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20" yWindow="105" windowWidth="19035" windowHeight="6180" tabRatio="816"/>
  </bookViews>
  <sheets>
    <sheet name="Dispatch Logic" sheetId="27" r:id="rId1"/>
    <sheet name="Monthly Net Market Positions" sheetId="28" r:id="rId2"/>
    <sheet name="Monthly Sources and Uses" sheetId="1" r:id="rId3"/>
    <sheet name="Annual Sources and Uses" sheetId="2" r:id="rId4"/>
    <sheet name="Monthly Resource Report" sheetId="7" r:id="rId5"/>
    <sheet name="Annual Resource Report" sheetId="8" r:id="rId6"/>
    <sheet name="Monthly Emissions-Expected" sheetId="10" r:id="rId7"/>
    <sheet name="Annual Emissions" sheetId="30" r:id="rId8"/>
    <sheet name="ISO Style Costs" sheetId="14" r:id="rId9"/>
    <sheet name="Annual ISO Style Costs" sheetId="29" r:id="rId10"/>
    <sheet name="Monthly Interactions-Energy" sheetId="18" r:id="rId11"/>
    <sheet name="Monthly Interactions-$" sheetId="20" r:id="rId12"/>
    <sheet name="Monthly Interactions $.MWh" sheetId="21" r:id="rId13"/>
    <sheet name="Annual Interactions" sheetId="22" r:id="rId14"/>
    <sheet name="Prices" sheetId="23" r:id="rId15"/>
    <sheet name="Annual Prices" sheetId="36" r:id="rId16"/>
    <sheet name="Wilson Validation" sheetId="31" r:id="rId17"/>
    <sheet name="Coleman Validation" sheetId="32" r:id="rId18"/>
    <sheet name="Green Validation" sheetId="33" r:id="rId19"/>
    <sheet name="HMPL Validation" sheetId="34" r:id="rId20"/>
    <sheet name="Reid Validation" sheetId="35" r:id="rId21"/>
  </sheets>
  <externalReferences>
    <externalReference r:id="rId22"/>
  </externalReferences>
  <definedNames>
    <definedName name="_AtRisk_SimSetting_AutomaticallyGenerateReports" hidden="1">FALSE</definedName>
    <definedName name="_AtRisk_SimSetting_AutomaticResultsDisplayMode" hidden="1">3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1000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xlnm._FilterDatabase" localSheetId="1" hidden="1">'Monthly Net Market Positions'!$A$3:$G$17</definedName>
    <definedName name="ActiveMonth">#REF!</definedName>
    <definedName name="ActiveMonthList">#REF!</definedName>
    <definedName name="Case_List">#REF!</definedName>
    <definedName name="Case1_PARName">#REF!</definedName>
    <definedName name="Case1_Value">#REF!</definedName>
    <definedName name="Case2_PARName">#REF!</definedName>
    <definedName name="Case2_Value">#REF!</definedName>
    <definedName name="Case3_PARName">#REF!</definedName>
    <definedName name="Case3_Value">#REF!</definedName>
    <definedName name="Case4_PARName">#REF!</definedName>
    <definedName name="Case4_Value">#REF!</definedName>
    <definedName name="Case5_PARName">#REF!</definedName>
    <definedName name="Case5_Value">#REF!</definedName>
    <definedName name="Case6_PARName">#REF!</definedName>
    <definedName name="Case6_Value">#REF!</definedName>
    <definedName name="Case7_PARName">#REF!</definedName>
    <definedName name="Case7_Value">#REF!</definedName>
    <definedName name="Case8_PARName">#REF!</definedName>
    <definedName name="Case8_Value">#REF!</definedName>
    <definedName name="Current_Run">#REF!</definedName>
    <definedName name="DataStartDate">#REF!</definedName>
    <definedName name="EndDate">#REF!</definedName>
    <definedName name="Lookup">#REF!</definedName>
    <definedName name="NGParName">#REF!</definedName>
    <definedName name="OnPeakPowerParName">#REF!</definedName>
    <definedName name="Pal_Workbook_GUID" hidden="1">"15DPKK4CTL6ZYEGJE6B8DM9A"</definedName>
    <definedName name="Previous_Run">#REF!</definedName>
    <definedName name="Price_List">#REF!</definedName>
    <definedName name="Price_PAR_Name">#REF!</definedName>
    <definedName name="Price_Value">#REF!</definedName>
    <definedName name="Price1_ParName">#REF!</definedName>
    <definedName name="Price1_Value">#REF!</definedName>
    <definedName name="Price2_ParName">#REF!</definedName>
    <definedName name="Price2_Value">#REF!</definedName>
    <definedName name="Price3_ParName">#REF!</definedName>
    <definedName name="Price3_Value">#REF!</definedName>
    <definedName name="Price4_PARName">#REF!</definedName>
    <definedName name="Price4_Value">#REF!</definedName>
    <definedName name="Price5_PARName">#REF!</definedName>
    <definedName name="Price5_Value">#REF!</definedName>
    <definedName name="_xlnm.Print_Area" localSheetId="3">'Annual Sources and Uses'!$B$1:$Q$50</definedName>
    <definedName name="_xlnm.Print_Area" localSheetId="4">'Monthly Resource Report'!$B$1:$GB$416</definedName>
    <definedName name="_xlnm.Print_Titles" localSheetId="5">'Annual Resource Report'!$B:$C,'Annual Resource Report'!$1:$1</definedName>
    <definedName name="_xlnm.Print_Titles" localSheetId="3">'Annual Sources and Uses'!$B:$B,'Annual Sources and Uses'!$1:$1</definedName>
    <definedName name="_xlnm.Print_Titles" localSheetId="0">'Dispatch Logic'!$B:$B</definedName>
    <definedName name="_xlnm.Print_Titles" localSheetId="6">'Monthly Emissions-Expected'!$C:$D,'Monthly Emissions-Expected'!$2:$2</definedName>
    <definedName name="_xlnm.Print_Titles" localSheetId="4">'Monthly Resource Report'!$B:$C,'Monthly Resource Report'!$1:$2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0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</definedName>
    <definedName name="RiskNumSimulations" hidden="1">9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tartDate">#REF!</definedName>
    <definedName name="Status">#REF!</definedName>
    <definedName name="SubCase">#REF!</definedName>
    <definedName name="SWPA_Dates">'[1]SWPA SPK Bins'!$BC$1:$BC$65536,'[1]SWPA SPK Bins'!$CH$1:$CH$65536,'[1]SWPA SPK Bins'!$DM$1:$DM$65536</definedName>
    <definedName name="Table_Run_Value">#REF!</definedName>
    <definedName name="TOD">#REF!</definedName>
    <definedName name="TOD_List">#REF!</definedName>
    <definedName name="TOD1_ParName">#REF!</definedName>
    <definedName name="TOD1_Value">#REF!</definedName>
    <definedName name="TOD2_PARName">#REF!</definedName>
    <definedName name="TOD2_Value">#REF!</definedName>
    <definedName name="TOD3_PARName">#REF!</definedName>
    <definedName name="TOD3_Value">#REF!</definedName>
    <definedName name="TOD4_PARName">#REF!</definedName>
    <definedName name="TOD4_Value">#REF!</definedName>
    <definedName name="TOD5_PARName">#REF!</definedName>
    <definedName name="TOD5_Value">#REF!</definedName>
    <definedName name="Unit_APM_Name">#REF!</definedName>
    <definedName name="Unit_Common_Name">#REF!</definedName>
    <definedName name="Unit_CommonName">#REF!</definedName>
    <definedName name="Unit_CommonName_List">#REF!</definedName>
    <definedName name="Unit_PAR_Name">#REF!</definedName>
    <definedName name="Unit_PARName_List">#REF!</definedName>
    <definedName name="Unit_Value">#REF!</definedName>
    <definedName name="Variable_Lis">#REF!</definedName>
    <definedName name="Variable_List">#REF!</definedName>
    <definedName name="Variable_Name">#REF!</definedName>
    <definedName name="Variable_PARName">#REF!</definedName>
    <definedName name="Variable_Value">#REF!</definedName>
    <definedName name="Variable1_Value">#REF!</definedName>
    <definedName name="Year_List">#REF!</definedName>
    <definedName name="Year_Name">#REF!</definedName>
    <definedName name="Year_Value">#REF!</definedName>
    <definedName name="Year1_Name">#REF!</definedName>
    <definedName name="Year1_Value">#REF!</definedName>
    <definedName name="Year2_Name">#REF!</definedName>
    <definedName name="Year2_Value">#REF!</definedName>
    <definedName name="Year3_Name">#REF!</definedName>
    <definedName name="Year3_Value">#REF!</definedName>
    <definedName name="Year4_Name">#REF!</definedName>
    <definedName name="Year4_Value">#REF!</definedName>
    <definedName name="Year5_Name">#REF!</definedName>
    <definedName name="Year5_Value">#REF!</definedName>
  </definedNames>
  <calcPr calcId="145621"/>
</workbook>
</file>

<file path=xl/calcChain.xml><?xml version="1.0" encoding="utf-8"?>
<calcChain xmlns="http://schemas.openxmlformats.org/spreadsheetml/2006/main">
  <c r="B51" i="1" l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W50" i="1"/>
  <c r="BX50" i="1"/>
  <c r="BY50" i="1"/>
  <c r="BZ50" i="1"/>
  <c r="CA50" i="1"/>
  <c r="CB50" i="1"/>
  <c r="CC50" i="1"/>
  <c r="CD50" i="1"/>
  <c r="CE50" i="1"/>
  <c r="CF50" i="1"/>
  <c r="CG50" i="1"/>
  <c r="CH50" i="1"/>
  <c r="CI50" i="1"/>
  <c r="CJ50" i="1"/>
  <c r="CK50" i="1"/>
  <c r="CL50" i="1"/>
  <c r="CM50" i="1"/>
  <c r="CN50" i="1"/>
  <c r="CO50" i="1"/>
  <c r="CP50" i="1"/>
  <c r="CQ50" i="1"/>
  <c r="CR50" i="1"/>
  <c r="CS50" i="1"/>
  <c r="CT50" i="1"/>
  <c r="CU50" i="1"/>
  <c r="CV50" i="1"/>
  <c r="CW50" i="1"/>
  <c r="CX50" i="1"/>
  <c r="CY50" i="1"/>
  <c r="CZ50" i="1"/>
  <c r="DA50" i="1"/>
  <c r="DB50" i="1"/>
  <c r="DC50" i="1"/>
  <c r="DD50" i="1"/>
  <c r="DE50" i="1"/>
  <c r="DF50" i="1"/>
  <c r="DG50" i="1"/>
  <c r="DH50" i="1"/>
  <c r="DI50" i="1"/>
  <c r="DJ50" i="1"/>
  <c r="DK50" i="1"/>
  <c r="DL50" i="1"/>
  <c r="DM50" i="1"/>
  <c r="DN50" i="1"/>
  <c r="DO50" i="1"/>
  <c r="DP50" i="1"/>
  <c r="DQ50" i="1"/>
  <c r="DR50" i="1"/>
  <c r="DS50" i="1"/>
  <c r="DT50" i="1"/>
  <c r="DU50" i="1"/>
  <c r="DV50" i="1"/>
  <c r="DW50" i="1"/>
  <c r="DX50" i="1"/>
  <c r="DY50" i="1"/>
  <c r="DZ50" i="1"/>
  <c r="EA50" i="1"/>
  <c r="EB50" i="1"/>
  <c r="EC50" i="1"/>
  <c r="ED50" i="1"/>
  <c r="EE50" i="1"/>
  <c r="EF50" i="1"/>
  <c r="EG50" i="1"/>
  <c r="EH50" i="1"/>
  <c r="EI50" i="1"/>
  <c r="EJ50" i="1"/>
  <c r="EK50" i="1"/>
  <c r="EL50" i="1"/>
  <c r="EM50" i="1"/>
  <c r="EN50" i="1"/>
  <c r="EO50" i="1"/>
  <c r="EP50" i="1"/>
  <c r="EQ50" i="1"/>
  <c r="ER50" i="1"/>
  <c r="ES50" i="1"/>
  <c r="ET50" i="1"/>
  <c r="EU50" i="1"/>
  <c r="EV50" i="1"/>
  <c r="EW50" i="1"/>
  <c r="EX50" i="1"/>
  <c r="EY50" i="1"/>
  <c r="EZ50" i="1"/>
  <c r="FA50" i="1"/>
  <c r="FB50" i="1"/>
  <c r="FC50" i="1"/>
  <c r="FD50" i="1"/>
  <c r="FE50" i="1"/>
  <c r="FF50" i="1"/>
  <c r="FG50" i="1"/>
  <c r="FH50" i="1"/>
  <c r="FI50" i="1"/>
  <c r="FJ50" i="1"/>
  <c r="FK50" i="1"/>
  <c r="FL50" i="1"/>
  <c r="FM50" i="1"/>
  <c r="FN50" i="1"/>
  <c r="FO50" i="1"/>
  <c r="FP50" i="1"/>
  <c r="FQ50" i="1"/>
  <c r="FR50" i="1"/>
  <c r="FS50" i="1"/>
  <c r="FT50" i="1"/>
  <c r="FU50" i="1"/>
  <c r="FV50" i="1"/>
  <c r="FW50" i="1"/>
  <c r="FX50" i="1"/>
  <c r="FY50" i="1"/>
  <c r="FZ50" i="1"/>
  <c r="I200" i="28"/>
  <c r="H200" i="28"/>
  <c r="G200" i="28"/>
  <c r="F200" i="28"/>
  <c r="I199" i="28"/>
  <c r="H199" i="28"/>
  <c r="G199" i="28"/>
  <c r="F199" i="28"/>
  <c r="I198" i="28"/>
  <c r="H198" i="28"/>
  <c r="G198" i="28"/>
  <c r="F198" i="28"/>
  <c r="I197" i="28"/>
  <c r="H197" i="28"/>
  <c r="G197" i="28"/>
  <c r="F197" i="28"/>
  <c r="I196" i="28"/>
  <c r="H196" i="28"/>
  <c r="G196" i="28"/>
  <c r="F196" i="28"/>
  <c r="I195" i="28"/>
  <c r="H195" i="28"/>
  <c r="G195" i="28"/>
  <c r="F195" i="28"/>
  <c r="I194" i="28"/>
  <c r="H194" i="28"/>
  <c r="G194" i="28"/>
  <c r="F194" i="28"/>
  <c r="I193" i="28"/>
  <c r="H193" i="28"/>
  <c r="G193" i="28"/>
  <c r="F193" i="28"/>
  <c r="I192" i="28"/>
  <c r="H192" i="28"/>
  <c r="G192" i="28"/>
  <c r="F192" i="28"/>
  <c r="I191" i="28"/>
  <c r="H191" i="28"/>
  <c r="G191" i="28"/>
  <c r="F191" i="28"/>
  <c r="I190" i="28"/>
  <c r="H190" i="28"/>
  <c r="G190" i="28"/>
  <c r="F190" i="28"/>
  <c r="I189" i="28"/>
  <c r="H189" i="28"/>
  <c r="G189" i="28"/>
  <c r="F189" i="28"/>
  <c r="I188" i="28"/>
  <c r="H188" i="28"/>
  <c r="G188" i="28"/>
  <c r="F188" i="28"/>
  <c r="I187" i="28"/>
  <c r="H187" i="28"/>
  <c r="G187" i="28"/>
  <c r="F187" i="28"/>
  <c r="I186" i="28"/>
  <c r="H186" i="28"/>
  <c r="G186" i="28"/>
  <c r="F186" i="28"/>
  <c r="I185" i="28"/>
  <c r="H185" i="28"/>
  <c r="G185" i="28"/>
  <c r="F185" i="28"/>
  <c r="I184" i="28"/>
  <c r="H184" i="28"/>
  <c r="G184" i="28"/>
  <c r="F184" i="28"/>
  <c r="I183" i="28"/>
  <c r="H183" i="28"/>
  <c r="G183" i="28"/>
  <c r="F183" i="28"/>
  <c r="I182" i="28"/>
  <c r="H182" i="28"/>
  <c r="G182" i="28"/>
  <c r="F182" i="28"/>
  <c r="I181" i="28"/>
  <c r="H181" i="28"/>
  <c r="G181" i="28"/>
  <c r="F181" i="28"/>
  <c r="I180" i="28"/>
  <c r="H180" i="28"/>
  <c r="G180" i="28"/>
  <c r="F180" i="28"/>
  <c r="I179" i="28"/>
  <c r="H179" i="28"/>
  <c r="G179" i="28"/>
  <c r="F179" i="28"/>
  <c r="I178" i="28"/>
  <c r="H178" i="28"/>
  <c r="G178" i="28"/>
  <c r="F178" i="28"/>
  <c r="I177" i="28"/>
  <c r="H177" i="28"/>
  <c r="G177" i="28"/>
  <c r="F177" i="28"/>
  <c r="I176" i="28"/>
  <c r="H176" i="28"/>
  <c r="G176" i="28"/>
  <c r="F176" i="28"/>
  <c r="I175" i="28"/>
  <c r="H175" i="28"/>
  <c r="G175" i="28"/>
  <c r="F175" i="28"/>
  <c r="I174" i="28"/>
  <c r="H174" i="28"/>
  <c r="G174" i="28"/>
  <c r="F174" i="28"/>
  <c r="I173" i="28"/>
  <c r="H173" i="28"/>
  <c r="G173" i="28"/>
  <c r="F173" i="28"/>
  <c r="I172" i="28"/>
  <c r="H172" i="28"/>
  <c r="G172" i="28"/>
  <c r="F172" i="28"/>
  <c r="I171" i="28"/>
  <c r="H171" i="28"/>
  <c r="G171" i="28"/>
  <c r="F171" i="28"/>
  <c r="I170" i="28"/>
  <c r="H170" i="28"/>
  <c r="G170" i="28"/>
  <c r="F170" i="28"/>
  <c r="I169" i="28"/>
  <c r="H169" i="28"/>
  <c r="G169" i="28"/>
  <c r="F169" i="28"/>
  <c r="I168" i="28"/>
  <c r="H168" i="28"/>
  <c r="G168" i="28"/>
  <c r="F168" i="28"/>
  <c r="I167" i="28"/>
  <c r="H167" i="28"/>
  <c r="G167" i="28"/>
  <c r="F167" i="28"/>
  <c r="I166" i="28"/>
  <c r="H166" i="28"/>
  <c r="G166" i="28"/>
  <c r="F166" i="28"/>
  <c r="I165" i="28"/>
  <c r="H165" i="28"/>
  <c r="G165" i="28"/>
  <c r="F165" i="28"/>
  <c r="I164" i="28"/>
  <c r="H164" i="28"/>
  <c r="G164" i="28"/>
  <c r="F164" i="28"/>
  <c r="I163" i="28"/>
  <c r="H163" i="28"/>
  <c r="G163" i="28"/>
  <c r="F163" i="28"/>
  <c r="I162" i="28"/>
  <c r="H162" i="28"/>
  <c r="G162" i="28"/>
  <c r="F162" i="28"/>
  <c r="I161" i="28"/>
  <c r="H161" i="28"/>
  <c r="G161" i="28"/>
  <c r="F161" i="28"/>
  <c r="I160" i="28"/>
  <c r="H160" i="28"/>
  <c r="G160" i="28"/>
  <c r="F160" i="28"/>
  <c r="I159" i="28"/>
  <c r="H159" i="28"/>
  <c r="G159" i="28"/>
  <c r="F159" i="28"/>
  <c r="I158" i="28"/>
  <c r="H158" i="28"/>
  <c r="G158" i="28"/>
  <c r="F158" i="28"/>
  <c r="I157" i="28"/>
  <c r="H157" i="28"/>
  <c r="G157" i="28"/>
  <c r="F157" i="28"/>
  <c r="I156" i="28"/>
  <c r="H156" i="28"/>
  <c r="G156" i="28"/>
  <c r="F156" i="28"/>
  <c r="I155" i="28"/>
  <c r="H155" i="28"/>
  <c r="G155" i="28"/>
  <c r="F155" i="28"/>
  <c r="I154" i="28"/>
  <c r="H154" i="28"/>
  <c r="G154" i="28"/>
  <c r="F154" i="28"/>
  <c r="I153" i="28"/>
  <c r="H153" i="28"/>
  <c r="G153" i="28"/>
  <c r="F153" i="28"/>
  <c r="I152" i="28"/>
  <c r="H152" i="28"/>
  <c r="G152" i="28"/>
  <c r="F152" i="28"/>
  <c r="I151" i="28"/>
  <c r="H151" i="28"/>
  <c r="G151" i="28"/>
  <c r="F151" i="28"/>
  <c r="I150" i="28"/>
  <c r="H150" i="28"/>
  <c r="G150" i="28"/>
  <c r="F150" i="28"/>
  <c r="I149" i="28"/>
  <c r="H149" i="28"/>
  <c r="G149" i="28"/>
  <c r="F149" i="28"/>
  <c r="I148" i="28"/>
  <c r="H148" i="28"/>
  <c r="G148" i="28"/>
  <c r="F148" i="28"/>
  <c r="I147" i="28"/>
  <c r="H147" i="28"/>
  <c r="G147" i="28"/>
  <c r="F147" i="28"/>
  <c r="I146" i="28"/>
  <c r="H146" i="28"/>
  <c r="G146" i="28"/>
  <c r="F146" i="28"/>
  <c r="I145" i="28"/>
  <c r="H145" i="28"/>
  <c r="G145" i="28"/>
  <c r="F145" i="28"/>
  <c r="I144" i="28"/>
  <c r="H144" i="28"/>
  <c r="G144" i="28"/>
  <c r="F144" i="28"/>
  <c r="I143" i="28"/>
  <c r="H143" i="28"/>
  <c r="G143" i="28"/>
  <c r="F143" i="28"/>
  <c r="I142" i="28"/>
  <c r="H142" i="28"/>
  <c r="G142" i="28"/>
  <c r="F142" i="28"/>
  <c r="I141" i="28"/>
  <c r="H141" i="28"/>
  <c r="G141" i="28"/>
  <c r="F141" i="28"/>
  <c r="I140" i="28"/>
  <c r="H140" i="28"/>
  <c r="G140" i="28"/>
  <c r="F140" i="28"/>
  <c r="I139" i="28"/>
  <c r="H139" i="28"/>
  <c r="G139" i="28"/>
  <c r="F139" i="28"/>
  <c r="I138" i="28"/>
  <c r="H138" i="28"/>
  <c r="G138" i="28"/>
  <c r="F138" i="28"/>
  <c r="I137" i="28"/>
  <c r="H137" i="28"/>
  <c r="G137" i="28"/>
  <c r="F137" i="28"/>
  <c r="I136" i="28"/>
  <c r="H136" i="28"/>
  <c r="G136" i="28"/>
  <c r="F136" i="28"/>
  <c r="I135" i="28"/>
  <c r="H135" i="28"/>
  <c r="G135" i="28"/>
  <c r="F135" i="28"/>
  <c r="I134" i="28"/>
  <c r="H134" i="28"/>
  <c r="G134" i="28"/>
  <c r="F134" i="28"/>
  <c r="I133" i="28"/>
  <c r="H133" i="28"/>
  <c r="G133" i="28"/>
  <c r="F133" i="28"/>
  <c r="I132" i="28"/>
  <c r="H132" i="28"/>
  <c r="G132" i="28"/>
  <c r="F132" i="28"/>
  <c r="I131" i="28"/>
  <c r="H131" i="28"/>
  <c r="G131" i="28"/>
  <c r="F131" i="28"/>
  <c r="I130" i="28"/>
  <c r="H130" i="28"/>
  <c r="G130" i="28"/>
  <c r="F130" i="28"/>
  <c r="I129" i="28"/>
  <c r="H129" i="28"/>
  <c r="G129" i="28"/>
  <c r="F129" i="28"/>
  <c r="I128" i="28"/>
  <c r="H128" i="28"/>
  <c r="G128" i="28"/>
  <c r="F128" i="28"/>
  <c r="I127" i="28"/>
  <c r="H127" i="28"/>
  <c r="G127" i="28"/>
  <c r="F127" i="28"/>
  <c r="I126" i="28"/>
  <c r="H126" i="28"/>
  <c r="G126" i="28"/>
  <c r="F126" i="28"/>
  <c r="I125" i="28"/>
  <c r="H125" i="28"/>
  <c r="G125" i="28"/>
  <c r="F125" i="28"/>
  <c r="I124" i="28"/>
  <c r="H124" i="28"/>
  <c r="G124" i="28"/>
  <c r="F124" i="28"/>
  <c r="I123" i="28"/>
  <c r="H123" i="28"/>
  <c r="G123" i="28"/>
  <c r="F123" i="28"/>
  <c r="I122" i="28"/>
  <c r="H122" i="28"/>
  <c r="G122" i="28"/>
  <c r="F122" i="28"/>
  <c r="I121" i="28"/>
  <c r="H121" i="28"/>
  <c r="G121" i="28"/>
  <c r="F121" i="28"/>
  <c r="I120" i="28"/>
  <c r="H120" i="28"/>
  <c r="G120" i="28"/>
  <c r="F120" i="28"/>
  <c r="I119" i="28"/>
  <c r="H119" i="28"/>
  <c r="G119" i="28"/>
  <c r="F119" i="28"/>
  <c r="I118" i="28"/>
  <c r="H118" i="28"/>
  <c r="G118" i="28"/>
  <c r="F118" i="28"/>
  <c r="I117" i="28"/>
  <c r="H117" i="28"/>
  <c r="G117" i="28"/>
  <c r="F117" i="28"/>
  <c r="I116" i="28"/>
  <c r="H116" i="28"/>
  <c r="G116" i="28"/>
  <c r="F116" i="28"/>
  <c r="I115" i="28"/>
  <c r="H115" i="28"/>
  <c r="G115" i="28"/>
  <c r="F115" i="28"/>
  <c r="I114" i="28"/>
  <c r="H114" i="28"/>
  <c r="G114" i="28"/>
  <c r="F114" i="28"/>
  <c r="I113" i="28"/>
  <c r="H113" i="28"/>
  <c r="G113" i="28"/>
  <c r="F113" i="28"/>
  <c r="I112" i="28"/>
  <c r="H112" i="28"/>
  <c r="G112" i="28"/>
  <c r="F112" i="28"/>
  <c r="I111" i="28"/>
  <c r="H111" i="28"/>
  <c r="G111" i="28"/>
  <c r="F111" i="28"/>
  <c r="I110" i="28"/>
  <c r="H110" i="28"/>
  <c r="G110" i="28"/>
  <c r="F110" i="28"/>
  <c r="I109" i="28"/>
  <c r="H109" i="28"/>
  <c r="G109" i="28"/>
  <c r="F109" i="28"/>
  <c r="I108" i="28"/>
  <c r="H108" i="28"/>
  <c r="G108" i="28"/>
  <c r="F108" i="28"/>
  <c r="I107" i="28"/>
  <c r="H107" i="28"/>
  <c r="G107" i="28"/>
  <c r="F107" i="28"/>
  <c r="I106" i="28"/>
  <c r="H106" i="28"/>
  <c r="G106" i="28"/>
  <c r="F106" i="28"/>
  <c r="I105" i="28"/>
  <c r="H105" i="28"/>
  <c r="G105" i="28"/>
  <c r="F105" i="28"/>
  <c r="I104" i="28"/>
  <c r="H104" i="28"/>
  <c r="G104" i="28"/>
  <c r="F104" i="28"/>
  <c r="I103" i="28"/>
  <c r="H103" i="28"/>
  <c r="G103" i="28"/>
  <c r="F103" i="28"/>
  <c r="I102" i="28"/>
  <c r="H102" i="28"/>
  <c r="G102" i="28"/>
  <c r="F102" i="28"/>
  <c r="I101" i="28"/>
  <c r="H101" i="28"/>
  <c r="G101" i="28"/>
  <c r="F101" i="28"/>
  <c r="I100" i="28"/>
  <c r="H100" i="28"/>
  <c r="G100" i="28"/>
  <c r="F100" i="28"/>
  <c r="I99" i="28"/>
  <c r="H99" i="28"/>
  <c r="G99" i="28"/>
  <c r="F99" i="28"/>
  <c r="I98" i="28"/>
  <c r="H98" i="28"/>
  <c r="G98" i="28"/>
  <c r="F98" i="28"/>
  <c r="I97" i="28"/>
  <c r="H97" i="28"/>
  <c r="G97" i="28"/>
  <c r="F97" i="28"/>
  <c r="I96" i="28"/>
  <c r="H96" i="28"/>
  <c r="G96" i="28"/>
  <c r="F96" i="28"/>
  <c r="I95" i="28"/>
  <c r="H95" i="28"/>
  <c r="G95" i="28"/>
  <c r="F95" i="28"/>
  <c r="I94" i="28"/>
  <c r="H94" i="28"/>
  <c r="G94" i="28"/>
  <c r="F94" i="28"/>
  <c r="I93" i="28"/>
  <c r="H93" i="28"/>
  <c r="G93" i="28"/>
  <c r="F93" i="28"/>
  <c r="I92" i="28"/>
  <c r="H92" i="28"/>
  <c r="G92" i="28"/>
  <c r="F92" i="28"/>
  <c r="I91" i="28"/>
  <c r="H91" i="28"/>
  <c r="G91" i="28"/>
  <c r="F91" i="28"/>
  <c r="I90" i="28"/>
  <c r="H90" i="28"/>
  <c r="G90" i="28"/>
  <c r="F90" i="28"/>
  <c r="I89" i="28"/>
  <c r="H89" i="28"/>
  <c r="G89" i="28"/>
  <c r="F89" i="28"/>
  <c r="I88" i="28"/>
  <c r="H88" i="28"/>
  <c r="G88" i="28"/>
  <c r="F88" i="28"/>
  <c r="I87" i="28"/>
  <c r="H87" i="28"/>
  <c r="G87" i="28"/>
  <c r="F87" i="28"/>
  <c r="I86" i="28"/>
  <c r="H86" i="28"/>
  <c r="G86" i="28"/>
  <c r="F86" i="28"/>
  <c r="I85" i="28"/>
  <c r="H85" i="28"/>
  <c r="G85" i="28"/>
  <c r="F85" i="28"/>
  <c r="I84" i="28"/>
  <c r="H84" i="28"/>
  <c r="G84" i="28"/>
  <c r="F84" i="28"/>
  <c r="I83" i="28"/>
  <c r="H83" i="28"/>
  <c r="G83" i="28"/>
  <c r="F83" i="28"/>
  <c r="I82" i="28"/>
  <c r="H82" i="28"/>
  <c r="G82" i="28"/>
  <c r="F82" i="28"/>
  <c r="I81" i="28"/>
  <c r="H81" i="28"/>
  <c r="G81" i="28"/>
  <c r="F81" i="28"/>
  <c r="I80" i="28"/>
  <c r="H80" i="28"/>
  <c r="G80" i="28"/>
  <c r="F80" i="28"/>
  <c r="I79" i="28"/>
  <c r="H79" i="28"/>
  <c r="G79" i="28"/>
  <c r="F79" i="28"/>
  <c r="I78" i="28"/>
  <c r="H78" i="28"/>
  <c r="G78" i="28"/>
  <c r="F78" i="28"/>
  <c r="I77" i="28"/>
  <c r="H77" i="28"/>
  <c r="G77" i="28"/>
  <c r="F77" i="28"/>
  <c r="I76" i="28"/>
  <c r="H76" i="28"/>
  <c r="G76" i="28"/>
  <c r="F76" i="28"/>
  <c r="I75" i="28"/>
  <c r="H75" i="28"/>
  <c r="G75" i="28"/>
  <c r="F75" i="28"/>
  <c r="I74" i="28"/>
  <c r="H74" i="28"/>
  <c r="G74" i="28"/>
  <c r="F74" i="28"/>
  <c r="I73" i="28"/>
  <c r="H73" i="28"/>
  <c r="G73" i="28"/>
  <c r="F73" i="28"/>
  <c r="I72" i="28"/>
  <c r="H72" i="28"/>
  <c r="G72" i="28"/>
  <c r="F72" i="28"/>
  <c r="I71" i="28"/>
  <c r="H71" i="28"/>
  <c r="G71" i="28"/>
  <c r="F71" i="28"/>
  <c r="I70" i="28"/>
  <c r="H70" i="28"/>
  <c r="G70" i="28"/>
  <c r="F70" i="28"/>
  <c r="I69" i="28"/>
  <c r="H69" i="28"/>
  <c r="G69" i="28"/>
  <c r="F69" i="28"/>
  <c r="I68" i="28"/>
  <c r="H68" i="28"/>
  <c r="G68" i="28"/>
  <c r="F68" i="28"/>
  <c r="I67" i="28"/>
  <c r="H67" i="28"/>
  <c r="G67" i="28"/>
  <c r="F67" i="28"/>
  <c r="I66" i="28"/>
  <c r="H66" i="28"/>
  <c r="G66" i="28"/>
  <c r="F66" i="28"/>
  <c r="I65" i="28"/>
  <c r="H65" i="28"/>
  <c r="G65" i="28"/>
  <c r="F65" i="28"/>
  <c r="I64" i="28"/>
  <c r="H64" i="28"/>
  <c r="G64" i="28"/>
  <c r="F64" i="28"/>
  <c r="I63" i="28"/>
  <c r="H63" i="28"/>
  <c r="G63" i="28"/>
  <c r="F63" i="28"/>
  <c r="I62" i="28"/>
  <c r="H62" i="28"/>
  <c r="G62" i="28"/>
  <c r="F62" i="28"/>
  <c r="I61" i="28"/>
  <c r="H61" i="28"/>
  <c r="G61" i="28"/>
  <c r="F61" i="28"/>
  <c r="I60" i="28"/>
  <c r="H60" i="28"/>
  <c r="G60" i="28"/>
  <c r="F60" i="28"/>
  <c r="I59" i="28"/>
  <c r="H59" i="28"/>
  <c r="G59" i="28"/>
  <c r="F59" i="28"/>
  <c r="I58" i="28"/>
  <c r="H58" i="28"/>
  <c r="G58" i="28"/>
  <c r="F58" i="28"/>
  <c r="GB24" i="21" l="1"/>
  <c r="GB23" i="21"/>
  <c r="GB22" i="21"/>
  <c r="GB21" i="21"/>
  <c r="GB20" i="21"/>
  <c r="GB19" i="21"/>
  <c r="GB16" i="21"/>
  <c r="GB15" i="21"/>
  <c r="GB14" i="21"/>
  <c r="GB13" i="21"/>
  <c r="GB12" i="21"/>
  <c r="GB11" i="21"/>
  <c r="GB8" i="21"/>
  <c r="GB7" i="21"/>
  <c r="GB6" i="21"/>
  <c r="GB5" i="21"/>
  <c r="GB4" i="21"/>
  <c r="GB3" i="21"/>
  <c r="GB2" i="21"/>
  <c r="GB10" i="21" s="1"/>
  <c r="GA24" i="21"/>
  <c r="FZ24" i="21"/>
  <c r="FY24" i="21"/>
  <c r="FX24" i="21"/>
  <c r="FW24" i="21"/>
  <c r="FV24" i="21"/>
  <c r="FU24" i="21"/>
  <c r="FT24" i="21"/>
  <c r="FS24" i="21"/>
  <c r="FR24" i="21"/>
  <c r="FQ24" i="21"/>
  <c r="FP24" i="21"/>
  <c r="FO24" i="21"/>
  <c r="FN24" i="21"/>
  <c r="FM24" i="21"/>
  <c r="FL24" i="21"/>
  <c r="FK24" i="21"/>
  <c r="FJ24" i="21"/>
  <c r="FI24" i="21"/>
  <c r="FH24" i="21"/>
  <c r="FG24" i="21"/>
  <c r="FF24" i="21"/>
  <c r="FE24" i="21"/>
  <c r="FD24" i="21"/>
  <c r="FC24" i="21"/>
  <c r="FB24" i="21"/>
  <c r="FA24" i="21"/>
  <c r="EZ24" i="21"/>
  <c r="EY24" i="21"/>
  <c r="EX24" i="21"/>
  <c r="EW24" i="21"/>
  <c r="EV24" i="21"/>
  <c r="EU24" i="21"/>
  <c r="ET24" i="21"/>
  <c r="ES24" i="21"/>
  <c r="ER24" i="21"/>
  <c r="EQ24" i="21"/>
  <c r="EP24" i="21"/>
  <c r="EO24" i="21"/>
  <c r="EN24" i="21"/>
  <c r="EM24" i="21"/>
  <c r="EL24" i="21"/>
  <c r="EK24" i="21"/>
  <c r="EJ24" i="21"/>
  <c r="EI24" i="21"/>
  <c r="EH24" i="21"/>
  <c r="EG24" i="21"/>
  <c r="EF24" i="21"/>
  <c r="EE24" i="21"/>
  <c r="ED24" i="21"/>
  <c r="EC24" i="21"/>
  <c r="EB24" i="21"/>
  <c r="EA24" i="21"/>
  <c r="DZ24" i="21"/>
  <c r="DY24" i="21"/>
  <c r="DX24" i="21"/>
  <c r="DW24" i="21"/>
  <c r="DV24" i="21"/>
  <c r="DU24" i="21"/>
  <c r="DT24" i="21"/>
  <c r="DS24" i="21"/>
  <c r="DR24" i="21"/>
  <c r="DQ24" i="21"/>
  <c r="DP24" i="21"/>
  <c r="DO24" i="21"/>
  <c r="DN24" i="21"/>
  <c r="DM24" i="21"/>
  <c r="DL24" i="21"/>
  <c r="DK24" i="21"/>
  <c r="DJ24" i="21"/>
  <c r="DI24" i="21"/>
  <c r="DH24" i="21"/>
  <c r="DG24" i="21"/>
  <c r="DF24" i="21"/>
  <c r="DE24" i="21"/>
  <c r="DD24" i="21"/>
  <c r="DC24" i="21"/>
  <c r="DB24" i="21"/>
  <c r="DA24" i="21"/>
  <c r="CZ24" i="21"/>
  <c r="CY24" i="21"/>
  <c r="CX24" i="21"/>
  <c r="CW24" i="21"/>
  <c r="CV24" i="21"/>
  <c r="CU24" i="21"/>
  <c r="CT24" i="21"/>
  <c r="CS24" i="21"/>
  <c r="CR24" i="21"/>
  <c r="CQ24" i="21"/>
  <c r="CP24" i="21"/>
  <c r="CO24" i="21"/>
  <c r="CN24" i="21"/>
  <c r="CM24" i="21"/>
  <c r="CL24" i="21"/>
  <c r="CK24" i="21"/>
  <c r="CJ24" i="21"/>
  <c r="CI24" i="21"/>
  <c r="CH24" i="21"/>
  <c r="CG24" i="21"/>
  <c r="CF24" i="21"/>
  <c r="CE24" i="21"/>
  <c r="CD24" i="21"/>
  <c r="CC24" i="21"/>
  <c r="CB24" i="21"/>
  <c r="CA24" i="21"/>
  <c r="BZ24" i="21"/>
  <c r="BY24" i="21"/>
  <c r="BX24" i="21"/>
  <c r="BW24" i="21"/>
  <c r="BV24" i="21"/>
  <c r="BU24" i="21"/>
  <c r="BT24" i="21"/>
  <c r="BS24" i="21"/>
  <c r="BR24" i="21"/>
  <c r="BQ24" i="21"/>
  <c r="BP24" i="21"/>
  <c r="BO24" i="21"/>
  <c r="BN24" i="21"/>
  <c r="BM24" i="21"/>
  <c r="BL24" i="21"/>
  <c r="BK24" i="21"/>
  <c r="BJ24" i="21"/>
  <c r="BI24" i="21"/>
  <c r="BH24" i="21"/>
  <c r="BG24" i="21"/>
  <c r="BF24" i="21"/>
  <c r="BE24" i="21"/>
  <c r="BD24" i="21"/>
  <c r="BC24" i="21"/>
  <c r="BB24" i="21"/>
  <c r="BA24" i="21"/>
  <c r="GA23" i="21"/>
  <c r="FZ23" i="21"/>
  <c r="FY23" i="21"/>
  <c r="FX23" i="21"/>
  <c r="FW23" i="21"/>
  <c r="FV23" i="21"/>
  <c r="FU23" i="21"/>
  <c r="FT23" i="21"/>
  <c r="FS23" i="21"/>
  <c r="FR23" i="21"/>
  <c r="FQ23" i="21"/>
  <c r="FP23" i="21"/>
  <c r="FO23" i="21"/>
  <c r="FN23" i="21"/>
  <c r="FM23" i="21"/>
  <c r="FL23" i="21"/>
  <c r="FK23" i="21"/>
  <c r="FJ23" i="21"/>
  <c r="FI23" i="21"/>
  <c r="FH23" i="21"/>
  <c r="FG23" i="21"/>
  <c r="FF23" i="21"/>
  <c r="FE23" i="21"/>
  <c r="FD23" i="21"/>
  <c r="FC23" i="21"/>
  <c r="FB23" i="21"/>
  <c r="FA23" i="21"/>
  <c r="EZ23" i="21"/>
  <c r="EY23" i="21"/>
  <c r="EX23" i="21"/>
  <c r="EW23" i="21"/>
  <c r="EV23" i="21"/>
  <c r="EU23" i="21"/>
  <c r="ET23" i="21"/>
  <c r="ES23" i="21"/>
  <c r="ER23" i="21"/>
  <c r="EQ23" i="21"/>
  <c r="EP23" i="21"/>
  <c r="EO23" i="21"/>
  <c r="EN23" i="21"/>
  <c r="EM23" i="21"/>
  <c r="EL23" i="21"/>
  <c r="EK23" i="21"/>
  <c r="EJ23" i="21"/>
  <c r="EI23" i="21"/>
  <c r="EH23" i="21"/>
  <c r="EG23" i="21"/>
  <c r="EF23" i="21"/>
  <c r="EE23" i="21"/>
  <c r="ED23" i="21"/>
  <c r="EC23" i="21"/>
  <c r="EB23" i="21"/>
  <c r="EA23" i="21"/>
  <c r="DZ23" i="21"/>
  <c r="DY23" i="21"/>
  <c r="DX23" i="21"/>
  <c r="DW23" i="21"/>
  <c r="DV23" i="21"/>
  <c r="DU23" i="21"/>
  <c r="DT23" i="21"/>
  <c r="DS23" i="21"/>
  <c r="DR23" i="21"/>
  <c r="DQ23" i="21"/>
  <c r="DP23" i="21"/>
  <c r="DO23" i="21"/>
  <c r="DN23" i="21"/>
  <c r="DM23" i="21"/>
  <c r="DL23" i="21"/>
  <c r="DK23" i="21"/>
  <c r="DJ23" i="21"/>
  <c r="DI23" i="21"/>
  <c r="DH23" i="21"/>
  <c r="DG23" i="21"/>
  <c r="DF23" i="21"/>
  <c r="DE23" i="21"/>
  <c r="DD23" i="21"/>
  <c r="DC23" i="21"/>
  <c r="DB23" i="21"/>
  <c r="DA23" i="21"/>
  <c r="CZ23" i="21"/>
  <c r="CY23" i="21"/>
  <c r="CX23" i="21"/>
  <c r="CW23" i="21"/>
  <c r="CV23" i="21"/>
  <c r="CU23" i="21"/>
  <c r="CT23" i="21"/>
  <c r="CS23" i="21"/>
  <c r="CR23" i="21"/>
  <c r="CQ23" i="21"/>
  <c r="CP23" i="21"/>
  <c r="CO23" i="21"/>
  <c r="CN23" i="21"/>
  <c r="CM23" i="21"/>
  <c r="CL23" i="21"/>
  <c r="CK23" i="21"/>
  <c r="CJ23" i="21"/>
  <c r="CI23" i="21"/>
  <c r="CH23" i="21"/>
  <c r="CG23" i="21"/>
  <c r="CF23" i="21"/>
  <c r="CE23" i="21"/>
  <c r="CD23" i="21"/>
  <c r="CC23" i="21"/>
  <c r="CB23" i="21"/>
  <c r="CA23" i="21"/>
  <c r="BZ23" i="21"/>
  <c r="BY23" i="21"/>
  <c r="BX23" i="21"/>
  <c r="BW23" i="21"/>
  <c r="BV23" i="21"/>
  <c r="BU23" i="21"/>
  <c r="BT23" i="21"/>
  <c r="BS23" i="21"/>
  <c r="BR23" i="21"/>
  <c r="BQ23" i="21"/>
  <c r="BP23" i="21"/>
  <c r="BO23" i="21"/>
  <c r="BN23" i="21"/>
  <c r="BM23" i="21"/>
  <c r="BL23" i="21"/>
  <c r="BK23" i="21"/>
  <c r="BJ23" i="21"/>
  <c r="BI23" i="21"/>
  <c r="BH23" i="21"/>
  <c r="BG23" i="21"/>
  <c r="BF23" i="21"/>
  <c r="BE23" i="21"/>
  <c r="BD23" i="21"/>
  <c r="BC23" i="21"/>
  <c r="BB23" i="21"/>
  <c r="BA23" i="21"/>
  <c r="GA22" i="21"/>
  <c r="FZ22" i="21"/>
  <c r="FY22" i="21"/>
  <c r="FX22" i="21"/>
  <c r="FW22" i="21"/>
  <c r="FV22" i="21"/>
  <c r="FU22" i="21"/>
  <c r="FT22" i="21"/>
  <c r="FS22" i="21"/>
  <c r="FR22" i="21"/>
  <c r="FQ22" i="21"/>
  <c r="FP22" i="21"/>
  <c r="FO22" i="21"/>
  <c r="FN22" i="21"/>
  <c r="FM22" i="21"/>
  <c r="FL22" i="21"/>
  <c r="FK22" i="21"/>
  <c r="FJ22" i="21"/>
  <c r="FI22" i="21"/>
  <c r="FH22" i="21"/>
  <c r="FG22" i="21"/>
  <c r="FF22" i="21"/>
  <c r="FE22" i="21"/>
  <c r="FD22" i="21"/>
  <c r="FC22" i="21"/>
  <c r="FB22" i="21"/>
  <c r="FA22" i="21"/>
  <c r="EZ22" i="21"/>
  <c r="EY22" i="21"/>
  <c r="EX22" i="21"/>
  <c r="EW22" i="21"/>
  <c r="EV22" i="21"/>
  <c r="EU22" i="21"/>
  <c r="ET22" i="21"/>
  <c r="ES22" i="21"/>
  <c r="ER22" i="21"/>
  <c r="EQ22" i="21"/>
  <c r="EP22" i="21"/>
  <c r="EO22" i="21"/>
  <c r="EN22" i="21"/>
  <c r="EM22" i="21"/>
  <c r="EL22" i="21"/>
  <c r="EK22" i="21"/>
  <c r="EJ22" i="21"/>
  <c r="EI22" i="21"/>
  <c r="EH22" i="21"/>
  <c r="EG22" i="21"/>
  <c r="EF22" i="21"/>
  <c r="EE22" i="21"/>
  <c r="ED22" i="21"/>
  <c r="EC22" i="21"/>
  <c r="EB22" i="21"/>
  <c r="EA22" i="21"/>
  <c r="DZ22" i="21"/>
  <c r="DY22" i="21"/>
  <c r="DX22" i="21"/>
  <c r="DW22" i="21"/>
  <c r="DV22" i="21"/>
  <c r="DU22" i="21"/>
  <c r="DT22" i="21"/>
  <c r="DS22" i="21"/>
  <c r="DR22" i="21"/>
  <c r="DQ22" i="21"/>
  <c r="DP22" i="21"/>
  <c r="DO22" i="21"/>
  <c r="DN22" i="21"/>
  <c r="DM22" i="21"/>
  <c r="DL22" i="21"/>
  <c r="DK22" i="21"/>
  <c r="DJ22" i="21"/>
  <c r="DI22" i="21"/>
  <c r="DH22" i="21"/>
  <c r="DG22" i="21"/>
  <c r="DF22" i="21"/>
  <c r="DE22" i="21"/>
  <c r="DD22" i="21"/>
  <c r="DC22" i="21"/>
  <c r="DB22" i="21"/>
  <c r="DA22" i="21"/>
  <c r="CZ22" i="21"/>
  <c r="CY22" i="21"/>
  <c r="CX22" i="21"/>
  <c r="CW22" i="21"/>
  <c r="CV22" i="21"/>
  <c r="CU22" i="21"/>
  <c r="CT22" i="21"/>
  <c r="CS22" i="21"/>
  <c r="CR22" i="21"/>
  <c r="CQ22" i="21"/>
  <c r="CP22" i="21"/>
  <c r="CO22" i="21"/>
  <c r="CN22" i="21"/>
  <c r="CM22" i="21"/>
  <c r="CL22" i="21"/>
  <c r="CK22" i="21"/>
  <c r="CJ22" i="21"/>
  <c r="CI22" i="21"/>
  <c r="CH22" i="21"/>
  <c r="CG22" i="21"/>
  <c r="CF22" i="21"/>
  <c r="CE22" i="21"/>
  <c r="CD22" i="21"/>
  <c r="CC22" i="21"/>
  <c r="CB22" i="21"/>
  <c r="CA22" i="21"/>
  <c r="BZ22" i="21"/>
  <c r="BY22" i="21"/>
  <c r="BX22" i="21"/>
  <c r="BW22" i="21"/>
  <c r="BV22" i="21"/>
  <c r="BU22" i="21"/>
  <c r="BT22" i="21"/>
  <c r="BS22" i="21"/>
  <c r="BR22" i="21"/>
  <c r="BQ22" i="21"/>
  <c r="BP22" i="21"/>
  <c r="BO22" i="21"/>
  <c r="BN22" i="21"/>
  <c r="BM22" i="21"/>
  <c r="BL22" i="21"/>
  <c r="BK22" i="21"/>
  <c r="BJ22" i="21"/>
  <c r="BI22" i="21"/>
  <c r="BH22" i="21"/>
  <c r="BG22" i="21"/>
  <c r="BF22" i="21"/>
  <c r="BE22" i="21"/>
  <c r="BD22" i="21"/>
  <c r="BC22" i="21"/>
  <c r="BB22" i="21"/>
  <c r="BA22" i="21"/>
  <c r="GA21" i="21"/>
  <c r="FZ21" i="21"/>
  <c r="FY21" i="21"/>
  <c r="FX21" i="21"/>
  <c r="FW21" i="21"/>
  <c r="FV21" i="21"/>
  <c r="FU21" i="21"/>
  <c r="FT21" i="21"/>
  <c r="FS21" i="21"/>
  <c r="FR21" i="21"/>
  <c r="FQ21" i="21"/>
  <c r="FP21" i="21"/>
  <c r="FO21" i="21"/>
  <c r="FN21" i="21"/>
  <c r="FM21" i="21"/>
  <c r="FL21" i="21"/>
  <c r="FK21" i="21"/>
  <c r="FJ21" i="21"/>
  <c r="FI21" i="21"/>
  <c r="FH21" i="21"/>
  <c r="FG21" i="21"/>
  <c r="FF21" i="21"/>
  <c r="FE21" i="21"/>
  <c r="FD21" i="21"/>
  <c r="FC21" i="21"/>
  <c r="FB21" i="21"/>
  <c r="FA21" i="21"/>
  <c r="EZ21" i="21"/>
  <c r="EY21" i="21"/>
  <c r="EX21" i="21"/>
  <c r="EW21" i="21"/>
  <c r="EV21" i="21"/>
  <c r="EU21" i="21"/>
  <c r="ET21" i="21"/>
  <c r="ES21" i="21"/>
  <c r="ER21" i="21"/>
  <c r="EQ21" i="21"/>
  <c r="EP21" i="21"/>
  <c r="EO21" i="21"/>
  <c r="EN21" i="21"/>
  <c r="EM21" i="21"/>
  <c r="EL21" i="21"/>
  <c r="EK21" i="21"/>
  <c r="EJ21" i="21"/>
  <c r="EI21" i="21"/>
  <c r="EH21" i="21"/>
  <c r="EG21" i="21"/>
  <c r="EF21" i="21"/>
  <c r="EE21" i="21"/>
  <c r="ED21" i="21"/>
  <c r="EC21" i="21"/>
  <c r="EB21" i="21"/>
  <c r="EA21" i="21"/>
  <c r="DZ21" i="21"/>
  <c r="DY21" i="21"/>
  <c r="DX21" i="21"/>
  <c r="DW21" i="21"/>
  <c r="DV21" i="21"/>
  <c r="DU21" i="21"/>
  <c r="DT21" i="21"/>
  <c r="DS21" i="21"/>
  <c r="DR21" i="21"/>
  <c r="DQ21" i="21"/>
  <c r="DP21" i="21"/>
  <c r="DO21" i="21"/>
  <c r="DN21" i="21"/>
  <c r="DM21" i="21"/>
  <c r="DL21" i="21"/>
  <c r="DK21" i="21"/>
  <c r="DJ21" i="21"/>
  <c r="DI21" i="21"/>
  <c r="DH21" i="21"/>
  <c r="DG21" i="21"/>
  <c r="DF21" i="21"/>
  <c r="DE21" i="21"/>
  <c r="DD21" i="21"/>
  <c r="DC21" i="21"/>
  <c r="DB21" i="21"/>
  <c r="DA21" i="21"/>
  <c r="CZ21" i="21"/>
  <c r="CY21" i="21"/>
  <c r="CX21" i="21"/>
  <c r="CW21" i="21"/>
  <c r="CV21" i="21"/>
  <c r="CU21" i="21"/>
  <c r="CT21" i="21"/>
  <c r="CS21" i="21"/>
  <c r="CR21" i="21"/>
  <c r="CQ21" i="21"/>
  <c r="CP21" i="21"/>
  <c r="CO21" i="21"/>
  <c r="CN21" i="21"/>
  <c r="CM21" i="21"/>
  <c r="CL21" i="21"/>
  <c r="CK21" i="21"/>
  <c r="CJ21" i="21"/>
  <c r="CI21" i="21"/>
  <c r="CH21" i="21"/>
  <c r="CG21" i="21"/>
  <c r="CF21" i="21"/>
  <c r="CE21" i="21"/>
  <c r="CD21" i="21"/>
  <c r="CC21" i="21"/>
  <c r="CB21" i="21"/>
  <c r="CA21" i="21"/>
  <c r="BZ21" i="21"/>
  <c r="BY21" i="21"/>
  <c r="BX21" i="21"/>
  <c r="BW21" i="21"/>
  <c r="BV21" i="21"/>
  <c r="BU21" i="21"/>
  <c r="BT21" i="21"/>
  <c r="BS21" i="21"/>
  <c r="BR21" i="21"/>
  <c r="BQ21" i="21"/>
  <c r="BP21" i="21"/>
  <c r="BO21" i="21"/>
  <c r="BN21" i="21"/>
  <c r="BM21" i="21"/>
  <c r="BL21" i="21"/>
  <c r="BK21" i="21"/>
  <c r="BJ21" i="21"/>
  <c r="BI21" i="21"/>
  <c r="BH21" i="21"/>
  <c r="BG21" i="21"/>
  <c r="BF21" i="21"/>
  <c r="BE21" i="21"/>
  <c r="BD21" i="21"/>
  <c r="BC21" i="21"/>
  <c r="BB21" i="21"/>
  <c r="BA21" i="21"/>
  <c r="GA20" i="21"/>
  <c r="FZ20" i="21"/>
  <c r="FY20" i="21"/>
  <c r="FX20" i="21"/>
  <c r="FW20" i="21"/>
  <c r="FV20" i="21"/>
  <c r="FU20" i="21"/>
  <c r="FT20" i="21"/>
  <c r="FS20" i="21"/>
  <c r="FR20" i="21"/>
  <c r="FQ20" i="21"/>
  <c r="FP20" i="21"/>
  <c r="FO20" i="21"/>
  <c r="FN20" i="21"/>
  <c r="FM20" i="21"/>
  <c r="FL20" i="21"/>
  <c r="FK20" i="21"/>
  <c r="FJ20" i="21"/>
  <c r="FI20" i="21"/>
  <c r="FH20" i="21"/>
  <c r="FG20" i="21"/>
  <c r="FF20" i="21"/>
  <c r="FE20" i="21"/>
  <c r="FD20" i="21"/>
  <c r="FC20" i="21"/>
  <c r="FB20" i="21"/>
  <c r="FA20" i="21"/>
  <c r="EZ20" i="21"/>
  <c r="EY20" i="21"/>
  <c r="EX20" i="21"/>
  <c r="EW20" i="21"/>
  <c r="EV20" i="21"/>
  <c r="EU20" i="21"/>
  <c r="ET20" i="21"/>
  <c r="ES20" i="21"/>
  <c r="ER20" i="21"/>
  <c r="EQ20" i="21"/>
  <c r="EP20" i="21"/>
  <c r="EO20" i="21"/>
  <c r="EN20" i="21"/>
  <c r="EM20" i="21"/>
  <c r="EL20" i="21"/>
  <c r="EK20" i="21"/>
  <c r="EJ20" i="21"/>
  <c r="EI20" i="21"/>
  <c r="EH20" i="21"/>
  <c r="EG20" i="21"/>
  <c r="EF20" i="21"/>
  <c r="EE20" i="21"/>
  <c r="ED20" i="21"/>
  <c r="EC20" i="21"/>
  <c r="EB20" i="21"/>
  <c r="EA20" i="21"/>
  <c r="DZ20" i="21"/>
  <c r="DY20" i="21"/>
  <c r="DX20" i="21"/>
  <c r="DW20" i="21"/>
  <c r="DV20" i="21"/>
  <c r="DU20" i="21"/>
  <c r="DT20" i="21"/>
  <c r="DS20" i="21"/>
  <c r="DR20" i="21"/>
  <c r="DQ20" i="21"/>
  <c r="DP20" i="21"/>
  <c r="DO20" i="21"/>
  <c r="DN20" i="21"/>
  <c r="DM20" i="21"/>
  <c r="DL20" i="21"/>
  <c r="DK20" i="21"/>
  <c r="DJ20" i="21"/>
  <c r="DI20" i="21"/>
  <c r="DH20" i="21"/>
  <c r="DG20" i="21"/>
  <c r="DF20" i="21"/>
  <c r="DE20" i="21"/>
  <c r="DD20" i="21"/>
  <c r="DC20" i="21"/>
  <c r="DB20" i="21"/>
  <c r="DA20" i="21"/>
  <c r="CZ20" i="21"/>
  <c r="CY20" i="21"/>
  <c r="CX20" i="21"/>
  <c r="CW20" i="21"/>
  <c r="CV20" i="21"/>
  <c r="CU20" i="21"/>
  <c r="CT20" i="21"/>
  <c r="CS20" i="21"/>
  <c r="CR20" i="21"/>
  <c r="CQ20" i="21"/>
  <c r="CP20" i="21"/>
  <c r="CO20" i="21"/>
  <c r="CN20" i="21"/>
  <c r="CM20" i="21"/>
  <c r="CL20" i="21"/>
  <c r="CK20" i="21"/>
  <c r="CJ20" i="21"/>
  <c r="CI20" i="21"/>
  <c r="CH20" i="21"/>
  <c r="CG20" i="21"/>
  <c r="CF20" i="21"/>
  <c r="CE20" i="21"/>
  <c r="CD20" i="21"/>
  <c r="CC20" i="21"/>
  <c r="CB20" i="21"/>
  <c r="CA20" i="21"/>
  <c r="BZ20" i="21"/>
  <c r="BY20" i="21"/>
  <c r="BX20" i="21"/>
  <c r="BW20" i="21"/>
  <c r="BV20" i="21"/>
  <c r="BU20" i="21"/>
  <c r="BT20" i="21"/>
  <c r="BS20" i="21"/>
  <c r="BR20" i="21"/>
  <c r="BQ20" i="21"/>
  <c r="BP20" i="21"/>
  <c r="BO20" i="21"/>
  <c r="BN20" i="21"/>
  <c r="BM20" i="21"/>
  <c r="BL20" i="21"/>
  <c r="BK20" i="21"/>
  <c r="BJ20" i="21"/>
  <c r="BI20" i="21"/>
  <c r="BH20" i="21"/>
  <c r="BG20" i="21"/>
  <c r="BF20" i="21"/>
  <c r="BE20" i="21"/>
  <c r="BD20" i="21"/>
  <c r="BC20" i="21"/>
  <c r="BB20" i="21"/>
  <c r="BA20" i="21"/>
  <c r="GA19" i="21"/>
  <c r="FZ19" i="21"/>
  <c r="FY19" i="21"/>
  <c r="FX19" i="21"/>
  <c r="FW19" i="21"/>
  <c r="FV19" i="21"/>
  <c r="FU19" i="21"/>
  <c r="FT19" i="21"/>
  <c r="FS19" i="21"/>
  <c r="FR19" i="21"/>
  <c r="FQ19" i="21"/>
  <c r="FP19" i="21"/>
  <c r="FO19" i="21"/>
  <c r="FN19" i="21"/>
  <c r="FM19" i="21"/>
  <c r="FL19" i="21"/>
  <c r="FK19" i="21"/>
  <c r="FJ19" i="21"/>
  <c r="FI19" i="21"/>
  <c r="FH19" i="21"/>
  <c r="FG19" i="21"/>
  <c r="FF19" i="21"/>
  <c r="FE19" i="21"/>
  <c r="FD19" i="21"/>
  <c r="FC19" i="21"/>
  <c r="FB19" i="21"/>
  <c r="FA19" i="21"/>
  <c r="EZ19" i="21"/>
  <c r="EY19" i="21"/>
  <c r="EX19" i="21"/>
  <c r="EW19" i="21"/>
  <c r="EV19" i="21"/>
  <c r="EU19" i="21"/>
  <c r="ET19" i="21"/>
  <c r="ES19" i="21"/>
  <c r="ER19" i="21"/>
  <c r="EQ19" i="21"/>
  <c r="EP19" i="21"/>
  <c r="EO19" i="21"/>
  <c r="EN19" i="21"/>
  <c r="EM19" i="21"/>
  <c r="EL19" i="21"/>
  <c r="EK19" i="21"/>
  <c r="EJ19" i="21"/>
  <c r="EI19" i="21"/>
  <c r="EH19" i="21"/>
  <c r="EG19" i="21"/>
  <c r="EF19" i="21"/>
  <c r="EE19" i="21"/>
  <c r="ED19" i="21"/>
  <c r="EC19" i="21"/>
  <c r="EB19" i="21"/>
  <c r="EA19" i="21"/>
  <c r="DZ19" i="21"/>
  <c r="DY19" i="21"/>
  <c r="DX19" i="21"/>
  <c r="DW19" i="21"/>
  <c r="DV19" i="21"/>
  <c r="DU19" i="21"/>
  <c r="DT19" i="21"/>
  <c r="DS19" i="21"/>
  <c r="DR19" i="21"/>
  <c r="DQ19" i="21"/>
  <c r="DP19" i="21"/>
  <c r="DO19" i="21"/>
  <c r="DN19" i="21"/>
  <c r="DM19" i="21"/>
  <c r="DL19" i="21"/>
  <c r="DK19" i="21"/>
  <c r="DJ19" i="21"/>
  <c r="DI19" i="21"/>
  <c r="DH19" i="21"/>
  <c r="DG19" i="21"/>
  <c r="DF19" i="21"/>
  <c r="DE19" i="21"/>
  <c r="DD19" i="21"/>
  <c r="DC19" i="21"/>
  <c r="DB19" i="21"/>
  <c r="DA19" i="21"/>
  <c r="CZ19" i="21"/>
  <c r="CY19" i="21"/>
  <c r="CX19" i="21"/>
  <c r="CW19" i="21"/>
  <c r="CV19" i="21"/>
  <c r="CU19" i="21"/>
  <c r="CT19" i="21"/>
  <c r="CS19" i="21"/>
  <c r="CR19" i="21"/>
  <c r="CQ19" i="21"/>
  <c r="CP19" i="21"/>
  <c r="CO19" i="21"/>
  <c r="CN19" i="21"/>
  <c r="CM19" i="21"/>
  <c r="CL19" i="21"/>
  <c r="CK19" i="21"/>
  <c r="CJ19" i="21"/>
  <c r="CI19" i="21"/>
  <c r="CH19" i="21"/>
  <c r="CG19" i="21"/>
  <c r="CF19" i="21"/>
  <c r="CE19" i="21"/>
  <c r="CD19" i="21"/>
  <c r="CC19" i="21"/>
  <c r="CB19" i="21"/>
  <c r="CA19" i="21"/>
  <c r="BZ19" i="21"/>
  <c r="BY19" i="21"/>
  <c r="BX19" i="21"/>
  <c r="BW19" i="21"/>
  <c r="BV19" i="21"/>
  <c r="BU19" i="21"/>
  <c r="BT19" i="21"/>
  <c r="BS19" i="21"/>
  <c r="BR19" i="21"/>
  <c r="BQ19" i="21"/>
  <c r="BP19" i="21"/>
  <c r="BO19" i="21"/>
  <c r="BN19" i="21"/>
  <c r="BM19" i="21"/>
  <c r="BL19" i="21"/>
  <c r="BK19" i="21"/>
  <c r="BJ19" i="21"/>
  <c r="BI19" i="21"/>
  <c r="BH19" i="21"/>
  <c r="BG19" i="21"/>
  <c r="BF19" i="21"/>
  <c r="BE19" i="21"/>
  <c r="BD19" i="21"/>
  <c r="BC19" i="21"/>
  <c r="BB19" i="21"/>
  <c r="BA19" i="21"/>
  <c r="GA16" i="21"/>
  <c r="FZ16" i="21"/>
  <c r="FY16" i="21"/>
  <c r="FX16" i="21"/>
  <c r="FW16" i="21"/>
  <c r="FV16" i="21"/>
  <c r="FU16" i="21"/>
  <c r="FT16" i="21"/>
  <c r="FS16" i="21"/>
  <c r="FR16" i="21"/>
  <c r="FQ16" i="21"/>
  <c r="FP16" i="21"/>
  <c r="FO16" i="21"/>
  <c r="FN16" i="21"/>
  <c r="FM16" i="21"/>
  <c r="FL16" i="21"/>
  <c r="FK16" i="21"/>
  <c r="FJ16" i="21"/>
  <c r="FI16" i="21"/>
  <c r="FH16" i="21"/>
  <c r="FG16" i="21"/>
  <c r="FF16" i="21"/>
  <c r="FE16" i="21"/>
  <c r="FD16" i="21"/>
  <c r="FC16" i="21"/>
  <c r="FB16" i="21"/>
  <c r="FA16" i="21"/>
  <c r="EZ16" i="21"/>
  <c r="EY16" i="21"/>
  <c r="EX16" i="21"/>
  <c r="EW16" i="21"/>
  <c r="EV16" i="21"/>
  <c r="EU16" i="21"/>
  <c r="ET16" i="21"/>
  <c r="ES16" i="21"/>
  <c r="ER16" i="21"/>
  <c r="EQ16" i="21"/>
  <c r="EP16" i="21"/>
  <c r="EO16" i="21"/>
  <c r="EN16" i="21"/>
  <c r="EM16" i="21"/>
  <c r="EL16" i="21"/>
  <c r="EK16" i="21"/>
  <c r="EJ16" i="21"/>
  <c r="EI16" i="21"/>
  <c r="EH16" i="21"/>
  <c r="EG16" i="21"/>
  <c r="EF16" i="21"/>
  <c r="EE16" i="21"/>
  <c r="ED16" i="21"/>
  <c r="EC16" i="21"/>
  <c r="EB16" i="21"/>
  <c r="EA16" i="21"/>
  <c r="DZ16" i="21"/>
  <c r="DY16" i="21"/>
  <c r="DX16" i="21"/>
  <c r="DW16" i="21"/>
  <c r="DV16" i="21"/>
  <c r="DU16" i="21"/>
  <c r="DT16" i="21"/>
  <c r="DS16" i="21"/>
  <c r="DR16" i="21"/>
  <c r="DQ16" i="21"/>
  <c r="DP16" i="21"/>
  <c r="DO16" i="21"/>
  <c r="DN16" i="21"/>
  <c r="DM16" i="21"/>
  <c r="DL16" i="21"/>
  <c r="DK16" i="21"/>
  <c r="DJ16" i="21"/>
  <c r="DI16" i="21"/>
  <c r="DH16" i="21"/>
  <c r="DG16" i="21"/>
  <c r="DF16" i="21"/>
  <c r="DE16" i="21"/>
  <c r="DD16" i="21"/>
  <c r="DC16" i="21"/>
  <c r="DB16" i="21"/>
  <c r="DA16" i="21"/>
  <c r="CZ16" i="21"/>
  <c r="CY16" i="21"/>
  <c r="CX16" i="21"/>
  <c r="CW16" i="21"/>
  <c r="CV16" i="21"/>
  <c r="CU16" i="21"/>
  <c r="CT16" i="21"/>
  <c r="CS16" i="21"/>
  <c r="CR16" i="21"/>
  <c r="CQ16" i="21"/>
  <c r="CP16" i="21"/>
  <c r="CO16" i="21"/>
  <c r="CN16" i="21"/>
  <c r="CM16" i="21"/>
  <c r="CL16" i="21"/>
  <c r="CK16" i="21"/>
  <c r="CJ16" i="21"/>
  <c r="CI16" i="21"/>
  <c r="CH16" i="21"/>
  <c r="CG16" i="21"/>
  <c r="CF16" i="21"/>
  <c r="CE16" i="21"/>
  <c r="CD16" i="21"/>
  <c r="CC16" i="21"/>
  <c r="CB16" i="21"/>
  <c r="CA16" i="21"/>
  <c r="BZ16" i="21"/>
  <c r="BY16" i="21"/>
  <c r="BX16" i="21"/>
  <c r="BW16" i="21"/>
  <c r="BV16" i="21"/>
  <c r="BU16" i="21"/>
  <c r="BT16" i="21"/>
  <c r="BS16" i="21"/>
  <c r="BR16" i="21"/>
  <c r="BQ16" i="21"/>
  <c r="BP16" i="21"/>
  <c r="BO16" i="21"/>
  <c r="BN16" i="21"/>
  <c r="BM16" i="21"/>
  <c r="BL16" i="21"/>
  <c r="BK16" i="21"/>
  <c r="BJ16" i="21"/>
  <c r="BI16" i="21"/>
  <c r="BH16" i="21"/>
  <c r="BG16" i="21"/>
  <c r="BF16" i="21"/>
  <c r="BE16" i="21"/>
  <c r="BD16" i="21"/>
  <c r="BC16" i="21"/>
  <c r="BB16" i="21"/>
  <c r="BA16" i="21"/>
  <c r="GA15" i="21"/>
  <c r="FZ15" i="21"/>
  <c r="FY15" i="21"/>
  <c r="FX15" i="21"/>
  <c r="FW15" i="21"/>
  <c r="FV15" i="21"/>
  <c r="FU15" i="21"/>
  <c r="FT15" i="21"/>
  <c r="FS15" i="21"/>
  <c r="FR15" i="21"/>
  <c r="FQ15" i="21"/>
  <c r="FP15" i="21"/>
  <c r="FO15" i="21"/>
  <c r="FN15" i="21"/>
  <c r="FM15" i="21"/>
  <c r="FL15" i="21"/>
  <c r="FK15" i="21"/>
  <c r="FJ15" i="21"/>
  <c r="FI15" i="21"/>
  <c r="FH15" i="21"/>
  <c r="FG15" i="21"/>
  <c r="FF15" i="21"/>
  <c r="FE15" i="21"/>
  <c r="FD15" i="21"/>
  <c r="FC15" i="21"/>
  <c r="FB15" i="21"/>
  <c r="FA15" i="21"/>
  <c r="EZ15" i="21"/>
  <c r="EY15" i="21"/>
  <c r="EX15" i="21"/>
  <c r="EW15" i="21"/>
  <c r="EV15" i="21"/>
  <c r="EU15" i="21"/>
  <c r="ET15" i="21"/>
  <c r="ES15" i="21"/>
  <c r="ER15" i="21"/>
  <c r="EQ15" i="21"/>
  <c r="EP15" i="21"/>
  <c r="EO15" i="21"/>
  <c r="EN15" i="21"/>
  <c r="EM15" i="21"/>
  <c r="EL15" i="21"/>
  <c r="EK15" i="21"/>
  <c r="EJ15" i="21"/>
  <c r="EI15" i="21"/>
  <c r="EH15" i="21"/>
  <c r="EG15" i="21"/>
  <c r="EF15" i="21"/>
  <c r="EE15" i="21"/>
  <c r="ED15" i="21"/>
  <c r="EC15" i="21"/>
  <c r="EB15" i="21"/>
  <c r="EA15" i="21"/>
  <c r="DZ15" i="21"/>
  <c r="DY15" i="21"/>
  <c r="DX15" i="21"/>
  <c r="DW15" i="21"/>
  <c r="DV15" i="21"/>
  <c r="DU15" i="21"/>
  <c r="DT15" i="21"/>
  <c r="DS15" i="21"/>
  <c r="DR15" i="21"/>
  <c r="DQ15" i="21"/>
  <c r="DP15" i="21"/>
  <c r="DO15" i="21"/>
  <c r="DN15" i="21"/>
  <c r="DM15" i="21"/>
  <c r="DL15" i="21"/>
  <c r="DK15" i="21"/>
  <c r="DJ15" i="21"/>
  <c r="DI15" i="21"/>
  <c r="DH15" i="21"/>
  <c r="DG15" i="21"/>
  <c r="DF15" i="21"/>
  <c r="DE15" i="21"/>
  <c r="DD15" i="21"/>
  <c r="DC15" i="21"/>
  <c r="DB15" i="21"/>
  <c r="DA15" i="21"/>
  <c r="CZ15" i="21"/>
  <c r="CY15" i="21"/>
  <c r="CX15" i="21"/>
  <c r="CW15" i="21"/>
  <c r="CV15" i="21"/>
  <c r="CU15" i="21"/>
  <c r="CT15" i="21"/>
  <c r="CS15" i="21"/>
  <c r="CR15" i="21"/>
  <c r="CQ15" i="21"/>
  <c r="CP15" i="21"/>
  <c r="CO15" i="21"/>
  <c r="CN15" i="21"/>
  <c r="CM15" i="21"/>
  <c r="CL15" i="21"/>
  <c r="CK15" i="21"/>
  <c r="CJ15" i="21"/>
  <c r="CI15" i="21"/>
  <c r="CH15" i="21"/>
  <c r="CG15" i="21"/>
  <c r="CF15" i="21"/>
  <c r="CE15" i="21"/>
  <c r="CD15" i="21"/>
  <c r="CC15" i="21"/>
  <c r="CB15" i="21"/>
  <c r="CA15" i="21"/>
  <c r="BZ15" i="21"/>
  <c r="BY15" i="21"/>
  <c r="BX15" i="21"/>
  <c r="BW15" i="21"/>
  <c r="BV15" i="21"/>
  <c r="BU15" i="21"/>
  <c r="BT15" i="21"/>
  <c r="BS15" i="21"/>
  <c r="BR15" i="21"/>
  <c r="BQ15" i="21"/>
  <c r="BP15" i="21"/>
  <c r="BO15" i="21"/>
  <c r="BN15" i="21"/>
  <c r="BM15" i="21"/>
  <c r="BL15" i="21"/>
  <c r="BK15" i="21"/>
  <c r="BJ15" i="21"/>
  <c r="BI15" i="21"/>
  <c r="BH15" i="21"/>
  <c r="BG15" i="21"/>
  <c r="BF15" i="21"/>
  <c r="BE15" i="21"/>
  <c r="BD15" i="21"/>
  <c r="BC15" i="21"/>
  <c r="BB15" i="21"/>
  <c r="BA15" i="21"/>
  <c r="GA14" i="21"/>
  <c r="FZ14" i="21"/>
  <c r="FY14" i="21"/>
  <c r="FX14" i="21"/>
  <c r="FW14" i="21"/>
  <c r="FV14" i="21"/>
  <c r="FU14" i="21"/>
  <c r="FT14" i="21"/>
  <c r="FS14" i="21"/>
  <c r="FR14" i="21"/>
  <c r="FQ14" i="21"/>
  <c r="FP14" i="21"/>
  <c r="FO14" i="21"/>
  <c r="FN14" i="21"/>
  <c r="FM14" i="21"/>
  <c r="FL14" i="21"/>
  <c r="FK14" i="21"/>
  <c r="FJ14" i="21"/>
  <c r="FI14" i="21"/>
  <c r="FH14" i="21"/>
  <c r="FG14" i="21"/>
  <c r="FF14" i="21"/>
  <c r="FE14" i="21"/>
  <c r="FD14" i="21"/>
  <c r="FC14" i="21"/>
  <c r="FB14" i="21"/>
  <c r="FA14" i="21"/>
  <c r="EZ14" i="21"/>
  <c r="EY14" i="21"/>
  <c r="EX14" i="21"/>
  <c r="EW14" i="21"/>
  <c r="EV14" i="21"/>
  <c r="EU14" i="21"/>
  <c r="ET14" i="21"/>
  <c r="ES14" i="21"/>
  <c r="ER14" i="21"/>
  <c r="EQ14" i="21"/>
  <c r="EP14" i="21"/>
  <c r="EO14" i="21"/>
  <c r="EN14" i="21"/>
  <c r="EM14" i="21"/>
  <c r="EL14" i="21"/>
  <c r="EK14" i="21"/>
  <c r="EJ14" i="21"/>
  <c r="EI14" i="21"/>
  <c r="EH14" i="21"/>
  <c r="EG14" i="21"/>
  <c r="EF14" i="21"/>
  <c r="EE14" i="21"/>
  <c r="ED14" i="21"/>
  <c r="EC14" i="21"/>
  <c r="EB14" i="21"/>
  <c r="EA14" i="21"/>
  <c r="DZ14" i="21"/>
  <c r="DY14" i="21"/>
  <c r="DX14" i="21"/>
  <c r="DW14" i="21"/>
  <c r="DV14" i="21"/>
  <c r="DU14" i="21"/>
  <c r="DT14" i="21"/>
  <c r="DS14" i="21"/>
  <c r="DR14" i="21"/>
  <c r="DQ14" i="21"/>
  <c r="DP14" i="21"/>
  <c r="DO14" i="21"/>
  <c r="DN14" i="21"/>
  <c r="DM14" i="21"/>
  <c r="DL14" i="21"/>
  <c r="DK14" i="21"/>
  <c r="DJ14" i="21"/>
  <c r="DI14" i="21"/>
  <c r="DH14" i="21"/>
  <c r="DG14" i="21"/>
  <c r="DF14" i="21"/>
  <c r="DE14" i="21"/>
  <c r="DD14" i="21"/>
  <c r="DC14" i="21"/>
  <c r="DB14" i="21"/>
  <c r="DA14" i="21"/>
  <c r="CZ14" i="21"/>
  <c r="CY14" i="21"/>
  <c r="CX14" i="21"/>
  <c r="CW14" i="21"/>
  <c r="CV14" i="21"/>
  <c r="CU14" i="21"/>
  <c r="CT14" i="21"/>
  <c r="CS14" i="21"/>
  <c r="CR14" i="21"/>
  <c r="CQ14" i="21"/>
  <c r="CP14" i="21"/>
  <c r="CO14" i="21"/>
  <c r="CN14" i="21"/>
  <c r="CM14" i="21"/>
  <c r="CL14" i="21"/>
  <c r="CK14" i="21"/>
  <c r="CJ14" i="21"/>
  <c r="CI14" i="21"/>
  <c r="CH14" i="21"/>
  <c r="CG14" i="21"/>
  <c r="CF14" i="21"/>
  <c r="CE14" i="21"/>
  <c r="CD14" i="21"/>
  <c r="CC14" i="21"/>
  <c r="CB14" i="21"/>
  <c r="CA14" i="21"/>
  <c r="BZ14" i="21"/>
  <c r="BY14" i="21"/>
  <c r="BX14" i="21"/>
  <c r="BW14" i="21"/>
  <c r="BV14" i="21"/>
  <c r="BU14" i="21"/>
  <c r="BT14" i="21"/>
  <c r="BS14" i="21"/>
  <c r="BR14" i="21"/>
  <c r="BQ14" i="21"/>
  <c r="BP14" i="21"/>
  <c r="BO14" i="21"/>
  <c r="BN14" i="21"/>
  <c r="BM14" i="21"/>
  <c r="BL14" i="21"/>
  <c r="BK14" i="21"/>
  <c r="BJ14" i="21"/>
  <c r="BI14" i="21"/>
  <c r="BH14" i="21"/>
  <c r="BG14" i="21"/>
  <c r="BF14" i="21"/>
  <c r="BE14" i="21"/>
  <c r="BD14" i="21"/>
  <c r="BC14" i="21"/>
  <c r="BB14" i="21"/>
  <c r="BA14" i="21"/>
  <c r="GA13" i="21"/>
  <c r="FZ13" i="21"/>
  <c r="FY13" i="21"/>
  <c r="FX13" i="21"/>
  <c r="FW13" i="21"/>
  <c r="FV13" i="21"/>
  <c r="FU13" i="21"/>
  <c r="FT13" i="21"/>
  <c r="FS13" i="21"/>
  <c r="FR13" i="21"/>
  <c r="FQ13" i="21"/>
  <c r="FP13" i="21"/>
  <c r="FO13" i="21"/>
  <c r="FN13" i="21"/>
  <c r="FM13" i="21"/>
  <c r="FL13" i="21"/>
  <c r="FK13" i="21"/>
  <c r="FJ13" i="21"/>
  <c r="FI13" i="21"/>
  <c r="FH13" i="21"/>
  <c r="FG13" i="21"/>
  <c r="FF13" i="21"/>
  <c r="FE13" i="21"/>
  <c r="FD13" i="21"/>
  <c r="FC13" i="21"/>
  <c r="FB13" i="21"/>
  <c r="FA13" i="21"/>
  <c r="EZ13" i="21"/>
  <c r="EY13" i="21"/>
  <c r="EX13" i="21"/>
  <c r="EW13" i="21"/>
  <c r="EV13" i="21"/>
  <c r="EU13" i="21"/>
  <c r="ET13" i="21"/>
  <c r="ES13" i="21"/>
  <c r="ER13" i="21"/>
  <c r="EQ13" i="21"/>
  <c r="EP13" i="21"/>
  <c r="EO13" i="21"/>
  <c r="EN13" i="21"/>
  <c r="EM13" i="21"/>
  <c r="EL13" i="21"/>
  <c r="EK13" i="21"/>
  <c r="EJ13" i="21"/>
  <c r="EI13" i="21"/>
  <c r="EH13" i="21"/>
  <c r="EG13" i="21"/>
  <c r="EF13" i="21"/>
  <c r="EE13" i="21"/>
  <c r="ED13" i="21"/>
  <c r="EC13" i="21"/>
  <c r="EB13" i="21"/>
  <c r="EA13" i="21"/>
  <c r="DZ13" i="21"/>
  <c r="DY13" i="21"/>
  <c r="DX13" i="21"/>
  <c r="DW13" i="21"/>
  <c r="DV13" i="21"/>
  <c r="DU13" i="21"/>
  <c r="DT13" i="21"/>
  <c r="DS13" i="21"/>
  <c r="DR13" i="21"/>
  <c r="DQ13" i="21"/>
  <c r="DP13" i="21"/>
  <c r="DO13" i="21"/>
  <c r="DN13" i="21"/>
  <c r="DM13" i="21"/>
  <c r="DL13" i="21"/>
  <c r="DK13" i="21"/>
  <c r="DJ13" i="21"/>
  <c r="DI13" i="21"/>
  <c r="DH13" i="21"/>
  <c r="DG13" i="21"/>
  <c r="DF13" i="21"/>
  <c r="DE13" i="21"/>
  <c r="DD13" i="21"/>
  <c r="DC13" i="21"/>
  <c r="DB13" i="21"/>
  <c r="DA13" i="21"/>
  <c r="CZ13" i="21"/>
  <c r="CY13" i="21"/>
  <c r="CX13" i="21"/>
  <c r="CW13" i="21"/>
  <c r="CV13" i="21"/>
  <c r="CU13" i="21"/>
  <c r="CT13" i="21"/>
  <c r="CS13" i="21"/>
  <c r="CR13" i="21"/>
  <c r="CQ13" i="21"/>
  <c r="CP13" i="21"/>
  <c r="CO13" i="21"/>
  <c r="CN13" i="21"/>
  <c r="CM13" i="21"/>
  <c r="CL13" i="21"/>
  <c r="CK13" i="21"/>
  <c r="CJ13" i="21"/>
  <c r="CI13" i="21"/>
  <c r="CH13" i="21"/>
  <c r="CG13" i="21"/>
  <c r="CF13" i="21"/>
  <c r="CE13" i="21"/>
  <c r="CD13" i="21"/>
  <c r="CC13" i="21"/>
  <c r="CB13" i="21"/>
  <c r="CA13" i="21"/>
  <c r="BZ13" i="21"/>
  <c r="BY13" i="21"/>
  <c r="BX13" i="21"/>
  <c r="BW13" i="21"/>
  <c r="BV13" i="21"/>
  <c r="BU13" i="21"/>
  <c r="BT13" i="21"/>
  <c r="BS13" i="21"/>
  <c r="BR13" i="21"/>
  <c r="BQ13" i="21"/>
  <c r="BP13" i="21"/>
  <c r="BO13" i="21"/>
  <c r="BN13" i="21"/>
  <c r="BM13" i="21"/>
  <c r="BL13" i="21"/>
  <c r="BK13" i="21"/>
  <c r="BJ13" i="21"/>
  <c r="BI13" i="21"/>
  <c r="BH13" i="21"/>
  <c r="BG13" i="21"/>
  <c r="BF13" i="21"/>
  <c r="BE13" i="21"/>
  <c r="BD13" i="21"/>
  <c r="BC13" i="21"/>
  <c r="BB13" i="21"/>
  <c r="BA13" i="21"/>
  <c r="GA12" i="21"/>
  <c r="FZ12" i="21"/>
  <c r="FY12" i="21"/>
  <c r="FX12" i="21"/>
  <c r="FW12" i="21"/>
  <c r="FV12" i="21"/>
  <c r="FU12" i="21"/>
  <c r="FT12" i="21"/>
  <c r="FS12" i="21"/>
  <c r="FR12" i="21"/>
  <c r="FQ12" i="21"/>
  <c r="FP12" i="21"/>
  <c r="FO12" i="21"/>
  <c r="FN12" i="21"/>
  <c r="FM12" i="21"/>
  <c r="FL12" i="21"/>
  <c r="FK12" i="21"/>
  <c r="FJ12" i="21"/>
  <c r="FI12" i="21"/>
  <c r="FH12" i="21"/>
  <c r="FG12" i="21"/>
  <c r="FF12" i="21"/>
  <c r="FE12" i="21"/>
  <c r="FD12" i="21"/>
  <c r="FC12" i="21"/>
  <c r="FB12" i="21"/>
  <c r="FA12" i="21"/>
  <c r="EZ12" i="21"/>
  <c r="EY12" i="21"/>
  <c r="EX12" i="21"/>
  <c r="EW12" i="21"/>
  <c r="EV12" i="21"/>
  <c r="EU12" i="21"/>
  <c r="ET12" i="21"/>
  <c r="ES12" i="21"/>
  <c r="ER12" i="21"/>
  <c r="EQ12" i="21"/>
  <c r="EP12" i="21"/>
  <c r="EO12" i="21"/>
  <c r="EN12" i="21"/>
  <c r="EM12" i="21"/>
  <c r="EL12" i="21"/>
  <c r="EK12" i="21"/>
  <c r="EJ12" i="21"/>
  <c r="EI12" i="21"/>
  <c r="EH12" i="21"/>
  <c r="EG12" i="21"/>
  <c r="EF12" i="21"/>
  <c r="EE12" i="21"/>
  <c r="ED12" i="21"/>
  <c r="EC12" i="21"/>
  <c r="EB12" i="21"/>
  <c r="EA12" i="21"/>
  <c r="DZ12" i="21"/>
  <c r="DY12" i="21"/>
  <c r="DX12" i="21"/>
  <c r="DW12" i="21"/>
  <c r="DV12" i="21"/>
  <c r="DU12" i="21"/>
  <c r="DT12" i="21"/>
  <c r="DS12" i="21"/>
  <c r="DR12" i="21"/>
  <c r="DQ12" i="21"/>
  <c r="DP12" i="21"/>
  <c r="DO12" i="21"/>
  <c r="DN12" i="21"/>
  <c r="DM12" i="21"/>
  <c r="DL12" i="21"/>
  <c r="DK12" i="21"/>
  <c r="DJ12" i="21"/>
  <c r="DI12" i="21"/>
  <c r="DH12" i="21"/>
  <c r="DG12" i="21"/>
  <c r="DF12" i="21"/>
  <c r="DE12" i="21"/>
  <c r="DD12" i="21"/>
  <c r="DC12" i="21"/>
  <c r="DB12" i="21"/>
  <c r="DA12" i="21"/>
  <c r="CZ12" i="21"/>
  <c r="CY12" i="21"/>
  <c r="CX12" i="21"/>
  <c r="CW12" i="21"/>
  <c r="CV12" i="21"/>
  <c r="CU12" i="21"/>
  <c r="CT12" i="21"/>
  <c r="CS12" i="21"/>
  <c r="CR12" i="21"/>
  <c r="CQ12" i="21"/>
  <c r="CP12" i="21"/>
  <c r="CO12" i="21"/>
  <c r="CN12" i="21"/>
  <c r="CM12" i="21"/>
  <c r="CL12" i="21"/>
  <c r="CK12" i="21"/>
  <c r="CJ12" i="21"/>
  <c r="CI12" i="21"/>
  <c r="CH12" i="21"/>
  <c r="CG12" i="21"/>
  <c r="CF12" i="21"/>
  <c r="CE12" i="21"/>
  <c r="CD12" i="21"/>
  <c r="CC12" i="21"/>
  <c r="CB12" i="21"/>
  <c r="CA12" i="21"/>
  <c r="BZ12" i="21"/>
  <c r="BY12" i="21"/>
  <c r="BX12" i="21"/>
  <c r="BW12" i="21"/>
  <c r="BV12" i="21"/>
  <c r="BU12" i="21"/>
  <c r="BT12" i="21"/>
  <c r="BS12" i="21"/>
  <c r="BR12" i="21"/>
  <c r="BQ12" i="21"/>
  <c r="BP12" i="21"/>
  <c r="BO12" i="21"/>
  <c r="BN12" i="21"/>
  <c r="BM12" i="21"/>
  <c r="BL12" i="21"/>
  <c r="BK12" i="21"/>
  <c r="BJ12" i="21"/>
  <c r="BI12" i="21"/>
  <c r="BH12" i="21"/>
  <c r="BG12" i="21"/>
  <c r="BF12" i="21"/>
  <c r="BE12" i="21"/>
  <c r="BD12" i="21"/>
  <c r="BC12" i="21"/>
  <c r="BB12" i="21"/>
  <c r="BA12" i="21"/>
  <c r="GA11" i="21"/>
  <c r="FZ11" i="21"/>
  <c r="FY11" i="21"/>
  <c r="FX11" i="21"/>
  <c r="FW11" i="21"/>
  <c r="FV11" i="21"/>
  <c r="FU11" i="21"/>
  <c r="FT11" i="21"/>
  <c r="FS11" i="21"/>
  <c r="FR11" i="21"/>
  <c r="FQ11" i="21"/>
  <c r="FP11" i="21"/>
  <c r="FO11" i="21"/>
  <c r="FN11" i="21"/>
  <c r="FM11" i="21"/>
  <c r="FL11" i="21"/>
  <c r="FK11" i="21"/>
  <c r="FJ11" i="21"/>
  <c r="FI11" i="21"/>
  <c r="FH11" i="21"/>
  <c r="FG11" i="21"/>
  <c r="FF11" i="21"/>
  <c r="FE11" i="21"/>
  <c r="FD11" i="21"/>
  <c r="FC11" i="21"/>
  <c r="FB11" i="21"/>
  <c r="FA11" i="21"/>
  <c r="EZ11" i="21"/>
  <c r="EY11" i="21"/>
  <c r="EX11" i="21"/>
  <c r="EW11" i="21"/>
  <c r="EV11" i="21"/>
  <c r="EU11" i="21"/>
  <c r="ET11" i="21"/>
  <c r="ES11" i="21"/>
  <c r="ER11" i="21"/>
  <c r="EQ11" i="21"/>
  <c r="EP11" i="21"/>
  <c r="EO11" i="21"/>
  <c r="EN11" i="21"/>
  <c r="EM11" i="21"/>
  <c r="EL11" i="21"/>
  <c r="EK11" i="21"/>
  <c r="EJ11" i="21"/>
  <c r="EI11" i="21"/>
  <c r="EH11" i="21"/>
  <c r="EG11" i="21"/>
  <c r="EF11" i="21"/>
  <c r="EE11" i="21"/>
  <c r="ED11" i="21"/>
  <c r="EC11" i="21"/>
  <c r="EB11" i="21"/>
  <c r="EA11" i="21"/>
  <c r="DZ11" i="21"/>
  <c r="DY11" i="21"/>
  <c r="DX11" i="21"/>
  <c r="DW11" i="21"/>
  <c r="DV11" i="21"/>
  <c r="DU11" i="21"/>
  <c r="DT11" i="21"/>
  <c r="DS11" i="21"/>
  <c r="DR11" i="21"/>
  <c r="DQ11" i="21"/>
  <c r="DP11" i="21"/>
  <c r="DO11" i="21"/>
  <c r="DN11" i="21"/>
  <c r="DM11" i="21"/>
  <c r="DL11" i="21"/>
  <c r="DK11" i="21"/>
  <c r="DJ11" i="21"/>
  <c r="DI11" i="21"/>
  <c r="DH11" i="21"/>
  <c r="DG11" i="21"/>
  <c r="DF11" i="21"/>
  <c r="DE11" i="21"/>
  <c r="DD11" i="21"/>
  <c r="DC11" i="21"/>
  <c r="DB11" i="21"/>
  <c r="DA11" i="21"/>
  <c r="CZ11" i="21"/>
  <c r="CY11" i="21"/>
  <c r="CX11" i="21"/>
  <c r="CW11" i="21"/>
  <c r="CV11" i="21"/>
  <c r="CU11" i="21"/>
  <c r="CT11" i="21"/>
  <c r="CS11" i="21"/>
  <c r="CR11" i="21"/>
  <c r="CQ11" i="21"/>
  <c r="CP11" i="21"/>
  <c r="CO11" i="21"/>
  <c r="CN11" i="21"/>
  <c r="CM11" i="21"/>
  <c r="CL11" i="21"/>
  <c r="CK11" i="21"/>
  <c r="CJ11" i="21"/>
  <c r="CI11" i="21"/>
  <c r="CH11" i="21"/>
  <c r="CG11" i="21"/>
  <c r="CF11" i="21"/>
  <c r="CE11" i="21"/>
  <c r="CD11" i="21"/>
  <c r="CC11" i="21"/>
  <c r="CB11" i="21"/>
  <c r="CA11" i="21"/>
  <c r="BZ11" i="21"/>
  <c r="BY11" i="21"/>
  <c r="BX11" i="21"/>
  <c r="BW11" i="21"/>
  <c r="BV11" i="21"/>
  <c r="BU11" i="21"/>
  <c r="BT11" i="21"/>
  <c r="BS11" i="21"/>
  <c r="BR11" i="21"/>
  <c r="BQ11" i="21"/>
  <c r="BP11" i="21"/>
  <c r="BO11" i="21"/>
  <c r="BN11" i="21"/>
  <c r="BM11" i="21"/>
  <c r="BL11" i="21"/>
  <c r="BK11" i="21"/>
  <c r="BJ11" i="21"/>
  <c r="BI11" i="21"/>
  <c r="BH11" i="21"/>
  <c r="BG11" i="21"/>
  <c r="BF11" i="21"/>
  <c r="BE11" i="21"/>
  <c r="BD11" i="21"/>
  <c r="BC11" i="21"/>
  <c r="BB11" i="21"/>
  <c r="BA11" i="21"/>
  <c r="GA8" i="21"/>
  <c r="FZ8" i="21"/>
  <c r="FY8" i="21"/>
  <c r="FX8" i="21"/>
  <c r="FW8" i="21"/>
  <c r="FV8" i="21"/>
  <c r="FU8" i="21"/>
  <c r="FT8" i="21"/>
  <c r="FS8" i="21"/>
  <c r="FR8" i="21"/>
  <c r="FQ8" i="21"/>
  <c r="FP8" i="21"/>
  <c r="FO8" i="21"/>
  <c r="FN8" i="21"/>
  <c r="FM8" i="21"/>
  <c r="FL8" i="21"/>
  <c r="FK8" i="21"/>
  <c r="FJ8" i="21"/>
  <c r="FI8" i="21"/>
  <c r="FH8" i="21"/>
  <c r="FG8" i="21"/>
  <c r="FF8" i="21"/>
  <c r="FE8" i="21"/>
  <c r="FD8" i="21"/>
  <c r="FC8" i="21"/>
  <c r="FB8" i="21"/>
  <c r="FA8" i="21"/>
  <c r="EZ8" i="21"/>
  <c r="EY8" i="21"/>
  <c r="EX8" i="21"/>
  <c r="EW8" i="21"/>
  <c r="EV8" i="21"/>
  <c r="EU8" i="21"/>
  <c r="ET8" i="21"/>
  <c r="ES8" i="21"/>
  <c r="ER8" i="21"/>
  <c r="EQ8" i="21"/>
  <c r="EP8" i="21"/>
  <c r="EO8" i="21"/>
  <c r="EN8" i="21"/>
  <c r="EM8" i="21"/>
  <c r="EL8" i="21"/>
  <c r="EK8" i="21"/>
  <c r="EJ8" i="21"/>
  <c r="EI8" i="21"/>
  <c r="EH8" i="21"/>
  <c r="EG8" i="21"/>
  <c r="EF8" i="21"/>
  <c r="EE8" i="21"/>
  <c r="ED8" i="21"/>
  <c r="EC8" i="21"/>
  <c r="EB8" i="21"/>
  <c r="EA8" i="21"/>
  <c r="DZ8" i="21"/>
  <c r="DY8" i="21"/>
  <c r="DX8" i="21"/>
  <c r="DW8" i="21"/>
  <c r="DV8" i="21"/>
  <c r="DU8" i="21"/>
  <c r="DT8" i="21"/>
  <c r="DS8" i="21"/>
  <c r="DR8" i="21"/>
  <c r="DQ8" i="21"/>
  <c r="DP8" i="21"/>
  <c r="DO8" i="21"/>
  <c r="DN8" i="21"/>
  <c r="DM8" i="21"/>
  <c r="DL8" i="21"/>
  <c r="DK8" i="21"/>
  <c r="DJ8" i="21"/>
  <c r="DI8" i="21"/>
  <c r="DH8" i="21"/>
  <c r="DG8" i="21"/>
  <c r="DF8" i="21"/>
  <c r="DE8" i="21"/>
  <c r="DD8" i="21"/>
  <c r="DC8" i="21"/>
  <c r="DB8" i="21"/>
  <c r="DA8" i="21"/>
  <c r="CZ8" i="21"/>
  <c r="CY8" i="21"/>
  <c r="CX8" i="21"/>
  <c r="CW8" i="21"/>
  <c r="CV8" i="21"/>
  <c r="CU8" i="21"/>
  <c r="CT8" i="21"/>
  <c r="CS8" i="21"/>
  <c r="CR8" i="21"/>
  <c r="CQ8" i="21"/>
  <c r="CP8" i="21"/>
  <c r="CO8" i="21"/>
  <c r="CN8" i="21"/>
  <c r="CM8" i="21"/>
  <c r="CL8" i="21"/>
  <c r="CK8" i="21"/>
  <c r="CJ8" i="21"/>
  <c r="CI8" i="21"/>
  <c r="CH8" i="21"/>
  <c r="CG8" i="21"/>
  <c r="CF8" i="21"/>
  <c r="CE8" i="21"/>
  <c r="CD8" i="21"/>
  <c r="CC8" i="21"/>
  <c r="CB8" i="21"/>
  <c r="CA8" i="21"/>
  <c r="BZ8" i="21"/>
  <c r="BY8" i="21"/>
  <c r="BX8" i="21"/>
  <c r="BW8" i="21"/>
  <c r="BV8" i="21"/>
  <c r="BU8" i="21"/>
  <c r="BT8" i="21"/>
  <c r="BS8" i="21"/>
  <c r="BR8" i="21"/>
  <c r="BQ8" i="21"/>
  <c r="BP8" i="21"/>
  <c r="BO8" i="21"/>
  <c r="BN8" i="21"/>
  <c r="BM8" i="21"/>
  <c r="BL8" i="21"/>
  <c r="BK8" i="21"/>
  <c r="BJ8" i="21"/>
  <c r="BI8" i="21"/>
  <c r="BH8" i="21"/>
  <c r="BG8" i="21"/>
  <c r="BF8" i="21"/>
  <c r="BE8" i="21"/>
  <c r="BD8" i="21"/>
  <c r="BC8" i="21"/>
  <c r="BB8" i="21"/>
  <c r="BA8" i="21"/>
  <c r="GA7" i="21"/>
  <c r="FZ7" i="21"/>
  <c r="FY7" i="21"/>
  <c r="FX7" i="21"/>
  <c r="FW7" i="21"/>
  <c r="FV7" i="21"/>
  <c r="FU7" i="21"/>
  <c r="FT7" i="21"/>
  <c r="FS7" i="21"/>
  <c r="FR7" i="21"/>
  <c r="FQ7" i="21"/>
  <c r="FP7" i="21"/>
  <c r="FO7" i="21"/>
  <c r="FN7" i="21"/>
  <c r="FM7" i="21"/>
  <c r="FL7" i="21"/>
  <c r="FK7" i="21"/>
  <c r="FJ7" i="21"/>
  <c r="FI7" i="21"/>
  <c r="FH7" i="21"/>
  <c r="FG7" i="21"/>
  <c r="FF7" i="21"/>
  <c r="FE7" i="21"/>
  <c r="FD7" i="21"/>
  <c r="FC7" i="21"/>
  <c r="FB7" i="21"/>
  <c r="FA7" i="21"/>
  <c r="EZ7" i="21"/>
  <c r="EY7" i="21"/>
  <c r="EX7" i="21"/>
  <c r="EW7" i="21"/>
  <c r="EV7" i="21"/>
  <c r="EU7" i="21"/>
  <c r="ET7" i="21"/>
  <c r="ES7" i="21"/>
  <c r="ER7" i="21"/>
  <c r="EQ7" i="21"/>
  <c r="EP7" i="21"/>
  <c r="EO7" i="21"/>
  <c r="EN7" i="21"/>
  <c r="EM7" i="21"/>
  <c r="EL7" i="21"/>
  <c r="EK7" i="21"/>
  <c r="EJ7" i="21"/>
  <c r="EI7" i="21"/>
  <c r="EH7" i="21"/>
  <c r="EG7" i="21"/>
  <c r="EF7" i="21"/>
  <c r="EE7" i="21"/>
  <c r="ED7" i="21"/>
  <c r="EC7" i="21"/>
  <c r="EB7" i="21"/>
  <c r="EA7" i="21"/>
  <c r="DZ7" i="21"/>
  <c r="DY7" i="21"/>
  <c r="DX7" i="21"/>
  <c r="DW7" i="21"/>
  <c r="DV7" i="21"/>
  <c r="DU7" i="21"/>
  <c r="DT7" i="21"/>
  <c r="DS7" i="21"/>
  <c r="DR7" i="21"/>
  <c r="DQ7" i="21"/>
  <c r="DP7" i="21"/>
  <c r="DO7" i="21"/>
  <c r="DN7" i="21"/>
  <c r="DM7" i="21"/>
  <c r="DL7" i="21"/>
  <c r="DK7" i="21"/>
  <c r="DJ7" i="21"/>
  <c r="DI7" i="21"/>
  <c r="DH7" i="21"/>
  <c r="DG7" i="21"/>
  <c r="DF7" i="21"/>
  <c r="DE7" i="21"/>
  <c r="DD7" i="21"/>
  <c r="DC7" i="21"/>
  <c r="DB7" i="21"/>
  <c r="DA7" i="21"/>
  <c r="CZ7" i="21"/>
  <c r="CY7" i="21"/>
  <c r="CX7" i="21"/>
  <c r="CW7" i="21"/>
  <c r="CV7" i="21"/>
  <c r="CU7" i="21"/>
  <c r="CT7" i="21"/>
  <c r="CS7" i="21"/>
  <c r="CR7" i="21"/>
  <c r="CQ7" i="21"/>
  <c r="CP7" i="21"/>
  <c r="CO7" i="21"/>
  <c r="CN7" i="21"/>
  <c r="CM7" i="21"/>
  <c r="CL7" i="21"/>
  <c r="CK7" i="21"/>
  <c r="CJ7" i="21"/>
  <c r="CI7" i="21"/>
  <c r="CH7" i="21"/>
  <c r="CG7" i="21"/>
  <c r="CF7" i="21"/>
  <c r="CE7" i="21"/>
  <c r="CD7" i="21"/>
  <c r="CC7" i="21"/>
  <c r="CB7" i="21"/>
  <c r="CA7" i="21"/>
  <c r="BZ7" i="21"/>
  <c r="BY7" i="21"/>
  <c r="BX7" i="21"/>
  <c r="BW7" i="21"/>
  <c r="BV7" i="21"/>
  <c r="BU7" i="21"/>
  <c r="BT7" i="21"/>
  <c r="BS7" i="21"/>
  <c r="BR7" i="21"/>
  <c r="BQ7" i="21"/>
  <c r="BP7" i="21"/>
  <c r="BO7" i="21"/>
  <c r="BN7" i="21"/>
  <c r="BM7" i="21"/>
  <c r="BL7" i="21"/>
  <c r="BK7" i="21"/>
  <c r="BJ7" i="21"/>
  <c r="BI7" i="21"/>
  <c r="BH7" i="21"/>
  <c r="BG7" i="21"/>
  <c r="BF7" i="21"/>
  <c r="BE7" i="21"/>
  <c r="BD7" i="21"/>
  <c r="BC7" i="21"/>
  <c r="BB7" i="21"/>
  <c r="BA7" i="21"/>
  <c r="GA6" i="21"/>
  <c r="FZ6" i="21"/>
  <c r="FY6" i="21"/>
  <c r="FX6" i="21"/>
  <c r="FW6" i="21"/>
  <c r="FV6" i="21"/>
  <c r="FU6" i="21"/>
  <c r="FT6" i="21"/>
  <c r="FS6" i="21"/>
  <c r="FR6" i="21"/>
  <c r="FQ6" i="21"/>
  <c r="FP6" i="21"/>
  <c r="FO6" i="21"/>
  <c r="FN6" i="21"/>
  <c r="FM6" i="21"/>
  <c r="FL6" i="21"/>
  <c r="FK6" i="21"/>
  <c r="FJ6" i="21"/>
  <c r="FI6" i="21"/>
  <c r="FH6" i="21"/>
  <c r="FG6" i="21"/>
  <c r="FF6" i="21"/>
  <c r="FE6" i="21"/>
  <c r="FD6" i="21"/>
  <c r="FC6" i="21"/>
  <c r="FB6" i="21"/>
  <c r="FA6" i="21"/>
  <c r="EZ6" i="21"/>
  <c r="EY6" i="21"/>
  <c r="EX6" i="21"/>
  <c r="EW6" i="21"/>
  <c r="EV6" i="21"/>
  <c r="EU6" i="21"/>
  <c r="ET6" i="21"/>
  <c r="ES6" i="21"/>
  <c r="ER6" i="21"/>
  <c r="EQ6" i="21"/>
  <c r="EP6" i="21"/>
  <c r="EO6" i="21"/>
  <c r="EN6" i="21"/>
  <c r="EM6" i="21"/>
  <c r="EL6" i="21"/>
  <c r="EK6" i="21"/>
  <c r="EJ6" i="21"/>
  <c r="EI6" i="21"/>
  <c r="EH6" i="21"/>
  <c r="EG6" i="21"/>
  <c r="EF6" i="21"/>
  <c r="EE6" i="21"/>
  <c r="ED6" i="21"/>
  <c r="EC6" i="21"/>
  <c r="EB6" i="21"/>
  <c r="EA6" i="21"/>
  <c r="DZ6" i="21"/>
  <c r="DY6" i="21"/>
  <c r="DX6" i="21"/>
  <c r="DW6" i="21"/>
  <c r="DV6" i="21"/>
  <c r="DU6" i="21"/>
  <c r="DT6" i="21"/>
  <c r="DS6" i="21"/>
  <c r="DR6" i="21"/>
  <c r="DQ6" i="21"/>
  <c r="DP6" i="21"/>
  <c r="DO6" i="21"/>
  <c r="DN6" i="21"/>
  <c r="DM6" i="21"/>
  <c r="DL6" i="21"/>
  <c r="DK6" i="21"/>
  <c r="DJ6" i="21"/>
  <c r="DI6" i="21"/>
  <c r="DH6" i="21"/>
  <c r="DG6" i="21"/>
  <c r="DF6" i="21"/>
  <c r="DE6" i="21"/>
  <c r="DD6" i="21"/>
  <c r="DC6" i="21"/>
  <c r="DB6" i="21"/>
  <c r="DA6" i="21"/>
  <c r="CZ6" i="21"/>
  <c r="CY6" i="21"/>
  <c r="CX6" i="21"/>
  <c r="CW6" i="21"/>
  <c r="CV6" i="21"/>
  <c r="CU6" i="21"/>
  <c r="CT6" i="21"/>
  <c r="CS6" i="21"/>
  <c r="CR6" i="21"/>
  <c r="CQ6" i="21"/>
  <c r="CP6" i="21"/>
  <c r="CO6" i="21"/>
  <c r="CN6" i="21"/>
  <c r="CM6" i="21"/>
  <c r="CL6" i="21"/>
  <c r="CK6" i="21"/>
  <c r="CJ6" i="21"/>
  <c r="CI6" i="21"/>
  <c r="CH6" i="21"/>
  <c r="CG6" i="21"/>
  <c r="CF6" i="21"/>
  <c r="CE6" i="21"/>
  <c r="CD6" i="21"/>
  <c r="CC6" i="21"/>
  <c r="CB6" i="21"/>
  <c r="CA6" i="21"/>
  <c r="BZ6" i="21"/>
  <c r="BY6" i="21"/>
  <c r="BX6" i="21"/>
  <c r="BW6" i="21"/>
  <c r="BV6" i="21"/>
  <c r="BU6" i="21"/>
  <c r="BT6" i="21"/>
  <c r="BS6" i="21"/>
  <c r="BR6" i="21"/>
  <c r="BQ6" i="21"/>
  <c r="BP6" i="21"/>
  <c r="BO6" i="21"/>
  <c r="BN6" i="21"/>
  <c r="BM6" i="21"/>
  <c r="BL6" i="21"/>
  <c r="BK6" i="21"/>
  <c r="BJ6" i="21"/>
  <c r="BI6" i="21"/>
  <c r="BH6" i="21"/>
  <c r="BG6" i="21"/>
  <c r="BF6" i="21"/>
  <c r="BE6" i="21"/>
  <c r="BD6" i="21"/>
  <c r="BC6" i="21"/>
  <c r="BB6" i="21"/>
  <c r="BA6" i="21"/>
  <c r="GA5" i="21"/>
  <c r="FZ5" i="21"/>
  <c r="FY5" i="21"/>
  <c r="FX5" i="21"/>
  <c r="FW5" i="21"/>
  <c r="FV5" i="21"/>
  <c r="FU5" i="21"/>
  <c r="FT5" i="21"/>
  <c r="FS5" i="21"/>
  <c r="FR5" i="21"/>
  <c r="FQ5" i="21"/>
  <c r="FP5" i="21"/>
  <c r="FO5" i="21"/>
  <c r="FN5" i="21"/>
  <c r="FM5" i="21"/>
  <c r="FL5" i="21"/>
  <c r="FK5" i="21"/>
  <c r="FJ5" i="21"/>
  <c r="FI5" i="21"/>
  <c r="FH5" i="21"/>
  <c r="FG5" i="21"/>
  <c r="FF5" i="21"/>
  <c r="FE5" i="21"/>
  <c r="FD5" i="21"/>
  <c r="FC5" i="21"/>
  <c r="FB5" i="21"/>
  <c r="FA5" i="21"/>
  <c r="EZ5" i="21"/>
  <c r="EY5" i="21"/>
  <c r="EX5" i="21"/>
  <c r="EW5" i="21"/>
  <c r="EV5" i="21"/>
  <c r="EU5" i="21"/>
  <c r="ET5" i="21"/>
  <c r="ES5" i="21"/>
  <c r="ER5" i="21"/>
  <c r="EQ5" i="21"/>
  <c r="EP5" i="21"/>
  <c r="EO5" i="21"/>
  <c r="EN5" i="21"/>
  <c r="EM5" i="21"/>
  <c r="EL5" i="21"/>
  <c r="EK5" i="21"/>
  <c r="EJ5" i="21"/>
  <c r="EI5" i="21"/>
  <c r="EH5" i="21"/>
  <c r="EG5" i="21"/>
  <c r="EF5" i="21"/>
  <c r="EE5" i="21"/>
  <c r="ED5" i="21"/>
  <c r="EC5" i="21"/>
  <c r="EB5" i="21"/>
  <c r="EA5" i="21"/>
  <c r="DZ5" i="21"/>
  <c r="DY5" i="21"/>
  <c r="DX5" i="21"/>
  <c r="DW5" i="21"/>
  <c r="DV5" i="21"/>
  <c r="DU5" i="21"/>
  <c r="DT5" i="21"/>
  <c r="DS5" i="21"/>
  <c r="DR5" i="21"/>
  <c r="DQ5" i="21"/>
  <c r="DP5" i="21"/>
  <c r="DO5" i="21"/>
  <c r="DN5" i="21"/>
  <c r="DM5" i="21"/>
  <c r="DL5" i="21"/>
  <c r="DK5" i="21"/>
  <c r="DJ5" i="21"/>
  <c r="DI5" i="21"/>
  <c r="DH5" i="21"/>
  <c r="DG5" i="21"/>
  <c r="DF5" i="21"/>
  <c r="DE5" i="21"/>
  <c r="DD5" i="21"/>
  <c r="DC5" i="21"/>
  <c r="DB5" i="21"/>
  <c r="DA5" i="21"/>
  <c r="CZ5" i="21"/>
  <c r="CY5" i="21"/>
  <c r="CX5" i="21"/>
  <c r="CW5" i="21"/>
  <c r="CV5" i="21"/>
  <c r="CU5" i="21"/>
  <c r="CT5" i="21"/>
  <c r="CS5" i="21"/>
  <c r="CR5" i="21"/>
  <c r="CQ5" i="21"/>
  <c r="CP5" i="21"/>
  <c r="CO5" i="21"/>
  <c r="CN5" i="21"/>
  <c r="CM5" i="21"/>
  <c r="CL5" i="21"/>
  <c r="CK5" i="21"/>
  <c r="CJ5" i="21"/>
  <c r="CI5" i="21"/>
  <c r="CH5" i="21"/>
  <c r="CG5" i="21"/>
  <c r="CF5" i="21"/>
  <c r="CE5" i="21"/>
  <c r="CD5" i="21"/>
  <c r="CC5" i="21"/>
  <c r="CB5" i="21"/>
  <c r="CA5" i="21"/>
  <c r="BZ5" i="21"/>
  <c r="BY5" i="21"/>
  <c r="BX5" i="21"/>
  <c r="BW5" i="21"/>
  <c r="BV5" i="21"/>
  <c r="BU5" i="21"/>
  <c r="BT5" i="21"/>
  <c r="BS5" i="21"/>
  <c r="BR5" i="21"/>
  <c r="BQ5" i="21"/>
  <c r="BP5" i="21"/>
  <c r="BO5" i="21"/>
  <c r="BN5" i="21"/>
  <c r="BM5" i="21"/>
  <c r="BL5" i="21"/>
  <c r="BK5" i="21"/>
  <c r="BJ5" i="21"/>
  <c r="BI5" i="21"/>
  <c r="BH5" i="21"/>
  <c r="BG5" i="21"/>
  <c r="BF5" i="21"/>
  <c r="BE5" i="21"/>
  <c r="BD5" i="21"/>
  <c r="BC5" i="21"/>
  <c r="BB5" i="21"/>
  <c r="BA5" i="21"/>
  <c r="GA4" i="21"/>
  <c r="FZ4" i="21"/>
  <c r="FY4" i="21"/>
  <c r="FX4" i="21"/>
  <c r="FW4" i="21"/>
  <c r="FV4" i="21"/>
  <c r="FU4" i="21"/>
  <c r="FT4" i="21"/>
  <c r="FS4" i="21"/>
  <c r="FR4" i="21"/>
  <c r="FQ4" i="21"/>
  <c r="FP4" i="21"/>
  <c r="FO4" i="21"/>
  <c r="FN4" i="21"/>
  <c r="FM4" i="21"/>
  <c r="FL4" i="21"/>
  <c r="FK4" i="21"/>
  <c r="FJ4" i="21"/>
  <c r="FI4" i="21"/>
  <c r="FH4" i="21"/>
  <c r="FG4" i="21"/>
  <c r="FF4" i="21"/>
  <c r="FE4" i="21"/>
  <c r="FD4" i="21"/>
  <c r="FC4" i="21"/>
  <c r="FB4" i="21"/>
  <c r="FA4" i="21"/>
  <c r="EZ4" i="21"/>
  <c r="EY4" i="21"/>
  <c r="EX4" i="21"/>
  <c r="EW4" i="21"/>
  <c r="EV4" i="21"/>
  <c r="EU4" i="21"/>
  <c r="ET4" i="21"/>
  <c r="ES4" i="21"/>
  <c r="ER4" i="21"/>
  <c r="EQ4" i="21"/>
  <c r="EP4" i="21"/>
  <c r="EO4" i="21"/>
  <c r="EN4" i="21"/>
  <c r="EM4" i="21"/>
  <c r="EL4" i="21"/>
  <c r="EK4" i="21"/>
  <c r="EJ4" i="21"/>
  <c r="EI4" i="21"/>
  <c r="EH4" i="21"/>
  <c r="EG4" i="21"/>
  <c r="EF4" i="21"/>
  <c r="EE4" i="21"/>
  <c r="ED4" i="21"/>
  <c r="EC4" i="21"/>
  <c r="EB4" i="21"/>
  <c r="EA4" i="21"/>
  <c r="DZ4" i="21"/>
  <c r="DY4" i="21"/>
  <c r="DX4" i="21"/>
  <c r="DW4" i="21"/>
  <c r="DV4" i="21"/>
  <c r="DU4" i="21"/>
  <c r="DT4" i="21"/>
  <c r="DS4" i="21"/>
  <c r="DR4" i="21"/>
  <c r="DQ4" i="21"/>
  <c r="DP4" i="21"/>
  <c r="DO4" i="21"/>
  <c r="DN4" i="21"/>
  <c r="DM4" i="21"/>
  <c r="DL4" i="21"/>
  <c r="DK4" i="21"/>
  <c r="DJ4" i="21"/>
  <c r="DI4" i="21"/>
  <c r="DH4" i="21"/>
  <c r="DG4" i="21"/>
  <c r="DF4" i="21"/>
  <c r="DE4" i="21"/>
  <c r="DD4" i="21"/>
  <c r="DC4" i="21"/>
  <c r="DB4" i="21"/>
  <c r="DA4" i="21"/>
  <c r="CZ4" i="21"/>
  <c r="CY4" i="21"/>
  <c r="CX4" i="21"/>
  <c r="CW4" i="21"/>
  <c r="CV4" i="21"/>
  <c r="CU4" i="21"/>
  <c r="CT4" i="21"/>
  <c r="CS4" i="21"/>
  <c r="CR4" i="21"/>
  <c r="CQ4" i="21"/>
  <c r="CP4" i="21"/>
  <c r="CO4" i="21"/>
  <c r="CN4" i="21"/>
  <c r="CM4" i="21"/>
  <c r="CL4" i="21"/>
  <c r="CK4" i="21"/>
  <c r="CJ4" i="21"/>
  <c r="CI4" i="21"/>
  <c r="CH4" i="21"/>
  <c r="CG4" i="21"/>
  <c r="CF4" i="21"/>
  <c r="CE4" i="21"/>
  <c r="CD4" i="21"/>
  <c r="CC4" i="21"/>
  <c r="CB4" i="21"/>
  <c r="CA4" i="21"/>
  <c r="BZ4" i="21"/>
  <c r="BY4" i="21"/>
  <c r="BX4" i="21"/>
  <c r="BW4" i="21"/>
  <c r="BV4" i="21"/>
  <c r="BU4" i="21"/>
  <c r="BT4" i="21"/>
  <c r="BS4" i="21"/>
  <c r="BR4" i="21"/>
  <c r="BQ4" i="21"/>
  <c r="BP4" i="21"/>
  <c r="BO4" i="21"/>
  <c r="BN4" i="21"/>
  <c r="BM4" i="21"/>
  <c r="BL4" i="21"/>
  <c r="BK4" i="21"/>
  <c r="BJ4" i="21"/>
  <c r="BI4" i="21"/>
  <c r="BH4" i="21"/>
  <c r="BG4" i="21"/>
  <c r="BF4" i="21"/>
  <c r="BE4" i="21"/>
  <c r="BD4" i="21"/>
  <c r="BC4" i="21"/>
  <c r="BB4" i="21"/>
  <c r="BA4" i="21"/>
  <c r="GA3" i="21"/>
  <c r="FZ3" i="21"/>
  <c r="FY3" i="21"/>
  <c r="FX3" i="21"/>
  <c r="FW3" i="21"/>
  <c r="FV3" i="21"/>
  <c r="FU3" i="21"/>
  <c r="FT3" i="21"/>
  <c r="FS3" i="21"/>
  <c r="FR3" i="21"/>
  <c r="FQ3" i="21"/>
  <c r="FP3" i="21"/>
  <c r="FO3" i="21"/>
  <c r="FN3" i="21"/>
  <c r="FM3" i="21"/>
  <c r="FL3" i="21"/>
  <c r="FK3" i="21"/>
  <c r="FJ3" i="21"/>
  <c r="FI3" i="21"/>
  <c r="FH3" i="21"/>
  <c r="FG3" i="21"/>
  <c r="FF3" i="21"/>
  <c r="FE3" i="21"/>
  <c r="FD3" i="21"/>
  <c r="FC3" i="21"/>
  <c r="FB3" i="21"/>
  <c r="FA3" i="21"/>
  <c r="EZ3" i="21"/>
  <c r="EY3" i="21"/>
  <c r="EX3" i="21"/>
  <c r="EW3" i="21"/>
  <c r="EV3" i="21"/>
  <c r="EU3" i="21"/>
  <c r="ET3" i="21"/>
  <c r="ES3" i="21"/>
  <c r="ER3" i="21"/>
  <c r="EQ3" i="21"/>
  <c r="EP3" i="21"/>
  <c r="EO3" i="21"/>
  <c r="EN3" i="21"/>
  <c r="EM3" i="21"/>
  <c r="EL3" i="21"/>
  <c r="EK3" i="21"/>
  <c r="EJ3" i="21"/>
  <c r="EI3" i="21"/>
  <c r="EH3" i="21"/>
  <c r="EG3" i="21"/>
  <c r="EF3" i="21"/>
  <c r="EE3" i="21"/>
  <c r="ED3" i="21"/>
  <c r="EC3" i="21"/>
  <c r="EB3" i="21"/>
  <c r="EA3" i="21"/>
  <c r="DZ3" i="21"/>
  <c r="DY3" i="21"/>
  <c r="DX3" i="21"/>
  <c r="DW3" i="21"/>
  <c r="DV3" i="21"/>
  <c r="DU3" i="21"/>
  <c r="DT3" i="21"/>
  <c r="DS3" i="21"/>
  <c r="DR3" i="21"/>
  <c r="DQ3" i="21"/>
  <c r="DP3" i="21"/>
  <c r="DO3" i="21"/>
  <c r="DN3" i="21"/>
  <c r="DM3" i="21"/>
  <c r="DL3" i="21"/>
  <c r="DK3" i="21"/>
  <c r="DJ3" i="21"/>
  <c r="DI3" i="21"/>
  <c r="DH3" i="21"/>
  <c r="DG3" i="21"/>
  <c r="DF3" i="21"/>
  <c r="DE3" i="21"/>
  <c r="DD3" i="21"/>
  <c r="DC3" i="21"/>
  <c r="DB3" i="21"/>
  <c r="DA3" i="21"/>
  <c r="CZ3" i="21"/>
  <c r="CY3" i="21"/>
  <c r="CX3" i="21"/>
  <c r="CW3" i="21"/>
  <c r="CV3" i="21"/>
  <c r="CU3" i="21"/>
  <c r="CT3" i="21"/>
  <c r="CS3" i="21"/>
  <c r="CR3" i="21"/>
  <c r="CQ3" i="21"/>
  <c r="CP3" i="21"/>
  <c r="CO3" i="21"/>
  <c r="CN3" i="21"/>
  <c r="CM3" i="21"/>
  <c r="CL3" i="21"/>
  <c r="CK3" i="21"/>
  <c r="CJ3" i="21"/>
  <c r="CI3" i="21"/>
  <c r="CH3" i="21"/>
  <c r="CG3" i="21"/>
  <c r="CF3" i="21"/>
  <c r="CE3" i="21"/>
  <c r="CD3" i="21"/>
  <c r="CC3" i="21"/>
  <c r="CB3" i="21"/>
  <c r="CA3" i="21"/>
  <c r="BZ3" i="21"/>
  <c r="BY3" i="21"/>
  <c r="BX3" i="21"/>
  <c r="BW3" i="21"/>
  <c r="BV3" i="21"/>
  <c r="BU3" i="21"/>
  <c r="BT3" i="21"/>
  <c r="BS3" i="21"/>
  <c r="BR3" i="21"/>
  <c r="BQ3" i="21"/>
  <c r="BP3" i="21"/>
  <c r="BO3" i="21"/>
  <c r="BN3" i="21"/>
  <c r="BM3" i="21"/>
  <c r="BL3" i="21"/>
  <c r="BK3" i="21"/>
  <c r="BJ3" i="21"/>
  <c r="BI3" i="21"/>
  <c r="BH3" i="21"/>
  <c r="BG3" i="21"/>
  <c r="BF3" i="21"/>
  <c r="BE3" i="21"/>
  <c r="BD3" i="21"/>
  <c r="BC3" i="21"/>
  <c r="BB3" i="21"/>
  <c r="BA3" i="21"/>
  <c r="GA2" i="21"/>
  <c r="GA10" i="21" s="1"/>
  <c r="FZ2" i="21"/>
  <c r="FZ18" i="21" s="1"/>
  <c r="FY2" i="21"/>
  <c r="FY10" i="21" s="1"/>
  <c r="FX2" i="21"/>
  <c r="FX18" i="21" s="1"/>
  <c r="FW2" i="21"/>
  <c r="FW10" i="21" s="1"/>
  <c r="FV2" i="21"/>
  <c r="FV18" i="21" s="1"/>
  <c r="FU2" i="21"/>
  <c r="FU10" i="21" s="1"/>
  <c r="FT2" i="21"/>
  <c r="FT18" i="21" s="1"/>
  <c r="FS2" i="21"/>
  <c r="FS10" i="21" s="1"/>
  <c r="FR2" i="21"/>
  <c r="FR18" i="21" s="1"/>
  <c r="FQ2" i="21"/>
  <c r="FQ10" i="21" s="1"/>
  <c r="FP2" i="21"/>
  <c r="FP18" i="21" s="1"/>
  <c r="FO2" i="21"/>
  <c r="FO10" i="21" s="1"/>
  <c r="FN2" i="21"/>
  <c r="FN18" i="21" s="1"/>
  <c r="FM2" i="21"/>
  <c r="FM10" i="21" s="1"/>
  <c r="FL2" i="21"/>
  <c r="FL18" i="21" s="1"/>
  <c r="FK2" i="21"/>
  <c r="FK10" i="21" s="1"/>
  <c r="FJ2" i="21"/>
  <c r="FJ18" i="21" s="1"/>
  <c r="FI2" i="21"/>
  <c r="FI10" i="21" s="1"/>
  <c r="FH2" i="21"/>
  <c r="FH18" i="21" s="1"/>
  <c r="FG2" i="21"/>
  <c r="FG10" i="21" s="1"/>
  <c r="FF2" i="21"/>
  <c r="FF18" i="21" s="1"/>
  <c r="FE2" i="21"/>
  <c r="FE10" i="21" s="1"/>
  <c r="FD2" i="21"/>
  <c r="FD18" i="21" s="1"/>
  <c r="FC2" i="21"/>
  <c r="FC10" i="21" s="1"/>
  <c r="FB2" i="21"/>
  <c r="FB18" i="21" s="1"/>
  <c r="FA2" i="21"/>
  <c r="FA10" i="21" s="1"/>
  <c r="EZ2" i="21"/>
  <c r="EZ18" i="21" s="1"/>
  <c r="EY2" i="21"/>
  <c r="EY10" i="21" s="1"/>
  <c r="EX2" i="21"/>
  <c r="EX18" i="21" s="1"/>
  <c r="EW2" i="21"/>
  <c r="EW10" i="21" s="1"/>
  <c r="EV2" i="21"/>
  <c r="EV18" i="21" s="1"/>
  <c r="EU2" i="21"/>
  <c r="EU10" i="21" s="1"/>
  <c r="ET2" i="21"/>
  <c r="ET18" i="21" s="1"/>
  <c r="ES2" i="21"/>
  <c r="ES10" i="21" s="1"/>
  <c r="ER2" i="21"/>
  <c r="ER18" i="21" s="1"/>
  <c r="EQ2" i="21"/>
  <c r="EQ10" i="21" s="1"/>
  <c r="EP2" i="21"/>
  <c r="EP18" i="21" s="1"/>
  <c r="EO2" i="21"/>
  <c r="EO10" i="21" s="1"/>
  <c r="EN2" i="21"/>
  <c r="EN18" i="21" s="1"/>
  <c r="EM2" i="21"/>
  <c r="EM10" i="21" s="1"/>
  <c r="EL2" i="21"/>
  <c r="EL18" i="21" s="1"/>
  <c r="EK2" i="21"/>
  <c r="EK10" i="21" s="1"/>
  <c r="EJ2" i="21"/>
  <c r="EJ18" i="21" s="1"/>
  <c r="EI2" i="21"/>
  <c r="EI10" i="21" s="1"/>
  <c r="EH2" i="21"/>
  <c r="EH18" i="21" s="1"/>
  <c r="EG2" i="21"/>
  <c r="EG10" i="21" s="1"/>
  <c r="EF2" i="21"/>
  <c r="EF18" i="21" s="1"/>
  <c r="EE2" i="21"/>
  <c r="EE10" i="21" s="1"/>
  <c r="ED2" i="21"/>
  <c r="ED18" i="21" s="1"/>
  <c r="EC2" i="21"/>
  <c r="EC10" i="21" s="1"/>
  <c r="EB2" i="21"/>
  <c r="EB18" i="21" s="1"/>
  <c r="EA2" i="21"/>
  <c r="EA10" i="21" s="1"/>
  <c r="DZ2" i="21"/>
  <c r="DZ18" i="21" s="1"/>
  <c r="DY2" i="21"/>
  <c r="DY10" i="21" s="1"/>
  <c r="DX2" i="21"/>
  <c r="DX18" i="21" s="1"/>
  <c r="DW2" i="21"/>
  <c r="DW10" i="21" s="1"/>
  <c r="DV2" i="21"/>
  <c r="DV18" i="21" s="1"/>
  <c r="DU2" i="21"/>
  <c r="DU10" i="21" s="1"/>
  <c r="DT2" i="21"/>
  <c r="DT18" i="21" s="1"/>
  <c r="DS2" i="21"/>
  <c r="DS10" i="21" s="1"/>
  <c r="DR2" i="21"/>
  <c r="DR18" i="21" s="1"/>
  <c r="DQ2" i="21"/>
  <c r="DQ10" i="21" s="1"/>
  <c r="DP2" i="21"/>
  <c r="DP18" i="21" s="1"/>
  <c r="DO2" i="21"/>
  <c r="DO10" i="21" s="1"/>
  <c r="DN2" i="21"/>
  <c r="DN18" i="21" s="1"/>
  <c r="DM2" i="21"/>
  <c r="DM10" i="21" s="1"/>
  <c r="DL2" i="21"/>
  <c r="DL18" i="21" s="1"/>
  <c r="DK2" i="21"/>
  <c r="DK10" i="21" s="1"/>
  <c r="DJ2" i="21"/>
  <c r="DJ18" i="21" s="1"/>
  <c r="DI2" i="21"/>
  <c r="DI10" i="21" s="1"/>
  <c r="DH2" i="21"/>
  <c r="DH18" i="21" s="1"/>
  <c r="DG2" i="21"/>
  <c r="DG10" i="21" s="1"/>
  <c r="DF2" i="21"/>
  <c r="DF18" i="21" s="1"/>
  <c r="DE2" i="21"/>
  <c r="DE10" i="21" s="1"/>
  <c r="DD2" i="21"/>
  <c r="DD18" i="21" s="1"/>
  <c r="DC2" i="21"/>
  <c r="DC10" i="21" s="1"/>
  <c r="DB2" i="21"/>
  <c r="DB18" i="21" s="1"/>
  <c r="DA2" i="21"/>
  <c r="DA10" i="21" s="1"/>
  <c r="CZ2" i="21"/>
  <c r="CZ18" i="21" s="1"/>
  <c r="CY2" i="21"/>
  <c r="CY10" i="21" s="1"/>
  <c r="CX2" i="21"/>
  <c r="CX18" i="21" s="1"/>
  <c r="CW2" i="21"/>
  <c r="CW10" i="21" s="1"/>
  <c r="CV2" i="21"/>
  <c r="CV18" i="21" s="1"/>
  <c r="CU2" i="21"/>
  <c r="CU10" i="21" s="1"/>
  <c r="CT2" i="21"/>
  <c r="CT18" i="21" s="1"/>
  <c r="CS2" i="21"/>
  <c r="CS10" i="21" s="1"/>
  <c r="CR2" i="21"/>
  <c r="CR18" i="21" s="1"/>
  <c r="CQ2" i="21"/>
  <c r="CQ10" i="21" s="1"/>
  <c r="CP2" i="21"/>
  <c r="CP18" i="21" s="1"/>
  <c r="CO2" i="21"/>
  <c r="CO10" i="21" s="1"/>
  <c r="CN2" i="21"/>
  <c r="CN18" i="21" s="1"/>
  <c r="CM2" i="21"/>
  <c r="CM10" i="21" s="1"/>
  <c r="CL2" i="21"/>
  <c r="CL18" i="21" s="1"/>
  <c r="CK2" i="21"/>
  <c r="CK10" i="21" s="1"/>
  <c r="CJ2" i="21"/>
  <c r="CJ18" i="21" s="1"/>
  <c r="CI2" i="21"/>
  <c r="CI10" i="21" s="1"/>
  <c r="CH2" i="21"/>
  <c r="CH18" i="21" s="1"/>
  <c r="CG2" i="21"/>
  <c r="CG10" i="21" s="1"/>
  <c r="CF2" i="21"/>
  <c r="CF18" i="21" s="1"/>
  <c r="CE2" i="21"/>
  <c r="CE10" i="21" s="1"/>
  <c r="CD2" i="21"/>
  <c r="CD18" i="21" s="1"/>
  <c r="CC2" i="21"/>
  <c r="CC10" i="21" s="1"/>
  <c r="CB2" i="21"/>
  <c r="CB18" i="21" s="1"/>
  <c r="CA2" i="21"/>
  <c r="CA10" i="21" s="1"/>
  <c r="BZ2" i="21"/>
  <c r="BZ18" i="21" s="1"/>
  <c r="BY2" i="21"/>
  <c r="BY10" i="21" s="1"/>
  <c r="BX2" i="21"/>
  <c r="BX18" i="21" s="1"/>
  <c r="BW2" i="21"/>
  <c r="BW10" i="21" s="1"/>
  <c r="BV2" i="21"/>
  <c r="BV18" i="21" s="1"/>
  <c r="BU2" i="21"/>
  <c r="BU10" i="21" s="1"/>
  <c r="BT2" i="21"/>
  <c r="BT18" i="21" s="1"/>
  <c r="BS2" i="21"/>
  <c r="BS10" i="21" s="1"/>
  <c r="BR2" i="21"/>
  <c r="BR18" i="21" s="1"/>
  <c r="BQ2" i="21"/>
  <c r="BQ10" i="21" s="1"/>
  <c r="BP2" i="21"/>
  <c r="BP18" i="21" s="1"/>
  <c r="BO2" i="21"/>
  <c r="BO10" i="21" s="1"/>
  <c r="BN2" i="21"/>
  <c r="BN18" i="21" s="1"/>
  <c r="BM2" i="21"/>
  <c r="BM10" i="21" s="1"/>
  <c r="BL2" i="21"/>
  <c r="BL18" i="21" s="1"/>
  <c r="BK2" i="21"/>
  <c r="BK10" i="21" s="1"/>
  <c r="BJ2" i="21"/>
  <c r="BJ18" i="21" s="1"/>
  <c r="BI2" i="21"/>
  <c r="BI10" i="21" s="1"/>
  <c r="BH2" i="21"/>
  <c r="BH18" i="21" s="1"/>
  <c r="BG2" i="21"/>
  <c r="BG10" i="21" s="1"/>
  <c r="BF2" i="21"/>
  <c r="BF18" i="21" s="1"/>
  <c r="BE2" i="21"/>
  <c r="BE10" i="21" s="1"/>
  <c r="BD2" i="21"/>
  <c r="BD18" i="21" s="1"/>
  <c r="BC2" i="21"/>
  <c r="BC10" i="21" s="1"/>
  <c r="BB2" i="21"/>
  <c r="BB18" i="21" s="1"/>
  <c r="BA2" i="21"/>
  <c r="BA10" i="21" s="1"/>
  <c r="XEO205" i="18"/>
  <c r="XEN205" i="18" s="1"/>
  <c r="XEP205" i="18" s="1"/>
  <c r="XEO204" i="18"/>
  <c r="XEN204" i="18" s="1"/>
  <c r="XEP204" i="18" s="1"/>
  <c r="XEO203" i="18"/>
  <c r="XEN203" i="18" s="1"/>
  <c r="XEP203" i="18" s="1"/>
  <c r="XEO202" i="18"/>
  <c r="XEN202" i="18" s="1"/>
  <c r="XEP202" i="18" s="1"/>
  <c r="XEO201" i="18"/>
  <c r="XEN201" i="18" s="1"/>
  <c r="XEP201" i="18" s="1"/>
  <c r="XEO200" i="18"/>
  <c r="XEN200" i="18" s="1"/>
  <c r="XEP200" i="18" s="1"/>
  <c r="XEO199" i="18"/>
  <c r="XEN199" i="18" s="1"/>
  <c r="XEP199" i="18" s="1"/>
  <c r="XEO198" i="18"/>
  <c r="XEN198" i="18" s="1"/>
  <c r="XEP198" i="18" s="1"/>
  <c r="XEO197" i="18"/>
  <c r="XEN197" i="18" s="1"/>
  <c r="XEP197" i="18" s="1"/>
  <c r="XEO196" i="18"/>
  <c r="XEN196" i="18" s="1"/>
  <c r="XEP196" i="18" s="1"/>
  <c r="XEO195" i="18"/>
  <c r="XEN195" i="18" s="1"/>
  <c r="XEP195" i="18" s="1"/>
  <c r="XEO194" i="18"/>
  <c r="XEN194" i="18" s="1"/>
  <c r="XEP194" i="18" s="1"/>
  <c r="XEO193" i="18"/>
  <c r="XEN193" i="18" s="1"/>
  <c r="XEP193" i="18" s="1"/>
  <c r="XEO192" i="18"/>
  <c r="XEN192" i="18" s="1"/>
  <c r="XEP192" i="18" s="1"/>
  <c r="XEO191" i="18"/>
  <c r="XEN191" i="18" s="1"/>
  <c r="XEP191" i="18" s="1"/>
  <c r="XEO190" i="18"/>
  <c r="XEN190" i="18" s="1"/>
  <c r="XEP190" i="18" s="1"/>
  <c r="XEO189" i="18"/>
  <c r="XEN189" i="18" s="1"/>
  <c r="XEP189" i="18" s="1"/>
  <c r="XEO188" i="18"/>
  <c r="XEN188" i="18" s="1"/>
  <c r="XEP188" i="18" s="1"/>
  <c r="XEO187" i="18"/>
  <c r="XEN187" i="18" s="1"/>
  <c r="XEP187" i="18" s="1"/>
  <c r="XEO186" i="18"/>
  <c r="XEN186" i="18" s="1"/>
  <c r="XEP186" i="18" s="1"/>
  <c r="XEO185" i="18"/>
  <c r="XEN185" i="18" s="1"/>
  <c r="XEP185" i="18" s="1"/>
  <c r="XEO184" i="18"/>
  <c r="XEN184" i="18" s="1"/>
  <c r="XEP184" i="18" s="1"/>
  <c r="XEO183" i="18"/>
  <c r="XEN183" i="18" s="1"/>
  <c r="XEP183" i="18" s="1"/>
  <c r="XEO182" i="18"/>
  <c r="XEN182" i="18" s="1"/>
  <c r="XEP182" i="18" s="1"/>
  <c r="XEO181" i="18"/>
  <c r="XEN181" i="18" s="1"/>
  <c r="XEP181" i="18" s="1"/>
  <c r="XEO180" i="18"/>
  <c r="XEN180" i="18" s="1"/>
  <c r="XEP180" i="18" s="1"/>
  <c r="XEO179" i="18"/>
  <c r="XEN179" i="18" s="1"/>
  <c r="XEP179" i="18" s="1"/>
  <c r="XEO178" i="18"/>
  <c r="XEN178" i="18" s="1"/>
  <c r="XEP178" i="18" s="1"/>
  <c r="XEO177" i="18"/>
  <c r="XEN177" i="18" s="1"/>
  <c r="XEP177" i="18" s="1"/>
  <c r="XEO176" i="18"/>
  <c r="XEN176" i="18" s="1"/>
  <c r="XEP176" i="18" s="1"/>
  <c r="XEO175" i="18"/>
  <c r="XEN175" i="18" s="1"/>
  <c r="XEP175" i="18" s="1"/>
  <c r="XEO174" i="18"/>
  <c r="XEN174" i="18" s="1"/>
  <c r="XEP174" i="18" s="1"/>
  <c r="XEO173" i="18"/>
  <c r="XEN173" i="18" s="1"/>
  <c r="XEP173" i="18" s="1"/>
  <c r="XEO172" i="18"/>
  <c r="XEN172" i="18" s="1"/>
  <c r="XEP172" i="18" s="1"/>
  <c r="XEO171" i="18"/>
  <c r="XEN171" i="18" s="1"/>
  <c r="XEP171" i="18" s="1"/>
  <c r="XEO170" i="18"/>
  <c r="XEN170" i="18" s="1"/>
  <c r="XEP170" i="18" s="1"/>
  <c r="XEO169" i="18"/>
  <c r="XEN169" i="18" s="1"/>
  <c r="XEP169" i="18" s="1"/>
  <c r="XEO168" i="18"/>
  <c r="XEN168" i="18" s="1"/>
  <c r="XEP168" i="18" s="1"/>
  <c r="XEO167" i="18"/>
  <c r="XEN167" i="18" s="1"/>
  <c r="XEP167" i="18" s="1"/>
  <c r="XEO166" i="18"/>
  <c r="XEN166" i="18" s="1"/>
  <c r="XEP166" i="18" s="1"/>
  <c r="XEO165" i="18"/>
  <c r="XEN165" i="18" s="1"/>
  <c r="XEP165" i="18" s="1"/>
  <c r="XEO164" i="18"/>
  <c r="XEN164" i="18" s="1"/>
  <c r="XEP164" i="18" s="1"/>
  <c r="XEO163" i="18"/>
  <c r="XEN163" i="18" s="1"/>
  <c r="XEP163" i="18" s="1"/>
  <c r="XEO162" i="18"/>
  <c r="XEN162" i="18" s="1"/>
  <c r="XEP162" i="18" s="1"/>
  <c r="XEO161" i="18"/>
  <c r="XEN161" i="18" s="1"/>
  <c r="XEP161" i="18" s="1"/>
  <c r="XEO160" i="18"/>
  <c r="XEN160" i="18" s="1"/>
  <c r="XEP160" i="18" s="1"/>
  <c r="XEO159" i="18"/>
  <c r="XEN159" i="18" s="1"/>
  <c r="XEP159" i="18" s="1"/>
  <c r="XEO158" i="18"/>
  <c r="XEN158" i="18" s="1"/>
  <c r="XEP158" i="18" s="1"/>
  <c r="XEO157" i="18"/>
  <c r="XEN157" i="18" s="1"/>
  <c r="XEP157" i="18" s="1"/>
  <c r="XEO156" i="18"/>
  <c r="XEN156" i="18" s="1"/>
  <c r="XEP156" i="18" s="1"/>
  <c r="XEO155" i="18"/>
  <c r="XEN155" i="18" s="1"/>
  <c r="XEP155" i="18" s="1"/>
  <c r="XEO154" i="18"/>
  <c r="XEN154" i="18" s="1"/>
  <c r="XEP154" i="18" s="1"/>
  <c r="XEO153" i="18"/>
  <c r="XEN153" i="18" s="1"/>
  <c r="XEP153" i="18" s="1"/>
  <c r="XEO152" i="18"/>
  <c r="XEN152" i="18" s="1"/>
  <c r="XEP152" i="18" s="1"/>
  <c r="XEO151" i="18"/>
  <c r="XEN151" i="18" s="1"/>
  <c r="XEP151" i="18" s="1"/>
  <c r="XEO150" i="18"/>
  <c r="XEN150" i="18" s="1"/>
  <c r="XEP150" i="18" s="1"/>
  <c r="XEO149" i="18"/>
  <c r="XEN149" i="18" s="1"/>
  <c r="XEP149" i="18" s="1"/>
  <c r="XEO148" i="18"/>
  <c r="XEN148" i="18" s="1"/>
  <c r="XEP148" i="18" s="1"/>
  <c r="XEO147" i="18"/>
  <c r="XEN147" i="18" s="1"/>
  <c r="XEP147" i="18" s="1"/>
  <c r="XEO146" i="18"/>
  <c r="XEN146" i="18" s="1"/>
  <c r="XEP146" i="18" s="1"/>
  <c r="XEO145" i="18"/>
  <c r="XEN145" i="18" s="1"/>
  <c r="XEP145" i="18" s="1"/>
  <c r="XEO144" i="18"/>
  <c r="XEN144" i="18" s="1"/>
  <c r="XEP144" i="18" s="1"/>
  <c r="XEO143" i="18"/>
  <c r="XEN143" i="18" s="1"/>
  <c r="XEP143" i="18" s="1"/>
  <c r="XEO142" i="18"/>
  <c r="XEN142" i="18" s="1"/>
  <c r="XEP142" i="18" s="1"/>
  <c r="XEO141" i="18"/>
  <c r="XEN141" i="18" s="1"/>
  <c r="XEP141" i="18" s="1"/>
  <c r="XEO140" i="18"/>
  <c r="XEN140" i="18" s="1"/>
  <c r="XEP140" i="18" s="1"/>
  <c r="XEO139" i="18"/>
  <c r="XEN139" i="18" s="1"/>
  <c r="XEP139" i="18" s="1"/>
  <c r="XEO138" i="18"/>
  <c r="XEN138" i="18" s="1"/>
  <c r="XEP138" i="18" s="1"/>
  <c r="XEO137" i="18"/>
  <c r="XEN137" i="18" s="1"/>
  <c r="XEP137" i="18" s="1"/>
  <c r="XEO136" i="18"/>
  <c r="XEN136" i="18" s="1"/>
  <c r="XEP136" i="18" s="1"/>
  <c r="XEO135" i="18"/>
  <c r="XEN135" i="18" s="1"/>
  <c r="XEP135" i="18" s="1"/>
  <c r="XEO134" i="18"/>
  <c r="XEN134" i="18" s="1"/>
  <c r="XEP134" i="18" s="1"/>
  <c r="XEO133" i="18"/>
  <c r="XEN133" i="18" s="1"/>
  <c r="XEP133" i="18" s="1"/>
  <c r="XEO132" i="18"/>
  <c r="XEN132" i="18" s="1"/>
  <c r="XEP132" i="18" s="1"/>
  <c r="XEO131" i="18"/>
  <c r="XEN131" i="18" s="1"/>
  <c r="XEP131" i="18" s="1"/>
  <c r="XEO130" i="18"/>
  <c r="XEN130" i="18" s="1"/>
  <c r="XEP130" i="18" s="1"/>
  <c r="XEO129" i="18"/>
  <c r="XEN129" i="18" s="1"/>
  <c r="XEP129" i="18" s="1"/>
  <c r="XEO128" i="18"/>
  <c r="XEN128" i="18" s="1"/>
  <c r="XEP128" i="18" s="1"/>
  <c r="XEO127" i="18"/>
  <c r="XEN127" i="18" s="1"/>
  <c r="XEP127" i="18" s="1"/>
  <c r="XEO126" i="18"/>
  <c r="XEN126" i="18" s="1"/>
  <c r="XEP126" i="18" s="1"/>
  <c r="XEO125" i="18"/>
  <c r="XEN125" i="18" s="1"/>
  <c r="XEP125" i="18" s="1"/>
  <c r="XEO124" i="18"/>
  <c r="XEN124" i="18" s="1"/>
  <c r="XEP124" i="18" s="1"/>
  <c r="XEO123" i="18"/>
  <c r="XEN123" i="18" s="1"/>
  <c r="XEP123" i="18" s="1"/>
  <c r="XEO122" i="18"/>
  <c r="XEN122" i="18" s="1"/>
  <c r="XEP122" i="18" s="1"/>
  <c r="GB18" i="21" l="1"/>
  <c r="BB10" i="21"/>
  <c r="BD10" i="21"/>
  <c r="BF10" i="21"/>
  <c r="BH10" i="21"/>
  <c r="BJ10" i="21"/>
  <c r="BL10" i="21"/>
  <c r="BN10" i="21"/>
  <c r="BP10" i="21"/>
  <c r="BR10" i="21"/>
  <c r="BT10" i="21"/>
  <c r="BV10" i="21"/>
  <c r="BX10" i="21"/>
  <c r="BZ10" i="21"/>
  <c r="CB10" i="21"/>
  <c r="CD10" i="21"/>
  <c r="CF10" i="21"/>
  <c r="CH10" i="21"/>
  <c r="CJ10" i="21"/>
  <c r="CL10" i="21"/>
  <c r="CN10" i="21"/>
  <c r="CP10" i="21"/>
  <c r="CR10" i="21"/>
  <c r="CT10" i="21"/>
  <c r="CV10" i="21"/>
  <c r="CX10" i="21"/>
  <c r="CZ10" i="21"/>
  <c r="DB10" i="21"/>
  <c r="DD10" i="21"/>
  <c r="DF10" i="21"/>
  <c r="DH10" i="21"/>
  <c r="DJ10" i="21"/>
  <c r="DL10" i="21"/>
  <c r="DN10" i="21"/>
  <c r="DP10" i="21"/>
  <c r="DR10" i="21"/>
  <c r="DT10" i="21"/>
  <c r="DV10" i="21"/>
  <c r="DX10" i="21"/>
  <c r="DZ10" i="21"/>
  <c r="EB10" i="21"/>
  <c r="ED10" i="21"/>
  <c r="EF10" i="21"/>
  <c r="EH10" i="21"/>
  <c r="EJ10" i="21"/>
  <c r="EL10" i="21"/>
  <c r="EN10" i="21"/>
  <c r="EP10" i="21"/>
  <c r="ER10" i="21"/>
  <c r="ET10" i="21"/>
  <c r="EV10" i="21"/>
  <c r="EX10" i="21"/>
  <c r="EZ10" i="21"/>
  <c r="FB10" i="21"/>
  <c r="FD10" i="21"/>
  <c r="FF10" i="21"/>
  <c r="FH10" i="21"/>
  <c r="FJ10" i="21"/>
  <c r="FL10" i="21"/>
  <c r="FN10" i="21"/>
  <c r="FP10" i="21"/>
  <c r="FR10" i="21"/>
  <c r="FT10" i="21"/>
  <c r="FV10" i="21"/>
  <c r="FX10" i="21"/>
  <c r="FZ10" i="21"/>
  <c r="BA18" i="21"/>
  <c r="BC18" i="21"/>
  <c r="BE18" i="21"/>
  <c r="BG18" i="21"/>
  <c r="BI18" i="21"/>
  <c r="BK18" i="21"/>
  <c r="BM18" i="21"/>
  <c r="BO18" i="21"/>
  <c r="BQ18" i="21"/>
  <c r="BS18" i="21"/>
  <c r="BU18" i="21"/>
  <c r="BW18" i="21"/>
  <c r="BY18" i="21"/>
  <c r="CA18" i="21"/>
  <c r="CC18" i="21"/>
  <c r="CE18" i="21"/>
  <c r="CG18" i="21"/>
  <c r="CI18" i="21"/>
  <c r="CK18" i="21"/>
  <c r="CM18" i="21"/>
  <c r="CO18" i="21"/>
  <c r="CQ18" i="21"/>
  <c r="CS18" i="21"/>
  <c r="CU18" i="21"/>
  <c r="CW18" i="21"/>
  <c r="CY18" i="21"/>
  <c r="DA18" i="21"/>
  <c r="DC18" i="21"/>
  <c r="DE18" i="21"/>
  <c r="DG18" i="21"/>
  <c r="DI18" i="21"/>
  <c r="DK18" i="21"/>
  <c r="DM18" i="21"/>
  <c r="DO18" i="21"/>
  <c r="DQ18" i="21"/>
  <c r="DS18" i="21"/>
  <c r="DU18" i="21"/>
  <c r="DW18" i="21"/>
  <c r="DY18" i="21"/>
  <c r="EA18" i="21"/>
  <c r="EC18" i="21"/>
  <c r="EE18" i="21"/>
  <c r="EG18" i="21"/>
  <c r="EI18" i="21"/>
  <c r="EK18" i="21"/>
  <c r="EM18" i="21"/>
  <c r="EO18" i="21"/>
  <c r="EQ18" i="21"/>
  <c r="ES18" i="21"/>
  <c r="EU18" i="21"/>
  <c r="EW18" i="21"/>
  <c r="EY18" i="21"/>
  <c r="FA18" i="21"/>
  <c r="FC18" i="21"/>
  <c r="FE18" i="21"/>
  <c r="FG18" i="21"/>
  <c r="FI18" i="21"/>
  <c r="FK18" i="21"/>
  <c r="FM18" i="21"/>
  <c r="FO18" i="21"/>
  <c r="FQ18" i="21"/>
  <c r="FS18" i="21"/>
  <c r="FU18" i="21"/>
  <c r="FW18" i="21"/>
  <c r="FY18" i="21"/>
  <c r="GA18" i="21"/>
  <c r="GB30" i="18"/>
  <c r="GA30" i="18"/>
  <c r="FZ30" i="18"/>
  <c r="FY30" i="18"/>
  <c r="FX30" i="18"/>
  <c r="FW30" i="18"/>
  <c r="FV30" i="18"/>
  <c r="FU30" i="18"/>
  <c r="FT30" i="18"/>
  <c r="FS30" i="18"/>
  <c r="FR30" i="18"/>
  <c r="FQ30" i="18"/>
  <c r="FP30" i="18"/>
  <c r="FO30" i="18"/>
  <c r="FN30" i="18"/>
  <c r="FM30" i="18"/>
  <c r="FL30" i="18"/>
  <c r="FK30" i="18"/>
  <c r="FJ30" i="18"/>
  <c r="FI30" i="18"/>
  <c r="FH30" i="18"/>
  <c r="FG30" i="18"/>
  <c r="FF30" i="18"/>
  <c r="FE30" i="18"/>
  <c r="FD30" i="18"/>
  <c r="FC30" i="18"/>
  <c r="FB30" i="18"/>
  <c r="FA30" i="18"/>
  <c r="EZ30" i="18"/>
  <c r="EY30" i="18"/>
  <c r="EX30" i="18"/>
  <c r="EW30" i="18"/>
  <c r="EV30" i="18"/>
  <c r="EU30" i="18"/>
  <c r="ET30" i="18"/>
  <c r="ES30" i="18"/>
  <c r="ER30" i="18"/>
  <c r="EQ30" i="18"/>
  <c r="EP30" i="18"/>
  <c r="EO30" i="18"/>
  <c r="EN30" i="18"/>
  <c r="EM30" i="18"/>
  <c r="EL30" i="18"/>
  <c r="EK30" i="18"/>
  <c r="EJ30" i="18"/>
  <c r="EI30" i="18"/>
  <c r="EH30" i="18"/>
  <c r="EG30" i="18"/>
  <c r="EF30" i="18"/>
  <c r="EE30" i="18"/>
  <c r="ED30" i="18"/>
  <c r="EC30" i="18"/>
  <c r="EB30" i="18"/>
  <c r="EA30" i="18"/>
  <c r="DZ30" i="18"/>
  <c r="DY30" i="18"/>
  <c r="DX30" i="18"/>
  <c r="DW30" i="18"/>
  <c r="DV30" i="18"/>
  <c r="DU30" i="18"/>
  <c r="DT30" i="18"/>
  <c r="DS30" i="18"/>
  <c r="DR30" i="18"/>
  <c r="DQ30" i="18"/>
  <c r="DP30" i="18"/>
  <c r="DO30" i="18"/>
  <c r="DN30" i="18"/>
  <c r="DM30" i="18"/>
  <c r="DL30" i="18"/>
  <c r="DK30" i="18"/>
  <c r="DJ30" i="18"/>
  <c r="DI30" i="18"/>
  <c r="DH30" i="18"/>
  <c r="DG30" i="18"/>
  <c r="DF30" i="18"/>
  <c r="DE30" i="18"/>
  <c r="DD30" i="18"/>
  <c r="DC30" i="18"/>
  <c r="DB30" i="18"/>
  <c r="DA30" i="18"/>
  <c r="CZ30" i="18"/>
  <c r="CY30" i="18"/>
  <c r="CX30" i="18"/>
  <c r="CW30" i="18"/>
  <c r="CV30" i="18"/>
  <c r="CU30" i="18"/>
  <c r="CT30" i="18"/>
  <c r="CS30" i="18"/>
  <c r="CR30" i="18"/>
  <c r="CQ30" i="18"/>
  <c r="CP30" i="18"/>
  <c r="CO30" i="18"/>
  <c r="CN30" i="18"/>
  <c r="CM30" i="18"/>
  <c r="CL30" i="18"/>
  <c r="CK30" i="18"/>
  <c r="CJ30" i="18"/>
  <c r="CI30" i="18"/>
  <c r="CH30" i="18"/>
  <c r="CG30" i="18"/>
  <c r="CF30" i="18"/>
  <c r="CE30" i="18"/>
  <c r="CD30" i="18"/>
  <c r="CC30" i="18"/>
  <c r="CB30" i="18"/>
  <c r="CA30" i="18"/>
  <c r="BZ30" i="18"/>
  <c r="BY30" i="18"/>
  <c r="BX30" i="18"/>
  <c r="BW30" i="18"/>
  <c r="BV30" i="18"/>
  <c r="BU30" i="18"/>
  <c r="BT30" i="18"/>
  <c r="BS30" i="18"/>
  <c r="BR30" i="18"/>
  <c r="BQ30" i="18"/>
  <c r="BP30" i="18"/>
  <c r="BO30" i="18"/>
  <c r="BN30" i="18"/>
  <c r="BM30" i="18"/>
  <c r="BL30" i="18"/>
  <c r="BK30" i="18"/>
  <c r="BJ30" i="18"/>
  <c r="BI30" i="18"/>
  <c r="BH30" i="18"/>
  <c r="BG30" i="18"/>
  <c r="BF30" i="18"/>
  <c r="BE30" i="18"/>
  <c r="BD30" i="18"/>
  <c r="BC30" i="18"/>
  <c r="BB30" i="18"/>
  <c r="BA30" i="18"/>
  <c r="GB29" i="18"/>
  <c r="GA29" i="18"/>
  <c r="FZ29" i="18"/>
  <c r="FY29" i="18"/>
  <c r="FX29" i="18"/>
  <c r="FW29" i="18"/>
  <c r="FV29" i="18"/>
  <c r="FU29" i="18"/>
  <c r="FT29" i="18"/>
  <c r="FS29" i="18"/>
  <c r="FR29" i="18"/>
  <c r="FQ29" i="18"/>
  <c r="FP29" i="18"/>
  <c r="FO29" i="18"/>
  <c r="FN29" i="18"/>
  <c r="FM29" i="18"/>
  <c r="FL29" i="18"/>
  <c r="FK29" i="18"/>
  <c r="FJ29" i="18"/>
  <c r="FI29" i="18"/>
  <c r="FH29" i="18"/>
  <c r="FG29" i="18"/>
  <c r="FF29" i="18"/>
  <c r="FE29" i="18"/>
  <c r="FD29" i="18"/>
  <c r="FC29" i="18"/>
  <c r="FB29" i="18"/>
  <c r="FA29" i="18"/>
  <c r="EZ29" i="18"/>
  <c r="EY29" i="18"/>
  <c r="EX29" i="18"/>
  <c r="EW29" i="18"/>
  <c r="EV29" i="18"/>
  <c r="EU29" i="18"/>
  <c r="ET29" i="18"/>
  <c r="ES29" i="18"/>
  <c r="ER29" i="18"/>
  <c r="EQ29" i="18"/>
  <c r="EP29" i="18"/>
  <c r="EO29" i="18"/>
  <c r="EN29" i="18"/>
  <c r="EM29" i="18"/>
  <c r="EL29" i="18"/>
  <c r="EK29" i="18"/>
  <c r="EJ29" i="18"/>
  <c r="EI29" i="18"/>
  <c r="EH29" i="18"/>
  <c r="EG29" i="18"/>
  <c r="EF29" i="18"/>
  <c r="EE29" i="18"/>
  <c r="ED29" i="18"/>
  <c r="EC29" i="18"/>
  <c r="EB29" i="18"/>
  <c r="EA29" i="18"/>
  <c r="DZ29" i="18"/>
  <c r="DY29" i="18"/>
  <c r="DX29" i="18"/>
  <c r="DW29" i="18"/>
  <c r="DV29" i="18"/>
  <c r="DU29" i="18"/>
  <c r="DT29" i="18"/>
  <c r="DS29" i="18"/>
  <c r="DR29" i="18"/>
  <c r="DQ29" i="18"/>
  <c r="DP29" i="18"/>
  <c r="DO29" i="18"/>
  <c r="DN29" i="18"/>
  <c r="DM29" i="18"/>
  <c r="DL29" i="18"/>
  <c r="DK29" i="18"/>
  <c r="DJ29" i="18"/>
  <c r="DI29" i="18"/>
  <c r="DH29" i="18"/>
  <c r="DG29" i="18"/>
  <c r="DF29" i="18"/>
  <c r="DE29" i="18"/>
  <c r="DD29" i="18"/>
  <c r="DC29" i="18"/>
  <c r="DB29" i="18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GB28" i="18"/>
  <c r="GA28" i="18"/>
  <c r="FZ28" i="18"/>
  <c r="FY28" i="18"/>
  <c r="FX28" i="18"/>
  <c r="FW28" i="18"/>
  <c r="FV28" i="18"/>
  <c r="FU28" i="18"/>
  <c r="FT28" i="18"/>
  <c r="FS28" i="18"/>
  <c r="FR28" i="18"/>
  <c r="FQ28" i="18"/>
  <c r="FP28" i="18"/>
  <c r="FO28" i="18"/>
  <c r="FN28" i="18"/>
  <c r="FM28" i="18"/>
  <c r="FL28" i="18"/>
  <c r="FK28" i="18"/>
  <c r="FJ28" i="18"/>
  <c r="FI28" i="18"/>
  <c r="FH28" i="18"/>
  <c r="FG28" i="18"/>
  <c r="FF28" i="18"/>
  <c r="FE28" i="18"/>
  <c r="FD28" i="18"/>
  <c r="FC28" i="18"/>
  <c r="FB28" i="18"/>
  <c r="FA28" i="18"/>
  <c r="EZ28" i="18"/>
  <c r="EY28" i="18"/>
  <c r="EX28" i="18"/>
  <c r="EW28" i="18"/>
  <c r="EV28" i="18"/>
  <c r="EU28" i="18"/>
  <c r="ET28" i="18"/>
  <c r="ES28" i="18"/>
  <c r="ER28" i="18"/>
  <c r="EQ28" i="18"/>
  <c r="EP28" i="18"/>
  <c r="EO28" i="18"/>
  <c r="EN28" i="18"/>
  <c r="EM28" i="18"/>
  <c r="EL28" i="18"/>
  <c r="EK28" i="18"/>
  <c r="EJ28" i="18"/>
  <c r="EI28" i="18"/>
  <c r="EH28" i="18"/>
  <c r="EG28" i="18"/>
  <c r="EF28" i="18"/>
  <c r="EE28" i="18"/>
  <c r="ED28" i="18"/>
  <c r="EC28" i="18"/>
  <c r="EB28" i="18"/>
  <c r="EA28" i="18"/>
  <c r="DZ28" i="18"/>
  <c r="DY28" i="18"/>
  <c r="DX28" i="18"/>
  <c r="DW28" i="18"/>
  <c r="DV28" i="18"/>
  <c r="DU28" i="18"/>
  <c r="DT28" i="18"/>
  <c r="DS28" i="18"/>
  <c r="DR28" i="18"/>
  <c r="DQ28" i="18"/>
  <c r="DP28" i="18"/>
  <c r="DO28" i="18"/>
  <c r="DN28" i="18"/>
  <c r="DM28" i="18"/>
  <c r="DL28" i="18"/>
  <c r="DK28" i="18"/>
  <c r="DJ28" i="18"/>
  <c r="DI28" i="18"/>
  <c r="DH28" i="18"/>
  <c r="DG28" i="18"/>
  <c r="DF28" i="18"/>
  <c r="DE28" i="18"/>
  <c r="DD28" i="18"/>
  <c r="DC28" i="18"/>
  <c r="DB28" i="18"/>
  <c r="DA28" i="18"/>
  <c r="CZ28" i="18"/>
  <c r="CY28" i="18"/>
  <c r="CX28" i="18"/>
  <c r="CW28" i="18"/>
  <c r="CV28" i="18"/>
  <c r="CU28" i="18"/>
  <c r="CT28" i="18"/>
  <c r="CS28" i="18"/>
  <c r="CR28" i="18"/>
  <c r="CQ28" i="18"/>
  <c r="CP28" i="18"/>
  <c r="CO28" i="18"/>
  <c r="CN28" i="18"/>
  <c r="CM28" i="18"/>
  <c r="CL28" i="18"/>
  <c r="CK28" i="18"/>
  <c r="CJ28" i="18"/>
  <c r="CI28" i="18"/>
  <c r="CH28" i="18"/>
  <c r="CG28" i="18"/>
  <c r="CF28" i="18"/>
  <c r="CE28" i="18"/>
  <c r="CD28" i="18"/>
  <c r="CC28" i="18"/>
  <c r="CB28" i="18"/>
  <c r="CA28" i="18"/>
  <c r="BZ28" i="18"/>
  <c r="BY28" i="18"/>
  <c r="BX28" i="18"/>
  <c r="BW28" i="18"/>
  <c r="BV28" i="18"/>
  <c r="BU28" i="18"/>
  <c r="BT28" i="18"/>
  <c r="BS28" i="18"/>
  <c r="BR28" i="18"/>
  <c r="BQ28" i="18"/>
  <c r="BP28" i="18"/>
  <c r="BO28" i="18"/>
  <c r="BN28" i="18"/>
  <c r="BM28" i="18"/>
  <c r="BL28" i="18"/>
  <c r="BK28" i="18"/>
  <c r="BJ28" i="18"/>
  <c r="BI28" i="18"/>
  <c r="BH28" i="18"/>
  <c r="BG28" i="18"/>
  <c r="BF28" i="18"/>
  <c r="BE28" i="18"/>
  <c r="BD28" i="18"/>
  <c r="BC28" i="18"/>
  <c r="BB28" i="18"/>
  <c r="BA28" i="18"/>
  <c r="GB27" i="18"/>
  <c r="GA27" i="18"/>
  <c r="FZ27" i="18"/>
  <c r="FY27" i="18"/>
  <c r="FX27" i="18"/>
  <c r="FW27" i="18"/>
  <c r="FV27" i="18"/>
  <c r="FU27" i="18"/>
  <c r="FT27" i="18"/>
  <c r="FS27" i="18"/>
  <c r="FR27" i="18"/>
  <c r="FQ27" i="18"/>
  <c r="FP27" i="18"/>
  <c r="FO27" i="18"/>
  <c r="FN27" i="18"/>
  <c r="FM27" i="18"/>
  <c r="FL27" i="18"/>
  <c r="FK27" i="18"/>
  <c r="FJ27" i="18"/>
  <c r="FI27" i="18"/>
  <c r="FH27" i="18"/>
  <c r="FG27" i="18"/>
  <c r="FF27" i="18"/>
  <c r="FE27" i="18"/>
  <c r="FD27" i="18"/>
  <c r="FC27" i="18"/>
  <c r="FB27" i="18"/>
  <c r="FA27" i="18"/>
  <c r="EZ27" i="18"/>
  <c r="EY27" i="18"/>
  <c r="EX27" i="18"/>
  <c r="EW27" i="18"/>
  <c r="EV27" i="18"/>
  <c r="EU27" i="18"/>
  <c r="ET27" i="18"/>
  <c r="ES27" i="18"/>
  <c r="ER27" i="18"/>
  <c r="EQ27" i="18"/>
  <c r="EP27" i="18"/>
  <c r="EO27" i="18"/>
  <c r="EN27" i="18"/>
  <c r="EM27" i="18"/>
  <c r="EL27" i="18"/>
  <c r="EK27" i="18"/>
  <c r="EJ27" i="18"/>
  <c r="EI27" i="18"/>
  <c r="EH27" i="18"/>
  <c r="EG27" i="18"/>
  <c r="EF27" i="18"/>
  <c r="EE27" i="18"/>
  <c r="ED27" i="18"/>
  <c r="EC27" i="18"/>
  <c r="EB27" i="18"/>
  <c r="EA27" i="18"/>
  <c r="DZ27" i="18"/>
  <c r="DY27" i="18"/>
  <c r="DX27" i="18"/>
  <c r="DW27" i="18"/>
  <c r="DV27" i="18"/>
  <c r="DU27" i="18"/>
  <c r="DT27" i="18"/>
  <c r="DS27" i="18"/>
  <c r="DR27" i="18"/>
  <c r="DQ27" i="18"/>
  <c r="DP27" i="18"/>
  <c r="DO27" i="18"/>
  <c r="DN27" i="18"/>
  <c r="DM27" i="18"/>
  <c r="DL27" i="18"/>
  <c r="DK27" i="18"/>
  <c r="DJ27" i="18"/>
  <c r="DI27" i="18"/>
  <c r="DH27" i="18"/>
  <c r="DG27" i="18"/>
  <c r="DF27" i="18"/>
  <c r="DE27" i="18"/>
  <c r="DD27" i="18"/>
  <c r="DC27" i="18"/>
  <c r="DB27" i="18"/>
  <c r="DA27" i="18"/>
  <c r="CZ27" i="18"/>
  <c r="CY27" i="18"/>
  <c r="CX27" i="18"/>
  <c r="CW27" i="18"/>
  <c r="CV27" i="18"/>
  <c r="CU27" i="18"/>
  <c r="CT27" i="18"/>
  <c r="CS27" i="18"/>
  <c r="CR27" i="18"/>
  <c r="CQ27" i="18"/>
  <c r="CP27" i="18"/>
  <c r="CO27" i="18"/>
  <c r="CN27" i="18"/>
  <c r="CM27" i="18"/>
  <c r="CL27" i="18"/>
  <c r="CK27" i="18"/>
  <c r="CJ27" i="18"/>
  <c r="CI27" i="18"/>
  <c r="CH27" i="18"/>
  <c r="CG27" i="18"/>
  <c r="CF27" i="18"/>
  <c r="CE27" i="18"/>
  <c r="CD27" i="18"/>
  <c r="CC27" i="18"/>
  <c r="CB27" i="18"/>
  <c r="CA27" i="18"/>
  <c r="BZ27" i="18"/>
  <c r="BY27" i="18"/>
  <c r="BX27" i="18"/>
  <c r="BW27" i="18"/>
  <c r="BV27" i="18"/>
  <c r="BU27" i="18"/>
  <c r="BT27" i="18"/>
  <c r="BS27" i="18"/>
  <c r="BR27" i="18"/>
  <c r="BQ27" i="18"/>
  <c r="BP27" i="18"/>
  <c r="BO27" i="18"/>
  <c r="BN27" i="18"/>
  <c r="BM27" i="18"/>
  <c r="BL27" i="18"/>
  <c r="BK27" i="18"/>
  <c r="BJ27" i="18"/>
  <c r="BI27" i="18"/>
  <c r="BH27" i="18"/>
  <c r="BG27" i="18"/>
  <c r="BF27" i="18"/>
  <c r="BE27" i="18"/>
  <c r="BD27" i="18"/>
  <c r="BC27" i="18"/>
  <c r="BB27" i="18"/>
  <c r="BA27" i="18"/>
  <c r="GB26" i="18"/>
  <c r="GA26" i="18"/>
  <c r="FZ26" i="18"/>
  <c r="FY26" i="18"/>
  <c r="FX26" i="18"/>
  <c r="FW26" i="18"/>
  <c r="FV26" i="18"/>
  <c r="FU26" i="18"/>
  <c r="FT26" i="18"/>
  <c r="FS26" i="18"/>
  <c r="FR26" i="18"/>
  <c r="FQ26" i="18"/>
  <c r="FP26" i="18"/>
  <c r="FO26" i="18"/>
  <c r="FN26" i="18"/>
  <c r="FM26" i="18"/>
  <c r="FL26" i="18"/>
  <c r="FK26" i="18"/>
  <c r="FJ26" i="18"/>
  <c r="FI26" i="18"/>
  <c r="FH26" i="18"/>
  <c r="FG26" i="18"/>
  <c r="FF26" i="18"/>
  <c r="FE26" i="18"/>
  <c r="FD26" i="18"/>
  <c r="FC26" i="18"/>
  <c r="FB26" i="18"/>
  <c r="FA26" i="18"/>
  <c r="EZ26" i="18"/>
  <c r="EY26" i="18"/>
  <c r="EX26" i="18"/>
  <c r="EW26" i="18"/>
  <c r="EV26" i="18"/>
  <c r="EU26" i="18"/>
  <c r="ET26" i="18"/>
  <c r="ES26" i="18"/>
  <c r="ER26" i="18"/>
  <c r="EQ26" i="18"/>
  <c r="EP26" i="18"/>
  <c r="EO26" i="18"/>
  <c r="EN26" i="18"/>
  <c r="EM26" i="18"/>
  <c r="EL26" i="18"/>
  <c r="EK26" i="18"/>
  <c r="EJ26" i="18"/>
  <c r="EI26" i="18"/>
  <c r="EH26" i="18"/>
  <c r="EG26" i="18"/>
  <c r="EF26" i="18"/>
  <c r="EE26" i="18"/>
  <c r="ED26" i="18"/>
  <c r="EC26" i="18"/>
  <c r="EB26" i="18"/>
  <c r="EA26" i="18"/>
  <c r="DZ26" i="18"/>
  <c r="DY26" i="18"/>
  <c r="DX26" i="18"/>
  <c r="DW26" i="18"/>
  <c r="DV26" i="18"/>
  <c r="DU26" i="18"/>
  <c r="DT26" i="18"/>
  <c r="DS26" i="18"/>
  <c r="DR26" i="18"/>
  <c r="DQ26" i="18"/>
  <c r="DP26" i="18"/>
  <c r="DO26" i="18"/>
  <c r="DN26" i="18"/>
  <c r="DM26" i="18"/>
  <c r="DL26" i="18"/>
  <c r="DK26" i="18"/>
  <c r="DJ26" i="18"/>
  <c r="DI26" i="18"/>
  <c r="DH26" i="18"/>
  <c r="DG26" i="18"/>
  <c r="DF26" i="18"/>
  <c r="DE26" i="18"/>
  <c r="DD26" i="18"/>
  <c r="DC26" i="18"/>
  <c r="DB26" i="18"/>
  <c r="DA26" i="18"/>
  <c r="CZ26" i="18"/>
  <c r="CY26" i="18"/>
  <c r="CX26" i="18"/>
  <c r="CW26" i="18"/>
  <c r="CV26" i="18"/>
  <c r="CU26" i="18"/>
  <c r="CT26" i="18"/>
  <c r="CS26" i="18"/>
  <c r="CR26" i="18"/>
  <c r="CQ26" i="18"/>
  <c r="CP26" i="18"/>
  <c r="CO26" i="18"/>
  <c r="CN26" i="18"/>
  <c r="CM26" i="18"/>
  <c r="CL26" i="18"/>
  <c r="CK26" i="18"/>
  <c r="CJ26" i="18"/>
  <c r="CI26" i="18"/>
  <c r="CH26" i="18"/>
  <c r="CG26" i="18"/>
  <c r="CF26" i="18"/>
  <c r="CE26" i="18"/>
  <c r="CD26" i="18"/>
  <c r="CC26" i="18"/>
  <c r="CB26" i="18"/>
  <c r="CA26" i="18"/>
  <c r="BZ26" i="18"/>
  <c r="BY26" i="18"/>
  <c r="BX26" i="18"/>
  <c r="BW26" i="18"/>
  <c r="BV26" i="18"/>
  <c r="BU26" i="18"/>
  <c r="BT26" i="18"/>
  <c r="BS26" i="18"/>
  <c r="BR26" i="18"/>
  <c r="BQ26" i="18"/>
  <c r="BP26" i="18"/>
  <c r="BO26" i="18"/>
  <c r="BN26" i="18"/>
  <c r="BM26" i="18"/>
  <c r="BL26" i="18"/>
  <c r="BK26" i="18"/>
  <c r="BJ26" i="18"/>
  <c r="BI26" i="18"/>
  <c r="BH26" i="18"/>
  <c r="BG26" i="18"/>
  <c r="BF26" i="18"/>
  <c r="BE26" i="18"/>
  <c r="BD26" i="18"/>
  <c r="BC26" i="18"/>
  <c r="BB26" i="18"/>
  <c r="BA26" i="18"/>
  <c r="GB25" i="18"/>
  <c r="GB33" i="18" s="1"/>
  <c r="GB41" i="18" s="1"/>
  <c r="GA25" i="18"/>
  <c r="GA33" i="18" s="1"/>
  <c r="GA41" i="18" s="1"/>
  <c r="FZ25" i="18"/>
  <c r="FZ33" i="18" s="1"/>
  <c r="FZ41" i="18" s="1"/>
  <c r="FY25" i="18"/>
  <c r="FY33" i="18" s="1"/>
  <c r="FY41" i="18" s="1"/>
  <c r="FX25" i="18"/>
  <c r="FX33" i="18" s="1"/>
  <c r="FX41" i="18" s="1"/>
  <c r="FW25" i="18"/>
  <c r="FW33" i="18" s="1"/>
  <c r="FW41" i="18" s="1"/>
  <c r="FV25" i="18"/>
  <c r="FV33" i="18" s="1"/>
  <c r="FV41" i="18" s="1"/>
  <c r="FU25" i="18"/>
  <c r="FU33" i="18" s="1"/>
  <c r="FU41" i="18" s="1"/>
  <c r="FT25" i="18"/>
  <c r="FT33" i="18" s="1"/>
  <c r="FT41" i="18" s="1"/>
  <c r="FS25" i="18"/>
  <c r="FS33" i="18" s="1"/>
  <c r="FS41" i="18" s="1"/>
  <c r="FR25" i="18"/>
  <c r="FR33" i="18" s="1"/>
  <c r="FR41" i="18" s="1"/>
  <c r="FQ25" i="18"/>
  <c r="FQ33" i="18" s="1"/>
  <c r="FQ41" i="18" s="1"/>
  <c r="FP25" i="18"/>
  <c r="FP33" i="18" s="1"/>
  <c r="FP41" i="18" s="1"/>
  <c r="FO25" i="18"/>
  <c r="FO33" i="18" s="1"/>
  <c r="FO41" i="18" s="1"/>
  <c r="FN25" i="18"/>
  <c r="FN33" i="18" s="1"/>
  <c r="FN41" i="18" s="1"/>
  <c r="FM25" i="18"/>
  <c r="FM33" i="18" s="1"/>
  <c r="FM41" i="18" s="1"/>
  <c r="FL25" i="18"/>
  <c r="FL33" i="18" s="1"/>
  <c r="FL41" i="18" s="1"/>
  <c r="FK25" i="18"/>
  <c r="FK33" i="18" s="1"/>
  <c r="FK41" i="18" s="1"/>
  <c r="FJ25" i="18"/>
  <c r="FJ33" i="18" s="1"/>
  <c r="FJ41" i="18" s="1"/>
  <c r="FI25" i="18"/>
  <c r="FI33" i="18" s="1"/>
  <c r="FI41" i="18" s="1"/>
  <c r="FH25" i="18"/>
  <c r="FH33" i="18" s="1"/>
  <c r="FH41" i="18" s="1"/>
  <c r="FG25" i="18"/>
  <c r="FG33" i="18" s="1"/>
  <c r="FG41" i="18" s="1"/>
  <c r="FF25" i="18"/>
  <c r="FF33" i="18" s="1"/>
  <c r="FF41" i="18" s="1"/>
  <c r="FE25" i="18"/>
  <c r="FE33" i="18" s="1"/>
  <c r="FE41" i="18" s="1"/>
  <c r="FD25" i="18"/>
  <c r="FD33" i="18" s="1"/>
  <c r="FD41" i="18" s="1"/>
  <c r="FC25" i="18"/>
  <c r="FC33" i="18" s="1"/>
  <c r="FC41" i="18" s="1"/>
  <c r="FB25" i="18"/>
  <c r="FB33" i="18" s="1"/>
  <c r="FB41" i="18" s="1"/>
  <c r="FA25" i="18"/>
  <c r="FA33" i="18" s="1"/>
  <c r="FA41" i="18" s="1"/>
  <c r="EZ25" i="18"/>
  <c r="EZ33" i="18" s="1"/>
  <c r="EZ41" i="18" s="1"/>
  <c r="EY25" i="18"/>
  <c r="EY33" i="18" s="1"/>
  <c r="EY41" i="18" s="1"/>
  <c r="EX25" i="18"/>
  <c r="EX33" i="18" s="1"/>
  <c r="EX41" i="18" s="1"/>
  <c r="EW25" i="18"/>
  <c r="EW33" i="18" s="1"/>
  <c r="EW41" i="18" s="1"/>
  <c r="EV25" i="18"/>
  <c r="EV33" i="18" s="1"/>
  <c r="EV41" i="18" s="1"/>
  <c r="EU25" i="18"/>
  <c r="EU33" i="18" s="1"/>
  <c r="EU41" i="18" s="1"/>
  <c r="ET25" i="18"/>
  <c r="ET33" i="18" s="1"/>
  <c r="ET41" i="18" s="1"/>
  <c r="ES25" i="18"/>
  <c r="ES33" i="18" s="1"/>
  <c r="ES41" i="18" s="1"/>
  <c r="ER25" i="18"/>
  <c r="ER33" i="18" s="1"/>
  <c r="ER41" i="18" s="1"/>
  <c r="EQ25" i="18"/>
  <c r="EQ33" i="18" s="1"/>
  <c r="EQ41" i="18" s="1"/>
  <c r="EP25" i="18"/>
  <c r="EP33" i="18" s="1"/>
  <c r="EP41" i="18" s="1"/>
  <c r="EO25" i="18"/>
  <c r="EO33" i="18" s="1"/>
  <c r="EO41" i="18" s="1"/>
  <c r="EN25" i="18"/>
  <c r="EN33" i="18" s="1"/>
  <c r="EN41" i="18" s="1"/>
  <c r="EM25" i="18"/>
  <c r="EM33" i="18" s="1"/>
  <c r="EM41" i="18" s="1"/>
  <c r="EL25" i="18"/>
  <c r="EL33" i="18" s="1"/>
  <c r="EL41" i="18" s="1"/>
  <c r="EK25" i="18"/>
  <c r="EK33" i="18" s="1"/>
  <c r="EK41" i="18" s="1"/>
  <c r="EJ25" i="18"/>
  <c r="EJ33" i="18" s="1"/>
  <c r="EJ41" i="18" s="1"/>
  <c r="EI25" i="18"/>
  <c r="EI33" i="18" s="1"/>
  <c r="EI41" i="18" s="1"/>
  <c r="EH25" i="18"/>
  <c r="EH33" i="18" s="1"/>
  <c r="EH41" i="18" s="1"/>
  <c r="EG25" i="18"/>
  <c r="EG33" i="18" s="1"/>
  <c r="EG41" i="18" s="1"/>
  <c r="EF25" i="18"/>
  <c r="EF33" i="18" s="1"/>
  <c r="EF41" i="18" s="1"/>
  <c r="EE25" i="18"/>
  <c r="EE33" i="18" s="1"/>
  <c r="EE41" i="18" s="1"/>
  <c r="ED25" i="18"/>
  <c r="ED33" i="18" s="1"/>
  <c r="ED41" i="18" s="1"/>
  <c r="EC25" i="18"/>
  <c r="EC33" i="18" s="1"/>
  <c r="EC41" i="18" s="1"/>
  <c r="EB25" i="18"/>
  <c r="EB33" i="18" s="1"/>
  <c r="EB41" i="18" s="1"/>
  <c r="EA25" i="18"/>
  <c r="EA33" i="18" s="1"/>
  <c r="EA41" i="18" s="1"/>
  <c r="DZ25" i="18"/>
  <c r="DZ33" i="18" s="1"/>
  <c r="DZ41" i="18" s="1"/>
  <c r="DY25" i="18"/>
  <c r="DY33" i="18" s="1"/>
  <c r="DY41" i="18" s="1"/>
  <c r="DX25" i="18"/>
  <c r="DX33" i="18" s="1"/>
  <c r="DX41" i="18" s="1"/>
  <c r="DW25" i="18"/>
  <c r="DW33" i="18" s="1"/>
  <c r="DW41" i="18" s="1"/>
  <c r="DV25" i="18"/>
  <c r="DV33" i="18" s="1"/>
  <c r="DV41" i="18" s="1"/>
  <c r="DU25" i="18"/>
  <c r="DU33" i="18" s="1"/>
  <c r="DU41" i="18" s="1"/>
  <c r="DT25" i="18"/>
  <c r="DT33" i="18" s="1"/>
  <c r="DT41" i="18" s="1"/>
  <c r="DS25" i="18"/>
  <c r="DS33" i="18" s="1"/>
  <c r="DS41" i="18" s="1"/>
  <c r="DR25" i="18"/>
  <c r="DR33" i="18" s="1"/>
  <c r="DR41" i="18" s="1"/>
  <c r="DQ25" i="18"/>
  <c r="DQ33" i="18" s="1"/>
  <c r="DQ41" i="18" s="1"/>
  <c r="DP25" i="18"/>
  <c r="DP33" i="18" s="1"/>
  <c r="DP41" i="18" s="1"/>
  <c r="DO25" i="18"/>
  <c r="DO33" i="18" s="1"/>
  <c r="DO41" i="18" s="1"/>
  <c r="DN25" i="18"/>
  <c r="DN33" i="18" s="1"/>
  <c r="DN41" i="18" s="1"/>
  <c r="DM25" i="18"/>
  <c r="DM33" i="18" s="1"/>
  <c r="DM41" i="18" s="1"/>
  <c r="DL25" i="18"/>
  <c r="DL33" i="18" s="1"/>
  <c r="DL41" i="18" s="1"/>
  <c r="DK25" i="18"/>
  <c r="DK33" i="18" s="1"/>
  <c r="DK41" i="18" s="1"/>
  <c r="DJ25" i="18"/>
  <c r="DJ33" i="18" s="1"/>
  <c r="DJ41" i="18" s="1"/>
  <c r="DI25" i="18"/>
  <c r="DI33" i="18" s="1"/>
  <c r="DI41" i="18" s="1"/>
  <c r="DH25" i="18"/>
  <c r="DH33" i="18" s="1"/>
  <c r="DH41" i="18" s="1"/>
  <c r="DG25" i="18"/>
  <c r="DG33" i="18" s="1"/>
  <c r="DG41" i="18" s="1"/>
  <c r="DF25" i="18"/>
  <c r="DF33" i="18" s="1"/>
  <c r="DF41" i="18" s="1"/>
  <c r="DE25" i="18"/>
  <c r="DE33" i="18" s="1"/>
  <c r="DE41" i="18" s="1"/>
  <c r="DD25" i="18"/>
  <c r="DD33" i="18" s="1"/>
  <c r="DD41" i="18" s="1"/>
  <c r="DC25" i="18"/>
  <c r="DC33" i="18" s="1"/>
  <c r="DC41" i="18" s="1"/>
  <c r="DB25" i="18"/>
  <c r="DB33" i="18" s="1"/>
  <c r="DB41" i="18" s="1"/>
  <c r="DA25" i="18"/>
  <c r="DA33" i="18" s="1"/>
  <c r="DA41" i="18" s="1"/>
  <c r="CZ25" i="18"/>
  <c r="CZ33" i="18" s="1"/>
  <c r="CZ41" i="18" s="1"/>
  <c r="CY25" i="18"/>
  <c r="CY33" i="18" s="1"/>
  <c r="CY41" i="18" s="1"/>
  <c r="CX25" i="18"/>
  <c r="CX33" i="18" s="1"/>
  <c r="CX41" i="18" s="1"/>
  <c r="CW25" i="18"/>
  <c r="CW33" i="18" s="1"/>
  <c r="CW41" i="18" s="1"/>
  <c r="CV25" i="18"/>
  <c r="CV33" i="18" s="1"/>
  <c r="CV41" i="18" s="1"/>
  <c r="CU25" i="18"/>
  <c r="CU33" i="18" s="1"/>
  <c r="CU41" i="18" s="1"/>
  <c r="CT25" i="18"/>
  <c r="CT33" i="18" s="1"/>
  <c r="CT41" i="18" s="1"/>
  <c r="CS25" i="18"/>
  <c r="CS33" i="18" s="1"/>
  <c r="CS41" i="18" s="1"/>
  <c r="CR25" i="18"/>
  <c r="CR33" i="18" s="1"/>
  <c r="CR41" i="18" s="1"/>
  <c r="CQ25" i="18"/>
  <c r="CQ33" i="18" s="1"/>
  <c r="CQ41" i="18" s="1"/>
  <c r="CP25" i="18"/>
  <c r="CP33" i="18" s="1"/>
  <c r="CP41" i="18" s="1"/>
  <c r="CO25" i="18"/>
  <c r="CO33" i="18" s="1"/>
  <c r="CO41" i="18" s="1"/>
  <c r="CN25" i="18"/>
  <c r="CN33" i="18" s="1"/>
  <c r="CN41" i="18" s="1"/>
  <c r="CM25" i="18"/>
  <c r="CM33" i="18" s="1"/>
  <c r="CM41" i="18" s="1"/>
  <c r="CL25" i="18"/>
  <c r="CL33" i="18" s="1"/>
  <c r="CL41" i="18" s="1"/>
  <c r="CK25" i="18"/>
  <c r="CK33" i="18" s="1"/>
  <c r="CK41" i="18" s="1"/>
  <c r="CJ25" i="18"/>
  <c r="CJ33" i="18" s="1"/>
  <c r="CJ41" i="18" s="1"/>
  <c r="CI25" i="18"/>
  <c r="CI33" i="18" s="1"/>
  <c r="CI41" i="18" s="1"/>
  <c r="CH25" i="18"/>
  <c r="CH33" i="18" s="1"/>
  <c r="CH41" i="18" s="1"/>
  <c r="CG25" i="18"/>
  <c r="CG33" i="18" s="1"/>
  <c r="CG41" i="18" s="1"/>
  <c r="CF25" i="18"/>
  <c r="CF33" i="18" s="1"/>
  <c r="CF41" i="18" s="1"/>
  <c r="CE25" i="18"/>
  <c r="CE33" i="18" s="1"/>
  <c r="CE41" i="18" s="1"/>
  <c r="CD25" i="18"/>
  <c r="CD33" i="18" s="1"/>
  <c r="CD41" i="18" s="1"/>
  <c r="CC25" i="18"/>
  <c r="CC33" i="18" s="1"/>
  <c r="CC41" i="18" s="1"/>
  <c r="CB25" i="18"/>
  <c r="CB33" i="18" s="1"/>
  <c r="CB41" i="18" s="1"/>
  <c r="CA25" i="18"/>
  <c r="CA33" i="18" s="1"/>
  <c r="CA41" i="18" s="1"/>
  <c r="BZ25" i="18"/>
  <c r="BZ33" i="18" s="1"/>
  <c r="BZ41" i="18" s="1"/>
  <c r="BY25" i="18"/>
  <c r="BY33" i="18" s="1"/>
  <c r="BY41" i="18" s="1"/>
  <c r="BX25" i="18"/>
  <c r="BX33" i="18" s="1"/>
  <c r="BX41" i="18" s="1"/>
  <c r="BW25" i="18"/>
  <c r="BW33" i="18" s="1"/>
  <c r="BW41" i="18" s="1"/>
  <c r="BV25" i="18"/>
  <c r="BV33" i="18" s="1"/>
  <c r="BV41" i="18" s="1"/>
  <c r="BU25" i="18"/>
  <c r="BU33" i="18" s="1"/>
  <c r="BU41" i="18" s="1"/>
  <c r="BT25" i="18"/>
  <c r="BT33" i="18" s="1"/>
  <c r="BT41" i="18" s="1"/>
  <c r="BS25" i="18"/>
  <c r="BS33" i="18" s="1"/>
  <c r="BS41" i="18" s="1"/>
  <c r="BR25" i="18"/>
  <c r="BR33" i="18" s="1"/>
  <c r="BR41" i="18" s="1"/>
  <c r="BQ25" i="18"/>
  <c r="BQ33" i="18" s="1"/>
  <c r="BQ41" i="18" s="1"/>
  <c r="BP25" i="18"/>
  <c r="BP33" i="18" s="1"/>
  <c r="BP41" i="18" s="1"/>
  <c r="BO25" i="18"/>
  <c r="BO33" i="18" s="1"/>
  <c r="BO41" i="18" s="1"/>
  <c r="BN25" i="18"/>
  <c r="BN33" i="18" s="1"/>
  <c r="BN41" i="18" s="1"/>
  <c r="BM25" i="18"/>
  <c r="BM33" i="18" s="1"/>
  <c r="BM41" i="18" s="1"/>
  <c r="BL25" i="18"/>
  <c r="BL33" i="18" s="1"/>
  <c r="BL41" i="18" s="1"/>
  <c r="BK25" i="18"/>
  <c r="BK33" i="18" s="1"/>
  <c r="BK41" i="18" s="1"/>
  <c r="BJ25" i="18"/>
  <c r="BJ33" i="18" s="1"/>
  <c r="BJ41" i="18" s="1"/>
  <c r="BI25" i="18"/>
  <c r="BI33" i="18" s="1"/>
  <c r="BI41" i="18" s="1"/>
  <c r="BH25" i="18"/>
  <c r="BH33" i="18" s="1"/>
  <c r="BH41" i="18" s="1"/>
  <c r="BG25" i="18"/>
  <c r="BG33" i="18" s="1"/>
  <c r="BG41" i="18" s="1"/>
  <c r="BF25" i="18"/>
  <c r="BF33" i="18" s="1"/>
  <c r="BF41" i="18" s="1"/>
  <c r="BE25" i="18"/>
  <c r="BE33" i="18" s="1"/>
  <c r="BE41" i="18" s="1"/>
  <c r="BD25" i="18"/>
  <c r="BD33" i="18" s="1"/>
  <c r="BD41" i="18" s="1"/>
  <c r="BC25" i="18"/>
  <c r="BC33" i="18" s="1"/>
  <c r="BC41" i="18" s="1"/>
  <c r="BB25" i="18"/>
  <c r="BB33" i="18" s="1"/>
  <c r="BB41" i="18" s="1"/>
  <c r="BA25" i="18"/>
  <c r="BA33" i="18" s="1"/>
  <c r="BA41" i="18" s="1"/>
  <c r="GB30" i="20"/>
  <c r="GA30" i="20"/>
  <c r="FZ30" i="20"/>
  <c r="FY30" i="20"/>
  <c r="FX30" i="20"/>
  <c r="FW30" i="20"/>
  <c r="FV30" i="20"/>
  <c r="FU30" i="20"/>
  <c r="FT30" i="20"/>
  <c r="FS30" i="20"/>
  <c r="FR30" i="20"/>
  <c r="FQ30" i="20"/>
  <c r="FP30" i="20"/>
  <c r="FO30" i="20"/>
  <c r="FN30" i="20"/>
  <c r="FM30" i="20"/>
  <c r="FL30" i="20"/>
  <c r="FK30" i="20"/>
  <c r="FJ30" i="20"/>
  <c r="FI30" i="20"/>
  <c r="FH30" i="20"/>
  <c r="FG30" i="20"/>
  <c r="FF30" i="20"/>
  <c r="FE30" i="20"/>
  <c r="FD30" i="20"/>
  <c r="FC30" i="20"/>
  <c r="FB30" i="20"/>
  <c r="FA30" i="20"/>
  <c r="EZ30" i="20"/>
  <c r="EY30" i="20"/>
  <c r="EX30" i="20"/>
  <c r="EW30" i="20"/>
  <c r="EV30" i="20"/>
  <c r="EU30" i="20"/>
  <c r="ET30" i="20"/>
  <c r="ES30" i="20"/>
  <c r="ER30" i="20"/>
  <c r="EQ30" i="20"/>
  <c r="EP30" i="20"/>
  <c r="EO30" i="20"/>
  <c r="EN30" i="20"/>
  <c r="EM30" i="20"/>
  <c r="EL30" i="20"/>
  <c r="EK30" i="20"/>
  <c r="EJ30" i="20"/>
  <c r="EI30" i="20"/>
  <c r="EH30" i="20"/>
  <c r="EG30" i="20"/>
  <c r="EF30" i="20"/>
  <c r="EE30" i="20"/>
  <c r="ED30" i="20"/>
  <c r="EC30" i="20"/>
  <c r="EB30" i="20"/>
  <c r="EA30" i="20"/>
  <c r="DZ30" i="20"/>
  <c r="DY30" i="20"/>
  <c r="DX30" i="20"/>
  <c r="DW30" i="20"/>
  <c r="DV30" i="20"/>
  <c r="DU30" i="20"/>
  <c r="DT30" i="20"/>
  <c r="DS30" i="20"/>
  <c r="DR30" i="20"/>
  <c r="DQ30" i="20"/>
  <c r="DP30" i="20"/>
  <c r="DO30" i="20"/>
  <c r="DN30" i="20"/>
  <c r="DM30" i="20"/>
  <c r="DL30" i="20"/>
  <c r="DK30" i="20"/>
  <c r="DJ30" i="20"/>
  <c r="DI30" i="20"/>
  <c r="DH30" i="20"/>
  <c r="DG30" i="20"/>
  <c r="DF30" i="20"/>
  <c r="DE30" i="20"/>
  <c r="DD30" i="20"/>
  <c r="DC30" i="20"/>
  <c r="DB30" i="20"/>
  <c r="DA30" i="20"/>
  <c r="CZ30" i="20"/>
  <c r="CY30" i="20"/>
  <c r="CX30" i="20"/>
  <c r="CW30" i="20"/>
  <c r="CV30" i="20"/>
  <c r="CU30" i="20"/>
  <c r="CT30" i="20"/>
  <c r="CS30" i="20"/>
  <c r="CR30" i="20"/>
  <c r="CQ30" i="20"/>
  <c r="CP30" i="20"/>
  <c r="CO30" i="20"/>
  <c r="CN30" i="20"/>
  <c r="CM30" i="20"/>
  <c r="CL30" i="20"/>
  <c r="CK30" i="20"/>
  <c r="CJ30" i="20"/>
  <c r="CI30" i="20"/>
  <c r="CH30" i="20"/>
  <c r="CG30" i="20"/>
  <c r="CF30" i="20"/>
  <c r="CE30" i="20"/>
  <c r="CD30" i="20"/>
  <c r="CC30" i="20"/>
  <c r="CB30" i="20"/>
  <c r="CA30" i="20"/>
  <c r="BZ30" i="20"/>
  <c r="BY30" i="20"/>
  <c r="BX30" i="20"/>
  <c r="BW30" i="20"/>
  <c r="BV30" i="20"/>
  <c r="BU30" i="20"/>
  <c r="BT30" i="20"/>
  <c r="BS30" i="20"/>
  <c r="BR30" i="20"/>
  <c r="BQ30" i="20"/>
  <c r="BP30" i="20"/>
  <c r="BO30" i="20"/>
  <c r="BN30" i="20"/>
  <c r="BM30" i="20"/>
  <c r="BL30" i="20"/>
  <c r="BK30" i="20"/>
  <c r="BJ30" i="20"/>
  <c r="BI30" i="20"/>
  <c r="BH30" i="20"/>
  <c r="BG30" i="20"/>
  <c r="BF30" i="20"/>
  <c r="BE30" i="20"/>
  <c r="BD30" i="20"/>
  <c r="BC30" i="20"/>
  <c r="BB30" i="20"/>
  <c r="BA30" i="20"/>
  <c r="GB29" i="20"/>
  <c r="GA29" i="20"/>
  <c r="FZ29" i="20"/>
  <c r="FY29" i="20"/>
  <c r="FX29" i="20"/>
  <c r="FW29" i="20"/>
  <c r="FV29" i="20"/>
  <c r="FU29" i="20"/>
  <c r="FT29" i="20"/>
  <c r="FS29" i="20"/>
  <c r="FR29" i="20"/>
  <c r="FQ29" i="20"/>
  <c r="FP29" i="20"/>
  <c r="FO29" i="20"/>
  <c r="FN29" i="20"/>
  <c r="FM29" i="20"/>
  <c r="FL29" i="20"/>
  <c r="FK29" i="20"/>
  <c r="FJ29" i="20"/>
  <c r="FI29" i="20"/>
  <c r="FH29" i="20"/>
  <c r="FG29" i="20"/>
  <c r="FF29" i="20"/>
  <c r="FE29" i="20"/>
  <c r="FD29" i="20"/>
  <c r="FC29" i="20"/>
  <c r="FB29" i="20"/>
  <c r="FA29" i="20"/>
  <c r="EZ29" i="20"/>
  <c r="EY29" i="20"/>
  <c r="EX29" i="20"/>
  <c r="EW29" i="20"/>
  <c r="EV29" i="20"/>
  <c r="EU29" i="20"/>
  <c r="ET29" i="20"/>
  <c r="ES29" i="20"/>
  <c r="ER29" i="20"/>
  <c r="EQ29" i="20"/>
  <c r="EP29" i="20"/>
  <c r="EO29" i="20"/>
  <c r="EN29" i="20"/>
  <c r="EM29" i="20"/>
  <c r="EL29" i="20"/>
  <c r="EK29" i="20"/>
  <c r="EJ29" i="20"/>
  <c r="EI29" i="20"/>
  <c r="EH29" i="20"/>
  <c r="EG29" i="20"/>
  <c r="EF29" i="20"/>
  <c r="EE29" i="20"/>
  <c r="ED29" i="20"/>
  <c r="EC29" i="20"/>
  <c r="EB29" i="20"/>
  <c r="EA29" i="20"/>
  <c r="DZ29" i="20"/>
  <c r="DY29" i="20"/>
  <c r="DX29" i="20"/>
  <c r="DW29" i="20"/>
  <c r="DV29" i="20"/>
  <c r="DU29" i="20"/>
  <c r="DT29" i="20"/>
  <c r="DS29" i="20"/>
  <c r="DR29" i="20"/>
  <c r="DQ29" i="20"/>
  <c r="DP29" i="20"/>
  <c r="DO29" i="20"/>
  <c r="DN29" i="20"/>
  <c r="DM29" i="20"/>
  <c r="DL29" i="20"/>
  <c r="DK29" i="20"/>
  <c r="DJ29" i="20"/>
  <c r="DI29" i="20"/>
  <c r="DH29" i="20"/>
  <c r="DG29" i="20"/>
  <c r="DF29" i="20"/>
  <c r="DE29" i="20"/>
  <c r="DD29" i="20"/>
  <c r="DC29" i="20"/>
  <c r="DB29" i="20"/>
  <c r="DA29" i="20"/>
  <c r="CZ29" i="20"/>
  <c r="CY29" i="20"/>
  <c r="CX29" i="20"/>
  <c r="CW29" i="20"/>
  <c r="CV29" i="20"/>
  <c r="CU29" i="20"/>
  <c r="CT29" i="20"/>
  <c r="CS29" i="20"/>
  <c r="CR29" i="20"/>
  <c r="CQ29" i="20"/>
  <c r="CP29" i="20"/>
  <c r="CO29" i="20"/>
  <c r="CN29" i="20"/>
  <c r="CM29" i="20"/>
  <c r="CL29" i="20"/>
  <c r="CK29" i="20"/>
  <c r="CJ29" i="20"/>
  <c r="CI29" i="20"/>
  <c r="CH29" i="20"/>
  <c r="CG29" i="20"/>
  <c r="CF29" i="20"/>
  <c r="CE29" i="20"/>
  <c r="CD29" i="20"/>
  <c r="CC29" i="20"/>
  <c r="CB29" i="20"/>
  <c r="CA29" i="20"/>
  <c r="BZ29" i="20"/>
  <c r="BY29" i="20"/>
  <c r="BX29" i="20"/>
  <c r="BW29" i="20"/>
  <c r="BV29" i="20"/>
  <c r="BU29" i="20"/>
  <c r="BT29" i="20"/>
  <c r="BS29" i="20"/>
  <c r="BR29" i="20"/>
  <c r="BQ29" i="20"/>
  <c r="BP29" i="20"/>
  <c r="BO29" i="20"/>
  <c r="BN29" i="20"/>
  <c r="BM29" i="20"/>
  <c r="BL29" i="20"/>
  <c r="BK29" i="20"/>
  <c r="BJ29" i="20"/>
  <c r="BI29" i="20"/>
  <c r="BH29" i="20"/>
  <c r="BG29" i="20"/>
  <c r="BF29" i="20"/>
  <c r="BE29" i="20"/>
  <c r="BD29" i="20"/>
  <c r="BC29" i="20"/>
  <c r="BB29" i="20"/>
  <c r="BA29" i="20"/>
  <c r="GB28" i="20"/>
  <c r="GA28" i="20"/>
  <c r="FZ28" i="20"/>
  <c r="FY28" i="20"/>
  <c r="FX28" i="20"/>
  <c r="FW28" i="20"/>
  <c r="FV28" i="20"/>
  <c r="FU28" i="20"/>
  <c r="FT28" i="20"/>
  <c r="FS28" i="20"/>
  <c r="FR28" i="20"/>
  <c r="FQ28" i="20"/>
  <c r="FP28" i="20"/>
  <c r="FO28" i="20"/>
  <c r="FN28" i="20"/>
  <c r="FM28" i="20"/>
  <c r="FL28" i="20"/>
  <c r="FK28" i="20"/>
  <c r="FJ28" i="20"/>
  <c r="FI28" i="20"/>
  <c r="FH28" i="20"/>
  <c r="FG28" i="20"/>
  <c r="FF28" i="20"/>
  <c r="FE28" i="20"/>
  <c r="FD28" i="20"/>
  <c r="FC28" i="20"/>
  <c r="FB28" i="20"/>
  <c r="FA28" i="20"/>
  <c r="EZ28" i="20"/>
  <c r="EY28" i="20"/>
  <c r="EX28" i="20"/>
  <c r="EW28" i="20"/>
  <c r="EV28" i="20"/>
  <c r="EU28" i="20"/>
  <c r="ET28" i="20"/>
  <c r="ES28" i="20"/>
  <c r="ER28" i="20"/>
  <c r="EQ28" i="20"/>
  <c r="EP28" i="20"/>
  <c r="EO28" i="20"/>
  <c r="EN28" i="20"/>
  <c r="EM28" i="20"/>
  <c r="EL28" i="20"/>
  <c r="EK28" i="20"/>
  <c r="EJ28" i="20"/>
  <c r="EI28" i="20"/>
  <c r="EH28" i="20"/>
  <c r="EG28" i="20"/>
  <c r="EF28" i="20"/>
  <c r="EE28" i="20"/>
  <c r="ED28" i="20"/>
  <c r="EC28" i="20"/>
  <c r="EB28" i="20"/>
  <c r="EA28" i="20"/>
  <c r="DZ28" i="20"/>
  <c r="DY28" i="20"/>
  <c r="DX28" i="20"/>
  <c r="DW28" i="20"/>
  <c r="DV28" i="20"/>
  <c r="DU28" i="20"/>
  <c r="DT28" i="20"/>
  <c r="DS28" i="20"/>
  <c r="DR28" i="20"/>
  <c r="DQ28" i="20"/>
  <c r="DP28" i="20"/>
  <c r="DO28" i="20"/>
  <c r="DN28" i="20"/>
  <c r="DM28" i="20"/>
  <c r="DL28" i="20"/>
  <c r="DK28" i="20"/>
  <c r="DJ28" i="20"/>
  <c r="DI28" i="20"/>
  <c r="DH28" i="20"/>
  <c r="DG28" i="20"/>
  <c r="DF28" i="20"/>
  <c r="DE28" i="20"/>
  <c r="DD28" i="20"/>
  <c r="DC28" i="20"/>
  <c r="DB28" i="20"/>
  <c r="DA28" i="20"/>
  <c r="CZ28" i="20"/>
  <c r="CY28" i="20"/>
  <c r="CX28" i="20"/>
  <c r="CW28" i="20"/>
  <c r="CV28" i="20"/>
  <c r="CU28" i="20"/>
  <c r="CT28" i="20"/>
  <c r="CS28" i="20"/>
  <c r="CR28" i="20"/>
  <c r="CQ28" i="20"/>
  <c r="CP28" i="20"/>
  <c r="CO28" i="20"/>
  <c r="CN28" i="20"/>
  <c r="CM28" i="20"/>
  <c r="CL28" i="20"/>
  <c r="CK28" i="20"/>
  <c r="CJ28" i="20"/>
  <c r="CI28" i="20"/>
  <c r="CH28" i="20"/>
  <c r="CG28" i="20"/>
  <c r="CF28" i="20"/>
  <c r="CE28" i="20"/>
  <c r="CD28" i="20"/>
  <c r="CC28" i="20"/>
  <c r="CB28" i="20"/>
  <c r="CA28" i="20"/>
  <c r="BZ28" i="20"/>
  <c r="BY28" i="20"/>
  <c r="BX28" i="20"/>
  <c r="BW28" i="20"/>
  <c r="BV28" i="20"/>
  <c r="BU28" i="20"/>
  <c r="BT28" i="20"/>
  <c r="BS28" i="20"/>
  <c r="BR28" i="20"/>
  <c r="BQ28" i="20"/>
  <c r="BP28" i="20"/>
  <c r="BO28" i="20"/>
  <c r="BN28" i="20"/>
  <c r="BM28" i="20"/>
  <c r="BL28" i="20"/>
  <c r="BK28" i="20"/>
  <c r="BJ28" i="20"/>
  <c r="BI28" i="20"/>
  <c r="BH28" i="20"/>
  <c r="BG28" i="20"/>
  <c r="BF28" i="20"/>
  <c r="BE28" i="20"/>
  <c r="BD28" i="20"/>
  <c r="BC28" i="20"/>
  <c r="BB28" i="20"/>
  <c r="BA28" i="20"/>
  <c r="GB27" i="20"/>
  <c r="GA27" i="20"/>
  <c r="FZ27" i="20"/>
  <c r="FY27" i="20"/>
  <c r="FX27" i="20"/>
  <c r="FW27" i="20"/>
  <c r="FV27" i="20"/>
  <c r="FU27" i="20"/>
  <c r="FT27" i="20"/>
  <c r="FS27" i="20"/>
  <c r="FR27" i="20"/>
  <c r="FQ27" i="20"/>
  <c r="FP27" i="20"/>
  <c r="FO27" i="20"/>
  <c r="FN27" i="20"/>
  <c r="FM27" i="20"/>
  <c r="FL27" i="20"/>
  <c r="FK27" i="20"/>
  <c r="FJ27" i="20"/>
  <c r="FI27" i="20"/>
  <c r="FH27" i="20"/>
  <c r="FG27" i="20"/>
  <c r="FF27" i="20"/>
  <c r="FE27" i="20"/>
  <c r="FD27" i="20"/>
  <c r="FC27" i="20"/>
  <c r="FB27" i="20"/>
  <c r="FA27" i="20"/>
  <c r="EZ27" i="20"/>
  <c r="EY27" i="20"/>
  <c r="EX27" i="20"/>
  <c r="EW27" i="20"/>
  <c r="EV27" i="20"/>
  <c r="EU27" i="20"/>
  <c r="ET27" i="20"/>
  <c r="ES27" i="20"/>
  <c r="ER27" i="20"/>
  <c r="EQ27" i="20"/>
  <c r="EP27" i="20"/>
  <c r="EO27" i="20"/>
  <c r="EN27" i="20"/>
  <c r="EM27" i="20"/>
  <c r="EL27" i="20"/>
  <c r="EK27" i="20"/>
  <c r="EJ27" i="20"/>
  <c r="EI27" i="20"/>
  <c r="EH27" i="20"/>
  <c r="EG27" i="20"/>
  <c r="EF27" i="20"/>
  <c r="EE27" i="20"/>
  <c r="ED27" i="20"/>
  <c r="EC27" i="20"/>
  <c r="EB27" i="20"/>
  <c r="EA27" i="20"/>
  <c r="DZ27" i="20"/>
  <c r="DY27" i="20"/>
  <c r="DX27" i="20"/>
  <c r="DW27" i="20"/>
  <c r="DV27" i="20"/>
  <c r="DU27" i="20"/>
  <c r="DT27" i="20"/>
  <c r="DS27" i="20"/>
  <c r="DR27" i="20"/>
  <c r="DQ27" i="20"/>
  <c r="DP27" i="20"/>
  <c r="DO27" i="20"/>
  <c r="DN27" i="20"/>
  <c r="DM27" i="20"/>
  <c r="DL27" i="20"/>
  <c r="DK27" i="20"/>
  <c r="DJ27" i="20"/>
  <c r="DI27" i="20"/>
  <c r="DH27" i="20"/>
  <c r="DG27" i="20"/>
  <c r="DF27" i="20"/>
  <c r="DE27" i="20"/>
  <c r="DD27" i="20"/>
  <c r="DC27" i="20"/>
  <c r="DB27" i="20"/>
  <c r="DA27" i="20"/>
  <c r="CZ27" i="20"/>
  <c r="CY27" i="20"/>
  <c r="CX27" i="20"/>
  <c r="CW27" i="20"/>
  <c r="CV27" i="20"/>
  <c r="CU27" i="20"/>
  <c r="CT27" i="20"/>
  <c r="CS27" i="20"/>
  <c r="CR27" i="20"/>
  <c r="CQ27" i="20"/>
  <c r="CP27" i="20"/>
  <c r="CO27" i="20"/>
  <c r="CN27" i="20"/>
  <c r="CM27" i="20"/>
  <c r="CL27" i="20"/>
  <c r="CK27" i="20"/>
  <c r="CJ27" i="20"/>
  <c r="CI27" i="20"/>
  <c r="CH27" i="20"/>
  <c r="CG27" i="20"/>
  <c r="CF27" i="20"/>
  <c r="CE27" i="20"/>
  <c r="CD27" i="20"/>
  <c r="CC27" i="20"/>
  <c r="CB27" i="20"/>
  <c r="CA27" i="20"/>
  <c r="BZ27" i="20"/>
  <c r="BY27" i="20"/>
  <c r="BX27" i="20"/>
  <c r="BW27" i="20"/>
  <c r="BV27" i="20"/>
  <c r="BU27" i="20"/>
  <c r="BT27" i="20"/>
  <c r="BS27" i="20"/>
  <c r="BR27" i="20"/>
  <c r="BQ27" i="20"/>
  <c r="BP27" i="20"/>
  <c r="BO27" i="20"/>
  <c r="BN27" i="20"/>
  <c r="BM27" i="20"/>
  <c r="BL27" i="20"/>
  <c r="BK27" i="20"/>
  <c r="BJ27" i="20"/>
  <c r="BI27" i="20"/>
  <c r="BH27" i="20"/>
  <c r="BG27" i="20"/>
  <c r="BF27" i="20"/>
  <c r="BE27" i="20"/>
  <c r="BD27" i="20"/>
  <c r="BC27" i="20"/>
  <c r="BB27" i="20"/>
  <c r="BA27" i="20"/>
  <c r="GB26" i="20"/>
  <c r="GB31" i="20" s="1"/>
  <c r="GA26" i="20"/>
  <c r="GA31" i="20" s="1"/>
  <c r="FZ26" i="20"/>
  <c r="FZ31" i="20" s="1"/>
  <c r="FY26" i="20"/>
  <c r="FY31" i="20" s="1"/>
  <c r="FX26" i="20"/>
  <c r="FX31" i="20" s="1"/>
  <c r="FW26" i="20"/>
  <c r="FW31" i="20" s="1"/>
  <c r="FV26" i="20"/>
  <c r="FV31" i="20" s="1"/>
  <c r="FU26" i="20"/>
  <c r="FU31" i="20" s="1"/>
  <c r="FT26" i="20"/>
  <c r="FT31" i="20" s="1"/>
  <c r="FS26" i="20"/>
  <c r="FS31" i="20" s="1"/>
  <c r="FR26" i="20"/>
  <c r="FR31" i="20" s="1"/>
  <c r="FQ26" i="20"/>
  <c r="FQ31" i="20" s="1"/>
  <c r="FP26" i="20"/>
  <c r="FP31" i="20" s="1"/>
  <c r="FO26" i="20"/>
  <c r="FO31" i="20" s="1"/>
  <c r="FN26" i="20"/>
  <c r="FN31" i="20" s="1"/>
  <c r="FM26" i="20"/>
  <c r="FM31" i="20" s="1"/>
  <c r="FL26" i="20"/>
  <c r="FL31" i="20" s="1"/>
  <c r="FK26" i="20"/>
  <c r="FK31" i="20" s="1"/>
  <c r="FJ26" i="20"/>
  <c r="FJ31" i="20" s="1"/>
  <c r="FI26" i="20"/>
  <c r="FI31" i="20" s="1"/>
  <c r="FH26" i="20"/>
  <c r="FH31" i="20" s="1"/>
  <c r="FG26" i="20"/>
  <c r="FG31" i="20" s="1"/>
  <c r="FF26" i="20"/>
  <c r="FF31" i="20" s="1"/>
  <c r="FE26" i="20"/>
  <c r="FE31" i="20" s="1"/>
  <c r="FD26" i="20"/>
  <c r="FD31" i="20" s="1"/>
  <c r="FC26" i="20"/>
  <c r="FC31" i="20" s="1"/>
  <c r="FB26" i="20"/>
  <c r="FB31" i="20" s="1"/>
  <c r="FA26" i="20"/>
  <c r="FA31" i="20" s="1"/>
  <c r="EZ26" i="20"/>
  <c r="EZ31" i="20" s="1"/>
  <c r="EY26" i="20"/>
  <c r="EY31" i="20" s="1"/>
  <c r="EX26" i="20"/>
  <c r="EX31" i="20" s="1"/>
  <c r="EW26" i="20"/>
  <c r="EW31" i="20" s="1"/>
  <c r="EV26" i="20"/>
  <c r="EV31" i="20" s="1"/>
  <c r="EU26" i="20"/>
  <c r="EU31" i="20" s="1"/>
  <c r="ET26" i="20"/>
  <c r="ET31" i="20" s="1"/>
  <c r="ES26" i="20"/>
  <c r="ES31" i="20" s="1"/>
  <c r="ER26" i="20"/>
  <c r="ER31" i="20" s="1"/>
  <c r="EQ26" i="20"/>
  <c r="EQ31" i="20" s="1"/>
  <c r="EP26" i="20"/>
  <c r="EP31" i="20" s="1"/>
  <c r="EO26" i="20"/>
  <c r="EO31" i="20" s="1"/>
  <c r="EN26" i="20"/>
  <c r="EN31" i="20" s="1"/>
  <c r="EM26" i="20"/>
  <c r="EM31" i="20" s="1"/>
  <c r="EL26" i="20"/>
  <c r="EL31" i="20" s="1"/>
  <c r="EK26" i="20"/>
  <c r="EK31" i="20" s="1"/>
  <c r="EJ26" i="20"/>
  <c r="EJ31" i="20" s="1"/>
  <c r="EI26" i="20"/>
  <c r="EI31" i="20" s="1"/>
  <c r="EH26" i="20"/>
  <c r="EH31" i="20" s="1"/>
  <c r="EG26" i="20"/>
  <c r="EG31" i="20" s="1"/>
  <c r="EF26" i="20"/>
  <c r="EF31" i="20" s="1"/>
  <c r="EE26" i="20"/>
  <c r="EE31" i="20" s="1"/>
  <c r="ED26" i="20"/>
  <c r="ED31" i="20" s="1"/>
  <c r="EC26" i="20"/>
  <c r="EC31" i="20" s="1"/>
  <c r="EB26" i="20"/>
  <c r="EB31" i="20" s="1"/>
  <c r="EA26" i="20"/>
  <c r="EA31" i="20" s="1"/>
  <c r="DZ26" i="20"/>
  <c r="DZ31" i="20" s="1"/>
  <c r="DY26" i="20"/>
  <c r="DY31" i="20" s="1"/>
  <c r="DX26" i="20"/>
  <c r="DX31" i="20" s="1"/>
  <c r="DW26" i="20"/>
  <c r="DW31" i="20" s="1"/>
  <c r="DV26" i="20"/>
  <c r="DV31" i="20" s="1"/>
  <c r="DU26" i="20"/>
  <c r="DU31" i="20" s="1"/>
  <c r="DT26" i="20"/>
  <c r="DT31" i="20" s="1"/>
  <c r="DS26" i="20"/>
  <c r="DS31" i="20" s="1"/>
  <c r="DR26" i="20"/>
  <c r="DR31" i="20" s="1"/>
  <c r="DQ26" i="20"/>
  <c r="DQ31" i="20" s="1"/>
  <c r="DP26" i="20"/>
  <c r="DP31" i="20" s="1"/>
  <c r="DO26" i="20"/>
  <c r="DO31" i="20" s="1"/>
  <c r="DN26" i="20"/>
  <c r="DN31" i="20" s="1"/>
  <c r="DM26" i="20"/>
  <c r="DM31" i="20" s="1"/>
  <c r="DL26" i="20"/>
  <c r="DL31" i="20" s="1"/>
  <c r="DK26" i="20"/>
  <c r="DK31" i="20" s="1"/>
  <c r="DJ26" i="20"/>
  <c r="DJ31" i="20" s="1"/>
  <c r="DI26" i="20"/>
  <c r="DI31" i="20" s="1"/>
  <c r="DH26" i="20"/>
  <c r="DH31" i="20" s="1"/>
  <c r="DG26" i="20"/>
  <c r="DG31" i="20" s="1"/>
  <c r="DF26" i="20"/>
  <c r="DF31" i="20" s="1"/>
  <c r="DE26" i="20"/>
  <c r="DE31" i="20" s="1"/>
  <c r="DD26" i="20"/>
  <c r="DD31" i="20" s="1"/>
  <c r="DC26" i="20"/>
  <c r="DC31" i="20" s="1"/>
  <c r="DB26" i="20"/>
  <c r="DB31" i="20" s="1"/>
  <c r="DA26" i="20"/>
  <c r="DA31" i="20" s="1"/>
  <c r="CZ26" i="20"/>
  <c r="CZ31" i="20" s="1"/>
  <c r="CY26" i="20"/>
  <c r="CY31" i="20" s="1"/>
  <c r="CX26" i="20"/>
  <c r="CX31" i="20" s="1"/>
  <c r="CW26" i="20"/>
  <c r="CW31" i="20" s="1"/>
  <c r="CV26" i="20"/>
  <c r="CV31" i="20" s="1"/>
  <c r="CU26" i="20"/>
  <c r="CU31" i="20" s="1"/>
  <c r="CT26" i="20"/>
  <c r="CT31" i="20" s="1"/>
  <c r="CS26" i="20"/>
  <c r="CS31" i="20" s="1"/>
  <c r="CR26" i="20"/>
  <c r="CR31" i="20" s="1"/>
  <c r="CQ26" i="20"/>
  <c r="CQ31" i="20" s="1"/>
  <c r="CP26" i="20"/>
  <c r="CP31" i="20" s="1"/>
  <c r="CO26" i="20"/>
  <c r="CO31" i="20" s="1"/>
  <c r="CN26" i="20"/>
  <c r="CN31" i="20" s="1"/>
  <c r="CM26" i="20"/>
  <c r="CM31" i="20" s="1"/>
  <c r="CL26" i="20"/>
  <c r="CL31" i="20" s="1"/>
  <c r="CK26" i="20"/>
  <c r="CK31" i="20" s="1"/>
  <c r="CJ26" i="20"/>
  <c r="CJ31" i="20" s="1"/>
  <c r="CI26" i="20"/>
  <c r="CI31" i="20" s="1"/>
  <c r="CH26" i="20"/>
  <c r="CH31" i="20" s="1"/>
  <c r="CG26" i="20"/>
  <c r="CG31" i="20" s="1"/>
  <c r="CF26" i="20"/>
  <c r="CF31" i="20" s="1"/>
  <c r="CE26" i="20"/>
  <c r="CE31" i="20" s="1"/>
  <c r="CD26" i="20"/>
  <c r="CD31" i="20" s="1"/>
  <c r="CC26" i="20"/>
  <c r="CC31" i="20" s="1"/>
  <c r="CB26" i="20"/>
  <c r="CB31" i="20" s="1"/>
  <c r="CA26" i="20"/>
  <c r="CA31" i="20" s="1"/>
  <c r="BZ26" i="20"/>
  <c r="BZ31" i="20" s="1"/>
  <c r="BY26" i="20"/>
  <c r="BY31" i="20" s="1"/>
  <c r="BX26" i="20"/>
  <c r="BX31" i="20" s="1"/>
  <c r="BW26" i="20"/>
  <c r="BW31" i="20" s="1"/>
  <c r="BV26" i="20"/>
  <c r="BV31" i="20" s="1"/>
  <c r="BU26" i="20"/>
  <c r="BU31" i="20" s="1"/>
  <c r="BT26" i="20"/>
  <c r="BT31" i="20" s="1"/>
  <c r="BS26" i="20"/>
  <c r="BS31" i="20" s="1"/>
  <c r="BR26" i="20"/>
  <c r="BR31" i="20" s="1"/>
  <c r="BQ26" i="20"/>
  <c r="BQ31" i="20" s="1"/>
  <c r="BP26" i="20"/>
  <c r="BP31" i="20" s="1"/>
  <c r="BO26" i="20"/>
  <c r="BO31" i="20" s="1"/>
  <c r="BN26" i="20"/>
  <c r="BN31" i="20" s="1"/>
  <c r="BM26" i="20"/>
  <c r="BM31" i="20" s="1"/>
  <c r="BL26" i="20"/>
  <c r="BL31" i="20" s="1"/>
  <c r="BK26" i="20"/>
  <c r="BK31" i="20" s="1"/>
  <c r="BJ26" i="20"/>
  <c r="BJ31" i="20" s="1"/>
  <c r="BI26" i="20"/>
  <c r="BI31" i="20" s="1"/>
  <c r="BH26" i="20"/>
  <c r="BH31" i="20" s="1"/>
  <c r="BG26" i="20"/>
  <c r="BG31" i="20" s="1"/>
  <c r="BF26" i="20"/>
  <c r="BF31" i="20" s="1"/>
  <c r="BE26" i="20"/>
  <c r="BE31" i="20" s="1"/>
  <c r="BD26" i="20"/>
  <c r="BD31" i="20" s="1"/>
  <c r="BC26" i="20"/>
  <c r="BC31" i="20" s="1"/>
  <c r="BB26" i="20"/>
  <c r="BB31" i="20" s="1"/>
  <c r="BA26" i="20"/>
  <c r="BA31" i="20" s="1"/>
  <c r="GB25" i="20"/>
  <c r="GA25" i="20"/>
  <c r="FZ25" i="20"/>
  <c r="FY25" i="20"/>
  <c r="FX25" i="20"/>
  <c r="FW25" i="20"/>
  <c r="FV25" i="20"/>
  <c r="FU25" i="20"/>
  <c r="FT25" i="20"/>
  <c r="FS25" i="20"/>
  <c r="FR25" i="20"/>
  <c r="FQ25" i="20"/>
  <c r="FP25" i="20"/>
  <c r="FO25" i="20"/>
  <c r="FN25" i="20"/>
  <c r="FM25" i="20"/>
  <c r="FL25" i="20"/>
  <c r="FK25" i="20"/>
  <c r="FJ25" i="20"/>
  <c r="FI25" i="20"/>
  <c r="FH25" i="20"/>
  <c r="FG25" i="20"/>
  <c r="FF25" i="20"/>
  <c r="FE25" i="20"/>
  <c r="FD25" i="20"/>
  <c r="FC25" i="20"/>
  <c r="FB25" i="20"/>
  <c r="FA25" i="20"/>
  <c r="EZ25" i="20"/>
  <c r="EY25" i="20"/>
  <c r="EX25" i="20"/>
  <c r="EW25" i="20"/>
  <c r="EV25" i="20"/>
  <c r="EU25" i="20"/>
  <c r="ET25" i="20"/>
  <c r="ES25" i="20"/>
  <c r="ER25" i="20"/>
  <c r="EQ25" i="20"/>
  <c r="EP25" i="20"/>
  <c r="EO25" i="20"/>
  <c r="EN25" i="20"/>
  <c r="EM25" i="20"/>
  <c r="EL25" i="20"/>
  <c r="EK25" i="20"/>
  <c r="EJ25" i="20"/>
  <c r="EI25" i="20"/>
  <c r="EH25" i="20"/>
  <c r="EG25" i="20"/>
  <c r="EF25" i="20"/>
  <c r="EE25" i="20"/>
  <c r="ED25" i="20"/>
  <c r="EC25" i="20"/>
  <c r="EB25" i="20"/>
  <c r="EA25" i="20"/>
  <c r="DZ25" i="20"/>
  <c r="DY25" i="20"/>
  <c r="DX25" i="20"/>
  <c r="DW25" i="20"/>
  <c r="DV25" i="20"/>
  <c r="DU25" i="20"/>
  <c r="DT25" i="20"/>
  <c r="DS25" i="20"/>
  <c r="DR25" i="20"/>
  <c r="DQ25" i="20"/>
  <c r="DP25" i="20"/>
  <c r="DO25" i="20"/>
  <c r="DN25" i="20"/>
  <c r="DM25" i="20"/>
  <c r="DL25" i="20"/>
  <c r="DK25" i="20"/>
  <c r="DJ25" i="20"/>
  <c r="DI25" i="20"/>
  <c r="DH25" i="20"/>
  <c r="DG25" i="20"/>
  <c r="DF25" i="20"/>
  <c r="DE25" i="20"/>
  <c r="DD25" i="20"/>
  <c r="DC25" i="20"/>
  <c r="DB25" i="20"/>
  <c r="DA25" i="20"/>
  <c r="CZ25" i="20"/>
  <c r="CY25" i="20"/>
  <c r="CX25" i="20"/>
  <c r="CW25" i="20"/>
  <c r="CV25" i="20"/>
  <c r="CU25" i="20"/>
  <c r="CT25" i="20"/>
  <c r="CS25" i="20"/>
  <c r="CR25" i="20"/>
  <c r="CQ25" i="20"/>
  <c r="CP25" i="20"/>
  <c r="CO25" i="20"/>
  <c r="CN25" i="20"/>
  <c r="CM25" i="20"/>
  <c r="CL25" i="20"/>
  <c r="CK25" i="20"/>
  <c r="CJ25" i="20"/>
  <c r="CI25" i="20"/>
  <c r="CH25" i="20"/>
  <c r="CG25" i="20"/>
  <c r="CF25" i="20"/>
  <c r="CE25" i="20"/>
  <c r="CD25" i="20"/>
  <c r="CC25" i="20"/>
  <c r="CB25" i="20"/>
  <c r="CA25" i="20"/>
  <c r="BZ25" i="20"/>
  <c r="BY25" i="20"/>
  <c r="BX25" i="20"/>
  <c r="BW25" i="20"/>
  <c r="BV25" i="20"/>
  <c r="BU25" i="20"/>
  <c r="BT25" i="20"/>
  <c r="BS25" i="20"/>
  <c r="BR25" i="20"/>
  <c r="BQ25" i="20"/>
  <c r="BP25" i="20"/>
  <c r="BO25" i="20"/>
  <c r="BN25" i="20"/>
  <c r="BM25" i="20"/>
  <c r="BL25" i="20"/>
  <c r="BK25" i="20"/>
  <c r="BJ25" i="20"/>
  <c r="BI25" i="20"/>
  <c r="BH25" i="20"/>
  <c r="BG25" i="20"/>
  <c r="BF25" i="20"/>
  <c r="BE25" i="20"/>
  <c r="BD25" i="20"/>
  <c r="BC25" i="20"/>
  <c r="BB25" i="20"/>
  <c r="BA25" i="20"/>
  <c r="FR50" i="14"/>
  <c r="GB79" i="14"/>
  <c r="GA79" i="14"/>
  <c r="FZ79" i="14"/>
  <c r="FY79" i="14"/>
  <c r="FX79" i="14"/>
  <c r="FW79" i="14"/>
  <c r="FV79" i="14"/>
  <c r="FU79" i="14"/>
  <c r="FT79" i="14"/>
  <c r="FS79" i="14"/>
  <c r="FR79" i="14"/>
  <c r="FQ79" i="14"/>
  <c r="FP79" i="14"/>
  <c r="FO79" i="14"/>
  <c r="FN79" i="14"/>
  <c r="FM79" i="14"/>
  <c r="FL79" i="14"/>
  <c r="FK79" i="14"/>
  <c r="FJ79" i="14"/>
  <c r="FI79" i="14"/>
  <c r="FH79" i="14"/>
  <c r="FG79" i="14"/>
  <c r="FF79" i="14"/>
  <c r="FE79" i="14"/>
  <c r="FD79" i="14"/>
  <c r="FC79" i="14"/>
  <c r="FB79" i="14"/>
  <c r="FA79" i="14"/>
  <c r="EZ79" i="14"/>
  <c r="EY79" i="14"/>
  <c r="EX79" i="14"/>
  <c r="EW79" i="14"/>
  <c r="EV79" i="14"/>
  <c r="EU79" i="14"/>
  <c r="ET79" i="14"/>
  <c r="ES79" i="14"/>
  <c r="ER79" i="14"/>
  <c r="EQ79" i="14"/>
  <c r="EP79" i="14"/>
  <c r="EO79" i="14"/>
  <c r="EN79" i="14"/>
  <c r="EM79" i="14"/>
  <c r="EL79" i="14"/>
  <c r="EK79" i="14"/>
  <c r="EJ79" i="14"/>
  <c r="EI79" i="14"/>
  <c r="EH79" i="14"/>
  <c r="EG79" i="14"/>
  <c r="EF79" i="14"/>
  <c r="EE79" i="14"/>
  <c r="ED79" i="14"/>
  <c r="EC79" i="14"/>
  <c r="EB79" i="14"/>
  <c r="EA79" i="14"/>
  <c r="DZ79" i="14"/>
  <c r="DY79" i="14"/>
  <c r="DX79" i="14"/>
  <c r="DW79" i="14"/>
  <c r="DV79" i="14"/>
  <c r="DU79" i="14"/>
  <c r="DT79" i="14"/>
  <c r="DS79" i="14"/>
  <c r="DR79" i="14"/>
  <c r="DQ79" i="14"/>
  <c r="DP79" i="14"/>
  <c r="DO79" i="14"/>
  <c r="DN79" i="14"/>
  <c r="DM79" i="14"/>
  <c r="DL79" i="14"/>
  <c r="DK79" i="14"/>
  <c r="DJ79" i="14"/>
  <c r="DI79" i="14"/>
  <c r="DH79" i="14"/>
  <c r="DG79" i="14"/>
  <c r="DF79" i="14"/>
  <c r="DE79" i="14"/>
  <c r="DD79" i="14"/>
  <c r="DC79" i="14"/>
  <c r="DB79" i="14"/>
  <c r="DA79" i="14"/>
  <c r="CZ79" i="14"/>
  <c r="CY79" i="14"/>
  <c r="CX79" i="14"/>
  <c r="CW79" i="14"/>
  <c r="CV79" i="14"/>
  <c r="CU79" i="14"/>
  <c r="CT79" i="14"/>
  <c r="CS79" i="14"/>
  <c r="CR79" i="14"/>
  <c r="CQ79" i="14"/>
  <c r="CP79" i="14"/>
  <c r="CO79" i="14"/>
  <c r="CN79" i="14"/>
  <c r="CM79" i="14"/>
  <c r="CL79" i="14"/>
  <c r="CK79" i="14"/>
  <c r="CJ79" i="14"/>
  <c r="CI79" i="14"/>
  <c r="CH79" i="14"/>
  <c r="CG79" i="14"/>
  <c r="CF79" i="14"/>
  <c r="CE79" i="14"/>
  <c r="CD79" i="14"/>
  <c r="CC79" i="14"/>
  <c r="CB79" i="14"/>
  <c r="CA79" i="14"/>
  <c r="BZ79" i="14"/>
  <c r="BY79" i="14"/>
  <c r="BX79" i="14"/>
  <c r="BW79" i="14"/>
  <c r="BV79" i="14"/>
  <c r="BU79" i="14"/>
  <c r="BT79" i="14"/>
  <c r="BS79" i="14"/>
  <c r="BR79" i="14"/>
  <c r="BQ79" i="14"/>
  <c r="BP79" i="14"/>
  <c r="BO79" i="14"/>
  <c r="BN79" i="14"/>
  <c r="BM79" i="14"/>
  <c r="BL79" i="14"/>
  <c r="BK79" i="14"/>
  <c r="BJ79" i="14"/>
  <c r="BI79" i="14"/>
  <c r="BH79" i="14"/>
  <c r="BG79" i="14"/>
  <c r="BF79" i="14"/>
  <c r="BE79" i="14"/>
  <c r="BD79" i="14"/>
  <c r="BC79" i="14"/>
  <c r="BB79" i="14"/>
  <c r="BA79" i="14"/>
  <c r="GB78" i="14"/>
  <c r="GA78" i="14"/>
  <c r="FZ78" i="14"/>
  <c r="FY78" i="14"/>
  <c r="FX78" i="14"/>
  <c r="FW78" i="14"/>
  <c r="FV78" i="14"/>
  <c r="FU78" i="14"/>
  <c r="FT78" i="14"/>
  <c r="FS78" i="14"/>
  <c r="FR78" i="14"/>
  <c r="FQ78" i="14"/>
  <c r="FP78" i="14"/>
  <c r="FO78" i="14"/>
  <c r="FN78" i="14"/>
  <c r="FM78" i="14"/>
  <c r="FL78" i="14"/>
  <c r="FK78" i="14"/>
  <c r="FJ78" i="14"/>
  <c r="FI78" i="14"/>
  <c r="FH78" i="14"/>
  <c r="FG78" i="14"/>
  <c r="FF78" i="14"/>
  <c r="FE78" i="14"/>
  <c r="FD78" i="14"/>
  <c r="FC78" i="14"/>
  <c r="FB78" i="14"/>
  <c r="FA78" i="14"/>
  <c r="EZ78" i="14"/>
  <c r="EY78" i="14"/>
  <c r="EX78" i="14"/>
  <c r="EW78" i="14"/>
  <c r="EV78" i="14"/>
  <c r="EU78" i="14"/>
  <c r="ET78" i="14"/>
  <c r="ES78" i="14"/>
  <c r="ER78" i="14"/>
  <c r="EQ78" i="14"/>
  <c r="EP78" i="14"/>
  <c r="EO78" i="14"/>
  <c r="EN78" i="14"/>
  <c r="EM78" i="14"/>
  <c r="EL78" i="14"/>
  <c r="EK78" i="14"/>
  <c r="EJ78" i="14"/>
  <c r="EI78" i="14"/>
  <c r="EH78" i="14"/>
  <c r="EG78" i="14"/>
  <c r="EF78" i="14"/>
  <c r="EE78" i="14"/>
  <c r="ED78" i="14"/>
  <c r="EC78" i="14"/>
  <c r="EB78" i="14"/>
  <c r="EA78" i="14"/>
  <c r="DZ78" i="14"/>
  <c r="DY78" i="14"/>
  <c r="DX78" i="14"/>
  <c r="DW78" i="14"/>
  <c r="DV78" i="14"/>
  <c r="DU78" i="14"/>
  <c r="DT78" i="14"/>
  <c r="DS78" i="14"/>
  <c r="DR78" i="14"/>
  <c r="DQ78" i="14"/>
  <c r="DP78" i="14"/>
  <c r="DO78" i="14"/>
  <c r="DN78" i="14"/>
  <c r="DM78" i="14"/>
  <c r="DL78" i="14"/>
  <c r="DK78" i="14"/>
  <c r="DJ78" i="14"/>
  <c r="DI78" i="14"/>
  <c r="DH78" i="14"/>
  <c r="DG78" i="14"/>
  <c r="DF78" i="14"/>
  <c r="DE78" i="14"/>
  <c r="DD78" i="14"/>
  <c r="DC78" i="14"/>
  <c r="DB78" i="14"/>
  <c r="DA78" i="14"/>
  <c r="CZ78" i="14"/>
  <c r="CY78" i="14"/>
  <c r="CX78" i="14"/>
  <c r="CW78" i="14"/>
  <c r="CV78" i="14"/>
  <c r="CU78" i="14"/>
  <c r="CT78" i="14"/>
  <c r="CS78" i="14"/>
  <c r="CR78" i="14"/>
  <c r="CQ78" i="14"/>
  <c r="CP78" i="14"/>
  <c r="CO78" i="14"/>
  <c r="CN78" i="14"/>
  <c r="CM78" i="14"/>
  <c r="CL78" i="14"/>
  <c r="CK78" i="14"/>
  <c r="CJ78" i="14"/>
  <c r="CI78" i="14"/>
  <c r="CH78" i="14"/>
  <c r="CG78" i="14"/>
  <c r="CF78" i="14"/>
  <c r="CE78" i="14"/>
  <c r="CD78" i="14"/>
  <c r="CC78" i="14"/>
  <c r="CB78" i="14"/>
  <c r="CA78" i="14"/>
  <c r="BZ78" i="14"/>
  <c r="BY78" i="14"/>
  <c r="BX78" i="14"/>
  <c r="BW78" i="14"/>
  <c r="BV78" i="14"/>
  <c r="BU78" i="14"/>
  <c r="BT78" i="14"/>
  <c r="BS78" i="14"/>
  <c r="BR78" i="14"/>
  <c r="BQ78" i="14"/>
  <c r="BP78" i="14"/>
  <c r="BO78" i="14"/>
  <c r="BN78" i="14"/>
  <c r="BM78" i="14"/>
  <c r="BL78" i="14"/>
  <c r="BK78" i="14"/>
  <c r="BJ78" i="14"/>
  <c r="BI78" i="14"/>
  <c r="BH78" i="14"/>
  <c r="BG78" i="14"/>
  <c r="BF78" i="14"/>
  <c r="BE78" i="14"/>
  <c r="BD78" i="14"/>
  <c r="BC78" i="14"/>
  <c r="BB78" i="14"/>
  <c r="BA78" i="14"/>
  <c r="GB75" i="14"/>
  <c r="GA75" i="14"/>
  <c r="FZ75" i="14"/>
  <c r="FY75" i="14"/>
  <c r="FX75" i="14"/>
  <c r="FW75" i="14"/>
  <c r="FV75" i="14"/>
  <c r="FU75" i="14"/>
  <c r="FT75" i="14"/>
  <c r="FS75" i="14"/>
  <c r="FR75" i="14"/>
  <c r="FQ75" i="14"/>
  <c r="FP75" i="14"/>
  <c r="FO75" i="14"/>
  <c r="FN75" i="14"/>
  <c r="FM75" i="14"/>
  <c r="FL75" i="14"/>
  <c r="FK75" i="14"/>
  <c r="FJ75" i="14"/>
  <c r="FI75" i="14"/>
  <c r="FH75" i="14"/>
  <c r="FG75" i="14"/>
  <c r="FF75" i="14"/>
  <c r="FE75" i="14"/>
  <c r="FD75" i="14"/>
  <c r="FC75" i="14"/>
  <c r="FB75" i="14"/>
  <c r="FA75" i="14"/>
  <c r="EZ75" i="14"/>
  <c r="EY75" i="14"/>
  <c r="EX75" i="14"/>
  <c r="EW75" i="14"/>
  <c r="EV75" i="14"/>
  <c r="EU75" i="14"/>
  <c r="ET75" i="14"/>
  <c r="ES75" i="14"/>
  <c r="ER75" i="14"/>
  <c r="EQ75" i="14"/>
  <c r="EP75" i="14"/>
  <c r="EO75" i="14"/>
  <c r="EN75" i="14"/>
  <c r="EM75" i="14"/>
  <c r="EL75" i="14"/>
  <c r="EK75" i="14"/>
  <c r="EJ75" i="14"/>
  <c r="EI75" i="14"/>
  <c r="EH75" i="14"/>
  <c r="EG75" i="14"/>
  <c r="EF75" i="14"/>
  <c r="EE75" i="14"/>
  <c r="ED75" i="14"/>
  <c r="EC75" i="14"/>
  <c r="EB75" i="14"/>
  <c r="EA75" i="14"/>
  <c r="DZ75" i="14"/>
  <c r="DY75" i="14"/>
  <c r="DX75" i="14"/>
  <c r="DW75" i="14"/>
  <c r="DV75" i="14"/>
  <c r="DU75" i="14"/>
  <c r="DT75" i="14"/>
  <c r="DS75" i="14"/>
  <c r="DR75" i="14"/>
  <c r="DQ75" i="14"/>
  <c r="DP75" i="14"/>
  <c r="DO75" i="14"/>
  <c r="DN75" i="14"/>
  <c r="DM75" i="14"/>
  <c r="DL75" i="14"/>
  <c r="DK75" i="14"/>
  <c r="DJ75" i="14"/>
  <c r="DI75" i="14"/>
  <c r="DH75" i="14"/>
  <c r="DG75" i="14"/>
  <c r="DF75" i="14"/>
  <c r="DE75" i="14"/>
  <c r="DD75" i="14"/>
  <c r="DC75" i="14"/>
  <c r="DB75" i="14"/>
  <c r="DA75" i="14"/>
  <c r="CZ75" i="14"/>
  <c r="CY75" i="14"/>
  <c r="CX75" i="14"/>
  <c r="CW75" i="14"/>
  <c r="CV75" i="14"/>
  <c r="CU75" i="14"/>
  <c r="CT75" i="14"/>
  <c r="CS75" i="14"/>
  <c r="CR75" i="14"/>
  <c r="CQ75" i="14"/>
  <c r="CP75" i="14"/>
  <c r="CO75" i="14"/>
  <c r="CN75" i="14"/>
  <c r="CM75" i="14"/>
  <c r="CL75" i="14"/>
  <c r="CK75" i="14"/>
  <c r="CJ75" i="14"/>
  <c r="CI75" i="14"/>
  <c r="CH75" i="14"/>
  <c r="CG75" i="14"/>
  <c r="CF75" i="14"/>
  <c r="CE75" i="14"/>
  <c r="CD75" i="14"/>
  <c r="CC75" i="14"/>
  <c r="CB75" i="14"/>
  <c r="CA75" i="14"/>
  <c r="BZ75" i="14"/>
  <c r="BY75" i="14"/>
  <c r="BX75" i="14"/>
  <c r="BW75" i="14"/>
  <c r="BV75" i="14"/>
  <c r="BU75" i="14"/>
  <c r="BT75" i="14"/>
  <c r="BS75" i="14"/>
  <c r="BR75" i="14"/>
  <c r="BQ75" i="14"/>
  <c r="BP75" i="14"/>
  <c r="BO75" i="14"/>
  <c r="BN75" i="14"/>
  <c r="BM75" i="14"/>
  <c r="BL75" i="14"/>
  <c r="BK75" i="14"/>
  <c r="BJ75" i="14"/>
  <c r="BI75" i="14"/>
  <c r="BH75" i="14"/>
  <c r="BG75" i="14"/>
  <c r="BF75" i="14"/>
  <c r="BE75" i="14"/>
  <c r="BD75" i="14"/>
  <c r="BC75" i="14"/>
  <c r="BB75" i="14"/>
  <c r="BA75" i="14"/>
  <c r="GB74" i="14"/>
  <c r="GA74" i="14"/>
  <c r="FZ74" i="14"/>
  <c r="FY74" i="14"/>
  <c r="FX74" i="14"/>
  <c r="FW74" i="14"/>
  <c r="FV74" i="14"/>
  <c r="FU74" i="14"/>
  <c r="FT74" i="14"/>
  <c r="FS74" i="14"/>
  <c r="FR74" i="14"/>
  <c r="FQ74" i="14"/>
  <c r="FP74" i="14"/>
  <c r="FO74" i="14"/>
  <c r="FN74" i="14"/>
  <c r="FM74" i="14"/>
  <c r="FL74" i="14"/>
  <c r="FK74" i="14"/>
  <c r="FJ74" i="14"/>
  <c r="FI74" i="14"/>
  <c r="FH74" i="14"/>
  <c r="FG74" i="14"/>
  <c r="FF74" i="14"/>
  <c r="FE74" i="14"/>
  <c r="FD74" i="14"/>
  <c r="FC74" i="14"/>
  <c r="FB74" i="14"/>
  <c r="FA74" i="14"/>
  <c r="EZ74" i="14"/>
  <c r="EY74" i="14"/>
  <c r="EX74" i="14"/>
  <c r="EW74" i="14"/>
  <c r="EV74" i="14"/>
  <c r="EU74" i="14"/>
  <c r="ET74" i="14"/>
  <c r="ES74" i="14"/>
  <c r="ER74" i="14"/>
  <c r="EQ74" i="14"/>
  <c r="EP74" i="14"/>
  <c r="EO74" i="14"/>
  <c r="EN74" i="14"/>
  <c r="EM74" i="14"/>
  <c r="EL74" i="14"/>
  <c r="EK74" i="14"/>
  <c r="EJ74" i="14"/>
  <c r="EI74" i="14"/>
  <c r="EH74" i="14"/>
  <c r="EG74" i="14"/>
  <c r="EF74" i="14"/>
  <c r="EE74" i="14"/>
  <c r="ED74" i="14"/>
  <c r="EC74" i="14"/>
  <c r="EB74" i="14"/>
  <c r="EA74" i="14"/>
  <c r="DZ74" i="14"/>
  <c r="DY74" i="14"/>
  <c r="DX74" i="14"/>
  <c r="DW74" i="14"/>
  <c r="DV74" i="14"/>
  <c r="DU74" i="14"/>
  <c r="DT74" i="14"/>
  <c r="DS74" i="14"/>
  <c r="DR74" i="14"/>
  <c r="DQ74" i="14"/>
  <c r="DP74" i="14"/>
  <c r="DO74" i="14"/>
  <c r="DN74" i="14"/>
  <c r="DM74" i="14"/>
  <c r="DL74" i="14"/>
  <c r="DK74" i="14"/>
  <c r="DJ74" i="14"/>
  <c r="DI74" i="14"/>
  <c r="DH74" i="14"/>
  <c r="DG74" i="14"/>
  <c r="DF74" i="14"/>
  <c r="DE74" i="14"/>
  <c r="DD74" i="14"/>
  <c r="DC74" i="14"/>
  <c r="DB74" i="14"/>
  <c r="DA74" i="14"/>
  <c r="CZ74" i="14"/>
  <c r="CY74" i="14"/>
  <c r="CX74" i="14"/>
  <c r="CW74" i="14"/>
  <c r="CV74" i="14"/>
  <c r="CU74" i="14"/>
  <c r="CT74" i="14"/>
  <c r="CS74" i="14"/>
  <c r="CR74" i="14"/>
  <c r="CQ74" i="14"/>
  <c r="CP74" i="14"/>
  <c r="CO74" i="14"/>
  <c r="CN74" i="14"/>
  <c r="CM74" i="14"/>
  <c r="CL74" i="14"/>
  <c r="CK74" i="14"/>
  <c r="CJ74" i="14"/>
  <c r="CI74" i="14"/>
  <c r="CH74" i="14"/>
  <c r="CG74" i="14"/>
  <c r="CF74" i="14"/>
  <c r="CE74" i="14"/>
  <c r="CD74" i="14"/>
  <c r="CC74" i="14"/>
  <c r="CB74" i="14"/>
  <c r="CA74" i="14"/>
  <c r="BZ74" i="14"/>
  <c r="BY74" i="14"/>
  <c r="BX74" i="14"/>
  <c r="BW74" i="14"/>
  <c r="BV74" i="14"/>
  <c r="BU74" i="14"/>
  <c r="BT74" i="14"/>
  <c r="BS74" i="14"/>
  <c r="BR74" i="14"/>
  <c r="BQ74" i="14"/>
  <c r="BP74" i="14"/>
  <c r="BO74" i="14"/>
  <c r="BN74" i="14"/>
  <c r="BM74" i="14"/>
  <c r="BL74" i="14"/>
  <c r="BK74" i="14"/>
  <c r="BJ74" i="14"/>
  <c r="BI74" i="14"/>
  <c r="BH74" i="14"/>
  <c r="BG74" i="14"/>
  <c r="BF74" i="14"/>
  <c r="BE74" i="14"/>
  <c r="BD74" i="14"/>
  <c r="BC74" i="14"/>
  <c r="BB74" i="14"/>
  <c r="BA74" i="14"/>
  <c r="GB73" i="14"/>
  <c r="GA73" i="14"/>
  <c r="FZ73" i="14"/>
  <c r="FY73" i="14"/>
  <c r="FX73" i="14"/>
  <c r="FW73" i="14"/>
  <c r="FV73" i="14"/>
  <c r="FU73" i="14"/>
  <c r="FT73" i="14"/>
  <c r="FS73" i="14"/>
  <c r="FR73" i="14"/>
  <c r="FQ73" i="14"/>
  <c r="FP73" i="14"/>
  <c r="FO73" i="14"/>
  <c r="FN73" i="14"/>
  <c r="FM73" i="14"/>
  <c r="FL73" i="14"/>
  <c r="FK73" i="14"/>
  <c r="FJ73" i="14"/>
  <c r="FI73" i="14"/>
  <c r="FH73" i="14"/>
  <c r="FG73" i="14"/>
  <c r="FF73" i="14"/>
  <c r="FE73" i="14"/>
  <c r="FD73" i="14"/>
  <c r="FC73" i="14"/>
  <c r="FB73" i="14"/>
  <c r="FA73" i="14"/>
  <c r="EZ73" i="14"/>
  <c r="EY73" i="14"/>
  <c r="EX73" i="14"/>
  <c r="EW73" i="14"/>
  <c r="EV73" i="14"/>
  <c r="EU73" i="14"/>
  <c r="ET73" i="14"/>
  <c r="ES73" i="14"/>
  <c r="ER73" i="14"/>
  <c r="EQ73" i="14"/>
  <c r="EP73" i="14"/>
  <c r="EO73" i="14"/>
  <c r="EN73" i="14"/>
  <c r="EM73" i="14"/>
  <c r="EL73" i="14"/>
  <c r="EK73" i="14"/>
  <c r="EJ73" i="14"/>
  <c r="EI73" i="14"/>
  <c r="EH73" i="14"/>
  <c r="EG73" i="14"/>
  <c r="EF73" i="14"/>
  <c r="EE73" i="14"/>
  <c r="ED73" i="14"/>
  <c r="EC73" i="14"/>
  <c r="EB73" i="14"/>
  <c r="EA73" i="14"/>
  <c r="DZ73" i="14"/>
  <c r="DY73" i="14"/>
  <c r="DX73" i="14"/>
  <c r="DW73" i="14"/>
  <c r="DV73" i="14"/>
  <c r="DU73" i="14"/>
  <c r="DT73" i="14"/>
  <c r="DS73" i="14"/>
  <c r="DR73" i="14"/>
  <c r="DQ73" i="14"/>
  <c r="DP73" i="14"/>
  <c r="DO73" i="14"/>
  <c r="DN73" i="14"/>
  <c r="DM73" i="14"/>
  <c r="DL73" i="14"/>
  <c r="DK73" i="14"/>
  <c r="DJ73" i="14"/>
  <c r="DI73" i="14"/>
  <c r="DH73" i="14"/>
  <c r="DG73" i="14"/>
  <c r="DF73" i="14"/>
  <c r="DE73" i="14"/>
  <c r="DD73" i="14"/>
  <c r="DC73" i="14"/>
  <c r="DB73" i="14"/>
  <c r="DA73" i="14"/>
  <c r="CZ73" i="14"/>
  <c r="CY73" i="14"/>
  <c r="CX73" i="14"/>
  <c r="CW73" i="14"/>
  <c r="CV73" i="14"/>
  <c r="CU73" i="14"/>
  <c r="CT73" i="14"/>
  <c r="CS73" i="14"/>
  <c r="CR73" i="14"/>
  <c r="CQ73" i="14"/>
  <c r="CP73" i="14"/>
  <c r="CO73" i="14"/>
  <c r="CN73" i="14"/>
  <c r="CM73" i="14"/>
  <c r="CL73" i="14"/>
  <c r="CK73" i="14"/>
  <c r="CJ73" i="14"/>
  <c r="CI73" i="14"/>
  <c r="CH73" i="14"/>
  <c r="CG73" i="14"/>
  <c r="CF73" i="14"/>
  <c r="CE73" i="14"/>
  <c r="CD73" i="14"/>
  <c r="CC73" i="14"/>
  <c r="CB73" i="14"/>
  <c r="CA73" i="14"/>
  <c r="BZ73" i="14"/>
  <c r="BY73" i="14"/>
  <c r="BX73" i="14"/>
  <c r="BW73" i="14"/>
  <c r="BV73" i="14"/>
  <c r="BU73" i="14"/>
  <c r="BT73" i="14"/>
  <c r="BS73" i="14"/>
  <c r="BR73" i="14"/>
  <c r="BQ73" i="14"/>
  <c r="BP73" i="14"/>
  <c r="BO73" i="14"/>
  <c r="BN73" i="14"/>
  <c r="BM73" i="14"/>
  <c r="BL73" i="14"/>
  <c r="BK73" i="14"/>
  <c r="BJ73" i="14"/>
  <c r="BI73" i="14"/>
  <c r="BH73" i="14"/>
  <c r="BG73" i="14"/>
  <c r="BF73" i="14"/>
  <c r="BE73" i="14"/>
  <c r="BD73" i="14"/>
  <c r="BC73" i="14"/>
  <c r="BB73" i="14"/>
  <c r="BA73" i="14"/>
  <c r="GB72" i="14"/>
  <c r="GA72" i="14"/>
  <c r="FZ72" i="14"/>
  <c r="FY72" i="14"/>
  <c r="FX72" i="14"/>
  <c r="FW72" i="14"/>
  <c r="FV72" i="14"/>
  <c r="FU72" i="14"/>
  <c r="FT72" i="14"/>
  <c r="FS72" i="14"/>
  <c r="FR72" i="14"/>
  <c r="FQ72" i="14"/>
  <c r="FP72" i="14"/>
  <c r="FO72" i="14"/>
  <c r="FN72" i="14"/>
  <c r="FM72" i="14"/>
  <c r="FL72" i="14"/>
  <c r="FK72" i="14"/>
  <c r="FJ72" i="14"/>
  <c r="FI72" i="14"/>
  <c r="FH72" i="14"/>
  <c r="FG72" i="14"/>
  <c r="FF72" i="14"/>
  <c r="FE72" i="14"/>
  <c r="FD72" i="14"/>
  <c r="FC72" i="14"/>
  <c r="FB72" i="14"/>
  <c r="FA72" i="14"/>
  <c r="EZ72" i="14"/>
  <c r="EY72" i="14"/>
  <c r="EX72" i="14"/>
  <c r="EW72" i="14"/>
  <c r="EV72" i="14"/>
  <c r="EU72" i="14"/>
  <c r="ET72" i="14"/>
  <c r="ES72" i="14"/>
  <c r="ER72" i="14"/>
  <c r="EQ72" i="14"/>
  <c r="EP72" i="14"/>
  <c r="EO72" i="14"/>
  <c r="EN72" i="14"/>
  <c r="EM72" i="14"/>
  <c r="EL72" i="14"/>
  <c r="EK72" i="14"/>
  <c r="EJ72" i="14"/>
  <c r="EI72" i="14"/>
  <c r="EH72" i="14"/>
  <c r="EG72" i="14"/>
  <c r="EF72" i="14"/>
  <c r="EE72" i="14"/>
  <c r="ED72" i="14"/>
  <c r="EC72" i="14"/>
  <c r="EB72" i="14"/>
  <c r="EA72" i="14"/>
  <c r="DZ72" i="14"/>
  <c r="DY72" i="14"/>
  <c r="DX72" i="14"/>
  <c r="DW72" i="14"/>
  <c r="DV72" i="14"/>
  <c r="DU72" i="14"/>
  <c r="DT72" i="14"/>
  <c r="DS72" i="14"/>
  <c r="DR72" i="14"/>
  <c r="DQ72" i="14"/>
  <c r="DP72" i="14"/>
  <c r="DO72" i="14"/>
  <c r="DN72" i="14"/>
  <c r="DM72" i="14"/>
  <c r="DL72" i="14"/>
  <c r="DK72" i="14"/>
  <c r="DJ72" i="14"/>
  <c r="DI72" i="14"/>
  <c r="DH72" i="14"/>
  <c r="DG72" i="14"/>
  <c r="DF72" i="14"/>
  <c r="DE72" i="14"/>
  <c r="DD72" i="14"/>
  <c r="DC72" i="14"/>
  <c r="DB72" i="14"/>
  <c r="DA72" i="14"/>
  <c r="CZ72" i="14"/>
  <c r="CY72" i="14"/>
  <c r="CX72" i="14"/>
  <c r="CW72" i="14"/>
  <c r="CV72" i="14"/>
  <c r="CU72" i="14"/>
  <c r="CT72" i="14"/>
  <c r="CS72" i="14"/>
  <c r="CR72" i="14"/>
  <c r="CQ72" i="14"/>
  <c r="CP72" i="14"/>
  <c r="CO72" i="14"/>
  <c r="CN72" i="14"/>
  <c r="CM72" i="14"/>
  <c r="CL72" i="14"/>
  <c r="CK72" i="14"/>
  <c r="CJ72" i="14"/>
  <c r="CI72" i="14"/>
  <c r="CH72" i="14"/>
  <c r="CG72" i="14"/>
  <c r="CF72" i="14"/>
  <c r="CE72" i="14"/>
  <c r="CD72" i="14"/>
  <c r="CC72" i="14"/>
  <c r="CB72" i="14"/>
  <c r="CA72" i="14"/>
  <c r="BZ72" i="14"/>
  <c r="BY72" i="14"/>
  <c r="BX72" i="14"/>
  <c r="BW72" i="14"/>
  <c r="BV72" i="14"/>
  <c r="BU72" i="14"/>
  <c r="BT72" i="14"/>
  <c r="BS72" i="14"/>
  <c r="BR72" i="14"/>
  <c r="BQ72" i="14"/>
  <c r="BP72" i="14"/>
  <c r="BO72" i="14"/>
  <c r="BN72" i="14"/>
  <c r="BM72" i="14"/>
  <c r="BL72" i="14"/>
  <c r="BK72" i="14"/>
  <c r="BJ72" i="14"/>
  <c r="BI72" i="14"/>
  <c r="BH72" i="14"/>
  <c r="BG72" i="14"/>
  <c r="BF72" i="14"/>
  <c r="BE72" i="14"/>
  <c r="BD72" i="14"/>
  <c r="BC72" i="14"/>
  <c r="BB72" i="14"/>
  <c r="BA72" i="14"/>
  <c r="GB71" i="14"/>
  <c r="GA71" i="14"/>
  <c r="FZ71" i="14"/>
  <c r="FY71" i="14"/>
  <c r="FX71" i="14"/>
  <c r="FW71" i="14"/>
  <c r="FV71" i="14"/>
  <c r="FU71" i="14"/>
  <c r="FT71" i="14"/>
  <c r="FS71" i="14"/>
  <c r="FR71" i="14"/>
  <c r="FQ71" i="14"/>
  <c r="FP71" i="14"/>
  <c r="FO71" i="14"/>
  <c r="FN71" i="14"/>
  <c r="FM71" i="14"/>
  <c r="FL71" i="14"/>
  <c r="FK71" i="14"/>
  <c r="FJ71" i="14"/>
  <c r="FI71" i="14"/>
  <c r="FH71" i="14"/>
  <c r="FG71" i="14"/>
  <c r="FF71" i="14"/>
  <c r="FE71" i="14"/>
  <c r="FD71" i="14"/>
  <c r="FC71" i="14"/>
  <c r="FB71" i="14"/>
  <c r="FA71" i="14"/>
  <c r="EZ71" i="14"/>
  <c r="EY71" i="14"/>
  <c r="EX71" i="14"/>
  <c r="EW71" i="14"/>
  <c r="EV71" i="14"/>
  <c r="EU71" i="14"/>
  <c r="ET71" i="14"/>
  <c r="ES71" i="14"/>
  <c r="ER71" i="14"/>
  <c r="EQ71" i="14"/>
  <c r="EP71" i="14"/>
  <c r="EO71" i="14"/>
  <c r="EN71" i="14"/>
  <c r="EM71" i="14"/>
  <c r="EL71" i="14"/>
  <c r="EK71" i="14"/>
  <c r="EJ71" i="14"/>
  <c r="EI71" i="14"/>
  <c r="EH71" i="14"/>
  <c r="EG71" i="14"/>
  <c r="EF71" i="14"/>
  <c r="EE71" i="14"/>
  <c r="ED71" i="14"/>
  <c r="EC71" i="14"/>
  <c r="EB71" i="14"/>
  <c r="EA71" i="14"/>
  <c r="DZ71" i="14"/>
  <c r="DY71" i="14"/>
  <c r="DX71" i="14"/>
  <c r="DW71" i="14"/>
  <c r="DV71" i="14"/>
  <c r="DU71" i="14"/>
  <c r="DT71" i="14"/>
  <c r="DS71" i="14"/>
  <c r="DR71" i="14"/>
  <c r="DQ71" i="14"/>
  <c r="DP71" i="14"/>
  <c r="DO71" i="14"/>
  <c r="DN71" i="14"/>
  <c r="DM71" i="14"/>
  <c r="DL71" i="14"/>
  <c r="DK71" i="14"/>
  <c r="DJ71" i="14"/>
  <c r="DI71" i="14"/>
  <c r="DH71" i="14"/>
  <c r="DG71" i="14"/>
  <c r="DF71" i="14"/>
  <c r="DE71" i="14"/>
  <c r="DD71" i="14"/>
  <c r="DC71" i="14"/>
  <c r="DB71" i="14"/>
  <c r="DA71" i="14"/>
  <c r="CZ71" i="14"/>
  <c r="CY71" i="14"/>
  <c r="CX71" i="14"/>
  <c r="CW71" i="14"/>
  <c r="CV71" i="14"/>
  <c r="CU71" i="14"/>
  <c r="CT71" i="14"/>
  <c r="CS71" i="14"/>
  <c r="CR71" i="14"/>
  <c r="CQ71" i="14"/>
  <c r="CP71" i="14"/>
  <c r="CO71" i="14"/>
  <c r="CN71" i="14"/>
  <c r="CM71" i="14"/>
  <c r="CL71" i="14"/>
  <c r="CK71" i="14"/>
  <c r="CJ71" i="14"/>
  <c r="CI71" i="14"/>
  <c r="CH71" i="14"/>
  <c r="CG71" i="14"/>
  <c r="CF71" i="14"/>
  <c r="CE71" i="14"/>
  <c r="CD71" i="14"/>
  <c r="CC71" i="14"/>
  <c r="CB71" i="14"/>
  <c r="CA71" i="14"/>
  <c r="BZ71" i="14"/>
  <c r="BY71" i="14"/>
  <c r="BX71" i="14"/>
  <c r="BW71" i="14"/>
  <c r="BV71" i="14"/>
  <c r="BU71" i="14"/>
  <c r="BT71" i="14"/>
  <c r="BS71" i="14"/>
  <c r="BR71" i="14"/>
  <c r="BQ71" i="14"/>
  <c r="BP71" i="14"/>
  <c r="BO71" i="14"/>
  <c r="BN71" i="14"/>
  <c r="BM71" i="14"/>
  <c r="BL71" i="14"/>
  <c r="BK71" i="14"/>
  <c r="BJ71" i="14"/>
  <c r="BI71" i="14"/>
  <c r="BH71" i="14"/>
  <c r="BG71" i="14"/>
  <c r="BF71" i="14"/>
  <c r="BE71" i="14"/>
  <c r="BD71" i="14"/>
  <c r="BC71" i="14"/>
  <c r="BB71" i="14"/>
  <c r="BA71" i="14"/>
  <c r="GB70" i="14"/>
  <c r="GA70" i="14"/>
  <c r="FZ70" i="14"/>
  <c r="FY70" i="14"/>
  <c r="FX70" i="14"/>
  <c r="FW70" i="14"/>
  <c r="FV70" i="14"/>
  <c r="FU70" i="14"/>
  <c r="FT70" i="14"/>
  <c r="FS70" i="14"/>
  <c r="FR70" i="14"/>
  <c r="FQ70" i="14"/>
  <c r="FP70" i="14"/>
  <c r="FO70" i="14"/>
  <c r="FN70" i="14"/>
  <c r="FM70" i="14"/>
  <c r="FL70" i="14"/>
  <c r="FK70" i="14"/>
  <c r="FJ70" i="14"/>
  <c r="FI70" i="14"/>
  <c r="FH70" i="14"/>
  <c r="FG70" i="14"/>
  <c r="FF70" i="14"/>
  <c r="FE70" i="14"/>
  <c r="FD70" i="14"/>
  <c r="FC70" i="14"/>
  <c r="FB70" i="14"/>
  <c r="FA70" i="14"/>
  <c r="EZ70" i="14"/>
  <c r="EY70" i="14"/>
  <c r="EX70" i="14"/>
  <c r="EW70" i="14"/>
  <c r="EV70" i="14"/>
  <c r="EU70" i="14"/>
  <c r="ET70" i="14"/>
  <c r="ES70" i="14"/>
  <c r="ER70" i="14"/>
  <c r="EQ70" i="14"/>
  <c r="EP70" i="14"/>
  <c r="EO70" i="14"/>
  <c r="EN70" i="14"/>
  <c r="EM70" i="14"/>
  <c r="EL70" i="14"/>
  <c r="EK70" i="14"/>
  <c r="EJ70" i="14"/>
  <c r="EI70" i="14"/>
  <c r="EH70" i="14"/>
  <c r="EG70" i="14"/>
  <c r="EF70" i="14"/>
  <c r="EE70" i="14"/>
  <c r="ED70" i="14"/>
  <c r="EC70" i="14"/>
  <c r="EB70" i="14"/>
  <c r="EA70" i="14"/>
  <c r="DZ70" i="14"/>
  <c r="DY70" i="14"/>
  <c r="DX70" i="14"/>
  <c r="DW70" i="14"/>
  <c r="DV70" i="14"/>
  <c r="DU70" i="14"/>
  <c r="DT70" i="14"/>
  <c r="DS70" i="14"/>
  <c r="DR70" i="14"/>
  <c r="DQ70" i="14"/>
  <c r="DP70" i="14"/>
  <c r="DO70" i="14"/>
  <c r="DN70" i="14"/>
  <c r="DM70" i="14"/>
  <c r="DL70" i="14"/>
  <c r="DK70" i="14"/>
  <c r="DJ70" i="14"/>
  <c r="DI70" i="14"/>
  <c r="DH70" i="14"/>
  <c r="DG70" i="14"/>
  <c r="DF70" i="14"/>
  <c r="DE70" i="14"/>
  <c r="DD70" i="14"/>
  <c r="DC70" i="14"/>
  <c r="DB70" i="14"/>
  <c r="DA70" i="14"/>
  <c r="CZ70" i="14"/>
  <c r="CY70" i="14"/>
  <c r="CX70" i="14"/>
  <c r="CW70" i="14"/>
  <c r="CV70" i="14"/>
  <c r="CU70" i="14"/>
  <c r="CT70" i="14"/>
  <c r="CS70" i="14"/>
  <c r="CR70" i="14"/>
  <c r="CQ70" i="14"/>
  <c r="CP70" i="14"/>
  <c r="CO70" i="14"/>
  <c r="CN70" i="14"/>
  <c r="CM70" i="14"/>
  <c r="CL70" i="14"/>
  <c r="CK70" i="14"/>
  <c r="CJ70" i="14"/>
  <c r="CI70" i="14"/>
  <c r="CH70" i="14"/>
  <c r="CG70" i="14"/>
  <c r="CF70" i="14"/>
  <c r="CE70" i="14"/>
  <c r="CD70" i="14"/>
  <c r="CC70" i="14"/>
  <c r="CB70" i="14"/>
  <c r="CA70" i="14"/>
  <c r="BZ70" i="14"/>
  <c r="BY70" i="14"/>
  <c r="BX70" i="14"/>
  <c r="BW70" i="14"/>
  <c r="BV70" i="14"/>
  <c r="BU70" i="14"/>
  <c r="BT70" i="14"/>
  <c r="BS70" i="14"/>
  <c r="BR70" i="14"/>
  <c r="BQ70" i="14"/>
  <c r="BP70" i="14"/>
  <c r="BO70" i="14"/>
  <c r="BN70" i="14"/>
  <c r="BM70" i="14"/>
  <c r="BL70" i="14"/>
  <c r="BK70" i="14"/>
  <c r="BJ70" i="14"/>
  <c r="BI70" i="14"/>
  <c r="BH70" i="14"/>
  <c r="BG70" i="14"/>
  <c r="BF70" i="14"/>
  <c r="BE70" i="14"/>
  <c r="BD70" i="14"/>
  <c r="BC70" i="14"/>
  <c r="BB70" i="14"/>
  <c r="BA70" i="14"/>
  <c r="GB69" i="14"/>
  <c r="GA69" i="14"/>
  <c r="FZ69" i="14"/>
  <c r="FY69" i="14"/>
  <c r="FX69" i="14"/>
  <c r="FW69" i="14"/>
  <c r="FV69" i="14"/>
  <c r="FU69" i="14"/>
  <c r="FT69" i="14"/>
  <c r="FS69" i="14"/>
  <c r="FR69" i="14"/>
  <c r="FQ69" i="14"/>
  <c r="FP69" i="14"/>
  <c r="FO69" i="14"/>
  <c r="FN69" i="14"/>
  <c r="FM69" i="14"/>
  <c r="FL69" i="14"/>
  <c r="FK69" i="14"/>
  <c r="FJ69" i="14"/>
  <c r="FI69" i="14"/>
  <c r="FH69" i="14"/>
  <c r="FG69" i="14"/>
  <c r="FF69" i="14"/>
  <c r="FE69" i="14"/>
  <c r="FD69" i="14"/>
  <c r="FC69" i="14"/>
  <c r="FB69" i="14"/>
  <c r="FA69" i="14"/>
  <c r="EZ69" i="14"/>
  <c r="EY69" i="14"/>
  <c r="EX69" i="14"/>
  <c r="EW69" i="14"/>
  <c r="EV69" i="14"/>
  <c r="EU69" i="14"/>
  <c r="ET69" i="14"/>
  <c r="ES69" i="14"/>
  <c r="ER69" i="14"/>
  <c r="EQ69" i="14"/>
  <c r="EP69" i="14"/>
  <c r="EO69" i="14"/>
  <c r="EN69" i="14"/>
  <c r="EM69" i="14"/>
  <c r="EL69" i="14"/>
  <c r="EK69" i="14"/>
  <c r="EJ69" i="14"/>
  <c r="EI69" i="14"/>
  <c r="EH69" i="14"/>
  <c r="EG69" i="14"/>
  <c r="EF69" i="14"/>
  <c r="EE69" i="14"/>
  <c r="ED69" i="14"/>
  <c r="EC69" i="14"/>
  <c r="EB69" i="14"/>
  <c r="EA69" i="14"/>
  <c r="DZ69" i="14"/>
  <c r="DY69" i="14"/>
  <c r="DX69" i="14"/>
  <c r="DW69" i="14"/>
  <c r="DV69" i="14"/>
  <c r="DU69" i="14"/>
  <c r="DT69" i="14"/>
  <c r="DS69" i="14"/>
  <c r="DR69" i="14"/>
  <c r="DQ69" i="14"/>
  <c r="DP69" i="14"/>
  <c r="DO69" i="14"/>
  <c r="DN69" i="14"/>
  <c r="DM69" i="14"/>
  <c r="DL69" i="14"/>
  <c r="DK69" i="14"/>
  <c r="DJ69" i="14"/>
  <c r="DI69" i="14"/>
  <c r="DH69" i="14"/>
  <c r="DG69" i="14"/>
  <c r="DF69" i="14"/>
  <c r="DE69" i="14"/>
  <c r="DD69" i="14"/>
  <c r="DC69" i="14"/>
  <c r="DB69" i="14"/>
  <c r="DA69" i="14"/>
  <c r="CZ69" i="14"/>
  <c r="CY69" i="14"/>
  <c r="CX69" i="14"/>
  <c r="CW69" i="14"/>
  <c r="CV69" i="14"/>
  <c r="CU69" i="14"/>
  <c r="CT69" i="14"/>
  <c r="CS69" i="14"/>
  <c r="CR69" i="14"/>
  <c r="CQ69" i="14"/>
  <c r="CP69" i="14"/>
  <c r="CO69" i="14"/>
  <c r="CN69" i="14"/>
  <c r="CM69" i="14"/>
  <c r="CL69" i="14"/>
  <c r="CK69" i="14"/>
  <c r="CJ69" i="14"/>
  <c r="CI69" i="14"/>
  <c r="CH69" i="14"/>
  <c r="CG69" i="14"/>
  <c r="CF69" i="14"/>
  <c r="CE69" i="14"/>
  <c r="CD69" i="14"/>
  <c r="CC69" i="14"/>
  <c r="CB69" i="14"/>
  <c r="CA69" i="14"/>
  <c r="BZ69" i="14"/>
  <c r="BY69" i="14"/>
  <c r="BX69" i="14"/>
  <c r="BW69" i="14"/>
  <c r="BV69" i="14"/>
  <c r="BU69" i="14"/>
  <c r="BT69" i="14"/>
  <c r="BS69" i="14"/>
  <c r="BR69" i="14"/>
  <c r="BQ69" i="14"/>
  <c r="BP69" i="14"/>
  <c r="BO69" i="14"/>
  <c r="BN69" i="14"/>
  <c r="BM69" i="14"/>
  <c r="BL69" i="14"/>
  <c r="BK69" i="14"/>
  <c r="BJ69" i="14"/>
  <c r="BI69" i="14"/>
  <c r="BH69" i="14"/>
  <c r="BG69" i="14"/>
  <c r="BF69" i="14"/>
  <c r="BE69" i="14"/>
  <c r="BD69" i="14"/>
  <c r="BC69" i="14"/>
  <c r="BB69" i="14"/>
  <c r="BA69" i="14"/>
  <c r="GB68" i="14"/>
  <c r="GA68" i="14"/>
  <c r="FZ68" i="14"/>
  <c r="FY68" i="14"/>
  <c r="FX68" i="14"/>
  <c r="FW68" i="14"/>
  <c r="FV68" i="14"/>
  <c r="FU68" i="14"/>
  <c r="FT68" i="14"/>
  <c r="FS68" i="14"/>
  <c r="FR68" i="14"/>
  <c r="FQ68" i="14"/>
  <c r="FP68" i="14"/>
  <c r="FO68" i="14"/>
  <c r="FN68" i="14"/>
  <c r="FM68" i="14"/>
  <c r="FL68" i="14"/>
  <c r="FK68" i="14"/>
  <c r="FJ68" i="14"/>
  <c r="FI68" i="14"/>
  <c r="FH68" i="14"/>
  <c r="FG68" i="14"/>
  <c r="FF68" i="14"/>
  <c r="FE68" i="14"/>
  <c r="FD68" i="14"/>
  <c r="FC68" i="14"/>
  <c r="FB68" i="14"/>
  <c r="FA68" i="14"/>
  <c r="EZ68" i="14"/>
  <c r="EY68" i="14"/>
  <c r="EX68" i="14"/>
  <c r="EW68" i="14"/>
  <c r="EV68" i="14"/>
  <c r="EU68" i="14"/>
  <c r="ET68" i="14"/>
  <c r="ES68" i="14"/>
  <c r="ER68" i="14"/>
  <c r="EQ68" i="14"/>
  <c r="EP68" i="14"/>
  <c r="EO68" i="14"/>
  <c r="EN68" i="14"/>
  <c r="EM68" i="14"/>
  <c r="EL68" i="14"/>
  <c r="EK68" i="14"/>
  <c r="EJ68" i="14"/>
  <c r="EI68" i="14"/>
  <c r="EH68" i="14"/>
  <c r="EG68" i="14"/>
  <c r="EF68" i="14"/>
  <c r="EE68" i="14"/>
  <c r="ED68" i="14"/>
  <c r="EC68" i="14"/>
  <c r="EB68" i="14"/>
  <c r="EA68" i="14"/>
  <c r="DZ68" i="14"/>
  <c r="DY68" i="14"/>
  <c r="DX68" i="14"/>
  <c r="DW68" i="14"/>
  <c r="DV68" i="14"/>
  <c r="DU68" i="14"/>
  <c r="DT68" i="14"/>
  <c r="DS68" i="14"/>
  <c r="DR68" i="14"/>
  <c r="DQ68" i="14"/>
  <c r="DP68" i="14"/>
  <c r="DO68" i="14"/>
  <c r="DN68" i="14"/>
  <c r="DM68" i="14"/>
  <c r="DL68" i="14"/>
  <c r="DK68" i="14"/>
  <c r="DJ68" i="14"/>
  <c r="DI68" i="14"/>
  <c r="DH68" i="14"/>
  <c r="DG68" i="14"/>
  <c r="DF68" i="14"/>
  <c r="DE68" i="14"/>
  <c r="DD68" i="14"/>
  <c r="DC68" i="14"/>
  <c r="DB68" i="14"/>
  <c r="DA68" i="14"/>
  <c r="CZ68" i="14"/>
  <c r="CY68" i="14"/>
  <c r="CX68" i="14"/>
  <c r="CW68" i="14"/>
  <c r="CV68" i="14"/>
  <c r="CU68" i="14"/>
  <c r="CT68" i="14"/>
  <c r="CS68" i="14"/>
  <c r="CR68" i="14"/>
  <c r="CQ68" i="14"/>
  <c r="CP68" i="14"/>
  <c r="CO68" i="14"/>
  <c r="CN68" i="14"/>
  <c r="CM68" i="14"/>
  <c r="CL68" i="14"/>
  <c r="CK68" i="14"/>
  <c r="CJ68" i="14"/>
  <c r="CI68" i="14"/>
  <c r="CH68" i="14"/>
  <c r="CG68" i="14"/>
  <c r="CF68" i="14"/>
  <c r="CE68" i="14"/>
  <c r="CD68" i="14"/>
  <c r="CC68" i="14"/>
  <c r="CB68" i="14"/>
  <c r="CA68" i="14"/>
  <c r="BZ68" i="14"/>
  <c r="BY68" i="14"/>
  <c r="BX68" i="14"/>
  <c r="BW68" i="14"/>
  <c r="BV68" i="14"/>
  <c r="BU68" i="14"/>
  <c r="BT68" i="14"/>
  <c r="BS68" i="14"/>
  <c r="BR68" i="14"/>
  <c r="BQ68" i="14"/>
  <c r="BP68" i="14"/>
  <c r="BO68" i="14"/>
  <c r="BN68" i="14"/>
  <c r="BM68" i="14"/>
  <c r="BL68" i="14"/>
  <c r="BK68" i="14"/>
  <c r="BJ68" i="14"/>
  <c r="BI68" i="14"/>
  <c r="BH68" i="14"/>
  <c r="BG68" i="14"/>
  <c r="BF68" i="14"/>
  <c r="BE68" i="14"/>
  <c r="BD68" i="14"/>
  <c r="BC68" i="14"/>
  <c r="BB68" i="14"/>
  <c r="BA68" i="14"/>
  <c r="GB67" i="14"/>
  <c r="GA67" i="14"/>
  <c r="FZ67" i="14"/>
  <c r="FY67" i="14"/>
  <c r="FX67" i="14"/>
  <c r="FW67" i="14"/>
  <c r="FV67" i="14"/>
  <c r="FU67" i="14"/>
  <c r="FT67" i="14"/>
  <c r="FS67" i="14"/>
  <c r="FR67" i="14"/>
  <c r="FQ67" i="14"/>
  <c r="FP67" i="14"/>
  <c r="FO67" i="14"/>
  <c r="FN67" i="14"/>
  <c r="FM67" i="14"/>
  <c r="FL67" i="14"/>
  <c r="FK67" i="14"/>
  <c r="FJ67" i="14"/>
  <c r="FI67" i="14"/>
  <c r="FH67" i="14"/>
  <c r="FG67" i="14"/>
  <c r="FF67" i="14"/>
  <c r="FE67" i="14"/>
  <c r="FD67" i="14"/>
  <c r="FC67" i="14"/>
  <c r="FB67" i="14"/>
  <c r="FA67" i="14"/>
  <c r="EZ67" i="14"/>
  <c r="EY67" i="14"/>
  <c r="EX67" i="14"/>
  <c r="EW67" i="14"/>
  <c r="EV67" i="14"/>
  <c r="EU67" i="14"/>
  <c r="ET67" i="14"/>
  <c r="ES67" i="14"/>
  <c r="ER67" i="14"/>
  <c r="EQ67" i="14"/>
  <c r="EP67" i="14"/>
  <c r="EO67" i="14"/>
  <c r="EN67" i="14"/>
  <c r="EM67" i="14"/>
  <c r="EL67" i="14"/>
  <c r="EK67" i="14"/>
  <c r="EJ67" i="14"/>
  <c r="EI67" i="14"/>
  <c r="EH67" i="14"/>
  <c r="EG67" i="14"/>
  <c r="EF67" i="14"/>
  <c r="EE67" i="14"/>
  <c r="ED67" i="14"/>
  <c r="EC67" i="14"/>
  <c r="EB67" i="14"/>
  <c r="EA67" i="14"/>
  <c r="DZ67" i="14"/>
  <c r="DY67" i="14"/>
  <c r="DX67" i="14"/>
  <c r="DW67" i="14"/>
  <c r="DV67" i="14"/>
  <c r="DU67" i="14"/>
  <c r="DT67" i="14"/>
  <c r="DS67" i="14"/>
  <c r="DR67" i="14"/>
  <c r="DQ67" i="14"/>
  <c r="DP67" i="14"/>
  <c r="DO67" i="14"/>
  <c r="DN67" i="14"/>
  <c r="DM67" i="14"/>
  <c r="DL67" i="14"/>
  <c r="DK67" i="14"/>
  <c r="DJ67" i="14"/>
  <c r="DI67" i="14"/>
  <c r="DH67" i="14"/>
  <c r="DG67" i="14"/>
  <c r="DF67" i="14"/>
  <c r="DE67" i="14"/>
  <c r="DD67" i="14"/>
  <c r="DC67" i="14"/>
  <c r="DB67" i="14"/>
  <c r="DA67" i="14"/>
  <c r="CZ67" i="14"/>
  <c r="CY67" i="14"/>
  <c r="CX67" i="14"/>
  <c r="CW67" i="14"/>
  <c r="CV67" i="14"/>
  <c r="CU67" i="14"/>
  <c r="CT67" i="14"/>
  <c r="CS67" i="14"/>
  <c r="CR67" i="14"/>
  <c r="CQ67" i="14"/>
  <c r="CP67" i="14"/>
  <c r="CO67" i="14"/>
  <c r="CN67" i="14"/>
  <c r="CM67" i="14"/>
  <c r="CL67" i="14"/>
  <c r="CK67" i="14"/>
  <c r="CJ67" i="14"/>
  <c r="CI67" i="14"/>
  <c r="CH67" i="14"/>
  <c r="CG67" i="14"/>
  <c r="CF67" i="14"/>
  <c r="CE67" i="14"/>
  <c r="CD67" i="14"/>
  <c r="CC67" i="14"/>
  <c r="CB67" i="14"/>
  <c r="CA67" i="14"/>
  <c r="BZ67" i="14"/>
  <c r="BY67" i="14"/>
  <c r="BX67" i="14"/>
  <c r="BW67" i="14"/>
  <c r="BV67" i="14"/>
  <c r="BU67" i="14"/>
  <c r="BT67" i="14"/>
  <c r="BS67" i="14"/>
  <c r="BR67" i="14"/>
  <c r="BQ67" i="14"/>
  <c r="BP67" i="14"/>
  <c r="BO67" i="14"/>
  <c r="BN67" i="14"/>
  <c r="BM67" i="14"/>
  <c r="BL67" i="14"/>
  <c r="BK67" i="14"/>
  <c r="BJ67" i="14"/>
  <c r="BI67" i="14"/>
  <c r="BH67" i="14"/>
  <c r="BG67" i="14"/>
  <c r="BF67" i="14"/>
  <c r="BE67" i="14"/>
  <c r="BD67" i="14"/>
  <c r="BC67" i="14"/>
  <c r="BB67" i="14"/>
  <c r="BA67" i="14"/>
  <c r="GB66" i="14"/>
  <c r="GA66" i="14"/>
  <c r="FZ66" i="14"/>
  <c r="FY66" i="14"/>
  <c r="FX66" i="14"/>
  <c r="FW66" i="14"/>
  <c r="FV66" i="14"/>
  <c r="FU66" i="14"/>
  <c r="FT66" i="14"/>
  <c r="FS66" i="14"/>
  <c r="FR66" i="14"/>
  <c r="FQ66" i="14"/>
  <c r="FP66" i="14"/>
  <c r="FO66" i="14"/>
  <c r="FN66" i="14"/>
  <c r="FM66" i="14"/>
  <c r="FL66" i="14"/>
  <c r="FK66" i="14"/>
  <c r="FJ66" i="14"/>
  <c r="FI66" i="14"/>
  <c r="FH66" i="14"/>
  <c r="FG66" i="14"/>
  <c r="FF66" i="14"/>
  <c r="FE66" i="14"/>
  <c r="FD66" i="14"/>
  <c r="FC66" i="14"/>
  <c r="FB66" i="14"/>
  <c r="FA66" i="14"/>
  <c r="EZ66" i="14"/>
  <c r="EY66" i="14"/>
  <c r="EX66" i="14"/>
  <c r="EW66" i="14"/>
  <c r="EV66" i="14"/>
  <c r="EU66" i="14"/>
  <c r="ET66" i="14"/>
  <c r="ES66" i="14"/>
  <c r="ER66" i="14"/>
  <c r="EQ66" i="14"/>
  <c r="EP66" i="14"/>
  <c r="EO66" i="14"/>
  <c r="EN66" i="14"/>
  <c r="EM66" i="14"/>
  <c r="EL66" i="14"/>
  <c r="EK66" i="14"/>
  <c r="EJ66" i="14"/>
  <c r="EI66" i="14"/>
  <c r="EH66" i="14"/>
  <c r="EG66" i="14"/>
  <c r="EF66" i="14"/>
  <c r="EE66" i="14"/>
  <c r="ED66" i="14"/>
  <c r="EC66" i="14"/>
  <c r="EB66" i="14"/>
  <c r="EA66" i="14"/>
  <c r="DZ66" i="14"/>
  <c r="DY66" i="14"/>
  <c r="DX66" i="14"/>
  <c r="DW66" i="14"/>
  <c r="DV66" i="14"/>
  <c r="DU66" i="14"/>
  <c r="DT66" i="14"/>
  <c r="DS66" i="14"/>
  <c r="DR66" i="14"/>
  <c r="DQ66" i="14"/>
  <c r="DP66" i="14"/>
  <c r="DO66" i="14"/>
  <c r="DN66" i="14"/>
  <c r="DM66" i="14"/>
  <c r="DL66" i="14"/>
  <c r="DK66" i="14"/>
  <c r="DJ66" i="14"/>
  <c r="DI66" i="14"/>
  <c r="DH66" i="14"/>
  <c r="DG66" i="14"/>
  <c r="DF66" i="14"/>
  <c r="DE66" i="14"/>
  <c r="DD66" i="14"/>
  <c r="DC66" i="14"/>
  <c r="DB66" i="14"/>
  <c r="DA66" i="14"/>
  <c r="CZ66" i="14"/>
  <c r="CY66" i="14"/>
  <c r="CX66" i="14"/>
  <c r="CW66" i="14"/>
  <c r="CV66" i="14"/>
  <c r="CU66" i="14"/>
  <c r="CT66" i="14"/>
  <c r="CS66" i="14"/>
  <c r="CR66" i="14"/>
  <c r="CQ66" i="14"/>
  <c r="CP66" i="14"/>
  <c r="CO66" i="14"/>
  <c r="CN66" i="14"/>
  <c r="CM66" i="14"/>
  <c r="CL66" i="14"/>
  <c r="CK66" i="14"/>
  <c r="CJ66" i="14"/>
  <c r="CI66" i="14"/>
  <c r="CH66" i="14"/>
  <c r="CG66" i="14"/>
  <c r="CF66" i="14"/>
  <c r="CE66" i="14"/>
  <c r="CD66" i="14"/>
  <c r="CC66" i="14"/>
  <c r="CB66" i="14"/>
  <c r="CA66" i="14"/>
  <c r="BZ66" i="14"/>
  <c r="BY66" i="14"/>
  <c r="BX66" i="14"/>
  <c r="BW66" i="14"/>
  <c r="BV66" i="14"/>
  <c r="BU66" i="14"/>
  <c r="BT66" i="14"/>
  <c r="BS66" i="14"/>
  <c r="BR66" i="14"/>
  <c r="BQ66" i="14"/>
  <c r="BP66" i="14"/>
  <c r="BO66" i="14"/>
  <c r="BN66" i="14"/>
  <c r="BM66" i="14"/>
  <c r="BL66" i="14"/>
  <c r="BK66" i="14"/>
  <c r="BJ66" i="14"/>
  <c r="BI66" i="14"/>
  <c r="BH66" i="14"/>
  <c r="BG66" i="14"/>
  <c r="BF66" i="14"/>
  <c r="BE66" i="14"/>
  <c r="BD66" i="14"/>
  <c r="BC66" i="14"/>
  <c r="BB66" i="14"/>
  <c r="BA66" i="14"/>
  <c r="GB65" i="14"/>
  <c r="GA65" i="14"/>
  <c r="FZ65" i="14"/>
  <c r="FY65" i="14"/>
  <c r="FX65" i="14"/>
  <c r="FW65" i="14"/>
  <c r="FV65" i="14"/>
  <c r="FU65" i="14"/>
  <c r="FT65" i="14"/>
  <c r="FS65" i="14"/>
  <c r="FR65" i="14"/>
  <c r="FQ65" i="14"/>
  <c r="FP65" i="14"/>
  <c r="FO65" i="14"/>
  <c r="FN65" i="14"/>
  <c r="FM65" i="14"/>
  <c r="FL65" i="14"/>
  <c r="FK65" i="14"/>
  <c r="FJ65" i="14"/>
  <c r="FI65" i="14"/>
  <c r="FH65" i="14"/>
  <c r="FG65" i="14"/>
  <c r="FF65" i="14"/>
  <c r="FE65" i="14"/>
  <c r="FD65" i="14"/>
  <c r="FC65" i="14"/>
  <c r="FB65" i="14"/>
  <c r="FA65" i="14"/>
  <c r="EZ65" i="14"/>
  <c r="EY65" i="14"/>
  <c r="EX65" i="14"/>
  <c r="EW65" i="14"/>
  <c r="EV65" i="14"/>
  <c r="EU65" i="14"/>
  <c r="ET65" i="14"/>
  <c r="ES65" i="14"/>
  <c r="ER65" i="14"/>
  <c r="EQ65" i="14"/>
  <c r="EP65" i="14"/>
  <c r="EO65" i="14"/>
  <c r="EN65" i="14"/>
  <c r="EM65" i="14"/>
  <c r="EL65" i="14"/>
  <c r="EK65" i="14"/>
  <c r="EJ65" i="14"/>
  <c r="EI65" i="14"/>
  <c r="EH65" i="14"/>
  <c r="EG65" i="14"/>
  <c r="EF65" i="14"/>
  <c r="EE65" i="14"/>
  <c r="ED65" i="14"/>
  <c r="EC65" i="14"/>
  <c r="EB65" i="14"/>
  <c r="EA65" i="14"/>
  <c r="DZ65" i="14"/>
  <c r="DY65" i="14"/>
  <c r="DX65" i="14"/>
  <c r="DW65" i="14"/>
  <c r="DV65" i="14"/>
  <c r="DU65" i="14"/>
  <c r="DT65" i="14"/>
  <c r="DS65" i="14"/>
  <c r="DR65" i="14"/>
  <c r="DQ65" i="14"/>
  <c r="DP65" i="14"/>
  <c r="DO65" i="14"/>
  <c r="DN65" i="14"/>
  <c r="DM65" i="14"/>
  <c r="DL65" i="14"/>
  <c r="DK65" i="14"/>
  <c r="DJ65" i="14"/>
  <c r="DI65" i="14"/>
  <c r="DH65" i="14"/>
  <c r="DG65" i="14"/>
  <c r="DF65" i="14"/>
  <c r="DE65" i="14"/>
  <c r="DD65" i="14"/>
  <c r="DC65" i="14"/>
  <c r="DB65" i="14"/>
  <c r="DA65" i="14"/>
  <c r="CZ65" i="14"/>
  <c r="CY65" i="14"/>
  <c r="CX65" i="14"/>
  <c r="CW65" i="14"/>
  <c r="CV65" i="14"/>
  <c r="CU65" i="14"/>
  <c r="CT65" i="14"/>
  <c r="CS65" i="14"/>
  <c r="CR65" i="14"/>
  <c r="CQ65" i="14"/>
  <c r="CP65" i="14"/>
  <c r="CO65" i="14"/>
  <c r="CN65" i="14"/>
  <c r="CM65" i="14"/>
  <c r="CL65" i="14"/>
  <c r="CK65" i="14"/>
  <c r="CJ65" i="14"/>
  <c r="CI65" i="14"/>
  <c r="CH65" i="14"/>
  <c r="CG65" i="14"/>
  <c r="CF65" i="14"/>
  <c r="CE65" i="14"/>
  <c r="CD65" i="14"/>
  <c r="CC65" i="14"/>
  <c r="CB65" i="14"/>
  <c r="CA65" i="14"/>
  <c r="BZ65" i="14"/>
  <c r="BY65" i="14"/>
  <c r="BX65" i="14"/>
  <c r="BW65" i="14"/>
  <c r="BV65" i="14"/>
  <c r="BU65" i="14"/>
  <c r="BT65" i="14"/>
  <c r="BS65" i="14"/>
  <c r="BR65" i="14"/>
  <c r="BQ65" i="14"/>
  <c r="BP65" i="14"/>
  <c r="BO65" i="14"/>
  <c r="BN65" i="14"/>
  <c r="BM65" i="14"/>
  <c r="BL65" i="14"/>
  <c r="BK65" i="14"/>
  <c r="BJ65" i="14"/>
  <c r="BI65" i="14"/>
  <c r="BH65" i="14"/>
  <c r="BG65" i="14"/>
  <c r="BF65" i="14"/>
  <c r="BE65" i="14"/>
  <c r="BD65" i="14"/>
  <c r="BC65" i="14"/>
  <c r="BB65" i="14"/>
  <c r="BA65" i="14"/>
  <c r="GB64" i="14"/>
  <c r="GB76" i="14" s="1"/>
  <c r="GA64" i="14"/>
  <c r="GA76" i="14" s="1"/>
  <c r="FZ64" i="14"/>
  <c r="FZ76" i="14" s="1"/>
  <c r="FY64" i="14"/>
  <c r="FY76" i="14" s="1"/>
  <c r="FX64" i="14"/>
  <c r="FX76" i="14" s="1"/>
  <c r="FW64" i="14"/>
  <c r="FW76" i="14" s="1"/>
  <c r="FV64" i="14"/>
  <c r="FV76" i="14" s="1"/>
  <c r="FU64" i="14"/>
  <c r="FU76" i="14" s="1"/>
  <c r="FT64" i="14"/>
  <c r="FT76" i="14" s="1"/>
  <c r="FS64" i="14"/>
  <c r="FS76" i="14" s="1"/>
  <c r="FR64" i="14"/>
  <c r="FR76" i="14" s="1"/>
  <c r="FQ64" i="14"/>
  <c r="FQ76" i="14" s="1"/>
  <c r="FP64" i="14"/>
  <c r="FP76" i="14" s="1"/>
  <c r="FO64" i="14"/>
  <c r="FO76" i="14" s="1"/>
  <c r="FN64" i="14"/>
  <c r="FN76" i="14" s="1"/>
  <c r="FM64" i="14"/>
  <c r="FM76" i="14" s="1"/>
  <c r="FL64" i="14"/>
  <c r="FL76" i="14" s="1"/>
  <c r="FK64" i="14"/>
  <c r="FK76" i="14" s="1"/>
  <c r="FJ64" i="14"/>
  <c r="FJ76" i="14" s="1"/>
  <c r="FI64" i="14"/>
  <c r="FI76" i="14" s="1"/>
  <c r="FH64" i="14"/>
  <c r="FH76" i="14" s="1"/>
  <c r="FG64" i="14"/>
  <c r="FG76" i="14" s="1"/>
  <c r="FF64" i="14"/>
  <c r="FF76" i="14" s="1"/>
  <c r="FE64" i="14"/>
  <c r="FE76" i="14" s="1"/>
  <c r="FD64" i="14"/>
  <c r="FD76" i="14" s="1"/>
  <c r="FC64" i="14"/>
  <c r="FC76" i="14" s="1"/>
  <c r="FB64" i="14"/>
  <c r="FB76" i="14" s="1"/>
  <c r="FA64" i="14"/>
  <c r="FA76" i="14" s="1"/>
  <c r="EZ64" i="14"/>
  <c r="EZ76" i="14" s="1"/>
  <c r="EY64" i="14"/>
  <c r="EY76" i="14" s="1"/>
  <c r="EX64" i="14"/>
  <c r="EX76" i="14" s="1"/>
  <c r="EW64" i="14"/>
  <c r="EW76" i="14" s="1"/>
  <c r="EV64" i="14"/>
  <c r="EV76" i="14" s="1"/>
  <c r="EU64" i="14"/>
  <c r="EU76" i="14" s="1"/>
  <c r="ET64" i="14"/>
  <c r="ET76" i="14" s="1"/>
  <c r="ES64" i="14"/>
  <c r="ES76" i="14" s="1"/>
  <c r="ER64" i="14"/>
  <c r="ER76" i="14" s="1"/>
  <c r="EQ64" i="14"/>
  <c r="EQ76" i="14" s="1"/>
  <c r="EP64" i="14"/>
  <c r="EP76" i="14" s="1"/>
  <c r="EO64" i="14"/>
  <c r="EO76" i="14" s="1"/>
  <c r="EN64" i="14"/>
  <c r="EN76" i="14" s="1"/>
  <c r="EM64" i="14"/>
  <c r="EM76" i="14" s="1"/>
  <c r="EL64" i="14"/>
  <c r="EL76" i="14" s="1"/>
  <c r="EK64" i="14"/>
  <c r="EK76" i="14" s="1"/>
  <c r="EJ64" i="14"/>
  <c r="EJ76" i="14" s="1"/>
  <c r="EI64" i="14"/>
  <c r="EI76" i="14" s="1"/>
  <c r="EH64" i="14"/>
  <c r="EH76" i="14" s="1"/>
  <c r="EG64" i="14"/>
  <c r="EG76" i="14" s="1"/>
  <c r="EF64" i="14"/>
  <c r="EF76" i="14" s="1"/>
  <c r="EE64" i="14"/>
  <c r="EE76" i="14" s="1"/>
  <c r="ED64" i="14"/>
  <c r="ED76" i="14" s="1"/>
  <c r="EC64" i="14"/>
  <c r="EC76" i="14" s="1"/>
  <c r="EB64" i="14"/>
  <c r="EB76" i="14" s="1"/>
  <c r="EA64" i="14"/>
  <c r="EA76" i="14" s="1"/>
  <c r="DZ64" i="14"/>
  <c r="DZ76" i="14" s="1"/>
  <c r="DY64" i="14"/>
  <c r="DY76" i="14" s="1"/>
  <c r="DX64" i="14"/>
  <c r="DX76" i="14" s="1"/>
  <c r="DW64" i="14"/>
  <c r="DW76" i="14" s="1"/>
  <c r="DV64" i="14"/>
  <c r="DV76" i="14" s="1"/>
  <c r="DU64" i="14"/>
  <c r="DU76" i="14" s="1"/>
  <c r="DT64" i="14"/>
  <c r="DT76" i="14" s="1"/>
  <c r="DS64" i="14"/>
  <c r="DS76" i="14" s="1"/>
  <c r="DR64" i="14"/>
  <c r="DR76" i="14" s="1"/>
  <c r="DQ64" i="14"/>
  <c r="DQ76" i="14" s="1"/>
  <c r="DP64" i="14"/>
  <c r="DP76" i="14" s="1"/>
  <c r="DO64" i="14"/>
  <c r="DO76" i="14" s="1"/>
  <c r="DN64" i="14"/>
  <c r="DN76" i="14" s="1"/>
  <c r="DM64" i="14"/>
  <c r="DM76" i="14" s="1"/>
  <c r="DL64" i="14"/>
  <c r="DL76" i="14" s="1"/>
  <c r="DK64" i="14"/>
  <c r="DK76" i="14" s="1"/>
  <c r="DJ64" i="14"/>
  <c r="DJ76" i="14" s="1"/>
  <c r="DI64" i="14"/>
  <c r="DI76" i="14" s="1"/>
  <c r="DH64" i="14"/>
  <c r="DH76" i="14" s="1"/>
  <c r="DG64" i="14"/>
  <c r="DG76" i="14" s="1"/>
  <c r="DF64" i="14"/>
  <c r="DF76" i="14" s="1"/>
  <c r="DE64" i="14"/>
  <c r="DE76" i="14" s="1"/>
  <c r="DD64" i="14"/>
  <c r="DD76" i="14" s="1"/>
  <c r="DC64" i="14"/>
  <c r="DC76" i="14" s="1"/>
  <c r="DB64" i="14"/>
  <c r="DB76" i="14" s="1"/>
  <c r="DA64" i="14"/>
  <c r="DA76" i="14" s="1"/>
  <c r="CZ64" i="14"/>
  <c r="CZ76" i="14" s="1"/>
  <c r="CY64" i="14"/>
  <c r="CY76" i="14" s="1"/>
  <c r="CX64" i="14"/>
  <c r="CX76" i="14" s="1"/>
  <c r="CW64" i="14"/>
  <c r="CW76" i="14" s="1"/>
  <c r="CV64" i="14"/>
  <c r="CV76" i="14" s="1"/>
  <c r="CU64" i="14"/>
  <c r="CU76" i="14" s="1"/>
  <c r="CT64" i="14"/>
  <c r="CT76" i="14" s="1"/>
  <c r="CS64" i="14"/>
  <c r="CS76" i="14" s="1"/>
  <c r="CR64" i="14"/>
  <c r="CR76" i="14" s="1"/>
  <c r="CQ64" i="14"/>
  <c r="CQ76" i="14" s="1"/>
  <c r="CP64" i="14"/>
  <c r="CP76" i="14" s="1"/>
  <c r="CO64" i="14"/>
  <c r="CO76" i="14" s="1"/>
  <c r="CN64" i="14"/>
  <c r="CN76" i="14" s="1"/>
  <c r="CM64" i="14"/>
  <c r="CM76" i="14" s="1"/>
  <c r="CL64" i="14"/>
  <c r="CL76" i="14" s="1"/>
  <c r="CK64" i="14"/>
  <c r="CK76" i="14" s="1"/>
  <c r="CJ64" i="14"/>
  <c r="CJ76" i="14" s="1"/>
  <c r="CI64" i="14"/>
  <c r="CI76" i="14" s="1"/>
  <c r="CH64" i="14"/>
  <c r="CH76" i="14" s="1"/>
  <c r="CG64" i="14"/>
  <c r="CG76" i="14" s="1"/>
  <c r="CF64" i="14"/>
  <c r="CF76" i="14" s="1"/>
  <c r="CE64" i="14"/>
  <c r="CE76" i="14" s="1"/>
  <c r="CD64" i="14"/>
  <c r="CD76" i="14" s="1"/>
  <c r="CC64" i="14"/>
  <c r="CC76" i="14" s="1"/>
  <c r="CB64" i="14"/>
  <c r="CB76" i="14" s="1"/>
  <c r="CA64" i="14"/>
  <c r="CA76" i="14" s="1"/>
  <c r="BZ64" i="14"/>
  <c r="BZ76" i="14" s="1"/>
  <c r="BY64" i="14"/>
  <c r="BY76" i="14" s="1"/>
  <c r="BX64" i="14"/>
  <c r="BX76" i="14" s="1"/>
  <c r="BW64" i="14"/>
  <c r="BW76" i="14" s="1"/>
  <c r="BV64" i="14"/>
  <c r="BV76" i="14" s="1"/>
  <c r="BU64" i="14"/>
  <c r="BU76" i="14" s="1"/>
  <c r="BT64" i="14"/>
  <c r="BT76" i="14" s="1"/>
  <c r="BS64" i="14"/>
  <c r="BS76" i="14" s="1"/>
  <c r="BR64" i="14"/>
  <c r="BR76" i="14" s="1"/>
  <c r="BQ64" i="14"/>
  <c r="BQ76" i="14" s="1"/>
  <c r="BP64" i="14"/>
  <c r="BP76" i="14" s="1"/>
  <c r="BO64" i="14"/>
  <c r="BO76" i="14" s="1"/>
  <c r="BN64" i="14"/>
  <c r="BN76" i="14" s="1"/>
  <c r="BM64" i="14"/>
  <c r="BM76" i="14" s="1"/>
  <c r="BL64" i="14"/>
  <c r="BL76" i="14" s="1"/>
  <c r="BK64" i="14"/>
  <c r="BK76" i="14" s="1"/>
  <c r="BJ64" i="14"/>
  <c r="BJ76" i="14" s="1"/>
  <c r="BI64" i="14"/>
  <c r="BI76" i="14" s="1"/>
  <c r="BH64" i="14"/>
  <c r="BH76" i="14" s="1"/>
  <c r="BG64" i="14"/>
  <c r="BG76" i="14" s="1"/>
  <c r="BF64" i="14"/>
  <c r="BF76" i="14" s="1"/>
  <c r="BE64" i="14"/>
  <c r="BE76" i="14" s="1"/>
  <c r="BD64" i="14"/>
  <c r="BD76" i="14" s="1"/>
  <c r="BC64" i="14"/>
  <c r="BC76" i="14" s="1"/>
  <c r="BB64" i="14"/>
  <c r="BB76" i="14" s="1"/>
  <c r="BA64" i="14"/>
  <c r="BA76" i="14" s="1"/>
  <c r="GB63" i="14"/>
  <c r="GA63" i="14"/>
  <c r="FZ63" i="14"/>
  <c r="FY63" i="14"/>
  <c r="FX63" i="14"/>
  <c r="FW63" i="14"/>
  <c r="FV63" i="14"/>
  <c r="FU63" i="14"/>
  <c r="FT63" i="14"/>
  <c r="FS63" i="14"/>
  <c r="FR63" i="14"/>
  <c r="FQ63" i="14"/>
  <c r="FP63" i="14"/>
  <c r="FO63" i="14"/>
  <c r="FN63" i="14"/>
  <c r="FM63" i="14"/>
  <c r="FL63" i="14"/>
  <c r="FK63" i="14"/>
  <c r="FJ63" i="14"/>
  <c r="FI63" i="14"/>
  <c r="FH63" i="14"/>
  <c r="FG63" i="14"/>
  <c r="FF63" i="14"/>
  <c r="FE63" i="14"/>
  <c r="FD63" i="14"/>
  <c r="FC63" i="14"/>
  <c r="FB63" i="14"/>
  <c r="FA63" i="14"/>
  <c r="EZ63" i="14"/>
  <c r="EY63" i="14"/>
  <c r="EX63" i="14"/>
  <c r="EW63" i="14"/>
  <c r="EV63" i="14"/>
  <c r="EU63" i="14"/>
  <c r="ET63" i="14"/>
  <c r="ES63" i="14"/>
  <c r="ER63" i="14"/>
  <c r="EQ63" i="14"/>
  <c r="EP63" i="14"/>
  <c r="EO63" i="14"/>
  <c r="EN63" i="14"/>
  <c r="EM63" i="14"/>
  <c r="EL63" i="14"/>
  <c r="EK63" i="14"/>
  <c r="EJ63" i="14"/>
  <c r="EI63" i="14"/>
  <c r="EH63" i="14"/>
  <c r="EG63" i="14"/>
  <c r="EF63" i="14"/>
  <c r="EE63" i="14"/>
  <c r="ED63" i="14"/>
  <c r="EC63" i="14"/>
  <c r="EB63" i="14"/>
  <c r="EA63" i="14"/>
  <c r="DZ63" i="14"/>
  <c r="DY63" i="14"/>
  <c r="DX63" i="14"/>
  <c r="DW63" i="14"/>
  <c r="DV63" i="14"/>
  <c r="DU63" i="14"/>
  <c r="DT63" i="14"/>
  <c r="DS63" i="14"/>
  <c r="DR63" i="14"/>
  <c r="DQ63" i="14"/>
  <c r="DP63" i="14"/>
  <c r="DO63" i="14"/>
  <c r="DN63" i="14"/>
  <c r="DM63" i="14"/>
  <c r="DL63" i="14"/>
  <c r="DK63" i="14"/>
  <c r="DJ63" i="14"/>
  <c r="DI63" i="14"/>
  <c r="DH63" i="14"/>
  <c r="DG63" i="14"/>
  <c r="DF63" i="14"/>
  <c r="DE63" i="14"/>
  <c r="DD63" i="14"/>
  <c r="DC63" i="14"/>
  <c r="DB63" i="14"/>
  <c r="DA63" i="14"/>
  <c r="CZ63" i="14"/>
  <c r="CY63" i="14"/>
  <c r="CX63" i="14"/>
  <c r="CW63" i="14"/>
  <c r="CV63" i="14"/>
  <c r="CU63" i="14"/>
  <c r="CT63" i="14"/>
  <c r="CS63" i="14"/>
  <c r="CR63" i="14"/>
  <c r="CQ63" i="14"/>
  <c r="CP63" i="14"/>
  <c r="CO63" i="14"/>
  <c r="CN63" i="14"/>
  <c r="CM63" i="14"/>
  <c r="CL63" i="14"/>
  <c r="CK63" i="14"/>
  <c r="CJ63" i="14"/>
  <c r="CI63" i="14"/>
  <c r="CH63" i="14"/>
  <c r="CG63" i="14"/>
  <c r="CF63" i="14"/>
  <c r="CE63" i="14"/>
  <c r="CD63" i="14"/>
  <c r="CC63" i="14"/>
  <c r="CB63" i="14"/>
  <c r="CA63" i="14"/>
  <c r="BZ63" i="14"/>
  <c r="BY63" i="14"/>
  <c r="BX63" i="14"/>
  <c r="BW63" i="14"/>
  <c r="BV63" i="14"/>
  <c r="BU63" i="14"/>
  <c r="BT63" i="14"/>
  <c r="BS63" i="14"/>
  <c r="BR63" i="14"/>
  <c r="BQ63" i="14"/>
  <c r="BP63" i="14"/>
  <c r="BO63" i="14"/>
  <c r="BN63" i="14"/>
  <c r="BM63" i="14"/>
  <c r="BL63" i="14"/>
  <c r="BK63" i="14"/>
  <c r="BJ63" i="14"/>
  <c r="BI63" i="14"/>
  <c r="BH63" i="14"/>
  <c r="BG63" i="14"/>
  <c r="BF63" i="14"/>
  <c r="BE63" i="14"/>
  <c r="BD63" i="14"/>
  <c r="BC63" i="14"/>
  <c r="BB63" i="14"/>
  <c r="BA63" i="14"/>
  <c r="GB60" i="14"/>
  <c r="GB91" i="14" s="1"/>
  <c r="GA60" i="14"/>
  <c r="GA91" i="14" s="1"/>
  <c r="FZ60" i="14"/>
  <c r="FZ91" i="14" s="1"/>
  <c r="FY60" i="14"/>
  <c r="FY91" i="14" s="1"/>
  <c r="FX60" i="14"/>
  <c r="FX91" i="14" s="1"/>
  <c r="FW60" i="14"/>
  <c r="FW91" i="14" s="1"/>
  <c r="FV60" i="14"/>
  <c r="FV91" i="14" s="1"/>
  <c r="FU60" i="14"/>
  <c r="FU91" i="14" s="1"/>
  <c r="FT60" i="14"/>
  <c r="FT91" i="14" s="1"/>
  <c r="FS60" i="14"/>
  <c r="FS91" i="14" s="1"/>
  <c r="FR60" i="14"/>
  <c r="FR91" i="14" s="1"/>
  <c r="FQ60" i="14"/>
  <c r="FQ91" i="14" s="1"/>
  <c r="FP60" i="14"/>
  <c r="FP91" i="14" s="1"/>
  <c r="FO60" i="14"/>
  <c r="FO91" i="14" s="1"/>
  <c r="FN60" i="14"/>
  <c r="FN91" i="14" s="1"/>
  <c r="FM60" i="14"/>
  <c r="FM91" i="14" s="1"/>
  <c r="FL60" i="14"/>
  <c r="FL91" i="14" s="1"/>
  <c r="FK60" i="14"/>
  <c r="FK91" i="14" s="1"/>
  <c r="FJ60" i="14"/>
  <c r="FJ91" i="14" s="1"/>
  <c r="FI60" i="14"/>
  <c r="FI91" i="14" s="1"/>
  <c r="FH60" i="14"/>
  <c r="FH91" i="14" s="1"/>
  <c r="FG60" i="14"/>
  <c r="FG91" i="14" s="1"/>
  <c r="FF60" i="14"/>
  <c r="FF91" i="14" s="1"/>
  <c r="FE60" i="14"/>
  <c r="FE91" i="14" s="1"/>
  <c r="FD60" i="14"/>
  <c r="FD91" i="14" s="1"/>
  <c r="FC60" i="14"/>
  <c r="FC91" i="14" s="1"/>
  <c r="FB60" i="14"/>
  <c r="FB91" i="14" s="1"/>
  <c r="FA60" i="14"/>
  <c r="FA91" i="14" s="1"/>
  <c r="EZ60" i="14"/>
  <c r="EZ91" i="14" s="1"/>
  <c r="EY60" i="14"/>
  <c r="EY91" i="14" s="1"/>
  <c r="EX60" i="14"/>
  <c r="EX91" i="14" s="1"/>
  <c r="EW60" i="14"/>
  <c r="EW91" i="14" s="1"/>
  <c r="EV60" i="14"/>
  <c r="EV91" i="14" s="1"/>
  <c r="EU60" i="14"/>
  <c r="EU91" i="14" s="1"/>
  <c r="ET60" i="14"/>
  <c r="ET91" i="14" s="1"/>
  <c r="ES60" i="14"/>
  <c r="ES91" i="14" s="1"/>
  <c r="ER60" i="14"/>
  <c r="ER91" i="14" s="1"/>
  <c r="EQ60" i="14"/>
  <c r="EQ91" i="14" s="1"/>
  <c r="EP60" i="14"/>
  <c r="EP91" i="14" s="1"/>
  <c r="EO60" i="14"/>
  <c r="EO91" i="14" s="1"/>
  <c r="EN60" i="14"/>
  <c r="EN91" i="14" s="1"/>
  <c r="EM60" i="14"/>
  <c r="EM91" i="14" s="1"/>
  <c r="EL60" i="14"/>
  <c r="EL91" i="14" s="1"/>
  <c r="EK60" i="14"/>
  <c r="EK91" i="14" s="1"/>
  <c r="EJ60" i="14"/>
  <c r="EJ91" i="14" s="1"/>
  <c r="EI60" i="14"/>
  <c r="EI91" i="14" s="1"/>
  <c r="EH60" i="14"/>
  <c r="EH91" i="14" s="1"/>
  <c r="EG60" i="14"/>
  <c r="EG91" i="14" s="1"/>
  <c r="EF60" i="14"/>
  <c r="EF91" i="14" s="1"/>
  <c r="EE60" i="14"/>
  <c r="EE91" i="14" s="1"/>
  <c r="ED60" i="14"/>
  <c r="ED91" i="14" s="1"/>
  <c r="EC60" i="14"/>
  <c r="EC91" i="14" s="1"/>
  <c r="EB60" i="14"/>
  <c r="EB91" i="14" s="1"/>
  <c r="EA60" i="14"/>
  <c r="EA91" i="14" s="1"/>
  <c r="DZ60" i="14"/>
  <c r="DZ91" i="14" s="1"/>
  <c r="DY60" i="14"/>
  <c r="DY91" i="14" s="1"/>
  <c r="DX60" i="14"/>
  <c r="DX91" i="14" s="1"/>
  <c r="DW60" i="14"/>
  <c r="DW91" i="14" s="1"/>
  <c r="DV60" i="14"/>
  <c r="DV91" i="14" s="1"/>
  <c r="DU60" i="14"/>
  <c r="DU91" i="14" s="1"/>
  <c r="DT60" i="14"/>
  <c r="DT91" i="14" s="1"/>
  <c r="DS60" i="14"/>
  <c r="DS91" i="14" s="1"/>
  <c r="DR60" i="14"/>
  <c r="DR91" i="14" s="1"/>
  <c r="DQ60" i="14"/>
  <c r="DQ91" i="14" s="1"/>
  <c r="DP60" i="14"/>
  <c r="DP91" i="14" s="1"/>
  <c r="DO60" i="14"/>
  <c r="DO91" i="14" s="1"/>
  <c r="DN60" i="14"/>
  <c r="DN91" i="14" s="1"/>
  <c r="DM60" i="14"/>
  <c r="DM91" i="14" s="1"/>
  <c r="DL60" i="14"/>
  <c r="DL91" i="14" s="1"/>
  <c r="DK60" i="14"/>
  <c r="DK91" i="14" s="1"/>
  <c r="DJ60" i="14"/>
  <c r="DJ91" i="14" s="1"/>
  <c r="DI60" i="14"/>
  <c r="DI91" i="14" s="1"/>
  <c r="DH60" i="14"/>
  <c r="DH91" i="14" s="1"/>
  <c r="DG60" i="14"/>
  <c r="DG91" i="14" s="1"/>
  <c r="DF60" i="14"/>
  <c r="DF91" i="14" s="1"/>
  <c r="DE60" i="14"/>
  <c r="DE91" i="14" s="1"/>
  <c r="DD60" i="14"/>
  <c r="DD91" i="14" s="1"/>
  <c r="DC60" i="14"/>
  <c r="DC91" i="14" s="1"/>
  <c r="DB60" i="14"/>
  <c r="DB91" i="14" s="1"/>
  <c r="DA60" i="14"/>
  <c r="DA91" i="14" s="1"/>
  <c r="CZ60" i="14"/>
  <c r="CZ91" i="14" s="1"/>
  <c r="CY60" i="14"/>
  <c r="CY91" i="14" s="1"/>
  <c r="CX60" i="14"/>
  <c r="CX91" i="14" s="1"/>
  <c r="CW60" i="14"/>
  <c r="CW91" i="14" s="1"/>
  <c r="CV60" i="14"/>
  <c r="CV91" i="14" s="1"/>
  <c r="CU60" i="14"/>
  <c r="CU91" i="14" s="1"/>
  <c r="CT60" i="14"/>
  <c r="CT91" i="14" s="1"/>
  <c r="CS60" i="14"/>
  <c r="CS91" i="14" s="1"/>
  <c r="CR60" i="14"/>
  <c r="CR91" i="14" s="1"/>
  <c r="CQ60" i="14"/>
  <c r="CQ91" i="14" s="1"/>
  <c r="CP60" i="14"/>
  <c r="CP91" i="14" s="1"/>
  <c r="CO60" i="14"/>
  <c r="CO91" i="14" s="1"/>
  <c r="CN60" i="14"/>
  <c r="CN91" i="14" s="1"/>
  <c r="CM60" i="14"/>
  <c r="CM91" i="14" s="1"/>
  <c r="CL60" i="14"/>
  <c r="CL91" i="14" s="1"/>
  <c r="CK60" i="14"/>
  <c r="CK91" i="14" s="1"/>
  <c r="CJ60" i="14"/>
  <c r="CJ91" i="14" s="1"/>
  <c r="CI60" i="14"/>
  <c r="CI91" i="14" s="1"/>
  <c r="CH60" i="14"/>
  <c r="CH91" i="14" s="1"/>
  <c r="CG60" i="14"/>
  <c r="CG91" i="14" s="1"/>
  <c r="CF60" i="14"/>
  <c r="CF91" i="14" s="1"/>
  <c r="CE60" i="14"/>
  <c r="CE91" i="14" s="1"/>
  <c r="CD60" i="14"/>
  <c r="CD91" i="14" s="1"/>
  <c r="CC60" i="14"/>
  <c r="CC91" i="14" s="1"/>
  <c r="CB60" i="14"/>
  <c r="CB91" i="14" s="1"/>
  <c r="CA60" i="14"/>
  <c r="CA91" i="14" s="1"/>
  <c r="BZ60" i="14"/>
  <c r="BZ91" i="14" s="1"/>
  <c r="BY60" i="14"/>
  <c r="BY91" i="14" s="1"/>
  <c r="BX60" i="14"/>
  <c r="BX91" i="14" s="1"/>
  <c r="BW60" i="14"/>
  <c r="BW91" i="14" s="1"/>
  <c r="BV60" i="14"/>
  <c r="BV91" i="14" s="1"/>
  <c r="BU60" i="14"/>
  <c r="BU91" i="14" s="1"/>
  <c r="BT60" i="14"/>
  <c r="BT91" i="14" s="1"/>
  <c r="BS60" i="14"/>
  <c r="BS91" i="14" s="1"/>
  <c r="BR60" i="14"/>
  <c r="BR91" i="14" s="1"/>
  <c r="BQ60" i="14"/>
  <c r="BQ91" i="14" s="1"/>
  <c r="BP60" i="14"/>
  <c r="BP91" i="14" s="1"/>
  <c r="BO60" i="14"/>
  <c r="BO91" i="14" s="1"/>
  <c r="BN60" i="14"/>
  <c r="BN91" i="14" s="1"/>
  <c r="BM60" i="14"/>
  <c r="BM91" i="14" s="1"/>
  <c r="BL60" i="14"/>
  <c r="BL91" i="14" s="1"/>
  <c r="BK60" i="14"/>
  <c r="BK91" i="14" s="1"/>
  <c r="BJ60" i="14"/>
  <c r="BJ91" i="14" s="1"/>
  <c r="BI60" i="14"/>
  <c r="BI91" i="14" s="1"/>
  <c r="BH60" i="14"/>
  <c r="BH91" i="14" s="1"/>
  <c r="BG60" i="14"/>
  <c r="BG91" i="14" s="1"/>
  <c r="BF60" i="14"/>
  <c r="BF91" i="14" s="1"/>
  <c r="BE60" i="14"/>
  <c r="BE91" i="14" s="1"/>
  <c r="BD60" i="14"/>
  <c r="BD91" i="14" s="1"/>
  <c r="BC60" i="14"/>
  <c r="BC91" i="14" s="1"/>
  <c r="BB60" i="14"/>
  <c r="BB91" i="14" s="1"/>
  <c r="BA60" i="14"/>
  <c r="BA91" i="14" s="1"/>
  <c r="GB59" i="14"/>
  <c r="GB90" i="14" s="1"/>
  <c r="GA59" i="14"/>
  <c r="GA90" i="14" s="1"/>
  <c r="FZ59" i="14"/>
  <c r="FZ90" i="14" s="1"/>
  <c r="FY59" i="14"/>
  <c r="FY90" i="14" s="1"/>
  <c r="FX59" i="14"/>
  <c r="FX90" i="14" s="1"/>
  <c r="FW59" i="14"/>
  <c r="FW90" i="14" s="1"/>
  <c r="FV59" i="14"/>
  <c r="FV90" i="14" s="1"/>
  <c r="FU59" i="14"/>
  <c r="FU90" i="14" s="1"/>
  <c r="FT59" i="14"/>
  <c r="FT90" i="14" s="1"/>
  <c r="FS59" i="14"/>
  <c r="FS90" i="14" s="1"/>
  <c r="FR59" i="14"/>
  <c r="FR90" i="14" s="1"/>
  <c r="FQ59" i="14"/>
  <c r="FQ90" i="14" s="1"/>
  <c r="FP59" i="14"/>
  <c r="FP90" i="14" s="1"/>
  <c r="FO59" i="14"/>
  <c r="FO90" i="14" s="1"/>
  <c r="FN59" i="14"/>
  <c r="FN90" i="14" s="1"/>
  <c r="FM59" i="14"/>
  <c r="FM90" i="14" s="1"/>
  <c r="FL59" i="14"/>
  <c r="FL90" i="14" s="1"/>
  <c r="FK59" i="14"/>
  <c r="FK90" i="14" s="1"/>
  <c r="FJ59" i="14"/>
  <c r="FJ90" i="14" s="1"/>
  <c r="FI59" i="14"/>
  <c r="FI90" i="14" s="1"/>
  <c r="FH59" i="14"/>
  <c r="FH90" i="14" s="1"/>
  <c r="FG59" i="14"/>
  <c r="FG90" i="14" s="1"/>
  <c r="FF59" i="14"/>
  <c r="FF90" i="14" s="1"/>
  <c r="FE59" i="14"/>
  <c r="FE90" i="14" s="1"/>
  <c r="FD59" i="14"/>
  <c r="FD90" i="14" s="1"/>
  <c r="FC59" i="14"/>
  <c r="FC90" i="14" s="1"/>
  <c r="FB59" i="14"/>
  <c r="FB90" i="14" s="1"/>
  <c r="FA59" i="14"/>
  <c r="FA90" i="14" s="1"/>
  <c r="EZ59" i="14"/>
  <c r="EZ90" i="14" s="1"/>
  <c r="EY59" i="14"/>
  <c r="EY90" i="14" s="1"/>
  <c r="EX59" i="14"/>
  <c r="EX90" i="14" s="1"/>
  <c r="EW59" i="14"/>
  <c r="EW90" i="14" s="1"/>
  <c r="EV59" i="14"/>
  <c r="EV90" i="14" s="1"/>
  <c r="EU59" i="14"/>
  <c r="EU90" i="14" s="1"/>
  <c r="ET59" i="14"/>
  <c r="ET90" i="14" s="1"/>
  <c r="ES59" i="14"/>
  <c r="ES90" i="14" s="1"/>
  <c r="ER59" i="14"/>
  <c r="ER90" i="14" s="1"/>
  <c r="EQ59" i="14"/>
  <c r="EQ90" i="14" s="1"/>
  <c r="EP59" i="14"/>
  <c r="EP90" i="14" s="1"/>
  <c r="EO59" i="14"/>
  <c r="EO90" i="14" s="1"/>
  <c r="EN59" i="14"/>
  <c r="EN90" i="14" s="1"/>
  <c r="EM59" i="14"/>
  <c r="EM90" i="14" s="1"/>
  <c r="EL59" i="14"/>
  <c r="EL90" i="14" s="1"/>
  <c r="EK59" i="14"/>
  <c r="EK90" i="14" s="1"/>
  <c r="EJ59" i="14"/>
  <c r="EJ90" i="14" s="1"/>
  <c r="EI59" i="14"/>
  <c r="EI90" i="14" s="1"/>
  <c r="EH59" i="14"/>
  <c r="EH90" i="14" s="1"/>
  <c r="EG59" i="14"/>
  <c r="EG90" i="14" s="1"/>
  <c r="EF59" i="14"/>
  <c r="EF90" i="14" s="1"/>
  <c r="EE59" i="14"/>
  <c r="EE90" i="14" s="1"/>
  <c r="ED59" i="14"/>
  <c r="ED90" i="14" s="1"/>
  <c r="EC59" i="14"/>
  <c r="EC90" i="14" s="1"/>
  <c r="EB59" i="14"/>
  <c r="EB90" i="14" s="1"/>
  <c r="EA59" i="14"/>
  <c r="EA90" i="14" s="1"/>
  <c r="DZ59" i="14"/>
  <c r="DZ90" i="14" s="1"/>
  <c r="DY59" i="14"/>
  <c r="DY90" i="14" s="1"/>
  <c r="DX59" i="14"/>
  <c r="DX90" i="14" s="1"/>
  <c r="DW59" i="14"/>
  <c r="DW90" i="14" s="1"/>
  <c r="DV59" i="14"/>
  <c r="DV90" i="14" s="1"/>
  <c r="DU59" i="14"/>
  <c r="DU90" i="14" s="1"/>
  <c r="DT59" i="14"/>
  <c r="DT90" i="14" s="1"/>
  <c r="DS59" i="14"/>
  <c r="DS90" i="14" s="1"/>
  <c r="DR59" i="14"/>
  <c r="DR90" i="14" s="1"/>
  <c r="DQ59" i="14"/>
  <c r="DQ90" i="14" s="1"/>
  <c r="DP59" i="14"/>
  <c r="DP90" i="14" s="1"/>
  <c r="DO59" i="14"/>
  <c r="DO90" i="14" s="1"/>
  <c r="DN59" i="14"/>
  <c r="DN90" i="14" s="1"/>
  <c r="DM59" i="14"/>
  <c r="DM90" i="14" s="1"/>
  <c r="DL59" i="14"/>
  <c r="DL90" i="14" s="1"/>
  <c r="DK59" i="14"/>
  <c r="DK90" i="14" s="1"/>
  <c r="DJ59" i="14"/>
  <c r="DJ90" i="14" s="1"/>
  <c r="DI59" i="14"/>
  <c r="DI90" i="14" s="1"/>
  <c r="DH59" i="14"/>
  <c r="DH90" i="14" s="1"/>
  <c r="DG59" i="14"/>
  <c r="DG90" i="14" s="1"/>
  <c r="DF59" i="14"/>
  <c r="DF90" i="14" s="1"/>
  <c r="DE59" i="14"/>
  <c r="DE90" i="14" s="1"/>
  <c r="DD59" i="14"/>
  <c r="DD90" i="14" s="1"/>
  <c r="DC59" i="14"/>
  <c r="DC90" i="14" s="1"/>
  <c r="DB59" i="14"/>
  <c r="DB90" i="14" s="1"/>
  <c r="DA59" i="14"/>
  <c r="DA90" i="14" s="1"/>
  <c r="CZ59" i="14"/>
  <c r="CZ90" i="14" s="1"/>
  <c r="CY59" i="14"/>
  <c r="CY90" i="14" s="1"/>
  <c r="CX59" i="14"/>
  <c r="CX90" i="14" s="1"/>
  <c r="CW59" i="14"/>
  <c r="CW90" i="14" s="1"/>
  <c r="CV59" i="14"/>
  <c r="CV90" i="14" s="1"/>
  <c r="CU59" i="14"/>
  <c r="CU90" i="14" s="1"/>
  <c r="CT59" i="14"/>
  <c r="CT90" i="14" s="1"/>
  <c r="CS59" i="14"/>
  <c r="CS90" i="14" s="1"/>
  <c r="CR59" i="14"/>
  <c r="CR90" i="14" s="1"/>
  <c r="CQ59" i="14"/>
  <c r="CQ90" i="14" s="1"/>
  <c r="CP59" i="14"/>
  <c r="CP90" i="14" s="1"/>
  <c r="CO59" i="14"/>
  <c r="CO90" i="14" s="1"/>
  <c r="CN59" i="14"/>
  <c r="CN90" i="14" s="1"/>
  <c r="CM59" i="14"/>
  <c r="CM90" i="14" s="1"/>
  <c r="CL59" i="14"/>
  <c r="CL90" i="14" s="1"/>
  <c r="CK59" i="14"/>
  <c r="CK90" i="14" s="1"/>
  <c r="CJ59" i="14"/>
  <c r="CJ90" i="14" s="1"/>
  <c r="CI59" i="14"/>
  <c r="CI90" i="14" s="1"/>
  <c r="CH59" i="14"/>
  <c r="CH90" i="14" s="1"/>
  <c r="CG59" i="14"/>
  <c r="CG90" i="14" s="1"/>
  <c r="CF59" i="14"/>
  <c r="CF90" i="14" s="1"/>
  <c r="CE59" i="14"/>
  <c r="CE90" i="14" s="1"/>
  <c r="CD59" i="14"/>
  <c r="CD90" i="14" s="1"/>
  <c r="CC59" i="14"/>
  <c r="CC90" i="14" s="1"/>
  <c r="CB59" i="14"/>
  <c r="CB90" i="14" s="1"/>
  <c r="CA59" i="14"/>
  <c r="CA90" i="14" s="1"/>
  <c r="BZ59" i="14"/>
  <c r="BZ90" i="14" s="1"/>
  <c r="BY59" i="14"/>
  <c r="BY90" i="14" s="1"/>
  <c r="BX59" i="14"/>
  <c r="BX90" i="14" s="1"/>
  <c r="BW59" i="14"/>
  <c r="BW90" i="14" s="1"/>
  <c r="BV59" i="14"/>
  <c r="BV90" i="14" s="1"/>
  <c r="BU59" i="14"/>
  <c r="BU90" i="14" s="1"/>
  <c r="BT59" i="14"/>
  <c r="BT90" i="14" s="1"/>
  <c r="BS59" i="14"/>
  <c r="BS90" i="14" s="1"/>
  <c r="BR59" i="14"/>
  <c r="BR90" i="14" s="1"/>
  <c r="BQ59" i="14"/>
  <c r="BQ90" i="14" s="1"/>
  <c r="BP59" i="14"/>
  <c r="BP90" i="14" s="1"/>
  <c r="BO59" i="14"/>
  <c r="BO90" i="14" s="1"/>
  <c r="BN59" i="14"/>
  <c r="BN90" i="14" s="1"/>
  <c r="BM59" i="14"/>
  <c r="BM90" i="14" s="1"/>
  <c r="BL59" i="14"/>
  <c r="BL90" i="14" s="1"/>
  <c r="BK59" i="14"/>
  <c r="BK90" i="14" s="1"/>
  <c r="BJ59" i="14"/>
  <c r="BJ90" i="14" s="1"/>
  <c r="BI59" i="14"/>
  <c r="BI90" i="14" s="1"/>
  <c r="BH59" i="14"/>
  <c r="BH90" i="14" s="1"/>
  <c r="BG59" i="14"/>
  <c r="BG90" i="14" s="1"/>
  <c r="BF59" i="14"/>
  <c r="BF90" i="14" s="1"/>
  <c r="BE59" i="14"/>
  <c r="BE90" i="14" s="1"/>
  <c r="BD59" i="14"/>
  <c r="BD90" i="14" s="1"/>
  <c r="BC59" i="14"/>
  <c r="BC90" i="14" s="1"/>
  <c r="BB59" i="14"/>
  <c r="BB90" i="14" s="1"/>
  <c r="BA59" i="14"/>
  <c r="BA90" i="14" s="1"/>
  <c r="GB58" i="14"/>
  <c r="GB89" i="14" s="1"/>
  <c r="GA58" i="14"/>
  <c r="GA89" i="14" s="1"/>
  <c r="FZ58" i="14"/>
  <c r="FZ89" i="14" s="1"/>
  <c r="FY58" i="14"/>
  <c r="FY89" i="14" s="1"/>
  <c r="FX58" i="14"/>
  <c r="FX89" i="14" s="1"/>
  <c r="FW58" i="14"/>
  <c r="FW89" i="14" s="1"/>
  <c r="FV58" i="14"/>
  <c r="FV89" i="14" s="1"/>
  <c r="FU58" i="14"/>
  <c r="FU89" i="14" s="1"/>
  <c r="FT58" i="14"/>
  <c r="FT89" i="14" s="1"/>
  <c r="FS58" i="14"/>
  <c r="FS89" i="14" s="1"/>
  <c r="FR58" i="14"/>
  <c r="FR89" i="14" s="1"/>
  <c r="FQ58" i="14"/>
  <c r="FQ89" i="14" s="1"/>
  <c r="FP58" i="14"/>
  <c r="FP89" i="14" s="1"/>
  <c r="FO58" i="14"/>
  <c r="FO89" i="14" s="1"/>
  <c r="FN58" i="14"/>
  <c r="FN89" i="14" s="1"/>
  <c r="FM58" i="14"/>
  <c r="FM89" i="14" s="1"/>
  <c r="FL58" i="14"/>
  <c r="FL89" i="14" s="1"/>
  <c r="FK58" i="14"/>
  <c r="FK89" i="14" s="1"/>
  <c r="FJ58" i="14"/>
  <c r="FJ89" i="14" s="1"/>
  <c r="FI58" i="14"/>
  <c r="FI89" i="14" s="1"/>
  <c r="FH58" i="14"/>
  <c r="FH89" i="14" s="1"/>
  <c r="FG58" i="14"/>
  <c r="FG89" i="14" s="1"/>
  <c r="FF58" i="14"/>
  <c r="FF89" i="14" s="1"/>
  <c r="FE58" i="14"/>
  <c r="FE89" i="14" s="1"/>
  <c r="FD58" i="14"/>
  <c r="FD89" i="14" s="1"/>
  <c r="FC58" i="14"/>
  <c r="FC89" i="14" s="1"/>
  <c r="FB58" i="14"/>
  <c r="FB89" i="14" s="1"/>
  <c r="FA58" i="14"/>
  <c r="FA89" i="14" s="1"/>
  <c r="EZ58" i="14"/>
  <c r="EZ89" i="14" s="1"/>
  <c r="EY58" i="14"/>
  <c r="EY89" i="14" s="1"/>
  <c r="EX58" i="14"/>
  <c r="EX89" i="14" s="1"/>
  <c r="EW58" i="14"/>
  <c r="EW89" i="14" s="1"/>
  <c r="EV58" i="14"/>
  <c r="EV89" i="14" s="1"/>
  <c r="EU58" i="14"/>
  <c r="EU89" i="14" s="1"/>
  <c r="ET58" i="14"/>
  <c r="ET89" i="14" s="1"/>
  <c r="ES58" i="14"/>
  <c r="ES89" i="14" s="1"/>
  <c r="ER58" i="14"/>
  <c r="ER89" i="14" s="1"/>
  <c r="EQ58" i="14"/>
  <c r="EQ89" i="14" s="1"/>
  <c r="EP58" i="14"/>
  <c r="EP89" i="14" s="1"/>
  <c r="EO58" i="14"/>
  <c r="EO89" i="14" s="1"/>
  <c r="EN58" i="14"/>
  <c r="EN89" i="14" s="1"/>
  <c r="EM58" i="14"/>
  <c r="EM89" i="14" s="1"/>
  <c r="EL58" i="14"/>
  <c r="EL89" i="14" s="1"/>
  <c r="EK58" i="14"/>
  <c r="EK89" i="14" s="1"/>
  <c r="EJ58" i="14"/>
  <c r="EJ89" i="14" s="1"/>
  <c r="EI58" i="14"/>
  <c r="EI89" i="14" s="1"/>
  <c r="EH58" i="14"/>
  <c r="EH89" i="14" s="1"/>
  <c r="EG58" i="14"/>
  <c r="EG89" i="14" s="1"/>
  <c r="EF58" i="14"/>
  <c r="EF89" i="14" s="1"/>
  <c r="EE58" i="14"/>
  <c r="EE89" i="14" s="1"/>
  <c r="ED58" i="14"/>
  <c r="ED89" i="14" s="1"/>
  <c r="EC58" i="14"/>
  <c r="EC89" i="14" s="1"/>
  <c r="EB58" i="14"/>
  <c r="EB89" i="14" s="1"/>
  <c r="EA58" i="14"/>
  <c r="EA89" i="14" s="1"/>
  <c r="DZ58" i="14"/>
  <c r="DZ89" i="14" s="1"/>
  <c r="DY58" i="14"/>
  <c r="DY89" i="14" s="1"/>
  <c r="DX58" i="14"/>
  <c r="DX89" i="14" s="1"/>
  <c r="DW58" i="14"/>
  <c r="DW89" i="14" s="1"/>
  <c r="DV58" i="14"/>
  <c r="DV89" i="14" s="1"/>
  <c r="DU58" i="14"/>
  <c r="DU89" i="14" s="1"/>
  <c r="DT58" i="14"/>
  <c r="DT89" i="14" s="1"/>
  <c r="DS58" i="14"/>
  <c r="DS89" i="14" s="1"/>
  <c r="DR58" i="14"/>
  <c r="DR89" i="14" s="1"/>
  <c r="DQ58" i="14"/>
  <c r="DQ89" i="14" s="1"/>
  <c r="DP58" i="14"/>
  <c r="DP89" i="14" s="1"/>
  <c r="DO58" i="14"/>
  <c r="DO89" i="14" s="1"/>
  <c r="DN58" i="14"/>
  <c r="DN89" i="14" s="1"/>
  <c r="DM58" i="14"/>
  <c r="DM89" i="14" s="1"/>
  <c r="DL58" i="14"/>
  <c r="DL89" i="14" s="1"/>
  <c r="DK58" i="14"/>
  <c r="DK89" i="14" s="1"/>
  <c r="DJ58" i="14"/>
  <c r="DJ89" i="14" s="1"/>
  <c r="DI58" i="14"/>
  <c r="DI89" i="14" s="1"/>
  <c r="DH58" i="14"/>
  <c r="DH89" i="14" s="1"/>
  <c r="DG58" i="14"/>
  <c r="DG89" i="14" s="1"/>
  <c r="DF58" i="14"/>
  <c r="DF89" i="14" s="1"/>
  <c r="DE58" i="14"/>
  <c r="DE89" i="14" s="1"/>
  <c r="DD58" i="14"/>
  <c r="DD89" i="14" s="1"/>
  <c r="DC58" i="14"/>
  <c r="DC89" i="14" s="1"/>
  <c r="DB58" i="14"/>
  <c r="DB89" i="14" s="1"/>
  <c r="DA58" i="14"/>
  <c r="DA89" i="14" s="1"/>
  <c r="CZ58" i="14"/>
  <c r="CZ89" i="14" s="1"/>
  <c r="CY58" i="14"/>
  <c r="CY89" i="14" s="1"/>
  <c r="CX58" i="14"/>
  <c r="CX89" i="14" s="1"/>
  <c r="CW58" i="14"/>
  <c r="CW89" i="14" s="1"/>
  <c r="CV58" i="14"/>
  <c r="CV89" i="14" s="1"/>
  <c r="CU58" i="14"/>
  <c r="CU89" i="14" s="1"/>
  <c r="CT58" i="14"/>
  <c r="CT89" i="14" s="1"/>
  <c r="CS58" i="14"/>
  <c r="CS89" i="14" s="1"/>
  <c r="CR58" i="14"/>
  <c r="CR89" i="14" s="1"/>
  <c r="CQ58" i="14"/>
  <c r="CQ89" i="14" s="1"/>
  <c r="CP58" i="14"/>
  <c r="CP89" i="14" s="1"/>
  <c r="CO58" i="14"/>
  <c r="CO89" i="14" s="1"/>
  <c r="CN58" i="14"/>
  <c r="CN89" i="14" s="1"/>
  <c r="CM58" i="14"/>
  <c r="CM89" i="14" s="1"/>
  <c r="CL58" i="14"/>
  <c r="CL89" i="14" s="1"/>
  <c r="CK58" i="14"/>
  <c r="CK89" i="14" s="1"/>
  <c r="CJ58" i="14"/>
  <c r="CJ89" i="14" s="1"/>
  <c r="CI58" i="14"/>
  <c r="CI89" i="14" s="1"/>
  <c r="CH58" i="14"/>
  <c r="CH89" i="14" s="1"/>
  <c r="CG58" i="14"/>
  <c r="CG89" i="14" s="1"/>
  <c r="CF58" i="14"/>
  <c r="CF89" i="14" s="1"/>
  <c r="CE58" i="14"/>
  <c r="CE89" i="14" s="1"/>
  <c r="CD58" i="14"/>
  <c r="CD89" i="14" s="1"/>
  <c r="CC58" i="14"/>
  <c r="CC89" i="14" s="1"/>
  <c r="CB58" i="14"/>
  <c r="CB89" i="14" s="1"/>
  <c r="CA58" i="14"/>
  <c r="CA89" i="14" s="1"/>
  <c r="BZ58" i="14"/>
  <c r="BZ89" i="14" s="1"/>
  <c r="BY58" i="14"/>
  <c r="BY89" i="14" s="1"/>
  <c r="BX58" i="14"/>
  <c r="BX89" i="14" s="1"/>
  <c r="BW58" i="14"/>
  <c r="BW89" i="14" s="1"/>
  <c r="BV58" i="14"/>
  <c r="BV89" i="14" s="1"/>
  <c r="BU58" i="14"/>
  <c r="BU89" i="14" s="1"/>
  <c r="BT58" i="14"/>
  <c r="BT89" i="14" s="1"/>
  <c r="BS58" i="14"/>
  <c r="BS89" i="14" s="1"/>
  <c r="BR58" i="14"/>
  <c r="BR89" i="14" s="1"/>
  <c r="BQ58" i="14"/>
  <c r="BQ89" i="14" s="1"/>
  <c r="BP58" i="14"/>
  <c r="BP89" i="14" s="1"/>
  <c r="BO58" i="14"/>
  <c r="BO89" i="14" s="1"/>
  <c r="BN58" i="14"/>
  <c r="BN89" i="14" s="1"/>
  <c r="BM58" i="14"/>
  <c r="BM89" i="14" s="1"/>
  <c r="BL58" i="14"/>
  <c r="BL89" i="14" s="1"/>
  <c r="BK58" i="14"/>
  <c r="BK89" i="14" s="1"/>
  <c r="BJ58" i="14"/>
  <c r="BJ89" i="14" s="1"/>
  <c r="BI58" i="14"/>
  <c r="BI89" i="14" s="1"/>
  <c r="BH58" i="14"/>
  <c r="BH89" i="14" s="1"/>
  <c r="BG58" i="14"/>
  <c r="BG89" i="14" s="1"/>
  <c r="BF58" i="14"/>
  <c r="BF89" i="14" s="1"/>
  <c r="BE58" i="14"/>
  <c r="BE89" i="14" s="1"/>
  <c r="BD58" i="14"/>
  <c r="BD89" i="14" s="1"/>
  <c r="BC58" i="14"/>
  <c r="BC89" i="14" s="1"/>
  <c r="BB58" i="14"/>
  <c r="BB89" i="14" s="1"/>
  <c r="BA58" i="14"/>
  <c r="BA89" i="14" s="1"/>
  <c r="GB57" i="14"/>
  <c r="GB88" i="14" s="1"/>
  <c r="GA57" i="14"/>
  <c r="GA88" i="14" s="1"/>
  <c r="FZ57" i="14"/>
  <c r="FZ88" i="14" s="1"/>
  <c r="FY57" i="14"/>
  <c r="FY88" i="14" s="1"/>
  <c r="FX57" i="14"/>
  <c r="FX88" i="14" s="1"/>
  <c r="FW57" i="14"/>
  <c r="FW88" i="14" s="1"/>
  <c r="FV57" i="14"/>
  <c r="FV88" i="14" s="1"/>
  <c r="FU57" i="14"/>
  <c r="FU88" i="14" s="1"/>
  <c r="FT57" i="14"/>
  <c r="FT88" i="14" s="1"/>
  <c r="FS57" i="14"/>
  <c r="FS88" i="14" s="1"/>
  <c r="FR57" i="14"/>
  <c r="FR88" i="14" s="1"/>
  <c r="FQ57" i="14"/>
  <c r="FQ88" i="14" s="1"/>
  <c r="FP57" i="14"/>
  <c r="FP88" i="14" s="1"/>
  <c r="FO57" i="14"/>
  <c r="FO88" i="14" s="1"/>
  <c r="FN57" i="14"/>
  <c r="FN88" i="14" s="1"/>
  <c r="FM57" i="14"/>
  <c r="FM88" i="14" s="1"/>
  <c r="FL57" i="14"/>
  <c r="FL88" i="14" s="1"/>
  <c r="FK57" i="14"/>
  <c r="FK88" i="14" s="1"/>
  <c r="FJ57" i="14"/>
  <c r="FJ88" i="14" s="1"/>
  <c r="FI57" i="14"/>
  <c r="FI88" i="14" s="1"/>
  <c r="FH57" i="14"/>
  <c r="FH88" i="14" s="1"/>
  <c r="FG57" i="14"/>
  <c r="FG88" i="14" s="1"/>
  <c r="FF57" i="14"/>
  <c r="FF88" i="14" s="1"/>
  <c r="FE57" i="14"/>
  <c r="FE88" i="14" s="1"/>
  <c r="FD57" i="14"/>
  <c r="FD88" i="14" s="1"/>
  <c r="FC57" i="14"/>
  <c r="FC88" i="14" s="1"/>
  <c r="FB57" i="14"/>
  <c r="FB88" i="14" s="1"/>
  <c r="FA57" i="14"/>
  <c r="FA88" i="14" s="1"/>
  <c r="EZ57" i="14"/>
  <c r="EZ88" i="14" s="1"/>
  <c r="EY57" i="14"/>
  <c r="EY88" i="14" s="1"/>
  <c r="EX57" i="14"/>
  <c r="EX88" i="14" s="1"/>
  <c r="EW57" i="14"/>
  <c r="EW88" i="14" s="1"/>
  <c r="EV57" i="14"/>
  <c r="EV88" i="14" s="1"/>
  <c r="EU57" i="14"/>
  <c r="EU88" i="14" s="1"/>
  <c r="ET57" i="14"/>
  <c r="ET88" i="14" s="1"/>
  <c r="ES57" i="14"/>
  <c r="ES88" i="14" s="1"/>
  <c r="ER57" i="14"/>
  <c r="ER88" i="14" s="1"/>
  <c r="EQ57" i="14"/>
  <c r="EQ88" i="14" s="1"/>
  <c r="EP57" i="14"/>
  <c r="EP88" i="14" s="1"/>
  <c r="EO57" i="14"/>
  <c r="EO88" i="14" s="1"/>
  <c r="EN57" i="14"/>
  <c r="EN88" i="14" s="1"/>
  <c r="EM57" i="14"/>
  <c r="EM88" i="14" s="1"/>
  <c r="EL57" i="14"/>
  <c r="EL88" i="14" s="1"/>
  <c r="EK57" i="14"/>
  <c r="EK88" i="14" s="1"/>
  <c r="EJ57" i="14"/>
  <c r="EJ88" i="14" s="1"/>
  <c r="EI57" i="14"/>
  <c r="EI88" i="14" s="1"/>
  <c r="EH57" i="14"/>
  <c r="EH88" i="14" s="1"/>
  <c r="EG57" i="14"/>
  <c r="EG88" i="14" s="1"/>
  <c r="EF57" i="14"/>
  <c r="EF88" i="14" s="1"/>
  <c r="EE57" i="14"/>
  <c r="EE88" i="14" s="1"/>
  <c r="ED57" i="14"/>
  <c r="ED88" i="14" s="1"/>
  <c r="EC57" i="14"/>
  <c r="EC88" i="14" s="1"/>
  <c r="EB57" i="14"/>
  <c r="EB88" i="14" s="1"/>
  <c r="EA57" i="14"/>
  <c r="EA88" i="14" s="1"/>
  <c r="DZ57" i="14"/>
  <c r="DZ88" i="14" s="1"/>
  <c r="DY57" i="14"/>
  <c r="DY88" i="14" s="1"/>
  <c r="DX57" i="14"/>
  <c r="DX88" i="14" s="1"/>
  <c r="DW57" i="14"/>
  <c r="DW88" i="14" s="1"/>
  <c r="DV57" i="14"/>
  <c r="DV88" i="14" s="1"/>
  <c r="DU57" i="14"/>
  <c r="DU88" i="14" s="1"/>
  <c r="DT57" i="14"/>
  <c r="DT88" i="14" s="1"/>
  <c r="DS57" i="14"/>
  <c r="DS88" i="14" s="1"/>
  <c r="DR57" i="14"/>
  <c r="DR88" i="14" s="1"/>
  <c r="DQ57" i="14"/>
  <c r="DQ88" i="14" s="1"/>
  <c r="DP57" i="14"/>
  <c r="DP88" i="14" s="1"/>
  <c r="DO57" i="14"/>
  <c r="DO88" i="14" s="1"/>
  <c r="DN57" i="14"/>
  <c r="DN88" i="14" s="1"/>
  <c r="DM57" i="14"/>
  <c r="DM88" i="14" s="1"/>
  <c r="DL57" i="14"/>
  <c r="DL88" i="14" s="1"/>
  <c r="DK57" i="14"/>
  <c r="DK88" i="14" s="1"/>
  <c r="DJ57" i="14"/>
  <c r="DJ88" i="14" s="1"/>
  <c r="DI57" i="14"/>
  <c r="DI88" i="14" s="1"/>
  <c r="DH57" i="14"/>
  <c r="DH88" i="14" s="1"/>
  <c r="DG57" i="14"/>
  <c r="DG88" i="14" s="1"/>
  <c r="DF57" i="14"/>
  <c r="DF88" i="14" s="1"/>
  <c r="DE57" i="14"/>
  <c r="DE88" i="14" s="1"/>
  <c r="DD57" i="14"/>
  <c r="DD88" i="14" s="1"/>
  <c r="DC57" i="14"/>
  <c r="DC88" i="14" s="1"/>
  <c r="DB57" i="14"/>
  <c r="DB88" i="14" s="1"/>
  <c r="DA57" i="14"/>
  <c r="DA88" i="14" s="1"/>
  <c r="CZ57" i="14"/>
  <c r="CZ88" i="14" s="1"/>
  <c r="CY57" i="14"/>
  <c r="CY88" i="14" s="1"/>
  <c r="CX57" i="14"/>
  <c r="CX88" i="14" s="1"/>
  <c r="CW57" i="14"/>
  <c r="CW88" i="14" s="1"/>
  <c r="CV57" i="14"/>
  <c r="CV88" i="14" s="1"/>
  <c r="CU57" i="14"/>
  <c r="CU88" i="14" s="1"/>
  <c r="CT57" i="14"/>
  <c r="CT88" i="14" s="1"/>
  <c r="CS57" i="14"/>
  <c r="CS88" i="14" s="1"/>
  <c r="CR57" i="14"/>
  <c r="CR88" i="14" s="1"/>
  <c r="CQ57" i="14"/>
  <c r="CQ88" i="14" s="1"/>
  <c r="CP57" i="14"/>
  <c r="CP88" i="14" s="1"/>
  <c r="CO57" i="14"/>
  <c r="CO88" i="14" s="1"/>
  <c r="CN57" i="14"/>
  <c r="CN88" i="14" s="1"/>
  <c r="CM57" i="14"/>
  <c r="CM88" i="14" s="1"/>
  <c r="CL57" i="14"/>
  <c r="CL88" i="14" s="1"/>
  <c r="CK57" i="14"/>
  <c r="CK88" i="14" s="1"/>
  <c r="CJ57" i="14"/>
  <c r="CJ88" i="14" s="1"/>
  <c r="CI57" i="14"/>
  <c r="CI88" i="14" s="1"/>
  <c r="CH57" i="14"/>
  <c r="CH88" i="14" s="1"/>
  <c r="CG57" i="14"/>
  <c r="CG88" i="14" s="1"/>
  <c r="CF57" i="14"/>
  <c r="CF88" i="14" s="1"/>
  <c r="CE57" i="14"/>
  <c r="CE88" i="14" s="1"/>
  <c r="CD57" i="14"/>
  <c r="CD88" i="14" s="1"/>
  <c r="CC57" i="14"/>
  <c r="CC88" i="14" s="1"/>
  <c r="CB57" i="14"/>
  <c r="CB88" i="14" s="1"/>
  <c r="CA57" i="14"/>
  <c r="CA88" i="14" s="1"/>
  <c r="BZ57" i="14"/>
  <c r="BZ88" i="14" s="1"/>
  <c r="BY57" i="14"/>
  <c r="BY88" i="14" s="1"/>
  <c r="BX57" i="14"/>
  <c r="BX88" i="14" s="1"/>
  <c r="BW57" i="14"/>
  <c r="BW88" i="14" s="1"/>
  <c r="BV57" i="14"/>
  <c r="BV88" i="14" s="1"/>
  <c r="BU57" i="14"/>
  <c r="BU88" i="14" s="1"/>
  <c r="BT57" i="14"/>
  <c r="BT88" i="14" s="1"/>
  <c r="BS57" i="14"/>
  <c r="BS88" i="14" s="1"/>
  <c r="BR57" i="14"/>
  <c r="BR88" i="14" s="1"/>
  <c r="BQ57" i="14"/>
  <c r="BQ88" i="14" s="1"/>
  <c r="BP57" i="14"/>
  <c r="BP88" i="14" s="1"/>
  <c r="BO57" i="14"/>
  <c r="BO88" i="14" s="1"/>
  <c r="BN57" i="14"/>
  <c r="BN88" i="14" s="1"/>
  <c r="BM57" i="14"/>
  <c r="BM88" i="14" s="1"/>
  <c r="BL57" i="14"/>
  <c r="BL88" i="14" s="1"/>
  <c r="BK57" i="14"/>
  <c r="BK88" i="14" s="1"/>
  <c r="BJ57" i="14"/>
  <c r="BJ88" i="14" s="1"/>
  <c r="BI57" i="14"/>
  <c r="BI88" i="14" s="1"/>
  <c r="BH57" i="14"/>
  <c r="BH88" i="14" s="1"/>
  <c r="BG57" i="14"/>
  <c r="BG88" i="14" s="1"/>
  <c r="BF57" i="14"/>
  <c r="BF88" i="14" s="1"/>
  <c r="BE57" i="14"/>
  <c r="BE88" i="14" s="1"/>
  <c r="BD57" i="14"/>
  <c r="BD88" i="14" s="1"/>
  <c r="BC57" i="14"/>
  <c r="BC88" i="14" s="1"/>
  <c r="BB57" i="14"/>
  <c r="BB88" i="14" s="1"/>
  <c r="BA57" i="14"/>
  <c r="BA88" i="14" s="1"/>
  <c r="GB56" i="14"/>
  <c r="GB87" i="14" s="1"/>
  <c r="GA56" i="14"/>
  <c r="GA87" i="14" s="1"/>
  <c r="FZ56" i="14"/>
  <c r="FZ87" i="14" s="1"/>
  <c r="FY56" i="14"/>
  <c r="FY87" i="14" s="1"/>
  <c r="FX56" i="14"/>
  <c r="FX87" i="14" s="1"/>
  <c r="FW56" i="14"/>
  <c r="FW87" i="14" s="1"/>
  <c r="FV56" i="14"/>
  <c r="FV87" i="14" s="1"/>
  <c r="FU56" i="14"/>
  <c r="FU87" i="14" s="1"/>
  <c r="FT56" i="14"/>
  <c r="FT87" i="14" s="1"/>
  <c r="FS56" i="14"/>
  <c r="FS87" i="14" s="1"/>
  <c r="FR56" i="14"/>
  <c r="FR87" i="14" s="1"/>
  <c r="FQ56" i="14"/>
  <c r="FQ87" i="14" s="1"/>
  <c r="FP56" i="14"/>
  <c r="FP87" i="14" s="1"/>
  <c r="FO56" i="14"/>
  <c r="FO87" i="14" s="1"/>
  <c r="FN56" i="14"/>
  <c r="FN87" i="14" s="1"/>
  <c r="FM56" i="14"/>
  <c r="FM87" i="14" s="1"/>
  <c r="FL56" i="14"/>
  <c r="FL87" i="14" s="1"/>
  <c r="FK56" i="14"/>
  <c r="FK87" i="14" s="1"/>
  <c r="FJ56" i="14"/>
  <c r="FJ87" i="14" s="1"/>
  <c r="FI56" i="14"/>
  <c r="FI87" i="14" s="1"/>
  <c r="FH56" i="14"/>
  <c r="FH87" i="14" s="1"/>
  <c r="FG56" i="14"/>
  <c r="FG87" i="14" s="1"/>
  <c r="FF56" i="14"/>
  <c r="FF87" i="14" s="1"/>
  <c r="FE56" i="14"/>
  <c r="FE87" i="14" s="1"/>
  <c r="FD56" i="14"/>
  <c r="FD87" i="14" s="1"/>
  <c r="FC56" i="14"/>
  <c r="FC87" i="14" s="1"/>
  <c r="FB56" i="14"/>
  <c r="FB87" i="14" s="1"/>
  <c r="FA56" i="14"/>
  <c r="FA87" i="14" s="1"/>
  <c r="EZ56" i="14"/>
  <c r="EZ87" i="14" s="1"/>
  <c r="EY56" i="14"/>
  <c r="EY87" i="14" s="1"/>
  <c r="EX56" i="14"/>
  <c r="EX87" i="14" s="1"/>
  <c r="EW56" i="14"/>
  <c r="EW87" i="14" s="1"/>
  <c r="EV56" i="14"/>
  <c r="EV87" i="14" s="1"/>
  <c r="EU56" i="14"/>
  <c r="EU87" i="14" s="1"/>
  <c r="ET56" i="14"/>
  <c r="ET87" i="14" s="1"/>
  <c r="ES56" i="14"/>
  <c r="ES87" i="14" s="1"/>
  <c r="ER56" i="14"/>
  <c r="ER87" i="14" s="1"/>
  <c r="EQ56" i="14"/>
  <c r="EQ87" i="14" s="1"/>
  <c r="EP56" i="14"/>
  <c r="EP87" i="14" s="1"/>
  <c r="EO56" i="14"/>
  <c r="EO87" i="14" s="1"/>
  <c r="EN56" i="14"/>
  <c r="EN87" i="14" s="1"/>
  <c r="EM56" i="14"/>
  <c r="EM87" i="14" s="1"/>
  <c r="EL56" i="14"/>
  <c r="EL87" i="14" s="1"/>
  <c r="EK56" i="14"/>
  <c r="EK87" i="14" s="1"/>
  <c r="EJ56" i="14"/>
  <c r="EJ87" i="14" s="1"/>
  <c r="EI56" i="14"/>
  <c r="EI87" i="14" s="1"/>
  <c r="EH56" i="14"/>
  <c r="EH87" i="14" s="1"/>
  <c r="EG56" i="14"/>
  <c r="EG87" i="14" s="1"/>
  <c r="EF56" i="14"/>
  <c r="EF87" i="14" s="1"/>
  <c r="EE56" i="14"/>
  <c r="EE87" i="14" s="1"/>
  <c r="ED56" i="14"/>
  <c r="ED87" i="14" s="1"/>
  <c r="EC56" i="14"/>
  <c r="EC87" i="14" s="1"/>
  <c r="EB56" i="14"/>
  <c r="EB87" i="14" s="1"/>
  <c r="EA56" i="14"/>
  <c r="EA87" i="14" s="1"/>
  <c r="DZ56" i="14"/>
  <c r="DZ87" i="14" s="1"/>
  <c r="DY56" i="14"/>
  <c r="DY87" i="14" s="1"/>
  <c r="DX56" i="14"/>
  <c r="DX87" i="14" s="1"/>
  <c r="DW56" i="14"/>
  <c r="DW87" i="14" s="1"/>
  <c r="DV56" i="14"/>
  <c r="DV87" i="14" s="1"/>
  <c r="DU56" i="14"/>
  <c r="DU87" i="14" s="1"/>
  <c r="DT56" i="14"/>
  <c r="DT87" i="14" s="1"/>
  <c r="DS56" i="14"/>
  <c r="DS87" i="14" s="1"/>
  <c r="DR56" i="14"/>
  <c r="DR87" i="14" s="1"/>
  <c r="DQ56" i="14"/>
  <c r="DQ87" i="14" s="1"/>
  <c r="DP56" i="14"/>
  <c r="DP87" i="14" s="1"/>
  <c r="DO56" i="14"/>
  <c r="DO87" i="14" s="1"/>
  <c r="DN56" i="14"/>
  <c r="DN87" i="14" s="1"/>
  <c r="DM56" i="14"/>
  <c r="DM87" i="14" s="1"/>
  <c r="DL56" i="14"/>
  <c r="DL87" i="14" s="1"/>
  <c r="DK56" i="14"/>
  <c r="DK87" i="14" s="1"/>
  <c r="DJ56" i="14"/>
  <c r="DJ87" i="14" s="1"/>
  <c r="DI56" i="14"/>
  <c r="DI87" i="14" s="1"/>
  <c r="DH56" i="14"/>
  <c r="DH87" i="14" s="1"/>
  <c r="DG56" i="14"/>
  <c r="DG87" i="14" s="1"/>
  <c r="DF56" i="14"/>
  <c r="DF87" i="14" s="1"/>
  <c r="DE56" i="14"/>
  <c r="DE87" i="14" s="1"/>
  <c r="DD56" i="14"/>
  <c r="DD87" i="14" s="1"/>
  <c r="DC56" i="14"/>
  <c r="DC87" i="14" s="1"/>
  <c r="DB56" i="14"/>
  <c r="DB87" i="14" s="1"/>
  <c r="DA56" i="14"/>
  <c r="DA87" i="14" s="1"/>
  <c r="CZ56" i="14"/>
  <c r="CZ87" i="14" s="1"/>
  <c r="CY56" i="14"/>
  <c r="CY87" i="14" s="1"/>
  <c r="CX56" i="14"/>
  <c r="CX87" i="14" s="1"/>
  <c r="CW56" i="14"/>
  <c r="CW87" i="14" s="1"/>
  <c r="CV56" i="14"/>
  <c r="CV87" i="14" s="1"/>
  <c r="CU56" i="14"/>
  <c r="CU87" i="14" s="1"/>
  <c r="CT56" i="14"/>
  <c r="CT87" i="14" s="1"/>
  <c r="CS56" i="14"/>
  <c r="CS87" i="14" s="1"/>
  <c r="CR56" i="14"/>
  <c r="CR87" i="14" s="1"/>
  <c r="CQ56" i="14"/>
  <c r="CQ87" i="14" s="1"/>
  <c r="CP56" i="14"/>
  <c r="CP87" i="14" s="1"/>
  <c r="CO56" i="14"/>
  <c r="CO87" i="14" s="1"/>
  <c r="CN56" i="14"/>
  <c r="CN87" i="14" s="1"/>
  <c r="CM56" i="14"/>
  <c r="CM87" i="14" s="1"/>
  <c r="CL56" i="14"/>
  <c r="CL87" i="14" s="1"/>
  <c r="CK56" i="14"/>
  <c r="CK87" i="14" s="1"/>
  <c r="CJ56" i="14"/>
  <c r="CJ87" i="14" s="1"/>
  <c r="CI56" i="14"/>
  <c r="CI87" i="14" s="1"/>
  <c r="CH56" i="14"/>
  <c r="CH87" i="14" s="1"/>
  <c r="CG56" i="14"/>
  <c r="CG87" i="14" s="1"/>
  <c r="CF56" i="14"/>
  <c r="CF87" i="14" s="1"/>
  <c r="CE56" i="14"/>
  <c r="CE87" i="14" s="1"/>
  <c r="CD56" i="14"/>
  <c r="CD87" i="14" s="1"/>
  <c r="CC56" i="14"/>
  <c r="CC87" i="14" s="1"/>
  <c r="CB56" i="14"/>
  <c r="CB87" i="14" s="1"/>
  <c r="CA56" i="14"/>
  <c r="CA87" i="14" s="1"/>
  <c r="BZ56" i="14"/>
  <c r="BZ87" i="14" s="1"/>
  <c r="BY56" i="14"/>
  <c r="BY87" i="14" s="1"/>
  <c r="BX56" i="14"/>
  <c r="BX87" i="14" s="1"/>
  <c r="BW56" i="14"/>
  <c r="BW87" i="14" s="1"/>
  <c r="BV56" i="14"/>
  <c r="BV87" i="14" s="1"/>
  <c r="BU56" i="14"/>
  <c r="BU87" i="14" s="1"/>
  <c r="BT56" i="14"/>
  <c r="BT87" i="14" s="1"/>
  <c r="BS56" i="14"/>
  <c r="BS87" i="14" s="1"/>
  <c r="BR56" i="14"/>
  <c r="BR87" i="14" s="1"/>
  <c r="BQ56" i="14"/>
  <c r="BQ87" i="14" s="1"/>
  <c r="BP56" i="14"/>
  <c r="BP87" i="14" s="1"/>
  <c r="BO56" i="14"/>
  <c r="BO87" i="14" s="1"/>
  <c r="BN56" i="14"/>
  <c r="BN87" i="14" s="1"/>
  <c r="BM56" i="14"/>
  <c r="BM87" i="14" s="1"/>
  <c r="BL56" i="14"/>
  <c r="BL87" i="14" s="1"/>
  <c r="BK56" i="14"/>
  <c r="BK87" i="14" s="1"/>
  <c r="BJ56" i="14"/>
  <c r="BJ87" i="14" s="1"/>
  <c r="BI56" i="14"/>
  <c r="BI87" i="14" s="1"/>
  <c r="BH56" i="14"/>
  <c r="BH87" i="14" s="1"/>
  <c r="BG56" i="14"/>
  <c r="BG87" i="14" s="1"/>
  <c r="BF56" i="14"/>
  <c r="BF87" i="14" s="1"/>
  <c r="BE56" i="14"/>
  <c r="BE87" i="14" s="1"/>
  <c r="BD56" i="14"/>
  <c r="BD87" i="14" s="1"/>
  <c r="BC56" i="14"/>
  <c r="BC87" i="14" s="1"/>
  <c r="BB56" i="14"/>
  <c r="BB87" i="14" s="1"/>
  <c r="BA56" i="14"/>
  <c r="BA87" i="14" s="1"/>
  <c r="GB55" i="14"/>
  <c r="GB86" i="14" s="1"/>
  <c r="GA55" i="14"/>
  <c r="GA86" i="14" s="1"/>
  <c r="FZ55" i="14"/>
  <c r="FZ86" i="14" s="1"/>
  <c r="FY55" i="14"/>
  <c r="FY86" i="14" s="1"/>
  <c r="FX55" i="14"/>
  <c r="FX86" i="14" s="1"/>
  <c r="FW55" i="14"/>
  <c r="FW86" i="14" s="1"/>
  <c r="FV55" i="14"/>
  <c r="FV86" i="14" s="1"/>
  <c r="FU55" i="14"/>
  <c r="FU86" i="14" s="1"/>
  <c r="FT55" i="14"/>
  <c r="FT86" i="14" s="1"/>
  <c r="FS55" i="14"/>
  <c r="FS86" i="14" s="1"/>
  <c r="FR55" i="14"/>
  <c r="FR86" i="14" s="1"/>
  <c r="FQ55" i="14"/>
  <c r="FQ86" i="14" s="1"/>
  <c r="FP55" i="14"/>
  <c r="FP86" i="14" s="1"/>
  <c r="FO55" i="14"/>
  <c r="FO86" i="14" s="1"/>
  <c r="FN55" i="14"/>
  <c r="FN86" i="14" s="1"/>
  <c r="FM55" i="14"/>
  <c r="FM86" i="14" s="1"/>
  <c r="FL55" i="14"/>
  <c r="FL86" i="14" s="1"/>
  <c r="FK55" i="14"/>
  <c r="FK86" i="14" s="1"/>
  <c r="FJ55" i="14"/>
  <c r="FJ86" i="14" s="1"/>
  <c r="FI55" i="14"/>
  <c r="FI86" i="14" s="1"/>
  <c r="FH55" i="14"/>
  <c r="FH86" i="14" s="1"/>
  <c r="FG55" i="14"/>
  <c r="FG86" i="14" s="1"/>
  <c r="FF55" i="14"/>
  <c r="FF86" i="14" s="1"/>
  <c r="FE55" i="14"/>
  <c r="FE86" i="14" s="1"/>
  <c r="FD55" i="14"/>
  <c r="FD86" i="14" s="1"/>
  <c r="FC55" i="14"/>
  <c r="FC86" i="14" s="1"/>
  <c r="FB55" i="14"/>
  <c r="FB86" i="14" s="1"/>
  <c r="FA55" i="14"/>
  <c r="FA86" i="14" s="1"/>
  <c r="EZ55" i="14"/>
  <c r="EZ86" i="14" s="1"/>
  <c r="EY55" i="14"/>
  <c r="EY86" i="14" s="1"/>
  <c r="EX55" i="14"/>
  <c r="EX86" i="14" s="1"/>
  <c r="EW55" i="14"/>
  <c r="EW86" i="14" s="1"/>
  <c r="EV55" i="14"/>
  <c r="EV86" i="14" s="1"/>
  <c r="EU55" i="14"/>
  <c r="EU86" i="14" s="1"/>
  <c r="ET55" i="14"/>
  <c r="ET86" i="14" s="1"/>
  <c r="ES55" i="14"/>
  <c r="ES86" i="14" s="1"/>
  <c r="ER55" i="14"/>
  <c r="ER86" i="14" s="1"/>
  <c r="EQ55" i="14"/>
  <c r="EQ86" i="14" s="1"/>
  <c r="EP55" i="14"/>
  <c r="EP86" i="14" s="1"/>
  <c r="EO55" i="14"/>
  <c r="EO86" i="14" s="1"/>
  <c r="EN55" i="14"/>
  <c r="EN86" i="14" s="1"/>
  <c r="EM55" i="14"/>
  <c r="EM86" i="14" s="1"/>
  <c r="EL55" i="14"/>
  <c r="EL86" i="14" s="1"/>
  <c r="EK55" i="14"/>
  <c r="EK86" i="14" s="1"/>
  <c r="EJ55" i="14"/>
  <c r="EJ86" i="14" s="1"/>
  <c r="EI55" i="14"/>
  <c r="EI86" i="14" s="1"/>
  <c r="EH55" i="14"/>
  <c r="EH86" i="14" s="1"/>
  <c r="EG55" i="14"/>
  <c r="EG86" i="14" s="1"/>
  <c r="EF55" i="14"/>
  <c r="EF86" i="14" s="1"/>
  <c r="EE55" i="14"/>
  <c r="EE86" i="14" s="1"/>
  <c r="ED55" i="14"/>
  <c r="ED86" i="14" s="1"/>
  <c r="EC55" i="14"/>
  <c r="EC86" i="14" s="1"/>
  <c r="EB55" i="14"/>
  <c r="EB86" i="14" s="1"/>
  <c r="EA55" i="14"/>
  <c r="EA86" i="14" s="1"/>
  <c r="DZ55" i="14"/>
  <c r="DZ86" i="14" s="1"/>
  <c r="DY55" i="14"/>
  <c r="DY86" i="14" s="1"/>
  <c r="DX55" i="14"/>
  <c r="DX86" i="14" s="1"/>
  <c r="DW55" i="14"/>
  <c r="DW86" i="14" s="1"/>
  <c r="DV55" i="14"/>
  <c r="DV86" i="14" s="1"/>
  <c r="DU55" i="14"/>
  <c r="DU86" i="14" s="1"/>
  <c r="DT55" i="14"/>
  <c r="DT86" i="14" s="1"/>
  <c r="DS55" i="14"/>
  <c r="DS86" i="14" s="1"/>
  <c r="DR55" i="14"/>
  <c r="DR86" i="14" s="1"/>
  <c r="DQ55" i="14"/>
  <c r="DQ86" i="14" s="1"/>
  <c r="DP55" i="14"/>
  <c r="DP86" i="14" s="1"/>
  <c r="DO55" i="14"/>
  <c r="DO86" i="14" s="1"/>
  <c r="DN55" i="14"/>
  <c r="DN86" i="14" s="1"/>
  <c r="DM55" i="14"/>
  <c r="DM86" i="14" s="1"/>
  <c r="DL55" i="14"/>
  <c r="DL86" i="14" s="1"/>
  <c r="DK55" i="14"/>
  <c r="DK86" i="14" s="1"/>
  <c r="DJ55" i="14"/>
  <c r="DJ86" i="14" s="1"/>
  <c r="DI55" i="14"/>
  <c r="DI86" i="14" s="1"/>
  <c r="DH55" i="14"/>
  <c r="DH86" i="14" s="1"/>
  <c r="DG55" i="14"/>
  <c r="DG86" i="14" s="1"/>
  <c r="DF55" i="14"/>
  <c r="DF86" i="14" s="1"/>
  <c r="DE55" i="14"/>
  <c r="DE86" i="14" s="1"/>
  <c r="DD55" i="14"/>
  <c r="DD86" i="14" s="1"/>
  <c r="DC55" i="14"/>
  <c r="DC86" i="14" s="1"/>
  <c r="DB55" i="14"/>
  <c r="DB86" i="14" s="1"/>
  <c r="DA55" i="14"/>
  <c r="DA86" i="14" s="1"/>
  <c r="CZ55" i="14"/>
  <c r="CZ86" i="14" s="1"/>
  <c r="CY55" i="14"/>
  <c r="CY86" i="14" s="1"/>
  <c r="CX55" i="14"/>
  <c r="CX86" i="14" s="1"/>
  <c r="CW55" i="14"/>
  <c r="CW86" i="14" s="1"/>
  <c r="CV55" i="14"/>
  <c r="CV86" i="14" s="1"/>
  <c r="CU55" i="14"/>
  <c r="CU86" i="14" s="1"/>
  <c r="CT55" i="14"/>
  <c r="CT86" i="14" s="1"/>
  <c r="CS55" i="14"/>
  <c r="CS86" i="14" s="1"/>
  <c r="CR55" i="14"/>
  <c r="CR86" i="14" s="1"/>
  <c r="CQ55" i="14"/>
  <c r="CQ86" i="14" s="1"/>
  <c r="CP55" i="14"/>
  <c r="CP86" i="14" s="1"/>
  <c r="CO55" i="14"/>
  <c r="CO86" i="14" s="1"/>
  <c r="CN55" i="14"/>
  <c r="CN86" i="14" s="1"/>
  <c r="CM55" i="14"/>
  <c r="CM86" i="14" s="1"/>
  <c r="CL55" i="14"/>
  <c r="CL86" i="14" s="1"/>
  <c r="CK55" i="14"/>
  <c r="CK86" i="14" s="1"/>
  <c r="CJ55" i="14"/>
  <c r="CJ86" i="14" s="1"/>
  <c r="CI55" i="14"/>
  <c r="CI86" i="14" s="1"/>
  <c r="CH55" i="14"/>
  <c r="CH86" i="14" s="1"/>
  <c r="CG55" i="14"/>
  <c r="CG86" i="14" s="1"/>
  <c r="CF55" i="14"/>
  <c r="CF86" i="14" s="1"/>
  <c r="CE55" i="14"/>
  <c r="CE86" i="14" s="1"/>
  <c r="CD55" i="14"/>
  <c r="CD86" i="14" s="1"/>
  <c r="CC55" i="14"/>
  <c r="CC86" i="14" s="1"/>
  <c r="CB55" i="14"/>
  <c r="CB86" i="14" s="1"/>
  <c r="CA55" i="14"/>
  <c r="CA86" i="14" s="1"/>
  <c r="BZ55" i="14"/>
  <c r="BZ86" i="14" s="1"/>
  <c r="BY55" i="14"/>
  <c r="BY86" i="14" s="1"/>
  <c r="BX55" i="14"/>
  <c r="BX86" i="14" s="1"/>
  <c r="BW55" i="14"/>
  <c r="BW86" i="14" s="1"/>
  <c r="BV55" i="14"/>
  <c r="BV86" i="14" s="1"/>
  <c r="BU55" i="14"/>
  <c r="BU86" i="14" s="1"/>
  <c r="BT55" i="14"/>
  <c r="BT86" i="14" s="1"/>
  <c r="BS55" i="14"/>
  <c r="BS86" i="14" s="1"/>
  <c r="BR55" i="14"/>
  <c r="BR86" i="14" s="1"/>
  <c r="BQ55" i="14"/>
  <c r="BQ86" i="14" s="1"/>
  <c r="BP55" i="14"/>
  <c r="BP86" i="14" s="1"/>
  <c r="BO55" i="14"/>
  <c r="BO86" i="14" s="1"/>
  <c r="BN55" i="14"/>
  <c r="BN86" i="14" s="1"/>
  <c r="BM55" i="14"/>
  <c r="BM86" i="14" s="1"/>
  <c r="BL55" i="14"/>
  <c r="BL86" i="14" s="1"/>
  <c r="BK55" i="14"/>
  <c r="BK86" i="14" s="1"/>
  <c r="BJ55" i="14"/>
  <c r="BJ86" i="14" s="1"/>
  <c r="BI55" i="14"/>
  <c r="BI86" i="14" s="1"/>
  <c r="BH55" i="14"/>
  <c r="BH86" i="14" s="1"/>
  <c r="BG55" i="14"/>
  <c r="BG86" i="14" s="1"/>
  <c r="BF55" i="14"/>
  <c r="BF86" i="14" s="1"/>
  <c r="BE55" i="14"/>
  <c r="BE86" i="14" s="1"/>
  <c r="BD55" i="14"/>
  <c r="BD86" i="14" s="1"/>
  <c r="BC55" i="14"/>
  <c r="BC86" i="14" s="1"/>
  <c r="BB55" i="14"/>
  <c r="BB86" i="14" s="1"/>
  <c r="BA55" i="14"/>
  <c r="BA86" i="14" s="1"/>
  <c r="GB54" i="14"/>
  <c r="GB85" i="14" s="1"/>
  <c r="GA54" i="14"/>
  <c r="GA85" i="14" s="1"/>
  <c r="FZ54" i="14"/>
  <c r="FZ85" i="14" s="1"/>
  <c r="FY54" i="14"/>
  <c r="FY85" i="14" s="1"/>
  <c r="FX54" i="14"/>
  <c r="FX85" i="14" s="1"/>
  <c r="FW54" i="14"/>
  <c r="FW85" i="14" s="1"/>
  <c r="FV54" i="14"/>
  <c r="FV85" i="14" s="1"/>
  <c r="FU54" i="14"/>
  <c r="FU85" i="14" s="1"/>
  <c r="FT54" i="14"/>
  <c r="FT85" i="14" s="1"/>
  <c r="FS54" i="14"/>
  <c r="FS85" i="14" s="1"/>
  <c r="FR54" i="14"/>
  <c r="FR85" i="14" s="1"/>
  <c r="FQ54" i="14"/>
  <c r="FQ85" i="14" s="1"/>
  <c r="FP54" i="14"/>
  <c r="FP85" i="14" s="1"/>
  <c r="FO54" i="14"/>
  <c r="FO85" i="14" s="1"/>
  <c r="FN54" i="14"/>
  <c r="FN85" i="14" s="1"/>
  <c r="FM54" i="14"/>
  <c r="FM85" i="14" s="1"/>
  <c r="FL54" i="14"/>
  <c r="FL85" i="14" s="1"/>
  <c r="FK54" i="14"/>
  <c r="FK85" i="14" s="1"/>
  <c r="FJ54" i="14"/>
  <c r="FJ85" i="14" s="1"/>
  <c r="FI54" i="14"/>
  <c r="FI85" i="14" s="1"/>
  <c r="FH54" i="14"/>
  <c r="FH85" i="14" s="1"/>
  <c r="FG54" i="14"/>
  <c r="FG85" i="14" s="1"/>
  <c r="FF54" i="14"/>
  <c r="FF85" i="14" s="1"/>
  <c r="FE54" i="14"/>
  <c r="FE85" i="14" s="1"/>
  <c r="FD54" i="14"/>
  <c r="FD85" i="14" s="1"/>
  <c r="FC54" i="14"/>
  <c r="FC85" i="14" s="1"/>
  <c r="FB54" i="14"/>
  <c r="FB85" i="14" s="1"/>
  <c r="FA54" i="14"/>
  <c r="FA85" i="14" s="1"/>
  <c r="EZ54" i="14"/>
  <c r="EZ85" i="14" s="1"/>
  <c r="EY54" i="14"/>
  <c r="EY85" i="14" s="1"/>
  <c r="EX54" i="14"/>
  <c r="EX85" i="14" s="1"/>
  <c r="EW54" i="14"/>
  <c r="EW85" i="14" s="1"/>
  <c r="EV54" i="14"/>
  <c r="EV85" i="14" s="1"/>
  <c r="EU54" i="14"/>
  <c r="EU85" i="14" s="1"/>
  <c r="ET54" i="14"/>
  <c r="ET85" i="14" s="1"/>
  <c r="ES54" i="14"/>
  <c r="ES85" i="14" s="1"/>
  <c r="ER54" i="14"/>
  <c r="ER85" i="14" s="1"/>
  <c r="EQ54" i="14"/>
  <c r="EQ85" i="14" s="1"/>
  <c r="EP54" i="14"/>
  <c r="EP85" i="14" s="1"/>
  <c r="EO54" i="14"/>
  <c r="EO85" i="14" s="1"/>
  <c r="EN54" i="14"/>
  <c r="EN85" i="14" s="1"/>
  <c r="EM54" i="14"/>
  <c r="EM85" i="14" s="1"/>
  <c r="EL54" i="14"/>
  <c r="EL85" i="14" s="1"/>
  <c r="EK54" i="14"/>
  <c r="EK85" i="14" s="1"/>
  <c r="EJ54" i="14"/>
  <c r="EJ85" i="14" s="1"/>
  <c r="EI54" i="14"/>
  <c r="EI85" i="14" s="1"/>
  <c r="EH54" i="14"/>
  <c r="EH85" i="14" s="1"/>
  <c r="EG54" i="14"/>
  <c r="EG85" i="14" s="1"/>
  <c r="EF54" i="14"/>
  <c r="EF85" i="14" s="1"/>
  <c r="EE54" i="14"/>
  <c r="EE85" i="14" s="1"/>
  <c r="ED54" i="14"/>
  <c r="ED85" i="14" s="1"/>
  <c r="EC54" i="14"/>
  <c r="EC85" i="14" s="1"/>
  <c r="EB54" i="14"/>
  <c r="EB85" i="14" s="1"/>
  <c r="EA54" i="14"/>
  <c r="EA85" i="14" s="1"/>
  <c r="DZ54" i="14"/>
  <c r="DZ85" i="14" s="1"/>
  <c r="DY54" i="14"/>
  <c r="DY85" i="14" s="1"/>
  <c r="DX54" i="14"/>
  <c r="DX85" i="14" s="1"/>
  <c r="DW54" i="14"/>
  <c r="DW85" i="14" s="1"/>
  <c r="DV54" i="14"/>
  <c r="DV85" i="14" s="1"/>
  <c r="DU54" i="14"/>
  <c r="DU85" i="14" s="1"/>
  <c r="DT54" i="14"/>
  <c r="DT85" i="14" s="1"/>
  <c r="DS54" i="14"/>
  <c r="DS85" i="14" s="1"/>
  <c r="DR54" i="14"/>
  <c r="DR85" i="14" s="1"/>
  <c r="DQ54" i="14"/>
  <c r="DQ85" i="14" s="1"/>
  <c r="DP54" i="14"/>
  <c r="DP85" i="14" s="1"/>
  <c r="DO54" i="14"/>
  <c r="DO85" i="14" s="1"/>
  <c r="DN54" i="14"/>
  <c r="DN85" i="14" s="1"/>
  <c r="DM54" i="14"/>
  <c r="DM85" i="14" s="1"/>
  <c r="DL54" i="14"/>
  <c r="DL85" i="14" s="1"/>
  <c r="DK54" i="14"/>
  <c r="DK85" i="14" s="1"/>
  <c r="DJ54" i="14"/>
  <c r="DJ85" i="14" s="1"/>
  <c r="DI54" i="14"/>
  <c r="DI85" i="14" s="1"/>
  <c r="DH54" i="14"/>
  <c r="DH85" i="14" s="1"/>
  <c r="DG54" i="14"/>
  <c r="DG85" i="14" s="1"/>
  <c r="DF54" i="14"/>
  <c r="DF85" i="14" s="1"/>
  <c r="DE54" i="14"/>
  <c r="DE85" i="14" s="1"/>
  <c r="DD54" i="14"/>
  <c r="DD85" i="14" s="1"/>
  <c r="DC54" i="14"/>
  <c r="DC85" i="14" s="1"/>
  <c r="DB54" i="14"/>
  <c r="DB85" i="14" s="1"/>
  <c r="DA54" i="14"/>
  <c r="DA85" i="14" s="1"/>
  <c r="CZ54" i="14"/>
  <c r="CZ85" i="14" s="1"/>
  <c r="CY54" i="14"/>
  <c r="CY85" i="14" s="1"/>
  <c r="CX54" i="14"/>
  <c r="CX85" i="14" s="1"/>
  <c r="CW54" i="14"/>
  <c r="CW85" i="14" s="1"/>
  <c r="CV54" i="14"/>
  <c r="CV85" i="14" s="1"/>
  <c r="CU54" i="14"/>
  <c r="CU85" i="14" s="1"/>
  <c r="CT54" i="14"/>
  <c r="CT85" i="14" s="1"/>
  <c r="CS54" i="14"/>
  <c r="CS85" i="14" s="1"/>
  <c r="CR54" i="14"/>
  <c r="CR85" i="14" s="1"/>
  <c r="CQ54" i="14"/>
  <c r="CQ85" i="14" s="1"/>
  <c r="CP54" i="14"/>
  <c r="CP85" i="14" s="1"/>
  <c r="CO54" i="14"/>
  <c r="CO85" i="14" s="1"/>
  <c r="CN54" i="14"/>
  <c r="CN85" i="14" s="1"/>
  <c r="CM54" i="14"/>
  <c r="CM85" i="14" s="1"/>
  <c r="CL54" i="14"/>
  <c r="CL85" i="14" s="1"/>
  <c r="CK54" i="14"/>
  <c r="CK85" i="14" s="1"/>
  <c r="CJ54" i="14"/>
  <c r="CJ85" i="14" s="1"/>
  <c r="CI54" i="14"/>
  <c r="CI85" i="14" s="1"/>
  <c r="CH54" i="14"/>
  <c r="CH85" i="14" s="1"/>
  <c r="CG54" i="14"/>
  <c r="CG85" i="14" s="1"/>
  <c r="CF54" i="14"/>
  <c r="CF85" i="14" s="1"/>
  <c r="CE54" i="14"/>
  <c r="CE85" i="14" s="1"/>
  <c r="CD54" i="14"/>
  <c r="CD85" i="14" s="1"/>
  <c r="CC54" i="14"/>
  <c r="CC85" i="14" s="1"/>
  <c r="CB54" i="14"/>
  <c r="CB85" i="14" s="1"/>
  <c r="CA54" i="14"/>
  <c r="CA85" i="14" s="1"/>
  <c r="BZ54" i="14"/>
  <c r="BZ85" i="14" s="1"/>
  <c r="BY54" i="14"/>
  <c r="BY85" i="14" s="1"/>
  <c r="BX54" i="14"/>
  <c r="BX85" i="14" s="1"/>
  <c r="BW54" i="14"/>
  <c r="BW85" i="14" s="1"/>
  <c r="BV54" i="14"/>
  <c r="BV85" i="14" s="1"/>
  <c r="BU54" i="14"/>
  <c r="BU85" i="14" s="1"/>
  <c r="BT54" i="14"/>
  <c r="BT85" i="14" s="1"/>
  <c r="BS54" i="14"/>
  <c r="BS85" i="14" s="1"/>
  <c r="BR54" i="14"/>
  <c r="BR85" i="14" s="1"/>
  <c r="BQ54" i="14"/>
  <c r="BQ85" i="14" s="1"/>
  <c r="BP54" i="14"/>
  <c r="BP85" i="14" s="1"/>
  <c r="BO54" i="14"/>
  <c r="BO85" i="14" s="1"/>
  <c r="BN54" i="14"/>
  <c r="BN85" i="14" s="1"/>
  <c r="BM54" i="14"/>
  <c r="BM85" i="14" s="1"/>
  <c r="BL54" i="14"/>
  <c r="BL85" i="14" s="1"/>
  <c r="BK54" i="14"/>
  <c r="BK85" i="14" s="1"/>
  <c r="BJ54" i="14"/>
  <c r="BJ85" i="14" s="1"/>
  <c r="BI54" i="14"/>
  <c r="BI85" i="14" s="1"/>
  <c r="BH54" i="14"/>
  <c r="BH85" i="14" s="1"/>
  <c r="BG54" i="14"/>
  <c r="BG85" i="14" s="1"/>
  <c r="BF54" i="14"/>
  <c r="BF85" i="14" s="1"/>
  <c r="BE54" i="14"/>
  <c r="BE85" i="14" s="1"/>
  <c r="BD54" i="14"/>
  <c r="BD85" i="14" s="1"/>
  <c r="BC54" i="14"/>
  <c r="BC85" i="14" s="1"/>
  <c r="BB54" i="14"/>
  <c r="BB85" i="14" s="1"/>
  <c r="BA54" i="14"/>
  <c r="BA85" i="14" s="1"/>
  <c r="GB53" i="14"/>
  <c r="GB84" i="14" s="1"/>
  <c r="GA53" i="14"/>
  <c r="GA84" i="14" s="1"/>
  <c r="FZ53" i="14"/>
  <c r="FZ84" i="14" s="1"/>
  <c r="FY53" i="14"/>
  <c r="FY84" i="14" s="1"/>
  <c r="FX53" i="14"/>
  <c r="FX84" i="14" s="1"/>
  <c r="FW53" i="14"/>
  <c r="FW84" i="14" s="1"/>
  <c r="FV53" i="14"/>
  <c r="FV84" i="14" s="1"/>
  <c r="FU53" i="14"/>
  <c r="FU84" i="14" s="1"/>
  <c r="FT53" i="14"/>
  <c r="FT84" i="14" s="1"/>
  <c r="FS53" i="14"/>
  <c r="FS84" i="14" s="1"/>
  <c r="FR53" i="14"/>
  <c r="FR84" i="14" s="1"/>
  <c r="FQ53" i="14"/>
  <c r="FQ84" i="14" s="1"/>
  <c r="FP53" i="14"/>
  <c r="FP84" i="14" s="1"/>
  <c r="FO53" i="14"/>
  <c r="FO84" i="14" s="1"/>
  <c r="FN53" i="14"/>
  <c r="FN84" i="14" s="1"/>
  <c r="FM53" i="14"/>
  <c r="FM84" i="14" s="1"/>
  <c r="FL53" i="14"/>
  <c r="FL84" i="14" s="1"/>
  <c r="FK53" i="14"/>
  <c r="FK84" i="14" s="1"/>
  <c r="FJ53" i="14"/>
  <c r="FJ84" i="14" s="1"/>
  <c r="FI53" i="14"/>
  <c r="FI84" i="14" s="1"/>
  <c r="FH53" i="14"/>
  <c r="FH84" i="14" s="1"/>
  <c r="FG53" i="14"/>
  <c r="FG84" i="14" s="1"/>
  <c r="FF53" i="14"/>
  <c r="FF84" i="14" s="1"/>
  <c r="FE53" i="14"/>
  <c r="FE84" i="14" s="1"/>
  <c r="FD53" i="14"/>
  <c r="FD84" i="14" s="1"/>
  <c r="FC53" i="14"/>
  <c r="FC84" i="14" s="1"/>
  <c r="FB53" i="14"/>
  <c r="FB84" i="14" s="1"/>
  <c r="FA53" i="14"/>
  <c r="FA84" i="14" s="1"/>
  <c r="EZ53" i="14"/>
  <c r="EZ84" i="14" s="1"/>
  <c r="EY53" i="14"/>
  <c r="EY84" i="14" s="1"/>
  <c r="EX53" i="14"/>
  <c r="EX84" i="14" s="1"/>
  <c r="EW53" i="14"/>
  <c r="EW84" i="14" s="1"/>
  <c r="EV53" i="14"/>
  <c r="EV84" i="14" s="1"/>
  <c r="EU53" i="14"/>
  <c r="EU84" i="14" s="1"/>
  <c r="ET53" i="14"/>
  <c r="ET84" i="14" s="1"/>
  <c r="ES53" i="14"/>
  <c r="ES84" i="14" s="1"/>
  <c r="ER53" i="14"/>
  <c r="ER84" i="14" s="1"/>
  <c r="EQ53" i="14"/>
  <c r="EQ84" i="14" s="1"/>
  <c r="EP53" i="14"/>
  <c r="EP84" i="14" s="1"/>
  <c r="EO53" i="14"/>
  <c r="EO84" i="14" s="1"/>
  <c r="EN53" i="14"/>
  <c r="EN84" i="14" s="1"/>
  <c r="EM53" i="14"/>
  <c r="EM84" i="14" s="1"/>
  <c r="EL53" i="14"/>
  <c r="EL84" i="14" s="1"/>
  <c r="EK53" i="14"/>
  <c r="EK84" i="14" s="1"/>
  <c r="EJ53" i="14"/>
  <c r="EJ84" i="14" s="1"/>
  <c r="EI53" i="14"/>
  <c r="EI84" i="14" s="1"/>
  <c r="EH53" i="14"/>
  <c r="EH84" i="14" s="1"/>
  <c r="EG53" i="14"/>
  <c r="EG84" i="14" s="1"/>
  <c r="EF53" i="14"/>
  <c r="EF84" i="14" s="1"/>
  <c r="EE53" i="14"/>
  <c r="EE84" i="14" s="1"/>
  <c r="ED53" i="14"/>
  <c r="ED84" i="14" s="1"/>
  <c r="EC53" i="14"/>
  <c r="EC84" i="14" s="1"/>
  <c r="EB53" i="14"/>
  <c r="EB84" i="14" s="1"/>
  <c r="EA53" i="14"/>
  <c r="EA84" i="14" s="1"/>
  <c r="DZ53" i="14"/>
  <c r="DZ84" i="14" s="1"/>
  <c r="DY53" i="14"/>
  <c r="DY84" i="14" s="1"/>
  <c r="DX53" i="14"/>
  <c r="DX84" i="14" s="1"/>
  <c r="DW53" i="14"/>
  <c r="DW84" i="14" s="1"/>
  <c r="DV53" i="14"/>
  <c r="DV84" i="14" s="1"/>
  <c r="DU53" i="14"/>
  <c r="DU84" i="14" s="1"/>
  <c r="DT53" i="14"/>
  <c r="DT84" i="14" s="1"/>
  <c r="DS53" i="14"/>
  <c r="DS84" i="14" s="1"/>
  <c r="DR53" i="14"/>
  <c r="DR84" i="14" s="1"/>
  <c r="DQ53" i="14"/>
  <c r="DQ84" i="14" s="1"/>
  <c r="DP53" i="14"/>
  <c r="DP84" i="14" s="1"/>
  <c r="DO53" i="14"/>
  <c r="DO84" i="14" s="1"/>
  <c r="DN53" i="14"/>
  <c r="DN84" i="14" s="1"/>
  <c r="DM53" i="14"/>
  <c r="DM84" i="14" s="1"/>
  <c r="DL53" i="14"/>
  <c r="DL84" i="14" s="1"/>
  <c r="DK53" i="14"/>
  <c r="DK84" i="14" s="1"/>
  <c r="DJ53" i="14"/>
  <c r="DJ84" i="14" s="1"/>
  <c r="DI53" i="14"/>
  <c r="DI84" i="14" s="1"/>
  <c r="DH53" i="14"/>
  <c r="DH84" i="14" s="1"/>
  <c r="DG53" i="14"/>
  <c r="DG84" i="14" s="1"/>
  <c r="DF53" i="14"/>
  <c r="DF84" i="14" s="1"/>
  <c r="DE53" i="14"/>
  <c r="DE84" i="14" s="1"/>
  <c r="DD53" i="14"/>
  <c r="DD84" i="14" s="1"/>
  <c r="DC53" i="14"/>
  <c r="DC84" i="14" s="1"/>
  <c r="DB53" i="14"/>
  <c r="DB84" i="14" s="1"/>
  <c r="DA53" i="14"/>
  <c r="DA84" i="14" s="1"/>
  <c r="CZ53" i="14"/>
  <c r="CZ84" i="14" s="1"/>
  <c r="CY53" i="14"/>
  <c r="CY84" i="14" s="1"/>
  <c r="CX53" i="14"/>
  <c r="CX84" i="14" s="1"/>
  <c r="CW53" i="14"/>
  <c r="CW84" i="14" s="1"/>
  <c r="CV53" i="14"/>
  <c r="CV84" i="14" s="1"/>
  <c r="CU53" i="14"/>
  <c r="CU84" i="14" s="1"/>
  <c r="CT53" i="14"/>
  <c r="CT84" i="14" s="1"/>
  <c r="CS53" i="14"/>
  <c r="CS84" i="14" s="1"/>
  <c r="CR53" i="14"/>
  <c r="CR84" i="14" s="1"/>
  <c r="CQ53" i="14"/>
  <c r="CQ84" i="14" s="1"/>
  <c r="CP53" i="14"/>
  <c r="CP84" i="14" s="1"/>
  <c r="CO53" i="14"/>
  <c r="CO84" i="14" s="1"/>
  <c r="CN53" i="14"/>
  <c r="CN84" i="14" s="1"/>
  <c r="CM53" i="14"/>
  <c r="CM84" i="14" s="1"/>
  <c r="CL53" i="14"/>
  <c r="CL84" i="14" s="1"/>
  <c r="CK53" i="14"/>
  <c r="CK84" i="14" s="1"/>
  <c r="CJ53" i="14"/>
  <c r="CJ84" i="14" s="1"/>
  <c r="CI53" i="14"/>
  <c r="CI84" i="14" s="1"/>
  <c r="CH53" i="14"/>
  <c r="CH84" i="14" s="1"/>
  <c r="CG53" i="14"/>
  <c r="CG84" i="14" s="1"/>
  <c r="CF53" i="14"/>
  <c r="CF84" i="14" s="1"/>
  <c r="CE53" i="14"/>
  <c r="CE84" i="14" s="1"/>
  <c r="CD53" i="14"/>
  <c r="CD84" i="14" s="1"/>
  <c r="CC53" i="14"/>
  <c r="CC84" i="14" s="1"/>
  <c r="CB53" i="14"/>
  <c r="CB84" i="14" s="1"/>
  <c r="CA53" i="14"/>
  <c r="CA84" i="14" s="1"/>
  <c r="BZ53" i="14"/>
  <c r="BZ84" i="14" s="1"/>
  <c r="BY53" i="14"/>
  <c r="BY84" i="14" s="1"/>
  <c r="BX53" i="14"/>
  <c r="BX84" i="14" s="1"/>
  <c r="BW53" i="14"/>
  <c r="BW84" i="14" s="1"/>
  <c r="BV53" i="14"/>
  <c r="BV84" i="14" s="1"/>
  <c r="BU53" i="14"/>
  <c r="BU84" i="14" s="1"/>
  <c r="BT53" i="14"/>
  <c r="BT84" i="14" s="1"/>
  <c r="BS53" i="14"/>
  <c r="BS84" i="14" s="1"/>
  <c r="BR53" i="14"/>
  <c r="BR84" i="14" s="1"/>
  <c r="BQ53" i="14"/>
  <c r="BQ84" i="14" s="1"/>
  <c r="BP53" i="14"/>
  <c r="BP84" i="14" s="1"/>
  <c r="BO53" i="14"/>
  <c r="BO84" i="14" s="1"/>
  <c r="BN53" i="14"/>
  <c r="BN84" i="14" s="1"/>
  <c r="BM53" i="14"/>
  <c r="BM84" i="14" s="1"/>
  <c r="BL53" i="14"/>
  <c r="BL84" i="14" s="1"/>
  <c r="BK53" i="14"/>
  <c r="BK84" i="14" s="1"/>
  <c r="BJ53" i="14"/>
  <c r="BJ84" i="14" s="1"/>
  <c r="BI53" i="14"/>
  <c r="BI84" i="14" s="1"/>
  <c r="BH53" i="14"/>
  <c r="BH84" i="14" s="1"/>
  <c r="BG53" i="14"/>
  <c r="BG84" i="14" s="1"/>
  <c r="BF53" i="14"/>
  <c r="BF84" i="14" s="1"/>
  <c r="BE53" i="14"/>
  <c r="BE84" i="14" s="1"/>
  <c r="BD53" i="14"/>
  <c r="BD84" i="14" s="1"/>
  <c r="BC53" i="14"/>
  <c r="BC84" i="14" s="1"/>
  <c r="BB53" i="14"/>
  <c r="BB84" i="14" s="1"/>
  <c r="BA53" i="14"/>
  <c r="BA84" i="14" s="1"/>
  <c r="GB52" i="14"/>
  <c r="GB83" i="14" s="1"/>
  <c r="GA52" i="14"/>
  <c r="GA83" i="14" s="1"/>
  <c r="FZ52" i="14"/>
  <c r="FZ83" i="14" s="1"/>
  <c r="FY52" i="14"/>
  <c r="FY83" i="14" s="1"/>
  <c r="FX52" i="14"/>
  <c r="FX83" i="14" s="1"/>
  <c r="FW52" i="14"/>
  <c r="FW83" i="14" s="1"/>
  <c r="FV52" i="14"/>
  <c r="FV83" i="14" s="1"/>
  <c r="FU52" i="14"/>
  <c r="FU83" i="14" s="1"/>
  <c r="FT52" i="14"/>
  <c r="FT83" i="14" s="1"/>
  <c r="FS52" i="14"/>
  <c r="FS83" i="14" s="1"/>
  <c r="FR52" i="14"/>
  <c r="FR83" i="14" s="1"/>
  <c r="FQ52" i="14"/>
  <c r="FQ83" i="14" s="1"/>
  <c r="FP52" i="14"/>
  <c r="FP83" i="14" s="1"/>
  <c r="FO52" i="14"/>
  <c r="FO83" i="14" s="1"/>
  <c r="FN52" i="14"/>
  <c r="FN83" i="14" s="1"/>
  <c r="FM52" i="14"/>
  <c r="FM83" i="14" s="1"/>
  <c r="FL52" i="14"/>
  <c r="FL83" i="14" s="1"/>
  <c r="FK52" i="14"/>
  <c r="FK83" i="14" s="1"/>
  <c r="FJ52" i="14"/>
  <c r="FJ83" i="14" s="1"/>
  <c r="FI52" i="14"/>
  <c r="FI83" i="14" s="1"/>
  <c r="FH52" i="14"/>
  <c r="FH83" i="14" s="1"/>
  <c r="FG52" i="14"/>
  <c r="FG83" i="14" s="1"/>
  <c r="FF52" i="14"/>
  <c r="FF83" i="14" s="1"/>
  <c r="FE52" i="14"/>
  <c r="FE83" i="14" s="1"/>
  <c r="FD52" i="14"/>
  <c r="FD83" i="14" s="1"/>
  <c r="FC52" i="14"/>
  <c r="FC83" i="14" s="1"/>
  <c r="FB52" i="14"/>
  <c r="FB83" i="14" s="1"/>
  <c r="FA52" i="14"/>
  <c r="FA83" i="14" s="1"/>
  <c r="EZ52" i="14"/>
  <c r="EZ83" i="14" s="1"/>
  <c r="EY52" i="14"/>
  <c r="EY83" i="14" s="1"/>
  <c r="EX52" i="14"/>
  <c r="EX83" i="14" s="1"/>
  <c r="EW52" i="14"/>
  <c r="EW83" i="14" s="1"/>
  <c r="EV52" i="14"/>
  <c r="EV83" i="14" s="1"/>
  <c r="EU52" i="14"/>
  <c r="EU83" i="14" s="1"/>
  <c r="ET52" i="14"/>
  <c r="ET83" i="14" s="1"/>
  <c r="ES52" i="14"/>
  <c r="ES83" i="14" s="1"/>
  <c r="ER52" i="14"/>
  <c r="ER83" i="14" s="1"/>
  <c r="EQ52" i="14"/>
  <c r="EQ83" i="14" s="1"/>
  <c r="EP52" i="14"/>
  <c r="EP83" i="14" s="1"/>
  <c r="EO52" i="14"/>
  <c r="EO83" i="14" s="1"/>
  <c r="EN52" i="14"/>
  <c r="EN83" i="14" s="1"/>
  <c r="EM52" i="14"/>
  <c r="EM83" i="14" s="1"/>
  <c r="EL52" i="14"/>
  <c r="EL83" i="14" s="1"/>
  <c r="EK52" i="14"/>
  <c r="EK83" i="14" s="1"/>
  <c r="EJ52" i="14"/>
  <c r="EJ83" i="14" s="1"/>
  <c r="EI52" i="14"/>
  <c r="EI83" i="14" s="1"/>
  <c r="EH52" i="14"/>
  <c r="EH83" i="14" s="1"/>
  <c r="EG52" i="14"/>
  <c r="EG83" i="14" s="1"/>
  <c r="EF52" i="14"/>
  <c r="EF83" i="14" s="1"/>
  <c r="EE52" i="14"/>
  <c r="EE83" i="14" s="1"/>
  <c r="ED52" i="14"/>
  <c r="ED83" i="14" s="1"/>
  <c r="EC52" i="14"/>
  <c r="EC83" i="14" s="1"/>
  <c r="EB52" i="14"/>
  <c r="EB83" i="14" s="1"/>
  <c r="EA52" i="14"/>
  <c r="EA83" i="14" s="1"/>
  <c r="DZ52" i="14"/>
  <c r="DZ83" i="14" s="1"/>
  <c r="DY52" i="14"/>
  <c r="DY83" i="14" s="1"/>
  <c r="DX52" i="14"/>
  <c r="DX83" i="14" s="1"/>
  <c r="DW52" i="14"/>
  <c r="DW83" i="14" s="1"/>
  <c r="DV52" i="14"/>
  <c r="DV83" i="14" s="1"/>
  <c r="DU52" i="14"/>
  <c r="DU83" i="14" s="1"/>
  <c r="DT52" i="14"/>
  <c r="DT83" i="14" s="1"/>
  <c r="DS52" i="14"/>
  <c r="DS83" i="14" s="1"/>
  <c r="DR52" i="14"/>
  <c r="DR83" i="14" s="1"/>
  <c r="DQ52" i="14"/>
  <c r="DQ83" i="14" s="1"/>
  <c r="DP52" i="14"/>
  <c r="DP83" i="14" s="1"/>
  <c r="DO52" i="14"/>
  <c r="DO83" i="14" s="1"/>
  <c r="DN52" i="14"/>
  <c r="DN83" i="14" s="1"/>
  <c r="DM52" i="14"/>
  <c r="DM83" i="14" s="1"/>
  <c r="DL52" i="14"/>
  <c r="DL83" i="14" s="1"/>
  <c r="DK52" i="14"/>
  <c r="DK83" i="14" s="1"/>
  <c r="DJ52" i="14"/>
  <c r="DJ83" i="14" s="1"/>
  <c r="DI52" i="14"/>
  <c r="DI83" i="14" s="1"/>
  <c r="DH52" i="14"/>
  <c r="DH83" i="14" s="1"/>
  <c r="DG52" i="14"/>
  <c r="DG83" i="14" s="1"/>
  <c r="DF52" i="14"/>
  <c r="DF83" i="14" s="1"/>
  <c r="DE52" i="14"/>
  <c r="DE83" i="14" s="1"/>
  <c r="DD52" i="14"/>
  <c r="DD83" i="14" s="1"/>
  <c r="DC52" i="14"/>
  <c r="DC83" i="14" s="1"/>
  <c r="DB52" i="14"/>
  <c r="DB83" i="14" s="1"/>
  <c r="DA52" i="14"/>
  <c r="DA83" i="14" s="1"/>
  <c r="CZ52" i="14"/>
  <c r="CZ83" i="14" s="1"/>
  <c r="CY52" i="14"/>
  <c r="CY83" i="14" s="1"/>
  <c r="CX52" i="14"/>
  <c r="CX83" i="14" s="1"/>
  <c r="CW52" i="14"/>
  <c r="CW83" i="14" s="1"/>
  <c r="CV52" i="14"/>
  <c r="CV83" i="14" s="1"/>
  <c r="CU52" i="14"/>
  <c r="CU83" i="14" s="1"/>
  <c r="CT52" i="14"/>
  <c r="CT83" i="14" s="1"/>
  <c r="CS52" i="14"/>
  <c r="CS83" i="14" s="1"/>
  <c r="CR52" i="14"/>
  <c r="CR83" i="14" s="1"/>
  <c r="CQ52" i="14"/>
  <c r="CQ83" i="14" s="1"/>
  <c r="CP52" i="14"/>
  <c r="CP83" i="14" s="1"/>
  <c r="CO52" i="14"/>
  <c r="CO83" i="14" s="1"/>
  <c r="CN52" i="14"/>
  <c r="CN83" i="14" s="1"/>
  <c r="CM52" i="14"/>
  <c r="CM83" i="14" s="1"/>
  <c r="CL52" i="14"/>
  <c r="CL83" i="14" s="1"/>
  <c r="CK52" i="14"/>
  <c r="CK83" i="14" s="1"/>
  <c r="CJ52" i="14"/>
  <c r="CJ83" i="14" s="1"/>
  <c r="CI52" i="14"/>
  <c r="CI83" i="14" s="1"/>
  <c r="CH52" i="14"/>
  <c r="CH83" i="14" s="1"/>
  <c r="CG52" i="14"/>
  <c r="CG83" i="14" s="1"/>
  <c r="CF52" i="14"/>
  <c r="CF83" i="14" s="1"/>
  <c r="CE52" i="14"/>
  <c r="CE83" i="14" s="1"/>
  <c r="CD52" i="14"/>
  <c r="CD83" i="14" s="1"/>
  <c r="CC52" i="14"/>
  <c r="CC83" i="14" s="1"/>
  <c r="CB52" i="14"/>
  <c r="CB83" i="14" s="1"/>
  <c r="CA52" i="14"/>
  <c r="CA83" i="14" s="1"/>
  <c r="BZ52" i="14"/>
  <c r="BZ83" i="14" s="1"/>
  <c r="BY52" i="14"/>
  <c r="BY83" i="14" s="1"/>
  <c r="BX52" i="14"/>
  <c r="BX83" i="14" s="1"/>
  <c r="BW52" i="14"/>
  <c r="BW83" i="14" s="1"/>
  <c r="BV52" i="14"/>
  <c r="BV83" i="14" s="1"/>
  <c r="BU52" i="14"/>
  <c r="BU83" i="14" s="1"/>
  <c r="BT52" i="14"/>
  <c r="BT83" i="14" s="1"/>
  <c r="BS52" i="14"/>
  <c r="BS83" i="14" s="1"/>
  <c r="BR52" i="14"/>
  <c r="BR83" i="14" s="1"/>
  <c r="BQ52" i="14"/>
  <c r="BQ83" i="14" s="1"/>
  <c r="BP52" i="14"/>
  <c r="BP83" i="14" s="1"/>
  <c r="BO52" i="14"/>
  <c r="BO83" i="14" s="1"/>
  <c r="BN52" i="14"/>
  <c r="BN83" i="14" s="1"/>
  <c r="BM52" i="14"/>
  <c r="BM83" i="14" s="1"/>
  <c r="BL52" i="14"/>
  <c r="BL83" i="14" s="1"/>
  <c r="BK52" i="14"/>
  <c r="BK83" i="14" s="1"/>
  <c r="BJ52" i="14"/>
  <c r="BJ83" i="14" s="1"/>
  <c r="BI52" i="14"/>
  <c r="BI83" i="14" s="1"/>
  <c r="BH52" i="14"/>
  <c r="BH83" i="14" s="1"/>
  <c r="BG52" i="14"/>
  <c r="BG83" i="14" s="1"/>
  <c r="BF52" i="14"/>
  <c r="BF83" i="14" s="1"/>
  <c r="BE52" i="14"/>
  <c r="BE83" i="14" s="1"/>
  <c r="BD52" i="14"/>
  <c r="BD83" i="14" s="1"/>
  <c r="BC52" i="14"/>
  <c r="BC83" i="14" s="1"/>
  <c r="BB52" i="14"/>
  <c r="BB83" i="14" s="1"/>
  <c r="BA52" i="14"/>
  <c r="BA83" i="14" s="1"/>
  <c r="GB51" i="14"/>
  <c r="GB82" i="14" s="1"/>
  <c r="GA51" i="14"/>
  <c r="GA82" i="14" s="1"/>
  <c r="FZ51" i="14"/>
  <c r="FZ82" i="14" s="1"/>
  <c r="FY51" i="14"/>
  <c r="FY82" i="14" s="1"/>
  <c r="FX51" i="14"/>
  <c r="FX82" i="14" s="1"/>
  <c r="FW51" i="14"/>
  <c r="FW82" i="14" s="1"/>
  <c r="FV51" i="14"/>
  <c r="FV82" i="14" s="1"/>
  <c r="FU51" i="14"/>
  <c r="FU82" i="14" s="1"/>
  <c r="FT51" i="14"/>
  <c r="FT82" i="14" s="1"/>
  <c r="FS51" i="14"/>
  <c r="FS82" i="14" s="1"/>
  <c r="FR51" i="14"/>
  <c r="FR82" i="14" s="1"/>
  <c r="FQ51" i="14"/>
  <c r="FQ82" i="14" s="1"/>
  <c r="FP51" i="14"/>
  <c r="FP82" i="14" s="1"/>
  <c r="FO51" i="14"/>
  <c r="FO82" i="14" s="1"/>
  <c r="FN51" i="14"/>
  <c r="FN82" i="14" s="1"/>
  <c r="FM51" i="14"/>
  <c r="FM82" i="14" s="1"/>
  <c r="FL51" i="14"/>
  <c r="FL82" i="14" s="1"/>
  <c r="FK51" i="14"/>
  <c r="FK82" i="14" s="1"/>
  <c r="FJ51" i="14"/>
  <c r="FJ82" i="14" s="1"/>
  <c r="FI51" i="14"/>
  <c r="FI82" i="14" s="1"/>
  <c r="FH51" i="14"/>
  <c r="FH82" i="14" s="1"/>
  <c r="FG51" i="14"/>
  <c r="FG82" i="14" s="1"/>
  <c r="FF51" i="14"/>
  <c r="FF82" i="14" s="1"/>
  <c r="FE51" i="14"/>
  <c r="FE82" i="14" s="1"/>
  <c r="FD51" i="14"/>
  <c r="FD82" i="14" s="1"/>
  <c r="FC51" i="14"/>
  <c r="FC82" i="14" s="1"/>
  <c r="FB51" i="14"/>
  <c r="FB82" i="14" s="1"/>
  <c r="FA51" i="14"/>
  <c r="FA82" i="14" s="1"/>
  <c r="EZ51" i="14"/>
  <c r="EZ82" i="14" s="1"/>
  <c r="EY51" i="14"/>
  <c r="EY82" i="14" s="1"/>
  <c r="EX51" i="14"/>
  <c r="EX82" i="14" s="1"/>
  <c r="EW51" i="14"/>
  <c r="EW82" i="14" s="1"/>
  <c r="EV51" i="14"/>
  <c r="EV82" i="14" s="1"/>
  <c r="EU51" i="14"/>
  <c r="EU82" i="14" s="1"/>
  <c r="ET51" i="14"/>
  <c r="ET82" i="14" s="1"/>
  <c r="ES51" i="14"/>
  <c r="ES82" i="14" s="1"/>
  <c r="ER51" i="14"/>
  <c r="ER82" i="14" s="1"/>
  <c r="EQ51" i="14"/>
  <c r="EQ82" i="14" s="1"/>
  <c r="EP51" i="14"/>
  <c r="EP82" i="14" s="1"/>
  <c r="EO51" i="14"/>
  <c r="EO82" i="14" s="1"/>
  <c r="EN51" i="14"/>
  <c r="EN82" i="14" s="1"/>
  <c r="EM51" i="14"/>
  <c r="EM82" i="14" s="1"/>
  <c r="EL51" i="14"/>
  <c r="EL82" i="14" s="1"/>
  <c r="EK51" i="14"/>
  <c r="EK82" i="14" s="1"/>
  <c r="EJ51" i="14"/>
  <c r="EJ82" i="14" s="1"/>
  <c r="EI51" i="14"/>
  <c r="EI82" i="14" s="1"/>
  <c r="EH51" i="14"/>
  <c r="EH82" i="14" s="1"/>
  <c r="EG51" i="14"/>
  <c r="EG82" i="14" s="1"/>
  <c r="EF51" i="14"/>
  <c r="EF82" i="14" s="1"/>
  <c r="EE51" i="14"/>
  <c r="EE82" i="14" s="1"/>
  <c r="ED51" i="14"/>
  <c r="ED82" i="14" s="1"/>
  <c r="EC51" i="14"/>
  <c r="EC82" i="14" s="1"/>
  <c r="EB51" i="14"/>
  <c r="EB82" i="14" s="1"/>
  <c r="EA51" i="14"/>
  <c r="EA82" i="14" s="1"/>
  <c r="DZ51" i="14"/>
  <c r="DZ82" i="14" s="1"/>
  <c r="DY51" i="14"/>
  <c r="DY82" i="14" s="1"/>
  <c r="DX51" i="14"/>
  <c r="DX82" i="14" s="1"/>
  <c r="DW51" i="14"/>
  <c r="DW82" i="14" s="1"/>
  <c r="DV51" i="14"/>
  <c r="DV82" i="14" s="1"/>
  <c r="DU51" i="14"/>
  <c r="DU82" i="14" s="1"/>
  <c r="DT51" i="14"/>
  <c r="DT82" i="14" s="1"/>
  <c r="DS51" i="14"/>
  <c r="DS82" i="14" s="1"/>
  <c r="DR51" i="14"/>
  <c r="DR82" i="14" s="1"/>
  <c r="DQ51" i="14"/>
  <c r="DQ82" i="14" s="1"/>
  <c r="DP51" i="14"/>
  <c r="DP82" i="14" s="1"/>
  <c r="DO51" i="14"/>
  <c r="DO82" i="14" s="1"/>
  <c r="DN51" i="14"/>
  <c r="DN82" i="14" s="1"/>
  <c r="DM51" i="14"/>
  <c r="DM82" i="14" s="1"/>
  <c r="DL51" i="14"/>
  <c r="DL82" i="14" s="1"/>
  <c r="DK51" i="14"/>
  <c r="DK82" i="14" s="1"/>
  <c r="DJ51" i="14"/>
  <c r="DJ82" i="14" s="1"/>
  <c r="DI51" i="14"/>
  <c r="DI82" i="14" s="1"/>
  <c r="DH51" i="14"/>
  <c r="DH82" i="14" s="1"/>
  <c r="DG51" i="14"/>
  <c r="DG82" i="14" s="1"/>
  <c r="DF51" i="14"/>
  <c r="DF82" i="14" s="1"/>
  <c r="DE51" i="14"/>
  <c r="DE82" i="14" s="1"/>
  <c r="DD51" i="14"/>
  <c r="DD82" i="14" s="1"/>
  <c r="DC51" i="14"/>
  <c r="DC82" i="14" s="1"/>
  <c r="DB51" i="14"/>
  <c r="DB82" i="14" s="1"/>
  <c r="DA51" i="14"/>
  <c r="DA82" i="14" s="1"/>
  <c r="CZ51" i="14"/>
  <c r="CZ82" i="14" s="1"/>
  <c r="CY51" i="14"/>
  <c r="CY82" i="14" s="1"/>
  <c r="CX51" i="14"/>
  <c r="CX82" i="14" s="1"/>
  <c r="CW51" i="14"/>
  <c r="CW82" i="14" s="1"/>
  <c r="CV51" i="14"/>
  <c r="CV82" i="14" s="1"/>
  <c r="CU51" i="14"/>
  <c r="CU82" i="14" s="1"/>
  <c r="CT51" i="14"/>
  <c r="CT82" i="14" s="1"/>
  <c r="CS51" i="14"/>
  <c r="CS82" i="14" s="1"/>
  <c r="CR51" i="14"/>
  <c r="CR82" i="14" s="1"/>
  <c r="CQ51" i="14"/>
  <c r="CQ82" i="14" s="1"/>
  <c r="CP51" i="14"/>
  <c r="CP82" i="14" s="1"/>
  <c r="CO51" i="14"/>
  <c r="CO82" i="14" s="1"/>
  <c r="CN51" i="14"/>
  <c r="CN82" i="14" s="1"/>
  <c r="CM51" i="14"/>
  <c r="CM82" i="14" s="1"/>
  <c r="CL51" i="14"/>
  <c r="CL82" i="14" s="1"/>
  <c r="CK51" i="14"/>
  <c r="CK82" i="14" s="1"/>
  <c r="CJ51" i="14"/>
  <c r="CJ82" i="14" s="1"/>
  <c r="CI51" i="14"/>
  <c r="CI82" i="14" s="1"/>
  <c r="CH51" i="14"/>
  <c r="CH82" i="14" s="1"/>
  <c r="CG51" i="14"/>
  <c r="CG82" i="14" s="1"/>
  <c r="CF51" i="14"/>
  <c r="CF82" i="14" s="1"/>
  <c r="CE51" i="14"/>
  <c r="CE82" i="14" s="1"/>
  <c r="CD51" i="14"/>
  <c r="CD82" i="14" s="1"/>
  <c r="CC51" i="14"/>
  <c r="CC82" i="14" s="1"/>
  <c r="CB51" i="14"/>
  <c r="CB82" i="14" s="1"/>
  <c r="CA51" i="14"/>
  <c r="CA82" i="14" s="1"/>
  <c r="BZ51" i="14"/>
  <c r="BZ82" i="14" s="1"/>
  <c r="BY51" i="14"/>
  <c r="BY82" i="14" s="1"/>
  <c r="BX51" i="14"/>
  <c r="BX82" i="14" s="1"/>
  <c r="BW51" i="14"/>
  <c r="BW82" i="14" s="1"/>
  <c r="BV51" i="14"/>
  <c r="BV82" i="14" s="1"/>
  <c r="BU51" i="14"/>
  <c r="BU82" i="14" s="1"/>
  <c r="BT51" i="14"/>
  <c r="BT82" i="14" s="1"/>
  <c r="BS51" i="14"/>
  <c r="BS82" i="14" s="1"/>
  <c r="BR51" i="14"/>
  <c r="BR82" i="14" s="1"/>
  <c r="BQ51" i="14"/>
  <c r="BQ82" i="14" s="1"/>
  <c r="BP51" i="14"/>
  <c r="BP82" i="14" s="1"/>
  <c r="BO51" i="14"/>
  <c r="BO82" i="14" s="1"/>
  <c r="BN51" i="14"/>
  <c r="BN82" i="14" s="1"/>
  <c r="BM51" i="14"/>
  <c r="BM82" i="14" s="1"/>
  <c r="BL51" i="14"/>
  <c r="BL82" i="14" s="1"/>
  <c r="BK51" i="14"/>
  <c r="BK82" i="14" s="1"/>
  <c r="BJ51" i="14"/>
  <c r="BJ82" i="14" s="1"/>
  <c r="BI51" i="14"/>
  <c r="BI82" i="14" s="1"/>
  <c r="BH51" i="14"/>
  <c r="BH82" i="14" s="1"/>
  <c r="BG51" i="14"/>
  <c r="BG82" i="14" s="1"/>
  <c r="BF51" i="14"/>
  <c r="BF82" i="14" s="1"/>
  <c r="BE51" i="14"/>
  <c r="BE82" i="14" s="1"/>
  <c r="BD51" i="14"/>
  <c r="BD82" i="14" s="1"/>
  <c r="BC51" i="14"/>
  <c r="BC82" i="14" s="1"/>
  <c r="BB51" i="14"/>
  <c r="BB82" i="14" s="1"/>
  <c r="BA51" i="14"/>
  <c r="BA82" i="14" s="1"/>
  <c r="GB50" i="14"/>
  <c r="GB81" i="14" s="1"/>
  <c r="GA50" i="14"/>
  <c r="GA81" i="14" s="1"/>
  <c r="FZ50" i="14"/>
  <c r="FZ81" i="14" s="1"/>
  <c r="FY50" i="14"/>
  <c r="FY81" i="14" s="1"/>
  <c r="FX50" i="14"/>
  <c r="FX81" i="14" s="1"/>
  <c r="FW50" i="14"/>
  <c r="FW81" i="14" s="1"/>
  <c r="FV50" i="14"/>
  <c r="FV81" i="14" s="1"/>
  <c r="FU50" i="14"/>
  <c r="FU81" i="14" s="1"/>
  <c r="FT50" i="14"/>
  <c r="FT81" i="14" s="1"/>
  <c r="FS50" i="14"/>
  <c r="FS81" i="14" s="1"/>
  <c r="FR81" i="14"/>
  <c r="FQ50" i="14"/>
  <c r="FQ81" i="14" s="1"/>
  <c r="FP50" i="14"/>
  <c r="FP81" i="14" s="1"/>
  <c r="FO50" i="14"/>
  <c r="FO81" i="14" s="1"/>
  <c r="FN50" i="14"/>
  <c r="FN81" i="14" s="1"/>
  <c r="FM50" i="14"/>
  <c r="FM81" i="14" s="1"/>
  <c r="FL50" i="14"/>
  <c r="FL81" i="14" s="1"/>
  <c r="FK50" i="14"/>
  <c r="FK81" i="14" s="1"/>
  <c r="FJ50" i="14"/>
  <c r="FJ81" i="14" s="1"/>
  <c r="FI50" i="14"/>
  <c r="FI81" i="14" s="1"/>
  <c r="FH50" i="14"/>
  <c r="FH81" i="14" s="1"/>
  <c r="FG50" i="14"/>
  <c r="FG81" i="14" s="1"/>
  <c r="FF50" i="14"/>
  <c r="FF81" i="14" s="1"/>
  <c r="FE50" i="14"/>
  <c r="FE81" i="14" s="1"/>
  <c r="FD50" i="14"/>
  <c r="FD81" i="14" s="1"/>
  <c r="FC50" i="14"/>
  <c r="FC81" i="14" s="1"/>
  <c r="FB50" i="14"/>
  <c r="FB81" i="14" s="1"/>
  <c r="FA50" i="14"/>
  <c r="FA81" i="14" s="1"/>
  <c r="EZ50" i="14"/>
  <c r="EZ81" i="14" s="1"/>
  <c r="EY50" i="14"/>
  <c r="EY81" i="14" s="1"/>
  <c r="EX50" i="14"/>
  <c r="EX81" i="14" s="1"/>
  <c r="EW50" i="14"/>
  <c r="EW81" i="14" s="1"/>
  <c r="EV50" i="14"/>
  <c r="EV81" i="14" s="1"/>
  <c r="EU50" i="14"/>
  <c r="EU81" i="14" s="1"/>
  <c r="ET50" i="14"/>
  <c r="ET81" i="14" s="1"/>
  <c r="ES50" i="14"/>
  <c r="ES81" i="14" s="1"/>
  <c r="ER50" i="14"/>
  <c r="ER81" i="14" s="1"/>
  <c r="EQ50" i="14"/>
  <c r="EQ81" i="14" s="1"/>
  <c r="EP50" i="14"/>
  <c r="EP81" i="14" s="1"/>
  <c r="EO50" i="14"/>
  <c r="EO81" i="14" s="1"/>
  <c r="EN50" i="14"/>
  <c r="EN81" i="14" s="1"/>
  <c r="EM50" i="14"/>
  <c r="EM81" i="14" s="1"/>
  <c r="EL50" i="14"/>
  <c r="EL81" i="14" s="1"/>
  <c r="EK50" i="14"/>
  <c r="EK81" i="14" s="1"/>
  <c r="EJ50" i="14"/>
  <c r="EJ81" i="14" s="1"/>
  <c r="EI50" i="14"/>
  <c r="EI81" i="14" s="1"/>
  <c r="EH50" i="14"/>
  <c r="EH81" i="14" s="1"/>
  <c r="EG50" i="14"/>
  <c r="EG81" i="14" s="1"/>
  <c r="EF50" i="14"/>
  <c r="EF81" i="14" s="1"/>
  <c r="EE50" i="14"/>
  <c r="EE81" i="14" s="1"/>
  <c r="ED50" i="14"/>
  <c r="ED81" i="14" s="1"/>
  <c r="EC50" i="14"/>
  <c r="EC81" i="14" s="1"/>
  <c r="EB50" i="14"/>
  <c r="EB81" i="14" s="1"/>
  <c r="EA50" i="14"/>
  <c r="EA81" i="14" s="1"/>
  <c r="DZ50" i="14"/>
  <c r="DZ81" i="14" s="1"/>
  <c r="DY50" i="14"/>
  <c r="DY81" i="14" s="1"/>
  <c r="DX50" i="14"/>
  <c r="DX81" i="14" s="1"/>
  <c r="DW50" i="14"/>
  <c r="DW81" i="14" s="1"/>
  <c r="DV50" i="14"/>
  <c r="DV81" i="14" s="1"/>
  <c r="DU50" i="14"/>
  <c r="DU81" i="14" s="1"/>
  <c r="DT50" i="14"/>
  <c r="DT81" i="14" s="1"/>
  <c r="DS50" i="14"/>
  <c r="DS81" i="14" s="1"/>
  <c r="DR50" i="14"/>
  <c r="DR81" i="14" s="1"/>
  <c r="DQ50" i="14"/>
  <c r="DQ81" i="14" s="1"/>
  <c r="DP50" i="14"/>
  <c r="DP81" i="14" s="1"/>
  <c r="DO50" i="14"/>
  <c r="DO81" i="14" s="1"/>
  <c r="DN50" i="14"/>
  <c r="DN81" i="14" s="1"/>
  <c r="DM50" i="14"/>
  <c r="DM81" i="14" s="1"/>
  <c r="DL50" i="14"/>
  <c r="DL81" i="14" s="1"/>
  <c r="DK50" i="14"/>
  <c r="DK81" i="14" s="1"/>
  <c r="DJ50" i="14"/>
  <c r="DJ81" i="14" s="1"/>
  <c r="DI50" i="14"/>
  <c r="DI81" i="14" s="1"/>
  <c r="DH50" i="14"/>
  <c r="DH81" i="14" s="1"/>
  <c r="DG50" i="14"/>
  <c r="DG81" i="14" s="1"/>
  <c r="DF50" i="14"/>
  <c r="DF81" i="14" s="1"/>
  <c r="DE50" i="14"/>
  <c r="DE81" i="14" s="1"/>
  <c r="DD50" i="14"/>
  <c r="DD81" i="14" s="1"/>
  <c r="DC50" i="14"/>
  <c r="DC81" i="14" s="1"/>
  <c r="DB50" i="14"/>
  <c r="DB81" i="14" s="1"/>
  <c r="DA50" i="14"/>
  <c r="DA81" i="14" s="1"/>
  <c r="CZ50" i="14"/>
  <c r="CZ81" i="14" s="1"/>
  <c r="CY50" i="14"/>
  <c r="CY81" i="14" s="1"/>
  <c r="CX50" i="14"/>
  <c r="CX81" i="14" s="1"/>
  <c r="CW50" i="14"/>
  <c r="CW81" i="14" s="1"/>
  <c r="CV50" i="14"/>
  <c r="CV81" i="14" s="1"/>
  <c r="CU50" i="14"/>
  <c r="CU81" i="14" s="1"/>
  <c r="CT50" i="14"/>
  <c r="CT81" i="14" s="1"/>
  <c r="CS50" i="14"/>
  <c r="CS81" i="14" s="1"/>
  <c r="CR50" i="14"/>
  <c r="CR81" i="14" s="1"/>
  <c r="CQ50" i="14"/>
  <c r="CQ81" i="14" s="1"/>
  <c r="CP50" i="14"/>
  <c r="CP81" i="14" s="1"/>
  <c r="CO50" i="14"/>
  <c r="CO81" i="14" s="1"/>
  <c r="CN50" i="14"/>
  <c r="CN81" i="14" s="1"/>
  <c r="CM50" i="14"/>
  <c r="CM81" i="14" s="1"/>
  <c r="CL50" i="14"/>
  <c r="CL81" i="14" s="1"/>
  <c r="CK50" i="14"/>
  <c r="CK81" i="14" s="1"/>
  <c r="CJ50" i="14"/>
  <c r="CJ81" i="14" s="1"/>
  <c r="CI50" i="14"/>
  <c r="CI81" i="14" s="1"/>
  <c r="CH50" i="14"/>
  <c r="CH81" i="14" s="1"/>
  <c r="CG50" i="14"/>
  <c r="CG81" i="14" s="1"/>
  <c r="CF50" i="14"/>
  <c r="CF81" i="14" s="1"/>
  <c r="CE50" i="14"/>
  <c r="CE81" i="14" s="1"/>
  <c r="CD50" i="14"/>
  <c r="CD81" i="14" s="1"/>
  <c r="CC50" i="14"/>
  <c r="CC81" i="14" s="1"/>
  <c r="CB50" i="14"/>
  <c r="CB81" i="14" s="1"/>
  <c r="CA50" i="14"/>
  <c r="CA81" i="14" s="1"/>
  <c r="BZ50" i="14"/>
  <c r="BZ81" i="14" s="1"/>
  <c r="BY50" i="14"/>
  <c r="BY81" i="14" s="1"/>
  <c r="BX50" i="14"/>
  <c r="BX81" i="14" s="1"/>
  <c r="BW50" i="14"/>
  <c r="BW81" i="14" s="1"/>
  <c r="BV50" i="14"/>
  <c r="BV81" i="14" s="1"/>
  <c r="BU50" i="14"/>
  <c r="BU81" i="14" s="1"/>
  <c r="BT50" i="14"/>
  <c r="BT81" i="14" s="1"/>
  <c r="BS50" i="14"/>
  <c r="BS81" i="14" s="1"/>
  <c r="BR50" i="14"/>
  <c r="BR81" i="14" s="1"/>
  <c r="BQ50" i="14"/>
  <c r="BQ81" i="14" s="1"/>
  <c r="BP50" i="14"/>
  <c r="BP81" i="14" s="1"/>
  <c r="BO50" i="14"/>
  <c r="BO81" i="14" s="1"/>
  <c r="BN50" i="14"/>
  <c r="BN81" i="14" s="1"/>
  <c r="BM50" i="14"/>
  <c r="BM81" i="14" s="1"/>
  <c r="BL50" i="14"/>
  <c r="BL81" i="14" s="1"/>
  <c r="BK50" i="14"/>
  <c r="BK81" i="14" s="1"/>
  <c r="BJ50" i="14"/>
  <c r="BJ81" i="14" s="1"/>
  <c r="BI50" i="14"/>
  <c r="BI81" i="14" s="1"/>
  <c r="BH50" i="14"/>
  <c r="BH81" i="14" s="1"/>
  <c r="BG50" i="14"/>
  <c r="BG81" i="14" s="1"/>
  <c r="BF50" i="14"/>
  <c r="BF81" i="14" s="1"/>
  <c r="BE50" i="14"/>
  <c r="BE81" i="14" s="1"/>
  <c r="BD50" i="14"/>
  <c r="BD81" i="14" s="1"/>
  <c r="BC50" i="14"/>
  <c r="BC81" i="14" s="1"/>
  <c r="BB50" i="14"/>
  <c r="BB81" i="14" s="1"/>
  <c r="BA50" i="14"/>
  <c r="BA81" i="14" s="1"/>
  <c r="GB49" i="14"/>
  <c r="GB80" i="14" s="1"/>
  <c r="GA49" i="14"/>
  <c r="GA80" i="14" s="1"/>
  <c r="FZ49" i="14"/>
  <c r="FZ80" i="14" s="1"/>
  <c r="FY49" i="14"/>
  <c r="FY80" i="14" s="1"/>
  <c r="FX49" i="14"/>
  <c r="FX80" i="14" s="1"/>
  <c r="FW49" i="14"/>
  <c r="FW80" i="14" s="1"/>
  <c r="FV49" i="14"/>
  <c r="FV80" i="14" s="1"/>
  <c r="FU49" i="14"/>
  <c r="FU80" i="14" s="1"/>
  <c r="FT49" i="14"/>
  <c r="FT80" i="14" s="1"/>
  <c r="FS49" i="14"/>
  <c r="FS80" i="14" s="1"/>
  <c r="FR49" i="14"/>
  <c r="FR80" i="14" s="1"/>
  <c r="FQ49" i="14"/>
  <c r="FQ80" i="14" s="1"/>
  <c r="FP49" i="14"/>
  <c r="FP80" i="14" s="1"/>
  <c r="FO49" i="14"/>
  <c r="FO80" i="14" s="1"/>
  <c r="FN49" i="14"/>
  <c r="FN80" i="14" s="1"/>
  <c r="FM49" i="14"/>
  <c r="FM80" i="14" s="1"/>
  <c r="FL49" i="14"/>
  <c r="FL80" i="14" s="1"/>
  <c r="FK49" i="14"/>
  <c r="FK80" i="14" s="1"/>
  <c r="FJ49" i="14"/>
  <c r="FJ80" i="14" s="1"/>
  <c r="FI49" i="14"/>
  <c r="FI80" i="14" s="1"/>
  <c r="FH49" i="14"/>
  <c r="FH80" i="14" s="1"/>
  <c r="FG49" i="14"/>
  <c r="FG80" i="14" s="1"/>
  <c r="FF49" i="14"/>
  <c r="FF80" i="14" s="1"/>
  <c r="FE49" i="14"/>
  <c r="FE80" i="14" s="1"/>
  <c r="FD49" i="14"/>
  <c r="FD80" i="14" s="1"/>
  <c r="FC49" i="14"/>
  <c r="FC80" i="14" s="1"/>
  <c r="FB49" i="14"/>
  <c r="FB80" i="14" s="1"/>
  <c r="FA49" i="14"/>
  <c r="FA80" i="14" s="1"/>
  <c r="EZ49" i="14"/>
  <c r="EZ80" i="14" s="1"/>
  <c r="EY49" i="14"/>
  <c r="EY80" i="14" s="1"/>
  <c r="EX49" i="14"/>
  <c r="EX80" i="14" s="1"/>
  <c r="EW49" i="14"/>
  <c r="EW80" i="14" s="1"/>
  <c r="EV49" i="14"/>
  <c r="EV80" i="14" s="1"/>
  <c r="EU49" i="14"/>
  <c r="EU80" i="14" s="1"/>
  <c r="ET49" i="14"/>
  <c r="ET80" i="14" s="1"/>
  <c r="ES49" i="14"/>
  <c r="ES80" i="14" s="1"/>
  <c r="ER49" i="14"/>
  <c r="ER80" i="14" s="1"/>
  <c r="EQ49" i="14"/>
  <c r="EQ80" i="14" s="1"/>
  <c r="EP49" i="14"/>
  <c r="EP80" i="14" s="1"/>
  <c r="EO49" i="14"/>
  <c r="EO80" i="14" s="1"/>
  <c r="EN49" i="14"/>
  <c r="EN80" i="14" s="1"/>
  <c r="EM49" i="14"/>
  <c r="EM80" i="14" s="1"/>
  <c r="EL49" i="14"/>
  <c r="EL80" i="14" s="1"/>
  <c r="EK49" i="14"/>
  <c r="EK80" i="14" s="1"/>
  <c r="EJ49" i="14"/>
  <c r="EJ80" i="14" s="1"/>
  <c r="EI49" i="14"/>
  <c r="EI80" i="14" s="1"/>
  <c r="EH49" i="14"/>
  <c r="EH80" i="14" s="1"/>
  <c r="EG49" i="14"/>
  <c r="EG80" i="14" s="1"/>
  <c r="EF49" i="14"/>
  <c r="EF80" i="14" s="1"/>
  <c r="EE49" i="14"/>
  <c r="EE80" i="14" s="1"/>
  <c r="ED49" i="14"/>
  <c r="ED80" i="14" s="1"/>
  <c r="EC49" i="14"/>
  <c r="EC80" i="14" s="1"/>
  <c r="EB49" i="14"/>
  <c r="EB80" i="14" s="1"/>
  <c r="EA49" i="14"/>
  <c r="EA80" i="14" s="1"/>
  <c r="DZ49" i="14"/>
  <c r="DZ80" i="14" s="1"/>
  <c r="DY49" i="14"/>
  <c r="DY80" i="14" s="1"/>
  <c r="DX49" i="14"/>
  <c r="DX80" i="14" s="1"/>
  <c r="DW49" i="14"/>
  <c r="DW80" i="14" s="1"/>
  <c r="DV49" i="14"/>
  <c r="DV80" i="14" s="1"/>
  <c r="DU49" i="14"/>
  <c r="DU80" i="14" s="1"/>
  <c r="DT49" i="14"/>
  <c r="DT80" i="14" s="1"/>
  <c r="DS49" i="14"/>
  <c r="DS80" i="14" s="1"/>
  <c r="DR49" i="14"/>
  <c r="DR80" i="14" s="1"/>
  <c r="DQ49" i="14"/>
  <c r="DQ80" i="14" s="1"/>
  <c r="DP49" i="14"/>
  <c r="DP80" i="14" s="1"/>
  <c r="DO49" i="14"/>
  <c r="DO80" i="14" s="1"/>
  <c r="DN49" i="14"/>
  <c r="DN80" i="14" s="1"/>
  <c r="DM49" i="14"/>
  <c r="DM80" i="14" s="1"/>
  <c r="DL49" i="14"/>
  <c r="DL80" i="14" s="1"/>
  <c r="DK49" i="14"/>
  <c r="DK80" i="14" s="1"/>
  <c r="DJ49" i="14"/>
  <c r="DJ80" i="14" s="1"/>
  <c r="DI49" i="14"/>
  <c r="DI80" i="14" s="1"/>
  <c r="DH49" i="14"/>
  <c r="DH80" i="14" s="1"/>
  <c r="DG49" i="14"/>
  <c r="DG80" i="14" s="1"/>
  <c r="DF49" i="14"/>
  <c r="DF80" i="14" s="1"/>
  <c r="DE49" i="14"/>
  <c r="DE80" i="14" s="1"/>
  <c r="DD49" i="14"/>
  <c r="DD80" i="14" s="1"/>
  <c r="DC49" i="14"/>
  <c r="DC80" i="14" s="1"/>
  <c r="DB49" i="14"/>
  <c r="DB80" i="14" s="1"/>
  <c r="DA49" i="14"/>
  <c r="DA80" i="14" s="1"/>
  <c r="CZ49" i="14"/>
  <c r="CZ80" i="14" s="1"/>
  <c r="CY49" i="14"/>
  <c r="CY80" i="14" s="1"/>
  <c r="CX49" i="14"/>
  <c r="CX80" i="14" s="1"/>
  <c r="CW49" i="14"/>
  <c r="CW80" i="14" s="1"/>
  <c r="CV49" i="14"/>
  <c r="CV80" i="14" s="1"/>
  <c r="CU49" i="14"/>
  <c r="CU80" i="14" s="1"/>
  <c r="CT49" i="14"/>
  <c r="CT80" i="14" s="1"/>
  <c r="CS49" i="14"/>
  <c r="CS80" i="14" s="1"/>
  <c r="CR49" i="14"/>
  <c r="CR80" i="14" s="1"/>
  <c r="CQ49" i="14"/>
  <c r="CQ80" i="14" s="1"/>
  <c r="CP49" i="14"/>
  <c r="CP80" i="14" s="1"/>
  <c r="CO49" i="14"/>
  <c r="CO80" i="14" s="1"/>
  <c r="CN49" i="14"/>
  <c r="CN80" i="14" s="1"/>
  <c r="CM49" i="14"/>
  <c r="CM80" i="14" s="1"/>
  <c r="CL49" i="14"/>
  <c r="CL80" i="14" s="1"/>
  <c r="CK49" i="14"/>
  <c r="CK80" i="14" s="1"/>
  <c r="CJ49" i="14"/>
  <c r="CJ80" i="14" s="1"/>
  <c r="CI49" i="14"/>
  <c r="CI80" i="14" s="1"/>
  <c r="CH49" i="14"/>
  <c r="CH80" i="14" s="1"/>
  <c r="CG49" i="14"/>
  <c r="CG80" i="14" s="1"/>
  <c r="CF49" i="14"/>
  <c r="CF80" i="14" s="1"/>
  <c r="CE49" i="14"/>
  <c r="CE80" i="14" s="1"/>
  <c r="CD49" i="14"/>
  <c r="CD80" i="14" s="1"/>
  <c r="CC49" i="14"/>
  <c r="CC80" i="14" s="1"/>
  <c r="CB49" i="14"/>
  <c r="CB80" i="14" s="1"/>
  <c r="CA49" i="14"/>
  <c r="CA80" i="14" s="1"/>
  <c r="BZ49" i="14"/>
  <c r="BZ80" i="14" s="1"/>
  <c r="BY49" i="14"/>
  <c r="BY80" i="14" s="1"/>
  <c r="BX49" i="14"/>
  <c r="BX80" i="14" s="1"/>
  <c r="BW49" i="14"/>
  <c r="BW80" i="14" s="1"/>
  <c r="BV49" i="14"/>
  <c r="BV80" i="14" s="1"/>
  <c r="BU49" i="14"/>
  <c r="BU80" i="14" s="1"/>
  <c r="BT49" i="14"/>
  <c r="BT80" i="14" s="1"/>
  <c r="BS49" i="14"/>
  <c r="BS80" i="14" s="1"/>
  <c r="BR49" i="14"/>
  <c r="BR80" i="14" s="1"/>
  <c r="BQ49" i="14"/>
  <c r="BQ80" i="14" s="1"/>
  <c r="BP49" i="14"/>
  <c r="BP80" i="14" s="1"/>
  <c r="BO49" i="14"/>
  <c r="BO80" i="14" s="1"/>
  <c r="BN49" i="14"/>
  <c r="BN80" i="14" s="1"/>
  <c r="BM49" i="14"/>
  <c r="BM80" i="14" s="1"/>
  <c r="BL49" i="14"/>
  <c r="BL80" i="14" s="1"/>
  <c r="BK49" i="14"/>
  <c r="BK80" i="14" s="1"/>
  <c r="BJ49" i="14"/>
  <c r="BJ80" i="14" s="1"/>
  <c r="BI49" i="14"/>
  <c r="BI80" i="14" s="1"/>
  <c r="BH49" i="14"/>
  <c r="BH80" i="14" s="1"/>
  <c r="BG49" i="14"/>
  <c r="BG80" i="14" s="1"/>
  <c r="BF49" i="14"/>
  <c r="BF80" i="14" s="1"/>
  <c r="BE49" i="14"/>
  <c r="BE80" i="14" s="1"/>
  <c r="BD49" i="14"/>
  <c r="BD80" i="14" s="1"/>
  <c r="BC49" i="14"/>
  <c r="BC80" i="14" s="1"/>
  <c r="BB49" i="14"/>
  <c r="BB80" i="14" s="1"/>
  <c r="BA49" i="14"/>
  <c r="BA80" i="14" s="1"/>
  <c r="GB48" i="14"/>
  <c r="GA48" i="14"/>
  <c r="FZ48" i="14"/>
  <c r="FY48" i="14"/>
  <c r="FX48" i="14"/>
  <c r="FW48" i="14"/>
  <c r="FV48" i="14"/>
  <c r="FU48" i="14"/>
  <c r="FT48" i="14"/>
  <c r="FS48" i="14"/>
  <c r="FR48" i="14"/>
  <c r="FQ48" i="14"/>
  <c r="FP48" i="14"/>
  <c r="FO48" i="14"/>
  <c r="FN48" i="14"/>
  <c r="FM48" i="14"/>
  <c r="FL48" i="14"/>
  <c r="FK48" i="14"/>
  <c r="FJ48" i="14"/>
  <c r="FI48" i="14"/>
  <c r="FH48" i="14"/>
  <c r="FG48" i="14"/>
  <c r="FF48" i="14"/>
  <c r="FE48" i="14"/>
  <c r="FD48" i="14"/>
  <c r="FC48" i="14"/>
  <c r="FB48" i="14"/>
  <c r="FA48" i="14"/>
  <c r="EZ48" i="14"/>
  <c r="EY48" i="14"/>
  <c r="EX48" i="14"/>
  <c r="EW48" i="14"/>
  <c r="EV48" i="14"/>
  <c r="EU48" i="14"/>
  <c r="ET48" i="14"/>
  <c r="ES48" i="14"/>
  <c r="ER48" i="14"/>
  <c r="EQ48" i="14"/>
  <c r="EP48" i="14"/>
  <c r="EO48" i="14"/>
  <c r="EN48" i="14"/>
  <c r="EM48" i="14"/>
  <c r="EL48" i="14"/>
  <c r="EK48" i="14"/>
  <c r="EJ48" i="14"/>
  <c r="EI48" i="14"/>
  <c r="EH48" i="14"/>
  <c r="EG48" i="14"/>
  <c r="EF48" i="14"/>
  <c r="EE48" i="14"/>
  <c r="ED48" i="14"/>
  <c r="EC48" i="14"/>
  <c r="EB48" i="14"/>
  <c r="EA48" i="14"/>
  <c r="DZ48" i="14"/>
  <c r="DY48" i="14"/>
  <c r="DX48" i="14"/>
  <c r="DW48" i="14"/>
  <c r="DV48" i="14"/>
  <c r="DU48" i="14"/>
  <c r="DT48" i="14"/>
  <c r="DS48" i="14"/>
  <c r="DR48" i="14"/>
  <c r="DQ48" i="14"/>
  <c r="DP48" i="14"/>
  <c r="DO48" i="14"/>
  <c r="DN48" i="14"/>
  <c r="DM48" i="14"/>
  <c r="DL48" i="14"/>
  <c r="DK48" i="14"/>
  <c r="DJ48" i="14"/>
  <c r="DI48" i="14"/>
  <c r="DH48" i="14"/>
  <c r="DG48" i="14"/>
  <c r="DF48" i="14"/>
  <c r="DE48" i="14"/>
  <c r="DD48" i="14"/>
  <c r="DC48" i="14"/>
  <c r="DB48" i="14"/>
  <c r="DA48" i="14"/>
  <c r="CZ48" i="14"/>
  <c r="CY48" i="14"/>
  <c r="CX48" i="14"/>
  <c r="CW48" i="14"/>
  <c r="CV48" i="14"/>
  <c r="CU48" i="14"/>
  <c r="CT48" i="14"/>
  <c r="CS48" i="14"/>
  <c r="CR48" i="14"/>
  <c r="CQ48" i="14"/>
  <c r="CP48" i="14"/>
  <c r="CO48" i="14"/>
  <c r="CN48" i="14"/>
  <c r="CM48" i="14"/>
  <c r="CL48" i="14"/>
  <c r="CK48" i="14"/>
  <c r="CJ48" i="14"/>
  <c r="CI48" i="14"/>
  <c r="CH48" i="14"/>
  <c r="CG48" i="14"/>
  <c r="CF48" i="14"/>
  <c r="CE48" i="14"/>
  <c r="CD48" i="14"/>
  <c r="CC48" i="14"/>
  <c r="CB48" i="14"/>
  <c r="CA48" i="14"/>
  <c r="BZ48" i="14"/>
  <c r="BY48" i="14"/>
  <c r="BX48" i="14"/>
  <c r="BW48" i="14"/>
  <c r="BV48" i="14"/>
  <c r="BU48" i="14"/>
  <c r="BT48" i="14"/>
  <c r="BS48" i="14"/>
  <c r="BR48" i="14"/>
  <c r="BQ48" i="14"/>
  <c r="BP48" i="14"/>
  <c r="BO48" i="14"/>
  <c r="BN48" i="14"/>
  <c r="BM48" i="14"/>
  <c r="BL48" i="14"/>
  <c r="BK48" i="14"/>
  <c r="BJ48" i="14"/>
  <c r="BI48" i="14"/>
  <c r="BH48" i="14"/>
  <c r="BG48" i="14"/>
  <c r="BF48" i="14"/>
  <c r="BE48" i="14"/>
  <c r="BD48" i="14"/>
  <c r="BC48" i="14"/>
  <c r="BB48" i="14"/>
  <c r="BA48" i="14"/>
  <c r="BL44" i="10"/>
  <c r="BX44" i="10" s="1"/>
  <c r="CJ44" i="10" s="1"/>
  <c r="CV44" i="10" s="1"/>
  <c r="DH44" i="10" s="1"/>
  <c r="DT44" i="10" s="1"/>
  <c r="EF44" i="10" s="1"/>
  <c r="ER44" i="10" s="1"/>
  <c r="FD44" i="10" s="1"/>
  <c r="FP44" i="10" s="1"/>
  <c r="GB44" i="10" s="1"/>
  <c r="BK44" i="10"/>
  <c r="BW44" i="10" s="1"/>
  <c r="CI44" i="10" s="1"/>
  <c r="CU44" i="10" s="1"/>
  <c r="DG44" i="10" s="1"/>
  <c r="DS44" i="10" s="1"/>
  <c r="EE44" i="10" s="1"/>
  <c r="EQ44" i="10" s="1"/>
  <c r="FC44" i="10" s="1"/>
  <c r="FO44" i="10" s="1"/>
  <c r="GA44" i="10" s="1"/>
  <c r="BJ44" i="10"/>
  <c r="BV44" i="10" s="1"/>
  <c r="CH44" i="10" s="1"/>
  <c r="CT44" i="10" s="1"/>
  <c r="DF44" i="10" s="1"/>
  <c r="DR44" i="10" s="1"/>
  <c r="ED44" i="10" s="1"/>
  <c r="EP44" i="10" s="1"/>
  <c r="FB44" i="10" s="1"/>
  <c r="FN44" i="10" s="1"/>
  <c r="FZ44" i="10" s="1"/>
  <c r="BI44" i="10"/>
  <c r="BU44" i="10" s="1"/>
  <c r="BH44" i="10"/>
  <c r="BT44" i="10" s="1"/>
  <c r="CF44" i="10" s="1"/>
  <c r="CR44" i="10" s="1"/>
  <c r="DD44" i="10" s="1"/>
  <c r="DP44" i="10" s="1"/>
  <c r="EB44" i="10" s="1"/>
  <c r="EN44" i="10" s="1"/>
  <c r="EZ44" i="10" s="1"/>
  <c r="FL44" i="10" s="1"/>
  <c r="FX44" i="10" s="1"/>
  <c r="BG44" i="10"/>
  <c r="BS44" i="10" s="1"/>
  <c r="CE44" i="10" s="1"/>
  <c r="CQ44" i="10" s="1"/>
  <c r="DC44" i="10" s="1"/>
  <c r="DO44" i="10" s="1"/>
  <c r="EA44" i="10" s="1"/>
  <c r="EM44" i="10" s="1"/>
  <c r="EY44" i="10" s="1"/>
  <c r="FK44" i="10" s="1"/>
  <c r="FW44" i="10" s="1"/>
  <c r="BF44" i="10"/>
  <c r="BR44" i="10" s="1"/>
  <c r="CD44" i="10" s="1"/>
  <c r="CP44" i="10" s="1"/>
  <c r="DB44" i="10" s="1"/>
  <c r="DN44" i="10" s="1"/>
  <c r="DZ44" i="10" s="1"/>
  <c r="EL44" i="10" s="1"/>
  <c r="EX44" i="10" s="1"/>
  <c r="FJ44" i="10" s="1"/>
  <c r="FV44" i="10" s="1"/>
  <c r="BE44" i="10"/>
  <c r="BQ44" i="10" s="1"/>
  <c r="CC44" i="10" s="1"/>
  <c r="CO44" i="10" s="1"/>
  <c r="DA44" i="10" s="1"/>
  <c r="DM44" i="10" s="1"/>
  <c r="DY44" i="10" s="1"/>
  <c r="EK44" i="10" s="1"/>
  <c r="EW44" i="10" s="1"/>
  <c r="FI44" i="10" s="1"/>
  <c r="FU44" i="10" s="1"/>
  <c r="BD44" i="10"/>
  <c r="BP44" i="10" s="1"/>
  <c r="CB44" i="10" s="1"/>
  <c r="CN44" i="10" s="1"/>
  <c r="CZ44" i="10" s="1"/>
  <c r="DL44" i="10" s="1"/>
  <c r="DX44" i="10" s="1"/>
  <c r="EJ44" i="10" s="1"/>
  <c r="EV44" i="10" s="1"/>
  <c r="FH44" i="10" s="1"/>
  <c r="FT44" i="10" s="1"/>
  <c r="BC44" i="10"/>
  <c r="BO44" i="10" s="1"/>
  <c r="CA44" i="10" s="1"/>
  <c r="CM44" i="10" s="1"/>
  <c r="CY44" i="10" s="1"/>
  <c r="DK44" i="10" s="1"/>
  <c r="DW44" i="10" s="1"/>
  <c r="EI44" i="10" s="1"/>
  <c r="EU44" i="10" s="1"/>
  <c r="FG44" i="10" s="1"/>
  <c r="FS44" i="10" s="1"/>
  <c r="BB44" i="10"/>
  <c r="BN44" i="10" s="1"/>
  <c r="BZ44" i="10" s="1"/>
  <c r="CL44" i="10" s="1"/>
  <c r="CX44" i="10" s="1"/>
  <c r="DJ44" i="10" s="1"/>
  <c r="DV44" i="10" s="1"/>
  <c r="EH44" i="10" s="1"/>
  <c r="ET44" i="10" s="1"/>
  <c r="FF44" i="10" s="1"/>
  <c r="FR44" i="10" s="1"/>
  <c r="BA44" i="10"/>
  <c r="BM44" i="10" s="1"/>
  <c r="BY44" i="10" s="1"/>
  <c r="CK44" i="10" s="1"/>
  <c r="CW44" i="10" s="1"/>
  <c r="DI44" i="10" s="1"/>
  <c r="DU44" i="10" s="1"/>
  <c r="EG44" i="10" s="1"/>
  <c r="ES44" i="10" s="1"/>
  <c r="FE44" i="10" s="1"/>
  <c r="FQ44" i="10" s="1"/>
  <c r="BA33" i="10"/>
  <c r="BB33" i="10"/>
  <c r="BC33" i="10"/>
  <c r="BD33" i="10"/>
  <c r="BE33" i="10"/>
  <c r="BF33" i="10"/>
  <c r="BG33" i="10"/>
  <c r="BH33" i="10"/>
  <c r="BI33" i="10"/>
  <c r="BJ33" i="10"/>
  <c r="BK33" i="10"/>
  <c r="BL33" i="10"/>
  <c r="BM33" i="10"/>
  <c r="BN33" i="10"/>
  <c r="BO33" i="10"/>
  <c r="BP33" i="10"/>
  <c r="BQ33" i="10"/>
  <c r="BR33" i="10"/>
  <c r="BS33" i="10"/>
  <c r="BT33" i="10"/>
  <c r="BU33" i="10"/>
  <c r="BV33" i="10"/>
  <c r="BW33" i="10"/>
  <c r="BX33" i="10"/>
  <c r="BY33" i="10"/>
  <c r="BZ33" i="10"/>
  <c r="CA33" i="10"/>
  <c r="CB33" i="10"/>
  <c r="CC33" i="10"/>
  <c r="CD33" i="10"/>
  <c r="CE33" i="10"/>
  <c r="CF33" i="10"/>
  <c r="CG33" i="10"/>
  <c r="CH33" i="10"/>
  <c r="CI33" i="10"/>
  <c r="CJ33" i="10"/>
  <c r="CK33" i="10"/>
  <c r="CL33" i="10"/>
  <c r="CM33" i="10"/>
  <c r="CN33" i="10"/>
  <c r="CO33" i="10"/>
  <c r="CP33" i="10"/>
  <c r="CQ33" i="10"/>
  <c r="CR33" i="10"/>
  <c r="CS33" i="10"/>
  <c r="CT33" i="10"/>
  <c r="CU33" i="10"/>
  <c r="CV33" i="10"/>
  <c r="CW33" i="10"/>
  <c r="CX33" i="10"/>
  <c r="CY33" i="10"/>
  <c r="CZ33" i="10"/>
  <c r="DA33" i="10"/>
  <c r="DB33" i="10"/>
  <c r="DC33" i="10"/>
  <c r="DD33" i="10"/>
  <c r="DE33" i="10"/>
  <c r="DF33" i="10"/>
  <c r="DG33" i="10"/>
  <c r="DH33" i="10"/>
  <c r="DI33" i="10"/>
  <c r="DJ33" i="10"/>
  <c r="DK33" i="10"/>
  <c r="DL33" i="10"/>
  <c r="DM33" i="10"/>
  <c r="DN33" i="10"/>
  <c r="DO33" i="10"/>
  <c r="DP33" i="10"/>
  <c r="DQ33" i="10"/>
  <c r="DR33" i="10"/>
  <c r="DS33" i="10"/>
  <c r="DT33" i="10"/>
  <c r="DU33" i="10"/>
  <c r="DV33" i="10"/>
  <c r="DW33" i="10"/>
  <c r="DX33" i="10"/>
  <c r="DY33" i="10"/>
  <c r="DZ33" i="10"/>
  <c r="EA33" i="10"/>
  <c r="EB33" i="10"/>
  <c r="EC33" i="10"/>
  <c r="ED33" i="10"/>
  <c r="EE33" i="10"/>
  <c r="EF33" i="10"/>
  <c r="EG33" i="10"/>
  <c r="EH33" i="10"/>
  <c r="EI33" i="10"/>
  <c r="EJ33" i="10"/>
  <c r="EK33" i="10"/>
  <c r="EL33" i="10"/>
  <c r="EM33" i="10"/>
  <c r="EN33" i="10"/>
  <c r="EO33" i="10"/>
  <c r="EP33" i="10"/>
  <c r="EQ33" i="10"/>
  <c r="ER33" i="10"/>
  <c r="ES33" i="10"/>
  <c r="ET33" i="10"/>
  <c r="EU33" i="10"/>
  <c r="EV33" i="10"/>
  <c r="EW33" i="10"/>
  <c r="EX33" i="10"/>
  <c r="EY33" i="10"/>
  <c r="EZ33" i="10"/>
  <c r="FA33" i="10"/>
  <c r="FB33" i="10"/>
  <c r="FC33" i="10"/>
  <c r="FD33" i="10"/>
  <c r="FE33" i="10"/>
  <c r="FF33" i="10"/>
  <c r="FG33" i="10"/>
  <c r="FH33" i="10"/>
  <c r="FI33" i="10"/>
  <c r="FJ33" i="10"/>
  <c r="FK33" i="10"/>
  <c r="FL33" i="10"/>
  <c r="FM33" i="10"/>
  <c r="FN33" i="10"/>
  <c r="FO33" i="10"/>
  <c r="FP33" i="10"/>
  <c r="FQ33" i="10"/>
  <c r="FR33" i="10"/>
  <c r="FS33" i="10"/>
  <c r="FT33" i="10"/>
  <c r="FU33" i="10"/>
  <c r="FV33" i="10"/>
  <c r="FW33" i="10"/>
  <c r="FX33" i="10"/>
  <c r="FY33" i="10"/>
  <c r="FZ33" i="10"/>
  <c r="GA33" i="10"/>
  <c r="GB33" i="10"/>
  <c r="BA34" i="10"/>
  <c r="BA38" i="10" s="1"/>
  <c r="BB34" i="10"/>
  <c r="BC34" i="10"/>
  <c r="BD34" i="10"/>
  <c r="BE34" i="10"/>
  <c r="BF34" i="10"/>
  <c r="BG34" i="10"/>
  <c r="BH34" i="10"/>
  <c r="BI34" i="10"/>
  <c r="BJ34" i="10"/>
  <c r="BK34" i="10"/>
  <c r="BL34" i="10"/>
  <c r="BM34" i="10"/>
  <c r="BM38" i="10" s="1"/>
  <c r="BN34" i="10"/>
  <c r="BO34" i="10"/>
  <c r="BP34" i="10"/>
  <c r="BQ34" i="10"/>
  <c r="BR34" i="10"/>
  <c r="BS34" i="10"/>
  <c r="BT34" i="10"/>
  <c r="BU34" i="10"/>
  <c r="BV34" i="10"/>
  <c r="BW34" i="10"/>
  <c r="BX34" i="10"/>
  <c r="BY34" i="10"/>
  <c r="BY38" i="10" s="1"/>
  <c r="BZ34" i="10"/>
  <c r="CA34" i="10"/>
  <c r="CB34" i="10"/>
  <c r="CC34" i="10"/>
  <c r="CD34" i="10"/>
  <c r="CE34" i="10"/>
  <c r="CF34" i="10"/>
  <c r="CG34" i="10"/>
  <c r="CH34" i="10"/>
  <c r="CI34" i="10"/>
  <c r="CJ34" i="10"/>
  <c r="CK34" i="10"/>
  <c r="CK38" i="10" s="1"/>
  <c r="CL34" i="10"/>
  <c r="CM34" i="10"/>
  <c r="CN34" i="10"/>
  <c r="CO34" i="10"/>
  <c r="CP34" i="10"/>
  <c r="CQ34" i="10"/>
  <c r="CR34" i="10"/>
  <c r="CS34" i="10"/>
  <c r="CT34" i="10"/>
  <c r="CU34" i="10"/>
  <c r="CV34" i="10"/>
  <c r="CW34" i="10"/>
  <c r="CW38" i="10" s="1"/>
  <c r="CX38" i="10" s="1"/>
  <c r="CX34" i="10"/>
  <c r="CY34" i="10"/>
  <c r="CZ34" i="10"/>
  <c r="DA34" i="10"/>
  <c r="DB34" i="10"/>
  <c r="DC34" i="10"/>
  <c r="DD34" i="10"/>
  <c r="DE34" i="10"/>
  <c r="DF34" i="10"/>
  <c r="DG34" i="10"/>
  <c r="DH34" i="10"/>
  <c r="DI34" i="10"/>
  <c r="DI38" i="10" s="1"/>
  <c r="DJ38" i="10" s="1"/>
  <c r="DJ34" i="10"/>
  <c r="DK34" i="10"/>
  <c r="DL34" i="10"/>
  <c r="DM34" i="10"/>
  <c r="DN34" i="10"/>
  <c r="DO34" i="10"/>
  <c r="DP34" i="10"/>
  <c r="DQ34" i="10"/>
  <c r="DR34" i="10"/>
  <c r="DS34" i="10"/>
  <c r="DT34" i="10"/>
  <c r="DU34" i="10"/>
  <c r="DU38" i="10" s="1"/>
  <c r="DV38" i="10" s="1"/>
  <c r="DV34" i="10"/>
  <c r="DW34" i="10"/>
  <c r="DX34" i="10"/>
  <c r="DY34" i="10"/>
  <c r="DZ34" i="10"/>
  <c r="EA34" i="10"/>
  <c r="EB34" i="10"/>
  <c r="EC34" i="10"/>
  <c r="ED34" i="10"/>
  <c r="EE34" i="10"/>
  <c r="EF34" i="10"/>
  <c r="EG34" i="10"/>
  <c r="EG38" i="10" s="1"/>
  <c r="EH38" i="10" s="1"/>
  <c r="EH34" i="10"/>
  <c r="EI34" i="10"/>
  <c r="EJ34" i="10"/>
  <c r="EK34" i="10"/>
  <c r="EL34" i="10"/>
  <c r="EM34" i="10"/>
  <c r="EN34" i="10"/>
  <c r="EO34" i="10"/>
  <c r="EP34" i="10"/>
  <c r="EQ34" i="10"/>
  <c r="ER34" i="10"/>
  <c r="ES34" i="10"/>
  <c r="ES38" i="10" s="1"/>
  <c r="ET38" i="10" s="1"/>
  <c r="ET34" i="10"/>
  <c r="EU34" i="10"/>
  <c r="EV34" i="10"/>
  <c r="EW34" i="10"/>
  <c r="EX34" i="10"/>
  <c r="EY34" i="10"/>
  <c r="EZ34" i="10"/>
  <c r="FA34" i="10"/>
  <c r="FB34" i="10"/>
  <c r="FC34" i="10"/>
  <c r="FD34" i="10"/>
  <c r="FE34" i="10"/>
  <c r="FE38" i="10" s="1"/>
  <c r="FF38" i="10" s="1"/>
  <c r="FF34" i="10"/>
  <c r="FG34" i="10"/>
  <c r="FH34" i="10"/>
  <c r="FI34" i="10"/>
  <c r="FJ34" i="10"/>
  <c r="FK34" i="10"/>
  <c r="FL34" i="10"/>
  <c r="FM34" i="10"/>
  <c r="FN34" i="10"/>
  <c r="FO34" i="10"/>
  <c r="FP34" i="10"/>
  <c r="FQ34" i="10"/>
  <c r="FQ38" i="10" s="1"/>
  <c r="FR38" i="10" s="1"/>
  <c r="FR34" i="10"/>
  <c r="FS34" i="10"/>
  <c r="FT34" i="10"/>
  <c r="FU34" i="10"/>
  <c r="FV34" i="10"/>
  <c r="FW34" i="10"/>
  <c r="FX34" i="10"/>
  <c r="FY34" i="10"/>
  <c r="FZ34" i="10"/>
  <c r="GA34" i="10"/>
  <c r="GB34" i="10"/>
  <c r="BA36" i="10"/>
  <c r="BB36" i="10"/>
  <c r="BC36" i="10"/>
  <c r="BD36" i="10"/>
  <c r="BE36" i="10"/>
  <c r="BF36" i="10"/>
  <c r="BG36" i="10"/>
  <c r="BH36" i="10"/>
  <c r="BI36" i="10"/>
  <c r="BJ36" i="10"/>
  <c r="BK36" i="10"/>
  <c r="BL36" i="10"/>
  <c r="BM36" i="10"/>
  <c r="BN36" i="10"/>
  <c r="BO36" i="10"/>
  <c r="BP36" i="10"/>
  <c r="BQ36" i="10"/>
  <c r="BR36" i="10"/>
  <c r="BS36" i="10"/>
  <c r="BT36" i="10"/>
  <c r="BU36" i="10"/>
  <c r="BV36" i="10"/>
  <c r="BW36" i="10"/>
  <c r="BX36" i="10"/>
  <c r="BY36" i="10"/>
  <c r="BZ36" i="10"/>
  <c r="CA36" i="10"/>
  <c r="CB36" i="10"/>
  <c r="CC36" i="10"/>
  <c r="CD36" i="10"/>
  <c r="CE36" i="10"/>
  <c r="CF36" i="10"/>
  <c r="CG36" i="10"/>
  <c r="CH36" i="10"/>
  <c r="CI36" i="10"/>
  <c r="CJ36" i="10"/>
  <c r="CK36" i="10"/>
  <c r="CL36" i="10"/>
  <c r="CM36" i="10"/>
  <c r="CN36" i="10"/>
  <c r="CO36" i="10"/>
  <c r="CP36" i="10"/>
  <c r="CQ36" i="10"/>
  <c r="CR36" i="10"/>
  <c r="CS36" i="10"/>
  <c r="CT36" i="10"/>
  <c r="CU36" i="10"/>
  <c r="CV36" i="10"/>
  <c r="CW36" i="10"/>
  <c r="CX36" i="10"/>
  <c r="CY36" i="10"/>
  <c r="CZ36" i="10"/>
  <c r="DA36" i="10"/>
  <c r="DB36" i="10"/>
  <c r="DC36" i="10"/>
  <c r="DD36" i="10"/>
  <c r="DE36" i="10"/>
  <c r="DF36" i="10"/>
  <c r="DG36" i="10"/>
  <c r="DH36" i="10"/>
  <c r="DI36" i="10"/>
  <c r="DJ36" i="10"/>
  <c r="DK36" i="10"/>
  <c r="DL36" i="10"/>
  <c r="DM36" i="10"/>
  <c r="DN36" i="10"/>
  <c r="DO36" i="10"/>
  <c r="DP36" i="10"/>
  <c r="DQ36" i="10"/>
  <c r="DR36" i="10"/>
  <c r="DS36" i="10"/>
  <c r="DT36" i="10"/>
  <c r="DU36" i="10"/>
  <c r="DV36" i="10"/>
  <c r="DW36" i="10"/>
  <c r="DX36" i="10"/>
  <c r="DY36" i="10"/>
  <c r="DZ36" i="10"/>
  <c r="EA36" i="10"/>
  <c r="EB36" i="10"/>
  <c r="EC36" i="10"/>
  <c r="ED36" i="10"/>
  <c r="EE36" i="10"/>
  <c r="EF36" i="10"/>
  <c r="EG36" i="10"/>
  <c r="EH36" i="10"/>
  <c r="EI36" i="10"/>
  <c r="EJ36" i="10"/>
  <c r="EK36" i="10"/>
  <c r="EL36" i="10"/>
  <c r="EM36" i="10"/>
  <c r="EN36" i="10"/>
  <c r="EO36" i="10"/>
  <c r="EP36" i="10"/>
  <c r="EQ36" i="10"/>
  <c r="ER36" i="10"/>
  <c r="ES36" i="10"/>
  <c r="ET36" i="10"/>
  <c r="EU36" i="10"/>
  <c r="EV36" i="10"/>
  <c r="EW36" i="10"/>
  <c r="EX36" i="10"/>
  <c r="EY36" i="10"/>
  <c r="EZ36" i="10"/>
  <c r="FA36" i="10"/>
  <c r="FB36" i="10"/>
  <c r="FC36" i="10"/>
  <c r="FD36" i="10"/>
  <c r="FE36" i="10"/>
  <c r="FF36" i="10"/>
  <c r="FG36" i="10"/>
  <c r="FH36" i="10"/>
  <c r="FI36" i="10"/>
  <c r="FJ36" i="10"/>
  <c r="FK36" i="10"/>
  <c r="FL36" i="10"/>
  <c r="FM36" i="10"/>
  <c r="FN36" i="10"/>
  <c r="FO36" i="10"/>
  <c r="FP36" i="10"/>
  <c r="FQ36" i="10"/>
  <c r="FR36" i="10"/>
  <c r="FS36" i="10"/>
  <c r="FT36" i="10"/>
  <c r="FU36" i="10"/>
  <c r="FV36" i="10"/>
  <c r="FW36" i="10"/>
  <c r="FX36" i="10"/>
  <c r="FY36" i="10"/>
  <c r="FZ36" i="10"/>
  <c r="GA36" i="10"/>
  <c r="GB36" i="10"/>
  <c r="BA40" i="10"/>
  <c r="BB40" i="10"/>
  <c r="BC40" i="10"/>
  <c r="BD40" i="10"/>
  <c r="BE40" i="10"/>
  <c r="BE42" i="10" s="1"/>
  <c r="BF40" i="10"/>
  <c r="BG40" i="10"/>
  <c r="BH40" i="10"/>
  <c r="BI40" i="10"/>
  <c r="BJ40" i="10"/>
  <c r="BK40" i="10"/>
  <c r="BL40" i="10"/>
  <c r="BM40" i="10"/>
  <c r="BN40" i="10"/>
  <c r="BO40" i="10"/>
  <c r="BP40" i="10"/>
  <c r="BQ40" i="10"/>
  <c r="BR40" i="10"/>
  <c r="BS40" i="10"/>
  <c r="BT40" i="10"/>
  <c r="BU40" i="10"/>
  <c r="BV40" i="10"/>
  <c r="BW40" i="10"/>
  <c r="BX40" i="10"/>
  <c r="BY40" i="10"/>
  <c r="BZ40" i="10"/>
  <c r="CA40" i="10"/>
  <c r="CB40" i="10"/>
  <c r="CC40" i="10"/>
  <c r="CD40" i="10"/>
  <c r="CE40" i="10"/>
  <c r="CF40" i="10"/>
  <c r="CG40" i="10"/>
  <c r="CH40" i="10"/>
  <c r="CI40" i="10"/>
  <c r="CJ40" i="10"/>
  <c r="CK40" i="10"/>
  <c r="CL40" i="10"/>
  <c r="CM40" i="10"/>
  <c r="CN40" i="10"/>
  <c r="CO40" i="10"/>
  <c r="CP40" i="10"/>
  <c r="CQ40" i="10"/>
  <c r="CR40" i="10"/>
  <c r="CS40" i="10"/>
  <c r="CT40" i="10"/>
  <c r="CU40" i="10"/>
  <c r="CV40" i="10"/>
  <c r="CW40" i="10"/>
  <c r="CX40" i="10"/>
  <c r="CY40" i="10"/>
  <c r="CZ40" i="10"/>
  <c r="DA40" i="10"/>
  <c r="DB40" i="10"/>
  <c r="DC40" i="10"/>
  <c r="DD40" i="10"/>
  <c r="DE40" i="10"/>
  <c r="DF40" i="10"/>
  <c r="DG40" i="10"/>
  <c r="DH40" i="10"/>
  <c r="DI40" i="10"/>
  <c r="DJ40" i="10"/>
  <c r="DK40" i="10"/>
  <c r="DL40" i="10"/>
  <c r="DM40" i="10"/>
  <c r="DN40" i="10"/>
  <c r="DO40" i="10"/>
  <c r="DP40" i="10"/>
  <c r="DQ40" i="10"/>
  <c r="DR40" i="10"/>
  <c r="DS40" i="10"/>
  <c r="DT40" i="10"/>
  <c r="DU40" i="10"/>
  <c r="DV40" i="10"/>
  <c r="DW40" i="10"/>
  <c r="DX40" i="10"/>
  <c r="DY40" i="10"/>
  <c r="DZ40" i="10"/>
  <c r="EA40" i="10"/>
  <c r="EB40" i="10"/>
  <c r="EC40" i="10"/>
  <c r="ED40" i="10"/>
  <c r="EE40" i="10"/>
  <c r="EF40" i="10"/>
  <c r="EG40" i="10"/>
  <c r="EH40" i="10"/>
  <c r="EI40" i="10"/>
  <c r="EJ40" i="10"/>
  <c r="EK40" i="10"/>
  <c r="EL40" i="10"/>
  <c r="EM40" i="10"/>
  <c r="EN40" i="10"/>
  <c r="EO40" i="10"/>
  <c r="EP40" i="10"/>
  <c r="EQ40" i="10"/>
  <c r="ER40" i="10"/>
  <c r="ES40" i="10"/>
  <c r="ET40" i="10"/>
  <c r="EU40" i="10"/>
  <c r="EV40" i="10"/>
  <c r="EW40" i="10"/>
  <c r="EX40" i="10"/>
  <c r="EY40" i="10"/>
  <c r="EZ40" i="10"/>
  <c r="FA40" i="10"/>
  <c r="FB40" i="10"/>
  <c r="FC40" i="10"/>
  <c r="FD40" i="10"/>
  <c r="FE40" i="10"/>
  <c r="FF40" i="10"/>
  <c r="FG40" i="10"/>
  <c r="FH40" i="10"/>
  <c r="FI40" i="10"/>
  <c r="FJ40" i="10"/>
  <c r="FK40" i="10"/>
  <c r="FL40" i="10"/>
  <c r="FM40" i="10"/>
  <c r="FN40" i="10"/>
  <c r="FO40" i="10"/>
  <c r="FP40" i="10"/>
  <c r="FQ40" i="10"/>
  <c r="FR40" i="10"/>
  <c r="FS40" i="10"/>
  <c r="FT40" i="10"/>
  <c r="FU40" i="10"/>
  <c r="FV40" i="10"/>
  <c r="FW40" i="10"/>
  <c r="FX40" i="10"/>
  <c r="FY40" i="10"/>
  <c r="FZ40" i="10"/>
  <c r="GA40" i="10"/>
  <c r="GB40" i="10"/>
  <c r="BA41" i="10"/>
  <c r="BB41" i="10"/>
  <c r="BC41" i="10"/>
  <c r="BD41" i="10"/>
  <c r="BE41" i="10"/>
  <c r="BF41" i="10"/>
  <c r="BG41" i="10"/>
  <c r="BH41" i="10"/>
  <c r="BI41" i="10"/>
  <c r="BJ41" i="10"/>
  <c r="BK41" i="10"/>
  <c r="BL41" i="10"/>
  <c r="BM41" i="10"/>
  <c r="BN41" i="10"/>
  <c r="BO41" i="10"/>
  <c r="BP41" i="10"/>
  <c r="BQ41" i="10"/>
  <c r="BR41" i="10"/>
  <c r="BS41" i="10"/>
  <c r="BT41" i="10"/>
  <c r="BU41" i="10"/>
  <c r="BV41" i="10"/>
  <c r="BW41" i="10"/>
  <c r="BX41" i="10"/>
  <c r="BY41" i="10"/>
  <c r="BZ41" i="10"/>
  <c r="CA41" i="10"/>
  <c r="CB41" i="10"/>
  <c r="CC41" i="10"/>
  <c r="CD41" i="10"/>
  <c r="CE41" i="10"/>
  <c r="CF41" i="10"/>
  <c r="CG41" i="10"/>
  <c r="CH41" i="10"/>
  <c r="CI41" i="10"/>
  <c r="CJ41" i="10"/>
  <c r="CK41" i="10"/>
  <c r="CL41" i="10"/>
  <c r="CM41" i="10"/>
  <c r="CN41" i="10"/>
  <c r="CO41" i="10"/>
  <c r="CP41" i="10"/>
  <c r="CQ41" i="10"/>
  <c r="CR41" i="10"/>
  <c r="CS41" i="10"/>
  <c r="CT41" i="10"/>
  <c r="CU41" i="10"/>
  <c r="CV41" i="10"/>
  <c r="CW41" i="10"/>
  <c r="CX41" i="10"/>
  <c r="CY41" i="10"/>
  <c r="CZ41" i="10"/>
  <c r="DA41" i="10"/>
  <c r="DB41" i="10"/>
  <c r="DC41" i="10"/>
  <c r="DD41" i="10"/>
  <c r="DE41" i="10"/>
  <c r="DF41" i="10"/>
  <c r="DG41" i="10"/>
  <c r="DH41" i="10"/>
  <c r="DI41" i="10"/>
  <c r="DJ41" i="10"/>
  <c r="DK41" i="10"/>
  <c r="DL41" i="10"/>
  <c r="DM41" i="10"/>
  <c r="DN41" i="10"/>
  <c r="DO41" i="10"/>
  <c r="DP41" i="10"/>
  <c r="DQ41" i="10"/>
  <c r="DR41" i="10"/>
  <c r="DS41" i="10"/>
  <c r="DT41" i="10"/>
  <c r="DU41" i="10"/>
  <c r="DV41" i="10"/>
  <c r="DW41" i="10"/>
  <c r="DX41" i="10"/>
  <c r="DY41" i="10"/>
  <c r="DZ41" i="10"/>
  <c r="EA41" i="10"/>
  <c r="EB41" i="10"/>
  <c r="EC41" i="10"/>
  <c r="ED41" i="10"/>
  <c r="EE41" i="10"/>
  <c r="EF41" i="10"/>
  <c r="EG41" i="10"/>
  <c r="EH41" i="10"/>
  <c r="EI41" i="10"/>
  <c r="EJ41" i="10"/>
  <c r="EK41" i="10"/>
  <c r="EL41" i="10"/>
  <c r="EM41" i="10"/>
  <c r="EN41" i="10"/>
  <c r="EO41" i="10"/>
  <c r="EP41" i="10"/>
  <c r="EQ41" i="10"/>
  <c r="ER41" i="10"/>
  <c r="ES41" i="10"/>
  <c r="ET41" i="10"/>
  <c r="EU41" i="10"/>
  <c r="EV41" i="10"/>
  <c r="EW41" i="10"/>
  <c r="EX41" i="10"/>
  <c r="EY41" i="10"/>
  <c r="EZ41" i="10"/>
  <c r="FA41" i="10"/>
  <c r="FB41" i="10"/>
  <c r="FC41" i="10"/>
  <c r="FD41" i="10"/>
  <c r="FE41" i="10"/>
  <c r="FF41" i="10"/>
  <c r="FG41" i="10"/>
  <c r="FH41" i="10"/>
  <c r="FI41" i="10"/>
  <c r="FJ41" i="10"/>
  <c r="FK41" i="10"/>
  <c r="FL41" i="10"/>
  <c r="FM41" i="10"/>
  <c r="FN41" i="10"/>
  <c r="FO41" i="10"/>
  <c r="FP41" i="10"/>
  <c r="FQ41" i="10"/>
  <c r="FR41" i="10"/>
  <c r="FS41" i="10"/>
  <c r="FT41" i="10"/>
  <c r="FU41" i="10"/>
  <c r="FV41" i="10"/>
  <c r="FW41" i="10"/>
  <c r="FX41" i="10"/>
  <c r="FY41" i="10"/>
  <c r="FZ41" i="10"/>
  <c r="GA41" i="10"/>
  <c r="GB41" i="10"/>
  <c r="BA42" i="10"/>
  <c r="BB42" i="10"/>
  <c r="BC42" i="10"/>
  <c r="BD42" i="10"/>
  <c r="BF42" i="10"/>
  <c r="BG42" i="10"/>
  <c r="BH42" i="10"/>
  <c r="BI42" i="10"/>
  <c r="BJ42" i="10"/>
  <c r="BK42" i="10"/>
  <c r="BL42" i="10"/>
  <c r="BM42" i="10"/>
  <c r="BN42" i="10"/>
  <c r="BO42" i="10"/>
  <c r="BP42" i="10"/>
  <c r="BQ42" i="10"/>
  <c r="BR42" i="10"/>
  <c r="BS42" i="10"/>
  <c r="BT42" i="10"/>
  <c r="BU42" i="10"/>
  <c r="BV42" i="10"/>
  <c r="BW42" i="10"/>
  <c r="BX42" i="10"/>
  <c r="BY42" i="10"/>
  <c r="BZ42" i="10"/>
  <c r="CA42" i="10"/>
  <c r="CB42" i="10"/>
  <c r="CC42" i="10"/>
  <c r="CD42" i="10"/>
  <c r="CE42" i="10"/>
  <c r="CF42" i="10"/>
  <c r="CG42" i="10"/>
  <c r="CH42" i="10"/>
  <c r="CI42" i="10"/>
  <c r="CJ42" i="10"/>
  <c r="CK42" i="10"/>
  <c r="CL42" i="10"/>
  <c r="CM42" i="10"/>
  <c r="CN42" i="10"/>
  <c r="CO42" i="10"/>
  <c r="CP42" i="10"/>
  <c r="CQ42" i="10"/>
  <c r="CR42" i="10"/>
  <c r="CS42" i="10"/>
  <c r="CT42" i="10"/>
  <c r="CU42" i="10"/>
  <c r="CV42" i="10"/>
  <c r="CW42" i="10"/>
  <c r="CX42" i="10"/>
  <c r="CY42" i="10"/>
  <c r="CZ42" i="10"/>
  <c r="DA42" i="10"/>
  <c r="DB42" i="10"/>
  <c r="DC42" i="10"/>
  <c r="DD42" i="10"/>
  <c r="DE42" i="10"/>
  <c r="DF42" i="10"/>
  <c r="DG42" i="10"/>
  <c r="DH42" i="10"/>
  <c r="DI42" i="10"/>
  <c r="DJ42" i="10"/>
  <c r="DK42" i="10"/>
  <c r="DL42" i="10"/>
  <c r="DM42" i="10"/>
  <c r="DN42" i="10"/>
  <c r="DO42" i="10"/>
  <c r="DP42" i="10"/>
  <c r="DQ42" i="10"/>
  <c r="DR42" i="10"/>
  <c r="DS42" i="10"/>
  <c r="DT42" i="10"/>
  <c r="DU42" i="10"/>
  <c r="DV42" i="10"/>
  <c r="DW42" i="10"/>
  <c r="DX42" i="10"/>
  <c r="DY42" i="10"/>
  <c r="DZ42" i="10"/>
  <c r="EA42" i="10"/>
  <c r="EB42" i="10"/>
  <c r="EC42" i="10"/>
  <c r="ED42" i="10"/>
  <c r="EE42" i="10"/>
  <c r="EF42" i="10"/>
  <c r="EG42" i="10"/>
  <c r="EH42" i="10"/>
  <c r="EI42" i="10"/>
  <c r="EJ42" i="10"/>
  <c r="EK42" i="10"/>
  <c r="EL42" i="10"/>
  <c r="EM42" i="10"/>
  <c r="EN42" i="10"/>
  <c r="EO42" i="10"/>
  <c r="EP42" i="10"/>
  <c r="EQ42" i="10"/>
  <c r="ER42" i="10"/>
  <c r="ES42" i="10"/>
  <c r="ET42" i="10"/>
  <c r="EU42" i="10"/>
  <c r="EV42" i="10"/>
  <c r="EW42" i="10"/>
  <c r="EX42" i="10"/>
  <c r="EY42" i="10"/>
  <c r="EZ42" i="10"/>
  <c r="FA42" i="10"/>
  <c r="FB42" i="10"/>
  <c r="FC42" i="10"/>
  <c r="FD42" i="10"/>
  <c r="FE42" i="10"/>
  <c r="FF42" i="10"/>
  <c r="FG42" i="10"/>
  <c r="FH42" i="10"/>
  <c r="FI42" i="10"/>
  <c r="FJ42" i="10"/>
  <c r="FK42" i="10"/>
  <c r="FL42" i="10"/>
  <c r="FM42" i="10"/>
  <c r="FN42" i="10"/>
  <c r="FO42" i="10"/>
  <c r="FP42" i="10"/>
  <c r="FQ42" i="10"/>
  <c r="FR42" i="10"/>
  <c r="FS42" i="10"/>
  <c r="FT42" i="10"/>
  <c r="FU42" i="10"/>
  <c r="FV42" i="10"/>
  <c r="FW42" i="10"/>
  <c r="FX42" i="10"/>
  <c r="FY42" i="10"/>
  <c r="FZ42" i="10"/>
  <c r="GA42" i="10"/>
  <c r="GB42" i="10"/>
  <c r="BA43" i="10"/>
  <c r="BB43" i="10"/>
  <c r="BC43" i="10"/>
  <c r="BD43" i="10"/>
  <c r="BF43" i="10"/>
  <c r="BG43" i="10"/>
  <c r="BH43" i="10"/>
  <c r="BI43" i="10"/>
  <c r="BJ43" i="10"/>
  <c r="BK43" i="10"/>
  <c r="BL43" i="10"/>
  <c r="BM43" i="10"/>
  <c r="BN43" i="10"/>
  <c r="BO43" i="10"/>
  <c r="BP43" i="10"/>
  <c r="BQ43" i="10"/>
  <c r="BR43" i="10"/>
  <c r="BS43" i="10"/>
  <c r="BT43" i="10"/>
  <c r="BU43" i="10"/>
  <c r="BV43" i="10"/>
  <c r="BW43" i="10"/>
  <c r="BX43" i="10"/>
  <c r="BY43" i="10"/>
  <c r="BZ43" i="10"/>
  <c r="CA43" i="10"/>
  <c r="CB43" i="10"/>
  <c r="CC43" i="10"/>
  <c r="CD43" i="10"/>
  <c r="CE43" i="10"/>
  <c r="CF43" i="10"/>
  <c r="CG43" i="10"/>
  <c r="CH43" i="10"/>
  <c r="CI43" i="10"/>
  <c r="CJ43" i="10"/>
  <c r="CK43" i="10"/>
  <c r="CL43" i="10"/>
  <c r="CM43" i="10"/>
  <c r="CN43" i="10"/>
  <c r="CO43" i="10"/>
  <c r="CP43" i="10"/>
  <c r="CQ43" i="10"/>
  <c r="CR43" i="10"/>
  <c r="CS43" i="10"/>
  <c r="CT43" i="10"/>
  <c r="CU43" i="10"/>
  <c r="CV43" i="10"/>
  <c r="CW43" i="10"/>
  <c r="CX43" i="10"/>
  <c r="CY43" i="10"/>
  <c r="CZ43" i="10"/>
  <c r="DA43" i="10"/>
  <c r="DB43" i="10"/>
  <c r="DC43" i="10"/>
  <c r="DD43" i="10"/>
  <c r="DE43" i="10"/>
  <c r="DF43" i="10"/>
  <c r="DG43" i="10"/>
  <c r="DH43" i="10"/>
  <c r="DI43" i="10"/>
  <c r="DJ43" i="10"/>
  <c r="DK43" i="10"/>
  <c r="DL43" i="10"/>
  <c r="DM43" i="10"/>
  <c r="DN43" i="10"/>
  <c r="DO43" i="10"/>
  <c r="DP43" i="10"/>
  <c r="DQ43" i="10"/>
  <c r="DR43" i="10"/>
  <c r="DS43" i="10"/>
  <c r="DT43" i="10"/>
  <c r="DU43" i="10"/>
  <c r="DV43" i="10"/>
  <c r="DW43" i="10"/>
  <c r="DX43" i="10"/>
  <c r="DY43" i="10"/>
  <c r="DZ43" i="10"/>
  <c r="EA43" i="10"/>
  <c r="EB43" i="10"/>
  <c r="EC43" i="10"/>
  <c r="ED43" i="10"/>
  <c r="EE43" i="10"/>
  <c r="EF43" i="10"/>
  <c r="EG43" i="10"/>
  <c r="EH43" i="10"/>
  <c r="EI43" i="10"/>
  <c r="EJ43" i="10"/>
  <c r="EK43" i="10"/>
  <c r="EL43" i="10"/>
  <c r="EM43" i="10"/>
  <c r="EN43" i="10"/>
  <c r="EO43" i="10"/>
  <c r="EP43" i="10"/>
  <c r="EQ43" i="10"/>
  <c r="ER43" i="10"/>
  <c r="ES43" i="10"/>
  <c r="ET43" i="10"/>
  <c r="EU43" i="10"/>
  <c r="EV43" i="10"/>
  <c r="EW43" i="10"/>
  <c r="EX43" i="10"/>
  <c r="EY43" i="10"/>
  <c r="EZ43" i="10"/>
  <c r="FA43" i="10"/>
  <c r="FB43" i="10"/>
  <c r="FC43" i="10"/>
  <c r="FD43" i="10"/>
  <c r="FE43" i="10"/>
  <c r="FF43" i="10"/>
  <c r="FG43" i="10"/>
  <c r="FH43" i="10"/>
  <c r="FI43" i="10"/>
  <c r="FJ43" i="10"/>
  <c r="FK43" i="10"/>
  <c r="FL43" i="10"/>
  <c r="FM43" i="10"/>
  <c r="FN43" i="10"/>
  <c r="FO43" i="10"/>
  <c r="FP43" i="10"/>
  <c r="FQ43" i="10"/>
  <c r="FR43" i="10"/>
  <c r="FS43" i="10"/>
  <c r="FT43" i="10"/>
  <c r="FU43" i="10"/>
  <c r="FV43" i="10"/>
  <c r="FW43" i="10"/>
  <c r="FX43" i="10"/>
  <c r="FY43" i="10"/>
  <c r="FZ43" i="10"/>
  <c r="GA43" i="10"/>
  <c r="GB43" i="10"/>
  <c r="BA45" i="10"/>
  <c r="BB45" i="10"/>
  <c r="BC45" i="10"/>
  <c r="BD45" i="10"/>
  <c r="BE45" i="10"/>
  <c r="BF45" i="10" s="1"/>
  <c r="BG45" i="10" s="1"/>
  <c r="BH45" i="10" s="1"/>
  <c r="BI45" i="10" s="1"/>
  <c r="BJ45" i="10"/>
  <c r="BK45" i="10"/>
  <c r="BL45" i="10"/>
  <c r="BM45" i="10"/>
  <c r="BN45" i="10"/>
  <c r="BO45" i="10"/>
  <c r="BP45" i="10"/>
  <c r="BV45" i="10"/>
  <c r="BW45" i="10"/>
  <c r="BX45" i="10"/>
  <c r="BY45" i="10"/>
  <c r="BZ45" i="10"/>
  <c r="CA45" i="10"/>
  <c r="CB45" i="10"/>
  <c r="CH45" i="10"/>
  <c r="CI45" i="10"/>
  <c r="CJ45" i="10"/>
  <c r="CK45" i="10"/>
  <c r="CL45" i="10"/>
  <c r="CM45" i="10"/>
  <c r="CN45" i="10"/>
  <c r="CT45" i="10"/>
  <c r="CU45" i="10"/>
  <c r="CV45" i="10"/>
  <c r="CW45" i="10"/>
  <c r="CX45" i="10"/>
  <c r="CY45" i="10"/>
  <c r="CZ45" i="10"/>
  <c r="DF45" i="10"/>
  <c r="DG45" i="10"/>
  <c r="DH45" i="10"/>
  <c r="DI45" i="10"/>
  <c r="DJ45" i="10"/>
  <c r="DK45" i="10"/>
  <c r="DL45" i="10"/>
  <c r="DR45" i="10"/>
  <c r="DS45" i="10"/>
  <c r="DT45" i="10"/>
  <c r="DU45" i="10"/>
  <c r="DV45" i="10"/>
  <c r="DW45" i="10"/>
  <c r="DX45" i="10"/>
  <c r="ED45" i="10"/>
  <c r="EE45" i="10"/>
  <c r="EF45" i="10"/>
  <c r="EG45" i="10"/>
  <c r="EH45" i="10"/>
  <c r="EI45" i="10"/>
  <c r="EJ45" i="10"/>
  <c r="EP45" i="10"/>
  <c r="EQ45" i="10"/>
  <c r="ER45" i="10"/>
  <c r="ES45" i="10"/>
  <c r="ET45" i="10"/>
  <c r="EU45" i="10"/>
  <c r="EV45" i="10"/>
  <c r="FB45" i="10"/>
  <c r="FC45" i="10"/>
  <c r="FD45" i="10"/>
  <c r="FE45" i="10"/>
  <c r="FF45" i="10"/>
  <c r="FG45" i="10"/>
  <c r="FH45" i="10"/>
  <c r="FN45" i="10"/>
  <c r="FO45" i="10"/>
  <c r="FP45" i="10"/>
  <c r="FQ45" i="10"/>
  <c r="FR45" i="10"/>
  <c r="FS45" i="10"/>
  <c r="FT45" i="10"/>
  <c r="FZ45" i="10"/>
  <c r="GA45" i="10"/>
  <c r="GB45" i="10"/>
  <c r="BA47" i="10"/>
  <c r="BB47" i="10"/>
  <c r="BC47" i="10"/>
  <c r="BD47" i="10"/>
  <c r="BE47" i="10"/>
  <c r="BF47" i="10"/>
  <c r="BG47" i="10"/>
  <c r="BH47" i="10"/>
  <c r="BI47" i="10"/>
  <c r="BJ47" i="10"/>
  <c r="BK47" i="10"/>
  <c r="BL47" i="10"/>
  <c r="BM47" i="10"/>
  <c r="BN47" i="10"/>
  <c r="BO47" i="10"/>
  <c r="BP47" i="10"/>
  <c r="BQ47" i="10"/>
  <c r="BR47" i="10"/>
  <c r="BS47" i="10"/>
  <c r="BT47" i="10"/>
  <c r="BU47" i="10"/>
  <c r="BV47" i="10"/>
  <c r="BW47" i="10"/>
  <c r="BX47" i="10"/>
  <c r="BY47" i="10"/>
  <c r="BZ47" i="10"/>
  <c r="CA47" i="10"/>
  <c r="CB47" i="10"/>
  <c r="CC47" i="10"/>
  <c r="CD47" i="10"/>
  <c r="CE47" i="10"/>
  <c r="CF47" i="10"/>
  <c r="CG47" i="10"/>
  <c r="CH47" i="10"/>
  <c r="CI47" i="10"/>
  <c r="CJ47" i="10"/>
  <c r="CK47" i="10"/>
  <c r="CL47" i="10"/>
  <c r="CM47" i="10"/>
  <c r="CN47" i="10"/>
  <c r="CO47" i="10"/>
  <c r="CP47" i="10"/>
  <c r="CQ47" i="10"/>
  <c r="CR47" i="10"/>
  <c r="CS47" i="10"/>
  <c r="CT47" i="10"/>
  <c r="CU47" i="10"/>
  <c r="CV47" i="10"/>
  <c r="CW47" i="10"/>
  <c r="CX47" i="10"/>
  <c r="CY47" i="10"/>
  <c r="CZ47" i="10"/>
  <c r="DA47" i="10"/>
  <c r="DB47" i="10"/>
  <c r="DC47" i="10"/>
  <c r="DD47" i="10"/>
  <c r="DE47" i="10"/>
  <c r="DF47" i="10"/>
  <c r="DG47" i="10"/>
  <c r="DH47" i="10"/>
  <c r="DI47" i="10"/>
  <c r="DJ47" i="10"/>
  <c r="DK47" i="10"/>
  <c r="DL47" i="10"/>
  <c r="DM47" i="10"/>
  <c r="DN47" i="10"/>
  <c r="DO47" i="10"/>
  <c r="DP47" i="10"/>
  <c r="DQ47" i="10"/>
  <c r="DR47" i="10"/>
  <c r="DS47" i="10"/>
  <c r="DT47" i="10"/>
  <c r="DU47" i="10"/>
  <c r="DV47" i="10"/>
  <c r="DW47" i="10"/>
  <c r="DX47" i="10"/>
  <c r="DY47" i="10"/>
  <c r="DZ47" i="10"/>
  <c r="EA47" i="10"/>
  <c r="EB47" i="10"/>
  <c r="EC47" i="10"/>
  <c r="ED47" i="10"/>
  <c r="EE47" i="10"/>
  <c r="EF47" i="10"/>
  <c r="EG47" i="10"/>
  <c r="EH47" i="10"/>
  <c r="EI47" i="10"/>
  <c r="EJ47" i="10"/>
  <c r="EK47" i="10"/>
  <c r="EL47" i="10"/>
  <c r="EM47" i="10"/>
  <c r="EN47" i="10"/>
  <c r="EO47" i="10"/>
  <c r="EP47" i="10"/>
  <c r="EQ47" i="10"/>
  <c r="ER47" i="10"/>
  <c r="ES47" i="10"/>
  <c r="ET47" i="10"/>
  <c r="EU47" i="10"/>
  <c r="EV47" i="10"/>
  <c r="EW47" i="10"/>
  <c r="EX47" i="10"/>
  <c r="EY47" i="10"/>
  <c r="EZ47" i="10"/>
  <c r="FA47" i="10"/>
  <c r="FB47" i="10"/>
  <c r="FC47" i="10"/>
  <c r="FD47" i="10"/>
  <c r="FE47" i="10"/>
  <c r="FF47" i="10"/>
  <c r="FG47" i="10"/>
  <c r="FH47" i="10"/>
  <c r="FI47" i="10"/>
  <c r="FJ47" i="10"/>
  <c r="FK47" i="10"/>
  <c r="FL47" i="10"/>
  <c r="FM47" i="10"/>
  <c r="FN47" i="10"/>
  <c r="FO47" i="10"/>
  <c r="FP47" i="10"/>
  <c r="FQ47" i="10"/>
  <c r="FR47" i="10"/>
  <c r="FS47" i="10"/>
  <c r="FT47" i="10"/>
  <c r="FU47" i="10"/>
  <c r="FV47" i="10"/>
  <c r="FW47" i="10"/>
  <c r="FX47" i="10"/>
  <c r="FY47" i="10"/>
  <c r="FZ47" i="10"/>
  <c r="GA47" i="10"/>
  <c r="GB47" i="10"/>
  <c r="BA48" i="10"/>
  <c r="BB48" i="10"/>
  <c r="BC48" i="10"/>
  <c r="BD48" i="10"/>
  <c r="BE48" i="10"/>
  <c r="BF48" i="10"/>
  <c r="BG48" i="10"/>
  <c r="BH48" i="10"/>
  <c r="BI48" i="10"/>
  <c r="BJ48" i="10"/>
  <c r="BK48" i="10"/>
  <c r="BL48" i="10"/>
  <c r="BM48" i="10"/>
  <c r="BN48" i="10"/>
  <c r="BO48" i="10"/>
  <c r="BP48" i="10"/>
  <c r="BQ48" i="10"/>
  <c r="BR48" i="10"/>
  <c r="BS48" i="10"/>
  <c r="BT48" i="10"/>
  <c r="BU48" i="10"/>
  <c r="BV48" i="10"/>
  <c r="BW48" i="10"/>
  <c r="BX48" i="10"/>
  <c r="BY48" i="10"/>
  <c r="BZ48" i="10"/>
  <c r="CA48" i="10"/>
  <c r="CB48" i="10"/>
  <c r="CC48" i="10"/>
  <c r="CD48" i="10"/>
  <c r="CE48" i="10"/>
  <c r="CF48" i="10"/>
  <c r="CG48" i="10"/>
  <c r="CH48" i="10"/>
  <c r="CI48" i="10"/>
  <c r="CJ48" i="10"/>
  <c r="CK48" i="10"/>
  <c r="CL48" i="10"/>
  <c r="CM48" i="10"/>
  <c r="CN48" i="10"/>
  <c r="CO48" i="10"/>
  <c r="CP48" i="10"/>
  <c r="CQ48" i="10"/>
  <c r="CR48" i="10"/>
  <c r="CS48" i="10"/>
  <c r="CT48" i="10"/>
  <c r="CU48" i="10"/>
  <c r="CV48" i="10"/>
  <c r="CW48" i="10"/>
  <c r="CX48" i="10"/>
  <c r="CY48" i="10"/>
  <c r="CZ48" i="10"/>
  <c r="DA48" i="10"/>
  <c r="DB48" i="10"/>
  <c r="DC48" i="10"/>
  <c r="DD48" i="10"/>
  <c r="DE48" i="10"/>
  <c r="DF48" i="10"/>
  <c r="DG48" i="10"/>
  <c r="DH48" i="10"/>
  <c r="DI48" i="10"/>
  <c r="DJ48" i="10"/>
  <c r="DK48" i="10"/>
  <c r="DL48" i="10"/>
  <c r="DM48" i="10"/>
  <c r="DN48" i="10"/>
  <c r="DO48" i="10"/>
  <c r="DP48" i="10"/>
  <c r="DQ48" i="10"/>
  <c r="DR48" i="10"/>
  <c r="DS48" i="10"/>
  <c r="DT48" i="10"/>
  <c r="DU48" i="10"/>
  <c r="DV48" i="10"/>
  <c r="DW48" i="10"/>
  <c r="DX48" i="10"/>
  <c r="DY48" i="10"/>
  <c r="DZ48" i="10"/>
  <c r="EA48" i="10"/>
  <c r="EB48" i="10"/>
  <c r="EC48" i="10"/>
  <c r="ED48" i="10"/>
  <c r="EE48" i="10"/>
  <c r="EF48" i="10"/>
  <c r="EG48" i="10"/>
  <c r="EH48" i="10"/>
  <c r="EI48" i="10"/>
  <c r="EJ48" i="10"/>
  <c r="EK48" i="10"/>
  <c r="EL48" i="10"/>
  <c r="EM48" i="10"/>
  <c r="EN48" i="10"/>
  <c r="EO48" i="10"/>
  <c r="EP48" i="10"/>
  <c r="EQ48" i="10"/>
  <c r="ER48" i="10"/>
  <c r="ES48" i="10"/>
  <c r="ET48" i="10"/>
  <c r="EU48" i="10"/>
  <c r="EV48" i="10"/>
  <c r="EW48" i="10"/>
  <c r="EX48" i="10"/>
  <c r="EY48" i="10"/>
  <c r="EZ48" i="10"/>
  <c r="FA48" i="10"/>
  <c r="FB48" i="10"/>
  <c r="FC48" i="10"/>
  <c r="FD48" i="10"/>
  <c r="FE48" i="10"/>
  <c r="FF48" i="10"/>
  <c r="FG48" i="10"/>
  <c r="FH48" i="10"/>
  <c r="FI48" i="10"/>
  <c r="FJ48" i="10"/>
  <c r="FK48" i="10"/>
  <c r="FL48" i="10"/>
  <c r="FM48" i="10"/>
  <c r="FN48" i="10"/>
  <c r="FO48" i="10"/>
  <c r="FP48" i="10"/>
  <c r="FQ48" i="10"/>
  <c r="FR48" i="10"/>
  <c r="FS48" i="10"/>
  <c r="FT48" i="10"/>
  <c r="FU48" i="10"/>
  <c r="FV48" i="10"/>
  <c r="FW48" i="10"/>
  <c r="FX48" i="10"/>
  <c r="FY48" i="10"/>
  <c r="FZ48" i="10"/>
  <c r="GA48" i="10"/>
  <c r="GB48" i="10"/>
  <c r="BA49" i="10"/>
  <c r="BB49" i="10"/>
  <c r="BC49" i="10"/>
  <c r="BD49" i="10"/>
  <c r="BE49" i="10"/>
  <c r="BF49" i="10"/>
  <c r="BG49" i="10"/>
  <c r="BH49" i="10"/>
  <c r="BI49" i="10"/>
  <c r="BJ49" i="10"/>
  <c r="BK49" i="10"/>
  <c r="BL49" i="10"/>
  <c r="BM49" i="10"/>
  <c r="BN49" i="10"/>
  <c r="BO49" i="10"/>
  <c r="BP49" i="10"/>
  <c r="BQ49" i="10"/>
  <c r="BR49" i="10"/>
  <c r="BS49" i="10"/>
  <c r="BT49" i="10"/>
  <c r="BU49" i="10"/>
  <c r="BV49" i="10"/>
  <c r="BW49" i="10"/>
  <c r="BX49" i="10"/>
  <c r="BY49" i="10"/>
  <c r="BZ49" i="10"/>
  <c r="CA49" i="10"/>
  <c r="CB49" i="10"/>
  <c r="CC49" i="10"/>
  <c r="CD49" i="10"/>
  <c r="CE49" i="10"/>
  <c r="CF49" i="10"/>
  <c r="CG49" i="10"/>
  <c r="CH49" i="10"/>
  <c r="CI49" i="10"/>
  <c r="CJ49" i="10"/>
  <c r="CK49" i="10"/>
  <c r="CL49" i="10"/>
  <c r="CM49" i="10"/>
  <c r="CN49" i="10"/>
  <c r="CO49" i="10"/>
  <c r="CP49" i="10"/>
  <c r="CQ49" i="10"/>
  <c r="CR49" i="10"/>
  <c r="CS49" i="10"/>
  <c r="CT49" i="10"/>
  <c r="CU49" i="10"/>
  <c r="CV49" i="10"/>
  <c r="CW49" i="10"/>
  <c r="CX49" i="10"/>
  <c r="CY49" i="10"/>
  <c r="CZ49" i="10"/>
  <c r="DA49" i="10"/>
  <c r="DB49" i="10"/>
  <c r="DC49" i="10"/>
  <c r="DD49" i="10"/>
  <c r="DE49" i="10"/>
  <c r="DF49" i="10"/>
  <c r="DG49" i="10"/>
  <c r="DH49" i="10"/>
  <c r="DI49" i="10"/>
  <c r="DJ49" i="10"/>
  <c r="DK49" i="10"/>
  <c r="DL49" i="10"/>
  <c r="DM49" i="10"/>
  <c r="DN49" i="10"/>
  <c r="DO49" i="10"/>
  <c r="DP49" i="10"/>
  <c r="DQ49" i="10"/>
  <c r="DR49" i="10"/>
  <c r="DS49" i="10"/>
  <c r="DT49" i="10"/>
  <c r="DU49" i="10"/>
  <c r="DV49" i="10"/>
  <c r="DW49" i="10"/>
  <c r="DX49" i="10"/>
  <c r="DY49" i="10"/>
  <c r="DZ49" i="10"/>
  <c r="EA49" i="10"/>
  <c r="EB49" i="10"/>
  <c r="EC49" i="10"/>
  <c r="ED49" i="10"/>
  <c r="EE49" i="10"/>
  <c r="EF49" i="10"/>
  <c r="EG49" i="10"/>
  <c r="EH49" i="10"/>
  <c r="EI49" i="10"/>
  <c r="EJ49" i="10"/>
  <c r="EK49" i="10"/>
  <c r="EL49" i="10"/>
  <c r="EM49" i="10"/>
  <c r="EN49" i="10"/>
  <c r="EO49" i="10"/>
  <c r="EP49" i="10"/>
  <c r="EQ49" i="10"/>
  <c r="ER49" i="10"/>
  <c r="ES49" i="10"/>
  <c r="ET49" i="10"/>
  <c r="EU49" i="10"/>
  <c r="EV49" i="10"/>
  <c r="EW49" i="10"/>
  <c r="EX49" i="10"/>
  <c r="EY49" i="10"/>
  <c r="EZ49" i="10"/>
  <c r="FA49" i="10"/>
  <c r="FB49" i="10"/>
  <c r="FC49" i="10"/>
  <c r="FD49" i="10"/>
  <c r="FE49" i="10"/>
  <c r="FF49" i="10"/>
  <c r="FG49" i="10"/>
  <c r="FH49" i="10"/>
  <c r="FI49" i="10"/>
  <c r="FJ49" i="10"/>
  <c r="FK49" i="10"/>
  <c r="FL49" i="10"/>
  <c r="FM49" i="10"/>
  <c r="FN49" i="10"/>
  <c r="FO49" i="10"/>
  <c r="FP49" i="10"/>
  <c r="FQ49" i="10"/>
  <c r="FR49" i="10"/>
  <c r="FS49" i="10"/>
  <c r="FT49" i="10"/>
  <c r="FU49" i="10"/>
  <c r="FV49" i="10"/>
  <c r="FW49" i="10"/>
  <c r="FX49" i="10"/>
  <c r="FY49" i="10"/>
  <c r="FZ49" i="10"/>
  <c r="GA49" i="10"/>
  <c r="GB49" i="10"/>
  <c r="BA50" i="10"/>
  <c r="BA52" i="10" s="1"/>
  <c r="BB50" i="10"/>
  <c r="BC50" i="10"/>
  <c r="BD50" i="10"/>
  <c r="BE50" i="10"/>
  <c r="BF50" i="10"/>
  <c r="BG50" i="10"/>
  <c r="BH50" i="10"/>
  <c r="BI50" i="10"/>
  <c r="BJ50" i="10"/>
  <c r="BK50" i="10"/>
  <c r="BL50" i="10"/>
  <c r="BM50" i="10"/>
  <c r="BM52" i="10" s="1"/>
  <c r="BN50" i="10"/>
  <c r="BO50" i="10"/>
  <c r="BP50" i="10"/>
  <c r="BQ50" i="10"/>
  <c r="BR50" i="10"/>
  <c r="BS50" i="10"/>
  <c r="BT50" i="10"/>
  <c r="BU50" i="10"/>
  <c r="BV50" i="10"/>
  <c r="BW50" i="10"/>
  <c r="BX50" i="10"/>
  <c r="BY50" i="10"/>
  <c r="BY52" i="10" s="1"/>
  <c r="BZ50" i="10"/>
  <c r="CA50" i="10"/>
  <c r="CB50" i="10"/>
  <c r="CC50" i="10"/>
  <c r="CD50" i="10"/>
  <c r="CE50" i="10"/>
  <c r="CF50" i="10"/>
  <c r="CG50" i="10"/>
  <c r="CH50" i="10"/>
  <c r="CI50" i="10"/>
  <c r="CJ50" i="10"/>
  <c r="CK50" i="10"/>
  <c r="CK52" i="10" s="1"/>
  <c r="CL50" i="10"/>
  <c r="CM50" i="10"/>
  <c r="CN50" i="10"/>
  <c r="CO50" i="10"/>
  <c r="CP50" i="10"/>
  <c r="CQ50" i="10"/>
  <c r="CR50" i="10"/>
  <c r="CS50" i="10"/>
  <c r="CT50" i="10"/>
  <c r="CU50" i="10"/>
  <c r="CV50" i="10"/>
  <c r="CW50" i="10"/>
  <c r="CW52" i="10" s="1"/>
  <c r="CX50" i="10"/>
  <c r="CY50" i="10"/>
  <c r="CZ50" i="10"/>
  <c r="DA50" i="10"/>
  <c r="DB50" i="10"/>
  <c r="DC50" i="10"/>
  <c r="DD50" i="10"/>
  <c r="DE50" i="10"/>
  <c r="DF50" i="10"/>
  <c r="DG50" i="10"/>
  <c r="DH50" i="10"/>
  <c r="DI50" i="10"/>
  <c r="DI52" i="10" s="1"/>
  <c r="DJ50" i="10"/>
  <c r="DK50" i="10"/>
  <c r="DL50" i="10"/>
  <c r="DM50" i="10"/>
  <c r="DN50" i="10"/>
  <c r="DO50" i="10"/>
  <c r="DP50" i="10"/>
  <c r="DQ50" i="10"/>
  <c r="DR50" i="10"/>
  <c r="DS50" i="10"/>
  <c r="DT50" i="10"/>
  <c r="DU50" i="10"/>
  <c r="DU52" i="10" s="1"/>
  <c r="DV50" i="10"/>
  <c r="DW50" i="10"/>
  <c r="DX50" i="10"/>
  <c r="DY50" i="10"/>
  <c r="DZ50" i="10"/>
  <c r="EA50" i="10"/>
  <c r="EB50" i="10"/>
  <c r="EC50" i="10"/>
  <c r="ED50" i="10"/>
  <c r="EE50" i="10"/>
  <c r="EF50" i="10"/>
  <c r="EG50" i="10"/>
  <c r="EG52" i="10" s="1"/>
  <c r="EH50" i="10"/>
  <c r="EI50" i="10"/>
  <c r="EJ50" i="10"/>
  <c r="EK50" i="10"/>
  <c r="EL50" i="10"/>
  <c r="EM50" i="10"/>
  <c r="EN50" i="10"/>
  <c r="EO50" i="10"/>
  <c r="EP50" i="10"/>
  <c r="EQ50" i="10"/>
  <c r="ER50" i="10"/>
  <c r="ES50" i="10"/>
  <c r="ES52" i="10" s="1"/>
  <c r="ET50" i="10"/>
  <c r="EU50" i="10"/>
  <c r="EV50" i="10"/>
  <c r="EW50" i="10"/>
  <c r="EX50" i="10"/>
  <c r="EY50" i="10"/>
  <c r="EZ50" i="10"/>
  <c r="FA50" i="10"/>
  <c r="FB50" i="10"/>
  <c r="FC50" i="10"/>
  <c r="FD50" i="10"/>
  <c r="FE50" i="10"/>
  <c r="FE52" i="10" s="1"/>
  <c r="FF50" i="10"/>
  <c r="FG50" i="10"/>
  <c r="FH50" i="10"/>
  <c r="FI50" i="10"/>
  <c r="FJ50" i="10"/>
  <c r="FK50" i="10"/>
  <c r="FL50" i="10"/>
  <c r="FM50" i="10"/>
  <c r="FN50" i="10"/>
  <c r="FO50" i="10"/>
  <c r="FP50" i="10"/>
  <c r="FQ50" i="10"/>
  <c r="FQ52" i="10" s="1"/>
  <c r="FR50" i="10"/>
  <c r="FS50" i="10"/>
  <c r="FT50" i="10"/>
  <c r="FU50" i="10"/>
  <c r="FV50" i="10"/>
  <c r="FW50" i="10"/>
  <c r="FX50" i="10"/>
  <c r="FY50" i="10"/>
  <c r="FZ50" i="10"/>
  <c r="GA50" i="10"/>
  <c r="GB50" i="10"/>
  <c r="GN200" i="2"/>
  <c r="GM200" i="2"/>
  <c r="GL200" i="2"/>
  <c r="GK200" i="2"/>
  <c r="GJ200" i="2"/>
  <c r="GI200" i="2"/>
  <c r="GH200" i="2"/>
  <c r="GG200" i="2"/>
  <c r="GF200" i="2"/>
  <c r="GE200" i="2"/>
  <c r="GD200" i="2"/>
  <c r="GC200" i="2"/>
  <c r="GB200" i="2"/>
  <c r="GA200" i="2"/>
  <c r="FZ200" i="2"/>
  <c r="FY200" i="2"/>
  <c r="FX200" i="2"/>
  <c r="FW200" i="2"/>
  <c r="FV200" i="2"/>
  <c r="FU200" i="2"/>
  <c r="GN199" i="2"/>
  <c r="GM199" i="2"/>
  <c r="GL199" i="2"/>
  <c r="GK199" i="2"/>
  <c r="GJ199" i="2"/>
  <c r="GI199" i="2"/>
  <c r="GH199" i="2"/>
  <c r="GG199" i="2"/>
  <c r="GF199" i="2"/>
  <c r="GE199" i="2"/>
  <c r="GD199" i="2"/>
  <c r="GC199" i="2"/>
  <c r="GB199" i="2"/>
  <c r="GA199" i="2"/>
  <c r="FZ199" i="2"/>
  <c r="FY199" i="2"/>
  <c r="FX199" i="2"/>
  <c r="FW199" i="2"/>
  <c r="FV199" i="2"/>
  <c r="FU199" i="2"/>
  <c r="FT200" i="2"/>
  <c r="FS200" i="2"/>
  <c r="FS199" i="2" s="1"/>
  <c r="FR200" i="2"/>
  <c r="FR199" i="2" s="1"/>
  <c r="FQ200" i="2"/>
  <c r="FP200" i="2"/>
  <c r="FO200" i="2"/>
  <c r="FO199" i="2" s="1"/>
  <c r="FN200" i="2"/>
  <c r="FN199" i="2" s="1"/>
  <c r="FM200" i="2"/>
  <c r="FL200" i="2"/>
  <c r="FK200" i="2"/>
  <c r="FK199" i="2" s="1"/>
  <c r="FJ200" i="2"/>
  <c r="FJ199" i="2" s="1"/>
  <c r="FI200" i="2"/>
  <c r="FH200" i="2"/>
  <c r="FG200" i="2"/>
  <c r="FG199" i="2" s="1"/>
  <c r="FF200" i="2"/>
  <c r="FF199" i="2" s="1"/>
  <c r="FE200" i="2"/>
  <c r="FD200" i="2"/>
  <c r="FC200" i="2"/>
  <c r="FC199" i="2" s="1"/>
  <c r="FB200" i="2"/>
  <c r="FB199" i="2" s="1"/>
  <c r="FA200" i="2"/>
  <c r="EZ200" i="2"/>
  <c r="EY200" i="2"/>
  <c r="EY199" i="2" s="1"/>
  <c r="EX200" i="2"/>
  <c r="EX199" i="2" s="1"/>
  <c r="EW200" i="2"/>
  <c r="EV200" i="2"/>
  <c r="EU200" i="2"/>
  <c r="EU199" i="2" s="1"/>
  <c r="ET200" i="2"/>
  <c r="ET199" i="2" s="1"/>
  <c r="ES200" i="2"/>
  <c r="ER200" i="2"/>
  <c r="FT199" i="2"/>
  <c r="FQ199" i="2"/>
  <c r="FP199" i="2"/>
  <c r="FM199" i="2"/>
  <c r="FL199" i="2"/>
  <c r="FI199" i="2"/>
  <c r="FH199" i="2"/>
  <c r="FE199" i="2"/>
  <c r="FD199" i="2"/>
  <c r="FA199" i="2"/>
  <c r="EZ199" i="2"/>
  <c r="EW199" i="2"/>
  <c r="EV199" i="2"/>
  <c r="ES199" i="2"/>
  <c r="ER199" i="2"/>
  <c r="EQ200" i="2"/>
  <c r="EQ199" i="2" s="1"/>
  <c r="EP200" i="2"/>
  <c r="EO200" i="2"/>
  <c r="EN200" i="2"/>
  <c r="EM200" i="2"/>
  <c r="EM199" i="2" s="1"/>
  <c r="EL200" i="2"/>
  <c r="EK200" i="2"/>
  <c r="EJ200" i="2"/>
  <c r="EJ199" i="2" s="1"/>
  <c r="EI200" i="2"/>
  <c r="EI199" i="2" s="1"/>
  <c r="EH200" i="2"/>
  <c r="EG200" i="2"/>
  <c r="EF200" i="2"/>
  <c r="EE200" i="2"/>
  <c r="EE199" i="2" s="1"/>
  <c r="ED200" i="2"/>
  <c r="EC200" i="2"/>
  <c r="EB200" i="2"/>
  <c r="EB199" i="2" s="1"/>
  <c r="EA200" i="2"/>
  <c r="EA199" i="2" s="1"/>
  <c r="DZ200" i="2"/>
  <c r="DY200" i="2"/>
  <c r="DX200" i="2"/>
  <c r="DW200" i="2"/>
  <c r="DW199" i="2" s="1"/>
  <c r="DV200" i="2"/>
  <c r="DU200" i="2"/>
  <c r="DT200" i="2"/>
  <c r="DT199" i="2" s="1"/>
  <c r="DS200" i="2"/>
  <c r="DS199" i="2" s="1"/>
  <c r="DR200" i="2"/>
  <c r="DQ200" i="2"/>
  <c r="DP200" i="2"/>
  <c r="DO200" i="2"/>
  <c r="DO199" i="2" s="1"/>
  <c r="DN200" i="2"/>
  <c r="DM200" i="2"/>
  <c r="DL200" i="2"/>
  <c r="DL199" i="2" s="1"/>
  <c r="DK200" i="2"/>
  <c r="DK199" i="2" s="1"/>
  <c r="DJ200" i="2"/>
  <c r="DI200" i="2"/>
  <c r="DH200" i="2"/>
  <c r="DG200" i="2"/>
  <c r="DG199" i="2" s="1"/>
  <c r="DF200" i="2"/>
  <c r="DE200" i="2"/>
  <c r="DD200" i="2"/>
  <c r="DD199" i="2" s="1"/>
  <c r="DC200" i="2"/>
  <c r="DC199" i="2" s="1"/>
  <c r="DB200" i="2"/>
  <c r="DA200" i="2"/>
  <c r="CZ200" i="2"/>
  <c r="CY200" i="2"/>
  <c r="CY199" i="2" s="1"/>
  <c r="CX200" i="2"/>
  <c r="CW200" i="2"/>
  <c r="CV200" i="2"/>
  <c r="CV199" i="2" s="1"/>
  <c r="CU200" i="2"/>
  <c r="CT200" i="2"/>
  <c r="CS200" i="2"/>
  <c r="CR200" i="2"/>
  <c r="CR199" i="2" s="1"/>
  <c r="CQ200" i="2"/>
  <c r="CP200" i="2"/>
  <c r="CO200" i="2"/>
  <c r="CN200" i="2"/>
  <c r="CN199" i="2" s="1"/>
  <c r="CM200" i="2"/>
  <c r="CL200" i="2"/>
  <c r="CK200" i="2"/>
  <c r="CJ200" i="2"/>
  <c r="CJ199" i="2" s="1"/>
  <c r="CI200" i="2"/>
  <c r="CH200" i="2"/>
  <c r="CG200" i="2"/>
  <c r="CF200" i="2"/>
  <c r="CF199" i="2" s="1"/>
  <c r="CE200" i="2"/>
  <c r="CD200" i="2"/>
  <c r="CC200" i="2"/>
  <c r="CB200" i="2"/>
  <c r="CB199" i="2" s="1"/>
  <c r="CA200" i="2"/>
  <c r="BZ200" i="2"/>
  <c r="BY200" i="2"/>
  <c r="BX200" i="2"/>
  <c r="BX199" i="2" s="1"/>
  <c r="BW200" i="2"/>
  <c r="EP199" i="2"/>
  <c r="EO199" i="2"/>
  <c r="EN199" i="2"/>
  <c r="EL199" i="2"/>
  <c r="EK199" i="2"/>
  <c r="EH199" i="2"/>
  <c r="EG199" i="2"/>
  <c r="EF199" i="2"/>
  <c r="ED199" i="2"/>
  <c r="EC199" i="2"/>
  <c r="DZ199" i="2"/>
  <c r="DY199" i="2"/>
  <c r="DX199" i="2"/>
  <c r="DV199" i="2"/>
  <c r="DU199" i="2"/>
  <c r="DR199" i="2"/>
  <c r="DQ199" i="2"/>
  <c r="DP199" i="2"/>
  <c r="DN199" i="2"/>
  <c r="DM199" i="2"/>
  <c r="DJ199" i="2"/>
  <c r="DI199" i="2"/>
  <c r="DH199" i="2"/>
  <c r="DF199" i="2"/>
  <c r="DE199" i="2"/>
  <c r="DB199" i="2"/>
  <c r="DA199" i="2"/>
  <c r="CZ199" i="2"/>
  <c r="CX199" i="2"/>
  <c r="CW199" i="2"/>
  <c r="CU199" i="2"/>
  <c r="CT199" i="2"/>
  <c r="CS199" i="2"/>
  <c r="CQ199" i="2"/>
  <c r="CP199" i="2"/>
  <c r="CO199" i="2"/>
  <c r="CM199" i="2"/>
  <c r="CL199" i="2"/>
  <c r="CK199" i="2"/>
  <c r="CI199" i="2"/>
  <c r="CH199" i="2"/>
  <c r="CG199" i="2"/>
  <c r="CE199" i="2"/>
  <c r="CD199" i="2"/>
  <c r="CC199" i="2"/>
  <c r="CA199" i="2"/>
  <c r="BZ199" i="2"/>
  <c r="BY199" i="2"/>
  <c r="BW199" i="2"/>
  <c r="CL38" i="10" l="1"/>
  <c r="BZ38" i="10"/>
  <c r="BN38" i="10"/>
  <c r="BB38" i="10"/>
  <c r="BE43" i="10"/>
  <c r="FS38" i="10"/>
  <c r="FT38" i="10" s="1"/>
  <c r="FU38" i="10" s="1"/>
  <c r="FV38" i="10" s="1"/>
  <c r="FW38" i="10" s="1"/>
  <c r="FX38" i="10" s="1"/>
  <c r="FY38" i="10" s="1"/>
  <c r="FZ38" i="10" s="1"/>
  <c r="GA38" i="10" s="1"/>
  <c r="GB38" i="10" s="1"/>
  <c r="FG38" i="10"/>
  <c r="FH38" i="10" s="1"/>
  <c r="FI38" i="10" s="1"/>
  <c r="FJ38" i="10" s="1"/>
  <c r="FK38" i="10" s="1"/>
  <c r="FL38" i="10" s="1"/>
  <c r="FM38" i="10" s="1"/>
  <c r="FN38" i="10" s="1"/>
  <c r="FO38" i="10" s="1"/>
  <c r="FP38" i="10" s="1"/>
  <c r="EU38" i="10"/>
  <c r="EV38" i="10" s="1"/>
  <c r="EW38" i="10" s="1"/>
  <c r="EX38" i="10" s="1"/>
  <c r="EY38" i="10" s="1"/>
  <c r="EZ38" i="10" s="1"/>
  <c r="FA38" i="10" s="1"/>
  <c r="FB38" i="10" s="1"/>
  <c r="FC38" i="10" s="1"/>
  <c r="FD38" i="10" s="1"/>
  <c r="EI38" i="10"/>
  <c r="EJ38" i="10" s="1"/>
  <c r="EK38" i="10" s="1"/>
  <c r="EL38" i="10" s="1"/>
  <c r="EM38" i="10" s="1"/>
  <c r="EN38" i="10" s="1"/>
  <c r="EO38" i="10" s="1"/>
  <c r="EP38" i="10" s="1"/>
  <c r="EQ38" i="10" s="1"/>
  <c r="ER38" i="10" s="1"/>
  <c r="DW38" i="10"/>
  <c r="DX38" i="10" s="1"/>
  <c r="DY38" i="10" s="1"/>
  <c r="DZ38" i="10" s="1"/>
  <c r="EA38" i="10" s="1"/>
  <c r="EB38" i="10" s="1"/>
  <c r="EC38" i="10" s="1"/>
  <c r="ED38" i="10" s="1"/>
  <c r="EE38" i="10" s="1"/>
  <c r="EF38" i="10" s="1"/>
  <c r="DK38" i="10"/>
  <c r="DL38" i="10" s="1"/>
  <c r="DM38" i="10" s="1"/>
  <c r="DN38" i="10" s="1"/>
  <c r="DO38" i="10" s="1"/>
  <c r="DP38" i="10" s="1"/>
  <c r="DQ38" i="10" s="1"/>
  <c r="DR38" i="10" s="1"/>
  <c r="DS38" i="10" s="1"/>
  <c r="DT38" i="10" s="1"/>
  <c r="CY38" i="10"/>
  <c r="CZ38" i="10" s="1"/>
  <c r="DA38" i="10" s="1"/>
  <c r="DB38" i="10" s="1"/>
  <c r="DC38" i="10" s="1"/>
  <c r="DD38" i="10" s="1"/>
  <c r="DE38" i="10" s="1"/>
  <c r="DF38" i="10" s="1"/>
  <c r="DG38" i="10" s="1"/>
  <c r="DH38" i="10" s="1"/>
  <c r="CM38" i="10"/>
  <c r="CN38" i="10" s="1"/>
  <c r="CO38" i="10" s="1"/>
  <c r="CP38" i="10" s="1"/>
  <c r="CQ38" i="10" s="1"/>
  <c r="CR38" i="10" s="1"/>
  <c r="CS38" i="10" s="1"/>
  <c r="CT38" i="10" s="1"/>
  <c r="CU38" i="10" s="1"/>
  <c r="CV38" i="10" s="1"/>
  <c r="CA38" i="10"/>
  <c r="CB38" i="10" s="1"/>
  <c r="CC38" i="10" s="1"/>
  <c r="CD38" i="10" s="1"/>
  <c r="CE38" i="10" s="1"/>
  <c r="CF38" i="10" s="1"/>
  <c r="CG38" i="10" s="1"/>
  <c r="CH38" i="10" s="1"/>
  <c r="CI38" i="10" s="1"/>
  <c r="CJ38" i="10" s="1"/>
  <c r="BO38" i="10"/>
  <c r="BP38" i="10" s="1"/>
  <c r="BQ38" i="10" s="1"/>
  <c r="BR38" i="10" s="1"/>
  <c r="BS38" i="10" s="1"/>
  <c r="BT38" i="10" s="1"/>
  <c r="BU38" i="10" s="1"/>
  <c r="BV38" i="10" s="1"/>
  <c r="BW38" i="10" s="1"/>
  <c r="BX38" i="10" s="1"/>
  <c r="BC38" i="10"/>
  <c r="BD38" i="10" s="1"/>
  <c r="BE38" i="10" s="1"/>
  <c r="BF38" i="10" s="1"/>
  <c r="BG38" i="10" s="1"/>
  <c r="BH38" i="10" s="1"/>
  <c r="BI38" i="10" s="1"/>
  <c r="BJ38" i="10" s="1"/>
  <c r="BK38" i="10" s="1"/>
  <c r="BL38" i="10" s="1"/>
  <c r="FR52" i="10"/>
  <c r="FS52" i="10" s="1"/>
  <c r="FT52" i="10" s="1"/>
  <c r="FU52" i="10" s="1"/>
  <c r="FV52" i="10" s="1"/>
  <c r="FW52" i="10" s="1"/>
  <c r="FX52" i="10" s="1"/>
  <c r="FY52" i="10" s="1"/>
  <c r="FZ52" i="10" s="1"/>
  <c r="GA52" i="10" s="1"/>
  <c r="GB52" i="10" s="1"/>
  <c r="FF52" i="10"/>
  <c r="FG52" i="10" s="1"/>
  <c r="FH52" i="10" s="1"/>
  <c r="FI52" i="10" s="1"/>
  <c r="FJ52" i="10" s="1"/>
  <c r="FK52" i="10" s="1"/>
  <c r="FL52" i="10" s="1"/>
  <c r="FM52" i="10" s="1"/>
  <c r="FN52" i="10" s="1"/>
  <c r="FO52" i="10" s="1"/>
  <c r="FP52" i="10" s="1"/>
  <c r="ET52" i="10"/>
  <c r="EU52" i="10" s="1"/>
  <c r="EV52" i="10" s="1"/>
  <c r="EW52" i="10" s="1"/>
  <c r="EX52" i="10" s="1"/>
  <c r="EY52" i="10" s="1"/>
  <c r="EZ52" i="10" s="1"/>
  <c r="FA52" i="10" s="1"/>
  <c r="FB52" i="10" s="1"/>
  <c r="FC52" i="10" s="1"/>
  <c r="FD52" i="10" s="1"/>
  <c r="EH52" i="10"/>
  <c r="EI52" i="10" s="1"/>
  <c r="EJ52" i="10" s="1"/>
  <c r="EK52" i="10" s="1"/>
  <c r="EL52" i="10" s="1"/>
  <c r="EM52" i="10" s="1"/>
  <c r="EN52" i="10" s="1"/>
  <c r="EO52" i="10" s="1"/>
  <c r="EP52" i="10" s="1"/>
  <c r="EQ52" i="10" s="1"/>
  <c r="ER52" i="10" s="1"/>
  <c r="DV52" i="10"/>
  <c r="DW52" i="10" s="1"/>
  <c r="DX52" i="10" s="1"/>
  <c r="DY52" i="10" s="1"/>
  <c r="DZ52" i="10" s="1"/>
  <c r="EA52" i="10" s="1"/>
  <c r="EB52" i="10" s="1"/>
  <c r="EC52" i="10" s="1"/>
  <c r="ED52" i="10" s="1"/>
  <c r="EE52" i="10" s="1"/>
  <c r="EF52" i="10" s="1"/>
  <c r="DJ52" i="10"/>
  <c r="DK52" i="10" s="1"/>
  <c r="DL52" i="10" s="1"/>
  <c r="DM52" i="10" s="1"/>
  <c r="DN52" i="10" s="1"/>
  <c r="DO52" i="10" s="1"/>
  <c r="DP52" i="10" s="1"/>
  <c r="DQ52" i="10" s="1"/>
  <c r="DR52" i="10" s="1"/>
  <c r="DS52" i="10" s="1"/>
  <c r="DT52" i="10" s="1"/>
  <c r="CX52" i="10"/>
  <c r="CY52" i="10" s="1"/>
  <c r="CZ52" i="10" s="1"/>
  <c r="DA52" i="10" s="1"/>
  <c r="DB52" i="10" s="1"/>
  <c r="DC52" i="10" s="1"/>
  <c r="DD52" i="10" s="1"/>
  <c r="DE52" i="10" s="1"/>
  <c r="DF52" i="10" s="1"/>
  <c r="DG52" i="10" s="1"/>
  <c r="DH52" i="10" s="1"/>
  <c r="CL52" i="10"/>
  <c r="CM52" i="10" s="1"/>
  <c r="CN52" i="10" s="1"/>
  <c r="CO52" i="10" s="1"/>
  <c r="CP52" i="10" s="1"/>
  <c r="CQ52" i="10" s="1"/>
  <c r="CR52" i="10" s="1"/>
  <c r="CS52" i="10" s="1"/>
  <c r="CT52" i="10" s="1"/>
  <c r="CU52" i="10" s="1"/>
  <c r="CV52" i="10" s="1"/>
  <c r="BZ52" i="10"/>
  <c r="CA52" i="10" s="1"/>
  <c r="CB52" i="10" s="1"/>
  <c r="CC52" i="10" s="1"/>
  <c r="CD52" i="10" s="1"/>
  <c r="CE52" i="10" s="1"/>
  <c r="CF52" i="10" s="1"/>
  <c r="CG52" i="10" s="1"/>
  <c r="CH52" i="10" s="1"/>
  <c r="CI52" i="10" s="1"/>
  <c r="CJ52" i="10" s="1"/>
  <c r="BN52" i="10"/>
  <c r="BO52" i="10" s="1"/>
  <c r="BP52" i="10" s="1"/>
  <c r="BQ52" i="10" s="1"/>
  <c r="BR52" i="10" s="1"/>
  <c r="BS52" i="10" s="1"/>
  <c r="BT52" i="10" s="1"/>
  <c r="BU52" i="10" s="1"/>
  <c r="BV52" i="10" s="1"/>
  <c r="BW52" i="10" s="1"/>
  <c r="BX52" i="10" s="1"/>
  <c r="BB52" i="10"/>
  <c r="BC52" i="10" s="1"/>
  <c r="BD52" i="10" s="1"/>
  <c r="BE52" i="10" s="1"/>
  <c r="BF52" i="10" s="1"/>
  <c r="BG52" i="10" s="1"/>
  <c r="BH52" i="10" s="1"/>
  <c r="BI52" i="10" s="1"/>
  <c r="BJ52" i="10" s="1"/>
  <c r="BK52" i="10" s="1"/>
  <c r="BL52" i="10" s="1"/>
  <c r="BB31" i="18"/>
  <c r="BD31" i="18"/>
  <c r="BF31" i="18"/>
  <c r="BH31" i="18"/>
  <c r="BJ31" i="18"/>
  <c r="BL31" i="18"/>
  <c r="BN31" i="18"/>
  <c r="BP31" i="18"/>
  <c r="BR31" i="18"/>
  <c r="BT31" i="18"/>
  <c r="BV31" i="18"/>
  <c r="BX31" i="18"/>
  <c r="BZ31" i="18"/>
  <c r="CB31" i="18"/>
  <c r="CD31" i="18"/>
  <c r="CF31" i="18"/>
  <c r="CH31" i="18"/>
  <c r="CJ31" i="18"/>
  <c r="CL31" i="18"/>
  <c r="CN31" i="18"/>
  <c r="CP31" i="18"/>
  <c r="CR31" i="18"/>
  <c r="CT31" i="18"/>
  <c r="CV31" i="18"/>
  <c r="CX31" i="18"/>
  <c r="CZ31" i="18"/>
  <c r="DB31" i="18"/>
  <c r="DD31" i="18"/>
  <c r="DF31" i="18"/>
  <c r="DH31" i="18"/>
  <c r="DJ31" i="18"/>
  <c r="DL31" i="18"/>
  <c r="DN31" i="18"/>
  <c r="DP31" i="18"/>
  <c r="DR31" i="18"/>
  <c r="DT31" i="18"/>
  <c r="DV31" i="18"/>
  <c r="DX31" i="18"/>
  <c r="DZ31" i="18"/>
  <c r="EB31" i="18"/>
  <c r="ED31" i="18"/>
  <c r="EF31" i="18"/>
  <c r="EH31" i="18"/>
  <c r="EJ31" i="18"/>
  <c r="EL31" i="18"/>
  <c r="EN31" i="18"/>
  <c r="EP31" i="18"/>
  <c r="ER31" i="18"/>
  <c r="ET31" i="18"/>
  <c r="EV31" i="18"/>
  <c r="EX31" i="18"/>
  <c r="EZ31" i="18"/>
  <c r="FB31" i="18"/>
  <c r="FD31" i="18"/>
  <c r="FF31" i="18"/>
  <c r="FH31" i="18"/>
  <c r="FJ31" i="18"/>
  <c r="FL31" i="18"/>
  <c r="FN31" i="18"/>
  <c r="FP31" i="18"/>
  <c r="FR31" i="18"/>
  <c r="FT31" i="18"/>
  <c r="FV31" i="18"/>
  <c r="FX31" i="18"/>
  <c r="FZ31" i="18"/>
  <c r="GB31" i="18"/>
  <c r="BA31" i="18"/>
  <c r="BC31" i="18"/>
  <c r="BE31" i="18"/>
  <c r="BG31" i="18"/>
  <c r="BI31" i="18"/>
  <c r="BK31" i="18"/>
  <c r="BM31" i="18"/>
  <c r="BO31" i="18"/>
  <c r="BQ31" i="18"/>
  <c r="BS31" i="18"/>
  <c r="BU31" i="18"/>
  <c r="BW31" i="18"/>
  <c r="BY31" i="18"/>
  <c r="CA31" i="18"/>
  <c r="CC31" i="18"/>
  <c r="CE31" i="18"/>
  <c r="CG31" i="18"/>
  <c r="CI31" i="18"/>
  <c r="CK31" i="18"/>
  <c r="CM31" i="18"/>
  <c r="CO31" i="18"/>
  <c r="CQ31" i="18"/>
  <c r="CS31" i="18"/>
  <c r="CU31" i="18"/>
  <c r="CW31" i="18"/>
  <c r="CY31" i="18"/>
  <c r="DA31" i="18"/>
  <c r="DC31" i="18"/>
  <c r="DE31" i="18"/>
  <c r="DG31" i="18"/>
  <c r="DI31" i="18"/>
  <c r="DK31" i="18"/>
  <c r="DM31" i="18"/>
  <c r="DO31" i="18"/>
  <c r="DQ31" i="18"/>
  <c r="DS31" i="18"/>
  <c r="DU31" i="18"/>
  <c r="DW31" i="18"/>
  <c r="DY31" i="18"/>
  <c r="EA31" i="18"/>
  <c r="EC31" i="18"/>
  <c r="EE31" i="18"/>
  <c r="EG31" i="18"/>
  <c r="EI31" i="18"/>
  <c r="EK31" i="18"/>
  <c r="EM31" i="18"/>
  <c r="EO31" i="18"/>
  <c r="EQ31" i="18"/>
  <c r="ES31" i="18"/>
  <c r="EU31" i="18"/>
  <c r="EW31" i="18"/>
  <c r="EY31" i="18"/>
  <c r="FA31" i="18"/>
  <c r="FC31" i="18"/>
  <c r="FE31" i="18"/>
  <c r="FG31" i="18"/>
  <c r="FI31" i="18"/>
  <c r="FK31" i="18"/>
  <c r="FM31" i="18"/>
  <c r="FO31" i="18"/>
  <c r="FQ31" i="18"/>
  <c r="FS31" i="18"/>
  <c r="FU31" i="18"/>
  <c r="FW31" i="18"/>
  <c r="FY31" i="18"/>
  <c r="GA31" i="18"/>
  <c r="BB61" i="14"/>
  <c r="BB92" i="14" s="1"/>
  <c r="BD61" i="14"/>
  <c r="BD92" i="14" s="1"/>
  <c r="BF61" i="14"/>
  <c r="BF92" i="14" s="1"/>
  <c r="BH61" i="14"/>
  <c r="BH92" i="14" s="1"/>
  <c r="BJ61" i="14"/>
  <c r="BJ92" i="14" s="1"/>
  <c r="BL61" i="14"/>
  <c r="BL92" i="14" s="1"/>
  <c r="BN61" i="14"/>
  <c r="BN92" i="14" s="1"/>
  <c r="BP61" i="14"/>
  <c r="BP92" i="14" s="1"/>
  <c r="BR61" i="14"/>
  <c r="BR92" i="14" s="1"/>
  <c r="BT61" i="14"/>
  <c r="BT92" i="14" s="1"/>
  <c r="BV61" i="14"/>
  <c r="BV92" i="14" s="1"/>
  <c r="BX61" i="14"/>
  <c r="BX92" i="14" s="1"/>
  <c r="BZ61" i="14"/>
  <c r="BZ92" i="14" s="1"/>
  <c r="CB61" i="14"/>
  <c r="CB92" i="14" s="1"/>
  <c r="CD61" i="14"/>
  <c r="CD92" i="14" s="1"/>
  <c r="CF61" i="14"/>
  <c r="CF92" i="14" s="1"/>
  <c r="CH61" i="14"/>
  <c r="CH92" i="14" s="1"/>
  <c r="CJ61" i="14"/>
  <c r="CJ92" i="14" s="1"/>
  <c r="CL61" i="14"/>
  <c r="CL92" i="14" s="1"/>
  <c r="CN61" i="14"/>
  <c r="CN92" i="14" s="1"/>
  <c r="CP61" i="14"/>
  <c r="CP92" i="14" s="1"/>
  <c r="CR61" i="14"/>
  <c r="CR92" i="14" s="1"/>
  <c r="CT61" i="14"/>
  <c r="CT92" i="14" s="1"/>
  <c r="CV61" i="14"/>
  <c r="CV92" i="14" s="1"/>
  <c r="CX61" i="14"/>
  <c r="CX92" i="14" s="1"/>
  <c r="CZ61" i="14"/>
  <c r="CZ92" i="14" s="1"/>
  <c r="DB61" i="14"/>
  <c r="DB92" i="14" s="1"/>
  <c r="DD61" i="14"/>
  <c r="DD92" i="14" s="1"/>
  <c r="DF61" i="14"/>
  <c r="DF92" i="14" s="1"/>
  <c r="DH61" i="14"/>
  <c r="DH92" i="14" s="1"/>
  <c r="DJ61" i="14"/>
  <c r="DJ92" i="14" s="1"/>
  <c r="DL61" i="14"/>
  <c r="DL92" i="14" s="1"/>
  <c r="DN61" i="14"/>
  <c r="DN92" i="14" s="1"/>
  <c r="DP61" i="14"/>
  <c r="DP92" i="14" s="1"/>
  <c r="DR61" i="14"/>
  <c r="DR92" i="14" s="1"/>
  <c r="DT61" i="14"/>
  <c r="DT92" i="14" s="1"/>
  <c r="DV61" i="14"/>
  <c r="DV92" i="14" s="1"/>
  <c r="DX61" i="14"/>
  <c r="DX92" i="14" s="1"/>
  <c r="DZ61" i="14"/>
  <c r="DZ92" i="14" s="1"/>
  <c r="EB61" i="14"/>
  <c r="EB92" i="14" s="1"/>
  <c r="ED61" i="14"/>
  <c r="ED92" i="14" s="1"/>
  <c r="EF61" i="14"/>
  <c r="EF92" i="14" s="1"/>
  <c r="EH61" i="14"/>
  <c r="EH92" i="14" s="1"/>
  <c r="EJ61" i="14"/>
  <c r="EJ92" i="14" s="1"/>
  <c r="EL61" i="14"/>
  <c r="EL92" i="14" s="1"/>
  <c r="EN61" i="14"/>
  <c r="EN92" i="14" s="1"/>
  <c r="EP61" i="14"/>
  <c r="EP92" i="14" s="1"/>
  <c r="ER61" i="14"/>
  <c r="ER92" i="14" s="1"/>
  <c r="ET61" i="14"/>
  <c r="ET92" i="14" s="1"/>
  <c r="EV61" i="14"/>
  <c r="EV92" i="14" s="1"/>
  <c r="EX61" i="14"/>
  <c r="EX92" i="14" s="1"/>
  <c r="EZ61" i="14"/>
  <c r="EZ92" i="14" s="1"/>
  <c r="FB61" i="14"/>
  <c r="FB92" i="14" s="1"/>
  <c r="FD61" i="14"/>
  <c r="FD92" i="14" s="1"/>
  <c r="FF61" i="14"/>
  <c r="FF92" i="14" s="1"/>
  <c r="FH61" i="14"/>
  <c r="FH92" i="14" s="1"/>
  <c r="FJ61" i="14"/>
  <c r="FJ92" i="14" s="1"/>
  <c r="FL61" i="14"/>
  <c r="FL92" i="14" s="1"/>
  <c r="FN61" i="14"/>
  <c r="FN92" i="14" s="1"/>
  <c r="FP61" i="14"/>
  <c r="FP92" i="14" s="1"/>
  <c r="FR61" i="14"/>
  <c r="FR92" i="14" s="1"/>
  <c r="FT61" i="14"/>
  <c r="FT92" i="14" s="1"/>
  <c r="FV61" i="14"/>
  <c r="FV92" i="14" s="1"/>
  <c r="FX61" i="14"/>
  <c r="FX92" i="14" s="1"/>
  <c r="FZ61" i="14"/>
  <c r="FZ92" i="14" s="1"/>
  <c r="GB61" i="14"/>
  <c r="GB92" i="14" s="1"/>
  <c r="BA61" i="14"/>
  <c r="BA92" i="14" s="1"/>
  <c r="BC61" i="14"/>
  <c r="BC92" i="14" s="1"/>
  <c r="BE61" i="14"/>
  <c r="BE92" i="14" s="1"/>
  <c r="BG61" i="14"/>
  <c r="BG92" i="14" s="1"/>
  <c r="BI61" i="14"/>
  <c r="BI92" i="14" s="1"/>
  <c r="BK61" i="14"/>
  <c r="BK92" i="14" s="1"/>
  <c r="BM61" i="14"/>
  <c r="BM92" i="14" s="1"/>
  <c r="BO61" i="14"/>
  <c r="BO92" i="14" s="1"/>
  <c r="BQ61" i="14"/>
  <c r="BQ92" i="14" s="1"/>
  <c r="BS61" i="14"/>
  <c r="BS92" i="14" s="1"/>
  <c r="BU61" i="14"/>
  <c r="BU92" i="14" s="1"/>
  <c r="BW61" i="14"/>
  <c r="BW92" i="14" s="1"/>
  <c r="BY61" i="14"/>
  <c r="BY92" i="14" s="1"/>
  <c r="CA61" i="14"/>
  <c r="CA92" i="14" s="1"/>
  <c r="CC61" i="14"/>
  <c r="CC92" i="14" s="1"/>
  <c r="CE61" i="14"/>
  <c r="CE92" i="14" s="1"/>
  <c r="CG61" i="14"/>
  <c r="CG92" i="14" s="1"/>
  <c r="CI61" i="14"/>
  <c r="CI92" i="14" s="1"/>
  <c r="CK61" i="14"/>
  <c r="CK92" i="14" s="1"/>
  <c r="CM61" i="14"/>
  <c r="CM92" i="14" s="1"/>
  <c r="CO61" i="14"/>
  <c r="CO92" i="14" s="1"/>
  <c r="CQ61" i="14"/>
  <c r="CQ92" i="14" s="1"/>
  <c r="CS61" i="14"/>
  <c r="CS92" i="14" s="1"/>
  <c r="CU61" i="14"/>
  <c r="CU92" i="14" s="1"/>
  <c r="CW61" i="14"/>
  <c r="CW92" i="14" s="1"/>
  <c r="CY61" i="14"/>
  <c r="CY92" i="14" s="1"/>
  <c r="DA61" i="14"/>
  <c r="DA92" i="14" s="1"/>
  <c r="DC61" i="14"/>
  <c r="DC92" i="14" s="1"/>
  <c r="DE61" i="14"/>
  <c r="DE92" i="14" s="1"/>
  <c r="DG61" i="14"/>
  <c r="DG92" i="14" s="1"/>
  <c r="DI61" i="14"/>
  <c r="DI92" i="14" s="1"/>
  <c r="DK61" i="14"/>
  <c r="DK92" i="14" s="1"/>
  <c r="DM61" i="14"/>
  <c r="DM92" i="14" s="1"/>
  <c r="DO61" i="14"/>
  <c r="DO92" i="14" s="1"/>
  <c r="DQ61" i="14"/>
  <c r="DQ92" i="14" s="1"/>
  <c r="DS61" i="14"/>
  <c r="DS92" i="14" s="1"/>
  <c r="DU61" i="14"/>
  <c r="DU92" i="14" s="1"/>
  <c r="DW61" i="14"/>
  <c r="DW92" i="14" s="1"/>
  <c r="DY61" i="14"/>
  <c r="DY92" i="14" s="1"/>
  <c r="EA61" i="14"/>
  <c r="EA92" i="14" s="1"/>
  <c r="EC61" i="14"/>
  <c r="EC92" i="14" s="1"/>
  <c r="EE61" i="14"/>
  <c r="EE92" i="14" s="1"/>
  <c r="EG61" i="14"/>
  <c r="EG92" i="14" s="1"/>
  <c r="EI61" i="14"/>
  <c r="EI92" i="14" s="1"/>
  <c r="EK61" i="14"/>
  <c r="EK92" i="14" s="1"/>
  <c r="EM61" i="14"/>
  <c r="EM92" i="14" s="1"/>
  <c r="EO61" i="14"/>
  <c r="EO92" i="14" s="1"/>
  <c r="EQ61" i="14"/>
  <c r="EQ92" i="14" s="1"/>
  <c r="ES61" i="14"/>
  <c r="ES92" i="14" s="1"/>
  <c r="EU61" i="14"/>
  <c r="EU92" i="14" s="1"/>
  <c r="EW61" i="14"/>
  <c r="EW92" i="14" s="1"/>
  <c r="EY61" i="14"/>
  <c r="EY92" i="14" s="1"/>
  <c r="FA61" i="14"/>
  <c r="FA92" i="14" s="1"/>
  <c r="FC61" i="14"/>
  <c r="FC92" i="14" s="1"/>
  <c r="FE61" i="14"/>
  <c r="FE92" i="14" s="1"/>
  <c r="FG61" i="14"/>
  <c r="FG92" i="14" s="1"/>
  <c r="FI61" i="14"/>
  <c r="FI92" i="14" s="1"/>
  <c r="FK61" i="14"/>
  <c r="FK92" i="14" s="1"/>
  <c r="FM61" i="14"/>
  <c r="FM92" i="14" s="1"/>
  <c r="FO61" i="14"/>
  <c r="FO92" i="14" s="1"/>
  <c r="FQ61" i="14"/>
  <c r="FQ92" i="14" s="1"/>
  <c r="FS61" i="14"/>
  <c r="FS92" i="14" s="1"/>
  <c r="FU61" i="14"/>
  <c r="FU92" i="14" s="1"/>
  <c r="FW61" i="14"/>
  <c r="FW92" i="14" s="1"/>
  <c r="FY61" i="14"/>
  <c r="FY92" i="14" s="1"/>
  <c r="GA61" i="14"/>
  <c r="GA92" i="14" s="1"/>
  <c r="CG44" i="10"/>
  <c r="BQ45" i="10"/>
  <c r="BR45" i="10" s="1"/>
  <c r="BS45" i="10" s="1"/>
  <c r="BT45" i="10" s="1"/>
  <c r="BU45" i="10" s="1"/>
  <c r="CS44" i="10" l="1"/>
  <c r="CC45" i="10"/>
  <c r="CD45" i="10" s="1"/>
  <c r="CE45" i="10" s="1"/>
  <c r="CF45" i="10" s="1"/>
  <c r="CG45" i="10" s="1"/>
  <c r="DE44" i="10" l="1"/>
  <c r="CO45" i="10"/>
  <c r="CP45" i="10" s="1"/>
  <c r="CQ45" i="10" s="1"/>
  <c r="CR45" i="10" s="1"/>
  <c r="CS45" i="10" s="1"/>
  <c r="DQ44" i="10" l="1"/>
  <c r="DA45" i="10"/>
  <c r="DB45" i="10" s="1"/>
  <c r="DC45" i="10" s="1"/>
  <c r="DD45" i="10" s="1"/>
  <c r="DE45" i="10" s="1"/>
  <c r="EC44" i="10" l="1"/>
  <c r="DM45" i="10"/>
  <c r="DN45" i="10" s="1"/>
  <c r="DO45" i="10" s="1"/>
  <c r="DP45" i="10" s="1"/>
  <c r="DQ45" i="10" s="1"/>
  <c r="EO44" i="10" l="1"/>
  <c r="DY45" i="10"/>
  <c r="DZ45" i="10" s="1"/>
  <c r="EA45" i="10" s="1"/>
  <c r="EB45" i="10" s="1"/>
  <c r="EC45" i="10" s="1"/>
  <c r="FA44" i="10" l="1"/>
  <c r="EK45" i="10"/>
  <c r="EL45" i="10" s="1"/>
  <c r="EM45" i="10" s="1"/>
  <c r="EN45" i="10" s="1"/>
  <c r="EO45" i="10" s="1"/>
  <c r="FM44" i="10" l="1"/>
  <c r="EW45" i="10"/>
  <c r="EX45" i="10" s="1"/>
  <c r="EY45" i="10" s="1"/>
  <c r="EZ45" i="10" s="1"/>
  <c r="FA45" i="10" s="1"/>
  <c r="FY44" i="10" l="1"/>
  <c r="FU45" i="10" s="1"/>
  <c r="FV45" i="10" s="1"/>
  <c r="FW45" i="10" s="1"/>
  <c r="FX45" i="10" s="1"/>
  <c r="FY45" i="10" s="1"/>
  <c r="FI45" i="10"/>
  <c r="FJ45" i="10" s="1"/>
  <c r="FK45" i="10" s="1"/>
  <c r="FL45" i="10" s="1"/>
  <c r="FM45" i="10" s="1"/>
  <c r="P421" i="35" l="1"/>
  <c r="P420" i="35"/>
  <c r="P419" i="35"/>
  <c r="P418" i="35"/>
  <c r="P417" i="35"/>
  <c r="P416" i="35"/>
  <c r="P415" i="35"/>
  <c r="P414" i="35"/>
  <c r="P413" i="35"/>
  <c r="P412" i="35"/>
  <c r="P411" i="35"/>
  <c r="P410" i="35"/>
  <c r="P409" i="35"/>
  <c r="P408" i="35"/>
  <c r="P407" i="35"/>
  <c r="P406" i="35"/>
  <c r="P405" i="35"/>
  <c r="P404" i="35"/>
  <c r="P403" i="35"/>
  <c r="P402" i="35"/>
  <c r="P401" i="35"/>
  <c r="P400" i="35"/>
  <c r="P399" i="35"/>
  <c r="P398" i="35"/>
  <c r="P397" i="35"/>
  <c r="P396" i="35"/>
  <c r="P395" i="35"/>
  <c r="P394" i="35"/>
  <c r="P393" i="35"/>
  <c r="P392" i="35"/>
  <c r="P391" i="35"/>
  <c r="P390" i="35"/>
  <c r="P389" i="35"/>
  <c r="P388" i="35"/>
  <c r="P387" i="35"/>
  <c r="P386" i="35"/>
  <c r="P385" i="35"/>
  <c r="P384" i="35"/>
  <c r="P383" i="35"/>
  <c r="P382" i="35"/>
  <c r="P381" i="35"/>
  <c r="P380" i="35"/>
  <c r="P379" i="35"/>
  <c r="P378" i="35"/>
  <c r="P377" i="35"/>
  <c r="P376" i="35"/>
  <c r="P375" i="35"/>
  <c r="P374" i="35"/>
  <c r="P373" i="35"/>
  <c r="P372" i="35"/>
  <c r="P371" i="35"/>
  <c r="P370" i="35"/>
  <c r="P369" i="35"/>
  <c r="P368" i="35"/>
  <c r="P367" i="35"/>
  <c r="P366" i="35"/>
  <c r="P365" i="35"/>
  <c r="P364" i="35"/>
  <c r="P363" i="35"/>
  <c r="P362" i="35"/>
  <c r="P361" i="35"/>
  <c r="P360" i="35"/>
  <c r="P359" i="35"/>
  <c r="P358" i="35"/>
  <c r="P357" i="35"/>
  <c r="P356" i="35"/>
  <c r="P355" i="35"/>
  <c r="P354" i="35"/>
  <c r="P353" i="35"/>
  <c r="P352" i="35"/>
  <c r="P351" i="35"/>
  <c r="P350" i="35"/>
  <c r="P349" i="35"/>
  <c r="P348" i="35"/>
  <c r="P347" i="35"/>
  <c r="P346" i="35"/>
  <c r="P345" i="35"/>
  <c r="P344" i="35"/>
  <c r="P343" i="35"/>
  <c r="P342" i="35"/>
  <c r="P341" i="35"/>
  <c r="P340" i="35"/>
  <c r="P339" i="35"/>
  <c r="P338" i="35"/>
  <c r="P337" i="35"/>
  <c r="P336" i="35"/>
  <c r="P335" i="35"/>
  <c r="P334" i="35"/>
  <c r="P333" i="35"/>
  <c r="P332" i="35"/>
  <c r="P331" i="35"/>
  <c r="P330" i="35"/>
  <c r="P329" i="35"/>
  <c r="P328" i="35"/>
  <c r="P327" i="35"/>
  <c r="P326" i="35"/>
  <c r="P325" i="35"/>
  <c r="P324" i="35"/>
  <c r="P323" i="35"/>
  <c r="P322" i="35"/>
  <c r="P321" i="35"/>
  <c r="P320" i="35"/>
  <c r="P319" i="35"/>
  <c r="P318" i="35"/>
  <c r="P317" i="35"/>
  <c r="P316" i="35"/>
  <c r="P315" i="35"/>
  <c r="P314" i="35"/>
  <c r="P313" i="35"/>
  <c r="P312" i="35"/>
  <c r="P311" i="35"/>
  <c r="P310" i="35"/>
  <c r="P309" i="35"/>
  <c r="P308" i="35"/>
  <c r="P307" i="35"/>
  <c r="P306" i="35"/>
  <c r="P305" i="35"/>
  <c r="P304" i="35"/>
  <c r="P303" i="35"/>
  <c r="P302" i="35"/>
  <c r="P301" i="35"/>
  <c r="P300" i="35"/>
  <c r="P299" i="35"/>
  <c r="P298" i="35"/>
  <c r="P297" i="35"/>
  <c r="P296" i="35"/>
  <c r="P295" i="35"/>
  <c r="P294" i="35"/>
  <c r="P293" i="35"/>
  <c r="P292" i="35"/>
  <c r="P291" i="35"/>
  <c r="P290" i="35"/>
  <c r="P289" i="35"/>
  <c r="P288" i="35"/>
  <c r="P287" i="35"/>
  <c r="P286" i="35"/>
  <c r="P285" i="35"/>
  <c r="P284" i="35"/>
  <c r="P283" i="35"/>
  <c r="P282" i="35"/>
  <c r="P281" i="35"/>
  <c r="P280" i="35"/>
  <c r="P279" i="35"/>
  <c r="P278" i="35"/>
  <c r="P277" i="35"/>
  <c r="P276" i="35"/>
  <c r="P275" i="35"/>
  <c r="P274" i="35"/>
  <c r="P273" i="35"/>
  <c r="P272" i="35"/>
  <c r="P271" i="35"/>
  <c r="P270" i="35"/>
  <c r="P269" i="35"/>
  <c r="P268" i="35"/>
  <c r="P267" i="35"/>
  <c r="P266" i="35"/>
  <c r="P265" i="35"/>
  <c r="P264" i="35"/>
  <c r="P263" i="35"/>
  <c r="P262" i="35"/>
  <c r="P261" i="35"/>
  <c r="P260" i="35"/>
  <c r="P259" i="35"/>
  <c r="P258" i="35"/>
  <c r="P257" i="35"/>
  <c r="P256" i="35"/>
  <c r="P255" i="35"/>
  <c r="P254" i="35"/>
  <c r="P253" i="35"/>
  <c r="P252" i="35"/>
  <c r="P251" i="35"/>
  <c r="P250" i="35"/>
  <c r="P249" i="35"/>
  <c r="P248" i="35"/>
  <c r="P247" i="35"/>
  <c r="P246" i="35"/>
  <c r="P245" i="35"/>
  <c r="P244" i="35"/>
  <c r="P243" i="35"/>
  <c r="P242" i="35"/>
  <c r="F421" i="35"/>
  <c r="F420" i="35"/>
  <c r="F419" i="35"/>
  <c r="F418" i="35"/>
  <c r="F417" i="35"/>
  <c r="F416" i="35"/>
  <c r="F415" i="35"/>
  <c r="F414" i="35"/>
  <c r="F413" i="35"/>
  <c r="F412" i="35"/>
  <c r="F411" i="35"/>
  <c r="F410" i="35"/>
  <c r="F409" i="35"/>
  <c r="F408" i="35"/>
  <c r="F407" i="35"/>
  <c r="F406" i="35"/>
  <c r="F405" i="35"/>
  <c r="F404" i="35"/>
  <c r="F403" i="35"/>
  <c r="F402" i="35"/>
  <c r="F401" i="35"/>
  <c r="F400" i="35"/>
  <c r="F399" i="35"/>
  <c r="F398" i="35"/>
  <c r="F397" i="35"/>
  <c r="F396" i="35"/>
  <c r="F395" i="35"/>
  <c r="F394" i="35"/>
  <c r="F393" i="35"/>
  <c r="F392" i="35"/>
  <c r="F391" i="35"/>
  <c r="F390" i="35"/>
  <c r="F389" i="35"/>
  <c r="F388" i="35"/>
  <c r="F387" i="35"/>
  <c r="F386" i="35"/>
  <c r="F385" i="35"/>
  <c r="F384" i="35"/>
  <c r="F383" i="35"/>
  <c r="F382" i="35"/>
  <c r="F381" i="35"/>
  <c r="F380" i="35"/>
  <c r="F379" i="35"/>
  <c r="F378" i="35"/>
  <c r="F377" i="35"/>
  <c r="F376" i="35"/>
  <c r="F375" i="35"/>
  <c r="F374" i="35"/>
  <c r="F373" i="35"/>
  <c r="F372" i="35"/>
  <c r="F371" i="35"/>
  <c r="F370" i="35"/>
  <c r="F369" i="35"/>
  <c r="F368" i="35"/>
  <c r="F367" i="35"/>
  <c r="F366" i="35"/>
  <c r="F365" i="35"/>
  <c r="F364" i="35"/>
  <c r="F363" i="35"/>
  <c r="F362" i="35"/>
  <c r="F361" i="35"/>
  <c r="F360" i="35"/>
  <c r="F359" i="35"/>
  <c r="F358" i="35"/>
  <c r="F357" i="35"/>
  <c r="F356" i="35"/>
  <c r="F355" i="35"/>
  <c r="F354" i="35"/>
  <c r="F353" i="35"/>
  <c r="F352" i="35"/>
  <c r="F351" i="35"/>
  <c r="F350" i="35"/>
  <c r="F349" i="35"/>
  <c r="F348" i="35"/>
  <c r="F347" i="35"/>
  <c r="F346" i="35"/>
  <c r="F345" i="35"/>
  <c r="F344" i="35"/>
  <c r="F343" i="35"/>
  <c r="F342" i="35"/>
  <c r="F341" i="35"/>
  <c r="F340" i="35"/>
  <c r="F339" i="35"/>
  <c r="F338" i="35"/>
  <c r="F337" i="35"/>
  <c r="F336" i="35"/>
  <c r="F335" i="35"/>
  <c r="F334" i="35"/>
  <c r="F333" i="35"/>
  <c r="F332" i="35"/>
  <c r="F331" i="35"/>
  <c r="F330" i="35"/>
  <c r="F329" i="35"/>
  <c r="F328" i="35"/>
  <c r="F327" i="35"/>
  <c r="F326" i="35"/>
  <c r="F325" i="35"/>
  <c r="F324" i="35"/>
  <c r="F323" i="35"/>
  <c r="F322" i="35"/>
  <c r="F321" i="35"/>
  <c r="F320" i="35"/>
  <c r="F319" i="35"/>
  <c r="F318" i="35"/>
  <c r="F317" i="35"/>
  <c r="F316" i="35"/>
  <c r="F315" i="35"/>
  <c r="F314" i="35"/>
  <c r="F313" i="35"/>
  <c r="F312" i="35"/>
  <c r="F311" i="35"/>
  <c r="F310" i="35"/>
  <c r="F309" i="35"/>
  <c r="F308" i="35"/>
  <c r="F307" i="35"/>
  <c r="F306" i="35"/>
  <c r="F305" i="35"/>
  <c r="F304" i="35"/>
  <c r="F303" i="35"/>
  <c r="F302" i="35"/>
  <c r="F301" i="35"/>
  <c r="F300" i="35"/>
  <c r="F299" i="35"/>
  <c r="F298" i="35"/>
  <c r="F297" i="35"/>
  <c r="F296" i="35"/>
  <c r="F295" i="35"/>
  <c r="F294" i="35"/>
  <c r="F293" i="35"/>
  <c r="F292" i="35"/>
  <c r="F291" i="35"/>
  <c r="F290" i="35"/>
  <c r="F289" i="35"/>
  <c r="F288" i="35"/>
  <c r="F287" i="35"/>
  <c r="F286" i="35"/>
  <c r="F285" i="35"/>
  <c r="F284" i="35"/>
  <c r="F283" i="35"/>
  <c r="F282" i="35"/>
  <c r="F281" i="35"/>
  <c r="F280" i="35"/>
  <c r="F279" i="35"/>
  <c r="F278" i="35"/>
  <c r="F277" i="35"/>
  <c r="F276" i="35"/>
  <c r="F275" i="35"/>
  <c r="F274" i="35"/>
  <c r="F273" i="35"/>
  <c r="F272" i="35"/>
  <c r="F271" i="35"/>
  <c r="F270" i="35"/>
  <c r="F269" i="35"/>
  <c r="F268" i="35"/>
  <c r="F267" i="35"/>
  <c r="F266" i="35"/>
  <c r="F265" i="35"/>
  <c r="F264" i="35"/>
  <c r="F263" i="35"/>
  <c r="F262" i="35"/>
  <c r="F261" i="35"/>
  <c r="F260" i="35"/>
  <c r="F259" i="35"/>
  <c r="F258" i="35"/>
  <c r="F257" i="35"/>
  <c r="F256" i="35"/>
  <c r="F255" i="35"/>
  <c r="F254" i="35"/>
  <c r="F253" i="35"/>
  <c r="F252" i="35"/>
  <c r="F251" i="35"/>
  <c r="F250" i="35"/>
  <c r="F249" i="35"/>
  <c r="F248" i="35"/>
  <c r="F247" i="35"/>
  <c r="F246" i="35"/>
  <c r="F245" i="35"/>
  <c r="F244" i="35"/>
  <c r="F243" i="35"/>
  <c r="F242" i="35"/>
  <c r="P421" i="34" l="1"/>
  <c r="P420" i="34"/>
  <c r="P419" i="34"/>
  <c r="P418" i="34"/>
  <c r="P417" i="34"/>
  <c r="P416" i="34"/>
  <c r="P415" i="34"/>
  <c r="P414" i="34"/>
  <c r="P413" i="34"/>
  <c r="P412" i="34"/>
  <c r="P411" i="34"/>
  <c r="P410" i="34"/>
  <c r="P409" i="34"/>
  <c r="P408" i="34"/>
  <c r="P407" i="34"/>
  <c r="P406" i="34"/>
  <c r="P405" i="34"/>
  <c r="P404" i="34"/>
  <c r="P403" i="34"/>
  <c r="P402" i="34"/>
  <c r="P401" i="34"/>
  <c r="P400" i="34"/>
  <c r="P399" i="34"/>
  <c r="P398" i="34"/>
  <c r="P397" i="34"/>
  <c r="P396" i="34"/>
  <c r="P395" i="34"/>
  <c r="P394" i="34"/>
  <c r="P393" i="34"/>
  <c r="P392" i="34"/>
  <c r="P391" i="34"/>
  <c r="P390" i="34"/>
  <c r="P389" i="34"/>
  <c r="P388" i="34"/>
  <c r="P387" i="34"/>
  <c r="P386" i="34"/>
  <c r="P385" i="34"/>
  <c r="P384" i="34"/>
  <c r="P383" i="34"/>
  <c r="P382" i="34"/>
  <c r="P381" i="34"/>
  <c r="P380" i="34"/>
  <c r="P379" i="34"/>
  <c r="P378" i="34"/>
  <c r="P377" i="34"/>
  <c r="P376" i="34"/>
  <c r="P375" i="34"/>
  <c r="P374" i="34"/>
  <c r="P373" i="34"/>
  <c r="P372" i="34"/>
  <c r="P371" i="34"/>
  <c r="P370" i="34"/>
  <c r="P369" i="34"/>
  <c r="P368" i="34"/>
  <c r="P367" i="34"/>
  <c r="P366" i="34"/>
  <c r="P365" i="34"/>
  <c r="P364" i="34"/>
  <c r="P363" i="34"/>
  <c r="P362" i="34"/>
  <c r="P361" i="34"/>
  <c r="P360" i="34"/>
  <c r="P359" i="34"/>
  <c r="P358" i="34"/>
  <c r="P357" i="34"/>
  <c r="P356" i="34"/>
  <c r="P355" i="34"/>
  <c r="P354" i="34"/>
  <c r="P353" i="34"/>
  <c r="P352" i="34"/>
  <c r="P351" i="34"/>
  <c r="P350" i="34"/>
  <c r="P349" i="34"/>
  <c r="P348" i="34"/>
  <c r="P347" i="34"/>
  <c r="P346" i="34"/>
  <c r="P345" i="34"/>
  <c r="P344" i="34"/>
  <c r="P343" i="34"/>
  <c r="P342" i="34"/>
  <c r="P341" i="34"/>
  <c r="P340" i="34"/>
  <c r="P339" i="34"/>
  <c r="P338" i="34"/>
  <c r="P337" i="34"/>
  <c r="P336" i="34"/>
  <c r="P335" i="34"/>
  <c r="P334" i="34"/>
  <c r="P333" i="34"/>
  <c r="P332" i="34"/>
  <c r="P331" i="34"/>
  <c r="P330" i="34"/>
  <c r="P329" i="34"/>
  <c r="P328" i="34"/>
  <c r="P327" i="34"/>
  <c r="P326" i="34"/>
  <c r="P325" i="34"/>
  <c r="P324" i="34"/>
  <c r="P323" i="34"/>
  <c r="P322" i="34"/>
  <c r="P321" i="34"/>
  <c r="P320" i="34"/>
  <c r="P319" i="34"/>
  <c r="P318" i="34"/>
  <c r="P317" i="34"/>
  <c r="P316" i="34"/>
  <c r="P315" i="34"/>
  <c r="P314" i="34"/>
  <c r="P313" i="34"/>
  <c r="P312" i="34"/>
  <c r="P311" i="34"/>
  <c r="P310" i="34"/>
  <c r="P309" i="34"/>
  <c r="P308" i="34"/>
  <c r="P307" i="34"/>
  <c r="P306" i="34"/>
  <c r="P305" i="34"/>
  <c r="P304" i="34"/>
  <c r="P303" i="34"/>
  <c r="P302" i="34"/>
  <c r="P301" i="34"/>
  <c r="P300" i="34"/>
  <c r="P299" i="34"/>
  <c r="P298" i="34"/>
  <c r="P297" i="34"/>
  <c r="P296" i="34"/>
  <c r="P295" i="34"/>
  <c r="P294" i="34"/>
  <c r="P293" i="34"/>
  <c r="P292" i="34"/>
  <c r="P291" i="34"/>
  <c r="P290" i="34"/>
  <c r="P289" i="34"/>
  <c r="P288" i="34"/>
  <c r="P287" i="34"/>
  <c r="P286" i="34"/>
  <c r="P285" i="34"/>
  <c r="P284" i="34"/>
  <c r="P283" i="34"/>
  <c r="P282" i="34"/>
  <c r="P281" i="34"/>
  <c r="P280" i="34"/>
  <c r="P279" i="34"/>
  <c r="P278" i="34"/>
  <c r="P277" i="34"/>
  <c r="P276" i="34"/>
  <c r="P275" i="34"/>
  <c r="P274" i="34"/>
  <c r="P273" i="34"/>
  <c r="P272" i="34"/>
  <c r="P271" i="34"/>
  <c r="P270" i="34"/>
  <c r="P269" i="34"/>
  <c r="P268" i="34"/>
  <c r="P267" i="34"/>
  <c r="P266" i="34"/>
  <c r="P265" i="34"/>
  <c r="P264" i="34"/>
  <c r="P263" i="34"/>
  <c r="P262" i="34"/>
  <c r="P261" i="34"/>
  <c r="P260" i="34"/>
  <c r="P259" i="34"/>
  <c r="P258" i="34"/>
  <c r="P257" i="34"/>
  <c r="P256" i="34"/>
  <c r="P255" i="34"/>
  <c r="P254" i="34"/>
  <c r="P253" i="34"/>
  <c r="P252" i="34"/>
  <c r="P251" i="34"/>
  <c r="P250" i="34"/>
  <c r="P249" i="34"/>
  <c r="P248" i="34"/>
  <c r="P247" i="34"/>
  <c r="P246" i="34"/>
  <c r="P245" i="34"/>
  <c r="P244" i="34"/>
  <c r="P243" i="34"/>
  <c r="P242" i="34"/>
  <c r="F421" i="34"/>
  <c r="F420" i="34"/>
  <c r="F419" i="34"/>
  <c r="F418" i="34"/>
  <c r="F417" i="34"/>
  <c r="F416" i="34"/>
  <c r="F415" i="34"/>
  <c r="F414" i="34"/>
  <c r="F413" i="34"/>
  <c r="F412" i="34"/>
  <c r="F411" i="34"/>
  <c r="F410" i="34"/>
  <c r="F409" i="34"/>
  <c r="F408" i="34"/>
  <c r="F407" i="34"/>
  <c r="F406" i="34"/>
  <c r="F405" i="34"/>
  <c r="F404" i="34"/>
  <c r="F403" i="34"/>
  <c r="F402" i="34"/>
  <c r="F401" i="34"/>
  <c r="F400" i="34"/>
  <c r="F399" i="34"/>
  <c r="F398" i="34"/>
  <c r="F397" i="34"/>
  <c r="F396" i="34"/>
  <c r="F395" i="34"/>
  <c r="F394" i="34"/>
  <c r="F393" i="34"/>
  <c r="F392" i="34"/>
  <c r="F391" i="34"/>
  <c r="F390" i="34"/>
  <c r="F389" i="34"/>
  <c r="F388" i="34"/>
  <c r="F387" i="34"/>
  <c r="F386" i="34"/>
  <c r="F385" i="34"/>
  <c r="F384" i="34"/>
  <c r="F383" i="34"/>
  <c r="F382" i="34"/>
  <c r="F381" i="34"/>
  <c r="F380" i="34"/>
  <c r="F379" i="34"/>
  <c r="F378" i="34"/>
  <c r="F377" i="34"/>
  <c r="F376" i="34"/>
  <c r="F375" i="34"/>
  <c r="F374" i="34"/>
  <c r="F373" i="34"/>
  <c r="F372" i="34"/>
  <c r="F371" i="34"/>
  <c r="F370" i="34"/>
  <c r="F369" i="34"/>
  <c r="F368" i="34"/>
  <c r="F367" i="34"/>
  <c r="F366" i="34"/>
  <c r="F365" i="34"/>
  <c r="F364" i="34"/>
  <c r="F363" i="34"/>
  <c r="F362" i="34"/>
  <c r="F361" i="34"/>
  <c r="F360" i="34"/>
  <c r="F359" i="34"/>
  <c r="F358" i="34"/>
  <c r="F357" i="34"/>
  <c r="F356" i="34"/>
  <c r="F355" i="34"/>
  <c r="F354" i="34"/>
  <c r="F353" i="34"/>
  <c r="F352" i="34"/>
  <c r="F351" i="34"/>
  <c r="F350" i="34"/>
  <c r="F349" i="34"/>
  <c r="F348" i="34"/>
  <c r="F347" i="34"/>
  <c r="F346" i="34"/>
  <c r="F345" i="34"/>
  <c r="F344" i="34"/>
  <c r="F343" i="34"/>
  <c r="F342" i="34"/>
  <c r="F341" i="34"/>
  <c r="F340" i="34"/>
  <c r="F339" i="34"/>
  <c r="F338" i="34"/>
  <c r="F337" i="34"/>
  <c r="F336" i="34"/>
  <c r="F335" i="34"/>
  <c r="F334" i="34"/>
  <c r="F333" i="34"/>
  <c r="F332" i="34"/>
  <c r="F331" i="34"/>
  <c r="F330" i="34"/>
  <c r="F329" i="34"/>
  <c r="F328" i="34"/>
  <c r="F327" i="34"/>
  <c r="F326" i="34"/>
  <c r="F325" i="34"/>
  <c r="F324" i="34"/>
  <c r="F323" i="34"/>
  <c r="F322" i="34"/>
  <c r="F321" i="34"/>
  <c r="F320" i="34"/>
  <c r="F319" i="34"/>
  <c r="F318" i="34"/>
  <c r="F317" i="34"/>
  <c r="F316" i="34"/>
  <c r="F315" i="34"/>
  <c r="F314" i="34"/>
  <c r="F313" i="34"/>
  <c r="F312" i="34"/>
  <c r="F311" i="34"/>
  <c r="F310" i="34"/>
  <c r="F309" i="34"/>
  <c r="F308" i="34"/>
  <c r="F307" i="34"/>
  <c r="F306" i="34"/>
  <c r="F305" i="34"/>
  <c r="F304" i="34"/>
  <c r="F303" i="34"/>
  <c r="F302" i="34"/>
  <c r="F301" i="34"/>
  <c r="F300" i="34"/>
  <c r="F299" i="34"/>
  <c r="F298" i="34"/>
  <c r="F297" i="34"/>
  <c r="F296" i="34"/>
  <c r="F295" i="34"/>
  <c r="F294" i="34"/>
  <c r="F293" i="34"/>
  <c r="F292" i="34"/>
  <c r="F291" i="34"/>
  <c r="F290" i="34"/>
  <c r="F289" i="34"/>
  <c r="F288" i="34"/>
  <c r="F287" i="34"/>
  <c r="F286" i="34"/>
  <c r="F285" i="34"/>
  <c r="F284" i="34"/>
  <c r="F283" i="34"/>
  <c r="F282" i="34"/>
  <c r="F281" i="34"/>
  <c r="F280" i="34"/>
  <c r="F279" i="34"/>
  <c r="F278" i="34"/>
  <c r="F277" i="34"/>
  <c r="F276" i="34"/>
  <c r="F275" i="34"/>
  <c r="F274" i="34"/>
  <c r="F273" i="34"/>
  <c r="F272" i="34"/>
  <c r="F271" i="34"/>
  <c r="F270" i="34"/>
  <c r="F269" i="34"/>
  <c r="F268" i="34"/>
  <c r="F267" i="34"/>
  <c r="F266" i="34"/>
  <c r="F265" i="34"/>
  <c r="F264" i="34"/>
  <c r="F263" i="34"/>
  <c r="F262" i="34"/>
  <c r="F261" i="34"/>
  <c r="F260" i="34"/>
  <c r="F259" i="34"/>
  <c r="F258" i="34"/>
  <c r="F257" i="34"/>
  <c r="F256" i="34"/>
  <c r="F255" i="34"/>
  <c r="F254" i="34"/>
  <c r="F253" i="34"/>
  <c r="F252" i="34"/>
  <c r="F251" i="34"/>
  <c r="F250" i="34"/>
  <c r="F249" i="34"/>
  <c r="F248" i="34"/>
  <c r="F247" i="34"/>
  <c r="F246" i="34"/>
  <c r="F245" i="34"/>
  <c r="F244" i="34"/>
  <c r="F243" i="34"/>
  <c r="F242" i="34"/>
  <c r="F421" i="33" l="1"/>
  <c r="F420" i="33"/>
  <c r="F419" i="33"/>
  <c r="F418" i="33"/>
  <c r="F417" i="33"/>
  <c r="F416" i="33"/>
  <c r="F415" i="33"/>
  <c r="F414" i="33"/>
  <c r="F413" i="33"/>
  <c r="F412" i="33"/>
  <c r="F411" i="33"/>
  <c r="F410" i="33"/>
  <c r="F409" i="33"/>
  <c r="F408" i="33"/>
  <c r="F407" i="33"/>
  <c r="F406" i="33"/>
  <c r="F405" i="33"/>
  <c r="F404" i="33"/>
  <c r="F403" i="33"/>
  <c r="F402" i="33"/>
  <c r="F401" i="33"/>
  <c r="F400" i="33"/>
  <c r="F399" i="33"/>
  <c r="F398" i="33"/>
  <c r="F397" i="33"/>
  <c r="F396" i="33"/>
  <c r="F395" i="33"/>
  <c r="F394" i="33"/>
  <c r="F393" i="33"/>
  <c r="F392" i="33"/>
  <c r="F391" i="33"/>
  <c r="F390" i="33"/>
  <c r="F389" i="33"/>
  <c r="F388" i="33"/>
  <c r="F387" i="33"/>
  <c r="F386" i="33"/>
  <c r="F385" i="33"/>
  <c r="F384" i="33"/>
  <c r="F383" i="33"/>
  <c r="F382" i="33"/>
  <c r="F381" i="33"/>
  <c r="F380" i="33"/>
  <c r="F379" i="33"/>
  <c r="F378" i="33"/>
  <c r="F377" i="33"/>
  <c r="F376" i="33"/>
  <c r="F375" i="33"/>
  <c r="F374" i="33"/>
  <c r="F373" i="33"/>
  <c r="F372" i="33"/>
  <c r="F371" i="33"/>
  <c r="F370" i="33"/>
  <c r="F369" i="33"/>
  <c r="F368" i="33"/>
  <c r="F367" i="33"/>
  <c r="F366" i="33"/>
  <c r="F365" i="33"/>
  <c r="F364" i="33"/>
  <c r="F363" i="33"/>
  <c r="F362" i="33"/>
  <c r="F361" i="33"/>
  <c r="F360" i="33"/>
  <c r="F359" i="33"/>
  <c r="F358" i="33"/>
  <c r="F357" i="33"/>
  <c r="F356" i="33"/>
  <c r="F355" i="33"/>
  <c r="F354" i="33"/>
  <c r="F353" i="33"/>
  <c r="F352" i="33"/>
  <c r="F351" i="33"/>
  <c r="F350" i="33"/>
  <c r="F349" i="33"/>
  <c r="F348" i="33"/>
  <c r="F347" i="33"/>
  <c r="F346" i="33"/>
  <c r="F345" i="33"/>
  <c r="F344" i="33"/>
  <c r="F343" i="33"/>
  <c r="F342" i="33"/>
  <c r="F341" i="33"/>
  <c r="F340" i="33"/>
  <c r="F339" i="33"/>
  <c r="F338" i="33"/>
  <c r="F337" i="33"/>
  <c r="F336" i="33"/>
  <c r="F335" i="33"/>
  <c r="F334" i="33"/>
  <c r="F333" i="33"/>
  <c r="F332" i="33"/>
  <c r="F331" i="33"/>
  <c r="F330" i="33"/>
  <c r="F329" i="33"/>
  <c r="F328" i="33"/>
  <c r="F327" i="33"/>
  <c r="F326" i="33"/>
  <c r="F325" i="33"/>
  <c r="F324" i="33"/>
  <c r="F323" i="33"/>
  <c r="F322" i="33"/>
  <c r="F321" i="33"/>
  <c r="F320" i="33"/>
  <c r="F319" i="33"/>
  <c r="F318" i="33"/>
  <c r="F317" i="33"/>
  <c r="F316" i="33"/>
  <c r="F315" i="33"/>
  <c r="F314" i="33"/>
  <c r="F313" i="33"/>
  <c r="F312" i="33"/>
  <c r="F311" i="33"/>
  <c r="F310" i="33"/>
  <c r="F309" i="33"/>
  <c r="F308" i="33"/>
  <c r="F307" i="33"/>
  <c r="F306" i="33"/>
  <c r="F305" i="33"/>
  <c r="F304" i="33"/>
  <c r="F303" i="33"/>
  <c r="F302" i="33"/>
  <c r="F301" i="33"/>
  <c r="F300" i="33"/>
  <c r="F299" i="33"/>
  <c r="F298" i="33"/>
  <c r="F297" i="33"/>
  <c r="F296" i="33"/>
  <c r="F295" i="33"/>
  <c r="F294" i="33"/>
  <c r="F293" i="33"/>
  <c r="F292" i="33"/>
  <c r="F291" i="33"/>
  <c r="F290" i="33"/>
  <c r="F289" i="33"/>
  <c r="F288" i="33"/>
  <c r="F287" i="33"/>
  <c r="F286" i="33"/>
  <c r="F285" i="33"/>
  <c r="F284" i="33"/>
  <c r="F283" i="33"/>
  <c r="F282" i="33"/>
  <c r="F281" i="33"/>
  <c r="F280" i="33"/>
  <c r="F279" i="33"/>
  <c r="F278" i="33"/>
  <c r="F277" i="33"/>
  <c r="F276" i="33"/>
  <c r="F275" i="33"/>
  <c r="F274" i="33"/>
  <c r="F273" i="33"/>
  <c r="F272" i="33"/>
  <c r="F271" i="33"/>
  <c r="F270" i="33"/>
  <c r="F269" i="33"/>
  <c r="F268" i="33"/>
  <c r="F267" i="33"/>
  <c r="F266" i="33"/>
  <c r="F265" i="33"/>
  <c r="F264" i="33"/>
  <c r="F263" i="33"/>
  <c r="F262" i="33"/>
  <c r="F261" i="33"/>
  <c r="F260" i="33"/>
  <c r="F259" i="33"/>
  <c r="F258" i="33"/>
  <c r="F257" i="33"/>
  <c r="F256" i="33"/>
  <c r="F255" i="33"/>
  <c r="F254" i="33"/>
  <c r="F253" i="33"/>
  <c r="F252" i="33"/>
  <c r="F251" i="33"/>
  <c r="F250" i="33"/>
  <c r="F249" i="33"/>
  <c r="F248" i="33"/>
  <c r="F247" i="33"/>
  <c r="F246" i="33"/>
  <c r="F245" i="33"/>
  <c r="F244" i="33"/>
  <c r="F243" i="33"/>
  <c r="F242" i="33"/>
  <c r="P421" i="33"/>
  <c r="P420" i="33"/>
  <c r="P419" i="33"/>
  <c r="P418" i="33"/>
  <c r="P417" i="33"/>
  <c r="P416" i="33"/>
  <c r="P415" i="33"/>
  <c r="P414" i="33"/>
  <c r="P413" i="33"/>
  <c r="P412" i="33"/>
  <c r="P411" i="33"/>
  <c r="P410" i="33"/>
  <c r="P409" i="33"/>
  <c r="P408" i="33"/>
  <c r="P407" i="33"/>
  <c r="P406" i="33"/>
  <c r="P405" i="33"/>
  <c r="P404" i="33"/>
  <c r="P403" i="33"/>
  <c r="P402" i="33"/>
  <c r="P401" i="33"/>
  <c r="P400" i="33"/>
  <c r="P399" i="33"/>
  <c r="P398" i="33"/>
  <c r="P397" i="33"/>
  <c r="P396" i="33"/>
  <c r="P395" i="33"/>
  <c r="P394" i="33"/>
  <c r="P393" i="33"/>
  <c r="P392" i="33"/>
  <c r="P391" i="33"/>
  <c r="P390" i="33"/>
  <c r="P389" i="33"/>
  <c r="P388" i="33"/>
  <c r="P387" i="33"/>
  <c r="P386" i="33"/>
  <c r="P385" i="33"/>
  <c r="P384" i="33"/>
  <c r="P383" i="33"/>
  <c r="P382" i="33"/>
  <c r="P381" i="33"/>
  <c r="P380" i="33"/>
  <c r="P379" i="33"/>
  <c r="P378" i="33"/>
  <c r="P377" i="33"/>
  <c r="P376" i="33"/>
  <c r="P375" i="33"/>
  <c r="P374" i="33"/>
  <c r="P373" i="33"/>
  <c r="P372" i="33"/>
  <c r="P371" i="33"/>
  <c r="P370" i="33"/>
  <c r="P369" i="33"/>
  <c r="P368" i="33"/>
  <c r="P367" i="33"/>
  <c r="P366" i="33"/>
  <c r="P365" i="33"/>
  <c r="P364" i="33"/>
  <c r="P363" i="33"/>
  <c r="P362" i="33"/>
  <c r="P361" i="33"/>
  <c r="P360" i="33"/>
  <c r="P359" i="33"/>
  <c r="P358" i="33"/>
  <c r="P357" i="33"/>
  <c r="P356" i="33"/>
  <c r="P355" i="33"/>
  <c r="P354" i="33"/>
  <c r="P353" i="33"/>
  <c r="P352" i="33"/>
  <c r="P351" i="33"/>
  <c r="P350" i="33"/>
  <c r="P349" i="33"/>
  <c r="P348" i="33"/>
  <c r="P347" i="33"/>
  <c r="P346" i="33"/>
  <c r="P345" i="33"/>
  <c r="P344" i="33"/>
  <c r="P343" i="33"/>
  <c r="P342" i="33"/>
  <c r="P341" i="33"/>
  <c r="P340" i="33"/>
  <c r="P339" i="33"/>
  <c r="P338" i="33"/>
  <c r="P337" i="33"/>
  <c r="P336" i="33"/>
  <c r="P335" i="33"/>
  <c r="P334" i="33"/>
  <c r="P333" i="33"/>
  <c r="P332" i="33"/>
  <c r="P331" i="33"/>
  <c r="P330" i="33"/>
  <c r="P329" i="33"/>
  <c r="P328" i="33"/>
  <c r="P327" i="33"/>
  <c r="P326" i="33"/>
  <c r="P325" i="33"/>
  <c r="P324" i="33"/>
  <c r="P323" i="33"/>
  <c r="P322" i="33"/>
  <c r="P321" i="33"/>
  <c r="P320" i="33"/>
  <c r="P319" i="33"/>
  <c r="P318" i="33"/>
  <c r="P317" i="33"/>
  <c r="P316" i="33"/>
  <c r="P315" i="33"/>
  <c r="P314" i="33"/>
  <c r="P313" i="33"/>
  <c r="P312" i="33"/>
  <c r="P311" i="33"/>
  <c r="P310" i="33"/>
  <c r="P309" i="33"/>
  <c r="P308" i="33"/>
  <c r="P307" i="33"/>
  <c r="P306" i="33"/>
  <c r="P305" i="33"/>
  <c r="P304" i="33"/>
  <c r="P303" i="33"/>
  <c r="P302" i="33"/>
  <c r="P301" i="33"/>
  <c r="P300" i="33"/>
  <c r="P299" i="33"/>
  <c r="P298" i="33"/>
  <c r="P297" i="33"/>
  <c r="P296" i="33"/>
  <c r="P295" i="33"/>
  <c r="P294" i="33"/>
  <c r="P293" i="33"/>
  <c r="P292" i="33"/>
  <c r="P291" i="33"/>
  <c r="P290" i="33"/>
  <c r="P289" i="33"/>
  <c r="P288" i="33"/>
  <c r="P287" i="33"/>
  <c r="P286" i="33"/>
  <c r="P285" i="33"/>
  <c r="P284" i="33"/>
  <c r="P283" i="33"/>
  <c r="P282" i="33"/>
  <c r="P281" i="33"/>
  <c r="P280" i="33"/>
  <c r="P279" i="33"/>
  <c r="P278" i="33"/>
  <c r="P277" i="33"/>
  <c r="P276" i="33"/>
  <c r="P275" i="33"/>
  <c r="P274" i="33"/>
  <c r="P273" i="33"/>
  <c r="P272" i="33"/>
  <c r="P271" i="33"/>
  <c r="P270" i="33"/>
  <c r="P269" i="33"/>
  <c r="P268" i="33"/>
  <c r="P267" i="33"/>
  <c r="P266" i="33"/>
  <c r="P265" i="33"/>
  <c r="P264" i="33"/>
  <c r="P263" i="33"/>
  <c r="P262" i="33"/>
  <c r="P261" i="33"/>
  <c r="P260" i="33"/>
  <c r="P259" i="33"/>
  <c r="P258" i="33"/>
  <c r="P257" i="33"/>
  <c r="P256" i="33"/>
  <c r="P255" i="33"/>
  <c r="P254" i="33"/>
  <c r="P253" i="33"/>
  <c r="P252" i="33"/>
  <c r="P251" i="33"/>
  <c r="P250" i="33"/>
  <c r="P249" i="33"/>
  <c r="P248" i="33"/>
  <c r="P247" i="33"/>
  <c r="P246" i="33"/>
  <c r="P245" i="33"/>
  <c r="P244" i="33"/>
  <c r="P243" i="33"/>
  <c r="P242" i="33"/>
  <c r="Z424" i="32" l="1"/>
  <c r="Z423" i="32"/>
  <c r="Z422" i="32"/>
  <c r="Z421" i="32"/>
  <c r="Z420" i="32"/>
  <c r="Z419" i="32"/>
  <c r="Z418" i="32"/>
  <c r="Z417" i="32"/>
  <c r="Z416" i="32"/>
  <c r="Z415" i="32"/>
  <c r="Z414" i="32"/>
  <c r="Z413" i="32"/>
  <c r="Z412" i="32"/>
  <c r="Z411" i="32"/>
  <c r="Z410" i="32"/>
  <c r="Z409" i="32"/>
  <c r="Z408" i="32"/>
  <c r="Z407" i="32"/>
  <c r="Z406" i="32"/>
  <c r="Z405" i="32"/>
  <c r="Z404" i="32"/>
  <c r="Z403" i="32"/>
  <c r="Z402" i="32"/>
  <c r="Z401" i="32"/>
  <c r="Z400" i="32"/>
  <c r="Z399" i="32"/>
  <c r="Z398" i="32"/>
  <c r="Z397" i="32"/>
  <c r="Z396" i="32"/>
  <c r="Z395" i="32"/>
  <c r="Z394" i="32"/>
  <c r="Z393" i="32"/>
  <c r="Z392" i="32"/>
  <c r="Z391" i="32"/>
  <c r="Z390" i="32"/>
  <c r="Z389" i="32"/>
  <c r="Z388" i="32"/>
  <c r="Z387" i="32"/>
  <c r="Z386" i="32"/>
  <c r="Z385" i="32"/>
  <c r="Z384" i="32"/>
  <c r="Z383" i="32"/>
  <c r="Z382" i="32"/>
  <c r="Z381" i="32"/>
  <c r="Z380" i="32"/>
  <c r="Z379" i="32"/>
  <c r="Z378" i="32"/>
  <c r="Z377" i="32"/>
  <c r="Z376" i="32"/>
  <c r="Z375" i="32"/>
  <c r="Z374" i="32"/>
  <c r="Z373" i="32"/>
  <c r="Z372" i="32"/>
  <c r="Z371" i="32"/>
  <c r="Z370" i="32"/>
  <c r="Z369" i="32"/>
  <c r="Z368" i="32"/>
  <c r="Z367" i="32"/>
  <c r="Z366" i="32"/>
  <c r="Z365" i="32"/>
  <c r="Z364" i="32"/>
  <c r="Z363" i="32"/>
  <c r="Z362" i="32"/>
  <c r="Z361" i="32"/>
  <c r="Z360" i="32"/>
  <c r="Z359" i="32"/>
  <c r="Z358" i="32"/>
  <c r="Z357" i="32"/>
  <c r="Z356" i="32"/>
  <c r="Z355" i="32"/>
  <c r="Z354" i="32"/>
  <c r="Z353" i="32"/>
  <c r="Z352" i="32"/>
  <c r="Z351" i="32"/>
  <c r="Z350" i="32"/>
  <c r="Z349" i="32"/>
  <c r="Z348" i="32"/>
  <c r="Z347" i="32"/>
  <c r="Z346" i="32"/>
  <c r="Z345" i="32"/>
  <c r="Z344" i="32"/>
  <c r="Z343" i="32"/>
  <c r="Z342" i="32"/>
  <c r="Z341" i="32"/>
  <c r="Z340" i="32"/>
  <c r="Z339" i="32"/>
  <c r="Z338" i="32"/>
  <c r="Z337" i="32"/>
  <c r="Z336" i="32"/>
  <c r="Z335" i="32"/>
  <c r="Z334" i="32"/>
  <c r="Z333" i="32"/>
  <c r="Z332" i="32"/>
  <c r="Z331" i="32"/>
  <c r="Z330" i="32"/>
  <c r="Z329" i="32"/>
  <c r="Z328" i="32"/>
  <c r="Z327" i="32"/>
  <c r="Z326" i="32"/>
  <c r="Z325" i="32"/>
  <c r="Z324" i="32"/>
  <c r="Z323" i="32"/>
  <c r="Z322" i="32"/>
  <c r="Z321" i="32"/>
  <c r="Z320" i="32"/>
  <c r="Z319" i="32"/>
  <c r="Z318" i="32"/>
  <c r="Z317" i="32"/>
  <c r="Z316" i="32"/>
  <c r="Z315" i="32"/>
  <c r="Z314" i="32"/>
  <c r="Z313" i="32"/>
  <c r="Z312" i="32"/>
  <c r="Z311" i="32"/>
  <c r="Z310" i="32"/>
  <c r="Z309" i="32"/>
  <c r="Z308" i="32"/>
  <c r="Z307" i="32"/>
  <c r="Z306" i="32"/>
  <c r="Z305" i="32"/>
  <c r="Z304" i="32"/>
  <c r="Z303" i="32"/>
  <c r="Z302" i="32"/>
  <c r="Z301" i="32"/>
  <c r="Z300" i="32"/>
  <c r="Z299" i="32"/>
  <c r="Z298" i="32"/>
  <c r="Z297" i="32"/>
  <c r="Z296" i="32"/>
  <c r="Z295" i="32"/>
  <c r="Z294" i="32"/>
  <c r="Z293" i="32"/>
  <c r="Z292" i="32"/>
  <c r="Z291" i="32"/>
  <c r="Z290" i="32"/>
  <c r="Z289" i="32"/>
  <c r="Z288" i="32"/>
  <c r="Z287" i="32"/>
  <c r="Z286" i="32"/>
  <c r="Z285" i="32"/>
  <c r="Z284" i="32"/>
  <c r="Z283" i="32"/>
  <c r="Z282" i="32"/>
  <c r="Z281" i="32"/>
  <c r="Z280" i="32"/>
  <c r="Z279" i="32"/>
  <c r="Z278" i="32"/>
  <c r="Z277" i="32"/>
  <c r="Z276" i="32"/>
  <c r="Z275" i="32"/>
  <c r="Z274" i="32"/>
  <c r="Z273" i="32"/>
  <c r="Z272" i="32"/>
  <c r="Z271" i="32"/>
  <c r="Z270" i="32"/>
  <c r="Z269" i="32"/>
  <c r="Z268" i="32"/>
  <c r="Z267" i="32"/>
  <c r="Z266" i="32"/>
  <c r="Z265" i="32"/>
  <c r="Z264" i="32"/>
  <c r="Z263" i="32"/>
  <c r="Z262" i="32"/>
  <c r="Z261" i="32"/>
  <c r="Z260" i="32"/>
  <c r="Z259" i="32"/>
  <c r="Z258" i="32"/>
  <c r="Z257" i="32"/>
  <c r="Z256" i="32"/>
  <c r="Z255" i="32"/>
  <c r="Z254" i="32"/>
  <c r="Z253" i="32"/>
  <c r="Z252" i="32"/>
  <c r="Z251" i="32"/>
  <c r="Z250" i="32"/>
  <c r="Z249" i="32"/>
  <c r="Z248" i="32"/>
  <c r="Z247" i="32"/>
  <c r="Z246" i="32"/>
  <c r="Z245" i="32"/>
  <c r="P424" i="32"/>
  <c r="P423" i="32"/>
  <c r="P422" i="32"/>
  <c r="P421" i="32"/>
  <c r="P420" i="32"/>
  <c r="P419" i="32"/>
  <c r="P418" i="32"/>
  <c r="P417" i="32"/>
  <c r="P416" i="32"/>
  <c r="P415" i="32"/>
  <c r="P414" i="32"/>
  <c r="P413" i="32"/>
  <c r="P412" i="32"/>
  <c r="P411" i="32"/>
  <c r="P410" i="32"/>
  <c r="P409" i="32"/>
  <c r="P408" i="32"/>
  <c r="P407" i="32"/>
  <c r="P406" i="32"/>
  <c r="P405" i="32"/>
  <c r="P404" i="32"/>
  <c r="P403" i="32"/>
  <c r="P402" i="32"/>
  <c r="P401" i="32"/>
  <c r="P400" i="32"/>
  <c r="P399" i="32"/>
  <c r="P398" i="32"/>
  <c r="P397" i="32"/>
  <c r="P396" i="32"/>
  <c r="P395" i="32"/>
  <c r="P394" i="32"/>
  <c r="P393" i="32"/>
  <c r="P392" i="32"/>
  <c r="P391" i="32"/>
  <c r="P390" i="32"/>
  <c r="P389" i="32"/>
  <c r="P388" i="32"/>
  <c r="P387" i="32"/>
  <c r="P386" i="32"/>
  <c r="P385" i="32"/>
  <c r="P384" i="32"/>
  <c r="P383" i="32"/>
  <c r="P382" i="32"/>
  <c r="P381" i="32"/>
  <c r="P380" i="32"/>
  <c r="P379" i="32"/>
  <c r="P378" i="32"/>
  <c r="P377" i="32"/>
  <c r="P376" i="32"/>
  <c r="P375" i="32"/>
  <c r="P374" i="32"/>
  <c r="P373" i="32"/>
  <c r="P372" i="32"/>
  <c r="P371" i="32"/>
  <c r="P370" i="32"/>
  <c r="P369" i="32"/>
  <c r="P368" i="32"/>
  <c r="P367" i="32"/>
  <c r="P366" i="32"/>
  <c r="P365" i="32"/>
  <c r="P364" i="32"/>
  <c r="P363" i="32"/>
  <c r="P362" i="32"/>
  <c r="P361" i="32"/>
  <c r="P360" i="32"/>
  <c r="P359" i="32"/>
  <c r="P358" i="32"/>
  <c r="P357" i="32"/>
  <c r="P356" i="32"/>
  <c r="P355" i="32"/>
  <c r="P354" i="32"/>
  <c r="P353" i="32"/>
  <c r="P352" i="32"/>
  <c r="P351" i="32"/>
  <c r="P350" i="32"/>
  <c r="P349" i="32"/>
  <c r="P348" i="32"/>
  <c r="P347" i="32"/>
  <c r="P346" i="32"/>
  <c r="P345" i="32"/>
  <c r="P344" i="32"/>
  <c r="P343" i="32"/>
  <c r="P342" i="32"/>
  <c r="P341" i="32"/>
  <c r="P340" i="32"/>
  <c r="P339" i="32"/>
  <c r="P338" i="32"/>
  <c r="P337" i="32"/>
  <c r="P336" i="32"/>
  <c r="P335" i="32"/>
  <c r="P334" i="32"/>
  <c r="P333" i="32"/>
  <c r="P332" i="32"/>
  <c r="P331" i="32"/>
  <c r="P330" i="32"/>
  <c r="P329" i="32"/>
  <c r="P328" i="32"/>
  <c r="P327" i="32"/>
  <c r="P326" i="32"/>
  <c r="P325" i="32"/>
  <c r="P324" i="32"/>
  <c r="P323" i="32"/>
  <c r="P322" i="32"/>
  <c r="P321" i="32"/>
  <c r="P320" i="32"/>
  <c r="P319" i="32"/>
  <c r="P318" i="32"/>
  <c r="P317" i="32"/>
  <c r="P316" i="32"/>
  <c r="P315" i="32"/>
  <c r="P314" i="32"/>
  <c r="P313" i="32"/>
  <c r="P312" i="32"/>
  <c r="P311" i="32"/>
  <c r="P310" i="32"/>
  <c r="P309" i="32"/>
  <c r="P308" i="32"/>
  <c r="P307" i="32"/>
  <c r="P306" i="32"/>
  <c r="P305" i="32"/>
  <c r="P304" i="32"/>
  <c r="P303" i="32"/>
  <c r="P302" i="32"/>
  <c r="P301" i="32"/>
  <c r="P300" i="32"/>
  <c r="P299" i="32"/>
  <c r="P298" i="32"/>
  <c r="P297" i="32"/>
  <c r="P296" i="32"/>
  <c r="P295" i="32"/>
  <c r="P294" i="32"/>
  <c r="P293" i="32"/>
  <c r="P292" i="32"/>
  <c r="P291" i="32"/>
  <c r="P290" i="32"/>
  <c r="P289" i="32"/>
  <c r="P288" i="32"/>
  <c r="P287" i="32"/>
  <c r="P286" i="32"/>
  <c r="P285" i="32"/>
  <c r="P284" i="32"/>
  <c r="P283" i="32"/>
  <c r="P282" i="32"/>
  <c r="P281" i="32"/>
  <c r="P280" i="32"/>
  <c r="P279" i="32"/>
  <c r="P278" i="32"/>
  <c r="P277" i="32"/>
  <c r="P276" i="32"/>
  <c r="P275" i="32"/>
  <c r="P274" i="32"/>
  <c r="P273" i="32"/>
  <c r="P272" i="32"/>
  <c r="P271" i="32"/>
  <c r="P270" i="32"/>
  <c r="P269" i="32"/>
  <c r="P268" i="32"/>
  <c r="P267" i="32"/>
  <c r="P266" i="32"/>
  <c r="P265" i="32"/>
  <c r="P264" i="32"/>
  <c r="P263" i="32"/>
  <c r="P262" i="32"/>
  <c r="P261" i="32"/>
  <c r="P260" i="32"/>
  <c r="P259" i="32"/>
  <c r="P258" i="32"/>
  <c r="P257" i="32"/>
  <c r="P256" i="32"/>
  <c r="P255" i="32"/>
  <c r="P254" i="32"/>
  <c r="P253" i="32"/>
  <c r="P252" i="32"/>
  <c r="P251" i="32"/>
  <c r="P250" i="32"/>
  <c r="P249" i="32"/>
  <c r="P248" i="32"/>
  <c r="P247" i="32"/>
  <c r="P246" i="32"/>
  <c r="P245" i="32"/>
  <c r="F424" i="32"/>
  <c r="F423" i="32"/>
  <c r="F422" i="32"/>
  <c r="F421" i="32"/>
  <c r="F420" i="32"/>
  <c r="F419" i="32"/>
  <c r="F418" i="32"/>
  <c r="F417" i="32"/>
  <c r="F416" i="32"/>
  <c r="F415" i="32"/>
  <c r="F414" i="32"/>
  <c r="F413" i="32"/>
  <c r="F412" i="32"/>
  <c r="F411" i="32"/>
  <c r="F410" i="32"/>
  <c r="F409" i="32"/>
  <c r="F408" i="32"/>
  <c r="F407" i="32"/>
  <c r="F406" i="32"/>
  <c r="F405" i="32"/>
  <c r="F404" i="32"/>
  <c r="F403" i="32"/>
  <c r="F402" i="32"/>
  <c r="F401" i="32"/>
  <c r="F400" i="32"/>
  <c r="F399" i="32"/>
  <c r="F398" i="32"/>
  <c r="F397" i="32"/>
  <c r="F396" i="32"/>
  <c r="F395" i="32"/>
  <c r="F394" i="32"/>
  <c r="F393" i="32"/>
  <c r="F392" i="32"/>
  <c r="F391" i="32"/>
  <c r="F390" i="32"/>
  <c r="F389" i="32"/>
  <c r="F388" i="32"/>
  <c r="F387" i="32"/>
  <c r="F386" i="32"/>
  <c r="F385" i="32"/>
  <c r="F384" i="32"/>
  <c r="F383" i="32"/>
  <c r="F382" i="32"/>
  <c r="F381" i="32"/>
  <c r="F380" i="32"/>
  <c r="F379" i="32"/>
  <c r="F378" i="32"/>
  <c r="F377" i="32"/>
  <c r="F376" i="32"/>
  <c r="F375" i="32"/>
  <c r="F374" i="32"/>
  <c r="F373" i="32"/>
  <c r="F372" i="32"/>
  <c r="F371" i="32"/>
  <c r="F370" i="32"/>
  <c r="F369" i="32"/>
  <c r="F368" i="32"/>
  <c r="F367" i="32"/>
  <c r="F366" i="32"/>
  <c r="F365" i="32"/>
  <c r="F364" i="32"/>
  <c r="F363" i="32"/>
  <c r="F362" i="32"/>
  <c r="F361" i="32"/>
  <c r="F360" i="32"/>
  <c r="F359" i="32"/>
  <c r="F358" i="32"/>
  <c r="F357" i="32"/>
  <c r="F356" i="32"/>
  <c r="F355" i="32"/>
  <c r="F354" i="32"/>
  <c r="F353" i="32"/>
  <c r="F352" i="32"/>
  <c r="F351" i="32"/>
  <c r="F350" i="32"/>
  <c r="F349" i="32"/>
  <c r="F348" i="32"/>
  <c r="F347" i="32"/>
  <c r="F346" i="32"/>
  <c r="F345" i="32"/>
  <c r="F344" i="32"/>
  <c r="F343" i="32"/>
  <c r="F342" i="32"/>
  <c r="F341" i="32"/>
  <c r="F340" i="32"/>
  <c r="F339" i="32"/>
  <c r="F338" i="32"/>
  <c r="F337" i="32"/>
  <c r="F336" i="32"/>
  <c r="F335" i="32"/>
  <c r="F334" i="32"/>
  <c r="F333" i="32"/>
  <c r="F332" i="32"/>
  <c r="F331" i="32"/>
  <c r="F330" i="32"/>
  <c r="F329" i="32"/>
  <c r="F328" i="32"/>
  <c r="F327" i="32"/>
  <c r="F326" i="32"/>
  <c r="F325" i="32"/>
  <c r="F324" i="32"/>
  <c r="F323" i="32"/>
  <c r="F322" i="32"/>
  <c r="F321" i="32"/>
  <c r="F320" i="32"/>
  <c r="F319" i="32"/>
  <c r="F318" i="32"/>
  <c r="F317" i="32"/>
  <c r="F316" i="32"/>
  <c r="F315" i="32"/>
  <c r="F314" i="32"/>
  <c r="F313" i="32"/>
  <c r="F312" i="32"/>
  <c r="F311" i="32"/>
  <c r="F310" i="32"/>
  <c r="F309" i="32"/>
  <c r="F308" i="32"/>
  <c r="F307" i="32"/>
  <c r="F306" i="32"/>
  <c r="F305" i="32"/>
  <c r="F304" i="32"/>
  <c r="F303" i="32"/>
  <c r="F302" i="32"/>
  <c r="F301" i="32"/>
  <c r="F300" i="32"/>
  <c r="F299" i="32"/>
  <c r="F298" i="32"/>
  <c r="F297" i="32"/>
  <c r="F296" i="32"/>
  <c r="F295" i="32"/>
  <c r="F294" i="32"/>
  <c r="F293" i="32"/>
  <c r="F292" i="32"/>
  <c r="F291" i="32"/>
  <c r="F290" i="32"/>
  <c r="F289" i="32"/>
  <c r="F288" i="32"/>
  <c r="F287" i="32"/>
  <c r="F286" i="32"/>
  <c r="F285" i="32"/>
  <c r="F284" i="32"/>
  <c r="F283" i="32"/>
  <c r="F282" i="32"/>
  <c r="F281" i="32"/>
  <c r="F280" i="32"/>
  <c r="F279" i="32"/>
  <c r="F278" i="32"/>
  <c r="F277" i="32"/>
  <c r="F276" i="32"/>
  <c r="F275" i="32"/>
  <c r="F274" i="32"/>
  <c r="F273" i="32"/>
  <c r="F272" i="32"/>
  <c r="F271" i="32"/>
  <c r="F270" i="32"/>
  <c r="F269" i="32"/>
  <c r="F268" i="32"/>
  <c r="F267" i="32"/>
  <c r="F266" i="32"/>
  <c r="F265" i="32"/>
  <c r="F264" i="32"/>
  <c r="F263" i="32"/>
  <c r="F262" i="32"/>
  <c r="F261" i="32"/>
  <c r="F260" i="32"/>
  <c r="F259" i="32"/>
  <c r="F258" i="32"/>
  <c r="F257" i="32"/>
  <c r="F256" i="32"/>
  <c r="F255" i="32"/>
  <c r="F254" i="32"/>
  <c r="F253" i="32"/>
  <c r="F252" i="32"/>
  <c r="F251" i="32"/>
  <c r="F250" i="32"/>
  <c r="F249" i="32"/>
  <c r="F248" i="32"/>
  <c r="F247" i="32"/>
  <c r="F246" i="32"/>
  <c r="F245" i="32"/>
  <c r="F416" i="31"/>
  <c r="F417" i="31"/>
  <c r="F418" i="31"/>
  <c r="F419" i="31"/>
  <c r="F420" i="31"/>
  <c r="F421" i="31"/>
  <c r="F422" i="31"/>
  <c r="F423" i="31"/>
  <c r="F424" i="31"/>
  <c r="F425" i="31"/>
  <c r="F426" i="31"/>
  <c r="F427" i="31"/>
  <c r="F428" i="31"/>
  <c r="F429" i="31"/>
  <c r="F430" i="31"/>
  <c r="F431" i="31"/>
  <c r="F432" i="31"/>
  <c r="F433" i="31"/>
  <c r="F434" i="31"/>
  <c r="F435" i="31"/>
  <c r="F436" i="31"/>
  <c r="F437" i="31"/>
  <c r="F438" i="31"/>
  <c r="F439" i="31"/>
  <c r="F332" i="31"/>
  <c r="F333" i="31"/>
  <c r="F334" i="31"/>
  <c r="F335" i="31"/>
  <c r="F336" i="31"/>
  <c r="F337" i="31"/>
  <c r="F338" i="31"/>
  <c r="F339" i="31"/>
  <c r="F340" i="31"/>
  <c r="F341" i="31"/>
  <c r="F342" i="31"/>
  <c r="F343" i="31"/>
  <c r="F344" i="31"/>
  <c r="F345" i="31"/>
  <c r="F346" i="31"/>
  <c r="F347" i="31"/>
  <c r="F348" i="31"/>
  <c r="F349" i="31"/>
  <c r="F350" i="31"/>
  <c r="F351" i="31"/>
  <c r="F352" i="31"/>
  <c r="F353" i="31"/>
  <c r="F354" i="31"/>
  <c r="F355" i="31"/>
  <c r="F356" i="31"/>
  <c r="F357" i="31"/>
  <c r="F358" i="31"/>
  <c r="F359" i="31"/>
  <c r="F360" i="31"/>
  <c r="F361" i="31"/>
  <c r="F362" i="31"/>
  <c r="F363" i="31"/>
  <c r="F364" i="31"/>
  <c r="F365" i="31"/>
  <c r="F366" i="31"/>
  <c r="F367" i="31"/>
  <c r="F368" i="31"/>
  <c r="F369" i="31"/>
  <c r="F370" i="31"/>
  <c r="F371" i="31"/>
  <c r="F372" i="31"/>
  <c r="F373" i="31"/>
  <c r="F374" i="31"/>
  <c r="F375" i="31"/>
  <c r="F376" i="31"/>
  <c r="F377" i="31"/>
  <c r="F378" i="31"/>
  <c r="F379" i="31"/>
  <c r="F380" i="31"/>
  <c r="F381" i="31"/>
  <c r="F382" i="31"/>
  <c r="F383" i="31"/>
  <c r="F384" i="31"/>
  <c r="F385" i="31"/>
  <c r="F386" i="31"/>
  <c r="F387" i="31"/>
  <c r="F388" i="31"/>
  <c r="F389" i="31"/>
  <c r="F390" i="31"/>
  <c r="F391" i="31"/>
  <c r="F392" i="31"/>
  <c r="F393" i="31"/>
  <c r="F394" i="31"/>
  <c r="F395" i="31"/>
  <c r="F396" i="31"/>
  <c r="F397" i="31"/>
  <c r="F398" i="31"/>
  <c r="F399" i="31"/>
  <c r="F400" i="31"/>
  <c r="F401" i="31"/>
  <c r="F402" i="31"/>
  <c r="F403" i="31"/>
  <c r="F404" i="31"/>
  <c r="F405" i="31"/>
  <c r="F406" i="31"/>
  <c r="F407" i="31"/>
  <c r="F408" i="31"/>
  <c r="F409" i="31"/>
  <c r="F410" i="31"/>
  <c r="F411" i="31"/>
  <c r="F412" i="31"/>
  <c r="F413" i="31"/>
  <c r="F414" i="31"/>
  <c r="F415" i="31"/>
  <c r="F261" i="31"/>
  <c r="F262" i="31"/>
  <c r="F263" i="31"/>
  <c r="F264" i="31"/>
  <c r="F265" i="31"/>
  <c r="F266" i="31"/>
  <c r="F267" i="31"/>
  <c r="F268" i="31"/>
  <c r="F269" i="31"/>
  <c r="F270" i="31"/>
  <c r="F271" i="31"/>
  <c r="F272" i="31"/>
  <c r="F273" i="31"/>
  <c r="F274" i="31"/>
  <c r="F275" i="31"/>
  <c r="F276" i="31"/>
  <c r="F277" i="31"/>
  <c r="F278" i="31"/>
  <c r="F279" i="31"/>
  <c r="F280" i="31"/>
  <c r="F281" i="31"/>
  <c r="F282" i="31"/>
  <c r="F283" i="31"/>
  <c r="F284" i="31"/>
  <c r="F285" i="31"/>
  <c r="F286" i="31"/>
  <c r="F287" i="31"/>
  <c r="F288" i="31"/>
  <c r="F289" i="31"/>
  <c r="F290" i="31"/>
  <c r="F291" i="31"/>
  <c r="F292" i="31"/>
  <c r="F293" i="31"/>
  <c r="F294" i="31"/>
  <c r="F295" i="31"/>
  <c r="F296" i="31"/>
  <c r="F297" i="31"/>
  <c r="F298" i="31"/>
  <c r="F299" i="31"/>
  <c r="F300" i="31"/>
  <c r="F301" i="31"/>
  <c r="F302" i="31"/>
  <c r="F303" i="31"/>
  <c r="F304" i="31"/>
  <c r="F305" i="31"/>
  <c r="F306" i="31"/>
  <c r="F307" i="31"/>
  <c r="F308" i="31"/>
  <c r="F309" i="31"/>
  <c r="F310" i="31"/>
  <c r="F311" i="31"/>
  <c r="F312" i="31"/>
  <c r="F313" i="31"/>
  <c r="F314" i="31"/>
  <c r="F315" i="31"/>
  <c r="F316" i="31"/>
  <c r="F317" i="31"/>
  <c r="F318" i="31"/>
  <c r="F319" i="31"/>
  <c r="F320" i="31"/>
  <c r="F321" i="31"/>
  <c r="F322" i="31"/>
  <c r="F323" i="31"/>
  <c r="F324" i="31"/>
  <c r="F325" i="31"/>
  <c r="F326" i="31"/>
  <c r="F327" i="31"/>
  <c r="F328" i="31"/>
  <c r="F329" i="31"/>
  <c r="F330" i="31"/>
  <c r="F331" i="31"/>
  <c r="F260" i="31"/>
  <c r="AT181" i="2" l="1"/>
  <c r="AT182" i="2"/>
  <c r="AT174" i="2"/>
  <c r="AT175" i="2"/>
  <c r="AT176" i="2"/>
  <c r="AT177" i="2"/>
  <c r="AT178" i="2"/>
  <c r="AT179" i="2"/>
  <c r="AT180" i="2"/>
  <c r="Q200" i="2"/>
  <c r="P200" i="2"/>
  <c r="O200" i="2"/>
  <c r="N200" i="2"/>
  <c r="M200" i="2"/>
  <c r="L200" i="2"/>
  <c r="K200" i="2"/>
  <c r="J200" i="2"/>
  <c r="I200" i="2"/>
  <c r="H200" i="2"/>
  <c r="G200" i="2"/>
  <c r="P199" i="2"/>
  <c r="O199" i="2"/>
  <c r="N199" i="2"/>
  <c r="M199" i="2"/>
  <c r="L199" i="2"/>
  <c r="K199" i="2"/>
  <c r="J199" i="2"/>
  <c r="I199" i="2"/>
  <c r="H199" i="2"/>
  <c r="G199" i="2"/>
  <c r="AX50" i="1"/>
  <c r="AW50" i="1"/>
  <c r="AV50" i="1"/>
  <c r="AU50" i="1"/>
  <c r="AT50" i="1"/>
  <c r="AS50" i="1"/>
  <c r="AR50" i="1"/>
  <c r="AQ50" i="1"/>
  <c r="AP50" i="1"/>
  <c r="AO50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E49" i="14"/>
  <c r="H1047951" i="31"/>
  <c r="I1047951" i="31" s="1"/>
  <c r="J1047951" i="31" s="1"/>
  <c r="Q199" i="2" l="1"/>
  <c r="A4" i="8"/>
  <c r="A5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A415" i="8"/>
  <c r="A416" i="8"/>
  <c r="AT33" i="8"/>
  <c r="AT34" i="8"/>
  <c r="AT35" i="8"/>
  <c r="AT36" i="8"/>
  <c r="AT37" i="8"/>
  <c r="AT38" i="8"/>
  <c r="AT39" i="8"/>
  <c r="AT40" i="8"/>
  <c r="AT41" i="8"/>
  <c r="AT42" i="8"/>
  <c r="AT75" i="8"/>
  <c r="AT76" i="8"/>
  <c r="AT77" i="8"/>
  <c r="AT78" i="8"/>
  <c r="AT79" i="8"/>
  <c r="AT80" i="8"/>
  <c r="AT81" i="8"/>
  <c r="AT82" i="8"/>
  <c r="AT83" i="8"/>
  <c r="AT84" i="8"/>
  <c r="AT117" i="8"/>
  <c r="AT118" i="8"/>
  <c r="AT119" i="8"/>
  <c r="AT120" i="8"/>
  <c r="AT121" i="8"/>
  <c r="AT122" i="8"/>
  <c r="AT123" i="8"/>
  <c r="AT124" i="8"/>
  <c r="AT125" i="8"/>
  <c r="AT126" i="8"/>
  <c r="AT159" i="8"/>
  <c r="AT160" i="8"/>
  <c r="AT161" i="8"/>
  <c r="AT162" i="8"/>
  <c r="AT163" i="8"/>
  <c r="AT164" i="8"/>
  <c r="AT165" i="8"/>
  <c r="AT166" i="8"/>
  <c r="AT167" i="8"/>
  <c r="AT168" i="8"/>
  <c r="AT201" i="8"/>
  <c r="AT202" i="8"/>
  <c r="AT203" i="8"/>
  <c r="AT204" i="8"/>
  <c r="AT205" i="8"/>
  <c r="AT206" i="8"/>
  <c r="AT207" i="8"/>
  <c r="AT208" i="8"/>
  <c r="A417" i="8"/>
  <c r="A418" i="8"/>
  <c r="A419" i="8"/>
  <c r="A420" i="8"/>
  <c r="A453" i="8"/>
  <c r="A454" i="8"/>
  <c r="A455" i="8"/>
  <c r="A456" i="8"/>
  <c r="A457" i="8"/>
  <c r="A458" i="8"/>
  <c r="A459" i="8"/>
  <c r="A460" i="8"/>
  <c r="A461" i="8"/>
  <c r="A462" i="8"/>
  <c r="A495" i="8"/>
  <c r="A496" i="8"/>
  <c r="A497" i="8"/>
  <c r="A498" i="8"/>
  <c r="A499" i="8"/>
  <c r="A500" i="8"/>
  <c r="A501" i="8"/>
  <c r="A502" i="8"/>
  <c r="A503" i="8"/>
  <c r="A504" i="8"/>
  <c r="A537" i="8"/>
  <c r="A538" i="8"/>
  <c r="A539" i="8"/>
  <c r="A540" i="8"/>
  <c r="A541" i="8"/>
  <c r="A542" i="8"/>
  <c r="A543" i="8"/>
  <c r="A544" i="8"/>
  <c r="A545" i="8"/>
  <c r="A546" i="8"/>
  <c r="A421" i="8"/>
  <c r="A422" i="8"/>
  <c r="A423" i="8"/>
  <c r="A424" i="8"/>
  <c r="A425" i="8"/>
  <c r="A426" i="8"/>
  <c r="A427" i="8"/>
  <c r="A428" i="8"/>
  <c r="A429" i="8"/>
  <c r="A430" i="8"/>
  <c r="A431" i="8"/>
  <c r="A432" i="8"/>
  <c r="A433" i="8"/>
  <c r="A434" i="8"/>
  <c r="A435" i="8"/>
  <c r="A436" i="8"/>
  <c r="A437" i="8"/>
  <c r="A438" i="8"/>
  <c r="A439" i="8"/>
  <c r="A440" i="8"/>
  <c r="A441" i="8"/>
  <c r="A442" i="8"/>
  <c r="A443" i="8"/>
  <c r="A444" i="8"/>
  <c r="A445" i="8"/>
  <c r="A446" i="8"/>
  <c r="A447" i="8"/>
  <c r="A448" i="8"/>
  <c r="A449" i="8"/>
  <c r="A450" i="8"/>
  <c r="A451" i="8"/>
  <c r="A452" i="8"/>
  <c r="A463" i="8"/>
  <c r="A464" i="8"/>
  <c r="A465" i="8"/>
  <c r="A466" i="8"/>
  <c r="A467" i="8"/>
  <c r="A468" i="8"/>
  <c r="A469" i="8"/>
  <c r="A470" i="8"/>
  <c r="A471" i="8"/>
  <c r="A472" i="8"/>
  <c r="A473" i="8"/>
  <c r="A474" i="8"/>
  <c r="A475" i="8"/>
  <c r="A476" i="8"/>
  <c r="A477" i="8"/>
  <c r="A478" i="8"/>
  <c r="A479" i="8"/>
  <c r="A480" i="8"/>
  <c r="A481" i="8"/>
  <c r="A482" i="8"/>
  <c r="A483" i="8"/>
  <c r="A484" i="8"/>
  <c r="A485" i="8"/>
  <c r="A486" i="8"/>
  <c r="A487" i="8"/>
  <c r="A488" i="8"/>
  <c r="A489" i="8"/>
  <c r="A490" i="8"/>
  <c r="A491" i="8"/>
  <c r="A492" i="8"/>
  <c r="A493" i="8"/>
  <c r="A494" i="8"/>
  <c r="A505" i="8"/>
  <c r="A506" i="8"/>
  <c r="A507" i="8"/>
  <c r="A508" i="8"/>
  <c r="A509" i="8"/>
  <c r="A510" i="8"/>
  <c r="A511" i="8"/>
  <c r="A512" i="8"/>
  <c r="A513" i="8"/>
  <c r="A514" i="8"/>
  <c r="A515" i="8"/>
  <c r="A516" i="8"/>
  <c r="A517" i="8"/>
  <c r="A518" i="8"/>
  <c r="A519" i="8"/>
  <c r="A520" i="8"/>
  <c r="A521" i="8"/>
  <c r="A522" i="8"/>
  <c r="A523" i="8"/>
  <c r="A524" i="8"/>
  <c r="A525" i="8"/>
  <c r="A526" i="8"/>
  <c r="A527" i="8"/>
  <c r="A528" i="8"/>
  <c r="A529" i="8"/>
  <c r="A530" i="8"/>
  <c r="A531" i="8"/>
  <c r="A532" i="8"/>
  <c r="A533" i="8"/>
  <c r="A534" i="8"/>
  <c r="A535" i="8"/>
  <c r="A536" i="8"/>
  <c r="A14" i="29"/>
  <c r="A15" i="29"/>
  <c r="A16" i="29"/>
  <c r="A19" i="30" l="1"/>
  <c r="A20" i="30"/>
  <c r="A21" i="30"/>
  <c r="A22" i="30"/>
  <c r="A23" i="30"/>
  <c r="A24" i="30"/>
  <c r="A25" i="30"/>
  <c r="A26" i="30"/>
  <c r="A27" i="30"/>
  <c r="A28" i="30"/>
  <c r="A29" i="30"/>
  <c r="A30" i="30"/>
  <c r="AZ48" i="10"/>
  <c r="AY48" i="10"/>
  <c r="AX48" i="10"/>
  <c r="AW48" i="10"/>
  <c r="AV48" i="10"/>
  <c r="AU48" i="10"/>
  <c r="AT48" i="10"/>
  <c r="AS48" i="10"/>
  <c r="AR48" i="10"/>
  <c r="AQ48" i="10"/>
  <c r="AP48" i="10"/>
  <c r="AO48" i="10"/>
  <c r="AN48" i="10"/>
  <c r="AM48" i="10"/>
  <c r="AL48" i="10"/>
  <c r="AK48" i="10"/>
  <c r="AJ48" i="10"/>
  <c r="AI48" i="10"/>
  <c r="AH48" i="10"/>
  <c r="AG48" i="10"/>
  <c r="AF48" i="10"/>
  <c r="AE48" i="10"/>
  <c r="AD48" i="10"/>
  <c r="AC48" i="10"/>
  <c r="AB48" i="10"/>
  <c r="AA48" i="10"/>
  <c r="Z48" i="10"/>
  <c r="Y48" i="10"/>
  <c r="X48" i="10"/>
  <c r="W48" i="10"/>
  <c r="V48" i="10"/>
  <c r="U48" i="10"/>
  <c r="T48" i="10"/>
  <c r="S48" i="10"/>
  <c r="R48" i="10"/>
  <c r="Q48" i="10"/>
  <c r="P48" i="10"/>
  <c r="O48" i="10"/>
  <c r="N48" i="10"/>
  <c r="M48" i="10"/>
  <c r="L48" i="10"/>
  <c r="K48" i="10"/>
  <c r="J48" i="10"/>
  <c r="I48" i="10"/>
  <c r="H48" i="10"/>
  <c r="G48" i="10"/>
  <c r="F48" i="10"/>
  <c r="E48" i="10"/>
  <c r="A18" i="30"/>
  <c r="F25" i="20" l="1"/>
  <c r="G25" i="20"/>
  <c r="H25" i="20"/>
  <c r="I25" i="20"/>
  <c r="J25" i="20"/>
  <c r="K25" i="20"/>
  <c r="L25" i="20"/>
  <c r="M25" i="20"/>
  <c r="N25" i="20"/>
  <c r="O25" i="20"/>
  <c r="P25" i="20"/>
  <c r="Q25" i="20"/>
  <c r="R25" i="20"/>
  <c r="S25" i="20"/>
  <c r="T25" i="20"/>
  <c r="U25" i="20"/>
  <c r="V25" i="20"/>
  <c r="W25" i="20"/>
  <c r="X25" i="20"/>
  <c r="Y25" i="20"/>
  <c r="Z25" i="20"/>
  <c r="AA25" i="20"/>
  <c r="AB25" i="20"/>
  <c r="AC25" i="20"/>
  <c r="AD25" i="20"/>
  <c r="AE25" i="20"/>
  <c r="AF25" i="20"/>
  <c r="AG25" i="20"/>
  <c r="AH25" i="20"/>
  <c r="AI25" i="20"/>
  <c r="AJ25" i="20"/>
  <c r="AK25" i="20"/>
  <c r="AL25" i="20"/>
  <c r="AM25" i="20"/>
  <c r="AN25" i="20"/>
  <c r="AO25" i="20"/>
  <c r="AP25" i="20"/>
  <c r="AQ25" i="20"/>
  <c r="AR25" i="20"/>
  <c r="AS25" i="20"/>
  <c r="AT25" i="20"/>
  <c r="AU25" i="20"/>
  <c r="AV25" i="20"/>
  <c r="AW25" i="20"/>
  <c r="AX25" i="20"/>
  <c r="AY25" i="20"/>
  <c r="AZ25" i="20"/>
  <c r="E25" i="20"/>
  <c r="C209" i="2"/>
  <c r="C210" i="2" s="1"/>
  <c r="C211" i="2" s="1"/>
  <c r="C212" i="2" s="1"/>
  <c r="C213" i="2" s="1"/>
  <c r="B209" i="2"/>
  <c r="BV200" i="2"/>
  <c r="BU200" i="2"/>
  <c r="BT200" i="2"/>
  <c r="BS200" i="2"/>
  <c r="BR200" i="2"/>
  <c r="BQ200" i="2"/>
  <c r="BP200" i="2"/>
  <c r="BO200" i="2"/>
  <c r="BN200" i="2"/>
  <c r="BM200" i="2"/>
  <c r="BL200" i="2"/>
  <c r="BK200" i="2"/>
  <c r="BJ200" i="2"/>
  <c r="BI200" i="2"/>
  <c r="BH200" i="2"/>
  <c r="BG200" i="2"/>
  <c r="BF200" i="2"/>
  <c r="BE200" i="2"/>
  <c r="BD200" i="2"/>
  <c r="BC200" i="2"/>
  <c r="BB200" i="2"/>
  <c r="BA200" i="2"/>
  <c r="AZ200" i="2"/>
  <c r="AY200" i="2"/>
  <c r="AX200" i="2"/>
  <c r="AW200" i="2"/>
  <c r="AV200" i="2"/>
  <c r="AU200" i="2"/>
  <c r="AT200" i="2"/>
  <c r="AS200" i="2"/>
  <c r="AR200" i="2"/>
  <c r="AQ200" i="2"/>
  <c r="AP200" i="2"/>
  <c r="AO200" i="2"/>
  <c r="AN200" i="2"/>
  <c r="AM200" i="2"/>
  <c r="AL200" i="2"/>
  <c r="AK200" i="2"/>
  <c r="AJ200" i="2"/>
  <c r="AI200" i="2"/>
  <c r="AH200" i="2"/>
  <c r="AG200" i="2"/>
  <c r="AF200" i="2"/>
  <c r="AE200" i="2"/>
  <c r="AD200" i="2"/>
  <c r="AC200" i="2"/>
  <c r="AB200" i="2"/>
  <c r="AA200" i="2"/>
  <c r="Z200" i="2"/>
  <c r="Y200" i="2"/>
  <c r="X200" i="2"/>
  <c r="W200" i="2"/>
  <c r="V200" i="2"/>
  <c r="U200" i="2"/>
  <c r="T200" i="2"/>
  <c r="S200" i="2"/>
  <c r="R200" i="2"/>
  <c r="F200" i="2"/>
  <c r="E200" i="2"/>
  <c r="D200" i="2"/>
  <c r="C200" i="2"/>
  <c r="A15" i="2"/>
  <c r="D199" i="2" l="1"/>
  <c r="U199" i="2"/>
  <c r="Y199" i="2"/>
  <c r="AC199" i="2"/>
  <c r="E199" i="2"/>
  <c r="R199" i="2"/>
  <c r="T199" i="2"/>
  <c r="V199" i="2"/>
  <c r="X199" i="2"/>
  <c r="Z199" i="2"/>
  <c r="AB199" i="2"/>
  <c r="AD199" i="2"/>
  <c r="AF199" i="2"/>
  <c r="AH199" i="2"/>
  <c r="AJ199" i="2"/>
  <c r="AL199" i="2"/>
  <c r="AN199" i="2"/>
  <c r="AP199" i="2"/>
  <c r="AR199" i="2"/>
  <c r="AT199" i="2"/>
  <c r="AV199" i="2"/>
  <c r="AX199" i="2"/>
  <c r="AZ199" i="2"/>
  <c r="BB199" i="2"/>
  <c r="BD199" i="2"/>
  <c r="BF199" i="2"/>
  <c r="BH199" i="2"/>
  <c r="BJ199" i="2"/>
  <c r="BL199" i="2"/>
  <c r="BN199" i="2"/>
  <c r="BP199" i="2"/>
  <c r="BR199" i="2"/>
  <c r="BT199" i="2"/>
  <c r="BV199" i="2"/>
  <c r="F199" i="2"/>
  <c r="S199" i="2"/>
  <c r="W199" i="2"/>
  <c r="AA199" i="2"/>
  <c r="AE199" i="2"/>
  <c r="AG199" i="2"/>
  <c r="AI199" i="2"/>
  <c r="AK199" i="2"/>
  <c r="AM199" i="2"/>
  <c r="AO199" i="2"/>
  <c r="AQ199" i="2"/>
  <c r="AS199" i="2"/>
  <c r="AU199" i="2"/>
  <c r="AW199" i="2"/>
  <c r="AY199" i="2"/>
  <c r="BA199" i="2"/>
  <c r="BC199" i="2"/>
  <c r="BE199" i="2"/>
  <c r="BG199" i="2"/>
  <c r="BI199" i="2"/>
  <c r="BK199" i="2"/>
  <c r="BM199" i="2"/>
  <c r="BO199" i="2"/>
  <c r="BQ199" i="2"/>
  <c r="BS199" i="2"/>
  <c r="BU199" i="2"/>
  <c r="B210" i="2"/>
  <c r="B211" i="2" s="1"/>
  <c r="B212" i="2" s="1"/>
  <c r="B213" i="2" s="1"/>
  <c r="B214" i="2" s="1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B236" i="2" s="1"/>
  <c r="B237" i="2" s="1"/>
  <c r="B238" i="2" s="1"/>
  <c r="B239" i="2" s="1"/>
  <c r="B240" i="2" s="1"/>
  <c r="B241" i="2" s="1"/>
  <c r="B242" i="2" s="1"/>
  <c r="B243" i="2" s="1"/>
  <c r="B244" i="2" s="1"/>
  <c r="B245" i="2" s="1"/>
  <c r="B246" i="2" s="1"/>
  <c r="B247" i="2" s="1"/>
  <c r="B248" i="2" s="1"/>
  <c r="B249" i="2" s="1"/>
  <c r="B250" i="2" s="1"/>
  <c r="B251" i="2" s="1"/>
  <c r="B252" i="2" s="1"/>
  <c r="B253" i="2" s="1"/>
  <c r="B254" i="2" s="1"/>
  <c r="B255" i="2" s="1"/>
  <c r="B256" i="2" s="1"/>
  <c r="B257" i="2" s="1"/>
  <c r="B258" i="2" s="1"/>
  <c r="B259" i="2" s="1"/>
  <c r="B260" i="2" s="1"/>
  <c r="B261" i="2" s="1"/>
  <c r="B262" i="2" s="1"/>
  <c r="B263" i="2" s="1"/>
  <c r="B264" i="2" s="1"/>
  <c r="B265" i="2" s="1"/>
  <c r="B266" i="2" s="1"/>
  <c r="B267" i="2" s="1"/>
  <c r="B268" i="2" s="1"/>
  <c r="B269" i="2" s="1"/>
  <c r="B270" i="2" s="1"/>
  <c r="B271" i="2" s="1"/>
  <c r="B272" i="2" s="1"/>
  <c r="B273" i="2" s="1"/>
  <c r="B274" i="2" s="1"/>
  <c r="B275" i="2" s="1"/>
  <c r="B276" i="2" s="1"/>
  <c r="B277" i="2" s="1"/>
  <c r="B278" i="2" s="1"/>
  <c r="B279" i="2" s="1"/>
  <c r="B280" i="2" s="1"/>
  <c r="B281" i="2" s="1"/>
  <c r="B282" i="2" s="1"/>
  <c r="B283" i="2" s="1"/>
  <c r="B284" i="2" s="1"/>
  <c r="B285" i="2" s="1"/>
  <c r="B286" i="2" s="1"/>
  <c r="B287" i="2" s="1"/>
  <c r="B288" i="2" s="1"/>
  <c r="B289" i="2" s="1"/>
  <c r="B290" i="2" s="1"/>
  <c r="B291" i="2" s="1"/>
  <c r="B292" i="2" s="1"/>
  <c r="B293" i="2" s="1"/>
  <c r="B294" i="2" s="1"/>
  <c r="B295" i="2" s="1"/>
  <c r="B296" i="2" s="1"/>
  <c r="B297" i="2" s="1"/>
  <c r="B298" i="2" s="1"/>
  <c r="B299" i="2" s="1"/>
  <c r="B300" i="2" s="1"/>
  <c r="B301" i="2" s="1"/>
  <c r="B302" i="2" s="1"/>
  <c r="B303" i="2" s="1"/>
  <c r="B304" i="2" s="1"/>
  <c r="B305" i="2" s="1"/>
  <c r="B306" i="2" s="1"/>
  <c r="B307" i="2" s="1"/>
  <c r="B308" i="2" s="1"/>
  <c r="B309" i="2" s="1"/>
  <c r="B310" i="2" s="1"/>
  <c r="B311" i="2" s="1"/>
  <c r="B312" i="2" s="1"/>
  <c r="B313" i="2" s="1"/>
  <c r="B314" i="2" s="1"/>
  <c r="B315" i="2" s="1"/>
  <c r="B316" i="2" s="1"/>
  <c r="B317" i="2" s="1"/>
  <c r="B318" i="2" s="1"/>
  <c r="B319" i="2" s="1"/>
  <c r="B320" i="2" s="1"/>
  <c r="B321" i="2" s="1"/>
  <c r="B322" i="2" s="1"/>
  <c r="B323" i="2" s="1"/>
  <c r="B324" i="2" s="1"/>
  <c r="B325" i="2" s="1"/>
  <c r="B326" i="2" s="1"/>
  <c r="B327" i="2" s="1"/>
  <c r="B328" i="2" s="1"/>
  <c r="B329" i="2" s="1"/>
  <c r="B330" i="2" s="1"/>
  <c r="B331" i="2" s="1"/>
  <c r="B332" i="2" s="1"/>
  <c r="B333" i="2" s="1"/>
  <c r="B334" i="2" s="1"/>
  <c r="B335" i="2" s="1"/>
  <c r="B336" i="2" s="1"/>
  <c r="B337" i="2" s="1"/>
  <c r="B338" i="2" s="1"/>
  <c r="B339" i="2" s="1"/>
  <c r="B340" i="2" s="1"/>
  <c r="B341" i="2" s="1"/>
  <c r="B342" i="2" s="1"/>
  <c r="B343" i="2" s="1"/>
  <c r="B344" i="2" s="1"/>
  <c r="B345" i="2" s="1"/>
  <c r="B346" i="2" s="1"/>
  <c r="B347" i="2" s="1"/>
  <c r="B348" i="2" s="1"/>
  <c r="B349" i="2" s="1"/>
  <c r="B350" i="2" s="1"/>
  <c r="B351" i="2" s="1"/>
  <c r="B352" i="2" s="1"/>
  <c r="B353" i="2" s="1"/>
  <c r="B354" i="2" s="1"/>
  <c r="B355" i="2" s="1"/>
  <c r="B356" i="2" s="1"/>
  <c r="B357" i="2" s="1"/>
  <c r="B358" i="2" s="1"/>
  <c r="B359" i="2" s="1"/>
  <c r="B360" i="2" s="1"/>
  <c r="B361" i="2" s="1"/>
  <c r="B362" i="2" s="1"/>
  <c r="B363" i="2" s="1"/>
  <c r="B364" i="2" s="1"/>
  <c r="B365" i="2" s="1"/>
  <c r="B366" i="2" s="1"/>
  <c r="B367" i="2" s="1"/>
  <c r="B368" i="2" s="1"/>
  <c r="B369" i="2" s="1"/>
  <c r="B370" i="2" s="1"/>
  <c r="B371" i="2" s="1"/>
  <c r="B372" i="2" s="1"/>
  <c r="B373" i="2" s="1"/>
  <c r="B374" i="2" s="1"/>
  <c r="B375" i="2" s="1"/>
  <c r="B376" i="2" s="1"/>
  <c r="B377" i="2" s="1"/>
  <c r="B378" i="2" s="1"/>
  <c r="B379" i="2" s="1"/>
  <c r="B380" i="2" s="1"/>
  <c r="B381" i="2" s="1"/>
  <c r="B382" i="2" s="1"/>
  <c r="B383" i="2" s="1"/>
  <c r="B384" i="2" s="1"/>
  <c r="B385" i="2" s="1"/>
  <c r="B386" i="2" s="1"/>
  <c r="B387" i="2" s="1"/>
  <c r="B388" i="2" s="1"/>
  <c r="B389" i="2" s="1"/>
  <c r="B390" i="2" s="1"/>
  <c r="B391" i="2" s="1"/>
  <c r="B392" i="2" s="1"/>
  <c r="B393" i="2" s="1"/>
  <c r="B394" i="2" s="1"/>
  <c r="B395" i="2" s="1"/>
  <c r="B396" i="2" s="1"/>
  <c r="B397" i="2" s="1"/>
  <c r="B398" i="2" s="1"/>
  <c r="B399" i="2" s="1"/>
  <c r="B400" i="2" s="1"/>
  <c r="B401" i="2" s="1"/>
  <c r="B402" i="2" s="1"/>
  <c r="B403" i="2" s="1"/>
  <c r="B404" i="2" s="1"/>
  <c r="B405" i="2" s="1"/>
  <c r="B406" i="2" s="1"/>
  <c r="B407" i="2" s="1"/>
  <c r="B408" i="2" s="1"/>
  <c r="B409" i="2" s="1"/>
  <c r="B410" i="2" s="1"/>
  <c r="B411" i="2" s="1"/>
  <c r="C214" i="2"/>
  <c r="C225" i="2"/>
  <c r="C237" i="2" s="1"/>
  <c r="C249" i="2" s="1"/>
  <c r="C261" i="2" s="1"/>
  <c r="C273" i="2" s="1"/>
  <c r="C285" i="2" s="1"/>
  <c r="C297" i="2" s="1"/>
  <c r="C309" i="2" s="1"/>
  <c r="C321" i="2" s="1"/>
  <c r="C333" i="2" s="1"/>
  <c r="C345" i="2" s="1"/>
  <c r="C357" i="2" s="1"/>
  <c r="C369" i="2" s="1"/>
  <c r="C381" i="2" s="1"/>
  <c r="C393" i="2" s="1"/>
  <c r="C405" i="2" s="1"/>
  <c r="FH201" i="2" l="1"/>
  <c r="H201" i="2"/>
  <c r="CN201" i="2"/>
  <c r="EJ201" i="2"/>
  <c r="DL201" i="2"/>
  <c r="GA201" i="2"/>
  <c r="GE201" i="2"/>
  <c r="GI201" i="2"/>
  <c r="GM201" i="2"/>
  <c r="GD201" i="2"/>
  <c r="GH201" i="2"/>
  <c r="GL201" i="2"/>
  <c r="FT201" i="2"/>
  <c r="EV201" i="2"/>
  <c r="DX201" i="2"/>
  <c r="CZ201" i="2"/>
  <c r="CB201" i="2"/>
  <c r="GC201" i="2"/>
  <c r="GG201" i="2"/>
  <c r="GK201" i="2"/>
  <c r="GB201" i="2"/>
  <c r="GF201" i="2"/>
  <c r="GJ201" i="2"/>
  <c r="GN201" i="2"/>
  <c r="BP201" i="2"/>
  <c r="BD201" i="2"/>
  <c r="AR201" i="2"/>
  <c r="AF201" i="2"/>
  <c r="T201" i="2"/>
  <c r="C226" i="2"/>
  <c r="I201" i="2" s="1"/>
  <c r="C215" i="2"/>
  <c r="C238" i="2" l="1"/>
  <c r="U201" i="2" s="1"/>
  <c r="C227" i="2"/>
  <c r="J201" i="2" s="1"/>
  <c r="C216" i="2"/>
  <c r="Q163" i="34"/>
  <c r="Q91" i="34"/>
  <c r="Q78" i="35"/>
  <c r="Q147" i="35"/>
  <c r="Q97" i="33"/>
  <c r="Q60" i="35"/>
  <c r="G111" i="35"/>
  <c r="G117" i="34"/>
  <c r="Q152" i="34"/>
  <c r="Q80" i="34"/>
  <c r="Q82" i="35"/>
  <c r="Q59" i="35"/>
  <c r="G57" i="35"/>
  <c r="Q65" i="35"/>
  <c r="Q180" i="33"/>
  <c r="G171" i="34"/>
  <c r="Q145" i="34"/>
  <c r="Q73" i="34"/>
  <c r="G92" i="34"/>
  <c r="Q67" i="35"/>
  <c r="G89" i="35"/>
  <c r="G71" i="35"/>
  <c r="G159" i="35"/>
  <c r="Q101" i="33"/>
  <c r="Q134" i="34"/>
  <c r="Q62" i="34"/>
  <c r="Q95" i="35"/>
  <c r="Q75" i="35"/>
  <c r="Q109" i="35"/>
  <c r="Q72" i="35"/>
  <c r="G171" i="35"/>
  <c r="Q99" i="33"/>
  <c r="Q135" i="34"/>
  <c r="Q63" i="34"/>
  <c r="Q102" i="35"/>
  <c r="Q133" i="35"/>
  <c r="Q117" i="35"/>
  <c r="Q123" i="34"/>
  <c r="Q134" i="33"/>
  <c r="Q53" i="33"/>
  <c r="Q140" i="34"/>
  <c r="Q119" i="33"/>
  <c r="Q107" i="35"/>
  <c r="Q140" i="35"/>
  <c r="Q125" i="35"/>
  <c r="Q62" i="35"/>
  <c r="G135" i="34"/>
  <c r="Q76" i="35"/>
  <c r="Q117" i="34"/>
  <c r="G66" i="34"/>
  <c r="Q52" i="33"/>
  <c r="Q57" i="33"/>
  <c r="G68" i="35"/>
  <c r="Q79" i="35"/>
  <c r="G86" i="34"/>
  <c r="G121" i="35"/>
  <c r="Q122" i="34"/>
  <c r="Q177" i="34"/>
  <c r="Q118" i="35"/>
  <c r="Q153" i="35"/>
  <c r="G54" i="35"/>
  <c r="G165" i="35"/>
  <c r="Q158" i="33"/>
  <c r="G153" i="35"/>
  <c r="Q115" i="34"/>
  <c r="Q132" i="33"/>
  <c r="G62" i="34"/>
  <c r="Q156" i="35"/>
  <c r="G70" i="35"/>
  <c r="G162" i="35"/>
  <c r="Q154" i="35"/>
  <c r="Q176" i="34"/>
  <c r="Q104" i="34"/>
  <c r="G94" i="35"/>
  <c r="Q127" i="35"/>
  <c r="Q73" i="33"/>
  <c r="Q175" i="33"/>
  <c r="G174" i="35"/>
  <c r="Q163" i="35"/>
  <c r="Q169" i="34"/>
  <c r="Q97" i="34"/>
  <c r="Q78" i="33"/>
  <c r="Q131" i="35"/>
  <c r="Q169" i="35"/>
  <c r="G88" i="35"/>
  <c r="G137" i="34"/>
  <c r="G136" i="35"/>
  <c r="Q158" i="34"/>
  <c r="Q86" i="34"/>
  <c r="Q59" i="34"/>
  <c r="Q76" i="33"/>
  <c r="Q173" i="35"/>
  <c r="G150" i="35"/>
  <c r="G79" i="35"/>
  <c r="Q116" i="33"/>
  <c r="Q175" i="34"/>
  <c r="Q103" i="34"/>
  <c r="G78" i="35"/>
  <c r="Q126" i="35"/>
  <c r="Q146" i="33"/>
  <c r="G84" i="34"/>
  <c r="Q94" i="33"/>
  <c r="Q162" i="35"/>
  <c r="Q180" i="34"/>
  <c r="Q108" i="34"/>
  <c r="G133" i="35"/>
  <c r="Q130" i="35"/>
  <c r="Q168" i="35"/>
  <c r="G122" i="35"/>
  <c r="G108" i="35"/>
  <c r="Q108" i="33"/>
  <c r="Q157" i="34"/>
  <c r="Q85" i="34"/>
  <c r="Q56" i="34"/>
  <c r="G157" i="35"/>
  <c r="Q172" i="35"/>
  <c r="G138" i="35"/>
  <c r="G75" i="35"/>
  <c r="Q175" i="35"/>
  <c r="Q162" i="34"/>
  <c r="Q90" i="34"/>
  <c r="G145" i="34"/>
  <c r="Q142" i="35"/>
  <c r="Q89" i="33"/>
  <c r="G120" i="35"/>
  <c r="G169" i="34"/>
  <c r="Q182" i="35"/>
  <c r="Q147" i="34"/>
  <c r="Q75" i="34"/>
  <c r="G124" i="34"/>
  <c r="G73" i="34"/>
  <c r="Q113" i="35"/>
  <c r="Q119" i="34"/>
  <c r="G175" i="35"/>
  <c r="G152" i="34"/>
  <c r="Q136" i="34"/>
  <c r="Q64" i="34"/>
  <c r="Q103" i="35"/>
  <c r="Q136" i="35"/>
  <c r="Q121" i="35"/>
  <c r="Q124" i="34"/>
  <c r="Q52" i="35"/>
  <c r="Q131" i="33"/>
  <c r="Q129" i="34"/>
  <c r="G111" i="34"/>
  <c r="G56" i="35"/>
  <c r="Q141" i="35"/>
  <c r="Q129" i="35"/>
  <c r="G158" i="34"/>
  <c r="Q142" i="33"/>
  <c r="G115" i="35"/>
  <c r="Q118" i="34"/>
  <c r="Q181" i="34"/>
  <c r="G123" i="34"/>
  <c r="G82" i="35"/>
  <c r="Q151" i="33"/>
  <c r="Q128" i="35"/>
  <c r="Q150" i="33"/>
  <c r="G148" i="35"/>
  <c r="Q111" i="34"/>
  <c r="Q178" i="34"/>
  <c r="Q119" i="35"/>
  <c r="Q138" i="33"/>
  <c r="G58" i="35"/>
  <c r="Q86" i="33"/>
  <c r="Q87" i="33"/>
  <c r="G81" i="35"/>
  <c r="Q116" i="34"/>
  <c r="G101" i="35"/>
  <c r="Q122" i="35"/>
  <c r="Q157" i="35"/>
  <c r="G74" i="35"/>
  <c r="G76" i="35"/>
  <c r="Q158" i="35"/>
  <c r="Q165" i="34"/>
  <c r="Q93" i="34"/>
  <c r="G98" i="35"/>
  <c r="G93" i="35"/>
  <c r="G60" i="35"/>
  <c r="G102" i="35"/>
  <c r="G178" i="35"/>
  <c r="Q166" i="35"/>
  <c r="Q170" i="34"/>
  <c r="Q98" i="34"/>
  <c r="G110" i="35"/>
  <c r="G125" i="35"/>
  <c r="Q154" i="33"/>
  <c r="G116" i="34"/>
  <c r="G72" i="34"/>
  <c r="Q170" i="35"/>
  <c r="Q171" i="34"/>
  <c r="Q99" i="34"/>
  <c r="Q60" i="34"/>
  <c r="G154" i="34"/>
  <c r="Q176" i="35"/>
  <c r="G154" i="35"/>
  <c r="G91" i="35"/>
  <c r="G168" i="35"/>
  <c r="Q160" i="34"/>
  <c r="Q88" i="34"/>
  <c r="Q120" i="35"/>
  <c r="G80" i="35"/>
  <c r="Q180" i="35"/>
  <c r="G83" i="34"/>
  <c r="Q172" i="33"/>
  <c r="G69" i="35"/>
  <c r="Q153" i="34"/>
  <c r="Q81" i="34"/>
  <c r="Q114" i="33"/>
  <c r="Q151" i="35"/>
  <c r="Q52" i="34"/>
  <c r="G182" i="35"/>
  <c r="G127" i="35"/>
  <c r="Q176" i="33"/>
  <c r="Q142" i="34"/>
  <c r="Q70" i="34"/>
  <c r="Q86" i="35"/>
  <c r="G100" i="35"/>
  <c r="G52" i="35"/>
  <c r="G180" i="34"/>
  <c r="G139" i="35"/>
  <c r="G174" i="34"/>
  <c r="Q159" i="34"/>
  <c r="Q87" i="34"/>
  <c r="Q116" i="35"/>
  <c r="Q143" i="35"/>
  <c r="G124" i="35"/>
  <c r="G148" i="34"/>
  <c r="G104" i="34"/>
  <c r="Q124" i="33"/>
  <c r="Q164" i="34"/>
  <c r="Q92" i="34"/>
  <c r="G126" i="35"/>
  <c r="Q150" i="35"/>
  <c r="G156" i="35"/>
  <c r="Q61" i="35"/>
  <c r="G123" i="35"/>
  <c r="G120" i="34"/>
  <c r="Q141" i="34"/>
  <c r="Q69" i="34"/>
  <c r="Q83" i="35"/>
  <c r="Q63" i="35"/>
  <c r="Q54" i="34"/>
  <c r="G152" i="35"/>
  <c r="Q118" i="33"/>
  <c r="G94" i="34"/>
  <c r="Q146" i="34"/>
  <c r="Q74" i="34"/>
  <c r="Q177" i="33"/>
  <c r="Q71" i="35"/>
  <c r="G84" i="35"/>
  <c r="Q68" i="35"/>
  <c r="G73" i="35"/>
  <c r="G160" i="34"/>
  <c r="Q131" i="34"/>
  <c r="Q182" i="34"/>
  <c r="Q114" i="35"/>
  <c r="Q148" i="35"/>
  <c r="G132" i="35"/>
  <c r="G130" i="35"/>
  <c r="Q79" i="33"/>
  <c r="G180" i="35"/>
  <c r="Q112" i="34"/>
  <c r="Q51" i="34"/>
  <c r="G144" i="35"/>
  <c r="G90" i="34"/>
  <c r="G52" i="34"/>
  <c r="G142" i="35"/>
  <c r="G166" i="34"/>
  <c r="G97" i="35"/>
  <c r="Q105" i="34"/>
  <c r="Q70" i="33"/>
  <c r="Q123" i="35"/>
  <c r="Q160" i="35"/>
  <c r="G86" i="35"/>
  <c r="G105" i="34"/>
  <c r="Q100" i="33"/>
  <c r="Q166" i="34"/>
  <c r="Q94" i="34"/>
  <c r="Q140" i="33"/>
  <c r="Q68" i="33"/>
  <c r="Q164" i="35"/>
  <c r="G106" i="35"/>
  <c r="G59" i="35"/>
  <c r="Q167" i="35"/>
  <c r="Q167" i="34"/>
  <c r="Q95" i="34"/>
  <c r="Q58" i="34"/>
  <c r="Q134" i="35"/>
  <c r="Q81" i="33"/>
  <c r="G51" i="34"/>
  <c r="Q164" i="33"/>
  <c r="Q171" i="35"/>
  <c r="Q172" i="34"/>
  <c r="Q100" i="34"/>
  <c r="Q108" i="35"/>
  <c r="Q138" i="35"/>
  <c r="Q177" i="35"/>
  <c r="Q56" i="35"/>
  <c r="G95" i="35"/>
  <c r="Q178" i="35"/>
  <c r="Q149" i="34"/>
  <c r="Q77" i="34"/>
  <c r="G177" i="34"/>
  <c r="Q84" i="33"/>
  <c r="Q181" i="35"/>
  <c r="G166" i="35"/>
  <c r="Q110" i="33"/>
  <c r="Q91" i="33"/>
  <c r="Q154" i="34"/>
  <c r="Q82" i="34"/>
  <c r="G60" i="34"/>
  <c r="G160" i="35"/>
  <c r="Q178" i="33"/>
  <c r="G55" i="35"/>
  <c r="G172" i="35"/>
  <c r="Q120" i="33"/>
  <c r="Q155" i="34"/>
  <c r="Q83" i="34"/>
  <c r="Q87" i="35"/>
  <c r="G93" i="34"/>
  <c r="G63" i="34"/>
  <c r="G115" i="34"/>
  <c r="G143" i="35"/>
  <c r="G109" i="34"/>
  <c r="Q144" i="34"/>
  <c r="Q72" i="34"/>
  <c r="Q91" i="35"/>
  <c r="G125" i="34"/>
  <c r="G95" i="34"/>
  <c r="G83" i="35"/>
  <c r="G71" i="34"/>
  <c r="G163" i="34"/>
  <c r="Q137" i="34"/>
  <c r="Q65" i="34"/>
  <c r="Q98" i="35"/>
  <c r="G144" i="34"/>
  <c r="G80" i="34"/>
  <c r="Q109" i="34"/>
  <c r="Q55" i="33"/>
  <c r="G138" i="34"/>
  <c r="Q126" i="34"/>
  <c r="Q68" i="34"/>
  <c r="G91" i="34"/>
  <c r="Q122" i="33"/>
  <c r="G112" i="34"/>
  <c r="Q114" i="34"/>
  <c r="G137" i="35"/>
  <c r="G53" i="35"/>
  <c r="Q143" i="34"/>
  <c r="Q71" i="34"/>
  <c r="Q90" i="35"/>
  <c r="G164" i="35"/>
  <c r="G116" i="35"/>
  <c r="Q69" i="35"/>
  <c r="G168" i="34"/>
  <c r="Q62" i="33"/>
  <c r="Q148" i="34"/>
  <c r="Q76" i="34"/>
  <c r="G59" i="34"/>
  <c r="G157" i="34"/>
  <c r="Q98" i="33"/>
  <c r="Q120" i="34"/>
  <c r="G105" i="35"/>
  <c r="Q128" i="33"/>
  <c r="Q125" i="34"/>
  <c r="Q67" i="34"/>
  <c r="G156" i="34"/>
  <c r="Q137" i="35"/>
  <c r="Q106" i="33"/>
  <c r="Q113" i="34"/>
  <c r="Q53" i="35"/>
  <c r="G121" i="34"/>
  <c r="Q130" i="34"/>
  <c r="Q127" i="33"/>
  <c r="Q110" i="35"/>
  <c r="Q144" i="35"/>
  <c r="G64" i="35"/>
  <c r="Q179" i="34"/>
  <c r="Q107" i="34"/>
  <c r="G106" i="34"/>
  <c r="G122" i="34"/>
  <c r="Q165" i="35"/>
  <c r="G118" i="35"/>
  <c r="G63" i="35"/>
  <c r="G141" i="35"/>
  <c r="Q168" i="34"/>
  <c r="Q96" i="34"/>
  <c r="Q55" i="34"/>
  <c r="Q135" i="35"/>
  <c r="G92" i="35"/>
  <c r="G134" i="35"/>
  <c r="Q102" i="33"/>
  <c r="Q174" i="35"/>
  <c r="Q161" i="34"/>
  <c r="Q89" i="34"/>
  <c r="Q112" i="35"/>
  <c r="Q139" i="35"/>
  <c r="Q162" i="33"/>
  <c r="Q57" i="35"/>
  <c r="G140" i="35"/>
  <c r="Q179" i="35"/>
  <c r="Q150" i="34"/>
  <c r="Q78" i="34"/>
  <c r="Q124" i="35"/>
  <c r="Q146" i="35"/>
  <c r="Q170" i="33"/>
  <c r="G170" i="35"/>
  <c r="G107" i="35"/>
  <c r="G182" i="34"/>
  <c r="Q151" i="34"/>
  <c r="Q79" i="34"/>
  <c r="Q169" i="33"/>
  <c r="Q92" i="33"/>
  <c r="Q105" i="33"/>
  <c r="Q64" i="35"/>
  <c r="G136" i="34"/>
  <c r="Q64" i="33"/>
  <c r="Q156" i="34"/>
  <c r="Q84" i="34"/>
  <c r="G177" i="35"/>
  <c r="Q153" i="33"/>
  <c r="Q113" i="33"/>
  <c r="G67" i="35"/>
  <c r="G155" i="35"/>
  <c r="Q157" i="33"/>
  <c r="Q133" i="34"/>
  <c r="Q61" i="34"/>
  <c r="Q94" i="35"/>
  <c r="Q161" i="33"/>
  <c r="Q121" i="33"/>
  <c r="G87" i="35"/>
  <c r="Q126" i="33"/>
  <c r="G78" i="34"/>
  <c r="Q138" i="34"/>
  <c r="Q66" i="34"/>
  <c r="Q99" i="35"/>
  <c r="Q132" i="35"/>
  <c r="G109" i="35"/>
  <c r="Q110" i="34"/>
  <c r="G103" i="34"/>
  <c r="Q165" i="33"/>
  <c r="Q139" i="34"/>
  <c r="Q57" i="34"/>
  <c r="Q106" i="35"/>
  <c r="G176" i="34"/>
  <c r="G173" i="35"/>
  <c r="Q58" i="35"/>
  <c r="Q63" i="33"/>
  <c r="G99" i="35"/>
  <c r="Q128" i="34"/>
  <c r="Q135" i="33"/>
  <c r="G96" i="35"/>
  <c r="Q130" i="33"/>
  <c r="Q143" i="33"/>
  <c r="Q74" i="35"/>
  <c r="G167" i="34"/>
  <c r="G179" i="34"/>
  <c r="Q121" i="34"/>
  <c r="Q174" i="34"/>
  <c r="G112" i="35"/>
  <c r="Q152" i="35"/>
  <c r="G65" i="35"/>
  <c r="Q148" i="33"/>
  <c r="G69" i="34"/>
  <c r="Q129" i="33"/>
  <c r="Q102" i="34"/>
  <c r="G66" i="35"/>
  <c r="G155" i="34"/>
  <c r="G114" i="35"/>
  <c r="G145" i="35"/>
  <c r="G158" i="35"/>
  <c r="Q73" i="35"/>
  <c r="G70" i="34"/>
  <c r="Q127" i="34"/>
  <c r="G143" i="34"/>
  <c r="Q111" i="35"/>
  <c r="Q145" i="35"/>
  <c r="G175" i="34"/>
  <c r="Q70" i="35"/>
  <c r="Q71" i="33"/>
  <c r="G85" i="35"/>
  <c r="Q132" i="34"/>
  <c r="Q173" i="34"/>
  <c r="Q115" i="35"/>
  <c r="Q149" i="35"/>
  <c r="Q159" i="33"/>
  <c r="G113" i="35"/>
  <c r="G134" i="34"/>
  <c r="G127" i="34"/>
  <c r="Q101" i="34"/>
  <c r="G62" i="35"/>
  <c r="Q60" i="33"/>
  <c r="Q65" i="33"/>
  <c r="Q167" i="33"/>
  <c r="G146" i="35"/>
  <c r="G101" i="34"/>
  <c r="G159" i="34"/>
  <c r="Q106" i="34"/>
  <c r="Q53" i="34"/>
  <c r="G176" i="35"/>
  <c r="Q161" i="35"/>
  <c r="G90" i="35"/>
  <c r="Q156" i="33"/>
  <c r="G104" i="35"/>
  <c r="Q66" i="35"/>
  <c r="G99" i="34"/>
  <c r="G100" i="34"/>
  <c r="Q112" i="33"/>
  <c r="G89" i="34"/>
  <c r="Q69" i="33"/>
  <c r="Q149" i="33"/>
  <c r="G87" i="34"/>
  <c r="G77" i="35"/>
  <c r="Q111" i="33"/>
  <c r="Q61" i="33"/>
  <c r="G147" i="35"/>
  <c r="Q137" i="33"/>
  <c r="Q92" i="35"/>
  <c r="Q173" i="33"/>
  <c r="G51" i="35"/>
  <c r="G149" i="35"/>
  <c r="Q83" i="33"/>
  <c r="G97" i="34"/>
  <c r="G132" i="34"/>
  <c r="G107" i="34"/>
  <c r="Q100" i="35"/>
  <c r="Q139" i="33"/>
  <c r="Q125" i="33"/>
  <c r="G141" i="34"/>
  <c r="G153" i="34"/>
  <c r="Q66" i="33"/>
  <c r="Q77" i="33"/>
  <c r="G110" i="34"/>
  <c r="G79" i="34"/>
  <c r="G167" i="35"/>
  <c r="Q145" i="33"/>
  <c r="G81" i="34"/>
  <c r="Q115" i="33"/>
  <c r="Q141" i="33"/>
  <c r="Q90" i="33"/>
  <c r="G139" i="34"/>
  <c r="Q96" i="33"/>
  <c r="G151" i="34"/>
  <c r="G169" i="35"/>
  <c r="G128" i="34"/>
  <c r="G181" i="34"/>
  <c r="G118" i="34"/>
  <c r="Q95" i="33"/>
  <c r="Q163" i="33"/>
  <c r="Q159" i="35"/>
  <c r="G129" i="35"/>
  <c r="G179" i="35"/>
  <c r="G58" i="34"/>
  <c r="G61" i="34"/>
  <c r="G178" i="34"/>
  <c r="G161" i="34"/>
  <c r="G181" i="35"/>
  <c r="Q155" i="33"/>
  <c r="G98" i="34"/>
  <c r="G67" i="34"/>
  <c r="Q147" i="33"/>
  <c r="Q77" i="35"/>
  <c r="Q166" i="33"/>
  <c r="Q168" i="33"/>
  <c r="G119" i="35"/>
  <c r="Q54" i="33"/>
  <c r="G147" i="34"/>
  <c r="G103" i="35"/>
  <c r="Q133" i="33"/>
  <c r="Q59" i="33"/>
  <c r="Q89" i="35"/>
  <c r="Q136" i="33"/>
  <c r="Q85" i="33"/>
  <c r="Q105" i="35"/>
  <c r="G85" i="34"/>
  <c r="Q179" i="33"/>
  <c r="Q54" i="35"/>
  <c r="Q56" i="33"/>
  <c r="Q182" i="33"/>
  <c r="Q58" i="33"/>
  <c r="Q174" i="33"/>
  <c r="G74" i="34"/>
  <c r="Q80" i="35"/>
  <c r="G131" i="35"/>
  <c r="G53" i="34"/>
  <c r="Q74" i="33"/>
  <c r="Q80" i="33"/>
  <c r="G82" i="34"/>
  <c r="Q93" i="35"/>
  <c r="G164" i="34"/>
  <c r="G113" i="34"/>
  <c r="G55" i="34"/>
  <c r="G150" i="34"/>
  <c r="G140" i="34"/>
  <c r="G77" i="34"/>
  <c r="G129" i="34"/>
  <c r="Q152" i="33"/>
  <c r="G131" i="34"/>
  <c r="Q117" i="33"/>
  <c r="Q85" i="35"/>
  <c r="Q107" i="33"/>
  <c r="G57" i="34"/>
  <c r="G64" i="34"/>
  <c r="Q171" i="33"/>
  <c r="G135" i="35"/>
  <c r="G130" i="34"/>
  <c r="G65" i="34"/>
  <c r="Q88" i="35"/>
  <c r="G172" i="34"/>
  <c r="Q51" i="35"/>
  <c r="G119" i="34"/>
  <c r="G142" i="34"/>
  <c r="Q103" i="33"/>
  <c r="G75" i="34"/>
  <c r="Q81" i="35"/>
  <c r="G133" i="34"/>
  <c r="Q160" i="33"/>
  <c r="G149" i="34"/>
  <c r="G163" i="35"/>
  <c r="G173" i="34"/>
  <c r="Q55" i="35"/>
  <c r="Q96" i="35"/>
  <c r="G102" i="34"/>
  <c r="Q101" i="35"/>
  <c r="Q144" i="33"/>
  <c r="G96" i="34"/>
  <c r="Q123" i="33"/>
  <c r="Q93" i="33"/>
  <c r="Q75" i="33"/>
  <c r="G56" i="34"/>
  <c r="G54" i="34"/>
  <c r="G76" i="34"/>
  <c r="Q155" i="35"/>
  <c r="G165" i="34"/>
  <c r="G170" i="34"/>
  <c r="Q84" i="35"/>
  <c r="G126" i="34"/>
  <c r="Q82" i="33"/>
  <c r="G68" i="34"/>
  <c r="Q72" i="33"/>
  <c r="G117" i="35"/>
  <c r="G161" i="35"/>
  <c r="Q97" i="35"/>
  <c r="G162" i="34"/>
  <c r="Q104" i="33"/>
  <c r="G128" i="35"/>
  <c r="G88" i="34"/>
  <c r="Q67" i="33"/>
  <c r="G61" i="35"/>
  <c r="G72" i="35"/>
  <c r="Q181" i="33"/>
  <c r="G151" i="35"/>
  <c r="Q51" i="33"/>
  <c r="Q88" i="33"/>
  <c r="G146" i="34"/>
  <c r="G114" i="34"/>
  <c r="Q104" i="35"/>
  <c r="G108" i="34"/>
  <c r="Q109" i="33"/>
  <c r="Q348" i="33" l="1"/>
  <c r="G347" i="34"/>
  <c r="Q343" i="35"/>
  <c r="G353" i="34"/>
  <c r="G385" i="34"/>
  <c r="Q327" i="33"/>
  <c r="G390" i="35"/>
  <c r="Q420" i="33"/>
  <c r="G327" i="34"/>
  <c r="G367" i="35"/>
  <c r="Q343" i="33"/>
  <c r="G401" i="34"/>
  <c r="Q336" i="35"/>
  <c r="G400" i="35"/>
  <c r="G356" i="35"/>
  <c r="Q321" i="33"/>
  <c r="G365" i="34"/>
  <c r="Q323" i="35"/>
  <c r="G409" i="34"/>
  <c r="G404" i="34"/>
  <c r="Q394" i="35"/>
  <c r="G315" i="34"/>
  <c r="Q314" i="33"/>
  <c r="Q332" i="33"/>
  <c r="Q362" i="33"/>
  <c r="G335" i="34"/>
  <c r="Q383" i="33"/>
  <c r="Q340" i="35"/>
  <c r="G341" i="34"/>
  <c r="Q335" i="35"/>
  <c r="Q294" i="35"/>
  <c r="G412" i="34"/>
  <c r="G402" i="35"/>
  <c r="G388" i="34"/>
  <c r="Q399" i="33"/>
  <c r="G372" i="34"/>
  <c r="Q320" i="35"/>
  <c r="G314" i="34"/>
  <c r="Q342" i="33"/>
  <c r="G381" i="34"/>
  <c r="G358" i="34"/>
  <c r="Q290" i="35"/>
  <c r="G411" i="34"/>
  <c r="Q327" i="35"/>
  <c r="G369" i="34"/>
  <c r="G374" i="35"/>
  <c r="Q410" i="33"/>
  <c r="Q346" i="33"/>
  <c r="Q324" i="35"/>
  <c r="Q356" i="33"/>
  <c r="G370" i="34"/>
  <c r="Q391" i="33"/>
  <c r="G368" i="34"/>
  <c r="G316" i="34"/>
  <c r="G379" i="34"/>
  <c r="G389" i="34"/>
  <c r="G352" i="34"/>
  <c r="G403" i="34"/>
  <c r="Q332" i="35"/>
  <c r="G321" i="34"/>
  <c r="Q319" i="33"/>
  <c r="G370" i="35"/>
  <c r="Q319" i="35"/>
  <c r="Q413" i="33"/>
  <c r="Q421" i="33"/>
  <c r="Q293" i="35"/>
  <c r="Q418" i="33"/>
  <c r="G324" i="34"/>
  <c r="Q344" i="35"/>
  <c r="Q324" i="33"/>
  <c r="Q375" i="33"/>
  <c r="Q328" i="35"/>
  <c r="Q372" i="33"/>
  <c r="G342" i="35"/>
  <c r="G386" i="34"/>
  <c r="G358" i="35"/>
  <c r="Q407" i="33"/>
  <c r="Q405" i="33"/>
  <c r="Q316" i="35"/>
  <c r="Q386" i="33"/>
  <c r="G337" i="34"/>
  <c r="Q394" i="33"/>
  <c r="G420" i="35"/>
  <c r="G400" i="34"/>
  <c r="G417" i="34"/>
  <c r="G418" i="35"/>
  <c r="G368" i="35"/>
  <c r="Q398" i="35"/>
  <c r="Q402" i="33"/>
  <c r="Q334" i="33"/>
  <c r="G357" i="34"/>
  <c r="G420" i="34"/>
  <c r="G367" i="34"/>
  <c r="G408" i="35"/>
  <c r="G390" i="34"/>
  <c r="Q335" i="33"/>
  <c r="G378" i="34"/>
  <c r="Q329" i="33"/>
  <c r="Q380" i="33"/>
  <c r="Q354" i="33"/>
  <c r="G320" i="34"/>
  <c r="Q384" i="33"/>
  <c r="G406" i="35"/>
  <c r="G318" i="34"/>
  <c r="G349" i="34"/>
  <c r="Q316" i="33"/>
  <c r="G392" i="34"/>
  <c r="G380" i="34"/>
  <c r="Q364" i="33"/>
  <c r="Q378" i="33"/>
  <c r="Q339" i="35"/>
  <c r="G346" i="34"/>
  <c r="G371" i="34"/>
  <c r="G336" i="34"/>
  <c r="Q322" i="33"/>
  <c r="G388" i="35"/>
  <c r="Q412" i="33"/>
  <c r="Q331" i="35"/>
  <c r="Q376" i="33"/>
  <c r="G386" i="35"/>
  <c r="Q350" i="33"/>
  <c r="G316" i="35"/>
  <c r="G326" i="34"/>
  <c r="Q388" i="33"/>
  <c r="G328" i="34"/>
  <c r="Q351" i="33"/>
  <c r="G339" i="34"/>
  <c r="G338" i="34"/>
  <c r="Q305" i="35"/>
  <c r="G343" i="35"/>
  <c r="Q395" i="33"/>
  <c r="G329" i="35"/>
  <c r="Q400" i="35"/>
  <c r="G415" i="35"/>
  <c r="Q292" i="34"/>
  <c r="Q345" i="34"/>
  <c r="G398" i="34"/>
  <c r="G340" i="34"/>
  <c r="G385" i="35"/>
  <c r="Q406" i="33"/>
  <c r="Q340" i="34"/>
  <c r="G366" i="34"/>
  <c r="G373" i="34"/>
  <c r="G352" i="35"/>
  <c r="Q398" i="33"/>
  <c r="Q388" i="35"/>
  <c r="Q354" i="35"/>
  <c r="Q412" i="34"/>
  <c r="Q371" i="34"/>
  <c r="G324" i="35"/>
  <c r="Q309" i="35"/>
  <c r="G414" i="34"/>
  <c r="Q384" i="35"/>
  <c r="Q350" i="35"/>
  <c r="G382" i="34"/>
  <c r="Q366" i="34"/>
  <c r="Q312" i="35"/>
  <c r="G397" i="35"/>
  <c r="G384" i="35"/>
  <c r="G353" i="35"/>
  <c r="G394" i="34"/>
  <c r="Q341" i="34"/>
  <c r="Q368" i="33"/>
  <c r="Q387" i="33"/>
  <c r="Q391" i="35"/>
  <c r="G351" i="35"/>
  <c r="Q413" i="34"/>
  <c r="Q360" i="34"/>
  <c r="G418" i="34"/>
  <c r="G406" i="34"/>
  <c r="Q313" i="35"/>
  <c r="Q382" i="33"/>
  <c r="Q369" i="33"/>
  <c r="G335" i="35"/>
  <c r="Q374" i="33"/>
  <c r="Q367" i="34"/>
  <c r="G338" i="35"/>
  <c r="Q297" i="35"/>
  <c r="G412" i="35"/>
  <c r="G415" i="34"/>
  <c r="Q345" i="35"/>
  <c r="Q296" i="34"/>
  <c r="Q378" i="34"/>
  <c r="Q404" i="33"/>
  <c r="G342" i="34"/>
  <c r="Q349" i="34"/>
  <c r="G348" i="35"/>
  <c r="Q371" i="35"/>
  <c r="Q338" i="35"/>
  <c r="Q305" i="34"/>
  <c r="Q377" i="34"/>
  <c r="G317" i="34"/>
  <c r="Q365" i="33"/>
  <c r="G326" i="35"/>
  <c r="Q360" i="33"/>
  <c r="Q400" i="33"/>
  <c r="Q333" i="35"/>
  <c r="Q300" i="34"/>
  <c r="Q372" i="34"/>
  <c r="Q396" i="33"/>
  <c r="G394" i="35"/>
  <c r="Q352" i="33"/>
  <c r="Q392" i="33"/>
  <c r="G416" i="35"/>
  <c r="Q323" i="34"/>
  <c r="Q395" i="34"/>
  <c r="G375" i="34"/>
  <c r="Q303" i="35"/>
  <c r="Q344" i="33"/>
  <c r="Q331" i="33"/>
  <c r="Q408" i="33"/>
  <c r="Q318" i="34"/>
  <c r="Q390" i="34"/>
  <c r="G421" i="34"/>
  <c r="G346" i="35"/>
  <c r="G409" i="35"/>
  <c r="Q409" i="33"/>
  <c r="Q385" i="35"/>
  <c r="Q363" i="35"/>
  <c r="Q317" i="34"/>
  <c r="Q389" i="34"/>
  <c r="Q418" i="35"/>
  <c r="G379" i="35"/>
  <c r="Q296" i="35"/>
  <c r="Q401" i="33"/>
  <c r="Q378" i="35"/>
  <c r="Q351" i="35"/>
  <c r="Q328" i="34"/>
  <c r="Q400" i="34"/>
  <c r="Q413" i="35"/>
  <c r="Q341" i="33"/>
  <c r="G373" i="35"/>
  <c r="G331" i="35"/>
  <c r="Q374" i="35"/>
  <c r="Q294" i="34"/>
  <c r="Q335" i="34"/>
  <c r="Q407" i="34"/>
  <c r="G380" i="35"/>
  <c r="G357" i="35"/>
  <c r="Q404" i="35"/>
  <c r="G361" i="34"/>
  <c r="G345" i="34"/>
  <c r="Q346" i="34"/>
  <c r="Q418" i="34"/>
  <c r="Q383" i="35"/>
  <c r="Q349" i="35"/>
  <c r="Q366" i="33"/>
  <c r="Q369" i="34"/>
  <c r="G360" i="34"/>
  <c r="Q292" i="35"/>
  <c r="Q352" i="34"/>
  <c r="Q345" i="33"/>
  <c r="Q376" i="35"/>
  <c r="G395" i="34"/>
  <c r="Q306" i="34"/>
  <c r="Q364" i="34"/>
  <c r="Q367" i="33"/>
  <c r="G344" i="35"/>
  <c r="Q359" i="34"/>
  <c r="Q337" i="33"/>
  <c r="G396" i="34"/>
  <c r="Q315" i="34"/>
  <c r="Q387" i="34"/>
  <c r="G407" i="34"/>
  <c r="Q308" i="35"/>
  <c r="G355" i="35"/>
  <c r="G403" i="35"/>
  <c r="Q329" i="35"/>
  <c r="Q310" i="34"/>
  <c r="Q382" i="34"/>
  <c r="G376" i="35"/>
  <c r="Q353" i="34"/>
  <c r="G351" i="34"/>
  <c r="Q361" i="33"/>
  <c r="G330" i="34"/>
  <c r="Q307" i="34"/>
  <c r="Q365" i="34"/>
  <c r="G377" i="34"/>
  <c r="Q348" i="34"/>
  <c r="G319" i="34"/>
  <c r="G383" i="34"/>
  <c r="Q337" i="35"/>
  <c r="Q304" i="34"/>
  <c r="Q376" i="34"/>
  <c r="G402" i="34"/>
  <c r="G322" i="35"/>
  <c r="G334" i="34"/>
  <c r="G364" i="34"/>
  <c r="Q330" i="35"/>
  <c r="Q311" i="34"/>
  <c r="Q383" i="34"/>
  <c r="G348" i="34"/>
  <c r="G382" i="35"/>
  <c r="G354" i="34"/>
  <c r="G332" i="34"/>
  <c r="Q326" i="35"/>
  <c r="Q322" i="34"/>
  <c r="Q394" i="34"/>
  <c r="Q359" i="33"/>
  <c r="G411" i="35"/>
  <c r="Q417" i="33"/>
  <c r="G399" i="35"/>
  <c r="Q321" i="34"/>
  <c r="Q393" i="34"/>
  <c r="Q330" i="33"/>
  <c r="Q349" i="33"/>
  <c r="G405" i="35"/>
  <c r="Q420" i="35"/>
  <c r="Q323" i="33"/>
  <c r="G416" i="34"/>
  <c r="Q316" i="34"/>
  <c r="Q388" i="34"/>
  <c r="Q417" i="35"/>
  <c r="G334" i="35"/>
  <c r="Q295" i="35"/>
  <c r="Q416" i="35"/>
  <c r="Q377" i="35"/>
  <c r="Q347" i="35"/>
  <c r="Q339" i="34"/>
  <c r="Q411" i="34"/>
  <c r="Q410" i="35"/>
  <c r="Q403" i="33"/>
  <c r="Q320" i="33"/>
  <c r="Q373" i="35"/>
  <c r="Q297" i="34"/>
  <c r="Q334" i="34"/>
  <c r="Q406" i="34"/>
  <c r="Q406" i="35"/>
  <c r="G345" i="35"/>
  <c r="Q403" i="35"/>
  <c r="Q379" i="33"/>
  <c r="Q333" i="34"/>
  <c r="Q405" i="34"/>
  <c r="Q339" i="33"/>
  <c r="G344" i="34"/>
  <c r="G325" i="35"/>
  <c r="Q399" i="35"/>
  <c r="Q362" i="35"/>
  <c r="Q344" i="34"/>
  <c r="G336" i="35"/>
  <c r="G405" i="34"/>
  <c r="G381" i="35"/>
  <c r="G329" i="34"/>
  <c r="G383" i="35"/>
  <c r="Q290" i="34"/>
  <c r="Q351" i="34"/>
  <c r="G419" i="35"/>
  <c r="Q318" i="33"/>
  <c r="G369" i="35"/>
  <c r="G371" i="35"/>
  <c r="Q387" i="35"/>
  <c r="Q353" i="35"/>
  <c r="Q421" i="34"/>
  <c r="Q370" i="34"/>
  <c r="G399" i="34"/>
  <c r="Q307" i="35"/>
  <c r="G323" i="35"/>
  <c r="Q310" i="35"/>
  <c r="Q416" i="33"/>
  <c r="Q313" i="34"/>
  <c r="Q385" i="34"/>
  <c r="G333" i="34"/>
  <c r="Q357" i="33"/>
  <c r="G391" i="35"/>
  <c r="Q293" i="34"/>
  <c r="Q302" i="35"/>
  <c r="Q322" i="35"/>
  <c r="Q308" i="34"/>
  <c r="Q380" i="34"/>
  <c r="G359" i="34"/>
  <c r="G362" i="35"/>
  <c r="Q300" i="35"/>
  <c r="G395" i="35"/>
  <c r="Q389" i="35"/>
  <c r="G365" i="35"/>
  <c r="Q331" i="34"/>
  <c r="Q403" i="34"/>
  <c r="Q363" i="33"/>
  <c r="G343" i="34"/>
  <c r="G387" i="34"/>
  <c r="G363" i="35"/>
  <c r="Q382" i="35"/>
  <c r="Q355" i="35"/>
  <c r="Q326" i="34"/>
  <c r="Q398" i="34"/>
  <c r="G413" i="34"/>
  <c r="G378" i="35"/>
  <c r="G419" i="34"/>
  <c r="G339" i="35"/>
  <c r="Q325" i="35"/>
  <c r="Q309" i="34"/>
  <c r="Q381" i="34"/>
  <c r="Q415" i="33"/>
  <c r="G366" i="35"/>
  <c r="G421" i="35"/>
  <c r="Q291" i="34"/>
  <c r="Q390" i="35"/>
  <c r="Q353" i="33"/>
  <c r="Q320" i="34"/>
  <c r="Q392" i="34"/>
  <c r="Q411" i="33"/>
  <c r="G322" i="34"/>
  <c r="Q419" i="35"/>
  <c r="G319" i="35"/>
  <c r="Q359" i="35"/>
  <c r="Q327" i="34"/>
  <c r="Q399" i="34"/>
  <c r="G407" i="35"/>
  <c r="G330" i="35"/>
  <c r="G393" i="35"/>
  <c r="Q415" i="35"/>
  <c r="G393" i="34"/>
  <c r="Q299" i="34"/>
  <c r="Q338" i="34"/>
  <c r="Q410" i="34"/>
  <c r="Q409" i="35"/>
  <c r="G355" i="34"/>
  <c r="Q393" i="33"/>
  <c r="G364" i="35"/>
  <c r="G349" i="35"/>
  <c r="Q337" i="34"/>
  <c r="Q409" i="34"/>
  <c r="Q405" i="35"/>
  <c r="G417" i="35"/>
  <c r="G341" i="35"/>
  <c r="G332" i="35"/>
  <c r="G337" i="35"/>
  <c r="Q332" i="34"/>
  <c r="Q404" i="34"/>
  <c r="Q397" i="35"/>
  <c r="G315" i="35"/>
  <c r="Q396" i="35"/>
  <c r="Q361" i="35"/>
  <c r="G340" i="35"/>
  <c r="Q355" i="34"/>
  <c r="G320" i="35"/>
  <c r="Q326" i="33"/>
  <c r="Q325" i="33"/>
  <c r="Q377" i="33"/>
  <c r="Q358" i="35"/>
  <c r="Q417" i="34"/>
  <c r="Q350" i="34"/>
  <c r="G387" i="35"/>
  <c r="Q389" i="33"/>
  <c r="Q367" i="35"/>
  <c r="Q390" i="33"/>
  <c r="G321" i="35"/>
  <c r="G362" i="34"/>
  <c r="Q420" i="34"/>
  <c r="Q357" i="34"/>
  <c r="G354" i="35"/>
  <c r="Q381" i="33"/>
  <c r="G397" i="34"/>
  <c r="Q368" i="35"/>
  <c r="Q380" i="35"/>
  <c r="G350" i="34"/>
  <c r="Q368" i="34"/>
  <c r="Q370" i="33"/>
  <c r="Q291" i="35"/>
  <c r="Q363" i="34"/>
  <c r="Q360" i="35"/>
  <c r="Q375" i="35"/>
  <c r="Q342" i="35"/>
  <c r="Q303" i="34"/>
  <c r="Q375" i="34"/>
  <c r="G391" i="34"/>
  <c r="G414" i="35"/>
  <c r="Q358" i="34"/>
  <c r="Q352" i="35"/>
  <c r="G363" i="34"/>
  <c r="Q314" i="34"/>
  <c r="Q386" i="34"/>
  <c r="Q421" i="35"/>
  <c r="G408" i="34"/>
  <c r="G359" i="35"/>
  <c r="Q328" i="33"/>
  <c r="Q381" i="35"/>
  <c r="G384" i="34"/>
  <c r="Q329" i="34"/>
  <c r="Q401" i="34"/>
  <c r="Q414" i="35"/>
  <c r="G314" i="35"/>
  <c r="G377" i="35"/>
  <c r="Q411" i="35"/>
  <c r="G396" i="35"/>
  <c r="Q295" i="34"/>
  <c r="Q324" i="34"/>
  <c r="Q396" i="34"/>
  <c r="Q347" i="33"/>
  <c r="G347" i="35"/>
  <c r="G361" i="35"/>
  <c r="Q407" i="35"/>
  <c r="Q369" i="35"/>
  <c r="G372" i="35"/>
  <c r="Q347" i="34"/>
  <c r="Q419" i="34"/>
  <c r="Q401" i="35"/>
  <c r="Q333" i="33"/>
  <c r="G323" i="34"/>
  <c r="Q385" i="33"/>
  <c r="Q365" i="35"/>
  <c r="G317" i="35"/>
  <c r="Q342" i="34"/>
  <c r="Q414" i="34"/>
  <c r="Q355" i="33"/>
  <c r="G318" i="35"/>
  <c r="G389" i="35"/>
  <c r="Q412" i="35"/>
  <c r="Q315" i="33"/>
  <c r="Q298" i="34"/>
  <c r="Q325" i="34"/>
  <c r="Q397" i="34"/>
  <c r="G375" i="35"/>
  <c r="G376" i="34"/>
  <c r="G327" i="35"/>
  <c r="Q408" i="35"/>
  <c r="Q370" i="35"/>
  <c r="Q317" i="33"/>
  <c r="Q336" i="34"/>
  <c r="Q408" i="34"/>
  <c r="Q402" i="35"/>
  <c r="G413" i="35"/>
  <c r="Q414" i="33"/>
  <c r="Q366" i="35"/>
  <c r="G333" i="35"/>
  <c r="Q343" i="34"/>
  <c r="Q415" i="34"/>
  <c r="Q393" i="35"/>
  <c r="G401" i="35"/>
  <c r="Q395" i="35"/>
  <c r="Q371" i="33"/>
  <c r="Q354" i="34"/>
  <c r="G392" i="35"/>
  <c r="Q397" i="33"/>
  <c r="G404" i="35"/>
  <c r="Q392" i="35"/>
  <c r="Q357" i="35"/>
  <c r="Q416" i="34"/>
  <c r="Q361" i="34"/>
  <c r="G360" i="35"/>
  <c r="G325" i="34"/>
  <c r="Q318" i="35"/>
  <c r="Q356" i="34"/>
  <c r="Q315" i="35"/>
  <c r="G374" i="34"/>
  <c r="Q301" i="35"/>
  <c r="Q364" i="35"/>
  <c r="Q379" i="35"/>
  <c r="Q346" i="35"/>
  <c r="Q358" i="33"/>
  <c r="Q379" i="34"/>
  <c r="Q373" i="33"/>
  <c r="Q362" i="34"/>
  <c r="Q356" i="35"/>
  <c r="Q372" i="35"/>
  <c r="Q341" i="35"/>
  <c r="Q302" i="34"/>
  <c r="Q374" i="34"/>
  <c r="Q338" i="33"/>
  <c r="G410" i="35"/>
  <c r="Q311" i="35"/>
  <c r="Q348" i="35"/>
  <c r="Q314" i="35"/>
  <c r="Q334" i="35"/>
  <c r="Q301" i="34"/>
  <c r="Q373" i="34"/>
  <c r="Q340" i="33"/>
  <c r="G398" i="35"/>
  <c r="G328" i="35"/>
  <c r="Q306" i="35"/>
  <c r="G331" i="34"/>
  <c r="Q312" i="34"/>
  <c r="Q384" i="34"/>
  <c r="G410" i="34"/>
  <c r="Q419" i="33"/>
  <c r="Q304" i="35"/>
  <c r="Q298" i="35"/>
  <c r="Q321" i="35"/>
  <c r="Q319" i="34"/>
  <c r="Q391" i="34"/>
  <c r="G356" i="34"/>
  <c r="G350" i="35"/>
  <c r="Q299" i="35"/>
  <c r="Q336" i="33"/>
  <c r="Q386" i="35"/>
  <c r="Q317" i="35"/>
  <c r="Q330" i="34"/>
  <c r="Q402" i="34"/>
  <c r="C239" i="2"/>
  <c r="V201" i="2" s="1"/>
  <c r="C250" i="2"/>
  <c r="AG201" i="2" s="1"/>
  <c r="C228" i="2"/>
  <c r="K201" i="2" s="1"/>
  <c r="C217" i="2"/>
  <c r="C240" i="2" l="1"/>
  <c r="W201" i="2" s="1"/>
  <c r="C262" i="2"/>
  <c r="AS201" i="2" s="1"/>
  <c r="C251" i="2"/>
  <c r="AH201" i="2" s="1"/>
  <c r="C229" i="2"/>
  <c r="L201" i="2" s="1"/>
  <c r="C218" i="2"/>
  <c r="C241" i="2" l="1"/>
  <c r="X201" i="2" s="1"/>
  <c r="C263" i="2"/>
  <c r="AT201" i="2" s="1"/>
  <c r="C274" i="2"/>
  <c r="C252" i="2"/>
  <c r="AI201" i="2" s="1"/>
  <c r="C230" i="2"/>
  <c r="M201" i="2" s="1"/>
  <c r="C219" i="2"/>
  <c r="C286" i="2" l="1"/>
  <c r="BE201" i="2"/>
  <c r="C242" i="2"/>
  <c r="Y201" i="2" s="1"/>
  <c r="C264" i="2"/>
  <c r="AU201" i="2" s="1"/>
  <c r="C275" i="2"/>
  <c r="C253" i="2"/>
  <c r="AJ201" i="2" s="1"/>
  <c r="C231" i="2"/>
  <c r="N201" i="2" s="1"/>
  <c r="C220" i="2"/>
  <c r="C201" i="2" s="1"/>
  <c r="J74" i="31"/>
  <c r="G138" i="31"/>
  <c r="AA73" i="32"/>
  <c r="Q174" i="32"/>
  <c r="G94" i="33"/>
  <c r="G66" i="33"/>
  <c r="G101" i="31"/>
  <c r="H174" i="31"/>
  <c r="G133" i="33"/>
  <c r="AA174" i="32"/>
  <c r="I74" i="31"/>
  <c r="I106" i="31"/>
  <c r="G100" i="33"/>
  <c r="G104" i="33"/>
  <c r="H98" i="31"/>
  <c r="Q68" i="32"/>
  <c r="G131" i="33"/>
  <c r="G55" i="31"/>
  <c r="G179" i="32"/>
  <c r="G147" i="32"/>
  <c r="G146" i="33"/>
  <c r="G118" i="33"/>
  <c r="H102" i="31"/>
  <c r="G96" i="32"/>
  <c r="G129" i="33"/>
  <c r="AA172" i="32"/>
  <c r="AA86" i="32"/>
  <c r="AA54" i="32"/>
  <c r="G96" i="33"/>
  <c r="G68" i="33"/>
  <c r="G73" i="31"/>
  <c r="I121" i="31"/>
  <c r="H172" i="31"/>
  <c r="G134" i="31"/>
  <c r="G171" i="31"/>
  <c r="Q74" i="32"/>
  <c r="H89" i="31"/>
  <c r="G94" i="32"/>
  <c r="I139" i="31"/>
  <c r="G149" i="31"/>
  <c r="G125" i="33"/>
  <c r="AA162" i="32"/>
  <c r="AA84" i="32"/>
  <c r="AA52" i="32"/>
  <c r="G92" i="33"/>
  <c r="G64" i="33"/>
  <c r="H72" i="31"/>
  <c r="G52" i="32"/>
  <c r="G123" i="33"/>
  <c r="AA173" i="32"/>
  <c r="AA87" i="32"/>
  <c r="AA55" i="32"/>
  <c r="G106" i="33"/>
  <c r="G110" i="33"/>
  <c r="I115" i="31"/>
  <c r="I108" i="31"/>
  <c r="H176" i="31"/>
  <c r="AA160" i="32"/>
  <c r="AA74" i="32"/>
  <c r="Q175" i="32"/>
  <c r="G88" i="33"/>
  <c r="G60" i="33"/>
  <c r="I143" i="31"/>
  <c r="G87" i="31"/>
  <c r="G83" i="33"/>
  <c r="G51" i="33"/>
  <c r="G167" i="31"/>
  <c r="Q78" i="32"/>
  <c r="J127" i="31"/>
  <c r="G98" i="32"/>
  <c r="H63" i="31"/>
  <c r="Q71" i="32"/>
  <c r="H175" i="31"/>
  <c r="G84" i="31"/>
  <c r="AA72" i="32"/>
  <c r="Q173" i="32"/>
  <c r="G101" i="32"/>
  <c r="G56" i="33"/>
  <c r="H122" i="31"/>
  <c r="J72" i="31"/>
  <c r="G98" i="31"/>
  <c r="AA161" i="32"/>
  <c r="AA75" i="32"/>
  <c r="Q176" i="32"/>
  <c r="G98" i="33"/>
  <c r="G70" i="33"/>
  <c r="H71" i="31"/>
  <c r="J181" i="31"/>
  <c r="G94" i="31"/>
  <c r="J114" i="31"/>
  <c r="G172" i="31"/>
  <c r="Q73" i="32"/>
  <c r="J131" i="31"/>
  <c r="G93" i="32"/>
  <c r="H67" i="31"/>
  <c r="G119" i="33"/>
  <c r="AA163" i="32"/>
  <c r="AA85" i="32"/>
  <c r="AA53" i="32"/>
  <c r="G102" i="33"/>
  <c r="G74" i="33"/>
  <c r="H126" i="31"/>
  <c r="J168" i="31"/>
  <c r="G173" i="33"/>
  <c r="J86" i="31"/>
  <c r="I78" i="31"/>
  <c r="I110" i="31"/>
  <c r="G140" i="33"/>
  <c r="G112" i="33"/>
  <c r="G81" i="31"/>
  <c r="J124" i="31"/>
  <c r="G171" i="33"/>
  <c r="J89" i="31"/>
  <c r="G175" i="32"/>
  <c r="G143" i="32"/>
  <c r="G154" i="33"/>
  <c r="H101" i="31"/>
  <c r="H52" i="31"/>
  <c r="H82" i="31"/>
  <c r="G137" i="33"/>
  <c r="J85" i="31"/>
  <c r="G176" i="31"/>
  <c r="Q69" i="32"/>
  <c r="G136" i="33"/>
  <c r="G108" i="33"/>
  <c r="I119" i="31"/>
  <c r="J137" i="31"/>
  <c r="G166" i="31"/>
  <c r="AA179" i="32"/>
  <c r="AA169" i="32"/>
  <c r="Q182" i="32"/>
  <c r="Q150" i="32"/>
  <c r="G174" i="33"/>
  <c r="G74" i="32"/>
  <c r="H142" i="31"/>
  <c r="AA142" i="32"/>
  <c r="G89" i="33"/>
  <c r="G57" i="33"/>
  <c r="I66" i="31"/>
  <c r="I98" i="31"/>
  <c r="H85" i="31"/>
  <c r="J135" i="31"/>
  <c r="I135" i="31"/>
  <c r="G151" i="31"/>
  <c r="H171" i="31"/>
  <c r="G79" i="31"/>
  <c r="Q55" i="32"/>
  <c r="G155" i="32"/>
  <c r="G105" i="32"/>
  <c r="H97" i="31"/>
  <c r="H118" i="31"/>
  <c r="AA167" i="32"/>
  <c r="G85" i="33"/>
  <c r="G53" i="33"/>
  <c r="AA62" i="32"/>
  <c r="Q163" i="32"/>
  <c r="G176" i="33"/>
  <c r="G69" i="32"/>
  <c r="H114" i="31"/>
  <c r="G147" i="33"/>
  <c r="G122" i="31"/>
  <c r="J106" i="31"/>
  <c r="Q82" i="32"/>
  <c r="G182" i="32"/>
  <c r="G134" i="33"/>
  <c r="G58" i="33"/>
  <c r="G117" i="31"/>
  <c r="AA130" i="32"/>
  <c r="G81" i="33"/>
  <c r="AA180" i="32"/>
  <c r="AA60" i="32"/>
  <c r="Q161" i="32"/>
  <c r="G172" i="33"/>
  <c r="J163" i="31"/>
  <c r="H59" i="31"/>
  <c r="J75" i="31"/>
  <c r="G79" i="33"/>
  <c r="AA182" i="32"/>
  <c r="AA63" i="32"/>
  <c r="Q164" i="32"/>
  <c r="G180" i="33"/>
  <c r="H93" i="31"/>
  <c r="G93" i="31"/>
  <c r="I120" i="31"/>
  <c r="G77" i="33"/>
  <c r="AA170" i="32"/>
  <c r="AA50" i="32"/>
  <c r="Q151" i="32"/>
  <c r="G168" i="33"/>
  <c r="G73" i="32"/>
  <c r="G89" i="31"/>
  <c r="G139" i="33"/>
  <c r="J97" i="31"/>
  <c r="G72" i="31"/>
  <c r="Q86" i="32"/>
  <c r="Q54" i="32"/>
  <c r="G126" i="33"/>
  <c r="J155" i="31"/>
  <c r="I155" i="31"/>
  <c r="G115" i="31"/>
  <c r="AA178" i="32"/>
  <c r="AA168" i="32"/>
  <c r="Q181" i="32"/>
  <c r="Q149" i="32"/>
  <c r="G132" i="33"/>
  <c r="J159" i="31"/>
  <c r="H88" i="31"/>
  <c r="AA141" i="32"/>
  <c r="G71" i="33"/>
  <c r="AA171" i="32"/>
  <c r="AA51" i="32"/>
  <c r="Q152" i="32"/>
  <c r="G178" i="33"/>
  <c r="H121" i="31"/>
  <c r="I131" i="31"/>
  <c r="I164" i="31"/>
  <c r="AA176" i="32"/>
  <c r="G76" i="31"/>
  <c r="Q81" i="32"/>
  <c r="G181" i="32"/>
  <c r="G128" i="33"/>
  <c r="G52" i="33"/>
  <c r="I159" i="31"/>
  <c r="G75" i="33"/>
  <c r="AA181" i="32"/>
  <c r="AA61" i="32"/>
  <c r="Q162" i="32"/>
  <c r="G182" i="33"/>
  <c r="G70" i="32"/>
  <c r="H60" i="31"/>
  <c r="G72" i="32"/>
  <c r="J70" i="31"/>
  <c r="G80" i="31"/>
  <c r="I70" i="31"/>
  <c r="I102" i="31"/>
  <c r="G51" i="32"/>
  <c r="J139" i="31"/>
  <c r="G97" i="31"/>
  <c r="H170" i="31"/>
  <c r="J73" i="31"/>
  <c r="G83" i="31"/>
  <c r="Q51" i="32"/>
  <c r="G151" i="32"/>
  <c r="G102" i="32"/>
  <c r="G62" i="33"/>
  <c r="H68" i="31"/>
  <c r="H120" i="31"/>
  <c r="J69" i="31"/>
  <c r="J110" i="31"/>
  <c r="G168" i="31"/>
  <c r="Q77" i="32"/>
  <c r="G106" i="32"/>
  <c r="G97" i="32"/>
  <c r="H64" i="31"/>
  <c r="G155" i="31"/>
  <c r="G91" i="33"/>
  <c r="G111" i="33"/>
  <c r="AA147" i="32"/>
  <c r="AA57" i="32"/>
  <c r="J173" i="31"/>
  <c r="G114" i="32"/>
  <c r="J179" i="31"/>
  <c r="H76" i="31"/>
  <c r="G145" i="33"/>
  <c r="G118" i="31"/>
  <c r="J102" i="31"/>
  <c r="I90" i="31"/>
  <c r="I122" i="31"/>
  <c r="G55" i="32"/>
  <c r="H113" i="31"/>
  <c r="G113" i="31"/>
  <c r="G143" i="33"/>
  <c r="J98" i="31"/>
  <c r="J105" i="31"/>
  <c r="G163" i="32"/>
  <c r="G131" i="32"/>
  <c r="G130" i="33"/>
  <c r="G77" i="32"/>
  <c r="H84" i="31"/>
  <c r="G141" i="33"/>
  <c r="J94" i="31"/>
  <c r="J101" i="31"/>
  <c r="AA70" i="32"/>
  <c r="Q171" i="32"/>
  <c r="G110" i="32"/>
  <c r="G82" i="32"/>
  <c r="H80" i="31"/>
  <c r="G106" i="31"/>
  <c r="G103" i="33"/>
  <c r="G154" i="31"/>
  <c r="Q90" i="32"/>
  <c r="I157" i="31"/>
  <c r="G90" i="33"/>
  <c r="J175" i="31"/>
  <c r="H158" i="31"/>
  <c r="G105" i="33"/>
  <c r="J93" i="31"/>
  <c r="AA158" i="32"/>
  <c r="AA68" i="32"/>
  <c r="G57" i="31"/>
  <c r="H81" i="31"/>
  <c r="H109" i="31"/>
  <c r="I151" i="31"/>
  <c r="G135" i="33"/>
  <c r="G64" i="31"/>
  <c r="G71" i="31"/>
  <c r="AA71" i="32"/>
  <c r="Q172" i="32"/>
  <c r="G109" i="32"/>
  <c r="G81" i="32"/>
  <c r="H134" i="31"/>
  <c r="G101" i="33"/>
  <c r="G121" i="33"/>
  <c r="AA156" i="32"/>
  <c r="AA58" i="32"/>
  <c r="G60" i="32"/>
  <c r="G113" i="32"/>
  <c r="G54" i="32"/>
  <c r="H130" i="31"/>
  <c r="J81" i="31"/>
  <c r="G63" i="33"/>
  <c r="G150" i="31"/>
  <c r="I180" i="31"/>
  <c r="G88" i="31"/>
  <c r="G82" i="33"/>
  <c r="AA91" i="32"/>
  <c r="I175" i="31"/>
  <c r="G97" i="33"/>
  <c r="G117" i="33"/>
  <c r="AA146" i="32"/>
  <c r="AA56" i="32"/>
  <c r="J87" i="31"/>
  <c r="J119" i="31"/>
  <c r="H137" i="31"/>
  <c r="H75" i="31"/>
  <c r="G95" i="33"/>
  <c r="G115" i="33"/>
  <c r="AA157" i="32"/>
  <c r="AA59" i="32"/>
  <c r="J160" i="31"/>
  <c r="G59" i="32"/>
  <c r="G53" i="32"/>
  <c r="G109" i="31"/>
  <c r="G93" i="33"/>
  <c r="G113" i="33"/>
  <c r="AA144" i="32"/>
  <c r="Q89" i="32"/>
  <c r="I176" i="31"/>
  <c r="G84" i="33"/>
  <c r="G58" i="32"/>
  <c r="G99" i="33"/>
  <c r="G63" i="31"/>
  <c r="AA159" i="32"/>
  <c r="AA69" i="32"/>
  <c r="G61" i="31"/>
  <c r="J123" i="31"/>
  <c r="J151" i="31"/>
  <c r="H79" i="31"/>
  <c r="G153" i="33"/>
  <c r="G68" i="31"/>
  <c r="G75" i="31"/>
  <c r="I94" i="31"/>
  <c r="I126" i="31"/>
  <c r="G124" i="33"/>
  <c r="G54" i="33"/>
  <c r="H138" i="31"/>
  <c r="AA129" i="32"/>
  <c r="AA177" i="32"/>
  <c r="G130" i="31"/>
  <c r="G159" i="32"/>
  <c r="G127" i="32"/>
  <c r="G138" i="33"/>
  <c r="H117" i="31"/>
  <c r="H87" i="31"/>
  <c r="G149" i="33"/>
  <c r="G67" i="31"/>
  <c r="G126" i="31"/>
  <c r="Q85" i="32"/>
  <c r="Q53" i="32"/>
  <c r="G120" i="33"/>
  <c r="G78" i="32"/>
  <c r="H83" i="31"/>
  <c r="G105" i="31"/>
  <c r="G182" i="31"/>
  <c r="G175" i="33"/>
  <c r="J90" i="31"/>
  <c r="AA65" i="32"/>
  <c r="Q166" i="32"/>
  <c r="Q133" i="32"/>
  <c r="G90" i="32"/>
  <c r="G85" i="31"/>
  <c r="H86" i="31"/>
  <c r="G102" i="31"/>
  <c r="G69" i="33"/>
  <c r="G96" i="31"/>
  <c r="I82" i="31"/>
  <c r="Q148" i="32"/>
  <c r="G72" i="33"/>
  <c r="AA90" i="32"/>
  <c r="G133" i="31"/>
  <c r="J82" i="31"/>
  <c r="G67" i="33"/>
  <c r="G99" i="31"/>
  <c r="G171" i="32"/>
  <c r="I85" i="31"/>
  <c r="G86" i="33"/>
  <c r="AA101" i="32"/>
  <c r="H104" i="31"/>
  <c r="J78" i="31"/>
  <c r="G65" i="33"/>
  <c r="AA78" i="32"/>
  <c r="Q179" i="32"/>
  <c r="Q146" i="32"/>
  <c r="G85" i="32"/>
  <c r="AA88" i="32"/>
  <c r="J52" i="31"/>
  <c r="G167" i="33"/>
  <c r="G56" i="31"/>
  <c r="G179" i="31"/>
  <c r="Q66" i="32"/>
  <c r="G150" i="33"/>
  <c r="G122" i="33"/>
  <c r="I123" i="31"/>
  <c r="I77" i="31"/>
  <c r="J77" i="31"/>
  <c r="G61" i="33"/>
  <c r="AA76" i="32"/>
  <c r="Q177" i="32"/>
  <c r="Q136" i="32"/>
  <c r="J147" i="31"/>
  <c r="H56" i="31"/>
  <c r="H99" i="31"/>
  <c r="H180" i="31"/>
  <c r="G59" i="33"/>
  <c r="AA79" i="32"/>
  <c r="Q180" i="32"/>
  <c r="Q147" i="32"/>
  <c r="G78" i="33"/>
  <c r="AA89" i="32"/>
  <c r="H154" i="31"/>
  <c r="Q92" i="32"/>
  <c r="G60" i="31"/>
  <c r="AA66" i="32"/>
  <c r="Q167" i="32"/>
  <c r="Q134" i="32"/>
  <c r="G89" i="32"/>
  <c r="I127" i="31"/>
  <c r="G129" i="31"/>
  <c r="G127" i="33"/>
  <c r="AA175" i="32"/>
  <c r="G175" i="31"/>
  <c r="Q70" i="32"/>
  <c r="G142" i="33"/>
  <c r="G114" i="33"/>
  <c r="G77" i="31"/>
  <c r="J51" i="31"/>
  <c r="G181" i="33"/>
  <c r="G59" i="31"/>
  <c r="AA64" i="32"/>
  <c r="Q165" i="32"/>
  <c r="G148" i="33"/>
  <c r="J143" i="31"/>
  <c r="H106" i="31"/>
  <c r="I103" i="31"/>
  <c r="G179" i="33"/>
  <c r="G114" i="31"/>
  <c r="AA67" i="32"/>
  <c r="Q168" i="32"/>
  <c r="Q135" i="32"/>
  <c r="H105" i="31"/>
  <c r="H55" i="31"/>
  <c r="I171" i="31"/>
  <c r="G177" i="33"/>
  <c r="G110" i="31"/>
  <c r="G180" i="31"/>
  <c r="Q65" i="32"/>
  <c r="G144" i="33"/>
  <c r="G116" i="33"/>
  <c r="H51" i="31"/>
  <c r="H179" i="31"/>
  <c r="G55" i="33"/>
  <c r="AA77" i="32"/>
  <c r="Q178" i="32"/>
  <c r="Q145" i="32"/>
  <c r="G86" i="32"/>
  <c r="H110" i="31"/>
  <c r="H100" i="31"/>
  <c r="G52" i="31"/>
  <c r="G109" i="33"/>
  <c r="G100" i="31"/>
  <c r="I86" i="31"/>
  <c r="I72" i="31"/>
  <c r="G80" i="33"/>
  <c r="H133" i="31"/>
  <c r="J56" i="31"/>
  <c r="G87" i="33"/>
  <c r="G107" i="33"/>
  <c r="AA145" i="32"/>
  <c r="G167" i="32"/>
  <c r="G132" i="32"/>
  <c r="H77" i="31"/>
  <c r="G57" i="32"/>
  <c r="I147" i="31"/>
  <c r="G51" i="31"/>
  <c r="G73" i="33"/>
  <c r="J130" i="31"/>
  <c r="I182" i="31"/>
  <c r="J132" i="31"/>
  <c r="G76" i="33"/>
  <c r="AA100" i="32"/>
  <c r="H103" i="31"/>
  <c r="AA143" i="32"/>
  <c r="G174" i="31"/>
  <c r="G158" i="31"/>
  <c r="I114" i="31"/>
  <c r="G103" i="32"/>
  <c r="Q108" i="32"/>
  <c r="Q106" i="32"/>
  <c r="I93" i="31"/>
  <c r="H123" i="31"/>
  <c r="G68" i="32"/>
  <c r="G120" i="31"/>
  <c r="I81" i="31"/>
  <c r="G157" i="32"/>
  <c r="Q107" i="32"/>
  <c r="Q105" i="32"/>
  <c r="J153" i="31"/>
  <c r="G153" i="31"/>
  <c r="H95" i="31"/>
  <c r="J116" i="31"/>
  <c r="AA133" i="32"/>
  <c r="Q64" i="32"/>
  <c r="G154" i="32"/>
  <c r="G63" i="32"/>
  <c r="H177" i="31"/>
  <c r="G62" i="32"/>
  <c r="H131" i="31"/>
  <c r="J142" i="31"/>
  <c r="J174" i="31"/>
  <c r="I63" i="31"/>
  <c r="I174" i="31"/>
  <c r="J126" i="31"/>
  <c r="AA151" i="32"/>
  <c r="AA119" i="32"/>
  <c r="G115" i="32"/>
  <c r="H57" i="31"/>
  <c r="AA166" i="32"/>
  <c r="I116" i="31"/>
  <c r="Q61" i="32"/>
  <c r="H139" i="31"/>
  <c r="AA150" i="32"/>
  <c r="AA118" i="32"/>
  <c r="G169" i="32"/>
  <c r="G83" i="32"/>
  <c r="Q67" i="32"/>
  <c r="I129" i="31"/>
  <c r="I125" i="31"/>
  <c r="G169" i="31"/>
  <c r="G124" i="32"/>
  <c r="G156" i="32"/>
  <c r="AA97" i="32"/>
  <c r="I54" i="31"/>
  <c r="Q114" i="32"/>
  <c r="J152" i="31"/>
  <c r="J59" i="31"/>
  <c r="AA154" i="32"/>
  <c r="H144" i="31"/>
  <c r="AA124" i="32"/>
  <c r="AA92" i="32"/>
  <c r="I130" i="31"/>
  <c r="G145" i="32"/>
  <c r="I75" i="31"/>
  <c r="AA115" i="32"/>
  <c r="AA83" i="32"/>
  <c r="Q132" i="32"/>
  <c r="G146" i="32"/>
  <c r="H165" i="31"/>
  <c r="I104" i="31"/>
  <c r="H162" i="31"/>
  <c r="I56" i="31"/>
  <c r="AA114" i="32"/>
  <c r="AA82" i="32"/>
  <c r="Q131" i="32"/>
  <c r="I162" i="31"/>
  <c r="H54" i="31"/>
  <c r="I53" i="31"/>
  <c r="J60" i="31"/>
  <c r="G82" i="31"/>
  <c r="J169" i="31"/>
  <c r="G107" i="31"/>
  <c r="G139" i="31"/>
  <c r="Q142" i="32"/>
  <c r="Q112" i="32"/>
  <c r="H149" i="31"/>
  <c r="I118" i="31"/>
  <c r="J146" i="31"/>
  <c r="I100" i="31"/>
  <c r="AA120" i="32"/>
  <c r="H91" i="31"/>
  <c r="Q137" i="32"/>
  <c r="G67" i="32"/>
  <c r="I111" i="31"/>
  <c r="AA102" i="32"/>
  <c r="I133" i="31"/>
  <c r="G178" i="31"/>
  <c r="G104" i="32"/>
  <c r="Q128" i="32"/>
  <c r="G121" i="32"/>
  <c r="G69" i="31"/>
  <c r="G126" i="32"/>
  <c r="G157" i="31"/>
  <c r="I88" i="31"/>
  <c r="G124" i="31"/>
  <c r="J120" i="31"/>
  <c r="Q127" i="32"/>
  <c r="G122" i="32"/>
  <c r="H90" i="31"/>
  <c r="G129" i="32"/>
  <c r="H178" i="31"/>
  <c r="I132" i="31"/>
  <c r="H160" i="31"/>
  <c r="G127" i="31"/>
  <c r="G159" i="31"/>
  <c r="G150" i="32"/>
  <c r="G156" i="33"/>
  <c r="I91" i="31"/>
  <c r="I68" i="31"/>
  <c r="G165" i="31"/>
  <c r="H153" i="31"/>
  <c r="J178" i="31"/>
  <c r="J125" i="31"/>
  <c r="Q101" i="32"/>
  <c r="G148" i="32"/>
  <c r="I57" i="31"/>
  <c r="G65" i="32"/>
  <c r="H181" i="31"/>
  <c r="G54" i="31"/>
  <c r="I113" i="31"/>
  <c r="J107" i="31"/>
  <c r="G161" i="31"/>
  <c r="H166" i="31"/>
  <c r="G161" i="33"/>
  <c r="J71" i="31"/>
  <c r="H168" i="31"/>
  <c r="G100" i="32"/>
  <c r="H140" i="31"/>
  <c r="G75" i="32"/>
  <c r="Q80" i="32"/>
  <c r="I165" i="31"/>
  <c r="AA165" i="32"/>
  <c r="Q111" i="32"/>
  <c r="J68" i="31"/>
  <c r="G140" i="32"/>
  <c r="I141" i="31"/>
  <c r="J128" i="31"/>
  <c r="I76" i="31"/>
  <c r="G80" i="32"/>
  <c r="H127" i="31"/>
  <c r="G136" i="32"/>
  <c r="Q79" i="32"/>
  <c r="G180" i="32"/>
  <c r="G79" i="32"/>
  <c r="J149" i="31"/>
  <c r="J103" i="31"/>
  <c r="I80" i="31"/>
  <c r="G173" i="31"/>
  <c r="G112" i="31"/>
  <c r="G144" i="31"/>
  <c r="G111" i="32"/>
  <c r="G133" i="32"/>
  <c r="J171" i="31"/>
  <c r="G116" i="32"/>
  <c r="I137" i="31"/>
  <c r="G62" i="31"/>
  <c r="AA103" i="32"/>
  <c r="I112" i="31"/>
  <c r="AA109" i="32"/>
  <c r="J156" i="31"/>
  <c r="G162" i="32"/>
  <c r="J54" i="31"/>
  <c r="I179" i="31"/>
  <c r="I101" i="31"/>
  <c r="H147" i="31"/>
  <c r="J134" i="31"/>
  <c r="J166" i="31"/>
  <c r="I134" i="31"/>
  <c r="G141" i="32"/>
  <c r="H62" i="31"/>
  <c r="AA127" i="32"/>
  <c r="AA95" i="32"/>
  <c r="G123" i="32"/>
  <c r="G142" i="32"/>
  <c r="I79" i="31"/>
  <c r="G112" i="32"/>
  <c r="J64" i="31"/>
  <c r="G78" i="31"/>
  <c r="AA126" i="32"/>
  <c r="AA94" i="32"/>
  <c r="G177" i="32"/>
  <c r="I166" i="31"/>
  <c r="H169" i="31"/>
  <c r="I60" i="31"/>
  <c r="H112" i="31"/>
  <c r="J62" i="31"/>
  <c r="I149" i="31"/>
  <c r="AA137" i="32"/>
  <c r="AA105" i="32"/>
  <c r="Q154" i="32"/>
  <c r="Q124" i="32"/>
  <c r="G144" i="32"/>
  <c r="Q160" i="32"/>
  <c r="G108" i="32"/>
  <c r="H155" i="31"/>
  <c r="AA132" i="32"/>
  <c r="J140" i="31"/>
  <c r="I154" i="31"/>
  <c r="G117" i="32"/>
  <c r="H119" i="31"/>
  <c r="AA123" i="32"/>
  <c r="J67" i="31"/>
  <c r="Q140" i="32"/>
  <c r="G118" i="32"/>
  <c r="I83" i="31"/>
  <c r="J141" i="31"/>
  <c r="H182" i="31"/>
  <c r="G130" i="32"/>
  <c r="AA122" i="32"/>
  <c r="Q60" i="32"/>
  <c r="Q139" i="32"/>
  <c r="J115" i="31"/>
  <c r="H173" i="31"/>
  <c r="J172" i="31"/>
  <c r="J80" i="31"/>
  <c r="J63" i="31"/>
  <c r="J65" i="31"/>
  <c r="G131" i="31"/>
  <c r="G163" i="31"/>
  <c r="Q118" i="32"/>
  <c r="G164" i="33"/>
  <c r="H78" i="31"/>
  <c r="G120" i="32"/>
  <c r="G58" i="31"/>
  <c r="Q72" i="32"/>
  <c r="AA96" i="32"/>
  <c r="J182" i="31"/>
  <c r="Q113" i="32"/>
  <c r="I136" i="31"/>
  <c r="G160" i="32"/>
  <c r="J122" i="31"/>
  <c r="AA140" i="32"/>
  <c r="Q75" i="32"/>
  <c r="I156" i="31"/>
  <c r="Q104" i="32"/>
  <c r="I64" i="31"/>
  <c r="I148" i="31"/>
  <c r="G128" i="32"/>
  <c r="G66" i="31"/>
  <c r="AA128" i="32"/>
  <c r="G148" i="31"/>
  <c r="I169" i="31"/>
  <c r="Q103" i="32"/>
  <c r="G176" i="32"/>
  <c r="I161" i="31"/>
  <c r="I153" i="31"/>
  <c r="J96" i="31"/>
  <c r="G61" i="32"/>
  <c r="G64" i="32"/>
  <c r="G119" i="31"/>
  <c r="G172" i="32"/>
  <c r="G158" i="32"/>
  <c r="J58" i="31"/>
  <c r="Q96" i="32"/>
  <c r="J167" i="31"/>
  <c r="G74" i="31"/>
  <c r="J138" i="31"/>
  <c r="J170" i="31"/>
  <c r="Q141" i="32"/>
  <c r="H92" i="31"/>
  <c r="G70" i="31"/>
  <c r="H159" i="31"/>
  <c r="Q95" i="32"/>
  <c r="G86" i="31"/>
  <c r="Q57" i="32"/>
  <c r="Q84" i="32"/>
  <c r="G141" i="31"/>
  <c r="AA155" i="32"/>
  <c r="Q87" i="32"/>
  <c r="G119" i="32"/>
  <c r="Q110" i="32"/>
  <c r="H145" i="31"/>
  <c r="I163" i="31"/>
  <c r="H116" i="31"/>
  <c r="H164" i="31"/>
  <c r="G104" i="31"/>
  <c r="G136" i="31"/>
  <c r="G173" i="32"/>
  <c r="Q109" i="32"/>
  <c r="I51" i="31"/>
  <c r="I173" i="31"/>
  <c r="H115" i="31"/>
  <c r="H167" i="31"/>
  <c r="AA152" i="32"/>
  <c r="AA149" i="32"/>
  <c r="AA117" i="32"/>
  <c r="G170" i="32"/>
  <c r="G137" i="32"/>
  <c r="G152" i="31"/>
  <c r="G76" i="32"/>
  <c r="G156" i="31"/>
  <c r="H163" i="31"/>
  <c r="J158" i="31"/>
  <c r="G71" i="32"/>
  <c r="I158" i="31"/>
  <c r="G162" i="33"/>
  <c r="I99" i="31"/>
  <c r="AA135" i="32"/>
  <c r="H65" i="31"/>
  <c r="G99" i="32"/>
  <c r="G152" i="33"/>
  <c r="H70" i="31"/>
  <c r="J83" i="31"/>
  <c r="J84" i="31"/>
  <c r="G84" i="32"/>
  <c r="AA134" i="32"/>
  <c r="H61" i="31"/>
  <c r="G153" i="32"/>
  <c r="G158" i="33"/>
  <c r="I87" i="31"/>
  <c r="I89" i="31"/>
  <c r="H132" i="31"/>
  <c r="Q76" i="32"/>
  <c r="G155" i="33"/>
  <c r="AA113" i="32"/>
  <c r="AA81" i="32"/>
  <c r="Q130" i="32"/>
  <c r="Q100" i="32"/>
  <c r="I71" i="31"/>
  <c r="G146" i="31"/>
  <c r="H108" i="31"/>
  <c r="H129" i="31"/>
  <c r="AA108" i="32"/>
  <c r="J136" i="31"/>
  <c r="I146" i="31"/>
  <c r="J53" i="31"/>
  <c r="G170" i="31"/>
  <c r="AA99" i="32"/>
  <c r="J55" i="31"/>
  <c r="Q116" i="32"/>
  <c r="I92" i="31"/>
  <c r="G88" i="32"/>
  <c r="J133" i="31"/>
  <c r="J100" i="31"/>
  <c r="J177" i="31"/>
  <c r="AA98" i="32"/>
  <c r="G95" i="31"/>
  <c r="Q115" i="32"/>
  <c r="I105" i="31"/>
  <c r="J145" i="31"/>
  <c r="J99" i="31"/>
  <c r="H148" i="31"/>
  <c r="I160" i="31"/>
  <c r="I167" i="31"/>
  <c r="G123" i="31"/>
  <c r="AA164" i="32"/>
  <c r="Q126" i="32"/>
  <c r="J111" i="31"/>
  <c r="I107" i="31"/>
  <c r="J95" i="31"/>
  <c r="J76" i="31"/>
  <c r="AA136" i="32"/>
  <c r="AA104" i="32"/>
  <c r="Q153" i="32"/>
  <c r="Q123" i="32"/>
  <c r="J118" i="31"/>
  <c r="Q159" i="32"/>
  <c r="I128" i="31"/>
  <c r="G162" i="31"/>
  <c r="Q83" i="32"/>
  <c r="Q144" i="32"/>
  <c r="Q122" i="32"/>
  <c r="G116" i="31"/>
  <c r="Q158" i="32"/>
  <c r="Q52" i="32"/>
  <c r="G151" i="33"/>
  <c r="G108" i="31"/>
  <c r="G140" i="31"/>
  <c r="Q143" i="32"/>
  <c r="Q121" i="32"/>
  <c r="I59" i="31"/>
  <c r="Q157" i="32"/>
  <c r="G165" i="32"/>
  <c r="G157" i="33"/>
  <c r="J121" i="31"/>
  <c r="G111" i="31"/>
  <c r="G143" i="31"/>
  <c r="G166" i="32"/>
  <c r="G134" i="32"/>
  <c r="I144" i="31"/>
  <c r="J117" i="31"/>
  <c r="J164" i="31"/>
  <c r="G90" i="31"/>
  <c r="J162" i="31"/>
  <c r="I62" i="31"/>
  <c r="Q117" i="32"/>
  <c r="G170" i="33"/>
  <c r="I95" i="31"/>
  <c r="J91" i="31"/>
  <c r="J88" i="31"/>
  <c r="I109" i="31"/>
  <c r="G169" i="33"/>
  <c r="G92" i="32"/>
  <c r="J129" i="31"/>
  <c r="I172" i="31"/>
  <c r="Q63" i="32"/>
  <c r="G95" i="32"/>
  <c r="G160" i="33"/>
  <c r="G53" i="31"/>
  <c r="I181" i="31"/>
  <c r="H136" i="31"/>
  <c r="G121" i="31"/>
  <c r="G128" i="31"/>
  <c r="G160" i="31"/>
  <c r="G149" i="32"/>
  <c r="G166" i="33"/>
  <c r="H74" i="31"/>
  <c r="I145" i="31"/>
  <c r="H135" i="31"/>
  <c r="I69" i="31"/>
  <c r="J92" i="31"/>
  <c r="AA125" i="32"/>
  <c r="AA93" i="32"/>
  <c r="G178" i="32"/>
  <c r="G91" i="32"/>
  <c r="H58" i="31"/>
  <c r="I73" i="31"/>
  <c r="H111" i="31"/>
  <c r="I65" i="31"/>
  <c r="J150" i="31"/>
  <c r="H125" i="31"/>
  <c r="I150" i="31"/>
  <c r="J57" i="31"/>
  <c r="AA131" i="32"/>
  <c r="AA111" i="32"/>
  <c r="I61" i="31"/>
  <c r="G107" i="32"/>
  <c r="Q88" i="32"/>
  <c r="Q94" i="32"/>
  <c r="G135" i="32"/>
  <c r="H152" i="31"/>
  <c r="G125" i="32"/>
  <c r="AA110" i="32"/>
  <c r="J79" i="31"/>
  <c r="G161" i="32"/>
  <c r="J108" i="31"/>
  <c r="Q93" i="32"/>
  <c r="G139" i="32"/>
  <c r="H151" i="31"/>
  <c r="I52" i="31"/>
  <c r="I152" i="31"/>
  <c r="AA121" i="32"/>
  <c r="Q58" i="32"/>
  <c r="Q138" i="32"/>
  <c r="H73" i="31"/>
  <c r="H94" i="31"/>
  <c r="I58" i="31"/>
  <c r="H128" i="31"/>
  <c r="AA148" i="32"/>
  <c r="AA116" i="32"/>
  <c r="I138" i="31"/>
  <c r="G138" i="32"/>
  <c r="Q56" i="32"/>
  <c r="AA139" i="32"/>
  <c r="AA107" i="32"/>
  <c r="Q156" i="32"/>
  <c r="I170" i="31"/>
  <c r="J180" i="31"/>
  <c r="Q170" i="32"/>
  <c r="I84" i="31"/>
  <c r="G159" i="33"/>
  <c r="AA138" i="32"/>
  <c r="AA106" i="32"/>
  <c r="Q155" i="32"/>
  <c r="H53" i="31"/>
  <c r="J161" i="31"/>
  <c r="Q169" i="32"/>
  <c r="I97" i="31"/>
  <c r="G165" i="33"/>
  <c r="J144" i="31"/>
  <c r="I142" i="31"/>
  <c r="G147" i="31"/>
  <c r="J112" i="31"/>
  <c r="Q102" i="32"/>
  <c r="I124" i="31"/>
  <c r="J176" i="31"/>
  <c r="J165" i="31"/>
  <c r="G163" i="33"/>
  <c r="AA112" i="32"/>
  <c r="AA80" i="32"/>
  <c r="Q129" i="32"/>
  <c r="Q99" i="32"/>
  <c r="H161" i="31"/>
  <c r="G92" i="31"/>
  <c r="H107" i="31"/>
  <c r="Q91" i="32"/>
  <c r="Q59" i="32"/>
  <c r="Q120" i="32"/>
  <c r="Q98" i="32"/>
  <c r="I67" i="31"/>
  <c r="G91" i="31"/>
  <c r="G3" i="32"/>
  <c r="G66" i="32"/>
  <c r="G132" i="31"/>
  <c r="G164" i="31"/>
  <c r="Q119" i="32"/>
  <c r="Q97" i="32"/>
  <c r="H157" i="31"/>
  <c r="G142" i="31"/>
  <c r="G137" i="31"/>
  <c r="H156" i="31"/>
  <c r="G181" i="31"/>
  <c r="G103" i="31"/>
  <c r="G135" i="31"/>
  <c r="G174" i="32"/>
  <c r="G87" i="32"/>
  <c r="H141" i="31"/>
  <c r="J148" i="31"/>
  <c r="G145" i="31"/>
  <c r="I177" i="31"/>
  <c r="J154" i="31"/>
  <c r="AA153" i="32"/>
  <c r="Q125" i="32"/>
  <c r="H69" i="31"/>
  <c r="G65" i="31"/>
  <c r="J109" i="31"/>
  <c r="H124" i="31"/>
  <c r="G168" i="32"/>
  <c r="J61" i="31"/>
  <c r="G125" i="31"/>
  <c r="Q62" i="32"/>
  <c r="H96" i="31"/>
  <c r="H66" i="31"/>
  <c r="H150" i="31"/>
  <c r="I168" i="31"/>
  <c r="I178" i="31"/>
  <c r="J104" i="31"/>
  <c r="H146" i="31"/>
  <c r="G164" i="32"/>
  <c r="G177" i="31"/>
  <c r="H143" i="31"/>
  <c r="I55" i="31"/>
  <c r="G56" i="32"/>
  <c r="J113" i="31"/>
  <c r="J66" i="31"/>
  <c r="I117" i="31"/>
  <c r="I96" i="31"/>
  <c r="I140" i="31"/>
  <c r="J157" i="31"/>
  <c r="G152" i="32"/>
  <c r="G394" i="32" l="1"/>
  <c r="J414" i="31"/>
  <c r="I397" i="31"/>
  <c r="I353" i="31"/>
  <c r="I374" i="31"/>
  <c r="J370" i="31"/>
  <c r="H400" i="31"/>
  <c r="G434" i="31"/>
  <c r="G406" i="32"/>
  <c r="H403" i="31"/>
  <c r="J361" i="31"/>
  <c r="I435" i="31"/>
  <c r="I425" i="31"/>
  <c r="H407" i="31"/>
  <c r="H353" i="31"/>
  <c r="Q304" i="32"/>
  <c r="G382" i="31"/>
  <c r="G410" i="32"/>
  <c r="H381" i="31"/>
  <c r="J366" i="31"/>
  <c r="Q367" i="32"/>
  <c r="AA395" i="32"/>
  <c r="J411" i="31"/>
  <c r="I434" i="31"/>
  <c r="G402" i="31"/>
  <c r="J405" i="31"/>
  <c r="H398" i="31"/>
  <c r="G329" i="32"/>
  <c r="G416" i="32"/>
  <c r="G392" i="31"/>
  <c r="G360" i="31"/>
  <c r="G438" i="31"/>
  <c r="H413" i="31"/>
  <c r="G394" i="31"/>
  <c r="G399" i="31"/>
  <c r="H414" i="31"/>
  <c r="Q339" i="32"/>
  <c r="Q361" i="32"/>
  <c r="G421" i="31"/>
  <c r="G389" i="31"/>
  <c r="G348" i="31"/>
  <c r="Q340" i="32"/>
  <c r="Q362" i="32"/>
  <c r="Q301" i="32"/>
  <c r="Q333" i="32"/>
  <c r="H364" i="31"/>
  <c r="G349" i="31"/>
  <c r="H418" i="31"/>
  <c r="Q341" i="32"/>
  <c r="Q371" i="32"/>
  <c r="AA322" i="32"/>
  <c r="AA354" i="32"/>
  <c r="G402" i="33"/>
  <c r="J422" i="31"/>
  <c r="J433" i="31"/>
  <c r="I381" i="31"/>
  <c r="Q344" i="32"/>
  <c r="J369" i="31"/>
  <c r="G404" i="31"/>
  <c r="I399" i="31"/>
  <c r="J401" i="31"/>
  <c r="G404" i="33"/>
  <c r="I354" i="31"/>
  <c r="Q411" i="32"/>
  <c r="J418" i="31"/>
  <c r="Q397" i="32"/>
  <c r="AA348" i="32"/>
  <c r="AA380" i="32"/>
  <c r="G398" i="33"/>
  <c r="I341" i="31"/>
  <c r="Q412" i="32"/>
  <c r="J437" i="31"/>
  <c r="I427" i="31"/>
  <c r="Q398" i="32"/>
  <c r="AA349" i="32"/>
  <c r="AA381" i="32"/>
  <c r="Q298" i="32"/>
  <c r="G380" i="32"/>
  <c r="I395" i="31"/>
  <c r="AA358" i="32"/>
  <c r="AA390" i="32"/>
  <c r="H385" i="31"/>
  <c r="H351" i="31"/>
  <c r="Q380" i="32"/>
  <c r="Q300" i="32"/>
  <c r="AA363" i="32"/>
  <c r="I409" i="31"/>
  <c r="H408" i="31"/>
  <c r="G381" i="32"/>
  <c r="Q335" i="32"/>
  <c r="J365" i="31"/>
  <c r="G403" i="32"/>
  <c r="J336" i="31"/>
  <c r="AA352" i="32"/>
  <c r="G367" i="32"/>
  <c r="H409" i="31"/>
  <c r="G377" i="32"/>
  <c r="Q336" i="32"/>
  <c r="Q330" i="32"/>
  <c r="G349" i="32"/>
  <c r="AA353" i="32"/>
  <c r="AA373" i="32"/>
  <c r="I407" i="31"/>
  <c r="H382" i="31"/>
  <c r="J407" i="31"/>
  <c r="H368" i="31"/>
  <c r="G333" i="32"/>
  <c r="G420" i="32"/>
  <c r="AA335" i="32"/>
  <c r="AA367" i="32"/>
  <c r="J349" i="31"/>
  <c r="H392" i="31"/>
  <c r="I402" i="31"/>
  <c r="G405" i="33"/>
  <c r="G391" i="32"/>
  <c r="G417" i="31"/>
  <c r="G385" i="31"/>
  <c r="G378" i="31"/>
  <c r="H393" i="31"/>
  <c r="I438" i="31"/>
  <c r="G399" i="33"/>
  <c r="G337" i="32"/>
  <c r="I429" i="31"/>
  <c r="J386" i="31"/>
  <c r="G334" i="32"/>
  <c r="G408" i="33"/>
  <c r="I366" i="31"/>
  <c r="J345" i="31"/>
  <c r="J348" i="31"/>
  <c r="I352" i="31"/>
  <c r="G409" i="33"/>
  <c r="Q359" i="32"/>
  <c r="J419" i="31"/>
  <c r="G347" i="31"/>
  <c r="J421" i="31"/>
  <c r="J374" i="31"/>
  <c r="I401" i="31"/>
  <c r="G376" i="32"/>
  <c r="G408" i="32"/>
  <c r="G400" i="31"/>
  <c r="G368" i="31"/>
  <c r="J378" i="31"/>
  <c r="G396" i="33"/>
  <c r="G407" i="32"/>
  <c r="Q399" i="32"/>
  <c r="Q363" i="32"/>
  <c r="Q385" i="32"/>
  <c r="G397" i="31"/>
  <c r="G365" i="31"/>
  <c r="G390" i="33"/>
  <c r="Q294" i="32"/>
  <c r="Q400" i="32"/>
  <c r="G373" i="31"/>
  <c r="Q364" i="32"/>
  <c r="Q386" i="32"/>
  <c r="Q325" i="32"/>
  <c r="G419" i="31"/>
  <c r="I385" i="31"/>
  <c r="Q401" i="32"/>
  <c r="J375" i="31"/>
  <c r="Q365" i="32"/>
  <c r="Q395" i="32"/>
  <c r="AA346" i="32"/>
  <c r="AA378" i="32"/>
  <c r="J333" i="31"/>
  <c r="J352" i="31"/>
  <c r="I364" i="31"/>
  <c r="J368" i="31"/>
  <c r="Q368" i="32"/>
  <c r="AA406" i="32"/>
  <c r="G380" i="31"/>
  <c r="I424" i="31"/>
  <c r="I417" i="31"/>
  <c r="H405" i="31"/>
  <c r="J356" i="31"/>
  <c r="J402" i="31"/>
  <c r="I362" i="31"/>
  <c r="Q357" i="32"/>
  <c r="G352" i="31"/>
  <c r="AA340" i="32"/>
  <c r="J434" i="31"/>
  <c r="J357" i="31"/>
  <c r="J390" i="31"/>
  <c r="G330" i="32"/>
  <c r="I349" i="31"/>
  <c r="Q358" i="32"/>
  <c r="AA341" i="32"/>
  <c r="G427" i="31"/>
  <c r="I403" i="31"/>
  <c r="J393" i="31"/>
  <c r="AA350" i="32"/>
  <c r="H386" i="31"/>
  <c r="H365" i="31"/>
  <c r="G403" i="31"/>
  <c r="Q342" i="32"/>
  <c r="Q372" i="32"/>
  <c r="AA323" i="32"/>
  <c r="AA355" i="32"/>
  <c r="G394" i="33"/>
  <c r="Q318" i="32"/>
  <c r="H389" i="31"/>
  <c r="I346" i="31"/>
  <c r="I344" i="31"/>
  <c r="G397" i="33"/>
  <c r="G395" i="32"/>
  <c r="AA376" i="32"/>
  <c r="G326" i="32"/>
  <c r="J341" i="31"/>
  <c r="J340" i="31"/>
  <c r="G391" i="33"/>
  <c r="G341" i="32"/>
  <c r="AA377" i="32"/>
  <c r="I356" i="31"/>
  <c r="G401" i="33"/>
  <c r="I415" i="31"/>
  <c r="J415" i="31"/>
  <c r="H420" i="31"/>
  <c r="G413" i="31"/>
  <c r="G318" i="32"/>
  <c r="G409" i="31"/>
  <c r="G379" i="32"/>
  <c r="G412" i="32"/>
  <c r="AA359" i="32"/>
  <c r="AA391" i="32"/>
  <c r="AA394" i="32"/>
  <c r="H424" i="31"/>
  <c r="H372" i="31"/>
  <c r="I430" i="31"/>
  <c r="Q351" i="32"/>
  <c r="G415" i="32"/>
  <c r="G393" i="31"/>
  <c r="G361" i="31"/>
  <c r="H421" i="31"/>
  <c r="H373" i="31"/>
  <c r="I420" i="31"/>
  <c r="H402" i="31"/>
  <c r="Q352" i="32"/>
  <c r="G361" i="32"/>
  <c r="Q329" i="32"/>
  <c r="AA397" i="32"/>
  <c r="G398" i="31"/>
  <c r="Q326" i="32"/>
  <c r="Q299" i="32"/>
  <c r="G343" i="31"/>
  <c r="Q337" i="32"/>
  <c r="H416" i="31"/>
  <c r="H349" i="31"/>
  <c r="Q383" i="32"/>
  <c r="J427" i="31"/>
  <c r="J395" i="31"/>
  <c r="J424" i="31"/>
  <c r="Q338" i="32"/>
  <c r="G400" i="32"/>
  <c r="G414" i="32"/>
  <c r="G376" i="31"/>
  <c r="J353" i="31"/>
  <c r="I410" i="31"/>
  <c r="I418" i="31"/>
  <c r="G418" i="32"/>
  <c r="Q345" i="32"/>
  <c r="I426" i="31"/>
  <c r="G405" i="31"/>
  <c r="AA370" i="32"/>
  <c r="G370" i="32"/>
  <c r="I405" i="31"/>
  <c r="Q346" i="32"/>
  <c r="I413" i="31"/>
  <c r="Q317" i="32"/>
  <c r="AA382" i="32"/>
  <c r="J379" i="31"/>
  <c r="G402" i="32"/>
  <c r="I393" i="31"/>
  <c r="Q355" i="32"/>
  <c r="J439" i="31"/>
  <c r="AA338" i="32"/>
  <c r="G362" i="32"/>
  <c r="H335" i="31"/>
  <c r="G403" i="33"/>
  <c r="Q360" i="32"/>
  <c r="G420" i="31"/>
  <c r="G388" i="31"/>
  <c r="J337" i="31"/>
  <c r="J429" i="31"/>
  <c r="H430" i="31"/>
  <c r="J372" i="31"/>
  <c r="Q381" i="32"/>
  <c r="Q302" i="32"/>
  <c r="AA364" i="32"/>
  <c r="G372" i="32"/>
  <c r="H439" i="31"/>
  <c r="J398" i="31"/>
  <c r="I340" i="31"/>
  <c r="G360" i="32"/>
  <c r="Q382" i="32"/>
  <c r="AA365" i="32"/>
  <c r="H376" i="31"/>
  <c r="G359" i="32"/>
  <c r="I411" i="31"/>
  <c r="J397" i="31"/>
  <c r="AA374" i="32"/>
  <c r="H412" i="31"/>
  <c r="G350" i="32"/>
  <c r="Q402" i="32"/>
  <c r="G386" i="32"/>
  <c r="Q366" i="32"/>
  <c r="Q396" i="32"/>
  <c r="AA347" i="32"/>
  <c r="AA379" i="32"/>
  <c r="I406" i="31"/>
  <c r="H369" i="31"/>
  <c r="H426" i="31"/>
  <c r="I423" i="31"/>
  <c r="G419" i="32"/>
  <c r="AA336" i="32"/>
  <c r="AA368" i="32"/>
  <c r="G335" i="31"/>
  <c r="G354" i="32"/>
  <c r="I336" i="31"/>
  <c r="G384" i="32"/>
  <c r="G365" i="32"/>
  <c r="AA337" i="32"/>
  <c r="AA369" i="32"/>
  <c r="G383" i="32"/>
  <c r="I391" i="31"/>
  <c r="J423" i="31"/>
  <c r="J391" i="31"/>
  <c r="H404" i="31"/>
  <c r="I358" i="31"/>
  <c r="I436" i="31"/>
  <c r="G404" i="32"/>
  <c r="J413" i="31"/>
  <c r="AA351" i="32"/>
  <c r="I369" i="31"/>
  <c r="AA345" i="32"/>
  <c r="I394" i="31"/>
  <c r="G358" i="32"/>
  <c r="J428" i="31"/>
  <c r="G375" i="32"/>
  <c r="G353" i="32"/>
  <c r="G401" i="31"/>
  <c r="G369" i="31"/>
  <c r="G430" i="31"/>
  <c r="I337" i="31"/>
  <c r="J360" i="31"/>
  <c r="J406" i="31"/>
  <c r="G321" i="32"/>
  <c r="G422" i="32"/>
  <c r="Q321" i="32"/>
  <c r="G378" i="32"/>
  <c r="H384" i="31"/>
  <c r="G322" i="32"/>
  <c r="I333" i="31"/>
  <c r="J385" i="31"/>
  <c r="I398" i="31"/>
  <c r="G382" i="32"/>
  <c r="Q353" i="32"/>
  <c r="AA407" i="32"/>
  <c r="I422" i="31"/>
  <c r="Q322" i="32"/>
  <c r="G317" i="32"/>
  <c r="H397" i="31"/>
  <c r="G342" i="32"/>
  <c r="H425" i="31"/>
  <c r="G400" i="33"/>
  <c r="H423" i="31"/>
  <c r="G418" i="31"/>
  <c r="J364" i="31"/>
  <c r="I370" i="31"/>
  <c r="H438" i="31"/>
  <c r="G390" i="32"/>
  <c r="Q343" i="32"/>
  <c r="J382" i="31"/>
  <c r="J435" i="31"/>
  <c r="H410" i="31"/>
  <c r="G422" i="31"/>
  <c r="I348" i="31"/>
  <c r="G395" i="33"/>
  <c r="G392" i="32"/>
  <c r="G416" i="31"/>
  <c r="G384" i="31"/>
  <c r="H417" i="31"/>
  <c r="I389" i="31"/>
  <c r="H435" i="31"/>
  <c r="G371" i="32"/>
  <c r="H347" i="31"/>
  <c r="G364" i="32"/>
  <c r="Q369" i="32"/>
  <c r="J377" i="31"/>
  <c r="G381" i="31"/>
  <c r="I345" i="31"/>
  <c r="G414" i="31"/>
  <c r="G368" i="32"/>
  <c r="G363" i="32"/>
  <c r="Q370" i="32"/>
  <c r="G346" i="32"/>
  <c r="G435" i="31"/>
  <c r="I390" i="31"/>
  <c r="AA344" i="32"/>
  <c r="I368" i="31"/>
  <c r="Q379" i="32"/>
  <c r="H348" i="31"/>
  <c r="AA362" i="32"/>
  <c r="I357" i="31"/>
  <c r="J403" i="31"/>
  <c r="I375" i="31"/>
  <c r="H406" i="31"/>
  <c r="Q354" i="32"/>
  <c r="Q384" i="32"/>
  <c r="G396" i="31"/>
  <c r="G364" i="31"/>
  <c r="J426" i="31"/>
  <c r="G339" i="31"/>
  <c r="I419" i="31"/>
  <c r="Q373" i="32"/>
  <c r="AA324" i="32"/>
  <c r="AA356" i="32"/>
  <c r="H419" i="31"/>
  <c r="I361" i="31"/>
  <c r="H422" i="31"/>
  <c r="G388" i="32"/>
  <c r="Q374" i="32"/>
  <c r="AA325" i="32"/>
  <c r="AA357" i="32"/>
  <c r="I332" i="31"/>
  <c r="G387" i="32"/>
  <c r="I387" i="31"/>
  <c r="AA334" i="32"/>
  <c r="AA366" i="32"/>
  <c r="H401" i="31"/>
  <c r="AA396" i="32"/>
  <c r="J409" i="31"/>
  <c r="Q356" i="32"/>
  <c r="AA339" i="32"/>
  <c r="G398" i="32"/>
  <c r="G366" i="32"/>
  <c r="G426" i="31"/>
  <c r="I382" i="31"/>
  <c r="I386" i="31"/>
  <c r="G325" i="32"/>
  <c r="G411" i="32"/>
  <c r="AA360" i="32"/>
  <c r="AA392" i="32"/>
  <c r="H396" i="31"/>
  <c r="Q303" i="32"/>
  <c r="I373" i="31"/>
  <c r="AA408" i="32"/>
  <c r="G357" i="32"/>
  <c r="AA361" i="32"/>
  <c r="AA393" i="32"/>
  <c r="J383" i="31"/>
  <c r="I431" i="31"/>
  <c r="J431" i="31"/>
  <c r="J399" i="31"/>
  <c r="H388" i="31"/>
  <c r="H434" i="31"/>
  <c r="G396" i="32"/>
  <c r="AA375" i="32"/>
  <c r="J373" i="31"/>
  <c r="H352" i="31"/>
  <c r="G410" i="31"/>
  <c r="J410" i="31"/>
  <c r="Q347" i="32"/>
  <c r="Q349" i="32"/>
  <c r="G399" i="32"/>
  <c r="I338" i="31"/>
  <c r="G377" i="31"/>
  <c r="H380" i="31"/>
  <c r="I350" i="31"/>
  <c r="Q348" i="32"/>
  <c r="Q350" i="32"/>
  <c r="G345" i="32"/>
  <c r="I371" i="31"/>
  <c r="G415" i="31"/>
  <c r="G431" i="31"/>
  <c r="AA385" i="32"/>
  <c r="H360" i="31"/>
  <c r="AA342" i="32"/>
  <c r="G315" i="33"/>
  <c r="J389" i="31"/>
  <c r="I439" i="31"/>
  <c r="J387" i="31"/>
  <c r="G312" i="33"/>
  <c r="I404" i="31"/>
  <c r="H334" i="31"/>
  <c r="G374" i="32"/>
  <c r="G409" i="32"/>
  <c r="AA387" i="32"/>
  <c r="G346" i="33"/>
  <c r="G326" i="33"/>
  <c r="H390" i="31"/>
  <c r="G319" i="33"/>
  <c r="I343" i="31"/>
  <c r="G357" i="31"/>
  <c r="G348" i="33"/>
  <c r="H357" i="31"/>
  <c r="H367" i="31"/>
  <c r="G328" i="32"/>
  <c r="Q387" i="32"/>
  <c r="Q420" i="32"/>
  <c r="AA319" i="32"/>
  <c r="G294" i="33"/>
  <c r="H436" i="31"/>
  <c r="G355" i="33"/>
  <c r="G383" i="33"/>
  <c r="G437" i="31"/>
  <c r="G367" i="31"/>
  <c r="G416" i="33"/>
  <c r="I428" i="31"/>
  <c r="H362" i="31"/>
  <c r="Q377" i="32"/>
  <c r="Q410" i="32"/>
  <c r="G371" i="31"/>
  <c r="G418" i="33"/>
  <c r="I360" i="31"/>
  <c r="H363" i="31"/>
  <c r="J400" i="31"/>
  <c r="G387" i="33"/>
  <c r="Q407" i="32"/>
  <c r="G420" i="33"/>
  <c r="G334" i="31"/>
  <c r="G353" i="33"/>
  <c r="G381" i="33"/>
  <c r="G432" i="31"/>
  <c r="AA417" i="32"/>
  <c r="G366" i="33"/>
  <c r="G386" i="31"/>
  <c r="I384" i="31"/>
  <c r="G331" i="32"/>
  <c r="Q376" i="32"/>
  <c r="Q409" i="32"/>
  <c r="Q334" i="32"/>
  <c r="H411" i="31"/>
  <c r="AA331" i="32"/>
  <c r="G317" i="33"/>
  <c r="Q389" i="32"/>
  <c r="Q422" i="32"/>
  <c r="AA321" i="32"/>
  <c r="G298" i="33"/>
  <c r="H437" i="31"/>
  <c r="H356" i="31"/>
  <c r="J404" i="31"/>
  <c r="Q378" i="32"/>
  <c r="Q419" i="32"/>
  <c r="AA318" i="32"/>
  <c r="G300" i="33"/>
  <c r="J334" i="31"/>
  <c r="I334" i="31"/>
  <c r="I380" i="31"/>
  <c r="G361" i="33"/>
  <c r="G389" i="33"/>
  <c r="G436" i="31"/>
  <c r="G406" i="33"/>
  <c r="AA330" i="32"/>
  <c r="G327" i="32"/>
  <c r="Q388" i="32"/>
  <c r="Q421" i="32"/>
  <c r="AA320" i="32"/>
  <c r="G304" i="33"/>
  <c r="J335" i="31"/>
  <c r="H361" i="31"/>
  <c r="AA343" i="32"/>
  <c r="G325" i="33"/>
  <c r="I342" i="31"/>
  <c r="G413" i="32"/>
  <c r="G356" i="31"/>
  <c r="G306" i="33"/>
  <c r="J339" i="31"/>
  <c r="G390" i="31"/>
  <c r="AA332" i="32"/>
  <c r="G311" i="33"/>
  <c r="Q390" i="32"/>
  <c r="I339" i="31"/>
  <c r="G353" i="31"/>
  <c r="G308" i="33"/>
  <c r="G359" i="31"/>
  <c r="H343" i="31"/>
  <c r="G342" i="31"/>
  <c r="G332" i="32"/>
  <c r="Q375" i="32"/>
  <c r="Q408" i="32"/>
  <c r="J347" i="31"/>
  <c r="G414" i="33"/>
  <c r="G439" i="31"/>
  <c r="G362" i="31"/>
  <c r="H340" i="31"/>
  <c r="G320" i="32"/>
  <c r="G359" i="33"/>
  <c r="Q295" i="32"/>
  <c r="Q327" i="32"/>
  <c r="G383" i="31"/>
  <c r="G388" i="33"/>
  <c r="H344" i="31"/>
  <c r="H374" i="31"/>
  <c r="G377" i="33"/>
  <c r="G369" i="32"/>
  <c r="G401" i="32"/>
  <c r="G387" i="31"/>
  <c r="AA419" i="32"/>
  <c r="AA371" i="32"/>
  <c r="H395" i="31"/>
  <c r="G293" i="33"/>
  <c r="G363" i="33"/>
  <c r="I383" i="31"/>
  <c r="I351" i="31"/>
  <c r="G332" i="31"/>
  <c r="G392" i="33"/>
  <c r="H336" i="31"/>
  <c r="J408" i="31"/>
  <c r="J380" i="31"/>
  <c r="AA401" i="32"/>
  <c r="G338" i="33"/>
  <c r="G323" i="33"/>
  <c r="I433" i="31"/>
  <c r="Q331" i="32"/>
  <c r="AA386" i="32"/>
  <c r="G352" i="33"/>
  <c r="G332" i="33"/>
  <c r="G366" i="31"/>
  <c r="J417" i="31"/>
  <c r="AA301" i="32"/>
  <c r="AA399" i="32"/>
  <c r="G354" i="33"/>
  <c r="G334" i="33"/>
  <c r="H332" i="31"/>
  <c r="H394" i="31"/>
  <c r="J376" i="31"/>
  <c r="J344" i="31"/>
  <c r="AA298" i="32"/>
  <c r="AA388" i="32"/>
  <c r="G356" i="33"/>
  <c r="G336" i="33"/>
  <c r="I432" i="31"/>
  <c r="AA333" i="32"/>
  <c r="G321" i="33"/>
  <c r="G345" i="31"/>
  <c r="I437" i="31"/>
  <c r="G407" i="31"/>
  <c r="G302" i="33"/>
  <c r="J338" i="31"/>
  <c r="H387" i="31"/>
  <c r="G355" i="32"/>
  <c r="AA300" i="32"/>
  <c r="AA398" i="32"/>
  <c r="G360" i="33"/>
  <c r="G340" i="33"/>
  <c r="H391" i="31"/>
  <c r="G323" i="32"/>
  <c r="G351" i="32"/>
  <c r="Q414" i="32"/>
  <c r="G374" i="33"/>
  <c r="I408" i="31"/>
  <c r="H366" i="31"/>
  <c r="H338" i="31"/>
  <c r="AA400" i="32"/>
  <c r="J350" i="31"/>
  <c r="G344" i="33"/>
  <c r="H415" i="31"/>
  <c r="J432" i="31"/>
  <c r="G329" i="33"/>
  <c r="I414" i="31"/>
  <c r="Q332" i="32"/>
  <c r="G411" i="31"/>
  <c r="G342" i="33"/>
  <c r="G363" i="31"/>
  <c r="H337" i="31"/>
  <c r="G324" i="32"/>
  <c r="G352" i="32"/>
  <c r="Q413" i="32"/>
  <c r="J358" i="31"/>
  <c r="J351" i="31"/>
  <c r="G380" i="33"/>
  <c r="H341" i="31"/>
  <c r="G319" i="32"/>
  <c r="G369" i="33"/>
  <c r="G373" i="32"/>
  <c r="G405" i="32"/>
  <c r="J362" i="31"/>
  <c r="J355" i="31"/>
  <c r="G382" i="33"/>
  <c r="G370" i="31"/>
  <c r="H370" i="31"/>
  <c r="I379" i="31"/>
  <c r="I347" i="31"/>
  <c r="J359" i="31"/>
  <c r="G375" i="31"/>
  <c r="G384" i="33"/>
  <c r="H333" i="31"/>
  <c r="J436" i="31"/>
  <c r="G356" i="32"/>
  <c r="J430" i="31"/>
  <c r="AA299" i="32"/>
  <c r="AA389" i="32"/>
  <c r="G350" i="33"/>
  <c r="G330" i="33"/>
  <c r="G412" i="31"/>
  <c r="G339" i="32"/>
  <c r="G348" i="32"/>
  <c r="Q319" i="32"/>
  <c r="G425" i="31"/>
  <c r="J367" i="31"/>
  <c r="H377" i="31"/>
  <c r="G301" i="33"/>
  <c r="G344" i="32"/>
  <c r="G393" i="32"/>
  <c r="Q293" i="32"/>
  <c r="G340" i="31"/>
  <c r="H427" i="31"/>
  <c r="G354" i="31"/>
  <c r="J396" i="31"/>
  <c r="I359" i="31"/>
  <c r="G337" i="31"/>
  <c r="G421" i="33"/>
  <c r="Q404" i="32"/>
  <c r="AA303" i="32"/>
  <c r="AA423" i="32"/>
  <c r="G314" i="33"/>
  <c r="I416" i="31"/>
  <c r="G291" i="33"/>
  <c r="G367" i="33"/>
  <c r="G423" i="32"/>
  <c r="Q323" i="32"/>
  <c r="G333" i="31"/>
  <c r="AA418" i="32"/>
  <c r="I421" i="31"/>
  <c r="I388" i="31"/>
  <c r="H378" i="31"/>
  <c r="G417" i="33"/>
  <c r="Q394" i="32"/>
  <c r="AA293" i="32"/>
  <c r="AA413" i="32"/>
  <c r="G310" i="33"/>
  <c r="AA383" i="32"/>
  <c r="H345" i="31"/>
  <c r="J416" i="31"/>
  <c r="G371" i="33"/>
  <c r="Q391" i="32"/>
  <c r="Q423" i="32"/>
  <c r="AA410" i="32"/>
  <c r="AA420" i="32"/>
  <c r="G372" i="31"/>
  <c r="I412" i="31"/>
  <c r="J412" i="31"/>
  <c r="G365" i="33"/>
  <c r="Q296" i="32"/>
  <c r="Q328" i="32"/>
  <c r="J354" i="31"/>
  <c r="G378" i="33"/>
  <c r="G346" i="31"/>
  <c r="G407" i="33"/>
  <c r="Q393" i="32"/>
  <c r="AA412" i="32"/>
  <c r="G316" i="33"/>
  <c r="I377" i="31"/>
  <c r="G350" i="31"/>
  <c r="H350" i="31"/>
  <c r="G419" i="33"/>
  <c r="Q406" i="32"/>
  <c r="AA424" i="32"/>
  <c r="G318" i="33"/>
  <c r="J332" i="31"/>
  <c r="J420" i="31"/>
  <c r="G411" i="33"/>
  <c r="Q403" i="32"/>
  <c r="AA302" i="32"/>
  <c r="AA422" i="32"/>
  <c r="G320" i="33"/>
  <c r="AA372" i="32"/>
  <c r="G374" i="31"/>
  <c r="G297" i="33"/>
  <c r="G373" i="33"/>
  <c r="G424" i="32"/>
  <c r="Q324" i="32"/>
  <c r="J363" i="31"/>
  <c r="G379" i="31"/>
  <c r="G386" i="33"/>
  <c r="H371" i="31"/>
  <c r="G415" i="33"/>
  <c r="Q405" i="32"/>
  <c r="AA304" i="32"/>
  <c r="G292" i="33"/>
  <c r="G324" i="33"/>
  <c r="AA409" i="32"/>
  <c r="H375" i="31"/>
  <c r="H354" i="31"/>
  <c r="G347" i="32"/>
  <c r="G397" i="32"/>
  <c r="Q297" i="32"/>
  <c r="G336" i="31"/>
  <c r="H428" i="31"/>
  <c r="G408" i="31"/>
  <c r="I392" i="31"/>
  <c r="J392" i="31"/>
  <c r="H342" i="31"/>
  <c r="I355" i="31"/>
  <c r="G296" i="33"/>
  <c r="G328" i="33"/>
  <c r="AA384" i="32"/>
  <c r="H399" i="31"/>
  <c r="G413" i="33"/>
  <c r="Q392" i="32"/>
  <c r="Q424" i="32"/>
  <c r="AA411" i="32"/>
  <c r="AA421" i="32"/>
  <c r="G423" i="31"/>
  <c r="J394" i="31"/>
  <c r="I376" i="31"/>
  <c r="G347" i="33"/>
  <c r="G375" i="33"/>
  <c r="G433" i="31"/>
  <c r="J342" i="31"/>
  <c r="G376" i="33"/>
  <c r="H339" i="31"/>
  <c r="H358" i="31"/>
  <c r="G393" i="33"/>
  <c r="G385" i="32"/>
  <c r="G417" i="32"/>
  <c r="J346" i="31"/>
  <c r="G410" i="33"/>
  <c r="J381" i="31"/>
  <c r="G338" i="31"/>
  <c r="G351" i="33"/>
  <c r="G379" i="33"/>
  <c r="I367" i="31"/>
  <c r="I335" i="31"/>
  <c r="J343" i="31"/>
  <c r="G412" i="33"/>
  <c r="J425" i="31"/>
  <c r="H383" i="31"/>
  <c r="G313" i="33"/>
  <c r="G341" i="33"/>
  <c r="AA295" i="32"/>
  <c r="AA327" i="32"/>
  <c r="AA405" i="32"/>
  <c r="G358" i="33"/>
  <c r="G335" i="32"/>
  <c r="J388" i="31"/>
  <c r="G429" i="31"/>
  <c r="J371" i="31"/>
  <c r="G351" i="31"/>
  <c r="J438" i="31"/>
  <c r="G309" i="33"/>
  <c r="G337" i="33"/>
  <c r="Q418" i="32"/>
  <c r="AA317" i="32"/>
  <c r="AA403" i="32"/>
  <c r="G355" i="31"/>
  <c r="H379" i="31"/>
  <c r="G295" i="33"/>
  <c r="G343" i="32"/>
  <c r="Q415" i="32"/>
  <c r="G341" i="31"/>
  <c r="H432" i="31"/>
  <c r="G340" i="32"/>
  <c r="J384" i="31"/>
  <c r="Q320" i="32"/>
  <c r="G424" i="31"/>
  <c r="G290" i="33"/>
  <c r="G322" i="33"/>
  <c r="G344" i="31"/>
  <c r="I400" i="31"/>
  <c r="G299" i="33"/>
  <c r="G327" i="33"/>
  <c r="Q417" i="32"/>
  <c r="AA402" i="32"/>
  <c r="H433" i="31"/>
  <c r="I365" i="31"/>
  <c r="I372" i="31"/>
  <c r="G349" i="33"/>
  <c r="G345" i="33"/>
  <c r="AA297" i="32"/>
  <c r="AA329" i="32"/>
  <c r="AA415" i="32"/>
  <c r="G362" i="33"/>
  <c r="G303" i="33"/>
  <c r="G331" i="33"/>
  <c r="AA294" i="32"/>
  <c r="AA326" i="32"/>
  <c r="AA404" i="32"/>
  <c r="G364" i="33"/>
  <c r="G406" i="31"/>
  <c r="I396" i="31"/>
  <c r="G336" i="32"/>
  <c r="H346" i="31"/>
  <c r="G428" i="31"/>
  <c r="G391" i="31"/>
  <c r="H429" i="31"/>
  <c r="I378" i="31"/>
  <c r="G307" i="33"/>
  <c r="G335" i="33"/>
  <c r="AA296" i="32"/>
  <c r="AA328" i="32"/>
  <c r="AA414" i="32"/>
  <c r="G368" i="33"/>
  <c r="G338" i="32"/>
  <c r="H359" i="31"/>
  <c r="G357" i="33"/>
  <c r="G385" i="33"/>
  <c r="G389" i="32"/>
  <c r="G421" i="32"/>
  <c r="G370" i="33"/>
  <c r="H355" i="31"/>
  <c r="G343" i="33"/>
  <c r="G339" i="33"/>
  <c r="I363" i="31"/>
  <c r="AA416" i="32"/>
  <c r="G372" i="33"/>
  <c r="H431" i="31"/>
  <c r="G358" i="31"/>
  <c r="G305" i="33"/>
  <c r="G333" i="33"/>
  <c r="Q416" i="32"/>
  <c r="G395" i="31"/>
  <c r="C287" i="2"/>
  <c r="BF201" i="2"/>
  <c r="C298" i="2"/>
  <c r="BQ201" i="2"/>
  <c r="C243" i="2"/>
  <c r="Z201" i="2" s="1"/>
  <c r="C265" i="2"/>
  <c r="AV201" i="2" s="1"/>
  <c r="C276" i="2"/>
  <c r="C254" i="2"/>
  <c r="AK201" i="2" s="1"/>
  <c r="C232" i="2"/>
  <c r="O201" i="2" s="1"/>
  <c r="C221" i="2"/>
  <c r="D201" i="2" s="1"/>
  <c r="C288" i="2" l="1"/>
  <c r="BG201" i="2"/>
  <c r="C310" i="2"/>
  <c r="CC201" i="2"/>
  <c r="C299" i="2"/>
  <c r="BR201" i="2"/>
  <c r="C244" i="2"/>
  <c r="AA201" i="2" s="1"/>
  <c r="C266" i="2"/>
  <c r="AW201" i="2" s="1"/>
  <c r="C277" i="2"/>
  <c r="C255" i="2"/>
  <c r="AL201" i="2" s="1"/>
  <c r="C233" i="2"/>
  <c r="P201" i="2" s="1"/>
  <c r="C222" i="2"/>
  <c r="E201" i="2" s="1"/>
  <c r="C289" i="2" l="1"/>
  <c r="BH201" i="2"/>
  <c r="C311" i="2"/>
  <c r="CD201" i="2"/>
  <c r="C322" i="2"/>
  <c r="CO201" i="2"/>
  <c r="C300" i="2"/>
  <c r="BS201" i="2"/>
  <c r="C245" i="2"/>
  <c r="AB201" i="2" s="1"/>
  <c r="C267" i="2"/>
  <c r="AX201" i="2" s="1"/>
  <c r="C278" i="2"/>
  <c r="C256" i="2"/>
  <c r="AM201" i="2" s="1"/>
  <c r="C234" i="2"/>
  <c r="Q201" i="2" s="1"/>
  <c r="C223" i="2"/>
  <c r="F201" i="2" s="1"/>
  <c r="C290" i="2" l="1"/>
  <c r="BI201" i="2"/>
  <c r="C312" i="2"/>
  <c r="CE201" i="2"/>
  <c r="C334" i="2"/>
  <c r="DA201" i="2"/>
  <c r="C323" i="2"/>
  <c r="CP201" i="2"/>
  <c r="C301" i="2"/>
  <c r="BT201" i="2"/>
  <c r="C246" i="2"/>
  <c r="AC201" i="2" s="1"/>
  <c r="C268" i="2"/>
  <c r="C279" i="2"/>
  <c r="C257" i="2"/>
  <c r="AN201" i="2" s="1"/>
  <c r="C235" i="2"/>
  <c r="R201" i="2" s="1"/>
  <c r="C224" i="2"/>
  <c r="G201" i="2" s="1"/>
  <c r="C291" i="2" l="1"/>
  <c r="BJ201" i="2"/>
  <c r="C313" i="2"/>
  <c r="CF201" i="2"/>
  <c r="C335" i="2"/>
  <c r="DB201" i="2"/>
  <c r="C346" i="2"/>
  <c r="DM201" i="2"/>
  <c r="C324" i="2"/>
  <c r="CQ201" i="2"/>
  <c r="C302" i="2"/>
  <c r="BU201" i="2"/>
  <c r="C280" i="2"/>
  <c r="AY201" i="2"/>
  <c r="C247" i="2"/>
  <c r="AD201" i="2" s="1"/>
  <c r="C236" i="2"/>
  <c r="S201" i="2" s="1"/>
  <c r="C269" i="2"/>
  <c r="C258" i="2"/>
  <c r="AO201" i="2" s="1"/>
  <c r="C281" i="2" l="1"/>
  <c r="AZ201" i="2"/>
  <c r="C292" i="2"/>
  <c r="BK201" i="2"/>
  <c r="C314" i="2"/>
  <c r="CG201" i="2"/>
  <c r="C336" i="2"/>
  <c r="DC201" i="2"/>
  <c r="C358" i="2"/>
  <c r="DY201" i="2"/>
  <c r="C347" i="2"/>
  <c r="DN201" i="2"/>
  <c r="C325" i="2"/>
  <c r="CR201" i="2"/>
  <c r="C303" i="2"/>
  <c r="BV201" i="2"/>
  <c r="C270" i="2"/>
  <c r="C248" i="2"/>
  <c r="AE201" i="2" s="1"/>
  <c r="C259" i="2"/>
  <c r="AP201" i="2" s="1"/>
  <c r="C282" i="2" l="1"/>
  <c r="BA201" i="2"/>
  <c r="C315" i="2"/>
  <c r="CH201" i="2"/>
  <c r="C337" i="2"/>
  <c r="DD201" i="2"/>
  <c r="C359" i="2"/>
  <c r="DZ201" i="2"/>
  <c r="C370" i="2"/>
  <c r="EK201" i="2"/>
  <c r="C348" i="2"/>
  <c r="DO201" i="2"/>
  <c r="C326" i="2"/>
  <c r="CS201" i="2"/>
  <c r="C304" i="2"/>
  <c r="BW201" i="2"/>
  <c r="C293" i="2"/>
  <c r="BL201" i="2"/>
  <c r="C271" i="2"/>
  <c r="C260" i="2"/>
  <c r="AQ201" i="2" s="1"/>
  <c r="C283" i="2" l="1"/>
  <c r="BB201" i="2"/>
  <c r="C305" i="2"/>
  <c r="BX201" i="2"/>
  <c r="C316" i="2"/>
  <c r="CI201" i="2"/>
  <c r="C338" i="2"/>
  <c r="DE201" i="2"/>
  <c r="C360" i="2"/>
  <c r="EA201" i="2"/>
  <c r="C382" i="2"/>
  <c r="EW201" i="2"/>
  <c r="C371" i="2"/>
  <c r="EL201" i="2"/>
  <c r="C349" i="2"/>
  <c r="DP201" i="2"/>
  <c r="C327" i="2"/>
  <c r="CT201" i="2"/>
  <c r="C294" i="2"/>
  <c r="BM201" i="2"/>
  <c r="C272" i="2"/>
  <c r="C284" i="2" l="1"/>
  <c r="BC201" i="2"/>
  <c r="C306" i="2"/>
  <c r="BY201" i="2"/>
  <c r="C339" i="2"/>
  <c r="DF201" i="2"/>
  <c r="C361" i="2"/>
  <c r="EB201" i="2"/>
  <c r="C383" i="2"/>
  <c r="EX201" i="2"/>
  <c r="C394" i="2"/>
  <c r="FI201" i="2"/>
  <c r="C372" i="2"/>
  <c r="EM201" i="2"/>
  <c r="C350" i="2"/>
  <c r="DQ201" i="2"/>
  <c r="C328" i="2"/>
  <c r="CU201" i="2"/>
  <c r="C317" i="2"/>
  <c r="CJ201" i="2"/>
  <c r="C295" i="2"/>
  <c r="BN201" i="2"/>
  <c r="A56" i="29"/>
  <c r="A57" i="29"/>
  <c r="A58" i="29"/>
  <c r="A59" i="29"/>
  <c r="A60" i="29"/>
  <c r="A61" i="29"/>
  <c r="A62" i="29"/>
  <c r="A63" i="29"/>
  <c r="A64" i="29"/>
  <c r="A65" i="29"/>
  <c r="A66" i="29"/>
  <c r="A67" i="29"/>
  <c r="A68" i="29"/>
  <c r="A69" i="29"/>
  <c r="A70" i="29"/>
  <c r="A71" i="29"/>
  <c r="A72" i="29"/>
  <c r="A73" i="29"/>
  <c r="A74" i="29"/>
  <c r="A75" i="29"/>
  <c r="A76" i="29"/>
  <c r="A77" i="29"/>
  <c r="A78" i="29"/>
  <c r="A79" i="29"/>
  <c r="A80" i="29"/>
  <c r="A81" i="29"/>
  <c r="A82" i="29"/>
  <c r="A83" i="29"/>
  <c r="A84" i="29"/>
  <c r="A85" i="29"/>
  <c r="A86" i="29"/>
  <c r="A87" i="29"/>
  <c r="A88" i="29"/>
  <c r="A89" i="29"/>
  <c r="A90" i="29"/>
  <c r="A91" i="29"/>
  <c r="A92" i="29"/>
  <c r="A93" i="29"/>
  <c r="A94" i="29"/>
  <c r="A95" i="29"/>
  <c r="A96" i="29"/>
  <c r="A97" i="29"/>
  <c r="A55" i="29"/>
  <c r="C307" i="2" l="1"/>
  <c r="BZ201" i="2"/>
  <c r="C329" i="2"/>
  <c r="CV201" i="2"/>
  <c r="C340" i="2"/>
  <c r="DG201" i="2"/>
  <c r="C362" i="2"/>
  <c r="EC201" i="2"/>
  <c r="C384" i="2"/>
  <c r="EY201" i="2"/>
  <c r="C406" i="2"/>
  <c r="FU201" i="2"/>
  <c r="C395" i="2"/>
  <c r="FJ201" i="2"/>
  <c r="C373" i="2"/>
  <c r="EN201" i="2"/>
  <c r="C351" i="2"/>
  <c r="DR201" i="2"/>
  <c r="C318" i="2"/>
  <c r="CK201" i="2"/>
  <c r="C296" i="2"/>
  <c r="BO201" i="2"/>
  <c r="A17" i="29"/>
  <c r="A18" i="29"/>
  <c r="A19" i="29"/>
  <c r="A20" i="29"/>
  <c r="A21" i="29"/>
  <c r="A22" i="29"/>
  <c r="A23" i="29"/>
  <c r="A24" i="29"/>
  <c r="A25" i="29"/>
  <c r="A26" i="29"/>
  <c r="A27" i="29"/>
  <c r="A28" i="29"/>
  <c r="A29" i="29"/>
  <c r="A30" i="29"/>
  <c r="A31" i="29"/>
  <c r="A32" i="29"/>
  <c r="A33" i="29"/>
  <c r="A34" i="29"/>
  <c r="A35" i="29"/>
  <c r="A36" i="29"/>
  <c r="A37" i="29"/>
  <c r="A38" i="29"/>
  <c r="A39" i="29"/>
  <c r="A40" i="29"/>
  <c r="A41" i="29"/>
  <c r="A42" i="29"/>
  <c r="A43" i="29"/>
  <c r="A44" i="29"/>
  <c r="A45" i="29"/>
  <c r="A46" i="29"/>
  <c r="A47" i="29"/>
  <c r="A48" i="29"/>
  <c r="A49" i="29"/>
  <c r="A50" i="29"/>
  <c r="A51" i="29"/>
  <c r="A52" i="29"/>
  <c r="A53" i="29"/>
  <c r="A54" i="29"/>
  <c r="A98" i="29"/>
  <c r="A99" i="29"/>
  <c r="A100" i="29"/>
  <c r="A101" i="29"/>
  <c r="A102" i="29"/>
  <c r="A103" i="29"/>
  <c r="A104" i="29"/>
  <c r="A105" i="29"/>
  <c r="A106" i="29"/>
  <c r="A107" i="29"/>
  <c r="A108" i="29"/>
  <c r="A109" i="29"/>
  <c r="A110" i="29"/>
  <c r="A111" i="29"/>
  <c r="A112" i="29"/>
  <c r="A113" i="29"/>
  <c r="A114" i="29"/>
  <c r="A115" i="29"/>
  <c r="A116" i="29"/>
  <c r="A117" i="29"/>
  <c r="A13" i="29"/>
  <c r="C308" i="2" l="1"/>
  <c r="CA201" i="2"/>
  <c r="C330" i="2"/>
  <c r="CW201" i="2"/>
  <c r="C363" i="2"/>
  <c r="ED201" i="2"/>
  <c r="C385" i="2"/>
  <c r="EZ201" i="2"/>
  <c r="C407" i="2"/>
  <c r="FV201" i="2"/>
  <c r="C396" i="2"/>
  <c r="FK201" i="2"/>
  <c r="C374" i="2"/>
  <c r="EO201" i="2"/>
  <c r="C352" i="2"/>
  <c r="DS201" i="2"/>
  <c r="C341" i="2"/>
  <c r="DH201" i="2"/>
  <c r="C319" i="2"/>
  <c r="CL201" i="2"/>
  <c r="AZ75" i="14"/>
  <c r="AY75" i="14"/>
  <c r="AX75" i="14"/>
  <c r="AW75" i="14"/>
  <c r="AV75" i="14"/>
  <c r="AU75" i="14"/>
  <c r="AT75" i="14"/>
  <c r="AS75" i="14"/>
  <c r="AR75" i="14"/>
  <c r="AQ75" i="14"/>
  <c r="AP75" i="14"/>
  <c r="AO75" i="14"/>
  <c r="AN75" i="14"/>
  <c r="AM75" i="14"/>
  <c r="AL75" i="14"/>
  <c r="AK75" i="14"/>
  <c r="AJ75" i="14"/>
  <c r="AI75" i="14"/>
  <c r="AH75" i="14"/>
  <c r="AG75" i="14"/>
  <c r="AF75" i="14"/>
  <c r="AE75" i="14"/>
  <c r="AD75" i="14"/>
  <c r="AC75" i="14"/>
  <c r="AB75" i="14"/>
  <c r="AA75" i="14"/>
  <c r="Z75" i="14"/>
  <c r="Y75" i="14"/>
  <c r="X75" i="14"/>
  <c r="W75" i="14"/>
  <c r="V75" i="14"/>
  <c r="U75" i="14"/>
  <c r="T75" i="14"/>
  <c r="S75" i="14"/>
  <c r="R75" i="14"/>
  <c r="Q75" i="14"/>
  <c r="P75" i="14"/>
  <c r="O75" i="14"/>
  <c r="N75" i="14"/>
  <c r="M75" i="14"/>
  <c r="L75" i="14"/>
  <c r="K75" i="14"/>
  <c r="J75" i="14"/>
  <c r="I75" i="14"/>
  <c r="H75" i="14"/>
  <c r="G75" i="14"/>
  <c r="F75" i="14"/>
  <c r="E75" i="14"/>
  <c r="AZ60" i="14"/>
  <c r="AZ91" i="14" s="1"/>
  <c r="AY60" i="14"/>
  <c r="AY91" i="14" s="1"/>
  <c r="AX60" i="14"/>
  <c r="AX91" i="14" s="1"/>
  <c r="AW60" i="14"/>
  <c r="AW91" i="14" s="1"/>
  <c r="AV60" i="14"/>
  <c r="AV91" i="14" s="1"/>
  <c r="AU60" i="14"/>
  <c r="AU91" i="14" s="1"/>
  <c r="AT60" i="14"/>
  <c r="AT91" i="14" s="1"/>
  <c r="AS60" i="14"/>
  <c r="AS91" i="14" s="1"/>
  <c r="AR60" i="14"/>
  <c r="AR91" i="14" s="1"/>
  <c r="AQ60" i="14"/>
  <c r="AQ91" i="14" s="1"/>
  <c r="AP60" i="14"/>
  <c r="AP91" i="14" s="1"/>
  <c r="AO60" i="14"/>
  <c r="AO91" i="14" s="1"/>
  <c r="AN60" i="14"/>
  <c r="AN91" i="14" s="1"/>
  <c r="AM60" i="14"/>
  <c r="AM91" i="14" s="1"/>
  <c r="AL60" i="14"/>
  <c r="AL91" i="14" s="1"/>
  <c r="AK60" i="14"/>
  <c r="AK91" i="14" s="1"/>
  <c r="AJ60" i="14"/>
  <c r="AJ91" i="14" s="1"/>
  <c r="AI60" i="14"/>
  <c r="AI91" i="14" s="1"/>
  <c r="AH60" i="14"/>
  <c r="AH91" i="14" s="1"/>
  <c r="AG60" i="14"/>
  <c r="AG91" i="14" s="1"/>
  <c r="AF60" i="14"/>
  <c r="AF91" i="14" s="1"/>
  <c r="AE60" i="14"/>
  <c r="AE91" i="14" s="1"/>
  <c r="AD60" i="14"/>
  <c r="AD91" i="14" s="1"/>
  <c r="AC60" i="14"/>
  <c r="AC91" i="14" s="1"/>
  <c r="AB60" i="14"/>
  <c r="AB91" i="14" s="1"/>
  <c r="AA60" i="14"/>
  <c r="AA91" i="14" s="1"/>
  <c r="Z60" i="14"/>
  <c r="Z91" i="14" s="1"/>
  <c r="Y60" i="14"/>
  <c r="Y91" i="14" s="1"/>
  <c r="X60" i="14"/>
  <c r="X91" i="14" s="1"/>
  <c r="W60" i="14"/>
  <c r="W91" i="14" s="1"/>
  <c r="V60" i="14"/>
  <c r="V91" i="14" s="1"/>
  <c r="U60" i="14"/>
  <c r="U91" i="14" s="1"/>
  <c r="T60" i="14"/>
  <c r="T91" i="14" s="1"/>
  <c r="S60" i="14"/>
  <c r="S91" i="14" s="1"/>
  <c r="R60" i="14"/>
  <c r="R91" i="14" s="1"/>
  <c r="Q60" i="14"/>
  <c r="Q91" i="14" s="1"/>
  <c r="P60" i="14"/>
  <c r="P91" i="14" s="1"/>
  <c r="O60" i="14"/>
  <c r="O91" i="14" s="1"/>
  <c r="N60" i="14"/>
  <c r="N91" i="14" s="1"/>
  <c r="M60" i="14"/>
  <c r="M91" i="14" s="1"/>
  <c r="L60" i="14"/>
  <c r="L91" i="14" s="1"/>
  <c r="K60" i="14"/>
  <c r="K91" i="14" s="1"/>
  <c r="J60" i="14"/>
  <c r="J91" i="14" s="1"/>
  <c r="I60" i="14"/>
  <c r="I91" i="14" s="1"/>
  <c r="H60" i="14"/>
  <c r="H91" i="14" s="1"/>
  <c r="G60" i="14"/>
  <c r="G91" i="14" s="1"/>
  <c r="F60" i="14"/>
  <c r="F91" i="14" s="1"/>
  <c r="E60" i="14"/>
  <c r="E91" i="14" s="1"/>
  <c r="A8" i="30"/>
  <c r="A9" i="30"/>
  <c r="A10" i="30"/>
  <c r="A11" i="30"/>
  <c r="A12" i="30"/>
  <c r="A13" i="30"/>
  <c r="A14" i="30"/>
  <c r="B4" i="10"/>
  <c r="B5" i="10"/>
  <c r="B6" i="10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C331" i="2" l="1"/>
  <c r="CX201" i="2"/>
  <c r="C353" i="2"/>
  <c r="DT201" i="2"/>
  <c r="C364" i="2"/>
  <c r="EE201" i="2"/>
  <c r="C386" i="2"/>
  <c r="FA201" i="2"/>
  <c r="C408" i="2"/>
  <c r="FW201" i="2"/>
  <c r="C397" i="2"/>
  <c r="FL201" i="2"/>
  <c r="C375" i="2"/>
  <c r="EP201" i="2"/>
  <c r="C342" i="2"/>
  <c r="DI201" i="2"/>
  <c r="C320" i="2"/>
  <c r="CM201" i="2"/>
  <c r="A3" i="29"/>
  <c r="A4" i="29"/>
  <c r="A5" i="29"/>
  <c r="A6" i="29"/>
  <c r="A7" i="29"/>
  <c r="A8" i="29"/>
  <c r="A9" i="29"/>
  <c r="A10" i="29"/>
  <c r="A11" i="29"/>
  <c r="A12" i="29"/>
  <c r="C332" i="2" l="1"/>
  <c r="CY201" i="2"/>
  <c r="C354" i="2"/>
  <c r="DU201" i="2"/>
  <c r="C387" i="2"/>
  <c r="FB201" i="2"/>
  <c r="C409" i="2"/>
  <c r="FX201" i="2"/>
  <c r="C398" i="2"/>
  <c r="FM201" i="2"/>
  <c r="C376" i="2"/>
  <c r="EQ201" i="2"/>
  <c r="C365" i="2"/>
  <c r="EF201" i="2"/>
  <c r="C343" i="2"/>
  <c r="DJ201" i="2"/>
  <c r="I57" i="28"/>
  <c r="H57" i="28"/>
  <c r="G57" i="28"/>
  <c r="F57" i="28"/>
  <c r="I56" i="28"/>
  <c r="H56" i="28"/>
  <c r="G56" i="28"/>
  <c r="F56" i="28"/>
  <c r="I55" i="28"/>
  <c r="H55" i="28"/>
  <c r="G55" i="28"/>
  <c r="F55" i="28"/>
  <c r="I54" i="28"/>
  <c r="H54" i="28"/>
  <c r="G54" i="28"/>
  <c r="F54" i="28"/>
  <c r="I53" i="28"/>
  <c r="H53" i="28"/>
  <c r="G53" i="28"/>
  <c r="F53" i="28"/>
  <c r="I52" i="28"/>
  <c r="H52" i="28"/>
  <c r="G52" i="28"/>
  <c r="F52" i="28"/>
  <c r="I51" i="28"/>
  <c r="H51" i="28"/>
  <c r="G51" i="28"/>
  <c r="F51" i="28"/>
  <c r="I50" i="28"/>
  <c r="H50" i="28"/>
  <c r="G50" i="28"/>
  <c r="F50" i="28"/>
  <c r="I49" i="28"/>
  <c r="H49" i="28"/>
  <c r="G49" i="28"/>
  <c r="F49" i="28"/>
  <c r="I48" i="28"/>
  <c r="H48" i="28"/>
  <c r="G48" i="28"/>
  <c r="F48" i="28"/>
  <c r="I47" i="28"/>
  <c r="H47" i="28"/>
  <c r="G47" i="28"/>
  <c r="F47" i="28"/>
  <c r="I46" i="28"/>
  <c r="H46" i="28"/>
  <c r="G46" i="28"/>
  <c r="F46" i="28"/>
  <c r="I45" i="28"/>
  <c r="H45" i="28"/>
  <c r="G45" i="28"/>
  <c r="F45" i="28"/>
  <c r="I44" i="28"/>
  <c r="H44" i="28"/>
  <c r="G44" i="28"/>
  <c r="F44" i="28"/>
  <c r="I43" i="28"/>
  <c r="H43" i="28"/>
  <c r="G43" i="28"/>
  <c r="F43" i="28"/>
  <c r="I42" i="28"/>
  <c r="H42" i="28"/>
  <c r="G42" i="28"/>
  <c r="F42" i="28"/>
  <c r="I41" i="28"/>
  <c r="H41" i="28"/>
  <c r="G41" i="28"/>
  <c r="F41" i="28"/>
  <c r="I40" i="28"/>
  <c r="H40" i="28"/>
  <c r="G40" i="28"/>
  <c r="F40" i="28"/>
  <c r="I39" i="28"/>
  <c r="H39" i="28"/>
  <c r="G39" i="28"/>
  <c r="F39" i="28"/>
  <c r="I38" i="28"/>
  <c r="H38" i="28"/>
  <c r="G38" i="28"/>
  <c r="F38" i="28"/>
  <c r="I37" i="28"/>
  <c r="H37" i="28"/>
  <c r="G37" i="28"/>
  <c r="F37" i="28"/>
  <c r="I36" i="28"/>
  <c r="H36" i="28"/>
  <c r="G36" i="28"/>
  <c r="F36" i="28"/>
  <c r="I35" i="28"/>
  <c r="H35" i="28"/>
  <c r="G35" i="28"/>
  <c r="F35" i="28"/>
  <c r="I34" i="28"/>
  <c r="H34" i="28"/>
  <c r="G34" i="28"/>
  <c r="F34" i="28"/>
  <c r="I33" i="28"/>
  <c r="H33" i="28"/>
  <c r="G33" i="28"/>
  <c r="F33" i="28"/>
  <c r="I32" i="28"/>
  <c r="H32" i="28"/>
  <c r="G32" i="28"/>
  <c r="F32" i="28"/>
  <c r="I31" i="28"/>
  <c r="H31" i="28"/>
  <c r="G31" i="28"/>
  <c r="F31" i="28"/>
  <c r="I30" i="28"/>
  <c r="H30" i="28"/>
  <c r="G30" i="28"/>
  <c r="F30" i="28"/>
  <c r="I29" i="28"/>
  <c r="H29" i="28"/>
  <c r="G29" i="28"/>
  <c r="F29" i="28"/>
  <c r="I28" i="28"/>
  <c r="H28" i="28"/>
  <c r="G28" i="28"/>
  <c r="F28" i="28"/>
  <c r="I27" i="28"/>
  <c r="H27" i="28"/>
  <c r="G27" i="28"/>
  <c r="F27" i="28"/>
  <c r="I26" i="28"/>
  <c r="H26" i="28"/>
  <c r="G26" i="28"/>
  <c r="F26" i="28"/>
  <c r="I25" i="28"/>
  <c r="H25" i="28"/>
  <c r="G25" i="28"/>
  <c r="F25" i="28"/>
  <c r="I24" i="28"/>
  <c r="H24" i="28"/>
  <c r="G24" i="28"/>
  <c r="F24" i="28"/>
  <c r="I23" i="28"/>
  <c r="H23" i="28"/>
  <c r="G23" i="28"/>
  <c r="F23" i="28"/>
  <c r="I22" i="28"/>
  <c r="H22" i="28"/>
  <c r="G22" i="28"/>
  <c r="F22" i="28"/>
  <c r="I21" i="28"/>
  <c r="H21" i="28"/>
  <c r="G21" i="28"/>
  <c r="F21" i="28"/>
  <c r="I20" i="28"/>
  <c r="H20" i="28"/>
  <c r="G20" i="28"/>
  <c r="F20" i="28"/>
  <c r="I19" i="28"/>
  <c r="H19" i="28"/>
  <c r="G19" i="28"/>
  <c r="F19" i="28"/>
  <c r="I18" i="28"/>
  <c r="H18" i="28"/>
  <c r="G18" i="28"/>
  <c r="F18" i="28"/>
  <c r="C355" i="2" l="1"/>
  <c r="DV201" i="2"/>
  <c r="C377" i="2"/>
  <c r="ER201" i="2"/>
  <c r="C388" i="2"/>
  <c r="FC201" i="2"/>
  <c r="C410" i="2"/>
  <c r="FY201" i="2"/>
  <c r="C399" i="2"/>
  <c r="FN201" i="2"/>
  <c r="C366" i="2"/>
  <c r="EG201" i="2"/>
  <c r="C344" i="2"/>
  <c r="DK201" i="2"/>
  <c r="D2" i="27"/>
  <c r="E2" i="27" s="1"/>
  <c r="F2" i="27" s="1"/>
  <c r="G2" i="27" s="1"/>
  <c r="H2" i="27" s="1"/>
  <c r="I2" i="27" s="1"/>
  <c r="J2" i="27" s="1"/>
  <c r="K2" i="27" s="1"/>
  <c r="L2" i="27" s="1"/>
  <c r="M2" i="27" s="1"/>
  <c r="N2" i="27" s="1"/>
  <c r="O2" i="27" s="1"/>
  <c r="P2" i="27" s="1"/>
  <c r="Q2" i="27" s="1"/>
  <c r="AX79" i="14"/>
  <c r="AX78" i="14" s="1"/>
  <c r="AZ59" i="14"/>
  <c r="AY59" i="14"/>
  <c r="AX59" i="14"/>
  <c r="AW59" i="14"/>
  <c r="AV59" i="14"/>
  <c r="AU59" i="14"/>
  <c r="AT59" i="14"/>
  <c r="AS59" i="14"/>
  <c r="AR59" i="14"/>
  <c r="AQ59" i="14"/>
  <c r="AP59" i="14"/>
  <c r="AO59" i="14"/>
  <c r="AN59" i="14"/>
  <c r="AM59" i="14"/>
  <c r="AL59" i="14"/>
  <c r="AK59" i="14"/>
  <c r="AJ59" i="14"/>
  <c r="AI59" i="14"/>
  <c r="AH59" i="14"/>
  <c r="AG59" i="14"/>
  <c r="AF59" i="14"/>
  <c r="AE59" i="14"/>
  <c r="AD59" i="14"/>
  <c r="AC59" i="14"/>
  <c r="AB59" i="14"/>
  <c r="AA59" i="14"/>
  <c r="Z59" i="14"/>
  <c r="Y59" i="14"/>
  <c r="X59" i="14"/>
  <c r="W59" i="14"/>
  <c r="V59" i="14"/>
  <c r="U59" i="14"/>
  <c r="T59" i="14"/>
  <c r="S59" i="14"/>
  <c r="R59" i="14"/>
  <c r="Q59" i="14"/>
  <c r="P59" i="14"/>
  <c r="O59" i="14"/>
  <c r="N59" i="14"/>
  <c r="M59" i="14"/>
  <c r="L59" i="14"/>
  <c r="K59" i="14"/>
  <c r="J59" i="14"/>
  <c r="I59" i="14"/>
  <c r="H59" i="14"/>
  <c r="G59" i="14"/>
  <c r="F59" i="14"/>
  <c r="E59" i="14"/>
  <c r="AZ58" i="14"/>
  <c r="AY58" i="14"/>
  <c r="AX58" i="14"/>
  <c r="AW58" i="14"/>
  <c r="AV58" i="14"/>
  <c r="AU58" i="14"/>
  <c r="AT58" i="14"/>
  <c r="AS58" i="14"/>
  <c r="AR58" i="14"/>
  <c r="AQ58" i="14"/>
  <c r="AP58" i="14"/>
  <c r="AO58" i="14"/>
  <c r="AN58" i="14"/>
  <c r="AM58" i="14"/>
  <c r="AL58" i="14"/>
  <c r="AK58" i="14"/>
  <c r="AJ58" i="14"/>
  <c r="AI58" i="14"/>
  <c r="AH58" i="14"/>
  <c r="AG58" i="14"/>
  <c r="AF58" i="14"/>
  <c r="AE58" i="14"/>
  <c r="AD58" i="14"/>
  <c r="AC58" i="14"/>
  <c r="AB58" i="14"/>
  <c r="AA58" i="14"/>
  <c r="Z58" i="14"/>
  <c r="Y58" i="14"/>
  <c r="X58" i="14"/>
  <c r="W58" i="14"/>
  <c r="V58" i="14"/>
  <c r="U58" i="14"/>
  <c r="T58" i="14"/>
  <c r="S58" i="14"/>
  <c r="R58" i="14"/>
  <c r="Q58" i="14"/>
  <c r="P58" i="14"/>
  <c r="O58" i="14"/>
  <c r="N58" i="14"/>
  <c r="M58" i="14"/>
  <c r="L58" i="14"/>
  <c r="K58" i="14"/>
  <c r="J58" i="14"/>
  <c r="I58" i="14"/>
  <c r="H58" i="14"/>
  <c r="G58" i="14"/>
  <c r="F58" i="14"/>
  <c r="E58" i="14"/>
  <c r="AZ57" i="14"/>
  <c r="AY57" i="14"/>
  <c r="AX57" i="14"/>
  <c r="AW57" i="14"/>
  <c r="AV57" i="14"/>
  <c r="AU57" i="14"/>
  <c r="AT57" i="14"/>
  <c r="AS57" i="14"/>
  <c r="AR57" i="14"/>
  <c r="AQ57" i="14"/>
  <c r="AP57" i="14"/>
  <c r="AO57" i="14"/>
  <c r="AN57" i="14"/>
  <c r="AM57" i="14"/>
  <c r="AL57" i="14"/>
  <c r="AK57" i="14"/>
  <c r="AJ57" i="14"/>
  <c r="AI57" i="14"/>
  <c r="AH57" i="14"/>
  <c r="AG57" i="14"/>
  <c r="AF57" i="14"/>
  <c r="AE57" i="14"/>
  <c r="AD57" i="14"/>
  <c r="AC57" i="14"/>
  <c r="AB57" i="14"/>
  <c r="AA57" i="14"/>
  <c r="Z57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AZ56" i="14"/>
  <c r="AY56" i="14"/>
  <c r="AX56" i="14"/>
  <c r="AW56" i="14"/>
  <c r="AV56" i="14"/>
  <c r="AU56" i="14"/>
  <c r="AT56" i="14"/>
  <c r="AS56" i="14"/>
  <c r="AR56" i="14"/>
  <c r="AQ56" i="14"/>
  <c r="AP56" i="14"/>
  <c r="AO56" i="14"/>
  <c r="AN56" i="14"/>
  <c r="AM56" i="14"/>
  <c r="AL56" i="14"/>
  <c r="AK56" i="14"/>
  <c r="AJ56" i="14"/>
  <c r="AI56" i="14"/>
  <c r="AH56" i="14"/>
  <c r="AG56" i="14"/>
  <c r="AF56" i="14"/>
  <c r="AE56" i="14"/>
  <c r="AD56" i="14"/>
  <c r="AC56" i="14"/>
  <c r="AB56" i="14"/>
  <c r="AA56" i="14"/>
  <c r="Z56" i="14"/>
  <c r="Y56" i="14"/>
  <c r="X56" i="14"/>
  <c r="W56" i="14"/>
  <c r="V56" i="14"/>
  <c r="U56" i="14"/>
  <c r="T56" i="14"/>
  <c r="S56" i="14"/>
  <c r="R56" i="14"/>
  <c r="Q56" i="14"/>
  <c r="P56" i="14"/>
  <c r="O56" i="14"/>
  <c r="N56" i="14"/>
  <c r="M56" i="14"/>
  <c r="L56" i="14"/>
  <c r="K56" i="14"/>
  <c r="J56" i="14"/>
  <c r="I56" i="14"/>
  <c r="H56" i="14"/>
  <c r="G56" i="14"/>
  <c r="F56" i="14"/>
  <c r="E56" i="14"/>
  <c r="AZ55" i="14"/>
  <c r="AY55" i="14"/>
  <c r="AX55" i="14"/>
  <c r="AW55" i="14"/>
  <c r="AV55" i="14"/>
  <c r="AU55" i="14"/>
  <c r="AT55" i="14"/>
  <c r="AS55" i="14"/>
  <c r="AR55" i="14"/>
  <c r="AQ55" i="14"/>
  <c r="AP55" i="14"/>
  <c r="AO55" i="14"/>
  <c r="AN55" i="14"/>
  <c r="AM55" i="14"/>
  <c r="AL55" i="14"/>
  <c r="AK55" i="14"/>
  <c r="AJ55" i="14"/>
  <c r="AI55" i="14"/>
  <c r="AH55" i="14"/>
  <c r="AG55" i="14"/>
  <c r="AF55" i="14"/>
  <c r="AE55" i="14"/>
  <c r="AD55" i="14"/>
  <c r="AC55" i="14"/>
  <c r="AB55" i="14"/>
  <c r="AA55" i="14"/>
  <c r="Z55" i="14"/>
  <c r="Y55" i="14"/>
  <c r="X55" i="14"/>
  <c r="W55" i="14"/>
  <c r="V55" i="14"/>
  <c r="U55" i="14"/>
  <c r="T55" i="14"/>
  <c r="S55" i="14"/>
  <c r="R55" i="14"/>
  <c r="Q55" i="14"/>
  <c r="P55" i="14"/>
  <c r="O55" i="14"/>
  <c r="N55" i="14"/>
  <c r="M55" i="14"/>
  <c r="L55" i="14"/>
  <c r="K55" i="14"/>
  <c r="J55" i="14"/>
  <c r="I55" i="14"/>
  <c r="H55" i="14"/>
  <c r="G55" i="14"/>
  <c r="F55" i="14"/>
  <c r="E55" i="14"/>
  <c r="AZ54" i="14"/>
  <c r="AY54" i="14"/>
  <c r="AX54" i="14"/>
  <c r="AW54" i="14"/>
  <c r="AV54" i="14"/>
  <c r="AU54" i="14"/>
  <c r="AT54" i="14"/>
  <c r="AS54" i="14"/>
  <c r="AR54" i="14"/>
  <c r="AQ54" i="14"/>
  <c r="AP54" i="14"/>
  <c r="AO54" i="14"/>
  <c r="AN54" i="14"/>
  <c r="AM54" i="14"/>
  <c r="AL54" i="14"/>
  <c r="AK54" i="14"/>
  <c r="AJ54" i="14"/>
  <c r="AI54" i="14"/>
  <c r="AH54" i="14"/>
  <c r="AG54" i="14"/>
  <c r="AF54" i="14"/>
  <c r="AE54" i="14"/>
  <c r="AD54" i="14"/>
  <c r="AC54" i="14"/>
  <c r="AB54" i="14"/>
  <c r="AA54" i="14"/>
  <c r="Z54" i="14"/>
  <c r="Y54" i="14"/>
  <c r="X54" i="14"/>
  <c r="W54" i="14"/>
  <c r="V54" i="14"/>
  <c r="U54" i="14"/>
  <c r="T54" i="14"/>
  <c r="S54" i="14"/>
  <c r="R54" i="14"/>
  <c r="Q54" i="14"/>
  <c r="P54" i="14"/>
  <c r="O54" i="14"/>
  <c r="N54" i="14"/>
  <c r="M54" i="14"/>
  <c r="L54" i="14"/>
  <c r="K54" i="14"/>
  <c r="J54" i="14"/>
  <c r="I54" i="14"/>
  <c r="H54" i="14"/>
  <c r="G54" i="14"/>
  <c r="F54" i="14"/>
  <c r="E54" i="14"/>
  <c r="AZ53" i="14"/>
  <c r="AY53" i="14"/>
  <c r="AX53" i="14"/>
  <c r="AW53" i="14"/>
  <c r="AV53" i="14"/>
  <c r="AU53" i="14"/>
  <c r="AT53" i="14"/>
  <c r="AS53" i="14"/>
  <c r="AR53" i="14"/>
  <c r="AQ53" i="14"/>
  <c r="AP53" i="14"/>
  <c r="AO53" i="14"/>
  <c r="AN53" i="14"/>
  <c r="AM53" i="14"/>
  <c r="AL53" i="14"/>
  <c r="AK53" i="14"/>
  <c r="AJ53" i="14"/>
  <c r="AI53" i="14"/>
  <c r="AH53" i="14"/>
  <c r="AG53" i="14"/>
  <c r="AF53" i="14"/>
  <c r="AE53" i="14"/>
  <c r="AD53" i="14"/>
  <c r="AC53" i="14"/>
  <c r="AB53" i="14"/>
  <c r="AA53" i="14"/>
  <c r="Z53" i="14"/>
  <c r="Y53" i="14"/>
  <c r="X53" i="14"/>
  <c r="W53" i="14"/>
  <c r="V53" i="14"/>
  <c r="U53" i="14"/>
  <c r="T53" i="14"/>
  <c r="S53" i="14"/>
  <c r="R53" i="14"/>
  <c r="Q53" i="14"/>
  <c r="P53" i="14"/>
  <c r="O53" i="14"/>
  <c r="N53" i="14"/>
  <c r="M53" i="14"/>
  <c r="L53" i="14"/>
  <c r="K53" i="14"/>
  <c r="J53" i="14"/>
  <c r="I53" i="14"/>
  <c r="H53" i="14"/>
  <c r="G53" i="14"/>
  <c r="F53" i="14"/>
  <c r="E53" i="14"/>
  <c r="AZ52" i="14"/>
  <c r="AY52" i="14"/>
  <c r="AX52" i="14"/>
  <c r="AW52" i="14"/>
  <c r="AV52" i="14"/>
  <c r="AU52" i="14"/>
  <c r="AT52" i="14"/>
  <c r="AS52" i="14"/>
  <c r="AR52" i="14"/>
  <c r="AQ52" i="14"/>
  <c r="AP52" i="14"/>
  <c r="AO52" i="14"/>
  <c r="AN52" i="14"/>
  <c r="AM52" i="14"/>
  <c r="AL52" i="14"/>
  <c r="AK52" i="14"/>
  <c r="AJ52" i="14"/>
  <c r="AI52" i="14"/>
  <c r="AH52" i="14"/>
  <c r="AG52" i="14"/>
  <c r="AF52" i="14"/>
  <c r="AE52" i="14"/>
  <c r="AD52" i="14"/>
  <c r="AC52" i="14"/>
  <c r="AB52" i="14"/>
  <c r="AA52" i="14"/>
  <c r="Z52" i="14"/>
  <c r="Y52" i="14"/>
  <c r="X52" i="14"/>
  <c r="W52" i="14"/>
  <c r="V52" i="14"/>
  <c r="U52" i="14"/>
  <c r="T52" i="14"/>
  <c r="S52" i="14"/>
  <c r="R52" i="14"/>
  <c r="Q52" i="14"/>
  <c r="P52" i="14"/>
  <c r="O52" i="14"/>
  <c r="N52" i="14"/>
  <c r="M52" i="14"/>
  <c r="L52" i="14"/>
  <c r="K52" i="14"/>
  <c r="J52" i="14"/>
  <c r="I52" i="14"/>
  <c r="H52" i="14"/>
  <c r="G52" i="14"/>
  <c r="F52" i="14"/>
  <c r="E52" i="14"/>
  <c r="AZ51" i="14"/>
  <c r="AY51" i="14"/>
  <c r="AX51" i="14"/>
  <c r="AW51" i="14"/>
  <c r="AV51" i="14"/>
  <c r="AU51" i="14"/>
  <c r="AT51" i="14"/>
  <c r="AS51" i="14"/>
  <c r="AR51" i="14"/>
  <c r="AQ51" i="14"/>
  <c r="AP51" i="14"/>
  <c r="AO51" i="14"/>
  <c r="AN51" i="14"/>
  <c r="AM51" i="14"/>
  <c r="AL51" i="14"/>
  <c r="AK51" i="14"/>
  <c r="AJ51" i="14"/>
  <c r="AI51" i="14"/>
  <c r="AH51" i="14"/>
  <c r="AG51" i="14"/>
  <c r="AF51" i="14"/>
  <c r="AE51" i="14"/>
  <c r="AD51" i="14"/>
  <c r="AC51" i="14"/>
  <c r="AB51" i="14"/>
  <c r="AA51" i="14"/>
  <c r="Z51" i="14"/>
  <c r="Y51" i="14"/>
  <c r="X51" i="14"/>
  <c r="W51" i="14"/>
  <c r="V51" i="14"/>
  <c r="U51" i="14"/>
  <c r="T51" i="14"/>
  <c r="S51" i="14"/>
  <c r="R51" i="14"/>
  <c r="Q51" i="14"/>
  <c r="P51" i="14"/>
  <c r="O51" i="14"/>
  <c r="N51" i="14"/>
  <c r="M51" i="14"/>
  <c r="L51" i="14"/>
  <c r="K51" i="14"/>
  <c r="J51" i="14"/>
  <c r="I51" i="14"/>
  <c r="H51" i="14"/>
  <c r="G51" i="14"/>
  <c r="F51" i="14"/>
  <c r="E51" i="14"/>
  <c r="AZ50" i="14"/>
  <c r="AY50" i="14"/>
  <c r="AX50" i="14"/>
  <c r="AW50" i="14"/>
  <c r="AV50" i="14"/>
  <c r="AU50" i="14"/>
  <c r="AT50" i="14"/>
  <c r="AS50" i="14"/>
  <c r="AR50" i="14"/>
  <c r="AQ50" i="14"/>
  <c r="AP50" i="14"/>
  <c r="AO50" i="14"/>
  <c r="AN50" i="14"/>
  <c r="AM50" i="14"/>
  <c r="AL50" i="14"/>
  <c r="AK50" i="14"/>
  <c r="AJ50" i="14"/>
  <c r="AI50" i="14"/>
  <c r="AH50" i="14"/>
  <c r="AG50" i="14"/>
  <c r="AF50" i="14"/>
  <c r="AE50" i="14"/>
  <c r="AD50" i="14"/>
  <c r="AC50" i="14"/>
  <c r="AB50" i="14"/>
  <c r="AA50" i="14"/>
  <c r="Z50" i="14"/>
  <c r="Y50" i="14"/>
  <c r="X50" i="14"/>
  <c r="W50" i="14"/>
  <c r="V50" i="14"/>
  <c r="U50" i="14"/>
  <c r="T50" i="14"/>
  <c r="S50" i="14"/>
  <c r="R50" i="14"/>
  <c r="Q50" i="14"/>
  <c r="P50" i="14"/>
  <c r="O50" i="14"/>
  <c r="N50" i="14"/>
  <c r="M50" i="14"/>
  <c r="L50" i="14"/>
  <c r="K50" i="14"/>
  <c r="J50" i="14"/>
  <c r="I50" i="14"/>
  <c r="H50" i="14"/>
  <c r="G50" i="14"/>
  <c r="F50" i="14"/>
  <c r="E50" i="14"/>
  <c r="AZ49" i="14"/>
  <c r="AZ61" i="14" s="1"/>
  <c r="AY49" i="14"/>
  <c r="AY61" i="14" s="1"/>
  <c r="AX49" i="14"/>
  <c r="AX61" i="14" s="1"/>
  <c r="AW49" i="14"/>
  <c r="AW61" i="14" s="1"/>
  <c r="AV49" i="14"/>
  <c r="AV61" i="14" s="1"/>
  <c r="AU49" i="14"/>
  <c r="AU61" i="14" s="1"/>
  <c r="AT49" i="14"/>
  <c r="AT61" i="14" s="1"/>
  <c r="AS49" i="14"/>
  <c r="AS61" i="14" s="1"/>
  <c r="AR49" i="14"/>
  <c r="AR61" i="14" s="1"/>
  <c r="AQ49" i="14"/>
  <c r="AQ61" i="14" s="1"/>
  <c r="AP49" i="14"/>
  <c r="AP61" i="14" s="1"/>
  <c r="AO49" i="14"/>
  <c r="AO61" i="14" s="1"/>
  <c r="AN49" i="14"/>
  <c r="AN61" i="14" s="1"/>
  <c r="AM49" i="14"/>
  <c r="AM61" i="14" s="1"/>
  <c r="AL49" i="14"/>
  <c r="AL61" i="14" s="1"/>
  <c r="AK49" i="14"/>
  <c r="AK61" i="14" s="1"/>
  <c r="AJ49" i="14"/>
  <c r="AJ61" i="14" s="1"/>
  <c r="AI49" i="14"/>
  <c r="AI61" i="14" s="1"/>
  <c r="AH49" i="14"/>
  <c r="AH61" i="14" s="1"/>
  <c r="AG49" i="14"/>
  <c r="AG61" i="14" s="1"/>
  <c r="AF49" i="14"/>
  <c r="AF61" i="14" s="1"/>
  <c r="AE49" i="14"/>
  <c r="AE61" i="14" s="1"/>
  <c r="AD49" i="14"/>
  <c r="AD61" i="14" s="1"/>
  <c r="AC49" i="14"/>
  <c r="AC61" i="14" s="1"/>
  <c r="AB49" i="14"/>
  <c r="AB61" i="14" s="1"/>
  <c r="AA49" i="14"/>
  <c r="AA61" i="14" s="1"/>
  <c r="Z49" i="14"/>
  <c r="Z61" i="14" s="1"/>
  <c r="Y49" i="14"/>
  <c r="Y61" i="14" s="1"/>
  <c r="X49" i="14"/>
  <c r="X61" i="14" s="1"/>
  <c r="W49" i="14"/>
  <c r="W61" i="14" s="1"/>
  <c r="V49" i="14"/>
  <c r="V61" i="14" s="1"/>
  <c r="U49" i="14"/>
  <c r="U61" i="14" s="1"/>
  <c r="T49" i="14"/>
  <c r="T61" i="14" s="1"/>
  <c r="S49" i="14"/>
  <c r="S61" i="14" s="1"/>
  <c r="R49" i="14"/>
  <c r="R61" i="14" s="1"/>
  <c r="Q49" i="14"/>
  <c r="Q61" i="14" s="1"/>
  <c r="P49" i="14"/>
  <c r="P61" i="14" s="1"/>
  <c r="O49" i="14"/>
  <c r="O61" i="14" s="1"/>
  <c r="N49" i="14"/>
  <c r="N61" i="14" s="1"/>
  <c r="M49" i="14"/>
  <c r="M61" i="14" s="1"/>
  <c r="L49" i="14"/>
  <c r="L61" i="14" s="1"/>
  <c r="K49" i="14"/>
  <c r="K61" i="14" s="1"/>
  <c r="J49" i="14"/>
  <c r="J61" i="14" s="1"/>
  <c r="I49" i="14"/>
  <c r="I61" i="14" s="1"/>
  <c r="H49" i="14"/>
  <c r="H61" i="14" s="1"/>
  <c r="G49" i="14"/>
  <c r="G61" i="14" s="1"/>
  <c r="F49" i="14"/>
  <c r="F61" i="14" s="1"/>
  <c r="E61" i="14"/>
  <c r="AZ74" i="14"/>
  <c r="AY74" i="14"/>
  <c r="AX74" i="14"/>
  <c r="AX90" i="14" s="1"/>
  <c r="AW74" i="14"/>
  <c r="AV74" i="14"/>
  <c r="AU74" i="14"/>
  <c r="AT74" i="14"/>
  <c r="AS74" i="14"/>
  <c r="AR74" i="14"/>
  <c r="AQ74" i="14"/>
  <c r="AP74" i="14"/>
  <c r="AO74" i="14"/>
  <c r="AN74" i="14"/>
  <c r="AM74" i="14"/>
  <c r="AL74" i="14"/>
  <c r="AK74" i="14"/>
  <c r="AJ74" i="14"/>
  <c r="AI74" i="14"/>
  <c r="AH74" i="14"/>
  <c r="AG74" i="14"/>
  <c r="AF74" i="14"/>
  <c r="AE74" i="14"/>
  <c r="AD74" i="14"/>
  <c r="AC74" i="14"/>
  <c r="AB74" i="14"/>
  <c r="AA74" i="14"/>
  <c r="Z74" i="14"/>
  <c r="Y74" i="14"/>
  <c r="X74" i="14"/>
  <c r="W74" i="14"/>
  <c r="V74" i="14"/>
  <c r="U74" i="14"/>
  <c r="T74" i="14"/>
  <c r="S74" i="14"/>
  <c r="R74" i="14"/>
  <c r="Q74" i="14"/>
  <c r="P74" i="14"/>
  <c r="O74" i="14"/>
  <c r="N74" i="14"/>
  <c r="M74" i="14"/>
  <c r="L74" i="14"/>
  <c r="K74" i="14"/>
  <c r="J74" i="14"/>
  <c r="I74" i="14"/>
  <c r="H74" i="14"/>
  <c r="G74" i="14"/>
  <c r="F74" i="14"/>
  <c r="AZ73" i="14"/>
  <c r="AY73" i="14"/>
  <c r="AX73" i="14"/>
  <c r="AX89" i="14" s="1"/>
  <c r="AW73" i="14"/>
  <c r="AV73" i="14"/>
  <c r="AU73" i="14"/>
  <c r="AT73" i="14"/>
  <c r="AS73" i="14"/>
  <c r="AR73" i="14"/>
  <c r="AQ73" i="14"/>
  <c r="AP73" i="14"/>
  <c r="AO73" i="14"/>
  <c r="AN73" i="14"/>
  <c r="AM73" i="14"/>
  <c r="AL73" i="14"/>
  <c r="AK73" i="14"/>
  <c r="AJ73" i="14"/>
  <c r="AI73" i="14"/>
  <c r="AH73" i="14"/>
  <c r="AG73" i="14"/>
  <c r="AF73" i="14"/>
  <c r="AE73" i="14"/>
  <c r="AD73" i="14"/>
  <c r="AC73" i="14"/>
  <c r="AB73" i="14"/>
  <c r="AA73" i="14"/>
  <c r="Z73" i="14"/>
  <c r="Y73" i="14"/>
  <c r="X73" i="14"/>
  <c r="W73" i="14"/>
  <c r="V73" i="14"/>
  <c r="U73" i="14"/>
  <c r="T73" i="14"/>
  <c r="S73" i="14"/>
  <c r="R73" i="14"/>
  <c r="Q73" i="14"/>
  <c r="P73" i="14"/>
  <c r="O73" i="14"/>
  <c r="N73" i="14"/>
  <c r="M73" i="14"/>
  <c r="L73" i="14"/>
  <c r="K73" i="14"/>
  <c r="J73" i="14"/>
  <c r="I73" i="14"/>
  <c r="H73" i="14"/>
  <c r="G73" i="14"/>
  <c r="F73" i="14"/>
  <c r="AZ72" i="14"/>
  <c r="AY72" i="14"/>
  <c r="AX72" i="14"/>
  <c r="AX88" i="14" s="1"/>
  <c r="AW72" i="14"/>
  <c r="AV72" i="14"/>
  <c r="AU72" i="14"/>
  <c r="AT72" i="14"/>
  <c r="AS72" i="14"/>
  <c r="AR72" i="14"/>
  <c r="AQ72" i="14"/>
  <c r="AP72" i="14"/>
  <c r="AO72" i="14"/>
  <c r="AN72" i="14"/>
  <c r="AM72" i="14"/>
  <c r="AL72" i="14"/>
  <c r="AK72" i="14"/>
  <c r="AJ72" i="14"/>
  <c r="AI72" i="14"/>
  <c r="AH72" i="14"/>
  <c r="AG72" i="14"/>
  <c r="AF72" i="14"/>
  <c r="AE72" i="14"/>
  <c r="AD72" i="14"/>
  <c r="AC72" i="14"/>
  <c r="AB72" i="14"/>
  <c r="AA72" i="14"/>
  <c r="Z72" i="14"/>
  <c r="Y72" i="14"/>
  <c r="X72" i="14"/>
  <c r="W72" i="14"/>
  <c r="V72" i="14"/>
  <c r="U72" i="14"/>
  <c r="T72" i="14"/>
  <c r="S72" i="14"/>
  <c r="R72" i="14"/>
  <c r="Q72" i="14"/>
  <c r="P72" i="14"/>
  <c r="O72" i="14"/>
  <c r="N72" i="14"/>
  <c r="M72" i="14"/>
  <c r="L72" i="14"/>
  <c r="K72" i="14"/>
  <c r="J72" i="14"/>
  <c r="I72" i="14"/>
  <c r="H72" i="14"/>
  <c r="G72" i="14"/>
  <c r="F72" i="14"/>
  <c r="AZ71" i="14"/>
  <c r="AY71" i="14"/>
  <c r="AX71" i="14"/>
  <c r="AX87" i="14" s="1"/>
  <c r="AW71" i="14"/>
  <c r="AV71" i="14"/>
  <c r="AU71" i="14"/>
  <c r="AT71" i="14"/>
  <c r="AS71" i="14"/>
  <c r="AR71" i="14"/>
  <c r="AQ71" i="14"/>
  <c r="AP71" i="14"/>
  <c r="AO71" i="14"/>
  <c r="AN71" i="14"/>
  <c r="AM71" i="14"/>
  <c r="AL71" i="14"/>
  <c r="AK71" i="14"/>
  <c r="AJ71" i="14"/>
  <c r="AI71" i="14"/>
  <c r="AH71" i="14"/>
  <c r="AG71" i="14"/>
  <c r="AF71" i="14"/>
  <c r="AE71" i="14"/>
  <c r="AD71" i="14"/>
  <c r="AC71" i="14"/>
  <c r="AB71" i="14"/>
  <c r="AA71" i="14"/>
  <c r="Z71" i="14"/>
  <c r="Y71" i="14"/>
  <c r="X71" i="14"/>
  <c r="W71" i="14"/>
  <c r="V71" i="14"/>
  <c r="U71" i="14"/>
  <c r="T71" i="14"/>
  <c r="S71" i="14"/>
  <c r="R71" i="14"/>
  <c r="Q71" i="14"/>
  <c r="P71" i="14"/>
  <c r="O71" i="14"/>
  <c r="N71" i="14"/>
  <c r="M71" i="14"/>
  <c r="L71" i="14"/>
  <c r="K71" i="14"/>
  <c r="J71" i="14"/>
  <c r="I71" i="14"/>
  <c r="H71" i="14"/>
  <c r="G71" i="14"/>
  <c r="F71" i="14"/>
  <c r="AZ70" i="14"/>
  <c r="AY70" i="14"/>
  <c r="AX70" i="14"/>
  <c r="AX86" i="14" s="1"/>
  <c r="AW70" i="14"/>
  <c r="AV70" i="14"/>
  <c r="AU70" i="14"/>
  <c r="AT70" i="14"/>
  <c r="AS70" i="14"/>
  <c r="AR70" i="14"/>
  <c r="AQ70" i="14"/>
  <c r="AP70" i="14"/>
  <c r="AO70" i="14"/>
  <c r="AN70" i="14"/>
  <c r="AM70" i="14"/>
  <c r="AL70" i="14"/>
  <c r="AK70" i="14"/>
  <c r="AJ70" i="14"/>
  <c r="AI70" i="14"/>
  <c r="AH70" i="14"/>
  <c r="AG70" i="14"/>
  <c r="AF70" i="14"/>
  <c r="AE70" i="14"/>
  <c r="AD70" i="14"/>
  <c r="AC70" i="14"/>
  <c r="AB70" i="14"/>
  <c r="AA70" i="14"/>
  <c r="Z70" i="14"/>
  <c r="Y70" i="14"/>
  <c r="X70" i="14"/>
  <c r="W70" i="14"/>
  <c r="V70" i="14"/>
  <c r="U70" i="14"/>
  <c r="T70" i="14"/>
  <c r="S70" i="14"/>
  <c r="R70" i="14"/>
  <c r="Q70" i="14"/>
  <c r="P70" i="14"/>
  <c r="O70" i="14"/>
  <c r="N70" i="14"/>
  <c r="M70" i="14"/>
  <c r="L70" i="14"/>
  <c r="K70" i="14"/>
  <c r="J70" i="14"/>
  <c r="I70" i="14"/>
  <c r="H70" i="14"/>
  <c r="G70" i="14"/>
  <c r="F70" i="14"/>
  <c r="AZ69" i="14"/>
  <c r="AY69" i="14"/>
  <c r="AX69" i="14"/>
  <c r="AX85" i="14" s="1"/>
  <c r="AW69" i="14"/>
  <c r="AV69" i="14"/>
  <c r="AU69" i="14"/>
  <c r="AT69" i="14"/>
  <c r="AS69" i="14"/>
  <c r="AR69" i="14"/>
  <c r="AQ69" i="14"/>
  <c r="AP69" i="14"/>
  <c r="AO69" i="14"/>
  <c r="AN69" i="14"/>
  <c r="AM69" i="14"/>
  <c r="AL69" i="14"/>
  <c r="AK69" i="14"/>
  <c r="AJ69" i="14"/>
  <c r="AI69" i="14"/>
  <c r="AH69" i="14"/>
  <c r="AG69" i="14"/>
  <c r="AF69" i="14"/>
  <c r="AE69" i="14"/>
  <c r="AD69" i="14"/>
  <c r="AC69" i="14"/>
  <c r="AB69" i="14"/>
  <c r="AA69" i="14"/>
  <c r="Z69" i="14"/>
  <c r="Y69" i="14"/>
  <c r="X69" i="14"/>
  <c r="W69" i="14"/>
  <c r="V69" i="14"/>
  <c r="U69" i="14"/>
  <c r="T69" i="14"/>
  <c r="S69" i="14"/>
  <c r="R69" i="14"/>
  <c r="Q69" i="14"/>
  <c r="P69" i="14"/>
  <c r="O69" i="14"/>
  <c r="N69" i="14"/>
  <c r="M69" i="14"/>
  <c r="L69" i="14"/>
  <c r="K69" i="14"/>
  <c r="J69" i="14"/>
  <c r="I69" i="14"/>
  <c r="H69" i="14"/>
  <c r="G69" i="14"/>
  <c r="F69" i="14"/>
  <c r="AZ68" i="14"/>
  <c r="AY68" i="14"/>
  <c r="AX68" i="14"/>
  <c r="AX84" i="14" s="1"/>
  <c r="AW68" i="14"/>
  <c r="AV68" i="14"/>
  <c r="AU68" i="14"/>
  <c r="AT68" i="14"/>
  <c r="AS68" i="14"/>
  <c r="AR68" i="14"/>
  <c r="AQ68" i="14"/>
  <c r="AP68" i="14"/>
  <c r="AO68" i="14"/>
  <c r="AN68" i="14"/>
  <c r="AM68" i="14"/>
  <c r="AL68" i="14"/>
  <c r="AK68" i="14"/>
  <c r="AJ68" i="14"/>
  <c r="AI68" i="14"/>
  <c r="AH68" i="14"/>
  <c r="AG68" i="14"/>
  <c r="AF68" i="14"/>
  <c r="AE68" i="14"/>
  <c r="AD68" i="14"/>
  <c r="AC68" i="14"/>
  <c r="AB68" i="14"/>
  <c r="AA68" i="14"/>
  <c r="Z68" i="14"/>
  <c r="Y68" i="14"/>
  <c r="X68" i="14"/>
  <c r="W68" i="14"/>
  <c r="V68" i="14"/>
  <c r="U68" i="14"/>
  <c r="T68" i="14"/>
  <c r="S68" i="14"/>
  <c r="R68" i="14"/>
  <c r="Q68" i="14"/>
  <c r="P68" i="14"/>
  <c r="O68" i="14"/>
  <c r="N68" i="14"/>
  <c r="M68" i="14"/>
  <c r="L68" i="14"/>
  <c r="K68" i="14"/>
  <c r="J68" i="14"/>
  <c r="I68" i="14"/>
  <c r="H68" i="14"/>
  <c r="G68" i="14"/>
  <c r="F68" i="14"/>
  <c r="AZ67" i="14"/>
  <c r="AY67" i="14"/>
  <c r="AX67" i="14"/>
  <c r="AX83" i="14" s="1"/>
  <c r="AW67" i="14"/>
  <c r="AV67" i="14"/>
  <c r="AU67" i="14"/>
  <c r="AT67" i="14"/>
  <c r="AS67" i="14"/>
  <c r="AR67" i="14"/>
  <c r="AQ67" i="14"/>
  <c r="AP67" i="14"/>
  <c r="AO67" i="14"/>
  <c r="AN67" i="14"/>
  <c r="AM67" i="14"/>
  <c r="AL67" i="14"/>
  <c r="AK67" i="14"/>
  <c r="AJ67" i="14"/>
  <c r="AI67" i="14"/>
  <c r="AH67" i="14"/>
  <c r="AG67" i="14"/>
  <c r="AF67" i="14"/>
  <c r="AE67" i="14"/>
  <c r="AD67" i="14"/>
  <c r="AC67" i="14"/>
  <c r="AB67" i="14"/>
  <c r="AA67" i="14"/>
  <c r="Z67" i="14"/>
  <c r="Y67" i="14"/>
  <c r="X67" i="14"/>
  <c r="W67" i="14"/>
  <c r="V67" i="14"/>
  <c r="U67" i="14"/>
  <c r="T67" i="14"/>
  <c r="S67" i="14"/>
  <c r="R67" i="14"/>
  <c r="Q67" i="14"/>
  <c r="P67" i="14"/>
  <c r="O67" i="14"/>
  <c r="N67" i="14"/>
  <c r="M67" i="14"/>
  <c r="L67" i="14"/>
  <c r="K67" i="14"/>
  <c r="J67" i="14"/>
  <c r="I67" i="14"/>
  <c r="H67" i="14"/>
  <c r="G67" i="14"/>
  <c r="F67" i="14"/>
  <c r="AZ66" i="14"/>
  <c r="AY66" i="14"/>
  <c r="AX66" i="14"/>
  <c r="AX82" i="14" s="1"/>
  <c r="AW66" i="14"/>
  <c r="AV66" i="14"/>
  <c r="AU66" i="14"/>
  <c r="AT66" i="14"/>
  <c r="AS66" i="14"/>
  <c r="AR66" i="14"/>
  <c r="AQ66" i="14"/>
  <c r="AP66" i="14"/>
  <c r="AO66" i="14"/>
  <c r="AN66" i="14"/>
  <c r="AM66" i="14"/>
  <c r="AL66" i="14"/>
  <c r="AK66" i="14"/>
  <c r="AJ66" i="14"/>
  <c r="AI66" i="14"/>
  <c r="AH66" i="14"/>
  <c r="AG66" i="14"/>
  <c r="AF66" i="14"/>
  <c r="AE66" i="14"/>
  <c r="AD66" i="14"/>
  <c r="AC66" i="14"/>
  <c r="AB66" i="14"/>
  <c r="AA66" i="14"/>
  <c r="Z66" i="14"/>
  <c r="Y66" i="14"/>
  <c r="X66" i="14"/>
  <c r="W66" i="14"/>
  <c r="V66" i="14"/>
  <c r="U66" i="14"/>
  <c r="T66" i="14"/>
  <c r="S66" i="14"/>
  <c r="R66" i="14"/>
  <c r="Q66" i="14"/>
  <c r="P66" i="14"/>
  <c r="O66" i="14"/>
  <c r="N66" i="14"/>
  <c r="M66" i="14"/>
  <c r="L66" i="14"/>
  <c r="K66" i="14"/>
  <c r="J66" i="14"/>
  <c r="I66" i="14"/>
  <c r="H66" i="14"/>
  <c r="G66" i="14"/>
  <c r="F66" i="14"/>
  <c r="AZ65" i="14"/>
  <c r="AY65" i="14"/>
  <c r="AX65" i="14"/>
  <c r="AX81" i="14" s="1"/>
  <c r="AW65" i="14"/>
  <c r="AV65" i="14"/>
  <c r="AU65" i="14"/>
  <c r="AT65" i="14"/>
  <c r="AS65" i="14"/>
  <c r="AR65" i="14"/>
  <c r="AQ65" i="14"/>
  <c r="AP65" i="14"/>
  <c r="AO65" i="14"/>
  <c r="AN65" i="14"/>
  <c r="AM65" i="14"/>
  <c r="AL65" i="14"/>
  <c r="AK65" i="14"/>
  <c r="AJ65" i="14"/>
  <c r="AI65" i="14"/>
  <c r="AH65" i="14"/>
  <c r="AG65" i="14"/>
  <c r="AF65" i="14"/>
  <c r="AE65" i="14"/>
  <c r="AD65" i="14"/>
  <c r="AC65" i="14"/>
  <c r="AB65" i="14"/>
  <c r="AA65" i="14"/>
  <c r="Z65" i="14"/>
  <c r="Y65" i="14"/>
  <c r="X65" i="14"/>
  <c r="W65" i="14"/>
  <c r="V65" i="14"/>
  <c r="U65" i="14"/>
  <c r="T65" i="14"/>
  <c r="S65" i="14"/>
  <c r="R65" i="14"/>
  <c r="Q65" i="14"/>
  <c r="P65" i="14"/>
  <c r="O65" i="14"/>
  <c r="N65" i="14"/>
  <c r="M65" i="14"/>
  <c r="L65" i="14"/>
  <c r="K65" i="14"/>
  <c r="J65" i="14"/>
  <c r="I65" i="14"/>
  <c r="H65" i="14"/>
  <c r="G65" i="14"/>
  <c r="F65" i="14"/>
  <c r="AZ64" i="14"/>
  <c r="AY64" i="14"/>
  <c r="AX64" i="14"/>
  <c r="AX80" i="14" s="1"/>
  <c r="AW64" i="14"/>
  <c r="AW76" i="14" s="1"/>
  <c r="AV64" i="14"/>
  <c r="AU64" i="14"/>
  <c r="AT64" i="14"/>
  <c r="AS64" i="14"/>
  <c r="AR64" i="14"/>
  <c r="AQ64" i="14"/>
  <c r="AP64" i="14"/>
  <c r="AO64" i="14"/>
  <c r="AN64" i="14"/>
  <c r="AM64" i="14"/>
  <c r="AL64" i="14"/>
  <c r="AK64" i="14"/>
  <c r="AJ64" i="14"/>
  <c r="AI64" i="14"/>
  <c r="AH64" i="14"/>
  <c r="AG64" i="14"/>
  <c r="AF64" i="14"/>
  <c r="AE64" i="14"/>
  <c r="AD64" i="14"/>
  <c r="AC64" i="14"/>
  <c r="AC76" i="14" s="1"/>
  <c r="AB64" i="14"/>
  <c r="AA64" i="14"/>
  <c r="Z64" i="14"/>
  <c r="Y64" i="14"/>
  <c r="X64" i="14"/>
  <c r="W64" i="14"/>
  <c r="V64" i="14"/>
  <c r="U64" i="14"/>
  <c r="T64" i="14"/>
  <c r="S64" i="14"/>
  <c r="R64" i="14"/>
  <c r="Q64" i="14"/>
  <c r="P64" i="14"/>
  <c r="O64" i="14"/>
  <c r="N64" i="14"/>
  <c r="M64" i="14"/>
  <c r="L64" i="14"/>
  <c r="K64" i="14"/>
  <c r="J64" i="14"/>
  <c r="I64" i="14"/>
  <c r="H64" i="14"/>
  <c r="G64" i="14"/>
  <c r="F64" i="14"/>
  <c r="E74" i="14"/>
  <c r="E73" i="14"/>
  <c r="E72" i="14"/>
  <c r="E71" i="14"/>
  <c r="E70" i="14"/>
  <c r="E69" i="14"/>
  <c r="E68" i="14"/>
  <c r="E67" i="14"/>
  <c r="E66" i="14"/>
  <c r="E65" i="14"/>
  <c r="E64" i="14"/>
  <c r="C356" i="2" l="1"/>
  <c r="DW201" i="2"/>
  <c r="C378" i="2"/>
  <c r="ES201" i="2"/>
  <c r="C411" i="2"/>
  <c r="FZ201" i="2"/>
  <c r="C400" i="2"/>
  <c r="FO201" i="2"/>
  <c r="C389" i="2"/>
  <c r="FD201" i="2"/>
  <c r="C367" i="2"/>
  <c r="EH201" i="2"/>
  <c r="AS76" i="14"/>
  <c r="G76" i="14"/>
  <c r="I76" i="14"/>
  <c r="K76" i="14"/>
  <c r="M76" i="14"/>
  <c r="M92" i="14" s="1"/>
  <c r="O76" i="14"/>
  <c r="O92" i="14" s="1"/>
  <c r="Q76" i="14"/>
  <c r="Q92" i="14" s="1"/>
  <c r="S76" i="14"/>
  <c r="S92" i="14" s="1"/>
  <c r="U76" i="14"/>
  <c r="U92" i="14" s="1"/>
  <c r="W76" i="14"/>
  <c r="W92" i="14" s="1"/>
  <c r="Y76" i="14"/>
  <c r="Y92" i="14" s="1"/>
  <c r="AA76" i="14"/>
  <c r="AA92" i="14" s="1"/>
  <c r="AE76" i="14"/>
  <c r="AE92" i="14" s="1"/>
  <c r="AG76" i="14"/>
  <c r="AG92" i="14" s="1"/>
  <c r="AI76" i="14"/>
  <c r="AI92" i="14" s="1"/>
  <c r="AK76" i="14"/>
  <c r="AK92" i="14" s="1"/>
  <c r="AM76" i="14"/>
  <c r="AM92" i="14" s="1"/>
  <c r="AO76" i="14"/>
  <c r="AO92" i="14" s="1"/>
  <c r="AQ76" i="14"/>
  <c r="AQ92" i="14" s="1"/>
  <c r="AU76" i="14"/>
  <c r="AU92" i="14" s="1"/>
  <c r="AY76" i="14"/>
  <c r="AY92" i="14" s="1"/>
  <c r="G92" i="14"/>
  <c r="I92" i="14"/>
  <c r="K92" i="14"/>
  <c r="AC92" i="14"/>
  <c r="AS92" i="14"/>
  <c r="AW92" i="14"/>
  <c r="E81" i="14"/>
  <c r="G81" i="14"/>
  <c r="I81" i="14"/>
  <c r="K81" i="14"/>
  <c r="M81" i="14"/>
  <c r="O81" i="14"/>
  <c r="Q81" i="14"/>
  <c r="S81" i="14"/>
  <c r="U81" i="14"/>
  <c r="W81" i="14"/>
  <c r="Y81" i="14"/>
  <c r="AA81" i="14"/>
  <c r="AC81" i="14"/>
  <c r="AE81" i="14"/>
  <c r="AG81" i="14"/>
  <c r="AI81" i="14"/>
  <c r="AK81" i="14"/>
  <c r="AM81" i="14"/>
  <c r="AO81" i="14"/>
  <c r="AQ81" i="14"/>
  <c r="AS81" i="14"/>
  <c r="AU81" i="14"/>
  <c r="AW81" i="14"/>
  <c r="E82" i="14"/>
  <c r="G82" i="14"/>
  <c r="I82" i="14"/>
  <c r="K82" i="14"/>
  <c r="M82" i="14"/>
  <c r="O82" i="14"/>
  <c r="Q82" i="14"/>
  <c r="S82" i="14"/>
  <c r="U82" i="14"/>
  <c r="W82" i="14"/>
  <c r="Y82" i="14"/>
  <c r="AA82" i="14"/>
  <c r="AC82" i="14"/>
  <c r="AE82" i="14"/>
  <c r="AG82" i="14"/>
  <c r="AI82" i="14"/>
  <c r="AK82" i="14"/>
  <c r="AM82" i="14"/>
  <c r="AO82" i="14"/>
  <c r="AQ82" i="14"/>
  <c r="AS82" i="14"/>
  <c r="AU82" i="14"/>
  <c r="AW82" i="14"/>
  <c r="E83" i="14"/>
  <c r="G83" i="14"/>
  <c r="I83" i="14"/>
  <c r="K83" i="14"/>
  <c r="M83" i="14"/>
  <c r="O83" i="14"/>
  <c r="Q83" i="14"/>
  <c r="S83" i="14"/>
  <c r="U83" i="14"/>
  <c r="W83" i="14"/>
  <c r="Y83" i="14"/>
  <c r="AA83" i="14"/>
  <c r="AC83" i="14"/>
  <c r="AE83" i="14"/>
  <c r="AG83" i="14"/>
  <c r="AI83" i="14"/>
  <c r="AK83" i="14"/>
  <c r="AM83" i="14"/>
  <c r="AO83" i="14"/>
  <c r="AQ83" i="14"/>
  <c r="AS83" i="14"/>
  <c r="AU83" i="14"/>
  <c r="AW83" i="14"/>
  <c r="E84" i="14"/>
  <c r="G84" i="14"/>
  <c r="I84" i="14"/>
  <c r="K84" i="14"/>
  <c r="M84" i="14"/>
  <c r="O84" i="14"/>
  <c r="Q84" i="14"/>
  <c r="S84" i="14"/>
  <c r="U84" i="14"/>
  <c r="W84" i="14"/>
  <c r="Y84" i="14"/>
  <c r="AA84" i="14"/>
  <c r="AC84" i="14"/>
  <c r="AE84" i="14"/>
  <c r="AG84" i="14"/>
  <c r="AI84" i="14"/>
  <c r="AK84" i="14"/>
  <c r="AM84" i="14"/>
  <c r="AO84" i="14"/>
  <c r="AQ84" i="14"/>
  <c r="AS84" i="14"/>
  <c r="AU84" i="14"/>
  <c r="AW84" i="14"/>
  <c r="E85" i="14"/>
  <c r="G85" i="14"/>
  <c r="I85" i="14"/>
  <c r="K85" i="14"/>
  <c r="M85" i="14"/>
  <c r="O85" i="14"/>
  <c r="Q85" i="14"/>
  <c r="S85" i="14"/>
  <c r="U85" i="14"/>
  <c r="W85" i="14"/>
  <c r="Y85" i="14"/>
  <c r="AA85" i="14"/>
  <c r="AC85" i="14"/>
  <c r="AE85" i="14"/>
  <c r="AG85" i="14"/>
  <c r="AI85" i="14"/>
  <c r="AK85" i="14"/>
  <c r="AM85" i="14"/>
  <c r="AO85" i="14"/>
  <c r="AQ85" i="14"/>
  <c r="AS85" i="14"/>
  <c r="AU85" i="14"/>
  <c r="AW85" i="14"/>
  <c r="E86" i="14"/>
  <c r="G86" i="14"/>
  <c r="I86" i="14"/>
  <c r="K86" i="14"/>
  <c r="M86" i="14"/>
  <c r="O86" i="14"/>
  <c r="Q86" i="14"/>
  <c r="S86" i="14"/>
  <c r="U86" i="14"/>
  <c r="W86" i="14"/>
  <c r="Y86" i="14"/>
  <c r="AA86" i="14"/>
  <c r="AC86" i="14"/>
  <c r="AE86" i="14"/>
  <c r="AG86" i="14"/>
  <c r="AI86" i="14"/>
  <c r="AK86" i="14"/>
  <c r="AM86" i="14"/>
  <c r="AO86" i="14"/>
  <c r="AQ86" i="14"/>
  <c r="AS86" i="14"/>
  <c r="AU86" i="14"/>
  <c r="AW86" i="14"/>
  <c r="E87" i="14"/>
  <c r="G87" i="14"/>
  <c r="I87" i="14"/>
  <c r="K87" i="14"/>
  <c r="M87" i="14"/>
  <c r="O87" i="14"/>
  <c r="Q87" i="14"/>
  <c r="S87" i="14"/>
  <c r="U87" i="14"/>
  <c r="W87" i="14"/>
  <c r="Y87" i="14"/>
  <c r="AA87" i="14"/>
  <c r="AC87" i="14"/>
  <c r="AE87" i="14"/>
  <c r="AG87" i="14"/>
  <c r="AI87" i="14"/>
  <c r="AK87" i="14"/>
  <c r="AM87" i="14"/>
  <c r="AO87" i="14"/>
  <c r="AQ87" i="14"/>
  <c r="AS87" i="14"/>
  <c r="AU87" i="14"/>
  <c r="AW87" i="14"/>
  <c r="E88" i="14"/>
  <c r="G88" i="14"/>
  <c r="I88" i="14"/>
  <c r="K88" i="14"/>
  <c r="M88" i="14"/>
  <c r="O88" i="14"/>
  <c r="Q88" i="14"/>
  <c r="S88" i="14"/>
  <c r="U88" i="14"/>
  <c r="W88" i="14"/>
  <c r="Y88" i="14"/>
  <c r="AA88" i="14"/>
  <c r="AC88" i="14"/>
  <c r="AE88" i="14"/>
  <c r="AG88" i="14"/>
  <c r="AI88" i="14"/>
  <c r="AK88" i="14"/>
  <c r="AM88" i="14"/>
  <c r="AO88" i="14"/>
  <c r="AQ88" i="14"/>
  <c r="AS88" i="14"/>
  <c r="AU88" i="14"/>
  <c r="AW88" i="14"/>
  <c r="E89" i="14"/>
  <c r="G89" i="14"/>
  <c r="I89" i="14"/>
  <c r="K89" i="14"/>
  <c r="M89" i="14"/>
  <c r="O89" i="14"/>
  <c r="Q89" i="14"/>
  <c r="S89" i="14"/>
  <c r="U89" i="14"/>
  <c r="W89" i="14"/>
  <c r="Y89" i="14"/>
  <c r="AA89" i="14"/>
  <c r="AC89" i="14"/>
  <c r="AE89" i="14"/>
  <c r="AG89" i="14"/>
  <c r="AI89" i="14"/>
  <c r="AK89" i="14"/>
  <c r="AM89" i="14"/>
  <c r="AO89" i="14"/>
  <c r="AQ89" i="14"/>
  <c r="AS89" i="14"/>
  <c r="AU89" i="14"/>
  <c r="AW89" i="14"/>
  <c r="E90" i="14"/>
  <c r="G90" i="14"/>
  <c r="I90" i="14"/>
  <c r="K90" i="14"/>
  <c r="M90" i="14"/>
  <c r="O90" i="14"/>
  <c r="Q90" i="14"/>
  <c r="S90" i="14"/>
  <c r="U90" i="14"/>
  <c r="W90" i="14"/>
  <c r="Y90" i="14"/>
  <c r="AA90" i="14"/>
  <c r="AC90" i="14"/>
  <c r="AE90" i="14"/>
  <c r="AG90" i="14"/>
  <c r="AI90" i="14"/>
  <c r="AK90" i="14"/>
  <c r="AM90" i="14"/>
  <c r="AO90" i="14"/>
  <c r="AQ90" i="14"/>
  <c r="AS90" i="14"/>
  <c r="AU90" i="14"/>
  <c r="AW90" i="14"/>
  <c r="F81" i="14"/>
  <c r="H81" i="14"/>
  <c r="J81" i="14"/>
  <c r="L81" i="14"/>
  <c r="N81" i="14"/>
  <c r="P81" i="14"/>
  <c r="R81" i="14"/>
  <c r="T81" i="14"/>
  <c r="V81" i="14"/>
  <c r="X81" i="14"/>
  <c r="Z81" i="14"/>
  <c r="AB81" i="14"/>
  <c r="AD81" i="14"/>
  <c r="AF81" i="14"/>
  <c r="AH81" i="14"/>
  <c r="AJ81" i="14"/>
  <c r="AL81" i="14"/>
  <c r="AN81" i="14"/>
  <c r="AP81" i="14"/>
  <c r="AR81" i="14"/>
  <c r="AT81" i="14"/>
  <c r="AV81" i="14"/>
  <c r="F82" i="14"/>
  <c r="H82" i="14"/>
  <c r="J82" i="14"/>
  <c r="L82" i="14"/>
  <c r="N82" i="14"/>
  <c r="P82" i="14"/>
  <c r="R82" i="14"/>
  <c r="T82" i="14"/>
  <c r="V82" i="14"/>
  <c r="X82" i="14"/>
  <c r="Z82" i="14"/>
  <c r="AB82" i="14"/>
  <c r="AD82" i="14"/>
  <c r="AF82" i="14"/>
  <c r="AH82" i="14"/>
  <c r="AJ82" i="14"/>
  <c r="AL82" i="14"/>
  <c r="AN82" i="14"/>
  <c r="AP82" i="14"/>
  <c r="AR82" i="14"/>
  <c r="AT82" i="14"/>
  <c r="AV82" i="14"/>
  <c r="F83" i="14"/>
  <c r="H83" i="14"/>
  <c r="J83" i="14"/>
  <c r="L83" i="14"/>
  <c r="N83" i="14"/>
  <c r="P83" i="14"/>
  <c r="R83" i="14"/>
  <c r="T83" i="14"/>
  <c r="V83" i="14"/>
  <c r="X83" i="14"/>
  <c r="Z83" i="14"/>
  <c r="AB83" i="14"/>
  <c r="AD83" i="14"/>
  <c r="AF83" i="14"/>
  <c r="AH83" i="14"/>
  <c r="AJ83" i="14"/>
  <c r="AL83" i="14"/>
  <c r="AN83" i="14"/>
  <c r="AP83" i="14"/>
  <c r="AR83" i="14"/>
  <c r="AT83" i="14"/>
  <c r="AV83" i="14"/>
  <c r="F84" i="14"/>
  <c r="H84" i="14"/>
  <c r="J84" i="14"/>
  <c r="L84" i="14"/>
  <c r="N84" i="14"/>
  <c r="P84" i="14"/>
  <c r="R84" i="14"/>
  <c r="T84" i="14"/>
  <c r="V84" i="14"/>
  <c r="X84" i="14"/>
  <c r="Z84" i="14"/>
  <c r="AB84" i="14"/>
  <c r="AD84" i="14"/>
  <c r="AF84" i="14"/>
  <c r="AH84" i="14"/>
  <c r="AJ84" i="14"/>
  <c r="AL84" i="14"/>
  <c r="AN84" i="14"/>
  <c r="AP84" i="14"/>
  <c r="AR84" i="14"/>
  <c r="AT84" i="14"/>
  <c r="AV84" i="14"/>
  <c r="F85" i="14"/>
  <c r="H85" i="14"/>
  <c r="J85" i="14"/>
  <c r="L85" i="14"/>
  <c r="N85" i="14"/>
  <c r="P85" i="14"/>
  <c r="R85" i="14"/>
  <c r="T85" i="14"/>
  <c r="V85" i="14"/>
  <c r="X85" i="14"/>
  <c r="Z85" i="14"/>
  <c r="AB85" i="14"/>
  <c r="AD85" i="14"/>
  <c r="AF85" i="14"/>
  <c r="AH85" i="14"/>
  <c r="AJ85" i="14"/>
  <c r="AL85" i="14"/>
  <c r="AN85" i="14"/>
  <c r="AP85" i="14"/>
  <c r="AR85" i="14"/>
  <c r="AT85" i="14"/>
  <c r="AV85" i="14"/>
  <c r="F86" i="14"/>
  <c r="H86" i="14"/>
  <c r="J86" i="14"/>
  <c r="L86" i="14"/>
  <c r="N86" i="14"/>
  <c r="P86" i="14"/>
  <c r="R86" i="14"/>
  <c r="T86" i="14"/>
  <c r="V86" i="14"/>
  <c r="X86" i="14"/>
  <c r="Z86" i="14"/>
  <c r="AB86" i="14"/>
  <c r="AD86" i="14"/>
  <c r="AF86" i="14"/>
  <c r="AH86" i="14"/>
  <c r="AJ86" i="14"/>
  <c r="AL86" i="14"/>
  <c r="AN86" i="14"/>
  <c r="AP86" i="14"/>
  <c r="AR86" i="14"/>
  <c r="AT86" i="14"/>
  <c r="AV86" i="14"/>
  <c r="F87" i="14"/>
  <c r="H87" i="14"/>
  <c r="J87" i="14"/>
  <c r="L87" i="14"/>
  <c r="N87" i="14"/>
  <c r="P87" i="14"/>
  <c r="R87" i="14"/>
  <c r="T87" i="14"/>
  <c r="V87" i="14"/>
  <c r="X87" i="14"/>
  <c r="Z87" i="14"/>
  <c r="AB87" i="14"/>
  <c r="AD87" i="14"/>
  <c r="AF87" i="14"/>
  <c r="AH87" i="14"/>
  <c r="AJ87" i="14"/>
  <c r="AL87" i="14"/>
  <c r="AN87" i="14"/>
  <c r="AP87" i="14"/>
  <c r="AR87" i="14"/>
  <c r="AT87" i="14"/>
  <c r="AV87" i="14"/>
  <c r="F88" i="14"/>
  <c r="H88" i="14"/>
  <c r="J88" i="14"/>
  <c r="L88" i="14"/>
  <c r="N88" i="14"/>
  <c r="P88" i="14"/>
  <c r="R88" i="14"/>
  <c r="T88" i="14"/>
  <c r="V88" i="14"/>
  <c r="X88" i="14"/>
  <c r="Z88" i="14"/>
  <c r="AB88" i="14"/>
  <c r="AD88" i="14"/>
  <c r="AF88" i="14"/>
  <c r="AH88" i="14"/>
  <c r="AJ88" i="14"/>
  <c r="AL88" i="14"/>
  <c r="AN88" i="14"/>
  <c r="AP88" i="14"/>
  <c r="AR88" i="14"/>
  <c r="AT88" i="14"/>
  <c r="AV88" i="14"/>
  <c r="F89" i="14"/>
  <c r="H89" i="14"/>
  <c r="J89" i="14"/>
  <c r="L89" i="14"/>
  <c r="N89" i="14"/>
  <c r="P89" i="14"/>
  <c r="R89" i="14"/>
  <c r="T89" i="14"/>
  <c r="V89" i="14"/>
  <c r="X89" i="14"/>
  <c r="Z89" i="14"/>
  <c r="AB89" i="14"/>
  <c r="AD89" i="14"/>
  <c r="AF89" i="14"/>
  <c r="AH89" i="14"/>
  <c r="AJ89" i="14"/>
  <c r="AL89" i="14"/>
  <c r="AN89" i="14"/>
  <c r="AP89" i="14"/>
  <c r="AR89" i="14"/>
  <c r="AT89" i="14"/>
  <c r="AV89" i="14"/>
  <c r="F90" i="14"/>
  <c r="H90" i="14"/>
  <c r="J90" i="14"/>
  <c r="L90" i="14"/>
  <c r="N90" i="14"/>
  <c r="P90" i="14"/>
  <c r="R90" i="14"/>
  <c r="T90" i="14"/>
  <c r="V90" i="14"/>
  <c r="X90" i="14"/>
  <c r="Z90" i="14"/>
  <c r="AB90" i="14"/>
  <c r="AD90" i="14"/>
  <c r="AF90" i="14"/>
  <c r="AH90" i="14"/>
  <c r="AJ90" i="14"/>
  <c r="AL90" i="14"/>
  <c r="AN90" i="14"/>
  <c r="AP90" i="14"/>
  <c r="AR90" i="14"/>
  <c r="AT90" i="14"/>
  <c r="AV90" i="14"/>
  <c r="E80" i="14"/>
  <c r="G80" i="14"/>
  <c r="I80" i="14"/>
  <c r="K80" i="14"/>
  <c r="M80" i="14"/>
  <c r="O80" i="14"/>
  <c r="Q80" i="14"/>
  <c r="S80" i="14"/>
  <c r="U80" i="14"/>
  <c r="W80" i="14"/>
  <c r="Y80" i="14"/>
  <c r="AA80" i="14"/>
  <c r="AC80" i="14"/>
  <c r="AE80" i="14"/>
  <c r="AG80" i="14"/>
  <c r="AI80" i="14"/>
  <c r="AK80" i="14"/>
  <c r="AM80" i="14"/>
  <c r="AO80" i="14"/>
  <c r="AQ80" i="14"/>
  <c r="AS80" i="14"/>
  <c r="AU80" i="14"/>
  <c r="AW80" i="14"/>
  <c r="F80" i="14"/>
  <c r="H80" i="14"/>
  <c r="J80" i="14"/>
  <c r="L80" i="14"/>
  <c r="N80" i="14"/>
  <c r="P80" i="14"/>
  <c r="R80" i="14"/>
  <c r="T80" i="14"/>
  <c r="V80" i="14"/>
  <c r="X80" i="14"/>
  <c r="Z80" i="14"/>
  <c r="AB80" i="14"/>
  <c r="AD80" i="14"/>
  <c r="AF80" i="14"/>
  <c r="AH80" i="14"/>
  <c r="AJ80" i="14"/>
  <c r="AL80" i="14"/>
  <c r="AN80" i="14"/>
  <c r="AP80" i="14"/>
  <c r="AR80" i="14"/>
  <c r="AT80" i="14"/>
  <c r="AV80" i="14"/>
  <c r="F76" i="14"/>
  <c r="F92" i="14" s="1"/>
  <c r="H76" i="14"/>
  <c r="H92" i="14" s="1"/>
  <c r="J76" i="14"/>
  <c r="J92" i="14" s="1"/>
  <c r="L76" i="14"/>
  <c r="L92" i="14" s="1"/>
  <c r="N76" i="14"/>
  <c r="N92" i="14" s="1"/>
  <c r="P76" i="14"/>
  <c r="P92" i="14" s="1"/>
  <c r="R76" i="14"/>
  <c r="R92" i="14" s="1"/>
  <c r="T76" i="14"/>
  <c r="T92" i="14" s="1"/>
  <c r="V76" i="14"/>
  <c r="V92" i="14" s="1"/>
  <c r="X76" i="14"/>
  <c r="X92" i="14" s="1"/>
  <c r="Z76" i="14"/>
  <c r="Z92" i="14" s="1"/>
  <c r="AB76" i="14"/>
  <c r="AB92" i="14" s="1"/>
  <c r="AD76" i="14"/>
  <c r="AD92" i="14" s="1"/>
  <c r="AF76" i="14"/>
  <c r="AF92" i="14" s="1"/>
  <c r="AH76" i="14"/>
  <c r="AH92" i="14" s="1"/>
  <c r="AJ76" i="14"/>
  <c r="AJ92" i="14" s="1"/>
  <c r="AL76" i="14"/>
  <c r="AL92" i="14" s="1"/>
  <c r="AN76" i="14"/>
  <c r="AN92" i="14" s="1"/>
  <c r="AP76" i="14"/>
  <c r="AP92" i="14" s="1"/>
  <c r="AR76" i="14"/>
  <c r="AR92" i="14" s="1"/>
  <c r="AT76" i="14"/>
  <c r="AT92" i="14" s="1"/>
  <c r="AV76" i="14"/>
  <c r="AV92" i="14" s="1"/>
  <c r="AX76" i="14"/>
  <c r="AX92" i="14" s="1"/>
  <c r="AZ76" i="14"/>
  <c r="AZ92" i="14" s="1"/>
  <c r="E76" i="14"/>
  <c r="E92" i="14" s="1"/>
  <c r="C379" i="2" l="1"/>
  <c r="ET201" i="2"/>
  <c r="C401" i="2"/>
  <c r="FP201" i="2"/>
  <c r="C390" i="2"/>
  <c r="FE201" i="2"/>
  <c r="C368" i="2"/>
  <c r="EI201" i="2"/>
  <c r="A32" i="30"/>
  <c r="A33" i="30"/>
  <c r="A34" i="30"/>
  <c r="A35" i="30"/>
  <c r="A36" i="30"/>
  <c r="A37" i="30"/>
  <c r="A38" i="30"/>
  <c r="A39" i="30"/>
  <c r="A40" i="30"/>
  <c r="A41" i="30"/>
  <c r="A42" i="30"/>
  <c r="A43" i="30"/>
  <c r="A44" i="30"/>
  <c r="A45" i="30"/>
  <c r="A46" i="30"/>
  <c r="A47" i="30"/>
  <c r="A48" i="30"/>
  <c r="A49" i="30"/>
  <c r="A50" i="30"/>
  <c r="A51" i="30"/>
  <c r="A52" i="30"/>
  <c r="A53" i="30"/>
  <c r="A54" i="30"/>
  <c r="A55" i="30"/>
  <c r="A56" i="30"/>
  <c r="A57" i="30"/>
  <c r="A58" i="30"/>
  <c r="A59" i="30"/>
  <c r="A60" i="30"/>
  <c r="A61" i="30"/>
  <c r="A62" i="30"/>
  <c r="A63" i="30"/>
  <c r="A64" i="30"/>
  <c r="A65" i="30"/>
  <c r="A66" i="30"/>
  <c r="A67" i="30"/>
  <c r="A68" i="30"/>
  <c r="A69" i="30"/>
  <c r="A70" i="30"/>
  <c r="A71" i="30"/>
  <c r="A72" i="30"/>
  <c r="A73" i="30"/>
  <c r="A74" i="30"/>
  <c r="A75" i="30"/>
  <c r="A76" i="30"/>
  <c r="A77" i="30"/>
  <c r="A78" i="30"/>
  <c r="A79" i="30"/>
  <c r="A80" i="30"/>
  <c r="A81" i="30"/>
  <c r="AQ43" i="30"/>
  <c r="AZ53" i="30"/>
  <c r="AQ44" i="30"/>
  <c r="AZ54" i="30"/>
  <c r="AQ45" i="30"/>
  <c r="AZ55" i="30"/>
  <c r="AQ46" i="30"/>
  <c r="AZ56" i="30"/>
  <c r="AQ47" i="30"/>
  <c r="AZ57" i="30"/>
  <c r="AQ48" i="30"/>
  <c r="AZ58" i="30"/>
  <c r="AQ49" i="30"/>
  <c r="AZ59" i="30"/>
  <c r="AQ50" i="30"/>
  <c r="AZ60" i="30"/>
  <c r="AQ51" i="30"/>
  <c r="AZ61" i="30"/>
  <c r="AQ52" i="30"/>
  <c r="AZ62" i="30"/>
  <c r="AQ53" i="30"/>
  <c r="AZ63" i="30"/>
  <c r="AQ54" i="30"/>
  <c r="AZ64" i="30"/>
  <c r="AQ42" i="30"/>
  <c r="AZ52" i="30"/>
  <c r="AZ34" i="10"/>
  <c r="AZ36" i="10" s="1"/>
  <c r="AY34" i="10"/>
  <c r="AY36" i="10" s="1"/>
  <c r="AX34" i="10"/>
  <c r="AX36" i="10" s="1"/>
  <c r="AW34" i="10"/>
  <c r="AW36" i="10" s="1"/>
  <c r="AV34" i="10"/>
  <c r="AV36" i="10" s="1"/>
  <c r="AU34" i="10"/>
  <c r="AU36" i="10" s="1"/>
  <c r="AT34" i="10"/>
  <c r="AT36" i="10" s="1"/>
  <c r="AS34" i="10"/>
  <c r="AS36" i="10" s="1"/>
  <c r="AR34" i="10"/>
  <c r="AR36" i="10" s="1"/>
  <c r="AQ34" i="10"/>
  <c r="AQ36" i="10" s="1"/>
  <c r="AP34" i="10"/>
  <c r="AP36" i="10" s="1"/>
  <c r="AO34" i="10"/>
  <c r="AO38" i="10" s="1"/>
  <c r="AN34" i="10"/>
  <c r="AN36" i="10" s="1"/>
  <c r="AM34" i="10"/>
  <c r="AM36" i="10" s="1"/>
  <c r="AL34" i="10"/>
  <c r="AL36" i="10" s="1"/>
  <c r="AK34" i="10"/>
  <c r="AK36" i="10" s="1"/>
  <c r="AJ34" i="10"/>
  <c r="AJ36" i="10" s="1"/>
  <c r="AI34" i="10"/>
  <c r="AI36" i="10" s="1"/>
  <c r="AH34" i="10"/>
  <c r="AH36" i="10" s="1"/>
  <c r="AG34" i="10"/>
  <c r="AG36" i="10" s="1"/>
  <c r="AF34" i="10"/>
  <c r="AF36" i="10" s="1"/>
  <c r="AE34" i="10"/>
  <c r="AE36" i="10" s="1"/>
  <c r="AD34" i="10"/>
  <c r="AD36" i="10" s="1"/>
  <c r="AC34" i="10"/>
  <c r="AC38" i="10" s="1"/>
  <c r="AB34" i="10"/>
  <c r="AB36" i="10" s="1"/>
  <c r="AA34" i="10"/>
  <c r="AA36" i="10" s="1"/>
  <c r="Z34" i="10"/>
  <c r="Z36" i="10" s="1"/>
  <c r="Y34" i="10"/>
  <c r="Y36" i="10" s="1"/>
  <c r="X34" i="10"/>
  <c r="X36" i="10" s="1"/>
  <c r="W34" i="10"/>
  <c r="W36" i="10" s="1"/>
  <c r="V34" i="10"/>
  <c r="V36" i="10" s="1"/>
  <c r="U34" i="10"/>
  <c r="U36" i="10" s="1"/>
  <c r="T34" i="10"/>
  <c r="T36" i="10" s="1"/>
  <c r="S34" i="10"/>
  <c r="S36" i="10" s="1"/>
  <c r="R34" i="10"/>
  <c r="R36" i="10" s="1"/>
  <c r="Q34" i="10"/>
  <c r="Q38" i="10" s="1"/>
  <c r="P34" i="10"/>
  <c r="P36" i="10" s="1"/>
  <c r="O34" i="10"/>
  <c r="O36" i="10" s="1"/>
  <c r="N34" i="10"/>
  <c r="N36" i="10" s="1"/>
  <c r="M34" i="10"/>
  <c r="M36" i="10" s="1"/>
  <c r="L34" i="10"/>
  <c r="L36" i="10" s="1"/>
  <c r="K34" i="10"/>
  <c r="K36" i="10" s="1"/>
  <c r="J34" i="10"/>
  <c r="J36" i="10" s="1"/>
  <c r="I34" i="10"/>
  <c r="I36" i="10" s="1"/>
  <c r="H34" i="10"/>
  <c r="H36" i="10" s="1"/>
  <c r="G34" i="10"/>
  <c r="G36" i="10" s="1"/>
  <c r="F34" i="10"/>
  <c r="F36" i="10" s="1"/>
  <c r="E34" i="10"/>
  <c r="E38" i="10" s="1"/>
  <c r="AZ33" i="10"/>
  <c r="AZ40" i="10" s="1"/>
  <c r="AZ41" i="10" s="1"/>
  <c r="AY33" i="10"/>
  <c r="AY40" i="10" s="1"/>
  <c r="AY41" i="10" s="1"/>
  <c r="AX33" i="10"/>
  <c r="AX40" i="10" s="1"/>
  <c r="AX41" i="10" s="1"/>
  <c r="AW33" i="10"/>
  <c r="AW40" i="10" s="1"/>
  <c r="AW41" i="10" s="1"/>
  <c r="AV33" i="10"/>
  <c r="AV40" i="10" s="1"/>
  <c r="AV41" i="10" s="1"/>
  <c r="AU33" i="10"/>
  <c r="AU40" i="10" s="1"/>
  <c r="AU41" i="10" s="1"/>
  <c r="AT33" i="10"/>
  <c r="AT40" i="10" s="1"/>
  <c r="AT41" i="10" s="1"/>
  <c r="AS33" i="10"/>
  <c r="AS40" i="10" s="1"/>
  <c r="AS41" i="10" s="1"/>
  <c r="AR33" i="10"/>
  <c r="AR40" i="10" s="1"/>
  <c r="AR41" i="10" s="1"/>
  <c r="AQ33" i="10"/>
  <c r="AQ40" i="10" s="1"/>
  <c r="AQ41" i="10" s="1"/>
  <c r="AP33" i="10"/>
  <c r="AP40" i="10" s="1"/>
  <c r="AP41" i="10" s="1"/>
  <c r="AO33" i="10"/>
  <c r="AO40" i="10" s="1"/>
  <c r="AO41" i="10" s="1"/>
  <c r="AN33" i="10"/>
  <c r="AN40" i="10" s="1"/>
  <c r="AN41" i="10" s="1"/>
  <c r="AM33" i="10"/>
  <c r="AM40" i="10" s="1"/>
  <c r="AM41" i="10" s="1"/>
  <c r="AL33" i="10"/>
  <c r="AL40" i="10" s="1"/>
  <c r="AL41" i="10" s="1"/>
  <c r="AK33" i="10"/>
  <c r="AK40" i="10" s="1"/>
  <c r="AK41" i="10" s="1"/>
  <c r="AJ33" i="10"/>
  <c r="AJ40" i="10" s="1"/>
  <c r="AJ41" i="10" s="1"/>
  <c r="AI33" i="10"/>
  <c r="AI40" i="10" s="1"/>
  <c r="AI41" i="10" s="1"/>
  <c r="AH33" i="10"/>
  <c r="AH40" i="10" s="1"/>
  <c r="AH41" i="10" s="1"/>
  <c r="AG33" i="10"/>
  <c r="AG40" i="10" s="1"/>
  <c r="AG41" i="10" s="1"/>
  <c r="AF33" i="10"/>
  <c r="AF40" i="10" s="1"/>
  <c r="AF41" i="10" s="1"/>
  <c r="AE33" i="10"/>
  <c r="AE40" i="10" s="1"/>
  <c r="AE41" i="10" s="1"/>
  <c r="AD33" i="10"/>
  <c r="AD40" i="10" s="1"/>
  <c r="AD41" i="10" s="1"/>
  <c r="AC33" i="10"/>
  <c r="AC40" i="10" s="1"/>
  <c r="AC41" i="10" s="1"/>
  <c r="AB33" i="10"/>
  <c r="AB40" i="10" s="1"/>
  <c r="AB41" i="10" s="1"/>
  <c r="AA33" i="10"/>
  <c r="AA40" i="10" s="1"/>
  <c r="AA41" i="10" s="1"/>
  <c r="Z33" i="10"/>
  <c r="Z40" i="10" s="1"/>
  <c r="Z41" i="10" s="1"/>
  <c r="Y33" i="10"/>
  <c r="Y40" i="10" s="1"/>
  <c r="Y41" i="10" s="1"/>
  <c r="X33" i="10"/>
  <c r="X40" i="10" s="1"/>
  <c r="X41" i="10" s="1"/>
  <c r="W33" i="10"/>
  <c r="W40" i="10" s="1"/>
  <c r="W41" i="10" s="1"/>
  <c r="V33" i="10"/>
  <c r="V40" i="10" s="1"/>
  <c r="V41" i="10" s="1"/>
  <c r="U33" i="10"/>
  <c r="U40" i="10" s="1"/>
  <c r="U41" i="10" s="1"/>
  <c r="T33" i="10"/>
  <c r="T40" i="10" s="1"/>
  <c r="T41" i="10" s="1"/>
  <c r="S33" i="10"/>
  <c r="S40" i="10" s="1"/>
  <c r="S41" i="10" s="1"/>
  <c r="R33" i="10"/>
  <c r="R40" i="10" s="1"/>
  <c r="R41" i="10" s="1"/>
  <c r="Q33" i="10"/>
  <c r="Q40" i="10" s="1"/>
  <c r="Q41" i="10" s="1"/>
  <c r="P33" i="10"/>
  <c r="P40" i="10" s="1"/>
  <c r="P41" i="10" s="1"/>
  <c r="O33" i="10"/>
  <c r="O40" i="10" s="1"/>
  <c r="O41" i="10" s="1"/>
  <c r="N33" i="10"/>
  <c r="N40" i="10" s="1"/>
  <c r="N41" i="10" s="1"/>
  <c r="M33" i="10"/>
  <c r="M40" i="10" s="1"/>
  <c r="M41" i="10" s="1"/>
  <c r="L33" i="10"/>
  <c r="L40" i="10" s="1"/>
  <c r="L41" i="10" s="1"/>
  <c r="K33" i="10"/>
  <c r="K40" i="10" s="1"/>
  <c r="K41" i="10" s="1"/>
  <c r="J33" i="10"/>
  <c r="J40" i="10" s="1"/>
  <c r="J41" i="10" s="1"/>
  <c r="I33" i="10"/>
  <c r="I40" i="10" s="1"/>
  <c r="I41" i="10" s="1"/>
  <c r="H33" i="10"/>
  <c r="H40" i="10" s="1"/>
  <c r="H41" i="10" s="1"/>
  <c r="G33" i="10"/>
  <c r="G40" i="10" s="1"/>
  <c r="G41" i="10" s="1"/>
  <c r="F33" i="10"/>
  <c r="F40" i="10" s="1"/>
  <c r="F41" i="10" s="1"/>
  <c r="E33" i="10"/>
  <c r="E40" i="10" s="1"/>
  <c r="E41" i="10" s="1"/>
  <c r="AZ1" i="10"/>
  <c r="AY1" i="10"/>
  <c r="AX1" i="10"/>
  <c r="AW1" i="10"/>
  <c r="AV1" i="10"/>
  <c r="AU1" i="10"/>
  <c r="AT1" i="10"/>
  <c r="AS1" i="10"/>
  <c r="AR1" i="10"/>
  <c r="AQ1" i="10"/>
  <c r="AP1" i="10"/>
  <c r="AO1" i="10"/>
  <c r="AN1" i="10"/>
  <c r="AM1" i="10"/>
  <c r="AL1" i="10"/>
  <c r="AK1" i="10"/>
  <c r="AJ1" i="10"/>
  <c r="AI1" i="10"/>
  <c r="AH1" i="10"/>
  <c r="AG1" i="10"/>
  <c r="AF1" i="10"/>
  <c r="AE1" i="10"/>
  <c r="AD1" i="10"/>
  <c r="AC1" i="10"/>
  <c r="AB1" i="10"/>
  <c r="AA1" i="10"/>
  <c r="Z1" i="10"/>
  <c r="Y1" i="10"/>
  <c r="X1" i="10"/>
  <c r="W1" i="10"/>
  <c r="V1" i="10"/>
  <c r="U1" i="10"/>
  <c r="T1" i="10"/>
  <c r="S1" i="10"/>
  <c r="R1" i="10"/>
  <c r="Q1" i="10"/>
  <c r="P1" i="10"/>
  <c r="O1" i="10"/>
  <c r="N1" i="10"/>
  <c r="M1" i="10"/>
  <c r="L1" i="10"/>
  <c r="K1" i="10"/>
  <c r="J1" i="10"/>
  <c r="I1" i="10"/>
  <c r="H1" i="10"/>
  <c r="G1" i="10"/>
  <c r="F1" i="10"/>
  <c r="E1" i="10"/>
  <c r="AZ24" i="21"/>
  <c r="AY24" i="21"/>
  <c r="AZ23" i="21"/>
  <c r="AY23" i="21"/>
  <c r="AZ22" i="21"/>
  <c r="AY22" i="21"/>
  <c r="AZ21" i="21"/>
  <c r="AY21" i="21"/>
  <c r="AZ20" i="21"/>
  <c r="AY20" i="21"/>
  <c r="AZ19" i="21"/>
  <c r="AY19" i="21"/>
  <c r="AZ16" i="21"/>
  <c r="AY16" i="21"/>
  <c r="AZ15" i="21"/>
  <c r="AY15" i="21"/>
  <c r="AZ14" i="21"/>
  <c r="AY14" i="21"/>
  <c r="AZ13" i="21"/>
  <c r="AY13" i="21"/>
  <c r="AZ12" i="21"/>
  <c r="AY12" i="21"/>
  <c r="AZ11" i="21"/>
  <c r="AY11" i="21"/>
  <c r="AZ8" i="21"/>
  <c r="AY8" i="21"/>
  <c r="AZ7" i="21"/>
  <c r="AY7" i="21"/>
  <c r="AZ6" i="21"/>
  <c r="AY6" i="21"/>
  <c r="AZ5" i="21"/>
  <c r="AY5" i="21"/>
  <c r="AZ4" i="21"/>
  <c r="AY4" i="21"/>
  <c r="AZ3" i="21"/>
  <c r="AY3" i="21"/>
  <c r="AZ2" i="21"/>
  <c r="AZ18" i="21" s="1"/>
  <c r="AY2" i="21"/>
  <c r="AY18" i="21" s="1"/>
  <c r="AX24" i="21"/>
  <c r="AW24" i="21"/>
  <c r="AV24" i="21"/>
  <c r="AU24" i="21"/>
  <c r="AT24" i="21"/>
  <c r="AS24" i="21"/>
  <c r="AR24" i="21"/>
  <c r="AQ24" i="21"/>
  <c r="AP24" i="21"/>
  <c r="AO24" i="21"/>
  <c r="AN24" i="21"/>
  <c r="AM24" i="21"/>
  <c r="AL24" i="21"/>
  <c r="AK24" i="21"/>
  <c r="AJ24" i="21"/>
  <c r="AX23" i="21"/>
  <c r="AW23" i="21"/>
  <c r="AV23" i="21"/>
  <c r="AU23" i="21"/>
  <c r="AT23" i="21"/>
  <c r="AS23" i="21"/>
  <c r="AR23" i="21"/>
  <c r="AQ23" i="21"/>
  <c r="AP23" i="21"/>
  <c r="AO23" i="21"/>
  <c r="AN23" i="21"/>
  <c r="AM23" i="21"/>
  <c r="AL23" i="21"/>
  <c r="AK23" i="21"/>
  <c r="AJ23" i="21"/>
  <c r="AX22" i="21"/>
  <c r="AW22" i="21"/>
  <c r="AV22" i="21"/>
  <c r="AU22" i="21"/>
  <c r="AT22" i="21"/>
  <c r="AS22" i="21"/>
  <c r="AR22" i="21"/>
  <c r="AQ22" i="21"/>
  <c r="AP22" i="21"/>
  <c r="AO22" i="21"/>
  <c r="AN22" i="21"/>
  <c r="AM22" i="21"/>
  <c r="AL22" i="21"/>
  <c r="AK22" i="21"/>
  <c r="AJ22" i="21"/>
  <c r="AX21" i="21"/>
  <c r="AW21" i="21"/>
  <c r="AV21" i="21"/>
  <c r="AU21" i="21"/>
  <c r="AT21" i="21"/>
  <c r="AS21" i="21"/>
  <c r="AR21" i="21"/>
  <c r="AQ21" i="21"/>
  <c r="AP21" i="21"/>
  <c r="AO21" i="21"/>
  <c r="AN21" i="21"/>
  <c r="AM21" i="21"/>
  <c r="AL21" i="21"/>
  <c r="AK21" i="21"/>
  <c r="AJ21" i="21"/>
  <c r="AX20" i="21"/>
  <c r="AW20" i="21"/>
  <c r="AV20" i="21"/>
  <c r="AU20" i="21"/>
  <c r="AT20" i="21"/>
  <c r="AS20" i="21"/>
  <c r="AR20" i="21"/>
  <c r="AQ20" i="21"/>
  <c r="AP20" i="21"/>
  <c r="AO20" i="21"/>
  <c r="AN20" i="21"/>
  <c r="AM20" i="21"/>
  <c r="AL20" i="21"/>
  <c r="AK20" i="21"/>
  <c r="AJ20" i="21"/>
  <c r="AX19" i="21"/>
  <c r="AW19" i="21"/>
  <c r="AV19" i="21"/>
  <c r="AU19" i="21"/>
  <c r="AT19" i="21"/>
  <c r="AS19" i="21"/>
  <c r="AR19" i="21"/>
  <c r="AQ19" i="21"/>
  <c r="AP19" i="21"/>
  <c r="AO19" i="21"/>
  <c r="AN19" i="21"/>
  <c r="AM19" i="21"/>
  <c r="AL19" i="21"/>
  <c r="AK19" i="21"/>
  <c r="AJ19" i="21"/>
  <c r="AX16" i="21"/>
  <c r="AW16" i="21"/>
  <c r="AV16" i="21"/>
  <c r="AU16" i="21"/>
  <c r="AT16" i="21"/>
  <c r="AS16" i="21"/>
  <c r="AR16" i="21"/>
  <c r="AQ16" i="21"/>
  <c r="AP16" i="21"/>
  <c r="AO16" i="21"/>
  <c r="AN16" i="21"/>
  <c r="AM16" i="21"/>
  <c r="AL16" i="21"/>
  <c r="AK16" i="21"/>
  <c r="AJ16" i="21"/>
  <c r="AX15" i="21"/>
  <c r="AW15" i="21"/>
  <c r="AV15" i="21"/>
  <c r="AU15" i="21"/>
  <c r="AT15" i="21"/>
  <c r="AS15" i="21"/>
  <c r="AR15" i="21"/>
  <c r="AQ15" i="21"/>
  <c r="AP15" i="21"/>
  <c r="AO15" i="21"/>
  <c r="AN15" i="21"/>
  <c r="AM15" i="21"/>
  <c r="AL15" i="21"/>
  <c r="AK15" i="21"/>
  <c r="AJ15" i="21"/>
  <c r="AX14" i="21"/>
  <c r="AW14" i="21"/>
  <c r="AV14" i="21"/>
  <c r="AU14" i="21"/>
  <c r="AT14" i="21"/>
  <c r="AS14" i="21"/>
  <c r="AR14" i="21"/>
  <c r="AQ14" i="21"/>
  <c r="AP14" i="21"/>
  <c r="AO14" i="21"/>
  <c r="AN14" i="21"/>
  <c r="AM14" i="21"/>
  <c r="AL14" i="21"/>
  <c r="AK14" i="21"/>
  <c r="AJ14" i="21"/>
  <c r="AX13" i="21"/>
  <c r="AW13" i="21"/>
  <c r="AV13" i="21"/>
  <c r="AU13" i="21"/>
  <c r="AT13" i="21"/>
  <c r="AS13" i="21"/>
  <c r="AR13" i="21"/>
  <c r="AQ13" i="21"/>
  <c r="AP13" i="21"/>
  <c r="AO13" i="21"/>
  <c r="AN13" i="21"/>
  <c r="AM13" i="21"/>
  <c r="AL13" i="21"/>
  <c r="AK13" i="21"/>
  <c r="AJ13" i="21"/>
  <c r="AX12" i="21"/>
  <c r="AW12" i="21"/>
  <c r="AV12" i="21"/>
  <c r="AU12" i="21"/>
  <c r="AT12" i="21"/>
  <c r="AS12" i="21"/>
  <c r="AR12" i="21"/>
  <c r="AQ12" i="21"/>
  <c r="AP12" i="21"/>
  <c r="AO12" i="21"/>
  <c r="AN12" i="21"/>
  <c r="AM12" i="21"/>
  <c r="AL12" i="21"/>
  <c r="AK12" i="21"/>
  <c r="AJ12" i="21"/>
  <c r="AX11" i="21"/>
  <c r="AW11" i="21"/>
  <c r="AV11" i="21"/>
  <c r="AU11" i="21"/>
  <c r="AT11" i="21"/>
  <c r="AS11" i="21"/>
  <c r="AR11" i="21"/>
  <c r="AQ11" i="21"/>
  <c r="AP11" i="21"/>
  <c r="AO11" i="21"/>
  <c r="AN11" i="21"/>
  <c r="AM11" i="21"/>
  <c r="AL11" i="21"/>
  <c r="AK11" i="21"/>
  <c r="AJ11" i="21"/>
  <c r="AX8" i="21"/>
  <c r="AW8" i="21"/>
  <c r="AV8" i="21"/>
  <c r="AU8" i="21"/>
  <c r="AT8" i="21"/>
  <c r="AS8" i="21"/>
  <c r="AR8" i="21"/>
  <c r="AQ8" i="21"/>
  <c r="AP8" i="21"/>
  <c r="AO8" i="21"/>
  <c r="AN8" i="21"/>
  <c r="AM8" i="21"/>
  <c r="AL8" i="21"/>
  <c r="AK8" i="21"/>
  <c r="AJ8" i="21"/>
  <c r="AX7" i="21"/>
  <c r="AW7" i="21"/>
  <c r="AV7" i="21"/>
  <c r="AU7" i="21"/>
  <c r="AT7" i="21"/>
  <c r="AS7" i="21"/>
  <c r="AR7" i="21"/>
  <c r="AQ7" i="21"/>
  <c r="AP7" i="21"/>
  <c r="AO7" i="21"/>
  <c r="AN7" i="21"/>
  <c r="AM7" i="21"/>
  <c r="AL7" i="21"/>
  <c r="AK7" i="21"/>
  <c r="AJ7" i="21"/>
  <c r="AX6" i="21"/>
  <c r="AW6" i="21"/>
  <c r="AV6" i="21"/>
  <c r="AU6" i="21"/>
  <c r="AT6" i="21"/>
  <c r="AS6" i="21"/>
  <c r="AR6" i="21"/>
  <c r="AQ6" i="21"/>
  <c r="AP6" i="21"/>
  <c r="AO6" i="21"/>
  <c r="AN6" i="21"/>
  <c r="AM6" i="21"/>
  <c r="AL6" i="21"/>
  <c r="AK6" i="21"/>
  <c r="AJ6" i="21"/>
  <c r="AX5" i="21"/>
  <c r="AW5" i="21"/>
  <c r="AV5" i="21"/>
  <c r="AU5" i="21"/>
  <c r="AT5" i="21"/>
  <c r="AS5" i="21"/>
  <c r="AR5" i="21"/>
  <c r="AQ5" i="21"/>
  <c r="AP5" i="21"/>
  <c r="AO5" i="21"/>
  <c r="AN5" i="21"/>
  <c r="AM5" i="21"/>
  <c r="AL5" i="21"/>
  <c r="AK5" i="21"/>
  <c r="AJ5" i="21"/>
  <c r="AX4" i="21"/>
  <c r="AW4" i="21"/>
  <c r="AV4" i="21"/>
  <c r="AU4" i="21"/>
  <c r="AT4" i="21"/>
  <c r="AS4" i="21"/>
  <c r="AR4" i="21"/>
  <c r="AQ4" i="21"/>
  <c r="AP4" i="21"/>
  <c r="AO4" i="21"/>
  <c r="AN4" i="21"/>
  <c r="AM4" i="21"/>
  <c r="AL4" i="21"/>
  <c r="AK4" i="21"/>
  <c r="AJ4" i="21"/>
  <c r="AX3" i="21"/>
  <c r="AW3" i="21"/>
  <c r="AV3" i="21"/>
  <c r="AU3" i="21"/>
  <c r="AT3" i="21"/>
  <c r="AS3" i="21"/>
  <c r="AR3" i="21"/>
  <c r="AQ3" i="21"/>
  <c r="AP3" i="21"/>
  <c r="AO3" i="21"/>
  <c r="AN3" i="21"/>
  <c r="AM3" i="21"/>
  <c r="AL3" i="21"/>
  <c r="AK3" i="21"/>
  <c r="AJ3" i="21"/>
  <c r="AX2" i="21"/>
  <c r="AX10" i="21" s="1"/>
  <c r="AW2" i="21"/>
  <c r="AW18" i="21" s="1"/>
  <c r="AV2" i="21"/>
  <c r="AV10" i="21" s="1"/>
  <c r="AU2" i="21"/>
  <c r="AU18" i="21" s="1"/>
  <c r="AT2" i="21"/>
  <c r="AT10" i="21" s="1"/>
  <c r="AS2" i="21"/>
  <c r="AS18" i="21" s="1"/>
  <c r="AR2" i="21"/>
  <c r="AR10" i="21" s="1"/>
  <c r="AQ2" i="21"/>
  <c r="AQ18" i="21" s="1"/>
  <c r="AP2" i="21"/>
  <c r="AP10" i="21" s="1"/>
  <c r="AO2" i="21"/>
  <c r="AO18" i="21" s="1"/>
  <c r="AN2" i="21"/>
  <c r="AN10" i="21" s="1"/>
  <c r="AM2" i="21"/>
  <c r="AM18" i="21" s="1"/>
  <c r="AL2" i="21"/>
  <c r="AL10" i="21" s="1"/>
  <c r="AK2" i="21"/>
  <c r="AK18" i="21" s="1"/>
  <c r="AJ2" i="21"/>
  <c r="AJ10" i="21" s="1"/>
  <c r="AI24" i="21"/>
  <c r="AH24" i="21"/>
  <c r="AG24" i="21"/>
  <c r="AF24" i="21"/>
  <c r="AE24" i="21"/>
  <c r="AD24" i="21"/>
  <c r="AC24" i="21"/>
  <c r="AB24" i="21"/>
  <c r="AA24" i="21"/>
  <c r="Z24" i="21"/>
  <c r="Y24" i="21"/>
  <c r="X24" i="21"/>
  <c r="W24" i="21"/>
  <c r="V24" i="21"/>
  <c r="U24" i="21"/>
  <c r="T24" i="21"/>
  <c r="S24" i="21"/>
  <c r="R24" i="21"/>
  <c r="Q24" i="21"/>
  <c r="AI23" i="21"/>
  <c r="AH23" i="21"/>
  <c r="AG23" i="21"/>
  <c r="AF23" i="21"/>
  <c r="AE23" i="21"/>
  <c r="AD23" i="21"/>
  <c r="AC23" i="21"/>
  <c r="AB23" i="21"/>
  <c r="AA23" i="21"/>
  <c r="Z23" i="21"/>
  <c r="Y23" i="21"/>
  <c r="X23" i="21"/>
  <c r="W23" i="21"/>
  <c r="V23" i="21"/>
  <c r="U23" i="21"/>
  <c r="T23" i="21"/>
  <c r="S23" i="21"/>
  <c r="R23" i="21"/>
  <c r="Q23" i="21"/>
  <c r="AI22" i="21"/>
  <c r="AH22" i="21"/>
  <c r="AG22" i="21"/>
  <c r="AF22" i="21"/>
  <c r="AE22" i="21"/>
  <c r="AD22" i="21"/>
  <c r="AC22" i="21"/>
  <c r="AB22" i="21"/>
  <c r="AA22" i="21"/>
  <c r="Z22" i="21"/>
  <c r="Y22" i="21"/>
  <c r="X22" i="21"/>
  <c r="W22" i="21"/>
  <c r="V22" i="21"/>
  <c r="U22" i="21"/>
  <c r="T22" i="21"/>
  <c r="S22" i="21"/>
  <c r="R22" i="21"/>
  <c r="Q22" i="21"/>
  <c r="AI21" i="21"/>
  <c r="AH21" i="21"/>
  <c r="AG21" i="21"/>
  <c r="AF21" i="21"/>
  <c r="AE21" i="21"/>
  <c r="AD21" i="21"/>
  <c r="AC21" i="21"/>
  <c r="AB21" i="21"/>
  <c r="AA21" i="21"/>
  <c r="Z21" i="21"/>
  <c r="Y21" i="21"/>
  <c r="X21" i="21"/>
  <c r="W21" i="21"/>
  <c r="V21" i="21"/>
  <c r="U21" i="21"/>
  <c r="T21" i="21"/>
  <c r="S21" i="21"/>
  <c r="R21" i="21"/>
  <c r="Q21" i="21"/>
  <c r="AI20" i="21"/>
  <c r="AH20" i="21"/>
  <c r="AG20" i="21"/>
  <c r="AF20" i="21"/>
  <c r="AE20" i="21"/>
  <c r="AD20" i="21"/>
  <c r="AC20" i="21"/>
  <c r="AB20" i="21"/>
  <c r="AA20" i="21"/>
  <c r="Z20" i="21"/>
  <c r="Y20" i="21"/>
  <c r="X20" i="21"/>
  <c r="W20" i="21"/>
  <c r="V20" i="21"/>
  <c r="U20" i="21"/>
  <c r="T20" i="21"/>
  <c r="S20" i="21"/>
  <c r="R20" i="21"/>
  <c r="Q20" i="21"/>
  <c r="AI19" i="21"/>
  <c r="AH19" i="21"/>
  <c r="AG19" i="21"/>
  <c r="AF19" i="21"/>
  <c r="AE19" i="21"/>
  <c r="AD19" i="21"/>
  <c r="AC19" i="21"/>
  <c r="AB19" i="21"/>
  <c r="AA19" i="21"/>
  <c r="Z19" i="21"/>
  <c r="Y19" i="21"/>
  <c r="X19" i="21"/>
  <c r="W19" i="21"/>
  <c r="V19" i="21"/>
  <c r="U19" i="21"/>
  <c r="T19" i="21"/>
  <c r="S19" i="21"/>
  <c r="R19" i="21"/>
  <c r="Q19" i="21"/>
  <c r="AI16" i="21"/>
  <c r="AH16" i="21"/>
  <c r="AG16" i="21"/>
  <c r="AF16" i="21"/>
  <c r="AE16" i="21"/>
  <c r="AD16" i="21"/>
  <c r="AC16" i="21"/>
  <c r="AB16" i="21"/>
  <c r="AA16" i="21"/>
  <c r="Z16" i="21"/>
  <c r="Y16" i="21"/>
  <c r="X16" i="21"/>
  <c r="W16" i="21"/>
  <c r="V16" i="21"/>
  <c r="U16" i="21"/>
  <c r="T16" i="21"/>
  <c r="S16" i="21"/>
  <c r="R16" i="21"/>
  <c r="Q16" i="21"/>
  <c r="AI15" i="21"/>
  <c r="AH15" i="21"/>
  <c r="AG15" i="21"/>
  <c r="AF15" i="21"/>
  <c r="AE15" i="21"/>
  <c r="AD15" i="21"/>
  <c r="AC15" i="21"/>
  <c r="AB15" i="21"/>
  <c r="AA15" i="21"/>
  <c r="Z15" i="21"/>
  <c r="Y15" i="21"/>
  <c r="X15" i="21"/>
  <c r="W15" i="21"/>
  <c r="V15" i="21"/>
  <c r="U15" i="21"/>
  <c r="T15" i="21"/>
  <c r="S15" i="21"/>
  <c r="R15" i="21"/>
  <c r="Q15" i="21"/>
  <c r="AI14" i="21"/>
  <c r="AH14" i="21"/>
  <c r="AG14" i="21"/>
  <c r="AF14" i="21"/>
  <c r="AE14" i="21"/>
  <c r="AD14" i="21"/>
  <c r="AC14" i="21"/>
  <c r="AB14" i="21"/>
  <c r="AA14" i="21"/>
  <c r="Z14" i="21"/>
  <c r="Y14" i="21"/>
  <c r="X14" i="21"/>
  <c r="W14" i="21"/>
  <c r="V14" i="21"/>
  <c r="U14" i="21"/>
  <c r="T14" i="21"/>
  <c r="S14" i="21"/>
  <c r="R14" i="21"/>
  <c r="Q14" i="21"/>
  <c r="AI13" i="21"/>
  <c r="AH13" i="21"/>
  <c r="AG13" i="21"/>
  <c r="AF13" i="21"/>
  <c r="AE13" i="21"/>
  <c r="AD13" i="21"/>
  <c r="AC13" i="21"/>
  <c r="AB13" i="21"/>
  <c r="AA13" i="21"/>
  <c r="Z13" i="21"/>
  <c r="Y13" i="21"/>
  <c r="X13" i="21"/>
  <c r="W13" i="21"/>
  <c r="V13" i="21"/>
  <c r="U13" i="21"/>
  <c r="T13" i="21"/>
  <c r="S13" i="21"/>
  <c r="R13" i="21"/>
  <c r="Q13" i="21"/>
  <c r="AI12" i="21"/>
  <c r="AH12" i="21"/>
  <c r="AG12" i="21"/>
  <c r="AF12" i="21"/>
  <c r="AE12" i="21"/>
  <c r="AD12" i="21"/>
  <c r="AC12" i="21"/>
  <c r="AB12" i="21"/>
  <c r="AA12" i="21"/>
  <c r="Z12" i="21"/>
  <c r="Y12" i="21"/>
  <c r="X12" i="21"/>
  <c r="W12" i="21"/>
  <c r="V12" i="21"/>
  <c r="U12" i="21"/>
  <c r="T12" i="21"/>
  <c r="S12" i="21"/>
  <c r="R12" i="21"/>
  <c r="Q12" i="21"/>
  <c r="AI11" i="21"/>
  <c r="AH11" i="21"/>
  <c r="AG11" i="21"/>
  <c r="AF11" i="21"/>
  <c r="AE11" i="21"/>
  <c r="AD11" i="21"/>
  <c r="AC11" i="21"/>
  <c r="AB11" i="21"/>
  <c r="AA11" i="21"/>
  <c r="Z11" i="21"/>
  <c r="Y11" i="21"/>
  <c r="X11" i="21"/>
  <c r="W11" i="21"/>
  <c r="V11" i="21"/>
  <c r="U11" i="21"/>
  <c r="T11" i="21"/>
  <c r="S11" i="21"/>
  <c r="R11" i="21"/>
  <c r="Q11" i="21"/>
  <c r="AI8" i="21"/>
  <c r="AH8" i="21"/>
  <c r="AG8" i="21"/>
  <c r="AF8" i="21"/>
  <c r="AE8" i="21"/>
  <c r="AD8" i="21"/>
  <c r="AC8" i="21"/>
  <c r="AB8" i="21"/>
  <c r="AA8" i="21"/>
  <c r="Z8" i="21"/>
  <c r="Y8" i="21"/>
  <c r="X8" i="21"/>
  <c r="W8" i="21"/>
  <c r="V8" i="21"/>
  <c r="U8" i="21"/>
  <c r="T8" i="21"/>
  <c r="S8" i="21"/>
  <c r="R8" i="21"/>
  <c r="Q8" i="21"/>
  <c r="AI7" i="21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AI6" i="21"/>
  <c r="AH6" i="21"/>
  <c r="AG6" i="21"/>
  <c r="AF6" i="21"/>
  <c r="AE6" i="21"/>
  <c r="AD6" i="21"/>
  <c r="AC6" i="21"/>
  <c r="AB6" i="21"/>
  <c r="AA6" i="21"/>
  <c r="Z6" i="21"/>
  <c r="Y6" i="21"/>
  <c r="X6" i="21"/>
  <c r="W6" i="21"/>
  <c r="V6" i="21"/>
  <c r="U6" i="21"/>
  <c r="T6" i="21"/>
  <c r="S6" i="21"/>
  <c r="R6" i="21"/>
  <c r="Q6" i="21"/>
  <c r="AI5" i="21"/>
  <c r="AH5" i="21"/>
  <c r="AG5" i="21"/>
  <c r="AF5" i="21"/>
  <c r="AE5" i="21"/>
  <c r="AD5" i="21"/>
  <c r="AC5" i="21"/>
  <c r="AB5" i="21"/>
  <c r="AA5" i="21"/>
  <c r="Z5" i="21"/>
  <c r="Y5" i="21"/>
  <c r="X5" i="21"/>
  <c r="W5" i="21"/>
  <c r="V5" i="21"/>
  <c r="U5" i="21"/>
  <c r="T5" i="21"/>
  <c r="S5" i="21"/>
  <c r="R5" i="21"/>
  <c r="Q5" i="21"/>
  <c r="AI4" i="21"/>
  <c r="AH4" i="21"/>
  <c r="AG4" i="21"/>
  <c r="AF4" i="21"/>
  <c r="AE4" i="21"/>
  <c r="AD4" i="21"/>
  <c r="AC4" i="21"/>
  <c r="AB4" i="21"/>
  <c r="AA4" i="21"/>
  <c r="Z4" i="21"/>
  <c r="Y4" i="21"/>
  <c r="X4" i="21"/>
  <c r="W4" i="21"/>
  <c r="V4" i="21"/>
  <c r="U4" i="21"/>
  <c r="T4" i="21"/>
  <c r="S4" i="21"/>
  <c r="R4" i="21"/>
  <c r="Q4" i="21"/>
  <c r="AI3" i="21"/>
  <c r="AH3" i="21"/>
  <c r="AG3" i="21"/>
  <c r="AF3" i="21"/>
  <c r="AE3" i="21"/>
  <c r="AD3" i="21"/>
  <c r="AC3" i="21"/>
  <c r="AB3" i="21"/>
  <c r="AA3" i="21"/>
  <c r="Z3" i="21"/>
  <c r="Y3" i="21"/>
  <c r="X3" i="21"/>
  <c r="W3" i="21"/>
  <c r="V3" i="21"/>
  <c r="U3" i="21"/>
  <c r="T3" i="21"/>
  <c r="S3" i="21"/>
  <c r="R3" i="21"/>
  <c r="Q3" i="21"/>
  <c r="AI2" i="21"/>
  <c r="AI10" i="21" s="1"/>
  <c r="AH2" i="21"/>
  <c r="AH18" i="21" s="1"/>
  <c r="AG2" i="21"/>
  <c r="AG10" i="21" s="1"/>
  <c r="AF2" i="21"/>
  <c r="AF18" i="21" s="1"/>
  <c r="AE2" i="21"/>
  <c r="AE10" i="21" s="1"/>
  <c r="AD2" i="21"/>
  <c r="AD18" i="21" s="1"/>
  <c r="AC2" i="21"/>
  <c r="AC10" i="21" s="1"/>
  <c r="AB2" i="21"/>
  <c r="AB18" i="21" s="1"/>
  <c r="AA2" i="21"/>
  <c r="AA10" i="21" s="1"/>
  <c r="Z2" i="21"/>
  <c r="Z18" i="21" s="1"/>
  <c r="Y2" i="21"/>
  <c r="Y10" i="21" s="1"/>
  <c r="X2" i="21"/>
  <c r="X18" i="21" s="1"/>
  <c r="W2" i="21"/>
  <c r="W10" i="21" s="1"/>
  <c r="V2" i="21"/>
  <c r="V18" i="21" s="1"/>
  <c r="U2" i="21"/>
  <c r="U10" i="21" s="1"/>
  <c r="T2" i="21"/>
  <c r="T18" i="21" s="1"/>
  <c r="S2" i="21"/>
  <c r="S10" i="21" s="1"/>
  <c r="R2" i="21"/>
  <c r="R18" i="21" s="1"/>
  <c r="Q2" i="21"/>
  <c r="Q10" i="21" s="1"/>
  <c r="Q26" i="20"/>
  <c r="R26" i="20"/>
  <c r="S26" i="20"/>
  <c r="T26" i="20"/>
  <c r="U26" i="20"/>
  <c r="V26" i="20"/>
  <c r="W26" i="20"/>
  <c r="X26" i="20"/>
  <c r="Y26" i="20"/>
  <c r="Z26" i="20"/>
  <c r="AA26" i="20"/>
  <c r="AB26" i="20"/>
  <c r="AC26" i="20"/>
  <c r="AD26" i="20"/>
  <c r="AE26" i="20"/>
  <c r="AF26" i="20"/>
  <c r="AG26" i="20"/>
  <c r="AH26" i="20"/>
  <c r="AI26" i="20"/>
  <c r="AJ26" i="20"/>
  <c r="AK26" i="20"/>
  <c r="AL26" i="20"/>
  <c r="AM26" i="20"/>
  <c r="AN26" i="20"/>
  <c r="AO26" i="20"/>
  <c r="AP26" i="20"/>
  <c r="AQ26" i="20"/>
  <c r="AR26" i="20"/>
  <c r="AS26" i="20"/>
  <c r="AT26" i="20"/>
  <c r="AU26" i="20"/>
  <c r="AV26" i="20"/>
  <c r="AW26" i="20"/>
  <c r="AX26" i="20"/>
  <c r="AY26" i="20"/>
  <c r="AZ26" i="20"/>
  <c r="Q27" i="20"/>
  <c r="R27" i="20"/>
  <c r="S27" i="20"/>
  <c r="T27" i="20"/>
  <c r="U27" i="20"/>
  <c r="V27" i="20"/>
  <c r="W27" i="20"/>
  <c r="X27" i="20"/>
  <c r="Y27" i="20"/>
  <c r="Z27" i="20"/>
  <c r="AA27" i="20"/>
  <c r="AB27" i="20"/>
  <c r="AC27" i="20"/>
  <c r="AD27" i="20"/>
  <c r="AE27" i="20"/>
  <c r="AF27" i="20"/>
  <c r="AG27" i="20"/>
  <c r="AH27" i="20"/>
  <c r="AI27" i="20"/>
  <c r="AJ27" i="20"/>
  <c r="AK27" i="20"/>
  <c r="AL27" i="20"/>
  <c r="AM27" i="20"/>
  <c r="AN27" i="20"/>
  <c r="AO27" i="20"/>
  <c r="AP27" i="20"/>
  <c r="AQ27" i="20"/>
  <c r="AR27" i="20"/>
  <c r="AS27" i="20"/>
  <c r="AT27" i="20"/>
  <c r="AU27" i="20"/>
  <c r="AV27" i="20"/>
  <c r="AW27" i="20"/>
  <c r="AX27" i="20"/>
  <c r="AY27" i="20"/>
  <c r="AZ27" i="20"/>
  <c r="Q28" i="20"/>
  <c r="R28" i="20"/>
  <c r="S28" i="20"/>
  <c r="T28" i="20"/>
  <c r="U28" i="20"/>
  <c r="V28" i="20"/>
  <c r="W28" i="20"/>
  <c r="X28" i="20"/>
  <c r="Y28" i="20"/>
  <c r="Z28" i="20"/>
  <c r="AA28" i="20"/>
  <c r="AB28" i="20"/>
  <c r="AC28" i="20"/>
  <c r="AD28" i="20"/>
  <c r="AE28" i="20"/>
  <c r="AF28" i="20"/>
  <c r="AG28" i="20"/>
  <c r="AH28" i="20"/>
  <c r="AI28" i="20"/>
  <c r="AJ28" i="20"/>
  <c r="AK28" i="20"/>
  <c r="AL28" i="20"/>
  <c r="AM28" i="20"/>
  <c r="AN28" i="20"/>
  <c r="AO28" i="20"/>
  <c r="AP28" i="20"/>
  <c r="AQ28" i="20"/>
  <c r="AR28" i="20"/>
  <c r="AS28" i="20"/>
  <c r="AT28" i="20"/>
  <c r="AU28" i="20"/>
  <c r="AV28" i="20"/>
  <c r="AW28" i="20"/>
  <c r="AX28" i="20"/>
  <c r="AY28" i="20"/>
  <c r="AZ28" i="20"/>
  <c r="Q29" i="20"/>
  <c r="R29" i="20"/>
  <c r="S29" i="20"/>
  <c r="T29" i="20"/>
  <c r="U29" i="20"/>
  <c r="V29" i="20"/>
  <c r="W29" i="20"/>
  <c r="X29" i="20"/>
  <c r="Y29" i="20"/>
  <c r="Z29" i="20"/>
  <c r="AA29" i="20"/>
  <c r="AB29" i="20"/>
  <c r="AC29" i="20"/>
  <c r="AD29" i="20"/>
  <c r="AE29" i="20"/>
  <c r="AF29" i="20"/>
  <c r="AG29" i="20"/>
  <c r="AH29" i="20"/>
  <c r="AI29" i="20"/>
  <c r="AJ29" i="20"/>
  <c r="AK29" i="20"/>
  <c r="AL29" i="20"/>
  <c r="AM29" i="20"/>
  <c r="AN29" i="20"/>
  <c r="AO29" i="20"/>
  <c r="AP29" i="20"/>
  <c r="AQ29" i="20"/>
  <c r="AR29" i="20"/>
  <c r="AS29" i="20"/>
  <c r="AT29" i="20"/>
  <c r="AU29" i="20"/>
  <c r="AV29" i="20"/>
  <c r="AW29" i="20"/>
  <c r="AX29" i="20"/>
  <c r="AY29" i="20"/>
  <c r="AZ29" i="20"/>
  <c r="Q30" i="20"/>
  <c r="R30" i="20"/>
  <c r="S30" i="20"/>
  <c r="T30" i="20"/>
  <c r="U30" i="20"/>
  <c r="V30" i="20"/>
  <c r="W30" i="20"/>
  <c r="X30" i="20"/>
  <c r="Y30" i="20"/>
  <c r="Z30" i="20"/>
  <c r="AA30" i="20"/>
  <c r="AB30" i="20"/>
  <c r="AC30" i="20"/>
  <c r="AD30" i="20"/>
  <c r="AE30" i="20"/>
  <c r="AF30" i="20"/>
  <c r="AG30" i="20"/>
  <c r="AH30" i="20"/>
  <c r="AI30" i="20"/>
  <c r="AJ30" i="20"/>
  <c r="AK30" i="20"/>
  <c r="AL30" i="20"/>
  <c r="AM30" i="20"/>
  <c r="AN30" i="20"/>
  <c r="AO30" i="20"/>
  <c r="AP30" i="20"/>
  <c r="AQ30" i="20"/>
  <c r="AR30" i="20"/>
  <c r="AS30" i="20"/>
  <c r="AT30" i="20"/>
  <c r="AU30" i="20"/>
  <c r="AV30" i="20"/>
  <c r="AW30" i="20"/>
  <c r="AX30" i="20"/>
  <c r="AY30" i="20"/>
  <c r="AZ30" i="20"/>
  <c r="Q31" i="20"/>
  <c r="R31" i="20"/>
  <c r="S31" i="20"/>
  <c r="T31" i="20"/>
  <c r="U31" i="20"/>
  <c r="V31" i="20"/>
  <c r="W31" i="20"/>
  <c r="X31" i="20"/>
  <c r="Y31" i="20"/>
  <c r="Z31" i="20"/>
  <c r="AA31" i="20"/>
  <c r="AB31" i="20"/>
  <c r="AC31" i="20"/>
  <c r="AD31" i="20"/>
  <c r="AE31" i="20"/>
  <c r="AF31" i="20"/>
  <c r="AG31" i="20"/>
  <c r="AH31" i="20"/>
  <c r="AI31" i="20"/>
  <c r="AJ31" i="20"/>
  <c r="AK31" i="20"/>
  <c r="AL31" i="20"/>
  <c r="AM31" i="20"/>
  <c r="AN31" i="20"/>
  <c r="AO31" i="20"/>
  <c r="AP31" i="20"/>
  <c r="AQ31" i="20"/>
  <c r="AR31" i="20"/>
  <c r="AS31" i="20"/>
  <c r="AT31" i="20"/>
  <c r="AU31" i="20"/>
  <c r="AV31" i="20"/>
  <c r="AW31" i="20"/>
  <c r="AX31" i="20"/>
  <c r="AY31" i="20"/>
  <c r="AZ31" i="20"/>
  <c r="Q25" i="18"/>
  <c r="R25" i="18"/>
  <c r="S25" i="18"/>
  <c r="T25" i="18"/>
  <c r="U25" i="18"/>
  <c r="V25" i="18"/>
  <c r="W25" i="18"/>
  <c r="X25" i="18"/>
  <c r="Y25" i="18"/>
  <c r="Z25" i="18"/>
  <c r="AA25" i="18"/>
  <c r="AB25" i="18"/>
  <c r="AC25" i="18"/>
  <c r="AD25" i="18"/>
  <c r="AE25" i="18"/>
  <c r="AF25" i="18"/>
  <c r="AG25" i="18"/>
  <c r="AH25" i="18"/>
  <c r="AI25" i="18"/>
  <c r="AJ25" i="18"/>
  <c r="AK25" i="18"/>
  <c r="AL25" i="18"/>
  <c r="AM25" i="18"/>
  <c r="AN25" i="18"/>
  <c r="AO25" i="18"/>
  <c r="AP25" i="18"/>
  <c r="AQ25" i="18"/>
  <c r="AR25" i="18"/>
  <c r="AS25" i="18"/>
  <c r="AT25" i="18"/>
  <c r="AU25" i="18"/>
  <c r="AV25" i="18"/>
  <c r="AW25" i="18"/>
  <c r="AX25" i="18"/>
  <c r="AY25" i="18"/>
  <c r="AZ25" i="18"/>
  <c r="Q26" i="18"/>
  <c r="R26" i="18"/>
  <c r="S26" i="18"/>
  <c r="T26" i="18"/>
  <c r="U26" i="18"/>
  <c r="V26" i="18"/>
  <c r="W26" i="18"/>
  <c r="X26" i="18"/>
  <c r="Y26" i="18"/>
  <c r="Z26" i="18"/>
  <c r="AA26" i="18"/>
  <c r="AB26" i="18"/>
  <c r="AC26" i="18"/>
  <c r="AD26" i="18"/>
  <c r="AE26" i="18"/>
  <c r="AF26" i="18"/>
  <c r="AG26" i="18"/>
  <c r="AH26" i="18"/>
  <c r="AI26" i="18"/>
  <c r="AJ26" i="18"/>
  <c r="AK26" i="18"/>
  <c r="AL26" i="18"/>
  <c r="AM26" i="18"/>
  <c r="AN26" i="18"/>
  <c r="AO26" i="18"/>
  <c r="AP26" i="18"/>
  <c r="AQ26" i="18"/>
  <c r="AR26" i="18"/>
  <c r="AS26" i="18"/>
  <c r="AT26" i="18"/>
  <c r="AU26" i="18"/>
  <c r="AV26" i="18"/>
  <c r="AW26" i="18"/>
  <c r="AX26" i="18"/>
  <c r="AY26" i="18"/>
  <c r="AZ26" i="18"/>
  <c r="Q27" i="18"/>
  <c r="R27" i="18"/>
  <c r="S27" i="18"/>
  <c r="T27" i="18"/>
  <c r="U27" i="18"/>
  <c r="V27" i="18"/>
  <c r="W27" i="18"/>
  <c r="X27" i="18"/>
  <c r="Y27" i="18"/>
  <c r="Z27" i="18"/>
  <c r="AA27" i="18"/>
  <c r="AB27" i="18"/>
  <c r="AC27" i="18"/>
  <c r="AD27" i="18"/>
  <c r="AE27" i="18"/>
  <c r="AF27" i="18"/>
  <c r="AG27" i="18"/>
  <c r="AH27" i="18"/>
  <c r="AI27" i="18"/>
  <c r="AJ27" i="18"/>
  <c r="AK27" i="18"/>
  <c r="AL27" i="18"/>
  <c r="AM27" i="18"/>
  <c r="AN27" i="18"/>
  <c r="AO27" i="18"/>
  <c r="AP27" i="18"/>
  <c r="AQ27" i="18"/>
  <c r="AR27" i="18"/>
  <c r="AS27" i="18"/>
  <c r="AT27" i="18"/>
  <c r="AU27" i="18"/>
  <c r="AV27" i="18"/>
  <c r="AW27" i="18"/>
  <c r="AX27" i="18"/>
  <c r="AY27" i="18"/>
  <c r="AZ27" i="18"/>
  <c r="Q28" i="18"/>
  <c r="R28" i="18"/>
  <c r="S28" i="18"/>
  <c r="T28" i="18"/>
  <c r="U28" i="18"/>
  <c r="V28" i="18"/>
  <c r="W28" i="18"/>
  <c r="X28" i="18"/>
  <c r="Y28" i="18"/>
  <c r="Z28" i="18"/>
  <c r="AA28" i="18"/>
  <c r="AB28" i="18"/>
  <c r="AC28" i="18"/>
  <c r="AD28" i="18"/>
  <c r="AE28" i="18"/>
  <c r="AF28" i="18"/>
  <c r="AG28" i="18"/>
  <c r="AH28" i="18"/>
  <c r="AI28" i="18"/>
  <c r="AJ28" i="18"/>
  <c r="AK28" i="18"/>
  <c r="AL28" i="18"/>
  <c r="AM28" i="18"/>
  <c r="AN28" i="18"/>
  <c r="AO28" i="18"/>
  <c r="AP28" i="18"/>
  <c r="AQ28" i="18"/>
  <c r="AR28" i="18"/>
  <c r="AS28" i="18"/>
  <c r="AT28" i="18"/>
  <c r="AU28" i="18"/>
  <c r="AV28" i="18"/>
  <c r="AW28" i="18"/>
  <c r="AX28" i="18"/>
  <c r="AY28" i="18"/>
  <c r="AZ28" i="18"/>
  <c r="Q29" i="18"/>
  <c r="R29" i="18"/>
  <c r="S29" i="18"/>
  <c r="T29" i="18"/>
  <c r="U29" i="18"/>
  <c r="V29" i="18"/>
  <c r="W29" i="18"/>
  <c r="X29" i="18"/>
  <c r="Y29" i="18"/>
  <c r="Z29" i="18"/>
  <c r="AA29" i="18"/>
  <c r="AB29" i="18"/>
  <c r="AC29" i="18"/>
  <c r="AD29" i="18"/>
  <c r="AE29" i="18"/>
  <c r="AF29" i="18"/>
  <c r="AG29" i="18"/>
  <c r="AH29" i="18"/>
  <c r="AI29" i="18"/>
  <c r="AJ29" i="18"/>
  <c r="AK29" i="18"/>
  <c r="AL29" i="18"/>
  <c r="AM29" i="18"/>
  <c r="AN29" i="18"/>
  <c r="AO29" i="18"/>
  <c r="AP29" i="18"/>
  <c r="AQ29" i="18"/>
  <c r="AR29" i="18"/>
  <c r="AS29" i="18"/>
  <c r="AT29" i="18"/>
  <c r="AU29" i="18"/>
  <c r="AV29" i="18"/>
  <c r="AW29" i="18"/>
  <c r="AX29" i="18"/>
  <c r="AY29" i="18"/>
  <c r="AZ29" i="18"/>
  <c r="Q30" i="18"/>
  <c r="R30" i="18"/>
  <c r="S30" i="18"/>
  <c r="T30" i="18"/>
  <c r="U30" i="18"/>
  <c r="V30" i="18"/>
  <c r="W30" i="18"/>
  <c r="X30" i="18"/>
  <c r="Y30" i="18"/>
  <c r="Z30" i="18"/>
  <c r="AA30" i="18"/>
  <c r="AB30" i="18"/>
  <c r="AC30" i="18"/>
  <c r="AD30" i="18"/>
  <c r="AE30" i="18"/>
  <c r="AF30" i="18"/>
  <c r="AG30" i="18"/>
  <c r="AH30" i="18"/>
  <c r="AI30" i="18"/>
  <c r="AJ30" i="18"/>
  <c r="AK30" i="18"/>
  <c r="AL30" i="18"/>
  <c r="AM30" i="18"/>
  <c r="AN30" i="18"/>
  <c r="AO30" i="18"/>
  <c r="AP30" i="18"/>
  <c r="AQ30" i="18"/>
  <c r="AR30" i="18"/>
  <c r="AS30" i="18"/>
  <c r="AT30" i="18"/>
  <c r="AU30" i="18"/>
  <c r="AV30" i="18"/>
  <c r="AW30" i="18"/>
  <c r="AX30" i="18"/>
  <c r="AY30" i="18"/>
  <c r="AZ30" i="18"/>
  <c r="Q31" i="18"/>
  <c r="R31" i="18"/>
  <c r="S31" i="18"/>
  <c r="T31" i="18"/>
  <c r="U31" i="18"/>
  <c r="V31" i="18"/>
  <c r="W31" i="18"/>
  <c r="X31" i="18"/>
  <c r="Y31" i="18"/>
  <c r="Z31" i="18"/>
  <c r="AA31" i="18"/>
  <c r="AB31" i="18"/>
  <c r="AC31" i="18"/>
  <c r="AD31" i="18"/>
  <c r="AE31" i="18"/>
  <c r="AF31" i="18"/>
  <c r="AG31" i="18"/>
  <c r="AH31" i="18"/>
  <c r="AI31" i="18"/>
  <c r="AJ31" i="18"/>
  <c r="AK31" i="18"/>
  <c r="AL31" i="18"/>
  <c r="AM31" i="18"/>
  <c r="AN31" i="18"/>
  <c r="AO31" i="18"/>
  <c r="AP31" i="18"/>
  <c r="AQ31" i="18"/>
  <c r="AR31" i="18"/>
  <c r="AS31" i="18"/>
  <c r="AT31" i="18"/>
  <c r="AU31" i="18"/>
  <c r="AV31" i="18"/>
  <c r="AW31" i="18"/>
  <c r="AX31" i="18"/>
  <c r="AY31" i="18"/>
  <c r="AZ31" i="18"/>
  <c r="Q33" i="18"/>
  <c r="R33" i="18"/>
  <c r="S33" i="18"/>
  <c r="T33" i="18"/>
  <c r="U33" i="18"/>
  <c r="V33" i="18"/>
  <c r="W33" i="18"/>
  <c r="X33" i="18"/>
  <c r="Y33" i="18"/>
  <c r="Z33" i="18"/>
  <c r="AA33" i="18"/>
  <c r="AB33" i="18"/>
  <c r="AC33" i="18"/>
  <c r="AD33" i="18"/>
  <c r="AE33" i="18"/>
  <c r="AF33" i="18"/>
  <c r="AG33" i="18"/>
  <c r="AH33" i="18"/>
  <c r="AI33" i="18"/>
  <c r="AJ33" i="18"/>
  <c r="AK33" i="18"/>
  <c r="AL33" i="18"/>
  <c r="AM33" i="18"/>
  <c r="AN33" i="18"/>
  <c r="AO33" i="18"/>
  <c r="AP33" i="18"/>
  <c r="AQ33" i="18"/>
  <c r="AR33" i="18"/>
  <c r="AS33" i="18"/>
  <c r="AT33" i="18"/>
  <c r="AU33" i="18"/>
  <c r="AV33" i="18"/>
  <c r="AW33" i="18"/>
  <c r="AX33" i="18"/>
  <c r="AY33" i="18"/>
  <c r="AZ33" i="18"/>
  <c r="Q41" i="18"/>
  <c r="R41" i="18"/>
  <c r="S41" i="18"/>
  <c r="T41" i="18"/>
  <c r="U41" i="18"/>
  <c r="V41" i="18"/>
  <c r="W41" i="18"/>
  <c r="X41" i="18"/>
  <c r="Y41" i="18"/>
  <c r="Z41" i="18"/>
  <c r="AA41" i="18"/>
  <c r="AB41" i="18"/>
  <c r="AC41" i="18"/>
  <c r="AD41" i="18"/>
  <c r="AE41" i="18"/>
  <c r="AF41" i="18"/>
  <c r="AG41" i="18"/>
  <c r="AH41" i="18"/>
  <c r="AI41" i="18"/>
  <c r="AJ41" i="18"/>
  <c r="AK41" i="18"/>
  <c r="AL41" i="18"/>
  <c r="AM41" i="18"/>
  <c r="AN41" i="18"/>
  <c r="AO41" i="18"/>
  <c r="AP41" i="18"/>
  <c r="AQ41" i="18"/>
  <c r="AR41" i="18"/>
  <c r="AS41" i="18"/>
  <c r="AT41" i="18"/>
  <c r="AU41" i="18"/>
  <c r="AV41" i="18"/>
  <c r="AW41" i="18"/>
  <c r="AX41" i="18"/>
  <c r="AY41" i="18"/>
  <c r="AZ41" i="18"/>
  <c r="C380" i="2" l="1"/>
  <c r="EU201" i="2"/>
  <c r="C402" i="2"/>
  <c r="FQ201" i="2"/>
  <c r="C391" i="2"/>
  <c r="FF201" i="2"/>
  <c r="F47" i="10"/>
  <c r="F49" i="10" s="1"/>
  <c r="F50" i="10" s="1"/>
  <c r="H47" i="10"/>
  <c r="H49" i="10" s="1"/>
  <c r="H50" i="10" s="1"/>
  <c r="J47" i="10"/>
  <c r="J49" i="10" s="1"/>
  <c r="J50" i="10" s="1"/>
  <c r="L47" i="10"/>
  <c r="L49" i="10" s="1"/>
  <c r="L50" i="10" s="1"/>
  <c r="N47" i="10"/>
  <c r="N49" i="10" s="1"/>
  <c r="N50" i="10" s="1"/>
  <c r="P47" i="10"/>
  <c r="P49" i="10" s="1"/>
  <c r="P50" i="10" s="1"/>
  <c r="R47" i="10"/>
  <c r="R49" i="10" s="1"/>
  <c r="R50" i="10" s="1"/>
  <c r="T47" i="10"/>
  <c r="T49" i="10" s="1"/>
  <c r="T50" i="10" s="1"/>
  <c r="V47" i="10"/>
  <c r="V49" i="10" s="1"/>
  <c r="V50" i="10" s="1"/>
  <c r="X47" i="10"/>
  <c r="X49" i="10" s="1"/>
  <c r="X50" i="10" s="1"/>
  <c r="Z47" i="10"/>
  <c r="Z49" i="10" s="1"/>
  <c r="Z50" i="10" s="1"/>
  <c r="AB47" i="10"/>
  <c r="AB49" i="10" s="1"/>
  <c r="AB50" i="10" s="1"/>
  <c r="AD47" i="10"/>
  <c r="AD49" i="10" s="1"/>
  <c r="AD50" i="10" s="1"/>
  <c r="AF47" i="10"/>
  <c r="AF49" i="10" s="1"/>
  <c r="AF50" i="10" s="1"/>
  <c r="AH47" i="10"/>
  <c r="AH49" i="10" s="1"/>
  <c r="AH50" i="10" s="1"/>
  <c r="AJ47" i="10"/>
  <c r="AJ49" i="10" s="1"/>
  <c r="AJ50" i="10" s="1"/>
  <c r="AL47" i="10"/>
  <c r="AL49" i="10" s="1"/>
  <c r="AL50" i="10" s="1"/>
  <c r="AN47" i="10"/>
  <c r="AN49" i="10" s="1"/>
  <c r="AN50" i="10" s="1"/>
  <c r="AP47" i="10"/>
  <c r="AP49" i="10" s="1"/>
  <c r="AP50" i="10" s="1"/>
  <c r="AR47" i="10"/>
  <c r="AR49" i="10" s="1"/>
  <c r="AR50" i="10" s="1"/>
  <c r="AT47" i="10"/>
  <c r="AT49" i="10" s="1"/>
  <c r="AT50" i="10" s="1"/>
  <c r="AV47" i="10"/>
  <c r="AV49" i="10" s="1"/>
  <c r="AV50" i="10" s="1"/>
  <c r="AX47" i="10"/>
  <c r="AX49" i="10" s="1"/>
  <c r="AX50" i="10" s="1"/>
  <c r="AZ47" i="10"/>
  <c r="AZ49" i="10" s="1"/>
  <c r="AZ50" i="10" s="1"/>
  <c r="E47" i="10"/>
  <c r="E49" i="10" s="1"/>
  <c r="E50" i="10" s="1"/>
  <c r="E52" i="10" s="1"/>
  <c r="F52" i="10" s="1"/>
  <c r="G47" i="10"/>
  <c r="G49" i="10" s="1"/>
  <c r="G50" i="10" s="1"/>
  <c r="I47" i="10"/>
  <c r="I49" i="10" s="1"/>
  <c r="I50" i="10" s="1"/>
  <c r="K47" i="10"/>
  <c r="K49" i="10" s="1"/>
  <c r="K50" i="10" s="1"/>
  <c r="M47" i="10"/>
  <c r="M49" i="10" s="1"/>
  <c r="M50" i="10" s="1"/>
  <c r="O47" i="10"/>
  <c r="O49" i="10" s="1"/>
  <c r="O50" i="10" s="1"/>
  <c r="Q47" i="10"/>
  <c r="Q49" i="10" s="1"/>
  <c r="Q50" i="10" s="1"/>
  <c r="Q52" i="10" s="1"/>
  <c r="R52" i="10" s="1"/>
  <c r="S47" i="10"/>
  <c r="S49" i="10" s="1"/>
  <c r="S50" i="10" s="1"/>
  <c r="U47" i="10"/>
  <c r="U49" i="10" s="1"/>
  <c r="U50" i="10" s="1"/>
  <c r="W47" i="10"/>
  <c r="W49" i="10" s="1"/>
  <c r="W50" i="10" s="1"/>
  <c r="Y47" i="10"/>
  <c r="Y49" i="10" s="1"/>
  <c r="Y50" i="10" s="1"/>
  <c r="AA47" i="10"/>
  <c r="AA49" i="10" s="1"/>
  <c r="AA50" i="10" s="1"/>
  <c r="AC47" i="10"/>
  <c r="AC49" i="10" s="1"/>
  <c r="AC50" i="10" s="1"/>
  <c r="AC52" i="10" s="1"/>
  <c r="AD52" i="10" s="1"/>
  <c r="AE47" i="10"/>
  <c r="AE49" i="10" s="1"/>
  <c r="AE50" i="10" s="1"/>
  <c r="AG47" i="10"/>
  <c r="AG49" i="10" s="1"/>
  <c r="AG50" i="10" s="1"/>
  <c r="AI47" i="10"/>
  <c r="AI49" i="10" s="1"/>
  <c r="AI50" i="10" s="1"/>
  <c r="AK47" i="10"/>
  <c r="AK49" i="10" s="1"/>
  <c r="AK50" i="10" s="1"/>
  <c r="AM47" i="10"/>
  <c r="AM49" i="10" s="1"/>
  <c r="AM50" i="10" s="1"/>
  <c r="AO47" i="10"/>
  <c r="AO49" i="10" s="1"/>
  <c r="AO50" i="10" s="1"/>
  <c r="AO52" i="10" s="1"/>
  <c r="AP52" i="10" s="1"/>
  <c r="AQ47" i="10"/>
  <c r="AQ49" i="10" s="1"/>
  <c r="AQ50" i="10" s="1"/>
  <c r="AS47" i="10"/>
  <c r="AS49" i="10" s="1"/>
  <c r="AS50" i="10" s="1"/>
  <c r="AU47" i="10"/>
  <c r="AU49" i="10" s="1"/>
  <c r="AU50" i="10" s="1"/>
  <c r="AW47" i="10"/>
  <c r="AW49" i="10" s="1"/>
  <c r="AW50" i="10" s="1"/>
  <c r="AY47" i="10"/>
  <c r="AY49" i="10" s="1"/>
  <c r="AY50" i="10" s="1"/>
  <c r="F42" i="10"/>
  <c r="F43" i="10" s="1"/>
  <c r="H42" i="10"/>
  <c r="H43" i="10" s="1"/>
  <c r="J42" i="10"/>
  <c r="J43" i="10" s="1"/>
  <c r="L42" i="10"/>
  <c r="L43" i="10" s="1"/>
  <c r="N42" i="10"/>
  <c r="N43" i="10" s="1"/>
  <c r="P42" i="10"/>
  <c r="P43" i="10" s="1"/>
  <c r="R42" i="10"/>
  <c r="R43" i="10" s="1"/>
  <c r="T42" i="10"/>
  <c r="T43" i="10" s="1"/>
  <c r="V42" i="10"/>
  <c r="V43" i="10" s="1"/>
  <c r="X42" i="10"/>
  <c r="X43" i="10" s="1"/>
  <c r="Z42" i="10"/>
  <c r="Z43" i="10" s="1"/>
  <c r="AB42" i="10"/>
  <c r="AB43" i="10" s="1"/>
  <c r="AD42" i="10"/>
  <c r="AD43" i="10" s="1"/>
  <c r="AF42" i="10"/>
  <c r="AF43" i="10" s="1"/>
  <c r="AH42" i="10"/>
  <c r="AH43" i="10" s="1"/>
  <c r="AJ42" i="10"/>
  <c r="AJ43" i="10" s="1"/>
  <c r="AL42" i="10"/>
  <c r="AL43" i="10" s="1"/>
  <c r="AN42" i="10"/>
  <c r="AN43" i="10" s="1"/>
  <c r="AP42" i="10"/>
  <c r="AP43" i="10" s="1"/>
  <c r="AR42" i="10"/>
  <c r="AR43" i="10" s="1"/>
  <c r="AT42" i="10"/>
  <c r="AT43" i="10" s="1"/>
  <c r="AV42" i="10"/>
  <c r="AV43" i="10" s="1"/>
  <c r="AX42" i="10"/>
  <c r="AX43" i="10" s="1"/>
  <c r="AZ42" i="10"/>
  <c r="AZ43" i="10" s="1"/>
  <c r="E42" i="10"/>
  <c r="E43" i="10" s="1"/>
  <c r="G42" i="10"/>
  <c r="G43" i="10" s="1"/>
  <c r="I42" i="10"/>
  <c r="I43" i="10" s="1"/>
  <c r="K42" i="10"/>
  <c r="K43" i="10" s="1"/>
  <c r="M42" i="10"/>
  <c r="M43" i="10" s="1"/>
  <c r="O42" i="10"/>
  <c r="O43" i="10" s="1"/>
  <c r="Q42" i="10"/>
  <c r="Q43" i="10" s="1"/>
  <c r="S42" i="10"/>
  <c r="S43" i="10" s="1"/>
  <c r="U42" i="10"/>
  <c r="U43" i="10" s="1"/>
  <c r="W42" i="10"/>
  <c r="W43" i="10" s="1"/>
  <c r="Y42" i="10"/>
  <c r="Y43" i="10" s="1"/>
  <c r="AA42" i="10"/>
  <c r="AA43" i="10" s="1"/>
  <c r="AC42" i="10"/>
  <c r="AC43" i="10" s="1"/>
  <c r="AE42" i="10"/>
  <c r="AE43" i="10" s="1"/>
  <c r="AG42" i="10"/>
  <c r="AG43" i="10" s="1"/>
  <c r="AI42" i="10"/>
  <c r="AI43" i="10" s="1"/>
  <c r="AK42" i="10"/>
  <c r="AK43" i="10" s="1"/>
  <c r="AM42" i="10"/>
  <c r="AM43" i="10" s="1"/>
  <c r="AO42" i="10"/>
  <c r="AO43" i="10" s="1"/>
  <c r="AQ42" i="10"/>
  <c r="AQ43" i="10" s="1"/>
  <c r="AS42" i="10"/>
  <c r="AS43" i="10" s="1"/>
  <c r="AU42" i="10"/>
  <c r="AU43" i="10" s="1"/>
  <c r="AW42" i="10"/>
  <c r="AW43" i="10" s="1"/>
  <c r="AY42" i="10"/>
  <c r="AY43" i="10" s="1"/>
  <c r="F38" i="10"/>
  <c r="G38" i="10" s="1"/>
  <c r="H38" i="10" s="1"/>
  <c r="I38" i="10" s="1"/>
  <c r="J38" i="10" s="1"/>
  <c r="K38" i="10" s="1"/>
  <c r="L38" i="10" s="1"/>
  <c r="M38" i="10" s="1"/>
  <c r="N38" i="10" s="1"/>
  <c r="O38" i="10" s="1"/>
  <c r="P38" i="10" s="1"/>
  <c r="P39" i="10" s="1"/>
  <c r="R38" i="10"/>
  <c r="S38" i="10" s="1"/>
  <c r="T38" i="10" s="1"/>
  <c r="U38" i="10" s="1"/>
  <c r="V38" i="10" s="1"/>
  <c r="W38" i="10" s="1"/>
  <c r="X38" i="10" s="1"/>
  <c r="Y38" i="10" s="1"/>
  <c r="Z38" i="10" s="1"/>
  <c r="AA38" i="10" s="1"/>
  <c r="AB38" i="10" s="1"/>
  <c r="AD38" i="10"/>
  <c r="AE38" i="10" s="1"/>
  <c r="AF38" i="10" s="1"/>
  <c r="AG38" i="10" s="1"/>
  <c r="AH38" i="10" s="1"/>
  <c r="AI38" i="10" s="1"/>
  <c r="AJ38" i="10" s="1"/>
  <c r="AK38" i="10" s="1"/>
  <c r="AL38" i="10" s="1"/>
  <c r="AM38" i="10" s="1"/>
  <c r="AN38" i="10" s="1"/>
  <c r="AP38" i="10"/>
  <c r="AQ38" i="10" s="1"/>
  <c r="AR38" i="10" s="1"/>
  <c r="AS38" i="10" s="1"/>
  <c r="AT38" i="10" s="1"/>
  <c r="AU38" i="10" s="1"/>
  <c r="AV38" i="10" s="1"/>
  <c r="AW38" i="10" s="1"/>
  <c r="AX38" i="10" s="1"/>
  <c r="AY38" i="10" s="1"/>
  <c r="AZ38" i="10" s="1"/>
  <c r="E36" i="10"/>
  <c r="AO36" i="10"/>
  <c r="AC36" i="10"/>
  <c r="Q36" i="10"/>
  <c r="AD45" i="10"/>
  <c r="AF45" i="10"/>
  <c r="AL45" i="10"/>
  <c r="AN45" i="10"/>
  <c r="AP45" i="10"/>
  <c r="AR45" i="10"/>
  <c r="AX45" i="10"/>
  <c r="AZ45" i="10"/>
  <c r="AC45" i="10"/>
  <c r="AE45" i="10"/>
  <c r="AG45" i="10"/>
  <c r="AH45" i="10" s="1"/>
  <c r="AI45" i="10" s="1"/>
  <c r="AJ45" i="10" s="1"/>
  <c r="AK45" i="10" s="1"/>
  <c r="AM45" i="10"/>
  <c r="AO45" i="10"/>
  <c r="AQ45" i="10"/>
  <c r="AS45" i="10"/>
  <c r="AT45" i="10" s="1"/>
  <c r="AU45" i="10" s="1"/>
  <c r="AV45" i="10" s="1"/>
  <c r="AW45" i="10" s="1"/>
  <c r="AY45" i="10"/>
  <c r="R45" i="10"/>
  <c r="T45" i="10"/>
  <c r="Z45" i="10"/>
  <c r="AB45" i="10"/>
  <c r="Q45" i="10"/>
  <c r="S45" i="10"/>
  <c r="U45" i="10"/>
  <c r="V45" i="10" s="1"/>
  <c r="W45" i="10" s="1"/>
  <c r="X45" i="10" s="1"/>
  <c r="Y45" i="10" s="1"/>
  <c r="AA45" i="10"/>
  <c r="P45" i="10"/>
  <c r="N45" i="10"/>
  <c r="H45" i="10"/>
  <c r="F45" i="10"/>
  <c r="E45" i="10"/>
  <c r="O45" i="10"/>
  <c r="I45" i="10"/>
  <c r="J45" i="10" s="1"/>
  <c r="K45" i="10" s="1"/>
  <c r="L45" i="10" s="1"/>
  <c r="M45" i="10" s="1"/>
  <c r="G45" i="10"/>
  <c r="AZ10" i="21"/>
  <c r="AY10" i="21"/>
  <c r="AK10" i="21"/>
  <c r="AM10" i="21"/>
  <c r="AO10" i="21"/>
  <c r="AQ10" i="21"/>
  <c r="AS10" i="21"/>
  <c r="AU10" i="21"/>
  <c r="AW10" i="21"/>
  <c r="AJ18" i="21"/>
  <c r="AL18" i="21"/>
  <c r="AN18" i="21"/>
  <c r="AP18" i="21"/>
  <c r="AR18" i="21"/>
  <c r="AT18" i="21"/>
  <c r="AV18" i="21"/>
  <c r="AX18" i="21"/>
  <c r="R10" i="21"/>
  <c r="T10" i="21"/>
  <c r="V10" i="21"/>
  <c r="X10" i="21"/>
  <c r="Z10" i="21"/>
  <c r="AB10" i="21"/>
  <c r="AD10" i="21"/>
  <c r="AF10" i="21"/>
  <c r="AH10" i="21"/>
  <c r="Q18" i="21"/>
  <c r="S18" i="21"/>
  <c r="U18" i="21"/>
  <c r="W18" i="21"/>
  <c r="Y18" i="21"/>
  <c r="AA18" i="21"/>
  <c r="AC18" i="21"/>
  <c r="AE18" i="21"/>
  <c r="AG18" i="21"/>
  <c r="AI18" i="21"/>
  <c r="C403" i="2" l="1"/>
  <c r="FR201" i="2"/>
  <c r="C392" i="2"/>
  <c r="FG201" i="2"/>
  <c r="AQ52" i="10"/>
  <c r="AR52" i="10" s="1"/>
  <c r="AE52" i="10"/>
  <c r="AF52" i="10" s="1"/>
  <c r="AG52" i="10" s="1"/>
  <c r="AH52" i="10" s="1"/>
  <c r="AI52" i="10" s="1"/>
  <c r="AJ52" i="10" s="1"/>
  <c r="AK52" i="10" s="1"/>
  <c r="AL52" i="10" s="1"/>
  <c r="AM52" i="10" s="1"/>
  <c r="AN52" i="10" s="1"/>
  <c r="S52" i="10"/>
  <c r="T52" i="10" s="1"/>
  <c r="G52" i="10"/>
  <c r="H52" i="10" s="1"/>
  <c r="I52" i="10" s="1"/>
  <c r="J52" i="10" s="1"/>
  <c r="K52" i="10" s="1"/>
  <c r="L52" i="10" s="1"/>
  <c r="M52" i="10" s="1"/>
  <c r="N52" i="10" s="1"/>
  <c r="O52" i="10" s="1"/>
  <c r="P52" i="10" s="1"/>
  <c r="P53" i="10" s="1"/>
  <c r="AS52" i="10"/>
  <c r="AT52" i="10" s="1"/>
  <c r="AU52" i="10" s="1"/>
  <c r="AV52" i="10" s="1"/>
  <c r="AW52" i="10" s="1"/>
  <c r="AX52" i="10" s="1"/>
  <c r="AY52" i="10" s="1"/>
  <c r="AZ52" i="10" s="1"/>
  <c r="U52" i="10"/>
  <c r="V52" i="10" s="1"/>
  <c r="W52" i="10" s="1"/>
  <c r="X52" i="10" s="1"/>
  <c r="Y52" i="10" s="1"/>
  <c r="Z52" i="10" s="1"/>
  <c r="AA52" i="10" s="1"/>
  <c r="AB52" i="10" s="1"/>
  <c r="AB39" i="10"/>
  <c r="AN39" i="10" s="1"/>
  <c r="AZ39" i="10" s="1"/>
  <c r="AR51" i="36"/>
  <c r="AR52" i="36"/>
  <c r="AR53" i="36"/>
  <c r="AR54" i="36"/>
  <c r="G17" i="28"/>
  <c r="F17" i="28"/>
  <c r="G16" i="28"/>
  <c r="F16" i="28"/>
  <c r="G15" i="28"/>
  <c r="F15" i="28"/>
  <c r="G14" i="28"/>
  <c r="F14" i="28"/>
  <c r="G13" i="28"/>
  <c r="F13" i="28"/>
  <c r="G12" i="28"/>
  <c r="F12" i="28"/>
  <c r="G11" i="28"/>
  <c r="F11" i="28"/>
  <c r="G10" i="28"/>
  <c r="F10" i="28"/>
  <c r="G9" i="28"/>
  <c r="F9" i="28"/>
  <c r="G8" i="28"/>
  <c r="F8" i="28"/>
  <c r="G7" i="28"/>
  <c r="F7" i="28"/>
  <c r="G6" i="28"/>
  <c r="F6" i="28"/>
  <c r="G5" i="28"/>
  <c r="F5" i="28"/>
  <c r="C404" i="2" l="1"/>
  <c r="FS201" i="2"/>
  <c r="AB53" i="10"/>
  <c r="AN53" i="10" s="1"/>
  <c r="AZ53" i="10" s="1"/>
  <c r="E25" i="18"/>
  <c r="F25" i="18"/>
  <c r="G25" i="18"/>
  <c r="H25" i="18"/>
  <c r="I25" i="18"/>
  <c r="J25" i="18"/>
  <c r="K25" i="18"/>
  <c r="L25" i="18"/>
  <c r="M25" i="18"/>
  <c r="N25" i="18"/>
  <c r="O25" i="18"/>
  <c r="P25" i="18"/>
  <c r="E26" i="18"/>
  <c r="F26" i="18"/>
  <c r="G26" i="18"/>
  <c r="H26" i="18"/>
  <c r="I26" i="18"/>
  <c r="J26" i="18"/>
  <c r="K26" i="18"/>
  <c r="L26" i="18"/>
  <c r="M26" i="18"/>
  <c r="N26" i="18"/>
  <c r="O26" i="18"/>
  <c r="P26" i="18"/>
  <c r="E27" i="18"/>
  <c r="F27" i="18"/>
  <c r="G27" i="18"/>
  <c r="H27" i="18"/>
  <c r="I27" i="18"/>
  <c r="J27" i="18"/>
  <c r="K27" i="18"/>
  <c r="L27" i="18"/>
  <c r="M27" i="18"/>
  <c r="N27" i="18"/>
  <c r="O27" i="18"/>
  <c r="P27" i="18"/>
  <c r="E28" i="18"/>
  <c r="F28" i="18"/>
  <c r="G28" i="18"/>
  <c r="H28" i="18"/>
  <c r="I28" i="18"/>
  <c r="J28" i="18"/>
  <c r="K28" i="18"/>
  <c r="L28" i="18"/>
  <c r="M28" i="18"/>
  <c r="N28" i="18"/>
  <c r="O28" i="18"/>
  <c r="P28" i="18"/>
  <c r="E29" i="18"/>
  <c r="F29" i="18"/>
  <c r="G29" i="18"/>
  <c r="H29" i="18"/>
  <c r="I29" i="18"/>
  <c r="J29" i="18"/>
  <c r="K29" i="18"/>
  <c r="L29" i="18"/>
  <c r="M29" i="18"/>
  <c r="N29" i="18"/>
  <c r="O29" i="18"/>
  <c r="P29" i="18"/>
  <c r="E30" i="18"/>
  <c r="F30" i="18"/>
  <c r="G30" i="18"/>
  <c r="H30" i="18"/>
  <c r="I30" i="18"/>
  <c r="J30" i="18"/>
  <c r="K30" i="18"/>
  <c r="L30" i="18"/>
  <c r="M30" i="18"/>
  <c r="N30" i="18"/>
  <c r="O30" i="18"/>
  <c r="P30" i="18"/>
  <c r="E31" i="18"/>
  <c r="F31" i="18"/>
  <c r="G31" i="18"/>
  <c r="H31" i="18"/>
  <c r="I31" i="18"/>
  <c r="J31" i="18"/>
  <c r="K31" i="18"/>
  <c r="L31" i="18"/>
  <c r="M31" i="18"/>
  <c r="N31" i="18"/>
  <c r="O31" i="18"/>
  <c r="P31" i="18"/>
  <c r="P24" i="21"/>
  <c r="O24" i="21"/>
  <c r="N24" i="21"/>
  <c r="M24" i="21"/>
  <c r="L24" i="21"/>
  <c r="K24" i="21"/>
  <c r="J24" i="21"/>
  <c r="I24" i="21"/>
  <c r="H24" i="21"/>
  <c r="G24" i="21"/>
  <c r="F24" i="21"/>
  <c r="E24" i="21"/>
  <c r="P16" i="21"/>
  <c r="O16" i="21"/>
  <c r="N16" i="21"/>
  <c r="M16" i="21"/>
  <c r="L16" i="21"/>
  <c r="K16" i="21"/>
  <c r="J16" i="21"/>
  <c r="I16" i="21"/>
  <c r="H16" i="21"/>
  <c r="G16" i="21"/>
  <c r="F16" i="21"/>
  <c r="E16" i="21"/>
  <c r="P8" i="21"/>
  <c r="O8" i="21"/>
  <c r="N8" i="21"/>
  <c r="M8" i="21"/>
  <c r="L8" i="21"/>
  <c r="K8" i="21"/>
  <c r="J8" i="21"/>
  <c r="I8" i="21"/>
  <c r="H8" i="21"/>
  <c r="G8" i="21"/>
  <c r="F8" i="21"/>
  <c r="E8" i="21"/>
  <c r="P30" i="20"/>
  <c r="O30" i="20"/>
  <c r="N30" i="20"/>
  <c r="M30" i="20"/>
  <c r="L30" i="20"/>
  <c r="K30" i="20"/>
  <c r="J30" i="20"/>
  <c r="I30" i="20"/>
  <c r="H30" i="20"/>
  <c r="G30" i="20"/>
  <c r="F30" i="20"/>
  <c r="E30" i="20"/>
  <c r="P29" i="20"/>
  <c r="O29" i="20"/>
  <c r="N29" i="20"/>
  <c r="M29" i="20"/>
  <c r="L29" i="20"/>
  <c r="K29" i="20"/>
  <c r="J29" i="20"/>
  <c r="I29" i="20"/>
  <c r="H29" i="20"/>
  <c r="G29" i="20"/>
  <c r="F29" i="20"/>
  <c r="E29" i="20"/>
  <c r="P28" i="20"/>
  <c r="O28" i="20"/>
  <c r="N28" i="20"/>
  <c r="M28" i="20"/>
  <c r="L28" i="20"/>
  <c r="K28" i="20"/>
  <c r="J28" i="20"/>
  <c r="I28" i="20"/>
  <c r="H28" i="20"/>
  <c r="G28" i="20"/>
  <c r="F28" i="20"/>
  <c r="E28" i="20"/>
  <c r="P27" i="20"/>
  <c r="O27" i="20"/>
  <c r="N27" i="20"/>
  <c r="M27" i="20"/>
  <c r="L27" i="20"/>
  <c r="K27" i="20"/>
  <c r="J27" i="20"/>
  <c r="I27" i="20"/>
  <c r="H27" i="20"/>
  <c r="G27" i="20"/>
  <c r="F27" i="20"/>
  <c r="E27" i="20"/>
  <c r="P26" i="20"/>
  <c r="P31" i="20" s="1"/>
  <c r="O26" i="20"/>
  <c r="O31" i="20" s="1"/>
  <c r="N26" i="20"/>
  <c r="N31" i="20" s="1"/>
  <c r="M26" i="20"/>
  <c r="M31" i="20" s="1"/>
  <c r="L26" i="20"/>
  <c r="L31" i="20" s="1"/>
  <c r="K26" i="20"/>
  <c r="K31" i="20" s="1"/>
  <c r="J26" i="20"/>
  <c r="J31" i="20" s="1"/>
  <c r="I26" i="20"/>
  <c r="I31" i="20" s="1"/>
  <c r="H26" i="20"/>
  <c r="H31" i="20" s="1"/>
  <c r="G26" i="20"/>
  <c r="G31" i="20" s="1"/>
  <c r="F26" i="20"/>
  <c r="F31" i="20" s="1"/>
  <c r="E26" i="20"/>
  <c r="E31" i="20" s="1"/>
  <c r="P33" i="18"/>
  <c r="P41" i="18" s="1"/>
  <c r="O33" i="18"/>
  <c r="O41" i="18" s="1"/>
  <c r="N33" i="18"/>
  <c r="N41" i="18" s="1"/>
  <c r="M33" i="18"/>
  <c r="M41" i="18" s="1"/>
  <c r="L33" i="18"/>
  <c r="L41" i="18" s="1"/>
  <c r="K33" i="18"/>
  <c r="K41" i="18" s="1"/>
  <c r="J33" i="18"/>
  <c r="J41" i="18" s="1"/>
  <c r="I33" i="18"/>
  <c r="I41" i="18" s="1"/>
  <c r="H33" i="18"/>
  <c r="H41" i="18" s="1"/>
  <c r="G33" i="18"/>
  <c r="G41" i="18" s="1"/>
  <c r="F33" i="18"/>
  <c r="F41" i="18" s="1"/>
  <c r="E33" i="18"/>
  <c r="E41" i="18" s="1"/>
  <c r="A82" i="36" l="1"/>
  <c r="A83" i="36"/>
  <c r="A84" i="36"/>
  <c r="A85" i="36"/>
  <c r="A86" i="36"/>
  <c r="A87" i="36"/>
  <c r="A88" i="36"/>
  <c r="A89" i="36"/>
  <c r="A90" i="36"/>
  <c r="A91" i="36"/>
  <c r="A92" i="36"/>
  <c r="A93" i="36"/>
  <c r="A94" i="36"/>
  <c r="A95" i="36"/>
  <c r="A96" i="36"/>
  <c r="A97" i="36"/>
  <c r="A79" i="36"/>
  <c r="AR83" i="36"/>
  <c r="G17" i="32"/>
  <c r="G25" i="33"/>
  <c r="Q41" i="34"/>
  <c r="Q15" i="33"/>
  <c r="G48" i="31"/>
  <c r="G41" i="31"/>
  <c r="Q17" i="33"/>
  <c r="Q30" i="34"/>
  <c r="G27" i="31"/>
  <c r="J44" i="31"/>
  <c r="I20" i="31"/>
  <c r="Q20" i="35"/>
  <c r="G49" i="35"/>
  <c r="H20" i="31"/>
  <c r="J47" i="31"/>
  <c r="G34" i="35"/>
  <c r="Q30" i="32"/>
  <c r="G15" i="34"/>
  <c r="Q37" i="33"/>
  <c r="G40" i="33"/>
  <c r="J40" i="31"/>
  <c r="G45" i="35"/>
  <c r="I30" i="31"/>
  <c r="G27" i="32"/>
  <c r="G46" i="31"/>
  <c r="Q15" i="32"/>
  <c r="Q19" i="34"/>
  <c r="G38" i="32"/>
  <c r="Q16" i="34"/>
  <c r="AA36" i="32"/>
  <c r="J28" i="31"/>
  <c r="J29" i="31"/>
  <c r="Q39" i="34"/>
  <c r="G18" i="32"/>
  <c r="AA48" i="32"/>
  <c r="J32" i="31"/>
  <c r="Q34" i="35"/>
  <c r="G23" i="32"/>
  <c r="H49" i="31"/>
  <c r="G39" i="31"/>
  <c r="J34" i="31"/>
  <c r="G47" i="31"/>
  <c r="I16" i="31"/>
  <c r="J17" i="31"/>
  <c r="G26" i="34"/>
  <c r="G32" i="35"/>
  <c r="AA39" i="32"/>
  <c r="G38" i="35"/>
  <c r="I17" i="31"/>
  <c r="Q50" i="34"/>
  <c r="Q49" i="32"/>
  <c r="G16" i="32"/>
  <c r="G33" i="33"/>
  <c r="Q40" i="32"/>
  <c r="G22" i="34"/>
  <c r="AA22" i="32"/>
  <c r="Q25" i="33"/>
  <c r="G36" i="35"/>
  <c r="G42" i="34"/>
  <c r="H17" i="31"/>
  <c r="J26" i="31"/>
  <c r="G30" i="34"/>
  <c r="H16" i="31"/>
  <c r="I43" i="31"/>
  <c r="Q33" i="33"/>
  <c r="I21" i="31"/>
  <c r="G50" i="31"/>
  <c r="G47" i="32"/>
  <c r="G38" i="33"/>
  <c r="Q36" i="35"/>
  <c r="G47" i="33"/>
  <c r="AA41" i="32"/>
  <c r="Q35" i="33"/>
  <c r="Q37" i="34"/>
  <c r="Q40" i="35"/>
  <c r="H34" i="31"/>
  <c r="G18" i="34"/>
  <c r="G35" i="34"/>
  <c r="AA18" i="32"/>
  <c r="G27" i="34"/>
  <c r="AA28" i="32"/>
  <c r="G43" i="32"/>
  <c r="Q33" i="34"/>
  <c r="Q31" i="32"/>
  <c r="I26" i="31"/>
  <c r="AA25" i="32"/>
  <c r="G22" i="32"/>
  <c r="Q22" i="35"/>
  <c r="G35" i="31"/>
  <c r="Q23" i="33"/>
  <c r="G19" i="35"/>
  <c r="H45" i="31"/>
  <c r="G28" i="33"/>
  <c r="H23" i="31"/>
  <c r="J50" i="31"/>
  <c r="G46" i="32"/>
  <c r="G29" i="32"/>
  <c r="I41" i="31"/>
  <c r="G36" i="33"/>
  <c r="Q36" i="32"/>
  <c r="Q27" i="35"/>
  <c r="AA33" i="32"/>
  <c r="Q35" i="35"/>
  <c r="G48" i="35"/>
  <c r="Q42" i="32"/>
  <c r="AA23" i="32"/>
  <c r="Q31" i="35"/>
  <c r="Q30" i="33"/>
  <c r="Q36" i="34"/>
  <c r="G32" i="32"/>
  <c r="G49" i="33"/>
  <c r="I37" i="31"/>
  <c r="H28" i="31"/>
  <c r="I45" i="31"/>
  <c r="Q26" i="33"/>
  <c r="Q29" i="34"/>
  <c r="G20" i="35"/>
  <c r="G26" i="33"/>
  <c r="J42" i="31"/>
  <c r="G46" i="34"/>
  <c r="AA29" i="32"/>
  <c r="H26" i="31"/>
  <c r="J20" i="31"/>
  <c r="G16" i="31"/>
  <c r="H27" i="31"/>
  <c r="G34" i="31"/>
  <c r="Q18" i="33"/>
  <c r="G48" i="34"/>
  <c r="Q30" i="35"/>
  <c r="H21" i="31"/>
  <c r="G24" i="35"/>
  <c r="G17" i="35"/>
  <c r="G20" i="31"/>
  <c r="J15" i="31"/>
  <c r="G33" i="34"/>
  <c r="Q22" i="34"/>
  <c r="AA34" i="32"/>
  <c r="G44" i="35"/>
  <c r="AA44" i="32"/>
  <c r="I40" i="31"/>
  <c r="Q49" i="34"/>
  <c r="AA30" i="32"/>
  <c r="G40" i="34"/>
  <c r="H37" i="31"/>
  <c r="G45" i="32"/>
  <c r="Q45" i="33"/>
  <c r="G15" i="32"/>
  <c r="Q39" i="33"/>
  <c r="J23" i="31"/>
  <c r="Q23" i="35"/>
  <c r="I29" i="31"/>
  <c r="J25" i="31"/>
  <c r="Q48" i="34"/>
  <c r="Q41" i="32"/>
  <c r="G30" i="32"/>
  <c r="G41" i="33"/>
  <c r="J49" i="31"/>
  <c r="G22" i="31"/>
  <c r="Q43" i="35"/>
  <c r="I50" i="31"/>
  <c r="G15" i="31"/>
  <c r="H33" i="31"/>
  <c r="Q21" i="32"/>
  <c r="I34" i="31"/>
  <c r="Q42" i="34"/>
  <c r="G39" i="35"/>
  <c r="G16" i="35"/>
  <c r="G48" i="32"/>
  <c r="J36" i="31"/>
  <c r="Q17" i="32"/>
  <c r="G19" i="31"/>
  <c r="AA37" i="32"/>
  <c r="G44" i="32"/>
  <c r="Q32" i="35"/>
  <c r="Q47" i="35"/>
  <c r="G42" i="33"/>
  <c r="I24" i="31"/>
  <c r="Q46" i="33"/>
  <c r="G33" i="31"/>
  <c r="H42" i="31"/>
  <c r="Q34" i="33"/>
  <c r="G32" i="31"/>
  <c r="H39" i="31"/>
  <c r="Q49" i="35"/>
  <c r="H19" i="31"/>
  <c r="G41" i="35"/>
  <c r="Q46" i="35"/>
  <c r="AA42" i="32"/>
  <c r="G40" i="35"/>
  <c r="G15" i="33"/>
  <c r="Q45" i="32"/>
  <c r="G39" i="33"/>
  <c r="G50" i="34"/>
  <c r="G17" i="34"/>
  <c r="J39" i="31"/>
  <c r="Q24" i="35"/>
  <c r="I31" i="31"/>
  <c r="Q22" i="32"/>
  <c r="Q31" i="33"/>
  <c r="Q32" i="32"/>
  <c r="Q20" i="34"/>
  <c r="J19" i="31"/>
  <c r="Q18" i="32"/>
  <c r="I47" i="31"/>
  <c r="G31" i="32"/>
  <c r="J46" i="31"/>
  <c r="G26" i="35"/>
  <c r="Q39" i="35"/>
  <c r="G27" i="33"/>
  <c r="J41" i="31"/>
  <c r="G28" i="35"/>
  <c r="Q50" i="35"/>
  <c r="Q25" i="32"/>
  <c r="Q22" i="33"/>
  <c r="Q47" i="34"/>
  <c r="G38" i="31"/>
  <c r="H50" i="31"/>
  <c r="J18" i="31"/>
  <c r="Q21" i="34"/>
  <c r="G31" i="35"/>
  <c r="Q37" i="32"/>
  <c r="AA21" i="32"/>
  <c r="G45" i="33"/>
  <c r="Q38" i="35"/>
  <c r="G16" i="33"/>
  <c r="Q27" i="34"/>
  <c r="G34" i="33"/>
  <c r="J22" i="31"/>
  <c r="Q17" i="34"/>
  <c r="G17" i="33"/>
  <c r="G47" i="34"/>
  <c r="G29" i="31"/>
  <c r="G22" i="35"/>
  <c r="Q33" i="35"/>
  <c r="I15" i="31"/>
  <c r="AA17" i="32"/>
  <c r="G45" i="34"/>
  <c r="G49" i="31"/>
  <c r="I42" i="31"/>
  <c r="Q50" i="33"/>
  <c r="Q33" i="32"/>
  <c r="I27" i="31"/>
  <c r="Q43" i="33"/>
  <c r="Q27" i="32"/>
  <c r="Q21" i="35"/>
  <c r="G43" i="31"/>
  <c r="G22" i="33"/>
  <c r="G16" i="34"/>
  <c r="G28" i="31"/>
  <c r="G21" i="31"/>
  <c r="Q19" i="33"/>
  <c r="G44" i="31"/>
  <c r="G34" i="34"/>
  <c r="G43" i="34"/>
  <c r="G49" i="32"/>
  <c r="AA43" i="32"/>
  <c r="Q38" i="32"/>
  <c r="Q48" i="33"/>
  <c r="Q48" i="32"/>
  <c r="I25" i="31"/>
  <c r="J35" i="31"/>
  <c r="G19" i="32"/>
  <c r="I32" i="31"/>
  <c r="G19" i="34"/>
  <c r="Q40" i="33"/>
  <c r="G42" i="35"/>
  <c r="G44" i="34"/>
  <c r="G43" i="33"/>
  <c r="I23" i="31"/>
  <c r="H29" i="31"/>
  <c r="H22" i="31"/>
  <c r="Q26" i="32"/>
  <c r="Q20" i="32"/>
  <c r="G27" i="35"/>
  <c r="AA15" i="32"/>
  <c r="G24" i="31"/>
  <c r="G20" i="33"/>
  <c r="Q26" i="35"/>
  <c r="G47" i="35"/>
  <c r="I18" i="31"/>
  <c r="Q19" i="35"/>
  <c r="AA40" i="32"/>
  <c r="Q17" i="35"/>
  <c r="Q35" i="34"/>
  <c r="G41" i="32"/>
  <c r="Q43" i="34"/>
  <c r="J38" i="31"/>
  <c r="I28" i="31"/>
  <c r="I36" i="31"/>
  <c r="G21" i="32"/>
  <c r="Q42" i="33"/>
  <c r="G48" i="33"/>
  <c r="J24" i="31"/>
  <c r="G21" i="35"/>
  <c r="Q25" i="34"/>
  <c r="AA46" i="32"/>
  <c r="H25" i="31"/>
  <c r="G50" i="33"/>
  <c r="Q37" i="35"/>
  <c r="G42" i="31"/>
  <c r="G45" i="31"/>
  <c r="Q27" i="33"/>
  <c r="Q46" i="32"/>
  <c r="Q29" i="35"/>
  <c r="H36" i="31"/>
  <c r="Q45" i="34"/>
  <c r="G50" i="35"/>
  <c r="G37" i="31"/>
  <c r="Q44" i="34"/>
  <c r="AA19" i="32"/>
  <c r="G49" i="34"/>
  <c r="G32" i="34"/>
  <c r="Q25" i="35"/>
  <c r="G23" i="33"/>
  <c r="I39" i="31"/>
  <c r="H30" i="31"/>
  <c r="AA31" i="32"/>
  <c r="G26" i="32"/>
  <c r="G35" i="33"/>
  <c r="G36" i="32"/>
  <c r="Q28" i="34"/>
  <c r="G33" i="32"/>
  <c r="G20" i="34"/>
  <c r="AA35" i="32"/>
  <c r="Q24" i="34"/>
  <c r="I46" i="31"/>
  <c r="J48" i="31"/>
  <c r="G43" i="35"/>
  <c r="H38" i="31"/>
  <c r="G19" i="33"/>
  <c r="Q32" i="34"/>
  <c r="Q21" i="33"/>
  <c r="H15" i="31"/>
  <c r="G40" i="31"/>
  <c r="J33" i="31"/>
  <c r="Q42" i="35"/>
  <c r="H18" i="31"/>
  <c r="Q44" i="32"/>
  <c r="G25" i="34"/>
  <c r="I35" i="31"/>
  <c r="Q16" i="35"/>
  <c r="G15" i="35"/>
  <c r="J27" i="31"/>
  <c r="G23" i="35"/>
  <c r="AA20" i="32"/>
  <c r="G38" i="34"/>
  <c r="AA38" i="32"/>
  <c r="G37" i="32"/>
  <c r="G21" i="34"/>
  <c r="Q48" i="35"/>
  <c r="I33" i="31"/>
  <c r="Q47" i="33"/>
  <c r="H32" i="31"/>
  <c r="H41" i="31"/>
  <c r="Q49" i="33"/>
  <c r="G17" i="31"/>
  <c r="H43" i="31"/>
  <c r="G28" i="32"/>
  <c r="G30" i="33"/>
  <c r="H35" i="31"/>
  <c r="Q45" i="35"/>
  <c r="G21" i="33"/>
  <c r="G25" i="35"/>
  <c r="G46" i="33"/>
  <c r="AA26" i="32"/>
  <c r="Q20" i="33"/>
  <c r="Q38" i="34"/>
  <c r="G24" i="34"/>
  <c r="G41" i="34"/>
  <c r="G24" i="32"/>
  <c r="J30" i="31"/>
  <c r="Q23" i="32"/>
  <c r="H46" i="31"/>
  <c r="Q47" i="32"/>
  <c r="G42" i="32"/>
  <c r="Q16" i="33"/>
  <c r="Q16" i="32"/>
  <c r="G20" i="32"/>
  <c r="Q15" i="34"/>
  <c r="Q36" i="33"/>
  <c r="G35" i="35"/>
  <c r="G50" i="32"/>
  <c r="G44" i="33"/>
  <c r="Q46" i="34"/>
  <c r="Q41" i="33"/>
  <c r="AA47" i="32"/>
  <c r="H24" i="31"/>
  <c r="AA16" i="32"/>
  <c r="Q38" i="33"/>
  <c r="H31" i="31"/>
  <c r="I48" i="31"/>
  <c r="AA49" i="32"/>
  <c r="Q19" i="32"/>
  <c r="Q28" i="35"/>
  <c r="AA24" i="32"/>
  <c r="G30" i="35"/>
  <c r="Q34" i="32"/>
  <c r="Q43" i="32"/>
  <c r="G31" i="33"/>
  <c r="Q31" i="34"/>
  <c r="Q29" i="33"/>
  <c r="J21" i="31"/>
  <c r="Q18" i="34"/>
  <c r="G18" i="33"/>
  <c r="I38" i="31"/>
  <c r="G37" i="34"/>
  <c r="Q44" i="33"/>
  <c r="G29" i="33"/>
  <c r="Q40" i="34"/>
  <c r="Q26" i="34"/>
  <c r="H48" i="31"/>
  <c r="J43" i="31"/>
  <c r="G29" i="34"/>
  <c r="Q50" i="32"/>
  <c r="G25" i="31"/>
  <c r="I19" i="31"/>
  <c r="G23" i="34"/>
  <c r="G18" i="31"/>
  <c r="H44" i="31"/>
  <c r="G37" i="33"/>
  <c r="G31" i="34"/>
  <c r="G33" i="35"/>
  <c r="G36" i="31"/>
  <c r="J31" i="31"/>
  <c r="G18" i="35"/>
  <c r="Q41" i="35"/>
  <c r="G34" i="32"/>
  <c r="G36" i="34"/>
  <c r="G24" i="33"/>
  <c r="Q39" i="32"/>
  <c r="G29" i="35"/>
  <c r="AA27" i="32"/>
  <c r="H40" i="31"/>
  <c r="Q32" i="33"/>
  <c r="Q35" i="32"/>
  <c r="G35" i="32"/>
  <c r="Q29" i="32"/>
  <c r="G40" i="32"/>
  <c r="Q15" i="35"/>
  <c r="I44" i="31"/>
  <c r="Q24" i="33"/>
  <c r="I22" i="31"/>
  <c r="G28" i="34"/>
  <c r="H47" i="31"/>
  <c r="J16" i="31"/>
  <c r="G39" i="32"/>
  <c r="Q23" i="34"/>
  <c r="AA32" i="32"/>
  <c r="G23" i="31"/>
  <c r="G30" i="31"/>
  <c r="G31" i="31"/>
  <c r="Q44" i="35"/>
  <c r="I49" i="31"/>
  <c r="G46" i="35"/>
  <c r="AA45" i="32"/>
  <c r="Q18" i="35"/>
  <c r="G32" i="33"/>
  <c r="Q28" i="32"/>
  <c r="Q34" i="34"/>
  <c r="J37" i="31"/>
  <c r="G25" i="32"/>
  <c r="J45" i="31"/>
  <c r="Q24" i="32"/>
  <c r="G26" i="31"/>
  <c r="G39" i="34"/>
  <c r="Q28" i="33"/>
  <c r="G37" i="35"/>
  <c r="Q281" i="35" l="1"/>
  <c r="Q258" i="35"/>
  <c r="Q275" i="35"/>
  <c r="Q260" i="35"/>
  <c r="Q283" i="35"/>
  <c r="Q254" i="35"/>
  <c r="Q287" i="35"/>
  <c r="Q285" i="35"/>
  <c r="Q256" i="35"/>
  <c r="Q278" i="35"/>
  <c r="Q289" i="35"/>
  <c r="Q264" i="35"/>
  <c r="Q274" i="35"/>
  <c r="Q276" i="35"/>
  <c r="Q266" i="35"/>
  <c r="Q261" i="35"/>
  <c r="Q270" i="35"/>
  <c r="Q268" i="35"/>
  <c r="Q272" i="35"/>
  <c r="Q263" i="35"/>
  <c r="Q280" i="35"/>
  <c r="Q282" i="35"/>
  <c r="Q277" i="35"/>
  <c r="Q286" i="35"/>
  <c r="Q284" i="35"/>
  <c r="Q255" i="35"/>
  <c r="Q288" i="35"/>
  <c r="Q257" i="35"/>
  <c r="Q279" i="35"/>
  <c r="Q265" i="35"/>
  <c r="Q259" i="35"/>
  <c r="Q267" i="35"/>
  <c r="Q271" i="35"/>
  <c r="Q269" i="35"/>
  <c r="Q262" i="35"/>
  <c r="Q273" i="35"/>
  <c r="Q263" i="34"/>
  <c r="Q268" i="34"/>
  <c r="Q289" i="34"/>
  <c r="Q264" i="34"/>
  <c r="Q283" i="34"/>
  <c r="Q269" i="34"/>
  <c r="Q259" i="34"/>
  <c r="Q257" i="34"/>
  <c r="Q286" i="34"/>
  <c r="Q287" i="34"/>
  <c r="Q272" i="34"/>
  <c r="Q265" i="34"/>
  <c r="Q261" i="34"/>
  <c r="Q282" i="34"/>
  <c r="Q254" i="34"/>
  <c r="Q284" i="34"/>
  <c r="Q274" i="34"/>
  <c r="Q278" i="34"/>
  <c r="Q276" i="34"/>
  <c r="Q266" i="34"/>
  <c r="Q280" i="34"/>
  <c r="Q270" i="34"/>
  <c r="Q288" i="34"/>
  <c r="Q255" i="34"/>
  <c r="Q267" i="34"/>
  <c r="Q285" i="34"/>
  <c r="Q258" i="34"/>
  <c r="Q256" i="34"/>
  <c r="Q262" i="34"/>
  <c r="Q273" i="34"/>
  <c r="Q271" i="34"/>
  <c r="Q260" i="34"/>
  <c r="Q275" i="34"/>
  <c r="Q279" i="34"/>
  <c r="Q277" i="34"/>
  <c r="Q281" i="34"/>
  <c r="AA268" i="32"/>
  <c r="Q269" i="32"/>
  <c r="AA283" i="32"/>
  <c r="AA264" i="32"/>
  <c r="Q278" i="32"/>
  <c r="Q267" i="32"/>
  <c r="AA257" i="32"/>
  <c r="Q290" i="32"/>
  <c r="Q260" i="32"/>
  <c r="AA288" i="32"/>
  <c r="AA269" i="32"/>
  <c r="Q275" i="32"/>
  <c r="AA278" i="32"/>
  <c r="Q281" i="32"/>
  <c r="AA276" i="32"/>
  <c r="Q279" i="32"/>
  <c r="AA266" i="32"/>
  <c r="AA284" i="32"/>
  <c r="Q285" i="32"/>
  <c r="Q271" i="32"/>
  <c r="AA280" i="32"/>
  <c r="AA258" i="32"/>
  <c r="Q283" i="32"/>
  <c r="AA273" i="32"/>
  <c r="AA270" i="32"/>
  <c r="Q276" i="32"/>
  <c r="Q257" i="32"/>
  <c r="AA285" i="32"/>
  <c r="Q291" i="32"/>
  <c r="Q266" i="32"/>
  <c r="AA261" i="32"/>
  <c r="Q264" i="32"/>
  <c r="AA292" i="32"/>
  <c r="AA259" i="32"/>
  <c r="AA282" i="32"/>
  <c r="Q272" i="32"/>
  <c r="AA265" i="32"/>
  <c r="Q287" i="32"/>
  <c r="Q268" i="32"/>
  <c r="AA274" i="32"/>
  <c r="AA263" i="32"/>
  <c r="Q261" i="32"/>
  <c r="Q258" i="32"/>
  <c r="AA289" i="32"/>
  <c r="AA286" i="32"/>
  <c r="Q292" i="32"/>
  <c r="Q273" i="32"/>
  <c r="AA271" i="32"/>
  <c r="Q282" i="32"/>
  <c r="AA277" i="32"/>
  <c r="Q280" i="32"/>
  <c r="AA275" i="32"/>
  <c r="Q270" i="32"/>
  <c r="Q288" i="32"/>
  <c r="AA281" i="32"/>
  <c r="AA267" i="32"/>
  <c r="Q284" i="32"/>
  <c r="Q262" i="32"/>
  <c r="AA290" i="32"/>
  <c r="AA279" i="32"/>
  <c r="Q277" i="32"/>
  <c r="Q274" i="32"/>
  <c r="AA272" i="32"/>
  <c r="Q289" i="32"/>
  <c r="Q259" i="32"/>
  <c r="AA287" i="32"/>
  <c r="AA262" i="32"/>
  <c r="Q265" i="32"/>
  <c r="AA260" i="32"/>
  <c r="Q263" i="32"/>
  <c r="AA291" i="32"/>
  <c r="Q286" i="32"/>
  <c r="H10" i="28"/>
  <c r="A2" i="36" l="1"/>
  <c r="A3" i="36"/>
  <c r="A4" i="36"/>
  <c r="A5" i="36"/>
  <c r="A6" i="36"/>
  <c r="A7" i="36"/>
  <c r="A8" i="36"/>
  <c r="A9" i="36"/>
  <c r="A10" i="36"/>
  <c r="A11" i="36"/>
  <c r="A12" i="36"/>
  <c r="A13" i="36"/>
  <c r="A14" i="36"/>
  <c r="A15" i="36"/>
  <c r="A16" i="36"/>
  <c r="A17" i="36"/>
  <c r="A18" i="36"/>
  <c r="A19" i="36"/>
  <c r="A20" i="36"/>
  <c r="A21" i="36"/>
  <c r="A22" i="36"/>
  <c r="A23" i="36"/>
  <c r="A24" i="36"/>
  <c r="A25" i="36"/>
  <c r="A26" i="36"/>
  <c r="A27" i="36"/>
  <c r="A28" i="36"/>
  <c r="A29" i="36"/>
  <c r="A30" i="36"/>
  <c r="A31" i="36"/>
  <c r="A32" i="36"/>
  <c r="A33" i="36"/>
  <c r="A34" i="36"/>
  <c r="A35" i="36"/>
  <c r="A36" i="36"/>
  <c r="A37" i="36"/>
  <c r="A38" i="36"/>
  <c r="A39" i="36"/>
  <c r="A40" i="36"/>
  <c r="A41" i="36"/>
  <c r="A42" i="36"/>
  <c r="A43" i="36"/>
  <c r="A44" i="36"/>
  <c r="A45" i="36"/>
  <c r="A46" i="36"/>
  <c r="A47" i="36"/>
  <c r="A48" i="36"/>
  <c r="A49" i="36"/>
  <c r="A50" i="36"/>
  <c r="A51" i="36"/>
  <c r="A52" i="36"/>
  <c r="A53" i="36"/>
  <c r="A54" i="36"/>
  <c r="A55" i="36"/>
  <c r="A56" i="36"/>
  <c r="A57" i="36"/>
  <c r="A58" i="36"/>
  <c r="A59" i="36"/>
  <c r="A60" i="36"/>
  <c r="A61" i="36"/>
  <c r="A62" i="36"/>
  <c r="A63" i="36"/>
  <c r="A64" i="36"/>
  <c r="A65" i="36"/>
  <c r="A66" i="36"/>
  <c r="A67" i="36"/>
  <c r="A68" i="36"/>
  <c r="A69" i="36"/>
  <c r="A70" i="36"/>
  <c r="A71" i="36"/>
  <c r="A72" i="36"/>
  <c r="A73" i="36"/>
  <c r="A74" i="36"/>
  <c r="A75" i="36"/>
  <c r="A76" i="36"/>
  <c r="A77" i="36"/>
  <c r="A78" i="36"/>
  <c r="A80" i="36"/>
  <c r="A81" i="36"/>
  <c r="A1" i="36"/>
  <c r="AR197" i="36"/>
  <c r="AR196" i="36"/>
  <c r="AR195" i="36"/>
  <c r="AR194" i="36"/>
  <c r="AR193" i="36"/>
  <c r="AR192" i="36"/>
  <c r="AR191" i="36"/>
  <c r="AR190" i="36"/>
  <c r="AR189" i="36"/>
  <c r="AR188" i="36"/>
  <c r="AR187" i="36"/>
  <c r="AR186" i="36"/>
  <c r="AR185" i="36"/>
  <c r="AR184" i="36"/>
  <c r="AR183" i="36"/>
  <c r="AR182" i="36"/>
  <c r="AR181" i="36"/>
  <c r="AR180" i="36"/>
  <c r="AR179" i="36"/>
  <c r="AR178" i="36"/>
  <c r="AR177" i="36"/>
  <c r="AR176" i="36"/>
  <c r="AR175" i="36"/>
  <c r="AR174" i="36"/>
  <c r="AR173" i="36"/>
  <c r="AR172" i="36"/>
  <c r="AR171" i="36"/>
  <c r="AR170" i="36"/>
  <c r="AR169" i="36"/>
  <c r="AR168" i="36"/>
  <c r="AR167" i="36"/>
  <c r="AR166" i="36"/>
  <c r="AR165" i="36"/>
  <c r="AR164" i="36"/>
  <c r="AR163" i="36"/>
  <c r="AR162" i="36"/>
  <c r="AR161" i="36"/>
  <c r="AR160" i="36"/>
  <c r="AR159" i="36"/>
  <c r="AR158" i="36"/>
  <c r="AR157" i="36"/>
  <c r="AR156" i="36"/>
  <c r="AR155" i="36"/>
  <c r="AR154" i="36"/>
  <c r="AR153" i="36"/>
  <c r="AR152" i="36"/>
  <c r="AR151" i="36"/>
  <c r="AR150" i="36"/>
  <c r="AR149" i="36"/>
  <c r="AR148" i="36"/>
  <c r="AR147" i="36"/>
  <c r="AR146" i="36"/>
  <c r="AR145" i="36"/>
  <c r="AR144" i="36"/>
  <c r="AR143" i="36"/>
  <c r="AR142" i="36"/>
  <c r="AR141" i="36"/>
  <c r="AR140" i="36"/>
  <c r="AR139" i="36"/>
  <c r="AR138" i="36"/>
  <c r="AR137" i="36"/>
  <c r="AR136" i="36"/>
  <c r="AR135" i="36"/>
  <c r="AR134" i="36"/>
  <c r="AR133" i="36"/>
  <c r="AR132" i="36"/>
  <c r="AR131" i="36"/>
  <c r="AR130" i="36"/>
  <c r="AR129" i="36"/>
  <c r="AR128" i="36"/>
  <c r="AR127" i="36"/>
  <c r="AR126" i="36"/>
  <c r="AR125" i="36"/>
  <c r="AR124" i="36"/>
  <c r="AR123" i="36"/>
  <c r="AR122" i="36"/>
  <c r="AR121" i="36"/>
  <c r="AR120" i="36"/>
  <c r="AR119" i="36"/>
  <c r="AR118" i="36"/>
  <c r="AR117" i="36"/>
  <c r="AR116" i="36"/>
  <c r="AR115" i="36"/>
  <c r="AR114" i="36"/>
  <c r="AR113" i="36"/>
  <c r="AR112" i="36"/>
  <c r="AR111" i="36"/>
  <c r="AR110" i="36"/>
  <c r="AR109" i="36"/>
  <c r="AR108" i="36"/>
  <c r="AR107" i="36"/>
  <c r="AR106" i="36"/>
  <c r="AR105" i="36"/>
  <c r="AR104" i="36"/>
  <c r="AR103" i="36"/>
  <c r="AR102" i="36"/>
  <c r="AR101" i="36"/>
  <c r="AR100" i="36"/>
  <c r="AR99" i="36"/>
  <c r="AR98" i="36"/>
  <c r="AR97" i="36"/>
  <c r="AR96" i="36"/>
  <c r="AR95" i="36"/>
  <c r="AR94" i="36"/>
  <c r="AR93" i="36"/>
  <c r="AR92" i="36"/>
  <c r="AR91" i="36"/>
  <c r="AR90" i="36"/>
  <c r="AR89" i="36"/>
  <c r="AR88" i="36"/>
  <c r="AR87" i="36"/>
  <c r="AR86" i="36"/>
  <c r="AR85" i="36"/>
  <c r="AR84" i="36"/>
  <c r="AR82" i="36"/>
  <c r="AR81" i="36"/>
  <c r="AR80" i="36"/>
  <c r="AR79" i="36"/>
  <c r="AR78" i="36"/>
  <c r="AR77" i="36"/>
  <c r="AR76" i="36"/>
  <c r="AR75" i="36"/>
  <c r="AR74" i="36"/>
  <c r="AR73" i="36"/>
  <c r="AR72" i="36"/>
  <c r="AR71" i="36"/>
  <c r="AR70" i="36"/>
  <c r="AR69" i="36"/>
  <c r="AR68" i="36"/>
  <c r="AR67" i="36"/>
  <c r="AR66" i="36"/>
  <c r="AR65" i="36"/>
  <c r="AR64" i="36"/>
  <c r="AR63" i="36"/>
  <c r="AR62" i="36"/>
  <c r="AR61" i="36"/>
  <c r="AR60" i="36"/>
  <c r="AR59" i="36"/>
  <c r="AR58" i="36"/>
  <c r="AR57" i="36"/>
  <c r="AR56" i="36"/>
  <c r="AR55" i="36"/>
  <c r="AR50" i="36"/>
  <c r="AR49" i="36"/>
  <c r="AR48" i="36"/>
  <c r="AR47" i="36"/>
  <c r="AR46" i="36"/>
  <c r="AR45" i="36"/>
  <c r="AR44" i="36"/>
  <c r="AR43" i="36"/>
  <c r="AR42" i="36"/>
  <c r="AR41" i="36"/>
  <c r="AR40" i="36"/>
  <c r="AR39" i="36"/>
  <c r="AR38" i="36"/>
  <c r="AR37" i="36"/>
  <c r="AR36" i="36"/>
  <c r="AR35" i="36"/>
  <c r="AR34" i="36"/>
  <c r="AR33" i="36"/>
  <c r="AR32" i="36"/>
  <c r="AR31" i="36"/>
  <c r="AR30" i="36"/>
  <c r="AR29" i="36"/>
  <c r="AR28" i="36"/>
  <c r="AR27" i="36"/>
  <c r="AW14" i="36"/>
  <c r="AV14" i="36"/>
  <c r="BA13" i="36"/>
  <c r="BA12" i="36"/>
  <c r="BA11" i="36"/>
  <c r="BA10" i="36"/>
  <c r="BA9" i="36"/>
  <c r="BA8" i="36"/>
  <c r="BA7" i="36"/>
  <c r="BA6" i="36"/>
  <c r="BA5" i="36"/>
  <c r="BA4" i="36"/>
  <c r="BA3" i="36"/>
  <c r="BA2" i="36"/>
  <c r="AQ2" i="36"/>
  <c r="AO2" i="36"/>
  <c r="AO3" i="36" s="1"/>
  <c r="AJ2" i="36"/>
  <c r="G1" i="36" s="1"/>
  <c r="AQ3" i="36" l="1"/>
  <c r="AQ4" i="36" s="1"/>
  <c r="AQ5" i="36" s="1"/>
  <c r="AQ6" i="36" s="1"/>
  <c r="AQ7" i="36" s="1"/>
  <c r="AQ8" i="36" s="1"/>
  <c r="AQ9" i="36" s="1"/>
  <c r="AQ10" i="36" s="1"/>
  <c r="AQ11" i="36" s="1"/>
  <c r="AQ12" i="36" s="1"/>
  <c r="AQ13" i="36" s="1"/>
  <c r="AQ14" i="36" s="1"/>
  <c r="AQ15" i="36" s="1"/>
  <c r="AQ16" i="36" s="1"/>
  <c r="AQ17" i="36" s="1"/>
  <c r="AQ18" i="36" s="1"/>
  <c r="AQ19" i="36" s="1"/>
  <c r="AQ20" i="36" s="1"/>
  <c r="AQ21" i="36" s="1"/>
  <c r="AQ22" i="36" s="1"/>
  <c r="AQ23" i="36" s="1"/>
  <c r="AQ24" i="36" s="1"/>
  <c r="AQ25" i="36" s="1"/>
  <c r="AQ26" i="36" s="1"/>
  <c r="AQ27" i="36" s="1"/>
  <c r="AQ28" i="36" s="1"/>
  <c r="AQ29" i="36" s="1"/>
  <c r="AQ30" i="36" s="1"/>
  <c r="AQ31" i="36" s="1"/>
  <c r="AQ32" i="36" s="1"/>
  <c r="AQ33" i="36" s="1"/>
  <c r="AQ34" i="36" s="1"/>
  <c r="AQ35" i="36" s="1"/>
  <c r="AQ36" i="36" s="1"/>
  <c r="AQ37" i="36" s="1"/>
  <c r="AQ38" i="36" s="1"/>
  <c r="AQ39" i="36" s="1"/>
  <c r="AQ40" i="36" s="1"/>
  <c r="AQ41" i="36" s="1"/>
  <c r="AQ42" i="36" s="1"/>
  <c r="AQ43" i="36" s="1"/>
  <c r="AQ44" i="36" s="1"/>
  <c r="AQ45" i="36" s="1"/>
  <c r="AQ46" i="36" s="1"/>
  <c r="AQ47" i="36" s="1"/>
  <c r="AQ48" i="36" s="1"/>
  <c r="AQ49" i="36" s="1"/>
  <c r="AQ50" i="36" s="1"/>
  <c r="G2" i="36"/>
  <c r="G79" i="36" s="1"/>
  <c r="AM1" i="36"/>
  <c r="AP1" i="36" s="1"/>
  <c r="AO4" i="36"/>
  <c r="AK2" i="36"/>
  <c r="AJ3" i="36" s="1"/>
  <c r="AK3" i="36" s="1"/>
  <c r="AJ4" i="36" s="1"/>
  <c r="AK4" i="36" s="1"/>
  <c r="AJ5" i="36" s="1"/>
  <c r="AK5" i="36" s="1"/>
  <c r="AJ6" i="36" s="1"/>
  <c r="AK6" i="36" s="1"/>
  <c r="AJ7" i="36" s="1"/>
  <c r="AK7" i="36" s="1"/>
  <c r="AJ8" i="36" s="1"/>
  <c r="AK8" i="36" s="1"/>
  <c r="AJ9" i="36" s="1"/>
  <c r="AK9" i="36" s="1"/>
  <c r="AJ10" i="36" s="1"/>
  <c r="AK10" i="36" s="1"/>
  <c r="AJ11" i="36" s="1"/>
  <c r="AK11" i="36" s="1"/>
  <c r="AJ12" i="36" s="1"/>
  <c r="AK12" i="36" s="1"/>
  <c r="AJ13" i="36" s="1"/>
  <c r="AK13" i="36" s="1"/>
  <c r="AJ14" i="36" s="1"/>
  <c r="AK14" i="36" s="1"/>
  <c r="AJ15" i="36" s="1"/>
  <c r="AK15" i="36" s="1"/>
  <c r="AJ16" i="36" s="1"/>
  <c r="AK16" i="36" s="1"/>
  <c r="AI2" i="36"/>
  <c r="AI3" i="36" s="1"/>
  <c r="AI4" i="36" s="1"/>
  <c r="AI5" i="36" s="1"/>
  <c r="AI6" i="36" s="1"/>
  <c r="AI7" i="36" s="1"/>
  <c r="AI8" i="36" s="1"/>
  <c r="AI9" i="36" s="1"/>
  <c r="AI10" i="36" s="1"/>
  <c r="AI11" i="36" s="1"/>
  <c r="AI12" i="36" s="1"/>
  <c r="AI13" i="36" s="1"/>
  <c r="AI14" i="36" s="1"/>
  <c r="AI15" i="36" s="1"/>
  <c r="AI16" i="36" s="1"/>
  <c r="AN2" i="36" l="1"/>
  <c r="AN1" i="36"/>
  <c r="AM2" i="36"/>
  <c r="AP2" i="36" s="1"/>
  <c r="AQ51" i="36"/>
  <c r="AQ52" i="36" s="1"/>
  <c r="AQ53" i="36" s="1"/>
  <c r="AQ54" i="36" s="1"/>
  <c r="AQ55" i="36" s="1"/>
  <c r="AQ56" i="36" s="1"/>
  <c r="AQ57" i="36" s="1"/>
  <c r="AQ58" i="36" s="1"/>
  <c r="AQ59" i="36" s="1"/>
  <c r="AQ60" i="36" s="1"/>
  <c r="AQ61" i="36" s="1"/>
  <c r="AQ62" i="36" s="1"/>
  <c r="AQ63" i="36" s="1"/>
  <c r="AQ64" i="36" s="1"/>
  <c r="AQ65" i="36" s="1"/>
  <c r="AQ66" i="36" s="1"/>
  <c r="AQ67" i="36" s="1"/>
  <c r="AQ68" i="36" s="1"/>
  <c r="AQ69" i="36" s="1"/>
  <c r="AQ70" i="36" s="1"/>
  <c r="AQ71" i="36" s="1"/>
  <c r="AQ72" i="36" s="1"/>
  <c r="AQ73" i="36" s="1"/>
  <c r="AQ74" i="36" s="1"/>
  <c r="AQ75" i="36" s="1"/>
  <c r="AQ76" i="36" s="1"/>
  <c r="AQ77" i="36" s="1"/>
  <c r="AQ78" i="36" s="1"/>
  <c r="AQ79" i="36" s="1"/>
  <c r="AQ80" i="36" s="1"/>
  <c r="AQ81" i="36" s="1"/>
  <c r="AQ82" i="36" s="1"/>
  <c r="AQ83" i="36" s="1"/>
  <c r="AQ84" i="36" s="1"/>
  <c r="AQ85" i="36" s="1"/>
  <c r="AQ86" i="36" s="1"/>
  <c r="AQ87" i="36" s="1"/>
  <c r="AQ88" i="36" s="1"/>
  <c r="AQ89" i="36" s="1"/>
  <c r="AQ90" i="36" s="1"/>
  <c r="AQ91" i="36" s="1"/>
  <c r="AQ92" i="36" s="1"/>
  <c r="AQ93" i="36" s="1"/>
  <c r="AQ94" i="36" s="1"/>
  <c r="AQ95" i="36" s="1"/>
  <c r="AQ96" i="36" s="1"/>
  <c r="AQ97" i="36" s="1"/>
  <c r="AQ98" i="36" s="1"/>
  <c r="AQ99" i="36" s="1"/>
  <c r="AQ100" i="36" s="1"/>
  <c r="AQ101" i="36" s="1"/>
  <c r="AQ102" i="36" s="1"/>
  <c r="AQ103" i="36" s="1"/>
  <c r="AQ104" i="36" s="1"/>
  <c r="AQ105" i="36" s="1"/>
  <c r="AQ106" i="36" s="1"/>
  <c r="AQ107" i="36" s="1"/>
  <c r="AQ108" i="36" s="1"/>
  <c r="AQ109" i="36" s="1"/>
  <c r="AQ110" i="36" s="1"/>
  <c r="AQ111" i="36" s="1"/>
  <c r="AQ112" i="36" s="1"/>
  <c r="AQ113" i="36" s="1"/>
  <c r="AQ114" i="36" s="1"/>
  <c r="AQ115" i="36" s="1"/>
  <c r="AQ116" i="36" s="1"/>
  <c r="AQ117" i="36" s="1"/>
  <c r="AQ118" i="36" s="1"/>
  <c r="AQ119" i="36" s="1"/>
  <c r="AQ120" i="36" s="1"/>
  <c r="AQ121" i="36" s="1"/>
  <c r="AQ122" i="36" s="1"/>
  <c r="AQ123" i="36" s="1"/>
  <c r="AQ124" i="36" s="1"/>
  <c r="AQ125" i="36" s="1"/>
  <c r="AQ126" i="36" s="1"/>
  <c r="AQ127" i="36" s="1"/>
  <c r="AQ128" i="36" s="1"/>
  <c r="AQ129" i="36" s="1"/>
  <c r="AQ130" i="36" s="1"/>
  <c r="AQ131" i="36" s="1"/>
  <c r="AQ132" i="36" s="1"/>
  <c r="AQ133" i="36" s="1"/>
  <c r="AQ134" i="36" s="1"/>
  <c r="AQ135" i="36" s="1"/>
  <c r="AQ136" i="36" s="1"/>
  <c r="AQ137" i="36" s="1"/>
  <c r="AQ138" i="36" s="1"/>
  <c r="AQ139" i="36" s="1"/>
  <c r="AQ140" i="36" s="1"/>
  <c r="AQ141" i="36" s="1"/>
  <c r="AQ142" i="36" s="1"/>
  <c r="AQ143" i="36" s="1"/>
  <c r="AQ144" i="36" s="1"/>
  <c r="AQ145" i="36" s="1"/>
  <c r="AQ146" i="36" s="1"/>
  <c r="AQ147" i="36" s="1"/>
  <c r="AQ148" i="36" s="1"/>
  <c r="AQ149" i="36" s="1"/>
  <c r="AQ150" i="36" s="1"/>
  <c r="AQ151" i="36" s="1"/>
  <c r="AQ152" i="36" s="1"/>
  <c r="AQ153" i="36" s="1"/>
  <c r="AQ154" i="36" s="1"/>
  <c r="AQ155" i="36" s="1"/>
  <c r="AQ156" i="36" s="1"/>
  <c r="AQ157" i="36" s="1"/>
  <c r="AQ158" i="36" s="1"/>
  <c r="AQ159" i="36" s="1"/>
  <c r="AQ160" i="36" s="1"/>
  <c r="AQ161" i="36" s="1"/>
  <c r="AQ162" i="36" s="1"/>
  <c r="AQ163" i="36" s="1"/>
  <c r="AQ164" i="36" s="1"/>
  <c r="AQ165" i="36" s="1"/>
  <c r="AQ166" i="36" s="1"/>
  <c r="AQ167" i="36" s="1"/>
  <c r="AQ168" i="36" s="1"/>
  <c r="AQ169" i="36" s="1"/>
  <c r="AQ170" i="36" s="1"/>
  <c r="AQ171" i="36" s="1"/>
  <c r="AQ172" i="36" s="1"/>
  <c r="AQ173" i="36" s="1"/>
  <c r="AQ174" i="36" s="1"/>
  <c r="AQ175" i="36" s="1"/>
  <c r="AQ176" i="36" s="1"/>
  <c r="AQ177" i="36" s="1"/>
  <c r="AQ178" i="36" s="1"/>
  <c r="AQ179" i="36" s="1"/>
  <c r="AQ180" i="36" s="1"/>
  <c r="AQ181" i="36" s="1"/>
  <c r="AQ182" i="36" s="1"/>
  <c r="AQ183" i="36" s="1"/>
  <c r="AQ184" i="36" s="1"/>
  <c r="AQ185" i="36" s="1"/>
  <c r="AQ186" i="36" s="1"/>
  <c r="AQ187" i="36" s="1"/>
  <c r="AQ188" i="36" s="1"/>
  <c r="AQ189" i="36" s="1"/>
  <c r="AQ190" i="36" s="1"/>
  <c r="AQ191" i="36" s="1"/>
  <c r="AQ192" i="36" s="1"/>
  <c r="AQ193" i="36" s="1"/>
  <c r="AQ194" i="36" s="1"/>
  <c r="AQ195" i="36" s="1"/>
  <c r="AQ196" i="36" s="1"/>
  <c r="AQ197" i="36" s="1"/>
  <c r="AO5" i="36"/>
  <c r="AN4" i="36"/>
  <c r="AN3" i="36"/>
  <c r="H1" i="36"/>
  <c r="AM3" i="36" l="1"/>
  <c r="I1" i="36"/>
  <c r="H2" i="36"/>
  <c r="H79" i="36" s="1"/>
  <c r="AO6" i="36"/>
  <c r="AN5" i="36"/>
  <c r="I17" i="28"/>
  <c r="H17" i="28"/>
  <c r="I16" i="28"/>
  <c r="H16" i="28"/>
  <c r="I15" i="28"/>
  <c r="H15" i="28"/>
  <c r="I14" i="28"/>
  <c r="H14" i="28"/>
  <c r="I13" i="28"/>
  <c r="H13" i="28"/>
  <c r="I12" i="28"/>
  <c r="H12" i="28"/>
  <c r="I11" i="28"/>
  <c r="H11" i="28"/>
  <c r="I10" i="28"/>
  <c r="I9" i="28"/>
  <c r="H9" i="28"/>
  <c r="I8" i="28"/>
  <c r="H8" i="28"/>
  <c r="I7" i="28"/>
  <c r="H7" i="28"/>
  <c r="I6" i="28"/>
  <c r="H6" i="28"/>
  <c r="I5" i="28"/>
  <c r="H5" i="28"/>
  <c r="Q48" i="14"/>
  <c r="R48" i="14"/>
  <c r="S48" i="14"/>
  <c r="T48" i="14"/>
  <c r="U48" i="14"/>
  <c r="V48" i="14"/>
  <c r="W48" i="14"/>
  <c r="X48" i="14"/>
  <c r="Y48" i="14"/>
  <c r="Z48" i="14"/>
  <c r="AA48" i="14"/>
  <c r="AB48" i="14"/>
  <c r="AC48" i="14"/>
  <c r="AD48" i="14"/>
  <c r="AE48" i="14"/>
  <c r="AF48" i="14"/>
  <c r="AG48" i="14"/>
  <c r="AH48" i="14"/>
  <c r="AI48" i="14"/>
  <c r="AJ48" i="14"/>
  <c r="AK48" i="14"/>
  <c r="AL48" i="14"/>
  <c r="AM48" i="14"/>
  <c r="AN48" i="14"/>
  <c r="AO48" i="14"/>
  <c r="AP48" i="14"/>
  <c r="AQ48" i="14"/>
  <c r="AR48" i="14"/>
  <c r="AS48" i="14"/>
  <c r="AT48" i="14"/>
  <c r="AU48" i="14"/>
  <c r="AV48" i="14"/>
  <c r="AW48" i="14"/>
  <c r="AX48" i="14"/>
  <c r="AY48" i="14"/>
  <c r="AZ48" i="14"/>
  <c r="Q63" i="14"/>
  <c r="R63" i="14"/>
  <c r="S63" i="14"/>
  <c r="T63" i="14"/>
  <c r="U63" i="14"/>
  <c r="V63" i="14"/>
  <c r="W63" i="14"/>
  <c r="X63" i="14"/>
  <c r="Y63" i="14"/>
  <c r="Z63" i="14"/>
  <c r="AA63" i="14"/>
  <c r="AB63" i="14"/>
  <c r="AC63" i="14"/>
  <c r="AD63" i="14"/>
  <c r="AE63" i="14"/>
  <c r="AF63" i="14"/>
  <c r="AG63" i="14"/>
  <c r="AH63" i="14"/>
  <c r="AI63" i="14"/>
  <c r="AJ63" i="14"/>
  <c r="AK63" i="14"/>
  <c r="AL63" i="14"/>
  <c r="AM63" i="14"/>
  <c r="AN63" i="14"/>
  <c r="AO63" i="14"/>
  <c r="AP63" i="14"/>
  <c r="AQ63" i="14"/>
  <c r="AR63" i="14"/>
  <c r="AS63" i="14"/>
  <c r="AT63" i="14"/>
  <c r="AU63" i="14"/>
  <c r="AV63" i="14"/>
  <c r="AW63" i="14"/>
  <c r="AX63" i="14"/>
  <c r="AY63" i="14"/>
  <c r="AZ63" i="14"/>
  <c r="AY81" i="14"/>
  <c r="AY83" i="14"/>
  <c r="AY85" i="14"/>
  <c r="AZ85" i="14"/>
  <c r="AY86" i="14"/>
  <c r="AZ87" i="14"/>
  <c r="AY89" i="14"/>
  <c r="Q79" i="14"/>
  <c r="Q78" i="14" s="1"/>
  <c r="R79" i="14"/>
  <c r="R78" i="14" s="1"/>
  <c r="S79" i="14"/>
  <c r="S78" i="14" s="1"/>
  <c r="T79" i="14"/>
  <c r="T78" i="14" s="1"/>
  <c r="U79" i="14"/>
  <c r="U78" i="14" s="1"/>
  <c r="V79" i="14"/>
  <c r="V78" i="14" s="1"/>
  <c r="W79" i="14"/>
  <c r="W78" i="14" s="1"/>
  <c r="X79" i="14"/>
  <c r="X78" i="14" s="1"/>
  <c r="Y79" i="14"/>
  <c r="Y78" i="14" s="1"/>
  <c r="Z79" i="14"/>
  <c r="Z78" i="14" s="1"/>
  <c r="AA79" i="14"/>
  <c r="AA78" i="14" s="1"/>
  <c r="AB79" i="14"/>
  <c r="AB78" i="14" s="1"/>
  <c r="AC79" i="14"/>
  <c r="AC78" i="14" s="1"/>
  <c r="AD79" i="14"/>
  <c r="AD78" i="14" s="1"/>
  <c r="AE79" i="14"/>
  <c r="AE78" i="14" s="1"/>
  <c r="AF79" i="14"/>
  <c r="AF78" i="14" s="1"/>
  <c r="AG79" i="14"/>
  <c r="AG78" i="14" s="1"/>
  <c r="AH79" i="14"/>
  <c r="AH78" i="14" s="1"/>
  <c r="AI79" i="14"/>
  <c r="AI78" i="14" s="1"/>
  <c r="AJ79" i="14"/>
  <c r="AJ78" i="14" s="1"/>
  <c r="AK79" i="14"/>
  <c r="AK78" i="14" s="1"/>
  <c r="AL79" i="14"/>
  <c r="AL78" i="14" s="1"/>
  <c r="AM79" i="14"/>
  <c r="AM78" i="14" s="1"/>
  <c r="AN79" i="14"/>
  <c r="AN78" i="14" s="1"/>
  <c r="AO79" i="14"/>
  <c r="AO78" i="14" s="1"/>
  <c r="AP79" i="14"/>
  <c r="AP78" i="14" s="1"/>
  <c r="AQ79" i="14"/>
  <c r="AQ78" i="14" s="1"/>
  <c r="AR79" i="14"/>
  <c r="AR78" i="14" s="1"/>
  <c r="AS79" i="14"/>
  <c r="AS78" i="14" s="1"/>
  <c r="AT79" i="14"/>
  <c r="AU79" i="14"/>
  <c r="AU78" i="14" s="1"/>
  <c r="AV79" i="14"/>
  <c r="AV78" i="14" s="1"/>
  <c r="AW79" i="14"/>
  <c r="AW78" i="14" s="1"/>
  <c r="AY79" i="14"/>
  <c r="AY78" i="14" s="1"/>
  <c r="AZ79" i="14"/>
  <c r="AZ78" i="14" s="1"/>
  <c r="AY80" i="14"/>
  <c r="AZ80" i="14"/>
  <c r="AZ81" i="14"/>
  <c r="AY82" i="14"/>
  <c r="AZ82" i="14"/>
  <c r="AZ83" i="14"/>
  <c r="AY84" i="14"/>
  <c r="AZ84" i="14"/>
  <c r="AZ86" i="14"/>
  <c r="AY87" i="14"/>
  <c r="AY88" i="14"/>
  <c r="AZ88" i="14"/>
  <c r="AZ89" i="14"/>
  <c r="AY90" i="14"/>
  <c r="AZ90" i="14"/>
  <c r="AM4" i="36" l="1"/>
  <c r="AP3" i="36"/>
  <c r="AT78" i="14"/>
  <c r="J1" i="36"/>
  <c r="K1" i="36" s="1"/>
  <c r="I2" i="36"/>
  <c r="I79" i="36" s="1"/>
  <c r="AO7" i="36"/>
  <c r="AN6" i="36"/>
  <c r="A3" i="8"/>
  <c r="BL39" i="10" l="1"/>
  <c r="L1" i="36"/>
  <c r="K2" i="36"/>
  <c r="K79" i="36" s="1"/>
  <c r="AM5" i="36"/>
  <c r="AP4" i="36"/>
  <c r="J2" i="36"/>
  <c r="J79" i="36" s="1"/>
  <c r="AO8" i="36"/>
  <c r="AN7" i="36"/>
  <c r="BL53" i="10" l="1"/>
  <c r="M1" i="36"/>
  <c r="L2" i="36"/>
  <c r="L79" i="36" s="1"/>
  <c r="AM6" i="36"/>
  <c r="AP5" i="36"/>
  <c r="AO9" i="36"/>
  <c r="AN8" i="36"/>
  <c r="R482632" i="35"/>
  <c r="S482632" i="35" s="1"/>
  <c r="T482632" i="35" s="1"/>
  <c r="H482632" i="35"/>
  <c r="I482632" i="35" s="1"/>
  <c r="J482632" i="35" s="1"/>
  <c r="R482631" i="35"/>
  <c r="H482631" i="35"/>
  <c r="R482022" i="34"/>
  <c r="S482022" i="34" s="1"/>
  <c r="T482022" i="34" s="1"/>
  <c r="H482022" i="34"/>
  <c r="I482022" i="34" s="1"/>
  <c r="J482022" i="34" s="1"/>
  <c r="R482021" i="34"/>
  <c r="H482021" i="34"/>
  <c r="R450677" i="33"/>
  <c r="S450677" i="33" s="1"/>
  <c r="T450677" i="33" s="1"/>
  <c r="H450677" i="33"/>
  <c r="I450677" i="33" s="1"/>
  <c r="J450677" i="33" s="1"/>
  <c r="R450676" i="33"/>
  <c r="H450676" i="33"/>
  <c r="AD665667" i="32"/>
  <c r="AC665667" i="32"/>
  <c r="AB665667" i="32"/>
  <c r="T665667" i="32"/>
  <c r="S665667" i="32"/>
  <c r="R665667" i="32"/>
  <c r="J665667" i="32"/>
  <c r="I665667" i="32"/>
  <c r="H665667" i="32"/>
  <c r="AD665666" i="32"/>
  <c r="AC665666" i="32"/>
  <c r="AB665666" i="32"/>
  <c r="T665666" i="32"/>
  <c r="S665666" i="32"/>
  <c r="R665666" i="32"/>
  <c r="J665666" i="32"/>
  <c r="I665666" i="32"/>
  <c r="H665666" i="32"/>
  <c r="H116" i="35"/>
  <c r="H60" i="34"/>
  <c r="H150" i="34"/>
  <c r="H178" i="33"/>
  <c r="H104" i="35"/>
  <c r="H173" i="34"/>
  <c r="H157" i="33"/>
  <c r="H114" i="35"/>
  <c r="H119" i="34"/>
  <c r="H51" i="34"/>
  <c r="H151" i="33"/>
  <c r="H110" i="33"/>
  <c r="H151" i="34"/>
  <c r="H65" i="35"/>
  <c r="H130" i="33"/>
  <c r="H53" i="35"/>
  <c r="H67" i="35"/>
  <c r="H180" i="33"/>
  <c r="H137" i="35"/>
  <c r="H176" i="34"/>
  <c r="H82" i="34"/>
  <c r="H164" i="34"/>
  <c r="H164" i="35"/>
  <c r="H129" i="34"/>
  <c r="H102" i="33"/>
  <c r="H140" i="35"/>
  <c r="H95" i="33"/>
  <c r="H128" i="35"/>
  <c r="H167" i="34"/>
  <c r="H117" i="33"/>
  <c r="H105" i="33"/>
  <c r="H160" i="34"/>
  <c r="H58" i="34"/>
  <c r="H131" i="35"/>
  <c r="H85" i="33"/>
  <c r="H143" i="34"/>
  <c r="H81" i="35"/>
  <c r="H163" i="35"/>
  <c r="H78" i="33"/>
  <c r="H160" i="33"/>
  <c r="H66" i="33"/>
  <c r="H122" i="34"/>
  <c r="H60" i="33"/>
  <c r="H150" i="33"/>
  <c r="H56" i="34"/>
  <c r="H94" i="35"/>
  <c r="H176" i="35"/>
  <c r="H100" i="35"/>
  <c r="H126" i="35"/>
  <c r="H63" i="34"/>
  <c r="H115" i="33"/>
  <c r="H153" i="34"/>
  <c r="H103" i="33"/>
  <c r="H54" i="34"/>
  <c r="H173" i="33"/>
  <c r="H79" i="34"/>
  <c r="H143" i="35"/>
  <c r="H67" i="34"/>
  <c r="H114" i="33"/>
  <c r="H55" i="35"/>
  <c r="H69" i="34"/>
  <c r="H56" i="33"/>
  <c r="H146" i="33"/>
  <c r="H52" i="34"/>
  <c r="H90" i="35"/>
  <c r="H58" i="33"/>
  <c r="H72" i="35"/>
  <c r="H174" i="35"/>
  <c r="H124" i="34"/>
  <c r="H134" i="33"/>
  <c r="H69" i="33"/>
  <c r="H168" i="35"/>
  <c r="H51" i="35"/>
  <c r="H101" i="33"/>
  <c r="H165" i="34"/>
  <c r="H51" i="33"/>
  <c r="H127" i="35"/>
  <c r="H77" i="34"/>
  <c r="H65" i="34"/>
  <c r="H76" i="35"/>
  <c r="H103" i="34"/>
  <c r="H92" i="33"/>
  <c r="H138" i="33"/>
  <c r="H68" i="34"/>
  <c r="H162" i="33"/>
  <c r="H124" i="33"/>
  <c r="H170" i="35"/>
  <c r="H120" i="34"/>
  <c r="H158" i="35"/>
  <c r="H82" i="35"/>
  <c r="H152" i="35"/>
  <c r="H110" i="34"/>
  <c r="H149" i="33"/>
  <c r="H106" i="35"/>
  <c r="H137" i="33"/>
  <c r="H61" i="33"/>
  <c r="H68" i="33"/>
  <c r="H142" i="35"/>
  <c r="H108" i="33"/>
  <c r="H151" i="35"/>
  <c r="H155" i="34"/>
  <c r="H57" i="35"/>
  <c r="H178" i="34"/>
  <c r="H147" i="35"/>
  <c r="H90" i="33"/>
  <c r="H74" i="35"/>
  <c r="H113" i="34"/>
  <c r="H63" i="33"/>
  <c r="H101" i="34"/>
  <c r="H140" i="33"/>
  <c r="H107" i="34"/>
  <c r="H77" i="35"/>
  <c r="H159" i="35"/>
  <c r="H74" i="33"/>
  <c r="H104" i="34"/>
  <c r="H62" i="33"/>
  <c r="H118" i="34"/>
  <c r="H62" i="35"/>
  <c r="H93" i="35"/>
  <c r="H175" i="33"/>
  <c r="H132" i="35"/>
  <c r="H145" i="34"/>
  <c r="H87" i="33"/>
  <c r="H147" i="34"/>
  <c r="H182" i="33"/>
  <c r="H161" i="34"/>
  <c r="H80" i="35"/>
  <c r="H123" i="35"/>
  <c r="H73" i="34"/>
  <c r="H62" i="34"/>
  <c r="H61" i="34"/>
  <c r="H125" i="35"/>
  <c r="H75" i="34"/>
  <c r="H88" i="33"/>
  <c r="H179" i="33"/>
  <c r="H156" i="35"/>
  <c r="H129" i="35"/>
  <c r="H160" i="35"/>
  <c r="H86" i="34"/>
  <c r="H58" i="35"/>
  <c r="H84" i="33"/>
  <c r="H130" i="35"/>
  <c r="H84" i="34"/>
  <c r="H123" i="33"/>
  <c r="H72" i="33"/>
  <c r="H111" i="33"/>
  <c r="H157" i="35"/>
  <c r="H156" i="34"/>
  <c r="H70" i="35"/>
  <c r="H109" i="34"/>
  <c r="H169" i="33"/>
  <c r="H97" i="34"/>
  <c r="H153" i="35"/>
  <c r="H121" i="33"/>
  <c r="H165" i="33"/>
  <c r="H63" i="35"/>
  <c r="H100" i="33"/>
  <c r="H94" i="33"/>
  <c r="H120" i="35"/>
  <c r="H144" i="34"/>
  <c r="H132" i="34"/>
  <c r="H64" i="34"/>
  <c r="H154" i="34"/>
  <c r="H159" i="33"/>
  <c r="H108" i="35"/>
  <c r="H66" i="34"/>
  <c r="H109" i="33"/>
  <c r="H66" i="35"/>
  <c r="H105" i="34"/>
  <c r="H135" i="35"/>
  <c r="H93" i="34"/>
  <c r="H149" i="35"/>
  <c r="H87" i="34"/>
  <c r="H177" i="34"/>
  <c r="H83" i="35"/>
  <c r="H122" i="33"/>
  <c r="H71" i="35"/>
  <c r="H128" i="33"/>
  <c r="H154" i="33"/>
  <c r="H86" i="33"/>
  <c r="H168" i="33"/>
  <c r="H180" i="35"/>
  <c r="H112" i="35"/>
  <c r="H80" i="33"/>
  <c r="H182" i="35"/>
  <c r="H81" i="34"/>
  <c r="H171" i="33"/>
  <c r="H103" i="35"/>
  <c r="H83" i="33"/>
  <c r="H125" i="33"/>
  <c r="H77" i="33"/>
  <c r="H85" i="34"/>
  <c r="H163" i="33"/>
  <c r="H54" i="35"/>
  <c r="H181" i="33"/>
  <c r="H166" i="34"/>
  <c r="H116" i="33"/>
  <c r="H162" i="35"/>
  <c r="H60" i="35"/>
  <c r="H150" i="35"/>
  <c r="H119" i="35"/>
  <c r="H80" i="34"/>
  <c r="H119" i="33"/>
  <c r="H59" i="35"/>
  <c r="H107" i="33"/>
  <c r="H163" i="34"/>
  <c r="H95" i="34"/>
  <c r="H55" i="33"/>
  <c r="H95" i="35"/>
  <c r="H53" i="34"/>
  <c r="H112" i="33"/>
  <c r="H130" i="34"/>
  <c r="H97" i="35"/>
  <c r="H152" i="33"/>
  <c r="H82" i="33"/>
  <c r="H164" i="33"/>
  <c r="H81" i="33"/>
  <c r="H126" i="34"/>
  <c r="H76" i="33"/>
  <c r="H177" i="33"/>
  <c r="H178" i="35"/>
  <c r="H128" i="34"/>
  <c r="H167" i="33"/>
  <c r="H73" i="33"/>
  <c r="H172" i="35"/>
  <c r="H135" i="33"/>
  <c r="H92" i="35"/>
  <c r="H131" i="34"/>
  <c r="H89" i="33"/>
  <c r="H55" i="34"/>
  <c r="H175" i="35"/>
  <c r="H133" i="34"/>
  <c r="H176" i="33"/>
  <c r="H173" i="35"/>
  <c r="H72" i="34"/>
  <c r="H78" i="34"/>
  <c r="H99" i="33"/>
  <c r="H174" i="34"/>
  <c r="H162" i="34"/>
  <c r="H138" i="34"/>
  <c r="H169" i="34"/>
  <c r="H56" i="35"/>
  <c r="H138" i="35"/>
  <c r="H88" i="34"/>
  <c r="H114" i="34"/>
  <c r="H153" i="33"/>
  <c r="H110" i="35"/>
  <c r="H98" i="35"/>
  <c r="H65" i="33"/>
  <c r="H79" i="33"/>
  <c r="H117" i="34"/>
  <c r="H67" i="33"/>
  <c r="H113" i="35"/>
  <c r="H144" i="33"/>
  <c r="H111" i="34"/>
  <c r="H158" i="33"/>
  <c r="H111" i="35"/>
  <c r="H158" i="34"/>
  <c r="H90" i="34"/>
  <c r="H146" i="34"/>
  <c r="H52" i="35"/>
  <c r="H134" i="35"/>
  <c r="H98" i="33"/>
  <c r="H136" i="35"/>
  <c r="H68" i="35"/>
  <c r="H124" i="35"/>
  <c r="H89" i="35"/>
  <c r="H113" i="33"/>
  <c r="H131" i="33"/>
  <c r="H88" i="35"/>
  <c r="H127" i="34"/>
  <c r="H165" i="35"/>
  <c r="H115" i="34"/>
  <c r="H171" i="35"/>
  <c r="H53" i="33"/>
  <c r="H91" i="35"/>
  <c r="H181" i="35"/>
  <c r="H79" i="35"/>
  <c r="H136" i="33"/>
  <c r="H89" i="34"/>
  <c r="H136" i="34"/>
  <c r="H94" i="34"/>
  <c r="H125" i="34"/>
  <c r="H122" i="35"/>
  <c r="H112" i="34"/>
  <c r="H116" i="34"/>
  <c r="H143" i="33"/>
  <c r="H139" i="35"/>
  <c r="H177" i="35"/>
  <c r="H99" i="34"/>
  <c r="H85" i="35"/>
  <c r="H172" i="33"/>
  <c r="H104" i="33"/>
  <c r="H61" i="35"/>
  <c r="H74" i="34"/>
  <c r="H148" i="34"/>
  <c r="H106" i="33"/>
  <c r="H148" i="35"/>
  <c r="H106" i="34"/>
  <c r="H145" i="33"/>
  <c r="H175" i="34"/>
  <c r="H133" i="33"/>
  <c r="H137" i="34"/>
  <c r="H127" i="33"/>
  <c r="H84" i="35"/>
  <c r="H123" i="34"/>
  <c r="H161" i="35"/>
  <c r="H129" i="33"/>
  <c r="H167" i="35"/>
  <c r="H91" i="34"/>
  <c r="H181" i="34"/>
  <c r="H87" i="35"/>
  <c r="H133" i="35"/>
  <c r="H75" i="35"/>
  <c r="H132" i="33"/>
  <c r="H145" i="35"/>
  <c r="H52" i="33"/>
  <c r="H142" i="33"/>
  <c r="H172" i="34"/>
  <c r="H86" i="35"/>
  <c r="H146" i="35"/>
  <c r="H107" i="35"/>
  <c r="H161" i="33"/>
  <c r="H118" i="35"/>
  <c r="H157" i="34"/>
  <c r="H64" i="33"/>
  <c r="H155" i="33"/>
  <c r="H75" i="33"/>
  <c r="H139" i="34"/>
  <c r="H97" i="33"/>
  <c r="H109" i="35"/>
  <c r="H174" i="33"/>
  <c r="H141" i="34"/>
  <c r="H147" i="33"/>
  <c r="H73" i="35"/>
  <c r="H155" i="35"/>
  <c r="H70" i="33"/>
  <c r="H100" i="34"/>
  <c r="H54" i="33"/>
  <c r="H170" i="34"/>
  <c r="H120" i="33"/>
  <c r="H166" i="35"/>
  <c r="H64" i="35"/>
  <c r="H154" i="35"/>
  <c r="H78" i="35"/>
  <c r="H139" i="33"/>
  <c r="H142" i="34"/>
  <c r="H135" i="34"/>
  <c r="H93" i="33"/>
  <c r="H59" i="33"/>
  <c r="H179" i="35"/>
  <c r="H96" i="35"/>
  <c r="H102" i="35"/>
  <c r="H121" i="35"/>
  <c r="H71" i="34"/>
  <c r="H156" i="33"/>
  <c r="H166" i="33"/>
  <c r="H115" i="35"/>
  <c r="H141" i="35"/>
  <c r="H180" i="34"/>
  <c r="H182" i="34"/>
  <c r="H168" i="34"/>
  <c r="H92" i="34"/>
  <c r="H159" i="34"/>
  <c r="H144" i="35"/>
  <c r="H102" i="34"/>
  <c r="H141" i="33"/>
  <c r="H171" i="34"/>
  <c r="H59" i="34"/>
  <c r="H98" i="34"/>
  <c r="H121" i="34"/>
  <c r="H71" i="33"/>
  <c r="H117" i="35"/>
  <c r="H148" i="33"/>
  <c r="H105" i="35"/>
  <c r="H57" i="33"/>
  <c r="H99" i="35"/>
  <c r="H57" i="34"/>
  <c r="H96" i="33"/>
  <c r="H134" i="34"/>
  <c r="H101" i="35"/>
  <c r="H140" i="34"/>
  <c r="H83" i="34"/>
  <c r="H118" i="33"/>
  <c r="H69" i="35"/>
  <c r="H96" i="34"/>
  <c r="H76" i="34"/>
  <c r="H70" i="34"/>
  <c r="H149" i="34"/>
  <c r="S450676" i="33" l="1"/>
  <c r="M2" i="36"/>
  <c r="M79" i="36" s="1"/>
  <c r="N1" i="36"/>
  <c r="H421" i="35"/>
  <c r="H420" i="35"/>
  <c r="H419" i="35"/>
  <c r="H418" i="35"/>
  <c r="H417" i="35"/>
  <c r="H416" i="35"/>
  <c r="H415" i="35"/>
  <c r="H414" i="35"/>
  <c r="H413" i="35"/>
  <c r="H412" i="35"/>
  <c r="H411" i="35"/>
  <c r="H410" i="35"/>
  <c r="H409" i="35"/>
  <c r="H407" i="35"/>
  <c r="H406" i="35"/>
  <c r="H405" i="35"/>
  <c r="H404" i="35"/>
  <c r="H403" i="35"/>
  <c r="H402" i="35"/>
  <c r="H401" i="35"/>
  <c r="H400" i="35"/>
  <c r="H399" i="35"/>
  <c r="H398" i="35"/>
  <c r="H397" i="35"/>
  <c r="H396" i="35"/>
  <c r="H395" i="35"/>
  <c r="H394" i="35"/>
  <c r="H393" i="35"/>
  <c r="H392" i="35"/>
  <c r="H391" i="35"/>
  <c r="H390" i="35"/>
  <c r="H389" i="35"/>
  <c r="H388" i="35"/>
  <c r="H387" i="35"/>
  <c r="H386" i="35"/>
  <c r="H385" i="35"/>
  <c r="H384" i="35"/>
  <c r="H383" i="35"/>
  <c r="H382" i="35"/>
  <c r="H381" i="35"/>
  <c r="H380" i="35"/>
  <c r="H379" i="35"/>
  <c r="H378" i="35"/>
  <c r="H377" i="35"/>
  <c r="H376" i="35"/>
  <c r="H375" i="35"/>
  <c r="H374" i="35"/>
  <c r="H373" i="35"/>
  <c r="H372" i="35"/>
  <c r="H371" i="35"/>
  <c r="H370" i="35"/>
  <c r="H369" i="35"/>
  <c r="H368" i="35"/>
  <c r="H367" i="35"/>
  <c r="H366" i="35"/>
  <c r="H365" i="35"/>
  <c r="H364" i="35"/>
  <c r="H363" i="35"/>
  <c r="H362" i="35"/>
  <c r="H361" i="35"/>
  <c r="H360" i="35"/>
  <c r="H359" i="35"/>
  <c r="H358" i="35"/>
  <c r="H357" i="35"/>
  <c r="H356" i="35"/>
  <c r="H355" i="35"/>
  <c r="H354" i="35"/>
  <c r="H353" i="35"/>
  <c r="H352" i="35"/>
  <c r="H351" i="35"/>
  <c r="H350" i="35"/>
  <c r="H349" i="35"/>
  <c r="H348" i="35"/>
  <c r="H347" i="35"/>
  <c r="H346" i="35"/>
  <c r="H345" i="35"/>
  <c r="H344" i="35"/>
  <c r="H343" i="35"/>
  <c r="H342" i="35"/>
  <c r="H341" i="35"/>
  <c r="H340" i="35"/>
  <c r="H339" i="35"/>
  <c r="H338" i="35"/>
  <c r="H337" i="35"/>
  <c r="H336" i="35"/>
  <c r="H335" i="35"/>
  <c r="H334" i="35"/>
  <c r="H333" i="35"/>
  <c r="H332" i="35"/>
  <c r="H331" i="35"/>
  <c r="H330" i="35"/>
  <c r="H329" i="35"/>
  <c r="H328" i="35"/>
  <c r="H327" i="35"/>
  <c r="H326" i="35"/>
  <c r="H325" i="35"/>
  <c r="H324" i="35"/>
  <c r="H323" i="35"/>
  <c r="H322" i="35"/>
  <c r="H321" i="35"/>
  <c r="H320" i="35"/>
  <c r="H319" i="35"/>
  <c r="H318" i="35"/>
  <c r="H317" i="35"/>
  <c r="H316" i="35"/>
  <c r="H315" i="35"/>
  <c r="H314" i="35"/>
  <c r="I482631" i="35"/>
  <c r="H421" i="34"/>
  <c r="H420" i="34"/>
  <c r="H419" i="34"/>
  <c r="H417" i="34"/>
  <c r="H416" i="34"/>
  <c r="H415" i="34"/>
  <c r="H414" i="34"/>
  <c r="H413" i="34"/>
  <c r="H412" i="34"/>
  <c r="H411" i="34"/>
  <c r="H410" i="34"/>
  <c r="H409" i="34"/>
  <c r="H408" i="34"/>
  <c r="H407" i="34"/>
  <c r="H406" i="34"/>
  <c r="H405" i="34"/>
  <c r="H404" i="34"/>
  <c r="H403" i="34"/>
  <c r="H402" i="34"/>
  <c r="H401" i="34"/>
  <c r="H400" i="34"/>
  <c r="H399" i="34"/>
  <c r="H398" i="34"/>
  <c r="H397" i="34"/>
  <c r="H396" i="34"/>
  <c r="H395" i="34"/>
  <c r="H394" i="34"/>
  <c r="H393" i="34"/>
  <c r="H392" i="34"/>
  <c r="H390" i="34"/>
  <c r="H389" i="34"/>
  <c r="H388" i="34"/>
  <c r="H387" i="34"/>
  <c r="H386" i="34"/>
  <c r="H385" i="34"/>
  <c r="H384" i="34"/>
  <c r="H383" i="34"/>
  <c r="H382" i="34"/>
  <c r="H381" i="34"/>
  <c r="H380" i="34"/>
  <c r="H379" i="34"/>
  <c r="H378" i="34"/>
  <c r="H377" i="34"/>
  <c r="H376" i="34"/>
  <c r="H375" i="34"/>
  <c r="H374" i="34"/>
  <c r="H373" i="34"/>
  <c r="H372" i="34"/>
  <c r="H371" i="34"/>
  <c r="H370" i="34"/>
  <c r="H369" i="34"/>
  <c r="H368" i="34"/>
  <c r="H367" i="34"/>
  <c r="H366" i="34"/>
  <c r="H365" i="34"/>
  <c r="H364" i="34"/>
  <c r="H363" i="34"/>
  <c r="H362" i="34"/>
  <c r="H361" i="34"/>
  <c r="H360" i="34"/>
  <c r="H359" i="34"/>
  <c r="H358" i="34"/>
  <c r="H357" i="34"/>
  <c r="H356" i="34"/>
  <c r="H355" i="34"/>
  <c r="H354" i="34"/>
  <c r="H353" i="34"/>
  <c r="H352" i="34"/>
  <c r="H351" i="34"/>
  <c r="H350" i="34"/>
  <c r="H349" i="34"/>
  <c r="H348" i="34"/>
  <c r="H346" i="34"/>
  <c r="H345" i="34"/>
  <c r="H344" i="34"/>
  <c r="H343" i="34"/>
  <c r="H342" i="34"/>
  <c r="H341" i="34"/>
  <c r="H340" i="34"/>
  <c r="H339" i="34"/>
  <c r="H338" i="34"/>
  <c r="H337" i="34"/>
  <c r="H336" i="34"/>
  <c r="H335" i="34"/>
  <c r="H334" i="34"/>
  <c r="H333" i="34"/>
  <c r="H332" i="34"/>
  <c r="H331" i="34"/>
  <c r="H330" i="34"/>
  <c r="H329" i="34"/>
  <c r="H328" i="34"/>
  <c r="H327" i="34"/>
  <c r="H326" i="34"/>
  <c r="H325" i="34"/>
  <c r="H324" i="34"/>
  <c r="H323" i="34"/>
  <c r="H322" i="34"/>
  <c r="H321" i="34"/>
  <c r="H320" i="34"/>
  <c r="H319" i="34"/>
  <c r="H318" i="34"/>
  <c r="H317" i="34"/>
  <c r="H316" i="34"/>
  <c r="H315" i="34"/>
  <c r="H314" i="34"/>
  <c r="H421" i="33"/>
  <c r="H420" i="33"/>
  <c r="H419" i="33"/>
  <c r="H418" i="33"/>
  <c r="H417" i="33"/>
  <c r="H416" i="33"/>
  <c r="H415" i="33"/>
  <c r="H414" i="33"/>
  <c r="H413" i="33"/>
  <c r="H412" i="33"/>
  <c r="H411" i="33"/>
  <c r="H410" i="33"/>
  <c r="H408" i="33"/>
  <c r="H407" i="33"/>
  <c r="H406" i="33"/>
  <c r="H405" i="33"/>
  <c r="H404" i="33"/>
  <c r="H403" i="33"/>
  <c r="H402" i="33"/>
  <c r="H401" i="33"/>
  <c r="H400" i="33"/>
  <c r="H399" i="33"/>
  <c r="H398" i="33"/>
  <c r="H397" i="33"/>
  <c r="H396" i="33"/>
  <c r="H395" i="33"/>
  <c r="H394" i="33"/>
  <c r="H393" i="33"/>
  <c r="H392" i="33"/>
  <c r="H391" i="33"/>
  <c r="H390" i="33"/>
  <c r="H389" i="33"/>
  <c r="H388" i="33"/>
  <c r="H387" i="33"/>
  <c r="H386" i="33"/>
  <c r="H385" i="33"/>
  <c r="H384" i="33"/>
  <c r="H383" i="33"/>
  <c r="H382" i="33"/>
  <c r="H381" i="33"/>
  <c r="H380" i="33"/>
  <c r="H379" i="33"/>
  <c r="H378" i="33"/>
  <c r="H377" i="33"/>
  <c r="H376" i="33"/>
  <c r="H375" i="33"/>
  <c r="H374" i="33"/>
  <c r="H373" i="33"/>
  <c r="H372" i="33"/>
  <c r="H371" i="33"/>
  <c r="H370" i="33"/>
  <c r="H369" i="33"/>
  <c r="H368" i="33"/>
  <c r="H367" i="33"/>
  <c r="H366" i="33"/>
  <c r="H364" i="33"/>
  <c r="H363" i="33"/>
  <c r="H362" i="33"/>
  <c r="H361" i="33"/>
  <c r="H360" i="33"/>
  <c r="H359" i="33"/>
  <c r="H358" i="33"/>
  <c r="H357" i="33"/>
  <c r="H356" i="33"/>
  <c r="H355" i="33"/>
  <c r="H354" i="33"/>
  <c r="H353" i="33"/>
  <c r="H352" i="33"/>
  <c r="H351" i="33"/>
  <c r="H350" i="33"/>
  <c r="H349" i="33"/>
  <c r="H348" i="33"/>
  <c r="H347" i="33"/>
  <c r="H346" i="33"/>
  <c r="H345" i="33"/>
  <c r="H344" i="33"/>
  <c r="H343" i="33"/>
  <c r="H342" i="33"/>
  <c r="H341" i="33"/>
  <c r="H340" i="33"/>
  <c r="H339" i="33"/>
  <c r="H338" i="33"/>
  <c r="H337" i="33"/>
  <c r="H336" i="33"/>
  <c r="H335" i="33"/>
  <c r="H334" i="33"/>
  <c r="H333" i="33"/>
  <c r="H332" i="33"/>
  <c r="H331" i="33"/>
  <c r="H329" i="33"/>
  <c r="H328" i="33"/>
  <c r="H327" i="33"/>
  <c r="H326" i="33"/>
  <c r="H325" i="33"/>
  <c r="H324" i="33"/>
  <c r="H323" i="33"/>
  <c r="H322" i="33"/>
  <c r="H321" i="33"/>
  <c r="H320" i="33"/>
  <c r="H319" i="33"/>
  <c r="H318" i="33"/>
  <c r="H317" i="33"/>
  <c r="H316" i="33"/>
  <c r="H315" i="33"/>
  <c r="H314" i="33"/>
  <c r="H313" i="33"/>
  <c r="H312" i="33"/>
  <c r="H311" i="33"/>
  <c r="H310" i="33"/>
  <c r="H309" i="33"/>
  <c r="H308" i="33"/>
  <c r="H307" i="33"/>
  <c r="H306" i="33"/>
  <c r="H305" i="33"/>
  <c r="H304" i="33"/>
  <c r="H303" i="33"/>
  <c r="H302" i="33"/>
  <c r="H301" i="33"/>
  <c r="H300" i="33"/>
  <c r="H299" i="33"/>
  <c r="H298" i="33"/>
  <c r="H297" i="33"/>
  <c r="H296" i="33"/>
  <c r="H295" i="33"/>
  <c r="H294" i="33"/>
  <c r="H293" i="33"/>
  <c r="H292" i="33"/>
  <c r="H291" i="33"/>
  <c r="H290" i="33"/>
  <c r="J482631" i="35"/>
  <c r="S482631" i="35"/>
  <c r="S482021" i="34"/>
  <c r="I482021" i="34"/>
  <c r="T450676" i="33"/>
  <c r="I450676" i="33"/>
  <c r="AP6" i="36"/>
  <c r="AM7" i="36"/>
  <c r="AO10" i="36"/>
  <c r="AN9" i="36"/>
  <c r="O1" i="36" l="1"/>
  <c r="N2" i="36"/>
  <c r="N79" i="36" s="1"/>
  <c r="T482631" i="35"/>
  <c r="T482021" i="34"/>
  <c r="J482021" i="34"/>
  <c r="J450676" i="33"/>
  <c r="AM8" i="36"/>
  <c r="AP7" i="36"/>
  <c r="AO11" i="36"/>
  <c r="AN10" i="36"/>
  <c r="P1" i="36" l="1"/>
  <c r="O2" i="36"/>
  <c r="O79" i="36" s="1"/>
  <c r="AP8" i="36"/>
  <c r="AM9" i="36"/>
  <c r="AO12" i="36"/>
  <c r="AN11" i="36"/>
  <c r="T151" i="32"/>
  <c r="AB169" i="32"/>
  <c r="AC164" i="32"/>
  <c r="R130" i="33"/>
  <c r="R88" i="35"/>
  <c r="S89" i="32"/>
  <c r="I115" i="35"/>
  <c r="I171" i="35"/>
  <c r="T143" i="32"/>
  <c r="AB154" i="32"/>
  <c r="AC138" i="32"/>
  <c r="R124" i="34"/>
  <c r="H82" i="32"/>
  <c r="AD75" i="32"/>
  <c r="I87" i="35"/>
  <c r="I107" i="32"/>
  <c r="J146" i="32"/>
  <c r="R172" i="32"/>
  <c r="R97" i="33"/>
  <c r="R66" i="35"/>
  <c r="S81" i="32"/>
  <c r="AD165" i="32"/>
  <c r="I178" i="34"/>
  <c r="I101" i="32"/>
  <c r="J101" i="32"/>
  <c r="R126" i="32"/>
  <c r="R120" i="33"/>
  <c r="R161" i="35"/>
  <c r="S154" i="32"/>
  <c r="J150" i="35"/>
  <c r="I130" i="33"/>
  <c r="I129" i="32"/>
  <c r="J74" i="32"/>
  <c r="R88" i="32"/>
  <c r="R180" i="33"/>
  <c r="R111" i="35"/>
  <c r="S167" i="32"/>
  <c r="I58" i="35"/>
  <c r="I182" i="34"/>
  <c r="T88" i="32"/>
  <c r="J134" i="32"/>
  <c r="R98" i="32"/>
  <c r="R127" i="33"/>
  <c r="R69" i="35"/>
  <c r="S126" i="32"/>
  <c r="I93" i="34"/>
  <c r="I151" i="32"/>
  <c r="J125" i="32"/>
  <c r="R135" i="32"/>
  <c r="R86" i="33"/>
  <c r="R87" i="35"/>
  <c r="S65" i="32"/>
  <c r="I154" i="33"/>
  <c r="I170" i="34"/>
  <c r="I126" i="32"/>
  <c r="J82" i="32"/>
  <c r="R102" i="32"/>
  <c r="R85" i="33"/>
  <c r="R177" i="35"/>
  <c r="S130" i="32"/>
  <c r="J94" i="35"/>
  <c r="I142" i="34"/>
  <c r="I130" i="32"/>
  <c r="I100" i="32"/>
  <c r="J141" i="32"/>
  <c r="R152" i="32"/>
  <c r="R65" i="33"/>
  <c r="R128" i="35"/>
  <c r="S73" i="32"/>
  <c r="AD141" i="32"/>
  <c r="I63" i="35"/>
  <c r="I54" i="32"/>
  <c r="J93" i="32"/>
  <c r="R138" i="32"/>
  <c r="R146" i="33"/>
  <c r="R153" i="35"/>
  <c r="S60" i="32"/>
  <c r="I78" i="35"/>
  <c r="I110" i="33"/>
  <c r="T108" i="32"/>
  <c r="AB69" i="32"/>
  <c r="AC62" i="32"/>
  <c r="R143" i="34"/>
  <c r="H136" i="32"/>
  <c r="AD161" i="32"/>
  <c r="I54" i="34"/>
  <c r="I102" i="32"/>
  <c r="T99" i="32"/>
  <c r="AB116" i="32"/>
  <c r="AC94" i="32"/>
  <c r="R80" i="34"/>
  <c r="H86" i="32"/>
  <c r="AD115" i="32"/>
  <c r="J162" i="35"/>
  <c r="I55" i="32"/>
  <c r="T156" i="32"/>
  <c r="AB140" i="32"/>
  <c r="AC151" i="32"/>
  <c r="R131" i="34"/>
  <c r="H100" i="32"/>
  <c r="AD68" i="32"/>
  <c r="I137" i="35"/>
  <c r="I73" i="32"/>
  <c r="J116" i="32"/>
  <c r="R89" i="32"/>
  <c r="AC166" i="32"/>
  <c r="R58" i="34"/>
  <c r="H75" i="32"/>
  <c r="AD119" i="32"/>
  <c r="J113" i="35"/>
  <c r="T72" i="32"/>
  <c r="AB53" i="32"/>
  <c r="AC69" i="32"/>
  <c r="R135" i="34"/>
  <c r="H115" i="32"/>
  <c r="AD159" i="32"/>
  <c r="I66" i="35"/>
  <c r="I62" i="32"/>
  <c r="H108" i="34"/>
  <c r="AB92" i="32"/>
  <c r="AC101" i="32"/>
  <c r="R72" i="34"/>
  <c r="H106" i="32"/>
  <c r="AD123" i="32"/>
  <c r="I163" i="33"/>
  <c r="I92" i="32"/>
  <c r="J136" i="32"/>
  <c r="I113" i="32"/>
  <c r="J80" i="32"/>
  <c r="R72" i="32"/>
  <c r="R132" i="33"/>
  <c r="R127" i="35"/>
  <c r="S163" i="32"/>
  <c r="I69" i="35"/>
  <c r="I62" i="34"/>
  <c r="T182" i="32"/>
  <c r="J79" i="32"/>
  <c r="R94" i="32"/>
  <c r="R104" i="33"/>
  <c r="R163" i="35"/>
  <c r="S102" i="32"/>
  <c r="I169" i="33"/>
  <c r="J170" i="35"/>
  <c r="T120" i="32"/>
  <c r="AB137" i="32"/>
  <c r="AC115" i="32"/>
  <c r="R111" i="34"/>
  <c r="H178" i="32"/>
  <c r="AD64" i="32"/>
  <c r="J153" i="35"/>
  <c r="I57" i="32"/>
  <c r="J182" i="32"/>
  <c r="R179" i="32"/>
  <c r="R172" i="33"/>
  <c r="R51" i="34"/>
  <c r="H134" i="32"/>
  <c r="AD83" i="32"/>
  <c r="J125" i="35"/>
  <c r="T83" i="32"/>
  <c r="T124" i="32"/>
  <c r="AB109" i="32"/>
  <c r="AC119" i="32"/>
  <c r="R99" i="34"/>
  <c r="H133" i="32"/>
  <c r="AD152" i="32"/>
  <c r="I140" i="35"/>
  <c r="I108" i="32"/>
  <c r="J95" i="32"/>
  <c r="R171" i="32"/>
  <c r="R137" i="33"/>
  <c r="R82" i="35"/>
  <c r="S58" i="32"/>
  <c r="I56" i="35"/>
  <c r="I112" i="35"/>
  <c r="T128" i="32"/>
  <c r="AB113" i="32"/>
  <c r="AC123" i="32"/>
  <c r="R103" i="34"/>
  <c r="H157" i="32"/>
  <c r="AD71" i="32"/>
  <c r="I145" i="33"/>
  <c r="I120" i="32"/>
  <c r="J111" i="32"/>
  <c r="R175" i="32"/>
  <c r="R108" i="33"/>
  <c r="R121" i="35"/>
  <c r="H158" i="32"/>
  <c r="AD144" i="32"/>
  <c r="I91" i="33"/>
  <c r="I60" i="34"/>
  <c r="J91" i="32"/>
  <c r="AB117" i="32"/>
  <c r="AD128" i="32"/>
  <c r="R134" i="32"/>
  <c r="J68" i="35"/>
  <c r="R159" i="32"/>
  <c r="J107" i="35"/>
  <c r="AC56" i="32"/>
  <c r="I75" i="35"/>
  <c r="AC170" i="32"/>
  <c r="J127" i="35"/>
  <c r="AC114" i="32"/>
  <c r="J99" i="35"/>
  <c r="R152" i="33"/>
  <c r="I99" i="34"/>
  <c r="R120" i="34"/>
  <c r="I158" i="32"/>
  <c r="R178" i="32"/>
  <c r="R151" i="33"/>
  <c r="R178" i="34"/>
  <c r="H60" i="32"/>
  <c r="AD94" i="32"/>
  <c r="I122" i="35"/>
  <c r="T93" i="32"/>
  <c r="J147" i="32"/>
  <c r="R100" i="32"/>
  <c r="R149" i="33"/>
  <c r="R57" i="35"/>
  <c r="S140" i="32"/>
  <c r="I182" i="33"/>
  <c r="I79" i="34"/>
  <c r="I71" i="34"/>
  <c r="J149" i="32"/>
  <c r="R66" i="32"/>
  <c r="R113" i="33"/>
  <c r="R74" i="35"/>
  <c r="S53" i="32"/>
  <c r="AD153" i="32"/>
  <c r="I73" i="35"/>
  <c r="T176" i="32"/>
  <c r="AB163" i="32"/>
  <c r="R62" i="32"/>
  <c r="R58" i="33"/>
  <c r="R175" i="35"/>
  <c r="S112" i="32"/>
  <c r="J86" i="35"/>
  <c r="I66" i="33"/>
  <c r="I116" i="33"/>
  <c r="J76" i="35"/>
  <c r="T154" i="32"/>
  <c r="AB130" i="32"/>
  <c r="AC149" i="32"/>
  <c r="R121" i="34"/>
  <c r="H104" i="32"/>
  <c r="AD66" i="32"/>
  <c r="I84" i="35"/>
  <c r="I97" i="32"/>
  <c r="J71" i="32"/>
  <c r="R136" i="32"/>
  <c r="R159" i="33"/>
  <c r="R86" i="35"/>
  <c r="S62" i="32"/>
  <c r="I177" i="33"/>
  <c r="I173" i="35"/>
  <c r="R102" i="33"/>
  <c r="I110" i="34"/>
  <c r="R66" i="33"/>
  <c r="I146" i="34"/>
  <c r="R127" i="34"/>
  <c r="T132" i="32"/>
  <c r="AB149" i="32"/>
  <c r="AC127" i="32"/>
  <c r="R123" i="34"/>
  <c r="H78" i="32"/>
  <c r="AD76" i="32"/>
  <c r="J149" i="35"/>
  <c r="I136" i="32"/>
  <c r="J177" i="32"/>
  <c r="R69" i="32"/>
  <c r="R70" i="33"/>
  <c r="R177" i="34"/>
  <c r="H59" i="32"/>
  <c r="AD95" i="32"/>
  <c r="I53" i="35"/>
  <c r="I166" i="32"/>
  <c r="J105" i="32"/>
  <c r="R115" i="32"/>
  <c r="R176" i="33"/>
  <c r="R160" i="35"/>
  <c r="S155" i="32"/>
  <c r="J144" i="35"/>
  <c r="J101" i="35"/>
  <c r="T68" i="32"/>
  <c r="AB66" i="32"/>
  <c r="AC145" i="32"/>
  <c r="R160" i="34"/>
  <c r="H148" i="32"/>
  <c r="AD92" i="32"/>
  <c r="J116" i="35"/>
  <c r="I127" i="32"/>
  <c r="T91" i="32"/>
  <c r="J76" i="32"/>
  <c r="R107" i="32"/>
  <c r="R119" i="33"/>
  <c r="R68" i="35"/>
  <c r="S127" i="32"/>
  <c r="I151" i="33"/>
  <c r="I148" i="34"/>
  <c r="T107" i="32"/>
  <c r="AB68" i="32"/>
  <c r="AC61" i="32"/>
  <c r="R148" i="34"/>
  <c r="H143" i="32"/>
  <c r="AD170" i="32"/>
  <c r="J136" i="35"/>
  <c r="I138" i="32"/>
  <c r="J89" i="32"/>
  <c r="R123" i="32"/>
  <c r="R141" i="33"/>
  <c r="R176" i="35"/>
  <c r="S131" i="32"/>
  <c r="I127" i="33"/>
  <c r="I136" i="34"/>
  <c r="T74" i="32"/>
  <c r="AB74" i="32"/>
  <c r="AC65" i="32"/>
  <c r="R152" i="34"/>
  <c r="H159" i="32"/>
  <c r="AD176" i="32"/>
  <c r="I52" i="34"/>
  <c r="I85" i="32"/>
  <c r="T61" i="32"/>
  <c r="I161" i="32"/>
  <c r="J98" i="32"/>
  <c r="R127" i="32"/>
  <c r="R53" i="33"/>
  <c r="R152" i="35"/>
  <c r="S88" i="32"/>
  <c r="I72" i="35"/>
  <c r="J161" i="35"/>
  <c r="T84" i="32"/>
  <c r="AB78" i="32"/>
  <c r="AC157" i="32"/>
  <c r="R172" i="34"/>
  <c r="H173" i="32"/>
  <c r="S160" i="32"/>
  <c r="J176" i="35"/>
  <c r="I82" i="32"/>
  <c r="T171" i="32"/>
  <c r="AB105" i="32"/>
  <c r="AC83" i="32"/>
  <c r="R79" i="34"/>
  <c r="H66" i="32"/>
  <c r="AD116" i="32"/>
  <c r="I152" i="35"/>
  <c r="I149" i="32"/>
  <c r="J53" i="32"/>
  <c r="R70" i="32"/>
  <c r="R142" i="33"/>
  <c r="R106" i="35"/>
  <c r="S178" i="32"/>
  <c r="I93" i="33"/>
  <c r="I120" i="34"/>
  <c r="I77" i="32"/>
  <c r="J96" i="32"/>
  <c r="R81" i="32"/>
  <c r="AC155" i="32"/>
  <c r="R57" i="34"/>
  <c r="H72" i="32"/>
  <c r="AD120" i="32"/>
  <c r="I103" i="35"/>
  <c r="I172" i="32"/>
  <c r="J171" i="32"/>
  <c r="R55" i="32"/>
  <c r="R61" i="33"/>
  <c r="R146" i="35"/>
  <c r="S147" i="32"/>
  <c r="J151" i="35"/>
  <c r="I66" i="32"/>
  <c r="J144" i="32"/>
  <c r="AB81" i="32"/>
  <c r="AC144" i="32"/>
  <c r="R71" i="34"/>
  <c r="H53" i="32"/>
  <c r="AD124" i="32"/>
  <c r="J164" i="35"/>
  <c r="I133" i="32"/>
  <c r="J172" i="32"/>
  <c r="R91" i="32"/>
  <c r="R87" i="33"/>
  <c r="R122" i="35"/>
  <c r="S174" i="32"/>
  <c r="J139" i="35"/>
  <c r="I132" i="35"/>
  <c r="I132" i="32"/>
  <c r="J88" i="32"/>
  <c r="T179" i="32"/>
  <c r="AB178" i="32"/>
  <c r="R82" i="32"/>
  <c r="R160" i="33"/>
  <c r="R162" i="35"/>
  <c r="S103" i="32"/>
  <c r="J167" i="35"/>
  <c r="I160" i="35"/>
  <c r="T55" i="32"/>
  <c r="AB52" i="32"/>
  <c r="AC60" i="32"/>
  <c r="R140" i="34"/>
  <c r="H69" i="32"/>
  <c r="AD146" i="32"/>
  <c r="I135" i="35"/>
  <c r="I61" i="32"/>
  <c r="J157" i="32"/>
  <c r="R168" i="32"/>
  <c r="R164" i="33"/>
  <c r="R54" i="34"/>
  <c r="H64" i="32"/>
  <c r="AD84" i="32"/>
  <c r="I111" i="34"/>
  <c r="I72" i="32"/>
  <c r="J135" i="32"/>
  <c r="R142" i="32"/>
  <c r="R72" i="33"/>
  <c r="R75" i="35"/>
  <c r="S72" i="32"/>
  <c r="I157" i="34"/>
  <c r="I83" i="34"/>
  <c r="I83" i="32"/>
  <c r="J99" i="32"/>
  <c r="R147" i="32"/>
  <c r="R129" i="33"/>
  <c r="R78" i="35"/>
  <c r="S57" i="32"/>
  <c r="I79" i="33"/>
  <c r="I98" i="33"/>
  <c r="I142" i="32"/>
  <c r="J106" i="32"/>
  <c r="R114" i="32"/>
  <c r="R166" i="33"/>
  <c r="R169" i="35"/>
  <c r="S142" i="32"/>
  <c r="J90" i="35"/>
  <c r="I124" i="32"/>
  <c r="J115" i="32"/>
  <c r="R164" i="32"/>
  <c r="R100" i="33"/>
  <c r="R120" i="35"/>
  <c r="H130" i="32"/>
  <c r="AD154" i="32"/>
  <c r="I123" i="35"/>
  <c r="I60" i="32"/>
  <c r="J118" i="32"/>
  <c r="R118" i="32"/>
  <c r="R80" i="33"/>
  <c r="R145" i="35"/>
  <c r="S170" i="32"/>
  <c r="I138" i="35"/>
  <c r="I95" i="35"/>
  <c r="I165" i="32"/>
  <c r="J102" i="32"/>
  <c r="AC95" i="32"/>
  <c r="J152" i="35"/>
  <c r="R110" i="33"/>
  <c r="I180" i="34"/>
  <c r="R170" i="33"/>
  <c r="I100" i="35"/>
  <c r="R128" i="34"/>
  <c r="I79" i="32"/>
  <c r="R179" i="34"/>
  <c r="J60" i="35"/>
  <c r="R116" i="34"/>
  <c r="T163" i="32"/>
  <c r="R54" i="35"/>
  <c r="T155" i="32"/>
  <c r="H83" i="32"/>
  <c r="T130" i="32"/>
  <c r="R141" i="32"/>
  <c r="R153" i="33"/>
  <c r="R63" i="35"/>
  <c r="S67" i="32"/>
  <c r="J100" i="35"/>
  <c r="I80" i="33"/>
  <c r="T62" i="32"/>
  <c r="AB70" i="32"/>
  <c r="AC63" i="32"/>
  <c r="R146" i="34"/>
  <c r="H135" i="32"/>
  <c r="AD162" i="32"/>
  <c r="I57" i="35"/>
  <c r="I118" i="34"/>
  <c r="I75" i="32"/>
  <c r="J77" i="32"/>
  <c r="R113" i="32"/>
  <c r="R64" i="33"/>
  <c r="R164" i="35"/>
  <c r="S145" i="32"/>
  <c r="J51" i="35"/>
  <c r="I175" i="34"/>
  <c r="T157" i="32"/>
  <c r="AB141" i="32"/>
  <c r="AC152" i="32"/>
  <c r="R118" i="34"/>
  <c r="H99" i="32"/>
  <c r="AD77" i="32"/>
  <c r="I176" i="35"/>
  <c r="I89" i="34"/>
  <c r="J78" i="35"/>
  <c r="I171" i="33"/>
  <c r="J173" i="32"/>
  <c r="R57" i="32"/>
  <c r="AC153" i="32"/>
  <c r="R56" i="34"/>
  <c r="H76" i="32"/>
  <c r="AD118" i="32"/>
  <c r="J182" i="35"/>
  <c r="I134" i="32"/>
  <c r="J86" i="32"/>
  <c r="R124" i="32"/>
  <c r="R182" i="33"/>
  <c r="R173" i="35"/>
  <c r="S132" i="32"/>
  <c r="J87" i="35"/>
  <c r="I145" i="32"/>
  <c r="R95" i="35"/>
  <c r="I140" i="32"/>
  <c r="J181" i="32"/>
  <c r="R180" i="32"/>
  <c r="R143" i="33"/>
  <c r="R174" i="34"/>
  <c r="H56" i="32"/>
  <c r="AD96" i="32"/>
  <c r="J115" i="35"/>
  <c r="I141" i="32"/>
  <c r="J159" i="32"/>
  <c r="R154" i="32"/>
  <c r="R145" i="33"/>
  <c r="R59" i="35"/>
  <c r="S64" i="32"/>
  <c r="I141" i="33"/>
  <c r="I143" i="34"/>
  <c r="T59" i="32"/>
  <c r="AB87" i="32"/>
  <c r="AC78" i="32"/>
  <c r="R159" i="34"/>
  <c r="H147" i="32"/>
  <c r="AD101" i="32"/>
  <c r="I102" i="34"/>
  <c r="I59" i="34"/>
  <c r="T115" i="32"/>
  <c r="AB132" i="32"/>
  <c r="AC110" i="32"/>
  <c r="R96" i="34"/>
  <c r="H179" i="32"/>
  <c r="AD54" i="32"/>
  <c r="I74" i="34"/>
  <c r="I89" i="32"/>
  <c r="T95" i="32"/>
  <c r="AB57" i="32"/>
  <c r="AC50" i="32"/>
  <c r="R147" i="34"/>
  <c r="H89" i="32"/>
  <c r="AD171" i="32"/>
  <c r="I126" i="35"/>
  <c r="I86" i="32"/>
  <c r="T159" i="32"/>
  <c r="AB104" i="32"/>
  <c r="AC82" i="32"/>
  <c r="R84" i="34"/>
  <c r="H182" i="32"/>
  <c r="AD135" i="32"/>
  <c r="J102" i="35"/>
  <c r="T81" i="32"/>
  <c r="AB63" i="32"/>
  <c r="AC86" i="32"/>
  <c r="R151" i="34"/>
  <c r="H105" i="32"/>
  <c r="AD177" i="32"/>
  <c r="I114" i="35"/>
  <c r="I103" i="33"/>
  <c r="T123" i="32"/>
  <c r="AB108" i="32"/>
  <c r="AC118" i="32"/>
  <c r="R88" i="34"/>
  <c r="H113" i="32"/>
  <c r="AD139" i="32"/>
  <c r="I86" i="35"/>
  <c r="I67" i="32"/>
  <c r="T94" i="32"/>
  <c r="T64" i="32"/>
  <c r="AB67" i="32"/>
  <c r="AC146" i="32"/>
  <c r="R171" i="34"/>
  <c r="H118" i="32"/>
  <c r="S95" i="32"/>
  <c r="I95" i="33"/>
  <c r="I119" i="34"/>
  <c r="T127" i="32"/>
  <c r="AB112" i="32"/>
  <c r="AC122" i="32"/>
  <c r="R108" i="34"/>
  <c r="H145" i="32"/>
  <c r="AD58" i="32"/>
  <c r="I134" i="34"/>
  <c r="I176" i="32"/>
  <c r="J58" i="32"/>
  <c r="R80" i="32"/>
  <c r="R134" i="33"/>
  <c r="R103" i="35"/>
  <c r="S179" i="32"/>
  <c r="I106" i="35"/>
  <c r="I82" i="34"/>
  <c r="I147" i="32"/>
  <c r="J66" i="32"/>
  <c r="R110" i="32"/>
  <c r="R150" i="33"/>
  <c r="R61" i="35"/>
  <c r="S138" i="32"/>
  <c r="I155" i="34"/>
  <c r="I86" i="34"/>
  <c r="I144" i="32"/>
  <c r="J68" i="32"/>
  <c r="R60" i="32"/>
  <c r="R117" i="33"/>
  <c r="R143" i="35"/>
  <c r="S148" i="32"/>
  <c r="J81" i="35"/>
  <c r="I107" i="33"/>
  <c r="T166" i="32"/>
  <c r="AB173" i="32"/>
  <c r="R158" i="32"/>
  <c r="R168" i="33"/>
  <c r="R179" i="35"/>
  <c r="S110" i="32"/>
  <c r="I140" i="33"/>
  <c r="I160" i="32"/>
  <c r="J156" i="32"/>
  <c r="R64" i="32"/>
  <c r="R79" i="33"/>
  <c r="R119" i="35"/>
  <c r="S175" i="32"/>
  <c r="I97" i="33"/>
  <c r="I122" i="34"/>
  <c r="T67" i="32"/>
  <c r="J59" i="32"/>
  <c r="R106" i="32"/>
  <c r="R106" i="33"/>
  <c r="R77" i="35"/>
  <c r="S114" i="32"/>
  <c r="J105" i="35"/>
  <c r="I98" i="35"/>
  <c r="T169" i="32"/>
  <c r="AB176" i="32"/>
  <c r="T69" i="32"/>
  <c r="AB91" i="32"/>
  <c r="AC57" i="32"/>
  <c r="R139" i="34"/>
  <c r="H120" i="32"/>
  <c r="AD147" i="32"/>
  <c r="J138" i="35"/>
  <c r="I177" i="32"/>
  <c r="J148" i="32"/>
  <c r="AB80" i="32"/>
  <c r="AC143" i="32"/>
  <c r="R76" i="34"/>
  <c r="H91" i="32"/>
  <c r="AD111" i="32"/>
  <c r="I101" i="35"/>
  <c r="I51" i="32"/>
  <c r="J168" i="32"/>
  <c r="R131" i="32"/>
  <c r="R128" i="33"/>
  <c r="R71" i="35"/>
  <c r="S71" i="32"/>
  <c r="I180" i="33"/>
  <c r="I145" i="35"/>
  <c r="T150" i="32"/>
  <c r="AB168" i="32"/>
  <c r="AC163" i="32"/>
  <c r="R176" i="34"/>
  <c r="R97" i="35"/>
  <c r="S158" i="32"/>
  <c r="I152" i="33"/>
  <c r="I90" i="32"/>
  <c r="I154" i="32"/>
  <c r="J81" i="32"/>
  <c r="R103" i="32"/>
  <c r="R124" i="33"/>
  <c r="R168" i="35"/>
  <c r="S143" i="32"/>
  <c r="J84" i="35"/>
  <c r="I64" i="33"/>
  <c r="T63" i="32"/>
  <c r="AB86" i="32"/>
  <c r="AC77" i="32"/>
  <c r="R164" i="34"/>
  <c r="H101" i="32"/>
  <c r="AD180" i="32"/>
  <c r="J56" i="35"/>
  <c r="I88" i="32"/>
  <c r="J122" i="32"/>
  <c r="R139" i="32"/>
  <c r="R136" i="33"/>
  <c r="R144" i="35"/>
  <c r="S172" i="32"/>
  <c r="I60" i="33"/>
  <c r="I89" i="35"/>
  <c r="T135" i="32"/>
  <c r="AB144" i="32"/>
  <c r="AC169" i="32"/>
  <c r="R168" i="34"/>
  <c r="H121" i="32"/>
  <c r="S108" i="32"/>
  <c r="I104" i="35"/>
  <c r="I178" i="32"/>
  <c r="T52" i="32"/>
  <c r="I98" i="32"/>
  <c r="R91" i="34"/>
  <c r="I152" i="32"/>
  <c r="R98" i="35"/>
  <c r="T167" i="32"/>
  <c r="R170" i="35"/>
  <c r="T70" i="32"/>
  <c r="H127" i="32"/>
  <c r="T136" i="32"/>
  <c r="R104" i="35"/>
  <c r="T119" i="32"/>
  <c r="H122" i="32"/>
  <c r="AB181" i="32"/>
  <c r="S99" i="32"/>
  <c r="AB131" i="32"/>
  <c r="AD87" i="32"/>
  <c r="AB159" i="32"/>
  <c r="AC162" i="32"/>
  <c r="R181" i="34"/>
  <c r="R92" i="35"/>
  <c r="S94" i="32"/>
  <c r="J66" i="35"/>
  <c r="I78" i="32"/>
  <c r="T109" i="32"/>
  <c r="AB106" i="32"/>
  <c r="AC84" i="32"/>
  <c r="R82" i="34"/>
  <c r="H174" i="32"/>
  <c r="AD125" i="32"/>
  <c r="J155" i="35"/>
  <c r="I123" i="33"/>
  <c r="T89" i="32"/>
  <c r="AB85" i="32"/>
  <c r="AC68" i="32"/>
  <c r="R149" i="34"/>
  <c r="H97" i="32"/>
  <c r="AD91" i="32"/>
  <c r="I113" i="33"/>
  <c r="I128" i="32"/>
  <c r="J92" i="32"/>
  <c r="R77" i="32"/>
  <c r="AC156" i="32"/>
  <c r="R68" i="34"/>
  <c r="H71" i="32"/>
  <c r="AD97" i="32"/>
  <c r="I142" i="35"/>
  <c r="I97" i="35"/>
  <c r="J112" i="35"/>
  <c r="I69" i="32"/>
  <c r="J72" i="32"/>
  <c r="R54" i="32"/>
  <c r="R154" i="33"/>
  <c r="R147" i="35"/>
  <c r="S146" i="32"/>
  <c r="I88" i="35"/>
  <c r="I71" i="32"/>
  <c r="J56" i="32"/>
  <c r="R143" i="32"/>
  <c r="R147" i="33"/>
  <c r="R159" i="35"/>
  <c r="S63" i="32"/>
  <c r="I129" i="33"/>
  <c r="I73" i="34"/>
  <c r="T162" i="32"/>
  <c r="AB180" i="32"/>
  <c r="AC175" i="32"/>
  <c r="R74" i="33"/>
  <c r="R89" i="35"/>
  <c r="S92" i="32"/>
  <c r="I75" i="33"/>
  <c r="I106" i="32"/>
  <c r="T104" i="32"/>
  <c r="AB121" i="32"/>
  <c r="AC99" i="32"/>
  <c r="R95" i="34"/>
  <c r="H125" i="32"/>
  <c r="AD55" i="32"/>
  <c r="I68" i="34"/>
  <c r="I103" i="32"/>
  <c r="J142" i="32"/>
  <c r="R151" i="32"/>
  <c r="R105" i="33"/>
  <c r="R70" i="35"/>
  <c r="S82" i="32"/>
  <c r="AD155" i="32"/>
  <c r="I172" i="35"/>
  <c r="I170" i="32"/>
  <c r="H179" i="34"/>
  <c r="AB93" i="32"/>
  <c r="AC168" i="32"/>
  <c r="R83" i="34"/>
  <c r="H150" i="32"/>
  <c r="AD136" i="32"/>
  <c r="I92" i="35"/>
  <c r="I125" i="32"/>
  <c r="J69" i="32"/>
  <c r="R83" i="32"/>
  <c r="R55" i="33"/>
  <c r="R114" i="35"/>
  <c r="S166" i="32"/>
  <c r="I67" i="35"/>
  <c r="H170" i="33"/>
  <c r="T112" i="32"/>
  <c r="AB97" i="32"/>
  <c r="AC107" i="32"/>
  <c r="R87" i="34"/>
  <c r="H164" i="32"/>
  <c r="AD140" i="32"/>
  <c r="I80" i="35"/>
  <c r="I84" i="32"/>
  <c r="J153" i="32"/>
  <c r="R146" i="32"/>
  <c r="R167" i="33"/>
  <c r="R90" i="35"/>
  <c r="S66" i="32"/>
  <c r="J128" i="35"/>
  <c r="I52" i="35"/>
  <c r="I158" i="35"/>
  <c r="J54" i="32"/>
  <c r="T116" i="32"/>
  <c r="AB133" i="32"/>
  <c r="AC111" i="32"/>
  <c r="R107" i="34"/>
  <c r="H141" i="32"/>
  <c r="AD59" i="32"/>
  <c r="I161" i="34"/>
  <c r="I95" i="32"/>
  <c r="J169" i="32"/>
  <c r="R163" i="32"/>
  <c r="R73" i="33"/>
  <c r="R129" i="35"/>
  <c r="S74" i="32"/>
  <c r="AD132" i="32"/>
  <c r="I100" i="34"/>
  <c r="T100" i="32"/>
  <c r="J138" i="32"/>
  <c r="R99" i="32"/>
  <c r="R93" i="33"/>
  <c r="R60" i="35"/>
  <c r="S139" i="32"/>
  <c r="J96" i="35"/>
  <c r="I148" i="35"/>
  <c r="T58" i="32"/>
  <c r="AB50" i="32"/>
  <c r="AC73" i="32"/>
  <c r="R144" i="34"/>
  <c r="H85" i="32"/>
  <c r="AD182" i="32"/>
  <c r="I64" i="35"/>
  <c r="I116" i="32"/>
  <c r="T175" i="32"/>
  <c r="AB162" i="32"/>
  <c r="AC180" i="32"/>
  <c r="R75" i="33"/>
  <c r="R178" i="35"/>
  <c r="S111" i="32"/>
  <c r="I173" i="33"/>
  <c r="I167" i="34"/>
  <c r="T160" i="32"/>
  <c r="AB143" i="32"/>
  <c r="AC102" i="32"/>
  <c r="R132" i="34"/>
  <c r="H103" i="32"/>
  <c r="AD67" i="32"/>
  <c r="J147" i="35"/>
  <c r="T54" i="32"/>
  <c r="J100" i="32"/>
  <c r="R95" i="32"/>
  <c r="R179" i="33"/>
  <c r="R76" i="35"/>
  <c r="S115" i="32"/>
  <c r="I159" i="34"/>
  <c r="I88" i="34"/>
  <c r="T96" i="32"/>
  <c r="AB56" i="32"/>
  <c r="AC72" i="32"/>
  <c r="R136" i="34"/>
  <c r="H116" i="32"/>
  <c r="AD158" i="32"/>
  <c r="I63" i="34"/>
  <c r="I96" i="32"/>
  <c r="T75" i="32"/>
  <c r="I181" i="32"/>
  <c r="J128" i="32"/>
  <c r="AB164" i="32"/>
  <c r="AC132" i="32"/>
  <c r="R75" i="34"/>
  <c r="H88" i="32"/>
  <c r="AD112" i="32"/>
  <c r="J104" i="35"/>
  <c r="I109" i="32"/>
  <c r="J133" i="32"/>
  <c r="R67" i="32"/>
  <c r="R140" i="33"/>
  <c r="R130" i="35"/>
  <c r="S162" i="32"/>
  <c r="J79" i="35"/>
  <c r="I101" i="33"/>
  <c r="T148" i="32"/>
  <c r="AB157" i="32"/>
  <c r="AC182" i="32"/>
  <c r="R175" i="34"/>
  <c r="R96" i="35"/>
  <c r="S161" i="32"/>
  <c r="I55" i="35"/>
  <c r="I111" i="35"/>
  <c r="T131" i="32"/>
  <c r="AB148" i="32"/>
  <c r="AC126" i="32"/>
  <c r="R112" i="34"/>
  <c r="H170" i="32"/>
  <c r="AD63" i="32"/>
  <c r="J159" i="35"/>
  <c r="I179" i="32"/>
  <c r="T73" i="32"/>
  <c r="AB75" i="32"/>
  <c r="AC66" i="32"/>
  <c r="R163" i="34"/>
  <c r="H152" i="32"/>
  <c r="AD89" i="32"/>
  <c r="I174" i="35"/>
  <c r="J71" i="35"/>
  <c r="T103" i="32"/>
  <c r="AB120" i="32"/>
  <c r="AC98" i="32"/>
  <c r="R100" i="34"/>
  <c r="H137" i="32"/>
  <c r="AD151" i="32"/>
  <c r="I146" i="35"/>
  <c r="T80" i="32"/>
  <c r="AB79" i="32"/>
  <c r="AC158" i="32"/>
  <c r="R167" i="34"/>
  <c r="H172" i="32"/>
  <c r="S90" i="32"/>
  <c r="J67" i="35"/>
  <c r="I77" i="33"/>
  <c r="T139" i="32"/>
  <c r="AB124" i="32"/>
  <c r="AC134" i="32"/>
  <c r="R104" i="34"/>
  <c r="H161" i="32"/>
  <c r="AD70" i="32"/>
  <c r="I157" i="33"/>
  <c r="I163" i="32"/>
  <c r="T114" i="32"/>
  <c r="T98" i="32"/>
  <c r="H114" i="32"/>
  <c r="J126" i="32"/>
  <c r="S182" i="32"/>
  <c r="AB174" i="32"/>
  <c r="S123" i="32"/>
  <c r="AB90" i="32"/>
  <c r="AD79" i="32"/>
  <c r="AB145" i="32"/>
  <c r="S134" i="32"/>
  <c r="AB136" i="32"/>
  <c r="AD51" i="32"/>
  <c r="AC176" i="32"/>
  <c r="I55" i="33"/>
  <c r="AC150" i="32"/>
  <c r="I147" i="35"/>
  <c r="AB139" i="32"/>
  <c r="AC125" i="32"/>
  <c r="R113" i="34"/>
  <c r="H107" i="32"/>
  <c r="AD74" i="32"/>
  <c r="I156" i="35"/>
  <c r="I175" i="32"/>
  <c r="J57" i="32"/>
  <c r="R78" i="32"/>
  <c r="R126" i="33"/>
  <c r="R102" i="35"/>
  <c r="S180" i="32"/>
  <c r="I83" i="33"/>
  <c r="I113" i="34"/>
  <c r="I51" i="33"/>
  <c r="T102" i="32"/>
  <c r="AB111" i="32"/>
  <c r="AC97" i="32"/>
  <c r="R85" i="34"/>
  <c r="H180" i="32"/>
  <c r="AD53" i="32"/>
  <c r="I107" i="35"/>
  <c r="I143" i="32"/>
  <c r="J175" i="32"/>
  <c r="R59" i="32"/>
  <c r="R173" i="33"/>
  <c r="R142" i="35"/>
  <c r="S149" i="32"/>
  <c r="J120" i="35"/>
  <c r="I100" i="33"/>
  <c r="I154" i="34"/>
  <c r="J140" i="35"/>
  <c r="T165" i="32"/>
  <c r="AB160" i="32"/>
  <c r="AC178" i="32"/>
  <c r="R112" i="33"/>
  <c r="R182" i="35"/>
  <c r="S101" i="32"/>
  <c r="I65" i="33"/>
  <c r="I106" i="34"/>
  <c r="T113" i="32"/>
  <c r="AB98" i="32"/>
  <c r="AC108" i="32"/>
  <c r="R90" i="34"/>
  <c r="H163" i="32"/>
  <c r="AD149" i="32"/>
  <c r="J83" i="35"/>
  <c r="R79" i="32"/>
  <c r="I140" i="34"/>
  <c r="R154" i="34"/>
  <c r="J130" i="32"/>
  <c r="J90" i="32"/>
  <c r="I147" i="33"/>
  <c r="H73" i="32"/>
  <c r="J132" i="32"/>
  <c r="H67" i="32"/>
  <c r="T140" i="32"/>
  <c r="H108" i="32"/>
  <c r="J158" i="32"/>
  <c r="H138" i="32"/>
  <c r="AB128" i="32"/>
  <c r="AD88" i="32"/>
  <c r="R85" i="32"/>
  <c r="AD107" i="32"/>
  <c r="AB65" i="32"/>
  <c r="AC80" i="32"/>
  <c r="R161" i="34"/>
  <c r="H177" i="32"/>
  <c r="AD103" i="32"/>
  <c r="J77" i="35"/>
  <c r="I153" i="32"/>
  <c r="J108" i="32"/>
  <c r="AB153" i="32"/>
  <c r="AC129" i="32"/>
  <c r="R66" i="34"/>
  <c r="H95" i="32"/>
  <c r="AD109" i="32"/>
  <c r="I70" i="34"/>
  <c r="I157" i="35"/>
  <c r="T106" i="32"/>
  <c r="AB59" i="32"/>
  <c r="AC52" i="32"/>
  <c r="R133" i="34"/>
  <c r="H139" i="32"/>
  <c r="AD181" i="32"/>
  <c r="J97" i="35"/>
  <c r="I65" i="32"/>
  <c r="J161" i="32"/>
  <c r="R165" i="32"/>
  <c r="R60" i="33"/>
  <c r="R109" i="35"/>
  <c r="H162" i="32"/>
  <c r="AD81" i="32"/>
  <c r="I90" i="34"/>
  <c r="I144" i="34"/>
  <c r="I115" i="34"/>
  <c r="I105" i="32"/>
  <c r="J67" i="32"/>
  <c r="R117" i="32"/>
  <c r="R82" i="33"/>
  <c r="R140" i="35"/>
  <c r="S107" i="32"/>
  <c r="I99" i="35"/>
  <c r="I92" i="34"/>
  <c r="T51" i="32"/>
  <c r="AB54" i="32"/>
  <c r="AC70" i="32"/>
  <c r="R138" i="34"/>
  <c r="H61" i="32"/>
  <c r="AD160" i="32"/>
  <c r="J69" i="35"/>
  <c r="I129" i="34"/>
  <c r="J65" i="32"/>
  <c r="S119" i="32"/>
  <c r="AB62" i="32"/>
  <c r="AD164" i="32"/>
  <c r="R58" i="32"/>
  <c r="AD100" i="32"/>
  <c r="R75" i="32"/>
  <c r="I117" i="33"/>
  <c r="R176" i="32"/>
  <c r="AD104" i="32"/>
  <c r="R130" i="32"/>
  <c r="I126" i="33"/>
  <c r="AC91" i="32"/>
  <c r="J175" i="35"/>
  <c r="R115" i="33"/>
  <c r="I143" i="35"/>
  <c r="AB107" i="32"/>
  <c r="AC93" i="32"/>
  <c r="R81" i="34"/>
  <c r="H94" i="32"/>
  <c r="AD126" i="32"/>
  <c r="J123" i="35"/>
  <c r="I76" i="32"/>
  <c r="J164" i="32"/>
  <c r="R132" i="32"/>
  <c r="R161" i="33"/>
  <c r="R67" i="35"/>
  <c r="S68" i="32"/>
  <c r="I85" i="33"/>
  <c r="I116" i="34"/>
  <c r="I117" i="34"/>
  <c r="J120" i="32"/>
  <c r="R73" i="32"/>
  <c r="AC165" i="32"/>
  <c r="R67" i="34"/>
  <c r="H68" i="32"/>
  <c r="AD98" i="32"/>
  <c r="I110" i="35"/>
  <c r="I150" i="32"/>
  <c r="J78" i="32"/>
  <c r="R104" i="32"/>
  <c r="R91" i="33"/>
  <c r="R165" i="35"/>
  <c r="S144" i="32"/>
  <c r="I170" i="33"/>
  <c r="I67" i="34"/>
  <c r="I66" i="34"/>
  <c r="J73" i="35"/>
  <c r="T77" i="32"/>
  <c r="AB73" i="32"/>
  <c r="AC88" i="32"/>
  <c r="R153" i="34"/>
  <c r="H155" i="32"/>
  <c r="AD179" i="32"/>
  <c r="I172" i="33"/>
  <c r="I81" i="32"/>
  <c r="J174" i="32"/>
  <c r="R61" i="32"/>
  <c r="AC103" i="32"/>
  <c r="R59" i="34"/>
  <c r="H79" i="32"/>
  <c r="AD117" i="32"/>
  <c r="I82" i="35"/>
  <c r="I169" i="34"/>
  <c r="R92" i="34"/>
  <c r="R171" i="35"/>
  <c r="R105" i="35"/>
  <c r="S98" i="32"/>
  <c r="R166" i="35"/>
  <c r="T105" i="32"/>
  <c r="H153" i="32"/>
  <c r="T146" i="32"/>
  <c r="R100" i="35"/>
  <c r="H126" i="33"/>
  <c r="H57" i="32"/>
  <c r="I148" i="33"/>
  <c r="R63" i="33"/>
  <c r="I93" i="35"/>
  <c r="R170" i="34"/>
  <c r="I139" i="35"/>
  <c r="T110" i="32"/>
  <c r="AB119" i="32"/>
  <c r="AC105" i="32"/>
  <c r="R77" i="34"/>
  <c r="H167" i="32"/>
  <c r="AD138" i="32"/>
  <c r="I51" i="35"/>
  <c r="I68" i="32"/>
  <c r="J163" i="32"/>
  <c r="R144" i="32"/>
  <c r="R181" i="33"/>
  <c r="R158" i="35"/>
  <c r="S80" i="32"/>
  <c r="J64" i="35"/>
  <c r="I112" i="34"/>
  <c r="I177" i="35"/>
  <c r="I57" i="33"/>
  <c r="J52" i="35"/>
  <c r="I74" i="33"/>
  <c r="I115" i="33"/>
  <c r="S105" i="35"/>
  <c r="S113" i="33"/>
  <c r="J171" i="34"/>
  <c r="J81" i="34"/>
  <c r="S69" i="35"/>
  <c r="S52" i="33"/>
  <c r="J104" i="33"/>
  <c r="J117" i="33"/>
  <c r="S71" i="35"/>
  <c r="S71" i="33"/>
  <c r="J90" i="34"/>
  <c r="J136" i="34"/>
  <c r="T162" i="33"/>
  <c r="T91" i="33"/>
  <c r="S179" i="34"/>
  <c r="J160" i="33"/>
  <c r="S57" i="35"/>
  <c r="S142" i="33"/>
  <c r="S124" i="34"/>
  <c r="J123" i="33"/>
  <c r="T54" i="33"/>
  <c r="S90" i="34"/>
  <c r="J98" i="35"/>
  <c r="T55" i="33"/>
  <c r="S180" i="34"/>
  <c r="S115" i="33"/>
  <c r="J90" i="33"/>
  <c r="S162" i="35"/>
  <c r="S182" i="33"/>
  <c r="J64" i="33"/>
  <c r="S127" i="35"/>
  <c r="S167" i="33"/>
  <c r="J58" i="33"/>
  <c r="S132" i="34"/>
  <c r="J125" i="34"/>
  <c r="T100" i="33"/>
  <c r="S98" i="34"/>
  <c r="J177" i="33"/>
  <c r="T113" i="33"/>
  <c r="S75" i="34"/>
  <c r="J122" i="33"/>
  <c r="J162" i="33"/>
  <c r="S120" i="34"/>
  <c r="J180" i="33"/>
  <c r="T56" i="33"/>
  <c r="S70" i="34"/>
  <c r="S151" i="35"/>
  <c r="S172" i="33"/>
  <c r="S108" i="34"/>
  <c r="J78" i="33"/>
  <c r="J52" i="34"/>
  <c r="J112" i="34"/>
  <c r="S166" i="34"/>
  <c r="J151" i="33"/>
  <c r="T160" i="33"/>
  <c r="S165" i="35"/>
  <c r="J96" i="34"/>
  <c r="I137" i="32"/>
  <c r="T170" i="32"/>
  <c r="R132" i="35"/>
  <c r="I129" i="35"/>
  <c r="J121" i="32"/>
  <c r="J94" i="32"/>
  <c r="R124" i="35"/>
  <c r="I95" i="34"/>
  <c r="AB102" i="32"/>
  <c r="H87" i="32"/>
  <c r="I85" i="34"/>
  <c r="J92" i="35"/>
  <c r="T137" i="33"/>
  <c r="S117" i="35"/>
  <c r="J66" i="33"/>
  <c r="S127" i="34"/>
  <c r="T173" i="33"/>
  <c r="T78" i="32"/>
  <c r="H156" i="32"/>
  <c r="S79" i="32"/>
  <c r="R122" i="32"/>
  <c r="T172" i="32"/>
  <c r="AD80" i="32"/>
  <c r="AB152" i="32"/>
  <c r="AD99" i="32"/>
  <c r="AB125" i="32"/>
  <c r="AD52" i="32"/>
  <c r="R167" i="32"/>
  <c r="AD167" i="32"/>
  <c r="AC139" i="32"/>
  <c r="I77" i="35"/>
  <c r="AC154" i="32"/>
  <c r="J53" i="35"/>
  <c r="AB123" i="32"/>
  <c r="AC109" i="32"/>
  <c r="R97" i="34"/>
  <c r="H149" i="32"/>
  <c r="AD57" i="32"/>
  <c r="I167" i="35"/>
  <c r="I117" i="32"/>
  <c r="J167" i="32"/>
  <c r="R51" i="32"/>
  <c r="R107" i="33"/>
  <c r="R134" i="35"/>
  <c r="S152" i="32"/>
  <c r="J180" i="35"/>
  <c r="I160" i="33"/>
  <c r="I138" i="33"/>
  <c r="T158" i="32"/>
  <c r="AB95" i="32"/>
  <c r="AC81" i="32"/>
  <c r="R69" i="34"/>
  <c r="H181" i="32"/>
  <c r="AD114" i="32"/>
  <c r="J63" i="35"/>
  <c r="I56" i="32"/>
  <c r="J63" i="32"/>
  <c r="R120" i="32"/>
  <c r="R101" i="33"/>
  <c r="R133" i="35"/>
  <c r="S52" i="32"/>
  <c r="I123" i="34"/>
  <c r="I56" i="34"/>
  <c r="I99" i="33"/>
  <c r="J62" i="35"/>
  <c r="T134" i="32"/>
  <c r="AB167" i="32"/>
  <c r="AC160" i="32"/>
  <c r="R169" i="34"/>
  <c r="H117" i="32"/>
  <c r="S85" i="32"/>
  <c r="I125" i="34"/>
  <c r="I174" i="32"/>
  <c r="J140" i="32"/>
  <c r="AB82" i="32"/>
  <c r="AC92" i="32"/>
  <c r="R74" i="34"/>
  <c r="H126" i="32"/>
  <c r="AD133" i="32"/>
  <c r="I149" i="33"/>
  <c r="I145" i="34"/>
  <c r="R111" i="32"/>
  <c r="J156" i="35"/>
  <c r="AC85" i="32"/>
  <c r="I124" i="35"/>
  <c r="AC167" i="32"/>
  <c r="I163" i="35"/>
  <c r="R144" i="33"/>
  <c r="I131" i="34"/>
  <c r="R68" i="33"/>
  <c r="I51" i="34"/>
  <c r="R155" i="33"/>
  <c r="I135" i="32"/>
  <c r="R60" i="34"/>
  <c r="I93" i="32"/>
  <c r="R154" i="35"/>
  <c r="I58" i="32"/>
  <c r="R90" i="32"/>
  <c r="R118" i="33"/>
  <c r="R99" i="35"/>
  <c r="S181" i="32"/>
  <c r="I151" i="34"/>
  <c r="I81" i="34"/>
  <c r="T149" i="32"/>
  <c r="AB158" i="32"/>
  <c r="AC161" i="32"/>
  <c r="R182" i="34"/>
  <c r="R93" i="35"/>
  <c r="S171" i="32"/>
  <c r="I94" i="35"/>
  <c r="I150" i="35"/>
  <c r="I111" i="32"/>
  <c r="J64" i="32"/>
  <c r="R56" i="32"/>
  <c r="R88" i="33"/>
  <c r="R139" i="35"/>
  <c r="S173" i="32"/>
  <c r="J88" i="35"/>
  <c r="I68" i="33"/>
  <c r="T90" i="32"/>
  <c r="AB84" i="32"/>
  <c r="AC67" i="32"/>
  <c r="R150" i="34"/>
  <c r="H151" i="32"/>
  <c r="AD90" i="32"/>
  <c r="J177" i="35"/>
  <c r="J110" i="35"/>
  <c r="I181" i="33"/>
  <c r="I125" i="33"/>
  <c r="T122" i="32"/>
  <c r="AB99" i="32"/>
  <c r="AC117" i="32"/>
  <c r="R89" i="34"/>
  <c r="H109" i="32"/>
  <c r="AD150" i="32"/>
  <c r="J179" i="35"/>
  <c r="I155" i="32"/>
  <c r="J151" i="32"/>
  <c r="R156" i="32"/>
  <c r="R171" i="33"/>
  <c r="R150" i="35"/>
  <c r="S137" i="32"/>
  <c r="J124" i="35"/>
  <c r="I172" i="34"/>
  <c r="I104" i="32"/>
  <c r="I171" i="32"/>
  <c r="I59" i="32"/>
  <c r="J155" i="32"/>
  <c r="J143" i="32"/>
  <c r="S125" i="32"/>
  <c r="AB122" i="32"/>
  <c r="AD56" i="32"/>
  <c r="AB147" i="32"/>
  <c r="S83" i="32"/>
  <c r="AB94" i="32"/>
  <c r="AD113" i="32"/>
  <c r="I173" i="32"/>
  <c r="R115" i="35"/>
  <c r="T76" i="32"/>
  <c r="H171" i="32"/>
  <c r="J142" i="35"/>
  <c r="J75" i="32"/>
  <c r="R133" i="32"/>
  <c r="R94" i="33"/>
  <c r="R91" i="35"/>
  <c r="S75" i="32"/>
  <c r="I137" i="33"/>
  <c r="J85" i="35"/>
  <c r="T152" i="32"/>
  <c r="AB170" i="32"/>
  <c r="AC173" i="32"/>
  <c r="R69" i="33"/>
  <c r="R85" i="35"/>
  <c r="S91" i="32"/>
  <c r="I154" i="35"/>
  <c r="I78" i="34"/>
  <c r="J80" i="35"/>
  <c r="I135" i="34"/>
  <c r="I105" i="34"/>
  <c r="I176" i="34"/>
  <c r="I119" i="33"/>
  <c r="S87" i="35"/>
  <c r="S152" i="33"/>
  <c r="J79" i="34"/>
  <c r="J140" i="33"/>
  <c r="S177" i="35"/>
  <c r="S82" i="33"/>
  <c r="J149" i="33"/>
  <c r="S139" i="35"/>
  <c r="T59" i="33"/>
  <c r="S175" i="34"/>
  <c r="J114" i="33"/>
  <c r="S138" i="35"/>
  <c r="S110" i="33"/>
  <c r="T136" i="33"/>
  <c r="S96" i="34"/>
  <c r="J100" i="34"/>
  <c r="S170" i="35"/>
  <c r="T117" i="33"/>
  <c r="S67" i="34"/>
  <c r="S130" i="35"/>
  <c r="S81" i="33"/>
  <c r="J95" i="34"/>
  <c r="S175" i="35"/>
  <c r="S156" i="33"/>
  <c r="J98" i="33"/>
  <c r="S130" i="33"/>
  <c r="J130" i="34"/>
  <c r="T89" i="33"/>
  <c r="S153" i="34"/>
  <c r="J122" i="34"/>
  <c r="T60" i="33"/>
  <c r="S126" i="34"/>
  <c r="T66" i="33"/>
  <c r="S61" i="34"/>
  <c r="S109" i="35"/>
  <c r="S129" i="33"/>
  <c r="J75" i="33"/>
  <c r="S160" i="35"/>
  <c r="S163" i="33"/>
  <c r="J166" i="33"/>
  <c r="J160" i="34"/>
  <c r="T77" i="33"/>
  <c r="S118" i="34"/>
  <c r="S174" i="35"/>
  <c r="S123" i="33"/>
  <c r="J144" i="34"/>
  <c r="S66" i="35"/>
  <c r="S168" i="33"/>
  <c r="J71" i="33"/>
  <c r="J102" i="34"/>
  <c r="T114" i="33"/>
  <c r="S101" i="35"/>
  <c r="J57" i="33"/>
  <c r="J137" i="34"/>
  <c r="S177" i="33"/>
  <c r="S126" i="33"/>
  <c r="J155" i="33"/>
  <c r="T173" i="32"/>
  <c r="R162" i="34"/>
  <c r="I152" i="34"/>
  <c r="H169" i="35"/>
  <c r="R141" i="35"/>
  <c r="R162" i="32"/>
  <c r="H165" i="32"/>
  <c r="I70" i="32"/>
  <c r="AC58" i="32"/>
  <c r="AD121" i="32"/>
  <c r="I162" i="33"/>
  <c r="I114" i="33"/>
  <c r="S149" i="33"/>
  <c r="S95" i="35"/>
  <c r="J67" i="34"/>
  <c r="J137" i="33"/>
  <c r="T112" i="33"/>
  <c r="J146" i="33"/>
  <c r="J70" i="33"/>
  <c r="J109" i="34"/>
  <c r="S83" i="34"/>
  <c r="S83" i="35"/>
  <c r="S149" i="35"/>
  <c r="S63" i="33"/>
  <c r="J130" i="35"/>
  <c r="S173" i="33"/>
  <c r="S153" i="33"/>
  <c r="S161" i="33"/>
  <c r="S140" i="33"/>
  <c r="T57" i="32"/>
  <c r="J60" i="32"/>
  <c r="J117" i="32"/>
  <c r="R155" i="32"/>
  <c r="AB89" i="32"/>
  <c r="AB72" i="32"/>
  <c r="AD178" i="32"/>
  <c r="I94" i="33"/>
  <c r="R53" i="35"/>
  <c r="AB155" i="32"/>
  <c r="I65" i="34"/>
  <c r="AC131" i="32"/>
  <c r="J173" i="35"/>
  <c r="AC135" i="32"/>
  <c r="J93" i="35"/>
  <c r="R76" i="33"/>
  <c r="J65" i="35"/>
  <c r="R119" i="34"/>
  <c r="I131" i="32"/>
  <c r="R53" i="34"/>
  <c r="I114" i="32"/>
  <c r="R150" i="32"/>
  <c r="R81" i="33"/>
  <c r="R58" i="35"/>
  <c r="S77" i="32"/>
  <c r="AD131" i="32"/>
  <c r="I133" i="35"/>
  <c r="T168" i="32"/>
  <c r="AB175" i="32"/>
  <c r="R160" i="32"/>
  <c r="R77" i="33"/>
  <c r="R167" i="35"/>
  <c r="S124" i="32"/>
  <c r="J146" i="35"/>
  <c r="I114" i="34"/>
  <c r="I169" i="35"/>
  <c r="J70" i="32"/>
  <c r="R84" i="32"/>
  <c r="R169" i="33"/>
  <c r="R107" i="35"/>
  <c r="S169" i="32"/>
  <c r="I124" i="33"/>
  <c r="I153" i="35"/>
  <c r="T137" i="32"/>
  <c r="AB146" i="32"/>
  <c r="AC171" i="32"/>
  <c r="R166" i="34"/>
  <c r="R101" i="35"/>
  <c r="S87" i="32"/>
  <c r="J166" i="35"/>
  <c r="I146" i="33"/>
  <c r="I139" i="34"/>
  <c r="I135" i="33"/>
  <c r="T138" i="32"/>
  <c r="AB115" i="32"/>
  <c r="AC133" i="32"/>
  <c r="R105" i="34"/>
  <c r="H142" i="32"/>
  <c r="AD50" i="32"/>
  <c r="J168" i="35"/>
  <c r="I159" i="32"/>
  <c r="J180" i="32"/>
  <c r="R63" i="32"/>
  <c r="R71" i="33"/>
  <c r="R118" i="35"/>
  <c r="S176" i="32"/>
  <c r="I168" i="35"/>
  <c r="I125" i="35"/>
  <c r="I74" i="32"/>
  <c r="R139" i="33"/>
  <c r="I76" i="34"/>
  <c r="R156" i="34"/>
  <c r="I157" i="32"/>
  <c r="R63" i="34"/>
  <c r="I167" i="32"/>
  <c r="R138" i="35"/>
  <c r="I119" i="32"/>
  <c r="R112" i="35"/>
  <c r="I52" i="32"/>
  <c r="R137" i="35"/>
  <c r="J123" i="32"/>
  <c r="H80" i="32"/>
  <c r="J179" i="32"/>
  <c r="S135" i="32"/>
  <c r="J139" i="32"/>
  <c r="R109" i="32"/>
  <c r="R83" i="33"/>
  <c r="R56" i="35"/>
  <c r="S141" i="32"/>
  <c r="I150" i="33"/>
  <c r="I179" i="35"/>
  <c r="T121" i="32"/>
  <c r="AB138" i="32"/>
  <c r="AC116" i="32"/>
  <c r="R114" i="34"/>
  <c r="H112" i="32"/>
  <c r="AD73" i="32"/>
  <c r="I60" i="35"/>
  <c r="I106" i="33"/>
  <c r="T177" i="32"/>
  <c r="AB172" i="32"/>
  <c r="R157" i="32"/>
  <c r="R131" i="33"/>
  <c r="R174" i="35"/>
  <c r="S113" i="32"/>
  <c r="J54" i="35"/>
  <c r="I166" i="34"/>
  <c r="T125" i="32"/>
  <c r="AB110" i="32"/>
  <c r="AC120" i="32"/>
  <c r="R86" i="34"/>
  <c r="H129" i="32"/>
  <c r="AD129" i="32"/>
  <c r="J143" i="35"/>
  <c r="I130" i="34"/>
  <c r="I177" i="34"/>
  <c r="I155" i="35"/>
  <c r="J154" i="32"/>
  <c r="R145" i="32"/>
  <c r="R78" i="33"/>
  <c r="R83" i="35"/>
  <c r="S61" i="32"/>
  <c r="J89" i="35"/>
  <c r="J145" i="35"/>
  <c r="T164" i="32"/>
  <c r="AB182" i="32"/>
  <c r="AC177" i="32"/>
  <c r="R56" i="33"/>
  <c r="R51" i="35"/>
  <c r="S100" i="32"/>
  <c r="I131" i="33"/>
  <c r="I138" i="34"/>
  <c r="R155" i="34"/>
  <c r="R135" i="35"/>
  <c r="R136" i="35"/>
  <c r="S136" i="32"/>
  <c r="R169" i="32"/>
  <c r="J114" i="35"/>
  <c r="AC100" i="32"/>
  <c r="I71" i="35"/>
  <c r="AC172" i="32"/>
  <c r="I89" i="33"/>
  <c r="AC104" i="32"/>
  <c r="J95" i="35"/>
  <c r="J176" i="32"/>
  <c r="S177" i="32"/>
  <c r="AB166" i="32"/>
  <c r="S86" i="32"/>
  <c r="I156" i="32"/>
  <c r="J61" i="32"/>
  <c r="R121" i="32"/>
  <c r="R178" i="33"/>
  <c r="R180" i="35"/>
  <c r="S121" i="32"/>
  <c r="I71" i="33"/>
  <c r="I175" i="35"/>
  <c r="T133" i="32"/>
  <c r="AB150" i="32"/>
  <c r="AC128" i="32"/>
  <c r="R110" i="34"/>
  <c r="H70" i="32"/>
  <c r="AD85" i="32"/>
  <c r="I120" i="35"/>
  <c r="I166" i="33"/>
  <c r="I58" i="34"/>
  <c r="I57" i="34"/>
  <c r="I109" i="34"/>
  <c r="I161" i="35"/>
  <c r="I75" i="34"/>
  <c r="T123" i="33"/>
  <c r="S167" i="34"/>
  <c r="J138" i="33"/>
  <c r="S73" i="35"/>
  <c r="T127" i="33"/>
  <c r="S155" i="34"/>
  <c r="J175" i="34"/>
  <c r="S86" i="35"/>
  <c r="T177" i="33"/>
  <c r="S92" i="34"/>
  <c r="J172" i="34"/>
  <c r="S161" i="35"/>
  <c r="S93" i="35"/>
  <c r="S132" i="33"/>
  <c r="J111" i="33"/>
  <c r="J141" i="33"/>
  <c r="T79" i="33"/>
  <c r="S60" i="33"/>
  <c r="J130" i="33"/>
  <c r="S104" i="35"/>
  <c r="S80" i="33"/>
  <c r="J136" i="33"/>
  <c r="S119" i="35"/>
  <c r="S157" i="33"/>
  <c r="J176" i="34"/>
  <c r="S128" i="34"/>
  <c r="J76" i="33"/>
  <c r="T179" i="33"/>
  <c r="S78" i="34"/>
  <c r="S135" i="35"/>
  <c r="T172" i="33"/>
  <c r="S172" i="34"/>
  <c r="S116" i="33"/>
  <c r="J68" i="33"/>
  <c r="S91" i="35"/>
  <c r="S96" i="33"/>
  <c r="J115" i="34"/>
  <c r="S142" i="35"/>
  <c r="S178" i="33"/>
  <c r="J74" i="33"/>
  <c r="J135" i="33"/>
  <c r="S164" i="33"/>
  <c r="J179" i="33"/>
  <c r="S118" i="35"/>
  <c r="S117" i="33"/>
  <c r="J153" i="33"/>
  <c r="T121" i="33"/>
  <c r="S112" i="33"/>
  <c r="J111" i="34"/>
  <c r="J57" i="34"/>
  <c r="S74" i="33"/>
  <c r="T110" i="33"/>
  <c r="J156" i="33"/>
  <c r="S81" i="34"/>
  <c r="S53" i="34"/>
  <c r="S150" i="34"/>
  <c r="I134" i="35"/>
  <c r="R148" i="33"/>
  <c r="I105" i="35"/>
  <c r="AC51" i="32"/>
  <c r="AC89" i="32"/>
  <c r="I128" i="35"/>
  <c r="AC121" i="32"/>
  <c r="AC87" i="32"/>
  <c r="J117" i="35"/>
  <c r="I110" i="32"/>
  <c r="S118" i="32"/>
  <c r="AC53" i="32"/>
  <c r="I182" i="32"/>
  <c r="R64" i="34"/>
  <c r="I146" i="32"/>
  <c r="R115" i="34"/>
  <c r="I115" i="32"/>
  <c r="R113" i="35"/>
  <c r="T144" i="32"/>
  <c r="H166" i="32"/>
  <c r="J119" i="32"/>
  <c r="H51" i="32"/>
  <c r="J131" i="32"/>
  <c r="R125" i="32"/>
  <c r="R163" i="33"/>
  <c r="R156" i="35"/>
  <c r="S157" i="32"/>
  <c r="J111" i="35"/>
  <c r="I167" i="33"/>
  <c r="T79" i="32"/>
  <c r="AB88" i="32"/>
  <c r="AC54" i="32"/>
  <c r="R130" i="34"/>
  <c r="H124" i="32"/>
  <c r="AD168" i="32"/>
  <c r="I104" i="34"/>
  <c r="I139" i="33"/>
  <c r="I91" i="32"/>
  <c r="J55" i="32"/>
  <c r="R97" i="32"/>
  <c r="R158" i="33"/>
  <c r="R64" i="35"/>
  <c r="S129" i="32"/>
  <c r="I90" i="33"/>
  <c r="I119" i="35"/>
  <c r="T141" i="32"/>
  <c r="AB126" i="32"/>
  <c r="AC136" i="32"/>
  <c r="R102" i="34"/>
  <c r="H110" i="32"/>
  <c r="AD61" i="32"/>
  <c r="J132" i="35"/>
  <c r="I63" i="33"/>
  <c r="I69" i="34"/>
  <c r="I55" i="34"/>
  <c r="J165" i="32"/>
  <c r="R174" i="32"/>
  <c r="R84" i="33"/>
  <c r="R116" i="35"/>
  <c r="H102" i="32"/>
  <c r="AD166" i="32"/>
  <c r="J134" i="35"/>
  <c r="T53" i="32"/>
  <c r="J137" i="32"/>
  <c r="R96" i="32"/>
  <c r="R162" i="33"/>
  <c r="R73" i="35"/>
  <c r="S116" i="32"/>
  <c r="I62" i="33"/>
  <c r="I91" i="35"/>
  <c r="I122" i="32"/>
  <c r="R52" i="35"/>
  <c r="T82" i="32"/>
  <c r="H132" i="32"/>
  <c r="J112" i="32"/>
  <c r="H96" i="32"/>
  <c r="J84" i="32"/>
  <c r="S150" i="32"/>
  <c r="J162" i="32"/>
  <c r="H111" i="32"/>
  <c r="J113" i="32"/>
  <c r="S56" i="32"/>
  <c r="R65" i="32"/>
  <c r="AD108" i="32"/>
  <c r="R86" i="32"/>
  <c r="J91" i="35"/>
  <c r="AB71" i="32"/>
  <c r="AC64" i="32"/>
  <c r="R145" i="34"/>
  <c r="H81" i="32"/>
  <c r="AD163" i="32"/>
  <c r="J157" i="35"/>
  <c r="I112" i="32"/>
  <c r="J103" i="32"/>
  <c r="R177" i="32"/>
  <c r="R156" i="33"/>
  <c r="R52" i="34"/>
  <c r="H63" i="32"/>
  <c r="AD93" i="32"/>
  <c r="I150" i="34"/>
  <c r="I72" i="33"/>
  <c r="T92" i="32"/>
  <c r="AB142" i="32"/>
  <c r="AC90" i="32"/>
  <c r="R117" i="34"/>
  <c r="H128" i="32"/>
  <c r="AD78" i="32"/>
  <c r="I144" i="35"/>
  <c r="I80" i="32"/>
  <c r="J150" i="32"/>
  <c r="R148" i="32"/>
  <c r="R121" i="33"/>
  <c r="R79" i="35"/>
  <c r="S54" i="32"/>
  <c r="I155" i="33"/>
  <c r="I101" i="34"/>
  <c r="I96" i="34"/>
  <c r="I137" i="34"/>
  <c r="I64" i="32"/>
  <c r="J85" i="32"/>
  <c r="R101" i="32"/>
  <c r="R174" i="33"/>
  <c r="R172" i="35"/>
  <c r="S133" i="32"/>
  <c r="J55" i="35"/>
  <c r="I103" i="34"/>
  <c r="T145" i="32"/>
  <c r="AB129" i="32"/>
  <c r="AC140" i="32"/>
  <c r="R122" i="34"/>
  <c r="H154" i="32"/>
  <c r="AD65" i="32"/>
  <c r="I116" i="35"/>
  <c r="I161" i="33"/>
  <c r="H91" i="33"/>
  <c r="T178" i="32"/>
  <c r="T147" i="32"/>
  <c r="AB161" i="32"/>
  <c r="R133" i="33"/>
  <c r="I182" i="35"/>
  <c r="R98" i="34"/>
  <c r="I58" i="33"/>
  <c r="R165" i="34"/>
  <c r="I169" i="32"/>
  <c r="R70" i="34"/>
  <c r="I141" i="34"/>
  <c r="R92" i="32"/>
  <c r="I136" i="35"/>
  <c r="AC159" i="32"/>
  <c r="J106" i="35"/>
  <c r="T85" i="32"/>
  <c r="AB61" i="32"/>
  <c r="AC76" i="32"/>
  <c r="R141" i="34"/>
  <c r="H160" i="32"/>
  <c r="AD175" i="32"/>
  <c r="I85" i="35"/>
  <c r="I139" i="32"/>
  <c r="J127" i="32"/>
  <c r="R181" i="32"/>
  <c r="R62" i="33"/>
  <c r="R173" i="34"/>
  <c r="H55" i="32"/>
  <c r="AD105" i="32"/>
  <c r="J154" i="35"/>
  <c r="I132" i="33"/>
  <c r="I61" i="33"/>
  <c r="I128" i="34"/>
  <c r="I81" i="35"/>
  <c r="I61" i="34"/>
  <c r="I108" i="34"/>
  <c r="T108" i="33"/>
  <c r="S84" i="34"/>
  <c r="J178" i="34"/>
  <c r="S178" i="35"/>
  <c r="T122" i="33"/>
  <c r="S72" i="34"/>
  <c r="J83" i="34"/>
  <c r="S82" i="35"/>
  <c r="S108" i="33"/>
  <c r="S55" i="34"/>
  <c r="J80" i="34"/>
  <c r="T73" i="33"/>
  <c r="S79" i="35"/>
  <c r="S69" i="33"/>
  <c r="J151" i="34"/>
  <c r="J163" i="33"/>
  <c r="T70" i="33"/>
  <c r="S120" i="33"/>
  <c r="J170" i="34"/>
  <c r="T133" i="33"/>
  <c r="S149" i="34"/>
  <c r="J62" i="33"/>
  <c r="T118" i="33"/>
  <c r="S138" i="34"/>
  <c r="T143" i="33"/>
  <c r="S182" i="34"/>
  <c r="S141" i="35"/>
  <c r="S118" i="33"/>
  <c r="J124" i="33"/>
  <c r="S180" i="35"/>
  <c r="S143" i="33"/>
  <c r="J82" i="34"/>
  <c r="S62" i="33"/>
  <c r="J131" i="33"/>
  <c r="T139" i="33"/>
  <c r="S157" i="34"/>
  <c r="J174" i="33"/>
  <c r="T132" i="33"/>
  <c r="S146" i="34"/>
  <c r="J182" i="34"/>
  <c r="J168" i="33"/>
  <c r="S151" i="33"/>
  <c r="J119" i="33"/>
  <c r="T159" i="33"/>
  <c r="S145" i="34"/>
  <c r="J79" i="33"/>
  <c r="T124" i="33"/>
  <c r="S111" i="34"/>
  <c r="J170" i="33"/>
  <c r="J138" i="34"/>
  <c r="S54" i="34"/>
  <c r="S105" i="33"/>
  <c r="J169" i="33"/>
  <c r="J154" i="34"/>
  <c r="J89" i="34"/>
  <c r="J74" i="34"/>
  <c r="R138" i="33"/>
  <c r="S153" i="32"/>
  <c r="J114" i="32"/>
  <c r="AD172" i="32"/>
  <c r="AD134" i="32"/>
  <c r="T56" i="32"/>
  <c r="R157" i="34"/>
  <c r="AD143" i="32"/>
  <c r="AB179" i="32"/>
  <c r="R126" i="35"/>
  <c r="I65" i="35"/>
  <c r="I136" i="33"/>
  <c r="S152" i="35"/>
  <c r="J152" i="33"/>
  <c r="S88" i="34"/>
  <c r="T97" i="33"/>
  <c r="T94" i="33"/>
  <c r="S131" i="34"/>
  <c r="S121" i="33"/>
  <c r="T99" i="33"/>
  <c r="T111" i="33"/>
  <c r="S144" i="34"/>
  <c r="S169" i="34"/>
  <c r="S71" i="34"/>
  <c r="S54" i="35"/>
  <c r="J142" i="34"/>
  <c r="J145" i="33"/>
  <c r="J174" i="34"/>
  <c r="J102" i="33"/>
  <c r="J60" i="34"/>
  <c r="T111" i="32"/>
  <c r="AB177" i="32"/>
  <c r="AB156" i="32"/>
  <c r="AC179" i="32"/>
  <c r="R129" i="34"/>
  <c r="S159" i="32"/>
  <c r="I124" i="34"/>
  <c r="S78" i="35"/>
  <c r="T126" i="33"/>
  <c r="J179" i="34"/>
  <c r="T61" i="33"/>
  <c r="J113" i="34"/>
  <c r="J106" i="33"/>
  <c r="S86" i="34"/>
  <c r="H131" i="32"/>
  <c r="S55" i="32"/>
  <c r="AC55" i="32"/>
  <c r="I53" i="32"/>
  <c r="R62" i="35"/>
  <c r="I156" i="34"/>
  <c r="R101" i="34"/>
  <c r="I180" i="32"/>
  <c r="R110" i="35"/>
  <c r="I107" i="34"/>
  <c r="R105" i="32"/>
  <c r="I162" i="34"/>
  <c r="AC124" i="32"/>
  <c r="J72" i="35"/>
  <c r="T65" i="32"/>
  <c r="AB101" i="32"/>
  <c r="AC59" i="32"/>
  <c r="R125" i="34"/>
  <c r="H65" i="32"/>
  <c r="AD157" i="32"/>
  <c r="I132" i="34"/>
  <c r="I99" i="32"/>
  <c r="J87" i="32"/>
  <c r="R161" i="32"/>
  <c r="R57" i="33"/>
  <c r="R125" i="35"/>
  <c r="S70" i="32"/>
  <c r="AD142" i="32"/>
  <c r="I102" i="35"/>
  <c r="I84" i="33"/>
  <c r="I174" i="34"/>
  <c r="I94" i="34"/>
  <c r="I127" i="35"/>
  <c r="I64" i="34"/>
  <c r="I91" i="34"/>
  <c r="T67" i="33"/>
  <c r="S68" i="34"/>
  <c r="J55" i="33"/>
  <c r="J158" i="35"/>
  <c r="T92" i="33"/>
  <c r="S181" i="34"/>
  <c r="J143" i="34"/>
  <c r="S125" i="35"/>
  <c r="S73" i="33"/>
  <c r="J59" i="34"/>
  <c r="J120" i="33"/>
  <c r="T164" i="33"/>
  <c r="S157" i="35"/>
  <c r="S146" i="33"/>
  <c r="J128" i="34"/>
  <c r="J109" i="35"/>
  <c r="T146" i="33"/>
  <c r="J70" i="35"/>
  <c r="J147" i="34"/>
  <c r="T181" i="33"/>
  <c r="S133" i="34"/>
  <c r="J139" i="34"/>
  <c r="T120" i="33"/>
  <c r="S115" i="34"/>
  <c r="T82" i="33"/>
  <c r="S51" i="34"/>
  <c r="S167" i="35"/>
  <c r="S59" i="33"/>
  <c r="J51" i="34"/>
  <c r="S68" i="35"/>
  <c r="S144" i="33"/>
  <c r="J91" i="34"/>
  <c r="S128" i="33"/>
  <c r="J58" i="34"/>
  <c r="T95" i="33"/>
  <c r="S141" i="34"/>
  <c r="J167" i="33"/>
  <c r="T158" i="33"/>
  <c r="S130" i="34"/>
  <c r="J141" i="34"/>
  <c r="J55" i="34"/>
  <c r="S168" i="34"/>
  <c r="J140" i="34"/>
  <c r="T135" i="33"/>
  <c r="J139" i="33"/>
  <c r="S95" i="34"/>
  <c r="J180" i="34"/>
  <c r="J59" i="35"/>
  <c r="S57" i="33"/>
  <c r="R51" i="33"/>
  <c r="R131" i="35"/>
  <c r="I121" i="32"/>
  <c r="R134" i="34"/>
  <c r="I87" i="33"/>
  <c r="T126" i="32"/>
  <c r="R93" i="34"/>
  <c r="J74" i="35"/>
  <c r="R71" i="32"/>
  <c r="S164" i="32"/>
  <c r="I165" i="33"/>
  <c r="I102" i="33"/>
  <c r="S99" i="33"/>
  <c r="S114" i="35"/>
  <c r="J75" i="34"/>
  <c r="J64" i="34"/>
  <c r="S102" i="35"/>
  <c r="S106" i="35"/>
  <c r="J181" i="33"/>
  <c r="J150" i="33"/>
  <c r="S84" i="33"/>
  <c r="S97" i="33"/>
  <c r="S131" i="33"/>
  <c r="J154" i="33"/>
  <c r="J129" i="34"/>
  <c r="J146" i="34"/>
  <c r="J69" i="34"/>
  <c r="J167" i="34"/>
  <c r="J126" i="33"/>
  <c r="AB51" i="32"/>
  <c r="R52" i="32"/>
  <c r="R119" i="32"/>
  <c r="R98" i="33"/>
  <c r="AB165" i="32"/>
  <c r="AD110" i="32"/>
  <c r="R116" i="32"/>
  <c r="I109" i="33"/>
  <c r="R166" i="32"/>
  <c r="AD82" i="32"/>
  <c r="R108" i="32"/>
  <c r="I122" i="33"/>
  <c r="T161" i="32"/>
  <c r="H144" i="32"/>
  <c r="J166" i="32"/>
  <c r="H58" i="32"/>
  <c r="I70" i="33"/>
  <c r="J52" i="32"/>
  <c r="R153" i="32"/>
  <c r="R59" i="33"/>
  <c r="R155" i="35"/>
  <c r="S93" i="32"/>
  <c r="J160" i="35"/>
  <c r="I80" i="34"/>
  <c r="T86" i="32"/>
  <c r="AB60" i="32"/>
  <c r="AC75" i="32"/>
  <c r="R142" i="34"/>
  <c r="H77" i="32"/>
  <c r="AD174" i="32"/>
  <c r="I117" i="35"/>
  <c r="I178" i="35"/>
  <c r="I179" i="34"/>
  <c r="I134" i="33"/>
  <c r="I73" i="33"/>
  <c r="J103" i="35"/>
  <c r="I67" i="33"/>
  <c r="S112" i="35"/>
  <c r="S103" i="33"/>
  <c r="J116" i="34"/>
  <c r="S74" i="35"/>
  <c r="T68" i="33"/>
  <c r="J118" i="35"/>
  <c r="J53" i="34"/>
  <c r="S129" i="35"/>
  <c r="T74" i="33"/>
  <c r="S143" i="34"/>
  <c r="J135" i="34"/>
  <c r="S110" i="35"/>
  <c r="S170" i="33"/>
  <c r="T147" i="33"/>
  <c r="S64" i="34"/>
  <c r="J95" i="33"/>
  <c r="T153" i="33"/>
  <c r="T51" i="33"/>
  <c r="J93" i="33"/>
  <c r="S53" i="35"/>
  <c r="S104" i="33"/>
  <c r="J132" i="34"/>
  <c r="S92" i="35"/>
  <c r="S133" i="33"/>
  <c r="J177" i="34"/>
  <c r="S160" i="34"/>
  <c r="J157" i="33"/>
  <c r="T57" i="33"/>
  <c r="S110" i="34"/>
  <c r="J116" i="33"/>
  <c r="T163" i="33"/>
  <c r="S87" i="34"/>
  <c r="T65" i="33"/>
  <c r="S58" i="34"/>
  <c r="S172" i="35"/>
  <c r="S75" i="33"/>
  <c r="J112" i="33"/>
  <c r="S76" i="35"/>
  <c r="S125" i="33"/>
  <c r="J169" i="34"/>
  <c r="J91" i="33"/>
  <c r="T129" i="33"/>
  <c r="S67" i="35"/>
  <c r="T182" i="33"/>
  <c r="R114" i="33"/>
  <c r="R76" i="32"/>
  <c r="I98" i="34"/>
  <c r="H140" i="32"/>
  <c r="I87" i="32"/>
  <c r="J170" i="32"/>
  <c r="R148" i="35"/>
  <c r="I164" i="35"/>
  <c r="R103" i="33"/>
  <c r="AD148" i="32"/>
  <c r="I176" i="33"/>
  <c r="I82" i="33"/>
  <c r="J85" i="33"/>
  <c r="S77" i="33"/>
  <c r="S97" i="35"/>
  <c r="S140" i="34"/>
  <c r="J128" i="33"/>
  <c r="S61" i="33"/>
  <c r="S154" i="35"/>
  <c r="T69" i="33"/>
  <c r="AC74" i="32"/>
  <c r="J162" i="34"/>
  <c r="S91" i="34"/>
  <c r="AC106" i="32"/>
  <c r="T66" i="32"/>
  <c r="I153" i="34"/>
  <c r="J65" i="33"/>
  <c r="S109" i="33"/>
  <c r="S158" i="33"/>
  <c r="J99" i="34"/>
  <c r="T86" i="33"/>
  <c r="J101" i="34"/>
  <c r="S111" i="35"/>
  <c r="H74" i="32"/>
  <c r="S59" i="32"/>
  <c r="H123" i="32"/>
  <c r="J145" i="32"/>
  <c r="S78" i="32"/>
  <c r="T118" i="32"/>
  <c r="H54" i="32"/>
  <c r="J73" i="32"/>
  <c r="S168" i="32"/>
  <c r="I96" i="33"/>
  <c r="R54" i="33"/>
  <c r="I59" i="35"/>
  <c r="R106" i="34"/>
  <c r="I86" i="33"/>
  <c r="J152" i="32"/>
  <c r="AB103" i="32"/>
  <c r="AC142" i="32"/>
  <c r="R61" i="34"/>
  <c r="H62" i="32"/>
  <c r="AD122" i="32"/>
  <c r="I158" i="33"/>
  <c r="I148" i="32"/>
  <c r="J97" i="32"/>
  <c r="R128" i="32"/>
  <c r="R109" i="33"/>
  <c r="R149" i="35"/>
  <c r="S84" i="32"/>
  <c r="J75" i="35"/>
  <c r="I68" i="35"/>
  <c r="I174" i="33"/>
  <c r="I121" i="34"/>
  <c r="I109" i="35"/>
  <c r="I147" i="34"/>
  <c r="I105" i="33"/>
  <c r="S146" i="35"/>
  <c r="S134" i="33"/>
  <c r="J148" i="34"/>
  <c r="J117" i="34"/>
  <c r="S176" i="35"/>
  <c r="S83" i="33"/>
  <c r="J168" i="34"/>
  <c r="J65" i="34"/>
  <c r="S100" i="35"/>
  <c r="S136" i="33"/>
  <c r="J100" i="33"/>
  <c r="J105" i="33"/>
  <c r="T150" i="33"/>
  <c r="T165" i="33"/>
  <c r="S163" i="34"/>
  <c r="J86" i="34"/>
  <c r="S171" i="35"/>
  <c r="S148" i="33"/>
  <c r="S101" i="34"/>
  <c r="J107" i="34"/>
  <c r="T76" i="33"/>
  <c r="S74" i="34"/>
  <c r="S158" i="35"/>
  <c r="S68" i="33"/>
  <c r="J149" i="34"/>
  <c r="S169" i="33"/>
  <c r="J67" i="33"/>
  <c r="S108" i="35"/>
  <c r="S159" i="33"/>
  <c r="J92" i="33"/>
  <c r="T176" i="33"/>
  <c r="S174" i="34"/>
  <c r="J98" i="34"/>
  <c r="S116" i="34"/>
  <c r="J70" i="34"/>
  <c r="T104" i="33"/>
  <c r="S82" i="34"/>
  <c r="S143" i="35"/>
  <c r="T58" i="33"/>
  <c r="S52" i="34"/>
  <c r="J182" i="33"/>
  <c r="J94" i="33"/>
  <c r="S97" i="34"/>
  <c r="S132" i="35"/>
  <c r="S91" i="33"/>
  <c r="S84" i="35"/>
  <c r="J97" i="34"/>
  <c r="J142" i="33"/>
  <c r="J181" i="34"/>
  <c r="J166" i="34"/>
  <c r="I149" i="35"/>
  <c r="I128" i="33"/>
  <c r="R157" i="33"/>
  <c r="J129" i="35"/>
  <c r="R140" i="32"/>
  <c r="AB77" i="32"/>
  <c r="H175" i="32"/>
  <c r="I164" i="32"/>
  <c r="AC141" i="32"/>
  <c r="I108" i="35"/>
  <c r="I160" i="34"/>
  <c r="I56" i="33"/>
  <c r="S100" i="34"/>
  <c r="T64" i="33"/>
  <c r="S136" i="35"/>
  <c r="J103" i="34"/>
  <c r="T87" i="33"/>
  <c r="T145" i="33"/>
  <c r="T75" i="33"/>
  <c r="S173" i="35"/>
  <c r="S73" i="34"/>
  <c r="S94" i="34"/>
  <c r="S142" i="34"/>
  <c r="S59" i="35"/>
  <c r="S133" i="35"/>
  <c r="J97" i="33"/>
  <c r="S121" i="35"/>
  <c r="J61" i="35"/>
  <c r="J101" i="33"/>
  <c r="AD173" i="32"/>
  <c r="J141" i="35"/>
  <c r="I120" i="33"/>
  <c r="I133" i="34"/>
  <c r="AC130" i="32"/>
  <c r="I170" i="35"/>
  <c r="R90" i="33"/>
  <c r="I127" i="34"/>
  <c r="R52" i="33"/>
  <c r="I62" i="35"/>
  <c r="R111" i="33"/>
  <c r="I151" i="35"/>
  <c r="AB55" i="32"/>
  <c r="AD169" i="32"/>
  <c r="R173" i="32"/>
  <c r="AD156" i="32"/>
  <c r="T153" i="32"/>
  <c r="AB171" i="32"/>
  <c r="AC174" i="32"/>
  <c r="R125" i="33"/>
  <c r="R84" i="35"/>
  <c r="S109" i="32"/>
  <c r="J126" i="35"/>
  <c r="I94" i="32"/>
  <c r="T101" i="32"/>
  <c r="AB118" i="32"/>
  <c r="AC96" i="32"/>
  <c r="R78" i="34"/>
  <c r="H168" i="32"/>
  <c r="AD137" i="32"/>
  <c r="I83" i="35"/>
  <c r="J82" i="35"/>
  <c r="I76" i="33"/>
  <c r="J108" i="35"/>
  <c r="I164" i="33"/>
  <c r="I126" i="34"/>
  <c r="I104" i="33"/>
  <c r="T156" i="33"/>
  <c r="S135" i="34"/>
  <c r="J175" i="33"/>
  <c r="S64" i="35"/>
  <c r="T157" i="33"/>
  <c r="S104" i="34"/>
  <c r="J80" i="33"/>
  <c r="S103" i="35"/>
  <c r="T130" i="33"/>
  <c r="S60" i="34"/>
  <c r="J144" i="33"/>
  <c r="T128" i="33"/>
  <c r="S163" i="35"/>
  <c r="S171" i="33"/>
  <c r="J148" i="33"/>
  <c r="J113" i="33"/>
  <c r="T83" i="33"/>
  <c r="S79" i="33"/>
  <c r="J133" i="34"/>
  <c r="T170" i="33"/>
  <c r="S55" i="33"/>
  <c r="J173" i="33"/>
  <c r="T142" i="33"/>
  <c r="S170" i="34"/>
  <c r="J59" i="33"/>
  <c r="S89" i="34"/>
  <c r="S148" i="35"/>
  <c r="S86" i="33"/>
  <c r="S119" i="34"/>
  <c r="S122" i="35"/>
  <c r="S65" i="33"/>
  <c r="J77" i="34"/>
  <c r="S88" i="33"/>
  <c r="J127" i="34"/>
  <c r="S116" i="35"/>
  <c r="S64" i="33"/>
  <c r="J152" i="34"/>
  <c r="T78" i="33"/>
  <c r="S178" i="34"/>
  <c r="J63" i="34"/>
  <c r="J121" i="33"/>
  <c r="S90" i="33"/>
  <c r="S92" i="33"/>
  <c r="S79" i="34"/>
  <c r="I97" i="34"/>
  <c r="J148" i="35"/>
  <c r="R129" i="32"/>
  <c r="I130" i="35"/>
  <c r="R99" i="33"/>
  <c r="AB135" i="32"/>
  <c r="S69" i="32"/>
  <c r="T180" i="32"/>
  <c r="R62" i="34"/>
  <c r="I164" i="34"/>
  <c r="I77" i="34"/>
  <c r="I88" i="33"/>
  <c r="J60" i="33"/>
  <c r="J131" i="34"/>
  <c r="S160" i="33"/>
  <c r="S144" i="35"/>
  <c r="J164" i="33"/>
  <c r="J110" i="34"/>
  <c r="S65" i="35"/>
  <c r="S175" i="33"/>
  <c r="J147" i="33"/>
  <c r="J105" i="34"/>
  <c r="T169" i="33"/>
  <c r="S94" i="33"/>
  <c r="T53" i="33"/>
  <c r="S161" i="34"/>
  <c r="S134" i="34"/>
  <c r="I54" i="35"/>
  <c r="AC79" i="32"/>
  <c r="J135" i="35"/>
  <c r="AD69" i="32"/>
  <c r="H119" i="32"/>
  <c r="I69" i="33"/>
  <c r="S96" i="35"/>
  <c r="S173" i="34"/>
  <c r="T171" i="33"/>
  <c r="T106" i="33"/>
  <c r="T151" i="33"/>
  <c r="J134" i="34"/>
  <c r="R67" i="33"/>
  <c r="S109" i="34"/>
  <c r="S85" i="33"/>
  <c r="S89" i="35"/>
  <c r="T84" i="33"/>
  <c r="T93" i="33"/>
  <c r="J89" i="33"/>
  <c r="S65" i="34"/>
  <c r="S63" i="34"/>
  <c r="S151" i="32"/>
  <c r="I121" i="33"/>
  <c r="AD145" i="32"/>
  <c r="R149" i="32"/>
  <c r="AD130" i="32"/>
  <c r="AB127" i="32"/>
  <c r="AD62" i="32"/>
  <c r="R87" i="32"/>
  <c r="I156" i="33"/>
  <c r="T71" i="32"/>
  <c r="R72" i="35"/>
  <c r="T129" i="32"/>
  <c r="H98" i="32"/>
  <c r="I144" i="33"/>
  <c r="J104" i="32"/>
  <c r="R68" i="32"/>
  <c r="R95" i="33"/>
  <c r="R123" i="35"/>
  <c r="S165" i="32"/>
  <c r="I76" i="35"/>
  <c r="J165" i="35"/>
  <c r="T60" i="32"/>
  <c r="AB76" i="32"/>
  <c r="AC147" i="32"/>
  <c r="R158" i="34"/>
  <c r="H176" i="32"/>
  <c r="S96" i="32"/>
  <c r="I165" i="35"/>
  <c r="I158" i="34"/>
  <c r="I143" i="33"/>
  <c r="I87" i="34"/>
  <c r="J181" i="35"/>
  <c r="I180" i="35"/>
  <c r="I70" i="35"/>
  <c r="S169" i="35"/>
  <c r="S165" i="33"/>
  <c r="J56" i="34"/>
  <c r="S131" i="35"/>
  <c r="S120" i="35"/>
  <c r="S101" i="33"/>
  <c r="J76" i="34"/>
  <c r="S85" i="35"/>
  <c r="T101" i="33"/>
  <c r="S159" i="34"/>
  <c r="J158" i="34"/>
  <c r="S164" i="35"/>
  <c r="S179" i="33"/>
  <c r="T125" i="33"/>
  <c r="S80" i="34"/>
  <c r="J127" i="33"/>
  <c r="S115" i="35"/>
  <c r="T168" i="33"/>
  <c r="S122" i="34"/>
  <c r="S159" i="35"/>
  <c r="S155" i="33"/>
  <c r="J164" i="34"/>
  <c r="S60" i="35"/>
  <c r="S166" i="33"/>
  <c r="J161" i="34"/>
  <c r="J178" i="35"/>
  <c r="J96" i="33"/>
  <c r="T98" i="33"/>
  <c r="S137" i="34"/>
  <c r="J86" i="33"/>
  <c r="T140" i="33"/>
  <c r="S103" i="34"/>
  <c r="T90" i="33"/>
  <c r="S176" i="34"/>
  <c r="S61" i="35"/>
  <c r="S150" i="33"/>
  <c r="J52" i="33"/>
  <c r="S94" i="35"/>
  <c r="S141" i="33"/>
  <c r="J143" i="33"/>
  <c r="J85" i="34"/>
  <c r="T80" i="33"/>
  <c r="J165" i="33"/>
  <c r="S179" i="35"/>
  <c r="S129" i="34"/>
  <c r="T71" i="33"/>
  <c r="J87" i="33"/>
  <c r="S77" i="35"/>
  <c r="S145" i="35"/>
  <c r="J73" i="33"/>
  <c r="R151" i="35"/>
  <c r="AB64" i="32"/>
  <c r="I159" i="33"/>
  <c r="I142" i="33"/>
  <c r="S97" i="32"/>
  <c r="R137" i="32"/>
  <c r="S106" i="32"/>
  <c r="J124" i="32"/>
  <c r="R126" i="34"/>
  <c r="I165" i="34"/>
  <c r="I181" i="34"/>
  <c r="I61" i="35"/>
  <c r="J93" i="34"/>
  <c r="S171" i="34"/>
  <c r="T134" i="33"/>
  <c r="S80" i="35"/>
  <c r="S121" i="34"/>
  <c r="T131" i="33"/>
  <c r="S124" i="33"/>
  <c r="S138" i="33"/>
  <c r="J158" i="33"/>
  <c r="J156" i="34"/>
  <c r="S126" i="35"/>
  <c r="S107" i="33"/>
  <c r="T88" i="33"/>
  <c r="J153" i="34"/>
  <c r="T96" i="33"/>
  <c r="T119" i="33"/>
  <c r="J88" i="34"/>
  <c r="AB96" i="32"/>
  <c r="R170" i="32"/>
  <c r="AC181" i="32"/>
  <c r="R96" i="33"/>
  <c r="R65" i="34"/>
  <c r="I162" i="32"/>
  <c r="R157" i="35"/>
  <c r="I78" i="33"/>
  <c r="R108" i="35"/>
  <c r="T87" i="32"/>
  <c r="R65" i="35"/>
  <c r="I121" i="35"/>
  <c r="AC71" i="32"/>
  <c r="I153" i="33"/>
  <c r="R92" i="33"/>
  <c r="I162" i="35"/>
  <c r="T142" i="32"/>
  <c r="AB151" i="32"/>
  <c r="AC137" i="32"/>
  <c r="R109" i="34"/>
  <c r="H84" i="32"/>
  <c r="AD86" i="32"/>
  <c r="I84" i="34"/>
  <c r="I63" i="32"/>
  <c r="J129" i="32"/>
  <c r="R53" i="32"/>
  <c r="R175" i="33"/>
  <c r="R94" i="35"/>
  <c r="S76" i="32"/>
  <c r="I59" i="33"/>
  <c r="I113" i="35"/>
  <c r="I175" i="33"/>
  <c r="I181" i="35"/>
  <c r="I118" i="35"/>
  <c r="I52" i="33"/>
  <c r="I159" i="35"/>
  <c r="J121" i="35"/>
  <c r="T109" i="33"/>
  <c r="S66" i="34"/>
  <c r="J83" i="33"/>
  <c r="S166" i="35"/>
  <c r="S76" i="33"/>
  <c r="S113" i="34"/>
  <c r="J120" i="34"/>
  <c r="S155" i="35"/>
  <c r="S139" i="33"/>
  <c r="J87" i="34"/>
  <c r="J134" i="33"/>
  <c r="T174" i="33"/>
  <c r="S150" i="35"/>
  <c r="S122" i="33"/>
  <c r="J56" i="33"/>
  <c r="S181" i="35"/>
  <c r="S180" i="33"/>
  <c r="S156" i="34"/>
  <c r="J157" i="34"/>
  <c r="T141" i="33"/>
  <c r="S117" i="34"/>
  <c r="J99" i="33"/>
  <c r="T116" i="33"/>
  <c r="S99" i="34"/>
  <c r="T138" i="33"/>
  <c r="J53" i="33"/>
  <c r="S58" i="35"/>
  <c r="S114" i="33"/>
  <c r="J161" i="33"/>
  <c r="S99" i="35"/>
  <c r="S119" i="33"/>
  <c r="J118" i="33"/>
  <c r="S164" i="34"/>
  <c r="J178" i="33"/>
  <c r="T115" i="33"/>
  <c r="S125" i="34"/>
  <c r="J78" i="34"/>
  <c r="T102" i="33"/>
  <c r="S107" i="34"/>
  <c r="J118" i="34"/>
  <c r="J77" i="33"/>
  <c r="S152" i="34"/>
  <c r="S102" i="34"/>
  <c r="J133" i="33"/>
  <c r="R180" i="34"/>
  <c r="S51" i="32"/>
  <c r="AB83" i="32"/>
  <c r="AC148" i="32"/>
  <c r="J109" i="32"/>
  <c r="I141" i="35"/>
  <c r="T161" i="33"/>
  <c r="J106" i="34"/>
  <c r="S88" i="35"/>
  <c r="J155" i="34"/>
  <c r="S136" i="34"/>
  <c r="I74" i="35"/>
  <c r="S145" i="33"/>
  <c r="J165" i="34"/>
  <c r="S165" i="34"/>
  <c r="J171" i="33"/>
  <c r="J132" i="33"/>
  <c r="T149" i="33"/>
  <c r="S51" i="35"/>
  <c r="J54" i="33"/>
  <c r="S122" i="32"/>
  <c r="J57" i="35"/>
  <c r="I72" i="34"/>
  <c r="R89" i="33"/>
  <c r="I171" i="34"/>
  <c r="AC113" i="32"/>
  <c r="I96" i="35"/>
  <c r="R177" i="33"/>
  <c r="I53" i="34"/>
  <c r="J160" i="32"/>
  <c r="S117" i="32"/>
  <c r="AB114" i="32"/>
  <c r="AD72" i="32"/>
  <c r="T181" i="32"/>
  <c r="J83" i="32"/>
  <c r="R93" i="32"/>
  <c r="R123" i="33"/>
  <c r="R80" i="35"/>
  <c r="S105" i="32"/>
  <c r="J174" i="35"/>
  <c r="J131" i="35"/>
  <c r="T117" i="32"/>
  <c r="AB134" i="32"/>
  <c r="AC112" i="32"/>
  <c r="R94" i="34"/>
  <c r="H169" i="32"/>
  <c r="AD60" i="32"/>
  <c r="I131" i="35"/>
  <c r="I118" i="33"/>
  <c r="I149" i="34"/>
  <c r="I54" i="33"/>
  <c r="I108" i="33"/>
  <c r="J172" i="35"/>
  <c r="J133" i="35"/>
  <c r="T63" i="33"/>
  <c r="S151" i="34"/>
  <c r="J115" i="33"/>
  <c r="S70" i="35"/>
  <c r="T152" i="33"/>
  <c r="S139" i="34"/>
  <c r="J103" i="33"/>
  <c r="S72" i="35"/>
  <c r="T166" i="33"/>
  <c r="S76" i="34"/>
  <c r="J66" i="34"/>
  <c r="S107" i="35"/>
  <c r="S137" i="35"/>
  <c r="S102" i="33"/>
  <c r="J88" i="33"/>
  <c r="J68" i="34"/>
  <c r="T81" i="33"/>
  <c r="S87" i="33"/>
  <c r="J107" i="33"/>
  <c r="S134" i="35"/>
  <c r="S70" i="33"/>
  <c r="J108" i="34"/>
  <c r="T52" i="33"/>
  <c r="J58" i="35"/>
  <c r="J121" i="34"/>
  <c r="S105" i="34"/>
  <c r="J84" i="34"/>
  <c r="T62" i="33"/>
  <c r="S62" i="34"/>
  <c r="S81" i="35"/>
  <c r="S100" i="33"/>
  <c r="S57" i="34"/>
  <c r="S147" i="33"/>
  <c r="J150" i="34"/>
  <c r="S52" i="35"/>
  <c r="S53" i="33"/>
  <c r="J92" i="34"/>
  <c r="T180" i="33"/>
  <c r="S72" i="33"/>
  <c r="J51" i="33"/>
  <c r="J84" i="33"/>
  <c r="S154" i="33"/>
  <c r="J54" i="34"/>
  <c r="S124" i="35"/>
  <c r="J72" i="33"/>
  <c r="S135" i="33"/>
  <c r="J71" i="34"/>
  <c r="T103" i="33"/>
  <c r="T144" i="33"/>
  <c r="J61" i="33"/>
  <c r="R55" i="35"/>
  <c r="AD102" i="32"/>
  <c r="AB58" i="32"/>
  <c r="R73" i="34"/>
  <c r="I178" i="33"/>
  <c r="R116" i="33"/>
  <c r="J171" i="35"/>
  <c r="AB100" i="32"/>
  <c r="R81" i="35"/>
  <c r="J163" i="35"/>
  <c r="I111" i="33"/>
  <c r="S55" i="35"/>
  <c r="J62" i="34"/>
  <c r="J172" i="33"/>
  <c r="S111" i="33"/>
  <c r="S89" i="33"/>
  <c r="J123" i="34"/>
  <c r="S69" i="34"/>
  <c r="S106" i="34"/>
  <c r="J94" i="34"/>
  <c r="T107" i="33"/>
  <c r="T175" i="33"/>
  <c r="S148" i="34"/>
  <c r="S114" i="34"/>
  <c r="S162" i="34"/>
  <c r="S66" i="33"/>
  <c r="S106" i="33"/>
  <c r="S176" i="33"/>
  <c r="J81" i="33"/>
  <c r="AD127" i="32"/>
  <c r="I53" i="33"/>
  <c r="I92" i="33"/>
  <c r="H152" i="34"/>
  <c r="H92" i="32"/>
  <c r="J51" i="32"/>
  <c r="S156" i="32"/>
  <c r="J107" i="32"/>
  <c r="H90" i="32"/>
  <c r="J110" i="32"/>
  <c r="S128" i="32"/>
  <c r="I112" i="33"/>
  <c r="R137" i="34"/>
  <c r="I123" i="32"/>
  <c r="R117" i="35"/>
  <c r="I163" i="34"/>
  <c r="J178" i="32"/>
  <c r="R182" i="32"/>
  <c r="R135" i="33"/>
  <c r="R55" i="34"/>
  <c r="H52" i="32"/>
  <c r="AD106" i="32"/>
  <c r="J122" i="35"/>
  <c r="I118" i="32"/>
  <c r="J62" i="32"/>
  <c r="R112" i="32"/>
  <c r="R122" i="33"/>
  <c r="R181" i="35"/>
  <c r="S120" i="32"/>
  <c r="I133" i="33"/>
  <c r="I79" i="35"/>
  <c r="J119" i="35"/>
  <c r="I168" i="33"/>
  <c r="I179" i="33"/>
  <c r="I166" i="35"/>
  <c r="I173" i="34"/>
  <c r="S62" i="35"/>
  <c r="S67" i="33"/>
  <c r="J108" i="33"/>
  <c r="J109" i="33"/>
  <c r="S63" i="35"/>
  <c r="S174" i="33"/>
  <c r="J145" i="34"/>
  <c r="J159" i="34"/>
  <c r="S153" i="35"/>
  <c r="S54" i="33"/>
  <c r="J173" i="34"/>
  <c r="S147" i="35"/>
  <c r="S78" i="33"/>
  <c r="T148" i="33"/>
  <c r="S147" i="34"/>
  <c r="J114" i="34"/>
  <c r="S56" i="35"/>
  <c r="S93" i="33"/>
  <c r="S85" i="34"/>
  <c r="S140" i="35"/>
  <c r="T178" i="33"/>
  <c r="S177" i="34"/>
  <c r="S113" i="35"/>
  <c r="S137" i="33"/>
  <c r="J163" i="34"/>
  <c r="S162" i="33"/>
  <c r="J61" i="34"/>
  <c r="T105" i="33"/>
  <c r="S95" i="33"/>
  <c r="J69" i="33"/>
  <c r="T85" i="33"/>
  <c r="S158" i="34"/>
  <c r="J72" i="34"/>
  <c r="S93" i="34"/>
  <c r="J169" i="35"/>
  <c r="T167" i="33"/>
  <c r="S56" i="34"/>
  <c r="S90" i="35"/>
  <c r="S51" i="33"/>
  <c r="J129" i="33"/>
  <c r="J159" i="33"/>
  <c r="S123" i="35"/>
  <c r="J82" i="33"/>
  <c r="J119" i="34"/>
  <c r="S112" i="34"/>
  <c r="T174" i="32"/>
  <c r="H93" i="32"/>
  <c r="T97" i="32"/>
  <c r="H146" i="32"/>
  <c r="I168" i="32"/>
  <c r="R165" i="33"/>
  <c r="J137" i="35"/>
  <c r="R74" i="32"/>
  <c r="S104" i="32"/>
  <c r="I168" i="34"/>
  <c r="I81" i="33"/>
  <c r="S56" i="33"/>
  <c r="T155" i="33"/>
  <c r="S156" i="35"/>
  <c r="J63" i="33"/>
  <c r="S58" i="33"/>
  <c r="T154" i="33"/>
  <c r="S181" i="33"/>
  <c r="S154" i="34"/>
  <c r="S98" i="35"/>
  <c r="S182" i="35"/>
  <c r="S77" i="34"/>
  <c r="S123" i="34"/>
  <c r="J104" i="34"/>
  <c r="J110" i="33"/>
  <c r="S168" i="35"/>
  <c r="J124" i="34"/>
  <c r="I90" i="35"/>
  <c r="S128" i="35"/>
  <c r="J125" i="33"/>
  <c r="S59" i="34"/>
  <c r="S98" i="33"/>
  <c r="J73" i="34"/>
  <c r="J126" i="34"/>
  <c r="T72" i="33"/>
  <c r="S75" i="35"/>
  <c r="S127" i="33"/>
  <c r="J176" i="33"/>
  <c r="T108" i="34"/>
  <c r="T117" i="34"/>
  <c r="T138" i="34"/>
  <c r="T147" i="34"/>
  <c r="T180" i="34"/>
  <c r="T117" i="35"/>
  <c r="T51" i="35"/>
  <c r="T68" i="35"/>
  <c r="T88" i="35"/>
  <c r="T82" i="35"/>
  <c r="T172" i="35"/>
  <c r="T54" i="35"/>
  <c r="T65" i="35"/>
  <c r="T139" i="35"/>
  <c r="T151" i="35"/>
  <c r="T127" i="34"/>
  <c r="T87" i="35"/>
  <c r="T66" i="35"/>
  <c r="T85" i="35"/>
  <c r="T116" i="35"/>
  <c r="T119" i="35"/>
  <c r="T156" i="34"/>
  <c r="T165" i="34"/>
  <c r="T138" i="35"/>
  <c r="T129" i="35"/>
  <c r="T169" i="35"/>
  <c r="T73" i="35"/>
  <c r="T150" i="35"/>
  <c r="T89" i="35"/>
  <c r="T134" i="35"/>
  <c r="T92" i="35"/>
  <c r="T71" i="35"/>
  <c r="T52" i="35"/>
  <c r="T111" i="35"/>
  <c r="T61" i="35"/>
  <c r="T62" i="35"/>
  <c r="T132" i="35"/>
  <c r="T63" i="34"/>
  <c r="T170" i="34"/>
  <c r="T80" i="34"/>
  <c r="T103" i="34"/>
  <c r="T56" i="34"/>
  <c r="T145" i="34"/>
  <c r="T124" i="34"/>
  <c r="T133" i="34"/>
  <c r="T154" i="34"/>
  <c r="T163" i="34"/>
  <c r="T177" i="35"/>
  <c r="T120" i="35"/>
  <c r="T59" i="35"/>
  <c r="T180" i="35"/>
  <c r="T58" i="35"/>
  <c r="T159" i="35"/>
  <c r="T53" i="35"/>
  <c r="T123" i="35"/>
  <c r="T153" i="35"/>
  <c r="T110" i="35"/>
  <c r="T78" i="35"/>
  <c r="T72" i="35"/>
  <c r="T127" i="35"/>
  <c r="T59" i="34"/>
  <c r="T109" i="35"/>
  <c r="T130" i="34"/>
  <c r="T112" i="35"/>
  <c r="T51" i="34"/>
  <c r="T67" i="34"/>
  <c r="T74" i="34"/>
  <c r="T83" i="34"/>
  <c r="T112" i="34"/>
  <c r="T121" i="34"/>
  <c r="T126" i="34"/>
  <c r="T135" i="34"/>
  <c r="T132" i="34"/>
  <c r="T141" i="34"/>
  <c r="T162" i="34"/>
  <c r="T171" i="34"/>
  <c r="T168" i="34"/>
  <c r="T181" i="34"/>
  <c r="T122" i="35"/>
  <c r="T86" i="35"/>
  <c r="T106" i="34"/>
  <c r="T95" i="35"/>
  <c r="T91" i="35"/>
  <c r="T75" i="34"/>
  <c r="T86" i="34"/>
  <c r="T92" i="34"/>
  <c r="T101" i="34"/>
  <c r="T122" i="34"/>
  <c r="T131" i="34"/>
  <c r="T160" i="34"/>
  <c r="T169" i="34"/>
  <c r="T174" i="34"/>
  <c r="T67" i="35"/>
  <c r="T157" i="35"/>
  <c r="T161" i="35"/>
  <c r="T104" i="35"/>
  <c r="T98" i="35"/>
  <c r="T176" i="35"/>
  <c r="T164" i="35"/>
  <c r="T81" i="35"/>
  <c r="T69" i="35"/>
  <c r="T174" i="35"/>
  <c r="T57" i="35"/>
  <c r="T153" i="34"/>
  <c r="T100" i="34"/>
  <c r="T165" i="35"/>
  <c r="T179" i="35"/>
  <c r="T60" i="34"/>
  <c r="T69" i="34"/>
  <c r="T90" i="34"/>
  <c r="T99" i="34"/>
  <c r="T128" i="34"/>
  <c r="T137" i="34"/>
  <c r="T142" i="34"/>
  <c r="T151" i="34"/>
  <c r="T148" i="34"/>
  <c r="T157" i="34"/>
  <c r="T178" i="34"/>
  <c r="T83" i="35"/>
  <c r="T146" i="35"/>
  <c r="T170" i="35"/>
  <c r="T124" i="35"/>
  <c r="T80" i="35"/>
  <c r="T74" i="35"/>
  <c r="T130" i="35"/>
  <c r="T100" i="35"/>
  <c r="T89" i="34"/>
  <c r="T164" i="34"/>
  <c r="T139" i="34"/>
  <c r="T150" i="34"/>
  <c r="T143" i="34"/>
  <c r="T140" i="34"/>
  <c r="T167" i="35"/>
  <c r="T168" i="35"/>
  <c r="T145" i="35"/>
  <c r="T94" i="35"/>
  <c r="T152" i="35"/>
  <c r="T56" i="35"/>
  <c r="T173" i="34"/>
  <c r="T58" i="34"/>
  <c r="T62" i="34"/>
  <c r="T71" i="34"/>
  <c r="T68" i="34"/>
  <c r="T77" i="34"/>
  <c r="T98" i="34"/>
  <c r="T107" i="34"/>
  <c r="T104" i="34"/>
  <c r="T113" i="34"/>
  <c r="T118" i="34"/>
  <c r="T76" i="34"/>
  <c r="T179" i="34"/>
  <c r="T94" i="34"/>
  <c r="T109" i="34"/>
  <c r="T136" i="34"/>
  <c r="T159" i="34"/>
  <c r="T136" i="35"/>
  <c r="T158" i="35"/>
  <c r="T182" i="34"/>
  <c r="T57" i="34"/>
  <c r="T96" i="34"/>
  <c r="T105" i="34"/>
  <c r="T110" i="34"/>
  <c r="T119" i="34"/>
  <c r="T116" i="34"/>
  <c r="T125" i="34"/>
  <c r="T146" i="34"/>
  <c r="T155" i="34"/>
  <c r="T152" i="34"/>
  <c r="T161" i="34"/>
  <c r="T166" i="34"/>
  <c r="T175" i="34"/>
  <c r="T77" i="35"/>
  <c r="T166" i="35"/>
  <c r="T158" i="34"/>
  <c r="T75" i="35"/>
  <c r="T70" i="35"/>
  <c r="T133" i="35"/>
  <c r="T63" i="35"/>
  <c r="T135" i="35"/>
  <c r="T93" i="35"/>
  <c r="T125" i="35"/>
  <c r="T64" i="34"/>
  <c r="T73" i="34"/>
  <c r="T78" i="34"/>
  <c r="T87" i="34"/>
  <c r="T84" i="34"/>
  <c r="T93" i="34"/>
  <c r="T114" i="34"/>
  <c r="T123" i="34"/>
  <c r="T120" i="34"/>
  <c r="T129" i="34"/>
  <c r="T134" i="34"/>
  <c r="T54" i="34"/>
  <c r="T115" i="34"/>
  <c r="T115" i="35"/>
  <c r="T178" i="35"/>
  <c r="T162" i="35"/>
  <c r="T108" i="35"/>
  <c r="T106" i="35"/>
  <c r="T154" i="35"/>
  <c r="T118" i="35"/>
  <c r="T76" i="35"/>
  <c r="T181" i="35"/>
  <c r="T137" i="35"/>
  <c r="T103" i="35"/>
  <c r="T113" i="35"/>
  <c r="T147" i="35"/>
  <c r="T107" i="35"/>
  <c r="T176" i="34"/>
  <c r="T126" i="35"/>
  <c r="T171" i="35"/>
  <c r="T148" i="35"/>
  <c r="T167" i="34"/>
  <c r="T55" i="35"/>
  <c r="T114" i="35"/>
  <c r="T156" i="35"/>
  <c r="T101" i="35"/>
  <c r="T182" i="35"/>
  <c r="T149" i="35"/>
  <c r="T102" i="35"/>
  <c r="T144" i="35"/>
  <c r="T128" i="35"/>
  <c r="T177" i="34"/>
  <c r="T55" i="34"/>
  <c r="T66" i="34"/>
  <c r="T61" i="34"/>
  <c r="T82" i="34"/>
  <c r="T91" i="34"/>
  <c r="T88" i="34"/>
  <c r="T97" i="34"/>
  <c r="T102" i="34"/>
  <c r="T111" i="34"/>
  <c r="T85" i="34"/>
  <c r="T131" i="35"/>
  <c r="T79" i="35"/>
  <c r="T53" i="34"/>
  <c r="T143" i="35"/>
  <c r="T97" i="35"/>
  <c r="T96" i="35"/>
  <c r="T90" i="35"/>
  <c r="T175" i="35"/>
  <c r="T163" i="35"/>
  <c r="T60" i="35"/>
  <c r="T64" i="35"/>
  <c r="T121" i="35"/>
  <c r="T141" i="35"/>
  <c r="T105" i="35"/>
  <c r="T140" i="35"/>
  <c r="T99" i="35"/>
  <c r="T172" i="34"/>
  <c r="T52" i="34"/>
  <c r="T65" i="34"/>
  <c r="T70" i="34"/>
  <c r="T79" i="34"/>
  <c r="T173" i="35"/>
  <c r="T149" i="34"/>
  <c r="T144" i="34"/>
  <c r="T155" i="35"/>
  <c r="T142" i="35"/>
  <c r="T72" i="34"/>
  <c r="T95" i="34"/>
  <c r="T160" i="35"/>
  <c r="T84" i="35"/>
  <c r="T81" i="34"/>
  <c r="J415" i="33" l="1"/>
  <c r="S366" i="33"/>
  <c r="S314" i="35"/>
  <c r="J365" i="34"/>
  <c r="S337" i="33"/>
  <c r="S298" i="34"/>
  <c r="J364" i="33"/>
  <c r="S367" i="35"/>
  <c r="I329" i="35"/>
  <c r="J363" i="34"/>
  <c r="S407" i="35"/>
  <c r="J349" i="33"/>
  <c r="J343" i="34"/>
  <c r="S362" i="34"/>
  <c r="S316" i="34"/>
  <c r="S421" i="35"/>
  <c r="S337" i="35"/>
  <c r="S393" i="34"/>
  <c r="S420" i="33"/>
  <c r="T393" i="33"/>
  <c r="J302" i="33"/>
  <c r="S395" i="35"/>
  <c r="T394" i="33"/>
  <c r="I320" i="33"/>
  <c r="I407" i="34"/>
  <c r="S346" i="32"/>
  <c r="J376" i="35"/>
  <c r="R404" i="33"/>
  <c r="I410" i="32"/>
  <c r="H388" i="32"/>
  <c r="T339" i="32"/>
  <c r="H335" i="32"/>
  <c r="T416" i="32"/>
  <c r="S351" i="34"/>
  <c r="J358" i="34"/>
  <c r="J321" i="33"/>
  <c r="S362" i="35"/>
  <c r="J398" i="33"/>
  <c r="J368" i="33"/>
  <c r="S329" i="35"/>
  <c r="S295" i="34"/>
  <c r="T406" i="33"/>
  <c r="J408" i="35"/>
  <c r="S332" i="34"/>
  <c r="S397" i="34"/>
  <c r="T324" i="33"/>
  <c r="J308" i="33"/>
  <c r="S334" i="33"/>
  <c r="T344" i="33"/>
  <c r="S401" i="33"/>
  <c r="J402" i="34"/>
  <c r="S376" i="33"/>
  <c r="S352" i="35"/>
  <c r="S416" i="34"/>
  <c r="T417" i="33"/>
  <c r="S379" i="35"/>
  <c r="S324" i="34"/>
  <c r="S332" i="33"/>
  <c r="S295" i="35"/>
  <c r="J353" i="34"/>
  <c r="S386" i="34"/>
  <c r="T387" i="33"/>
  <c r="S317" i="33"/>
  <c r="S386" i="35"/>
  <c r="J412" i="34"/>
  <c r="S392" i="35"/>
  <c r="J398" i="34"/>
  <c r="J384" i="34"/>
  <c r="S413" i="33"/>
  <c r="S302" i="35"/>
  <c r="J348" i="33"/>
  <c r="J347" i="33"/>
  <c r="S301" i="35"/>
  <c r="I412" i="34"/>
  <c r="I405" i="35"/>
  <c r="I418" i="33"/>
  <c r="I407" i="33"/>
  <c r="J358" i="35"/>
  <c r="I318" i="35"/>
  <c r="I372" i="33"/>
  <c r="S362" i="32"/>
  <c r="R420" i="35"/>
  <c r="R361" i="33"/>
  <c r="R354" i="32"/>
  <c r="I360" i="32"/>
  <c r="J361" i="35"/>
  <c r="AD348" i="32"/>
  <c r="R294" i="34"/>
  <c r="R374" i="33"/>
  <c r="R424" i="32"/>
  <c r="J420" i="32"/>
  <c r="I402" i="34"/>
  <c r="R356" i="35"/>
  <c r="I365" i="32"/>
  <c r="R376" i="34"/>
  <c r="I351" i="33"/>
  <c r="S370" i="32"/>
  <c r="J352" i="32"/>
  <c r="H332" i="32"/>
  <c r="J349" i="32"/>
  <c r="S398" i="32"/>
  <c r="H334" i="32"/>
  <c r="H391" i="34"/>
  <c r="I331" i="33"/>
  <c r="I292" i="33"/>
  <c r="AD369" i="32"/>
  <c r="J320" i="33"/>
  <c r="S415" i="33"/>
  <c r="S345" i="33"/>
  <c r="S401" i="34"/>
  <c r="S353" i="34"/>
  <c r="S387" i="34"/>
  <c r="T414" i="33"/>
  <c r="T346" i="33"/>
  <c r="J333" i="34"/>
  <c r="S345" i="34"/>
  <c r="S308" i="34"/>
  <c r="J362" i="34"/>
  <c r="S328" i="33"/>
  <c r="S350" i="33"/>
  <c r="J411" i="33"/>
  <c r="S294" i="35"/>
  <c r="I350" i="33"/>
  <c r="J402" i="35"/>
  <c r="R320" i="35"/>
  <c r="AB342" i="32"/>
  <c r="J410" i="35"/>
  <c r="R355" i="33"/>
  <c r="I417" i="33"/>
  <c r="R312" i="34"/>
  <c r="AB300" i="32"/>
  <c r="AD344" i="32"/>
  <c r="R294" i="35"/>
  <c r="J300" i="33"/>
  <c r="T383" i="33"/>
  <c r="T342" i="33"/>
  <c r="S374" i="33"/>
  <c r="J311" i="33"/>
  <c r="S363" i="35"/>
  <c r="S393" i="33"/>
  <c r="J323" i="33"/>
  <c r="J290" i="33"/>
  <c r="T419" i="33"/>
  <c r="J331" i="34"/>
  <c r="S291" i="35"/>
  <c r="J389" i="34"/>
  <c r="S386" i="33"/>
  <c r="S296" i="34"/>
  <c r="S339" i="33"/>
  <c r="S320" i="35"/>
  <c r="S301" i="34"/>
  <c r="J323" i="34"/>
  <c r="S344" i="34"/>
  <c r="J360" i="34"/>
  <c r="J347" i="34"/>
  <c r="S373" i="35"/>
  <c r="J346" i="33"/>
  <c r="S326" i="33"/>
  <c r="T320" i="33"/>
  <c r="J327" i="33"/>
  <c r="S341" i="33"/>
  <c r="S376" i="35"/>
  <c r="S346" i="35"/>
  <c r="S315" i="34"/>
  <c r="T405" i="33"/>
  <c r="S311" i="35"/>
  <c r="J342" i="33"/>
  <c r="S378" i="34"/>
  <c r="T391" i="33"/>
  <c r="S309" i="35"/>
  <c r="J354" i="33"/>
  <c r="S390" i="34"/>
  <c r="J372" i="35"/>
  <c r="J411" i="35"/>
  <c r="I347" i="33"/>
  <c r="I293" i="33"/>
  <c r="I388" i="34"/>
  <c r="I357" i="33"/>
  <c r="I370" i="35"/>
  <c r="AD302" i="32"/>
  <c r="H411" i="32"/>
  <c r="R333" i="34"/>
  <c r="AC354" i="32"/>
  <c r="AB376" i="32"/>
  <c r="T359" i="32"/>
  <c r="J370" i="35"/>
  <c r="J413" i="35"/>
  <c r="S347" i="32"/>
  <c r="R319" i="35"/>
  <c r="R362" i="33"/>
  <c r="R335" i="32"/>
  <c r="J325" i="32"/>
  <c r="T423" i="32"/>
  <c r="AB356" i="32"/>
  <c r="S359" i="32"/>
  <c r="J402" i="32"/>
  <c r="R416" i="33"/>
  <c r="I335" i="35"/>
  <c r="AC355" i="32"/>
  <c r="I410" i="34"/>
  <c r="R328" i="33"/>
  <c r="S364" i="32"/>
  <c r="J293" i="33"/>
  <c r="S290" i="35"/>
  <c r="T388" i="33"/>
  <c r="J371" i="33"/>
  <c r="J410" i="33"/>
  <c r="S404" i="34"/>
  <c r="J404" i="34"/>
  <c r="S384" i="33"/>
  <c r="S375" i="34"/>
  <c r="J394" i="34"/>
  <c r="S327" i="35"/>
  <c r="J345" i="34"/>
  <c r="T400" i="33"/>
  <c r="I380" i="35"/>
  <c r="J351" i="32"/>
  <c r="AC390" i="32"/>
  <c r="AB325" i="32"/>
  <c r="S293" i="32"/>
  <c r="R419" i="34"/>
  <c r="J372" i="33"/>
  <c r="S341" i="34"/>
  <c r="S391" i="34"/>
  <c r="J316" i="33"/>
  <c r="J357" i="34"/>
  <c r="S346" i="34"/>
  <c r="T341" i="33"/>
  <c r="J317" i="34"/>
  <c r="S364" i="34"/>
  <c r="T354" i="33"/>
  <c r="J417" i="33"/>
  <c r="S403" i="34"/>
  <c r="J357" i="33"/>
  <c r="S358" i="33"/>
  <c r="S338" i="35"/>
  <c r="J400" i="33"/>
  <c r="S353" i="33"/>
  <c r="S297" i="35"/>
  <c r="J292" i="33"/>
  <c r="T377" i="33"/>
  <c r="S338" i="34"/>
  <c r="T355" i="33"/>
  <c r="J338" i="33"/>
  <c r="S356" i="34"/>
  <c r="T380" i="33"/>
  <c r="J396" i="34"/>
  <c r="S395" i="34"/>
  <c r="S419" i="33"/>
  <c r="S420" i="35"/>
  <c r="J295" i="33"/>
  <c r="S361" i="33"/>
  <c r="S389" i="35"/>
  <c r="T413" i="33"/>
  <c r="J373" i="33"/>
  <c r="J326" i="34"/>
  <c r="S378" i="33"/>
  <c r="S394" i="35"/>
  <c r="J359" i="34"/>
  <c r="S352" i="34"/>
  <c r="S315" i="33"/>
  <c r="S405" i="35"/>
  <c r="J322" i="33"/>
  <c r="S305" i="34"/>
  <c r="T348" i="33"/>
  <c r="J360" i="35"/>
  <c r="I398" i="35"/>
  <c r="I291" i="33"/>
  <c r="I357" i="35"/>
  <c r="I420" i="35"/>
  <c r="I414" i="33"/>
  <c r="I352" i="35"/>
  <c r="I298" i="33"/>
  <c r="S318" i="32"/>
  <c r="R333" i="35"/>
  <c r="R414" i="33"/>
  <c r="R295" i="32"/>
  <c r="J371" i="32"/>
  <c r="I323" i="34"/>
  <c r="AD328" i="32"/>
  <c r="H326" i="32"/>
  <c r="R348" i="34"/>
  <c r="AC379" i="32"/>
  <c r="AB393" i="32"/>
  <c r="T384" i="32"/>
  <c r="I401" i="35"/>
  <c r="R331" i="33"/>
  <c r="I392" i="33"/>
  <c r="I360" i="35"/>
  <c r="R304" i="35"/>
  <c r="T329" i="32"/>
  <c r="R347" i="35"/>
  <c r="I317" i="33"/>
  <c r="R396" i="35"/>
  <c r="I404" i="32"/>
  <c r="R304" i="34"/>
  <c r="R335" i="33"/>
  <c r="AC423" i="32"/>
  <c r="R412" i="32"/>
  <c r="AB338" i="32"/>
  <c r="J327" i="34"/>
  <c r="T358" i="33"/>
  <c r="T335" i="33"/>
  <c r="J392" i="34"/>
  <c r="T327" i="33"/>
  <c r="S346" i="33"/>
  <c r="S365" i="35"/>
  <c r="J395" i="34"/>
  <c r="J397" i="33"/>
  <c r="S377" i="33"/>
  <c r="S363" i="33"/>
  <c r="T370" i="33"/>
  <c r="S360" i="34"/>
  <c r="S319" i="35"/>
  <c r="T373" i="33"/>
  <c r="S410" i="34"/>
  <c r="J332" i="34"/>
  <c r="I420" i="34"/>
  <c r="I404" i="34"/>
  <c r="R365" i="34"/>
  <c r="J366" i="32"/>
  <c r="S348" i="32"/>
  <c r="R379" i="32"/>
  <c r="S339" i="32"/>
  <c r="I381" i="33"/>
  <c r="I398" i="33"/>
  <c r="R390" i="35"/>
  <c r="J312" i="33"/>
  <c r="S384" i="35"/>
  <c r="S316" i="35"/>
  <c r="J326" i="33"/>
  <c r="S368" i="34"/>
  <c r="S418" i="35"/>
  <c r="J404" i="33"/>
  <c r="T319" i="33"/>
  <c r="J324" i="34"/>
  <c r="J382" i="33"/>
  <c r="S380" i="33"/>
  <c r="S333" i="35"/>
  <c r="J291" i="33"/>
  <c r="S389" i="33"/>
  <c r="S300" i="35"/>
  <c r="S415" i="34"/>
  <c r="T329" i="33"/>
  <c r="S342" i="34"/>
  <c r="T379" i="33"/>
  <c r="J325" i="33"/>
  <c r="S376" i="34"/>
  <c r="T337" i="33"/>
  <c r="J335" i="33"/>
  <c r="J417" i="35"/>
  <c r="J400" i="34"/>
  <c r="S405" i="33"/>
  <c r="S299" i="35"/>
  <c r="J403" i="34"/>
  <c r="S394" i="33"/>
  <c r="S398" i="35"/>
  <c r="S361" i="34"/>
  <c r="T407" i="33"/>
  <c r="S354" i="35"/>
  <c r="J366" i="33"/>
  <c r="S319" i="34"/>
  <c r="T364" i="33"/>
  <c r="S418" i="33"/>
  <c r="S403" i="35"/>
  <c r="J397" i="34"/>
  <c r="S398" i="34"/>
  <c r="T340" i="33"/>
  <c r="S324" i="35"/>
  <c r="J315" i="34"/>
  <c r="S340" i="33"/>
  <c r="S359" i="35"/>
  <c r="S370" i="35"/>
  <c r="S404" i="33"/>
  <c r="S408" i="35"/>
  <c r="I419" i="35"/>
  <c r="J420" i="35"/>
  <c r="I326" i="34"/>
  <c r="I382" i="33"/>
  <c r="I397" i="34"/>
  <c r="I404" i="35"/>
  <c r="S338" i="32"/>
  <c r="H418" i="32"/>
  <c r="R397" i="34"/>
  <c r="AC389" i="32"/>
  <c r="AB318" i="32"/>
  <c r="T302" i="32"/>
  <c r="J404" i="35"/>
  <c r="I315" i="35"/>
  <c r="S407" i="32"/>
  <c r="R362" i="35"/>
  <c r="R334" i="33"/>
  <c r="J346" i="32"/>
  <c r="I383" i="33"/>
  <c r="H340" i="32"/>
  <c r="T371" i="32"/>
  <c r="R311" i="35"/>
  <c r="I395" i="33"/>
  <c r="R329" i="32"/>
  <c r="AD304" i="32"/>
  <c r="AB369" i="32"/>
  <c r="AD372" i="32"/>
  <c r="R391" i="32"/>
  <c r="AD387" i="32"/>
  <c r="I360" i="33"/>
  <c r="S393" i="32"/>
  <c r="S302" i="34"/>
  <c r="S304" i="34"/>
  <c r="J328" i="33"/>
  <c r="T332" i="33"/>
  <c r="T323" i="33"/>
  <c r="S328" i="35"/>
  <c r="S324" i="33"/>
  <c r="S348" i="34"/>
  <c r="J373" i="34"/>
  <c r="T390" i="33"/>
  <c r="T345" i="33"/>
  <c r="T410" i="33"/>
  <c r="S412" i="34"/>
  <c r="S335" i="35"/>
  <c r="I308" i="33"/>
  <c r="H361" i="32"/>
  <c r="J374" i="35"/>
  <c r="AC321" i="32"/>
  <c r="S373" i="34"/>
  <c r="S400" i="34"/>
  <c r="S333" i="33"/>
  <c r="T408" i="33"/>
  <c r="J344" i="34"/>
  <c r="J386" i="33"/>
  <c r="S414" i="33"/>
  <c r="S304" i="35"/>
  <c r="J349" i="34"/>
  <c r="J403" i="33"/>
  <c r="S383" i="35"/>
  <c r="S399" i="33"/>
  <c r="J370" i="34"/>
  <c r="J299" i="33"/>
  <c r="I327" i="33"/>
  <c r="I316" i="34"/>
  <c r="I403" i="34"/>
  <c r="R301" i="34"/>
  <c r="T422" i="32"/>
  <c r="AB377" i="32"/>
  <c r="R338" i="33"/>
  <c r="I369" i="35"/>
  <c r="R371" i="32"/>
  <c r="J387" i="35"/>
  <c r="I336" i="34"/>
  <c r="S318" i="34"/>
  <c r="S331" i="33"/>
  <c r="S329" i="33"/>
  <c r="J360" i="33"/>
  <c r="S417" i="34"/>
  <c r="T317" i="33"/>
  <c r="J391" i="34"/>
  <c r="S355" i="35"/>
  <c r="J366" i="34"/>
  <c r="S327" i="33"/>
  <c r="J316" i="34"/>
  <c r="S361" i="35"/>
  <c r="S358" i="34"/>
  <c r="S325" i="33"/>
  <c r="S387" i="35"/>
  <c r="S328" i="34"/>
  <c r="J298" i="33"/>
  <c r="S409" i="34"/>
  <c r="T381" i="33"/>
  <c r="J412" i="33"/>
  <c r="T409" i="33"/>
  <c r="J372" i="34"/>
  <c r="S318" i="33"/>
  <c r="T322" i="33"/>
  <c r="J352" i="33"/>
  <c r="J387" i="33"/>
  <c r="S410" i="33"/>
  <c r="S402" i="35"/>
  <c r="T367" i="33"/>
  <c r="J383" i="33"/>
  <c r="S299" i="34"/>
  <c r="T369" i="33"/>
  <c r="S342" i="35"/>
  <c r="J319" i="33"/>
  <c r="S343" i="34"/>
  <c r="T396" i="33"/>
  <c r="S303" i="35"/>
  <c r="J414" i="33"/>
  <c r="S374" i="34"/>
  <c r="T395" i="33"/>
  <c r="I343" i="33"/>
  <c r="I365" i="34"/>
  <c r="I403" i="33"/>
  <c r="J347" i="35"/>
  <c r="I315" i="33"/>
  <c r="J321" i="35"/>
  <c r="I322" i="35"/>
  <c r="AD379" i="32"/>
  <c r="H410" i="32"/>
  <c r="R317" i="34"/>
  <c r="AC338" i="32"/>
  <c r="AB360" i="32"/>
  <c r="T343" i="32"/>
  <c r="I336" i="32"/>
  <c r="J365" i="35"/>
  <c r="S351" i="32"/>
  <c r="R323" i="35"/>
  <c r="R364" i="33"/>
  <c r="AC416" i="32"/>
  <c r="AB413" i="32"/>
  <c r="T395" i="32"/>
  <c r="AD398" i="32"/>
  <c r="R415" i="32"/>
  <c r="AD411" i="32"/>
  <c r="AB297" i="32"/>
  <c r="I390" i="35"/>
  <c r="R350" i="33"/>
  <c r="I366" i="34"/>
  <c r="R329" i="33"/>
  <c r="I409" i="35"/>
  <c r="AC372" i="32"/>
  <c r="I372" i="34"/>
  <c r="I359" i="33"/>
  <c r="J380" i="35"/>
  <c r="AD415" i="32"/>
  <c r="J340" i="33"/>
  <c r="S360" i="35"/>
  <c r="J336" i="33"/>
  <c r="S372" i="35"/>
  <c r="S298" i="35"/>
  <c r="S381" i="34"/>
  <c r="S333" i="34"/>
  <c r="S312" i="34"/>
  <c r="S412" i="35"/>
  <c r="T314" i="33"/>
  <c r="T384" i="33"/>
  <c r="T326" i="33"/>
  <c r="J342" i="34"/>
  <c r="S375" i="35"/>
  <c r="S339" i="34"/>
  <c r="I295" i="33"/>
  <c r="I399" i="34"/>
  <c r="I347" i="35"/>
  <c r="AC383" i="32"/>
  <c r="I406" i="32"/>
  <c r="H417" i="32"/>
  <c r="AB319" i="32"/>
  <c r="R382" i="32"/>
  <c r="J368" i="35"/>
  <c r="R396" i="33"/>
  <c r="I367" i="33"/>
  <c r="I388" i="35"/>
  <c r="J405" i="34"/>
  <c r="J420" i="34"/>
  <c r="J381" i="33"/>
  <c r="J336" i="34"/>
  <c r="S323" i="35"/>
  <c r="S330" i="33"/>
  <c r="S371" i="35"/>
  <c r="S336" i="34"/>
  <c r="J333" i="33"/>
  <c r="J421" i="33"/>
  <c r="S291" i="34"/>
  <c r="S382" i="35"/>
  <c r="S321" i="34"/>
  <c r="T343" i="33"/>
  <c r="S355" i="34"/>
  <c r="J337" i="34"/>
  <c r="S413" i="34"/>
  <c r="T415" i="33"/>
  <c r="J331" i="33"/>
  <c r="S398" i="33"/>
  <c r="S347" i="35"/>
  <c r="J306" i="33"/>
  <c r="S408" i="33"/>
  <c r="J388" i="34"/>
  <c r="S397" i="35"/>
  <c r="S313" i="34"/>
  <c r="T315" i="33"/>
  <c r="J346" i="34"/>
  <c r="S340" i="34"/>
  <c r="S387" i="33"/>
  <c r="S410" i="35"/>
  <c r="J325" i="34"/>
  <c r="S402" i="34"/>
  <c r="T404" i="33"/>
  <c r="T389" i="33"/>
  <c r="J344" i="33"/>
  <c r="J339" i="33"/>
  <c r="S375" i="33"/>
  <c r="S339" i="35"/>
  <c r="J407" i="34"/>
  <c r="S322" i="33"/>
  <c r="S415" i="35"/>
  <c r="J356" i="34"/>
  <c r="J387" i="34"/>
  <c r="S373" i="33"/>
  <c r="S385" i="35"/>
  <c r="I344" i="33"/>
  <c r="I386" i="34"/>
  <c r="I348" i="35"/>
  <c r="I360" i="34"/>
  <c r="I413" i="33"/>
  <c r="J314" i="35"/>
  <c r="S326" i="32"/>
  <c r="R388" i="35"/>
  <c r="R348" i="33"/>
  <c r="R370" i="32"/>
  <c r="J339" i="32"/>
  <c r="I390" i="32"/>
  <c r="I397" i="33"/>
  <c r="AD364" i="32"/>
  <c r="R300" i="34"/>
  <c r="AC384" i="32"/>
  <c r="AB345" i="32"/>
  <c r="J394" i="32"/>
  <c r="I325" i="33"/>
  <c r="R345" i="34"/>
  <c r="I335" i="33"/>
  <c r="S410" i="32"/>
  <c r="T360" i="32"/>
  <c r="S320" i="32"/>
  <c r="J387" i="32"/>
  <c r="H365" i="32"/>
  <c r="S301" i="32"/>
  <c r="S350" i="35"/>
  <c r="J340" i="34"/>
  <c r="T325" i="33"/>
  <c r="J338" i="34"/>
  <c r="S397" i="33"/>
  <c r="S348" i="33"/>
  <c r="J304" i="33"/>
  <c r="I392" i="34"/>
  <c r="AC348" i="32"/>
  <c r="S330" i="34"/>
  <c r="J401" i="34"/>
  <c r="S393" i="35"/>
  <c r="J367" i="33"/>
  <c r="S379" i="34"/>
  <c r="S336" i="35"/>
  <c r="S316" i="33"/>
  <c r="J324" i="33"/>
  <c r="I321" i="33"/>
  <c r="I415" i="33"/>
  <c r="AD390" i="32"/>
  <c r="R342" i="33"/>
  <c r="I403" i="35"/>
  <c r="R387" i="35"/>
  <c r="J412" i="32"/>
  <c r="I329" i="32"/>
  <c r="H382" i="32"/>
  <c r="I337" i="34"/>
  <c r="R318" i="32"/>
  <c r="R353" i="33"/>
  <c r="T421" i="33"/>
  <c r="S306" i="35"/>
  <c r="T368" i="33"/>
  <c r="J330" i="33"/>
  <c r="J408" i="34"/>
  <c r="S364" i="33"/>
  <c r="S315" i="35"/>
  <c r="J351" i="33"/>
  <c r="S314" i="33"/>
  <c r="S411" i="35"/>
  <c r="S297" i="34"/>
  <c r="S326" i="34"/>
  <c r="T402" i="33"/>
  <c r="J355" i="33"/>
  <c r="S349" i="34"/>
  <c r="J396" i="33"/>
  <c r="S399" i="34"/>
  <c r="J416" i="34"/>
  <c r="S372" i="33"/>
  <c r="S331" i="35"/>
  <c r="J371" i="34"/>
  <c r="S343" i="33"/>
  <c r="S292" i="35"/>
  <c r="J332" i="33"/>
  <c r="T392" i="33"/>
  <c r="J334" i="33"/>
  <c r="S303" i="34"/>
  <c r="T386" i="33"/>
  <c r="S409" i="33"/>
  <c r="S349" i="35"/>
  <c r="J374" i="34"/>
  <c r="S382" i="34"/>
  <c r="S368" i="35"/>
  <c r="J357" i="35"/>
  <c r="S313" i="35"/>
  <c r="J355" i="34"/>
  <c r="S342" i="33"/>
  <c r="S351" i="35"/>
  <c r="I306" i="33"/>
  <c r="J342" i="35"/>
  <c r="I312" i="33"/>
  <c r="I373" i="33"/>
  <c r="I418" i="34"/>
  <c r="I417" i="35"/>
  <c r="I356" i="35"/>
  <c r="AD416" i="32"/>
  <c r="H319" i="32"/>
  <c r="R381" i="34"/>
  <c r="AC317" i="32"/>
  <c r="AB302" i="32"/>
  <c r="T328" i="32"/>
  <c r="I319" i="34"/>
  <c r="J399" i="35"/>
  <c r="S335" i="32"/>
  <c r="R394" i="35"/>
  <c r="R395" i="32"/>
  <c r="I309" i="33"/>
  <c r="J408" i="32"/>
  <c r="H386" i="32"/>
  <c r="T403" i="32"/>
  <c r="I361" i="33"/>
  <c r="R350" i="32"/>
  <c r="AD324" i="32"/>
  <c r="R408" i="32"/>
  <c r="I348" i="33"/>
  <c r="R358" i="32"/>
  <c r="AD352" i="32"/>
  <c r="AB407" i="32"/>
  <c r="R337" i="33"/>
  <c r="R361" i="32"/>
  <c r="R294" i="32"/>
  <c r="AB293" i="32"/>
  <c r="J365" i="33"/>
  <c r="J406" i="34"/>
  <c r="J385" i="34"/>
  <c r="J368" i="34"/>
  <c r="J393" i="33"/>
  <c r="S370" i="33"/>
  <c r="S336" i="33"/>
  <c r="S323" i="33"/>
  <c r="J389" i="33"/>
  <c r="J420" i="33"/>
  <c r="S345" i="35"/>
  <c r="S341" i="35"/>
  <c r="J314" i="34"/>
  <c r="S353" i="35"/>
  <c r="S338" i="33"/>
  <c r="I341" i="33"/>
  <c r="I404" i="33"/>
  <c r="S406" i="32"/>
  <c r="R332" i="34"/>
  <c r="T368" i="32"/>
  <c r="I326" i="33"/>
  <c r="R373" i="34"/>
  <c r="I363" i="32"/>
  <c r="R370" i="35"/>
  <c r="J419" i="34"/>
  <c r="S334" i="34"/>
  <c r="J378" i="33"/>
  <c r="T374" i="33"/>
  <c r="J379" i="34"/>
  <c r="S407" i="34"/>
  <c r="J380" i="34"/>
  <c r="S369" i="34"/>
  <c r="T397" i="33"/>
  <c r="J406" i="33"/>
  <c r="S380" i="34"/>
  <c r="T334" i="33"/>
  <c r="S367" i="33"/>
  <c r="J330" i="34"/>
  <c r="S383" i="33"/>
  <c r="S307" i="35"/>
  <c r="S406" i="35"/>
  <c r="S290" i="34"/>
  <c r="T321" i="33"/>
  <c r="S354" i="34"/>
  <c r="T359" i="33"/>
  <c r="J378" i="34"/>
  <c r="S372" i="34"/>
  <c r="T420" i="33"/>
  <c r="J386" i="34"/>
  <c r="T385" i="33"/>
  <c r="J348" i="35"/>
  <c r="J367" i="34"/>
  <c r="S385" i="33"/>
  <c r="S396" i="35"/>
  <c r="T403" i="33"/>
  <c r="J359" i="33"/>
  <c r="S364" i="35"/>
  <c r="J382" i="34"/>
  <c r="S420" i="34"/>
  <c r="T331" i="33"/>
  <c r="J397" i="35"/>
  <c r="J294" i="33"/>
  <c r="S307" i="34"/>
  <c r="I330" i="34"/>
  <c r="I366" i="35"/>
  <c r="I333" i="34"/>
  <c r="I413" i="34"/>
  <c r="I323" i="33"/>
  <c r="I341" i="35"/>
  <c r="AD384" i="32"/>
  <c r="R364" i="35"/>
  <c r="R403" i="32"/>
  <c r="J329" i="32"/>
  <c r="I341" i="32"/>
  <c r="I371" i="34"/>
  <c r="AD399" i="32"/>
  <c r="R364" i="34"/>
  <c r="AC301" i="32"/>
  <c r="AB343" i="32"/>
  <c r="AC366" i="32"/>
  <c r="I401" i="34"/>
  <c r="R347" i="32"/>
  <c r="I346" i="34"/>
  <c r="R349" i="35"/>
  <c r="I422" i="32"/>
  <c r="R340" i="34"/>
  <c r="I395" i="34"/>
  <c r="R301" i="35"/>
  <c r="AC297" i="32"/>
  <c r="S297" i="32"/>
  <c r="H373" i="32"/>
  <c r="S325" i="34"/>
  <c r="J345" i="33"/>
  <c r="J352" i="34"/>
  <c r="J418" i="34"/>
  <c r="T365" i="33"/>
  <c r="S317" i="35"/>
  <c r="I363" i="34"/>
  <c r="S401" i="32"/>
  <c r="R368" i="34"/>
  <c r="AC421" i="32"/>
  <c r="AB398" i="32"/>
  <c r="AB419" i="32"/>
  <c r="T353" i="32"/>
  <c r="J341" i="33"/>
  <c r="J413" i="34"/>
  <c r="J384" i="33"/>
  <c r="J381" i="34"/>
  <c r="S293" i="35"/>
  <c r="S310" i="34"/>
  <c r="S408" i="34"/>
  <c r="S383" i="34"/>
  <c r="T350" i="33"/>
  <c r="T338" i="33"/>
  <c r="S360" i="33"/>
  <c r="S370" i="34"/>
  <c r="T333" i="33"/>
  <c r="T336" i="33"/>
  <c r="S327" i="34"/>
  <c r="J391" i="33"/>
  <c r="S391" i="35"/>
  <c r="I375" i="33"/>
  <c r="R365" i="35"/>
  <c r="AB421" i="32"/>
  <c r="AD385" i="32"/>
  <c r="R396" i="34"/>
  <c r="T298" i="32"/>
  <c r="AD376" i="32"/>
  <c r="AD414" i="32"/>
  <c r="J356" i="32"/>
  <c r="S395" i="32"/>
  <c r="R377" i="33"/>
  <c r="J328" i="34"/>
  <c r="J393" i="34"/>
  <c r="J408" i="33"/>
  <c r="S344" i="33"/>
  <c r="S293" i="34"/>
  <c r="J377" i="34"/>
  <c r="J409" i="33"/>
  <c r="S350" i="34"/>
  <c r="T363" i="33"/>
  <c r="J318" i="33"/>
  <c r="S384" i="34"/>
  <c r="T398" i="33"/>
  <c r="J358" i="33"/>
  <c r="S390" i="33"/>
  <c r="J407" i="33"/>
  <c r="J421" i="34"/>
  <c r="S385" i="34"/>
  <c r="T371" i="33"/>
  <c r="J413" i="33"/>
  <c r="S396" i="34"/>
  <c r="T378" i="33"/>
  <c r="J370" i="33"/>
  <c r="J321" i="34"/>
  <c r="S382" i="33"/>
  <c r="S419" i="35"/>
  <c r="J363" i="33"/>
  <c r="S357" i="33"/>
  <c r="S380" i="35"/>
  <c r="S421" i="34"/>
  <c r="T382" i="33"/>
  <c r="S377" i="34"/>
  <c r="T357" i="33"/>
  <c r="J301" i="33"/>
  <c r="S388" i="34"/>
  <c r="T372" i="33"/>
  <c r="J409" i="34"/>
  <c r="S359" i="33"/>
  <c r="J402" i="33"/>
  <c r="J390" i="34"/>
  <c r="S318" i="35"/>
  <c r="J319" i="34"/>
  <c r="S294" i="34"/>
  <c r="S347" i="33"/>
  <c r="S321" i="35"/>
  <c r="J322" i="34"/>
  <c r="S311" i="34"/>
  <c r="T361" i="33"/>
  <c r="S417" i="35"/>
  <c r="J417" i="34"/>
  <c r="S323" i="34"/>
  <c r="T347" i="33"/>
  <c r="I347" i="34"/>
  <c r="I320" i="35"/>
  <c r="I367" i="34"/>
  <c r="I300" i="33"/>
  <c r="I371" i="33"/>
  <c r="J393" i="35"/>
  <c r="AD347" i="32"/>
  <c r="R412" i="34"/>
  <c r="R423" i="32"/>
  <c r="J369" i="32"/>
  <c r="I381" i="32"/>
  <c r="I324" i="35"/>
  <c r="AD417" i="32"/>
  <c r="H402" i="32"/>
  <c r="R380" i="34"/>
  <c r="AC318" i="32"/>
  <c r="AB303" i="32"/>
  <c r="T327" i="32"/>
  <c r="J345" i="35"/>
  <c r="AC401" i="32"/>
  <c r="I375" i="35"/>
  <c r="R334" i="32"/>
  <c r="I380" i="34"/>
  <c r="R309" i="34"/>
  <c r="I411" i="32"/>
  <c r="R404" i="34"/>
  <c r="I297" i="33"/>
  <c r="R337" i="34"/>
  <c r="I421" i="35"/>
  <c r="R372" i="33"/>
  <c r="AB403" i="32"/>
  <c r="T389" i="32"/>
  <c r="T420" i="32"/>
  <c r="H330" i="33"/>
  <c r="I400" i="33"/>
  <c r="I355" i="35"/>
  <c r="H396" i="32"/>
  <c r="R361" i="34"/>
  <c r="AC382" i="32"/>
  <c r="AB371" i="32"/>
  <c r="T387" i="32"/>
  <c r="I342" i="34"/>
  <c r="S375" i="32"/>
  <c r="R411" i="35"/>
  <c r="R413" i="33"/>
  <c r="R343" i="32"/>
  <c r="J327" i="32"/>
  <c r="I376" i="34"/>
  <c r="I335" i="34"/>
  <c r="I340" i="34"/>
  <c r="I394" i="33"/>
  <c r="S296" i="32"/>
  <c r="R318" i="35"/>
  <c r="R360" i="33"/>
  <c r="R390" i="32"/>
  <c r="J392" i="32"/>
  <c r="I322" i="32"/>
  <c r="I383" i="35"/>
  <c r="AD320" i="32"/>
  <c r="H370" i="32"/>
  <c r="R356" i="34"/>
  <c r="AC332" i="32"/>
  <c r="AB384" i="32"/>
  <c r="T334" i="32"/>
  <c r="I311" i="33"/>
  <c r="I389" i="34"/>
  <c r="AD335" i="32"/>
  <c r="R291" i="34"/>
  <c r="R395" i="33"/>
  <c r="R419" i="32"/>
  <c r="J345" i="32"/>
  <c r="I354" i="32"/>
  <c r="J396" i="35"/>
  <c r="AD405" i="32"/>
  <c r="H323" i="32"/>
  <c r="R384" i="34"/>
  <c r="J330" i="35"/>
  <c r="R328" i="32"/>
  <c r="AD350" i="32"/>
  <c r="S298" i="32"/>
  <c r="J355" i="32"/>
  <c r="H353" i="32"/>
  <c r="J404" i="32"/>
  <c r="S392" i="32"/>
  <c r="J326" i="32"/>
  <c r="H338" i="32"/>
  <c r="J354" i="32"/>
  <c r="H374" i="32"/>
  <c r="T324" i="32"/>
  <c r="R291" i="35"/>
  <c r="I364" i="32"/>
  <c r="I330" i="35"/>
  <c r="I301" i="33"/>
  <c r="S358" i="32"/>
  <c r="R312" i="35"/>
  <c r="R401" i="33"/>
  <c r="R338" i="32"/>
  <c r="J379" i="32"/>
  <c r="T295" i="32"/>
  <c r="J373" i="35"/>
  <c r="AD408" i="32"/>
  <c r="H344" i="32"/>
  <c r="R355" i="35"/>
  <c r="R323" i="33"/>
  <c r="R416" i="32"/>
  <c r="J407" i="32"/>
  <c r="I302" i="33"/>
  <c r="J371" i="35"/>
  <c r="AD303" i="32"/>
  <c r="H352" i="32"/>
  <c r="R341" i="34"/>
  <c r="AC378" i="32"/>
  <c r="AB368" i="32"/>
  <c r="T383" i="32"/>
  <c r="I358" i="35"/>
  <c r="I329" i="33"/>
  <c r="S371" i="32"/>
  <c r="R303" i="35"/>
  <c r="R397" i="33"/>
  <c r="R339" i="32"/>
  <c r="I333" i="32"/>
  <c r="I378" i="33"/>
  <c r="I343" i="34"/>
  <c r="AD410" i="32"/>
  <c r="H366" i="32"/>
  <c r="R369" i="34"/>
  <c r="AC296" i="32"/>
  <c r="AB330" i="32"/>
  <c r="T321" i="32"/>
  <c r="I406" i="33"/>
  <c r="J350" i="35"/>
  <c r="S399" i="32"/>
  <c r="R395" i="35"/>
  <c r="R402" i="33"/>
  <c r="R367" i="32"/>
  <c r="J373" i="32"/>
  <c r="J361" i="32"/>
  <c r="H408" i="32"/>
  <c r="T386" i="32"/>
  <c r="R352" i="35"/>
  <c r="I357" i="32"/>
  <c r="R354" i="34"/>
  <c r="I388" i="32"/>
  <c r="R303" i="34"/>
  <c r="I424" i="32"/>
  <c r="AC295" i="32"/>
  <c r="S360" i="32"/>
  <c r="I352" i="32"/>
  <c r="J356" i="35"/>
  <c r="AC329" i="32"/>
  <c r="AC363" i="32"/>
  <c r="I367" i="35"/>
  <c r="AC331" i="32"/>
  <c r="AC293" i="32"/>
  <c r="I344" i="35"/>
  <c r="R387" i="33"/>
  <c r="I373" i="35"/>
  <c r="S389" i="34"/>
  <c r="S292" i="34"/>
  <c r="S320" i="34"/>
  <c r="J395" i="33"/>
  <c r="T349" i="33"/>
  <c r="J350" i="34"/>
  <c r="S351" i="33"/>
  <c r="T360" i="33"/>
  <c r="J392" i="33"/>
  <c r="S356" i="33"/>
  <c r="S357" i="35"/>
  <c r="J418" i="33"/>
  <c r="S403" i="33"/>
  <c r="J374" i="33"/>
  <c r="J313" i="33"/>
  <c r="S417" i="33"/>
  <c r="S381" i="35"/>
  <c r="J354" i="34"/>
  <c r="S335" i="33"/>
  <c r="S330" i="35"/>
  <c r="J307" i="33"/>
  <c r="S355" i="33"/>
  <c r="S411" i="34"/>
  <c r="T411" i="33"/>
  <c r="S374" i="35"/>
  <c r="S317" i="34"/>
  <c r="T418" i="33"/>
  <c r="J315" i="33"/>
  <c r="S367" i="34"/>
  <c r="J415" i="34"/>
  <c r="S396" i="33"/>
  <c r="S358" i="35"/>
  <c r="J375" i="33"/>
  <c r="S319" i="33"/>
  <c r="S343" i="35"/>
  <c r="J369" i="33"/>
  <c r="T318" i="33"/>
  <c r="J380" i="33"/>
  <c r="J350" i="33"/>
  <c r="S371" i="33"/>
  <c r="S332" i="35"/>
  <c r="S400" i="35"/>
  <c r="J411" i="34"/>
  <c r="S331" i="34"/>
  <c r="T416" i="33"/>
  <c r="S325" i="35"/>
  <c r="J414" i="34"/>
  <c r="S394" i="34"/>
  <c r="T366" i="33"/>
  <c r="S312" i="35"/>
  <c r="J377" i="33"/>
  <c r="S406" i="34"/>
  <c r="T362" i="33"/>
  <c r="I314" i="34"/>
  <c r="I400" i="35"/>
  <c r="I348" i="34"/>
  <c r="I405" i="33"/>
  <c r="I359" i="35"/>
  <c r="AD327" i="32"/>
  <c r="R349" i="34"/>
  <c r="AC370" i="32"/>
  <c r="AB392" i="32"/>
  <c r="T375" i="32"/>
  <c r="I414" i="35"/>
  <c r="I310" i="33"/>
  <c r="S363" i="32"/>
  <c r="R419" i="35"/>
  <c r="R417" i="33"/>
  <c r="R363" i="32"/>
  <c r="I398" i="32"/>
  <c r="S328" i="32"/>
  <c r="AB408" i="32"/>
  <c r="S419" i="32"/>
  <c r="J418" i="32"/>
  <c r="J334" i="35"/>
  <c r="AC346" i="32"/>
  <c r="I328" i="33"/>
  <c r="AC414" i="32"/>
  <c r="AC342" i="32"/>
  <c r="J353" i="35"/>
  <c r="R411" i="32"/>
  <c r="S378" i="32"/>
  <c r="R375" i="35"/>
  <c r="R374" i="35"/>
  <c r="R394" i="34"/>
  <c r="I377" i="34"/>
  <c r="I370" i="33"/>
  <c r="S342" i="32"/>
  <c r="R290" i="35"/>
  <c r="AC419" i="32"/>
  <c r="AB424" i="32"/>
  <c r="T406" i="32"/>
  <c r="J384" i="35"/>
  <c r="J328" i="35"/>
  <c r="S303" i="32"/>
  <c r="R322" i="35"/>
  <c r="R317" i="33"/>
  <c r="R387" i="32"/>
  <c r="J396" i="32"/>
  <c r="I394" i="35"/>
  <c r="I416" i="34"/>
  <c r="I369" i="34"/>
  <c r="J382" i="35"/>
  <c r="AD371" i="32"/>
  <c r="H371" i="32"/>
  <c r="R325" i="34"/>
  <c r="AC362" i="32"/>
  <c r="AB352" i="32"/>
  <c r="T367" i="32"/>
  <c r="I405" i="34"/>
  <c r="S355" i="32"/>
  <c r="R413" i="35"/>
  <c r="R370" i="33"/>
  <c r="R399" i="32"/>
  <c r="AB414" i="32"/>
  <c r="T419" i="32"/>
  <c r="I345" i="33"/>
  <c r="H354" i="32"/>
  <c r="R353" i="34"/>
  <c r="AC358" i="32"/>
  <c r="AB380" i="32"/>
  <c r="T363" i="32"/>
  <c r="I418" i="35"/>
  <c r="I389" i="33"/>
  <c r="S383" i="32"/>
  <c r="R295" i="35"/>
  <c r="R322" i="33"/>
  <c r="R351" i="32"/>
  <c r="J381" i="32"/>
  <c r="S377" i="32"/>
  <c r="J421" i="32"/>
  <c r="H322" i="32"/>
  <c r="J365" i="32"/>
  <c r="R376" i="35"/>
  <c r="R351" i="35"/>
  <c r="I361" i="32"/>
  <c r="R377" i="35"/>
  <c r="I409" i="32"/>
  <c r="R302" i="34"/>
  <c r="I399" i="32"/>
  <c r="R395" i="34"/>
  <c r="I315" i="34"/>
  <c r="R378" i="33"/>
  <c r="I364" i="35"/>
  <c r="I407" i="35"/>
  <c r="S418" i="32"/>
  <c r="R357" i="35"/>
  <c r="J422" i="32"/>
  <c r="I401" i="32"/>
  <c r="J407" i="35"/>
  <c r="H384" i="32"/>
  <c r="R344" i="34"/>
  <c r="AC375" i="32"/>
  <c r="AB357" i="32"/>
  <c r="T380" i="32"/>
  <c r="I374" i="33"/>
  <c r="I378" i="34"/>
  <c r="I385" i="33"/>
  <c r="J405" i="35"/>
  <c r="S329" i="32"/>
  <c r="R340" i="35"/>
  <c r="R405" i="34"/>
  <c r="AC413" i="32"/>
  <c r="AB388" i="32"/>
  <c r="T379" i="32"/>
  <c r="I392" i="35"/>
  <c r="I363" i="33"/>
  <c r="S411" i="32"/>
  <c r="R346" i="35"/>
  <c r="R408" i="33"/>
  <c r="R326" i="32"/>
  <c r="I408" i="35"/>
  <c r="I353" i="34"/>
  <c r="J385" i="35"/>
  <c r="S366" i="32"/>
  <c r="R406" i="35"/>
  <c r="R316" i="33"/>
  <c r="R402" i="32"/>
  <c r="AB417" i="32"/>
  <c r="T410" i="32"/>
  <c r="I372" i="35"/>
  <c r="AD373" i="32"/>
  <c r="S319" i="32"/>
  <c r="R297" i="35"/>
  <c r="R320" i="33"/>
  <c r="R392" i="32"/>
  <c r="I356" i="32"/>
  <c r="R292" i="34"/>
  <c r="I373" i="32"/>
  <c r="R358" i="34"/>
  <c r="R315" i="33"/>
  <c r="J332" i="35"/>
  <c r="AC377" i="32"/>
  <c r="J412" i="35"/>
  <c r="AC373" i="32"/>
  <c r="AB397" i="32"/>
  <c r="R292" i="35"/>
  <c r="I333" i="33"/>
  <c r="AD420" i="32"/>
  <c r="AB331" i="32"/>
  <c r="R397" i="32"/>
  <c r="J359" i="32"/>
  <c r="T299" i="32"/>
  <c r="S379" i="33"/>
  <c r="S400" i="33"/>
  <c r="S392" i="33"/>
  <c r="S412" i="33"/>
  <c r="J369" i="35"/>
  <c r="S388" i="35"/>
  <c r="S322" i="35"/>
  <c r="S322" i="34"/>
  <c r="J348" i="34"/>
  <c r="J309" i="33"/>
  <c r="J385" i="33"/>
  <c r="T351" i="33"/>
  <c r="J376" i="33"/>
  <c r="S334" i="35"/>
  <c r="S388" i="33"/>
  <c r="I353" i="33"/>
  <c r="I401" i="33"/>
  <c r="AD363" i="32"/>
  <c r="AC300" i="32"/>
  <c r="H407" i="32"/>
  <c r="R404" i="32"/>
  <c r="R380" i="35"/>
  <c r="H408" i="35"/>
  <c r="I391" i="34"/>
  <c r="R401" i="34"/>
  <c r="T415" i="32"/>
  <c r="J394" i="33"/>
  <c r="S365" i="33"/>
  <c r="S416" i="33"/>
  <c r="J376" i="34"/>
  <c r="J296" i="33"/>
  <c r="S340" i="35"/>
  <c r="T353" i="33"/>
  <c r="J341" i="34"/>
  <c r="J310" i="33"/>
  <c r="S407" i="33"/>
  <c r="S305" i="35"/>
  <c r="J383" i="34"/>
  <c r="S362" i="33"/>
  <c r="S413" i="35"/>
  <c r="S357" i="34"/>
  <c r="T316" i="33"/>
  <c r="J399" i="34"/>
  <c r="J405" i="33"/>
  <c r="S402" i="33"/>
  <c r="S399" i="35"/>
  <c r="J314" i="33"/>
  <c r="S368" i="33"/>
  <c r="S348" i="35"/>
  <c r="S300" i="34"/>
  <c r="S365" i="34"/>
  <c r="J361" i="34"/>
  <c r="S392" i="34"/>
  <c r="T328" i="33"/>
  <c r="J369" i="34"/>
  <c r="S369" i="33"/>
  <c r="J337" i="33"/>
  <c r="S395" i="33"/>
  <c r="S414" i="35"/>
  <c r="J334" i="34"/>
  <c r="S320" i="33"/>
  <c r="S369" i="35"/>
  <c r="S306" i="34"/>
  <c r="T356" i="33"/>
  <c r="S409" i="35"/>
  <c r="J339" i="34"/>
  <c r="S335" i="34"/>
  <c r="T375" i="33"/>
  <c r="S349" i="33"/>
  <c r="S377" i="35"/>
  <c r="J353" i="33"/>
  <c r="S414" i="34"/>
  <c r="S378" i="35"/>
  <c r="J388" i="33"/>
  <c r="S321" i="33"/>
  <c r="S416" i="35"/>
  <c r="J379" i="33"/>
  <c r="J318" i="34"/>
  <c r="S391" i="33"/>
  <c r="S326" i="35"/>
  <c r="I358" i="33"/>
  <c r="I415" i="34"/>
  <c r="I344" i="34"/>
  <c r="I374" i="34"/>
  <c r="J319" i="35"/>
  <c r="I317" i="34"/>
  <c r="I393" i="35"/>
  <c r="S333" i="32"/>
  <c r="R324" i="35"/>
  <c r="AC415" i="32"/>
  <c r="AB412" i="32"/>
  <c r="T394" i="32"/>
  <c r="J324" i="35"/>
  <c r="I376" i="33"/>
  <c r="S317" i="32"/>
  <c r="R330" i="35"/>
  <c r="R333" i="33"/>
  <c r="R375" i="32"/>
  <c r="J317" i="32"/>
  <c r="J381" i="35"/>
  <c r="H413" i="32"/>
  <c r="T318" i="32"/>
  <c r="R354" i="35"/>
  <c r="I415" i="32"/>
  <c r="AD355" i="32"/>
  <c r="AB336" i="32"/>
  <c r="S325" i="32"/>
  <c r="AB389" i="32"/>
  <c r="AD298" i="32"/>
  <c r="AB364" i="32"/>
  <c r="S367" i="32"/>
  <c r="J385" i="32"/>
  <c r="J397" i="32"/>
  <c r="I413" i="32"/>
  <c r="I346" i="32"/>
  <c r="I411" i="34"/>
  <c r="J363" i="35"/>
  <c r="S379" i="32"/>
  <c r="R389" i="35"/>
  <c r="R410" i="33"/>
  <c r="R398" i="32"/>
  <c r="J393" i="32"/>
  <c r="I397" i="32"/>
  <c r="J418" i="35"/>
  <c r="AD392" i="32"/>
  <c r="H351" i="32"/>
  <c r="R328" i="34"/>
  <c r="AC359" i="32"/>
  <c r="AB341" i="32"/>
  <c r="T364" i="32"/>
  <c r="I364" i="33"/>
  <c r="I420" i="33"/>
  <c r="J349" i="35"/>
  <c r="J416" i="35"/>
  <c r="AD332" i="32"/>
  <c r="H393" i="32"/>
  <c r="R389" i="34"/>
  <c r="AB326" i="32"/>
  <c r="T332" i="32"/>
  <c r="I307" i="33"/>
  <c r="J327" i="35"/>
  <c r="S415" i="32"/>
  <c r="R378" i="35"/>
  <c r="R327" i="33"/>
  <c r="R298" i="32"/>
  <c r="I353" i="32"/>
  <c r="I389" i="35"/>
  <c r="I333" i="35"/>
  <c r="S413" i="32"/>
  <c r="R332" i="35"/>
  <c r="R421" i="34"/>
  <c r="AC403" i="32"/>
  <c r="AB400" i="32"/>
  <c r="T391" i="32"/>
  <c r="I320" i="34"/>
  <c r="I390" i="34"/>
  <c r="S423" i="32"/>
  <c r="R338" i="35"/>
  <c r="R357" i="33"/>
  <c r="R332" i="32"/>
  <c r="R393" i="35"/>
  <c r="I335" i="32"/>
  <c r="R299" i="34"/>
  <c r="I377" i="32"/>
  <c r="R394" i="33"/>
  <c r="I370" i="34"/>
  <c r="R383" i="33"/>
  <c r="I402" i="35"/>
  <c r="AC409" i="32"/>
  <c r="I363" i="35"/>
  <c r="AC327" i="32"/>
  <c r="J395" i="35"/>
  <c r="R353" i="32"/>
  <c r="I384" i="34"/>
  <c r="I388" i="33"/>
  <c r="AD375" i="32"/>
  <c r="H368" i="32"/>
  <c r="R313" i="34"/>
  <c r="AC334" i="32"/>
  <c r="AB324" i="32"/>
  <c r="J382" i="32"/>
  <c r="I416" i="32"/>
  <c r="I364" i="34"/>
  <c r="S327" i="32"/>
  <c r="H359" i="32"/>
  <c r="R408" i="34"/>
  <c r="AC402" i="32"/>
  <c r="AB409" i="32"/>
  <c r="T376" i="32"/>
  <c r="I338" i="33"/>
  <c r="I362" i="34"/>
  <c r="S294" i="32"/>
  <c r="R372" i="35"/>
  <c r="R340" i="33"/>
  <c r="R362" i="32"/>
  <c r="AD356" i="32"/>
  <c r="H423" i="32"/>
  <c r="R308" i="34"/>
  <c r="AC323" i="32"/>
  <c r="AB337" i="32"/>
  <c r="T400" i="32"/>
  <c r="I377" i="33"/>
  <c r="I399" i="33"/>
  <c r="J419" i="35"/>
  <c r="S394" i="32"/>
  <c r="R373" i="35"/>
  <c r="R346" i="33"/>
  <c r="R293" i="32"/>
  <c r="J409" i="32"/>
  <c r="I359" i="32"/>
  <c r="I406" i="35"/>
  <c r="AD299" i="32"/>
  <c r="H391" i="32"/>
  <c r="R336" i="34"/>
  <c r="AC351" i="32"/>
  <c r="AB365" i="32"/>
  <c r="AC396" i="32"/>
  <c r="I316" i="35"/>
  <c r="AC381" i="32"/>
  <c r="AD409" i="32"/>
  <c r="R409" i="32"/>
  <c r="AD294" i="32"/>
  <c r="AB367" i="32"/>
  <c r="AD341" i="32"/>
  <c r="AB394" i="32"/>
  <c r="AD322" i="32"/>
  <c r="T414" i="32"/>
  <c r="R364" i="32"/>
  <c r="S321" i="32"/>
  <c r="H398" i="32"/>
  <c r="T320" i="32"/>
  <c r="T412" i="33"/>
  <c r="S366" i="34"/>
  <c r="J305" i="33"/>
  <c r="S356" i="35"/>
  <c r="T376" i="33"/>
  <c r="J331" i="35"/>
  <c r="I324" i="34"/>
  <c r="H329" i="32"/>
  <c r="AB344" i="32"/>
  <c r="I334" i="34"/>
  <c r="R363" i="35"/>
  <c r="J336" i="32"/>
  <c r="J363" i="32"/>
  <c r="I368" i="35"/>
  <c r="R371" i="35"/>
  <c r="T412" i="32"/>
  <c r="I379" i="32"/>
  <c r="J335" i="34"/>
  <c r="S404" i="35"/>
  <c r="T399" i="33"/>
  <c r="J390" i="33"/>
  <c r="S405" i="34"/>
  <c r="J351" i="34"/>
  <c r="J317" i="33"/>
  <c r="S347" i="34"/>
  <c r="S411" i="33"/>
  <c r="S390" i="35"/>
  <c r="S309" i="34"/>
  <c r="J419" i="33"/>
  <c r="S359" i="34"/>
  <c r="J401" i="33"/>
  <c r="J361" i="33"/>
  <c r="S314" i="34"/>
  <c r="T352" i="33"/>
  <c r="J416" i="33"/>
  <c r="S337" i="34"/>
  <c r="T339" i="33"/>
  <c r="J364" i="34"/>
  <c r="S371" i="34"/>
  <c r="J297" i="33"/>
  <c r="S406" i="33"/>
  <c r="S366" i="35"/>
  <c r="J303" i="33"/>
  <c r="S421" i="33"/>
  <c r="S401" i="35"/>
  <c r="J329" i="33"/>
  <c r="S354" i="33"/>
  <c r="S419" i="34"/>
  <c r="J337" i="35"/>
  <c r="S329" i="34"/>
  <c r="J362" i="33"/>
  <c r="S363" i="34"/>
  <c r="S381" i="33"/>
  <c r="S296" i="35"/>
  <c r="J399" i="33"/>
  <c r="S418" i="34"/>
  <c r="T330" i="33"/>
  <c r="T401" i="33"/>
  <c r="J375" i="34"/>
  <c r="J329" i="34"/>
  <c r="S310" i="35"/>
  <c r="J356" i="33"/>
  <c r="J343" i="33"/>
  <c r="S308" i="35"/>
  <c r="J320" i="34"/>
  <c r="J410" i="34"/>
  <c r="S352" i="33"/>
  <c r="S344" i="35"/>
  <c r="I354" i="33"/>
  <c r="I313" i="33"/>
  <c r="I296" i="33"/>
  <c r="I416" i="35"/>
  <c r="I351" i="34"/>
  <c r="S322" i="32"/>
  <c r="R397" i="35"/>
  <c r="R420" i="33"/>
  <c r="R386" i="32"/>
  <c r="J405" i="32"/>
  <c r="AD380" i="32"/>
  <c r="H409" i="32"/>
  <c r="R316" i="34"/>
  <c r="AC347" i="32"/>
  <c r="AB361" i="32"/>
  <c r="T352" i="32"/>
  <c r="I378" i="35"/>
  <c r="R409" i="34"/>
  <c r="I332" i="35"/>
  <c r="I387" i="33"/>
  <c r="H365" i="33"/>
  <c r="R339" i="35"/>
  <c r="T388" i="32"/>
  <c r="H395" i="32"/>
  <c r="T347" i="32"/>
  <c r="R405" i="35"/>
  <c r="S340" i="32"/>
  <c r="R344" i="35"/>
  <c r="R410" i="35"/>
  <c r="R331" i="34"/>
  <c r="I408" i="34"/>
  <c r="I321" i="35"/>
  <c r="AD359" i="32"/>
  <c r="H321" i="32"/>
  <c r="R298" i="34"/>
  <c r="AC345" i="32"/>
  <c r="R303" i="32"/>
  <c r="J416" i="32"/>
  <c r="I323" i="32"/>
  <c r="I411" i="33"/>
  <c r="AD421" i="32"/>
  <c r="H397" i="32"/>
  <c r="R392" i="34"/>
  <c r="AC330" i="32"/>
  <c r="T319" i="32"/>
  <c r="I409" i="33"/>
  <c r="S386" i="32"/>
  <c r="R404" i="35"/>
  <c r="R330" i="33"/>
  <c r="R346" i="32"/>
  <c r="J320" i="32"/>
  <c r="I392" i="32"/>
  <c r="I349" i="35"/>
  <c r="AD340" i="32"/>
  <c r="R306" i="34"/>
  <c r="AC407" i="32"/>
  <c r="J362" i="32"/>
  <c r="I356" i="34"/>
  <c r="I355" i="34"/>
  <c r="I324" i="33"/>
  <c r="R306" i="35"/>
  <c r="R400" i="33"/>
  <c r="R374" i="32"/>
  <c r="J406" i="32"/>
  <c r="I318" i="32"/>
  <c r="J362" i="35"/>
  <c r="AD368" i="32"/>
  <c r="H336" i="32"/>
  <c r="R320" i="34"/>
  <c r="AC335" i="32"/>
  <c r="AB349" i="32"/>
  <c r="I382" i="35"/>
  <c r="R354" i="33"/>
  <c r="J414" i="35"/>
  <c r="AC333" i="32"/>
  <c r="I365" i="33"/>
  <c r="R372" i="32"/>
  <c r="AD346" i="32"/>
  <c r="R418" i="32"/>
  <c r="I356" i="33"/>
  <c r="R317" i="32"/>
  <c r="AD342" i="32"/>
  <c r="R300" i="32"/>
  <c r="AD406" i="32"/>
  <c r="AB304" i="32"/>
  <c r="S361" i="32"/>
  <c r="I368" i="34"/>
  <c r="AD402" i="32"/>
  <c r="R377" i="34"/>
  <c r="AB296" i="32"/>
  <c r="T293" i="32"/>
  <c r="I331" i="34"/>
  <c r="I338" i="35"/>
  <c r="S349" i="32"/>
  <c r="R379" i="35"/>
  <c r="R321" i="33"/>
  <c r="R359" i="32"/>
  <c r="I347" i="32"/>
  <c r="I354" i="34"/>
  <c r="I383" i="34"/>
  <c r="I329" i="34"/>
  <c r="AD323" i="32"/>
  <c r="H404" i="32"/>
  <c r="R348" i="35"/>
  <c r="R407" i="32"/>
  <c r="J403" i="32"/>
  <c r="J336" i="35"/>
  <c r="AD423" i="32"/>
  <c r="H381" i="32"/>
  <c r="R372" i="34"/>
  <c r="AC294" i="32"/>
  <c r="AB301" i="32"/>
  <c r="T348" i="32"/>
  <c r="I396" i="35"/>
  <c r="AD351" i="32"/>
  <c r="H337" i="32"/>
  <c r="R305" i="34"/>
  <c r="AC371" i="32"/>
  <c r="AB395" i="32"/>
  <c r="J350" i="32"/>
  <c r="I395" i="32"/>
  <c r="J316" i="35"/>
  <c r="AD345" i="32"/>
  <c r="H419" i="32"/>
  <c r="R400" i="34"/>
  <c r="AC322" i="32"/>
  <c r="AD349" i="32"/>
  <c r="R327" i="32"/>
  <c r="AD330" i="32"/>
  <c r="AB370" i="32"/>
  <c r="H380" i="32"/>
  <c r="J400" i="32"/>
  <c r="H350" i="32"/>
  <c r="T382" i="32"/>
  <c r="J374" i="32"/>
  <c r="I386" i="33"/>
  <c r="J332" i="32"/>
  <c r="J372" i="32"/>
  <c r="R393" i="34"/>
  <c r="I379" i="34"/>
  <c r="R321" i="32"/>
  <c r="J322" i="35"/>
  <c r="AD391" i="32"/>
  <c r="H405" i="32"/>
  <c r="R329" i="34"/>
  <c r="AC350" i="32"/>
  <c r="AB340" i="32"/>
  <c r="T355" i="32"/>
  <c r="I345" i="34"/>
  <c r="I304" i="33"/>
  <c r="S343" i="32"/>
  <c r="R421" i="35"/>
  <c r="R351" i="33"/>
  <c r="AC420" i="32"/>
  <c r="AB402" i="32"/>
  <c r="T407" i="32"/>
  <c r="J379" i="35"/>
  <c r="I393" i="34"/>
  <c r="I339" i="33"/>
  <c r="J359" i="35"/>
  <c r="S391" i="32"/>
  <c r="R381" i="35"/>
  <c r="R412" i="33"/>
  <c r="R301" i="32"/>
  <c r="J417" i="32"/>
  <c r="I385" i="32"/>
  <c r="I346" i="35"/>
  <c r="AD295" i="32"/>
  <c r="H422" i="32"/>
  <c r="R324" i="34"/>
  <c r="AC339" i="32"/>
  <c r="AB353" i="32"/>
  <c r="T344" i="32"/>
  <c r="I290" i="33"/>
  <c r="I352" i="34"/>
  <c r="I322" i="33"/>
  <c r="S422" i="32"/>
  <c r="R341" i="35"/>
  <c r="R365" i="33"/>
  <c r="R320" i="32"/>
  <c r="I417" i="32"/>
  <c r="I395" i="35"/>
  <c r="H349" i="32"/>
  <c r="R352" i="34"/>
  <c r="AC367" i="32"/>
  <c r="AB381" i="32"/>
  <c r="I386" i="35"/>
  <c r="AC392" i="32"/>
  <c r="I294" i="33"/>
  <c r="AC418" i="32"/>
  <c r="AD293" i="32"/>
  <c r="AB378" i="32"/>
  <c r="S376" i="32"/>
  <c r="AB387" i="32"/>
  <c r="AD321" i="32"/>
  <c r="AB332" i="32"/>
  <c r="S365" i="32"/>
  <c r="AB416" i="32"/>
  <c r="S424" i="32"/>
  <c r="J368" i="32"/>
  <c r="H356" i="32"/>
  <c r="T340" i="32"/>
  <c r="T356" i="32"/>
  <c r="I405" i="32"/>
  <c r="I396" i="33"/>
  <c r="H403" i="32"/>
  <c r="R343" i="34"/>
  <c r="AC376" i="32"/>
  <c r="AB366" i="32"/>
  <c r="T381" i="32"/>
  <c r="I316" i="33"/>
  <c r="S332" i="32"/>
  <c r="H414" i="32"/>
  <c r="R406" i="34"/>
  <c r="AC400" i="32"/>
  <c r="AB321" i="32"/>
  <c r="T322" i="32"/>
  <c r="I385" i="35"/>
  <c r="AD393" i="32"/>
  <c r="H379" i="32"/>
  <c r="R339" i="34"/>
  <c r="AC340" i="32"/>
  <c r="AB362" i="32"/>
  <c r="T345" i="32"/>
  <c r="I413" i="35"/>
  <c r="AD331" i="32"/>
  <c r="H394" i="32"/>
  <c r="R402" i="34"/>
  <c r="AB317" i="32"/>
  <c r="I421" i="32"/>
  <c r="J398" i="35"/>
  <c r="H412" i="32"/>
  <c r="R351" i="34"/>
  <c r="AC368" i="32"/>
  <c r="AB390" i="32"/>
  <c r="T373" i="32"/>
  <c r="I350" i="35"/>
  <c r="S403" i="32"/>
  <c r="R335" i="35"/>
  <c r="R414" i="34"/>
  <c r="AC424" i="32"/>
  <c r="AB399" i="32"/>
  <c r="T390" i="32"/>
  <c r="I340" i="33"/>
  <c r="J318" i="35"/>
  <c r="S404" i="32"/>
  <c r="R369" i="35"/>
  <c r="R379" i="33"/>
  <c r="J375" i="32"/>
  <c r="I351" i="32"/>
  <c r="J343" i="35"/>
  <c r="AD354" i="32"/>
  <c r="H330" i="32"/>
  <c r="R314" i="34"/>
  <c r="AC374" i="32"/>
  <c r="AB406" i="32"/>
  <c r="J370" i="32"/>
  <c r="I423" i="32"/>
  <c r="T317" i="32"/>
  <c r="I338" i="32"/>
  <c r="AD400" i="32"/>
  <c r="H358" i="32"/>
  <c r="R375" i="34"/>
  <c r="AB298" i="32"/>
  <c r="T338" i="32"/>
  <c r="I327" i="34"/>
  <c r="I398" i="34"/>
  <c r="S357" i="32"/>
  <c r="R315" i="35"/>
  <c r="R418" i="33"/>
  <c r="R337" i="32"/>
  <c r="J342" i="32"/>
  <c r="T296" i="32"/>
  <c r="J386" i="35"/>
  <c r="H345" i="32"/>
  <c r="R371" i="34"/>
  <c r="AC344" i="32"/>
  <c r="AB385" i="32"/>
  <c r="T402" i="32"/>
  <c r="I406" i="34"/>
  <c r="I412" i="33"/>
  <c r="S353" i="32"/>
  <c r="R417" i="35"/>
  <c r="R314" i="33"/>
  <c r="AC422" i="32"/>
  <c r="AB404" i="32"/>
  <c r="T417" i="32"/>
  <c r="I358" i="32"/>
  <c r="AD424" i="32"/>
  <c r="H327" i="32"/>
  <c r="R383" i="34"/>
  <c r="T300" i="32"/>
  <c r="I387" i="35"/>
  <c r="J335" i="35"/>
  <c r="S381" i="32"/>
  <c r="R299" i="35"/>
  <c r="R332" i="33"/>
  <c r="R341" i="32"/>
  <c r="J380" i="32"/>
  <c r="T342" i="32"/>
  <c r="I339" i="34"/>
  <c r="AD374" i="32"/>
  <c r="R368" i="35"/>
  <c r="R405" i="32"/>
  <c r="J411" i="32"/>
  <c r="I337" i="32"/>
  <c r="I400" i="34"/>
  <c r="AD301" i="32"/>
  <c r="H383" i="32"/>
  <c r="R346" i="34"/>
  <c r="AC353" i="32"/>
  <c r="AB375" i="32"/>
  <c r="T358" i="32"/>
  <c r="I397" i="35"/>
  <c r="J367" i="35"/>
  <c r="R329" i="35"/>
  <c r="R406" i="33"/>
  <c r="R388" i="32"/>
  <c r="J395" i="32"/>
  <c r="I326" i="32"/>
  <c r="I319" i="35"/>
  <c r="AD382" i="32"/>
  <c r="H406" i="32"/>
  <c r="R326" i="34"/>
  <c r="AC349" i="32"/>
  <c r="AB339" i="32"/>
  <c r="T354" i="32"/>
  <c r="H409" i="33"/>
  <c r="S408" i="32"/>
  <c r="R353" i="35"/>
  <c r="R325" i="32"/>
  <c r="I367" i="32"/>
  <c r="I331" i="35"/>
  <c r="AD378" i="32"/>
  <c r="H392" i="32"/>
  <c r="R322" i="34"/>
  <c r="AC410" i="32"/>
  <c r="AB335" i="32"/>
  <c r="H418" i="34"/>
  <c r="I412" i="32"/>
  <c r="I411" i="35"/>
  <c r="AD397" i="32"/>
  <c r="S324" i="32"/>
  <c r="R309" i="35"/>
  <c r="R344" i="33"/>
  <c r="R393" i="32"/>
  <c r="J384" i="32"/>
  <c r="I345" i="32"/>
  <c r="AD297" i="32"/>
  <c r="H367" i="32"/>
  <c r="R334" i="34"/>
  <c r="AC341" i="32"/>
  <c r="AB363" i="32"/>
  <c r="T346" i="32"/>
  <c r="I348" i="32"/>
  <c r="I314" i="33"/>
  <c r="S334" i="32"/>
  <c r="R328" i="35"/>
  <c r="AC417" i="32"/>
  <c r="AB422" i="32"/>
  <c r="T404" i="32"/>
  <c r="I368" i="33"/>
  <c r="R398" i="35"/>
  <c r="R386" i="33"/>
  <c r="R385" i="32"/>
  <c r="I327" i="35"/>
  <c r="S388" i="32"/>
  <c r="R386" i="35"/>
  <c r="R393" i="33"/>
  <c r="R296" i="32"/>
  <c r="J351" i="35"/>
  <c r="I336" i="35"/>
  <c r="I381" i="35"/>
  <c r="AD339" i="32"/>
  <c r="R307" i="34"/>
  <c r="AC398" i="32"/>
  <c r="R319" i="32"/>
  <c r="J334" i="32"/>
  <c r="I370" i="32"/>
  <c r="I352" i="33"/>
  <c r="AD333" i="32"/>
  <c r="H339" i="32"/>
  <c r="R388" i="34"/>
  <c r="AB327" i="32"/>
  <c r="T331" i="32"/>
  <c r="I362" i="33"/>
  <c r="J394" i="35"/>
  <c r="AD367" i="32"/>
  <c r="H416" i="32"/>
  <c r="R321" i="34"/>
  <c r="AC326" i="32"/>
  <c r="AB348" i="32"/>
  <c r="T351" i="32"/>
  <c r="I320" i="32"/>
  <c r="S336" i="32"/>
  <c r="R331" i="35"/>
  <c r="R420" i="34"/>
  <c r="AC404" i="32"/>
  <c r="AB401" i="32"/>
  <c r="AD329" i="32"/>
  <c r="AB373" i="32"/>
  <c r="S341" i="32"/>
  <c r="AB423" i="32"/>
  <c r="H364" i="32"/>
  <c r="T361" i="32"/>
  <c r="R343" i="35"/>
  <c r="T378" i="32"/>
  <c r="H369" i="32"/>
  <c r="R409" i="35"/>
  <c r="T409" i="32"/>
  <c r="R337" i="35"/>
  <c r="I394" i="32"/>
  <c r="R330" i="34"/>
  <c r="I340" i="32"/>
  <c r="T294" i="32"/>
  <c r="I420" i="32"/>
  <c r="I343" i="35"/>
  <c r="S350" i="32"/>
  <c r="H363" i="32"/>
  <c r="R407" i="34"/>
  <c r="AC411" i="32"/>
  <c r="AB386" i="32"/>
  <c r="T377" i="32"/>
  <c r="I328" i="35"/>
  <c r="I299" i="33"/>
  <c r="S414" i="32"/>
  <c r="R383" i="35"/>
  <c r="R375" i="33"/>
  <c r="R381" i="32"/>
  <c r="J364" i="32"/>
  <c r="I330" i="32"/>
  <c r="AD422" i="32"/>
  <c r="H343" i="32"/>
  <c r="R403" i="34"/>
  <c r="AC319" i="32"/>
  <c r="AB328" i="32"/>
  <c r="I303" i="33"/>
  <c r="J323" i="35"/>
  <c r="S385" i="32"/>
  <c r="R407" i="35"/>
  <c r="R363" i="33"/>
  <c r="R345" i="32"/>
  <c r="J323" i="32"/>
  <c r="I396" i="32"/>
  <c r="I332" i="32"/>
  <c r="I391" i="33"/>
  <c r="S400" i="32"/>
  <c r="R336" i="35"/>
  <c r="R415" i="34"/>
  <c r="AC405" i="32"/>
  <c r="AB410" i="32"/>
  <c r="T392" i="32"/>
  <c r="I384" i="35"/>
  <c r="I419" i="33"/>
  <c r="R310" i="35"/>
  <c r="R367" i="33"/>
  <c r="R373" i="32"/>
  <c r="J410" i="32"/>
  <c r="I340" i="35"/>
  <c r="AD353" i="32"/>
  <c r="H333" i="32"/>
  <c r="R315" i="34"/>
  <c r="AC385" i="32"/>
  <c r="AB322" i="32"/>
  <c r="J390" i="32"/>
  <c r="I419" i="32"/>
  <c r="J377" i="35"/>
  <c r="AD389" i="32"/>
  <c r="H362" i="32"/>
  <c r="R378" i="34"/>
  <c r="AC299" i="32"/>
  <c r="AB333" i="32"/>
  <c r="AB418" i="32"/>
  <c r="T411" i="32"/>
  <c r="I337" i="35"/>
  <c r="J344" i="35"/>
  <c r="S356" i="32"/>
  <c r="R316" i="35"/>
  <c r="R345" i="33"/>
  <c r="R348" i="32"/>
  <c r="I361" i="34"/>
  <c r="I336" i="33"/>
  <c r="S417" i="32"/>
  <c r="R358" i="35"/>
  <c r="R318" i="33"/>
  <c r="J398" i="32"/>
  <c r="I402" i="32"/>
  <c r="I379" i="33"/>
  <c r="S352" i="32"/>
  <c r="R418" i="35"/>
  <c r="R407" i="33"/>
  <c r="R400" i="32"/>
  <c r="AB415" i="32"/>
  <c r="T408" i="32"/>
  <c r="I346" i="33"/>
  <c r="J320" i="35"/>
  <c r="S390" i="32"/>
  <c r="R382" i="35"/>
  <c r="R356" i="33"/>
  <c r="R302" i="32"/>
  <c r="I386" i="32"/>
  <c r="I325" i="34"/>
  <c r="I394" i="34"/>
  <c r="S380" i="32"/>
  <c r="R300" i="35"/>
  <c r="R389" i="33"/>
  <c r="R352" i="32"/>
  <c r="I389" i="32"/>
  <c r="I321" i="34"/>
  <c r="I345" i="35"/>
  <c r="S421" i="32"/>
  <c r="R342" i="35"/>
  <c r="R373" i="33"/>
  <c r="R322" i="32"/>
  <c r="I418" i="32"/>
  <c r="I373" i="34"/>
  <c r="AD300" i="32"/>
  <c r="H387" i="32"/>
  <c r="R347" i="34"/>
  <c r="AC364" i="32"/>
  <c r="AB354" i="32"/>
  <c r="T369" i="32"/>
  <c r="I358" i="34"/>
  <c r="I334" i="33"/>
  <c r="S337" i="32"/>
  <c r="H360" i="32"/>
  <c r="R410" i="34"/>
  <c r="AC388" i="32"/>
  <c r="T336" i="32"/>
  <c r="I325" i="35"/>
  <c r="AD381" i="32"/>
  <c r="H355" i="32"/>
  <c r="R327" i="34"/>
  <c r="AC360" i="32"/>
  <c r="AB350" i="32"/>
  <c r="T365" i="32"/>
  <c r="I342" i="33"/>
  <c r="I353" i="35"/>
  <c r="AD419" i="32"/>
  <c r="H347" i="32"/>
  <c r="R390" i="34"/>
  <c r="AC328" i="32"/>
  <c r="T323" i="32"/>
  <c r="J341" i="35"/>
  <c r="AD377" i="32"/>
  <c r="H424" i="32"/>
  <c r="R323" i="34"/>
  <c r="AC324" i="32"/>
  <c r="AB346" i="32"/>
  <c r="T401" i="32"/>
  <c r="I328" i="32"/>
  <c r="I365" i="35"/>
  <c r="AD413" i="32"/>
  <c r="H331" i="32"/>
  <c r="R386" i="34"/>
  <c r="AB299" i="32"/>
  <c r="T337" i="32"/>
  <c r="I331" i="32"/>
  <c r="AD296" i="32"/>
  <c r="H421" i="32"/>
  <c r="R335" i="34"/>
  <c r="AC352" i="32"/>
  <c r="AB374" i="32"/>
  <c r="T357" i="32"/>
  <c r="I341" i="34"/>
  <c r="AD343" i="32"/>
  <c r="H389" i="32"/>
  <c r="R398" i="34"/>
  <c r="AC320" i="32"/>
  <c r="AB329" i="32"/>
  <c r="T301" i="32"/>
  <c r="I382" i="34"/>
  <c r="I380" i="33"/>
  <c r="R298" i="35"/>
  <c r="R384" i="33"/>
  <c r="R396" i="32"/>
  <c r="J401" i="32"/>
  <c r="I383" i="32"/>
  <c r="J354" i="35"/>
  <c r="AD338" i="32"/>
  <c r="R413" i="34"/>
  <c r="R382" i="33"/>
  <c r="R422" i="32"/>
  <c r="J423" i="32"/>
  <c r="I382" i="32"/>
  <c r="R334" i="35"/>
  <c r="I387" i="32"/>
  <c r="J326" i="35"/>
  <c r="S374" i="32"/>
  <c r="R412" i="35"/>
  <c r="R421" i="33"/>
  <c r="R366" i="32"/>
  <c r="J328" i="32"/>
  <c r="I376" i="32"/>
  <c r="J421" i="35"/>
  <c r="AD360" i="32"/>
  <c r="H318" i="32"/>
  <c r="R295" i="34"/>
  <c r="AC395" i="32"/>
  <c r="R299" i="32"/>
  <c r="J415" i="32"/>
  <c r="I410" i="33"/>
  <c r="J317" i="35"/>
  <c r="I328" i="34"/>
  <c r="I415" i="35"/>
  <c r="AD319" i="32"/>
  <c r="H341" i="32"/>
  <c r="R357" i="34"/>
  <c r="AC394" i="32"/>
  <c r="AB383" i="32"/>
  <c r="T399" i="32"/>
  <c r="I414" i="34"/>
  <c r="S387" i="32"/>
  <c r="R403" i="35"/>
  <c r="R355" i="32"/>
  <c r="J319" i="32"/>
  <c r="I317" i="32"/>
  <c r="I357" i="34"/>
  <c r="AD404" i="32"/>
  <c r="H377" i="32"/>
  <c r="R385" i="34"/>
  <c r="T304" i="32"/>
  <c r="I319" i="33"/>
  <c r="J339" i="35"/>
  <c r="R302" i="35"/>
  <c r="R392" i="33"/>
  <c r="R383" i="32"/>
  <c r="T372" i="32"/>
  <c r="H325" i="32"/>
  <c r="T397" i="32"/>
  <c r="R293" i="35"/>
  <c r="T405" i="32"/>
  <c r="R355" i="34"/>
  <c r="R418" i="34"/>
  <c r="I321" i="32"/>
  <c r="R367" i="34"/>
  <c r="I339" i="35"/>
  <c r="R409" i="33"/>
  <c r="I419" i="34"/>
  <c r="R349" i="33"/>
  <c r="J391" i="35"/>
  <c r="AC337" i="32"/>
  <c r="J344" i="32"/>
  <c r="I407" i="32"/>
  <c r="I334" i="35"/>
  <c r="I377" i="35"/>
  <c r="S412" i="32"/>
  <c r="R384" i="35"/>
  <c r="R319" i="33"/>
  <c r="R360" i="32"/>
  <c r="J360" i="32"/>
  <c r="I362" i="35"/>
  <c r="AD396" i="32"/>
  <c r="H372" i="32"/>
  <c r="R359" i="35"/>
  <c r="R339" i="33"/>
  <c r="R406" i="32"/>
  <c r="J357" i="32"/>
  <c r="I366" i="32"/>
  <c r="J329" i="35"/>
  <c r="S384" i="32"/>
  <c r="R408" i="35"/>
  <c r="R405" i="33"/>
  <c r="R356" i="32"/>
  <c r="J348" i="32"/>
  <c r="I384" i="32"/>
  <c r="I337" i="33"/>
  <c r="I318" i="33"/>
  <c r="S299" i="32"/>
  <c r="R317" i="35"/>
  <c r="R368" i="33"/>
  <c r="R389" i="32"/>
  <c r="J341" i="32"/>
  <c r="I325" i="32"/>
  <c r="I322" i="34"/>
  <c r="I396" i="34"/>
  <c r="R314" i="35"/>
  <c r="R384" i="32"/>
  <c r="J377" i="32"/>
  <c r="I350" i="34"/>
  <c r="AD326" i="32"/>
  <c r="R293" i="34"/>
  <c r="R403" i="33"/>
  <c r="R410" i="32"/>
  <c r="J399" i="32"/>
  <c r="I374" i="35"/>
  <c r="AD388" i="32"/>
  <c r="R379" i="34"/>
  <c r="AC302" i="32"/>
  <c r="AB294" i="32"/>
  <c r="T297" i="32"/>
  <c r="I399" i="35"/>
  <c r="J406" i="35"/>
  <c r="S345" i="32"/>
  <c r="R401" i="35"/>
  <c r="R399" i="33"/>
  <c r="R324" i="32"/>
  <c r="AB420" i="32"/>
  <c r="T421" i="32"/>
  <c r="J330" i="32"/>
  <c r="I374" i="32"/>
  <c r="I371" i="35"/>
  <c r="J378" i="35"/>
  <c r="S416" i="32"/>
  <c r="R361" i="35"/>
  <c r="R326" i="33"/>
  <c r="R333" i="32"/>
  <c r="J414" i="32"/>
  <c r="I375" i="32"/>
  <c r="J403" i="35"/>
  <c r="AD366" i="32"/>
  <c r="R310" i="34"/>
  <c r="AC386" i="32"/>
  <c r="AB323" i="32"/>
  <c r="J386" i="32"/>
  <c r="J390" i="35"/>
  <c r="S389" i="32"/>
  <c r="R385" i="35"/>
  <c r="R297" i="32"/>
  <c r="J413" i="32"/>
  <c r="I414" i="32"/>
  <c r="I342" i="35"/>
  <c r="AD362" i="32"/>
  <c r="R296" i="34"/>
  <c r="AC397" i="32"/>
  <c r="R323" i="32"/>
  <c r="J338" i="32"/>
  <c r="I319" i="32"/>
  <c r="I359" i="34"/>
  <c r="I332" i="33"/>
  <c r="S420" i="32"/>
  <c r="R345" i="35"/>
  <c r="R381" i="33"/>
  <c r="I391" i="32"/>
  <c r="I391" i="35"/>
  <c r="AD358" i="32"/>
  <c r="R318" i="34"/>
  <c r="AC325" i="32"/>
  <c r="AB347" i="32"/>
  <c r="T413" i="32"/>
  <c r="I324" i="32"/>
  <c r="J415" i="35"/>
  <c r="S402" i="32"/>
  <c r="H415" i="32"/>
  <c r="R411" i="34"/>
  <c r="AC399" i="32"/>
  <c r="AB320" i="32"/>
  <c r="T326" i="32"/>
  <c r="J400" i="35"/>
  <c r="S330" i="32"/>
  <c r="R391" i="35"/>
  <c r="R369" i="32"/>
  <c r="J340" i="32"/>
  <c r="I403" i="32"/>
  <c r="T303" i="32"/>
  <c r="I327" i="32"/>
  <c r="AD418" i="32"/>
  <c r="H401" i="32"/>
  <c r="R391" i="34"/>
  <c r="I375" i="34"/>
  <c r="I366" i="33"/>
  <c r="S373" i="32"/>
  <c r="R415" i="35"/>
  <c r="R380" i="33"/>
  <c r="R365" i="32"/>
  <c r="J331" i="32"/>
  <c r="I380" i="32"/>
  <c r="J375" i="35"/>
  <c r="AD412" i="32"/>
  <c r="H385" i="32"/>
  <c r="R387" i="34"/>
  <c r="AC303" i="32"/>
  <c r="T349" i="32"/>
  <c r="I387" i="34"/>
  <c r="I390" i="33"/>
  <c r="S369" i="32"/>
  <c r="R307" i="35"/>
  <c r="R358" i="33"/>
  <c r="R349" i="32"/>
  <c r="J318" i="32"/>
  <c r="T333" i="32"/>
  <c r="I369" i="32"/>
  <c r="J355" i="35"/>
  <c r="AD334" i="32"/>
  <c r="H390" i="32"/>
  <c r="R399" i="34"/>
  <c r="AC387" i="32"/>
  <c r="J340" i="35"/>
  <c r="J383" i="35"/>
  <c r="S397" i="32"/>
  <c r="R399" i="35"/>
  <c r="R415" i="33"/>
  <c r="R357" i="32"/>
  <c r="J347" i="32"/>
  <c r="I408" i="32"/>
  <c r="AD337" i="32"/>
  <c r="R416" i="34"/>
  <c r="J419" i="32"/>
  <c r="I378" i="32"/>
  <c r="J388" i="35"/>
  <c r="AD318" i="32"/>
  <c r="H320" i="32"/>
  <c r="R362" i="34"/>
  <c r="AC369" i="32"/>
  <c r="AB391" i="32"/>
  <c r="T374" i="32"/>
  <c r="R366" i="34"/>
  <c r="I385" i="34"/>
  <c r="I349" i="34"/>
  <c r="R341" i="33"/>
  <c r="I412" i="35"/>
  <c r="I416" i="33"/>
  <c r="S304" i="32"/>
  <c r="R325" i="35"/>
  <c r="R398" i="33"/>
  <c r="R378" i="32"/>
  <c r="I339" i="32"/>
  <c r="I323" i="35"/>
  <c r="H346" i="32"/>
  <c r="R360" i="34"/>
  <c r="AC391" i="32"/>
  <c r="AB372" i="32"/>
  <c r="T396" i="32"/>
  <c r="J315" i="35"/>
  <c r="I355" i="33"/>
  <c r="I305" i="33"/>
  <c r="J325" i="35"/>
  <c r="S354" i="32"/>
  <c r="R414" i="35"/>
  <c r="R304" i="32"/>
  <c r="AB405" i="32"/>
  <c r="T418" i="32"/>
  <c r="AD395" i="32"/>
  <c r="S295" i="32"/>
  <c r="R313" i="35"/>
  <c r="R352" i="33"/>
  <c r="J391" i="32"/>
  <c r="I318" i="34"/>
  <c r="I421" i="33"/>
  <c r="S382" i="32"/>
  <c r="R296" i="35"/>
  <c r="R388" i="33"/>
  <c r="R342" i="32"/>
  <c r="J389" i="32"/>
  <c r="T335" i="32"/>
  <c r="I361" i="35"/>
  <c r="AD336" i="32"/>
  <c r="R417" i="34"/>
  <c r="R390" i="33"/>
  <c r="R420" i="32"/>
  <c r="I400" i="32"/>
  <c r="R359" i="34"/>
  <c r="I338" i="34"/>
  <c r="R391" i="33"/>
  <c r="J338" i="35"/>
  <c r="AC356" i="32"/>
  <c r="J366" i="35"/>
  <c r="AC412" i="32"/>
  <c r="I314" i="35"/>
  <c r="AC298" i="32"/>
  <c r="J346" i="35"/>
  <c r="R401" i="32"/>
  <c r="R376" i="32"/>
  <c r="AD370" i="32"/>
  <c r="AB359" i="32"/>
  <c r="J333" i="32"/>
  <c r="I330" i="33"/>
  <c r="AD386" i="32"/>
  <c r="H400" i="32"/>
  <c r="R360" i="35"/>
  <c r="R347" i="33"/>
  <c r="R417" i="32"/>
  <c r="J353" i="32"/>
  <c r="I362" i="32"/>
  <c r="I384" i="33"/>
  <c r="H399" i="32"/>
  <c r="R342" i="34"/>
  <c r="AC365" i="32"/>
  <c r="AB355" i="32"/>
  <c r="T370" i="32"/>
  <c r="I351" i="35"/>
  <c r="S300" i="32"/>
  <c r="R321" i="35"/>
  <c r="R376" i="33"/>
  <c r="R413" i="32"/>
  <c r="J337" i="32"/>
  <c r="I350" i="32"/>
  <c r="I379" i="35"/>
  <c r="AD394" i="32"/>
  <c r="H375" i="32"/>
  <c r="R338" i="34"/>
  <c r="AC361" i="32"/>
  <c r="AB351" i="32"/>
  <c r="T366" i="32"/>
  <c r="T325" i="32"/>
  <c r="J364" i="35"/>
  <c r="AD325" i="32"/>
  <c r="H376" i="32"/>
  <c r="R290" i="34"/>
  <c r="R411" i="33"/>
  <c r="R421" i="32"/>
  <c r="J424" i="32"/>
  <c r="J392" i="35"/>
  <c r="H420" i="32"/>
  <c r="R350" i="34"/>
  <c r="AC357" i="32"/>
  <c r="AB379" i="32"/>
  <c r="T362" i="32"/>
  <c r="J409" i="35"/>
  <c r="I408" i="33"/>
  <c r="S344" i="32"/>
  <c r="R402" i="35"/>
  <c r="R343" i="33"/>
  <c r="R336" i="32"/>
  <c r="J321" i="32"/>
  <c r="T424" i="32"/>
  <c r="S405" i="32"/>
  <c r="R366" i="35"/>
  <c r="R371" i="33"/>
  <c r="J322" i="32"/>
  <c r="I355" i="32"/>
  <c r="J378" i="32"/>
  <c r="I334" i="32"/>
  <c r="I402" i="33"/>
  <c r="AD365" i="32"/>
  <c r="H348" i="32"/>
  <c r="R311" i="34"/>
  <c r="AC343" i="32"/>
  <c r="AB334" i="32"/>
  <c r="H347" i="34"/>
  <c r="AD401" i="32"/>
  <c r="H357" i="32"/>
  <c r="R374" i="34"/>
  <c r="AB295" i="32"/>
  <c r="J352" i="35"/>
  <c r="AD361" i="32"/>
  <c r="H317" i="32"/>
  <c r="R297" i="34"/>
  <c r="AC408" i="32"/>
  <c r="R331" i="32"/>
  <c r="J358" i="32"/>
  <c r="I376" i="35"/>
  <c r="H342" i="32"/>
  <c r="R370" i="34"/>
  <c r="AC393" i="32"/>
  <c r="AB382" i="32"/>
  <c r="T398" i="32"/>
  <c r="J401" i="35"/>
  <c r="AD357" i="32"/>
  <c r="H328" i="32"/>
  <c r="R319" i="34"/>
  <c r="AC336" i="32"/>
  <c r="AB358" i="32"/>
  <c r="T341" i="32"/>
  <c r="I344" i="32"/>
  <c r="AD403" i="32"/>
  <c r="H378" i="32"/>
  <c r="R382" i="34"/>
  <c r="AC304" i="32"/>
  <c r="T350" i="32"/>
  <c r="I349" i="33"/>
  <c r="I317" i="35"/>
  <c r="S302" i="32"/>
  <c r="R392" i="35"/>
  <c r="R385" i="33"/>
  <c r="R380" i="32"/>
  <c r="J335" i="32"/>
  <c r="AD383" i="32"/>
  <c r="R367" i="35"/>
  <c r="R394" i="32"/>
  <c r="J383" i="32"/>
  <c r="I342" i="32"/>
  <c r="I372" i="32"/>
  <c r="I381" i="34"/>
  <c r="J333" i="35"/>
  <c r="S372" i="32"/>
  <c r="R416" i="35"/>
  <c r="R324" i="33"/>
  <c r="R344" i="32"/>
  <c r="J324" i="32"/>
  <c r="I368" i="32"/>
  <c r="I409" i="34"/>
  <c r="I393" i="33"/>
  <c r="R326" i="35"/>
  <c r="R325" i="33"/>
  <c r="R377" i="32"/>
  <c r="J367" i="32"/>
  <c r="I393" i="32"/>
  <c r="I332" i="34"/>
  <c r="S368" i="32"/>
  <c r="R308" i="35"/>
  <c r="R366" i="33"/>
  <c r="R340" i="32"/>
  <c r="J376" i="32"/>
  <c r="T330" i="32"/>
  <c r="I421" i="34"/>
  <c r="S409" i="32"/>
  <c r="R350" i="35"/>
  <c r="R419" i="33"/>
  <c r="R330" i="32"/>
  <c r="I371" i="32"/>
  <c r="I369" i="33"/>
  <c r="J389" i="35"/>
  <c r="S396" i="32"/>
  <c r="R400" i="35"/>
  <c r="R359" i="33"/>
  <c r="R368" i="32"/>
  <c r="J343" i="32"/>
  <c r="I343" i="32"/>
  <c r="I417" i="34"/>
  <c r="AD407" i="32"/>
  <c r="S323" i="32"/>
  <c r="R305" i="35"/>
  <c r="R336" i="33"/>
  <c r="R414" i="32"/>
  <c r="J388" i="32"/>
  <c r="I349" i="32"/>
  <c r="I326" i="35"/>
  <c r="AD317" i="32"/>
  <c r="H324" i="32"/>
  <c r="R363" i="34"/>
  <c r="AC380" i="32"/>
  <c r="AB396" i="32"/>
  <c r="T385" i="32"/>
  <c r="I410" i="35"/>
  <c r="I354" i="35"/>
  <c r="S331" i="32"/>
  <c r="R327" i="35"/>
  <c r="R369" i="33"/>
  <c r="AC406" i="32"/>
  <c r="AB411" i="32"/>
  <c r="T393" i="32"/>
  <c r="T387" i="35"/>
  <c r="T369" i="35"/>
  <c r="T385" i="35"/>
  <c r="T416" i="35"/>
  <c r="T408" i="35"/>
  <c r="T396" i="35"/>
  <c r="T351" i="35"/>
  <c r="T327" i="35"/>
  <c r="T345" i="35"/>
  <c r="T313" i="35"/>
  <c r="T415" i="35"/>
  <c r="T297" i="35"/>
  <c r="T402" i="35"/>
  <c r="T395" i="35"/>
  <c r="T304" i="35"/>
  <c r="T324" i="35"/>
  <c r="T370" i="35"/>
  <c r="T413" i="35"/>
  <c r="T392" i="35"/>
  <c r="T373" i="35"/>
  <c r="T341" i="35"/>
  <c r="T325" i="35"/>
  <c r="T309" i="35"/>
  <c r="T420" i="35"/>
  <c r="T295" i="35"/>
  <c r="T366" i="35"/>
  <c r="T350" i="35"/>
  <c r="T380" i="35"/>
  <c r="T364" i="35"/>
  <c r="T336" i="35"/>
  <c r="T386" i="35"/>
  <c r="T323" i="35"/>
  <c r="T405" i="35"/>
  <c r="T302" i="34"/>
  <c r="T411" i="34"/>
  <c r="T294" i="34"/>
  <c r="T296" i="34"/>
  <c r="T298" i="34"/>
  <c r="T314" i="34"/>
  <c r="T310" i="34"/>
  <c r="T322" i="34"/>
  <c r="T318" i="34"/>
  <c r="T330" i="34"/>
  <c r="T326" i="34"/>
  <c r="T338" i="34"/>
  <c r="T334" i="34"/>
  <c r="T346" i="34"/>
  <c r="T342" i="34"/>
  <c r="T354" i="34"/>
  <c r="T350" i="34"/>
  <c r="T362" i="34"/>
  <c r="T358" i="34"/>
  <c r="T370" i="34"/>
  <c r="T366" i="34"/>
  <c r="T378" i="34"/>
  <c r="T374" i="34"/>
  <c r="T386" i="34"/>
  <c r="T382" i="34"/>
  <c r="T394" i="34"/>
  <c r="T390" i="34"/>
  <c r="T402" i="34"/>
  <c r="T398" i="34"/>
  <c r="T410" i="34"/>
  <c r="T406" i="34"/>
  <c r="T418" i="34"/>
  <c r="T414" i="34"/>
  <c r="T322" i="35"/>
  <c r="T306" i="35"/>
  <c r="T368" i="35"/>
  <c r="T412" i="35"/>
  <c r="T404" i="35"/>
  <c r="T307" i="35"/>
  <c r="T347" i="35"/>
  <c r="T319" i="35"/>
  <c r="T337" i="35"/>
  <c r="T419" i="35"/>
  <c r="T414" i="35"/>
  <c r="T407" i="35"/>
  <c r="T293" i="35"/>
  <c r="T394" i="35"/>
  <c r="T296" i="35"/>
  <c r="T308" i="35"/>
  <c r="T362" i="35"/>
  <c r="T328" i="35"/>
  <c r="T388" i="35"/>
  <c r="T365" i="35"/>
  <c r="T355" i="35"/>
  <c r="T315" i="35"/>
  <c r="T391" i="35"/>
  <c r="T311" i="35"/>
  <c r="T291" i="35"/>
  <c r="T360" i="35"/>
  <c r="T332" i="35"/>
  <c r="T372" i="35"/>
  <c r="T352" i="35"/>
  <c r="T318" i="35"/>
  <c r="T339" i="35"/>
  <c r="T371" i="35"/>
  <c r="T338" i="35"/>
  <c r="T416" i="34"/>
  <c r="T421" i="34"/>
  <c r="T293" i="34"/>
  <c r="T295" i="34"/>
  <c r="T301" i="34"/>
  <c r="T313" i="34"/>
  <c r="T309" i="34"/>
  <c r="T321" i="34"/>
  <c r="T317" i="34"/>
  <c r="T329" i="34"/>
  <c r="T325" i="34"/>
  <c r="T337" i="34"/>
  <c r="T333" i="34"/>
  <c r="T345" i="34"/>
  <c r="T341" i="34"/>
  <c r="T353" i="34"/>
  <c r="T349" i="34"/>
  <c r="T361" i="34"/>
  <c r="T357" i="34"/>
  <c r="T369" i="34"/>
  <c r="T365" i="34"/>
  <c r="T377" i="34"/>
  <c r="T373" i="34"/>
  <c r="T385" i="34"/>
  <c r="T381" i="34"/>
  <c r="T393" i="34"/>
  <c r="T389" i="34"/>
  <c r="T401" i="34"/>
  <c r="T397" i="34"/>
  <c r="T409" i="34"/>
  <c r="T405" i="34"/>
  <c r="T417" i="34"/>
  <c r="T413" i="34"/>
  <c r="T377" i="35"/>
  <c r="T361" i="35"/>
  <c r="T294" i="35"/>
  <c r="T290" i="35"/>
  <c r="T401" i="35"/>
  <c r="T363" i="35"/>
  <c r="T343" i="35"/>
  <c r="T298" i="35"/>
  <c r="T329" i="35"/>
  <c r="T418" i="35"/>
  <c r="T411" i="35"/>
  <c r="T406" i="35"/>
  <c r="T399" i="35"/>
  <c r="T320" i="35"/>
  <c r="T292" i="35"/>
  <c r="T389" i="35"/>
  <c r="T421" i="35"/>
  <c r="T390" i="35"/>
  <c r="T381" i="35"/>
  <c r="T357" i="35"/>
  <c r="T333" i="35"/>
  <c r="T317" i="35"/>
  <c r="T310" i="35"/>
  <c r="T303" i="35"/>
  <c r="T374" i="35"/>
  <c r="T358" i="35"/>
  <c r="T342" i="35"/>
  <c r="T334" i="35"/>
  <c r="T326" i="35"/>
  <c r="T301" i="35"/>
  <c r="T379" i="35"/>
  <c r="T367" i="35"/>
  <c r="T397" i="35"/>
  <c r="T415" i="34"/>
  <c r="T292" i="34"/>
  <c r="T297" i="34"/>
  <c r="T306" i="34"/>
  <c r="T304" i="34"/>
  <c r="T300" i="34"/>
  <c r="T312" i="34"/>
  <c r="T308" i="34"/>
  <c r="T320" i="34"/>
  <c r="T316" i="34"/>
  <c r="T328" i="34"/>
  <c r="T324" i="34"/>
  <c r="T336" i="34"/>
  <c r="T332" i="34"/>
  <c r="T344" i="34"/>
  <c r="T340" i="34"/>
  <c r="T352" i="34"/>
  <c r="T348" i="34"/>
  <c r="T360" i="34"/>
  <c r="T356" i="34"/>
  <c r="T368" i="34"/>
  <c r="T364" i="34"/>
  <c r="T376" i="34"/>
  <c r="T372" i="34"/>
  <c r="T384" i="34"/>
  <c r="T380" i="34"/>
  <c r="T392" i="34"/>
  <c r="T388" i="34"/>
  <c r="T400" i="34"/>
  <c r="T396" i="34"/>
  <c r="T408" i="34"/>
  <c r="T404" i="34"/>
  <c r="T420" i="34"/>
  <c r="T314" i="35"/>
  <c r="T356" i="35"/>
  <c r="T417" i="35"/>
  <c r="T409" i="35"/>
  <c r="T400" i="35"/>
  <c r="T359" i="35"/>
  <c r="T335" i="35"/>
  <c r="T353" i="35"/>
  <c r="T321" i="35"/>
  <c r="T305" i="35"/>
  <c r="T410" i="35"/>
  <c r="T403" i="35"/>
  <c r="T398" i="35"/>
  <c r="T312" i="35"/>
  <c r="T340" i="35"/>
  <c r="T378" i="35"/>
  <c r="T354" i="35"/>
  <c r="T393" i="35"/>
  <c r="T384" i="35"/>
  <c r="T349" i="35"/>
  <c r="T331" i="35"/>
  <c r="T299" i="35"/>
  <c r="T302" i="35"/>
  <c r="T382" i="35"/>
  <c r="T376" i="35"/>
  <c r="T348" i="35"/>
  <c r="T316" i="35"/>
  <c r="T300" i="35"/>
  <c r="T344" i="35"/>
  <c r="T383" i="35"/>
  <c r="T375" i="35"/>
  <c r="T346" i="35"/>
  <c r="T330" i="35"/>
  <c r="T412" i="34"/>
  <c r="T290" i="34"/>
  <c r="T291" i="34"/>
  <c r="T305" i="34"/>
  <c r="T303" i="34"/>
  <c r="T299" i="34"/>
  <c r="T311" i="34"/>
  <c r="T307" i="34"/>
  <c r="T319" i="34"/>
  <c r="T315" i="34"/>
  <c r="T327" i="34"/>
  <c r="T323" i="34"/>
  <c r="T335" i="34"/>
  <c r="T331" i="34"/>
  <c r="T343" i="34"/>
  <c r="T339" i="34"/>
  <c r="T351" i="34"/>
  <c r="T347" i="34"/>
  <c r="T359" i="34"/>
  <c r="T355" i="34"/>
  <c r="T367" i="34"/>
  <c r="T363" i="34"/>
  <c r="T375" i="34"/>
  <c r="T371" i="34"/>
  <c r="T383" i="34"/>
  <c r="T379" i="34"/>
  <c r="T391" i="34"/>
  <c r="T387" i="34"/>
  <c r="T399" i="34"/>
  <c r="T395" i="34"/>
  <c r="T407" i="34"/>
  <c r="T403" i="34"/>
  <c r="T419" i="34"/>
  <c r="Q1" i="36"/>
  <c r="P2" i="36"/>
  <c r="P79" i="36" s="1"/>
  <c r="AP9" i="36"/>
  <c r="AM10" i="36"/>
  <c r="AO13" i="36"/>
  <c r="AN12" i="36"/>
  <c r="R1" i="36" l="1"/>
  <c r="Q2" i="36"/>
  <c r="Q79" i="36" s="1"/>
  <c r="AP10" i="36"/>
  <c r="AM11" i="36"/>
  <c r="AO14" i="36"/>
  <c r="AN13" i="36"/>
  <c r="R2" i="36" l="1"/>
  <c r="R79" i="36" s="1"/>
  <c r="S1" i="36"/>
  <c r="AP11" i="36"/>
  <c r="AM12" i="36"/>
  <c r="AN14" i="36"/>
  <c r="AO15" i="36"/>
  <c r="T1" i="36" l="1"/>
  <c r="S2" i="36"/>
  <c r="S79" i="36" s="1"/>
  <c r="AP12" i="36"/>
  <c r="AM13" i="36"/>
  <c r="AN15" i="36"/>
  <c r="AO16" i="36"/>
  <c r="U1" i="36" l="1"/>
  <c r="T2" i="36"/>
  <c r="T79" i="36" s="1"/>
  <c r="AP13" i="36"/>
  <c r="AM14" i="36"/>
  <c r="AO17" i="36"/>
  <c r="AN16" i="36"/>
  <c r="U2" i="36" l="1"/>
  <c r="U79" i="36" s="1"/>
  <c r="AM15" i="36"/>
  <c r="AP14" i="36"/>
  <c r="AO18" i="36"/>
  <c r="AN17" i="36"/>
  <c r="AM16" i="36" l="1"/>
  <c r="AP15" i="36"/>
  <c r="AO19" i="36"/>
  <c r="AN18" i="36"/>
  <c r="BX39" i="10" l="1"/>
  <c r="AP16" i="36"/>
  <c r="AM17" i="36"/>
  <c r="AO20" i="36"/>
  <c r="AN19" i="36"/>
  <c r="BX53" i="10" l="1"/>
  <c r="AP17" i="36"/>
  <c r="AM18" i="36"/>
  <c r="AO21" i="36"/>
  <c r="AN20" i="36"/>
  <c r="AP18" i="36" l="1"/>
  <c r="AM19" i="36"/>
  <c r="AO22" i="36"/>
  <c r="AN21" i="36"/>
  <c r="AP19" i="36" l="1"/>
  <c r="AM20" i="36"/>
  <c r="AO23" i="36"/>
  <c r="AN22" i="36"/>
  <c r="AP20" i="36" l="1"/>
  <c r="AM21" i="36"/>
  <c r="AO24" i="36"/>
  <c r="AN23" i="36"/>
  <c r="AP21" i="36" l="1"/>
  <c r="AM22" i="36"/>
  <c r="AO25" i="36"/>
  <c r="AN24" i="36"/>
  <c r="P23" i="21"/>
  <c r="O23" i="21"/>
  <c r="N23" i="21"/>
  <c r="M23" i="21"/>
  <c r="L23" i="21"/>
  <c r="K23" i="21"/>
  <c r="J23" i="21"/>
  <c r="I23" i="21"/>
  <c r="H23" i="21"/>
  <c r="G23" i="21"/>
  <c r="F23" i="21"/>
  <c r="E23" i="21"/>
  <c r="P22" i="21"/>
  <c r="O22" i="21"/>
  <c r="N22" i="21"/>
  <c r="M22" i="21"/>
  <c r="L22" i="21"/>
  <c r="K22" i="21"/>
  <c r="J22" i="21"/>
  <c r="I22" i="21"/>
  <c r="H22" i="21"/>
  <c r="G22" i="21"/>
  <c r="F22" i="21"/>
  <c r="E22" i="21"/>
  <c r="P21" i="21"/>
  <c r="O21" i="21"/>
  <c r="N21" i="21"/>
  <c r="M21" i="21"/>
  <c r="L21" i="21"/>
  <c r="K21" i="21"/>
  <c r="J21" i="21"/>
  <c r="I21" i="21"/>
  <c r="H21" i="21"/>
  <c r="G21" i="21"/>
  <c r="F21" i="21"/>
  <c r="E21" i="21"/>
  <c r="P20" i="21"/>
  <c r="O20" i="21"/>
  <c r="N20" i="21"/>
  <c r="M20" i="21"/>
  <c r="L20" i="21"/>
  <c r="K20" i="21"/>
  <c r="J20" i="21"/>
  <c r="I20" i="21"/>
  <c r="H20" i="21"/>
  <c r="G20" i="21"/>
  <c r="F20" i="21"/>
  <c r="E20" i="21"/>
  <c r="P19" i="21"/>
  <c r="O19" i="21"/>
  <c r="N19" i="21"/>
  <c r="M19" i="21"/>
  <c r="L19" i="21"/>
  <c r="K19" i="21"/>
  <c r="J19" i="21"/>
  <c r="I19" i="21"/>
  <c r="H19" i="21"/>
  <c r="G19" i="21"/>
  <c r="F19" i="21"/>
  <c r="E19" i="21"/>
  <c r="P15" i="21"/>
  <c r="O15" i="21"/>
  <c r="N15" i="21"/>
  <c r="M15" i="21"/>
  <c r="L15" i="21"/>
  <c r="K15" i="21"/>
  <c r="J15" i="21"/>
  <c r="I15" i="21"/>
  <c r="H15" i="21"/>
  <c r="G15" i="21"/>
  <c r="F15" i="21"/>
  <c r="E15" i="21"/>
  <c r="P14" i="21"/>
  <c r="O14" i="21"/>
  <c r="N14" i="21"/>
  <c r="M14" i="21"/>
  <c r="L14" i="21"/>
  <c r="K14" i="21"/>
  <c r="J14" i="21"/>
  <c r="I14" i="21"/>
  <c r="H14" i="21"/>
  <c r="G14" i="21"/>
  <c r="F14" i="21"/>
  <c r="E14" i="21"/>
  <c r="P13" i="21"/>
  <c r="O13" i="21"/>
  <c r="N13" i="21"/>
  <c r="M13" i="21"/>
  <c r="L13" i="21"/>
  <c r="K13" i="21"/>
  <c r="J13" i="21"/>
  <c r="I13" i="21"/>
  <c r="H13" i="21"/>
  <c r="G13" i="21"/>
  <c r="F13" i="21"/>
  <c r="E13" i="21"/>
  <c r="P12" i="21"/>
  <c r="O12" i="21"/>
  <c r="N12" i="21"/>
  <c r="M12" i="21"/>
  <c r="L12" i="21"/>
  <c r="K12" i="21"/>
  <c r="J12" i="21"/>
  <c r="I12" i="21"/>
  <c r="H12" i="21"/>
  <c r="G12" i="21"/>
  <c r="F12" i="21"/>
  <c r="E12" i="21"/>
  <c r="P11" i="21"/>
  <c r="O11" i="21"/>
  <c r="N11" i="21"/>
  <c r="M11" i="21"/>
  <c r="L11" i="21"/>
  <c r="K11" i="21"/>
  <c r="J11" i="21"/>
  <c r="I11" i="21"/>
  <c r="H11" i="21"/>
  <c r="G11" i="21"/>
  <c r="F11" i="21"/>
  <c r="E11" i="21"/>
  <c r="P7" i="21"/>
  <c r="O7" i="21"/>
  <c r="N7" i="21"/>
  <c r="M7" i="21"/>
  <c r="L7" i="21"/>
  <c r="K7" i="21"/>
  <c r="J7" i="21"/>
  <c r="I7" i="21"/>
  <c r="H7" i="21"/>
  <c r="G7" i="21"/>
  <c r="F7" i="21"/>
  <c r="E7" i="21"/>
  <c r="P6" i="21"/>
  <c r="O6" i="21"/>
  <c r="N6" i="21"/>
  <c r="M6" i="21"/>
  <c r="L6" i="21"/>
  <c r="K6" i="21"/>
  <c r="J6" i="21"/>
  <c r="I6" i="21"/>
  <c r="H6" i="21"/>
  <c r="G6" i="21"/>
  <c r="F6" i="21"/>
  <c r="E6" i="21"/>
  <c r="P5" i="21"/>
  <c r="O5" i="21"/>
  <c r="N5" i="21"/>
  <c r="M5" i="21"/>
  <c r="L5" i="21"/>
  <c r="K5" i="21"/>
  <c r="J5" i="21"/>
  <c r="I5" i="21"/>
  <c r="H5" i="21"/>
  <c r="G5" i="21"/>
  <c r="F5" i="21"/>
  <c r="E5" i="21"/>
  <c r="P4" i="21"/>
  <c r="O4" i="21"/>
  <c r="N4" i="21"/>
  <c r="M4" i="21"/>
  <c r="L4" i="21"/>
  <c r="K4" i="21"/>
  <c r="J4" i="21"/>
  <c r="I4" i="21"/>
  <c r="H4" i="21"/>
  <c r="G4" i="21"/>
  <c r="F4" i="21"/>
  <c r="E4" i="21"/>
  <c r="P3" i="21"/>
  <c r="O3" i="21"/>
  <c r="N3" i="21"/>
  <c r="M3" i="21"/>
  <c r="L3" i="21"/>
  <c r="K3" i="21"/>
  <c r="J3" i="21"/>
  <c r="I3" i="21"/>
  <c r="H3" i="21"/>
  <c r="G3" i="21"/>
  <c r="F3" i="21"/>
  <c r="E3" i="21"/>
  <c r="AP22" i="36" l="1"/>
  <c r="AM23" i="36"/>
  <c r="AO26" i="36"/>
  <c r="AN25" i="36"/>
  <c r="AL2" i="8"/>
  <c r="AS2" i="8"/>
  <c r="AP23" i="36" l="1"/>
  <c r="AM24" i="36"/>
  <c r="AO27" i="36"/>
  <c r="AN26" i="36"/>
  <c r="AK2" i="8"/>
  <c r="AK3" i="8" s="1"/>
  <c r="AK4" i="8" s="1"/>
  <c r="AK5" i="8" s="1"/>
  <c r="AK6" i="8" s="1"/>
  <c r="AK7" i="8" s="1"/>
  <c r="AK8" i="8" s="1"/>
  <c r="AK9" i="8" s="1"/>
  <c r="AK10" i="8" s="1"/>
  <c r="AK11" i="8" s="1"/>
  <c r="AK12" i="8" s="1"/>
  <c r="AK13" i="8" s="1"/>
  <c r="AK14" i="8" s="1"/>
  <c r="AK15" i="8" s="1"/>
  <c r="AK16" i="8" s="1"/>
  <c r="D1" i="8"/>
  <c r="AM2" i="8"/>
  <c r="AL3" i="8" s="1"/>
  <c r="AM3" i="8" s="1"/>
  <c r="AS3" i="8"/>
  <c r="AL4" i="8"/>
  <c r="AM4" i="8" s="1"/>
  <c r="AL5" i="8" s="1"/>
  <c r="AM5" i="8" s="1"/>
  <c r="AL6" i="8" s="1"/>
  <c r="AM6" i="8" s="1"/>
  <c r="AL7" i="8" s="1"/>
  <c r="AM7" i="8" s="1"/>
  <c r="AL8" i="8" s="1"/>
  <c r="AM8" i="8" s="1"/>
  <c r="AL9" i="8" s="1"/>
  <c r="AM9" i="8" s="1"/>
  <c r="AL10" i="8" s="1"/>
  <c r="AM10" i="8" s="1"/>
  <c r="AL11" i="8" s="1"/>
  <c r="AM11" i="8" s="1"/>
  <c r="AL12" i="8" s="1"/>
  <c r="AM12" i="8" s="1"/>
  <c r="AL13" i="8" s="1"/>
  <c r="AM13" i="8" s="1"/>
  <c r="AL14" i="8" s="1"/>
  <c r="AM14" i="8" s="1"/>
  <c r="AL15" i="8" s="1"/>
  <c r="AM15" i="8" s="1"/>
  <c r="AL16" i="8" s="1"/>
  <c r="AM16" i="8" s="1"/>
  <c r="AS4" i="8"/>
  <c r="AS5" i="8" s="1"/>
  <c r="AS6" i="8" s="1"/>
  <c r="AS7" i="8" s="1"/>
  <c r="AS8" i="8" s="1"/>
  <c r="AS9" i="8" s="1"/>
  <c r="AS10" i="8" s="1"/>
  <c r="AS11" i="8" s="1"/>
  <c r="AS12" i="8" s="1"/>
  <c r="AS13" i="8" s="1"/>
  <c r="AS14" i="8" s="1"/>
  <c r="AS15" i="8" s="1"/>
  <c r="AS16" i="8" s="1"/>
  <c r="AS17" i="8" s="1"/>
  <c r="AS18" i="8" s="1"/>
  <c r="AS19" i="8" s="1"/>
  <c r="AS20" i="8" s="1"/>
  <c r="AS21" i="8" s="1"/>
  <c r="AS22" i="8" s="1"/>
  <c r="AS23" i="8" s="1"/>
  <c r="AS24" i="8" s="1"/>
  <c r="AS25" i="8" s="1"/>
  <c r="AS26" i="8" s="1"/>
  <c r="AS27" i="8" s="1"/>
  <c r="AS28" i="8" s="1"/>
  <c r="AS29" i="8" s="1"/>
  <c r="AS30" i="8" s="1"/>
  <c r="AS31" i="8" s="1"/>
  <c r="AS32" i="8" s="1"/>
  <c r="AT27" i="8"/>
  <c r="AT28" i="8"/>
  <c r="AT29" i="8"/>
  <c r="AT30" i="8"/>
  <c r="AT31" i="8"/>
  <c r="AT32" i="8"/>
  <c r="AT43" i="8"/>
  <c r="AT44" i="8"/>
  <c r="AT45" i="8"/>
  <c r="AT46" i="8"/>
  <c r="AT47" i="8"/>
  <c r="AT48" i="8"/>
  <c r="AT49" i="8"/>
  <c r="AT50" i="8"/>
  <c r="AT51" i="8"/>
  <c r="AT52" i="8"/>
  <c r="AT53" i="8"/>
  <c r="AT54" i="8"/>
  <c r="AT55" i="8"/>
  <c r="AT56" i="8"/>
  <c r="AT57" i="8"/>
  <c r="AT58" i="8"/>
  <c r="AT59" i="8"/>
  <c r="AT60" i="8"/>
  <c r="AT61" i="8"/>
  <c r="AT62" i="8"/>
  <c r="AT63" i="8"/>
  <c r="AT64" i="8"/>
  <c r="AT65" i="8"/>
  <c r="AT66" i="8"/>
  <c r="AT67" i="8"/>
  <c r="AT68" i="8"/>
  <c r="AT69" i="8"/>
  <c r="AT70" i="8"/>
  <c r="AT71" i="8"/>
  <c r="AT72" i="8"/>
  <c r="AT73" i="8"/>
  <c r="AT74" i="8"/>
  <c r="AT85" i="8"/>
  <c r="AT86" i="8"/>
  <c r="AT87" i="8"/>
  <c r="AT88" i="8"/>
  <c r="AT89" i="8"/>
  <c r="AT90" i="8"/>
  <c r="AT91" i="8"/>
  <c r="AT92" i="8"/>
  <c r="AT93" i="8"/>
  <c r="AT94" i="8"/>
  <c r="AT95" i="8"/>
  <c r="AT96" i="8"/>
  <c r="AT97" i="8"/>
  <c r="AT98" i="8"/>
  <c r="AT99" i="8"/>
  <c r="AT100" i="8"/>
  <c r="AT101" i="8"/>
  <c r="AT102" i="8"/>
  <c r="AT103" i="8"/>
  <c r="AT104" i="8"/>
  <c r="AT105" i="8"/>
  <c r="AT106" i="8"/>
  <c r="AT107" i="8"/>
  <c r="AT108" i="8"/>
  <c r="AT109" i="8"/>
  <c r="AT110" i="8"/>
  <c r="AT111" i="8"/>
  <c r="AT112" i="8"/>
  <c r="AT113" i="8"/>
  <c r="AT114" i="8"/>
  <c r="AT115" i="8"/>
  <c r="AT116" i="8"/>
  <c r="AT127" i="8"/>
  <c r="AT128" i="8"/>
  <c r="AT129" i="8"/>
  <c r="AT130" i="8"/>
  <c r="AT131" i="8"/>
  <c r="AT132" i="8"/>
  <c r="AT133" i="8"/>
  <c r="AT134" i="8"/>
  <c r="AT135" i="8"/>
  <c r="AT136" i="8"/>
  <c r="AT137" i="8"/>
  <c r="AT138" i="8"/>
  <c r="AT139" i="8"/>
  <c r="AT140" i="8"/>
  <c r="AT141" i="8"/>
  <c r="AT142" i="8"/>
  <c r="AT143" i="8"/>
  <c r="AT144" i="8"/>
  <c r="AT145" i="8"/>
  <c r="AT146" i="8"/>
  <c r="AT147" i="8"/>
  <c r="AT148" i="8"/>
  <c r="AT149" i="8"/>
  <c r="AT150" i="8"/>
  <c r="AT151" i="8"/>
  <c r="AT152" i="8"/>
  <c r="AT153" i="8"/>
  <c r="AT154" i="8"/>
  <c r="AT155" i="8"/>
  <c r="AT156" i="8"/>
  <c r="AT157" i="8"/>
  <c r="AT158" i="8"/>
  <c r="AT169" i="8"/>
  <c r="AT170" i="8"/>
  <c r="AT171" i="8"/>
  <c r="AT172" i="8"/>
  <c r="AT173" i="8"/>
  <c r="AT174" i="8"/>
  <c r="AT175" i="8"/>
  <c r="AT176" i="8"/>
  <c r="AT177" i="8"/>
  <c r="AT178" i="8"/>
  <c r="AT179" i="8"/>
  <c r="AT180" i="8"/>
  <c r="AT181" i="8"/>
  <c r="AT182" i="8"/>
  <c r="AT183" i="8"/>
  <c r="AT184" i="8"/>
  <c r="AT185" i="8"/>
  <c r="AT186" i="8"/>
  <c r="AT187" i="8"/>
  <c r="AT188" i="8"/>
  <c r="AT189" i="8"/>
  <c r="AT190" i="8"/>
  <c r="AT191" i="8"/>
  <c r="AT192" i="8"/>
  <c r="AT193" i="8"/>
  <c r="AT194" i="8"/>
  <c r="AT195" i="8"/>
  <c r="AT196" i="8"/>
  <c r="AT197" i="8"/>
  <c r="AT198" i="8"/>
  <c r="AT199" i="8"/>
  <c r="AT200" i="8"/>
  <c r="D2" i="30"/>
  <c r="E2" i="30" s="1"/>
  <c r="F2" i="30" s="1"/>
  <c r="G2" i="30" s="1"/>
  <c r="H2" i="30" s="1"/>
  <c r="AI2" i="30"/>
  <c r="AH2" i="30" s="1"/>
  <c r="AN2" i="30"/>
  <c r="AP2" i="30"/>
  <c r="AZ2" i="30"/>
  <c r="H39" i="32"/>
  <c r="G81" i="36"/>
  <c r="S29" i="32"/>
  <c r="AD28" i="32"/>
  <c r="I23" i="33"/>
  <c r="J47" i="32"/>
  <c r="H34" i="33"/>
  <c r="R40" i="35"/>
  <c r="H29" i="36"/>
  <c r="J43" i="32"/>
  <c r="H28" i="36"/>
  <c r="G80" i="36"/>
  <c r="T20" i="35"/>
  <c r="H50" i="32"/>
  <c r="S40" i="33"/>
  <c r="AC42" i="32"/>
  <c r="J39" i="34"/>
  <c r="T36" i="33"/>
  <c r="J50" i="34"/>
  <c r="S45" i="33"/>
  <c r="H36" i="33"/>
  <c r="I48" i="33"/>
  <c r="I22" i="34"/>
  <c r="S33" i="32"/>
  <c r="AD26" i="32"/>
  <c r="H31" i="34"/>
  <c r="S43" i="33"/>
  <c r="H20" i="33"/>
  <c r="I28" i="33"/>
  <c r="T27" i="35"/>
  <c r="T18" i="32"/>
  <c r="R19" i="34"/>
  <c r="J32" i="34"/>
  <c r="H16" i="34"/>
  <c r="R46" i="35"/>
  <c r="G11" i="31"/>
  <c r="G9" i="31"/>
  <c r="J25" i="32"/>
  <c r="H47" i="32"/>
  <c r="S46" i="33"/>
  <c r="J21" i="34"/>
  <c r="G93" i="36"/>
  <c r="I40" i="35"/>
  <c r="AC41" i="32"/>
  <c r="H40" i="35"/>
  <c r="S29" i="34"/>
  <c r="S44" i="35"/>
  <c r="I45" i="32"/>
  <c r="T26" i="32"/>
  <c r="R31" i="35"/>
  <c r="T28" i="33"/>
  <c r="J29" i="34"/>
  <c r="S41" i="34"/>
  <c r="T38" i="33"/>
  <c r="S41" i="33"/>
  <c r="S28" i="34"/>
  <c r="H52" i="36"/>
  <c r="G32" i="36"/>
  <c r="H49" i="35"/>
  <c r="J44" i="34"/>
  <c r="S34" i="34"/>
  <c r="S49" i="35"/>
  <c r="G5" i="31"/>
  <c r="S21" i="35"/>
  <c r="R27" i="34"/>
  <c r="I40" i="33"/>
  <c r="I49" i="34"/>
  <c r="J17" i="32"/>
  <c r="R49" i="33"/>
  <c r="H83" i="36"/>
  <c r="S29" i="33"/>
  <c r="R22" i="33"/>
  <c r="AB40" i="32"/>
  <c r="H48" i="33"/>
  <c r="S19" i="35"/>
  <c r="I38" i="33"/>
  <c r="T19" i="32"/>
  <c r="I20" i="33"/>
  <c r="S20" i="33"/>
  <c r="G3" i="36"/>
  <c r="R18" i="34"/>
  <c r="G7" i="36"/>
  <c r="H41" i="36"/>
  <c r="R28" i="32"/>
  <c r="G23" i="36"/>
  <c r="S17" i="34"/>
  <c r="AB24" i="32"/>
  <c r="T46" i="34"/>
  <c r="AD16" i="32"/>
  <c r="G14" i="31"/>
  <c r="R21" i="33"/>
  <c r="H85" i="36"/>
  <c r="J41" i="33"/>
  <c r="G55" i="36"/>
  <c r="J29" i="32"/>
  <c r="J39" i="33"/>
  <c r="I29" i="34"/>
  <c r="I18" i="33"/>
  <c r="H25" i="35"/>
  <c r="R24" i="35"/>
  <c r="H46" i="35"/>
  <c r="R23" i="34"/>
  <c r="J22" i="35"/>
  <c r="T21" i="34"/>
  <c r="I33" i="34"/>
  <c r="T27" i="32"/>
  <c r="I45" i="35"/>
  <c r="S18" i="35"/>
  <c r="S50" i="34"/>
  <c r="G83" i="36"/>
  <c r="S47" i="33"/>
  <c r="H45" i="33"/>
  <c r="G21" i="36"/>
  <c r="I39" i="34"/>
  <c r="T38" i="35"/>
  <c r="S20" i="34"/>
  <c r="I33" i="32"/>
  <c r="R19" i="35"/>
  <c r="H20" i="36"/>
  <c r="J31" i="35"/>
  <c r="I29" i="33"/>
  <c r="T16" i="35"/>
  <c r="T25" i="33"/>
  <c r="H26" i="32"/>
  <c r="G89" i="36"/>
  <c r="H45" i="35"/>
  <c r="J49" i="32"/>
  <c r="H48" i="35"/>
  <c r="AC47" i="32"/>
  <c r="J17" i="35"/>
  <c r="AD18" i="32"/>
  <c r="T44" i="34"/>
  <c r="H36" i="32"/>
  <c r="T28" i="32"/>
  <c r="S20" i="35"/>
  <c r="H47" i="34"/>
  <c r="J46" i="33"/>
  <c r="G57" i="36"/>
  <c r="I31" i="34"/>
  <c r="G85" i="36"/>
  <c r="R46" i="33"/>
  <c r="I35" i="35"/>
  <c r="R31" i="34"/>
  <c r="G8" i="31"/>
  <c r="H27" i="34"/>
  <c r="AD46" i="32"/>
  <c r="H28" i="33"/>
  <c r="AB16" i="32"/>
  <c r="S24" i="34"/>
  <c r="S36" i="34"/>
  <c r="S15" i="33"/>
  <c r="I29" i="32"/>
  <c r="R33" i="32"/>
  <c r="I46" i="32"/>
  <c r="T23" i="33"/>
  <c r="I26" i="34"/>
  <c r="S43" i="34"/>
  <c r="S15" i="35"/>
  <c r="J22" i="34"/>
  <c r="G52" i="36"/>
  <c r="S33" i="33"/>
  <c r="I27" i="34"/>
  <c r="J23" i="35"/>
  <c r="I44" i="34"/>
  <c r="T21" i="33"/>
  <c r="R20" i="34"/>
  <c r="T46" i="33"/>
  <c r="S46" i="32"/>
  <c r="R18" i="32"/>
  <c r="I44" i="32"/>
  <c r="T30" i="32"/>
  <c r="I24" i="35"/>
  <c r="J39" i="35"/>
  <c r="R37" i="32"/>
  <c r="H24" i="35"/>
  <c r="AC20" i="32"/>
  <c r="I44" i="33"/>
  <c r="J38" i="32"/>
  <c r="R16" i="33"/>
  <c r="S19" i="34"/>
  <c r="S50" i="32"/>
  <c r="T15" i="32"/>
  <c r="G67" i="36"/>
  <c r="T43" i="32"/>
  <c r="R19" i="32"/>
  <c r="H56" i="36"/>
  <c r="R26" i="35"/>
  <c r="AC21" i="32"/>
  <c r="S45" i="34"/>
  <c r="T17" i="34"/>
  <c r="J48" i="32"/>
  <c r="R38" i="34"/>
  <c r="H29" i="32"/>
  <c r="T49" i="32"/>
  <c r="H25" i="34"/>
  <c r="J40" i="32"/>
  <c r="R43" i="32"/>
  <c r="G56" i="36"/>
  <c r="AD15" i="32"/>
  <c r="H21" i="33"/>
  <c r="J45" i="32"/>
  <c r="G87" i="36"/>
  <c r="S26" i="32"/>
  <c r="H20" i="32"/>
  <c r="H88" i="36"/>
  <c r="H39" i="33"/>
  <c r="T40" i="33"/>
  <c r="R49" i="35"/>
  <c r="AC28" i="32"/>
  <c r="T42" i="34"/>
  <c r="J36" i="32"/>
  <c r="J48" i="35"/>
  <c r="S25" i="35"/>
  <c r="I33" i="35"/>
  <c r="AC18" i="32"/>
  <c r="H55" i="36"/>
  <c r="J36" i="33"/>
  <c r="AC29" i="32"/>
  <c r="G13" i="31"/>
  <c r="R39" i="35"/>
  <c r="T15" i="33"/>
  <c r="H18" i="34"/>
  <c r="AD21" i="32"/>
  <c r="I27" i="33"/>
  <c r="S48" i="33"/>
  <c r="H37" i="32"/>
  <c r="R44" i="33"/>
  <c r="H51" i="36"/>
  <c r="T17" i="33"/>
  <c r="R30" i="32"/>
  <c r="AD25" i="32"/>
  <c r="S32" i="34"/>
  <c r="S19" i="33"/>
  <c r="R25" i="33"/>
  <c r="AC48" i="32"/>
  <c r="J48" i="34"/>
  <c r="H48" i="34"/>
  <c r="R29" i="35"/>
  <c r="R36" i="33"/>
  <c r="T16" i="34"/>
  <c r="R26" i="32"/>
  <c r="T45" i="33"/>
  <c r="H39" i="35"/>
  <c r="AD41" i="32"/>
  <c r="T17" i="32"/>
  <c r="G92" i="36"/>
  <c r="H28" i="32"/>
  <c r="J15" i="32"/>
  <c r="H26" i="34"/>
  <c r="R24" i="34"/>
  <c r="S16" i="33"/>
  <c r="J42" i="33"/>
  <c r="S24" i="33"/>
  <c r="H12" i="36"/>
  <c r="H29" i="33"/>
  <c r="T39" i="34"/>
  <c r="H81" i="36"/>
  <c r="T24" i="32"/>
  <c r="S38" i="32"/>
  <c r="AB28" i="32"/>
  <c r="J25" i="34"/>
  <c r="T48" i="33"/>
  <c r="G76" i="36"/>
  <c r="T36" i="35"/>
  <c r="H26" i="35"/>
  <c r="AC27" i="32"/>
  <c r="I30" i="33"/>
  <c r="R47" i="32"/>
  <c r="I40" i="34"/>
  <c r="I15" i="34"/>
  <c r="S33" i="35"/>
  <c r="S28" i="33"/>
  <c r="AD32" i="32"/>
  <c r="T33" i="32"/>
  <c r="S24" i="35"/>
  <c r="AD20" i="32"/>
  <c r="T39" i="32"/>
  <c r="S38" i="34"/>
  <c r="J42" i="34"/>
  <c r="H36" i="34"/>
  <c r="S48" i="34"/>
  <c r="J26" i="35"/>
  <c r="S46" i="34"/>
  <c r="H19" i="35"/>
  <c r="AC46" i="32"/>
  <c r="R42" i="34"/>
  <c r="R36" i="32"/>
  <c r="H39" i="36"/>
  <c r="R33" i="34"/>
  <c r="G12" i="36"/>
  <c r="AD45" i="32"/>
  <c r="I20" i="35"/>
  <c r="J37" i="32"/>
  <c r="I43" i="32"/>
  <c r="I39" i="35"/>
  <c r="G69" i="36"/>
  <c r="T34" i="33"/>
  <c r="AB42" i="32"/>
  <c r="H23" i="36"/>
  <c r="H22" i="32"/>
  <c r="AD19" i="32"/>
  <c r="S20" i="32"/>
  <c r="H32" i="33"/>
  <c r="R43" i="35"/>
  <c r="T22" i="34"/>
  <c r="T44" i="35"/>
  <c r="R35" i="33"/>
  <c r="S33" i="34"/>
  <c r="T22" i="35"/>
  <c r="I43" i="35"/>
  <c r="S22" i="35"/>
  <c r="H21" i="32"/>
  <c r="T39" i="35"/>
  <c r="S48" i="32"/>
  <c r="AB26" i="32"/>
  <c r="I18" i="34"/>
  <c r="T33" i="35"/>
  <c r="H89" i="36"/>
  <c r="T44" i="32"/>
  <c r="I34" i="35"/>
  <c r="T36" i="34"/>
  <c r="R30" i="34"/>
  <c r="J18" i="33"/>
  <c r="I26" i="32"/>
  <c r="J15" i="34"/>
  <c r="T26" i="33"/>
  <c r="G13" i="36"/>
  <c r="R27" i="35"/>
  <c r="T40" i="34"/>
  <c r="R34" i="32"/>
  <c r="AC15" i="32"/>
  <c r="J27" i="33"/>
  <c r="R16" i="32"/>
  <c r="H60" i="36"/>
  <c r="G53" i="36"/>
  <c r="AC36" i="32"/>
  <c r="T19" i="33"/>
  <c r="I41" i="33"/>
  <c r="S39" i="34"/>
  <c r="H20" i="35"/>
  <c r="AB36" i="32"/>
  <c r="I29" i="35"/>
  <c r="G65" i="36"/>
  <c r="J37" i="33"/>
  <c r="I23" i="34"/>
  <c r="I24" i="33"/>
  <c r="J19" i="32"/>
  <c r="T24" i="35"/>
  <c r="S50" i="35"/>
  <c r="S38" i="33"/>
  <c r="J25" i="35"/>
  <c r="R45" i="34"/>
  <c r="H69" i="36"/>
  <c r="J19" i="35"/>
  <c r="I42" i="32"/>
  <c r="R44" i="32"/>
  <c r="H17" i="33"/>
  <c r="G27" i="36"/>
  <c r="R35" i="35"/>
  <c r="H27" i="36"/>
  <c r="S23" i="32"/>
  <c r="T49" i="34"/>
  <c r="H32" i="32"/>
  <c r="R48" i="35"/>
  <c r="T35" i="33"/>
  <c r="R49" i="34"/>
  <c r="R38" i="35"/>
  <c r="AD47" i="32"/>
  <c r="T31" i="32"/>
  <c r="I27" i="32"/>
  <c r="H33" i="35"/>
  <c r="G4" i="36"/>
  <c r="R21" i="35"/>
  <c r="G59" i="36"/>
  <c r="T16" i="32"/>
  <c r="AB45" i="32"/>
  <c r="J49" i="34"/>
  <c r="AB29" i="32"/>
  <c r="I17" i="34"/>
  <c r="T50" i="33"/>
  <c r="S46" i="35"/>
  <c r="H73" i="36"/>
  <c r="J27" i="32"/>
  <c r="I25" i="34"/>
  <c r="AC45" i="32"/>
  <c r="AD17" i="32"/>
  <c r="R42" i="33"/>
  <c r="G77" i="36"/>
  <c r="I32" i="35"/>
  <c r="AC19" i="32"/>
  <c r="AB30" i="32"/>
  <c r="S22" i="34"/>
  <c r="J45" i="33"/>
  <c r="S30" i="35"/>
  <c r="G44" i="36"/>
  <c r="I30" i="35"/>
  <c r="J38" i="35"/>
  <c r="AD37" i="32"/>
  <c r="H16" i="32"/>
  <c r="I16" i="33"/>
  <c r="J32" i="35"/>
  <c r="T31" i="33"/>
  <c r="H5" i="36"/>
  <c r="R41" i="33"/>
  <c r="AD39" i="32"/>
  <c r="R46" i="34"/>
  <c r="H32" i="36"/>
  <c r="H43" i="33"/>
  <c r="H46" i="32"/>
  <c r="T18" i="35"/>
  <c r="I40" i="32"/>
  <c r="I17" i="32"/>
  <c r="R36" i="35"/>
  <c r="H30" i="33"/>
  <c r="H40" i="36"/>
  <c r="H42" i="33"/>
  <c r="I50" i="34"/>
  <c r="I21" i="32"/>
  <c r="T36" i="32"/>
  <c r="T38" i="34"/>
  <c r="T31" i="34"/>
  <c r="S45" i="35"/>
  <c r="J37" i="34"/>
  <c r="I31" i="35"/>
  <c r="H49" i="34"/>
  <c r="I42" i="34"/>
  <c r="H37" i="33"/>
  <c r="T43" i="35"/>
  <c r="I38" i="32"/>
  <c r="I32" i="33"/>
  <c r="AB47" i="32"/>
  <c r="T47" i="32"/>
  <c r="R23" i="33"/>
  <c r="G68" i="36"/>
  <c r="T33" i="34"/>
  <c r="J29" i="33"/>
  <c r="G16" i="36"/>
  <c r="H16" i="36"/>
  <c r="J20" i="35"/>
  <c r="I49" i="32"/>
  <c r="R37" i="35"/>
  <c r="T34" i="34"/>
  <c r="I25" i="35"/>
  <c r="S27" i="34"/>
  <c r="H92" i="36"/>
  <c r="S16" i="34"/>
  <c r="I35" i="34"/>
  <c r="R48" i="32"/>
  <c r="AB49" i="32"/>
  <c r="H49" i="33"/>
  <c r="R31" i="32"/>
  <c r="J27" i="34"/>
  <c r="S17" i="33"/>
  <c r="R40" i="33"/>
  <c r="H36" i="35"/>
  <c r="H27" i="35"/>
  <c r="R27" i="33"/>
  <c r="I43" i="33"/>
  <c r="R29" i="32"/>
  <c r="T38" i="32"/>
  <c r="J18" i="32"/>
  <c r="S27" i="33"/>
  <c r="R42" i="32"/>
  <c r="S34" i="33"/>
  <c r="H96" i="36"/>
  <c r="J31" i="33"/>
  <c r="T24" i="33"/>
  <c r="H48" i="36"/>
  <c r="H37" i="34"/>
  <c r="S41" i="35"/>
  <c r="T30" i="34"/>
  <c r="S27" i="35"/>
  <c r="J21" i="33"/>
  <c r="I25" i="33"/>
  <c r="S39" i="35"/>
  <c r="I39" i="33"/>
  <c r="G11" i="36"/>
  <c r="H15" i="32"/>
  <c r="R47" i="33"/>
  <c r="H97" i="36"/>
  <c r="S15" i="34"/>
  <c r="I41" i="32"/>
  <c r="H27" i="32"/>
  <c r="G40" i="36"/>
  <c r="T45" i="32"/>
  <c r="AB21" i="32"/>
  <c r="AC24" i="32"/>
  <c r="T18" i="34"/>
  <c r="G48" i="36"/>
  <c r="S16" i="35"/>
  <c r="T50" i="32"/>
  <c r="R20" i="33"/>
  <c r="I18" i="32"/>
  <c r="H40" i="33"/>
  <c r="H3" i="36"/>
  <c r="AD44" i="32"/>
  <c r="S23" i="35"/>
  <c r="AB15" i="32"/>
  <c r="AC32" i="32"/>
  <c r="I45" i="33"/>
  <c r="S22" i="32"/>
  <c r="I16" i="35"/>
  <c r="S35" i="33"/>
  <c r="H53" i="36"/>
  <c r="I46" i="33"/>
  <c r="H17" i="36"/>
  <c r="I49" i="33"/>
  <c r="T22" i="33"/>
  <c r="T26" i="35"/>
  <c r="R16" i="35"/>
  <c r="T37" i="33"/>
  <c r="I28" i="35"/>
  <c r="AB37" i="32"/>
  <c r="T18" i="33"/>
  <c r="H77" i="36"/>
  <c r="T47" i="34"/>
  <c r="H24" i="32"/>
  <c r="T31" i="35"/>
  <c r="S37" i="32"/>
  <c r="R24" i="32"/>
  <c r="R34" i="33"/>
  <c r="AD30" i="32"/>
  <c r="T47" i="33"/>
  <c r="T20" i="34"/>
  <c r="I42" i="33"/>
  <c r="S42" i="32"/>
  <c r="T42" i="33"/>
  <c r="S45" i="32"/>
  <c r="H15" i="33"/>
  <c r="H11" i="36"/>
  <c r="AB41" i="32"/>
  <c r="T30" i="33"/>
  <c r="I17" i="35"/>
  <c r="AC38" i="32"/>
  <c r="J18" i="34"/>
  <c r="H23" i="32"/>
  <c r="I49" i="35"/>
  <c r="H25" i="32"/>
  <c r="S37" i="34"/>
  <c r="R47" i="35"/>
  <c r="R35" i="32"/>
  <c r="H40" i="32"/>
  <c r="AB43" i="32"/>
  <c r="H57" i="36"/>
  <c r="G49" i="36"/>
  <c r="H13" i="36"/>
  <c r="S49" i="33"/>
  <c r="H40" i="34"/>
  <c r="H19" i="32"/>
  <c r="T49" i="33"/>
  <c r="R32" i="32"/>
  <c r="T29" i="33"/>
  <c r="T49" i="35"/>
  <c r="S31" i="34"/>
  <c r="R41" i="32"/>
  <c r="I34" i="34"/>
  <c r="H26" i="33"/>
  <c r="R41" i="35"/>
  <c r="H33" i="33"/>
  <c r="I41" i="34"/>
  <c r="J19" i="34"/>
  <c r="H20" i="34"/>
  <c r="G75" i="36"/>
  <c r="AD34" i="32"/>
  <c r="R47" i="34"/>
  <c r="AD38" i="32"/>
  <c r="S42" i="34"/>
  <c r="S49" i="34"/>
  <c r="T25" i="32"/>
  <c r="T32" i="33"/>
  <c r="J42" i="32"/>
  <c r="J26" i="32"/>
  <c r="H50" i="34"/>
  <c r="AD29" i="32"/>
  <c r="H43" i="32"/>
  <c r="G61" i="36"/>
  <c r="I37" i="33"/>
  <c r="S28" i="32"/>
  <c r="I28" i="34"/>
  <c r="T23" i="35"/>
  <c r="H19" i="33"/>
  <c r="H93" i="36"/>
  <c r="H43" i="36"/>
  <c r="S43" i="35"/>
  <c r="J31" i="32"/>
  <c r="G43" i="36"/>
  <c r="H18" i="32"/>
  <c r="AB17" i="32"/>
  <c r="AC31" i="32"/>
  <c r="H29" i="35"/>
  <c r="H95" i="36"/>
  <c r="H38" i="34"/>
  <c r="H28" i="34"/>
  <c r="J28" i="32"/>
  <c r="S26" i="34"/>
  <c r="J30" i="34"/>
  <c r="I44" i="35"/>
  <c r="S32" i="33"/>
  <c r="S22" i="33"/>
  <c r="R35" i="34"/>
  <c r="R33" i="33"/>
  <c r="J41" i="35"/>
  <c r="T35" i="34"/>
  <c r="I26" i="33"/>
  <c r="G47" i="36"/>
  <c r="T17" i="35"/>
  <c r="I30" i="34"/>
  <c r="T48" i="32"/>
  <c r="R30" i="33"/>
  <c r="AC17" i="32"/>
  <c r="H50" i="33"/>
  <c r="J38" i="33"/>
  <c r="S27" i="32"/>
  <c r="J24" i="34"/>
  <c r="R28" i="35"/>
  <c r="R17" i="35"/>
  <c r="J30" i="35"/>
  <c r="AC16" i="32"/>
  <c r="H16" i="35"/>
  <c r="G7" i="31"/>
  <c r="J45" i="35"/>
  <c r="T24" i="34"/>
  <c r="I19" i="34"/>
  <c r="AC30" i="32"/>
  <c r="J16" i="33"/>
  <c r="J22" i="33"/>
  <c r="R46" i="32"/>
  <c r="I17" i="33"/>
  <c r="H4" i="36"/>
  <c r="I48" i="32"/>
  <c r="J38" i="34"/>
  <c r="S30" i="34"/>
  <c r="T25" i="35"/>
  <c r="AD49" i="32"/>
  <c r="R48" i="33"/>
  <c r="S18" i="33"/>
  <c r="J15" i="33"/>
  <c r="R43" i="33"/>
  <c r="G12" i="31"/>
  <c r="S32" i="35"/>
  <c r="S36" i="32"/>
  <c r="AB38" i="32"/>
  <c r="G37" i="36"/>
  <c r="H49" i="32"/>
  <c r="J36" i="35"/>
  <c r="AD35" i="32"/>
  <c r="T35" i="32"/>
  <c r="G10" i="31"/>
  <c r="G29" i="36"/>
  <c r="S37" i="33"/>
  <c r="I36" i="35"/>
  <c r="S16" i="32"/>
  <c r="AD36" i="32"/>
  <c r="H34" i="34"/>
  <c r="H35" i="35"/>
  <c r="T50" i="34"/>
  <c r="H22" i="34"/>
  <c r="H59" i="36"/>
  <c r="G5" i="36"/>
  <c r="J40" i="35"/>
  <c r="G51" i="36"/>
  <c r="T34" i="32"/>
  <c r="I43" i="34"/>
  <c r="J35" i="32"/>
  <c r="H23" i="34"/>
  <c r="R44" i="34"/>
  <c r="H41" i="35"/>
  <c r="AD43" i="32"/>
  <c r="H75" i="36"/>
  <c r="J24" i="33"/>
  <c r="J20" i="32"/>
  <c r="I41" i="35"/>
  <c r="H39" i="34"/>
  <c r="J50" i="33"/>
  <c r="H38" i="32"/>
  <c r="H23" i="33"/>
  <c r="G64" i="36"/>
  <c r="H80" i="36"/>
  <c r="AB46" i="32"/>
  <c r="J21" i="35"/>
  <c r="H38" i="35"/>
  <c r="I50" i="33"/>
  <c r="R38" i="32"/>
  <c r="J31" i="34"/>
  <c r="I45" i="34"/>
  <c r="H17" i="35"/>
  <c r="G25" i="36"/>
  <c r="AD42" i="32"/>
  <c r="T26" i="34"/>
  <c r="J44" i="32"/>
  <c r="S34" i="32"/>
  <c r="AD23" i="32"/>
  <c r="H61" i="36"/>
  <c r="T32" i="35"/>
  <c r="S43" i="32"/>
  <c r="T19" i="35"/>
  <c r="I19" i="32"/>
  <c r="H32" i="35"/>
  <c r="S19" i="32"/>
  <c r="J43" i="35"/>
  <c r="G39" i="36"/>
  <c r="T46" i="32"/>
  <c r="T46" i="35"/>
  <c r="AC34" i="32"/>
  <c r="T20" i="33"/>
  <c r="T50" i="35"/>
  <c r="I46" i="35"/>
  <c r="H30" i="32"/>
  <c r="AD22" i="32"/>
  <c r="J21" i="32"/>
  <c r="R17" i="34"/>
  <c r="G6" i="31"/>
  <c r="R23" i="35"/>
  <c r="G63" i="36"/>
  <c r="I25" i="32"/>
  <c r="H17" i="34"/>
  <c r="J16" i="32"/>
  <c r="I32" i="34"/>
  <c r="H24" i="33"/>
  <c r="J27" i="35"/>
  <c r="R48" i="34"/>
  <c r="H48" i="32"/>
  <c r="S40" i="32"/>
  <c r="S40" i="34"/>
  <c r="T34" i="35"/>
  <c r="J23" i="34"/>
  <c r="S49" i="32"/>
  <c r="J39" i="32"/>
  <c r="H34" i="32"/>
  <c r="H44" i="32"/>
  <c r="H41" i="34"/>
  <c r="AD48" i="32"/>
  <c r="I37" i="32"/>
  <c r="R22" i="34"/>
  <c r="I33" i="33"/>
  <c r="T27" i="33"/>
  <c r="H22" i="35"/>
  <c r="AC26" i="32"/>
  <c r="S35" i="34"/>
  <c r="H32" i="34"/>
  <c r="R30" i="35"/>
  <c r="G84" i="36"/>
  <c r="I34" i="32"/>
  <c r="R16" i="34"/>
  <c r="H7" i="36"/>
  <c r="G20" i="36"/>
  <c r="R45" i="33"/>
  <c r="G41" i="36"/>
  <c r="S18" i="34"/>
  <c r="H46" i="34"/>
  <c r="AC44" i="32"/>
  <c r="R44" i="35"/>
  <c r="H50" i="35"/>
  <c r="H87" i="36"/>
  <c r="R28" i="34"/>
  <c r="J44" i="35"/>
  <c r="S38" i="35"/>
  <c r="H22" i="33"/>
  <c r="G45" i="36"/>
  <c r="R15" i="32"/>
  <c r="S44" i="33"/>
  <c r="J23" i="33"/>
  <c r="H33" i="34"/>
  <c r="H37" i="35"/>
  <c r="S36" i="33"/>
  <c r="J20" i="33"/>
  <c r="G17" i="36"/>
  <c r="G91" i="36"/>
  <c r="T23" i="32"/>
  <c r="H29" i="34"/>
  <c r="J35" i="33"/>
  <c r="AD27" i="32"/>
  <c r="T19" i="34"/>
  <c r="AC39" i="32"/>
  <c r="I22" i="32"/>
  <c r="J40" i="34"/>
  <c r="S25" i="34"/>
  <c r="I50" i="35"/>
  <c r="T41" i="35"/>
  <c r="R50" i="35"/>
  <c r="H41" i="33"/>
  <c r="J15" i="35"/>
  <c r="I31" i="33"/>
  <c r="J40" i="33"/>
  <c r="I22" i="35"/>
  <c r="T37" i="34"/>
  <c r="R43" i="34"/>
  <c r="H21" i="35"/>
  <c r="S25" i="33"/>
  <c r="R28" i="33"/>
  <c r="H19" i="36"/>
  <c r="G33" i="36"/>
  <c r="H67" i="36"/>
  <c r="I47" i="32"/>
  <c r="T21" i="35"/>
  <c r="I31" i="32"/>
  <c r="J50" i="35"/>
  <c r="S23" i="34"/>
  <c r="I21" i="35"/>
  <c r="AB34" i="32"/>
  <c r="J44" i="33"/>
  <c r="J49" i="35"/>
  <c r="I35" i="33"/>
  <c r="R45" i="32"/>
  <c r="H25" i="33"/>
  <c r="H84" i="36"/>
  <c r="T29" i="35"/>
  <c r="H19" i="34"/>
  <c r="AB31" i="32"/>
  <c r="J35" i="35"/>
  <c r="S48" i="35"/>
  <c r="H47" i="36"/>
  <c r="H41" i="32"/>
  <c r="R50" i="34"/>
  <c r="H23" i="35"/>
  <c r="H47" i="33"/>
  <c r="H25" i="36"/>
  <c r="G31" i="36"/>
  <c r="S42" i="33"/>
  <c r="T37" i="35"/>
  <c r="H46" i="33"/>
  <c r="S17" i="32"/>
  <c r="I38" i="34"/>
  <c r="R37" i="33"/>
  <c r="R26" i="34"/>
  <c r="I37" i="34"/>
  <c r="J20" i="34"/>
  <c r="AC23" i="32"/>
  <c r="H35" i="34"/>
  <c r="J34" i="34"/>
  <c r="H30" i="34"/>
  <c r="R32" i="33"/>
  <c r="G8" i="36"/>
  <c r="I48" i="34"/>
  <c r="AB33" i="32"/>
  <c r="H47" i="35"/>
  <c r="R34" i="34"/>
  <c r="R21" i="32"/>
  <c r="R32" i="34"/>
  <c r="S41" i="32"/>
  <c r="J47" i="33"/>
  <c r="T42" i="32"/>
  <c r="H33" i="32"/>
  <c r="J43" i="34"/>
  <c r="H44" i="34"/>
  <c r="AC37" i="32"/>
  <c r="R24" i="33"/>
  <c r="AC25" i="32"/>
  <c r="J46" i="35"/>
  <c r="T28" i="34"/>
  <c r="H76" i="36"/>
  <c r="T42" i="35"/>
  <c r="R45" i="35"/>
  <c r="G9" i="36"/>
  <c r="J36" i="34"/>
  <c r="R22" i="35"/>
  <c r="H9" i="36"/>
  <c r="I47" i="34"/>
  <c r="G36" i="36"/>
  <c r="G96" i="36"/>
  <c r="S32" i="32"/>
  <c r="J33" i="34"/>
  <c r="J16" i="35"/>
  <c r="AB32" i="32"/>
  <c r="H44" i="36"/>
  <c r="S44" i="32"/>
  <c r="AB39" i="32"/>
  <c r="H18" i="35"/>
  <c r="G24" i="36"/>
  <c r="S28" i="35"/>
  <c r="H45" i="34"/>
  <c r="AD31" i="32"/>
  <c r="I50" i="32"/>
  <c r="T35" i="35"/>
  <c r="R25" i="34"/>
  <c r="J34" i="32"/>
  <c r="J34" i="35"/>
  <c r="T45" i="35"/>
  <c r="T47" i="35"/>
  <c r="J35" i="34"/>
  <c r="G97" i="36"/>
  <c r="R50" i="32"/>
  <c r="AC33" i="32"/>
  <c r="I39" i="32"/>
  <c r="H15" i="35"/>
  <c r="H45" i="36"/>
  <c r="J46" i="34"/>
  <c r="S26" i="35"/>
  <c r="J37" i="35"/>
  <c r="S39" i="33"/>
  <c r="R32" i="35"/>
  <c r="R17" i="32"/>
  <c r="J28" i="33"/>
  <c r="J47" i="35"/>
  <c r="T45" i="34"/>
  <c r="S50" i="33"/>
  <c r="T33" i="33"/>
  <c r="J33" i="35"/>
  <c r="R18" i="35"/>
  <c r="H65" i="36"/>
  <c r="T22" i="32"/>
  <c r="R50" i="33"/>
  <c r="J46" i="32"/>
  <c r="S37" i="35"/>
  <c r="T28" i="35"/>
  <c r="R20" i="32"/>
  <c r="R36" i="34"/>
  <c r="S40" i="35"/>
  <c r="I24" i="34"/>
  <c r="G35" i="36"/>
  <c r="R31" i="33"/>
  <c r="I19" i="33"/>
  <c r="S18" i="32"/>
  <c r="H15" i="34"/>
  <c r="R19" i="33"/>
  <c r="J22" i="32"/>
  <c r="S47" i="34"/>
  <c r="I32" i="32"/>
  <c r="T48" i="34"/>
  <c r="H31" i="32"/>
  <c r="T40" i="32"/>
  <c r="H42" i="35"/>
  <c r="H68" i="36"/>
  <c r="H30" i="35"/>
  <c r="G71" i="36"/>
  <c r="G28" i="36"/>
  <c r="S17" i="35"/>
  <c r="S30" i="32"/>
  <c r="H72" i="36"/>
  <c r="T41" i="34"/>
  <c r="T29" i="32"/>
  <c r="I47" i="33"/>
  <c r="AC35" i="32"/>
  <c r="I19" i="35"/>
  <c r="I20" i="32"/>
  <c r="R17" i="33"/>
  <c r="J48" i="33"/>
  <c r="T37" i="32"/>
  <c r="I21" i="33"/>
  <c r="I21" i="34"/>
  <c r="J33" i="33"/>
  <c r="S44" i="34"/>
  <c r="I23" i="35"/>
  <c r="I46" i="34"/>
  <c r="AB44" i="32"/>
  <c r="J28" i="34"/>
  <c r="T39" i="33"/>
  <c r="I15" i="35"/>
  <c r="J24" i="32"/>
  <c r="H49" i="36"/>
  <c r="I23" i="32"/>
  <c r="G73" i="36"/>
  <c r="T29" i="34"/>
  <c r="J33" i="32"/>
  <c r="H27" i="33"/>
  <c r="AB48" i="32"/>
  <c r="S39" i="32"/>
  <c r="R39" i="34"/>
  <c r="AB27" i="32"/>
  <c r="J34" i="33"/>
  <c r="I15" i="33"/>
  <c r="R22" i="32"/>
  <c r="H35" i="32"/>
  <c r="R49" i="32"/>
  <c r="S31" i="35"/>
  <c r="R18" i="33"/>
  <c r="H15" i="36"/>
  <c r="R21" i="34"/>
  <c r="T43" i="34"/>
  <c r="J32" i="33"/>
  <c r="S21" i="33"/>
  <c r="S23" i="33"/>
  <c r="R39" i="33"/>
  <c r="AB20" i="32"/>
  <c r="J17" i="34"/>
  <c r="I27" i="35"/>
  <c r="J50" i="32"/>
  <c r="H36" i="36"/>
  <c r="I28" i="32"/>
  <c r="I34" i="33"/>
  <c r="J32" i="32"/>
  <c r="I47" i="35"/>
  <c r="I36" i="32"/>
  <c r="H24" i="34"/>
  <c r="H8" i="36"/>
  <c r="T43" i="33"/>
  <c r="J30" i="33"/>
  <c r="J16" i="34"/>
  <c r="J30" i="32"/>
  <c r="I42" i="35"/>
  <c r="H17" i="32"/>
  <c r="S31" i="32"/>
  <c r="R20" i="35"/>
  <c r="R15" i="34"/>
  <c r="J6" i="31"/>
  <c r="J49" i="33"/>
  <c r="T32" i="34"/>
  <c r="J47" i="34"/>
  <c r="G95" i="36"/>
  <c r="AB19" i="32"/>
  <c r="H45" i="32"/>
  <c r="S47" i="32"/>
  <c r="T15" i="34"/>
  <c r="R29" i="34"/>
  <c r="J41" i="34"/>
  <c r="T30" i="35"/>
  <c r="AC43" i="32"/>
  <c r="R25" i="35"/>
  <c r="R23" i="32"/>
  <c r="I30" i="32"/>
  <c r="T16" i="33"/>
  <c r="T15" i="35"/>
  <c r="R27" i="32"/>
  <c r="R33" i="35"/>
  <c r="R34" i="35"/>
  <c r="I48" i="35"/>
  <c r="H16" i="33"/>
  <c r="T40" i="35"/>
  <c r="I35" i="32"/>
  <c r="S35" i="32"/>
  <c r="S29" i="35"/>
  <c r="S36" i="35"/>
  <c r="H42" i="34"/>
  <c r="I36" i="34"/>
  <c r="S31" i="33"/>
  <c r="S35" i="35"/>
  <c r="H38" i="33"/>
  <c r="T32" i="32"/>
  <c r="AB25" i="32"/>
  <c r="S42" i="35"/>
  <c r="J28" i="35"/>
  <c r="I16" i="32"/>
  <c r="T25" i="34"/>
  <c r="R39" i="32"/>
  <c r="R40" i="34"/>
  <c r="H63" i="36"/>
  <c r="S34" i="35"/>
  <c r="J41" i="32"/>
  <c r="AC40" i="32"/>
  <c r="H31" i="33"/>
  <c r="AD24" i="32"/>
  <c r="H64" i="36"/>
  <c r="T41" i="32"/>
  <c r="R41" i="34"/>
  <c r="T48" i="35"/>
  <c r="S30" i="33"/>
  <c r="T41" i="33"/>
  <c r="S21" i="34"/>
  <c r="J25" i="33"/>
  <c r="G15" i="36"/>
  <c r="H34" i="35"/>
  <c r="J42" i="35"/>
  <c r="J18" i="35"/>
  <c r="T44" i="33"/>
  <c r="R15" i="33"/>
  <c r="H91" i="36"/>
  <c r="G72" i="36"/>
  <c r="S26" i="33"/>
  <c r="I37" i="35"/>
  <c r="J23" i="32"/>
  <c r="T20" i="32"/>
  <c r="R15" i="35"/>
  <c r="R40" i="32"/>
  <c r="R26" i="33"/>
  <c r="J19" i="33"/>
  <c r="AB23" i="32"/>
  <c r="J45" i="34"/>
  <c r="S47" i="35"/>
  <c r="S24" i="32"/>
  <c r="R42" i="35"/>
  <c r="H37" i="36"/>
  <c r="G4" i="31"/>
  <c r="I36" i="33"/>
  <c r="AD40" i="32"/>
  <c r="I22" i="33"/>
  <c r="AB35" i="32"/>
  <c r="G19" i="36"/>
  <c r="S25" i="32"/>
  <c r="R38" i="33"/>
  <c r="I18" i="35"/>
  <c r="AC22" i="32"/>
  <c r="G60" i="36"/>
  <c r="AB22" i="32"/>
  <c r="H18" i="33"/>
  <c r="S15" i="32"/>
  <c r="T21" i="32"/>
  <c r="J24" i="35"/>
  <c r="J17" i="33"/>
  <c r="I24" i="32"/>
  <c r="H35" i="33"/>
  <c r="H24" i="36"/>
  <c r="I16" i="34"/>
  <c r="H31" i="35"/>
  <c r="H71" i="36"/>
  <c r="H44" i="33"/>
  <c r="T23" i="34"/>
  <c r="H43" i="35"/>
  <c r="G3" i="31"/>
  <c r="S21" i="32"/>
  <c r="AC49" i="32"/>
  <c r="I26" i="35"/>
  <c r="I20" i="34"/>
  <c r="G88" i="36"/>
  <c r="H44" i="35"/>
  <c r="J26" i="34"/>
  <c r="J26" i="33"/>
  <c r="H33" i="36"/>
  <c r="I15" i="32"/>
  <c r="H28" i="35"/>
  <c r="R29" i="33"/>
  <c r="AD33" i="32"/>
  <c r="J43" i="33"/>
  <c r="R25" i="32"/>
  <c r="H21" i="34"/>
  <c r="J29" i="35"/>
  <c r="T27" i="34"/>
  <c r="I38" i="35"/>
  <c r="AB18" i="32"/>
  <c r="R37" i="34"/>
  <c r="H42" i="32"/>
  <c r="H43" i="34"/>
  <c r="H17" i="30" l="1"/>
  <c r="I2" i="30"/>
  <c r="T276" i="35"/>
  <c r="S281" i="35"/>
  <c r="S254" i="35"/>
  <c r="T257" i="35"/>
  <c r="S276" i="35"/>
  <c r="S279" i="35"/>
  <c r="S284" i="35"/>
  <c r="S255" i="35"/>
  <c r="T270" i="35"/>
  <c r="S273" i="35"/>
  <c r="S274" i="35"/>
  <c r="S283" i="35"/>
  <c r="S266" i="35"/>
  <c r="S262" i="35"/>
  <c r="T256" i="35"/>
  <c r="T284" i="35"/>
  <c r="T254" i="35"/>
  <c r="T283" i="35"/>
  <c r="S270" i="35"/>
  <c r="T268" i="35"/>
  <c r="T271" i="35"/>
  <c r="S260" i="35"/>
  <c r="S282" i="35"/>
  <c r="S269" i="35"/>
  <c r="T263" i="35"/>
  <c r="T274" i="35"/>
  <c r="S285" i="35"/>
  <c r="S277" i="35"/>
  <c r="S286" i="35"/>
  <c r="S265" i="35"/>
  <c r="S287" i="35"/>
  <c r="T278" i="35"/>
  <c r="T258" i="35"/>
  <c r="S268" i="35"/>
  <c r="T264" i="35"/>
  <c r="T267" i="35"/>
  <c r="T275" i="35"/>
  <c r="S280" i="35"/>
  <c r="T289" i="35"/>
  <c r="S267" i="35"/>
  <c r="T261" i="35"/>
  <c r="S275" i="35"/>
  <c r="S263" i="35"/>
  <c r="T272" i="35"/>
  <c r="T282" i="35"/>
  <c r="T259" i="35"/>
  <c r="T286" i="35"/>
  <c r="T280" i="35"/>
  <c r="S256" i="35"/>
  <c r="T265" i="35"/>
  <c r="T279" i="35"/>
  <c r="S264" i="35"/>
  <c r="S258" i="35"/>
  <c r="S261" i="35"/>
  <c r="T273" i="35"/>
  <c r="T269" i="35"/>
  <c r="T277" i="35"/>
  <c r="S271" i="35"/>
  <c r="T260" i="35"/>
  <c r="T255" i="35"/>
  <c r="S289" i="35"/>
  <c r="T266" i="35"/>
  <c r="R266" i="35"/>
  <c r="R282" i="35"/>
  <c r="R267" i="35"/>
  <c r="R283" i="35"/>
  <c r="R268" i="35"/>
  <c r="R284" i="35"/>
  <c r="T262" i="35"/>
  <c r="R285" i="35"/>
  <c r="R278" i="35"/>
  <c r="R279" i="35"/>
  <c r="R280" i="35"/>
  <c r="T287" i="35"/>
  <c r="T281" i="35"/>
  <c r="R256" i="35"/>
  <c r="R272" i="35"/>
  <c r="R288" i="35"/>
  <c r="R257" i="35"/>
  <c r="R273" i="35"/>
  <c r="R289" i="35"/>
  <c r="R261" i="35"/>
  <c r="R277" i="35"/>
  <c r="R254" i="35"/>
  <c r="R270" i="35"/>
  <c r="R286" i="35"/>
  <c r="R255" i="35"/>
  <c r="R271" i="35"/>
  <c r="R287" i="35"/>
  <c r="R265" i="35"/>
  <c r="R281" i="35"/>
  <c r="R258" i="35"/>
  <c r="R274" i="35"/>
  <c r="R259" i="35"/>
  <c r="R275" i="35"/>
  <c r="R260" i="35"/>
  <c r="R276" i="35"/>
  <c r="S278" i="35"/>
  <c r="S288" i="35"/>
  <c r="T288" i="35"/>
  <c r="S257" i="35"/>
  <c r="S259" i="35"/>
  <c r="T285" i="35"/>
  <c r="R269" i="35"/>
  <c r="R262" i="35"/>
  <c r="R263" i="35"/>
  <c r="R264" i="35"/>
  <c r="S272" i="35"/>
  <c r="T269" i="34"/>
  <c r="T256" i="34"/>
  <c r="T288" i="34"/>
  <c r="R287" i="34"/>
  <c r="T283" i="34"/>
  <c r="S285" i="34"/>
  <c r="S276" i="34"/>
  <c r="T278" i="34"/>
  <c r="S273" i="34"/>
  <c r="S281" i="34"/>
  <c r="R283" i="34"/>
  <c r="R272" i="34"/>
  <c r="S289" i="34"/>
  <c r="T282" i="34"/>
  <c r="S280" i="34"/>
  <c r="T260" i="34"/>
  <c r="S272" i="34"/>
  <c r="S267" i="34"/>
  <c r="T258" i="34"/>
  <c r="T281" i="34"/>
  <c r="R288" i="34"/>
  <c r="S284" i="34"/>
  <c r="T257" i="34"/>
  <c r="T286" i="34"/>
  <c r="T268" i="34"/>
  <c r="S263" i="34"/>
  <c r="S279" i="34"/>
  <c r="S256" i="34"/>
  <c r="T276" i="34"/>
  <c r="S261" i="34"/>
  <c r="T284" i="34"/>
  <c r="S255" i="34"/>
  <c r="T289" i="34"/>
  <c r="S287" i="34"/>
  <c r="T280" i="34"/>
  <c r="S254" i="34"/>
  <c r="T272" i="34"/>
  <c r="S266" i="34"/>
  <c r="T265" i="34"/>
  <c r="S265" i="34"/>
  <c r="T254" i="34"/>
  <c r="S286" i="34"/>
  <c r="R271" i="34"/>
  <c r="T274" i="34"/>
  <c r="T262" i="34"/>
  <c r="T277" i="34"/>
  <c r="S288" i="34"/>
  <c r="S274" i="34"/>
  <c r="T264" i="34"/>
  <c r="T263" i="34"/>
  <c r="T285" i="34"/>
  <c r="T279" i="34"/>
  <c r="S283" i="34"/>
  <c r="S260" i="34"/>
  <c r="T267" i="34"/>
  <c r="S275" i="34"/>
  <c r="T266" i="34"/>
  <c r="S257" i="34"/>
  <c r="T259" i="34"/>
  <c r="R289" i="34"/>
  <c r="R273" i="34"/>
  <c r="S278" i="34"/>
  <c r="S282" i="34"/>
  <c r="T273" i="34"/>
  <c r="S258" i="34"/>
  <c r="R282" i="34"/>
  <c r="S270" i="34"/>
  <c r="T271" i="34"/>
  <c r="T270" i="34"/>
  <c r="S271" i="34"/>
  <c r="S262" i="34"/>
  <c r="T275" i="34"/>
  <c r="S269" i="34"/>
  <c r="S264" i="34"/>
  <c r="T261" i="34"/>
  <c r="S259" i="34"/>
  <c r="R284" i="34"/>
  <c r="R285" i="34"/>
  <c r="R278" i="34"/>
  <c r="R279" i="34"/>
  <c r="R280" i="34"/>
  <c r="R281" i="34"/>
  <c r="R259" i="34"/>
  <c r="R258" i="34"/>
  <c r="R274" i="34"/>
  <c r="R275" i="34"/>
  <c r="R276" i="34"/>
  <c r="R277" i="34"/>
  <c r="R270" i="34"/>
  <c r="R286" i="34"/>
  <c r="R267" i="34"/>
  <c r="R266" i="34"/>
  <c r="R265" i="34"/>
  <c r="R264" i="34"/>
  <c r="R255" i="34"/>
  <c r="R254" i="34"/>
  <c r="R269" i="34"/>
  <c r="R268" i="34"/>
  <c r="R257" i="34"/>
  <c r="R256" i="34"/>
  <c r="R263" i="34"/>
  <c r="R262" i="34"/>
  <c r="R261" i="34"/>
  <c r="R260" i="34"/>
  <c r="S277" i="34"/>
  <c r="T287" i="34"/>
  <c r="S268" i="34"/>
  <c r="T255" i="34"/>
  <c r="T278" i="32"/>
  <c r="S285" i="32"/>
  <c r="AC290" i="32"/>
  <c r="AB272" i="32"/>
  <c r="T259" i="32"/>
  <c r="S263" i="32"/>
  <c r="AC257" i="32"/>
  <c r="AB288" i="32"/>
  <c r="S269" i="32"/>
  <c r="R269" i="32"/>
  <c r="S270" i="32"/>
  <c r="AB265" i="32"/>
  <c r="AB259" i="32"/>
  <c r="S286" i="32"/>
  <c r="T275" i="32"/>
  <c r="AB275" i="32"/>
  <c r="T284" i="32"/>
  <c r="AB257" i="32"/>
  <c r="AC287" i="32"/>
  <c r="S279" i="32"/>
  <c r="AC288" i="32"/>
  <c r="S280" i="32"/>
  <c r="AD277" i="32"/>
  <c r="T291" i="32"/>
  <c r="AB291" i="32"/>
  <c r="AB292" i="32"/>
  <c r="S257" i="32"/>
  <c r="T277" i="32"/>
  <c r="AC271" i="32"/>
  <c r="AC289" i="32"/>
  <c r="AD261" i="32"/>
  <c r="T268" i="32"/>
  <c r="T262" i="32"/>
  <c r="AC272" i="32"/>
  <c r="S264" i="32"/>
  <c r="AC259" i="32"/>
  <c r="AC273" i="32"/>
  <c r="S273" i="32"/>
  <c r="S289" i="32"/>
  <c r="S268" i="32"/>
  <c r="S284" i="32"/>
  <c r="S267" i="32"/>
  <c r="S283" i="32"/>
  <c r="S258" i="32"/>
  <c r="S274" i="32"/>
  <c r="S290" i="32"/>
  <c r="AD259" i="32"/>
  <c r="AD291" i="32"/>
  <c r="AD284" i="32"/>
  <c r="AD281" i="32"/>
  <c r="S292" i="32"/>
  <c r="S259" i="32"/>
  <c r="S275" i="32"/>
  <c r="S291" i="32"/>
  <c r="S266" i="32"/>
  <c r="S282" i="32"/>
  <c r="S265" i="32"/>
  <c r="S281" i="32"/>
  <c r="S271" i="32"/>
  <c r="S287" i="32"/>
  <c r="S262" i="32"/>
  <c r="S278" i="32"/>
  <c r="S261" i="32"/>
  <c r="S277" i="32"/>
  <c r="S260" i="32"/>
  <c r="S276" i="32"/>
  <c r="R272" i="32"/>
  <c r="R288" i="32"/>
  <c r="R265" i="32"/>
  <c r="R281" i="32"/>
  <c r="R262" i="32"/>
  <c r="R278" i="32"/>
  <c r="S272" i="32"/>
  <c r="R273" i="32"/>
  <c r="R289" i="32"/>
  <c r="R270" i="32"/>
  <c r="R286" i="32"/>
  <c r="R271" i="32"/>
  <c r="R287" i="32"/>
  <c r="R268" i="32"/>
  <c r="R284" i="32"/>
  <c r="R285" i="32"/>
  <c r="R266" i="32"/>
  <c r="R282" i="32"/>
  <c r="R267" i="32"/>
  <c r="R283" i="32"/>
  <c r="R264" i="32"/>
  <c r="R280" i="32"/>
  <c r="R257" i="32"/>
  <c r="T265" i="32"/>
  <c r="T281" i="32"/>
  <c r="R263" i="32"/>
  <c r="R279" i="32"/>
  <c r="R260" i="32"/>
  <c r="R276" i="32"/>
  <c r="R292" i="32"/>
  <c r="T258" i="32"/>
  <c r="T274" i="32"/>
  <c r="T290" i="32"/>
  <c r="T271" i="32"/>
  <c r="T287" i="32"/>
  <c r="T264" i="32"/>
  <c r="T280" i="32"/>
  <c r="T261" i="32"/>
  <c r="T267" i="32"/>
  <c r="T283" i="32"/>
  <c r="T260" i="32"/>
  <c r="T276" i="32"/>
  <c r="T292" i="32"/>
  <c r="T257" i="32"/>
  <c r="T273" i="32"/>
  <c r="T289" i="32"/>
  <c r="T263" i="32"/>
  <c r="T279" i="32"/>
  <c r="T272" i="32"/>
  <c r="T288" i="32"/>
  <c r="T269" i="32"/>
  <c r="T285" i="32"/>
  <c r="T270" i="32"/>
  <c r="R261" i="32"/>
  <c r="R258" i="32"/>
  <c r="R290" i="32"/>
  <c r="R275" i="32"/>
  <c r="AB284" i="32"/>
  <c r="AB277" i="32"/>
  <c r="AB274" i="32"/>
  <c r="T266" i="32"/>
  <c r="AD270" i="32"/>
  <c r="AD275" i="32"/>
  <c r="AD268" i="32"/>
  <c r="AD265" i="32"/>
  <c r="AD266" i="32"/>
  <c r="AB273" i="32"/>
  <c r="AB289" i="32"/>
  <c r="AB270" i="32"/>
  <c r="AB286" i="32"/>
  <c r="AB271" i="32"/>
  <c r="AB287" i="32"/>
  <c r="AB268" i="32"/>
  <c r="AB269" i="32"/>
  <c r="AB285" i="32"/>
  <c r="AB266" i="32"/>
  <c r="AB282" i="32"/>
  <c r="AB267" i="32"/>
  <c r="AB283" i="32"/>
  <c r="AB264" i="32"/>
  <c r="AB280" i="32"/>
  <c r="AB281" i="32"/>
  <c r="AB262" i="32"/>
  <c r="AB278" i="32"/>
  <c r="AB263" i="32"/>
  <c r="AB279" i="32"/>
  <c r="AB260" i="32"/>
  <c r="AB276" i="32"/>
  <c r="AD289" i="32"/>
  <c r="AD258" i="32"/>
  <c r="AD274" i="32"/>
  <c r="AD290" i="32"/>
  <c r="AD271" i="32"/>
  <c r="AD287" i="32"/>
  <c r="AD264" i="32"/>
  <c r="AD280" i="32"/>
  <c r="AD286" i="32"/>
  <c r="AD267" i="32"/>
  <c r="AD283" i="32"/>
  <c r="AD260" i="32"/>
  <c r="AD276" i="32"/>
  <c r="AD292" i="32"/>
  <c r="AD257" i="32"/>
  <c r="AD273" i="32"/>
  <c r="AD282" i="32"/>
  <c r="AD263" i="32"/>
  <c r="AD279" i="32"/>
  <c r="AD272" i="32"/>
  <c r="AD288" i="32"/>
  <c r="AD269" i="32"/>
  <c r="AD285" i="32"/>
  <c r="AC263" i="32"/>
  <c r="AC279" i="32"/>
  <c r="AC270" i="32"/>
  <c r="AC286" i="32"/>
  <c r="AC269" i="32"/>
  <c r="AC285" i="32"/>
  <c r="AD262" i="32"/>
  <c r="AD278" i="32"/>
  <c r="AC275" i="32"/>
  <c r="AC291" i="32"/>
  <c r="AC266" i="32"/>
  <c r="AC282" i="32"/>
  <c r="AC265" i="32"/>
  <c r="AC281" i="32"/>
  <c r="AC264" i="32"/>
  <c r="AC280" i="32"/>
  <c r="AC262" i="32"/>
  <c r="AC278" i="32"/>
  <c r="AC261" i="32"/>
  <c r="AC277" i="32"/>
  <c r="AC260" i="32"/>
  <c r="AC276" i="32"/>
  <c r="AC292" i="32"/>
  <c r="S288" i="32"/>
  <c r="R277" i="32"/>
  <c r="R274" i="32"/>
  <c r="R259" i="32"/>
  <c r="R291" i="32"/>
  <c r="AC268" i="32"/>
  <c r="AC284" i="32"/>
  <c r="AC267" i="32"/>
  <c r="AC283" i="32"/>
  <c r="AC258" i="32"/>
  <c r="AC274" i="32"/>
  <c r="T286" i="32"/>
  <c r="AB261" i="32"/>
  <c r="AB258" i="32"/>
  <c r="AB290" i="32"/>
  <c r="T282" i="32"/>
  <c r="G102" i="36"/>
  <c r="G101" i="36"/>
  <c r="G100" i="36"/>
  <c r="H102" i="36"/>
  <c r="H101" i="36"/>
  <c r="D410" i="8"/>
  <c r="D378" i="8"/>
  <c r="D346" i="8"/>
  <c r="D314" i="8"/>
  <c r="D282" i="8"/>
  <c r="D250" i="8"/>
  <c r="D218" i="8"/>
  <c r="D186" i="8"/>
  <c r="D154" i="8"/>
  <c r="D122" i="8"/>
  <c r="D90" i="8"/>
  <c r="D58" i="8"/>
  <c r="AS33" i="8"/>
  <c r="AS34" i="8" s="1"/>
  <c r="AS35" i="8" s="1"/>
  <c r="AS36" i="8" s="1"/>
  <c r="AS37" i="8" s="1"/>
  <c r="AS38" i="8" s="1"/>
  <c r="AS39" i="8" s="1"/>
  <c r="AS40" i="8" s="1"/>
  <c r="AS41" i="8" s="1"/>
  <c r="AS42" i="8" s="1"/>
  <c r="AS43" i="8" s="1"/>
  <c r="AS44" i="8" s="1"/>
  <c r="AS45" i="8" s="1"/>
  <c r="AS46" i="8" s="1"/>
  <c r="AS47" i="8" s="1"/>
  <c r="AS48" i="8" s="1"/>
  <c r="AS49" i="8" s="1"/>
  <c r="AS50" i="8" s="1"/>
  <c r="AS51" i="8" s="1"/>
  <c r="AS52" i="8" s="1"/>
  <c r="AS53" i="8" s="1"/>
  <c r="AS54" i="8" s="1"/>
  <c r="AS55" i="8" s="1"/>
  <c r="AS56" i="8" s="1"/>
  <c r="AS57" i="8" s="1"/>
  <c r="AS58" i="8" s="1"/>
  <c r="AS59" i="8" s="1"/>
  <c r="AS60" i="8" s="1"/>
  <c r="AS61" i="8" s="1"/>
  <c r="AS62" i="8" s="1"/>
  <c r="AS63" i="8" s="1"/>
  <c r="AS64" i="8" s="1"/>
  <c r="AS65" i="8" s="1"/>
  <c r="AS66" i="8" s="1"/>
  <c r="AS67" i="8" s="1"/>
  <c r="AS68" i="8" s="1"/>
  <c r="AS69" i="8" s="1"/>
  <c r="AS70" i="8" s="1"/>
  <c r="AS71" i="8" s="1"/>
  <c r="AS72" i="8" s="1"/>
  <c r="AS73" i="8" s="1"/>
  <c r="AS74" i="8" s="1"/>
  <c r="AP24" i="36"/>
  <c r="AM25" i="36"/>
  <c r="AO28" i="36"/>
  <c r="AN27" i="36"/>
  <c r="E1" i="8"/>
  <c r="D26" i="8"/>
  <c r="D2" i="8"/>
  <c r="D386" i="8" s="1"/>
  <c r="AJ2" i="30"/>
  <c r="AI3" i="30" s="1"/>
  <c r="AJ3" i="30" s="1"/>
  <c r="AH3" i="30"/>
  <c r="AN3" i="30"/>
  <c r="AP3" i="30"/>
  <c r="AZ3" i="30"/>
  <c r="H35" i="36"/>
  <c r="H21" i="36"/>
  <c r="H31" i="36"/>
  <c r="I17" i="30" l="1"/>
  <c r="J2" i="30"/>
  <c r="H100" i="36"/>
  <c r="E410" i="8"/>
  <c r="E378" i="8"/>
  <c r="E346" i="8"/>
  <c r="E314" i="8"/>
  <c r="E282" i="8"/>
  <c r="E250" i="8"/>
  <c r="E218" i="8"/>
  <c r="E186" i="8"/>
  <c r="E154" i="8"/>
  <c r="E122" i="8"/>
  <c r="E90" i="8"/>
  <c r="E58" i="8"/>
  <c r="AS75" i="8"/>
  <c r="AS76" i="8" s="1"/>
  <c r="AS77" i="8" s="1"/>
  <c r="AS78" i="8" s="1"/>
  <c r="AS79" i="8" s="1"/>
  <c r="AS80" i="8" s="1"/>
  <c r="AS81" i="8" s="1"/>
  <c r="AS82" i="8" s="1"/>
  <c r="AS83" i="8" s="1"/>
  <c r="AS84" i="8" s="1"/>
  <c r="AS85" i="8" s="1"/>
  <c r="AS86" i="8" s="1"/>
  <c r="AS87" i="8" s="1"/>
  <c r="AS88" i="8" s="1"/>
  <c r="AS89" i="8" s="1"/>
  <c r="AS90" i="8" s="1"/>
  <c r="AS91" i="8" s="1"/>
  <c r="AS92" i="8" s="1"/>
  <c r="AS93" i="8" s="1"/>
  <c r="AS94" i="8" s="1"/>
  <c r="AS95" i="8" s="1"/>
  <c r="AS96" i="8" s="1"/>
  <c r="AS97" i="8" s="1"/>
  <c r="AS98" i="8" s="1"/>
  <c r="AS99" i="8" s="1"/>
  <c r="AS100" i="8" s="1"/>
  <c r="AS101" i="8" s="1"/>
  <c r="AS102" i="8" s="1"/>
  <c r="AS103" i="8" s="1"/>
  <c r="AS104" i="8" s="1"/>
  <c r="AS105" i="8" s="1"/>
  <c r="AS106" i="8" s="1"/>
  <c r="AS107" i="8" s="1"/>
  <c r="AS108" i="8" s="1"/>
  <c r="AS109" i="8" s="1"/>
  <c r="AS110" i="8" s="1"/>
  <c r="AS111" i="8" s="1"/>
  <c r="AS112" i="8" s="1"/>
  <c r="AS113" i="8" s="1"/>
  <c r="AS114" i="8" s="1"/>
  <c r="AS115" i="8" s="1"/>
  <c r="AS116" i="8" s="1"/>
  <c r="AP25" i="36"/>
  <c r="AM26" i="36"/>
  <c r="AO29" i="36"/>
  <c r="AN28" i="36"/>
  <c r="D322" i="8"/>
  <c r="D258" i="8"/>
  <c r="D194" i="8"/>
  <c r="D130" i="8"/>
  <c r="D66" i="8"/>
  <c r="D354" i="8"/>
  <c r="D290" i="8"/>
  <c r="D226" i="8"/>
  <c r="D162" i="8"/>
  <c r="D98" i="8"/>
  <c r="D34" i="8"/>
  <c r="E26" i="8"/>
  <c r="E2" i="8"/>
  <c r="E386" i="8" s="1"/>
  <c r="F1" i="8"/>
  <c r="AH4" i="30"/>
  <c r="AI4" i="30"/>
  <c r="AJ4" i="30" s="1"/>
  <c r="AN4" i="30"/>
  <c r="AP4" i="30"/>
  <c r="AZ4" i="30"/>
  <c r="H4" i="35"/>
  <c r="I14" i="35"/>
  <c r="J12" i="35"/>
  <c r="I7" i="35"/>
  <c r="H14" i="35"/>
  <c r="G13" i="35"/>
  <c r="I9" i="35"/>
  <c r="J8" i="35"/>
  <c r="J5" i="35"/>
  <c r="G12" i="35"/>
  <c r="G14" i="35"/>
  <c r="J14" i="35"/>
  <c r="I4" i="35"/>
  <c r="G5" i="35"/>
  <c r="H10" i="35"/>
  <c r="H6" i="35"/>
  <c r="G10" i="35"/>
  <c r="J4" i="35"/>
  <c r="G6" i="35"/>
  <c r="G7" i="35"/>
  <c r="H13" i="35"/>
  <c r="G11" i="35"/>
  <c r="H9" i="35"/>
  <c r="J11" i="35"/>
  <c r="J6" i="35"/>
  <c r="H8" i="35"/>
  <c r="I3" i="35"/>
  <c r="I8" i="35"/>
  <c r="J3" i="35"/>
  <c r="H11" i="35"/>
  <c r="J9" i="35"/>
  <c r="H7" i="35"/>
  <c r="I10" i="35"/>
  <c r="I12" i="35"/>
  <c r="I5" i="35"/>
  <c r="G8" i="35"/>
  <c r="J10" i="35"/>
  <c r="I11" i="35"/>
  <c r="I13" i="35"/>
  <c r="H12" i="35"/>
  <c r="H3" i="35"/>
  <c r="G9" i="35"/>
  <c r="I6" i="35"/>
  <c r="J7" i="35"/>
  <c r="G3" i="35"/>
  <c r="G4" i="35"/>
  <c r="H5" i="35"/>
  <c r="J13" i="35"/>
  <c r="K2" i="30" l="1"/>
  <c r="J17" i="30"/>
  <c r="F410" i="8"/>
  <c r="F378" i="8"/>
  <c r="F346" i="8"/>
  <c r="F314" i="8"/>
  <c r="F282" i="8"/>
  <c r="F250" i="8"/>
  <c r="F218" i="8"/>
  <c r="F186" i="8"/>
  <c r="F154" i="8"/>
  <c r="F122" i="8"/>
  <c r="F90" i="8"/>
  <c r="F58" i="8"/>
  <c r="AS117" i="8"/>
  <c r="AS118" i="8" s="1"/>
  <c r="AS119" i="8" s="1"/>
  <c r="AS120" i="8" s="1"/>
  <c r="AS121" i="8" s="1"/>
  <c r="AS122" i="8" s="1"/>
  <c r="AS123" i="8" s="1"/>
  <c r="AS124" i="8" s="1"/>
  <c r="AS125" i="8" s="1"/>
  <c r="AS126" i="8" s="1"/>
  <c r="AS127" i="8" s="1"/>
  <c r="AS128" i="8" s="1"/>
  <c r="AS129" i="8" s="1"/>
  <c r="AS130" i="8" s="1"/>
  <c r="AS131" i="8" s="1"/>
  <c r="AS132" i="8" s="1"/>
  <c r="AS133" i="8" s="1"/>
  <c r="AS134" i="8" s="1"/>
  <c r="AS135" i="8" s="1"/>
  <c r="AS136" i="8" s="1"/>
  <c r="AS137" i="8" s="1"/>
  <c r="AS138" i="8" s="1"/>
  <c r="AS139" i="8" s="1"/>
  <c r="AS140" i="8" s="1"/>
  <c r="AS141" i="8" s="1"/>
  <c r="AS142" i="8" s="1"/>
  <c r="AS143" i="8" s="1"/>
  <c r="AS144" i="8" s="1"/>
  <c r="AS145" i="8" s="1"/>
  <c r="AS146" i="8" s="1"/>
  <c r="AS147" i="8" s="1"/>
  <c r="AS148" i="8" s="1"/>
  <c r="AS149" i="8" s="1"/>
  <c r="AS150" i="8" s="1"/>
  <c r="AS151" i="8" s="1"/>
  <c r="AS152" i="8" s="1"/>
  <c r="AS153" i="8" s="1"/>
  <c r="AS154" i="8" s="1"/>
  <c r="AS155" i="8" s="1"/>
  <c r="AS156" i="8" s="1"/>
  <c r="AS157" i="8" s="1"/>
  <c r="AS158" i="8" s="1"/>
  <c r="AP26" i="36"/>
  <c r="AM27" i="36"/>
  <c r="AO30" i="36"/>
  <c r="AN29" i="36"/>
  <c r="G281" i="35"/>
  <c r="J258" i="35"/>
  <c r="J283" i="35"/>
  <c r="H282" i="35"/>
  <c r="H246" i="35"/>
  <c r="J308" i="35"/>
  <c r="H252" i="35"/>
  <c r="J286" i="35"/>
  <c r="H254" i="35"/>
  <c r="I246" i="35"/>
  <c r="G295" i="35"/>
  <c r="J300" i="35"/>
  <c r="I277" i="35"/>
  <c r="I254" i="35"/>
  <c r="G303" i="35"/>
  <c r="H294" i="35"/>
  <c r="I243" i="35"/>
  <c r="G278" i="35"/>
  <c r="J305" i="35"/>
  <c r="H310" i="35"/>
  <c r="G258" i="35"/>
  <c r="H269" i="35"/>
  <c r="G301" i="35"/>
  <c r="G257" i="35"/>
  <c r="H257" i="35"/>
  <c r="I285" i="35"/>
  <c r="H263" i="35"/>
  <c r="G266" i="35"/>
  <c r="J243" i="35"/>
  <c r="J271" i="35"/>
  <c r="I293" i="35"/>
  <c r="H295" i="35"/>
  <c r="H306" i="35"/>
  <c r="I245" i="35"/>
  <c r="H289" i="35"/>
  <c r="G282" i="35"/>
  <c r="G284" i="35"/>
  <c r="J270" i="35"/>
  <c r="J263" i="35"/>
  <c r="H299" i="35"/>
  <c r="H255" i="35"/>
  <c r="I308" i="35"/>
  <c r="I301" i="35"/>
  <c r="H264" i="35"/>
  <c r="G272" i="35"/>
  <c r="I278" i="35"/>
  <c r="J250" i="35"/>
  <c r="G305" i="35"/>
  <c r="J251" i="35"/>
  <c r="I272" i="35"/>
  <c r="H298" i="35"/>
  <c r="H286" i="35"/>
  <c r="I248" i="35"/>
  <c r="G261" i="35"/>
  <c r="H297" i="35"/>
  <c r="J298" i="35"/>
  <c r="G250" i="35"/>
  <c r="G311" i="35"/>
  <c r="J259" i="35"/>
  <c r="I280" i="35"/>
  <c r="G268" i="35"/>
  <c r="H244" i="35"/>
  <c r="G294" i="35"/>
  <c r="J249" i="35"/>
  <c r="J269" i="35"/>
  <c r="H278" i="35"/>
  <c r="G297" i="35"/>
  <c r="H287" i="35"/>
  <c r="J306" i="35"/>
  <c r="I276" i="35"/>
  <c r="I269" i="35"/>
  <c r="I295" i="35"/>
  <c r="J254" i="35"/>
  <c r="G306" i="35"/>
  <c r="G262" i="35"/>
  <c r="J296" i="35"/>
  <c r="I290" i="35"/>
  <c r="H293" i="35"/>
  <c r="H300" i="35"/>
  <c r="G300" i="35"/>
  <c r="I275" i="35"/>
  <c r="G253" i="35"/>
  <c r="H291" i="35"/>
  <c r="H303" i="35"/>
  <c r="I306" i="35"/>
  <c r="H301" i="35"/>
  <c r="H270" i="35"/>
  <c r="G308" i="35"/>
  <c r="G277" i="35"/>
  <c r="J285" i="35"/>
  <c r="J299" i="35"/>
  <c r="G286" i="35"/>
  <c r="G298" i="35"/>
  <c r="G259" i="35"/>
  <c r="J253" i="35"/>
  <c r="H275" i="35"/>
  <c r="I262" i="35"/>
  <c r="H305" i="35"/>
  <c r="J278" i="35"/>
  <c r="H243" i="35"/>
  <c r="I259" i="35"/>
  <c r="G260" i="35"/>
  <c r="J303" i="35"/>
  <c r="I288" i="35"/>
  <c r="I252" i="35"/>
  <c r="I267" i="35"/>
  <c r="H262" i="35"/>
  <c r="H279" i="35"/>
  <c r="G246" i="35"/>
  <c r="I257" i="35"/>
  <c r="J255" i="35"/>
  <c r="G302" i="35"/>
  <c r="G263" i="35"/>
  <c r="G292" i="35"/>
  <c r="J313" i="35"/>
  <c r="G243" i="35"/>
  <c r="I283" i="35"/>
  <c r="J262" i="35"/>
  <c r="H261" i="35"/>
  <c r="I271" i="35"/>
  <c r="H307" i="35"/>
  <c r="H249" i="35"/>
  <c r="G273" i="35"/>
  <c r="G288" i="35"/>
  <c r="H271" i="35"/>
  <c r="J280" i="35"/>
  <c r="G283" i="35"/>
  <c r="G252" i="35"/>
  <c r="J297" i="35"/>
  <c r="G296" i="35"/>
  <c r="I266" i="35"/>
  <c r="H274" i="35"/>
  <c r="H272" i="35"/>
  <c r="G299" i="35"/>
  <c r="J290" i="35"/>
  <c r="H311" i="35"/>
  <c r="H245" i="35"/>
  <c r="I299" i="35"/>
  <c r="G270" i="35"/>
  <c r="J291" i="35"/>
  <c r="I298" i="35"/>
  <c r="G312" i="35"/>
  <c r="I292" i="35"/>
  <c r="G313" i="35"/>
  <c r="I286" i="35"/>
  <c r="I289" i="35"/>
  <c r="H292" i="35"/>
  <c r="H267" i="35"/>
  <c r="G280" i="35"/>
  <c r="J288" i="35"/>
  <c r="J289" i="35"/>
  <c r="H312" i="35"/>
  <c r="I258" i="35"/>
  <c r="J312" i="35"/>
  <c r="G245" i="35"/>
  <c r="H265" i="35"/>
  <c r="H283" i="35"/>
  <c r="G285" i="35"/>
  <c r="H302" i="35"/>
  <c r="G307" i="35"/>
  <c r="J264" i="35"/>
  <c r="J284" i="35"/>
  <c r="G271" i="35"/>
  <c r="H276" i="35"/>
  <c r="H277" i="35"/>
  <c r="J294" i="35"/>
  <c r="I300" i="35"/>
  <c r="G242" i="35"/>
  <c r="I260" i="35"/>
  <c r="I291" i="35"/>
  <c r="G309" i="35"/>
  <c r="J292" i="35"/>
  <c r="G279" i="35"/>
  <c r="I279" i="35"/>
  <c r="J279" i="35"/>
  <c r="J267" i="35"/>
  <c r="I253" i="35"/>
  <c r="J276" i="35"/>
  <c r="J265" i="35"/>
  <c r="I263" i="35"/>
  <c r="H247" i="35"/>
  <c r="G290" i="35"/>
  <c r="I244" i="35"/>
  <c r="I310" i="35"/>
  <c r="J309" i="35"/>
  <c r="H268" i="35"/>
  <c r="G274" i="35"/>
  <c r="I287" i="35"/>
  <c r="I312" i="35"/>
  <c r="J261" i="35"/>
  <c r="G310" i="35"/>
  <c r="G244" i="35"/>
  <c r="I274" i="35"/>
  <c r="I294" i="35"/>
  <c r="G276" i="35"/>
  <c r="H304" i="35"/>
  <c r="I311" i="35"/>
  <c r="J266" i="35"/>
  <c r="G254" i="35"/>
  <c r="I265" i="35"/>
  <c r="J287" i="35"/>
  <c r="I303" i="35"/>
  <c r="I256" i="35"/>
  <c r="I297" i="35"/>
  <c r="H288" i="35"/>
  <c r="I302" i="35"/>
  <c r="I309" i="35"/>
  <c r="G289" i="35"/>
  <c r="H281" i="35"/>
  <c r="J252" i="35"/>
  <c r="G256" i="35"/>
  <c r="J282" i="35"/>
  <c r="H266" i="35"/>
  <c r="I264" i="35"/>
  <c r="I270" i="35"/>
  <c r="H242" i="35"/>
  <c r="J244" i="35"/>
  <c r="G293" i="35"/>
  <c r="H284" i="35"/>
  <c r="I268" i="35"/>
  <c r="H290" i="35"/>
  <c r="G269" i="35"/>
  <c r="G251" i="35"/>
  <c r="J242" i="35"/>
  <c r="J260" i="35"/>
  <c r="I296" i="35"/>
  <c r="I247" i="35"/>
  <c r="H313" i="35"/>
  <c r="J295" i="35"/>
  <c r="J275" i="35"/>
  <c r="H309" i="35"/>
  <c r="G248" i="35"/>
  <c r="J293" i="35"/>
  <c r="G255" i="35"/>
  <c r="G267" i="35"/>
  <c r="H250" i="35"/>
  <c r="I255" i="35"/>
  <c r="G265" i="35"/>
  <c r="G304" i="35"/>
  <c r="J311" i="35"/>
  <c r="J310" i="35"/>
  <c r="G249" i="35"/>
  <c r="G275" i="35"/>
  <c r="J301" i="35"/>
  <c r="J256" i="35"/>
  <c r="J281" i="35"/>
  <c r="I261" i="35"/>
  <c r="I250" i="35"/>
  <c r="H258" i="35"/>
  <c r="H256" i="35"/>
  <c r="J272" i="35"/>
  <c r="I307" i="35"/>
  <c r="J246" i="35"/>
  <c r="H260" i="35"/>
  <c r="H248" i="35"/>
  <c r="J245" i="35"/>
  <c r="J257" i="35"/>
  <c r="H280" i="35"/>
  <c r="I305" i="35"/>
  <c r="G287" i="35"/>
  <c r="J302" i="35"/>
  <c r="J248" i="35"/>
  <c r="H251" i="35"/>
  <c r="G264" i="35"/>
  <c r="G247" i="35"/>
  <c r="J273" i="35"/>
  <c r="I281" i="35"/>
  <c r="I242" i="35"/>
  <c r="I313" i="35"/>
  <c r="H308" i="35"/>
  <c r="I251" i="35"/>
  <c r="I249" i="35"/>
  <c r="J247" i="35"/>
  <c r="H259" i="35"/>
  <c r="G291" i="35"/>
  <c r="J307" i="35"/>
  <c r="J268" i="35"/>
  <c r="I304" i="35"/>
  <c r="I273" i="35"/>
  <c r="J277" i="35"/>
  <c r="H285" i="35"/>
  <c r="I282" i="35"/>
  <c r="H253" i="35"/>
  <c r="J304" i="35"/>
  <c r="H296" i="35"/>
  <c r="I284" i="35"/>
  <c r="J274" i="35"/>
  <c r="H273" i="35"/>
  <c r="E354" i="8"/>
  <c r="E290" i="8"/>
  <c r="E226" i="8"/>
  <c r="E162" i="8"/>
  <c r="E98" i="8"/>
  <c r="E34" i="8"/>
  <c r="E322" i="8"/>
  <c r="E258" i="8"/>
  <c r="E194" i="8"/>
  <c r="E130" i="8"/>
  <c r="E66" i="8"/>
  <c r="F2" i="8"/>
  <c r="F386" i="8" s="1"/>
  <c r="F26" i="8"/>
  <c r="G1" i="8"/>
  <c r="H1" i="8" s="1"/>
  <c r="AH5" i="30"/>
  <c r="AI5" i="30"/>
  <c r="AJ5" i="30" s="1"/>
  <c r="AN5" i="30"/>
  <c r="AP5" i="30"/>
  <c r="AZ5" i="30"/>
  <c r="K17" i="30" l="1"/>
  <c r="L2" i="30"/>
  <c r="H2" i="8"/>
  <c r="I1" i="8"/>
  <c r="H378" i="8"/>
  <c r="H314" i="8"/>
  <c r="H250" i="8"/>
  <c r="H186" i="8"/>
  <c r="H122" i="8"/>
  <c r="H58" i="8"/>
  <c r="H410" i="8"/>
  <c r="H346" i="8"/>
  <c r="H282" i="8"/>
  <c r="H218" i="8"/>
  <c r="H154" i="8"/>
  <c r="H90" i="8"/>
  <c r="H26" i="8"/>
  <c r="G410" i="8"/>
  <c r="G378" i="8"/>
  <c r="G346" i="8"/>
  <c r="G314" i="8"/>
  <c r="G282" i="8"/>
  <c r="G250" i="8"/>
  <c r="G218" i="8"/>
  <c r="G186" i="8"/>
  <c r="G154" i="8"/>
  <c r="G122" i="8"/>
  <c r="G90" i="8"/>
  <c r="G58" i="8"/>
  <c r="AS159" i="8"/>
  <c r="AS160" i="8" s="1"/>
  <c r="AS161" i="8" s="1"/>
  <c r="AS162" i="8" s="1"/>
  <c r="AS163" i="8" s="1"/>
  <c r="AS164" i="8" s="1"/>
  <c r="AS165" i="8" s="1"/>
  <c r="AS166" i="8" s="1"/>
  <c r="AS167" i="8" s="1"/>
  <c r="AS168" i="8" s="1"/>
  <c r="AS169" i="8" s="1"/>
  <c r="AS170" i="8" s="1"/>
  <c r="AS171" i="8" s="1"/>
  <c r="AS172" i="8" s="1"/>
  <c r="AS173" i="8" s="1"/>
  <c r="AS174" i="8" s="1"/>
  <c r="AS175" i="8" s="1"/>
  <c r="AS176" i="8" s="1"/>
  <c r="AS177" i="8" s="1"/>
  <c r="AS178" i="8" s="1"/>
  <c r="AS179" i="8" s="1"/>
  <c r="AS180" i="8" s="1"/>
  <c r="AS181" i="8" s="1"/>
  <c r="AS182" i="8" s="1"/>
  <c r="AS183" i="8" s="1"/>
  <c r="AS184" i="8" s="1"/>
  <c r="AS185" i="8" s="1"/>
  <c r="AS186" i="8" s="1"/>
  <c r="AS187" i="8" s="1"/>
  <c r="AS188" i="8" s="1"/>
  <c r="AS189" i="8" s="1"/>
  <c r="AS190" i="8" s="1"/>
  <c r="AS191" i="8" s="1"/>
  <c r="AS192" i="8" s="1"/>
  <c r="AS193" i="8" s="1"/>
  <c r="AS194" i="8" s="1"/>
  <c r="AS195" i="8" s="1"/>
  <c r="AS196" i="8" s="1"/>
  <c r="AS197" i="8" s="1"/>
  <c r="AS198" i="8" s="1"/>
  <c r="AS199" i="8" s="1"/>
  <c r="AS200" i="8" s="1"/>
  <c r="AS201" i="8" s="1"/>
  <c r="AS202" i="8" s="1"/>
  <c r="AS203" i="8" s="1"/>
  <c r="AS204" i="8" s="1"/>
  <c r="AS205" i="8" s="1"/>
  <c r="AS206" i="8" s="1"/>
  <c r="AS207" i="8" s="1"/>
  <c r="AS208" i="8" s="1"/>
  <c r="AP27" i="36"/>
  <c r="AM28" i="36"/>
  <c r="AO31" i="36"/>
  <c r="AN30" i="36"/>
  <c r="F354" i="8"/>
  <c r="F290" i="8"/>
  <c r="F226" i="8"/>
  <c r="F162" i="8"/>
  <c r="F98" i="8"/>
  <c r="F34" i="8"/>
  <c r="F322" i="8"/>
  <c r="F258" i="8"/>
  <c r="F194" i="8"/>
  <c r="F130" i="8"/>
  <c r="F66" i="8"/>
  <c r="G26" i="8"/>
  <c r="G2" i="8"/>
  <c r="G386" i="8" s="1"/>
  <c r="AH6" i="30"/>
  <c r="AI6" i="30"/>
  <c r="AJ6" i="30" s="1"/>
  <c r="AN6" i="30"/>
  <c r="AP6" i="30"/>
  <c r="AZ6" i="30"/>
  <c r="L17" i="30" l="1"/>
  <c r="M2" i="30"/>
  <c r="CJ39" i="10"/>
  <c r="H386" i="8"/>
  <c r="H322" i="8"/>
  <c r="H258" i="8"/>
  <c r="H194" i="8"/>
  <c r="H130" i="8"/>
  <c r="H66" i="8"/>
  <c r="H354" i="8"/>
  <c r="H290" i="8"/>
  <c r="H226" i="8"/>
  <c r="H162" i="8"/>
  <c r="H98" i="8"/>
  <c r="H34" i="8"/>
  <c r="I410" i="8"/>
  <c r="I346" i="8"/>
  <c r="I282" i="8"/>
  <c r="I218" i="8"/>
  <c r="I154" i="8"/>
  <c r="I90" i="8"/>
  <c r="I26" i="8"/>
  <c r="J1" i="8"/>
  <c r="I378" i="8"/>
  <c r="I314" i="8"/>
  <c r="I250" i="8"/>
  <c r="I186" i="8"/>
  <c r="I122" i="8"/>
  <c r="I58" i="8"/>
  <c r="I2" i="8"/>
  <c r="AP28" i="36"/>
  <c r="AM29" i="36"/>
  <c r="AO32" i="36"/>
  <c r="AN31" i="36"/>
  <c r="G322" i="8"/>
  <c r="G258" i="8"/>
  <c r="G194" i="8"/>
  <c r="G130" i="8"/>
  <c r="G66" i="8"/>
  <c r="G226" i="8"/>
  <c r="G34" i="8"/>
  <c r="G354" i="8"/>
  <c r="G290" i="8"/>
  <c r="G162" i="8"/>
  <c r="G98" i="8"/>
  <c r="AH7" i="30"/>
  <c r="AI7" i="30"/>
  <c r="AJ7" i="30" s="1"/>
  <c r="AN7" i="30"/>
  <c r="AP7" i="30"/>
  <c r="AZ7" i="30"/>
  <c r="CJ53" i="10" l="1"/>
  <c r="M17" i="30"/>
  <c r="N2" i="30"/>
  <c r="J378" i="8"/>
  <c r="J314" i="8"/>
  <c r="J250" i="8"/>
  <c r="J186" i="8"/>
  <c r="J122" i="8"/>
  <c r="J58" i="8"/>
  <c r="J2" i="8"/>
  <c r="J410" i="8"/>
  <c r="J346" i="8"/>
  <c r="J282" i="8"/>
  <c r="J218" i="8"/>
  <c r="J154" i="8"/>
  <c r="J90" i="8"/>
  <c r="J26" i="8"/>
  <c r="K1" i="8"/>
  <c r="I354" i="8"/>
  <c r="I290" i="8"/>
  <c r="I226" i="8"/>
  <c r="I162" i="8"/>
  <c r="I98" i="8"/>
  <c r="I34" i="8"/>
  <c r="I386" i="8"/>
  <c r="I322" i="8"/>
  <c r="I258" i="8"/>
  <c r="I194" i="8"/>
  <c r="I130" i="8"/>
  <c r="I66" i="8"/>
  <c r="AM30" i="36"/>
  <c r="AP29" i="36"/>
  <c r="AO33" i="36"/>
  <c r="AN32" i="36"/>
  <c r="AM3" i="30"/>
  <c r="AH8" i="30"/>
  <c r="AI8" i="30"/>
  <c r="AJ8" i="30" s="1"/>
  <c r="AN8" i="30"/>
  <c r="AP8" i="30"/>
  <c r="AZ8" i="30"/>
  <c r="N17" i="30" l="1"/>
  <c r="O2" i="30"/>
  <c r="K378" i="8"/>
  <c r="K314" i="8"/>
  <c r="K250" i="8"/>
  <c r="K186" i="8"/>
  <c r="K122" i="8"/>
  <c r="K58" i="8"/>
  <c r="K2" i="8"/>
  <c r="K410" i="8"/>
  <c r="K346" i="8"/>
  <c r="K282" i="8"/>
  <c r="K218" i="8"/>
  <c r="K154" i="8"/>
  <c r="K90" i="8"/>
  <c r="K26" i="8"/>
  <c r="L1" i="8"/>
  <c r="J354" i="8"/>
  <c r="J290" i="8"/>
  <c r="J226" i="8"/>
  <c r="J162" i="8"/>
  <c r="J98" i="8"/>
  <c r="J34" i="8"/>
  <c r="J386" i="8"/>
  <c r="J322" i="8"/>
  <c r="J258" i="8"/>
  <c r="J194" i="8"/>
  <c r="J130" i="8"/>
  <c r="J66" i="8"/>
  <c r="AP30" i="36"/>
  <c r="AM31" i="36"/>
  <c r="AO34" i="36"/>
  <c r="AN33" i="36"/>
  <c r="AH9" i="30"/>
  <c r="AI9" i="30"/>
  <c r="AJ9" i="30" s="1"/>
  <c r="AN9" i="30"/>
  <c r="AP9" i="30"/>
  <c r="AZ9" i="30"/>
  <c r="P2" i="30" l="1"/>
  <c r="O17" i="30"/>
  <c r="L378" i="8"/>
  <c r="L314" i="8"/>
  <c r="L250" i="8"/>
  <c r="L186" i="8"/>
  <c r="L122" i="8"/>
  <c r="L58" i="8"/>
  <c r="L2" i="8"/>
  <c r="L410" i="8"/>
  <c r="L346" i="8"/>
  <c r="L282" i="8"/>
  <c r="L218" i="8"/>
  <c r="L154" i="8"/>
  <c r="L90" i="8"/>
  <c r="L26" i="8"/>
  <c r="M1" i="8"/>
  <c r="K354" i="8"/>
  <c r="K290" i="8"/>
  <c r="K226" i="8"/>
  <c r="K162" i="8"/>
  <c r="K98" i="8"/>
  <c r="K34" i="8"/>
  <c r="K386" i="8"/>
  <c r="K322" i="8"/>
  <c r="K258" i="8"/>
  <c r="K194" i="8"/>
  <c r="K130" i="8"/>
  <c r="K66" i="8"/>
  <c r="AP31" i="36"/>
  <c r="AM32" i="36"/>
  <c r="AO35" i="36"/>
  <c r="AN34" i="36"/>
  <c r="AM5" i="30"/>
  <c r="AH10" i="30"/>
  <c r="AI10" i="30"/>
  <c r="AJ10" i="30" s="1"/>
  <c r="AN10" i="30"/>
  <c r="AP10" i="30"/>
  <c r="AZ10" i="30"/>
  <c r="Q2" i="30" l="1"/>
  <c r="P17" i="30"/>
  <c r="M378" i="8"/>
  <c r="M314" i="8"/>
  <c r="M250" i="8"/>
  <c r="M186" i="8"/>
  <c r="M122" i="8"/>
  <c r="M58" i="8"/>
  <c r="M2" i="8"/>
  <c r="M410" i="8"/>
  <c r="M346" i="8"/>
  <c r="M282" i="8"/>
  <c r="M218" i="8"/>
  <c r="M154" i="8"/>
  <c r="M90" i="8"/>
  <c r="M26" i="8"/>
  <c r="N1" i="8"/>
  <c r="L354" i="8"/>
  <c r="L290" i="8"/>
  <c r="L226" i="8"/>
  <c r="L162" i="8"/>
  <c r="L98" i="8"/>
  <c r="L34" i="8"/>
  <c r="L386" i="8"/>
  <c r="L322" i="8"/>
  <c r="L258" i="8"/>
  <c r="L194" i="8"/>
  <c r="L130" i="8"/>
  <c r="L66" i="8"/>
  <c r="AP32" i="36"/>
  <c r="AM33" i="36"/>
  <c r="AO36" i="36"/>
  <c r="AN35" i="36"/>
  <c r="G260" i="31"/>
  <c r="AH11" i="30"/>
  <c r="AI11" i="30"/>
  <c r="AJ11" i="30" s="1"/>
  <c r="AN11" i="30"/>
  <c r="AP11" i="30"/>
  <c r="AZ11" i="30"/>
  <c r="Q17" i="30" l="1"/>
  <c r="R2" i="30"/>
  <c r="R17" i="30" s="1"/>
  <c r="N378" i="8"/>
  <c r="N314" i="8"/>
  <c r="N250" i="8"/>
  <c r="N186" i="8"/>
  <c r="N122" i="8"/>
  <c r="N58" i="8"/>
  <c r="N2" i="8"/>
  <c r="N410" i="8"/>
  <c r="N346" i="8"/>
  <c r="N282" i="8"/>
  <c r="N218" i="8"/>
  <c r="N154" i="8"/>
  <c r="N90" i="8"/>
  <c r="N26" i="8"/>
  <c r="O1" i="8"/>
  <c r="M354" i="8"/>
  <c r="M290" i="8"/>
  <c r="M226" i="8"/>
  <c r="M162" i="8"/>
  <c r="M98" i="8"/>
  <c r="M34" i="8"/>
  <c r="M386" i="8"/>
  <c r="M322" i="8"/>
  <c r="M258" i="8"/>
  <c r="M194" i="8"/>
  <c r="M130" i="8"/>
  <c r="M66" i="8"/>
  <c r="AP33" i="36"/>
  <c r="AM34" i="36"/>
  <c r="AO37" i="36"/>
  <c r="AN36" i="36"/>
  <c r="AH12" i="30"/>
  <c r="AI12" i="30"/>
  <c r="AJ12" i="30" s="1"/>
  <c r="AN12" i="30"/>
  <c r="AP12" i="30"/>
  <c r="AZ12" i="30"/>
  <c r="O410" i="8" l="1"/>
  <c r="O346" i="8"/>
  <c r="O282" i="8"/>
  <c r="O218" i="8"/>
  <c r="O154" i="8"/>
  <c r="O90" i="8"/>
  <c r="O26" i="8"/>
  <c r="P1" i="8"/>
  <c r="O378" i="8"/>
  <c r="O314" i="8"/>
  <c r="O250" i="8"/>
  <c r="O186" i="8"/>
  <c r="O122" i="8"/>
  <c r="O58" i="8"/>
  <c r="O2" i="8"/>
  <c r="N386" i="8"/>
  <c r="N322" i="8"/>
  <c r="N258" i="8"/>
  <c r="N194" i="8"/>
  <c r="N130" i="8"/>
  <c r="N66" i="8"/>
  <c r="N354" i="8"/>
  <c r="N290" i="8"/>
  <c r="N226" i="8"/>
  <c r="N162" i="8"/>
  <c r="N98" i="8"/>
  <c r="N34" i="8"/>
  <c r="AP34" i="36"/>
  <c r="AM35" i="36"/>
  <c r="AO38" i="36"/>
  <c r="AN37" i="36"/>
  <c r="AH13" i="30"/>
  <c r="AI13" i="30"/>
  <c r="AJ13" i="30" s="1"/>
  <c r="AN13" i="30"/>
  <c r="AP13" i="30"/>
  <c r="AZ13" i="30"/>
  <c r="O354" i="8" l="1"/>
  <c r="O290" i="8"/>
  <c r="O226" i="8"/>
  <c r="O162" i="8"/>
  <c r="O98" i="8"/>
  <c r="O34" i="8"/>
  <c r="O386" i="8"/>
  <c r="O322" i="8"/>
  <c r="O258" i="8"/>
  <c r="O194" i="8"/>
  <c r="O130" i="8"/>
  <c r="O66" i="8"/>
  <c r="Q1" i="8"/>
  <c r="P378" i="8"/>
  <c r="P314" i="8"/>
  <c r="P250" i="8"/>
  <c r="P186" i="8"/>
  <c r="P122" i="8"/>
  <c r="P58" i="8"/>
  <c r="P2" i="8"/>
  <c r="P410" i="8"/>
  <c r="P346" i="8"/>
  <c r="P282" i="8"/>
  <c r="P218" i="8"/>
  <c r="P154" i="8"/>
  <c r="P90" i="8"/>
  <c r="P26" i="8"/>
  <c r="AP35" i="36"/>
  <c r="AM36" i="36"/>
  <c r="AO39" i="36"/>
  <c r="AN38" i="36"/>
  <c r="J263" i="31"/>
  <c r="AH14" i="30"/>
  <c r="AI14" i="30"/>
  <c r="AJ14" i="30" s="1"/>
  <c r="AI15" i="30" s="1"/>
  <c r="AJ15" i="30" s="1"/>
  <c r="AI16" i="30" s="1"/>
  <c r="AJ16" i="30" s="1"/>
  <c r="AN14" i="30"/>
  <c r="AP14" i="30"/>
  <c r="AZ14" i="30"/>
  <c r="AH15" i="30"/>
  <c r="AN15" i="30"/>
  <c r="AP15" i="30"/>
  <c r="AP16" i="30" s="1"/>
  <c r="AP17" i="30" s="1"/>
  <c r="AZ15" i="30"/>
  <c r="AH16" i="30"/>
  <c r="AZ16" i="30"/>
  <c r="D17" i="30"/>
  <c r="E17" i="30"/>
  <c r="F17" i="30"/>
  <c r="G17" i="30"/>
  <c r="AZ17" i="30"/>
  <c r="I65" i="36"/>
  <c r="I45" i="36"/>
  <c r="I17" i="36"/>
  <c r="I97" i="36"/>
  <c r="I61" i="36"/>
  <c r="I88" i="36"/>
  <c r="I84" i="36"/>
  <c r="I35" i="36"/>
  <c r="I44" i="36"/>
  <c r="I93" i="36"/>
  <c r="I95" i="36"/>
  <c r="I28" i="36"/>
  <c r="I77" i="36"/>
  <c r="I16" i="36"/>
  <c r="I48" i="36"/>
  <c r="I87" i="36"/>
  <c r="I81" i="36"/>
  <c r="I59" i="36"/>
  <c r="I13" i="36"/>
  <c r="I4" i="36"/>
  <c r="I9" i="36"/>
  <c r="I67" i="36"/>
  <c r="I85" i="36"/>
  <c r="I57" i="36"/>
  <c r="I49" i="36"/>
  <c r="I63" i="36"/>
  <c r="I96" i="36"/>
  <c r="I51" i="36"/>
  <c r="I43" i="36"/>
  <c r="I41" i="36"/>
  <c r="I56" i="36"/>
  <c r="I25" i="36"/>
  <c r="I53" i="36"/>
  <c r="I37" i="36"/>
  <c r="I27" i="36"/>
  <c r="I69" i="36"/>
  <c r="I32" i="36"/>
  <c r="I60" i="36"/>
  <c r="I39" i="36"/>
  <c r="I11" i="36"/>
  <c r="I24" i="36"/>
  <c r="I12" i="36"/>
  <c r="I92" i="36"/>
  <c r="I72" i="36"/>
  <c r="I76" i="36"/>
  <c r="I31" i="36"/>
  <c r="I83" i="36"/>
  <c r="I47" i="36"/>
  <c r="I68" i="36"/>
  <c r="I75" i="36"/>
  <c r="I21" i="36"/>
  <c r="I52" i="36"/>
  <c r="I40" i="36"/>
  <c r="I55" i="36"/>
  <c r="I89" i="36"/>
  <c r="I29" i="36"/>
  <c r="I19" i="36"/>
  <c r="I91" i="36"/>
  <c r="I23" i="36"/>
  <c r="I80" i="36"/>
  <c r="I20" i="36"/>
  <c r="I15" i="36"/>
  <c r="I73" i="36"/>
  <c r="I64" i="36"/>
  <c r="I8" i="36"/>
  <c r="I36" i="36"/>
  <c r="I3" i="36"/>
  <c r="I71" i="36"/>
  <c r="I5" i="36"/>
  <c r="I33" i="36"/>
  <c r="P386" i="8" l="1"/>
  <c r="P322" i="8"/>
  <c r="P258" i="8"/>
  <c r="P194" i="8"/>
  <c r="P130" i="8"/>
  <c r="P66" i="8"/>
  <c r="P354" i="8"/>
  <c r="P290" i="8"/>
  <c r="P226" i="8"/>
  <c r="P162" i="8"/>
  <c r="P98" i="8"/>
  <c r="P34" i="8"/>
  <c r="R1" i="8"/>
  <c r="Q410" i="8"/>
  <c r="Q346" i="8"/>
  <c r="Q282" i="8"/>
  <c r="Q218" i="8"/>
  <c r="Q154" i="8"/>
  <c r="Q90" i="8"/>
  <c r="Q26" i="8"/>
  <c r="Q378" i="8"/>
  <c r="Q314" i="8"/>
  <c r="Q250" i="8"/>
  <c r="Q186" i="8"/>
  <c r="Q122" i="8"/>
  <c r="Q58" i="8"/>
  <c r="Q2" i="8"/>
  <c r="I102" i="36"/>
  <c r="I101" i="36"/>
  <c r="I100" i="36"/>
  <c r="AP36" i="36"/>
  <c r="AM37" i="36"/>
  <c r="AO40" i="36"/>
  <c r="AN39" i="36"/>
  <c r="AN16" i="30"/>
  <c r="AM13" i="30"/>
  <c r="AM12" i="30"/>
  <c r="AP18" i="30"/>
  <c r="AM14" i="30" s="1"/>
  <c r="AZ18" i="30"/>
  <c r="I7" i="36"/>
  <c r="Q386" i="8" l="1"/>
  <c r="Q322" i="8"/>
  <c r="Q258" i="8"/>
  <c r="Q194" i="8"/>
  <c r="Q130" i="8"/>
  <c r="Q66" i="8"/>
  <c r="Q354" i="8"/>
  <c r="Q290" i="8"/>
  <c r="Q226" i="8"/>
  <c r="Q162" i="8"/>
  <c r="Q98" i="8"/>
  <c r="Q34" i="8"/>
  <c r="R410" i="8"/>
  <c r="R346" i="8"/>
  <c r="R282" i="8"/>
  <c r="R218" i="8"/>
  <c r="R154" i="8"/>
  <c r="R90" i="8"/>
  <c r="R26" i="8"/>
  <c r="R378" i="8"/>
  <c r="R314" i="8"/>
  <c r="R250" i="8"/>
  <c r="R186" i="8"/>
  <c r="R122" i="8"/>
  <c r="R58" i="8"/>
  <c r="R2" i="8"/>
  <c r="AP37" i="36"/>
  <c r="AM38" i="36"/>
  <c r="AO41" i="36"/>
  <c r="AN40" i="36"/>
  <c r="AN17" i="30"/>
  <c r="AP19" i="30"/>
  <c r="AM15" i="30" s="1"/>
  <c r="AZ19" i="30"/>
  <c r="R386" i="8" l="1"/>
  <c r="R322" i="8"/>
  <c r="R258" i="8"/>
  <c r="R194" i="8"/>
  <c r="R130" i="8"/>
  <c r="R66" i="8"/>
  <c r="R354" i="8"/>
  <c r="R290" i="8"/>
  <c r="R226" i="8"/>
  <c r="R162" i="8"/>
  <c r="R98" i="8"/>
  <c r="R34" i="8"/>
  <c r="AP38" i="36"/>
  <c r="AM39" i="36"/>
  <c r="AO42" i="36"/>
  <c r="AN41" i="36"/>
  <c r="G280" i="31"/>
  <c r="G290" i="31"/>
  <c r="G301" i="31"/>
  <c r="G305" i="31"/>
  <c r="G298" i="31"/>
  <c r="G289" i="31"/>
  <c r="G299" i="31"/>
  <c r="G291" i="31"/>
  <c r="G309" i="31"/>
  <c r="G294" i="31"/>
  <c r="G266" i="31"/>
  <c r="G310" i="31"/>
  <c r="G296" i="31"/>
  <c r="G319" i="31"/>
  <c r="G264" i="31"/>
  <c r="G306" i="31"/>
  <c r="G304" i="31"/>
  <c r="G276" i="31"/>
  <c r="G273" i="31"/>
  <c r="G286" i="31"/>
  <c r="G263" i="31"/>
  <c r="G278" i="31"/>
  <c r="G308" i="31"/>
  <c r="G285" i="31"/>
  <c r="G267" i="31"/>
  <c r="G275" i="31"/>
  <c r="G265" i="31"/>
  <c r="G315" i="31"/>
  <c r="G303" i="31"/>
  <c r="G316" i="31"/>
  <c r="G312" i="31"/>
  <c r="G284" i="31"/>
  <c r="G307" i="31"/>
  <c r="G302" i="31"/>
  <c r="G262" i="31"/>
  <c r="G313" i="31"/>
  <c r="G317" i="31"/>
  <c r="G272" i="31"/>
  <c r="G268" i="31"/>
  <c r="G270" i="31"/>
  <c r="G279" i="31"/>
  <c r="G314" i="31"/>
  <c r="G288" i="31"/>
  <c r="G269" i="31"/>
  <c r="G295" i="31"/>
  <c r="G293" i="31"/>
  <c r="G297" i="31"/>
  <c r="G300" i="31"/>
  <c r="G282" i="31"/>
  <c r="G281" i="31"/>
  <c r="G283" i="31"/>
  <c r="G318" i="31"/>
  <c r="G274" i="31"/>
  <c r="G311" i="31"/>
  <c r="G271" i="31"/>
  <c r="G287" i="31"/>
  <c r="G261" i="31"/>
  <c r="G277" i="31"/>
  <c r="G292" i="31"/>
  <c r="AN18" i="30"/>
  <c r="AP20" i="30"/>
  <c r="AM16" i="30" s="1"/>
  <c r="AZ20" i="30"/>
  <c r="AP39" i="36" l="1"/>
  <c r="AM40" i="36"/>
  <c r="AO43" i="36"/>
  <c r="AN42" i="36"/>
  <c r="AN19" i="30"/>
  <c r="AP21" i="30"/>
  <c r="AM17" i="30" s="1"/>
  <c r="AZ21" i="30"/>
  <c r="CV39" i="10" l="1"/>
  <c r="AP40" i="36"/>
  <c r="AM41" i="36"/>
  <c r="AO44" i="36"/>
  <c r="AN43" i="36"/>
  <c r="AN20" i="30"/>
  <c r="AM18" i="30"/>
  <c r="AP22" i="30"/>
  <c r="AZ22" i="30"/>
  <c r="CV53" i="10" l="1"/>
  <c r="AP41" i="36"/>
  <c r="AM42" i="36"/>
  <c r="AO45" i="36"/>
  <c r="AN44" i="36"/>
  <c r="AN21" i="30"/>
  <c r="AP23" i="30"/>
  <c r="AM19" i="30" s="1"/>
  <c r="AZ23" i="30"/>
  <c r="AP42" i="36" l="1"/>
  <c r="AM43" i="36"/>
  <c r="AO46" i="36"/>
  <c r="AN45" i="36"/>
  <c r="AN22" i="30"/>
  <c r="AP24" i="30"/>
  <c r="AZ24" i="30"/>
  <c r="AP43" i="36" l="1"/>
  <c r="AM44" i="36"/>
  <c r="AO47" i="36"/>
  <c r="AN46" i="36"/>
  <c r="AN23" i="30"/>
  <c r="AM20" i="30"/>
  <c r="AP25" i="30"/>
  <c r="AZ25" i="30"/>
  <c r="AP44" i="36" l="1"/>
  <c r="AM45" i="36"/>
  <c r="AO48" i="36"/>
  <c r="AN47" i="36"/>
  <c r="AN24" i="30"/>
  <c r="AM21" i="30"/>
  <c r="AP26" i="30"/>
  <c r="AZ26" i="30"/>
  <c r="AP45" i="36" l="1"/>
  <c r="AM46" i="36"/>
  <c r="AO49" i="36"/>
  <c r="AN48" i="36"/>
  <c r="AN25" i="30"/>
  <c r="AM22" i="30"/>
  <c r="AP27" i="30"/>
  <c r="AQ27" i="30"/>
  <c r="AZ27" i="30"/>
  <c r="AP46" i="36" l="1"/>
  <c r="AM47" i="36"/>
  <c r="AO50" i="36"/>
  <c r="AO51" i="36" s="1"/>
  <c r="AN49" i="36"/>
  <c r="AN26" i="30"/>
  <c r="AM23" i="30"/>
  <c r="AP28" i="30"/>
  <c r="AP29" i="30" s="1"/>
  <c r="AP30" i="30" s="1"/>
  <c r="AP31" i="30" s="1"/>
  <c r="AP32" i="30" s="1"/>
  <c r="AP33" i="30" s="1"/>
  <c r="AP34" i="30" s="1"/>
  <c r="AP35" i="30" s="1"/>
  <c r="AP36" i="30" s="1"/>
  <c r="AP37" i="30" s="1"/>
  <c r="AP38" i="30" s="1"/>
  <c r="AP39" i="30" s="1"/>
  <c r="AP40" i="30" s="1"/>
  <c r="AP41" i="30" s="1"/>
  <c r="AQ28" i="30"/>
  <c r="AZ28" i="30"/>
  <c r="AQ29" i="30"/>
  <c r="AZ29" i="30"/>
  <c r="AQ30" i="30"/>
  <c r="AZ30" i="30"/>
  <c r="AQ31" i="30"/>
  <c r="AZ31" i="30"/>
  <c r="AQ32" i="30"/>
  <c r="AZ32" i="30"/>
  <c r="AQ33" i="30"/>
  <c r="AZ33" i="30"/>
  <c r="AQ34" i="30"/>
  <c r="AZ34" i="30"/>
  <c r="AQ35" i="30"/>
  <c r="AZ35" i="30"/>
  <c r="AQ36" i="30"/>
  <c r="AZ36" i="30"/>
  <c r="AQ37" i="30"/>
  <c r="AZ37" i="30"/>
  <c r="AQ38" i="30"/>
  <c r="AZ38" i="30"/>
  <c r="AQ39" i="30"/>
  <c r="AZ39" i="30"/>
  <c r="AQ40" i="30"/>
  <c r="AZ40" i="30"/>
  <c r="AQ41" i="30"/>
  <c r="AZ41" i="30"/>
  <c r="AQ55" i="30"/>
  <c r="AZ65" i="30"/>
  <c r="AQ56" i="30"/>
  <c r="AZ66" i="30"/>
  <c r="AQ57" i="30"/>
  <c r="AZ67" i="30"/>
  <c r="AQ58" i="30"/>
  <c r="AZ68" i="30"/>
  <c r="AQ59" i="30"/>
  <c r="AZ69" i="30"/>
  <c r="AQ60" i="30"/>
  <c r="AZ70" i="30"/>
  <c r="AQ61" i="30"/>
  <c r="AZ71" i="30"/>
  <c r="AQ62" i="30"/>
  <c r="AZ72" i="30"/>
  <c r="AQ63" i="30"/>
  <c r="AZ73" i="30"/>
  <c r="AQ64" i="30"/>
  <c r="AZ74" i="30"/>
  <c r="AQ65" i="30"/>
  <c r="AZ75" i="30"/>
  <c r="AQ66" i="30"/>
  <c r="AZ76" i="30"/>
  <c r="AQ67" i="30"/>
  <c r="AZ77" i="30"/>
  <c r="AQ68" i="30"/>
  <c r="AZ78" i="30"/>
  <c r="AQ69" i="30"/>
  <c r="AZ79" i="30"/>
  <c r="AQ70" i="30"/>
  <c r="AZ80" i="30"/>
  <c r="AQ71" i="30"/>
  <c r="AZ81" i="30"/>
  <c r="AQ72" i="30"/>
  <c r="AZ82" i="30"/>
  <c r="AQ73" i="30"/>
  <c r="AZ83" i="30"/>
  <c r="AQ74" i="30"/>
  <c r="AZ84" i="30"/>
  <c r="AQ75" i="30"/>
  <c r="AZ85" i="30"/>
  <c r="AQ76" i="30"/>
  <c r="AZ86" i="30"/>
  <c r="AQ77" i="30"/>
  <c r="AZ87" i="30"/>
  <c r="AQ78" i="30"/>
  <c r="AZ88" i="30"/>
  <c r="AQ79" i="30"/>
  <c r="AZ89" i="30"/>
  <c r="AQ80" i="30"/>
  <c r="AZ90" i="30"/>
  <c r="AQ81" i="30"/>
  <c r="AZ91" i="30"/>
  <c r="AQ82" i="30"/>
  <c r="AZ92" i="30"/>
  <c r="AQ83" i="30"/>
  <c r="AZ93" i="30"/>
  <c r="AQ84" i="30"/>
  <c r="AZ94" i="30"/>
  <c r="AQ85" i="30"/>
  <c r="AZ95" i="30"/>
  <c r="AQ86" i="30"/>
  <c r="AZ96" i="30"/>
  <c r="AQ87" i="30"/>
  <c r="AZ97" i="30"/>
  <c r="AQ88" i="30"/>
  <c r="AZ98" i="30"/>
  <c r="AQ89" i="30"/>
  <c r="AZ99" i="30"/>
  <c r="AQ90" i="30"/>
  <c r="AZ100" i="30"/>
  <c r="AQ91" i="30"/>
  <c r="AZ101" i="30"/>
  <c r="AQ92" i="30"/>
  <c r="AZ102" i="30"/>
  <c r="AQ93" i="30"/>
  <c r="AZ103" i="30"/>
  <c r="AQ94" i="30"/>
  <c r="AZ104" i="30"/>
  <c r="AQ95" i="30"/>
  <c r="AZ105" i="30"/>
  <c r="AQ96" i="30"/>
  <c r="AZ106" i="30"/>
  <c r="AQ97" i="30"/>
  <c r="AZ107" i="30"/>
  <c r="AQ98" i="30"/>
  <c r="AZ108" i="30"/>
  <c r="AQ99" i="30"/>
  <c r="AZ109" i="30"/>
  <c r="AQ100" i="30"/>
  <c r="AZ110" i="30"/>
  <c r="AQ101" i="30"/>
  <c r="AZ111" i="30"/>
  <c r="AQ102" i="30"/>
  <c r="AZ112" i="30"/>
  <c r="AQ103" i="30"/>
  <c r="AZ113" i="30"/>
  <c r="AQ104" i="30"/>
  <c r="AZ114" i="30"/>
  <c r="AQ105" i="30"/>
  <c r="AZ115" i="30"/>
  <c r="AQ106" i="30"/>
  <c r="AZ116" i="30"/>
  <c r="AQ107" i="30"/>
  <c r="AZ117" i="30"/>
  <c r="AQ108" i="30"/>
  <c r="AZ118" i="30"/>
  <c r="AQ109" i="30"/>
  <c r="AZ119" i="30"/>
  <c r="AQ110" i="30"/>
  <c r="AZ120" i="30"/>
  <c r="AQ111" i="30"/>
  <c r="AZ121" i="30"/>
  <c r="AQ112" i="30"/>
  <c r="AZ122" i="30"/>
  <c r="AQ113" i="30"/>
  <c r="AZ123" i="30"/>
  <c r="AQ114" i="30"/>
  <c r="AZ124" i="30"/>
  <c r="AQ115" i="30"/>
  <c r="AZ125" i="30"/>
  <c r="AQ116" i="30"/>
  <c r="AZ126" i="30"/>
  <c r="AQ117" i="30"/>
  <c r="AZ127" i="30"/>
  <c r="AQ118" i="30"/>
  <c r="AZ128" i="30"/>
  <c r="AQ119" i="30"/>
  <c r="AZ129" i="30"/>
  <c r="AQ120" i="30"/>
  <c r="AZ130" i="30"/>
  <c r="AQ121" i="30"/>
  <c r="AZ131" i="30"/>
  <c r="AQ122" i="30"/>
  <c r="AQ123" i="30"/>
  <c r="AQ124" i="30"/>
  <c r="AQ125" i="30"/>
  <c r="AQ126" i="30"/>
  <c r="AQ127" i="30"/>
  <c r="AQ128" i="30"/>
  <c r="AQ129" i="30"/>
  <c r="AQ130" i="30"/>
  <c r="AQ131" i="30"/>
  <c r="AQ132" i="30"/>
  <c r="AQ133" i="30"/>
  <c r="AQ134" i="30"/>
  <c r="AQ135" i="30"/>
  <c r="AQ136" i="30"/>
  <c r="AQ137" i="30"/>
  <c r="AQ138" i="30"/>
  <c r="AQ139" i="30"/>
  <c r="AQ140" i="30"/>
  <c r="AQ141" i="30"/>
  <c r="AQ142" i="30"/>
  <c r="AQ143" i="30"/>
  <c r="AQ144" i="30"/>
  <c r="AQ145" i="30"/>
  <c r="AQ146" i="30"/>
  <c r="AQ147" i="30"/>
  <c r="AQ148" i="30"/>
  <c r="AQ149" i="30"/>
  <c r="AQ150" i="30"/>
  <c r="AQ151" i="30"/>
  <c r="AQ152" i="30"/>
  <c r="AQ153" i="30"/>
  <c r="AQ154" i="30"/>
  <c r="AQ155" i="30"/>
  <c r="AQ156" i="30"/>
  <c r="AQ157" i="30"/>
  <c r="AQ158" i="30"/>
  <c r="AQ159" i="30"/>
  <c r="AQ160" i="30"/>
  <c r="AQ161" i="30"/>
  <c r="AQ162" i="30"/>
  <c r="AQ163" i="30"/>
  <c r="AQ164" i="30"/>
  <c r="AQ165" i="30"/>
  <c r="AQ166" i="30"/>
  <c r="AQ167" i="30"/>
  <c r="AQ168" i="30"/>
  <c r="AQ169" i="30"/>
  <c r="AQ170" i="30"/>
  <c r="AQ171" i="30"/>
  <c r="AQ172" i="30"/>
  <c r="AQ173" i="30"/>
  <c r="AQ174" i="30"/>
  <c r="AQ175" i="30"/>
  <c r="AQ176" i="30"/>
  <c r="AQ177" i="30"/>
  <c r="AQ178" i="30"/>
  <c r="AQ179" i="30"/>
  <c r="AQ180" i="30"/>
  <c r="AQ181" i="30"/>
  <c r="AQ182" i="30"/>
  <c r="AQ183" i="30"/>
  <c r="AQ184" i="30"/>
  <c r="AQ185" i="30"/>
  <c r="AQ186" i="30"/>
  <c r="AQ187" i="30"/>
  <c r="AQ188" i="30"/>
  <c r="AQ189" i="30"/>
  <c r="AQ190" i="30"/>
  <c r="AQ191" i="30"/>
  <c r="AQ192" i="30"/>
  <c r="AQ193" i="30"/>
  <c r="AQ194" i="30"/>
  <c r="AQ195" i="30"/>
  <c r="AQ196" i="30"/>
  <c r="AQ197" i="30"/>
  <c r="AP42" i="30" l="1"/>
  <c r="AP43" i="30" s="1"/>
  <c r="AP44" i="30" s="1"/>
  <c r="AP45" i="30" s="1"/>
  <c r="AP46" i="30" s="1"/>
  <c r="AP47" i="30" s="1"/>
  <c r="AP48" i="30" s="1"/>
  <c r="AP49" i="30" s="1"/>
  <c r="AP50" i="30" s="1"/>
  <c r="AP51" i="30" s="1"/>
  <c r="AP52" i="30" s="1"/>
  <c r="AP53" i="30" s="1"/>
  <c r="AP54" i="30" s="1"/>
  <c r="AP55" i="30" s="1"/>
  <c r="AP56" i="30" s="1"/>
  <c r="AP57" i="30" s="1"/>
  <c r="AP58" i="30" s="1"/>
  <c r="AP59" i="30" s="1"/>
  <c r="AP60" i="30" s="1"/>
  <c r="AP61" i="30" s="1"/>
  <c r="AP62" i="30" s="1"/>
  <c r="AP63" i="30" s="1"/>
  <c r="AP64" i="30" s="1"/>
  <c r="AP65" i="30" s="1"/>
  <c r="AP66" i="30" s="1"/>
  <c r="AP67" i="30" s="1"/>
  <c r="AP68" i="30" s="1"/>
  <c r="AP69" i="30" s="1"/>
  <c r="AP70" i="30" s="1"/>
  <c r="AP71" i="30" s="1"/>
  <c r="AP72" i="30" s="1"/>
  <c r="AP73" i="30" s="1"/>
  <c r="AP74" i="30" s="1"/>
  <c r="AP75" i="30" s="1"/>
  <c r="AP76" i="30" s="1"/>
  <c r="AP77" i="30" s="1"/>
  <c r="AP78" i="30" s="1"/>
  <c r="AP79" i="30" s="1"/>
  <c r="AP80" i="30" s="1"/>
  <c r="AP81" i="30" s="1"/>
  <c r="AP82" i="30" s="1"/>
  <c r="AP83" i="30" s="1"/>
  <c r="AP84" i="30" s="1"/>
  <c r="AP85" i="30" s="1"/>
  <c r="AP86" i="30" s="1"/>
  <c r="AP87" i="30" s="1"/>
  <c r="AP88" i="30" s="1"/>
  <c r="AP89" i="30" s="1"/>
  <c r="AP90" i="30" s="1"/>
  <c r="AP91" i="30" s="1"/>
  <c r="AP92" i="30" s="1"/>
  <c r="AP93" i="30" s="1"/>
  <c r="AP94" i="30" s="1"/>
  <c r="AP95" i="30" s="1"/>
  <c r="AP96" i="30" s="1"/>
  <c r="AP97" i="30" s="1"/>
  <c r="AP98" i="30" s="1"/>
  <c r="AP99" i="30" s="1"/>
  <c r="AP100" i="30" s="1"/>
  <c r="AP101" i="30" s="1"/>
  <c r="AP102" i="30" s="1"/>
  <c r="AP103" i="30" s="1"/>
  <c r="AP104" i="30" s="1"/>
  <c r="AP105" i="30" s="1"/>
  <c r="AP106" i="30" s="1"/>
  <c r="AP107" i="30" s="1"/>
  <c r="AP108" i="30" s="1"/>
  <c r="AP109" i="30" s="1"/>
  <c r="AP110" i="30" s="1"/>
  <c r="AP111" i="30" s="1"/>
  <c r="AP112" i="30" s="1"/>
  <c r="AP113" i="30" s="1"/>
  <c r="AP114" i="30" s="1"/>
  <c r="AP115" i="30" s="1"/>
  <c r="AP116" i="30" s="1"/>
  <c r="AP117" i="30" s="1"/>
  <c r="AP118" i="30" s="1"/>
  <c r="AP119" i="30" s="1"/>
  <c r="AP120" i="30" s="1"/>
  <c r="AP121" i="30" s="1"/>
  <c r="AP122" i="30" s="1"/>
  <c r="AP123" i="30" s="1"/>
  <c r="AP124" i="30" s="1"/>
  <c r="AP125" i="30" s="1"/>
  <c r="AP126" i="30" s="1"/>
  <c r="AP127" i="30" s="1"/>
  <c r="AP128" i="30" s="1"/>
  <c r="AP129" i="30" s="1"/>
  <c r="AP130" i="30" s="1"/>
  <c r="AP131" i="30" s="1"/>
  <c r="AP132" i="30" s="1"/>
  <c r="AP133" i="30" s="1"/>
  <c r="AP134" i="30" s="1"/>
  <c r="AP135" i="30" s="1"/>
  <c r="AP136" i="30" s="1"/>
  <c r="AP137" i="30" s="1"/>
  <c r="AP138" i="30" s="1"/>
  <c r="AP139" i="30" s="1"/>
  <c r="AP140" i="30" s="1"/>
  <c r="AP141" i="30" s="1"/>
  <c r="AP142" i="30" s="1"/>
  <c r="AP143" i="30" s="1"/>
  <c r="AP144" i="30" s="1"/>
  <c r="AP145" i="30" s="1"/>
  <c r="AP146" i="30" s="1"/>
  <c r="AP147" i="30" s="1"/>
  <c r="AP148" i="30" s="1"/>
  <c r="AP149" i="30" s="1"/>
  <c r="AP150" i="30" s="1"/>
  <c r="AP151" i="30" s="1"/>
  <c r="AP152" i="30" s="1"/>
  <c r="AP153" i="30" s="1"/>
  <c r="AP154" i="30" s="1"/>
  <c r="AP155" i="30" s="1"/>
  <c r="AP156" i="30" s="1"/>
  <c r="AP157" i="30" s="1"/>
  <c r="AP158" i="30" s="1"/>
  <c r="AP159" i="30" s="1"/>
  <c r="AP160" i="30" s="1"/>
  <c r="AP161" i="30" s="1"/>
  <c r="AP162" i="30" s="1"/>
  <c r="AP163" i="30" s="1"/>
  <c r="AP164" i="30" s="1"/>
  <c r="AP165" i="30" s="1"/>
  <c r="AP166" i="30" s="1"/>
  <c r="AP167" i="30" s="1"/>
  <c r="AP168" i="30" s="1"/>
  <c r="AP169" i="30" s="1"/>
  <c r="AP170" i="30" s="1"/>
  <c r="AP171" i="30" s="1"/>
  <c r="AP172" i="30" s="1"/>
  <c r="AP173" i="30" s="1"/>
  <c r="AP174" i="30" s="1"/>
  <c r="AP175" i="30" s="1"/>
  <c r="AP176" i="30" s="1"/>
  <c r="AP177" i="30" s="1"/>
  <c r="AP178" i="30" s="1"/>
  <c r="AP179" i="30" s="1"/>
  <c r="AP180" i="30" s="1"/>
  <c r="AP181" i="30" s="1"/>
  <c r="AP182" i="30" s="1"/>
  <c r="AP183" i="30" s="1"/>
  <c r="AP184" i="30" s="1"/>
  <c r="AP185" i="30" s="1"/>
  <c r="AP186" i="30" s="1"/>
  <c r="AP187" i="30" s="1"/>
  <c r="AP188" i="30" s="1"/>
  <c r="AP189" i="30" s="1"/>
  <c r="AP190" i="30" s="1"/>
  <c r="AP191" i="30" s="1"/>
  <c r="AP192" i="30" s="1"/>
  <c r="AP193" i="30" s="1"/>
  <c r="AP194" i="30" s="1"/>
  <c r="AP195" i="30" s="1"/>
  <c r="AP196" i="30" s="1"/>
  <c r="AP197" i="30" s="1"/>
  <c r="AP47" i="36"/>
  <c r="AM48" i="36"/>
  <c r="AN51" i="36"/>
  <c r="AO52" i="36"/>
  <c r="AN50" i="36"/>
  <c r="AM25" i="30"/>
  <c r="AM26" i="30"/>
  <c r="AN27" i="30"/>
  <c r="AM24" i="30"/>
  <c r="AM2" i="30"/>
  <c r="AM4" i="30"/>
  <c r="AM6" i="30"/>
  <c r="AM7" i="30"/>
  <c r="AM8" i="30"/>
  <c r="AM10" i="30"/>
  <c r="AM9" i="30"/>
  <c r="AM11" i="30"/>
  <c r="J23" i="36"/>
  <c r="J52" i="36"/>
  <c r="J28" i="36"/>
  <c r="J49" i="36"/>
  <c r="J47" i="36"/>
  <c r="J5" i="36"/>
  <c r="J15" i="36"/>
  <c r="J67" i="36"/>
  <c r="J68" i="36"/>
  <c r="J24" i="36"/>
  <c r="J83" i="36"/>
  <c r="J41" i="36"/>
  <c r="J87" i="36"/>
  <c r="J36" i="36"/>
  <c r="J7" i="36"/>
  <c r="J16" i="36"/>
  <c r="J45" i="36"/>
  <c r="J32" i="36"/>
  <c r="J77" i="36"/>
  <c r="J48" i="36"/>
  <c r="J72" i="36"/>
  <c r="J89" i="36"/>
  <c r="J80" i="36"/>
  <c r="J81" i="36"/>
  <c r="J75" i="36"/>
  <c r="J12" i="36"/>
  <c r="J25" i="36"/>
  <c r="J91" i="36"/>
  <c r="J55" i="36"/>
  <c r="J59" i="36"/>
  <c r="J93" i="36"/>
  <c r="J8" i="36"/>
  <c r="J20" i="36"/>
  <c r="J39" i="36"/>
  <c r="J71" i="36"/>
  <c r="J88" i="36"/>
  <c r="J97" i="36"/>
  <c r="J65" i="36"/>
  <c r="J21" i="36"/>
  <c r="J53" i="36"/>
  <c r="J69" i="36"/>
  <c r="J64" i="36"/>
  <c r="J17" i="36"/>
  <c r="J43" i="36"/>
  <c r="J61" i="36"/>
  <c r="J33" i="36"/>
  <c r="J56" i="36"/>
  <c r="J85" i="36"/>
  <c r="J13" i="36"/>
  <c r="J40" i="36"/>
  <c r="J73" i="36"/>
  <c r="J29" i="36"/>
  <c r="J51" i="36"/>
  <c r="J84" i="36"/>
  <c r="J57" i="36"/>
  <c r="J19" i="36"/>
  <c r="J96" i="36"/>
  <c r="J92" i="36"/>
  <c r="J3" i="36"/>
  <c r="J27" i="36"/>
  <c r="J11" i="36"/>
  <c r="J44" i="36"/>
  <c r="J31" i="36"/>
  <c r="J76" i="36"/>
  <c r="J63" i="36"/>
  <c r="J35" i="36"/>
  <c r="J37" i="36"/>
  <c r="J95" i="36"/>
  <c r="J60" i="36"/>
  <c r="J102" i="36" l="1"/>
  <c r="J101" i="36"/>
  <c r="J100" i="36"/>
  <c r="AP48" i="36"/>
  <c r="AM49" i="36"/>
  <c r="AN52" i="36"/>
  <c r="AO53" i="36"/>
  <c r="AM27" i="30"/>
  <c r="AN28" i="30"/>
  <c r="J4" i="36"/>
  <c r="J9" i="36"/>
  <c r="AP49" i="36" l="1"/>
  <c r="AM50" i="36"/>
  <c r="AN53" i="36"/>
  <c r="AO54" i="36"/>
  <c r="AN54" i="36" s="1"/>
  <c r="AM28" i="30"/>
  <c r="AN29" i="30"/>
  <c r="AM51" i="36" l="1"/>
  <c r="AP50" i="36"/>
  <c r="AM29" i="30"/>
  <c r="AN30" i="30"/>
  <c r="AM52" i="36" l="1"/>
  <c r="AP51" i="36"/>
  <c r="AO55" i="36"/>
  <c r="AM30" i="30"/>
  <c r="AN31" i="30"/>
  <c r="DH39" i="10" l="1"/>
  <c r="AM53" i="36"/>
  <c r="AP52" i="36"/>
  <c r="AO56" i="36"/>
  <c r="AN55" i="36"/>
  <c r="AM31" i="30"/>
  <c r="AN32" i="30"/>
  <c r="DH53" i="10" l="1"/>
  <c r="AM54" i="36"/>
  <c r="AP53" i="36"/>
  <c r="AO57" i="36"/>
  <c r="AN56" i="36"/>
  <c r="AM32" i="30"/>
  <c r="AN33" i="30"/>
  <c r="AP54" i="36" l="1"/>
  <c r="AM55" i="36"/>
  <c r="AO58" i="36"/>
  <c r="AN57" i="36"/>
  <c r="AM33" i="30"/>
  <c r="AN34" i="30"/>
  <c r="AP55" i="36" l="1"/>
  <c r="AM56" i="36"/>
  <c r="AO59" i="36"/>
  <c r="AN58" i="36"/>
  <c r="AN35" i="30"/>
  <c r="AM34" i="30"/>
  <c r="AP56" i="36" l="1"/>
  <c r="AM57" i="36"/>
  <c r="AO60" i="36"/>
  <c r="AN59" i="36"/>
  <c r="AM35" i="30"/>
  <c r="AN36" i="30"/>
  <c r="AP57" i="36" l="1"/>
  <c r="AM58" i="36"/>
  <c r="AO61" i="36"/>
  <c r="AN60" i="36"/>
  <c r="AM36" i="30"/>
  <c r="AN37" i="30"/>
  <c r="AP58" i="36" l="1"/>
  <c r="AM59" i="36"/>
  <c r="AO62" i="36"/>
  <c r="AN61" i="36"/>
  <c r="AM37" i="30"/>
  <c r="AN38" i="30"/>
  <c r="AP59" i="36" l="1"/>
  <c r="AM60" i="36"/>
  <c r="AO63" i="36"/>
  <c r="AN62" i="36"/>
  <c r="AN39" i="30"/>
  <c r="AM38" i="30"/>
  <c r="K76" i="36"/>
  <c r="K41" i="36"/>
  <c r="K85" i="36"/>
  <c r="K15" i="36"/>
  <c r="K71" i="36"/>
  <c r="K60" i="36"/>
  <c r="K55" i="36"/>
  <c r="K81" i="36"/>
  <c r="K48" i="36"/>
  <c r="K89" i="36"/>
  <c r="K19" i="36"/>
  <c r="K21" i="36"/>
  <c r="K77" i="36"/>
  <c r="K28" i="36"/>
  <c r="K95" i="36"/>
  <c r="K36" i="36"/>
  <c r="K23" i="36"/>
  <c r="K87" i="36"/>
  <c r="K47" i="36"/>
  <c r="K7" i="36"/>
  <c r="K91" i="36"/>
  <c r="K8" i="36"/>
  <c r="K37" i="36"/>
  <c r="K45" i="36"/>
  <c r="K25" i="36"/>
  <c r="K88" i="36"/>
  <c r="K68" i="36"/>
  <c r="K67" i="36"/>
  <c r="K35" i="36"/>
  <c r="K52" i="36"/>
  <c r="K16" i="36"/>
  <c r="K51" i="36"/>
  <c r="K11" i="36"/>
  <c r="K63" i="36"/>
  <c r="K92" i="36"/>
  <c r="K31" i="36"/>
  <c r="K93" i="36"/>
  <c r="K20" i="36"/>
  <c r="K17" i="36"/>
  <c r="K73" i="36"/>
  <c r="K59" i="36"/>
  <c r="K96" i="36"/>
  <c r="K56" i="36"/>
  <c r="K24" i="36"/>
  <c r="K83" i="36"/>
  <c r="K61" i="36"/>
  <c r="K72" i="36"/>
  <c r="K49" i="36"/>
  <c r="K4" i="36"/>
  <c r="K69" i="36"/>
  <c r="K3" i="36"/>
  <c r="K64" i="36"/>
  <c r="K32" i="36"/>
  <c r="K13" i="36"/>
  <c r="K75" i="36"/>
  <c r="K65" i="36"/>
  <c r="K80" i="36"/>
  <c r="K33" i="36"/>
  <c r="K29" i="36"/>
  <c r="K40" i="36"/>
  <c r="K53" i="36"/>
  <c r="K44" i="36"/>
  <c r="K43" i="36"/>
  <c r="K84" i="36"/>
  <c r="K27" i="36"/>
  <c r="K12" i="36"/>
  <c r="K97" i="36"/>
  <c r="K5" i="36"/>
  <c r="K39" i="36"/>
  <c r="K9" i="36"/>
  <c r="K57" i="36"/>
  <c r="K101" i="36" l="1"/>
  <c r="K102" i="36"/>
  <c r="K100" i="36"/>
  <c r="AP60" i="36"/>
  <c r="AM61" i="36"/>
  <c r="AO64" i="36"/>
  <c r="AN63" i="36"/>
  <c r="AN40" i="30"/>
  <c r="AM39" i="30"/>
  <c r="AP61" i="36" l="1"/>
  <c r="AM62" i="36"/>
  <c r="AO65" i="36"/>
  <c r="AN64" i="36"/>
  <c r="AM40" i="30"/>
  <c r="AN41" i="30"/>
  <c r="AN42" i="30" s="1"/>
  <c r="AM42" i="30" l="1"/>
  <c r="AN43" i="30"/>
  <c r="AP62" i="36"/>
  <c r="AM63" i="36"/>
  <c r="AO66" i="36"/>
  <c r="AN65" i="36"/>
  <c r="AM41" i="30"/>
  <c r="AN44" i="30" l="1"/>
  <c r="AM43" i="30"/>
  <c r="AP63" i="36"/>
  <c r="AM64" i="36"/>
  <c r="AO67" i="36"/>
  <c r="AN66" i="36"/>
  <c r="DT39" i="10" l="1"/>
  <c r="AN45" i="30"/>
  <c r="AM44" i="30"/>
  <c r="AP64" i="36"/>
  <c r="AM65" i="36"/>
  <c r="AO68" i="36"/>
  <c r="AN67" i="36"/>
  <c r="DT53" i="10" l="1"/>
  <c r="AM45" i="30"/>
  <c r="AN46" i="30"/>
  <c r="AP65" i="36"/>
  <c r="AM66" i="36"/>
  <c r="AO69" i="36"/>
  <c r="AN68" i="36"/>
  <c r="AM46" i="30" l="1"/>
  <c r="AN47" i="30"/>
  <c r="AP66" i="36"/>
  <c r="AM67" i="36"/>
  <c r="AO70" i="36"/>
  <c r="AN69" i="36"/>
  <c r="AM47" i="30" l="1"/>
  <c r="AN48" i="30"/>
  <c r="AP67" i="36"/>
  <c r="AM68" i="36"/>
  <c r="AO71" i="36"/>
  <c r="AN70" i="36"/>
  <c r="AN49" i="30" l="1"/>
  <c r="AM48" i="30"/>
  <c r="AP68" i="36"/>
  <c r="AM69" i="36"/>
  <c r="AO72" i="36"/>
  <c r="AN71" i="36"/>
  <c r="AN50" i="30" l="1"/>
  <c r="AM49" i="30"/>
  <c r="AP69" i="36"/>
  <c r="AM70" i="36"/>
  <c r="AO73" i="36"/>
  <c r="AN72" i="36"/>
  <c r="AN51" i="30" l="1"/>
  <c r="AM50" i="30"/>
  <c r="AP70" i="36"/>
  <c r="AM71" i="36"/>
  <c r="AO74" i="36"/>
  <c r="AN73" i="36"/>
  <c r="AM51" i="30" l="1"/>
  <c r="AN52" i="30"/>
  <c r="AP71" i="36"/>
  <c r="AM72" i="36"/>
  <c r="AO75" i="36"/>
  <c r="AN74" i="36"/>
  <c r="L19" i="36"/>
  <c r="L5" i="36"/>
  <c r="L15" i="36"/>
  <c r="L32" i="36"/>
  <c r="L49" i="36"/>
  <c r="L39" i="36"/>
  <c r="L93" i="36"/>
  <c r="L31" i="36"/>
  <c r="L95" i="36"/>
  <c r="L11" i="36"/>
  <c r="L71" i="36"/>
  <c r="L85" i="36"/>
  <c r="L96" i="36"/>
  <c r="L89" i="36"/>
  <c r="L92" i="36"/>
  <c r="L63" i="36"/>
  <c r="L43" i="36"/>
  <c r="L56" i="36"/>
  <c r="L73" i="36"/>
  <c r="L67" i="36"/>
  <c r="L75" i="36"/>
  <c r="L88" i="36"/>
  <c r="L84" i="36"/>
  <c r="L44" i="36"/>
  <c r="L52" i="36"/>
  <c r="L81" i="36"/>
  <c r="L53" i="36"/>
  <c r="L65" i="36"/>
  <c r="L3" i="36"/>
  <c r="L68" i="36"/>
  <c r="L61" i="36"/>
  <c r="L48" i="36"/>
  <c r="L57" i="36"/>
  <c r="L23" i="36"/>
  <c r="L51" i="36"/>
  <c r="L47" i="36"/>
  <c r="L87" i="36"/>
  <c r="L27" i="36"/>
  <c r="L83" i="36"/>
  <c r="L4" i="36"/>
  <c r="L9" i="36"/>
  <c r="L25" i="36"/>
  <c r="L64" i="36"/>
  <c r="L17" i="36"/>
  <c r="L60" i="36"/>
  <c r="L59" i="36"/>
  <c r="L69" i="36"/>
  <c r="L28" i="36"/>
  <c r="L21" i="36"/>
  <c r="L29" i="36"/>
  <c r="L41" i="36"/>
  <c r="L35" i="36"/>
  <c r="L72" i="36"/>
  <c r="L7" i="36"/>
  <c r="L45" i="36"/>
  <c r="L55" i="36"/>
  <c r="L20" i="36"/>
  <c r="L13" i="36"/>
  <c r="L12" i="36"/>
  <c r="L37" i="36"/>
  <c r="L24" i="36"/>
  <c r="L33" i="36"/>
  <c r="L97" i="36"/>
  <c r="L91" i="36"/>
  <c r="L80" i="36"/>
  <c r="L40" i="36"/>
  <c r="L76" i="36"/>
  <c r="L36" i="36"/>
  <c r="L8" i="36"/>
  <c r="L16" i="36"/>
  <c r="L77" i="36"/>
  <c r="L101" i="36" l="1"/>
  <c r="L100" i="36"/>
  <c r="L102" i="36"/>
  <c r="AM52" i="30"/>
  <c r="AN53" i="30"/>
  <c r="AP72" i="36"/>
  <c r="AM73" i="36"/>
  <c r="AO76" i="36"/>
  <c r="AN75" i="36"/>
  <c r="AM53" i="30" l="1"/>
  <c r="AN54" i="30"/>
  <c r="AM54" i="30" s="1"/>
  <c r="AP73" i="36"/>
  <c r="AM74" i="36"/>
  <c r="AO77" i="36"/>
  <c r="AN76" i="36"/>
  <c r="AP74" i="36" l="1"/>
  <c r="AM75" i="36"/>
  <c r="AO78" i="36"/>
  <c r="AN77" i="36"/>
  <c r="AP75" i="36" l="1"/>
  <c r="AM76" i="36"/>
  <c r="AO79" i="36"/>
  <c r="AN78" i="36"/>
  <c r="AN55" i="30"/>
  <c r="EF39" i="10" l="1"/>
  <c r="AP76" i="36"/>
  <c r="AM77" i="36"/>
  <c r="AO80" i="36"/>
  <c r="AN79" i="36"/>
  <c r="AM55" i="30"/>
  <c r="AN56" i="30"/>
  <c r="EF53" i="10" l="1"/>
  <c r="AP77" i="36"/>
  <c r="AM78" i="36"/>
  <c r="AO81" i="36"/>
  <c r="AN80" i="36"/>
  <c r="AN57" i="30"/>
  <c r="AM56" i="30"/>
  <c r="AP78" i="36" l="1"/>
  <c r="AM79" i="36"/>
  <c r="AO82" i="36"/>
  <c r="AO83" i="36" s="1"/>
  <c r="AN83" i="36" s="1"/>
  <c r="AN81" i="36"/>
  <c r="AN58" i="30"/>
  <c r="AM57" i="30"/>
  <c r="AP79" i="36" l="1"/>
  <c r="AM80" i="36"/>
  <c r="AN82" i="36"/>
  <c r="AM58" i="30"/>
  <c r="AN59" i="30"/>
  <c r="AP80" i="36" l="1"/>
  <c r="AM81" i="36"/>
  <c r="AO84" i="36"/>
  <c r="AM59" i="30"/>
  <c r="AN60" i="30"/>
  <c r="AP81" i="36" l="1"/>
  <c r="AM82" i="36"/>
  <c r="AO85" i="36"/>
  <c r="AN84" i="36"/>
  <c r="AN61" i="30"/>
  <c r="AM60" i="30"/>
  <c r="AM83" i="36" l="1"/>
  <c r="AP82" i="36"/>
  <c r="AO86" i="36"/>
  <c r="AN85" i="36"/>
  <c r="AN62" i="30"/>
  <c r="AM61" i="30"/>
  <c r="AP83" i="36" l="1"/>
  <c r="AM84" i="36"/>
  <c r="AO87" i="36"/>
  <c r="AN86" i="36"/>
  <c r="AN63" i="30"/>
  <c r="AM62" i="30"/>
  <c r="M81" i="36"/>
  <c r="M95" i="36"/>
  <c r="M85" i="36"/>
  <c r="M15" i="36"/>
  <c r="M9" i="36"/>
  <c r="M27" i="36"/>
  <c r="M61" i="36"/>
  <c r="M75" i="36"/>
  <c r="M65" i="36"/>
  <c r="M43" i="36"/>
  <c r="M93" i="36"/>
  <c r="M60" i="36"/>
  <c r="M7" i="36"/>
  <c r="M23" i="36"/>
  <c r="M5" i="36"/>
  <c r="M39" i="36"/>
  <c r="M59" i="36"/>
  <c r="M57" i="36"/>
  <c r="M68" i="36"/>
  <c r="M32" i="36"/>
  <c r="M67" i="36"/>
  <c r="M12" i="36"/>
  <c r="M31" i="36"/>
  <c r="M21" i="36"/>
  <c r="M49" i="36"/>
  <c r="M11" i="36"/>
  <c r="M48" i="36"/>
  <c r="M89" i="36"/>
  <c r="M28" i="36"/>
  <c r="M55" i="36"/>
  <c r="M4" i="36"/>
  <c r="M53" i="36"/>
  <c r="M8" i="36"/>
  <c r="M36" i="36"/>
  <c r="M91" i="36"/>
  <c r="M52" i="36"/>
  <c r="M13" i="36"/>
  <c r="M20" i="36"/>
  <c r="M17" i="36"/>
  <c r="M96" i="36"/>
  <c r="M56" i="36"/>
  <c r="M87" i="36"/>
  <c r="M47" i="36"/>
  <c r="M19" i="36"/>
  <c r="M45" i="36"/>
  <c r="M76" i="36"/>
  <c r="M44" i="36"/>
  <c r="M73" i="36"/>
  <c r="M37" i="36"/>
  <c r="M51" i="36"/>
  <c r="M41" i="36"/>
  <c r="M40" i="36"/>
  <c r="M29" i="36"/>
  <c r="M35" i="36"/>
  <c r="M97" i="36"/>
  <c r="M88" i="36"/>
  <c r="M80" i="36"/>
  <c r="M33" i="36"/>
  <c r="M72" i="36"/>
  <c r="M16" i="36"/>
  <c r="M77" i="36"/>
  <c r="M24" i="36"/>
  <c r="M83" i="36"/>
  <c r="M84" i="36"/>
  <c r="M92" i="36"/>
  <c r="M71" i="36"/>
  <c r="M25" i="36"/>
  <c r="M69" i="36"/>
  <c r="M3" i="36"/>
  <c r="M64" i="36"/>
  <c r="M63" i="36"/>
  <c r="M101" i="36" l="1"/>
  <c r="M102" i="36"/>
  <c r="M100" i="36"/>
  <c r="AP84" i="36"/>
  <c r="AM85" i="36"/>
  <c r="AO88" i="36"/>
  <c r="AN87" i="36"/>
  <c r="AN64" i="30"/>
  <c r="AM63" i="30"/>
  <c r="AP85" i="36" l="1"/>
  <c r="AM86" i="36"/>
  <c r="AO89" i="36"/>
  <c r="AN88" i="36"/>
  <c r="AN65" i="30"/>
  <c r="AM64" i="30"/>
  <c r="AP86" i="36" l="1"/>
  <c r="AM87" i="36"/>
  <c r="AO90" i="36"/>
  <c r="AN89" i="36"/>
  <c r="AN66" i="30"/>
  <c r="AM65" i="30"/>
  <c r="AP87" i="36" l="1"/>
  <c r="AM88" i="36"/>
  <c r="AO91" i="36"/>
  <c r="AN90" i="36"/>
  <c r="AM66" i="30"/>
  <c r="AN67" i="30"/>
  <c r="ER39" i="10" l="1"/>
  <c r="AP88" i="36"/>
  <c r="AM89" i="36"/>
  <c r="AO92" i="36"/>
  <c r="AN91" i="36"/>
  <c r="AN68" i="30"/>
  <c r="AM67" i="30"/>
  <c r="ER53" i="10" l="1"/>
  <c r="AP89" i="36"/>
  <c r="AM90" i="36"/>
  <c r="AO93" i="36"/>
  <c r="AN92" i="36"/>
  <c r="AN69" i="30"/>
  <c r="AM68" i="30"/>
  <c r="AP90" i="36" l="1"/>
  <c r="AM91" i="36"/>
  <c r="J300" i="32"/>
  <c r="I268" i="33"/>
  <c r="I264" i="34"/>
  <c r="I262" i="33"/>
  <c r="J270" i="33"/>
  <c r="I273" i="34"/>
  <c r="H294" i="34"/>
  <c r="I296" i="34"/>
  <c r="J294" i="34"/>
  <c r="I294" i="34"/>
  <c r="Q267" i="33"/>
  <c r="J278" i="33"/>
  <c r="I279" i="32"/>
  <c r="J288" i="34"/>
  <c r="Q293" i="33"/>
  <c r="H277" i="33"/>
  <c r="J296" i="32"/>
  <c r="S269" i="33"/>
  <c r="R278" i="33"/>
  <c r="I266" i="33"/>
  <c r="H283" i="31"/>
  <c r="S292" i="33"/>
  <c r="Q285" i="33"/>
  <c r="R282" i="33"/>
  <c r="J268" i="33"/>
  <c r="G272" i="34"/>
  <c r="G292" i="32"/>
  <c r="J265" i="33"/>
  <c r="H269" i="33"/>
  <c r="G266" i="34"/>
  <c r="Q287" i="33"/>
  <c r="H291" i="31"/>
  <c r="I284" i="32"/>
  <c r="J290" i="31"/>
  <c r="S263" i="33"/>
  <c r="R266" i="33"/>
  <c r="G283" i="34"/>
  <c r="I286" i="33"/>
  <c r="Q294" i="33"/>
  <c r="R295" i="33"/>
  <c r="H300" i="31"/>
  <c r="S278" i="33"/>
  <c r="G265" i="32"/>
  <c r="G274" i="33"/>
  <c r="J264" i="34"/>
  <c r="I288" i="34"/>
  <c r="J299" i="31"/>
  <c r="H290" i="34"/>
  <c r="I270" i="32"/>
  <c r="Q266" i="33"/>
  <c r="I290" i="32"/>
  <c r="H266" i="32"/>
  <c r="S284" i="33"/>
  <c r="G275" i="32"/>
  <c r="I298" i="32"/>
  <c r="G304" i="32"/>
  <c r="J305" i="31"/>
  <c r="H266" i="34"/>
  <c r="Q300" i="33"/>
  <c r="J310" i="31"/>
  <c r="Q286" i="33"/>
  <c r="T268" i="33"/>
  <c r="H280" i="33"/>
  <c r="J309" i="31"/>
  <c r="J276" i="33"/>
  <c r="S295" i="33"/>
  <c r="I315" i="31"/>
  <c r="Q274" i="33"/>
  <c r="I280" i="33"/>
  <c r="H286" i="31"/>
  <c r="H315" i="31"/>
  <c r="J295" i="31"/>
  <c r="J284" i="34"/>
  <c r="I264" i="32"/>
  <c r="J294" i="31"/>
  <c r="I283" i="31"/>
  <c r="G291" i="32"/>
  <c r="H282" i="32"/>
  <c r="I296" i="31"/>
  <c r="I287" i="34"/>
  <c r="H300" i="34"/>
  <c r="I267" i="33"/>
  <c r="I301" i="32"/>
  <c r="G271" i="32"/>
  <c r="J287" i="32"/>
  <c r="G285" i="32"/>
  <c r="R298" i="33"/>
  <c r="I287" i="32"/>
  <c r="Q299" i="33"/>
  <c r="H274" i="34"/>
  <c r="H264" i="33"/>
  <c r="I271" i="34"/>
  <c r="H282" i="31"/>
  <c r="H274" i="32"/>
  <c r="H297" i="34"/>
  <c r="S298" i="33"/>
  <c r="I282" i="32"/>
  <c r="H317" i="31"/>
  <c r="G282" i="34"/>
  <c r="I278" i="33"/>
  <c r="J270" i="32"/>
  <c r="Q295" i="33"/>
  <c r="J278" i="34"/>
  <c r="G301" i="32"/>
  <c r="R268" i="33"/>
  <c r="H275" i="32"/>
  <c r="T264" i="33"/>
  <c r="R288" i="33"/>
  <c r="G271" i="34"/>
  <c r="I284" i="31"/>
  <c r="S301" i="33"/>
  <c r="Q291" i="33"/>
  <c r="H292" i="34"/>
  <c r="J284" i="33"/>
  <c r="T286" i="33"/>
  <c r="H293" i="31"/>
  <c r="J285" i="33"/>
  <c r="G276" i="32"/>
  <c r="H295" i="34"/>
  <c r="Q288" i="33"/>
  <c r="H318" i="31"/>
  <c r="G282" i="32"/>
  <c r="I280" i="32"/>
  <c r="G269" i="34"/>
  <c r="G265" i="34"/>
  <c r="J270" i="34"/>
  <c r="H284" i="32"/>
  <c r="H289" i="34"/>
  <c r="I293" i="31"/>
  <c r="G281" i="34"/>
  <c r="S283" i="33"/>
  <c r="G278" i="33"/>
  <c r="J313" i="31"/>
  <c r="I299" i="34"/>
  <c r="Q268" i="33"/>
  <c r="H283" i="33"/>
  <c r="I284" i="33"/>
  <c r="Q298" i="33"/>
  <c r="T287" i="33"/>
  <c r="J307" i="31"/>
  <c r="I303" i="31"/>
  <c r="I279" i="34"/>
  <c r="T279" i="33"/>
  <c r="J268" i="32"/>
  <c r="J301" i="31"/>
  <c r="G289" i="34"/>
  <c r="H283" i="34"/>
  <c r="I276" i="32"/>
  <c r="J291" i="32"/>
  <c r="H284" i="34"/>
  <c r="H290" i="32"/>
  <c r="I306" i="31"/>
  <c r="R272" i="33"/>
  <c r="J280" i="32"/>
  <c r="H303" i="32"/>
  <c r="J295" i="32"/>
  <c r="H264" i="34"/>
  <c r="J291" i="31"/>
  <c r="I272" i="33"/>
  <c r="H301" i="31"/>
  <c r="I268" i="34"/>
  <c r="G285" i="33"/>
  <c r="G262" i="34"/>
  <c r="I285" i="32"/>
  <c r="I274" i="34"/>
  <c r="R262" i="33"/>
  <c r="I287" i="31"/>
  <c r="R265" i="33"/>
  <c r="T284" i="33"/>
  <c r="G273" i="34"/>
  <c r="J289" i="32"/>
  <c r="H295" i="32"/>
  <c r="G280" i="32"/>
  <c r="I292" i="31"/>
  <c r="S300" i="33"/>
  <c r="T293" i="33"/>
  <c r="T278" i="33"/>
  <c r="I288" i="33"/>
  <c r="I264" i="33"/>
  <c r="I262" i="34"/>
  <c r="T274" i="33"/>
  <c r="J297" i="32"/>
  <c r="G266" i="32"/>
  <c r="G298" i="32"/>
  <c r="H276" i="33"/>
  <c r="J285" i="34"/>
  <c r="H292" i="32"/>
  <c r="H270" i="34"/>
  <c r="H281" i="33"/>
  <c r="J283" i="34"/>
  <c r="G262" i="33"/>
  <c r="J286" i="32"/>
  <c r="S299" i="33"/>
  <c r="H272" i="32"/>
  <c r="J281" i="32"/>
  <c r="H287" i="34"/>
  <c r="J267" i="34"/>
  <c r="J264" i="32"/>
  <c r="J294" i="32"/>
  <c r="S296" i="33"/>
  <c r="H263" i="33"/>
  <c r="G276" i="34"/>
  <c r="H271" i="34"/>
  <c r="J303" i="32"/>
  <c r="I300" i="31"/>
  <c r="J273" i="33"/>
  <c r="Q270" i="33"/>
  <c r="G270" i="32"/>
  <c r="I265" i="33"/>
  <c r="G299" i="34"/>
  <c r="Q290" i="33"/>
  <c r="J288" i="32"/>
  <c r="I295" i="34"/>
  <c r="I286" i="31"/>
  <c r="J279" i="34"/>
  <c r="H267" i="32"/>
  <c r="T285" i="33"/>
  <c r="T277" i="33"/>
  <c r="J273" i="32"/>
  <c r="G299" i="32"/>
  <c r="H262" i="33"/>
  <c r="R280" i="33"/>
  <c r="I276" i="34"/>
  <c r="H311" i="31"/>
  <c r="J317" i="31"/>
  <c r="G284" i="33"/>
  <c r="H278" i="33"/>
  <c r="T266" i="33"/>
  <c r="H297" i="32"/>
  <c r="Q271" i="33"/>
  <c r="J290" i="34"/>
  <c r="H268" i="32"/>
  <c r="I281" i="31"/>
  <c r="G264" i="32"/>
  <c r="H301" i="32"/>
  <c r="H275" i="34"/>
  <c r="R273" i="33"/>
  <c r="J296" i="34"/>
  <c r="I290" i="34"/>
  <c r="I314" i="31"/>
  <c r="I307" i="31"/>
  <c r="I301" i="31"/>
  <c r="I263" i="34"/>
  <c r="H265" i="32"/>
  <c r="I285" i="34"/>
  <c r="J290" i="32"/>
  <c r="H287" i="33"/>
  <c r="G268" i="33"/>
  <c r="H285" i="32"/>
  <c r="R299" i="33"/>
  <c r="G286" i="32"/>
  <c r="H298" i="32"/>
  <c r="I269" i="34"/>
  <c r="J292" i="32"/>
  <c r="J281" i="31"/>
  <c r="G300" i="34"/>
  <c r="S277" i="33"/>
  <c r="G271" i="33"/>
  <c r="Q301" i="33"/>
  <c r="J271" i="34"/>
  <c r="H277" i="34"/>
  <c r="J275" i="34"/>
  <c r="G281" i="32"/>
  <c r="S289" i="33"/>
  <c r="G287" i="34"/>
  <c r="G274" i="34"/>
  <c r="H275" i="33"/>
  <c r="I294" i="31"/>
  <c r="I274" i="33"/>
  <c r="Q280" i="33"/>
  <c r="H270" i="33"/>
  <c r="G284" i="32"/>
  <c r="T275" i="33"/>
  <c r="I305" i="31"/>
  <c r="T292" i="33"/>
  <c r="H286" i="34"/>
  <c r="I300" i="32"/>
  <c r="R294" i="33"/>
  <c r="H282" i="33"/>
  <c r="H278" i="32"/>
  <c r="I283" i="33"/>
  <c r="J269" i="34"/>
  <c r="J316" i="31"/>
  <c r="I285" i="31"/>
  <c r="G283" i="33"/>
  <c r="I295" i="32"/>
  <c r="R281" i="33"/>
  <c r="R279" i="33"/>
  <c r="I303" i="32"/>
  <c r="I277" i="34"/>
  <c r="J265" i="32"/>
  <c r="J285" i="32"/>
  <c r="J288" i="33"/>
  <c r="J297" i="31"/>
  <c r="H279" i="33"/>
  <c r="I271" i="33"/>
  <c r="I313" i="31"/>
  <c r="H281" i="34"/>
  <c r="J280" i="33"/>
  <c r="Q292" i="33"/>
  <c r="J278" i="32"/>
  <c r="S294" i="33"/>
  <c r="H280" i="32"/>
  <c r="S270" i="33"/>
  <c r="H319" i="31"/>
  <c r="I297" i="31"/>
  <c r="G288" i="33"/>
  <c r="I266" i="34"/>
  <c r="I280" i="34"/>
  <c r="I301" i="34"/>
  <c r="G263" i="33"/>
  <c r="R263" i="33"/>
  <c r="H285" i="34"/>
  <c r="H296" i="34"/>
  <c r="J298" i="31"/>
  <c r="J282" i="31"/>
  <c r="S286" i="33"/>
  <c r="T290" i="33"/>
  <c r="T276" i="33"/>
  <c r="Q262" i="33"/>
  <c r="H262" i="34"/>
  <c r="T288" i="33"/>
  <c r="Q297" i="33"/>
  <c r="S279" i="33"/>
  <c r="I280" i="31"/>
  <c r="J280" i="31"/>
  <c r="J287" i="33"/>
  <c r="H274" i="33"/>
  <c r="H290" i="31"/>
  <c r="J267" i="33"/>
  <c r="I267" i="34"/>
  <c r="G279" i="32"/>
  <c r="G285" i="34"/>
  <c r="H270" i="32"/>
  <c r="R276" i="33"/>
  <c r="H296" i="31"/>
  <c r="H284" i="33"/>
  <c r="H285" i="33"/>
  <c r="J262" i="34"/>
  <c r="J275" i="33"/>
  <c r="I288" i="31"/>
  <c r="G280" i="34"/>
  <c r="T262" i="33"/>
  <c r="J302" i="31"/>
  <c r="J281" i="33"/>
  <c r="R301" i="33"/>
  <c r="Q263" i="33"/>
  <c r="I316" i="31"/>
  <c r="T282" i="33"/>
  <c r="H281" i="31"/>
  <c r="H289" i="31"/>
  <c r="H288" i="32"/>
  <c r="J275" i="32"/>
  <c r="J312" i="31"/>
  <c r="H282" i="34"/>
  <c r="T297" i="33"/>
  <c r="Q277" i="33"/>
  <c r="R291" i="33"/>
  <c r="J281" i="34"/>
  <c r="T271" i="33"/>
  <c r="Q282" i="33"/>
  <c r="S272" i="33"/>
  <c r="I272" i="32"/>
  <c r="J315" i="31"/>
  <c r="H276" i="32"/>
  <c r="Q269" i="33"/>
  <c r="I304" i="31"/>
  <c r="S262" i="33"/>
  <c r="I309" i="31"/>
  <c r="H269" i="32"/>
  <c r="I292" i="32"/>
  <c r="G266" i="33"/>
  <c r="I283" i="34"/>
  <c r="R285" i="33"/>
  <c r="S290" i="33"/>
  <c r="G289" i="33"/>
  <c r="G273" i="33"/>
  <c r="I286" i="32"/>
  <c r="J277" i="32"/>
  <c r="J268" i="34"/>
  <c r="J266" i="32"/>
  <c r="G300" i="32"/>
  <c r="J265" i="34"/>
  <c r="J314" i="31"/>
  <c r="R286" i="33"/>
  <c r="H268" i="33"/>
  <c r="I311" i="31"/>
  <c r="I275" i="33"/>
  <c r="H273" i="32"/>
  <c r="J263" i="33"/>
  <c r="H296" i="32"/>
  <c r="I312" i="31"/>
  <c r="Q278" i="33"/>
  <c r="I270" i="33"/>
  <c r="G264" i="34"/>
  <c r="T295" i="33"/>
  <c r="J289" i="34"/>
  <c r="R275" i="33"/>
  <c r="I283" i="32"/>
  <c r="J308" i="31"/>
  <c r="G278" i="32"/>
  <c r="T298" i="33"/>
  <c r="I287" i="33"/>
  <c r="I282" i="34"/>
  <c r="H273" i="33"/>
  <c r="R274" i="33"/>
  <c r="G303" i="32"/>
  <c r="I281" i="33"/>
  <c r="H286" i="32"/>
  <c r="G296" i="34"/>
  <c r="G265" i="33"/>
  <c r="G283" i="32"/>
  <c r="I291" i="31"/>
  <c r="J302" i="32"/>
  <c r="G288" i="32"/>
  <c r="I277" i="33"/>
  <c r="H298" i="34"/>
  <c r="H289" i="33"/>
  <c r="I266" i="32"/>
  <c r="J291" i="34"/>
  <c r="J295" i="34"/>
  <c r="S267" i="33"/>
  <c r="H288" i="34"/>
  <c r="H284" i="31"/>
  <c r="I278" i="34"/>
  <c r="H299" i="32"/>
  <c r="J300" i="31"/>
  <c r="H308" i="31"/>
  <c r="S281" i="33"/>
  <c r="R270" i="33"/>
  <c r="I282" i="31"/>
  <c r="H299" i="34"/>
  <c r="G268" i="34"/>
  <c r="J293" i="32"/>
  <c r="H295" i="31"/>
  <c r="G301" i="34"/>
  <c r="H313" i="31"/>
  <c r="G272" i="33"/>
  <c r="H271" i="32"/>
  <c r="H272" i="34"/>
  <c r="G296" i="32"/>
  <c r="I271" i="32"/>
  <c r="Q275" i="33"/>
  <c r="H291" i="32"/>
  <c r="I286" i="34"/>
  <c r="J300" i="34"/>
  <c r="I268" i="32"/>
  <c r="H291" i="34"/>
  <c r="S273" i="33"/>
  <c r="H300" i="32"/>
  <c r="Q265" i="33"/>
  <c r="S275" i="33"/>
  <c r="R292" i="33"/>
  <c r="H267" i="33"/>
  <c r="J271" i="33"/>
  <c r="J269" i="33"/>
  <c r="I284" i="34"/>
  <c r="Q273" i="33"/>
  <c r="J272" i="34"/>
  <c r="I276" i="33"/>
  <c r="G276" i="33"/>
  <c r="H299" i="31"/>
  <c r="I298" i="31"/>
  <c r="R290" i="33"/>
  <c r="I289" i="31"/>
  <c r="H305" i="31"/>
  <c r="H280" i="31"/>
  <c r="I270" i="34"/>
  <c r="S265" i="33"/>
  <c r="J304" i="32"/>
  <c r="I297" i="32"/>
  <c r="J284" i="31"/>
  <c r="I302" i="31"/>
  <c r="J298" i="34"/>
  <c r="J293" i="31"/>
  <c r="Q264" i="33"/>
  <c r="G282" i="33"/>
  <c r="H306" i="31"/>
  <c r="G281" i="33"/>
  <c r="I269" i="32"/>
  <c r="J277" i="34"/>
  <c r="G277" i="33"/>
  <c r="H267" i="34"/>
  <c r="H294" i="32"/>
  <c r="I265" i="32"/>
  <c r="Q284" i="33"/>
  <c r="T300" i="33"/>
  <c r="R300" i="33"/>
  <c r="J274" i="33"/>
  <c r="I294" i="32"/>
  <c r="J272" i="33"/>
  <c r="J276" i="32"/>
  <c r="G293" i="32"/>
  <c r="I300" i="34"/>
  <c r="H265" i="34"/>
  <c r="J303" i="31"/>
  <c r="S268" i="33"/>
  <c r="J266" i="33"/>
  <c r="J299" i="32"/>
  <c r="G269" i="32"/>
  <c r="G292" i="34"/>
  <c r="T263" i="33"/>
  <c r="G267" i="32"/>
  <c r="T267" i="33"/>
  <c r="H304" i="32"/>
  <c r="R277" i="33"/>
  <c r="Q281" i="33"/>
  <c r="I281" i="32"/>
  <c r="I289" i="33"/>
  <c r="S291" i="33"/>
  <c r="I282" i="33"/>
  <c r="S271" i="33"/>
  <c r="H271" i="33"/>
  <c r="H264" i="32"/>
  <c r="I267" i="32"/>
  <c r="J267" i="32"/>
  <c r="I296" i="32"/>
  <c r="J288" i="31"/>
  <c r="G267" i="33"/>
  <c r="J271" i="32"/>
  <c r="J289" i="31"/>
  <c r="H288" i="31"/>
  <c r="H287" i="31"/>
  <c r="Q296" i="33"/>
  <c r="T270" i="33"/>
  <c r="I319" i="31"/>
  <c r="I273" i="33"/>
  <c r="I277" i="32"/>
  <c r="T281" i="33"/>
  <c r="H276" i="34"/>
  <c r="H288" i="33"/>
  <c r="I308" i="31"/>
  <c r="I263" i="33"/>
  <c r="H312" i="31"/>
  <c r="T291" i="33"/>
  <c r="J286" i="34"/>
  <c r="J282" i="33"/>
  <c r="G295" i="32"/>
  <c r="J298" i="32"/>
  <c r="J282" i="32"/>
  <c r="J292" i="34"/>
  <c r="T289" i="33"/>
  <c r="I274" i="32"/>
  <c r="J319" i="31"/>
  <c r="S280" i="33"/>
  <c r="H287" i="32"/>
  <c r="J292" i="31"/>
  <c r="J301" i="34"/>
  <c r="R296" i="33"/>
  <c r="G298" i="34"/>
  <c r="J286" i="31"/>
  <c r="H302" i="31"/>
  <c r="G264" i="33"/>
  <c r="I278" i="32"/>
  <c r="T272" i="33"/>
  <c r="S274" i="33"/>
  <c r="R289" i="33"/>
  <c r="T273" i="33"/>
  <c r="H266" i="33"/>
  <c r="J266" i="34"/>
  <c r="G280" i="33"/>
  <c r="S276" i="33"/>
  <c r="J269" i="32"/>
  <c r="I310" i="31"/>
  <c r="H301" i="34"/>
  <c r="G277" i="34"/>
  <c r="H286" i="33"/>
  <c r="G273" i="32"/>
  <c r="I292" i="34"/>
  <c r="H263" i="34"/>
  <c r="R267" i="33"/>
  <c r="I285" i="33"/>
  <c r="G297" i="32"/>
  <c r="J283" i="33"/>
  <c r="T294" i="33"/>
  <c r="I269" i="33"/>
  <c r="I304" i="32"/>
  <c r="S264" i="33"/>
  <c r="S287" i="33"/>
  <c r="H314" i="31"/>
  <c r="H289" i="32"/>
  <c r="I281" i="34"/>
  <c r="J299" i="34"/>
  <c r="G286" i="34"/>
  <c r="I295" i="31"/>
  <c r="Q272" i="33"/>
  <c r="J287" i="34"/>
  <c r="H280" i="34"/>
  <c r="G297" i="34"/>
  <c r="G275" i="33"/>
  <c r="G274" i="32"/>
  <c r="J277" i="33"/>
  <c r="G293" i="34"/>
  <c r="J274" i="32"/>
  <c r="J274" i="34"/>
  <c r="I289" i="32"/>
  <c r="H303" i="31"/>
  <c r="T283" i="33"/>
  <c r="H297" i="31"/>
  <c r="S288" i="33"/>
  <c r="G288" i="34"/>
  <c r="R264" i="33"/>
  <c r="G287" i="32"/>
  <c r="T280" i="33"/>
  <c r="J318" i="31"/>
  <c r="H292" i="31"/>
  <c r="H277" i="32"/>
  <c r="G295" i="34"/>
  <c r="G267" i="34"/>
  <c r="T296" i="33"/>
  <c r="H293" i="32"/>
  <c r="H293" i="34"/>
  <c r="H272" i="33"/>
  <c r="I279" i="33"/>
  <c r="G270" i="34"/>
  <c r="H268" i="34"/>
  <c r="J282" i="34"/>
  <c r="H265" i="33"/>
  <c r="I273" i="32"/>
  <c r="H304" i="31"/>
  <c r="H307" i="31"/>
  <c r="I288" i="32"/>
  <c r="G294" i="32"/>
  <c r="H316" i="31"/>
  <c r="J285" i="31"/>
  <c r="G263" i="34"/>
  <c r="J289" i="33"/>
  <c r="J293" i="34"/>
  <c r="H281" i="32"/>
  <c r="Q289" i="33"/>
  <c r="G302" i="32"/>
  <c r="T269" i="33"/>
  <c r="G279" i="34"/>
  <c r="R287" i="33"/>
  <c r="I290" i="31"/>
  <c r="I293" i="32"/>
  <c r="R269" i="33"/>
  <c r="S285" i="33"/>
  <c r="I297" i="34"/>
  <c r="J311" i="31"/>
  <c r="H310" i="31"/>
  <c r="J283" i="32"/>
  <c r="G284" i="34"/>
  <c r="J296" i="31"/>
  <c r="T299" i="33"/>
  <c r="J306" i="31"/>
  <c r="J276" i="34"/>
  <c r="I293" i="34"/>
  <c r="H273" i="34"/>
  <c r="J301" i="32"/>
  <c r="G269" i="33"/>
  <c r="T265" i="33"/>
  <c r="I291" i="34"/>
  <c r="S266" i="33"/>
  <c r="J283" i="31"/>
  <c r="I299" i="31"/>
  <c r="I317" i="31"/>
  <c r="S297" i="33"/>
  <c r="I272" i="34"/>
  <c r="J304" i="31"/>
  <c r="I275" i="32"/>
  <c r="I302" i="32"/>
  <c r="H285" i="31"/>
  <c r="H279" i="34"/>
  <c r="R271" i="33"/>
  <c r="G290" i="34"/>
  <c r="G286" i="33"/>
  <c r="I318" i="31"/>
  <c r="G270" i="33"/>
  <c r="Q279" i="33"/>
  <c r="G290" i="32"/>
  <c r="R293" i="33"/>
  <c r="H309" i="31"/>
  <c r="G278" i="34"/>
  <c r="G287" i="33"/>
  <c r="R284" i="33"/>
  <c r="H294" i="31"/>
  <c r="G275" i="34"/>
  <c r="Q276" i="33"/>
  <c r="H278" i="34"/>
  <c r="J284" i="32"/>
  <c r="H302" i="32"/>
  <c r="J279" i="32"/>
  <c r="J287" i="31"/>
  <c r="I275" i="34"/>
  <c r="J280" i="34"/>
  <c r="H298" i="31"/>
  <c r="I265" i="34"/>
  <c r="J286" i="33"/>
  <c r="J272" i="32"/>
  <c r="J279" i="33"/>
  <c r="T301" i="33"/>
  <c r="G272" i="32"/>
  <c r="I298" i="34"/>
  <c r="S293" i="33"/>
  <c r="H279" i="32"/>
  <c r="J297" i="34"/>
  <c r="H283" i="32"/>
  <c r="S282" i="33"/>
  <c r="G289" i="32"/>
  <c r="J263" i="34"/>
  <c r="J273" i="34"/>
  <c r="J264" i="33"/>
  <c r="G268" i="32"/>
  <c r="I289" i="34"/>
  <c r="G277" i="32"/>
  <c r="G279" i="33"/>
  <c r="I299" i="32"/>
  <c r="H269" i="34"/>
  <c r="I291" i="32"/>
  <c r="Q283" i="33"/>
  <c r="R297" i="33"/>
  <c r="J262" i="33"/>
  <c r="G291" i="34"/>
  <c r="R283" i="33"/>
  <c r="G294" i="34"/>
  <c r="AO94" i="36"/>
  <c r="AN93" i="36"/>
  <c r="AN70" i="30"/>
  <c r="AM69" i="30"/>
  <c r="AP91" i="36" l="1"/>
  <c r="AM92" i="36"/>
  <c r="I276" i="31"/>
  <c r="J276" i="31"/>
  <c r="H276" i="31"/>
  <c r="H278" i="31"/>
  <c r="I277" i="31"/>
  <c r="H277" i="31"/>
  <c r="I273" i="31"/>
  <c r="I279" i="31"/>
  <c r="J274" i="31"/>
  <c r="J273" i="31"/>
  <c r="J277" i="31"/>
  <c r="H273" i="31"/>
  <c r="J275" i="31"/>
  <c r="I274" i="31"/>
  <c r="J272" i="31"/>
  <c r="I272" i="31"/>
  <c r="J279" i="31"/>
  <c r="H275" i="31"/>
  <c r="I275" i="31"/>
  <c r="H272" i="31"/>
  <c r="H274" i="31"/>
  <c r="H279" i="31"/>
  <c r="J278" i="31"/>
  <c r="I278" i="31"/>
  <c r="AO95" i="36"/>
  <c r="AN94" i="36"/>
  <c r="AM70" i="30"/>
  <c r="AN71" i="30"/>
  <c r="AP92" i="36" l="1"/>
  <c r="AM93" i="36"/>
  <c r="I262" i="32"/>
  <c r="I254" i="33"/>
  <c r="G257" i="32"/>
  <c r="Q255" i="33"/>
  <c r="J262" i="32"/>
  <c r="I261" i="32"/>
  <c r="T259" i="33"/>
  <c r="G254" i="34"/>
  <c r="I255" i="34"/>
  <c r="Q257" i="33"/>
  <c r="I261" i="33"/>
  <c r="H259" i="32"/>
  <c r="I256" i="34"/>
  <c r="I257" i="34"/>
  <c r="G256" i="34"/>
  <c r="J259" i="32"/>
  <c r="I260" i="32"/>
  <c r="J258" i="33"/>
  <c r="I257" i="32"/>
  <c r="T261" i="33"/>
  <c r="H261" i="34"/>
  <c r="H261" i="32"/>
  <c r="G254" i="33"/>
  <c r="G260" i="32"/>
  <c r="H258" i="34"/>
  <c r="I259" i="34"/>
  <c r="J254" i="33"/>
  <c r="G259" i="32"/>
  <c r="R260" i="33"/>
  <c r="H254" i="34"/>
  <c r="J257" i="34"/>
  <c r="S261" i="33"/>
  <c r="T255" i="33"/>
  <c r="J261" i="34"/>
  <c r="Q258" i="33"/>
  <c r="H257" i="34"/>
  <c r="J256" i="34"/>
  <c r="T258" i="33"/>
  <c r="G256" i="33"/>
  <c r="G257" i="34"/>
  <c r="J261" i="33"/>
  <c r="S256" i="33"/>
  <c r="H260" i="32"/>
  <c r="G257" i="33"/>
  <c r="H263" i="32"/>
  <c r="J263" i="32"/>
  <c r="H258" i="32"/>
  <c r="I258" i="33"/>
  <c r="T257" i="33"/>
  <c r="S257" i="33"/>
  <c r="I260" i="33"/>
  <c r="G255" i="33"/>
  <c r="H260" i="33"/>
  <c r="Q261" i="33"/>
  <c r="I254" i="34"/>
  <c r="J254" i="34"/>
  <c r="I258" i="32"/>
  <c r="G260" i="34"/>
  <c r="J261" i="32"/>
  <c r="J257" i="32"/>
  <c r="S260" i="33"/>
  <c r="G259" i="33"/>
  <c r="S254" i="33"/>
  <c r="J257" i="33"/>
  <c r="J256" i="33"/>
  <c r="Q254" i="33"/>
  <c r="R254" i="33"/>
  <c r="H261" i="33"/>
  <c r="I261" i="34"/>
  <c r="G261" i="33"/>
  <c r="T256" i="33"/>
  <c r="I259" i="33"/>
  <c r="T254" i="33"/>
  <c r="J255" i="33"/>
  <c r="G259" i="34"/>
  <c r="R255" i="33"/>
  <c r="R257" i="33"/>
  <c r="J258" i="34"/>
  <c r="H256" i="34"/>
  <c r="G262" i="32"/>
  <c r="H256" i="33"/>
  <c r="S259" i="33"/>
  <c r="H259" i="33"/>
  <c r="Q260" i="33"/>
  <c r="H254" i="33"/>
  <c r="H260" i="34"/>
  <c r="G258" i="32"/>
  <c r="J259" i="34"/>
  <c r="H255" i="34"/>
  <c r="J255" i="34"/>
  <c r="J258" i="32"/>
  <c r="I259" i="32"/>
  <c r="H257" i="33"/>
  <c r="R261" i="33"/>
  <c r="H255" i="33"/>
  <c r="J260" i="33"/>
  <c r="G263" i="32"/>
  <c r="G258" i="34"/>
  <c r="H259" i="34"/>
  <c r="G260" i="33"/>
  <c r="S255" i="33"/>
  <c r="I255" i="33"/>
  <c r="H257" i="32"/>
  <c r="J260" i="34"/>
  <c r="G261" i="32"/>
  <c r="I260" i="34"/>
  <c r="R258" i="33"/>
  <c r="R259" i="33"/>
  <c r="G258" i="33"/>
  <c r="T260" i="33"/>
  <c r="R256" i="33"/>
  <c r="Q256" i="33"/>
  <c r="I256" i="33"/>
  <c r="S258" i="33"/>
  <c r="H258" i="33"/>
  <c r="J260" i="32"/>
  <c r="G261" i="34"/>
  <c r="I263" i="32"/>
  <c r="Q259" i="33"/>
  <c r="J259" i="33"/>
  <c r="I257" i="33"/>
  <c r="G255" i="34"/>
  <c r="I258" i="34"/>
  <c r="H262" i="32"/>
  <c r="AO96" i="36"/>
  <c r="AN95" i="36"/>
  <c r="AM71" i="30"/>
  <c r="AN72" i="30"/>
  <c r="AP93" i="36" l="1"/>
  <c r="AM94" i="36"/>
  <c r="AO97" i="36"/>
  <c r="AN96" i="36"/>
  <c r="AN73" i="30"/>
  <c r="AM72" i="30"/>
  <c r="AP94" i="36" l="1"/>
  <c r="AM95" i="36"/>
  <c r="AO98" i="36"/>
  <c r="AN97" i="36"/>
  <c r="AN74" i="30"/>
  <c r="AM73" i="30"/>
  <c r="AM96" i="36" l="1"/>
  <c r="AP95" i="36"/>
  <c r="AO99" i="36"/>
  <c r="AN98" i="36"/>
  <c r="AN75" i="30"/>
  <c r="AM74" i="30"/>
  <c r="N75" i="36"/>
  <c r="N91" i="36"/>
  <c r="N55" i="36"/>
  <c r="N73" i="36"/>
  <c r="N64" i="36"/>
  <c r="N40" i="36"/>
  <c r="N65" i="36"/>
  <c r="N95" i="36"/>
  <c r="N67" i="36"/>
  <c r="N61" i="36"/>
  <c r="N15" i="36"/>
  <c r="N69" i="36"/>
  <c r="N92" i="36"/>
  <c r="N12" i="36"/>
  <c r="N71" i="36"/>
  <c r="N84" i="36"/>
  <c r="N97" i="36"/>
  <c r="N33" i="36"/>
  <c r="N13" i="36"/>
  <c r="N56" i="36"/>
  <c r="N17" i="36"/>
  <c r="N81" i="36"/>
  <c r="N68" i="36"/>
  <c r="N21" i="36"/>
  <c r="N52" i="36"/>
  <c r="N5" i="36"/>
  <c r="N41" i="36"/>
  <c r="N85" i="36"/>
  <c r="N45" i="36"/>
  <c r="N35" i="36"/>
  <c r="N3" i="36"/>
  <c r="N9" i="36"/>
  <c r="N77" i="36"/>
  <c r="N23" i="36"/>
  <c r="N48" i="36"/>
  <c r="N72" i="36"/>
  <c r="N31" i="36"/>
  <c r="N25" i="36"/>
  <c r="N28" i="36"/>
  <c r="N20" i="36"/>
  <c r="N8" i="36"/>
  <c r="N76" i="36"/>
  <c r="N29" i="36"/>
  <c r="N93" i="36"/>
  <c r="N80" i="36"/>
  <c r="N19" i="36"/>
  <c r="N43" i="36"/>
  <c r="N87" i="36"/>
  <c r="N47" i="36"/>
  <c r="N49" i="36"/>
  <c r="N37" i="36"/>
  <c r="N36" i="36"/>
  <c r="N24" i="36"/>
  <c r="N27" i="36"/>
  <c r="N60" i="36"/>
  <c r="N89" i="36"/>
  <c r="N44" i="36"/>
  <c r="N7" i="36"/>
  <c r="N51" i="36"/>
  <c r="N57" i="36"/>
  <c r="N59" i="36"/>
  <c r="N63" i="36"/>
  <c r="N83" i="36"/>
  <c r="N39" i="36"/>
  <c r="N11" i="36"/>
  <c r="N4" i="36"/>
  <c r="N96" i="36"/>
  <c r="N88" i="36"/>
  <c r="N53" i="36"/>
  <c r="N16" i="36"/>
  <c r="N32" i="36"/>
  <c r="N100" i="36" l="1"/>
  <c r="N102" i="36"/>
  <c r="N101" i="36"/>
  <c r="AM97" i="36"/>
  <c r="AP96" i="36"/>
  <c r="AO100" i="36"/>
  <c r="AN99" i="36"/>
  <c r="AN76" i="30"/>
  <c r="AM75" i="30"/>
  <c r="AP97" i="36" l="1"/>
  <c r="AM98" i="36"/>
  <c r="AO101" i="36"/>
  <c r="AN100" i="36"/>
  <c r="AM76" i="30"/>
  <c r="AN77" i="30"/>
  <c r="G245" i="32" l="1"/>
  <c r="AP98" i="36"/>
  <c r="AM99" i="36"/>
  <c r="AO102" i="36"/>
  <c r="AN101" i="36"/>
  <c r="AN78" i="30"/>
  <c r="AM77" i="30"/>
  <c r="AP99" i="36" l="1"/>
  <c r="AM100" i="36"/>
  <c r="AO103" i="36"/>
  <c r="AN102" i="36"/>
  <c r="AN79" i="30"/>
  <c r="AM78" i="30"/>
  <c r="R11" i="33"/>
  <c r="J13" i="33"/>
  <c r="I10" i="33"/>
  <c r="G10" i="33"/>
  <c r="AB3" i="32"/>
  <c r="AC9" i="32"/>
  <c r="J5" i="33"/>
  <c r="R4" i="34"/>
  <c r="T6" i="34"/>
  <c r="T12" i="35"/>
  <c r="Q10" i="35"/>
  <c r="G10" i="32"/>
  <c r="S3" i="32"/>
  <c r="G12" i="33"/>
  <c r="S10" i="33"/>
  <c r="I13" i="32"/>
  <c r="Q8" i="34"/>
  <c r="Q7" i="33"/>
  <c r="J7" i="33"/>
  <c r="I6" i="32"/>
  <c r="G8" i="32"/>
  <c r="R13" i="34"/>
  <c r="AC5" i="32"/>
  <c r="G6" i="32"/>
  <c r="T4" i="32"/>
  <c r="S9" i="34"/>
  <c r="Q3" i="35"/>
  <c r="I11" i="31"/>
  <c r="H3" i="33"/>
  <c r="S10" i="34"/>
  <c r="H5" i="32"/>
  <c r="T7" i="32"/>
  <c r="I3" i="32"/>
  <c r="S9" i="32"/>
  <c r="H14" i="31"/>
  <c r="S7" i="32"/>
  <c r="T5" i="33"/>
  <c r="J13" i="34"/>
  <c r="Q6" i="33"/>
  <c r="I3" i="34"/>
  <c r="AB4" i="32"/>
  <c r="T8" i="33"/>
  <c r="T6" i="35"/>
  <c r="Q3" i="33"/>
  <c r="R14" i="32"/>
  <c r="I12" i="33"/>
  <c r="H7" i="31"/>
  <c r="I11" i="32"/>
  <c r="I7" i="33"/>
  <c r="S5" i="34"/>
  <c r="H13" i="31"/>
  <c r="T7" i="35"/>
  <c r="J3" i="32"/>
  <c r="G10" i="34"/>
  <c r="AD11" i="32"/>
  <c r="J14" i="31"/>
  <c r="T7" i="34"/>
  <c r="H14" i="32"/>
  <c r="AC10" i="32"/>
  <c r="AD6" i="32"/>
  <c r="J11" i="32"/>
  <c r="S12" i="34"/>
  <c r="Q5" i="32"/>
  <c r="AB13" i="32"/>
  <c r="S3" i="34"/>
  <c r="H6" i="31"/>
  <c r="AC14" i="32"/>
  <c r="H12" i="33"/>
  <c r="I5" i="33"/>
  <c r="S11" i="33"/>
  <c r="T8" i="34"/>
  <c r="S10" i="35"/>
  <c r="I4" i="34"/>
  <c r="H10" i="34"/>
  <c r="AB9" i="32"/>
  <c r="J6" i="32"/>
  <c r="AC3" i="32"/>
  <c r="S9" i="35"/>
  <c r="S11" i="32"/>
  <c r="Q13" i="33"/>
  <c r="I8" i="31"/>
  <c r="G5" i="33"/>
  <c r="S8" i="33"/>
  <c r="G3" i="34"/>
  <c r="S4" i="34"/>
  <c r="R13" i="35"/>
  <c r="S13" i="33"/>
  <c r="Q13" i="32"/>
  <c r="AC4" i="32"/>
  <c r="J13" i="31"/>
  <c r="AA8" i="32"/>
  <c r="S4" i="33"/>
  <c r="I5" i="32"/>
  <c r="T13" i="34"/>
  <c r="I13" i="33"/>
  <c r="H7" i="33"/>
  <c r="Q8" i="35"/>
  <c r="J3" i="31"/>
  <c r="Q4" i="34"/>
  <c r="H8" i="34"/>
  <c r="S12" i="32"/>
  <c r="R5" i="32"/>
  <c r="Q14" i="35"/>
  <c r="R6" i="33"/>
  <c r="S3" i="35"/>
  <c r="S9" i="33"/>
  <c r="J12" i="33"/>
  <c r="R10" i="33"/>
  <c r="Q9" i="35"/>
  <c r="G7" i="33"/>
  <c r="Q9" i="33"/>
  <c r="H3" i="32"/>
  <c r="T13" i="33"/>
  <c r="AD3" i="32"/>
  <c r="I14" i="33"/>
  <c r="R10" i="34"/>
  <c r="AA12" i="32"/>
  <c r="T10" i="33"/>
  <c r="I10" i="34"/>
  <c r="AB10" i="32"/>
  <c r="G4" i="33"/>
  <c r="S4" i="35"/>
  <c r="H14" i="33"/>
  <c r="R13" i="32"/>
  <c r="G13" i="32"/>
  <c r="I6" i="33"/>
  <c r="R11" i="34"/>
  <c r="AA14" i="32"/>
  <c r="J9" i="32"/>
  <c r="I9" i="32"/>
  <c r="H12" i="32"/>
  <c r="J10" i="34"/>
  <c r="G7" i="34"/>
  <c r="H11" i="34"/>
  <c r="Q10" i="33"/>
  <c r="I4" i="32"/>
  <c r="S13" i="34"/>
  <c r="R9" i="33"/>
  <c r="AA10" i="32"/>
  <c r="R12" i="35"/>
  <c r="J6" i="33"/>
  <c r="T9" i="32"/>
  <c r="G4" i="32"/>
  <c r="AB12" i="32"/>
  <c r="Q11" i="32"/>
  <c r="J12" i="31"/>
  <c r="I14" i="32"/>
  <c r="J11" i="34"/>
  <c r="AB6" i="32"/>
  <c r="R8" i="34"/>
  <c r="G9" i="32"/>
  <c r="R5" i="33"/>
  <c r="S5" i="35"/>
  <c r="S7" i="33"/>
  <c r="J11" i="31"/>
  <c r="T6" i="32"/>
  <c r="T10" i="34"/>
  <c r="I13" i="34"/>
  <c r="T10" i="32"/>
  <c r="Q14" i="33"/>
  <c r="R12" i="34"/>
  <c r="G6" i="34"/>
  <c r="S14" i="32"/>
  <c r="I10" i="32"/>
  <c r="T4" i="33"/>
  <c r="Q12" i="34"/>
  <c r="Q10" i="34"/>
  <c r="Q12" i="35"/>
  <c r="I9" i="31"/>
  <c r="R3" i="32"/>
  <c r="R3" i="33"/>
  <c r="Q12" i="33"/>
  <c r="R4" i="32"/>
  <c r="R6" i="34"/>
  <c r="S13" i="32"/>
  <c r="H5" i="31"/>
  <c r="AA7" i="32"/>
  <c r="Q9" i="32"/>
  <c r="I5" i="34"/>
  <c r="G9" i="33"/>
  <c r="T5" i="34"/>
  <c r="T4" i="35"/>
  <c r="I3" i="33"/>
  <c r="I9" i="33"/>
  <c r="J8" i="34"/>
  <c r="T9" i="35"/>
  <c r="S11" i="35"/>
  <c r="Q13" i="35"/>
  <c r="H4" i="32"/>
  <c r="G11" i="32"/>
  <c r="H7" i="34"/>
  <c r="H13" i="32"/>
  <c r="H7" i="32"/>
  <c r="T3" i="34"/>
  <c r="J4" i="34"/>
  <c r="G11" i="34"/>
  <c r="S6" i="35"/>
  <c r="I8" i="33"/>
  <c r="J8" i="31"/>
  <c r="R11" i="32"/>
  <c r="T10" i="35"/>
  <c r="J5" i="34"/>
  <c r="J6" i="34"/>
  <c r="T12" i="34"/>
  <c r="Q3" i="34"/>
  <c r="R7" i="34"/>
  <c r="Q14" i="32"/>
  <c r="S3" i="33"/>
  <c r="H9" i="31"/>
  <c r="R7" i="32"/>
  <c r="G7" i="32"/>
  <c r="AA3" i="32"/>
  <c r="Q4" i="35"/>
  <c r="H6" i="34"/>
  <c r="S10" i="32"/>
  <c r="S7" i="35"/>
  <c r="Q6" i="35"/>
  <c r="T5" i="35"/>
  <c r="S14" i="34"/>
  <c r="G9" i="34"/>
  <c r="I10" i="31"/>
  <c r="R8" i="35"/>
  <c r="Q3" i="32"/>
  <c r="H4" i="33"/>
  <c r="S14" i="33"/>
  <c r="AC12" i="32"/>
  <c r="AD8" i="32"/>
  <c r="I11" i="33"/>
  <c r="Q4" i="32"/>
  <c r="J9" i="31"/>
  <c r="S8" i="32"/>
  <c r="T6" i="33"/>
  <c r="AD5" i="32"/>
  <c r="R10" i="32"/>
  <c r="R14" i="35"/>
  <c r="Q9" i="34"/>
  <c r="S8" i="34"/>
  <c r="J14" i="33"/>
  <c r="T9" i="34"/>
  <c r="G13" i="33"/>
  <c r="AB7" i="32"/>
  <c r="G14" i="34"/>
  <c r="R6" i="35"/>
  <c r="I12" i="34"/>
  <c r="Q8" i="32"/>
  <c r="H10" i="31"/>
  <c r="J13" i="32"/>
  <c r="J14" i="32"/>
  <c r="H4" i="31"/>
  <c r="T13" i="32"/>
  <c r="H5" i="33"/>
  <c r="J10" i="33"/>
  <c r="J7" i="32"/>
  <c r="AB8" i="32"/>
  <c r="H8" i="33"/>
  <c r="S5" i="32"/>
  <c r="R3" i="35"/>
  <c r="J3" i="34"/>
  <c r="AD9" i="32"/>
  <c r="Q10" i="32"/>
  <c r="Q5" i="35"/>
  <c r="AA4" i="32"/>
  <c r="G5" i="34"/>
  <c r="S12" i="33"/>
  <c r="S12" i="35"/>
  <c r="H9" i="32"/>
  <c r="R10" i="35"/>
  <c r="G12" i="34"/>
  <c r="R6" i="32"/>
  <c r="H3" i="34"/>
  <c r="AC6" i="32"/>
  <c r="J10" i="32"/>
  <c r="T8" i="35"/>
  <c r="H12" i="31"/>
  <c r="H8" i="32"/>
  <c r="T11" i="33"/>
  <c r="J9" i="33"/>
  <c r="H3" i="31"/>
  <c r="T11" i="35"/>
  <c r="H11" i="33"/>
  <c r="I13" i="31"/>
  <c r="I7" i="34"/>
  <c r="I7" i="32"/>
  <c r="T12" i="33"/>
  <c r="J4" i="32"/>
  <c r="T14" i="35"/>
  <c r="Q12" i="32"/>
  <c r="AA5" i="32"/>
  <c r="R11" i="35"/>
  <c r="H13" i="33"/>
  <c r="R7" i="33"/>
  <c r="Q5" i="33"/>
  <c r="Q13" i="34"/>
  <c r="R14" i="34"/>
  <c r="H10" i="32"/>
  <c r="R4" i="35"/>
  <c r="I9" i="34"/>
  <c r="T13" i="35"/>
  <c r="T8" i="32"/>
  <c r="R5" i="35"/>
  <c r="H13" i="34"/>
  <c r="H10" i="33"/>
  <c r="Q7" i="35"/>
  <c r="Q14" i="34"/>
  <c r="J12" i="34"/>
  <c r="I3" i="31"/>
  <c r="R14" i="33"/>
  <c r="Q5" i="34"/>
  <c r="T11" i="32"/>
  <c r="AD7" i="32"/>
  <c r="T14" i="34"/>
  <c r="J4" i="31"/>
  <c r="Q7" i="32"/>
  <c r="Q8" i="33"/>
  <c r="J3" i="33"/>
  <c r="R7" i="35"/>
  <c r="G3" i="33"/>
  <c r="S8" i="35"/>
  <c r="G14" i="32"/>
  <c r="I7" i="31"/>
  <c r="J11" i="33"/>
  <c r="I6" i="34"/>
  <c r="J7" i="31"/>
  <c r="S6" i="34"/>
  <c r="H11" i="31"/>
  <c r="J4" i="33"/>
  <c r="Q4" i="33"/>
  <c r="R9" i="34"/>
  <c r="Q7" i="34"/>
  <c r="H5" i="34"/>
  <c r="H6" i="32"/>
  <c r="J5" i="32"/>
  <c r="J10" i="31"/>
  <c r="G13" i="34"/>
  <c r="AD12" i="32"/>
  <c r="R5" i="34"/>
  <c r="I8" i="32"/>
  <c r="H9" i="33"/>
  <c r="Q6" i="32"/>
  <c r="T14" i="33"/>
  <c r="T14" i="32"/>
  <c r="S13" i="35"/>
  <c r="R13" i="33"/>
  <c r="I5" i="31"/>
  <c r="I12" i="32"/>
  <c r="AD4" i="32"/>
  <c r="H12" i="34"/>
  <c r="R12" i="33"/>
  <c r="T7" i="33"/>
  <c r="AD13" i="32"/>
  <c r="S4" i="32"/>
  <c r="T5" i="32"/>
  <c r="I6" i="31"/>
  <c r="Q11" i="33"/>
  <c r="G6" i="33"/>
  <c r="I4" i="31"/>
  <c r="G5" i="32"/>
  <c r="G11" i="33"/>
  <c r="S6" i="32"/>
  <c r="T4" i="34"/>
  <c r="G8" i="34"/>
  <c r="AB14" i="32"/>
  <c r="I8" i="34"/>
  <c r="AA13" i="32"/>
  <c r="J9" i="34"/>
  <c r="AD14" i="32"/>
  <c r="AC11" i="32"/>
  <c r="T3" i="32"/>
  <c r="R4" i="33"/>
  <c r="AB5" i="32"/>
  <c r="T3" i="35"/>
  <c r="S7" i="34"/>
  <c r="J8" i="32"/>
  <c r="AA11" i="32"/>
  <c r="H9" i="34"/>
  <c r="AA9" i="32"/>
  <c r="R8" i="33"/>
  <c r="R12" i="32"/>
  <c r="J7" i="34"/>
  <c r="J8" i="33"/>
  <c r="T12" i="32"/>
  <c r="S5" i="33"/>
  <c r="I4" i="33"/>
  <c r="I14" i="31"/>
  <c r="H11" i="32"/>
  <c r="J14" i="34"/>
  <c r="AC13" i="32"/>
  <c r="R9" i="32"/>
  <c r="J5" i="31"/>
  <c r="H6" i="33"/>
  <c r="I12" i="31"/>
  <c r="AC7" i="32"/>
  <c r="J12" i="32"/>
  <c r="H8" i="31"/>
  <c r="G14" i="33"/>
  <c r="G12" i="32"/>
  <c r="R3" i="34"/>
  <c r="T9" i="33"/>
  <c r="S6" i="33"/>
  <c r="T11" i="34"/>
  <c r="G4" i="34"/>
  <c r="I14" i="34"/>
  <c r="R8" i="32"/>
  <c r="Q6" i="34"/>
  <c r="H4" i="34"/>
  <c r="Q11" i="34"/>
  <c r="S11" i="34"/>
  <c r="AB11" i="32"/>
  <c r="R9" i="35"/>
  <c r="H14" i="34"/>
  <c r="Q11" i="35"/>
  <c r="AD10" i="32"/>
  <c r="T3" i="33"/>
  <c r="I11" i="34"/>
  <c r="AA6" i="32"/>
  <c r="AC8" i="32"/>
  <c r="S14" i="35"/>
  <c r="G8" i="33"/>
  <c r="FD39" i="10" l="1"/>
  <c r="T242" i="35"/>
  <c r="Q249" i="35"/>
  <c r="T243" i="35"/>
  <c r="R243" i="35"/>
  <c r="S242" i="35"/>
  <c r="T245" i="35"/>
  <c r="R251" i="35"/>
  <c r="R244" i="35"/>
  <c r="Q242" i="35"/>
  <c r="S246" i="35"/>
  <c r="T248" i="35"/>
  <c r="R252" i="35"/>
  <c r="R245" i="35"/>
  <c r="Q245" i="35"/>
  <c r="T250" i="35"/>
  <c r="T244" i="35"/>
  <c r="R246" i="35"/>
  <c r="T253" i="35"/>
  <c r="Q252" i="35"/>
  <c r="Q251" i="35"/>
  <c r="S252" i="35"/>
  <c r="Q253" i="35"/>
  <c r="T249" i="35"/>
  <c r="T251" i="35"/>
  <c r="R250" i="35"/>
  <c r="R249" i="35"/>
  <c r="Q244" i="35"/>
  <c r="Q243" i="35"/>
  <c r="T252" i="35"/>
  <c r="S243" i="35"/>
  <c r="Q250" i="35"/>
  <c r="S249" i="35"/>
  <c r="T246" i="35"/>
  <c r="R248" i="35"/>
  <c r="T247" i="35"/>
  <c r="R242" i="35"/>
  <c r="S250" i="35"/>
  <c r="Q247" i="35"/>
  <c r="S244" i="35"/>
  <c r="Q246" i="35"/>
  <c r="S247" i="35"/>
  <c r="R247" i="35"/>
  <c r="S253" i="35"/>
  <c r="S245" i="35"/>
  <c r="S251" i="35"/>
  <c r="Q248" i="35"/>
  <c r="R253" i="35"/>
  <c r="S248" i="35"/>
  <c r="S246" i="34"/>
  <c r="T253" i="34"/>
  <c r="R252" i="34"/>
  <c r="Q242" i="34"/>
  <c r="S244" i="34"/>
  <c r="Q246" i="34"/>
  <c r="T246" i="34"/>
  <c r="R242" i="34"/>
  <c r="R247" i="34"/>
  <c r="S249" i="34"/>
  <c r="R251" i="34"/>
  <c r="S243" i="34"/>
  <c r="R249" i="34"/>
  <c r="R245" i="34"/>
  <c r="T247" i="34"/>
  <c r="S252" i="34"/>
  <c r="R244" i="34"/>
  <c r="Q253" i="34"/>
  <c r="T243" i="34"/>
  <c r="S250" i="34"/>
  <c r="T250" i="34"/>
  <c r="S253" i="34"/>
  <c r="T245" i="34"/>
  <c r="Q250" i="34"/>
  <c r="S251" i="34"/>
  <c r="S247" i="34"/>
  <c r="R250" i="34"/>
  <c r="Q243" i="34"/>
  <c r="Q248" i="34"/>
  <c r="R246" i="34"/>
  <c r="T252" i="34"/>
  <c r="T242" i="34"/>
  <c r="Q244" i="34"/>
  <c r="Q247" i="34"/>
  <c r="S245" i="34"/>
  <c r="S242" i="34"/>
  <c r="T249" i="34"/>
  <c r="Q251" i="34"/>
  <c r="T251" i="34"/>
  <c r="Q245" i="34"/>
  <c r="R243" i="34"/>
  <c r="S248" i="34"/>
  <c r="T244" i="34"/>
  <c r="R248" i="34"/>
  <c r="Q252" i="34"/>
  <c r="T248" i="34"/>
  <c r="R253" i="34"/>
  <c r="Q249" i="34"/>
  <c r="S306" i="32"/>
  <c r="AB308" i="32"/>
  <c r="S254" i="32"/>
  <c r="AA250" i="32"/>
  <c r="T305" i="32"/>
  <c r="S315" i="32"/>
  <c r="AD316" i="32"/>
  <c r="AC313" i="32"/>
  <c r="Q316" i="32"/>
  <c r="AA251" i="32"/>
  <c r="AD246" i="32"/>
  <c r="S305" i="32"/>
  <c r="AA305" i="32"/>
  <c r="AA255" i="32"/>
  <c r="AA307" i="32"/>
  <c r="AA309" i="32"/>
  <c r="Q247" i="32"/>
  <c r="AD308" i="32"/>
  <c r="AB316" i="32"/>
  <c r="Q311" i="32"/>
  <c r="S249" i="32"/>
  <c r="AA316" i="32"/>
  <c r="Q314" i="32"/>
  <c r="AA306" i="32"/>
  <c r="AA314" i="32"/>
  <c r="AA246" i="32"/>
  <c r="AD311" i="32"/>
  <c r="R250" i="32"/>
  <c r="AA256" i="32"/>
  <c r="AB254" i="32"/>
  <c r="T255" i="32"/>
  <c r="R247" i="32"/>
  <c r="AB312" i="32"/>
  <c r="R245" i="32"/>
  <c r="S245" i="32"/>
  <c r="T310" i="32"/>
  <c r="S310" i="32"/>
  <c r="AC249" i="32"/>
  <c r="T250" i="32"/>
  <c r="AB247" i="32"/>
  <c r="Q252" i="32"/>
  <c r="AC247" i="32"/>
  <c r="AA312" i="32"/>
  <c r="R314" i="32"/>
  <c r="T254" i="32"/>
  <c r="Q312" i="32"/>
  <c r="AA313" i="32"/>
  <c r="AB255" i="32"/>
  <c r="AC306" i="32"/>
  <c r="AB313" i="32"/>
  <c r="T316" i="32"/>
  <c r="S309" i="32"/>
  <c r="AD255" i="32"/>
  <c r="AD247" i="32"/>
  <c r="S255" i="32"/>
  <c r="R316" i="32"/>
  <c r="Q253" i="32"/>
  <c r="Q306" i="32"/>
  <c r="S252" i="32"/>
  <c r="Q248" i="32"/>
  <c r="AC246" i="32"/>
  <c r="R251" i="32"/>
  <c r="AC311" i="32"/>
  <c r="S311" i="32"/>
  <c r="Q309" i="32"/>
  <c r="S314" i="32"/>
  <c r="AA254" i="32"/>
  <c r="T307" i="32"/>
  <c r="AD253" i="32"/>
  <c r="T311" i="32"/>
  <c r="AB251" i="32"/>
  <c r="AA253" i="32"/>
  <c r="Q305" i="32"/>
  <c r="R249" i="32"/>
  <c r="AD309" i="32"/>
  <c r="S316" i="32"/>
  <c r="S312" i="32"/>
  <c r="AC310" i="32"/>
  <c r="R310" i="32"/>
  <c r="AC251" i="32"/>
  <c r="AA315" i="32"/>
  <c r="S246" i="32"/>
  <c r="AB306" i="32"/>
  <c r="AA308" i="32"/>
  <c r="R309" i="32"/>
  <c r="AB246" i="32"/>
  <c r="AC315" i="32"/>
  <c r="AB245" i="32"/>
  <c r="AA245" i="32"/>
  <c r="AD313" i="32"/>
  <c r="S253" i="32"/>
  <c r="AB248" i="32"/>
  <c r="AB309" i="32"/>
  <c r="T248" i="32"/>
  <c r="AB252" i="32"/>
  <c r="AC254" i="32"/>
  <c r="AD307" i="32"/>
  <c r="AD306" i="32"/>
  <c r="R312" i="32"/>
  <c r="S307" i="32"/>
  <c r="AB311" i="32"/>
  <c r="AD310" i="32"/>
  <c r="Q245" i="32"/>
  <c r="AC250" i="32"/>
  <c r="T315" i="32"/>
  <c r="AD251" i="32"/>
  <c r="T252" i="32"/>
  <c r="AC253" i="32"/>
  <c r="AD254" i="32"/>
  <c r="T245" i="32"/>
  <c r="R254" i="32"/>
  <c r="R246" i="32"/>
  <c r="AC312" i="32"/>
  <c r="AC248" i="32"/>
  <c r="S247" i="32"/>
  <c r="T306" i="32"/>
  <c r="T253" i="32"/>
  <c r="S313" i="32"/>
  <c r="AB249" i="32"/>
  <c r="AC307" i="32"/>
  <c r="AD245" i="32"/>
  <c r="AB307" i="32"/>
  <c r="AB315" i="32"/>
  <c r="AD315" i="32"/>
  <c r="T246" i="32"/>
  <c r="AC308" i="32"/>
  <c r="Q246" i="32"/>
  <c r="T251" i="32"/>
  <c r="T247" i="32"/>
  <c r="AD248" i="32"/>
  <c r="AD312" i="32"/>
  <c r="R305" i="32"/>
  <c r="AB310" i="32"/>
  <c r="Q313" i="32"/>
  <c r="Q249" i="32"/>
  <c r="T314" i="32"/>
  <c r="S256" i="32"/>
  <c r="AC316" i="32"/>
  <c r="Q256" i="32"/>
  <c r="S248" i="32"/>
  <c r="AA311" i="32"/>
  <c r="R307" i="32"/>
  <c r="R308" i="32"/>
  <c r="AD249" i="32"/>
  <c r="R306" i="32"/>
  <c r="T309" i="32"/>
  <c r="T308" i="32"/>
  <c r="Q315" i="32"/>
  <c r="AC256" i="32"/>
  <c r="AC252" i="32"/>
  <c r="AC245" i="32"/>
  <c r="AB305" i="32"/>
  <c r="AC309" i="32"/>
  <c r="S308" i="32"/>
  <c r="AB314" i="32"/>
  <c r="R313" i="32"/>
  <c r="Q250" i="32"/>
  <c r="S251" i="32"/>
  <c r="T312" i="32"/>
  <c r="R252" i="32"/>
  <c r="AC255" i="32"/>
  <c r="Q307" i="32"/>
  <c r="AD305" i="32"/>
  <c r="AD314" i="32"/>
  <c r="S250" i="32"/>
  <c r="AC314" i="32"/>
  <c r="R315" i="32"/>
  <c r="R311" i="32"/>
  <c r="AA310" i="32"/>
  <c r="AD256" i="32"/>
  <c r="R255" i="32"/>
  <c r="R248" i="32"/>
  <c r="R256" i="32"/>
  <c r="Q254" i="32"/>
  <c r="AA247" i="32"/>
  <c r="Q251" i="32"/>
  <c r="R253" i="32"/>
  <c r="Q310" i="32"/>
  <c r="AB250" i="32"/>
  <c r="AC305" i="32"/>
  <c r="AA249" i="32"/>
  <c r="Q255" i="32"/>
  <c r="T249" i="32"/>
  <c r="AB253" i="32"/>
  <c r="AD250" i="32"/>
  <c r="AA248" i="32"/>
  <c r="AB256" i="32"/>
  <c r="Q308" i="32"/>
  <c r="AA252" i="32"/>
  <c r="T256" i="32"/>
  <c r="AD252" i="32"/>
  <c r="T313" i="32"/>
  <c r="I307" i="34"/>
  <c r="G251" i="32"/>
  <c r="H253" i="34"/>
  <c r="Q249" i="33"/>
  <c r="J251" i="32"/>
  <c r="I249" i="33"/>
  <c r="R309" i="33"/>
  <c r="S250" i="33"/>
  <c r="I248" i="32"/>
  <c r="H244" i="34"/>
  <c r="I243" i="34"/>
  <c r="H249" i="33"/>
  <c r="I253" i="32"/>
  <c r="J261" i="31"/>
  <c r="G309" i="32"/>
  <c r="G316" i="32"/>
  <c r="J307" i="34"/>
  <c r="I322" i="31"/>
  <c r="H308" i="34"/>
  <c r="H248" i="33"/>
  <c r="I330" i="31"/>
  <c r="T242" i="33"/>
  <c r="I310" i="34"/>
  <c r="H270" i="31"/>
  <c r="H249" i="34"/>
  <c r="G251" i="34"/>
  <c r="I270" i="31"/>
  <c r="G253" i="34"/>
  <c r="H310" i="32"/>
  <c r="G250" i="32"/>
  <c r="T251" i="33"/>
  <c r="Q305" i="33"/>
  <c r="R253" i="33"/>
  <c r="I245" i="34"/>
  <c r="H252" i="32"/>
  <c r="T306" i="33"/>
  <c r="I324" i="31"/>
  <c r="J314" i="32"/>
  <c r="J244" i="34"/>
  <c r="T244" i="33"/>
  <c r="J253" i="32"/>
  <c r="R311" i="33"/>
  <c r="G306" i="34"/>
  <c r="S312" i="33"/>
  <c r="G252" i="32"/>
  <c r="G325" i="31"/>
  <c r="J326" i="31"/>
  <c r="H242" i="34"/>
  <c r="J315" i="32"/>
  <c r="G313" i="32"/>
  <c r="H244" i="33"/>
  <c r="I245" i="32"/>
  <c r="H252" i="33"/>
  <c r="J245" i="33"/>
  <c r="Q306" i="33"/>
  <c r="I325" i="31"/>
  <c r="H243" i="34"/>
  <c r="I303" i="34"/>
  <c r="J316" i="32"/>
  <c r="H247" i="33"/>
  <c r="H248" i="32"/>
  <c r="J260" i="31"/>
  <c r="J324" i="31"/>
  <c r="J310" i="34"/>
  <c r="I331" i="31"/>
  <c r="G329" i="31"/>
  <c r="I251" i="32"/>
  <c r="Q248" i="33"/>
  <c r="J249" i="33"/>
  <c r="G252" i="33"/>
  <c r="J313" i="32"/>
  <c r="Q313" i="33"/>
  <c r="I304" i="34"/>
  <c r="J266" i="31"/>
  <c r="G308" i="32"/>
  <c r="H252" i="34"/>
  <c r="J323" i="31"/>
  <c r="H327" i="31"/>
  <c r="G324" i="31"/>
  <c r="I246" i="33"/>
  <c r="H245" i="34"/>
  <c r="S243" i="33"/>
  <c r="H246" i="34"/>
  <c r="I271" i="31"/>
  <c r="H312" i="32"/>
  <c r="J321" i="31"/>
  <c r="G305" i="32"/>
  <c r="I255" i="32"/>
  <c r="G249" i="34"/>
  <c r="H264" i="31"/>
  <c r="H246" i="33"/>
  <c r="R303" i="33"/>
  <c r="J320" i="31"/>
  <c r="I260" i="31"/>
  <c r="J243" i="33"/>
  <c r="J252" i="34"/>
  <c r="R246" i="33"/>
  <c r="J322" i="31"/>
  <c r="I250" i="34"/>
  <c r="Q242" i="33"/>
  <c r="I249" i="32"/>
  <c r="H253" i="32"/>
  <c r="G305" i="34"/>
  <c r="H243" i="33"/>
  <c r="J303" i="34"/>
  <c r="G328" i="31"/>
  <c r="H250" i="32"/>
  <c r="H308" i="32"/>
  <c r="H261" i="31"/>
  <c r="J313" i="34"/>
  <c r="I250" i="33"/>
  <c r="I253" i="34"/>
  <c r="J243" i="34"/>
  <c r="I269" i="31"/>
  <c r="G253" i="32"/>
  <c r="J305" i="34"/>
  <c r="I244" i="34"/>
  <c r="Q253" i="33"/>
  <c r="J251" i="33"/>
  <c r="S308" i="33"/>
  <c r="I252" i="33"/>
  <c r="S247" i="33"/>
  <c r="I242" i="34"/>
  <c r="T243" i="33"/>
  <c r="I264" i="31"/>
  <c r="H313" i="34"/>
  <c r="J265" i="31"/>
  <c r="G249" i="32"/>
  <c r="J308" i="32"/>
  <c r="J249" i="32"/>
  <c r="J246" i="33"/>
  <c r="G249" i="33"/>
  <c r="H269" i="31"/>
  <c r="T313" i="33"/>
  <c r="I245" i="33"/>
  <c r="R249" i="33"/>
  <c r="I315" i="32"/>
  <c r="Q245" i="33"/>
  <c r="J244" i="33"/>
  <c r="H256" i="32"/>
  <c r="J312" i="32"/>
  <c r="S305" i="33"/>
  <c r="H246" i="32"/>
  <c r="I302" i="34"/>
  <c r="J253" i="33"/>
  <c r="H311" i="32"/>
  <c r="I268" i="31"/>
  <c r="H267" i="31"/>
  <c r="H249" i="32"/>
  <c r="T308" i="33"/>
  <c r="I248" i="34"/>
  <c r="I251" i="34"/>
  <c r="I329" i="31"/>
  <c r="J270" i="31"/>
  <c r="J312" i="34"/>
  <c r="J269" i="31"/>
  <c r="S302" i="33"/>
  <c r="H305" i="32"/>
  <c r="G248" i="34"/>
  <c r="H251" i="34"/>
  <c r="Q250" i="33"/>
  <c r="S311" i="33"/>
  <c r="I262" i="31"/>
  <c r="J306" i="34"/>
  <c r="G246" i="34"/>
  <c r="H322" i="31"/>
  <c r="H268" i="31"/>
  <c r="I310" i="32"/>
  <c r="G255" i="32"/>
  <c r="Q307" i="33"/>
  <c r="I323" i="31"/>
  <c r="G302" i="34"/>
  <c r="J268" i="31"/>
  <c r="I246" i="34"/>
  <c r="G248" i="32"/>
  <c r="S246" i="33"/>
  <c r="J306" i="32"/>
  <c r="T309" i="33"/>
  <c r="Q311" i="33"/>
  <c r="J329" i="31"/>
  <c r="G250" i="34"/>
  <c r="H265" i="31"/>
  <c r="J242" i="33"/>
  <c r="I311" i="34"/>
  <c r="G250" i="33"/>
  <c r="G330" i="31"/>
  <c r="I247" i="32"/>
  <c r="J256" i="32"/>
  <c r="J254" i="32"/>
  <c r="S242" i="33"/>
  <c r="G244" i="34"/>
  <c r="G309" i="34"/>
  <c r="H242" i="33"/>
  <c r="I307" i="32"/>
  <c r="H245" i="33"/>
  <c r="R307" i="33"/>
  <c r="T311" i="33"/>
  <c r="H320" i="31"/>
  <c r="Q251" i="33"/>
  <c r="J309" i="32"/>
  <c r="J309" i="34"/>
  <c r="T304" i="33"/>
  <c r="J245" i="32"/>
  <c r="R248" i="33"/>
  <c r="J330" i="31"/>
  <c r="G313" i="34"/>
  <c r="G322" i="31"/>
  <c r="I326" i="31"/>
  <c r="S309" i="33"/>
  <c r="G315" i="32"/>
  <c r="H248" i="34"/>
  <c r="H325" i="31"/>
  <c r="H253" i="33"/>
  <c r="H309" i="32"/>
  <c r="I327" i="31"/>
  <c r="J242" i="34"/>
  <c r="J311" i="32"/>
  <c r="T246" i="33"/>
  <c r="T247" i="33"/>
  <c r="G310" i="34"/>
  <c r="R244" i="33"/>
  <c r="J248" i="33"/>
  <c r="G311" i="34"/>
  <c r="I248" i="33"/>
  <c r="I261" i="31"/>
  <c r="H247" i="34"/>
  <c r="H303" i="34"/>
  <c r="H305" i="34"/>
  <c r="H245" i="32"/>
  <c r="T303" i="33"/>
  <c r="Q244" i="33"/>
  <c r="H260" i="31"/>
  <c r="H316" i="32"/>
  <c r="G246" i="32"/>
  <c r="G308" i="34"/>
  <c r="G243" i="34"/>
  <c r="I311" i="32"/>
  <c r="G256" i="32"/>
  <c r="T312" i="33"/>
  <c r="G314" i="32"/>
  <c r="G307" i="34"/>
  <c r="H331" i="31"/>
  <c r="H309" i="34"/>
  <c r="J248" i="32"/>
  <c r="H247" i="32"/>
  <c r="J328" i="31"/>
  <c r="H324" i="31"/>
  <c r="Q312" i="33"/>
  <c r="I309" i="32"/>
  <c r="G323" i="31"/>
  <c r="Q302" i="33"/>
  <c r="I308" i="34"/>
  <c r="I266" i="31"/>
  <c r="H310" i="34"/>
  <c r="G248" i="33"/>
  <c r="R242" i="33"/>
  <c r="S310" i="33"/>
  <c r="H321" i="31"/>
  <c r="G306" i="32"/>
  <c r="I250" i="32"/>
  <c r="I249" i="34"/>
  <c r="I252" i="32"/>
  <c r="I312" i="34"/>
  <c r="I252" i="34"/>
  <c r="I313" i="32"/>
  <c r="J308" i="34"/>
  <c r="G326" i="31"/>
  <c r="R310" i="33"/>
  <c r="H323" i="31"/>
  <c r="G307" i="32"/>
  <c r="G247" i="32"/>
  <c r="H315" i="32"/>
  <c r="T245" i="33"/>
  <c r="Q304" i="33"/>
  <c r="H250" i="34"/>
  <c r="G312" i="34"/>
  <c r="S313" i="33"/>
  <c r="J327" i="31"/>
  <c r="I247" i="34"/>
  <c r="J307" i="32"/>
  <c r="H251" i="32"/>
  <c r="I320" i="31"/>
  <c r="H311" i="34"/>
  <c r="S252" i="33"/>
  <c r="H314" i="32"/>
  <c r="Q308" i="33"/>
  <c r="S306" i="33"/>
  <c r="R251" i="33"/>
  <c r="S253" i="33"/>
  <c r="G245" i="34"/>
  <c r="S303" i="33"/>
  <c r="H312" i="34"/>
  <c r="R250" i="33"/>
  <c r="I305" i="32"/>
  <c r="T252" i="33"/>
  <c r="I313" i="34"/>
  <c r="J255" i="32"/>
  <c r="T253" i="33"/>
  <c r="J247" i="32"/>
  <c r="I309" i="34"/>
  <c r="S248" i="33"/>
  <c r="H304" i="34"/>
  <c r="H302" i="34"/>
  <c r="G304" i="34"/>
  <c r="H328" i="31"/>
  <c r="I244" i="33"/>
  <c r="I312" i="32"/>
  <c r="R302" i="33"/>
  <c r="R312" i="33"/>
  <c r="J262" i="31"/>
  <c r="H250" i="33"/>
  <c r="H313" i="32"/>
  <c r="I251" i="33"/>
  <c r="J253" i="34"/>
  <c r="J311" i="34"/>
  <c r="G245" i="33"/>
  <c r="J247" i="33"/>
  <c r="J247" i="34"/>
  <c r="G253" i="33"/>
  <c r="H263" i="31"/>
  <c r="R243" i="33"/>
  <c r="I305" i="34"/>
  <c r="R306" i="33"/>
  <c r="Q309" i="33"/>
  <c r="J250" i="33"/>
  <c r="H307" i="32"/>
  <c r="S249" i="33"/>
  <c r="S245" i="33"/>
  <c r="G251" i="33"/>
  <c r="R252" i="33"/>
  <c r="S304" i="33"/>
  <c r="G320" i="31"/>
  <c r="I247" i="33"/>
  <c r="G243" i="33"/>
  <c r="H271" i="31"/>
  <c r="J246" i="32"/>
  <c r="G254" i="32"/>
  <c r="G242" i="34"/>
  <c r="S251" i="33"/>
  <c r="G312" i="32"/>
  <c r="H255" i="32"/>
  <c r="H329" i="31"/>
  <c r="I308" i="32"/>
  <c r="T250" i="33"/>
  <c r="I246" i="32"/>
  <c r="R304" i="33"/>
  <c r="J325" i="31"/>
  <c r="T307" i="33"/>
  <c r="J304" i="34"/>
  <c r="I314" i="32"/>
  <c r="G311" i="32"/>
  <c r="I243" i="33"/>
  <c r="G331" i="31"/>
  <c r="I263" i="31"/>
  <c r="I267" i="31"/>
  <c r="J252" i="32"/>
  <c r="Q243" i="33"/>
  <c r="G252" i="34"/>
  <c r="J267" i="31"/>
  <c r="G247" i="33"/>
  <c r="R313" i="33"/>
  <c r="Q247" i="33"/>
  <c r="J251" i="34"/>
  <c r="G242" i="33"/>
  <c r="I306" i="32"/>
  <c r="J249" i="34"/>
  <c r="T305" i="33"/>
  <c r="G310" i="32"/>
  <c r="Q246" i="33"/>
  <c r="I328" i="31"/>
  <c r="G327" i="31"/>
  <c r="R305" i="33"/>
  <c r="H306" i="34"/>
  <c r="H307" i="34"/>
  <c r="J250" i="34"/>
  <c r="I253" i="33"/>
  <c r="Q303" i="33"/>
  <c r="J252" i="33"/>
  <c r="H251" i="33"/>
  <c r="I306" i="34"/>
  <c r="H306" i="32"/>
  <c r="T302" i="33"/>
  <c r="T249" i="33"/>
  <c r="H266" i="31"/>
  <c r="G247" i="34"/>
  <c r="I256" i="32"/>
  <c r="I265" i="31"/>
  <c r="J248" i="34"/>
  <c r="J302" i="34"/>
  <c r="J310" i="32"/>
  <c r="I316" i="32"/>
  <c r="I242" i="33"/>
  <c r="H326" i="31"/>
  <c r="J250" i="32"/>
  <c r="J246" i="34"/>
  <c r="J271" i="31"/>
  <c r="S244" i="33"/>
  <c r="I321" i="31"/>
  <c r="J245" i="34"/>
  <c r="S307" i="33"/>
  <c r="J331" i="31"/>
  <c r="T248" i="33"/>
  <c r="J305" i="32"/>
  <c r="Q310" i="33"/>
  <c r="J264" i="31"/>
  <c r="G244" i="33"/>
  <c r="H262" i="31"/>
  <c r="G246" i="33"/>
  <c r="G303" i="34"/>
  <c r="R247" i="33"/>
  <c r="H254" i="32"/>
  <c r="I254" i="32"/>
  <c r="T310" i="33"/>
  <c r="G321" i="31"/>
  <c r="R245" i="33"/>
  <c r="R308" i="33"/>
  <c r="H330" i="31"/>
  <c r="Q252" i="33"/>
  <c r="AP100" i="36"/>
  <c r="AM101" i="36"/>
  <c r="AO104" i="36"/>
  <c r="AN103" i="36"/>
  <c r="AN80" i="30"/>
  <c r="AM79" i="30"/>
  <c r="FD53" i="10" l="1"/>
  <c r="AP101" i="36"/>
  <c r="AM102" i="36"/>
  <c r="AO105" i="36"/>
  <c r="AN104" i="36"/>
  <c r="AM80" i="30"/>
  <c r="AN81" i="30"/>
  <c r="AP102" i="36" l="1"/>
  <c r="AM103" i="36"/>
  <c r="AO106" i="36"/>
  <c r="AN105" i="36"/>
  <c r="AM81" i="30"/>
  <c r="AN82" i="30"/>
  <c r="AP103" i="36" l="1"/>
  <c r="AM104" i="36"/>
  <c r="AO107" i="36"/>
  <c r="AN106" i="36"/>
  <c r="AN83" i="30"/>
  <c r="AM82" i="30"/>
  <c r="AP104" i="36" l="1"/>
  <c r="AM105" i="36"/>
  <c r="AO108" i="36"/>
  <c r="AN107" i="36"/>
  <c r="AN84" i="30"/>
  <c r="AM83" i="30"/>
  <c r="AP105" i="36" l="1"/>
  <c r="AM106" i="36"/>
  <c r="AO109" i="36"/>
  <c r="AN108" i="36"/>
  <c r="AN85" i="30"/>
  <c r="AM84" i="30"/>
  <c r="AP106" i="36" l="1"/>
  <c r="AM107" i="36"/>
  <c r="AO110" i="36"/>
  <c r="AN109" i="36"/>
  <c r="AN86" i="30"/>
  <c r="AM85" i="30"/>
  <c r="AP107" i="36" l="1"/>
  <c r="AM108" i="36"/>
  <c r="AO111" i="36"/>
  <c r="AN110" i="36"/>
  <c r="AN87" i="30"/>
  <c r="AM86" i="30"/>
  <c r="O40" i="36"/>
  <c r="O33" i="36"/>
  <c r="O59" i="36"/>
  <c r="O45" i="36"/>
  <c r="O88" i="36"/>
  <c r="O60" i="36"/>
  <c r="O52" i="36"/>
  <c r="O47" i="36"/>
  <c r="O64" i="36"/>
  <c r="O16" i="36"/>
  <c r="O81" i="36"/>
  <c r="O68" i="36"/>
  <c r="O93" i="36"/>
  <c r="O21" i="36"/>
  <c r="O73" i="36"/>
  <c r="O35" i="36"/>
  <c r="O29" i="36"/>
  <c r="O17" i="36"/>
  <c r="O41" i="36"/>
  <c r="O65" i="36"/>
  <c r="O31" i="36"/>
  <c r="O67" i="36"/>
  <c r="O8" i="36"/>
  <c r="O85" i="36"/>
  <c r="O7" i="36"/>
  <c r="O63" i="36"/>
  <c r="O84" i="36"/>
  <c r="O55" i="36"/>
  <c r="O96" i="36"/>
  <c r="O36" i="36"/>
  <c r="O11" i="36"/>
  <c r="O89" i="36"/>
  <c r="O56" i="36"/>
  <c r="O49" i="36"/>
  <c r="O13" i="36"/>
  <c r="O37" i="36"/>
  <c r="O9" i="36"/>
  <c r="O43" i="36"/>
  <c r="O57" i="36"/>
  <c r="O12" i="36"/>
  <c r="O92" i="36"/>
  <c r="O75" i="36"/>
  <c r="O4" i="36"/>
  <c r="O27" i="36"/>
  <c r="O51" i="36"/>
  <c r="O48" i="36"/>
  <c r="O32" i="36"/>
  <c r="O95" i="36"/>
  <c r="O5" i="36"/>
  <c r="O39" i="36"/>
  <c r="O87" i="36"/>
  <c r="O15" i="36"/>
  <c r="O19" i="36"/>
  <c r="O91" i="36"/>
  <c r="O20" i="36"/>
  <c r="O3" i="36"/>
  <c r="O83" i="36"/>
  <c r="O25" i="36"/>
  <c r="O77" i="36"/>
  <c r="O53" i="36"/>
  <c r="O61" i="36"/>
  <c r="O44" i="36"/>
  <c r="O28" i="36"/>
  <c r="O97" i="36"/>
  <c r="O80" i="36"/>
  <c r="O101" i="36" l="1"/>
  <c r="O102" i="36"/>
  <c r="O100" i="36"/>
  <c r="AP108" i="36"/>
  <c r="AM109" i="36"/>
  <c r="AO112" i="36"/>
  <c r="AN111" i="36"/>
  <c r="AN88" i="30"/>
  <c r="AM87" i="30"/>
  <c r="O76" i="36"/>
  <c r="O72" i="36"/>
  <c r="O71" i="36"/>
  <c r="O69" i="36"/>
  <c r="O23" i="36"/>
  <c r="O24" i="36"/>
  <c r="AP109" i="36" l="1"/>
  <c r="AM110" i="36"/>
  <c r="AO113" i="36"/>
  <c r="AN112" i="36"/>
  <c r="AM88" i="30"/>
  <c r="AN89" i="30"/>
  <c r="AP110" i="36" l="1"/>
  <c r="AM111" i="36"/>
  <c r="AO114" i="36"/>
  <c r="AN113" i="36"/>
  <c r="AM89" i="30"/>
  <c r="AN90" i="30"/>
  <c r="AP111" i="36" l="1"/>
  <c r="AM112" i="36"/>
  <c r="AO115" i="36"/>
  <c r="AN114" i="36"/>
  <c r="AN91" i="30"/>
  <c r="AM90" i="30"/>
  <c r="FP39" i="10" l="1"/>
  <c r="AP112" i="36"/>
  <c r="AM113" i="36"/>
  <c r="AO116" i="36"/>
  <c r="AN115" i="36"/>
  <c r="AN92" i="30"/>
  <c r="AM91" i="30"/>
  <c r="FP53" i="10" l="1"/>
  <c r="AP113" i="36"/>
  <c r="AM114" i="36"/>
  <c r="AO117" i="36"/>
  <c r="AN116" i="36"/>
  <c r="AM92" i="30"/>
  <c r="AN93" i="30"/>
  <c r="AP114" i="36" l="1"/>
  <c r="AM115" i="36"/>
  <c r="AO118" i="36"/>
  <c r="AN117" i="36"/>
  <c r="AM93" i="30"/>
  <c r="AN94" i="30"/>
  <c r="AP115" i="36" l="1"/>
  <c r="AM116" i="36"/>
  <c r="AO119" i="36"/>
  <c r="AN118" i="36"/>
  <c r="AM94" i="30"/>
  <c r="AN95" i="30"/>
  <c r="AP116" i="36" l="1"/>
  <c r="AM117" i="36"/>
  <c r="AO120" i="36"/>
  <c r="AN119" i="36"/>
  <c r="AM95" i="30"/>
  <c r="AN96" i="30"/>
  <c r="AP117" i="36" l="1"/>
  <c r="AM118" i="36"/>
  <c r="AO121" i="36"/>
  <c r="AN120" i="36"/>
  <c r="AM96" i="30"/>
  <c r="AN97" i="30"/>
  <c r="AP118" i="36" l="1"/>
  <c r="AM119" i="36"/>
  <c r="AO122" i="36"/>
  <c r="AN121" i="36"/>
  <c r="AM97" i="30"/>
  <c r="AN98" i="30"/>
  <c r="AP119" i="36" l="1"/>
  <c r="AM120" i="36"/>
  <c r="AO123" i="36"/>
  <c r="AN122" i="36"/>
  <c r="AN99" i="30"/>
  <c r="AM98" i="30"/>
  <c r="P36" i="36"/>
  <c r="P23" i="36"/>
  <c r="P87" i="36"/>
  <c r="P21" i="36"/>
  <c r="P28" i="36"/>
  <c r="P11" i="36"/>
  <c r="P68" i="36"/>
  <c r="P56" i="36"/>
  <c r="P91" i="36"/>
  <c r="P76" i="36"/>
  <c r="P12" i="36"/>
  <c r="P95" i="36"/>
  <c r="P19" i="36"/>
  <c r="P3" i="36"/>
  <c r="P15" i="36"/>
  <c r="P96" i="36"/>
  <c r="P77" i="36"/>
  <c r="P57" i="36"/>
  <c r="P52" i="36"/>
  <c r="P89" i="36"/>
  <c r="P75" i="36"/>
  <c r="P88" i="36"/>
  <c r="P7" i="36"/>
  <c r="P97" i="36"/>
  <c r="P39" i="36"/>
  <c r="P24" i="36"/>
  <c r="P8" i="36"/>
  <c r="P20" i="36"/>
  <c r="P72" i="36"/>
  <c r="P67" i="36"/>
  <c r="P32" i="36"/>
  <c r="P44" i="36"/>
  <c r="P49" i="36"/>
  <c r="P85" i="36"/>
  <c r="P41" i="36"/>
  <c r="P16" i="36"/>
  <c r="P84" i="36"/>
  <c r="P17" i="36"/>
  <c r="P4" i="36"/>
  <c r="P40" i="36"/>
  <c r="P27" i="36"/>
  <c r="P64" i="36"/>
  <c r="P45" i="36"/>
  <c r="P73" i="36"/>
  <c r="P13" i="36"/>
  <c r="P71" i="36"/>
  <c r="P55" i="36"/>
  <c r="P37" i="36"/>
  <c r="P61" i="36"/>
  <c r="P93" i="36"/>
  <c r="P80" i="36"/>
  <c r="P92" i="36"/>
  <c r="P5" i="36"/>
  <c r="P53" i="36"/>
  <c r="P33" i="36"/>
  <c r="P69" i="36"/>
  <c r="P35" i="36"/>
  <c r="P81" i="36"/>
  <c r="P59" i="36"/>
  <c r="P83" i="36"/>
  <c r="P43" i="36"/>
  <c r="P25" i="36"/>
  <c r="P60" i="36"/>
  <c r="P47" i="36"/>
  <c r="P29" i="36"/>
  <c r="P51" i="36"/>
  <c r="P63" i="36"/>
  <c r="P48" i="36"/>
  <c r="P31" i="36"/>
  <c r="P65" i="36"/>
  <c r="P9" i="36"/>
  <c r="P101" i="36" l="1"/>
  <c r="P100" i="36"/>
  <c r="P102" i="36"/>
  <c r="AP120" i="36"/>
  <c r="AM121" i="36"/>
  <c r="AO124" i="36"/>
  <c r="AN123" i="36"/>
  <c r="AM99" i="30"/>
  <c r="AN100" i="30"/>
  <c r="AP121" i="36" l="1"/>
  <c r="AM122" i="36"/>
  <c r="AO125" i="36"/>
  <c r="AN124" i="36"/>
  <c r="AN101" i="30"/>
  <c r="AM100" i="30"/>
  <c r="AP122" i="36" l="1"/>
  <c r="AM123" i="36"/>
  <c r="AO126" i="36"/>
  <c r="AN125" i="36"/>
  <c r="AN102" i="30"/>
  <c r="AM101" i="30"/>
  <c r="AP123" i="36" l="1"/>
  <c r="AM124" i="36"/>
  <c r="AO127" i="36"/>
  <c r="AN126" i="36"/>
  <c r="AN103" i="30"/>
  <c r="AM102" i="30"/>
  <c r="GB39" i="10" l="1"/>
  <c r="AP124" i="36"/>
  <c r="AM125" i="36"/>
  <c r="AO128" i="36"/>
  <c r="AN127" i="36"/>
  <c r="AN104" i="30"/>
  <c r="AM103" i="30"/>
  <c r="GB53" i="10" l="1"/>
  <c r="AP125" i="36"/>
  <c r="AM126" i="36"/>
  <c r="AO129" i="36"/>
  <c r="AN128" i="36"/>
  <c r="AN105" i="30"/>
  <c r="AM104" i="30"/>
  <c r="AP126" i="36" l="1"/>
  <c r="AM127" i="36"/>
  <c r="AO130" i="36"/>
  <c r="AN129" i="36"/>
  <c r="AN106" i="30"/>
  <c r="AM105" i="30"/>
  <c r="AP127" i="36" l="1"/>
  <c r="AM128" i="36"/>
  <c r="AO131" i="36"/>
  <c r="AN130" i="36"/>
  <c r="AM106" i="30"/>
  <c r="AN107" i="30"/>
  <c r="AP128" i="36" l="1"/>
  <c r="AM129" i="36"/>
  <c r="AO132" i="36"/>
  <c r="AN131" i="36"/>
  <c r="AN108" i="30"/>
  <c r="AM107" i="30"/>
  <c r="AP129" i="36" l="1"/>
  <c r="AM130" i="36"/>
  <c r="AO133" i="36"/>
  <c r="AN132" i="36"/>
  <c r="AN109" i="30"/>
  <c r="AM108" i="30"/>
  <c r="AP130" i="36" l="1"/>
  <c r="AM131" i="36"/>
  <c r="AO134" i="36"/>
  <c r="AN133" i="36"/>
  <c r="AM109" i="30"/>
  <c r="AN110" i="30"/>
  <c r="AP131" i="36" l="1"/>
  <c r="AM132" i="36"/>
  <c r="AO135" i="36"/>
  <c r="AN134" i="36"/>
  <c r="AM110" i="30"/>
  <c r="AN111" i="30"/>
  <c r="Q49" i="36"/>
  <c r="Q92" i="36"/>
  <c r="Q84" i="36"/>
  <c r="Q23" i="36"/>
  <c r="Q87" i="36"/>
  <c r="Q60" i="36"/>
  <c r="Q55" i="36"/>
  <c r="Q75" i="36"/>
  <c r="Q39" i="36"/>
  <c r="Q28" i="36"/>
  <c r="Q33" i="36"/>
  <c r="Q32" i="36"/>
  <c r="Q8" i="36"/>
  <c r="Q97" i="36"/>
  <c r="Q17" i="36"/>
  <c r="Q88" i="36"/>
  <c r="Q7" i="36"/>
  <c r="Q48" i="36"/>
  <c r="Q12" i="36"/>
  <c r="Q44" i="36"/>
  <c r="Q37" i="36"/>
  <c r="Q77" i="36"/>
  <c r="AP132" i="36" l="1"/>
  <c r="AM133" i="36"/>
  <c r="AO136" i="36"/>
  <c r="AN135" i="36"/>
  <c r="AM111" i="30"/>
  <c r="AN112" i="30"/>
  <c r="Q29" i="36"/>
  <c r="Q73" i="36"/>
  <c r="Q61" i="36"/>
  <c r="Q24" i="36"/>
  <c r="Q45" i="36"/>
  <c r="Q4" i="36"/>
  <c r="Q43" i="36"/>
  <c r="Q76" i="36"/>
  <c r="Q69" i="36"/>
  <c r="Q63" i="36"/>
  <c r="Q19" i="36"/>
  <c r="Q16" i="36"/>
  <c r="Q89" i="36"/>
  <c r="Q3" i="36"/>
  <c r="Q83" i="36"/>
  <c r="Q21" i="36"/>
  <c r="Q20" i="36"/>
  <c r="Q41" i="36"/>
  <c r="Q96" i="36"/>
  <c r="Q95" i="36"/>
  <c r="Q65" i="36"/>
  <c r="Q51" i="36"/>
  <c r="Q81" i="36"/>
  <c r="Q59" i="36"/>
  <c r="Q64" i="36"/>
  <c r="Q13" i="36"/>
  <c r="Q93" i="36"/>
  <c r="Q15" i="36"/>
  <c r="Q31" i="36"/>
  <c r="Q47" i="36"/>
  <c r="Q56" i="36"/>
  <c r="Q5" i="36"/>
  <c r="Q52" i="36"/>
  <c r="Q40" i="36"/>
  <c r="Q68" i="36"/>
  <c r="Q25" i="36"/>
  <c r="Q91" i="36"/>
  <c r="Q27" i="36"/>
  <c r="Q71" i="36"/>
  <c r="Q85" i="36"/>
  <c r="Q72" i="36"/>
  <c r="Q57" i="36"/>
  <c r="Q9" i="36"/>
  <c r="Q35" i="36"/>
  <c r="Q80" i="36"/>
  <c r="Q67" i="36"/>
  <c r="Q11" i="36"/>
  <c r="Q53" i="36"/>
  <c r="Q36" i="36"/>
  <c r="Q101" i="36" l="1"/>
  <c r="Q102" i="36"/>
  <c r="Q100" i="36"/>
  <c r="AP133" i="36"/>
  <c r="AM134" i="36"/>
  <c r="AO137" i="36"/>
  <c r="AN136" i="36"/>
  <c r="AN113" i="30"/>
  <c r="AM112" i="30"/>
  <c r="AP134" i="36" l="1"/>
  <c r="AM135" i="36"/>
  <c r="AO138" i="36"/>
  <c r="AN137" i="36"/>
  <c r="AN114" i="30"/>
  <c r="AM113" i="30"/>
  <c r="AP135" i="36" l="1"/>
  <c r="AM136" i="36"/>
  <c r="AO139" i="36"/>
  <c r="AN138" i="36"/>
  <c r="AN115" i="30"/>
  <c r="AM114" i="30"/>
  <c r="AP136" i="36" l="1"/>
  <c r="AM137" i="36"/>
  <c r="AO140" i="36"/>
  <c r="AN139" i="36"/>
  <c r="AN116" i="30"/>
  <c r="AM115" i="30"/>
  <c r="AP137" i="36" l="1"/>
  <c r="AM138" i="36"/>
  <c r="AO141" i="36"/>
  <c r="AN140" i="36"/>
  <c r="AM116" i="30"/>
  <c r="AN117" i="30"/>
  <c r="AP138" i="36" l="1"/>
  <c r="AM139" i="36"/>
  <c r="AO142" i="36"/>
  <c r="AN141" i="36"/>
  <c r="AM117" i="30"/>
  <c r="AN118" i="30"/>
  <c r="AP139" i="36" l="1"/>
  <c r="AM140" i="36"/>
  <c r="AO143" i="36"/>
  <c r="AN142" i="36"/>
  <c r="AN119" i="30"/>
  <c r="AM118" i="30"/>
  <c r="AP140" i="36" l="1"/>
  <c r="AM141" i="36"/>
  <c r="AO144" i="36"/>
  <c r="AN143" i="36"/>
  <c r="AM119" i="30"/>
  <c r="AN120" i="30"/>
  <c r="AP141" i="36" l="1"/>
  <c r="AM142" i="36"/>
  <c r="AO145" i="36"/>
  <c r="AN144" i="36"/>
  <c r="AN121" i="30"/>
  <c r="AM120" i="30"/>
  <c r="AP142" i="36" l="1"/>
  <c r="AM143" i="36"/>
  <c r="AO146" i="36"/>
  <c r="AN145" i="36"/>
  <c r="AN122" i="30"/>
  <c r="AM121" i="30"/>
  <c r="AP143" i="36" l="1"/>
  <c r="AM144" i="36"/>
  <c r="AO147" i="36"/>
  <c r="AN146" i="36"/>
  <c r="AN123" i="30"/>
  <c r="AM122" i="30"/>
  <c r="R60" i="36"/>
  <c r="R49" i="36"/>
  <c r="R45" i="36"/>
  <c r="R48" i="36"/>
  <c r="R89" i="36"/>
  <c r="R43" i="36"/>
  <c r="R28" i="36"/>
  <c r="R41" i="36"/>
  <c r="R63" i="36"/>
  <c r="R20" i="36"/>
  <c r="R32" i="36"/>
  <c r="R24" i="36"/>
  <c r="R81" i="36"/>
  <c r="R13" i="36"/>
  <c r="R27" i="36"/>
  <c r="R31" i="36"/>
  <c r="R93" i="36"/>
  <c r="R11" i="36"/>
  <c r="R57" i="36"/>
  <c r="R47" i="36"/>
  <c r="R52" i="36"/>
  <c r="R69" i="36"/>
  <c r="R85" i="36"/>
  <c r="R73" i="36"/>
  <c r="R96" i="36"/>
  <c r="R39" i="36"/>
  <c r="R53" i="36"/>
  <c r="R12" i="36"/>
  <c r="R36" i="36"/>
  <c r="R21" i="36"/>
  <c r="R35" i="36"/>
  <c r="R37" i="36"/>
  <c r="R97" i="36"/>
  <c r="R67" i="36"/>
  <c r="R59" i="36"/>
  <c r="R72" i="36"/>
  <c r="R95" i="36"/>
  <c r="R91" i="36"/>
  <c r="R8" i="36"/>
  <c r="R9" i="36"/>
  <c r="R51" i="36"/>
  <c r="R40" i="36"/>
  <c r="R61" i="36"/>
  <c r="R75" i="36"/>
  <c r="R56" i="36"/>
  <c r="R88" i="36"/>
  <c r="R68" i="36"/>
  <c r="R83" i="36"/>
  <c r="R77" i="36"/>
  <c r="R64" i="36"/>
  <c r="R15" i="36"/>
  <c r="R4" i="36"/>
  <c r="R25" i="36"/>
  <c r="R3" i="36"/>
  <c r="R71" i="36"/>
  <c r="R87" i="36"/>
  <c r="R84" i="36"/>
  <c r="R92" i="36"/>
  <c r="R17" i="36"/>
  <c r="R7" i="36"/>
  <c r="R5" i="36"/>
  <c r="R44" i="36"/>
  <c r="R29" i="36"/>
  <c r="R19" i="36"/>
  <c r="R23" i="36"/>
  <c r="R80" i="36"/>
  <c r="R65" i="36"/>
  <c r="R16" i="36"/>
  <c r="R101" i="36" l="1"/>
  <c r="R100" i="36"/>
  <c r="R102" i="36"/>
  <c r="AP144" i="36"/>
  <c r="AM145" i="36"/>
  <c r="AO148" i="36"/>
  <c r="AN147" i="36"/>
  <c r="AM123" i="30"/>
  <c r="AN124" i="30"/>
  <c r="R55" i="36"/>
  <c r="R76" i="36"/>
  <c r="R33" i="36"/>
  <c r="AP145" i="36" l="1"/>
  <c r="AM146" i="36"/>
  <c r="AO149" i="36"/>
  <c r="AN148" i="36"/>
  <c r="AM124" i="30"/>
  <c r="AN125" i="30"/>
  <c r="AP146" i="36" l="1"/>
  <c r="AM147" i="36"/>
  <c r="AO150" i="36"/>
  <c r="AN149" i="36"/>
  <c r="AM125" i="30"/>
  <c r="AN126" i="30"/>
  <c r="AP147" i="36" l="1"/>
  <c r="AM148" i="36"/>
  <c r="AO151" i="36"/>
  <c r="AN150" i="36"/>
  <c r="AM126" i="30"/>
  <c r="AN127" i="30"/>
  <c r="AP148" i="36" l="1"/>
  <c r="AM149" i="36"/>
  <c r="AO152" i="36"/>
  <c r="AN151" i="36"/>
  <c r="AM127" i="30"/>
  <c r="AN128" i="30"/>
  <c r="AP149" i="36" l="1"/>
  <c r="AM150" i="36"/>
  <c r="AO153" i="36"/>
  <c r="AN152" i="36"/>
  <c r="AM128" i="30"/>
  <c r="AN129" i="30"/>
  <c r="AP150" i="36" l="1"/>
  <c r="AM151" i="36"/>
  <c r="AO154" i="36"/>
  <c r="AN153" i="36"/>
  <c r="AM129" i="30"/>
  <c r="AN130" i="30"/>
  <c r="AP151" i="36" l="1"/>
  <c r="AM152" i="36"/>
  <c r="AO155" i="36"/>
  <c r="AN154" i="36"/>
  <c r="AN131" i="30"/>
  <c r="AM130" i="30"/>
  <c r="AP152" i="36" l="1"/>
  <c r="AM153" i="36"/>
  <c r="AO156" i="36"/>
  <c r="AN155" i="36"/>
  <c r="AM131" i="30"/>
  <c r="AN132" i="30"/>
  <c r="AP153" i="36" l="1"/>
  <c r="AM154" i="36"/>
  <c r="AO157" i="36"/>
  <c r="AN156" i="36"/>
  <c r="AN133" i="30"/>
  <c r="AM132" i="30"/>
  <c r="AP154" i="36" l="1"/>
  <c r="AM155" i="36"/>
  <c r="AO158" i="36"/>
  <c r="AN157" i="36"/>
  <c r="AN134" i="30"/>
  <c r="AM133" i="30"/>
  <c r="AP155" i="36" l="1"/>
  <c r="AM156" i="36"/>
  <c r="AO159" i="36"/>
  <c r="AN158" i="36"/>
  <c r="AN135" i="30"/>
  <c r="AM134" i="30"/>
  <c r="S57" i="36"/>
  <c r="S96" i="36"/>
  <c r="S61" i="36"/>
  <c r="S77" i="36"/>
  <c r="S83" i="36"/>
  <c r="S19" i="36"/>
  <c r="S29" i="36"/>
  <c r="S67" i="36"/>
  <c r="S28" i="36"/>
  <c r="S44" i="36"/>
  <c r="S95" i="36"/>
  <c r="S25" i="36"/>
  <c r="S80" i="36"/>
  <c r="S24" i="36"/>
  <c r="S84" i="36"/>
  <c r="S4" i="36"/>
  <c r="S27" i="36"/>
  <c r="S85" i="36"/>
  <c r="S69" i="36"/>
  <c r="S20" i="36"/>
  <c r="S68" i="36"/>
  <c r="S75" i="36"/>
  <c r="S8" i="36"/>
  <c r="S23" i="36"/>
  <c r="S36" i="36"/>
  <c r="S73" i="36"/>
  <c r="S40" i="36"/>
  <c r="S56" i="36"/>
  <c r="S15" i="36"/>
  <c r="S35" i="36"/>
  <c r="S92" i="36"/>
  <c r="S31" i="36"/>
  <c r="S91" i="36"/>
  <c r="S13" i="36"/>
  <c r="S52" i="36"/>
  <c r="S39" i="36"/>
  <c r="S76" i="36"/>
  <c r="S21" i="36"/>
  <c r="S81" i="36"/>
  <c r="S97" i="36"/>
  <c r="S33" i="36"/>
  <c r="S53" i="36"/>
  <c r="S48" i="36"/>
  <c r="S87" i="36"/>
  <c r="S47" i="36"/>
  <c r="S63" i="36"/>
  <c r="S45" i="36"/>
  <c r="S60" i="36"/>
  <c r="S5" i="36"/>
  <c r="S43" i="36"/>
  <c r="S9" i="36"/>
  <c r="S41" i="36"/>
  <c r="S93" i="36"/>
  <c r="S3" i="36"/>
  <c r="S89" i="36"/>
  <c r="S49" i="36"/>
  <c r="S65" i="36"/>
  <c r="S11" i="36"/>
  <c r="S64" i="36"/>
  <c r="S17" i="36"/>
  <c r="S55" i="36"/>
  <c r="S16" i="36"/>
  <c r="S59" i="36"/>
  <c r="S51" i="36"/>
  <c r="S7" i="36"/>
  <c r="S72" i="36"/>
  <c r="S12" i="36"/>
  <c r="S71" i="36"/>
  <c r="S88" i="36"/>
  <c r="S32" i="36"/>
  <c r="S37" i="36"/>
  <c r="S102" i="36" l="1"/>
  <c r="S100" i="36"/>
  <c r="S101" i="36"/>
  <c r="AP156" i="36"/>
  <c r="AM157" i="36"/>
  <c r="AO160" i="36"/>
  <c r="AN159" i="36"/>
  <c r="AM135" i="30"/>
  <c r="AN136" i="30"/>
  <c r="AP157" i="36" l="1"/>
  <c r="AM158" i="36"/>
  <c r="AO161" i="36"/>
  <c r="AN160" i="36"/>
  <c r="AM136" i="30"/>
  <c r="AN137" i="30"/>
  <c r="AP158" i="36" l="1"/>
  <c r="AM159" i="36"/>
  <c r="AO162" i="36"/>
  <c r="AN161" i="36"/>
  <c r="AN138" i="30"/>
  <c r="AM137" i="30"/>
  <c r="AP159" i="36" l="1"/>
  <c r="AM160" i="36"/>
  <c r="AO163" i="36"/>
  <c r="AN162" i="36"/>
  <c r="AM138" i="30"/>
  <c r="AN139" i="30"/>
  <c r="AP160" i="36" l="1"/>
  <c r="AM161" i="36"/>
  <c r="AO164" i="36"/>
  <c r="AN163" i="36"/>
  <c r="AN140" i="30"/>
  <c r="AM139" i="30"/>
  <c r="AP161" i="36" l="1"/>
  <c r="AM162" i="36"/>
  <c r="AO165" i="36"/>
  <c r="AN164" i="36"/>
  <c r="AN141" i="30"/>
  <c r="AM140" i="30"/>
  <c r="AP162" i="36" l="1"/>
  <c r="AM163" i="36"/>
  <c r="AO166" i="36"/>
  <c r="AN165" i="36"/>
  <c r="AM141" i="30"/>
  <c r="AN142" i="30"/>
  <c r="AP163" i="36" l="1"/>
  <c r="AM164" i="36"/>
  <c r="AO167" i="36"/>
  <c r="AN166" i="36"/>
  <c r="AM142" i="30"/>
  <c r="AN143" i="30"/>
  <c r="AP164" i="36" l="1"/>
  <c r="AM165" i="36"/>
  <c r="AO168" i="36"/>
  <c r="AN167" i="36"/>
  <c r="AM143" i="30"/>
  <c r="AN144" i="30"/>
  <c r="AP165" i="36" l="1"/>
  <c r="AM166" i="36"/>
  <c r="AO169" i="36"/>
  <c r="AN168" i="36"/>
  <c r="AN145" i="30"/>
  <c r="AM144" i="30"/>
  <c r="AP166" i="36" l="1"/>
  <c r="AM167" i="36"/>
  <c r="AO170" i="36"/>
  <c r="AN169" i="36"/>
  <c r="AN146" i="30"/>
  <c r="AM145" i="30"/>
  <c r="AP167" i="36" l="1"/>
  <c r="AM168" i="36"/>
  <c r="AO171" i="36"/>
  <c r="AN170" i="36"/>
  <c r="AM146" i="30"/>
  <c r="AN147" i="30"/>
  <c r="T44" i="36"/>
  <c r="T9" i="36"/>
  <c r="T7" i="36"/>
  <c r="T71" i="36"/>
  <c r="T11" i="36"/>
  <c r="T60" i="36"/>
  <c r="T23" i="36"/>
  <c r="T89" i="36"/>
  <c r="T87" i="36"/>
  <c r="T3" i="36"/>
  <c r="T40" i="36"/>
  <c r="T13" i="36"/>
  <c r="T93" i="36"/>
  <c r="T17" i="36"/>
  <c r="T80" i="36"/>
  <c r="T92" i="36"/>
  <c r="T52" i="36"/>
  <c r="T96" i="36"/>
  <c r="T84" i="36"/>
  <c r="T65" i="36"/>
  <c r="T57" i="36"/>
  <c r="T75" i="36"/>
  <c r="T83" i="36"/>
  <c r="T76" i="36"/>
  <c r="T61" i="36"/>
  <c r="T73" i="36"/>
  <c r="T36" i="36"/>
  <c r="T53" i="36"/>
  <c r="T67" i="36"/>
  <c r="T43" i="36"/>
  <c r="T5" i="36"/>
  <c r="T45" i="36"/>
  <c r="T39" i="36"/>
  <c r="T32" i="36"/>
  <c r="T41" i="36"/>
  <c r="T69" i="36"/>
  <c r="T55" i="36"/>
  <c r="T31" i="36"/>
  <c r="T24" i="36"/>
  <c r="T56" i="36"/>
  <c r="T16" i="36"/>
  <c r="T25" i="36"/>
  <c r="T33" i="36"/>
  <c r="T51" i="36"/>
  <c r="T27" i="36"/>
  <c r="T64" i="36"/>
  <c r="T28" i="36"/>
  <c r="T85" i="36"/>
  <c r="T48" i="36"/>
  <c r="T47" i="36"/>
  <c r="T68" i="36"/>
  <c r="T88" i="36"/>
  <c r="T77" i="36"/>
  <c r="T63" i="36"/>
  <c r="T59" i="36"/>
  <c r="T8" i="36"/>
  <c r="T20" i="36"/>
  <c r="T35" i="36"/>
  <c r="T29" i="36"/>
  <c r="T72" i="36"/>
  <c r="T37" i="36"/>
  <c r="T49" i="36"/>
  <c r="T97" i="36"/>
  <c r="T19" i="36"/>
  <c r="T81" i="36"/>
  <c r="T21" i="36"/>
  <c r="T91" i="36"/>
  <c r="T95" i="36"/>
  <c r="T15" i="36"/>
  <c r="T12" i="36"/>
  <c r="T101" i="36" l="1"/>
  <c r="T100" i="36"/>
  <c r="T102" i="36"/>
  <c r="AP168" i="36"/>
  <c r="AM169" i="36"/>
  <c r="AO172" i="36"/>
  <c r="AN171" i="36"/>
  <c r="AM147" i="30"/>
  <c r="AN148" i="30"/>
  <c r="T4" i="36"/>
  <c r="AP169" i="36" l="1"/>
  <c r="AM170" i="36"/>
  <c r="AO173" i="36"/>
  <c r="AN172" i="36"/>
  <c r="AN149" i="30"/>
  <c r="AM148" i="30"/>
  <c r="AP170" i="36" l="1"/>
  <c r="AM171" i="36"/>
  <c r="AO174" i="36"/>
  <c r="AN173" i="36"/>
  <c r="AN150" i="30"/>
  <c r="AM149" i="30"/>
  <c r="AP171" i="36" l="1"/>
  <c r="AM172" i="36"/>
  <c r="AO175" i="36"/>
  <c r="AN174" i="36"/>
  <c r="AM150" i="30"/>
  <c r="AN151" i="30"/>
  <c r="AP172" i="36" l="1"/>
  <c r="AM173" i="36"/>
  <c r="AO176" i="36"/>
  <c r="AN175" i="36"/>
  <c r="AN152" i="30"/>
  <c r="AM151" i="30"/>
  <c r="AP173" i="36" l="1"/>
  <c r="AM174" i="36"/>
  <c r="AO177" i="36"/>
  <c r="AN176" i="36"/>
  <c r="AM152" i="30"/>
  <c r="AN153" i="30"/>
  <c r="AP174" i="36" l="1"/>
  <c r="AM175" i="36"/>
  <c r="AO178" i="36"/>
  <c r="AN177" i="36"/>
  <c r="AM153" i="30"/>
  <c r="AN154" i="30"/>
  <c r="AP175" i="36" l="1"/>
  <c r="AM176" i="36"/>
  <c r="AO179" i="36"/>
  <c r="AN178" i="36"/>
  <c r="AM154" i="30"/>
  <c r="AN155" i="30"/>
  <c r="AP176" i="36" l="1"/>
  <c r="AM177" i="36"/>
  <c r="AO180" i="36"/>
  <c r="AN179" i="36"/>
  <c r="AN156" i="30"/>
  <c r="AM155" i="30"/>
  <c r="AP177" i="36" l="1"/>
  <c r="AM178" i="36"/>
  <c r="AO181" i="36"/>
  <c r="AN180" i="36"/>
  <c r="AN157" i="30"/>
  <c r="AM156" i="30"/>
  <c r="AP178" i="36" l="1"/>
  <c r="AM179" i="36"/>
  <c r="AO182" i="36"/>
  <c r="AN181" i="36"/>
  <c r="AN158" i="30"/>
  <c r="AM157" i="30"/>
  <c r="AP179" i="36" l="1"/>
  <c r="AM180" i="36"/>
  <c r="AO183" i="36"/>
  <c r="AN182" i="36"/>
  <c r="AN159" i="30"/>
  <c r="AM158" i="30"/>
  <c r="U71" i="36"/>
  <c r="U85" i="36"/>
  <c r="U97" i="36"/>
  <c r="U68" i="36"/>
  <c r="U96" i="36"/>
  <c r="U95" i="36"/>
  <c r="U52" i="36"/>
  <c r="U76" i="36"/>
  <c r="U89" i="36"/>
  <c r="U4" i="36"/>
  <c r="U40" i="36"/>
  <c r="U72" i="36"/>
  <c r="U49" i="36"/>
  <c r="U24" i="36"/>
  <c r="U75" i="36"/>
  <c r="U83" i="36"/>
  <c r="U7" i="36"/>
  <c r="U56" i="36"/>
  <c r="U27" i="36"/>
  <c r="U33" i="36"/>
  <c r="U47" i="36"/>
  <c r="U13" i="36"/>
  <c r="U73" i="36"/>
  <c r="U23" i="36"/>
  <c r="U93" i="36"/>
  <c r="U69" i="36"/>
  <c r="U17" i="36"/>
  <c r="U91" i="36"/>
  <c r="U19" i="36"/>
  <c r="U16" i="36"/>
  <c r="U5" i="36"/>
  <c r="U12" i="36"/>
  <c r="U25" i="36"/>
  <c r="U37" i="36"/>
  <c r="U92" i="36"/>
  <c r="U43" i="36"/>
  <c r="U15" i="36"/>
  <c r="U63" i="36"/>
  <c r="U29" i="36"/>
  <c r="U87" i="36"/>
  <c r="U57" i="36"/>
  <c r="U44" i="36"/>
  <c r="U48" i="36"/>
  <c r="U9" i="36"/>
  <c r="U11" i="36"/>
  <c r="U35" i="36"/>
  <c r="U3" i="36"/>
  <c r="U21" i="36"/>
  <c r="U28" i="36"/>
  <c r="U41" i="36"/>
  <c r="U8" i="36"/>
  <c r="U77" i="36"/>
  <c r="U60" i="36"/>
  <c r="U84" i="36"/>
  <c r="U55" i="36"/>
  <c r="U67" i="36"/>
  <c r="U81" i="36"/>
  <c r="U88" i="36"/>
  <c r="U20" i="36"/>
  <c r="U64" i="36"/>
  <c r="U36" i="36"/>
  <c r="U39" i="36"/>
  <c r="U51" i="36"/>
  <c r="U31" i="36"/>
  <c r="U53" i="36"/>
  <c r="U61" i="36"/>
  <c r="U80" i="36"/>
  <c r="U45" i="36"/>
  <c r="U59" i="36"/>
  <c r="U65" i="36"/>
  <c r="U32" i="36"/>
  <c r="U102" i="36" l="1"/>
  <c r="U100" i="36"/>
  <c r="U101" i="36"/>
  <c r="AP180" i="36"/>
  <c r="AM181" i="36"/>
  <c r="AO184" i="36"/>
  <c r="AN183" i="36"/>
  <c r="AN160" i="30"/>
  <c r="AM159" i="30"/>
  <c r="AP181" i="36" l="1"/>
  <c r="AM182" i="36"/>
  <c r="AO185" i="36"/>
  <c r="AN184" i="36"/>
  <c r="AN161" i="30"/>
  <c r="AM160" i="30"/>
  <c r="AP182" i="36" l="1"/>
  <c r="AM183" i="36"/>
  <c r="AO186" i="36"/>
  <c r="AN185" i="36"/>
  <c r="AN162" i="30"/>
  <c r="AM161" i="30"/>
  <c r="AP183" i="36" l="1"/>
  <c r="AM184" i="36"/>
  <c r="AO187" i="36"/>
  <c r="AN186" i="36"/>
  <c r="AM162" i="30"/>
  <c r="AN163" i="30"/>
  <c r="AP184" i="36" l="1"/>
  <c r="AM185" i="36"/>
  <c r="AO188" i="36"/>
  <c r="AN187" i="36"/>
  <c r="AN164" i="30"/>
  <c r="AM163" i="30"/>
  <c r="AP185" i="36" l="1"/>
  <c r="AM186" i="36"/>
  <c r="AO189" i="36"/>
  <c r="AN188" i="36"/>
  <c r="AM164" i="30"/>
  <c r="AN165" i="30"/>
  <c r="AP186" i="36" l="1"/>
  <c r="AM187" i="36"/>
  <c r="AO190" i="36"/>
  <c r="AN189" i="36"/>
  <c r="AN166" i="30"/>
  <c r="AM165" i="30"/>
  <c r="AP187" i="36" l="1"/>
  <c r="AM188" i="36"/>
  <c r="AO191" i="36"/>
  <c r="AN190" i="36"/>
  <c r="AN167" i="30"/>
  <c r="AM166" i="30"/>
  <c r="AP188" i="36" l="1"/>
  <c r="AM189" i="36"/>
  <c r="AO192" i="36"/>
  <c r="AN191" i="36"/>
  <c r="AN168" i="30"/>
  <c r="AM167" i="30"/>
  <c r="AP189" i="36" l="1"/>
  <c r="AM190" i="36"/>
  <c r="AO193" i="36"/>
  <c r="AN192" i="36"/>
  <c r="AN169" i="30"/>
  <c r="AM168" i="30"/>
  <c r="AP190" i="36" l="1"/>
  <c r="AM191" i="36"/>
  <c r="AO194" i="36"/>
  <c r="AN193" i="36"/>
  <c r="AN170" i="30"/>
  <c r="AM169" i="30"/>
  <c r="AP191" i="36" l="1"/>
  <c r="AM192" i="36"/>
  <c r="AO195" i="36"/>
  <c r="AN194" i="36"/>
  <c r="AN171" i="30"/>
  <c r="AM170" i="30"/>
  <c r="AP192" i="36" l="1"/>
  <c r="AM193" i="36"/>
  <c r="AO196" i="36"/>
  <c r="AN195" i="36"/>
  <c r="AM171" i="30"/>
  <c r="AN172" i="30"/>
  <c r="AP193" i="36" l="1"/>
  <c r="AM194" i="36"/>
  <c r="AO197" i="36"/>
  <c r="AN197" i="36" s="1"/>
  <c r="AN196" i="36"/>
  <c r="AN173" i="30"/>
  <c r="AM172" i="30"/>
  <c r="AP194" i="36" l="1"/>
  <c r="AM195" i="36"/>
  <c r="AN174" i="30"/>
  <c r="AM173" i="30"/>
  <c r="AP195" i="36" l="1"/>
  <c r="AM196" i="36"/>
  <c r="AN175" i="30"/>
  <c r="AM174" i="30"/>
  <c r="AP196" i="36" l="1"/>
  <c r="AM197" i="36"/>
  <c r="AP197" i="36" s="1"/>
  <c r="AN176" i="30"/>
  <c r="AM175" i="30"/>
  <c r="AN177" i="30" l="1"/>
  <c r="AM176" i="30"/>
  <c r="AN178" i="30" l="1"/>
  <c r="AM177" i="30"/>
  <c r="AM178" i="30" l="1"/>
  <c r="AN179" i="30"/>
  <c r="AN180" i="30" l="1"/>
  <c r="AM179" i="30"/>
  <c r="AM180" i="30" l="1"/>
  <c r="AN181" i="30"/>
  <c r="AN182" i="30" l="1"/>
  <c r="AM181" i="30"/>
  <c r="AM182" i="30" l="1"/>
  <c r="AN183" i="30"/>
  <c r="AN184" i="30" l="1"/>
  <c r="AM183" i="30"/>
  <c r="AN185" i="30" l="1"/>
  <c r="AM184" i="30"/>
  <c r="AM185" i="30" l="1"/>
  <c r="AN186" i="30"/>
  <c r="AN187" i="30" l="1"/>
  <c r="AM186" i="30"/>
  <c r="AM187" i="30" l="1"/>
  <c r="AN188" i="30"/>
  <c r="AN189" i="30" l="1"/>
  <c r="AM188" i="30"/>
  <c r="AM189" i="30" l="1"/>
  <c r="AN190" i="30"/>
  <c r="AN191" i="30" l="1"/>
  <c r="AM190" i="30"/>
  <c r="AM191" i="30" l="1"/>
  <c r="AN192" i="30"/>
  <c r="AN193" i="30" l="1"/>
  <c r="AM192" i="30"/>
  <c r="AM193" i="30" l="1"/>
  <c r="AN194" i="30"/>
  <c r="AM194" i="30" l="1"/>
  <c r="AN195" i="30"/>
  <c r="AM195" i="30" l="1"/>
  <c r="AN196" i="30"/>
  <c r="AM196" i="30" l="1"/>
  <c r="AN197" i="30"/>
  <c r="AM197" i="30" s="1"/>
  <c r="AQ44" i="29" l="1"/>
  <c r="AQ45" i="29"/>
  <c r="AQ46" i="29"/>
  <c r="AQ47" i="29"/>
  <c r="AQ48" i="29"/>
  <c r="AQ49" i="29"/>
  <c r="AQ50" i="29"/>
  <c r="AQ51" i="29"/>
  <c r="AQ52" i="29"/>
  <c r="AQ53" i="29"/>
  <c r="AQ54" i="29"/>
  <c r="AQ55" i="29"/>
  <c r="AQ56" i="29"/>
  <c r="AQ57" i="29"/>
  <c r="AQ58" i="29"/>
  <c r="AQ59" i="29"/>
  <c r="AQ60" i="29"/>
  <c r="AQ61" i="29"/>
  <c r="AQ62" i="29"/>
  <c r="AQ63" i="29"/>
  <c r="AQ64" i="29"/>
  <c r="AQ65" i="29"/>
  <c r="AQ66" i="29"/>
  <c r="AQ67" i="29"/>
  <c r="AQ68" i="29"/>
  <c r="AQ69" i="29"/>
  <c r="AQ70" i="29"/>
  <c r="AQ71" i="29"/>
  <c r="AQ72" i="29"/>
  <c r="AQ73" i="29"/>
  <c r="AQ74" i="29"/>
  <c r="AQ75" i="29"/>
  <c r="AQ76" i="29"/>
  <c r="AQ77" i="29"/>
  <c r="AQ78" i="29"/>
  <c r="AQ79" i="29"/>
  <c r="AQ80" i="29"/>
  <c r="AQ81" i="29"/>
  <c r="AQ82" i="29"/>
  <c r="AQ83" i="29"/>
  <c r="AQ84" i="29"/>
  <c r="AQ85" i="29"/>
  <c r="AQ86" i="29"/>
  <c r="AQ87" i="29"/>
  <c r="AQ88" i="29"/>
  <c r="AQ89" i="29"/>
  <c r="AQ90" i="29"/>
  <c r="AQ91" i="29"/>
  <c r="AQ92" i="29"/>
  <c r="AQ93" i="29"/>
  <c r="AQ94" i="29"/>
  <c r="AQ95" i="29"/>
  <c r="AQ96" i="29"/>
  <c r="AQ97" i="29"/>
  <c r="AQ98" i="29"/>
  <c r="AQ99" i="29"/>
  <c r="AQ100" i="29"/>
  <c r="AQ101" i="29"/>
  <c r="AQ102" i="29"/>
  <c r="AQ103" i="29"/>
  <c r="AQ104" i="29"/>
  <c r="AZ44" i="29"/>
  <c r="AZ45" i="29"/>
  <c r="AZ46" i="29"/>
  <c r="AZ47" i="29"/>
  <c r="AZ48" i="29"/>
  <c r="AZ49" i="29"/>
  <c r="AZ50" i="29"/>
  <c r="AZ51" i="29"/>
  <c r="AZ52" i="29"/>
  <c r="AZ53" i="29"/>
  <c r="AZ54" i="29"/>
  <c r="AZ55" i="29"/>
  <c r="AZ56" i="29"/>
  <c r="AZ57" i="29"/>
  <c r="AZ58" i="29"/>
  <c r="AZ59" i="29"/>
  <c r="AZ60" i="29"/>
  <c r="AZ61" i="29"/>
  <c r="AZ62" i="29"/>
  <c r="AZ63" i="29"/>
  <c r="AZ64" i="29"/>
  <c r="AZ65" i="29"/>
  <c r="AZ66" i="29"/>
  <c r="AZ67" i="29"/>
  <c r="AZ68" i="29"/>
  <c r="AZ69" i="29"/>
  <c r="AZ70" i="29"/>
  <c r="AZ71" i="29"/>
  <c r="AZ72" i="29"/>
  <c r="AZ73" i="29"/>
  <c r="AZ74" i="29"/>
  <c r="AZ75" i="29"/>
  <c r="AZ76" i="29"/>
  <c r="AZ77" i="29"/>
  <c r="AZ78" i="29"/>
  <c r="AZ79" i="29"/>
  <c r="AZ80" i="29"/>
  <c r="AZ81" i="29"/>
  <c r="AZ82" i="29"/>
  <c r="AZ83" i="29"/>
  <c r="AZ84" i="29"/>
  <c r="B3" i="10"/>
  <c r="AH1" i="29"/>
  <c r="AH1" i="30" l="1"/>
  <c r="A15" i="30"/>
  <c r="A7" i="30"/>
  <c r="A6" i="30"/>
  <c r="A5" i="30"/>
  <c r="A4" i="30"/>
  <c r="A3" i="30"/>
  <c r="D1" i="30"/>
  <c r="AZ38" i="29"/>
  <c r="AQ38" i="29"/>
  <c r="AZ37" i="29"/>
  <c r="AQ37" i="29"/>
  <c r="AZ36" i="29"/>
  <c r="AQ36" i="29"/>
  <c r="AZ35" i="29"/>
  <c r="AQ35" i="29"/>
  <c r="D33" i="30" l="1"/>
  <c r="E1" i="30"/>
  <c r="AL1" i="30"/>
  <c r="AM1" i="30"/>
  <c r="AO1" i="30"/>
  <c r="E33" i="30" l="1"/>
  <c r="D47" i="30"/>
  <c r="D40" i="30"/>
  <c r="F1" i="30"/>
  <c r="AL2" i="30"/>
  <c r="AV14" i="22"/>
  <c r="AU14" i="22"/>
  <c r="F33" i="30" l="1"/>
  <c r="E47" i="30"/>
  <c r="E40" i="30"/>
  <c r="G1" i="30"/>
  <c r="H1" i="30" s="1"/>
  <c r="AO2" i="30"/>
  <c r="AL3" i="30"/>
  <c r="I1" i="30" l="1"/>
  <c r="G33" i="30"/>
  <c r="H33" i="30" s="1"/>
  <c r="F47" i="30"/>
  <c r="F40" i="30"/>
  <c r="AO3" i="30"/>
  <c r="AL4" i="30"/>
  <c r="J1" i="30" l="1"/>
  <c r="I33" i="30"/>
  <c r="H47" i="30"/>
  <c r="H55" i="30"/>
  <c r="H40" i="30"/>
  <c r="G47" i="30"/>
  <c r="G40" i="30"/>
  <c r="AO4" i="30"/>
  <c r="AL5" i="30"/>
  <c r="H59" i="30" l="1"/>
  <c r="H56" i="30"/>
  <c r="H67" i="30"/>
  <c r="H64" i="30"/>
  <c r="K1" i="30"/>
  <c r="H63" i="30"/>
  <c r="I47" i="30"/>
  <c r="J33" i="30"/>
  <c r="I55" i="30"/>
  <c r="I40" i="30"/>
  <c r="AO5" i="30"/>
  <c r="AL6" i="30"/>
  <c r="I59" i="30" l="1"/>
  <c r="I56" i="30"/>
  <c r="I67" i="30"/>
  <c r="I64" i="30"/>
  <c r="I63" i="30"/>
  <c r="L1" i="30"/>
  <c r="J55" i="30"/>
  <c r="J40" i="30"/>
  <c r="J47" i="30"/>
  <c r="K33" i="30"/>
  <c r="AO6" i="30"/>
  <c r="AL7" i="30"/>
  <c r="J59" i="30" l="1"/>
  <c r="J56" i="30"/>
  <c r="J67" i="30"/>
  <c r="J64" i="30"/>
  <c r="J63" i="30"/>
  <c r="K47" i="30"/>
  <c r="L33" i="30"/>
  <c r="K55" i="30"/>
  <c r="K40" i="30"/>
  <c r="M1" i="30"/>
  <c r="AO7" i="30"/>
  <c r="AL8" i="30"/>
  <c r="AQ197" i="29"/>
  <c r="AQ196" i="29"/>
  <c r="AQ195" i="29"/>
  <c r="AQ194" i="29"/>
  <c r="AQ193" i="29"/>
  <c r="AQ192" i="29"/>
  <c r="AQ191" i="29"/>
  <c r="AQ190" i="29"/>
  <c r="AQ189" i="29"/>
  <c r="AQ188" i="29"/>
  <c r="AQ187" i="29"/>
  <c r="AQ186" i="29"/>
  <c r="AQ185" i="29"/>
  <c r="AQ184" i="29"/>
  <c r="AQ183" i="29"/>
  <c r="AQ182" i="29"/>
  <c r="AQ181" i="29"/>
  <c r="AQ180" i="29"/>
  <c r="AQ179" i="29"/>
  <c r="AQ178" i="29"/>
  <c r="AQ177" i="29"/>
  <c r="AQ176" i="29"/>
  <c r="AQ175" i="29"/>
  <c r="AQ174" i="29"/>
  <c r="AQ173" i="29"/>
  <c r="AQ172" i="29"/>
  <c r="AQ171" i="29"/>
  <c r="AQ170" i="29"/>
  <c r="AQ169" i="29"/>
  <c r="AQ168" i="29"/>
  <c r="AQ167" i="29"/>
  <c r="AQ166" i="29"/>
  <c r="AQ165" i="29"/>
  <c r="AQ164" i="29"/>
  <c r="AQ163" i="29"/>
  <c r="AQ162" i="29"/>
  <c r="AQ161" i="29"/>
  <c r="AQ160" i="29"/>
  <c r="AQ159" i="29"/>
  <c r="AQ158" i="29"/>
  <c r="AQ157" i="29"/>
  <c r="AQ156" i="29"/>
  <c r="AQ155" i="29"/>
  <c r="AQ154" i="29"/>
  <c r="AQ153" i="29"/>
  <c r="AQ152" i="29"/>
  <c r="AQ151" i="29"/>
  <c r="AQ150" i="29"/>
  <c r="AQ149" i="29"/>
  <c r="AQ148" i="29"/>
  <c r="AQ147" i="29"/>
  <c r="AQ146" i="29"/>
  <c r="AQ145" i="29"/>
  <c r="AQ144" i="29"/>
  <c r="AQ143" i="29"/>
  <c r="AQ142" i="29"/>
  <c r="AQ141" i="29"/>
  <c r="AQ140" i="29"/>
  <c r="AQ139" i="29"/>
  <c r="AQ138" i="29"/>
  <c r="AQ137" i="29"/>
  <c r="AQ136" i="29"/>
  <c r="AQ135" i="29"/>
  <c r="AQ134" i="29"/>
  <c r="AQ133" i="29"/>
  <c r="AQ132" i="29"/>
  <c r="AQ131" i="29"/>
  <c r="AQ130" i="29"/>
  <c r="AQ129" i="29"/>
  <c r="AQ128" i="29"/>
  <c r="AQ127" i="29"/>
  <c r="AQ126" i="29"/>
  <c r="AQ125" i="29"/>
  <c r="AQ124" i="29"/>
  <c r="AQ123" i="29"/>
  <c r="AQ122" i="29"/>
  <c r="AZ121" i="29"/>
  <c r="AQ121" i="29"/>
  <c r="AZ120" i="29"/>
  <c r="AQ120" i="29"/>
  <c r="AZ119" i="29"/>
  <c r="AQ119" i="29"/>
  <c r="AZ118" i="29"/>
  <c r="AQ118" i="29"/>
  <c r="AZ117" i="29"/>
  <c r="AQ117" i="29"/>
  <c r="AZ116" i="29"/>
  <c r="AQ116" i="29"/>
  <c r="AZ115" i="29"/>
  <c r="AQ115" i="29"/>
  <c r="AZ114" i="29"/>
  <c r="AQ114" i="29"/>
  <c r="AZ113" i="29"/>
  <c r="AQ113" i="29"/>
  <c r="AZ112" i="29"/>
  <c r="AQ112" i="29"/>
  <c r="AZ111" i="29"/>
  <c r="AQ111" i="29"/>
  <c r="AZ110" i="29"/>
  <c r="AQ110" i="29"/>
  <c r="AZ109" i="29"/>
  <c r="AQ109" i="29"/>
  <c r="AZ108" i="29"/>
  <c r="AQ108" i="29"/>
  <c r="AZ107" i="29"/>
  <c r="AQ107" i="29"/>
  <c r="AZ106" i="29"/>
  <c r="AQ106" i="29"/>
  <c r="AZ105" i="29"/>
  <c r="AQ105" i="29"/>
  <c r="AZ104" i="29"/>
  <c r="AZ103" i="29"/>
  <c r="AZ102" i="29"/>
  <c r="AZ101" i="29"/>
  <c r="AZ100" i="29"/>
  <c r="AZ99" i="29"/>
  <c r="AZ98" i="29"/>
  <c r="AZ97" i="29"/>
  <c r="AZ96" i="29"/>
  <c r="AZ95" i="29"/>
  <c r="AZ94" i="29"/>
  <c r="AZ93" i="29"/>
  <c r="AZ92" i="29"/>
  <c r="AZ91" i="29"/>
  <c r="AZ90" i="29"/>
  <c r="AZ89" i="29"/>
  <c r="AZ88" i="29"/>
  <c r="AZ87" i="29"/>
  <c r="AZ86" i="29"/>
  <c r="AZ85" i="29"/>
  <c r="AZ43" i="29"/>
  <c r="AQ43" i="29"/>
  <c r="AZ42" i="29"/>
  <c r="AQ42" i="29"/>
  <c r="AZ41" i="29"/>
  <c r="AQ41" i="29"/>
  <c r="AZ40" i="29"/>
  <c r="AQ40" i="29"/>
  <c r="AZ39" i="29"/>
  <c r="AQ39" i="29"/>
  <c r="AZ34" i="29"/>
  <c r="AQ34" i="29"/>
  <c r="AZ33" i="29"/>
  <c r="AQ33" i="29"/>
  <c r="AZ32" i="29"/>
  <c r="AQ32" i="29"/>
  <c r="AZ31" i="29"/>
  <c r="AQ31" i="29"/>
  <c r="AZ30" i="29"/>
  <c r="AQ30" i="29"/>
  <c r="AZ29" i="29"/>
  <c r="AQ29" i="29"/>
  <c r="AZ28" i="29"/>
  <c r="AQ28" i="29"/>
  <c r="AZ27" i="29"/>
  <c r="AQ27" i="29"/>
  <c r="AZ26" i="29"/>
  <c r="AZ25" i="29"/>
  <c r="AZ24" i="29"/>
  <c r="AZ23" i="29"/>
  <c r="AZ22" i="29"/>
  <c r="AZ21" i="29"/>
  <c r="AZ20" i="29"/>
  <c r="AZ19" i="29"/>
  <c r="AZ18" i="29"/>
  <c r="AZ17" i="29"/>
  <c r="AZ16" i="29"/>
  <c r="AZ15" i="29"/>
  <c r="AZ14" i="29"/>
  <c r="AZ13" i="29"/>
  <c r="AZ12" i="29"/>
  <c r="AZ11" i="29"/>
  <c r="AZ10" i="29"/>
  <c r="AZ9" i="29"/>
  <c r="AZ8" i="29"/>
  <c r="AZ7" i="29"/>
  <c r="AZ6" i="29"/>
  <c r="AZ5" i="29"/>
  <c r="AZ4" i="29"/>
  <c r="AZ3" i="29"/>
  <c r="AZ2" i="29"/>
  <c r="AP2" i="29"/>
  <c r="AP3" i="29" s="1"/>
  <c r="AP4" i="29" s="1"/>
  <c r="AN2" i="29"/>
  <c r="AN3" i="29" s="1"/>
  <c r="AN4" i="29" s="1"/>
  <c r="AI2" i="29"/>
  <c r="D1" i="29" s="1"/>
  <c r="D2" i="29"/>
  <c r="K56" i="30" l="1"/>
  <c r="K59" i="30"/>
  <c r="K64" i="30"/>
  <c r="K67" i="30"/>
  <c r="L55" i="30"/>
  <c r="L40" i="30"/>
  <c r="L47" i="30"/>
  <c r="M33" i="30"/>
  <c r="N1" i="30"/>
  <c r="K63" i="30"/>
  <c r="AO8" i="30"/>
  <c r="AL9" i="30"/>
  <c r="D85" i="29"/>
  <c r="D54" i="29"/>
  <c r="D69" i="29"/>
  <c r="AL1" i="29"/>
  <c r="E2" i="29"/>
  <c r="D18" i="29"/>
  <c r="D33" i="29"/>
  <c r="AH2" i="29"/>
  <c r="AH3" i="29" s="1"/>
  <c r="AH4" i="29" s="1"/>
  <c r="AH5" i="29" s="1"/>
  <c r="AH6" i="29" s="1"/>
  <c r="AH7" i="29" s="1"/>
  <c r="AH8" i="29" s="1"/>
  <c r="AH9" i="29" s="1"/>
  <c r="AH10" i="29" s="1"/>
  <c r="AH11" i="29" s="1"/>
  <c r="AH12" i="29" s="1"/>
  <c r="AH13" i="29" s="1"/>
  <c r="AH14" i="29" s="1"/>
  <c r="AH15" i="29" s="1"/>
  <c r="AH16" i="29" s="1"/>
  <c r="AJ2" i="29"/>
  <c r="AI3" i="29" s="1"/>
  <c r="AJ3" i="29" s="1"/>
  <c r="AI4" i="29" s="1"/>
  <c r="AJ4" i="29" s="1"/>
  <c r="AI5" i="29" s="1"/>
  <c r="AJ5" i="29" s="1"/>
  <c r="AI6" i="29" s="1"/>
  <c r="AJ6" i="29" s="1"/>
  <c r="AI7" i="29" s="1"/>
  <c r="AJ7" i="29" s="1"/>
  <c r="AI8" i="29" s="1"/>
  <c r="AJ8" i="29" s="1"/>
  <c r="AI9" i="29" s="1"/>
  <c r="AJ9" i="29" s="1"/>
  <c r="AI10" i="29" s="1"/>
  <c r="AJ10" i="29" s="1"/>
  <c r="AI11" i="29" s="1"/>
  <c r="AJ11" i="29" s="1"/>
  <c r="AI12" i="29" s="1"/>
  <c r="AJ12" i="29" s="1"/>
  <c r="AI13" i="29" s="1"/>
  <c r="AJ13" i="29" s="1"/>
  <c r="AI14" i="29" s="1"/>
  <c r="AJ14" i="29" s="1"/>
  <c r="AI15" i="29" s="1"/>
  <c r="AJ15" i="29" s="1"/>
  <c r="AI16" i="29" s="1"/>
  <c r="AJ16" i="29" s="1"/>
  <c r="AP5" i="29"/>
  <c r="AP6" i="29" s="1"/>
  <c r="AP7" i="29" s="1"/>
  <c r="AP8" i="29" s="1"/>
  <c r="AP9" i="29" s="1"/>
  <c r="AP10" i="29" s="1"/>
  <c r="AP11" i="29" s="1"/>
  <c r="AP12" i="29" s="1"/>
  <c r="AP13" i="29" s="1"/>
  <c r="AP14" i="29" s="1"/>
  <c r="AP15" i="29" s="1"/>
  <c r="AP16" i="29" s="1"/>
  <c r="AP17" i="29" s="1"/>
  <c r="AP18" i="29" s="1"/>
  <c r="AP19" i="29" s="1"/>
  <c r="AP20" i="29" s="1"/>
  <c r="AP21" i="29" s="1"/>
  <c r="AP22" i="29" s="1"/>
  <c r="AP23" i="29" s="1"/>
  <c r="AP24" i="29" s="1"/>
  <c r="AP25" i="29" s="1"/>
  <c r="AP26" i="29" s="1"/>
  <c r="AP27" i="29" s="1"/>
  <c r="AP28" i="29" s="1"/>
  <c r="AP29" i="29" s="1"/>
  <c r="AP30" i="29" s="1"/>
  <c r="AP31" i="29" s="1"/>
  <c r="AP32" i="29" s="1"/>
  <c r="AP33" i="29" s="1"/>
  <c r="AP34" i="29" s="1"/>
  <c r="AN5" i="29"/>
  <c r="AM4" i="29"/>
  <c r="E1" i="29"/>
  <c r="AO1" i="29"/>
  <c r="AM3" i="29" l="1"/>
  <c r="AM1" i="29"/>
  <c r="L59" i="30"/>
  <c r="L56" i="30"/>
  <c r="L67" i="30"/>
  <c r="L64" i="30"/>
  <c r="O1" i="30"/>
  <c r="L63" i="30"/>
  <c r="M47" i="30"/>
  <c r="N33" i="30"/>
  <c r="M40" i="30"/>
  <c r="M55" i="30"/>
  <c r="D101" i="29"/>
  <c r="D107" i="29" s="1"/>
  <c r="D113" i="29" s="1"/>
  <c r="D84" i="29"/>
  <c r="AP39" i="29"/>
  <c r="AP35" i="29"/>
  <c r="AP36" i="29" s="1"/>
  <c r="AP37" i="29" s="1"/>
  <c r="AP38" i="29" s="1"/>
  <c r="AO9" i="30"/>
  <c r="AL10" i="30"/>
  <c r="E69" i="29"/>
  <c r="E85" i="29"/>
  <c r="E54" i="29"/>
  <c r="AL2" i="29"/>
  <c r="AP40" i="29"/>
  <c r="AP41" i="29" s="1"/>
  <c r="AP42" i="29" s="1"/>
  <c r="AP43" i="29" s="1"/>
  <c r="AP44" i="29" s="1"/>
  <c r="AP45" i="29" s="1"/>
  <c r="AP46" i="29" s="1"/>
  <c r="AP47" i="29" s="1"/>
  <c r="AP48" i="29" s="1"/>
  <c r="AP49" i="29" s="1"/>
  <c r="AP50" i="29" s="1"/>
  <c r="AP51" i="29" s="1"/>
  <c r="AP52" i="29" s="1"/>
  <c r="AP53" i="29" s="1"/>
  <c r="AP54" i="29" s="1"/>
  <c r="AP55" i="29" s="1"/>
  <c r="AP56" i="29" s="1"/>
  <c r="AP57" i="29" s="1"/>
  <c r="AP58" i="29" s="1"/>
  <c r="AP59" i="29" s="1"/>
  <c r="AP60" i="29" s="1"/>
  <c r="AP61" i="29" s="1"/>
  <c r="AP62" i="29" s="1"/>
  <c r="AP63" i="29" s="1"/>
  <c r="AP64" i="29" s="1"/>
  <c r="AP65" i="29" s="1"/>
  <c r="AP66" i="29" s="1"/>
  <c r="AP67" i="29" s="1"/>
  <c r="AP68" i="29" s="1"/>
  <c r="AP69" i="29" s="1"/>
  <c r="AP70" i="29" s="1"/>
  <c r="AP71" i="29" s="1"/>
  <c r="AP72" i="29" s="1"/>
  <c r="AP73" i="29" s="1"/>
  <c r="AP74" i="29" s="1"/>
  <c r="AP75" i="29" s="1"/>
  <c r="AP76" i="29" s="1"/>
  <c r="AP77" i="29" s="1"/>
  <c r="AP78" i="29" s="1"/>
  <c r="AP79" i="29" s="1"/>
  <c r="AP80" i="29" s="1"/>
  <c r="AP81" i="29" s="1"/>
  <c r="AP82" i="29" s="1"/>
  <c r="AP83" i="29" s="1"/>
  <c r="AP84" i="29" s="1"/>
  <c r="AP85" i="29" s="1"/>
  <c r="AP86" i="29" s="1"/>
  <c r="AP87" i="29" s="1"/>
  <c r="AP88" i="29" s="1"/>
  <c r="AP89" i="29" s="1"/>
  <c r="AP90" i="29" s="1"/>
  <c r="AP91" i="29" s="1"/>
  <c r="AP92" i="29" s="1"/>
  <c r="AP93" i="29" s="1"/>
  <c r="AP94" i="29" s="1"/>
  <c r="AP95" i="29" s="1"/>
  <c r="AP96" i="29" s="1"/>
  <c r="AP97" i="29" s="1"/>
  <c r="AP98" i="29" s="1"/>
  <c r="AP99" i="29" s="1"/>
  <c r="AP100" i="29" s="1"/>
  <c r="AP101" i="29" s="1"/>
  <c r="AP102" i="29" s="1"/>
  <c r="AP103" i="29" s="1"/>
  <c r="AP104" i="29" s="1"/>
  <c r="F2" i="29"/>
  <c r="E33" i="29"/>
  <c r="E18" i="29"/>
  <c r="F1" i="29"/>
  <c r="AN6" i="29"/>
  <c r="AM5" i="29"/>
  <c r="AM2" i="29"/>
  <c r="M59" i="30" l="1"/>
  <c r="M56" i="30"/>
  <c r="M67" i="30"/>
  <c r="M64" i="30"/>
  <c r="P1" i="30"/>
  <c r="M63" i="30"/>
  <c r="N55" i="30"/>
  <c r="N40" i="30"/>
  <c r="O33" i="30"/>
  <c r="N47" i="30"/>
  <c r="E101" i="29"/>
  <c r="E107" i="29" s="1"/>
  <c r="E113" i="29" s="1"/>
  <c r="E84" i="29"/>
  <c r="AO10" i="30"/>
  <c r="AL11" i="30"/>
  <c r="F85" i="29"/>
  <c r="F54" i="29"/>
  <c r="F69" i="29"/>
  <c r="AL3" i="29"/>
  <c r="AO2" i="29"/>
  <c r="G2" i="29"/>
  <c r="H2" i="29" s="1"/>
  <c r="F18" i="29"/>
  <c r="F33" i="29"/>
  <c r="G1" i="29"/>
  <c r="H1" i="29" s="1"/>
  <c r="AN7" i="29"/>
  <c r="AM6" i="29"/>
  <c r="FQ47" i="14"/>
  <c r="FP47" i="14"/>
  <c r="FO47" i="14"/>
  <c r="FN47" i="14"/>
  <c r="FM47" i="14"/>
  <c r="FL47" i="14"/>
  <c r="FK47" i="14"/>
  <c r="FJ47" i="14"/>
  <c r="FI47" i="14"/>
  <c r="FH47" i="14"/>
  <c r="FG47" i="14"/>
  <c r="FF47" i="14"/>
  <c r="FE47" i="14"/>
  <c r="FD47" i="14"/>
  <c r="FC47" i="14"/>
  <c r="FB47" i="14"/>
  <c r="FA47" i="14"/>
  <c r="EZ47" i="14"/>
  <c r="EY47" i="14"/>
  <c r="EX47" i="14"/>
  <c r="EW47" i="14"/>
  <c r="EV47" i="14"/>
  <c r="EU47" i="14"/>
  <c r="ET47" i="14"/>
  <c r="ES47" i="14"/>
  <c r="ER47" i="14"/>
  <c r="EQ47" i="14"/>
  <c r="EP47" i="14"/>
  <c r="EO47" i="14"/>
  <c r="EN47" i="14"/>
  <c r="EM47" i="14"/>
  <c r="EL47" i="14"/>
  <c r="EK47" i="14"/>
  <c r="EJ47" i="14"/>
  <c r="EI47" i="14"/>
  <c r="EH47" i="14"/>
  <c r="EG47" i="14"/>
  <c r="EF47" i="14"/>
  <c r="EE47" i="14"/>
  <c r="ED47" i="14"/>
  <c r="EC47" i="14"/>
  <c r="EB47" i="14"/>
  <c r="EA47" i="14"/>
  <c r="DZ47" i="14"/>
  <c r="DY47" i="14"/>
  <c r="DX47" i="14"/>
  <c r="DW47" i="14"/>
  <c r="DV47" i="14"/>
  <c r="DU47" i="14"/>
  <c r="DT47" i="14"/>
  <c r="DS47" i="14"/>
  <c r="DR47" i="14"/>
  <c r="DQ47" i="14"/>
  <c r="DP47" i="14"/>
  <c r="DO47" i="14"/>
  <c r="DN47" i="14"/>
  <c r="DM47" i="14"/>
  <c r="DL47" i="14"/>
  <c r="DK47" i="14"/>
  <c r="DJ47" i="14"/>
  <c r="DI47" i="14"/>
  <c r="DH47" i="14"/>
  <c r="DG47" i="14"/>
  <c r="DF47" i="14"/>
  <c r="DE47" i="14"/>
  <c r="DD47" i="14"/>
  <c r="DC47" i="14"/>
  <c r="DB47" i="14"/>
  <c r="DA47" i="14"/>
  <c r="CZ47" i="14"/>
  <c r="CY47" i="14"/>
  <c r="CX47" i="14"/>
  <c r="CW47" i="14"/>
  <c r="CV47" i="14"/>
  <c r="CU47" i="14"/>
  <c r="CT47" i="14"/>
  <c r="CS47" i="14"/>
  <c r="CR47" i="14"/>
  <c r="CQ47" i="14"/>
  <c r="CP47" i="14"/>
  <c r="CO47" i="14"/>
  <c r="CN47" i="14"/>
  <c r="CM47" i="14"/>
  <c r="CL47" i="14"/>
  <c r="CK47" i="14"/>
  <c r="CJ47" i="14"/>
  <c r="CI47" i="14"/>
  <c r="CH47" i="14"/>
  <c r="CG47" i="14"/>
  <c r="CF47" i="14"/>
  <c r="CE47" i="14"/>
  <c r="CD47" i="14"/>
  <c r="CC47" i="14"/>
  <c r="CB47" i="14"/>
  <c r="CA47" i="14"/>
  <c r="BZ47" i="14"/>
  <c r="BY47" i="14"/>
  <c r="BX47" i="14"/>
  <c r="BW47" i="14"/>
  <c r="BV47" i="14"/>
  <c r="BU47" i="14"/>
  <c r="BT47" i="14"/>
  <c r="BS47" i="14"/>
  <c r="BR47" i="14"/>
  <c r="BQ47" i="14"/>
  <c r="BP47" i="14"/>
  <c r="BO47" i="14"/>
  <c r="BN47" i="14"/>
  <c r="BM47" i="14"/>
  <c r="BL47" i="14"/>
  <c r="BK47" i="14"/>
  <c r="BJ47" i="14"/>
  <c r="BI47" i="14"/>
  <c r="BH47" i="14"/>
  <c r="BG47" i="14"/>
  <c r="BF47" i="14"/>
  <c r="I2" i="29" l="1"/>
  <c r="H85" i="29"/>
  <c r="H54" i="29"/>
  <c r="H18" i="29"/>
  <c r="H69" i="29"/>
  <c r="H33" i="29"/>
  <c r="N59" i="30"/>
  <c r="N56" i="30"/>
  <c r="N67" i="30"/>
  <c r="N64" i="30"/>
  <c r="O47" i="30"/>
  <c r="P33" i="30"/>
  <c r="O40" i="30"/>
  <c r="O55" i="30"/>
  <c r="N63" i="30"/>
  <c r="Q1" i="30"/>
  <c r="I1" i="29"/>
  <c r="F101" i="29"/>
  <c r="F107" i="29" s="1"/>
  <c r="F113" i="29" s="1"/>
  <c r="F84" i="29"/>
  <c r="AO11" i="30"/>
  <c r="AL12" i="30"/>
  <c r="G69" i="29"/>
  <c r="G85" i="29"/>
  <c r="G54" i="29"/>
  <c r="AO3" i="29"/>
  <c r="AL4" i="29"/>
  <c r="G33" i="29"/>
  <c r="G18" i="29"/>
  <c r="AN8" i="29"/>
  <c r="AM7" i="29"/>
  <c r="D41" i="30"/>
  <c r="D44" i="30"/>
  <c r="D19" i="30"/>
  <c r="D10" i="30"/>
  <c r="D51" i="30"/>
  <c r="D22" i="30"/>
  <c r="D11" i="30"/>
  <c r="D13" i="30"/>
  <c r="D3" i="30"/>
  <c r="D4" i="30"/>
  <c r="D24" i="30"/>
  <c r="D28" i="30"/>
  <c r="D35" i="30"/>
  <c r="D14" i="30"/>
  <c r="D7" i="30"/>
  <c r="D20" i="30"/>
  <c r="D26" i="30"/>
  <c r="D23" i="30"/>
  <c r="D25" i="30"/>
  <c r="D21" i="30"/>
  <c r="D37" i="30"/>
  <c r="D5" i="30"/>
  <c r="D15" i="30"/>
  <c r="D8" i="30"/>
  <c r="D18" i="30"/>
  <c r="D42" i="30"/>
  <c r="D49" i="30"/>
  <c r="D6" i="30"/>
  <c r="D12" i="30"/>
  <c r="D29" i="30"/>
  <c r="D9" i="30"/>
  <c r="D27" i="30"/>
  <c r="I85" i="29" l="1"/>
  <c r="I54" i="29"/>
  <c r="I18" i="29"/>
  <c r="I69" i="29"/>
  <c r="I33" i="29"/>
  <c r="J2" i="29"/>
  <c r="H101" i="29"/>
  <c r="H107" i="29" s="1"/>
  <c r="H113" i="29" s="1"/>
  <c r="H84" i="29"/>
  <c r="O59" i="30"/>
  <c r="O56" i="30"/>
  <c r="O67" i="30"/>
  <c r="O64" i="30"/>
  <c r="R1" i="30"/>
  <c r="O63" i="30"/>
  <c r="Q33" i="30"/>
  <c r="P55" i="30"/>
  <c r="P40" i="30"/>
  <c r="P47" i="30"/>
  <c r="J1" i="29"/>
  <c r="D30" i="30"/>
  <c r="D48" i="30" s="1"/>
  <c r="D50" i="30" s="1"/>
  <c r="D52" i="30" s="1"/>
  <c r="D68" i="30"/>
  <c r="D43" i="30"/>
  <c r="D45" i="30" s="1"/>
  <c r="D65" i="30"/>
  <c r="D34" i="30"/>
  <c r="D36" i="30" s="1"/>
  <c r="G101" i="29"/>
  <c r="G107" i="29" s="1"/>
  <c r="G113" i="29" s="1"/>
  <c r="G84" i="29"/>
  <c r="AO12" i="30"/>
  <c r="AL13" i="30"/>
  <c r="AL5" i="29"/>
  <c r="AO4" i="29"/>
  <c r="AN9" i="29"/>
  <c r="AM8" i="29"/>
  <c r="I101" i="29" l="1"/>
  <c r="I107" i="29" s="1"/>
  <c r="I113" i="29" s="1"/>
  <c r="I84" i="29"/>
  <c r="J85" i="29"/>
  <c r="J54" i="29"/>
  <c r="J18" i="29"/>
  <c r="K2" i="29"/>
  <c r="J69" i="29"/>
  <c r="J33" i="29"/>
  <c r="P56" i="30"/>
  <c r="P59" i="30"/>
  <c r="P64" i="30"/>
  <c r="P67" i="30"/>
  <c r="R33" i="30"/>
  <c r="Q55" i="30"/>
  <c r="Q40" i="30"/>
  <c r="Q47" i="30"/>
  <c r="P63" i="30"/>
  <c r="K1" i="29"/>
  <c r="D53" i="30"/>
  <c r="D60" i="30"/>
  <c r="D38" i="30"/>
  <c r="D39" i="30" s="1"/>
  <c r="D55" i="30"/>
  <c r="AO13" i="30"/>
  <c r="AL14" i="30"/>
  <c r="AO5" i="29"/>
  <c r="AL6" i="29"/>
  <c r="AN10" i="29"/>
  <c r="AM9" i="29"/>
  <c r="J84" i="29" l="1"/>
  <c r="J101" i="29"/>
  <c r="J107" i="29" s="1"/>
  <c r="J113" i="29" s="1"/>
  <c r="K69" i="29"/>
  <c r="K33" i="29"/>
  <c r="L2" i="29"/>
  <c r="K85" i="29"/>
  <c r="K54" i="29"/>
  <c r="K18" i="29"/>
  <c r="D56" i="30"/>
  <c r="D59" i="30"/>
  <c r="D61" i="30" s="1"/>
  <c r="D48" i="29" s="1"/>
  <c r="D64" i="30"/>
  <c r="D66" i="30" s="1"/>
  <c r="D67" i="30"/>
  <c r="D69" i="30" s="1"/>
  <c r="Q59" i="30"/>
  <c r="Q56" i="30"/>
  <c r="Q67" i="30"/>
  <c r="Q64" i="30"/>
  <c r="R47" i="30"/>
  <c r="R55" i="30"/>
  <c r="R40" i="30"/>
  <c r="Q63" i="30"/>
  <c r="L1" i="29"/>
  <c r="D57" i="30"/>
  <c r="D63" i="30"/>
  <c r="AO14" i="30"/>
  <c r="AL15" i="30"/>
  <c r="AO6" i="29"/>
  <c r="AL7" i="29"/>
  <c r="AN11" i="29"/>
  <c r="AM10" i="29"/>
  <c r="L85" i="29" l="1"/>
  <c r="L54" i="29"/>
  <c r="L18" i="29"/>
  <c r="L69" i="29"/>
  <c r="L33" i="29"/>
  <c r="M2" i="29"/>
  <c r="K84" i="29"/>
  <c r="K101" i="29"/>
  <c r="K107" i="29" s="1"/>
  <c r="K113" i="29" s="1"/>
  <c r="R56" i="30"/>
  <c r="R59" i="30"/>
  <c r="R64" i="30"/>
  <c r="R67" i="30"/>
  <c r="R63" i="30"/>
  <c r="M1" i="29"/>
  <c r="AO15" i="30"/>
  <c r="AL16" i="30"/>
  <c r="AO7" i="29"/>
  <c r="AL8" i="29"/>
  <c r="AN12" i="29"/>
  <c r="AM11" i="29"/>
  <c r="L84" i="29" l="1"/>
  <c r="L101" i="29"/>
  <c r="L107" i="29" s="1"/>
  <c r="L113" i="29" s="1"/>
  <c r="M85" i="29"/>
  <c r="M54" i="29"/>
  <c r="M18" i="29"/>
  <c r="M33" i="29"/>
  <c r="M69" i="29"/>
  <c r="N2" i="29"/>
  <c r="N1" i="29"/>
  <c r="AL17" i="30"/>
  <c r="AO16" i="30"/>
  <c r="AL9" i="29"/>
  <c r="AO8" i="29"/>
  <c r="AN13" i="29"/>
  <c r="AM12" i="29"/>
  <c r="M101" i="29" l="1"/>
  <c r="M107" i="29" s="1"/>
  <c r="M113" i="29" s="1"/>
  <c r="M84" i="29"/>
  <c r="N69" i="29"/>
  <c r="N33" i="29"/>
  <c r="O2" i="29"/>
  <c r="N54" i="29"/>
  <c r="N85" i="29"/>
  <c r="N18" i="29"/>
  <c r="O1" i="29"/>
  <c r="AO17" i="30"/>
  <c r="AL18" i="30"/>
  <c r="AL10" i="29"/>
  <c r="AO9" i="29"/>
  <c r="AN14" i="29"/>
  <c r="AM13" i="29"/>
  <c r="E95" i="14"/>
  <c r="N101" i="29" l="1"/>
  <c r="N107" i="29" s="1"/>
  <c r="N113" i="29" s="1"/>
  <c r="N84" i="29"/>
  <c r="O69" i="29"/>
  <c r="O33" i="29"/>
  <c r="P2" i="29"/>
  <c r="O54" i="29"/>
  <c r="O18" i="29"/>
  <c r="O85" i="29"/>
  <c r="P1" i="29"/>
  <c r="E101" i="14"/>
  <c r="E107" i="14" s="1"/>
  <c r="E111" i="14" s="1"/>
  <c r="E108" i="14"/>
  <c r="E96" i="14"/>
  <c r="E99" i="14"/>
  <c r="E103" i="14"/>
  <c r="E110" i="14"/>
  <c r="E98" i="14"/>
  <c r="E102" i="14"/>
  <c r="E105" i="14"/>
  <c r="E109" i="14"/>
  <c r="E97" i="14"/>
  <c r="E104" i="14"/>
  <c r="AO18" i="30"/>
  <c r="AL19" i="30"/>
  <c r="AO10" i="29"/>
  <c r="AL11" i="29"/>
  <c r="AN15" i="29"/>
  <c r="AM14" i="29"/>
  <c r="F95" i="14"/>
  <c r="P85" i="29" l="1"/>
  <c r="P54" i="29"/>
  <c r="P18" i="29"/>
  <c r="P33" i="29"/>
  <c r="Q2" i="29"/>
  <c r="P69" i="29"/>
  <c r="O101" i="29"/>
  <c r="O107" i="29" s="1"/>
  <c r="O113" i="29" s="1"/>
  <c r="O84" i="29"/>
  <c r="Q1" i="29"/>
  <c r="F103" i="14"/>
  <c r="F110" i="14"/>
  <c r="F98" i="14"/>
  <c r="F102" i="14"/>
  <c r="F105" i="14"/>
  <c r="F109" i="14"/>
  <c r="F97" i="14"/>
  <c r="F104" i="14"/>
  <c r="F108" i="14"/>
  <c r="F96" i="14"/>
  <c r="F99" i="14"/>
  <c r="F101" i="14"/>
  <c r="F107" i="14" s="1"/>
  <c r="F111" i="14" s="1"/>
  <c r="AO19" i="30"/>
  <c r="AL20" i="30"/>
  <c r="AO11" i="29"/>
  <c r="AL12" i="29"/>
  <c r="AN16" i="29"/>
  <c r="AM15" i="29"/>
  <c r="G95" i="14"/>
  <c r="B37" i="18"/>
  <c r="B36" i="18"/>
  <c r="B35" i="18"/>
  <c r="B34" i="18"/>
  <c r="B33" i="18"/>
  <c r="XET121" i="18"/>
  <c r="XET120" i="18"/>
  <c r="XET119" i="18"/>
  <c r="XET118" i="18"/>
  <c r="XET117" i="18"/>
  <c r="XET116" i="18"/>
  <c r="XET115" i="18"/>
  <c r="XET114" i="18"/>
  <c r="XET113" i="18"/>
  <c r="XET112" i="18"/>
  <c r="XET111" i="18"/>
  <c r="XET110" i="18"/>
  <c r="XET109" i="18"/>
  <c r="XET108" i="18"/>
  <c r="XET107" i="18"/>
  <c r="XET106" i="18"/>
  <c r="XET105" i="18"/>
  <c r="XET104" i="18"/>
  <c r="XET103" i="18"/>
  <c r="XET102" i="18"/>
  <c r="XET101" i="18"/>
  <c r="XET100" i="18"/>
  <c r="XET99" i="18"/>
  <c r="XET98" i="18"/>
  <c r="XET97" i="18"/>
  <c r="XET96" i="18"/>
  <c r="XET95" i="18"/>
  <c r="XET94" i="18"/>
  <c r="XET93" i="18"/>
  <c r="XET92" i="18"/>
  <c r="XET91" i="18"/>
  <c r="XET90" i="18"/>
  <c r="XET89" i="18"/>
  <c r="XET88" i="18"/>
  <c r="XET87" i="18"/>
  <c r="XET86" i="18"/>
  <c r="XET85" i="18"/>
  <c r="XET84" i="18"/>
  <c r="XET83" i="18"/>
  <c r="XET82" i="18"/>
  <c r="XET81" i="18"/>
  <c r="XET80" i="18"/>
  <c r="XET79" i="18"/>
  <c r="XET78" i="18"/>
  <c r="XET77" i="18"/>
  <c r="XET76" i="18"/>
  <c r="XET75" i="18"/>
  <c r="XET74" i="18"/>
  <c r="XET73" i="18"/>
  <c r="XET72" i="18"/>
  <c r="XET71" i="18"/>
  <c r="XET70" i="18"/>
  <c r="XET69" i="18"/>
  <c r="XET68" i="18"/>
  <c r="XET67" i="18"/>
  <c r="XET66" i="18"/>
  <c r="XET65" i="18"/>
  <c r="XET64" i="18"/>
  <c r="XET63" i="18"/>
  <c r="XET62" i="18"/>
  <c r="XET61" i="18"/>
  <c r="XET60" i="18"/>
  <c r="XET59" i="18"/>
  <c r="XET58" i="18"/>
  <c r="XET57" i="18"/>
  <c r="XET56" i="18"/>
  <c r="XET55" i="18"/>
  <c r="XET54" i="18"/>
  <c r="XET53" i="18"/>
  <c r="XET52" i="18"/>
  <c r="XET51" i="18"/>
  <c r="XET50" i="18"/>
  <c r="XET49" i="18"/>
  <c r="XET48" i="18"/>
  <c r="XET47" i="18"/>
  <c r="XET46" i="18"/>
  <c r="XET45" i="18"/>
  <c r="XET44" i="18"/>
  <c r="XET43" i="18"/>
  <c r="XET42" i="18"/>
  <c r="XET41" i="18"/>
  <c r="XET40" i="18"/>
  <c r="XET39" i="18"/>
  <c r="XET38" i="18"/>
  <c r="XET37" i="18"/>
  <c r="XET36" i="18"/>
  <c r="XET35" i="18"/>
  <c r="XET34" i="18"/>
  <c r="XET33" i="18"/>
  <c r="XET32" i="18"/>
  <c r="XET31" i="18"/>
  <c r="XET30" i="18"/>
  <c r="XET29" i="18"/>
  <c r="XET28" i="18"/>
  <c r="XET27" i="18"/>
  <c r="XET26" i="18"/>
  <c r="XET25" i="18"/>
  <c r="XET24" i="18"/>
  <c r="XET23" i="18"/>
  <c r="XET22" i="18"/>
  <c r="XET21" i="18"/>
  <c r="XET20" i="18"/>
  <c r="XET19" i="18"/>
  <c r="XET18" i="18"/>
  <c r="XET17" i="18"/>
  <c r="XET16" i="18"/>
  <c r="XET15" i="18"/>
  <c r="XET14" i="18"/>
  <c r="XET13" i="18"/>
  <c r="XET12" i="18"/>
  <c r="XET11" i="18"/>
  <c r="XET10" i="18"/>
  <c r="XET9" i="18"/>
  <c r="XET8" i="18"/>
  <c r="XET7" i="18"/>
  <c r="XET6" i="18"/>
  <c r="XET5" i="18"/>
  <c r="XET4" i="18"/>
  <c r="XET3" i="18"/>
  <c r="XET2" i="18"/>
  <c r="AI2" i="22"/>
  <c r="D76" i="29"/>
  <c r="D30" i="29"/>
  <c r="D19" i="29"/>
  <c r="D4" i="29"/>
  <c r="D26" i="29"/>
  <c r="D23" i="29"/>
  <c r="D27" i="29"/>
  <c r="D81" i="29"/>
  <c r="D80" i="29"/>
  <c r="D72" i="29"/>
  <c r="D34" i="29"/>
  <c r="D13" i="29"/>
  <c r="D14" i="29"/>
  <c r="D78" i="29"/>
  <c r="D22" i="29"/>
  <c r="D6" i="29"/>
  <c r="D5" i="29"/>
  <c r="D74" i="29"/>
  <c r="D9" i="29"/>
  <c r="D3" i="29"/>
  <c r="D35" i="29"/>
  <c r="D10" i="29"/>
  <c r="E35" i="18" l="1"/>
  <c r="FY35" i="18"/>
  <c r="FY43" i="18" s="1"/>
  <c r="FU35" i="18"/>
  <c r="FU43" i="18" s="1"/>
  <c r="FQ35" i="18"/>
  <c r="FQ43" i="18" s="1"/>
  <c r="FM35" i="18"/>
  <c r="FM43" i="18" s="1"/>
  <c r="FI35" i="18"/>
  <c r="FI43" i="18" s="1"/>
  <c r="FE35" i="18"/>
  <c r="FE43" i="18" s="1"/>
  <c r="FA35" i="18"/>
  <c r="FA43" i="18" s="1"/>
  <c r="EW35" i="18"/>
  <c r="EW43" i="18" s="1"/>
  <c r="ES35" i="18"/>
  <c r="ES43" i="18" s="1"/>
  <c r="EO35" i="18"/>
  <c r="EO43" i="18" s="1"/>
  <c r="EK35" i="18"/>
  <c r="EK43" i="18" s="1"/>
  <c r="EG35" i="18"/>
  <c r="EG43" i="18" s="1"/>
  <c r="EC35" i="18"/>
  <c r="EC43" i="18" s="1"/>
  <c r="DY35" i="18"/>
  <c r="DY43" i="18" s="1"/>
  <c r="DU35" i="18"/>
  <c r="DU43" i="18" s="1"/>
  <c r="DQ35" i="18"/>
  <c r="DQ43" i="18" s="1"/>
  <c r="DM35" i="18"/>
  <c r="DM43" i="18" s="1"/>
  <c r="DI35" i="18"/>
  <c r="DI43" i="18" s="1"/>
  <c r="DE35" i="18"/>
  <c r="DE43" i="18" s="1"/>
  <c r="DA35" i="18"/>
  <c r="DA43" i="18" s="1"/>
  <c r="CW35" i="18"/>
  <c r="CW43" i="18" s="1"/>
  <c r="CS35" i="18"/>
  <c r="CO35" i="18"/>
  <c r="CK35" i="18"/>
  <c r="CG35" i="18"/>
  <c r="CC35" i="18"/>
  <c r="GB35" i="18"/>
  <c r="GB43" i="18" s="1"/>
  <c r="FX35" i="18"/>
  <c r="FX43" i="18" s="1"/>
  <c r="FT35" i="18"/>
  <c r="FT43" i="18" s="1"/>
  <c r="FP35" i="18"/>
  <c r="FP43" i="18" s="1"/>
  <c r="FL35" i="18"/>
  <c r="FL43" i="18" s="1"/>
  <c r="FH35" i="18"/>
  <c r="FH43" i="18" s="1"/>
  <c r="FD35" i="18"/>
  <c r="FD43" i="18" s="1"/>
  <c r="EZ35" i="18"/>
  <c r="EZ43" i="18" s="1"/>
  <c r="EV35" i="18"/>
  <c r="EV43" i="18" s="1"/>
  <c r="ER35" i="18"/>
  <c r="ER43" i="18" s="1"/>
  <c r="EN35" i="18"/>
  <c r="EN43" i="18" s="1"/>
  <c r="EJ35" i="18"/>
  <c r="EJ43" i="18" s="1"/>
  <c r="EF35" i="18"/>
  <c r="EF43" i="18" s="1"/>
  <c r="EB35" i="18"/>
  <c r="EB43" i="18" s="1"/>
  <c r="DX35" i="18"/>
  <c r="DX43" i="18" s="1"/>
  <c r="DT35" i="18"/>
  <c r="DT43" i="18" s="1"/>
  <c r="DP35" i="18"/>
  <c r="DP43" i="18" s="1"/>
  <c r="DL35" i="18"/>
  <c r="DL43" i="18" s="1"/>
  <c r="DH35" i="18"/>
  <c r="DH43" i="18" s="1"/>
  <c r="DD35" i="18"/>
  <c r="DD43" i="18" s="1"/>
  <c r="CZ35" i="18"/>
  <c r="CZ43" i="18" s="1"/>
  <c r="CV35" i="18"/>
  <c r="CR35" i="18"/>
  <c r="CN35" i="18"/>
  <c r="CJ35" i="18"/>
  <c r="CF35" i="18"/>
  <c r="GA35" i="18"/>
  <c r="GA43" i="18" s="1"/>
  <c r="FW35" i="18"/>
  <c r="FW43" i="18" s="1"/>
  <c r="FS35" i="18"/>
  <c r="FS43" i="18" s="1"/>
  <c r="FO35" i="18"/>
  <c r="FO43" i="18" s="1"/>
  <c r="FK35" i="18"/>
  <c r="FK43" i="18" s="1"/>
  <c r="FG35" i="18"/>
  <c r="FG43" i="18" s="1"/>
  <c r="FC35" i="18"/>
  <c r="FC43" i="18" s="1"/>
  <c r="EY35" i="18"/>
  <c r="EY43" i="18" s="1"/>
  <c r="EU35" i="18"/>
  <c r="EU43" i="18" s="1"/>
  <c r="EQ35" i="18"/>
  <c r="EQ43" i="18" s="1"/>
  <c r="EM35" i="18"/>
  <c r="EM43" i="18" s="1"/>
  <c r="EI35" i="18"/>
  <c r="EI43" i="18" s="1"/>
  <c r="EE35" i="18"/>
  <c r="EE43" i="18" s="1"/>
  <c r="EA35" i="18"/>
  <c r="EA43" i="18" s="1"/>
  <c r="DW35" i="18"/>
  <c r="DW43" i="18" s="1"/>
  <c r="DS35" i="18"/>
  <c r="DS43" i="18" s="1"/>
  <c r="DO35" i="18"/>
  <c r="DO43" i="18" s="1"/>
  <c r="DK35" i="18"/>
  <c r="DK43" i="18" s="1"/>
  <c r="DG35" i="18"/>
  <c r="DG43" i="18" s="1"/>
  <c r="DC35" i="18"/>
  <c r="DC43" i="18" s="1"/>
  <c r="CY35" i="18"/>
  <c r="CY43" i="18" s="1"/>
  <c r="CU35" i="18"/>
  <c r="CQ35" i="18"/>
  <c r="CM35" i="18"/>
  <c r="CI35" i="18"/>
  <c r="CE35" i="18"/>
  <c r="CA35" i="18"/>
  <c r="BW35" i="18"/>
  <c r="BS35" i="18"/>
  <c r="BO35" i="18"/>
  <c r="BK35" i="18"/>
  <c r="BG35" i="18"/>
  <c r="BC35" i="18"/>
  <c r="AY35" i="18"/>
  <c r="AU35" i="18"/>
  <c r="AQ35" i="18"/>
  <c r="FZ35" i="18"/>
  <c r="FZ43" i="18" s="1"/>
  <c r="FV35" i="18"/>
  <c r="FV43" i="18" s="1"/>
  <c r="FR35" i="18"/>
  <c r="FR43" i="18" s="1"/>
  <c r="FN35" i="18"/>
  <c r="FN43" i="18" s="1"/>
  <c r="FJ35" i="18"/>
  <c r="FJ43" i="18" s="1"/>
  <c r="FF35" i="18"/>
  <c r="FF43" i="18" s="1"/>
  <c r="FB35" i="18"/>
  <c r="FB43" i="18" s="1"/>
  <c r="EX35" i="18"/>
  <c r="EX43" i="18" s="1"/>
  <c r="ET35" i="18"/>
  <c r="ET43" i="18" s="1"/>
  <c r="EP35" i="18"/>
  <c r="EP43" i="18" s="1"/>
  <c r="EL35" i="18"/>
  <c r="EL43" i="18" s="1"/>
  <c r="EH35" i="18"/>
  <c r="EH43" i="18" s="1"/>
  <c r="ED35" i="18"/>
  <c r="ED43" i="18" s="1"/>
  <c r="DZ35" i="18"/>
  <c r="DZ43" i="18" s="1"/>
  <c r="DV35" i="18"/>
  <c r="DV43" i="18" s="1"/>
  <c r="DR35" i="18"/>
  <c r="DR43" i="18" s="1"/>
  <c r="DN35" i="18"/>
  <c r="DN43" i="18" s="1"/>
  <c r="DJ35" i="18"/>
  <c r="DJ43" i="18" s="1"/>
  <c r="DF35" i="18"/>
  <c r="DF43" i="18" s="1"/>
  <c r="DB35" i="18"/>
  <c r="DB43" i="18" s="1"/>
  <c r="CX35" i="18"/>
  <c r="CX43" i="18" s="1"/>
  <c r="CT35" i="18"/>
  <c r="CP35" i="18"/>
  <c r="CL35" i="18"/>
  <c r="CH35" i="18"/>
  <c r="CD35" i="18"/>
  <c r="BZ35" i="18"/>
  <c r="BV35" i="18"/>
  <c r="BR35" i="18"/>
  <c r="BN35" i="18"/>
  <c r="BJ35" i="18"/>
  <c r="BF35" i="18"/>
  <c r="BB35" i="18"/>
  <c r="AX35" i="18"/>
  <c r="AT35" i="18"/>
  <c r="CB35" i="18"/>
  <c r="BT35" i="18"/>
  <c r="BL35" i="18"/>
  <c r="BD35" i="18"/>
  <c r="AV35" i="18"/>
  <c r="AO35" i="18"/>
  <c r="AK35" i="18"/>
  <c r="AG35" i="18"/>
  <c r="AC35" i="18"/>
  <c r="Y35" i="18"/>
  <c r="U35" i="18"/>
  <c r="Q35" i="18"/>
  <c r="M35" i="18"/>
  <c r="I35" i="18"/>
  <c r="BY35" i="18"/>
  <c r="BQ35" i="18"/>
  <c r="BI35" i="18"/>
  <c r="BA35" i="18"/>
  <c r="AS35" i="18"/>
  <c r="AN35" i="18"/>
  <c r="AJ35" i="18"/>
  <c r="AF35" i="18"/>
  <c r="AB35" i="18"/>
  <c r="X35" i="18"/>
  <c r="T35" i="18"/>
  <c r="P35" i="18"/>
  <c r="L35" i="18"/>
  <c r="H35" i="18"/>
  <c r="BX35" i="18"/>
  <c r="BP35" i="18"/>
  <c r="BH35" i="18"/>
  <c r="AZ35" i="18"/>
  <c r="AR35" i="18"/>
  <c r="AM35" i="18"/>
  <c r="AI35" i="18"/>
  <c r="AE35" i="18"/>
  <c r="AA35" i="18"/>
  <c r="W35" i="18"/>
  <c r="S35" i="18"/>
  <c r="O35" i="18"/>
  <c r="K35" i="18"/>
  <c r="G35" i="18"/>
  <c r="BU35" i="18"/>
  <c r="BM35" i="18"/>
  <c r="BE35" i="18"/>
  <c r="AW35" i="18"/>
  <c r="AP35" i="18"/>
  <c r="AL35" i="18"/>
  <c r="AH35" i="18"/>
  <c r="AD35" i="18"/>
  <c r="Z35" i="18"/>
  <c r="V35" i="18"/>
  <c r="R35" i="18"/>
  <c r="N35" i="18"/>
  <c r="J35" i="18"/>
  <c r="F35" i="18"/>
  <c r="E36" i="18"/>
  <c r="FZ36" i="18"/>
  <c r="FZ44" i="18" s="1"/>
  <c r="FV36" i="18"/>
  <c r="FV44" i="18" s="1"/>
  <c r="FR36" i="18"/>
  <c r="FR44" i="18" s="1"/>
  <c r="FN36" i="18"/>
  <c r="FN44" i="18" s="1"/>
  <c r="FJ36" i="18"/>
  <c r="FJ44" i="18" s="1"/>
  <c r="FF36" i="18"/>
  <c r="FF44" i="18" s="1"/>
  <c r="FB36" i="18"/>
  <c r="FB44" i="18" s="1"/>
  <c r="EX36" i="18"/>
  <c r="EX44" i="18" s="1"/>
  <c r="ET36" i="18"/>
  <c r="ET44" i="18" s="1"/>
  <c r="EP36" i="18"/>
  <c r="EP44" i="18" s="1"/>
  <c r="EL36" i="18"/>
  <c r="EL44" i="18" s="1"/>
  <c r="EH36" i="18"/>
  <c r="EH44" i="18" s="1"/>
  <c r="ED36" i="18"/>
  <c r="ED44" i="18" s="1"/>
  <c r="DZ36" i="18"/>
  <c r="DZ44" i="18" s="1"/>
  <c r="DV36" i="18"/>
  <c r="DV44" i="18" s="1"/>
  <c r="DR36" i="18"/>
  <c r="DR44" i="18" s="1"/>
  <c r="DN36" i="18"/>
  <c r="DN44" i="18" s="1"/>
  <c r="DJ36" i="18"/>
  <c r="DJ44" i="18" s="1"/>
  <c r="DF36" i="18"/>
  <c r="DF44" i="18" s="1"/>
  <c r="DB36" i="18"/>
  <c r="DB44" i="18" s="1"/>
  <c r="CX36" i="18"/>
  <c r="CX44" i="18" s="1"/>
  <c r="CT36" i="18"/>
  <c r="CP36" i="18"/>
  <c r="CL36" i="18"/>
  <c r="CH36" i="18"/>
  <c r="CD36" i="18"/>
  <c r="BZ36" i="18"/>
  <c r="BV36" i="18"/>
  <c r="BR36" i="18"/>
  <c r="BN36" i="18"/>
  <c r="BJ36" i="18"/>
  <c r="BF36" i="18"/>
  <c r="BB36" i="18"/>
  <c r="AX36" i="18"/>
  <c r="AT36" i="18"/>
  <c r="AP36" i="18"/>
  <c r="AL36" i="18"/>
  <c r="AH36" i="18"/>
  <c r="AD36" i="18"/>
  <c r="Z36" i="18"/>
  <c r="V36" i="18"/>
  <c r="R36" i="18"/>
  <c r="N36" i="18"/>
  <c r="J36" i="18"/>
  <c r="F36" i="18"/>
  <c r="FY36" i="18"/>
  <c r="FY44" i="18" s="1"/>
  <c r="FU36" i="18"/>
  <c r="FU44" i="18" s="1"/>
  <c r="FQ36" i="18"/>
  <c r="FQ44" i="18" s="1"/>
  <c r="FM36" i="18"/>
  <c r="FM44" i="18" s="1"/>
  <c r="FI36" i="18"/>
  <c r="FI44" i="18" s="1"/>
  <c r="FE36" i="18"/>
  <c r="FE44" i="18" s="1"/>
  <c r="FA36" i="18"/>
  <c r="FA44" i="18" s="1"/>
  <c r="EW36" i="18"/>
  <c r="EW44" i="18" s="1"/>
  <c r="ES36" i="18"/>
  <c r="ES44" i="18" s="1"/>
  <c r="EO36" i="18"/>
  <c r="EO44" i="18" s="1"/>
  <c r="EK36" i="18"/>
  <c r="EK44" i="18" s="1"/>
  <c r="EG36" i="18"/>
  <c r="EG44" i="18" s="1"/>
  <c r="EC36" i="18"/>
  <c r="EC44" i="18" s="1"/>
  <c r="DY36" i="18"/>
  <c r="DY44" i="18" s="1"/>
  <c r="DU36" i="18"/>
  <c r="DU44" i="18" s="1"/>
  <c r="DQ36" i="18"/>
  <c r="DQ44" i="18" s="1"/>
  <c r="DM36" i="18"/>
  <c r="DM44" i="18" s="1"/>
  <c r="DI36" i="18"/>
  <c r="DI44" i="18" s="1"/>
  <c r="DE36" i="18"/>
  <c r="DE44" i="18" s="1"/>
  <c r="DA36" i="18"/>
  <c r="DA44" i="18" s="1"/>
  <c r="CW36" i="18"/>
  <c r="CW44" i="18" s="1"/>
  <c r="CS36" i="18"/>
  <c r="CO36" i="18"/>
  <c r="CK36" i="18"/>
  <c r="CG36" i="18"/>
  <c r="CC36" i="18"/>
  <c r="BY36" i="18"/>
  <c r="BU36" i="18"/>
  <c r="BQ36" i="18"/>
  <c r="BM36" i="18"/>
  <c r="BI36" i="18"/>
  <c r="BE36" i="18"/>
  <c r="BA36" i="18"/>
  <c r="AW36" i="18"/>
  <c r="AS36" i="18"/>
  <c r="AO36" i="18"/>
  <c r="AK36" i="18"/>
  <c r="AG36" i="18"/>
  <c r="AC36" i="18"/>
  <c r="Y36" i="18"/>
  <c r="U36" i="18"/>
  <c r="Q36" i="18"/>
  <c r="M36" i="18"/>
  <c r="I36" i="18"/>
  <c r="GB36" i="18"/>
  <c r="GB44" i="18" s="1"/>
  <c r="FX36" i="18"/>
  <c r="FX44" i="18" s="1"/>
  <c r="FT36" i="18"/>
  <c r="FT44" i="18" s="1"/>
  <c r="FP36" i="18"/>
  <c r="FP44" i="18" s="1"/>
  <c r="FL36" i="18"/>
  <c r="FL44" i="18" s="1"/>
  <c r="FH36" i="18"/>
  <c r="FH44" i="18" s="1"/>
  <c r="FD36" i="18"/>
  <c r="FD44" i="18" s="1"/>
  <c r="EZ36" i="18"/>
  <c r="EZ44" i="18" s="1"/>
  <c r="EV36" i="18"/>
  <c r="EV44" i="18" s="1"/>
  <c r="ER36" i="18"/>
  <c r="ER44" i="18" s="1"/>
  <c r="EN36" i="18"/>
  <c r="EN44" i="18" s="1"/>
  <c r="EJ36" i="18"/>
  <c r="EJ44" i="18" s="1"/>
  <c r="EF36" i="18"/>
  <c r="EF44" i="18" s="1"/>
  <c r="EB36" i="18"/>
  <c r="EB44" i="18" s="1"/>
  <c r="DX36" i="18"/>
  <c r="DX44" i="18" s="1"/>
  <c r="DT36" i="18"/>
  <c r="DT44" i="18" s="1"/>
  <c r="DP36" i="18"/>
  <c r="DP44" i="18" s="1"/>
  <c r="DL36" i="18"/>
  <c r="DL44" i="18" s="1"/>
  <c r="DH36" i="18"/>
  <c r="DH44" i="18" s="1"/>
  <c r="DD36" i="18"/>
  <c r="DD44" i="18" s="1"/>
  <c r="CZ36" i="18"/>
  <c r="CZ44" i="18" s="1"/>
  <c r="CV36" i="18"/>
  <c r="CR36" i="18"/>
  <c r="CN36" i="18"/>
  <c r="CJ36" i="18"/>
  <c r="CF36" i="18"/>
  <c r="CB36" i="18"/>
  <c r="BX36" i="18"/>
  <c r="BT36" i="18"/>
  <c r="BP36" i="18"/>
  <c r="BL36" i="18"/>
  <c r="BH36" i="18"/>
  <c r="BD36" i="18"/>
  <c r="AZ36" i="18"/>
  <c r="AV36" i="18"/>
  <c r="AR36" i="18"/>
  <c r="AN36" i="18"/>
  <c r="AJ36" i="18"/>
  <c r="AF36" i="18"/>
  <c r="AB36" i="18"/>
  <c r="X36" i="18"/>
  <c r="T36" i="18"/>
  <c r="P36" i="18"/>
  <c r="L36" i="18"/>
  <c r="H36" i="18"/>
  <c r="GA36" i="18"/>
  <c r="GA44" i="18" s="1"/>
  <c r="FW36" i="18"/>
  <c r="FW44" i="18" s="1"/>
  <c r="FS36" i="18"/>
  <c r="FS44" i="18" s="1"/>
  <c r="FO36" i="18"/>
  <c r="FO44" i="18" s="1"/>
  <c r="FK36" i="18"/>
  <c r="FK44" i="18" s="1"/>
  <c r="FG36" i="18"/>
  <c r="FG44" i="18" s="1"/>
  <c r="FC36" i="18"/>
  <c r="FC44" i="18" s="1"/>
  <c r="EY36" i="18"/>
  <c r="EY44" i="18" s="1"/>
  <c r="EU36" i="18"/>
  <c r="EU44" i="18" s="1"/>
  <c r="EQ36" i="18"/>
  <c r="EQ44" i="18" s="1"/>
  <c r="EM36" i="18"/>
  <c r="EM44" i="18" s="1"/>
  <c r="EI36" i="18"/>
  <c r="EI44" i="18" s="1"/>
  <c r="EE36" i="18"/>
  <c r="EE44" i="18" s="1"/>
  <c r="EA36" i="18"/>
  <c r="EA44" i="18" s="1"/>
  <c r="DW36" i="18"/>
  <c r="DW44" i="18" s="1"/>
  <c r="DS36" i="18"/>
  <c r="DS44" i="18" s="1"/>
  <c r="DO36" i="18"/>
  <c r="DO44" i="18" s="1"/>
  <c r="DK36" i="18"/>
  <c r="DK44" i="18" s="1"/>
  <c r="DG36" i="18"/>
  <c r="DG44" i="18" s="1"/>
  <c r="DC36" i="18"/>
  <c r="DC44" i="18" s="1"/>
  <c r="CY36" i="18"/>
  <c r="CY44" i="18" s="1"/>
  <c r="CU36" i="18"/>
  <c r="CQ36" i="18"/>
  <c r="CM36" i="18"/>
  <c r="CI36" i="18"/>
  <c r="CE36" i="18"/>
  <c r="CA36" i="18"/>
  <c r="BW36" i="18"/>
  <c r="BS36" i="18"/>
  <c r="BO36" i="18"/>
  <c r="BK36" i="18"/>
  <c r="BG36" i="18"/>
  <c r="BC36" i="18"/>
  <c r="AY36" i="18"/>
  <c r="AU36" i="18"/>
  <c r="AQ36" i="18"/>
  <c r="AM36" i="18"/>
  <c r="AI36" i="18"/>
  <c r="AE36" i="18"/>
  <c r="AA36" i="18"/>
  <c r="W36" i="18"/>
  <c r="S36" i="18"/>
  <c r="O36" i="18"/>
  <c r="K36" i="18"/>
  <c r="G36" i="18"/>
  <c r="E37" i="18"/>
  <c r="GA37" i="18"/>
  <c r="GA45" i="18" s="1"/>
  <c r="FW37" i="18"/>
  <c r="FW45" i="18" s="1"/>
  <c r="FS37" i="18"/>
  <c r="FS45" i="18" s="1"/>
  <c r="FO37" i="18"/>
  <c r="FO45" i="18" s="1"/>
  <c r="FK37" i="18"/>
  <c r="FK45" i="18" s="1"/>
  <c r="FG37" i="18"/>
  <c r="FG45" i="18" s="1"/>
  <c r="FC37" i="18"/>
  <c r="FC45" i="18" s="1"/>
  <c r="EY37" i="18"/>
  <c r="EY45" i="18" s="1"/>
  <c r="EU37" i="18"/>
  <c r="EU45" i="18" s="1"/>
  <c r="EQ37" i="18"/>
  <c r="EQ45" i="18" s="1"/>
  <c r="EM37" i="18"/>
  <c r="EM45" i="18" s="1"/>
  <c r="EI37" i="18"/>
  <c r="EI45" i="18" s="1"/>
  <c r="EE37" i="18"/>
  <c r="EE45" i="18" s="1"/>
  <c r="EA37" i="18"/>
  <c r="EA45" i="18" s="1"/>
  <c r="DW37" i="18"/>
  <c r="DW45" i="18" s="1"/>
  <c r="DS37" i="18"/>
  <c r="DS45" i="18" s="1"/>
  <c r="DO37" i="18"/>
  <c r="DO45" i="18" s="1"/>
  <c r="DK37" i="18"/>
  <c r="DK45" i="18" s="1"/>
  <c r="DG37" i="18"/>
  <c r="DG45" i="18" s="1"/>
  <c r="DC37" i="18"/>
  <c r="DC45" i="18" s="1"/>
  <c r="CY37" i="18"/>
  <c r="CY45" i="18" s="1"/>
  <c r="CU37" i="18"/>
  <c r="CQ37" i="18"/>
  <c r="CM37" i="18"/>
  <c r="CI37" i="18"/>
  <c r="CE37" i="18"/>
  <c r="CA37" i="18"/>
  <c r="BW37" i="18"/>
  <c r="BS37" i="18"/>
  <c r="BO37" i="18"/>
  <c r="BK37" i="18"/>
  <c r="BG37" i="18"/>
  <c r="BC37" i="18"/>
  <c r="AY37" i="18"/>
  <c r="AU37" i="18"/>
  <c r="AQ37" i="18"/>
  <c r="AM37" i="18"/>
  <c r="AI37" i="18"/>
  <c r="AE37" i="18"/>
  <c r="FZ37" i="18"/>
  <c r="FZ45" i="18" s="1"/>
  <c r="FV37" i="18"/>
  <c r="FV45" i="18" s="1"/>
  <c r="FR37" i="18"/>
  <c r="FR45" i="18" s="1"/>
  <c r="FN37" i="18"/>
  <c r="FN45" i="18" s="1"/>
  <c r="FJ37" i="18"/>
  <c r="FJ45" i="18" s="1"/>
  <c r="FF37" i="18"/>
  <c r="FF45" i="18" s="1"/>
  <c r="FB37" i="18"/>
  <c r="FB45" i="18" s="1"/>
  <c r="EX37" i="18"/>
  <c r="EX45" i="18" s="1"/>
  <c r="ET37" i="18"/>
  <c r="ET45" i="18" s="1"/>
  <c r="EP37" i="18"/>
  <c r="EP45" i="18" s="1"/>
  <c r="EL37" i="18"/>
  <c r="EL45" i="18" s="1"/>
  <c r="EH37" i="18"/>
  <c r="EH45" i="18" s="1"/>
  <c r="ED37" i="18"/>
  <c r="ED45" i="18" s="1"/>
  <c r="DZ37" i="18"/>
  <c r="DZ45" i="18" s="1"/>
  <c r="DV37" i="18"/>
  <c r="DV45" i="18" s="1"/>
  <c r="DR37" i="18"/>
  <c r="DR45" i="18" s="1"/>
  <c r="DN37" i="18"/>
  <c r="DN45" i="18" s="1"/>
  <c r="DJ37" i="18"/>
  <c r="DJ45" i="18" s="1"/>
  <c r="DF37" i="18"/>
  <c r="DF45" i="18" s="1"/>
  <c r="DB37" i="18"/>
  <c r="DB45" i="18" s="1"/>
  <c r="CX37" i="18"/>
  <c r="CX45" i="18" s="1"/>
  <c r="CT37" i="18"/>
  <c r="CP37" i="18"/>
  <c r="CL37" i="18"/>
  <c r="CH37" i="18"/>
  <c r="CD37" i="18"/>
  <c r="BZ37" i="18"/>
  <c r="BV37" i="18"/>
  <c r="BR37" i="18"/>
  <c r="BN37" i="18"/>
  <c r="BJ37" i="18"/>
  <c r="BF37" i="18"/>
  <c r="BB37" i="18"/>
  <c r="AX37" i="18"/>
  <c r="AT37" i="18"/>
  <c r="AP37" i="18"/>
  <c r="AL37" i="18"/>
  <c r="AH37" i="18"/>
  <c r="AD37" i="18"/>
  <c r="FY37" i="18"/>
  <c r="FY45" i="18" s="1"/>
  <c r="FU37" i="18"/>
  <c r="FU45" i="18" s="1"/>
  <c r="FQ37" i="18"/>
  <c r="FQ45" i="18" s="1"/>
  <c r="FM37" i="18"/>
  <c r="FM45" i="18" s="1"/>
  <c r="FI37" i="18"/>
  <c r="FI45" i="18" s="1"/>
  <c r="FE37" i="18"/>
  <c r="FE45" i="18" s="1"/>
  <c r="FA37" i="18"/>
  <c r="FA45" i="18" s="1"/>
  <c r="EW37" i="18"/>
  <c r="EW45" i="18" s="1"/>
  <c r="ES37" i="18"/>
  <c r="ES45" i="18" s="1"/>
  <c r="EO37" i="18"/>
  <c r="EO45" i="18" s="1"/>
  <c r="EK37" i="18"/>
  <c r="EK45" i="18" s="1"/>
  <c r="EG37" i="18"/>
  <c r="EG45" i="18" s="1"/>
  <c r="EC37" i="18"/>
  <c r="EC45" i="18" s="1"/>
  <c r="DY37" i="18"/>
  <c r="DY45" i="18" s="1"/>
  <c r="DU37" i="18"/>
  <c r="DU45" i="18" s="1"/>
  <c r="DQ37" i="18"/>
  <c r="DQ45" i="18" s="1"/>
  <c r="DM37" i="18"/>
  <c r="DM45" i="18" s="1"/>
  <c r="DI37" i="18"/>
  <c r="DI45" i="18" s="1"/>
  <c r="DE37" i="18"/>
  <c r="DE45" i="18" s="1"/>
  <c r="DA37" i="18"/>
  <c r="DA45" i="18" s="1"/>
  <c r="CW37" i="18"/>
  <c r="CW45" i="18" s="1"/>
  <c r="CS37" i="18"/>
  <c r="CO37" i="18"/>
  <c r="CK37" i="18"/>
  <c r="CG37" i="18"/>
  <c r="CC37" i="18"/>
  <c r="BY37" i="18"/>
  <c r="BU37" i="18"/>
  <c r="BQ37" i="18"/>
  <c r="BM37" i="18"/>
  <c r="BI37" i="18"/>
  <c r="BE37" i="18"/>
  <c r="BA37" i="18"/>
  <c r="AW37" i="18"/>
  <c r="AS37" i="18"/>
  <c r="AO37" i="18"/>
  <c r="AK37" i="18"/>
  <c r="AG37" i="18"/>
  <c r="AC37" i="18"/>
  <c r="Y37" i="18"/>
  <c r="GB37" i="18"/>
  <c r="GB45" i="18" s="1"/>
  <c r="FX37" i="18"/>
  <c r="FX45" i="18" s="1"/>
  <c r="FT37" i="18"/>
  <c r="FT45" i="18" s="1"/>
  <c r="FP37" i="18"/>
  <c r="FP45" i="18" s="1"/>
  <c r="FL37" i="18"/>
  <c r="FL45" i="18" s="1"/>
  <c r="FH37" i="18"/>
  <c r="FH45" i="18" s="1"/>
  <c r="FD37" i="18"/>
  <c r="FD45" i="18" s="1"/>
  <c r="EZ37" i="18"/>
  <c r="EZ45" i="18" s="1"/>
  <c r="EV37" i="18"/>
  <c r="EV45" i="18" s="1"/>
  <c r="ER37" i="18"/>
  <c r="ER45" i="18" s="1"/>
  <c r="EN37" i="18"/>
  <c r="EN45" i="18" s="1"/>
  <c r="EJ37" i="18"/>
  <c r="EJ45" i="18" s="1"/>
  <c r="EF37" i="18"/>
  <c r="EF45" i="18" s="1"/>
  <c r="EB37" i="18"/>
  <c r="EB45" i="18" s="1"/>
  <c r="DX37" i="18"/>
  <c r="DX45" i="18" s="1"/>
  <c r="DT37" i="18"/>
  <c r="DT45" i="18" s="1"/>
  <c r="DP37" i="18"/>
  <c r="DP45" i="18" s="1"/>
  <c r="DL37" i="18"/>
  <c r="DL45" i="18" s="1"/>
  <c r="DH37" i="18"/>
  <c r="DH45" i="18" s="1"/>
  <c r="DD37" i="18"/>
  <c r="DD45" i="18" s="1"/>
  <c r="CZ37" i="18"/>
  <c r="CZ45" i="18" s="1"/>
  <c r="CV37" i="18"/>
  <c r="CR37" i="18"/>
  <c r="CN37" i="18"/>
  <c r="CJ37" i="18"/>
  <c r="CF37" i="18"/>
  <c r="CB37" i="18"/>
  <c r="BX37" i="18"/>
  <c r="BT37" i="18"/>
  <c r="BP37" i="18"/>
  <c r="BL37" i="18"/>
  <c r="BH37" i="18"/>
  <c r="BD37" i="18"/>
  <c r="AZ37" i="18"/>
  <c r="AV37" i="18"/>
  <c r="AR37" i="18"/>
  <c r="AN37" i="18"/>
  <c r="AJ37" i="18"/>
  <c r="AF37" i="18"/>
  <c r="AB37" i="18"/>
  <c r="W37" i="18"/>
  <c r="S37" i="18"/>
  <c r="O37" i="18"/>
  <c r="K37" i="18"/>
  <c r="G37" i="18"/>
  <c r="AA37" i="18"/>
  <c r="V37" i="18"/>
  <c r="R37" i="18"/>
  <c r="N37" i="18"/>
  <c r="J37" i="18"/>
  <c r="F37" i="18"/>
  <c r="Z37" i="18"/>
  <c r="U37" i="18"/>
  <c r="Q37" i="18"/>
  <c r="M37" i="18"/>
  <c r="I37" i="18"/>
  <c r="X37" i="18"/>
  <c r="T37" i="18"/>
  <c r="P37" i="18"/>
  <c r="L37" i="18"/>
  <c r="H37" i="18"/>
  <c r="GB34" i="18"/>
  <c r="GB42" i="18" s="1"/>
  <c r="FX34" i="18"/>
  <c r="FX42" i="18" s="1"/>
  <c r="FT34" i="18"/>
  <c r="FT42" i="18" s="1"/>
  <c r="FP34" i="18"/>
  <c r="FP42" i="18" s="1"/>
  <c r="FL34" i="18"/>
  <c r="FL42" i="18" s="1"/>
  <c r="FH34" i="18"/>
  <c r="FH42" i="18" s="1"/>
  <c r="FD34" i="18"/>
  <c r="FD42" i="18" s="1"/>
  <c r="EZ34" i="18"/>
  <c r="EZ42" i="18" s="1"/>
  <c r="EV34" i="18"/>
  <c r="EV42" i="18" s="1"/>
  <c r="ER34" i="18"/>
  <c r="ER42" i="18" s="1"/>
  <c r="EN34" i="18"/>
  <c r="EN42" i="18" s="1"/>
  <c r="EJ34" i="18"/>
  <c r="EJ42" i="18" s="1"/>
  <c r="EF34" i="18"/>
  <c r="EF42" i="18" s="1"/>
  <c r="EB34" i="18"/>
  <c r="EB42" i="18" s="1"/>
  <c r="DX34" i="18"/>
  <c r="DX42" i="18" s="1"/>
  <c r="DT34" i="18"/>
  <c r="DT42" i="18" s="1"/>
  <c r="DP34" i="18"/>
  <c r="DP42" i="18" s="1"/>
  <c r="DL34" i="18"/>
  <c r="DL42" i="18" s="1"/>
  <c r="DH34" i="18"/>
  <c r="DH42" i="18" s="1"/>
  <c r="DD34" i="18"/>
  <c r="DD42" i="18" s="1"/>
  <c r="CZ34" i="18"/>
  <c r="CZ42" i="18" s="1"/>
  <c r="CV34" i="18"/>
  <c r="CR34" i="18"/>
  <c r="CN34" i="18"/>
  <c r="CJ34" i="18"/>
  <c r="CF34" i="18"/>
  <c r="CB34" i="18"/>
  <c r="BX34" i="18"/>
  <c r="BT34" i="18"/>
  <c r="BP34" i="18"/>
  <c r="BL34" i="18"/>
  <c r="BH34" i="18"/>
  <c r="BD34" i="18"/>
  <c r="AZ34" i="18"/>
  <c r="AV34" i="18"/>
  <c r="AR34" i="18"/>
  <c r="AN34" i="18"/>
  <c r="AJ34" i="18"/>
  <c r="AF34" i="18"/>
  <c r="AB34" i="18"/>
  <c r="X34" i="18"/>
  <c r="T34" i="18"/>
  <c r="L34" i="18"/>
  <c r="GA34" i="18"/>
  <c r="GA42" i="18" s="1"/>
  <c r="FW34" i="18"/>
  <c r="FW42" i="18" s="1"/>
  <c r="FS34" i="18"/>
  <c r="FS42" i="18" s="1"/>
  <c r="FO34" i="18"/>
  <c r="FO42" i="18" s="1"/>
  <c r="FK34" i="18"/>
  <c r="FK42" i="18" s="1"/>
  <c r="FG34" i="18"/>
  <c r="FG42" i="18" s="1"/>
  <c r="FC34" i="18"/>
  <c r="FC42" i="18" s="1"/>
  <c r="EY34" i="18"/>
  <c r="EY42" i="18" s="1"/>
  <c r="EU34" i="18"/>
  <c r="EU42" i="18" s="1"/>
  <c r="EQ34" i="18"/>
  <c r="EQ42" i="18" s="1"/>
  <c r="EM34" i="18"/>
  <c r="EM42" i="18" s="1"/>
  <c r="EI34" i="18"/>
  <c r="EI42" i="18" s="1"/>
  <c r="EE34" i="18"/>
  <c r="EE42" i="18" s="1"/>
  <c r="EA34" i="18"/>
  <c r="EA42" i="18" s="1"/>
  <c r="DW34" i="18"/>
  <c r="DW42" i="18" s="1"/>
  <c r="DS34" i="18"/>
  <c r="DS42" i="18" s="1"/>
  <c r="DO34" i="18"/>
  <c r="DO42" i="18" s="1"/>
  <c r="DK34" i="18"/>
  <c r="DK42" i="18" s="1"/>
  <c r="DG34" i="18"/>
  <c r="DG42" i="18" s="1"/>
  <c r="DC34" i="18"/>
  <c r="DC42" i="18" s="1"/>
  <c r="CY34" i="18"/>
  <c r="CY42" i="18" s="1"/>
  <c r="CU34" i="18"/>
  <c r="CQ34" i="18"/>
  <c r="CM34" i="18"/>
  <c r="CI34" i="18"/>
  <c r="CE34" i="18"/>
  <c r="CA34" i="18"/>
  <c r="BW34" i="18"/>
  <c r="BS34" i="18"/>
  <c r="BO34" i="18"/>
  <c r="BK34" i="18"/>
  <c r="BG34" i="18"/>
  <c r="BC34" i="18"/>
  <c r="AY34" i="18"/>
  <c r="AU34" i="18"/>
  <c r="AQ34" i="18"/>
  <c r="AM34" i="18"/>
  <c r="AI34" i="18"/>
  <c r="AE34" i="18"/>
  <c r="AA34" i="18"/>
  <c r="W34" i="18"/>
  <c r="S34" i="18"/>
  <c r="O34" i="18"/>
  <c r="K34" i="18"/>
  <c r="G34" i="18"/>
  <c r="N34" i="18"/>
  <c r="F34" i="18"/>
  <c r="FZ34" i="18"/>
  <c r="FZ42" i="18" s="1"/>
  <c r="FV34" i="18"/>
  <c r="FV42" i="18" s="1"/>
  <c r="FR34" i="18"/>
  <c r="FR42" i="18" s="1"/>
  <c r="FN34" i="18"/>
  <c r="FN42" i="18" s="1"/>
  <c r="FJ34" i="18"/>
  <c r="FJ42" i="18" s="1"/>
  <c r="FF34" i="18"/>
  <c r="FF42" i="18" s="1"/>
  <c r="FB34" i="18"/>
  <c r="FB42" i="18" s="1"/>
  <c r="EX34" i="18"/>
  <c r="EX42" i="18" s="1"/>
  <c r="ET34" i="18"/>
  <c r="ET42" i="18" s="1"/>
  <c r="EP34" i="18"/>
  <c r="EP42" i="18" s="1"/>
  <c r="EL34" i="18"/>
  <c r="EL42" i="18" s="1"/>
  <c r="EH34" i="18"/>
  <c r="EH42" i="18" s="1"/>
  <c r="ED34" i="18"/>
  <c r="ED42" i="18" s="1"/>
  <c r="DZ34" i="18"/>
  <c r="DZ42" i="18" s="1"/>
  <c r="DV34" i="18"/>
  <c r="DV42" i="18" s="1"/>
  <c r="DR34" i="18"/>
  <c r="DR42" i="18" s="1"/>
  <c r="DN34" i="18"/>
  <c r="DN42" i="18" s="1"/>
  <c r="DJ34" i="18"/>
  <c r="DJ42" i="18" s="1"/>
  <c r="DF34" i="18"/>
  <c r="DF42" i="18" s="1"/>
  <c r="DB34" i="18"/>
  <c r="DB42" i="18" s="1"/>
  <c r="CX34" i="18"/>
  <c r="CX42" i="18" s="1"/>
  <c r="CT34" i="18"/>
  <c r="CP34" i="18"/>
  <c r="CL34" i="18"/>
  <c r="CH34" i="18"/>
  <c r="CD34" i="18"/>
  <c r="BZ34" i="18"/>
  <c r="BV34" i="18"/>
  <c r="BR34" i="18"/>
  <c r="BN34" i="18"/>
  <c r="BJ34" i="18"/>
  <c r="BF34" i="18"/>
  <c r="BB34" i="18"/>
  <c r="AX34" i="18"/>
  <c r="AT34" i="18"/>
  <c r="AP34" i="18"/>
  <c r="AL34" i="18"/>
  <c r="AH34" i="18"/>
  <c r="AD34" i="18"/>
  <c r="Z34" i="18"/>
  <c r="V34" i="18"/>
  <c r="R34" i="18"/>
  <c r="J34" i="18"/>
  <c r="FY34" i="18"/>
  <c r="FY42" i="18" s="1"/>
  <c r="FU34" i="18"/>
  <c r="FU42" i="18" s="1"/>
  <c r="FQ34" i="18"/>
  <c r="FQ42" i="18" s="1"/>
  <c r="FM34" i="18"/>
  <c r="FM42" i="18" s="1"/>
  <c r="FI34" i="18"/>
  <c r="FI42" i="18" s="1"/>
  <c r="FE34" i="18"/>
  <c r="FE42" i="18" s="1"/>
  <c r="FA34" i="18"/>
  <c r="FA42" i="18" s="1"/>
  <c r="EW34" i="18"/>
  <c r="EW42" i="18" s="1"/>
  <c r="ES34" i="18"/>
  <c r="ES42" i="18" s="1"/>
  <c r="EO34" i="18"/>
  <c r="EO42" i="18" s="1"/>
  <c r="EK34" i="18"/>
  <c r="EK42" i="18" s="1"/>
  <c r="EG34" i="18"/>
  <c r="EG42" i="18" s="1"/>
  <c r="EC34" i="18"/>
  <c r="EC42" i="18" s="1"/>
  <c r="DY34" i="18"/>
  <c r="DY42" i="18" s="1"/>
  <c r="DU34" i="18"/>
  <c r="DU42" i="18" s="1"/>
  <c r="DQ34" i="18"/>
  <c r="DQ42" i="18" s="1"/>
  <c r="DM34" i="18"/>
  <c r="DM42" i="18" s="1"/>
  <c r="DI34" i="18"/>
  <c r="DI42" i="18" s="1"/>
  <c r="DE34" i="18"/>
  <c r="DE42" i="18" s="1"/>
  <c r="DA34" i="18"/>
  <c r="DA42" i="18" s="1"/>
  <c r="CW34" i="18"/>
  <c r="CW42" i="18" s="1"/>
  <c r="CS34" i="18"/>
  <c r="CO34" i="18"/>
  <c r="CK34" i="18"/>
  <c r="CG34" i="18"/>
  <c r="CC34" i="18"/>
  <c r="BY34" i="18"/>
  <c r="BU34" i="18"/>
  <c r="BQ34" i="18"/>
  <c r="BM34" i="18"/>
  <c r="BI34" i="18"/>
  <c r="BE34" i="18"/>
  <c r="BA34" i="18"/>
  <c r="AW34" i="18"/>
  <c r="AS34" i="18"/>
  <c r="AO34" i="18"/>
  <c r="AK34" i="18"/>
  <c r="AG34" i="18"/>
  <c r="AC34" i="18"/>
  <c r="Y34" i="18"/>
  <c r="U34" i="18"/>
  <c r="Q34" i="18"/>
  <c r="M34" i="18"/>
  <c r="I34" i="18"/>
  <c r="P34" i="18"/>
  <c r="H34" i="18"/>
  <c r="E38" i="18"/>
  <c r="GB38" i="18"/>
  <c r="FX38" i="18"/>
  <c r="FT38" i="18"/>
  <c r="FP38" i="18"/>
  <c r="FL38" i="18"/>
  <c r="FH38" i="18"/>
  <c r="FD38" i="18"/>
  <c r="EZ38" i="18"/>
  <c r="EV38" i="18"/>
  <c r="ER38" i="18"/>
  <c r="EN38" i="18"/>
  <c r="EJ38" i="18"/>
  <c r="EF38" i="18"/>
  <c r="EB38" i="18"/>
  <c r="DX38" i="18"/>
  <c r="DT38" i="18"/>
  <c r="DP38" i="18"/>
  <c r="DL38" i="18"/>
  <c r="DH38" i="18"/>
  <c r="DD38" i="18"/>
  <c r="CZ38" i="18"/>
  <c r="CV38" i="18"/>
  <c r="CV39" i="18" s="1"/>
  <c r="CR38" i="18"/>
  <c r="CR39" i="18" s="1"/>
  <c r="CN38" i="18"/>
  <c r="CN39" i="18" s="1"/>
  <c r="CJ38" i="18"/>
  <c r="CJ39" i="18" s="1"/>
  <c r="CF38" i="18"/>
  <c r="CF39" i="18" s="1"/>
  <c r="CB38" i="18"/>
  <c r="CB39" i="18" s="1"/>
  <c r="BX38" i="18"/>
  <c r="BX39" i="18" s="1"/>
  <c r="BT38" i="18"/>
  <c r="BT39" i="18" s="1"/>
  <c r="BP38" i="18"/>
  <c r="BP39" i="18" s="1"/>
  <c r="BL38" i="18"/>
  <c r="BL39" i="18" s="1"/>
  <c r="BH38" i="18"/>
  <c r="BH39" i="18" s="1"/>
  <c r="BD38" i="18"/>
  <c r="BD39" i="18" s="1"/>
  <c r="AZ38" i="18"/>
  <c r="AZ39" i="18" s="1"/>
  <c r="AV38" i="18"/>
  <c r="AV39" i="18" s="1"/>
  <c r="AR38" i="18"/>
  <c r="AR39" i="18" s="1"/>
  <c r="AN38" i="18"/>
  <c r="AN39" i="18" s="1"/>
  <c r="AJ38" i="18"/>
  <c r="AJ39" i="18" s="1"/>
  <c r="AF38" i="18"/>
  <c r="AF39" i="18" s="1"/>
  <c r="AB38" i="18"/>
  <c r="AB39" i="18" s="1"/>
  <c r="X38" i="18"/>
  <c r="X39" i="18" s="1"/>
  <c r="T38" i="18"/>
  <c r="T39" i="18" s="1"/>
  <c r="P38" i="18"/>
  <c r="P39" i="18" s="1"/>
  <c r="L38" i="18"/>
  <c r="L39" i="18" s="1"/>
  <c r="H38" i="18"/>
  <c r="H39" i="18" s="1"/>
  <c r="GA38" i="18"/>
  <c r="FW38" i="18"/>
  <c r="FS38" i="18"/>
  <c r="FO38" i="18"/>
  <c r="FK38" i="18"/>
  <c r="FG38" i="18"/>
  <c r="FC38" i="18"/>
  <c r="EY38" i="18"/>
  <c r="EU38" i="18"/>
  <c r="EQ38" i="18"/>
  <c r="EM38" i="18"/>
  <c r="EI38" i="18"/>
  <c r="EE38" i="18"/>
  <c r="EA38" i="18"/>
  <c r="DW38" i="18"/>
  <c r="DS38" i="18"/>
  <c r="DO38" i="18"/>
  <c r="DK38" i="18"/>
  <c r="DG38" i="18"/>
  <c r="DC38" i="18"/>
  <c r="CY38" i="18"/>
  <c r="CU38" i="18"/>
  <c r="CU39" i="18" s="1"/>
  <c r="CQ38" i="18"/>
  <c r="CQ39" i="18" s="1"/>
  <c r="CM38" i="18"/>
  <c r="CM39" i="18" s="1"/>
  <c r="CI38" i="18"/>
  <c r="CI39" i="18" s="1"/>
  <c r="CE38" i="18"/>
  <c r="CE39" i="18" s="1"/>
  <c r="CA38" i="18"/>
  <c r="CA39" i="18" s="1"/>
  <c r="BW38" i="18"/>
  <c r="BW39" i="18" s="1"/>
  <c r="BS38" i="18"/>
  <c r="BS39" i="18" s="1"/>
  <c r="BO38" i="18"/>
  <c r="BO39" i="18" s="1"/>
  <c r="BK38" i="18"/>
  <c r="BK39" i="18" s="1"/>
  <c r="BG38" i="18"/>
  <c r="BG39" i="18" s="1"/>
  <c r="BC38" i="18"/>
  <c r="BC39" i="18" s="1"/>
  <c r="AY38" i="18"/>
  <c r="AY39" i="18" s="1"/>
  <c r="AU38" i="18"/>
  <c r="AU39" i="18" s="1"/>
  <c r="AQ38" i="18"/>
  <c r="AQ39" i="18" s="1"/>
  <c r="AM38" i="18"/>
  <c r="AM39" i="18" s="1"/>
  <c r="AI38" i="18"/>
  <c r="AI39" i="18" s="1"/>
  <c r="AE38" i="18"/>
  <c r="AE39" i="18" s="1"/>
  <c r="AA38" i="18"/>
  <c r="AA39" i="18" s="1"/>
  <c r="W38" i="18"/>
  <c r="W39" i="18" s="1"/>
  <c r="S38" i="18"/>
  <c r="S39" i="18" s="1"/>
  <c r="O38" i="18"/>
  <c r="O39" i="18" s="1"/>
  <c r="K38" i="18"/>
  <c r="K39" i="18" s="1"/>
  <c r="G38" i="18"/>
  <c r="G39" i="18" s="1"/>
  <c r="FZ38" i="18"/>
  <c r="FV38" i="18"/>
  <c r="FR38" i="18"/>
  <c r="FN38" i="18"/>
  <c r="FJ38" i="18"/>
  <c r="FF38" i="18"/>
  <c r="FB38" i="18"/>
  <c r="EX38" i="18"/>
  <c r="ET38" i="18"/>
  <c r="EP38" i="18"/>
  <c r="EL38" i="18"/>
  <c r="EH38" i="18"/>
  <c r="ED38" i="18"/>
  <c r="DZ38" i="18"/>
  <c r="DV38" i="18"/>
  <c r="DR38" i="18"/>
  <c r="DN38" i="18"/>
  <c r="DJ38" i="18"/>
  <c r="DF38" i="18"/>
  <c r="DB38" i="18"/>
  <c r="CX38" i="18"/>
  <c r="CT38" i="18"/>
  <c r="CT39" i="18" s="1"/>
  <c r="CP38" i="18"/>
  <c r="CP39" i="18" s="1"/>
  <c r="CL38" i="18"/>
  <c r="CL39" i="18" s="1"/>
  <c r="CH38" i="18"/>
  <c r="CH39" i="18" s="1"/>
  <c r="CD38" i="18"/>
  <c r="CD39" i="18" s="1"/>
  <c r="BZ38" i="18"/>
  <c r="BZ39" i="18" s="1"/>
  <c r="BV38" i="18"/>
  <c r="BV39" i="18" s="1"/>
  <c r="BR38" i="18"/>
  <c r="BR39" i="18" s="1"/>
  <c r="BN38" i="18"/>
  <c r="BN39" i="18" s="1"/>
  <c r="BJ38" i="18"/>
  <c r="BJ39" i="18" s="1"/>
  <c r="BF38" i="18"/>
  <c r="BF39" i="18" s="1"/>
  <c r="BB38" i="18"/>
  <c r="BB39" i="18" s="1"/>
  <c r="AX38" i="18"/>
  <c r="AX39" i="18" s="1"/>
  <c r="AT38" i="18"/>
  <c r="AT39" i="18" s="1"/>
  <c r="AP38" i="18"/>
  <c r="AP39" i="18" s="1"/>
  <c r="AL38" i="18"/>
  <c r="AL39" i="18" s="1"/>
  <c r="AH38" i="18"/>
  <c r="AH39" i="18" s="1"/>
  <c r="AD38" i="18"/>
  <c r="AD39" i="18" s="1"/>
  <c r="Z38" i="18"/>
  <c r="Z39" i="18" s="1"/>
  <c r="V38" i="18"/>
  <c r="V39" i="18" s="1"/>
  <c r="R38" i="18"/>
  <c r="R39" i="18" s="1"/>
  <c r="N38" i="18"/>
  <c r="N39" i="18" s="1"/>
  <c r="J38" i="18"/>
  <c r="J39" i="18" s="1"/>
  <c r="F38" i="18"/>
  <c r="F39" i="18" s="1"/>
  <c r="FY38" i="18"/>
  <c r="FU38" i="18"/>
  <c r="FQ38" i="18"/>
  <c r="FM38" i="18"/>
  <c r="FI38" i="18"/>
  <c r="FE38" i="18"/>
  <c r="FA38" i="18"/>
  <c r="EW38" i="18"/>
  <c r="ES38" i="18"/>
  <c r="EO38" i="18"/>
  <c r="EK38" i="18"/>
  <c r="EG38" i="18"/>
  <c r="EC38" i="18"/>
  <c r="DY38" i="18"/>
  <c r="DU38" i="18"/>
  <c r="DQ38" i="18"/>
  <c r="DM38" i="18"/>
  <c r="DI38" i="18"/>
  <c r="DE38" i="18"/>
  <c r="DA38" i="18"/>
  <c r="CW38" i="18"/>
  <c r="CS38" i="18"/>
  <c r="CS39" i="18" s="1"/>
  <c r="CO38" i="18"/>
  <c r="CO39" i="18" s="1"/>
  <c r="CK38" i="18"/>
  <c r="CK39" i="18" s="1"/>
  <c r="CG38" i="18"/>
  <c r="CG39" i="18" s="1"/>
  <c r="CC38" i="18"/>
  <c r="CC39" i="18" s="1"/>
  <c r="BY38" i="18"/>
  <c r="BY39" i="18" s="1"/>
  <c r="BU38" i="18"/>
  <c r="BU39" i="18" s="1"/>
  <c r="BQ38" i="18"/>
  <c r="BQ39" i="18" s="1"/>
  <c r="BM38" i="18"/>
  <c r="BM39" i="18" s="1"/>
  <c r="BI38" i="18"/>
  <c r="BI39" i="18" s="1"/>
  <c r="BE38" i="18"/>
  <c r="BE39" i="18" s="1"/>
  <c r="BA38" i="18"/>
  <c r="BA39" i="18" s="1"/>
  <c r="AW38" i="18"/>
  <c r="AW39" i="18" s="1"/>
  <c r="AS38" i="18"/>
  <c r="AS39" i="18" s="1"/>
  <c r="AO38" i="18"/>
  <c r="AO39" i="18" s="1"/>
  <c r="AK38" i="18"/>
  <c r="AK39" i="18" s="1"/>
  <c r="AG38" i="18"/>
  <c r="AG39" i="18" s="1"/>
  <c r="AC38" i="18"/>
  <c r="AC39" i="18" s="1"/>
  <c r="Y38" i="18"/>
  <c r="Y39" i="18" s="1"/>
  <c r="U38" i="18"/>
  <c r="U39" i="18" s="1"/>
  <c r="Q38" i="18"/>
  <c r="Q39" i="18" s="1"/>
  <c r="M38" i="18"/>
  <c r="M39" i="18" s="1"/>
  <c r="I38" i="18"/>
  <c r="I39" i="18" s="1"/>
  <c r="E34" i="18"/>
  <c r="CU42" i="18"/>
  <c r="CS42" i="18"/>
  <c r="CQ42" i="18"/>
  <c r="CO42" i="18"/>
  <c r="CM42" i="18"/>
  <c r="CK42" i="18"/>
  <c r="CI42" i="18"/>
  <c r="CG42" i="18"/>
  <c r="CE42" i="18"/>
  <c r="CC42" i="18"/>
  <c r="CA42" i="18"/>
  <c r="BY42" i="18"/>
  <c r="BW42" i="18"/>
  <c r="BU42" i="18"/>
  <c r="BS42" i="18"/>
  <c r="BQ42" i="18"/>
  <c r="BO42" i="18"/>
  <c r="BM42" i="18"/>
  <c r="BK42" i="18"/>
  <c r="BI42" i="18"/>
  <c r="BG42" i="18"/>
  <c r="BE42" i="18"/>
  <c r="BC42" i="18"/>
  <c r="BA42" i="18"/>
  <c r="CV42" i="18"/>
  <c r="CT42" i="18"/>
  <c r="CR42" i="18"/>
  <c r="CP42" i="18"/>
  <c r="CN42" i="18"/>
  <c r="CL42" i="18"/>
  <c r="CJ42" i="18"/>
  <c r="CH42" i="18"/>
  <c r="CF42" i="18"/>
  <c r="CD42" i="18"/>
  <c r="CB42" i="18"/>
  <c r="BZ42" i="18"/>
  <c r="BX42" i="18"/>
  <c r="BV42" i="18"/>
  <c r="BT42" i="18"/>
  <c r="BR42" i="18"/>
  <c r="BP42" i="18"/>
  <c r="BN42" i="18"/>
  <c r="BL42" i="18"/>
  <c r="BJ42" i="18"/>
  <c r="BH42" i="18"/>
  <c r="BF42" i="18"/>
  <c r="BD42" i="18"/>
  <c r="BB42" i="18"/>
  <c r="Q42" i="18"/>
  <c r="S42" i="18"/>
  <c r="U42" i="18"/>
  <c r="W42" i="18"/>
  <c r="Y42" i="18"/>
  <c r="AA42" i="18"/>
  <c r="AC42" i="18"/>
  <c r="AE42" i="18"/>
  <c r="AG42" i="18"/>
  <c r="AI42" i="18"/>
  <c r="AK42" i="18"/>
  <c r="AM42" i="18"/>
  <c r="AO42" i="18"/>
  <c r="AQ42" i="18"/>
  <c r="AS42" i="18"/>
  <c r="AU42" i="18"/>
  <c r="AW42" i="18"/>
  <c r="AY42" i="18"/>
  <c r="R42" i="18"/>
  <c r="T42" i="18"/>
  <c r="V42" i="18"/>
  <c r="X42" i="18"/>
  <c r="Z42" i="18"/>
  <c r="AB42" i="18"/>
  <c r="AD42" i="18"/>
  <c r="AF42" i="18"/>
  <c r="AH42" i="18"/>
  <c r="AJ42" i="18"/>
  <c r="AL42" i="18"/>
  <c r="AN42" i="18"/>
  <c r="AP42" i="18"/>
  <c r="AR42" i="18"/>
  <c r="AT42" i="18"/>
  <c r="AV42" i="18"/>
  <c r="AX42" i="18"/>
  <c r="AZ42" i="18"/>
  <c r="P42" i="18"/>
  <c r="N42" i="18"/>
  <c r="L42" i="18"/>
  <c r="J42" i="18"/>
  <c r="H42" i="18"/>
  <c r="F42" i="18"/>
  <c r="O42" i="18"/>
  <c r="M42" i="18"/>
  <c r="K42" i="18"/>
  <c r="I42" i="18"/>
  <c r="G42" i="18"/>
  <c r="E42" i="18"/>
  <c r="CU44" i="18"/>
  <c r="CS44" i="18"/>
  <c r="CQ44" i="18"/>
  <c r="CO44" i="18"/>
  <c r="CM44" i="18"/>
  <c r="CK44" i="18"/>
  <c r="CI44" i="18"/>
  <c r="CG44" i="18"/>
  <c r="CE44" i="18"/>
  <c r="CC44" i="18"/>
  <c r="CA44" i="18"/>
  <c r="BY44" i="18"/>
  <c r="BW44" i="18"/>
  <c r="BU44" i="18"/>
  <c r="BS44" i="18"/>
  <c r="BQ44" i="18"/>
  <c r="BO44" i="18"/>
  <c r="BM44" i="18"/>
  <c r="BK44" i="18"/>
  <c r="BI44" i="18"/>
  <c r="BG44" i="18"/>
  <c r="BE44" i="18"/>
  <c r="BC44" i="18"/>
  <c r="BA44" i="18"/>
  <c r="CV44" i="18"/>
  <c r="CT44" i="18"/>
  <c r="CR44" i="18"/>
  <c r="CP44" i="18"/>
  <c r="CN44" i="18"/>
  <c r="CL44" i="18"/>
  <c r="CJ44" i="18"/>
  <c r="CH44" i="18"/>
  <c r="CF44" i="18"/>
  <c r="CD44" i="18"/>
  <c r="CB44" i="18"/>
  <c r="BZ44" i="18"/>
  <c r="BX44" i="18"/>
  <c r="BV44" i="18"/>
  <c r="BT44" i="18"/>
  <c r="BR44" i="18"/>
  <c r="BP44" i="18"/>
  <c r="BN44" i="18"/>
  <c r="BL44" i="18"/>
  <c r="BJ44" i="18"/>
  <c r="BH44" i="18"/>
  <c r="BF44" i="18"/>
  <c r="BD44" i="18"/>
  <c r="BB44" i="18"/>
  <c r="Q44" i="18"/>
  <c r="S44" i="18"/>
  <c r="U44" i="18"/>
  <c r="W44" i="18"/>
  <c r="Y44" i="18"/>
  <c r="AA44" i="18"/>
  <c r="AC44" i="18"/>
  <c r="AE44" i="18"/>
  <c r="AG44" i="18"/>
  <c r="AI44" i="18"/>
  <c r="AK44" i="18"/>
  <c r="AM44" i="18"/>
  <c r="AO44" i="18"/>
  <c r="AQ44" i="18"/>
  <c r="AS44" i="18"/>
  <c r="AU44" i="18"/>
  <c r="AW44" i="18"/>
  <c r="AY44" i="18"/>
  <c r="R44" i="18"/>
  <c r="T44" i="18"/>
  <c r="V44" i="18"/>
  <c r="X44" i="18"/>
  <c r="Z44" i="18"/>
  <c r="AB44" i="18"/>
  <c r="AD44" i="18"/>
  <c r="AF44" i="18"/>
  <c r="AH44" i="18"/>
  <c r="AJ44" i="18"/>
  <c r="AL44" i="18"/>
  <c r="AN44" i="18"/>
  <c r="AP44" i="18"/>
  <c r="AR44" i="18"/>
  <c r="AT44" i="18"/>
  <c r="AV44" i="18"/>
  <c r="AX44" i="18"/>
  <c r="AZ44" i="18"/>
  <c r="P44" i="18"/>
  <c r="N44" i="18"/>
  <c r="L44" i="18"/>
  <c r="J44" i="18"/>
  <c r="H44" i="18"/>
  <c r="F44" i="18"/>
  <c r="O44" i="18"/>
  <c r="M44" i="18"/>
  <c r="K44" i="18"/>
  <c r="I44" i="18"/>
  <c r="G44" i="18"/>
  <c r="E44" i="18"/>
  <c r="CU43" i="18"/>
  <c r="CS43" i="18"/>
  <c r="CQ43" i="18"/>
  <c r="CO43" i="18"/>
  <c r="CM43" i="18"/>
  <c r="CK43" i="18"/>
  <c r="CI43" i="18"/>
  <c r="CG43" i="18"/>
  <c r="CE43" i="18"/>
  <c r="CC43" i="18"/>
  <c r="CA43" i="18"/>
  <c r="BY43" i="18"/>
  <c r="BW43" i="18"/>
  <c r="BU43" i="18"/>
  <c r="BS43" i="18"/>
  <c r="BQ43" i="18"/>
  <c r="BO43" i="18"/>
  <c r="BM43" i="18"/>
  <c r="BK43" i="18"/>
  <c r="BI43" i="18"/>
  <c r="BG43" i="18"/>
  <c r="BE43" i="18"/>
  <c r="BC43" i="18"/>
  <c r="BA43" i="18"/>
  <c r="CV43" i="18"/>
  <c r="CT43" i="18"/>
  <c r="CR43" i="18"/>
  <c r="CP43" i="18"/>
  <c r="CN43" i="18"/>
  <c r="CL43" i="18"/>
  <c r="CJ43" i="18"/>
  <c r="CH43" i="18"/>
  <c r="CF43" i="18"/>
  <c r="CD43" i="18"/>
  <c r="CB43" i="18"/>
  <c r="BZ43" i="18"/>
  <c r="BX43" i="18"/>
  <c r="BV43" i="18"/>
  <c r="BT43" i="18"/>
  <c r="BR43" i="18"/>
  <c r="BP43" i="18"/>
  <c r="BN43" i="18"/>
  <c r="BL43" i="18"/>
  <c r="BJ43" i="18"/>
  <c r="BH43" i="18"/>
  <c r="BF43" i="18"/>
  <c r="BD43" i="18"/>
  <c r="BB43" i="18"/>
  <c r="Q43" i="18"/>
  <c r="S43" i="18"/>
  <c r="U43" i="18"/>
  <c r="W43" i="18"/>
  <c r="Y43" i="18"/>
  <c r="AA43" i="18"/>
  <c r="AC43" i="18"/>
  <c r="AE43" i="18"/>
  <c r="AG43" i="18"/>
  <c r="AI43" i="18"/>
  <c r="AK43" i="18"/>
  <c r="AM43" i="18"/>
  <c r="AO43" i="18"/>
  <c r="AQ43" i="18"/>
  <c r="AS43" i="18"/>
  <c r="AU43" i="18"/>
  <c r="AW43" i="18"/>
  <c r="AY43" i="18"/>
  <c r="R43" i="18"/>
  <c r="T43" i="18"/>
  <c r="V43" i="18"/>
  <c r="X43" i="18"/>
  <c r="Z43" i="18"/>
  <c r="AB43" i="18"/>
  <c r="AD43" i="18"/>
  <c r="AF43" i="18"/>
  <c r="AH43" i="18"/>
  <c r="AJ43" i="18"/>
  <c r="AL43" i="18"/>
  <c r="AN43" i="18"/>
  <c r="AP43" i="18"/>
  <c r="AR43" i="18"/>
  <c r="AT43" i="18"/>
  <c r="AV43" i="18"/>
  <c r="AX43" i="18"/>
  <c r="AZ43" i="18"/>
  <c r="P43" i="18"/>
  <c r="N43" i="18"/>
  <c r="L43" i="18"/>
  <c r="J43" i="18"/>
  <c r="H43" i="18"/>
  <c r="F43" i="18"/>
  <c r="O43" i="18"/>
  <c r="M43" i="18"/>
  <c r="K43" i="18"/>
  <c r="I43" i="18"/>
  <c r="G43" i="18"/>
  <c r="E43" i="18"/>
  <c r="CU45" i="18"/>
  <c r="CS45" i="18"/>
  <c r="CQ45" i="18"/>
  <c r="CO45" i="18"/>
  <c r="CM45" i="18"/>
  <c r="CK45" i="18"/>
  <c r="CI45" i="18"/>
  <c r="CG45" i="18"/>
  <c r="CE45" i="18"/>
  <c r="CC45" i="18"/>
  <c r="CA45" i="18"/>
  <c r="BY45" i="18"/>
  <c r="BW45" i="18"/>
  <c r="BU45" i="18"/>
  <c r="BS45" i="18"/>
  <c r="BQ45" i="18"/>
  <c r="BO45" i="18"/>
  <c r="BM45" i="18"/>
  <c r="BK45" i="18"/>
  <c r="BI45" i="18"/>
  <c r="BG45" i="18"/>
  <c r="BE45" i="18"/>
  <c r="BC45" i="18"/>
  <c r="BA45" i="18"/>
  <c r="CV45" i="18"/>
  <c r="CT45" i="18"/>
  <c r="CR45" i="18"/>
  <c r="CP45" i="18"/>
  <c r="CN45" i="18"/>
  <c r="CL45" i="18"/>
  <c r="CJ45" i="18"/>
  <c r="CH45" i="18"/>
  <c r="CF45" i="18"/>
  <c r="CD45" i="18"/>
  <c r="CB45" i="18"/>
  <c r="BZ45" i="18"/>
  <c r="BX45" i="18"/>
  <c r="BV45" i="18"/>
  <c r="BT45" i="18"/>
  <c r="BR45" i="18"/>
  <c r="BP45" i="18"/>
  <c r="BN45" i="18"/>
  <c r="BL45" i="18"/>
  <c r="BJ45" i="18"/>
  <c r="BH45" i="18"/>
  <c r="BF45" i="18"/>
  <c r="BD45" i="18"/>
  <c r="BB45" i="18"/>
  <c r="Q45" i="18"/>
  <c r="S45" i="18"/>
  <c r="U45" i="18"/>
  <c r="W45" i="18"/>
  <c r="Y45" i="18"/>
  <c r="AA45" i="18"/>
  <c r="AC45" i="18"/>
  <c r="AE45" i="18"/>
  <c r="AG45" i="18"/>
  <c r="AI45" i="18"/>
  <c r="AK45" i="18"/>
  <c r="AM45" i="18"/>
  <c r="AO45" i="18"/>
  <c r="AQ45" i="18"/>
  <c r="AS45" i="18"/>
  <c r="AU45" i="18"/>
  <c r="AW45" i="18"/>
  <c r="AY45" i="18"/>
  <c r="R45" i="18"/>
  <c r="T45" i="18"/>
  <c r="V45" i="18"/>
  <c r="X45" i="18"/>
  <c r="Z45" i="18"/>
  <c r="AB45" i="18"/>
  <c r="AD45" i="18"/>
  <c r="AF45" i="18"/>
  <c r="AH45" i="18"/>
  <c r="AJ45" i="18"/>
  <c r="AL45" i="18"/>
  <c r="AN45" i="18"/>
  <c r="AP45" i="18"/>
  <c r="AR45" i="18"/>
  <c r="AT45" i="18"/>
  <c r="AV45" i="18"/>
  <c r="AX45" i="18"/>
  <c r="AZ45" i="18"/>
  <c r="P45" i="18"/>
  <c r="N45" i="18"/>
  <c r="L45" i="18"/>
  <c r="J45" i="18"/>
  <c r="H45" i="18"/>
  <c r="F45" i="18"/>
  <c r="O45" i="18"/>
  <c r="M45" i="18"/>
  <c r="K45" i="18"/>
  <c r="I45" i="18"/>
  <c r="G45" i="18"/>
  <c r="E45" i="18"/>
  <c r="Q69" i="29"/>
  <c r="Q33" i="29"/>
  <c r="R2" i="29"/>
  <c r="Q85" i="29"/>
  <c r="Q54" i="29"/>
  <c r="Q18" i="29"/>
  <c r="P84" i="29"/>
  <c r="P101" i="29"/>
  <c r="P107" i="29" s="1"/>
  <c r="P113" i="29" s="1"/>
  <c r="R1" i="29"/>
  <c r="D55" i="29"/>
  <c r="G101" i="14"/>
  <c r="G107" i="14" s="1"/>
  <c r="G111" i="14" s="1"/>
  <c r="G109" i="14"/>
  <c r="G97" i="14"/>
  <c r="G104" i="14"/>
  <c r="G108" i="14"/>
  <c r="G96" i="14"/>
  <c r="G105" i="14"/>
  <c r="G103" i="14"/>
  <c r="G110" i="14"/>
  <c r="G98" i="14"/>
  <c r="G102" i="14"/>
  <c r="G99" i="14"/>
  <c r="D66" i="29"/>
  <c r="D97" i="29" s="1"/>
  <c r="AO20" i="30"/>
  <c r="AL21" i="30"/>
  <c r="D58" i="29"/>
  <c r="D62" i="29"/>
  <c r="AO12" i="29"/>
  <c r="AL13" i="29"/>
  <c r="AN17" i="29"/>
  <c r="AM16" i="29"/>
  <c r="AJ2" i="22"/>
  <c r="AI3" i="22" s="1"/>
  <c r="E1" i="22"/>
  <c r="H95" i="14"/>
  <c r="AH2" i="22"/>
  <c r="AH3" i="22" s="1"/>
  <c r="AH4" i="22" s="1"/>
  <c r="AH5" i="22" s="1"/>
  <c r="AH6" i="22" s="1"/>
  <c r="AH7" i="22" s="1"/>
  <c r="AH8" i="22" s="1"/>
  <c r="AH9" i="22" s="1"/>
  <c r="AH10" i="22" s="1"/>
  <c r="AH11" i="22" s="1"/>
  <c r="AH12" i="22" s="1"/>
  <c r="AH13" i="22" s="1"/>
  <c r="AH14" i="22" s="1"/>
  <c r="AH15" i="22" s="1"/>
  <c r="AH16" i="22" s="1"/>
  <c r="D29" i="29"/>
  <c r="D37" i="29"/>
  <c r="D7" i="29"/>
  <c r="D71" i="29"/>
  <c r="D28" i="29"/>
  <c r="D24" i="29"/>
  <c r="D79" i="29"/>
  <c r="D75" i="29"/>
  <c r="D36" i="29"/>
  <c r="D73" i="29"/>
  <c r="D77" i="29"/>
  <c r="D11" i="29"/>
  <c r="D12" i="29"/>
  <c r="D25" i="29"/>
  <c r="D21" i="29"/>
  <c r="CW39" i="18" l="1"/>
  <c r="CW47" i="18" s="1"/>
  <c r="CW46" i="18"/>
  <c r="DM39" i="18"/>
  <c r="DM47" i="18" s="1"/>
  <c r="DM46" i="18"/>
  <c r="EC39" i="18"/>
  <c r="EC47" i="18" s="1"/>
  <c r="EC46" i="18"/>
  <c r="ES39" i="18"/>
  <c r="ES47" i="18" s="1"/>
  <c r="ES46" i="18"/>
  <c r="FI39" i="18"/>
  <c r="FI47" i="18" s="1"/>
  <c r="FI46" i="18"/>
  <c r="FY39" i="18"/>
  <c r="FY47" i="18" s="1"/>
  <c r="FY46" i="18"/>
  <c r="DJ39" i="18"/>
  <c r="DJ47" i="18" s="1"/>
  <c r="DJ46" i="18"/>
  <c r="DZ39" i="18"/>
  <c r="DZ47" i="18" s="1"/>
  <c r="DZ46" i="18"/>
  <c r="EP39" i="18"/>
  <c r="EP47" i="18" s="1"/>
  <c r="EP46" i="18"/>
  <c r="FF39" i="18"/>
  <c r="FF47" i="18" s="1"/>
  <c r="FF46" i="18"/>
  <c r="FV39" i="18"/>
  <c r="FV47" i="18" s="1"/>
  <c r="FV46" i="18"/>
  <c r="DG39" i="18"/>
  <c r="DG47" i="18" s="1"/>
  <c r="DG46" i="18"/>
  <c r="DW39" i="18"/>
  <c r="DW47" i="18" s="1"/>
  <c r="DW46" i="18"/>
  <c r="EM39" i="18"/>
  <c r="EM47" i="18" s="1"/>
  <c r="EM46" i="18"/>
  <c r="FC39" i="18"/>
  <c r="FC47" i="18" s="1"/>
  <c r="FC46" i="18"/>
  <c r="FS39" i="18"/>
  <c r="FS47" i="18" s="1"/>
  <c r="FS46" i="18"/>
  <c r="DD39" i="18"/>
  <c r="DD47" i="18" s="1"/>
  <c r="DD46" i="18"/>
  <c r="DT39" i="18"/>
  <c r="DT47" i="18" s="1"/>
  <c r="DT46" i="18"/>
  <c r="EJ39" i="18"/>
  <c r="EJ47" i="18" s="1"/>
  <c r="EJ46" i="18"/>
  <c r="EZ39" i="18"/>
  <c r="EZ47" i="18" s="1"/>
  <c r="EZ46" i="18"/>
  <c r="FP39" i="18"/>
  <c r="FP47" i="18" s="1"/>
  <c r="FP46" i="18"/>
  <c r="DA39" i="18"/>
  <c r="DA47" i="18" s="1"/>
  <c r="DA46" i="18"/>
  <c r="DQ39" i="18"/>
  <c r="DQ47" i="18" s="1"/>
  <c r="DQ46" i="18"/>
  <c r="EG39" i="18"/>
  <c r="EG47" i="18" s="1"/>
  <c r="EG46" i="18"/>
  <c r="EW39" i="18"/>
  <c r="EW47" i="18" s="1"/>
  <c r="EW46" i="18"/>
  <c r="FM39" i="18"/>
  <c r="FM47" i="18" s="1"/>
  <c r="FM46" i="18"/>
  <c r="CX39" i="18"/>
  <c r="CX47" i="18" s="1"/>
  <c r="CX46" i="18"/>
  <c r="DN39" i="18"/>
  <c r="DN47" i="18" s="1"/>
  <c r="DN46" i="18"/>
  <c r="ED39" i="18"/>
  <c r="ED47" i="18" s="1"/>
  <c r="ED46" i="18"/>
  <c r="ET39" i="18"/>
  <c r="ET47" i="18" s="1"/>
  <c r="ET46" i="18"/>
  <c r="FJ39" i="18"/>
  <c r="FJ47" i="18" s="1"/>
  <c r="FJ46" i="18"/>
  <c r="FZ39" i="18"/>
  <c r="FZ47" i="18" s="1"/>
  <c r="FZ46" i="18"/>
  <c r="DK39" i="18"/>
  <c r="DK47" i="18" s="1"/>
  <c r="DK46" i="18"/>
  <c r="EA39" i="18"/>
  <c r="EA47" i="18" s="1"/>
  <c r="EA46" i="18"/>
  <c r="EQ39" i="18"/>
  <c r="EQ47" i="18" s="1"/>
  <c r="EQ46" i="18"/>
  <c r="FG39" i="18"/>
  <c r="FG47" i="18" s="1"/>
  <c r="FG46" i="18"/>
  <c r="FW39" i="18"/>
  <c r="FW47" i="18" s="1"/>
  <c r="FW46" i="18"/>
  <c r="DH39" i="18"/>
  <c r="DH47" i="18" s="1"/>
  <c r="DH46" i="18"/>
  <c r="DX39" i="18"/>
  <c r="DX47" i="18" s="1"/>
  <c r="DX46" i="18"/>
  <c r="EN39" i="18"/>
  <c r="EN47" i="18" s="1"/>
  <c r="EN46" i="18"/>
  <c r="FD39" i="18"/>
  <c r="FD47" i="18" s="1"/>
  <c r="FD46" i="18"/>
  <c r="FT39" i="18"/>
  <c r="FT47" i="18" s="1"/>
  <c r="FT46" i="18"/>
  <c r="DE39" i="18"/>
  <c r="DE47" i="18" s="1"/>
  <c r="DE46" i="18"/>
  <c r="DU39" i="18"/>
  <c r="DU47" i="18" s="1"/>
  <c r="DU46" i="18"/>
  <c r="EK39" i="18"/>
  <c r="EK47" i="18" s="1"/>
  <c r="EK46" i="18"/>
  <c r="FA39" i="18"/>
  <c r="FA47" i="18" s="1"/>
  <c r="FA46" i="18"/>
  <c r="FQ39" i="18"/>
  <c r="FQ47" i="18" s="1"/>
  <c r="FQ46" i="18"/>
  <c r="DB39" i="18"/>
  <c r="DB47" i="18" s="1"/>
  <c r="DB46" i="18"/>
  <c r="DR39" i="18"/>
  <c r="DR47" i="18" s="1"/>
  <c r="DR46" i="18"/>
  <c r="EH39" i="18"/>
  <c r="EH47" i="18" s="1"/>
  <c r="EH46" i="18"/>
  <c r="EX39" i="18"/>
  <c r="EX47" i="18" s="1"/>
  <c r="EX46" i="18"/>
  <c r="FN39" i="18"/>
  <c r="FN47" i="18" s="1"/>
  <c r="FN46" i="18"/>
  <c r="CY39" i="18"/>
  <c r="CY47" i="18" s="1"/>
  <c r="CY46" i="18"/>
  <c r="DO39" i="18"/>
  <c r="DO47" i="18" s="1"/>
  <c r="DO46" i="18"/>
  <c r="EE39" i="18"/>
  <c r="EE47" i="18" s="1"/>
  <c r="EE46" i="18"/>
  <c r="EU39" i="18"/>
  <c r="EU47" i="18" s="1"/>
  <c r="EU46" i="18"/>
  <c r="FK39" i="18"/>
  <c r="FK47" i="18" s="1"/>
  <c r="FK46" i="18"/>
  <c r="GA39" i="18"/>
  <c r="GA47" i="18" s="1"/>
  <c r="GA46" i="18"/>
  <c r="DL39" i="18"/>
  <c r="DL47" i="18" s="1"/>
  <c r="DL46" i="18"/>
  <c r="EB39" i="18"/>
  <c r="EB47" i="18" s="1"/>
  <c r="EB46" i="18"/>
  <c r="ER39" i="18"/>
  <c r="ER47" i="18" s="1"/>
  <c r="ER46" i="18"/>
  <c r="FH39" i="18"/>
  <c r="FH47" i="18" s="1"/>
  <c r="FH46" i="18"/>
  <c r="FX39" i="18"/>
  <c r="FX47" i="18" s="1"/>
  <c r="FX46" i="18"/>
  <c r="DI39" i="18"/>
  <c r="DI47" i="18" s="1"/>
  <c r="DI46" i="18"/>
  <c r="DY39" i="18"/>
  <c r="DY47" i="18" s="1"/>
  <c r="DY46" i="18"/>
  <c r="EO39" i="18"/>
  <c r="EO47" i="18" s="1"/>
  <c r="EO46" i="18"/>
  <c r="FE39" i="18"/>
  <c r="FE47" i="18" s="1"/>
  <c r="FE46" i="18"/>
  <c r="FU39" i="18"/>
  <c r="FU47" i="18" s="1"/>
  <c r="FU46" i="18"/>
  <c r="DF39" i="18"/>
  <c r="DF47" i="18" s="1"/>
  <c r="DF46" i="18"/>
  <c r="DV39" i="18"/>
  <c r="DV47" i="18" s="1"/>
  <c r="DV46" i="18"/>
  <c r="EL39" i="18"/>
  <c r="EL47" i="18" s="1"/>
  <c r="EL46" i="18"/>
  <c r="FB39" i="18"/>
  <c r="FB47" i="18" s="1"/>
  <c r="FB46" i="18"/>
  <c r="FR39" i="18"/>
  <c r="FR47" i="18" s="1"/>
  <c r="FR46" i="18"/>
  <c r="DC39" i="18"/>
  <c r="DC47" i="18" s="1"/>
  <c r="DC46" i="18"/>
  <c r="DS39" i="18"/>
  <c r="DS47" i="18" s="1"/>
  <c r="DS46" i="18"/>
  <c r="EI39" i="18"/>
  <c r="EI47" i="18" s="1"/>
  <c r="EI46" i="18"/>
  <c r="EY39" i="18"/>
  <c r="EY47" i="18" s="1"/>
  <c r="EY46" i="18"/>
  <c r="FO39" i="18"/>
  <c r="FO47" i="18" s="1"/>
  <c r="FO46" i="18"/>
  <c r="CZ39" i="18"/>
  <c r="CZ47" i="18" s="1"/>
  <c r="CZ46" i="18"/>
  <c r="DP39" i="18"/>
  <c r="DP47" i="18" s="1"/>
  <c r="DP46" i="18"/>
  <c r="EF39" i="18"/>
  <c r="EF47" i="18" s="1"/>
  <c r="EF46" i="18"/>
  <c r="EV39" i="18"/>
  <c r="EV47" i="18" s="1"/>
  <c r="EV46" i="18"/>
  <c r="FL39" i="18"/>
  <c r="FL47" i="18" s="1"/>
  <c r="FL46" i="18"/>
  <c r="GB39" i="18"/>
  <c r="GB47" i="18" s="1"/>
  <c r="GB46" i="18"/>
  <c r="E46" i="18"/>
  <c r="E39" i="18"/>
  <c r="E47" i="18" s="1"/>
  <c r="M46" i="18"/>
  <c r="M47" i="18"/>
  <c r="J46" i="18"/>
  <c r="J47" i="18"/>
  <c r="AZ47" i="18"/>
  <c r="AZ46" i="18"/>
  <c r="AN47" i="18"/>
  <c r="AN46" i="18"/>
  <c r="G46" i="18"/>
  <c r="G47" i="18"/>
  <c r="K46" i="18"/>
  <c r="K47" i="18"/>
  <c r="O46" i="18"/>
  <c r="O47" i="18"/>
  <c r="H46" i="18"/>
  <c r="H47" i="18"/>
  <c r="L46" i="18"/>
  <c r="L47" i="18"/>
  <c r="P46" i="18"/>
  <c r="P47" i="18"/>
  <c r="AX46" i="18"/>
  <c r="AX47" i="18"/>
  <c r="AT47" i="18"/>
  <c r="AT46" i="18"/>
  <c r="AP47" i="18"/>
  <c r="AP46" i="18"/>
  <c r="AL47" i="18"/>
  <c r="AL46" i="18"/>
  <c r="AH47" i="18"/>
  <c r="AH46" i="18"/>
  <c r="AD47" i="18"/>
  <c r="AD46" i="18"/>
  <c r="Z47" i="18"/>
  <c r="Z46" i="18"/>
  <c r="V47" i="18"/>
  <c r="V46" i="18"/>
  <c r="R47" i="18"/>
  <c r="R46" i="18"/>
  <c r="AW47" i="18"/>
  <c r="AW46" i="18"/>
  <c r="AS47" i="18"/>
  <c r="AS46" i="18"/>
  <c r="AO47" i="18"/>
  <c r="AO46" i="18"/>
  <c r="AK47" i="18"/>
  <c r="AK46" i="18"/>
  <c r="AG47" i="18"/>
  <c r="AG46" i="18"/>
  <c r="AC47" i="18"/>
  <c r="AC46" i="18"/>
  <c r="Y47" i="18"/>
  <c r="Y46" i="18"/>
  <c r="U47" i="18"/>
  <c r="U46" i="18"/>
  <c r="Q47" i="18"/>
  <c r="Q46" i="18"/>
  <c r="BD47" i="18"/>
  <c r="BD46" i="18"/>
  <c r="BH47" i="18"/>
  <c r="BH46" i="18"/>
  <c r="BL47" i="18"/>
  <c r="BL46" i="18"/>
  <c r="BP47" i="18"/>
  <c r="BP46" i="18"/>
  <c r="BT47" i="18"/>
  <c r="BT46" i="18"/>
  <c r="BX47" i="18"/>
  <c r="BX46" i="18"/>
  <c r="CB47" i="18"/>
  <c r="CB46" i="18"/>
  <c r="CF47" i="18"/>
  <c r="CF46" i="18"/>
  <c r="CJ47" i="18"/>
  <c r="CJ46" i="18"/>
  <c r="CN47" i="18"/>
  <c r="CN46" i="18"/>
  <c r="CR47" i="18"/>
  <c r="CR46" i="18"/>
  <c r="CV47" i="18"/>
  <c r="CV46" i="18"/>
  <c r="BC47" i="18"/>
  <c r="BC46" i="18"/>
  <c r="BG47" i="18"/>
  <c r="BG46" i="18"/>
  <c r="BK47" i="18"/>
  <c r="BK46" i="18"/>
  <c r="BO47" i="18"/>
  <c r="BO46" i="18"/>
  <c r="BS47" i="18"/>
  <c r="BS46" i="18"/>
  <c r="BW47" i="18"/>
  <c r="BW46" i="18"/>
  <c r="CA47" i="18"/>
  <c r="CA46" i="18"/>
  <c r="CE47" i="18"/>
  <c r="CE46" i="18"/>
  <c r="CI47" i="18"/>
  <c r="CI46" i="18"/>
  <c r="CM47" i="18"/>
  <c r="CM46" i="18"/>
  <c r="CQ47" i="18"/>
  <c r="CQ46" i="18"/>
  <c r="CU47" i="18"/>
  <c r="CU46" i="18"/>
  <c r="I46" i="18"/>
  <c r="I47" i="18"/>
  <c r="F46" i="18"/>
  <c r="F47" i="18"/>
  <c r="N46" i="18"/>
  <c r="N47" i="18"/>
  <c r="AV47" i="18"/>
  <c r="AV46" i="18"/>
  <c r="AR47" i="18"/>
  <c r="AR46" i="18"/>
  <c r="AJ47" i="18"/>
  <c r="AJ46" i="18"/>
  <c r="AF47" i="18"/>
  <c r="AF46" i="18"/>
  <c r="AB47" i="18"/>
  <c r="AB46" i="18"/>
  <c r="X47" i="18"/>
  <c r="X46" i="18"/>
  <c r="T47" i="18"/>
  <c r="T46" i="18"/>
  <c r="AY47" i="18"/>
  <c r="AY46" i="18"/>
  <c r="AU47" i="18"/>
  <c r="AU46" i="18"/>
  <c r="AQ47" i="18"/>
  <c r="AQ46" i="18"/>
  <c r="AM47" i="18"/>
  <c r="AM46" i="18"/>
  <c r="AI47" i="18"/>
  <c r="AI46" i="18"/>
  <c r="AE47" i="18"/>
  <c r="AE46" i="18"/>
  <c r="AA47" i="18"/>
  <c r="AA46" i="18"/>
  <c r="W47" i="18"/>
  <c r="W46" i="18"/>
  <c r="S47" i="18"/>
  <c r="S46" i="18"/>
  <c r="BB47" i="18"/>
  <c r="BB46" i="18"/>
  <c r="BF47" i="18"/>
  <c r="BF46" i="18"/>
  <c r="BJ47" i="18"/>
  <c r="BJ46" i="18"/>
  <c r="BN47" i="18"/>
  <c r="BN46" i="18"/>
  <c r="BR47" i="18"/>
  <c r="BR46" i="18"/>
  <c r="BV47" i="18"/>
  <c r="BV46" i="18"/>
  <c r="BZ47" i="18"/>
  <c r="BZ46" i="18"/>
  <c r="CD47" i="18"/>
  <c r="CD46" i="18"/>
  <c r="CH47" i="18"/>
  <c r="CH46" i="18"/>
  <c r="CL47" i="18"/>
  <c r="CL46" i="18"/>
  <c r="CP47" i="18"/>
  <c r="CP46" i="18"/>
  <c r="CT47" i="18"/>
  <c r="CT46" i="18"/>
  <c r="BA47" i="18"/>
  <c r="BA46" i="18"/>
  <c r="BE47" i="18"/>
  <c r="BE46" i="18"/>
  <c r="BI47" i="18"/>
  <c r="BI46" i="18"/>
  <c r="BM47" i="18"/>
  <c r="BM46" i="18"/>
  <c r="BQ47" i="18"/>
  <c r="BQ46" i="18"/>
  <c r="BU47" i="18"/>
  <c r="BU46" i="18"/>
  <c r="BY47" i="18"/>
  <c r="BY46" i="18"/>
  <c r="CC47" i="18"/>
  <c r="CC46" i="18"/>
  <c r="CG47" i="18"/>
  <c r="CG46" i="18"/>
  <c r="CK47" i="18"/>
  <c r="CK46" i="18"/>
  <c r="CO47" i="18"/>
  <c r="CO46" i="18"/>
  <c r="CS47" i="18"/>
  <c r="CS46" i="18"/>
  <c r="R69" i="29"/>
  <c r="D103" i="29" s="1"/>
  <c r="R33" i="29"/>
  <c r="R54" i="29"/>
  <c r="R18" i="29"/>
  <c r="R85" i="29"/>
  <c r="Q101" i="29"/>
  <c r="Q107" i="29" s="1"/>
  <c r="Q113" i="29" s="1"/>
  <c r="Q84" i="29"/>
  <c r="D111" i="29"/>
  <c r="H103" i="14"/>
  <c r="H110" i="14"/>
  <c r="H98" i="14"/>
  <c r="H102" i="14"/>
  <c r="H105" i="14"/>
  <c r="H109" i="14"/>
  <c r="H97" i="14"/>
  <c r="H104" i="14"/>
  <c r="H108" i="14"/>
  <c r="H96" i="14"/>
  <c r="H99" i="14"/>
  <c r="H101" i="14"/>
  <c r="H107" i="14" s="1"/>
  <c r="H111" i="14" s="1"/>
  <c r="AJ3" i="22"/>
  <c r="AI4" i="22" s="1"/>
  <c r="E2" i="22"/>
  <c r="D39" i="29"/>
  <c r="AO21" i="30"/>
  <c r="AL22" i="30"/>
  <c r="D57" i="29"/>
  <c r="D88" i="29" s="1"/>
  <c r="D65" i="29"/>
  <c r="D96" i="29" s="1"/>
  <c r="D59" i="29"/>
  <c r="D90" i="29" s="1"/>
  <c r="D64" i="29"/>
  <c r="D95" i="29" s="1"/>
  <c r="D61" i="29"/>
  <c r="D117" i="29" s="1"/>
  <c r="D63" i="29"/>
  <c r="D94" i="29" s="1"/>
  <c r="D93" i="29"/>
  <c r="AO13" i="29"/>
  <c r="AL14" i="29"/>
  <c r="D89" i="29"/>
  <c r="AN18" i="29"/>
  <c r="AM17" i="29"/>
  <c r="F1" i="22"/>
  <c r="AL2" i="2"/>
  <c r="C199" i="2"/>
  <c r="C204" i="2" s="1"/>
  <c r="C205" i="2" s="1"/>
  <c r="D15" i="29"/>
  <c r="D110" i="29" l="1"/>
  <c r="D105" i="29"/>
  <c r="R101" i="29"/>
  <c r="R107" i="29" s="1"/>
  <c r="R113" i="29" s="1"/>
  <c r="R84" i="29"/>
  <c r="D204" i="2"/>
  <c r="F2" i="22"/>
  <c r="AJ4" i="22"/>
  <c r="AI5" i="22" s="1"/>
  <c r="D92" i="29"/>
  <c r="AO22" i="30"/>
  <c r="AL23" i="30"/>
  <c r="AL15" i="29"/>
  <c r="AO14" i="29"/>
  <c r="AN19" i="29"/>
  <c r="AM18" i="29"/>
  <c r="G1" i="22"/>
  <c r="AM2" i="2"/>
  <c r="AL3" i="2" s="1"/>
  <c r="AM3" i="2" s="1"/>
  <c r="AL4" i="2" s="1"/>
  <c r="AM4" i="2" s="1"/>
  <c r="AL5" i="2" s="1"/>
  <c r="AM5" i="2" s="1"/>
  <c r="AL6" i="2" s="1"/>
  <c r="AM6" i="2" s="1"/>
  <c r="AL7" i="2" s="1"/>
  <c r="AM7" i="2" s="1"/>
  <c r="AL8" i="2" s="1"/>
  <c r="AM8" i="2" s="1"/>
  <c r="AL9" i="2" s="1"/>
  <c r="AM9" i="2" s="1"/>
  <c r="AL10" i="2" s="1"/>
  <c r="AM10" i="2" s="1"/>
  <c r="AL11" i="2" s="1"/>
  <c r="AM11" i="2" s="1"/>
  <c r="AL12" i="2" s="1"/>
  <c r="AM12" i="2" s="1"/>
  <c r="AL13" i="2" s="1"/>
  <c r="AM13" i="2" s="1"/>
  <c r="AL14" i="2" s="1"/>
  <c r="AM14" i="2" s="1"/>
  <c r="AL15" i="2" s="1"/>
  <c r="AM15" i="2" s="1"/>
  <c r="AL16" i="2" s="1"/>
  <c r="AM16" i="2" s="1"/>
  <c r="AK2" i="2"/>
  <c r="AK3" i="2" s="1"/>
  <c r="AK4" i="2" s="1"/>
  <c r="AK5" i="2" s="1"/>
  <c r="AK6" i="2" s="1"/>
  <c r="AK7" i="2" s="1"/>
  <c r="AK8" i="2" s="1"/>
  <c r="AK9" i="2" s="1"/>
  <c r="AK10" i="2" s="1"/>
  <c r="AK11" i="2" s="1"/>
  <c r="AK12" i="2" s="1"/>
  <c r="AK13" i="2" s="1"/>
  <c r="AK14" i="2" s="1"/>
  <c r="AK15" i="2" s="1"/>
  <c r="AK16" i="2" s="1"/>
  <c r="C1" i="2"/>
  <c r="E204" i="2" l="1"/>
  <c r="E205" i="2" s="1"/>
  <c r="D205" i="2"/>
  <c r="G2" i="22"/>
  <c r="AJ5" i="22"/>
  <c r="AI6" i="22" s="1"/>
  <c r="AJ6" i="22" s="1"/>
  <c r="AI7" i="22" s="1"/>
  <c r="AJ7" i="22" s="1"/>
  <c r="AI8" i="22" s="1"/>
  <c r="AJ8" i="22" s="1"/>
  <c r="AI9" i="22" s="1"/>
  <c r="AO23" i="30"/>
  <c r="AL24" i="30"/>
  <c r="AO15" i="29"/>
  <c r="AL16" i="29"/>
  <c r="AN20" i="29"/>
  <c r="AM19" i="29"/>
  <c r="H1" i="22"/>
  <c r="I1" i="22" s="1"/>
  <c r="D1" i="2"/>
  <c r="C2" i="2"/>
  <c r="AQ1" i="8"/>
  <c r="AQ2" i="8" s="1"/>
  <c r="E29" i="30"/>
  <c r="E42" i="30"/>
  <c r="E44" i="30"/>
  <c r="E10" i="30"/>
  <c r="E21" i="30"/>
  <c r="E51" i="30"/>
  <c r="E20" i="30"/>
  <c r="E41" i="30"/>
  <c r="E24" i="30"/>
  <c r="E5" i="30"/>
  <c r="E49" i="30"/>
  <c r="E35" i="30"/>
  <c r="E6" i="30"/>
  <c r="E15" i="30"/>
  <c r="E27" i="30"/>
  <c r="E11" i="30"/>
  <c r="E23" i="30"/>
  <c r="E13" i="30"/>
  <c r="E3" i="30"/>
  <c r="E22" i="30"/>
  <c r="E9" i="30"/>
  <c r="E26" i="30"/>
  <c r="E28" i="30"/>
  <c r="E25" i="30"/>
  <c r="E7" i="30"/>
  <c r="E19" i="30"/>
  <c r="E8" i="30"/>
  <c r="E14" i="30"/>
  <c r="E37" i="30"/>
  <c r="E4" i="30"/>
  <c r="E12" i="30"/>
  <c r="E18" i="30"/>
  <c r="F204" i="2" l="1"/>
  <c r="G204" i="2"/>
  <c r="G205" i="2" s="1"/>
  <c r="F205" i="2"/>
  <c r="J1" i="22"/>
  <c r="I2" i="22"/>
  <c r="I10" i="22" s="1"/>
  <c r="I18" i="22" s="1"/>
  <c r="I25" i="22" s="1"/>
  <c r="I33" i="22" s="1"/>
  <c r="I41" i="22" s="1"/>
  <c r="H204" i="2"/>
  <c r="H205" i="2" s="1"/>
  <c r="E65" i="30"/>
  <c r="E43" i="30"/>
  <c r="E45" i="30" s="1"/>
  <c r="E68" i="30"/>
  <c r="E34" i="30"/>
  <c r="E36" i="30" s="1"/>
  <c r="H2" i="22"/>
  <c r="E30" i="30"/>
  <c r="E48" i="30" s="1"/>
  <c r="E50" i="30" s="1"/>
  <c r="E52" i="30" s="1"/>
  <c r="AP2" i="8"/>
  <c r="AQ3" i="8"/>
  <c r="AO24" i="30"/>
  <c r="AL25" i="30"/>
  <c r="AO16" i="29"/>
  <c r="AL17" i="29"/>
  <c r="AJ9" i="22"/>
  <c r="AI10" i="22" s="1"/>
  <c r="AN21" i="29"/>
  <c r="AM20" i="29"/>
  <c r="E1" i="2"/>
  <c r="D2" i="2"/>
  <c r="AL1" i="22"/>
  <c r="AO1" i="22" s="1"/>
  <c r="AZ3" i="22"/>
  <c r="AZ4" i="22"/>
  <c r="AZ5" i="22"/>
  <c r="AZ6" i="22"/>
  <c r="AZ7" i="22"/>
  <c r="AZ8" i="22"/>
  <c r="AZ9" i="22"/>
  <c r="AZ10" i="22"/>
  <c r="AZ11" i="22"/>
  <c r="AZ12" i="22"/>
  <c r="AZ13" i="22"/>
  <c r="AZ2" i="22"/>
  <c r="A37" i="22"/>
  <c r="A36" i="22"/>
  <c r="A35" i="22"/>
  <c r="A34" i="22"/>
  <c r="A33" i="22"/>
  <c r="A30" i="22"/>
  <c r="A29" i="22"/>
  <c r="A28" i="22"/>
  <c r="A27" i="22"/>
  <c r="A26" i="22"/>
  <c r="J2" i="22" l="1"/>
  <c r="J10" i="22" s="1"/>
  <c r="J18" i="22" s="1"/>
  <c r="J25" i="22" s="1"/>
  <c r="J33" i="22" s="1"/>
  <c r="J41" i="22" s="1"/>
  <c r="K1" i="22"/>
  <c r="I204" i="2"/>
  <c r="I205" i="2" s="1"/>
  <c r="E53" i="30"/>
  <c r="E60" i="30"/>
  <c r="E38" i="30"/>
  <c r="E55" i="30"/>
  <c r="AO25" i="30"/>
  <c r="AL26" i="30"/>
  <c r="AP3" i="8"/>
  <c r="AQ4" i="8"/>
  <c r="AO17" i="29"/>
  <c r="AL18" i="29"/>
  <c r="AJ10" i="22"/>
  <c r="AI11" i="22" s="1"/>
  <c r="AN22" i="29"/>
  <c r="AM21" i="29"/>
  <c r="F1" i="2"/>
  <c r="G1" i="2" s="1"/>
  <c r="E2" i="2"/>
  <c r="E59" i="30" l="1"/>
  <c r="E61" i="30" s="1"/>
  <c r="E48" i="29" s="1"/>
  <c r="E56" i="30"/>
  <c r="E67" i="30"/>
  <c r="E69" i="30" s="1"/>
  <c r="E64" i="30"/>
  <c r="E66" i="30" s="1"/>
  <c r="K2" i="22"/>
  <c r="K10" i="22" s="1"/>
  <c r="K18" i="22" s="1"/>
  <c r="K25" i="22" s="1"/>
  <c r="K33" i="22" s="1"/>
  <c r="K41" i="22" s="1"/>
  <c r="L1" i="22"/>
  <c r="J204" i="2"/>
  <c r="J205" i="2" s="1"/>
  <c r="G2" i="2"/>
  <c r="H1" i="2"/>
  <c r="E39" i="30"/>
  <c r="E57" i="30"/>
  <c r="E63" i="30"/>
  <c r="AO26" i="30"/>
  <c r="AL27" i="30"/>
  <c r="AP4" i="8"/>
  <c r="AQ5" i="8"/>
  <c r="AL19" i="29"/>
  <c r="AJ11" i="22"/>
  <c r="AI12" i="22" s="1"/>
  <c r="AN23" i="29"/>
  <c r="AM22" i="29"/>
  <c r="F2" i="2"/>
  <c r="L2" i="22" l="1"/>
  <c r="L10" i="22" s="1"/>
  <c r="L18" i="22" s="1"/>
  <c r="L25" i="22" s="1"/>
  <c r="L33" i="22" s="1"/>
  <c r="L41" i="22" s="1"/>
  <c r="M1" i="22"/>
  <c r="G38" i="2"/>
  <c r="G27" i="2"/>
  <c r="G20" i="2"/>
  <c r="I1" i="2"/>
  <c r="H2" i="2"/>
  <c r="K204" i="2"/>
  <c r="K205" i="2" s="1"/>
  <c r="E58" i="30"/>
  <c r="E47" i="29" s="1"/>
  <c r="AO27" i="30"/>
  <c r="AL28" i="30"/>
  <c r="AP5" i="8"/>
  <c r="AQ6" i="8"/>
  <c r="AL20" i="29"/>
  <c r="AJ12" i="22"/>
  <c r="AI13" i="22" s="1"/>
  <c r="AN24" i="29"/>
  <c r="AM23" i="29"/>
  <c r="M2" i="22" l="1"/>
  <c r="M10" i="22" s="1"/>
  <c r="M18" i="22" s="1"/>
  <c r="M25" i="22" s="1"/>
  <c r="M33" i="22" s="1"/>
  <c r="M41" i="22" s="1"/>
  <c r="N1" i="22"/>
  <c r="L204" i="2"/>
  <c r="L205" i="2" s="1"/>
  <c r="I2" i="2"/>
  <c r="J1" i="2"/>
  <c r="H38" i="2"/>
  <c r="H27" i="2"/>
  <c r="H20" i="2"/>
  <c r="AP6" i="8"/>
  <c r="AQ7" i="8"/>
  <c r="AO28" i="30"/>
  <c r="AL29" i="30"/>
  <c r="AL21" i="29"/>
  <c r="AJ13" i="22"/>
  <c r="AI14" i="22" s="1"/>
  <c r="AN25" i="29"/>
  <c r="AM24" i="29"/>
  <c r="O1" i="22" l="1"/>
  <c r="N2" i="22"/>
  <c r="N10" i="22" s="1"/>
  <c r="N18" i="22" s="1"/>
  <c r="N25" i="22" s="1"/>
  <c r="N33" i="22" s="1"/>
  <c r="N41" i="22" s="1"/>
  <c r="I38" i="2"/>
  <c r="I27" i="2"/>
  <c r="I20" i="2"/>
  <c r="K1" i="2"/>
  <c r="J2" i="2"/>
  <c r="M204" i="2"/>
  <c r="M205" i="2" s="1"/>
  <c r="AQ8" i="8"/>
  <c r="AP7" i="8"/>
  <c r="AO29" i="30"/>
  <c r="AL30" i="30"/>
  <c r="AL22" i="29"/>
  <c r="AJ14" i="22"/>
  <c r="AI15" i="22" s="1"/>
  <c r="AN26" i="29"/>
  <c r="AM25" i="29"/>
  <c r="A23" i="22"/>
  <c r="A22" i="22"/>
  <c r="A21" i="22"/>
  <c r="A20" i="22"/>
  <c r="A19" i="22"/>
  <c r="A15" i="22"/>
  <c r="A14" i="22"/>
  <c r="A13" i="22"/>
  <c r="A12" i="22"/>
  <c r="A11" i="22"/>
  <c r="A4" i="22"/>
  <c r="A5" i="22"/>
  <c r="A6" i="22"/>
  <c r="A7" i="22"/>
  <c r="A3" i="22"/>
  <c r="AQ197" i="22"/>
  <c r="AQ196" i="22"/>
  <c r="AQ195" i="22"/>
  <c r="AQ194" i="22"/>
  <c r="AQ193" i="22"/>
  <c r="AQ192" i="22"/>
  <c r="AQ191" i="22"/>
  <c r="AQ190" i="22"/>
  <c r="AQ189" i="22"/>
  <c r="AQ188" i="22"/>
  <c r="AQ187" i="22"/>
  <c r="AQ186" i="22"/>
  <c r="AQ185" i="22"/>
  <c r="AQ184" i="22"/>
  <c r="AQ183" i="22"/>
  <c r="AQ182" i="22"/>
  <c r="AQ181" i="22"/>
  <c r="AQ180" i="22"/>
  <c r="AQ179" i="22"/>
  <c r="AQ178" i="22"/>
  <c r="AQ177" i="22"/>
  <c r="AQ176" i="22"/>
  <c r="AQ175" i="22"/>
  <c r="AQ174" i="22"/>
  <c r="AQ173" i="22"/>
  <c r="AQ172" i="22"/>
  <c r="AQ171" i="22"/>
  <c r="AQ170" i="22"/>
  <c r="AQ169" i="22"/>
  <c r="AQ168" i="22"/>
  <c r="AQ167" i="22"/>
  <c r="AQ166" i="22"/>
  <c r="AQ165" i="22"/>
  <c r="AQ164" i="22"/>
  <c r="AQ163" i="22"/>
  <c r="AQ162" i="22"/>
  <c r="AQ161" i="22"/>
  <c r="AQ160" i="22"/>
  <c r="AQ159" i="22"/>
  <c r="AQ158" i="22"/>
  <c r="AQ157" i="22"/>
  <c r="AQ156" i="22"/>
  <c r="AQ155" i="22"/>
  <c r="AQ154" i="22"/>
  <c r="AQ153" i="22"/>
  <c r="AQ152" i="22"/>
  <c r="AQ151" i="22"/>
  <c r="AQ150" i="22"/>
  <c r="AQ149" i="22"/>
  <c r="AQ148" i="22"/>
  <c r="AQ147" i="22"/>
  <c r="AQ146" i="22"/>
  <c r="AQ145" i="22"/>
  <c r="AQ144" i="22"/>
  <c r="AQ143" i="22"/>
  <c r="AQ142" i="22"/>
  <c r="AQ141" i="22"/>
  <c r="AQ140" i="22"/>
  <c r="AQ139" i="22"/>
  <c r="AQ138" i="22"/>
  <c r="AQ137" i="22"/>
  <c r="AQ136" i="22"/>
  <c r="AQ135" i="22"/>
  <c r="AQ134" i="22"/>
  <c r="AQ133" i="22"/>
  <c r="AQ132" i="22"/>
  <c r="AQ131" i="22"/>
  <c r="AQ130" i="22"/>
  <c r="AQ129" i="22"/>
  <c r="AQ128" i="22"/>
  <c r="AQ127" i="22"/>
  <c r="AQ126" i="22"/>
  <c r="AQ125" i="22"/>
  <c r="AQ124" i="22"/>
  <c r="AQ123" i="22"/>
  <c r="AQ122" i="22"/>
  <c r="AQ121" i="22"/>
  <c r="AQ120" i="22"/>
  <c r="AQ119" i="22"/>
  <c r="AQ118" i="22"/>
  <c r="AQ117" i="22"/>
  <c r="AQ116" i="22"/>
  <c r="AQ115" i="22"/>
  <c r="AQ114" i="22"/>
  <c r="AQ113" i="22"/>
  <c r="AQ112" i="22"/>
  <c r="AQ111" i="22"/>
  <c r="AQ110" i="22"/>
  <c r="AQ109" i="22"/>
  <c r="AQ108" i="22"/>
  <c r="AQ107" i="22"/>
  <c r="AQ106" i="22"/>
  <c r="AQ105" i="22"/>
  <c r="AQ104" i="22"/>
  <c r="AQ103" i="22"/>
  <c r="AQ102" i="22"/>
  <c r="AQ101" i="22"/>
  <c r="AQ100" i="22"/>
  <c r="AQ99" i="22"/>
  <c r="AQ98" i="22"/>
  <c r="AQ97" i="22"/>
  <c r="AQ96" i="22"/>
  <c r="AQ95" i="22"/>
  <c r="AQ94" i="22"/>
  <c r="AQ93" i="22"/>
  <c r="AQ92" i="22"/>
  <c r="AQ91" i="22"/>
  <c r="AQ90" i="22"/>
  <c r="AQ89" i="22"/>
  <c r="AQ88" i="22"/>
  <c r="AQ87" i="22"/>
  <c r="AQ86" i="22"/>
  <c r="AQ85" i="22"/>
  <c r="AQ84" i="22"/>
  <c r="AQ83" i="22"/>
  <c r="AQ82" i="22"/>
  <c r="AQ81" i="22"/>
  <c r="AQ80" i="22"/>
  <c r="AQ79" i="22"/>
  <c r="AQ78" i="22"/>
  <c r="AQ77" i="22"/>
  <c r="AQ76" i="22"/>
  <c r="AQ75" i="22"/>
  <c r="AQ74" i="22"/>
  <c r="AQ73" i="22"/>
  <c r="AQ72" i="22"/>
  <c r="AQ71" i="22"/>
  <c r="AQ70" i="22"/>
  <c r="AQ69" i="22"/>
  <c r="AQ68" i="22"/>
  <c r="AQ67" i="22"/>
  <c r="AQ66" i="22"/>
  <c r="AQ65" i="22"/>
  <c r="AQ64" i="22"/>
  <c r="AQ63" i="22"/>
  <c r="AQ62" i="22"/>
  <c r="AQ61" i="22"/>
  <c r="AQ60" i="22"/>
  <c r="AQ59" i="22"/>
  <c r="AQ58" i="22"/>
  <c r="AQ57" i="22"/>
  <c r="AQ56" i="22"/>
  <c r="AQ55" i="22"/>
  <c r="AQ54" i="22"/>
  <c r="AQ53" i="22"/>
  <c r="AQ52" i="22"/>
  <c r="AQ51" i="22"/>
  <c r="AQ50" i="22"/>
  <c r="AQ49" i="22"/>
  <c r="AQ48" i="22"/>
  <c r="AQ47" i="22"/>
  <c r="AQ46" i="22"/>
  <c r="AQ45" i="22"/>
  <c r="AQ44" i="22"/>
  <c r="AQ43" i="22"/>
  <c r="AQ42" i="22"/>
  <c r="AQ41" i="22"/>
  <c r="AQ40" i="22"/>
  <c r="AQ39" i="22"/>
  <c r="AQ38" i="22"/>
  <c r="AQ37" i="22"/>
  <c r="AQ36" i="22"/>
  <c r="AQ35" i="22"/>
  <c r="AQ34" i="22"/>
  <c r="AQ33" i="22"/>
  <c r="AQ32" i="22"/>
  <c r="AQ31" i="22"/>
  <c r="AQ30" i="22"/>
  <c r="AQ29" i="22"/>
  <c r="AQ28" i="22"/>
  <c r="AQ27" i="22"/>
  <c r="AP2" i="22"/>
  <c r="AP3" i="22" s="1"/>
  <c r="AP4" i="22" s="1"/>
  <c r="AP5" i="22" s="1"/>
  <c r="AP6" i="22" s="1"/>
  <c r="AP7" i="22" s="1"/>
  <c r="AP8" i="22" s="1"/>
  <c r="AP9" i="22" s="1"/>
  <c r="AP10" i="22" s="1"/>
  <c r="AP11" i="22" s="1"/>
  <c r="AP12" i="22" s="1"/>
  <c r="AP13" i="22" s="1"/>
  <c r="AP14" i="22" s="1"/>
  <c r="AP15" i="22" s="1"/>
  <c r="AP16" i="22" s="1"/>
  <c r="AP17" i="22" s="1"/>
  <c r="AP18" i="22" s="1"/>
  <c r="AP19" i="22" s="1"/>
  <c r="AP20" i="22" s="1"/>
  <c r="AP21" i="22" s="1"/>
  <c r="AP22" i="22" s="1"/>
  <c r="AP23" i="22" s="1"/>
  <c r="AP24" i="22" s="1"/>
  <c r="AP25" i="22" s="1"/>
  <c r="AP26" i="22" s="1"/>
  <c r="AP27" i="22" s="1"/>
  <c r="AP28" i="22" s="1"/>
  <c r="AP29" i="22" s="1"/>
  <c r="AP30" i="22" s="1"/>
  <c r="AP31" i="22" s="1"/>
  <c r="AP32" i="22" s="1"/>
  <c r="AP33" i="22" s="1"/>
  <c r="AP34" i="22" s="1"/>
  <c r="AP35" i="22" s="1"/>
  <c r="AP36" i="22" s="1"/>
  <c r="AP37" i="22" s="1"/>
  <c r="AP38" i="22" s="1"/>
  <c r="AP39" i="22" s="1"/>
  <c r="AP40" i="22" s="1"/>
  <c r="AP41" i="22" s="1"/>
  <c r="AP42" i="22" s="1"/>
  <c r="AP43" i="22" s="1"/>
  <c r="AP44" i="22" s="1"/>
  <c r="AP45" i="22" s="1"/>
  <c r="AP46" i="22" s="1"/>
  <c r="AP47" i="22" s="1"/>
  <c r="AP48" i="22" s="1"/>
  <c r="AP49" i="22" s="1"/>
  <c r="AP50" i="22" s="1"/>
  <c r="AP51" i="22" s="1"/>
  <c r="AP52" i="22" s="1"/>
  <c r="AP53" i="22" s="1"/>
  <c r="AP54" i="22" s="1"/>
  <c r="AP55" i="22" s="1"/>
  <c r="AP56" i="22" s="1"/>
  <c r="AP57" i="22" s="1"/>
  <c r="AP58" i="22" s="1"/>
  <c r="AP59" i="22" s="1"/>
  <c r="AP60" i="22" s="1"/>
  <c r="AP61" i="22" s="1"/>
  <c r="AP62" i="22" s="1"/>
  <c r="AP63" i="22" s="1"/>
  <c r="AP64" i="22" s="1"/>
  <c r="AP65" i="22" s="1"/>
  <c r="AP66" i="22" s="1"/>
  <c r="AP67" i="22" s="1"/>
  <c r="AP68" i="22" s="1"/>
  <c r="AP69" i="22" s="1"/>
  <c r="AP70" i="22" s="1"/>
  <c r="AP71" i="22" s="1"/>
  <c r="AP72" i="22" s="1"/>
  <c r="AP73" i="22" s="1"/>
  <c r="AP74" i="22" s="1"/>
  <c r="AP75" i="22" s="1"/>
  <c r="AP76" i="22" s="1"/>
  <c r="AP77" i="22" s="1"/>
  <c r="AP78" i="22" s="1"/>
  <c r="AP79" i="22" s="1"/>
  <c r="AP80" i="22" s="1"/>
  <c r="AP81" i="22" s="1"/>
  <c r="AP82" i="22" s="1"/>
  <c r="AP83" i="22" s="1"/>
  <c r="AP84" i="22" s="1"/>
  <c r="AP85" i="22" s="1"/>
  <c r="AP86" i="22" s="1"/>
  <c r="AP87" i="22" s="1"/>
  <c r="AP88" i="22" s="1"/>
  <c r="AP89" i="22" s="1"/>
  <c r="AP90" i="22" s="1"/>
  <c r="AP91" i="22" s="1"/>
  <c r="AP92" i="22" s="1"/>
  <c r="AP93" i="22" s="1"/>
  <c r="AP94" i="22" s="1"/>
  <c r="AP95" i="22" s="1"/>
  <c r="AP96" i="22" s="1"/>
  <c r="AP97" i="22" s="1"/>
  <c r="AP98" i="22" s="1"/>
  <c r="AP99" i="22" s="1"/>
  <c r="AP100" i="22" s="1"/>
  <c r="AP101" i="22" s="1"/>
  <c r="AP102" i="22" s="1"/>
  <c r="AP103" i="22" s="1"/>
  <c r="AP104" i="22" s="1"/>
  <c r="AP105" i="22" s="1"/>
  <c r="AP106" i="22" s="1"/>
  <c r="AP107" i="22" s="1"/>
  <c r="AP108" i="22" s="1"/>
  <c r="AP109" i="22" s="1"/>
  <c r="AP110" i="22" s="1"/>
  <c r="AP111" i="22" s="1"/>
  <c r="AP112" i="22" s="1"/>
  <c r="AP113" i="22" s="1"/>
  <c r="AP114" i="22" s="1"/>
  <c r="AP115" i="22" s="1"/>
  <c r="AP116" i="22" s="1"/>
  <c r="AP117" i="22" s="1"/>
  <c r="AP118" i="22" s="1"/>
  <c r="AP119" i="22" s="1"/>
  <c r="AP120" i="22" s="1"/>
  <c r="AP121" i="22" s="1"/>
  <c r="AP122" i="22" s="1"/>
  <c r="AP123" i="22" s="1"/>
  <c r="AP124" i="22" s="1"/>
  <c r="AP125" i="22" s="1"/>
  <c r="AP126" i="22" s="1"/>
  <c r="AP127" i="22" s="1"/>
  <c r="AP128" i="22" s="1"/>
  <c r="AP129" i="22" s="1"/>
  <c r="AP130" i="22" s="1"/>
  <c r="AP131" i="22" s="1"/>
  <c r="AP132" i="22" s="1"/>
  <c r="AP133" i="22" s="1"/>
  <c r="AP134" i="22" s="1"/>
  <c r="AP135" i="22" s="1"/>
  <c r="AP136" i="22" s="1"/>
  <c r="AP137" i="22" s="1"/>
  <c r="AP138" i="22" s="1"/>
  <c r="AP139" i="22" s="1"/>
  <c r="AP140" i="22" s="1"/>
  <c r="AP141" i="22" s="1"/>
  <c r="AP142" i="22" s="1"/>
  <c r="AP143" i="22" s="1"/>
  <c r="AP144" i="22" s="1"/>
  <c r="AP145" i="22" s="1"/>
  <c r="AP146" i="22" s="1"/>
  <c r="AP147" i="22" s="1"/>
  <c r="AP148" i="22" s="1"/>
  <c r="AP149" i="22" s="1"/>
  <c r="AP150" i="22" s="1"/>
  <c r="AP151" i="22" s="1"/>
  <c r="AP152" i="22" s="1"/>
  <c r="AP153" i="22" s="1"/>
  <c r="AP154" i="22" s="1"/>
  <c r="AP155" i="22" s="1"/>
  <c r="AP156" i="22" s="1"/>
  <c r="AP157" i="22" s="1"/>
  <c r="AP158" i="22" s="1"/>
  <c r="AP159" i="22" s="1"/>
  <c r="AP160" i="22" s="1"/>
  <c r="AP161" i="22" s="1"/>
  <c r="AP162" i="22" s="1"/>
  <c r="AP163" i="22" s="1"/>
  <c r="AP164" i="22" s="1"/>
  <c r="AP165" i="22" s="1"/>
  <c r="AP166" i="22" s="1"/>
  <c r="AP167" i="22" s="1"/>
  <c r="AP168" i="22" s="1"/>
  <c r="AP169" i="22" s="1"/>
  <c r="AP170" i="22" s="1"/>
  <c r="AP171" i="22" s="1"/>
  <c r="AP172" i="22" s="1"/>
  <c r="AP173" i="22" s="1"/>
  <c r="AP174" i="22" s="1"/>
  <c r="AP175" i="22" s="1"/>
  <c r="AP176" i="22" s="1"/>
  <c r="AP177" i="22" s="1"/>
  <c r="AP178" i="22" s="1"/>
  <c r="AP179" i="22" s="1"/>
  <c r="AP180" i="22" s="1"/>
  <c r="AP181" i="22" s="1"/>
  <c r="AP182" i="22" s="1"/>
  <c r="AP183" i="22" s="1"/>
  <c r="AP184" i="22" s="1"/>
  <c r="AP185" i="22" s="1"/>
  <c r="AP186" i="22" s="1"/>
  <c r="AP187" i="22" s="1"/>
  <c r="AP188" i="22" s="1"/>
  <c r="AP189" i="22" s="1"/>
  <c r="AP190" i="22" s="1"/>
  <c r="AP191" i="22" s="1"/>
  <c r="AP192" i="22" s="1"/>
  <c r="AP193" i="22" s="1"/>
  <c r="AP194" i="22" s="1"/>
  <c r="AP195" i="22" s="1"/>
  <c r="AP196" i="22" s="1"/>
  <c r="AP197" i="22" s="1"/>
  <c r="AN2" i="22"/>
  <c r="P1" i="22" l="1"/>
  <c r="O2" i="22"/>
  <c r="O10" i="22" s="1"/>
  <c r="O18" i="22" s="1"/>
  <c r="O25" i="22" s="1"/>
  <c r="O33" i="22" s="1"/>
  <c r="O41" i="22" s="1"/>
  <c r="N204" i="2"/>
  <c r="N205" i="2" s="1"/>
  <c r="K2" i="2"/>
  <c r="L1" i="2"/>
  <c r="J38" i="2"/>
  <c r="J27" i="2"/>
  <c r="J20" i="2"/>
  <c r="AO30" i="30"/>
  <c r="AL31" i="30"/>
  <c r="AP8" i="8"/>
  <c r="AQ9" i="8"/>
  <c r="AL23" i="29"/>
  <c r="AJ15" i="22"/>
  <c r="AI16" i="22" s="1"/>
  <c r="AN27" i="29"/>
  <c r="AM26" i="29"/>
  <c r="AL2" i="22"/>
  <c r="AO2" i="22" s="1"/>
  <c r="AN3" i="22"/>
  <c r="AM2" i="22"/>
  <c r="AM1" i="22"/>
  <c r="Q1" i="22" l="1"/>
  <c r="P2" i="22"/>
  <c r="P10" i="22" s="1"/>
  <c r="P18" i="22" s="1"/>
  <c r="P25" i="22" s="1"/>
  <c r="P33" i="22" s="1"/>
  <c r="P41" i="22" s="1"/>
  <c r="K38" i="2"/>
  <c r="K27" i="2"/>
  <c r="K20" i="2"/>
  <c r="M1" i="2"/>
  <c r="L2" i="2"/>
  <c r="O204" i="2"/>
  <c r="O205" i="2" s="1"/>
  <c r="AQ10" i="8"/>
  <c r="AP9" i="8"/>
  <c r="AO31" i="30"/>
  <c r="AL32" i="30"/>
  <c r="AL24" i="29"/>
  <c r="AJ16" i="22"/>
  <c r="AN28" i="29"/>
  <c r="AM27" i="29"/>
  <c r="AL3" i="22"/>
  <c r="AO3" i="22" s="1"/>
  <c r="AN4" i="22"/>
  <c r="AM3" i="22"/>
  <c r="E19" i="29"/>
  <c r="E10" i="29"/>
  <c r="E30" i="29"/>
  <c r="E78" i="29"/>
  <c r="E15" i="29"/>
  <c r="E22" i="29"/>
  <c r="E34" i="29"/>
  <c r="E43" i="29"/>
  <c r="E80" i="29"/>
  <c r="E26" i="29"/>
  <c r="E7" i="29"/>
  <c r="E14" i="29"/>
  <c r="E81" i="29"/>
  <c r="E27" i="29"/>
  <c r="E6" i="29"/>
  <c r="R1" i="22" l="1"/>
  <c r="Q2" i="22"/>
  <c r="Q10" i="22" s="1"/>
  <c r="Q18" i="22" s="1"/>
  <c r="Q25" i="22" s="1"/>
  <c r="Q33" i="22" s="1"/>
  <c r="Q41" i="22" s="1"/>
  <c r="P204" i="2"/>
  <c r="P205" i="2" s="1"/>
  <c r="M2" i="2"/>
  <c r="N1" i="2"/>
  <c r="L38" i="2"/>
  <c r="L27" i="2"/>
  <c r="L20" i="2"/>
  <c r="E66" i="29"/>
  <c r="E97" i="29" s="1"/>
  <c r="AO32" i="30"/>
  <c r="AL33" i="30"/>
  <c r="AP10" i="8"/>
  <c r="AQ11" i="8"/>
  <c r="E62" i="29"/>
  <c r="E58" i="29"/>
  <c r="AL25" i="29"/>
  <c r="AN29" i="29"/>
  <c r="AM28" i="29"/>
  <c r="AL4" i="22"/>
  <c r="AO4" i="22" s="1"/>
  <c r="AN5" i="22"/>
  <c r="AM4" i="22"/>
  <c r="E71" i="29"/>
  <c r="E72" i="29"/>
  <c r="E9" i="29"/>
  <c r="E77" i="29"/>
  <c r="E73" i="29"/>
  <c r="E24" i="29"/>
  <c r="E29" i="29"/>
  <c r="E35" i="29"/>
  <c r="E21" i="29"/>
  <c r="E25" i="29"/>
  <c r="E13" i="29"/>
  <c r="E37" i="29"/>
  <c r="E4" i="29"/>
  <c r="E28" i="29"/>
  <c r="E74" i="29"/>
  <c r="E20" i="29"/>
  <c r="E70" i="29"/>
  <c r="E3" i="29"/>
  <c r="E11" i="29"/>
  <c r="E5" i="29"/>
  <c r="E75" i="29"/>
  <c r="E12" i="29"/>
  <c r="E79" i="29"/>
  <c r="E23" i="29"/>
  <c r="E76" i="29"/>
  <c r="E8" i="29"/>
  <c r="E36" i="29"/>
  <c r="S1" i="22" l="1"/>
  <c r="R2" i="22"/>
  <c r="R10" i="22" s="1"/>
  <c r="R18" i="22" s="1"/>
  <c r="R25" i="22" s="1"/>
  <c r="R33" i="22" s="1"/>
  <c r="R41" i="22" s="1"/>
  <c r="Q204" i="2"/>
  <c r="Q205" i="2" s="1"/>
  <c r="M38" i="2"/>
  <c r="M27" i="2"/>
  <c r="M20" i="2"/>
  <c r="O1" i="2"/>
  <c r="N2" i="2"/>
  <c r="E55" i="29"/>
  <c r="E110" i="29"/>
  <c r="E108" i="29"/>
  <c r="E111" i="29"/>
  <c r="E109" i="29"/>
  <c r="E102" i="29"/>
  <c r="E104" i="29"/>
  <c r="E103" i="29"/>
  <c r="E105" i="29"/>
  <c r="E16" i="29"/>
  <c r="R204" i="2"/>
  <c r="R205" i="2" s="1"/>
  <c r="E59" i="29"/>
  <c r="E90" i="29" s="1"/>
  <c r="E114" i="29"/>
  <c r="E39" i="29"/>
  <c r="AP11" i="8"/>
  <c r="AQ12" i="8"/>
  <c r="AO33" i="30"/>
  <c r="AL34" i="30"/>
  <c r="E63" i="29"/>
  <c r="E94" i="29" s="1"/>
  <c r="E60" i="29"/>
  <c r="E91" i="29" s="1"/>
  <c r="E57" i="29"/>
  <c r="E88" i="29" s="1"/>
  <c r="E65" i="29"/>
  <c r="E96" i="29" s="1"/>
  <c r="E82" i="29"/>
  <c r="E56" i="29"/>
  <c r="E31" i="29"/>
  <c r="E64" i="29"/>
  <c r="E95" i="29" s="1"/>
  <c r="E61" i="29"/>
  <c r="E117" i="29" s="1"/>
  <c r="E93" i="29"/>
  <c r="AL26" i="29"/>
  <c r="E89" i="29"/>
  <c r="AN30" i="29"/>
  <c r="AM29" i="29"/>
  <c r="AL5" i="22"/>
  <c r="AO5" i="22" s="1"/>
  <c r="AN6" i="22"/>
  <c r="AM5" i="22"/>
  <c r="S2" i="22" l="1"/>
  <c r="S10" i="22" s="1"/>
  <c r="S18" i="22" s="1"/>
  <c r="S25" i="22" s="1"/>
  <c r="S33" i="22" s="1"/>
  <c r="S41" i="22" s="1"/>
  <c r="O2" i="2"/>
  <c r="P1" i="2"/>
  <c r="Q1" i="2" s="1"/>
  <c r="Q2" i="2" s="1"/>
  <c r="N38" i="2"/>
  <c r="N27" i="2"/>
  <c r="N20" i="2"/>
  <c r="E116" i="29"/>
  <c r="E115" i="29"/>
  <c r="S204" i="2"/>
  <c r="S205" i="2" s="1"/>
  <c r="E86" i="29"/>
  <c r="E41" i="29"/>
  <c r="E92" i="29"/>
  <c r="E87" i="29"/>
  <c r="E40" i="29"/>
  <c r="AP12" i="8"/>
  <c r="AQ13" i="8"/>
  <c r="AL35" i="30"/>
  <c r="AO34" i="30"/>
  <c r="E67" i="29"/>
  <c r="AL27" i="29"/>
  <c r="AN31" i="29"/>
  <c r="AM30" i="29"/>
  <c r="AL6" i="22"/>
  <c r="AO6" i="22" s="1"/>
  <c r="AM6" i="22"/>
  <c r="AN7" i="22"/>
  <c r="Q27" i="2" l="1"/>
  <c r="Q38" i="2"/>
  <c r="Q20" i="2"/>
  <c r="O38" i="2"/>
  <c r="O27" i="2"/>
  <c r="O20" i="2"/>
  <c r="P2" i="2"/>
  <c r="T204" i="2"/>
  <c r="T205" i="2" s="1"/>
  <c r="AO35" i="30"/>
  <c r="AL36" i="30"/>
  <c r="AP13" i="8"/>
  <c r="AQ14" i="8"/>
  <c r="AL28" i="29"/>
  <c r="AN32" i="29"/>
  <c r="AM31" i="29"/>
  <c r="AL7" i="22"/>
  <c r="AO7" i="22" s="1"/>
  <c r="AM7" i="22"/>
  <c r="AN8" i="22"/>
  <c r="F13" i="30"/>
  <c r="F26" i="30"/>
  <c r="F10" i="30"/>
  <c r="F23" i="30"/>
  <c r="F19" i="30"/>
  <c r="F35" i="30"/>
  <c r="F28" i="30"/>
  <c r="F41" i="30"/>
  <c r="F4" i="30"/>
  <c r="F22" i="30"/>
  <c r="F44" i="30"/>
  <c r="F42" i="30"/>
  <c r="F51" i="30"/>
  <c r="F7" i="30"/>
  <c r="P38" i="2" l="1"/>
  <c r="P27" i="2"/>
  <c r="P20" i="2"/>
  <c r="U204" i="2"/>
  <c r="U205" i="2" s="1"/>
  <c r="F68" i="30"/>
  <c r="F43" i="30"/>
  <c r="F45" i="30" s="1"/>
  <c r="AP14" i="8"/>
  <c r="AQ15" i="8"/>
  <c r="AO36" i="30"/>
  <c r="AL37" i="30"/>
  <c r="AL29" i="29"/>
  <c r="AN33" i="29"/>
  <c r="AM32" i="29"/>
  <c r="AL8" i="22"/>
  <c r="AO8" i="22" s="1"/>
  <c r="AM8" i="22"/>
  <c r="AN9" i="22"/>
  <c r="F24" i="30"/>
  <c r="F15" i="30"/>
  <c r="F18" i="30"/>
  <c r="F8" i="30"/>
  <c r="F12" i="30"/>
  <c r="F9" i="30"/>
  <c r="F25" i="30"/>
  <c r="F27" i="30"/>
  <c r="F20" i="30"/>
  <c r="F14" i="30"/>
  <c r="F21" i="30"/>
  <c r="F3" i="30"/>
  <c r="F49" i="30"/>
  <c r="F37" i="30"/>
  <c r="F11" i="30"/>
  <c r="F5" i="30"/>
  <c r="F29" i="30"/>
  <c r="F6" i="30"/>
  <c r="F34" i="30" l="1"/>
  <c r="F36" i="30" s="1"/>
  <c r="F38" i="30" s="1"/>
  <c r="F65" i="30"/>
  <c r="V204" i="2"/>
  <c r="V205" i="2" s="1"/>
  <c r="F55" i="30"/>
  <c r="F30" i="30"/>
  <c r="F48" i="30" s="1"/>
  <c r="F50" i="30" s="1"/>
  <c r="F52" i="30" s="1"/>
  <c r="AO37" i="30"/>
  <c r="AL38" i="30"/>
  <c r="AQ16" i="8"/>
  <c r="AP15" i="8"/>
  <c r="AL30" i="29"/>
  <c r="AN34" i="29"/>
  <c r="AN35" i="29" s="1"/>
  <c r="AM33" i="29"/>
  <c r="AL9" i="22"/>
  <c r="AO9" i="22" s="1"/>
  <c r="AM9" i="22"/>
  <c r="AN10" i="22"/>
  <c r="F59" i="30" l="1"/>
  <c r="F56" i="30"/>
  <c r="F67" i="30"/>
  <c r="F69" i="30" s="1"/>
  <c r="F64" i="30"/>
  <c r="F66" i="30" s="1"/>
  <c r="W204" i="2"/>
  <c r="W205" i="2" s="1"/>
  <c r="F53" i="30"/>
  <c r="F60" i="30"/>
  <c r="F39" i="30"/>
  <c r="F57" i="30"/>
  <c r="F63" i="30"/>
  <c r="AN36" i="29"/>
  <c r="AM35" i="29"/>
  <c r="AP16" i="8"/>
  <c r="AQ17" i="8"/>
  <c r="AL39" i="30"/>
  <c r="AO38" i="30"/>
  <c r="AL31" i="29"/>
  <c r="AM34" i="29"/>
  <c r="AL10" i="22"/>
  <c r="AO10" i="22" s="1"/>
  <c r="AM10" i="22"/>
  <c r="AN11" i="22"/>
  <c r="F58" i="30" l="1"/>
  <c r="F47" i="29" s="1"/>
  <c r="X204" i="2"/>
  <c r="X205" i="2" s="1"/>
  <c r="F61" i="30"/>
  <c r="F48" i="29" s="1"/>
  <c r="AN37" i="29"/>
  <c r="AM36" i="29"/>
  <c r="AL40" i="30"/>
  <c r="AO39" i="30"/>
  <c r="AP17" i="8"/>
  <c r="AQ18" i="8"/>
  <c r="AL32" i="29"/>
  <c r="AL11" i="22"/>
  <c r="AO11" i="22" s="1"/>
  <c r="AM11" i="22"/>
  <c r="AN12" i="22"/>
  <c r="Y204" i="2" l="1"/>
  <c r="Y205" i="2" s="1"/>
  <c r="AN38" i="29"/>
  <c r="AM38" i="29" s="1"/>
  <c r="AM37" i="29"/>
  <c r="AO40" i="30"/>
  <c r="AL41" i="30"/>
  <c r="AP18" i="8"/>
  <c r="AQ19" i="8"/>
  <c r="AL33" i="29"/>
  <c r="AL12" i="22"/>
  <c r="AO12" i="22" s="1"/>
  <c r="AM12" i="22"/>
  <c r="AN13" i="22"/>
  <c r="Z204" i="2" l="1"/>
  <c r="Z205" i="2" s="1"/>
  <c r="AL42" i="30"/>
  <c r="AP19" i="8"/>
  <c r="AQ20" i="8"/>
  <c r="AO41" i="30"/>
  <c r="AL34" i="29"/>
  <c r="AL13" i="22"/>
  <c r="AO13" i="22" s="1"/>
  <c r="AM13" i="22"/>
  <c r="AN14" i="22"/>
  <c r="E11" i="22"/>
  <c r="E12" i="22"/>
  <c r="E15" i="22"/>
  <c r="E5" i="22"/>
  <c r="E20" i="22"/>
  <c r="E23" i="22"/>
  <c r="E7" i="22"/>
  <c r="E4" i="22"/>
  <c r="E6" i="22"/>
  <c r="E13" i="22"/>
  <c r="E14" i="22"/>
  <c r="E21" i="22"/>
  <c r="E22" i="22"/>
  <c r="E19" i="22"/>
  <c r="AA204" i="2" l="1"/>
  <c r="AA205" i="2" s="1"/>
  <c r="AL43" i="30"/>
  <c r="AO42" i="30"/>
  <c r="AP20" i="8"/>
  <c r="AQ21" i="8"/>
  <c r="AL35" i="29"/>
  <c r="AN39" i="29"/>
  <c r="AL14" i="22"/>
  <c r="AO14" i="22" s="1"/>
  <c r="AM14" i="22"/>
  <c r="AN15" i="22"/>
  <c r="AL44" i="30" l="1"/>
  <c r="AO44" i="30" s="1"/>
  <c r="AB204" i="2"/>
  <c r="AB205" i="2" s="1"/>
  <c r="AO43" i="30"/>
  <c r="AP21" i="8"/>
  <c r="AQ22" i="8"/>
  <c r="AL36" i="29"/>
  <c r="AN40" i="29"/>
  <c r="AM39" i="29"/>
  <c r="AL15" i="22"/>
  <c r="AO15" i="22" s="1"/>
  <c r="AM15" i="22"/>
  <c r="AN16" i="22"/>
  <c r="F70" i="29"/>
  <c r="F14" i="29"/>
  <c r="F20" i="29"/>
  <c r="AL45" i="30" l="1"/>
  <c r="AC204" i="2"/>
  <c r="AC205" i="2" s="1"/>
  <c r="AO45" i="30"/>
  <c r="AL46" i="30"/>
  <c r="AP22" i="8"/>
  <c r="AQ23" i="8"/>
  <c r="AL37" i="29"/>
  <c r="AN41" i="29"/>
  <c r="AL16" i="22"/>
  <c r="AO16" i="22" s="1"/>
  <c r="AM16" i="22"/>
  <c r="AN17" i="22"/>
  <c r="F19" i="29"/>
  <c r="F10" i="29"/>
  <c r="F34" i="29"/>
  <c r="F74" i="29"/>
  <c r="F81" i="29"/>
  <c r="F9" i="29"/>
  <c r="F7" i="29"/>
  <c r="F12" i="29"/>
  <c r="F28" i="29"/>
  <c r="F78" i="29"/>
  <c r="F80" i="29"/>
  <c r="F3" i="29"/>
  <c r="F22" i="29"/>
  <c r="F75" i="29"/>
  <c r="F15" i="29"/>
  <c r="F21" i="29"/>
  <c r="F4" i="29"/>
  <c r="F25" i="29"/>
  <c r="F8" i="29"/>
  <c r="F77" i="29"/>
  <c r="F27" i="29"/>
  <c r="F36" i="29"/>
  <c r="F26" i="29"/>
  <c r="F79" i="29"/>
  <c r="F11" i="29"/>
  <c r="F71" i="29"/>
  <c r="F30" i="29"/>
  <c r="F76" i="29"/>
  <c r="F29" i="29"/>
  <c r="F72" i="29"/>
  <c r="F13" i="29"/>
  <c r="F23" i="29"/>
  <c r="F6" i="29"/>
  <c r="F37" i="29"/>
  <c r="F73" i="29"/>
  <c r="F43" i="29"/>
  <c r="F5" i="29"/>
  <c r="F24" i="29"/>
  <c r="F35" i="29"/>
  <c r="F59" i="29" l="1"/>
  <c r="F90" i="29" s="1"/>
  <c r="F108" i="29"/>
  <c r="F66" i="29"/>
  <c r="F97" i="29" s="1"/>
  <c r="F55" i="29"/>
  <c r="F114" i="29" s="1"/>
  <c r="F102" i="29"/>
  <c r="F110" i="29"/>
  <c r="F109" i="29"/>
  <c r="F111" i="29"/>
  <c r="F103" i="29"/>
  <c r="F105" i="29"/>
  <c r="F104" i="29"/>
  <c r="F16" i="29"/>
  <c r="F63" i="29"/>
  <c r="F94" i="29" s="1"/>
  <c r="AD204" i="2"/>
  <c r="AD205" i="2" s="1"/>
  <c r="AO46" i="30"/>
  <c r="AL47" i="30"/>
  <c r="F39" i="29"/>
  <c r="AP23" i="8"/>
  <c r="AQ24" i="8"/>
  <c r="F82" i="29"/>
  <c r="F56" i="29"/>
  <c r="F64" i="29"/>
  <c r="F95" i="29" s="1"/>
  <c r="F61" i="29"/>
  <c r="F58" i="29"/>
  <c r="F60" i="29"/>
  <c r="F91" i="29" s="1"/>
  <c r="F31" i="29"/>
  <c r="F57" i="29"/>
  <c r="F88" i="29" s="1"/>
  <c r="F65" i="29"/>
  <c r="F96" i="29" s="1"/>
  <c r="F62" i="29"/>
  <c r="F93" i="29" s="1"/>
  <c r="AL38" i="29"/>
  <c r="AN42" i="29"/>
  <c r="AL17" i="22"/>
  <c r="AO17" i="22" s="1"/>
  <c r="AM17" i="22"/>
  <c r="AN18" i="22"/>
  <c r="F86" i="29" l="1"/>
  <c r="F116" i="29"/>
  <c r="F117" i="29"/>
  <c r="F115" i="29"/>
  <c r="AE204" i="2"/>
  <c r="AE205" i="2" s="1"/>
  <c r="AO47" i="30"/>
  <c r="AL48" i="30"/>
  <c r="F92" i="29"/>
  <c r="F40" i="29"/>
  <c r="F89" i="29"/>
  <c r="F87" i="29"/>
  <c r="F41" i="29"/>
  <c r="F67" i="29"/>
  <c r="AQ25" i="8"/>
  <c r="AP24" i="8"/>
  <c r="AL39" i="29"/>
  <c r="AN43" i="29"/>
  <c r="AN44" i="29" s="1"/>
  <c r="AL18" i="22"/>
  <c r="AO18" i="22" s="1"/>
  <c r="AM18" i="22"/>
  <c r="AN19" i="22"/>
  <c r="G44" i="30"/>
  <c r="G14" i="30"/>
  <c r="G35" i="30"/>
  <c r="G42" i="30"/>
  <c r="G51" i="30"/>
  <c r="G29" i="30"/>
  <c r="G49" i="30"/>
  <c r="G41" i="30"/>
  <c r="G37" i="30"/>
  <c r="AF204" i="2" l="1"/>
  <c r="AF205" i="2" s="1"/>
  <c r="G68" i="30"/>
  <c r="G43" i="30"/>
  <c r="G45" i="30" s="1"/>
  <c r="G65" i="30"/>
  <c r="AL49" i="30"/>
  <c r="AO48" i="30"/>
  <c r="AM44" i="29"/>
  <c r="AN45" i="29"/>
  <c r="AQ26" i="8"/>
  <c r="AP25" i="8"/>
  <c r="AL40" i="29"/>
  <c r="AL19" i="22"/>
  <c r="AO19" i="22" s="1"/>
  <c r="AM19" i="22"/>
  <c r="AN20" i="22"/>
  <c r="AG204" i="2" l="1"/>
  <c r="AG205" i="2" s="1"/>
  <c r="AL50" i="30"/>
  <c r="AO49" i="30"/>
  <c r="AM45" i="29"/>
  <c r="AN46" i="29"/>
  <c r="AQ27" i="8"/>
  <c r="AP26" i="8"/>
  <c r="AL41" i="29"/>
  <c r="AL20" i="22"/>
  <c r="AO20" i="22" s="1"/>
  <c r="AM20" i="22"/>
  <c r="AN21" i="22"/>
  <c r="AH204" i="2" l="1"/>
  <c r="AH205" i="2" s="1"/>
  <c r="AL51" i="30"/>
  <c r="AO50" i="30"/>
  <c r="AM46" i="29"/>
  <c r="AN47" i="29"/>
  <c r="AP27" i="8"/>
  <c r="AQ28" i="8"/>
  <c r="AL42" i="29"/>
  <c r="AL21" i="22"/>
  <c r="AO21" i="22" s="1"/>
  <c r="AM21" i="22"/>
  <c r="AN22" i="22"/>
  <c r="AI204" i="2" l="1"/>
  <c r="AI205" i="2" s="1"/>
  <c r="AO51" i="30"/>
  <c r="AL52" i="30"/>
  <c r="AM47" i="29"/>
  <c r="AN48" i="29"/>
  <c r="AP28" i="8"/>
  <c r="AQ29" i="8"/>
  <c r="AL43" i="29"/>
  <c r="AL22" i="22"/>
  <c r="AO22" i="22" s="1"/>
  <c r="AM22" i="22"/>
  <c r="AN23" i="22"/>
  <c r="AJ204" i="2" l="1"/>
  <c r="AJ205" i="2" s="1"/>
  <c r="AO52" i="30"/>
  <c r="AL53" i="30"/>
  <c r="AM48" i="29"/>
  <c r="AN49" i="29"/>
  <c r="AP29" i="8"/>
  <c r="AQ30" i="8"/>
  <c r="AL44" i="29"/>
  <c r="AL23" i="22"/>
  <c r="AO23" i="22" s="1"/>
  <c r="AM23" i="22"/>
  <c r="AN24" i="22"/>
  <c r="AK204" i="2" l="1"/>
  <c r="AK205" i="2" s="1"/>
  <c r="AO53" i="30"/>
  <c r="AL54" i="30"/>
  <c r="AM49" i="29"/>
  <c r="AN50" i="29"/>
  <c r="AP30" i="8"/>
  <c r="AQ31" i="8"/>
  <c r="AO44" i="29"/>
  <c r="AL45" i="29"/>
  <c r="AL24" i="22"/>
  <c r="AO24" i="22" s="1"/>
  <c r="AM24" i="22"/>
  <c r="AN25" i="22"/>
  <c r="F5" i="22"/>
  <c r="F20" i="22"/>
  <c r="F3" i="22"/>
  <c r="AO54" i="30" l="1"/>
  <c r="AL204" i="2"/>
  <c r="AL205" i="2" s="1"/>
  <c r="AM50" i="29"/>
  <c r="AN51" i="29"/>
  <c r="AQ32" i="8"/>
  <c r="AQ33" i="8" s="1"/>
  <c r="AP31" i="8"/>
  <c r="AO45" i="29"/>
  <c r="AL46" i="29"/>
  <c r="AL25" i="22"/>
  <c r="AO25" i="22" s="1"/>
  <c r="AM25" i="22"/>
  <c r="AN26" i="22"/>
  <c r="F15" i="22"/>
  <c r="F23" i="22"/>
  <c r="F6" i="22"/>
  <c r="F7" i="22"/>
  <c r="F14" i="22"/>
  <c r="F4" i="22"/>
  <c r="F22" i="22"/>
  <c r="F12" i="22"/>
  <c r="F21" i="22"/>
  <c r="F11" i="22"/>
  <c r="F13" i="22"/>
  <c r="F19" i="22"/>
  <c r="AP33" i="8" l="1"/>
  <c r="AQ34" i="8"/>
  <c r="AM204" i="2"/>
  <c r="AM205" i="2" s="1"/>
  <c r="AM51" i="29"/>
  <c r="AN52" i="29"/>
  <c r="AP32" i="8"/>
  <c r="AL55" i="30"/>
  <c r="AO46" i="29"/>
  <c r="AL47" i="29"/>
  <c r="AL26" i="22"/>
  <c r="AO26" i="22" s="1"/>
  <c r="AM26" i="22"/>
  <c r="AN27" i="22"/>
  <c r="AP34" i="8" l="1"/>
  <c r="AQ35" i="8"/>
  <c r="AN204" i="2"/>
  <c r="AN205" i="2" s="1"/>
  <c r="AM52" i="29"/>
  <c r="AN53" i="29"/>
  <c r="AO55" i="30"/>
  <c r="AL56" i="30"/>
  <c r="AO47" i="29"/>
  <c r="AL48" i="29"/>
  <c r="AL27" i="22"/>
  <c r="AO27" i="22" s="1"/>
  <c r="AN28" i="22"/>
  <c r="AM27" i="22"/>
  <c r="G43" i="29"/>
  <c r="G30" i="29"/>
  <c r="G15" i="29"/>
  <c r="AP35" i="8" l="1"/>
  <c r="AQ36" i="8"/>
  <c r="AO204" i="2"/>
  <c r="AO205" i="2" s="1"/>
  <c r="AM53" i="29"/>
  <c r="AN54" i="29"/>
  <c r="AO56" i="30"/>
  <c r="AL57" i="30"/>
  <c r="AO48" i="29"/>
  <c r="AL49" i="29"/>
  <c r="AL28" i="22"/>
  <c r="AO28" i="22" s="1"/>
  <c r="AN29" i="22"/>
  <c r="AM28" i="22"/>
  <c r="G75" i="29"/>
  <c r="G74" i="29"/>
  <c r="G79" i="29"/>
  <c r="G80" i="29"/>
  <c r="G77" i="29"/>
  <c r="G81" i="29"/>
  <c r="G73" i="29"/>
  <c r="G72" i="29"/>
  <c r="G71" i="29"/>
  <c r="G78" i="29"/>
  <c r="G70" i="29"/>
  <c r="G76" i="29"/>
  <c r="G14" i="29"/>
  <c r="G66" i="29" l="1"/>
  <c r="G97" i="29" s="1"/>
  <c r="AP36" i="8"/>
  <c r="AQ37" i="8"/>
  <c r="AP204" i="2"/>
  <c r="AP205" i="2" s="1"/>
  <c r="AM54" i="29"/>
  <c r="AN55" i="29"/>
  <c r="G82" i="29"/>
  <c r="AL58" i="30"/>
  <c r="AO57" i="30"/>
  <c r="AO49" i="29"/>
  <c r="AL50" i="29"/>
  <c r="AL29" i="22"/>
  <c r="AO29" i="22" s="1"/>
  <c r="AN30" i="22"/>
  <c r="AM29" i="22"/>
  <c r="AP37" i="8" l="1"/>
  <c r="AQ38" i="8"/>
  <c r="AQ204" i="2"/>
  <c r="AQ205" i="2" s="1"/>
  <c r="AM55" i="29"/>
  <c r="AN56" i="29"/>
  <c r="AO58" i="30"/>
  <c r="AL59" i="30"/>
  <c r="AO50" i="29"/>
  <c r="AL51" i="29"/>
  <c r="AL30" i="22"/>
  <c r="AO30" i="22" s="1"/>
  <c r="AN31" i="22"/>
  <c r="AM30" i="22"/>
  <c r="AP38" i="8" l="1"/>
  <c r="AQ39" i="8"/>
  <c r="AR204" i="2"/>
  <c r="AR205" i="2" s="1"/>
  <c r="AM56" i="29"/>
  <c r="AN57" i="29"/>
  <c r="AO59" i="30"/>
  <c r="AL60" i="30"/>
  <c r="AO51" i="29"/>
  <c r="AL52" i="29"/>
  <c r="AL31" i="22"/>
  <c r="AO31" i="22" s="1"/>
  <c r="AN32" i="22"/>
  <c r="AM31" i="22"/>
  <c r="H25" i="30"/>
  <c r="H44" i="30"/>
  <c r="H37" i="30"/>
  <c r="H21" i="30"/>
  <c r="H9" i="30"/>
  <c r="H14" i="30"/>
  <c r="H24" i="30"/>
  <c r="H65" i="30" l="1"/>
  <c r="H66" i="30" s="1"/>
  <c r="AP39" i="8"/>
  <c r="AQ40" i="8"/>
  <c r="AS204" i="2"/>
  <c r="AS205" i="2" s="1"/>
  <c r="AM57" i="29"/>
  <c r="AN58" i="29"/>
  <c r="AL61" i="30"/>
  <c r="AO60" i="30"/>
  <c r="AO52" i="29"/>
  <c r="AL53" i="29"/>
  <c r="AL32" i="22"/>
  <c r="AO32" i="22" s="1"/>
  <c r="AN33" i="22"/>
  <c r="AM32" i="22"/>
  <c r="H29" i="30"/>
  <c r="H18" i="30"/>
  <c r="H22" i="30"/>
  <c r="H28" i="30"/>
  <c r="H35" i="30"/>
  <c r="H5" i="30"/>
  <c r="H27" i="30"/>
  <c r="H7" i="30"/>
  <c r="H13" i="30"/>
  <c r="H49" i="30"/>
  <c r="H41" i="30"/>
  <c r="H51" i="30"/>
  <c r="H23" i="30"/>
  <c r="H6" i="30"/>
  <c r="H4" i="30"/>
  <c r="H8" i="30"/>
  <c r="H10" i="30"/>
  <c r="H19" i="30"/>
  <c r="H15" i="30"/>
  <c r="H3" i="30"/>
  <c r="H11" i="30"/>
  <c r="H12" i="30"/>
  <c r="H20" i="30"/>
  <c r="H42" i="30"/>
  <c r="H26" i="30"/>
  <c r="H68" i="30" l="1"/>
  <c r="H69" i="30" s="1"/>
  <c r="H34" i="30"/>
  <c r="H36" i="30" s="1"/>
  <c r="H38" i="30" s="1"/>
  <c r="H57" i="30" s="1"/>
  <c r="H58" i="30" s="1"/>
  <c r="H47" i="29" s="1"/>
  <c r="H43" i="30"/>
  <c r="H45" i="30" s="1"/>
  <c r="H30" i="30"/>
  <c r="H48" i="30" s="1"/>
  <c r="H50" i="30" s="1"/>
  <c r="H52" i="30" s="1"/>
  <c r="H60" i="30" s="1"/>
  <c r="H61" i="30" s="1"/>
  <c r="AP40" i="8"/>
  <c r="AQ41" i="8"/>
  <c r="AT204" i="2"/>
  <c r="AT205" i="2" s="1"/>
  <c r="AM58" i="29"/>
  <c r="AN59" i="29"/>
  <c r="AL62" i="30"/>
  <c r="AO61" i="30"/>
  <c r="AO53" i="29"/>
  <c r="AL54" i="29"/>
  <c r="AL33" i="22"/>
  <c r="AO33" i="22" s="1"/>
  <c r="AN34" i="22"/>
  <c r="AM33" i="22"/>
  <c r="H48" i="29" l="1"/>
  <c r="H49" i="29" s="1"/>
  <c r="AP41" i="8"/>
  <c r="AQ42" i="8"/>
  <c r="AP42" i="8" s="1"/>
  <c r="AU204" i="2"/>
  <c r="AU205" i="2" s="1"/>
  <c r="AM59" i="29"/>
  <c r="AN60" i="29"/>
  <c r="AL63" i="30"/>
  <c r="AO62" i="30"/>
  <c r="AO54" i="29"/>
  <c r="AL55" i="29"/>
  <c r="AL34" i="22"/>
  <c r="AO34" i="22" s="1"/>
  <c r="AN35" i="22"/>
  <c r="AM34" i="22"/>
  <c r="AV204" i="2" l="1"/>
  <c r="AV205" i="2" s="1"/>
  <c r="AM60" i="29"/>
  <c r="AN61" i="29"/>
  <c r="AL64" i="30"/>
  <c r="AO63" i="30"/>
  <c r="AO55" i="29"/>
  <c r="AL56" i="29"/>
  <c r="AL35" i="22"/>
  <c r="AO35" i="22" s="1"/>
  <c r="AN36" i="22"/>
  <c r="AM35" i="22"/>
  <c r="AW204" i="2" l="1"/>
  <c r="AW205" i="2" s="1"/>
  <c r="AM61" i="29"/>
  <c r="AN62" i="29"/>
  <c r="AL65" i="30"/>
  <c r="AO64" i="30"/>
  <c r="AQ43" i="8"/>
  <c r="AO56" i="29"/>
  <c r="AL57" i="29"/>
  <c r="AL36" i="22"/>
  <c r="AO36" i="22" s="1"/>
  <c r="AN37" i="22"/>
  <c r="AM36" i="22"/>
  <c r="AX204" i="2" l="1"/>
  <c r="AX205" i="2" s="1"/>
  <c r="AM62" i="29"/>
  <c r="AN63" i="29"/>
  <c r="AL66" i="30"/>
  <c r="AO65" i="30"/>
  <c r="AP43" i="8"/>
  <c r="AQ44" i="8"/>
  <c r="AO57" i="29"/>
  <c r="AL58" i="29"/>
  <c r="AL37" i="22"/>
  <c r="AO37" i="22" s="1"/>
  <c r="AN38" i="22"/>
  <c r="AM37" i="22"/>
  <c r="G22" i="22"/>
  <c r="G3" i="22"/>
  <c r="G7" i="22"/>
  <c r="G11" i="22"/>
  <c r="G14" i="22"/>
  <c r="G15" i="22"/>
  <c r="G4" i="22"/>
  <c r="G6" i="22"/>
  <c r="G21" i="22"/>
  <c r="G23" i="22"/>
  <c r="G20" i="22"/>
  <c r="G13" i="22"/>
  <c r="G19" i="22"/>
  <c r="G5" i="22"/>
  <c r="G12" i="22"/>
  <c r="AY204" i="2" l="1"/>
  <c r="AY205" i="2" s="1"/>
  <c r="AM63" i="29"/>
  <c r="AN64" i="29"/>
  <c r="AO66" i="30"/>
  <c r="AL67" i="30"/>
  <c r="AP44" i="8"/>
  <c r="AQ45" i="8"/>
  <c r="AO58" i="29"/>
  <c r="AL59" i="29"/>
  <c r="AL38" i="22"/>
  <c r="AO38" i="22" s="1"/>
  <c r="AN39" i="22"/>
  <c r="AM38" i="22"/>
  <c r="AZ204" i="2" l="1"/>
  <c r="AZ205" i="2" s="1"/>
  <c r="AM64" i="29"/>
  <c r="AN65" i="29"/>
  <c r="AP45" i="8"/>
  <c r="AQ46" i="8"/>
  <c r="AL68" i="30"/>
  <c r="AO67" i="30"/>
  <c r="AO59" i="29"/>
  <c r="AL60" i="29"/>
  <c r="AL39" i="22"/>
  <c r="AO39" i="22" s="1"/>
  <c r="AN40" i="22"/>
  <c r="AM39" i="22"/>
  <c r="H26" i="29"/>
  <c r="H72" i="29"/>
  <c r="H43" i="29"/>
  <c r="H22" i="29"/>
  <c r="H24" i="29"/>
  <c r="H76" i="29"/>
  <c r="H7" i="29"/>
  <c r="H21" i="29"/>
  <c r="H13" i="29"/>
  <c r="H75" i="29"/>
  <c r="H8" i="29"/>
  <c r="H5" i="29"/>
  <c r="H71" i="29"/>
  <c r="H14" i="29"/>
  <c r="H10" i="29"/>
  <c r="H4" i="29"/>
  <c r="H79" i="29"/>
  <c r="H30" i="29"/>
  <c r="H6" i="29"/>
  <c r="H29" i="29"/>
  <c r="H51" i="29" l="1"/>
  <c r="H65" i="29"/>
  <c r="H57" i="29"/>
  <c r="H88" i="29" s="1"/>
  <c r="H103" i="29"/>
  <c r="H66" i="29"/>
  <c r="H62" i="29"/>
  <c r="H60" i="29"/>
  <c r="H91" i="29" s="1"/>
  <c r="H58" i="29"/>
  <c r="BA204" i="2"/>
  <c r="BA205" i="2" s="1"/>
  <c r="AM65" i="29"/>
  <c r="AN66" i="29"/>
  <c r="AL69" i="30"/>
  <c r="AO68" i="30"/>
  <c r="AP46" i="8"/>
  <c r="AQ47" i="8"/>
  <c r="AO60" i="29"/>
  <c r="AL61" i="29"/>
  <c r="AL40" i="22"/>
  <c r="AO40" i="22" s="1"/>
  <c r="AN41" i="22"/>
  <c r="AM40" i="22"/>
  <c r="H3" i="29"/>
  <c r="H36" i="29"/>
  <c r="H78" i="29"/>
  <c r="H20" i="29"/>
  <c r="H11" i="29"/>
  <c r="H80" i="29"/>
  <c r="H34" i="29"/>
  <c r="H44" i="29"/>
  <c r="H12" i="29"/>
  <c r="H70" i="29"/>
  <c r="H9" i="29"/>
  <c r="H73" i="29"/>
  <c r="H25" i="29"/>
  <c r="H74" i="29"/>
  <c r="H28" i="29"/>
  <c r="H81" i="29"/>
  <c r="H37" i="29"/>
  <c r="H15" i="29"/>
  <c r="H19" i="29"/>
  <c r="H27" i="29"/>
  <c r="H23" i="29"/>
  <c r="H35" i="29"/>
  <c r="H77" i="29"/>
  <c r="H63" i="29" l="1"/>
  <c r="H94" i="29" s="1"/>
  <c r="H59" i="29"/>
  <c r="H105" i="29"/>
  <c r="H55" i="29"/>
  <c r="H86" i="29" s="1"/>
  <c r="H108" i="29"/>
  <c r="H16" i="29"/>
  <c r="H102" i="29"/>
  <c r="H93" i="29"/>
  <c r="H96" i="29"/>
  <c r="H97" i="29"/>
  <c r="H39" i="29"/>
  <c r="H104" i="29"/>
  <c r="H110" i="29"/>
  <c r="H82" i="29"/>
  <c r="H61" i="29"/>
  <c r="H92" i="29" s="1"/>
  <c r="H111" i="29"/>
  <c r="H90" i="29"/>
  <c r="H56" i="29"/>
  <c r="H115" i="29" s="1"/>
  <c r="H31" i="29"/>
  <c r="H67" i="29" s="1"/>
  <c r="H109" i="29"/>
  <c r="H64" i="29"/>
  <c r="H95" i="29" s="1"/>
  <c r="H87" i="29"/>
  <c r="H89" i="29"/>
  <c r="H116" i="29"/>
  <c r="BB204" i="2"/>
  <c r="BB205" i="2" s="1"/>
  <c r="AM66" i="29"/>
  <c r="AN67" i="29"/>
  <c r="AL70" i="30"/>
  <c r="AO69" i="30"/>
  <c r="AP47" i="8"/>
  <c r="AQ48" i="8"/>
  <c r="AO61" i="29"/>
  <c r="AL62" i="29"/>
  <c r="AL41" i="22"/>
  <c r="AO41" i="22" s="1"/>
  <c r="AN42" i="22"/>
  <c r="AM41" i="22"/>
  <c r="H41" i="29" l="1"/>
  <c r="H46" i="29" s="1"/>
  <c r="H40" i="29"/>
  <c r="H50" i="29" s="1"/>
  <c r="H117" i="29"/>
  <c r="H114" i="29"/>
  <c r="BC204" i="2"/>
  <c r="BC205" i="2" s="1"/>
  <c r="AM67" i="29"/>
  <c r="AN68" i="29"/>
  <c r="AO70" i="30"/>
  <c r="AL71" i="30"/>
  <c r="AP48" i="8"/>
  <c r="AQ49" i="8"/>
  <c r="AO62" i="29"/>
  <c r="AL63" i="29"/>
  <c r="AL42" i="22"/>
  <c r="AO42" i="22" s="1"/>
  <c r="AN43" i="22"/>
  <c r="AM42" i="22"/>
  <c r="BD204" i="2" l="1"/>
  <c r="BD205" i="2" s="1"/>
  <c r="AM68" i="29"/>
  <c r="AN69" i="29"/>
  <c r="AP49" i="8"/>
  <c r="AQ50" i="8"/>
  <c r="AO71" i="30"/>
  <c r="AL72" i="30"/>
  <c r="AO63" i="29"/>
  <c r="AL64" i="29"/>
  <c r="AL43" i="22"/>
  <c r="AO43" i="22" s="1"/>
  <c r="AN44" i="22"/>
  <c r="AM43" i="22"/>
  <c r="I49" i="30"/>
  <c r="I29" i="30"/>
  <c r="I26" i="30"/>
  <c r="I12" i="30"/>
  <c r="I35" i="30"/>
  <c r="I3" i="30"/>
  <c r="I37" i="30"/>
  <c r="I51" i="30"/>
  <c r="I14" i="30"/>
  <c r="I5" i="30"/>
  <c r="I4" i="30"/>
  <c r="I21" i="30"/>
  <c r="I15" i="30"/>
  <c r="I25" i="30"/>
  <c r="I42" i="30"/>
  <c r="I19" i="30"/>
  <c r="I7" i="30"/>
  <c r="I18" i="30"/>
  <c r="I27" i="30"/>
  <c r="I6" i="30"/>
  <c r="I11" i="30"/>
  <c r="I41" i="30"/>
  <c r="I22" i="30"/>
  <c r="I9" i="30"/>
  <c r="I10" i="30"/>
  <c r="I24" i="30"/>
  <c r="I23" i="30"/>
  <c r="I13" i="30"/>
  <c r="I65" i="30" l="1"/>
  <c r="I66" i="30" s="1"/>
  <c r="I43" i="30"/>
  <c r="I68" i="30"/>
  <c r="I69" i="30" s="1"/>
  <c r="I34" i="30"/>
  <c r="I36" i="30" s="1"/>
  <c r="I38" i="30" s="1"/>
  <c r="I57" i="30" s="1"/>
  <c r="BE204" i="2"/>
  <c r="BE205" i="2" s="1"/>
  <c r="AN70" i="29"/>
  <c r="AM69" i="29"/>
  <c r="AL73" i="30"/>
  <c r="AO72" i="30"/>
  <c r="AP50" i="8"/>
  <c r="AQ51" i="8"/>
  <c r="AO64" i="29"/>
  <c r="AL65" i="29"/>
  <c r="AL44" i="22"/>
  <c r="AO44" i="22" s="1"/>
  <c r="AN45" i="22"/>
  <c r="AM44" i="22"/>
  <c r="I8" i="30"/>
  <c r="I44" i="30"/>
  <c r="I28" i="30"/>
  <c r="I20" i="30"/>
  <c r="I45" i="30" l="1"/>
  <c r="I30" i="30"/>
  <c r="I48" i="30" s="1"/>
  <c r="I50" i="30" s="1"/>
  <c r="I52" i="30" s="1"/>
  <c r="I60" i="30" s="1"/>
  <c r="I58" i="30"/>
  <c r="I47" i="29" s="1"/>
  <c r="BF204" i="2"/>
  <c r="BF205" i="2" s="1"/>
  <c r="AN71" i="29"/>
  <c r="AM70" i="29"/>
  <c r="AL74" i="30"/>
  <c r="AO73" i="30"/>
  <c r="AP51" i="8"/>
  <c r="AQ52" i="8"/>
  <c r="AO65" i="29"/>
  <c r="AL66" i="29"/>
  <c r="AL45" i="22"/>
  <c r="AO45" i="22" s="1"/>
  <c r="AN46" i="22"/>
  <c r="AM45" i="22"/>
  <c r="I61" i="30" l="1"/>
  <c r="I48" i="29" s="1"/>
  <c r="I49" i="29" s="1"/>
  <c r="BG204" i="2"/>
  <c r="BG205" i="2" s="1"/>
  <c r="AN72" i="29"/>
  <c r="AM71" i="29"/>
  <c r="AL75" i="30"/>
  <c r="AO74" i="30"/>
  <c r="AP52" i="8"/>
  <c r="AQ53" i="8"/>
  <c r="AO66" i="29"/>
  <c r="AL67" i="29"/>
  <c r="AL46" i="22"/>
  <c r="AO46" i="22" s="1"/>
  <c r="AN47" i="22"/>
  <c r="AM46" i="22"/>
  <c r="BH204" i="2" l="1"/>
  <c r="BH205" i="2" s="1"/>
  <c r="AN73" i="29"/>
  <c r="AM72" i="29"/>
  <c r="AL76" i="30"/>
  <c r="AO75" i="30"/>
  <c r="AP53" i="8"/>
  <c r="AQ54" i="8"/>
  <c r="AO67" i="29"/>
  <c r="AL68" i="29"/>
  <c r="AL47" i="22"/>
  <c r="AO47" i="22" s="1"/>
  <c r="AN48" i="22"/>
  <c r="AM47" i="22"/>
  <c r="BI204" i="2" l="1"/>
  <c r="BI205" i="2" s="1"/>
  <c r="AN74" i="29"/>
  <c r="AM73" i="29"/>
  <c r="AO76" i="30"/>
  <c r="AL77" i="30"/>
  <c r="AP54" i="8"/>
  <c r="AQ55" i="8"/>
  <c r="AO68" i="29"/>
  <c r="AL69" i="29"/>
  <c r="AL48" i="22"/>
  <c r="AO48" i="22" s="1"/>
  <c r="AN49" i="22"/>
  <c r="AM48" i="22"/>
  <c r="H11" i="22"/>
  <c r="H6" i="22"/>
  <c r="H14" i="22"/>
  <c r="H12" i="22"/>
  <c r="H23" i="22"/>
  <c r="BJ204" i="2" l="1"/>
  <c r="BJ205" i="2" s="1"/>
  <c r="AM74" i="29"/>
  <c r="AN75" i="29"/>
  <c r="AP55" i="8"/>
  <c r="AQ56" i="8"/>
  <c r="AL78" i="30"/>
  <c r="AO77" i="30"/>
  <c r="AO69" i="29"/>
  <c r="AL70" i="29"/>
  <c r="AL49" i="22"/>
  <c r="AO49" i="22" s="1"/>
  <c r="AN50" i="22"/>
  <c r="AM49" i="22"/>
  <c r="H13" i="22"/>
  <c r="H21" i="22"/>
  <c r="H22" i="22"/>
  <c r="H3" i="22"/>
  <c r="H5" i="22"/>
  <c r="H20" i="22"/>
  <c r="H15" i="22"/>
  <c r="H7" i="22"/>
  <c r="H19" i="22"/>
  <c r="H4" i="22"/>
  <c r="BK204" i="2" l="1"/>
  <c r="BK205" i="2" s="1"/>
  <c r="AM75" i="29"/>
  <c r="AN76" i="29"/>
  <c r="AL79" i="30"/>
  <c r="AO78" i="30"/>
  <c r="AP56" i="8"/>
  <c r="AQ57" i="8"/>
  <c r="AO70" i="29"/>
  <c r="AL71" i="29"/>
  <c r="AL50" i="22"/>
  <c r="AO50" i="22" s="1"/>
  <c r="AN51" i="22"/>
  <c r="AM50" i="22"/>
  <c r="BL204" i="2" l="1"/>
  <c r="BL205" i="2" s="1"/>
  <c r="AM76" i="29"/>
  <c r="AN77" i="29"/>
  <c r="AL80" i="30"/>
  <c r="AO79" i="30"/>
  <c r="AP57" i="8"/>
  <c r="AQ58" i="8"/>
  <c r="AO71" i="29"/>
  <c r="AL72" i="29"/>
  <c r="AL51" i="22"/>
  <c r="AO51" i="22" s="1"/>
  <c r="AN52" i="22"/>
  <c r="AM51" i="22"/>
  <c r="I7" i="29"/>
  <c r="I8" i="29"/>
  <c r="I4" i="29"/>
  <c r="I20" i="29"/>
  <c r="I73" i="29"/>
  <c r="I43" i="29"/>
  <c r="I9" i="29"/>
  <c r="I81" i="29"/>
  <c r="I27" i="29"/>
  <c r="I75" i="29"/>
  <c r="I6" i="29"/>
  <c r="I79" i="29"/>
  <c r="I25" i="29"/>
  <c r="I13" i="29"/>
  <c r="I74" i="29"/>
  <c r="I76" i="29"/>
  <c r="I3" i="29"/>
  <c r="I35" i="29"/>
  <c r="I29" i="29"/>
  <c r="I24" i="29"/>
  <c r="I11" i="29"/>
  <c r="I34" i="29"/>
  <c r="I104" i="29" l="1"/>
  <c r="I61" i="29"/>
  <c r="I63" i="29"/>
  <c r="I65" i="29"/>
  <c r="I51" i="29"/>
  <c r="I56" i="29"/>
  <c r="I60" i="29"/>
  <c r="I91" i="29" s="1"/>
  <c r="BM204" i="2"/>
  <c r="BM205" i="2" s="1"/>
  <c r="AM77" i="29"/>
  <c r="AN78" i="29"/>
  <c r="AO80" i="30"/>
  <c r="AL81" i="30"/>
  <c r="AP58" i="8"/>
  <c r="AQ59" i="8"/>
  <c r="AO72" i="29"/>
  <c r="AL73" i="29"/>
  <c r="AL52" i="22"/>
  <c r="AO52" i="22" s="1"/>
  <c r="AN53" i="22"/>
  <c r="AM52" i="22"/>
  <c r="I30" i="29"/>
  <c r="I21" i="29"/>
  <c r="I5" i="29"/>
  <c r="I71" i="29"/>
  <c r="I80" i="29"/>
  <c r="I44" i="29"/>
  <c r="I19" i="29"/>
  <c r="I15" i="29"/>
  <c r="I10" i="29"/>
  <c r="I14" i="29"/>
  <c r="I37" i="29"/>
  <c r="I36" i="29"/>
  <c r="I23" i="29"/>
  <c r="I70" i="29"/>
  <c r="I28" i="29"/>
  <c r="I78" i="29"/>
  <c r="I77" i="29"/>
  <c r="I22" i="29"/>
  <c r="I72" i="29"/>
  <c r="I12" i="29"/>
  <c r="I26" i="29"/>
  <c r="I59" i="29" l="1"/>
  <c r="I90" i="29" s="1"/>
  <c r="I105" i="29"/>
  <c r="I103" i="29"/>
  <c r="I16" i="29"/>
  <c r="I55" i="29"/>
  <c r="I86" i="29" s="1"/>
  <c r="I64" i="29"/>
  <c r="I95" i="29" s="1"/>
  <c r="I94" i="29"/>
  <c r="I96" i="29"/>
  <c r="I66" i="29"/>
  <c r="I97" i="29" s="1"/>
  <c r="I58" i="29"/>
  <c r="I89" i="29" s="1"/>
  <c r="I110" i="29"/>
  <c r="I109" i="29"/>
  <c r="I57" i="29"/>
  <c r="I88" i="29" s="1"/>
  <c r="I108" i="29"/>
  <c r="I82" i="29"/>
  <c r="I102" i="29"/>
  <c r="I31" i="29"/>
  <c r="I111" i="29"/>
  <c r="I62" i="29"/>
  <c r="I93" i="29" s="1"/>
  <c r="I39" i="29"/>
  <c r="I87" i="29"/>
  <c r="I115" i="29"/>
  <c r="I92" i="29"/>
  <c r="I114" i="29"/>
  <c r="BN204" i="2"/>
  <c r="BN205" i="2" s="1"/>
  <c r="AM78" i="29"/>
  <c r="AN79" i="29"/>
  <c r="AP59" i="8"/>
  <c r="AQ60" i="8"/>
  <c r="AO81" i="30"/>
  <c r="AL82" i="30"/>
  <c r="AL74" i="29"/>
  <c r="AO73" i="29"/>
  <c r="AL53" i="22"/>
  <c r="AO53" i="22" s="1"/>
  <c r="AN54" i="22"/>
  <c r="AM53" i="22"/>
  <c r="I41" i="29" l="1"/>
  <c r="I46" i="29" s="1"/>
  <c r="I116" i="29"/>
  <c r="I67" i="29"/>
  <c r="I117" i="29"/>
  <c r="I40" i="29"/>
  <c r="I50" i="29" s="1"/>
  <c r="BO204" i="2"/>
  <c r="BO205" i="2" s="1"/>
  <c r="AM79" i="29"/>
  <c r="AN80" i="29"/>
  <c r="AL83" i="30"/>
  <c r="AO82" i="30"/>
  <c r="AP60" i="8"/>
  <c r="AQ61" i="8"/>
  <c r="AO74" i="29"/>
  <c r="AL75" i="29"/>
  <c r="AL54" i="22"/>
  <c r="AO54" i="22" s="1"/>
  <c r="AN55" i="22"/>
  <c r="AM54" i="22"/>
  <c r="BP204" i="2" l="1"/>
  <c r="BP205" i="2" s="1"/>
  <c r="AM80" i="29"/>
  <c r="AN81" i="29"/>
  <c r="AL84" i="30"/>
  <c r="AO83" i="30"/>
  <c r="AQ62" i="8"/>
  <c r="AP61" i="8"/>
  <c r="AO75" i="29"/>
  <c r="AL76" i="29"/>
  <c r="AL55" i="22"/>
  <c r="AO55" i="22" s="1"/>
  <c r="AN56" i="22"/>
  <c r="AM55" i="22"/>
  <c r="J28" i="30"/>
  <c r="J18" i="30"/>
  <c r="J19" i="30"/>
  <c r="J4" i="30"/>
  <c r="J51" i="30"/>
  <c r="J7" i="30"/>
  <c r="J3" i="30"/>
  <c r="J20" i="30"/>
  <c r="J41" i="30"/>
  <c r="J44" i="30"/>
  <c r="J15" i="30"/>
  <c r="J25" i="30"/>
  <c r="J24" i="30"/>
  <c r="J26" i="30"/>
  <c r="J12" i="30"/>
  <c r="J11" i="30"/>
  <c r="J37" i="30"/>
  <c r="J29" i="30"/>
  <c r="J13" i="30"/>
  <c r="J5" i="30"/>
  <c r="J35" i="30"/>
  <c r="J21" i="30"/>
  <c r="J27" i="30"/>
  <c r="J9" i="30"/>
  <c r="J42" i="30"/>
  <c r="J49" i="30"/>
  <c r="J6" i="30"/>
  <c r="J14" i="30"/>
  <c r="J22" i="30"/>
  <c r="J23" i="30"/>
  <c r="J8" i="30"/>
  <c r="J10" i="30"/>
  <c r="J30" i="30" l="1"/>
  <c r="J48" i="30" s="1"/>
  <c r="J50" i="30" s="1"/>
  <c r="J52" i="30" s="1"/>
  <c r="J60" i="30" s="1"/>
  <c r="J34" i="30"/>
  <c r="J36" i="30" s="1"/>
  <c r="J38" i="30" s="1"/>
  <c r="J57" i="30" s="1"/>
  <c r="J68" i="30"/>
  <c r="J69" i="30" s="1"/>
  <c r="J43" i="30"/>
  <c r="J45" i="30" s="1"/>
  <c r="J65" i="30"/>
  <c r="J66" i="30" s="1"/>
  <c r="BQ204" i="2"/>
  <c r="BQ205" i="2" s="1"/>
  <c r="AM81" i="29"/>
  <c r="AN82" i="29"/>
  <c r="AP62" i="8"/>
  <c r="AQ63" i="8"/>
  <c r="AL85" i="30"/>
  <c r="AO84" i="30"/>
  <c r="AL77" i="29"/>
  <c r="AO76" i="29"/>
  <c r="AL56" i="22"/>
  <c r="AO56" i="22" s="1"/>
  <c r="AN57" i="22"/>
  <c r="AM56" i="22"/>
  <c r="J61" i="30" l="1"/>
  <c r="J48" i="29" s="1"/>
  <c r="J58" i="30"/>
  <c r="J47" i="29" s="1"/>
  <c r="AM82" i="29"/>
  <c r="AN83" i="29"/>
  <c r="AL86" i="30"/>
  <c r="AO85" i="30"/>
  <c r="AP63" i="8"/>
  <c r="AQ64" i="8"/>
  <c r="AL78" i="29"/>
  <c r="AO77" i="29"/>
  <c r="AL57" i="22"/>
  <c r="AO57" i="22" s="1"/>
  <c r="AN58" i="22"/>
  <c r="AM57" i="22"/>
  <c r="J49" i="29" l="1"/>
  <c r="AM83" i="29"/>
  <c r="AN84" i="29"/>
  <c r="AL87" i="30"/>
  <c r="AO86" i="30"/>
  <c r="AP64" i="8"/>
  <c r="AQ65" i="8"/>
  <c r="AO78" i="29"/>
  <c r="AL79" i="29"/>
  <c r="AL58" i="22"/>
  <c r="AO58" i="22" s="1"/>
  <c r="AN59" i="22"/>
  <c r="AM58" i="22"/>
  <c r="AM84" i="29" l="1"/>
  <c r="AN85" i="29"/>
  <c r="AL88" i="30"/>
  <c r="AO87" i="30"/>
  <c r="AP65" i="8"/>
  <c r="AQ66" i="8"/>
  <c r="AO79" i="29"/>
  <c r="AL80" i="29"/>
  <c r="AL59" i="22"/>
  <c r="AO59" i="22" s="1"/>
  <c r="AN60" i="22"/>
  <c r="AM59" i="22"/>
  <c r="AO1" i="8"/>
  <c r="AM85" i="29" l="1"/>
  <c r="AN86" i="29"/>
  <c r="AO88" i="30"/>
  <c r="AL89" i="30"/>
  <c r="AO2" i="8"/>
  <c r="AP66" i="8"/>
  <c r="AQ67" i="8"/>
  <c r="AO80" i="29"/>
  <c r="AL81" i="29"/>
  <c r="AL60" i="22"/>
  <c r="AO60" i="22" s="1"/>
  <c r="AP1" i="8"/>
  <c r="AN61" i="22"/>
  <c r="AM60" i="22"/>
  <c r="A41" i="2"/>
  <c r="A35" i="2"/>
  <c r="A24" i="2"/>
  <c r="I7" i="22"/>
  <c r="I15" i="22"/>
  <c r="I6" i="22"/>
  <c r="I4" i="22"/>
  <c r="I22" i="22"/>
  <c r="I14" i="22"/>
  <c r="I19" i="22"/>
  <c r="I23" i="22"/>
  <c r="I21" i="22"/>
  <c r="I12" i="22"/>
  <c r="I5" i="22"/>
  <c r="I11" i="22"/>
  <c r="I20" i="22"/>
  <c r="I13" i="22"/>
  <c r="I3" i="22"/>
  <c r="I26" i="22" l="1"/>
  <c r="I28" i="22"/>
  <c r="I30" i="22"/>
  <c r="I27" i="22"/>
  <c r="I29" i="22"/>
  <c r="AM86" i="29"/>
  <c r="AN87" i="29"/>
  <c r="AP67" i="8"/>
  <c r="AQ68" i="8"/>
  <c r="AO3" i="8"/>
  <c r="AO89" i="30"/>
  <c r="AL90" i="30"/>
  <c r="AO81" i="29"/>
  <c r="AL82" i="29"/>
  <c r="AL61" i="22"/>
  <c r="AO61" i="22" s="1"/>
  <c r="AN62" i="22"/>
  <c r="AM61" i="22"/>
  <c r="A47" i="2"/>
  <c r="A45" i="2"/>
  <c r="A44" i="2"/>
  <c r="A40" i="2"/>
  <c r="A39" i="2"/>
  <c r="A34" i="2"/>
  <c r="A33" i="2"/>
  <c r="A32" i="2"/>
  <c r="A31" i="2"/>
  <c r="A30" i="2"/>
  <c r="A29" i="2"/>
  <c r="A28" i="2"/>
  <c r="A23" i="2"/>
  <c r="A22" i="2"/>
  <c r="A21" i="2"/>
  <c r="A4" i="2"/>
  <c r="A5" i="2"/>
  <c r="A6" i="2"/>
  <c r="A7" i="2"/>
  <c r="A8" i="2"/>
  <c r="A9" i="2"/>
  <c r="A10" i="2"/>
  <c r="A11" i="2"/>
  <c r="A12" i="2"/>
  <c r="A13" i="2"/>
  <c r="A14" i="2"/>
  <c r="A16" i="2"/>
  <c r="A17" i="2"/>
  <c r="A3" i="2"/>
  <c r="AT158" i="2"/>
  <c r="AT159" i="2"/>
  <c r="AT160" i="2"/>
  <c r="AT161" i="2"/>
  <c r="AT162" i="2"/>
  <c r="AT163" i="2"/>
  <c r="AT164" i="2"/>
  <c r="AT165" i="2"/>
  <c r="AT166" i="2"/>
  <c r="AT167" i="2"/>
  <c r="AT168" i="2"/>
  <c r="AT169" i="2"/>
  <c r="AT170" i="2"/>
  <c r="AT171" i="2"/>
  <c r="AT172" i="2"/>
  <c r="AT173" i="2"/>
  <c r="AT157" i="2"/>
  <c r="AT155" i="2"/>
  <c r="AT156" i="2"/>
  <c r="AT154" i="2"/>
  <c r="AT132" i="2"/>
  <c r="AT133" i="2"/>
  <c r="AT134" i="2"/>
  <c r="AT135" i="2"/>
  <c r="AT136" i="2"/>
  <c r="AT137" i="2"/>
  <c r="AT138" i="2"/>
  <c r="AT139" i="2"/>
  <c r="AT140" i="2"/>
  <c r="AT141" i="2"/>
  <c r="AT142" i="2"/>
  <c r="AT143" i="2"/>
  <c r="AT144" i="2"/>
  <c r="AT145" i="2"/>
  <c r="AT146" i="2"/>
  <c r="AT147" i="2"/>
  <c r="AT148" i="2"/>
  <c r="AT149" i="2"/>
  <c r="AT150" i="2"/>
  <c r="AT151" i="2"/>
  <c r="AT152" i="2"/>
  <c r="AT153" i="2"/>
  <c r="AT131" i="2"/>
  <c r="AT130" i="2"/>
  <c r="AT128" i="2"/>
  <c r="AT129" i="2"/>
  <c r="AT106" i="2"/>
  <c r="AT107" i="2"/>
  <c r="AT108" i="2"/>
  <c r="AT109" i="2"/>
  <c r="AT110" i="2"/>
  <c r="AT111" i="2"/>
  <c r="AT112" i="2"/>
  <c r="AT113" i="2"/>
  <c r="AT114" i="2"/>
  <c r="AT115" i="2"/>
  <c r="AT116" i="2"/>
  <c r="AT117" i="2"/>
  <c r="AT118" i="2"/>
  <c r="AT119" i="2"/>
  <c r="AT120" i="2"/>
  <c r="AT121" i="2"/>
  <c r="AT122" i="2"/>
  <c r="AT123" i="2"/>
  <c r="AT124" i="2"/>
  <c r="AT125" i="2"/>
  <c r="AT126" i="2"/>
  <c r="AT127" i="2"/>
  <c r="AT105" i="2"/>
  <c r="AT103" i="2"/>
  <c r="AT104" i="2"/>
  <c r="AT80" i="2"/>
  <c r="AT81" i="2"/>
  <c r="AT82" i="2"/>
  <c r="AT83" i="2"/>
  <c r="AT84" i="2"/>
  <c r="AT85" i="2"/>
  <c r="AT86" i="2"/>
  <c r="AT87" i="2"/>
  <c r="AT88" i="2"/>
  <c r="AT89" i="2"/>
  <c r="AT90" i="2"/>
  <c r="AT91" i="2"/>
  <c r="AT92" i="2"/>
  <c r="AT93" i="2"/>
  <c r="AT94" i="2"/>
  <c r="AT95" i="2"/>
  <c r="AT96" i="2"/>
  <c r="AT97" i="2"/>
  <c r="AT98" i="2"/>
  <c r="AT99" i="2"/>
  <c r="AT100" i="2"/>
  <c r="AT101" i="2"/>
  <c r="AT102" i="2"/>
  <c r="AT79" i="2"/>
  <c r="AT78" i="2"/>
  <c r="AT76" i="2"/>
  <c r="AT77" i="2"/>
  <c r="AT54" i="2"/>
  <c r="AT55" i="2"/>
  <c r="AT56" i="2"/>
  <c r="AT57" i="2"/>
  <c r="AT58" i="2"/>
  <c r="AT59" i="2"/>
  <c r="AT60" i="2"/>
  <c r="AT61" i="2"/>
  <c r="AT62" i="2"/>
  <c r="AT63" i="2"/>
  <c r="AT64" i="2"/>
  <c r="AT65" i="2"/>
  <c r="AT66" i="2"/>
  <c r="AT67" i="2"/>
  <c r="AT68" i="2"/>
  <c r="AT69" i="2"/>
  <c r="AT70" i="2"/>
  <c r="AT71" i="2"/>
  <c r="AT72" i="2"/>
  <c r="AT73" i="2"/>
  <c r="AT74" i="2"/>
  <c r="AT75" i="2"/>
  <c r="AT53" i="2"/>
  <c r="AT52" i="2"/>
  <c r="AT46" i="2"/>
  <c r="AT47" i="2"/>
  <c r="AT48" i="2"/>
  <c r="AT49" i="2"/>
  <c r="AT50" i="2"/>
  <c r="AT51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27" i="2"/>
  <c r="AS2" i="2"/>
  <c r="AS3" i="2" s="1"/>
  <c r="AS4" i="2" s="1"/>
  <c r="AS5" i="2" s="1"/>
  <c r="AS6" i="2" s="1"/>
  <c r="AS7" i="2" s="1"/>
  <c r="AS8" i="2" s="1"/>
  <c r="AS9" i="2" s="1"/>
  <c r="AS10" i="2" s="1"/>
  <c r="AS11" i="2" s="1"/>
  <c r="AS12" i="2" s="1"/>
  <c r="AS13" i="2" s="1"/>
  <c r="AS14" i="2" s="1"/>
  <c r="AS15" i="2" s="1"/>
  <c r="AS16" i="2" s="1"/>
  <c r="AS17" i="2" s="1"/>
  <c r="AS18" i="2" s="1"/>
  <c r="AS19" i="2" s="1"/>
  <c r="AS20" i="2" s="1"/>
  <c r="AS21" i="2" s="1"/>
  <c r="AS22" i="2" s="1"/>
  <c r="AS23" i="2" s="1"/>
  <c r="AS24" i="2" s="1"/>
  <c r="AS25" i="2" s="1"/>
  <c r="AS26" i="2" s="1"/>
  <c r="AS27" i="2" s="1"/>
  <c r="AS28" i="2" s="1"/>
  <c r="AS29" i="2" s="1"/>
  <c r="AS30" i="2" s="1"/>
  <c r="AS31" i="2" s="1"/>
  <c r="AS32" i="2" s="1"/>
  <c r="AS33" i="2" s="1"/>
  <c r="AS34" i="2" s="1"/>
  <c r="AS35" i="2" s="1"/>
  <c r="AS36" i="2" s="1"/>
  <c r="AS37" i="2" s="1"/>
  <c r="AS38" i="2" s="1"/>
  <c r="AS39" i="2" s="1"/>
  <c r="AS40" i="2" s="1"/>
  <c r="AS41" i="2" s="1"/>
  <c r="AS42" i="2" s="1"/>
  <c r="AS43" i="2" s="1"/>
  <c r="AS44" i="2" s="1"/>
  <c r="AS45" i="2" s="1"/>
  <c r="AS46" i="2" s="1"/>
  <c r="AS47" i="2" s="1"/>
  <c r="AS48" i="2" s="1"/>
  <c r="AS49" i="2" s="1"/>
  <c r="AS50" i="2" s="1"/>
  <c r="AS51" i="2" s="1"/>
  <c r="AS52" i="2" s="1"/>
  <c r="AS53" i="2" s="1"/>
  <c r="AS54" i="2" s="1"/>
  <c r="AS55" i="2" s="1"/>
  <c r="AS56" i="2" s="1"/>
  <c r="AS57" i="2" s="1"/>
  <c r="AS58" i="2" s="1"/>
  <c r="AS59" i="2" s="1"/>
  <c r="AS60" i="2" s="1"/>
  <c r="AS61" i="2" s="1"/>
  <c r="AS62" i="2" s="1"/>
  <c r="AS63" i="2" s="1"/>
  <c r="AS64" i="2" s="1"/>
  <c r="AS65" i="2" s="1"/>
  <c r="AS66" i="2" s="1"/>
  <c r="AS67" i="2" s="1"/>
  <c r="AS68" i="2" s="1"/>
  <c r="AS69" i="2" s="1"/>
  <c r="AS70" i="2" s="1"/>
  <c r="AS71" i="2" s="1"/>
  <c r="AS72" i="2" s="1"/>
  <c r="AS73" i="2" s="1"/>
  <c r="AS74" i="2" s="1"/>
  <c r="AS75" i="2" s="1"/>
  <c r="AS76" i="2" s="1"/>
  <c r="AS77" i="2" s="1"/>
  <c r="AS78" i="2" s="1"/>
  <c r="AS79" i="2" s="1"/>
  <c r="AS80" i="2" s="1"/>
  <c r="AS81" i="2" s="1"/>
  <c r="AS82" i="2" s="1"/>
  <c r="AS83" i="2" s="1"/>
  <c r="AS84" i="2" s="1"/>
  <c r="AS85" i="2" s="1"/>
  <c r="AS86" i="2" s="1"/>
  <c r="AS87" i="2" s="1"/>
  <c r="AS88" i="2" s="1"/>
  <c r="AS89" i="2" s="1"/>
  <c r="AS90" i="2" s="1"/>
  <c r="AS91" i="2" s="1"/>
  <c r="AS92" i="2" s="1"/>
  <c r="AS93" i="2" s="1"/>
  <c r="AS94" i="2" s="1"/>
  <c r="AS95" i="2" s="1"/>
  <c r="AS96" i="2" s="1"/>
  <c r="AS97" i="2" s="1"/>
  <c r="AS98" i="2" s="1"/>
  <c r="AS99" i="2" s="1"/>
  <c r="AS100" i="2" s="1"/>
  <c r="AS101" i="2" s="1"/>
  <c r="AS102" i="2" s="1"/>
  <c r="AS103" i="2" s="1"/>
  <c r="AS104" i="2" s="1"/>
  <c r="AS105" i="2" s="1"/>
  <c r="AS106" i="2" s="1"/>
  <c r="AS107" i="2" s="1"/>
  <c r="AS108" i="2" s="1"/>
  <c r="AS109" i="2" s="1"/>
  <c r="AS110" i="2" s="1"/>
  <c r="AS111" i="2" s="1"/>
  <c r="AS112" i="2" s="1"/>
  <c r="AS113" i="2" s="1"/>
  <c r="AS114" i="2" s="1"/>
  <c r="AS115" i="2" s="1"/>
  <c r="AS116" i="2" s="1"/>
  <c r="AS117" i="2" s="1"/>
  <c r="AS118" i="2" s="1"/>
  <c r="AS119" i="2" s="1"/>
  <c r="AS120" i="2" s="1"/>
  <c r="AS121" i="2" s="1"/>
  <c r="AS122" i="2" s="1"/>
  <c r="AS123" i="2" s="1"/>
  <c r="AS124" i="2" s="1"/>
  <c r="AS125" i="2" s="1"/>
  <c r="AS126" i="2" s="1"/>
  <c r="AS127" i="2" s="1"/>
  <c r="AS128" i="2" s="1"/>
  <c r="AS129" i="2" s="1"/>
  <c r="AS130" i="2" s="1"/>
  <c r="AS131" i="2" s="1"/>
  <c r="AS132" i="2" s="1"/>
  <c r="AS133" i="2" s="1"/>
  <c r="AS134" i="2" s="1"/>
  <c r="AS135" i="2" s="1"/>
  <c r="AS136" i="2" s="1"/>
  <c r="AS137" i="2" s="1"/>
  <c r="AS138" i="2" s="1"/>
  <c r="AS139" i="2" s="1"/>
  <c r="AS140" i="2" s="1"/>
  <c r="AS141" i="2" s="1"/>
  <c r="AS142" i="2" s="1"/>
  <c r="AS143" i="2" s="1"/>
  <c r="AS144" i="2" s="1"/>
  <c r="AS145" i="2" s="1"/>
  <c r="AS146" i="2" s="1"/>
  <c r="AS147" i="2" s="1"/>
  <c r="AS148" i="2" s="1"/>
  <c r="AS149" i="2" s="1"/>
  <c r="AS150" i="2" s="1"/>
  <c r="AS151" i="2" s="1"/>
  <c r="AS152" i="2" s="1"/>
  <c r="AS153" i="2" s="1"/>
  <c r="AS154" i="2" s="1"/>
  <c r="AS155" i="2" s="1"/>
  <c r="AS156" i="2" s="1"/>
  <c r="AS157" i="2" s="1"/>
  <c r="AS158" i="2" s="1"/>
  <c r="AS159" i="2" s="1"/>
  <c r="AS160" i="2" s="1"/>
  <c r="AS161" i="2" s="1"/>
  <c r="AS162" i="2" s="1"/>
  <c r="AS163" i="2" s="1"/>
  <c r="AS164" i="2" s="1"/>
  <c r="AS165" i="2" s="1"/>
  <c r="AS166" i="2" s="1"/>
  <c r="AS167" i="2" s="1"/>
  <c r="AS168" i="2" s="1"/>
  <c r="AS169" i="2" s="1"/>
  <c r="AS170" i="2" s="1"/>
  <c r="AS171" i="2" s="1"/>
  <c r="AS172" i="2" s="1"/>
  <c r="AS173" i="2" s="1"/>
  <c r="AS174" i="2" s="1"/>
  <c r="AS175" i="2" s="1"/>
  <c r="AS176" i="2" s="1"/>
  <c r="AS177" i="2" s="1"/>
  <c r="AS178" i="2" s="1"/>
  <c r="AS179" i="2" s="1"/>
  <c r="AS180" i="2" s="1"/>
  <c r="AS181" i="2" s="1"/>
  <c r="AS182" i="2" s="1"/>
  <c r="AQ1" i="2"/>
  <c r="AQ2" i="2" s="1"/>
  <c r="AO1" i="2"/>
  <c r="I38" i="22"/>
  <c r="I34" i="22"/>
  <c r="I35" i="22"/>
  <c r="I37" i="22"/>
  <c r="J57" i="28"/>
  <c r="I36" i="22"/>
  <c r="L57" i="28" l="1"/>
  <c r="I39" i="22"/>
  <c r="I31" i="22"/>
  <c r="I42" i="22"/>
  <c r="I45" i="22"/>
  <c r="I46" i="22"/>
  <c r="I43" i="22"/>
  <c r="I44" i="22"/>
  <c r="AM87" i="29"/>
  <c r="AN88" i="29"/>
  <c r="AL91" i="30"/>
  <c r="AO90" i="30"/>
  <c r="AO4" i="8"/>
  <c r="AP68" i="8"/>
  <c r="AQ69" i="8"/>
  <c r="AL83" i="29"/>
  <c r="AO82" i="29"/>
  <c r="AL62" i="22"/>
  <c r="AO62" i="22" s="1"/>
  <c r="AP2" i="2"/>
  <c r="AQ3" i="2"/>
  <c r="AP1" i="2"/>
  <c r="AO2" i="2"/>
  <c r="AN63" i="22"/>
  <c r="AM62" i="22"/>
  <c r="I47" i="22" l="1"/>
  <c r="AM88" i="29"/>
  <c r="AN89" i="29"/>
  <c r="AP69" i="8"/>
  <c r="AQ70" i="8"/>
  <c r="AO5" i="8"/>
  <c r="AL92" i="30"/>
  <c r="AO91" i="30"/>
  <c r="AL84" i="29"/>
  <c r="AO83" i="29"/>
  <c r="AL63" i="22"/>
  <c r="AO63" i="22" s="1"/>
  <c r="AO3" i="2"/>
  <c r="AQ4" i="2"/>
  <c r="AP3" i="2"/>
  <c r="AN64" i="22"/>
  <c r="AM63" i="22"/>
  <c r="J23" i="29"/>
  <c r="J81" i="29"/>
  <c r="J73" i="29"/>
  <c r="J29" i="29"/>
  <c r="J19" i="29"/>
  <c r="J74" i="29"/>
  <c r="J78" i="29"/>
  <c r="J22" i="29"/>
  <c r="J11" i="29"/>
  <c r="J72" i="29"/>
  <c r="J79" i="29"/>
  <c r="J24" i="29"/>
  <c r="J37" i="29"/>
  <c r="J12" i="29"/>
  <c r="J7" i="29"/>
  <c r="J21" i="29"/>
  <c r="J70" i="29"/>
  <c r="J5" i="29"/>
  <c r="J35" i="29"/>
  <c r="J75" i="29"/>
  <c r="J20" i="29"/>
  <c r="J34" i="29"/>
  <c r="J6" i="29"/>
  <c r="J77" i="29"/>
  <c r="J25" i="29"/>
  <c r="J3" i="29"/>
  <c r="J14" i="29"/>
  <c r="J8" i="29"/>
  <c r="J26" i="29"/>
  <c r="J15" i="29"/>
  <c r="J76" i="29"/>
  <c r="J13" i="29"/>
  <c r="J27" i="29"/>
  <c r="J71" i="29"/>
  <c r="J30" i="29"/>
  <c r="J36" i="29"/>
  <c r="J80" i="29"/>
  <c r="J10" i="29"/>
  <c r="J9" i="29"/>
  <c r="J44" i="29"/>
  <c r="J28" i="29"/>
  <c r="J43" i="29"/>
  <c r="J4" i="29"/>
  <c r="J82" i="29" l="1"/>
  <c r="J51" i="29"/>
  <c r="J39" i="29"/>
  <c r="J65" i="29"/>
  <c r="J96" i="29" s="1"/>
  <c r="J63" i="29"/>
  <c r="J94" i="29" s="1"/>
  <c r="J61" i="29"/>
  <c r="J111" i="29"/>
  <c r="J59" i="29"/>
  <c r="J90" i="29" s="1"/>
  <c r="J57" i="29"/>
  <c r="J88" i="29" s="1"/>
  <c r="J55" i="29"/>
  <c r="J31" i="29"/>
  <c r="J108" i="29"/>
  <c r="J104" i="29"/>
  <c r="J103" i="29"/>
  <c r="J66" i="29"/>
  <c r="J97" i="29" s="1"/>
  <c r="J64" i="29"/>
  <c r="J95" i="29" s="1"/>
  <c r="J62" i="29"/>
  <c r="J93" i="29" s="1"/>
  <c r="J60" i="29"/>
  <c r="J91" i="29" s="1"/>
  <c r="J58" i="29"/>
  <c r="J110" i="29"/>
  <c r="J56" i="29"/>
  <c r="J109" i="29"/>
  <c r="J105" i="29"/>
  <c r="J16" i="29"/>
  <c r="J102" i="29"/>
  <c r="AM89" i="29"/>
  <c r="AN90" i="29"/>
  <c r="AO6" i="8"/>
  <c r="AO92" i="30"/>
  <c r="AL93" i="30"/>
  <c r="AP70" i="8"/>
  <c r="AQ71" i="8"/>
  <c r="AL85" i="29"/>
  <c r="AO84" i="29"/>
  <c r="AL64" i="22"/>
  <c r="AO64" i="22" s="1"/>
  <c r="AO4" i="2"/>
  <c r="AQ5" i="2"/>
  <c r="AP4" i="2"/>
  <c r="AN65" i="22"/>
  <c r="AM64" i="22"/>
  <c r="J41" i="29" l="1"/>
  <c r="J46" i="29" s="1"/>
  <c r="J87" i="29"/>
  <c r="J115" i="29"/>
  <c r="J89" i="29"/>
  <c r="J116" i="29"/>
  <c r="J40" i="29"/>
  <c r="J50" i="29" s="1"/>
  <c r="J67" i="29"/>
  <c r="J86" i="29"/>
  <c r="J114" i="29"/>
  <c r="J92" i="29"/>
  <c r="J117" i="29"/>
  <c r="AM90" i="29"/>
  <c r="AN91" i="29"/>
  <c r="AP71" i="8"/>
  <c r="AQ72" i="8"/>
  <c r="AO93" i="30"/>
  <c r="AL94" i="30"/>
  <c r="AO7" i="8"/>
  <c r="AL86" i="29"/>
  <c r="AO85" i="29"/>
  <c r="AL65" i="22"/>
  <c r="AO65" i="22" s="1"/>
  <c r="AO5" i="2"/>
  <c r="AQ6" i="2"/>
  <c r="AP5" i="2"/>
  <c r="AN66" i="22"/>
  <c r="AM65" i="22"/>
  <c r="AM91" i="29" l="1"/>
  <c r="AN92" i="29"/>
  <c r="AO8" i="8"/>
  <c r="AO94" i="30"/>
  <c r="AL95" i="30"/>
  <c r="AP72" i="8"/>
  <c r="AQ73" i="8"/>
  <c r="AL87" i="29"/>
  <c r="AO86" i="29"/>
  <c r="AL66" i="22"/>
  <c r="AO66" i="22" s="1"/>
  <c r="AO6" i="2"/>
  <c r="AQ7" i="2"/>
  <c r="AP6" i="2"/>
  <c r="AN67" i="22"/>
  <c r="AM66" i="22"/>
  <c r="E2" i="21"/>
  <c r="F2" i="21"/>
  <c r="G2" i="21"/>
  <c r="H2" i="21"/>
  <c r="I2" i="21"/>
  <c r="J2" i="21"/>
  <c r="K2" i="21"/>
  <c r="L2" i="21"/>
  <c r="M2" i="21"/>
  <c r="N2" i="21"/>
  <c r="O2" i="21"/>
  <c r="P2" i="21"/>
  <c r="AM92" i="29" l="1"/>
  <c r="AN93" i="29"/>
  <c r="AP73" i="8"/>
  <c r="AQ74" i="8"/>
  <c r="AQ75" i="8" s="1"/>
  <c r="AO95" i="30"/>
  <c r="AL96" i="30"/>
  <c r="AO9" i="8"/>
  <c r="AL88" i="29"/>
  <c r="AO87" i="29"/>
  <c r="AL67" i="22"/>
  <c r="AO67" i="22" s="1"/>
  <c r="AO7" i="2"/>
  <c r="AQ8" i="2"/>
  <c r="AP7" i="2"/>
  <c r="AN68" i="22"/>
  <c r="AM67" i="22"/>
  <c r="P18" i="21"/>
  <c r="P10" i="21"/>
  <c r="N10" i="21"/>
  <c r="N18" i="21"/>
  <c r="L18" i="21"/>
  <c r="L10" i="21"/>
  <c r="J10" i="21"/>
  <c r="J18" i="21"/>
  <c r="H10" i="21"/>
  <c r="H18" i="21"/>
  <c r="F18" i="21"/>
  <c r="F10" i="21"/>
  <c r="O10" i="21"/>
  <c r="O18" i="21"/>
  <c r="M18" i="21"/>
  <c r="M10" i="21"/>
  <c r="K10" i="21"/>
  <c r="K18" i="21"/>
  <c r="I10" i="21"/>
  <c r="I18" i="21"/>
  <c r="G10" i="21"/>
  <c r="G18" i="21"/>
  <c r="E10" i="21"/>
  <c r="E18" i="21"/>
  <c r="K42" i="30"/>
  <c r="K35" i="30"/>
  <c r="K5" i="30"/>
  <c r="K9" i="30"/>
  <c r="K18" i="30"/>
  <c r="K10" i="30"/>
  <c r="K25" i="30"/>
  <c r="K21" i="30"/>
  <c r="K14" i="30"/>
  <c r="K8" i="30"/>
  <c r="K51" i="30"/>
  <c r="K20" i="30"/>
  <c r="K29" i="30"/>
  <c r="K6" i="30"/>
  <c r="K28" i="30"/>
  <c r="K15" i="30"/>
  <c r="K11" i="30"/>
  <c r="K49" i="30"/>
  <c r="K26" i="30"/>
  <c r="K4" i="30"/>
  <c r="K13" i="30"/>
  <c r="K37" i="30"/>
  <c r="K41" i="30"/>
  <c r="K7" i="30"/>
  <c r="K12" i="30"/>
  <c r="K22" i="30"/>
  <c r="K23" i="30"/>
  <c r="K27" i="30"/>
  <c r="K3" i="30"/>
  <c r="K24" i="30"/>
  <c r="K19" i="30"/>
  <c r="K44" i="30"/>
  <c r="K65" i="30" l="1"/>
  <c r="K66" i="30" s="1"/>
  <c r="K43" i="30"/>
  <c r="K45" i="30" s="1"/>
  <c r="K68" i="30"/>
  <c r="K69" i="30" s="1"/>
  <c r="K30" i="30"/>
  <c r="K48" i="30" s="1"/>
  <c r="K50" i="30" s="1"/>
  <c r="K52" i="30" s="1"/>
  <c r="K60" i="30" s="1"/>
  <c r="K34" i="30"/>
  <c r="K36" i="30" s="1"/>
  <c r="K38" i="30" s="1"/>
  <c r="K57" i="30" s="1"/>
  <c r="AP75" i="8"/>
  <c r="AQ76" i="8"/>
  <c r="AM93" i="29"/>
  <c r="AN94" i="29"/>
  <c r="AO10" i="8"/>
  <c r="AO96" i="30"/>
  <c r="AL97" i="30"/>
  <c r="AP74" i="8"/>
  <c r="AL89" i="29"/>
  <c r="AO88" i="29"/>
  <c r="AL68" i="22"/>
  <c r="AO68" i="22" s="1"/>
  <c r="AO8" i="2"/>
  <c r="AQ9" i="2"/>
  <c r="AP8" i="2"/>
  <c r="AN69" i="22"/>
  <c r="AM68" i="22"/>
  <c r="K58" i="30" l="1"/>
  <c r="K47" i="29" s="1"/>
  <c r="K61" i="30"/>
  <c r="K48" i="29" s="1"/>
  <c r="AP76" i="8"/>
  <c r="AQ77" i="8"/>
  <c r="AM94" i="29"/>
  <c r="AN95" i="29"/>
  <c r="AO97" i="30"/>
  <c r="AL98" i="30"/>
  <c r="AO11" i="8"/>
  <c r="AL90" i="29"/>
  <c r="AO89" i="29"/>
  <c r="AL69" i="22"/>
  <c r="AO69" i="22" s="1"/>
  <c r="AQ10" i="2"/>
  <c r="AP9" i="2"/>
  <c r="AO9" i="2"/>
  <c r="AN70" i="22"/>
  <c r="AM69" i="22"/>
  <c r="K49" i="29" l="1"/>
  <c r="AP77" i="8"/>
  <c r="AQ78" i="8"/>
  <c r="AM95" i="29"/>
  <c r="AN96" i="29"/>
  <c r="AO12" i="8"/>
  <c r="AL99" i="30"/>
  <c r="AO98" i="30"/>
  <c r="AL91" i="29"/>
  <c r="AO90" i="29"/>
  <c r="AL70" i="22"/>
  <c r="AO70" i="22" s="1"/>
  <c r="AO10" i="2"/>
  <c r="AQ11" i="2"/>
  <c r="AP10" i="2"/>
  <c r="AN71" i="22"/>
  <c r="AM70" i="22"/>
  <c r="AP78" i="8" l="1"/>
  <c r="AQ79" i="8"/>
  <c r="AM96" i="29"/>
  <c r="AN97" i="29"/>
  <c r="AO99" i="30"/>
  <c r="AL100" i="30"/>
  <c r="AO13" i="8"/>
  <c r="AL92" i="29"/>
  <c r="AO91" i="29"/>
  <c r="AL71" i="22"/>
  <c r="AO71" i="22" s="1"/>
  <c r="AO11" i="2"/>
  <c r="AQ12" i="2"/>
  <c r="AP11" i="2"/>
  <c r="AN72" i="22"/>
  <c r="AM71" i="22"/>
  <c r="AP79" i="8" l="1"/>
  <c r="AQ80" i="8"/>
  <c r="AM97" i="29"/>
  <c r="AN98" i="29"/>
  <c r="AO14" i="8"/>
  <c r="AO100" i="30"/>
  <c r="AL101" i="30"/>
  <c r="AL93" i="29"/>
  <c r="AO92" i="29"/>
  <c r="AL72" i="22"/>
  <c r="AO72" i="22" s="1"/>
  <c r="AO12" i="2"/>
  <c r="AQ13" i="2"/>
  <c r="AP12" i="2"/>
  <c r="AN73" i="22"/>
  <c r="AM72" i="22"/>
  <c r="C15" i="2"/>
  <c r="J23" i="22"/>
  <c r="J5" i="22"/>
  <c r="J6" i="22"/>
  <c r="J19" i="22"/>
  <c r="J20" i="22"/>
  <c r="J13" i="22"/>
  <c r="J11" i="22"/>
  <c r="J15" i="22"/>
  <c r="J12" i="22"/>
  <c r="J4" i="22"/>
  <c r="J21" i="22"/>
  <c r="J22" i="22"/>
  <c r="J14" i="22"/>
  <c r="J3" i="22"/>
  <c r="J7" i="22"/>
  <c r="J30" i="22" l="1"/>
  <c r="J28" i="22"/>
  <c r="J26" i="22"/>
  <c r="J29" i="22"/>
  <c r="J27" i="22"/>
  <c r="AP80" i="8"/>
  <c r="AQ81" i="8"/>
  <c r="AM98" i="29"/>
  <c r="AN99" i="29"/>
  <c r="AO101" i="30"/>
  <c r="AL102" i="30"/>
  <c r="AO15" i="8"/>
  <c r="AL94" i="29"/>
  <c r="AO93" i="29"/>
  <c r="AL73" i="22"/>
  <c r="AO73" i="22" s="1"/>
  <c r="AO13" i="2"/>
  <c r="AQ14" i="2"/>
  <c r="AP13" i="2"/>
  <c r="AN74" i="22"/>
  <c r="AM73" i="22"/>
  <c r="J70" i="28"/>
  <c r="J35" i="22"/>
  <c r="J38" i="22"/>
  <c r="J37" i="22"/>
  <c r="J36" i="22"/>
  <c r="J34" i="22"/>
  <c r="L70" i="28" l="1"/>
  <c r="J39" i="22"/>
  <c r="J42" i="22"/>
  <c r="J31" i="22"/>
  <c r="J43" i="22"/>
  <c r="J46" i="22"/>
  <c r="J45" i="22"/>
  <c r="J44" i="22"/>
  <c r="AP81" i="8"/>
  <c r="AQ82" i="8"/>
  <c r="AM99" i="29"/>
  <c r="AN100" i="29"/>
  <c r="AO16" i="8"/>
  <c r="AL103" i="30"/>
  <c r="AO102" i="30"/>
  <c r="AL95" i="29"/>
  <c r="AO94" i="29"/>
  <c r="AL74" i="22"/>
  <c r="AO74" i="22" s="1"/>
  <c r="AO14" i="2"/>
  <c r="AQ15" i="2"/>
  <c r="AP14" i="2"/>
  <c r="AN75" i="22"/>
  <c r="AM74" i="22"/>
  <c r="C23" i="2"/>
  <c r="C6" i="2"/>
  <c r="C21" i="2"/>
  <c r="C33" i="2"/>
  <c r="C41" i="2"/>
  <c r="C16" i="2"/>
  <c r="C9" i="2"/>
  <c r="C11" i="2"/>
  <c r="C34" i="2"/>
  <c r="C30" i="2"/>
  <c r="C35" i="2"/>
  <c r="C5" i="2"/>
  <c r="C12" i="2"/>
  <c r="C8" i="2"/>
  <c r="C40" i="2"/>
  <c r="C28" i="2"/>
  <c r="C22" i="2"/>
  <c r="C17" i="2"/>
  <c r="C7" i="2"/>
  <c r="C24" i="2"/>
  <c r="C31" i="2"/>
  <c r="C39" i="2"/>
  <c r="C10" i="2"/>
  <c r="C29" i="2"/>
  <c r="C13" i="2"/>
  <c r="C4" i="2"/>
  <c r="C3" i="2"/>
  <c r="C14" i="2"/>
  <c r="C32" i="2"/>
  <c r="J47" i="22" l="1"/>
  <c r="C45" i="2"/>
  <c r="C50" i="2" s="1"/>
  <c r="C44" i="2"/>
  <c r="AP82" i="8"/>
  <c r="AQ83" i="8"/>
  <c r="AM100" i="29"/>
  <c r="AN101" i="29"/>
  <c r="AN102" i="29" s="1"/>
  <c r="AN103" i="29" s="1"/>
  <c r="AN104" i="29" s="1"/>
  <c r="AO17" i="8"/>
  <c r="AL104" i="30"/>
  <c r="AO103" i="30"/>
  <c r="AL96" i="29"/>
  <c r="AO95" i="29"/>
  <c r="AL75" i="22"/>
  <c r="AO75" i="22" s="1"/>
  <c r="AO15" i="2"/>
  <c r="AQ16" i="2"/>
  <c r="AP15" i="2"/>
  <c r="AN76" i="22"/>
  <c r="AM75" i="22"/>
  <c r="K70" i="29"/>
  <c r="K3" i="29"/>
  <c r="K74" i="29"/>
  <c r="K5" i="29"/>
  <c r="K75" i="29"/>
  <c r="K81" i="29"/>
  <c r="K15" i="29"/>
  <c r="K9" i="29"/>
  <c r="K27" i="29"/>
  <c r="K23" i="29"/>
  <c r="K25" i="29"/>
  <c r="K19" i="29"/>
  <c r="K37" i="29"/>
  <c r="K78" i="29"/>
  <c r="K36" i="29"/>
  <c r="K14" i="29"/>
  <c r="K22" i="29"/>
  <c r="K13" i="29"/>
  <c r="K26" i="29"/>
  <c r="K7" i="29"/>
  <c r="K43" i="29"/>
  <c r="K77" i="29"/>
  <c r="K71" i="29"/>
  <c r="K35" i="29"/>
  <c r="K11" i="29"/>
  <c r="K28" i="29"/>
  <c r="K4" i="29"/>
  <c r="K44" i="29"/>
  <c r="K30" i="29"/>
  <c r="K24" i="29"/>
  <c r="K73" i="29"/>
  <c r="K34" i="29"/>
  <c r="K12" i="29"/>
  <c r="K6" i="29"/>
  <c r="K79" i="29"/>
  <c r="K72" i="29"/>
  <c r="K21" i="29"/>
  <c r="K8" i="29"/>
  <c r="K29" i="29"/>
  <c r="K20" i="29"/>
  <c r="K76" i="29"/>
  <c r="K80" i="29"/>
  <c r="K10" i="29"/>
  <c r="K103" i="29" l="1"/>
  <c r="K104" i="29"/>
  <c r="K55" i="29"/>
  <c r="K31" i="29"/>
  <c r="K108" i="29"/>
  <c r="K57" i="29"/>
  <c r="K88" i="29" s="1"/>
  <c r="K59" i="29"/>
  <c r="K90" i="29" s="1"/>
  <c r="K61" i="29"/>
  <c r="K111" i="29"/>
  <c r="K63" i="29"/>
  <c r="K94" i="29" s="1"/>
  <c r="K65" i="29"/>
  <c r="K96" i="29" s="1"/>
  <c r="K39" i="29"/>
  <c r="K51" i="29"/>
  <c r="K82" i="29"/>
  <c r="K16" i="29"/>
  <c r="K102" i="29"/>
  <c r="K105" i="29"/>
  <c r="K56" i="29"/>
  <c r="K109" i="29"/>
  <c r="K58" i="29"/>
  <c r="K110" i="29"/>
  <c r="K60" i="29"/>
  <c r="K91" i="29" s="1"/>
  <c r="K62" i="29"/>
  <c r="K93" i="29" s="1"/>
  <c r="K64" i="29"/>
  <c r="K95" i="29" s="1"/>
  <c r="K66" i="29"/>
  <c r="K97" i="29" s="1"/>
  <c r="AP83" i="8"/>
  <c r="AQ84" i="8"/>
  <c r="AP84" i="8" s="1"/>
  <c r="AO18" i="8"/>
  <c r="AO104" i="30"/>
  <c r="AL105" i="30"/>
  <c r="AL97" i="29"/>
  <c r="AO96" i="29"/>
  <c r="AL76" i="22"/>
  <c r="AO76" i="22" s="1"/>
  <c r="AO16" i="2"/>
  <c r="AQ17" i="2"/>
  <c r="AP16" i="2"/>
  <c r="AN77" i="22"/>
  <c r="AM76" i="22"/>
  <c r="K41" i="29" l="1"/>
  <c r="K46" i="29" s="1"/>
  <c r="K86" i="29"/>
  <c r="K114" i="29"/>
  <c r="K89" i="29"/>
  <c r="K116" i="29"/>
  <c r="K87" i="29"/>
  <c r="K115" i="29"/>
  <c r="K92" i="29"/>
  <c r="K117" i="29"/>
  <c r="K40" i="29"/>
  <c r="K50" i="29" s="1"/>
  <c r="K67" i="29"/>
  <c r="AO105" i="30"/>
  <c r="AL106" i="30"/>
  <c r="AO19" i="8"/>
  <c r="AL98" i="29"/>
  <c r="AO97" i="29"/>
  <c r="AL77" i="22"/>
  <c r="AO77" i="22" s="1"/>
  <c r="AQ18" i="2"/>
  <c r="AP17" i="2"/>
  <c r="AO17" i="2"/>
  <c r="AN78" i="22"/>
  <c r="AM77" i="22"/>
  <c r="AQ85" i="8" l="1"/>
  <c r="AO20" i="8"/>
  <c r="AO106" i="30"/>
  <c r="AL107" i="30"/>
  <c r="AL99" i="29"/>
  <c r="AO98" i="29"/>
  <c r="AL78" i="22"/>
  <c r="AO78" i="22" s="1"/>
  <c r="AO18" i="2"/>
  <c r="AQ19" i="2"/>
  <c r="AP18" i="2"/>
  <c r="AN79" i="22"/>
  <c r="AM78" i="22"/>
  <c r="AO107" i="30" l="1"/>
  <c r="AL108" i="30"/>
  <c r="AO21" i="8"/>
  <c r="AP85" i="8"/>
  <c r="AQ86" i="8"/>
  <c r="AL100" i="29"/>
  <c r="AO99" i="29"/>
  <c r="AL79" i="22"/>
  <c r="AO79" i="22" s="1"/>
  <c r="AO19" i="2"/>
  <c r="AQ20" i="2"/>
  <c r="AP19" i="2"/>
  <c r="AN80" i="22"/>
  <c r="AM79" i="22"/>
  <c r="L18" i="30"/>
  <c r="L23" i="30"/>
  <c r="L35" i="30"/>
  <c r="L3" i="30"/>
  <c r="L27" i="30"/>
  <c r="L15" i="30"/>
  <c r="L5" i="30"/>
  <c r="L10" i="30"/>
  <c r="L37" i="30"/>
  <c r="L22" i="30"/>
  <c r="L21" i="30"/>
  <c r="L8" i="30"/>
  <c r="L24" i="30"/>
  <c r="L29" i="30"/>
  <c r="L14" i="30"/>
  <c r="L11" i="30"/>
  <c r="L6" i="30"/>
  <c r="L25" i="30"/>
  <c r="L49" i="30"/>
  <c r="L4" i="30"/>
  <c r="L12" i="30"/>
  <c r="L41" i="30"/>
  <c r="L19" i="30"/>
  <c r="L28" i="30"/>
  <c r="L9" i="30"/>
  <c r="L20" i="30"/>
  <c r="L42" i="30"/>
  <c r="L7" i="30"/>
  <c r="L44" i="30"/>
  <c r="L13" i="30"/>
  <c r="L26" i="30"/>
  <c r="L51" i="30"/>
  <c r="L34" i="30" l="1"/>
  <c r="L36" i="30" s="1"/>
  <c r="L38" i="30" s="1"/>
  <c r="L57" i="30" s="1"/>
  <c r="L30" i="30"/>
  <c r="L48" i="30" s="1"/>
  <c r="L50" i="30" s="1"/>
  <c r="L52" i="30" s="1"/>
  <c r="L60" i="30" s="1"/>
  <c r="L68" i="30"/>
  <c r="L69" i="30" s="1"/>
  <c r="L43" i="30"/>
  <c r="L45" i="30" s="1"/>
  <c r="L65" i="30"/>
  <c r="L66" i="30" s="1"/>
  <c r="AP86" i="8"/>
  <c r="AQ87" i="8"/>
  <c r="AO22" i="8"/>
  <c r="AL109" i="30"/>
  <c r="AO108" i="30"/>
  <c r="AL101" i="29"/>
  <c r="AO100" i="29"/>
  <c r="AL80" i="22"/>
  <c r="AO80" i="22" s="1"/>
  <c r="AO20" i="2"/>
  <c r="AQ21" i="2"/>
  <c r="AP20" i="2"/>
  <c r="AN81" i="22"/>
  <c r="AM80" i="22"/>
  <c r="L58" i="30" l="1"/>
  <c r="L47" i="29" s="1"/>
  <c r="L61" i="30"/>
  <c r="L48" i="29" s="1"/>
  <c r="AO23" i="8"/>
  <c r="AO109" i="30"/>
  <c r="AL110" i="30"/>
  <c r="AP87" i="8"/>
  <c r="AQ88" i="8"/>
  <c r="AL102" i="29"/>
  <c r="AO101" i="29"/>
  <c r="AL81" i="22"/>
  <c r="AO81" i="22" s="1"/>
  <c r="AO21" i="2"/>
  <c r="AQ22" i="2"/>
  <c r="AP21" i="2"/>
  <c r="AN82" i="22"/>
  <c r="AM81" i="22"/>
  <c r="L49" i="29" l="1"/>
  <c r="AP88" i="8"/>
  <c r="AQ89" i="8"/>
  <c r="AO110" i="30"/>
  <c r="AL111" i="30"/>
  <c r="AO24" i="8"/>
  <c r="AL103" i="29"/>
  <c r="AO102" i="29"/>
  <c r="AL82" i="22"/>
  <c r="AO82" i="22" s="1"/>
  <c r="AO22" i="2"/>
  <c r="AQ23" i="2"/>
  <c r="AP22" i="2"/>
  <c r="AN83" i="22"/>
  <c r="AM82" i="22"/>
  <c r="AO25" i="8" l="1"/>
  <c r="AO111" i="30"/>
  <c r="AL112" i="30"/>
  <c r="AP89" i="8"/>
  <c r="AQ90" i="8"/>
  <c r="AL104" i="29"/>
  <c r="AO103" i="29"/>
  <c r="AL83" i="22"/>
  <c r="AO83" i="22" s="1"/>
  <c r="AO23" i="2"/>
  <c r="AQ24" i="2"/>
  <c r="AP23" i="2"/>
  <c r="AN84" i="22"/>
  <c r="AM83" i="22"/>
  <c r="AP90" i="8" l="1"/>
  <c r="AQ91" i="8"/>
  <c r="AO112" i="30"/>
  <c r="AL113" i="30"/>
  <c r="AO26" i="8"/>
  <c r="AO104" i="29"/>
  <c r="AL105" i="29"/>
  <c r="AL84" i="22"/>
  <c r="AO84" i="22" s="1"/>
  <c r="AO24" i="2"/>
  <c r="AQ25" i="2"/>
  <c r="AP24" i="2"/>
  <c r="AN85" i="22"/>
  <c r="AM84" i="22"/>
  <c r="D4" i="2"/>
  <c r="K21" i="22"/>
  <c r="D14" i="2"/>
  <c r="K22" i="22"/>
  <c r="K6" i="22"/>
  <c r="D41" i="2"/>
  <c r="K15" i="22"/>
  <c r="D39" i="2"/>
  <c r="K13" i="22"/>
  <c r="D22" i="2"/>
  <c r="D35" i="2"/>
  <c r="D12" i="2"/>
  <c r="D40" i="2"/>
  <c r="D21" i="2"/>
  <c r="D34" i="2"/>
  <c r="D6" i="2"/>
  <c r="D13" i="2"/>
  <c r="D10" i="2"/>
  <c r="D11" i="2"/>
  <c r="K11" i="22"/>
  <c r="D9" i="2"/>
  <c r="D15" i="2"/>
  <c r="K3" i="22"/>
  <c r="D32" i="2"/>
  <c r="K4" i="22"/>
  <c r="D33" i="2"/>
  <c r="D28" i="2"/>
  <c r="D17" i="2"/>
  <c r="K20" i="22"/>
  <c r="K14" i="22"/>
  <c r="D5" i="2"/>
  <c r="D31" i="2"/>
  <c r="D29" i="2"/>
  <c r="D23" i="2"/>
  <c r="D16" i="2"/>
  <c r="K7" i="22"/>
  <c r="D24" i="2"/>
  <c r="K12" i="22"/>
  <c r="K5" i="22"/>
  <c r="D3" i="2"/>
  <c r="D30" i="2"/>
  <c r="D7" i="2"/>
  <c r="D8" i="2"/>
  <c r="K19" i="22"/>
  <c r="K23" i="22"/>
  <c r="K29" i="22" l="1"/>
  <c r="K27" i="22"/>
  <c r="K30" i="22"/>
  <c r="K28" i="22"/>
  <c r="K26" i="22"/>
  <c r="D45" i="2"/>
  <c r="D50" i="2" s="1"/>
  <c r="D44" i="2"/>
  <c r="E42" i="29"/>
  <c r="AO27" i="8"/>
  <c r="AL114" i="30"/>
  <c r="AO113" i="30"/>
  <c r="AQ92" i="8"/>
  <c r="AP91" i="8"/>
  <c r="AO105" i="29"/>
  <c r="AL106" i="29"/>
  <c r="AL85" i="22"/>
  <c r="AO85" i="22" s="1"/>
  <c r="AO25" i="2"/>
  <c r="AQ26" i="2"/>
  <c r="AP25" i="2"/>
  <c r="AN86" i="22"/>
  <c r="AM85" i="22"/>
  <c r="K37" i="22"/>
  <c r="K36" i="22"/>
  <c r="K34" i="22"/>
  <c r="J83" i="28"/>
  <c r="K38" i="22"/>
  <c r="K35" i="22"/>
  <c r="L83" i="28" l="1"/>
  <c r="K39" i="22"/>
  <c r="K31" i="22"/>
  <c r="K42" i="22"/>
  <c r="K46" i="22"/>
  <c r="K45" i="22"/>
  <c r="K44" i="22"/>
  <c r="K43" i="22"/>
  <c r="AO28" i="8"/>
  <c r="AP92" i="8"/>
  <c r="AQ93" i="8"/>
  <c r="AO114" i="30"/>
  <c r="AL115" i="30"/>
  <c r="AO106" i="29"/>
  <c r="AL107" i="29"/>
  <c r="AL86" i="22"/>
  <c r="AO86" i="22" s="1"/>
  <c r="AO26" i="2"/>
  <c r="AQ27" i="2"/>
  <c r="AP26" i="2"/>
  <c r="AN87" i="22"/>
  <c r="AM86" i="22"/>
  <c r="K47" i="22" l="1"/>
  <c r="AO115" i="30"/>
  <c r="AL116" i="30"/>
  <c r="AP93" i="8"/>
  <c r="AQ94" i="8"/>
  <c r="AO29" i="8"/>
  <c r="AL108" i="29"/>
  <c r="AO107" i="29"/>
  <c r="AL87" i="22"/>
  <c r="AO87" i="22" s="1"/>
  <c r="AO27" i="2"/>
  <c r="AQ28" i="2"/>
  <c r="AP27" i="2"/>
  <c r="AN88" i="22"/>
  <c r="AM87" i="22"/>
  <c r="AO30" i="8" l="1"/>
  <c r="AP94" i="8"/>
  <c r="AQ95" i="8"/>
  <c r="AL117" i="30"/>
  <c r="AO116" i="30"/>
  <c r="AL109" i="29"/>
  <c r="AO108" i="29"/>
  <c r="AL88" i="22"/>
  <c r="AO88" i="22" s="1"/>
  <c r="AO28" i="2"/>
  <c r="AQ29" i="2"/>
  <c r="AP28" i="2"/>
  <c r="AN89" i="22"/>
  <c r="AM88" i="22"/>
  <c r="AP95" i="8" l="1"/>
  <c r="AQ96" i="8"/>
  <c r="AO31" i="8"/>
  <c r="AO117" i="30"/>
  <c r="AL118" i="30"/>
  <c r="AO109" i="29"/>
  <c r="AL110" i="29"/>
  <c r="AL89" i="22"/>
  <c r="AO89" i="22" s="1"/>
  <c r="AQ30" i="2"/>
  <c r="AP29" i="2"/>
  <c r="AO29" i="2"/>
  <c r="AN90" i="22"/>
  <c r="AM89" i="22"/>
  <c r="AO118" i="30" l="1"/>
  <c r="AL119" i="30"/>
  <c r="AO32" i="8"/>
  <c r="AP96" i="8"/>
  <c r="AQ97" i="8"/>
  <c r="AO110" i="29"/>
  <c r="AL111" i="29"/>
  <c r="AL90" i="22"/>
  <c r="AO90" i="22" s="1"/>
  <c r="AO30" i="2"/>
  <c r="AQ31" i="2"/>
  <c r="AP30" i="2"/>
  <c r="AN91" i="22"/>
  <c r="AM90" i="22"/>
  <c r="AO33" i="8" l="1"/>
  <c r="AP97" i="8"/>
  <c r="AQ98" i="8"/>
  <c r="AO119" i="30"/>
  <c r="AL120" i="30"/>
  <c r="AL112" i="29"/>
  <c r="AO111" i="29"/>
  <c r="AL91" i="22"/>
  <c r="AO91" i="22" s="1"/>
  <c r="AO31" i="2"/>
  <c r="AQ32" i="2"/>
  <c r="AP31" i="2"/>
  <c r="AN92" i="22"/>
  <c r="AM91" i="22"/>
  <c r="M22" i="30"/>
  <c r="M23" i="30"/>
  <c r="M24" i="30"/>
  <c r="M3" i="30"/>
  <c r="M41" i="30"/>
  <c r="M21" i="30"/>
  <c r="M49" i="30"/>
  <c r="M20" i="30"/>
  <c r="M8" i="30"/>
  <c r="M35" i="30"/>
  <c r="M10" i="30"/>
  <c r="M44" i="30"/>
  <c r="M29" i="30"/>
  <c r="M7" i="30"/>
  <c r="M25" i="30"/>
  <c r="M6" i="30"/>
  <c r="M18" i="30"/>
  <c r="M13" i="30"/>
  <c r="M28" i="30"/>
  <c r="M5" i="30"/>
  <c r="M4" i="30"/>
  <c r="M12" i="30"/>
  <c r="M15" i="30"/>
  <c r="M27" i="30"/>
  <c r="M11" i="30"/>
  <c r="M9" i="30"/>
  <c r="M19" i="30"/>
  <c r="M37" i="30"/>
  <c r="M14" i="30"/>
  <c r="M51" i="30"/>
  <c r="M42" i="30"/>
  <c r="M26" i="30"/>
  <c r="M43" i="30" l="1"/>
  <c r="M45" i="30" s="1"/>
  <c r="M65" i="30"/>
  <c r="M66" i="30" s="1"/>
  <c r="M68" i="30"/>
  <c r="M69" i="30" s="1"/>
  <c r="M34" i="30"/>
  <c r="M36" i="30" s="1"/>
  <c r="M38" i="30" s="1"/>
  <c r="M57" i="30" s="1"/>
  <c r="M30" i="30"/>
  <c r="M48" i="30" s="1"/>
  <c r="M50" i="30" s="1"/>
  <c r="M52" i="30" s="1"/>
  <c r="M60" i="30" s="1"/>
  <c r="AO34" i="8"/>
  <c r="AO120" i="30"/>
  <c r="AL121" i="30"/>
  <c r="AP98" i="8"/>
  <c r="AQ99" i="8"/>
  <c r="AO112" i="29"/>
  <c r="AL113" i="29"/>
  <c r="AL92" i="22"/>
  <c r="AO92" i="22" s="1"/>
  <c r="AO32" i="2"/>
  <c r="AQ33" i="2"/>
  <c r="AP32" i="2"/>
  <c r="AN93" i="22"/>
  <c r="AM92" i="22"/>
  <c r="M61" i="30" l="1"/>
  <c r="M48" i="29" s="1"/>
  <c r="M58" i="30"/>
  <c r="M47" i="29" s="1"/>
  <c r="AO35" i="8"/>
  <c r="AP99" i="8"/>
  <c r="AQ100" i="8"/>
  <c r="AL122" i="30"/>
  <c r="AO121" i="30"/>
  <c r="AO113" i="29"/>
  <c r="AL114" i="29"/>
  <c r="AL93" i="22"/>
  <c r="AO93" i="22" s="1"/>
  <c r="AO33" i="2"/>
  <c r="AQ34" i="2"/>
  <c r="AP33" i="2"/>
  <c r="AN94" i="22"/>
  <c r="AM93" i="22"/>
  <c r="M49" i="29" l="1"/>
  <c r="AO36" i="8"/>
  <c r="AL123" i="30"/>
  <c r="AO122" i="30"/>
  <c r="AP100" i="8"/>
  <c r="AQ101" i="8"/>
  <c r="AO114" i="29"/>
  <c r="AL115" i="29"/>
  <c r="AL94" i="22"/>
  <c r="AO94" i="22" s="1"/>
  <c r="AO34" i="2"/>
  <c r="AQ35" i="2"/>
  <c r="AP34" i="2"/>
  <c r="AN95" i="22"/>
  <c r="AM94" i="22"/>
  <c r="AO37" i="8" l="1"/>
  <c r="AP101" i="8"/>
  <c r="AQ102" i="8"/>
  <c r="AL124" i="30"/>
  <c r="AO123" i="30"/>
  <c r="AO115" i="29"/>
  <c r="AL116" i="29"/>
  <c r="AL95" i="22"/>
  <c r="AO95" i="22" s="1"/>
  <c r="AO35" i="2"/>
  <c r="AQ36" i="2"/>
  <c r="AP35" i="2"/>
  <c r="AN96" i="22"/>
  <c r="AM95" i="22"/>
  <c r="AO38" i="8" l="1"/>
  <c r="AO124" i="30"/>
  <c r="AL125" i="30"/>
  <c r="AP102" i="8"/>
  <c r="AQ103" i="8"/>
  <c r="AO116" i="29"/>
  <c r="AL117" i="29"/>
  <c r="AL96" i="22"/>
  <c r="AO96" i="22" s="1"/>
  <c r="AO36" i="2"/>
  <c r="AQ37" i="2"/>
  <c r="AP36" i="2"/>
  <c r="AN97" i="22"/>
  <c r="AM96" i="22"/>
  <c r="L11" i="22"/>
  <c r="L4" i="22"/>
  <c r="E13" i="2"/>
  <c r="E40" i="2"/>
  <c r="L7" i="22"/>
  <c r="L15" i="22"/>
  <c r="E6" i="2"/>
  <c r="E29" i="2"/>
  <c r="L6" i="22"/>
  <c r="L13" i="22"/>
  <c r="E9" i="2"/>
  <c r="L20" i="22"/>
  <c r="L19" i="22"/>
  <c r="E22" i="2"/>
  <c r="L21" i="22"/>
  <c r="L12" i="22"/>
  <c r="E31" i="2"/>
  <c r="E21" i="2"/>
  <c r="L5" i="22"/>
  <c r="E35" i="2"/>
  <c r="L3" i="22"/>
  <c r="L14" i="22"/>
  <c r="L23" i="22"/>
  <c r="E14" i="2"/>
  <c r="E12" i="2"/>
  <c r="E15" i="2"/>
  <c r="L22" i="22"/>
  <c r="E7" i="2"/>
  <c r="E10" i="2"/>
  <c r="E39" i="2"/>
  <c r="E8" i="2"/>
  <c r="L30" i="22" l="1"/>
  <c r="L28" i="22"/>
  <c r="L26" i="22"/>
  <c r="L29" i="22"/>
  <c r="L27" i="22"/>
  <c r="AO39" i="8"/>
  <c r="F42" i="29"/>
  <c r="AP103" i="8"/>
  <c r="AQ104" i="8"/>
  <c r="AO125" i="30"/>
  <c r="AL126" i="30"/>
  <c r="AO117" i="29"/>
  <c r="AL118" i="29"/>
  <c r="AL97" i="22"/>
  <c r="AO97" i="22" s="1"/>
  <c r="AO37" i="2"/>
  <c r="AQ38" i="2"/>
  <c r="AP37" i="2"/>
  <c r="AN98" i="22"/>
  <c r="AM97" i="22"/>
  <c r="E16" i="2"/>
  <c r="E32" i="2"/>
  <c r="E3" i="2"/>
  <c r="J96" i="28"/>
  <c r="L34" i="22"/>
  <c r="E30" i="2"/>
  <c r="L38" i="22"/>
  <c r="E34" i="2"/>
  <c r="L35" i="22"/>
  <c r="E11" i="2"/>
  <c r="E23" i="2"/>
  <c r="E24" i="2"/>
  <c r="E4" i="2"/>
  <c r="E41" i="2"/>
  <c r="E17" i="2"/>
  <c r="L37" i="22"/>
  <c r="E5" i="2"/>
  <c r="E33" i="2"/>
  <c r="E28" i="2"/>
  <c r="L36" i="22"/>
  <c r="L96" i="28" l="1"/>
  <c r="L39" i="22"/>
  <c r="L42" i="22"/>
  <c r="L31" i="22"/>
  <c r="L43" i="22"/>
  <c r="L46" i="22"/>
  <c r="AO40" i="8"/>
  <c r="L45" i="22"/>
  <c r="L44" i="22"/>
  <c r="E45" i="2"/>
  <c r="E50" i="2" s="1"/>
  <c r="E44" i="2"/>
  <c r="AO126" i="30"/>
  <c r="AL127" i="30"/>
  <c r="AP104" i="8"/>
  <c r="AQ105" i="8"/>
  <c r="AO118" i="29"/>
  <c r="AL119" i="29"/>
  <c r="AL98" i="22"/>
  <c r="AO98" i="22" s="1"/>
  <c r="AO38" i="2"/>
  <c r="AQ39" i="2"/>
  <c r="AP38" i="2"/>
  <c r="AN99" i="22"/>
  <c r="AM98" i="22"/>
  <c r="L47" i="22" l="1"/>
  <c r="AO41" i="8"/>
  <c r="AP105" i="8"/>
  <c r="AQ106" i="8"/>
  <c r="AO127" i="30"/>
  <c r="AL128" i="30"/>
  <c r="AO119" i="29"/>
  <c r="AL120" i="29"/>
  <c r="AL99" i="22"/>
  <c r="AO99" i="22" s="1"/>
  <c r="AO39" i="2"/>
  <c r="AQ40" i="2"/>
  <c r="AP39" i="2"/>
  <c r="AN100" i="22"/>
  <c r="AM99" i="22"/>
  <c r="AO42" i="8" l="1"/>
  <c r="AO128" i="30"/>
  <c r="AL129" i="30"/>
  <c r="AP106" i="8"/>
  <c r="AQ107" i="8"/>
  <c r="AL121" i="29"/>
  <c r="AO120" i="29"/>
  <c r="AL100" i="22"/>
  <c r="AO100" i="22" s="1"/>
  <c r="AO40" i="2"/>
  <c r="AQ41" i="2"/>
  <c r="AP40" i="2"/>
  <c r="AN101" i="22"/>
  <c r="AM100" i="22"/>
  <c r="AP107" i="8" l="1"/>
  <c r="AQ108" i="8"/>
  <c r="AO129" i="30"/>
  <c r="AL130" i="30"/>
  <c r="AO43" i="8"/>
  <c r="AO121" i="29"/>
  <c r="AL122" i="29"/>
  <c r="AO41" i="2"/>
  <c r="AL101" i="22"/>
  <c r="AO101" i="22" s="1"/>
  <c r="AQ42" i="2"/>
  <c r="AP41" i="2"/>
  <c r="AN102" i="22"/>
  <c r="AM101" i="22"/>
  <c r="AO44" i="8" l="1"/>
  <c r="AL131" i="30"/>
  <c r="AO130" i="30"/>
  <c r="AP108" i="8"/>
  <c r="AQ109" i="8"/>
  <c r="AO122" i="29"/>
  <c r="AL123" i="29"/>
  <c r="AO42" i="2"/>
  <c r="AL102" i="22"/>
  <c r="AO102" i="22" s="1"/>
  <c r="AQ43" i="2"/>
  <c r="AP42" i="2"/>
  <c r="AN103" i="22"/>
  <c r="AM102" i="22"/>
  <c r="AP109" i="8" l="1"/>
  <c r="AQ110" i="8"/>
  <c r="AO45" i="8"/>
  <c r="AO131" i="30"/>
  <c r="AL132" i="30"/>
  <c r="AO123" i="29"/>
  <c r="AL124" i="29"/>
  <c r="AO43" i="2"/>
  <c r="AL103" i="22"/>
  <c r="AO103" i="22" s="1"/>
  <c r="AQ44" i="2"/>
  <c r="AP43" i="2"/>
  <c r="AN104" i="22"/>
  <c r="AM103" i="22"/>
  <c r="N14" i="30"/>
  <c r="N49" i="30"/>
  <c r="N8" i="30"/>
  <c r="N51" i="30"/>
  <c r="N28" i="30"/>
  <c r="N7" i="30"/>
  <c r="N15" i="30"/>
  <c r="N10" i="30"/>
  <c r="N23" i="30"/>
  <c r="N25" i="30"/>
  <c r="N35" i="30"/>
  <c r="N12" i="30"/>
  <c r="N9" i="30"/>
  <c r="N27" i="30"/>
  <c r="N3" i="30"/>
  <c r="N11" i="30"/>
  <c r="N18" i="30"/>
  <c r="N26" i="30"/>
  <c r="N37" i="30"/>
  <c r="N29" i="30"/>
  <c r="N44" i="30"/>
  <c r="N19" i="30"/>
  <c r="N21" i="30"/>
  <c r="N6" i="30"/>
  <c r="N20" i="30"/>
  <c r="N41" i="30"/>
  <c r="N42" i="30"/>
  <c r="N5" i="30"/>
  <c r="N24" i="30"/>
  <c r="N4" i="30"/>
  <c r="N13" i="30"/>
  <c r="N22" i="30"/>
  <c r="N30" i="30" l="1"/>
  <c r="N48" i="30" s="1"/>
  <c r="N50" i="30" s="1"/>
  <c r="N52" i="30" s="1"/>
  <c r="N60" i="30" s="1"/>
  <c r="N34" i="30"/>
  <c r="N36" i="30" s="1"/>
  <c r="N38" i="30" s="1"/>
  <c r="N57" i="30" s="1"/>
  <c r="N68" i="30"/>
  <c r="N69" i="30" s="1"/>
  <c r="N43" i="30"/>
  <c r="N45" i="30" s="1"/>
  <c r="N65" i="30"/>
  <c r="N66" i="30" s="1"/>
  <c r="AL133" i="30"/>
  <c r="AO132" i="30"/>
  <c r="AO46" i="8"/>
  <c r="AP110" i="8"/>
  <c r="AQ111" i="8"/>
  <c r="AO124" i="29"/>
  <c r="AL125" i="29"/>
  <c r="AO44" i="2"/>
  <c r="AL104" i="22"/>
  <c r="AO104" i="22" s="1"/>
  <c r="AQ45" i="2"/>
  <c r="AP44" i="2"/>
  <c r="AN105" i="22"/>
  <c r="AM104" i="22"/>
  <c r="N61" i="30" l="1"/>
  <c r="N48" i="29" s="1"/>
  <c r="N58" i="30"/>
  <c r="N47" i="29" s="1"/>
  <c r="AO47" i="8"/>
  <c r="AP111" i="8"/>
  <c r="AQ112" i="8"/>
  <c r="AO133" i="30"/>
  <c r="AL134" i="30"/>
  <c r="AO125" i="29"/>
  <c r="AL126" i="29"/>
  <c r="AO45" i="2"/>
  <c r="AL105" i="22"/>
  <c r="AO105" i="22" s="1"/>
  <c r="AQ46" i="2"/>
  <c r="AP45" i="2"/>
  <c r="AN106" i="22"/>
  <c r="AM105" i="22"/>
  <c r="N49" i="29" l="1"/>
  <c r="AO48" i="8"/>
  <c r="AL135" i="30"/>
  <c r="AO134" i="30"/>
  <c r="AP112" i="8"/>
  <c r="AQ113" i="8"/>
  <c r="AO126" i="29"/>
  <c r="AL127" i="29"/>
  <c r="AO46" i="2"/>
  <c r="AL106" i="22"/>
  <c r="AO106" i="22" s="1"/>
  <c r="AQ47" i="2"/>
  <c r="AP46" i="2"/>
  <c r="AN107" i="22"/>
  <c r="AM106" i="22"/>
  <c r="AO49" i="8" l="1"/>
  <c r="AP113" i="8"/>
  <c r="AQ114" i="8"/>
  <c r="AL136" i="30"/>
  <c r="AO135" i="30"/>
  <c r="AO127" i="29"/>
  <c r="AL128" i="29"/>
  <c r="AO47" i="2"/>
  <c r="AL107" i="22"/>
  <c r="AO107" i="22" s="1"/>
  <c r="AQ48" i="2"/>
  <c r="AP47" i="2"/>
  <c r="AN108" i="22"/>
  <c r="AM107" i="22"/>
  <c r="AO50" i="8" l="1"/>
  <c r="AL137" i="30"/>
  <c r="AO136" i="30"/>
  <c r="AP114" i="8"/>
  <c r="AQ115" i="8"/>
  <c r="AL129" i="29"/>
  <c r="AO128" i="29"/>
  <c r="AO48" i="2"/>
  <c r="AL108" i="22"/>
  <c r="AO108" i="22" s="1"/>
  <c r="AQ49" i="2"/>
  <c r="AP48" i="2"/>
  <c r="AN109" i="22"/>
  <c r="AM108" i="22"/>
  <c r="F16" i="2"/>
  <c r="M23" i="22"/>
  <c r="F13" i="2"/>
  <c r="M7" i="22"/>
  <c r="M21" i="22"/>
  <c r="M6" i="22"/>
  <c r="F3" i="2"/>
  <c r="M3" i="22"/>
  <c r="F17" i="2"/>
  <c r="M4" i="22"/>
  <c r="F28" i="2"/>
  <c r="M13" i="22"/>
  <c r="F23" i="2"/>
  <c r="M12" i="22"/>
  <c r="F10" i="2"/>
  <c r="M11" i="22"/>
  <c r="M19" i="22"/>
  <c r="M5" i="22"/>
  <c r="M15" i="22"/>
  <c r="F8" i="2"/>
  <c r="M20" i="22"/>
  <c r="M14" i="22"/>
  <c r="F15" i="2"/>
  <c r="M30" i="22" l="1"/>
  <c r="M28" i="22"/>
  <c r="M26" i="22"/>
  <c r="M27" i="22"/>
  <c r="AO51" i="8"/>
  <c r="AP115" i="8"/>
  <c r="AQ116" i="8"/>
  <c r="AQ117" i="8" s="1"/>
  <c r="AO137" i="30"/>
  <c r="AL138" i="30"/>
  <c r="AO129" i="29"/>
  <c r="AL130" i="29"/>
  <c r="AO49" i="2"/>
  <c r="AL109" i="22"/>
  <c r="AO109" i="22" s="1"/>
  <c r="AQ50" i="2"/>
  <c r="AP49" i="2"/>
  <c r="AN110" i="22"/>
  <c r="AM109" i="22"/>
  <c r="F40" i="2"/>
  <c r="F31" i="2"/>
  <c r="F41" i="2"/>
  <c r="F4" i="2"/>
  <c r="F12" i="2"/>
  <c r="F29" i="2"/>
  <c r="M37" i="22"/>
  <c r="F14" i="2"/>
  <c r="F32" i="2"/>
  <c r="F34" i="2"/>
  <c r="M22" i="22"/>
  <c r="F39" i="2"/>
  <c r="M35" i="22"/>
  <c r="M34" i="22"/>
  <c r="F22" i="2"/>
  <c r="F21" i="2"/>
  <c r="M38" i="22"/>
  <c r="F30" i="2"/>
  <c r="M36" i="22"/>
  <c r="F11" i="2"/>
  <c r="F6" i="2"/>
  <c r="J109" i="28"/>
  <c r="F9" i="2"/>
  <c r="F7" i="2"/>
  <c r="F24" i="2"/>
  <c r="F5" i="2"/>
  <c r="F33" i="2"/>
  <c r="F35" i="2"/>
  <c r="M29" i="22" l="1"/>
  <c r="M31" i="22" s="1"/>
  <c r="L109" i="28"/>
  <c r="M39" i="22"/>
  <c r="M42" i="22"/>
  <c r="M43" i="22"/>
  <c r="M46" i="22"/>
  <c r="M44" i="22"/>
  <c r="F45" i="2"/>
  <c r="F50" i="2" s="1"/>
  <c r="F44" i="2"/>
  <c r="AP117" i="8"/>
  <c r="AQ118" i="8"/>
  <c r="AO52" i="8"/>
  <c r="AO138" i="30"/>
  <c r="AL139" i="30"/>
  <c r="AP116" i="8"/>
  <c r="AO130" i="29"/>
  <c r="AL131" i="29"/>
  <c r="AO50" i="2"/>
  <c r="AL110" i="22"/>
  <c r="AO110" i="22" s="1"/>
  <c r="AQ51" i="2"/>
  <c r="AP50" i="2"/>
  <c r="AN111" i="22"/>
  <c r="AM110" i="22"/>
  <c r="M45" i="22" l="1"/>
  <c r="M47" i="22"/>
  <c r="AP118" i="8"/>
  <c r="AQ119" i="8"/>
  <c r="AO53" i="8"/>
  <c r="AL140" i="30"/>
  <c r="AO139" i="30"/>
  <c r="AO131" i="29"/>
  <c r="AL132" i="29"/>
  <c r="AO51" i="2"/>
  <c r="AL111" i="22"/>
  <c r="AO111" i="22" s="1"/>
  <c r="AQ52" i="2"/>
  <c r="AP51" i="2"/>
  <c r="AN112" i="22"/>
  <c r="AM111" i="22"/>
  <c r="AP119" i="8" l="1"/>
  <c r="AQ120" i="8"/>
  <c r="AO54" i="8"/>
  <c r="AO140" i="30"/>
  <c r="AL141" i="30"/>
  <c r="AO132" i="29"/>
  <c r="AL133" i="29"/>
  <c r="AO52" i="2"/>
  <c r="AL112" i="22"/>
  <c r="AO112" i="22" s="1"/>
  <c r="AQ53" i="2"/>
  <c r="AP52" i="2"/>
  <c r="AN113" i="22"/>
  <c r="AM112" i="22"/>
  <c r="AP120" i="8" l="1"/>
  <c r="AQ121" i="8"/>
  <c r="AO55" i="8"/>
  <c r="AO141" i="30"/>
  <c r="AL142" i="30"/>
  <c r="AO133" i="29"/>
  <c r="AL134" i="29"/>
  <c r="AO53" i="2"/>
  <c r="AL113" i="22"/>
  <c r="AO113" i="22" s="1"/>
  <c r="AQ54" i="2"/>
  <c r="AP53" i="2"/>
  <c r="AN114" i="22"/>
  <c r="AM113" i="22"/>
  <c r="AP121" i="8" l="1"/>
  <c r="AQ122" i="8"/>
  <c r="AO56" i="8"/>
  <c r="AO142" i="30"/>
  <c r="AL143" i="30"/>
  <c r="AL135" i="29"/>
  <c r="AO134" i="29"/>
  <c r="AO54" i="2"/>
  <c r="AL114" i="22"/>
  <c r="AO114" i="22" s="1"/>
  <c r="AQ55" i="2"/>
  <c r="AP54" i="2"/>
  <c r="AN115" i="22"/>
  <c r="AM114" i="22"/>
  <c r="AP122" i="8" l="1"/>
  <c r="AQ123" i="8"/>
  <c r="AO57" i="8"/>
  <c r="AO143" i="30"/>
  <c r="AL144" i="30"/>
  <c r="AO135" i="29"/>
  <c r="AL136" i="29"/>
  <c r="AO55" i="2"/>
  <c r="AL115" i="22"/>
  <c r="AO115" i="22" s="1"/>
  <c r="AQ56" i="2"/>
  <c r="AP55" i="2"/>
  <c r="AN116" i="22"/>
  <c r="AM115" i="22"/>
  <c r="O24" i="30"/>
  <c r="O20" i="30"/>
  <c r="O35" i="30"/>
  <c r="O41" i="30"/>
  <c r="O19" i="30"/>
  <c r="O8" i="30"/>
  <c r="O5" i="30"/>
  <c r="O13" i="30"/>
  <c r="O22" i="30"/>
  <c r="O23" i="30"/>
  <c r="O4" i="30"/>
  <c r="O44" i="30"/>
  <c r="O28" i="30"/>
  <c r="O14" i="30"/>
  <c r="O9" i="30"/>
  <c r="O51" i="30"/>
  <c r="O25" i="30"/>
  <c r="O21" i="30"/>
  <c r="O37" i="30"/>
  <c r="O10" i="30"/>
  <c r="O12" i="30"/>
  <c r="O49" i="30"/>
  <c r="O6" i="30"/>
  <c r="O42" i="30"/>
  <c r="O27" i="30"/>
  <c r="O18" i="30"/>
  <c r="O11" i="30"/>
  <c r="O3" i="30"/>
  <c r="O26" i="30"/>
  <c r="O15" i="30"/>
  <c r="O7" i="30"/>
  <c r="O29" i="30"/>
  <c r="O65" i="30" l="1"/>
  <c r="O66" i="30" s="1"/>
  <c r="O43" i="30"/>
  <c r="O45" i="30" s="1"/>
  <c r="O34" i="30"/>
  <c r="O36" i="30" s="1"/>
  <c r="O38" i="30" s="1"/>
  <c r="O57" i="30" s="1"/>
  <c r="O68" i="30"/>
  <c r="O69" i="30" s="1"/>
  <c r="O30" i="30"/>
  <c r="O48" i="30" s="1"/>
  <c r="O50" i="30" s="1"/>
  <c r="O52" i="30" s="1"/>
  <c r="O60" i="30" s="1"/>
  <c r="AP123" i="8"/>
  <c r="AQ124" i="8"/>
  <c r="AO58" i="8"/>
  <c r="AL145" i="30"/>
  <c r="AO144" i="30"/>
  <c r="AO136" i="29"/>
  <c r="AL137" i="29"/>
  <c r="AO56" i="2"/>
  <c r="AL116" i="22"/>
  <c r="AO116" i="22" s="1"/>
  <c r="AQ57" i="2"/>
  <c r="AP56" i="2"/>
  <c r="AN117" i="22"/>
  <c r="AM116" i="22"/>
  <c r="O61" i="30" l="1"/>
  <c r="O48" i="29" s="1"/>
  <c r="O58" i="30"/>
  <c r="O47" i="29" s="1"/>
  <c r="AP124" i="8"/>
  <c r="AQ125" i="8"/>
  <c r="AO59" i="8"/>
  <c r="AL146" i="30"/>
  <c r="AO145" i="30"/>
  <c r="AL138" i="29"/>
  <c r="AO137" i="29"/>
  <c r="AO57" i="2"/>
  <c r="AL117" i="22"/>
  <c r="AO117" i="22" s="1"/>
  <c r="AQ58" i="2"/>
  <c r="AP57" i="2"/>
  <c r="AN118" i="22"/>
  <c r="AM117" i="22"/>
  <c r="O49" i="29" l="1"/>
  <c r="AP125" i="8"/>
  <c r="AQ126" i="8"/>
  <c r="AP126" i="8" s="1"/>
  <c r="AO60" i="8"/>
  <c r="AL147" i="30"/>
  <c r="AO146" i="30"/>
  <c r="AO138" i="29"/>
  <c r="AL139" i="29"/>
  <c r="AO58" i="2"/>
  <c r="AL118" i="22"/>
  <c r="AO118" i="22" s="1"/>
  <c r="AQ59" i="2"/>
  <c r="AP58" i="2"/>
  <c r="AN119" i="22"/>
  <c r="AM118" i="22"/>
  <c r="H206" i="8"/>
  <c r="H356" i="8"/>
  <c r="H197" i="8"/>
  <c r="H54" i="8"/>
  <c r="H335" i="8"/>
  <c r="H15" i="8"/>
  <c r="H201" i="8"/>
  <c r="H11" i="8"/>
  <c r="H340" i="8"/>
  <c r="H274" i="8"/>
  <c r="H229" i="8"/>
  <c r="H13" i="8"/>
  <c r="H68" i="8"/>
  <c r="H199" i="8"/>
  <c r="H143" i="8"/>
  <c r="H261" i="8"/>
  <c r="H133" i="8"/>
  <c r="H147" i="8"/>
  <c r="H310" i="8"/>
  <c r="H177" i="8"/>
  <c r="H167" i="8"/>
  <c r="H23" i="8"/>
  <c r="H39" i="8"/>
  <c r="H171" i="8"/>
  <c r="H273" i="8"/>
  <c r="H55" i="8"/>
  <c r="H242" i="8"/>
  <c r="H175" i="8"/>
  <c r="H327" i="8"/>
  <c r="H118" i="8"/>
  <c r="H325" i="8"/>
  <c r="H259" i="8"/>
  <c r="H150" i="8"/>
  <c r="H278" i="8"/>
  <c r="H211" i="8"/>
  <c r="H398" i="8"/>
  <c r="H297" i="8"/>
  <c r="H228" i="8"/>
  <c r="H227" i="8"/>
  <c r="H164" i="8"/>
  <c r="H291" i="8"/>
  <c r="H212" i="8"/>
  <c r="H52" i="8"/>
  <c r="H17" i="8"/>
  <c r="H203" i="8"/>
  <c r="H146" i="8"/>
  <c r="H14" i="8"/>
  <c r="H82" i="8"/>
  <c r="H71" i="8"/>
  <c r="H269" i="8"/>
  <c r="H183" i="8"/>
  <c r="H116" i="8"/>
  <c r="H196" i="8"/>
  <c r="H271" i="8"/>
  <c r="H41" i="8"/>
  <c r="H389" i="8"/>
  <c r="H99" i="8"/>
  <c r="H195" i="8"/>
  <c r="H342" i="8"/>
  <c r="H51" i="8"/>
  <c r="H311" i="8"/>
  <c r="H233" i="8"/>
  <c r="H270" i="8"/>
  <c r="H295" i="8"/>
  <c r="H406" i="8"/>
  <c r="H324" i="8"/>
  <c r="H178" i="8"/>
  <c r="H343" i="8"/>
  <c r="H47" i="8"/>
  <c r="H67" i="8"/>
  <c r="H333" i="8"/>
  <c r="H338" i="8"/>
  <c r="H173" i="8"/>
  <c r="H393" i="8"/>
  <c r="H163" i="8"/>
  <c r="H86" i="8"/>
  <c r="H355" i="8"/>
  <c r="H241" i="8"/>
  <c r="H22" i="8"/>
  <c r="H371" i="8"/>
  <c r="H9" i="8"/>
  <c r="H113" i="8"/>
  <c r="H46" i="8"/>
  <c r="H43" i="8"/>
  <c r="H180" i="8"/>
  <c r="H397" i="8"/>
  <c r="H111" i="8"/>
  <c r="H231" i="8"/>
  <c r="H374" i="8"/>
  <c r="H401" i="8"/>
  <c r="H403" i="8"/>
  <c r="H50" i="8"/>
  <c r="H169" i="8"/>
  <c r="H323" i="8"/>
  <c r="H243" i="8"/>
  <c r="H375" i="8"/>
  <c r="H115" i="8"/>
  <c r="H109" i="8"/>
  <c r="H105" i="8"/>
  <c r="H37" i="8"/>
  <c r="H357" i="8"/>
  <c r="H182" i="8"/>
  <c r="H369" i="8"/>
  <c r="H302" i="8"/>
  <c r="H237" i="8"/>
  <c r="H331" i="8"/>
  <c r="H263" i="8"/>
  <c r="H174" i="8"/>
  <c r="H107" i="8"/>
  <c r="H247" i="8"/>
  <c r="H407" i="8"/>
  <c r="H387" i="8"/>
  <c r="H77" i="8"/>
  <c r="H370" i="8"/>
  <c r="H214" i="8"/>
  <c r="H142" i="8"/>
  <c r="H81" i="8"/>
  <c r="H267" i="8"/>
  <c r="H83" i="8"/>
  <c r="H139" i="8"/>
  <c r="H238" i="8"/>
  <c r="H49" i="8"/>
  <c r="H275" i="8"/>
  <c r="H209" i="8"/>
  <c r="H305" i="8"/>
  <c r="H73" i="8"/>
  <c r="H359" i="8"/>
  <c r="H292" i="8"/>
  <c r="H372" i="8"/>
  <c r="H306" i="8"/>
  <c r="H388" i="8"/>
  <c r="H299" i="8"/>
  <c r="H244" i="8"/>
  <c r="H78" i="8"/>
  <c r="H145" i="8"/>
  <c r="H151" i="8"/>
  <c r="H135" i="8"/>
  <c r="H20" i="8"/>
  <c r="H279" i="8"/>
  <c r="H303" i="8"/>
  <c r="H337" i="8"/>
  <c r="H366" i="8"/>
  <c r="H4" i="8"/>
  <c r="H79" i="8"/>
  <c r="H148" i="8"/>
  <c r="H205" i="8"/>
  <c r="H361" i="8"/>
  <c r="H293" i="8"/>
  <c r="H235" i="8"/>
  <c r="H365" i="8"/>
  <c r="H75" i="8"/>
  <c r="H7" i="8"/>
  <c r="H103" i="8"/>
  <c r="H114" i="8"/>
  <c r="H131" i="8"/>
  <c r="H84" i="8"/>
  <c r="H18" i="8"/>
  <c r="H137" i="8"/>
  <c r="H35" i="8"/>
  <c r="H307" i="8"/>
  <c r="H110" i="8"/>
  <c r="H265" i="8"/>
  <c r="H391" i="8"/>
  <c r="H100" i="8"/>
  <c r="H19" i="8"/>
  <c r="H276" i="8"/>
  <c r="H363" i="8"/>
  <c r="H3" i="8"/>
  <c r="H101" i="8"/>
  <c r="H5" i="8"/>
  <c r="H36" i="8"/>
  <c r="H119" i="8"/>
  <c r="H215" i="8"/>
  <c r="H402" i="8"/>
  <c r="H239" i="8"/>
  <c r="H132" i="8"/>
  <c r="H207" i="8"/>
  <c r="H404" i="8"/>
  <c r="H395" i="8"/>
  <c r="H210" i="8"/>
  <c r="H367" i="8"/>
  <c r="H301" i="8"/>
  <c r="H165" i="8"/>
  <c r="H329" i="8"/>
  <c r="H45" i="8"/>
  <c r="H87" i="8"/>
  <c r="H334" i="8"/>
  <c r="H69" i="8"/>
  <c r="H179" i="8"/>
  <c r="H399" i="8"/>
  <c r="H308" i="8"/>
  <c r="H246" i="8"/>
  <c r="H260" i="8"/>
  <c r="H339" i="8"/>
  <c r="H141" i="8"/>
  <c r="H16" i="8" l="1"/>
  <c r="H6" i="8"/>
  <c r="H10" i="8"/>
  <c r="H27" i="8"/>
  <c r="H28" i="8" s="1"/>
  <c r="H29" i="8"/>
  <c r="H57" i="8"/>
  <c r="H40" i="8"/>
  <c r="H44" i="8"/>
  <c r="H53" i="8"/>
  <c r="H56" i="8"/>
  <c r="H80" i="8"/>
  <c r="H70" i="8"/>
  <c r="H74" i="8"/>
  <c r="H91" i="8"/>
  <c r="H92" i="8" s="1"/>
  <c r="H93" i="8"/>
  <c r="H121" i="8"/>
  <c r="H153" i="8" s="1"/>
  <c r="H185" i="8" s="1"/>
  <c r="H104" i="8"/>
  <c r="H108" i="8"/>
  <c r="H117" i="8"/>
  <c r="H120" i="8"/>
  <c r="H144" i="8"/>
  <c r="H134" i="8"/>
  <c r="H155" i="8"/>
  <c r="H156" i="8" s="1"/>
  <c r="H138" i="8"/>
  <c r="H157" i="8"/>
  <c r="H168" i="8"/>
  <c r="H172" i="8"/>
  <c r="H181" i="8"/>
  <c r="H184" i="8"/>
  <c r="H208" i="8"/>
  <c r="H198" i="8"/>
  <c r="H202" i="8"/>
  <c r="H219" i="8"/>
  <c r="H220" i="8" s="1"/>
  <c r="H221" i="8"/>
  <c r="H249" i="8"/>
  <c r="H232" i="8"/>
  <c r="H236" i="8"/>
  <c r="H245" i="8"/>
  <c r="H248" i="8"/>
  <c r="H272" i="8"/>
  <c r="H262" i="8"/>
  <c r="H266" i="8"/>
  <c r="H283" i="8"/>
  <c r="H284" i="8" s="1"/>
  <c r="H285" i="8"/>
  <c r="H313" i="8"/>
  <c r="H296" i="8"/>
  <c r="H300" i="8"/>
  <c r="H309" i="8"/>
  <c r="H312" i="8"/>
  <c r="H336" i="8"/>
  <c r="H326" i="8"/>
  <c r="H330" i="8"/>
  <c r="H347" i="8"/>
  <c r="H348" i="8" s="1"/>
  <c r="H349" i="8"/>
  <c r="H377" i="8"/>
  <c r="H360" i="8"/>
  <c r="H364" i="8"/>
  <c r="H373" i="8"/>
  <c r="H376" i="8"/>
  <c r="H400" i="8"/>
  <c r="H420" i="8"/>
  <c r="H390" i="8"/>
  <c r="H411" i="8"/>
  <c r="H412" i="8" s="1"/>
  <c r="H394" i="8"/>
  <c r="H413" i="8"/>
  <c r="H25" i="8"/>
  <c r="H8" i="8"/>
  <c r="H12" i="8"/>
  <c r="H21" i="8"/>
  <c r="H24" i="8"/>
  <c r="H48" i="8"/>
  <c r="H38" i="8"/>
  <c r="H59" i="8"/>
  <c r="H60" i="8" s="1"/>
  <c r="H42" i="8"/>
  <c r="H61" i="8"/>
  <c r="H89" i="8"/>
  <c r="H72" i="8"/>
  <c r="H76" i="8"/>
  <c r="H85" i="8"/>
  <c r="H88" i="8"/>
  <c r="H112" i="8"/>
  <c r="H102" i="8"/>
  <c r="H123" i="8"/>
  <c r="H124" i="8" s="1"/>
  <c r="H106" i="8"/>
  <c r="H125" i="8"/>
  <c r="H136" i="8"/>
  <c r="H140" i="8"/>
  <c r="H149" i="8"/>
  <c r="H152" i="8"/>
  <c r="H176" i="8"/>
  <c r="H166" i="8"/>
  <c r="H187" i="8"/>
  <c r="H188" i="8" s="1"/>
  <c r="H170" i="8"/>
  <c r="H189" i="8"/>
  <c r="H217" i="8"/>
  <c r="H200" i="8"/>
  <c r="H204" i="8"/>
  <c r="H213" i="8"/>
  <c r="H216" i="8"/>
  <c r="H240" i="8"/>
  <c r="H230" i="8"/>
  <c r="H251" i="8"/>
  <c r="H252" i="8" s="1"/>
  <c r="H234" i="8"/>
  <c r="H253" i="8"/>
  <c r="H281" i="8"/>
  <c r="H264" i="8"/>
  <c r="H268" i="8"/>
  <c r="H277" i="8"/>
  <c r="H280" i="8"/>
  <c r="H304" i="8"/>
  <c r="H294" i="8"/>
  <c r="H315" i="8"/>
  <c r="H316" i="8" s="1"/>
  <c r="H298" i="8"/>
  <c r="H317" i="8"/>
  <c r="H345" i="8"/>
  <c r="H328" i="8"/>
  <c r="H332" i="8"/>
  <c r="H341" i="8"/>
  <c r="H344" i="8"/>
  <c r="H368" i="8"/>
  <c r="H358" i="8"/>
  <c r="H379" i="8"/>
  <c r="H380" i="8" s="1"/>
  <c r="H362" i="8"/>
  <c r="H381" i="8"/>
  <c r="H409" i="8"/>
  <c r="H392" i="8"/>
  <c r="H396" i="8"/>
  <c r="H405" i="8"/>
  <c r="H408" i="8"/>
  <c r="AO61" i="8"/>
  <c r="AO147" i="30"/>
  <c r="AL148" i="30"/>
  <c r="AL140" i="29"/>
  <c r="AO139" i="29"/>
  <c r="AO59" i="2"/>
  <c r="AL119" i="22"/>
  <c r="AO119" i="22" s="1"/>
  <c r="AQ60" i="2"/>
  <c r="AP59" i="2"/>
  <c r="AN120" i="22"/>
  <c r="AM119" i="22"/>
  <c r="H127" i="8" l="1"/>
  <c r="H128" i="8" s="1"/>
  <c r="H126" i="8"/>
  <c r="H63" i="8"/>
  <c r="H64" i="8" s="1"/>
  <c r="H62" i="8"/>
  <c r="H414" i="8"/>
  <c r="H415" i="8"/>
  <c r="H416" i="8" s="1"/>
  <c r="H158" i="8"/>
  <c r="H159" i="8"/>
  <c r="H160" i="8" s="1"/>
  <c r="H95" i="8"/>
  <c r="H96" i="8" s="1"/>
  <c r="H94" i="8"/>
  <c r="H31" i="8"/>
  <c r="H32" i="8" s="1"/>
  <c r="H30" i="8"/>
  <c r="H383" i="8"/>
  <c r="H384" i="8" s="1"/>
  <c r="H382" i="8"/>
  <c r="H319" i="8"/>
  <c r="H320" i="8" s="1"/>
  <c r="H318" i="8"/>
  <c r="H255" i="8"/>
  <c r="H256" i="8" s="1"/>
  <c r="H254" i="8"/>
  <c r="H191" i="8"/>
  <c r="H192" i="8" s="1"/>
  <c r="H190" i="8"/>
  <c r="H351" i="8"/>
  <c r="H352" i="8" s="1"/>
  <c r="H350" i="8"/>
  <c r="H287" i="8"/>
  <c r="H288" i="8" s="1"/>
  <c r="H286" i="8"/>
  <c r="H223" i="8"/>
  <c r="H224" i="8" s="1"/>
  <c r="H222" i="8"/>
  <c r="AO62" i="8"/>
  <c r="AL149" i="30"/>
  <c r="AO148" i="30"/>
  <c r="AQ127" i="8"/>
  <c r="AL141" i="29"/>
  <c r="AO140" i="29"/>
  <c r="AO60" i="2"/>
  <c r="AL120" i="22"/>
  <c r="AO120" i="22" s="1"/>
  <c r="AQ61" i="2"/>
  <c r="AP60" i="2"/>
  <c r="AN121" i="22"/>
  <c r="AM120" i="22"/>
  <c r="N23" i="22"/>
  <c r="N20" i="22"/>
  <c r="N15" i="22"/>
  <c r="N21" i="22"/>
  <c r="N3" i="22"/>
  <c r="N7" i="22"/>
  <c r="N11" i="22"/>
  <c r="N6" i="22"/>
  <c r="N14" i="22"/>
  <c r="N13" i="22"/>
  <c r="N4" i="22"/>
  <c r="N19" i="22"/>
  <c r="N12" i="22"/>
  <c r="N22" i="22"/>
  <c r="N5" i="22"/>
  <c r="N30" i="22" l="1"/>
  <c r="N28" i="22"/>
  <c r="N26" i="22"/>
  <c r="N29" i="22"/>
  <c r="N27" i="22"/>
  <c r="AO63" i="8"/>
  <c r="AP127" i="8"/>
  <c r="AQ128" i="8"/>
  <c r="AL150" i="30"/>
  <c r="AO149" i="30"/>
  <c r="AO141" i="29"/>
  <c r="AL142" i="29"/>
  <c r="AO61" i="2"/>
  <c r="AL121" i="22"/>
  <c r="AO121" i="22" s="1"/>
  <c r="AQ62" i="2"/>
  <c r="AP61" i="2"/>
  <c r="AN122" i="22"/>
  <c r="AM121" i="22"/>
  <c r="N37" i="22"/>
  <c r="N35" i="22"/>
  <c r="J122" i="28"/>
  <c r="N38" i="22"/>
  <c r="N34" i="22"/>
  <c r="N36" i="22"/>
  <c r="L122" i="28" l="1"/>
  <c r="N39" i="22"/>
  <c r="N31" i="22"/>
  <c r="N42" i="22"/>
  <c r="N43" i="22"/>
  <c r="N46" i="22"/>
  <c r="N45" i="22"/>
  <c r="N44" i="22"/>
  <c r="AO64" i="8"/>
  <c r="AO150" i="30"/>
  <c r="AL151" i="30"/>
  <c r="AP128" i="8"/>
  <c r="AQ129" i="8"/>
  <c r="AL143" i="29"/>
  <c r="AO142" i="29"/>
  <c r="AO62" i="2"/>
  <c r="AL122" i="22"/>
  <c r="AO122" i="22" s="1"/>
  <c r="AQ63" i="2"/>
  <c r="AP62" i="2"/>
  <c r="AN123" i="22"/>
  <c r="AM122" i="22"/>
  <c r="N47" i="22" l="1"/>
  <c r="AO65" i="8"/>
  <c r="AP129" i="8"/>
  <c r="AQ130" i="8"/>
  <c r="AL152" i="30"/>
  <c r="AO151" i="30"/>
  <c r="AL144" i="29"/>
  <c r="AO143" i="29"/>
  <c r="AO63" i="2"/>
  <c r="AL123" i="22"/>
  <c r="AO123" i="22" s="1"/>
  <c r="AQ64" i="2"/>
  <c r="AP63" i="2"/>
  <c r="AN124" i="22"/>
  <c r="AM123" i="22"/>
  <c r="AO66" i="8" l="1"/>
  <c r="AO152" i="30"/>
  <c r="AL153" i="30"/>
  <c r="AP130" i="8"/>
  <c r="AQ131" i="8"/>
  <c r="AL145" i="29"/>
  <c r="AO144" i="29"/>
  <c r="AO64" i="2"/>
  <c r="AL124" i="22"/>
  <c r="AO124" i="22" s="1"/>
  <c r="AQ65" i="2"/>
  <c r="AP64" i="2"/>
  <c r="AN125" i="22"/>
  <c r="AM124" i="22"/>
  <c r="AO67" i="8" l="1"/>
  <c r="AP131" i="8"/>
  <c r="AQ132" i="8"/>
  <c r="AO153" i="30"/>
  <c r="AL154" i="30"/>
  <c r="AL146" i="29"/>
  <c r="AO145" i="29"/>
  <c r="AO65" i="2"/>
  <c r="AL125" i="22"/>
  <c r="AO125" i="22" s="1"/>
  <c r="AQ66" i="2"/>
  <c r="AP65" i="2"/>
  <c r="AN126" i="22"/>
  <c r="AM125" i="22"/>
  <c r="AO68" i="8" l="1"/>
  <c r="AO154" i="30"/>
  <c r="AL155" i="30"/>
  <c r="AP132" i="8"/>
  <c r="AQ133" i="8"/>
  <c r="AO146" i="29"/>
  <c r="AL147" i="29"/>
  <c r="AO66" i="2"/>
  <c r="AL126" i="22"/>
  <c r="AO126" i="22" s="1"/>
  <c r="AQ67" i="2"/>
  <c r="AP66" i="2"/>
  <c r="AN127" i="22"/>
  <c r="AM126" i="22"/>
  <c r="AO69" i="8" l="1"/>
  <c r="AP133" i="8"/>
  <c r="AQ134" i="8"/>
  <c r="AL156" i="30"/>
  <c r="AO155" i="30"/>
  <c r="AL148" i="29"/>
  <c r="AO147" i="29"/>
  <c r="AO67" i="2"/>
  <c r="AL127" i="22"/>
  <c r="AO127" i="22" s="1"/>
  <c r="AQ68" i="2"/>
  <c r="AP67" i="2"/>
  <c r="AN128" i="22"/>
  <c r="AM127" i="22"/>
  <c r="P24" i="30"/>
  <c r="P23" i="30"/>
  <c r="P18" i="30"/>
  <c r="P10" i="30"/>
  <c r="P12" i="30"/>
  <c r="P35" i="30"/>
  <c r="P13" i="30"/>
  <c r="P7" i="30"/>
  <c r="P26" i="30"/>
  <c r="P41" i="30"/>
  <c r="P44" i="30"/>
  <c r="P5" i="30"/>
  <c r="P49" i="30"/>
  <c r="P3" i="30"/>
  <c r="P6" i="30"/>
  <c r="P42" i="30"/>
  <c r="P21" i="30"/>
  <c r="P37" i="30"/>
  <c r="P28" i="30"/>
  <c r="P9" i="30"/>
  <c r="P25" i="30"/>
  <c r="P8" i="30"/>
  <c r="P15" i="30"/>
  <c r="P29" i="30"/>
  <c r="P19" i="30"/>
  <c r="P4" i="30"/>
  <c r="P11" i="30"/>
  <c r="P14" i="30"/>
  <c r="P27" i="30"/>
  <c r="P20" i="30"/>
  <c r="P22" i="30"/>
  <c r="P51" i="30"/>
  <c r="P34" i="30" l="1"/>
  <c r="P36" i="30" s="1"/>
  <c r="P38" i="30" s="1"/>
  <c r="P57" i="30" s="1"/>
  <c r="P68" i="30"/>
  <c r="P69" i="30" s="1"/>
  <c r="P30" i="30"/>
  <c r="P48" i="30" s="1"/>
  <c r="P50" i="30" s="1"/>
  <c r="P52" i="30" s="1"/>
  <c r="P60" i="30" s="1"/>
  <c r="P43" i="30"/>
  <c r="P45" i="30" s="1"/>
  <c r="P65" i="30"/>
  <c r="P66" i="30" s="1"/>
  <c r="AO70" i="8"/>
  <c r="AL157" i="30"/>
  <c r="AO156" i="30"/>
  <c r="AP134" i="8"/>
  <c r="AQ135" i="8"/>
  <c r="AL149" i="29"/>
  <c r="AO148" i="29"/>
  <c r="AO68" i="2"/>
  <c r="AL128" i="22"/>
  <c r="AO128" i="22" s="1"/>
  <c r="AQ69" i="2"/>
  <c r="AP68" i="2"/>
  <c r="AN129" i="22"/>
  <c r="AM128" i="22"/>
  <c r="P61" i="30" l="1"/>
  <c r="P48" i="29" s="1"/>
  <c r="P58" i="30"/>
  <c r="P47" i="29" s="1"/>
  <c r="AO71" i="8"/>
  <c r="AP135" i="8"/>
  <c r="AQ136" i="8"/>
  <c r="AL158" i="30"/>
  <c r="AO157" i="30"/>
  <c r="AL150" i="29"/>
  <c r="AO149" i="29"/>
  <c r="AO69" i="2"/>
  <c r="AL129" i="22"/>
  <c r="AO129" i="22" s="1"/>
  <c r="AQ70" i="2"/>
  <c r="AP69" i="2"/>
  <c r="AN130" i="22"/>
  <c r="AM129" i="22"/>
  <c r="P49" i="29" l="1"/>
  <c r="AO72" i="8"/>
  <c r="AL159" i="30"/>
  <c r="AO158" i="30"/>
  <c r="AP136" i="8"/>
  <c r="AQ137" i="8"/>
  <c r="AL151" i="29"/>
  <c r="AO150" i="29"/>
  <c r="AO70" i="2"/>
  <c r="AL130" i="22"/>
  <c r="AO130" i="22" s="1"/>
  <c r="AQ71" i="2"/>
  <c r="AP70" i="2"/>
  <c r="AN131" i="22"/>
  <c r="AM130" i="22"/>
  <c r="I148" i="8"/>
  <c r="I356" i="8"/>
  <c r="I183" i="8"/>
  <c r="I178" i="8"/>
  <c r="I334" i="8"/>
  <c r="I164" i="8"/>
  <c r="I301" i="8"/>
  <c r="I150" i="8"/>
  <c r="I132" i="8"/>
  <c r="I207" i="8"/>
  <c r="I99" i="8"/>
  <c r="I69" i="8"/>
  <c r="I35" i="8"/>
  <c r="I145" i="8"/>
  <c r="I273" i="8"/>
  <c r="I239" i="8"/>
  <c r="I404" i="8"/>
  <c r="I228" i="8"/>
  <c r="I51" i="8"/>
  <c r="I196" i="8"/>
  <c r="I295" i="8"/>
  <c r="I403" i="8"/>
  <c r="I167" i="8"/>
  <c r="I4" i="8"/>
  <c r="I299" i="8"/>
  <c r="I203" i="8"/>
  <c r="I388" i="8"/>
  <c r="I210" i="8"/>
  <c r="I81" i="8"/>
  <c r="I87" i="8"/>
  <c r="I86" i="8"/>
  <c r="I116" i="8"/>
  <c r="I142" i="8"/>
  <c r="I235" i="8"/>
  <c r="I387" i="8"/>
  <c r="I169" i="8"/>
  <c r="I343" i="8"/>
  <c r="I308" i="8"/>
  <c r="I141" i="8"/>
  <c r="I11" i="8"/>
  <c r="I259" i="8"/>
  <c r="I109" i="8"/>
  <c r="I361" i="8"/>
  <c r="I215" i="8"/>
  <c r="I173" i="8"/>
  <c r="I211" i="8"/>
  <c r="I182" i="8"/>
  <c r="I43" i="8"/>
  <c r="I305" i="8"/>
  <c r="I205" i="8"/>
  <c r="I36" i="8"/>
  <c r="I206" i="8"/>
  <c r="I329" i="8"/>
  <c r="I23" i="8"/>
  <c r="I177" i="8"/>
  <c r="I374" i="8"/>
  <c r="I335" i="8"/>
  <c r="I244" i="8"/>
  <c r="I342" i="8"/>
  <c r="I174" i="8"/>
  <c r="I231" i="8"/>
  <c r="I243" i="8"/>
  <c r="I212" i="8"/>
  <c r="I389" i="8"/>
  <c r="I279" i="8"/>
  <c r="I78" i="8"/>
  <c r="I275" i="8"/>
  <c r="I5" i="8"/>
  <c r="I338" i="8"/>
  <c r="I246" i="8"/>
  <c r="I15" i="8"/>
  <c r="I247" i="8"/>
  <c r="I237" i="8"/>
  <c r="I46" i="8"/>
  <c r="I214" i="8"/>
  <c r="I47" i="8"/>
  <c r="I291" i="8"/>
  <c r="I131" i="8"/>
  <c r="I323" i="8"/>
  <c r="I339" i="8"/>
  <c r="I391" i="8"/>
  <c r="I50" i="8"/>
  <c r="I179" i="8"/>
  <c r="I13" i="8"/>
  <c r="I267" i="8"/>
  <c r="I398" i="8"/>
  <c r="I9" i="8"/>
  <c r="I263" i="8"/>
  <c r="I371" i="8"/>
  <c r="I406" i="8"/>
  <c r="I229" i="8"/>
  <c r="I52" i="8"/>
  <c r="I171" i="8"/>
  <c r="I395" i="8"/>
  <c r="I100" i="8"/>
  <c r="I227" i="8"/>
  <c r="I302" i="8"/>
  <c r="I41" i="8"/>
  <c r="I293" i="8"/>
  <c r="I49" i="8"/>
  <c r="I278" i="8"/>
  <c r="I265" i="8"/>
  <c r="I401" i="8"/>
  <c r="I233" i="8"/>
  <c r="I260" i="8"/>
  <c r="I54" i="8"/>
  <c r="I199" i="8"/>
  <c r="I22" i="8"/>
  <c r="I195" i="8"/>
  <c r="I3" i="8"/>
  <c r="I397" i="8"/>
  <c r="I372" i="8"/>
  <c r="I110" i="8"/>
  <c r="I337" i="8"/>
  <c r="I151" i="8"/>
  <c r="I297" i="8"/>
  <c r="I118" i="8"/>
  <c r="I115" i="8"/>
  <c r="I269" i="8"/>
  <c r="I105" i="8"/>
  <c r="I303" i="8"/>
  <c r="I399" i="8"/>
  <c r="I67" i="8"/>
  <c r="I310" i="8"/>
  <c r="I101" i="8"/>
  <c r="I37" i="8"/>
  <c r="I311" i="8"/>
  <c r="I370" i="8"/>
  <c r="I363" i="8"/>
  <c r="I17" i="8"/>
  <c r="I71" i="8"/>
  <c r="I270" i="8"/>
  <c r="I133" i="8"/>
  <c r="I407" i="8"/>
  <c r="I241" i="8"/>
  <c r="I111" i="8"/>
  <c r="I209" i="8"/>
  <c r="I359" i="8"/>
  <c r="I39" i="8"/>
  <c r="I325" i="8"/>
  <c r="I7" i="8"/>
  <c r="I369" i="8"/>
  <c r="I197" i="8"/>
  <c r="I292" i="8"/>
  <c r="I402" i="8"/>
  <c r="I139" i="8"/>
  <c r="I137" i="8"/>
  <c r="I306" i="8"/>
  <c r="I103" i="8"/>
  <c r="I14" i="8"/>
  <c r="I276" i="8"/>
  <c r="I68" i="8"/>
  <c r="I355" i="8"/>
  <c r="I19" i="8"/>
  <c r="I77" i="8"/>
  <c r="I274" i="8"/>
  <c r="I45" i="8"/>
  <c r="I333" i="8"/>
  <c r="I307" i="8"/>
  <c r="I143" i="8"/>
  <c r="I75" i="8"/>
  <c r="I82" i="8"/>
  <c r="I83" i="8"/>
  <c r="I107" i="8"/>
  <c r="I393" i="8"/>
  <c r="I175" i="8"/>
  <c r="I238" i="8"/>
  <c r="I357" i="8"/>
  <c r="I146" i="8"/>
  <c r="I324" i="8"/>
  <c r="I135" i="8"/>
  <c r="I147" i="8"/>
  <c r="I367" i="8"/>
  <c r="I114" i="8"/>
  <c r="I165" i="8"/>
  <c r="I20" i="8"/>
  <c r="I18" i="8"/>
  <c r="I375" i="8"/>
  <c r="I242" i="8"/>
  <c r="I113" i="8"/>
  <c r="I366" i="8"/>
  <c r="I79" i="8"/>
  <c r="I180" i="8"/>
  <c r="I365" i="8"/>
  <c r="I55" i="8"/>
  <c r="I331" i="8"/>
  <c r="I84" i="8"/>
  <c r="I163" i="8"/>
  <c r="I271" i="8"/>
  <c r="I119" i="8"/>
  <c r="I73" i="8"/>
  <c r="I340" i="8"/>
  <c r="I327" i="8"/>
  <c r="I261" i="8"/>
  <c r="I201" i="8"/>
  <c r="I16" i="8" l="1"/>
  <c r="I6" i="8"/>
  <c r="I10" i="8"/>
  <c r="I27" i="8"/>
  <c r="I28" i="8" s="1"/>
  <c r="I29" i="8"/>
  <c r="I57" i="8"/>
  <c r="I40" i="8"/>
  <c r="I44" i="8"/>
  <c r="I53" i="8"/>
  <c r="I56" i="8"/>
  <c r="I80" i="8"/>
  <c r="I70" i="8"/>
  <c r="I74" i="8"/>
  <c r="I91" i="8"/>
  <c r="I92" i="8" s="1"/>
  <c r="I93" i="8"/>
  <c r="I121" i="8"/>
  <c r="I153" i="8" s="1"/>
  <c r="I185" i="8" s="1"/>
  <c r="I104" i="8"/>
  <c r="I108" i="8"/>
  <c r="I117" i="8"/>
  <c r="I120" i="8"/>
  <c r="I144" i="8"/>
  <c r="I134" i="8"/>
  <c r="I155" i="8"/>
  <c r="I156" i="8" s="1"/>
  <c r="I138" i="8"/>
  <c r="I157" i="8"/>
  <c r="I168" i="8"/>
  <c r="I172" i="8"/>
  <c r="I181" i="8"/>
  <c r="I184" i="8"/>
  <c r="I208" i="8"/>
  <c r="I198" i="8"/>
  <c r="I202" i="8"/>
  <c r="I219" i="8"/>
  <c r="I220" i="8" s="1"/>
  <c r="I221" i="8"/>
  <c r="I249" i="8"/>
  <c r="I232" i="8"/>
  <c r="I236" i="8"/>
  <c r="I245" i="8"/>
  <c r="I248" i="8"/>
  <c r="I272" i="8"/>
  <c r="I262" i="8"/>
  <c r="I266" i="8"/>
  <c r="I283" i="8"/>
  <c r="I284" i="8" s="1"/>
  <c r="I285" i="8"/>
  <c r="I313" i="8"/>
  <c r="I296" i="8"/>
  <c r="I300" i="8"/>
  <c r="I309" i="8"/>
  <c r="I312" i="8"/>
  <c r="I336" i="8"/>
  <c r="I326" i="8"/>
  <c r="I330" i="8"/>
  <c r="I347" i="8"/>
  <c r="I348" i="8" s="1"/>
  <c r="I349" i="8"/>
  <c r="I377" i="8"/>
  <c r="I360" i="8"/>
  <c r="I364" i="8"/>
  <c r="I373" i="8"/>
  <c r="I376" i="8"/>
  <c r="I400" i="8"/>
  <c r="I420" i="8"/>
  <c r="I390" i="8"/>
  <c r="I411" i="8"/>
  <c r="I412" i="8" s="1"/>
  <c r="I394" i="8"/>
  <c r="I413" i="8"/>
  <c r="I25" i="8"/>
  <c r="I8" i="8"/>
  <c r="I12" i="8"/>
  <c r="I21" i="8"/>
  <c r="I24" i="8"/>
  <c r="I48" i="8"/>
  <c r="I38" i="8"/>
  <c r="I59" i="8"/>
  <c r="I60" i="8" s="1"/>
  <c r="I42" i="8"/>
  <c r="I61" i="8"/>
  <c r="I89" i="8"/>
  <c r="I72" i="8"/>
  <c r="I76" i="8"/>
  <c r="I85" i="8"/>
  <c r="I88" i="8"/>
  <c r="I112" i="8"/>
  <c r="I102" i="8"/>
  <c r="I123" i="8"/>
  <c r="I124" i="8" s="1"/>
  <c r="I106" i="8"/>
  <c r="I125" i="8"/>
  <c r="I136" i="8"/>
  <c r="I140" i="8"/>
  <c r="I149" i="8"/>
  <c r="I152" i="8"/>
  <c r="I176" i="8"/>
  <c r="I166" i="8"/>
  <c r="I187" i="8"/>
  <c r="I188" i="8" s="1"/>
  <c r="I170" i="8"/>
  <c r="I189" i="8"/>
  <c r="I217" i="8"/>
  <c r="I200" i="8"/>
  <c r="I204" i="8"/>
  <c r="I213" i="8"/>
  <c r="I216" i="8"/>
  <c r="I240" i="8"/>
  <c r="I230" i="8"/>
  <c r="I251" i="8"/>
  <c r="I252" i="8" s="1"/>
  <c r="I234" i="8"/>
  <c r="I253" i="8"/>
  <c r="I281" i="8"/>
  <c r="I264" i="8"/>
  <c r="I268" i="8"/>
  <c r="I277" i="8"/>
  <c r="I280" i="8"/>
  <c r="I304" i="8"/>
  <c r="I294" i="8"/>
  <c r="I315" i="8"/>
  <c r="I316" i="8" s="1"/>
  <c r="I298" i="8"/>
  <c r="I317" i="8"/>
  <c r="I345" i="8"/>
  <c r="I328" i="8"/>
  <c r="I332" i="8"/>
  <c r="I341" i="8"/>
  <c r="I344" i="8"/>
  <c r="I368" i="8"/>
  <c r="I358" i="8"/>
  <c r="I379" i="8"/>
  <c r="I380" i="8" s="1"/>
  <c r="I362" i="8"/>
  <c r="I381" i="8"/>
  <c r="I409" i="8"/>
  <c r="I392" i="8"/>
  <c r="I396" i="8"/>
  <c r="I405" i="8"/>
  <c r="I408" i="8"/>
  <c r="AO73" i="8"/>
  <c r="AP137" i="8"/>
  <c r="AQ138" i="8"/>
  <c r="AL160" i="30"/>
  <c r="AO159" i="30"/>
  <c r="AL152" i="29"/>
  <c r="AO151" i="29"/>
  <c r="AO71" i="2"/>
  <c r="AL131" i="22"/>
  <c r="AO131" i="22" s="1"/>
  <c r="AQ72" i="2"/>
  <c r="AP71" i="2"/>
  <c r="AN132" i="22"/>
  <c r="AM131" i="22"/>
  <c r="I127" i="8" l="1"/>
  <c r="I128" i="8" s="1"/>
  <c r="I126" i="8"/>
  <c r="I63" i="8"/>
  <c r="I64" i="8" s="1"/>
  <c r="I62" i="8"/>
  <c r="I414" i="8"/>
  <c r="I415" i="8"/>
  <c r="I416" i="8" s="1"/>
  <c r="I158" i="8"/>
  <c r="I159" i="8"/>
  <c r="I160" i="8" s="1"/>
  <c r="I95" i="8"/>
  <c r="I96" i="8" s="1"/>
  <c r="I94" i="8"/>
  <c r="I31" i="8"/>
  <c r="I32" i="8" s="1"/>
  <c r="I30" i="8"/>
  <c r="I383" i="8"/>
  <c r="I384" i="8" s="1"/>
  <c r="I382" i="8"/>
  <c r="I319" i="8"/>
  <c r="I320" i="8" s="1"/>
  <c r="I318" i="8"/>
  <c r="I255" i="8"/>
  <c r="I256" i="8" s="1"/>
  <c r="I254" i="8"/>
  <c r="I191" i="8"/>
  <c r="I192" i="8" s="1"/>
  <c r="I190" i="8"/>
  <c r="I351" i="8"/>
  <c r="I352" i="8" s="1"/>
  <c r="I350" i="8"/>
  <c r="I287" i="8"/>
  <c r="I288" i="8" s="1"/>
  <c r="I286" i="8"/>
  <c r="I223" i="8"/>
  <c r="I224" i="8" s="1"/>
  <c r="I222" i="8"/>
  <c r="AO74" i="8"/>
  <c r="AL161" i="30"/>
  <c r="AO160" i="30"/>
  <c r="AP138" i="8"/>
  <c r="AQ139" i="8"/>
  <c r="AL153" i="29"/>
  <c r="AO152" i="29"/>
  <c r="AO72" i="2"/>
  <c r="AL132" i="22"/>
  <c r="AO132" i="22" s="1"/>
  <c r="AQ73" i="2"/>
  <c r="AP72" i="2"/>
  <c r="AN133" i="22"/>
  <c r="AM132" i="22"/>
  <c r="O3" i="22"/>
  <c r="O12" i="22"/>
  <c r="O13" i="22"/>
  <c r="O14" i="22"/>
  <c r="O6" i="22"/>
  <c r="O20" i="22"/>
  <c r="O11" i="22"/>
  <c r="O23" i="22"/>
  <c r="O21" i="22"/>
  <c r="O7" i="22"/>
  <c r="O19" i="22"/>
  <c r="O26" i="22" l="1"/>
  <c r="AO75" i="8"/>
  <c r="AP139" i="8"/>
  <c r="AQ140" i="8"/>
  <c r="AL162" i="30"/>
  <c r="AO161" i="30"/>
  <c r="AL154" i="29"/>
  <c r="AO153" i="29"/>
  <c r="AO73" i="2"/>
  <c r="AL133" i="22"/>
  <c r="AO133" i="22" s="1"/>
  <c r="AQ74" i="2"/>
  <c r="AP73" i="2"/>
  <c r="AN134" i="22"/>
  <c r="AM133" i="22"/>
  <c r="J135" i="28"/>
  <c r="O37" i="22"/>
  <c r="O35" i="22"/>
  <c r="O34" i="22"/>
  <c r="O36" i="22"/>
  <c r="O5" i="22"/>
  <c r="O4" i="22"/>
  <c r="O38" i="22"/>
  <c r="O15" i="22"/>
  <c r="O22" i="22"/>
  <c r="O29" i="22" l="1"/>
  <c r="O31" i="22" s="1"/>
  <c r="O27" i="22"/>
  <c r="O43" i="22" s="1"/>
  <c r="O30" i="22"/>
  <c r="O46" i="22" s="1"/>
  <c r="O28" i="22"/>
  <c r="L135" i="28"/>
  <c r="O39" i="22"/>
  <c r="O42" i="22"/>
  <c r="AO76" i="8"/>
  <c r="O44" i="22"/>
  <c r="AO162" i="30"/>
  <c r="AL163" i="30"/>
  <c r="AP140" i="8"/>
  <c r="AQ141" i="8"/>
  <c r="AL155" i="29"/>
  <c r="AO154" i="29"/>
  <c r="AO74" i="2"/>
  <c r="AL134" i="22"/>
  <c r="AO134" i="22" s="1"/>
  <c r="AQ75" i="2"/>
  <c r="AP74" i="2"/>
  <c r="AN135" i="22"/>
  <c r="AM134" i="22"/>
  <c r="O47" i="22" l="1"/>
  <c r="O45" i="22"/>
  <c r="AO77" i="8"/>
  <c r="AP141" i="8"/>
  <c r="AQ142" i="8"/>
  <c r="AL164" i="30"/>
  <c r="AO163" i="30"/>
  <c r="AL156" i="29"/>
  <c r="AO155" i="29"/>
  <c r="AO75" i="2"/>
  <c r="AL135" i="22"/>
  <c r="AO135" i="22" s="1"/>
  <c r="AQ76" i="2"/>
  <c r="AP75" i="2"/>
  <c r="AN136" i="22"/>
  <c r="AM135" i="22"/>
  <c r="AO78" i="8" l="1"/>
  <c r="AO164" i="30"/>
  <c r="AL165" i="30"/>
  <c r="AP142" i="8"/>
  <c r="AQ143" i="8"/>
  <c r="AL157" i="29"/>
  <c r="AO156" i="29"/>
  <c r="AO76" i="2"/>
  <c r="AL136" i="22"/>
  <c r="AO136" i="22" s="1"/>
  <c r="AQ77" i="2"/>
  <c r="AP76" i="2"/>
  <c r="AN137" i="22"/>
  <c r="AM136" i="22"/>
  <c r="AO79" i="8" l="1"/>
  <c r="AP143" i="8"/>
  <c r="AQ144" i="8"/>
  <c r="AO165" i="30"/>
  <c r="AL166" i="30"/>
  <c r="AL158" i="29"/>
  <c r="AO157" i="29"/>
  <c r="AO77" i="2"/>
  <c r="AL137" i="22"/>
  <c r="AO137" i="22" s="1"/>
  <c r="AQ78" i="2"/>
  <c r="AP77" i="2"/>
  <c r="AN138" i="22"/>
  <c r="AM137" i="22"/>
  <c r="AO80" i="8" l="1"/>
  <c r="AL167" i="30"/>
  <c r="AO166" i="30"/>
  <c r="AP144" i="8"/>
  <c r="AQ145" i="8"/>
  <c r="AO158" i="29"/>
  <c r="AL159" i="29"/>
  <c r="AO78" i="2"/>
  <c r="AL138" i="22"/>
  <c r="AO138" i="22" s="1"/>
  <c r="AQ79" i="2"/>
  <c r="AP78" i="2"/>
  <c r="AN139" i="22"/>
  <c r="AM138" i="22"/>
  <c r="AO81" i="8" l="1"/>
  <c r="AP145" i="8"/>
  <c r="AQ146" i="8"/>
  <c r="AL168" i="30"/>
  <c r="AO167" i="30"/>
  <c r="AL160" i="29"/>
  <c r="AO159" i="29"/>
  <c r="AO79" i="2"/>
  <c r="AL139" i="22"/>
  <c r="AO139" i="22" s="1"/>
  <c r="AQ80" i="2"/>
  <c r="AP79" i="2"/>
  <c r="AN140" i="22"/>
  <c r="AM139" i="22"/>
  <c r="Q19" i="30"/>
  <c r="Q8" i="30"/>
  <c r="Q20" i="30"/>
  <c r="Q27" i="30"/>
  <c r="Q9" i="30"/>
  <c r="Q44" i="30"/>
  <c r="Q28" i="30"/>
  <c r="Q14" i="30"/>
  <c r="Q15" i="30"/>
  <c r="Q49" i="30"/>
  <c r="Q37" i="30"/>
  <c r="Q25" i="30"/>
  <c r="Q29" i="30"/>
  <c r="Q18" i="30"/>
  <c r="Q7" i="30"/>
  <c r="Q21" i="30"/>
  <c r="Q26" i="30"/>
  <c r="Q3" i="30"/>
  <c r="Q42" i="30"/>
  <c r="Q24" i="30"/>
  <c r="Q13" i="30"/>
  <c r="Q5" i="30"/>
  <c r="Q6" i="30"/>
  <c r="Q35" i="30"/>
  <c r="Q12" i="30"/>
  <c r="Q51" i="30"/>
  <c r="Q23" i="30"/>
  <c r="Q22" i="30"/>
  <c r="Q10" i="30"/>
  <c r="Q4" i="30"/>
  <c r="Q11" i="30"/>
  <c r="Q41" i="30"/>
  <c r="Q30" i="30" l="1"/>
  <c r="Q48" i="30" s="1"/>
  <c r="Q50" i="30" s="1"/>
  <c r="Q52" i="30" s="1"/>
  <c r="Q60" i="30" s="1"/>
  <c r="Q68" i="30"/>
  <c r="Q69" i="30" s="1"/>
  <c r="Q43" i="30"/>
  <c r="Q45" i="30" s="1"/>
  <c r="Q34" i="30"/>
  <c r="Q36" i="30" s="1"/>
  <c r="Q38" i="30" s="1"/>
  <c r="Q57" i="30" s="1"/>
  <c r="Q65" i="30"/>
  <c r="Q66" i="30" s="1"/>
  <c r="AO82" i="8"/>
  <c r="AL169" i="30"/>
  <c r="AO168" i="30"/>
  <c r="AP146" i="8"/>
  <c r="AQ147" i="8"/>
  <c r="AL161" i="29"/>
  <c r="AO160" i="29"/>
  <c r="AO80" i="2"/>
  <c r="AL140" i="22"/>
  <c r="AO140" i="22" s="1"/>
  <c r="AQ81" i="2"/>
  <c r="AP80" i="2"/>
  <c r="AN141" i="22"/>
  <c r="AM140" i="22"/>
  <c r="Q61" i="30" l="1"/>
  <c r="Q48" i="29" s="1"/>
  <c r="Q58" i="30"/>
  <c r="Q47" i="29" s="1"/>
  <c r="AO83" i="8"/>
  <c r="AP147" i="8"/>
  <c r="AQ148" i="8"/>
  <c r="AL170" i="30"/>
  <c r="AO169" i="30"/>
  <c r="AO161" i="29"/>
  <c r="AL162" i="29"/>
  <c r="AO81" i="2"/>
  <c r="AL141" i="22"/>
  <c r="AO141" i="22" s="1"/>
  <c r="AQ82" i="2"/>
  <c r="AP81" i="2"/>
  <c r="AN142" i="22"/>
  <c r="AM141" i="22"/>
  <c r="Q49" i="29" l="1"/>
  <c r="AO84" i="8"/>
  <c r="AL171" i="30"/>
  <c r="AO170" i="30"/>
  <c r="AP148" i="8"/>
  <c r="AQ149" i="8"/>
  <c r="AL163" i="29"/>
  <c r="AO162" i="29"/>
  <c r="AO82" i="2"/>
  <c r="AL142" i="22"/>
  <c r="AO142" i="22" s="1"/>
  <c r="AQ83" i="2"/>
  <c r="AP82" i="2"/>
  <c r="AN143" i="22"/>
  <c r="AM142" i="22"/>
  <c r="J11" i="8"/>
  <c r="J5" i="8"/>
  <c r="J325" i="8"/>
  <c r="J387" i="8"/>
  <c r="J182" i="8"/>
  <c r="J146" i="8"/>
  <c r="J178" i="8"/>
  <c r="J311" i="8"/>
  <c r="J335" i="8"/>
  <c r="J135" i="8"/>
  <c r="J82" i="8"/>
  <c r="J397" i="8"/>
  <c r="J35" i="8"/>
  <c r="J111" i="8"/>
  <c r="J331" i="8"/>
  <c r="J101" i="8"/>
  <c r="J342" i="8"/>
  <c r="J23" i="8"/>
  <c r="J132" i="8"/>
  <c r="J143" i="8"/>
  <c r="J357" i="8"/>
  <c r="J308" i="8"/>
  <c r="J4" i="8"/>
  <c r="J79" i="8"/>
  <c r="J297" i="8"/>
  <c r="J196" i="8"/>
  <c r="J9" i="8"/>
  <c r="J363" i="8"/>
  <c r="J391" i="8"/>
  <c r="J19" i="8"/>
  <c r="J406" i="8"/>
  <c r="J403" i="8"/>
  <c r="J75" i="8"/>
  <c r="J303" i="8"/>
  <c r="J243" i="8"/>
  <c r="J228" i="8"/>
  <c r="J388" i="8"/>
  <c r="J41" i="8"/>
  <c r="J275" i="8"/>
  <c r="J45" i="8"/>
  <c r="J175" i="8"/>
  <c r="J183" i="8"/>
  <c r="J147" i="8"/>
  <c r="J239" i="8"/>
  <c r="J340" i="8"/>
  <c r="J84" i="8"/>
  <c r="J195" i="8"/>
  <c r="J259" i="8"/>
  <c r="J205" i="8"/>
  <c r="J295" i="8"/>
  <c r="J47" i="8"/>
  <c r="J151" i="8"/>
  <c r="J86" i="8"/>
  <c r="J233" i="8"/>
  <c r="J115" i="8"/>
  <c r="J141" i="8"/>
  <c r="J369" i="8"/>
  <c r="J199" i="8"/>
  <c r="J148" i="8"/>
  <c r="J171" i="8"/>
  <c r="J113" i="8"/>
  <c r="J214" i="8"/>
  <c r="J238" i="8"/>
  <c r="J276" i="8"/>
  <c r="J375" i="8"/>
  <c r="J212" i="8"/>
  <c r="J265" i="8"/>
  <c r="J179" i="8"/>
  <c r="J14" i="8"/>
  <c r="J367" i="8"/>
  <c r="J299" i="8"/>
  <c r="J67" i="8"/>
  <c r="J165" i="8"/>
  <c r="J229" i="8"/>
  <c r="J260" i="8"/>
  <c r="J139" i="8"/>
  <c r="J119" i="8"/>
  <c r="J69" i="8"/>
  <c r="J150" i="8"/>
  <c r="J307" i="8"/>
  <c r="J109" i="8"/>
  <c r="J361" i="8"/>
  <c r="J263" i="8"/>
  <c r="J327" i="8"/>
  <c r="J167" i="8"/>
  <c r="J215" i="8"/>
  <c r="J356" i="8"/>
  <c r="J267" i="8"/>
  <c r="J399" i="8"/>
  <c r="J116" i="8"/>
  <c r="J20" i="8"/>
  <c r="J337" i="8"/>
  <c r="J324" i="8"/>
  <c r="J237" i="8"/>
  <c r="J180" i="8"/>
  <c r="J114" i="8"/>
  <c r="J68" i="8"/>
  <c r="J15" i="8"/>
  <c r="J291" i="8"/>
  <c r="J404" i="8"/>
  <c r="J372" i="8"/>
  <c r="J334" i="8"/>
  <c r="J247" i="8"/>
  <c r="J227" i="8"/>
  <c r="J78" i="8"/>
  <c r="J211" i="8"/>
  <c r="J393" i="8"/>
  <c r="J22" i="8"/>
  <c r="J292" i="8"/>
  <c r="J242" i="8"/>
  <c r="J46" i="8"/>
  <c r="J359" i="8"/>
  <c r="J246" i="8"/>
  <c r="J81" i="8"/>
  <c r="J18" i="8"/>
  <c r="J203" i="8"/>
  <c r="J301" i="8"/>
  <c r="J241" i="8"/>
  <c r="J402" i="8"/>
  <c r="J338" i="8"/>
  <c r="J3" i="8"/>
  <c r="J100" i="8"/>
  <c r="J310" i="8"/>
  <c r="J36" i="8"/>
  <c r="J274" i="8"/>
  <c r="J71" i="8"/>
  <c r="J278" i="8"/>
  <c r="J273" i="8"/>
  <c r="J395" i="8"/>
  <c r="J235" i="8"/>
  <c r="J173" i="8"/>
  <c r="J77" i="8"/>
  <c r="J145" i="8"/>
  <c r="J103" i="8"/>
  <c r="J164" i="8"/>
  <c r="J133" i="8"/>
  <c r="J142" i="8"/>
  <c r="J370" i="8"/>
  <c r="J43" i="8"/>
  <c r="J323" i="8"/>
  <c r="J83" i="8"/>
  <c r="J131" i="8"/>
  <c r="J339" i="8"/>
  <c r="J169" i="8"/>
  <c r="J73" i="8"/>
  <c r="J302" i="8"/>
  <c r="J401" i="8"/>
  <c r="J306" i="8"/>
  <c r="J210" i="8"/>
  <c r="J355" i="8"/>
  <c r="J270" i="8"/>
  <c r="J201" i="8"/>
  <c r="J398" i="8"/>
  <c r="J49" i="8"/>
  <c r="J271" i="8"/>
  <c r="J209" i="8"/>
  <c r="J39" i="8"/>
  <c r="J269" i="8"/>
  <c r="J365" i="8"/>
  <c r="J107" i="8"/>
  <c r="J118" i="8"/>
  <c r="J99" i="8"/>
  <c r="J163" i="8"/>
  <c r="J244" i="8"/>
  <c r="J137" i="8"/>
  <c r="J105" i="8"/>
  <c r="J17" i="8"/>
  <c r="J37" i="8"/>
  <c r="J54" i="8"/>
  <c r="J343" i="8"/>
  <c r="J197" i="8"/>
  <c r="J279" i="8"/>
  <c r="J87" i="8"/>
  <c r="J206" i="8"/>
  <c r="J293" i="8"/>
  <c r="J305" i="8"/>
  <c r="J110" i="8"/>
  <c r="J55" i="8"/>
  <c r="J50" i="8"/>
  <c r="J231" i="8"/>
  <c r="J7" i="8"/>
  <c r="J389" i="8"/>
  <c r="J177" i="8"/>
  <c r="J371" i="8"/>
  <c r="J52" i="8"/>
  <c r="J374" i="8"/>
  <c r="J329" i="8"/>
  <c r="J13" i="8"/>
  <c r="J174" i="8"/>
  <c r="J261" i="8"/>
  <c r="J207" i="8"/>
  <c r="J407" i="8"/>
  <c r="J51" i="8"/>
  <c r="J25" i="8" l="1"/>
  <c r="J8" i="8"/>
  <c r="J12" i="8"/>
  <c r="J21" i="8"/>
  <c r="J24" i="8"/>
  <c r="J48" i="8"/>
  <c r="J38" i="8"/>
  <c r="J42" i="8"/>
  <c r="J59" i="8"/>
  <c r="J60" i="8" s="1"/>
  <c r="J61" i="8"/>
  <c r="J89" i="8"/>
  <c r="J72" i="8"/>
  <c r="J76" i="8"/>
  <c r="J85" i="8"/>
  <c r="J88" i="8"/>
  <c r="J112" i="8"/>
  <c r="J102" i="8"/>
  <c r="J106" i="8"/>
  <c r="J123" i="8"/>
  <c r="J124" i="8" s="1"/>
  <c r="J125" i="8"/>
  <c r="J136" i="8"/>
  <c r="J140" i="8"/>
  <c r="J149" i="8"/>
  <c r="J152" i="8"/>
  <c r="J176" i="8"/>
  <c r="J166" i="8"/>
  <c r="J170" i="8"/>
  <c r="J187" i="8"/>
  <c r="J188" i="8" s="1"/>
  <c r="J189" i="8"/>
  <c r="J217" i="8"/>
  <c r="J200" i="8"/>
  <c r="J204" i="8"/>
  <c r="J213" i="8"/>
  <c r="J216" i="8"/>
  <c r="J240" i="8"/>
  <c r="J230" i="8"/>
  <c r="J234" i="8"/>
  <c r="J251" i="8"/>
  <c r="J252" i="8" s="1"/>
  <c r="J253" i="8"/>
  <c r="J281" i="8"/>
  <c r="J264" i="8"/>
  <c r="J268" i="8"/>
  <c r="J277" i="8"/>
  <c r="J280" i="8"/>
  <c r="J304" i="8"/>
  <c r="J294" i="8"/>
  <c r="J298" i="8"/>
  <c r="J315" i="8"/>
  <c r="J316" i="8" s="1"/>
  <c r="J317" i="8"/>
  <c r="J345" i="8"/>
  <c r="J328" i="8"/>
  <c r="J332" i="8"/>
  <c r="J341" i="8"/>
  <c r="J344" i="8"/>
  <c r="J358" i="8"/>
  <c r="J362" i="8"/>
  <c r="J379" i="8"/>
  <c r="J380" i="8" s="1"/>
  <c r="J381" i="8"/>
  <c r="J392" i="8"/>
  <c r="J396" i="8"/>
  <c r="J405" i="8"/>
  <c r="J408" i="8"/>
  <c r="J16" i="8"/>
  <c r="J6" i="8"/>
  <c r="J27" i="8"/>
  <c r="J28" i="8" s="1"/>
  <c r="J10" i="8"/>
  <c r="J29" i="8"/>
  <c r="J57" i="8"/>
  <c r="J40" i="8"/>
  <c r="J44" i="8"/>
  <c r="J53" i="8"/>
  <c r="J56" i="8"/>
  <c r="J80" i="8"/>
  <c r="J70" i="8"/>
  <c r="J91" i="8"/>
  <c r="J92" i="8" s="1"/>
  <c r="J74" i="8"/>
  <c r="J93" i="8"/>
  <c r="J121" i="8"/>
  <c r="J153" i="8" s="1"/>
  <c r="J185" i="8" s="1"/>
  <c r="J104" i="8"/>
  <c r="J108" i="8"/>
  <c r="J117" i="8"/>
  <c r="J120" i="8"/>
  <c r="J144" i="8"/>
  <c r="J134" i="8"/>
  <c r="J138" i="8"/>
  <c r="J155" i="8"/>
  <c r="J156" i="8" s="1"/>
  <c r="J157" i="8"/>
  <c r="J168" i="8"/>
  <c r="J172" i="8"/>
  <c r="J181" i="8"/>
  <c r="J184" i="8"/>
  <c r="J208" i="8"/>
  <c r="J198" i="8"/>
  <c r="J219" i="8"/>
  <c r="J220" i="8" s="1"/>
  <c r="J202" i="8"/>
  <c r="J221" i="8"/>
  <c r="J249" i="8"/>
  <c r="J232" i="8"/>
  <c r="J236" i="8"/>
  <c r="J245" i="8"/>
  <c r="J248" i="8"/>
  <c r="J272" i="8"/>
  <c r="J262" i="8"/>
  <c r="J283" i="8"/>
  <c r="J284" i="8" s="1"/>
  <c r="J266" i="8"/>
  <c r="J285" i="8"/>
  <c r="J313" i="8"/>
  <c r="J296" i="8"/>
  <c r="J300" i="8"/>
  <c r="J309" i="8"/>
  <c r="J312" i="8"/>
  <c r="J336" i="8"/>
  <c r="J326" i="8"/>
  <c r="J347" i="8"/>
  <c r="J348" i="8" s="1"/>
  <c r="J330" i="8"/>
  <c r="J349" i="8"/>
  <c r="J377" i="8"/>
  <c r="J360" i="8"/>
  <c r="J364" i="8"/>
  <c r="J373" i="8"/>
  <c r="J376" i="8"/>
  <c r="J420" i="8"/>
  <c r="J409" i="8" s="1"/>
  <c r="J400" i="8"/>
  <c r="J390" i="8"/>
  <c r="J394" i="8"/>
  <c r="J411" i="8"/>
  <c r="J412" i="8" s="1"/>
  <c r="J413" i="8"/>
  <c r="AO85" i="8"/>
  <c r="AP149" i="8"/>
  <c r="AQ150" i="8"/>
  <c r="AL172" i="30"/>
  <c r="AO171" i="30"/>
  <c r="AL164" i="29"/>
  <c r="AO163" i="29"/>
  <c r="AO83" i="2"/>
  <c r="AL143" i="22"/>
  <c r="AO143" i="22" s="1"/>
  <c r="AQ84" i="2"/>
  <c r="AP83" i="2"/>
  <c r="AN144" i="22"/>
  <c r="AM143" i="22"/>
  <c r="J333" i="8"/>
  <c r="J366" i="8"/>
  <c r="J368" i="8" l="1"/>
  <c r="J415" i="8"/>
  <c r="J416" i="8" s="1"/>
  <c r="J414" i="8"/>
  <c r="J159" i="8"/>
  <c r="J160" i="8" s="1"/>
  <c r="J158" i="8"/>
  <c r="J94" i="8"/>
  <c r="J95" i="8"/>
  <c r="J96" i="8" s="1"/>
  <c r="J30" i="8"/>
  <c r="J31" i="8"/>
  <c r="J32" i="8" s="1"/>
  <c r="J382" i="8"/>
  <c r="J383" i="8"/>
  <c r="J384" i="8" s="1"/>
  <c r="J318" i="8"/>
  <c r="J319" i="8"/>
  <c r="J320" i="8" s="1"/>
  <c r="J254" i="8"/>
  <c r="J255" i="8"/>
  <c r="J256" i="8" s="1"/>
  <c r="J190" i="8"/>
  <c r="J191" i="8"/>
  <c r="J192" i="8" s="1"/>
  <c r="J350" i="8"/>
  <c r="J351" i="8"/>
  <c r="J352" i="8" s="1"/>
  <c r="J286" i="8"/>
  <c r="J287" i="8"/>
  <c r="J288" i="8" s="1"/>
  <c r="J222" i="8"/>
  <c r="J223" i="8"/>
  <c r="J224" i="8" s="1"/>
  <c r="J126" i="8"/>
  <c r="J127" i="8"/>
  <c r="J128" i="8" s="1"/>
  <c r="J62" i="8"/>
  <c r="J63" i="8"/>
  <c r="J64" i="8" s="1"/>
  <c r="AO86" i="8"/>
  <c r="AL173" i="30"/>
  <c r="AO172" i="30"/>
  <c r="AP150" i="8"/>
  <c r="AQ151" i="8"/>
  <c r="AL165" i="29"/>
  <c r="AO164" i="29"/>
  <c r="AO84" i="2"/>
  <c r="AL144" i="22"/>
  <c r="AO144" i="22" s="1"/>
  <c r="AQ85" i="2"/>
  <c r="AP84" i="2"/>
  <c r="AN145" i="22"/>
  <c r="AM144" i="22"/>
  <c r="P7" i="22"/>
  <c r="P20" i="22"/>
  <c r="P3" i="22"/>
  <c r="P4" i="22"/>
  <c r="P6" i="22"/>
  <c r="P13" i="22"/>
  <c r="P21" i="22"/>
  <c r="P5" i="22"/>
  <c r="P15" i="22"/>
  <c r="P12" i="22"/>
  <c r="P19" i="22"/>
  <c r="P22" i="22"/>
  <c r="P14" i="22"/>
  <c r="P23" i="22"/>
  <c r="P11" i="22"/>
  <c r="P26" i="22" l="1"/>
  <c r="P28" i="22"/>
  <c r="P30" i="22"/>
  <c r="P27" i="22"/>
  <c r="P29" i="22"/>
  <c r="AO87" i="8"/>
  <c r="AQ152" i="8"/>
  <c r="AP151" i="8"/>
  <c r="AL174" i="30"/>
  <c r="AO173" i="30"/>
  <c r="AL166" i="29"/>
  <c r="AO165" i="29"/>
  <c r="AO85" i="2"/>
  <c r="AL145" i="22"/>
  <c r="AO145" i="22" s="1"/>
  <c r="AQ86" i="2"/>
  <c r="AP85" i="2"/>
  <c r="AN146" i="22"/>
  <c r="AM145" i="22"/>
  <c r="J148" i="28"/>
  <c r="P35" i="22"/>
  <c r="P37" i="22"/>
  <c r="P34" i="22"/>
  <c r="P36" i="22"/>
  <c r="P38" i="22"/>
  <c r="L148" i="28" l="1"/>
  <c r="P39" i="22"/>
  <c r="P31" i="22"/>
  <c r="P42" i="22"/>
  <c r="P45" i="22"/>
  <c r="P46" i="22"/>
  <c r="P43" i="22"/>
  <c r="P44" i="22"/>
  <c r="AO88" i="8"/>
  <c r="AL175" i="30"/>
  <c r="AO174" i="30"/>
  <c r="AP152" i="8"/>
  <c r="AQ153" i="8"/>
  <c r="AL167" i="29"/>
  <c r="AO166" i="29"/>
  <c r="AO86" i="2"/>
  <c r="AL146" i="22"/>
  <c r="AO146" i="22" s="1"/>
  <c r="AQ87" i="2"/>
  <c r="AP86" i="2"/>
  <c r="AN147" i="22"/>
  <c r="AM146" i="22"/>
  <c r="P47" i="22" l="1"/>
  <c r="AO89" i="8"/>
  <c r="AP153" i="8"/>
  <c r="AQ154" i="8"/>
  <c r="AL176" i="30"/>
  <c r="AO175" i="30"/>
  <c r="AL168" i="29"/>
  <c r="AO167" i="29"/>
  <c r="AO87" i="2"/>
  <c r="AL147" i="22"/>
  <c r="AO147" i="22" s="1"/>
  <c r="AQ88" i="2"/>
  <c r="AP87" i="2"/>
  <c r="AN148" i="22"/>
  <c r="AM147" i="22"/>
  <c r="AO90" i="8" l="1"/>
  <c r="AL177" i="30"/>
  <c r="AO176" i="30"/>
  <c r="AP154" i="8"/>
  <c r="AQ155" i="8"/>
  <c r="AL169" i="29"/>
  <c r="AO168" i="29"/>
  <c r="AO88" i="2"/>
  <c r="AL148" i="22"/>
  <c r="AO148" i="22" s="1"/>
  <c r="AQ89" i="2"/>
  <c r="AP88" i="2"/>
  <c r="AN149" i="22"/>
  <c r="AM148" i="22"/>
  <c r="AO91" i="8" l="1"/>
  <c r="AP155" i="8"/>
  <c r="AQ156" i="8"/>
  <c r="AL178" i="30"/>
  <c r="AO177" i="30"/>
  <c r="AL170" i="29"/>
  <c r="AO169" i="29"/>
  <c r="AO89" i="2"/>
  <c r="AL149" i="22"/>
  <c r="AO149" i="22" s="1"/>
  <c r="AQ90" i="2"/>
  <c r="AP89" i="2"/>
  <c r="AN150" i="22"/>
  <c r="AM149" i="22"/>
  <c r="AO92" i="8" l="1"/>
  <c r="AO178" i="30"/>
  <c r="AL179" i="30"/>
  <c r="AP156" i="8"/>
  <c r="AQ157" i="8"/>
  <c r="AO170" i="29"/>
  <c r="AL171" i="29"/>
  <c r="AO90" i="2"/>
  <c r="AL150" i="22"/>
  <c r="AO150" i="22" s="1"/>
  <c r="AQ91" i="2"/>
  <c r="AP90" i="2"/>
  <c r="AN151" i="22"/>
  <c r="AM150" i="22"/>
  <c r="AO93" i="8" l="1"/>
  <c r="AP157" i="8"/>
  <c r="AQ158" i="8"/>
  <c r="AQ159" i="8" s="1"/>
  <c r="AL180" i="30"/>
  <c r="AO179" i="30"/>
  <c r="AL172" i="29"/>
  <c r="AO171" i="29"/>
  <c r="AO91" i="2"/>
  <c r="AL151" i="22"/>
  <c r="AO151" i="22" s="1"/>
  <c r="AQ92" i="2"/>
  <c r="AP91" i="2"/>
  <c r="AN152" i="22"/>
  <c r="AM151" i="22"/>
  <c r="R3" i="30"/>
  <c r="R22" i="30"/>
  <c r="R4" i="30"/>
  <c r="R26" i="30"/>
  <c r="R10" i="30"/>
  <c r="R7" i="30"/>
  <c r="R13" i="30"/>
  <c r="R37" i="30"/>
  <c r="R42" i="30"/>
  <c r="R21" i="30"/>
  <c r="R5" i="30"/>
  <c r="R12" i="30"/>
  <c r="R44" i="30"/>
  <c r="R19" i="30"/>
  <c r="R6" i="30"/>
  <c r="R18" i="30"/>
  <c r="R41" i="30"/>
  <c r="R25" i="30"/>
  <c r="R11" i="30"/>
  <c r="R35" i="30"/>
  <c r="R15" i="30"/>
  <c r="R29" i="30"/>
  <c r="R20" i="30"/>
  <c r="R51" i="30"/>
  <c r="R24" i="30"/>
  <c r="R49" i="30"/>
  <c r="R27" i="30"/>
  <c r="R14" i="30"/>
  <c r="R28" i="30"/>
  <c r="R8" i="30"/>
  <c r="R23" i="30"/>
  <c r="R9" i="30"/>
  <c r="R43" i="30" l="1"/>
  <c r="R45" i="30" s="1"/>
  <c r="R68" i="30"/>
  <c r="R69" i="30" s="1"/>
  <c r="R30" i="30"/>
  <c r="R48" i="30" s="1"/>
  <c r="R50" i="30" s="1"/>
  <c r="R52" i="30" s="1"/>
  <c r="R60" i="30" s="1"/>
  <c r="R65" i="30"/>
  <c r="R66" i="30" s="1"/>
  <c r="R34" i="30"/>
  <c r="R36" i="30" s="1"/>
  <c r="R38" i="30" s="1"/>
  <c r="R57" i="30" s="1"/>
  <c r="AP159" i="8"/>
  <c r="AQ160" i="8"/>
  <c r="AO94" i="8"/>
  <c r="AO180" i="30"/>
  <c r="AL181" i="30"/>
  <c r="AP158" i="8"/>
  <c r="AL173" i="29"/>
  <c r="AO172" i="29"/>
  <c r="AO92" i="2"/>
  <c r="AL152" i="22"/>
  <c r="AO152" i="22" s="1"/>
  <c r="AQ93" i="2"/>
  <c r="AP92" i="2"/>
  <c r="AN153" i="22"/>
  <c r="AM152" i="22"/>
  <c r="R58" i="30" l="1"/>
  <c r="R47" i="29" s="1"/>
  <c r="R61" i="30"/>
  <c r="R48" i="29" s="1"/>
  <c r="AP160" i="8"/>
  <c r="AQ161" i="8"/>
  <c r="AO95" i="8"/>
  <c r="AL182" i="30"/>
  <c r="AO181" i="30"/>
  <c r="AL174" i="29"/>
  <c r="AO173" i="29"/>
  <c r="AO93" i="2"/>
  <c r="AL153" i="22"/>
  <c r="AO153" i="22" s="1"/>
  <c r="AQ94" i="2"/>
  <c r="AP93" i="2"/>
  <c r="AN154" i="22"/>
  <c r="AM153" i="22"/>
  <c r="R49" i="29" l="1"/>
  <c r="AP161" i="8"/>
  <c r="AQ162" i="8"/>
  <c r="AO96" i="8"/>
  <c r="AO182" i="30"/>
  <c r="AL183" i="30"/>
  <c r="AL175" i="29"/>
  <c r="AO174" i="29"/>
  <c r="AO94" i="2"/>
  <c r="AL154" i="22"/>
  <c r="AO154" i="22" s="1"/>
  <c r="AQ95" i="2"/>
  <c r="AP94" i="2"/>
  <c r="AN155" i="22"/>
  <c r="AM154" i="22"/>
  <c r="K7" i="8"/>
  <c r="K77" i="8"/>
  <c r="K3" i="8"/>
  <c r="K365" i="8"/>
  <c r="K79" i="8"/>
  <c r="K146" i="8"/>
  <c r="K41" i="8"/>
  <c r="K357" i="8"/>
  <c r="K229" i="8"/>
  <c r="K19" i="8"/>
  <c r="K299" i="8"/>
  <c r="K227" i="8"/>
  <c r="K292" i="8"/>
  <c r="K388" i="8"/>
  <c r="K43" i="8"/>
  <c r="K228" i="8"/>
  <c r="K275" i="8"/>
  <c r="K67" i="8"/>
  <c r="K387" i="8"/>
  <c r="K177" i="8"/>
  <c r="K389" i="8"/>
  <c r="K233" i="8"/>
  <c r="K301" i="8"/>
  <c r="K342" i="8"/>
  <c r="K397" i="8"/>
  <c r="K212" i="8"/>
  <c r="K279" i="8"/>
  <c r="K333" i="8"/>
  <c r="K259" i="8"/>
  <c r="K311" i="8"/>
  <c r="K293" i="8"/>
  <c r="K273" i="8"/>
  <c r="K119" i="8"/>
  <c r="K15" i="8"/>
  <c r="K82" i="8"/>
  <c r="K201" i="8"/>
  <c r="K139" i="8"/>
  <c r="K84" i="8"/>
  <c r="K147" i="8"/>
  <c r="K214" i="8"/>
  <c r="K37" i="8"/>
  <c r="K68" i="8"/>
  <c r="K238" i="8"/>
  <c r="K36" i="8"/>
  <c r="K356" i="8"/>
  <c r="K9" i="8"/>
  <c r="K175" i="8"/>
  <c r="K131" i="8"/>
  <c r="K141" i="8"/>
  <c r="K207" i="8"/>
  <c r="K237" i="8"/>
  <c r="K269" i="8"/>
  <c r="K163" i="8"/>
  <c r="K133" i="8"/>
  <c r="K173" i="8"/>
  <c r="K75" i="8"/>
  <c r="K143" i="8"/>
  <c r="K363" i="8"/>
  <c r="K242" i="8"/>
  <c r="K171" i="8"/>
  <c r="K46" i="8"/>
  <c r="K337" i="8"/>
  <c r="K174" i="8"/>
  <c r="K113" i="8"/>
  <c r="K71" i="8"/>
  <c r="K231" i="8"/>
  <c r="K407" i="8"/>
  <c r="K355" i="8"/>
  <c r="K145" i="8"/>
  <c r="K49" i="8"/>
  <c r="K116" i="8"/>
  <c r="K335" i="8"/>
  <c r="K402" i="8"/>
  <c r="K22" i="8"/>
  <c r="K105" i="8"/>
  <c r="K5" i="8"/>
  <c r="K18" i="8"/>
  <c r="K239" i="8"/>
  <c r="K150" i="8"/>
  <c r="K69" i="8"/>
  <c r="K137" i="8"/>
  <c r="K246" i="8"/>
  <c r="K323" i="8"/>
  <c r="K366" i="8"/>
  <c r="K203" i="8"/>
  <c r="K270" i="8"/>
  <c r="K278" i="8"/>
  <c r="K302" i="8"/>
  <c r="K359" i="8"/>
  <c r="K148" i="8"/>
  <c r="K114" i="8"/>
  <c r="K118" i="8"/>
  <c r="K395" i="8"/>
  <c r="K164" i="8"/>
  <c r="K393" i="8"/>
  <c r="K132" i="8"/>
  <c r="K260" i="8"/>
  <c r="K83" i="8"/>
  <c r="K243" i="8"/>
  <c r="K195" i="8"/>
  <c r="K261" i="8"/>
  <c r="K247" i="8"/>
  <c r="K180" i="8"/>
  <c r="K209" i="8"/>
  <c r="K179" i="8"/>
  <c r="K11" i="8"/>
  <c r="K196" i="8"/>
  <c r="K197" i="8"/>
  <c r="K52" i="8"/>
  <c r="K274" i="8"/>
  <c r="K327" i="8"/>
  <c r="K115" i="8"/>
  <c r="K406" i="8"/>
  <c r="K372" i="8"/>
  <c r="K51" i="8"/>
  <c r="K276" i="8"/>
  <c r="K343" i="8"/>
  <c r="K306" i="8"/>
  <c r="K142" i="8"/>
  <c r="K199" i="8"/>
  <c r="K103" i="8"/>
  <c r="K55" i="8"/>
  <c r="K17" i="8"/>
  <c r="K35" i="8"/>
  <c r="K45" i="8"/>
  <c r="K111" i="8"/>
  <c r="K135" i="8"/>
  <c r="K151" i="8"/>
  <c r="K206" i="8"/>
  <c r="K13" i="8"/>
  <c r="K295" i="8"/>
  <c r="K398" i="8"/>
  <c r="K369" i="8"/>
  <c r="K263" i="8"/>
  <c r="K291" i="8"/>
  <c r="K324" i="8"/>
  <c r="K391" i="8"/>
  <c r="K334" i="8"/>
  <c r="K101" i="8"/>
  <c r="K404" i="8"/>
  <c r="K205" i="8"/>
  <c r="K169" i="8"/>
  <c r="K73" i="8"/>
  <c r="K110" i="8"/>
  <c r="K307" i="8"/>
  <c r="K374" i="8"/>
  <c r="K370" i="8"/>
  <c r="K165" i="8"/>
  <c r="K331" i="8"/>
  <c r="K23" i="8"/>
  <c r="K100" i="8"/>
  <c r="K403" i="8"/>
  <c r="K310" i="8"/>
  <c r="K109" i="8"/>
  <c r="K329" i="8"/>
  <c r="K339" i="8"/>
  <c r="K371" i="8"/>
  <c r="K271" i="8"/>
  <c r="K87" i="8"/>
  <c r="K340" i="8"/>
  <c r="K297" i="8"/>
  <c r="K399" i="8"/>
  <c r="K361" i="8"/>
  <c r="K265" i="8"/>
  <c r="K86" i="8"/>
  <c r="K215" i="8"/>
  <c r="K178" i="8"/>
  <c r="K244" i="8"/>
  <c r="K305" i="8"/>
  <c r="K99" i="8"/>
  <c r="K167" i="8"/>
  <c r="K235" i="8"/>
  <c r="K81" i="8"/>
  <c r="K367" i="8"/>
  <c r="K210" i="8"/>
  <c r="K267" i="8"/>
  <c r="K338" i="8"/>
  <c r="K4" i="8"/>
  <c r="K308" i="8"/>
  <c r="K375" i="8"/>
  <c r="K183" i="8"/>
  <c r="K20" i="8"/>
  <c r="K39" i="8"/>
  <c r="K303" i="8"/>
  <c r="K78" i="8"/>
  <c r="K325" i="8"/>
  <c r="K14" i="8"/>
  <c r="K182" i="8"/>
  <c r="K47" i="8"/>
  <c r="K107" i="8"/>
  <c r="K54" i="8"/>
  <c r="K211" i="8"/>
  <c r="K241" i="8"/>
  <c r="K401" i="8"/>
  <c r="K50" i="8"/>
  <c r="K25" i="8" l="1"/>
  <c r="K8" i="8"/>
  <c r="K12" i="8"/>
  <c r="K21" i="8"/>
  <c r="K24" i="8"/>
  <c r="K48" i="8"/>
  <c r="K38" i="8"/>
  <c r="K42" i="8"/>
  <c r="K59" i="8"/>
  <c r="K60" i="8" s="1"/>
  <c r="K61" i="8"/>
  <c r="K89" i="8"/>
  <c r="K72" i="8"/>
  <c r="K76" i="8"/>
  <c r="K85" i="8"/>
  <c r="K88" i="8"/>
  <c r="K112" i="8"/>
  <c r="K102" i="8"/>
  <c r="K106" i="8"/>
  <c r="K123" i="8"/>
  <c r="K124" i="8" s="1"/>
  <c r="K125" i="8"/>
  <c r="K136" i="8"/>
  <c r="K140" i="8"/>
  <c r="K149" i="8"/>
  <c r="K152" i="8"/>
  <c r="K176" i="8"/>
  <c r="K166" i="8"/>
  <c r="K170" i="8"/>
  <c r="K187" i="8"/>
  <c r="K188" i="8" s="1"/>
  <c r="K189" i="8"/>
  <c r="K217" i="8"/>
  <c r="K200" i="8"/>
  <c r="K204" i="8"/>
  <c r="K213" i="8"/>
  <c r="K216" i="8"/>
  <c r="K240" i="8"/>
  <c r="K230" i="8"/>
  <c r="K234" i="8"/>
  <c r="K251" i="8"/>
  <c r="K252" i="8" s="1"/>
  <c r="K253" i="8"/>
  <c r="K281" i="8"/>
  <c r="K264" i="8"/>
  <c r="K268" i="8"/>
  <c r="K277" i="8"/>
  <c r="K280" i="8"/>
  <c r="K304" i="8"/>
  <c r="K294" i="8"/>
  <c r="K298" i="8"/>
  <c r="K315" i="8"/>
  <c r="K316" i="8" s="1"/>
  <c r="K317" i="8"/>
  <c r="K345" i="8"/>
  <c r="K328" i="8"/>
  <c r="K332" i="8"/>
  <c r="K341" i="8"/>
  <c r="K344" i="8"/>
  <c r="K368" i="8"/>
  <c r="K358" i="8"/>
  <c r="K362" i="8"/>
  <c r="K379" i="8"/>
  <c r="K380" i="8" s="1"/>
  <c r="K381" i="8"/>
  <c r="K392" i="8"/>
  <c r="K396" i="8"/>
  <c r="K405" i="8"/>
  <c r="K408" i="8"/>
  <c r="K16" i="8"/>
  <c r="K6" i="8"/>
  <c r="K27" i="8"/>
  <c r="K28" i="8" s="1"/>
  <c r="K10" i="8"/>
  <c r="K29" i="8"/>
  <c r="K57" i="8"/>
  <c r="K40" i="8"/>
  <c r="K44" i="8"/>
  <c r="K53" i="8"/>
  <c r="K56" i="8"/>
  <c r="K80" i="8"/>
  <c r="K70" i="8"/>
  <c r="K91" i="8"/>
  <c r="K92" i="8" s="1"/>
  <c r="K74" i="8"/>
  <c r="K93" i="8"/>
  <c r="K121" i="8"/>
  <c r="K153" i="8" s="1"/>
  <c r="K185" i="8" s="1"/>
  <c r="K104" i="8"/>
  <c r="K108" i="8"/>
  <c r="K117" i="8"/>
  <c r="K120" i="8"/>
  <c r="K144" i="8"/>
  <c r="K134" i="8"/>
  <c r="K138" i="8"/>
  <c r="K155" i="8"/>
  <c r="K156" i="8" s="1"/>
  <c r="K157" i="8"/>
  <c r="K168" i="8"/>
  <c r="K172" i="8"/>
  <c r="K181" i="8"/>
  <c r="K184" i="8"/>
  <c r="K208" i="8"/>
  <c r="K198" i="8"/>
  <c r="K219" i="8"/>
  <c r="K220" i="8" s="1"/>
  <c r="K202" i="8"/>
  <c r="K221" i="8"/>
  <c r="K249" i="8"/>
  <c r="K232" i="8"/>
  <c r="K236" i="8"/>
  <c r="K245" i="8"/>
  <c r="K248" i="8"/>
  <c r="K272" i="8"/>
  <c r="K262" i="8"/>
  <c r="K283" i="8"/>
  <c r="K284" i="8" s="1"/>
  <c r="K266" i="8"/>
  <c r="K285" i="8"/>
  <c r="K313" i="8"/>
  <c r="K296" i="8"/>
  <c r="K300" i="8"/>
  <c r="K309" i="8"/>
  <c r="K312" i="8"/>
  <c r="K336" i="8"/>
  <c r="K326" i="8"/>
  <c r="K347" i="8"/>
  <c r="K348" i="8" s="1"/>
  <c r="K330" i="8"/>
  <c r="K349" i="8"/>
  <c r="K377" i="8"/>
  <c r="K360" i="8"/>
  <c r="K364" i="8"/>
  <c r="K373" i="8"/>
  <c r="K376" i="8"/>
  <c r="K420" i="8"/>
  <c r="K409" i="8" s="1"/>
  <c r="K400" i="8"/>
  <c r="K390" i="8"/>
  <c r="K394" i="8"/>
  <c r="K411" i="8"/>
  <c r="K412" i="8" s="1"/>
  <c r="K413" i="8"/>
  <c r="AP162" i="8"/>
  <c r="AQ163" i="8"/>
  <c r="AO97" i="8"/>
  <c r="AL184" i="30"/>
  <c r="AO183" i="30"/>
  <c r="AL176" i="29"/>
  <c r="AO175" i="29"/>
  <c r="AO95" i="2"/>
  <c r="AL155" i="22"/>
  <c r="AO155" i="22" s="1"/>
  <c r="AQ96" i="2"/>
  <c r="AP95" i="2"/>
  <c r="AN156" i="22"/>
  <c r="AM155" i="22"/>
  <c r="K414" i="8" l="1"/>
  <c r="K415" i="8"/>
  <c r="K416" i="8" s="1"/>
  <c r="K158" i="8"/>
  <c r="K159" i="8"/>
  <c r="K160" i="8" s="1"/>
  <c r="K95" i="8"/>
  <c r="K96" i="8" s="1"/>
  <c r="K94" i="8"/>
  <c r="K31" i="8"/>
  <c r="K32" i="8" s="1"/>
  <c r="K30" i="8"/>
  <c r="K383" i="8"/>
  <c r="K384" i="8" s="1"/>
  <c r="K382" i="8"/>
  <c r="K319" i="8"/>
  <c r="K320" i="8" s="1"/>
  <c r="K318" i="8"/>
  <c r="K255" i="8"/>
  <c r="K256" i="8" s="1"/>
  <c r="K254" i="8"/>
  <c r="K191" i="8"/>
  <c r="K192" i="8" s="1"/>
  <c r="K190" i="8"/>
  <c r="K351" i="8"/>
  <c r="K352" i="8" s="1"/>
  <c r="K350" i="8"/>
  <c r="K287" i="8"/>
  <c r="K288" i="8" s="1"/>
  <c r="K286" i="8"/>
  <c r="K223" i="8"/>
  <c r="K224" i="8" s="1"/>
  <c r="K222" i="8"/>
  <c r="K127" i="8"/>
  <c r="K128" i="8" s="1"/>
  <c r="K126" i="8"/>
  <c r="K63" i="8"/>
  <c r="K64" i="8" s="1"/>
  <c r="K62" i="8"/>
  <c r="AP163" i="8"/>
  <c r="AQ164" i="8"/>
  <c r="AO98" i="8"/>
  <c r="AL185" i="30"/>
  <c r="AO184" i="30"/>
  <c r="AL177" i="29"/>
  <c r="AO176" i="29"/>
  <c r="AO96" i="2"/>
  <c r="AL156" i="22"/>
  <c r="AO156" i="22" s="1"/>
  <c r="AQ97" i="2"/>
  <c r="AP96" i="2"/>
  <c r="AN157" i="22"/>
  <c r="AM156" i="22"/>
  <c r="Q5" i="22"/>
  <c r="Q22" i="22"/>
  <c r="Q20" i="22"/>
  <c r="Q19" i="22"/>
  <c r="Q23" i="22"/>
  <c r="Q12" i="22"/>
  <c r="Q6" i="22"/>
  <c r="Q13" i="22"/>
  <c r="AP164" i="8" l="1"/>
  <c r="AQ165" i="8"/>
  <c r="AO99" i="8"/>
  <c r="AO185" i="30"/>
  <c r="AL186" i="30"/>
  <c r="AL178" i="29"/>
  <c r="AO177" i="29"/>
  <c r="AO97" i="2"/>
  <c r="AL157" i="22"/>
  <c r="AO157" i="22" s="1"/>
  <c r="AQ98" i="2"/>
  <c r="AP97" i="2"/>
  <c r="AN158" i="22"/>
  <c r="AM157" i="22"/>
  <c r="Q37" i="22"/>
  <c r="Q34" i="22"/>
  <c r="Q3" i="22"/>
  <c r="Q14" i="22"/>
  <c r="Q21" i="22"/>
  <c r="Q15" i="22"/>
  <c r="Q35" i="22"/>
  <c r="Q7" i="22"/>
  <c r="Q38" i="22"/>
  <c r="Q4" i="22"/>
  <c r="Q36" i="22"/>
  <c r="Q11" i="22"/>
  <c r="Q26" i="22" l="1"/>
  <c r="Q42" i="22" s="1"/>
  <c r="Q30" i="22"/>
  <c r="Q46" i="22" s="1"/>
  <c r="Q29" i="22"/>
  <c r="Q45" i="22" s="1"/>
  <c r="Q28" i="22"/>
  <c r="Q44" i="22" s="1"/>
  <c r="Q27" i="22"/>
  <c r="Q43" i="22" s="1"/>
  <c r="Q39" i="22"/>
  <c r="AQ166" i="8"/>
  <c r="AP165" i="8"/>
  <c r="AO100" i="8"/>
  <c r="AL187" i="30"/>
  <c r="AO186" i="30"/>
  <c r="AL179" i="29"/>
  <c r="AO178" i="29"/>
  <c r="AO98" i="2"/>
  <c r="AL158" i="22"/>
  <c r="AO158" i="22" s="1"/>
  <c r="AQ99" i="2"/>
  <c r="AP98" i="2"/>
  <c r="AN159" i="22"/>
  <c r="AM158" i="22"/>
  <c r="J161" i="28"/>
  <c r="L161" i="28" l="1"/>
  <c r="Q31" i="22"/>
  <c r="Q47" i="22" s="1"/>
  <c r="AP166" i="8"/>
  <c r="AQ167" i="8"/>
  <c r="AO101" i="8"/>
  <c r="AO187" i="30"/>
  <c r="AL188" i="30"/>
  <c r="AL180" i="29"/>
  <c r="AO179" i="29"/>
  <c r="AO99" i="2"/>
  <c r="AL159" i="22"/>
  <c r="AO159" i="22" s="1"/>
  <c r="AQ100" i="2"/>
  <c r="AP99" i="2"/>
  <c r="AN160" i="22"/>
  <c r="AM159" i="22"/>
  <c r="AP167" i="8" l="1"/>
  <c r="AQ168" i="8"/>
  <c r="AP168" i="8" s="1"/>
  <c r="AO102" i="8"/>
  <c r="AL189" i="30"/>
  <c r="AO188" i="30"/>
  <c r="AO180" i="29"/>
  <c r="AL181" i="29"/>
  <c r="AO100" i="2"/>
  <c r="AL160" i="22"/>
  <c r="AO160" i="22" s="1"/>
  <c r="AQ101" i="2"/>
  <c r="AP100" i="2"/>
  <c r="AN161" i="22"/>
  <c r="AM160" i="22"/>
  <c r="AO103" i="8" l="1"/>
  <c r="AO189" i="30"/>
  <c r="AL190" i="30"/>
  <c r="AL182" i="29"/>
  <c r="AO181" i="29"/>
  <c r="AO101" i="2"/>
  <c r="AL161" i="22"/>
  <c r="AO161" i="22" s="1"/>
  <c r="AQ102" i="2"/>
  <c r="AP101" i="2"/>
  <c r="AN162" i="22"/>
  <c r="AM161" i="22"/>
  <c r="AO104" i="8" l="1"/>
  <c r="AL191" i="30"/>
  <c r="AO190" i="30"/>
  <c r="AQ169" i="8"/>
  <c r="AO182" i="29"/>
  <c r="AL183" i="29"/>
  <c r="AO102" i="2"/>
  <c r="AL162" i="22"/>
  <c r="AO162" i="22" s="1"/>
  <c r="AQ103" i="2"/>
  <c r="AP102" i="2"/>
  <c r="AN163" i="22"/>
  <c r="AM162" i="22"/>
  <c r="AO105" i="8" l="1"/>
  <c r="AP169" i="8"/>
  <c r="AQ170" i="8"/>
  <c r="AO191" i="30"/>
  <c r="AL192" i="30"/>
  <c r="AL184" i="29"/>
  <c r="AO183" i="29"/>
  <c r="AO103" i="2"/>
  <c r="AL163" i="22"/>
  <c r="AO163" i="22" s="1"/>
  <c r="AQ104" i="2"/>
  <c r="AP103" i="2"/>
  <c r="AN164" i="22"/>
  <c r="AM163" i="22"/>
  <c r="AO106" i="8" l="1"/>
  <c r="AO192" i="30"/>
  <c r="AL193" i="30"/>
  <c r="AP170" i="8"/>
  <c r="AQ171" i="8"/>
  <c r="AL185" i="29"/>
  <c r="AO184" i="29"/>
  <c r="AO104" i="2"/>
  <c r="AL164" i="22"/>
  <c r="AO164" i="22" s="1"/>
  <c r="AQ105" i="2"/>
  <c r="AP104" i="2"/>
  <c r="AN165" i="22"/>
  <c r="AM164" i="22"/>
  <c r="AO107" i="8" l="1"/>
  <c r="AP171" i="8"/>
  <c r="AQ172" i="8"/>
  <c r="AO193" i="30"/>
  <c r="AL194" i="30"/>
  <c r="AO185" i="29"/>
  <c r="AL186" i="29"/>
  <c r="AO105" i="2"/>
  <c r="AL165" i="22"/>
  <c r="AO165" i="22" s="1"/>
  <c r="AQ106" i="2"/>
  <c r="AP105" i="2"/>
  <c r="AN166" i="22"/>
  <c r="AM165" i="22"/>
  <c r="AO108" i="8" l="1"/>
  <c r="AO194" i="30"/>
  <c r="AL195" i="30"/>
  <c r="AP172" i="8"/>
  <c r="AQ173" i="8"/>
  <c r="AL187" i="29"/>
  <c r="AO186" i="29"/>
  <c r="AO106" i="2"/>
  <c r="AL166" i="22"/>
  <c r="AO166" i="22" s="1"/>
  <c r="AQ107" i="2"/>
  <c r="AP106" i="2"/>
  <c r="AN167" i="22"/>
  <c r="AM166" i="22"/>
  <c r="L242" i="8"/>
  <c r="L109" i="8"/>
  <c r="L399" i="8"/>
  <c r="L265" i="8"/>
  <c r="L131" i="8"/>
  <c r="L406" i="8"/>
  <c r="L303" i="8"/>
  <c r="L169" i="8"/>
  <c r="L35" i="8"/>
  <c r="L241" i="8"/>
  <c r="L107" i="8"/>
  <c r="L391" i="8"/>
  <c r="L310" i="8"/>
  <c r="L327" i="8"/>
  <c r="L133" i="8"/>
  <c r="L325" i="8"/>
  <c r="L203" i="8"/>
  <c r="L135" i="8"/>
  <c r="L68" i="8"/>
  <c r="L55" i="8"/>
  <c r="L359" i="8"/>
  <c r="L292" i="8"/>
  <c r="L215" i="8"/>
  <c r="L273" i="8"/>
  <c r="L139" i="8"/>
  <c r="L374" i="8"/>
  <c r="L367" i="8"/>
  <c r="L301" i="8"/>
  <c r="L196" i="8"/>
  <c r="L366" i="8"/>
  <c r="L179" i="8"/>
  <c r="L9" i="8"/>
  <c r="L244" i="8"/>
  <c r="L178" i="8"/>
  <c r="L111" i="8"/>
  <c r="L17" i="8"/>
  <c r="L356" i="8"/>
  <c r="L279" i="8"/>
  <c r="L13" i="8"/>
  <c r="L148" i="8"/>
  <c r="L82" i="8"/>
  <c r="L15" i="8"/>
  <c r="L297" i="8"/>
  <c r="L163" i="8"/>
  <c r="L142" i="8"/>
  <c r="L45" i="8"/>
  <c r="L363" i="8"/>
  <c r="L227" i="8"/>
  <c r="L150" i="8"/>
  <c r="L83" i="8"/>
  <c r="L397" i="8"/>
  <c r="L329" i="8"/>
  <c r="L261" i="8"/>
  <c r="L401" i="8"/>
  <c r="L267" i="8"/>
  <c r="L132" i="8"/>
  <c r="L403" i="8"/>
  <c r="L337" i="8"/>
  <c r="L270" i="8"/>
  <c r="L86" i="8"/>
  <c r="L75" i="8"/>
  <c r="L299" i="8"/>
  <c r="L113" i="8"/>
  <c r="L306" i="8"/>
  <c r="L147" i="8"/>
  <c r="L81" i="8"/>
  <c r="L14" i="8"/>
  <c r="L11" i="8"/>
  <c r="L371" i="8"/>
  <c r="L305" i="8"/>
  <c r="L195" i="8"/>
  <c r="L118" i="8"/>
  <c r="L51" i="8"/>
  <c r="L36" i="8"/>
  <c r="L388" i="8"/>
  <c r="L311" i="8"/>
  <c r="L119" i="8"/>
  <c r="L343" i="8"/>
  <c r="L146" i="8"/>
  <c r="L235" i="8"/>
  <c r="L387" i="8"/>
  <c r="L243" i="8"/>
  <c r="L110" i="8"/>
  <c r="L395" i="8"/>
  <c r="L260" i="8"/>
  <c r="L37" i="8"/>
  <c r="L238" i="8"/>
  <c r="L171" i="8"/>
  <c r="L103" i="8"/>
  <c r="L151" i="8"/>
  <c r="L84" i="8"/>
  <c r="L18" i="8"/>
  <c r="L237" i="8"/>
  <c r="L259" i="8"/>
  <c r="L295" i="8"/>
  <c r="L361" i="8"/>
  <c r="L79" i="8"/>
  <c r="L173" i="8"/>
  <c r="L105" i="8"/>
  <c r="L4" i="8"/>
  <c r="L340" i="8"/>
  <c r="L274" i="8"/>
  <c r="L207" i="8"/>
  <c r="L210" i="8"/>
  <c r="L143" i="8"/>
  <c r="L77" i="8"/>
  <c r="L357" i="8"/>
  <c r="L291" i="8"/>
  <c r="L214" i="8"/>
  <c r="L233" i="8"/>
  <c r="L52" i="8"/>
  <c r="L276" i="8"/>
  <c r="L228" i="8"/>
  <c r="L293" i="8"/>
  <c r="L339" i="8"/>
  <c r="L206" i="8"/>
  <c r="L71" i="8"/>
  <c r="L307" i="8"/>
  <c r="L174" i="8"/>
  <c r="L39" i="8"/>
  <c r="L141" i="8"/>
  <c r="L73" i="8"/>
  <c r="L5" i="8"/>
  <c r="L365" i="8"/>
  <c r="L229" i="8"/>
  <c r="L278" i="8"/>
  <c r="L101" i="8"/>
  <c r="L115" i="8"/>
  <c r="L67" i="8"/>
  <c r="L100" i="8"/>
  <c r="L211" i="8"/>
  <c r="L145" i="8"/>
  <c r="L78" i="8"/>
  <c r="L389" i="8"/>
  <c r="L323" i="8"/>
  <c r="L246" i="8"/>
  <c r="L324" i="8"/>
  <c r="L180" i="8"/>
  <c r="L47" i="8"/>
  <c r="L398" i="8"/>
  <c r="L331" i="8"/>
  <c r="L263" i="8"/>
  <c r="L177" i="8"/>
  <c r="L183" i="8"/>
  <c r="L182" i="8"/>
  <c r="L334" i="8"/>
  <c r="L199" i="8"/>
  <c r="L50" i="8"/>
  <c r="L302" i="8"/>
  <c r="L167" i="8"/>
  <c r="L23" i="8"/>
  <c r="L164" i="8"/>
  <c r="L87" i="8"/>
  <c r="L20" i="8"/>
  <c r="L333" i="8"/>
  <c r="L197" i="8"/>
  <c r="L54" i="8"/>
  <c r="L370" i="8"/>
  <c r="L393" i="8"/>
  <c r="L212" i="8"/>
  <c r="L369" i="8"/>
  <c r="L375" i="8"/>
  <c r="L247" i="8"/>
  <c r="L114" i="8"/>
  <c r="L22" i="8"/>
  <c r="L404" i="8"/>
  <c r="L338" i="8"/>
  <c r="L271" i="8"/>
  <c r="L308" i="8"/>
  <c r="L175" i="8"/>
  <c r="L41" i="8"/>
  <c r="L3" i="8"/>
  <c r="L355" i="8"/>
  <c r="L19" i="8"/>
  <c r="L43" i="8"/>
  <c r="L116" i="8"/>
  <c r="L46" i="8"/>
  <c r="L49" i="8"/>
  <c r="L165" i="8"/>
  <c r="L99" i="8"/>
  <c r="L402" i="8"/>
  <c r="L335" i="8"/>
  <c r="L269" i="8"/>
  <c r="L201" i="8"/>
  <c r="L205" i="8"/>
  <c r="L137" i="8"/>
  <c r="L69" i="8"/>
  <c r="L342" i="8"/>
  <c r="L275" i="8"/>
  <c r="L209" i="8"/>
  <c r="L7" i="8"/>
  <c r="L231" i="8"/>
  <c r="L407" i="8"/>
  <c r="L239" i="8"/>
  <c r="L372" i="8"/>
  <c r="L25" i="8" l="1"/>
  <c r="L8" i="8"/>
  <c r="L12" i="8"/>
  <c r="L21" i="8"/>
  <c r="L24" i="8"/>
  <c r="L48" i="8"/>
  <c r="L38" i="8"/>
  <c r="L42" i="8"/>
  <c r="L59" i="8"/>
  <c r="L60" i="8" s="1"/>
  <c r="L61" i="8"/>
  <c r="L89" i="8"/>
  <c r="L72" i="8"/>
  <c r="L76" i="8"/>
  <c r="L85" i="8"/>
  <c r="L88" i="8"/>
  <c r="L112" i="8"/>
  <c r="L102" i="8"/>
  <c r="L106" i="8"/>
  <c r="L123" i="8"/>
  <c r="L124" i="8" s="1"/>
  <c r="L125" i="8"/>
  <c r="L136" i="8"/>
  <c r="L140" i="8"/>
  <c r="L149" i="8"/>
  <c r="L152" i="8"/>
  <c r="L176" i="8"/>
  <c r="L166" i="8"/>
  <c r="L170" i="8"/>
  <c r="L187" i="8"/>
  <c r="L188" i="8" s="1"/>
  <c r="L189" i="8"/>
  <c r="L217" i="8"/>
  <c r="L200" i="8"/>
  <c r="L204" i="8"/>
  <c r="L213" i="8"/>
  <c r="L216" i="8"/>
  <c r="L240" i="8"/>
  <c r="L230" i="8"/>
  <c r="L234" i="8"/>
  <c r="L251" i="8"/>
  <c r="L252" i="8" s="1"/>
  <c r="L253" i="8"/>
  <c r="L281" i="8"/>
  <c r="L264" i="8"/>
  <c r="L268" i="8"/>
  <c r="L277" i="8"/>
  <c r="L280" i="8"/>
  <c r="L304" i="8"/>
  <c r="L294" i="8"/>
  <c r="L298" i="8"/>
  <c r="L315" i="8"/>
  <c r="L316" i="8" s="1"/>
  <c r="L317" i="8"/>
  <c r="L345" i="8"/>
  <c r="L328" i="8"/>
  <c r="L332" i="8"/>
  <c r="L341" i="8"/>
  <c r="L344" i="8"/>
  <c r="L368" i="8"/>
  <c r="L358" i="8"/>
  <c r="L362" i="8"/>
  <c r="L379" i="8"/>
  <c r="L380" i="8" s="1"/>
  <c r="L381" i="8"/>
  <c r="L392" i="8"/>
  <c r="L396" i="8"/>
  <c r="L405" i="8"/>
  <c r="L408" i="8"/>
  <c r="L413" i="8"/>
  <c r="L16" i="8"/>
  <c r="L6" i="8"/>
  <c r="L27" i="8"/>
  <c r="L28" i="8" s="1"/>
  <c r="L10" i="8"/>
  <c r="L29" i="8"/>
  <c r="L57" i="8"/>
  <c r="L40" i="8"/>
  <c r="L44" i="8"/>
  <c r="L53" i="8"/>
  <c r="L56" i="8"/>
  <c r="L80" i="8"/>
  <c r="L70" i="8"/>
  <c r="L91" i="8"/>
  <c r="L92" i="8" s="1"/>
  <c r="L74" i="8"/>
  <c r="L93" i="8"/>
  <c r="L121" i="8"/>
  <c r="L153" i="8" s="1"/>
  <c r="L185" i="8" s="1"/>
  <c r="L104" i="8"/>
  <c r="L108" i="8"/>
  <c r="L117" i="8"/>
  <c r="L120" i="8"/>
  <c r="L144" i="8"/>
  <c r="L134" i="8"/>
  <c r="L138" i="8"/>
  <c r="L155" i="8"/>
  <c r="L156" i="8" s="1"/>
  <c r="L157" i="8"/>
  <c r="L168" i="8"/>
  <c r="L172" i="8"/>
  <c r="L181" i="8"/>
  <c r="L184" i="8"/>
  <c r="L208" i="8"/>
  <c r="L198" i="8"/>
  <c r="L219" i="8"/>
  <c r="L220" i="8" s="1"/>
  <c r="L202" i="8"/>
  <c r="L221" i="8"/>
  <c r="L249" i="8"/>
  <c r="L232" i="8"/>
  <c r="L236" i="8"/>
  <c r="L245" i="8"/>
  <c r="L248" i="8"/>
  <c r="L272" i="8"/>
  <c r="L262" i="8"/>
  <c r="L283" i="8"/>
  <c r="L284" i="8" s="1"/>
  <c r="L266" i="8"/>
  <c r="L285" i="8"/>
  <c r="L313" i="8"/>
  <c r="L296" i="8"/>
  <c r="L300" i="8"/>
  <c r="L309" i="8"/>
  <c r="L312" i="8"/>
  <c r="L336" i="8"/>
  <c r="L326" i="8"/>
  <c r="L347" i="8"/>
  <c r="L348" i="8" s="1"/>
  <c r="L330" i="8"/>
  <c r="L349" i="8"/>
  <c r="L377" i="8"/>
  <c r="L360" i="8"/>
  <c r="L364" i="8"/>
  <c r="L373" i="8"/>
  <c r="L376" i="8"/>
  <c r="L420" i="8"/>
  <c r="L409" i="8" s="1"/>
  <c r="L400" i="8"/>
  <c r="L390" i="8"/>
  <c r="L394" i="8"/>
  <c r="L411" i="8"/>
  <c r="L412" i="8" s="1"/>
  <c r="AO109" i="8"/>
  <c r="AP173" i="8"/>
  <c r="AQ174" i="8"/>
  <c r="AO195" i="30"/>
  <c r="AL196" i="30"/>
  <c r="AO187" i="29"/>
  <c r="AL188" i="29"/>
  <c r="AO107" i="2"/>
  <c r="AL167" i="22"/>
  <c r="AO167" i="22" s="1"/>
  <c r="AQ108" i="2"/>
  <c r="AP107" i="2"/>
  <c r="AN168" i="22"/>
  <c r="AM167" i="22"/>
  <c r="L350" i="8" l="1"/>
  <c r="L351" i="8"/>
  <c r="L352" i="8" s="1"/>
  <c r="L286" i="8"/>
  <c r="L287" i="8"/>
  <c r="L288" i="8" s="1"/>
  <c r="L222" i="8"/>
  <c r="L223" i="8"/>
  <c r="L224" i="8" s="1"/>
  <c r="L415" i="8"/>
  <c r="L416" i="8" s="1"/>
  <c r="L414" i="8"/>
  <c r="L382" i="8"/>
  <c r="L383" i="8"/>
  <c r="L384" i="8" s="1"/>
  <c r="L318" i="8"/>
  <c r="L319" i="8"/>
  <c r="L320" i="8" s="1"/>
  <c r="L254" i="8"/>
  <c r="L255" i="8"/>
  <c r="L256" i="8" s="1"/>
  <c r="L190" i="8"/>
  <c r="L191" i="8"/>
  <c r="L192" i="8" s="1"/>
  <c r="L159" i="8"/>
  <c r="L160" i="8" s="1"/>
  <c r="L158" i="8"/>
  <c r="L94" i="8"/>
  <c r="L95" i="8"/>
  <c r="L96" i="8" s="1"/>
  <c r="L30" i="8"/>
  <c r="L31" i="8"/>
  <c r="L32" i="8" s="1"/>
  <c r="L126" i="8"/>
  <c r="L127" i="8"/>
  <c r="L128" i="8" s="1"/>
  <c r="L62" i="8"/>
  <c r="L63" i="8"/>
  <c r="L64" i="8" s="1"/>
  <c r="AO110" i="8"/>
  <c r="AO196" i="30"/>
  <c r="AL197" i="30"/>
  <c r="AP174" i="8"/>
  <c r="AQ175" i="8"/>
  <c r="AL189" i="29"/>
  <c r="AO188" i="29"/>
  <c r="AO108" i="2"/>
  <c r="AL168" i="22"/>
  <c r="AO168" i="22" s="1"/>
  <c r="AQ109" i="2"/>
  <c r="AP108" i="2"/>
  <c r="AN169" i="22"/>
  <c r="AM168" i="22"/>
  <c r="G13" i="30"/>
  <c r="R13" i="22"/>
  <c r="G5" i="30"/>
  <c r="R15" i="22"/>
  <c r="R14" i="22"/>
  <c r="G21" i="30"/>
  <c r="G11" i="30"/>
  <c r="R3" i="22"/>
  <c r="R6" i="22"/>
  <c r="G4" i="30"/>
  <c r="G18" i="30"/>
  <c r="G15" i="30"/>
  <c r="G20" i="30"/>
  <c r="R4" i="22"/>
  <c r="R11" i="22"/>
  <c r="G27" i="30"/>
  <c r="G28" i="30"/>
  <c r="G8" i="30"/>
  <c r="R20" i="22"/>
  <c r="G9" i="30"/>
  <c r="G23" i="30"/>
  <c r="R22" i="22"/>
  <c r="G3" i="30"/>
  <c r="G10" i="30"/>
  <c r="G12" i="30"/>
  <c r="G7" i="30"/>
  <c r="G25" i="30"/>
  <c r="G26" i="30"/>
  <c r="R21" i="22"/>
  <c r="R19" i="22"/>
  <c r="G24" i="30"/>
  <c r="G19" i="30"/>
  <c r="G22" i="30"/>
  <c r="G6" i="30"/>
  <c r="R5" i="22"/>
  <c r="R12" i="22"/>
  <c r="R7" i="22"/>
  <c r="R27" i="22" l="1"/>
  <c r="R29" i="22"/>
  <c r="R26" i="22"/>
  <c r="R28" i="22"/>
  <c r="G34" i="30"/>
  <c r="G36" i="30" s="1"/>
  <c r="G30" i="30"/>
  <c r="G48" i="30" s="1"/>
  <c r="G50" i="30" s="1"/>
  <c r="G52" i="30" s="1"/>
  <c r="AO197" i="30"/>
  <c r="AO111" i="8"/>
  <c r="AP175" i="8"/>
  <c r="AQ176" i="8"/>
  <c r="AL190" i="29"/>
  <c r="AO189" i="29"/>
  <c r="AO109" i="2"/>
  <c r="AL169" i="22"/>
  <c r="AO169" i="22" s="1"/>
  <c r="AQ110" i="2"/>
  <c r="AP109" i="2"/>
  <c r="AN170" i="22"/>
  <c r="AM169" i="22"/>
  <c r="J174" i="28"/>
  <c r="R36" i="22"/>
  <c r="R35" i="22"/>
  <c r="R37" i="22"/>
  <c r="R34" i="22"/>
  <c r="R23" i="22"/>
  <c r="R38" i="22"/>
  <c r="L174" i="28" l="1"/>
  <c r="R30" i="22"/>
  <c r="R46" i="22" s="1"/>
  <c r="R39" i="22"/>
  <c r="R31" i="22"/>
  <c r="R42" i="22"/>
  <c r="R43" i="22"/>
  <c r="R44" i="22"/>
  <c r="R45" i="22"/>
  <c r="G53" i="30"/>
  <c r="H53" i="30" s="1"/>
  <c r="I53" i="30" s="1"/>
  <c r="J53" i="30" s="1"/>
  <c r="K53" i="30" s="1"/>
  <c r="L53" i="30" s="1"/>
  <c r="M53" i="30" s="1"/>
  <c r="N53" i="30" s="1"/>
  <c r="O53" i="30" s="1"/>
  <c r="P53" i="30" s="1"/>
  <c r="Q53" i="30" s="1"/>
  <c r="R53" i="30" s="1"/>
  <c r="G60" i="30"/>
  <c r="G38" i="30"/>
  <c r="D58" i="30"/>
  <c r="D47" i="29" s="1"/>
  <c r="G55" i="30"/>
  <c r="AO112" i="8"/>
  <c r="AP176" i="8"/>
  <c r="AQ177" i="8"/>
  <c r="AL191" i="29"/>
  <c r="AO190" i="29"/>
  <c r="AO110" i="2"/>
  <c r="AL170" i="22"/>
  <c r="AO170" i="22" s="1"/>
  <c r="AQ111" i="2"/>
  <c r="AP110" i="2"/>
  <c r="AN171" i="22"/>
  <c r="AM170" i="22"/>
  <c r="G56" i="30" l="1"/>
  <c r="G59" i="30"/>
  <c r="G61" i="30" s="1"/>
  <c r="G48" i="29" s="1"/>
  <c r="G64" i="30"/>
  <c r="G66" i="30" s="1"/>
  <c r="G67" i="30"/>
  <c r="G69" i="30" s="1"/>
  <c r="R47" i="22"/>
  <c r="G39" i="30"/>
  <c r="H39" i="30" s="1"/>
  <c r="I39" i="30" s="1"/>
  <c r="J39" i="30" s="1"/>
  <c r="K39" i="30" s="1"/>
  <c r="L39" i="30" s="1"/>
  <c r="M39" i="30" s="1"/>
  <c r="N39" i="30" s="1"/>
  <c r="O39" i="30" s="1"/>
  <c r="P39" i="30" s="1"/>
  <c r="Q39" i="30" s="1"/>
  <c r="R39" i="30" s="1"/>
  <c r="G57" i="30"/>
  <c r="G63" i="30"/>
  <c r="AO113" i="8"/>
  <c r="AP177" i="8"/>
  <c r="AQ178" i="8"/>
  <c r="AL192" i="29"/>
  <c r="AO191" i="29"/>
  <c r="AO111" i="2"/>
  <c r="AL171" i="22"/>
  <c r="AO171" i="22" s="1"/>
  <c r="AQ112" i="2"/>
  <c r="AP111" i="2"/>
  <c r="AN172" i="22"/>
  <c r="AM171" i="22"/>
  <c r="G58" i="30" l="1"/>
  <c r="G47" i="29" s="1"/>
  <c r="AO114" i="8"/>
  <c r="AP178" i="8"/>
  <c r="AQ179" i="8"/>
  <c r="AO192" i="29"/>
  <c r="AL193" i="29"/>
  <c r="AO112" i="2"/>
  <c r="AL172" i="22"/>
  <c r="AO172" i="22" s="1"/>
  <c r="AQ113" i="2"/>
  <c r="AP112" i="2"/>
  <c r="AN173" i="22"/>
  <c r="AM172" i="22"/>
  <c r="AO115" i="8" l="1"/>
  <c r="AP179" i="8"/>
  <c r="AQ180" i="8"/>
  <c r="AO193" i="29"/>
  <c r="AL194" i="29"/>
  <c r="AO113" i="2"/>
  <c r="AL173" i="22"/>
  <c r="AO173" i="22" s="1"/>
  <c r="AQ114" i="2"/>
  <c r="AP113" i="2"/>
  <c r="AN174" i="22"/>
  <c r="AM173" i="22"/>
  <c r="AO116" i="8" l="1"/>
  <c r="AP180" i="8"/>
  <c r="AQ181" i="8"/>
  <c r="AL195" i="29"/>
  <c r="AO194" i="29"/>
  <c r="AO114" i="2"/>
  <c r="AL174" i="22"/>
  <c r="AO174" i="22" s="1"/>
  <c r="AQ115" i="2"/>
  <c r="AP114" i="2"/>
  <c r="AN175" i="22"/>
  <c r="AM174" i="22"/>
  <c r="G23" i="29"/>
  <c r="G35" i="29"/>
  <c r="G21" i="29"/>
  <c r="G36" i="29"/>
  <c r="G24" i="29"/>
  <c r="G28" i="29"/>
  <c r="G11" i="29"/>
  <c r="G7" i="29"/>
  <c r="G22" i="29"/>
  <c r="G20" i="29"/>
  <c r="G10" i="29"/>
  <c r="G37" i="29"/>
  <c r="G9" i="29"/>
  <c r="G4" i="29"/>
  <c r="G29" i="29"/>
  <c r="G5" i="29"/>
  <c r="G26" i="29"/>
  <c r="G3" i="29"/>
  <c r="G19" i="29"/>
  <c r="G6" i="29"/>
  <c r="G25" i="29"/>
  <c r="G8" i="29"/>
  <c r="G12" i="29"/>
  <c r="G27" i="29"/>
  <c r="G34" i="29"/>
  <c r="G13" i="29"/>
  <c r="AO117" i="8" l="1"/>
  <c r="G55" i="29"/>
  <c r="G108" i="29"/>
  <c r="G110" i="29"/>
  <c r="G109" i="29"/>
  <c r="G111" i="29"/>
  <c r="G103" i="29"/>
  <c r="G104" i="29"/>
  <c r="G105" i="29"/>
  <c r="G102" i="29"/>
  <c r="G16" i="29"/>
  <c r="G39" i="29"/>
  <c r="AQ182" i="8"/>
  <c r="AP181" i="8"/>
  <c r="G56" i="29"/>
  <c r="G58" i="29"/>
  <c r="G60" i="29"/>
  <c r="G91" i="29" s="1"/>
  <c r="G62" i="29"/>
  <c r="G93" i="29" s="1"/>
  <c r="G64" i="29"/>
  <c r="G95" i="29" s="1"/>
  <c r="G114" i="29"/>
  <c r="G57" i="29"/>
  <c r="G88" i="29" s="1"/>
  <c r="G59" i="29"/>
  <c r="G90" i="29" s="1"/>
  <c r="G61" i="29"/>
  <c r="G63" i="29"/>
  <c r="G94" i="29" s="1"/>
  <c r="G65" i="29"/>
  <c r="G96" i="29" s="1"/>
  <c r="AO195" i="29"/>
  <c r="AL196" i="29"/>
  <c r="AO35" i="29"/>
  <c r="AO37" i="29"/>
  <c r="AO36" i="29"/>
  <c r="AO38" i="29"/>
  <c r="AO18" i="29"/>
  <c r="AO19" i="29"/>
  <c r="AO20" i="29"/>
  <c r="AO21" i="29"/>
  <c r="AO22" i="29"/>
  <c r="AO23" i="29"/>
  <c r="AO24" i="29"/>
  <c r="AO25" i="29"/>
  <c r="AO26" i="29"/>
  <c r="AO27" i="29"/>
  <c r="AO28" i="29"/>
  <c r="AO29" i="29"/>
  <c r="AO30" i="29"/>
  <c r="AO31" i="29"/>
  <c r="AO32" i="29"/>
  <c r="AO33" i="29"/>
  <c r="AO34" i="29"/>
  <c r="AO39" i="29"/>
  <c r="AO40" i="29"/>
  <c r="AO41" i="29"/>
  <c r="AO42" i="29"/>
  <c r="AO43" i="29"/>
  <c r="AP105" i="29"/>
  <c r="G31" i="29"/>
  <c r="AO115" i="2"/>
  <c r="AL175" i="22"/>
  <c r="AO175" i="22" s="1"/>
  <c r="AQ116" i="2"/>
  <c r="AP115" i="2"/>
  <c r="AN176" i="22"/>
  <c r="AM175" i="22"/>
  <c r="AO118" i="8" l="1"/>
  <c r="G117" i="29"/>
  <c r="G116" i="29"/>
  <c r="G115" i="29"/>
  <c r="G41" i="29"/>
  <c r="G40" i="29"/>
  <c r="AP182" i="8"/>
  <c r="AQ183" i="8"/>
  <c r="AL197" i="29"/>
  <c r="AO196" i="29"/>
  <c r="G92" i="29"/>
  <c r="G89" i="29"/>
  <c r="G87" i="29"/>
  <c r="G67" i="29"/>
  <c r="AP106" i="29"/>
  <c r="AP107" i="29" s="1"/>
  <c r="AP108" i="29" s="1"/>
  <c r="AP109" i="29" s="1"/>
  <c r="AP110" i="29" s="1"/>
  <c r="AP111" i="29" s="1"/>
  <c r="AP112" i="29" s="1"/>
  <c r="AP113" i="29" s="1"/>
  <c r="AP114" i="29" s="1"/>
  <c r="AP115" i="29" s="1"/>
  <c r="AP116" i="29" s="1"/>
  <c r="AP117" i="29" s="1"/>
  <c r="AP118" i="29" s="1"/>
  <c r="AP119" i="29" s="1"/>
  <c r="AP120" i="29" s="1"/>
  <c r="AP121" i="29" s="1"/>
  <c r="AP122" i="29" s="1"/>
  <c r="AP123" i="29" s="1"/>
  <c r="AP124" i="29" s="1"/>
  <c r="AP125" i="29" s="1"/>
  <c r="AP126" i="29" s="1"/>
  <c r="AP127" i="29" s="1"/>
  <c r="AP128" i="29" s="1"/>
  <c r="AP129" i="29" s="1"/>
  <c r="AP130" i="29" s="1"/>
  <c r="AP131" i="29" s="1"/>
  <c r="AP132" i="29" s="1"/>
  <c r="AP133" i="29" s="1"/>
  <c r="AP134" i="29" s="1"/>
  <c r="AP135" i="29" s="1"/>
  <c r="AP136" i="29" s="1"/>
  <c r="AP137" i="29" s="1"/>
  <c r="AP138" i="29" s="1"/>
  <c r="AP139" i="29" s="1"/>
  <c r="AP140" i="29" s="1"/>
  <c r="AP141" i="29" s="1"/>
  <c r="AP142" i="29" s="1"/>
  <c r="AP143" i="29" s="1"/>
  <c r="AP144" i="29" s="1"/>
  <c r="AP145" i="29" s="1"/>
  <c r="AP146" i="29" s="1"/>
  <c r="AP147" i="29" s="1"/>
  <c r="AP148" i="29" s="1"/>
  <c r="AP149" i="29" s="1"/>
  <c r="AP150" i="29" s="1"/>
  <c r="AP151" i="29" s="1"/>
  <c r="AP152" i="29" s="1"/>
  <c r="AP153" i="29" s="1"/>
  <c r="AP154" i="29" s="1"/>
  <c r="AP155" i="29" s="1"/>
  <c r="AP156" i="29" s="1"/>
  <c r="AP157" i="29" s="1"/>
  <c r="AP158" i="29" s="1"/>
  <c r="AP159" i="29" s="1"/>
  <c r="AP160" i="29" s="1"/>
  <c r="AP161" i="29" s="1"/>
  <c r="AP162" i="29" s="1"/>
  <c r="AP163" i="29" s="1"/>
  <c r="AP164" i="29" s="1"/>
  <c r="AP165" i="29" s="1"/>
  <c r="AP166" i="29" s="1"/>
  <c r="AP167" i="29" s="1"/>
  <c r="AP168" i="29" s="1"/>
  <c r="AP169" i="29" s="1"/>
  <c r="AP170" i="29" s="1"/>
  <c r="AP171" i="29" s="1"/>
  <c r="AP172" i="29" s="1"/>
  <c r="AP173" i="29" s="1"/>
  <c r="AP174" i="29" s="1"/>
  <c r="AP175" i="29" s="1"/>
  <c r="AP176" i="29" s="1"/>
  <c r="AP177" i="29" s="1"/>
  <c r="AP178" i="29" s="1"/>
  <c r="AP179" i="29" s="1"/>
  <c r="AP180" i="29" s="1"/>
  <c r="AP181" i="29" s="1"/>
  <c r="AP182" i="29" s="1"/>
  <c r="AP183" i="29" s="1"/>
  <c r="AP184" i="29" s="1"/>
  <c r="AP185" i="29" s="1"/>
  <c r="AP186" i="29" s="1"/>
  <c r="AP187" i="29" s="1"/>
  <c r="AP188" i="29" s="1"/>
  <c r="AP189" i="29" s="1"/>
  <c r="AP190" i="29" s="1"/>
  <c r="AP191" i="29" s="1"/>
  <c r="AP192" i="29" s="1"/>
  <c r="AP193" i="29" s="1"/>
  <c r="AP194" i="29" s="1"/>
  <c r="AP195" i="29" s="1"/>
  <c r="AP196" i="29" s="1"/>
  <c r="AP197" i="29" s="1"/>
  <c r="AM101" i="29"/>
  <c r="G86" i="29"/>
  <c r="AM41" i="29"/>
  <c r="AM42" i="29"/>
  <c r="AM40" i="29"/>
  <c r="AM43" i="29"/>
  <c r="AO116" i="2"/>
  <c r="AL176" i="22"/>
  <c r="AO176" i="22" s="1"/>
  <c r="AQ117" i="2"/>
  <c r="AP116" i="2"/>
  <c r="AN177" i="22"/>
  <c r="AM176" i="22"/>
  <c r="D68" i="8"/>
  <c r="D361" i="8"/>
  <c r="D14" i="8"/>
  <c r="D41" i="8"/>
  <c r="D359" i="8"/>
  <c r="D196" i="8"/>
  <c r="D13" i="8"/>
  <c r="D79" i="8"/>
  <c r="D164" i="8"/>
  <c r="D70" i="29"/>
  <c r="D116" i="8"/>
  <c r="D45" i="8"/>
  <c r="D247" i="8"/>
  <c r="D370" i="8"/>
  <c r="D398" i="8"/>
  <c r="D148" i="8"/>
  <c r="D49" i="8"/>
  <c r="D340" i="8"/>
  <c r="D246" i="8"/>
  <c r="D333" i="8"/>
  <c r="D82" i="8"/>
  <c r="D338" i="8"/>
  <c r="D301" i="8"/>
  <c r="D215" i="8"/>
  <c r="D397" i="8"/>
  <c r="D325" i="8"/>
  <c r="D292" i="8"/>
  <c r="D55" i="8"/>
  <c r="D299" i="8"/>
  <c r="D69" i="8"/>
  <c r="D7" i="8"/>
  <c r="D182" i="8"/>
  <c r="D211" i="8"/>
  <c r="D207" i="8"/>
  <c r="D87" i="8"/>
  <c r="D180" i="8"/>
  <c r="D151" i="8"/>
  <c r="D231" i="8"/>
  <c r="D308" i="8"/>
  <c r="D306" i="8"/>
  <c r="D327" i="8"/>
  <c r="D335" i="8"/>
  <c r="D265" i="8"/>
  <c r="D339" i="8"/>
  <c r="D214" i="8"/>
  <c r="D303" i="8"/>
  <c r="D343" i="8"/>
  <c r="D105" i="8"/>
  <c r="D237" i="8"/>
  <c r="D81" i="8"/>
  <c r="D133" i="8"/>
  <c r="D139" i="8"/>
  <c r="D399" i="8"/>
  <c r="D324" i="8"/>
  <c r="D334" i="8"/>
  <c r="D169" i="8"/>
  <c r="D135" i="8"/>
  <c r="D329" i="8"/>
  <c r="D402" i="8"/>
  <c r="D101" i="8"/>
  <c r="D178" i="8"/>
  <c r="D407" i="8"/>
  <c r="D372" i="8"/>
  <c r="D71" i="8"/>
  <c r="D86" i="8"/>
  <c r="D233" i="8"/>
  <c r="D243" i="8"/>
  <c r="D37" i="8"/>
  <c r="D263" i="8"/>
  <c r="D275" i="8"/>
  <c r="D54" i="8"/>
  <c r="D389" i="8"/>
  <c r="D235" i="8"/>
  <c r="D242" i="8"/>
  <c r="D366" i="8"/>
  <c r="D395" i="8"/>
  <c r="D150" i="8"/>
  <c r="D203" i="8"/>
  <c r="D8" i="29"/>
  <c r="D297" i="8"/>
  <c r="D401" i="8"/>
  <c r="D357" i="8"/>
  <c r="D337" i="8"/>
  <c r="D279" i="8"/>
  <c r="D391" i="8"/>
  <c r="D4" i="8"/>
  <c r="D331" i="8"/>
  <c r="D119" i="8"/>
  <c r="D15" i="8"/>
  <c r="D47" i="8"/>
  <c r="D36" i="8"/>
  <c r="D307" i="8"/>
  <c r="D19" i="8"/>
  <c r="D52" i="8"/>
  <c r="D175" i="8"/>
  <c r="D406" i="8"/>
  <c r="D11" i="8"/>
  <c r="D273" i="8"/>
  <c r="D365" i="8"/>
  <c r="D209" i="8"/>
  <c r="D393" i="8"/>
  <c r="D115" i="8"/>
  <c r="D137" i="8"/>
  <c r="D145" i="8"/>
  <c r="D205" i="8"/>
  <c r="D103" i="8"/>
  <c r="D143" i="8"/>
  <c r="D167" i="8"/>
  <c r="D17" i="8"/>
  <c r="D356" i="8"/>
  <c r="D270" i="8"/>
  <c r="D244" i="8"/>
  <c r="D183" i="8"/>
  <c r="D78" i="8"/>
  <c r="D305" i="8"/>
  <c r="D118" i="8"/>
  <c r="D374" i="8"/>
  <c r="D311" i="8"/>
  <c r="D271" i="8"/>
  <c r="D274" i="8"/>
  <c r="D199" i="8"/>
  <c r="D278" i="8"/>
  <c r="D46" i="8"/>
  <c r="D369" i="8"/>
  <c r="D206" i="8"/>
  <c r="D276" i="8"/>
  <c r="D212" i="8"/>
  <c r="D114" i="8"/>
  <c r="D302" i="8"/>
  <c r="D261" i="8"/>
  <c r="D310" i="8"/>
  <c r="D293" i="8"/>
  <c r="D260" i="8"/>
  <c r="D177" i="8"/>
  <c r="D111" i="8"/>
  <c r="D142" i="8"/>
  <c r="D269" i="8"/>
  <c r="D388" i="8"/>
  <c r="D5" i="8"/>
  <c r="D171" i="8"/>
  <c r="D22" i="8"/>
  <c r="D83" i="8"/>
  <c r="D375" i="8"/>
  <c r="D18" i="8"/>
  <c r="D50" i="8"/>
  <c r="D20" i="8"/>
  <c r="D179" i="8"/>
  <c r="D110" i="8"/>
  <c r="D295" i="8"/>
  <c r="D238" i="8"/>
  <c r="D43" i="8"/>
  <c r="D404" i="8"/>
  <c r="D403" i="8"/>
  <c r="D51" i="8"/>
  <c r="D77" i="8"/>
  <c r="D371" i="8"/>
  <c r="D267" i="8"/>
  <c r="D239" i="8"/>
  <c r="D141" i="8"/>
  <c r="D197" i="8"/>
  <c r="D174" i="8"/>
  <c r="D210" i="8"/>
  <c r="D9" i="8"/>
  <c r="D113" i="8"/>
  <c r="D107" i="8"/>
  <c r="D39" i="8"/>
  <c r="D84" i="8"/>
  <c r="D100" i="8"/>
  <c r="D147" i="8"/>
  <c r="D241" i="8"/>
  <c r="D363" i="8"/>
  <c r="D228" i="8"/>
  <c r="D132" i="8"/>
  <c r="D23" i="8"/>
  <c r="D173" i="8"/>
  <c r="D165" i="8"/>
  <c r="D367" i="8"/>
  <c r="D342" i="8"/>
  <c r="D109" i="8"/>
  <c r="D146" i="8"/>
  <c r="D229" i="8"/>
  <c r="D201" i="8"/>
  <c r="D75" i="8"/>
  <c r="D73" i="8"/>
  <c r="AM104" i="29" l="1"/>
  <c r="AO119" i="8"/>
  <c r="D420" i="8"/>
  <c r="D409" i="8" s="1"/>
  <c r="D315" i="8"/>
  <c r="D316" i="8" s="1"/>
  <c r="D298" i="8"/>
  <c r="D187" i="8"/>
  <c r="D188" i="8" s="1"/>
  <c r="D170" i="8"/>
  <c r="D277" i="8"/>
  <c r="D136" i="8"/>
  <c r="D381" i="8"/>
  <c r="D253" i="8"/>
  <c r="D125" i="8"/>
  <c r="D373" i="8"/>
  <c r="D232" i="8"/>
  <c r="D59" i="8"/>
  <c r="D60" i="8" s="1"/>
  <c r="D313" i="8"/>
  <c r="D88" i="8"/>
  <c r="D300" i="8"/>
  <c r="D149" i="8"/>
  <c r="D396" i="8"/>
  <c r="D245" i="8"/>
  <c r="D104" i="8"/>
  <c r="D341" i="8"/>
  <c r="D200" i="8"/>
  <c r="D296" i="8"/>
  <c r="D411" i="8"/>
  <c r="D412" i="8" s="1"/>
  <c r="D394" i="8"/>
  <c r="D283" i="8"/>
  <c r="D284" i="8" s="1"/>
  <c r="D266" i="8"/>
  <c r="D155" i="8"/>
  <c r="D156" i="8" s="1"/>
  <c r="D138" i="8"/>
  <c r="D392" i="8"/>
  <c r="D121" i="8"/>
  <c r="D153" i="8" s="1"/>
  <c r="D185" i="8" s="1"/>
  <c r="D349" i="8"/>
  <c r="D221" i="8"/>
  <c r="D93" i="8"/>
  <c r="D217" i="8"/>
  <c r="D248" i="8"/>
  <c r="D108" i="8"/>
  <c r="D344" i="8"/>
  <c r="D204" i="8"/>
  <c r="D57" i="8"/>
  <c r="D184" i="8"/>
  <c r="D280" i="8"/>
  <c r="D140" i="8"/>
  <c r="D376" i="8"/>
  <c r="D236" i="8"/>
  <c r="D85" i="8"/>
  <c r="D332" i="8"/>
  <c r="D181" i="8"/>
  <c r="D379" i="8"/>
  <c r="D380" i="8" s="1"/>
  <c r="D362" i="8"/>
  <c r="D251" i="8"/>
  <c r="D252" i="8" s="1"/>
  <c r="D234" i="8"/>
  <c r="D123" i="8"/>
  <c r="D124" i="8" s="1"/>
  <c r="D106" i="8"/>
  <c r="D377" i="8"/>
  <c r="D317" i="8"/>
  <c r="D189" i="8"/>
  <c r="D152" i="8"/>
  <c r="D364" i="8"/>
  <c r="D213" i="8"/>
  <c r="D72" i="8"/>
  <c r="D309" i="8"/>
  <c r="D168" i="8"/>
  <c r="D249" i="8"/>
  <c r="D345" i="8"/>
  <c r="D120" i="8"/>
  <c r="D216" i="8"/>
  <c r="D76" i="8"/>
  <c r="D347" i="8"/>
  <c r="D348" i="8" s="1"/>
  <c r="D330" i="8"/>
  <c r="D219" i="8"/>
  <c r="D220" i="8" s="1"/>
  <c r="D202" i="8"/>
  <c r="D91" i="8"/>
  <c r="D92" i="8" s="1"/>
  <c r="D74" i="8"/>
  <c r="D312" i="8"/>
  <c r="D172" i="8"/>
  <c r="D413" i="8"/>
  <c r="D285" i="8"/>
  <c r="D157" i="8"/>
  <c r="D408" i="8"/>
  <c r="D268" i="8"/>
  <c r="D117" i="8"/>
  <c r="D328" i="8"/>
  <c r="D405" i="8"/>
  <c r="D264" i="8"/>
  <c r="D360" i="8"/>
  <c r="D89" i="8"/>
  <c r="D281" i="8"/>
  <c r="D114" i="29"/>
  <c r="D108" i="29"/>
  <c r="D104" i="29"/>
  <c r="D102" i="29"/>
  <c r="D16" i="29"/>
  <c r="D60" i="29"/>
  <c r="D116" i="29" s="1"/>
  <c r="AM103" i="29"/>
  <c r="D27" i="8"/>
  <c r="D28" i="8" s="1"/>
  <c r="D82" i="29"/>
  <c r="D86" i="29"/>
  <c r="C47" i="2"/>
  <c r="G42" i="29"/>
  <c r="AM102" i="29"/>
  <c r="D40" i="8"/>
  <c r="D53" i="8"/>
  <c r="D24" i="8"/>
  <c r="D10" i="8"/>
  <c r="D12" i="8"/>
  <c r="D25" i="8"/>
  <c r="D44" i="8"/>
  <c r="D61" i="8"/>
  <c r="D29" i="8"/>
  <c r="D8" i="8"/>
  <c r="D42" i="8"/>
  <c r="D56" i="8"/>
  <c r="D21" i="8"/>
  <c r="AO197" i="29"/>
  <c r="AP183" i="8"/>
  <c r="AQ184" i="8"/>
  <c r="AO117" i="2"/>
  <c r="AL177" i="22"/>
  <c r="AO177" i="22" s="1"/>
  <c r="AQ118" i="2"/>
  <c r="AP117" i="2"/>
  <c r="AN178" i="22"/>
  <c r="AM177" i="22"/>
  <c r="E44" i="29"/>
  <c r="F44" i="29"/>
  <c r="G44" i="29"/>
  <c r="D44" i="29"/>
  <c r="AO120" i="8" l="1"/>
  <c r="D159" i="8"/>
  <c r="D160" i="8" s="1"/>
  <c r="D158" i="8"/>
  <c r="D415" i="8"/>
  <c r="D416" i="8" s="1"/>
  <c r="D414" i="8"/>
  <c r="D191" i="8"/>
  <c r="D192" i="8" s="1"/>
  <c r="D190" i="8"/>
  <c r="D223" i="8"/>
  <c r="D224" i="8" s="1"/>
  <c r="D222" i="8"/>
  <c r="D127" i="8"/>
  <c r="D128" i="8" s="1"/>
  <c r="D126" i="8"/>
  <c r="D383" i="8"/>
  <c r="D384" i="8" s="1"/>
  <c r="D382" i="8"/>
  <c r="D287" i="8"/>
  <c r="D288" i="8" s="1"/>
  <c r="D286" i="8"/>
  <c r="D319" i="8"/>
  <c r="D320" i="8" s="1"/>
  <c r="D318" i="8"/>
  <c r="D95" i="8"/>
  <c r="D96" i="8" s="1"/>
  <c r="D94" i="8"/>
  <c r="D351" i="8"/>
  <c r="D352" i="8" s="1"/>
  <c r="D350" i="8"/>
  <c r="D255" i="8"/>
  <c r="D256" i="8" s="1"/>
  <c r="D254" i="8"/>
  <c r="D31" i="8"/>
  <c r="D91" i="29"/>
  <c r="F46" i="29"/>
  <c r="F45" i="29"/>
  <c r="D45" i="29"/>
  <c r="G45" i="29"/>
  <c r="G46" i="29"/>
  <c r="E46" i="29"/>
  <c r="E45" i="29"/>
  <c r="D30" i="8"/>
  <c r="D62" i="8"/>
  <c r="D63" i="8"/>
  <c r="D64" i="8" s="1"/>
  <c r="AP184" i="8"/>
  <c r="AQ185" i="8"/>
  <c r="AO118" i="2"/>
  <c r="AL178" i="22"/>
  <c r="AO178" i="22" s="1"/>
  <c r="AQ119" i="2"/>
  <c r="AP118" i="2"/>
  <c r="AN179" i="22"/>
  <c r="AM178" i="22"/>
  <c r="M141" i="8"/>
  <c r="M110" i="8"/>
  <c r="M398" i="8"/>
  <c r="M163" i="8"/>
  <c r="M114" i="8"/>
  <c r="M241" i="8"/>
  <c r="M119" i="8"/>
  <c r="M207" i="8"/>
  <c r="M178" i="8"/>
  <c r="M343" i="8"/>
  <c r="M302" i="8"/>
  <c r="M389" i="8"/>
  <c r="M401" i="8"/>
  <c r="M171" i="8"/>
  <c r="M175" i="8"/>
  <c r="M183" i="8"/>
  <c r="M372" i="8"/>
  <c r="M355" i="8"/>
  <c r="M239" i="8"/>
  <c r="M209" i="8"/>
  <c r="M292" i="8"/>
  <c r="M243" i="8"/>
  <c r="M212" i="8"/>
  <c r="M356" i="8"/>
  <c r="M337" i="8"/>
  <c r="M143" i="8"/>
  <c r="M164" i="8"/>
  <c r="M15" i="8"/>
  <c r="M18" i="8"/>
  <c r="M146" i="8"/>
  <c r="M403" i="8"/>
  <c r="M201" i="8"/>
  <c r="M397" i="8"/>
  <c r="M78" i="8"/>
  <c r="M37" i="8"/>
  <c r="M7" i="8"/>
  <c r="M82" i="8"/>
  <c r="M73" i="8"/>
  <c r="M402" i="8"/>
  <c r="M79" i="8"/>
  <c r="M39" i="8"/>
  <c r="M20" i="8"/>
  <c r="M303" i="8"/>
  <c r="M229" i="8"/>
  <c r="M211" i="8"/>
  <c r="M227" i="8"/>
  <c r="M231" i="8"/>
  <c r="M50" i="8"/>
  <c r="M47" i="8"/>
  <c r="M273" i="8"/>
  <c r="M142" i="8"/>
  <c r="M35" i="8"/>
  <c r="M17" i="8"/>
  <c r="M177" i="8"/>
  <c r="M36" i="8"/>
  <c r="M399" i="8"/>
  <c r="M99" i="8"/>
  <c r="M260" i="8"/>
  <c r="M195" i="8"/>
  <c r="M365" i="8"/>
  <c r="M113" i="8"/>
  <c r="M11" i="8"/>
  <c r="M359" i="8"/>
  <c r="M214" i="8"/>
  <c r="M167" i="8"/>
  <c r="M274" i="8"/>
  <c r="M196" i="8"/>
  <c r="M271" i="8"/>
  <c r="M267" i="8"/>
  <c r="M375" i="8"/>
  <c r="M306" i="8"/>
  <c r="M263" i="8"/>
  <c r="M210" i="8"/>
  <c r="M101" i="8"/>
  <c r="M71" i="8"/>
  <c r="M340" i="8"/>
  <c r="M133" i="8"/>
  <c r="M5" i="8"/>
  <c r="M139" i="8"/>
  <c r="M338" i="8"/>
  <c r="M299" i="8"/>
  <c r="M109" i="8"/>
  <c r="M342" i="8"/>
  <c r="M45" i="8"/>
  <c r="M51" i="8"/>
  <c r="M23" i="8"/>
  <c r="M67" i="8"/>
  <c r="M52" i="8"/>
  <c r="M147" i="8"/>
  <c r="M75" i="8"/>
  <c r="M151" i="8"/>
  <c r="M100" i="8"/>
  <c r="M369" i="8"/>
  <c r="M387" i="8"/>
  <c r="M174" i="8"/>
  <c r="M116" i="8"/>
  <c r="M3" i="8"/>
  <c r="M307" i="8"/>
  <c r="M276" i="8"/>
  <c r="M199" i="8"/>
  <c r="M295" i="8"/>
  <c r="M49" i="8"/>
  <c r="M205" i="8"/>
  <c r="M87" i="8"/>
  <c r="M327" i="8"/>
  <c r="M297" i="8"/>
  <c r="M105" i="8"/>
  <c r="M370" i="8"/>
  <c r="M9" i="8"/>
  <c r="M103" i="8"/>
  <c r="M84" i="8"/>
  <c r="M69" i="8"/>
  <c r="M169" i="8"/>
  <c r="M137" i="8"/>
  <c r="M118" i="8"/>
  <c r="M46" i="8"/>
  <c r="M115" i="8"/>
  <c r="M111" i="8"/>
  <c r="M197" i="8"/>
  <c r="M150" i="8"/>
  <c r="M334" i="8"/>
  <c r="M242" i="8"/>
  <c r="M363" i="8"/>
  <c r="M333" i="8"/>
  <c r="M259" i="8"/>
  <c r="M278" i="8"/>
  <c r="M279" i="8"/>
  <c r="M366" i="8"/>
  <c r="M293" i="8"/>
  <c r="M325" i="8"/>
  <c r="M311" i="8"/>
  <c r="M179" i="8"/>
  <c r="M331" i="8"/>
  <c r="M301" i="8"/>
  <c r="M206" i="8"/>
  <c r="M339" i="8"/>
  <c r="M323" i="8"/>
  <c r="M203" i="8"/>
  <c r="M135" i="8"/>
  <c r="M131" i="8"/>
  <c r="M393" i="8"/>
  <c r="M81" i="8"/>
  <c r="M4" i="8"/>
  <c r="M329" i="8"/>
  <c r="M335" i="8"/>
  <c r="M148" i="8"/>
  <c r="M265" i="8"/>
  <c r="M361" i="8"/>
  <c r="M308" i="8"/>
  <c r="M270" i="8"/>
  <c r="M357" i="8"/>
  <c r="M275" i="8"/>
  <c r="M244" i="8"/>
  <c r="M132" i="8"/>
  <c r="M83" i="8"/>
  <c r="M41" i="8"/>
  <c r="M404" i="8"/>
  <c r="M237" i="8"/>
  <c r="M367" i="8"/>
  <c r="M215" i="8"/>
  <c r="M324" i="8"/>
  <c r="M19" i="8"/>
  <c r="M107" i="8"/>
  <c r="M291" i="8"/>
  <c r="M173" i="8"/>
  <c r="M22" i="8"/>
  <c r="M395" i="8"/>
  <c r="M14" i="8"/>
  <c r="M86" i="8"/>
  <c r="M407" i="8"/>
  <c r="M238" i="8"/>
  <c r="M310" i="8"/>
  <c r="M182" i="8"/>
  <c r="M247" i="8"/>
  <c r="M261" i="8"/>
  <c r="M305" i="8"/>
  <c r="M13" i="8"/>
  <c r="M165" i="8"/>
  <c r="M233" i="8"/>
  <c r="M388" i="8"/>
  <c r="M145" i="8"/>
  <c r="M246" i="8"/>
  <c r="M68" i="8"/>
  <c r="M374" i="8"/>
  <c r="M235" i="8"/>
  <c r="M180" i="8"/>
  <c r="M391" i="8"/>
  <c r="M43" i="8"/>
  <c r="M371" i="8"/>
  <c r="M77" i="8"/>
  <c r="M54" i="8"/>
  <c r="M55" i="8"/>
  <c r="M269" i="8"/>
  <c r="M228" i="8"/>
  <c r="M16" i="8" l="1"/>
  <c r="M6" i="8"/>
  <c r="M27" i="8"/>
  <c r="M28" i="8" s="1"/>
  <c r="M10" i="8"/>
  <c r="M29" i="8"/>
  <c r="M57" i="8"/>
  <c r="M40" i="8"/>
  <c r="M44" i="8"/>
  <c r="M53" i="8"/>
  <c r="M56" i="8"/>
  <c r="M80" i="8"/>
  <c r="M70" i="8"/>
  <c r="M91" i="8"/>
  <c r="M92" i="8" s="1"/>
  <c r="M74" i="8"/>
  <c r="M93" i="8"/>
  <c r="M121" i="8"/>
  <c r="M153" i="8" s="1"/>
  <c r="M185" i="8" s="1"/>
  <c r="M104" i="8"/>
  <c r="M108" i="8"/>
  <c r="M117" i="8"/>
  <c r="M120" i="8"/>
  <c r="M144" i="8"/>
  <c r="M134" i="8"/>
  <c r="M138" i="8"/>
  <c r="M155" i="8"/>
  <c r="M156" i="8" s="1"/>
  <c r="M157" i="8"/>
  <c r="M168" i="8"/>
  <c r="M172" i="8"/>
  <c r="M181" i="8"/>
  <c r="M184" i="8"/>
  <c r="M208" i="8"/>
  <c r="M198" i="8"/>
  <c r="M219" i="8"/>
  <c r="M220" i="8" s="1"/>
  <c r="M202" i="8"/>
  <c r="M221" i="8"/>
  <c r="M249" i="8"/>
  <c r="M232" i="8"/>
  <c r="M236" i="8"/>
  <c r="M245" i="8"/>
  <c r="M248" i="8"/>
  <c r="M272" i="8"/>
  <c r="M262" i="8"/>
  <c r="M283" i="8"/>
  <c r="M284" i="8" s="1"/>
  <c r="M266" i="8"/>
  <c r="M285" i="8"/>
  <c r="M313" i="8"/>
  <c r="M296" i="8"/>
  <c r="M300" i="8"/>
  <c r="M309" i="8"/>
  <c r="M312" i="8"/>
  <c r="M336" i="8"/>
  <c r="M326" i="8"/>
  <c r="M347" i="8"/>
  <c r="M348" i="8" s="1"/>
  <c r="M330" i="8"/>
  <c r="M349" i="8"/>
  <c r="M377" i="8"/>
  <c r="M360" i="8"/>
  <c r="M364" i="8"/>
  <c r="M373" i="8"/>
  <c r="M376" i="8"/>
  <c r="M420" i="8"/>
  <c r="M409" i="8" s="1"/>
  <c r="M400" i="8"/>
  <c r="M390" i="8"/>
  <c r="M394" i="8"/>
  <c r="M411" i="8"/>
  <c r="M412" i="8" s="1"/>
  <c r="M413" i="8"/>
  <c r="M25" i="8"/>
  <c r="M8" i="8"/>
  <c r="M12" i="8"/>
  <c r="M21" i="8"/>
  <c r="M24" i="8"/>
  <c r="M48" i="8"/>
  <c r="M38" i="8"/>
  <c r="M42" i="8"/>
  <c r="M59" i="8"/>
  <c r="M60" i="8" s="1"/>
  <c r="M61" i="8"/>
  <c r="M89" i="8"/>
  <c r="M72" i="8"/>
  <c r="M76" i="8"/>
  <c r="M85" i="8"/>
  <c r="M88" i="8"/>
  <c r="M112" i="8"/>
  <c r="M102" i="8"/>
  <c r="M106" i="8"/>
  <c r="M123" i="8"/>
  <c r="M124" i="8" s="1"/>
  <c r="M125" i="8"/>
  <c r="M136" i="8"/>
  <c r="M140" i="8"/>
  <c r="M149" i="8"/>
  <c r="M152" i="8"/>
  <c r="M176" i="8"/>
  <c r="M166" i="8"/>
  <c r="M170" i="8"/>
  <c r="M187" i="8"/>
  <c r="M188" i="8" s="1"/>
  <c r="M189" i="8"/>
  <c r="M217" i="8"/>
  <c r="M200" i="8"/>
  <c r="M204" i="8"/>
  <c r="M213" i="8"/>
  <c r="M216" i="8"/>
  <c r="M240" i="8"/>
  <c r="M230" i="8"/>
  <c r="M234" i="8"/>
  <c r="M251" i="8"/>
  <c r="M252" i="8" s="1"/>
  <c r="M253" i="8"/>
  <c r="M281" i="8"/>
  <c r="M264" i="8"/>
  <c r="M268" i="8"/>
  <c r="M277" i="8"/>
  <c r="M280" i="8"/>
  <c r="M304" i="8"/>
  <c r="M294" i="8"/>
  <c r="M298" i="8"/>
  <c r="M315" i="8"/>
  <c r="M316" i="8" s="1"/>
  <c r="M317" i="8"/>
  <c r="M345" i="8"/>
  <c r="M328" i="8"/>
  <c r="M332" i="8"/>
  <c r="M341" i="8"/>
  <c r="M344" i="8"/>
  <c r="M368" i="8"/>
  <c r="M358" i="8"/>
  <c r="M362" i="8"/>
  <c r="M379" i="8"/>
  <c r="M380" i="8" s="1"/>
  <c r="M381" i="8"/>
  <c r="M392" i="8"/>
  <c r="M396" i="8"/>
  <c r="M405" i="8"/>
  <c r="AO121" i="8"/>
  <c r="D32" i="8"/>
  <c r="AP185" i="8"/>
  <c r="AQ186" i="8"/>
  <c r="AO119" i="2"/>
  <c r="AL179" i="22"/>
  <c r="AO179" i="22" s="1"/>
  <c r="AQ120" i="2"/>
  <c r="AP119" i="2"/>
  <c r="AN180" i="22"/>
  <c r="AM179" i="22"/>
  <c r="M406" i="8"/>
  <c r="M408" i="8" l="1"/>
  <c r="M127" i="8"/>
  <c r="M128" i="8" s="1"/>
  <c r="M126" i="8"/>
  <c r="M63" i="8"/>
  <c r="M64" i="8" s="1"/>
  <c r="M62" i="8"/>
  <c r="M414" i="8"/>
  <c r="M415" i="8"/>
  <c r="M416" i="8" s="1"/>
  <c r="M158" i="8"/>
  <c r="M159" i="8"/>
  <c r="M160" i="8" s="1"/>
  <c r="M95" i="8"/>
  <c r="M96" i="8" s="1"/>
  <c r="M94" i="8"/>
  <c r="M31" i="8"/>
  <c r="M32" i="8" s="1"/>
  <c r="M30" i="8"/>
  <c r="AO122" i="8"/>
  <c r="M383" i="8"/>
  <c r="M384" i="8" s="1"/>
  <c r="M382" i="8"/>
  <c r="M319" i="8"/>
  <c r="M320" i="8" s="1"/>
  <c r="M318" i="8"/>
  <c r="M255" i="8"/>
  <c r="M256" i="8" s="1"/>
  <c r="M254" i="8"/>
  <c r="M191" i="8"/>
  <c r="M192" i="8" s="1"/>
  <c r="M190" i="8"/>
  <c r="M351" i="8"/>
  <c r="M352" i="8" s="1"/>
  <c r="M350" i="8"/>
  <c r="M287" i="8"/>
  <c r="M288" i="8" s="1"/>
  <c r="M286" i="8"/>
  <c r="M223" i="8"/>
  <c r="M224" i="8" s="1"/>
  <c r="M222" i="8"/>
  <c r="AP186" i="8"/>
  <c r="AQ187" i="8"/>
  <c r="AO120" i="2"/>
  <c r="AL180" i="22"/>
  <c r="AO180" i="22" s="1"/>
  <c r="AQ121" i="2"/>
  <c r="AP120" i="2"/>
  <c r="AN181" i="22"/>
  <c r="AM180" i="22"/>
  <c r="S3" i="22"/>
  <c r="S14" i="22"/>
  <c r="S12" i="22"/>
  <c r="S6" i="22"/>
  <c r="S19" i="22"/>
  <c r="S4" i="22"/>
  <c r="S11" i="22"/>
  <c r="S15" i="22"/>
  <c r="S22" i="22"/>
  <c r="S13" i="22"/>
  <c r="S21" i="22"/>
  <c r="S7" i="22"/>
  <c r="S20" i="22"/>
  <c r="S23" i="22"/>
  <c r="S5" i="22"/>
  <c r="S29" i="22" l="1"/>
  <c r="S27" i="22"/>
  <c r="S30" i="22"/>
  <c r="S28" i="22"/>
  <c r="S26" i="22"/>
  <c r="AO123" i="8"/>
  <c r="AP187" i="8"/>
  <c r="AQ188" i="8"/>
  <c r="AO121" i="2"/>
  <c r="AL181" i="22"/>
  <c r="AO181" i="22" s="1"/>
  <c r="AQ122" i="2"/>
  <c r="AP121" i="2"/>
  <c r="AN182" i="22"/>
  <c r="AM181" i="22"/>
  <c r="S37" i="22"/>
  <c r="J187" i="28"/>
  <c r="S35" i="22"/>
  <c r="S36" i="22"/>
  <c r="S38" i="22"/>
  <c r="S34" i="22"/>
  <c r="L187" i="28" l="1"/>
  <c r="S39" i="22"/>
  <c r="S42" i="22"/>
  <c r="S31" i="22"/>
  <c r="S46" i="22"/>
  <c r="S45" i="22"/>
  <c r="AO124" i="8"/>
  <c r="S44" i="22"/>
  <c r="S43" i="22"/>
  <c r="AP188" i="8"/>
  <c r="AQ189" i="8"/>
  <c r="AO122" i="2"/>
  <c r="AL182" i="22"/>
  <c r="AO182" i="22" s="1"/>
  <c r="AQ123" i="2"/>
  <c r="AP122" i="2"/>
  <c r="AN183" i="22"/>
  <c r="AM182" i="22"/>
  <c r="S47" i="22" l="1"/>
  <c r="AO125" i="8"/>
  <c r="AP189" i="8"/>
  <c r="AQ190" i="8"/>
  <c r="AO123" i="2"/>
  <c r="AL183" i="22"/>
  <c r="AO183" i="22" s="1"/>
  <c r="AQ124" i="2"/>
  <c r="AP123" i="2"/>
  <c r="AN184" i="22"/>
  <c r="AM183" i="22"/>
  <c r="AO126" i="8" l="1"/>
  <c r="AP190" i="8"/>
  <c r="AQ191" i="8"/>
  <c r="AO124" i="2"/>
  <c r="AL184" i="22"/>
  <c r="AO184" i="22" s="1"/>
  <c r="AQ125" i="2"/>
  <c r="AP124" i="2"/>
  <c r="AN185" i="22"/>
  <c r="AM184" i="22"/>
  <c r="AO127" i="8" l="1"/>
  <c r="AP191" i="8"/>
  <c r="AQ192" i="8"/>
  <c r="AO125" i="2"/>
  <c r="AL185" i="22"/>
  <c r="AO185" i="22" s="1"/>
  <c r="AQ126" i="2"/>
  <c r="AP125" i="2"/>
  <c r="AN186" i="22"/>
  <c r="AM185" i="22"/>
  <c r="AO128" i="8" l="1"/>
  <c r="AP192" i="8"/>
  <c r="AQ193" i="8"/>
  <c r="AO126" i="2"/>
  <c r="AL186" i="22"/>
  <c r="AO186" i="22" s="1"/>
  <c r="AQ127" i="2"/>
  <c r="AP126" i="2"/>
  <c r="AN187" i="22"/>
  <c r="AM186" i="22"/>
  <c r="AO129" i="8" l="1"/>
  <c r="AP193" i="8"/>
  <c r="AQ194" i="8"/>
  <c r="AO127" i="2"/>
  <c r="AL187" i="22"/>
  <c r="AO187" i="22" s="1"/>
  <c r="AQ128" i="2"/>
  <c r="AP127" i="2"/>
  <c r="AN188" i="22"/>
  <c r="AM187" i="22"/>
  <c r="AO130" i="8" l="1"/>
  <c r="AP194" i="8"/>
  <c r="AQ195" i="8"/>
  <c r="AO128" i="2"/>
  <c r="AL188" i="22"/>
  <c r="AO188" i="22" s="1"/>
  <c r="AQ129" i="2"/>
  <c r="AP128" i="2"/>
  <c r="AN189" i="22"/>
  <c r="AM188" i="22"/>
  <c r="AO131" i="8" l="1"/>
  <c r="AP195" i="8"/>
  <c r="AQ196" i="8"/>
  <c r="AO129" i="2"/>
  <c r="AL189" i="22"/>
  <c r="AO189" i="22" s="1"/>
  <c r="AQ130" i="2"/>
  <c r="AP129" i="2"/>
  <c r="AN190" i="22"/>
  <c r="AM189" i="22"/>
  <c r="AO132" i="8" l="1"/>
  <c r="AP196" i="8"/>
  <c r="AQ197" i="8"/>
  <c r="AO130" i="2"/>
  <c r="AL190" i="22"/>
  <c r="AO190" i="22" s="1"/>
  <c r="AQ131" i="2"/>
  <c r="AP130" i="2"/>
  <c r="AN191" i="22"/>
  <c r="AM190" i="22"/>
  <c r="N114" i="8"/>
  <c r="N305" i="8"/>
  <c r="N406" i="8"/>
  <c r="N329" i="8"/>
  <c r="N103" i="8"/>
  <c r="N82" i="8"/>
  <c r="N115" i="8"/>
  <c r="N327" i="8"/>
  <c r="N306" i="8"/>
  <c r="N339" i="8"/>
  <c r="N101" i="8"/>
  <c r="N367" i="8"/>
  <c r="N401" i="8"/>
  <c r="N199" i="8"/>
  <c r="N389" i="8"/>
  <c r="N210" i="8"/>
  <c r="N370" i="8"/>
  <c r="N403" i="8"/>
  <c r="N178" i="8"/>
  <c r="N169" i="8"/>
  <c r="N359" i="8"/>
  <c r="N393" i="8"/>
  <c r="N371" i="8"/>
  <c r="N133" i="8"/>
  <c r="N167" i="8"/>
  <c r="N146" i="8"/>
  <c r="N357" i="8"/>
  <c r="N391" i="8"/>
  <c r="N18" i="8"/>
  <c r="N233" i="8"/>
  <c r="N7" i="8"/>
  <c r="N243" i="8"/>
  <c r="N241" i="8"/>
  <c r="N274" i="8"/>
  <c r="N49" i="8"/>
  <c r="N39" i="8"/>
  <c r="N209" i="8"/>
  <c r="N242" i="8"/>
  <c r="N229" i="8"/>
  <c r="N37" i="8"/>
  <c r="N71" i="8"/>
  <c r="N50" i="8"/>
  <c r="N228" i="8"/>
  <c r="N261" i="8"/>
  <c r="N51" i="8"/>
  <c r="N369" i="8"/>
  <c r="N402" i="8"/>
  <c r="N395" i="8"/>
  <c r="N147" i="8"/>
  <c r="N180" i="8"/>
  <c r="N183" i="8"/>
  <c r="N363" i="8"/>
  <c r="N340" i="8"/>
  <c r="N374" i="8"/>
  <c r="N148" i="8"/>
  <c r="N137" i="8"/>
  <c r="N171" i="8"/>
  <c r="N372" i="8"/>
  <c r="N361" i="8"/>
  <c r="N201" i="8"/>
  <c r="N119" i="8"/>
  <c r="N335" i="8"/>
  <c r="N164" i="8"/>
  <c r="N355" i="8"/>
  <c r="N238" i="8"/>
  <c r="N43" i="8"/>
  <c r="N15" i="8"/>
  <c r="N203" i="8"/>
  <c r="N237" i="8"/>
  <c r="N214" i="8"/>
  <c r="N404" i="8"/>
  <c r="N22" i="8"/>
  <c r="N11" i="8"/>
  <c r="N179" i="8"/>
  <c r="N212" i="8"/>
  <c r="N235" i="8"/>
  <c r="N163" i="8"/>
  <c r="N211" i="8"/>
  <c r="N197" i="8"/>
  <c r="N231" i="8"/>
  <c r="N139" i="8"/>
  <c r="N307" i="8"/>
  <c r="N295" i="8"/>
  <c r="N73" i="8"/>
  <c r="N107" i="8"/>
  <c r="N84" i="8"/>
  <c r="N263" i="8"/>
  <c r="N297" i="8"/>
  <c r="N275" i="8"/>
  <c r="N83" i="8"/>
  <c r="N116" i="8"/>
  <c r="N105" i="8"/>
  <c r="N165" i="8"/>
  <c r="N356" i="8"/>
  <c r="N177" i="8"/>
  <c r="N52" i="8"/>
  <c r="N9" i="8"/>
  <c r="N13" i="8"/>
  <c r="N20" i="8"/>
  <c r="N227" i="8"/>
  <c r="N206" i="8"/>
  <c r="N239" i="8"/>
  <c r="N407" i="8"/>
  <c r="N397" i="8"/>
  <c r="N14" i="8"/>
  <c r="N205" i="8"/>
  <c r="N182" i="8"/>
  <c r="N215" i="8"/>
  <c r="N109" i="8"/>
  <c r="N310" i="8"/>
  <c r="N110" i="8"/>
  <c r="N301" i="8"/>
  <c r="N75" i="8"/>
  <c r="N269" i="8"/>
  <c r="N246" i="8"/>
  <c r="N279" i="8"/>
  <c r="N67" i="8"/>
  <c r="N46" i="8"/>
  <c r="N247" i="8"/>
  <c r="N291" i="8"/>
  <c r="N270" i="8"/>
  <c r="N45" i="8"/>
  <c r="N78" i="8"/>
  <c r="N55" i="8"/>
  <c r="N86" i="8"/>
  <c r="N323" i="8"/>
  <c r="N143" i="8"/>
  <c r="N334" i="8"/>
  <c r="N81" i="8"/>
  <c r="N173" i="8"/>
  <c r="N150" i="8"/>
  <c r="N343" i="8"/>
  <c r="N387" i="8"/>
  <c r="N366" i="8"/>
  <c r="N118" i="8"/>
  <c r="N151" i="8"/>
  <c r="N141" i="8"/>
  <c r="N308" i="8"/>
  <c r="N342" i="8"/>
  <c r="N331" i="8"/>
  <c r="N299" i="8"/>
  <c r="N302" i="8"/>
  <c r="N131" i="8"/>
  <c r="N292" i="8"/>
  <c r="N271" i="8"/>
  <c r="N23" i="8"/>
  <c r="N36" i="8"/>
  <c r="N69" i="8"/>
  <c r="N273" i="8"/>
  <c r="N260" i="8"/>
  <c r="N293" i="8"/>
  <c r="N47" i="8"/>
  <c r="N35" i="8"/>
  <c r="N68" i="8"/>
  <c r="N259" i="8"/>
  <c r="N265" i="8"/>
  <c r="N54" i="8"/>
  <c r="N244" i="8"/>
  <c r="N19" i="8"/>
  <c r="N132" i="8"/>
  <c r="N111" i="8"/>
  <c r="N145" i="8"/>
  <c r="N338" i="8"/>
  <c r="N325" i="8"/>
  <c r="N79" i="8"/>
  <c r="N113" i="8"/>
  <c r="N100" i="8"/>
  <c r="N303" i="8"/>
  <c r="N337" i="8"/>
  <c r="N324" i="8"/>
  <c r="N99" i="8"/>
  <c r="N142" i="8"/>
  <c r="N87" i="8"/>
  <c r="N278" i="8"/>
  <c r="N311" i="8"/>
  <c r="N398" i="8"/>
  <c r="N375" i="8"/>
  <c r="N3" i="8"/>
  <c r="N196" i="8"/>
  <c r="N175" i="8"/>
  <c r="N399" i="8"/>
  <c r="N17" i="8"/>
  <c r="N4" i="8"/>
  <c r="N174" i="8"/>
  <c r="N207" i="8"/>
  <c r="N195" i="8"/>
  <c r="N365" i="8"/>
  <c r="N333" i="8"/>
  <c r="N77" i="8"/>
  <c r="N267" i="8"/>
  <c r="N41" i="8"/>
  <c r="N388" i="8"/>
  <c r="N27" i="8" l="1"/>
  <c r="N10" i="8"/>
  <c r="N29" i="8"/>
  <c r="N57" i="8"/>
  <c r="N40" i="8"/>
  <c r="N44" i="8"/>
  <c r="N53" i="8"/>
  <c r="N56" i="8"/>
  <c r="N80" i="8"/>
  <c r="N70" i="8"/>
  <c r="N91" i="8"/>
  <c r="N92" i="8" s="1"/>
  <c r="N74" i="8"/>
  <c r="N93" i="8"/>
  <c r="N121" i="8"/>
  <c r="N153" i="8" s="1"/>
  <c r="N185" i="8" s="1"/>
  <c r="N104" i="8"/>
  <c r="N108" i="8"/>
  <c r="N117" i="8"/>
  <c r="N120" i="8"/>
  <c r="N144" i="8"/>
  <c r="N134" i="8"/>
  <c r="N155" i="8"/>
  <c r="N156" i="8" s="1"/>
  <c r="N157" i="8"/>
  <c r="N168" i="8"/>
  <c r="N172" i="8"/>
  <c r="N181" i="8"/>
  <c r="N184" i="8"/>
  <c r="N208" i="8"/>
  <c r="N198" i="8"/>
  <c r="N219" i="8"/>
  <c r="N220" i="8" s="1"/>
  <c r="N202" i="8"/>
  <c r="N221" i="8"/>
  <c r="N249" i="8"/>
  <c r="N232" i="8"/>
  <c r="N236" i="8"/>
  <c r="N245" i="8"/>
  <c r="N248" i="8"/>
  <c r="N272" i="8"/>
  <c r="N262" i="8"/>
  <c r="N283" i="8"/>
  <c r="N284" i="8" s="1"/>
  <c r="N266" i="8"/>
  <c r="N313" i="8"/>
  <c r="N296" i="8"/>
  <c r="N300" i="8"/>
  <c r="N309" i="8"/>
  <c r="N312" i="8"/>
  <c r="N336" i="8"/>
  <c r="N326" i="8"/>
  <c r="N347" i="8"/>
  <c r="N348" i="8" s="1"/>
  <c r="N330" i="8"/>
  <c r="N349" i="8"/>
  <c r="N377" i="8"/>
  <c r="N360" i="8"/>
  <c r="N364" i="8"/>
  <c r="N373" i="8"/>
  <c r="N376" i="8"/>
  <c r="N420" i="8"/>
  <c r="N409" i="8" s="1"/>
  <c r="N400" i="8"/>
  <c r="N390" i="8"/>
  <c r="N394" i="8"/>
  <c r="N411" i="8"/>
  <c r="N412" i="8" s="1"/>
  <c r="N413" i="8"/>
  <c r="N25" i="8"/>
  <c r="N21" i="8"/>
  <c r="N24" i="8"/>
  <c r="N48" i="8"/>
  <c r="N38" i="8"/>
  <c r="N42" i="8"/>
  <c r="N59" i="8"/>
  <c r="N60" i="8" s="1"/>
  <c r="N61" i="8"/>
  <c r="N89" i="8"/>
  <c r="N72" i="8"/>
  <c r="N76" i="8"/>
  <c r="N85" i="8"/>
  <c r="N88" i="8"/>
  <c r="N112" i="8"/>
  <c r="N102" i="8"/>
  <c r="N106" i="8"/>
  <c r="N123" i="8"/>
  <c r="N124" i="8" s="1"/>
  <c r="N125" i="8"/>
  <c r="N140" i="8"/>
  <c r="N176" i="8"/>
  <c r="N166" i="8"/>
  <c r="N170" i="8"/>
  <c r="N187" i="8"/>
  <c r="N188" i="8" s="1"/>
  <c r="N189" i="8"/>
  <c r="N217" i="8"/>
  <c r="N200" i="8"/>
  <c r="N204" i="8"/>
  <c r="N213" i="8"/>
  <c r="N216" i="8"/>
  <c r="N240" i="8"/>
  <c r="N230" i="8"/>
  <c r="N234" i="8"/>
  <c r="N251" i="8"/>
  <c r="N252" i="8" s="1"/>
  <c r="N253" i="8"/>
  <c r="N281" i="8"/>
  <c r="N264" i="8"/>
  <c r="N268" i="8"/>
  <c r="N277" i="8"/>
  <c r="N280" i="8"/>
  <c r="N304" i="8"/>
  <c r="N294" i="8"/>
  <c r="N298" i="8"/>
  <c r="N315" i="8"/>
  <c r="N316" i="8" s="1"/>
  <c r="N317" i="8"/>
  <c r="N345" i="8"/>
  <c r="N328" i="8"/>
  <c r="N332" i="8"/>
  <c r="N341" i="8"/>
  <c r="N344" i="8"/>
  <c r="N368" i="8"/>
  <c r="N358" i="8"/>
  <c r="N362" i="8"/>
  <c r="N379" i="8"/>
  <c r="N380" i="8" s="1"/>
  <c r="N381" i="8"/>
  <c r="N392" i="8"/>
  <c r="N396" i="8"/>
  <c r="N405" i="8"/>
  <c r="N408" i="8"/>
  <c r="AO133" i="8"/>
  <c r="AP197" i="8"/>
  <c r="AQ198" i="8"/>
  <c r="AO131" i="2"/>
  <c r="AL191" i="22"/>
  <c r="AO191" i="22" s="1"/>
  <c r="AQ132" i="2"/>
  <c r="AP131" i="2"/>
  <c r="AN192" i="22"/>
  <c r="AM191" i="22"/>
  <c r="N276" i="8"/>
  <c r="N5" i="8"/>
  <c r="N135" i="8"/>
  <c r="N285" i="8" l="1"/>
  <c r="N286" i="8" s="1"/>
  <c r="N16" i="8"/>
  <c r="N8" i="8"/>
  <c r="N6" i="8"/>
  <c r="N12" i="8"/>
  <c r="N138" i="8"/>
  <c r="N152" i="8"/>
  <c r="N136" i="8"/>
  <c r="N149" i="8"/>
  <c r="N28" i="8"/>
  <c r="N127" i="8"/>
  <c r="N128" i="8" s="1"/>
  <c r="N126" i="8"/>
  <c r="N63" i="8"/>
  <c r="N64" i="8" s="1"/>
  <c r="N62" i="8"/>
  <c r="N414" i="8"/>
  <c r="N415" i="8"/>
  <c r="N416" i="8" s="1"/>
  <c r="N158" i="8"/>
  <c r="N159" i="8"/>
  <c r="N160" i="8" s="1"/>
  <c r="N95" i="8"/>
  <c r="N96" i="8" s="1"/>
  <c r="N94" i="8"/>
  <c r="N31" i="8"/>
  <c r="N32" i="8" s="1"/>
  <c r="N30" i="8"/>
  <c r="N383" i="8"/>
  <c r="N384" i="8" s="1"/>
  <c r="N382" i="8"/>
  <c r="N319" i="8"/>
  <c r="N320" i="8" s="1"/>
  <c r="N318" i="8"/>
  <c r="N255" i="8"/>
  <c r="N256" i="8" s="1"/>
  <c r="N254" i="8"/>
  <c r="N191" i="8"/>
  <c r="N192" i="8" s="1"/>
  <c r="N190" i="8"/>
  <c r="N351" i="8"/>
  <c r="N352" i="8" s="1"/>
  <c r="N350" i="8"/>
  <c r="N287" i="8"/>
  <c r="N288" i="8" s="1"/>
  <c r="N223" i="8"/>
  <c r="N224" i="8" s="1"/>
  <c r="N222" i="8"/>
  <c r="AO134" i="8"/>
  <c r="AP198" i="8"/>
  <c r="AQ199" i="8"/>
  <c r="AO132" i="2"/>
  <c r="AL192" i="22"/>
  <c r="AO192" i="22" s="1"/>
  <c r="AQ133" i="2"/>
  <c r="AP132" i="2"/>
  <c r="AN193" i="22"/>
  <c r="AM192" i="22"/>
  <c r="G263" i="8"/>
  <c r="F107" i="8"/>
  <c r="E11" i="8"/>
  <c r="F207" i="8"/>
  <c r="E69" i="8"/>
  <c r="E215" i="8"/>
  <c r="E167" i="8"/>
  <c r="G110" i="8"/>
  <c r="G55" i="8"/>
  <c r="F356" i="8"/>
  <c r="F175" i="8"/>
  <c r="G331" i="8"/>
  <c r="E23" i="8"/>
  <c r="F387" i="8"/>
  <c r="G307" i="8"/>
  <c r="F359" i="8"/>
  <c r="E45" i="8"/>
  <c r="E17" i="8"/>
  <c r="E308" i="8"/>
  <c r="G167" i="8"/>
  <c r="G178" i="8"/>
  <c r="G215" i="8"/>
  <c r="E169" i="8"/>
  <c r="E233" i="8"/>
  <c r="G99" i="8"/>
  <c r="G50" i="8"/>
  <c r="F196" i="8"/>
  <c r="E71" i="8"/>
  <c r="F238" i="8"/>
  <c r="F334" i="8"/>
  <c r="E46" i="8"/>
  <c r="G143" i="8"/>
  <c r="G371" i="8"/>
  <c r="F241" i="8"/>
  <c r="E68" i="8"/>
  <c r="G388" i="8"/>
  <c r="F148" i="8"/>
  <c r="G197" i="8"/>
  <c r="F337" i="8"/>
  <c r="E305" i="8"/>
  <c r="F55" i="8"/>
  <c r="E393" i="8"/>
  <c r="E54" i="8"/>
  <c r="E49" i="8"/>
  <c r="F369" i="8"/>
  <c r="E302" i="8"/>
  <c r="G86" i="8"/>
  <c r="F197" i="8"/>
  <c r="E4" i="8"/>
  <c r="F100" i="8"/>
  <c r="F340" i="8"/>
  <c r="E395" i="8"/>
  <c r="G207" i="8"/>
  <c r="F407" i="8"/>
  <c r="G36" i="8"/>
  <c r="F101" i="8"/>
  <c r="G169" i="8"/>
  <c r="F174" i="8"/>
  <c r="E246" i="8"/>
  <c r="F235" i="8"/>
  <c r="E260" i="8"/>
  <c r="F239" i="8"/>
  <c r="D355" i="8"/>
  <c r="F323" i="8"/>
  <c r="G238" i="8"/>
  <c r="F54" i="8"/>
  <c r="E291" i="8"/>
  <c r="E142" i="8"/>
  <c r="F365" i="8"/>
  <c r="G391" i="8"/>
  <c r="G131" i="8"/>
  <c r="G41" i="8"/>
  <c r="F279" i="8"/>
  <c r="F310" i="8"/>
  <c r="G270" i="8"/>
  <c r="G303" i="8"/>
  <c r="F75" i="8"/>
  <c r="G407" i="8"/>
  <c r="E35" i="8"/>
  <c r="G73" i="8"/>
  <c r="F372" i="8"/>
  <c r="F370" i="8"/>
  <c r="G46" i="8"/>
  <c r="G333" i="8"/>
  <c r="G173" i="8"/>
  <c r="E43" i="8"/>
  <c r="G261" i="8"/>
  <c r="F105" i="8"/>
  <c r="E276" i="8"/>
  <c r="F367" i="8"/>
  <c r="G401" i="8"/>
  <c r="F182" i="8"/>
  <c r="G305" i="8"/>
  <c r="G177" i="8"/>
  <c r="F303" i="8"/>
  <c r="E278" i="8"/>
  <c r="E55" i="8"/>
  <c r="F165" i="8"/>
  <c r="E334" i="8"/>
  <c r="E83" i="8"/>
  <c r="F397" i="8"/>
  <c r="F361" i="8"/>
  <c r="E335" i="8"/>
  <c r="F113" i="8"/>
  <c r="G182" i="8"/>
  <c r="F331" i="8"/>
  <c r="E375" i="8"/>
  <c r="E115" i="8"/>
  <c r="G68" i="8"/>
  <c r="F271" i="8"/>
  <c r="E201" i="8"/>
  <c r="G374" i="8"/>
  <c r="F398" i="8"/>
  <c r="E203" i="8"/>
  <c r="F169" i="8"/>
  <c r="F83" i="8"/>
  <c r="G150" i="8"/>
  <c r="G273" i="8"/>
  <c r="G243" i="8"/>
  <c r="G404" i="8"/>
  <c r="F363" i="8"/>
  <c r="G151" i="8"/>
  <c r="G323" i="8"/>
  <c r="F37" i="8"/>
  <c r="E359" i="8"/>
  <c r="F395" i="8"/>
  <c r="F99" i="8"/>
  <c r="E403" i="8"/>
  <c r="E299" i="8"/>
  <c r="F103" i="8"/>
  <c r="E178" i="8"/>
  <c r="E297" i="8"/>
  <c r="E361" i="8"/>
  <c r="G183" i="8"/>
  <c r="G163" i="8"/>
  <c r="E306" i="8"/>
  <c r="F39" i="8"/>
  <c r="E367" i="8"/>
  <c r="G147" i="8"/>
  <c r="E50" i="8"/>
  <c r="G233" i="8"/>
  <c r="F132" i="8"/>
  <c r="E389" i="8"/>
  <c r="G246" i="8"/>
  <c r="E310" i="8"/>
  <c r="E82" i="8"/>
  <c r="F45" i="8"/>
  <c r="F78" i="8"/>
  <c r="G311" i="8"/>
  <c r="G339" i="8"/>
  <c r="E243" i="8"/>
  <c r="F308" i="8"/>
  <c r="F137" i="8"/>
  <c r="F135" i="8"/>
  <c r="E404" i="8"/>
  <c r="F399" i="8"/>
  <c r="F146" i="8"/>
  <c r="E214" i="8"/>
  <c r="F183" i="8"/>
  <c r="E111" i="8"/>
  <c r="F214" i="8"/>
  <c r="G295" i="8"/>
  <c r="F46" i="8"/>
  <c r="F71" i="8"/>
  <c r="G395" i="8"/>
  <c r="E370" i="8"/>
  <c r="G231" i="8"/>
  <c r="G244" i="8"/>
  <c r="G37" i="8"/>
  <c r="F47" i="8"/>
  <c r="G361" i="8"/>
  <c r="D67" i="8"/>
  <c r="F201" i="8"/>
  <c r="G297" i="8"/>
  <c r="E271" i="8"/>
  <c r="E75" i="8"/>
  <c r="G109" i="8"/>
  <c r="F228" i="8"/>
  <c r="G372" i="8"/>
  <c r="E171" i="8"/>
  <c r="E163" i="8"/>
  <c r="E401" i="8"/>
  <c r="D131" i="8"/>
  <c r="G171" i="8"/>
  <c r="E397" i="8"/>
  <c r="F167" i="8"/>
  <c r="F81" i="8"/>
  <c r="E151" i="8"/>
  <c r="G275" i="8"/>
  <c r="E365" i="8"/>
  <c r="G279" i="8"/>
  <c r="F52" i="8"/>
  <c r="F278" i="8"/>
  <c r="E235" i="8"/>
  <c r="F329" i="8"/>
  <c r="F325" i="8"/>
  <c r="G105" i="8"/>
  <c r="G209" i="8"/>
  <c r="E109" i="8"/>
  <c r="G67" i="8"/>
  <c r="G340" i="8"/>
  <c r="E164" i="8"/>
  <c r="G100" i="8"/>
  <c r="E210" i="8"/>
  <c r="E133" i="8"/>
  <c r="F391" i="8"/>
  <c r="E340" i="8"/>
  <c r="E5" i="8"/>
  <c r="F275" i="8"/>
  <c r="E78" i="8"/>
  <c r="G335" i="8"/>
  <c r="E79" i="8"/>
  <c r="F357" i="8"/>
  <c r="F403" i="8"/>
  <c r="E356" i="8"/>
  <c r="E388" i="8"/>
  <c r="F142" i="8"/>
  <c r="E77" i="8"/>
  <c r="E165" i="8"/>
  <c r="F73" i="8"/>
  <c r="F355" i="8"/>
  <c r="G116" i="8"/>
  <c r="G212" i="8"/>
  <c r="E295" i="8"/>
  <c r="G54" i="8"/>
  <c r="E146" i="8"/>
  <c r="E207" i="8"/>
  <c r="G375" i="8"/>
  <c r="G145" i="8"/>
  <c r="G393" i="8"/>
  <c r="F109" i="8"/>
  <c r="G51" i="8"/>
  <c r="F119" i="8"/>
  <c r="E212" i="8"/>
  <c r="E211" i="8"/>
  <c r="E261" i="8"/>
  <c r="G242" i="8"/>
  <c r="F274" i="8"/>
  <c r="F69" i="8"/>
  <c r="F143" i="8"/>
  <c r="E331" i="8"/>
  <c r="E51" i="8"/>
  <c r="E239" i="8"/>
  <c r="E406" i="8"/>
  <c r="E259" i="8"/>
  <c r="F260" i="8"/>
  <c r="E174" i="8"/>
  <c r="E337" i="8"/>
  <c r="E338" i="8"/>
  <c r="G180" i="8"/>
  <c r="F86" i="8"/>
  <c r="G142" i="8"/>
  <c r="E19" i="8"/>
  <c r="G293" i="8"/>
  <c r="G399" i="8"/>
  <c r="F150" i="8"/>
  <c r="F151" i="8"/>
  <c r="G71" i="8"/>
  <c r="F265" i="8"/>
  <c r="F343" i="8"/>
  <c r="E87" i="8"/>
  <c r="D195" i="8"/>
  <c r="E303" i="8"/>
  <c r="F164" i="8"/>
  <c r="E273" i="8"/>
  <c r="E228" i="8"/>
  <c r="E73" i="8"/>
  <c r="E263" i="8"/>
  <c r="F270" i="8"/>
  <c r="E107" i="8"/>
  <c r="G146" i="8"/>
  <c r="G366" i="8"/>
  <c r="G211" i="8"/>
  <c r="F141" i="8"/>
  <c r="F338" i="8"/>
  <c r="F229" i="8"/>
  <c r="E183" i="8"/>
  <c r="F43" i="8"/>
  <c r="F111" i="8"/>
  <c r="E237" i="8"/>
  <c r="E399" i="8"/>
  <c r="G165" i="8"/>
  <c r="E206" i="8"/>
  <c r="G357" i="8"/>
  <c r="E329" i="8"/>
  <c r="F206" i="8"/>
  <c r="E105" i="8"/>
  <c r="F273" i="8"/>
  <c r="G39" i="8"/>
  <c r="G334" i="8"/>
  <c r="F210" i="8"/>
  <c r="F231" i="8"/>
  <c r="E267" i="8"/>
  <c r="F311" i="8"/>
  <c r="G325" i="8"/>
  <c r="G205" i="8"/>
  <c r="G79" i="8"/>
  <c r="G201" i="8"/>
  <c r="E99" i="8"/>
  <c r="E355" i="8"/>
  <c r="D227" i="8"/>
  <c r="G398" i="8"/>
  <c r="G81" i="8"/>
  <c r="F406" i="8"/>
  <c r="E52" i="8"/>
  <c r="E398" i="8"/>
  <c r="G227" i="8"/>
  <c r="E119" i="8"/>
  <c r="E209" i="8"/>
  <c r="D291" i="8"/>
  <c r="E238" i="8"/>
  <c r="G343" i="8"/>
  <c r="G78" i="8"/>
  <c r="E150" i="8"/>
  <c r="E41" i="8"/>
  <c r="F87" i="8"/>
  <c r="E84" i="8"/>
  <c r="F227" i="8"/>
  <c r="G141" i="8"/>
  <c r="G329" i="8"/>
  <c r="G237" i="8"/>
  <c r="E141" i="8"/>
  <c r="G369" i="8"/>
  <c r="G370" i="8"/>
  <c r="F195" i="8"/>
  <c r="F51" i="8"/>
  <c r="F177" i="8"/>
  <c r="F114" i="8"/>
  <c r="G69" i="8"/>
  <c r="F68" i="8"/>
  <c r="G83" i="8"/>
  <c r="E47" i="8"/>
  <c r="E242" i="8"/>
  <c r="G179" i="8"/>
  <c r="F79" i="8"/>
  <c r="F404" i="8"/>
  <c r="E147" i="8"/>
  <c r="F35" i="8"/>
  <c r="G43" i="8"/>
  <c r="F244" i="8"/>
  <c r="G259" i="8"/>
  <c r="E387" i="8"/>
  <c r="E13" i="8"/>
  <c r="E118" i="8"/>
  <c r="F302" i="8"/>
  <c r="E67" i="8"/>
  <c r="G101" i="8"/>
  <c r="E270" i="8"/>
  <c r="E180" i="8"/>
  <c r="E339" i="8"/>
  <c r="E18" i="8"/>
  <c r="D387" i="8"/>
  <c r="G210" i="8"/>
  <c r="F269" i="8"/>
  <c r="F179" i="8"/>
  <c r="G199" i="8"/>
  <c r="E177" i="8"/>
  <c r="D35" i="8"/>
  <c r="E369" i="8"/>
  <c r="E116" i="8"/>
  <c r="F139" i="8"/>
  <c r="E293" i="8"/>
  <c r="F77" i="8"/>
  <c r="E197" i="8"/>
  <c r="G132" i="8"/>
  <c r="F276" i="8"/>
  <c r="F205" i="8"/>
  <c r="E3" i="8"/>
  <c r="F261" i="8"/>
  <c r="G299" i="8"/>
  <c r="G271" i="8"/>
  <c r="G137" i="8"/>
  <c r="G148" i="8"/>
  <c r="G174" i="8"/>
  <c r="E14" i="8"/>
  <c r="E274" i="8"/>
  <c r="E196" i="8"/>
  <c r="F263" i="8"/>
  <c r="E139" i="8"/>
  <c r="E173" i="8"/>
  <c r="G359" i="8"/>
  <c r="G241" i="8"/>
  <c r="F171" i="8"/>
  <c r="G87" i="8"/>
  <c r="F133" i="8"/>
  <c r="F41" i="8"/>
  <c r="G75" i="8"/>
  <c r="E135" i="8"/>
  <c r="G77" i="8"/>
  <c r="F237" i="8"/>
  <c r="E39" i="8"/>
  <c r="F307" i="8"/>
  <c r="F292" i="8"/>
  <c r="F335" i="8"/>
  <c r="G203" i="8"/>
  <c r="G113" i="8"/>
  <c r="E81" i="8"/>
  <c r="E131" i="8"/>
  <c r="G267" i="8"/>
  <c r="G324" i="8"/>
  <c r="E374" i="8"/>
  <c r="E311" i="8"/>
  <c r="E7" i="8"/>
  <c r="G235" i="8"/>
  <c r="G338" i="8"/>
  <c r="E244" i="8"/>
  <c r="E372" i="8"/>
  <c r="E363" i="8"/>
  <c r="F115" i="8"/>
  <c r="E323" i="8"/>
  <c r="G247" i="8"/>
  <c r="E343" i="8"/>
  <c r="E269" i="8"/>
  <c r="G103" i="8"/>
  <c r="G302" i="8"/>
  <c r="E275" i="8"/>
  <c r="E103" i="8"/>
  <c r="E22" i="8"/>
  <c r="E101" i="8"/>
  <c r="G229" i="8"/>
  <c r="F402" i="8"/>
  <c r="F305" i="8"/>
  <c r="E241" i="8"/>
  <c r="G402" i="8"/>
  <c r="F163" i="8"/>
  <c r="G47" i="8"/>
  <c r="G403" i="8"/>
  <c r="F297" i="8"/>
  <c r="E114" i="8"/>
  <c r="F242" i="8"/>
  <c r="E37" i="8"/>
  <c r="G195" i="8"/>
  <c r="F203" i="8"/>
  <c r="F50" i="8"/>
  <c r="F215" i="8"/>
  <c r="E143" i="8"/>
  <c r="E247" i="8"/>
  <c r="E36" i="8"/>
  <c r="G119" i="8"/>
  <c r="G265" i="8"/>
  <c r="G291" i="8"/>
  <c r="G49" i="8"/>
  <c r="E327" i="8"/>
  <c r="F212" i="8"/>
  <c r="E402" i="8"/>
  <c r="G118" i="8"/>
  <c r="G387" i="8"/>
  <c r="F371" i="8"/>
  <c r="G327" i="8"/>
  <c r="E333" i="8"/>
  <c r="F291" i="8"/>
  <c r="F295" i="8"/>
  <c r="G406" i="8"/>
  <c r="E148" i="8"/>
  <c r="F306" i="8"/>
  <c r="F247" i="8"/>
  <c r="F211" i="8"/>
  <c r="G356" i="8"/>
  <c r="E110" i="8"/>
  <c r="E113" i="8"/>
  <c r="G397" i="8"/>
  <c r="F246" i="8"/>
  <c r="E301" i="8"/>
  <c r="F293" i="8"/>
  <c r="F339" i="8"/>
  <c r="E182" i="8"/>
  <c r="E15" i="8"/>
  <c r="E229" i="8"/>
  <c r="F259" i="8"/>
  <c r="G292" i="8"/>
  <c r="E137" i="8"/>
  <c r="G301" i="8"/>
  <c r="G164" i="8"/>
  <c r="G82" i="8"/>
  <c r="F393" i="8"/>
  <c r="G310" i="8"/>
  <c r="F366" i="8"/>
  <c r="G274" i="8"/>
  <c r="G115" i="8"/>
  <c r="F82" i="8"/>
  <c r="F199" i="8"/>
  <c r="D99" i="8"/>
  <c r="G306" i="8"/>
  <c r="G355" i="8"/>
  <c r="F67" i="8"/>
  <c r="E391" i="8"/>
  <c r="F301" i="8"/>
  <c r="E145" i="8"/>
  <c r="E325" i="8"/>
  <c r="F388" i="8"/>
  <c r="F110" i="8"/>
  <c r="E20" i="8"/>
  <c r="E265" i="8"/>
  <c r="E195" i="8"/>
  <c r="E199" i="8"/>
  <c r="D323" i="8"/>
  <c r="F84" i="8"/>
  <c r="E9" i="8"/>
  <c r="F324" i="8"/>
  <c r="E175" i="8"/>
  <c r="D259" i="8"/>
  <c r="G135" i="8"/>
  <c r="E324" i="8"/>
  <c r="G175" i="8"/>
  <c r="G337" i="8"/>
  <c r="E407" i="8"/>
  <c r="F180" i="8"/>
  <c r="E292" i="8"/>
  <c r="F116" i="8"/>
  <c r="F299" i="8"/>
  <c r="F178" i="8"/>
  <c r="F389" i="8"/>
  <c r="E86" i="8"/>
  <c r="E205" i="8"/>
  <c r="G114" i="8"/>
  <c r="F374" i="8"/>
  <c r="F327" i="8"/>
  <c r="G260" i="8"/>
  <c r="F267" i="8"/>
  <c r="F145" i="8"/>
  <c r="D163" i="8"/>
  <c r="F401" i="8"/>
  <c r="G133" i="8"/>
  <c r="G206" i="8"/>
  <c r="F342" i="8"/>
  <c r="E100" i="8"/>
  <c r="E179" i="8"/>
  <c r="G363" i="8"/>
  <c r="F36" i="8"/>
  <c r="G107" i="8"/>
  <c r="G278" i="8"/>
  <c r="G342" i="8"/>
  <c r="G214" i="8"/>
  <c r="E279" i="8"/>
  <c r="E366" i="8"/>
  <c r="G269" i="8"/>
  <c r="G196" i="8"/>
  <c r="E357" i="8"/>
  <c r="G52" i="8"/>
  <c r="G228" i="8"/>
  <c r="G365" i="8"/>
  <c r="E307" i="8"/>
  <c r="E132" i="8"/>
  <c r="F375" i="8"/>
  <c r="F233" i="8"/>
  <c r="G239" i="8"/>
  <c r="E227" i="8"/>
  <c r="F209" i="8"/>
  <c r="G308" i="8"/>
  <c r="F131" i="8"/>
  <c r="F243" i="8"/>
  <c r="G111" i="8"/>
  <c r="F147" i="8"/>
  <c r="F333" i="8"/>
  <c r="F173" i="8"/>
  <c r="F118" i="8"/>
  <c r="G35" i="8"/>
  <c r="E371" i="8"/>
  <c r="D3" i="8"/>
  <c r="G389" i="8"/>
  <c r="G84" i="8"/>
  <c r="G367" i="8"/>
  <c r="E342" i="8"/>
  <c r="F49" i="8"/>
  <c r="G276" i="8"/>
  <c r="G45" i="8"/>
  <c r="G139" i="8"/>
  <c r="E231" i="8"/>
  <c r="G420" i="8" l="1"/>
  <c r="E420" i="8"/>
  <c r="F420" i="8"/>
  <c r="G120" i="8"/>
  <c r="F59" i="8"/>
  <c r="F60" i="8" s="1"/>
  <c r="F42" i="8"/>
  <c r="E281" i="8"/>
  <c r="F379" i="8"/>
  <c r="F380" i="8" s="1"/>
  <c r="F362" i="8"/>
  <c r="F251" i="8"/>
  <c r="F252" i="8" s="1"/>
  <c r="F234" i="8"/>
  <c r="F123" i="8"/>
  <c r="F124" i="8" s="1"/>
  <c r="F106" i="8"/>
  <c r="F377" i="8"/>
  <c r="E312" i="8"/>
  <c r="E172" i="8"/>
  <c r="F413" i="8"/>
  <c r="F285" i="8"/>
  <c r="F157" i="8"/>
  <c r="G44" i="8"/>
  <c r="G184" i="8"/>
  <c r="F121" i="8"/>
  <c r="F153" i="8" s="1"/>
  <c r="F185" i="8" s="1"/>
  <c r="E112" i="8"/>
  <c r="E102" i="8"/>
  <c r="E217" i="8"/>
  <c r="E48" i="8"/>
  <c r="E38" i="8"/>
  <c r="F313" i="8"/>
  <c r="E411" i="8"/>
  <c r="E412" i="8" s="1"/>
  <c r="E394" i="8"/>
  <c r="G368" i="8"/>
  <c r="G358" i="8"/>
  <c r="G240" i="8"/>
  <c r="G230" i="8"/>
  <c r="G102" i="8"/>
  <c r="G112" i="8"/>
  <c r="G344" i="8"/>
  <c r="G204" i="8"/>
  <c r="F332" i="8"/>
  <c r="E236" i="8"/>
  <c r="G345" i="8"/>
  <c r="F360" i="8"/>
  <c r="F144" i="8"/>
  <c r="F134" i="8"/>
  <c r="F400" i="8"/>
  <c r="F390" i="8"/>
  <c r="E313" i="8"/>
  <c r="G108" i="8"/>
  <c r="F168" i="8"/>
  <c r="E315" i="8"/>
  <c r="E316" i="8" s="1"/>
  <c r="E298" i="8"/>
  <c r="E187" i="8"/>
  <c r="E188" i="8" s="1"/>
  <c r="E170" i="8"/>
  <c r="E56" i="8"/>
  <c r="F249" i="8"/>
  <c r="E349" i="8"/>
  <c r="E221" i="8"/>
  <c r="E93" i="8"/>
  <c r="E184" i="8"/>
  <c r="D368" i="8"/>
  <c r="D358" i="8"/>
  <c r="D240" i="8"/>
  <c r="D230" i="8"/>
  <c r="D112" i="8"/>
  <c r="D102" i="8"/>
  <c r="G136" i="8"/>
  <c r="G277" i="8"/>
  <c r="G59" i="8"/>
  <c r="G60" i="8" s="1"/>
  <c r="G42" i="8"/>
  <c r="G187" i="8"/>
  <c r="G188" i="8" s="1"/>
  <c r="G170" i="8"/>
  <c r="G315" i="8"/>
  <c r="G316" i="8" s="1"/>
  <c r="G298" i="8"/>
  <c r="E396" i="8"/>
  <c r="E245" i="8"/>
  <c r="E104" i="8"/>
  <c r="F341" i="8"/>
  <c r="F200" i="8"/>
  <c r="E336" i="8"/>
  <c r="E326" i="8"/>
  <c r="E198" i="8"/>
  <c r="E208" i="8"/>
  <c r="E80" i="8"/>
  <c r="E70" i="8"/>
  <c r="G262" i="8"/>
  <c r="G272" i="8"/>
  <c r="E120" i="8"/>
  <c r="F140" i="8"/>
  <c r="G381" i="8"/>
  <c r="G125" i="8"/>
  <c r="G373" i="8"/>
  <c r="G232" i="8"/>
  <c r="F304" i="8"/>
  <c r="F294" i="8"/>
  <c r="G85" i="8"/>
  <c r="G236" i="8"/>
  <c r="G376" i="8"/>
  <c r="G134" i="8"/>
  <c r="G144" i="8"/>
  <c r="G281" i="8"/>
  <c r="E44" i="8"/>
  <c r="E296" i="8"/>
  <c r="F411" i="8"/>
  <c r="F412" i="8" s="1"/>
  <c r="F394" i="8"/>
  <c r="F283" i="8"/>
  <c r="F284" i="8" s="1"/>
  <c r="F266" i="8"/>
  <c r="F155" i="8"/>
  <c r="F156" i="8" s="1"/>
  <c r="F138" i="8"/>
  <c r="F392" i="8"/>
  <c r="E377" i="8"/>
  <c r="E61" i="8"/>
  <c r="F317" i="8"/>
  <c r="F189" i="8"/>
  <c r="G249" i="8"/>
  <c r="G253" i="8"/>
  <c r="F136" i="8"/>
  <c r="E152" i="8"/>
  <c r="F248" i="8"/>
  <c r="E364" i="8"/>
  <c r="F76" i="8"/>
  <c r="G336" i="8"/>
  <c r="G326" i="8"/>
  <c r="G208" i="8"/>
  <c r="G198" i="8"/>
  <c r="G80" i="8"/>
  <c r="G70" i="8"/>
  <c r="G309" i="8"/>
  <c r="G168" i="8"/>
  <c r="F216" i="8"/>
  <c r="F56" i="8"/>
  <c r="G280" i="8"/>
  <c r="G140" i="8"/>
  <c r="F245" i="8"/>
  <c r="F396" i="8"/>
  <c r="F208" i="8"/>
  <c r="F198" i="8"/>
  <c r="E72" i="8"/>
  <c r="G72" i="8"/>
  <c r="G213" i="8"/>
  <c r="G364" i="8"/>
  <c r="F120" i="8"/>
  <c r="E347" i="8"/>
  <c r="E348" i="8" s="1"/>
  <c r="E330" i="8"/>
  <c r="E219" i="8"/>
  <c r="E220" i="8" s="1"/>
  <c r="E202" i="8"/>
  <c r="E91" i="8"/>
  <c r="E92" i="8" s="1"/>
  <c r="E74" i="8"/>
  <c r="E309" i="8"/>
  <c r="E168" i="8"/>
  <c r="F405" i="8"/>
  <c r="F264" i="8"/>
  <c r="E381" i="8"/>
  <c r="E253" i="8"/>
  <c r="E125" i="8"/>
  <c r="E249" i="8"/>
  <c r="D400" i="8"/>
  <c r="D390" i="8"/>
  <c r="D272" i="8"/>
  <c r="D262" i="8"/>
  <c r="D144" i="8"/>
  <c r="D134" i="8"/>
  <c r="G121" i="8"/>
  <c r="G153" i="8" s="1"/>
  <c r="G185" i="8" s="1"/>
  <c r="G245" i="8"/>
  <c r="G392" i="8"/>
  <c r="G155" i="8"/>
  <c r="G156" i="8" s="1"/>
  <c r="G138" i="8"/>
  <c r="G283" i="8"/>
  <c r="G284" i="8" s="1"/>
  <c r="G266" i="8"/>
  <c r="G411" i="8"/>
  <c r="G412" i="8" s="1"/>
  <c r="G394" i="8"/>
  <c r="F149" i="8"/>
  <c r="E280" i="8"/>
  <c r="E140" i="8"/>
  <c r="F376" i="8"/>
  <c r="F236" i="8"/>
  <c r="E358" i="8"/>
  <c r="E368" i="8"/>
  <c r="E230" i="8"/>
  <c r="E240" i="8"/>
  <c r="E121" i="8"/>
  <c r="E153" i="8" s="1"/>
  <c r="E185" i="8" s="1"/>
  <c r="E341" i="8"/>
  <c r="G296" i="8"/>
  <c r="F409" i="8"/>
  <c r="E59" i="8"/>
  <c r="E60" i="8" s="1"/>
  <c r="E42" i="8"/>
  <c r="F217" i="8"/>
  <c r="G413" i="8"/>
  <c r="G285" i="8"/>
  <c r="G157" i="8"/>
  <c r="G408" i="8"/>
  <c r="G268" i="8"/>
  <c r="G117" i="8"/>
  <c r="F268" i="8"/>
  <c r="F408" i="8"/>
  <c r="F240" i="8"/>
  <c r="F230" i="8"/>
  <c r="E108" i="8"/>
  <c r="F204" i="8"/>
  <c r="G200" i="8"/>
  <c r="G341" i="8"/>
  <c r="F108" i="8"/>
  <c r="E332" i="8"/>
  <c r="E181" i="8"/>
  <c r="F315" i="8"/>
  <c r="F316" i="8" s="1"/>
  <c r="F298" i="8"/>
  <c r="F187" i="8"/>
  <c r="F188" i="8" s="1"/>
  <c r="F170" i="8"/>
  <c r="F61" i="8"/>
  <c r="F277" i="8"/>
  <c r="E392" i="8"/>
  <c r="F349" i="8"/>
  <c r="F221" i="8"/>
  <c r="F93" i="8"/>
  <c r="G264" i="8"/>
  <c r="G405" i="8"/>
  <c r="F181" i="8"/>
  <c r="E408" i="8"/>
  <c r="E268" i="8"/>
  <c r="E117" i="8"/>
  <c r="F364" i="8"/>
  <c r="F213" i="8"/>
  <c r="E328" i="8"/>
  <c r="G294" i="8"/>
  <c r="G304" i="8"/>
  <c r="G176" i="8"/>
  <c r="G166" i="8"/>
  <c r="G48" i="8"/>
  <c r="G38" i="8"/>
  <c r="F281" i="8"/>
  <c r="E85" i="8"/>
  <c r="F152" i="8"/>
  <c r="G396" i="8"/>
  <c r="G248" i="8"/>
  <c r="G104" i="8"/>
  <c r="F280" i="8"/>
  <c r="F272" i="8"/>
  <c r="F262" i="8"/>
  <c r="G328" i="8"/>
  <c r="F85" i="8"/>
  <c r="E379" i="8"/>
  <c r="E380" i="8" s="1"/>
  <c r="E362" i="8"/>
  <c r="E251" i="8"/>
  <c r="E252" i="8" s="1"/>
  <c r="E234" i="8"/>
  <c r="E123" i="8"/>
  <c r="E124" i="8" s="1"/>
  <c r="E106" i="8"/>
  <c r="E344" i="8"/>
  <c r="E204" i="8"/>
  <c r="F53" i="8"/>
  <c r="F300" i="8"/>
  <c r="E413" i="8"/>
  <c r="E285" i="8"/>
  <c r="E157" i="8"/>
  <c r="E405" i="8"/>
  <c r="E264" i="8"/>
  <c r="D304" i="8"/>
  <c r="D294" i="8"/>
  <c r="D176" i="8"/>
  <c r="D166" i="8"/>
  <c r="G377" i="8"/>
  <c r="G123" i="8"/>
  <c r="G124" i="8" s="1"/>
  <c r="G106" i="8"/>
  <c r="G251" i="8"/>
  <c r="G252" i="8" s="1"/>
  <c r="G234" i="8"/>
  <c r="G379" i="8"/>
  <c r="G380" i="8" s="1"/>
  <c r="G362" i="8"/>
  <c r="E345" i="8"/>
  <c r="F48" i="8"/>
  <c r="F38" i="8"/>
  <c r="E272" i="8"/>
  <c r="E262" i="8"/>
  <c r="E144" i="8"/>
  <c r="E134" i="8"/>
  <c r="E376" i="8"/>
  <c r="F88" i="8"/>
  <c r="G332" i="8"/>
  <c r="G181" i="8"/>
  <c r="G40" i="8"/>
  <c r="F344" i="8"/>
  <c r="F89" i="8"/>
  <c r="G317" i="8"/>
  <c r="G189" i="8"/>
  <c r="G152" i="8"/>
  <c r="F232" i="8"/>
  <c r="F373" i="8"/>
  <c r="F176" i="8"/>
  <c r="F166" i="8"/>
  <c r="F72" i="8"/>
  <c r="E216" i="8"/>
  <c r="E76" i="8"/>
  <c r="F347" i="8"/>
  <c r="F348" i="8" s="1"/>
  <c r="F330" i="8"/>
  <c r="F219" i="8"/>
  <c r="F220" i="8" s="1"/>
  <c r="F202" i="8"/>
  <c r="F91" i="8"/>
  <c r="F92" i="8" s="1"/>
  <c r="F74" i="8"/>
  <c r="F312" i="8"/>
  <c r="F172" i="8"/>
  <c r="E277" i="8"/>
  <c r="E136" i="8"/>
  <c r="F381" i="8"/>
  <c r="F253" i="8"/>
  <c r="F125" i="8"/>
  <c r="G149" i="8"/>
  <c r="G300" i="8"/>
  <c r="G56" i="8"/>
  <c r="E409" i="8"/>
  <c r="E373" i="8"/>
  <c r="E232" i="8"/>
  <c r="F328" i="8"/>
  <c r="E40" i="8"/>
  <c r="G390" i="8"/>
  <c r="G400" i="8"/>
  <c r="G409" i="8"/>
  <c r="G88" i="8"/>
  <c r="F296" i="8"/>
  <c r="F44" i="8"/>
  <c r="F117" i="8"/>
  <c r="G360" i="8"/>
  <c r="G89" i="8"/>
  <c r="F345" i="8"/>
  <c r="F336" i="8"/>
  <c r="F326" i="8"/>
  <c r="E213" i="8"/>
  <c r="G313" i="8"/>
  <c r="G61" i="8"/>
  <c r="F40" i="8"/>
  <c r="E283" i="8"/>
  <c r="E284" i="8" s="1"/>
  <c r="E266" i="8"/>
  <c r="E155" i="8"/>
  <c r="E156" i="8" s="1"/>
  <c r="E138" i="8"/>
  <c r="E400" i="8"/>
  <c r="E390" i="8"/>
  <c r="E88" i="8"/>
  <c r="F184" i="8"/>
  <c r="E317" i="8"/>
  <c r="E189" i="8"/>
  <c r="E53" i="8"/>
  <c r="E300" i="8"/>
  <c r="E149" i="8"/>
  <c r="D336" i="8"/>
  <c r="D326" i="8"/>
  <c r="D208" i="8"/>
  <c r="D198" i="8"/>
  <c r="D80" i="8"/>
  <c r="D70" i="8"/>
  <c r="G172" i="8"/>
  <c r="G312" i="8"/>
  <c r="G91" i="8"/>
  <c r="G92" i="8" s="1"/>
  <c r="G74" i="8"/>
  <c r="G219" i="8"/>
  <c r="G220" i="8" s="1"/>
  <c r="G202" i="8"/>
  <c r="G347" i="8"/>
  <c r="G348" i="8" s="1"/>
  <c r="G330" i="8"/>
  <c r="E360" i="8"/>
  <c r="E89" i="8"/>
  <c r="E304" i="8"/>
  <c r="E294" i="8"/>
  <c r="E166" i="8"/>
  <c r="E176" i="8"/>
  <c r="E57" i="8"/>
  <c r="G216" i="8"/>
  <c r="G76" i="8"/>
  <c r="F309" i="8"/>
  <c r="F80" i="8"/>
  <c r="F70" i="8"/>
  <c r="E200" i="8"/>
  <c r="F104" i="8"/>
  <c r="G349" i="8"/>
  <c r="G221" i="8"/>
  <c r="G93" i="8"/>
  <c r="G217" i="8"/>
  <c r="G53" i="8"/>
  <c r="F112" i="8"/>
  <c r="F102" i="8"/>
  <c r="F368" i="8"/>
  <c r="F358" i="8"/>
  <c r="E248" i="8"/>
  <c r="E27" i="8"/>
  <c r="E28" i="8" s="1"/>
  <c r="E12" i="8"/>
  <c r="E24" i="8"/>
  <c r="E8" i="8"/>
  <c r="D48" i="8"/>
  <c r="D38" i="8"/>
  <c r="E6" i="8"/>
  <c r="E16" i="8"/>
  <c r="D16" i="8"/>
  <c r="D6" i="8"/>
  <c r="E29" i="8"/>
  <c r="E21" i="8"/>
  <c r="E25" i="8"/>
  <c r="E10" i="8"/>
  <c r="AO135" i="8"/>
  <c r="AP199" i="8"/>
  <c r="AQ200" i="8"/>
  <c r="AQ201" i="8" s="1"/>
  <c r="AO133" i="2"/>
  <c r="AL193" i="22"/>
  <c r="AO193" i="22" s="1"/>
  <c r="AQ134" i="2"/>
  <c r="AP133" i="2"/>
  <c r="AN194" i="22"/>
  <c r="AM193" i="22"/>
  <c r="G95" i="8" l="1"/>
  <c r="G96" i="8" s="1"/>
  <c r="G94" i="8"/>
  <c r="G351" i="8"/>
  <c r="G352" i="8" s="1"/>
  <c r="G350" i="8"/>
  <c r="E191" i="8"/>
  <c r="E192" i="8" s="1"/>
  <c r="E190" i="8"/>
  <c r="F127" i="8"/>
  <c r="F128" i="8" s="1"/>
  <c r="F126" i="8"/>
  <c r="F383" i="8"/>
  <c r="F384" i="8" s="1"/>
  <c r="F382" i="8"/>
  <c r="G319" i="8"/>
  <c r="G320" i="8" s="1"/>
  <c r="G318" i="8"/>
  <c r="E159" i="8"/>
  <c r="E160" i="8" s="1"/>
  <c r="E158" i="8"/>
  <c r="E415" i="8"/>
  <c r="E416" i="8" s="1"/>
  <c r="E414" i="8"/>
  <c r="F223" i="8"/>
  <c r="F224" i="8" s="1"/>
  <c r="F222" i="8"/>
  <c r="F63" i="8"/>
  <c r="F64" i="8" s="1"/>
  <c r="F62" i="8"/>
  <c r="G287" i="8"/>
  <c r="G288" i="8" s="1"/>
  <c r="G286" i="8"/>
  <c r="E127" i="8"/>
  <c r="E128" i="8" s="1"/>
  <c r="E126" i="8"/>
  <c r="E383" i="8"/>
  <c r="E384" i="8" s="1"/>
  <c r="E382" i="8"/>
  <c r="F319" i="8"/>
  <c r="F320" i="8" s="1"/>
  <c r="F318" i="8"/>
  <c r="G127" i="8"/>
  <c r="G128" i="8" s="1"/>
  <c r="G126" i="8"/>
  <c r="E95" i="8"/>
  <c r="E96" i="8" s="1"/>
  <c r="E94" i="8"/>
  <c r="E351" i="8"/>
  <c r="E352" i="8" s="1"/>
  <c r="E350" i="8"/>
  <c r="F287" i="8"/>
  <c r="F288" i="8" s="1"/>
  <c r="F286" i="8"/>
  <c r="G223" i="8"/>
  <c r="G224" i="8" s="1"/>
  <c r="G222" i="8"/>
  <c r="E319" i="8"/>
  <c r="E320" i="8" s="1"/>
  <c r="E318" i="8"/>
  <c r="G62" i="8"/>
  <c r="G63" i="8"/>
  <c r="G64" i="8" s="1"/>
  <c r="F255" i="8"/>
  <c r="F256" i="8" s="1"/>
  <c r="F254" i="8"/>
  <c r="G191" i="8"/>
  <c r="G192" i="8" s="1"/>
  <c r="G190" i="8"/>
  <c r="E287" i="8"/>
  <c r="E288" i="8" s="1"/>
  <c r="E286" i="8"/>
  <c r="F95" i="8"/>
  <c r="F96" i="8" s="1"/>
  <c r="F94" i="8"/>
  <c r="F351" i="8"/>
  <c r="F352" i="8" s="1"/>
  <c r="F350" i="8"/>
  <c r="G159" i="8"/>
  <c r="G160" i="8" s="1"/>
  <c r="G158" i="8"/>
  <c r="G415" i="8"/>
  <c r="G416" i="8" s="1"/>
  <c r="G414" i="8"/>
  <c r="E255" i="8"/>
  <c r="E256" i="8" s="1"/>
  <c r="E254" i="8"/>
  <c r="G255" i="8"/>
  <c r="G256" i="8" s="1"/>
  <c r="G254" i="8"/>
  <c r="F191" i="8"/>
  <c r="F192" i="8" s="1"/>
  <c r="F190" i="8"/>
  <c r="E62" i="8"/>
  <c r="E63" i="8"/>
  <c r="E64" i="8" s="1"/>
  <c r="G383" i="8"/>
  <c r="G384" i="8" s="1"/>
  <c r="G382" i="8"/>
  <c r="E223" i="8"/>
  <c r="E224" i="8" s="1"/>
  <c r="E222" i="8"/>
  <c r="F159" i="8"/>
  <c r="F160" i="8" s="1"/>
  <c r="F158" i="8"/>
  <c r="F415" i="8"/>
  <c r="F416" i="8" s="1"/>
  <c r="F414" i="8"/>
  <c r="AP201" i="8"/>
  <c r="AQ202" i="8"/>
  <c r="E30" i="8"/>
  <c r="E31" i="8"/>
  <c r="E32" i="8" s="1"/>
  <c r="AO136" i="8"/>
  <c r="AP200" i="8"/>
  <c r="AO134" i="2"/>
  <c r="AL194" i="22"/>
  <c r="AO194" i="22" s="1"/>
  <c r="AQ135" i="2"/>
  <c r="AP134" i="2"/>
  <c r="AN195" i="22"/>
  <c r="AM194" i="22"/>
  <c r="AP202" i="8" l="1"/>
  <c r="AQ203" i="8"/>
  <c r="AO137" i="8"/>
  <c r="AN105" i="29"/>
  <c r="AO135" i="2"/>
  <c r="AL195" i="22"/>
  <c r="AO195" i="22" s="1"/>
  <c r="AQ136" i="2"/>
  <c r="AP135" i="2"/>
  <c r="AN196" i="22"/>
  <c r="AM195" i="22"/>
  <c r="AQ204" i="8" l="1"/>
  <c r="AP203" i="8"/>
  <c r="AO138" i="8"/>
  <c r="AN106" i="29"/>
  <c r="AM105" i="29"/>
  <c r="AO136" i="2"/>
  <c r="AL196" i="22"/>
  <c r="AO196" i="22" s="1"/>
  <c r="AQ137" i="2"/>
  <c r="AP136" i="2"/>
  <c r="AN197" i="22"/>
  <c r="AM197" i="22" s="1"/>
  <c r="AM196" i="22"/>
  <c r="AP204" i="8" l="1"/>
  <c r="AQ205" i="8"/>
  <c r="AP205" i="8" s="1"/>
  <c r="AO139" i="8"/>
  <c r="AM106" i="29"/>
  <c r="AN107" i="29"/>
  <c r="AO137" i="2"/>
  <c r="AL197" i="22"/>
  <c r="AO197" i="22" s="1"/>
  <c r="AQ138" i="2"/>
  <c r="AP137" i="2"/>
  <c r="AO140" i="8" l="1"/>
  <c r="AM107" i="29"/>
  <c r="AN108" i="29"/>
  <c r="H28" i="22"/>
  <c r="H30" i="22"/>
  <c r="H27" i="22"/>
  <c r="H29" i="22"/>
  <c r="H26" i="22"/>
  <c r="G28" i="22"/>
  <c r="G29" i="22"/>
  <c r="G30" i="22"/>
  <c r="G26" i="22"/>
  <c r="G27" i="22"/>
  <c r="F26" i="22"/>
  <c r="F27" i="22"/>
  <c r="F28" i="22"/>
  <c r="F29" i="22"/>
  <c r="F30" i="22"/>
  <c r="E28" i="22"/>
  <c r="E27" i="22"/>
  <c r="E29" i="22"/>
  <c r="E30" i="22"/>
  <c r="AO138" i="2"/>
  <c r="AQ139" i="2"/>
  <c r="AP138" i="2"/>
  <c r="J18" i="28"/>
  <c r="E34" i="22"/>
  <c r="E3" i="22"/>
  <c r="J44" i="28"/>
  <c r="J31" i="28"/>
  <c r="L31" i="28" l="1"/>
  <c r="L18" i="28"/>
  <c r="L44" i="28"/>
  <c r="G31" i="22"/>
  <c r="E26" i="22"/>
  <c r="F31" i="22"/>
  <c r="H31" i="22"/>
  <c r="AO141" i="8"/>
  <c r="AM108" i="29"/>
  <c r="AN109" i="29"/>
  <c r="AO139" i="2"/>
  <c r="AQ140" i="2"/>
  <c r="AP139" i="2"/>
  <c r="F34" i="22"/>
  <c r="J5" i="28"/>
  <c r="E35" i="22"/>
  <c r="E36" i="22"/>
  <c r="H38" i="22"/>
  <c r="E38" i="22"/>
  <c r="F37" i="22"/>
  <c r="G35" i="22"/>
  <c r="H36" i="22"/>
  <c r="F36" i="22"/>
  <c r="G38" i="22"/>
  <c r="H34" i="22"/>
  <c r="F35" i="22"/>
  <c r="G34" i="22"/>
  <c r="G37" i="22"/>
  <c r="G36" i="22"/>
  <c r="E37" i="22"/>
  <c r="F38" i="22"/>
  <c r="H35" i="22"/>
  <c r="H37" i="22"/>
  <c r="L5" i="28" l="1"/>
  <c r="L1" i="28" s="1"/>
  <c r="J200" i="28"/>
  <c r="L200" i="28" s="1"/>
  <c r="E31" i="22"/>
  <c r="E42" i="22"/>
  <c r="H45" i="22"/>
  <c r="H44" i="22"/>
  <c r="H39" i="22"/>
  <c r="H47" i="22" s="1"/>
  <c r="H42" i="22"/>
  <c r="G44" i="22"/>
  <c r="G45" i="22"/>
  <c r="F39" i="22"/>
  <c r="F47" i="22" s="1"/>
  <c r="F42" i="22"/>
  <c r="F46" i="22"/>
  <c r="F45" i="22"/>
  <c r="E43" i="22"/>
  <c r="E39" i="22"/>
  <c r="E45" i="22"/>
  <c r="H46" i="22"/>
  <c r="H43" i="22"/>
  <c r="G39" i="22"/>
  <c r="G47" i="22" s="1"/>
  <c r="G42" i="22"/>
  <c r="G43" i="22"/>
  <c r="G46" i="22"/>
  <c r="F44" i="22"/>
  <c r="F43" i="22"/>
  <c r="E44" i="22"/>
  <c r="E46" i="22"/>
  <c r="AO142" i="8"/>
  <c r="AM109" i="29"/>
  <c r="AN110" i="29"/>
  <c r="AO140" i="2"/>
  <c r="AQ141" i="2"/>
  <c r="AP140" i="2"/>
  <c r="L21" i="29"/>
  <c r="L35" i="29"/>
  <c r="L20" i="29"/>
  <c r="L78" i="29"/>
  <c r="L71" i="29"/>
  <c r="L76" i="29"/>
  <c r="L72" i="29"/>
  <c r="L26" i="29"/>
  <c r="L80" i="29"/>
  <c r="L12" i="29"/>
  <c r="L74" i="29"/>
  <c r="L9" i="29"/>
  <c r="L25" i="29"/>
  <c r="L73" i="29"/>
  <c r="L37" i="29"/>
  <c r="L13" i="29"/>
  <c r="L14" i="29"/>
  <c r="L75" i="29"/>
  <c r="L23" i="29"/>
  <c r="L22" i="29"/>
  <c r="L29" i="29"/>
  <c r="L11" i="29"/>
  <c r="L10" i="29"/>
  <c r="L19" i="29"/>
  <c r="L4" i="29"/>
  <c r="L81" i="29"/>
  <c r="L34" i="29"/>
  <c r="L7" i="29"/>
  <c r="L27" i="29"/>
  <c r="L24" i="29"/>
  <c r="L44" i="29"/>
  <c r="L36" i="29"/>
  <c r="L70" i="29"/>
  <c r="L5" i="29"/>
  <c r="L79" i="29"/>
  <c r="L43" i="29"/>
  <c r="L28" i="29"/>
  <c r="L15" i="29"/>
  <c r="L8" i="29"/>
  <c r="L77" i="29"/>
  <c r="L6" i="29"/>
  <c r="L3" i="29"/>
  <c r="L30" i="29"/>
  <c r="E47" i="22" l="1"/>
  <c r="L16" i="29"/>
  <c r="L102" i="29"/>
  <c r="L66" i="29"/>
  <c r="L97" i="29" s="1"/>
  <c r="L105" i="29"/>
  <c r="L103" i="29"/>
  <c r="L65" i="29"/>
  <c r="L96" i="29" s="1"/>
  <c r="L59" i="29"/>
  <c r="L90" i="29" s="1"/>
  <c r="L64" i="29"/>
  <c r="L95" i="29" s="1"/>
  <c r="L60" i="29"/>
  <c r="L91" i="29" s="1"/>
  <c r="L104" i="29"/>
  <c r="L57" i="29"/>
  <c r="L88" i="29" s="1"/>
  <c r="L61" i="29"/>
  <c r="L111" i="29"/>
  <c r="L56" i="29"/>
  <c r="L109" i="29"/>
  <c r="L31" i="29"/>
  <c r="L55" i="29"/>
  <c r="L108" i="29"/>
  <c r="L62" i="29"/>
  <c r="L93" i="29" s="1"/>
  <c r="L58" i="29"/>
  <c r="L110" i="29"/>
  <c r="L39" i="29"/>
  <c r="L82" i="29"/>
  <c r="L51" i="29"/>
  <c r="L63" i="29"/>
  <c r="L94" i="29" s="1"/>
  <c r="AO143" i="8"/>
  <c r="AM110" i="29"/>
  <c r="AN111" i="29"/>
  <c r="AO141" i="2"/>
  <c r="AQ142" i="2"/>
  <c r="AP141" i="2"/>
  <c r="L89" i="29" l="1"/>
  <c r="L116" i="29"/>
  <c r="L40" i="29"/>
  <c r="L50" i="29" s="1"/>
  <c r="L67" i="29"/>
  <c r="L41" i="29"/>
  <c r="L46" i="29" s="1"/>
  <c r="L92" i="29"/>
  <c r="L117" i="29"/>
  <c r="L87" i="29"/>
  <c r="L115" i="29"/>
  <c r="L86" i="29"/>
  <c r="L114" i="29"/>
  <c r="AO144" i="8"/>
  <c r="AM111" i="29"/>
  <c r="AN112" i="29"/>
  <c r="AO142" i="2"/>
  <c r="AQ143" i="2"/>
  <c r="AP142" i="2"/>
  <c r="O113" i="8"/>
  <c r="O46" i="8"/>
  <c r="O15" i="8"/>
  <c r="O50" i="8"/>
  <c r="O37" i="8"/>
  <c r="O263" i="8"/>
  <c r="O370" i="8"/>
  <c r="O179" i="8"/>
  <c r="O116" i="8"/>
  <c r="O233" i="8"/>
  <c r="O43" i="8"/>
  <c r="O211" i="8"/>
  <c r="O365" i="8"/>
  <c r="O403" i="8"/>
  <c r="O69" i="8"/>
  <c r="O389" i="8"/>
  <c r="O78" i="8"/>
  <c r="O131" i="8"/>
  <c r="O369" i="8"/>
  <c r="O23" i="8"/>
  <c r="O205" i="8"/>
  <c r="O267" i="8"/>
  <c r="O273" i="8"/>
  <c r="O75" i="8"/>
  <c r="O52" i="8"/>
  <c r="O135" i="8"/>
  <c r="O387" i="8"/>
  <c r="O366" i="8"/>
  <c r="O196" i="8"/>
  <c r="O151" i="8"/>
  <c r="O145" i="8"/>
  <c r="O391" i="8"/>
  <c r="O227" i="8"/>
  <c r="O295" i="8"/>
  <c r="O259" i="8"/>
  <c r="O238" i="8"/>
  <c r="O306" i="8"/>
  <c r="O299" i="8"/>
  <c r="O406" i="8"/>
  <c r="O13" i="8"/>
  <c r="O393" i="8"/>
  <c r="O270" i="8"/>
  <c r="O215" i="8"/>
  <c r="O333" i="8"/>
  <c r="O209" i="8"/>
  <c r="O212" i="8"/>
  <c r="O83" i="8"/>
  <c r="O397" i="8"/>
  <c r="O398" i="8"/>
  <c r="O167" i="8"/>
  <c r="O305" i="8"/>
  <c r="O242" i="8"/>
  <c r="O246" i="8"/>
  <c r="O105" i="8"/>
  <c r="O141" i="8"/>
  <c r="O110" i="8"/>
  <c r="O20" i="8"/>
  <c r="O375" i="8"/>
  <c r="O278" i="8"/>
  <c r="O235" i="8"/>
  <c r="O173" i="8"/>
  <c r="O388" i="8"/>
  <c r="O11" i="8"/>
  <c r="O357" i="8"/>
  <c r="O331" i="8"/>
  <c r="O183" i="8"/>
  <c r="O243" i="8"/>
  <c r="O178" i="8"/>
  <c r="O260" i="8"/>
  <c r="O174" i="8"/>
  <c r="O143" i="8"/>
  <c r="O148" i="8"/>
  <c r="O14" i="8"/>
  <c r="O311" i="8"/>
  <c r="O395" i="8"/>
  <c r="O334" i="8"/>
  <c r="O175" i="8"/>
  <c r="O107" i="8"/>
  <c r="O3" i="8"/>
  <c r="O275" i="8"/>
  <c r="O335" i="8"/>
  <c r="O132" i="8"/>
  <c r="O340" i="8"/>
  <c r="O68" i="8"/>
  <c r="O103" i="8"/>
  <c r="O402" i="8"/>
  <c r="O109" i="8"/>
  <c r="O47" i="8"/>
  <c r="O35" i="8"/>
  <c r="O203" i="8"/>
  <c r="O292" i="8"/>
  <c r="O338" i="8"/>
  <c r="O142" i="8"/>
  <c r="O146" i="8"/>
  <c r="O79" i="8"/>
  <c r="O100" i="8"/>
  <c r="O274" i="8"/>
  <c r="O359" i="8"/>
  <c r="O118" i="8"/>
  <c r="O9" i="8"/>
  <c r="O247" i="8"/>
  <c r="O399" i="8"/>
  <c r="O55" i="8"/>
  <c r="O45" i="8"/>
  <c r="O261" i="8"/>
  <c r="O302" i="8"/>
  <c r="O356" i="8"/>
  <c r="O49" i="8"/>
  <c r="O164" i="8"/>
  <c r="O229" i="8"/>
  <c r="O201" i="8"/>
  <c r="O99" i="8"/>
  <c r="O71" i="8"/>
  <c r="O77" i="8"/>
  <c r="O301" i="8"/>
  <c r="O137" i="8"/>
  <c r="O18" i="8"/>
  <c r="O197" i="8"/>
  <c r="O407" i="8"/>
  <c r="O206" i="8"/>
  <c r="O51" i="8"/>
  <c r="O271" i="8"/>
  <c r="O210" i="8"/>
  <c r="O371" i="8"/>
  <c r="O67" i="8"/>
  <c r="O180" i="8"/>
  <c r="O195" i="8"/>
  <c r="O279" i="8"/>
  <c r="O374" i="8"/>
  <c r="O323" i="8"/>
  <c r="O19" i="8"/>
  <c r="O363" i="8"/>
  <c r="O150" i="8"/>
  <c r="O367" i="8"/>
  <c r="O231" i="8"/>
  <c r="O86" i="8"/>
  <c r="O163" i="8"/>
  <c r="O101" i="8"/>
  <c r="O293" i="8"/>
  <c r="O401" i="8"/>
  <c r="O404" i="8"/>
  <c r="O147" i="8"/>
  <c r="O343" i="8"/>
  <c r="O291" i="8"/>
  <c r="O228" i="8"/>
  <c r="O297" i="8"/>
  <c r="O237" i="8"/>
  <c r="O169" i="8"/>
  <c r="O4" i="8"/>
  <c r="O324" i="8"/>
  <c r="O269" i="8"/>
  <c r="O307" i="8"/>
  <c r="O111" i="8"/>
  <c r="O303" i="8"/>
  <c r="O133" i="8"/>
  <c r="O5" i="8"/>
  <c r="O165" i="8"/>
  <c r="O308" i="8"/>
  <c r="O241" i="8"/>
  <c r="O17" i="8"/>
  <c r="O329" i="8"/>
  <c r="O199" i="8"/>
  <c r="O182" i="8"/>
  <c r="O244" i="8"/>
  <c r="O177" i="8"/>
  <c r="O81" i="8"/>
  <c r="O82" i="8"/>
  <c r="O7" i="8"/>
  <c r="O325" i="8"/>
  <c r="O327" i="8"/>
  <c r="O310" i="8"/>
  <c r="O114" i="8"/>
  <c r="O265" i="8"/>
  <c r="O119" i="8"/>
  <c r="O207" i="8"/>
  <c r="O115" i="8"/>
  <c r="O54" i="8"/>
  <c r="O372" i="8"/>
  <c r="O87" i="8"/>
  <c r="O36" i="8"/>
  <c r="O39" i="8"/>
  <c r="O41" i="8"/>
  <c r="O355" i="8"/>
  <c r="O276" i="8"/>
  <c r="O361" i="8"/>
  <c r="O171" i="8"/>
  <c r="O73" i="8"/>
  <c r="O214" i="8"/>
  <c r="O339" i="8"/>
  <c r="O239" i="8"/>
  <c r="O84" i="8"/>
  <c r="O22" i="8"/>
  <c r="O342" i="8"/>
  <c r="O139" i="8"/>
  <c r="O337" i="8"/>
  <c r="O16" i="8" l="1"/>
  <c r="O6" i="8"/>
  <c r="O10" i="8"/>
  <c r="O27" i="8"/>
  <c r="O28" i="8" s="1"/>
  <c r="O29" i="8"/>
  <c r="O25" i="8"/>
  <c r="O8" i="8"/>
  <c r="O12" i="8"/>
  <c r="O21" i="8"/>
  <c r="O24" i="8"/>
  <c r="O48" i="8"/>
  <c r="O38" i="8"/>
  <c r="O59" i="8"/>
  <c r="O60" i="8" s="1"/>
  <c r="O42" i="8"/>
  <c r="O61" i="8"/>
  <c r="O89" i="8"/>
  <c r="O72" i="8"/>
  <c r="O76" i="8"/>
  <c r="O85" i="8"/>
  <c r="O88" i="8"/>
  <c r="O112" i="8"/>
  <c r="O102" i="8"/>
  <c r="O123" i="8"/>
  <c r="O124" i="8" s="1"/>
  <c r="O106" i="8"/>
  <c r="O125" i="8"/>
  <c r="O136" i="8"/>
  <c r="O140" i="8"/>
  <c r="O149" i="8"/>
  <c r="O152" i="8"/>
  <c r="O176" i="8"/>
  <c r="O166" i="8"/>
  <c r="O187" i="8"/>
  <c r="O188" i="8" s="1"/>
  <c r="O170" i="8"/>
  <c r="O189" i="8"/>
  <c r="O217" i="8"/>
  <c r="O200" i="8"/>
  <c r="O204" i="8"/>
  <c r="O213" i="8"/>
  <c r="O216" i="8"/>
  <c r="O240" i="8"/>
  <c r="O230" i="8"/>
  <c r="O251" i="8"/>
  <c r="O252" i="8" s="1"/>
  <c r="O234" i="8"/>
  <c r="O253" i="8"/>
  <c r="O281" i="8"/>
  <c r="O264" i="8"/>
  <c r="O268" i="8"/>
  <c r="O277" i="8"/>
  <c r="O280" i="8"/>
  <c r="O304" i="8"/>
  <c r="O294" i="8"/>
  <c r="O315" i="8"/>
  <c r="O316" i="8" s="1"/>
  <c r="O298" i="8"/>
  <c r="O317" i="8"/>
  <c r="O345" i="8"/>
  <c r="O328" i="8"/>
  <c r="O332" i="8"/>
  <c r="O341" i="8"/>
  <c r="O344" i="8"/>
  <c r="O368" i="8"/>
  <c r="O358" i="8"/>
  <c r="O379" i="8"/>
  <c r="O380" i="8" s="1"/>
  <c r="O362" i="8"/>
  <c r="O381" i="8"/>
  <c r="O392" i="8"/>
  <c r="O396" i="8"/>
  <c r="O405" i="8"/>
  <c r="O408" i="8"/>
  <c r="O57" i="8"/>
  <c r="O40" i="8"/>
  <c r="O44" i="8"/>
  <c r="O53" i="8"/>
  <c r="O56" i="8"/>
  <c r="O80" i="8"/>
  <c r="O70" i="8"/>
  <c r="O74" i="8"/>
  <c r="O91" i="8"/>
  <c r="O92" i="8" s="1"/>
  <c r="O93" i="8"/>
  <c r="O121" i="8"/>
  <c r="O153" i="8" s="1"/>
  <c r="O185" i="8" s="1"/>
  <c r="O104" i="8"/>
  <c r="O108" i="8"/>
  <c r="O117" i="8"/>
  <c r="O120" i="8"/>
  <c r="O144" i="8"/>
  <c r="O134" i="8"/>
  <c r="O155" i="8"/>
  <c r="O156" i="8" s="1"/>
  <c r="O138" i="8"/>
  <c r="O157" i="8"/>
  <c r="O168" i="8"/>
  <c r="O172" i="8"/>
  <c r="O181" i="8"/>
  <c r="O184" i="8"/>
  <c r="O208" i="8"/>
  <c r="O198" i="8"/>
  <c r="O202" i="8"/>
  <c r="O219" i="8"/>
  <c r="O220" i="8" s="1"/>
  <c r="O221" i="8"/>
  <c r="O249" i="8"/>
  <c r="O232" i="8"/>
  <c r="O236" i="8"/>
  <c r="O245" i="8"/>
  <c r="O248" i="8"/>
  <c r="O272" i="8"/>
  <c r="O262" i="8"/>
  <c r="O266" i="8"/>
  <c r="O283" i="8"/>
  <c r="O284" i="8" s="1"/>
  <c r="O285" i="8"/>
  <c r="O313" i="8"/>
  <c r="O296" i="8"/>
  <c r="O300" i="8"/>
  <c r="O309" i="8"/>
  <c r="O312" i="8"/>
  <c r="O336" i="8"/>
  <c r="O326" i="8"/>
  <c r="O330" i="8"/>
  <c r="O347" i="8"/>
  <c r="O348" i="8" s="1"/>
  <c r="O349" i="8"/>
  <c r="O377" i="8"/>
  <c r="O360" i="8"/>
  <c r="O364" i="8"/>
  <c r="O373" i="8"/>
  <c r="O376" i="8"/>
  <c r="O400" i="8"/>
  <c r="O420" i="8"/>
  <c r="O409" i="8" s="1"/>
  <c r="O390" i="8"/>
  <c r="O411" i="8"/>
  <c r="O412" i="8" s="1"/>
  <c r="O394" i="8"/>
  <c r="O413" i="8"/>
  <c r="AO145" i="8"/>
  <c r="AM112" i="29"/>
  <c r="AN113" i="29"/>
  <c r="AO143" i="2"/>
  <c r="AQ144" i="2"/>
  <c r="AP143" i="2"/>
  <c r="O414" i="8" l="1"/>
  <c r="O415" i="8"/>
  <c r="O416" i="8" s="1"/>
  <c r="O158" i="8"/>
  <c r="O159" i="8"/>
  <c r="O160" i="8" s="1"/>
  <c r="O94" i="8"/>
  <c r="O95" i="8"/>
  <c r="O96" i="8" s="1"/>
  <c r="O126" i="8"/>
  <c r="O127" i="8"/>
  <c r="O128" i="8" s="1"/>
  <c r="O62" i="8"/>
  <c r="O63" i="8"/>
  <c r="O64" i="8" s="1"/>
  <c r="O30" i="8"/>
  <c r="O31" i="8"/>
  <c r="O32" i="8" s="1"/>
  <c r="O350" i="8"/>
  <c r="O351" i="8"/>
  <c r="O352" i="8" s="1"/>
  <c r="O286" i="8"/>
  <c r="O287" i="8"/>
  <c r="O288" i="8" s="1"/>
  <c r="O222" i="8"/>
  <c r="O223" i="8"/>
  <c r="O224" i="8" s="1"/>
  <c r="O382" i="8"/>
  <c r="O383" i="8"/>
  <c r="O384" i="8" s="1"/>
  <c r="O318" i="8"/>
  <c r="O319" i="8"/>
  <c r="O320" i="8" s="1"/>
  <c r="O254" i="8"/>
  <c r="O255" i="8"/>
  <c r="O256" i="8" s="1"/>
  <c r="O190" i="8"/>
  <c r="O191" i="8"/>
  <c r="O192" i="8" s="1"/>
  <c r="AO146" i="8"/>
  <c r="AM113" i="29"/>
  <c r="AN114" i="29"/>
  <c r="AO144" i="2"/>
  <c r="AQ145" i="2"/>
  <c r="AP144" i="2"/>
  <c r="AO147" i="8" l="1"/>
  <c r="AM114" i="29"/>
  <c r="AN115" i="29"/>
  <c r="AO145" i="2"/>
  <c r="AQ146" i="2"/>
  <c r="AP145" i="2"/>
  <c r="AO148" i="8" l="1"/>
  <c r="AM115" i="29"/>
  <c r="AN116" i="29"/>
  <c r="AO146" i="2"/>
  <c r="AQ147" i="2"/>
  <c r="AP146" i="2"/>
  <c r="AO149" i="8" l="1"/>
  <c r="AM116" i="29"/>
  <c r="AN117" i="29"/>
  <c r="AO147" i="2"/>
  <c r="AQ148" i="2"/>
  <c r="AP147" i="2"/>
  <c r="AO150" i="8" l="1"/>
  <c r="AM117" i="29"/>
  <c r="AN118" i="29"/>
  <c r="AO148" i="2"/>
  <c r="AQ149" i="2"/>
  <c r="AP148" i="2"/>
  <c r="AO151" i="8" l="1"/>
  <c r="AM118" i="29"/>
  <c r="AN119" i="29"/>
  <c r="AO149" i="2"/>
  <c r="AQ150" i="2"/>
  <c r="AP149" i="2"/>
  <c r="AO152" i="8" l="1"/>
  <c r="AM119" i="29"/>
  <c r="AN120" i="29"/>
  <c r="AO150" i="2"/>
  <c r="AQ151" i="2"/>
  <c r="AP150" i="2"/>
  <c r="AO153" i="8" l="1"/>
  <c r="AM120" i="29"/>
  <c r="AN121" i="29"/>
  <c r="AO151" i="2"/>
  <c r="AQ152" i="2"/>
  <c r="AP151" i="2"/>
  <c r="AO154" i="8" l="1"/>
  <c r="AM121" i="29"/>
  <c r="AN122" i="29"/>
  <c r="AO152" i="2"/>
  <c r="AQ153" i="2"/>
  <c r="AP152" i="2"/>
  <c r="M23" i="29"/>
  <c r="M78" i="29"/>
  <c r="M34" i="29"/>
  <c r="M3" i="29"/>
  <c r="M77" i="29"/>
  <c r="M80" i="29"/>
  <c r="M36" i="29"/>
  <c r="M35" i="29"/>
  <c r="M14" i="29"/>
  <c r="M25" i="29"/>
  <c r="M81" i="29"/>
  <c r="M12" i="29"/>
  <c r="M4" i="29"/>
  <c r="M37" i="29"/>
  <c r="M43" i="29"/>
  <c r="M22" i="29"/>
  <c r="M19" i="29"/>
  <c r="M30" i="29"/>
  <c r="M73" i="29"/>
  <c r="M28" i="29"/>
  <c r="M75" i="29"/>
  <c r="M29" i="29"/>
  <c r="M79" i="29"/>
  <c r="M76" i="29"/>
  <c r="M6" i="29"/>
  <c r="M71" i="29"/>
  <c r="M24" i="29"/>
  <c r="M10" i="29"/>
  <c r="M7" i="29"/>
  <c r="M44" i="29"/>
  <c r="M20" i="29"/>
  <c r="M27" i="29"/>
  <c r="M8" i="29"/>
  <c r="M26" i="29"/>
  <c r="M72" i="29"/>
  <c r="M9" i="29"/>
  <c r="M13" i="29"/>
  <c r="M11" i="29"/>
  <c r="M5" i="29"/>
  <c r="M21" i="29"/>
  <c r="M70" i="29"/>
  <c r="M74" i="29"/>
  <c r="M15" i="29"/>
  <c r="M59" i="29" l="1"/>
  <c r="M90" i="29" s="1"/>
  <c r="M39" i="29"/>
  <c r="M55" i="29"/>
  <c r="M31" i="29"/>
  <c r="M108" i="29"/>
  <c r="M65" i="29"/>
  <c r="M96" i="29" s="1"/>
  <c r="M16" i="29"/>
  <c r="M102" i="29"/>
  <c r="M51" i="29"/>
  <c r="M66" i="29"/>
  <c r="M97" i="29" s="1"/>
  <c r="M64" i="29"/>
  <c r="M95" i="29" s="1"/>
  <c r="M60" i="29"/>
  <c r="M91" i="29" s="1"/>
  <c r="M63" i="29"/>
  <c r="M94" i="29" s="1"/>
  <c r="M62" i="29"/>
  <c r="M93" i="29" s="1"/>
  <c r="M109" i="29"/>
  <c r="M56" i="29"/>
  <c r="M57" i="29"/>
  <c r="M88" i="29" s="1"/>
  <c r="M103" i="29"/>
  <c r="M58" i="29"/>
  <c r="M110" i="29"/>
  <c r="M104" i="29"/>
  <c r="M61" i="29"/>
  <c r="M111" i="29"/>
  <c r="M105" i="29"/>
  <c r="M82" i="29"/>
  <c r="AO155" i="8"/>
  <c r="AM122" i="29"/>
  <c r="AN123" i="29"/>
  <c r="AO153" i="2"/>
  <c r="AQ154" i="2"/>
  <c r="AP153" i="2"/>
  <c r="M115" i="29" l="1"/>
  <c r="M87" i="29"/>
  <c r="M41" i="29"/>
  <c r="M46" i="29" s="1"/>
  <c r="M67" i="29"/>
  <c r="M40" i="29"/>
  <c r="M50" i="29" s="1"/>
  <c r="M116" i="29"/>
  <c r="M89" i="29"/>
  <c r="M86" i="29"/>
  <c r="M114" i="29"/>
  <c r="M92" i="29"/>
  <c r="M117" i="29"/>
  <c r="AO156" i="8"/>
  <c r="AM123" i="29"/>
  <c r="AN124" i="29"/>
  <c r="AO154" i="2"/>
  <c r="AQ155" i="2"/>
  <c r="AP154" i="2"/>
  <c r="P276" i="8"/>
  <c r="P75" i="8"/>
  <c r="P210" i="8"/>
  <c r="P133" i="8"/>
  <c r="P340" i="8"/>
  <c r="P205" i="8"/>
  <c r="P209" i="8"/>
  <c r="P5" i="8"/>
  <c r="P239" i="8"/>
  <c r="P78" i="8"/>
  <c r="P227" i="8"/>
  <c r="P293" i="8"/>
  <c r="P142" i="8"/>
  <c r="P163" i="8"/>
  <c r="P238" i="8"/>
  <c r="P147" i="8"/>
  <c r="P279" i="8"/>
  <c r="P99" i="8"/>
  <c r="P165" i="8"/>
  <c r="P148" i="8"/>
  <c r="P366" i="8"/>
  <c r="P14" i="8"/>
  <c r="P233" i="8"/>
  <c r="P20" i="8"/>
  <c r="P87" i="8"/>
  <c r="P81" i="8"/>
  <c r="P229" i="8"/>
  <c r="P297" i="8"/>
  <c r="P141" i="8"/>
  <c r="P361" i="8"/>
  <c r="P17" i="8"/>
  <c r="P292" i="8"/>
  <c r="P201" i="8"/>
  <c r="P69" i="8"/>
  <c r="P403" i="8"/>
  <c r="P3" i="8"/>
  <c r="P337" i="8"/>
  <c r="P273" i="8"/>
  <c r="P355" i="8"/>
  <c r="P11" i="8"/>
  <c r="P335" i="8"/>
  <c r="P343" i="8"/>
  <c r="P269" i="8"/>
  <c r="P137" i="8"/>
  <c r="P109" i="8"/>
  <c r="P374" i="8"/>
  <c r="P151" i="8"/>
  <c r="P260" i="8"/>
  <c r="P132" i="8"/>
  <c r="P339" i="8"/>
  <c r="P196" i="8"/>
  <c r="P399" i="8"/>
  <c r="P119" i="8"/>
  <c r="P55" i="8"/>
  <c r="P54" i="8"/>
  <c r="P331" i="8"/>
  <c r="P118" i="8"/>
  <c r="P263" i="8"/>
  <c r="P51" i="8"/>
  <c r="P406" i="8"/>
  <c r="P103" i="8"/>
  <c r="P370" i="8"/>
  <c r="P39" i="8"/>
  <c r="P302" i="8"/>
  <c r="P135" i="8"/>
  <c r="P342" i="8"/>
  <c r="P211" i="8"/>
  <c r="P402" i="8"/>
  <c r="P145" i="8"/>
  <c r="P68" i="8"/>
  <c r="P67" i="8"/>
  <c r="P274" i="8"/>
  <c r="P143" i="8"/>
  <c r="P278" i="8"/>
  <c r="P77" i="8"/>
  <c r="P404" i="8"/>
  <c r="P295" i="8"/>
  <c r="P306" i="8"/>
  <c r="P86" i="8"/>
  <c r="P171" i="8"/>
  <c r="P18" i="8"/>
  <c r="P323" i="8"/>
  <c r="P259" i="8"/>
  <c r="P47" i="8"/>
  <c r="P182" i="8"/>
  <c r="P107" i="8"/>
  <c r="P246" i="8"/>
  <c r="P267" i="8"/>
  <c r="P180" i="8"/>
  <c r="P50" i="8"/>
  <c r="P114" i="8"/>
  <c r="P389" i="8"/>
  <c r="P199" i="8"/>
  <c r="P261" i="8"/>
  <c r="P116" i="8"/>
  <c r="P327" i="8"/>
  <c r="P174" i="8"/>
  <c r="P308" i="8"/>
  <c r="P375" i="8"/>
  <c r="P395" i="8"/>
  <c r="P111" i="8"/>
  <c r="P178" i="8"/>
  <c r="P177" i="8"/>
  <c r="P393" i="8"/>
  <c r="P307" i="8"/>
  <c r="P325" i="8"/>
  <c r="P241" i="8"/>
  <c r="P110" i="8"/>
  <c r="P324" i="8"/>
  <c r="P131" i="8"/>
  <c r="P206" i="8"/>
  <c r="P407" i="8"/>
  <c r="P197" i="8"/>
  <c r="P46" i="8"/>
  <c r="P401" i="8"/>
  <c r="P398" i="8"/>
  <c r="P334" i="8"/>
  <c r="P247" i="8"/>
  <c r="P179" i="8"/>
  <c r="P397" i="8"/>
  <c r="P333" i="8"/>
  <c r="P329" i="8"/>
  <c r="P265" i="8"/>
  <c r="P113" i="8"/>
  <c r="P356" i="8"/>
  <c r="P183" i="8"/>
  <c r="P41" i="8"/>
  <c r="P115" i="8"/>
  <c r="P391" i="8"/>
  <c r="P105" i="8"/>
  <c r="P101" i="8"/>
  <c r="P169" i="8"/>
  <c r="P305" i="8"/>
  <c r="P369" i="8"/>
  <c r="P37" i="8"/>
  <c r="P388" i="8"/>
  <c r="P23" i="8"/>
  <c r="P100" i="8"/>
  <c r="P237" i="8"/>
  <c r="P244" i="8"/>
  <c r="P311" i="8"/>
  <c r="P9" i="8"/>
  <c r="P271" i="8"/>
  <c r="P52" i="8"/>
  <c r="P203" i="8"/>
  <c r="P164" i="8"/>
  <c r="P13" i="8"/>
  <c r="P371" i="8"/>
  <c r="P365" i="8"/>
  <c r="P301" i="8"/>
  <c r="P228" i="8"/>
  <c r="P19" i="8"/>
  <c r="P363" i="8"/>
  <c r="P22" i="8"/>
  <c r="P43" i="8"/>
  <c r="P231" i="8"/>
  <c r="P173" i="8"/>
  <c r="P71" i="8"/>
  <c r="P275" i="8"/>
  <c r="P359" i="8"/>
  <c r="P207" i="8"/>
  <c r="P310" i="8"/>
  <c r="P36" i="8"/>
  <c r="P4" i="8"/>
  <c r="P167" i="8"/>
  <c r="P303" i="8"/>
  <c r="P243" i="8"/>
  <c r="P242" i="8"/>
  <c r="P387" i="8"/>
  <c r="P35" i="8"/>
  <c r="P45" i="8"/>
  <c r="P235" i="8"/>
  <c r="P175" i="8"/>
  <c r="P338" i="8"/>
  <c r="P195" i="8"/>
  <c r="P270" i="8"/>
  <c r="P139" i="8"/>
  <c r="P73" i="8"/>
  <c r="P367" i="8"/>
  <c r="P291" i="8"/>
  <c r="P357" i="8"/>
  <c r="P214" i="8"/>
  <c r="P83" i="8"/>
  <c r="P150" i="8"/>
  <c r="P299" i="8"/>
  <c r="P146" i="8"/>
  <c r="P212" i="8"/>
  <c r="P79" i="8"/>
  <c r="P15" i="8"/>
  <c r="P82" i="8"/>
  <c r="P372" i="8"/>
  <c r="P215" i="8"/>
  <c r="P7" i="8"/>
  <c r="P84" i="8"/>
  <c r="P49" i="8"/>
  <c r="P25" i="8" l="1"/>
  <c r="P8" i="8"/>
  <c r="P12" i="8"/>
  <c r="P21" i="8"/>
  <c r="P24" i="8"/>
  <c r="P48" i="8"/>
  <c r="P38" i="8"/>
  <c r="P42" i="8"/>
  <c r="P59" i="8"/>
  <c r="P60" i="8" s="1"/>
  <c r="P61" i="8"/>
  <c r="P89" i="8"/>
  <c r="P72" i="8"/>
  <c r="P76" i="8"/>
  <c r="P85" i="8"/>
  <c r="P88" i="8"/>
  <c r="P112" i="8"/>
  <c r="P102" i="8"/>
  <c r="P106" i="8"/>
  <c r="P123" i="8"/>
  <c r="P124" i="8" s="1"/>
  <c r="P125" i="8"/>
  <c r="P136" i="8"/>
  <c r="P140" i="8"/>
  <c r="P149" i="8"/>
  <c r="P152" i="8"/>
  <c r="P176" i="8"/>
  <c r="P166" i="8"/>
  <c r="P170" i="8"/>
  <c r="P187" i="8"/>
  <c r="P188" i="8" s="1"/>
  <c r="P189" i="8"/>
  <c r="P217" i="8"/>
  <c r="P200" i="8"/>
  <c r="P204" i="8"/>
  <c r="P213" i="8"/>
  <c r="P216" i="8"/>
  <c r="P240" i="8"/>
  <c r="P230" i="8"/>
  <c r="P234" i="8"/>
  <c r="P251" i="8"/>
  <c r="P252" i="8" s="1"/>
  <c r="P253" i="8"/>
  <c r="P281" i="8"/>
  <c r="P264" i="8"/>
  <c r="P268" i="8"/>
  <c r="P277" i="8"/>
  <c r="P280" i="8"/>
  <c r="P304" i="8"/>
  <c r="P294" i="8"/>
  <c r="P298" i="8"/>
  <c r="P315" i="8"/>
  <c r="P316" i="8" s="1"/>
  <c r="P317" i="8"/>
  <c r="P345" i="8"/>
  <c r="P328" i="8"/>
  <c r="P332" i="8"/>
  <c r="P341" i="8"/>
  <c r="P344" i="8"/>
  <c r="P368" i="8"/>
  <c r="P358" i="8"/>
  <c r="P362" i="8"/>
  <c r="P379" i="8"/>
  <c r="P380" i="8" s="1"/>
  <c r="P381" i="8"/>
  <c r="P392" i="8"/>
  <c r="P396" i="8"/>
  <c r="P405" i="8"/>
  <c r="P408" i="8"/>
  <c r="P16" i="8"/>
  <c r="P6" i="8"/>
  <c r="P27" i="8"/>
  <c r="P28" i="8" s="1"/>
  <c r="P10" i="8"/>
  <c r="P29" i="8"/>
  <c r="P57" i="8"/>
  <c r="P40" i="8"/>
  <c r="P44" i="8"/>
  <c r="P53" i="8"/>
  <c r="P56" i="8"/>
  <c r="P80" i="8"/>
  <c r="P70" i="8"/>
  <c r="P91" i="8"/>
  <c r="P92" i="8" s="1"/>
  <c r="P74" i="8"/>
  <c r="P93" i="8"/>
  <c r="P121" i="8"/>
  <c r="P153" i="8" s="1"/>
  <c r="P185" i="8" s="1"/>
  <c r="P104" i="8"/>
  <c r="P108" i="8"/>
  <c r="P117" i="8"/>
  <c r="P120" i="8"/>
  <c r="P144" i="8"/>
  <c r="P134" i="8"/>
  <c r="P138" i="8"/>
  <c r="P155" i="8"/>
  <c r="P156" i="8" s="1"/>
  <c r="P157" i="8"/>
  <c r="P168" i="8"/>
  <c r="P172" i="8"/>
  <c r="P181" i="8"/>
  <c r="P184" i="8"/>
  <c r="P208" i="8"/>
  <c r="P198" i="8"/>
  <c r="P219" i="8"/>
  <c r="P220" i="8" s="1"/>
  <c r="P202" i="8"/>
  <c r="P221" i="8"/>
  <c r="P249" i="8"/>
  <c r="P232" i="8"/>
  <c r="P236" i="8"/>
  <c r="P245" i="8"/>
  <c r="P248" i="8"/>
  <c r="P272" i="8"/>
  <c r="P262" i="8"/>
  <c r="P283" i="8"/>
  <c r="P284" i="8" s="1"/>
  <c r="P266" i="8"/>
  <c r="P285" i="8"/>
  <c r="P313" i="8"/>
  <c r="P296" i="8"/>
  <c r="P300" i="8"/>
  <c r="P309" i="8"/>
  <c r="P312" i="8"/>
  <c r="P336" i="8"/>
  <c r="P326" i="8"/>
  <c r="P347" i="8"/>
  <c r="P348" i="8" s="1"/>
  <c r="P330" i="8"/>
  <c r="P349" i="8"/>
  <c r="P377" i="8"/>
  <c r="P360" i="8"/>
  <c r="P364" i="8"/>
  <c r="P373" i="8"/>
  <c r="P376" i="8"/>
  <c r="P420" i="8"/>
  <c r="P409" i="8" s="1"/>
  <c r="P400" i="8"/>
  <c r="P390" i="8"/>
  <c r="P394" i="8"/>
  <c r="P411" i="8"/>
  <c r="P412" i="8" s="1"/>
  <c r="P413" i="8"/>
  <c r="AO157" i="8"/>
  <c r="AM124" i="29"/>
  <c r="AN125" i="29"/>
  <c r="AO155" i="2"/>
  <c r="AQ156" i="2"/>
  <c r="AP155" i="2"/>
  <c r="P414" i="8" l="1"/>
  <c r="P415" i="8"/>
  <c r="P416" i="8" s="1"/>
  <c r="P158" i="8"/>
  <c r="P159" i="8"/>
  <c r="P160" i="8" s="1"/>
  <c r="P94" i="8"/>
  <c r="P95" i="8"/>
  <c r="P96" i="8" s="1"/>
  <c r="P30" i="8"/>
  <c r="P31" i="8"/>
  <c r="P32" i="8" s="1"/>
  <c r="P382" i="8"/>
  <c r="P383" i="8"/>
  <c r="P384" i="8" s="1"/>
  <c r="P318" i="8"/>
  <c r="P319" i="8"/>
  <c r="P320" i="8" s="1"/>
  <c r="P254" i="8"/>
  <c r="P255" i="8"/>
  <c r="P256" i="8" s="1"/>
  <c r="P190" i="8"/>
  <c r="P191" i="8"/>
  <c r="P192" i="8" s="1"/>
  <c r="P350" i="8"/>
  <c r="P351" i="8"/>
  <c r="P352" i="8" s="1"/>
  <c r="P286" i="8"/>
  <c r="P287" i="8"/>
  <c r="P288" i="8" s="1"/>
  <c r="P222" i="8"/>
  <c r="P223" i="8"/>
  <c r="P224" i="8" s="1"/>
  <c r="P126" i="8"/>
  <c r="P127" i="8"/>
  <c r="P128" i="8" s="1"/>
  <c r="P62" i="8"/>
  <c r="P63" i="8"/>
  <c r="P64" i="8" s="1"/>
  <c r="AO158" i="8"/>
  <c r="AM125" i="29"/>
  <c r="AN126" i="29"/>
  <c r="AO156" i="2"/>
  <c r="AQ157" i="2"/>
  <c r="AP156" i="2"/>
  <c r="AO159" i="8" l="1"/>
  <c r="AM126" i="29"/>
  <c r="AN127" i="29"/>
  <c r="AO157" i="2"/>
  <c r="AQ158" i="2"/>
  <c r="AP157" i="2"/>
  <c r="AO160" i="8" l="1"/>
  <c r="AN128" i="29"/>
  <c r="AM127" i="29"/>
  <c r="AO158" i="2"/>
  <c r="AQ159" i="2"/>
  <c r="AP158" i="2"/>
  <c r="AO161" i="8" l="1"/>
  <c r="AM128" i="29"/>
  <c r="AN129" i="29"/>
  <c r="AO159" i="2"/>
  <c r="AQ160" i="2"/>
  <c r="AP159" i="2"/>
  <c r="AO162" i="8" l="1"/>
  <c r="AN130" i="29"/>
  <c r="AM129" i="29"/>
  <c r="AO160" i="2"/>
  <c r="AQ161" i="2"/>
  <c r="AP160" i="2"/>
  <c r="AO163" i="8" l="1"/>
  <c r="AM130" i="29"/>
  <c r="AN131" i="29"/>
  <c r="AO161" i="2"/>
  <c r="AQ162" i="2"/>
  <c r="AP161" i="2"/>
  <c r="AO164" i="8" l="1"/>
  <c r="AN132" i="29"/>
  <c r="AM131" i="29"/>
  <c r="AO162" i="2"/>
  <c r="AQ163" i="2"/>
  <c r="AP162" i="2"/>
  <c r="AO165" i="8" l="1"/>
  <c r="AM132" i="29"/>
  <c r="AN133" i="29"/>
  <c r="AO163" i="2"/>
  <c r="AQ164" i="2"/>
  <c r="AP163" i="2"/>
  <c r="AO166" i="8" l="1"/>
  <c r="AN134" i="29"/>
  <c r="AM133" i="29"/>
  <c r="AO164" i="2"/>
  <c r="AQ165" i="2"/>
  <c r="AP164" i="2"/>
  <c r="N44" i="29"/>
  <c r="N74" i="29"/>
  <c r="N15" i="29"/>
  <c r="N21" i="29"/>
  <c r="N8" i="29"/>
  <c r="N75" i="29"/>
  <c r="N11" i="29"/>
  <c r="N23" i="29"/>
  <c r="N77" i="29"/>
  <c r="N76" i="29"/>
  <c r="N36" i="29"/>
  <c r="N6" i="29"/>
  <c r="N81" i="29"/>
  <c r="N34" i="29"/>
  <c r="N71" i="29"/>
  <c r="N4" i="29"/>
  <c r="N13" i="29"/>
  <c r="N22" i="29"/>
  <c r="N20" i="29"/>
  <c r="N35" i="29"/>
  <c r="N19" i="29"/>
  <c r="N29" i="29"/>
  <c r="N10" i="29"/>
  <c r="N3" i="29"/>
  <c r="N80" i="29"/>
  <c r="N79" i="29"/>
  <c r="N5" i="29"/>
  <c r="N28" i="29"/>
  <c r="N73" i="29"/>
  <c r="N12" i="29"/>
  <c r="N43" i="29"/>
  <c r="N37" i="29"/>
  <c r="N30" i="29"/>
  <c r="N25" i="29"/>
  <c r="N72" i="29"/>
  <c r="N27" i="29"/>
  <c r="N14" i="29"/>
  <c r="N70" i="29"/>
  <c r="N26" i="29"/>
  <c r="N7" i="29"/>
  <c r="N24" i="29"/>
  <c r="N9" i="29"/>
  <c r="N78" i="29"/>
  <c r="N105" i="29" l="1"/>
  <c r="N59" i="29"/>
  <c r="N90" i="29" s="1"/>
  <c r="N65" i="29"/>
  <c r="N96" i="29" s="1"/>
  <c r="N104" i="29"/>
  <c r="N102" i="29"/>
  <c r="N16" i="29"/>
  <c r="N39" i="29"/>
  <c r="N103" i="29"/>
  <c r="N56" i="29"/>
  <c r="N109" i="29"/>
  <c r="N31" i="29"/>
  <c r="N55" i="29"/>
  <c r="N108" i="29"/>
  <c r="N61" i="29"/>
  <c r="N111" i="29"/>
  <c r="N62" i="29"/>
  <c r="N93" i="29" s="1"/>
  <c r="N60" i="29"/>
  <c r="N91" i="29" s="1"/>
  <c r="N64" i="29"/>
  <c r="N95" i="29" s="1"/>
  <c r="N63" i="29"/>
  <c r="N94" i="29" s="1"/>
  <c r="N57" i="29"/>
  <c r="N88" i="29" s="1"/>
  <c r="N58" i="29"/>
  <c r="N110" i="29"/>
  <c r="N82" i="29"/>
  <c r="N51" i="29"/>
  <c r="N66" i="29"/>
  <c r="N97" i="29" s="1"/>
  <c r="AO167" i="8"/>
  <c r="AM134" i="29"/>
  <c r="AN135" i="29"/>
  <c r="AO165" i="2"/>
  <c r="AQ166" i="2"/>
  <c r="AP165" i="2"/>
  <c r="N86" i="29" l="1"/>
  <c r="N114" i="29"/>
  <c r="N67" i="29"/>
  <c r="N40" i="29"/>
  <c r="N50" i="29" s="1"/>
  <c r="N92" i="29"/>
  <c r="N117" i="29"/>
  <c r="N41" i="29"/>
  <c r="N46" i="29" s="1"/>
  <c r="N89" i="29"/>
  <c r="N116" i="29"/>
  <c r="N87" i="29"/>
  <c r="N115" i="29"/>
  <c r="AO168" i="8"/>
  <c r="AN136" i="29"/>
  <c r="AM135" i="29"/>
  <c r="AO166" i="2"/>
  <c r="AQ167" i="2"/>
  <c r="AP166" i="2"/>
  <c r="Q135" i="8"/>
  <c r="Q115" i="8"/>
  <c r="Q228" i="8"/>
  <c r="Q340" i="8"/>
  <c r="Q337" i="8"/>
  <c r="Q197" i="8"/>
  <c r="Q342" i="8"/>
  <c r="Q116" i="8"/>
  <c r="Q267" i="8"/>
  <c r="Q142" i="8"/>
  <c r="Q54" i="8"/>
  <c r="Q335" i="8"/>
  <c r="Q402" i="8"/>
  <c r="Q103" i="8"/>
  <c r="Q171" i="8"/>
  <c r="Q41" i="8"/>
  <c r="Q310" i="8"/>
  <c r="Q246" i="8"/>
  <c r="Q388" i="8"/>
  <c r="Q387" i="8"/>
  <c r="Q46" i="8"/>
  <c r="Q180" i="8"/>
  <c r="Q389" i="8"/>
  <c r="Q247" i="8"/>
  <c r="Q397" i="8"/>
  <c r="Q179" i="8"/>
  <c r="Q167" i="8"/>
  <c r="Q143" i="8"/>
  <c r="Q365" i="8"/>
  <c r="Q359" i="8"/>
  <c r="Q148" i="8"/>
  <c r="Q372" i="8"/>
  <c r="Q374" i="8"/>
  <c r="Q39" i="8"/>
  <c r="Q173" i="8"/>
  <c r="Q305" i="8"/>
  <c r="Q107" i="8"/>
  <c r="Q175" i="8"/>
  <c r="Q174" i="8"/>
  <c r="Q131" i="8"/>
  <c r="Q242" i="8"/>
  <c r="Q105" i="8"/>
  <c r="Q308" i="8"/>
  <c r="Q110" i="8"/>
  <c r="Q370" i="8"/>
  <c r="Q169" i="8"/>
  <c r="Q37" i="8"/>
  <c r="Q398" i="8"/>
  <c r="Q391" i="8"/>
  <c r="Q43" i="8"/>
  <c r="Q196" i="8"/>
  <c r="Q329" i="8"/>
  <c r="Q324" i="8"/>
  <c r="Q178" i="8"/>
  <c r="Q177" i="8"/>
  <c r="Q4" i="8"/>
  <c r="Q244" i="8"/>
  <c r="Q119" i="8"/>
  <c r="Q301" i="8"/>
  <c r="Q75" i="8"/>
  <c r="Q279" i="8"/>
  <c r="Q259" i="8"/>
  <c r="Q49" i="8"/>
  <c r="Q19" i="8"/>
  <c r="Q361" i="8"/>
  <c r="Q86" i="8"/>
  <c r="Q235" i="8"/>
  <c r="Q299" i="8"/>
  <c r="Q23" i="8"/>
  <c r="Q237" i="8"/>
  <c r="Q302" i="8"/>
  <c r="Q303" i="8"/>
  <c r="Q35" i="8"/>
  <c r="Q100" i="8"/>
  <c r="Q81" i="8"/>
  <c r="Q99" i="8"/>
  <c r="Q36" i="8"/>
  <c r="Q306" i="8"/>
  <c r="Q243" i="8"/>
  <c r="Q210" i="8"/>
  <c r="Q78" i="8"/>
  <c r="Q18" i="8"/>
  <c r="Q150" i="8"/>
  <c r="Q292" i="8"/>
  <c r="Q227" i="8"/>
  <c r="Q163" i="8"/>
  <c r="Q84" i="8"/>
  <c r="Q229" i="8"/>
  <c r="Q369" i="8"/>
  <c r="Q151" i="8"/>
  <c r="Q297" i="8"/>
  <c r="Q215" i="8"/>
  <c r="Q109" i="8"/>
  <c r="Q323" i="8"/>
  <c r="Q393" i="8"/>
  <c r="Q182" i="8"/>
  <c r="Q231" i="8"/>
  <c r="Q101" i="8"/>
  <c r="Q20" i="8"/>
  <c r="Q375" i="8"/>
  <c r="Q307" i="8"/>
  <c r="Q5" i="8"/>
  <c r="Q165" i="8"/>
  <c r="Q87" i="8"/>
  <c r="Q233" i="8"/>
  <c r="Q371" i="8"/>
  <c r="Q265" i="8"/>
  <c r="Q55" i="8"/>
  <c r="Q15" i="8"/>
  <c r="Q82" i="8"/>
  <c r="Q206" i="8"/>
  <c r="Q273" i="8"/>
  <c r="Q139" i="8"/>
  <c r="Q141" i="8"/>
  <c r="Q13" i="8"/>
  <c r="Q343" i="8"/>
  <c r="Q339" i="8"/>
  <c r="Q79" i="8"/>
  <c r="Q355" i="8"/>
  <c r="Q356" i="8"/>
  <c r="Q291" i="8"/>
  <c r="Q145" i="8"/>
  <c r="Q146" i="8"/>
  <c r="Q22" i="8"/>
  <c r="Q403" i="8"/>
  <c r="Q183" i="8"/>
  <c r="Q399" i="8"/>
  <c r="Q367" i="8"/>
  <c r="Q338" i="8"/>
  <c r="Q334" i="8"/>
  <c r="Q68" i="8"/>
  <c r="Q404" i="8"/>
  <c r="Q271" i="8"/>
  <c r="Q406" i="8"/>
  <c r="Q407" i="8"/>
  <c r="Q274" i="8"/>
  <c r="Q275" i="8"/>
  <c r="Q207" i="8"/>
  <c r="Q73" i="8"/>
  <c r="Q212" i="8"/>
  <c r="Q241" i="8"/>
  <c r="Q331" i="8"/>
  <c r="Q269" i="8"/>
  <c r="Q137" i="8"/>
  <c r="Q363" i="8"/>
  <c r="Q357" i="8"/>
  <c r="Q71" i="8"/>
  <c r="Q14" i="8"/>
  <c r="Q295" i="8"/>
  <c r="Q9" i="8"/>
  <c r="Q164" i="8"/>
  <c r="Q276" i="8"/>
  <c r="Q278" i="8"/>
  <c r="Q11" i="8"/>
  <c r="Q77" i="8"/>
  <c r="Q270" i="8"/>
  <c r="Q238" i="8"/>
  <c r="Q239" i="8"/>
  <c r="Q17" i="8"/>
  <c r="Q401" i="8"/>
  <c r="Q395" i="8"/>
  <c r="Q260" i="8"/>
  <c r="Q199" i="8"/>
  <c r="Q333" i="8"/>
  <c r="Q327" i="8"/>
  <c r="Q203" i="8"/>
  <c r="Q201" i="8"/>
  <c r="Q67" i="8"/>
  <c r="Q211" i="8"/>
  <c r="Q132" i="8"/>
  <c r="Q133" i="8"/>
  <c r="Q209" i="8"/>
  <c r="Q7" i="8"/>
  <c r="Q205" i="8"/>
  <c r="Q147" i="8"/>
  <c r="Q47" i="8"/>
  <c r="Q111" i="8"/>
  <c r="Q113" i="8"/>
  <c r="Q261" i="8"/>
  <c r="Q325" i="8"/>
  <c r="Q311" i="8"/>
  <c r="Q263" i="8"/>
  <c r="Q118" i="8"/>
  <c r="Q114" i="8"/>
  <c r="Q52" i="8"/>
  <c r="Q195" i="8"/>
  <c r="Q51" i="8"/>
  <c r="Q50" i="8"/>
  <c r="Q45" i="8"/>
  <c r="Q3" i="8"/>
  <c r="Q214" i="8"/>
  <c r="Q293" i="8"/>
  <c r="Q83" i="8"/>
  <c r="Q366" i="8"/>
  <c r="Q69" i="8"/>
  <c r="Q16" i="8" l="1"/>
  <c r="Q6" i="8"/>
  <c r="Q10" i="8"/>
  <c r="Q27" i="8"/>
  <c r="Q28" i="8" s="1"/>
  <c r="Q29" i="8"/>
  <c r="Q57" i="8"/>
  <c r="Q40" i="8"/>
  <c r="Q44" i="8"/>
  <c r="Q53" i="8"/>
  <c r="Q56" i="8"/>
  <c r="Q80" i="8"/>
  <c r="Q70" i="8"/>
  <c r="Q74" i="8"/>
  <c r="Q91" i="8"/>
  <c r="Q92" i="8" s="1"/>
  <c r="Q93" i="8"/>
  <c r="Q121" i="8"/>
  <c r="Q153" i="8" s="1"/>
  <c r="Q185" i="8" s="1"/>
  <c r="Q104" i="8"/>
  <c r="Q108" i="8"/>
  <c r="Q117" i="8"/>
  <c r="Q120" i="8"/>
  <c r="Q144" i="8"/>
  <c r="Q134" i="8"/>
  <c r="Q155" i="8"/>
  <c r="Q156" i="8" s="1"/>
  <c r="Q138" i="8"/>
  <c r="Q157" i="8"/>
  <c r="Q168" i="8"/>
  <c r="Q172" i="8"/>
  <c r="Q181" i="8"/>
  <c r="Q184" i="8"/>
  <c r="Q208" i="8"/>
  <c r="Q198" i="8"/>
  <c r="Q202" i="8"/>
  <c r="Q219" i="8"/>
  <c r="Q220" i="8" s="1"/>
  <c r="Q221" i="8"/>
  <c r="Q249" i="8"/>
  <c r="Q232" i="8"/>
  <c r="Q236" i="8"/>
  <c r="Q245" i="8"/>
  <c r="Q248" i="8"/>
  <c r="Q272" i="8"/>
  <c r="Q262" i="8"/>
  <c r="Q266" i="8"/>
  <c r="Q283" i="8"/>
  <c r="Q284" i="8" s="1"/>
  <c r="Q285" i="8"/>
  <c r="Q313" i="8"/>
  <c r="Q296" i="8"/>
  <c r="Q300" i="8"/>
  <c r="Q309" i="8"/>
  <c r="Q312" i="8"/>
  <c r="Q336" i="8"/>
  <c r="Q326" i="8"/>
  <c r="Q330" i="8"/>
  <c r="Q347" i="8"/>
  <c r="Q348" i="8" s="1"/>
  <c r="Q349" i="8"/>
  <c r="Q377" i="8"/>
  <c r="Q360" i="8"/>
  <c r="Q364" i="8"/>
  <c r="Q373" i="8"/>
  <c r="Q376" i="8"/>
  <c r="Q400" i="8"/>
  <c r="Q420" i="8"/>
  <c r="Q390" i="8"/>
  <c r="Q411" i="8"/>
  <c r="Q412" i="8" s="1"/>
  <c r="Q394" i="8"/>
  <c r="Q413" i="8"/>
  <c r="Q25" i="8"/>
  <c r="Q8" i="8"/>
  <c r="Q12" i="8"/>
  <c r="Q21" i="8"/>
  <c r="Q24" i="8"/>
  <c r="Q48" i="8"/>
  <c r="Q38" i="8"/>
  <c r="Q59" i="8"/>
  <c r="Q60" i="8" s="1"/>
  <c r="Q42" i="8"/>
  <c r="Q61" i="8"/>
  <c r="Q89" i="8"/>
  <c r="Q72" i="8"/>
  <c r="Q76" i="8"/>
  <c r="Q85" i="8"/>
  <c r="Q88" i="8"/>
  <c r="Q112" i="8"/>
  <c r="Q102" i="8"/>
  <c r="Q123" i="8"/>
  <c r="Q124" i="8" s="1"/>
  <c r="Q106" i="8"/>
  <c r="Q125" i="8"/>
  <c r="Q136" i="8"/>
  <c r="Q140" i="8"/>
  <c r="Q149" i="8"/>
  <c r="Q152" i="8"/>
  <c r="Q176" i="8"/>
  <c r="Q166" i="8"/>
  <c r="Q187" i="8"/>
  <c r="Q188" i="8" s="1"/>
  <c r="Q170" i="8"/>
  <c r="Q189" i="8"/>
  <c r="Q217" i="8"/>
  <c r="Q200" i="8"/>
  <c r="Q204" i="8"/>
  <c r="Q213" i="8"/>
  <c r="Q216" i="8"/>
  <c r="Q240" i="8"/>
  <c r="Q230" i="8"/>
  <c r="Q251" i="8"/>
  <c r="Q252" i="8" s="1"/>
  <c r="Q234" i="8"/>
  <c r="Q253" i="8"/>
  <c r="Q281" i="8"/>
  <c r="Q264" i="8"/>
  <c r="Q268" i="8"/>
  <c r="Q277" i="8"/>
  <c r="Q280" i="8"/>
  <c r="Q304" i="8"/>
  <c r="Q294" i="8"/>
  <c r="Q315" i="8"/>
  <c r="Q316" i="8" s="1"/>
  <c r="Q298" i="8"/>
  <c r="Q317" i="8"/>
  <c r="Q345" i="8"/>
  <c r="Q328" i="8"/>
  <c r="Q332" i="8"/>
  <c r="Q341" i="8"/>
  <c r="Q344" i="8"/>
  <c r="Q368" i="8"/>
  <c r="Q358" i="8"/>
  <c r="Q379" i="8"/>
  <c r="Q380" i="8" s="1"/>
  <c r="Q362" i="8"/>
  <c r="Q381" i="8"/>
  <c r="Q409" i="8"/>
  <c r="Q392" i="8"/>
  <c r="Q396" i="8"/>
  <c r="Q405" i="8"/>
  <c r="Q408" i="8"/>
  <c r="AO169" i="8"/>
  <c r="AM136" i="29"/>
  <c r="AN137" i="29"/>
  <c r="AO167" i="2"/>
  <c r="AQ168" i="2"/>
  <c r="AP167" i="2"/>
  <c r="Q127" i="8" l="1"/>
  <c r="Q128" i="8" s="1"/>
  <c r="Q126" i="8"/>
  <c r="Q63" i="8"/>
  <c r="Q64" i="8" s="1"/>
  <c r="Q62" i="8"/>
  <c r="Q415" i="8"/>
  <c r="Q416" i="8" s="1"/>
  <c r="Q414" i="8"/>
  <c r="Q159" i="8"/>
  <c r="Q160" i="8" s="1"/>
  <c r="Q158" i="8"/>
  <c r="Q95" i="8"/>
  <c r="Q96" i="8" s="1"/>
  <c r="Q94" i="8"/>
  <c r="Q31" i="8"/>
  <c r="Q32" i="8" s="1"/>
  <c r="Q30" i="8"/>
  <c r="Q383" i="8"/>
  <c r="Q384" i="8" s="1"/>
  <c r="Q382" i="8"/>
  <c r="Q319" i="8"/>
  <c r="Q320" i="8" s="1"/>
  <c r="Q318" i="8"/>
  <c r="Q255" i="8"/>
  <c r="Q256" i="8" s="1"/>
  <c r="Q254" i="8"/>
  <c r="Q191" i="8"/>
  <c r="Q192" i="8" s="1"/>
  <c r="Q190" i="8"/>
  <c r="Q351" i="8"/>
  <c r="Q352" i="8" s="1"/>
  <c r="Q350" i="8"/>
  <c r="Q287" i="8"/>
  <c r="Q288" i="8" s="1"/>
  <c r="Q286" i="8"/>
  <c r="Q223" i="8"/>
  <c r="Q224" i="8" s="1"/>
  <c r="Q222" i="8"/>
  <c r="AO170" i="8"/>
  <c r="AN138" i="29"/>
  <c r="AM137" i="29"/>
  <c r="AO168" i="2"/>
  <c r="AQ169" i="2"/>
  <c r="AP168" i="2"/>
  <c r="AO171" i="8" l="1"/>
  <c r="AN139" i="29"/>
  <c r="AM138" i="29"/>
  <c r="AO169" i="2"/>
  <c r="AQ170" i="2"/>
  <c r="AP169" i="2"/>
  <c r="AO172" i="8" l="1"/>
  <c r="AN140" i="29"/>
  <c r="AM139" i="29"/>
  <c r="AO170" i="2"/>
  <c r="AQ171" i="2"/>
  <c r="AP170" i="2"/>
  <c r="AO173" i="8" l="1"/>
  <c r="AN141" i="29"/>
  <c r="AM140" i="29"/>
  <c r="AO171" i="2"/>
  <c r="AQ172" i="2"/>
  <c r="AP171" i="2"/>
  <c r="AO174" i="8" l="1"/>
  <c r="AN142" i="29"/>
  <c r="AM141" i="29"/>
  <c r="AO172" i="2"/>
  <c r="AQ173" i="2"/>
  <c r="AQ174" i="2" s="1"/>
  <c r="AP172" i="2"/>
  <c r="AP174" i="2" l="1"/>
  <c r="AQ175" i="2"/>
  <c r="AO175" i="8"/>
  <c r="AN143" i="29"/>
  <c r="AM142" i="29"/>
  <c r="AO173" i="2"/>
  <c r="AP173" i="2"/>
  <c r="AO174" i="2" l="1"/>
  <c r="AQ176" i="2"/>
  <c r="AP175" i="2"/>
  <c r="AO176" i="8"/>
  <c r="AN144" i="29"/>
  <c r="AM143" i="29"/>
  <c r="G30" i="2"/>
  <c r="M29" i="2"/>
  <c r="M24" i="2"/>
  <c r="L33" i="2"/>
  <c r="K4" i="2"/>
  <c r="H15" i="2"/>
  <c r="P35" i="2"/>
  <c r="M8" i="2"/>
  <c r="G8" i="2"/>
  <c r="H6" i="2"/>
  <c r="O12" i="2"/>
  <c r="P30" i="2"/>
  <c r="O30" i="2"/>
  <c r="I40" i="2"/>
  <c r="I22" i="2"/>
  <c r="P15" i="2"/>
  <c r="H12" i="2"/>
  <c r="L17" i="2"/>
  <c r="N29" i="2"/>
  <c r="H5" i="2"/>
  <c r="H7" i="2"/>
  <c r="L34" i="2"/>
  <c r="K32" i="2"/>
  <c r="G21" i="2"/>
  <c r="O17" i="2"/>
  <c r="O31" i="2"/>
  <c r="K17" i="2"/>
  <c r="N10" i="2"/>
  <c r="M11" i="2"/>
  <c r="M28" i="2"/>
  <c r="L31" i="2"/>
  <c r="H40" i="2"/>
  <c r="I33" i="2"/>
  <c r="J39" i="2"/>
  <c r="H23" i="2"/>
  <c r="O34" i="2"/>
  <c r="G34" i="2"/>
  <c r="P14" i="2"/>
  <c r="L3" i="2"/>
  <c r="K31" i="2"/>
  <c r="N12" i="2"/>
  <c r="N13" i="2"/>
  <c r="M6" i="2"/>
  <c r="N40" i="2"/>
  <c r="O39" i="2"/>
  <c r="H9" i="2"/>
  <c r="K34" i="2"/>
  <c r="H13" i="2"/>
  <c r="M16" i="2"/>
  <c r="N28" i="2"/>
  <c r="P31" i="2"/>
  <c r="I30" i="2"/>
  <c r="O3" i="2"/>
  <c r="H17" i="2"/>
  <c r="K11" i="2"/>
  <c r="O23" i="2"/>
  <c r="H35" i="2"/>
  <c r="L29" i="2"/>
  <c r="O24" i="2"/>
  <c r="K33" i="2"/>
  <c r="H10" i="2"/>
  <c r="O5" i="2"/>
  <c r="G39" i="2"/>
  <c r="H16" i="2"/>
  <c r="G10" i="2"/>
  <c r="I23" i="2"/>
  <c r="J12" i="2"/>
  <c r="J31" i="2"/>
  <c r="L16" i="2"/>
  <c r="K10" i="2"/>
  <c r="O6" i="2"/>
  <c r="M7" i="2"/>
  <c r="J15" i="2"/>
  <c r="L8" i="2"/>
  <c r="L23" i="2"/>
  <c r="I9" i="2"/>
  <c r="O35" i="2"/>
  <c r="O8" i="2"/>
  <c r="M34" i="2"/>
  <c r="J7" i="2"/>
  <c r="O9" i="2"/>
  <c r="P5" i="2"/>
  <c r="G13" i="2"/>
  <c r="H32" i="2"/>
  <c r="L9" i="2"/>
  <c r="L41" i="2"/>
  <c r="I11" i="2"/>
  <c r="I41" i="2"/>
  <c r="O10" i="2"/>
  <c r="I32" i="2"/>
  <c r="N14" i="2"/>
  <c r="P34" i="2"/>
  <c r="H11" i="2"/>
  <c r="L15" i="2"/>
  <c r="J35" i="2"/>
  <c r="M9" i="2"/>
  <c r="N41" i="2"/>
  <c r="P41" i="2"/>
  <c r="J13" i="2"/>
  <c r="J4" i="2"/>
  <c r="P8" i="2"/>
  <c r="M32" i="2"/>
  <c r="G11" i="2"/>
  <c r="M13" i="2"/>
  <c r="G3" i="2"/>
  <c r="M41" i="2"/>
  <c r="J8" i="2"/>
  <c r="H4" i="2"/>
  <c r="L28" i="2"/>
  <c r="G40" i="2"/>
  <c r="H29" i="2"/>
  <c r="O21" i="2"/>
  <c r="H41" i="2"/>
  <c r="I28" i="2"/>
  <c r="P3" i="2"/>
  <c r="I31" i="2"/>
  <c r="G23" i="2"/>
  <c r="H30" i="2"/>
  <c r="P23" i="2"/>
  <c r="N8" i="2"/>
  <c r="N17" i="2"/>
  <c r="G16" i="2"/>
  <c r="J9" i="2"/>
  <c r="H39" i="2"/>
  <c r="O29" i="2"/>
  <c r="N6" i="2"/>
  <c r="M22" i="2"/>
  <c r="G14" i="2"/>
  <c r="O16" i="2"/>
  <c r="G32" i="2"/>
  <c r="N39" i="2"/>
  <c r="K30" i="2"/>
  <c r="J3" i="2"/>
  <c r="L7" i="2"/>
  <c r="N31" i="2"/>
  <c r="J11" i="2"/>
  <c r="P21" i="2"/>
  <c r="M5" i="2"/>
  <c r="I4" i="2"/>
  <c r="P13" i="2"/>
  <c r="M30" i="2"/>
  <c r="O11" i="2"/>
  <c r="G7" i="2"/>
  <c r="P12" i="2"/>
  <c r="G9" i="2"/>
  <c r="N15" i="2"/>
  <c r="P16" i="2"/>
  <c r="L35" i="2"/>
  <c r="G17" i="2"/>
  <c r="G33" i="2"/>
  <c r="M10" i="2"/>
  <c r="J17" i="2"/>
  <c r="H34" i="2"/>
  <c r="M14" i="2"/>
  <c r="I39" i="2"/>
  <c r="K15" i="2"/>
  <c r="M17" i="2"/>
  <c r="P17" i="2"/>
  <c r="N24" i="2"/>
  <c r="O33" i="2"/>
  <c r="O22" i="2"/>
  <c r="H8" i="2"/>
  <c r="L10" i="2"/>
  <c r="H33" i="2"/>
  <c r="H31" i="2"/>
  <c r="O32" i="2"/>
  <c r="I10" i="2"/>
  <c r="O14" i="2"/>
  <c r="K6" i="2"/>
  <c r="J29" i="2"/>
  <c r="M15" i="2"/>
  <c r="H24" i="2"/>
  <c r="G12" i="2"/>
  <c r="I7" i="2"/>
  <c r="H14" i="2"/>
  <c r="N34" i="2"/>
  <c r="N3" i="2"/>
  <c r="I15" i="2"/>
  <c r="K9" i="2"/>
  <c r="P33" i="2"/>
  <c r="L40" i="2"/>
  <c r="L6" i="2"/>
  <c r="K22" i="2"/>
  <c r="K21" i="2"/>
  <c r="J22" i="2"/>
  <c r="O41" i="2"/>
  <c r="L11" i="2"/>
  <c r="J6" i="2"/>
  <c r="H21" i="2"/>
  <c r="J21" i="2"/>
  <c r="M12" i="2"/>
  <c r="I34" i="2"/>
  <c r="K28" i="2"/>
  <c r="N5" i="2"/>
  <c r="G31" i="2"/>
  <c r="P11" i="2"/>
  <c r="M21" i="2"/>
  <c r="I21" i="2"/>
  <c r="M31" i="2"/>
  <c r="N9" i="2"/>
  <c r="G22" i="2"/>
  <c r="G35" i="2"/>
  <c r="O4" i="2"/>
  <c r="K12" i="2"/>
  <c r="K41" i="2"/>
  <c r="P6" i="2"/>
  <c r="N4" i="2"/>
  <c r="L39" i="2"/>
  <c r="I14" i="2"/>
  <c r="L5" i="2"/>
  <c r="L32" i="2"/>
  <c r="N33" i="2"/>
  <c r="G15" i="2"/>
  <c r="P22" i="2"/>
  <c r="K24" i="2"/>
  <c r="I35" i="2"/>
  <c r="P7" i="2"/>
  <c r="K35" i="2"/>
  <c r="M33" i="2"/>
  <c r="I8" i="2"/>
  <c r="J14" i="2"/>
  <c r="M23" i="2"/>
  <c r="K5" i="2"/>
  <c r="O15" i="2"/>
  <c r="I6" i="2"/>
  <c r="G5" i="2"/>
  <c r="P10" i="2"/>
  <c r="L22" i="2"/>
  <c r="J30" i="2"/>
  <c r="K8" i="2"/>
  <c r="J10" i="2"/>
  <c r="O28" i="2"/>
  <c r="J34" i="2"/>
  <c r="O13" i="2"/>
  <c r="I17" i="2"/>
  <c r="N16" i="2"/>
  <c r="L13" i="2"/>
  <c r="P28" i="2"/>
  <c r="N22" i="2"/>
  <c r="G4" i="2"/>
  <c r="J16" i="2"/>
  <c r="G41" i="2"/>
  <c r="M39" i="2"/>
  <c r="G6" i="2"/>
  <c r="H3" i="2"/>
  <c r="K29" i="2"/>
  <c r="J40" i="2"/>
  <c r="H22" i="2"/>
  <c r="J28" i="2"/>
  <c r="J41" i="2"/>
  <c r="P24" i="2"/>
  <c r="J24" i="2"/>
  <c r="L14" i="2"/>
  <c r="N30" i="2"/>
  <c r="J33" i="2"/>
  <c r="M35" i="2"/>
  <c r="P40" i="2"/>
  <c r="N21" i="2"/>
  <c r="K39" i="2"/>
  <c r="M3" i="2"/>
  <c r="H28" i="2"/>
  <c r="P4" i="2"/>
  <c r="I13" i="2"/>
  <c r="K40" i="2"/>
  <c r="J23" i="2"/>
  <c r="P32" i="2"/>
  <c r="L4" i="2"/>
  <c r="I24" i="2"/>
  <c r="M4" i="2"/>
  <c r="G29" i="2"/>
  <c r="I3" i="2"/>
  <c r="N35" i="2"/>
  <c r="N32" i="2"/>
  <c r="N23" i="2"/>
  <c r="N11" i="2"/>
  <c r="I29" i="2"/>
  <c r="P29" i="2"/>
  <c r="N7" i="2"/>
  <c r="P39" i="2"/>
  <c r="G24" i="2"/>
  <c r="K13" i="2"/>
  <c r="J32" i="2"/>
  <c r="K14" i="2"/>
  <c r="L24" i="2"/>
  <c r="K16" i="2"/>
  <c r="L30" i="2"/>
  <c r="I5" i="2"/>
  <c r="O7" i="2"/>
  <c r="P9" i="2"/>
  <c r="J5" i="2"/>
  <c r="O40" i="2"/>
  <c r="L12" i="2"/>
  <c r="K7" i="2"/>
  <c r="M40" i="2"/>
  <c r="I12" i="2"/>
  <c r="L21" i="2"/>
  <c r="I16" i="2"/>
  <c r="K3" i="2"/>
  <c r="K23" i="2"/>
  <c r="G28" i="2"/>
  <c r="K45" i="2" l="1"/>
  <c r="K50" i="2" s="1"/>
  <c r="L45" i="2"/>
  <c r="L50" i="2" s="1"/>
  <c r="N45" i="2"/>
  <c r="N50" i="2" s="1"/>
  <c r="I45" i="2"/>
  <c r="I50" i="2" s="1"/>
  <c r="P45" i="2"/>
  <c r="P50" i="2" s="1"/>
  <c r="J45" i="2"/>
  <c r="J50" i="2" s="1"/>
  <c r="H45" i="2"/>
  <c r="H50" i="2" s="1"/>
  <c r="M45" i="2"/>
  <c r="M50" i="2" s="1"/>
  <c r="G45" i="2"/>
  <c r="G50" i="2" s="1"/>
  <c r="O45" i="2"/>
  <c r="O50" i="2" s="1"/>
  <c r="AO175" i="2"/>
  <c r="AP176" i="2"/>
  <c r="AQ177" i="2"/>
  <c r="L45" i="29"/>
  <c r="L42" i="29"/>
  <c r="M45" i="29"/>
  <c r="M42" i="29"/>
  <c r="N45" i="29"/>
  <c r="N42" i="29"/>
  <c r="I45" i="29"/>
  <c r="I42" i="29"/>
  <c r="K45" i="29"/>
  <c r="K42" i="29"/>
  <c r="J45" i="29"/>
  <c r="J42" i="29"/>
  <c r="H45" i="29"/>
  <c r="H42" i="29"/>
  <c r="J44" i="2"/>
  <c r="J47" i="2" s="1"/>
  <c r="M44" i="2"/>
  <c r="M47" i="2" s="1"/>
  <c r="L44" i="2"/>
  <c r="L47" i="2" s="1"/>
  <c r="I44" i="2"/>
  <c r="I47" i="2" s="1"/>
  <c r="P44" i="2"/>
  <c r="P47" i="2" s="1"/>
  <c r="K44" i="2"/>
  <c r="K47" i="2" s="1"/>
  <c r="H44" i="2"/>
  <c r="H47" i="2" s="1"/>
  <c r="G44" i="2"/>
  <c r="G47" i="2" s="1"/>
  <c r="O44" i="2"/>
  <c r="O47" i="2" s="1"/>
  <c r="N44" i="2"/>
  <c r="N47" i="2" s="1"/>
  <c r="AO177" i="8"/>
  <c r="AM144" i="29"/>
  <c r="AN145" i="29"/>
  <c r="AP177" i="2" l="1"/>
  <c r="AQ178" i="2"/>
  <c r="AO176" i="2"/>
  <c r="AO178" i="8"/>
  <c r="AN146" i="29"/>
  <c r="AM145" i="29"/>
  <c r="O15" i="29"/>
  <c r="O36" i="29"/>
  <c r="O19" i="29"/>
  <c r="O34" i="29"/>
  <c r="O12" i="29"/>
  <c r="O28" i="29"/>
  <c r="O9" i="29"/>
  <c r="O23" i="29"/>
  <c r="O37" i="29"/>
  <c r="O10" i="29"/>
  <c r="O72" i="29"/>
  <c r="O73" i="29"/>
  <c r="O21" i="29"/>
  <c r="O75" i="29"/>
  <c r="O43" i="29"/>
  <c r="O76" i="29"/>
  <c r="O30" i="29"/>
  <c r="O29" i="29"/>
  <c r="O8" i="29"/>
  <c r="O80" i="29"/>
  <c r="O25" i="29"/>
  <c r="O13" i="29"/>
  <c r="O71" i="29"/>
  <c r="O4" i="29"/>
  <c r="O70" i="29"/>
  <c r="O7" i="29"/>
  <c r="O14" i="29"/>
  <c r="O79" i="29"/>
  <c r="O35" i="29"/>
  <c r="O24" i="29"/>
  <c r="O22" i="29"/>
  <c r="O78" i="29"/>
  <c r="O27" i="29"/>
  <c r="O3" i="29"/>
  <c r="O77" i="29"/>
  <c r="O26" i="29"/>
  <c r="O74" i="29"/>
  <c r="O11" i="29"/>
  <c r="O5" i="29"/>
  <c r="O44" i="29"/>
  <c r="O6" i="29"/>
  <c r="O81" i="29"/>
  <c r="O20" i="29"/>
  <c r="O31" i="29" l="1"/>
  <c r="O55" i="29"/>
  <c r="O108" i="29"/>
  <c r="O57" i="29"/>
  <c r="O88" i="29" s="1"/>
  <c r="O60" i="29"/>
  <c r="O91" i="29" s="1"/>
  <c r="O65" i="29"/>
  <c r="O96" i="29" s="1"/>
  <c r="O103" i="29"/>
  <c r="O66" i="29"/>
  <c r="O97" i="29" s="1"/>
  <c r="O105" i="29"/>
  <c r="O16" i="29"/>
  <c r="O102" i="29"/>
  <c r="O58" i="29"/>
  <c r="O110" i="29"/>
  <c r="O45" i="29"/>
  <c r="O62" i="29"/>
  <c r="O93" i="29" s="1"/>
  <c r="O59" i="29"/>
  <c r="O90" i="29" s="1"/>
  <c r="O109" i="29"/>
  <c r="O56" i="29"/>
  <c r="O39" i="29"/>
  <c r="O64" i="29"/>
  <c r="O95" i="29" s="1"/>
  <c r="O82" i="29"/>
  <c r="O61" i="29"/>
  <c r="O111" i="29"/>
  <c r="O51" i="29"/>
  <c r="O104" i="29"/>
  <c r="O63" i="29"/>
  <c r="O94" i="29" s="1"/>
  <c r="AO177" i="2"/>
  <c r="AP178" i="2"/>
  <c r="AQ179" i="2"/>
  <c r="AO179" i="8"/>
  <c r="AN147" i="29"/>
  <c r="AM146" i="29"/>
  <c r="O89" i="29" l="1"/>
  <c r="O116" i="29"/>
  <c r="O92" i="29"/>
  <c r="O117" i="29"/>
  <c r="O87" i="29"/>
  <c r="O115" i="29"/>
  <c r="O114" i="29"/>
  <c r="O86" i="29"/>
  <c r="O41" i="29"/>
  <c r="O40" i="29"/>
  <c r="O50" i="29" s="1"/>
  <c r="O67" i="29"/>
  <c r="AP179" i="2"/>
  <c r="AQ180" i="2"/>
  <c r="AP180" i="2" s="1"/>
  <c r="AO178" i="2"/>
  <c r="AO180" i="8"/>
  <c r="AN148" i="29"/>
  <c r="AM147" i="29"/>
  <c r="R271" i="8"/>
  <c r="R71" i="8"/>
  <c r="R269" i="8"/>
  <c r="R278" i="8"/>
  <c r="R205" i="8"/>
  <c r="R142" i="8"/>
  <c r="R7" i="8"/>
  <c r="R291" i="8"/>
  <c r="R206" i="8"/>
  <c r="R113" i="8"/>
  <c r="R139" i="8"/>
  <c r="R143" i="8"/>
  <c r="R199" i="8"/>
  <c r="R357" i="8"/>
  <c r="R211" i="8"/>
  <c r="R259" i="8"/>
  <c r="R403" i="8"/>
  <c r="R374" i="8"/>
  <c r="R131" i="8"/>
  <c r="R310" i="8"/>
  <c r="R305" i="8"/>
  <c r="R105" i="8"/>
  <c r="R174" i="8"/>
  <c r="R167" i="8"/>
  <c r="R307" i="8"/>
  <c r="R244" i="8"/>
  <c r="R239" i="8"/>
  <c r="R261" i="8"/>
  <c r="R68" i="8"/>
  <c r="R371" i="8"/>
  <c r="R36" i="8"/>
  <c r="R15" i="8"/>
  <c r="R165" i="8"/>
  <c r="R148" i="8"/>
  <c r="R338" i="8"/>
  <c r="R366" i="8"/>
  <c r="R99" i="8"/>
  <c r="R201" i="8"/>
  <c r="R151" i="8"/>
  <c r="R335" i="8"/>
  <c r="R273" i="8"/>
  <c r="R233" i="8"/>
  <c r="R406" i="8"/>
  <c r="R163" i="8"/>
  <c r="R293" i="8"/>
  <c r="R133" i="8"/>
  <c r="R195" i="8"/>
  <c r="R355" i="8"/>
  <c r="R337" i="8"/>
  <c r="R279" i="8"/>
  <c r="R297" i="8"/>
  <c r="R4" i="8"/>
  <c r="R86" i="8"/>
  <c r="R47" i="8"/>
  <c r="R229" i="8"/>
  <c r="R11" i="8"/>
  <c r="R292" i="8"/>
  <c r="R150" i="8"/>
  <c r="R87" i="8"/>
  <c r="R365" i="8"/>
  <c r="R231" i="8"/>
  <c r="R55" i="8"/>
  <c r="R22" i="8"/>
  <c r="R203" i="8"/>
  <c r="R132" i="8"/>
  <c r="R171" i="8"/>
  <c r="R183" i="8"/>
  <c r="R276" i="8"/>
  <c r="R214" i="8"/>
  <c r="R179" i="8"/>
  <c r="R116" i="8"/>
  <c r="R54" i="8"/>
  <c r="R77" i="8"/>
  <c r="R14" i="8"/>
  <c r="R401" i="8"/>
  <c r="R147" i="8"/>
  <c r="R118" i="8"/>
  <c r="R243" i="8"/>
  <c r="R227" i="8"/>
  <c r="R17" i="8"/>
  <c r="R84" i="8"/>
  <c r="R109" i="8"/>
  <c r="R50" i="8"/>
  <c r="R242" i="8"/>
  <c r="R241" i="8"/>
  <c r="R324" i="8"/>
  <c r="R82" i="8"/>
  <c r="R103" i="8"/>
  <c r="R178" i="8"/>
  <c r="R13" i="8"/>
  <c r="R175" i="8"/>
  <c r="R215" i="8"/>
  <c r="R83" i="8"/>
  <c r="R363" i="8"/>
  <c r="R35" i="8"/>
  <c r="R52" i="8"/>
  <c r="R308" i="8"/>
  <c r="R306" i="8"/>
  <c r="R267" i="8"/>
  <c r="R23" i="8"/>
  <c r="R212" i="8"/>
  <c r="R107" i="8"/>
  <c r="R356" i="8"/>
  <c r="R391" i="8"/>
  <c r="R375" i="8"/>
  <c r="R110" i="8"/>
  <c r="R372" i="8"/>
  <c r="R41" i="8"/>
  <c r="R180" i="8"/>
  <c r="R301" i="8"/>
  <c r="R274" i="8"/>
  <c r="R311" i="8"/>
  <c r="R359" i="8"/>
  <c r="R169" i="8"/>
  <c r="R19" i="8"/>
  <c r="R303" i="8"/>
  <c r="R164" i="8"/>
  <c r="R342" i="8"/>
  <c r="R210" i="8"/>
  <c r="R339" i="8"/>
  <c r="R67" i="8"/>
  <c r="R73" i="8"/>
  <c r="R237" i="8"/>
  <c r="R343" i="8"/>
  <c r="R145" i="8"/>
  <c r="R18" i="8"/>
  <c r="R407" i="8"/>
  <c r="R137" i="8"/>
  <c r="R209" i="8"/>
  <c r="R393" i="8"/>
  <c r="R331" i="8"/>
  <c r="R302" i="8"/>
  <c r="R334" i="8"/>
  <c r="R238" i="8"/>
  <c r="R51" i="8"/>
  <c r="R119" i="8"/>
  <c r="R100" i="8"/>
  <c r="R263" i="8"/>
  <c r="R235" i="8"/>
  <c r="R173" i="8"/>
  <c r="R369" i="8"/>
  <c r="R340" i="8"/>
  <c r="R397" i="8"/>
  <c r="R177" i="8"/>
  <c r="R39" i="8"/>
  <c r="R111" i="8"/>
  <c r="R75" i="8"/>
  <c r="R46" i="8"/>
  <c r="R399" i="8"/>
  <c r="R49" i="8"/>
  <c r="R37" i="8"/>
  <c r="R182" i="8"/>
  <c r="R260" i="8"/>
  <c r="R197" i="8"/>
  <c r="R395" i="8"/>
  <c r="R333" i="8"/>
  <c r="R270" i="8"/>
  <c r="R45" i="8"/>
  <c r="R9" i="8"/>
  <c r="R265" i="8"/>
  <c r="R20" i="8"/>
  <c r="R101" i="8"/>
  <c r="R387" i="8"/>
  <c r="R146" i="8"/>
  <c r="R295" i="8"/>
  <c r="R361" i="8"/>
  <c r="R402" i="8"/>
  <c r="R79" i="8"/>
  <c r="R114" i="8"/>
  <c r="R299" i="8"/>
  <c r="R247" i="8"/>
  <c r="R228" i="8"/>
  <c r="R370" i="8"/>
  <c r="R388" i="8"/>
  <c r="R5" i="8"/>
  <c r="R329" i="8"/>
  <c r="R115" i="8"/>
  <c r="R196" i="8"/>
  <c r="R207" i="8"/>
  <c r="R323" i="8"/>
  <c r="R69" i="8"/>
  <c r="R81" i="8"/>
  <c r="R141" i="8"/>
  <c r="R78" i="8"/>
  <c r="R325" i="8"/>
  <c r="R275" i="8"/>
  <c r="R246" i="8"/>
  <c r="R398" i="8"/>
  <c r="R389" i="8"/>
  <c r="R327" i="8"/>
  <c r="R135" i="8"/>
  <c r="R43" i="8"/>
  <c r="R3" i="8"/>
  <c r="R367" i="8"/>
  <c r="R404" i="8"/>
  <c r="O46" i="29" l="1"/>
  <c r="O42" i="29"/>
  <c r="R25" i="8"/>
  <c r="R8" i="8"/>
  <c r="R12" i="8"/>
  <c r="R21" i="8"/>
  <c r="R24" i="8"/>
  <c r="R48" i="8"/>
  <c r="R38" i="8"/>
  <c r="R59" i="8"/>
  <c r="R60" i="8" s="1"/>
  <c r="R42" i="8"/>
  <c r="R61" i="8"/>
  <c r="R89" i="8"/>
  <c r="R72" i="8"/>
  <c r="R76" i="8"/>
  <c r="R85" i="8"/>
  <c r="R88" i="8"/>
  <c r="R112" i="8"/>
  <c r="R102" i="8"/>
  <c r="R123" i="8"/>
  <c r="R124" i="8" s="1"/>
  <c r="R106" i="8"/>
  <c r="R125" i="8"/>
  <c r="R136" i="8"/>
  <c r="R140" i="8"/>
  <c r="R149" i="8"/>
  <c r="R152" i="8"/>
  <c r="R176" i="8"/>
  <c r="R166" i="8"/>
  <c r="R187" i="8"/>
  <c r="R188" i="8" s="1"/>
  <c r="R170" i="8"/>
  <c r="R189" i="8"/>
  <c r="R217" i="8"/>
  <c r="R200" i="8"/>
  <c r="R204" i="8"/>
  <c r="R213" i="8"/>
  <c r="R216" i="8"/>
  <c r="R240" i="8"/>
  <c r="R230" i="8"/>
  <c r="R251" i="8"/>
  <c r="R252" i="8" s="1"/>
  <c r="R234" i="8"/>
  <c r="R253" i="8"/>
  <c r="R281" i="8"/>
  <c r="R264" i="8"/>
  <c r="R268" i="8"/>
  <c r="R277" i="8"/>
  <c r="R280" i="8"/>
  <c r="R304" i="8"/>
  <c r="R294" i="8"/>
  <c r="R315" i="8"/>
  <c r="R316" i="8" s="1"/>
  <c r="R298" i="8"/>
  <c r="R317" i="8"/>
  <c r="R345" i="8"/>
  <c r="R328" i="8"/>
  <c r="R332" i="8"/>
  <c r="R341" i="8"/>
  <c r="R344" i="8"/>
  <c r="R368" i="8"/>
  <c r="R358" i="8"/>
  <c r="R379" i="8"/>
  <c r="R380" i="8" s="1"/>
  <c r="R362" i="8"/>
  <c r="R381" i="8"/>
  <c r="R392" i="8"/>
  <c r="R396" i="8"/>
  <c r="R405" i="8"/>
  <c r="R408" i="8"/>
  <c r="R16" i="8"/>
  <c r="R6" i="8"/>
  <c r="R10" i="8"/>
  <c r="R27" i="8"/>
  <c r="R28" i="8" s="1"/>
  <c r="R29" i="8"/>
  <c r="R57" i="8"/>
  <c r="R40" i="8"/>
  <c r="R44" i="8"/>
  <c r="R53" i="8"/>
  <c r="R56" i="8"/>
  <c r="R80" i="8"/>
  <c r="R70" i="8"/>
  <c r="R74" i="8"/>
  <c r="R91" i="8"/>
  <c r="R92" i="8" s="1"/>
  <c r="R93" i="8"/>
  <c r="R121" i="8"/>
  <c r="R153" i="8" s="1"/>
  <c r="R185" i="8" s="1"/>
  <c r="R104" i="8"/>
  <c r="R108" i="8"/>
  <c r="R117" i="8"/>
  <c r="R120" i="8"/>
  <c r="R144" i="8"/>
  <c r="R134" i="8"/>
  <c r="R155" i="8"/>
  <c r="R156" i="8" s="1"/>
  <c r="R138" i="8"/>
  <c r="R157" i="8"/>
  <c r="R168" i="8"/>
  <c r="R172" i="8"/>
  <c r="R181" i="8"/>
  <c r="R184" i="8"/>
  <c r="R208" i="8"/>
  <c r="R198" i="8"/>
  <c r="R202" i="8"/>
  <c r="R219" i="8"/>
  <c r="R220" i="8" s="1"/>
  <c r="R221" i="8"/>
  <c r="R249" i="8"/>
  <c r="R232" i="8"/>
  <c r="R236" i="8"/>
  <c r="R245" i="8"/>
  <c r="R248" i="8"/>
  <c r="R272" i="8"/>
  <c r="R262" i="8"/>
  <c r="R266" i="8"/>
  <c r="R283" i="8"/>
  <c r="R284" i="8" s="1"/>
  <c r="R285" i="8"/>
  <c r="R313" i="8"/>
  <c r="R296" i="8"/>
  <c r="R300" i="8"/>
  <c r="R309" i="8"/>
  <c r="R312" i="8"/>
  <c r="R336" i="8"/>
  <c r="R326" i="8"/>
  <c r="R330" i="8"/>
  <c r="R347" i="8"/>
  <c r="R348" i="8" s="1"/>
  <c r="R349" i="8"/>
  <c r="R377" i="8"/>
  <c r="R360" i="8"/>
  <c r="R364" i="8"/>
  <c r="R373" i="8"/>
  <c r="R376" i="8"/>
  <c r="R400" i="8"/>
  <c r="R420" i="8"/>
  <c r="R409" i="8" s="1"/>
  <c r="R390" i="8"/>
  <c r="R411" i="8"/>
  <c r="R412" i="8" s="1"/>
  <c r="R394" i="8"/>
  <c r="R413" i="8"/>
  <c r="AO179" i="2"/>
  <c r="AO181" i="8"/>
  <c r="AN149" i="29"/>
  <c r="AM148" i="29"/>
  <c r="R415" i="8" l="1"/>
  <c r="R416" i="8" s="1"/>
  <c r="R414" i="8"/>
  <c r="R159" i="8"/>
  <c r="R160" i="8" s="1"/>
  <c r="R158" i="8"/>
  <c r="R95" i="8"/>
  <c r="R96" i="8" s="1"/>
  <c r="R94" i="8"/>
  <c r="R31" i="8"/>
  <c r="R32" i="8" s="1"/>
  <c r="R30" i="8"/>
  <c r="R383" i="8"/>
  <c r="R384" i="8" s="1"/>
  <c r="R382" i="8"/>
  <c r="R319" i="8"/>
  <c r="R320" i="8" s="1"/>
  <c r="R318" i="8"/>
  <c r="R255" i="8"/>
  <c r="R256" i="8" s="1"/>
  <c r="R254" i="8"/>
  <c r="R191" i="8"/>
  <c r="R192" i="8" s="1"/>
  <c r="R190" i="8"/>
  <c r="AO180" i="2"/>
  <c r="R351" i="8"/>
  <c r="R352" i="8" s="1"/>
  <c r="R350" i="8"/>
  <c r="R287" i="8"/>
  <c r="R288" i="8" s="1"/>
  <c r="R286" i="8"/>
  <c r="R223" i="8"/>
  <c r="R224" i="8" s="1"/>
  <c r="R222" i="8"/>
  <c r="R127" i="8"/>
  <c r="R128" i="8" s="1"/>
  <c r="R126" i="8"/>
  <c r="R63" i="8"/>
  <c r="R64" i="8" s="1"/>
  <c r="R62" i="8"/>
  <c r="AO182" i="8"/>
  <c r="AO183" i="8" s="1"/>
  <c r="AO184" i="8" s="1"/>
  <c r="AO185" i="8" s="1"/>
  <c r="AO186" i="8" s="1"/>
  <c r="AO187" i="8" s="1"/>
  <c r="AO188" i="8" s="1"/>
  <c r="AO189" i="8" s="1"/>
  <c r="AO190" i="8" s="1"/>
  <c r="AO191" i="8" s="1"/>
  <c r="AO192" i="8" s="1"/>
  <c r="AO193" i="8" s="1"/>
  <c r="AO194" i="8" s="1"/>
  <c r="AO195" i="8" s="1"/>
  <c r="AO196" i="8" s="1"/>
  <c r="AO197" i="8" s="1"/>
  <c r="AN150" i="29"/>
  <c r="AM149" i="29"/>
  <c r="Q34" i="2"/>
  <c r="F17" i="8"/>
  <c r="Q6" i="2"/>
  <c r="Q16" i="2"/>
  <c r="Q3" i="2"/>
  <c r="Q4" i="2"/>
  <c r="F18" i="8"/>
  <c r="F4" i="8"/>
  <c r="F23" i="8"/>
  <c r="Q14" i="2"/>
  <c r="Q15" i="2"/>
  <c r="Q31" i="2"/>
  <c r="Q32" i="2"/>
  <c r="Q5" i="2"/>
  <c r="Q35" i="2"/>
  <c r="F11" i="8"/>
  <c r="F9" i="8"/>
  <c r="Q23" i="2"/>
  <c r="F7" i="8"/>
  <c r="Q7" i="2"/>
  <c r="Q29" i="2"/>
  <c r="Q33" i="2"/>
  <c r="Q17" i="2"/>
  <c r="Q13" i="2"/>
  <c r="Q30" i="2"/>
  <c r="Q12" i="2"/>
  <c r="Q9" i="2"/>
  <c r="Q28" i="2"/>
  <c r="Q39" i="2"/>
  <c r="F15" i="8"/>
  <c r="F20" i="8"/>
  <c r="Q10" i="2"/>
  <c r="F13" i="8"/>
  <c r="F22" i="8"/>
  <c r="F19" i="8"/>
  <c r="F14" i="8"/>
  <c r="Q40" i="2"/>
  <c r="F5" i="8"/>
  <c r="Q11" i="2"/>
  <c r="Q21" i="2"/>
  <c r="Q22" i="2"/>
  <c r="Q24" i="2"/>
  <c r="Q8" i="2"/>
  <c r="Q41" i="2"/>
  <c r="Q45" i="2" l="1"/>
  <c r="Q50" i="2" s="1"/>
  <c r="Q44" i="2"/>
  <c r="Q47" i="2" s="1"/>
  <c r="F57" i="8"/>
  <c r="F25" i="8"/>
  <c r="F29" i="8"/>
  <c r="F21" i="8"/>
  <c r="F10" i="8"/>
  <c r="F27" i="8"/>
  <c r="F28" i="8" s="1"/>
  <c r="F24" i="8"/>
  <c r="F12" i="8"/>
  <c r="F8" i="8"/>
  <c r="AO198" i="8"/>
  <c r="AO199" i="8" s="1"/>
  <c r="AO200" i="8" s="1"/>
  <c r="AO201" i="8" s="1"/>
  <c r="AO202" i="8" s="1"/>
  <c r="AO203" i="8" s="1"/>
  <c r="AO204" i="8" s="1"/>
  <c r="AO205" i="8" s="1"/>
  <c r="AN151" i="29"/>
  <c r="AM150" i="29"/>
  <c r="G11" i="8"/>
  <c r="G17" i="8"/>
  <c r="G7" i="8"/>
  <c r="G3" i="8"/>
  <c r="G9" i="8"/>
  <c r="G14" i="8"/>
  <c r="G20" i="8"/>
  <c r="G13" i="8"/>
  <c r="G18" i="8"/>
  <c r="G4" i="8"/>
  <c r="G5" i="8"/>
  <c r="G23" i="8"/>
  <c r="G15" i="8"/>
  <c r="F3" i="8"/>
  <c r="G22" i="8"/>
  <c r="G19" i="8"/>
  <c r="G57" i="8" l="1"/>
  <c r="F6" i="8"/>
  <c r="F16" i="8"/>
  <c r="G29" i="8"/>
  <c r="G12" i="8"/>
  <c r="G25" i="8"/>
  <c r="G6" i="8"/>
  <c r="G16" i="8"/>
  <c r="G27" i="8"/>
  <c r="G28" i="8" s="1"/>
  <c r="G10" i="8"/>
  <c r="G21" i="8"/>
  <c r="G8" i="8"/>
  <c r="G24" i="8"/>
  <c r="F30" i="8"/>
  <c r="F31" i="8"/>
  <c r="F32" i="8" s="1"/>
  <c r="AN152" i="29"/>
  <c r="AM151" i="29"/>
  <c r="G30" i="8" l="1"/>
  <c r="G31" i="8"/>
  <c r="G32" i="8" s="1"/>
  <c r="AN153" i="29"/>
  <c r="AM152" i="29"/>
  <c r="AN154" i="29" l="1"/>
  <c r="AM153" i="29"/>
  <c r="AM154" i="29" l="1"/>
  <c r="AN155" i="29"/>
  <c r="AN156" i="29" l="1"/>
  <c r="AM155" i="29"/>
  <c r="AN157" i="29" l="1"/>
  <c r="AM156" i="29"/>
  <c r="AN158" i="29" l="1"/>
  <c r="AM157" i="29"/>
  <c r="P15" i="29"/>
  <c r="P10" i="29"/>
  <c r="P11" i="29"/>
  <c r="P5" i="29"/>
  <c r="P9" i="29"/>
  <c r="P76" i="29"/>
  <c r="P44" i="29"/>
  <c r="P25" i="29"/>
  <c r="P71" i="29"/>
  <c r="P70" i="29"/>
  <c r="P34" i="29"/>
  <c r="P30" i="29"/>
  <c r="P80" i="29"/>
  <c r="P23" i="29"/>
  <c r="P8" i="29"/>
  <c r="P7" i="29"/>
  <c r="P26" i="29"/>
  <c r="P37" i="29"/>
  <c r="P27" i="29"/>
  <c r="P3" i="29"/>
  <c r="P6" i="29"/>
  <c r="P36" i="29"/>
  <c r="P74" i="29"/>
  <c r="P81" i="29"/>
  <c r="P14" i="29"/>
  <c r="P78" i="29"/>
  <c r="P21" i="29"/>
  <c r="P4" i="29"/>
  <c r="P77" i="29"/>
  <c r="P13" i="29"/>
  <c r="P12" i="29"/>
  <c r="P75" i="29"/>
  <c r="P28" i="29"/>
  <c r="P29" i="29"/>
  <c r="P22" i="29"/>
  <c r="P24" i="29"/>
  <c r="P73" i="29"/>
  <c r="P72" i="29"/>
  <c r="P43" i="29"/>
  <c r="P20" i="29"/>
  <c r="P19" i="29"/>
  <c r="P79" i="29"/>
  <c r="P35" i="29"/>
  <c r="P102" i="29" l="1"/>
  <c r="P16" i="29"/>
  <c r="P61" i="29"/>
  <c r="P111" i="29"/>
  <c r="P82" i="29"/>
  <c r="P66" i="29"/>
  <c r="P97" i="29" s="1"/>
  <c r="P105" i="29"/>
  <c r="P60" i="29"/>
  <c r="P91" i="29" s="1"/>
  <c r="P63" i="29"/>
  <c r="P94" i="29" s="1"/>
  <c r="P59" i="29"/>
  <c r="P90" i="29" s="1"/>
  <c r="P64" i="29"/>
  <c r="P95" i="29" s="1"/>
  <c r="P58" i="29"/>
  <c r="P110" i="29"/>
  <c r="P103" i="29"/>
  <c r="P51" i="29"/>
  <c r="P56" i="29"/>
  <c r="P109" i="29"/>
  <c r="P62" i="29"/>
  <c r="P93" i="29" s="1"/>
  <c r="P39" i="29"/>
  <c r="P45" i="29"/>
  <c r="P104" i="29"/>
  <c r="P65" i="29"/>
  <c r="P96" i="29" s="1"/>
  <c r="P57" i="29"/>
  <c r="P88" i="29" s="1"/>
  <c r="P55" i="29"/>
  <c r="P31" i="29"/>
  <c r="P108" i="29"/>
  <c r="AN159" i="29"/>
  <c r="AM158" i="29"/>
  <c r="P86" i="29" l="1"/>
  <c r="P114" i="29"/>
  <c r="P87" i="29"/>
  <c r="P115" i="29"/>
  <c r="P116" i="29"/>
  <c r="P89" i="29"/>
  <c r="P92" i="29"/>
  <c r="P117" i="29"/>
  <c r="P41" i="29"/>
  <c r="P67" i="29"/>
  <c r="P40" i="29"/>
  <c r="P50" i="29" s="1"/>
  <c r="AN160" i="29"/>
  <c r="AM159" i="29"/>
  <c r="P46" i="29" l="1"/>
  <c r="P42" i="29"/>
  <c r="AN161" i="29"/>
  <c r="AM160" i="29"/>
  <c r="AN162" i="29" l="1"/>
  <c r="AM161" i="29"/>
  <c r="AN163" i="29" l="1"/>
  <c r="AM162" i="29"/>
  <c r="AN164" i="29" l="1"/>
  <c r="AM163" i="29"/>
  <c r="AN165" i="29" l="1"/>
  <c r="AM164" i="29"/>
  <c r="AN166" i="29" l="1"/>
  <c r="AM165" i="29"/>
  <c r="AN167" i="29" l="1"/>
  <c r="AM166" i="29"/>
  <c r="E10" i="22"/>
  <c r="E18" i="22" s="1"/>
  <c r="E25" i="22" s="1"/>
  <c r="E33" i="22" s="1"/>
  <c r="E41" i="22" s="1"/>
  <c r="F10" i="22"/>
  <c r="F18" i="22" s="1"/>
  <c r="AN168" i="29" l="1"/>
  <c r="AM167" i="29"/>
  <c r="H10" i="22"/>
  <c r="H18" i="22" s="1"/>
  <c r="H25" i="22" s="1"/>
  <c r="H33" i="22" s="1"/>
  <c r="H41" i="22" s="1"/>
  <c r="D47" i="2"/>
  <c r="F47" i="2"/>
  <c r="E47" i="2"/>
  <c r="F25" i="22"/>
  <c r="F33" i="22" s="1"/>
  <c r="F41" i="22" s="1"/>
  <c r="G10" i="22"/>
  <c r="G18" i="22" s="1"/>
  <c r="F20" i="2"/>
  <c r="F38" i="2"/>
  <c r="F27" i="2"/>
  <c r="D20" i="2"/>
  <c r="D38" i="2"/>
  <c r="D27" i="2"/>
  <c r="E38" i="2"/>
  <c r="E27" i="2"/>
  <c r="E20" i="2"/>
  <c r="C38" i="2"/>
  <c r="C27" i="2"/>
  <c r="C20" i="2"/>
  <c r="AM168" i="29" l="1"/>
  <c r="AN169" i="29"/>
  <c r="G25" i="22"/>
  <c r="G33" i="22" s="1"/>
  <c r="G41" i="22" s="1"/>
  <c r="AN170" i="29" l="1"/>
  <c r="AM169" i="29"/>
  <c r="Q11" i="29"/>
  <c r="Q6" i="29"/>
  <c r="Q77" i="29"/>
  <c r="Q10" i="29"/>
  <c r="Q29" i="29"/>
  <c r="Q37" i="29"/>
  <c r="Q4" i="29"/>
  <c r="Q70" i="29"/>
  <c r="Q75" i="29"/>
  <c r="Q71" i="29"/>
  <c r="Q80" i="29"/>
  <c r="Q35" i="29"/>
  <c r="Q15" i="29"/>
  <c r="Q73" i="29"/>
  <c r="Q24" i="29"/>
  <c r="Q7" i="29"/>
  <c r="Q9" i="29"/>
  <c r="Q79" i="29"/>
  <c r="Q13" i="29"/>
  <c r="Q19" i="29"/>
  <c r="Q5" i="29"/>
  <c r="Q28" i="29"/>
  <c r="Q36" i="29"/>
  <c r="Q74" i="29"/>
  <c r="Q81" i="29"/>
  <c r="Q20" i="29"/>
  <c r="Q3" i="29"/>
  <c r="Q14" i="29"/>
  <c r="Q25" i="29"/>
  <c r="Q72" i="29"/>
  <c r="Q78" i="29"/>
  <c r="Q21" i="29"/>
  <c r="Q8" i="29"/>
  <c r="Q22" i="29"/>
  <c r="Q26" i="29"/>
  <c r="Q23" i="29"/>
  <c r="Q76" i="29"/>
  <c r="Q27" i="29"/>
  <c r="Q34" i="29"/>
  <c r="Q44" i="29"/>
  <c r="Q30" i="29"/>
  <c r="Q43" i="29"/>
  <c r="Q12" i="29"/>
  <c r="Q51" i="29" l="1"/>
  <c r="Q61" i="29"/>
  <c r="Q111" i="29"/>
  <c r="Q65" i="29"/>
  <c r="Q96" i="29" s="1"/>
  <c r="Q105" i="29"/>
  <c r="Q103" i="29"/>
  <c r="Q57" i="29"/>
  <c r="Q88" i="29" s="1"/>
  <c r="Q58" i="29"/>
  <c r="Q110" i="29"/>
  <c r="Q45" i="29"/>
  <c r="Q63" i="29"/>
  <c r="Q94" i="29" s="1"/>
  <c r="Q16" i="29"/>
  <c r="Q102" i="29"/>
  <c r="Q59" i="29"/>
  <c r="Q90" i="29" s="1"/>
  <c r="Q82" i="29"/>
  <c r="Q104" i="29"/>
  <c r="Q64" i="29"/>
  <c r="Q95" i="29" s="1"/>
  <c r="Q55" i="29"/>
  <c r="Q31" i="29"/>
  <c r="Q108" i="29"/>
  <c r="Q62" i="29"/>
  <c r="Q93" i="29" s="1"/>
  <c r="Q60" i="29"/>
  <c r="Q91" i="29" s="1"/>
  <c r="Q109" i="29"/>
  <c r="Q56" i="29"/>
  <c r="Q39" i="29"/>
  <c r="Q66" i="29"/>
  <c r="Q97" i="29" s="1"/>
  <c r="AN171" i="29"/>
  <c r="AM170" i="29"/>
  <c r="Q87" i="29" l="1"/>
  <c r="Q115" i="29"/>
  <c r="Q89" i="29"/>
  <c r="Q116" i="29"/>
  <c r="Q40" i="29"/>
  <c r="Q50" i="29" s="1"/>
  <c r="Q41" i="29"/>
  <c r="Q67" i="29"/>
  <c r="Q86" i="29"/>
  <c r="Q114" i="29"/>
  <c r="Q92" i="29"/>
  <c r="Q117" i="29"/>
  <c r="AN172" i="29"/>
  <c r="AM171" i="29"/>
  <c r="Q46" i="29" l="1"/>
  <c r="Q42" i="29"/>
  <c r="AM172" i="29"/>
  <c r="AN173" i="29"/>
  <c r="AN174" i="29" l="1"/>
  <c r="AM173" i="29"/>
  <c r="AN175" i="29" l="1"/>
  <c r="AM174" i="29"/>
  <c r="AN176" i="29" l="1"/>
  <c r="AM175" i="29"/>
  <c r="AN177" i="29" l="1"/>
  <c r="AM176" i="29"/>
  <c r="AN178" i="29" l="1"/>
  <c r="AM177" i="29"/>
  <c r="AN179" i="29" l="1"/>
  <c r="AM178" i="29"/>
  <c r="AN180" i="29" l="1"/>
  <c r="AM179" i="29"/>
  <c r="AN181" i="29" l="1"/>
  <c r="AM180" i="29"/>
  <c r="AN182" i="29" l="1"/>
  <c r="AM181" i="29"/>
  <c r="R28" i="29"/>
  <c r="R5" i="29"/>
  <c r="R30" i="29"/>
  <c r="R74" i="29"/>
  <c r="R35" i="29"/>
  <c r="R3" i="29"/>
  <c r="R37" i="29"/>
  <c r="R80" i="29"/>
  <c r="R4" i="29"/>
  <c r="R79" i="29"/>
  <c r="R22" i="29"/>
  <c r="R77" i="29"/>
  <c r="R15" i="29"/>
  <c r="R76" i="29"/>
  <c r="R24" i="29"/>
  <c r="R36" i="29"/>
  <c r="R13" i="29"/>
  <c r="R19" i="29"/>
  <c r="R75" i="29"/>
  <c r="R81" i="29"/>
  <c r="R7" i="29"/>
  <c r="R71" i="29"/>
  <c r="R70" i="29"/>
  <c r="R12" i="29"/>
  <c r="R10" i="29"/>
  <c r="R25" i="29"/>
  <c r="R29" i="29"/>
  <c r="R8" i="29"/>
  <c r="R20" i="29"/>
  <c r="R21" i="29"/>
  <c r="R11" i="29"/>
  <c r="R73" i="29"/>
  <c r="R9" i="29"/>
  <c r="R72" i="29"/>
  <c r="R23" i="29"/>
  <c r="R26" i="29"/>
  <c r="R34" i="29"/>
  <c r="R27" i="29"/>
  <c r="R14" i="29"/>
  <c r="R43" i="29"/>
  <c r="R78" i="29"/>
  <c r="R6" i="29"/>
  <c r="R44" i="29"/>
  <c r="R64" i="29" l="1"/>
  <c r="R95" i="29" s="1"/>
  <c r="R66" i="29"/>
  <c r="R97" i="29" s="1"/>
  <c r="R39" i="29"/>
  <c r="R103" i="29"/>
  <c r="R56" i="29"/>
  <c r="R109" i="29"/>
  <c r="R31" i="29"/>
  <c r="R55" i="29"/>
  <c r="R108" i="29"/>
  <c r="R82" i="29"/>
  <c r="R65" i="29"/>
  <c r="R96" i="29" s="1"/>
  <c r="R51" i="29"/>
  <c r="R63" i="29"/>
  <c r="R94" i="29" s="1"/>
  <c r="R45" i="29"/>
  <c r="R62" i="29"/>
  <c r="R93" i="29" s="1"/>
  <c r="R104" i="29"/>
  <c r="R58" i="29"/>
  <c r="R110" i="29"/>
  <c r="R16" i="29"/>
  <c r="R102" i="29"/>
  <c r="R60" i="29"/>
  <c r="R91" i="29" s="1"/>
  <c r="R57" i="29"/>
  <c r="R88" i="29" s="1"/>
  <c r="R59" i="29"/>
  <c r="R90" i="29" s="1"/>
  <c r="R105" i="29"/>
  <c r="R61" i="29"/>
  <c r="R111" i="29"/>
  <c r="AM182" i="29"/>
  <c r="AN183" i="29"/>
  <c r="R86" i="29" l="1"/>
  <c r="R114" i="29"/>
  <c r="R40" i="29"/>
  <c r="R50" i="29" s="1"/>
  <c r="R67" i="29"/>
  <c r="R41" i="29"/>
  <c r="R92" i="29"/>
  <c r="R117" i="29"/>
  <c r="R89" i="29"/>
  <c r="R116" i="29"/>
  <c r="R87" i="29"/>
  <c r="R115" i="29"/>
  <c r="AN184" i="29"/>
  <c r="AM183" i="29"/>
  <c r="R46" i="29" l="1"/>
  <c r="R42" i="29"/>
  <c r="AN185" i="29"/>
  <c r="AM184" i="29"/>
  <c r="AN186" i="29" l="1"/>
  <c r="AM185" i="29"/>
  <c r="AM186" i="29" l="1"/>
  <c r="AN187" i="29"/>
  <c r="AN188" i="29" l="1"/>
  <c r="AM187" i="29"/>
  <c r="AM188" i="29" l="1"/>
  <c r="AN189" i="29"/>
  <c r="AN190" i="29" l="1"/>
  <c r="AM189" i="29"/>
  <c r="AN191" i="29" l="1"/>
  <c r="AM190" i="29"/>
  <c r="AN192" i="29" l="1"/>
  <c r="AM191" i="29"/>
  <c r="AM192" i="29" l="1"/>
  <c r="AN193" i="29"/>
  <c r="AN194" i="29" l="1"/>
  <c r="AM193" i="29"/>
  <c r="AM194" i="29" l="1"/>
  <c r="AN195" i="29"/>
  <c r="AM195" i="29" l="1"/>
  <c r="AN196" i="29"/>
  <c r="AN197" i="29" l="1"/>
  <c r="AM197" i="29" s="1"/>
  <c r="AM196" i="29"/>
  <c r="D43" i="29"/>
  <c r="D20" i="29"/>
  <c r="D56" i="29" l="1"/>
  <c r="D115" i="29" s="1"/>
  <c r="D109" i="29"/>
  <c r="D31" i="29"/>
  <c r="D40" i="29" s="1"/>
  <c r="D87" i="29" l="1"/>
  <c r="D67" i="29"/>
  <c r="D41" i="29"/>
  <c r="D46" i="29" l="1"/>
  <c r="D42" i="29"/>
  <c r="D49" i="29" l="1"/>
  <c r="D51" i="29" l="1"/>
  <c r="D50" i="29"/>
  <c r="E49" i="29" l="1"/>
  <c r="E51" i="29" l="1"/>
  <c r="E50" i="29"/>
  <c r="F49" i="29" l="1"/>
  <c r="F51" i="29" l="1"/>
  <c r="F50" i="29"/>
  <c r="G49" i="29" l="1"/>
  <c r="G51" i="29" l="1"/>
  <c r="G50" i="29"/>
</calcChain>
</file>

<file path=xl/comments1.xml><?xml version="1.0" encoding="utf-8"?>
<comments xmlns="http://schemas.openxmlformats.org/spreadsheetml/2006/main">
  <authors>
    <author>jims</author>
  </authors>
  <commentList>
    <comment ref="AO1" authorId="0">
      <text>
        <r>
          <rPr>
            <b/>
            <sz val="9"/>
            <color indexed="81"/>
            <rFont val="Tahoma"/>
            <family val="2"/>
          </rPr>
          <t>jims:</t>
        </r>
        <r>
          <rPr>
            <sz val="9"/>
            <color indexed="81"/>
            <rFont val="Tahoma"/>
            <family val="2"/>
          </rPr>
          <t xml:space="preserve">
Edit as columns in monthly spreadsheet move.  First column of data should match number column here</t>
        </r>
      </text>
    </comment>
    <comment ref="AJ2" authorId="0">
      <text>
        <r>
          <rPr>
            <b/>
            <sz val="9"/>
            <color indexed="81"/>
            <rFont val="Tahoma"/>
            <family val="2"/>
          </rPr>
          <t>jims: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<sst xmlns="http://schemas.openxmlformats.org/spreadsheetml/2006/main" count="12841" uniqueCount="326">
  <si>
    <t>Generation Resources</t>
  </si>
  <si>
    <t>DB Wilson.MISO</t>
  </si>
  <si>
    <t>HMPL 1.MISO</t>
  </si>
  <si>
    <t>HMPL 2.MISO</t>
  </si>
  <si>
    <t>Coleman 1.MISO</t>
  </si>
  <si>
    <t>Coleman 2.MISO</t>
  </si>
  <si>
    <t>Coleman 3.MISO</t>
  </si>
  <si>
    <t>Green 1.MISO</t>
  </si>
  <si>
    <t>Green 2.MISO</t>
  </si>
  <si>
    <t>Reid CT.MISO</t>
  </si>
  <si>
    <t>Reid Steam.MISO</t>
  </si>
  <si>
    <t>Units Generation</t>
  </si>
  <si>
    <t>BREC SEPA MISO</t>
  </si>
  <si>
    <t>Total Generation</t>
  </si>
  <si>
    <t>Total Resources</t>
  </si>
  <si>
    <t>Generation Sold to Market</t>
  </si>
  <si>
    <t>Total Generation Including Losses</t>
  </si>
  <si>
    <t>Check (Total Gen w Losses minus Total Gen)</t>
  </si>
  <si>
    <t>Loads</t>
  </si>
  <si>
    <t>Alcan Load.MISO</t>
  </si>
  <si>
    <t>Century Load.MISO</t>
  </si>
  <si>
    <t>HMPL Load MISO</t>
  </si>
  <si>
    <t>BREC NL.MISO</t>
  </si>
  <si>
    <t>Total Load  Obligations</t>
  </si>
  <si>
    <t>Total Losses</t>
  </si>
  <si>
    <t>Net Position - Long/(Short)</t>
  </si>
  <si>
    <t>Purchases for Load (inc losses)</t>
  </si>
  <si>
    <t>Economic Sales from Generation (inc. losses)</t>
  </si>
  <si>
    <t>Net Portfolio Position</t>
  </si>
  <si>
    <t>City Take of HMPL Gen</t>
  </si>
  <si>
    <t>HMPL Excess to BREC</t>
  </si>
  <si>
    <t>City/HMPL Coal Burn</t>
  </si>
  <si>
    <t>Generator</t>
  </si>
  <si>
    <t>Variable</t>
  </si>
  <si>
    <t>Capacity @peakhr (MW)</t>
  </si>
  <si>
    <t>Fuel Used (tons)</t>
  </si>
  <si>
    <t>Generation (MWh)</t>
  </si>
  <si>
    <t>Fuel Cost ($)</t>
  </si>
  <si>
    <t>VOM COST ($)</t>
  </si>
  <si>
    <t>VOM - $/MWh</t>
  </si>
  <si>
    <t>Num starts (.)</t>
  </si>
  <si>
    <t>Hours/unit (Hrs)</t>
  </si>
  <si>
    <t>Start Cost ($)</t>
  </si>
  <si>
    <t>SO2 (tons)</t>
  </si>
  <si>
    <t>SO2 Cost ($)</t>
  </si>
  <si>
    <t>SO2 Emit Rate</t>
  </si>
  <si>
    <t>NOx (tons)</t>
  </si>
  <si>
    <t>Nox Cost ($)</t>
  </si>
  <si>
    <t>Nox Emit Rate</t>
  </si>
  <si>
    <t>Hours</t>
  </si>
  <si>
    <t>Total Operating Cost</t>
  </si>
  <si>
    <t>Total Operating Cost/MWh</t>
  </si>
  <si>
    <t>Emissions Costs</t>
  </si>
  <si>
    <t>Emissions Costs/MWh</t>
  </si>
  <si>
    <t>Total Thermal</t>
  </si>
  <si>
    <t>Entity</t>
  </si>
  <si>
    <t>Nox (Tons)</t>
  </si>
  <si>
    <t>Total Nox</t>
  </si>
  <si>
    <t>SO2 (Tons)</t>
  </si>
  <si>
    <t>Total SO2</t>
  </si>
  <si>
    <t>Total Cost of Generation</t>
  </si>
  <si>
    <t>MCP Revenue ($)</t>
  </si>
  <si>
    <t>Total Generation Revenue</t>
  </si>
  <si>
    <t>Load M2M Cost ($)</t>
  </si>
  <si>
    <t>Total Load Costs</t>
  </si>
  <si>
    <t>Market</t>
  </si>
  <si>
    <t>TOD</t>
  </si>
  <si>
    <t>BREC.BREC.Purchase</t>
  </si>
  <si>
    <t>ALL</t>
  </si>
  <si>
    <t>e2x16</t>
  </si>
  <si>
    <t>e2x8</t>
  </si>
  <si>
    <t>e5x16</t>
  </si>
  <si>
    <t>e5x8</t>
  </si>
  <si>
    <t>BREC.Coleman.Sale</t>
  </si>
  <si>
    <t>BREC.Gen.Sale</t>
  </si>
  <si>
    <t>Iteration</t>
  </si>
  <si>
    <t>Index</t>
  </si>
  <si>
    <t>95Percentile</t>
  </si>
  <si>
    <t>5Percentile</t>
  </si>
  <si>
    <t>Expected Values</t>
  </si>
  <si>
    <t>DI_BREC BREC_ATC</t>
  </si>
  <si>
    <t>DI_BREC BREC_OFF</t>
  </si>
  <si>
    <t>DI_BREC BREC_ON</t>
  </si>
  <si>
    <t>DI_BREC Gen_ATC</t>
  </si>
  <si>
    <t>DI_BREC Gen_OFF</t>
  </si>
  <si>
    <t>DI_BREC Gen_ON</t>
  </si>
  <si>
    <t>DI_Coleman_ATC</t>
  </si>
  <si>
    <t>DI_Coleman_OFF</t>
  </si>
  <si>
    <t>DI_Coleman_ON</t>
  </si>
  <si>
    <t>Heating Oil No 2</t>
  </si>
  <si>
    <t>NG - Henry Hub</t>
  </si>
  <si>
    <t>Net MISO Position</t>
  </si>
  <si>
    <t>Emi - ANNUAL NOX</t>
  </si>
  <si>
    <t>Emi - SO2 Curve</t>
  </si>
  <si>
    <t>Station Coal Burns (tons)</t>
  </si>
  <si>
    <t>Net Generation Capacity Factor %</t>
  </si>
  <si>
    <t>Net Generation Output Factor %</t>
  </si>
  <si>
    <t>BREC SEPA Option</t>
  </si>
  <si>
    <t xml:space="preserve">Forward Sale </t>
  </si>
  <si>
    <t>Total Load Purchased From MISO</t>
  </si>
  <si>
    <t>BREC SEPA Opiton</t>
  </si>
  <si>
    <t>Generation Sold to MISO</t>
  </si>
  <si>
    <t>Coleman Generation Sold to MISO</t>
  </si>
  <si>
    <t>Reid CT</t>
  </si>
  <si>
    <t>c</t>
  </si>
  <si>
    <t>n</t>
  </si>
  <si>
    <t>o</t>
  </si>
  <si>
    <t>z</t>
  </si>
  <si>
    <t>y</t>
  </si>
  <si>
    <t>f</t>
  </si>
  <si>
    <t>q</t>
  </si>
  <si>
    <t>a</t>
  </si>
  <si>
    <t>b</t>
  </si>
  <si>
    <t>d</t>
  </si>
  <si>
    <t>e</t>
  </si>
  <si>
    <t>g</t>
  </si>
  <si>
    <t>h</t>
  </si>
  <si>
    <t>i</t>
  </si>
  <si>
    <t>j</t>
  </si>
  <si>
    <t>k</t>
  </si>
  <si>
    <t>l</t>
  </si>
  <si>
    <t>m</t>
  </si>
  <si>
    <t>p</t>
  </si>
  <si>
    <t>r</t>
  </si>
  <si>
    <t>s</t>
  </si>
  <si>
    <t>t</t>
  </si>
  <si>
    <t>u</t>
  </si>
  <si>
    <t>v</t>
  </si>
  <si>
    <t>w</t>
  </si>
  <si>
    <t>x</t>
  </si>
  <si>
    <t>'Monthly Sources and Uses'!</t>
  </si>
  <si>
    <t>'Monthly Interactions-Energy'!</t>
  </si>
  <si>
    <t>Marketable MWh</t>
  </si>
  <si>
    <t>Marketable MW</t>
  </si>
  <si>
    <t>Marketable Hours</t>
  </si>
  <si>
    <t>All</t>
  </si>
  <si>
    <t>az</t>
  </si>
  <si>
    <t>ba</t>
  </si>
  <si>
    <t>bb</t>
  </si>
  <si>
    <t>bc</t>
  </si>
  <si>
    <t>On-Peak</t>
  </si>
  <si>
    <t>Off Peak</t>
  </si>
  <si>
    <t>7x16</t>
  </si>
  <si>
    <t>2x16</t>
  </si>
  <si>
    <t>2x08</t>
  </si>
  <si>
    <t>5x08</t>
  </si>
  <si>
    <t>aw</t>
  </si>
  <si>
    <t>ax</t>
  </si>
  <si>
    <t>ay</t>
  </si>
  <si>
    <t>Expected Portfolio NOX Emissions</t>
  </si>
  <si>
    <t>DI_SOCO</t>
  </si>
  <si>
    <t>Pwr - SOCO_OFF</t>
  </si>
  <si>
    <t>Pwr - SOCO_ON</t>
  </si>
  <si>
    <t>Station</t>
  </si>
  <si>
    <t>DB Wilson</t>
  </si>
  <si>
    <t>HMPL</t>
  </si>
  <si>
    <t>Coleman</t>
  </si>
  <si>
    <t>Green</t>
  </si>
  <si>
    <t>Wilson</t>
  </si>
  <si>
    <t>MR/ED</t>
  </si>
  <si>
    <t>HMPL 1</t>
  </si>
  <si>
    <t>HMPL 2</t>
  </si>
  <si>
    <t>Reid</t>
  </si>
  <si>
    <t>Values</t>
  </si>
  <si>
    <t>Row Labels</t>
  </si>
  <si>
    <t>Sum of Net Sales MWh</t>
  </si>
  <si>
    <t>Sum of Total Sales $</t>
  </si>
  <si>
    <t>Sum of Net Purchases MWh</t>
  </si>
  <si>
    <t>Sum of Total purchase $</t>
  </si>
  <si>
    <t>Sales $/MWh</t>
  </si>
  <si>
    <t>Purchases $/MWh</t>
  </si>
  <si>
    <t>HMPL HardCoded POS Number</t>
  </si>
  <si>
    <t>Pwr - IndianaHub_ON</t>
  </si>
  <si>
    <t>Reid NG.MISO</t>
  </si>
  <si>
    <t>Wrap</t>
  </si>
  <si>
    <t>Generation Cost ($000)</t>
  </si>
  <si>
    <t>Net Margin ($)</t>
  </si>
  <si>
    <t>Net Margin ($/MWh)</t>
  </si>
  <si>
    <t>Coal Station</t>
  </si>
  <si>
    <t>Statistic</t>
  </si>
  <si>
    <t>$/MWh Generation Cost</t>
  </si>
  <si>
    <t>$/MWh Spot Sales Revenue</t>
  </si>
  <si>
    <t>Annual Net Margin Avg ($/MWh)</t>
  </si>
  <si>
    <t>System</t>
  </si>
  <si>
    <t>DI_IndianaHub_All Hours</t>
  </si>
  <si>
    <t>Pwr - IndiananaHub_OFF</t>
  </si>
  <si>
    <t>Coal West KYILB 4.5</t>
  </si>
  <si>
    <t>Coal West KY ILB 6.0</t>
  </si>
  <si>
    <t>at</t>
  </si>
  <si>
    <t>au</t>
  </si>
  <si>
    <t>av</t>
  </si>
  <si>
    <t/>
  </si>
  <si>
    <t>Banking</t>
  </si>
  <si>
    <t>EC/ED</t>
  </si>
  <si>
    <t>NOx Annual Forward Curve</t>
  </si>
  <si>
    <t>NOx Position Long / (Short)</t>
  </si>
  <si>
    <t>Revenue/(Cost)</t>
  </si>
  <si>
    <t>SO2 Annual Forward Curve</t>
  </si>
  <si>
    <t>SO2 Position Long / (Short)</t>
  </si>
  <si>
    <t>PaR Input</t>
  </si>
  <si>
    <t>DB Wilson Inputs</t>
  </si>
  <si>
    <t>DB Wilson Outputs</t>
  </si>
  <si>
    <t>d2</t>
  </si>
  <si>
    <t>Coleman 1 Inputs</t>
  </si>
  <si>
    <t>Coleman 1 Outputs</t>
  </si>
  <si>
    <t>Coleman 2 Inputs</t>
  </si>
  <si>
    <t>Coleman 2 Outputs</t>
  </si>
  <si>
    <t>Coleman 3 Inputs</t>
  </si>
  <si>
    <t>Coleman 3 Outputs</t>
  </si>
  <si>
    <t>Green 1 Inputs</t>
  </si>
  <si>
    <t>Green 1 Outputs</t>
  </si>
  <si>
    <t>Green 2 Inputs</t>
  </si>
  <si>
    <t>Green 2 Outputs</t>
  </si>
  <si>
    <t>HMPL 1 Inputs</t>
  </si>
  <si>
    <t>HMPL 1 Outputs</t>
  </si>
  <si>
    <t>HMPL 2 Inputs</t>
  </si>
  <si>
    <t>HMPL 2 Outputs</t>
  </si>
  <si>
    <t>Reid 1 Inputs</t>
  </si>
  <si>
    <t>Reid CT Inputs</t>
  </si>
  <si>
    <t>Reid 1 Outputs</t>
  </si>
  <si>
    <t>Reid CT Outputs</t>
  </si>
  <si>
    <t>% Difference</t>
  </si>
  <si>
    <t>Green 1</t>
  </si>
  <si>
    <t>Green 2</t>
  </si>
  <si>
    <t>Coleman 1</t>
  </si>
  <si>
    <t>Coleman 2</t>
  </si>
  <si>
    <t>Coleman 3</t>
  </si>
  <si>
    <t>Fuel Used</t>
  </si>
  <si>
    <t>Total Generation Cost</t>
  </si>
  <si>
    <t>Total Generation Cost $/MWh</t>
  </si>
  <si>
    <t xml:space="preserve">Fuel used </t>
  </si>
  <si>
    <t>Start Fuel used</t>
  </si>
  <si>
    <t>Station Fuel Burns</t>
  </si>
  <si>
    <t>Genaration Margins w. Emission Costs</t>
  </si>
  <si>
    <t>Average Variable Cost w. Emission Costs</t>
  </si>
  <si>
    <t>Average Variable Cost w. Emission Costs $/MWh</t>
  </si>
  <si>
    <t>Generation Margins w.o Emission Costs</t>
  </si>
  <si>
    <t>Average Variable Cost w.o Emission Costs</t>
  </si>
  <si>
    <t>Average Variable Cost w.o Emission Costs $/MWh</t>
  </si>
  <si>
    <t>Opportunity Cost of including Emission Allowance Purchase Price in Dispatch</t>
  </si>
  <si>
    <t>Net Position</t>
  </si>
  <si>
    <t>Net Cost</t>
  </si>
  <si>
    <t>Generation Margins w. Emission Costs including
Emission Allowance Purchases</t>
  </si>
  <si>
    <t>Cost of Purchasing Additional NOx Allowances</t>
  </si>
  <si>
    <t>Cost of Purchasing Additional SO2 Allowances</t>
  </si>
  <si>
    <t>Total Cost of Purchasing Additional Nox/SO2 Allowances</t>
  </si>
  <si>
    <t>Total Variable Cost w.o Emission Costs ($)</t>
  </si>
  <si>
    <t>Total Variable Cost w. Emission Costs ($)</t>
  </si>
  <si>
    <t>EPA Provided NOx Allowances</t>
  </si>
  <si>
    <t>EPA Provided SO2 Allowances</t>
  </si>
  <si>
    <t>Generation Margins w.o Emission Costs including
Emission Allowance Purchases</t>
  </si>
  <si>
    <t>MWh</t>
  </si>
  <si>
    <t>MW</t>
  </si>
  <si>
    <t>HMPL Capacity Results Check</t>
  </si>
  <si>
    <t>DB Wilson Exposure MR</t>
  </si>
  <si>
    <t>Coleman Exposure MR</t>
  </si>
  <si>
    <t>Green Exposure MR</t>
  </si>
  <si>
    <t>HMPL Exposure MR</t>
  </si>
  <si>
    <t>CAIR Base Case</t>
  </si>
  <si>
    <t>Coal WestKYILB4</t>
  </si>
  <si>
    <t>Coal WestKYILB6</t>
  </si>
  <si>
    <t>DI_CIN_All Hours</t>
  </si>
  <si>
    <t>Pwr - CinHub_OFF</t>
  </si>
  <si>
    <t>Pwr - CinHub_ON</t>
  </si>
  <si>
    <t>$/MMBTU</t>
  </si>
  <si>
    <t>$/MWH</t>
  </si>
  <si>
    <t>$/ton</t>
  </si>
  <si>
    <t>NOx cost ($)</t>
  </si>
  <si>
    <t>SO2 cost ($)</t>
  </si>
  <si>
    <t>Fuel used (MBtu)</t>
  </si>
  <si>
    <t>Heat Rate - MMBtu/MWh</t>
  </si>
  <si>
    <t>Fuel Cost - $/MMBTu</t>
  </si>
  <si>
    <t>Start Fuel used (MBtu)</t>
  </si>
  <si>
    <t>Fuel Used (MBtu)</t>
  </si>
  <si>
    <t>Station Coal Burns (MBtu)</t>
  </si>
  <si>
    <t>Expected Portfolio SO2 Emissions (Tons)</t>
  </si>
  <si>
    <t>Expected Portfolio NOX Emissions (Tons)</t>
  </si>
  <si>
    <t>Annual Allowances (Tons)</t>
  </si>
  <si>
    <t>NOx - Annual Review</t>
  </si>
  <si>
    <t>Annual Allowances Remaining (Tons)</t>
  </si>
  <si>
    <t>Seasonal Allowances (Tons)</t>
  </si>
  <si>
    <t>Seasonal Allowances Remaining (Tons)</t>
  </si>
  <si>
    <t>CAIR Adjustment Multiplier</t>
  </si>
  <si>
    <t>Adjusted Portfolio NOX Emissions (Tons)</t>
  </si>
  <si>
    <t>NOx - Seasonal Review (May-Sept)</t>
  </si>
  <si>
    <t>SO2 - Annual Review</t>
  </si>
  <si>
    <t>N/A</t>
  </si>
  <si>
    <t>Short / Long Position Value</t>
  </si>
  <si>
    <t>Emissions MtM</t>
  </si>
  <si>
    <t>Grand Total</t>
  </si>
  <si>
    <t>BREC.HMPL SEPA Option</t>
  </si>
  <si>
    <t>BREC.HMPL SEPA MISO</t>
  </si>
  <si>
    <t>Annual Interaction Tab</t>
  </si>
  <si>
    <t>Banking Deficit</t>
  </si>
  <si>
    <t>Banking Surplus</t>
  </si>
  <si>
    <t>BREC.HMPL SEPA Option Offset</t>
  </si>
  <si>
    <t>Generation Cost Offset ($000)</t>
  </si>
  <si>
    <t>Cost Offset ($000)</t>
  </si>
  <si>
    <t>Fixed Start Costs ($)</t>
  </si>
  <si>
    <t>Fixed Start Costs ($) ($)</t>
  </si>
  <si>
    <t>aaa32</t>
  </si>
  <si>
    <t>aaa128</t>
  </si>
  <si>
    <t>aaa160</t>
  </si>
  <si>
    <t>d130</t>
  </si>
  <si>
    <t>d98</t>
  </si>
  <si>
    <t>d162</t>
  </si>
  <si>
    <t>aaa192</t>
  </si>
  <si>
    <t>d194</t>
  </si>
  <si>
    <t>aaa224</t>
  </si>
  <si>
    <t>d226</t>
  </si>
  <si>
    <t>aaa256</t>
  </si>
  <si>
    <t>d34</t>
  </si>
  <si>
    <t>aaa64</t>
  </si>
  <si>
    <t>d66</t>
  </si>
  <si>
    <t>aaa96</t>
  </si>
  <si>
    <t>d290</t>
  </si>
  <si>
    <t>aaa320</t>
  </si>
  <si>
    <t>d258</t>
  </si>
  <si>
    <t>aaa288</t>
  </si>
  <si>
    <t>Start Fixed Costs ($)</t>
  </si>
  <si>
    <t>Coleman On - BREC.BREC On</t>
  </si>
  <si>
    <t>Coleman Off - BREC.BREC Off</t>
  </si>
  <si>
    <t>Coleman ATC - BREC.BREC ATC</t>
  </si>
  <si>
    <t>EC/ED
(coal)</t>
  </si>
  <si>
    <t>EC/ED
(ng)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</si>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</sst>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mmm\ yyyy"/>
    <numFmt numFmtId="166" formatCode="&quot;$&quot;#,##0"/>
    <numFmt numFmtId="167" formatCode="&quot;$&quot;#,##0.00"/>
    <numFmt numFmtId="168" formatCode="[$$-409]#,##0.00_);\([$$-409]#,##0.00\)"/>
    <numFmt numFmtId="169" formatCode="[$-409]mmm\-yy;@"/>
    <numFmt numFmtId="170" formatCode="#,##0.0"/>
    <numFmt numFmtId="171" formatCode="[$$-409]#,##0_);\([$$-409]#,##0\)"/>
    <numFmt numFmtId="172" formatCode="0_);\(0\)"/>
    <numFmt numFmtId="173" formatCode="mmm\ yy"/>
    <numFmt numFmtId="174" formatCode="0_);[Red]\(0\)"/>
    <numFmt numFmtId="175" formatCode="0.0000"/>
    <numFmt numFmtId="176" formatCode="#,##0.0000000000000_);[Red]\(#,##0.0000000000000\)"/>
  </numFmts>
  <fonts count="8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  <font>
      <sz val="10"/>
      <name val="Calibri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sz val="11"/>
      <color indexed="12"/>
      <name val="Arial"/>
      <family val="2"/>
    </font>
    <font>
      <sz val="10"/>
      <name val="Tahoma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i/>
      <sz val="8"/>
      <name val="Tahom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name val="Sylfaen"/>
      <family val="1"/>
    </font>
    <font>
      <sz val="10"/>
      <color indexed="60"/>
      <name val="Arial"/>
      <family val="2"/>
    </font>
    <font>
      <sz val="12"/>
      <name val="Arial MT"/>
    </font>
    <font>
      <b/>
      <sz val="10"/>
      <color indexed="63"/>
      <name val="Arial"/>
      <family val="2"/>
    </font>
    <font>
      <sz val="10"/>
      <color indexed="8"/>
      <name val="Sylfaen"/>
      <family val="1"/>
    </font>
    <font>
      <sz val="14"/>
      <name val="Arial"/>
      <family val="2"/>
    </font>
    <font>
      <i/>
      <sz val="10"/>
      <name val="Sylfaen"/>
      <family val="1"/>
    </font>
    <font>
      <b/>
      <sz val="9"/>
      <name val="Arial"/>
      <family val="2"/>
    </font>
    <font>
      <sz val="18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b/>
      <sz val="9"/>
      <name val="Calibri"/>
      <family val="2"/>
    </font>
    <font>
      <sz val="9"/>
      <name val="Calibri"/>
      <family val="2"/>
    </font>
    <font>
      <sz val="9"/>
      <color indexed="48"/>
      <name val="Calibri"/>
      <family val="2"/>
    </font>
    <font>
      <sz val="11"/>
      <name val="Calibri"/>
      <family val="2"/>
    </font>
    <font>
      <sz val="11"/>
      <color theme="3" tint="0.39997558519241921"/>
      <name val="Calibri"/>
      <family val="2"/>
      <scheme val="minor"/>
    </font>
    <font>
      <sz val="9"/>
      <color theme="3" tint="0.39997558519241921"/>
      <name val="Calibri"/>
      <family val="2"/>
    </font>
    <font>
      <b/>
      <sz val="11"/>
      <name val="Calibri"/>
      <family val="2"/>
    </font>
    <font>
      <sz val="11"/>
      <color theme="9" tint="-0.249977111117893"/>
      <name val="Calibri"/>
      <family val="2"/>
      <scheme val="minor"/>
    </font>
    <font>
      <sz val="8"/>
      <color indexed="53"/>
      <name val="Tahoma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Gill Sans MT"/>
      <family val="2"/>
    </font>
    <font>
      <b/>
      <sz val="15"/>
      <color theme="3"/>
      <name val="Gill Sans MT"/>
      <family val="2"/>
    </font>
    <font>
      <b/>
      <sz val="13"/>
      <color theme="3"/>
      <name val="Gill Sans MT"/>
      <family val="2"/>
    </font>
    <font>
      <b/>
      <sz val="11"/>
      <color theme="3"/>
      <name val="Gill Sans MT"/>
      <family val="2"/>
    </font>
    <font>
      <sz val="10"/>
      <color rgb="FF006100"/>
      <name val="Gill Sans MT"/>
      <family val="2"/>
    </font>
    <font>
      <sz val="10"/>
      <color rgb="FF9C0006"/>
      <name val="Gill Sans MT"/>
      <family val="2"/>
    </font>
    <font>
      <sz val="10"/>
      <color rgb="FF9C6500"/>
      <name val="Gill Sans MT"/>
      <family val="2"/>
    </font>
    <font>
      <sz val="10"/>
      <color rgb="FF3F3F76"/>
      <name val="Gill Sans MT"/>
      <family val="2"/>
    </font>
    <font>
      <b/>
      <sz val="10"/>
      <color rgb="FF3F3F3F"/>
      <name val="Gill Sans MT"/>
      <family val="2"/>
    </font>
    <font>
      <b/>
      <sz val="10"/>
      <color rgb="FFFA7D00"/>
      <name val="Gill Sans MT"/>
      <family val="2"/>
    </font>
    <font>
      <sz val="10"/>
      <color rgb="FFFA7D00"/>
      <name val="Gill Sans MT"/>
      <family val="2"/>
    </font>
    <font>
      <b/>
      <sz val="10"/>
      <color theme="0"/>
      <name val="Gill Sans MT"/>
      <family val="2"/>
    </font>
    <font>
      <sz val="10"/>
      <color rgb="FFFF0000"/>
      <name val="Gill Sans MT"/>
      <family val="2"/>
    </font>
    <font>
      <i/>
      <sz val="10"/>
      <color rgb="FF7F7F7F"/>
      <name val="Gill Sans MT"/>
      <family val="2"/>
    </font>
    <font>
      <b/>
      <sz val="10"/>
      <color theme="1"/>
      <name val="Gill Sans MT"/>
      <family val="2"/>
    </font>
    <font>
      <sz val="10"/>
      <color theme="0"/>
      <name val="Gill Sans MT"/>
      <family val="2"/>
    </font>
    <font>
      <sz val="11"/>
      <color indexed="8"/>
      <name val="Times New Roman"/>
      <family val="1"/>
    </font>
    <font>
      <b/>
      <u/>
      <sz val="12"/>
      <name val="Arial"/>
      <family val="2"/>
    </font>
    <font>
      <sz val="10"/>
      <color theme="1"/>
      <name val="Calibri"/>
      <family val="2"/>
      <scheme val="minor"/>
    </font>
    <font>
      <sz val="11"/>
      <name val="Times New Roman"/>
      <family val="1"/>
    </font>
    <font>
      <vertAlign val="superscript"/>
      <sz val="9"/>
      <name val="Times New Roman"/>
      <family val="1"/>
    </font>
    <font>
      <b/>
      <sz val="11"/>
      <color theme="3"/>
      <name val="Calibri"/>
      <family val="2"/>
    </font>
    <font>
      <sz val="10"/>
      <color rgb="FF3F3F76"/>
      <name val="Calibri"/>
      <family val="2"/>
    </font>
    <font>
      <sz val="10"/>
      <color theme="1"/>
      <name val="Calibri"/>
      <family val="2"/>
    </font>
    <font>
      <b/>
      <sz val="8"/>
      <name val="ARIAL"/>
      <family val="2"/>
    </font>
    <font>
      <u/>
      <sz val="11"/>
      <name val="Times New Roman"/>
      <family val="1"/>
    </font>
    <font>
      <sz val="11"/>
      <color theme="0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0"/>
      <name val="Calibri"/>
      <family val="2"/>
    </font>
    <font>
      <sz val="10"/>
      <color theme="0"/>
      <name val="Arial"/>
      <family val="2"/>
    </font>
    <font>
      <b/>
      <sz val="11"/>
      <color theme="1"/>
      <name val="Calibri"/>
      <family val="2"/>
    </font>
    <font>
      <b/>
      <sz val="10"/>
      <color theme="0"/>
      <name val="Sylfaen"/>
      <family val="1"/>
    </font>
    <font>
      <b/>
      <sz val="10"/>
      <name val="Sylfaen"/>
      <family val="1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53"/>
      <name val="Calibri"/>
      <family val="2"/>
      <scheme val="minor"/>
    </font>
    <font>
      <sz val="11"/>
      <color indexed="48"/>
      <name val="Calibri"/>
      <family val="2"/>
      <scheme val="minor"/>
    </font>
  </fonts>
  <fills count="9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5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538ED5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</fills>
  <borders count="8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/>
      <top style="medium">
        <color theme="6" tint="-0.249977111117893"/>
      </top>
      <bottom/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medium">
        <color rgb="FF00B050"/>
      </left>
      <right/>
      <top style="medium">
        <color rgb="FF00B050"/>
      </top>
      <bottom style="medium">
        <color rgb="FF00B050"/>
      </bottom>
      <diagonal/>
    </border>
    <border>
      <left/>
      <right/>
      <top style="medium">
        <color rgb="FF00B050"/>
      </top>
      <bottom style="medium">
        <color rgb="FF00B050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theme="6" tint="-0.249977111117893"/>
      </top>
      <bottom style="medium">
        <color theme="6" tint="-0.24997711111789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27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2" applyNumberFormat="0" applyAlignment="0" applyProtection="0"/>
    <xf numFmtId="0" fontId="9" fillId="21" borderId="3" applyNumberFormat="0" applyAlignment="0" applyProtection="0"/>
    <xf numFmtId="43" fontId="2" fillId="0" borderId="0" applyFont="0" applyFill="0" applyBorder="0" applyAlignment="0" applyProtection="0"/>
    <xf numFmtId="4" fontId="3" fillId="0" borderId="0" applyFont="0" applyFill="0" applyBorder="0"/>
    <xf numFmtId="0" fontId="10" fillId="0" borderId="0">
      <alignment horizontal="left" vertical="center" indent="1"/>
    </xf>
    <xf numFmtId="44" fontId="2" fillId="0" borderId="0" applyFont="0" applyFill="0" applyBorder="0" applyAlignment="0" applyProtection="0"/>
    <xf numFmtId="0" fontId="3" fillId="0" borderId="4" applyBorder="0">
      <alignment horizontal="right"/>
    </xf>
    <xf numFmtId="0" fontId="3" fillId="0" borderId="5" applyFont="0" applyBorder="0">
      <alignment horizontal="right"/>
    </xf>
    <xf numFmtId="0" fontId="3" fillId="0" borderId="6" applyFont="0" applyFill="0" applyBorder="0" applyAlignment="0">
      <alignment horizontal="right"/>
    </xf>
    <xf numFmtId="0" fontId="3" fillId="0" borderId="6" applyBorder="0">
      <alignment horizontal="right"/>
    </xf>
    <xf numFmtId="0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43" fontId="14" fillId="0" borderId="7">
      <alignment horizontal="center" wrapText="1"/>
    </xf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7" fillId="0" borderId="0" applyNumberFormat="0" applyFill="0" applyBorder="0" applyAlignment="0" applyProtection="0"/>
    <xf numFmtId="0" fontId="3" fillId="0" borderId="11" applyBorder="0"/>
    <xf numFmtId="0" fontId="3" fillId="0" borderId="12" applyFill="0" applyBorder="0">
      <alignment horizontal="right"/>
    </xf>
    <xf numFmtId="0" fontId="18" fillId="7" borderId="2" applyNumberFormat="0" applyAlignment="0" applyProtection="0"/>
    <xf numFmtId="0" fontId="19" fillId="0" borderId="13" applyNumberFormat="0" applyFill="0" applyAlignment="0" applyProtection="0"/>
    <xf numFmtId="0" fontId="3" fillId="0" borderId="14" applyFont="0" applyBorder="0">
      <alignment horizontal="right"/>
    </xf>
    <xf numFmtId="0" fontId="3" fillId="0" borderId="12" applyFont="0" applyFill="0" applyBorder="0">
      <alignment horizontal="right"/>
    </xf>
    <xf numFmtId="0" fontId="3" fillId="22" borderId="4" applyFont="0" applyFill="0" applyBorder="0">
      <alignment horizontal="right"/>
    </xf>
    <xf numFmtId="0" fontId="20" fillId="0" borderId="0" applyFont="0" applyFill="0" applyBorder="0">
      <alignment horizontal="right"/>
    </xf>
    <xf numFmtId="0" fontId="3" fillId="0" borderId="5">
      <alignment horizontal="left"/>
    </xf>
    <xf numFmtId="0" fontId="21" fillId="23" borderId="0" applyNumberFormat="0" applyBorder="0" applyAlignment="0" applyProtection="0"/>
    <xf numFmtId="0" fontId="22" fillId="24" borderId="15" applyNumberFormat="0" applyFont="0" applyAlignment="0" applyProtection="0"/>
    <xf numFmtId="0" fontId="23" fillId="20" borderId="16" applyNumberFormat="0" applyAlignment="0" applyProtection="0"/>
    <xf numFmtId="9" fontId="2" fillId="0" borderId="0" applyFont="0" applyFill="0" applyBorder="0" applyAlignment="0" applyProtection="0"/>
    <xf numFmtId="0" fontId="3" fillId="0" borderId="17">
      <alignment horizontal="center"/>
    </xf>
    <xf numFmtId="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3" fillId="0" borderId="5" applyFill="0" applyBorder="0">
      <alignment horizontal="right"/>
    </xf>
    <xf numFmtId="0" fontId="20" fillId="0" borderId="0" applyFont="0" applyBorder="0">
      <alignment horizontal="center"/>
    </xf>
    <xf numFmtId="0" fontId="20" fillId="0" borderId="0" applyFont="0" applyFill="0" applyBorder="0" applyAlignment="0" applyProtection="0"/>
    <xf numFmtId="0" fontId="20" fillId="0" borderId="18" applyNumberFormat="0" applyFont="0" applyFill="0" applyAlignment="0" applyProtection="0"/>
    <xf numFmtId="0" fontId="20" fillId="0" borderId="19" applyNumberFormat="0" applyFont="0" applyFill="0" applyAlignment="0" applyProtection="0"/>
    <xf numFmtId="0" fontId="20" fillId="0" borderId="20" applyNumberFormat="0" applyFont="0" applyFill="0" applyAlignment="0" applyProtection="0"/>
    <xf numFmtId="0" fontId="20" fillId="0" borderId="21" applyNumberFormat="0" applyFont="0" applyFill="0" applyAlignment="0" applyProtection="0"/>
    <xf numFmtId="0" fontId="20" fillId="0" borderId="22" applyNumberFormat="0" applyFont="0" applyFill="0" applyAlignment="0" applyProtection="0"/>
    <xf numFmtId="0" fontId="20" fillId="25" borderId="0" applyNumberFormat="0" applyFont="0" applyBorder="0" applyAlignment="0" applyProtection="0"/>
    <xf numFmtId="0" fontId="20" fillId="0" borderId="23" applyNumberFormat="0" applyFont="0" applyFill="0" applyAlignment="0" applyProtection="0"/>
    <xf numFmtId="0" fontId="20" fillId="0" borderId="24" applyNumberFormat="0" applyFont="0" applyFill="0" applyAlignment="0" applyProtection="0"/>
    <xf numFmtId="46" fontId="20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0" fillId="0" borderId="25" applyNumberFormat="0" applyFont="0" applyFill="0" applyAlignment="0" applyProtection="0"/>
    <xf numFmtId="0" fontId="20" fillId="0" borderId="26" applyNumberFormat="0" applyFont="0" applyFill="0" applyAlignment="0" applyProtection="0"/>
    <xf numFmtId="0" fontId="20" fillId="0" borderId="15" applyNumberFormat="0" applyFont="0" applyFill="0" applyAlignment="0" applyProtection="0"/>
    <xf numFmtId="0" fontId="20" fillId="0" borderId="27" applyNumberFormat="0" applyFont="0" applyFill="0" applyAlignment="0" applyProtection="0"/>
    <xf numFmtId="0" fontId="20" fillId="0" borderId="15" applyNumberFormat="0" applyFont="0" applyFill="0" applyAlignment="0" applyProtection="0"/>
    <xf numFmtId="0" fontId="20" fillId="0" borderId="0" applyNumberFormat="0" applyFont="0" applyFill="0" applyBorder="0" applyProtection="0">
      <alignment horizontal="center"/>
    </xf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Protection="0">
      <alignment horizontal="left"/>
    </xf>
    <xf numFmtId="0" fontId="20" fillId="25" borderId="0" applyNumberFormat="0" applyFont="0" applyBorder="0" applyAlignment="0" applyProtection="0"/>
    <xf numFmtId="0" fontId="2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0" fillId="0" borderId="28" applyNumberFormat="0" applyFont="0" applyFill="0" applyAlignment="0" applyProtection="0"/>
    <xf numFmtId="0" fontId="20" fillId="0" borderId="29" applyNumberFormat="0" applyFont="0" applyFill="0" applyAlignment="0" applyProtection="0"/>
    <xf numFmtId="0" fontId="20" fillId="0" borderId="0" applyFont="0" applyFill="0" applyBorder="0" applyAlignment="0" applyProtection="0"/>
    <xf numFmtId="0" fontId="20" fillId="0" borderId="30" applyNumberFormat="0" applyFont="0" applyFill="0" applyAlignment="0" applyProtection="0"/>
    <xf numFmtId="0" fontId="20" fillId="0" borderId="31" applyNumberFormat="0" applyFont="0" applyFill="0" applyAlignment="0" applyProtection="0"/>
    <xf numFmtId="0" fontId="20" fillId="0" borderId="1" applyNumberFormat="0" applyFont="0" applyFill="0" applyAlignment="0" applyProtection="0"/>
    <xf numFmtId="0" fontId="20" fillId="0" borderId="32" applyNumberFormat="0" applyFont="0" applyFill="0" applyAlignment="0" applyProtection="0"/>
    <xf numFmtId="0" fontId="20" fillId="0" borderId="33" applyNumberFormat="0" applyFont="0" applyFill="0" applyAlignment="0" applyProtection="0"/>
    <xf numFmtId="43" fontId="14" fillId="0" borderId="0">
      <alignment horizontal="left" wrapText="1"/>
    </xf>
    <xf numFmtId="43" fontId="3" fillId="0" borderId="0">
      <alignment horizontal="left"/>
    </xf>
    <xf numFmtId="0" fontId="29" fillId="0" borderId="34" applyNumberFormat="0" applyFill="0" applyAlignment="0" applyProtection="0"/>
    <xf numFmtId="0" fontId="30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1" fillId="0" borderId="0"/>
    <xf numFmtId="169" fontId="2" fillId="0" borderId="0"/>
    <xf numFmtId="0" fontId="2" fillId="0" borderId="0"/>
    <xf numFmtId="0" fontId="46" fillId="42" borderId="0" applyNumberFormat="0" applyBorder="0" applyAlignment="0" applyProtection="0"/>
    <xf numFmtId="0" fontId="46" fillId="46" borderId="0" applyNumberFormat="0" applyBorder="0" applyAlignment="0" applyProtection="0"/>
    <xf numFmtId="0" fontId="46" fillId="50" borderId="0" applyNumberFormat="0" applyBorder="0" applyAlignment="0" applyProtection="0"/>
    <xf numFmtId="0" fontId="46" fillId="54" borderId="0" applyNumberFormat="0" applyBorder="0" applyAlignment="0" applyProtection="0"/>
    <xf numFmtId="0" fontId="46" fillId="58" borderId="0" applyNumberFormat="0" applyBorder="0" applyAlignment="0" applyProtection="0"/>
    <xf numFmtId="0" fontId="46" fillId="62" borderId="0" applyNumberFormat="0" applyBorder="0" applyAlignment="0" applyProtection="0"/>
    <xf numFmtId="0" fontId="46" fillId="43" borderId="0" applyNumberFormat="0" applyBorder="0" applyAlignment="0" applyProtection="0"/>
    <xf numFmtId="0" fontId="46" fillId="47" borderId="0" applyNumberFormat="0" applyBorder="0" applyAlignment="0" applyProtection="0"/>
    <xf numFmtId="0" fontId="46" fillId="51" borderId="0" applyNumberFormat="0" applyBorder="0" applyAlignment="0" applyProtection="0"/>
    <xf numFmtId="0" fontId="46" fillId="55" borderId="0" applyNumberFormat="0" applyBorder="0" applyAlignment="0" applyProtection="0"/>
    <xf numFmtId="0" fontId="46" fillId="59" borderId="0" applyNumberFormat="0" applyBorder="0" applyAlignment="0" applyProtection="0"/>
    <xf numFmtId="0" fontId="46" fillId="63" borderId="0" applyNumberFormat="0" applyBorder="0" applyAlignment="0" applyProtection="0"/>
    <xf numFmtId="0" fontId="61" fillId="44" borderId="0" applyNumberFormat="0" applyBorder="0" applyAlignment="0" applyProtection="0"/>
    <xf numFmtId="0" fontId="61" fillId="48" borderId="0" applyNumberFormat="0" applyBorder="0" applyAlignment="0" applyProtection="0"/>
    <xf numFmtId="0" fontId="61" fillId="52" borderId="0" applyNumberFormat="0" applyBorder="0" applyAlignment="0" applyProtection="0"/>
    <xf numFmtId="0" fontId="61" fillId="56" borderId="0" applyNumberFormat="0" applyBorder="0" applyAlignment="0" applyProtection="0"/>
    <xf numFmtId="0" fontId="61" fillId="60" borderId="0" applyNumberFormat="0" applyBorder="0" applyAlignment="0" applyProtection="0"/>
    <xf numFmtId="0" fontId="61" fillId="64" borderId="0" applyNumberFormat="0" applyBorder="0" applyAlignment="0" applyProtection="0"/>
    <xf numFmtId="0" fontId="61" fillId="41" borderId="0" applyNumberFormat="0" applyBorder="0" applyAlignment="0" applyProtection="0"/>
    <xf numFmtId="0" fontId="61" fillId="45" borderId="0" applyNumberFormat="0" applyBorder="0" applyAlignment="0" applyProtection="0"/>
    <xf numFmtId="0" fontId="61" fillId="49" borderId="0" applyNumberFormat="0" applyBorder="0" applyAlignment="0" applyProtection="0"/>
    <xf numFmtId="0" fontId="61" fillId="53" borderId="0" applyNumberFormat="0" applyBorder="0" applyAlignment="0" applyProtection="0"/>
    <xf numFmtId="0" fontId="61" fillId="57" borderId="0" applyNumberFormat="0" applyBorder="0" applyAlignment="0" applyProtection="0"/>
    <xf numFmtId="0" fontId="61" fillId="61" borderId="0" applyNumberFormat="0" applyBorder="0" applyAlignment="0" applyProtection="0"/>
    <xf numFmtId="0" fontId="62" fillId="0" borderId="0" applyNumberFormat="0" applyFont="0" applyFill="0" applyBorder="0" applyProtection="0"/>
    <xf numFmtId="0" fontId="51" fillId="35" borderId="0" applyNumberFormat="0" applyBorder="0" applyAlignment="0" applyProtection="0"/>
    <xf numFmtId="0" fontId="63" fillId="0" borderId="0">
      <alignment horizontal="center"/>
    </xf>
    <xf numFmtId="0" fontId="55" fillId="38" borderId="56" applyNumberFormat="0" applyAlignment="0" applyProtection="0"/>
    <xf numFmtId="0" fontId="57" fillId="39" borderId="59" applyNumberFormat="0" applyAlignment="0" applyProtection="0"/>
    <xf numFmtId="0" fontId="64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4" fontId="2" fillId="0" borderId="0"/>
    <xf numFmtId="0" fontId="65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66" fillId="0" borderId="0">
      <alignment horizontal="center"/>
    </xf>
    <xf numFmtId="0" fontId="50" fillId="34" borderId="0" applyNumberFormat="0" applyBorder="0" applyAlignment="0" applyProtection="0"/>
    <xf numFmtId="0" fontId="47" fillId="0" borderId="53" applyNumberFormat="0" applyFill="0" applyAlignment="0" applyProtection="0"/>
    <xf numFmtId="0" fontId="43" fillId="0" borderId="8" applyFill="0" applyBorder="0" applyAlignment="0" applyProtection="0"/>
    <xf numFmtId="0" fontId="48" fillId="0" borderId="54" applyNumberFormat="0" applyFill="0" applyAlignment="0" applyProtection="0"/>
    <xf numFmtId="0" fontId="67" fillId="0" borderId="55" applyNumberFormat="0" applyFill="0" applyAlignment="0" applyProtection="0"/>
    <xf numFmtId="0" fontId="49" fillId="0" borderId="55" applyNumberFormat="0" applyFill="0" applyAlignment="0" applyProtection="0"/>
    <xf numFmtId="0" fontId="49" fillId="0" borderId="0" applyNumberFormat="0" applyFill="0" applyBorder="0" applyAlignment="0" applyProtection="0"/>
    <xf numFmtId="0" fontId="68" fillId="37" borderId="56" applyNumberFormat="0" applyAlignment="0" applyProtection="0"/>
    <xf numFmtId="0" fontId="53" fillId="37" borderId="56" applyNumberFormat="0" applyAlignment="0" applyProtection="0"/>
    <xf numFmtId="0" fontId="56" fillId="0" borderId="58" applyNumberFormat="0" applyFill="0" applyAlignment="0" applyProtection="0"/>
    <xf numFmtId="169" fontId="3" fillId="0" borderId="14" applyFont="0" applyBorder="0">
      <alignment horizontal="right"/>
    </xf>
    <xf numFmtId="169" fontId="3" fillId="0" borderId="14" applyFont="0" applyBorder="0">
      <alignment horizontal="right"/>
    </xf>
    <xf numFmtId="169" fontId="3" fillId="0" borderId="14" applyFont="0" applyBorder="0">
      <alignment horizontal="right"/>
    </xf>
    <xf numFmtId="169" fontId="3" fillId="0" borderId="14" applyFont="0" applyBorder="0">
      <alignment horizontal="right"/>
    </xf>
    <xf numFmtId="169" fontId="3" fillId="0" borderId="14" applyFont="0" applyBorder="0">
      <alignment horizontal="right"/>
    </xf>
    <xf numFmtId="169" fontId="3" fillId="0" borderId="14" applyFont="0" applyBorder="0">
      <alignment horizontal="right"/>
    </xf>
    <xf numFmtId="169" fontId="3" fillId="0" borderId="14" applyFont="0" applyBorder="0">
      <alignment horizontal="right"/>
    </xf>
    <xf numFmtId="169" fontId="3" fillId="0" borderId="14" applyFont="0" applyBorder="0">
      <alignment horizontal="right"/>
    </xf>
    <xf numFmtId="169" fontId="3" fillId="0" borderId="14" applyFont="0" applyBorder="0">
      <alignment horizontal="right"/>
    </xf>
    <xf numFmtId="169" fontId="3" fillId="0" borderId="14" applyFont="0" applyBorder="0">
      <alignment horizontal="right"/>
    </xf>
    <xf numFmtId="169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169" fontId="3" fillId="0" borderId="14" applyFont="0" applyBorder="0">
      <alignment horizontal="right"/>
    </xf>
    <xf numFmtId="169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169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169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169" fontId="3" fillId="0" borderId="14" applyFont="0" applyBorder="0">
      <alignment horizontal="right"/>
    </xf>
    <xf numFmtId="169" fontId="3" fillId="0" borderId="14" applyFont="0" applyBorder="0">
      <alignment horizontal="right"/>
    </xf>
    <xf numFmtId="169" fontId="3" fillId="0" borderId="14" applyFont="0" applyBorder="0">
      <alignment horizontal="right"/>
    </xf>
    <xf numFmtId="169" fontId="3" fillId="0" borderId="14" applyFont="0" applyBorder="0">
      <alignment horizontal="right"/>
    </xf>
    <xf numFmtId="169" fontId="3" fillId="0" borderId="14" applyFont="0" applyBorder="0">
      <alignment horizontal="right"/>
    </xf>
    <xf numFmtId="169" fontId="3" fillId="0" borderId="14" applyFont="0" applyBorder="0">
      <alignment horizontal="right"/>
    </xf>
    <xf numFmtId="0" fontId="52" fillId="36" borderId="0" applyNumberFormat="0" applyBorder="0" applyAlignment="0" applyProtection="0"/>
    <xf numFmtId="0" fontId="69" fillId="0" borderId="0"/>
    <xf numFmtId="0" fontId="2" fillId="0" borderId="0"/>
    <xf numFmtId="0" fontId="46" fillId="0" borderId="0"/>
    <xf numFmtId="0" fontId="46" fillId="0" borderId="0"/>
    <xf numFmtId="0" fontId="1" fillId="0" borderId="0"/>
    <xf numFmtId="0" fontId="2" fillId="0" borderId="0"/>
    <xf numFmtId="169" fontId="2" fillId="0" borderId="0"/>
    <xf numFmtId="0" fontId="69" fillId="0" borderId="0"/>
    <xf numFmtId="0" fontId="69" fillId="0" borderId="0"/>
    <xf numFmtId="0" fontId="69" fillId="0" borderId="0"/>
    <xf numFmtId="0" fontId="69" fillId="40" borderId="60" applyNumberFormat="0" applyFont="0" applyAlignment="0" applyProtection="0"/>
    <xf numFmtId="0" fontId="46" fillId="40" borderId="60" applyNumberFormat="0" applyFont="0" applyAlignment="0" applyProtection="0"/>
    <xf numFmtId="0" fontId="54" fillId="38" borderId="57" applyNumberFormat="0" applyAlignment="0" applyProtection="0"/>
    <xf numFmtId="16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" fillId="0" borderId="0"/>
    <xf numFmtId="0" fontId="2" fillId="0" borderId="0" applyNumberFormat="0" applyFill="0" applyBorder="0" applyAlignment="0" applyProtection="0"/>
    <xf numFmtId="0" fontId="70" fillId="0" borderId="0">
      <alignment horizontal="center"/>
    </xf>
    <xf numFmtId="0" fontId="70" fillId="0" borderId="0">
      <alignment horizontal="center"/>
    </xf>
    <xf numFmtId="0" fontId="70" fillId="0" borderId="0">
      <alignment horizontal="center"/>
    </xf>
    <xf numFmtId="0" fontId="42" fillId="0" borderId="0" applyNumberFormat="0" applyFill="0" applyBorder="0" applyAlignment="0" applyProtection="0"/>
    <xf numFmtId="0" fontId="60" fillId="0" borderId="61" applyNumberFormat="0" applyFill="0" applyAlignment="0" applyProtection="0"/>
    <xf numFmtId="0" fontId="71" fillId="0" borderId="0"/>
    <xf numFmtId="0" fontId="58" fillId="0" borderId="0" applyNumberFormat="0" applyFill="0" applyBorder="0" applyAlignment="0" applyProtection="0"/>
    <xf numFmtId="169" fontId="2" fillId="0" borderId="0"/>
    <xf numFmtId="0" fontId="44" fillId="0" borderId="5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78">
      <alignment horizontal="center" wrapText="1"/>
    </xf>
  </cellStyleXfs>
  <cellXfs count="690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6" fontId="0" fillId="0" borderId="0" xfId="1" applyNumberFormat="1" applyFont="1"/>
    <xf numFmtId="164" fontId="0" fillId="0" borderId="0" xfId="0" applyNumberFormat="1" applyFill="1" applyBorder="1"/>
    <xf numFmtId="0" fontId="0" fillId="0" borderId="0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Border="1"/>
    <xf numFmtId="0" fontId="0" fillId="0" borderId="0" xfId="0" applyFill="1" applyBorder="1"/>
    <xf numFmtId="0" fontId="0" fillId="0" borderId="0" xfId="0" applyBorder="1"/>
    <xf numFmtId="0" fontId="0" fillId="0" borderId="46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46" xfId="0" applyBorder="1" applyAlignment="1">
      <alignment horizontal="left"/>
    </xf>
    <xf numFmtId="6" fontId="0" fillId="30" borderId="0" xfId="1" applyNumberFormat="1" applyFont="1" applyFill="1"/>
    <xf numFmtId="0" fontId="0" fillId="30" borderId="0" xfId="0" applyFill="1" applyBorder="1" applyAlignment="1">
      <alignment horizontal="left"/>
    </xf>
    <xf numFmtId="38" fontId="0" fillId="0" borderId="0" xfId="0" applyNumberFormat="1" applyFill="1" applyBorder="1"/>
    <xf numFmtId="0" fontId="0" fillId="30" borderId="0" xfId="0" applyFill="1"/>
    <xf numFmtId="0" fontId="0" fillId="30" borderId="0" xfId="0" applyFill="1" applyBorder="1"/>
    <xf numFmtId="0" fontId="0" fillId="30" borderId="0" xfId="0" applyFill="1" applyAlignment="1">
      <alignment horizontal="center"/>
    </xf>
    <xf numFmtId="10" fontId="0" fillId="0" borderId="0" xfId="3" applyNumberFormat="1" applyFont="1"/>
    <xf numFmtId="0" fontId="4" fillId="0" borderId="0" xfId="0" applyFont="1"/>
    <xf numFmtId="0" fontId="0" fillId="0" borderId="0" xfId="0"/>
    <xf numFmtId="0" fontId="0" fillId="0" borderId="0" xfId="0" applyFill="1" applyBorder="1"/>
    <xf numFmtId="167" fontId="0" fillId="0" borderId="0" xfId="0" applyNumberFormat="1"/>
    <xf numFmtId="14" fontId="0" fillId="0" borderId="0" xfId="0" applyNumberFormat="1"/>
    <xf numFmtId="22" fontId="0" fillId="0" borderId="0" xfId="0" applyNumberFormat="1"/>
    <xf numFmtId="0" fontId="0" fillId="0" borderId="0" xfId="0" applyBorder="1"/>
    <xf numFmtId="0" fontId="0" fillId="0" borderId="14" xfId="0" applyBorder="1"/>
    <xf numFmtId="0" fontId="0" fillId="0" borderId="43" xfId="0" applyBorder="1"/>
    <xf numFmtId="0" fontId="0" fillId="0" borderId="0" xfId="0" applyFill="1" applyBorder="1"/>
    <xf numFmtId="1" fontId="0" fillId="0" borderId="0" xfId="0" applyNumberFormat="1" applyBorder="1"/>
    <xf numFmtId="0" fontId="4" fillId="0" borderId="0" xfId="4" applyFont="1"/>
    <xf numFmtId="0" fontId="32" fillId="0" borderId="42" xfId="4" applyFont="1" applyBorder="1" applyAlignment="1">
      <alignment horizontal="center"/>
    </xf>
    <xf numFmtId="0" fontId="32" fillId="0" borderId="6" xfId="4" applyFont="1" applyBorder="1" applyAlignment="1">
      <alignment horizontal="center"/>
    </xf>
    <xf numFmtId="0" fontId="32" fillId="0" borderId="38" xfId="4" applyFont="1" applyBorder="1" applyAlignment="1">
      <alignment horizontal="center"/>
    </xf>
    <xf numFmtId="165" fontId="0" fillId="0" borderId="0" xfId="0" applyNumberFormat="1"/>
    <xf numFmtId="38" fontId="0" fillId="0" borderId="0" xfId="0" applyNumberFormat="1"/>
    <xf numFmtId="1" fontId="0" fillId="0" borderId="0" xfId="0" applyNumberFormat="1"/>
    <xf numFmtId="0" fontId="0" fillId="0" borderId="0" xfId="0"/>
    <xf numFmtId="0" fontId="0" fillId="30" borderId="0" xfId="0" applyFill="1"/>
    <xf numFmtId="0" fontId="0" fillId="30" borderId="6" xfId="0" applyFill="1" applyBorder="1"/>
    <xf numFmtId="0" fontId="0" fillId="30" borderId="42" xfId="0" applyFill="1" applyBorder="1"/>
    <xf numFmtId="0" fontId="0" fillId="0" borderId="0" xfId="0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applyBorder="1"/>
    <xf numFmtId="0" fontId="0" fillId="0" borderId="52" xfId="0" applyBorder="1"/>
    <xf numFmtId="14" fontId="0" fillId="67" borderId="0" xfId="0" applyNumberFormat="1" applyFill="1"/>
    <xf numFmtId="164" fontId="0" fillId="0" borderId="0" xfId="1" applyNumberFormat="1" applyFont="1" applyAlignment="1">
      <alignment horizontal="left"/>
    </xf>
    <xf numFmtId="0" fontId="0" fillId="0" borderId="0" xfId="0" applyFill="1" applyAlignment="1">
      <alignment horizontal="left"/>
    </xf>
    <xf numFmtId="38" fontId="0" fillId="0" borderId="48" xfId="0" applyNumberFormat="1" applyFill="1" applyBorder="1" applyAlignment="1">
      <alignment horizontal="left"/>
    </xf>
    <xf numFmtId="38" fontId="0" fillId="0" borderId="49" xfId="0" applyNumberFormat="1" applyFill="1" applyBorder="1" applyAlignment="1">
      <alignment horizontal="left"/>
    </xf>
    <xf numFmtId="38" fontId="0" fillId="0" borderId="11" xfId="0" applyNumberFormat="1" applyFill="1" applyBorder="1" applyAlignment="1">
      <alignment horizontal="left"/>
    </xf>
    <xf numFmtId="38" fontId="0" fillId="0" borderId="0" xfId="0" applyNumberFormat="1" applyFill="1" applyBorder="1" applyAlignment="1">
      <alignment horizontal="left"/>
    </xf>
    <xf numFmtId="38" fontId="0" fillId="0" borderId="51" xfId="0" applyNumberFormat="1" applyFill="1" applyBorder="1" applyAlignment="1">
      <alignment horizontal="left"/>
    </xf>
    <xf numFmtId="38" fontId="0" fillId="0" borderId="7" xfId="0" applyNumberFormat="1" applyFill="1" applyBorder="1" applyAlignment="1">
      <alignment horizontal="left"/>
    </xf>
    <xf numFmtId="38" fontId="0" fillId="0" borderId="0" xfId="0" applyNumberFormat="1" applyAlignment="1">
      <alignment horizontal="left"/>
    </xf>
    <xf numFmtId="37" fontId="0" fillId="0" borderId="0" xfId="1" applyNumberFormat="1" applyFont="1" applyAlignment="1">
      <alignment horizontal="left"/>
    </xf>
    <xf numFmtId="0" fontId="72" fillId="0" borderId="0" xfId="0" applyFont="1"/>
    <xf numFmtId="37" fontId="0" fillId="30" borderId="0" xfId="1" applyNumberFormat="1" applyFont="1" applyFill="1" applyAlignment="1">
      <alignment horizontal="left"/>
    </xf>
    <xf numFmtId="37" fontId="35" fillId="30" borderId="42" xfId="0" applyNumberFormat="1" applyFont="1" applyFill="1" applyBorder="1" applyAlignment="1">
      <alignment horizontal="left"/>
    </xf>
    <xf numFmtId="37" fontId="35" fillId="30" borderId="14" xfId="0" applyNumberFormat="1" applyFont="1" applyFill="1" applyBorder="1" applyAlignment="1">
      <alignment horizontal="left"/>
    </xf>
    <xf numFmtId="37" fontId="0" fillId="30" borderId="38" xfId="1" applyNumberFormat="1" applyFont="1" applyFill="1" applyBorder="1" applyAlignment="1">
      <alignment horizontal="left"/>
    </xf>
    <xf numFmtId="37" fontId="0" fillId="30" borderId="43" xfId="1" applyNumberFormat="1" applyFont="1" applyFill="1" applyBorder="1" applyAlignment="1">
      <alignment horizontal="left"/>
    </xf>
    <xf numFmtId="37" fontId="35" fillId="30" borderId="0" xfId="0" applyNumberFormat="1" applyFont="1" applyFill="1" applyAlignment="1">
      <alignment horizontal="left"/>
    </xf>
    <xf numFmtId="37" fontId="34" fillId="29" borderId="40" xfId="1" applyNumberFormat="1" applyFont="1" applyFill="1" applyBorder="1" applyAlignment="1">
      <alignment horizontal="left"/>
    </xf>
    <xf numFmtId="37" fontId="34" fillId="29" borderId="45" xfId="1" applyNumberFormat="1" applyFont="1" applyFill="1" applyBorder="1" applyAlignment="1">
      <alignment horizontal="left"/>
    </xf>
    <xf numFmtId="165" fontId="0" fillId="30" borderId="35" xfId="0" applyNumberFormat="1" applyFill="1" applyBorder="1" applyAlignment="1">
      <alignment horizontal="left"/>
    </xf>
    <xf numFmtId="165" fontId="0" fillId="30" borderId="36" xfId="0" applyNumberFormat="1" applyFill="1" applyBorder="1" applyAlignment="1">
      <alignment horizontal="left"/>
    </xf>
    <xf numFmtId="14" fontId="0" fillId="0" borderId="0" xfId="0" applyNumberFormat="1" applyBorder="1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Border="1" applyAlignment="1">
      <alignment horizontal="left"/>
    </xf>
    <xf numFmtId="1" fontId="0" fillId="30" borderId="36" xfId="0" applyNumberFormat="1" applyFill="1" applyBorder="1" applyAlignment="1">
      <alignment horizontal="left"/>
    </xf>
    <xf numFmtId="0" fontId="0" fillId="30" borderId="42" xfId="0" applyFill="1" applyBorder="1" applyAlignment="1">
      <alignment horizontal="left"/>
    </xf>
    <xf numFmtId="0" fontId="0" fillId="30" borderId="14" xfId="0" applyFill="1" applyBorder="1" applyAlignment="1">
      <alignment horizontal="left"/>
    </xf>
    <xf numFmtId="9" fontId="0" fillId="31" borderId="42" xfId="3" applyNumberFormat="1" applyFont="1" applyFill="1" applyBorder="1" applyAlignment="1">
      <alignment horizontal="left"/>
    </xf>
    <xf numFmtId="9" fontId="0" fillId="31" borderId="14" xfId="3" applyNumberFormat="1" applyFont="1" applyFill="1" applyBorder="1" applyAlignment="1">
      <alignment horizontal="left"/>
    </xf>
    <xf numFmtId="168" fontId="0" fillId="31" borderId="42" xfId="2" applyNumberFormat="1" applyFont="1" applyFill="1" applyBorder="1" applyAlignment="1">
      <alignment horizontal="left"/>
    </xf>
    <xf numFmtId="168" fontId="0" fillId="31" borderId="14" xfId="2" applyNumberFormat="1" applyFont="1" applyFill="1" applyBorder="1" applyAlignment="1">
      <alignment horizontal="left"/>
    </xf>
    <xf numFmtId="7" fontId="0" fillId="31" borderId="6" xfId="0" applyNumberFormat="1" applyFill="1" applyBorder="1" applyAlignment="1">
      <alignment horizontal="left"/>
    </xf>
    <xf numFmtId="7" fontId="0" fillId="31" borderId="0" xfId="0" applyNumberFormat="1" applyFill="1" applyBorder="1" applyAlignment="1">
      <alignment horizontal="left"/>
    </xf>
    <xf numFmtId="9" fontId="0" fillId="31" borderId="6" xfId="3" applyFont="1" applyFill="1" applyBorder="1" applyAlignment="1">
      <alignment horizontal="left"/>
    </xf>
    <xf numFmtId="9" fontId="0" fillId="31" borderId="0" xfId="3" applyFont="1" applyFill="1" applyBorder="1" applyAlignment="1">
      <alignment horizontal="left"/>
    </xf>
    <xf numFmtId="5" fontId="0" fillId="30" borderId="0" xfId="0" applyNumberFormat="1" applyFill="1" applyBorder="1" applyAlignment="1">
      <alignment horizontal="left"/>
    </xf>
    <xf numFmtId="7" fontId="0" fillId="30" borderId="0" xfId="0" applyNumberFormat="1" applyFill="1" applyBorder="1" applyAlignment="1">
      <alignment horizontal="left"/>
    </xf>
    <xf numFmtId="166" fontId="0" fillId="30" borderId="0" xfId="0" applyNumberFormat="1" applyFill="1" applyBorder="1" applyAlignment="1">
      <alignment horizontal="left"/>
    </xf>
    <xf numFmtId="37" fontId="0" fillId="30" borderId="6" xfId="1" applyNumberFormat="1" applyFont="1" applyFill="1" applyBorder="1" applyAlignment="1">
      <alignment horizontal="left"/>
    </xf>
    <xf numFmtId="37" fontId="0" fillId="30" borderId="0" xfId="1" applyNumberFormat="1" applyFont="1" applyFill="1" applyBorder="1" applyAlignment="1">
      <alignment horizontal="left"/>
    </xf>
    <xf numFmtId="37" fontId="38" fillId="30" borderId="6" xfId="1" applyNumberFormat="1" applyFont="1" applyFill="1" applyBorder="1" applyAlignment="1">
      <alignment horizontal="left"/>
    </xf>
    <xf numFmtId="37" fontId="38" fillId="30" borderId="0" xfId="1" applyNumberFormat="1" applyFont="1" applyFill="1" applyBorder="1" applyAlignment="1">
      <alignment horizontal="left"/>
    </xf>
    <xf numFmtId="39" fontId="0" fillId="31" borderId="6" xfId="0" applyNumberFormat="1" applyFill="1" applyBorder="1" applyAlignment="1">
      <alignment horizontal="left"/>
    </xf>
    <xf numFmtId="39" fontId="0" fillId="31" borderId="0" xfId="0" applyNumberFormat="1" applyFill="1" applyBorder="1" applyAlignment="1">
      <alignment horizontal="left"/>
    </xf>
    <xf numFmtId="39" fontId="0" fillId="31" borderId="38" xfId="0" applyNumberFormat="1" applyFill="1" applyBorder="1" applyAlignment="1">
      <alignment horizontal="left"/>
    </xf>
    <xf numFmtId="39" fontId="0" fillId="31" borderId="43" xfId="0" applyNumberFormat="1" applyFill="1" applyBorder="1" applyAlignment="1">
      <alignment horizontal="left"/>
    </xf>
    <xf numFmtId="0" fontId="0" fillId="30" borderId="6" xfId="0" applyFill="1" applyBorder="1" applyAlignment="1">
      <alignment horizontal="left"/>
    </xf>
    <xf numFmtId="5" fontId="0" fillId="30" borderId="6" xfId="0" applyNumberFormat="1" applyFill="1" applyBorder="1" applyAlignment="1">
      <alignment horizontal="left"/>
    </xf>
    <xf numFmtId="7" fontId="0" fillId="30" borderId="6" xfId="0" applyNumberFormat="1" applyFill="1" applyBorder="1" applyAlignment="1">
      <alignment horizontal="left"/>
    </xf>
    <xf numFmtId="166" fontId="0" fillId="30" borderId="6" xfId="0" applyNumberFormat="1" applyFill="1" applyBorder="1" applyAlignment="1">
      <alignment horizontal="left"/>
    </xf>
    <xf numFmtId="0" fontId="0" fillId="0" borderId="62" xfId="0" applyBorder="1" applyAlignment="1">
      <alignment horizontal="left"/>
    </xf>
    <xf numFmtId="0" fontId="0" fillId="30" borderId="62" xfId="0" applyFill="1" applyBorder="1" applyAlignment="1">
      <alignment horizontal="left"/>
    </xf>
    <xf numFmtId="0" fontId="0" fillId="33" borderId="36" xfId="0" applyNumberFormat="1" applyFill="1" applyBorder="1" applyAlignment="1">
      <alignment horizontal="left"/>
    </xf>
    <xf numFmtId="1" fontId="0" fillId="30" borderId="35" xfId="0" applyNumberFormat="1" applyFill="1" applyBorder="1" applyAlignment="1">
      <alignment horizontal="left"/>
    </xf>
    <xf numFmtId="164" fontId="0" fillId="0" borderId="0" xfId="1" applyNumberFormat="1" applyFont="1" applyFill="1" applyBorder="1" applyAlignment="1">
      <alignment horizontal="left"/>
    </xf>
    <xf numFmtId="164" fontId="0" fillId="0" borderId="0" xfId="0" applyNumberFormat="1" applyAlignment="1">
      <alignment horizontal="left"/>
    </xf>
    <xf numFmtId="0" fontId="3" fillId="0" borderId="0" xfId="0" applyFont="1" applyFill="1" applyBorder="1" applyAlignment="1">
      <alignment horizontal="left"/>
    </xf>
    <xf numFmtId="37" fontId="0" fillId="29" borderId="45" xfId="1" applyNumberFormat="1" applyFont="1" applyFill="1" applyBorder="1" applyAlignment="1">
      <alignment horizontal="left"/>
    </xf>
    <xf numFmtId="37" fontId="35" fillId="30" borderId="0" xfId="1" applyNumberFormat="1" applyFont="1" applyFill="1" applyAlignment="1">
      <alignment horizontal="left"/>
    </xf>
    <xf numFmtId="37" fontId="40" fillId="29" borderId="45" xfId="1" applyNumberFormat="1" applyFont="1" applyFill="1" applyBorder="1" applyAlignment="1">
      <alignment horizontal="left"/>
    </xf>
    <xf numFmtId="37" fontId="35" fillId="30" borderId="42" xfId="1" applyNumberFormat="1" applyFont="1" applyFill="1" applyBorder="1" applyAlignment="1">
      <alignment horizontal="left"/>
    </xf>
    <xf numFmtId="37" fontId="35" fillId="30" borderId="14" xfId="1" applyNumberFormat="1" applyFont="1" applyFill="1" applyBorder="1" applyAlignment="1">
      <alignment horizontal="left"/>
    </xf>
    <xf numFmtId="37" fontId="35" fillId="30" borderId="43" xfId="1" applyNumberFormat="1" applyFont="1" applyFill="1" applyBorder="1" applyAlignment="1">
      <alignment horizontal="left"/>
    </xf>
    <xf numFmtId="37" fontId="0" fillId="29" borderId="40" xfId="1" applyNumberFormat="1" applyFont="1" applyFill="1" applyBorder="1" applyAlignment="1">
      <alignment horizontal="left"/>
    </xf>
    <xf numFmtId="10" fontId="3" fillId="32" borderId="14" xfId="0" applyNumberFormat="1" applyFont="1" applyFill="1" applyBorder="1" applyAlignment="1">
      <alignment horizontal="left"/>
    </xf>
    <xf numFmtId="37" fontId="3" fillId="32" borderId="43" xfId="1" applyNumberFormat="1" applyFont="1" applyFill="1" applyBorder="1" applyAlignment="1">
      <alignment horizontal="left"/>
    </xf>
    <xf numFmtId="37" fontId="3" fillId="0" borderId="0" xfId="1" applyNumberFormat="1" applyFont="1" applyFill="1" applyAlignment="1">
      <alignment horizontal="left"/>
    </xf>
    <xf numFmtId="0" fontId="0" fillId="0" borderId="7" xfId="0" applyNumberFormat="1" applyBorder="1" applyAlignment="1">
      <alignment horizontal="left"/>
    </xf>
    <xf numFmtId="1" fontId="0" fillId="0" borderId="7" xfId="0" applyNumberFormat="1" applyBorder="1" applyAlignment="1">
      <alignment horizontal="left"/>
    </xf>
    <xf numFmtId="1" fontId="0" fillId="0" borderId="7" xfId="0" applyNumberFormat="1" applyFill="1" applyBorder="1" applyAlignment="1">
      <alignment horizontal="left"/>
    </xf>
    <xf numFmtId="169" fontId="0" fillId="0" borderId="0" xfId="0" applyNumberFormat="1"/>
    <xf numFmtId="0" fontId="0" fillId="0" borderId="7" xfId="0" applyFill="1" applyBorder="1" applyAlignment="1">
      <alignment horizontal="left"/>
    </xf>
    <xf numFmtId="0" fontId="0" fillId="0" borderId="50" xfId="0" applyBorder="1"/>
    <xf numFmtId="0" fontId="0" fillId="0" borderId="47" xfId="0" applyBorder="1"/>
    <xf numFmtId="0" fontId="0" fillId="0" borderId="48" xfId="0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51" xfId="0" applyFill="1" applyBorder="1" applyAlignment="1">
      <alignment horizontal="left"/>
    </xf>
    <xf numFmtId="0" fontId="0" fillId="0" borderId="49" xfId="0" applyBorder="1" applyAlignment="1">
      <alignment horizontal="left"/>
    </xf>
    <xf numFmtId="0" fontId="0" fillId="0" borderId="49" xfId="0" applyBorder="1"/>
    <xf numFmtId="37" fontId="0" fillId="0" borderId="49" xfId="1" applyNumberFormat="1" applyFont="1" applyBorder="1" applyAlignment="1">
      <alignment horizontal="left"/>
    </xf>
    <xf numFmtId="0" fontId="0" fillId="0" borderId="11" xfId="0" applyBorder="1" applyAlignment="1">
      <alignment horizontal="left"/>
    </xf>
    <xf numFmtId="37" fontId="0" fillId="0" borderId="0" xfId="1" applyNumberFormat="1" applyFont="1" applyBorder="1" applyAlignment="1">
      <alignment horizontal="left"/>
    </xf>
    <xf numFmtId="37" fontId="0" fillId="0" borderId="0" xfId="1" applyNumberFormat="1" applyFont="1" applyFill="1" applyBorder="1" applyAlignment="1">
      <alignment horizontal="left"/>
    </xf>
    <xf numFmtId="0" fontId="0" fillId="0" borderId="51" xfId="0" applyBorder="1" applyAlignment="1">
      <alignment horizontal="left"/>
    </xf>
    <xf numFmtId="37" fontId="0" fillId="0" borderId="7" xfId="1" applyNumberFormat="1" applyFont="1" applyBorder="1" applyAlignment="1">
      <alignment horizontal="left"/>
    </xf>
    <xf numFmtId="37" fontId="0" fillId="0" borderId="7" xfId="1" applyNumberFormat="1" applyFont="1" applyFill="1" applyBorder="1" applyAlignment="1">
      <alignment horizontal="left"/>
    </xf>
    <xf numFmtId="0" fontId="0" fillId="0" borderId="48" xfId="0" applyFont="1" applyBorder="1" applyAlignment="1">
      <alignment horizontal="left"/>
    </xf>
    <xf numFmtId="0" fontId="0" fillId="0" borderId="11" xfId="0" applyFont="1" applyBorder="1" applyAlignment="1">
      <alignment horizontal="left"/>
    </xf>
    <xf numFmtId="0" fontId="0" fillId="0" borderId="51" xfId="0" applyFont="1" applyBorder="1" applyAlignment="1">
      <alignment horizontal="left"/>
    </xf>
    <xf numFmtId="14" fontId="0" fillId="68" borderId="0" xfId="0" applyNumberFormat="1" applyFill="1" applyAlignment="1">
      <alignment horizontal="left"/>
    </xf>
    <xf numFmtId="14" fontId="0" fillId="69" borderId="0" xfId="0" applyNumberFormat="1" applyFill="1" applyAlignment="1">
      <alignment horizontal="left"/>
    </xf>
    <xf numFmtId="169" fontId="0" fillId="0" borderId="0" xfId="0" applyNumberFormat="1" applyAlignment="1">
      <alignment horizontal="left"/>
    </xf>
    <xf numFmtId="0" fontId="0" fillId="68" borderId="0" xfId="0" applyFill="1" applyAlignment="1">
      <alignment horizontal="left"/>
    </xf>
    <xf numFmtId="0" fontId="0" fillId="69" borderId="0" xfId="0" applyFill="1" applyAlignment="1">
      <alignment horizontal="left"/>
    </xf>
    <xf numFmtId="172" fontId="0" fillId="0" borderId="0" xfId="0" applyNumberFormat="1" applyFill="1" applyBorder="1" applyAlignment="1">
      <alignment horizontal="left"/>
    </xf>
    <xf numFmtId="38" fontId="0" fillId="0" borderId="49" xfId="1" applyNumberFormat="1" applyFont="1" applyBorder="1" applyAlignment="1">
      <alignment horizontal="left"/>
    </xf>
    <xf numFmtId="169" fontId="72" fillId="0" borderId="0" xfId="0" applyNumberFormat="1" applyFont="1"/>
    <xf numFmtId="169" fontId="72" fillId="0" borderId="0" xfId="0" applyNumberFormat="1" applyFont="1" applyFill="1" applyBorder="1" applyAlignment="1">
      <alignment horizontal="left"/>
    </xf>
    <xf numFmtId="173" fontId="0" fillId="0" borderId="35" xfId="0" applyNumberFormat="1" applyBorder="1" applyAlignment="1">
      <alignment horizontal="left"/>
    </xf>
    <xf numFmtId="173" fontId="0" fillId="0" borderId="36" xfId="0" applyNumberFormat="1" applyBorder="1" applyAlignment="1">
      <alignment horizontal="left"/>
    </xf>
    <xf numFmtId="165" fontId="0" fillId="0" borderId="35" xfId="0" applyNumberFormat="1" applyBorder="1" applyAlignment="1">
      <alignment horizontal="left"/>
    </xf>
    <xf numFmtId="165" fontId="0" fillId="0" borderId="36" xfId="0" applyNumberFormat="1" applyBorder="1" applyAlignment="1">
      <alignment horizontal="left"/>
    </xf>
    <xf numFmtId="3" fontId="0" fillId="30" borderId="0" xfId="1" applyNumberFormat="1" applyFont="1" applyFill="1" applyAlignment="1">
      <alignment horizontal="left"/>
    </xf>
    <xf numFmtId="3" fontId="35" fillId="30" borderId="0" xfId="0" applyNumberFormat="1" applyFont="1" applyFill="1" applyAlignment="1">
      <alignment horizontal="left"/>
    </xf>
    <xf numFmtId="3" fontId="34" fillId="29" borderId="40" xfId="102" applyNumberFormat="1" applyFont="1" applyFill="1" applyBorder="1" applyAlignment="1">
      <alignment horizontal="left"/>
    </xf>
    <xf numFmtId="3" fontId="34" fillId="29" borderId="45" xfId="102" applyNumberFormat="1" applyFont="1" applyFill="1" applyBorder="1" applyAlignment="1">
      <alignment horizontal="left"/>
    </xf>
    <xf numFmtId="3" fontId="0" fillId="0" borderId="0" xfId="0" applyNumberFormat="1" applyAlignment="1">
      <alignment horizontal="left"/>
    </xf>
    <xf numFmtId="3" fontId="37" fillId="28" borderId="40" xfId="102" applyNumberFormat="1" applyFont="1" applyFill="1" applyBorder="1" applyAlignment="1">
      <alignment horizontal="left"/>
    </xf>
    <xf numFmtId="3" fontId="37" fillId="28" borderId="45" xfId="102" applyNumberFormat="1" applyFont="1" applyFill="1" applyBorder="1" applyAlignment="1">
      <alignment horizontal="left"/>
    </xf>
    <xf numFmtId="3" fontId="0" fillId="0" borderId="0" xfId="1" applyNumberFormat="1" applyFont="1" applyAlignment="1">
      <alignment horizontal="left"/>
    </xf>
    <xf numFmtId="0" fontId="45" fillId="0" borderId="0" xfId="0" applyFont="1" applyAlignment="1">
      <alignment horizontal="left"/>
    </xf>
    <xf numFmtId="0" fontId="45" fillId="0" borderId="0" xfId="0" applyFont="1" applyAlignment="1"/>
    <xf numFmtId="165" fontId="45" fillId="30" borderId="0" xfId="0" applyNumberFormat="1" applyFont="1" applyFill="1" applyAlignment="1">
      <alignment horizontal="left"/>
    </xf>
    <xf numFmtId="0" fontId="34" fillId="30" borderId="44" xfId="102" applyFont="1" applyFill="1" applyBorder="1" applyAlignment="1"/>
    <xf numFmtId="3" fontId="0" fillId="30" borderId="42" xfId="0" applyNumberFormat="1" applyFill="1" applyBorder="1" applyAlignment="1">
      <alignment horizontal="left"/>
    </xf>
    <xf numFmtId="3" fontId="0" fillId="30" borderId="14" xfId="0" applyNumberFormat="1" applyFill="1" applyBorder="1" applyAlignment="1">
      <alignment horizontal="left"/>
    </xf>
    <xf numFmtId="0" fontId="34" fillId="30" borderId="12" xfId="102" applyFont="1" applyFill="1" applyBorder="1" applyAlignment="1"/>
    <xf numFmtId="3" fontId="38" fillId="30" borderId="6" xfId="1" applyNumberFormat="1" applyFont="1" applyFill="1" applyBorder="1" applyAlignment="1">
      <alignment horizontal="left"/>
    </xf>
    <xf numFmtId="3" fontId="38" fillId="30" borderId="0" xfId="1" applyNumberFormat="1" applyFont="1" applyFill="1" applyBorder="1" applyAlignment="1">
      <alignment horizontal="left"/>
    </xf>
    <xf numFmtId="3" fontId="0" fillId="30" borderId="6" xfId="1" applyNumberFormat="1" applyFont="1" applyFill="1" applyBorder="1" applyAlignment="1">
      <alignment horizontal="left"/>
    </xf>
    <xf numFmtId="3" fontId="0" fillId="30" borderId="0" xfId="1" applyNumberFormat="1" applyFont="1" applyFill="1" applyBorder="1" applyAlignment="1">
      <alignment horizontal="left"/>
    </xf>
    <xf numFmtId="0" fontId="0" fillId="31" borderId="6" xfId="0" applyFill="1" applyBorder="1" applyAlignment="1">
      <alignment horizontal="left"/>
    </xf>
    <xf numFmtId="0" fontId="34" fillId="26" borderId="12" xfId="102" applyFont="1" applyFill="1" applyBorder="1" applyAlignment="1"/>
    <xf numFmtId="171" fontId="0" fillId="30" borderId="6" xfId="0" applyNumberFormat="1" applyFill="1" applyBorder="1" applyAlignment="1">
      <alignment horizontal="left"/>
    </xf>
    <xf numFmtId="171" fontId="0" fillId="30" borderId="0" xfId="0" applyNumberFormat="1" applyFill="1" applyBorder="1" applyAlignment="1">
      <alignment horizontal="left"/>
    </xf>
    <xf numFmtId="1" fontId="0" fillId="30" borderId="6" xfId="0" applyNumberFormat="1" applyFill="1" applyBorder="1" applyAlignment="1">
      <alignment horizontal="left"/>
    </xf>
    <xf numFmtId="1" fontId="0" fillId="30" borderId="0" xfId="0" applyNumberFormat="1" applyFill="1" applyBorder="1" applyAlignment="1">
      <alignment horizontal="left"/>
    </xf>
    <xf numFmtId="0" fontId="34" fillId="31" borderId="12" xfId="102" applyFont="1" applyFill="1" applyBorder="1" applyAlignment="1"/>
    <xf numFmtId="5" fontId="0" fillId="30" borderId="6" xfId="2" applyNumberFormat="1" applyFont="1" applyFill="1" applyBorder="1" applyAlignment="1">
      <alignment horizontal="left"/>
    </xf>
    <xf numFmtId="5" fontId="0" fillId="30" borderId="0" xfId="2" applyNumberFormat="1" applyFont="1" applyFill="1" applyBorder="1" applyAlignment="1">
      <alignment horizontal="left"/>
    </xf>
    <xf numFmtId="0" fontId="0" fillId="31" borderId="38" xfId="0" applyFill="1" applyBorder="1" applyAlignment="1">
      <alignment horizontal="left"/>
    </xf>
    <xf numFmtId="0" fontId="34" fillId="26" borderId="39" xfId="102" applyFont="1" applyFill="1" applyBorder="1" applyAlignment="1"/>
    <xf numFmtId="37" fontId="38" fillId="30" borderId="14" xfId="0" applyNumberFormat="1" applyFont="1" applyFill="1" applyBorder="1" applyAlignment="1">
      <alignment horizontal="left"/>
    </xf>
    <xf numFmtId="0" fontId="0" fillId="30" borderId="38" xfId="0" applyFill="1" applyBorder="1"/>
    <xf numFmtId="7" fontId="0" fillId="30" borderId="43" xfId="0" applyNumberFormat="1" applyFill="1" applyBorder="1" applyAlignment="1">
      <alignment horizontal="left"/>
    </xf>
    <xf numFmtId="0" fontId="0" fillId="30" borderId="0" xfId="0" applyFont="1" applyFill="1" applyAlignment="1"/>
    <xf numFmtId="2" fontId="0" fillId="30" borderId="0" xfId="0" applyNumberFormat="1" applyFill="1" applyAlignment="1">
      <alignment horizontal="left"/>
    </xf>
    <xf numFmtId="0" fontId="0" fillId="30" borderId="0" xfId="0" applyFill="1" applyAlignment="1">
      <alignment horizontal="left"/>
    </xf>
    <xf numFmtId="0" fontId="45" fillId="30" borderId="0" xfId="0" applyFont="1" applyFill="1"/>
    <xf numFmtId="0" fontId="45" fillId="30" borderId="0" xfId="0" applyFont="1" applyFill="1" applyAlignment="1"/>
    <xf numFmtId="165" fontId="0" fillId="0" borderId="0" xfId="0" applyNumberFormat="1" applyAlignment="1">
      <alignment horizontal="left"/>
    </xf>
    <xf numFmtId="165" fontId="0" fillId="0" borderId="0" xfId="0" applyNumberFormat="1" applyBorder="1" applyAlignment="1">
      <alignment horizontal="left"/>
    </xf>
    <xf numFmtId="1" fontId="0" fillId="0" borderId="14" xfId="0" applyNumberFormat="1" applyBorder="1" applyAlignment="1">
      <alignment horizontal="left"/>
    </xf>
    <xf numFmtId="1" fontId="0" fillId="0" borderId="0" xfId="0" applyNumberFormat="1" applyBorder="1" applyAlignment="1">
      <alignment horizontal="left"/>
    </xf>
    <xf numFmtId="1" fontId="0" fillId="0" borderId="43" xfId="0" applyNumberFormat="1" applyBorder="1" applyAlignment="1">
      <alignment horizontal="left"/>
    </xf>
    <xf numFmtId="1" fontId="0" fillId="0" borderId="0" xfId="0" applyNumberFormat="1" applyAlignment="1">
      <alignment horizontal="left"/>
    </xf>
    <xf numFmtId="0" fontId="0" fillId="70" borderId="11" xfId="0" applyFill="1" applyBorder="1"/>
    <xf numFmtId="0" fontId="4" fillId="0" borderId="0" xfId="4" applyFont="1" applyAlignment="1">
      <alignment horizontal="left"/>
    </xf>
    <xf numFmtId="0" fontId="32" fillId="0" borderId="4" xfId="4" applyFont="1" applyBorder="1" applyAlignment="1">
      <alignment horizontal="left"/>
    </xf>
    <xf numFmtId="0" fontId="4" fillId="0" borderId="4" xfId="4" applyFont="1" applyBorder="1" applyAlignment="1">
      <alignment horizontal="left"/>
    </xf>
    <xf numFmtId="6" fontId="0" fillId="0" borderId="14" xfId="0" applyNumberFormat="1" applyBorder="1" applyAlignment="1">
      <alignment horizontal="left"/>
    </xf>
    <xf numFmtId="0" fontId="32" fillId="0" borderId="5" xfId="4" applyFont="1" applyBorder="1" applyAlignment="1">
      <alignment horizontal="left"/>
    </xf>
    <xf numFmtId="0" fontId="4" fillId="0" borderId="5" xfId="4" applyFont="1" applyBorder="1" applyAlignment="1">
      <alignment horizontal="left"/>
    </xf>
    <xf numFmtId="6" fontId="0" fillId="0" borderId="0" xfId="0" applyNumberFormat="1" applyBorder="1" applyAlignment="1">
      <alignment horizontal="left"/>
    </xf>
    <xf numFmtId="0" fontId="4" fillId="0" borderId="37" xfId="4" applyFont="1" applyBorder="1" applyAlignment="1">
      <alignment horizontal="left"/>
    </xf>
    <xf numFmtId="6" fontId="0" fillId="0" borderId="43" xfId="0" applyNumberFormat="1" applyBorder="1" applyAlignment="1">
      <alignment horizontal="left"/>
    </xf>
    <xf numFmtId="0" fontId="2" fillId="0" borderId="0" xfId="4" applyAlignment="1">
      <alignment horizontal="left"/>
    </xf>
    <xf numFmtId="6" fontId="0" fillId="0" borderId="0" xfId="0" applyNumberFormat="1" applyAlignment="1">
      <alignment horizontal="left"/>
    </xf>
    <xf numFmtId="0" fontId="32" fillId="0" borderId="42" xfId="4" applyFont="1" applyBorder="1" applyAlignment="1">
      <alignment horizontal="left"/>
    </xf>
    <xf numFmtId="0" fontId="32" fillId="0" borderId="6" xfId="4" applyFont="1" applyBorder="1" applyAlignment="1">
      <alignment horizontal="left"/>
    </xf>
    <xf numFmtId="10" fontId="0" fillId="0" borderId="0" xfId="0" applyNumberFormat="1"/>
    <xf numFmtId="3" fontId="0" fillId="0" borderId="0" xfId="0" applyNumberFormat="1"/>
    <xf numFmtId="167" fontId="0" fillId="0" borderId="0" xfId="0" applyNumberFormat="1" applyFill="1" applyBorder="1"/>
    <xf numFmtId="22" fontId="0" fillId="0" borderId="0" xfId="0" applyNumberFormat="1" applyFill="1" applyBorder="1"/>
    <xf numFmtId="0" fontId="0" fillId="30" borderId="0" xfId="0" applyFont="1" applyFill="1" applyBorder="1" applyAlignment="1">
      <alignment horizontal="left"/>
    </xf>
    <xf numFmtId="37" fontId="0" fillId="0" borderId="0" xfId="1" applyNumberFormat="1" applyFont="1"/>
    <xf numFmtId="0" fontId="74" fillId="71" borderId="63" xfId="0" applyFont="1" applyFill="1" applyBorder="1"/>
    <xf numFmtId="0" fontId="74" fillId="71" borderId="64" xfId="0" applyFont="1" applyFill="1" applyBorder="1" applyAlignment="1">
      <alignment horizontal="left"/>
    </xf>
    <xf numFmtId="0" fontId="72" fillId="74" borderId="42" xfId="0" applyFont="1" applyFill="1" applyBorder="1"/>
    <xf numFmtId="0" fontId="72" fillId="74" borderId="44" xfId="0" applyFont="1" applyFill="1" applyBorder="1"/>
    <xf numFmtId="0" fontId="75" fillId="74" borderId="6" xfId="0" applyFont="1" applyFill="1" applyBorder="1"/>
    <xf numFmtId="0" fontId="75" fillId="74" borderId="12" xfId="0" applyFont="1" applyFill="1" applyBorder="1"/>
    <xf numFmtId="167" fontId="0" fillId="28" borderId="6" xfId="0" applyNumberFormat="1" applyFill="1" applyBorder="1" applyAlignment="1">
      <alignment horizontal="left"/>
    </xf>
    <xf numFmtId="167" fontId="0" fillId="28" borderId="12" xfId="0" applyNumberFormat="1" applyFill="1" applyBorder="1" applyAlignment="1">
      <alignment horizontal="left"/>
    </xf>
    <xf numFmtId="0" fontId="75" fillId="75" borderId="67" xfId="0" applyFont="1" applyFill="1" applyBorder="1"/>
    <xf numFmtId="0" fontId="75" fillId="75" borderId="0" xfId="0" applyFont="1" applyFill="1"/>
    <xf numFmtId="0" fontId="45" fillId="76" borderId="0" xfId="0" applyFont="1" applyFill="1" applyAlignment="1">
      <alignment horizontal="left"/>
    </xf>
    <xf numFmtId="3" fontId="45" fillId="76" borderId="0" xfId="0" applyNumberFormat="1" applyFont="1" applyFill="1"/>
    <xf numFmtId="166" fontId="45" fillId="76" borderId="0" xfId="0" applyNumberFormat="1" applyFont="1" applyFill="1"/>
    <xf numFmtId="0" fontId="0" fillId="0" borderId="0" xfId="0" applyFont="1" applyAlignment="1">
      <alignment horizontal="left" indent="1"/>
    </xf>
    <xf numFmtId="3" fontId="0" fillId="0" borderId="0" xfId="0" applyNumberFormat="1" applyFont="1"/>
    <xf numFmtId="37" fontId="0" fillId="0" borderId="0" xfId="0" applyNumberFormat="1" applyFill="1" applyBorder="1"/>
    <xf numFmtId="0" fontId="0" fillId="77" borderId="0" xfId="0" applyFill="1" applyAlignment="1">
      <alignment horizontal="left"/>
    </xf>
    <xf numFmtId="8" fontId="0" fillId="0" borderId="0" xfId="0" applyNumberFormat="1" applyAlignment="1">
      <alignment horizontal="left"/>
    </xf>
    <xf numFmtId="14" fontId="72" fillId="0" borderId="0" xfId="0" applyNumberFormat="1" applyFont="1"/>
    <xf numFmtId="14" fontId="0" fillId="77" borderId="0" xfId="0" applyNumberFormat="1" applyFill="1" applyAlignment="1">
      <alignment horizontal="left"/>
    </xf>
    <xf numFmtId="1" fontId="0" fillId="77" borderId="0" xfId="0" applyNumberFormat="1" applyFill="1" applyAlignment="1">
      <alignment horizontal="left"/>
    </xf>
    <xf numFmtId="0" fontId="0" fillId="33" borderId="36" xfId="0" applyFill="1" applyBorder="1" applyAlignment="1">
      <alignment horizontal="left"/>
    </xf>
    <xf numFmtId="43" fontId="0" fillId="0" borderId="0" xfId="0" applyNumberFormat="1"/>
    <xf numFmtId="0" fontId="72" fillId="0" borderId="0" xfId="0" applyFont="1" applyFill="1" applyBorder="1" applyAlignment="1">
      <alignment horizontal="left"/>
    </xf>
    <xf numFmtId="8" fontId="0" fillId="0" borderId="0" xfId="1" applyNumberFormat="1" applyFont="1" applyFill="1" applyBorder="1" applyAlignment="1">
      <alignment horizontal="center"/>
    </xf>
    <xf numFmtId="8" fontId="0" fillId="30" borderId="0" xfId="1" applyNumberFormat="1" applyFont="1" applyFill="1"/>
    <xf numFmtId="0" fontId="75" fillId="66" borderId="0" xfId="0" applyFont="1" applyFill="1"/>
    <xf numFmtId="165" fontId="75" fillId="66" borderId="0" xfId="0" applyNumberFormat="1" applyFont="1" applyFill="1"/>
    <xf numFmtId="0" fontId="76" fillId="72" borderId="65" xfId="0" applyFont="1" applyFill="1" applyBorder="1" applyAlignment="1">
      <alignment vertical="top"/>
    </xf>
    <xf numFmtId="0" fontId="76" fillId="72" borderId="66" xfId="0" applyFont="1" applyFill="1" applyBorder="1" applyAlignment="1">
      <alignment vertical="top" wrapText="1"/>
    </xf>
    <xf numFmtId="0" fontId="76" fillId="73" borderId="65" xfId="0" applyFont="1" applyFill="1" applyBorder="1" applyAlignment="1">
      <alignment vertical="top"/>
    </xf>
    <xf numFmtId="0" fontId="72" fillId="0" borderId="0" xfId="0" applyFont="1" applyAlignment="1">
      <alignment horizontal="left"/>
    </xf>
    <xf numFmtId="38" fontId="0" fillId="0" borderId="0" xfId="0" applyNumberFormat="1" applyBorder="1" applyAlignment="1">
      <alignment horizontal="left"/>
    </xf>
    <xf numFmtId="38" fontId="0" fillId="0" borderId="14" xfId="0" applyNumberFormat="1" applyBorder="1" applyAlignment="1">
      <alignment horizontal="left"/>
    </xf>
    <xf numFmtId="8" fontId="0" fillId="0" borderId="0" xfId="0" applyNumberFormat="1" applyBorder="1" applyAlignment="1">
      <alignment horizontal="left"/>
    </xf>
    <xf numFmtId="8" fontId="0" fillId="0" borderId="14" xfId="0" applyNumberFormat="1" applyBorder="1" applyAlignment="1">
      <alignment horizontal="left"/>
    </xf>
    <xf numFmtId="0" fontId="72" fillId="30" borderId="0" xfId="0" applyFont="1" applyFill="1" applyAlignment="1">
      <alignment horizontal="left"/>
    </xf>
    <xf numFmtId="174" fontId="45" fillId="0" borderId="43" xfId="0" applyNumberFormat="1" applyFont="1" applyFill="1" applyBorder="1" applyAlignment="1">
      <alignment horizontal="center"/>
    </xf>
    <xf numFmtId="174" fontId="45" fillId="0" borderId="43" xfId="0" applyNumberFormat="1" applyFont="1" applyBorder="1" applyAlignment="1">
      <alignment horizontal="center"/>
    </xf>
    <xf numFmtId="0" fontId="4" fillId="0" borderId="0" xfId="4" applyFont="1" applyBorder="1" applyAlignment="1">
      <alignment horizontal="left"/>
    </xf>
    <xf numFmtId="0" fontId="64" fillId="0" borderId="0" xfId="0" applyFont="1" applyBorder="1" applyAlignment="1">
      <alignment horizontal="left"/>
    </xf>
    <xf numFmtId="167" fontId="64" fillId="0" borderId="0" xfId="0" applyNumberFormat="1" applyFont="1" applyBorder="1" applyAlignment="1">
      <alignment horizontal="center"/>
    </xf>
    <xf numFmtId="0" fontId="4" fillId="0" borderId="43" xfId="4" applyFont="1" applyBorder="1" applyAlignment="1">
      <alignment horizontal="left"/>
    </xf>
    <xf numFmtId="0" fontId="64" fillId="0" borderId="43" xfId="0" applyFont="1" applyBorder="1" applyAlignment="1">
      <alignment horizontal="left"/>
    </xf>
    <xf numFmtId="167" fontId="64" fillId="0" borderId="43" xfId="0" applyNumberFormat="1" applyFont="1" applyBorder="1" applyAlignment="1">
      <alignment horizontal="center"/>
    </xf>
    <xf numFmtId="174" fontId="45" fillId="0" borderId="0" xfId="0" applyNumberFormat="1" applyFont="1" applyFill="1" applyBorder="1" applyAlignment="1">
      <alignment horizontal="center"/>
    </xf>
    <xf numFmtId="167" fontId="0" fillId="0" borderId="0" xfId="0" applyNumberFormat="1" applyBorder="1" applyAlignment="1">
      <alignment horizontal="center"/>
    </xf>
    <xf numFmtId="0" fontId="78" fillId="0" borderId="0" xfId="4" applyFont="1" applyAlignment="1">
      <alignment horizontal="left"/>
    </xf>
    <xf numFmtId="0" fontId="77" fillId="0" borderId="0" xfId="4" applyFont="1" applyAlignment="1">
      <alignment horizontal="left"/>
    </xf>
    <xf numFmtId="38" fontId="72" fillId="0" borderId="0" xfId="0" applyNumberFormat="1" applyFont="1" applyAlignment="1">
      <alignment horizontal="left"/>
    </xf>
    <xf numFmtId="0" fontId="2" fillId="0" borderId="35" xfId="4" applyBorder="1" applyAlignment="1">
      <alignment horizontal="left"/>
    </xf>
    <xf numFmtId="38" fontId="0" fillId="0" borderId="36" xfId="0" applyNumberFormat="1" applyBorder="1" applyAlignment="1">
      <alignment horizontal="left"/>
    </xf>
    <xf numFmtId="0" fontId="4" fillId="0" borderId="17" xfId="4" applyFont="1" applyBorder="1" applyAlignment="1">
      <alignment horizontal="left"/>
    </xf>
    <xf numFmtId="0" fontId="73" fillId="0" borderId="0" xfId="0" applyFont="1" applyAlignment="1">
      <alignment horizontal="center"/>
    </xf>
    <xf numFmtId="0" fontId="32" fillId="0" borderId="0" xfId="4" applyFont="1" applyBorder="1" applyAlignment="1">
      <alignment horizontal="left"/>
    </xf>
    <xf numFmtId="14" fontId="73" fillId="0" borderId="0" xfId="0" applyNumberFormat="1" applyFont="1" applyAlignment="1">
      <alignment horizontal="left"/>
    </xf>
    <xf numFmtId="14" fontId="73" fillId="0" borderId="0" xfId="0" applyNumberFormat="1" applyFont="1" applyBorder="1" applyAlignment="1">
      <alignment horizontal="left"/>
    </xf>
    <xf numFmtId="167" fontId="0" fillId="0" borderId="6" xfId="0" applyNumberFormat="1" applyFill="1" applyBorder="1" applyAlignment="1">
      <alignment horizontal="left"/>
    </xf>
    <xf numFmtId="167" fontId="0" fillId="0" borderId="12" xfId="0" applyNumberFormat="1" applyFill="1" applyBorder="1" applyAlignment="1">
      <alignment horizontal="left"/>
    </xf>
    <xf numFmtId="0" fontId="0" fillId="0" borderId="0" xfId="0" applyFill="1"/>
    <xf numFmtId="0" fontId="72" fillId="0" borderId="0" xfId="0" applyFont="1" applyFill="1" applyAlignment="1">
      <alignment horizontal="left"/>
    </xf>
    <xf numFmtId="5" fontId="72" fillId="0" borderId="0" xfId="0" applyNumberFormat="1" applyFont="1" applyFill="1" applyAlignment="1">
      <alignment horizontal="left"/>
    </xf>
    <xf numFmtId="37" fontId="0" fillId="0" borderId="0" xfId="0" applyNumberFormat="1"/>
    <xf numFmtId="38" fontId="72" fillId="0" borderId="0" xfId="0" applyNumberFormat="1" applyFont="1" applyBorder="1" applyAlignment="1">
      <alignment horizontal="left"/>
    </xf>
    <xf numFmtId="0" fontId="73" fillId="0" borderId="0" xfId="0" applyFont="1" applyBorder="1" applyAlignment="1">
      <alignment horizontal="center"/>
    </xf>
    <xf numFmtId="38" fontId="0" fillId="0" borderId="6" xfId="0" applyNumberFormat="1" applyBorder="1" applyAlignment="1">
      <alignment horizontal="left"/>
    </xf>
    <xf numFmtId="37" fontId="0" fillId="0" borderId="0" xfId="0" applyNumberFormat="1" applyBorder="1" applyAlignment="1">
      <alignment horizontal="left"/>
    </xf>
    <xf numFmtId="2" fontId="0" fillId="0" borderId="0" xfId="0" applyNumberFormat="1"/>
    <xf numFmtId="14" fontId="0" fillId="0" borderId="0" xfId="0" applyNumberFormat="1" applyFill="1" applyBorder="1"/>
    <xf numFmtId="2" fontId="0" fillId="0" borderId="0" xfId="0" applyNumberFormat="1" applyFill="1" applyBorder="1"/>
    <xf numFmtId="0" fontId="76" fillId="73" borderId="65" xfId="0" applyFont="1" applyFill="1" applyBorder="1" applyAlignment="1">
      <alignment vertical="top" wrapText="1"/>
    </xf>
    <xf numFmtId="40" fontId="0" fillId="0" borderId="0" xfId="0" applyNumberFormat="1"/>
    <xf numFmtId="0" fontId="0" fillId="0" borderId="42" xfId="0" applyFill="1" applyBorder="1"/>
    <xf numFmtId="166" fontId="0" fillId="0" borderId="14" xfId="0" applyNumberFormat="1" applyBorder="1" applyAlignment="1">
      <alignment horizontal="left"/>
    </xf>
    <xf numFmtId="0" fontId="0" fillId="0" borderId="6" xfId="0" applyFill="1" applyBorder="1"/>
    <xf numFmtId="0" fontId="0" fillId="78" borderId="38" xfId="0" applyFill="1" applyBorder="1"/>
    <xf numFmtId="164" fontId="0" fillId="0" borderId="0" xfId="0" applyNumberFormat="1"/>
    <xf numFmtId="0" fontId="80" fillId="79" borderId="0" xfId="0" applyFont="1" applyFill="1" applyAlignment="1">
      <alignment wrapText="1"/>
    </xf>
    <xf numFmtId="1" fontId="0" fillId="0" borderId="6" xfId="0" applyNumberFormat="1" applyFill="1" applyBorder="1" applyAlignment="1">
      <alignment horizontal="center"/>
    </xf>
    <xf numFmtId="4" fontId="0" fillId="0" borderId="12" xfId="0" applyNumberFormat="1" applyFill="1" applyBorder="1" applyAlignment="1">
      <alignment horizontal="center"/>
    </xf>
    <xf numFmtId="167" fontId="0" fillId="0" borderId="71" xfId="0" applyNumberFormat="1" applyFill="1" applyBorder="1" applyAlignment="1">
      <alignment horizontal="center"/>
    </xf>
    <xf numFmtId="167" fontId="0" fillId="0" borderId="72" xfId="0" applyNumberFormat="1" applyFill="1" applyBorder="1" applyAlignment="1">
      <alignment horizontal="center"/>
    </xf>
    <xf numFmtId="4" fontId="0" fillId="0" borderId="71" xfId="0" applyNumberFormat="1" applyFill="1" applyBorder="1" applyAlignment="1">
      <alignment horizontal="center"/>
    </xf>
    <xf numFmtId="4" fontId="0" fillId="0" borderId="72" xfId="0" applyNumberFormat="1" applyFill="1" applyBorder="1" applyAlignment="1">
      <alignment horizontal="center"/>
    </xf>
    <xf numFmtId="22" fontId="79" fillId="0" borderId="4" xfId="0" applyNumberFormat="1" applyFont="1" applyBorder="1" applyAlignment="1">
      <alignment horizontal="left"/>
    </xf>
    <xf numFmtId="22" fontId="79" fillId="0" borderId="5" xfId="0" applyNumberFormat="1" applyFont="1" applyBorder="1" applyAlignment="1">
      <alignment horizontal="left"/>
    </xf>
    <xf numFmtId="22" fontId="79" fillId="0" borderId="37" xfId="0" applyNumberFormat="1" applyFont="1" applyBorder="1" applyAlignment="1">
      <alignment horizontal="left"/>
    </xf>
    <xf numFmtId="175" fontId="0" fillId="0" borderId="0" xfId="0" applyNumberFormat="1"/>
    <xf numFmtId="0" fontId="81" fillId="0" borderId="35" xfId="0" applyFont="1" applyFill="1" applyBorder="1" applyAlignment="1">
      <alignment horizontal="center" vertical="center" wrapText="1"/>
    </xf>
    <xf numFmtId="0" fontId="81" fillId="0" borderId="70" xfId="0" applyFont="1" applyFill="1" applyBorder="1" applyAlignment="1">
      <alignment horizontal="center" vertical="center" wrapText="1"/>
    </xf>
    <xf numFmtId="0" fontId="81" fillId="0" borderId="70" xfId="0" applyFont="1" applyFill="1" applyBorder="1" applyAlignment="1">
      <alignment vertical="center" wrapText="1"/>
    </xf>
    <xf numFmtId="0" fontId="81" fillId="0" borderId="69" xfId="0" applyFont="1" applyFill="1" applyBorder="1" applyAlignment="1">
      <alignment vertical="center" wrapText="1"/>
    </xf>
    <xf numFmtId="9" fontId="0" fillId="0" borderId="6" xfId="0" applyNumberFormat="1" applyFill="1" applyBorder="1" applyAlignment="1">
      <alignment horizontal="center"/>
    </xf>
    <xf numFmtId="9" fontId="0" fillId="0" borderId="71" xfId="0" applyNumberFormat="1" applyFill="1" applyBorder="1" applyAlignment="1">
      <alignment horizontal="center"/>
    </xf>
    <xf numFmtId="9" fontId="0" fillId="0" borderId="12" xfId="0" applyNumberFormat="1" applyFill="1" applyBorder="1" applyAlignment="1">
      <alignment horizontal="center"/>
    </xf>
    <xf numFmtId="9" fontId="0" fillId="0" borderId="72" xfId="0" applyNumberFormat="1" applyFill="1" applyBorder="1" applyAlignment="1">
      <alignment horizontal="center"/>
    </xf>
    <xf numFmtId="9" fontId="0" fillId="0" borderId="38" xfId="0" applyNumberFormat="1" applyFill="1" applyBorder="1" applyAlignment="1">
      <alignment horizontal="center"/>
    </xf>
    <xf numFmtId="9" fontId="0" fillId="0" borderId="73" xfId="0" applyNumberFormat="1" applyFill="1" applyBorder="1" applyAlignment="1">
      <alignment horizontal="center"/>
    </xf>
    <xf numFmtId="9" fontId="0" fillId="0" borderId="39" xfId="0" applyNumberFormat="1" applyFill="1" applyBorder="1" applyAlignment="1">
      <alignment horizontal="center"/>
    </xf>
    <xf numFmtId="2" fontId="0" fillId="0" borderId="71" xfId="0" applyNumberFormat="1" applyFill="1" applyBorder="1" applyAlignment="1">
      <alignment horizontal="center"/>
    </xf>
    <xf numFmtId="2" fontId="0" fillId="0" borderId="74" xfId="0" applyNumberFormat="1" applyFill="1" applyBorder="1" applyAlignment="1">
      <alignment horizontal="center"/>
    </xf>
    <xf numFmtId="2" fontId="0" fillId="0" borderId="72" xfId="0" applyNumberFormat="1" applyFill="1" applyBorder="1" applyAlignment="1">
      <alignment horizontal="center"/>
    </xf>
    <xf numFmtId="2" fontId="0" fillId="0" borderId="75" xfId="0" applyNumberFormat="1" applyFill="1" applyBorder="1" applyAlignment="1">
      <alignment horizontal="center"/>
    </xf>
    <xf numFmtId="1" fontId="0" fillId="0" borderId="0" xfId="0" applyNumberFormat="1" applyFill="1" applyBorder="1"/>
    <xf numFmtId="166" fontId="0" fillId="0" borderId="0" xfId="0" applyNumberFormat="1"/>
    <xf numFmtId="14" fontId="0" fillId="0" borderId="0" xfId="0" applyNumberFormat="1" applyFill="1" applyBorder="1" applyAlignment="1">
      <alignment horizontal="left"/>
    </xf>
    <xf numFmtId="43" fontId="31" fillId="0" borderId="0" xfId="33" applyFont="1" applyFill="1" applyBorder="1" applyAlignment="1">
      <alignment horizontal="left"/>
    </xf>
    <xf numFmtId="0" fontId="32" fillId="0" borderId="0" xfId="4" applyFont="1" applyFill="1" applyBorder="1" applyAlignment="1">
      <alignment horizontal="left"/>
    </xf>
    <xf numFmtId="0" fontId="33" fillId="0" borderId="0" xfId="4" applyFont="1" applyFill="1" applyBorder="1" applyAlignment="1">
      <alignment horizontal="left"/>
    </xf>
    <xf numFmtId="37" fontId="35" fillId="0" borderId="0" xfId="1" applyNumberFormat="1" applyFont="1" applyFill="1" applyBorder="1" applyAlignment="1">
      <alignment horizontal="left"/>
    </xf>
    <xf numFmtId="43" fontId="31" fillId="0" borderId="0" xfId="107" applyFont="1" applyFill="1" applyBorder="1" applyAlignment="1">
      <alignment horizontal="left"/>
    </xf>
    <xf numFmtId="1" fontId="0" fillId="0" borderId="0" xfId="0" applyNumberFormat="1" applyFill="1" applyBorder="1" applyAlignment="1">
      <alignment horizontal="left"/>
    </xf>
    <xf numFmtId="0" fontId="4" fillId="0" borderId="0" xfId="102" applyFont="1" applyFill="1" applyBorder="1" applyAlignment="1">
      <alignment horizontal="left"/>
    </xf>
    <xf numFmtId="0" fontId="32" fillId="0" borderId="0" xfId="102" applyFont="1" applyFill="1" applyBorder="1" applyAlignment="1">
      <alignment horizontal="left"/>
    </xf>
    <xf numFmtId="0" fontId="36" fillId="0" borderId="0" xfId="102" applyFont="1" applyFill="1" applyBorder="1" applyAlignment="1">
      <alignment horizontal="left"/>
    </xf>
    <xf numFmtId="0" fontId="31" fillId="0" borderId="0" xfId="102" applyFont="1" applyFill="1" applyBorder="1" applyAlignment="1">
      <alignment horizontal="left"/>
    </xf>
    <xf numFmtId="37" fontId="40" fillId="0" borderId="0" xfId="1" applyNumberFormat="1" applyFont="1" applyFill="1" applyBorder="1" applyAlignment="1">
      <alignment horizontal="left"/>
    </xf>
    <xf numFmtId="43" fontId="31" fillId="0" borderId="0" xfId="112" applyFont="1" applyFill="1" applyBorder="1" applyAlignment="1">
      <alignment horizontal="left"/>
    </xf>
    <xf numFmtId="0" fontId="33" fillId="0" borderId="0" xfId="102" applyFont="1" applyFill="1" applyBorder="1" applyAlignment="1">
      <alignment horizontal="left"/>
    </xf>
    <xf numFmtId="164" fontId="0" fillId="0" borderId="0" xfId="0" applyNumberFormat="1" applyFill="1" applyBorder="1" applyAlignment="1">
      <alignment horizontal="left"/>
    </xf>
    <xf numFmtId="43" fontId="31" fillId="0" borderId="0" xfId="103" applyFont="1" applyFill="1" applyBorder="1" applyAlignment="1">
      <alignment horizontal="left"/>
    </xf>
    <xf numFmtId="10" fontId="3" fillId="0" borderId="0" xfId="0" applyNumberFormat="1" applyFont="1" applyFill="1" applyBorder="1" applyAlignment="1">
      <alignment horizontal="left"/>
    </xf>
    <xf numFmtId="37" fontId="3" fillId="0" borderId="0" xfId="1" applyNumberFormat="1" applyFont="1" applyFill="1" applyBorder="1" applyAlignment="1">
      <alignment horizontal="left"/>
    </xf>
    <xf numFmtId="164" fontId="3" fillId="0" borderId="0" xfId="1" applyNumberFormat="1" applyFont="1" applyFill="1" applyBorder="1" applyAlignment="1">
      <alignment horizontal="left"/>
    </xf>
    <xf numFmtId="0" fontId="39" fillId="0" borderId="0" xfId="0" applyFont="1" applyFill="1" applyBorder="1" applyAlignment="1">
      <alignment horizontal="left"/>
    </xf>
    <xf numFmtId="37" fontId="39" fillId="0" borderId="0" xfId="1" applyNumberFormat="1" applyFont="1" applyFill="1" applyBorder="1" applyAlignment="1">
      <alignment horizontal="left"/>
    </xf>
    <xf numFmtId="14" fontId="73" fillId="0" borderId="0" xfId="0" applyNumberFormat="1" applyFont="1" applyFill="1" applyBorder="1" applyAlignment="1">
      <alignment horizontal="left"/>
    </xf>
    <xf numFmtId="3" fontId="0" fillId="0" borderId="0" xfId="1" applyNumberFormat="1" applyFont="1" applyFill="1" applyBorder="1" applyAlignment="1">
      <alignment horizontal="left"/>
    </xf>
    <xf numFmtId="37" fontId="0" fillId="0" borderId="0" xfId="0" applyNumberFormat="1" applyFill="1" applyBorder="1" applyAlignment="1">
      <alignment horizontal="left"/>
    </xf>
    <xf numFmtId="0" fontId="45" fillId="0" borderId="0" xfId="0" applyFont="1" applyFill="1" applyBorder="1" applyAlignment="1">
      <alignment horizontal="left"/>
    </xf>
    <xf numFmtId="0" fontId="45" fillId="0" borderId="0" xfId="0" applyFont="1" applyFill="1" applyBorder="1"/>
    <xf numFmtId="166" fontId="0" fillId="0" borderId="0" xfId="0" applyNumberFormat="1" applyFill="1" applyBorder="1" applyAlignment="1">
      <alignment horizontal="left"/>
    </xf>
    <xf numFmtId="6" fontId="0" fillId="0" borderId="0" xfId="0" applyNumberFormat="1" applyFill="1" applyBorder="1" applyAlignment="1">
      <alignment horizontal="left"/>
    </xf>
    <xf numFmtId="8" fontId="0" fillId="0" borderId="0" xfId="0" applyNumberFormat="1" applyFill="1" applyBorder="1" applyAlignment="1">
      <alignment horizontal="left"/>
    </xf>
    <xf numFmtId="38" fontId="72" fillId="0" borderId="0" xfId="0" applyNumberFormat="1" applyFont="1" applyFill="1" applyBorder="1" applyAlignment="1">
      <alignment horizontal="left"/>
    </xf>
    <xf numFmtId="0" fontId="34" fillId="30" borderId="39" xfId="102" applyFont="1" applyFill="1" applyBorder="1" applyAlignment="1"/>
    <xf numFmtId="37" fontId="0" fillId="0" borderId="0" xfId="0" applyNumberFormat="1" applyAlignment="1">
      <alignment horizontal="left"/>
    </xf>
    <xf numFmtId="5" fontId="0" fillId="78" borderId="43" xfId="0" applyNumberFormat="1" applyFill="1" applyBorder="1" applyAlignment="1">
      <alignment horizontal="left"/>
    </xf>
    <xf numFmtId="176" fontId="0" fillId="0" borderId="0" xfId="0" applyNumberFormat="1" applyFill="1" applyBorder="1"/>
    <xf numFmtId="0" fontId="83" fillId="0" borderId="4" xfId="4" applyFont="1" applyBorder="1" applyAlignment="1">
      <alignment horizontal="left"/>
    </xf>
    <xf numFmtId="0" fontId="4" fillId="0" borderId="4" xfId="4" applyFont="1" applyFill="1" applyBorder="1" applyAlignment="1">
      <alignment horizontal="left"/>
    </xf>
    <xf numFmtId="0" fontId="64" fillId="0" borderId="0" xfId="0" applyFont="1" applyFill="1"/>
    <xf numFmtId="6" fontId="0" fillId="0" borderId="35" xfId="0" applyNumberFormat="1" applyBorder="1" applyAlignment="1">
      <alignment horizontal="left"/>
    </xf>
    <xf numFmtId="6" fontId="0" fillId="0" borderId="36" xfId="0" applyNumberFormat="1" applyBorder="1" applyAlignment="1">
      <alignment horizontal="left"/>
    </xf>
    <xf numFmtId="6" fontId="0" fillId="0" borderId="42" xfId="0" applyNumberFormat="1" applyBorder="1" applyAlignment="1">
      <alignment horizontal="left"/>
    </xf>
    <xf numFmtId="8" fontId="0" fillId="65" borderId="38" xfId="0" applyNumberFormat="1" applyFill="1" applyBorder="1" applyAlignment="1">
      <alignment horizontal="left"/>
    </xf>
    <xf numFmtId="8" fontId="0" fillId="65" borderId="43" xfId="0" applyNumberFormat="1" applyFill="1" applyBorder="1" applyAlignment="1">
      <alignment horizontal="left"/>
    </xf>
    <xf numFmtId="6" fontId="0" fillId="0" borderId="6" xfId="0" applyNumberFormat="1" applyBorder="1" applyAlignment="1">
      <alignment horizontal="left"/>
    </xf>
    <xf numFmtId="166" fontId="0" fillId="0" borderId="42" xfId="0" applyNumberFormat="1" applyBorder="1" applyAlignment="1">
      <alignment horizontal="left"/>
    </xf>
    <xf numFmtId="166" fontId="0" fillId="0" borderId="6" xfId="0" applyNumberFormat="1" applyBorder="1" applyAlignment="1">
      <alignment horizontal="left"/>
    </xf>
    <xf numFmtId="166" fontId="0" fillId="0" borderId="0" xfId="0" applyNumberFormat="1" applyBorder="1" applyAlignment="1">
      <alignment horizontal="left"/>
    </xf>
    <xf numFmtId="167" fontId="0" fillId="65" borderId="38" xfId="0" applyNumberFormat="1" applyFill="1" applyBorder="1" applyAlignment="1">
      <alignment horizontal="left"/>
    </xf>
    <xf numFmtId="167" fontId="0" fillId="65" borderId="43" xfId="0" applyNumberFormat="1" applyFill="1" applyBorder="1" applyAlignment="1">
      <alignment horizontal="left"/>
    </xf>
    <xf numFmtId="1" fontId="73" fillId="0" borderId="0" xfId="0" applyNumberFormat="1" applyFont="1" applyAlignment="1">
      <alignment horizontal="center"/>
    </xf>
    <xf numFmtId="166" fontId="83" fillId="0" borderId="36" xfId="0" applyNumberFormat="1" applyFont="1" applyBorder="1" applyAlignment="1">
      <alignment horizontal="left" vertical="center"/>
    </xf>
    <xf numFmtId="0" fontId="64" fillId="0" borderId="17" xfId="0" applyFont="1" applyBorder="1" applyAlignment="1">
      <alignment horizontal="left" vertical="center" wrapText="1"/>
    </xf>
    <xf numFmtId="8" fontId="0" fillId="0" borderId="0" xfId="0" applyNumberFormat="1"/>
    <xf numFmtId="0" fontId="0" fillId="80" borderId="42" xfId="0" applyFill="1" applyBorder="1" applyAlignment="1">
      <alignment vertical="center"/>
    </xf>
    <xf numFmtId="0" fontId="0" fillId="80" borderId="44" xfId="0" applyFill="1" applyBorder="1" applyAlignment="1">
      <alignment vertical="center"/>
    </xf>
    <xf numFmtId="0" fontId="0" fillId="80" borderId="38" xfId="0" applyFill="1" applyBorder="1" applyAlignment="1">
      <alignment vertical="center"/>
    </xf>
    <xf numFmtId="0" fontId="0" fillId="80" borderId="39" xfId="0" applyFill="1" applyBorder="1" applyAlignment="1">
      <alignment vertical="center"/>
    </xf>
    <xf numFmtId="38" fontId="0" fillId="82" borderId="42" xfId="0" applyNumberFormat="1" applyFill="1" applyBorder="1" applyAlignment="1">
      <alignment horizontal="left"/>
    </xf>
    <xf numFmtId="6" fontId="0" fillId="82" borderId="44" xfId="0" applyNumberFormat="1" applyFill="1" applyBorder="1" applyAlignment="1">
      <alignment horizontal="left"/>
    </xf>
    <xf numFmtId="167" fontId="0" fillId="0" borderId="0" xfId="0" applyNumberFormat="1" applyAlignment="1">
      <alignment horizontal="left"/>
    </xf>
    <xf numFmtId="167" fontId="64" fillId="0" borderId="0" xfId="0" applyNumberFormat="1" applyFont="1" applyFill="1" applyBorder="1" applyAlignment="1">
      <alignment horizontal="center"/>
    </xf>
    <xf numFmtId="0" fontId="64" fillId="0" borderId="4" xfId="0" applyFont="1" applyBorder="1" applyAlignment="1">
      <alignment horizontal="left" vertical="center" wrapText="1"/>
    </xf>
    <xf numFmtId="166" fontId="83" fillId="0" borderId="38" xfId="0" applyNumberFormat="1" applyFont="1" applyBorder="1" applyAlignment="1">
      <alignment horizontal="left" vertical="center"/>
    </xf>
    <xf numFmtId="166" fontId="83" fillId="0" borderId="43" xfId="0" applyNumberFormat="1" applyFont="1" applyBorder="1" applyAlignment="1">
      <alignment horizontal="left" vertical="center"/>
    </xf>
    <xf numFmtId="37" fontId="38" fillId="0" borderId="6" xfId="0" applyNumberFormat="1" applyFont="1" applyBorder="1" applyAlignment="1">
      <alignment horizontal="left"/>
    </xf>
    <xf numFmtId="37" fontId="38" fillId="0" borderId="0" xfId="0" applyNumberFormat="1" applyFont="1" applyBorder="1" applyAlignment="1">
      <alignment horizontal="left"/>
    </xf>
    <xf numFmtId="0" fontId="64" fillId="84" borderId="17" xfId="0" applyFont="1" applyFill="1" applyBorder="1" applyAlignment="1">
      <alignment horizontal="left" vertical="center" wrapText="1"/>
    </xf>
    <xf numFmtId="6" fontId="83" fillId="84" borderId="38" xfId="0" applyNumberFormat="1" applyFont="1" applyFill="1" applyBorder="1" applyAlignment="1">
      <alignment horizontal="left" vertical="center"/>
    </xf>
    <xf numFmtId="6" fontId="83" fillId="84" borderId="36" xfId="0" applyNumberFormat="1" applyFont="1" applyFill="1" applyBorder="1" applyAlignment="1">
      <alignment horizontal="left" vertical="center"/>
    </xf>
    <xf numFmtId="6" fontId="83" fillId="84" borderId="43" xfId="0" applyNumberFormat="1" applyFont="1" applyFill="1" applyBorder="1" applyAlignment="1">
      <alignment horizontal="left" vertical="center"/>
    </xf>
    <xf numFmtId="0" fontId="64" fillId="70" borderId="17" xfId="0" applyFont="1" applyFill="1" applyBorder="1" applyAlignment="1">
      <alignment horizontal="left" vertical="center" wrapText="1"/>
    </xf>
    <xf numFmtId="6" fontId="83" fillId="70" borderId="38" xfId="0" applyNumberFormat="1" applyFont="1" applyFill="1" applyBorder="1" applyAlignment="1">
      <alignment horizontal="left" vertical="center"/>
    </xf>
    <xf numFmtId="6" fontId="83" fillId="70" borderId="36" xfId="0" applyNumberFormat="1" applyFont="1" applyFill="1" applyBorder="1" applyAlignment="1">
      <alignment horizontal="left" vertical="center"/>
    </xf>
    <xf numFmtId="6" fontId="83" fillId="70" borderId="43" xfId="0" applyNumberFormat="1" applyFont="1" applyFill="1" applyBorder="1" applyAlignment="1">
      <alignment horizontal="left" vertical="center"/>
    </xf>
    <xf numFmtId="0" fontId="64" fillId="85" borderId="17" xfId="0" applyFont="1" applyFill="1" applyBorder="1" applyAlignment="1">
      <alignment horizontal="left" vertical="center" wrapText="1"/>
    </xf>
    <xf numFmtId="6" fontId="83" fillId="85" borderId="38" xfId="0" applyNumberFormat="1" applyFont="1" applyFill="1" applyBorder="1" applyAlignment="1">
      <alignment horizontal="left" vertical="center"/>
    </xf>
    <xf numFmtId="6" fontId="83" fillId="85" borderId="36" xfId="0" applyNumberFormat="1" applyFont="1" applyFill="1" applyBorder="1" applyAlignment="1">
      <alignment horizontal="left" vertical="center"/>
    </xf>
    <xf numFmtId="6" fontId="83" fillId="85" borderId="43" xfId="0" applyNumberFormat="1" applyFont="1" applyFill="1" applyBorder="1" applyAlignment="1">
      <alignment horizontal="left" vertical="center"/>
    </xf>
    <xf numFmtId="167" fontId="0" fillId="0" borderId="0" xfId="0" applyNumberFormat="1" applyFill="1" applyBorder="1" applyAlignment="1">
      <alignment horizontal="left"/>
    </xf>
    <xf numFmtId="169" fontId="0" fillId="0" borderId="0" xfId="0" applyNumberFormat="1" applyFill="1" applyBorder="1" applyAlignment="1">
      <alignment horizontal="left"/>
    </xf>
    <xf numFmtId="0" fontId="0" fillId="67" borderId="0" xfId="0" applyFill="1"/>
    <xf numFmtId="1" fontId="45" fillId="0" borderId="0" xfId="0" applyNumberFormat="1" applyFont="1" applyAlignment="1">
      <alignment horizontal="left"/>
    </xf>
    <xf numFmtId="10" fontId="0" fillId="0" borderId="0" xfId="3" applyNumberFormat="1" applyFont="1" applyAlignment="1">
      <alignment horizontal="left"/>
    </xf>
    <xf numFmtId="10" fontId="0" fillId="0" borderId="0" xfId="0" applyNumberFormat="1" applyAlignment="1">
      <alignment horizontal="left"/>
    </xf>
    <xf numFmtId="38" fontId="0" fillId="0" borderId="6" xfId="0" applyNumberFormat="1" applyFill="1" applyBorder="1" applyAlignment="1">
      <alignment horizontal="left"/>
    </xf>
    <xf numFmtId="6" fontId="0" fillId="0" borderId="12" xfId="0" applyNumberFormat="1" applyFill="1" applyBorder="1" applyAlignment="1">
      <alignment horizontal="left"/>
    </xf>
    <xf numFmtId="0" fontId="0" fillId="0" borderId="0" xfId="1" applyNumberFormat="1" applyFont="1" applyAlignment="1">
      <alignment horizontal="left"/>
    </xf>
    <xf numFmtId="0" fontId="64" fillId="65" borderId="37" xfId="0" applyFont="1" applyFill="1" applyBorder="1" applyAlignment="1">
      <alignment horizontal="left"/>
    </xf>
    <xf numFmtId="10" fontId="40" fillId="32" borderId="42" xfId="0" applyNumberFormat="1" applyFont="1" applyFill="1" applyBorder="1" applyAlignment="1">
      <alignment horizontal="left"/>
    </xf>
    <xf numFmtId="10" fontId="40" fillId="32" borderId="14" xfId="0" applyNumberFormat="1" applyFont="1" applyFill="1" applyBorder="1" applyAlignment="1">
      <alignment horizontal="left"/>
    </xf>
    <xf numFmtId="37" fontId="40" fillId="32" borderId="38" xfId="1" applyNumberFormat="1" applyFont="1" applyFill="1" applyBorder="1" applyAlignment="1">
      <alignment horizontal="left"/>
    </xf>
    <xf numFmtId="37" fontId="40" fillId="32" borderId="43" xfId="1" applyNumberFormat="1" applyFont="1" applyFill="1" applyBorder="1" applyAlignment="1">
      <alignment horizontal="left"/>
    </xf>
    <xf numFmtId="164" fontId="40" fillId="0" borderId="0" xfId="1" applyNumberFormat="1" applyFont="1" applyFill="1" applyAlignment="1">
      <alignment horizontal="left"/>
    </xf>
    <xf numFmtId="37" fontId="40" fillId="0" borderId="0" xfId="1" applyNumberFormat="1" applyFont="1" applyFill="1" applyAlignment="1">
      <alignment horizontal="left"/>
    </xf>
    <xf numFmtId="37" fontId="86" fillId="0" borderId="35" xfId="1" applyNumberFormat="1" applyFont="1" applyFill="1" applyBorder="1" applyAlignment="1">
      <alignment horizontal="left"/>
    </xf>
    <xf numFmtId="37" fontId="86" fillId="0" borderId="36" xfId="1" applyNumberFormat="1" applyFont="1" applyFill="1" applyBorder="1" applyAlignment="1">
      <alignment horizontal="left"/>
    </xf>
    <xf numFmtId="0" fontId="0" fillId="0" borderId="0" xfId="0" applyFont="1" applyAlignment="1">
      <alignment horizontal="left"/>
    </xf>
    <xf numFmtId="0" fontId="0" fillId="77" borderId="0" xfId="0" applyFont="1" applyFill="1"/>
    <xf numFmtId="43" fontId="82" fillId="29" borderId="17" xfId="33" applyFont="1" applyFill="1" applyBorder="1" applyAlignment="1">
      <alignment horizontal="left"/>
    </xf>
    <xf numFmtId="0" fontId="40" fillId="27" borderId="4" xfId="4" applyFont="1" applyFill="1" applyBorder="1" applyAlignment="1">
      <alignment horizontal="left"/>
    </xf>
    <xf numFmtId="0" fontId="40" fillId="27" borderId="5" xfId="4" applyFont="1" applyFill="1" applyBorder="1" applyAlignment="1">
      <alignment horizontal="left"/>
    </xf>
    <xf numFmtId="0" fontId="40" fillId="27" borderId="37" xfId="4" applyFont="1" applyFill="1" applyBorder="1" applyAlignment="1">
      <alignment horizontal="left"/>
    </xf>
    <xf numFmtId="0" fontId="87" fillId="27" borderId="5" xfId="4" applyFont="1" applyFill="1" applyBorder="1" applyAlignment="1">
      <alignment horizontal="left"/>
    </xf>
    <xf numFmtId="0" fontId="87" fillId="27" borderId="17" xfId="4" applyFont="1" applyFill="1" applyBorder="1" applyAlignment="1">
      <alignment horizontal="left"/>
    </xf>
    <xf numFmtId="0" fontId="40" fillId="29" borderId="40" xfId="4" applyFont="1" applyFill="1" applyBorder="1" applyAlignment="1">
      <alignment horizontal="left"/>
    </xf>
    <xf numFmtId="43" fontId="82" fillId="29" borderId="17" xfId="107" applyFont="1" applyFill="1" applyBorder="1" applyAlignment="1">
      <alignment horizontal="left"/>
    </xf>
    <xf numFmtId="0" fontId="40" fillId="27" borderId="5" xfId="102" applyFont="1" applyFill="1" applyBorder="1" applyAlignment="1">
      <alignment horizontal="left"/>
    </xf>
    <xf numFmtId="0" fontId="35" fillId="27" borderId="5" xfId="102" applyFont="1" applyFill="1" applyBorder="1" applyAlignment="1">
      <alignment horizontal="left"/>
    </xf>
    <xf numFmtId="0" fontId="82" fillId="29" borderId="41" xfId="102" applyFont="1" applyFill="1" applyBorder="1" applyAlignment="1">
      <alignment horizontal="left"/>
    </xf>
    <xf numFmtId="43" fontId="82" fillId="29" borderId="17" xfId="112" applyFont="1" applyFill="1" applyBorder="1" applyAlignment="1">
      <alignment horizontal="left"/>
    </xf>
    <xf numFmtId="0" fontId="40" fillId="27" borderId="4" xfId="102" applyFont="1" applyFill="1" applyBorder="1" applyAlignment="1">
      <alignment horizontal="left"/>
    </xf>
    <xf numFmtId="0" fontId="87" fillId="27" borderId="5" xfId="102" applyFont="1" applyFill="1" applyBorder="1" applyAlignment="1">
      <alignment horizontal="left"/>
    </xf>
    <xf numFmtId="0" fontId="40" fillId="29" borderId="41" xfId="102" applyFont="1" applyFill="1" applyBorder="1" applyAlignment="1">
      <alignment horizontal="left"/>
    </xf>
    <xf numFmtId="43" fontId="82" fillId="28" borderId="17" xfId="103" applyFont="1" applyFill="1" applyBorder="1" applyAlignment="1">
      <alignment horizontal="left"/>
    </xf>
    <xf numFmtId="0" fontId="40" fillId="27" borderId="37" xfId="102" applyFont="1" applyFill="1" applyBorder="1" applyAlignment="1">
      <alignment horizontal="left"/>
    </xf>
    <xf numFmtId="0" fontId="82" fillId="28" borderId="41" xfId="102" applyFont="1" applyFill="1" applyBorder="1" applyAlignment="1">
      <alignment horizontal="left"/>
    </xf>
    <xf numFmtId="0" fontId="40" fillId="32" borderId="4" xfId="0" applyFont="1" applyFill="1" applyBorder="1" applyAlignment="1">
      <alignment horizontal="left"/>
    </xf>
    <xf numFmtId="0" fontId="40" fillId="32" borderId="37" xfId="0" applyFont="1" applyFill="1" applyBorder="1" applyAlignment="1">
      <alignment horizontal="left"/>
    </xf>
    <xf numFmtId="0" fontId="40" fillId="0" borderId="0" xfId="0" applyFont="1" applyFill="1" applyBorder="1" applyAlignment="1">
      <alignment horizontal="left"/>
    </xf>
    <xf numFmtId="0" fontId="86" fillId="0" borderId="17" xfId="0" applyFont="1" applyFill="1" applyBorder="1" applyAlignment="1">
      <alignment horizontal="left"/>
    </xf>
    <xf numFmtId="0" fontId="64" fillId="0" borderId="0" xfId="0" applyFont="1"/>
    <xf numFmtId="167" fontId="64" fillId="0" borderId="0" xfId="0" applyNumberFormat="1" applyFont="1"/>
    <xf numFmtId="14" fontId="64" fillId="0" borderId="0" xfId="0" applyNumberFormat="1" applyFont="1"/>
    <xf numFmtId="0" fontId="64" fillId="0" borderId="0" xfId="0" applyFont="1" applyFill="1" applyBorder="1"/>
    <xf numFmtId="167" fontId="64" fillId="0" borderId="0" xfId="0" applyNumberFormat="1" applyFont="1" applyFill="1" applyBorder="1"/>
    <xf numFmtId="14" fontId="64" fillId="0" borderId="0" xfId="0" applyNumberFormat="1" applyFont="1" applyFill="1" applyBorder="1"/>
    <xf numFmtId="2" fontId="64" fillId="0" borderId="0" xfId="0" applyNumberFormat="1" applyFont="1" applyFill="1" applyBorder="1"/>
    <xf numFmtId="165" fontId="0" fillId="30" borderId="0" xfId="0" applyNumberFormat="1" applyFill="1" applyBorder="1"/>
    <xf numFmtId="0" fontId="0" fillId="30" borderId="0" xfId="0" applyFill="1" applyBorder="1" applyAlignment="1">
      <alignment horizontal="center"/>
    </xf>
    <xf numFmtId="8" fontId="0" fillId="30" borderId="0" xfId="0" applyNumberFormat="1" applyFill="1" applyBorder="1"/>
    <xf numFmtId="0" fontId="0" fillId="83" borderId="76" xfId="0" applyFill="1" applyBorder="1"/>
    <xf numFmtId="0" fontId="0" fillId="83" borderId="77" xfId="0" applyFill="1" applyBorder="1" applyAlignment="1">
      <alignment horizontal="left"/>
    </xf>
    <xf numFmtId="0" fontId="0" fillId="77" borderId="0" xfId="0" applyFill="1"/>
    <xf numFmtId="0" fontId="77" fillId="0" borderId="0" xfId="0" applyFont="1"/>
    <xf numFmtId="0" fontId="72" fillId="0" borderId="0" xfId="0" applyFont="1" applyFill="1" applyBorder="1"/>
    <xf numFmtId="4" fontId="0" fillId="31" borderId="6" xfId="0" applyNumberFormat="1" applyFill="1" applyBorder="1" applyAlignment="1">
      <alignment horizontal="left"/>
    </xf>
    <xf numFmtId="4" fontId="0" fillId="31" borderId="0" xfId="0" applyNumberFormat="1" applyFill="1" applyBorder="1" applyAlignment="1">
      <alignment horizontal="left"/>
    </xf>
    <xf numFmtId="0" fontId="0" fillId="86" borderId="11" xfId="0" applyFill="1" applyBorder="1"/>
    <xf numFmtId="0" fontId="4" fillId="0" borderId="0" xfId="0" applyFont="1"/>
    <xf numFmtId="0" fontId="64" fillId="0" borderId="0" xfId="0" applyFont="1"/>
    <xf numFmtId="0" fontId="64" fillId="0" borderId="0" xfId="0" applyFont="1" applyFill="1" applyBorder="1"/>
    <xf numFmtId="0" fontId="0" fillId="0" borderId="0" xfId="0"/>
    <xf numFmtId="0" fontId="0" fillId="0" borderId="0" xfId="0" applyAlignment="1">
      <alignment horizontal="left"/>
    </xf>
    <xf numFmtId="165" fontId="0" fillId="0" borderId="0" xfId="0" applyNumberFormat="1" applyAlignment="1">
      <alignment horizontal="left"/>
    </xf>
    <xf numFmtId="38" fontId="0" fillId="0" borderId="0" xfId="0" applyNumberFormat="1" applyAlignment="1">
      <alignment horizontal="left"/>
    </xf>
    <xf numFmtId="38" fontId="0" fillId="0" borderId="43" xfId="0" applyNumberFormat="1" applyBorder="1" applyAlignment="1">
      <alignment horizontal="left"/>
    </xf>
    <xf numFmtId="6" fontId="0" fillId="0" borderId="14" xfId="0" applyNumberFormat="1" applyBorder="1" applyAlignment="1">
      <alignment horizontal="left"/>
    </xf>
    <xf numFmtId="6" fontId="0" fillId="0" borderId="0" xfId="0" applyNumberFormat="1" applyBorder="1" applyAlignment="1">
      <alignment horizontal="left"/>
    </xf>
    <xf numFmtId="6" fontId="0" fillId="0" borderId="43" xfId="0" applyNumberFormat="1" applyBorder="1" applyAlignment="1">
      <alignment horizontal="left"/>
    </xf>
    <xf numFmtId="6" fontId="0" fillId="0" borderId="0" xfId="0" applyNumberFormat="1" applyAlignment="1">
      <alignment horizontal="left"/>
    </xf>
    <xf numFmtId="0" fontId="4" fillId="0" borderId="0" xfId="4" applyFont="1" applyAlignment="1">
      <alignment horizontal="left"/>
    </xf>
    <xf numFmtId="0" fontId="32" fillId="0" borderId="6" xfId="4" applyFont="1" applyBorder="1" applyAlignment="1">
      <alignment horizontal="left"/>
    </xf>
    <xf numFmtId="0" fontId="32" fillId="0" borderId="38" xfId="4" applyFont="1" applyBorder="1" applyAlignment="1">
      <alignment horizontal="left"/>
    </xf>
    <xf numFmtId="0" fontId="2" fillId="0" borderId="0" xfId="4" applyAlignment="1">
      <alignment horizontal="left"/>
    </xf>
    <xf numFmtId="0" fontId="32" fillId="0" borderId="4" xfId="4" applyFont="1" applyBorder="1" applyAlignment="1">
      <alignment horizontal="left"/>
    </xf>
    <xf numFmtId="0" fontId="32" fillId="0" borderId="5" xfId="4" applyFont="1" applyBorder="1" applyAlignment="1">
      <alignment horizontal="left"/>
    </xf>
    <xf numFmtId="0" fontId="32" fillId="0" borderId="37" xfId="4" applyFont="1" applyBorder="1" applyAlignment="1">
      <alignment horizontal="left"/>
    </xf>
    <xf numFmtId="0" fontId="4" fillId="0" borderId="4" xfId="4" applyFont="1" applyBorder="1" applyAlignment="1">
      <alignment horizontal="left"/>
    </xf>
    <xf numFmtId="0" fontId="4" fillId="0" borderId="5" xfId="4" applyFont="1" applyBorder="1" applyAlignment="1">
      <alignment horizontal="left"/>
    </xf>
    <xf numFmtId="0" fontId="4" fillId="0" borderId="37" xfId="4" applyFont="1" applyBorder="1" applyAlignment="1">
      <alignment horizontal="left"/>
    </xf>
    <xf numFmtId="38" fontId="0" fillId="0" borderId="14" xfId="0" applyNumberFormat="1" applyBorder="1" applyAlignment="1">
      <alignment horizontal="left"/>
    </xf>
    <xf numFmtId="38" fontId="0" fillId="0" borderId="0" xfId="0" applyNumberFormat="1" applyBorder="1" applyAlignment="1">
      <alignment horizontal="left"/>
    </xf>
    <xf numFmtId="8" fontId="0" fillId="0" borderId="14" xfId="0" applyNumberFormat="1" applyBorder="1" applyAlignment="1">
      <alignment horizontal="left"/>
    </xf>
    <xf numFmtId="8" fontId="0" fillId="0" borderId="0" xfId="0" applyNumberFormat="1" applyBorder="1" applyAlignment="1">
      <alignment horizontal="left"/>
    </xf>
    <xf numFmtId="8" fontId="0" fillId="0" borderId="43" xfId="0" applyNumberFormat="1" applyBorder="1" applyAlignment="1">
      <alignment horizontal="left"/>
    </xf>
    <xf numFmtId="0" fontId="4" fillId="0" borderId="0" xfId="4" applyFont="1" applyBorder="1" applyAlignment="1">
      <alignment horizontal="left"/>
    </xf>
    <xf numFmtId="0" fontId="72" fillId="30" borderId="0" xfId="0" applyFont="1" applyFill="1" applyAlignment="1">
      <alignment horizontal="left"/>
    </xf>
    <xf numFmtId="5" fontId="72" fillId="30" borderId="0" xfId="0" applyNumberFormat="1" applyFont="1" applyFill="1" applyAlignment="1">
      <alignment horizontal="left"/>
    </xf>
    <xf numFmtId="0" fontId="72" fillId="0" borderId="0" xfId="0" applyFont="1" applyAlignment="1">
      <alignment horizontal="left"/>
    </xf>
    <xf numFmtId="0" fontId="73" fillId="0" borderId="0" xfId="0" applyFont="1" applyAlignment="1">
      <alignment horizontal="center"/>
    </xf>
    <xf numFmtId="0" fontId="4" fillId="0" borderId="17" xfId="4" applyFont="1" applyBorder="1" applyAlignment="1">
      <alignment horizontal="left"/>
    </xf>
    <xf numFmtId="6" fontId="64" fillId="0" borderId="35" xfId="0" applyNumberFormat="1" applyFont="1" applyBorder="1" applyAlignment="1">
      <alignment horizontal="left"/>
    </xf>
    <xf numFmtId="6" fontId="64" fillId="0" borderId="36" xfId="0" applyNumberFormat="1" applyFont="1" applyBorder="1" applyAlignment="1">
      <alignment horizontal="left"/>
    </xf>
    <xf numFmtId="0" fontId="83" fillId="0" borderId="4" xfId="4" applyFont="1" applyBorder="1" applyAlignment="1">
      <alignment horizontal="left"/>
    </xf>
    <xf numFmtId="6" fontId="64" fillId="0" borderId="42" xfId="0" applyNumberFormat="1" applyFont="1" applyBorder="1" applyAlignment="1">
      <alignment horizontal="left"/>
    </xf>
    <xf numFmtId="6" fontId="64" fillId="0" borderId="14" xfId="0" applyNumberFormat="1" applyFont="1" applyBorder="1" applyAlignment="1">
      <alignment horizontal="left"/>
    </xf>
    <xf numFmtId="6" fontId="64" fillId="0" borderId="6" xfId="0" applyNumberFormat="1" applyFont="1" applyBorder="1" applyAlignment="1">
      <alignment horizontal="left"/>
    </xf>
    <xf numFmtId="6" fontId="64" fillId="0" borderId="0" xfId="0" applyNumberFormat="1" applyFont="1" applyBorder="1" applyAlignment="1">
      <alignment horizontal="left"/>
    </xf>
    <xf numFmtId="0" fontId="64" fillId="0" borderId="37" xfId="0" applyFont="1" applyBorder="1" applyAlignment="1">
      <alignment horizontal="left"/>
    </xf>
    <xf numFmtId="8" fontId="64" fillId="0" borderId="38" xfId="0" applyNumberFormat="1" applyFont="1" applyBorder="1" applyAlignment="1">
      <alignment horizontal="left"/>
    </xf>
    <xf numFmtId="8" fontId="64" fillId="0" borderId="43" xfId="0" applyNumberFormat="1" applyFont="1" applyBorder="1" applyAlignment="1">
      <alignment horizontal="left"/>
    </xf>
    <xf numFmtId="0" fontId="4" fillId="0" borderId="4" xfId="4" applyFont="1" applyFill="1" applyBorder="1" applyAlignment="1">
      <alignment horizontal="left"/>
    </xf>
    <xf numFmtId="166" fontId="83" fillId="0" borderId="6" xfId="0" applyNumberFormat="1" applyFont="1" applyBorder="1" applyAlignment="1">
      <alignment horizontal="left"/>
    </xf>
    <xf numFmtId="166" fontId="83" fillId="0" borderId="0" xfId="0" applyNumberFormat="1" applyFont="1" applyBorder="1" applyAlignment="1">
      <alignment horizontal="left"/>
    </xf>
    <xf numFmtId="167" fontId="83" fillId="0" borderId="38" xfId="0" applyNumberFormat="1" applyFont="1" applyBorder="1" applyAlignment="1">
      <alignment horizontal="left"/>
    </xf>
    <xf numFmtId="167" fontId="83" fillId="0" borderId="43" xfId="0" applyNumberFormat="1" applyFont="1" applyBorder="1" applyAlignment="1">
      <alignment horizontal="left"/>
    </xf>
    <xf numFmtId="0" fontId="64" fillId="0" borderId="17" xfId="0" applyFont="1" applyBorder="1" applyAlignment="1">
      <alignment horizontal="left" vertical="center" wrapText="1"/>
    </xf>
    <xf numFmtId="166" fontId="83" fillId="0" borderId="36" xfId="0" applyNumberFormat="1" applyFont="1" applyBorder="1" applyAlignment="1">
      <alignment horizontal="left" vertical="center"/>
    </xf>
    <xf numFmtId="166" fontId="83" fillId="0" borderId="42" xfId="0" applyNumberFormat="1" applyFont="1" applyBorder="1" applyAlignment="1">
      <alignment horizontal="left"/>
    </xf>
    <xf numFmtId="166" fontId="83" fillId="0" borderId="14" xfId="0" applyNumberFormat="1" applyFont="1" applyBorder="1" applyAlignment="1">
      <alignment horizontal="left"/>
    </xf>
    <xf numFmtId="0" fontId="73" fillId="0" borderId="0" xfId="0" applyFont="1" applyAlignment="1">
      <alignment horizontal="left"/>
    </xf>
    <xf numFmtId="0" fontId="0" fillId="0" borderId="79" xfId="0" applyBorder="1"/>
    <xf numFmtId="37" fontId="0" fillId="0" borderId="43" xfId="1" applyNumberFormat="1" applyFont="1" applyBorder="1" applyAlignment="1">
      <alignment horizontal="left"/>
    </xf>
    <xf numFmtId="3" fontId="0" fillId="0" borderId="43" xfId="1" applyNumberFormat="1" applyFont="1" applyBorder="1" applyAlignment="1">
      <alignment horizontal="left"/>
    </xf>
    <xf numFmtId="3" fontId="1" fillId="0" borderId="43" xfId="1" applyNumberFormat="1" applyFont="1" applyBorder="1" applyAlignment="1">
      <alignment horizontal="left"/>
    </xf>
    <xf numFmtId="3" fontId="45" fillId="0" borderId="43" xfId="1" applyNumberFormat="1" applyFont="1" applyBorder="1" applyAlignment="1">
      <alignment horizontal="left"/>
    </xf>
    <xf numFmtId="3" fontId="0" fillId="0" borderId="43" xfId="0" applyNumberFormat="1" applyBorder="1"/>
    <xf numFmtId="3" fontId="0" fillId="0" borderId="43" xfId="0" applyNumberFormat="1" applyBorder="1" applyAlignment="1">
      <alignment horizontal="left"/>
    </xf>
    <xf numFmtId="174" fontId="0" fillId="0" borderId="43" xfId="0" applyNumberFormat="1" applyBorder="1" applyAlignment="1">
      <alignment horizontal="left"/>
    </xf>
    <xf numFmtId="0" fontId="45" fillId="0" borderId="43" xfId="1" applyNumberFormat="1" applyFont="1" applyBorder="1" applyAlignment="1">
      <alignment horizontal="left"/>
    </xf>
    <xf numFmtId="39" fontId="0" fillId="70" borderId="0" xfId="1" applyNumberFormat="1" applyFont="1" applyFill="1" applyBorder="1" applyAlignment="1">
      <alignment horizontal="left"/>
    </xf>
    <xf numFmtId="0" fontId="0" fillId="66" borderId="11" xfId="0" applyFill="1" applyBorder="1"/>
    <xf numFmtId="37" fontId="0" fillId="66" borderId="0" xfId="1" applyNumberFormat="1" applyFont="1" applyFill="1" applyBorder="1" applyAlignment="1">
      <alignment horizontal="left"/>
    </xf>
    <xf numFmtId="0" fontId="0" fillId="85" borderId="11" xfId="0" applyFill="1" applyBorder="1"/>
    <xf numFmtId="37" fontId="0" fillId="85" borderId="0" xfId="1" applyNumberFormat="1" applyFont="1" applyFill="1" applyBorder="1" applyAlignment="1">
      <alignment horizontal="left"/>
    </xf>
    <xf numFmtId="165" fontId="45" fillId="0" borderId="49" xfId="0" applyNumberFormat="1" applyFont="1" applyFill="1" applyBorder="1" applyAlignment="1">
      <alignment horizontal="left"/>
    </xf>
    <xf numFmtId="0" fontId="45" fillId="77" borderId="48" xfId="0" applyFont="1" applyFill="1" applyBorder="1"/>
    <xf numFmtId="39" fontId="0" fillId="86" borderId="0" xfId="1" applyNumberFormat="1" applyFont="1" applyFill="1" applyBorder="1" applyAlignment="1">
      <alignment horizontal="left"/>
    </xf>
    <xf numFmtId="0" fontId="0" fillId="87" borderId="79" xfId="0" applyFill="1" applyBorder="1"/>
    <xf numFmtId="37" fontId="0" fillId="87" borderId="43" xfId="1" applyNumberFormat="1" applyFont="1" applyFill="1" applyBorder="1" applyAlignment="1">
      <alignment horizontal="left"/>
    </xf>
    <xf numFmtId="0" fontId="0" fillId="84" borderId="79" xfId="0" applyFill="1" applyBorder="1"/>
    <xf numFmtId="37" fontId="0" fillId="84" borderId="43" xfId="1" applyNumberFormat="1" applyFont="1" applyFill="1" applyBorder="1" applyAlignment="1">
      <alignment horizontal="left"/>
    </xf>
    <xf numFmtId="0" fontId="0" fillId="0" borderId="80" xfId="0" applyBorder="1"/>
    <xf numFmtId="37" fontId="0" fillId="0" borderId="36" xfId="1" applyNumberFormat="1" applyFont="1" applyBorder="1" applyAlignment="1">
      <alignment horizontal="left"/>
    </xf>
    <xf numFmtId="37" fontId="0" fillId="0" borderId="36" xfId="1" applyNumberFormat="1" applyFont="1" applyFill="1" applyBorder="1" applyAlignment="1">
      <alignment horizontal="left"/>
    </xf>
    <xf numFmtId="37" fontId="0" fillId="0" borderId="43" xfId="1" applyNumberFormat="1" applyFont="1" applyFill="1" applyBorder="1" applyAlignment="1">
      <alignment horizontal="left"/>
    </xf>
    <xf numFmtId="0" fontId="0" fillId="68" borderId="11" xfId="0" applyFill="1" applyBorder="1"/>
    <xf numFmtId="0" fontId="0" fillId="88" borderId="11" xfId="0" applyFill="1" applyBorder="1"/>
    <xf numFmtId="37" fontId="0" fillId="88" borderId="0" xfId="1" applyNumberFormat="1" applyFont="1" applyFill="1" applyBorder="1" applyAlignment="1">
      <alignment horizontal="left"/>
    </xf>
    <xf numFmtId="37" fontId="0" fillId="88" borderId="0" xfId="0" applyNumberFormat="1" applyFill="1" applyAlignment="1">
      <alignment horizontal="left"/>
    </xf>
    <xf numFmtId="39" fontId="0" fillId="68" borderId="0" xfId="1" applyNumberFormat="1" applyFont="1" applyFill="1" applyBorder="1" applyAlignment="1">
      <alignment horizontal="left"/>
    </xf>
    <xf numFmtId="0" fontId="0" fillId="89" borderId="79" xfId="0" applyFill="1" applyBorder="1"/>
    <xf numFmtId="37" fontId="0" fillId="89" borderId="43" xfId="1" applyNumberFormat="1" applyFont="1" applyFill="1" applyBorder="1" applyAlignment="1">
      <alignment horizontal="left"/>
    </xf>
    <xf numFmtId="0" fontId="45" fillId="0" borderId="68" xfId="0" applyFont="1" applyFill="1" applyBorder="1" applyAlignment="1">
      <alignment horizontal="left"/>
    </xf>
    <xf numFmtId="40" fontId="0" fillId="70" borderId="0" xfId="0" applyNumberFormat="1" applyFill="1" applyBorder="1" applyAlignment="1">
      <alignment horizontal="left"/>
    </xf>
    <xf numFmtId="38" fontId="0" fillId="0" borderId="78" xfId="1" applyNumberFormat="1" applyFont="1" applyBorder="1" applyAlignment="1">
      <alignment horizontal="left"/>
    </xf>
    <xf numFmtId="38" fontId="0" fillId="65" borderId="36" xfId="0" applyNumberFormat="1" applyFill="1" applyBorder="1" applyAlignment="1">
      <alignment horizontal="left"/>
    </xf>
    <xf numFmtId="1" fontId="45" fillId="0" borderId="0" xfId="1" applyNumberFormat="1" applyFont="1" applyBorder="1" applyAlignment="1">
      <alignment horizontal="left"/>
    </xf>
    <xf numFmtId="38" fontId="0" fillId="66" borderId="0" xfId="3" applyNumberFormat="1" applyFont="1" applyFill="1" applyBorder="1" applyAlignment="1">
      <alignment horizontal="left"/>
    </xf>
    <xf numFmtId="40" fontId="1" fillId="86" borderId="0" xfId="1" applyNumberFormat="1" applyFont="1" applyFill="1" applyBorder="1" applyAlignment="1">
      <alignment horizontal="left"/>
    </xf>
    <xf numFmtId="3" fontId="0" fillId="87" borderId="43" xfId="0" applyNumberFormat="1" applyFont="1" applyFill="1" applyBorder="1" applyAlignment="1">
      <alignment horizontal="left"/>
    </xf>
    <xf numFmtId="3" fontId="1" fillId="87" borderId="43" xfId="1" applyNumberFormat="1" applyFont="1" applyFill="1" applyBorder="1" applyAlignment="1">
      <alignment horizontal="left"/>
    </xf>
    <xf numFmtId="38" fontId="1" fillId="0" borderId="43" xfId="1" applyNumberFormat="1" applyFont="1" applyFill="1" applyBorder="1" applyAlignment="1">
      <alignment horizontal="left"/>
    </xf>
    <xf numFmtId="38" fontId="1" fillId="0" borderId="43" xfId="1" applyNumberFormat="1" applyFont="1" applyBorder="1" applyAlignment="1">
      <alignment horizontal="left"/>
    </xf>
    <xf numFmtId="37" fontId="1" fillId="0" borderId="81" xfId="1" applyNumberFormat="1" applyFont="1" applyBorder="1" applyAlignment="1">
      <alignment horizontal="left"/>
    </xf>
    <xf numFmtId="38" fontId="0" fillId="88" borderId="0" xfId="0" applyNumberFormat="1" applyFill="1" applyBorder="1" applyAlignment="1">
      <alignment horizontal="left"/>
    </xf>
    <xf numFmtId="40" fontId="0" fillId="68" borderId="0" xfId="1" applyNumberFormat="1" applyFont="1" applyFill="1" applyBorder="1" applyAlignment="1">
      <alignment horizontal="left"/>
    </xf>
    <xf numFmtId="40" fontId="1" fillId="68" borderId="0" xfId="1" applyNumberFormat="1" applyFont="1" applyFill="1" applyBorder="1" applyAlignment="1">
      <alignment horizontal="left"/>
    </xf>
    <xf numFmtId="37" fontId="1" fillId="89" borderId="43" xfId="1" applyNumberFormat="1" applyFont="1" applyFill="1" applyBorder="1" applyAlignment="1">
      <alignment horizontal="left"/>
    </xf>
    <xf numFmtId="38" fontId="0" fillId="0" borderId="36" xfId="3" applyNumberFormat="1" applyFont="1" applyBorder="1" applyAlignment="1">
      <alignment horizontal="left"/>
    </xf>
    <xf numFmtId="0" fontId="0" fillId="0" borderId="82" xfId="0" applyBorder="1"/>
    <xf numFmtId="38" fontId="0" fillId="0" borderId="81" xfId="0" applyNumberFormat="1" applyFont="1" applyFill="1" applyBorder="1" applyAlignment="1">
      <alignment horizontal="left"/>
    </xf>
    <xf numFmtId="38" fontId="1" fillId="0" borderId="36" xfId="1" applyNumberFormat="1" applyFont="1" applyBorder="1" applyAlignment="1">
      <alignment horizontal="left"/>
    </xf>
    <xf numFmtId="167" fontId="0" fillId="0" borderId="14" xfId="0" applyNumberFormat="1" applyBorder="1" applyAlignment="1">
      <alignment horizontal="left"/>
    </xf>
    <xf numFmtId="0" fontId="4" fillId="0" borderId="44" xfId="4" applyFont="1" applyBorder="1" applyAlignment="1">
      <alignment horizontal="left"/>
    </xf>
    <xf numFmtId="174" fontId="45" fillId="0" borderId="0" xfId="0" applyNumberFormat="1" applyFont="1" applyBorder="1" applyAlignment="1">
      <alignment horizontal="center"/>
    </xf>
    <xf numFmtId="8" fontId="64" fillId="0" borderId="0" xfId="0" applyNumberFormat="1" applyFont="1" applyBorder="1" applyAlignment="1">
      <alignment horizontal="center"/>
    </xf>
    <xf numFmtId="8" fontId="64" fillId="0" borderId="43" xfId="0" applyNumberFormat="1" applyFont="1" applyBorder="1" applyAlignment="1">
      <alignment horizontal="center"/>
    </xf>
    <xf numFmtId="166" fontId="83" fillId="0" borderId="0" xfId="0" applyNumberFormat="1" applyFont="1" applyFill="1" applyBorder="1" applyAlignment="1">
      <alignment horizontal="left" vertical="center"/>
    </xf>
    <xf numFmtId="6" fontId="83" fillId="0" borderId="0" xfId="0" applyNumberFormat="1" applyFont="1" applyFill="1" applyBorder="1" applyAlignment="1">
      <alignment horizontal="left" vertical="center"/>
    </xf>
    <xf numFmtId="8" fontId="0" fillId="0" borderId="0" xfId="0" applyNumberFormat="1" applyFill="1" applyBorder="1"/>
    <xf numFmtId="1" fontId="73" fillId="0" borderId="0" xfId="0" applyNumberFormat="1" applyFont="1" applyFill="1" applyBorder="1" applyAlignment="1">
      <alignment horizontal="center"/>
    </xf>
    <xf numFmtId="0" fontId="45" fillId="0" borderId="83" xfId="0" applyFont="1" applyBorder="1" applyAlignment="1">
      <alignment horizontal="left"/>
    </xf>
    <xf numFmtId="3" fontId="45" fillId="0" borderId="83" xfId="0" applyNumberFormat="1" applyFont="1" applyBorder="1"/>
    <xf numFmtId="38" fontId="0" fillId="0" borderId="78" xfId="0" applyNumberFormat="1" applyFill="1" applyBorder="1" applyAlignment="1">
      <alignment horizontal="left"/>
    </xf>
    <xf numFmtId="164" fontId="0" fillId="0" borderId="0" xfId="1" applyNumberFormat="1" applyFont="1" applyBorder="1" applyAlignment="1">
      <alignment horizontal="left"/>
    </xf>
    <xf numFmtId="43" fontId="31" fillId="29" borderId="17" xfId="33" applyFont="1" applyFill="1" applyBorder="1" applyAlignment="1">
      <alignment horizontal="center"/>
    </xf>
    <xf numFmtId="0" fontId="32" fillId="27" borderId="4" xfId="4" applyFont="1" applyFill="1" applyBorder="1" applyAlignment="1">
      <alignment horizontal="center"/>
    </xf>
    <xf numFmtId="0" fontId="32" fillId="27" borderId="5" xfId="4" applyFont="1" applyFill="1" applyBorder="1" applyAlignment="1">
      <alignment horizontal="center"/>
    </xf>
    <xf numFmtId="0" fontId="32" fillId="27" borderId="37" xfId="4" applyFont="1" applyFill="1" applyBorder="1" applyAlignment="1">
      <alignment horizontal="center"/>
    </xf>
    <xf numFmtId="0" fontId="33" fillId="27" borderId="5" xfId="4" applyFont="1" applyFill="1" applyBorder="1" applyAlignment="1">
      <alignment horizontal="center"/>
    </xf>
    <xf numFmtId="0" fontId="33" fillId="27" borderId="4" xfId="4" applyFont="1" applyFill="1" applyBorder="1" applyAlignment="1">
      <alignment horizontal="center"/>
    </xf>
    <xf numFmtId="0" fontId="32" fillId="29" borderId="40" xfId="4" applyFont="1" applyFill="1" applyBorder="1" applyAlignment="1">
      <alignment horizontal="center"/>
    </xf>
    <xf numFmtId="43" fontId="31" fillId="29" borderId="17" xfId="107" applyFont="1" applyFill="1" applyBorder="1" applyAlignment="1">
      <alignment horizontal="center"/>
    </xf>
    <xf numFmtId="0" fontId="4" fillId="27" borderId="5" xfId="102" applyFont="1" applyFill="1" applyBorder="1" applyAlignment="1">
      <alignment horizontal="center"/>
    </xf>
    <xf numFmtId="0" fontId="32" fillId="27" borderId="5" xfId="102" applyFont="1" applyFill="1" applyBorder="1" applyAlignment="1">
      <alignment horizontal="center"/>
    </xf>
    <xf numFmtId="0" fontId="36" fillId="27" borderId="5" xfId="102" applyFont="1" applyFill="1" applyBorder="1" applyAlignment="1">
      <alignment horizontal="center"/>
    </xf>
    <xf numFmtId="0" fontId="31" fillId="29" borderId="41" xfId="102" applyFont="1" applyFill="1" applyBorder="1" applyAlignment="1">
      <alignment horizontal="center"/>
    </xf>
    <xf numFmtId="3" fontId="31" fillId="29" borderId="40" xfId="102" applyNumberFormat="1" applyFont="1" applyFill="1" applyBorder="1" applyAlignment="1">
      <alignment horizontal="left"/>
    </xf>
    <xf numFmtId="3" fontId="31" fillId="29" borderId="45" xfId="102" applyNumberFormat="1" applyFont="1" applyFill="1" applyBorder="1" applyAlignment="1">
      <alignment horizontal="left"/>
    </xf>
    <xf numFmtId="43" fontId="31" fillId="29" borderId="17" xfId="112" applyFont="1" applyFill="1" applyBorder="1" applyAlignment="1">
      <alignment horizontal="center"/>
    </xf>
    <xf numFmtId="0" fontId="32" fillId="27" borderId="4" xfId="102" applyFont="1" applyFill="1" applyBorder="1" applyAlignment="1">
      <alignment horizontal="center"/>
    </xf>
    <xf numFmtId="0" fontId="33" fillId="27" borderId="5" xfId="102" applyFont="1" applyFill="1" applyBorder="1" applyAlignment="1">
      <alignment horizontal="center"/>
    </xf>
    <xf numFmtId="0" fontId="32" fillId="29" borderId="40" xfId="102" applyFont="1" applyFill="1" applyBorder="1" applyAlignment="1">
      <alignment horizontal="center"/>
    </xf>
    <xf numFmtId="43" fontId="0" fillId="0" borderId="0" xfId="1" applyFont="1"/>
    <xf numFmtId="43" fontId="31" fillId="28" borderId="17" xfId="103" applyFont="1" applyFill="1" applyBorder="1" applyAlignment="1">
      <alignment horizontal="center"/>
    </xf>
    <xf numFmtId="0" fontId="4" fillId="27" borderId="4" xfId="102" applyFont="1" applyFill="1" applyBorder="1" applyAlignment="1">
      <alignment horizontal="center"/>
    </xf>
    <xf numFmtId="0" fontId="32" fillId="27" borderId="37" xfId="102" applyFont="1" applyFill="1" applyBorder="1" applyAlignment="1">
      <alignment horizontal="center"/>
    </xf>
    <xf numFmtId="0" fontId="31" fillId="28" borderId="40" xfId="102" applyFont="1" applyFill="1" applyBorder="1" applyAlignment="1">
      <alignment horizontal="center"/>
    </xf>
    <xf numFmtId="0" fontId="3" fillId="32" borderId="4" xfId="0" applyFont="1" applyFill="1" applyBorder="1" applyAlignment="1">
      <alignment horizontal="center"/>
    </xf>
    <xf numFmtId="10" fontId="3" fillId="32" borderId="42" xfId="0" applyNumberFormat="1" applyFont="1" applyFill="1" applyBorder="1" applyAlignment="1">
      <alignment horizontal="left"/>
    </xf>
    <xf numFmtId="0" fontId="3" fillId="32" borderId="37" xfId="0" applyFont="1" applyFill="1" applyBorder="1" applyAlignment="1">
      <alignment horizontal="center"/>
    </xf>
    <xf numFmtId="37" fontId="3" fillId="32" borderId="38" xfId="1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37" fontId="3" fillId="0" borderId="0" xfId="1" applyNumberFormat="1" applyFont="1" applyFill="1"/>
    <xf numFmtId="0" fontId="39" fillId="0" borderId="17" xfId="0" applyFont="1" applyFill="1" applyBorder="1" applyAlignment="1">
      <alignment horizontal="center"/>
    </xf>
    <xf numFmtId="3" fontId="39" fillId="0" borderId="35" xfId="1" applyNumberFormat="1" applyFont="1" applyFill="1" applyBorder="1" applyAlignment="1">
      <alignment horizontal="left"/>
    </xf>
    <xf numFmtId="3" fontId="39" fillId="0" borderId="36" xfId="1" applyNumberFormat="1" applyFont="1" applyFill="1" applyBorder="1" applyAlignment="1">
      <alignment horizontal="left"/>
    </xf>
    <xf numFmtId="0" fontId="0" fillId="90" borderId="0" xfId="0" applyFill="1"/>
    <xf numFmtId="0" fontId="0" fillId="92" borderId="4" xfId="0" applyFill="1" applyBorder="1"/>
    <xf numFmtId="38" fontId="0" fillId="93" borderId="4" xfId="0" applyNumberFormat="1" applyFill="1" applyBorder="1" applyAlignment="1">
      <alignment horizontal="center"/>
    </xf>
    <xf numFmtId="38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14" fontId="0" fillId="83" borderId="0" xfId="0" applyNumberFormat="1" applyFont="1" applyFill="1" applyAlignment="1">
      <alignment horizontal="left"/>
    </xf>
    <xf numFmtId="0" fontId="0" fillId="83" borderId="0" xfId="0" applyFill="1" applyAlignment="1">
      <alignment horizontal="left"/>
    </xf>
    <xf numFmtId="0" fontId="0" fillId="91" borderId="0" xfId="0" applyFill="1"/>
    <xf numFmtId="3" fontId="0" fillId="83" borderId="77" xfId="0" applyNumberFormat="1" applyFill="1" applyBorder="1" applyAlignment="1">
      <alignment horizontal="left"/>
    </xf>
    <xf numFmtId="165" fontId="45" fillId="0" borderId="84" xfId="0" applyNumberFormat="1" applyFont="1" applyBorder="1" applyAlignment="1">
      <alignment horizontal="left"/>
    </xf>
    <xf numFmtId="165" fontId="45" fillId="0" borderId="85" xfId="0" applyNumberFormat="1" applyFont="1" applyBorder="1" applyAlignment="1">
      <alignment horizontal="left"/>
    </xf>
    <xf numFmtId="6" fontId="0" fillId="0" borderId="11" xfId="0" applyNumberFormat="1" applyFill="1" applyBorder="1" applyAlignment="1">
      <alignment horizontal="left"/>
    </xf>
    <xf numFmtId="6" fontId="0" fillId="0" borderId="51" xfId="1" applyNumberFormat="1" applyFont="1" applyBorder="1" applyAlignment="1">
      <alignment horizontal="left"/>
    </xf>
    <xf numFmtId="6" fontId="0" fillId="0" borderId="7" xfId="1" applyNumberFormat="1" applyFont="1" applyBorder="1" applyAlignment="1">
      <alignment horizontal="left"/>
    </xf>
    <xf numFmtId="165" fontId="0" fillId="0" borderId="84" xfId="0" applyNumberFormat="1" applyFill="1" applyBorder="1" applyAlignment="1">
      <alignment horizontal="left"/>
    </xf>
    <xf numFmtId="165" fontId="0" fillId="0" borderId="85" xfId="0" applyNumberFormat="1" applyFill="1" applyBorder="1" applyAlignment="1">
      <alignment horizontal="left"/>
    </xf>
    <xf numFmtId="0" fontId="45" fillId="0" borderId="84" xfId="0" applyNumberFormat="1" applyFont="1" applyBorder="1" applyAlignment="1">
      <alignment horizontal="left"/>
    </xf>
    <xf numFmtId="0" fontId="45" fillId="0" borderId="85" xfId="0" applyNumberFormat="1" applyFont="1" applyBorder="1" applyAlignment="1">
      <alignment horizontal="left"/>
    </xf>
    <xf numFmtId="0" fontId="0" fillId="30" borderId="44" xfId="0" applyFont="1" applyFill="1" applyBorder="1" applyAlignment="1"/>
    <xf numFmtId="0" fontId="0" fillId="30" borderId="12" xfId="0" applyFont="1" applyFill="1" applyBorder="1" applyAlignment="1"/>
    <xf numFmtId="0" fontId="0" fillId="30" borderId="44" xfId="0" applyFill="1" applyBorder="1" applyAlignment="1"/>
    <xf numFmtId="0" fontId="75" fillId="92" borderId="37" xfId="0" applyFont="1" applyFill="1" applyBorder="1"/>
    <xf numFmtId="1" fontId="0" fillId="30" borderId="42" xfId="0" applyNumberFormat="1" applyFill="1" applyBorder="1" applyAlignment="1">
      <alignment horizontal="left"/>
    </xf>
    <xf numFmtId="1" fontId="0" fillId="30" borderId="14" xfId="0" applyNumberFormat="1" applyFill="1" applyBorder="1" applyAlignment="1">
      <alignment horizontal="left"/>
    </xf>
    <xf numFmtId="5" fontId="0" fillId="30" borderId="6" xfId="1" applyNumberFormat="1" applyFont="1" applyFill="1" applyBorder="1" applyAlignment="1">
      <alignment horizontal="left"/>
    </xf>
    <xf numFmtId="5" fontId="0" fillId="30" borderId="0" xfId="1" applyNumberFormat="1" applyFont="1" applyFill="1" applyBorder="1" applyAlignment="1">
      <alignment horizontal="left"/>
    </xf>
    <xf numFmtId="0" fontId="34" fillId="30" borderId="12" xfId="102" applyFont="1" applyFill="1" applyBorder="1" applyAlignment="1">
      <alignment horizontal="left"/>
    </xf>
    <xf numFmtId="38" fontId="0" fillId="0" borderId="81" xfId="0" applyNumberFormat="1" applyFill="1" applyBorder="1" applyAlignment="1">
      <alignment horizontal="left"/>
    </xf>
    <xf numFmtId="22" fontId="64" fillId="0" borderId="0" xfId="0" applyNumberFormat="1" applyFont="1" applyFill="1" applyBorder="1"/>
    <xf numFmtId="8" fontId="64" fillId="0" borderId="0" xfId="0" applyNumberFormat="1" applyFont="1" applyFill="1" applyBorder="1" applyAlignment="1">
      <alignment horizontal="center"/>
    </xf>
    <xf numFmtId="0" fontId="45" fillId="0" borderId="0" xfId="0" applyNumberFormat="1" applyFont="1" applyBorder="1" applyAlignment="1">
      <alignment horizontal="left"/>
    </xf>
    <xf numFmtId="22" fontId="79" fillId="0" borderId="0" xfId="0" applyNumberFormat="1" applyFont="1" applyBorder="1" applyAlignment="1">
      <alignment horizontal="left"/>
    </xf>
    <xf numFmtId="1" fontId="0" fillId="0" borderId="0" xfId="0" applyNumberFormat="1" applyFill="1" applyBorder="1" applyAlignment="1">
      <alignment horizontal="center"/>
    </xf>
    <xf numFmtId="167" fontId="0" fillId="0" borderId="0" xfId="0" applyNumberFormat="1" applyFill="1" applyBorder="1" applyAlignment="1">
      <alignment horizontal="center"/>
    </xf>
    <xf numFmtId="4" fontId="0" fillId="0" borderId="0" xfId="0" applyNumberForma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81" fillId="0" borderId="36" xfId="0" applyFont="1" applyFill="1" applyBorder="1" applyAlignment="1">
      <alignment horizontal="center" vertical="center" wrapText="1"/>
    </xf>
    <xf numFmtId="0" fontId="80" fillId="79" borderId="42" xfId="0" applyFont="1" applyFill="1" applyBorder="1" applyAlignment="1">
      <alignment wrapText="1"/>
    </xf>
    <xf numFmtId="22" fontId="79" fillId="0" borderId="14" xfId="0" applyNumberFormat="1" applyFont="1" applyBorder="1" applyAlignment="1">
      <alignment horizontal="left"/>
    </xf>
    <xf numFmtId="9" fontId="0" fillId="0" borderId="14" xfId="0" applyNumberFormat="1" applyFill="1" applyBorder="1" applyAlignment="1">
      <alignment horizontal="center"/>
    </xf>
    <xf numFmtId="9" fontId="0" fillId="0" borderId="5" xfId="0" applyNumberFormat="1" applyFill="1" applyBorder="1" applyAlignment="1">
      <alignment horizontal="center"/>
    </xf>
    <xf numFmtId="9" fontId="0" fillId="0" borderId="44" xfId="0" applyNumberFormat="1" applyFill="1" applyBorder="1" applyAlignment="1">
      <alignment horizontal="center"/>
    </xf>
    <xf numFmtId="9" fontId="0" fillId="0" borderId="0" xfId="0" applyNumberFormat="1" applyFill="1" applyBorder="1" applyAlignment="1">
      <alignment horizontal="center"/>
    </xf>
    <xf numFmtId="0" fontId="0" fillId="30" borderId="14" xfId="0" applyFont="1" applyFill="1" applyBorder="1" applyAlignment="1"/>
    <xf numFmtId="0" fontId="0" fillId="30" borderId="0" xfId="0" applyFont="1" applyFill="1" applyBorder="1" applyAlignment="1"/>
    <xf numFmtId="0" fontId="34" fillId="30" borderId="0" xfId="102" applyFont="1" applyFill="1" applyBorder="1" applyAlignment="1"/>
    <xf numFmtId="0" fontId="34" fillId="30" borderId="43" xfId="102" applyFont="1" applyFill="1" applyBorder="1" applyAlignment="1"/>
    <xf numFmtId="0" fontId="0" fillId="30" borderId="14" xfId="0" applyFill="1" applyBorder="1" applyAlignment="1"/>
    <xf numFmtId="3" fontId="0" fillId="0" borderId="43" xfId="0" applyNumberFormat="1" applyBorder="1" applyAlignment="1">
      <alignment horizontal="center"/>
    </xf>
    <xf numFmtId="6" fontId="64" fillId="0" borderId="43" xfId="0" applyNumberFormat="1" applyFont="1" applyBorder="1" applyAlignment="1">
      <alignment horizontal="left"/>
    </xf>
    <xf numFmtId="0" fontId="2" fillId="0" borderId="0" xfId="4" applyFont="1" applyAlignment="1">
      <alignment horizontal="left"/>
    </xf>
    <xf numFmtId="6" fontId="64" fillId="0" borderId="0" xfId="0" applyNumberFormat="1" applyFont="1" applyAlignment="1">
      <alignment horizontal="left"/>
    </xf>
    <xf numFmtId="165" fontId="64" fillId="0" borderId="0" xfId="0" applyNumberFormat="1" applyFont="1" applyAlignment="1">
      <alignment horizontal="left"/>
    </xf>
    <xf numFmtId="0" fontId="4" fillId="0" borderId="42" xfId="4" applyFont="1" applyBorder="1" applyAlignment="1">
      <alignment horizontal="left"/>
    </xf>
    <xf numFmtId="0" fontId="4" fillId="0" borderId="6" xfId="4" applyFont="1" applyBorder="1" applyAlignment="1">
      <alignment horizontal="left"/>
    </xf>
    <xf numFmtId="0" fontId="64" fillId="0" borderId="0" xfId="0" applyFont="1" applyAlignment="1">
      <alignment horizontal="left"/>
    </xf>
    <xf numFmtId="1" fontId="0" fillId="0" borderId="49" xfId="1" applyNumberFormat="1" applyFont="1" applyBorder="1" applyAlignment="1">
      <alignment horizontal="left"/>
    </xf>
    <xf numFmtId="1" fontId="0" fillId="0" borderId="49" xfId="0" applyNumberFormat="1" applyFill="1" applyBorder="1" applyAlignment="1">
      <alignment horizontal="left"/>
    </xf>
    <xf numFmtId="1" fontId="0" fillId="0" borderId="11" xfId="0" applyNumberFormat="1" applyFill="1" applyBorder="1" applyAlignment="1">
      <alignment horizontal="left"/>
    </xf>
    <xf numFmtId="1" fontId="0" fillId="0" borderId="51" xfId="0" applyNumberFormat="1" applyFill="1" applyBorder="1" applyAlignment="1">
      <alignment horizontal="left"/>
    </xf>
    <xf numFmtId="38" fontId="0" fillId="0" borderId="36" xfId="1" applyNumberFormat="1" applyFont="1" applyBorder="1" applyAlignment="1">
      <alignment horizontal="left"/>
    </xf>
    <xf numFmtId="167" fontId="0" fillId="28" borderId="38" xfId="0" applyNumberFormat="1" applyFill="1" applyBorder="1" applyAlignment="1">
      <alignment horizontal="left"/>
    </xf>
    <xf numFmtId="167" fontId="0" fillId="28" borderId="39" xfId="0" applyNumberFormat="1" applyFill="1" applyBorder="1" applyAlignment="1">
      <alignment horizontal="left"/>
    </xf>
    <xf numFmtId="38" fontId="0" fillId="82" borderId="35" xfId="0" applyNumberFormat="1" applyFill="1" applyBorder="1" applyAlignment="1">
      <alignment horizontal="left"/>
    </xf>
    <xf numFmtId="6" fontId="0" fillId="82" borderId="69" xfId="0" applyNumberFormat="1" applyFill="1" applyBorder="1" applyAlignment="1">
      <alignment horizontal="left"/>
    </xf>
    <xf numFmtId="38" fontId="0" fillId="93" borderId="17" xfId="0" applyNumberFormat="1" applyFill="1" applyBorder="1" applyAlignment="1">
      <alignment horizontal="center"/>
    </xf>
    <xf numFmtId="0" fontId="0" fillId="0" borderId="0" xfId="0" applyFont="1"/>
    <xf numFmtId="38" fontId="73" fillId="0" borderId="0" xfId="0" applyNumberFormat="1" applyFont="1"/>
    <xf numFmtId="0" fontId="73" fillId="0" borderId="0" xfId="0" applyFont="1"/>
    <xf numFmtId="39" fontId="0" fillId="0" borderId="0" xfId="0" applyNumberFormat="1"/>
    <xf numFmtId="0" fontId="82" fillId="77" borderId="42" xfId="0" applyFont="1" applyFill="1" applyBorder="1" applyAlignment="1">
      <alignment horizontal="center"/>
    </xf>
    <xf numFmtId="0" fontId="82" fillId="77" borderId="14" xfId="0" applyFont="1" applyFill="1" applyBorder="1" applyAlignment="1">
      <alignment horizontal="center"/>
    </xf>
    <xf numFmtId="0" fontId="82" fillId="77" borderId="44" xfId="0" applyFont="1" applyFill="1" applyBorder="1" applyAlignment="1">
      <alignment horizontal="center"/>
    </xf>
    <xf numFmtId="0" fontId="82" fillId="80" borderId="35" xfId="0" applyFont="1" applyFill="1" applyBorder="1" applyAlignment="1">
      <alignment horizontal="center"/>
    </xf>
    <xf numFmtId="0" fontId="82" fillId="80" borderId="36" xfId="0" applyFont="1" applyFill="1" applyBorder="1" applyAlignment="1">
      <alignment horizontal="center"/>
    </xf>
    <xf numFmtId="0" fontId="82" fillId="80" borderId="69" xfId="0" applyFont="1" applyFill="1" applyBorder="1" applyAlignment="1">
      <alignment horizontal="center"/>
    </xf>
    <xf numFmtId="0" fontId="82" fillId="81" borderId="35" xfId="0" applyFont="1" applyFill="1" applyBorder="1" applyAlignment="1">
      <alignment horizontal="center"/>
    </xf>
    <xf numFmtId="0" fontId="82" fillId="81" borderId="36" xfId="0" applyFont="1" applyFill="1" applyBorder="1" applyAlignment="1">
      <alignment horizontal="center"/>
    </xf>
    <xf numFmtId="0" fontId="82" fillId="81" borderId="69" xfId="0" applyFont="1" applyFill="1" applyBorder="1" applyAlignment="1">
      <alignment horizontal="center"/>
    </xf>
    <xf numFmtId="0" fontId="82" fillId="77" borderId="35" xfId="0" applyFont="1" applyFill="1" applyBorder="1" applyAlignment="1">
      <alignment horizontal="center"/>
    </xf>
    <xf numFmtId="0" fontId="82" fillId="77" borderId="36" xfId="0" applyFont="1" applyFill="1" applyBorder="1" applyAlignment="1">
      <alignment horizontal="center"/>
    </xf>
    <xf numFmtId="0" fontId="82" fillId="77" borderId="69" xfId="0" applyFont="1" applyFill="1" applyBorder="1" applyAlignment="1">
      <alignment horizontal="center"/>
    </xf>
  </cellXfs>
  <cellStyles count="1278">
    <cellStyle name=" 1" xfId="5"/>
    <cellStyle name=" 1 2" xfId="128"/>
    <cellStyle name="_OOC_Input" xfId="158"/>
    <cellStyle name="20% - Accent1 2" xfId="6"/>
    <cellStyle name="20% - Accent1 3" xfId="159"/>
    <cellStyle name="20% - Accent2 2" xfId="7"/>
    <cellStyle name="20% - Accent2 3" xfId="160"/>
    <cellStyle name="20% - Accent3 2" xfId="8"/>
    <cellStyle name="20% - Accent3 3" xfId="161"/>
    <cellStyle name="20% - Accent4 2" xfId="9"/>
    <cellStyle name="20% - Accent4 3" xfId="162"/>
    <cellStyle name="20% - Accent5 2" xfId="10"/>
    <cellStyle name="20% - Accent5 3" xfId="163"/>
    <cellStyle name="20% - Accent6 2" xfId="11"/>
    <cellStyle name="20% - Accent6 3" xfId="164"/>
    <cellStyle name="40% - Accent1 2" xfId="12"/>
    <cellStyle name="40% - Accent1 3" xfId="165"/>
    <cellStyle name="40% - Accent2 2" xfId="13"/>
    <cellStyle name="40% - Accent2 3" xfId="166"/>
    <cellStyle name="40% - Accent3 2" xfId="14"/>
    <cellStyle name="40% - Accent3 3" xfId="167"/>
    <cellStyle name="40% - Accent4 2" xfId="15"/>
    <cellStyle name="40% - Accent4 3" xfId="168"/>
    <cellStyle name="40% - Accent5 2" xfId="16"/>
    <cellStyle name="40% - Accent5 3" xfId="169"/>
    <cellStyle name="40% - Accent6 2" xfId="17"/>
    <cellStyle name="40% - Accent6 3" xfId="170"/>
    <cellStyle name="60% - Accent1 2" xfId="18"/>
    <cellStyle name="60% - Accent1 3" xfId="171"/>
    <cellStyle name="60% - Accent2 2" xfId="19"/>
    <cellStyle name="60% - Accent2 3" xfId="172"/>
    <cellStyle name="60% - Accent3 2" xfId="20"/>
    <cellStyle name="60% - Accent3 3" xfId="173"/>
    <cellStyle name="60% - Accent4 2" xfId="21"/>
    <cellStyle name="60% - Accent4 3" xfId="174"/>
    <cellStyle name="60% - Accent5 2" xfId="22"/>
    <cellStyle name="60% - Accent5 3" xfId="175"/>
    <cellStyle name="60% - Accent6 2" xfId="23"/>
    <cellStyle name="60% - Accent6 3" xfId="176"/>
    <cellStyle name="Accent1 2" xfId="24"/>
    <cellStyle name="Accent1 3" xfId="177"/>
    <cellStyle name="Accent2 2" xfId="25"/>
    <cellStyle name="Accent2 3" xfId="178"/>
    <cellStyle name="Accent3 2" xfId="26"/>
    <cellStyle name="Accent3 3" xfId="179"/>
    <cellStyle name="Accent4 2" xfId="27"/>
    <cellStyle name="Accent4 3" xfId="180"/>
    <cellStyle name="Accent5 2" xfId="28"/>
    <cellStyle name="Accent5 3" xfId="181"/>
    <cellStyle name="Accent6 2" xfId="29"/>
    <cellStyle name="Accent6 3" xfId="182"/>
    <cellStyle name="align" xfId="183"/>
    <cellStyle name="Bad 2" xfId="30"/>
    <cellStyle name="Bad 3" xfId="184"/>
    <cellStyle name="Big Title" xfId="185"/>
    <cellStyle name="Calculation 2" xfId="31"/>
    <cellStyle name="Calculation 3" xfId="186"/>
    <cellStyle name="Check Cell 2" xfId="32"/>
    <cellStyle name="Check Cell 3" xfId="187"/>
    <cellStyle name="College" xfId="188"/>
    <cellStyle name="Comma" xfId="1" builtinId="3"/>
    <cellStyle name="Comma (2)" xfId="34"/>
    <cellStyle name="Comma 10" xfId="123"/>
    <cellStyle name="Comma 10 10" xfId="189"/>
    <cellStyle name="Comma 10 11" xfId="190"/>
    <cellStyle name="Comma 10 12" xfId="191"/>
    <cellStyle name="Comma 10 13" xfId="192"/>
    <cellStyle name="Comma 10 14" xfId="193"/>
    <cellStyle name="Comma 10 15" xfId="194"/>
    <cellStyle name="Comma 10 16" xfId="195"/>
    <cellStyle name="Comma 10 17" xfId="196"/>
    <cellStyle name="Comma 10 18" xfId="197"/>
    <cellStyle name="Comma 10 19" xfId="198"/>
    <cellStyle name="Comma 10 2" xfId="199"/>
    <cellStyle name="Comma 10 20" xfId="200"/>
    <cellStyle name="Comma 10 21" xfId="201"/>
    <cellStyle name="Comma 10 3" xfId="202"/>
    <cellStyle name="Comma 10 4" xfId="203"/>
    <cellStyle name="Comma 10 5" xfId="204"/>
    <cellStyle name="Comma 10 6" xfId="205"/>
    <cellStyle name="Comma 10 7" xfId="206"/>
    <cellStyle name="Comma 10 8" xfId="207"/>
    <cellStyle name="Comma 10 9" xfId="208"/>
    <cellStyle name="Comma 11" xfId="130"/>
    <cellStyle name="Comma 12" xfId="133"/>
    <cellStyle name="Comma 13" xfId="138"/>
    <cellStyle name="Comma 14" xfId="145"/>
    <cellStyle name="Comma 15" xfId="154"/>
    <cellStyle name="Comma 16" xfId="142"/>
    <cellStyle name="Comma 16 10" xfId="209"/>
    <cellStyle name="Comma 16 11" xfId="210"/>
    <cellStyle name="Comma 16 12" xfId="211"/>
    <cellStyle name="Comma 16 13" xfId="212"/>
    <cellStyle name="Comma 16 14" xfId="213"/>
    <cellStyle name="Comma 16 15" xfId="214"/>
    <cellStyle name="Comma 16 16" xfId="215"/>
    <cellStyle name="Comma 16 17" xfId="216"/>
    <cellStyle name="Comma 16 18" xfId="217"/>
    <cellStyle name="Comma 16 19" xfId="218"/>
    <cellStyle name="Comma 16 2" xfId="219"/>
    <cellStyle name="Comma 16 20" xfId="220"/>
    <cellStyle name="Comma 16 21" xfId="221"/>
    <cellStyle name="Comma 16 3" xfId="222"/>
    <cellStyle name="Comma 16 4" xfId="223"/>
    <cellStyle name="Comma 16 5" xfId="224"/>
    <cellStyle name="Comma 16 6" xfId="225"/>
    <cellStyle name="Comma 16 7" xfId="226"/>
    <cellStyle name="Comma 16 8" xfId="227"/>
    <cellStyle name="Comma 16 9" xfId="228"/>
    <cellStyle name="Comma 17" xfId="155"/>
    <cellStyle name="Comma 18" xfId="141"/>
    <cellStyle name="Comma 2" xfId="33"/>
    <cellStyle name="Comma 2 10" xfId="229"/>
    <cellStyle name="Comma 2 11" xfId="230"/>
    <cellStyle name="Comma 2 12" xfId="231"/>
    <cellStyle name="Comma 2 13" xfId="232"/>
    <cellStyle name="Comma 2 14" xfId="233"/>
    <cellStyle name="Comma 2 15" xfId="234"/>
    <cellStyle name="Comma 2 16" xfId="235"/>
    <cellStyle name="Comma 2 17" xfId="236"/>
    <cellStyle name="Comma 2 18" xfId="237"/>
    <cellStyle name="Comma 2 19" xfId="238"/>
    <cellStyle name="Comma 2 2" xfId="239"/>
    <cellStyle name="Comma 2 20" xfId="240"/>
    <cellStyle name="Comma 2 21" xfId="241"/>
    <cellStyle name="Comma 2 3" xfId="242"/>
    <cellStyle name="Comma 2 4" xfId="243"/>
    <cellStyle name="Comma 2 5" xfId="244"/>
    <cellStyle name="Comma 2 6" xfId="245"/>
    <cellStyle name="Comma 2 7" xfId="246"/>
    <cellStyle name="Comma 2 8" xfId="247"/>
    <cellStyle name="Comma 2 9" xfId="248"/>
    <cellStyle name="Comma 22" xfId="249"/>
    <cellStyle name="Comma 3" xfId="107"/>
    <cellStyle name="Comma 4" xfId="112"/>
    <cellStyle name="Comma 5" xfId="103"/>
    <cellStyle name="Comma 6" xfId="109"/>
    <cellStyle name="Comma 7" xfId="118"/>
    <cellStyle name="Comma 8" xfId="124"/>
    <cellStyle name="Comma 9" xfId="126"/>
    <cellStyle name="Comma.1" xfId="250"/>
    <cellStyle name="Comma.2" xfId="251"/>
    <cellStyle name="Comma0" xfId="252"/>
    <cellStyle name="ContentsHyperlink" xfId="35"/>
    <cellStyle name="Currency" xfId="2" builtinId="4"/>
    <cellStyle name="Currency (2)" xfId="37"/>
    <cellStyle name="Currency 10" xfId="121"/>
    <cellStyle name="Currency 11" xfId="131"/>
    <cellStyle name="Currency 12" xfId="132"/>
    <cellStyle name="Currency 13" xfId="139"/>
    <cellStyle name="Currency 14" xfId="148"/>
    <cellStyle name="Currency 15" xfId="152"/>
    <cellStyle name="Currency 16" xfId="144"/>
    <cellStyle name="Currency 17" xfId="153"/>
    <cellStyle name="Currency 18" xfId="143"/>
    <cellStyle name="Currency 2" xfId="36"/>
    <cellStyle name="Currency 2 2" xfId="253"/>
    <cellStyle name="Currency 22" xfId="254"/>
    <cellStyle name="Currency 22 2" xfId="255"/>
    <cellStyle name="Currency 3" xfId="108"/>
    <cellStyle name="Currency 4" xfId="110"/>
    <cellStyle name="Currency 5" xfId="105"/>
    <cellStyle name="Currency 6" xfId="106"/>
    <cellStyle name="Currency 7" xfId="120"/>
    <cellStyle name="Currency 8" xfId="122"/>
    <cellStyle name="Currency 9" xfId="114"/>
    <cellStyle name="Date" xfId="38"/>
    <cellStyle name="Days" xfId="39"/>
    <cellStyle name="Dth" xfId="40"/>
    <cellStyle name="Euro" xfId="41"/>
    <cellStyle name="Explanatory Text 2" xfId="42"/>
    <cellStyle name="Explanatory Text 3" xfId="256"/>
    <cellStyle name="Footnote01" xfId="257"/>
    <cellStyle name="Good 2" xfId="43"/>
    <cellStyle name="Good 3" xfId="258"/>
    <cellStyle name="Heading" xfId="44"/>
    <cellStyle name="Heading 1 2" xfId="45"/>
    <cellStyle name="Heading 1 3" xfId="259"/>
    <cellStyle name="Heading 1 U" xfId="260"/>
    <cellStyle name="Heading 2 2" xfId="46"/>
    <cellStyle name="Heading 2 3" xfId="261"/>
    <cellStyle name="Heading 3 2" xfId="47"/>
    <cellStyle name="Heading 3 3" xfId="262"/>
    <cellStyle name="Heading 3 4" xfId="263"/>
    <cellStyle name="Heading 3 5" xfId="1272"/>
    <cellStyle name="Heading 4 2" xfId="48"/>
    <cellStyle name="Heading 4 3" xfId="264"/>
    <cellStyle name="Heading 5" xfId="1277"/>
    <cellStyle name="Hours" xfId="49"/>
    <cellStyle name="HR" xfId="50"/>
    <cellStyle name="Input 2" xfId="51"/>
    <cellStyle name="Input 3" xfId="265"/>
    <cellStyle name="Input 4" xfId="266"/>
    <cellStyle name="Linked Cell 2" xfId="52"/>
    <cellStyle name="Linked Cell 3" xfId="267"/>
    <cellStyle name="MMBtu" xfId="53"/>
    <cellStyle name="MMBtu 10" xfId="268"/>
    <cellStyle name="MMBtu 11" xfId="269"/>
    <cellStyle name="MMBtu 12" xfId="270"/>
    <cellStyle name="MMBtu 13" xfId="271"/>
    <cellStyle name="MMBtu 14" xfId="272"/>
    <cellStyle name="MMBtu 15" xfId="273"/>
    <cellStyle name="MMBtu 16" xfId="274"/>
    <cellStyle name="MMBtu 17" xfId="275"/>
    <cellStyle name="MMBtu 18" xfId="276"/>
    <cellStyle name="MMBtu 19" xfId="277"/>
    <cellStyle name="MMBtu 2" xfId="278"/>
    <cellStyle name="MMBtu 2 10" xfId="279"/>
    <cellStyle name="MMBtu 2 11" xfId="280"/>
    <cellStyle name="MMBtu 2 12" xfId="281"/>
    <cellStyle name="MMBtu 2 13" xfId="282"/>
    <cellStyle name="MMBtu 2 14" xfId="283"/>
    <cellStyle name="MMBtu 2 15" xfId="284"/>
    <cellStyle name="MMBtu 2 16" xfId="285"/>
    <cellStyle name="MMBtu 2 17" xfId="286"/>
    <cellStyle name="MMBtu 2 18" xfId="287"/>
    <cellStyle name="MMBtu 2 19" xfId="288"/>
    <cellStyle name="MMBtu 2 2" xfId="289"/>
    <cellStyle name="MMBtu 2 20" xfId="290"/>
    <cellStyle name="MMBtu 2 21" xfId="291"/>
    <cellStyle name="MMBtu 2 3" xfId="292"/>
    <cellStyle name="MMBtu 2 4" xfId="293"/>
    <cellStyle name="MMBtu 2 5" xfId="294"/>
    <cellStyle name="MMBtu 2 6" xfId="295"/>
    <cellStyle name="MMBtu 2 7" xfId="296"/>
    <cellStyle name="MMBtu 2 8" xfId="297"/>
    <cellStyle name="MMBtu 2 9" xfId="298"/>
    <cellStyle name="MMBtu 20" xfId="299"/>
    <cellStyle name="MMBtu 21" xfId="300"/>
    <cellStyle name="MMBtu 22" xfId="301"/>
    <cellStyle name="MMBtu 23" xfId="302"/>
    <cellStyle name="MMBtu 24" xfId="303"/>
    <cellStyle name="MMBtu 25" xfId="304"/>
    <cellStyle name="MMBtu 26" xfId="305"/>
    <cellStyle name="MMBtu 27" xfId="306"/>
    <cellStyle name="MMBtu 28" xfId="307"/>
    <cellStyle name="MMBtu 29" xfId="308"/>
    <cellStyle name="MMBtu 3" xfId="309"/>
    <cellStyle name="MMBtu 3 10" xfId="310"/>
    <cellStyle name="MMBtu 3 11" xfId="311"/>
    <cellStyle name="MMBtu 3 12" xfId="312"/>
    <cellStyle name="MMBtu 3 13" xfId="313"/>
    <cellStyle name="MMBtu 3 14" xfId="314"/>
    <cellStyle name="MMBtu 3 15" xfId="315"/>
    <cellStyle name="MMBtu 3 16" xfId="316"/>
    <cellStyle name="MMBtu 3 17" xfId="317"/>
    <cellStyle name="MMBtu 3 18" xfId="318"/>
    <cellStyle name="MMBtu 3 19" xfId="319"/>
    <cellStyle name="MMBtu 3 2" xfId="320"/>
    <cellStyle name="MMBtu 3 20" xfId="321"/>
    <cellStyle name="MMBtu 3 21" xfId="322"/>
    <cellStyle name="MMBtu 3 3" xfId="323"/>
    <cellStyle name="MMBtu 3 4" xfId="324"/>
    <cellStyle name="MMBtu 3 5" xfId="325"/>
    <cellStyle name="MMBtu 3 6" xfId="326"/>
    <cellStyle name="MMBtu 3 7" xfId="327"/>
    <cellStyle name="MMBtu 3 8" xfId="328"/>
    <cellStyle name="MMBtu 3 9" xfId="329"/>
    <cellStyle name="MMBtu 30" xfId="330"/>
    <cellStyle name="MMBtu 31" xfId="331"/>
    <cellStyle name="MMBtu 32" xfId="332"/>
    <cellStyle name="MMBtu 33" xfId="333"/>
    <cellStyle name="MMBtu 34" xfId="334"/>
    <cellStyle name="MMBtu 35" xfId="335"/>
    <cellStyle name="MMBtu 36" xfId="336"/>
    <cellStyle name="MMBtu 37" xfId="337"/>
    <cellStyle name="MMBtu 38" xfId="338"/>
    <cellStyle name="MMBtu 39" xfId="339"/>
    <cellStyle name="MMBtu 4" xfId="340"/>
    <cellStyle name="MMBtu 40" xfId="341"/>
    <cellStyle name="MMBtu 41" xfId="342"/>
    <cellStyle name="MMBtu 5" xfId="343"/>
    <cellStyle name="MMBtu 6" xfId="344"/>
    <cellStyle name="MMBtu 7" xfId="345"/>
    <cellStyle name="MMBtu 8" xfId="346"/>
    <cellStyle name="MMBtu 9" xfId="347"/>
    <cellStyle name="MMBtu_Hoosier Charts 2" xfId="348"/>
    <cellStyle name="Month" xfId="54"/>
    <cellStyle name="MW" xfId="55"/>
    <cellStyle name="MWh" xfId="56"/>
    <cellStyle name="MYDATE" xfId="57"/>
    <cellStyle name="Neutral 2" xfId="58"/>
    <cellStyle name="Neutral 3" xfId="349"/>
    <cellStyle name="Normal" xfId="0" builtinId="0"/>
    <cellStyle name="Normal 10" xfId="350"/>
    <cellStyle name="Normal 11" xfId="351"/>
    <cellStyle name="Normal 12" xfId="352"/>
    <cellStyle name="Normal 13" xfId="353"/>
    <cellStyle name="Normal 14" xfId="354"/>
    <cellStyle name="Normal 15" xfId="1271"/>
    <cellStyle name="Normal 16" xfId="1276"/>
    <cellStyle name="Normal 2" xfId="4"/>
    <cellStyle name="Normal 2 2" xfId="355"/>
    <cellStyle name="Normal 2_Hoosier Charts 2" xfId="356"/>
    <cellStyle name="Normal 3" xfId="102"/>
    <cellStyle name="Normal 31" xfId="1275"/>
    <cellStyle name="Normal 4" xfId="127"/>
    <cellStyle name="Normal 5" xfId="137"/>
    <cellStyle name="Normal 5 2" xfId="156"/>
    <cellStyle name="Normal 5 2 2" xfId="1274"/>
    <cellStyle name="Normal 5 2 3" xfId="1273"/>
    <cellStyle name="Normal 6" xfId="157"/>
    <cellStyle name="Normal 7" xfId="357"/>
    <cellStyle name="Normal 8" xfId="358"/>
    <cellStyle name="Normal 9" xfId="359"/>
    <cellStyle name="Note 2" xfId="59"/>
    <cellStyle name="Note 3" xfId="360"/>
    <cellStyle name="Note 4" xfId="361"/>
    <cellStyle name="Output 2" xfId="60"/>
    <cellStyle name="Output 3" xfId="362"/>
    <cellStyle name="Percent" xfId="3" builtinId="5"/>
    <cellStyle name="Percent (0)" xfId="62"/>
    <cellStyle name="Percent (1)" xfId="63"/>
    <cellStyle name="Percent (1) 10" xfId="363"/>
    <cellStyle name="Percent (1) 10 10" xfId="364"/>
    <cellStyle name="Percent (1) 10 11" xfId="365"/>
    <cellStyle name="Percent (1) 10 12" xfId="366"/>
    <cellStyle name="Percent (1) 10 13" xfId="367"/>
    <cellStyle name="Percent (1) 10 14" xfId="368"/>
    <cellStyle name="Percent (1) 10 15" xfId="369"/>
    <cellStyle name="Percent (1) 10 16" xfId="370"/>
    <cellStyle name="Percent (1) 10 17" xfId="371"/>
    <cellStyle name="Percent (1) 10 18" xfId="372"/>
    <cellStyle name="Percent (1) 10 19" xfId="373"/>
    <cellStyle name="Percent (1) 10 2" xfId="374"/>
    <cellStyle name="Percent (1) 10 20" xfId="375"/>
    <cellStyle name="Percent (1) 10 21" xfId="376"/>
    <cellStyle name="Percent (1) 10 3" xfId="377"/>
    <cellStyle name="Percent (1) 10 4" xfId="378"/>
    <cellStyle name="Percent (1) 10 5" xfId="379"/>
    <cellStyle name="Percent (1) 10 6" xfId="380"/>
    <cellStyle name="Percent (1) 10 7" xfId="381"/>
    <cellStyle name="Percent (1) 10 8" xfId="382"/>
    <cellStyle name="Percent (1) 10 9" xfId="383"/>
    <cellStyle name="Percent (1) 11" xfId="384"/>
    <cellStyle name="Percent (1) 11 10" xfId="385"/>
    <cellStyle name="Percent (1) 11 11" xfId="386"/>
    <cellStyle name="Percent (1) 11 12" xfId="387"/>
    <cellStyle name="Percent (1) 11 13" xfId="388"/>
    <cellStyle name="Percent (1) 11 14" xfId="389"/>
    <cellStyle name="Percent (1) 11 15" xfId="390"/>
    <cellStyle name="Percent (1) 11 16" xfId="391"/>
    <cellStyle name="Percent (1) 11 17" xfId="392"/>
    <cellStyle name="Percent (1) 11 18" xfId="393"/>
    <cellStyle name="Percent (1) 11 19" xfId="394"/>
    <cellStyle name="Percent (1) 11 2" xfId="395"/>
    <cellStyle name="Percent (1) 11 20" xfId="396"/>
    <cellStyle name="Percent (1) 11 21" xfId="397"/>
    <cellStyle name="Percent (1) 11 3" xfId="398"/>
    <cellStyle name="Percent (1) 11 4" xfId="399"/>
    <cellStyle name="Percent (1) 11 5" xfId="400"/>
    <cellStyle name="Percent (1) 11 6" xfId="401"/>
    <cellStyle name="Percent (1) 11 7" xfId="402"/>
    <cellStyle name="Percent (1) 11 8" xfId="403"/>
    <cellStyle name="Percent (1) 11 9" xfId="404"/>
    <cellStyle name="Percent (1) 12" xfId="405"/>
    <cellStyle name="Percent (1) 12 10" xfId="406"/>
    <cellStyle name="Percent (1) 12 11" xfId="407"/>
    <cellStyle name="Percent (1) 12 12" xfId="408"/>
    <cellStyle name="Percent (1) 12 13" xfId="409"/>
    <cellStyle name="Percent (1) 12 14" xfId="410"/>
    <cellStyle name="Percent (1) 12 15" xfId="411"/>
    <cellStyle name="Percent (1) 12 16" xfId="412"/>
    <cellStyle name="Percent (1) 12 17" xfId="413"/>
    <cellStyle name="Percent (1) 12 18" xfId="414"/>
    <cellStyle name="Percent (1) 12 19" xfId="415"/>
    <cellStyle name="Percent (1) 12 2" xfId="416"/>
    <cellStyle name="Percent (1) 12 20" xfId="417"/>
    <cellStyle name="Percent (1) 12 21" xfId="418"/>
    <cellStyle name="Percent (1) 12 3" xfId="419"/>
    <cellStyle name="Percent (1) 12 4" xfId="420"/>
    <cellStyle name="Percent (1) 12 5" xfId="421"/>
    <cellStyle name="Percent (1) 12 6" xfId="422"/>
    <cellStyle name="Percent (1) 12 7" xfId="423"/>
    <cellStyle name="Percent (1) 12 8" xfId="424"/>
    <cellStyle name="Percent (1) 12 9" xfId="425"/>
    <cellStyle name="Percent (1) 13" xfId="426"/>
    <cellStyle name="Percent (1) 13 10" xfId="427"/>
    <cellStyle name="Percent (1) 13 11" xfId="428"/>
    <cellStyle name="Percent (1) 13 12" xfId="429"/>
    <cellStyle name="Percent (1) 13 13" xfId="430"/>
    <cellStyle name="Percent (1) 13 14" xfId="431"/>
    <cellStyle name="Percent (1) 13 15" xfId="432"/>
    <cellStyle name="Percent (1) 13 16" xfId="433"/>
    <cellStyle name="Percent (1) 13 17" xfId="434"/>
    <cellStyle name="Percent (1) 13 18" xfId="435"/>
    <cellStyle name="Percent (1) 13 19" xfId="436"/>
    <cellStyle name="Percent (1) 13 2" xfId="437"/>
    <cellStyle name="Percent (1) 13 20" xfId="438"/>
    <cellStyle name="Percent (1) 13 21" xfId="439"/>
    <cellStyle name="Percent (1) 13 3" xfId="440"/>
    <cellStyle name="Percent (1) 13 4" xfId="441"/>
    <cellStyle name="Percent (1) 13 5" xfId="442"/>
    <cellStyle name="Percent (1) 13 6" xfId="443"/>
    <cellStyle name="Percent (1) 13 7" xfId="444"/>
    <cellStyle name="Percent (1) 13 8" xfId="445"/>
    <cellStyle name="Percent (1) 13 9" xfId="446"/>
    <cellStyle name="Percent (1) 14" xfId="447"/>
    <cellStyle name="Percent (1) 14 10" xfId="448"/>
    <cellStyle name="Percent (1) 14 11" xfId="449"/>
    <cellStyle name="Percent (1) 14 12" xfId="450"/>
    <cellStyle name="Percent (1) 14 13" xfId="451"/>
    <cellStyle name="Percent (1) 14 14" xfId="452"/>
    <cellStyle name="Percent (1) 14 15" xfId="453"/>
    <cellStyle name="Percent (1) 14 16" xfId="454"/>
    <cellStyle name="Percent (1) 14 17" xfId="455"/>
    <cellStyle name="Percent (1) 14 18" xfId="456"/>
    <cellStyle name="Percent (1) 14 19" xfId="457"/>
    <cellStyle name="Percent (1) 14 2" xfId="458"/>
    <cellStyle name="Percent (1) 14 20" xfId="459"/>
    <cellStyle name="Percent (1) 14 21" xfId="460"/>
    <cellStyle name="Percent (1) 14 3" xfId="461"/>
    <cellStyle name="Percent (1) 14 4" xfId="462"/>
    <cellStyle name="Percent (1) 14 5" xfId="463"/>
    <cellStyle name="Percent (1) 14 6" xfId="464"/>
    <cellStyle name="Percent (1) 14 7" xfId="465"/>
    <cellStyle name="Percent (1) 14 8" xfId="466"/>
    <cellStyle name="Percent (1) 14 9" xfId="467"/>
    <cellStyle name="Percent (1) 15" xfId="468"/>
    <cellStyle name="Percent (1) 15 10" xfId="469"/>
    <cellStyle name="Percent (1) 15 11" xfId="470"/>
    <cellStyle name="Percent (1) 15 12" xfId="471"/>
    <cellStyle name="Percent (1) 15 13" xfId="472"/>
    <cellStyle name="Percent (1) 15 14" xfId="473"/>
    <cellStyle name="Percent (1) 15 15" xfId="474"/>
    <cellStyle name="Percent (1) 15 16" xfId="475"/>
    <cellStyle name="Percent (1) 15 17" xfId="476"/>
    <cellStyle name="Percent (1) 15 18" xfId="477"/>
    <cellStyle name="Percent (1) 15 19" xfId="478"/>
    <cellStyle name="Percent (1) 15 2" xfId="479"/>
    <cellStyle name="Percent (1) 15 20" xfId="480"/>
    <cellStyle name="Percent (1) 15 21" xfId="481"/>
    <cellStyle name="Percent (1) 15 3" xfId="482"/>
    <cellStyle name="Percent (1) 15 4" xfId="483"/>
    <cellStyle name="Percent (1) 15 5" xfId="484"/>
    <cellStyle name="Percent (1) 15 6" xfId="485"/>
    <cellStyle name="Percent (1) 15 7" xfId="486"/>
    <cellStyle name="Percent (1) 15 8" xfId="487"/>
    <cellStyle name="Percent (1) 15 9" xfId="488"/>
    <cellStyle name="Percent (1) 16" xfId="489"/>
    <cellStyle name="Percent (1) 16 10" xfId="490"/>
    <cellStyle name="Percent (1) 16 11" xfId="491"/>
    <cellStyle name="Percent (1) 16 12" xfId="492"/>
    <cellStyle name="Percent (1) 16 13" xfId="493"/>
    <cellStyle name="Percent (1) 16 14" xfId="494"/>
    <cellStyle name="Percent (1) 16 15" xfId="495"/>
    <cellStyle name="Percent (1) 16 16" xfId="496"/>
    <cellStyle name="Percent (1) 16 17" xfId="497"/>
    <cellStyle name="Percent (1) 16 18" xfId="498"/>
    <cellStyle name="Percent (1) 16 19" xfId="499"/>
    <cellStyle name="Percent (1) 16 2" xfId="500"/>
    <cellStyle name="Percent (1) 16 20" xfId="501"/>
    <cellStyle name="Percent (1) 16 21" xfId="502"/>
    <cellStyle name="Percent (1) 16 3" xfId="503"/>
    <cellStyle name="Percent (1) 16 4" xfId="504"/>
    <cellStyle name="Percent (1) 16 5" xfId="505"/>
    <cellStyle name="Percent (1) 16 6" xfId="506"/>
    <cellStyle name="Percent (1) 16 7" xfId="507"/>
    <cellStyle name="Percent (1) 16 8" xfId="508"/>
    <cellStyle name="Percent (1) 16 9" xfId="509"/>
    <cellStyle name="Percent (1) 17" xfId="510"/>
    <cellStyle name="Percent (1) 17 10" xfId="511"/>
    <cellStyle name="Percent (1) 17 11" xfId="512"/>
    <cellStyle name="Percent (1) 17 12" xfId="513"/>
    <cellStyle name="Percent (1) 17 13" xfId="514"/>
    <cellStyle name="Percent (1) 17 14" xfId="515"/>
    <cellStyle name="Percent (1) 17 15" xfId="516"/>
    <cellStyle name="Percent (1) 17 16" xfId="517"/>
    <cellStyle name="Percent (1) 17 17" xfId="518"/>
    <cellStyle name="Percent (1) 17 18" xfId="519"/>
    <cellStyle name="Percent (1) 17 19" xfId="520"/>
    <cellStyle name="Percent (1) 17 2" xfId="521"/>
    <cellStyle name="Percent (1) 17 20" xfId="522"/>
    <cellStyle name="Percent (1) 17 21" xfId="523"/>
    <cellStyle name="Percent (1) 17 3" xfId="524"/>
    <cellStyle name="Percent (1) 17 4" xfId="525"/>
    <cellStyle name="Percent (1) 17 5" xfId="526"/>
    <cellStyle name="Percent (1) 17 6" xfId="527"/>
    <cellStyle name="Percent (1) 17 7" xfId="528"/>
    <cellStyle name="Percent (1) 17 8" xfId="529"/>
    <cellStyle name="Percent (1) 17 9" xfId="530"/>
    <cellStyle name="Percent (1) 18" xfId="531"/>
    <cellStyle name="Percent (1) 18 10" xfId="532"/>
    <cellStyle name="Percent (1) 18 11" xfId="533"/>
    <cellStyle name="Percent (1) 18 12" xfId="534"/>
    <cellStyle name="Percent (1) 18 13" xfId="535"/>
    <cellStyle name="Percent (1) 18 14" xfId="536"/>
    <cellStyle name="Percent (1) 18 15" xfId="537"/>
    <cellStyle name="Percent (1) 18 16" xfId="538"/>
    <cellStyle name="Percent (1) 18 17" xfId="539"/>
    <cellStyle name="Percent (1) 18 18" xfId="540"/>
    <cellStyle name="Percent (1) 18 19" xfId="541"/>
    <cellStyle name="Percent (1) 18 2" xfId="542"/>
    <cellStyle name="Percent (1) 18 20" xfId="543"/>
    <cellStyle name="Percent (1) 18 21" xfId="544"/>
    <cellStyle name="Percent (1) 18 3" xfId="545"/>
    <cellStyle name="Percent (1) 18 4" xfId="546"/>
    <cellStyle name="Percent (1) 18 5" xfId="547"/>
    <cellStyle name="Percent (1) 18 6" xfId="548"/>
    <cellStyle name="Percent (1) 18 7" xfId="549"/>
    <cellStyle name="Percent (1) 18 8" xfId="550"/>
    <cellStyle name="Percent (1) 18 9" xfId="551"/>
    <cellStyle name="Percent (1) 19" xfId="552"/>
    <cellStyle name="Percent (1) 19 10" xfId="553"/>
    <cellStyle name="Percent (1) 19 11" xfId="554"/>
    <cellStyle name="Percent (1) 19 12" xfId="555"/>
    <cellStyle name="Percent (1) 19 13" xfId="556"/>
    <cellStyle name="Percent (1) 19 14" xfId="557"/>
    <cellStyle name="Percent (1) 19 15" xfId="558"/>
    <cellStyle name="Percent (1) 19 16" xfId="559"/>
    <cellStyle name="Percent (1) 19 17" xfId="560"/>
    <cellStyle name="Percent (1) 19 18" xfId="561"/>
    <cellStyle name="Percent (1) 19 19" xfId="562"/>
    <cellStyle name="Percent (1) 19 2" xfId="563"/>
    <cellStyle name="Percent (1) 19 20" xfId="564"/>
    <cellStyle name="Percent (1) 19 21" xfId="565"/>
    <cellStyle name="Percent (1) 19 3" xfId="566"/>
    <cellStyle name="Percent (1) 19 4" xfId="567"/>
    <cellStyle name="Percent (1) 19 5" xfId="568"/>
    <cellStyle name="Percent (1) 19 6" xfId="569"/>
    <cellStyle name="Percent (1) 19 7" xfId="570"/>
    <cellStyle name="Percent (1) 19 8" xfId="571"/>
    <cellStyle name="Percent (1) 19 9" xfId="572"/>
    <cellStyle name="Percent (1) 2" xfId="135"/>
    <cellStyle name="Percent (1) 2 10" xfId="573"/>
    <cellStyle name="Percent (1) 2 11" xfId="574"/>
    <cellStyle name="Percent (1) 2 12" xfId="575"/>
    <cellStyle name="Percent (1) 2 13" xfId="576"/>
    <cellStyle name="Percent (1) 2 14" xfId="577"/>
    <cellStyle name="Percent (1) 2 15" xfId="578"/>
    <cellStyle name="Percent (1) 2 16" xfId="579"/>
    <cellStyle name="Percent (1) 2 17" xfId="580"/>
    <cellStyle name="Percent (1) 2 18" xfId="581"/>
    <cellStyle name="Percent (1) 2 19" xfId="582"/>
    <cellStyle name="Percent (1) 2 2" xfId="583"/>
    <cellStyle name="Percent (1) 2 20" xfId="584"/>
    <cellStyle name="Percent (1) 2 21" xfId="585"/>
    <cellStyle name="Percent (1) 2 3" xfId="586"/>
    <cellStyle name="Percent (1) 2 4" xfId="587"/>
    <cellStyle name="Percent (1) 2 5" xfId="588"/>
    <cellStyle name="Percent (1) 2 6" xfId="589"/>
    <cellStyle name="Percent (1) 2 7" xfId="590"/>
    <cellStyle name="Percent (1) 2 8" xfId="591"/>
    <cellStyle name="Percent (1) 2 9" xfId="592"/>
    <cellStyle name="Percent (1) 20" xfId="593"/>
    <cellStyle name="Percent (1) 20 10" xfId="594"/>
    <cellStyle name="Percent (1) 20 11" xfId="595"/>
    <cellStyle name="Percent (1) 20 12" xfId="596"/>
    <cellStyle name="Percent (1) 20 13" xfId="597"/>
    <cellStyle name="Percent (1) 20 14" xfId="598"/>
    <cellStyle name="Percent (1) 20 15" xfId="599"/>
    <cellStyle name="Percent (1) 20 16" xfId="600"/>
    <cellStyle name="Percent (1) 20 17" xfId="601"/>
    <cellStyle name="Percent (1) 20 18" xfId="602"/>
    <cellStyle name="Percent (1) 20 19" xfId="603"/>
    <cellStyle name="Percent (1) 20 2" xfId="604"/>
    <cellStyle name="Percent (1) 20 20" xfId="605"/>
    <cellStyle name="Percent (1) 20 21" xfId="606"/>
    <cellStyle name="Percent (1) 20 3" xfId="607"/>
    <cellStyle name="Percent (1) 20 4" xfId="608"/>
    <cellStyle name="Percent (1) 20 5" xfId="609"/>
    <cellStyle name="Percent (1) 20 6" xfId="610"/>
    <cellStyle name="Percent (1) 20 7" xfId="611"/>
    <cellStyle name="Percent (1) 20 8" xfId="612"/>
    <cellStyle name="Percent (1) 20 9" xfId="613"/>
    <cellStyle name="Percent (1) 21" xfId="614"/>
    <cellStyle name="Percent (1) 21 10" xfId="615"/>
    <cellStyle name="Percent (1) 21 11" xfId="616"/>
    <cellStyle name="Percent (1) 21 12" xfId="617"/>
    <cellStyle name="Percent (1) 21 13" xfId="618"/>
    <cellStyle name="Percent (1) 21 14" xfId="619"/>
    <cellStyle name="Percent (1) 21 15" xfId="620"/>
    <cellStyle name="Percent (1) 21 16" xfId="621"/>
    <cellStyle name="Percent (1) 21 17" xfId="622"/>
    <cellStyle name="Percent (1) 21 18" xfId="623"/>
    <cellStyle name="Percent (1) 21 19" xfId="624"/>
    <cellStyle name="Percent (1) 21 2" xfId="625"/>
    <cellStyle name="Percent (1) 21 20" xfId="626"/>
    <cellStyle name="Percent (1) 21 21" xfId="627"/>
    <cellStyle name="Percent (1) 21 3" xfId="628"/>
    <cellStyle name="Percent (1) 21 4" xfId="629"/>
    <cellStyle name="Percent (1) 21 5" xfId="630"/>
    <cellStyle name="Percent (1) 21 6" xfId="631"/>
    <cellStyle name="Percent (1) 21 7" xfId="632"/>
    <cellStyle name="Percent (1) 21 8" xfId="633"/>
    <cellStyle name="Percent (1) 21 9" xfId="634"/>
    <cellStyle name="Percent (1) 22" xfId="635"/>
    <cellStyle name="Percent (1) 23" xfId="636"/>
    <cellStyle name="Percent (1) 24" xfId="637"/>
    <cellStyle name="Percent (1) 25" xfId="638"/>
    <cellStyle name="Percent (1) 26" xfId="639"/>
    <cellStyle name="Percent (1) 27" xfId="640"/>
    <cellStyle name="Percent (1) 28" xfId="641"/>
    <cellStyle name="Percent (1) 29" xfId="642"/>
    <cellStyle name="Percent (1) 3" xfId="643"/>
    <cellStyle name="Percent (1) 3 10" xfId="644"/>
    <cellStyle name="Percent (1) 3 11" xfId="645"/>
    <cellStyle name="Percent (1) 3 12" xfId="646"/>
    <cellStyle name="Percent (1) 3 13" xfId="647"/>
    <cellStyle name="Percent (1) 3 14" xfId="648"/>
    <cellStyle name="Percent (1) 3 15" xfId="649"/>
    <cellStyle name="Percent (1) 3 16" xfId="650"/>
    <cellStyle name="Percent (1) 3 17" xfId="651"/>
    <cellStyle name="Percent (1) 3 18" xfId="652"/>
    <cellStyle name="Percent (1) 3 19" xfId="653"/>
    <cellStyle name="Percent (1) 3 2" xfId="654"/>
    <cellStyle name="Percent (1) 3 20" xfId="655"/>
    <cellStyle name="Percent (1) 3 21" xfId="656"/>
    <cellStyle name="Percent (1) 3 3" xfId="657"/>
    <cellStyle name="Percent (1) 3 4" xfId="658"/>
    <cellStyle name="Percent (1) 3 5" xfId="659"/>
    <cellStyle name="Percent (1) 3 6" xfId="660"/>
    <cellStyle name="Percent (1) 3 7" xfId="661"/>
    <cellStyle name="Percent (1) 3 8" xfId="662"/>
    <cellStyle name="Percent (1) 3 9" xfId="663"/>
    <cellStyle name="Percent (1) 30" xfId="664"/>
    <cellStyle name="Percent (1) 31" xfId="665"/>
    <cellStyle name="Percent (1) 32" xfId="666"/>
    <cellStyle name="Percent (1) 33" xfId="667"/>
    <cellStyle name="Percent (1) 34" xfId="668"/>
    <cellStyle name="Percent (1) 35" xfId="669"/>
    <cellStyle name="Percent (1) 36" xfId="670"/>
    <cellStyle name="Percent (1) 37" xfId="671"/>
    <cellStyle name="Percent (1) 38" xfId="672"/>
    <cellStyle name="Percent (1) 39" xfId="673"/>
    <cellStyle name="Percent (1) 4" xfId="674"/>
    <cellStyle name="Percent (1) 4 10" xfId="675"/>
    <cellStyle name="Percent (1) 4 11" xfId="676"/>
    <cellStyle name="Percent (1) 4 12" xfId="677"/>
    <cellStyle name="Percent (1) 4 13" xfId="678"/>
    <cellStyle name="Percent (1) 4 14" xfId="679"/>
    <cellStyle name="Percent (1) 4 15" xfId="680"/>
    <cellStyle name="Percent (1) 4 16" xfId="681"/>
    <cellStyle name="Percent (1) 4 17" xfId="682"/>
    <cellStyle name="Percent (1) 4 18" xfId="683"/>
    <cellStyle name="Percent (1) 4 19" xfId="684"/>
    <cellStyle name="Percent (1) 4 2" xfId="685"/>
    <cellStyle name="Percent (1) 4 20" xfId="686"/>
    <cellStyle name="Percent (1) 4 21" xfId="687"/>
    <cellStyle name="Percent (1) 4 3" xfId="688"/>
    <cellStyle name="Percent (1) 4 4" xfId="689"/>
    <cellStyle name="Percent (1) 4 5" xfId="690"/>
    <cellStyle name="Percent (1) 4 6" xfId="691"/>
    <cellStyle name="Percent (1) 4 7" xfId="692"/>
    <cellStyle name="Percent (1) 4 8" xfId="693"/>
    <cellStyle name="Percent (1) 4 9" xfId="694"/>
    <cellStyle name="Percent (1) 40" xfId="695"/>
    <cellStyle name="Percent (1) 41" xfId="696"/>
    <cellStyle name="Percent (1) 5" xfId="697"/>
    <cellStyle name="Percent (1) 5 10" xfId="698"/>
    <cellStyle name="Percent (1) 5 11" xfId="699"/>
    <cellStyle name="Percent (1) 5 12" xfId="700"/>
    <cellStyle name="Percent (1) 5 13" xfId="701"/>
    <cellStyle name="Percent (1) 5 14" xfId="702"/>
    <cellStyle name="Percent (1) 5 15" xfId="703"/>
    <cellStyle name="Percent (1) 5 16" xfId="704"/>
    <cellStyle name="Percent (1) 5 17" xfId="705"/>
    <cellStyle name="Percent (1) 5 18" xfId="706"/>
    <cellStyle name="Percent (1) 5 19" xfId="707"/>
    <cellStyle name="Percent (1) 5 2" xfId="708"/>
    <cellStyle name="Percent (1) 5 20" xfId="709"/>
    <cellStyle name="Percent (1) 5 21" xfId="710"/>
    <cellStyle name="Percent (1) 5 3" xfId="711"/>
    <cellStyle name="Percent (1) 5 4" xfId="712"/>
    <cellStyle name="Percent (1) 5 5" xfId="713"/>
    <cellStyle name="Percent (1) 5 6" xfId="714"/>
    <cellStyle name="Percent (1) 5 7" xfId="715"/>
    <cellStyle name="Percent (1) 5 8" xfId="716"/>
    <cellStyle name="Percent (1) 5 9" xfId="717"/>
    <cellStyle name="Percent (1) 6" xfId="718"/>
    <cellStyle name="Percent (1) 6 10" xfId="719"/>
    <cellStyle name="Percent (1) 6 11" xfId="720"/>
    <cellStyle name="Percent (1) 6 12" xfId="721"/>
    <cellStyle name="Percent (1) 6 13" xfId="722"/>
    <cellStyle name="Percent (1) 6 14" xfId="723"/>
    <cellStyle name="Percent (1) 6 15" xfId="724"/>
    <cellStyle name="Percent (1) 6 16" xfId="725"/>
    <cellStyle name="Percent (1) 6 17" xfId="726"/>
    <cellStyle name="Percent (1) 6 18" xfId="727"/>
    <cellStyle name="Percent (1) 6 19" xfId="728"/>
    <cellStyle name="Percent (1) 6 2" xfId="729"/>
    <cellStyle name="Percent (1) 6 20" xfId="730"/>
    <cellStyle name="Percent (1) 6 21" xfId="731"/>
    <cellStyle name="Percent (1) 6 3" xfId="732"/>
    <cellStyle name="Percent (1) 6 4" xfId="733"/>
    <cellStyle name="Percent (1) 6 5" xfId="734"/>
    <cellStyle name="Percent (1) 6 6" xfId="735"/>
    <cellStyle name="Percent (1) 6 7" xfId="736"/>
    <cellStyle name="Percent (1) 6 8" xfId="737"/>
    <cellStyle name="Percent (1) 6 9" xfId="738"/>
    <cellStyle name="Percent (1) 7" xfId="739"/>
    <cellStyle name="Percent (1) 7 10" xfId="740"/>
    <cellStyle name="Percent (1) 7 11" xfId="741"/>
    <cellStyle name="Percent (1) 7 12" xfId="742"/>
    <cellStyle name="Percent (1) 7 13" xfId="743"/>
    <cellStyle name="Percent (1) 7 14" xfId="744"/>
    <cellStyle name="Percent (1) 7 15" xfId="745"/>
    <cellStyle name="Percent (1) 7 16" xfId="746"/>
    <cellStyle name="Percent (1) 7 17" xfId="747"/>
    <cellStyle name="Percent (1) 7 18" xfId="748"/>
    <cellStyle name="Percent (1) 7 19" xfId="749"/>
    <cellStyle name="Percent (1) 7 2" xfId="750"/>
    <cellStyle name="Percent (1) 7 20" xfId="751"/>
    <cellStyle name="Percent (1) 7 21" xfId="752"/>
    <cellStyle name="Percent (1) 7 3" xfId="753"/>
    <cellStyle name="Percent (1) 7 4" xfId="754"/>
    <cellStyle name="Percent (1) 7 5" xfId="755"/>
    <cellStyle name="Percent (1) 7 6" xfId="756"/>
    <cellStyle name="Percent (1) 7 7" xfId="757"/>
    <cellStyle name="Percent (1) 7 8" xfId="758"/>
    <cellStyle name="Percent (1) 7 9" xfId="759"/>
    <cellStyle name="Percent (1) 8" xfId="760"/>
    <cellStyle name="Percent (1) 8 10" xfId="761"/>
    <cellStyle name="Percent (1) 8 11" xfId="762"/>
    <cellStyle name="Percent (1) 8 12" xfId="763"/>
    <cellStyle name="Percent (1) 8 13" xfId="764"/>
    <cellStyle name="Percent (1) 8 14" xfId="765"/>
    <cellStyle name="Percent (1) 8 15" xfId="766"/>
    <cellStyle name="Percent (1) 8 16" xfId="767"/>
    <cellStyle name="Percent (1) 8 17" xfId="768"/>
    <cellStyle name="Percent (1) 8 18" xfId="769"/>
    <cellStyle name="Percent (1) 8 19" xfId="770"/>
    <cellStyle name="Percent (1) 8 2" xfId="771"/>
    <cellStyle name="Percent (1) 8 20" xfId="772"/>
    <cellStyle name="Percent (1) 8 21" xfId="773"/>
    <cellStyle name="Percent (1) 8 3" xfId="774"/>
    <cellStyle name="Percent (1) 8 4" xfId="775"/>
    <cellStyle name="Percent (1) 8 5" xfId="776"/>
    <cellStyle name="Percent (1) 8 6" xfId="777"/>
    <cellStyle name="Percent (1) 8 7" xfId="778"/>
    <cellStyle name="Percent (1) 8 8" xfId="779"/>
    <cellStyle name="Percent (1) 8 9" xfId="780"/>
    <cellStyle name="Percent (1) 9" xfId="781"/>
    <cellStyle name="Percent (1) 9 10" xfId="782"/>
    <cellStyle name="Percent (1) 9 11" xfId="783"/>
    <cellStyle name="Percent (1) 9 12" xfId="784"/>
    <cellStyle name="Percent (1) 9 13" xfId="785"/>
    <cellStyle name="Percent (1) 9 14" xfId="786"/>
    <cellStyle name="Percent (1) 9 15" xfId="787"/>
    <cellStyle name="Percent (1) 9 16" xfId="788"/>
    <cellStyle name="Percent (1) 9 17" xfId="789"/>
    <cellStyle name="Percent (1) 9 18" xfId="790"/>
    <cellStyle name="Percent (1) 9 19" xfId="791"/>
    <cellStyle name="Percent (1) 9 2" xfId="792"/>
    <cellStyle name="Percent (1) 9 20" xfId="793"/>
    <cellStyle name="Percent (1) 9 21" xfId="794"/>
    <cellStyle name="Percent (1) 9 3" xfId="795"/>
    <cellStyle name="Percent (1) 9 4" xfId="796"/>
    <cellStyle name="Percent (1) 9 5" xfId="797"/>
    <cellStyle name="Percent (1) 9 6" xfId="798"/>
    <cellStyle name="Percent (1) 9 7" xfId="799"/>
    <cellStyle name="Percent (1) 9 8" xfId="800"/>
    <cellStyle name="Percent (1) 9 9" xfId="801"/>
    <cellStyle name="Percent (1)_Hoosier Charts 2" xfId="802"/>
    <cellStyle name="Percent (2)" xfId="64"/>
    <cellStyle name="Percent (2) 10" xfId="803"/>
    <cellStyle name="Percent (2) 10 10" xfId="804"/>
    <cellStyle name="Percent (2) 10 11" xfId="805"/>
    <cellStyle name="Percent (2) 10 12" xfId="806"/>
    <cellStyle name="Percent (2) 10 13" xfId="807"/>
    <cellStyle name="Percent (2) 10 14" xfId="808"/>
    <cellStyle name="Percent (2) 10 15" xfId="809"/>
    <cellStyle name="Percent (2) 10 16" xfId="810"/>
    <cellStyle name="Percent (2) 10 17" xfId="811"/>
    <cellStyle name="Percent (2) 10 18" xfId="812"/>
    <cellStyle name="Percent (2) 10 19" xfId="813"/>
    <cellStyle name="Percent (2) 10 2" xfId="814"/>
    <cellStyle name="Percent (2) 10 20" xfId="815"/>
    <cellStyle name="Percent (2) 10 21" xfId="816"/>
    <cellStyle name="Percent (2) 10 3" xfId="817"/>
    <cellStyle name="Percent (2) 10 4" xfId="818"/>
    <cellStyle name="Percent (2) 10 5" xfId="819"/>
    <cellStyle name="Percent (2) 10 6" xfId="820"/>
    <cellStyle name="Percent (2) 10 7" xfId="821"/>
    <cellStyle name="Percent (2) 10 8" xfId="822"/>
    <cellStyle name="Percent (2) 10 9" xfId="823"/>
    <cellStyle name="Percent (2) 11" xfId="824"/>
    <cellStyle name="Percent (2) 11 10" xfId="825"/>
    <cellStyle name="Percent (2) 11 11" xfId="826"/>
    <cellStyle name="Percent (2) 11 12" xfId="827"/>
    <cellStyle name="Percent (2) 11 13" xfId="828"/>
    <cellStyle name="Percent (2) 11 14" xfId="829"/>
    <cellStyle name="Percent (2) 11 15" xfId="830"/>
    <cellStyle name="Percent (2) 11 16" xfId="831"/>
    <cellStyle name="Percent (2) 11 17" xfId="832"/>
    <cellStyle name="Percent (2) 11 18" xfId="833"/>
    <cellStyle name="Percent (2) 11 19" xfId="834"/>
    <cellStyle name="Percent (2) 11 2" xfId="835"/>
    <cellStyle name="Percent (2) 11 20" xfId="836"/>
    <cellStyle name="Percent (2) 11 21" xfId="837"/>
    <cellStyle name="Percent (2) 11 3" xfId="838"/>
    <cellStyle name="Percent (2) 11 4" xfId="839"/>
    <cellStyle name="Percent (2) 11 5" xfId="840"/>
    <cellStyle name="Percent (2) 11 6" xfId="841"/>
    <cellStyle name="Percent (2) 11 7" xfId="842"/>
    <cellStyle name="Percent (2) 11 8" xfId="843"/>
    <cellStyle name="Percent (2) 11 9" xfId="844"/>
    <cellStyle name="Percent (2) 12" xfId="845"/>
    <cellStyle name="Percent (2) 12 10" xfId="846"/>
    <cellStyle name="Percent (2) 12 11" xfId="847"/>
    <cellStyle name="Percent (2) 12 12" xfId="848"/>
    <cellStyle name="Percent (2) 12 13" xfId="849"/>
    <cellStyle name="Percent (2) 12 14" xfId="850"/>
    <cellStyle name="Percent (2) 12 15" xfId="851"/>
    <cellStyle name="Percent (2) 12 16" xfId="852"/>
    <cellStyle name="Percent (2) 12 17" xfId="853"/>
    <cellStyle name="Percent (2) 12 18" xfId="854"/>
    <cellStyle name="Percent (2) 12 19" xfId="855"/>
    <cellStyle name="Percent (2) 12 2" xfId="856"/>
    <cellStyle name="Percent (2) 12 20" xfId="857"/>
    <cellStyle name="Percent (2) 12 21" xfId="858"/>
    <cellStyle name="Percent (2) 12 3" xfId="859"/>
    <cellStyle name="Percent (2) 12 4" xfId="860"/>
    <cellStyle name="Percent (2) 12 5" xfId="861"/>
    <cellStyle name="Percent (2) 12 6" xfId="862"/>
    <cellStyle name="Percent (2) 12 7" xfId="863"/>
    <cellStyle name="Percent (2) 12 8" xfId="864"/>
    <cellStyle name="Percent (2) 12 9" xfId="865"/>
    <cellStyle name="Percent (2) 13" xfId="866"/>
    <cellStyle name="Percent (2) 13 10" xfId="867"/>
    <cellStyle name="Percent (2) 13 11" xfId="868"/>
    <cellStyle name="Percent (2) 13 12" xfId="869"/>
    <cellStyle name="Percent (2) 13 13" xfId="870"/>
    <cellStyle name="Percent (2) 13 14" xfId="871"/>
    <cellStyle name="Percent (2) 13 15" xfId="872"/>
    <cellStyle name="Percent (2) 13 16" xfId="873"/>
    <cellStyle name="Percent (2) 13 17" xfId="874"/>
    <cellStyle name="Percent (2) 13 18" xfId="875"/>
    <cellStyle name="Percent (2) 13 19" xfId="876"/>
    <cellStyle name="Percent (2) 13 2" xfId="877"/>
    <cellStyle name="Percent (2) 13 20" xfId="878"/>
    <cellStyle name="Percent (2) 13 21" xfId="879"/>
    <cellStyle name="Percent (2) 13 3" xfId="880"/>
    <cellStyle name="Percent (2) 13 4" xfId="881"/>
    <cellStyle name="Percent (2) 13 5" xfId="882"/>
    <cellStyle name="Percent (2) 13 6" xfId="883"/>
    <cellStyle name="Percent (2) 13 7" xfId="884"/>
    <cellStyle name="Percent (2) 13 8" xfId="885"/>
    <cellStyle name="Percent (2) 13 9" xfId="886"/>
    <cellStyle name="Percent (2) 14" xfId="887"/>
    <cellStyle name="Percent (2) 14 10" xfId="888"/>
    <cellStyle name="Percent (2) 14 11" xfId="889"/>
    <cellStyle name="Percent (2) 14 12" xfId="890"/>
    <cellStyle name="Percent (2) 14 13" xfId="891"/>
    <cellStyle name="Percent (2) 14 14" xfId="892"/>
    <cellStyle name="Percent (2) 14 15" xfId="893"/>
    <cellStyle name="Percent (2) 14 16" xfId="894"/>
    <cellStyle name="Percent (2) 14 17" xfId="895"/>
    <cellStyle name="Percent (2) 14 18" xfId="896"/>
    <cellStyle name="Percent (2) 14 19" xfId="897"/>
    <cellStyle name="Percent (2) 14 2" xfId="898"/>
    <cellStyle name="Percent (2) 14 20" xfId="899"/>
    <cellStyle name="Percent (2) 14 21" xfId="900"/>
    <cellStyle name="Percent (2) 14 3" xfId="901"/>
    <cellStyle name="Percent (2) 14 4" xfId="902"/>
    <cellStyle name="Percent (2) 14 5" xfId="903"/>
    <cellStyle name="Percent (2) 14 6" xfId="904"/>
    <cellStyle name="Percent (2) 14 7" xfId="905"/>
    <cellStyle name="Percent (2) 14 8" xfId="906"/>
    <cellStyle name="Percent (2) 14 9" xfId="907"/>
    <cellStyle name="Percent (2) 15" xfId="908"/>
    <cellStyle name="Percent (2) 15 10" xfId="909"/>
    <cellStyle name="Percent (2) 15 11" xfId="910"/>
    <cellStyle name="Percent (2) 15 12" xfId="911"/>
    <cellStyle name="Percent (2) 15 13" xfId="912"/>
    <cellStyle name="Percent (2) 15 14" xfId="913"/>
    <cellStyle name="Percent (2) 15 15" xfId="914"/>
    <cellStyle name="Percent (2) 15 16" xfId="915"/>
    <cellStyle name="Percent (2) 15 17" xfId="916"/>
    <cellStyle name="Percent (2) 15 18" xfId="917"/>
    <cellStyle name="Percent (2) 15 19" xfId="918"/>
    <cellStyle name="Percent (2) 15 2" xfId="919"/>
    <cellStyle name="Percent (2) 15 20" xfId="920"/>
    <cellStyle name="Percent (2) 15 21" xfId="921"/>
    <cellStyle name="Percent (2) 15 3" xfId="922"/>
    <cellStyle name="Percent (2) 15 4" xfId="923"/>
    <cellStyle name="Percent (2) 15 5" xfId="924"/>
    <cellStyle name="Percent (2) 15 6" xfId="925"/>
    <cellStyle name="Percent (2) 15 7" xfId="926"/>
    <cellStyle name="Percent (2) 15 8" xfId="927"/>
    <cellStyle name="Percent (2) 15 9" xfId="928"/>
    <cellStyle name="Percent (2) 16" xfId="929"/>
    <cellStyle name="Percent (2) 16 10" xfId="930"/>
    <cellStyle name="Percent (2) 16 11" xfId="931"/>
    <cellStyle name="Percent (2) 16 12" xfId="932"/>
    <cellStyle name="Percent (2) 16 13" xfId="933"/>
    <cellStyle name="Percent (2) 16 14" xfId="934"/>
    <cellStyle name="Percent (2) 16 15" xfId="935"/>
    <cellStyle name="Percent (2) 16 16" xfId="936"/>
    <cellStyle name="Percent (2) 16 17" xfId="937"/>
    <cellStyle name="Percent (2) 16 18" xfId="938"/>
    <cellStyle name="Percent (2) 16 19" xfId="939"/>
    <cellStyle name="Percent (2) 16 2" xfId="940"/>
    <cellStyle name="Percent (2) 16 20" xfId="941"/>
    <cellStyle name="Percent (2) 16 21" xfId="942"/>
    <cellStyle name="Percent (2) 16 3" xfId="943"/>
    <cellStyle name="Percent (2) 16 4" xfId="944"/>
    <cellStyle name="Percent (2) 16 5" xfId="945"/>
    <cellStyle name="Percent (2) 16 6" xfId="946"/>
    <cellStyle name="Percent (2) 16 7" xfId="947"/>
    <cellStyle name="Percent (2) 16 8" xfId="948"/>
    <cellStyle name="Percent (2) 16 9" xfId="949"/>
    <cellStyle name="Percent (2) 17" xfId="950"/>
    <cellStyle name="Percent (2) 17 10" xfId="951"/>
    <cellStyle name="Percent (2) 17 11" xfId="952"/>
    <cellStyle name="Percent (2) 17 12" xfId="953"/>
    <cellStyle name="Percent (2) 17 13" xfId="954"/>
    <cellStyle name="Percent (2) 17 14" xfId="955"/>
    <cellStyle name="Percent (2) 17 15" xfId="956"/>
    <cellStyle name="Percent (2) 17 16" xfId="957"/>
    <cellStyle name="Percent (2) 17 17" xfId="958"/>
    <cellStyle name="Percent (2) 17 18" xfId="959"/>
    <cellStyle name="Percent (2) 17 19" xfId="960"/>
    <cellStyle name="Percent (2) 17 2" xfId="961"/>
    <cellStyle name="Percent (2) 17 20" xfId="962"/>
    <cellStyle name="Percent (2) 17 21" xfId="963"/>
    <cellStyle name="Percent (2) 17 3" xfId="964"/>
    <cellStyle name="Percent (2) 17 4" xfId="965"/>
    <cellStyle name="Percent (2) 17 5" xfId="966"/>
    <cellStyle name="Percent (2) 17 6" xfId="967"/>
    <cellStyle name="Percent (2) 17 7" xfId="968"/>
    <cellStyle name="Percent (2) 17 8" xfId="969"/>
    <cellStyle name="Percent (2) 17 9" xfId="970"/>
    <cellStyle name="Percent (2) 18" xfId="971"/>
    <cellStyle name="Percent (2) 18 10" xfId="972"/>
    <cellStyle name="Percent (2) 18 11" xfId="973"/>
    <cellStyle name="Percent (2) 18 12" xfId="974"/>
    <cellStyle name="Percent (2) 18 13" xfId="975"/>
    <cellStyle name="Percent (2) 18 14" xfId="976"/>
    <cellStyle name="Percent (2) 18 15" xfId="977"/>
    <cellStyle name="Percent (2) 18 16" xfId="978"/>
    <cellStyle name="Percent (2) 18 17" xfId="979"/>
    <cellStyle name="Percent (2) 18 18" xfId="980"/>
    <cellStyle name="Percent (2) 18 19" xfId="981"/>
    <cellStyle name="Percent (2) 18 2" xfId="982"/>
    <cellStyle name="Percent (2) 18 20" xfId="983"/>
    <cellStyle name="Percent (2) 18 21" xfId="984"/>
    <cellStyle name="Percent (2) 18 3" xfId="985"/>
    <cellStyle name="Percent (2) 18 4" xfId="986"/>
    <cellStyle name="Percent (2) 18 5" xfId="987"/>
    <cellStyle name="Percent (2) 18 6" xfId="988"/>
    <cellStyle name="Percent (2) 18 7" xfId="989"/>
    <cellStyle name="Percent (2) 18 8" xfId="990"/>
    <cellStyle name="Percent (2) 18 9" xfId="991"/>
    <cellStyle name="Percent (2) 19" xfId="992"/>
    <cellStyle name="Percent (2) 19 10" xfId="993"/>
    <cellStyle name="Percent (2) 19 11" xfId="994"/>
    <cellStyle name="Percent (2) 19 12" xfId="995"/>
    <cellStyle name="Percent (2) 19 13" xfId="996"/>
    <cellStyle name="Percent (2) 19 14" xfId="997"/>
    <cellStyle name="Percent (2) 19 15" xfId="998"/>
    <cellStyle name="Percent (2) 19 16" xfId="999"/>
    <cellStyle name="Percent (2) 19 17" xfId="1000"/>
    <cellStyle name="Percent (2) 19 18" xfId="1001"/>
    <cellStyle name="Percent (2) 19 19" xfId="1002"/>
    <cellStyle name="Percent (2) 19 2" xfId="1003"/>
    <cellStyle name="Percent (2) 19 20" xfId="1004"/>
    <cellStyle name="Percent (2) 19 21" xfId="1005"/>
    <cellStyle name="Percent (2) 19 3" xfId="1006"/>
    <cellStyle name="Percent (2) 19 4" xfId="1007"/>
    <cellStyle name="Percent (2) 19 5" xfId="1008"/>
    <cellStyle name="Percent (2) 19 6" xfId="1009"/>
    <cellStyle name="Percent (2) 19 7" xfId="1010"/>
    <cellStyle name="Percent (2) 19 8" xfId="1011"/>
    <cellStyle name="Percent (2) 19 9" xfId="1012"/>
    <cellStyle name="Percent (2) 2" xfId="136"/>
    <cellStyle name="Percent (2) 2 10" xfId="1013"/>
    <cellStyle name="Percent (2) 2 11" xfId="1014"/>
    <cellStyle name="Percent (2) 2 12" xfId="1015"/>
    <cellStyle name="Percent (2) 2 13" xfId="1016"/>
    <cellStyle name="Percent (2) 2 14" xfId="1017"/>
    <cellStyle name="Percent (2) 2 15" xfId="1018"/>
    <cellStyle name="Percent (2) 2 16" xfId="1019"/>
    <cellStyle name="Percent (2) 2 17" xfId="1020"/>
    <cellStyle name="Percent (2) 2 18" xfId="1021"/>
    <cellStyle name="Percent (2) 2 19" xfId="1022"/>
    <cellStyle name="Percent (2) 2 2" xfId="1023"/>
    <cellStyle name="Percent (2) 2 20" xfId="1024"/>
    <cellStyle name="Percent (2) 2 21" xfId="1025"/>
    <cellStyle name="Percent (2) 2 3" xfId="1026"/>
    <cellStyle name="Percent (2) 2 4" xfId="1027"/>
    <cellStyle name="Percent (2) 2 5" xfId="1028"/>
    <cellStyle name="Percent (2) 2 6" xfId="1029"/>
    <cellStyle name="Percent (2) 2 7" xfId="1030"/>
    <cellStyle name="Percent (2) 2 8" xfId="1031"/>
    <cellStyle name="Percent (2) 2 9" xfId="1032"/>
    <cellStyle name="Percent (2) 20" xfId="1033"/>
    <cellStyle name="Percent (2) 20 10" xfId="1034"/>
    <cellStyle name="Percent (2) 20 11" xfId="1035"/>
    <cellStyle name="Percent (2) 20 12" xfId="1036"/>
    <cellStyle name="Percent (2) 20 13" xfId="1037"/>
    <cellStyle name="Percent (2) 20 14" xfId="1038"/>
    <cellStyle name="Percent (2) 20 15" xfId="1039"/>
    <cellStyle name="Percent (2) 20 16" xfId="1040"/>
    <cellStyle name="Percent (2) 20 17" xfId="1041"/>
    <cellStyle name="Percent (2) 20 18" xfId="1042"/>
    <cellStyle name="Percent (2) 20 19" xfId="1043"/>
    <cellStyle name="Percent (2) 20 2" xfId="1044"/>
    <cellStyle name="Percent (2) 20 20" xfId="1045"/>
    <cellStyle name="Percent (2) 20 21" xfId="1046"/>
    <cellStyle name="Percent (2) 20 3" xfId="1047"/>
    <cellStyle name="Percent (2) 20 4" xfId="1048"/>
    <cellStyle name="Percent (2) 20 5" xfId="1049"/>
    <cellStyle name="Percent (2) 20 6" xfId="1050"/>
    <cellStyle name="Percent (2) 20 7" xfId="1051"/>
    <cellStyle name="Percent (2) 20 8" xfId="1052"/>
    <cellStyle name="Percent (2) 20 9" xfId="1053"/>
    <cellStyle name="Percent (2) 21" xfId="1054"/>
    <cellStyle name="Percent (2) 21 10" xfId="1055"/>
    <cellStyle name="Percent (2) 21 11" xfId="1056"/>
    <cellStyle name="Percent (2) 21 12" xfId="1057"/>
    <cellStyle name="Percent (2) 21 13" xfId="1058"/>
    <cellStyle name="Percent (2) 21 14" xfId="1059"/>
    <cellStyle name="Percent (2) 21 15" xfId="1060"/>
    <cellStyle name="Percent (2) 21 16" xfId="1061"/>
    <cellStyle name="Percent (2) 21 17" xfId="1062"/>
    <cellStyle name="Percent (2) 21 18" xfId="1063"/>
    <cellStyle name="Percent (2) 21 19" xfId="1064"/>
    <cellStyle name="Percent (2) 21 2" xfId="1065"/>
    <cellStyle name="Percent (2) 21 20" xfId="1066"/>
    <cellStyle name="Percent (2) 21 21" xfId="1067"/>
    <cellStyle name="Percent (2) 21 3" xfId="1068"/>
    <cellStyle name="Percent (2) 21 4" xfId="1069"/>
    <cellStyle name="Percent (2) 21 5" xfId="1070"/>
    <cellStyle name="Percent (2) 21 6" xfId="1071"/>
    <cellStyle name="Percent (2) 21 7" xfId="1072"/>
    <cellStyle name="Percent (2) 21 8" xfId="1073"/>
    <cellStyle name="Percent (2) 21 9" xfId="1074"/>
    <cellStyle name="Percent (2) 22" xfId="1075"/>
    <cellStyle name="Percent (2) 23" xfId="1076"/>
    <cellStyle name="Percent (2) 24" xfId="1077"/>
    <cellStyle name="Percent (2) 25" xfId="1078"/>
    <cellStyle name="Percent (2) 26" xfId="1079"/>
    <cellStyle name="Percent (2) 27" xfId="1080"/>
    <cellStyle name="Percent (2) 28" xfId="1081"/>
    <cellStyle name="Percent (2) 29" xfId="1082"/>
    <cellStyle name="Percent (2) 3" xfId="1083"/>
    <cellStyle name="Percent (2) 3 10" xfId="1084"/>
    <cellStyle name="Percent (2) 3 11" xfId="1085"/>
    <cellStyle name="Percent (2) 3 12" xfId="1086"/>
    <cellStyle name="Percent (2) 3 13" xfId="1087"/>
    <cellStyle name="Percent (2) 3 14" xfId="1088"/>
    <cellStyle name="Percent (2) 3 15" xfId="1089"/>
    <cellStyle name="Percent (2) 3 16" xfId="1090"/>
    <cellStyle name="Percent (2) 3 17" xfId="1091"/>
    <cellStyle name="Percent (2) 3 18" xfId="1092"/>
    <cellStyle name="Percent (2) 3 19" xfId="1093"/>
    <cellStyle name="Percent (2) 3 2" xfId="1094"/>
    <cellStyle name="Percent (2) 3 20" xfId="1095"/>
    <cellStyle name="Percent (2) 3 21" xfId="1096"/>
    <cellStyle name="Percent (2) 3 3" xfId="1097"/>
    <cellStyle name="Percent (2) 3 4" xfId="1098"/>
    <cellStyle name="Percent (2) 3 5" xfId="1099"/>
    <cellStyle name="Percent (2) 3 6" xfId="1100"/>
    <cellStyle name="Percent (2) 3 7" xfId="1101"/>
    <cellStyle name="Percent (2) 3 8" xfId="1102"/>
    <cellStyle name="Percent (2) 3 9" xfId="1103"/>
    <cellStyle name="Percent (2) 30" xfId="1104"/>
    <cellStyle name="Percent (2) 31" xfId="1105"/>
    <cellStyle name="Percent (2) 32" xfId="1106"/>
    <cellStyle name="Percent (2) 33" xfId="1107"/>
    <cellStyle name="Percent (2) 34" xfId="1108"/>
    <cellStyle name="Percent (2) 35" xfId="1109"/>
    <cellStyle name="Percent (2) 36" xfId="1110"/>
    <cellStyle name="Percent (2) 37" xfId="1111"/>
    <cellStyle name="Percent (2) 38" xfId="1112"/>
    <cellStyle name="Percent (2) 39" xfId="1113"/>
    <cellStyle name="Percent (2) 4" xfId="1114"/>
    <cellStyle name="Percent (2) 4 10" xfId="1115"/>
    <cellStyle name="Percent (2) 4 11" xfId="1116"/>
    <cellStyle name="Percent (2) 4 12" xfId="1117"/>
    <cellStyle name="Percent (2) 4 13" xfId="1118"/>
    <cellStyle name="Percent (2) 4 14" xfId="1119"/>
    <cellStyle name="Percent (2) 4 15" xfId="1120"/>
    <cellStyle name="Percent (2) 4 16" xfId="1121"/>
    <cellStyle name="Percent (2) 4 17" xfId="1122"/>
    <cellStyle name="Percent (2) 4 18" xfId="1123"/>
    <cellStyle name="Percent (2) 4 19" xfId="1124"/>
    <cellStyle name="Percent (2) 4 2" xfId="1125"/>
    <cellStyle name="Percent (2) 4 20" xfId="1126"/>
    <cellStyle name="Percent (2) 4 21" xfId="1127"/>
    <cellStyle name="Percent (2) 4 3" xfId="1128"/>
    <cellStyle name="Percent (2) 4 4" xfId="1129"/>
    <cellStyle name="Percent (2) 4 5" xfId="1130"/>
    <cellStyle name="Percent (2) 4 6" xfId="1131"/>
    <cellStyle name="Percent (2) 4 7" xfId="1132"/>
    <cellStyle name="Percent (2) 4 8" xfId="1133"/>
    <cellStyle name="Percent (2) 4 9" xfId="1134"/>
    <cellStyle name="Percent (2) 40" xfId="1135"/>
    <cellStyle name="Percent (2) 41" xfId="1136"/>
    <cellStyle name="Percent (2) 5" xfId="1137"/>
    <cellStyle name="Percent (2) 5 10" xfId="1138"/>
    <cellStyle name="Percent (2) 5 11" xfId="1139"/>
    <cellStyle name="Percent (2) 5 12" xfId="1140"/>
    <cellStyle name="Percent (2) 5 13" xfId="1141"/>
    <cellStyle name="Percent (2) 5 14" xfId="1142"/>
    <cellStyle name="Percent (2) 5 15" xfId="1143"/>
    <cellStyle name="Percent (2) 5 16" xfId="1144"/>
    <cellStyle name="Percent (2) 5 17" xfId="1145"/>
    <cellStyle name="Percent (2) 5 18" xfId="1146"/>
    <cellStyle name="Percent (2) 5 19" xfId="1147"/>
    <cellStyle name="Percent (2) 5 2" xfId="1148"/>
    <cellStyle name="Percent (2) 5 20" xfId="1149"/>
    <cellStyle name="Percent (2) 5 21" xfId="1150"/>
    <cellStyle name="Percent (2) 5 3" xfId="1151"/>
    <cellStyle name="Percent (2) 5 4" xfId="1152"/>
    <cellStyle name="Percent (2) 5 5" xfId="1153"/>
    <cellStyle name="Percent (2) 5 6" xfId="1154"/>
    <cellStyle name="Percent (2) 5 7" xfId="1155"/>
    <cellStyle name="Percent (2) 5 8" xfId="1156"/>
    <cellStyle name="Percent (2) 5 9" xfId="1157"/>
    <cellStyle name="Percent (2) 6" xfId="1158"/>
    <cellStyle name="Percent (2) 6 10" xfId="1159"/>
    <cellStyle name="Percent (2) 6 11" xfId="1160"/>
    <cellStyle name="Percent (2) 6 12" xfId="1161"/>
    <cellStyle name="Percent (2) 6 13" xfId="1162"/>
    <cellStyle name="Percent (2) 6 14" xfId="1163"/>
    <cellStyle name="Percent (2) 6 15" xfId="1164"/>
    <cellStyle name="Percent (2) 6 16" xfId="1165"/>
    <cellStyle name="Percent (2) 6 17" xfId="1166"/>
    <cellStyle name="Percent (2) 6 18" xfId="1167"/>
    <cellStyle name="Percent (2) 6 19" xfId="1168"/>
    <cellStyle name="Percent (2) 6 2" xfId="1169"/>
    <cellStyle name="Percent (2) 6 20" xfId="1170"/>
    <cellStyle name="Percent (2) 6 21" xfId="1171"/>
    <cellStyle name="Percent (2) 6 3" xfId="1172"/>
    <cellStyle name="Percent (2) 6 4" xfId="1173"/>
    <cellStyle name="Percent (2) 6 5" xfId="1174"/>
    <cellStyle name="Percent (2) 6 6" xfId="1175"/>
    <cellStyle name="Percent (2) 6 7" xfId="1176"/>
    <cellStyle name="Percent (2) 6 8" xfId="1177"/>
    <cellStyle name="Percent (2) 6 9" xfId="1178"/>
    <cellStyle name="Percent (2) 7" xfId="1179"/>
    <cellStyle name="Percent (2) 7 10" xfId="1180"/>
    <cellStyle name="Percent (2) 7 11" xfId="1181"/>
    <cellStyle name="Percent (2) 7 12" xfId="1182"/>
    <cellStyle name="Percent (2) 7 13" xfId="1183"/>
    <cellStyle name="Percent (2) 7 14" xfId="1184"/>
    <cellStyle name="Percent (2) 7 15" xfId="1185"/>
    <cellStyle name="Percent (2) 7 16" xfId="1186"/>
    <cellStyle name="Percent (2) 7 17" xfId="1187"/>
    <cellStyle name="Percent (2) 7 18" xfId="1188"/>
    <cellStyle name="Percent (2) 7 19" xfId="1189"/>
    <cellStyle name="Percent (2) 7 2" xfId="1190"/>
    <cellStyle name="Percent (2) 7 20" xfId="1191"/>
    <cellStyle name="Percent (2) 7 21" xfId="1192"/>
    <cellStyle name="Percent (2) 7 3" xfId="1193"/>
    <cellStyle name="Percent (2) 7 4" xfId="1194"/>
    <cellStyle name="Percent (2) 7 5" xfId="1195"/>
    <cellStyle name="Percent (2) 7 6" xfId="1196"/>
    <cellStyle name="Percent (2) 7 7" xfId="1197"/>
    <cellStyle name="Percent (2) 7 8" xfId="1198"/>
    <cellStyle name="Percent (2) 7 9" xfId="1199"/>
    <cellStyle name="Percent (2) 8" xfId="1200"/>
    <cellStyle name="Percent (2) 8 10" xfId="1201"/>
    <cellStyle name="Percent (2) 8 11" xfId="1202"/>
    <cellStyle name="Percent (2) 8 12" xfId="1203"/>
    <cellStyle name="Percent (2) 8 13" xfId="1204"/>
    <cellStyle name="Percent (2) 8 14" xfId="1205"/>
    <cellStyle name="Percent (2) 8 15" xfId="1206"/>
    <cellStyle name="Percent (2) 8 16" xfId="1207"/>
    <cellStyle name="Percent (2) 8 17" xfId="1208"/>
    <cellStyle name="Percent (2) 8 18" xfId="1209"/>
    <cellStyle name="Percent (2) 8 19" xfId="1210"/>
    <cellStyle name="Percent (2) 8 2" xfId="1211"/>
    <cellStyle name="Percent (2) 8 20" xfId="1212"/>
    <cellStyle name="Percent (2) 8 21" xfId="1213"/>
    <cellStyle name="Percent (2) 8 3" xfId="1214"/>
    <cellStyle name="Percent (2) 8 4" xfId="1215"/>
    <cellStyle name="Percent (2) 8 5" xfId="1216"/>
    <cellStyle name="Percent (2) 8 6" xfId="1217"/>
    <cellStyle name="Percent (2) 8 7" xfId="1218"/>
    <cellStyle name="Percent (2) 8 8" xfId="1219"/>
    <cellStyle name="Percent (2) 8 9" xfId="1220"/>
    <cellStyle name="Percent (2) 9" xfId="1221"/>
    <cellStyle name="Percent (2) 9 10" xfId="1222"/>
    <cellStyle name="Percent (2) 9 11" xfId="1223"/>
    <cellStyle name="Percent (2) 9 12" xfId="1224"/>
    <cellStyle name="Percent (2) 9 13" xfId="1225"/>
    <cellStyle name="Percent (2) 9 14" xfId="1226"/>
    <cellStyle name="Percent (2) 9 15" xfId="1227"/>
    <cellStyle name="Percent (2) 9 16" xfId="1228"/>
    <cellStyle name="Percent (2) 9 17" xfId="1229"/>
    <cellStyle name="Percent (2) 9 18" xfId="1230"/>
    <cellStyle name="Percent (2) 9 19" xfId="1231"/>
    <cellStyle name="Percent (2) 9 2" xfId="1232"/>
    <cellStyle name="Percent (2) 9 20" xfId="1233"/>
    <cellStyle name="Percent (2) 9 21" xfId="1234"/>
    <cellStyle name="Percent (2) 9 3" xfId="1235"/>
    <cellStyle name="Percent (2) 9 4" xfId="1236"/>
    <cellStyle name="Percent (2) 9 5" xfId="1237"/>
    <cellStyle name="Percent (2) 9 6" xfId="1238"/>
    <cellStyle name="Percent (2) 9 7" xfId="1239"/>
    <cellStyle name="Percent (2) 9 8" xfId="1240"/>
    <cellStyle name="Percent (2) 9 9" xfId="1241"/>
    <cellStyle name="Percent 10" xfId="116"/>
    <cellStyle name="Percent 10 10" xfId="1242"/>
    <cellStyle name="Percent 10 11" xfId="1243"/>
    <cellStyle name="Percent 10 12" xfId="1244"/>
    <cellStyle name="Percent 10 13" xfId="1245"/>
    <cellStyle name="Percent 10 14" xfId="1246"/>
    <cellStyle name="Percent 10 15" xfId="1247"/>
    <cellStyle name="Percent 10 16" xfId="1248"/>
    <cellStyle name="Percent 10 17" xfId="1249"/>
    <cellStyle name="Percent 10 18" xfId="1250"/>
    <cellStyle name="Percent 10 19" xfId="1251"/>
    <cellStyle name="Percent 10 2" xfId="1252"/>
    <cellStyle name="Percent 10 20" xfId="1253"/>
    <cellStyle name="Percent 10 21" xfId="1254"/>
    <cellStyle name="Percent 10 3" xfId="1255"/>
    <cellStyle name="Percent 10 4" xfId="1256"/>
    <cellStyle name="Percent 10 5" xfId="1257"/>
    <cellStyle name="Percent 10 6" xfId="1258"/>
    <cellStyle name="Percent 10 7" xfId="1259"/>
    <cellStyle name="Percent 10 8" xfId="1260"/>
    <cellStyle name="Percent 10 9" xfId="1261"/>
    <cellStyle name="Percent 11" xfId="134"/>
    <cellStyle name="Percent 12" xfId="129"/>
    <cellStyle name="Percent 13" xfId="140"/>
    <cellStyle name="Percent 14" xfId="151"/>
    <cellStyle name="Percent 15" xfId="146"/>
    <cellStyle name="Percent 16" xfId="150"/>
    <cellStyle name="Percent 17" xfId="147"/>
    <cellStyle name="Percent 18" xfId="149"/>
    <cellStyle name="Percent 2" xfId="61"/>
    <cellStyle name="Percent 3" xfId="113"/>
    <cellStyle name="Percent 4" xfId="104"/>
    <cellStyle name="Percent 5" xfId="111"/>
    <cellStyle name="Percent 6" xfId="115"/>
    <cellStyle name="Percent 7" xfId="125"/>
    <cellStyle name="Percent 8" xfId="117"/>
    <cellStyle name="Percent 9" xfId="119"/>
    <cellStyle name="Percent.2" xfId="1262"/>
    <cellStyle name="Period" xfId="65"/>
    <cellStyle name="Report Centered" xfId="66"/>
    <cellStyle name="RISKbigPercent" xfId="67"/>
    <cellStyle name="RISKblandrEdge" xfId="68"/>
    <cellStyle name="RISKblCorner" xfId="69"/>
    <cellStyle name="RISKbottomEdge" xfId="70"/>
    <cellStyle name="RISKbrCorner" xfId="71"/>
    <cellStyle name="RISKdarkBoxed" xfId="72"/>
    <cellStyle name="RISKdarkShade" xfId="73"/>
    <cellStyle name="RISKdbottomEdge" xfId="74"/>
    <cellStyle name="RISKdrightEdge" xfId="75"/>
    <cellStyle name="RISKdurationTime" xfId="76"/>
    <cellStyle name="RISKinNumber" xfId="77"/>
    <cellStyle name="RISKlandrEdge" xfId="78"/>
    <cellStyle name="RISKleftEdge" xfId="79"/>
    <cellStyle name="RISKlightBoxed" xfId="80"/>
    <cellStyle name="RISKltandbEdge" xfId="81"/>
    <cellStyle name="RISKnormBoxed" xfId="82"/>
    <cellStyle name="RISKnormCenter" xfId="83"/>
    <cellStyle name="RISKnormHeading" xfId="84"/>
    <cellStyle name="RISKnormItal" xfId="85"/>
    <cellStyle name="RISKnormLabel" xfId="86"/>
    <cellStyle name="RISKnormShade" xfId="87"/>
    <cellStyle name="RISKnormTitle" xfId="88"/>
    <cellStyle name="RISKoutNumber" xfId="89"/>
    <cellStyle name="RISKrightEdge" xfId="90"/>
    <cellStyle name="RISKrtandbEdge" xfId="91"/>
    <cellStyle name="RISKssTime" xfId="92"/>
    <cellStyle name="RISKtandbEdge" xfId="93"/>
    <cellStyle name="RISKtlandrEdge" xfId="94"/>
    <cellStyle name="RISKtlCorner" xfId="95"/>
    <cellStyle name="RISKtopEdge" xfId="96"/>
    <cellStyle name="RISKtrCorner" xfId="97"/>
    <cellStyle name="Style 1" xfId="1263"/>
    <cellStyle name="Title 2" xfId="98"/>
    <cellStyle name="Title 3" xfId="1264"/>
    <cellStyle name="Title 4" xfId="1265"/>
    <cellStyle name="Title 5" xfId="1266"/>
    <cellStyle name="Title 6" xfId="1267"/>
    <cellStyle name="Title Text" xfId="99"/>
    <cellStyle name="Total 2" xfId="100"/>
    <cellStyle name="Total 3" xfId="1268"/>
    <cellStyle name="User_Defined_A" xfId="1269"/>
    <cellStyle name="Warning Text 2" xfId="101"/>
    <cellStyle name="Warning Text 3" xfId="1270"/>
  </cellStyles>
  <dxfs count="19"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FF000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FF000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FF000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FF000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estern%20Farmers\WesternFarmers%20-%20Sim%20Tabl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ource Summary"/>
      <sheetName val="Hugo"/>
      <sheetName val="Anadarko 4"/>
      <sheetName val="Anadarko 5"/>
      <sheetName val="Anadarko 6"/>
      <sheetName val="Mooreland 2"/>
      <sheetName val="Mooreland 3"/>
      <sheetName val="Mooreland 1"/>
      <sheetName val="GENCO 1"/>
      <sheetName val="Anadarko 3"/>
      <sheetName val="Anadarko 1"/>
      <sheetName val="Anadarko 2"/>
      <sheetName val="SWPA"/>
      <sheetName val="Supp SWPA"/>
      <sheetName val="Resource 15"/>
      <sheetName val="Calls"/>
      <sheetName val="Forwards"/>
      <sheetName val="Option Premiums"/>
      <sheetName val="Transmission"/>
      <sheetName val="Time Matrix"/>
      <sheetName val="SWPA SPK Bins"/>
      <sheetName val="Load Forecast"/>
      <sheetName val="Load On Peak"/>
      <sheetName val="Load Off Peak"/>
      <sheetName val="Load Weekend"/>
      <sheetName val="Other Inputs"/>
      <sheetName val="Model Global Data"/>
      <sheetName val="Model Detail"/>
      <sheetName val="Purch &amp; Sales Margins"/>
      <sheetName val="Native Load Gas"/>
      <sheetName val="Model Summary"/>
      <sheetName val="Model Output"/>
      <sheetName val="Simulations"/>
      <sheetName val="Templ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XEP15"/>
  <sheetViews>
    <sheetView showGridLines="0" tabSelected="1" zoomScale="80" zoomScaleNormal="80" workbookViewId="0">
      <selection activeCell="A9" sqref="A9"/>
    </sheetView>
  </sheetViews>
  <sheetFormatPr defaultRowHeight="15"/>
  <cols>
    <col min="2" max="6" width="21.7109375" customWidth="1"/>
    <col min="7" max="17" width="21.7109375" style="461" customWidth="1"/>
  </cols>
  <sheetData>
    <row r="1" spans="2:16370" ht="15.75" thickBot="1">
      <c r="B1" s="452" t="s">
        <v>258</v>
      </c>
      <c r="C1" s="41"/>
      <c r="D1" s="41"/>
      <c r="E1" s="41"/>
      <c r="F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  <c r="BZ1" s="41"/>
      <c r="CA1" s="41"/>
      <c r="CB1" s="41"/>
      <c r="CC1" s="41"/>
      <c r="CD1" s="41"/>
      <c r="CE1" s="41"/>
      <c r="CF1" s="41"/>
      <c r="CG1" s="41"/>
      <c r="CH1" s="41"/>
      <c r="CI1" s="41"/>
      <c r="CJ1" s="41"/>
      <c r="CK1" s="41"/>
      <c r="CL1" s="41"/>
      <c r="CM1" s="41"/>
      <c r="CN1" s="41"/>
      <c r="CO1" s="41"/>
      <c r="CP1" s="41"/>
      <c r="CQ1" s="41"/>
      <c r="CR1" s="41"/>
      <c r="CS1" s="41"/>
      <c r="CT1" s="41"/>
      <c r="CU1" s="41"/>
      <c r="CV1" s="41"/>
      <c r="CW1" s="41"/>
      <c r="CX1" s="41"/>
      <c r="CY1" s="41"/>
      <c r="CZ1" s="41"/>
      <c r="DA1" s="41"/>
      <c r="DB1" s="41"/>
      <c r="DC1" s="41"/>
      <c r="DD1" s="41"/>
      <c r="DE1" s="41"/>
      <c r="DF1" s="41"/>
      <c r="DG1" s="41"/>
      <c r="DH1" s="41"/>
      <c r="DI1" s="41"/>
      <c r="DJ1" s="41"/>
      <c r="DK1" s="41"/>
      <c r="DL1" s="41"/>
      <c r="DM1" s="41"/>
      <c r="DN1" s="41"/>
      <c r="DO1" s="41"/>
      <c r="DP1" s="41"/>
      <c r="DQ1" s="41"/>
      <c r="DR1" s="41"/>
      <c r="DS1" s="41"/>
      <c r="DT1" s="41"/>
      <c r="DU1" s="41"/>
      <c r="DV1" s="41"/>
      <c r="DW1" s="41"/>
      <c r="DX1" s="41"/>
      <c r="DY1" s="41"/>
      <c r="DZ1" s="41"/>
      <c r="EA1" s="41"/>
      <c r="EB1" s="41"/>
      <c r="EC1" s="41"/>
      <c r="ED1" s="41"/>
      <c r="EE1" s="41"/>
      <c r="EF1" s="41"/>
      <c r="EG1" s="41"/>
      <c r="EH1" s="41"/>
      <c r="EI1" s="41"/>
      <c r="EJ1" s="41"/>
      <c r="EK1" s="41"/>
      <c r="EL1" s="41"/>
      <c r="EM1" s="41"/>
      <c r="EN1" s="41"/>
      <c r="EO1" s="41"/>
      <c r="EP1" s="41"/>
      <c r="EQ1" s="41"/>
      <c r="ER1" s="41"/>
      <c r="ES1" s="41"/>
      <c r="ET1" s="41"/>
      <c r="EU1" s="41"/>
      <c r="EV1" s="41"/>
      <c r="EW1" s="41"/>
      <c r="EX1" s="41"/>
      <c r="EY1" s="41"/>
      <c r="EZ1" s="41"/>
      <c r="FA1" s="41"/>
      <c r="FB1" s="41"/>
      <c r="FC1" s="41"/>
      <c r="FD1" s="41"/>
      <c r="FE1" s="41"/>
      <c r="FF1" s="41"/>
      <c r="FG1" s="41"/>
      <c r="FH1" s="41"/>
      <c r="FI1" s="41"/>
      <c r="FJ1" s="41"/>
      <c r="FK1" s="41"/>
      <c r="FL1" s="41"/>
      <c r="FM1" s="41"/>
      <c r="FN1" s="41"/>
      <c r="FO1" s="41"/>
      <c r="FP1" s="41"/>
      <c r="FQ1" s="41"/>
      <c r="FR1" s="41"/>
      <c r="FS1" s="41"/>
      <c r="FT1" s="41"/>
      <c r="FU1" s="41"/>
      <c r="FV1" s="41"/>
      <c r="FW1" s="41"/>
      <c r="FX1" s="41"/>
      <c r="FY1" s="41"/>
      <c r="FZ1" s="41"/>
      <c r="GA1" s="41"/>
      <c r="GB1" s="41"/>
      <c r="GC1" s="41"/>
      <c r="GD1" s="41"/>
      <c r="GE1" s="41"/>
      <c r="GF1" s="41"/>
      <c r="GG1" s="41"/>
      <c r="GH1" s="41"/>
      <c r="GI1" s="41"/>
      <c r="GJ1" s="41"/>
      <c r="GK1" s="41"/>
      <c r="GL1" s="41"/>
      <c r="GM1" s="41"/>
      <c r="GN1" s="41"/>
      <c r="GO1" s="41"/>
      <c r="GP1" s="41"/>
      <c r="GQ1" s="41"/>
      <c r="GR1" s="41"/>
      <c r="GS1" s="41"/>
      <c r="GT1" s="41"/>
      <c r="GU1" s="41"/>
      <c r="GV1" s="41"/>
      <c r="GW1" s="41"/>
      <c r="GX1" s="41"/>
      <c r="GY1" s="41"/>
      <c r="GZ1" s="41"/>
      <c r="HA1" s="41"/>
      <c r="HB1" s="41"/>
      <c r="HC1" s="41"/>
      <c r="HD1" s="41"/>
      <c r="HE1" s="41"/>
      <c r="HF1" s="41"/>
      <c r="HG1" s="41"/>
      <c r="HH1" s="41"/>
      <c r="HI1" s="41"/>
      <c r="HJ1" s="41"/>
      <c r="HK1" s="41"/>
      <c r="HL1" s="41"/>
      <c r="HM1" s="41"/>
      <c r="HN1" s="41"/>
      <c r="HO1" s="41"/>
      <c r="HP1" s="41"/>
      <c r="HQ1" s="41"/>
      <c r="HR1" s="41"/>
      <c r="HS1" s="41"/>
      <c r="HT1" s="41"/>
      <c r="HU1" s="41"/>
      <c r="HV1" s="41"/>
      <c r="HW1" s="41"/>
      <c r="HX1" s="41"/>
      <c r="HY1" s="41"/>
      <c r="HZ1" s="41"/>
      <c r="IA1" s="41"/>
      <c r="IB1" s="41"/>
      <c r="IC1" s="41"/>
      <c r="ID1" s="41"/>
      <c r="IE1" s="41"/>
      <c r="IF1" s="41"/>
      <c r="IG1" s="41"/>
      <c r="IH1" s="41"/>
      <c r="II1" s="41"/>
      <c r="IJ1" s="41"/>
      <c r="IK1" s="41"/>
      <c r="IL1" s="41"/>
      <c r="IM1" s="41"/>
      <c r="IN1" s="41"/>
      <c r="IO1" s="41"/>
      <c r="IP1" s="41"/>
      <c r="IQ1" s="41"/>
      <c r="IR1" s="41"/>
      <c r="IS1" s="41"/>
      <c r="IT1" s="41"/>
      <c r="IU1" s="41"/>
      <c r="IV1" s="41"/>
      <c r="IW1" s="41"/>
      <c r="IX1" s="41"/>
      <c r="IY1" s="41"/>
      <c r="IZ1" s="41"/>
      <c r="JA1" s="41"/>
      <c r="JB1" s="41"/>
      <c r="JC1" s="41"/>
      <c r="JD1" s="41"/>
      <c r="JE1" s="41"/>
      <c r="JF1" s="41"/>
      <c r="JG1" s="41"/>
      <c r="JH1" s="41"/>
      <c r="JI1" s="41"/>
      <c r="JJ1" s="41"/>
      <c r="JK1" s="41"/>
      <c r="JL1" s="41"/>
      <c r="JM1" s="41"/>
      <c r="JN1" s="41"/>
      <c r="JO1" s="41"/>
      <c r="JP1" s="41"/>
      <c r="JQ1" s="41"/>
      <c r="JR1" s="41"/>
      <c r="JS1" s="41"/>
      <c r="JT1" s="41"/>
      <c r="JU1" s="41"/>
      <c r="JV1" s="41"/>
      <c r="JW1" s="41"/>
      <c r="JX1" s="41"/>
      <c r="JY1" s="41"/>
      <c r="JZ1" s="41"/>
      <c r="KA1" s="41"/>
      <c r="KB1" s="41"/>
      <c r="KC1" s="41"/>
      <c r="KD1" s="41"/>
      <c r="KE1" s="41"/>
      <c r="KF1" s="41"/>
      <c r="KG1" s="41"/>
      <c r="KH1" s="41"/>
      <c r="KI1" s="41"/>
      <c r="KJ1" s="41"/>
      <c r="KK1" s="41"/>
      <c r="KL1" s="41"/>
      <c r="KM1" s="41"/>
      <c r="KN1" s="41"/>
      <c r="KO1" s="41"/>
      <c r="KP1" s="41"/>
      <c r="KQ1" s="41"/>
      <c r="KR1" s="41"/>
      <c r="KS1" s="41"/>
      <c r="KT1" s="41"/>
      <c r="KU1" s="41"/>
      <c r="KV1" s="41"/>
      <c r="KW1" s="41"/>
      <c r="KX1" s="41"/>
      <c r="KY1" s="41"/>
      <c r="KZ1" s="41"/>
      <c r="LA1" s="41"/>
      <c r="LB1" s="41"/>
      <c r="LC1" s="41"/>
      <c r="LD1" s="41"/>
      <c r="LE1" s="41"/>
      <c r="LF1" s="41"/>
      <c r="LG1" s="41"/>
      <c r="LH1" s="41"/>
      <c r="LI1" s="41"/>
      <c r="LJ1" s="41"/>
      <c r="LK1" s="41"/>
      <c r="LL1" s="41"/>
      <c r="LM1" s="41"/>
      <c r="LN1" s="41"/>
      <c r="LO1" s="41"/>
      <c r="LP1" s="41"/>
      <c r="LQ1" s="41"/>
      <c r="LR1" s="41"/>
      <c r="LS1" s="41"/>
      <c r="LT1" s="41"/>
      <c r="LU1" s="41"/>
      <c r="LV1" s="41"/>
      <c r="LW1" s="41"/>
      <c r="LX1" s="41"/>
      <c r="LY1" s="41"/>
      <c r="LZ1" s="41"/>
      <c r="MA1" s="41"/>
      <c r="MB1" s="41"/>
      <c r="MC1" s="41"/>
      <c r="MD1" s="41"/>
      <c r="ME1" s="41"/>
      <c r="MF1" s="41"/>
      <c r="MG1" s="41"/>
      <c r="MH1" s="41"/>
      <c r="MI1" s="41"/>
      <c r="MJ1" s="41"/>
      <c r="MK1" s="41"/>
      <c r="ML1" s="41"/>
      <c r="MM1" s="41"/>
      <c r="MN1" s="41"/>
      <c r="MO1" s="41"/>
      <c r="MP1" s="41"/>
      <c r="MQ1" s="41"/>
      <c r="MR1" s="41"/>
      <c r="MS1" s="41"/>
      <c r="MT1" s="41"/>
      <c r="MU1" s="41"/>
      <c r="MV1" s="41"/>
      <c r="MW1" s="41"/>
      <c r="MX1" s="41"/>
      <c r="MY1" s="41"/>
      <c r="MZ1" s="41"/>
      <c r="NA1" s="41"/>
      <c r="NB1" s="41"/>
      <c r="NC1" s="41"/>
      <c r="ND1" s="41"/>
      <c r="NE1" s="41"/>
      <c r="NF1" s="41"/>
      <c r="NG1" s="41"/>
      <c r="NH1" s="41"/>
      <c r="NI1" s="41"/>
      <c r="NJ1" s="41"/>
      <c r="NK1" s="41"/>
      <c r="NL1" s="41"/>
      <c r="NM1" s="41"/>
      <c r="NN1" s="41"/>
      <c r="NO1" s="41"/>
      <c r="NP1" s="41"/>
      <c r="NQ1" s="41"/>
      <c r="NR1" s="41"/>
      <c r="NS1" s="41"/>
      <c r="NT1" s="41"/>
      <c r="NU1" s="41"/>
      <c r="NV1" s="41"/>
      <c r="NW1" s="41"/>
      <c r="NX1" s="41"/>
      <c r="NY1" s="41"/>
      <c r="NZ1" s="41"/>
      <c r="OA1" s="41"/>
      <c r="OB1" s="41"/>
      <c r="OC1" s="41"/>
      <c r="OD1" s="41"/>
      <c r="OE1" s="41"/>
      <c r="OF1" s="41"/>
      <c r="OG1" s="41"/>
      <c r="OH1" s="41"/>
      <c r="OI1" s="41"/>
      <c r="OJ1" s="41"/>
      <c r="OK1" s="41"/>
      <c r="OL1" s="41"/>
      <c r="OM1" s="41"/>
      <c r="ON1" s="41"/>
      <c r="OO1" s="41"/>
      <c r="OP1" s="41"/>
      <c r="OQ1" s="41"/>
      <c r="OR1" s="41"/>
      <c r="OS1" s="41"/>
      <c r="OT1" s="41"/>
      <c r="OU1" s="41"/>
      <c r="OV1" s="41"/>
      <c r="OW1" s="41"/>
      <c r="OX1" s="41"/>
      <c r="OY1" s="41"/>
      <c r="OZ1" s="41"/>
      <c r="PA1" s="41"/>
      <c r="PB1" s="41"/>
      <c r="PC1" s="41"/>
      <c r="PD1" s="41"/>
      <c r="PE1" s="41"/>
      <c r="PF1" s="41"/>
      <c r="PG1" s="41"/>
      <c r="PH1" s="41"/>
      <c r="PI1" s="41"/>
      <c r="PJ1" s="41"/>
      <c r="PK1" s="41"/>
      <c r="PL1" s="41"/>
      <c r="PM1" s="41"/>
      <c r="PN1" s="41"/>
      <c r="PO1" s="41"/>
      <c r="PP1" s="41"/>
      <c r="PQ1" s="41"/>
      <c r="PR1" s="41"/>
      <c r="PS1" s="41"/>
      <c r="PT1" s="41"/>
      <c r="PU1" s="41"/>
      <c r="PV1" s="41"/>
      <c r="PW1" s="41"/>
      <c r="PX1" s="41"/>
      <c r="PY1" s="41"/>
      <c r="PZ1" s="41"/>
      <c r="QA1" s="41"/>
      <c r="QB1" s="41"/>
      <c r="QC1" s="41"/>
      <c r="QD1" s="41"/>
      <c r="QE1" s="41"/>
      <c r="QF1" s="41"/>
      <c r="QG1" s="41"/>
      <c r="QH1" s="41"/>
      <c r="QI1" s="41"/>
      <c r="QJ1" s="41"/>
      <c r="QK1" s="41"/>
      <c r="QL1" s="41"/>
      <c r="QM1" s="41"/>
      <c r="QN1" s="41"/>
      <c r="QO1" s="41"/>
      <c r="QP1" s="41"/>
      <c r="QQ1" s="41"/>
      <c r="QR1" s="41"/>
      <c r="QS1" s="41"/>
      <c r="QT1" s="41"/>
      <c r="QU1" s="41"/>
      <c r="QV1" s="41"/>
      <c r="QW1" s="41"/>
      <c r="QX1" s="41"/>
      <c r="QY1" s="41"/>
      <c r="QZ1" s="41"/>
      <c r="RA1" s="41"/>
      <c r="RB1" s="41"/>
      <c r="RC1" s="41"/>
      <c r="RD1" s="41"/>
      <c r="RE1" s="41"/>
      <c r="RF1" s="41"/>
      <c r="RG1" s="41"/>
      <c r="RH1" s="41"/>
      <c r="RI1" s="41"/>
      <c r="RJ1" s="41"/>
      <c r="RK1" s="41"/>
      <c r="RL1" s="41"/>
      <c r="RM1" s="41"/>
      <c r="RN1" s="41"/>
      <c r="RO1" s="41"/>
      <c r="RP1" s="41"/>
      <c r="RQ1" s="41"/>
      <c r="RR1" s="41"/>
      <c r="RS1" s="41"/>
      <c r="RT1" s="41"/>
      <c r="RU1" s="41"/>
      <c r="RV1" s="41"/>
      <c r="RW1" s="41"/>
      <c r="RX1" s="41"/>
      <c r="RY1" s="41"/>
      <c r="RZ1" s="41"/>
      <c r="SA1" s="41"/>
      <c r="SB1" s="41"/>
      <c r="SC1" s="41"/>
      <c r="SD1" s="41"/>
      <c r="SE1" s="41"/>
      <c r="SF1" s="41"/>
      <c r="SG1" s="41"/>
      <c r="SH1" s="41"/>
      <c r="SI1" s="41"/>
      <c r="SJ1" s="41"/>
      <c r="SK1" s="41"/>
      <c r="SL1" s="41"/>
      <c r="SM1" s="41"/>
      <c r="SN1" s="41"/>
      <c r="SO1" s="41"/>
      <c r="SP1" s="41"/>
      <c r="SQ1" s="41"/>
      <c r="SR1" s="41"/>
      <c r="SS1" s="41"/>
      <c r="ST1" s="41"/>
      <c r="SU1" s="41"/>
      <c r="SV1" s="41"/>
      <c r="SW1" s="41"/>
      <c r="SX1" s="41"/>
      <c r="SY1" s="41"/>
      <c r="SZ1" s="41"/>
      <c r="TA1" s="41"/>
      <c r="TB1" s="41"/>
      <c r="TC1" s="41"/>
      <c r="TD1" s="41"/>
      <c r="TE1" s="41"/>
      <c r="TF1" s="41"/>
      <c r="TG1" s="41"/>
      <c r="TH1" s="41"/>
      <c r="TI1" s="41"/>
      <c r="TJ1" s="41"/>
      <c r="TK1" s="41"/>
      <c r="TL1" s="41"/>
      <c r="TM1" s="41"/>
      <c r="TN1" s="41"/>
      <c r="TO1" s="41"/>
      <c r="TP1" s="41"/>
      <c r="TQ1" s="41"/>
      <c r="TR1" s="41"/>
      <c r="TS1" s="41"/>
      <c r="TT1" s="41"/>
      <c r="TU1" s="41"/>
      <c r="TV1" s="41"/>
      <c r="TW1" s="41"/>
      <c r="TX1" s="41"/>
      <c r="TY1" s="41"/>
      <c r="TZ1" s="41"/>
      <c r="UA1" s="41"/>
      <c r="UB1" s="41"/>
      <c r="UC1" s="41"/>
      <c r="UD1" s="41"/>
      <c r="UE1" s="41"/>
      <c r="UF1" s="41"/>
      <c r="UG1" s="41"/>
      <c r="UH1" s="41"/>
      <c r="UI1" s="41"/>
      <c r="UJ1" s="41"/>
      <c r="UK1" s="41"/>
      <c r="UL1" s="41"/>
      <c r="UM1" s="41"/>
      <c r="UN1" s="41"/>
      <c r="UO1" s="41"/>
      <c r="UP1" s="41"/>
      <c r="UQ1" s="41"/>
      <c r="UR1" s="41"/>
      <c r="US1" s="41"/>
      <c r="UT1" s="41"/>
      <c r="UU1" s="41"/>
      <c r="UV1" s="41"/>
      <c r="UW1" s="41"/>
      <c r="UX1" s="41"/>
      <c r="UY1" s="41"/>
      <c r="UZ1" s="41"/>
      <c r="VA1" s="41"/>
      <c r="VB1" s="41"/>
      <c r="VC1" s="41"/>
      <c r="VD1" s="41"/>
      <c r="VE1" s="41"/>
      <c r="VF1" s="41"/>
      <c r="VG1" s="41"/>
      <c r="VH1" s="41"/>
      <c r="VI1" s="41"/>
      <c r="VJ1" s="41"/>
      <c r="VK1" s="41"/>
      <c r="VL1" s="41"/>
      <c r="VM1" s="41"/>
      <c r="VN1" s="41"/>
      <c r="VO1" s="41"/>
      <c r="VP1" s="41"/>
      <c r="VQ1" s="41"/>
      <c r="VR1" s="41"/>
      <c r="VS1" s="41"/>
      <c r="VT1" s="41"/>
      <c r="VU1" s="41"/>
      <c r="VV1" s="41"/>
      <c r="VW1" s="41"/>
      <c r="VX1" s="41"/>
      <c r="VY1" s="41"/>
      <c r="VZ1" s="41"/>
      <c r="WA1" s="41"/>
      <c r="WB1" s="41"/>
      <c r="WC1" s="41"/>
      <c r="WD1" s="41"/>
      <c r="WE1" s="41"/>
      <c r="WF1" s="41"/>
      <c r="WG1" s="41"/>
      <c r="WH1" s="41"/>
      <c r="WI1" s="41"/>
      <c r="WJ1" s="41"/>
      <c r="WK1" s="41"/>
      <c r="WL1" s="41"/>
      <c r="WM1" s="41"/>
      <c r="WN1" s="41"/>
      <c r="WO1" s="41"/>
      <c r="WP1" s="41"/>
      <c r="WQ1" s="41"/>
      <c r="WR1" s="41"/>
      <c r="WS1" s="41"/>
      <c r="WT1" s="41"/>
      <c r="WU1" s="41"/>
      <c r="WV1" s="41"/>
      <c r="WW1" s="41"/>
      <c r="WX1" s="41"/>
      <c r="WY1" s="41"/>
      <c r="WZ1" s="41"/>
      <c r="XA1" s="41"/>
      <c r="XB1" s="41"/>
      <c r="XC1" s="41"/>
      <c r="XD1" s="41"/>
      <c r="XE1" s="41"/>
      <c r="XF1" s="41"/>
      <c r="XG1" s="41"/>
      <c r="XH1" s="41"/>
      <c r="XI1" s="41"/>
      <c r="XJ1" s="41"/>
      <c r="XK1" s="41"/>
      <c r="XL1" s="41"/>
      <c r="XM1" s="41"/>
      <c r="XN1" s="41"/>
      <c r="XO1" s="41"/>
      <c r="XP1" s="41"/>
      <c r="XQ1" s="41"/>
      <c r="XR1" s="41"/>
      <c r="XS1" s="41"/>
      <c r="XT1" s="41"/>
      <c r="XU1" s="41"/>
      <c r="XV1" s="41"/>
      <c r="XW1" s="41"/>
      <c r="XX1" s="41"/>
      <c r="XY1" s="41"/>
      <c r="XZ1" s="41"/>
      <c r="YA1" s="41"/>
      <c r="YB1" s="41"/>
      <c r="YC1" s="41"/>
      <c r="YD1" s="41"/>
      <c r="YE1" s="41"/>
      <c r="YF1" s="41"/>
      <c r="YG1" s="41"/>
      <c r="YH1" s="41"/>
      <c r="YI1" s="41"/>
      <c r="YJ1" s="41"/>
      <c r="YK1" s="41"/>
      <c r="YL1" s="41"/>
      <c r="YM1" s="41"/>
      <c r="YN1" s="41"/>
      <c r="YO1" s="41"/>
      <c r="YP1" s="41"/>
      <c r="YQ1" s="41"/>
      <c r="YR1" s="41"/>
      <c r="YS1" s="41"/>
      <c r="YT1" s="41"/>
      <c r="YU1" s="41"/>
      <c r="YV1" s="41"/>
      <c r="YW1" s="41"/>
      <c r="YX1" s="41"/>
      <c r="YY1" s="41"/>
      <c r="YZ1" s="41"/>
      <c r="ZA1" s="41"/>
      <c r="ZB1" s="41"/>
      <c r="ZC1" s="41"/>
      <c r="ZD1" s="41"/>
      <c r="ZE1" s="41"/>
      <c r="ZF1" s="41"/>
      <c r="ZG1" s="41"/>
      <c r="ZH1" s="41"/>
      <c r="ZI1" s="41"/>
      <c r="ZJ1" s="41"/>
      <c r="ZK1" s="41"/>
      <c r="ZL1" s="41"/>
      <c r="ZM1" s="41"/>
      <c r="ZN1" s="41"/>
      <c r="ZO1" s="41"/>
      <c r="ZP1" s="41"/>
      <c r="ZQ1" s="41"/>
      <c r="ZR1" s="41"/>
      <c r="ZS1" s="41"/>
      <c r="ZT1" s="41"/>
      <c r="ZU1" s="41"/>
      <c r="ZV1" s="41"/>
      <c r="ZW1" s="41"/>
      <c r="ZX1" s="41"/>
      <c r="ZY1" s="41"/>
      <c r="ZZ1" s="41"/>
      <c r="AAA1" s="41"/>
      <c r="AAB1" s="41"/>
      <c r="AAC1" s="41"/>
      <c r="AAD1" s="41"/>
      <c r="AAE1" s="41"/>
      <c r="AAF1" s="41"/>
      <c r="AAG1" s="41"/>
      <c r="AAH1" s="41"/>
      <c r="AAI1" s="41"/>
      <c r="AAJ1" s="41"/>
      <c r="AAK1" s="41"/>
      <c r="AAL1" s="41"/>
      <c r="AAM1" s="41"/>
      <c r="AAN1" s="41"/>
      <c r="AAO1" s="41"/>
      <c r="AAP1" s="41"/>
      <c r="AAQ1" s="41"/>
      <c r="AAR1" s="41"/>
      <c r="AAS1" s="41"/>
      <c r="AAT1" s="41"/>
      <c r="AAU1" s="41"/>
      <c r="AAV1" s="41"/>
      <c r="AAW1" s="41"/>
      <c r="AAX1" s="41"/>
      <c r="AAY1" s="41"/>
      <c r="AAZ1" s="41"/>
      <c r="ABA1" s="41"/>
      <c r="ABB1" s="41"/>
      <c r="ABC1" s="41"/>
      <c r="ABD1" s="41"/>
      <c r="ABE1" s="41"/>
      <c r="ABF1" s="41"/>
      <c r="ABG1" s="41"/>
      <c r="ABH1" s="41"/>
      <c r="ABI1" s="41"/>
      <c r="ABJ1" s="41"/>
      <c r="ABK1" s="41"/>
      <c r="ABL1" s="41"/>
      <c r="ABM1" s="41"/>
      <c r="ABN1" s="41"/>
      <c r="ABO1" s="41"/>
      <c r="ABP1" s="41"/>
      <c r="ABQ1" s="41"/>
      <c r="ABR1" s="41"/>
      <c r="ABS1" s="41"/>
      <c r="ABT1" s="41"/>
      <c r="ABU1" s="41"/>
      <c r="ABV1" s="41"/>
      <c r="ABW1" s="41"/>
      <c r="ABX1" s="41"/>
      <c r="ABY1" s="41"/>
      <c r="ABZ1" s="41"/>
      <c r="ACA1" s="41"/>
      <c r="ACB1" s="41"/>
      <c r="ACC1" s="41"/>
      <c r="ACD1" s="41"/>
      <c r="ACE1" s="41"/>
      <c r="ACF1" s="41"/>
      <c r="ACG1" s="41"/>
      <c r="ACH1" s="41"/>
      <c r="ACI1" s="41"/>
      <c r="ACJ1" s="41"/>
      <c r="ACK1" s="41"/>
      <c r="ACL1" s="41"/>
      <c r="ACM1" s="41"/>
      <c r="ACN1" s="41"/>
      <c r="ACO1" s="41"/>
      <c r="ACP1" s="41"/>
      <c r="ACQ1" s="41"/>
      <c r="ACR1" s="41"/>
      <c r="ACS1" s="41"/>
      <c r="ACT1" s="41"/>
      <c r="ACU1" s="41"/>
      <c r="ACV1" s="41"/>
      <c r="ACW1" s="41"/>
      <c r="ACX1" s="41"/>
      <c r="ACY1" s="41"/>
      <c r="ACZ1" s="41"/>
      <c r="ADA1" s="41"/>
      <c r="ADB1" s="41"/>
      <c r="ADC1" s="41"/>
      <c r="ADD1" s="41"/>
      <c r="ADE1" s="41"/>
      <c r="ADF1" s="41"/>
      <c r="ADG1" s="41"/>
      <c r="ADH1" s="41"/>
      <c r="ADI1" s="41"/>
      <c r="ADJ1" s="41"/>
      <c r="ADK1" s="41"/>
      <c r="ADL1" s="41"/>
      <c r="ADM1" s="41"/>
      <c r="ADN1" s="41"/>
      <c r="ADO1" s="41"/>
      <c r="ADP1" s="41"/>
      <c r="ADQ1" s="41"/>
      <c r="ADR1" s="41"/>
      <c r="ADS1" s="41"/>
      <c r="ADT1" s="41"/>
      <c r="ADU1" s="41"/>
      <c r="ADV1" s="41"/>
      <c r="ADW1" s="41"/>
      <c r="ADX1" s="41"/>
      <c r="ADY1" s="41"/>
      <c r="ADZ1" s="41"/>
      <c r="AEA1" s="41"/>
      <c r="AEB1" s="41"/>
      <c r="AEC1" s="41"/>
      <c r="AED1" s="41"/>
      <c r="AEE1" s="41"/>
      <c r="AEF1" s="41"/>
      <c r="AEG1" s="41"/>
      <c r="AEH1" s="41"/>
      <c r="AEI1" s="41"/>
      <c r="AEJ1" s="41"/>
      <c r="AEK1" s="41"/>
      <c r="AEL1" s="41"/>
      <c r="AEM1" s="41"/>
      <c r="AEN1" s="41"/>
      <c r="AEO1" s="41"/>
      <c r="AEP1" s="41"/>
      <c r="AEQ1" s="41"/>
      <c r="AER1" s="41"/>
      <c r="AES1" s="41"/>
      <c r="AET1" s="41"/>
      <c r="AEU1" s="41"/>
      <c r="AEV1" s="41"/>
      <c r="AEW1" s="41"/>
      <c r="AEX1" s="41"/>
      <c r="AEY1" s="41"/>
      <c r="AEZ1" s="41"/>
      <c r="AFA1" s="41"/>
      <c r="AFB1" s="41"/>
      <c r="AFC1" s="41"/>
      <c r="AFD1" s="41"/>
      <c r="AFE1" s="41"/>
      <c r="AFF1" s="41"/>
      <c r="AFG1" s="41"/>
      <c r="AFH1" s="41"/>
      <c r="AFI1" s="41"/>
      <c r="AFJ1" s="41"/>
      <c r="AFK1" s="41"/>
      <c r="AFL1" s="41"/>
      <c r="AFM1" s="41"/>
      <c r="AFN1" s="41"/>
      <c r="AFO1" s="41"/>
      <c r="AFP1" s="41"/>
      <c r="AFQ1" s="41"/>
      <c r="AFR1" s="41"/>
      <c r="AFS1" s="41"/>
      <c r="AFT1" s="41"/>
      <c r="AFU1" s="41"/>
      <c r="AFV1" s="41"/>
      <c r="AFW1" s="41"/>
      <c r="AFX1" s="41"/>
      <c r="AFY1" s="41"/>
      <c r="AFZ1" s="41"/>
      <c r="AGA1" s="41"/>
      <c r="AGB1" s="41"/>
      <c r="AGC1" s="41"/>
      <c r="AGD1" s="41"/>
      <c r="AGE1" s="41"/>
      <c r="AGF1" s="41"/>
      <c r="AGG1" s="41"/>
      <c r="AGH1" s="41"/>
      <c r="AGI1" s="41"/>
      <c r="AGJ1" s="41"/>
      <c r="AGK1" s="41"/>
      <c r="AGL1" s="41"/>
      <c r="AGM1" s="41"/>
      <c r="AGN1" s="41"/>
      <c r="AGO1" s="41"/>
      <c r="AGP1" s="41"/>
      <c r="AGQ1" s="41"/>
      <c r="AGR1" s="41"/>
      <c r="AGS1" s="41"/>
      <c r="AGT1" s="41"/>
      <c r="AGU1" s="41"/>
      <c r="AGV1" s="41"/>
      <c r="AGW1" s="41"/>
      <c r="AGX1" s="41"/>
      <c r="AGY1" s="41"/>
      <c r="AGZ1" s="41"/>
      <c r="AHA1" s="41"/>
      <c r="AHB1" s="41"/>
      <c r="AHC1" s="41"/>
      <c r="AHD1" s="41"/>
      <c r="AHE1" s="41"/>
      <c r="AHF1" s="41"/>
      <c r="AHG1" s="41"/>
      <c r="AHH1" s="41"/>
      <c r="AHI1" s="41"/>
      <c r="AHJ1" s="41"/>
      <c r="AHK1" s="41"/>
      <c r="AHL1" s="41"/>
      <c r="AHM1" s="41"/>
      <c r="AHN1" s="41"/>
      <c r="AHO1" s="41"/>
      <c r="AHP1" s="41"/>
      <c r="AHQ1" s="41"/>
      <c r="AHR1" s="41"/>
      <c r="AHS1" s="41"/>
      <c r="AHT1" s="41"/>
      <c r="AHU1" s="41"/>
      <c r="AHV1" s="41"/>
      <c r="AHW1" s="41"/>
      <c r="AHX1" s="41"/>
      <c r="AHY1" s="41"/>
      <c r="AHZ1" s="41"/>
      <c r="AIA1" s="41"/>
      <c r="AIB1" s="41"/>
      <c r="AIC1" s="41"/>
      <c r="AID1" s="41"/>
      <c r="AIE1" s="41"/>
      <c r="AIF1" s="41"/>
      <c r="AIG1" s="41"/>
      <c r="AIH1" s="41"/>
      <c r="AII1" s="41"/>
      <c r="AIJ1" s="41"/>
      <c r="AIK1" s="41"/>
      <c r="AIL1" s="41"/>
      <c r="AIM1" s="41"/>
      <c r="AIN1" s="41"/>
      <c r="AIO1" s="41"/>
      <c r="AIP1" s="41"/>
      <c r="AIQ1" s="41"/>
      <c r="AIR1" s="41"/>
      <c r="AIS1" s="41"/>
      <c r="AIT1" s="41"/>
      <c r="AIU1" s="41"/>
      <c r="AIV1" s="41"/>
      <c r="AIW1" s="41"/>
      <c r="AIX1" s="41"/>
      <c r="AIY1" s="41"/>
      <c r="AIZ1" s="41"/>
      <c r="AJA1" s="41"/>
      <c r="AJB1" s="41"/>
      <c r="AJC1" s="41"/>
      <c r="AJD1" s="41"/>
      <c r="AJE1" s="41"/>
      <c r="AJF1" s="41"/>
      <c r="AJG1" s="41"/>
      <c r="AJH1" s="41"/>
      <c r="AJI1" s="41"/>
      <c r="AJJ1" s="41"/>
      <c r="AJK1" s="41"/>
      <c r="AJL1" s="41"/>
      <c r="AJM1" s="41"/>
      <c r="AJN1" s="41"/>
      <c r="AJO1" s="41"/>
      <c r="AJP1" s="41"/>
      <c r="AJQ1" s="41"/>
      <c r="AJR1" s="41"/>
      <c r="AJS1" s="41"/>
      <c r="AJT1" s="41"/>
      <c r="AJU1" s="41"/>
      <c r="AJV1" s="41"/>
      <c r="AJW1" s="41"/>
      <c r="AJX1" s="41"/>
      <c r="AJY1" s="41"/>
      <c r="AJZ1" s="41"/>
      <c r="AKA1" s="41"/>
      <c r="AKB1" s="41"/>
      <c r="AKC1" s="41"/>
      <c r="AKD1" s="41"/>
      <c r="AKE1" s="41"/>
      <c r="AKF1" s="41"/>
      <c r="AKG1" s="41"/>
      <c r="AKH1" s="41"/>
      <c r="AKI1" s="41"/>
      <c r="AKJ1" s="41"/>
      <c r="AKK1" s="41"/>
      <c r="AKL1" s="41"/>
      <c r="AKM1" s="41"/>
      <c r="AKN1" s="41"/>
      <c r="AKO1" s="41"/>
      <c r="AKP1" s="41"/>
      <c r="AKQ1" s="41"/>
      <c r="AKR1" s="41"/>
      <c r="AKS1" s="41"/>
      <c r="AKT1" s="41"/>
      <c r="AKU1" s="41"/>
      <c r="AKV1" s="41"/>
      <c r="AKW1" s="41"/>
      <c r="AKX1" s="41"/>
      <c r="AKY1" s="41"/>
      <c r="AKZ1" s="41"/>
      <c r="ALA1" s="41"/>
      <c r="ALB1" s="41"/>
      <c r="ALC1" s="41"/>
      <c r="ALD1" s="41"/>
      <c r="ALE1" s="41"/>
      <c r="ALF1" s="41"/>
      <c r="ALG1" s="41"/>
      <c r="ALH1" s="41"/>
      <c r="ALI1" s="41"/>
      <c r="ALJ1" s="41"/>
      <c r="ALK1" s="41"/>
      <c r="ALL1" s="41"/>
      <c r="ALM1" s="41"/>
      <c r="ALN1" s="41"/>
      <c r="ALO1" s="41"/>
      <c r="ALP1" s="41"/>
      <c r="ALQ1" s="41"/>
      <c r="ALR1" s="41"/>
      <c r="ALS1" s="41"/>
      <c r="ALT1" s="41"/>
      <c r="ALU1" s="41"/>
      <c r="ALV1" s="41"/>
      <c r="ALW1" s="41"/>
      <c r="ALX1" s="41"/>
      <c r="ALY1" s="41"/>
      <c r="ALZ1" s="41"/>
      <c r="AMA1" s="41"/>
      <c r="AMB1" s="41"/>
      <c r="AMC1" s="41"/>
      <c r="AMD1" s="41"/>
      <c r="AME1" s="41"/>
      <c r="AMF1" s="41"/>
      <c r="AMG1" s="41"/>
      <c r="AMH1" s="41"/>
      <c r="AMI1" s="41"/>
      <c r="AMJ1" s="41"/>
      <c r="AMK1" s="41"/>
      <c r="AML1" s="41"/>
      <c r="AMM1" s="41"/>
      <c r="AMN1" s="41"/>
      <c r="AMO1" s="41"/>
      <c r="AMP1" s="41"/>
      <c r="AMQ1" s="41"/>
      <c r="AMR1" s="41"/>
      <c r="AMS1" s="41"/>
      <c r="AMT1" s="41"/>
      <c r="AMU1" s="41"/>
      <c r="AMV1" s="41"/>
      <c r="AMW1" s="41"/>
      <c r="AMX1" s="41"/>
      <c r="AMY1" s="41"/>
      <c r="AMZ1" s="41"/>
      <c r="ANA1" s="41"/>
      <c r="ANB1" s="41"/>
      <c r="ANC1" s="41"/>
      <c r="AND1" s="41"/>
      <c r="ANE1" s="41"/>
      <c r="ANF1" s="41"/>
      <c r="ANG1" s="41"/>
      <c r="ANH1" s="41"/>
      <c r="ANI1" s="41"/>
      <c r="ANJ1" s="41"/>
      <c r="ANK1" s="41"/>
      <c r="ANL1" s="41"/>
      <c r="ANM1" s="41"/>
      <c r="ANN1" s="41"/>
      <c r="ANO1" s="41"/>
      <c r="ANP1" s="41"/>
      <c r="ANQ1" s="41"/>
      <c r="ANR1" s="41"/>
      <c r="ANS1" s="41"/>
      <c r="ANT1" s="41"/>
      <c r="ANU1" s="41"/>
      <c r="ANV1" s="41"/>
      <c r="ANW1" s="41"/>
      <c r="ANX1" s="41"/>
      <c r="ANY1" s="41"/>
      <c r="ANZ1" s="41"/>
      <c r="AOA1" s="41"/>
      <c r="AOB1" s="41"/>
      <c r="AOC1" s="41"/>
      <c r="AOD1" s="41"/>
      <c r="AOE1" s="41"/>
      <c r="AOF1" s="41"/>
      <c r="AOG1" s="41"/>
      <c r="AOH1" s="41"/>
      <c r="AOI1" s="41"/>
      <c r="AOJ1" s="41"/>
      <c r="AOK1" s="41"/>
      <c r="AOL1" s="41"/>
      <c r="AOM1" s="41"/>
      <c r="AON1" s="41"/>
      <c r="AOO1" s="41"/>
      <c r="AOP1" s="41"/>
      <c r="AOQ1" s="41"/>
      <c r="AOR1" s="41"/>
      <c r="AOS1" s="41"/>
      <c r="AOT1" s="41"/>
      <c r="AOU1" s="41"/>
      <c r="AOV1" s="41"/>
      <c r="AOW1" s="41"/>
      <c r="AOX1" s="41"/>
      <c r="AOY1" s="41"/>
      <c r="AOZ1" s="41"/>
      <c r="APA1" s="41"/>
      <c r="APB1" s="41"/>
      <c r="APC1" s="41"/>
      <c r="APD1" s="41"/>
      <c r="APE1" s="41"/>
      <c r="APF1" s="41"/>
      <c r="APG1" s="41"/>
      <c r="APH1" s="41"/>
      <c r="API1" s="41"/>
      <c r="APJ1" s="41"/>
      <c r="APK1" s="41"/>
      <c r="APL1" s="41"/>
      <c r="APM1" s="41"/>
      <c r="APN1" s="41"/>
      <c r="APO1" s="41"/>
      <c r="APP1" s="41"/>
      <c r="APQ1" s="41"/>
      <c r="APR1" s="41"/>
      <c r="APS1" s="41"/>
      <c r="APT1" s="41"/>
      <c r="APU1" s="41"/>
      <c r="APV1" s="41"/>
      <c r="APW1" s="41"/>
      <c r="APX1" s="41"/>
      <c r="APY1" s="41"/>
      <c r="APZ1" s="41"/>
      <c r="AQA1" s="41"/>
      <c r="AQB1" s="41"/>
      <c r="AQC1" s="41"/>
      <c r="AQD1" s="41"/>
      <c r="AQE1" s="41"/>
      <c r="AQF1" s="41"/>
      <c r="AQG1" s="41"/>
      <c r="AQH1" s="41"/>
      <c r="AQI1" s="41"/>
      <c r="AQJ1" s="41"/>
      <c r="AQK1" s="41"/>
      <c r="AQL1" s="41"/>
      <c r="AQM1" s="41"/>
      <c r="AQN1" s="41"/>
      <c r="AQO1" s="41"/>
      <c r="AQP1" s="41"/>
      <c r="AQQ1" s="41"/>
      <c r="AQR1" s="41"/>
      <c r="AQS1" s="41"/>
      <c r="AQT1" s="41"/>
      <c r="AQU1" s="41"/>
      <c r="AQV1" s="41"/>
      <c r="AQW1" s="41"/>
      <c r="AQX1" s="41"/>
      <c r="AQY1" s="41"/>
      <c r="AQZ1" s="41"/>
      <c r="ARA1" s="41"/>
      <c r="ARB1" s="41"/>
      <c r="ARC1" s="41"/>
      <c r="ARD1" s="41"/>
      <c r="ARE1" s="41"/>
      <c r="ARF1" s="41"/>
      <c r="ARG1" s="41"/>
      <c r="ARH1" s="41"/>
      <c r="ARI1" s="41"/>
      <c r="ARJ1" s="41"/>
      <c r="ARK1" s="41"/>
      <c r="ARL1" s="41"/>
      <c r="ARM1" s="41"/>
      <c r="ARN1" s="41"/>
      <c r="ARO1" s="41"/>
      <c r="ARP1" s="41"/>
      <c r="ARQ1" s="41"/>
      <c r="ARR1" s="41"/>
      <c r="ARS1" s="41"/>
      <c r="ART1" s="41"/>
      <c r="ARU1" s="41"/>
      <c r="ARV1" s="41"/>
      <c r="ARW1" s="41"/>
      <c r="ARX1" s="41"/>
      <c r="ARY1" s="41"/>
      <c r="ARZ1" s="41"/>
      <c r="ASA1" s="41"/>
      <c r="ASB1" s="41"/>
      <c r="ASC1" s="41"/>
      <c r="ASD1" s="41"/>
      <c r="ASE1" s="41"/>
      <c r="ASF1" s="41"/>
      <c r="ASG1" s="41"/>
      <c r="ASH1" s="41"/>
      <c r="ASI1" s="41"/>
      <c r="ASJ1" s="41"/>
      <c r="ASK1" s="41"/>
      <c r="ASL1" s="41"/>
      <c r="ASM1" s="41"/>
      <c r="ASN1" s="41"/>
      <c r="ASO1" s="41"/>
      <c r="ASP1" s="41"/>
      <c r="ASQ1" s="41"/>
      <c r="ASR1" s="41"/>
      <c r="ASS1" s="41"/>
      <c r="AST1" s="41"/>
      <c r="ASU1" s="41"/>
      <c r="ASV1" s="41"/>
      <c r="ASW1" s="41"/>
      <c r="ASX1" s="41"/>
      <c r="ASY1" s="41"/>
      <c r="ASZ1" s="41"/>
      <c r="ATA1" s="41"/>
      <c r="ATB1" s="41"/>
      <c r="ATC1" s="41"/>
      <c r="ATD1" s="41"/>
      <c r="ATE1" s="41"/>
      <c r="ATF1" s="41"/>
      <c r="ATG1" s="41"/>
      <c r="ATH1" s="41"/>
      <c r="ATI1" s="41"/>
      <c r="ATJ1" s="41"/>
      <c r="ATK1" s="41"/>
      <c r="ATL1" s="41"/>
      <c r="ATM1" s="41"/>
      <c r="ATN1" s="41"/>
      <c r="ATO1" s="41"/>
      <c r="ATP1" s="41"/>
      <c r="ATQ1" s="41"/>
      <c r="ATR1" s="41"/>
      <c r="ATS1" s="41"/>
      <c r="ATT1" s="41"/>
      <c r="ATU1" s="41"/>
      <c r="ATV1" s="41"/>
      <c r="ATW1" s="41"/>
      <c r="ATX1" s="41"/>
      <c r="ATY1" s="41"/>
      <c r="ATZ1" s="41"/>
      <c r="AUA1" s="41"/>
      <c r="AUB1" s="41"/>
      <c r="AUC1" s="41"/>
      <c r="AUD1" s="41"/>
      <c r="AUE1" s="41"/>
      <c r="AUF1" s="41"/>
      <c r="AUG1" s="41"/>
      <c r="AUH1" s="41"/>
      <c r="AUI1" s="41"/>
      <c r="AUJ1" s="41"/>
      <c r="AUK1" s="41"/>
      <c r="AUL1" s="41"/>
      <c r="AUM1" s="41"/>
      <c r="AUN1" s="41"/>
      <c r="AUO1" s="41"/>
      <c r="AUP1" s="41"/>
      <c r="AUQ1" s="41"/>
      <c r="AUR1" s="41"/>
      <c r="AUS1" s="41"/>
      <c r="AUT1" s="41"/>
      <c r="AUU1" s="41"/>
      <c r="AUV1" s="41"/>
      <c r="AUW1" s="41"/>
      <c r="AUX1" s="41"/>
      <c r="AUY1" s="41"/>
      <c r="AUZ1" s="41"/>
      <c r="AVA1" s="41"/>
      <c r="AVB1" s="41"/>
      <c r="AVC1" s="41"/>
      <c r="AVD1" s="41"/>
      <c r="AVE1" s="41"/>
      <c r="AVF1" s="41"/>
      <c r="AVG1" s="41"/>
      <c r="AVH1" s="41"/>
      <c r="AVI1" s="41"/>
      <c r="AVJ1" s="41"/>
      <c r="AVK1" s="41"/>
      <c r="AVL1" s="41"/>
      <c r="AVM1" s="41"/>
      <c r="AVN1" s="41"/>
      <c r="AVO1" s="41"/>
      <c r="AVP1" s="41"/>
      <c r="AVQ1" s="41"/>
      <c r="AVR1" s="41"/>
      <c r="AVS1" s="41"/>
      <c r="AVT1" s="41"/>
      <c r="AVU1" s="41"/>
      <c r="AVV1" s="41"/>
      <c r="AVW1" s="41"/>
      <c r="AVX1" s="41"/>
      <c r="AVY1" s="41"/>
      <c r="AVZ1" s="41"/>
      <c r="AWA1" s="41"/>
      <c r="AWB1" s="41"/>
      <c r="AWC1" s="41"/>
      <c r="AWD1" s="41"/>
      <c r="AWE1" s="41"/>
      <c r="AWF1" s="41"/>
      <c r="AWG1" s="41"/>
      <c r="AWH1" s="41"/>
      <c r="AWI1" s="41"/>
      <c r="AWJ1" s="41"/>
      <c r="AWK1" s="41"/>
      <c r="AWL1" s="41"/>
      <c r="AWM1" s="41"/>
      <c r="AWN1" s="41"/>
      <c r="AWO1" s="41"/>
      <c r="AWP1" s="41"/>
      <c r="AWQ1" s="41"/>
      <c r="AWR1" s="41"/>
      <c r="AWS1" s="41"/>
      <c r="AWT1" s="41"/>
      <c r="AWU1" s="41"/>
      <c r="AWV1" s="41"/>
      <c r="AWW1" s="41"/>
      <c r="AWX1" s="41"/>
      <c r="AWY1" s="41"/>
      <c r="AWZ1" s="41"/>
      <c r="AXA1" s="41"/>
      <c r="AXB1" s="41"/>
      <c r="AXC1" s="41"/>
      <c r="AXD1" s="41"/>
      <c r="AXE1" s="41"/>
      <c r="AXF1" s="41"/>
      <c r="AXG1" s="41"/>
      <c r="AXH1" s="41"/>
      <c r="AXI1" s="41"/>
      <c r="AXJ1" s="41"/>
      <c r="AXK1" s="41"/>
      <c r="AXL1" s="41"/>
      <c r="AXM1" s="41"/>
      <c r="AXN1" s="41"/>
      <c r="AXO1" s="41"/>
      <c r="AXP1" s="41"/>
      <c r="AXQ1" s="41"/>
      <c r="AXR1" s="41"/>
      <c r="AXS1" s="41"/>
      <c r="AXT1" s="41"/>
      <c r="AXU1" s="41"/>
      <c r="AXV1" s="41"/>
      <c r="AXW1" s="41"/>
      <c r="AXX1" s="41"/>
      <c r="AXY1" s="41"/>
      <c r="AXZ1" s="41"/>
      <c r="AYA1" s="41"/>
      <c r="AYB1" s="41"/>
      <c r="AYC1" s="41"/>
      <c r="AYD1" s="41"/>
      <c r="AYE1" s="41"/>
      <c r="AYF1" s="41"/>
      <c r="AYG1" s="41"/>
      <c r="AYH1" s="41"/>
      <c r="AYI1" s="41"/>
      <c r="AYJ1" s="41"/>
      <c r="AYK1" s="41"/>
      <c r="AYL1" s="41"/>
      <c r="AYM1" s="41"/>
      <c r="AYN1" s="41"/>
      <c r="AYO1" s="41"/>
      <c r="AYP1" s="41"/>
      <c r="AYQ1" s="41"/>
      <c r="AYR1" s="41"/>
      <c r="AYS1" s="41"/>
      <c r="AYT1" s="41"/>
      <c r="AYU1" s="41"/>
      <c r="AYV1" s="41"/>
      <c r="AYW1" s="41"/>
      <c r="AYX1" s="41"/>
      <c r="AYY1" s="41"/>
      <c r="AYZ1" s="41"/>
      <c r="AZA1" s="41"/>
      <c r="AZB1" s="41"/>
      <c r="AZC1" s="41"/>
      <c r="AZD1" s="41"/>
      <c r="AZE1" s="41"/>
      <c r="AZF1" s="41"/>
      <c r="AZG1" s="41"/>
      <c r="AZH1" s="41"/>
      <c r="AZI1" s="41"/>
      <c r="AZJ1" s="41"/>
      <c r="AZK1" s="41"/>
      <c r="AZL1" s="41"/>
      <c r="AZM1" s="41"/>
      <c r="AZN1" s="41"/>
      <c r="AZO1" s="41"/>
      <c r="AZP1" s="41"/>
      <c r="AZQ1" s="41"/>
      <c r="AZR1" s="41"/>
      <c r="AZS1" s="41"/>
      <c r="AZT1" s="41"/>
      <c r="AZU1" s="41"/>
      <c r="AZV1" s="41"/>
      <c r="AZW1" s="41"/>
      <c r="AZX1" s="41"/>
      <c r="AZY1" s="41"/>
      <c r="AZZ1" s="41"/>
      <c r="BAA1" s="41"/>
      <c r="BAB1" s="41"/>
      <c r="BAC1" s="41"/>
      <c r="BAD1" s="41"/>
      <c r="BAE1" s="41"/>
      <c r="BAF1" s="41"/>
      <c r="BAG1" s="41"/>
      <c r="BAH1" s="41"/>
      <c r="BAI1" s="41"/>
      <c r="BAJ1" s="41"/>
      <c r="BAK1" s="41"/>
      <c r="BAL1" s="41"/>
      <c r="BAM1" s="41"/>
      <c r="BAN1" s="41"/>
      <c r="BAO1" s="41"/>
      <c r="BAP1" s="41"/>
      <c r="BAQ1" s="41"/>
      <c r="BAR1" s="41"/>
      <c r="BAS1" s="41"/>
      <c r="BAT1" s="41"/>
      <c r="BAU1" s="41"/>
      <c r="BAV1" s="41"/>
      <c r="BAW1" s="41"/>
      <c r="BAX1" s="41"/>
      <c r="BAY1" s="41"/>
      <c r="BAZ1" s="41"/>
      <c r="BBA1" s="41"/>
      <c r="BBB1" s="41"/>
      <c r="BBC1" s="41"/>
      <c r="BBD1" s="41"/>
      <c r="BBE1" s="41"/>
      <c r="BBF1" s="41"/>
      <c r="BBG1" s="41"/>
      <c r="BBH1" s="41"/>
      <c r="BBI1" s="41"/>
      <c r="BBJ1" s="41"/>
      <c r="BBK1" s="41"/>
      <c r="BBL1" s="41"/>
      <c r="BBM1" s="41"/>
      <c r="BBN1" s="41"/>
      <c r="BBO1" s="41"/>
      <c r="BBP1" s="41"/>
      <c r="BBQ1" s="41"/>
      <c r="BBR1" s="41"/>
      <c r="BBS1" s="41"/>
      <c r="BBT1" s="41"/>
      <c r="BBU1" s="41"/>
      <c r="BBV1" s="41"/>
      <c r="BBW1" s="41"/>
      <c r="BBX1" s="41"/>
      <c r="BBY1" s="41"/>
      <c r="BBZ1" s="41"/>
      <c r="BCA1" s="41"/>
      <c r="BCB1" s="41"/>
      <c r="BCC1" s="41"/>
      <c r="BCD1" s="41"/>
      <c r="BCE1" s="41"/>
      <c r="BCF1" s="41"/>
      <c r="BCG1" s="41"/>
      <c r="BCH1" s="41"/>
      <c r="BCI1" s="41"/>
      <c r="BCJ1" s="41"/>
      <c r="BCK1" s="41"/>
      <c r="BCL1" s="41"/>
      <c r="BCM1" s="41"/>
      <c r="BCN1" s="41"/>
      <c r="BCO1" s="41"/>
      <c r="BCP1" s="41"/>
      <c r="BCQ1" s="41"/>
      <c r="BCR1" s="41"/>
      <c r="BCS1" s="41"/>
      <c r="BCT1" s="41"/>
      <c r="BCU1" s="41"/>
      <c r="BCV1" s="41"/>
      <c r="BCW1" s="41"/>
      <c r="BCX1" s="41"/>
      <c r="BCY1" s="41"/>
      <c r="BCZ1" s="41"/>
      <c r="BDA1" s="41"/>
      <c r="BDB1" s="41"/>
      <c r="BDC1" s="41"/>
      <c r="BDD1" s="41"/>
      <c r="BDE1" s="41"/>
      <c r="BDF1" s="41"/>
      <c r="BDG1" s="41"/>
      <c r="BDH1" s="41"/>
      <c r="BDI1" s="41"/>
      <c r="BDJ1" s="41"/>
      <c r="BDK1" s="41"/>
      <c r="BDL1" s="41"/>
      <c r="BDM1" s="41"/>
      <c r="BDN1" s="41"/>
      <c r="BDO1" s="41"/>
      <c r="BDP1" s="41"/>
      <c r="BDQ1" s="41"/>
      <c r="BDR1" s="41"/>
      <c r="BDS1" s="41"/>
      <c r="BDT1" s="41"/>
      <c r="BDU1" s="41"/>
      <c r="BDV1" s="41"/>
      <c r="BDW1" s="41"/>
      <c r="BDX1" s="41"/>
      <c r="BDY1" s="41"/>
      <c r="BDZ1" s="41"/>
      <c r="BEA1" s="41"/>
      <c r="BEB1" s="41"/>
      <c r="BEC1" s="41"/>
      <c r="BED1" s="41"/>
      <c r="BEE1" s="41"/>
      <c r="BEF1" s="41"/>
      <c r="BEG1" s="41"/>
      <c r="BEH1" s="41"/>
      <c r="BEI1" s="41"/>
      <c r="BEJ1" s="41"/>
      <c r="BEK1" s="41"/>
      <c r="BEL1" s="41"/>
      <c r="BEM1" s="41"/>
      <c r="BEN1" s="41"/>
      <c r="BEO1" s="41"/>
      <c r="BEP1" s="41"/>
      <c r="BEQ1" s="41"/>
      <c r="BER1" s="41"/>
      <c r="BES1" s="41"/>
      <c r="BET1" s="41"/>
      <c r="BEU1" s="41"/>
      <c r="BEV1" s="41"/>
      <c r="BEW1" s="41"/>
      <c r="BEX1" s="41"/>
      <c r="BEY1" s="41"/>
      <c r="BEZ1" s="41"/>
      <c r="BFA1" s="41"/>
      <c r="BFB1" s="41"/>
      <c r="BFC1" s="41"/>
      <c r="BFD1" s="41"/>
      <c r="BFE1" s="41"/>
      <c r="BFF1" s="41"/>
      <c r="BFG1" s="41"/>
      <c r="BFH1" s="41"/>
      <c r="BFI1" s="41"/>
      <c r="BFJ1" s="41"/>
      <c r="BFK1" s="41"/>
      <c r="BFL1" s="41"/>
      <c r="BFM1" s="41"/>
      <c r="BFN1" s="41"/>
      <c r="BFO1" s="41"/>
      <c r="BFP1" s="41"/>
      <c r="BFQ1" s="41"/>
      <c r="BFR1" s="41"/>
      <c r="BFS1" s="41"/>
      <c r="BFT1" s="41"/>
      <c r="BFU1" s="41"/>
      <c r="BFV1" s="41"/>
      <c r="BFW1" s="41"/>
      <c r="BFX1" s="41"/>
      <c r="BFY1" s="41"/>
      <c r="BFZ1" s="41"/>
      <c r="BGA1" s="41"/>
      <c r="BGB1" s="41"/>
      <c r="BGC1" s="41"/>
      <c r="BGD1" s="41"/>
      <c r="BGE1" s="41"/>
      <c r="BGF1" s="41"/>
      <c r="BGG1" s="41"/>
      <c r="BGH1" s="41"/>
      <c r="BGI1" s="41"/>
      <c r="BGJ1" s="41"/>
      <c r="BGK1" s="41"/>
      <c r="BGL1" s="41"/>
      <c r="BGM1" s="41"/>
      <c r="BGN1" s="41"/>
      <c r="BGO1" s="41"/>
      <c r="BGP1" s="41"/>
      <c r="BGQ1" s="41"/>
      <c r="BGR1" s="41"/>
      <c r="BGS1" s="41"/>
      <c r="BGT1" s="41"/>
      <c r="BGU1" s="41"/>
      <c r="BGV1" s="41"/>
      <c r="BGW1" s="41"/>
      <c r="BGX1" s="41"/>
      <c r="BGY1" s="41"/>
      <c r="BGZ1" s="41"/>
      <c r="BHA1" s="41"/>
      <c r="BHB1" s="41"/>
      <c r="BHC1" s="41"/>
      <c r="BHD1" s="41"/>
      <c r="BHE1" s="41"/>
      <c r="BHF1" s="41"/>
      <c r="BHG1" s="41"/>
      <c r="BHH1" s="41"/>
      <c r="BHI1" s="41"/>
      <c r="BHJ1" s="41"/>
      <c r="BHK1" s="41"/>
      <c r="BHL1" s="41"/>
      <c r="BHM1" s="41"/>
      <c r="BHN1" s="41"/>
      <c r="BHO1" s="41"/>
      <c r="BHP1" s="41"/>
      <c r="BHQ1" s="41"/>
      <c r="BHR1" s="41"/>
      <c r="BHS1" s="41"/>
      <c r="BHT1" s="41"/>
      <c r="BHU1" s="41"/>
      <c r="BHV1" s="41"/>
      <c r="BHW1" s="41"/>
      <c r="BHX1" s="41"/>
      <c r="BHY1" s="41"/>
      <c r="BHZ1" s="41"/>
      <c r="BIA1" s="41"/>
      <c r="BIB1" s="41"/>
      <c r="BIC1" s="41"/>
      <c r="BID1" s="41"/>
      <c r="BIE1" s="41"/>
      <c r="BIF1" s="41"/>
      <c r="BIG1" s="41"/>
      <c r="BIH1" s="41"/>
      <c r="BII1" s="41"/>
      <c r="BIJ1" s="41"/>
      <c r="BIK1" s="41"/>
      <c r="BIL1" s="41"/>
      <c r="BIM1" s="41"/>
      <c r="BIN1" s="41"/>
      <c r="BIO1" s="41"/>
      <c r="BIP1" s="41"/>
      <c r="BIQ1" s="41"/>
      <c r="BIR1" s="41"/>
      <c r="BIS1" s="41"/>
      <c r="BIT1" s="41"/>
      <c r="BIU1" s="41"/>
      <c r="BIV1" s="41"/>
      <c r="BIW1" s="41"/>
      <c r="BIX1" s="41"/>
      <c r="BIY1" s="41"/>
      <c r="BIZ1" s="41"/>
      <c r="BJA1" s="41"/>
      <c r="BJB1" s="41"/>
      <c r="BJC1" s="41"/>
      <c r="BJD1" s="41"/>
      <c r="BJE1" s="41"/>
      <c r="BJF1" s="41"/>
      <c r="BJG1" s="41"/>
      <c r="BJH1" s="41"/>
      <c r="BJI1" s="41"/>
      <c r="BJJ1" s="41"/>
      <c r="BJK1" s="41"/>
      <c r="BJL1" s="41"/>
      <c r="BJM1" s="41"/>
      <c r="BJN1" s="41"/>
      <c r="BJO1" s="41"/>
      <c r="BJP1" s="41"/>
      <c r="BJQ1" s="41"/>
      <c r="BJR1" s="41"/>
      <c r="BJS1" s="41"/>
      <c r="BJT1" s="41"/>
      <c r="BJU1" s="41"/>
      <c r="BJV1" s="41"/>
      <c r="BJW1" s="41"/>
      <c r="BJX1" s="41"/>
      <c r="BJY1" s="41"/>
      <c r="BJZ1" s="41"/>
      <c r="BKA1" s="41"/>
      <c r="BKB1" s="41"/>
      <c r="BKC1" s="41"/>
      <c r="BKD1" s="41"/>
      <c r="BKE1" s="41"/>
      <c r="BKF1" s="41"/>
      <c r="BKG1" s="41"/>
      <c r="BKH1" s="41"/>
      <c r="BKI1" s="41"/>
      <c r="BKJ1" s="41"/>
      <c r="BKK1" s="41"/>
      <c r="BKL1" s="41"/>
      <c r="BKM1" s="41"/>
      <c r="BKN1" s="41"/>
      <c r="BKO1" s="41"/>
      <c r="BKP1" s="41"/>
      <c r="BKQ1" s="41"/>
      <c r="BKR1" s="41"/>
      <c r="BKS1" s="41"/>
      <c r="BKT1" s="41"/>
      <c r="BKU1" s="41"/>
      <c r="BKV1" s="41"/>
      <c r="BKW1" s="41"/>
      <c r="BKX1" s="41"/>
      <c r="BKY1" s="41"/>
      <c r="BKZ1" s="41"/>
      <c r="BLA1" s="41"/>
      <c r="BLB1" s="41"/>
      <c r="BLC1" s="41"/>
      <c r="BLD1" s="41"/>
      <c r="BLE1" s="41"/>
      <c r="BLF1" s="41"/>
      <c r="BLG1" s="41"/>
      <c r="BLH1" s="41"/>
      <c r="BLI1" s="41"/>
      <c r="BLJ1" s="41"/>
      <c r="BLK1" s="41"/>
      <c r="BLL1" s="41"/>
      <c r="BLM1" s="41"/>
      <c r="BLN1" s="41"/>
      <c r="BLO1" s="41"/>
      <c r="BLP1" s="41"/>
      <c r="BLQ1" s="41"/>
      <c r="BLR1" s="41"/>
      <c r="BLS1" s="41"/>
      <c r="BLT1" s="41"/>
      <c r="BLU1" s="41"/>
      <c r="BLV1" s="41"/>
      <c r="BLW1" s="41"/>
      <c r="BLX1" s="41"/>
      <c r="BLY1" s="41"/>
      <c r="BLZ1" s="41"/>
      <c r="BMA1" s="41"/>
      <c r="BMB1" s="41"/>
      <c r="BMC1" s="41"/>
      <c r="BMD1" s="41"/>
      <c r="BME1" s="41"/>
      <c r="BMF1" s="41"/>
      <c r="BMG1" s="41"/>
      <c r="BMH1" s="41"/>
      <c r="BMI1" s="41"/>
      <c r="BMJ1" s="41"/>
      <c r="BMK1" s="41"/>
      <c r="BML1" s="41"/>
      <c r="BMM1" s="41"/>
      <c r="BMN1" s="41"/>
      <c r="BMO1" s="41"/>
      <c r="BMP1" s="41"/>
      <c r="BMQ1" s="41"/>
      <c r="BMR1" s="41"/>
      <c r="BMS1" s="41"/>
      <c r="BMT1" s="41"/>
      <c r="BMU1" s="41"/>
      <c r="BMV1" s="41"/>
      <c r="BMW1" s="41"/>
      <c r="BMX1" s="41"/>
      <c r="BMY1" s="41"/>
      <c r="BMZ1" s="41"/>
      <c r="BNA1" s="41"/>
      <c r="BNB1" s="41"/>
      <c r="BNC1" s="41"/>
      <c r="BND1" s="41"/>
      <c r="BNE1" s="41"/>
      <c r="BNF1" s="41"/>
      <c r="BNG1" s="41"/>
      <c r="BNH1" s="41"/>
      <c r="BNI1" s="41"/>
      <c r="BNJ1" s="41"/>
      <c r="BNK1" s="41"/>
      <c r="BNL1" s="41"/>
      <c r="BNM1" s="41"/>
      <c r="BNN1" s="41"/>
      <c r="BNO1" s="41"/>
      <c r="BNP1" s="41"/>
      <c r="BNQ1" s="41"/>
      <c r="BNR1" s="41"/>
      <c r="BNS1" s="41"/>
      <c r="BNT1" s="41"/>
      <c r="BNU1" s="41"/>
      <c r="BNV1" s="41"/>
      <c r="BNW1" s="41"/>
      <c r="BNX1" s="41"/>
      <c r="BNY1" s="41"/>
      <c r="BNZ1" s="41"/>
      <c r="BOA1" s="41"/>
      <c r="BOB1" s="41"/>
      <c r="BOC1" s="41"/>
      <c r="BOD1" s="41"/>
      <c r="BOE1" s="41"/>
      <c r="BOF1" s="41"/>
      <c r="BOG1" s="41"/>
      <c r="BOH1" s="41"/>
      <c r="BOI1" s="41"/>
      <c r="BOJ1" s="41"/>
      <c r="BOK1" s="41"/>
      <c r="BOL1" s="41"/>
      <c r="BOM1" s="41"/>
      <c r="BON1" s="41"/>
      <c r="BOO1" s="41"/>
      <c r="BOP1" s="41"/>
      <c r="BOQ1" s="41"/>
      <c r="BOR1" s="41"/>
      <c r="BOS1" s="41"/>
      <c r="BOT1" s="41"/>
      <c r="BOU1" s="41"/>
      <c r="BOV1" s="41"/>
      <c r="BOW1" s="41"/>
      <c r="BOX1" s="41"/>
      <c r="BOY1" s="41"/>
      <c r="BOZ1" s="41"/>
      <c r="BPA1" s="41"/>
      <c r="BPB1" s="41"/>
      <c r="BPC1" s="41"/>
      <c r="BPD1" s="41"/>
      <c r="BPE1" s="41"/>
      <c r="BPF1" s="41"/>
      <c r="BPG1" s="41"/>
      <c r="BPH1" s="41"/>
      <c r="BPI1" s="41"/>
      <c r="BPJ1" s="41"/>
      <c r="BPK1" s="41"/>
      <c r="BPL1" s="41"/>
      <c r="BPM1" s="41"/>
      <c r="BPN1" s="41"/>
      <c r="BPO1" s="41"/>
      <c r="BPP1" s="41"/>
      <c r="BPQ1" s="41"/>
      <c r="BPR1" s="41"/>
      <c r="BPS1" s="41"/>
      <c r="BPT1" s="41"/>
      <c r="BPU1" s="41"/>
      <c r="BPV1" s="41"/>
      <c r="BPW1" s="41"/>
      <c r="BPX1" s="41"/>
      <c r="BPY1" s="41"/>
      <c r="BPZ1" s="41"/>
      <c r="BQA1" s="41"/>
      <c r="BQB1" s="41"/>
      <c r="BQC1" s="41"/>
      <c r="BQD1" s="41"/>
      <c r="BQE1" s="41"/>
      <c r="BQF1" s="41"/>
      <c r="BQG1" s="41"/>
      <c r="BQH1" s="41"/>
      <c r="BQI1" s="41"/>
      <c r="BQJ1" s="41"/>
      <c r="BQK1" s="41"/>
      <c r="BQL1" s="41"/>
      <c r="BQM1" s="41"/>
      <c r="BQN1" s="41"/>
      <c r="BQO1" s="41"/>
      <c r="BQP1" s="41"/>
      <c r="BQQ1" s="41"/>
      <c r="BQR1" s="41"/>
      <c r="BQS1" s="41"/>
      <c r="BQT1" s="41"/>
      <c r="BQU1" s="41"/>
      <c r="BQV1" s="41"/>
      <c r="BQW1" s="41"/>
      <c r="BQX1" s="41"/>
      <c r="BQY1" s="41"/>
      <c r="BQZ1" s="41"/>
      <c r="BRA1" s="41"/>
      <c r="BRB1" s="41"/>
      <c r="BRC1" s="41"/>
      <c r="BRD1" s="41"/>
      <c r="BRE1" s="41"/>
      <c r="BRF1" s="41"/>
      <c r="BRG1" s="41"/>
      <c r="BRH1" s="41"/>
      <c r="BRI1" s="41"/>
      <c r="BRJ1" s="41"/>
      <c r="BRK1" s="41"/>
      <c r="BRL1" s="41"/>
      <c r="BRM1" s="41"/>
      <c r="BRN1" s="41"/>
      <c r="BRO1" s="41"/>
      <c r="BRP1" s="41"/>
      <c r="BRQ1" s="41"/>
      <c r="BRR1" s="41"/>
      <c r="BRS1" s="41"/>
      <c r="BRT1" s="41"/>
      <c r="BRU1" s="41"/>
      <c r="BRV1" s="41"/>
      <c r="BRW1" s="41"/>
      <c r="BRX1" s="41"/>
      <c r="BRY1" s="41"/>
      <c r="BRZ1" s="41"/>
      <c r="BSA1" s="41"/>
      <c r="BSB1" s="41"/>
      <c r="BSC1" s="41"/>
      <c r="BSD1" s="41"/>
      <c r="BSE1" s="41"/>
      <c r="BSF1" s="41"/>
      <c r="BSG1" s="41"/>
      <c r="BSH1" s="41"/>
      <c r="BSI1" s="41"/>
      <c r="BSJ1" s="41"/>
      <c r="BSK1" s="41"/>
      <c r="BSL1" s="41"/>
      <c r="BSM1" s="41"/>
      <c r="BSN1" s="41"/>
      <c r="BSO1" s="41"/>
      <c r="BSP1" s="41"/>
      <c r="BSQ1" s="41"/>
      <c r="BSR1" s="41"/>
      <c r="BSS1" s="41"/>
      <c r="BST1" s="41"/>
      <c r="BSU1" s="41"/>
      <c r="BSV1" s="41"/>
      <c r="BSW1" s="41"/>
      <c r="BSX1" s="41"/>
      <c r="BSY1" s="41"/>
      <c r="BSZ1" s="41"/>
      <c r="BTA1" s="41"/>
      <c r="BTB1" s="41"/>
      <c r="BTC1" s="41"/>
      <c r="BTD1" s="41"/>
      <c r="BTE1" s="41"/>
      <c r="BTF1" s="41"/>
      <c r="BTG1" s="41"/>
      <c r="BTH1" s="41"/>
      <c r="BTI1" s="41"/>
      <c r="BTJ1" s="41"/>
      <c r="BTK1" s="41"/>
      <c r="BTL1" s="41"/>
      <c r="BTM1" s="41"/>
      <c r="BTN1" s="41"/>
      <c r="BTO1" s="41"/>
      <c r="BTP1" s="41"/>
      <c r="BTQ1" s="41"/>
      <c r="BTR1" s="41"/>
      <c r="BTS1" s="41"/>
      <c r="BTT1" s="41"/>
      <c r="BTU1" s="41"/>
      <c r="BTV1" s="41"/>
      <c r="BTW1" s="41"/>
      <c r="BTX1" s="41"/>
      <c r="BTY1" s="41"/>
      <c r="BTZ1" s="41"/>
      <c r="BUA1" s="41"/>
      <c r="BUB1" s="41"/>
      <c r="BUC1" s="41"/>
      <c r="BUD1" s="41"/>
      <c r="BUE1" s="41"/>
      <c r="BUF1" s="41"/>
      <c r="BUG1" s="41"/>
      <c r="BUH1" s="41"/>
      <c r="BUI1" s="41"/>
      <c r="BUJ1" s="41"/>
      <c r="BUK1" s="41"/>
      <c r="BUL1" s="41"/>
      <c r="BUM1" s="41"/>
      <c r="BUN1" s="41"/>
      <c r="BUO1" s="41"/>
      <c r="BUP1" s="41"/>
      <c r="BUQ1" s="41"/>
      <c r="BUR1" s="41"/>
      <c r="BUS1" s="41"/>
      <c r="BUT1" s="41"/>
      <c r="BUU1" s="41"/>
      <c r="BUV1" s="41"/>
      <c r="BUW1" s="41"/>
      <c r="BUX1" s="41"/>
      <c r="BUY1" s="41"/>
      <c r="BUZ1" s="41"/>
      <c r="BVA1" s="41"/>
      <c r="BVB1" s="41"/>
      <c r="BVC1" s="41"/>
      <c r="BVD1" s="41"/>
      <c r="BVE1" s="41"/>
      <c r="BVF1" s="41"/>
      <c r="BVG1" s="41"/>
      <c r="BVH1" s="41"/>
      <c r="BVI1" s="41"/>
      <c r="BVJ1" s="41"/>
      <c r="BVK1" s="41"/>
      <c r="BVL1" s="41"/>
      <c r="BVM1" s="41"/>
      <c r="BVN1" s="41"/>
      <c r="BVO1" s="41"/>
      <c r="BVP1" s="41"/>
      <c r="BVQ1" s="41"/>
      <c r="BVR1" s="41"/>
      <c r="BVS1" s="41"/>
      <c r="BVT1" s="41"/>
      <c r="BVU1" s="41"/>
      <c r="BVV1" s="41"/>
      <c r="BVW1" s="41"/>
      <c r="BVX1" s="41"/>
      <c r="BVY1" s="41"/>
      <c r="BVZ1" s="41"/>
      <c r="BWA1" s="41"/>
      <c r="BWB1" s="41"/>
      <c r="BWC1" s="41"/>
      <c r="BWD1" s="41"/>
      <c r="BWE1" s="41"/>
      <c r="BWF1" s="41"/>
      <c r="BWG1" s="41"/>
      <c r="BWH1" s="41"/>
      <c r="BWI1" s="41"/>
      <c r="BWJ1" s="41"/>
      <c r="BWK1" s="41"/>
      <c r="BWL1" s="41"/>
      <c r="BWM1" s="41"/>
      <c r="BWN1" s="41"/>
      <c r="BWO1" s="41"/>
      <c r="BWP1" s="41"/>
      <c r="BWQ1" s="41"/>
      <c r="BWR1" s="41"/>
      <c r="BWS1" s="41"/>
      <c r="BWT1" s="41"/>
      <c r="BWU1" s="41"/>
      <c r="BWV1" s="41"/>
      <c r="BWW1" s="41"/>
      <c r="BWX1" s="41"/>
      <c r="BWY1" s="41"/>
      <c r="BWZ1" s="41"/>
      <c r="BXA1" s="41"/>
      <c r="BXB1" s="41"/>
      <c r="BXC1" s="41"/>
      <c r="BXD1" s="41"/>
      <c r="BXE1" s="41"/>
      <c r="BXF1" s="41"/>
      <c r="BXG1" s="41"/>
      <c r="BXH1" s="41"/>
      <c r="BXI1" s="41"/>
      <c r="BXJ1" s="41"/>
      <c r="BXK1" s="41"/>
      <c r="BXL1" s="41"/>
      <c r="BXM1" s="41"/>
      <c r="BXN1" s="41"/>
      <c r="BXO1" s="41"/>
      <c r="BXP1" s="41"/>
      <c r="BXQ1" s="41"/>
      <c r="BXR1" s="41"/>
      <c r="BXS1" s="41"/>
      <c r="BXT1" s="41"/>
      <c r="BXU1" s="41"/>
      <c r="BXV1" s="41"/>
      <c r="BXW1" s="41"/>
      <c r="BXX1" s="41"/>
      <c r="BXY1" s="41"/>
      <c r="BXZ1" s="41"/>
      <c r="BYA1" s="41"/>
      <c r="BYB1" s="41"/>
      <c r="BYC1" s="41"/>
      <c r="BYD1" s="41"/>
      <c r="BYE1" s="41"/>
      <c r="BYF1" s="41"/>
      <c r="BYG1" s="41"/>
      <c r="BYH1" s="41"/>
      <c r="BYI1" s="41"/>
      <c r="BYJ1" s="41"/>
      <c r="BYK1" s="41"/>
      <c r="BYL1" s="41"/>
      <c r="BYM1" s="41"/>
      <c r="BYN1" s="41"/>
      <c r="BYO1" s="41"/>
      <c r="BYP1" s="41"/>
      <c r="BYQ1" s="41"/>
      <c r="BYR1" s="41"/>
      <c r="BYS1" s="41"/>
      <c r="BYT1" s="41"/>
      <c r="BYU1" s="41"/>
      <c r="BYV1" s="41"/>
      <c r="BYW1" s="41"/>
      <c r="BYX1" s="41"/>
      <c r="BYY1" s="41"/>
      <c r="BYZ1" s="41"/>
      <c r="BZA1" s="41"/>
      <c r="BZB1" s="41"/>
      <c r="BZC1" s="41"/>
      <c r="BZD1" s="41"/>
      <c r="BZE1" s="41"/>
      <c r="BZF1" s="41"/>
      <c r="BZG1" s="41"/>
      <c r="BZH1" s="41"/>
      <c r="BZI1" s="41"/>
      <c r="BZJ1" s="41"/>
      <c r="BZK1" s="41"/>
      <c r="BZL1" s="41"/>
      <c r="BZM1" s="41"/>
      <c r="BZN1" s="41"/>
      <c r="BZO1" s="41"/>
      <c r="BZP1" s="41"/>
      <c r="BZQ1" s="41"/>
      <c r="BZR1" s="41"/>
      <c r="BZS1" s="41"/>
      <c r="BZT1" s="41"/>
      <c r="BZU1" s="41"/>
      <c r="BZV1" s="41"/>
      <c r="BZW1" s="41"/>
      <c r="BZX1" s="41"/>
      <c r="BZY1" s="41"/>
      <c r="BZZ1" s="41"/>
      <c r="CAA1" s="41"/>
      <c r="CAB1" s="41"/>
      <c r="CAC1" s="41"/>
      <c r="CAD1" s="41"/>
      <c r="CAE1" s="41"/>
      <c r="CAF1" s="41"/>
      <c r="CAG1" s="41"/>
      <c r="CAH1" s="41"/>
      <c r="CAI1" s="41"/>
      <c r="CAJ1" s="41"/>
      <c r="CAK1" s="41"/>
      <c r="CAL1" s="41"/>
      <c r="CAM1" s="41"/>
      <c r="CAN1" s="41"/>
      <c r="CAO1" s="41"/>
      <c r="CAP1" s="41"/>
      <c r="CAQ1" s="41"/>
      <c r="CAR1" s="41"/>
      <c r="CAS1" s="41"/>
      <c r="CAT1" s="41"/>
      <c r="CAU1" s="41"/>
      <c r="CAV1" s="41"/>
      <c r="CAW1" s="41"/>
      <c r="CAX1" s="41"/>
      <c r="CAY1" s="41"/>
      <c r="CAZ1" s="41"/>
      <c r="CBA1" s="41"/>
      <c r="CBB1" s="41"/>
      <c r="CBC1" s="41"/>
      <c r="CBD1" s="41"/>
      <c r="CBE1" s="41"/>
      <c r="CBF1" s="41"/>
      <c r="CBG1" s="41"/>
      <c r="CBH1" s="41"/>
      <c r="CBI1" s="41"/>
      <c r="CBJ1" s="41"/>
      <c r="CBK1" s="41"/>
      <c r="CBL1" s="41"/>
      <c r="CBM1" s="41"/>
      <c r="CBN1" s="41"/>
      <c r="CBO1" s="41"/>
      <c r="CBP1" s="41"/>
      <c r="CBQ1" s="41"/>
      <c r="CBR1" s="41"/>
      <c r="CBS1" s="41"/>
      <c r="CBT1" s="41"/>
      <c r="CBU1" s="41"/>
      <c r="CBV1" s="41"/>
      <c r="CBW1" s="41"/>
      <c r="CBX1" s="41"/>
      <c r="CBY1" s="41"/>
      <c r="CBZ1" s="41"/>
      <c r="CCA1" s="41"/>
      <c r="CCB1" s="41"/>
      <c r="CCC1" s="41"/>
      <c r="CCD1" s="41"/>
      <c r="CCE1" s="41"/>
      <c r="CCF1" s="41"/>
      <c r="CCG1" s="41"/>
      <c r="CCH1" s="41"/>
      <c r="CCI1" s="41"/>
      <c r="CCJ1" s="41"/>
      <c r="CCK1" s="41"/>
      <c r="CCL1" s="41"/>
      <c r="CCM1" s="41"/>
      <c r="CCN1" s="41"/>
      <c r="CCO1" s="41"/>
      <c r="CCP1" s="41"/>
      <c r="CCQ1" s="41"/>
      <c r="CCR1" s="41"/>
      <c r="CCS1" s="41"/>
      <c r="CCT1" s="41"/>
      <c r="CCU1" s="41"/>
      <c r="CCV1" s="41"/>
      <c r="CCW1" s="41"/>
      <c r="CCX1" s="41"/>
      <c r="CCY1" s="41"/>
      <c r="CCZ1" s="41"/>
      <c r="CDA1" s="41"/>
      <c r="CDB1" s="41"/>
      <c r="CDC1" s="41"/>
      <c r="CDD1" s="41"/>
      <c r="CDE1" s="41"/>
      <c r="CDF1" s="41"/>
      <c r="CDG1" s="41"/>
      <c r="CDH1" s="41"/>
      <c r="CDI1" s="41"/>
      <c r="CDJ1" s="41"/>
      <c r="CDK1" s="41"/>
      <c r="CDL1" s="41"/>
      <c r="CDM1" s="41"/>
      <c r="CDN1" s="41"/>
      <c r="CDO1" s="41"/>
      <c r="CDP1" s="41"/>
      <c r="CDQ1" s="41"/>
      <c r="CDR1" s="41"/>
      <c r="CDS1" s="41"/>
      <c r="CDT1" s="41"/>
      <c r="CDU1" s="41"/>
      <c r="CDV1" s="41"/>
      <c r="CDW1" s="41"/>
      <c r="CDX1" s="41"/>
      <c r="CDY1" s="41"/>
      <c r="CDZ1" s="41"/>
      <c r="CEA1" s="41"/>
      <c r="CEB1" s="41"/>
      <c r="CEC1" s="41"/>
      <c r="CED1" s="41"/>
      <c r="CEE1" s="41"/>
      <c r="CEF1" s="41"/>
      <c r="CEG1" s="41"/>
      <c r="CEH1" s="41"/>
      <c r="CEI1" s="41"/>
      <c r="CEJ1" s="41"/>
      <c r="CEK1" s="41"/>
      <c r="CEL1" s="41"/>
      <c r="CEM1" s="41"/>
      <c r="CEN1" s="41"/>
      <c r="CEO1" s="41"/>
      <c r="CEP1" s="41"/>
      <c r="CEQ1" s="41"/>
      <c r="CER1" s="41"/>
      <c r="CES1" s="41"/>
      <c r="CET1" s="41"/>
      <c r="CEU1" s="41"/>
      <c r="CEV1" s="41"/>
      <c r="CEW1" s="41"/>
      <c r="CEX1" s="41"/>
      <c r="CEY1" s="41"/>
      <c r="CEZ1" s="41"/>
      <c r="CFA1" s="41"/>
      <c r="CFB1" s="41"/>
      <c r="CFC1" s="41"/>
      <c r="CFD1" s="41"/>
      <c r="CFE1" s="41"/>
      <c r="CFF1" s="41"/>
      <c r="CFG1" s="41"/>
      <c r="CFH1" s="41"/>
      <c r="CFI1" s="41"/>
      <c r="CFJ1" s="41"/>
      <c r="CFK1" s="41"/>
      <c r="CFL1" s="41"/>
      <c r="CFM1" s="41"/>
      <c r="CFN1" s="41"/>
      <c r="CFO1" s="41"/>
      <c r="CFP1" s="41"/>
      <c r="CFQ1" s="41"/>
      <c r="CFR1" s="41"/>
      <c r="CFS1" s="41"/>
      <c r="CFT1" s="41"/>
      <c r="CFU1" s="41"/>
      <c r="CFV1" s="41"/>
      <c r="CFW1" s="41"/>
      <c r="CFX1" s="41"/>
      <c r="CFY1" s="41"/>
      <c r="CFZ1" s="41"/>
      <c r="CGA1" s="41"/>
      <c r="CGB1" s="41"/>
      <c r="CGC1" s="41"/>
      <c r="CGD1" s="41"/>
      <c r="CGE1" s="41"/>
      <c r="CGF1" s="41"/>
      <c r="CGG1" s="41"/>
      <c r="CGH1" s="41"/>
      <c r="CGI1" s="41"/>
      <c r="CGJ1" s="41"/>
      <c r="CGK1" s="41"/>
      <c r="CGL1" s="41"/>
      <c r="CGM1" s="41"/>
      <c r="CGN1" s="41"/>
      <c r="CGO1" s="41"/>
      <c r="CGP1" s="41"/>
      <c r="CGQ1" s="41"/>
      <c r="CGR1" s="41"/>
      <c r="CGS1" s="41"/>
      <c r="CGT1" s="41"/>
      <c r="CGU1" s="41"/>
      <c r="CGV1" s="41"/>
      <c r="CGW1" s="41"/>
      <c r="CGX1" s="41"/>
      <c r="CGY1" s="41"/>
      <c r="CGZ1" s="41"/>
      <c r="CHA1" s="41"/>
      <c r="CHB1" s="41"/>
      <c r="CHC1" s="41"/>
      <c r="CHD1" s="41"/>
      <c r="CHE1" s="41"/>
      <c r="CHF1" s="41"/>
      <c r="CHG1" s="41"/>
      <c r="CHH1" s="41"/>
      <c r="CHI1" s="41"/>
      <c r="CHJ1" s="41"/>
      <c r="CHK1" s="41"/>
      <c r="CHL1" s="41"/>
      <c r="CHM1" s="41"/>
      <c r="CHN1" s="41"/>
      <c r="CHO1" s="41"/>
      <c r="CHP1" s="41"/>
      <c r="CHQ1" s="41"/>
      <c r="CHR1" s="41"/>
      <c r="CHS1" s="41"/>
      <c r="CHT1" s="41"/>
      <c r="CHU1" s="41"/>
      <c r="CHV1" s="41"/>
      <c r="CHW1" s="41"/>
      <c r="CHX1" s="41"/>
      <c r="CHY1" s="41"/>
      <c r="CHZ1" s="41"/>
      <c r="CIA1" s="41"/>
      <c r="CIB1" s="41"/>
      <c r="CIC1" s="41"/>
      <c r="CID1" s="41"/>
      <c r="CIE1" s="41"/>
      <c r="CIF1" s="41"/>
      <c r="CIG1" s="41"/>
      <c r="CIH1" s="41"/>
      <c r="CII1" s="41"/>
      <c r="CIJ1" s="41"/>
      <c r="CIK1" s="41"/>
      <c r="CIL1" s="41"/>
      <c r="CIM1" s="41"/>
      <c r="CIN1" s="41"/>
      <c r="CIO1" s="41"/>
      <c r="CIP1" s="41"/>
      <c r="CIQ1" s="41"/>
      <c r="CIR1" s="41"/>
      <c r="CIS1" s="41"/>
      <c r="CIT1" s="41"/>
      <c r="CIU1" s="41"/>
      <c r="CIV1" s="41"/>
      <c r="CIW1" s="41"/>
      <c r="CIX1" s="41"/>
      <c r="CIY1" s="41"/>
      <c r="CIZ1" s="41"/>
      <c r="CJA1" s="41"/>
      <c r="CJB1" s="41"/>
      <c r="CJC1" s="41"/>
      <c r="CJD1" s="41"/>
      <c r="CJE1" s="41"/>
      <c r="CJF1" s="41"/>
      <c r="CJG1" s="41"/>
      <c r="CJH1" s="41"/>
      <c r="CJI1" s="41"/>
      <c r="CJJ1" s="41"/>
      <c r="CJK1" s="41"/>
      <c r="CJL1" s="41"/>
      <c r="CJM1" s="41"/>
      <c r="CJN1" s="41"/>
      <c r="CJO1" s="41"/>
      <c r="CJP1" s="41"/>
      <c r="CJQ1" s="41"/>
      <c r="CJR1" s="41"/>
      <c r="CJS1" s="41"/>
      <c r="CJT1" s="41"/>
      <c r="CJU1" s="41"/>
      <c r="CJV1" s="41"/>
      <c r="CJW1" s="41"/>
      <c r="CJX1" s="41"/>
      <c r="CJY1" s="41"/>
      <c r="CJZ1" s="41"/>
      <c r="CKA1" s="41"/>
      <c r="CKB1" s="41"/>
      <c r="CKC1" s="41"/>
      <c r="CKD1" s="41"/>
      <c r="CKE1" s="41"/>
      <c r="CKF1" s="41"/>
      <c r="CKG1" s="41"/>
      <c r="CKH1" s="41"/>
      <c r="CKI1" s="41"/>
      <c r="CKJ1" s="41"/>
      <c r="CKK1" s="41"/>
      <c r="CKL1" s="41"/>
      <c r="CKM1" s="41"/>
      <c r="CKN1" s="41"/>
      <c r="CKO1" s="41"/>
      <c r="CKP1" s="41"/>
      <c r="CKQ1" s="41"/>
      <c r="CKR1" s="41"/>
      <c r="CKS1" s="41"/>
      <c r="CKT1" s="41"/>
      <c r="CKU1" s="41"/>
      <c r="CKV1" s="41"/>
      <c r="CKW1" s="41"/>
      <c r="CKX1" s="41"/>
      <c r="CKY1" s="41"/>
      <c r="CKZ1" s="41"/>
      <c r="CLA1" s="41"/>
      <c r="CLB1" s="41"/>
      <c r="CLC1" s="41"/>
      <c r="CLD1" s="41"/>
      <c r="CLE1" s="41"/>
      <c r="CLF1" s="41"/>
      <c r="CLG1" s="41"/>
      <c r="CLH1" s="41"/>
      <c r="CLI1" s="41"/>
      <c r="CLJ1" s="41"/>
      <c r="CLK1" s="41"/>
      <c r="CLL1" s="41"/>
      <c r="CLM1" s="41"/>
      <c r="CLN1" s="41"/>
      <c r="CLO1" s="41"/>
      <c r="CLP1" s="41"/>
      <c r="CLQ1" s="41"/>
      <c r="CLR1" s="41"/>
      <c r="CLS1" s="41"/>
      <c r="CLT1" s="41"/>
      <c r="CLU1" s="41"/>
      <c r="CLV1" s="41"/>
      <c r="CLW1" s="41"/>
      <c r="CLX1" s="41"/>
      <c r="CLY1" s="41"/>
      <c r="CLZ1" s="41"/>
      <c r="CMA1" s="41"/>
      <c r="CMB1" s="41"/>
      <c r="CMC1" s="41"/>
      <c r="CMD1" s="41"/>
      <c r="CME1" s="41"/>
      <c r="CMF1" s="41"/>
      <c r="CMG1" s="41"/>
      <c r="CMH1" s="41"/>
      <c r="CMI1" s="41"/>
      <c r="CMJ1" s="41"/>
      <c r="CMK1" s="41"/>
      <c r="CML1" s="41"/>
      <c r="CMM1" s="41"/>
      <c r="CMN1" s="41"/>
      <c r="CMO1" s="41"/>
      <c r="CMP1" s="41"/>
      <c r="CMQ1" s="41"/>
      <c r="CMR1" s="41"/>
      <c r="CMS1" s="41"/>
      <c r="CMT1" s="41"/>
      <c r="CMU1" s="41"/>
      <c r="CMV1" s="41"/>
      <c r="CMW1" s="41"/>
      <c r="CMX1" s="41"/>
      <c r="CMY1" s="41"/>
      <c r="CMZ1" s="41"/>
      <c r="CNA1" s="41"/>
      <c r="CNB1" s="41"/>
      <c r="CNC1" s="41"/>
      <c r="CND1" s="41"/>
      <c r="CNE1" s="41"/>
      <c r="CNF1" s="41"/>
      <c r="CNG1" s="41"/>
      <c r="CNH1" s="41"/>
      <c r="CNI1" s="41"/>
      <c r="CNJ1" s="41"/>
      <c r="CNK1" s="41"/>
      <c r="CNL1" s="41"/>
      <c r="CNM1" s="41"/>
      <c r="CNN1" s="41"/>
      <c r="CNO1" s="41"/>
      <c r="CNP1" s="41"/>
      <c r="CNQ1" s="41"/>
      <c r="CNR1" s="41"/>
      <c r="CNS1" s="41"/>
      <c r="CNT1" s="41"/>
      <c r="CNU1" s="41"/>
      <c r="CNV1" s="41"/>
      <c r="CNW1" s="41"/>
      <c r="CNX1" s="41"/>
      <c r="CNY1" s="41"/>
      <c r="CNZ1" s="41"/>
      <c r="COA1" s="41"/>
      <c r="COB1" s="41"/>
      <c r="COC1" s="41"/>
      <c r="COD1" s="41"/>
      <c r="COE1" s="41"/>
      <c r="COF1" s="41"/>
      <c r="COG1" s="41"/>
      <c r="COH1" s="41"/>
      <c r="COI1" s="41"/>
      <c r="COJ1" s="41"/>
      <c r="COK1" s="41"/>
      <c r="COL1" s="41"/>
      <c r="COM1" s="41"/>
      <c r="CON1" s="41"/>
      <c r="COO1" s="41"/>
      <c r="COP1" s="41"/>
      <c r="COQ1" s="41"/>
      <c r="COR1" s="41"/>
      <c r="COS1" s="41"/>
      <c r="COT1" s="41"/>
      <c r="COU1" s="41"/>
      <c r="COV1" s="41"/>
      <c r="COW1" s="41"/>
      <c r="COX1" s="41"/>
      <c r="COY1" s="41"/>
      <c r="COZ1" s="41"/>
      <c r="CPA1" s="41"/>
      <c r="CPB1" s="41"/>
      <c r="CPC1" s="41"/>
      <c r="CPD1" s="41"/>
      <c r="CPE1" s="41"/>
      <c r="CPF1" s="41"/>
      <c r="CPG1" s="41"/>
      <c r="CPH1" s="41"/>
      <c r="CPI1" s="41"/>
      <c r="CPJ1" s="41"/>
      <c r="CPK1" s="41"/>
      <c r="CPL1" s="41"/>
      <c r="CPM1" s="41"/>
      <c r="CPN1" s="41"/>
      <c r="CPO1" s="41"/>
      <c r="CPP1" s="41"/>
      <c r="CPQ1" s="41"/>
      <c r="CPR1" s="41"/>
      <c r="CPS1" s="41"/>
      <c r="CPT1" s="41"/>
      <c r="CPU1" s="41"/>
      <c r="CPV1" s="41"/>
      <c r="CPW1" s="41"/>
      <c r="CPX1" s="41"/>
      <c r="CPY1" s="41"/>
      <c r="CPZ1" s="41"/>
      <c r="CQA1" s="41"/>
      <c r="CQB1" s="41"/>
      <c r="CQC1" s="41"/>
      <c r="CQD1" s="41"/>
      <c r="CQE1" s="41"/>
      <c r="CQF1" s="41"/>
      <c r="CQG1" s="41"/>
      <c r="CQH1" s="41"/>
      <c r="CQI1" s="41"/>
      <c r="CQJ1" s="41"/>
      <c r="CQK1" s="41"/>
      <c r="CQL1" s="41"/>
      <c r="CQM1" s="41"/>
      <c r="CQN1" s="41"/>
      <c r="CQO1" s="41"/>
      <c r="CQP1" s="41"/>
      <c r="CQQ1" s="41"/>
      <c r="CQR1" s="41"/>
      <c r="CQS1" s="41"/>
      <c r="CQT1" s="41"/>
      <c r="CQU1" s="41"/>
      <c r="CQV1" s="41"/>
      <c r="CQW1" s="41"/>
      <c r="CQX1" s="41"/>
      <c r="CQY1" s="41"/>
      <c r="CQZ1" s="41"/>
      <c r="CRA1" s="41"/>
      <c r="CRB1" s="41"/>
      <c r="CRC1" s="41"/>
      <c r="CRD1" s="41"/>
      <c r="CRE1" s="41"/>
      <c r="CRF1" s="41"/>
      <c r="CRG1" s="41"/>
      <c r="CRH1" s="41"/>
      <c r="CRI1" s="41"/>
      <c r="CRJ1" s="41"/>
      <c r="CRK1" s="41"/>
      <c r="CRL1" s="41"/>
      <c r="CRM1" s="41"/>
      <c r="CRN1" s="41"/>
      <c r="CRO1" s="41"/>
      <c r="CRP1" s="41"/>
      <c r="CRQ1" s="41"/>
      <c r="CRR1" s="41"/>
      <c r="CRS1" s="41"/>
      <c r="CRT1" s="41"/>
      <c r="CRU1" s="41"/>
      <c r="CRV1" s="41"/>
      <c r="CRW1" s="41"/>
      <c r="CRX1" s="41"/>
      <c r="CRY1" s="41"/>
      <c r="CRZ1" s="41"/>
      <c r="CSA1" s="41"/>
      <c r="CSB1" s="41"/>
      <c r="CSC1" s="41"/>
      <c r="CSD1" s="41"/>
      <c r="CSE1" s="41"/>
      <c r="CSF1" s="41"/>
      <c r="CSG1" s="41"/>
      <c r="CSH1" s="41"/>
      <c r="CSI1" s="41"/>
      <c r="CSJ1" s="41"/>
      <c r="CSK1" s="41"/>
      <c r="CSL1" s="41"/>
      <c r="CSM1" s="41"/>
      <c r="CSN1" s="41"/>
      <c r="CSO1" s="41"/>
      <c r="CSP1" s="41"/>
      <c r="CSQ1" s="41"/>
      <c r="CSR1" s="41"/>
      <c r="CSS1" s="41"/>
      <c r="CST1" s="41"/>
      <c r="CSU1" s="41"/>
      <c r="CSV1" s="41"/>
      <c r="CSW1" s="41"/>
      <c r="CSX1" s="41"/>
      <c r="CSY1" s="41"/>
      <c r="CSZ1" s="41"/>
      <c r="CTA1" s="41"/>
      <c r="CTB1" s="41"/>
      <c r="CTC1" s="41"/>
      <c r="CTD1" s="41"/>
      <c r="CTE1" s="41"/>
      <c r="CTF1" s="41"/>
      <c r="CTG1" s="41"/>
      <c r="CTH1" s="41"/>
      <c r="CTI1" s="41"/>
      <c r="CTJ1" s="41"/>
      <c r="CTK1" s="41"/>
      <c r="CTL1" s="41"/>
      <c r="CTM1" s="41"/>
      <c r="CTN1" s="41"/>
      <c r="CTO1" s="41"/>
      <c r="CTP1" s="41"/>
      <c r="CTQ1" s="41"/>
      <c r="CTR1" s="41"/>
      <c r="CTS1" s="41"/>
      <c r="CTT1" s="41"/>
      <c r="CTU1" s="41"/>
      <c r="CTV1" s="41"/>
      <c r="CTW1" s="41"/>
      <c r="CTX1" s="41"/>
      <c r="CTY1" s="41"/>
      <c r="CTZ1" s="41"/>
      <c r="CUA1" s="41"/>
      <c r="CUB1" s="41"/>
      <c r="CUC1" s="41"/>
      <c r="CUD1" s="41"/>
      <c r="CUE1" s="41"/>
      <c r="CUF1" s="41"/>
      <c r="CUG1" s="41"/>
      <c r="CUH1" s="41"/>
      <c r="CUI1" s="41"/>
      <c r="CUJ1" s="41"/>
      <c r="CUK1" s="41"/>
      <c r="CUL1" s="41"/>
      <c r="CUM1" s="41"/>
      <c r="CUN1" s="41"/>
      <c r="CUO1" s="41"/>
      <c r="CUP1" s="41"/>
      <c r="CUQ1" s="41"/>
      <c r="CUR1" s="41"/>
      <c r="CUS1" s="41"/>
      <c r="CUT1" s="41"/>
      <c r="CUU1" s="41"/>
      <c r="CUV1" s="41"/>
      <c r="CUW1" s="41"/>
      <c r="CUX1" s="41"/>
      <c r="CUY1" s="41"/>
      <c r="CUZ1" s="41"/>
      <c r="CVA1" s="41"/>
      <c r="CVB1" s="41"/>
      <c r="CVC1" s="41"/>
      <c r="CVD1" s="41"/>
      <c r="CVE1" s="41"/>
      <c r="CVF1" s="41"/>
      <c r="CVG1" s="41"/>
      <c r="CVH1" s="41"/>
      <c r="CVI1" s="41"/>
      <c r="CVJ1" s="41"/>
      <c r="CVK1" s="41"/>
      <c r="CVL1" s="41"/>
      <c r="CVM1" s="41"/>
      <c r="CVN1" s="41"/>
      <c r="CVO1" s="41"/>
      <c r="CVP1" s="41"/>
      <c r="CVQ1" s="41"/>
      <c r="CVR1" s="41"/>
      <c r="CVS1" s="41"/>
      <c r="CVT1" s="41"/>
      <c r="CVU1" s="41"/>
      <c r="CVV1" s="41"/>
      <c r="CVW1" s="41"/>
      <c r="CVX1" s="41"/>
      <c r="CVY1" s="41"/>
      <c r="CVZ1" s="41"/>
      <c r="CWA1" s="41"/>
      <c r="CWB1" s="41"/>
      <c r="CWC1" s="41"/>
      <c r="CWD1" s="41"/>
      <c r="CWE1" s="41"/>
      <c r="CWF1" s="41"/>
      <c r="CWG1" s="41"/>
      <c r="CWH1" s="41"/>
      <c r="CWI1" s="41"/>
      <c r="CWJ1" s="41"/>
      <c r="CWK1" s="41"/>
      <c r="CWL1" s="41"/>
      <c r="CWM1" s="41"/>
      <c r="CWN1" s="41"/>
      <c r="CWO1" s="41"/>
      <c r="CWP1" s="41"/>
      <c r="CWQ1" s="41"/>
      <c r="CWR1" s="41"/>
      <c r="CWS1" s="41"/>
      <c r="CWT1" s="41"/>
      <c r="CWU1" s="41"/>
      <c r="CWV1" s="41"/>
      <c r="CWW1" s="41"/>
      <c r="CWX1" s="41"/>
      <c r="CWY1" s="41"/>
      <c r="CWZ1" s="41"/>
      <c r="CXA1" s="41"/>
      <c r="CXB1" s="41"/>
      <c r="CXC1" s="41"/>
      <c r="CXD1" s="41"/>
      <c r="CXE1" s="41"/>
      <c r="CXF1" s="41"/>
      <c r="CXG1" s="41"/>
      <c r="CXH1" s="41"/>
      <c r="CXI1" s="41"/>
      <c r="CXJ1" s="41"/>
      <c r="CXK1" s="41"/>
      <c r="CXL1" s="41"/>
      <c r="CXM1" s="41"/>
      <c r="CXN1" s="41"/>
      <c r="CXO1" s="41"/>
      <c r="CXP1" s="41"/>
      <c r="CXQ1" s="41"/>
      <c r="CXR1" s="41"/>
      <c r="CXS1" s="41"/>
      <c r="CXT1" s="41"/>
      <c r="CXU1" s="41"/>
      <c r="CXV1" s="41"/>
      <c r="CXW1" s="41"/>
      <c r="CXX1" s="41"/>
      <c r="CXY1" s="41"/>
      <c r="CXZ1" s="41"/>
      <c r="CYA1" s="41"/>
      <c r="CYB1" s="41"/>
      <c r="CYC1" s="41"/>
      <c r="CYD1" s="41"/>
      <c r="CYE1" s="41"/>
      <c r="CYF1" s="41"/>
      <c r="CYG1" s="41"/>
      <c r="CYH1" s="41"/>
      <c r="CYI1" s="41"/>
      <c r="CYJ1" s="41"/>
      <c r="CYK1" s="41"/>
      <c r="CYL1" s="41"/>
      <c r="CYM1" s="41"/>
      <c r="CYN1" s="41"/>
      <c r="CYO1" s="41"/>
      <c r="CYP1" s="41"/>
      <c r="CYQ1" s="41"/>
      <c r="CYR1" s="41"/>
      <c r="CYS1" s="41"/>
      <c r="CYT1" s="41"/>
      <c r="CYU1" s="41"/>
      <c r="CYV1" s="41"/>
      <c r="CYW1" s="41"/>
      <c r="CYX1" s="41"/>
      <c r="CYY1" s="41"/>
      <c r="CYZ1" s="41"/>
      <c r="CZA1" s="41"/>
      <c r="CZB1" s="41"/>
      <c r="CZC1" s="41"/>
      <c r="CZD1" s="41"/>
      <c r="CZE1" s="41"/>
      <c r="CZF1" s="41"/>
      <c r="CZG1" s="41"/>
      <c r="CZH1" s="41"/>
      <c r="CZI1" s="41"/>
      <c r="CZJ1" s="41"/>
      <c r="CZK1" s="41"/>
      <c r="CZL1" s="41"/>
      <c r="CZM1" s="41"/>
      <c r="CZN1" s="41"/>
      <c r="CZO1" s="41"/>
      <c r="CZP1" s="41"/>
      <c r="CZQ1" s="41"/>
      <c r="CZR1" s="41"/>
      <c r="CZS1" s="41"/>
      <c r="CZT1" s="41"/>
      <c r="CZU1" s="41"/>
      <c r="CZV1" s="41"/>
      <c r="CZW1" s="41"/>
      <c r="CZX1" s="41"/>
      <c r="CZY1" s="41"/>
      <c r="CZZ1" s="41"/>
      <c r="DAA1" s="41"/>
      <c r="DAB1" s="41"/>
      <c r="DAC1" s="41"/>
      <c r="DAD1" s="41"/>
      <c r="DAE1" s="41"/>
      <c r="DAF1" s="41"/>
      <c r="DAG1" s="41"/>
      <c r="DAH1" s="41"/>
      <c r="DAI1" s="41"/>
      <c r="DAJ1" s="41"/>
      <c r="DAK1" s="41"/>
      <c r="DAL1" s="41"/>
      <c r="DAM1" s="41"/>
      <c r="DAN1" s="41"/>
      <c r="DAO1" s="41"/>
      <c r="DAP1" s="41"/>
      <c r="DAQ1" s="41"/>
      <c r="DAR1" s="41"/>
      <c r="DAS1" s="41"/>
      <c r="DAT1" s="41"/>
      <c r="DAU1" s="41"/>
      <c r="DAV1" s="41"/>
      <c r="DAW1" s="41"/>
      <c r="DAX1" s="41"/>
      <c r="DAY1" s="41"/>
      <c r="DAZ1" s="41"/>
      <c r="DBA1" s="41"/>
      <c r="DBB1" s="41"/>
      <c r="DBC1" s="41"/>
      <c r="DBD1" s="41"/>
      <c r="DBE1" s="41"/>
      <c r="DBF1" s="41"/>
      <c r="DBG1" s="41"/>
      <c r="DBH1" s="41"/>
      <c r="DBI1" s="41"/>
      <c r="DBJ1" s="41"/>
      <c r="DBK1" s="41"/>
      <c r="DBL1" s="41"/>
      <c r="DBM1" s="41"/>
      <c r="DBN1" s="41"/>
      <c r="DBO1" s="41"/>
      <c r="DBP1" s="41"/>
      <c r="DBQ1" s="41"/>
      <c r="DBR1" s="41"/>
      <c r="DBS1" s="41"/>
      <c r="DBT1" s="41"/>
      <c r="DBU1" s="41"/>
      <c r="DBV1" s="41"/>
      <c r="DBW1" s="41"/>
      <c r="DBX1" s="41"/>
      <c r="DBY1" s="41"/>
      <c r="DBZ1" s="41"/>
      <c r="DCA1" s="41"/>
      <c r="DCB1" s="41"/>
      <c r="DCC1" s="41"/>
      <c r="DCD1" s="41"/>
      <c r="DCE1" s="41"/>
      <c r="DCF1" s="41"/>
      <c r="DCG1" s="41"/>
      <c r="DCH1" s="41"/>
      <c r="DCI1" s="41"/>
      <c r="DCJ1" s="41"/>
      <c r="DCK1" s="41"/>
      <c r="DCL1" s="41"/>
      <c r="DCM1" s="41"/>
      <c r="DCN1" s="41"/>
      <c r="DCO1" s="41"/>
      <c r="DCP1" s="41"/>
      <c r="DCQ1" s="41"/>
      <c r="DCR1" s="41"/>
      <c r="DCS1" s="41"/>
      <c r="DCT1" s="41"/>
      <c r="DCU1" s="41"/>
      <c r="DCV1" s="41"/>
      <c r="DCW1" s="41"/>
      <c r="DCX1" s="41"/>
      <c r="DCY1" s="41"/>
      <c r="DCZ1" s="41"/>
      <c r="DDA1" s="41"/>
      <c r="DDB1" s="41"/>
      <c r="DDC1" s="41"/>
      <c r="DDD1" s="41"/>
      <c r="DDE1" s="41"/>
      <c r="DDF1" s="41"/>
      <c r="DDG1" s="41"/>
      <c r="DDH1" s="41"/>
      <c r="DDI1" s="41"/>
      <c r="DDJ1" s="41"/>
      <c r="DDK1" s="41"/>
      <c r="DDL1" s="41"/>
      <c r="DDM1" s="41"/>
      <c r="DDN1" s="41"/>
      <c r="DDO1" s="41"/>
      <c r="DDP1" s="41"/>
      <c r="DDQ1" s="41"/>
      <c r="DDR1" s="41"/>
      <c r="DDS1" s="41"/>
      <c r="DDT1" s="41"/>
      <c r="DDU1" s="41"/>
      <c r="DDV1" s="41"/>
      <c r="DDW1" s="41"/>
      <c r="DDX1" s="41"/>
      <c r="DDY1" s="41"/>
      <c r="DDZ1" s="41"/>
      <c r="DEA1" s="41"/>
      <c r="DEB1" s="41"/>
      <c r="DEC1" s="41"/>
      <c r="DED1" s="41"/>
      <c r="DEE1" s="41"/>
      <c r="DEF1" s="41"/>
      <c r="DEG1" s="41"/>
      <c r="DEH1" s="41"/>
      <c r="DEI1" s="41"/>
      <c r="DEJ1" s="41"/>
      <c r="DEK1" s="41"/>
      <c r="DEL1" s="41"/>
      <c r="DEM1" s="41"/>
      <c r="DEN1" s="41"/>
      <c r="DEO1" s="41"/>
      <c r="DEP1" s="41"/>
      <c r="DEQ1" s="41"/>
      <c r="DER1" s="41"/>
      <c r="DES1" s="41"/>
      <c r="DET1" s="41"/>
      <c r="DEU1" s="41"/>
      <c r="DEV1" s="41"/>
      <c r="DEW1" s="41"/>
      <c r="DEX1" s="41"/>
      <c r="DEY1" s="41"/>
      <c r="DEZ1" s="41"/>
      <c r="DFA1" s="41"/>
      <c r="DFB1" s="41"/>
      <c r="DFC1" s="41"/>
      <c r="DFD1" s="41"/>
      <c r="DFE1" s="41"/>
      <c r="DFF1" s="41"/>
      <c r="DFG1" s="41"/>
      <c r="DFH1" s="41"/>
      <c r="DFI1" s="41"/>
      <c r="DFJ1" s="41"/>
      <c r="DFK1" s="41"/>
      <c r="DFL1" s="41"/>
      <c r="DFM1" s="41"/>
      <c r="DFN1" s="41"/>
      <c r="DFO1" s="41"/>
      <c r="DFP1" s="41"/>
      <c r="DFQ1" s="41"/>
      <c r="DFR1" s="41"/>
      <c r="DFS1" s="41"/>
      <c r="DFT1" s="41"/>
      <c r="DFU1" s="41"/>
      <c r="DFV1" s="41"/>
      <c r="DFW1" s="41"/>
      <c r="DFX1" s="41"/>
      <c r="DFY1" s="41"/>
      <c r="DFZ1" s="41"/>
      <c r="DGA1" s="41"/>
      <c r="DGB1" s="41"/>
      <c r="DGC1" s="41"/>
      <c r="DGD1" s="41"/>
      <c r="DGE1" s="41"/>
      <c r="DGF1" s="41"/>
      <c r="DGG1" s="41"/>
      <c r="DGH1" s="41"/>
      <c r="DGI1" s="41"/>
      <c r="DGJ1" s="41"/>
      <c r="DGK1" s="41"/>
      <c r="DGL1" s="41"/>
      <c r="DGM1" s="41"/>
      <c r="DGN1" s="41"/>
      <c r="DGO1" s="41"/>
      <c r="DGP1" s="41"/>
      <c r="DGQ1" s="41"/>
      <c r="DGR1" s="41"/>
      <c r="DGS1" s="41"/>
      <c r="DGT1" s="41"/>
      <c r="DGU1" s="41"/>
      <c r="DGV1" s="41"/>
      <c r="DGW1" s="41"/>
      <c r="DGX1" s="41"/>
      <c r="DGY1" s="41"/>
      <c r="DGZ1" s="41"/>
      <c r="DHA1" s="41"/>
      <c r="DHB1" s="41"/>
      <c r="DHC1" s="41"/>
      <c r="DHD1" s="41"/>
      <c r="DHE1" s="41"/>
      <c r="DHF1" s="41"/>
      <c r="DHG1" s="41"/>
      <c r="DHH1" s="41"/>
      <c r="DHI1" s="41"/>
      <c r="DHJ1" s="41"/>
      <c r="DHK1" s="41"/>
      <c r="DHL1" s="41"/>
      <c r="DHM1" s="41"/>
      <c r="DHN1" s="41"/>
      <c r="DHO1" s="41"/>
      <c r="DHP1" s="41"/>
      <c r="DHQ1" s="41"/>
      <c r="DHR1" s="41"/>
      <c r="DHS1" s="41"/>
      <c r="DHT1" s="41"/>
      <c r="DHU1" s="41"/>
      <c r="DHV1" s="41"/>
      <c r="DHW1" s="41"/>
      <c r="DHX1" s="41"/>
      <c r="DHY1" s="41"/>
      <c r="DHZ1" s="41"/>
      <c r="DIA1" s="41"/>
      <c r="DIB1" s="41"/>
      <c r="DIC1" s="41"/>
      <c r="DID1" s="41"/>
      <c r="DIE1" s="41"/>
      <c r="DIF1" s="41"/>
      <c r="DIG1" s="41"/>
      <c r="DIH1" s="41"/>
      <c r="DII1" s="41"/>
      <c r="DIJ1" s="41"/>
      <c r="DIK1" s="41"/>
      <c r="DIL1" s="41"/>
      <c r="DIM1" s="41"/>
      <c r="DIN1" s="41"/>
      <c r="DIO1" s="41"/>
      <c r="DIP1" s="41"/>
      <c r="DIQ1" s="41"/>
      <c r="DIR1" s="41"/>
      <c r="DIS1" s="41"/>
      <c r="DIT1" s="41"/>
      <c r="DIU1" s="41"/>
      <c r="DIV1" s="41"/>
      <c r="DIW1" s="41"/>
      <c r="DIX1" s="41"/>
      <c r="DIY1" s="41"/>
      <c r="DIZ1" s="41"/>
      <c r="DJA1" s="41"/>
      <c r="DJB1" s="41"/>
      <c r="DJC1" s="41"/>
      <c r="DJD1" s="41"/>
      <c r="DJE1" s="41"/>
      <c r="DJF1" s="41"/>
      <c r="DJG1" s="41"/>
      <c r="DJH1" s="41"/>
      <c r="DJI1" s="41"/>
      <c r="DJJ1" s="41"/>
      <c r="DJK1" s="41"/>
      <c r="DJL1" s="41"/>
      <c r="DJM1" s="41"/>
      <c r="DJN1" s="41"/>
      <c r="DJO1" s="41"/>
      <c r="DJP1" s="41"/>
      <c r="DJQ1" s="41"/>
      <c r="DJR1" s="41"/>
      <c r="DJS1" s="41"/>
      <c r="DJT1" s="41"/>
      <c r="DJU1" s="41"/>
      <c r="DJV1" s="41"/>
      <c r="DJW1" s="41"/>
      <c r="DJX1" s="41"/>
      <c r="DJY1" s="41"/>
      <c r="DJZ1" s="41"/>
      <c r="DKA1" s="41"/>
      <c r="DKB1" s="41"/>
      <c r="DKC1" s="41"/>
      <c r="DKD1" s="41"/>
      <c r="DKE1" s="41"/>
      <c r="DKF1" s="41"/>
      <c r="DKG1" s="41"/>
      <c r="DKH1" s="41"/>
      <c r="DKI1" s="41"/>
      <c r="DKJ1" s="41"/>
      <c r="DKK1" s="41"/>
      <c r="DKL1" s="41"/>
      <c r="DKM1" s="41"/>
      <c r="DKN1" s="41"/>
      <c r="DKO1" s="41"/>
      <c r="DKP1" s="41"/>
      <c r="DKQ1" s="41"/>
      <c r="DKR1" s="41"/>
      <c r="DKS1" s="41"/>
      <c r="DKT1" s="41"/>
      <c r="DKU1" s="41"/>
      <c r="DKV1" s="41"/>
      <c r="DKW1" s="41"/>
      <c r="DKX1" s="41"/>
      <c r="DKY1" s="41"/>
      <c r="DKZ1" s="41"/>
      <c r="DLA1" s="41"/>
      <c r="DLB1" s="41"/>
      <c r="DLC1" s="41"/>
      <c r="DLD1" s="41"/>
      <c r="DLE1" s="41"/>
      <c r="DLF1" s="41"/>
      <c r="DLG1" s="41"/>
      <c r="DLH1" s="41"/>
      <c r="DLI1" s="41"/>
      <c r="DLJ1" s="41"/>
      <c r="DLK1" s="41"/>
      <c r="DLL1" s="41"/>
      <c r="DLM1" s="41"/>
      <c r="DLN1" s="41"/>
      <c r="DLO1" s="41"/>
      <c r="DLP1" s="41"/>
      <c r="DLQ1" s="41"/>
      <c r="DLR1" s="41"/>
      <c r="DLS1" s="41"/>
      <c r="DLT1" s="41"/>
      <c r="DLU1" s="41"/>
      <c r="DLV1" s="41"/>
      <c r="DLW1" s="41"/>
      <c r="DLX1" s="41"/>
      <c r="DLY1" s="41"/>
      <c r="DLZ1" s="41"/>
      <c r="DMA1" s="41"/>
      <c r="DMB1" s="41"/>
      <c r="DMC1" s="41"/>
      <c r="DMD1" s="41"/>
      <c r="DME1" s="41"/>
      <c r="DMF1" s="41"/>
      <c r="DMG1" s="41"/>
      <c r="DMH1" s="41"/>
      <c r="DMI1" s="41"/>
      <c r="DMJ1" s="41"/>
      <c r="DMK1" s="41"/>
      <c r="DML1" s="41"/>
      <c r="DMM1" s="41"/>
      <c r="DMN1" s="41"/>
      <c r="DMO1" s="41"/>
      <c r="DMP1" s="41"/>
      <c r="DMQ1" s="41"/>
      <c r="DMR1" s="41"/>
      <c r="DMS1" s="41"/>
      <c r="DMT1" s="41"/>
      <c r="DMU1" s="41"/>
      <c r="DMV1" s="41"/>
      <c r="DMW1" s="41"/>
      <c r="DMX1" s="41"/>
      <c r="DMY1" s="41"/>
      <c r="DMZ1" s="41"/>
      <c r="DNA1" s="41"/>
      <c r="DNB1" s="41"/>
      <c r="DNC1" s="41"/>
      <c r="DND1" s="41"/>
      <c r="DNE1" s="41"/>
      <c r="DNF1" s="41"/>
      <c r="DNG1" s="41"/>
      <c r="DNH1" s="41"/>
      <c r="DNI1" s="41"/>
      <c r="DNJ1" s="41"/>
      <c r="DNK1" s="41"/>
      <c r="DNL1" s="41"/>
      <c r="DNM1" s="41"/>
      <c r="DNN1" s="41"/>
      <c r="DNO1" s="41"/>
      <c r="DNP1" s="41"/>
      <c r="DNQ1" s="41"/>
      <c r="DNR1" s="41"/>
      <c r="DNS1" s="41"/>
      <c r="DNT1" s="41"/>
      <c r="DNU1" s="41"/>
      <c r="DNV1" s="41"/>
      <c r="DNW1" s="41"/>
      <c r="DNX1" s="41"/>
      <c r="DNY1" s="41"/>
      <c r="DNZ1" s="41"/>
      <c r="DOA1" s="41"/>
      <c r="DOB1" s="41"/>
      <c r="DOC1" s="41"/>
      <c r="DOD1" s="41"/>
      <c r="DOE1" s="41"/>
      <c r="DOF1" s="41"/>
      <c r="DOG1" s="41"/>
      <c r="DOH1" s="41"/>
      <c r="DOI1" s="41"/>
      <c r="DOJ1" s="41"/>
      <c r="DOK1" s="41"/>
      <c r="DOL1" s="41"/>
      <c r="DOM1" s="41"/>
      <c r="DON1" s="41"/>
      <c r="DOO1" s="41"/>
      <c r="DOP1" s="41"/>
      <c r="DOQ1" s="41"/>
      <c r="DOR1" s="41"/>
      <c r="DOS1" s="41"/>
      <c r="DOT1" s="41"/>
      <c r="DOU1" s="41"/>
      <c r="DOV1" s="41"/>
      <c r="DOW1" s="41"/>
      <c r="DOX1" s="41"/>
      <c r="DOY1" s="41"/>
      <c r="DOZ1" s="41"/>
      <c r="DPA1" s="41"/>
      <c r="DPB1" s="41"/>
      <c r="DPC1" s="41"/>
      <c r="DPD1" s="41"/>
      <c r="DPE1" s="41"/>
      <c r="DPF1" s="41"/>
      <c r="DPG1" s="41"/>
      <c r="DPH1" s="41"/>
      <c r="DPI1" s="41"/>
      <c r="DPJ1" s="41"/>
      <c r="DPK1" s="41"/>
      <c r="DPL1" s="41"/>
      <c r="DPM1" s="41"/>
      <c r="DPN1" s="41"/>
      <c r="DPO1" s="41"/>
      <c r="DPP1" s="41"/>
      <c r="DPQ1" s="41"/>
      <c r="DPR1" s="41"/>
      <c r="DPS1" s="41"/>
      <c r="DPT1" s="41"/>
      <c r="DPU1" s="41"/>
      <c r="DPV1" s="41"/>
      <c r="DPW1" s="41"/>
      <c r="DPX1" s="41"/>
      <c r="DPY1" s="41"/>
      <c r="DPZ1" s="41"/>
      <c r="DQA1" s="41"/>
      <c r="DQB1" s="41"/>
      <c r="DQC1" s="41"/>
      <c r="DQD1" s="41"/>
      <c r="DQE1" s="41"/>
      <c r="DQF1" s="41"/>
      <c r="DQG1" s="41"/>
      <c r="DQH1" s="41"/>
      <c r="DQI1" s="41"/>
      <c r="DQJ1" s="41"/>
      <c r="DQK1" s="41"/>
      <c r="DQL1" s="41"/>
      <c r="DQM1" s="41"/>
      <c r="DQN1" s="41"/>
      <c r="DQO1" s="41"/>
      <c r="DQP1" s="41"/>
      <c r="DQQ1" s="41"/>
      <c r="DQR1" s="41"/>
      <c r="DQS1" s="41"/>
      <c r="DQT1" s="41"/>
      <c r="DQU1" s="41"/>
      <c r="DQV1" s="41"/>
      <c r="DQW1" s="41"/>
      <c r="DQX1" s="41"/>
      <c r="DQY1" s="41"/>
      <c r="DQZ1" s="41"/>
      <c r="DRA1" s="41"/>
      <c r="DRB1" s="41"/>
      <c r="DRC1" s="41"/>
      <c r="DRD1" s="41"/>
      <c r="DRE1" s="41"/>
      <c r="DRF1" s="41"/>
      <c r="DRG1" s="41"/>
      <c r="DRH1" s="41"/>
      <c r="DRI1" s="41"/>
      <c r="DRJ1" s="41"/>
      <c r="DRK1" s="41"/>
      <c r="DRL1" s="41"/>
      <c r="DRM1" s="41"/>
      <c r="DRN1" s="41"/>
      <c r="DRO1" s="41"/>
      <c r="DRP1" s="41"/>
      <c r="DRQ1" s="41"/>
      <c r="DRR1" s="41"/>
      <c r="DRS1" s="41"/>
      <c r="DRT1" s="41"/>
      <c r="DRU1" s="41"/>
      <c r="DRV1" s="41"/>
      <c r="DRW1" s="41"/>
      <c r="DRX1" s="41"/>
      <c r="DRY1" s="41"/>
      <c r="DRZ1" s="41"/>
      <c r="DSA1" s="41"/>
      <c r="DSB1" s="41"/>
      <c r="DSC1" s="41"/>
      <c r="DSD1" s="41"/>
      <c r="DSE1" s="41"/>
      <c r="DSF1" s="41"/>
      <c r="DSG1" s="41"/>
      <c r="DSH1" s="41"/>
      <c r="DSI1" s="41"/>
      <c r="DSJ1" s="41"/>
      <c r="DSK1" s="41"/>
      <c r="DSL1" s="41"/>
      <c r="DSM1" s="41"/>
      <c r="DSN1" s="41"/>
      <c r="DSO1" s="41"/>
      <c r="DSP1" s="41"/>
      <c r="DSQ1" s="41"/>
      <c r="DSR1" s="41"/>
      <c r="DSS1" s="41"/>
      <c r="DST1" s="41"/>
      <c r="DSU1" s="41"/>
      <c r="DSV1" s="41"/>
      <c r="DSW1" s="41"/>
      <c r="DSX1" s="41"/>
      <c r="DSY1" s="41"/>
      <c r="DSZ1" s="41"/>
      <c r="DTA1" s="41"/>
      <c r="DTB1" s="41"/>
      <c r="DTC1" s="41"/>
      <c r="DTD1" s="41"/>
      <c r="DTE1" s="41"/>
      <c r="DTF1" s="41"/>
      <c r="DTG1" s="41"/>
      <c r="DTH1" s="41"/>
      <c r="DTI1" s="41"/>
      <c r="DTJ1" s="41"/>
      <c r="DTK1" s="41"/>
      <c r="DTL1" s="41"/>
      <c r="DTM1" s="41"/>
      <c r="DTN1" s="41"/>
      <c r="DTO1" s="41"/>
      <c r="DTP1" s="41"/>
      <c r="DTQ1" s="41"/>
      <c r="DTR1" s="41"/>
      <c r="DTS1" s="41"/>
      <c r="DTT1" s="41"/>
      <c r="DTU1" s="41"/>
      <c r="DTV1" s="41"/>
      <c r="DTW1" s="41"/>
      <c r="DTX1" s="41"/>
      <c r="DTY1" s="41"/>
      <c r="DTZ1" s="41"/>
      <c r="DUA1" s="41"/>
      <c r="DUB1" s="41"/>
      <c r="DUC1" s="41"/>
      <c r="DUD1" s="41"/>
      <c r="DUE1" s="41"/>
      <c r="DUF1" s="41"/>
      <c r="DUG1" s="41"/>
      <c r="DUH1" s="41"/>
      <c r="DUI1" s="41"/>
      <c r="DUJ1" s="41"/>
      <c r="DUK1" s="41"/>
      <c r="DUL1" s="41"/>
      <c r="DUM1" s="41"/>
      <c r="DUN1" s="41"/>
      <c r="DUO1" s="41"/>
      <c r="DUP1" s="41"/>
      <c r="DUQ1" s="41"/>
      <c r="DUR1" s="41"/>
      <c r="DUS1" s="41"/>
      <c r="DUT1" s="41"/>
      <c r="DUU1" s="41"/>
      <c r="DUV1" s="41"/>
      <c r="DUW1" s="41"/>
      <c r="DUX1" s="41"/>
      <c r="DUY1" s="41"/>
      <c r="DUZ1" s="41"/>
      <c r="DVA1" s="41"/>
      <c r="DVB1" s="41"/>
      <c r="DVC1" s="41"/>
      <c r="DVD1" s="41"/>
      <c r="DVE1" s="41"/>
      <c r="DVF1" s="41"/>
      <c r="DVG1" s="41"/>
      <c r="DVH1" s="41"/>
      <c r="DVI1" s="41"/>
      <c r="DVJ1" s="41"/>
      <c r="DVK1" s="41"/>
      <c r="DVL1" s="41"/>
      <c r="DVM1" s="41"/>
      <c r="DVN1" s="41"/>
      <c r="DVO1" s="41"/>
      <c r="DVP1" s="41"/>
      <c r="DVQ1" s="41"/>
      <c r="DVR1" s="41"/>
      <c r="DVS1" s="41"/>
      <c r="DVT1" s="41"/>
      <c r="DVU1" s="41"/>
      <c r="DVV1" s="41"/>
      <c r="DVW1" s="41"/>
      <c r="DVX1" s="41"/>
      <c r="DVY1" s="41"/>
      <c r="DVZ1" s="41"/>
      <c r="DWA1" s="41"/>
      <c r="DWB1" s="41"/>
      <c r="DWC1" s="41"/>
      <c r="DWD1" s="41"/>
      <c r="DWE1" s="41"/>
      <c r="DWF1" s="41"/>
      <c r="DWG1" s="41"/>
      <c r="DWH1" s="41"/>
      <c r="DWI1" s="41"/>
      <c r="DWJ1" s="41"/>
      <c r="DWK1" s="41"/>
      <c r="DWL1" s="41"/>
      <c r="DWM1" s="41"/>
      <c r="DWN1" s="41"/>
      <c r="DWO1" s="41"/>
      <c r="DWP1" s="41"/>
      <c r="DWQ1" s="41"/>
      <c r="DWR1" s="41"/>
      <c r="DWS1" s="41"/>
      <c r="DWT1" s="41"/>
      <c r="DWU1" s="41"/>
      <c r="DWV1" s="41"/>
      <c r="DWW1" s="41"/>
      <c r="DWX1" s="41"/>
      <c r="DWY1" s="41"/>
      <c r="DWZ1" s="41"/>
      <c r="DXA1" s="41"/>
      <c r="DXB1" s="41"/>
      <c r="DXC1" s="41"/>
      <c r="DXD1" s="41"/>
      <c r="DXE1" s="41"/>
      <c r="DXF1" s="41"/>
      <c r="DXG1" s="41"/>
      <c r="DXH1" s="41"/>
      <c r="DXI1" s="41"/>
      <c r="DXJ1" s="41"/>
      <c r="DXK1" s="41"/>
      <c r="DXL1" s="41"/>
      <c r="DXM1" s="41"/>
      <c r="DXN1" s="41"/>
      <c r="DXO1" s="41"/>
      <c r="DXP1" s="41"/>
      <c r="DXQ1" s="41"/>
      <c r="DXR1" s="41"/>
      <c r="DXS1" s="41"/>
      <c r="DXT1" s="41"/>
      <c r="DXU1" s="41"/>
      <c r="DXV1" s="41"/>
      <c r="DXW1" s="41"/>
      <c r="DXX1" s="41"/>
      <c r="DXY1" s="41"/>
      <c r="DXZ1" s="41"/>
      <c r="DYA1" s="41"/>
      <c r="DYB1" s="41"/>
      <c r="DYC1" s="41"/>
      <c r="DYD1" s="41"/>
      <c r="DYE1" s="41"/>
      <c r="DYF1" s="41"/>
      <c r="DYG1" s="41"/>
      <c r="DYH1" s="41"/>
      <c r="DYI1" s="41"/>
      <c r="DYJ1" s="41"/>
      <c r="DYK1" s="41"/>
      <c r="DYL1" s="41"/>
      <c r="DYM1" s="41"/>
      <c r="DYN1" s="41"/>
      <c r="DYO1" s="41"/>
      <c r="DYP1" s="41"/>
      <c r="DYQ1" s="41"/>
      <c r="DYR1" s="41"/>
      <c r="DYS1" s="41"/>
      <c r="DYT1" s="41"/>
      <c r="DYU1" s="41"/>
      <c r="DYV1" s="41"/>
      <c r="DYW1" s="41"/>
      <c r="DYX1" s="41"/>
      <c r="DYY1" s="41"/>
      <c r="DYZ1" s="41"/>
      <c r="DZA1" s="41"/>
      <c r="DZB1" s="41"/>
      <c r="DZC1" s="41"/>
      <c r="DZD1" s="41"/>
      <c r="DZE1" s="41"/>
      <c r="DZF1" s="41"/>
      <c r="DZG1" s="41"/>
      <c r="DZH1" s="41"/>
      <c r="DZI1" s="41"/>
      <c r="DZJ1" s="41"/>
      <c r="DZK1" s="41"/>
      <c r="DZL1" s="41"/>
      <c r="DZM1" s="41"/>
      <c r="DZN1" s="41"/>
      <c r="DZO1" s="41"/>
      <c r="DZP1" s="41"/>
      <c r="DZQ1" s="41"/>
      <c r="DZR1" s="41"/>
      <c r="DZS1" s="41"/>
      <c r="DZT1" s="41"/>
      <c r="DZU1" s="41"/>
      <c r="DZV1" s="41"/>
      <c r="DZW1" s="41"/>
      <c r="DZX1" s="41"/>
      <c r="DZY1" s="41"/>
      <c r="DZZ1" s="41"/>
      <c r="EAA1" s="41"/>
      <c r="EAB1" s="41"/>
      <c r="EAC1" s="41"/>
      <c r="EAD1" s="41"/>
      <c r="EAE1" s="41"/>
      <c r="EAF1" s="41"/>
      <c r="EAG1" s="41"/>
      <c r="EAH1" s="41"/>
      <c r="EAI1" s="41"/>
      <c r="EAJ1" s="41"/>
      <c r="EAK1" s="41"/>
      <c r="EAL1" s="41"/>
      <c r="EAM1" s="41"/>
      <c r="EAN1" s="41"/>
      <c r="EAO1" s="41"/>
      <c r="EAP1" s="41"/>
      <c r="EAQ1" s="41"/>
      <c r="EAR1" s="41"/>
      <c r="EAS1" s="41"/>
      <c r="EAT1" s="41"/>
      <c r="EAU1" s="41"/>
      <c r="EAV1" s="41"/>
      <c r="EAW1" s="41"/>
      <c r="EAX1" s="41"/>
      <c r="EAY1" s="41"/>
      <c r="EAZ1" s="41"/>
      <c r="EBA1" s="41"/>
      <c r="EBB1" s="41"/>
      <c r="EBC1" s="41"/>
      <c r="EBD1" s="41"/>
      <c r="EBE1" s="41"/>
      <c r="EBF1" s="41"/>
      <c r="EBG1" s="41"/>
      <c r="EBH1" s="41"/>
      <c r="EBI1" s="41"/>
      <c r="EBJ1" s="41"/>
      <c r="EBK1" s="41"/>
      <c r="EBL1" s="41"/>
      <c r="EBM1" s="41"/>
      <c r="EBN1" s="41"/>
      <c r="EBO1" s="41"/>
      <c r="EBP1" s="41"/>
      <c r="EBQ1" s="41"/>
      <c r="EBR1" s="41"/>
      <c r="EBS1" s="41"/>
      <c r="EBT1" s="41"/>
      <c r="EBU1" s="41"/>
      <c r="EBV1" s="41"/>
      <c r="EBW1" s="41"/>
      <c r="EBX1" s="41"/>
      <c r="EBY1" s="41"/>
      <c r="EBZ1" s="41"/>
      <c r="ECA1" s="41"/>
      <c r="ECB1" s="41"/>
      <c r="ECC1" s="41"/>
      <c r="ECD1" s="41"/>
      <c r="ECE1" s="41"/>
      <c r="ECF1" s="41"/>
      <c r="ECG1" s="41"/>
      <c r="ECH1" s="41"/>
      <c r="ECI1" s="41"/>
      <c r="ECJ1" s="41"/>
      <c r="ECK1" s="41"/>
      <c r="ECL1" s="41"/>
      <c r="ECM1" s="41"/>
      <c r="ECN1" s="41"/>
      <c r="ECO1" s="41"/>
      <c r="ECP1" s="41"/>
      <c r="ECQ1" s="41"/>
      <c r="ECR1" s="41"/>
      <c r="ECS1" s="41"/>
      <c r="ECT1" s="41"/>
      <c r="ECU1" s="41"/>
      <c r="ECV1" s="41"/>
      <c r="ECW1" s="41"/>
      <c r="ECX1" s="41"/>
      <c r="ECY1" s="41"/>
      <c r="ECZ1" s="41"/>
      <c r="EDA1" s="41"/>
      <c r="EDB1" s="41"/>
      <c r="EDC1" s="41"/>
      <c r="EDD1" s="41"/>
      <c r="EDE1" s="41"/>
      <c r="EDF1" s="41"/>
      <c r="EDG1" s="41"/>
      <c r="EDH1" s="41"/>
      <c r="EDI1" s="41"/>
      <c r="EDJ1" s="41"/>
      <c r="EDK1" s="41"/>
      <c r="EDL1" s="41"/>
      <c r="EDM1" s="41"/>
      <c r="EDN1" s="41"/>
      <c r="EDO1" s="41"/>
      <c r="EDP1" s="41"/>
      <c r="EDQ1" s="41"/>
      <c r="EDR1" s="41"/>
      <c r="EDS1" s="41"/>
      <c r="EDT1" s="41"/>
      <c r="EDU1" s="41"/>
      <c r="EDV1" s="41"/>
      <c r="EDW1" s="41"/>
      <c r="EDX1" s="41"/>
      <c r="EDY1" s="41"/>
      <c r="EDZ1" s="41"/>
      <c r="EEA1" s="41"/>
      <c r="EEB1" s="41"/>
      <c r="EEC1" s="41"/>
      <c r="EED1" s="41"/>
      <c r="EEE1" s="41"/>
      <c r="EEF1" s="41"/>
      <c r="EEG1" s="41"/>
      <c r="EEH1" s="41"/>
      <c r="EEI1" s="41"/>
      <c r="EEJ1" s="41"/>
      <c r="EEK1" s="41"/>
      <c r="EEL1" s="41"/>
      <c r="EEM1" s="41"/>
      <c r="EEN1" s="41"/>
      <c r="EEO1" s="41"/>
      <c r="EEP1" s="41"/>
      <c r="EEQ1" s="41"/>
      <c r="EER1" s="41"/>
      <c r="EES1" s="41"/>
      <c r="EET1" s="41"/>
      <c r="EEU1" s="41"/>
      <c r="EEV1" s="41"/>
      <c r="EEW1" s="41"/>
      <c r="EEX1" s="41"/>
      <c r="EEY1" s="41"/>
      <c r="EEZ1" s="41"/>
      <c r="EFA1" s="41"/>
      <c r="EFB1" s="41"/>
      <c r="EFC1" s="41"/>
      <c r="EFD1" s="41"/>
      <c r="EFE1" s="41"/>
      <c r="EFF1" s="41"/>
      <c r="EFG1" s="41"/>
      <c r="EFH1" s="41"/>
      <c r="EFI1" s="41"/>
      <c r="EFJ1" s="41"/>
      <c r="EFK1" s="41"/>
      <c r="EFL1" s="41"/>
      <c r="EFM1" s="41"/>
      <c r="EFN1" s="41"/>
      <c r="EFO1" s="41"/>
      <c r="EFP1" s="41"/>
      <c r="EFQ1" s="41"/>
      <c r="EFR1" s="41"/>
      <c r="EFS1" s="41"/>
      <c r="EFT1" s="41"/>
      <c r="EFU1" s="41"/>
      <c r="EFV1" s="41"/>
      <c r="EFW1" s="41"/>
      <c r="EFX1" s="41"/>
      <c r="EFY1" s="41"/>
      <c r="EFZ1" s="41"/>
      <c r="EGA1" s="41"/>
      <c r="EGB1" s="41"/>
      <c r="EGC1" s="41"/>
      <c r="EGD1" s="41"/>
      <c r="EGE1" s="41"/>
      <c r="EGF1" s="41"/>
      <c r="EGG1" s="41"/>
      <c r="EGH1" s="41"/>
      <c r="EGI1" s="41"/>
      <c r="EGJ1" s="41"/>
      <c r="EGK1" s="41"/>
      <c r="EGL1" s="41"/>
      <c r="EGM1" s="41"/>
      <c r="EGN1" s="41"/>
      <c r="EGO1" s="41"/>
      <c r="EGP1" s="41"/>
      <c r="EGQ1" s="41"/>
      <c r="EGR1" s="41"/>
      <c r="EGS1" s="41"/>
      <c r="EGT1" s="41"/>
      <c r="EGU1" s="41"/>
      <c r="EGV1" s="41"/>
      <c r="EGW1" s="41"/>
      <c r="EGX1" s="41"/>
      <c r="EGY1" s="41"/>
      <c r="EGZ1" s="41"/>
      <c r="EHA1" s="41"/>
      <c r="EHB1" s="41"/>
      <c r="EHC1" s="41"/>
      <c r="EHD1" s="41"/>
      <c r="EHE1" s="41"/>
      <c r="EHF1" s="41"/>
      <c r="EHG1" s="41"/>
      <c r="EHH1" s="41"/>
      <c r="EHI1" s="41"/>
      <c r="EHJ1" s="41"/>
      <c r="EHK1" s="41"/>
      <c r="EHL1" s="41"/>
      <c r="EHM1" s="41"/>
      <c r="EHN1" s="41"/>
      <c r="EHO1" s="41"/>
      <c r="EHP1" s="41"/>
      <c r="EHQ1" s="41"/>
      <c r="EHR1" s="41"/>
      <c r="EHS1" s="41"/>
      <c r="EHT1" s="41"/>
      <c r="EHU1" s="41"/>
      <c r="EHV1" s="41"/>
      <c r="EHW1" s="41"/>
      <c r="EHX1" s="41"/>
      <c r="EHY1" s="41"/>
      <c r="EHZ1" s="41"/>
      <c r="EIA1" s="41"/>
      <c r="EIB1" s="41"/>
      <c r="EIC1" s="41"/>
      <c r="EID1" s="41"/>
      <c r="EIE1" s="41"/>
      <c r="EIF1" s="41"/>
      <c r="EIG1" s="41"/>
      <c r="EIH1" s="41"/>
      <c r="EII1" s="41"/>
      <c r="EIJ1" s="41"/>
      <c r="EIK1" s="41"/>
      <c r="EIL1" s="41"/>
      <c r="EIM1" s="41"/>
      <c r="EIN1" s="41"/>
      <c r="EIO1" s="41"/>
      <c r="EIP1" s="41"/>
      <c r="EIQ1" s="41"/>
      <c r="EIR1" s="41"/>
      <c r="EIS1" s="41"/>
      <c r="EIT1" s="41"/>
      <c r="EIU1" s="41"/>
      <c r="EIV1" s="41"/>
      <c r="EIW1" s="41"/>
      <c r="EIX1" s="41"/>
      <c r="EIY1" s="41"/>
      <c r="EIZ1" s="41"/>
      <c r="EJA1" s="41"/>
      <c r="EJB1" s="41"/>
      <c r="EJC1" s="41"/>
      <c r="EJD1" s="41"/>
      <c r="EJE1" s="41"/>
      <c r="EJF1" s="41"/>
      <c r="EJG1" s="41"/>
      <c r="EJH1" s="41"/>
      <c r="EJI1" s="41"/>
      <c r="EJJ1" s="41"/>
      <c r="EJK1" s="41"/>
      <c r="EJL1" s="41"/>
      <c r="EJM1" s="41"/>
      <c r="EJN1" s="41"/>
      <c r="EJO1" s="41"/>
      <c r="EJP1" s="41"/>
      <c r="EJQ1" s="41"/>
      <c r="EJR1" s="41"/>
      <c r="EJS1" s="41"/>
      <c r="EJT1" s="41"/>
      <c r="EJU1" s="41"/>
      <c r="EJV1" s="41"/>
      <c r="EJW1" s="41"/>
      <c r="EJX1" s="41"/>
      <c r="EJY1" s="41"/>
      <c r="EJZ1" s="41"/>
      <c r="EKA1" s="41"/>
      <c r="EKB1" s="41"/>
      <c r="EKC1" s="41"/>
      <c r="EKD1" s="41"/>
      <c r="EKE1" s="41"/>
      <c r="EKF1" s="41"/>
      <c r="EKG1" s="41"/>
      <c r="EKH1" s="41"/>
      <c r="EKI1" s="41"/>
      <c r="EKJ1" s="41"/>
      <c r="EKK1" s="41"/>
      <c r="EKL1" s="41"/>
      <c r="EKM1" s="41"/>
      <c r="EKN1" s="41"/>
      <c r="EKO1" s="41"/>
      <c r="EKP1" s="41"/>
      <c r="EKQ1" s="41"/>
      <c r="EKR1" s="41"/>
      <c r="EKS1" s="41"/>
      <c r="EKT1" s="41"/>
      <c r="EKU1" s="41"/>
      <c r="EKV1" s="41"/>
      <c r="EKW1" s="41"/>
      <c r="EKX1" s="41"/>
      <c r="EKY1" s="41"/>
      <c r="EKZ1" s="41"/>
      <c r="ELA1" s="41"/>
      <c r="ELB1" s="41"/>
      <c r="ELC1" s="41"/>
      <c r="ELD1" s="41"/>
      <c r="ELE1" s="41"/>
      <c r="ELF1" s="41"/>
      <c r="ELG1" s="41"/>
      <c r="ELH1" s="41"/>
      <c r="ELI1" s="41"/>
      <c r="ELJ1" s="41"/>
      <c r="ELK1" s="41"/>
      <c r="ELL1" s="41"/>
      <c r="ELM1" s="41"/>
      <c r="ELN1" s="41"/>
      <c r="ELO1" s="41"/>
      <c r="ELP1" s="41"/>
      <c r="ELQ1" s="41"/>
      <c r="ELR1" s="41"/>
      <c r="ELS1" s="41"/>
      <c r="ELT1" s="41"/>
      <c r="ELU1" s="41"/>
      <c r="ELV1" s="41"/>
      <c r="ELW1" s="41"/>
      <c r="ELX1" s="41"/>
      <c r="ELY1" s="41"/>
      <c r="ELZ1" s="41"/>
      <c r="EMA1" s="41"/>
      <c r="EMB1" s="41"/>
      <c r="EMC1" s="41"/>
      <c r="EMD1" s="41"/>
      <c r="EME1" s="41"/>
      <c r="EMF1" s="41"/>
      <c r="EMG1" s="41"/>
      <c r="EMH1" s="41"/>
      <c r="EMI1" s="41"/>
      <c r="EMJ1" s="41"/>
      <c r="EMK1" s="41"/>
      <c r="EML1" s="41"/>
      <c r="EMM1" s="41"/>
      <c r="EMN1" s="41"/>
      <c r="EMO1" s="41"/>
      <c r="EMP1" s="41"/>
      <c r="EMQ1" s="41"/>
      <c r="EMR1" s="41"/>
      <c r="EMS1" s="41"/>
      <c r="EMT1" s="41"/>
      <c r="EMU1" s="41"/>
      <c r="EMV1" s="41"/>
      <c r="EMW1" s="41"/>
      <c r="EMX1" s="41"/>
      <c r="EMY1" s="41"/>
      <c r="EMZ1" s="41"/>
      <c r="ENA1" s="41"/>
      <c r="ENB1" s="41"/>
      <c r="ENC1" s="41"/>
      <c r="END1" s="41"/>
      <c r="ENE1" s="41"/>
      <c r="ENF1" s="41"/>
      <c r="ENG1" s="41"/>
      <c r="ENH1" s="41"/>
      <c r="ENI1" s="41"/>
      <c r="ENJ1" s="41"/>
      <c r="ENK1" s="41"/>
      <c r="ENL1" s="41"/>
      <c r="ENM1" s="41"/>
      <c r="ENN1" s="41"/>
      <c r="ENO1" s="41"/>
      <c r="ENP1" s="41"/>
      <c r="ENQ1" s="41"/>
      <c r="ENR1" s="41"/>
      <c r="ENS1" s="41"/>
      <c r="ENT1" s="41"/>
      <c r="ENU1" s="41"/>
      <c r="ENV1" s="41"/>
      <c r="ENW1" s="41"/>
      <c r="ENX1" s="41"/>
      <c r="ENY1" s="41"/>
      <c r="ENZ1" s="41"/>
      <c r="EOA1" s="41"/>
      <c r="EOB1" s="41"/>
      <c r="EOC1" s="41"/>
      <c r="EOD1" s="41"/>
      <c r="EOE1" s="41"/>
      <c r="EOF1" s="41"/>
      <c r="EOG1" s="41"/>
      <c r="EOH1" s="41"/>
      <c r="EOI1" s="41"/>
      <c r="EOJ1" s="41"/>
      <c r="EOK1" s="41"/>
      <c r="EOL1" s="41"/>
      <c r="EOM1" s="41"/>
      <c r="EON1" s="41"/>
      <c r="EOO1" s="41"/>
      <c r="EOP1" s="41"/>
      <c r="EOQ1" s="41"/>
      <c r="EOR1" s="41"/>
      <c r="EOS1" s="41"/>
      <c r="EOT1" s="41"/>
      <c r="EOU1" s="41"/>
      <c r="EOV1" s="41"/>
      <c r="EOW1" s="41"/>
      <c r="EOX1" s="41"/>
      <c r="EOY1" s="41"/>
      <c r="EOZ1" s="41"/>
      <c r="EPA1" s="41"/>
      <c r="EPB1" s="41"/>
      <c r="EPC1" s="41"/>
      <c r="EPD1" s="41"/>
      <c r="EPE1" s="41"/>
      <c r="EPF1" s="41"/>
      <c r="EPG1" s="41"/>
      <c r="EPH1" s="41"/>
      <c r="EPI1" s="41"/>
      <c r="EPJ1" s="41"/>
      <c r="EPK1" s="41"/>
      <c r="EPL1" s="41"/>
      <c r="EPM1" s="41"/>
      <c r="EPN1" s="41"/>
      <c r="EPO1" s="41"/>
      <c r="EPP1" s="41"/>
      <c r="EPQ1" s="41"/>
      <c r="EPR1" s="41"/>
      <c r="EPS1" s="41"/>
      <c r="EPT1" s="41"/>
      <c r="EPU1" s="41"/>
      <c r="EPV1" s="41"/>
      <c r="EPW1" s="41"/>
      <c r="EPX1" s="41"/>
      <c r="EPY1" s="41"/>
      <c r="EPZ1" s="41"/>
      <c r="EQA1" s="41"/>
      <c r="EQB1" s="41"/>
      <c r="EQC1" s="41"/>
      <c r="EQD1" s="41"/>
      <c r="EQE1" s="41"/>
      <c r="EQF1" s="41"/>
      <c r="EQG1" s="41"/>
      <c r="EQH1" s="41"/>
      <c r="EQI1" s="41"/>
      <c r="EQJ1" s="41"/>
      <c r="EQK1" s="41"/>
      <c r="EQL1" s="41"/>
      <c r="EQM1" s="41"/>
      <c r="EQN1" s="41"/>
      <c r="EQO1" s="41"/>
      <c r="EQP1" s="41"/>
      <c r="EQQ1" s="41"/>
      <c r="EQR1" s="41"/>
      <c r="EQS1" s="41"/>
      <c r="EQT1" s="41"/>
      <c r="EQU1" s="41"/>
      <c r="EQV1" s="41"/>
      <c r="EQW1" s="41"/>
      <c r="EQX1" s="41"/>
      <c r="EQY1" s="41"/>
      <c r="EQZ1" s="41"/>
      <c r="ERA1" s="41"/>
      <c r="ERB1" s="41"/>
      <c r="ERC1" s="41"/>
      <c r="ERD1" s="41"/>
      <c r="ERE1" s="41"/>
      <c r="ERF1" s="41"/>
      <c r="ERG1" s="41"/>
      <c r="ERH1" s="41"/>
      <c r="ERI1" s="41"/>
      <c r="ERJ1" s="41"/>
      <c r="ERK1" s="41"/>
      <c r="ERL1" s="41"/>
      <c r="ERM1" s="41"/>
      <c r="ERN1" s="41"/>
      <c r="ERO1" s="41"/>
      <c r="ERP1" s="41"/>
      <c r="ERQ1" s="41"/>
      <c r="ERR1" s="41"/>
      <c r="ERS1" s="41"/>
      <c r="ERT1" s="41"/>
      <c r="ERU1" s="41"/>
      <c r="ERV1" s="41"/>
      <c r="ERW1" s="41"/>
      <c r="ERX1" s="41"/>
      <c r="ERY1" s="41"/>
      <c r="ERZ1" s="41"/>
      <c r="ESA1" s="41"/>
      <c r="ESB1" s="41"/>
      <c r="ESC1" s="41"/>
      <c r="ESD1" s="41"/>
      <c r="ESE1" s="41"/>
      <c r="ESF1" s="41"/>
      <c r="ESG1" s="41"/>
      <c r="ESH1" s="41"/>
      <c r="ESI1" s="41"/>
      <c r="ESJ1" s="41"/>
      <c r="ESK1" s="41"/>
      <c r="ESL1" s="41"/>
      <c r="ESM1" s="41"/>
      <c r="ESN1" s="41"/>
      <c r="ESO1" s="41"/>
      <c r="ESP1" s="41"/>
      <c r="ESQ1" s="41"/>
      <c r="ESR1" s="41"/>
      <c r="ESS1" s="41"/>
      <c r="EST1" s="41"/>
      <c r="ESU1" s="41"/>
      <c r="ESV1" s="41"/>
      <c r="ESW1" s="41"/>
      <c r="ESX1" s="41"/>
      <c r="ESY1" s="41"/>
      <c r="ESZ1" s="41"/>
      <c r="ETA1" s="41"/>
      <c r="ETB1" s="41"/>
      <c r="ETC1" s="41"/>
      <c r="ETD1" s="41"/>
      <c r="ETE1" s="41"/>
      <c r="ETF1" s="41"/>
      <c r="ETG1" s="41"/>
      <c r="ETH1" s="41"/>
      <c r="ETI1" s="41"/>
      <c r="ETJ1" s="41"/>
      <c r="ETK1" s="41"/>
      <c r="ETL1" s="41"/>
      <c r="ETM1" s="41"/>
      <c r="ETN1" s="41"/>
      <c r="ETO1" s="41"/>
      <c r="ETP1" s="41"/>
      <c r="ETQ1" s="41"/>
      <c r="ETR1" s="41"/>
      <c r="ETS1" s="41"/>
      <c r="ETT1" s="41"/>
      <c r="ETU1" s="41"/>
      <c r="ETV1" s="41"/>
      <c r="ETW1" s="41"/>
      <c r="ETX1" s="41"/>
      <c r="ETY1" s="41"/>
      <c r="ETZ1" s="41"/>
      <c r="EUA1" s="41"/>
      <c r="EUB1" s="41"/>
      <c r="EUC1" s="41"/>
      <c r="EUD1" s="41"/>
      <c r="EUE1" s="41"/>
      <c r="EUF1" s="41"/>
      <c r="EUG1" s="41"/>
      <c r="EUH1" s="41"/>
      <c r="EUI1" s="41"/>
      <c r="EUJ1" s="41"/>
      <c r="EUK1" s="41"/>
      <c r="EUL1" s="41"/>
      <c r="EUM1" s="41"/>
      <c r="EUN1" s="41"/>
      <c r="EUO1" s="41"/>
      <c r="EUP1" s="41"/>
      <c r="EUQ1" s="41"/>
      <c r="EUR1" s="41"/>
      <c r="EUS1" s="41"/>
      <c r="EUT1" s="41"/>
      <c r="EUU1" s="41"/>
      <c r="EUV1" s="41"/>
      <c r="EUW1" s="41"/>
      <c r="EUX1" s="41"/>
      <c r="EUY1" s="41"/>
      <c r="EUZ1" s="41"/>
      <c r="EVA1" s="41"/>
      <c r="EVB1" s="41"/>
      <c r="EVC1" s="41"/>
      <c r="EVD1" s="41"/>
      <c r="EVE1" s="41"/>
      <c r="EVF1" s="41"/>
      <c r="EVG1" s="41"/>
      <c r="EVH1" s="41"/>
      <c r="EVI1" s="41"/>
      <c r="EVJ1" s="41"/>
      <c r="EVK1" s="41"/>
      <c r="EVL1" s="41"/>
      <c r="EVM1" s="41"/>
      <c r="EVN1" s="41"/>
      <c r="EVO1" s="41"/>
      <c r="EVP1" s="41"/>
      <c r="EVQ1" s="41"/>
      <c r="EVR1" s="41"/>
      <c r="EVS1" s="41"/>
      <c r="EVT1" s="41"/>
      <c r="EVU1" s="41"/>
      <c r="EVV1" s="41"/>
      <c r="EVW1" s="41"/>
      <c r="EVX1" s="41"/>
      <c r="EVY1" s="41"/>
      <c r="EVZ1" s="41"/>
      <c r="EWA1" s="41"/>
      <c r="EWB1" s="41"/>
      <c r="EWC1" s="41"/>
      <c r="EWD1" s="41"/>
      <c r="EWE1" s="41"/>
      <c r="EWF1" s="41"/>
      <c r="EWG1" s="41"/>
      <c r="EWH1" s="41"/>
      <c r="EWI1" s="41"/>
      <c r="EWJ1" s="41"/>
      <c r="EWK1" s="41"/>
      <c r="EWL1" s="41"/>
      <c r="EWM1" s="41"/>
      <c r="EWN1" s="41"/>
      <c r="EWO1" s="41"/>
      <c r="EWP1" s="41"/>
      <c r="EWQ1" s="41"/>
      <c r="EWR1" s="41"/>
      <c r="EWS1" s="41"/>
      <c r="EWT1" s="41"/>
      <c r="EWU1" s="41"/>
      <c r="EWV1" s="41"/>
      <c r="EWW1" s="41"/>
      <c r="EWX1" s="41"/>
      <c r="EWY1" s="41"/>
      <c r="EWZ1" s="41"/>
      <c r="EXA1" s="41"/>
      <c r="EXB1" s="41"/>
      <c r="EXC1" s="41"/>
      <c r="EXD1" s="41"/>
      <c r="EXE1" s="41"/>
      <c r="EXF1" s="41"/>
      <c r="EXG1" s="41"/>
      <c r="EXH1" s="41"/>
      <c r="EXI1" s="41"/>
      <c r="EXJ1" s="41"/>
      <c r="EXK1" s="41"/>
      <c r="EXL1" s="41"/>
      <c r="EXM1" s="41"/>
      <c r="EXN1" s="41"/>
      <c r="EXO1" s="41"/>
      <c r="EXP1" s="41"/>
      <c r="EXQ1" s="41"/>
      <c r="EXR1" s="41"/>
      <c r="EXS1" s="41"/>
      <c r="EXT1" s="41"/>
      <c r="EXU1" s="41"/>
      <c r="EXV1" s="41"/>
      <c r="EXW1" s="41"/>
      <c r="EXX1" s="41"/>
      <c r="EXY1" s="41"/>
      <c r="EXZ1" s="41"/>
      <c r="EYA1" s="41"/>
      <c r="EYB1" s="41"/>
      <c r="EYC1" s="41"/>
      <c r="EYD1" s="41"/>
      <c r="EYE1" s="41"/>
      <c r="EYF1" s="41"/>
      <c r="EYG1" s="41"/>
      <c r="EYH1" s="41"/>
      <c r="EYI1" s="41"/>
      <c r="EYJ1" s="41"/>
      <c r="EYK1" s="41"/>
      <c r="EYL1" s="41"/>
      <c r="EYM1" s="41"/>
      <c r="EYN1" s="41"/>
      <c r="EYO1" s="41"/>
      <c r="EYP1" s="41"/>
      <c r="EYQ1" s="41"/>
      <c r="EYR1" s="41"/>
      <c r="EYS1" s="41"/>
      <c r="EYT1" s="41"/>
      <c r="EYU1" s="41"/>
      <c r="EYV1" s="41"/>
      <c r="EYW1" s="41"/>
      <c r="EYX1" s="41"/>
      <c r="EYY1" s="41"/>
      <c r="EYZ1" s="41"/>
      <c r="EZA1" s="41"/>
      <c r="EZB1" s="41"/>
      <c r="EZC1" s="41"/>
      <c r="EZD1" s="41"/>
      <c r="EZE1" s="41"/>
      <c r="EZF1" s="41"/>
      <c r="EZG1" s="41"/>
      <c r="EZH1" s="41"/>
      <c r="EZI1" s="41"/>
      <c r="EZJ1" s="41"/>
      <c r="EZK1" s="41"/>
      <c r="EZL1" s="41"/>
      <c r="EZM1" s="41"/>
      <c r="EZN1" s="41"/>
      <c r="EZO1" s="41"/>
      <c r="EZP1" s="41"/>
      <c r="EZQ1" s="41"/>
      <c r="EZR1" s="41"/>
      <c r="EZS1" s="41"/>
      <c r="EZT1" s="41"/>
      <c r="EZU1" s="41"/>
      <c r="EZV1" s="41"/>
      <c r="EZW1" s="41"/>
      <c r="EZX1" s="41"/>
      <c r="EZY1" s="41"/>
      <c r="EZZ1" s="41"/>
      <c r="FAA1" s="41"/>
      <c r="FAB1" s="41"/>
      <c r="FAC1" s="41"/>
      <c r="FAD1" s="41"/>
      <c r="FAE1" s="41"/>
      <c r="FAF1" s="41"/>
      <c r="FAG1" s="41"/>
      <c r="FAH1" s="41"/>
      <c r="FAI1" s="41"/>
      <c r="FAJ1" s="41"/>
      <c r="FAK1" s="41"/>
      <c r="FAL1" s="41"/>
      <c r="FAM1" s="41"/>
      <c r="FAN1" s="41"/>
      <c r="FAO1" s="41"/>
      <c r="FAP1" s="41"/>
      <c r="FAQ1" s="41"/>
      <c r="FAR1" s="41"/>
      <c r="FAS1" s="41"/>
      <c r="FAT1" s="41"/>
      <c r="FAU1" s="41"/>
      <c r="FAV1" s="41"/>
      <c r="FAW1" s="41"/>
      <c r="FAX1" s="41"/>
      <c r="FAY1" s="41"/>
      <c r="FAZ1" s="41"/>
      <c r="FBA1" s="41"/>
      <c r="FBB1" s="41"/>
      <c r="FBC1" s="41"/>
      <c r="FBD1" s="41"/>
      <c r="FBE1" s="41"/>
      <c r="FBF1" s="41"/>
      <c r="FBG1" s="41"/>
      <c r="FBH1" s="41"/>
      <c r="FBI1" s="41"/>
      <c r="FBJ1" s="41"/>
      <c r="FBK1" s="41"/>
      <c r="FBL1" s="41"/>
      <c r="FBM1" s="41"/>
      <c r="FBN1" s="41"/>
      <c r="FBO1" s="41"/>
      <c r="FBP1" s="41"/>
      <c r="FBQ1" s="41"/>
      <c r="FBR1" s="41"/>
      <c r="FBS1" s="41"/>
      <c r="FBT1" s="41"/>
      <c r="FBU1" s="41"/>
      <c r="FBV1" s="41"/>
      <c r="FBW1" s="41"/>
      <c r="FBX1" s="41"/>
      <c r="FBY1" s="41"/>
      <c r="FBZ1" s="41"/>
      <c r="FCA1" s="41"/>
      <c r="FCB1" s="41"/>
      <c r="FCC1" s="41"/>
      <c r="FCD1" s="41"/>
      <c r="FCE1" s="41"/>
      <c r="FCF1" s="41"/>
      <c r="FCG1" s="41"/>
      <c r="FCH1" s="41"/>
      <c r="FCI1" s="41"/>
      <c r="FCJ1" s="41"/>
      <c r="FCK1" s="41"/>
      <c r="FCL1" s="41"/>
      <c r="FCM1" s="41"/>
      <c r="FCN1" s="41"/>
      <c r="FCO1" s="41"/>
      <c r="FCP1" s="41"/>
      <c r="FCQ1" s="41"/>
      <c r="FCR1" s="41"/>
      <c r="FCS1" s="41"/>
      <c r="FCT1" s="41"/>
      <c r="FCU1" s="41"/>
      <c r="FCV1" s="41"/>
      <c r="FCW1" s="41"/>
      <c r="FCX1" s="41"/>
      <c r="FCY1" s="41"/>
      <c r="FCZ1" s="41"/>
      <c r="FDA1" s="41"/>
      <c r="FDB1" s="41"/>
      <c r="FDC1" s="41"/>
      <c r="FDD1" s="41"/>
      <c r="FDE1" s="41"/>
      <c r="FDF1" s="41"/>
      <c r="FDG1" s="41"/>
      <c r="FDH1" s="41"/>
      <c r="FDI1" s="41"/>
      <c r="FDJ1" s="41"/>
      <c r="FDK1" s="41"/>
      <c r="FDL1" s="41"/>
      <c r="FDM1" s="41"/>
      <c r="FDN1" s="41"/>
      <c r="FDO1" s="41"/>
      <c r="FDP1" s="41"/>
      <c r="FDQ1" s="41"/>
      <c r="FDR1" s="41"/>
      <c r="FDS1" s="41"/>
      <c r="FDT1" s="41"/>
      <c r="FDU1" s="41"/>
      <c r="FDV1" s="41"/>
      <c r="FDW1" s="41"/>
      <c r="FDX1" s="41"/>
      <c r="FDY1" s="41"/>
      <c r="FDZ1" s="41"/>
      <c r="FEA1" s="41"/>
      <c r="FEB1" s="41"/>
      <c r="FEC1" s="41"/>
      <c r="FED1" s="41"/>
      <c r="FEE1" s="41"/>
      <c r="FEF1" s="41"/>
      <c r="FEG1" s="41"/>
      <c r="FEH1" s="41"/>
      <c r="FEI1" s="41"/>
      <c r="FEJ1" s="41"/>
      <c r="FEK1" s="41"/>
      <c r="FEL1" s="41"/>
      <c r="FEM1" s="41"/>
      <c r="FEN1" s="41"/>
      <c r="FEO1" s="41"/>
      <c r="FEP1" s="41"/>
      <c r="FEQ1" s="41"/>
      <c r="FER1" s="41"/>
      <c r="FES1" s="41"/>
      <c r="FET1" s="41"/>
      <c r="FEU1" s="41"/>
      <c r="FEV1" s="41"/>
      <c r="FEW1" s="41"/>
      <c r="FEX1" s="41"/>
      <c r="FEY1" s="41"/>
      <c r="FEZ1" s="41"/>
      <c r="FFA1" s="41"/>
      <c r="FFB1" s="41"/>
      <c r="FFC1" s="41"/>
      <c r="FFD1" s="41"/>
      <c r="FFE1" s="41"/>
      <c r="FFF1" s="41"/>
      <c r="FFG1" s="41"/>
      <c r="FFH1" s="41"/>
      <c r="FFI1" s="41"/>
      <c r="FFJ1" s="41"/>
      <c r="FFK1" s="41"/>
      <c r="FFL1" s="41"/>
      <c r="FFM1" s="41"/>
      <c r="FFN1" s="41"/>
      <c r="FFO1" s="41"/>
      <c r="FFP1" s="41"/>
      <c r="FFQ1" s="41"/>
      <c r="FFR1" s="41"/>
      <c r="FFS1" s="41"/>
      <c r="FFT1" s="41"/>
      <c r="FFU1" s="41"/>
      <c r="FFV1" s="41"/>
      <c r="FFW1" s="41"/>
      <c r="FFX1" s="41"/>
      <c r="FFY1" s="41"/>
      <c r="FFZ1" s="41"/>
      <c r="FGA1" s="41"/>
      <c r="FGB1" s="41"/>
      <c r="FGC1" s="41"/>
      <c r="FGD1" s="41"/>
      <c r="FGE1" s="41"/>
      <c r="FGF1" s="41"/>
      <c r="FGG1" s="41"/>
      <c r="FGH1" s="41"/>
      <c r="FGI1" s="41"/>
      <c r="FGJ1" s="41"/>
      <c r="FGK1" s="41"/>
      <c r="FGL1" s="41"/>
      <c r="FGM1" s="41"/>
      <c r="FGN1" s="41"/>
      <c r="FGO1" s="41"/>
      <c r="FGP1" s="41"/>
      <c r="FGQ1" s="41"/>
      <c r="FGR1" s="41"/>
      <c r="FGS1" s="41"/>
      <c r="FGT1" s="41"/>
      <c r="FGU1" s="41"/>
      <c r="FGV1" s="41"/>
      <c r="FGW1" s="41"/>
      <c r="FGX1" s="41"/>
      <c r="FGY1" s="41"/>
      <c r="FGZ1" s="41"/>
      <c r="FHA1" s="41"/>
      <c r="FHB1" s="41"/>
      <c r="FHC1" s="41"/>
      <c r="FHD1" s="41"/>
      <c r="FHE1" s="41"/>
      <c r="FHF1" s="41"/>
      <c r="FHG1" s="41"/>
      <c r="FHH1" s="41"/>
      <c r="FHI1" s="41"/>
      <c r="FHJ1" s="41"/>
      <c r="FHK1" s="41"/>
      <c r="FHL1" s="41"/>
      <c r="FHM1" s="41"/>
      <c r="FHN1" s="41"/>
      <c r="FHO1" s="41"/>
      <c r="FHP1" s="41"/>
      <c r="FHQ1" s="41"/>
      <c r="FHR1" s="41"/>
      <c r="FHS1" s="41"/>
      <c r="FHT1" s="41"/>
      <c r="FHU1" s="41"/>
      <c r="FHV1" s="41"/>
      <c r="FHW1" s="41"/>
      <c r="FHX1" s="41"/>
      <c r="FHY1" s="41"/>
      <c r="FHZ1" s="41"/>
      <c r="FIA1" s="41"/>
      <c r="FIB1" s="41"/>
      <c r="FIC1" s="41"/>
      <c r="FID1" s="41"/>
      <c r="FIE1" s="41"/>
      <c r="FIF1" s="41"/>
      <c r="FIG1" s="41"/>
      <c r="FIH1" s="41"/>
      <c r="FII1" s="41"/>
      <c r="FIJ1" s="41"/>
      <c r="FIK1" s="41"/>
      <c r="FIL1" s="41"/>
      <c r="FIM1" s="41"/>
      <c r="FIN1" s="41"/>
      <c r="FIO1" s="41"/>
      <c r="FIP1" s="41"/>
      <c r="FIQ1" s="41"/>
      <c r="FIR1" s="41"/>
      <c r="FIS1" s="41"/>
      <c r="FIT1" s="41"/>
      <c r="FIU1" s="41"/>
      <c r="FIV1" s="41"/>
      <c r="FIW1" s="41"/>
      <c r="FIX1" s="41"/>
      <c r="FIY1" s="41"/>
      <c r="FIZ1" s="41"/>
      <c r="FJA1" s="41"/>
      <c r="FJB1" s="41"/>
      <c r="FJC1" s="41"/>
      <c r="FJD1" s="41"/>
      <c r="FJE1" s="41"/>
      <c r="FJF1" s="41"/>
      <c r="FJG1" s="41"/>
      <c r="FJH1" s="41"/>
      <c r="FJI1" s="41"/>
      <c r="FJJ1" s="41"/>
      <c r="FJK1" s="41"/>
      <c r="FJL1" s="41"/>
      <c r="FJM1" s="41"/>
      <c r="FJN1" s="41"/>
      <c r="FJO1" s="41"/>
      <c r="FJP1" s="41"/>
      <c r="FJQ1" s="41"/>
      <c r="FJR1" s="41"/>
      <c r="FJS1" s="41"/>
      <c r="FJT1" s="41"/>
      <c r="FJU1" s="41"/>
      <c r="FJV1" s="41"/>
      <c r="FJW1" s="41"/>
      <c r="FJX1" s="41"/>
      <c r="FJY1" s="41"/>
      <c r="FJZ1" s="41"/>
      <c r="FKA1" s="41"/>
      <c r="FKB1" s="41"/>
      <c r="FKC1" s="41"/>
      <c r="FKD1" s="41"/>
      <c r="FKE1" s="41"/>
      <c r="FKF1" s="41"/>
      <c r="FKG1" s="41"/>
      <c r="FKH1" s="41"/>
      <c r="FKI1" s="41"/>
      <c r="FKJ1" s="41"/>
      <c r="FKK1" s="41"/>
      <c r="FKL1" s="41"/>
      <c r="FKM1" s="41"/>
      <c r="FKN1" s="41"/>
      <c r="FKO1" s="41"/>
      <c r="FKP1" s="41"/>
      <c r="FKQ1" s="41"/>
      <c r="FKR1" s="41"/>
      <c r="FKS1" s="41"/>
      <c r="FKT1" s="41"/>
      <c r="FKU1" s="41"/>
      <c r="FKV1" s="41"/>
      <c r="FKW1" s="41"/>
      <c r="FKX1" s="41"/>
      <c r="FKY1" s="41"/>
      <c r="FKZ1" s="41"/>
      <c r="FLA1" s="41"/>
      <c r="FLB1" s="41"/>
      <c r="FLC1" s="41"/>
      <c r="FLD1" s="41"/>
      <c r="FLE1" s="41"/>
      <c r="FLF1" s="41"/>
      <c r="FLG1" s="41"/>
      <c r="FLH1" s="41"/>
      <c r="FLI1" s="41"/>
      <c r="FLJ1" s="41"/>
      <c r="FLK1" s="41"/>
      <c r="FLL1" s="41"/>
      <c r="FLM1" s="41"/>
      <c r="FLN1" s="41"/>
      <c r="FLO1" s="41"/>
      <c r="FLP1" s="41"/>
      <c r="FLQ1" s="41"/>
      <c r="FLR1" s="41"/>
      <c r="FLS1" s="41"/>
      <c r="FLT1" s="41"/>
      <c r="FLU1" s="41"/>
      <c r="FLV1" s="41"/>
      <c r="FLW1" s="41"/>
      <c r="FLX1" s="41"/>
      <c r="FLY1" s="41"/>
      <c r="FLZ1" s="41"/>
      <c r="FMA1" s="41"/>
      <c r="FMB1" s="41"/>
      <c r="FMC1" s="41"/>
      <c r="FMD1" s="41"/>
      <c r="FME1" s="41"/>
      <c r="FMF1" s="41"/>
      <c r="FMG1" s="41"/>
      <c r="FMH1" s="41"/>
      <c r="FMI1" s="41"/>
      <c r="FMJ1" s="41"/>
      <c r="FMK1" s="41"/>
      <c r="FML1" s="41"/>
      <c r="FMM1" s="41"/>
      <c r="FMN1" s="41"/>
      <c r="FMO1" s="41"/>
      <c r="FMP1" s="41"/>
      <c r="FMQ1" s="41"/>
      <c r="FMR1" s="41"/>
      <c r="FMS1" s="41"/>
      <c r="FMT1" s="41"/>
      <c r="FMU1" s="41"/>
      <c r="FMV1" s="41"/>
      <c r="FMW1" s="41"/>
      <c r="FMX1" s="41"/>
      <c r="FMY1" s="41"/>
      <c r="FMZ1" s="41"/>
      <c r="FNA1" s="41"/>
      <c r="FNB1" s="41"/>
      <c r="FNC1" s="41"/>
      <c r="FND1" s="41"/>
      <c r="FNE1" s="41"/>
      <c r="FNF1" s="41"/>
      <c r="FNG1" s="41"/>
      <c r="FNH1" s="41"/>
      <c r="FNI1" s="41"/>
      <c r="FNJ1" s="41"/>
      <c r="FNK1" s="41"/>
      <c r="FNL1" s="41"/>
      <c r="FNM1" s="41"/>
      <c r="FNN1" s="41"/>
      <c r="FNO1" s="41"/>
      <c r="FNP1" s="41"/>
      <c r="FNQ1" s="41"/>
      <c r="FNR1" s="41"/>
      <c r="FNS1" s="41"/>
      <c r="FNT1" s="41"/>
      <c r="FNU1" s="41"/>
      <c r="FNV1" s="41"/>
      <c r="FNW1" s="41"/>
      <c r="FNX1" s="41"/>
      <c r="FNY1" s="41"/>
      <c r="FNZ1" s="41"/>
      <c r="FOA1" s="41"/>
      <c r="FOB1" s="41"/>
      <c r="FOC1" s="41"/>
      <c r="FOD1" s="41"/>
      <c r="FOE1" s="41"/>
      <c r="FOF1" s="41"/>
      <c r="FOG1" s="41"/>
      <c r="FOH1" s="41"/>
      <c r="FOI1" s="41"/>
      <c r="FOJ1" s="41"/>
      <c r="FOK1" s="41"/>
      <c r="FOL1" s="41"/>
      <c r="FOM1" s="41"/>
      <c r="FON1" s="41"/>
      <c r="FOO1" s="41"/>
      <c r="FOP1" s="41"/>
      <c r="FOQ1" s="41"/>
      <c r="FOR1" s="41"/>
      <c r="FOS1" s="41"/>
      <c r="FOT1" s="41"/>
      <c r="FOU1" s="41"/>
      <c r="FOV1" s="41"/>
      <c r="FOW1" s="41"/>
      <c r="FOX1" s="41"/>
      <c r="FOY1" s="41"/>
      <c r="FOZ1" s="41"/>
      <c r="FPA1" s="41"/>
      <c r="FPB1" s="41"/>
      <c r="FPC1" s="41"/>
      <c r="FPD1" s="41"/>
      <c r="FPE1" s="41"/>
      <c r="FPF1" s="41"/>
      <c r="FPG1" s="41"/>
      <c r="FPH1" s="41"/>
      <c r="FPI1" s="41"/>
      <c r="FPJ1" s="41"/>
      <c r="FPK1" s="41"/>
      <c r="FPL1" s="41"/>
      <c r="FPM1" s="41"/>
      <c r="FPN1" s="41"/>
      <c r="FPO1" s="41"/>
      <c r="FPP1" s="41"/>
      <c r="FPQ1" s="41"/>
      <c r="FPR1" s="41"/>
      <c r="FPS1" s="41"/>
      <c r="FPT1" s="41"/>
      <c r="FPU1" s="41"/>
      <c r="FPV1" s="41"/>
      <c r="FPW1" s="41"/>
      <c r="FPX1" s="41"/>
      <c r="FPY1" s="41"/>
      <c r="FPZ1" s="41"/>
      <c r="FQA1" s="41"/>
      <c r="FQB1" s="41"/>
      <c r="FQC1" s="41"/>
      <c r="FQD1" s="41"/>
      <c r="FQE1" s="41"/>
      <c r="FQF1" s="41"/>
      <c r="FQG1" s="41"/>
      <c r="FQH1" s="41"/>
      <c r="FQI1" s="41"/>
      <c r="FQJ1" s="41"/>
      <c r="FQK1" s="41"/>
      <c r="FQL1" s="41"/>
      <c r="FQM1" s="41"/>
      <c r="FQN1" s="41"/>
      <c r="FQO1" s="41"/>
      <c r="FQP1" s="41"/>
      <c r="FQQ1" s="41"/>
      <c r="FQR1" s="41"/>
      <c r="FQS1" s="41"/>
      <c r="FQT1" s="41"/>
      <c r="FQU1" s="41"/>
      <c r="FQV1" s="41"/>
      <c r="FQW1" s="41"/>
      <c r="FQX1" s="41"/>
      <c r="FQY1" s="41"/>
      <c r="FQZ1" s="41"/>
      <c r="FRA1" s="41"/>
      <c r="FRB1" s="41"/>
      <c r="FRC1" s="41"/>
      <c r="FRD1" s="41"/>
      <c r="FRE1" s="41"/>
      <c r="FRF1" s="41"/>
      <c r="FRG1" s="41"/>
      <c r="FRH1" s="41"/>
      <c r="FRI1" s="41"/>
      <c r="FRJ1" s="41"/>
      <c r="FRK1" s="41"/>
      <c r="FRL1" s="41"/>
      <c r="FRM1" s="41"/>
      <c r="FRN1" s="41"/>
      <c r="FRO1" s="41"/>
      <c r="FRP1" s="41"/>
      <c r="FRQ1" s="41"/>
      <c r="FRR1" s="41"/>
      <c r="FRS1" s="41"/>
      <c r="FRT1" s="41"/>
      <c r="FRU1" s="41"/>
      <c r="FRV1" s="41"/>
      <c r="FRW1" s="41"/>
      <c r="FRX1" s="41"/>
      <c r="FRY1" s="41"/>
      <c r="FRZ1" s="41"/>
      <c r="FSA1" s="41"/>
      <c r="FSB1" s="41"/>
      <c r="FSC1" s="41"/>
      <c r="FSD1" s="41"/>
      <c r="FSE1" s="41"/>
      <c r="FSF1" s="41"/>
      <c r="FSG1" s="41"/>
      <c r="FSH1" s="41"/>
      <c r="FSI1" s="41"/>
      <c r="FSJ1" s="41"/>
      <c r="FSK1" s="41"/>
      <c r="FSL1" s="41"/>
      <c r="FSM1" s="41"/>
      <c r="FSN1" s="41"/>
      <c r="FSO1" s="41"/>
      <c r="FSP1" s="41"/>
      <c r="FSQ1" s="41"/>
      <c r="FSR1" s="41"/>
      <c r="FSS1" s="41"/>
      <c r="FST1" s="41"/>
      <c r="FSU1" s="41"/>
      <c r="FSV1" s="41"/>
      <c r="FSW1" s="41"/>
      <c r="FSX1" s="41"/>
      <c r="FSY1" s="41"/>
      <c r="FSZ1" s="41"/>
      <c r="FTA1" s="41"/>
      <c r="FTB1" s="41"/>
      <c r="FTC1" s="41"/>
      <c r="FTD1" s="41"/>
      <c r="FTE1" s="41"/>
      <c r="FTF1" s="41"/>
      <c r="FTG1" s="41"/>
      <c r="FTH1" s="41"/>
      <c r="FTI1" s="41"/>
      <c r="FTJ1" s="41"/>
      <c r="FTK1" s="41"/>
      <c r="FTL1" s="41"/>
      <c r="FTM1" s="41"/>
      <c r="FTN1" s="41"/>
      <c r="FTO1" s="41"/>
      <c r="FTP1" s="41"/>
      <c r="FTQ1" s="41"/>
      <c r="FTR1" s="41"/>
      <c r="FTS1" s="41"/>
      <c r="FTT1" s="41"/>
      <c r="FTU1" s="41"/>
      <c r="FTV1" s="41"/>
      <c r="FTW1" s="41"/>
      <c r="FTX1" s="41"/>
      <c r="FTY1" s="41"/>
      <c r="FTZ1" s="41"/>
      <c r="FUA1" s="41"/>
      <c r="FUB1" s="41"/>
      <c r="FUC1" s="41"/>
      <c r="FUD1" s="41"/>
      <c r="FUE1" s="41"/>
      <c r="FUF1" s="41"/>
      <c r="FUG1" s="41"/>
      <c r="FUH1" s="41"/>
      <c r="FUI1" s="41"/>
      <c r="FUJ1" s="41"/>
      <c r="FUK1" s="41"/>
      <c r="FUL1" s="41"/>
      <c r="FUM1" s="41"/>
      <c r="FUN1" s="41"/>
      <c r="FUO1" s="41"/>
      <c r="FUP1" s="41"/>
      <c r="FUQ1" s="41"/>
      <c r="FUR1" s="41"/>
      <c r="FUS1" s="41"/>
      <c r="FUT1" s="41"/>
      <c r="FUU1" s="41"/>
      <c r="FUV1" s="41"/>
      <c r="FUW1" s="41"/>
      <c r="FUX1" s="41"/>
      <c r="FUY1" s="41"/>
      <c r="FUZ1" s="41"/>
      <c r="FVA1" s="41"/>
      <c r="FVB1" s="41"/>
      <c r="FVC1" s="41"/>
      <c r="FVD1" s="41"/>
      <c r="FVE1" s="41"/>
      <c r="FVF1" s="41"/>
      <c r="FVG1" s="41"/>
      <c r="FVH1" s="41"/>
      <c r="FVI1" s="41"/>
      <c r="FVJ1" s="41"/>
      <c r="FVK1" s="41"/>
      <c r="FVL1" s="41"/>
      <c r="FVM1" s="41"/>
      <c r="FVN1" s="41"/>
      <c r="FVO1" s="41"/>
      <c r="FVP1" s="41"/>
      <c r="FVQ1" s="41"/>
      <c r="FVR1" s="41"/>
      <c r="FVS1" s="41"/>
      <c r="FVT1" s="41"/>
      <c r="FVU1" s="41"/>
      <c r="FVV1" s="41"/>
      <c r="FVW1" s="41"/>
      <c r="FVX1" s="41"/>
      <c r="FVY1" s="41"/>
      <c r="FVZ1" s="41"/>
      <c r="FWA1" s="41"/>
      <c r="FWB1" s="41"/>
      <c r="FWC1" s="41"/>
      <c r="FWD1" s="41"/>
      <c r="FWE1" s="41"/>
      <c r="FWF1" s="41"/>
      <c r="FWG1" s="41"/>
      <c r="FWH1" s="41"/>
      <c r="FWI1" s="41"/>
      <c r="FWJ1" s="41"/>
      <c r="FWK1" s="41"/>
      <c r="FWL1" s="41"/>
      <c r="FWM1" s="41"/>
      <c r="FWN1" s="41"/>
      <c r="FWO1" s="41"/>
      <c r="FWP1" s="41"/>
      <c r="FWQ1" s="41"/>
      <c r="FWR1" s="41"/>
      <c r="FWS1" s="41"/>
      <c r="FWT1" s="41"/>
      <c r="FWU1" s="41"/>
      <c r="FWV1" s="41"/>
      <c r="FWW1" s="41"/>
      <c r="FWX1" s="41"/>
      <c r="FWY1" s="41"/>
      <c r="FWZ1" s="41"/>
      <c r="FXA1" s="41"/>
      <c r="FXB1" s="41"/>
      <c r="FXC1" s="41"/>
      <c r="FXD1" s="41"/>
      <c r="FXE1" s="41"/>
      <c r="FXF1" s="41"/>
      <c r="FXG1" s="41"/>
      <c r="FXH1" s="41"/>
      <c r="FXI1" s="41"/>
      <c r="FXJ1" s="41"/>
      <c r="FXK1" s="41"/>
      <c r="FXL1" s="41"/>
      <c r="FXM1" s="41"/>
      <c r="FXN1" s="41"/>
      <c r="FXO1" s="41"/>
      <c r="FXP1" s="41"/>
      <c r="FXQ1" s="41"/>
      <c r="FXR1" s="41"/>
      <c r="FXS1" s="41"/>
      <c r="FXT1" s="41"/>
      <c r="FXU1" s="41"/>
      <c r="FXV1" s="41"/>
      <c r="FXW1" s="41"/>
      <c r="FXX1" s="41"/>
      <c r="FXY1" s="41"/>
      <c r="FXZ1" s="41"/>
      <c r="FYA1" s="41"/>
      <c r="FYB1" s="41"/>
      <c r="FYC1" s="41"/>
      <c r="FYD1" s="41"/>
      <c r="FYE1" s="41"/>
      <c r="FYF1" s="41"/>
      <c r="FYG1" s="41"/>
      <c r="FYH1" s="41"/>
      <c r="FYI1" s="41"/>
      <c r="FYJ1" s="41"/>
      <c r="FYK1" s="41"/>
      <c r="FYL1" s="41"/>
      <c r="FYM1" s="41"/>
      <c r="FYN1" s="41"/>
      <c r="FYO1" s="41"/>
      <c r="FYP1" s="41"/>
      <c r="FYQ1" s="41"/>
      <c r="FYR1" s="41"/>
      <c r="FYS1" s="41"/>
      <c r="FYT1" s="41"/>
      <c r="FYU1" s="41"/>
      <c r="FYV1" s="41"/>
      <c r="FYW1" s="41"/>
      <c r="FYX1" s="41"/>
      <c r="FYY1" s="41"/>
      <c r="FYZ1" s="41"/>
      <c r="FZA1" s="41"/>
      <c r="FZB1" s="41"/>
      <c r="FZC1" s="41"/>
      <c r="FZD1" s="41"/>
      <c r="FZE1" s="41"/>
      <c r="FZF1" s="41"/>
      <c r="FZG1" s="41"/>
      <c r="FZH1" s="41"/>
      <c r="FZI1" s="41"/>
      <c r="FZJ1" s="41"/>
      <c r="FZK1" s="41"/>
      <c r="FZL1" s="41"/>
      <c r="FZM1" s="41"/>
      <c r="FZN1" s="41"/>
      <c r="FZO1" s="41"/>
      <c r="FZP1" s="41"/>
      <c r="FZQ1" s="41"/>
      <c r="FZR1" s="41"/>
      <c r="FZS1" s="41"/>
      <c r="FZT1" s="41"/>
      <c r="FZU1" s="41"/>
      <c r="FZV1" s="41"/>
      <c r="FZW1" s="41"/>
      <c r="FZX1" s="41"/>
      <c r="FZY1" s="41"/>
      <c r="FZZ1" s="41"/>
      <c r="GAA1" s="41"/>
      <c r="GAB1" s="41"/>
      <c r="GAC1" s="41"/>
      <c r="GAD1" s="41"/>
      <c r="GAE1" s="41"/>
      <c r="GAF1" s="41"/>
      <c r="GAG1" s="41"/>
      <c r="GAH1" s="41"/>
      <c r="GAI1" s="41"/>
      <c r="GAJ1" s="41"/>
      <c r="GAK1" s="41"/>
      <c r="GAL1" s="41"/>
      <c r="GAM1" s="41"/>
      <c r="GAN1" s="41"/>
      <c r="GAO1" s="41"/>
      <c r="GAP1" s="41"/>
      <c r="GAQ1" s="41"/>
      <c r="GAR1" s="41"/>
      <c r="GAS1" s="41"/>
      <c r="GAT1" s="41"/>
      <c r="GAU1" s="41"/>
      <c r="GAV1" s="41"/>
      <c r="GAW1" s="41"/>
      <c r="GAX1" s="41"/>
      <c r="GAY1" s="41"/>
      <c r="GAZ1" s="41"/>
      <c r="GBA1" s="41"/>
      <c r="GBB1" s="41"/>
      <c r="GBC1" s="41"/>
      <c r="GBD1" s="41"/>
      <c r="GBE1" s="41"/>
      <c r="GBF1" s="41"/>
      <c r="GBG1" s="41"/>
      <c r="GBH1" s="41"/>
      <c r="GBI1" s="41"/>
      <c r="GBJ1" s="41"/>
      <c r="GBK1" s="41"/>
      <c r="GBL1" s="41"/>
      <c r="GBM1" s="41"/>
      <c r="GBN1" s="41"/>
      <c r="GBO1" s="41"/>
      <c r="GBP1" s="41"/>
      <c r="GBQ1" s="41"/>
      <c r="GBR1" s="41"/>
      <c r="GBS1" s="41"/>
      <c r="GBT1" s="41"/>
      <c r="GBU1" s="41"/>
      <c r="GBV1" s="41"/>
      <c r="GBW1" s="41"/>
      <c r="GBX1" s="41"/>
      <c r="GBY1" s="41"/>
      <c r="GBZ1" s="41"/>
      <c r="GCA1" s="41"/>
      <c r="GCB1" s="41"/>
      <c r="GCC1" s="41"/>
      <c r="GCD1" s="41"/>
      <c r="GCE1" s="41"/>
      <c r="GCF1" s="41"/>
      <c r="GCG1" s="41"/>
      <c r="GCH1" s="41"/>
      <c r="GCI1" s="41"/>
      <c r="GCJ1" s="41"/>
      <c r="GCK1" s="41"/>
      <c r="GCL1" s="41"/>
      <c r="GCM1" s="41"/>
      <c r="GCN1" s="41"/>
      <c r="GCO1" s="41"/>
      <c r="GCP1" s="41"/>
      <c r="GCQ1" s="41"/>
      <c r="GCR1" s="41"/>
      <c r="GCS1" s="41"/>
      <c r="GCT1" s="41"/>
      <c r="GCU1" s="41"/>
      <c r="GCV1" s="41"/>
      <c r="GCW1" s="41"/>
      <c r="GCX1" s="41"/>
      <c r="GCY1" s="41"/>
      <c r="GCZ1" s="41"/>
      <c r="GDA1" s="41"/>
      <c r="GDB1" s="41"/>
      <c r="GDC1" s="41"/>
      <c r="GDD1" s="41"/>
      <c r="GDE1" s="41"/>
      <c r="GDF1" s="41"/>
      <c r="GDG1" s="41"/>
      <c r="GDH1" s="41"/>
      <c r="GDI1" s="41"/>
      <c r="GDJ1" s="41"/>
      <c r="GDK1" s="41"/>
      <c r="GDL1" s="41"/>
      <c r="GDM1" s="41"/>
      <c r="GDN1" s="41"/>
      <c r="GDO1" s="41"/>
      <c r="GDP1" s="41"/>
      <c r="GDQ1" s="41"/>
      <c r="GDR1" s="41"/>
      <c r="GDS1" s="41"/>
      <c r="GDT1" s="41"/>
      <c r="GDU1" s="41"/>
      <c r="GDV1" s="41"/>
      <c r="GDW1" s="41"/>
      <c r="GDX1" s="41"/>
      <c r="GDY1" s="41"/>
      <c r="GDZ1" s="41"/>
      <c r="GEA1" s="41"/>
      <c r="GEB1" s="41"/>
      <c r="GEC1" s="41"/>
      <c r="GED1" s="41"/>
      <c r="GEE1" s="41"/>
      <c r="GEF1" s="41"/>
      <c r="GEG1" s="41"/>
      <c r="GEH1" s="41"/>
      <c r="GEI1" s="41"/>
      <c r="GEJ1" s="41"/>
      <c r="GEK1" s="41"/>
      <c r="GEL1" s="41"/>
      <c r="GEM1" s="41"/>
      <c r="GEN1" s="41"/>
      <c r="GEO1" s="41"/>
      <c r="GEP1" s="41"/>
      <c r="GEQ1" s="41"/>
      <c r="GER1" s="41"/>
      <c r="GES1" s="41"/>
      <c r="GET1" s="41"/>
      <c r="GEU1" s="41"/>
      <c r="GEV1" s="41"/>
      <c r="GEW1" s="41"/>
      <c r="GEX1" s="41"/>
      <c r="GEY1" s="41"/>
      <c r="GEZ1" s="41"/>
      <c r="GFA1" s="41"/>
      <c r="GFB1" s="41"/>
      <c r="GFC1" s="41"/>
      <c r="GFD1" s="41"/>
      <c r="GFE1" s="41"/>
      <c r="GFF1" s="41"/>
      <c r="GFG1" s="41"/>
      <c r="GFH1" s="41"/>
      <c r="GFI1" s="41"/>
      <c r="GFJ1" s="41"/>
      <c r="GFK1" s="41"/>
      <c r="GFL1" s="41"/>
      <c r="GFM1" s="41"/>
      <c r="GFN1" s="41"/>
      <c r="GFO1" s="41"/>
      <c r="GFP1" s="41"/>
      <c r="GFQ1" s="41"/>
      <c r="GFR1" s="41"/>
      <c r="GFS1" s="41"/>
      <c r="GFT1" s="41"/>
      <c r="GFU1" s="41"/>
      <c r="GFV1" s="41"/>
      <c r="GFW1" s="41"/>
      <c r="GFX1" s="41"/>
      <c r="GFY1" s="41"/>
      <c r="GFZ1" s="41"/>
      <c r="GGA1" s="41"/>
      <c r="GGB1" s="41"/>
      <c r="GGC1" s="41"/>
      <c r="GGD1" s="41"/>
      <c r="GGE1" s="41"/>
      <c r="GGF1" s="41"/>
      <c r="GGG1" s="41"/>
      <c r="GGH1" s="41"/>
      <c r="GGI1" s="41"/>
      <c r="GGJ1" s="41"/>
      <c r="GGK1" s="41"/>
      <c r="GGL1" s="41"/>
      <c r="GGM1" s="41"/>
      <c r="GGN1" s="41"/>
      <c r="GGO1" s="41"/>
      <c r="GGP1" s="41"/>
      <c r="GGQ1" s="41"/>
      <c r="GGR1" s="41"/>
      <c r="GGS1" s="41"/>
      <c r="GGT1" s="41"/>
      <c r="GGU1" s="41"/>
      <c r="GGV1" s="41"/>
      <c r="GGW1" s="41"/>
      <c r="GGX1" s="41"/>
      <c r="GGY1" s="41"/>
      <c r="GGZ1" s="41"/>
      <c r="GHA1" s="41"/>
      <c r="GHB1" s="41"/>
      <c r="GHC1" s="41"/>
      <c r="GHD1" s="41"/>
      <c r="GHE1" s="41"/>
      <c r="GHF1" s="41"/>
      <c r="GHG1" s="41"/>
      <c r="GHH1" s="41"/>
      <c r="GHI1" s="41"/>
      <c r="GHJ1" s="41"/>
      <c r="GHK1" s="41"/>
      <c r="GHL1" s="41"/>
      <c r="GHM1" s="41"/>
      <c r="GHN1" s="41"/>
      <c r="GHO1" s="41"/>
      <c r="GHP1" s="41"/>
      <c r="GHQ1" s="41"/>
      <c r="GHR1" s="41"/>
      <c r="GHS1" s="41"/>
      <c r="GHT1" s="41"/>
      <c r="GHU1" s="41"/>
      <c r="GHV1" s="41"/>
      <c r="GHW1" s="41"/>
      <c r="GHX1" s="41"/>
      <c r="GHY1" s="41"/>
      <c r="GHZ1" s="41"/>
      <c r="GIA1" s="41"/>
      <c r="GIB1" s="41"/>
      <c r="GIC1" s="41"/>
      <c r="GID1" s="41"/>
      <c r="GIE1" s="41"/>
      <c r="GIF1" s="41"/>
      <c r="GIG1" s="41"/>
      <c r="GIH1" s="41"/>
      <c r="GII1" s="41"/>
      <c r="GIJ1" s="41"/>
      <c r="GIK1" s="41"/>
      <c r="GIL1" s="41"/>
      <c r="GIM1" s="41"/>
      <c r="GIN1" s="41"/>
      <c r="GIO1" s="41"/>
      <c r="GIP1" s="41"/>
      <c r="GIQ1" s="41"/>
      <c r="GIR1" s="41"/>
      <c r="GIS1" s="41"/>
      <c r="GIT1" s="41"/>
      <c r="GIU1" s="41"/>
      <c r="GIV1" s="41"/>
      <c r="GIW1" s="41"/>
      <c r="GIX1" s="41"/>
      <c r="GIY1" s="41"/>
      <c r="GIZ1" s="41"/>
      <c r="GJA1" s="41"/>
      <c r="GJB1" s="41"/>
      <c r="GJC1" s="41"/>
      <c r="GJD1" s="41"/>
      <c r="GJE1" s="41"/>
      <c r="GJF1" s="41"/>
      <c r="GJG1" s="41"/>
      <c r="GJH1" s="41"/>
      <c r="GJI1" s="41"/>
      <c r="GJJ1" s="41"/>
      <c r="GJK1" s="41"/>
      <c r="GJL1" s="41"/>
      <c r="GJM1" s="41"/>
      <c r="GJN1" s="41"/>
      <c r="GJO1" s="41"/>
      <c r="GJP1" s="41"/>
      <c r="GJQ1" s="41"/>
      <c r="GJR1" s="41"/>
      <c r="GJS1" s="41"/>
      <c r="GJT1" s="41"/>
      <c r="GJU1" s="41"/>
      <c r="GJV1" s="41"/>
      <c r="GJW1" s="41"/>
      <c r="GJX1" s="41"/>
      <c r="GJY1" s="41"/>
      <c r="GJZ1" s="41"/>
      <c r="GKA1" s="41"/>
      <c r="GKB1" s="41"/>
      <c r="GKC1" s="41"/>
      <c r="GKD1" s="41"/>
      <c r="GKE1" s="41"/>
      <c r="GKF1" s="41"/>
      <c r="GKG1" s="41"/>
      <c r="GKH1" s="41"/>
      <c r="GKI1" s="41"/>
      <c r="GKJ1" s="41"/>
      <c r="GKK1" s="41"/>
      <c r="GKL1" s="41"/>
      <c r="GKM1" s="41"/>
      <c r="GKN1" s="41"/>
      <c r="GKO1" s="41"/>
      <c r="GKP1" s="41"/>
      <c r="GKQ1" s="41"/>
      <c r="GKR1" s="41"/>
      <c r="GKS1" s="41"/>
      <c r="GKT1" s="41"/>
      <c r="GKU1" s="41"/>
      <c r="GKV1" s="41"/>
      <c r="GKW1" s="41"/>
      <c r="GKX1" s="41"/>
      <c r="GKY1" s="41"/>
      <c r="GKZ1" s="41"/>
      <c r="GLA1" s="41"/>
      <c r="GLB1" s="41"/>
      <c r="GLC1" s="41"/>
      <c r="GLD1" s="41"/>
      <c r="GLE1" s="41"/>
      <c r="GLF1" s="41"/>
      <c r="GLG1" s="41"/>
      <c r="GLH1" s="41"/>
      <c r="GLI1" s="41"/>
      <c r="GLJ1" s="41"/>
      <c r="GLK1" s="41"/>
      <c r="GLL1" s="41"/>
      <c r="GLM1" s="41"/>
      <c r="GLN1" s="41"/>
      <c r="GLO1" s="41"/>
      <c r="GLP1" s="41"/>
      <c r="GLQ1" s="41"/>
      <c r="GLR1" s="41"/>
      <c r="GLS1" s="41"/>
      <c r="GLT1" s="41"/>
      <c r="GLU1" s="41"/>
      <c r="GLV1" s="41"/>
      <c r="GLW1" s="41"/>
      <c r="GLX1" s="41"/>
      <c r="GLY1" s="41"/>
      <c r="GLZ1" s="41"/>
      <c r="GMA1" s="41"/>
      <c r="GMB1" s="41"/>
      <c r="GMC1" s="41"/>
      <c r="GMD1" s="41"/>
      <c r="GME1" s="41"/>
      <c r="GMF1" s="41"/>
      <c r="GMG1" s="41"/>
      <c r="GMH1" s="41"/>
      <c r="GMI1" s="41"/>
      <c r="GMJ1" s="41"/>
      <c r="GMK1" s="41"/>
      <c r="GML1" s="41"/>
      <c r="GMM1" s="41"/>
      <c r="GMN1" s="41"/>
      <c r="GMO1" s="41"/>
      <c r="GMP1" s="41"/>
      <c r="GMQ1" s="41"/>
      <c r="GMR1" s="41"/>
      <c r="GMS1" s="41"/>
      <c r="GMT1" s="41"/>
      <c r="GMU1" s="41"/>
      <c r="GMV1" s="41"/>
      <c r="GMW1" s="41"/>
      <c r="GMX1" s="41"/>
      <c r="GMY1" s="41"/>
      <c r="GMZ1" s="41"/>
      <c r="GNA1" s="41"/>
      <c r="GNB1" s="41"/>
      <c r="GNC1" s="41"/>
      <c r="GND1" s="41"/>
      <c r="GNE1" s="41"/>
      <c r="GNF1" s="41"/>
      <c r="GNG1" s="41"/>
      <c r="GNH1" s="41"/>
      <c r="GNI1" s="41"/>
      <c r="GNJ1" s="41"/>
      <c r="GNK1" s="41"/>
      <c r="GNL1" s="41"/>
      <c r="GNM1" s="41"/>
      <c r="GNN1" s="41"/>
      <c r="GNO1" s="41"/>
      <c r="GNP1" s="41"/>
      <c r="GNQ1" s="41"/>
      <c r="GNR1" s="41"/>
      <c r="GNS1" s="41"/>
      <c r="GNT1" s="41"/>
      <c r="GNU1" s="41"/>
      <c r="GNV1" s="41"/>
      <c r="GNW1" s="41"/>
      <c r="GNX1" s="41"/>
      <c r="GNY1" s="41"/>
      <c r="GNZ1" s="41"/>
      <c r="GOA1" s="41"/>
      <c r="GOB1" s="41"/>
      <c r="GOC1" s="41"/>
      <c r="GOD1" s="41"/>
      <c r="GOE1" s="41"/>
      <c r="GOF1" s="41"/>
      <c r="GOG1" s="41"/>
      <c r="GOH1" s="41"/>
      <c r="GOI1" s="41"/>
      <c r="GOJ1" s="41"/>
      <c r="GOK1" s="41"/>
      <c r="GOL1" s="41"/>
      <c r="GOM1" s="41"/>
      <c r="GON1" s="41"/>
      <c r="GOO1" s="41"/>
      <c r="GOP1" s="41"/>
      <c r="GOQ1" s="41"/>
      <c r="GOR1" s="41"/>
      <c r="GOS1" s="41"/>
      <c r="GOT1" s="41"/>
      <c r="GOU1" s="41"/>
      <c r="GOV1" s="41"/>
      <c r="GOW1" s="41"/>
      <c r="GOX1" s="41"/>
      <c r="GOY1" s="41"/>
      <c r="GOZ1" s="41"/>
      <c r="GPA1" s="41"/>
      <c r="GPB1" s="41"/>
      <c r="GPC1" s="41"/>
      <c r="GPD1" s="41"/>
      <c r="GPE1" s="41"/>
      <c r="GPF1" s="41"/>
      <c r="GPG1" s="41"/>
      <c r="GPH1" s="41"/>
      <c r="GPI1" s="41"/>
      <c r="GPJ1" s="41"/>
      <c r="GPK1" s="41"/>
      <c r="GPL1" s="41"/>
      <c r="GPM1" s="41"/>
      <c r="GPN1" s="41"/>
      <c r="GPO1" s="41"/>
      <c r="GPP1" s="41"/>
      <c r="GPQ1" s="41"/>
      <c r="GPR1" s="41"/>
      <c r="GPS1" s="41"/>
      <c r="GPT1" s="41"/>
      <c r="GPU1" s="41"/>
      <c r="GPV1" s="41"/>
      <c r="GPW1" s="41"/>
      <c r="GPX1" s="41"/>
      <c r="GPY1" s="41"/>
      <c r="GPZ1" s="41"/>
      <c r="GQA1" s="41"/>
      <c r="GQB1" s="41"/>
      <c r="GQC1" s="41"/>
      <c r="GQD1" s="41"/>
      <c r="GQE1" s="41"/>
      <c r="GQF1" s="41"/>
      <c r="GQG1" s="41"/>
      <c r="GQH1" s="41"/>
      <c r="GQI1" s="41"/>
      <c r="GQJ1" s="41"/>
      <c r="GQK1" s="41"/>
      <c r="GQL1" s="41"/>
      <c r="GQM1" s="41"/>
      <c r="GQN1" s="41"/>
      <c r="GQO1" s="41"/>
      <c r="GQP1" s="41"/>
      <c r="GQQ1" s="41"/>
      <c r="GQR1" s="41"/>
      <c r="GQS1" s="41"/>
      <c r="GQT1" s="41"/>
      <c r="GQU1" s="41"/>
      <c r="GQV1" s="41"/>
      <c r="GQW1" s="41"/>
      <c r="GQX1" s="41"/>
      <c r="GQY1" s="41"/>
      <c r="GQZ1" s="41"/>
      <c r="GRA1" s="41"/>
      <c r="GRB1" s="41"/>
      <c r="GRC1" s="41"/>
      <c r="GRD1" s="41"/>
      <c r="GRE1" s="41"/>
      <c r="GRF1" s="41"/>
      <c r="GRG1" s="41"/>
      <c r="GRH1" s="41"/>
      <c r="GRI1" s="41"/>
      <c r="GRJ1" s="41"/>
      <c r="GRK1" s="41"/>
      <c r="GRL1" s="41"/>
      <c r="GRM1" s="41"/>
      <c r="GRN1" s="41"/>
      <c r="GRO1" s="41"/>
      <c r="GRP1" s="41"/>
      <c r="GRQ1" s="41"/>
      <c r="GRR1" s="41"/>
      <c r="GRS1" s="41"/>
      <c r="GRT1" s="41"/>
      <c r="GRU1" s="41"/>
      <c r="GRV1" s="41"/>
      <c r="GRW1" s="41"/>
      <c r="GRX1" s="41"/>
      <c r="GRY1" s="41"/>
      <c r="GRZ1" s="41"/>
      <c r="GSA1" s="41"/>
      <c r="GSB1" s="41"/>
      <c r="GSC1" s="41"/>
      <c r="GSD1" s="41"/>
      <c r="GSE1" s="41"/>
      <c r="GSF1" s="41"/>
      <c r="GSG1" s="41"/>
      <c r="GSH1" s="41"/>
      <c r="GSI1" s="41"/>
      <c r="GSJ1" s="41"/>
      <c r="GSK1" s="41"/>
      <c r="GSL1" s="41"/>
      <c r="GSM1" s="41"/>
      <c r="GSN1" s="41"/>
      <c r="GSO1" s="41"/>
      <c r="GSP1" s="41"/>
      <c r="GSQ1" s="41"/>
      <c r="GSR1" s="41"/>
      <c r="GSS1" s="41"/>
      <c r="GST1" s="41"/>
      <c r="GSU1" s="41"/>
      <c r="GSV1" s="41"/>
      <c r="GSW1" s="41"/>
      <c r="GSX1" s="41"/>
      <c r="GSY1" s="41"/>
      <c r="GSZ1" s="41"/>
      <c r="GTA1" s="41"/>
      <c r="GTB1" s="41"/>
      <c r="GTC1" s="41"/>
      <c r="GTD1" s="41"/>
      <c r="GTE1" s="41"/>
      <c r="GTF1" s="41"/>
      <c r="GTG1" s="41"/>
      <c r="GTH1" s="41"/>
      <c r="GTI1" s="41"/>
      <c r="GTJ1" s="41"/>
      <c r="GTK1" s="41"/>
      <c r="GTL1" s="41"/>
      <c r="GTM1" s="41"/>
      <c r="GTN1" s="41"/>
      <c r="GTO1" s="41"/>
      <c r="GTP1" s="41"/>
      <c r="GTQ1" s="41"/>
      <c r="GTR1" s="41"/>
      <c r="GTS1" s="41"/>
      <c r="GTT1" s="41"/>
      <c r="GTU1" s="41"/>
      <c r="GTV1" s="41"/>
      <c r="GTW1" s="41"/>
      <c r="GTX1" s="41"/>
      <c r="GTY1" s="41"/>
      <c r="GTZ1" s="41"/>
      <c r="GUA1" s="41"/>
      <c r="GUB1" s="41"/>
      <c r="GUC1" s="41"/>
      <c r="GUD1" s="41"/>
      <c r="GUE1" s="41"/>
      <c r="GUF1" s="41"/>
      <c r="GUG1" s="41"/>
      <c r="GUH1" s="41"/>
      <c r="GUI1" s="41"/>
      <c r="GUJ1" s="41"/>
      <c r="GUK1" s="41"/>
      <c r="GUL1" s="41"/>
      <c r="GUM1" s="41"/>
      <c r="GUN1" s="41"/>
      <c r="GUO1" s="41"/>
      <c r="GUP1" s="41"/>
      <c r="GUQ1" s="41"/>
      <c r="GUR1" s="41"/>
      <c r="GUS1" s="41"/>
      <c r="GUT1" s="41"/>
      <c r="GUU1" s="41"/>
      <c r="GUV1" s="41"/>
      <c r="GUW1" s="41"/>
      <c r="GUX1" s="41"/>
      <c r="GUY1" s="41"/>
      <c r="GUZ1" s="41"/>
      <c r="GVA1" s="41"/>
      <c r="GVB1" s="41"/>
      <c r="GVC1" s="41"/>
      <c r="GVD1" s="41"/>
      <c r="GVE1" s="41"/>
      <c r="GVF1" s="41"/>
      <c r="GVG1" s="41"/>
      <c r="GVH1" s="41"/>
      <c r="GVI1" s="41"/>
      <c r="GVJ1" s="41"/>
      <c r="GVK1" s="41"/>
      <c r="GVL1" s="41"/>
      <c r="GVM1" s="41"/>
      <c r="GVN1" s="41"/>
      <c r="GVO1" s="41"/>
      <c r="GVP1" s="41"/>
      <c r="GVQ1" s="41"/>
      <c r="GVR1" s="41"/>
      <c r="GVS1" s="41"/>
      <c r="GVT1" s="41"/>
      <c r="GVU1" s="41"/>
      <c r="GVV1" s="41"/>
      <c r="GVW1" s="41"/>
      <c r="GVX1" s="41"/>
      <c r="GVY1" s="41"/>
      <c r="GVZ1" s="41"/>
      <c r="GWA1" s="41"/>
      <c r="GWB1" s="41"/>
      <c r="GWC1" s="41"/>
      <c r="GWD1" s="41"/>
      <c r="GWE1" s="41"/>
      <c r="GWF1" s="41"/>
      <c r="GWG1" s="41"/>
      <c r="GWH1" s="41"/>
      <c r="GWI1" s="41"/>
      <c r="GWJ1" s="41"/>
      <c r="GWK1" s="41"/>
      <c r="GWL1" s="41"/>
      <c r="GWM1" s="41"/>
      <c r="GWN1" s="41"/>
      <c r="GWO1" s="41"/>
      <c r="GWP1" s="41"/>
      <c r="GWQ1" s="41"/>
      <c r="GWR1" s="41"/>
      <c r="GWS1" s="41"/>
      <c r="GWT1" s="41"/>
      <c r="GWU1" s="41"/>
      <c r="GWV1" s="41"/>
      <c r="GWW1" s="41"/>
      <c r="GWX1" s="41"/>
      <c r="GWY1" s="41"/>
      <c r="GWZ1" s="41"/>
      <c r="GXA1" s="41"/>
      <c r="GXB1" s="41"/>
      <c r="GXC1" s="41"/>
      <c r="GXD1" s="41"/>
      <c r="GXE1" s="41"/>
      <c r="GXF1" s="41"/>
      <c r="GXG1" s="41"/>
      <c r="GXH1" s="41"/>
      <c r="GXI1" s="41"/>
      <c r="GXJ1" s="41"/>
      <c r="GXK1" s="41"/>
      <c r="GXL1" s="41"/>
      <c r="GXM1" s="41"/>
      <c r="GXN1" s="41"/>
      <c r="GXO1" s="41"/>
      <c r="GXP1" s="41"/>
      <c r="GXQ1" s="41"/>
      <c r="GXR1" s="41"/>
      <c r="GXS1" s="41"/>
      <c r="GXT1" s="41"/>
      <c r="GXU1" s="41"/>
      <c r="GXV1" s="41"/>
      <c r="GXW1" s="41"/>
      <c r="GXX1" s="41"/>
      <c r="GXY1" s="41"/>
      <c r="GXZ1" s="41"/>
      <c r="GYA1" s="41"/>
      <c r="GYB1" s="41"/>
      <c r="GYC1" s="41"/>
      <c r="GYD1" s="41"/>
      <c r="GYE1" s="41"/>
      <c r="GYF1" s="41"/>
      <c r="GYG1" s="41"/>
      <c r="GYH1" s="41"/>
      <c r="GYI1" s="41"/>
      <c r="GYJ1" s="41"/>
      <c r="GYK1" s="41"/>
      <c r="GYL1" s="41"/>
      <c r="GYM1" s="41"/>
      <c r="GYN1" s="41"/>
      <c r="GYO1" s="41"/>
      <c r="GYP1" s="41"/>
      <c r="GYQ1" s="41"/>
      <c r="GYR1" s="41"/>
      <c r="GYS1" s="41"/>
      <c r="GYT1" s="41"/>
      <c r="GYU1" s="41"/>
      <c r="GYV1" s="41"/>
      <c r="GYW1" s="41"/>
      <c r="GYX1" s="41"/>
      <c r="GYY1" s="41"/>
      <c r="GYZ1" s="41"/>
      <c r="GZA1" s="41"/>
      <c r="GZB1" s="41"/>
      <c r="GZC1" s="41"/>
      <c r="GZD1" s="41"/>
      <c r="GZE1" s="41"/>
      <c r="GZF1" s="41"/>
      <c r="GZG1" s="41"/>
      <c r="GZH1" s="41"/>
      <c r="GZI1" s="41"/>
      <c r="GZJ1" s="41"/>
      <c r="GZK1" s="41"/>
      <c r="GZL1" s="41"/>
      <c r="GZM1" s="41"/>
      <c r="GZN1" s="41"/>
      <c r="GZO1" s="41"/>
      <c r="GZP1" s="41"/>
      <c r="GZQ1" s="41"/>
      <c r="GZR1" s="41"/>
      <c r="GZS1" s="41"/>
      <c r="GZT1" s="41"/>
      <c r="GZU1" s="41"/>
      <c r="GZV1" s="41"/>
      <c r="GZW1" s="41"/>
      <c r="GZX1" s="41"/>
      <c r="GZY1" s="41"/>
      <c r="GZZ1" s="41"/>
      <c r="HAA1" s="41"/>
      <c r="HAB1" s="41"/>
      <c r="HAC1" s="41"/>
      <c r="HAD1" s="41"/>
      <c r="HAE1" s="41"/>
      <c r="HAF1" s="41"/>
      <c r="HAG1" s="41"/>
      <c r="HAH1" s="41"/>
      <c r="HAI1" s="41"/>
      <c r="HAJ1" s="41"/>
      <c r="HAK1" s="41"/>
      <c r="HAL1" s="41"/>
      <c r="HAM1" s="41"/>
      <c r="HAN1" s="41"/>
      <c r="HAO1" s="41"/>
      <c r="HAP1" s="41"/>
      <c r="HAQ1" s="41"/>
      <c r="HAR1" s="41"/>
      <c r="HAS1" s="41"/>
      <c r="HAT1" s="41"/>
      <c r="HAU1" s="41"/>
      <c r="HAV1" s="41"/>
      <c r="HAW1" s="41"/>
      <c r="HAX1" s="41"/>
      <c r="HAY1" s="41"/>
      <c r="HAZ1" s="41"/>
      <c r="HBA1" s="41"/>
      <c r="HBB1" s="41"/>
      <c r="HBC1" s="41"/>
      <c r="HBD1" s="41"/>
      <c r="HBE1" s="41"/>
      <c r="HBF1" s="41"/>
      <c r="HBG1" s="41"/>
      <c r="HBH1" s="41"/>
      <c r="HBI1" s="41"/>
      <c r="HBJ1" s="41"/>
      <c r="HBK1" s="41"/>
      <c r="HBL1" s="41"/>
      <c r="HBM1" s="41"/>
      <c r="HBN1" s="41"/>
      <c r="HBO1" s="41"/>
      <c r="HBP1" s="41"/>
      <c r="HBQ1" s="41"/>
      <c r="HBR1" s="41"/>
      <c r="HBS1" s="41"/>
      <c r="HBT1" s="41"/>
      <c r="HBU1" s="41"/>
      <c r="HBV1" s="41"/>
      <c r="HBW1" s="41"/>
      <c r="HBX1" s="41"/>
      <c r="HBY1" s="41"/>
      <c r="HBZ1" s="41"/>
      <c r="HCA1" s="41"/>
      <c r="HCB1" s="41"/>
      <c r="HCC1" s="41"/>
      <c r="HCD1" s="41"/>
      <c r="HCE1" s="41"/>
      <c r="HCF1" s="41"/>
      <c r="HCG1" s="41"/>
      <c r="HCH1" s="41"/>
      <c r="HCI1" s="41"/>
      <c r="HCJ1" s="41"/>
      <c r="HCK1" s="41"/>
      <c r="HCL1" s="41"/>
      <c r="HCM1" s="41"/>
      <c r="HCN1" s="41"/>
      <c r="HCO1" s="41"/>
      <c r="HCP1" s="41"/>
      <c r="HCQ1" s="41"/>
      <c r="HCR1" s="41"/>
      <c r="HCS1" s="41"/>
      <c r="HCT1" s="41"/>
      <c r="HCU1" s="41"/>
      <c r="HCV1" s="41"/>
      <c r="HCW1" s="41"/>
      <c r="HCX1" s="41"/>
      <c r="HCY1" s="41"/>
      <c r="HCZ1" s="41"/>
      <c r="HDA1" s="41"/>
      <c r="HDB1" s="41"/>
      <c r="HDC1" s="41"/>
      <c r="HDD1" s="41"/>
      <c r="HDE1" s="41"/>
      <c r="HDF1" s="41"/>
      <c r="HDG1" s="41"/>
      <c r="HDH1" s="41"/>
      <c r="HDI1" s="41"/>
      <c r="HDJ1" s="41"/>
      <c r="HDK1" s="41"/>
      <c r="HDL1" s="41"/>
      <c r="HDM1" s="41"/>
      <c r="HDN1" s="41"/>
      <c r="HDO1" s="41"/>
      <c r="HDP1" s="41"/>
      <c r="HDQ1" s="41"/>
      <c r="HDR1" s="41"/>
      <c r="HDS1" s="41"/>
      <c r="HDT1" s="41"/>
      <c r="HDU1" s="41"/>
      <c r="HDV1" s="41"/>
      <c r="HDW1" s="41"/>
      <c r="HDX1" s="41"/>
      <c r="HDY1" s="41"/>
      <c r="HDZ1" s="41"/>
      <c r="HEA1" s="41"/>
      <c r="HEB1" s="41"/>
      <c r="HEC1" s="41"/>
      <c r="HED1" s="41"/>
      <c r="HEE1" s="41"/>
      <c r="HEF1" s="41"/>
      <c r="HEG1" s="41"/>
      <c r="HEH1" s="41"/>
      <c r="HEI1" s="41"/>
      <c r="HEJ1" s="41"/>
      <c r="HEK1" s="41"/>
      <c r="HEL1" s="41"/>
      <c r="HEM1" s="41"/>
      <c r="HEN1" s="41"/>
      <c r="HEO1" s="41"/>
      <c r="HEP1" s="41"/>
      <c r="HEQ1" s="41"/>
      <c r="HER1" s="41"/>
      <c r="HES1" s="41"/>
      <c r="HET1" s="41"/>
      <c r="HEU1" s="41"/>
      <c r="HEV1" s="41"/>
      <c r="HEW1" s="41"/>
      <c r="HEX1" s="41"/>
      <c r="HEY1" s="41"/>
      <c r="HEZ1" s="41"/>
      <c r="HFA1" s="41"/>
      <c r="HFB1" s="41"/>
      <c r="HFC1" s="41"/>
      <c r="HFD1" s="41"/>
      <c r="HFE1" s="41"/>
      <c r="HFF1" s="41"/>
      <c r="HFG1" s="41"/>
      <c r="HFH1" s="41"/>
      <c r="HFI1" s="41"/>
      <c r="HFJ1" s="41"/>
      <c r="HFK1" s="41"/>
      <c r="HFL1" s="41"/>
      <c r="HFM1" s="41"/>
      <c r="HFN1" s="41"/>
      <c r="HFO1" s="41"/>
      <c r="HFP1" s="41"/>
      <c r="HFQ1" s="41"/>
      <c r="HFR1" s="41"/>
      <c r="HFS1" s="41"/>
      <c r="HFT1" s="41"/>
      <c r="HFU1" s="41"/>
      <c r="HFV1" s="41"/>
      <c r="HFW1" s="41"/>
      <c r="HFX1" s="41"/>
      <c r="HFY1" s="41"/>
      <c r="HFZ1" s="41"/>
      <c r="HGA1" s="41"/>
      <c r="HGB1" s="41"/>
      <c r="HGC1" s="41"/>
      <c r="HGD1" s="41"/>
      <c r="HGE1" s="41"/>
      <c r="HGF1" s="41"/>
      <c r="HGG1" s="41"/>
      <c r="HGH1" s="41"/>
      <c r="HGI1" s="41"/>
      <c r="HGJ1" s="41"/>
      <c r="HGK1" s="41"/>
      <c r="HGL1" s="41"/>
      <c r="HGM1" s="41"/>
      <c r="HGN1" s="41"/>
      <c r="HGO1" s="41"/>
      <c r="HGP1" s="41"/>
      <c r="HGQ1" s="41"/>
      <c r="HGR1" s="41"/>
      <c r="HGS1" s="41"/>
      <c r="HGT1" s="41"/>
      <c r="HGU1" s="41"/>
      <c r="HGV1" s="41"/>
      <c r="HGW1" s="41"/>
      <c r="HGX1" s="41"/>
      <c r="HGY1" s="41"/>
      <c r="HGZ1" s="41"/>
      <c r="HHA1" s="41"/>
      <c r="HHB1" s="41"/>
      <c r="HHC1" s="41"/>
      <c r="HHD1" s="41"/>
      <c r="HHE1" s="41"/>
      <c r="HHF1" s="41"/>
      <c r="HHG1" s="41"/>
      <c r="HHH1" s="41"/>
      <c r="HHI1" s="41"/>
      <c r="HHJ1" s="41"/>
      <c r="HHK1" s="41"/>
      <c r="HHL1" s="41"/>
      <c r="HHM1" s="41"/>
      <c r="HHN1" s="41"/>
      <c r="HHO1" s="41"/>
      <c r="HHP1" s="41"/>
      <c r="HHQ1" s="41"/>
      <c r="HHR1" s="41"/>
      <c r="HHS1" s="41"/>
      <c r="HHT1" s="41"/>
      <c r="HHU1" s="41"/>
      <c r="HHV1" s="41"/>
      <c r="HHW1" s="41"/>
      <c r="HHX1" s="41"/>
      <c r="HHY1" s="41"/>
      <c r="HHZ1" s="41"/>
      <c r="HIA1" s="41"/>
      <c r="HIB1" s="41"/>
      <c r="HIC1" s="41"/>
      <c r="HID1" s="41"/>
      <c r="HIE1" s="41"/>
      <c r="HIF1" s="41"/>
      <c r="HIG1" s="41"/>
      <c r="HIH1" s="41"/>
      <c r="HII1" s="41"/>
      <c r="HIJ1" s="41"/>
      <c r="HIK1" s="41"/>
      <c r="HIL1" s="41"/>
      <c r="HIM1" s="41"/>
      <c r="HIN1" s="41"/>
      <c r="HIO1" s="41"/>
      <c r="HIP1" s="41"/>
      <c r="HIQ1" s="41"/>
      <c r="HIR1" s="41"/>
      <c r="HIS1" s="41"/>
      <c r="HIT1" s="41"/>
      <c r="HIU1" s="41"/>
      <c r="HIV1" s="41"/>
      <c r="HIW1" s="41"/>
      <c r="HIX1" s="41"/>
      <c r="HIY1" s="41"/>
      <c r="HIZ1" s="41"/>
      <c r="HJA1" s="41"/>
      <c r="HJB1" s="41"/>
      <c r="HJC1" s="41"/>
      <c r="HJD1" s="41"/>
      <c r="HJE1" s="41"/>
      <c r="HJF1" s="41"/>
      <c r="HJG1" s="41"/>
      <c r="HJH1" s="41"/>
      <c r="HJI1" s="41"/>
      <c r="HJJ1" s="41"/>
      <c r="HJK1" s="41"/>
      <c r="HJL1" s="41"/>
      <c r="HJM1" s="41"/>
      <c r="HJN1" s="41"/>
      <c r="HJO1" s="41"/>
      <c r="HJP1" s="41"/>
      <c r="HJQ1" s="41"/>
      <c r="HJR1" s="41"/>
      <c r="HJS1" s="41"/>
      <c r="HJT1" s="41"/>
      <c r="HJU1" s="41"/>
      <c r="HJV1" s="41"/>
      <c r="HJW1" s="41"/>
      <c r="HJX1" s="41"/>
      <c r="HJY1" s="41"/>
      <c r="HJZ1" s="41"/>
      <c r="HKA1" s="41"/>
      <c r="HKB1" s="41"/>
      <c r="HKC1" s="41"/>
      <c r="HKD1" s="41"/>
      <c r="HKE1" s="41"/>
      <c r="HKF1" s="41"/>
      <c r="HKG1" s="41"/>
      <c r="HKH1" s="41"/>
      <c r="HKI1" s="41"/>
      <c r="HKJ1" s="41"/>
      <c r="HKK1" s="41"/>
      <c r="HKL1" s="41"/>
      <c r="HKM1" s="41"/>
      <c r="HKN1" s="41"/>
      <c r="HKO1" s="41"/>
      <c r="HKP1" s="41"/>
      <c r="HKQ1" s="41"/>
      <c r="HKR1" s="41"/>
      <c r="HKS1" s="41"/>
      <c r="HKT1" s="41"/>
      <c r="HKU1" s="41"/>
      <c r="HKV1" s="41"/>
      <c r="HKW1" s="41"/>
      <c r="HKX1" s="41"/>
      <c r="HKY1" s="41"/>
      <c r="HKZ1" s="41"/>
      <c r="HLA1" s="41"/>
      <c r="HLB1" s="41"/>
      <c r="HLC1" s="41"/>
      <c r="HLD1" s="41"/>
      <c r="HLE1" s="41"/>
      <c r="HLF1" s="41"/>
      <c r="HLG1" s="41"/>
      <c r="HLH1" s="41"/>
      <c r="HLI1" s="41"/>
      <c r="HLJ1" s="41"/>
      <c r="HLK1" s="41"/>
      <c r="HLL1" s="41"/>
      <c r="HLM1" s="41"/>
      <c r="HLN1" s="41"/>
      <c r="HLO1" s="41"/>
      <c r="HLP1" s="41"/>
      <c r="HLQ1" s="41"/>
      <c r="HLR1" s="41"/>
      <c r="HLS1" s="41"/>
      <c r="HLT1" s="41"/>
      <c r="HLU1" s="41"/>
      <c r="HLV1" s="41"/>
      <c r="HLW1" s="41"/>
      <c r="HLX1" s="41"/>
      <c r="HLY1" s="41"/>
      <c r="HLZ1" s="41"/>
      <c r="HMA1" s="41"/>
      <c r="HMB1" s="41"/>
      <c r="HMC1" s="41"/>
      <c r="HMD1" s="41"/>
      <c r="HME1" s="41"/>
      <c r="HMF1" s="41"/>
      <c r="HMG1" s="41"/>
      <c r="HMH1" s="41"/>
      <c r="HMI1" s="41"/>
      <c r="HMJ1" s="41"/>
      <c r="HMK1" s="41"/>
      <c r="HML1" s="41"/>
      <c r="HMM1" s="41"/>
      <c r="HMN1" s="41"/>
      <c r="HMO1" s="41"/>
      <c r="HMP1" s="41"/>
      <c r="HMQ1" s="41"/>
      <c r="HMR1" s="41"/>
      <c r="HMS1" s="41"/>
      <c r="HMT1" s="41"/>
      <c r="HMU1" s="41"/>
      <c r="HMV1" s="41"/>
      <c r="HMW1" s="41"/>
      <c r="HMX1" s="41"/>
      <c r="HMY1" s="41"/>
      <c r="HMZ1" s="41"/>
      <c r="HNA1" s="41"/>
      <c r="HNB1" s="41"/>
      <c r="HNC1" s="41"/>
      <c r="HND1" s="41"/>
      <c r="HNE1" s="41"/>
      <c r="HNF1" s="41"/>
      <c r="HNG1" s="41"/>
      <c r="HNH1" s="41"/>
      <c r="HNI1" s="41"/>
      <c r="HNJ1" s="41"/>
      <c r="HNK1" s="41"/>
      <c r="HNL1" s="41"/>
      <c r="HNM1" s="41"/>
      <c r="HNN1" s="41"/>
      <c r="HNO1" s="41"/>
      <c r="HNP1" s="41"/>
      <c r="HNQ1" s="41"/>
      <c r="HNR1" s="41"/>
      <c r="HNS1" s="41"/>
      <c r="HNT1" s="41"/>
      <c r="HNU1" s="41"/>
      <c r="HNV1" s="41"/>
      <c r="HNW1" s="41"/>
      <c r="HNX1" s="41"/>
      <c r="HNY1" s="41"/>
      <c r="HNZ1" s="41"/>
      <c r="HOA1" s="41"/>
      <c r="HOB1" s="41"/>
      <c r="HOC1" s="41"/>
      <c r="HOD1" s="41"/>
      <c r="HOE1" s="41"/>
      <c r="HOF1" s="41"/>
      <c r="HOG1" s="41"/>
      <c r="HOH1" s="41"/>
      <c r="HOI1" s="41"/>
      <c r="HOJ1" s="41"/>
      <c r="HOK1" s="41"/>
      <c r="HOL1" s="41"/>
      <c r="HOM1" s="41"/>
      <c r="HON1" s="41"/>
      <c r="HOO1" s="41"/>
      <c r="HOP1" s="41"/>
      <c r="HOQ1" s="41"/>
      <c r="HOR1" s="41"/>
      <c r="HOS1" s="41"/>
      <c r="HOT1" s="41"/>
      <c r="HOU1" s="41"/>
      <c r="HOV1" s="41"/>
      <c r="HOW1" s="41"/>
      <c r="HOX1" s="41"/>
      <c r="HOY1" s="41"/>
      <c r="HOZ1" s="41"/>
      <c r="HPA1" s="41"/>
      <c r="HPB1" s="41"/>
      <c r="HPC1" s="41"/>
      <c r="HPD1" s="41"/>
      <c r="HPE1" s="41"/>
      <c r="HPF1" s="41"/>
      <c r="HPG1" s="41"/>
      <c r="HPH1" s="41"/>
      <c r="HPI1" s="41"/>
      <c r="HPJ1" s="41"/>
      <c r="HPK1" s="41"/>
      <c r="HPL1" s="41"/>
      <c r="HPM1" s="41"/>
      <c r="HPN1" s="41"/>
      <c r="HPO1" s="41"/>
      <c r="HPP1" s="41"/>
      <c r="HPQ1" s="41"/>
      <c r="HPR1" s="41"/>
      <c r="HPS1" s="41"/>
      <c r="HPT1" s="41"/>
      <c r="HPU1" s="41"/>
      <c r="HPV1" s="41"/>
      <c r="HPW1" s="41"/>
      <c r="HPX1" s="41"/>
      <c r="HPY1" s="41"/>
      <c r="HPZ1" s="41"/>
      <c r="HQA1" s="41"/>
      <c r="HQB1" s="41"/>
      <c r="HQC1" s="41"/>
      <c r="HQD1" s="41"/>
      <c r="HQE1" s="41"/>
      <c r="HQF1" s="41"/>
      <c r="HQG1" s="41"/>
      <c r="HQH1" s="41"/>
      <c r="HQI1" s="41"/>
      <c r="HQJ1" s="41"/>
      <c r="HQK1" s="41"/>
      <c r="HQL1" s="41"/>
      <c r="HQM1" s="41"/>
      <c r="HQN1" s="41"/>
      <c r="HQO1" s="41"/>
      <c r="HQP1" s="41"/>
      <c r="HQQ1" s="41"/>
      <c r="HQR1" s="41"/>
      <c r="HQS1" s="41"/>
      <c r="HQT1" s="41"/>
      <c r="HQU1" s="41"/>
      <c r="HQV1" s="41"/>
      <c r="HQW1" s="41"/>
      <c r="HQX1" s="41"/>
      <c r="HQY1" s="41"/>
      <c r="HQZ1" s="41"/>
      <c r="HRA1" s="41"/>
      <c r="HRB1" s="41"/>
      <c r="HRC1" s="41"/>
      <c r="HRD1" s="41"/>
      <c r="HRE1" s="41"/>
      <c r="HRF1" s="41"/>
      <c r="HRG1" s="41"/>
      <c r="HRH1" s="41"/>
      <c r="HRI1" s="41"/>
      <c r="HRJ1" s="41"/>
      <c r="HRK1" s="41"/>
      <c r="HRL1" s="41"/>
      <c r="HRM1" s="41"/>
      <c r="HRN1" s="41"/>
      <c r="HRO1" s="41"/>
      <c r="HRP1" s="41"/>
      <c r="HRQ1" s="41"/>
      <c r="HRR1" s="41"/>
      <c r="HRS1" s="41"/>
      <c r="HRT1" s="41"/>
      <c r="HRU1" s="41"/>
      <c r="HRV1" s="41"/>
      <c r="HRW1" s="41"/>
      <c r="HRX1" s="41"/>
      <c r="HRY1" s="41"/>
      <c r="HRZ1" s="41"/>
      <c r="HSA1" s="41"/>
      <c r="HSB1" s="41"/>
      <c r="HSC1" s="41"/>
      <c r="HSD1" s="41"/>
      <c r="HSE1" s="41"/>
      <c r="HSF1" s="41"/>
      <c r="HSG1" s="41"/>
      <c r="HSH1" s="41"/>
      <c r="HSI1" s="41"/>
      <c r="HSJ1" s="41"/>
      <c r="HSK1" s="41"/>
      <c r="HSL1" s="41"/>
      <c r="HSM1" s="41"/>
      <c r="HSN1" s="41"/>
      <c r="HSO1" s="41"/>
      <c r="HSP1" s="41"/>
      <c r="HSQ1" s="41"/>
      <c r="HSR1" s="41"/>
      <c r="HSS1" s="41"/>
      <c r="HST1" s="41"/>
      <c r="HSU1" s="41"/>
      <c r="HSV1" s="41"/>
      <c r="HSW1" s="41"/>
      <c r="HSX1" s="41"/>
      <c r="HSY1" s="41"/>
      <c r="HSZ1" s="41"/>
      <c r="HTA1" s="41"/>
      <c r="HTB1" s="41"/>
      <c r="HTC1" s="41"/>
      <c r="HTD1" s="41"/>
      <c r="HTE1" s="41"/>
      <c r="HTF1" s="41"/>
      <c r="HTG1" s="41"/>
      <c r="HTH1" s="41"/>
      <c r="HTI1" s="41"/>
      <c r="HTJ1" s="41"/>
      <c r="HTK1" s="41"/>
      <c r="HTL1" s="41"/>
      <c r="HTM1" s="41"/>
      <c r="HTN1" s="41"/>
      <c r="HTO1" s="41"/>
      <c r="HTP1" s="41"/>
      <c r="HTQ1" s="41"/>
      <c r="HTR1" s="41"/>
      <c r="HTS1" s="41"/>
      <c r="HTT1" s="41"/>
      <c r="HTU1" s="41"/>
      <c r="HTV1" s="41"/>
      <c r="HTW1" s="41"/>
      <c r="HTX1" s="41"/>
      <c r="HTY1" s="41"/>
      <c r="HTZ1" s="41"/>
      <c r="HUA1" s="41"/>
      <c r="HUB1" s="41"/>
      <c r="HUC1" s="41"/>
      <c r="HUD1" s="41"/>
      <c r="HUE1" s="41"/>
      <c r="HUF1" s="41"/>
      <c r="HUG1" s="41"/>
      <c r="HUH1" s="41"/>
      <c r="HUI1" s="41"/>
      <c r="HUJ1" s="41"/>
      <c r="HUK1" s="41"/>
      <c r="HUL1" s="41"/>
      <c r="HUM1" s="41"/>
      <c r="HUN1" s="41"/>
      <c r="HUO1" s="41"/>
      <c r="HUP1" s="41"/>
      <c r="HUQ1" s="41"/>
      <c r="HUR1" s="41"/>
      <c r="HUS1" s="41"/>
      <c r="HUT1" s="41"/>
      <c r="HUU1" s="41"/>
      <c r="HUV1" s="41"/>
      <c r="HUW1" s="41"/>
      <c r="HUX1" s="41"/>
      <c r="HUY1" s="41"/>
      <c r="HUZ1" s="41"/>
      <c r="HVA1" s="41"/>
      <c r="HVB1" s="41"/>
      <c r="HVC1" s="41"/>
      <c r="HVD1" s="41"/>
      <c r="HVE1" s="41"/>
      <c r="HVF1" s="41"/>
      <c r="HVG1" s="41"/>
      <c r="HVH1" s="41"/>
      <c r="HVI1" s="41"/>
      <c r="HVJ1" s="41"/>
      <c r="HVK1" s="41"/>
      <c r="HVL1" s="41"/>
      <c r="HVM1" s="41"/>
      <c r="HVN1" s="41"/>
      <c r="HVO1" s="41"/>
      <c r="HVP1" s="41"/>
      <c r="HVQ1" s="41"/>
      <c r="HVR1" s="41"/>
      <c r="HVS1" s="41"/>
      <c r="HVT1" s="41"/>
      <c r="HVU1" s="41"/>
      <c r="HVV1" s="41"/>
      <c r="HVW1" s="41"/>
      <c r="HVX1" s="41"/>
      <c r="HVY1" s="41"/>
      <c r="HVZ1" s="41"/>
      <c r="HWA1" s="41"/>
      <c r="HWB1" s="41"/>
      <c r="HWC1" s="41"/>
      <c r="HWD1" s="41"/>
      <c r="HWE1" s="41"/>
      <c r="HWF1" s="41"/>
      <c r="HWG1" s="41"/>
      <c r="HWH1" s="41"/>
      <c r="HWI1" s="41"/>
      <c r="HWJ1" s="41"/>
      <c r="HWK1" s="41"/>
      <c r="HWL1" s="41"/>
      <c r="HWM1" s="41"/>
      <c r="HWN1" s="41"/>
      <c r="HWO1" s="41"/>
      <c r="HWP1" s="41"/>
      <c r="HWQ1" s="41"/>
      <c r="HWR1" s="41"/>
      <c r="HWS1" s="41"/>
      <c r="HWT1" s="41"/>
      <c r="HWU1" s="41"/>
      <c r="HWV1" s="41"/>
      <c r="HWW1" s="41"/>
      <c r="HWX1" s="41"/>
      <c r="HWY1" s="41"/>
      <c r="HWZ1" s="41"/>
      <c r="HXA1" s="41"/>
      <c r="HXB1" s="41"/>
      <c r="HXC1" s="41"/>
      <c r="HXD1" s="41"/>
      <c r="HXE1" s="41"/>
      <c r="HXF1" s="41"/>
      <c r="HXG1" s="41"/>
      <c r="HXH1" s="41"/>
      <c r="HXI1" s="41"/>
      <c r="HXJ1" s="41"/>
      <c r="HXK1" s="41"/>
      <c r="HXL1" s="41"/>
      <c r="HXM1" s="41"/>
      <c r="HXN1" s="41"/>
      <c r="HXO1" s="41"/>
      <c r="HXP1" s="41"/>
      <c r="HXQ1" s="41"/>
      <c r="HXR1" s="41"/>
      <c r="HXS1" s="41"/>
      <c r="HXT1" s="41"/>
      <c r="HXU1" s="41"/>
      <c r="HXV1" s="41"/>
      <c r="HXW1" s="41"/>
      <c r="HXX1" s="41"/>
      <c r="HXY1" s="41"/>
      <c r="HXZ1" s="41"/>
      <c r="HYA1" s="41"/>
      <c r="HYB1" s="41"/>
      <c r="HYC1" s="41"/>
      <c r="HYD1" s="41"/>
      <c r="HYE1" s="41"/>
      <c r="HYF1" s="41"/>
      <c r="HYG1" s="41"/>
      <c r="HYH1" s="41"/>
      <c r="HYI1" s="41"/>
      <c r="HYJ1" s="41"/>
      <c r="HYK1" s="41"/>
      <c r="HYL1" s="41"/>
      <c r="HYM1" s="41"/>
      <c r="HYN1" s="41"/>
      <c r="HYO1" s="41"/>
      <c r="HYP1" s="41"/>
      <c r="HYQ1" s="41"/>
      <c r="HYR1" s="41"/>
      <c r="HYS1" s="41"/>
      <c r="HYT1" s="41"/>
      <c r="HYU1" s="41"/>
      <c r="HYV1" s="41"/>
      <c r="HYW1" s="41"/>
      <c r="HYX1" s="41"/>
      <c r="HYY1" s="41"/>
      <c r="HYZ1" s="41"/>
      <c r="HZA1" s="41"/>
      <c r="HZB1" s="41"/>
      <c r="HZC1" s="41"/>
      <c r="HZD1" s="41"/>
      <c r="HZE1" s="41"/>
      <c r="HZF1" s="41"/>
      <c r="HZG1" s="41"/>
      <c r="HZH1" s="41"/>
      <c r="HZI1" s="41"/>
      <c r="HZJ1" s="41"/>
      <c r="HZK1" s="41"/>
      <c r="HZL1" s="41"/>
      <c r="HZM1" s="41"/>
      <c r="HZN1" s="41"/>
      <c r="HZO1" s="41"/>
      <c r="HZP1" s="41"/>
      <c r="HZQ1" s="41"/>
      <c r="HZR1" s="41"/>
      <c r="HZS1" s="41"/>
      <c r="HZT1" s="41"/>
      <c r="HZU1" s="41"/>
      <c r="HZV1" s="41"/>
      <c r="HZW1" s="41"/>
      <c r="HZX1" s="41"/>
      <c r="HZY1" s="41"/>
      <c r="HZZ1" s="41"/>
      <c r="IAA1" s="41"/>
      <c r="IAB1" s="41"/>
      <c r="IAC1" s="41"/>
      <c r="IAD1" s="41"/>
      <c r="IAE1" s="41"/>
      <c r="IAF1" s="41"/>
      <c r="IAG1" s="41"/>
      <c r="IAH1" s="41"/>
      <c r="IAI1" s="41"/>
      <c r="IAJ1" s="41"/>
      <c r="IAK1" s="41"/>
      <c r="IAL1" s="41"/>
      <c r="IAM1" s="41"/>
      <c r="IAN1" s="41"/>
      <c r="IAO1" s="41"/>
      <c r="IAP1" s="41"/>
      <c r="IAQ1" s="41"/>
      <c r="IAR1" s="41"/>
      <c r="IAS1" s="41"/>
      <c r="IAT1" s="41"/>
      <c r="IAU1" s="41"/>
      <c r="IAV1" s="41"/>
      <c r="IAW1" s="41"/>
      <c r="IAX1" s="41"/>
      <c r="IAY1" s="41"/>
      <c r="IAZ1" s="41"/>
      <c r="IBA1" s="41"/>
      <c r="IBB1" s="41"/>
      <c r="IBC1" s="41"/>
      <c r="IBD1" s="41"/>
      <c r="IBE1" s="41"/>
      <c r="IBF1" s="41"/>
      <c r="IBG1" s="41"/>
      <c r="IBH1" s="41"/>
      <c r="IBI1" s="41"/>
      <c r="IBJ1" s="41"/>
      <c r="IBK1" s="41"/>
      <c r="IBL1" s="41"/>
      <c r="IBM1" s="41"/>
      <c r="IBN1" s="41"/>
      <c r="IBO1" s="41"/>
      <c r="IBP1" s="41"/>
      <c r="IBQ1" s="41"/>
      <c r="IBR1" s="41"/>
      <c r="IBS1" s="41"/>
      <c r="IBT1" s="41"/>
      <c r="IBU1" s="41"/>
      <c r="IBV1" s="41"/>
      <c r="IBW1" s="41"/>
      <c r="IBX1" s="41"/>
      <c r="IBY1" s="41"/>
      <c r="IBZ1" s="41"/>
      <c r="ICA1" s="41"/>
      <c r="ICB1" s="41"/>
      <c r="ICC1" s="41"/>
      <c r="ICD1" s="41"/>
      <c r="ICE1" s="41"/>
      <c r="ICF1" s="41"/>
      <c r="ICG1" s="41"/>
      <c r="ICH1" s="41"/>
      <c r="ICI1" s="41"/>
      <c r="ICJ1" s="41"/>
      <c r="ICK1" s="41"/>
      <c r="ICL1" s="41"/>
      <c r="ICM1" s="41"/>
      <c r="ICN1" s="41"/>
      <c r="ICO1" s="41"/>
      <c r="ICP1" s="41"/>
      <c r="ICQ1" s="41"/>
      <c r="ICR1" s="41"/>
      <c r="ICS1" s="41"/>
      <c r="ICT1" s="41"/>
      <c r="ICU1" s="41"/>
      <c r="ICV1" s="41"/>
      <c r="ICW1" s="41"/>
      <c r="ICX1" s="41"/>
      <c r="ICY1" s="41"/>
      <c r="ICZ1" s="41"/>
      <c r="IDA1" s="41"/>
      <c r="IDB1" s="41"/>
      <c r="IDC1" s="41"/>
      <c r="IDD1" s="41"/>
      <c r="IDE1" s="41"/>
      <c r="IDF1" s="41"/>
      <c r="IDG1" s="41"/>
      <c r="IDH1" s="41"/>
      <c r="IDI1" s="41"/>
      <c r="IDJ1" s="41"/>
      <c r="IDK1" s="41"/>
      <c r="IDL1" s="41"/>
      <c r="IDM1" s="41"/>
      <c r="IDN1" s="41"/>
      <c r="IDO1" s="41"/>
      <c r="IDP1" s="41"/>
      <c r="IDQ1" s="41"/>
      <c r="IDR1" s="41"/>
      <c r="IDS1" s="41"/>
      <c r="IDT1" s="41"/>
      <c r="IDU1" s="41"/>
      <c r="IDV1" s="41"/>
      <c r="IDW1" s="41"/>
      <c r="IDX1" s="41"/>
      <c r="IDY1" s="41"/>
      <c r="IDZ1" s="41"/>
      <c r="IEA1" s="41"/>
      <c r="IEB1" s="41"/>
      <c r="IEC1" s="41"/>
      <c r="IED1" s="41"/>
      <c r="IEE1" s="41"/>
      <c r="IEF1" s="41"/>
      <c r="IEG1" s="41"/>
      <c r="IEH1" s="41"/>
      <c r="IEI1" s="41"/>
      <c r="IEJ1" s="41"/>
      <c r="IEK1" s="41"/>
      <c r="IEL1" s="41"/>
      <c r="IEM1" s="41"/>
      <c r="IEN1" s="41"/>
      <c r="IEO1" s="41"/>
      <c r="IEP1" s="41"/>
      <c r="IEQ1" s="41"/>
      <c r="IER1" s="41"/>
      <c r="IES1" s="41"/>
      <c r="IET1" s="41"/>
      <c r="IEU1" s="41"/>
      <c r="IEV1" s="41"/>
      <c r="IEW1" s="41"/>
      <c r="IEX1" s="41"/>
      <c r="IEY1" s="41"/>
      <c r="IEZ1" s="41"/>
      <c r="IFA1" s="41"/>
      <c r="IFB1" s="41"/>
      <c r="IFC1" s="41"/>
      <c r="IFD1" s="41"/>
      <c r="IFE1" s="41"/>
      <c r="IFF1" s="41"/>
      <c r="IFG1" s="41"/>
      <c r="IFH1" s="41"/>
      <c r="IFI1" s="41"/>
      <c r="IFJ1" s="41"/>
      <c r="IFK1" s="41"/>
      <c r="IFL1" s="41"/>
      <c r="IFM1" s="41"/>
      <c r="IFN1" s="41"/>
      <c r="IFO1" s="41"/>
      <c r="IFP1" s="41"/>
      <c r="IFQ1" s="41"/>
      <c r="IFR1" s="41"/>
      <c r="IFS1" s="41"/>
      <c r="IFT1" s="41"/>
      <c r="IFU1" s="41"/>
      <c r="IFV1" s="41"/>
      <c r="IFW1" s="41"/>
      <c r="IFX1" s="41"/>
      <c r="IFY1" s="41"/>
      <c r="IFZ1" s="41"/>
      <c r="IGA1" s="41"/>
      <c r="IGB1" s="41"/>
      <c r="IGC1" s="41"/>
      <c r="IGD1" s="41"/>
      <c r="IGE1" s="41"/>
      <c r="IGF1" s="41"/>
      <c r="IGG1" s="41"/>
      <c r="IGH1" s="41"/>
      <c r="IGI1" s="41"/>
      <c r="IGJ1" s="41"/>
      <c r="IGK1" s="41"/>
      <c r="IGL1" s="41"/>
      <c r="IGM1" s="41"/>
      <c r="IGN1" s="41"/>
      <c r="IGO1" s="41"/>
      <c r="IGP1" s="41"/>
      <c r="IGQ1" s="41"/>
      <c r="IGR1" s="41"/>
      <c r="IGS1" s="41"/>
      <c r="IGT1" s="41"/>
      <c r="IGU1" s="41"/>
      <c r="IGV1" s="41"/>
      <c r="IGW1" s="41"/>
      <c r="IGX1" s="41"/>
      <c r="IGY1" s="41"/>
      <c r="IGZ1" s="41"/>
      <c r="IHA1" s="41"/>
      <c r="IHB1" s="41"/>
      <c r="IHC1" s="41"/>
      <c r="IHD1" s="41"/>
      <c r="IHE1" s="41"/>
      <c r="IHF1" s="41"/>
      <c r="IHG1" s="41"/>
      <c r="IHH1" s="41"/>
      <c r="IHI1" s="41"/>
      <c r="IHJ1" s="41"/>
      <c r="IHK1" s="41"/>
      <c r="IHL1" s="41"/>
      <c r="IHM1" s="41"/>
      <c r="IHN1" s="41"/>
      <c r="IHO1" s="41"/>
      <c r="IHP1" s="41"/>
      <c r="IHQ1" s="41"/>
      <c r="IHR1" s="41"/>
      <c r="IHS1" s="41"/>
      <c r="IHT1" s="41"/>
      <c r="IHU1" s="41"/>
      <c r="IHV1" s="41"/>
      <c r="IHW1" s="41"/>
      <c r="IHX1" s="41"/>
      <c r="IHY1" s="41"/>
      <c r="IHZ1" s="41"/>
      <c r="IIA1" s="41"/>
      <c r="IIB1" s="41"/>
      <c r="IIC1" s="41"/>
      <c r="IID1" s="41"/>
      <c r="IIE1" s="41"/>
      <c r="IIF1" s="41"/>
      <c r="IIG1" s="41"/>
      <c r="IIH1" s="41"/>
      <c r="III1" s="41"/>
      <c r="IIJ1" s="41"/>
      <c r="IIK1" s="41"/>
      <c r="IIL1" s="41"/>
      <c r="IIM1" s="41"/>
      <c r="IIN1" s="41"/>
      <c r="IIO1" s="41"/>
      <c r="IIP1" s="41"/>
      <c r="IIQ1" s="41"/>
      <c r="IIR1" s="41"/>
      <c r="IIS1" s="41"/>
      <c r="IIT1" s="41"/>
      <c r="IIU1" s="41"/>
      <c r="IIV1" s="41"/>
      <c r="IIW1" s="41"/>
      <c r="IIX1" s="41"/>
      <c r="IIY1" s="41"/>
      <c r="IIZ1" s="41"/>
      <c r="IJA1" s="41"/>
      <c r="IJB1" s="41"/>
      <c r="IJC1" s="41"/>
      <c r="IJD1" s="41"/>
      <c r="IJE1" s="41"/>
      <c r="IJF1" s="41"/>
      <c r="IJG1" s="41"/>
      <c r="IJH1" s="41"/>
      <c r="IJI1" s="41"/>
      <c r="IJJ1" s="41"/>
      <c r="IJK1" s="41"/>
      <c r="IJL1" s="41"/>
      <c r="IJM1" s="41"/>
      <c r="IJN1" s="41"/>
      <c r="IJO1" s="41"/>
      <c r="IJP1" s="41"/>
      <c r="IJQ1" s="41"/>
      <c r="IJR1" s="41"/>
      <c r="IJS1" s="41"/>
      <c r="IJT1" s="41"/>
      <c r="IJU1" s="41"/>
      <c r="IJV1" s="41"/>
      <c r="IJW1" s="41"/>
      <c r="IJX1" s="41"/>
      <c r="IJY1" s="41"/>
      <c r="IJZ1" s="41"/>
      <c r="IKA1" s="41"/>
      <c r="IKB1" s="41"/>
      <c r="IKC1" s="41"/>
      <c r="IKD1" s="41"/>
      <c r="IKE1" s="41"/>
      <c r="IKF1" s="41"/>
      <c r="IKG1" s="41"/>
      <c r="IKH1" s="41"/>
      <c r="IKI1" s="41"/>
      <c r="IKJ1" s="41"/>
      <c r="IKK1" s="41"/>
      <c r="IKL1" s="41"/>
      <c r="IKM1" s="41"/>
      <c r="IKN1" s="41"/>
      <c r="IKO1" s="41"/>
      <c r="IKP1" s="41"/>
      <c r="IKQ1" s="41"/>
      <c r="IKR1" s="41"/>
      <c r="IKS1" s="41"/>
      <c r="IKT1" s="41"/>
      <c r="IKU1" s="41"/>
      <c r="IKV1" s="41"/>
      <c r="IKW1" s="41"/>
      <c r="IKX1" s="41"/>
      <c r="IKY1" s="41"/>
      <c r="IKZ1" s="41"/>
      <c r="ILA1" s="41"/>
      <c r="ILB1" s="41"/>
      <c r="ILC1" s="41"/>
      <c r="ILD1" s="41"/>
      <c r="ILE1" s="41"/>
      <c r="ILF1" s="41"/>
      <c r="ILG1" s="41"/>
      <c r="ILH1" s="41"/>
      <c r="ILI1" s="41"/>
      <c r="ILJ1" s="41"/>
      <c r="ILK1" s="41"/>
      <c r="ILL1" s="41"/>
      <c r="ILM1" s="41"/>
      <c r="ILN1" s="41"/>
      <c r="ILO1" s="41"/>
      <c r="ILP1" s="41"/>
      <c r="ILQ1" s="41"/>
      <c r="ILR1" s="41"/>
      <c r="ILS1" s="41"/>
      <c r="ILT1" s="41"/>
      <c r="ILU1" s="41"/>
      <c r="ILV1" s="41"/>
      <c r="ILW1" s="41"/>
      <c r="ILX1" s="41"/>
      <c r="ILY1" s="41"/>
      <c r="ILZ1" s="41"/>
      <c r="IMA1" s="41"/>
      <c r="IMB1" s="41"/>
      <c r="IMC1" s="41"/>
      <c r="IMD1" s="41"/>
      <c r="IME1" s="41"/>
      <c r="IMF1" s="41"/>
      <c r="IMG1" s="41"/>
      <c r="IMH1" s="41"/>
      <c r="IMI1" s="41"/>
      <c r="IMJ1" s="41"/>
      <c r="IMK1" s="41"/>
      <c r="IML1" s="41"/>
      <c r="IMM1" s="41"/>
      <c r="IMN1" s="41"/>
      <c r="IMO1" s="41"/>
      <c r="IMP1" s="41"/>
      <c r="IMQ1" s="41"/>
      <c r="IMR1" s="41"/>
      <c r="IMS1" s="41"/>
      <c r="IMT1" s="41"/>
      <c r="IMU1" s="41"/>
      <c r="IMV1" s="41"/>
      <c r="IMW1" s="41"/>
      <c r="IMX1" s="41"/>
      <c r="IMY1" s="41"/>
      <c r="IMZ1" s="41"/>
      <c r="INA1" s="41"/>
      <c r="INB1" s="41"/>
      <c r="INC1" s="41"/>
      <c r="IND1" s="41"/>
      <c r="INE1" s="41"/>
      <c r="INF1" s="41"/>
      <c r="ING1" s="41"/>
      <c r="INH1" s="41"/>
      <c r="INI1" s="41"/>
      <c r="INJ1" s="41"/>
      <c r="INK1" s="41"/>
      <c r="INL1" s="41"/>
      <c r="INM1" s="41"/>
      <c r="INN1" s="41"/>
      <c r="INO1" s="41"/>
      <c r="INP1" s="41"/>
      <c r="INQ1" s="41"/>
      <c r="INR1" s="41"/>
      <c r="INS1" s="41"/>
      <c r="INT1" s="41"/>
      <c r="INU1" s="41"/>
      <c r="INV1" s="41"/>
      <c r="INW1" s="41"/>
      <c r="INX1" s="41"/>
      <c r="INY1" s="41"/>
      <c r="INZ1" s="41"/>
      <c r="IOA1" s="41"/>
      <c r="IOB1" s="41"/>
      <c r="IOC1" s="41"/>
      <c r="IOD1" s="41"/>
      <c r="IOE1" s="41"/>
      <c r="IOF1" s="41"/>
      <c r="IOG1" s="41"/>
      <c r="IOH1" s="41"/>
      <c r="IOI1" s="41"/>
      <c r="IOJ1" s="41"/>
      <c r="IOK1" s="41"/>
      <c r="IOL1" s="41"/>
      <c r="IOM1" s="41"/>
      <c r="ION1" s="41"/>
      <c r="IOO1" s="41"/>
      <c r="IOP1" s="41"/>
      <c r="IOQ1" s="41"/>
      <c r="IOR1" s="41"/>
      <c r="IOS1" s="41"/>
      <c r="IOT1" s="41"/>
      <c r="IOU1" s="41"/>
      <c r="IOV1" s="41"/>
      <c r="IOW1" s="41"/>
      <c r="IOX1" s="41"/>
      <c r="IOY1" s="41"/>
      <c r="IOZ1" s="41"/>
      <c r="IPA1" s="41"/>
      <c r="IPB1" s="41"/>
      <c r="IPC1" s="41"/>
      <c r="IPD1" s="41"/>
      <c r="IPE1" s="41"/>
      <c r="IPF1" s="41"/>
      <c r="IPG1" s="41"/>
      <c r="IPH1" s="41"/>
      <c r="IPI1" s="41"/>
      <c r="IPJ1" s="41"/>
      <c r="IPK1" s="41"/>
      <c r="IPL1" s="41"/>
      <c r="IPM1" s="41"/>
      <c r="IPN1" s="41"/>
      <c r="IPO1" s="41"/>
      <c r="IPP1" s="41"/>
      <c r="IPQ1" s="41"/>
      <c r="IPR1" s="41"/>
      <c r="IPS1" s="41"/>
      <c r="IPT1" s="41"/>
      <c r="IPU1" s="41"/>
      <c r="IPV1" s="41"/>
      <c r="IPW1" s="41"/>
      <c r="IPX1" s="41"/>
      <c r="IPY1" s="41"/>
      <c r="IPZ1" s="41"/>
      <c r="IQA1" s="41"/>
      <c r="IQB1" s="41"/>
      <c r="IQC1" s="41"/>
      <c r="IQD1" s="41"/>
      <c r="IQE1" s="41"/>
      <c r="IQF1" s="41"/>
      <c r="IQG1" s="41"/>
      <c r="IQH1" s="41"/>
      <c r="IQI1" s="41"/>
      <c r="IQJ1" s="41"/>
      <c r="IQK1" s="41"/>
      <c r="IQL1" s="41"/>
      <c r="IQM1" s="41"/>
      <c r="IQN1" s="41"/>
      <c r="IQO1" s="41"/>
      <c r="IQP1" s="41"/>
      <c r="IQQ1" s="41"/>
      <c r="IQR1" s="41"/>
      <c r="IQS1" s="41"/>
      <c r="IQT1" s="41"/>
      <c r="IQU1" s="41"/>
      <c r="IQV1" s="41"/>
      <c r="IQW1" s="41"/>
      <c r="IQX1" s="41"/>
      <c r="IQY1" s="41"/>
      <c r="IQZ1" s="41"/>
      <c r="IRA1" s="41"/>
      <c r="IRB1" s="41"/>
      <c r="IRC1" s="41"/>
      <c r="IRD1" s="41"/>
      <c r="IRE1" s="41"/>
      <c r="IRF1" s="41"/>
      <c r="IRG1" s="41"/>
      <c r="IRH1" s="41"/>
      <c r="IRI1" s="41"/>
      <c r="IRJ1" s="41"/>
      <c r="IRK1" s="41"/>
      <c r="IRL1" s="41"/>
      <c r="IRM1" s="41"/>
      <c r="IRN1" s="41"/>
      <c r="IRO1" s="41"/>
      <c r="IRP1" s="41"/>
      <c r="IRQ1" s="41"/>
      <c r="IRR1" s="41"/>
      <c r="IRS1" s="41"/>
      <c r="IRT1" s="41"/>
      <c r="IRU1" s="41"/>
      <c r="IRV1" s="41"/>
      <c r="IRW1" s="41"/>
      <c r="IRX1" s="41"/>
      <c r="IRY1" s="41"/>
      <c r="IRZ1" s="41"/>
      <c r="ISA1" s="41"/>
      <c r="ISB1" s="41"/>
      <c r="ISC1" s="41"/>
      <c r="ISD1" s="41"/>
      <c r="ISE1" s="41"/>
      <c r="ISF1" s="41"/>
      <c r="ISG1" s="41"/>
      <c r="ISH1" s="41"/>
      <c r="ISI1" s="41"/>
      <c r="ISJ1" s="41"/>
      <c r="ISK1" s="41"/>
      <c r="ISL1" s="41"/>
      <c r="ISM1" s="41"/>
      <c r="ISN1" s="41"/>
      <c r="ISO1" s="41"/>
      <c r="ISP1" s="41"/>
      <c r="ISQ1" s="41"/>
      <c r="ISR1" s="41"/>
      <c r="ISS1" s="41"/>
      <c r="IST1" s="41"/>
      <c r="ISU1" s="41"/>
      <c r="ISV1" s="41"/>
      <c r="ISW1" s="41"/>
      <c r="ISX1" s="41"/>
      <c r="ISY1" s="41"/>
      <c r="ISZ1" s="41"/>
      <c r="ITA1" s="41"/>
      <c r="ITB1" s="41"/>
      <c r="ITC1" s="41"/>
      <c r="ITD1" s="41"/>
      <c r="ITE1" s="41"/>
      <c r="ITF1" s="41"/>
      <c r="ITG1" s="41"/>
      <c r="ITH1" s="41"/>
      <c r="ITI1" s="41"/>
      <c r="ITJ1" s="41"/>
      <c r="ITK1" s="41"/>
      <c r="ITL1" s="41"/>
      <c r="ITM1" s="41"/>
      <c r="ITN1" s="41"/>
      <c r="ITO1" s="41"/>
      <c r="ITP1" s="41"/>
      <c r="ITQ1" s="41"/>
      <c r="ITR1" s="41"/>
      <c r="ITS1" s="41"/>
      <c r="ITT1" s="41"/>
      <c r="ITU1" s="41"/>
      <c r="ITV1" s="41"/>
      <c r="ITW1" s="41"/>
      <c r="ITX1" s="41"/>
      <c r="ITY1" s="41"/>
      <c r="ITZ1" s="41"/>
      <c r="IUA1" s="41"/>
      <c r="IUB1" s="41"/>
      <c r="IUC1" s="41"/>
      <c r="IUD1" s="41"/>
      <c r="IUE1" s="41"/>
      <c r="IUF1" s="41"/>
      <c r="IUG1" s="41"/>
      <c r="IUH1" s="41"/>
      <c r="IUI1" s="41"/>
      <c r="IUJ1" s="41"/>
      <c r="IUK1" s="41"/>
      <c r="IUL1" s="41"/>
      <c r="IUM1" s="41"/>
      <c r="IUN1" s="41"/>
      <c r="IUO1" s="41"/>
      <c r="IUP1" s="41"/>
      <c r="IUQ1" s="41"/>
      <c r="IUR1" s="41"/>
      <c r="IUS1" s="41"/>
      <c r="IUT1" s="41"/>
      <c r="IUU1" s="41"/>
      <c r="IUV1" s="41"/>
      <c r="IUW1" s="41"/>
      <c r="IUX1" s="41"/>
      <c r="IUY1" s="41"/>
      <c r="IUZ1" s="41"/>
      <c r="IVA1" s="41"/>
      <c r="IVB1" s="41"/>
      <c r="IVC1" s="41"/>
      <c r="IVD1" s="41"/>
      <c r="IVE1" s="41"/>
      <c r="IVF1" s="41"/>
      <c r="IVG1" s="41"/>
      <c r="IVH1" s="41"/>
      <c r="IVI1" s="41"/>
      <c r="IVJ1" s="41"/>
      <c r="IVK1" s="41"/>
      <c r="IVL1" s="41"/>
      <c r="IVM1" s="41"/>
      <c r="IVN1" s="41"/>
      <c r="IVO1" s="41"/>
      <c r="IVP1" s="41"/>
      <c r="IVQ1" s="41"/>
      <c r="IVR1" s="41"/>
      <c r="IVS1" s="41"/>
      <c r="IVT1" s="41"/>
      <c r="IVU1" s="41"/>
      <c r="IVV1" s="41"/>
      <c r="IVW1" s="41"/>
      <c r="IVX1" s="41"/>
      <c r="IVY1" s="41"/>
      <c r="IVZ1" s="41"/>
      <c r="IWA1" s="41"/>
      <c r="IWB1" s="41"/>
      <c r="IWC1" s="41"/>
      <c r="IWD1" s="41"/>
      <c r="IWE1" s="41"/>
      <c r="IWF1" s="41"/>
      <c r="IWG1" s="41"/>
      <c r="IWH1" s="41"/>
      <c r="IWI1" s="41"/>
      <c r="IWJ1" s="41"/>
      <c r="IWK1" s="41"/>
      <c r="IWL1" s="41"/>
      <c r="IWM1" s="41"/>
      <c r="IWN1" s="41"/>
      <c r="IWO1" s="41"/>
      <c r="IWP1" s="41"/>
      <c r="IWQ1" s="41"/>
      <c r="IWR1" s="41"/>
      <c r="IWS1" s="41"/>
      <c r="IWT1" s="41"/>
      <c r="IWU1" s="41"/>
      <c r="IWV1" s="41"/>
      <c r="IWW1" s="41"/>
      <c r="IWX1" s="41"/>
      <c r="IWY1" s="41"/>
      <c r="IWZ1" s="41"/>
      <c r="IXA1" s="41"/>
      <c r="IXB1" s="41"/>
      <c r="IXC1" s="41"/>
      <c r="IXD1" s="41"/>
      <c r="IXE1" s="41"/>
      <c r="IXF1" s="41"/>
      <c r="IXG1" s="41"/>
      <c r="IXH1" s="41"/>
      <c r="IXI1" s="41"/>
      <c r="IXJ1" s="41"/>
      <c r="IXK1" s="41"/>
      <c r="IXL1" s="41"/>
      <c r="IXM1" s="41"/>
      <c r="IXN1" s="41"/>
      <c r="IXO1" s="41"/>
      <c r="IXP1" s="41"/>
      <c r="IXQ1" s="41"/>
      <c r="IXR1" s="41"/>
      <c r="IXS1" s="41"/>
      <c r="IXT1" s="41"/>
      <c r="IXU1" s="41"/>
      <c r="IXV1" s="41"/>
      <c r="IXW1" s="41"/>
      <c r="IXX1" s="41"/>
      <c r="IXY1" s="41"/>
      <c r="IXZ1" s="41"/>
      <c r="IYA1" s="41"/>
      <c r="IYB1" s="41"/>
      <c r="IYC1" s="41"/>
      <c r="IYD1" s="41"/>
      <c r="IYE1" s="41"/>
      <c r="IYF1" s="41"/>
      <c r="IYG1" s="41"/>
      <c r="IYH1" s="41"/>
      <c r="IYI1" s="41"/>
      <c r="IYJ1" s="41"/>
      <c r="IYK1" s="41"/>
      <c r="IYL1" s="41"/>
      <c r="IYM1" s="41"/>
      <c r="IYN1" s="41"/>
      <c r="IYO1" s="41"/>
      <c r="IYP1" s="41"/>
      <c r="IYQ1" s="41"/>
      <c r="IYR1" s="41"/>
      <c r="IYS1" s="41"/>
      <c r="IYT1" s="41"/>
      <c r="IYU1" s="41"/>
      <c r="IYV1" s="41"/>
      <c r="IYW1" s="41"/>
      <c r="IYX1" s="41"/>
      <c r="IYY1" s="41"/>
      <c r="IYZ1" s="41"/>
      <c r="IZA1" s="41"/>
      <c r="IZB1" s="41"/>
      <c r="IZC1" s="41"/>
      <c r="IZD1" s="41"/>
      <c r="IZE1" s="41"/>
      <c r="IZF1" s="41"/>
      <c r="IZG1" s="41"/>
      <c r="IZH1" s="41"/>
      <c r="IZI1" s="41"/>
      <c r="IZJ1" s="41"/>
      <c r="IZK1" s="41"/>
      <c r="IZL1" s="41"/>
      <c r="IZM1" s="41"/>
      <c r="IZN1" s="41"/>
      <c r="IZO1" s="41"/>
      <c r="IZP1" s="41"/>
      <c r="IZQ1" s="41"/>
      <c r="IZR1" s="41"/>
      <c r="IZS1" s="41"/>
      <c r="IZT1" s="41"/>
      <c r="IZU1" s="41"/>
      <c r="IZV1" s="41"/>
      <c r="IZW1" s="41"/>
      <c r="IZX1" s="41"/>
      <c r="IZY1" s="41"/>
      <c r="IZZ1" s="41"/>
      <c r="JAA1" s="41"/>
      <c r="JAB1" s="41"/>
      <c r="JAC1" s="41"/>
      <c r="JAD1" s="41"/>
      <c r="JAE1" s="41"/>
      <c r="JAF1" s="41"/>
      <c r="JAG1" s="41"/>
      <c r="JAH1" s="41"/>
      <c r="JAI1" s="41"/>
      <c r="JAJ1" s="41"/>
      <c r="JAK1" s="41"/>
      <c r="JAL1" s="41"/>
      <c r="JAM1" s="41"/>
      <c r="JAN1" s="41"/>
      <c r="JAO1" s="41"/>
      <c r="JAP1" s="41"/>
      <c r="JAQ1" s="41"/>
      <c r="JAR1" s="41"/>
      <c r="JAS1" s="41"/>
      <c r="JAT1" s="41"/>
      <c r="JAU1" s="41"/>
      <c r="JAV1" s="41"/>
      <c r="JAW1" s="41"/>
      <c r="JAX1" s="41"/>
      <c r="JAY1" s="41"/>
      <c r="JAZ1" s="41"/>
      <c r="JBA1" s="41"/>
      <c r="JBB1" s="41"/>
      <c r="JBC1" s="41"/>
      <c r="JBD1" s="41"/>
      <c r="JBE1" s="41"/>
      <c r="JBF1" s="41"/>
      <c r="JBG1" s="41"/>
      <c r="JBH1" s="41"/>
      <c r="JBI1" s="41"/>
      <c r="JBJ1" s="41"/>
      <c r="JBK1" s="41"/>
      <c r="JBL1" s="41"/>
      <c r="JBM1" s="41"/>
      <c r="JBN1" s="41"/>
      <c r="JBO1" s="41"/>
      <c r="JBP1" s="41"/>
      <c r="JBQ1" s="41"/>
      <c r="JBR1" s="41"/>
      <c r="JBS1" s="41"/>
      <c r="JBT1" s="41"/>
      <c r="JBU1" s="41"/>
      <c r="JBV1" s="41"/>
      <c r="JBW1" s="41"/>
      <c r="JBX1" s="41"/>
      <c r="JBY1" s="41"/>
      <c r="JBZ1" s="41"/>
      <c r="JCA1" s="41"/>
      <c r="JCB1" s="41"/>
      <c r="JCC1" s="41"/>
      <c r="JCD1" s="41"/>
      <c r="JCE1" s="41"/>
      <c r="JCF1" s="41"/>
      <c r="JCG1" s="41"/>
      <c r="JCH1" s="41"/>
      <c r="JCI1" s="41"/>
      <c r="JCJ1" s="41"/>
      <c r="JCK1" s="41"/>
      <c r="JCL1" s="41"/>
      <c r="JCM1" s="41"/>
      <c r="JCN1" s="41"/>
      <c r="JCO1" s="41"/>
      <c r="JCP1" s="41"/>
      <c r="JCQ1" s="41"/>
      <c r="JCR1" s="41"/>
      <c r="JCS1" s="41"/>
      <c r="JCT1" s="41"/>
      <c r="JCU1" s="41"/>
      <c r="JCV1" s="41"/>
      <c r="JCW1" s="41"/>
      <c r="JCX1" s="41"/>
      <c r="JCY1" s="41"/>
      <c r="JCZ1" s="41"/>
      <c r="JDA1" s="41"/>
      <c r="JDB1" s="41"/>
      <c r="JDC1" s="41"/>
      <c r="JDD1" s="41"/>
      <c r="JDE1" s="41"/>
      <c r="JDF1" s="41"/>
      <c r="JDG1" s="41"/>
      <c r="JDH1" s="41"/>
      <c r="JDI1" s="41"/>
      <c r="JDJ1" s="41"/>
      <c r="JDK1" s="41"/>
      <c r="JDL1" s="41"/>
      <c r="JDM1" s="41"/>
      <c r="JDN1" s="41"/>
      <c r="JDO1" s="41"/>
      <c r="JDP1" s="41"/>
      <c r="JDQ1" s="41"/>
      <c r="JDR1" s="41"/>
      <c r="JDS1" s="41"/>
      <c r="JDT1" s="41"/>
      <c r="JDU1" s="41"/>
      <c r="JDV1" s="41"/>
      <c r="JDW1" s="41"/>
      <c r="JDX1" s="41"/>
      <c r="JDY1" s="41"/>
      <c r="JDZ1" s="41"/>
      <c r="JEA1" s="41"/>
      <c r="JEB1" s="41"/>
      <c r="JEC1" s="41"/>
      <c r="JED1" s="41"/>
      <c r="JEE1" s="41"/>
      <c r="JEF1" s="41"/>
      <c r="JEG1" s="41"/>
      <c r="JEH1" s="41"/>
      <c r="JEI1" s="41"/>
      <c r="JEJ1" s="41"/>
      <c r="JEK1" s="41"/>
      <c r="JEL1" s="41"/>
      <c r="JEM1" s="41"/>
      <c r="JEN1" s="41"/>
      <c r="JEO1" s="41"/>
      <c r="JEP1" s="41"/>
      <c r="JEQ1" s="41"/>
      <c r="JER1" s="41"/>
      <c r="JES1" s="41"/>
      <c r="JET1" s="41"/>
      <c r="JEU1" s="41"/>
      <c r="JEV1" s="41"/>
      <c r="JEW1" s="41"/>
      <c r="JEX1" s="41"/>
      <c r="JEY1" s="41"/>
      <c r="JEZ1" s="41"/>
      <c r="JFA1" s="41"/>
      <c r="JFB1" s="41"/>
      <c r="JFC1" s="41"/>
      <c r="JFD1" s="41"/>
      <c r="JFE1" s="41"/>
      <c r="JFF1" s="41"/>
      <c r="JFG1" s="41"/>
      <c r="JFH1" s="41"/>
      <c r="JFI1" s="41"/>
      <c r="JFJ1" s="41"/>
      <c r="JFK1" s="41"/>
      <c r="JFL1" s="41"/>
      <c r="JFM1" s="41"/>
      <c r="JFN1" s="41"/>
      <c r="JFO1" s="41"/>
      <c r="JFP1" s="41"/>
      <c r="JFQ1" s="41"/>
      <c r="JFR1" s="41"/>
      <c r="JFS1" s="41"/>
      <c r="JFT1" s="41"/>
      <c r="JFU1" s="41"/>
      <c r="JFV1" s="41"/>
      <c r="JFW1" s="41"/>
      <c r="JFX1" s="41"/>
      <c r="JFY1" s="41"/>
      <c r="JFZ1" s="41"/>
      <c r="JGA1" s="41"/>
      <c r="JGB1" s="41"/>
      <c r="JGC1" s="41"/>
      <c r="JGD1" s="41"/>
      <c r="JGE1" s="41"/>
      <c r="JGF1" s="41"/>
      <c r="JGG1" s="41"/>
      <c r="JGH1" s="41"/>
      <c r="JGI1" s="41"/>
      <c r="JGJ1" s="41"/>
      <c r="JGK1" s="41"/>
      <c r="JGL1" s="41"/>
      <c r="JGM1" s="41"/>
      <c r="JGN1" s="41"/>
      <c r="JGO1" s="41"/>
      <c r="JGP1" s="41"/>
      <c r="JGQ1" s="41"/>
      <c r="JGR1" s="41"/>
      <c r="JGS1" s="41"/>
      <c r="JGT1" s="41"/>
      <c r="JGU1" s="41"/>
      <c r="JGV1" s="41"/>
      <c r="JGW1" s="41"/>
      <c r="JGX1" s="41"/>
      <c r="JGY1" s="41"/>
      <c r="JGZ1" s="41"/>
      <c r="JHA1" s="41"/>
      <c r="JHB1" s="41"/>
      <c r="JHC1" s="41"/>
      <c r="JHD1" s="41"/>
      <c r="JHE1" s="41"/>
      <c r="JHF1" s="41"/>
      <c r="JHG1" s="41"/>
      <c r="JHH1" s="41"/>
      <c r="JHI1" s="41"/>
      <c r="JHJ1" s="41"/>
      <c r="JHK1" s="41"/>
      <c r="JHL1" s="41"/>
      <c r="JHM1" s="41"/>
      <c r="JHN1" s="41"/>
      <c r="JHO1" s="41"/>
      <c r="JHP1" s="41"/>
      <c r="JHQ1" s="41"/>
      <c r="JHR1" s="41"/>
      <c r="JHS1" s="41"/>
      <c r="JHT1" s="41"/>
      <c r="JHU1" s="41"/>
      <c r="JHV1" s="41"/>
      <c r="JHW1" s="41"/>
      <c r="JHX1" s="41"/>
      <c r="JHY1" s="41"/>
      <c r="JHZ1" s="41"/>
      <c r="JIA1" s="41"/>
      <c r="JIB1" s="41"/>
      <c r="JIC1" s="41"/>
      <c r="JID1" s="41"/>
      <c r="JIE1" s="41"/>
      <c r="JIF1" s="41"/>
      <c r="JIG1" s="41"/>
      <c r="JIH1" s="41"/>
      <c r="JII1" s="41"/>
      <c r="JIJ1" s="41"/>
      <c r="JIK1" s="41"/>
      <c r="JIL1" s="41"/>
      <c r="JIM1" s="41"/>
      <c r="JIN1" s="41"/>
      <c r="JIO1" s="41"/>
      <c r="JIP1" s="41"/>
      <c r="JIQ1" s="41"/>
      <c r="JIR1" s="41"/>
      <c r="JIS1" s="41"/>
      <c r="JIT1" s="41"/>
      <c r="JIU1" s="41"/>
      <c r="JIV1" s="41"/>
      <c r="JIW1" s="41"/>
      <c r="JIX1" s="41"/>
      <c r="JIY1" s="41"/>
      <c r="JIZ1" s="41"/>
      <c r="JJA1" s="41"/>
      <c r="JJB1" s="41"/>
      <c r="JJC1" s="41"/>
      <c r="JJD1" s="41"/>
      <c r="JJE1" s="41"/>
      <c r="JJF1" s="41"/>
      <c r="JJG1" s="41"/>
      <c r="JJH1" s="41"/>
      <c r="JJI1" s="41"/>
      <c r="JJJ1" s="41"/>
      <c r="JJK1" s="41"/>
      <c r="JJL1" s="41"/>
      <c r="JJM1" s="41"/>
      <c r="JJN1" s="41"/>
      <c r="JJO1" s="41"/>
      <c r="JJP1" s="41"/>
      <c r="JJQ1" s="41"/>
      <c r="JJR1" s="41"/>
      <c r="JJS1" s="41"/>
      <c r="JJT1" s="41"/>
      <c r="JJU1" s="41"/>
      <c r="JJV1" s="41"/>
      <c r="JJW1" s="41"/>
      <c r="JJX1" s="41"/>
      <c r="JJY1" s="41"/>
      <c r="JJZ1" s="41"/>
      <c r="JKA1" s="41"/>
      <c r="JKB1" s="41"/>
      <c r="JKC1" s="41"/>
      <c r="JKD1" s="41"/>
      <c r="JKE1" s="41"/>
      <c r="JKF1" s="41"/>
      <c r="JKG1" s="41"/>
      <c r="JKH1" s="41"/>
      <c r="JKI1" s="41"/>
      <c r="JKJ1" s="41"/>
      <c r="JKK1" s="41"/>
      <c r="JKL1" s="41"/>
      <c r="JKM1" s="41"/>
      <c r="JKN1" s="41"/>
      <c r="JKO1" s="41"/>
      <c r="JKP1" s="41"/>
      <c r="JKQ1" s="41"/>
      <c r="JKR1" s="41"/>
      <c r="JKS1" s="41"/>
      <c r="JKT1" s="41"/>
      <c r="JKU1" s="41"/>
      <c r="JKV1" s="41"/>
      <c r="JKW1" s="41"/>
      <c r="JKX1" s="41"/>
      <c r="JKY1" s="41"/>
      <c r="JKZ1" s="41"/>
      <c r="JLA1" s="41"/>
      <c r="JLB1" s="41"/>
      <c r="JLC1" s="41"/>
      <c r="JLD1" s="41"/>
      <c r="JLE1" s="41"/>
      <c r="JLF1" s="41"/>
      <c r="JLG1" s="41"/>
      <c r="JLH1" s="41"/>
      <c r="JLI1" s="41"/>
      <c r="JLJ1" s="41"/>
      <c r="JLK1" s="41"/>
      <c r="JLL1" s="41"/>
      <c r="JLM1" s="41"/>
      <c r="JLN1" s="41"/>
      <c r="JLO1" s="41"/>
      <c r="JLP1" s="41"/>
      <c r="JLQ1" s="41"/>
      <c r="JLR1" s="41"/>
      <c r="JLS1" s="41"/>
      <c r="JLT1" s="41"/>
      <c r="JLU1" s="41"/>
      <c r="JLV1" s="41"/>
      <c r="JLW1" s="41"/>
      <c r="JLX1" s="41"/>
      <c r="JLY1" s="41"/>
      <c r="JLZ1" s="41"/>
      <c r="JMA1" s="41"/>
      <c r="JMB1" s="41"/>
      <c r="JMC1" s="41"/>
      <c r="JMD1" s="41"/>
      <c r="JME1" s="41"/>
      <c r="JMF1" s="41"/>
      <c r="JMG1" s="41"/>
      <c r="JMH1" s="41"/>
      <c r="JMI1" s="41"/>
      <c r="JMJ1" s="41"/>
      <c r="JMK1" s="41"/>
      <c r="JML1" s="41"/>
      <c r="JMM1" s="41"/>
      <c r="JMN1" s="41"/>
      <c r="JMO1" s="41"/>
      <c r="JMP1" s="41"/>
      <c r="JMQ1" s="41"/>
      <c r="JMR1" s="41"/>
      <c r="JMS1" s="41"/>
      <c r="JMT1" s="41"/>
      <c r="JMU1" s="41"/>
      <c r="JMV1" s="41"/>
      <c r="JMW1" s="41"/>
      <c r="JMX1" s="41"/>
      <c r="JMY1" s="41"/>
      <c r="JMZ1" s="41"/>
      <c r="JNA1" s="41"/>
      <c r="JNB1" s="41"/>
      <c r="JNC1" s="41"/>
      <c r="JND1" s="41"/>
      <c r="JNE1" s="41"/>
      <c r="JNF1" s="41"/>
      <c r="JNG1" s="41"/>
      <c r="JNH1" s="41"/>
      <c r="JNI1" s="41"/>
      <c r="JNJ1" s="41"/>
      <c r="JNK1" s="41"/>
      <c r="JNL1" s="41"/>
      <c r="JNM1" s="41"/>
      <c r="JNN1" s="41"/>
      <c r="JNO1" s="41"/>
      <c r="JNP1" s="41"/>
      <c r="JNQ1" s="41"/>
      <c r="JNR1" s="41"/>
      <c r="JNS1" s="41"/>
      <c r="JNT1" s="41"/>
      <c r="JNU1" s="41"/>
      <c r="JNV1" s="41"/>
      <c r="JNW1" s="41"/>
      <c r="JNX1" s="41"/>
      <c r="JNY1" s="41"/>
      <c r="JNZ1" s="41"/>
      <c r="JOA1" s="41"/>
      <c r="JOB1" s="41"/>
      <c r="JOC1" s="41"/>
      <c r="JOD1" s="41"/>
      <c r="JOE1" s="41"/>
      <c r="JOF1" s="41"/>
      <c r="JOG1" s="41"/>
      <c r="JOH1" s="41"/>
      <c r="JOI1" s="41"/>
      <c r="JOJ1" s="41"/>
      <c r="JOK1" s="41"/>
      <c r="JOL1" s="41"/>
      <c r="JOM1" s="41"/>
      <c r="JON1" s="41"/>
      <c r="JOO1" s="41"/>
      <c r="JOP1" s="41"/>
      <c r="JOQ1" s="41"/>
      <c r="JOR1" s="41"/>
      <c r="JOS1" s="41"/>
      <c r="JOT1" s="41"/>
      <c r="JOU1" s="41"/>
      <c r="JOV1" s="41"/>
      <c r="JOW1" s="41"/>
      <c r="JOX1" s="41"/>
      <c r="JOY1" s="41"/>
      <c r="JOZ1" s="41"/>
      <c r="JPA1" s="41"/>
      <c r="JPB1" s="41"/>
      <c r="JPC1" s="41"/>
      <c r="JPD1" s="41"/>
      <c r="JPE1" s="41"/>
      <c r="JPF1" s="41"/>
      <c r="JPG1" s="41"/>
      <c r="JPH1" s="41"/>
      <c r="JPI1" s="41"/>
      <c r="JPJ1" s="41"/>
      <c r="JPK1" s="41"/>
      <c r="JPL1" s="41"/>
      <c r="JPM1" s="41"/>
      <c r="JPN1" s="41"/>
      <c r="JPO1" s="41"/>
      <c r="JPP1" s="41"/>
      <c r="JPQ1" s="41"/>
      <c r="JPR1" s="41"/>
      <c r="JPS1" s="41"/>
      <c r="JPT1" s="41"/>
      <c r="JPU1" s="41"/>
      <c r="JPV1" s="41"/>
      <c r="JPW1" s="41"/>
      <c r="JPX1" s="41"/>
      <c r="JPY1" s="41"/>
      <c r="JPZ1" s="41"/>
      <c r="JQA1" s="41"/>
      <c r="JQB1" s="41"/>
      <c r="JQC1" s="41"/>
      <c r="JQD1" s="41"/>
      <c r="JQE1" s="41"/>
      <c r="JQF1" s="41"/>
      <c r="JQG1" s="41"/>
      <c r="JQH1" s="41"/>
      <c r="JQI1" s="41"/>
      <c r="JQJ1" s="41"/>
      <c r="JQK1" s="41"/>
      <c r="JQL1" s="41"/>
      <c r="JQM1" s="41"/>
      <c r="JQN1" s="41"/>
      <c r="JQO1" s="41"/>
      <c r="JQP1" s="41"/>
      <c r="JQQ1" s="41"/>
      <c r="JQR1" s="41"/>
      <c r="JQS1" s="41"/>
      <c r="JQT1" s="41"/>
      <c r="JQU1" s="41"/>
      <c r="JQV1" s="41"/>
      <c r="JQW1" s="41"/>
      <c r="JQX1" s="41"/>
      <c r="JQY1" s="41"/>
      <c r="JQZ1" s="41"/>
      <c r="JRA1" s="41"/>
      <c r="JRB1" s="41"/>
      <c r="JRC1" s="41"/>
      <c r="JRD1" s="41"/>
      <c r="JRE1" s="41"/>
      <c r="JRF1" s="41"/>
      <c r="JRG1" s="41"/>
      <c r="JRH1" s="41"/>
      <c r="JRI1" s="41"/>
      <c r="JRJ1" s="41"/>
      <c r="JRK1" s="41"/>
      <c r="JRL1" s="41"/>
      <c r="JRM1" s="41"/>
      <c r="JRN1" s="41"/>
      <c r="JRO1" s="41"/>
      <c r="JRP1" s="41"/>
      <c r="JRQ1" s="41"/>
      <c r="JRR1" s="41"/>
      <c r="JRS1" s="41"/>
      <c r="JRT1" s="41"/>
      <c r="JRU1" s="41"/>
      <c r="JRV1" s="41"/>
      <c r="JRW1" s="41"/>
      <c r="JRX1" s="41"/>
      <c r="JRY1" s="41"/>
      <c r="JRZ1" s="41"/>
      <c r="JSA1" s="41"/>
      <c r="JSB1" s="41"/>
      <c r="JSC1" s="41"/>
      <c r="JSD1" s="41"/>
      <c r="JSE1" s="41"/>
      <c r="JSF1" s="41"/>
      <c r="JSG1" s="41"/>
      <c r="JSH1" s="41"/>
      <c r="JSI1" s="41"/>
      <c r="JSJ1" s="41"/>
      <c r="JSK1" s="41"/>
      <c r="JSL1" s="41"/>
      <c r="JSM1" s="41"/>
      <c r="JSN1" s="41"/>
      <c r="JSO1" s="41"/>
      <c r="JSP1" s="41"/>
      <c r="JSQ1" s="41"/>
      <c r="JSR1" s="41"/>
      <c r="JSS1" s="41"/>
      <c r="JST1" s="41"/>
      <c r="JSU1" s="41"/>
      <c r="JSV1" s="41"/>
      <c r="JSW1" s="41"/>
      <c r="JSX1" s="41"/>
      <c r="JSY1" s="41"/>
      <c r="JSZ1" s="41"/>
      <c r="JTA1" s="41"/>
      <c r="JTB1" s="41"/>
      <c r="JTC1" s="41"/>
      <c r="JTD1" s="41"/>
      <c r="JTE1" s="41"/>
      <c r="JTF1" s="41"/>
      <c r="JTG1" s="41"/>
      <c r="JTH1" s="41"/>
      <c r="JTI1" s="41"/>
      <c r="JTJ1" s="41"/>
      <c r="JTK1" s="41"/>
      <c r="JTL1" s="41"/>
      <c r="JTM1" s="41"/>
      <c r="JTN1" s="41"/>
      <c r="JTO1" s="41"/>
      <c r="JTP1" s="41"/>
      <c r="JTQ1" s="41"/>
      <c r="JTR1" s="41"/>
      <c r="JTS1" s="41"/>
      <c r="JTT1" s="41"/>
      <c r="JTU1" s="41"/>
      <c r="JTV1" s="41"/>
      <c r="JTW1" s="41"/>
      <c r="JTX1" s="41"/>
      <c r="JTY1" s="41"/>
      <c r="JTZ1" s="41"/>
      <c r="JUA1" s="41"/>
      <c r="JUB1" s="41"/>
      <c r="JUC1" s="41"/>
      <c r="JUD1" s="41"/>
      <c r="JUE1" s="41"/>
      <c r="JUF1" s="41"/>
      <c r="JUG1" s="41"/>
      <c r="JUH1" s="41"/>
      <c r="JUI1" s="41"/>
      <c r="JUJ1" s="41"/>
      <c r="JUK1" s="41"/>
      <c r="JUL1" s="41"/>
      <c r="JUM1" s="41"/>
      <c r="JUN1" s="41"/>
      <c r="JUO1" s="41"/>
      <c r="JUP1" s="41"/>
      <c r="JUQ1" s="41"/>
      <c r="JUR1" s="41"/>
      <c r="JUS1" s="41"/>
      <c r="JUT1" s="41"/>
      <c r="JUU1" s="41"/>
      <c r="JUV1" s="41"/>
      <c r="JUW1" s="41"/>
      <c r="JUX1" s="41"/>
      <c r="JUY1" s="41"/>
      <c r="JUZ1" s="41"/>
      <c r="JVA1" s="41"/>
      <c r="JVB1" s="41"/>
      <c r="JVC1" s="41"/>
      <c r="JVD1" s="41"/>
      <c r="JVE1" s="41"/>
      <c r="JVF1" s="41"/>
      <c r="JVG1" s="41"/>
      <c r="JVH1" s="41"/>
      <c r="JVI1" s="41"/>
      <c r="JVJ1" s="41"/>
      <c r="JVK1" s="41"/>
      <c r="JVL1" s="41"/>
      <c r="JVM1" s="41"/>
      <c r="JVN1" s="41"/>
      <c r="JVO1" s="41"/>
      <c r="JVP1" s="41"/>
      <c r="JVQ1" s="41"/>
      <c r="JVR1" s="41"/>
      <c r="JVS1" s="41"/>
      <c r="JVT1" s="41"/>
      <c r="JVU1" s="41"/>
      <c r="JVV1" s="41"/>
      <c r="JVW1" s="41"/>
      <c r="JVX1" s="41"/>
      <c r="JVY1" s="41"/>
      <c r="JVZ1" s="41"/>
      <c r="JWA1" s="41"/>
      <c r="JWB1" s="41"/>
      <c r="JWC1" s="41"/>
      <c r="JWD1" s="41"/>
      <c r="JWE1" s="41"/>
      <c r="JWF1" s="41"/>
      <c r="JWG1" s="41"/>
      <c r="JWH1" s="41"/>
      <c r="JWI1" s="41"/>
      <c r="JWJ1" s="41"/>
      <c r="JWK1" s="41"/>
      <c r="JWL1" s="41"/>
      <c r="JWM1" s="41"/>
      <c r="JWN1" s="41"/>
      <c r="JWO1" s="41"/>
      <c r="JWP1" s="41"/>
      <c r="JWQ1" s="41"/>
      <c r="JWR1" s="41"/>
      <c r="JWS1" s="41"/>
      <c r="JWT1" s="41"/>
      <c r="JWU1" s="41"/>
      <c r="JWV1" s="41"/>
      <c r="JWW1" s="41"/>
      <c r="JWX1" s="41"/>
      <c r="JWY1" s="41"/>
      <c r="JWZ1" s="41"/>
      <c r="JXA1" s="41"/>
      <c r="JXB1" s="41"/>
      <c r="JXC1" s="41"/>
      <c r="JXD1" s="41"/>
      <c r="JXE1" s="41"/>
      <c r="JXF1" s="41"/>
      <c r="JXG1" s="41"/>
      <c r="JXH1" s="41"/>
      <c r="JXI1" s="41"/>
      <c r="JXJ1" s="41"/>
      <c r="JXK1" s="41"/>
      <c r="JXL1" s="41"/>
      <c r="JXM1" s="41"/>
      <c r="JXN1" s="41"/>
      <c r="JXO1" s="41"/>
      <c r="JXP1" s="41"/>
      <c r="JXQ1" s="41"/>
      <c r="JXR1" s="41"/>
      <c r="JXS1" s="41"/>
      <c r="JXT1" s="41"/>
      <c r="JXU1" s="41"/>
      <c r="JXV1" s="41"/>
      <c r="JXW1" s="41"/>
      <c r="JXX1" s="41"/>
      <c r="JXY1" s="41"/>
      <c r="JXZ1" s="41"/>
      <c r="JYA1" s="41"/>
      <c r="JYB1" s="41"/>
      <c r="JYC1" s="41"/>
      <c r="JYD1" s="41"/>
      <c r="JYE1" s="41"/>
      <c r="JYF1" s="41"/>
      <c r="JYG1" s="41"/>
      <c r="JYH1" s="41"/>
      <c r="JYI1" s="41"/>
      <c r="JYJ1" s="41"/>
      <c r="JYK1" s="41"/>
      <c r="JYL1" s="41"/>
      <c r="JYM1" s="41"/>
      <c r="JYN1" s="41"/>
      <c r="JYO1" s="41"/>
      <c r="JYP1" s="41"/>
      <c r="JYQ1" s="41"/>
      <c r="JYR1" s="41"/>
      <c r="JYS1" s="41"/>
      <c r="JYT1" s="41"/>
      <c r="JYU1" s="41"/>
      <c r="JYV1" s="41"/>
      <c r="JYW1" s="41"/>
      <c r="JYX1" s="41"/>
      <c r="JYY1" s="41"/>
      <c r="JYZ1" s="41"/>
      <c r="JZA1" s="41"/>
      <c r="JZB1" s="41"/>
      <c r="JZC1" s="41"/>
      <c r="JZD1" s="41"/>
      <c r="JZE1" s="41"/>
      <c r="JZF1" s="41"/>
      <c r="JZG1" s="41"/>
      <c r="JZH1" s="41"/>
      <c r="JZI1" s="41"/>
      <c r="JZJ1" s="41"/>
      <c r="JZK1" s="41"/>
      <c r="JZL1" s="41"/>
      <c r="JZM1" s="41"/>
      <c r="JZN1" s="41"/>
      <c r="JZO1" s="41"/>
      <c r="JZP1" s="41"/>
      <c r="JZQ1" s="41"/>
      <c r="JZR1" s="41"/>
      <c r="JZS1" s="41"/>
      <c r="JZT1" s="41"/>
      <c r="JZU1" s="41"/>
      <c r="JZV1" s="41"/>
      <c r="JZW1" s="41"/>
      <c r="JZX1" s="41"/>
      <c r="JZY1" s="41"/>
      <c r="JZZ1" s="41"/>
      <c r="KAA1" s="41"/>
      <c r="KAB1" s="41"/>
      <c r="KAC1" s="41"/>
      <c r="KAD1" s="41"/>
      <c r="KAE1" s="41"/>
      <c r="KAF1" s="41"/>
      <c r="KAG1" s="41"/>
      <c r="KAH1" s="41"/>
      <c r="KAI1" s="41"/>
      <c r="KAJ1" s="41"/>
      <c r="KAK1" s="41"/>
      <c r="KAL1" s="41"/>
      <c r="KAM1" s="41"/>
      <c r="KAN1" s="41"/>
      <c r="KAO1" s="41"/>
      <c r="KAP1" s="41"/>
      <c r="KAQ1" s="41"/>
      <c r="KAR1" s="41"/>
      <c r="KAS1" s="41"/>
      <c r="KAT1" s="41"/>
      <c r="KAU1" s="41"/>
      <c r="KAV1" s="41"/>
      <c r="KAW1" s="41"/>
      <c r="KAX1" s="41"/>
      <c r="KAY1" s="41"/>
      <c r="KAZ1" s="41"/>
      <c r="KBA1" s="41"/>
      <c r="KBB1" s="41"/>
      <c r="KBC1" s="41"/>
      <c r="KBD1" s="41"/>
      <c r="KBE1" s="41"/>
      <c r="KBF1" s="41"/>
      <c r="KBG1" s="41"/>
      <c r="KBH1" s="41"/>
      <c r="KBI1" s="41"/>
      <c r="KBJ1" s="41"/>
      <c r="KBK1" s="41"/>
      <c r="KBL1" s="41"/>
      <c r="KBM1" s="41"/>
      <c r="KBN1" s="41"/>
      <c r="KBO1" s="41"/>
      <c r="KBP1" s="41"/>
      <c r="KBQ1" s="41"/>
      <c r="KBR1" s="41"/>
      <c r="KBS1" s="41"/>
      <c r="KBT1" s="41"/>
      <c r="KBU1" s="41"/>
      <c r="KBV1" s="41"/>
      <c r="KBW1" s="41"/>
      <c r="KBX1" s="41"/>
      <c r="KBY1" s="41"/>
      <c r="KBZ1" s="41"/>
      <c r="KCA1" s="41"/>
      <c r="KCB1" s="41"/>
      <c r="KCC1" s="41"/>
      <c r="KCD1" s="41"/>
      <c r="KCE1" s="41"/>
      <c r="KCF1" s="41"/>
      <c r="KCG1" s="41"/>
      <c r="KCH1" s="41"/>
      <c r="KCI1" s="41"/>
      <c r="KCJ1" s="41"/>
      <c r="KCK1" s="41"/>
      <c r="KCL1" s="41"/>
      <c r="KCM1" s="41"/>
      <c r="KCN1" s="41"/>
      <c r="KCO1" s="41"/>
      <c r="KCP1" s="41"/>
      <c r="KCQ1" s="41"/>
      <c r="KCR1" s="41"/>
      <c r="KCS1" s="41"/>
      <c r="KCT1" s="41"/>
      <c r="KCU1" s="41"/>
      <c r="KCV1" s="41"/>
      <c r="KCW1" s="41"/>
      <c r="KCX1" s="41"/>
      <c r="KCY1" s="41"/>
      <c r="KCZ1" s="41"/>
      <c r="KDA1" s="41"/>
      <c r="KDB1" s="41"/>
      <c r="KDC1" s="41"/>
      <c r="KDD1" s="41"/>
      <c r="KDE1" s="41"/>
      <c r="KDF1" s="41"/>
      <c r="KDG1" s="41"/>
      <c r="KDH1" s="41"/>
      <c r="KDI1" s="41"/>
      <c r="KDJ1" s="41"/>
      <c r="KDK1" s="41"/>
      <c r="KDL1" s="41"/>
      <c r="KDM1" s="41"/>
      <c r="KDN1" s="41"/>
      <c r="KDO1" s="41"/>
      <c r="KDP1" s="41"/>
      <c r="KDQ1" s="41"/>
      <c r="KDR1" s="41"/>
      <c r="KDS1" s="41"/>
      <c r="KDT1" s="41"/>
      <c r="KDU1" s="41"/>
      <c r="KDV1" s="41"/>
      <c r="KDW1" s="41"/>
      <c r="KDX1" s="41"/>
      <c r="KDY1" s="41"/>
      <c r="KDZ1" s="41"/>
      <c r="KEA1" s="41"/>
      <c r="KEB1" s="41"/>
      <c r="KEC1" s="41"/>
      <c r="KED1" s="41"/>
      <c r="KEE1" s="41"/>
      <c r="KEF1" s="41"/>
      <c r="KEG1" s="41"/>
      <c r="KEH1" s="41"/>
      <c r="KEI1" s="41"/>
      <c r="KEJ1" s="41"/>
      <c r="KEK1" s="41"/>
      <c r="KEL1" s="41"/>
      <c r="KEM1" s="41"/>
      <c r="KEN1" s="41"/>
      <c r="KEO1" s="41"/>
      <c r="KEP1" s="41"/>
      <c r="KEQ1" s="41"/>
      <c r="KER1" s="41"/>
      <c r="KES1" s="41"/>
      <c r="KET1" s="41"/>
      <c r="KEU1" s="41"/>
      <c r="KEV1" s="41"/>
      <c r="KEW1" s="41"/>
      <c r="KEX1" s="41"/>
      <c r="KEY1" s="41"/>
      <c r="KEZ1" s="41"/>
      <c r="KFA1" s="41"/>
      <c r="KFB1" s="41"/>
      <c r="KFC1" s="41"/>
      <c r="KFD1" s="41"/>
      <c r="KFE1" s="41"/>
      <c r="KFF1" s="41"/>
      <c r="KFG1" s="41"/>
      <c r="KFH1" s="41"/>
      <c r="KFI1" s="41"/>
      <c r="KFJ1" s="41"/>
      <c r="KFK1" s="41"/>
      <c r="KFL1" s="41"/>
      <c r="KFM1" s="41"/>
      <c r="KFN1" s="41"/>
      <c r="KFO1" s="41"/>
      <c r="KFP1" s="41"/>
      <c r="KFQ1" s="41"/>
      <c r="KFR1" s="41"/>
      <c r="KFS1" s="41"/>
      <c r="KFT1" s="41"/>
      <c r="KFU1" s="41"/>
      <c r="KFV1" s="41"/>
      <c r="KFW1" s="41"/>
      <c r="KFX1" s="41"/>
      <c r="KFY1" s="41"/>
      <c r="KFZ1" s="41"/>
      <c r="KGA1" s="41"/>
      <c r="KGB1" s="41"/>
      <c r="KGC1" s="41"/>
      <c r="KGD1" s="41"/>
      <c r="KGE1" s="41"/>
      <c r="KGF1" s="41"/>
      <c r="KGG1" s="41"/>
      <c r="KGH1" s="41"/>
      <c r="KGI1" s="41"/>
      <c r="KGJ1" s="41"/>
      <c r="KGK1" s="41"/>
      <c r="KGL1" s="41"/>
      <c r="KGM1" s="41"/>
      <c r="KGN1" s="41"/>
      <c r="KGO1" s="41"/>
      <c r="KGP1" s="41"/>
      <c r="KGQ1" s="41"/>
      <c r="KGR1" s="41"/>
      <c r="KGS1" s="41"/>
      <c r="KGT1" s="41"/>
      <c r="KGU1" s="41"/>
      <c r="KGV1" s="41"/>
      <c r="KGW1" s="41"/>
      <c r="KGX1" s="41"/>
      <c r="KGY1" s="41"/>
      <c r="KGZ1" s="41"/>
      <c r="KHA1" s="41"/>
      <c r="KHB1" s="41"/>
      <c r="KHC1" s="41"/>
      <c r="KHD1" s="41"/>
      <c r="KHE1" s="41"/>
      <c r="KHF1" s="41"/>
      <c r="KHG1" s="41"/>
      <c r="KHH1" s="41"/>
      <c r="KHI1" s="41"/>
      <c r="KHJ1" s="41"/>
      <c r="KHK1" s="41"/>
      <c r="KHL1" s="41"/>
      <c r="KHM1" s="41"/>
      <c r="KHN1" s="41"/>
      <c r="KHO1" s="41"/>
      <c r="KHP1" s="41"/>
      <c r="KHQ1" s="41"/>
      <c r="KHR1" s="41"/>
      <c r="KHS1" s="41"/>
      <c r="KHT1" s="41"/>
      <c r="KHU1" s="41"/>
      <c r="KHV1" s="41"/>
      <c r="KHW1" s="41"/>
      <c r="KHX1" s="41"/>
      <c r="KHY1" s="41"/>
      <c r="KHZ1" s="41"/>
      <c r="KIA1" s="41"/>
      <c r="KIB1" s="41"/>
      <c r="KIC1" s="41"/>
      <c r="KID1" s="41"/>
      <c r="KIE1" s="41"/>
      <c r="KIF1" s="41"/>
      <c r="KIG1" s="41"/>
      <c r="KIH1" s="41"/>
      <c r="KII1" s="41"/>
      <c r="KIJ1" s="41"/>
      <c r="KIK1" s="41"/>
      <c r="KIL1" s="41"/>
      <c r="KIM1" s="41"/>
      <c r="KIN1" s="41"/>
      <c r="KIO1" s="41"/>
      <c r="KIP1" s="41"/>
      <c r="KIQ1" s="41"/>
      <c r="KIR1" s="41"/>
      <c r="KIS1" s="41"/>
      <c r="KIT1" s="41"/>
      <c r="KIU1" s="41"/>
      <c r="KIV1" s="41"/>
      <c r="KIW1" s="41"/>
      <c r="KIX1" s="41"/>
      <c r="KIY1" s="41"/>
      <c r="KIZ1" s="41"/>
      <c r="KJA1" s="41"/>
      <c r="KJB1" s="41"/>
      <c r="KJC1" s="41"/>
      <c r="KJD1" s="41"/>
      <c r="KJE1" s="41"/>
      <c r="KJF1" s="41"/>
      <c r="KJG1" s="41"/>
      <c r="KJH1" s="41"/>
      <c r="KJI1" s="41"/>
      <c r="KJJ1" s="41"/>
      <c r="KJK1" s="41"/>
      <c r="KJL1" s="41"/>
      <c r="KJM1" s="41"/>
      <c r="KJN1" s="41"/>
      <c r="KJO1" s="41"/>
      <c r="KJP1" s="41"/>
      <c r="KJQ1" s="41"/>
      <c r="KJR1" s="41"/>
      <c r="KJS1" s="41"/>
      <c r="KJT1" s="41"/>
      <c r="KJU1" s="41"/>
      <c r="KJV1" s="41"/>
      <c r="KJW1" s="41"/>
      <c r="KJX1" s="41"/>
      <c r="KJY1" s="41"/>
      <c r="KJZ1" s="41"/>
      <c r="KKA1" s="41"/>
      <c r="KKB1" s="41"/>
      <c r="KKC1" s="41"/>
      <c r="KKD1" s="41"/>
      <c r="KKE1" s="41"/>
      <c r="KKF1" s="41"/>
      <c r="KKG1" s="41"/>
      <c r="KKH1" s="41"/>
      <c r="KKI1" s="41"/>
      <c r="KKJ1" s="41"/>
      <c r="KKK1" s="41"/>
      <c r="KKL1" s="41"/>
      <c r="KKM1" s="41"/>
      <c r="KKN1" s="41"/>
      <c r="KKO1" s="41"/>
      <c r="KKP1" s="41"/>
      <c r="KKQ1" s="41"/>
      <c r="KKR1" s="41"/>
      <c r="KKS1" s="41"/>
      <c r="KKT1" s="41"/>
      <c r="KKU1" s="41"/>
      <c r="KKV1" s="41"/>
      <c r="KKW1" s="41"/>
      <c r="KKX1" s="41"/>
      <c r="KKY1" s="41"/>
      <c r="KKZ1" s="41"/>
      <c r="KLA1" s="41"/>
      <c r="KLB1" s="41"/>
      <c r="KLC1" s="41"/>
      <c r="KLD1" s="41"/>
      <c r="KLE1" s="41"/>
      <c r="KLF1" s="41"/>
      <c r="KLG1" s="41"/>
      <c r="KLH1" s="41"/>
      <c r="KLI1" s="41"/>
      <c r="KLJ1" s="41"/>
      <c r="KLK1" s="41"/>
      <c r="KLL1" s="41"/>
      <c r="KLM1" s="41"/>
      <c r="KLN1" s="41"/>
      <c r="KLO1" s="41"/>
      <c r="KLP1" s="41"/>
      <c r="KLQ1" s="41"/>
      <c r="KLR1" s="41"/>
      <c r="KLS1" s="41"/>
      <c r="KLT1" s="41"/>
      <c r="KLU1" s="41"/>
      <c r="KLV1" s="41"/>
      <c r="KLW1" s="41"/>
      <c r="KLX1" s="41"/>
      <c r="KLY1" s="41"/>
      <c r="KLZ1" s="41"/>
      <c r="KMA1" s="41"/>
      <c r="KMB1" s="41"/>
      <c r="KMC1" s="41"/>
      <c r="KMD1" s="41"/>
      <c r="KME1" s="41"/>
      <c r="KMF1" s="41"/>
      <c r="KMG1" s="41"/>
      <c r="KMH1" s="41"/>
      <c r="KMI1" s="41"/>
      <c r="KMJ1" s="41"/>
      <c r="KMK1" s="41"/>
      <c r="KML1" s="41"/>
      <c r="KMM1" s="41"/>
      <c r="KMN1" s="41"/>
      <c r="KMO1" s="41"/>
      <c r="KMP1" s="41"/>
      <c r="KMQ1" s="41"/>
      <c r="KMR1" s="41"/>
      <c r="KMS1" s="41"/>
      <c r="KMT1" s="41"/>
      <c r="KMU1" s="41"/>
      <c r="KMV1" s="41"/>
      <c r="KMW1" s="41"/>
      <c r="KMX1" s="41"/>
      <c r="KMY1" s="41"/>
      <c r="KMZ1" s="41"/>
      <c r="KNA1" s="41"/>
      <c r="KNB1" s="41"/>
      <c r="KNC1" s="41"/>
      <c r="KND1" s="41"/>
      <c r="KNE1" s="41"/>
      <c r="KNF1" s="41"/>
      <c r="KNG1" s="41"/>
      <c r="KNH1" s="41"/>
      <c r="KNI1" s="41"/>
      <c r="KNJ1" s="41"/>
      <c r="KNK1" s="41"/>
      <c r="KNL1" s="41"/>
      <c r="KNM1" s="41"/>
      <c r="KNN1" s="41"/>
      <c r="KNO1" s="41"/>
      <c r="KNP1" s="41"/>
      <c r="KNQ1" s="41"/>
      <c r="KNR1" s="41"/>
      <c r="KNS1" s="41"/>
      <c r="KNT1" s="41"/>
      <c r="KNU1" s="41"/>
      <c r="KNV1" s="41"/>
      <c r="KNW1" s="41"/>
      <c r="KNX1" s="41"/>
      <c r="KNY1" s="41"/>
      <c r="KNZ1" s="41"/>
      <c r="KOA1" s="41"/>
      <c r="KOB1" s="41"/>
      <c r="KOC1" s="41"/>
      <c r="KOD1" s="41"/>
      <c r="KOE1" s="41"/>
      <c r="KOF1" s="41"/>
      <c r="KOG1" s="41"/>
      <c r="KOH1" s="41"/>
      <c r="KOI1" s="41"/>
      <c r="KOJ1" s="41"/>
      <c r="KOK1" s="41"/>
      <c r="KOL1" s="41"/>
      <c r="KOM1" s="41"/>
      <c r="KON1" s="41"/>
      <c r="KOO1" s="41"/>
      <c r="KOP1" s="41"/>
      <c r="KOQ1" s="41"/>
      <c r="KOR1" s="41"/>
      <c r="KOS1" s="41"/>
      <c r="KOT1" s="41"/>
      <c r="KOU1" s="41"/>
      <c r="KOV1" s="41"/>
      <c r="KOW1" s="41"/>
      <c r="KOX1" s="41"/>
      <c r="KOY1" s="41"/>
      <c r="KOZ1" s="41"/>
      <c r="KPA1" s="41"/>
      <c r="KPB1" s="41"/>
      <c r="KPC1" s="41"/>
      <c r="KPD1" s="41"/>
      <c r="KPE1" s="41"/>
      <c r="KPF1" s="41"/>
      <c r="KPG1" s="41"/>
      <c r="KPH1" s="41"/>
      <c r="KPI1" s="41"/>
      <c r="KPJ1" s="41"/>
      <c r="KPK1" s="41"/>
      <c r="KPL1" s="41"/>
      <c r="KPM1" s="41"/>
      <c r="KPN1" s="41"/>
      <c r="KPO1" s="41"/>
      <c r="KPP1" s="41"/>
      <c r="KPQ1" s="41"/>
      <c r="KPR1" s="41"/>
      <c r="KPS1" s="41"/>
      <c r="KPT1" s="41"/>
      <c r="KPU1" s="41"/>
      <c r="KPV1" s="41"/>
      <c r="KPW1" s="41"/>
      <c r="KPX1" s="41"/>
      <c r="KPY1" s="41"/>
      <c r="KPZ1" s="41"/>
      <c r="KQA1" s="41"/>
      <c r="KQB1" s="41"/>
      <c r="KQC1" s="41"/>
      <c r="KQD1" s="41"/>
      <c r="KQE1" s="41"/>
      <c r="KQF1" s="41"/>
      <c r="KQG1" s="41"/>
      <c r="KQH1" s="41"/>
      <c r="KQI1" s="41"/>
      <c r="KQJ1" s="41"/>
      <c r="KQK1" s="41"/>
      <c r="KQL1" s="41"/>
      <c r="KQM1" s="41"/>
      <c r="KQN1" s="41"/>
      <c r="KQO1" s="41"/>
      <c r="KQP1" s="41"/>
      <c r="KQQ1" s="41"/>
      <c r="KQR1" s="41"/>
      <c r="KQS1" s="41"/>
      <c r="KQT1" s="41"/>
      <c r="KQU1" s="41"/>
      <c r="KQV1" s="41"/>
      <c r="KQW1" s="41"/>
      <c r="KQX1" s="41"/>
      <c r="KQY1" s="41"/>
      <c r="KQZ1" s="41"/>
      <c r="KRA1" s="41"/>
      <c r="KRB1" s="41"/>
      <c r="KRC1" s="41"/>
      <c r="KRD1" s="41"/>
      <c r="KRE1" s="41"/>
      <c r="KRF1" s="41"/>
      <c r="KRG1" s="41"/>
      <c r="KRH1" s="41"/>
      <c r="KRI1" s="41"/>
      <c r="KRJ1" s="41"/>
      <c r="KRK1" s="41"/>
      <c r="KRL1" s="41"/>
      <c r="KRM1" s="41"/>
      <c r="KRN1" s="41"/>
      <c r="KRO1" s="41"/>
      <c r="KRP1" s="41"/>
      <c r="KRQ1" s="41"/>
      <c r="KRR1" s="41"/>
      <c r="KRS1" s="41"/>
      <c r="KRT1" s="41"/>
      <c r="KRU1" s="41"/>
      <c r="KRV1" s="41"/>
      <c r="KRW1" s="41"/>
      <c r="KRX1" s="41"/>
      <c r="KRY1" s="41"/>
      <c r="KRZ1" s="41"/>
      <c r="KSA1" s="41"/>
      <c r="KSB1" s="41"/>
      <c r="KSC1" s="41"/>
      <c r="KSD1" s="41"/>
      <c r="KSE1" s="41"/>
      <c r="KSF1" s="41"/>
      <c r="KSG1" s="41"/>
      <c r="KSH1" s="41"/>
      <c r="KSI1" s="41"/>
      <c r="KSJ1" s="41"/>
      <c r="KSK1" s="41"/>
      <c r="KSL1" s="41"/>
      <c r="KSM1" s="41"/>
      <c r="KSN1" s="41"/>
      <c r="KSO1" s="41"/>
      <c r="KSP1" s="41"/>
      <c r="KSQ1" s="41"/>
      <c r="KSR1" s="41"/>
      <c r="KSS1" s="41"/>
      <c r="KST1" s="41"/>
      <c r="KSU1" s="41"/>
      <c r="KSV1" s="41"/>
      <c r="KSW1" s="41"/>
      <c r="KSX1" s="41"/>
      <c r="KSY1" s="41"/>
      <c r="KSZ1" s="41"/>
      <c r="KTA1" s="41"/>
      <c r="KTB1" s="41"/>
      <c r="KTC1" s="41"/>
      <c r="KTD1" s="41"/>
      <c r="KTE1" s="41"/>
      <c r="KTF1" s="41"/>
      <c r="KTG1" s="41"/>
      <c r="KTH1" s="41"/>
      <c r="KTI1" s="41"/>
      <c r="KTJ1" s="41"/>
      <c r="KTK1" s="41"/>
      <c r="KTL1" s="41"/>
      <c r="KTM1" s="41"/>
      <c r="KTN1" s="41"/>
      <c r="KTO1" s="41"/>
      <c r="KTP1" s="41"/>
      <c r="KTQ1" s="41"/>
      <c r="KTR1" s="41"/>
      <c r="KTS1" s="41"/>
      <c r="KTT1" s="41"/>
      <c r="KTU1" s="41"/>
      <c r="KTV1" s="41"/>
      <c r="KTW1" s="41"/>
      <c r="KTX1" s="41"/>
      <c r="KTY1" s="41"/>
      <c r="KTZ1" s="41"/>
      <c r="KUA1" s="41"/>
      <c r="KUB1" s="41"/>
      <c r="KUC1" s="41"/>
      <c r="KUD1" s="41"/>
      <c r="KUE1" s="41"/>
      <c r="KUF1" s="41"/>
      <c r="KUG1" s="41"/>
      <c r="KUH1" s="41"/>
      <c r="KUI1" s="41"/>
      <c r="KUJ1" s="41"/>
      <c r="KUK1" s="41"/>
      <c r="KUL1" s="41"/>
      <c r="KUM1" s="41"/>
      <c r="KUN1" s="41"/>
      <c r="KUO1" s="41"/>
      <c r="KUP1" s="41"/>
      <c r="KUQ1" s="41"/>
      <c r="KUR1" s="41"/>
      <c r="KUS1" s="41"/>
      <c r="KUT1" s="41"/>
      <c r="KUU1" s="41"/>
      <c r="KUV1" s="41"/>
      <c r="KUW1" s="41"/>
      <c r="KUX1" s="41"/>
      <c r="KUY1" s="41"/>
      <c r="KUZ1" s="41"/>
      <c r="KVA1" s="41"/>
      <c r="KVB1" s="41"/>
      <c r="KVC1" s="41"/>
      <c r="KVD1" s="41"/>
      <c r="KVE1" s="41"/>
      <c r="KVF1" s="41"/>
      <c r="KVG1" s="41"/>
      <c r="KVH1" s="41"/>
      <c r="KVI1" s="41"/>
      <c r="KVJ1" s="41"/>
      <c r="KVK1" s="41"/>
      <c r="KVL1" s="41"/>
      <c r="KVM1" s="41"/>
      <c r="KVN1" s="41"/>
      <c r="KVO1" s="41"/>
      <c r="KVP1" s="41"/>
      <c r="KVQ1" s="41"/>
      <c r="KVR1" s="41"/>
      <c r="KVS1" s="41"/>
      <c r="KVT1" s="41"/>
      <c r="KVU1" s="41"/>
      <c r="KVV1" s="41"/>
      <c r="KVW1" s="41"/>
      <c r="KVX1" s="41"/>
      <c r="KVY1" s="41"/>
      <c r="KVZ1" s="41"/>
      <c r="KWA1" s="41"/>
      <c r="KWB1" s="41"/>
      <c r="KWC1" s="41"/>
      <c r="KWD1" s="41"/>
      <c r="KWE1" s="41"/>
      <c r="KWF1" s="41"/>
      <c r="KWG1" s="41"/>
      <c r="KWH1" s="41"/>
      <c r="KWI1" s="41"/>
      <c r="KWJ1" s="41"/>
      <c r="KWK1" s="41"/>
      <c r="KWL1" s="41"/>
      <c r="KWM1" s="41"/>
      <c r="KWN1" s="41"/>
      <c r="KWO1" s="41"/>
      <c r="KWP1" s="41"/>
      <c r="KWQ1" s="41"/>
      <c r="KWR1" s="41"/>
      <c r="KWS1" s="41"/>
      <c r="KWT1" s="41"/>
      <c r="KWU1" s="41"/>
      <c r="KWV1" s="41"/>
      <c r="KWW1" s="41"/>
      <c r="KWX1" s="41"/>
      <c r="KWY1" s="41"/>
      <c r="KWZ1" s="41"/>
      <c r="KXA1" s="41"/>
      <c r="KXB1" s="41"/>
      <c r="KXC1" s="41"/>
      <c r="KXD1" s="41"/>
      <c r="KXE1" s="41"/>
      <c r="KXF1" s="41"/>
      <c r="KXG1" s="41"/>
      <c r="KXH1" s="41"/>
      <c r="KXI1" s="41"/>
      <c r="KXJ1" s="41"/>
      <c r="KXK1" s="41"/>
      <c r="KXL1" s="41"/>
      <c r="KXM1" s="41"/>
      <c r="KXN1" s="41"/>
      <c r="KXO1" s="41"/>
      <c r="KXP1" s="41"/>
      <c r="KXQ1" s="41"/>
      <c r="KXR1" s="41"/>
      <c r="KXS1" s="41"/>
      <c r="KXT1" s="41"/>
      <c r="KXU1" s="41"/>
      <c r="KXV1" s="41"/>
      <c r="KXW1" s="41"/>
      <c r="KXX1" s="41"/>
      <c r="KXY1" s="41"/>
      <c r="KXZ1" s="41"/>
      <c r="KYA1" s="41"/>
      <c r="KYB1" s="41"/>
      <c r="KYC1" s="41"/>
      <c r="KYD1" s="41"/>
      <c r="KYE1" s="41"/>
      <c r="KYF1" s="41"/>
      <c r="KYG1" s="41"/>
      <c r="KYH1" s="41"/>
      <c r="KYI1" s="41"/>
      <c r="KYJ1" s="41"/>
      <c r="KYK1" s="41"/>
      <c r="KYL1" s="41"/>
      <c r="KYM1" s="41"/>
      <c r="KYN1" s="41"/>
      <c r="KYO1" s="41"/>
      <c r="KYP1" s="41"/>
      <c r="KYQ1" s="41"/>
      <c r="KYR1" s="41"/>
      <c r="KYS1" s="41"/>
      <c r="KYT1" s="41"/>
      <c r="KYU1" s="41"/>
      <c r="KYV1" s="41"/>
      <c r="KYW1" s="41"/>
      <c r="KYX1" s="41"/>
      <c r="KYY1" s="41"/>
      <c r="KYZ1" s="41"/>
      <c r="KZA1" s="41"/>
      <c r="KZB1" s="41"/>
      <c r="KZC1" s="41"/>
      <c r="KZD1" s="41"/>
      <c r="KZE1" s="41"/>
      <c r="KZF1" s="41"/>
      <c r="KZG1" s="41"/>
      <c r="KZH1" s="41"/>
      <c r="KZI1" s="41"/>
      <c r="KZJ1" s="41"/>
      <c r="KZK1" s="41"/>
      <c r="KZL1" s="41"/>
      <c r="KZM1" s="41"/>
      <c r="KZN1" s="41"/>
      <c r="KZO1" s="41"/>
      <c r="KZP1" s="41"/>
      <c r="KZQ1" s="41"/>
      <c r="KZR1" s="41"/>
      <c r="KZS1" s="41"/>
      <c r="KZT1" s="41"/>
      <c r="KZU1" s="41"/>
      <c r="KZV1" s="41"/>
      <c r="KZW1" s="41"/>
      <c r="KZX1" s="41"/>
      <c r="KZY1" s="41"/>
      <c r="KZZ1" s="41"/>
      <c r="LAA1" s="41"/>
      <c r="LAB1" s="41"/>
      <c r="LAC1" s="41"/>
      <c r="LAD1" s="41"/>
      <c r="LAE1" s="41"/>
      <c r="LAF1" s="41"/>
      <c r="LAG1" s="41"/>
      <c r="LAH1" s="41"/>
      <c r="LAI1" s="41"/>
      <c r="LAJ1" s="41"/>
      <c r="LAK1" s="41"/>
      <c r="LAL1" s="41"/>
      <c r="LAM1" s="41"/>
      <c r="LAN1" s="41"/>
      <c r="LAO1" s="41"/>
      <c r="LAP1" s="41"/>
      <c r="LAQ1" s="41"/>
      <c r="LAR1" s="41"/>
      <c r="LAS1" s="41"/>
      <c r="LAT1" s="41"/>
      <c r="LAU1" s="41"/>
      <c r="LAV1" s="41"/>
      <c r="LAW1" s="41"/>
      <c r="LAX1" s="41"/>
      <c r="LAY1" s="41"/>
      <c r="LAZ1" s="41"/>
      <c r="LBA1" s="41"/>
      <c r="LBB1" s="41"/>
      <c r="LBC1" s="41"/>
      <c r="LBD1" s="41"/>
      <c r="LBE1" s="41"/>
      <c r="LBF1" s="41"/>
      <c r="LBG1" s="41"/>
      <c r="LBH1" s="41"/>
      <c r="LBI1" s="41"/>
      <c r="LBJ1" s="41"/>
      <c r="LBK1" s="41"/>
      <c r="LBL1" s="41"/>
      <c r="LBM1" s="41"/>
      <c r="LBN1" s="41"/>
      <c r="LBO1" s="41"/>
      <c r="LBP1" s="41"/>
      <c r="LBQ1" s="41"/>
      <c r="LBR1" s="41"/>
      <c r="LBS1" s="41"/>
      <c r="LBT1" s="41"/>
      <c r="LBU1" s="41"/>
      <c r="LBV1" s="41"/>
      <c r="LBW1" s="41"/>
      <c r="LBX1" s="41"/>
      <c r="LBY1" s="41"/>
      <c r="LBZ1" s="41"/>
      <c r="LCA1" s="41"/>
      <c r="LCB1" s="41"/>
      <c r="LCC1" s="41"/>
      <c r="LCD1" s="41"/>
      <c r="LCE1" s="41"/>
      <c r="LCF1" s="41"/>
      <c r="LCG1" s="41"/>
      <c r="LCH1" s="41"/>
      <c r="LCI1" s="41"/>
      <c r="LCJ1" s="41"/>
      <c r="LCK1" s="41"/>
      <c r="LCL1" s="41"/>
      <c r="LCM1" s="41"/>
      <c r="LCN1" s="41"/>
      <c r="LCO1" s="41"/>
      <c r="LCP1" s="41"/>
      <c r="LCQ1" s="41"/>
      <c r="LCR1" s="41"/>
      <c r="LCS1" s="41"/>
      <c r="LCT1" s="41"/>
      <c r="LCU1" s="41"/>
      <c r="LCV1" s="41"/>
      <c r="LCW1" s="41"/>
      <c r="LCX1" s="41"/>
      <c r="LCY1" s="41"/>
      <c r="LCZ1" s="41"/>
      <c r="LDA1" s="41"/>
      <c r="LDB1" s="41"/>
      <c r="LDC1" s="41"/>
      <c r="LDD1" s="41"/>
      <c r="LDE1" s="41"/>
      <c r="LDF1" s="41"/>
      <c r="LDG1" s="41"/>
      <c r="LDH1" s="41"/>
      <c r="LDI1" s="41"/>
      <c r="LDJ1" s="41"/>
      <c r="LDK1" s="41"/>
      <c r="LDL1" s="41"/>
      <c r="LDM1" s="41"/>
      <c r="LDN1" s="41"/>
      <c r="LDO1" s="41"/>
      <c r="LDP1" s="41"/>
      <c r="LDQ1" s="41"/>
      <c r="LDR1" s="41"/>
      <c r="LDS1" s="41"/>
      <c r="LDT1" s="41"/>
      <c r="LDU1" s="41"/>
      <c r="LDV1" s="41"/>
      <c r="LDW1" s="41"/>
      <c r="LDX1" s="41"/>
      <c r="LDY1" s="41"/>
      <c r="LDZ1" s="41"/>
      <c r="LEA1" s="41"/>
      <c r="LEB1" s="41"/>
      <c r="LEC1" s="41"/>
      <c r="LED1" s="41"/>
      <c r="LEE1" s="41"/>
      <c r="LEF1" s="41"/>
      <c r="LEG1" s="41"/>
      <c r="LEH1" s="41"/>
      <c r="LEI1" s="41"/>
      <c r="LEJ1" s="41"/>
      <c r="LEK1" s="41"/>
      <c r="LEL1" s="41"/>
      <c r="LEM1" s="41"/>
      <c r="LEN1" s="41"/>
      <c r="LEO1" s="41"/>
      <c r="LEP1" s="41"/>
      <c r="LEQ1" s="41"/>
      <c r="LER1" s="41"/>
      <c r="LES1" s="41"/>
      <c r="LET1" s="41"/>
      <c r="LEU1" s="41"/>
      <c r="LEV1" s="41"/>
      <c r="LEW1" s="41"/>
      <c r="LEX1" s="41"/>
      <c r="LEY1" s="41"/>
      <c r="LEZ1" s="41"/>
      <c r="LFA1" s="41"/>
      <c r="LFB1" s="41"/>
      <c r="LFC1" s="41"/>
      <c r="LFD1" s="41"/>
      <c r="LFE1" s="41"/>
      <c r="LFF1" s="41"/>
      <c r="LFG1" s="41"/>
      <c r="LFH1" s="41"/>
      <c r="LFI1" s="41"/>
      <c r="LFJ1" s="41"/>
      <c r="LFK1" s="41"/>
      <c r="LFL1" s="41"/>
      <c r="LFM1" s="41"/>
      <c r="LFN1" s="41"/>
      <c r="LFO1" s="41"/>
      <c r="LFP1" s="41"/>
      <c r="LFQ1" s="41"/>
      <c r="LFR1" s="41"/>
      <c r="LFS1" s="41"/>
      <c r="LFT1" s="41"/>
      <c r="LFU1" s="41"/>
      <c r="LFV1" s="41"/>
      <c r="LFW1" s="41"/>
      <c r="LFX1" s="41"/>
      <c r="LFY1" s="41"/>
      <c r="LFZ1" s="41"/>
      <c r="LGA1" s="41"/>
      <c r="LGB1" s="41"/>
      <c r="LGC1" s="41"/>
      <c r="LGD1" s="41"/>
      <c r="LGE1" s="41"/>
      <c r="LGF1" s="41"/>
      <c r="LGG1" s="41"/>
      <c r="LGH1" s="41"/>
      <c r="LGI1" s="41"/>
      <c r="LGJ1" s="41"/>
      <c r="LGK1" s="41"/>
      <c r="LGL1" s="41"/>
      <c r="LGM1" s="41"/>
      <c r="LGN1" s="41"/>
      <c r="LGO1" s="41"/>
      <c r="LGP1" s="41"/>
      <c r="LGQ1" s="41"/>
      <c r="LGR1" s="41"/>
      <c r="LGS1" s="41"/>
      <c r="LGT1" s="41"/>
      <c r="LGU1" s="41"/>
      <c r="LGV1" s="41"/>
      <c r="LGW1" s="41"/>
      <c r="LGX1" s="41"/>
      <c r="LGY1" s="41"/>
      <c r="LGZ1" s="41"/>
      <c r="LHA1" s="41"/>
      <c r="LHB1" s="41"/>
      <c r="LHC1" s="41"/>
      <c r="LHD1" s="41"/>
      <c r="LHE1" s="41"/>
      <c r="LHF1" s="41"/>
      <c r="LHG1" s="41"/>
      <c r="LHH1" s="41"/>
      <c r="LHI1" s="41"/>
      <c r="LHJ1" s="41"/>
      <c r="LHK1" s="41"/>
      <c r="LHL1" s="41"/>
      <c r="LHM1" s="41"/>
      <c r="LHN1" s="41"/>
      <c r="LHO1" s="41"/>
      <c r="LHP1" s="41"/>
      <c r="LHQ1" s="41"/>
      <c r="LHR1" s="41"/>
      <c r="LHS1" s="41"/>
      <c r="LHT1" s="41"/>
      <c r="LHU1" s="41"/>
      <c r="LHV1" s="41"/>
      <c r="LHW1" s="41"/>
      <c r="LHX1" s="41"/>
      <c r="LHY1" s="41"/>
      <c r="LHZ1" s="41"/>
      <c r="LIA1" s="41"/>
      <c r="LIB1" s="41"/>
      <c r="LIC1" s="41"/>
      <c r="LID1" s="41"/>
      <c r="LIE1" s="41"/>
      <c r="LIF1" s="41"/>
      <c r="LIG1" s="41"/>
      <c r="LIH1" s="41"/>
      <c r="LII1" s="41"/>
      <c r="LIJ1" s="41"/>
      <c r="LIK1" s="41"/>
      <c r="LIL1" s="41"/>
      <c r="LIM1" s="41"/>
      <c r="LIN1" s="41"/>
      <c r="LIO1" s="41"/>
      <c r="LIP1" s="41"/>
      <c r="LIQ1" s="41"/>
      <c r="LIR1" s="41"/>
      <c r="LIS1" s="41"/>
      <c r="LIT1" s="41"/>
      <c r="LIU1" s="41"/>
      <c r="LIV1" s="41"/>
      <c r="LIW1" s="41"/>
      <c r="LIX1" s="41"/>
      <c r="LIY1" s="41"/>
      <c r="LIZ1" s="41"/>
      <c r="LJA1" s="41"/>
      <c r="LJB1" s="41"/>
      <c r="LJC1" s="41"/>
      <c r="LJD1" s="41"/>
      <c r="LJE1" s="41"/>
      <c r="LJF1" s="41"/>
      <c r="LJG1" s="41"/>
      <c r="LJH1" s="41"/>
      <c r="LJI1" s="41"/>
      <c r="LJJ1" s="41"/>
      <c r="LJK1" s="41"/>
      <c r="LJL1" s="41"/>
      <c r="LJM1" s="41"/>
      <c r="LJN1" s="41"/>
      <c r="LJO1" s="41"/>
      <c r="LJP1" s="41"/>
      <c r="LJQ1" s="41"/>
      <c r="LJR1" s="41"/>
      <c r="LJS1" s="41"/>
      <c r="LJT1" s="41"/>
      <c r="LJU1" s="41"/>
      <c r="LJV1" s="41"/>
      <c r="LJW1" s="41"/>
      <c r="LJX1" s="41"/>
      <c r="LJY1" s="41"/>
      <c r="LJZ1" s="41"/>
      <c r="LKA1" s="41"/>
      <c r="LKB1" s="41"/>
      <c r="LKC1" s="41"/>
      <c r="LKD1" s="41"/>
      <c r="LKE1" s="41"/>
      <c r="LKF1" s="41"/>
      <c r="LKG1" s="41"/>
      <c r="LKH1" s="41"/>
      <c r="LKI1" s="41"/>
      <c r="LKJ1" s="41"/>
      <c r="LKK1" s="41"/>
      <c r="LKL1" s="41"/>
      <c r="LKM1" s="41"/>
      <c r="LKN1" s="41"/>
      <c r="LKO1" s="41"/>
      <c r="LKP1" s="41"/>
      <c r="LKQ1" s="41"/>
      <c r="LKR1" s="41"/>
      <c r="LKS1" s="41"/>
      <c r="LKT1" s="41"/>
      <c r="LKU1" s="41"/>
      <c r="LKV1" s="41"/>
      <c r="LKW1" s="41"/>
      <c r="LKX1" s="41"/>
      <c r="LKY1" s="41"/>
      <c r="LKZ1" s="41"/>
      <c r="LLA1" s="41"/>
      <c r="LLB1" s="41"/>
      <c r="LLC1" s="41"/>
      <c r="LLD1" s="41"/>
      <c r="LLE1" s="41"/>
      <c r="LLF1" s="41"/>
      <c r="LLG1" s="41"/>
      <c r="LLH1" s="41"/>
      <c r="LLI1" s="41"/>
      <c r="LLJ1" s="41"/>
      <c r="LLK1" s="41"/>
      <c r="LLL1" s="41"/>
      <c r="LLM1" s="41"/>
      <c r="LLN1" s="41"/>
      <c r="LLO1" s="41"/>
      <c r="LLP1" s="41"/>
      <c r="LLQ1" s="41"/>
      <c r="LLR1" s="41"/>
      <c r="LLS1" s="41"/>
      <c r="LLT1" s="41"/>
      <c r="LLU1" s="41"/>
      <c r="LLV1" s="41"/>
      <c r="LLW1" s="41"/>
      <c r="LLX1" s="41"/>
      <c r="LLY1" s="41"/>
      <c r="LLZ1" s="41"/>
      <c r="LMA1" s="41"/>
      <c r="LMB1" s="41"/>
      <c r="LMC1" s="41"/>
      <c r="LMD1" s="41"/>
      <c r="LME1" s="41"/>
      <c r="LMF1" s="41"/>
      <c r="LMG1" s="41"/>
      <c r="LMH1" s="41"/>
      <c r="LMI1" s="41"/>
      <c r="LMJ1" s="41"/>
      <c r="LMK1" s="41"/>
      <c r="LML1" s="41"/>
      <c r="LMM1" s="41"/>
      <c r="LMN1" s="41"/>
      <c r="LMO1" s="41"/>
      <c r="LMP1" s="41"/>
      <c r="LMQ1" s="41"/>
      <c r="LMR1" s="41"/>
      <c r="LMS1" s="41"/>
      <c r="LMT1" s="41"/>
      <c r="LMU1" s="41"/>
      <c r="LMV1" s="41"/>
      <c r="LMW1" s="41"/>
      <c r="LMX1" s="41"/>
      <c r="LMY1" s="41"/>
      <c r="LMZ1" s="41"/>
      <c r="LNA1" s="41"/>
      <c r="LNB1" s="41"/>
      <c r="LNC1" s="41"/>
      <c r="LND1" s="41"/>
      <c r="LNE1" s="41"/>
      <c r="LNF1" s="41"/>
      <c r="LNG1" s="41"/>
      <c r="LNH1" s="41"/>
      <c r="LNI1" s="41"/>
      <c r="LNJ1" s="41"/>
      <c r="LNK1" s="41"/>
      <c r="LNL1" s="41"/>
      <c r="LNM1" s="41"/>
      <c r="LNN1" s="41"/>
      <c r="LNO1" s="41"/>
      <c r="LNP1" s="41"/>
      <c r="LNQ1" s="41"/>
      <c r="LNR1" s="41"/>
      <c r="LNS1" s="41"/>
      <c r="LNT1" s="41"/>
      <c r="LNU1" s="41"/>
      <c r="LNV1" s="41"/>
      <c r="LNW1" s="41"/>
      <c r="LNX1" s="41"/>
      <c r="LNY1" s="41"/>
      <c r="LNZ1" s="41"/>
      <c r="LOA1" s="41"/>
      <c r="LOB1" s="41"/>
      <c r="LOC1" s="41"/>
      <c r="LOD1" s="41"/>
      <c r="LOE1" s="41"/>
      <c r="LOF1" s="41"/>
      <c r="LOG1" s="41"/>
      <c r="LOH1" s="41"/>
      <c r="LOI1" s="41"/>
      <c r="LOJ1" s="41"/>
      <c r="LOK1" s="41"/>
      <c r="LOL1" s="41"/>
      <c r="LOM1" s="41"/>
      <c r="LON1" s="41"/>
      <c r="LOO1" s="41"/>
      <c r="LOP1" s="41"/>
      <c r="LOQ1" s="41"/>
      <c r="LOR1" s="41"/>
      <c r="LOS1" s="41"/>
      <c r="LOT1" s="41"/>
      <c r="LOU1" s="41"/>
      <c r="LOV1" s="41"/>
      <c r="LOW1" s="41"/>
      <c r="LOX1" s="41"/>
      <c r="LOY1" s="41"/>
      <c r="LOZ1" s="41"/>
      <c r="LPA1" s="41"/>
      <c r="LPB1" s="41"/>
      <c r="LPC1" s="41"/>
      <c r="LPD1" s="41"/>
      <c r="LPE1" s="41"/>
      <c r="LPF1" s="41"/>
      <c r="LPG1" s="41"/>
      <c r="LPH1" s="41"/>
      <c r="LPI1" s="41"/>
      <c r="LPJ1" s="41"/>
      <c r="LPK1" s="41"/>
      <c r="LPL1" s="41"/>
      <c r="LPM1" s="41"/>
      <c r="LPN1" s="41"/>
      <c r="LPO1" s="41"/>
      <c r="LPP1" s="41"/>
      <c r="LPQ1" s="41"/>
      <c r="LPR1" s="41"/>
      <c r="LPS1" s="41"/>
      <c r="LPT1" s="41"/>
      <c r="LPU1" s="41"/>
      <c r="LPV1" s="41"/>
      <c r="LPW1" s="41"/>
      <c r="LPX1" s="41"/>
      <c r="LPY1" s="41"/>
      <c r="LPZ1" s="41"/>
      <c r="LQA1" s="41"/>
      <c r="LQB1" s="41"/>
      <c r="LQC1" s="41"/>
      <c r="LQD1" s="41"/>
      <c r="LQE1" s="41"/>
      <c r="LQF1" s="41"/>
      <c r="LQG1" s="41"/>
      <c r="LQH1" s="41"/>
      <c r="LQI1" s="41"/>
      <c r="LQJ1" s="41"/>
      <c r="LQK1" s="41"/>
      <c r="LQL1" s="41"/>
      <c r="LQM1" s="41"/>
      <c r="LQN1" s="41"/>
      <c r="LQO1" s="41"/>
      <c r="LQP1" s="41"/>
      <c r="LQQ1" s="41"/>
      <c r="LQR1" s="41"/>
      <c r="LQS1" s="41"/>
      <c r="LQT1" s="41"/>
      <c r="LQU1" s="41"/>
      <c r="LQV1" s="41"/>
      <c r="LQW1" s="41"/>
      <c r="LQX1" s="41"/>
      <c r="LQY1" s="41"/>
      <c r="LQZ1" s="41"/>
      <c r="LRA1" s="41"/>
      <c r="LRB1" s="41"/>
      <c r="LRC1" s="41"/>
      <c r="LRD1" s="41"/>
      <c r="LRE1" s="41"/>
      <c r="LRF1" s="41"/>
      <c r="LRG1" s="41"/>
      <c r="LRH1" s="41"/>
      <c r="LRI1" s="41"/>
      <c r="LRJ1" s="41"/>
      <c r="LRK1" s="41"/>
      <c r="LRL1" s="41"/>
      <c r="LRM1" s="41"/>
      <c r="LRN1" s="41"/>
      <c r="LRO1" s="41"/>
      <c r="LRP1" s="41"/>
      <c r="LRQ1" s="41"/>
      <c r="LRR1" s="41"/>
      <c r="LRS1" s="41"/>
      <c r="LRT1" s="41"/>
      <c r="LRU1" s="41"/>
      <c r="LRV1" s="41"/>
      <c r="LRW1" s="41"/>
      <c r="LRX1" s="41"/>
      <c r="LRY1" s="41"/>
      <c r="LRZ1" s="41"/>
      <c r="LSA1" s="41"/>
      <c r="LSB1" s="41"/>
      <c r="LSC1" s="41"/>
      <c r="LSD1" s="41"/>
      <c r="LSE1" s="41"/>
      <c r="LSF1" s="41"/>
      <c r="LSG1" s="41"/>
      <c r="LSH1" s="41"/>
      <c r="LSI1" s="41"/>
      <c r="LSJ1" s="41"/>
      <c r="LSK1" s="41"/>
      <c r="LSL1" s="41"/>
      <c r="LSM1" s="41"/>
      <c r="LSN1" s="41"/>
      <c r="LSO1" s="41"/>
      <c r="LSP1" s="41"/>
      <c r="LSQ1" s="41"/>
      <c r="LSR1" s="41"/>
      <c r="LSS1" s="41"/>
      <c r="LST1" s="41"/>
      <c r="LSU1" s="41"/>
      <c r="LSV1" s="41"/>
      <c r="LSW1" s="41"/>
      <c r="LSX1" s="41"/>
      <c r="LSY1" s="41"/>
      <c r="LSZ1" s="41"/>
      <c r="LTA1" s="41"/>
      <c r="LTB1" s="41"/>
      <c r="LTC1" s="41"/>
      <c r="LTD1" s="41"/>
      <c r="LTE1" s="41"/>
      <c r="LTF1" s="41"/>
      <c r="LTG1" s="41"/>
      <c r="LTH1" s="41"/>
      <c r="LTI1" s="41"/>
      <c r="LTJ1" s="41"/>
      <c r="LTK1" s="41"/>
      <c r="LTL1" s="41"/>
      <c r="LTM1" s="41"/>
      <c r="LTN1" s="41"/>
      <c r="LTO1" s="41"/>
      <c r="LTP1" s="41"/>
      <c r="LTQ1" s="41"/>
      <c r="LTR1" s="41"/>
      <c r="LTS1" s="41"/>
      <c r="LTT1" s="41"/>
      <c r="LTU1" s="41"/>
      <c r="LTV1" s="41"/>
      <c r="LTW1" s="41"/>
      <c r="LTX1" s="41"/>
      <c r="LTY1" s="41"/>
      <c r="LTZ1" s="41"/>
      <c r="LUA1" s="41"/>
      <c r="LUB1" s="41"/>
      <c r="LUC1" s="41"/>
      <c r="LUD1" s="41"/>
      <c r="LUE1" s="41"/>
      <c r="LUF1" s="41"/>
      <c r="LUG1" s="41"/>
      <c r="LUH1" s="41"/>
      <c r="LUI1" s="41"/>
      <c r="LUJ1" s="41"/>
      <c r="LUK1" s="41"/>
      <c r="LUL1" s="41"/>
      <c r="LUM1" s="41"/>
      <c r="LUN1" s="41"/>
      <c r="LUO1" s="41"/>
      <c r="LUP1" s="41"/>
      <c r="LUQ1" s="41"/>
      <c r="LUR1" s="41"/>
      <c r="LUS1" s="41"/>
      <c r="LUT1" s="41"/>
      <c r="LUU1" s="41"/>
      <c r="LUV1" s="41"/>
      <c r="LUW1" s="41"/>
      <c r="LUX1" s="41"/>
      <c r="LUY1" s="41"/>
      <c r="LUZ1" s="41"/>
      <c r="LVA1" s="41"/>
      <c r="LVB1" s="41"/>
      <c r="LVC1" s="41"/>
      <c r="LVD1" s="41"/>
      <c r="LVE1" s="41"/>
      <c r="LVF1" s="41"/>
      <c r="LVG1" s="41"/>
      <c r="LVH1" s="41"/>
      <c r="LVI1" s="41"/>
      <c r="LVJ1" s="41"/>
      <c r="LVK1" s="41"/>
      <c r="LVL1" s="41"/>
      <c r="LVM1" s="41"/>
      <c r="LVN1" s="41"/>
      <c r="LVO1" s="41"/>
      <c r="LVP1" s="41"/>
      <c r="LVQ1" s="41"/>
      <c r="LVR1" s="41"/>
      <c r="LVS1" s="41"/>
      <c r="LVT1" s="41"/>
      <c r="LVU1" s="41"/>
      <c r="LVV1" s="41"/>
      <c r="LVW1" s="41"/>
      <c r="LVX1" s="41"/>
      <c r="LVY1" s="41"/>
      <c r="LVZ1" s="41"/>
      <c r="LWA1" s="41"/>
      <c r="LWB1" s="41"/>
      <c r="LWC1" s="41"/>
      <c r="LWD1" s="41"/>
      <c r="LWE1" s="41"/>
      <c r="LWF1" s="41"/>
      <c r="LWG1" s="41"/>
      <c r="LWH1" s="41"/>
      <c r="LWI1" s="41"/>
      <c r="LWJ1" s="41"/>
      <c r="LWK1" s="41"/>
      <c r="LWL1" s="41"/>
      <c r="LWM1" s="41"/>
      <c r="LWN1" s="41"/>
      <c r="LWO1" s="41"/>
      <c r="LWP1" s="41"/>
      <c r="LWQ1" s="41"/>
      <c r="LWR1" s="41"/>
      <c r="LWS1" s="41"/>
      <c r="LWT1" s="41"/>
      <c r="LWU1" s="41"/>
      <c r="LWV1" s="41"/>
      <c r="LWW1" s="41"/>
      <c r="LWX1" s="41"/>
      <c r="LWY1" s="41"/>
      <c r="LWZ1" s="41"/>
      <c r="LXA1" s="41"/>
      <c r="LXB1" s="41"/>
      <c r="LXC1" s="41"/>
      <c r="LXD1" s="41"/>
      <c r="LXE1" s="41"/>
      <c r="LXF1" s="41"/>
      <c r="LXG1" s="41"/>
      <c r="LXH1" s="41"/>
      <c r="LXI1" s="41"/>
      <c r="LXJ1" s="41"/>
      <c r="LXK1" s="41"/>
      <c r="LXL1" s="41"/>
      <c r="LXM1" s="41"/>
      <c r="LXN1" s="41"/>
      <c r="LXO1" s="41"/>
      <c r="LXP1" s="41"/>
      <c r="LXQ1" s="41"/>
      <c r="LXR1" s="41"/>
      <c r="LXS1" s="41"/>
      <c r="LXT1" s="41"/>
      <c r="LXU1" s="41"/>
      <c r="LXV1" s="41"/>
      <c r="LXW1" s="41"/>
      <c r="LXX1" s="41"/>
      <c r="LXY1" s="41"/>
      <c r="LXZ1" s="41"/>
      <c r="LYA1" s="41"/>
      <c r="LYB1" s="41"/>
      <c r="LYC1" s="41"/>
      <c r="LYD1" s="41"/>
      <c r="LYE1" s="41"/>
      <c r="LYF1" s="41"/>
      <c r="LYG1" s="41"/>
      <c r="LYH1" s="41"/>
      <c r="LYI1" s="41"/>
      <c r="LYJ1" s="41"/>
      <c r="LYK1" s="41"/>
      <c r="LYL1" s="41"/>
      <c r="LYM1" s="41"/>
      <c r="LYN1" s="41"/>
      <c r="LYO1" s="41"/>
      <c r="LYP1" s="41"/>
      <c r="LYQ1" s="41"/>
      <c r="LYR1" s="41"/>
      <c r="LYS1" s="41"/>
      <c r="LYT1" s="41"/>
      <c r="LYU1" s="41"/>
      <c r="LYV1" s="41"/>
      <c r="LYW1" s="41"/>
      <c r="LYX1" s="41"/>
      <c r="LYY1" s="41"/>
      <c r="LYZ1" s="41"/>
      <c r="LZA1" s="41"/>
      <c r="LZB1" s="41"/>
      <c r="LZC1" s="41"/>
      <c r="LZD1" s="41"/>
      <c r="LZE1" s="41"/>
      <c r="LZF1" s="41"/>
      <c r="LZG1" s="41"/>
      <c r="LZH1" s="41"/>
      <c r="LZI1" s="41"/>
      <c r="LZJ1" s="41"/>
      <c r="LZK1" s="41"/>
      <c r="LZL1" s="41"/>
      <c r="LZM1" s="41"/>
      <c r="LZN1" s="41"/>
      <c r="LZO1" s="41"/>
      <c r="LZP1" s="41"/>
      <c r="LZQ1" s="41"/>
      <c r="LZR1" s="41"/>
      <c r="LZS1" s="41"/>
      <c r="LZT1" s="41"/>
      <c r="LZU1" s="41"/>
      <c r="LZV1" s="41"/>
      <c r="LZW1" s="41"/>
      <c r="LZX1" s="41"/>
      <c r="LZY1" s="41"/>
      <c r="LZZ1" s="41"/>
      <c r="MAA1" s="41"/>
      <c r="MAB1" s="41"/>
      <c r="MAC1" s="41"/>
      <c r="MAD1" s="41"/>
      <c r="MAE1" s="41"/>
      <c r="MAF1" s="41"/>
      <c r="MAG1" s="41"/>
      <c r="MAH1" s="41"/>
      <c r="MAI1" s="41"/>
      <c r="MAJ1" s="41"/>
      <c r="MAK1" s="41"/>
      <c r="MAL1" s="41"/>
      <c r="MAM1" s="41"/>
      <c r="MAN1" s="41"/>
      <c r="MAO1" s="41"/>
      <c r="MAP1" s="41"/>
      <c r="MAQ1" s="41"/>
      <c r="MAR1" s="41"/>
      <c r="MAS1" s="41"/>
      <c r="MAT1" s="41"/>
      <c r="MAU1" s="41"/>
      <c r="MAV1" s="41"/>
      <c r="MAW1" s="41"/>
      <c r="MAX1" s="41"/>
      <c r="MAY1" s="41"/>
      <c r="MAZ1" s="41"/>
      <c r="MBA1" s="41"/>
      <c r="MBB1" s="41"/>
      <c r="MBC1" s="41"/>
      <c r="MBD1" s="41"/>
      <c r="MBE1" s="41"/>
      <c r="MBF1" s="41"/>
      <c r="MBG1" s="41"/>
      <c r="MBH1" s="41"/>
      <c r="MBI1" s="41"/>
      <c r="MBJ1" s="41"/>
      <c r="MBK1" s="41"/>
      <c r="MBL1" s="41"/>
      <c r="MBM1" s="41"/>
      <c r="MBN1" s="41"/>
      <c r="MBO1" s="41"/>
      <c r="MBP1" s="41"/>
      <c r="MBQ1" s="41"/>
      <c r="MBR1" s="41"/>
      <c r="MBS1" s="41"/>
      <c r="MBT1" s="41"/>
      <c r="MBU1" s="41"/>
      <c r="MBV1" s="41"/>
      <c r="MBW1" s="41"/>
      <c r="MBX1" s="41"/>
      <c r="MBY1" s="41"/>
      <c r="MBZ1" s="41"/>
      <c r="MCA1" s="41"/>
      <c r="MCB1" s="41"/>
      <c r="MCC1" s="41"/>
      <c r="MCD1" s="41"/>
      <c r="MCE1" s="41"/>
      <c r="MCF1" s="41"/>
      <c r="MCG1" s="41"/>
      <c r="MCH1" s="41"/>
      <c r="MCI1" s="41"/>
      <c r="MCJ1" s="41"/>
      <c r="MCK1" s="41"/>
      <c r="MCL1" s="41"/>
      <c r="MCM1" s="41"/>
      <c r="MCN1" s="41"/>
      <c r="MCO1" s="41"/>
      <c r="MCP1" s="41"/>
      <c r="MCQ1" s="41"/>
      <c r="MCR1" s="41"/>
      <c r="MCS1" s="41"/>
      <c r="MCT1" s="41"/>
      <c r="MCU1" s="41"/>
      <c r="MCV1" s="41"/>
      <c r="MCW1" s="41"/>
      <c r="MCX1" s="41"/>
      <c r="MCY1" s="41"/>
      <c r="MCZ1" s="41"/>
      <c r="MDA1" s="41"/>
      <c r="MDB1" s="41"/>
      <c r="MDC1" s="41"/>
      <c r="MDD1" s="41"/>
      <c r="MDE1" s="41"/>
      <c r="MDF1" s="41"/>
      <c r="MDG1" s="41"/>
      <c r="MDH1" s="41"/>
      <c r="MDI1" s="41"/>
      <c r="MDJ1" s="41"/>
      <c r="MDK1" s="41"/>
      <c r="MDL1" s="41"/>
      <c r="MDM1" s="41"/>
      <c r="MDN1" s="41"/>
      <c r="MDO1" s="41"/>
      <c r="MDP1" s="41"/>
      <c r="MDQ1" s="41"/>
      <c r="MDR1" s="41"/>
      <c r="MDS1" s="41"/>
      <c r="MDT1" s="41"/>
      <c r="MDU1" s="41"/>
      <c r="MDV1" s="41"/>
      <c r="MDW1" s="41"/>
      <c r="MDX1" s="41"/>
      <c r="MDY1" s="41"/>
      <c r="MDZ1" s="41"/>
      <c r="MEA1" s="41"/>
      <c r="MEB1" s="41"/>
      <c r="MEC1" s="41"/>
      <c r="MED1" s="41"/>
      <c r="MEE1" s="41"/>
      <c r="MEF1" s="41"/>
      <c r="MEG1" s="41"/>
      <c r="MEH1" s="41"/>
      <c r="MEI1" s="41"/>
      <c r="MEJ1" s="41"/>
      <c r="MEK1" s="41"/>
      <c r="MEL1" s="41"/>
      <c r="MEM1" s="41"/>
      <c r="MEN1" s="41"/>
      <c r="MEO1" s="41"/>
      <c r="MEP1" s="41"/>
      <c r="MEQ1" s="41"/>
      <c r="MER1" s="41"/>
      <c r="MES1" s="41"/>
      <c r="MET1" s="41"/>
      <c r="MEU1" s="41"/>
      <c r="MEV1" s="41"/>
      <c r="MEW1" s="41"/>
      <c r="MEX1" s="41"/>
      <c r="MEY1" s="41"/>
      <c r="MEZ1" s="41"/>
      <c r="MFA1" s="41"/>
      <c r="MFB1" s="41"/>
      <c r="MFC1" s="41"/>
      <c r="MFD1" s="41"/>
      <c r="MFE1" s="41"/>
      <c r="MFF1" s="41"/>
      <c r="MFG1" s="41"/>
      <c r="MFH1" s="41"/>
      <c r="MFI1" s="41"/>
      <c r="MFJ1" s="41"/>
      <c r="MFK1" s="41"/>
      <c r="MFL1" s="41"/>
      <c r="MFM1" s="41"/>
      <c r="MFN1" s="41"/>
      <c r="MFO1" s="41"/>
      <c r="MFP1" s="41"/>
      <c r="MFQ1" s="41"/>
      <c r="MFR1" s="41"/>
      <c r="MFS1" s="41"/>
      <c r="MFT1" s="41"/>
      <c r="MFU1" s="41"/>
      <c r="MFV1" s="41"/>
      <c r="MFW1" s="41"/>
      <c r="MFX1" s="41"/>
      <c r="MFY1" s="41"/>
      <c r="MFZ1" s="41"/>
      <c r="MGA1" s="41"/>
      <c r="MGB1" s="41"/>
      <c r="MGC1" s="41"/>
      <c r="MGD1" s="41"/>
      <c r="MGE1" s="41"/>
      <c r="MGF1" s="41"/>
      <c r="MGG1" s="41"/>
      <c r="MGH1" s="41"/>
      <c r="MGI1" s="41"/>
      <c r="MGJ1" s="41"/>
      <c r="MGK1" s="41"/>
      <c r="MGL1" s="41"/>
      <c r="MGM1" s="41"/>
      <c r="MGN1" s="41"/>
      <c r="MGO1" s="41"/>
      <c r="MGP1" s="41"/>
      <c r="MGQ1" s="41"/>
      <c r="MGR1" s="41"/>
      <c r="MGS1" s="41"/>
      <c r="MGT1" s="41"/>
      <c r="MGU1" s="41"/>
      <c r="MGV1" s="41"/>
      <c r="MGW1" s="41"/>
      <c r="MGX1" s="41"/>
      <c r="MGY1" s="41"/>
      <c r="MGZ1" s="41"/>
      <c r="MHA1" s="41"/>
      <c r="MHB1" s="41"/>
      <c r="MHC1" s="41"/>
      <c r="MHD1" s="41"/>
      <c r="MHE1" s="41"/>
      <c r="MHF1" s="41"/>
      <c r="MHG1" s="41"/>
      <c r="MHH1" s="41"/>
      <c r="MHI1" s="41"/>
      <c r="MHJ1" s="41"/>
      <c r="MHK1" s="41"/>
      <c r="MHL1" s="41"/>
      <c r="MHM1" s="41"/>
      <c r="MHN1" s="41"/>
      <c r="MHO1" s="41"/>
      <c r="MHP1" s="41"/>
      <c r="MHQ1" s="41"/>
      <c r="MHR1" s="41"/>
      <c r="MHS1" s="41"/>
      <c r="MHT1" s="41"/>
      <c r="MHU1" s="41"/>
      <c r="MHV1" s="41"/>
      <c r="MHW1" s="41"/>
      <c r="MHX1" s="41"/>
      <c r="MHY1" s="41"/>
      <c r="MHZ1" s="41"/>
      <c r="MIA1" s="41"/>
      <c r="MIB1" s="41"/>
      <c r="MIC1" s="41"/>
      <c r="MID1" s="41"/>
      <c r="MIE1" s="41"/>
      <c r="MIF1" s="41"/>
      <c r="MIG1" s="41"/>
      <c r="MIH1" s="41"/>
      <c r="MII1" s="41"/>
      <c r="MIJ1" s="41"/>
      <c r="MIK1" s="41"/>
      <c r="MIL1" s="41"/>
      <c r="MIM1" s="41"/>
      <c r="MIN1" s="41"/>
      <c r="MIO1" s="41"/>
      <c r="MIP1" s="41"/>
      <c r="MIQ1" s="41"/>
      <c r="MIR1" s="41"/>
      <c r="MIS1" s="41"/>
      <c r="MIT1" s="41"/>
      <c r="MIU1" s="41"/>
      <c r="MIV1" s="41"/>
      <c r="MIW1" s="41"/>
      <c r="MIX1" s="41"/>
      <c r="MIY1" s="41"/>
      <c r="MIZ1" s="41"/>
      <c r="MJA1" s="41"/>
      <c r="MJB1" s="41"/>
      <c r="MJC1" s="41"/>
      <c r="MJD1" s="41"/>
      <c r="MJE1" s="41"/>
      <c r="MJF1" s="41"/>
      <c r="MJG1" s="41"/>
      <c r="MJH1" s="41"/>
      <c r="MJI1" s="41"/>
      <c r="MJJ1" s="41"/>
      <c r="MJK1" s="41"/>
      <c r="MJL1" s="41"/>
      <c r="MJM1" s="41"/>
      <c r="MJN1" s="41"/>
      <c r="MJO1" s="41"/>
      <c r="MJP1" s="41"/>
      <c r="MJQ1" s="41"/>
      <c r="MJR1" s="41"/>
      <c r="MJS1" s="41"/>
      <c r="MJT1" s="41"/>
      <c r="MJU1" s="41"/>
      <c r="MJV1" s="41"/>
      <c r="MJW1" s="41"/>
      <c r="MJX1" s="41"/>
      <c r="MJY1" s="41"/>
      <c r="MJZ1" s="41"/>
      <c r="MKA1" s="41"/>
      <c r="MKB1" s="41"/>
      <c r="MKC1" s="41"/>
      <c r="MKD1" s="41"/>
      <c r="MKE1" s="41"/>
      <c r="MKF1" s="41"/>
      <c r="MKG1" s="41"/>
      <c r="MKH1" s="41"/>
      <c r="MKI1" s="41"/>
      <c r="MKJ1" s="41"/>
      <c r="MKK1" s="41"/>
      <c r="MKL1" s="41"/>
      <c r="MKM1" s="41"/>
      <c r="MKN1" s="41"/>
      <c r="MKO1" s="41"/>
      <c r="MKP1" s="41"/>
      <c r="MKQ1" s="41"/>
      <c r="MKR1" s="41"/>
      <c r="MKS1" s="41"/>
      <c r="MKT1" s="41"/>
      <c r="MKU1" s="41"/>
      <c r="MKV1" s="41"/>
      <c r="MKW1" s="41"/>
      <c r="MKX1" s="41"/>
      <c r="MKY1" s="41"/>
      <c r="MKZ1" s="41"/>
      <c r="MLA1" s="41"/>
      <c r="MLB1" s="41"/>
      <c r="MLC1" s="41"/>
      <c r="MLD1" s="41"/>
      <c r="MLE1" s="41"/>
      <c r="MLF1" s="41"/>
      <c r="MLG1" s="41"/>
      <c r="MLH1" s="41"/>
      <c r="MLI1" s="41"/>
      <c r="MLJ1" s="41"/>
      <c r="MLK1" s="41"/>
      <c r="MLL1" s="41"/>
      <c r="MLM1" s="41"/>
      <c r="MLN1" s="41"/>
      <c r="MLO1" s="41"/>
      <c r="MLP1" s="41"/>
      <c r="MLQ1" s="41"/>
      <c r="MLR1" s="41"/>
      <c r="MLS1" s="41"/>
      <c r="MLT1" s="41"/>
      <c r="MLU1" s="41"/>
      <c r="MLV1" s="41"/>
      <c r="MLW1" s="41"/>
      <c r="MLX1" s="41"/>
      <c r="MLY1" s="41"/>
      <c r="MLZ1" s="41"/>
      <c r="MMA1" s="41"/>
      <c r="MMB1" s="41"/>
      <c r="MMC1" s="41"/>
      <c r="MMD1" s="41"/>
      <c r="MME1" s="41"/>
      <c r="MMF1" s="41"/>
      <c r="MMG1" s="41"/>
      <c r="MMH1" s="41"/>
      <c r="MMI1" s="41"/>
      <c r="MMJ1" s="41"/>
      <c r="MMK1" s="41"/>
      <c r="MML1" s="41"/>
      <c r="MMM1" s="41"/>
      <c r="MMN1" s="41"/>
      <c r="MMO1" s="41"/>
      <c r="MMP1" s="41"/>
      <c r="MMQ1" s="41"/>
      <c r="MMR1" s="41"/>
      <c r="MMS1" s="41"/>
      <c r="MMT1" s="41"/>
      <c r="MMU1" s="41"/>
      <c r="MMV1" s="41"/>
      <c r="MMW1" s="41"/>
      <c r="MMX1" s="41"/>
      <c r="MMY1" s="41"/>
      <c r="MMZ1" s="41"/>
      <c r="MNA1" s="41"/>
      <c r="MNB1" s="41"/>
      <c r="MNC1" s="41"/>
      <c r="MND1" s="41"/>
      <c r="MNE1" s="41"/>
      <c r="MNF1" s="41"/>
      <c r="MNG1" s="41"/>
      <c r="MNH1" s="41"/>
      <c r="MNI1" s="41"/>
      <c r="MNJ1" s="41"/>
      <c r="MNK1" s="41"/>
      <c r="MNL1" s="41"/>
      <c r="MNM1" s="41"/>
      <c r="MNN1" s="41"/>
      <c r="MNO1" s="41"/>
      <c r="MNP1" s="41"/>
      <c r="MNQ1" s="41"/>
      <c r="MNR1" s="41"/>
      <c r="MNS1" s="41"/>
      <c r="MNT1" s="41"/>
      <c r="MNU1" s="41"/>
      <c r="MNV1" s="41"/>
      <c r="MNW1" s="41"/>
      <c r="MNX1" s="41"/>
      <c r="MNY1" s="41"/>
      <c r="MNZ1" s="41"/>
      <c r="MOA1" s="41"/>
      <c r="MOB1" s="41"/>
      <c r="MOC1" s="41"/>
      <c r="MOD1" s="41"/>
      <c r="MOE1" s="41"/>
      <c r="MOF1" s="41"/>
      <c r="MOG1" s="41"/>
      <c r="MOH1" s="41"/>
      <c r="MOI1" s="41"/>
      <c r="MOJ1" s="41"/>
      <c r="MOK1" s="41"/>
      <c r="MOL1" s="41"/>
      <c r="MOM1" s="41"/>
      <c r="MON1" s="41"/>
      <c r="MOO1" s="41"/>
      <c r="MOP1" s="41"/>
      <c r="MOQ1" s="41"/>
      <c r="MOR1" s="41"/>
      <c r="MOS1" s="41"/>
      <c r="MOT1" s="41"/>
      <c r="MOU1" s="41"/>
      <c r="MOV1" s="41"/>
      <c r="MOW1" s="41"/>
      <c r="MOX1" s="41"/>
      <c r="MOY1" s="41"/>
      <c r="MOZ1" s="41"/>
      <c r="MPA1" s="41"/>
      <c r="MPB1" s="41"/>
      <c r="MPC1" s="41"/>
      <c r="MPD1" s="41"/>
      <c r="MPE1" s="41"/>
      <c r="MPF1" s="41"/>
      <c r="MPG1" s="41"/>
      <c r="MPH1" s="41"/>
      <c r="MPI1" s="41"/>
      <c r="MPJ1" s="41"/>
      <c r="MPK1" s="41"/>
      <c r="MPL1" s="41"/>
      <c r="MPM1" s="41"/>
      <c r="MPN1" s="41"/>
      <c r="MPO1" s="41"/>
      <c r="MPP1" s="41"/>
      <c r="MPQ1" s="41"/>
      <c r="MPR1" s="41"/>
      <c r="MPS1" s="41"/>
      <c r="MPT1" s="41"/>
      <c r="MPU1" s="41"/>
      <c r="MPV1" s="41"/>
      <c r="MPW1" s="41"/>
      <c r="MPX1" s="41"/>
      <c r="MPY1" s="41"/>
      <c r="MPZ1" s="41"/>
      <c r="MQA1" s="41"/>
      <c r="MQB1" s="41"/>
      <c r="MQC1" s="41"/>
      <c r="MQD1" s="41"/>
      <c r="MQE1" s="41"/>
      <c r="MQF1" s="41"/>
      <c r="MQG1" s="41"/>
      <c r="MQH1" s="41"/>
      <c r="MQI1" s="41"/>
      <c r="MQJ1" s="41"/>
      <c r="MQK1" s="41"/>
      <c r="MQL1" s="41"/>
      <c r="MQM1" s="41"/>
      <c r="MQN1" s="41"/>
      <c r="MQO1" s="41"/>
      <c r="MQP1" s="41"/>
      <c r="MQQ1" s="41"/>
      <c r="MQR1" s="41"/>
      <c r="MQS1" s="41"/>
      <c r="MQT1" s="41"/>
      <c r="MQU1" s="41"/>
      <c r="MQV1" s="41"/>
      <c r="MQW1" s="41"/>
      <c r="MQX1" s="41"/>
      <c r="MQY1" s="41"/>
      <c r="MQZ1" s="41"/>
      <c r="MRA1" s="41"/>
      <c r="MRB1" s="41"/>
      <c r="MRC1" s="41"/>
      <c r="MRD1" s="41"/>
      <c r="MRE1" s="41"/>
      <c r="MRF1" s="41"/>
      <c r="MRG1" s="41"/>
      <c r="MRH1" s="41"/>
      <c r="MRI1" s="41"/>
      <c r="MRJ1" s="41"/>
      <c r="MRK1" s="41"/>
      <c r="MRL1" s="41"/>
      <c r="MRM1" s="41"/>
      <c r="MRN1" s="41"/>
      <c r="MRO1" s="41"/>
      <c r="MRP1" s="41"/>
      <c r="MRQ1" s="41"/>
      <c r="MRR1" s="41"/>
      <c r="MRS1" s="41"/>
      <c r="MRT1" s="41"/>
      <c r="MRU1" s="41"/>
      <c r="MRV1" s="41"/>
      <c r="MRW1" s="41"/>
      <c r="MRX1" s="41"/>
      <c r="MRY1" s="41"/>
      <c r="MRZ1" s="41"/>
      <c r="MSA1" s="41"/>
      <c r="MSB1" s="41"/>
      <c r="MSC1" s="41"/>
      <c r="MSD1" s="41"/>
      <c r="MSE1" s="41"/>
      <c r="MSF1" s="41"/>
      <c r="MSG1" s="41"/>
      <c r="MSH1" s="41"/>
      <c r="MSI1" s="41"/>
      <c r="MSJ1" s="41"/>
      <c r="MSK1" s="41"/>
      <c r="MSL1" s="41"/>
      <c r="MSM1" s="41"/>
      <c r="MSN1" s="41"/>
      <c r="MSO1" s="41"/>
      <c r="MSP1" s="41"/>
      <c r="MSQ1" s="41"/>
      <c r="MSR1" s="41"/>
      <c r="MSS1" s="41"/>
      <c r="MST1" s="41"/>
      <c r="MSU1" s="41"/>
      <c r="MSV1" s="41"/>
      <c r="MSW1" s="41"/>
      <c r="MSX1" s="41"/>
      <c r="MSY1" s="41"/>
      <c r="MSZ1" s="41"/>
      <c r="MTA1" s="41"/>
      <c r="MTB1" s="41"/>
      <c r="MTC1" s="41"/>
      <c r="MTD1" s="41"/>
      <c r="MTE1" s="41"/>
      <c r="MTF1" s="41"/>
      <c r="MTG1" s="41"/>
      <c r="MTH1" s="41"/>
      <c r="MTI1" s="41"/>
      <c r="MTJ1" s="41"/>
      <c r="MTK1" s="41"/>
      <c r="MTL1" s="41"/>
      <c r="MTM1" s="41"/>
      <c r="MTN1" s="41"/>
      <c r="MTO1" s="41"/>
      <c r="MTP1" s="41"/>
      <c r="MTQ1" s="41"/>
      <c r="MTR1" s="41"/>
      <c r="MTS1" s="41"/>
      <c r="MTT1" s="41"/>
      <c r="MTU1" s="41"/>
      <c r="MTV1" s="41"/>
      <c r="MTW1" s="41"/>
      <c r="MTX1" s="41"/>
      <c r="MTY1" s="41"/>
      <c r="MTZ1" s="41"/>
      <c r="MUA1" s="41"/>
      <c r="MUB1" s="41"/>
      <c r="MUC1" s="41"/>
      <c r="MUD1" s="41"/>
      <c r="MUE1" s="41"/>
      <c r="MUF1" s="41"/>
      <c r="MUG1" s="41"/>
      <c r="MUH1" s="41"/>
      <c r="MUI1" s="41"/>
      <c r="MUJ1" s="41"/>
      <c r="MUK1" s="41"/>
      <c r="MUL1" s="41"/>
      <c r="MUM1" s="41"/>
      <c r="MUN1" s="41"/>
      <c r="MUO1" s="41"/>
      <c r="MUP1" s="41"/>
      <c r="MUQ1" s="41"/>
      <c r="MUR1" s="41"/>
      <c r="MUS1" s="41"/>
      <c r="MUT1" s="41"/>
      <c r="MUU1" s="41"/>
      <c r="MUV1" s="41"/>
      <c r="MUW1" s="41"/>
      <c r="MUX1" s="41"/>
      <c r="MUY1" s="41"/>
      <c r="MUZ1" s="41"/>
      <c r="MVA1" s="41"/>
      <c r="MVB1" s="41"/>
      <c r="MVC1" s="41"/>
      <c r="MVD1" s="41"/>
      <c r="MVE1" s="41"/>
      <c r="MVF1" s="41"/>
      <c r="MVG1" s="41"/>
      <c r="MVH1" s="41"/>
      <c r="MVI1" s="41"/>
      <c r="MVJ1" s="41"/>
      <c r="MVK1" s="41"/>
      <c r="MVL1" s="41"/>
      <c r="MVM1" s="41"/>
      <c r="MVN1" s="41"/>
      <c r="MVO1" s="41"/>
      <c r="MVP1" s="41"/>
      <c r="MVQ1" s="41"/>
      <c r="MVR1" s="41"/>
      <c r="MVS1" s="41"/>
      <c r="MVT1" s="41"/>
      <c r="MVU1" s="41"/>
      <c r="MVV1" s="41"/>
      <c r="MVW1" s="41"/>
      <c r="MVX1" s="41"/>
      <c r="MVY1" s="41"/>
      <c r="MVZ1" s="41"/>
      <c r="MWA1" s="41"/>
      <c r="MWB1" s="41"/>
      <c r="MWC1" s="41"/>
      <c r="MWD1" s="41"/>
      <c r="MWE1" s="41"/>
      <c r="MWF1" s="41"/>
      <c r="MWG1" s="41"/>
      <c r="MWH1" s="41"/>
      <c r="MWI1" s="41"/>
      <c r="MWJ1" s="41"/>
      <c r="MWK1" s="41"/>
      <c r="MWL1" s="41"/>
      <c r="MWM1" s="41"/>
      <c r="MWN1" s="41"/>
      <c r="MWO1" s="41"/>
      <c r="MWP1" s="41"/>
      <c r="MWQ1" s="41"/>
      <c r="MWR1" s="41"/>
      <c r="MWS1" s="41"/>
      <c r="MWT1" s="41"/>
      <c r="MWU1" s="41"/>
      <c r="MWV1" s="41"/>
      <c r="MWW1" s="41"/>
      <c r="MWX1" s="41"/>
      <c r="MWY1" s="41"/>
      <c r="MWZ1" s="41"/>
      <c r="MXA1" s="41"/>
      <c r="MXB1" s="41"/>
      <c r="MXC1" s="41"/>
      <c r="MXD1" s="41"/>
      <c r="MXE1" s="41"/>
      <c r="MXF1" s="41"/>
      <c r="MXG1" s="41"/>
      <c r="MXH1" s="41"/>
      <c r="MXI1" s="41"/>
      <c r="MXJ1" s="41"/>
      <c r="MXK1" s="41"/>
      <c r="MXL1" s="41"/>
      <c r="MXM1" s="41"/>
      <c r="MXN1" s="41"/>
      <c r="MXO1" s="41"/>
      <c r="MXP1" s="41"/>
      <c r="MXQ1" s="41"/>
      <c r="MXR1" s="41"/>
      <c r="MXS1" s="41"/>
      <c r="MXT1" s="41"/>
      <c r="MXU1" s="41"/>
      <c r="MXV1" s="41"/>
      <c r="MXW1" s="41"/>
      <c r="MXX1" s="41"/>
      <c r="MXY1" s="41"/>
      <c r="MXZ1" s="41"/>
      <c r="MYA1" s="41"/>
      <c r="MYB1" s="41"/>
      <c r="MYC1" s="41"/>
      <c r="MYD1" s="41"/>
      <c r="MYE1" s="41"/>
      <c r="MYF1" s="41"/>
      <c r="MYG1" s="41"/>
      <c r="MYH1" s="41"/>
      <c r="MYI1" s="41"/>
      <c r="MYJ1" s="41"/>
      <c r="MYK1" s="41"/>
      <c r="MYL1" s="41"/>
      <c r="MYM1" s="41"/>
      <c r="MYN1" s="41"/>
      <c r="MYO1" s="41"/>
      <c r="MYP1" s="41"/>
      <c r="MYQ1" s="41"/>
      <c r="MYR1" s="41"/>
      <c r="MYS1" s="41"/>
      <c r="MYT1" s="41"/>
      <c r="MYU1" s="41"/>
      <c r="MYV1" s="41"/>
      <c r="MYW1" s="41"/>
      <c r="MYX1" s="41"/>
      <c r="MYY1" s="41"/>
      <c r="MYZ1" s="41"/>
      <c r="MZA1" s="41"/>
      <c r="MZB1" s="41"/>
      <c r="MZC1" s="41"/>
      <c r="MZD1" s="41"/>
      <c r="MZE1" s="41"/>
      <c r="MZF1" s="41"/>
      <c r="MZG1" s="41"/>
      <c r="MZH1" s="41"/>
      <c r="MZI1" s="41"/>
      <c r="MZJ1" s="41"/>
      <c r="MZK1" s="41"/>
      <c r="MZL1" s="41"/>
      <c r="MZM1" s="41"/>
      <c r="MZN1" s="41"/>
      <c r="MZO1" s="41"/>
      <c r="MZP1" s="41"/>
      <c r="MZQ1" s="41"/>
      <c r="MZR1" s="41"/>
      <c r="MZS1" s="41"/>
      <c r="MZT1" s="41"/>
      <c r="MZU1" s="41"/>
      <c r="MZV1" s="41"/>
      <c r="MZW1" s="41"/>
      <c r="MZX1" s="41"/>
      <c r="MZY1" s="41"/>
      <c r="MZZ1" s="41"/>
      <c r="NAA1" s="41"/>
      <c r="NAB1" s="41"/>
      <c r="NAC1" s="41"/>
      <c r="NAD1" s="41"/>
      <c r="NAE1" s="41"/>
      <c r="NAF1" s="41"/>
      <c r="NAG1" s="41"/>
      <c r="NAH1" s="41"/>
      <c r="NAI1" s="41"/>
      <c r="NAJ1" s="41"/>
      <c r="NAK1" s="41"/>
      <c r="NAL1" s="41"/>
      <c r="NAM1" s="41"/>
      <c r="NAN1" s="41"/>
      <c r="NAO1" s="41"/>
      <c r="NAP1" s="41"/>
      <c r="NAQ1" s="41"/>
      <c r="NAR1" s="41"/>
      <c r="NAS1" s="41"/>
      <c r="NAT1" s="41"/>
      <c r="NAU1" s="41"/>
      <c r="NAV1" s="41"/>
      <c r="NAW1" s="41"/>
      <c r="NAX1" s="41"/>
      <c r="NAY1" s="41"/>
      <c r="NAZ1" s="41"/>
      <c r="NBA1" s="41"/>
      <c r="NBB1" s="41"/>
      <c r="NBC1" s="41"/>
      <c r="NBD1" s="41"/>
      <c r="NBE1" s="41"/>
      <c r="NBF1" s="41"/>
      <c r="NBG1" s="41"/>
      <c r="NBH1" s="41"/>
      <c r="NBI1" s="41"/>
      <c r="NBJ1" s="41"/>
      <c r="NBK1" s="41"/>
      <c r="NBL1" s="41"/>
      <c r="NBM1" s="41"/>
      <c r="NBN1" s="41"/>
      <c r="NBO1" s="41"/>
      <c r="NBP1" s="41"/>
      <c r="NBQ1" s="41"/>
      <c r="NBR1" s="41"/>
      <c r="NBS1" s="41"/>
      <c r="NBT1" s="41"/>
      <c r="NBU1" s="41"/>
      <c r="NBV1" s="41"/>
      <c r="NBW1" s="41"/>
      <c r="NBX1" s="41"/>
      <c r="NBY1" s="41"/>
      <c r="NBZ1" s="41"/>
      <c r="NCA1" s="41"/>
      <c r="NCB1" s="41"/>
      <c r="NCC1" s="41"/>
      <c r="NCD1" s="41"/>
      <c r="NCE1" s="41"/>
      <c r="NCF1" s="41"/>
      <c r="NCG1" s="41"/>
      <c r="NCH1" s="41"/>
      <c r="NCI1" s="41"/>
      <c r="NCJ1" s="41"/>
      <c r="NCK1" s="41"/>
      <c r="NCL1" s="41"/>
      <c r="NCM1" s="41"/>
      <c r="NCN1" s="41"/>
      <c r="NCO1" s="41"/>
      <c r="NCP1" s="41"/>
      <c r="NCQ1" s="41"/>
      <c r="NCR1" s="41"/>
      <c r="NCS1" s="41"/>
      <c r="NCT1" s="41"/>
      <c r="NCU1" s="41"/>
      <c r="NCV1" s="41"/>
      <c r="NCW1" s="41"/>
      <c r="NCX1" s="41"/>
      <c r="NCY1" s="41"/>
      <c r="NCZ1" s="41"/>
      <c r="NDA1" s="41"/>
      <c r="NDB1" s="41"/>
      <c r="NDC1" s="41"/>
      <c r="NDD1" s="41"/>
      <c r="NDE1" s="41"/>
      <c r="NDF1" s="41"/>
      <c r="NDG1" s="41"/>
      <c r="NDH1" s="41"/>
      <c r="NDI1" s="41"/>
      <c r="NDJ1" s="41"/>
      <c r="NDK1" s="41"/>
      <c r="NDL1" s="41"/>
      <c r="NDM1" s="41"/>
      <c r="NDN1" s="41"/>
      <c r="NDO1" s="41"/>
      <c r="NDP1" s="41"/>
      <c r="NDQ1" s="41"/>
      <c r="NDR1" s="41"/>
      <c r="NDS1" s="41"/>
      <c r="NDT1" s="41"/>
      <c r="NDU1" s="41"/>
      <c r="NDV1" s="41"/>
      <c r="NDW1" s="41"/>
      <c r="NDX1" s="41"/>
      <c r="NDY1" s="41"/>
      <c r="NDZ1" s="41"/>
      <c r="NEA1" s="41"/>
      <c r="NEB1" s="41"/>
      <c r="NEC1" s="41"/>
      <c r="NED1" s="41"/>
      <c r="NEE1" s="41"/>
      <c r="NEF1" s="41"/>
      <c r="NEG1" s="41"/>
      <c r="NEH1" s="41"/>
      <c r="NEI1" s="41"/>
      <c r="NEJ1" s="41"/>
      <c r="NEK1" s="41"/>
      <c r="NEL1" s="41"/>
      <c r="NEM1" s="41"/>
      <c r="NEN1" s="41"/>
      <c r="NEO1" s="41"/>
      <c r="NEP1" s="41"/>
      <c r="NEQ1" s="41"/>
      <c r="NER1" s="41"/>
      <c r="NES1" s="41"/>
      <c r="NET1" s="41"/>
      <c r="NEU1" s="41"/>
      <c r="NEV1" s="41"/>
      <c r="NEW1" s="41"/>
      <c r="NEX1" s="41"/>
      <c r="NEY1" s="41"/>
      <c r="NEZ1" s="41"/>
      <c r="NFA1" s="41"/>
      <c r="NFB1" s="41"/>
      <c r="NFC1" s="41"/>
      <c r="NFD1" s="41"/>
      <c r="NFE1" s="41"/>
      <c r="NFF1" s="41"/>
      <c r="NFG1" s="41"/>
      <c r="NFH1" s="41"/>
      <c r="NFI1" s="41"/>
      <c r="NFJ1" s="41"/>
      <c r="NFK1" s="41"/>
      <c r="NFL1" s="41"/>
      <c r="NFM1" s="41"/>
      <c r="NFN1" s="41"/>
      <c r="NFO1" s="41"/>
      <c r="NFP1" s="41"/>
      <c r="NFQ1" s="41"/>
      <c r="NFR1" s="41"/>
      <c r="NFS1" s="41"/>
      <c r="NFT1" s="41"/>
      <c r="NFU1" s="41"/>
      <c r="NFV1" s="41"/>
      <c r="NFW1" s="41"/>
      <c r="NFX1" s="41"/>
      <c r="NFY1" s="41"/>
      <c r="NFZ1" s="41"/>
      <c r="NGA1" s="41"/>
      <c r="NGB1" s="41"/>
      <c r="NGC1" s="41"/>
      <c r="NGD1" s="41"/>
      <c r="NGE1" s="41"/>
      <c r="NGF1" s="41"/>
      <c r="NGG1" s="41"/>
      <c r="NGH1" s="41"/>
      <c r="NGI1" s="41"/>
      <c r="NGJ1" s="41"/>
      <c r="NGK1" s="41"/>
      <c r="NGL1" s="41"/>
      <c r="NGM1" s="41"/>
      <c r="NGN1" s="41"/>
      <c r="NGO1" s="41"/>
      <c r="NGP1" s="41"/>
      <c r="NGQ1" s="41"/>
      <c r="NGR1" s="41"/>
      <c r="NGS1" s="41"/>
      <c r="NGT1" s="41"/>
      <c r="NGU1" s="41"/>
      <c r="NGV1" s="41"/>
      <c r="NGW1" s="41"/>
      <c r="NGX1" s="41"/>
      <c r="NGY1" s="41"/>
      <c r="NGZ1" s="41"/>
      <c r="NHA1" s="41"/>
      <c r="NHB1" s="41"/>
      <c r="NHC1" s="41"/>
      <c r="NHD1" s="41"/>
      <c r="NHE1" s="41"/>
      <c r="NHF1" s="41"/>
      <c r="NHG1" s="41"/>
      <c r="NHH1" s="41"/>
      <c r="NHI1" s="41"/>
      <c r="NHJ1" s="41"/>
      <c r="NHK1" s="41"/>
      <c r="NHL1" s="41"/>
      <c r="NHM1" s="41"/>
      <c r="NHN1" s="41"/>
      <c r="NHO1" s="41"/>
      <c r="NHP1" s="41"/>
      <c r="NHQ1" s="41"/>
      <c r="NHR1" s="41"/>
      <c r="NHS1" s="41"/>
      <c r="NHT1" s="41"/>
      <c r="NHU1" s="41"/>
      <c r="NHV1" s="41"/>
      <c r="NHW1" s="41"/>
      <c r="NHX1" s="41"/>
      <c r="NHY1" s="41"/>
      <c r="NHZ1" s="41"/>
      <c r="NIA1" s="41"/>
      <c r="NIB1" s="41"/>
      <c r="NIC1" s="41"/>
      <c r="NID1" s="41"/>
      <c r="NIE1" s="41"/>
      <c r="NIF1" s="41"/>
      <c r="NIG1" s="41"/>
      <c r="NIH1" s="41"/>
      <c r="NII1" s="41"/>
      <c r="NIJ1" s="41"/>
      <c r="NIK1" s="41"/>
      <c r="NIL1" s="41"/>
      <c r="NIM1" s="41"/>
      <c r="NIN1" s="41"/>
      <c r="NIO1" s="41"/>
      <c r="NIP1" s="41"/>
      <c r="NIQ1" s="41"/>
      <c r="NIR1" s="41"/>
      <c r="NIS1" s="41"/>
      <c r="NIT1" s="41"/>
      <c r="NIU1" s="41"/>
      <c r="NIV1" s="41"/>
      <c r="NIW1" s="41"/>
      <c r="NIX1" s="41"/>
      <c r="NIY1" s="41"/>
      <c r="NIZ1" s="41"/>
      <c r="NJA1" s="41"/>
      <c r="NJB1" s="41"/>
      <c r="NJC1" s="41"/>
      <c r="NJD1" s="41"/>
      <c r="NJE1" s="41"/>
      <c r="NJF1" s="41"/>
      <c r="NJG1" s="41"/>
      <c r="NJH1" s="41"/>
      <c r="NJI1" s="41"/>
      <c r="NJJ1" s="41"/>
      <c r="NJK1" s="41"/>
      <c r="NJL1" s="41"/>
      <c r="NJM1" s="41"/>
      <c r="NJN1" s="41"/>
      <c r="NJO1" s="41"/>
      <c r="NJP1" s="41"/>
      <c r="NJQ1" s="41"/>
      <c r="NJR1" s="41"/>
      <c r="NJS1" s="41"/>
      <c r="NJT1" s="41"/>
      <c r="NJU1" s="41"/>
      <c r="NJV1" s="41"/>
      <c r="NJW1" s="41"/>
      <c r="NJX1" s="41"/>
      <c r="NJY1" s="41"/>
      <c r="NJZ1" s="41"/>
      <c r="NKA1" s="41"/>
      <c r="NKB1" s="41"/>
      <c r="NKC1" s="41"/>
      <c r="NKD1" s="41"/>
      <c r="NKE1" s="41"/>
      <c r="NKF1" s="41"/>
      <c r="NKG1" s="41"/>
      <c r="NKH1" s="41"/>
      <c r="NKI1" s="41"/>
      <c r="NKJ1" s="41"/>
      <c r="NKK1" s="41"/>
      <c r="NKL1" s="41"/>
      <c r="NKM1" s="41"/>
      <c r="NKN1" s="41"/>
      <c r="NKO1" s="41"/>
      <c r="NKP1" s="41"/>
      <c r="NKQ1" s="41"/>
      <c r="NKR1" s="41"/>
      <c r="NKS1" s="41"/>
      <c r="NKT1" s="41"/>
      <c r="NKU1" s="41"/>
      <c r="NKV1" s="41"/>
      <c r="NKW1" s="41"/>
      <c r="NKX1" s="41"/>
      <c r="NKY1" s="41"/>
      <c r="NKZ1" s="41"/>
      <c r="NLA1" s="41"/>
      <c r="NLB1" s="41"/>
      <c r="NLC1" s="41"/>
      <c r="NLD1" s="41"/>
      <c r="NLE1" s="41"/>
      <c r="NLF1" s="41"/>
      <c r="NLG1" s="41"/>
      <c r="NLH1" s="41"/>
      <c r="NLI1" s="41"/>
      <c r="NLJ1" s="41"/>
      <c r="NLK1" s="41"/>
      <c r="NLL1" s="41"/>
      <c r="NLM1" s="41"/>
      <c r="NLN1" s="41"/>
      <c r="NLO1" s="41"/>
      <c r="NLP1" s="41"/>
      <c r="NLQ1" s="41"/>
      <c r="NLR1" s="41"/>
      <c r="NLS1" s="41"/>
      <c r="NLT1" s="41"/>
      <c r="NLU1" s="41"/>
      <c r="NLV1" s="41"/>
      <c r="NLW1" s="41"/>
      <c r="NLX1" s="41"/>
      <c r="NLY1" s="41"/>
      <c r="NLZ1" s="41"/>
      <c r="NMA1" s="41"/>
      <c r="NMB1" s="41"/>
      <c r="NMC1" s="41"/>
      <c r="NMD1" s="41"/>
      <c r="NME1" s="41"/>
      <c r="NMF1" s="41"/>
      <c r="NMG1" s="41"/>
      <c r="NMH1" s="41"/>
      <c r="NMI1" s="41"/>
      <c r="NMJ1" s="41"/>
      <c r="NMK1" s="41"/>
      <c r="NML1" s="41"/>
      <c r="NMM1" s="41"/>
      <c r="NMN1" s="41"/>
      <c r="NMO1" s="41"/>
      <c r="NMP1" s="41"/>
      <c r="NMQ1" s="41"/>
      <c r="NMR1" s="41"/>
      <c r="NMS1" s="41"/>
      <c r="NMT1" s="41"/>
      <c r="NMU1" s="41"/>
      <c r="NMV1" s="41"/>
      <c r="NMW1" s="41"/>
      <c r="NMX1" s="41"/>
      <c r="NMY1" s="41"/>
      <c r="NMZ1" s="41"/>
      <c r="NNA1" s="41"/>
      <c r="NNB1" s="41"/>
      <c r="NNC1" s="41"/>
      <c r="NND1" s="41"/>
      <c r="NNE1" s="41"/>
      <c r="NNF1" s="41"/>
      <c r="NNG1" s="41"/>
      <c r="NNH1" s="41"/>
      <c r="NNI1" s="41"/>
      <c r="NNJ1" s="41"/>
      <c r="NNK1" s="41"/>
      <c r="NNL1" s="41"/>
      <c r="NNM1" s="41"/>
      <c r="NNN1" s="41"/>
      <c r="NNO1" s="41"/>
      <c r="NNP1" s="41"/>
      <c r="NNQ1" s="41"/>
      <c r="NNR1" s="41"/>
      <c r="NNS1" s="41"/>
      <c r="NNT1" s="41"/>
      <c r="NNU1" s="41"/>
      <c r="NNV1" s="41"/>
      <c r="NNW1" s="41"/>
      <c r="NNX1" s="41"/>
      <c r="NNY1" s="41"/>
      <c r="NNZ1" s="41"/>
      <c r="NOA1" s="41"/>
      <c r="NOB1" s="41"/>
      <c r="NOC1" s="41"/>
      <c r="NOD1" s="41"/>
      <c r="NOE1" s="41"/>
      <c r="NOF1" s="41"/>
      <c r="NOG1" s="41"/>
      <c r="NOH1" s="41"/>
      <c r="NOI1" s="41"/>
      <c r="NOJ1" s="41"/>
      <c r="NOK1" s="41"/>
      <c r="NOL1" s="41"/>
      <c r="NOM1" s="41"/>
      <c r="NON1" s="41"/>
      <c r="NOO1" s="41"/>
      <c r="NOP1" s="41"/>
      <c r="NOQ1" s="41"/>
      <c r="NOR1" s="41"/>
      <c r="NOS1" s="41"/>
      <c r="NOT1" s="41"/>
      <c r="NOU1" s="41"/>
      <c r="NOV1" s="41"/>
      <c r="NOW1" s="41"/>
      <c r="NOX1" s="41"/>
      <c r="NOY1" s="41"/>
      <c r="NOZ1" s="41"/>
      <c r="NPA1" s="41"/>
      <c r="NPB1" s="41"/>
      <c r="NPC1" s="41"/>
      <c r="NPD1" s="41"/>
      <c r="NPE1" s="41"/>
      <c r="NPF1" s="41"/>
      <c r="NPG1" s="41"/>
      <c r="NPH1" s="41"/>
      <c r="NPI1" s="41"/>
      <c r="NPJ1" s="41"/>
      <c r="NPK1" s="41"/>
      <c r="NPL1" s="41"/>
      <c r="NPM1" s="41"/>
      <c r="NPN1" s="41"/>
      <c r="NPO1" s="41"/>
      <c r="NPP1" s="41"/>
      <c r="NPQ1" s="41"/>
      <c r="NPR1" s="41"/>
      <c r="NPS1" s="41"/>
      <c r="NPT1" s="41"/>
      <c r="NPU1" s="41"/>
      <c r="NPV1" s="41"/>
      <c r="NPW1" s="41"/>
      <c r="NPX1" s="41"/>
      <c r="NPY1" s="41"/>
      <c r="NPZ1" s="41"/>
      <c r="NQA1" s="41"/>
      <c r="NQB1" s="41"/>
      <c r="NQC1" s="41"/>
      <c r="NQD1" s="41"/>
      <c r="NQE1" s="41"/>
      <c r="NQF1" s="41"/>
      <c r="NQG1" s="41"/>
      <c r="NQH1" s="41"/>
      <c r="NQI1" s="41"/>
      <c r="NQJ1" s="41"/>
      <c r="NQK1" s="41"/>
      <c r="NQL1" s="41"/>
      <c r="NQM1" s="41"/>
      <c r="NQN1" s="41"/>
      <c r="NQO1" s="41"/>
      <c r="NQP1" s="41"/>
      <c r="NQQ1" s="41"/>
      <c r="NQR1" s="41"/>
      <c r="NQS1" s="41"/>
      <c r="NQT1" s="41"/>
      <c r="NQU1" s="41"/>
      <c r="NQV1" s="41"/>
      <c r="NQW1" s="41"/>
      <c r="NQX1" s="41"/>
      <c r="NQY1" s="41"/>
      <c r="NQZ1" s="41"/>
      <c r="NRA1" s="41"/>
      <c r="NRB1" s="41"/>
      <c r="NRC1" s="41"/>
      <c r="NRD1" s="41"/>
      <c r="NRE1" s="41"/>
      <c r="NRF1" s="41"/>
      <c r="NRG1" s="41"/>
      <c r="NRH1" s="41"/>
      <c r="NRI1" s="41"/>
      <c r="NRJ1" s="41"/>
      <c r="NRK1" s="41"/>
      <c r="NRL1" s="41"/>
      <c r="NRM1" s="41"/>
      <c r="NRN1" s="41"/>
      <c r="NRO1" s="41"/>
      <c r="NRP1" s="41"/>
      <c r="NRQ1" s="41"/>
      <c r="NRR1" s="41"/>
      <c r="NRS1" s="41"/>
      <c r="NRT1" s="41"/>
      <c r="NRU1" s="41"/>
      <c r="NRV1" s="41"/>
      <c r="NRW1" s="41"/>
      <c r="NRX1" s="41"/>
      <c r="NRY1" s="41"/>
      <c r="NRZ1" s="41"/>
      <c r="NSA1" s="41"/>
      <c r="NSB1" s="41"/>
      <c r="NSC1" s="41"/>
      <c r="NSD1" s="41"/>
      <c r="NSE1" s="41"/>
      <c r="NSF1" s="41"/>
      <c r="NSG1" s="41"/>
      <c r="NSH1" s="41"/>
      <c r="NSI1" s="41"/>
      <c r="NSJ1" s="41"/>
      <c r="NSK1" s="41"/>
      <c r="NSL1" s="41"/>
      <c r="NSM1" s="41"/>
      <c r="NSN1" s="41"/>
      <c r="NSO1" s="41"/>
      <c r="NSP1" s="41"/>
      <c r="NSQ1" s="41"/>
      <c r="NSR1" s="41"/>
      <c r="NSS1" s="41"/>
      <c r="NST1" s="41"/>
      <c r="NSU1" s="41"/>
      <c r="NSV1" s="41"/>
      <c r="NSW1" s="41"/>
      <c r="NSX1" s="41"/>
      <c r="NSY1" s="41"/>
      <c r="NSZ1" s="41"/>
      <c r="NTA1" s="41"/>
      <c r="NTB1" s="41"/>
      <c r="NTC1" s="41"/>
      <c r="NTD1" s="41"/>
      <c r="NTE1" s="41"/>
      <c r="NTF1" s="41"/>
      <c r="NTG1" s="41"/>
      <c r="NTH1" s="41"/>
      <c r="NTI1" s="41"/>
      <c r="NTJ1" s="41"/>
      <c r="NTK1" s="41"/>
      <c r="NTL1" s="41"/>
      <c r="NTM1" s="41"/>
      <c r="NTN1" s="41"/>
      <c r="NTO1" s="41"/>
      <c r="NTP1" s="41"/>
      <c r="NTQ1" s="41"/>
      <c r="NTR1" s="41"/>
      <c r="NTS1" s="41"/>
      <c r="NTT1" s="41"/>
      <c r="NTU1" s="41"/>
      <c r="NTV1" s="41"/>
      <c r="NTW1" s="41"/>
      <c r="NTX1" s="41"/>
      <c r="NTY1" s="41"/>
      <c r="NTZ1" s="41"/>
      <c r="NUA1" s="41"/>
      <c r="NUB1" s="41"/>
      <c r="NUC1" s="41"/>
      <c r="NUD1" s="41"/>
      <c r="NUE1" s="41"/>
      <c r="NUF1" s="41"/>
      <c r="NUG1" s="41"/>
      <c r="NUH1" s="41"/>
      <c r="NUI1" s="41"/>
      <c r="NUJ1" s="41"/>
      <c r="NUK1" s="41"/>
      <c r="NUL1" s="41"/>
      <c r="NUM1" s="41"/>
      <c r="NUN1" s="41"/>
      <c r="NUO1" s="41"/>
      <c r="NUP1" s="41"/>
      <c r="NUQ1" s="41"/>
      <c r="NUR1" s="41"/>
      <c r="NUS1" s="41"/>
      <c r="NUT1" s="41"/>
      <c r="NUU1" s="41"/>
      <c r="NUV1" s="41"/>
      <c r="NUW1" s="41"/>
      <c r="NUX1" s="41"/>
      <c r="NUY1" s="41"/>
      <c r="NUZ1" s="41"/>
      <c r="NVA1" s="41"/>
      <c r="NVB1" s="41"/>
      <c r="NVC1" s="41"/>
      <c r="NVD1" s="41"/>
      <c r="NVE1" s="41"/>
      <c r="NVF1" s="41"/>
      <c r="NVG1" s="41"/>
      <c r="NVH1" s="41"/>
      <c r="NVI1" s="41"/>
      <c r="NVJ1" s="41"/>
      <c r="NVK1" s="41"/>
      <c r="NVL1" s="41"/>
      <c r="NVM1" s="41"/>
      <c r="NVN1" s="41"/>
      <c r="NVO1" s="41"/>
      <c r="NVP1" s="41"/>
      <c r="NVQ1" s="41"/>
      <c r="NVR1" s="41"/>
      <c r="NVS1" s="41"/>
      <c r="NVT1" s="41"/>
      <c r="NVU1" s="41"/>
      <c r="NVV1" s="41"/>
      <c r="NVW1" s="41"/>
      <c r="NVX1" s="41"/>
      <c r="NVY1" s="41"/>
      <c r="NVZ1" s="41"/>
      <c r="NWA1" s="41"/>
      <c r="NWB1" s="41"/>
      <c r="NWC1" s="41"/>
      <c r="NWD1" s="41"/>
      <c r="NWE1" s="41"/>
      <c r="NWF1" s="41"/>
      <c r="NWG1" s="41"/>
      <c r="NWH1" s="41"/>
      <c r="NWI1" s="41"/>
      <c r="NWJ1" s="41"/>
      <c r="NWK1" s="41"/>
      <c r="NWL1" s="41"/>
      <c r="NWM1" s="41"/>
      <c r="NWN1" s="41"/>
      <c r="NWO1" s="41"/>
      <c r="NWP1" s="41"/>
      <c r="NWQ1" s="41"/>
      <c r="NWR1" s="41"/>
      <c r="NWS1" s="41"/>
      <c r="NWT1" s="41"/>
      <c r="NWU1" s="41"/>
      <c r="NWV1" s="41"/>
      <c r="NWW1" s="41"/>
      <c r="NWX1" s="41"/>
      <c r="NWY1" s="41"/>
      <c r="NWZ1" s="41"/>
      <c r="NXA1" s="41"/>
      <c r="NXB1" s="41"/>
      <c r="NXC1" s="41"/>
      <c r="NXD1" s="41"/>
      <c r="NXE1" s="41"/>
      <c r="NXF1" s="41"/>
      <c r="NXG1" s="41"/>
      <c r="NXH1" s="41"/>
      <c r="NXI1" s="41"/>
      <c r="NXJ1" s="41"/>
      <c r="NXK1" s="41"/>
      <c r="NXL1" s="41"/>
      <c r="NXM1" s="41"/>
      <c r="NXN1" s="41"/>
      <c r="NXO1" s="41"/>
      <c r="NXP1" s="41"/>
      <c r="NXQ1" s="41"/>
      <c r="NXR1" s="41"/>
      <c r="NXS1" s="41"/>
      <c r="NXT1" s="41"/>
      <c r="NXU1" s="41"/>
      <c r="NXV1" s="41"/>
      <c r="NXW1" s="41"/>
      <c r="NXX1" s="41"/>
      <c r="NXY1" s="41"/>
      <c r="NXZ1" s="41"/>
      <c r="NYA1" s="41"/>
      <c r="NYB1" s="41"/>
      <c r="NYC1" s="41"/>
      <c r="NYD1" s="41"/>
      <c r="NYE1" s="41"/>
      <c r="NYF1" s="41"/>
      <c r="NYG1" s="41"/>
      <c r="NYH1" s="41"/>
      <c r="NYI1" s="41"/>
      <c r="NYJ1" s="41"/>
      <c r="NYK1" s="41"/>
      <c r="NYL1" s="41"/>
      <c r="NYM1" s="41"/>
      <c r="NYN1" s="41"/>
      <c r="NYO1" s="41"/>
      <c r="NYP1" s="41"/>
      <c r="NYQ1" s="41"/>
      <c r="NYR1" s="41"/>
      <c r="NYS1" s="41"/>
      <c r="NYT1" s="41"/>
      <c r="NYU1" s="41"/>
      <c r="NYV1" s="41"/>
      <c r="NYW1" s="41"/>
      <c r="NYX1" s="41"/>
      <c r="NYY1" s="41"/>
      <c r="NYZ1" s="41"/>
      <c r="NZA1" s="41"/>
      <c r="NZB1" s="41"/>
      <c r="NZC1" s="41"/>
      <c r="NZD1" s="41"/>
      <c r="NZE1" s="41"/>
      <c r="NZF1" s="41"/>
      <c r="NZG1" s="41"/>
      <c r="NZH1" s="41"/>
      <c r="NZI1" s="41"/>
      <c r="NZJ1" s="41"/>
      <c r="NZK1" s="41"/>
      <c r="NZL1" s="41"/>
      <c r="NZM1" s="41"/>
      <c r="NZN1" s="41"/>
      <c r="NZO1" s="41"/>
      <c r="NZP1" s="41"/>
      <c r="NZQ1" s="41"/>
      <c r="NZR1" s="41"/>
      <c r="NZS1" s="41"/>
      <c r="NZT1" s="41"/>
      <c r="NZU1" s="41"/>
      <c r="NZV1" s="41"/>
      <c r="NZW1" s="41"/>
      <c r="NZX1" s="41"/>
      <c r="NZY1" s="41"/>
      <c r="NZZ1" s="41"/>
      <c r="OAA1" s="41"/>
      <c r="OAB1" s="41"/>
      <c r="OAC1" s="41"/>
      <c r="OAD1" s="41"/>
      <c r="OAE1" s="41"/>
      <c r="OAF1" s="41"/>
      <c r="OAG1" s="41"/>
      <c r="OAH1" s="41"/>
      <c r="OAI1" s="41"/>
      <c r="OAJ1" s="41"/>
      <c r="OAK1" s="41"/>
      <c r="OAL1" s="41"/>
      <c r="OAM1" s="41"/>
      <c r="OAN1" s="41"/>
      <c r="OAO1" s="41"/>
      <c r="OAP1" s="41"/>
      <c r="OAQ1" s="41"/>
      <c r="OAR1" s="41"/>
      <c r="OAS1" s="41"/>
      <c r="OAT1" s="41"/>
      <c r="OAU1" s="41"/>
      <c r="OAV1" s="41"/>
      <c r="OAW1" s="41"/>
      <c r="OAX1" s="41"/>
      <c r="OAY1" s="41"/>
      <c r="OAZ1" s="41"/>
      <c r="OBA1" s="41"/>
      <c r="OBB1" s="41"/>
      <c r="OBC1" s="41"/>
      <c r="OBD1" s="41"/>
      <c r="OBE1" s="41"/>
      <c r="OBF1" s="41"/>
      <c r="OBG1" s="41"/>
      <c r="OBH1" s="41"/>
      <c r="OBI1" s="41"/>
      <c r="OBJ1" s="41"/>
      <c r="OBK1" s="41"/>
      <c r="OBL1" s="41"/>
      <c r="OBM1" s="41"/>
      <c r="OBN1" s="41"/>
      <c r="OBO1" s="41"/>
      <c r="OBP1" s="41"/>
      <c r="OBQ1" s="41"/>
      <c r="OBR1" s="41"/>
      <c r="OBS1" s="41"/>
      <c r="OBT1" s="41"/>
      <c r="OBU1" s="41"/>
      <c r="OBV1" s="41"/>
      <c r="OBW1" s="41"/>
      <c r="OBX1" s="41"/>
      <c r="OBY1" s="41"/>
      <c r="OBZ1" s="41"/>
      <c r="OCA1" s="41"/>
      <c r="OCB1" s="41"/>
      <c r="OCC1" s="41"/>
      <c r="OCD1" s="41"/>
      <c r="OCE1" s="41"/>
      <c r="OCF1" s="41"/>
      <c r="OCG1" s="41"/>
      <c r="OCH1" s="41"/>
      <c r="OCI1" s="41"/>
      <c r="OCJ1" s="41"/>
      <c r="OCK1" s="41"/>
      <c r="OCL1" s="41"/>
      <c r="OCM1" s="41"/>
      <c r="OCN1" s="41"/>
      <c r="OCO1" s="41"/>
      <c r="OCP1" s="41"/>
      <c r="OCQ1" s="41"/>
      <c r="OCR1" s="41"/>
      <c r="OCS1" s="41"/>
      <c r="OCT1" s="41"/>
      <c r="OCU1" s="41"/>
      <c r="OCV1" s="41"/>
      <c r="OCW1" s="41"/>
      <c r="OCX1" s="41"/>
      <c r="OCY1" s="41"/>
      <c r="OCZ1" s="41"/>
      <c r="ODA1" s="41"/>
      <c r="ODB1" s="41"/>
      <c r="ODC1" s="41"/>
      <c r="ODD1" s="41"/>
      <c r="ODE1" s="41"/>
      <c r="ODF1" s="41"/>
      <c r="ODG1" s="41"/>
      <c r="ODH1" s="41"/>
      <c r="ODI1" s="41"/>
      <c r="ODJ1" s="41"/>
      <c r="ODK1" s="41"/>
      <c r="ODL1" s="41"/>
      <c r="ODM1" s="41"/>
      <c r="ODN1" s="41"/>
      <c r="ODO1" s="41"/>
      <c r="ODP1" s="41"/>
      <c r="ODQ1" s="41"/>
      <c r="ODR1" s="41"/>
      <c r="ODS1" s="41"/>
      <c r="ODT1" s="41"/>
      <c r="ODU1" s="41"/>
      <c r="ODV1" s="41"/>
      <c r="ODW1" s="41"/>
      <c r="ODX1" s="41"/>
      <c r="ODY1" s="41"/>
      <c r="ODZ1" s="41"/>
      <c r="OEA1" s="41"/>
      <c r="OEB1" s="41"/>
      <c r="OEC1" s="41"/>
      <c r="OED1" s="41"/>
      <c r="OEE1" s="41"/>
      <c r="OEF1" s="41"/>
      <c r="OEG1" s="41"/>
      <c r="OEH1" s="41"/>
      <c r="OEI1" s="41"/>
      <c r="OEJ1" s="41"/>
      <c r="OEK1" s="41"/>
      <c r="OEL1" s="41"/>
      <c r="OEM1" s="41"/>
      <c r="OEN1" s="41"/>
      <c r="OEO1" s="41"/>
      <c r="OEP1" s="41"/>
      <c r="OEQ1" s="41"/>
      <c r="OER1" s="41"/>
      <c r="OES1" s="41"/>
      <c r="OET1" s="41"/>
      <c r="OEU1" s="41"/>
      <c r="OEV1" s="41"/>
      <c r="OEW1" s="41"/>
      <c r="OEX1" s="41"/>
      <c r="OEY1" s="41"/>
      <c r="OEZ1" s="41"/>
      <c r="OFA1" s="41"/>
      <c r="OFB1" s="41"/>
      <c r="OFC1" s="41"/>
      <c r="OFD1" s="41"/>
      <c r="OFE1" s="41"/>
      <c r="OFF1" s="41"/>
      <c r="OFG1" s="41"/>
      <c r="OFH1" s="41"/>
      <c r="OFI1" s="41"/>
      <c r="OFJ1" s="41"/>
      <c r="OFK1" s="41"/>
      <c r="OFL1" s="41"/>
      <c r="OFM1" s="41"/>
      <c r="OFN1" s="41"/>
      <c r="OFO1" s="41"/>
      <c r="OFP1" s="41"/>
      <c r="OFQ1" s="41"/>
      <c r="OFR1" s="41"/>
      <c r="OFS1" s="41"/>
      <c r="OFT1" s="41"/>
      <c r="OFU1" s="41"/>
      <c r="OFV1" s="41"/>
      <c r="OFW1" s="41"/>
      <c r="OFX1" s="41"/>
      <c r="OFY1" s="41"/>
      <c r="OFZ1" s="41"/>
      <c r="OGA1" s="41"/>
      <c r="OGB1" s="41"/>
      <c r="OGC1" s="41"/>
      <c r="OGD1" s="41"/>
      <c r="OGE1" s="41"/>
      <c r="OGF1" s="41"/>
      <c r="OGG1" s="41"/>
      <c r="OGH1" s="41"/>
      <c r="OGI1" s="41"/>
      <c r="OGJ1" s="41"/>
      <c r="OGK1" s="41"/>
      <c r="OGL1" s="41"/>
      <c r="OGM1" s="41"/>
      <c r="OGN1" s="41"/>
      <c r="OGO1" s="41"/>
      <c r="OGP1" s="41"/>
      <c r="OGQ1" s="41"/>
      <c r="OGR1" s="41"/>
      <c r="OGS1" s="41"/>
      <c r="OGT1" s="41"/>
      <c r="OGU1" s="41"/>
      <c r="OGV1" s="41"/>
      <c r="OGW1" s="41"/>
      <c r="OGX1" s="41"/>
      <c r="OGY1" s="41"/>
      <c r="OGZ1" s="41"/>
      <c r="OHA1" s="41"/>
      <c r="OHB1" s="41"/>
      <c r="OHC1" s="41"/>
      <c r="OHD1" s="41"/>
      <c r="OHE1" s="41"/>
      <c r="OHF1" s="41"/>
      <c r="OHG1" s="41"/>
      <c r="OHH1" s="41"/>
      <c r="OHI1" s="41"/>
      <c r="OHJ1" s="41"/>
      <c r="OHK1" s="41"/>
      <c r="OHL1" s="41"/>
      <c r="OHM1" s="41"/>
      <c r="OHN1" s="41"/>
      <c r="OHO1" s="41"/>
      <c r="OHP1" s="41"/>
      <c r="OHQ1" s="41"/>
      <c r="OHR1" s="41"/>
      <c r="OHS1" s="41"/>
      <c r="OHT1" s="41"/>
      <c r="OHU1" s="41"/>
      <c r="OHV1" s="41"/>
      <c r="OHW1" s="41"/>
      <c r="OHX1" s="41"/>
      <c r="OHY1" s="41"/>
      <c r="OHZ1" s="41"/>
      <c r="OIA1" s="41"/>
      <c r="OIB1" s="41"/>
      <c r="OIC1" s="41"/>
      <c r="OID1" s="41"/>
      <c r="OIE1" s="41"/>
      <c r="OIF1" s="41"/>
      <c r="OIG1" s="41"/>
      <c r="OIH1" s="41"/>
      <c r="OII1" s="41"/>
      <c r="OIJ1" s="41"/>
      <c r="OIK1" s="41"/>
      <c r="OIL1" s="41"/>
      <c r="OIM1" s="41"/>
      <c r="OIN1" s="41"/>
      <c r="OIO1" s="41"/>
      <c r="OIP1" s="41"/>
      <c r="OIQ1" s="41"/>
      <c r="OIR1" s="41"/>
      <c r="OIS1" s="41"/>
      <c r="OIT1" s="41"/>
      <c r="OIU1" s="41"/>
      <c r="OIV1" s="41"/>
      <c r="OIW1" s="41"/>
      <c r="OIX1" s="41"/>
      <c r="OIY1" s="41"/>
      <c r="OIZ1" s="41"/>
      <c r="OJA1" s="41"/>
      <c r="OJB1" s="41"/>
      <c r="OJC1" s="41"/>
      <c r="OJD1" s="41"/>
      <c r="OJE1" s="41"/>
      <c r="OJF1" s="41"/>
      <c r="OJG1" s="41"/>
      <c r="OJH1" s="41"/>
      <c r="OJI1" s="41"/>
      <c r="OJJ1" s="41"/>
      <c r="OJK1" s="41"/>
      <c r="OJL1" s="41"/>
      <c r="OJM1" s="41"/>
      <c r="OJN1" s="41"/>
      <c r="OJO1" s="41"/>
      <c r="OJP1" s="41"/>
      <c r="OJQ1" s="41"/>
      <c r="OJR1" s="41"/>
      <c r="OJS1" s="41"/>
      <c r="OJT1" s="41"/>
      <c r="OJU1" s="41"/>
      <c r="OJV1" s="41"/>
      <c r="OJW1" s="41"/>
      <c r="OJX1" s="41"/>
      <c r="OJY1" s="41"/>
      <c r="OJZ1" s="41"/>
      <c r="OKA1" s="41"/>
      <c r="OKB1" s="41"/>
      <c r="OKC1" s="41"/>
      <c r="OKD1" s="41"/>
      <c r="OKE1" s="41"/>
      <c r="OKF1" s="41"/>
      <c r="OKG1" s="41"/>
      <c r="OKH1" s="41"/>
      <c r="OKI1" s="41"/>
      <c r="OKJ1" s="41"/>
      <c r="OKK1" s="41"/>
      <c r="OKL1" s="41"/>
      <c r="OKM1" s="41"/>
      <c r="OKN1" s="41"/>
      <c r="OKO1" s="41"/>
      <c r="OKP1" s="41"/>
      <c r="OKQ1" s="41"/>
      <c r="OKR1" s="41"/>
      <c r="OKS1" s="41"/>
      <c r="OKT1" s="41"/>
      <c r="OKU1" s="41"/>
      <c r="OKV1" s="41"/>
      <c r="OKW1" s="41"/>
      <c r="OKX1" s="41"/>
      <c r="OKY1" s="41"/>
      <c r="OKZ1" s="41"/>
      <c r="OLA1" s="41"/>
      <c r="OLB1" s="41"/>
      <c r="OLC1" s="41"/>
      <c r="OLD1" s="41"/>
      <c r="OLE1" s="41"/>
      <c r="OLF1" s="41"/>
      <c r="OLG1" s="41"/>
      <c r="OLH1" s="41"/>
      <c r="OLI1" s="41"/>
      <c r="OLJ1" s="41"/>
      <c r="OLK1" s="41"/>
      <c r="OLL1" s="41"/>
      <c r="OLM1" s="41"/>
      <c r="OLN1" s="41"/>
      <c r="OLO1" s="41"/>
      <c r="OLP1" s="41"/>
      <c r="OLQ1" s="41"/>
      <c r="OLR1" s="41"/>
      <c r="OLS1" s="41"/>
      <c r="OLT1" s="41"/>
      <c r="OLU1" s="41"/>
      <c r="OLV1" s="41"/>
      <c r="OLW1" s="41"/>
      <c r="OLX1" s="41"/>
      <c r="OLY1" s="41"/>
      <c r="OLZ1" s="41"/>
      <c r="OMA1" s="41"/>
      <c r="OMB1" s="41"/>
      <c r="OMC1" s="41"/>
      <c r="OMD1" s="41"/>
      <c r="OME1" s="41"/>
      <c r="OMF1" s="41"/>
      <c r="OMG1" s="41"/>
      <c r="OMH1" s="41"/>
      <c r="OMI1" s="41"/>
      <c r="OMJ1" s="41"/>
      <c r="OMK1" s="41"/>
      <c r="OML1" s="41"/>
      <c r="OMM1" s="41"/>
      <c r="OMN1" s="41"/>
      <c r="OMO1" s="41"/>
      <c r="OMP1" s="41"/>
      <c r="OMQ1" s="41"/>
      <c r="OMR1" s="41"/>
      <c r="OMS1" s="41"/>
      <c r="OMT1" s="41"/>
      <c r="OMU1" s="41"/>
      <c r="OMV1" s="41"/>
      <c r="OMW1" s="41"/>
      <c r="OMX1" s="41"/>
      <c r="OMY1" s="41"/>
      <c r="OMZ1" s="41"/>
      <c r="ONA1" s="41"/>
      <c r="ONB1" s="41"/>
      <c r="ONC1" s="41"/>
      <c r="OND1" s="41"/>
      <c r="ONE1" s="41"/>
      <c r="ONF1" s="41"/>
      <c r="ONG1" s="41"/>
      <c r="ONH1" s="41"/>
      <c r="ONI1" s="41"/>
      <c r="ONJ1" s="41"/>
      <c r="ONK1" s="41"/>
      <c r="ONL1" s="41"/>
      <c r="ONM1" s="41"/>
      <c r="ONN1" s="41"/>
      <c r="ONO1" s="41"/>
      <c r="ONP1" s="41"/>
      <c r="ONQ1" s="41"/>
      <c r="ONR1" s="41"/>
      <c r="ONS1" s="41"/>
      <c r="ONT1" s="41"/>
      <c r="ONU1" s="41"/>
      <c r="ONV1" s="41"/>
      <c r="ONW1" s="41"/>
      <c r="ONX1" s="41"/>
      <c r="ONY1" s="41"/>
      <c r="ONZ1" s="41"/>
      <c r="OOA1" s="41"/>
      <c r="OOB1" s="41"/>
      <c r="OOC1" s="41"/>
      <c r="OOD1" s="41"/>
      <c r="OOE1" s="41"/>
      <c r="OOF1" s="41"/>
      <c r="OOG1" s="41"/>
      <c r="OOH1" s="41"/>
      <c r="OOI1" s="41"/>
      <c r="OOJ1" s="41"/>
      <c r="OOK1" s="41"/>
      <c r="OOL1" s="41"/>
      <c r="OOM1" s="41"/>
      <c r="OON1" s="41"/>
      <c r="OOO1" s="41"/>
      <c r="OOP1" s="41"/>
      <c r="OOQ1" s="41"/>
      <c r="OOR1" s="41"/>
      <c r="OOS1" s="41"/>
      <c r="OOT1" s="41"/>
      <c r="OOU1" s="41"/>
      <c r="OOV1" s="41"/>
      <c r="OOW1" s="41"/>
      <c r="OOX1" s="41"/>
      <c r="OOY1" s="41"/>
      <c r="OOZ1" s="41"/>
      <c r="OPA1" s="41"/>
      <c r="OPB1" s="41"/>
      <c r="OPC1" s="41"/>
      <c r="OPD1" s="41"/>
      <c r="OPE1" s="41"/>
      <c r="OPF1" s="41"/>
      <c r="OPG1" s="41"/>
      <c r="OPH1" s="41"/>
      <c r="OPI1" s="41"/>
      <c r="OPJ1" s="41"/>
      <c r="OPK1" s="41"/>
      <c r="OPL1" s="41"/>
      <c r="OPM1" s="41"/>
      <c r="OPN1" s="41"/>
      <c r="OPO1" s="41"/>
      <c r="OPP1" s="41"/>
      <c r="OPQ1" s="41"/>
      <c r="OPR1" s="41"/>
      <c r="OPS1" s="41"/>
      <c r="OPT1" s="41"/>
      <c r="OPU1" s="41"/>
      <c r="OPV1" s="41"/>
      <c r="OPW1" s="41"/>
      <c r="OPX1" s="41"/>
      <c r="OPY1" s="41"/>
      <c r="OPZ1" s="41"/>
      <c r="OQA1" s="41"/>
      <c r="OQB1" s="41"/>
      <c r="OQC1" s="41"/>
      <c r="OQD1" s="41"/>
      <c r="OQE1" s="41"/>
      <c r="OQF1" s="41"/>
      <c r="OQG1" s="41"/>
      <c r="OQH1" s="41"/>
      <c r="OQI1" s="41"/>
      <c r="OQJ1" s="41"/>
      <c r="OQK1" s="41"/>
      <c r="OQL1" s="41"/>
      <c r="OQM1" s="41"/>
      <c r="OQN1" s="41"/>
      <c r="OQO1" s="41"/>
      <c r="OQP1" s="41"/>
      <c r="OQQ1" s="41"/>
      <c r="OQR1" s="41"/>
      <c r="OQS1" s="41"/>
      <c r="OQT1" s="41"/>
      <c r="OQU1" s="41"/>
      <c r="OQV1" s="41"/>
      <c r="OQW1" s="41"/>
      <c r="OQX1" s="41"/>
      <c r="OQY1" s="41"/>
      <c r="OQZ1" s="41"/>
      <c r="ORA1" s="41"/>
      <c r="ORB1" s="41"/>
      <c r="ORC1" s="41"/>
      <c r="ORD1" s="41"/>
      <c r="ORE1" s="41"/>
      <c r="ORF1" s="41"/>
      <c r="ORG1" s="41"/>
      <c r="ORH1" s="41"/>
      <c r="ORI1" s="41"/>
      <c r="ORJ1" s="41"/>
      <c r="ORK1" s="41"/>
      <c r="ORL1" s="41"/>
      <c r="ORM1" s="41"/>
      <c r="ORN1" s="41"/>
      <c r="ORO1" s="41"/>
      <c r="ORP1" s="41"/>
      <c r="ORQ1" s="41"/>
      <c r="ORR1" s="41"/>
      <c r="ORS1" s="41"/>
      <c r="ORT1" s="41"/>
      <c r="ORU1" s="41"/>
      <c r="ORV1" s="41"/>
      <c r="ORW1" s="41"/>
      <c r="ORX1" s="41"/>
      <c r="ORY1" s="41"/>
      <c r="ORZ1" s="41"/>
      <c r="OSA1" s="41"/>
      <c r="OSB1" s="41"/>
      <c r="OSC1" s="41"/>
      <c r="OSD1" s="41"/>
      <c r="OSE1" s="41"/>
      <c r="OSF1" s="41"/>
      <c r="OSG1" s="41"/>
      <c r="OSH1" s="41"/>
      <c r="OSI1" s="41"/>
      <c r="OSJ1" s="41"/>
      <c r="OSK1" s="41"/>
      <c r="OSL1" s="41"/>
      <c r="OSM1" s="41"/>
      <c r="OSN1" s="41"/>
      <c r="OSO1" s="41"/>
      <c r="OSP1" s="41"/>
      <c r="OSQ1" s="41"/>
      <c r="OSR1" s="41"/>
      <c r="OSS1" s="41"/>
      <c r="OST1" s="41"/>
      <c r="OSU1" s="41"/>
      <c r="OSV1" s="41"/>
      <c r="OSW1" s="41"/>
      <c r="OSX1" s="41"/>
      <c r="OSY1" s="41"/>
      <c r="OSZ1" s="41"/>
      <c r="OTA1" s="41"/>
      <c r="OTB1" s="41"/>
      <c r="OTC1" s="41"/>
      <c r="OTD1" s="41"/>
      <c r="OTE1" s="41"/>
      <c r="OTF1" s="41"/>
      <c r="OTG1" s="41"/>
      <c r="OTH1" s="41"/>
      <c r="OTI1" s="41"/>
      <c r="OTJ1" s="41"/>
      <c r="OTK1" s="41"/>
      <c r="OTL1" s="41"/>
      <c r="OTM1" s="41"/>
      <c r="OTN1" s="41"/>
      <c r="OTO1" s="41"/>
      <c r="OTP1" s="41"/>
      <c r="OTQ1" s="41"/>
      <c r="OTR1" s="41"/>
      <c r="OTS1" s="41"/>
      <c r="OTT1" s="41"/>
      <c r="OTU1" s="41"/>
      <c r="OTV1" s="41"/>
      <c r="OTW1" s="41"/>
      <c r="OTX1" s="41"/>
      <c r="OTY1" s="41"/>
      <c r="OTZ1" s="41"/>
      <c r="OUA1" s="41"/>
      <c r="OUB1" s="41"/>
      <c r="OUC1" s="41"/>
      <c r="OUD1" s="41"/>
      <c r="OUE1" s="41"/>
      <c r="OUF1" s="41"/>
      <c r="OUG1" s="41"/>
      <c r="OUH1" s="41"/>
      <c r="OUI1" s="41"/>
      <c r="OUJ1" s="41"/>
      <c r="OUK1" s="41"/>
      <c r="OUL1" s="41"/>
      <c r="OUM1" s="41"/>
      <c r="OUN1" s="41"/>
      <c r="OUO1" s="41"/>
      <c r="OUP1" s="41"/>
      <c r="OUQ1" s="41"/>
      <c r="OUR1" s="41"/>
      <c r="OUS1" s="41"/>
      <c r="OUT1" s="41"/>
      <c r="OUU1" s="41"/>
      <c r="OUV1" s="41"/>
      <c r="OUW1" s="41"/>
      <c r="OUX1" s="41"/>
      <c r="OUY1" s="41"/>
      <c r="OUZ1" s="41"/>
      <c r="OVA1" s="41"/>
      <c r="OVB1" s="41"/>
      <c r="OVC1" s="41"/>
      <c r="OVD1" s="41"/>
      <c r="OVE1" s="41"/>
      <c r="OVF1" s="41"/>
      <c r="OVG1" s="41"/>
      <c r="OVH1" s="41"/>
      <c r="OVI1" s="41"/>
      <c r="OVJ1" s="41"/>
      <c r="OVK1" s="41"/>
      <c r="OVL1" s="41"/>
      <c r="OVM1" s="41"/>
      <c r="OVN1" s="41"/>
      <c r="OVO1" s="41"/>
      <c r="OVP1" s="41"/>
      <c r="OVQ1" s="41"/>
      <c r="OVR1" s="41"/>
      <c r="OVS1" s="41"/>
      <c r="OVT1" s="41"/>
      <c r="OVU1" s="41"/>
      <c r="OVV1" s="41"/>
      <c r="OVW1" s="41"/>
      <c r="OVX1" s="41"/>
      <c r="OVY1" s="41"/>
      <c r="OVZ1" s="41"/>
      <c r="OWA1" s="41"/>
      <c r="OWB1" s="41"/>
      <c r="OWC1" s="41"/>
      <c r="OWD1" s="41"/>
      <c r="OWE1" s="41"/>
      <c r="OWF1" s="41"/>
      <c r="OWG1" s="41"/>
      <c r="OWH1" s="41"/>
      <c r="OWI1" s="41"/>
      <c r="OWJ1" s="41"/>
      <c r="OWK1" s="41"/>
      <c r="OWL1" s="41"/>
      <c r="OWM1" s="41"/>
      <c r="OWN1" s="41"/>
      <c r="OWO1" s="41"/>
      <c r="OWP1" s="41"/>
      <c r="OWQ1" s="41"/>
      <c r="OWR1" s="41"/>
      <c r="OWS1" s="41"/>
      <c r="OWT1" s="41"/>
      <c r="OWU1" s="41"/>
      <c r="OWV1" s="41"/>
      <c r="OWW1" s="41"/>
      <c r="OWX1" s="41"/>
      <c r="OWY1" s="41"/>
      <c r="OWZ1" s="41"/>
      <c r="OXA1" s="41"/>
      <c r="OXB1" s="41"/>
      <c r="OXC1" s="41"/>
      <c r="OXD1" s="41"/>
      <c r="OXE1" s="41"/>
      <c r="OXF1" s="41"/>
      <c r="OXG1" s="41"/>
      <c r="OXH1" s="41"/>
      <c r="OXI1" s="41"/>
      <c r="OXJ1" s="41"/>
      <c r="OXK1" s="41"/>
      <c r="OXL1" s="41"/>
      <c r="OXM1" s="41"/>
      <c r="OXN1" s="41"/>
      <c r="OXO1" s="41"/>
      <c r="OXP1" s="41"/>
      <c r="OXQ1" s="41"/>
      <c r="OXR1" s="41"/>
      <c r="OXS1" s="41"/>
      <c r="OXT1" s="41"/>
      <c r="OXU1" s="41"/>
      <c r="OXV1" s="41"/>
      <c r="OXW1" s="41"/>
      <c r="OXX1" s="41"/>
      <c r="OXY1" s="41"/>
      <c r="OXZ1" s="41"/>
      <c r="OYA1" s="41"/>
      <c r="OYB1" s="41"/>
      <c r="OYC1" s="41"/>
      <c r="OYD1" s="41"/>
      <c r="OYE1" s="41"/>
      <c r="OYF1" s="41"/>
      <c r="OYG1" s="41"/>
      <c r="OYH1" s="41"/>
      <c r="OYI1" s="41"/>
      <c r="OYJ1" s="41"/>
      <c r="OYK1" s="41"/>
      <c r="OYL1" s="41"/>
      <c r="OYM1" s="41"/>
      <c r="OYN1" s="41"/>
      <c r="OYO1" s="41"/>
      <c r="OYP1" s="41"/>
      <c r="OYQ1" s="41"/>
      <c r="OYR1" s="41"/>
      <c r="OYS1" s="41"/>
      <c r="OYT1" s="41"/>
      <c r="OYU1" s="41"/>
      <c r="OYV1" s="41"/>
      <c r="OYW1" s="41"/>
      <c r="OYX1" s="41"/>
      <c r="OYY1" s="41"/>
      <c r="OYZ1" s="41"/>
      <c r="OZA1" s="41"/>
      <c r="OZB1" s="41"/>
      <c r="OZC1" s="41"/>
      <c r="OZD1" s="41"/>
      <c r="OZE1" s="41"/>
      <c r="OZF1" s="41"/>
      <c r="OZG1" s="41"/>
      <c r="OZH1" s="41"/>
      <c r="OZI1" s="41"/>
      <c r="OZJ1" s="41"/>
      <c r="OZK1" s="41"/>
      <c r="OZL1" s="41"/>
      <c r="OZM1" s="41"/>
      <c r="OZN1" s="41"/>
      <c r="OZO1" s="41"/>
      <c r="OZP1" s="41"/>
      <c r="OZQ1" s="41"/>
      <c r="OZR1" s="41"/>
      <c r="OZS1" s="41"/>
      <c r="OZT1" s="41"/>
      <c r="OZU1" s="41"/>
      <c r="OZV1" s="41"/>
      <c r="OZW1" s="41"/>
      <c r="OZX1" s="41"/>
      <c r="OZY1" s="41"/>
      <c r="OZZ1" s="41"/>
      <c r="PAA1" s="41"/>
      <c r="PAB1" s="41"/>
      <c r="PAC1" s="41"/>
      <c r="PAD1" s="41"/>
      <c r="PAE1" s="41"/>
      <c r="PAF1" s="41"/>
      <c r="PAG1" s="41"/>
      <c r="PAH1" s="41"/>
      <c r="PAI1" s="41"/>
      <c r="PAJ1" s="41"/>
      <c r="PAK1" s="41"/>
      <c r="PAL1" s="41"/>
      <c r="PAM1" s="41"/>
      <c r="PAN1" s="41"/>
      <c r="PAO1" s="41"/>
      <c r="PAP1" s="41"/>
      <c r="PAQ1" s="41"/>
      <c r="PAR1" s="41"/>
      <c r="PAS1" s="41"/>
      <c r="PAT1" s="41"/>
      <c r="PAU1" s="41"/>
      <c r="PAV1" s="41"/>
      <c r="PAW1" s="41"/>
      <c r="PAX1" s="41"/>
      <c r="PAY1" s="41"/>
      <c r="PAZ1" s="41"/>
      <c r="PBA1" s="41"/>
      <c r="PBB1" s="41"/>
      <c r="PBC1" s="41"/>
      <c r="PBD1" s="41"/>
      <c r="PBE1" s="41"/>
      <c r="PBF1" s="41"/>
      <c r="PBG1" s="41"/>
      <c r="PBH1" s="41"/>
      <c r="PBI1" s="41"/>
      <c r="PBJ1" s="41"/>
      <c r="PBK1" s="41"/>
      <c r="PBL1" s="41"/>
      <c r="PBM1" s="41"/>
      <c r="PBN1" s="41"/>
      <c r="PBO1" s="41"/>
      <c r="PBP1" s="41"/>
      <c r="PBQ1" s="41"/>
      <c r="PBR1" s="41"/>
      <c r="PBS1" s="41"/>
      <c r="PBT1" s="41"/>
      <c r="PBU1" s="41"/>
      <c r="PBV1" s="41"/>
      <c r="PBW1" s="41"/>
      <c r="PBX1" s="41"/>
      <c r="PBY1" s="41"/>
      <c r="PBZ1" s="41"/>
      <c r="PCA1" s="41"/>
      <c r="PCB1" s="41"/>
      <c r="PCC1" s="41"/>
      <c r="PCD1" s="41"/>
      <c r="PCE1" s="41"/>
      <c r="PCF1" s="41"/>
      <c r="PCG1" s="41"/>
      <c r="PCH1" s="41"/>
      <c r="PCI1" s="41"/>
      <c r="PCJ1" s="41"/>
      <c r="PCK1" s="41"/>
      <c r="PCL1" s="41"/>
      <c r="PCM1" s="41"/>
      <c r="PCN1" s="41"/>
      <c r="PCO1" s="41"/>
      <c r="PCP1" s="41"/>
      <c r="PCQ1" s="41"/>
      <c r="PCR1" s="41"/>
      <c r="PCS1" s="41"/>
      <c r="PCT1" s="41"/>
      <c r="PCU1" s="41"/>
      <c r="PCV1" s="41"/>
      <c r="PCW1" s="41"/>
      <c r="PCX1" s="41"/>
      <c r="PCY1" s="41"/>
      <c r="PCZ1" s="41"/>
      <c r="PDA1" s="41"/>
      <c r="PDB1" s="41"/>
      <c r="PDC1" s="41"/>
      <c r="PDD1" s="41"/>
      <c r="PDE1" s="41"/>
      <c r="PDF1" s="41"/>
      <c r="PDG1" s="41"/>
      <c r="PDH1" s="41"/>
      <c r="PDI1" s="41"/>
      <c r="PDJ1" s="41"/>
      <c r="PDK1" s="41"/>
      <c r="PDL1" s="41"/>
      <c r="PDM1" s="41"/>
      <c r="PDN1" s="41"/>
      <c r="PDO1" s="41"/>
      <c r="PDP1" s="41"/>
      <c r="PDQ1" s="41"/>
      <c r="PDR1" s="41"/>
      <c r="PDS1" s="41"/>
      <c r="PDT1" s="41"/>
      <c r="PDU1" s="41"/>
      <c r="PDV1" s="41"/>
      <c r="PDW1" s="41"/>
      <c r="PDX1" s="41"/>
      <c r="PDY1" s="41"/>
      <c r="PDZ1" s="41"/>
      <c r="PEA1" s="41"/>
      <c r="PEB1" s="41"/>
      <c r="PEC1" s="41"/>
      <c r="PED1" s="41"/>
      <c r="PEE1" s="41"/>
      <c r="PEF1" s="41"/>
      <c r="PEG1" s="41"/>
      <c r="PEH1" s="41"/>
      <c r="PEI1" s="41"/>
      <c r="PEJ1" s="41"/>
      <c r="PEK1" s="41"/>
      <c r="PEL1" s="41"/>
      <c r="PEM1" s="41"/>
      <c r="PEN1" s="41"/>
      <c r="PEO1" s="41"/>
      <c r="PEP1" s="41"/>
      <c r="PEQ1" s="41"/>
      <c r="PER1" s="41"/>
      <c r="PES1" s="41"/>
      <c r="PET1" s="41"/>
      <c r="PEU1" s="41"/>
      <c r="PEV1" s="41"/>
      <c r="PEW1" s="41"/>
      <c r="PEX1" s="41"/>
      <c r="PEY1" s="41"/>
      <c r="PEZ1" s="41"/>
      <c r="PFA1" s="41"/>
      <c r="PFB1" s="41"/>
      <c r="PFC1" s="41"/>
      <c r="PFD1" s="41"/>
      <c r="PFE1" s="41"/>
      <c r="PFF1" s="41"/>
      <c r="PFG1" s="41"/>
      <c r="PFH1" s="41"/>
      <c r="PFI1" s="41"/>
      <c r="PFJ1" s="41"/>
      <c r="PFK1" s="41"/>
      <c r="PFL1" s="41"/>
      <c r="PFM1" s="41"/>
      <c r="PFN1" s="41"/>
      <c r="PFO1" s="41"/>
      <c r="PFP1" s="41"/>
      <c r="PFQ1" s="41"/>
      <c r="PFR1" s="41"/>
      <c r="PFS1" s="41"/>
      <c r="PFT1" s="41"/>
      <c r="PFU1" s="41"/>
      <c r="PFV1" s="41"/>
      <c r="PFW1" s="41"/>
      <c r="PFX1" s="41"/>
      <c r="PFY1" s="41"/>
      <c r="PFZ1" s="41"/>
      <c r="PGA1" s="41"/>
      <c r="PGB1" s="41"/>
      <c r="PGC1" s="41"/>
      <c r="PGD1" s="41"/>
      <c r="PGE1" s="41"/>
      <c r="PGF1" s="41"/>
      <c r="PGG1" s="41"/>
      <c r="PGH1" s="41"/>
      <c r="PGI1" s="41"/>
      <c r="PGJ1" s="41"/>
      <c r="PGK1" s="41"/>
      <c r="PGL1" s="41"/>
      <c r="PGM1" s="41"/>
      <c r="PGN1" s="41"/>
      <c r="PGO1" s="41"/>
      <c r="PGP1" s="41"/>
      <c r="PGQ1" s="41"/>
      <c r="PGR1" s="41"/>
      <c r="PGS1" s="41"/>
      <c r="PGT1" s="41"/>
      <c r="PGU1" s="41"/>
      <c r="PGV1" s="41"/>
      <c r="PGW1" s="41"/>
      <c r="PGX1" s="41"/>
      <c r="PGY1" s="41"/>
      <c r="PGZ1" s="41"/>
      <c r="PHA1" s="41"/>
      <c r="PHB1" s="41"/>
      <c r="PHC1" s="41"/>
      <c r="PHD1" s="41"/>
      <c r="PHE1" s="41"/>
      <c r="PHF1" s="41"/>
      <c r="PHG1" s="41"/>
      <c r="PHH1" s="41"/>
      <c r="PHI1" s="41"/>
      <c r="PHJ1" s="41"/>
      <c r="PHK1" s="41"/>
      <c r="PHL1" s="41"/>
      <c r="PHM1" s="41"/>
      <c r="PHN1" s="41"/>
      <c r="PHO1" s="41"/>
      <c r="PHP1" s="41"/>
      <c r="PHQ1" s="41"/>
      <c r="PHR1" s="41"/>
      <c r="PHS1" s="41"/>
      <c r="PHT1" s="41"/>
      <c r="PHU1" s="41"/>
      <c r="PHV1" s="41"/>
      <c r="PHW1" s="41"/>
      <c r="PHX1" s="41"/>
      <c r="PHY1" s="41"/>
      <c r="PHZ1" s="41"/>
      <c r="PIA1" s="41"/>
      <c r="PIB1" s="41"/>
      <c r="PIC1" s="41"/>
      <c r="PID1" s="41"/>
      <c r="PIE1" s="41"/>
      <c r="PIF1" s="41"/>
      <c r="PIG1" s="41"/>
      <c r="PIH1" s="41"/>
      <c r="PII1" s="41"/>
      <c r="PIJ1" s="41"/>
      <c r="PIK1" s="41"/>
      <c r="PIL1" s="41"/>
      <c r="PIM1" s="41"/>
      <c r="PIN1" s="41"/>
      <c r="PIO1" s="41"/>
      <c r="PIP1" s="41"/>
      <c r="PIQ1" s="41"/>
      <c r="PIR1" s="41"/>
      <c r="PIS1" s="41"/>
      <c r="PIT1" s="41"/>
      <c r="PIU1" s="41"/>
      <c r="PIV1" s="41"/>
      <c r="PIW1" s="41"/>
      <c r="PIX1" s="41"/>
      <c r="PIY1" s="41"/>
      <c r="PIZ1" s="41"/>
      <c r="PJA1" s="41"/>
      <c r="PJB1" s="41"/>
      <c r="PJC1" s="41"/>
      <c r="PJD1" s="41"/>
      <c r="PJE1" s="41"/>
      <c r="PJF1" s="41"/>
      <c r="PJG1" s="41"/>
      <c r="PJH1" s="41"/>
      <c r="PJI1" s="41"/>
      <c r="PJJ1" s="41"/>
      <c r="PJK1" s="41"/>
      <c r="PJL1" s="41"/>
      <c r="PJM1" s="41"/>
      <c r="PJN1" s="41"/>
      <c r="PJO1" s="41"/>
      <c r="PJP1" s="41"/>
      <c r="PJQ1" s="41"/>
      <c r="PJR1" s="41"/>
      <c r="PJS1" s="41"/>
      <c r="PJT1" s="41"/>
      <c r="PJU1" s="41"/>
      <c r="PJV1" s="41"/>
      <c r="PJW1" s="41"/>
      <c r="PJX1" s="41"/>
      <c r="PJY1" s="41"/>
      <c r="PJZ1" s="41"/>
      <c r="PKA1" s="41"/>
      <c r="PKB1" s="41"/>
      <c r="PKC1" s="41"/>
      <c r="PKD1" s="41"/>
      <c r="PKE1" s="41"/>
      <c r="PKF1" s="41"/>
      <c r="PKG1" s="41"/>
      <c r="PKH1" s="41"/>
      <c r="PKI1" s="41"/>
      <c r="PKJ1" s="41"/>
      <c r="PKK1" s="41"/>
      <c r="PKL1" s="41"/>
      <c r="PKM1" s="41"/>
      <c r="PKN1" s="41"/>
      <c r="PKO1" s="41"/>
      <c r="PKP1" s="41"/>
      <c r="PKQ1" s="41"/>
      <c r="PKR1" s="41"/>
      <c r="PKS1" s="41"/>
      <c r="PKT1" s="41"/>
      <c r="PKU1" s="41"/>
      <c r="PKV1" s="41"/>
      <c r="PKW1" s="41"/>
      <c r="PKX1" s="41"/>
      <c r="PKY1" s="41"/>
      <c r="PKZ1" s="41"/>
      <c r="PLA1" s="41"/>
      <c r="PLB1" s="41"/>
      <c r="PLC1" s="41"/>
      <c r="PLD1" s="41"/>
      <c r="PLE1" s="41"/>
      <c r="PLF1" s="41"/>
      <c r="PLG1" s="41"/>
      <c r="PLH1" s="41"/>
      <c r="PLI1" s="41"/>
      <c r="PLJ1" s="41"/>
      <c r="PLK1" s="41"/>
      <c r="PLL1" s="41"/>
      <c r="PLM1" s="41"/>
      <c r="PLN1" s="41"/>
      <c r="PLO1" s="41"/>
      <c r="PLP1" s="41"/>
      <c r="PLQ1" s="41"/>
      <c r="PLR1" s="41"/>
      <c r="PLS1" s="41"/>
      <c r="PLT1" s="41"/>
      <c r="PLU1" s="41"/>
      <c r="PLV1" s="41"/>
      <c r="PLW1" s="41"/>
      <c r="PLX1" s="41"/>
      <c r="PLY1" s="41"/>
      <c r="PLZ1" s="41"/>
      <c r="PMA1" s="41"/>
      <c r="PMB1" s="41"/>
      <c r="PMC1" s="41"/>
      <c r="PMD1" s="41"/>
      <c r="PME1" s="41"/>
      <c r="PMF1" s="41"/>
      <c r="PMG1" s="41"/>
      <c r="PMH1" s="41"/>
      <c r="PMI1" s="41"/>
      <c r="PMJ1" s="41"/>
      <c r="PMK1" s="41"/>
      <c r="PML1" s="41"/>
      <c r="PMM1" s="41"/>
      <c r="PMN1" s="41"/>
      <c r="PMO1" s="41"/>
      <c r="PMP1" s="41"/>
      <c r="PMQ1" s="41"/>
      <c r="PMR1" s="41"/>
      <c r="PMS1" s="41"/>
      <c r="PMT1" s="41"/>
      <c r="PMU1" s="41"/>
      <c r="PMV1" s="41"/>
      <c r="PMW1" s="41"/>
      <c r="PMX1" s="41"/>
      <c r="PMY1" s="41"/>
      <c r="PMZ1" s="41"/>
      <c r="PNA1" s="41"/>
      <c r="PNB1" s="41"/>
      <c r="PNC1" s="41"/>
      <c r="PND1" s="41"/>
      <c r="PNE1" s="41"/>
      <c r="PNF1" s="41"/>
      <c r="PNG1" s="41"/>
      <c r="PNH1" s="41"/>
      <c r="PNI1" s="41"/>
      <c r="PNJ1" s="41"/>
      <c r="PNK1" s="41"/>
      <c r="PNL1" s="41"/>
      <c r="PNM1" s="41"/>
      <c r="PNN1" s="41"/>
      <c r="PNO1" s="41"/>
      <c r="PNP1" s="41"/>
      <c r="PNQ1" s="41"/>
      <c r="PNR1" s="41"/>
      <c r="PNS1" s="41"/>
      <c r="PNT1" s="41"/>
      <c r="PNU1" s="41"/>
      <c r="PNV1" s="41"/>
      <c r="PNW1" s="41"/>
      <c r="PNX1" s="41"/>
      <c r="PNY1" s="41"/>
      <c r="PNZ1" s="41"/>
      <c r="POA1" s="41"/>
      <c r="POB1" s="41"/>
      <c r="POC1" s="41"/>
      <c r="POD1" s="41"/>
      <c r="POE1" s="41"/>
      <c r="POF1" s="41"/>
      <c r="POG1" s="41"/>
      <c r="POH1" s="41"/>
      <c r="POI1" s="41"/>
      <c r="POJ1" s="41"/>
      <c r="POK1" s="41"/>
      <c r="POL1" s="41"/>
      <c r="POM1" s="41"/>
      <c r="PON1" s="41"/>
      <c r="POO1" s="41"/>
      <c r="POP1" s="41"/>
      <c r="POQ1" s="41"/>
      <c r="POR1" s="41"/>
      <c r="POS1" s="41"/>
      <c r="POT1" s="41"/>
      <c r="POU1" s="41"/>
      <c r="POV1" s="41"/>
      <c r="POW1" s="41"/>
      <c r="POX1" s="41"/>
      <c r="POY1" s="41"/>
      <c r="POZ1" s="41"/>
      <c r="PPA1" s="41"/>
      <c r="PPB1" s="41"/>
      <c r="PPC1" s="41"/>
      <c r="PPD1" s="41"/>
      <c r="PPE1" s="41"/>
      <c r="PPF1" s="41"/>
      <c r="PPG1" s="41"/>
      <c r="PPH1" s="41"/>
      <c r="PPI1" s="41"/>
      <c r="PPJ1" s="41"/>
      <c r="PPK1" s="41"/>
      <c r="PPL1" s="41"/>
      <c r="PPM1" s="41"/>
      <c r="PPN1" s="41"/>
      <c r="PPO1" s="41"/>
      <c r="PPP1" s="41"/>
      <c r="PPQ1" s="41"/>
      <c r="PPR1" s="41"/>
      <c r="PPS1" s="41"/>
      <c r="PPT1" s="41"/>
      <c r="PPU1" s="41"/>
      <c r="PPV1" s="41"/>
      <c r="PPW1" s="41"/>
      <c r="PPX1" s="41"/>
      <c r="PPY1" s="41"/>
      <c r="PPZ1" s="41"/>
      <c r="PQA1" s="41"/>
      <c r="PQB1" s="41"/>
      <c r="PQC1" s="41"/>
      <c r="PQD1" s="41"/>
      <c r="PQE1" s="41"/>
      <c r="PQF1" s="41"/>
      <c r="PQG1" s="41"/>
      <c r="PQH1" s="41"/>
      <c r="PQI1" s="41"/>
      <c r="PQJ1" s="41"/>
      <c r="PQK1" s="41"/>
      <c r="PQL1" s="41"/>
      <c r="PQM1" s="41"/>
      <c r="PQN1" s="41"/>
      <c r="PQO1" s="41"/>
      <c r="PQP1" s="41"/>
      <c r="PQQ1" s="41"/>
      <c r="PQR1" s="41"/>
      <c r="PQS1" s="41"/>
      <c r="PQT1" s="41"/>
      <c r="PQU1" s="41"/>
      <c r="PQV1" s="41"/>
      <c r="PQW1" s="41"/>
      <c r="PQX1" s="41"/>
      <c r="PQY1" s="41"/>
      <c r="PQZ1" s="41"/>
      <c r="PRA1" s="41"/>
      <c r="PRB1" s="41"/>
      <c r="PRC1" s="41"/>
      <c r="PRD1" s="41"/>
      <c r="PRE1" s="41"/>
      <c r="PRF1" s="41"/>
      <c r="PRG1" s="41"/>
      <c r="PRH1" s="41"/>
      <c r="PRI1" s="41"/>
      <c r="PRJ1" s="41"/>
      <c r="PRK1" s="41"/>
      <c r="PRL1" s="41"/>
      <c r="PRM1" s="41"/>
      <c r="PRN1" s="41"/>
      <c r="PRO1" s="41"/>
      <c r="PRP1" s="41"/>
      <c r="PRQ1" s="41"/>
      <c r="PRR1" s="41"/>
      <c r="PRS1" s="41"/>
      <c r="PRT1" s="41"/>
      <c r="PRU1" s="41"/>
      <c r="PRV1" s="41"/>
      <c r="PRW1" s="41"/>
      <c r="PRX1" s="41"/>
      <c r="PRY1" s="41"/>
      <c r="PRZ1" s="41"/>
      <c r="PSA1" s="41"/>
      <c r="PSB1" s="41"/>
      <c r="PSC1" s="41"/>
      <c r="PSD1" s="41"/>
      <c r="PSE1" s="41"/>
      <c r="PSF1" s="41"/>
      <c r="PSG1" s="41"/>
      <c r="PSH1" s="41"/>
      <c r="PSI1" s="41"/>
      <c r="PSJ1" s="41"/>
      <c r="PSK1" s="41"/>
      <c r="PSL1" s="41"/>
      <c r="PSM1" s="41"/>
      <c r="PSN1" s="41"/>
      <c r="PSO1" s="41"/>
      <c r="PSP1" s="41"/>
      <c r="PSQ1" s="41"/>
      <c r="PSR1" s="41"/>
      <c r="PSS1" s="41"/>
      <c r="PST1" s="41"/>
      <c r="PSU1" s="41"/>
      <c r="PSV1" s="41"/>
      <c r="PSW1" s="41"/>
      <c r="PSX1" s="41"/>
      <c r="PSY1" s="41"/>
      <c r="PSZ1" s="41"/>
      <c r="PTA1" s="41"/>
      <c r="PTB1" s="41"/>
      <c r="PTC1" s="41"/>
      <c r="PTD1" s="41"/>
      <c r="PTE1" s="41"/>
      <c r="PTF1" s="41"/>
      <c r="PTG1" s="41"/>
      <c r="PTH1" s="41"/>
      <c r="PTI1" s="41"/>
      <c r="PTJ1" s="41"/>
      <c r="PTK1" s="41"/>
      <c r="PTL1" s="41"/>
      <c r="PTM1" s="41"/>
      <c r="PTN1" s="41"/>
      <c r="PTO1" s="41"/>
      <c r="PTP1" s="41"/>
      <c r="PTQ1" s="41"/>
      <c r="PTR1" s="41"/>
      <c r="PTS1" s="41"/>
      <c r="PTT1" s="41"/>
      <c r="PTU1" s="41"/>
      <c r="PTV1" s="41"/>
      <c r="PTW1" s="41"/>
      <c r="PTX1" s="41"/>
      <c r="PTY1" s="41"/>
      <c r="PTZ1" s="41"/>
      <c r="PUA1" s="41"/>
      <c r="PUB1" s="41"/>
      <c r="PUC1" s="41"/>
      <c r="PUD1" s="41"/>
      <c r="PUE1" s="41"/>
      <c r="PUF1" s="41"/>
      <c r="PUG1" s="41"/>
      <c r="PUH1" s="41"/>
      <c r="PUI1" s="41"/>
      <c r="PUJ1" s="41"/>
      <c r="PUK1" s="41"/>
      <c r="PUL1" s="41"/>
      <c r="PUM1" s="41"/>
      <c r="PUN1" s="41"/>
      <c r="PUO1" s="41"/>
      <c r="PUP1" s="41"/>
      <c r="PUQ1" s="41"/>
      <c r="PUR1" s="41"/>
      <c r="PUS1" s="41"/>
      <c r="PUT1" s="41"/>
      <c r="PUU1" s="41"/>
      <c r="PUV1" s="41"/>
      <c r="PUW1" s="41"/>
      <c r="PUX1" s="41"/>
      <c r="PUY1" s="41"/>
      <c r="PUZ1" s="41"/>
      <c r="PVA1" s="41"/>
      <c r="PVB1" s="41"/>
      <c r="PVC1" s="41"/>
      <c r="PVD1" s="41"/>
      <c r="PVE1" s="41"/>
      <c r="PVF1" s="41"/>
      <c r="PVG1" s="41"/>
      <c r="PVH1" s="41"/>
      <c r="PVI1" s="41"/>
      <c r="PVJ1" s="41"/>
      <c r="PVK1" s="41"/>
      <c r="PVL1" s="41"/>
      <c r="PVM1" s="41"/>
      <c r="PVN1" s="41"/>
      <c r="PVO1" s="41"/>
      <c r="PVP1" s="41"/>
      <c r="PVQ1" s="41"/>
      <c r="PVR1" s="41"/>
      <c r="PVS1" s="41"/>
      <c r="PVT1" s="41"/>
      <c r="PVU1" s="41"/>
      <c r="PVV1" s="41"/>
      <c r="PVW1" s="41"/>
      <c r="PVX1" s="41"/>
      <c r="PVY1" s="41"/>
      <c r="PVZ1" s="41"/>
      <c r="PWA1" s="41"/>
      <c r="PWB1" s="41"/>
      <c r="PWC1" s="41"/>
      <c r="PWD1" s="41"/>
      <c r="PWE1" s="41"/>
      <c r="PWF1" s="41"/>
      <c r="PWG1" s="41"/>
      <c r="PWH1" s="41"/>
      <c r="PWI1" s="41"/>
      <c r="PWJ1" s="41"/>
      <c r="PWK1" s="41"/>
      <c r="PWL1" s="41"/>
      <c r="PWM1" s="41"/>
      <c r="PWN1" s="41"/>
      <c r="PWO1" s="41"/>
      <c r="PWP1" s="41"/>
      <c r="PWQ1" s="41"/>
      <c r="PWR1" s="41"/>
      <c r="PWS1" s="41"/>
      <c r="PWT1" s="41"/>
      <c r="PWU1" s="41"/>
      <c r="PWV1" s="41"/>
      <c r="PWW1" s="41"/>
      <c r="PWX1" s="41"/>
      <c r="PWY1" s="41"/>
      <c r="PWZ1" s="41"/>
      <c r="PXA1" s="41"/>
      <c r="PXB1" s="41"/>
      <c r="PXC1" s="41"/>
      <c r="PXD1" s="41"/>
      <c r="PXE1" s="41"/>
      <c r="PXF1" s="41"/>
      <c r="PXG1" s="41"/>
      <c r="PXH1" s="41"/>
      <c r="PXI1" s="41"/>
      <c r="PXJ1" s="41"/>
      <c r="PXK1" s="41"/>
      <c r="PXL1" s="41"/>
      <c r="PXM1" s="41"/>
      <c r="PXN1" s="41"/>
      <c r="PXO1" s="41"/>
      <c r="PXP1" s="41"/>
      <c r="PXQ1" s="41"/>
      <c r="PXR1" s="41"/>
      <c r="PXS1" s="41"/>
      <c r="PXT1" s="41"/>
      <c r="PXU1" s="41"/>
      <c r="PXV1" s="41"/>
      <c r="PXW1" s="41"/>
      <c r="PXX1" s="41"/>
      <c r="PXY1" s="41"/>
      <c r="PXZ1" s="41"/>
      <c r="PYA1" s="41"/>
      <c r="PYB1" s="41"/>
      <c r="PYC1" s="41"/>
      <c r="PYD1" s="41"/>
      <c r="PYE1" s="41"/>
      <c r="PYF1" s="41"/>
      <c r="PYG1" s="41"/>
      <c r="PYH1" s="41"/>
      <c r="PYI1" s="41"/>
      <c r="PYJ1" s="41"/>
      <c r="PYK1" s="41"/>
      <c r="PYL1" s="41"/>
      <c r="PYM1" s="41"/>
      <c r="PYN1" s="41"/>
      <c r="PYO1" s="41"/>
      <c r="PYP1" s="41"/>
      <c r="PYQ1" s="41"/>
      <c r="PYR1" s="41"/>
      <c r="PYS1" s="41"/>
      <c r="PYT1" s="41"/>
      <c r="PYU1" s="41"/>
      <c r="PYV1" s="41"/>
      <c r="PYW1" s="41"/>
      <c r="PYX1" s="41"/>
      <c r="PYY1" s="41"/>
      <c r="PYZ1" s="41"/>
      <c r="PZA1" s="41"/>
      <c r="PZB1" s="41"/>
      <c r="PZC1" s="41"/>
      <c r="PZD1" s="41"/>
      <c r="PZE1" s="41"/>
      <c r="PZF1" s="41"/>
      <c r="PZG1" s="41"/>
      <c r="PZH1" s="41"/>
      <c r="PZI1" s="41"/>
      <c r="PZJ1" s="41"/>
      <c r="PZK1" s="41"/>
      <c r="PZL1" s="41"/>
      <c r="PZM1" s="41"/>
      <c r="PZN1" s="41"/>
      <c r="PZO1" s="41"/>
      <c r="PZP1" s="41"/>
      <c r="PZQ1" s="41"/>
      <c r="PZR1" s="41"/>
      <c r="PZS1" s="41"/>
      <c r="PZT1" s="41"/>
      <c r="PZU1" s="41"/>
      <c r="PZV1" s="41"/>
      <c r="PZW1" s="41"/>
      <c r="PZX1" s="41"/>
      <c r="PZY1" s="41"/>
      <c r="PZZ1" s="41"/>
      <c r="QAA1" s="41"/>
      <c r="QAB1" s="41"/>
      <c r="QAC1" s="41"/>
      <c r="QAD1" s="41"/>
      <c r="QAE1" s="41"/>
      <c r="QAF1" s="41"/>
      <c r="QAG1" s="41"/>
      <c r="QAH1" s="41"/>
      <c r="QAI1" s="41"/>
      <c r="QAJ1" s="41"/>
      <c r="QAK1" s="41"/>
      <c r="QAL1" s="41"/>
      <c r="QAM1" s="41"/>
      <c r="QAN1" s="41"/>
      <c r="QAO1" s="41"/>
      <c r="QAP1" s="41"/>
      <c r="QAQ1" s="41"/>
      <c r="QAR1" s="41"/>
      <c r="QAS1" s="41"/>
      <c r="QAT1" s="41"/>
      <c r="QAU1" s="41"/>
      <c r="QAV1" s="41"/>
      <c r="QAW1" s="41"/>
      <c r="QAX1" s="41"/>
      <c r="QAY1" s="41"/>
      <c r="QAZ1" s="41"/>
      <c r="QBA1" s="41"/>
      <c r="QBB1" s="41"/>
      <c r="QBC1" s="41"/>
      <c r="QBD1" s="41"/>
      <c r="QBE1" s="41"/>
      <c r="QBF1" s="41"/>
      <c r="QBG1" s="41"/>
      <c r="QBH1" s="41"/>
      <c r="QBI1" s="41"/>
      <c r="QBJ1" s="41"/>
      <c r="QBK1" s="41"/>
      <c r="QBL1" s="41"/>
      <c r="QBM1" s="41"/>
      <c r="QBN1" s="41"/>
      <c r="QBO1" s="41"/>
      <c r="QBP1" s="41"/>
      <c r="QBQ1" s="41"/>
      <c r="QBR1" s="41"/>
      <c r="QBS1" s="41"/>
      <c r="QBT1" s="41"/>
      <c r="QBU1" s="41"/>
      <c r="QBV1" s="41"/>
      <c r="QBW1" s="41"/>
      <c r="QBX1" s="41"/>
      <c r="QBY1" s="41"/>
      <c r="QBZ1" s="41"/>
      <c r="QCA1" s="41"/>
      <c r="QCB1" s="41"/>
      <c r="QCC1" s="41"/>
      <c r="QCD1" s="41"/>
      <c r="QCE1" s="41"/>
      <c r="QCF1" s="41"/>
      <c r="QCG1" s="41"/>
      <c r="QCH1" s="41"/>
      <c r="QCI1" s="41"/>
      <c r="QCJ1" s="41"/>
      <c r="QCK1" s="41"/>
      <c r="QCL1" s="41"/>
      <c r="QCM1" s="41"/>
      <c r="QCN1" s="41"/>
      <c r="QCO1" s="41"/>
      <c r="QCP1" s="41"/>
      <c r="QCQ1" s="41"/>
      <c r="QCR1" s="41"/>
      <c r="QCS1" s="41"/>
      <c r="QCT1" s="41"/>
      <c r="QCU1" s="41"/>
      <c r="QCV1" s="41"/>
      <c r="QCW1" s="41"/>
      <c r="QCX1" s="41"/>
      <c r="QCY1" s="41"/>
      <c r="QCZ1" s="41"/>
      <c r="QDA1" s="41"/>
      <c r="QDB1" s="41"/>
      <c r="QDC1" s="41"/>
      <c r="QDD1" s="41"/>
      <c r="QDE1" s="41"/>
      <c r="QDF1" s="41"/>
      <c r="QDG1" s="41"/>
      <c r="QDH1" s="41"/>
      <c r="QDI1" s="41"/>
      <c r="QDJ1" s="41"/>
      <c r="QDK1" s="41"/>
      <c r="QDL1" s="41"/>
      <c r="QDM1" s="41"/>
      <c r="QDN1" s="41"/>
      <c r="QDO1" s="41"/>
      <c r="QDP1" s="41"/>
      <c r="QDQ1" s="41"/>
      <c r="QDR1" s="41"/>
      <c r="QDS1" s="41"/>
      <c r="QDT1" s="41"/>
      <c r="QDU1" s="41"/>
      <c r="QDV1" s="41"/>
      <c r="QDW1" s="41"/>
      <c r="QDX1" s="41"/>
      <c r="QDY1" s="41"/>
      <c r="QDZ1" s="41"/>
      <c r="QEA1" s="41"/>
      <c r="QEB1" s="41"/>
      <c r="QEC1" s="41"/>
      <c r="QED1" s="41"/>
      <c r="QEE1" s="41"/>
      <c r="QEF1" s="41"/>
      <c r="QEG1" s="41"/>
      <c r="QEH1" s="41"/>
      <c r="QEI1" s="41"/>
      <c r="QEJ1" s="41"/>
      <c r="QEK1" s="41"/>
      <c r="QEL1" s="41"/>
      <c r="QEM1" s="41"/>
      <c r="QEN1" s="41"/>
      <c r="QEO1" s="41"/>
      <c r="QEP1" s="41"/>
      <c r="QEQ1" s="41"/>
      <c r="QER1" s="41"/>
      <c r="QES1" s="41"/>
      <c r="QET1" s="41"/>
      <c r="QEU1" s="41"/>
      <c r="QEV1" s="41"/>
      <c r="QEW1" s="41"/>
      <c r="QEX1" s="41"/>
      <c r="QEY1" s="41"/>
      <c r="QEZ1" s="41"/>
      <c r="QFA1" s="41"/>
      <c r="QFB1" s="41"/>
      <c r="QFC1" s="41"/>
      <c r="QFD1" s="41"/>
      <c r="QFE1" s="41"/>
      <c r="QFF1" s="41"/>
      <c r="QFG1" s="41"/>
      <c r="QFH1" s="41"/>
      <c r="QFI1" s="41"/>
      <c r="QFJ1" s="41"/>
      <c r="QFK1" s="41"/>
      <c r="QFL1" s="41"/>
      <c r="QFM1" s="41"/>
      <c r="QFN1" s="41"/>
      <c r="QFO1" s="41"/>
      <c r="QFP1" s="41"/>
      <c r="QFQ1" s="41"/>
      <c r="QFR1" s="41"/>
      <c r="QFS1" s="41"/>
      <c r="QFT1" s="41"/>
      <c r="QFU1" s="41"/>
      <c r="QFV1" s="41"/>
      <c r="QFW1" s="41"/>
      <c r="QFX1" s="41"/>
      <c r="QFY1" s="41"/>
      <c r="QFZ1" s="41"/>
      <c r="QGA1" s="41"/>
      <c r="QGB1" s="41"/>
      <c r="QGC1" s="41"/>
      <c r="QGD1" s="41"/>
      <c r="QGE1" s="41"/>
      <c r="QGF1" s="41"/>
      <c r="QGG1" s="41"/>
      <c r="QGH1" s="41"/>
      <c r="QGI1" s="41"/>
      <c r="QGJ1" s="41"/>
      <c r="QGK1" s="41"/>
      <c r="QGL1" s="41"/>
      <c r="QGM1" s="41"/>
      <c r="QGN1" s="41"/>
      <c r="QGO1" s="41"/>
      <c r="QGP1" s="41"/>
      <c r="QGQ1" s="41"/>
      <c r="QGR1" s="41"/>
      <c r="QGS1" s="41"/>
      <c r="QGT1" s="41"/>
      <c r="QGU1" s="41"/>
      <c r="QGV1" s="41"/>
      <c r="QGW1" s="41"/>
      <c r="QGX1" s="41"/>
      <c r="QGY1" s="41"/>
      <c r="QGZ1" s="41"/>
      <c r="QHA1" s="41"/>
      <c r="QHB1" s="41"/>
      <c r="QHC1" s="41"/>
      <c r="QHD1" s="41"/>
      <c r="QHE1" s="41"/>
      <c r="QHF1" s="41"/>
      <c r="QHG1" s="41"/>
      <c r="QHH1" s="41"/>
      <c r="QHI1" s="41"/>
      <c r="QHJ1" s="41"/>
      <c r="QHK1" s="41"/>
      <c r="QHL1" s="41"/>
      <c r="QHM1" s="41"/>
      <c r="QHN1" s="41"/>
      <c r="QHO1" s="41"/>
      <c r="QHP1" s="41"/>
      <c r="QHQ1" s="41"/>
      <c r="QHR1" s="41"/>
      <c r="QHS1" s="41"/>
      <c r="QHT1" s="41"/>
      <c r="QHU1" s="41"/>
      <c r="QHV1" s="41"/>
      <c r="QHW1" s="41"/>
      <c r="QHX1" s="41"/>
      <c r="QHY1" s="41"/>
      <c r="QHZ1" s="41"/>
      <c r="QIA1" s="41"/>
      <c r="QIB1" s="41"/>
      <c r="QIC1" s="41"/>
      <c r="QID1" s="41"/>
      <c r="QIE1" s="41"/>
      <c r="QIF1" s="41"/>
      <c r="QIG1" s="41"/>
      <c r="QIH1" s="41"/>
      <c r="QII1" s="41"/>
      <c r="QIJ1" s="41"/>
      <c r="QIK1" s="41"/>
      <c r="QIL1" s="41"/>
      <c r="QIM1" s="41"/>
      <c r="QIN1" s="41"/>
      <c r="QIO1" s="41"/>
      <c r="QIP1" s="41"/>
      <c r="QIQ1" s="41"/>
      <c r="QIR1" s="41"/>
      <c r="QIS1" s="41"/>
      <c r="QIT1" s="41"/>
      <c r="QIU1" s="41"/>
      <c r="QIV1" s="41"/>
      <c r="QIW1" s="41"/>
      <c r="QIX1" s="41"/>
      <c r="QIY1" s="41"/>
      <c r="QIZ1" s="41"/>
      <c r="QJA1" s="41"/>
      <c r="QJB1" s="41"/>
      <c r="QJC1" s="41"/>
      <c r="QJD1" s="41"/>
      <c r="QJE1" s="41"/>
      <c r="QJF1" s="41"/>
      <c r="QJG1" s="41"/>
      <c r="QJH1" s="41"/>
      <c r="QJI1" s="41"/>
      <c r="QJJ1" s="41"/>
      <c r="QJK1" s="41"/>
      <c r="QJL1" s="41"/>
      <c r="QJM1" s="41"/>
      <c r="QJN1" s="41"/>
      <c r="QJO1" s="41"/>
      <c r="QJP1" s="41"/>
      <c r="QJQ1" s="41"/>
      <c r="QJR1" s="41"/>
      <c r="QJS1" s="41"/>
      <c r="QJT1" s="41"/>
      <c r="QJU1" s="41"/>
      <c r="QJV1" s="41"/>
      <c r="QJW1" s="41"/>
      <c r="QJX1" s="41"/>
      <c r="QJY1" s="41"/>
      <c r="QJZ1" s="41"/>
      <c r="QKA1" s="41"/>
      <c r="QKB1" s="41"/>
      <c r="QKC1" s="41"/>
      <c r="QKD1" s="41"/>
      <c r="QKE1" s="41"/>
      <c r="QKF1" s="41"/>
      <c r="QKG1" s="41"/>
      <c r="QKH1" s="41"/>
      <c r="QKI1" s="41"/>
      <c r="QKJ1" s="41"/>
      <c r="QKK1" s="41"/>
      <c r="QKL1" s="41"/>
      <c r="QKM1" s="41"/>
      <c r="QKN1" s="41"/>
      <c r="QKO1" s="41"/>
      <c r="QKP1" s="41"/>
      <c r="QKQ1" s="41"/>
      <c r="QKR1" s="41"/>
      <c r="QKS1" s="41"/>
      <c r="QKT1" s="41"/>
      <c r="QKU1" s="41"/>
      <c r="QKV1" s="41"/>
      <c r="QKW1" s="41"/>
      <c r="QKX1" s="41"/>
      <c r="QKY1" s="41"/>
      <c r="QKZ1" s="41"/>
      <c r="QLA1" s="41"/>
      <c r="QLB1" s="41"/>
      <c r="QLC1" s="41"/>
      <c r="QLD1" s="41"/>
      <c r="QLE1" s="41"/>
      <c r="QLF1" s="41"/>
      <c r="QLG1" s="41"/>
      <c r="QLH1" s="41"/>
      <c r="QLI1" s="41"/>
      <c r="QLJ1" s="41"/>
      <c r="QLK1" s="41"/>
      <c r="QLL1" s="41"/>
      <c r="QLM1" s="41"/>
      <c r="QLN1" s="41"/>
      <c r="QLO1" s="41"/>
      <c r="QLP1" s="41"/>
      <c r="QLQ1" s="41"/>
      <c r="QLR1" s="41"/>
      <c r="QLS1" s="41"/>
      <c r="QLT1" s="41"/>
      <c r="QLU1" s="41"/>
      <c r="QLV1" s="41"/>
      <c r="QLW1" s="41"/>
      <c r="QLX1" s="41"/>
      <c r="QLY1" s="41"/>
      <c r="QLZ1" s="41"/>
      <c r="QMA1" s="41"/>
      <c r="QMB1" s="41"/>
      <c r="QMC1" s="41"/>
      <c r="QMD1" s="41"/>
      <c r="QME1" s="41"/>
      <c r="QMF1" s="41"/>
      <c r="QMG1" s="41"/>
      <c r="QMH1" s="41"/>
      <c r="QMI1" s="41"/>
      <c r="QMJ1" s="41"/>
      <c r="QMK1" s="41"/>
      <c r="QML1" s="41"/>
      <c r="QMM1" s="41"/>
      <c r="QMN1" s="41"/>
      <c r="QMO1" s="41"/>
      <c r="QMP1" s="41"/>
      <c r="QMQ1" s="41"/>
      <c r="QMR1" s="41"/>
      <c r="QMS1" s="41"/>
      <c r="QMT1" s="41"/>
      <c r="QMU1" s="41"/>
      <c r="QMV1" s="41"/>
      <c r="QMW1" s="41"/>
      <c r="QMX1" s="41"/>
      <c r="QMY1" s="41"/>
      <c r="QMZ1" s="41"/>
      <c r="QNA1" s="41"/>
      <c r="QNB1" s="41"/>
      <c r="QNC1" s="41"/>
      <c r="QND1" s="41"/>
      <c r="QNE1" s="41"/>
      <c r="QNF1" s="41"/>
      <c r="QNG1" s="41"/>
      <c r="QNH1" s="41"/>
      <c r="QNI1" s="41"/>
      <c r="QNJ1" s="41"/>
      <c r="QNK1" s="41"/>
      <c r="QNL1" s="41"/>
      <c r="QNM1" s="41"/>
      <c r="QNN1" s="41"/>
      <c r="QNO1" s="41"/>
      <c r="QNP1" s="41"/>
      <c r="QNQ1" s="41"/>
      <c r="QNR1" s="41"/>
      <c r="QNS1" s="41"/>
      <c r="QNT1" s="41"/>
      <c r="QNU1" s="41"/>
      <c r="QNV1" s="41"/>
      <c r="QNW1" s="41"/>
      <c r="QNX1" s="41"/>
      <c r="QNY1" s="41"/>
      <c r="QNZ1" s="41"/>
      <c r="QOA1" s="41"/>
      <c r="QOB1" s="41"/>
      <c r="QOC1" s="41"/>
      <c r="QOD1" s="41"/>
      <c r="QOE1" s="41"/>
      <c r="QOF1" s="41"/>
      <c r="QOG1" s="41"/>
      <c r="QOH1" s="41"/>
      <c r="QOI1" s="41"/>
      <c r="QOJ1" s="41"/>
      <c r="QOK1" s="41"/>
      <c r="QOL1" s="41"/>
      <c r="QOM1" s="41"/>
      <c r="QON1" s="41"/>
      <c r="QOO1" s="41"/>
      <c r="QOP1" s="41"/>
      <c r="QOQ1" s="41"/>
      <c r="QOR1" s="41"/>
      <c r="QOS1" s="41"/>
      <c r="QOT1" s="41"/>
      <c r="QOU1" s="41"/>
      <c r="QOV1" s="41"/>
      <c r="QOW1" s="41"/>
      <c r="QOX1" s="41"/>
      <c r="QOY1" s="41"/>
      <c r="QOZ1" s="41"/>
      <c r="QPA1" s="41"/>
      <c r="QPB1" s="41"/>
      <c r="QPC1" s="41"/>
      <c r="QPD1" s="41"/>
      <c r="QPE1" s="41"/>
      <c r="QPF1" s="41"/>
      <c r="QPG1" s="41"/>
      <c r="QPH1" s="41"/>
      <c r="QPI1" s="41"/>
      <c r="QPJ1" s="41"/>
      <c r="QPK1" s="41"/>
      <c r="QPL1" s="41"/>
      <c r="QPM1" s="41"/>
      <c r="QPN1" s="41"/>
      <c r="QPO1" s="41"/>
      <c r="QPP1" s="41"/>
      <c r="QPQ1" s="41"/>
      <c r="QPR1" s="41"/>
      <c r="QPS1" s="41"/>
      <c r="QPT1" s="41"/>
      <c r="QPU1" s="41"/>
      <c r="QPV1" s="41"/>
      <c r="QPW1" s="41"/>
      <c r="QPX1" s="41"/>
      <c r="QPY1" s="41"/>
      <c r="QPZ1" s="41"/>
      <c r="QQA1" s="41"/>
      <c r="QQB1" s="41"/>
      <c r="QQC1" s="41"/>
      <c r="QQD1" s="41"/>
      <c r="QQE1" s="41"/>
      <c r="QQF1" s="41"/>
      <c r="QQG1" s="41"/>
      <c r="QQH1" s="41"/>
      <c r="QQI1" s="41"/>
      <c r="QQJ1" s="41"/>
      <c r="QQK1" s="41"/>
      <c r="QQL1" s="41"/>
      <c r="QQM1" s="41"/>
      <c r="QQN1" s="41"/>
      <c r="QQO1" s="41"/>
      <c r="QQP1" s="41"/>
      <c r="QQQ1" s="41"/>
      <c r="QQR1" s="41"/>
      <c r="QQS1" s="41"/>
      <c r="QQT1" s="41"/>
      <c r="QQU1" s="41"/>
      <c r="QQV1" s="41"/>
      <c r="QQW1" s="41"/>
      <c r="QQX1" s="41"/>
      <c r="QQY1" s="41"/>
      <c r="QQZ1" s="41"/>
      <c r="QRA1" s="41"/>
      <c r="QRB1" s="41"/>
      <c r="QRC1" s="41"/>
      <c r="QRD1" s="41"/>
      <c r="QRE1" s="41"/>
      <c r="QRF1" s="41"/>
      <c r="QRG1" s="41"/>
      <c r="QRH1" s="41"/>
      <c r="QRI1" s="41"/>
      <c r="QRJ1" s="41"/>
      <c r="QRK1" s="41"/>
      <c r="QRL1" s="41"/>
      <c r="QRM1" s="41"/>
      <c r="QRN1" s="41"/>
      <c r="QRO1" s="41"/>
      <c r="QRP1" s="41"/>
      <c r="QRQ1" s="41"/>
      <c r="QRR1" s="41"/>
      <c r="QRS1" s="41"/>
      <c r="QRT1" s="41"/>
      <c r="QRU1" s="41"/>
      <c r="QRV1" s="41"/>
      <c r="QRW1" s="41"/>
      <c r="QRX1" s="41"/>
      <c r="QRY1" s="41"/>
      <c r="QRZ1" s="41"/>
      <c r="QSA1" s="41"/>
      <c r="QSB1" s="41"/>
      <c r="QSC1" s="41"/>
      <c r="QSD1" s="41"/>
      <c r="QSE1" s="41"/>
      <c r="QSF1" s="41"/>
      <c r="QSG1" s="41"/>
      <c r="QSH1" s="41"/>
      <c r="QSI1" s="41"/>
      <c r="QSJ1" s="41"/>
      <c r="QSK1" s="41"/>
      <c r="QSL1" s="41"/>
      <c r="QSM1" s="41"/>
      <c r="QSN1" s="41"/>
      <c r="QSO1" s="41"/>
      <c r="QSP1" s="41"/>
      <c r="QSQ1" s="41"/>
      <c r="QSR1" s="41"/>
      <c r="QSS1" s="41"/>
      <c r="QST1" s="41"/>
      <c r="QSU1" s="41"/>
      <c r="QSV1" s="41"/>
      <c r="QSW1" s="41"/>
      <c r="QSX1" s="41"/>
      <c r="QSY1" s="41"/>
      <c r="QSZ1" s="41"/>
      <c r="QTA1" s="41"/>
      <c r="QTB1" s="41"/>
      <c r="QTC1" s="41"/>
      <c r="QTD1" s="41"/>
      <c r="QTE1" s="41"/>
      <c r="QTF1" s="41"/>
      <c r="QTG1" s="41"/>
      <c r="QTH1" s="41"/>
      <c r="QTI1" s="41"/>
      <c r="QTJ1" s="41"/>
      <c r="QTK1" s="41"/>
      <c r="QTL1" s="41"/>
      <c r="QTM1" s="41"/>
      <c r="QTN1" s="41"/>
      <c r="QTO1" s="41"/>
      <c r="QTP1" s="41"/>
      <c r="QTQ1" s="41"/>
      <c r="QTR1" s="41"/>
      <c r="QTS1" s="41"/>
      <c r="QTT1" s="41"/>
      <c r="QTU1" s="41"/>
      <c r="QTV1" s="41"/>
      <c r="QTW1" s="41"/>
      <c r="QTX1" s="41"/>
      <c r="QTY1" s="41"/>
      <c r="QTZ1" s="41"/>
      <c r="QUA1" s="41"/>
      <c r="QUB1" s="41"/>
      <c r="QUC1" s="41"/>
      <c r="QUD1" s="41"/>
      <c r="QUE1" s="41"/>
      <c r="QUF1" s="41"/>
      <c r="QUG1" s="41"/>
      <c r="QUH1" s="41"/>
      <c r="QUI1" s="41"/>
      <c r="QUJ1" s="41"/>
      <c r="QUK1" s="41"/>
      <c r="QUL1" s="41"/>
      <c r="QUM1" s="41"/>
      <c r="QUN1" s="41"/>
      <c r="QUO1" s="41"/>
      <c r="QUP1" s="41"/>
      <c r="QUQ1" s="41"/>
      <c r="QUR1" s="41"/>
      <c r="QUS1" s="41"/>
      <c r="QUT1" s="41"/>
      <c r="QUU1" s="41"/>
      <c r="QUV1" s="41"/>
      <c r="QUW1" s="41"/>
      <c r="QUX1" s="41"/>
      <c r="QUY1" s="41"/>
      <c r="QUZ1" s="41"/>
      <c r="QVA1" s="41"/>
      <c r="QVB1" s="41"/>
      <c r="QVC1" s="41"/>
      <c r="QVD1" s="41"/>
      <c r="QVE1" s="41"/>
      <c r="QVF1" s="41"/>
      <c r="QVG1" s="41"/>
      <c r="QVH1" s="41"/>
      <c r="QVI1" s="41"/>
      <c r="QVJ1" s="41"/>
      <c r="QVK1" s="41"/>
      <c r="QVL1" s="41"/>
      <c r="QVM1" s="41"/>
      <c r="QVN1" s="41"/>
      <c r="QVO1" s="41"/>
      <c r="QVP1" s="41"/>
      <c r="QVQ1" s="41"/>
      <c r="QVR1" s="41"/>
      <c r="QVS1" s="41"/>
      <c r="QVT1" s="41"/>
      <c r="QVU1" s="41"/>
      <c r="QVV1" s="41"/>
      <c r="QVW1" s="41"/>
      <c r="QVX1" s="41"/>
      <c r="QVY1" s="41"/>
      <c r="QVZ1" s="41"/>
      <c r="QWA1" s="41"/>
      <c r="QWB1" s="41"/>
      <c r="QWC1" s="41"/>
      <c r="QWD1" s="41"/>
      <c r="QWE1" s="41"/>
      <c r="QWF1" s="41"/>
      <c r="QWG1" s="41"/>
      <c r="QWH1" s="41"/>
      <c r="QWI1" s="41"/>
      <c r="QWJ1" s="41"/>
      <c r="QWK1" s="41"/>
      <c r="QWL1" s="41"/>
      <c r="QWM1" s="41"/>
      <c r="QWN1" s="41"/>
      <c r="QWO1" s="41"/>
      <c r="QWP1" s="41"/>
      <c r="QWQ1" s="41"/>
      <c r="QWR1" s="41"/>
      <c r="QWS1" s="41"/>
      <c r="QWT1" s="41"/>
      <c r="QWU1" s="41"/>
      <c r="QWV1" s="41"/>
      <c r="QWW1" s="41"/>
      <c r="QWX1" s="41"/>
      <c r="QWY1" s="41"/>
      <c r="QWZ1" s="41"/>
      <c r="QXA1" s="41"/>
      <c r="QXB1" s="41"/>
      <c r="QXC1" s="41"/>
      <c r="QXD1" s="41"/>
      <c r="QXE1" s="41"/>
      <c r="QXF1" s="41"/>
      <c r="QXG1" s="41"/>
      <c r="QXH1" s="41"/>
      <c r="QXI1" s="41"/>
      <c r="QXJ1" s="41"/>
      <c r="QXK1" s="41"/>
      <c r="QXL1" s="41"/>
      <c r="QXM1" s="41"/>
      <c r="QXN1" s="41"/>
      <c r="QXO1" s="41"/>
      <c r="QXP1" s="41"/>
      <c r="QXQ1" s="41"/>
      <c r="QXR1" s="41"/>
      <c r="QXS1" s="41"/>
      <c r="QXT1" s="41"/>
      <c r="QXU1" s="41"/>
      <c r="QXV1" s="41"/>
      <c r="QXW1" s="41"/>
      <c r="QXX1" s="41"/>
      <c r="QXY1" s="41"/>
      <c r="QXZ1" s="41"/>
      <c r="QYA1" s="41"/>
      <c r="QYB1" s="41"/>
      <c r="QYC1" s="41"/>
      <c r="QYD1" s="41"/>
      <c r="QYE1" s="41"/>
      <c r="QYF1" s="41"/>
      <c r="QYG1" s="41"/>
      <c r="QYH1" s="41"/>
      <c r="QYI1" s="41"/>
      <c r="QYJ1" s="41"/>
      <c r="QYK1" s="41"/>
      <c r="QYL1" s="41"/>
      <c r="QYM1" s="41"/>
      <c r="QYN1" s="41"/>
      <c r="QYO1" s="41"/>
      <c r="QYP1" s="41"/>
      <c r="QYQ1" s="41"/>
      <c r="QYR1" s="41"/>
      <c r="QYS1" s="41"/>
      <c r="QYT1" s="41"/>
      <c r="QYU1" s="41"/>
      <c r="QYV1" s="41"/>
      <c r="QYW1" s="41"/>
      <c r="QYX1" s="41"/>
      <c r="QYY1" s="41"/>
      <c r="QYZ1" s="41"/>
      <c r="QZA1" s="41"/>
      <c r="QZB1" s="41"/>
      <c r="QZC1" s="41"/>
      <c r="QZD1" s="41"/>
      <c r="QZE1" s="41"/>
      <c r="QZF1" s="41"/>
      <c r="QZG1" s="41"/>
      <c r="QZH1" s="41"/>
      <c r="QZI1" s="41"/>
      <c r="QZJ1" s="41"/>
      <c r="QZK1" s="41"/>
      <c r="QZL1" s="41"/>
      <c r="QZM1" s="41"/>
      <c r="QZN1" s="41"/>
      <c r="QZO1" s="41"/>
      <c r="QZP1" s="41"/>
      <c r="QZQ1" s="41"/>
      <c r="QZR1" s="41"/>
      <c r="QZS1" s="41"/>
      <c r="QZT1" s="41"/>
      <c r="QZU1" s="41"/>
      <c r="QZV1" s="41"/>
      <c r="QZW1" s="41"/>
      <c r="QZX1" s="41"/>
      <c r="QZY1" s="41"/>
      <c r="QZZ1" s="41"/>
      <c r="RAA1" s="41"/>
      <c r="RAB1" s="41"/>
      <c r="RAC1" s="41"/>
      <c r="RAD1" s="41"/>
      <c r="RAE1" s="41"/>
      <c r="RAF1" s="41"/>
      <c r="RAG1" s="41"/>
      <c r="RAH1" s="41"/>
      <c r="RAI1" s="41"/>
      <c r="RAJ1" s="41"/>
      <c r="RAK1" s="41"/>
      <c r="RAL1" s="41"/>
      <c r="RAM1" s="41"/>
      <c r="RAN1" s="41"/>
      <c r="RAO1" s="41"/>
      <c r="RAP1" s="41"/>
      <c r="RAQ1" s="41"/>
      <c r="RAR1" s="41"/>
      <c r="RAS1" s="41"/>
      <c r="RAT1" s="41"/>
      <c r="RAU1" s="41"/>
      <c r="RAV1" s="41"/>
      <c r="RAW1" s="41"/>
      <c r="RAX1" s="41"/>
      <c r="RAY1" s="41"/>
      <c r="RAZ1" s="41"/>
      <c r="RBA1" s="41"/>
      <c r="RBB1" s="41"/>
      <c r="RBC1" s="41"/>
      <c r="RBD1" s="41"/>
      <c r="RBE1" s="41"/>
      <c r="RBF1" s="41"/>
      <c r="RBG1" s="41"/>
      <c r="RBH1" s="41"/>
      <c r="RBI1" s="41"/>
      <c r="RBJ1" s="41"/>
      <c r="RBK1" s="41"/>
      <c r="RBL1" s="41"/>
      <c r="RBM1" s="41"/>
      <c r="RBN1" s="41"/>
      <c r="RBO1" s="41"/>
      <c r="RBP1" s="41"/>
      <c r="RBQ1" s="41"/>
      <c r="RBR1" s="41"/>
      <c r="RBS1" s="41"/>
      <c r="RBT1" s="41"/>
      <c r="RBU1" s="41"/>
      <c r="RBV1" s="41"/>
      <c r="RBW1" s="41"/>
      <c r="RBX1" s="41"/>
      <c r="RBY1" s="41"/>
      <c r="RBZ1" s="41"/>
      <c r="RCA1" s="41"/>
      <c r="RCB1" s="41"/>
      <c r="RCC1" s="41"/>
      <c r="RCD1" s="41"/>
      <c r="RCE1" s="41"/>
      <c r="RCF1" s="41"/>
      <c r="RCG1" s="41"/>
      <c r="RCH1" s="41"/>
      <c r="RCI1" s="41"/>
      <c r="RCJ1" s="41"/>
      <c r="RCK1" s="41"/>
      <c r="RCL1" s="41"/>
      <c r="RCM1" s="41"/>
      <c r="RCN1" s="41"/>
      <c r="RCO1" s="41"/>
      <c r="RCP1" s="41"/>
      <c r="RCQ1" s="41"/>
      <c r="RCR1" s="41"/>
      <c r="RCS1" s="41"/>
      <c r="RCT1" s="41"/>
      <c r="RCU1" s="41"/>
      <c r="RCV1" s="41"/>
      <c r="RCW1" s="41"/>
      <c r="RCX1" s="41"/>
      <c r="RCY1" s="41"/>
      <c r="RCZ1" s="41"/>
      <c r="RDA1" s="41"/>
      <c r="RDB1" s="41"/>
      <c r="RDC1" s="41"/>
      <c r="RDD1" s="41"/>
      <c r="RDE1" s="41"/>
      <c r="RDF1" s="41"/>
      <c r="RDG1" s="41"/>
      <c r="RDH1" s="41"/>
      <c r="RDI1" s="41"/>
      <c r="RDJ1" s="41"/>
      <c r="RDK1" s="41"/>
      <c r="RDL1" s="41"/>
      <c r="RDM1" s="41"/>
      <c r="RDN1" s="41"/>
      <c r="RDO1" s="41"/>
      <c r="RDP1" s="41"/>
      <c r="RDQ1" s="41"/>
      <c r="RDR1" s="41"/>
      <c r="RDS1" s="41"/>
      <c r="RDT1" s="41"/>
      <c r="RDU1" s="41"/>
      <c r="RDV1" s="41"/>
      <c r="RDW1" s="41"/>
      <c r="RDX1" s="41"/>
      <c r="RDY1" s="41"/>
      <c r="RDZ1" s="41"/>
      <c r="REA1" s="41"/>
      <c r="REB1" s="41"/>
      <c r="REC1" s="41"/>
      <c r="RED1" s="41"/>
      <c r="REE1" s="41"/>
      <c r="REF1" s="41"/>
      <c r="REG1" s="41"/>
      <c r="REH1" s="41"/>
      <c r="REI1" s="41"/>
      <c r="REJ1" s="41"/>
      <c r="REK1" s="41"/>
      <c r="REL1" s="41"/>
      <c r="REM1" s="41"/>
      <c r="REN1" s="41"/>
      <c r="REO1" s="41"/>
      <c r="REP1" s="41"/>
      <c r="REQ1" s="41"/>
      <c r="RER1" s="41"/>
      <c r="RES1" s="41"/>
      <c r="RET1" s="41"/>
      <c r="REU1" s="41"/>
      <c r="REV1" s="41"/>
      <c r="REW1" s="41"/>
      <c r="REX1" s="41"/>
      <c r="REY1" s="41"/>
      <c r="REZ1" s="41"/>
      <c r="RFA1" s="41"/>
      <c r="RFB1" s="41"/>
      <c r="RFC1" s="41"/>
      <c r="RFD1" s="41"/>
      <c r="RFE1" s="41"/>
      <c r="RFF1" s="41"/>
      <c r="RFG1" s="41"/>
      <c r="RFH1" s="41"/>
      <c r="RFI1" s="41"/>
      <c r="RFJ1" s="41"/>
      <c r="RFK1" s="41"/>
      <c r="RFL1" s="41"/>
      <c r="RFM1" s="41"/>
      <c r="RFN1" s="41"/>
      <c r="RFO1" s="41"/>
      <c r="RFP1" s="41"/>
      <c r="RFQ1" s="41"/>
      <c r="RFR1" s="41"/>
      <c r="RFS1" s="41"/>
      <c r="RFT1" s="41"/>
      <c r="RFU1" s="41"/>
      <c r="RFV1" s="41"/>
      <c r="RFW1" s="41"/>
      <c r="RFX1" s="41"/>
      <c r="RFY1" s="41"/>
      <c r="RFZ1" s="41"/>
      <c r="RGA1" s="41"/>
      <c r="RGB1" s="41"/>
      <c r="RGC1" s="41"/>
      <c r="RGD1" s="41"/>
      <c r="RGE1" s="41"/>
      <c r="RGF1" s="41"/>
      <c r="RGG1" s="41"/>
      <c r="RGH1" s="41"/>
      <c r="RGI1" s="41"/>
      <c r="RGJ1" s="41"/>
      <c r="RGK1" s="41"/>
      <c r="RGL1" s="41"/>
      <c r="RGM1" s="41"/>
      <c r="RGN1" s="41"/>
      <c r="RGO1" s="41"/>
      <c r="RGP1" s="41"/>
      <c r="RGQ1" s="41"/>
      <c r="RGR1" s="41"/>
      <c r="RGS1" s="41"/>
      <c r="RGT1" s="41"/>
      <c r="RGU1" s="41"/>
      <c r="RGV1" s="41"/>
      <c r="RGW1" s="41"/>
      <c r="RGX1" s="41"/>
      <c r="RGY1" s="41"/>
      <c r="RGZ1" s="41"/>
      <c r="RHA1" s="41"/>
      <c r="RHB1" s="41"/>
      <c r="RHC1" s="41"/>
      <c r="RHD1" s="41"/>
      <c r="RHE1" s="41"/>
      <c r="RHF1" s="41"/>
      <c r="RHG1" s="41"/>
      <c r="RHH1" s="41"/>
      <c r="RHI1" s="41"/>
      <c r="RHJ1" s="41"/>
      <c r="RHK1" s="41"/>
      <c r="RHL1" s="41"/>
      <c r="RHM1" s="41"/>
      <c r="RHN1" s="41"/>
      <c r="RHO1" s="41"/>
      <c r="RHP1" s="41"/>
      <c r="RHQ1" s="41"/>
      <c r="RHR1" s="41"/>
      <c r="RHS1" s="41"/>
      <c r="RHT1" s="41"/>
      <c r="RHU1" s="41"/>
      <c r="RHV1" s="41"/>
      <c r="RHW1" s="41"/>
      <c r="RHX1" s="41"/>
      <c r="RHY1" s="41"/>
      <c r="RHZ1" s="41"/>
      <c r="RIA1" s="41"/>
      <c r="RIB1" s="41"/>
      <c r="RIC1" s="41"/>
      <c r="RID1" s="41"/>
      <c r="RIE1" s="41"/>
      <c r="RIF1" s="41"/>
      <c r="RIG1" s="41"/>
      <c r="RIH1" s="41"/>
      <c r="RII1" s="41"/>
      <c r="RIJ1" s="41"/>
      <c r="RIK1" s="41"/>
      <c r="RIL1" s="41"/>
      <c r="RIM1" s="41"/>
      <c r="RIN1" s="41"/>
      <c r="RIO1" s="41"/>
      <c r="RIP1" s="41"/>
      <c r="RIQ1" s="41"/>
      <c r="RIR1" s="41"/>
      <c r="RIS1" s="41"/>
      <c r="RIT1" s="41"/>
      <c r="RIU1" s="41"/>
      <c r="RIV1" s="41"/>
      <c r="RIW1" s="41"/>
      <c r="RIX1" s="41"/>
      <c r="RIY1" s="41"/>
      <c r="RIZ1" s="41"/>
      <c r="RJA1" s="41"/>
      <c r="RJB1" s="41"/>
      <c r="RJC1" s="41"/>
      <c r="RJD1" s="41"/>
      <c r="RJE1" s="41"/>
      <c r="RJF1" s="41"/>
      <c r="RJG1" s="41"/>
      <c r="RJH1" s="41"/>
      <c r="RJI1" s="41"/>
      <c r="RJJ1" s="41"/>
      <c r="RJK1" s="41"/>
      <c r="RJL1" s="41"/>
      <c r="RJM1" s="41"/>
      <c r="RJN1" s="41"/>
      <c r="RJO1" s="41"/>
      <c r="RJP1" s="41"/>
      <c r="RJQ1" s="41"/>
      <c r="RJR1" s="41"/>
      <c r="RJS1" s="41"/>
      <c r="RJT1" s="41"/>
      <c r="RJU1" s="41"/>
      <c r="RJV1" s="41"/>
      <c r="RJW1" s="41"/>
      <c r="RJX1" s="41"/>
      <c r="RJY1" s="41"/>
      <c r="RJZ1" s="41"/>
      <c r="RKA1" s="41"/>
      <c r="RKB1" s="41"/>
      <c r="RKC1" s="41"/>
      <c r="RKD1" s="41"/>
      <c r="RKE1" s="41"/>
      <c r="RKF1" s="41"/>
      <c r="RKG1" s="41"/>
      <c r="RKH1" s="41"/>
      <c r="RKI1" s="41"/>
      <c r="RKJ1" s="41"/>
      <c r="RKK1" s="41"/>
      <c r="RKL1" s="41"/>
      <c r="RKM1" s="41"/>
      <c r="RKN1" s="41"/>
      <c r="RKO1" s="41"/>
      <c r="RKP1" s="41"/>
      <c r="RKQ1" s="41"/>
      <c r="RKR1" s="41"/>
      <c r="RKS1" s="41"/>
      <c r="RKT1" s="41"/>
      <c r="RKU1" s="41"/>
      <c r="RKV1" s="41"/>
      <c r="RKW1" s="41"/>
      <c r="RKX1" s="41"/>
      <c r="RKY1" s="41"/>
      <c r="RKZ1" s="41"/>
      <c r="RLA1" s="41"/>
      <c r="RLB1" s="41"/>
      <c r="RLC1" s="41"/>
      <c r="RLD1" s="41"/>
      <c r="RLE1" s="41"/>
      <c r="RLF1" s="41"/>
      <c r="RLG1" s="41"/>
      <c r="RLH1" s="41"/>
      <c r="RLI1" s="41"/>
      <c r="RLJ1" s="41"/>
      <c r="RLK1" s="41"/>
      <c r="RLL1" s="41"/>
      <c r="RLM1" s="41"/>
      <c r="RLN1" s="41"/>
      <c r="RLO1" s="41"/>
      <c r="RLP1" s="41"/>
      <c r="RLQ1" s="41"/>
      <c r="RLR1" s="41"/>
      <c r="RLS1" s="41"/>
      <c r="RLT1" s="41"/>
      <c r="RLU1" s="41"/>
      <c r="RLV1" s="41"/>
      <c r="RLW1" s="41"/>
      <c r="RLX1" s="41"/>
      <c r="RLY1" s="41"/>
      <c r="RLZ1" s="41"/>
      <c r="RMA1" s="41"/>
      <c r="RMB1" s="41"/>
      <c r="RMC1" s="41"/>
      <c r="RMD1" s="41"/>
      <c r="RME1" s="41"/>
      <c r="RMF1" s="41"/>
      <c r="RMG1" s="41"/>
      <c r="RMH1" s="41"/>
      <c r="RMI1" s="41"/>
      <c r="RMJ1" s="41"/>
      <c r="RMK1" s="41"/>
      <c r="RML1" s="41"/>
      <c r="RMM1" s="41"/>
      <c r="RMN1" s="41"/>
      <c r="RMO1" s="41"/>
      <c r="RMP1" s="41"/>
      <c r="RMQ1" s="41"/>
      <c r="RMR1" s="41"/>
      <c r="RMS1" s="41"/>
      <c r="RMT1" s="41"/>
      <c r="RMU1" s="41"/>
      <c r="RMV1" s="41"/>
      <c r="RMW1" s="41"/>
      <c r="RMX1" s="41"/>
      <c r="RMY1" s="41"/>
      <c r="RMZ1" s="41"/>
      <c r="RNA1" s="41"/>
      <c r="RNB1" s="41"/>
      <c r="RNC1" s="41"/>
      <c r="RND1" s="41"/>
      <c r="RNE1" s="41"/>
      <c r="RNF1" s="41"/>
      <c r="RNG1" s="41"/>
      <c r="RNH1" s="41"/>
      <c r="RNI1" s="41"/>
      <c r="RNJ1" s="41"/>
      <c r="RNK1" s="41"/>
      <c r="RNL1" s="41"/>
      <c r="RNM1" s="41"/>
      <c r="RNN1" s="41"/>
      <c r="RNO1" s="41"/>
      <c r="RNP1" s="41"/>
      <c r="RNQ1" s="41"/>
      <c r="RNR1" s="41"/>
      <c r="RNS1" s="41"/>
      <c r="RNT1" s="41"/>
      <c r="RNU1" s="41"/>
      <c r="RNV1" s="41"/>
      <c r="RNW1" s="41"/>
      <c r="RNX1" s="41"/>
      <c r="RNY1" s="41"/>
      <c r="RNZ1" s="41"/>
      <c r="ROA1" s="41"/>
      <c r="ROB1" s="41"/>
      <c r="ROC1" s="41"/>
      <c r="ROD1" s="41"/>
      <c r="ROE1" s="41"/>
      <c r="ROF1" s="41"/>
      <c r="ROG1" s="41"/>
      <c r="ROH1" s="41"/>
      <c r="ROI1" s="41"/>
      <c r="ROJ1" s="41"/>
      <c r="ROK1" s="41"/>
      <c r="ROL1" s="41"/>
      <c r="ROM1" s="41"/>
      <c r="RON1" s="41"/>
      <c r="ROO1" s="41"/>
      <c r="ROP1" s="41"/>
      <c r="ROQ1" s="41"/>
      <c r="ROR1" s="41"/>
      <c r="ROS1" s="41"/>
      <c r="ROT1" s="41"/>
      <c r="ROU1" s="41"/>
      <c r="ROV1" s="41"/>
      <c r="ROW1" s="41"/>
      <c r="ROX1" s="41"/>
      <c r="ROY1" s="41"/>
      <c r="ROZ1" s="41"/>
      <c r="RPA1" s="41"/>
      <c r="RPB1" s="41"/>
      <c r="RPC1" s="41"/>
      <c r="RPD1" s="41"/>
      <c r="RPE1" s="41"/>
      <c r="RPF1" s="41"/>
      <c r="RPG1" s="41"/>
      <c r="RPH1" s="41"/>
      <c r="RPI1" s="41"/>
      <c r="RPJ1" s="41"/>
      <c r="RPK1" s="41"/>
      <c r="RPL1" s="41"/>
      <c r="RPM1" s="41"/>
      <c r="RPN1" s="41"/>
      <c r="RPO1" s="41"/>
      <c r="RPP1" s="41"/>
      <c r="RPQ1" s="41"/>
      <c r="RPR1" s="41"/>
      <c r="RPS1" s="41"/>
      <c r="RPT1" s="41"/>
      <c r="RPU1" s="41"/>
      <c r="RPV1" s="41"/>
      <c r="RPW1" s="41"/>
      <c r="RPX1" s="41"/>
      <c r="RPY1" s="41"/>
      <c r="RPZ1" s="41"/>
      <c r="RQA1" s="41"/>
      <c r="RQB1" s="41"/>
      <c r="RQC1" s="41"/>
      <c r="RQD1" s="41"/>
      <c r="RQE1" s="41"/>
      <c r="RQF1" s="41"/>
      <c r="RQG1" s="41"/>
      <c r="RQH1" s="41"/>
      <c r="RQI1" s="41"/>
      <c r="RQJ1" s="41"/>
      <c r="RQK1" s="41"/>
      <c r="RQL1" s="41"/>
      <c r="RQM1" s="41"/>
      <c r="RQN1" s="41"/>
      <c r="RQO1" s="41"/>
      <c r="RQP1" s="41"/>
      <c r="RQQ1" s="41"/>
      <c r="RQR1" s="41"/>
      <c r="RQS1" s="41"/>
      <c r="RQT1" s="41"/>
      <c r="RQU1" s="41"/>
      <c r="RQV1" s="41"/>
      <c r="RQW1" s="41"/>
      <c r="RQX1" s="41"/>
      <c r="RQY1" s="41"/>
      <c r="RQZ1" s="41"/>
      <c r="RRA1" s="41"/>
      <c r="RRB1" s="41"/>
      <c r="RRC1" s="41"/>
      <c r="RRD1" s="41"/>
      <c r="RRE1" s="41"/>
      <c r="RRF1" s="41"/>
      <c r="RRG1" s="41"/>
      <c r="RRH1" s="41"/>
      <c r="RRI1" s="41"/>
      <c r="RRJ1" s="41"/>
      <c r="RRK1" s="41"/>
      <c r="RRL1" s="41"/>
      <c r="RRM1" s="41"/>
      <c r="RRN1" s="41"/>
      <c r="RRO1" s="41"/>
      <c r="RRP1" s="41"/>
      <c r="RRQ1" s="41"/>
      <c r="RRR1" s="41"/>
      <c r="RRS1" s="41"/>
      <c r="RRT1" s="41"/>
      <c r="RRU1" s="41"/>
      <c r="RRV1" s="41"/>
      <c r="RRW1" s="41"/>
      <c r="RRX1" s="41"/>
      <c r="RRY1" s="41"/>
      <c r="RRZ1" s="41"/>
      <c r="RSA1" s="41"/>
      <c r="RSB1" s="41"/>
      <c r="RSC1" s="41"/>
      <c r="RSD1" s="41"/>
      <c r="RSE1" s="41"/>
      <c r="RSF1" s="41"/>
      <c r="RSG1" s="41"/>
      <c r="RSH1" s="41"/>
      <c r="RSI1" s="41"/>
      <c r="RSJ1" s="41"/>
      <c r="RSK1" s="41"/>
      <c r="RSL1" s="41"/>
      <c r="RSM1" s="41"/>
      <c r="RSN1" s="41"/>
      <c r="RSO1" s="41"/>
      <c r="RSP1" s="41"/>
      <c r="RSQ1" s="41"/>
      <c r="RSR1" s="41"/>
      <c r="RSS1" s="41"/>
      <c r="RST1" s="41"/>
      <c r="RSU1" s="41"/>
      <c r="RSV1" s="41"/>
      <c r="RSW1" s="41"/>
      <c r="RSX1" s="41"/>
      <c r="RSY1" s="41"/>
      <c r="RSZ1" s="41"/>
      <c r="RTA1" s="41"/>
      <c r="RTB1" s="41"/>
      <c r="RTC1" s="41"/>
      <c r="RTD1" s="41"/>
      <c r="RTE1" s="41"/>
      <c r="RTF1" s="41"/>
      <c r="RTG1" s="41"/>
      <c r="RTH1" s="41"/>
      <c r="RTI1" s="41"/>
      <c r="RTJ1" s="41"/>
      <c r="RTK1" s="41"/>
      <c r="RTL1" s="41"/>
      <c r="RTM1" s="41"/>
      <c r="RTN1" s="41"/>
      <c r="RTO1" s="41"/>
      <c r="RTP1" s="41"/>
      <c r="RTQ1" s="41"/>
      <c r="RTR1" s="41"/>
      <c r="RTS1" s="41"/>
      <c r="RTT1" s="41"/>
      <c r="RTU1" s="41"/>
      <c r="RTV1" s="41"/>
      <c r="RTW1" s="41"/>
      <c r="RTX1" s="41"/>
      <c r="RTY1" s="41"/>
      <c r="RTZ1" s="41"/>
      <c r="RUA1" s="41"/>
      <c r="RUB1" s="41"/>
      <c r="RUC1" s="41"/>
      <c r="RUD1" s="41"/>
      <c r="RUE1" s="41"/>
      <c r="RUF1" s="41"/>
      <c r="RUG1" s="41"/>
      <c r="RUH1" s="41"/>
      <c r="RUI1" s="41"/>
      <c r="RUJ1" s="41"/>
      <c r="RUK1" s="41"/>
      <c r="RUL1" s="41"/>
      <c r="RUM1" s="41"/>
      <c r="RUN1" s="41"/>
      <c r="RUO1" s="41"/>
      <c r="RUP1" s="41"/>
      <c r="RUQ1" s="41"/>
      <c r="RUR1" s="41"/>
      <c r="RUS1" s="41"/>
      <c r="RUT1" s="41"/>
      <c r="RUU1" s="41"/>
      <c r="RUV1" s="41"/>
      <c r="RUW1" s="41"/>
      <c r="RUX1" s="41"/>
      <c r="RUY1" s="41"/>
      <c r="RUZ1" s="41"/>
      <c r="RVA1" s="41"/>
      <c r="RVB1" s="41"/>
      <c r="RVC1" s="41"/>
      <c r="RVD1" s="41"/>
      <c r="RVE1" s="41"/>
      <c r="RVF1" s="41"/>
      <c r="RVG1" s="41"/>
      <c r="RVH1" s="41"/>
      <c r="RVI1" s="41"/>
      <c r="RVJ1" s="41"/>
      <c r="RVK1" s="41"/>
      <c r="RVL1" s="41"/>
      <c r="RVM1" s="41"/>
      <c r="RVN1" s="41"/>
      <c r="RVO1" s="41"/>
      <c r="RVP1" s="41"/>
      <c r="RVQ1" s="41"/>
      <c r="RVR1" s="41"/>
      <c r="RVS1" s="41"/>
      <c r="RVT1" s="41"/>
      <c r="RVU1" s="41"/>
      <c r="RVV1" s="41"/>
      <c r="RVW1" s="41"/>
      <c r="RVX1" s="41"/>
      <c r="RVY1" s="41"/>
      <c r="RVZ1" s="41"/>
      <c r="RWA1" s="41"/>
      <c r="RWB1" s="41"/>
      <c r="RWC1" s="41"/>
      <c r="RWD1" s="41"/>
      <c r="RWE1" s="41"/>
      <c r="RWF1" s="41"/>
      <c r="RWG1" s="41"/>
      <c r="RWH1" s="41"/>
      <c r="RWI1" s="41"/>
      <c r="RWJ1" s="41"/>
      <c r="RWK1" s="41"/>
      <c r="RWL1" s="41"/>
      <c r="RWM1" s="41"/>
      <c r="RWN1" s="41"/>
      <c r="RWO1" s="41"/>
      <c r="RWP1" s="41"/>
      <c r="RWQ1" s="41"/>
      <c r="RWR1" s="41"/>
      <c r="RWS1" s="41"/>
      <c r="RWT1" s="41"/>
      <c r="RWU1" s="41"/>
      <c r="RWV1" s="41"/>
      <c r="RWW1" s="41"/>
      <c r="RWX1" s="41"/>
      <c r="RWY1" s="41"/>
      <c r="RWZ1" s="41"/>
      <c r="RXA1" s="41"/>
      <c r="RXB1" s="41"/>
      <c r="RXC1" s="41"/>
      <c r="RXD1" s="41"/>
      <c r="RXE1" s="41"/>
      <c r="RXF1" s="41"/>
      <c r="RXG1" s="41"/>
      <c r="RXH1" s="41"/>
      <c r="RXI1" s="41"/>
      <c r="RXJ1" s="41"/>
      <c r="RXK1" s="41"/>
      <c r="RXL1" s="41"/>
      <c r="RXM1" s="41"/>
      <c r="RXN1" s="41"/>
      <c r="RXO1" s="41"/>
      <c r="RXP1" s="41"/>
      <c r="RXQ1" s="41"/>
      <c r="RXR1" s="41"/>
      <c r="RXS1" s="41"/>
      <c r="RXT1" s="41"/>
      <c r="RXU1" s="41"/>
      <c r="RXV1" s="41"/>
      <c r="RXW1" s="41"/>
      <c r="RXX1" s="41"/>
      <c r="RXY1" s="41"/>
      <c r="RXZ1" s="41"/>
      <c r="RYA1" s="41"/>
      <c r="RYB1" s="41"/>
      <c r="RYC1" s="41"/>
      <c r="RYD1" s="41"/>
      <c r="RYE1" s="41"/>
      <c r="RYF1" s="41"/>
      <c r="RYG1" s="41"/>
      <c r="RYH1" s="41"/>
      <c r="RYI1" s="41"/>
      <c r="RYJ1" s="41"/>
      <c r="RYK1" s="41"/>
      <c r="RYL1" s="41"/>
      <c r="RYM1" s="41"/>
      <c r="RYN1" s="41"/>
      <c r="RYO1" s="41"/>
      <c r="RYP1" s="41"/>
      <c r="RYQ1" s="41"/>
      <c r="RYR1" s="41"/>
      <c r="RYS1" s="41"/>
      <c r="RYT1" s="41"/>
      <c r="RYU1" s="41"/>
      <c r="RYV1" s="41"/>
      <c r="RYW1" s="41"/>
      <c r="RYX1" s="41"/>
      <c r="RYY1" s="41"/>
      <c r="RYZ1" s="41"/>
      <c r="RZA1" s="41"/>
      <c r="RZB1" s="41"/>
      <c r="RZC1" s="41"/>
      <c r="RZD1" s="41"/>
      <c r="RZE1" s="41"/>
      <c r="RZF1" s="41"/>
      <c r="RZG1" s="41"/>
      <c r="RZH1" s="41"/>
      <c r="RZI1" s="41"/>
      <c r="RZJ1" s="41"/>
      <c r="RZK1" s="41"/>
      <c r="RZL1" s="41"/>
      <c r="RZM1" s="41"/>
      <c r="RZN1" s="41"/>
      <c r="RZO1" s="41"/>
      <c r="RZP1" s="41"/>
      <c r="RZQ1" s="41"/>
      <c r="RZR1" s="41"/>
      <c r="RZS1" s="41"/>
      <c r="RZT1" s="41"/>
      <c r="RZU1" s="41"/>
      <c r="RZV1" s="41"/>
      <c r="RZW1" s="41"/>
      <c r="RZX1" s="41"/>
      <c r="RZY1" s="41"/>
      <c r="RZZ1" s="41"/>
      <c r="SAA1" s="41"/>
      <c r="SAB1" s="41"/>
      <c r="SAC1" s="41"/>
      <c r="SAD1" s="41"/>
      <c r="SAE1" s="41"/>
      <c r="SAF1" s="41"/>
      <c r="SAG1" s="41"/>
      <c r="SAH1" s="41"/>
      <c r="SAI1" s="41"/>
      <c r="SAJ1" s="41"/>
      <c r="SAK1" s="41"/>
      <c r="SAL1" s="41"/>
      <c r="SAM1" s="41"/>
      <c r="SAN1" s="41"/>
      <c r="SAO1" s="41"/>
      <c r="SAP1" s="41"/>
      <c r="SAQ1" s="41"/>
      <c r="SAR1" s="41"/>
      <c r="SAS1" s="41"/>
      <c r="SAT1" s="41"/>
      <c r="SAU1" s="41"/>
      <c r="SAV1" s="41"/>
      <c r="SAW1" s="41"/>
      <c r="SAX1" s="41"/>
      <c r="SAY1" s="41"/>
      <c r="SAZ1" s="41"/>
      <c r="SBA1" s="41"/>
      <c r="SBB1" s="41"/>
      <c r="SBC1" s="41"/>
      <c r="SBD1" s="41"/>
      <c r="SBE1" s="41"/>
      <c r="SBF1" s="41"/>
      <c r="SBG1" s="41"/>
      <c r="SBH1" s="41"/>
      <c r="SBI1" s="41"/>
      <c r="SBJ1" s="41"/>
      <c r="SBK1" s="41"/>
      <c r="SBL1" s="41"/>
      <c r="SBM1" s="41"/>
      <c r="SBN1" s="41"/>
      <c r="SBO1" s="41"/>
      <c r="SBP1" s="41"/>
      <c r="SBQ1" s="41"/>
      <c r="SBR1" s="41"/>
      <c r="SBS1" s="41"/>
      <c r="SBT1" s="41"/>
      <c r="SBU1" s="41"/>
      <c r="SBV1" s="41"/>
      <c r="SBW1" s="41"/>
      <c r="SBX1" s="41"/>
      <c r="SBY1" s="41"/>
      <c r="SBZ1" s="41"/>
      <c r="SCA1" s="41"/>
      <c r="SCB1" s="41"/>
      <c r="SCC1" s="41"/>
      <c r="SCD1" s="41"/>
      <c r="SCE1" s="41"/>
      <c r="SCF1" s="41"/>
      <c r="SCG1" s="41"/>
      <c r="SCH1" s="41"/>
      <c r="SCI1" s="41"/>
      <c r="SCJ1" s="41"/>
      <c r="SCK1" s="41"/>
      <c r="SCL1" s="41"/>
      <c r="SCM1" s="41"/>
      <c r="SCN1" s="41"/>
      <c r="SCO1" s="41"/>
      <c r="SCP1" s="41"/>
      <c r="SCQ1" s="41"/>
      <c r="SCR1" s="41"/>
      <c r="SCS1" s="41"/>
      <c r="SCT1" s="41"/>
      <c r="SCU1" s="41"/>
      <c r="SCV1" s="41"/>
      <c r="SCW1" s="41"/>
      <c r="SCX1" s="41"/>
      <c r="SCY1" s="41"/>
      <c r="SCZ1" s="41"/>
      <c r="SDA1" s="41"/>
      <c r="SDB1" s="41"/>
      <c r="SDC1" s="41"/>
      <c r="SDD1" s="41"/>
      <c r="SDE1" s="41"/>
      <c r="SDF1" s="41"/>
      <c r="SDG1" s="41"/>
      <c r="SDH1" s="41"/>
      <c r="SDI1" s="41"/>
      <c r="SDJ1" s="41"/>
      <c r="SDK1" s="41"/>
      <c r="SDL1" s="41"/>
      <c r="SDM1" s="41"/>
      <c r="SDN1" s="41"/>
      <c r="SDO1" s="41"/>
      <c r="SDP1" s="41"/>
      <c r="SDQ1" s="41"/>
      <c r="SDR1" s="41"/>
      <c r="SDS1" s="41"/>
      <c r="SDT1" s="41"/>
      <c r="SDU1" s="41"/>
      <c r="SDV1" s="41"/>
      <c r="SDW1" s="41"/>
      <c r="SDX1" s="41"/>
      <c r="SDY1" s="41"/>
      <c r="SDZ1" s="41"/>
      <c r="SEA1" s="41"/>
      <c r="SEB1" s="41"/>
      <c r="SEC1" s="41"/>
      <c r="SED1" s="41"/>
      <c r="SEE1" s="41"/>
      <c r="SEF1" s="41"/>
      <c r="SEG1" s="41"/>
      <c r="SEH1" s="41"/>
      <c r="SEI1" s="41"/>
      <c r="SEJ1" s="41"/>
      <c r="SEK1" s="41"/>
      <c r="SEL1" s="41"/>
      <c r="SEM1" s="41"/>
      <c r="SEN1" s="41"/>
      <c r="SEO1" s="41"/>
      <c r="SEP1" s="41"/>
      <c r="SEQ1" s="41"/>
      <c r="SER1" s="41"/>
      <c r="SES1" s="41"/>
      <c r="SET1" s="41"/>
      <c r="SEU1" s="41"/>
      <c r="SEV1" s="41"/>
      <c r="SEW1" s="41"/>
      <c r="SEX1" s="41"/>
      <c r="SEY1" s="41"/>
      <c r="SEZ1" s="41"/>
      <c r="SFA1" s="41"/>
      <c r="SFB1" s="41"/>
      <c r="SFC1" s="41"/>
      <c r="SFD1" s="41"/>
      <c r="SFE1" s="41"/>
      <c r="SFF1" s="41"/>
      <c r="SFG1" s="41"/>
      <c r="SFH1" s="41"/>
      <c r="SFI1" s="41"/>
      <c r="SFJ1" s="41"/>
      <c r="SFK1" s="41"/>
      <c r="SFL1" s="41"/>
      <c r="SFM1" s="41"/>
      <c r="SFN1" s="41"/>
      <c r="SFO1" s="41"/>
      <c r="SFP1" s="41"/>
      <c r="SFQ1" s="41"/>
      <c r="SFR1" s="41"/>
      <c r="SFS1" s="41"/>
      <c r="SFT1" s="41"/>
      <c r="SFU1" s="41"/>
      <c r="SFV1" s="41"/>
      <c r="SFW1" s="41"/>
      <c r="SFX1" s="41"/>
      <c r="SFY1" s="41"/>
      <c r="SFZ1" s="41"/>
      <c r="SGA1" s="41"/>
      <c r="SGB1" s="41"/>
      <c r="SGC1" s="41"/>
      <c r="SGD1" s="41"/>
      <c r="SGE1" s="41"/>
      <c r="SGF1" s="41"/>
      <c r="SGG1" s="41"/>
      <c r="SGH1" s="41"/>
      <c r="SGI1" s="41"/>
      <c r="SGJ1" s="41"/>
      <c r="SGK1" s="41"/>
      <c r="SGL1" s="41"/>
      <c r="SGM1" s="41"/>
      <c r="SGN1" s="41"/>
      <c r="SGO1" s="41"/>
      <c r="SGP1" s="41"/>
      <c r="SGQ1" s="41"/>
      <c r="SGR1" s="41"/>
      <c r="SGS1" s="41"/>
      <c r="SGT1" s="41"/>
      <c r="SGU1" s="41"/>
      <c r="SGV1" s="41"/>
      <c r="SGW1" s="41"/>
      <c r="SGX1" s="41"/>
      <c r="SGY1" s="41"/>
      <c r="SGZ1" s="41"/>
      <c r="SHA1" s="41"/>
      <c r="SHB1" s="41"/>
      <c r="SHC1" s="41"/>
      <c r="SHD1" s="41"/>
      <c r="SHE1" s="41"/>
      <c r="SHF1" s="41"/>
      <c r="SHG1" s="41"/>
      <c r="SHH1" s="41"/>
      <c r="SHI1" s="41"/>
      <c r="SHJ1" s="41"/>
      <c r="SHK1" s="41"/>
      <c r="SHL1" s="41"/>
      <c r="SHM1" s="41"/>
      <c r="SHN1" s="41"/>
      <c r="SHO1" s="41"/>
      <c r="SHP1" s="41"/>
      <c r="SHQ1" s="41"/>
      <c r="SHR1" s="41"/>
      <c r="SHS1" s="41"/>
      <c r="SHT1" s="41"/>
      <c r="SHU1" s="41"/>
      <c r="SHV1" s="41"/>
      <c r="SHW1" s="41"/>
      <c r="SHX1" s="41"/>
      <c r="SHY1" s="41"/>
      <c r="SHZ1" s="41"/>
      <c r="SIA1" s="41"/>
      <c r="SIB1" s="41"/>
      <c r="SIC1" s="41"/>
      <c r="SID1" s="41"/>
      <c r="SIE1" s="41"/>
      <c r="SIF1" s="41"/>
      <c r="SIG1" s="41"/>
      <c r="SIH1" s="41"/>
      <c r="SII1" s="41"/>
      <c r="SIJ1" s="41"/>
      <c r="SIK1" s="41"/>
      <c r="SIL1" s="41"/>
      <c r="SIM1" s="41"/>
      <c r="SIN1" s="41"/>
      <c r="SIO1" s="41"/>
      <c r="SIP1" s="41"/>
      <c r="SIQ1" s="41"/>
      <c r="SIR1" s="41"/>
      <c r="SIS1" s="41"/>
      <c r="SIT1" s="41"/>
      <c r="SIU1" s="41"/>
      <c r="SIV1" s="41"/>
      <c r="SIW1" s="41"/>
      <c r="SIX1" s="41"/>
      <c r="SIY1" s="41"/>
      <c r="SIZ1" s="41"/>
      <c r="SJA1" s="41"/>
      <c r="SJB1" s="41"/>
      <c r="SJC1" s="41"/>
      <c r="SJD1" s="41"/>
      <c r="SJE1" s="41"/>
      <c r="SJF1" s="41"/>
      <c r="SJG1" s="41"/>
      <c r="SJH1" s="41"/>
      <c r="SJI1" s="41"/>
      <c r="SJJ1" s="41"/>
      <c r="SJK1" s="41"/>
      <c r="SJL1" s="41"/>
      <c r="SJM1" s="41"/>
      <c r="SJN1" s="41"/>
      <c r="SJO1" s="41"/>
      <c r="SJP1" s="41"/>
      <c r="SJQ1" s="41"/>
      <c r="SJR1" s="41"/>
      <c r="SJS1" s="41"/>
      <c r="SJT1" s="41"/>
      <c r="SJU1" s="41"/>
      <c r="SJV1" s="41"/>
      <c r="SJW1" s="41"/>
      <c r="SJX1" s="41"/>
      <c r="SJY1" s="41"/>
      <c r="SJZ1" s="41"/>
      <c r="SKA1" s="41"/>
      <c r="SKB1" s="41"/>
      <c r="SKC1" s="41"/>
      <c r="SKD1" s="41"/>
      <c r="SKE1" s="41"/>
      <c r="SKF1" s="41"/>
      <c r="SKG1" s="41"/>
      <c r="SKH1" s="41"/>
      <c r="SKI1" s="41"/>
      <c r="SKJ1" s="41"/>
      <c r="SKK1" s="41"/>
      <c r="SKL1" s="41"/>
      <c r="SKM1" s="41"/>
      <c r="SKN1" s="41"/>
      <c r="SKO1" s="41"/>
      <c r="SKP1" s="41"/>
      <c r="SKQ1" s="41"/>
      <c r="SKR1" s="41"/>
      <c r="SKS1" s="41"/>
      <c r="SKT1" s="41"/>
      <c r="SKU1" s="41"/>
      <c r="SKV1" s="41"/>
      <c r="SKW1" s="41"/>
      <c r="SKX1" s="41"/>
      <c r="SKY1" s="41"/>
      <c r="SKZ1" s="41"/>
      <c r="SLA1" s="41"/>
      <c r="SLB1" s="41"/>
      <c r="SLC1" s="41"/>
      <c r="SLD1" s="41"/>
      <c r="SLE1" s="41"/>
      <c r="SLF1" s="41"/>
      <c r="SLG1" s="41"/>
      <c r="SLH1" s="41"/>
      <c r="SLI1" s="41"/>
      <c r="SLJ1" s="41"/>
      <c r="SLK1" s="41"/>
      <c r="SLL1" s="41"/>
      <c r="SLM1" s="41"/>
      <c r="SLN1" s="41"/>
      <c r="SLO1" s="41"/>
      <c r="SLP1" s="41"/>
      <c r="SLQ1" s="41"/>
      <c r="SLR1" s="41"/>
      <c r="SLS1" s="41"/>
      <c r="SLT1" s="41"/>
      <c r="SLU1" s="41"/>
      <c r="SLV1" s="41"/>
      <c r="SLW1" s="41"/>
      <c r="SLX1" s="41"/>
      <c r="SLY1" s="41"/>
      <c r="SLZ1" s="41"/>
      <c r="SMA1" s="41"/>
      <c r="SMB1" s="41"/>
      <c r="SMC1" s="41"/>
      <c r="SMD1" s="41"/>
      <c r="SME1" s="41"/>
      <c r="SMF1" s="41"/>
      <c r="SMG1" s="41"/>
      <c r="SMH1" s="41"/>
      <c r="SMI1" s="41"/>
      <c r="SMJ1" s="41"/>
      <c r="SMK1" s="41"/>
      <c r="SML1" s="41"/>
      <c r="SMM1" s="41"/>
      <c r="SMN1" s="41"/>
      <c r="SMO1" s="41"/>
      <c r="SMP1" s="41"/>
      <c r="SMQ1" s="41"/>
      <c r="SMR1" s="41"/>
      <c r="SMS1" s="41"/>
      <c r="SMT1" s="41"/>
      <c r="SMU1" s="41"/>
      <c r="SMV1" s="41"/>
      <c r="SMW1" s="41"/>
      <c r="SMX1" s="41"/>
      <c r="SMY1" s="41"/>
      <c r="SMZ1" s="41"/>
      <c r="SNA1" s="41"/>
      <c r="SNB1" s="41"/>
      <c r="SNC1" s="41"/>
      <c r="SND1" s="41"/>
      <c r="SNE1" s="41"/>
      <c r="SNF1" s="41"/>
      <c r="SNG1" s="41"/>
      <c r="SNH1" s="41"/>
      <c r="SNI1" s="41"/>
      <c r="SNJ1" s="41"/>
      <c r="SNK1" s="41"/>
      <c r="SNL1" s="41"/>
      <c r="SNM1" s="41"/>
      <c r="SNN1" s="41"/>
      <c r="SNO1" s="41"/>
      <c r="SNP1" s="41"/>
      <c r="SNQ1" s="41"/>
      <c r="SNR1" s="41"/>
      <c r="SNS1" s="41"/>
      <c r="SNT1" s="41"/>
      <c r="SNU1" s="41"/>
      <c r="SNV1" s="41"/>
      <c r="SNW1" s="41"/>
      <c r="SNX1" s="41"/>
      <c r="SNY1" s="41"/>
      <c r="SNZ1" s="41"/>
      <c r="SOA1" s="41"/>
      <c r="SOB1" s="41"/>
      <c r="SOC1" s="41"/>
      <c r="SOD1" s="41"/>
      <c r="SOE1" s="41"/>
      <c r="SOF1" s="41"/>
      <c r="SOG1" s="41"/>
      <c r="SOH1" s="41"/>
      <c r="SOI1" s="41"/>
      <c r="SOJ1" s="41"/>
      <c r="SOK1" s="41"/>
      <c r="SOL1" s="41"/>
      <c r="SOM1" s="41"/>
      <c r="SON1" s="41"/>
      <c r="SOO1" s="41"/>
      <c r="SOP1" s="41"/>
      <c r="SOQ1" s="41"/>
      <c r="SOR1" s="41"/>
      <c r="SOS1" s="41"/>
      <c r="SOT1" s="41"/>
      <c r="SOU1" s="41"/>
      <c r="SOV1" s="41"/>
      <c r="SOW1" s="41"/>
      <c r="SOX1" s="41"/>
      <c r="SOY1" s="41"/>
      <c r="SOZ1" s="41"/>
      <c r="SPA1" s="41"/>
      <c r="SPB1" s="41"/>
      <c r="SPC1" s="41"/>
      <c r="SPD1" s="41"/>
      <c r="SPE1" s="41"/>
      <c r="SPF1" s="41"/>
      <c r="SPG1" s="41"/>
      <c r="SPH1" s="41"/>
      <c r="SPI1" s="41"/>
      <c r="SPJ1" s="41"/>
      <c r="SPK1" s="41"/>
      <c r="SPL1" s="41"/>
      <c r="SPM1" s="41"/>
      <c r="SPN1" s="41"/>
      <c r="SPO1" s="41"/>
      <c r="SPP1" s="41"/>
      <c r="SPQ1" s="41"/>
      <c r="SPR1" s="41"/>
      <c r="SPS1" s="41"/>
      <c r="SPT1" s="41"/>
      <c r="SPU1" s="41"/>
      <c r="SPV1" s="41"/>
      <c r="SPW1" s="41"/>
      <c r="SPX1" s="41"/>
      <c r="SPY1" s="41"/>
      <c r="SPZ1" s="41"/>
      <c r="SQA1" s="41"/>
      <c r="SQB1" s="41"/>
      <c r="SQC1" s="41"/>
      <c r="SQD1" s="41"/>
      <c r="SQE1" s="41"/>
      <c r="SQF1" s="41"/>
      <c r="SQG1" s="41"/>
      <c r="SQH1" s="41"/>
      <c r="SQI1" s="41"/>
      <c r="SQJ1" s="41"/>
      <c r="SQK1" s="41"/>
      <c r="SQL1" s="41"/>
      <c r="SQM1" s="41"/>
      <c r="SQN1" s="41"/>
      <c r="SQO1" s="41"/>
      <c r="SQP1" s="41"/>
      <c r="SQQ1" s="41"/>
      <c r="SQR1" s="41"/>
      <c r="SQS1" s="41"/>
      <c r="SQT1" s="41"/>
      <c r="SQU1" s="41"/>
      <c r="SQV1" s="41"/>
      <c r="SQW1" s="41"/>
      <c r="SQX1" s="41"/>
      <c r="SQY1" s="41"/>
      <c r="SQZ1" s="41"/>
      <c r="SRA1" s="41"/>
      <c r="SRB1" s="41"/>
      <c r="SRC1" s="41"/>
      <c r="SRD1" s="41"/>
      <c r="SRE1" s="41"/>
      <c r="SRF1" s="41"/>
      <c r="SRG1" s="41"/>
      <c r="SRH1" s="41"/>
      <c r="SRI1" s="41"/>
      <c r="SRJ1" s="41"/>
      <c r="SRK1" s="41"/>
      <c r="SRL1" s="41"/>
      <c r="SRM1" s="41"/>
      <c r="SRN1" s="41"/>
      <c r="SRO1" s="41"/>
      <c r="SRP1" s="41"/>
      <c r="SRQ1" s="41"/>
      <c r="SRR1" s="41"/>
      <c r="SRS1" s="41"/>
      <c r="SRT1" s="41"/>
      <c r="SRU1" s="41"/>
      <c r="SRV1" s="41"/>
      <c r="SRW1" s="41"/>
      <c r="SRX1" s="41"/>
      <c r="SRY1" s="41"/>
      <c r="SRZ1" s="41"/>
      <c r="SSA1" s="41"/>
      <c r="SSB1" s="41"/>
      <c r="SSC1" s="41"/>
      <c r="SSD1" s="41"/>
      <c r="SSE1" s="41"/>
      <c r="SSF1" s="41"/>
      <c r="SSG1" s="41"/>
      <c r="SSH1" s="41"/>
      <c r="SSI1" s="41"/>
      <c r="SSJ1" s="41"/>
      <c r="SSK1" s="41"/>
      <c r="SSL1" s="41"/>
      <c r="SSM1" s="41"/>
      <c r="SSN1" s="41"/>
      <c r="SSO1" s="41"/>
      <c r="SSP1" s="41"/>
      <c r="SSQ1" s="41"/>
      <c r="SSR1" s="41"/>
      <c r="SSS1" s="41"/>
      <c r="SST1" s="41"/>
      <c r="SSU1" s="41"/>
      <c r="SSV1" s="41"/>
      <c r="SSW1" s="41"/>
      <c r="SSX1" s="41"/>
      <c r="SSY1" s="41"/>
      <c r="SSZ1" s="41"/>
      <c r="STA1" s="41"/>
      <c r="STB1" s="41"/>
      <c r="STC1" s="41"/>
      <c r="STD1" s="41"/>
      <c r="STE1" s="41"/>
      <c r="STF1" s="41"/>
      <c r="STG1" s="41"/>
      <c r="STH1" s="41"/>
      <c r="STI1" s="41"/>
      <c r="STJ1" s="41"/>
      <c r="STK1" s="41"/>
      <c r="STL1" s="41"/>
      <c r="STM1" s="41"/>
      <c r="STN1" s="41"/>
      <c r="STO1" s="41"/>
      <c r="STP1" s="41"/>
      <c r="STQ1" s="41"/>
      <c r="STR1" s="41"/>
      <c r="STS1" s="41"/>
      <c r="STT1" s="41"/>
      <c r="STU1" s="41"/>
      <c r="STV1" s="41"/>
      <c r="STW1" s="41"/>
      <c r="STX1" s="41"/>
      <c r="STY1" s="41"/>
      <c r="STZ1" s="41"/>
      <c r="SUA1" s="41"/>
      <c r="SUB1" s="41"/>
      <c r="SUC1" s="41"/>
      <c r="SUD1" s="41"/>
      <c r="SUE1" s="41"/>
      <c r="SUF1" s="41"/>
      <c r="SUG1" s="41"/>
      <c r="SUH1" s="41"/>
      <c r="SUI1" s="41"/>
      <c r="SUJ1" s="41"/>
      <c r="SUK1" s="41"/>
      <c r="SUL1" s="41"/>
      <c r="SUM1" s="41"/>
      <c r="SUN1" s="41"/>
      <c r="SUO1" s="41"/>
      <c r="SUP1" s="41"/>
      <c r="SUQ1" s="41"/>
      <c r="SUR1" s="41"/>
      <c r="SUS1" s="41"/>
      <c r="SUT1" s="41"/>
      <c r="SUU1" s="41"/>
      <c r="SUV1" s="41"/>
      <c r="SUW1" s="41"/>
      <c r="SUX1" s="41"/>
      <c r="SUY1" s="41"/>
      <c r="SUZ1" s="41"/>
      <c r="SVA1" s="41"/>
      <c r="SVB1" s="41"/>
      <c r="SVC1" s="41"/>
      <c r="SVD1" s="41"/>
      <c r="SVE1" s="41"/>
      <c r="SVF1" s="41"/>
      <c r="SVG1" s="41"/>
      <c r="SVH1" s="41"/>
      <c r="SVI1" s="41"/>
      <c r="SVJ1" s="41"/>
      <c r="SVK1" s="41"/>
      <c r="SVL1" s="41"/>
      <c r="SVM1" s="41"/>
      <c r="SVN1" s="41"/>
      <c r="SVO1" s="41"/>
      <c r="SVP1" s="41"/>
      <c r="SVQ1" s="41"/>
      <c r="SVR1" s="41"/>
      <c r="SVS1" s="41"/>
      <c r="SVT1" s="41"/>
      <c r="SVU1" s="41"/>
      <c r="SVV1" s="41"/>
      <c r="SVW1" s="41"/>
      <c r="SVX1" s="41"/>
      <c r="SVY1" s="41"/>
      <c r="SVZ1" s="41"/>
      <c r="SWA1" s="41"/>
      <c r="SWB1" s="41"/>
      <c r="SWC1" s="41"/>
      <c r="SWD1" s="41"/>
      <c r="SWE1" s="41"/>
      <c r="SWF1" s="41"/>
      <c r="SWG1" s="41"/>
      <c r="SWH1" s="41"/>
      <c r="SWI1" s="41"/>
      <c r="SWJ1" s="41"/>
      <c r="SWK1" s="41"/>
      <c r="SWL1" s="41"/>
      <c r="SWM1" s="41"/>
      <c r="SWN1" s="41"/>
      <c r="SWO1" s="41"/>
      <c r="SWP1" s="41"/>
      <c r="SWQ1" s="41"/>
      <c r="SWR1" s="41"/>
      <c r="SWS1" s="41"/>
      <c r="SWT1" s="41"/>
      <c r="SWU1" s="41"/>
      <c r="SWV1" s="41"/>
      <c r="SWW1" s="41"/>
      <c r="SWX1" s="41"/>
      <c r="SWY1" s="41"/>
      <c r="SWZ1" s="41"/>
      <c r="SXA1" s="41"/>
      <c r="SXB1" s="41"/>
      <c r="SXC1" s="41"/>
      <c r="SXD1" s="41"/>
      <c r="SXE1" s="41"/>
      <c r="SXF1" s="41"/>
      <c r="SXG1" s="41"/>
      <c r="SXH1" s="41"/>
      <c r="SXI1" s="41"/>
      <c r="SXJ1" s="41"/>
      <c r="SXK1" s="41"/>
      <c r="SXL1" s="41"/>
      <c r="SXM1" s="41"/>
      <c r="SXN1" s="41"/>
      <c r="SXO1" s="41"/>
      <c r="SXP1" s="41"/>
      <c r="SXQ1" s="41"/>
      <c r="SXR1" s="41"/>
      <c r="SXS1" s="41"/>
      <c r="SXT1" s="41"/>
      <c r="SXU1" s="41"/>
      <c r="SXV1" s="41"/>
      <c r="SXW1" s="41"/>
      <c r="SXX1" s="41"/>
      <c r="SXY1" s="41"/>
      <c r="SXZ1" s="41"/>
      <c r="SYA1" s="41"/>
      <c r="SYB1" s="41"/>
      <c r="SYC1" s="41"/>
      <c r="SYD1" s="41"/>
      <c r="SYE1" s="41"/>
      <c r="SYF1" s="41"/>
      <c r="SYG1" s="41"/>
      <c r="SYH1" s="41"/>
      <c r="SYI1" s="41"/>
      <c r="SYJ1" s="41"/>
      <c r="SYK1" s="41"/>
      <c r="SYL1" s="41"/>
      <c r="SYM1" s="41"/>
      <c r="SYN1" s="41"/>
      <c r="SYO1" s="41"/>
      <c r="SYP1" s="41"/>
      <c r="SYQ1" s="41"/>
      <c r="SYR1" s="41"/>
      <c r="SYS1" s="41"/>
      <c r="SYT1" s="41"/>
      <c r="SYU1" s="41"/>
      <c r="SYV1" s="41"/>
      <c r="SYW1" s="41"/>
      <c r="SYX1" s="41"/>
      <c r="SYY1" s="41"/>
      <c r="SYZ1" s="41"/>
      <c r="SZA1" s="41"/>
      <c r="SZB1" s="41"/>
      <c r="SZC1" s="41"/>
      <c r="SZD1" s="41"/>
      <c r="SZE1" s="41"/>
      <c r="SZF1" s="41"/>
      <c r="SZG1" s="41"/>
      <c r="SZH1" s="41"/>
      <c r="SZI1" s="41"/>
      <c r="SZJ1" s="41"/>
      <c r="SZK1" s="41"/>
      <c r="SZL1" s="41"/>
      <c r="SZM1" s="41"/>
      <c r="SZN1" s="41"/>
      <c r="SZO1" s="41"/>
      <c r="SZP1" s="41"/>
      <c r="SZQ1" s="41"/>
      <c r="SZR1" s="41"/>
      <c r="SZS1" s="41"/>
      <c r="SZT1" s="41"/>
      <c r="SZU1" s="41"/>
      <c r="SZV1" s="41"/>
      <c r="SZW1" s="41"/>
      <c r="SZX1" s="41"/>
      <c r="SZY1" s="41"/>
      <c r="SZZ1" s="41"/>
      <c r="TAA1" s="41"/>
      <c r="TAB1" s="41"/>
      <c r="TAC1" s="41"/>
      <c r="TAD1" s="41"/>
      <c r="TAE1" s="41"/>
      <c r="TAF1" s="41"/>
      <c r="TAG1" s="41"/>
      <c r="TAH1" s="41"/>
      <c r="TAI1" s="41"/>
      <c r="TAJ1" s="41"/>
      <c r="TAK1" s="41"/>
      <c r="TAL1" s="41"/>
      <c r="TAM1" s="41"/>
      <c r="TAN1" s="41"/>
      <c r="TAO1" s="41"/>
      <c r="TAP1" s="41"/>
      <c r="TAQ1" s="41"/>
      <c r="TAR1" s="41"/>
      <c r="TAS1" s="41"/>
      <c r="TAT1" s="41"/>
      <c r="TAU1" s="41"/>
      <c r="TAV1" s="41"/>
      <c r="TAW1" s="41"/>
      <c r="TAX1" s="41"/>
      <c r="TAY1" s="41"/>
      <c r="TAZ1" s="41"/>
      <c r="TBA1" s="41"/>
      <c r="TBB1" s="41"/>
      <c r="TBC1" s="41"/>
      <c r="TBD1" s="41"/>
      <c r="TBE1" s="41"/>
      <c r="TBF1" s="41"/>
      <c r="TBG1" s="41"/>
      <c r="TBH1" s="41"/>
      <c r="TBI1" s="41"/>
      <c r="TBJ1" s="41"/>
      <c r="TBK1" s="41"/>
      <c r="TBL1" s="41"/>
      <c r="TBM1" s="41"/>
      <c r="TBN1" s="41"/>
      <c r="TBO1" s="41"/>
      <c r="TBP1" s="41"/>
      <c r="TBQ1" s="41"/>
      <c r="TBR1" s="41"/>
      <c r="TBS1" s="41"/>
      <c r="TBT1" s="41"/>
      <c r="TBU1" s="41"/>
      <c r="TBV1" s="41"/>
      <c r="TBW1" s="41"/>
      <c r="TBX1" s="41"/>
      <c r="TBY1" s="41"/>
      <c r="TBZ1" s="41"/>
      <c r="TCA1" s="41"/>
      <c r="TCB1" s="41"/>
      <c r="TCC1" s="41"/>
      <c r="TCD1" s="41"/>
      <c r="TCE1" s="41"/>
      <c r="TCF1" s="41"/>
      <c r="TCG1" s="41"/>
      <c r="TCH1" s="41"/>
      <c r="TCI1" s="41"/>
      <c r="TCJ1" s="41"/>
      <c r="TCK1" s="41"/>
      <c r="TCL1" s="41"/>
      <c r="TCM1" s="41"/>
      <c r="TCN1" s="41"/>
      <c r="TCO1" s="41"/>
      <c r="TCP1" s="41"/>
      <c r="TCQ1" s="41"/>
      <c r="TCR1" s="41"/>
      <c r="TCS1" s="41"/>
      <c r="TCT1" s="41"/>
      <c r="TCU1" s="41"/>
      <c r="TCV1" s="41"/>
      <c r="TCW1" s="41"/>
      <c r="TCX1" s="41"/>
      <c r="TCY1" s="41"/>
      <c r="TCZ1" s="41"/>
      <c r="TDA1" s="41"/>
      <c r="TDB1" s="41"/>
      <c r="TDC1" s="41"/>
      <c r="TDD1" s="41"/>
      <c r="TDE1" s="41"/>
      <c r="TDF1" s="41"/>
      <c r="TDG1" s="41"/>
      <c r="TDH1" s="41"/>
      <c r="TDI1" s="41"/>
      <c r="TDJ1" s="41"/>
      <c r="TDK1" s="41"/>
      <c r="TDL1" s="41"/>
      <c r="TDM1" s="41"/>
      <c r="TDN1" s="41"/>
      <c r="TDO1" s="41"/>
      <c r="TDP1" s="41"/>
      <c r="TDQ1" s="41"/>
      <c r="TDR1" s="41"/>
      <c r="TDS1" s="41"/>
      <c r="TDT1" s="41"/>
      <c r="TDU1" s="41"/>
      <c r="TDV1" s="41"/>
      <c r="TDW1" s="41"/>
      <c r="TDX1" s="41"/>
      <c r="TDY1" s="41"/>
      <c r="TDZ1" s="41"/>
      <c r="TEA1" s="41"/>
      <c r="TEB1" s="41"/>
      <c r="TEC1" s="41"/>
      <c r="TED1" s="41"/>
      <c r="TEE1" s="41"/>
      <c r="TEF1" s="41"/>
      <c r="TEG1" s="41"/>
      <c r="TEH1" s="41"/>
      <c r="TEI1" s="41"/>
      <c r="TEJ1" s="41"/>
      <c r="TEK1" s="41"/>
      <c r="TEL1" s="41"/>
      <c r="TEM1" s="41"/>
      <c r="TEN1" s="41"/>
      <c r="TEO1" s="41"/>
      <c r="TEP1" s="41"/>
      <c r="TEQ1" s="41"/>
      <c r="TER1" s="41"/>
      <c r="TES1" s="41"/>
      <c r="TET1" s="41"/>
      <c r="TEU1" s="41"/>
      <c r="TEV1" s="41"/>
      <c r="TEW1" s="41"/>
      <c r="TEX1" s="41"/>
      <c r="TEY1" s="41"/>
      <c r="TEZ1" s="41"/>
      <c r="TFA1" s="41"/>
      <c r="TFB1" s="41"/>
      <c r="TFC1" s="41"/>
      <c r="TFD1" s="41"/>
      <c r="TFE1" s="41"/>
      <c r="TFF1" s="41"/>
      <c r="TFG1" s="41"/>
      <c r="TFH1" s="41"/>
      <c r="TFI1" s="41"/>
      <c r="TFJ1" s="41"/>
      <c r="TFK1" s="41"/>
      <c r="TFL1" s="41"/>
      <c r="TFM1" s="41"/>
      <c r="TFN1" s="41"/>
      <c r="TFO1" s="41"/>
      <c r="TFP1" s="41"/>
      <c r="TFQ1" s="41"/>
      <c r="TFR1" s="41"/>
      <c r="TFS1" s="41"/>
      <c r="TFT1" s="41"/>
      <c r="TFU1" s="41"/>
      <c r="TFV1" s="41"/>
      <c r="TFW1" s="41"/>
      <c r="TFX1" s="41"/>
      <c r="TFY1" s="41"/>
      <c r="TFZ1" s="41"/>
      <c r="TGA1" s="41"/>
      <c r="TGB1" s="41"/>
      <c r="TGC1" s="41"/>
      <c r="TGD1" s="41"/>
      <c r="TGE1" s="41"/>
      <c r="TGF1" s="41"/>
      <c r="TGG1" s="41"/>
      <c r="TGH1" s="41"/>
      <c r="TGI1" s="41"/>
      <c r="TGJ1" s="41"/>
      <c r="TGK1" s="41"/>
      <c r="TGL1" s="41"/>
      <c r="TGM1" s="41"/>
      <c r="TGN1" s="41"/>
      <c r="TGO1" s="41"/>
      <c r="TGP1" s="41"/>
      <c r="TGQ1" s="41"/>
      <c r="TGR1" s="41"/>
      <c r="TGS1" s="41"/>
      <c r="TGT1" s="41"/>
      <c r="TGU1" s="41"/>
      <c r="TGV1" s="41"/>
      <c r="TGW1" s="41"/>
      <c r="TGX1" s="41"/>
      <c r="TGY1" s="41"/>
      <c r="TGZ1" s="41"/>
      <c r="THA1" s="41"/>
      <c r="THB1" s="41"/>
      <c r="THC1" s="41"/>
      <c r="THD1" s="41"/>
      <c r="THE1" s="41"/>
      <c r="THF1" s="41"/>
      <c r="THG1" s="41"/>
      <c r="THH1" s="41"/>
      <c r="THI1" s="41"/>
      <c r="THJ1" s="41"/>
      <c r="THK1" s="41"/>
      <c r="THL1" s="41"/>
      <c r="THM1" s="41"/>
      <c r="THN1" s="41"/>
      <c r="THO1" s="41"/>
      <c r="THP1" s="41"/>
      <c r="THQ1" s="41"/>
      <c r="THR1" s="41"/>
      <c r="THS1" s="41"/>
      <c r="THT1" s="41"/>
      <c r="THU1" s="41"/>
      <c r="THV1" s="41"/>
      <c r="THW1" s="41"/>
      <c r="THX1" s="41"/>
      <c r="THY1" s="41"/>
      <c r="THZ1" s="41"/>
      <c r="TIA1" s="41"/>
      <c r="TIB1" s="41"/>
      <c r="TIC1" s="41"/>
      <c r="TID1" s="41"/>
      <c r="TIE1" s="41"/>
      <c r="TIF1" s="41"/>
      <c r="TIG1" s="41"/>
      <c r="TIH1" s="41"/>
      <c r="TII1" s="41"/>
      <c r="TIJ1" s="41"/>
      <c r="TIK1" s="41"/>
      <c r="TIL1" s="41"/>
      <c r="TIM1" s="41"/>
      <c r="TIN1" s="41"/>
      <c r="TIO1" s="41"/>
      <c r="TIP1" s="41"/>
      <c r="TIQ1" s="41"/>
      <c r="TIR1" s="41"/>
      <c r="TIS1" s="41"/>
      <c r="TIT1" s="41"/>
      <c r="TIU1" s="41"/>
      <c r="TIV1" s="41"/>
      <c r="TIW1" s="41"/>
      <c r="TIX1" s="41"/>
      <c r="TIY1" s="41"/>
      <c r="TIZ1" s="41"/>
      <c r="TJA1" s="41"/>
      <c r="TJB1" s="41"/>
      <c r="TJC1" s="41"/>
      <c r="TJD1" s="41"/>
      <c r="TJE1" s="41"/>
      <c r="TJF1" s="41"/>
      <c r="TJG1" s="41"/>
      <c r="TJH1" s="41"/>
      <c r="TJI1" s="41"/>
      <c r="TJJ1" s="41"/>
      <c r="TJK1" s="41"/>
      <c r="TJL1" s="41"/>
      <c r="TJM1" s="41"/>
      <c r="TJN1" s="41"/>
      <c r="TJO1" s="41"/>
      <c r="TJP1" s="41"/>
      <c r="TJQ1" s="41"/>
      <c r="TJR1" s="41"/>
      <c r="TJS1" s="41"/>
      <c r="TJT1" s="41"/>
      <c r="TJU1" s="41"/>
      <c r="TJV1" s="41"/>
      <c r="TJW1" s="41"/>
      <c r="TJX1" s="41"/>
      <c r="TJY1" s="41"/>
      <c r="TJZ1" s="41"/>
      <c r="TKA1" s="41"/>
      <c r="TKB1" s="41"/>
      <c r="TKC1" s="41"/>
      <c r="TKD1" s="41"/>
      <c r="TKE1" s="41"/>
      <c r="TKF1" s="41"/>
      <c r="TKG1" s="41"/>
      <c r="TKH1" s="41"/>
      <c r="TKI1" s="41"/>
      <c r="TKJ1" s="41"/>
      <c r="TKK1" s="41"/>
      <c r="TKL1" s="41"/>
      <c r="TKM1" s="41"/>
      <c r="TKN1" s="41"/>
      <c r="TKO1" s="41"/>
      <c r="TKP1" s="41"/>
      <c r="TKQ1" s="41"/>
      <c r="TKR1" s="41"/>
      <c r="TKS1" s="41"/>
      <c r="TKT1" s="41"/>
      <c r="TKU1" s="41"/>
      <c r="TKV1" s="41"/>
      <c r="TKW1" s="41"/>
      <c r="TKX1" s="41"/>
      <c r="TKY1" s="41"/>
      <c r="TKZ1" s="41"/>
      <c r="TLA1" s="41"/>
      <c r="TLB1" s="41"/>
      <c r="TLC1" s="41"/>
      <c r="TLD1" s="41"/>
      <c r="TLE1" s="41"/>
      <c r="TLF1" s="41"/>
      <c r="TLG1" s="41"/>
      <c r="TLH1" s="41"/>
      <c r="TLI1" s="41"/>
      <c r="TLJ1" s="41"/>
      <c r="TLK1" s="41"/>
      <c r="TLL1" s="41"/>
      <c r="TLM1" s="41"/>
      <c r="TLN1" s="41"/>
      <c r="TLO1" s="41"/>
      <c r="TLP1" s="41"/>
      <c r="TLQ1" s="41"/>
      <c r="TLR1" s="41"/>
      <c r="TLS1" s="41"/>
      <c r="TLT1" s="41"/>
      <c r="TLU1" s="41"/>
      <c r="TLV1" s="41"/>
      <c r="TLW1" s="41"/>
      <c r="TLX1" s="41"/>
      <c r="TLY1" s="41"/>
      <c r="TLZ1" s="41"/>
      <c r="TMA1" s="41"/>
      <c r="TMB1" s="41"/>
      <c r="TMC1" s="41"/>
      <c r="TMD1" s="41"/>
      <c r="TME1" s="41"/>
      <c r="TMF1" s="41"/>
      <c r="TMG1" s="41"/>
      <c r="TMH1" s="41"/>
      <c r="TMI1" s="41"/>
      <c r="TMJ1" s="41"/>
      <c r="TMK1" s="41"/>
      <c r="TML1" s="41"/>
      <c r="TMM1" s="41"/>
      <c r="TMN1" s="41"/>
      <c r="TMO1" s="41"/>
      <c r="TMP1" s="41"/>
      <c r="TMQ1" s="41"/>
      <c r="TMR1" s="41"/>
      <c r="TMS1" s="41"/>
      <c r="TMT1" s="41"/>
      <c r="TMU1" s="41"/>
      <c r="TMV1" s="41"/>
      <c r="TMW1" s="41"/>
      <c r="TMX1" s="41"/>
      <c r="TMY1" s="41"/>
      <c r="TMZ1" s="41"/>
      <c r="TNA1" s="41"/>
      <c r="TNB1" s="41"/>
      <c r="TNC1" s="41"/>
      <c r="TND1" s="41"/>
      <c r="TNE1" s="41"/>
      <c r="TNF1" s="41"/>
      <c r="TNG1" s="41"/>
      <c r="TNH1" s="41"/>
      <c r="TNI1" s="41"/>
      <c r="TNJ1" s="41"/>
      <c r="TNK1" s="41"/>
      <c r="TNL1" s="41"/>
      <c r="TNM1" s="41"/>
      <c r="TNN1" s="41"/>
      <c r="TNO1" s="41"/>
      <c r="TNP1" s="41"/>
      <c r="TNQ1" s="41"/>
      <c r="TNR1" s="41"/>
      <c r="TNS1" s="41"/>
      <c r="TNT1" s="41"/>
      <c r="TNU1" s="41"/>
      <c r="TNV1" s="41"/>
      <c r="TNW1" s="41"/>
      <c r="TNX1" s="41"/>
      <c r="TNY1" s="41"/>
      <c r="TNZ1" s="41"/>
      <c r="TOA1" s="41"/>
      <c r="TOB1" s="41"/>
      <c r="TOC1" s="41"/>
      <c r="TOD1" s="41"/>
      <c r="TOE1" s="41"/>
      <c r="TOF1" s="41"/>
      <c r="TOG1" s="41"/>
      <c r="TOH1" s="41"/>
      <c r="TOI1" s="41"/>
      <c r="TOJ1" s="41"/>
      <c r="TOK1" s="41"/>
      <c r="TOL1" s="41"/>
      <c r="TOM1" s="41"/>
      <c r="TON1" s="41"/>
      <c r="TOO1" s="41"/>
      <c r="TOP1" s="41"/>
      <c r="TOQ1" s="41"/>
      <c r="TOR1" s="41"/>
      <c r="TOS1" s="41"/>
      <c r="TOT1" s="41"/>
      <c r="TOU1" s="41"/>
      <c r="TOV1" s="41"/>
      <c r="TOW1" s="41"/>
      <c r="TOX1" s="41"/>
      <c r="TOY1" s="41"/>
      <c r="TOZ1" s="41"/>
      <c r="TPA1" s="41"/>
      <c r="TPB1" s="41"/>
      <c r="TPC1" s="41"/>
      <c r="TPD1" s="41"/>
      <c r="TPE1" s="41"/>
      <c r="TPF1" s="41"/>
      <c r="TPG1" s="41"/>
      <c r="TPH1" s="41"/>
      <c r="TPI1" s="41"/>
      <c r="TPJ1" s="41"/>
      <c r="TPK1" s="41"/>
      <c r="TPL1" s="41"/>
      <c r="TPM1" s="41"/>
      <c r="TPN1" s="41"/>
      <c r="TPO1" s="41"/>
      <c r="TPP1" s="41"/>
      <c r="TPQ1" s="41"/>
      <c r="TPR1" s="41"/>
      <c r="TPS1" s="41"/>
      <c r="TPT1" s="41"/>
      <c r="TPU1" s="41"/>
      <c r="TPV1" s="41"/>
      <c r="TPW1" s="41"/>
      <c r="TPX1" s="41"/>
      <c r="TPY1" s="41"/>
      <c r="TPZ1" s="41"/>
      <c r="TQA1" s="41"/>
      <c r="TQB1" s="41"/>
      <c r="TQC1" s="41"/>
      <c r="TQD1" s="41"/>
      <c r="TQE1" s="41"/>
      <c r="TQF1" s="41"/>
      <c r="TQG1" s="41"/>
      <c r="TQH1" s="41"/>
      <c r="TQI1" s="41"/>
      <c r="TQJ1" s="41"/>
      <c r="TQK1" s="41"/>
      <c r="TQL1" s="41"/>
      <c r="TQM1" s="41"/>
      <c r="TQN1" s="41"/>
      <c r="TQO1" s="41"/>
      <c r="TQP1" s="41"/>
      <c r="TQQ1" s="41"/>
      <c r="TQR1" s="41"/>
      <c r="TQS1" s="41"/>
      <c r="TQT1" s="41"/>
      <c r="TQU1" s="41"/>
      <c r="TQV1" s="41"/>
      <c r="TQW1" s="41"/>
      <c r="TQX1" s="41"/>
      <c r="TQY1" s="41"/>
      <c r="TQZ1" s="41"/>
      <c r="TRA1" s="41"/>
      <c r="TRB1" s="41"/>
      <c r="TRC1" s="41"/>
      <c r="TRD1" s="41"/>
      <c r="TRE1" s="41"/>
      <c r="TRF1" s="41"/>
      <c r="TRG1" s="41"/>
      <c r="TRH1" s="41"/>
      <c r="TRI1" s="41"/>
      <c r="TRJ1" s="41"/>
      <c r="TRK1" s="41"/>
      <c r="TRL1" s="41"/>
      <c r="TRM1" s="41"/>
      <c r="TRN1" s="41"/>
      <c r="TRO1" s="41"/>
      <c r="TRP1" s="41"/>
      <c r="TRQ1" s="41"/>
      <c r="TRR1" s="41"/>
      <c r="TRS1" s="41"/>
      <c r="TRT1" s="41"/>
      <c r="TRU1" s="41"/>
      <c r="TRV1" s="41"/>
      <c r="TRW1" s="41"/>
      <c r="TRX1" s="41"/>
      <c r="TRY1" s="41"/>
      <c r="TRZ1" s="41"/>
      <c r="TSA1" s="41"/>
      <c r="TSB1" s="41"/>
      <c r="TSC1" s="41"/>
      <c r="TSD1" s="41"/>
      <c r="TSE1" s="41"/>
      <c r="TSF1" s="41"/>
      <c r="TSG1" s="41"/>
      <c r="TSH1" s="41"/>
      <c r="TSI1" s="41"/>
      <c r="TSJ1" s="41"/>
      <c r="TSK1" s="41"/>
      <c r="TSL1" s="41"/>
      <c r="TSM1" s="41"/>
      <c r="TSN1" s="41"/>
      <c r="TSO1" s="41"/>
      <c r="TSP1" s="41"/>
      <c r="TSQ1" s="41"/>
      <c r="TSR1" s="41"/>
      <c r="TSS1" s="41"/>
      <c r="TST1" s="41"/>
      <c r="TSU1" s="41"/>
      <c r="TSV1" s="41"/>
      <c r="TSW1" s="41"/>
      <c r="TSX1" s="41"/>
      <c r="TSY1" s="41"/>
      <c r="TSZ1" s="41"/>
      <c r="TTA1" s="41"/>
      <c r="TTB1" s="41"/>
      <c r="TTC1" s="41"/>
      <c r="TTD1" s="41"/>
      <c r="TTE1" s="41"/>
      <c r="TTF1" s="41"/>
      <c r="TTG1" s="41"/>
      <c r="TTH1" s="41"/>
      <c r="TTI1" s="41"/>
      <c r="TTJ1" s="41"/>
      <c r="TTK1" s="41"/>
      <c r="TTL1" s="41"/>
      <c r="TTM1" s="41"/>
      <c r="TTN1" s="41"/>
      <c r="TTO1" s="41"/>
      <c r="TTP1" s="41"/>
      <c r="TTQ1" s="41"/>
      <c r="TTR1" s="41"/>
      <c r="TTS1" s="41"/>
      <c r="TTT1" s="41"/>
      <c r="TTU1" s="41"/>
      <c r="TTV1" s="41"/>
      <c r="TTW1" s="41"/>
      <c r="TTX1" s="41"/>
      <c r="TTY1" s="41"/>
      <c r="TTZ1" s="41"/>
      <c r="TUA1" s="41"/>
      <c r="TUB1" s="41"/>
      <c r="TUC1" s="41"/>
      <c r="TUD1" s="41"/>
      <c r="TUE1" s="41"/>
      <c r="TUF1" s="41"/>
      <c r="TUG1" s="41"/>
      <c r="TUH1" s="41"/>
      <c r="TUI1" s="41"/>
      <c r="TUJ1" s="41"/>
      <c r="TUK1" s="41"/>
      <c r="TUL1" s="41"/>
      <c r="TUM1" s="41"/>
      <c r="TUN1" s="41"/>
      <c r="TUO1" s="41"/>
      <c r="TUP1" s="41"/>
      <c r="TUQ1" s="41"/>
      <c r="TUR1" s="41"/>
      <c r="TUS1" s="41"/>
      <c r="TUT1" s="41"/>
      <c r="TUU1" s="41"/>
      <c r="TUV1" s="41"/>
      <c r="TUW1" s="41"/>
      <c r="TUX1" s="41"/>
      <c r="TUY1" s="41"/>
      <c r="TUZ1" s="41"/>
      <c r="TVA1" s="41"/>
      <c r="TVB1" s="41"/>
      <c r="TVC1" s="41"/>
      <c r="TVD1" s="41"/>
      <c r="TVE1" s="41"/>
      <c r="TVF1" s="41"/>
      <c r="TVG1" s="41"/>
      <c r="TVH1" s="41"/>
      <c r="TVI1" s="41"/>
      <c r="TVJ1" s="41"/>
      <c r="TVK1" s="41"/>
      <c r="TVL1" s="41"/>
      <c r="TVM1" s="41"/>
      <c r="TVN1" s="41"/>
      <c r="TVO1" s="41"/>
      <c r="TVP1" s="41"/>
      <c r="TVQ1" s="41"/>
      <c r="TVR1" s="41"/>
      <c r="TVS1" s="41"/>
      <c r="TVT1" s="41"/>
      <c r="TVU1" s="41"/>
      <c r="TVV1" s="41"/>
      <c r="TVW1" s="41"/>
      <c r="TVX1" s="41"/>
      <c r="TVY1" s="41"/>
      <c r="TVZ1" s="41"/>
      <c r="TWA1" s="41"/>
      <c r="TWB1" s="41"/>
      <c r="TWC1" s="41"/>
      <c r="TWD1" s="41"/>
      <c r="TWE1" s="41"/>
      <c r="TWF1" s="41"/>
      <c r="TWG1" s="41"/>
      <c r="TWH1" s="41"/>
      <c r="TWI1" s="41"/>
      <c r="TWJ1" s="41"/>
      <c r="TWK1" s="41"/>
      <c r="TWL1" s="41"/>
      <c r="TWM1" s="41"/>
      <c r="TWN1" s="41"/>
      <c r="TWO1" s="41"/>
      <c r="TWP1" s="41"/>
      <c r="TWQ1" s="41"/>
      <c r="TWR1" s="41"/>
      <c r="TWS1" s="41"/>
      <c r="TWT1" s="41"/>
      <c r="TWU1" s="41"/>
      <c r="TWV1" s="41"/>
      <c r="TWW1" s="41"/>
      <c r="TWX1" s="41"/>
      <c r="TWY1" s="41"/>
      <c r="TWZ1" s="41"/>
      <c r="TXA1" s="41"/>
      <c r="TXB1" s="41"/>
      <c r="TXC1" s="41"/>
      <c r="TXD1" s="41"/>
      <c r="TXE1" s="41"/>
      <c r="TXF1" s="41"/>
      <c r="TXG1" s="41"/>
      <c r="TXH1" s="41"/>
      <c r="TXI1" s="41"/>
      <c r="TXJ1" s="41"/>
      <c r="TXK1" s="41"/>
      <c r="TXL1" s="41"/>
      <c r="TXM1" s="41"/>
      <c r="TXN1" s="41"/>
      <c r="TXO1" s="41"/>
      <c r="TXP1" s="41"/>
      <c r="TXQ1" s="41"/>
      <c r="TXR1" s="41"/>
      <c r="TXS1" s="41"/>
      <c r="TXT1" s="41"/>
      <c r="TXU1" s="41"/>
      <c r="TXV1" s="41"/>
      <c r="TXW1" s="41"/>
      <c r="TXX1" s="41"/>
      <c r="TXY1" s="41"/>
      <c r="TXZ1" s="41"/>
      <c r="TYA1" s="41"/>
      <c r="TYB1" s="41"/>
      <c r="TYC1" s="41"/>
      <c r="TYD1" s="41"/>
      <c r="TYE1" s="41"/>
      <c r="TYF1" s="41"/>
      <c r="TYG1" s="41"/>
      <c r="TYH1" s="41"/>
      <c r="TYI1" s="41"/>
      <c r="TYJ1" s="41"/>
      <c r="TYK1" s="41"/>
      <c r="TYL1" s="41"/>
      <c r="TYM1" s="41"/>
      <c r="TYN1" s="41"/>
      <c r="TYO1" s="41"/>
      <c r="TYP1" s="41"/>
      <c r="TYQ1" s="41"/>
      <c r="TYR1" s="41"/>
      <c r="TYS1" s="41"/>
      <c r="TYT1" s="41"/>
      <c r="TYU1" s="41"/>
      <c r="TYV1" s="41"/>
      <c r="TYW1" s="41"/>
      <c r="TYX1" s="41"/>
      <c r="TYY1" s="41"/>
      <c r="TYZ1" s="41"/>
      <c r="TZA1" s="41"/>
      <c r="TZB1" s="41"/>
      <c r="TZC1" s="41"/>
      <c r="TZD1" s="41"/>
      <c r="TZE1" s="41"/>
      <c r="TZF1" s="41"/>
      <c r="TZG1" s="41"/>
      <c r="TZH1" s="41"/>
      <c r="TZI1" s="41"/>
      <c r="TZJ1" s="41"/>
      <c r="TZK1" s="41"/>
      <c r="TZL1" s="41"/>
      <c r="TZM1" s="41"/>
      <c r="TZN1" s="41"/>
      <c r="TZO1" s="41"/>
      <c r="TZP1" s="41"/>
      <c r="TZQ1" s="41"/>
      <c r="TZR1" s="41"/>
      <c r="TZS1" s="41"/>
      <c r="TZT1" s="41"/>
      <c r="TZU1" s="41"/>
      <c r="TZV1" s="41"/>
      <c r="TZW1" s="41"/>
      <c r="TZX1" s="41"/>
      <c r="TZY1" s="41"/>
      <c r="TZZ1" s="41"/>
      <c r="UAA1" s="41"/>
      <c r="UAB1" s="41"/>
      <c r="UAC1" s="41"/>
      <c r="UAD1" s="41"/>
      <c r="UAE1" s="41"/>
      <c r="UAF1" s="41"/>
      <c r="UAG1" s="41"/>
      <c r="UAH1" s="41"/>
      <c r="UAI1" s="41"/>
      <c r="UAJ1" s="41"/>
      <c r="UAK1" s="41"/>
      <c r="UAL1" s="41"/>
      <c r="UAM1" s="41"/>
      <c r="UAN1" s="41"/>
      <c r="UAO1" s="41"/>
      <c r="UAP1" s="41"/>
      <c r="UAQ1" s="41"/>
      <c r="UAR1" s="41"/>
      <c r="UAS1" s="41"/>
      <c r="UAT1" s="41"/>
      <c r="UAU1" s="41"/>
      <c r="UAV1" s="41"/>
      <c r="UAW1" s="41"/>
      <c r="UAX1" s="41"/>
      <c r="UAY1" s="41"/>
      <c r="UAZ1" s="41"/>
      <c r="UBA1" s="41"/>
      <c r="UBB1" s="41"/>
      <c r="UBC1" s="41"/>
      <c r="UBD1" s="41"/>
      <c r="UBE1" s="41"/>
      <c r="UBF1" s="41"/>
      <c r="UBG1" s="41"/>
      <c r="UBH1" s="41"/>
      <c r="UBI1" s="41"/>
      <c r="UBJ1" s="41"/>
      <c r="UBK1" s="41"/>
      <c r="UBL1" s="41"/>
      <c r="UBM1" s="41"/>
      <c r="UBN1" s="41"/>
      <c r="UBO1" s="41"/>
      <c r="UBP1" s="41"/>
      <c r="UBQ1" s="41"/>
      <c r="UBR1" s="41"/>
      <c r="UBS1" s="41"/>
      <c r="UBT1" s="41"/>
      <c r="UBU1" s="41"/>
      <c r="UBV1" s="41"/>
      <c r="UBW1" s="41"/>
      <c r="UBX1" s="41"/>
      <c r="UBY1" s="41"/>
      <c r="UBZ1" s="41"/>
      <c r="UCA1" s="41"/>
      <c r="UCB1" s="41"/>
      <c r="UCC1" s="41"/>
      <c r="UCD1" s="41"/>
      <c r="UCE1" s="41"/>
      <c r="UCF1" s="41"/>
      <c r="UCG1" s="41"/>
      <c r="UCH1" s="41"/>
      <c r="UCI1" s="41"/>
      <c r="UCJ1" s="41"/>
      <c r="UCK1" s="41"/>
      <c r="UCL1" s="41"/>
      <c r="UCM1" s="41"/>
      <c r="UCN1" s="41"/>
      <c r="UCO1" s="41"/>
      <c r="UCP1" s="41"/>
      <c r="UCQ1" s="41"/>
      <c r="UCR1" s="41"/>
      <c r="UCS1" s="41"/>
      <c r="UCT1" s="41"/>
      <c r="UCU1" s="41"/>
      <c r="UCV1" s="41"/>
      <c r="UCW1" s="41"/>
      <c r="UCX1" s="41"/>
      <c r="UCY1" s="41"/>
      <c r="UCZ1" s="41"/>
      <c r="UDA1" s="41"/>
      <c r="UDB1" s="41"/>
      <c r="UDC1" s="41"/>
      <c r="UDD1" s="41"/>
      <c r="UDE1" s="41"/>
      <c r="UDF1" s="41"/>
      <c r="UDG1" s="41"/>
      <c r="UDH1" s="41"/>
      <c r="UDI1" s="41"/>
      <c r="UDJ1" s="41"/>
      <c r="UDK1" s="41"/>
      <c r="UDL1" s="41"/>
      <c r="UDM1" s="41"/>
      <c r="UDN1" s="41"/>
      <c r="UDO1" s="41"/>
      <c r="UDP1" s="41"/>
      <c r="UDQ1" s="41"/>
      <c r="UDR1" s="41"/>
      <c r="UDS1" s="41"/>
      <c r="UDT1" s="41"/>
      <c r="UDU1" s="41"/>
      <c r="UDV1" s="41"/>
      <c r="UDW1" s="41"/>
      <c r="UDX1" s="41"/>
      <c r="UDY1" s="41"/>
      <c r="UDZ1" s="41"/>
      <c r="UEA1" s="41"/>
      <c r="UEB1" s="41"/>
      <c r="UEC1" s="41"/>
      <c r="UED1" s="41"/>
      <c r="UEE1" s="41"/>
      <c r="UEF1" s="41"/>
      <c r="UEG1" s="41"/>
      <c r="UEH1" s="41"/>
      <c r="UEI1" s="41"/>
      <c r="UEJ1" s="41"/>
      <c r="UEK1" s="41"/>
      <c r="UEL1" s="41"/>
      <c r="UEM1" s="41"/>
      <c r="UEN1" s="41"/>
      <c r="UEO1" s="41"/>
      <c r="UEP1" s="41"/>
      <c r="UEQ1" s="41"/>
      <c r="UER1" s="41"/>
      <c r="UES1" s="41"/>
      <c r="UET1" s="41"/>
      <c r="UEU1" s="41"/>
      <c r="UEV1" s="41"/>
      <c r="UEW1" s="41"/>
      <c r="UEX1" s="41"/>
      <c r="UEY1" s="41"/>
      <c r="UEZ1" s="41"/>
      <c r="UFA1" s="41"/>
      <c r="UFB1" s="41"/>
      <c r="UFC1" s="41"/>
      <c r="UFD1" s="41"/>
      <c r="UFE1" s="41"/>
      <c r="UFF1" s="41"/>
      <c r="UFG1" s="41"/>
      <c r="UFH1" s="41"/>
      <c r="UFI1" s="41"/>
      <c r="UFJ1" s="41"/>
      <c r="UFK1" s="41"/>
      <c r="UFL1" s="41"/>
      <c r="UFM1" s="41"/>
      <c r="UFN1" s="41"/>
      <c r="UFO1" s="41"/>
      <c r="UFP1" s="41"/>
      <c r="UFQ1" s="41"/>
      <c r="UFR1" s="41"/>
      <c r="UFS1" s="41"/>
      <c r="UFT1" s="41"/>
      <c r="UFU1" s="41"/>
      <c r="UFV1" s="41"/>
      <c r="UFW1" s="41"/>
      <c r="UFX1" s="41"/>
      <c r="UFY1" s="41"/>
      <c r="UFZ1" s="41"/>
      <c r="UGA1" s="41"/>
      <c r="UGB1" s="41"/>
      <c r="UGC1" s="41"/>
      <c r="UGD1" s="41"/>
      <c r="UGE1" s="41"/>
      <c r="UGF1" s="41"/>
      <c r="UGG1" s="41"/>
      <c r="UGH1" s="41"/>
      <c r="UGI1" s="41"/>
      <c r="UGJ1" s="41"/>
      <c r="UGK1" s="41"/>
      <c r="UGL1" s="41"/>
      <c r="UGM1" s="41"/>
      <c r="UGN1" s="41"/>
      <c r="UGO1" s="41"/>
      <c r="UGP1" s="41"/>
      <c r="UGQ1" s="41"/>
      <c r="UGR1" s="41"/>
      <c r="UGS1" s="41"/>
      <c r="UGT1" s="41"/>
      <c r="UGU1" s="41"/>
      <c r="UGV1" s="41"/>
      <c r="UGW1" s="41"/>
      <c r="UGX1" s="41"/>
      <c r="UGY1" s="41"/>
      <c r="UGZ1" s="41"/>
      <c r="UHA1" s="41"/>
      <c r="UHB1" s="41"/>
      <c r="UHC1" s="41"/>
      <c r="UHD1" s="41"/>
      <c r="UHE1" s="41"/>
      <c r="UHF1" s="41"/>
      <c r="UHG1" s="41"/>
      <c r="UHH1" s="41"/>
      <c r="UHI1" s="41"/>
      <c r="UHJ1" s="41"/>
      <c r="UHK1" s="41"/>
      <c r="UHL1" s="41"/>
      <c r="UHM1" s="41"/>
      <c r="UHN1" s="41"/>
      <c r="UHO1" s="41"/>
      <c r="UHP1" s="41"/>
      <c r="UHQ1" s="41"/>
      <c r="UHR1" s="41"/>
      <c r="UHS1" s="41"/>
      <c r="UHT1" s="41"/>
      <c r="UHU1" s="41"/>
      <c r="UHV1" s="41"/>
      <c r="UHW1" s="41"/>
      <c r="UHX1" s="41"/>
      <c r="UHY1" s="41"/>
      <c r="UHZ1" s="41"/>
      <c r="UIA1" s="41"/>
      <c r="UIB1" s="41"/>
      <c r="UIC1" s="41"/>
      <c r="UID1" s="41"/>
      <c r="UIE1" s="41"/>
      <c r="UIF1" s="41"/>
      <c r="UIG1" s="41"/>
      <c r="UIH1" s="41"/>
      <c r="UII1" s="41"/>
      <c r="UIJ1" s="41"/>
      <c r="UIK1" s="41"/>
      <c r="UIL1" s="41"/>
      <c r="UIM1" s="41"/>
      <c r="UIN1" s="41"/>
      <c r="UIO1" s="41"/>
      <c r="UIP1" s="41"/>
      <c r="UIQ1" s="41"/>
      <c r="UIR1" s="41"/>
      <c r="UIS1" s="41"/>
      <c r="UIT1" s="41"/>
      <c r="UIU1" s="41"/>
      <c r="UIV1" s="41"/>
      <c r="UIW1" s="41"/>
      <c r="UIX1" s="41"/>
      <c r="UIY1" s="41"/>
      <c r="UIZ1" s="41"/>
      <c r="UJA1" s="41"/>
      <c r="UJB1" s="41"/>
      <c r="UJC1" s="41"/>
      <c r="UJD1" s="41"/>
      <c r="UJE1" s="41"/>
      <c r="UJF1" s="41"/>
      <c r="UJG1" s="41"/>
      <c r="UJH1" s="41"/>
      <c r="UJI1" s="41"/>
      <c r="UJJ1" s="41"/>
      <c r="UJK1" s="41"/>
      <c r="UJL1" s="41"/>
      <c r="UJM1" s="41"/>
      <c r="UJN1" s="41"/>
      <c r="UJO1" s="41"/>
      <c r="UJP1" s="41"/>
      <c r="UJQ1" s="41"/>
      <c r="UJR1" s="41"/>
      <c r="UJS1" s="41"/>
      <c r="UJT1" s="41"/>
      <c r="UJU1" s="41"/>
      <c r="UJV1" s="41"/>
      <c r="UJW1" s="41"/>
      <c r="UJX1" s="41"/>
      <c r="UJY1" s="41"/>
      <c r="UJZ1" s="41"/>
      <c r="UKA1" s="41"/>
      <c r="UKB1" s="41"/>
      <c r="UKC1" s="41"/>
      <c r="UKD1" s="41"/>
      <c r="UKE1" s="41"/>
      <c r="UKF1" s="41"/>
      <c r="UKG1" s="41"/>
      <c r="UKH1" s="41"/>
      <c r="UKI1" s="41"/>
      <c r="UKJ1" s="41"/>
      <c r="UKK1" s="41"/>
      <c r="UKL1" s="41"/>
      <c r="UKM1" s="41"/>
      <c r="UKN1" s="41"/>
      <c r="UKO1" s="41"/>
      <c r="UKP1" s="41"/>
      <c r="UKQ1" s="41"/>
      <c r="UKR1" s="41"/>
      <c r="UKS1" s="41"/>
      <c r="UKT1" s="41"/>
      <c r="UKU1" s="41"/>
      <c r="UKV1" s="41"/>
      <c r="UKW1" s="41"/>
      <c r="UKX1" s="41"/>
      <c r="UKY1" s="41"/>
      <c r="UKZ1" s="41"/>
      <c r="ULA1" s="41"/>
      <c r="ULB1" s="41"/>
      <c r="ULC1" s="41"/>
      <c r="ULD1" s="41"/>
      <c r="ULE1" s="41"/>
      <c r="ULF1" s="41"/>
      <c r="ULG1" s="41"/>
      <c r="ULH1" s="41"/>
      <c r="ULI1" s="41"/>
      <c r="ULJ1" s="41"/>
      <c r="ULK1" s="41"/>
      <c r="ULL1" s="41"/>
      <c r="ULM1" s="41"/>
      <c r="ULN1" s="41"/>
      <c r="ULO1" s="41"/>
      <c r="ULP1" s="41"/>
      <c r="ULQ1" s="41"/>
      <c r="ULR1" s="41"/>
      <c r="ULS1" s="41"/>
      <c r="ULT1" s="41"/>
      <c r="ULU1" s="41"/>
      <c r="ULV1" s="41"/>
      <c r="ULW1" s="41"/>
      <c r="ULX1" s="41"/>
      <c r="ULY1" s="41"/>
      <c r="ULZ1" s="41"/>
      <c r="UMA1" s="41"/>
      <c r="UMB1" s="41"/>
      <c r="UMC1" s="41"/>
      <c r="UMD1" s="41"/>
      <c r="UME1" s="41"/>
      <c r="UMF1" s="41"/>
      <c r="UMG1" s="41"/>
      <c r="UMH1" s="41"/>
      <c r="UMI1" s="41"/>
      <c r="UMJ1" s="41"/>
      <c r="UMK1" s="41"/>
      <c r="UML1" s="41"/>
      <c r="UMM1" s="41"/>
      <c r="UMN1" s="41"/>
      <c r="UMO1" s="41"/>
      <c r="UMP1" s="41"/>
      <c r="UMQ1" s="41"/>
      <c r="UMR1" s="41"/>
      <c r="UMS1" s="41"/>
      <c r="UMT1" s="41"/>
      <c r="UMU1" s="41"/>
      <c r="UMV1" s="41"/>
      <c r="UMW1" s="41"/>
      <c r="UMX1" s="41"/>
      <c r="UMY1" s="41"/>
      <c r="UMZ1" s="41"/>
      <c r="UNA1" s="41"/>
      <c r="UNB1" s="41"/>
      <c r="UNC1" s="41"/>
      <c r="UND1" s="41"/>
      <c r="UNE1" s="41"/>
      <c r="UNF1" s="41"/>
      <c r="UNG1" s="41"/>
      <c r="UNH1" s="41"/>
      <c r="UNI1" s="41"/>
      <c r="UNJ1" s="41"/>
      <c r="UNK1" s="41"/>
      <c r="UNL1" s="41"/>
      <c r="UNM1" s="41"/>
      <c r="UNN1" s="41"/>
      <c r="UNO1" s="41"/>
      <c r="UNP1" s="41"/>
      <c r="UNQ1" s="41"/>
      <c r="UNR1" s="41"/>
      <c r="UNS1" s="41"/>
      <c r="UNT1" s="41"/>
      <c r="UNU1" s="41"/>
      <c r="UNV1" s="41"/>
      <c r="UNW1" s="41"/>
      <c r="UNX1" s="41"/>
      <c r="UNY1" s="41"/>
      <c r="UNZ1" s="41"/>
      <c r="UOA1" s="41"/>
      <c r="UOB1" s="41"/>
      <c r="UOC1" s="41"/>
      <c r="UOD1" s="41"/>
      <c r="UOE1" s="41"/>
      <c r="UOF1" s="41"/>
      <c r="UOG1" s="41"/>
      <c r="UOH1" s="41"/>
      <c r="UOI1" s="41"/>
      <c r="UOJ1" s="41"/>
      <c r="UOK1" s="41"/>
      <c r="UOL1" s="41"/>
      <c r="UOM1" s="41"/>
      <c r="UON1" s="41"/>
      <c r="UOO1" s="41"/>
      <c r="UOP1" s="41"/>
      <c r="UOQ1" s="41"/>
      <c r="UOR1" s="41"/>
      <c r="UOS1" s="41"/>
      <c r="UOT1" s="41"/>
      <c r="UOU1" s="41"/>
      <c r="UOV1" s="41"/>
      <c r="UOW1" s="41"/>
      <c r="UOX1" s="41"/>
      <c r="UOY1" s="41"/>
      <c r="UOZ1" s="41"/>
      <c r="UPA1" s="41"/>
      <c r="UPB1" s="41"/>
      <c r="UPC1" s="41"/>
      <c r="UPD1" s="41"/>
      <c r="UPE1" s="41"/>
      <c r="UPF1" s="41"/>
      <c r="UPG1" s="41"/>
      <c r="UPH1" s="41"/>
      <c r="UPI1" s="41"/>
      <c r="UPJ1" s="41"/>
      <c r="UPK1" s="41"/>
      <c r="UPL1" s="41"/>
      <c r="UPM1" s="41"/>
      <c r="UPN1" s="41"/>
      <c r="UPO1" s="41"/>
      <c r="UPP1" s="41"/>
      <c r="UPQ1" s="41"/>
      <c r="UPR1" s="41"/>
      <c r="UPS1" s="41"/>
      <c r="UPT1" s="41"/>
      <c r="UPU1" s="41"/>
      <c r="UPV1" s="41"/>
      <c r="UPW1" s="41"/>
      <c r="UPX1" s="41"/>
      <c r="UPY1" s="41"/>
      <c r="UPZ1" s="41"/>
      <c r="UQA1" s="41"/>
      <c r="UQB1" s="41"/>
      <c r="UQC1" s="41"/>
      <c r="UQD1" s="41"/>
      <c r="UQE1" s="41"/>
      <c r="UQF1" s="41"/>
      <c r="UQG1" s="41"/>
      <c r="UQH1" s="41"/>
      <c r="UQI1" s="41"/>
      <c r="UQJ1" s="41"/>
      <c r="UQK1" s="41"/>
      <c r="UQL1" s="41"/>
      <c r="UQM1" s="41"/>
      <c r="UQN1" s="41"/>
      <c r="UQO1" s="41"/>
      <c r="UQP1" s="41"/>
      <c r="UQQ1" s="41"/>
      <c r="UQR1" s="41"/>
      <c r="UQS1" s="41"/>
      <c r="UQT1" s="41"/>
      <c r="UQU1" s="41"/>
      <c r="UQV1" s="41"/>
      <c r="UQW1" s="41"/>
      <c r="UQX1" s="41"/>
      <c r="UQY1" s="41"/>
      <c r="UQZ1" s="41"/>
      <c r="URA1" s="41"/>
      <c r="URB1" s="41"/>
      <c r="URC1" s="41"/>
      <c r="URD1" s="41"/>
      <c r="URE1" s="41"/>
      <c r="URF1" s="41"/>
      <c r="URG1" s="41"/>
      <c r="URH1" s="41"/>
      <c r="URI1" s="41"/>
      <c r="URJ1" s="41"/>
      <c r="URK1" s="41"/>
      <c r="URL1" s="41"/>
      <c r="URM1" s="41"/>
      <c r="URN1" s="41"/>
      <c r="URO1" s="41"/>
      <c r="URP1" s="41"/>
      <c r="URQ1" s="41"/>
      <c r="URR1" s="41"/>
      <c r="URS1" s="41"/>
      <c r="URT1" s="41"/>
      <c r="URU1" s="41"/>
      <c r="URV1" s="41"/>
      <c r="URW1" s="41"/>
      <c r="URX1" s="41"/>
      <c r="URY1" s="41"/>
      <c r="URZ1" s="41"/>
      <c r="USA1" s="41"/>
      <c r="USB1" s="41"/>
      <c r="USC1" s="41"/>
      <c r="USD1" s="41"/>
      <c r="USE1" s="41"/>
      <c r="USF1" s="41"/>
      <c r="USG1" s="41"/>
      <c r="USH1" s="41"/>
      <c r="USI1" s="41"/>
      <c r="USJ1" s="41"/>
      <c r="USK1" s="41"/>
      <c r="USL1" s="41"/>
      <c r="USM1" s="41"/>
      <c r="USN1" s="41"/>
      <c r="USO1" s="41"/>
      <c r="USP1" s="41"/>
      <c r="USQ1" s="41"/>
      <c r="USR1" s="41"/>
      <c r="USS1" s="41"/>
      <c r="UST1" s="41"/>
      <c r="USU1" s="41"/>
      <c r="USV1" s="41"/>
      <c r="USW1" s="41"/>
      <c r="USX1" s="41"/>
      <c r="USY1" s="41"/>
      <c r="USZ1" s="41"/>
      <c r="UTA1" s="41"/>
      <c r="UTB1" s="41"/>
      <c r="UTC1" s="41"/>
      <c r="UTD1" s="41"/>
      <c r="UTE1" s="41"/>
      <c r="UTF1" s="41"/>
      <c r="UTG1" s="41"/>
      <c r="UTH1" s="41"/>
      <c r="UTI1" s="41"/>
      <c r="UTJ1" s="41"/>
      <c r="UTK1" s="41"/>
      <c r="UTL1" s="41"/>
      <c r="UTM1" s="41"/>
      <c r="UTN1" s="41"/>
      <c r="UTO1" s="41"/>
      <c r="UTP1" s="41"/>
      <c r="UTQ1" s="41"/>
      <c r="UTR1" s="41"/>
      <c r="UTS1" s="41"/>
      <c r="UTT1" s="41"/>
      <c r="UTU1" s="41"/>
      <c r="UTV1" s="41"/>
      <c r="UTW1" s="41"/>
      <c r="UTX1" s="41"/>
      <c r="UTY1" s="41"/>
      <c r="UTZ1" s="41"/>
      <c r="UUA1" s="41"/>
      <c r="UUB1" s="41"/>
      <c r="UUC1" s="41"/>
      <c r="UUD1" s="41"/>
      <c r="UUE1" s="41"/>
      <c r="UUF1" s="41"/>
      <c r="UUG1" s="41"/>
      <c r="UUH1" s="41"/>
      <c r="UUI1" s="41"/>
      <c r="UUJ1" s="41"/>
      <c r="UUK1" s="41"/>
      <c r="UUL1" s="41"/>
      <c r="UUM1" s="41"/>
      <c r="UUN1" s="41"/>
      <c r="UUO1" s="41"/>
      <c r="UUP1" s="41"/>
      <c r="UUQ1" s="41"/>
      <c r="UUR1" s="41"/>
      <c r="UUS1" s="41"/>
      <c r="UUT1" s="41"/>
      <c r="UUU1" s="41"/>
      <c r="UUV1" s="41"/>
      <c r="UUW1" s="41"/>
      <c r="UUX1" s="41"/>
      <c r="UUY1" s="41"/>
      <c r="UUZ1" s="41"/>
      <c r="UVA1" s="41"/>
      <c r="UVB1" s="41"/>
      <c r="UVC1" s="41"/>
      <c r="UVD1" s="41"/>
      <c r="UVE1" s="41"/>
      <c r="UVF1" s="41"/>
      <c r="UVG1" s="41"/>
      <c r="UVH1" s="41"/>
      <c r="UVI1" s="41"/>
      <c r="UVJ1" s="41"/>
      <c r="UVK1" s="41"/>
      <c r="UVL1" s="41"/>
      <c r="UVM1" s="41"/>
      <c r="UVN1" s="41"/>
      <c r="UVO1" s="41"/>
      <c r="UVP1" s="41"/>
      <c r="UVQ1" s="41"/>
      <c r="UVR1" s="41"/>
      <c r="UVS1" s="41"/>
      <c r="UVT1" s="41"/>
      <c r="UVU1" s="41"/>
      <c r="UVV1" s="41"/>
      <c r="UVW1" s="41"/>
      <c r="UVX1" s="41"/>
      <c r="UVY1" s="41"/>
      <c r="UVZ1" s="41"/>
      <c r="UWA1" s="41"/>
      <c r="UWB1" s="41"/>
      <c r="UWC1" s="41"/>
      <c r="UWD1" s="41"/>
      <c r="UWE1" s="41"/>
      <c r="UWF1" s="41"/>
      <c r="UWG1" s="41"/>
      <c r="UWH1" s="41"/>
      <c r="UWI1" s="41"/>
      <c r="UWJ1" s="41"/>
      <c r="UWK1" s="41"/>
      <c r="UWL1" s="41"/>
      <c r="UWM1" s="41"/>
      <c r="UWN1" s="41"/>
      <c r="UWO1" s="41"/>
      <c r="UWP1" s="41"/>
      <c r="UWQ1" s="41"/>
      <c r="UWR1" s="41"/>
      <c r="UWS1" s="41"/>
      <c r="UWT1" s="41"/>
      <c r="UWU1" s="41"/>
      <c r="UWV1" s="41"/>
      <c r="UWW1" s="41"/>
      <c r="UWX1" s="41"/>
      <c r="UWY1" s="41"/>
      <c r="UWZ1" s="41"/>
      <c r="UXA1" s="41"/>
      <c r="UXB1" s="41"/>
      <c r="UXC1" s="41"/>
      <c r="UXD1" s="41"/>
      <c r="UXE1" s="41"/>
      <c r="UXF1" s="41"/>
      <c r="UXG1" s="41"/>
      <c r="UXH1" s="41"/>
      <c r="UXI1" s="41"/>
      <c r="UXJ1" s="41"/>
      <c r="UXK1" s="41"/>
      <c r="UXL1" s="41"/>
      <c r="UXM1" s="41"/>
      <c r="UXN1" s="41"/>
      <c r="UXO1" s="41"/>
      <c r="UXP1" s="41"/>
      <c r="UXQ1" s="41"/>
      <c r="UXR1" s="41"/>
      <c r="UXS1" s="41"/>
      <c r="UXT1" s="41"/>
      <c r="UXU1" s="41"/>
      <c r="UXV1" s="41"/>
      <c r="UXW1" s="41"/>
      <c r="UXX1" s="41"/>
      <c r="UXY1" s="41"/>
      <c r="UXZ1" s="41"/>
      <c r="UYA1" s="41"/>
      <c r="UYB1" s="41"/>
      <c r="UYC1" s="41"/>
      <c r="UYD1" s="41"/>
      <c r="UYE1" s="41"/>
      <c r="UYF1" s="41"/>
      <c r="UYG1" s="41"/>
      <c r="UYH1" s="41"/>
      <c r="UYI1" s="41"/>
      <c r="UYJ1" s="41"/>
      <c r="UYK1" s="41"/>
      <c r="UYL1" s="41"/>
      <c r="UYM1" s="41"/>
      <c r="UYN1" s="41"/>
      <c r="UYO1" s="41"/>
      <c r="UYP1" s="41"/>
      <c r="UYQ1" s="41"/>
      <c r="UYR1" s="41"/>
      <c r="UYS1" s="41"/>
      <c r="UYT1" s="41"/>
      <c r="UYU1" s="41"/>
      <c r="UYV1" s="41"/>
      <c r="UYW1" s="41"/>
      <c r="UYX1" s="41"/>
      <c r="UYY1" s="41"/>
      <c r="UYZ1" s="41"/>
      <c r="UZA1" s="41"/>
      <c r="UZB1" s="41"/>
      <c r="UZC1" s="41"/>
      <c r="UZD1" s="41"/>
      <c r="UZE1" s="41"/>
      <c r="UZF1" s="41"/>
      <c r="UZG1" s="41"/>
      <c r="UZH1" s="41"/>
      <c r="UZI1" s="41"/>
      <c r="UZJ1" s="41"/>
      <c r="UZK1" s="41"/>
      <c r="UZL1" s="41"/>
      <c r="UZM1" s="41"/>
      <c r="UZN1" s="41"/>
      <c r="UZO1" s="41"/>
      <c r="UZP1" s="41"/>
      <c r="UZQ1" s="41"/>
      <c r="UZR1" s="41"/>
      <c r="UZS1" s="41"/>
      <c r="UZT1" s="41"/>
      <c r="UZU1" s="41"/>
      <c r="UZV1" s="41"/>
      <c r="UZW1" s="41"/>
      <c r="UZX1" s="41"/>
      <c r="UZY1" s="41"/>
      <c r="UZZ1" s="41"/>
      <c r="VAA1" s="41"/>
      <c r="VAB1" s="41"/>
      <c r="VAC1" s="41"/>
      <c r="VAD1" s="41"/>
      <c r="VAE1" s="41"/>
      <c r="VAF1" s="41"/>
      <c r="VAG1" s="41"/>
      <c r="VAH1" s="41"/>
      <c r="VAI1" s="41"/>
      <c r="VAJ1" s="41"/>
      <c r="VAK1" s="41"/>
      <c r="VAL1" s="41"/>
      <c r="VAM1" s="41"/>
      <c r="VAN1" s="41"/>
      <c r="VAO1" s="41"/>
      <c r="VAP1" s="41"/>
      <c r="VAQ1" s="41"/>
      <c r="VAR1" s="41"/>
      <c r="VAS1" s="41"/>
      <c r="VAT1" s="41"/>
      <c r="VAU1" s="41"/>
      <c r="VAV1" s="41"/>
      <c r="VAW1" s="41"/>
      <c r="VAX1" s="41"/>
      <c r="VAY1" s="41"/>
      <c r="VAZ1" s="41"/>
      <c r="VBA1" s="41"/>
      <c r="VBB1" s="41"/>
      <c r="VBC1" s="41"/>
      <c r="VBD1" s="41"/>
      <c r="VBE1" s="41"/>
      <c r="VBF1" s="41"/>
      <c r="VBG1" s="41"/>
      <c r="VBH1" s="41"/>
      <c r="VBI1" s="41"/>
      <c r="VBJ1" s="41"/>
      <c r="VBK1" s="41"/>
      <c r="VBL1" s="41"/>
      <c r="VBM1" s="41"/>
      <c r="VBN1" s="41"/>
      <c r="VBO1" s="41"/>
      <c r="VBP1" s="41"/>
      <c r="VBQ1" s="41"/>
      <c r="VBR1" s="41"/>
      <c r="VBS1" s="41"/>
      <c r="VBT1" s="41"/>
      <c r="VBU1" s="41"/>
      <c r="VBV1" s="41"/>
      <c r="VBW1" s="41"/>
      <c r="VBX1" s="41"/>
      <c r="VBY1" s="41"/>
      <c r="VBZ1" s="41"/>
      <c r="VCA1" s="41"/>
      <c r="VCB1" s="41"/>
      <c r="VCC1" s="41"/>
      <c r="VCD1" s="41"/>
      <c r="VCE1" s="41"/>
      <c r="VCF1" s="41"/>
      <c r="VCG1" s="41"/>
      <c r="VCH1" s="41"/>
      <c r="VCI1" s="41"/>
      <c r="VCJ1" s="41"/>
      <c r="VCK1" s="41"/>
      <c r="VCL1" s="41"/>
      <c r="VCM1" s="41"/>
      <c r="VCN1" s="41"/>
      <c r="VCO1" s="41"/>
      <c r="VCP1" s="41"/>
      <c r="VCQ1" s="41"/>
      <c r="VCR1" s="41"/>
      <c r="VCS1" s="41"/>
      <c r="VCT1" s="41"/>
      <c r="VCU1" s="41"/>
      <c r="VCV1" s="41"/>
      <c r="VCW1" s="41"/>
      <c r="VCX1" s="41"/>
      <c r="VCY1" s="41"/>
      <c r="VCZ1" s="41"/>
      <c r="VDA1" s="41"/>
      <c r="VDB1" s="41"/>
      <c r="VDC1" s="41"/>
      <c r="VDD1" s="41"/>
      <c r="VDE1" s="41"/>
      <c r="VDF1" s="41"/>
      <c r="VDG1" s="41"/>
      <c r="VDH1" s="41"/>
      <c r="VDI1" s="41"/>
      <c r="VDJ1" s="41"/>
      <c r="VDK1" s="41"/>
      <c r="VDL1" s="41"/>
      <c r="VDM1" s="41"/>
      <c r="VDN1" s="41"/>
      <c r="VDO1" s="41"/>
      <c r="VDP1" s="41"/>
      <c r="VDQ1" s="41"/>
      <c r="VDR1" s="41"/>
      <c r="VDS1" s="41"/>
      <c r="VDT1" s="41"/>
      <c r="VDU1" s="41"/>
      <c r="VDV1" s="41"/>
      <c r="VDW1" s="41"/>
      <c r="VDX1" s="41"/>
      <c r="VDY1" s="41"/>
      <c r="VDZ1" s="41"/>
      <c r="VEA1" s="41"/>
      <c r="VEB1" s="41"/>
      <c r="VEC1" s="41"/>
      <c r="VED1" s="41"/>
      <c r="VEE1" s="41"/>
      <c r="VEF1" s="41"/>
      <c r="VEG1" s="41"/>
      <c r="VEH1" s="41"/>
      <c r="VEI1" s="41"/>
      <c r="VEJ1" s="41"/>
      <c r="VEK1" s="41"/>
      <c r="VEL1" s="41"/>
      <c r="VEM1" s="41"/>
      <c r="VEN1" s="41"/>
      <c r="VEO1" s="41"/>
      <c r="VEP1" s="41"/>
      <c r="VEQ1" s="41"/>
      <c r="VER1" s="41"/>
      <c r="VES1" s="41"/>
      <c r="VET1" s="41"/>
      <c r="VEU1" s="41"/>
      <c r="VEV1" s="41"/>
      <c r="VEW1" s="41"/>
      <c r="VEX1" s="41"/>
      <c r="VEY1" s="41"/>
      <c r="VEZ1" s="41"/>
      <c r="VFA1" s="41"/>
      <c r="VFB1" s="41"/>
      <c r="VFC1" s="41"/>
      <c r="VFD1" s="41"/>
      <c r="VFE1" s="41"/>
      <c r="VFF1" s="41"/>
      <c r="VFG1" s="41"/>
      <c r="VFH1" s="41"/>
      <c r="VFI1" s="41"/>
      <c r="VFJ1" s="41"/>
      <c r="VFK1" s="41"/>
      <c r="VFL1" s="41"/>
      <c r="VFM1" s="41"/>
      <c r="VFN1" s="41"/>
      <c r="VFO1" s="41"/>
      <c r="VFP1" s="41"/>
      <c r="VFQ1" s="41"/>
      <c r="VFR1" s="41"/>
      <c r="VFS1" s="41"/>
      <c r="VFT1" s="41"/>
      <c r="VFU1" s="41"/>
      <c r="VFV1" s="41"/>
      <c r="VFW1" s="41"/>
      <c r="VFX1" s="41"/>
      <c r="VFY1" s="41"/>
      <c r="VFZ1" s="41"/>
      <c r="VGA1" s="41"/>
      <c r="VGB1" s="41"/>
      <c r="VGC1" s="41"/>
      <c r="VGD1" s="41"/>
      <c r="VGE1" s="41"/>
      <c r="VGF1" s="41"/>
      <c r="VGG1" s="41"/>
      <c r="VGH1" s="41"/>
      <c r="VGI1" s="41"/>
      <c r="VGJ1" s="41"/>
      <c r="VGK1" s="41"/>
      <c r="VGL1" s="41"/>
      <c r="VGM1" s="41"/>
      <c r="VGN1" s="41"/>
      <c r="VGO1" s="41"/>
      <c r="VGP1" s="41"/>
      <c r="VGQ1" s="41"/>
      <c r="VGR1" s="41"/>
      <c r="VGS1" s="41"/>
      <c r="VGT1" s="41"/>
      <c r="VGU1" s="41"/>
      <c r="VGV1" s="41"/>
      <c r="VGW1" s="41"/>
      <c r="VGX1" s="41"/>
      <c r="VGY1" s="41"/>
      <c r="VGZ1" s="41"/>
      <c r="VHA1" s="41"/>
      <c r="VHB1" s="41"/>
      <c r="VHC1" s="41"/>
      <c r="VHD1" s="41"/>
      <c r="VHE1" s="41"/>
      <c r="VHF1" s="41"/>
      <c r="VHG1" s="41"/>
      <c r="VHH1" s="41"/>
      <c r="VHI1" s="41"/>
      <c r="VHJ1" s="41"/>
      <c r="VHK1" s="41"/>
      <c r="VHL1" s="41"/>
      <c r="VHM1" s="41"/>
      <c r="VHN1" s="41"/>
      <c r="VHO1" s="41"/>
      <c r="VHP1" s="41"/>
      <c r="VHQ1" s="41"/>
      <c r="VHR1" s="41"/>
      <c r="VHS1" s="41"/>
      <c r="VHT1" s="41"/>
      <c r="VHU1" s="41"/>
      <c r="VHV1" s="41"/>
      <c r="VHW1" s="41"/>
      <c r="VHX1" s="41"/>
      <c r="VHY1" s="41"/>
      <c r="VHZ1" s="41"/>
      <c r="VIA1" s="41"/>
      <c r="VIB1" s="41"/>
      <c r="VIC1" s="41"/>
      <c r="VID1" s="41"/>
      <c r="VIE1" s="41"/>
      <c r="VIF1" s="41"/>
      <c r="VIG1" s="41"/>
      <c r="VIH1" s="41"/>
      <c r="VII1" s="41"/>
      <c r="VIJ1" s="41"/>
      <c r="VIK1" s="41"/>
      <c r="VIL1" s="41"/>
      <c r="VIM1" s="41"/>
      <c r="VIN1" s="41"/>
      <c r="VIO1" s="41"/>
      <c r="VIP1" s="41"/>
      <c r="VIQ1" s="41"/>
      <c r="VIR1" s="41"/>
      <c r="VIS1" s="41"/>
      <c r="VIT1" s="41"/>
      <c r="VIU1" s="41"/>
      <c r="VIV1" s="41"/>
      <c r="VIW1" s="41"/>
      <c r="VIX1" s="41"/>
      <c r="VIY1" s="41"/>
      <c r="VIZ1" s="41"/>
      <c r="VJA1" s="41"/>
      <c r="VJB1" s="41"/>
      <c r="VJC1" s="41"/>
      <c r="VJD1" s="41"/>
      <c r="VJE1" s="41"/>
      <c r="VJF1" s="41"/>
      <c r="VJG1" s="41"/>
      <c r="VJH1" s="41"/>
      <c r="VJI1" s="41"/>
      <c r="VJJ1" s="41"/>
      <c r="VJK1" s="41"/>
      <c r="VJL1" s="41"/>
      <c r="VJM1" s="41"/>
      <c r="VJN1" s="41"/>
      <c r="VJO1" s="41"/>
      <c r="VJP1" s="41"/>
      <c r="VJQ1" s="41"/>
      <c r="VJR1" s="41"/>
      <c r="VJS1" s="41"/>
      <c r="VJT1" s="41"/>
      <c r="VJU1" s="41"/>
      <c r="VJV1" s="41"/>
      <c r="VJW1" s="41"/>
      <c r="VJX1" s="41"/>
      <c r="VJY1" s="41"/>
      <c r="VJZ1" s="41"/>
      <c r="VKA1" s="41"/>
      <c r="VKB1" s="41"/>
      <c r="VKC1" s="41"/>
      <c r="VKD1" s="41"/>
      <c r="VKE1" s="41"/>
      <c r="VKF1" s="41"/>
      <c r="VKG1" s="41"/>
      <c r="VKH1" s="41"/>
      <c r="VKI1" s="41"/>
      <c r="VKJ1" s="41"/>
      <c r="VKK1" s="41"/>
      <c r="VKL1" s="41"/>
      <c r="VKM1" s="41"/>
      <c r="VKN1" s="41"/>
      <c r="VKO1" s="41"/>
      <c r="VKP1" s="41"/>
      <c r="VKQ1" s="41"/>
      <c r="VKR1" s="41"/>
      <c r="VKS1" s="41"/>
      <c r="VKT1" s="41"/>
      <c r="VKU1" s="41"/>
      <c r="VKV1" s="41"/>
      <c r="VKW1" s="41"/>
      <c r="VKX1" s="41"/>
      <c r="VKY1" s="41"/>
      <c r="VKZ1" s="41"/>
      <c r="VLA1" s="41"/>
      <c r="VLB1" s="41"/>
      <c r="VLC1" s="41"/>
      <c r="VLD1" s="41"/>
      <c r="VLE1" s="41"/>
      <c r="VLF1" s="41"/>
      <c r="VLG1" s="41"/>
      <c r="VLH1" s="41"/>
      <c r="VLI1" s="41"/>
      <c r="VLJ1" s="41"/>
      <c r="VLK1" s="41"/>
      <c r="VLL1" s="41"/>
      <c r="VLM1" s="41"/>
      <c r="VLN1" s="41"/>
      <c r="VLO1" s="41"/>
      <c r="VLP1" s="41"/>
      <c r="VLQ1" s="41"/>
      <c r="VLR1" s="41"/>
      <c r="VLS1" s="41"/>
      <c r="VLT1" s="41"/>
      <c r="VLU1" s="41"/>
      <c r="VLV1" s="41"/>
      <c r="VLW1" s="41"/>
      <c r="VLX1" s="41"/>
      <c r="VLY1" s="41"/>
      <c r="VLZ1" s="41"/>
      <c r="VMA1" s="41"/>
      <c r="VMB1" s="41"/>
      <c r="VMC1" s="41"/>
      <c r="VMD1" s="41"/>
      <c r="VME1" s="41"/>
      <c r="VMF1" s="41"/>
      <c r="VMG1" s="41"/>
      <c r="VMH1" s="41"/>
      <c r="VMI1" s="41"/>
      <c r="VMJ1" s="41"/>
      <c r="VMK1" s="41"/>
      <c r="VML1" s="41"/>
      <c r="VMM1" s="41"/>
      <c r="VMN1" s="41"/>
      <c r="VMO1" s="41"/>
      <c r="VMP1" s="41"/>
      <c r="VMQ1" s="41"/>
      <c r="VMR1" s="41"/>
      <c r="VMS1" s="41"/>
      <c r="VMT1" s="41"/>
      <c r="VMU1" s="41"/>
      <c r="VMV1" s="41"/>
      <c r="VMW1" s="41"/>
      <c r="VMX1" s="41"/>
      <c r="VMY1" s="41"/>
      <c r="VMZ1" s="41"/>
      <c r="VNA1" s="41"/>
      <c r="VNB1" s="41"/>
      <c r="VNC1" s="41"/>
      <c r="VND1" s="41"/>
      <c r="VNE1" s="41"/>
      <c r="VNF1" s="41"/>
      <c r="VNG1" s="41"/>
      <c r="VNH1" s="41"/>
      <c r="VNI1" s="41"/>
      <c r="VNJ1" s="41"/>
      <c r="VNK1" s="41"/>
      <c r="VNL1" s="41"/>
      <c r="VNM1" s="41"/>
      <c r="VNN1" s="41"/>
      <c r="VNO1" s="41"/>
      <c r="VNP1" s="41"/>
      <c r="VNQ1" s="41"/>
      <c r="VNR1" s="41"/>
      <c r="VNS1" s="41"/>
      <c r="VNT1" s="41"/>
      <c r="VNU1" s="41"/>
      <c r="VNV1" s="41"/>
      <c r="VNW1" s="41"/>
      <c r="VNX1" s="41"/>
      <c r="VNY1" s="41"/>
      <c r="VNZ1" s="41"/>
      <c r="VOA1" s="41"/>
      <c r="VOB1" s="41"/>
      <c r="VOC1" s="41"/>
      <c r="VOD1" s="41"/>
      <c r="VOE1" s="41"/>
      <c r="VOF1" s="41"/>
      <c r="VOG1" s="41"/>
      <c r="VOH1" s="41"/>
      <c r="VOI1" s="41"/>
      <c r="VOJ1" s="41"/>
      <c r="VOK1" s="41"/>
      <c r="VOL1" s="41"/>
      <c r="VOM1" s="41"/>
      <c r="VON1" s="41"/>
      <c r="VOO1" s="41"/>
      <c r="VOP1" s="41"/>
      <c r="VOQ1" s="41"/>
      <c r="VOR1" s="41"/>
      <c r="VOS1" s="41"/>
      <c r="VOT1" s="41"/>
      <c r="VOU1" s="41"/>
      <c r="VOV1" s="41"/>
      <c r="VOW1" s="41"/>
      <c r="VOX1" s="41"/>
      <c r="VOY1" s="41"/>
      <c r="VOZ1" s="41"/>
      <c r="VPA1" s="41"/>
      <c r="VPB1" s="41"/>
      <c r="VPC1" s="41"/>
      <c r="VPD1" s="41"/>
      <c r="VPE1" s="41"/>
      <c r="VPF1" s="41"/>
      <c r="VPG1" s="41"/>
      <c r="VPH1" s="41"/>
      <c r="VPI1" s="41"/>
      <c r="VPJ1" s="41"/>
      <c r="VPK1" s="41"/>
      <c r="VPL1" s="41"/>
      <c r="VPM1" s="41"/>
      <c r="VPN1" s="41"/>
      <c r="VPO1" s="41"/>
      <c r="VPP1" s="41"/>
      <c r="VPQ1" s="41"/>
      <c r="VPR1" s="41"/>
      <c r="VPS1" s="41"/>
      <c r="VPT1" s="41"/>
      <c r="VPU1" s="41"/>
      <c r="VPV1" s="41"/>
      <c r="VPW1" s="41"/>
      <c r="VPX1" s="41"/>
      <c r="VPY1" s="41"/>
      <c r="VPZ1" s="41"/>
      <c r="VQA1" s="41"/>
      <c r="VQB1" s="41"/>
      <c r="VQC1" s="41"/>
      <c r="VQD1" s="41"/>
      <c r="VQE1" s="41"/>
      <c r="VQF1" s="41"/>
      <c r="VQG1" s="41"/>
      <c r="VQH1" s="41"/>
      <c r="VQI1" s="41"/>
      <c r="VQJ1" s="41"/>
      <c r="VQK1" s="41"/>
      <c r="VQL1" s="41"/>
      <c r="VQM1" s="41"/>
      <c r="VQN1" s="41"/>
      <c r="VQO1" s="41"/>
      <c r="VQP1" s="41"/>
      <c r="VQQ1" s="41"/>
      <c r="VQR1" s="41"/>
      <c r="VQS1" s="41"/>
      <c r="VQT1" s="41"/>
      <c r="VQU1" s="41"/>
      <c r="VQV1" s="41"/>
      <c r="VQW1" s="41"/>
      <c r="VQX1" s="41"/>
      <c r="VQY1" s="41"/>
      <c r="VQZ1" s="41"/>
      <c r="VRA1" s="41"/>
      <c r="VRB1" s="41"/>
      <c r="VRC1" s="41"/>
      <c r="VRD1" s="41"/>
      <c r="VRE1" s="41"/>
      <c r="VRF1" s="41"/>
      <c r="VRG1" s="41"/>
      <c r="VRH1" s="41"/>
      <c r="VRI1" s="41"/>
      <c r="VRJ1" s="41"/>
      <c r="VRK1" s="41"/>
      <c r="VRL1" s="41"/>
      <c r="VRM1" s="41"/>
      <c r="VRN1" s="41"/>
      <c r="VRO1" s="41"/>
      <c r="VRP1" s="41"/>
      <c r="VRQ1" s="41"/>
      <c r="VRR1" s="41"/>
      <c r="VRS1" s="41"/>
      <c r="VRT1" s="41"/>
      <c r="VRU1" s="41"/>
      <c r="VRV1" s="41"/>
      <c r="VRW1" s="41"/>
      <c r="VRX1" s="41"/>
      <c r="VRY1" s="41"/>
      <c r="VRZ1" s="41"/>
      <c r="VSA1" s="41"/>
      <c r="VSB1" s="41"/>
      <c r="VSC1" s="41"/>
      <c r="VSD1" s="41"/>
      <c r="VSE1" s="41"/>
      <c r="VSF1" s="41"/>
      <c r="VSG1" s="41"/>
      <c r="VSH1" s="41"/>
      <c r="VSI1" s="41"/>
      <c r="VSJ1" s="41"/>
      <c r="VSK1" s="41"/>
      <c r="VSL1" s="41"/>
      <c r="VSM1" s="41"/>
      <c r="VSN1" s="41"/>
      <c r="VSO1" s="41"/>
      <c r="VSP1" s="41"/>
      <c r="VSQ1" s="41"/>
      <c r="VSR1" s="41"/>
      <c r="VSS1" s="41"/>
      <c r="VST1" s="41"/>
      <c r="VSU1" s="41"/>
      <c r="VSV1" s="41"/>
      <c r="VSW1" s="41"/>
      <c r="VSX1" s="41"/>
      <c r="VSY1" s="41"/>
      <c r="VSZ1" s="41"/>
      <c r="VTA1" s="41"/>
      <c r="VTB1" s="41"/>
      <c r="VTC1" s="41"/>
      <c r="VTD1" s="41"/>
      <c r="VTE1" s="41"/>
      <c r="VTF1" s="41"/>
      <c r="VTG1" s="41"/>
      <c r="VTH1" s="41"/>
      <c r="VTI1" s="41"/>
      <c r="VTJ1" s="41"/>
      <c r="VTK1" s="41"/>
      <c r="VTL1" s="41"/>
      <c r="VTM1" s="41"/>
      <c r="VTN1" s="41"/>
      <c r="VTO1" s="41"/>
      <c r="VTP1" s="41"/>
      <c r="VTQ1" s="41"/>
      <c r="VTR1" s="41"/>
      <c r="VTS1" s="41"/>
      <c r="VTT1" s="41"/>
      <c r="VTU1" s="41"/>
      <c r="VTV1" s="41"/>
      <c r="VTW1" s="41"/>
      <c r="VTX1" s="41"/>
      <c r="VTY1" s="41"/>
      <c r="VTZ1" s="41"/>
      <c r="VUA1" s="41"/>
      <c r="VUB1" s="41"/>
      <c r="VUC1" s="41"/>
      <c r="VUD1" s="41"/>
      <c r="VUE1" s="41"/>
      <c r="VUF1" s="41"/>
      <c r="VUG1" s="41"/>
      <c r="VUH1" s="41"/>
      <c r="VUI1" s="41"/>
      <c r="VUJ1" s="41"/>
      <c r="VUK1" s="41"/>
      <c r="VUL1" s="41"/>
      <c r="VUM1" s="41"/>
      <c r="VUN1" s="41"/>
      <c r="VUO1" s="41"/>
      <c r="VUP1" s="41"/>
      <c r="VUQ1" s="41"/>
      <c r="VUR1" s="41"/>
      <c r="VUS1" s="41"/>
      <c r="VUT1" s="41"/>
      <c r="VUU1" s="41"/>
      <c r="VUV1" s="41"/>
      <c r="VUW1" s="41"/>
      <c r="VUX1" s="41"/>
      <c r="VUY1" s="41"/>
      <c r="VUZ1" s="41"/>
      <c r="VVA1" s="41"/>
      <c r="VVB1" s="41"/>
      <c r="VVC1" s="41"/>
      <c r="VVD1" s="41"/>
      <c r="VVE1" s="41"/>
      <c r="VVF1" s="41"/>
      <c r="VVG1" s="41"/>
      <c r="VVH1" s="41"/>
      <c r="VVI1" s="41"/>
      <c r="VVJ1" s="41"/>
      <c r="VVK1" s="41"/>
      <c r="VVL1" s="41"/>
      <c r="VVM1" s="41"/>
      <c r="VVN1" s="41"/>
      <c r="VVO1" s="41"/>
      <c r="VVP1" s="41"/>
      <c r="VVQ1" s="41"/>
      <c r="VVR1" s="41"/>
      <c r="VVS1" s="41"/>
      <c r="VVT1" s="41"/>
      <c r="VVU1" s="41"/>
      <c r="VVV1" s="41"/>
      <c r="VVW1" s="41"/>
      <c r="VVX1" s="41"/>
      <c r="VVY1" s="41"/>
      <c r="VVZ1" s="41"/>
      <c r="VWA1" s="41"/>
      <c r="VWB1" s="41"/>
      <c r="VWC1" s="41"/>
      <c r="VWD1" s="41"/>
      <c r="VWE1" s="41"/>
      <c r="VWF1" s="41"/>
      <c r="VWG1" s="41"/>
      <c r="VWH1" s="41"/>
      <c r="VWI1" s="41"/>
      <c r="VWJ1" s="41"/>
      <c r="VWK1" s="41"/>
      <c r="VWL1" s="41"/>
      <c r="VWM1" s="41"/>
      <c r="VWN1" s="41"/>
      <c r="VWO1" s="41"/>
      <c r="VWP1" s="41"/>
      <c r="VWQ1" s="41"/>
      <c r="VWR1" s="41"/>
      <c r="VWS1" s="41"/>
      <c r="VWT1" s="41"/>
      <c r="VWU1" s="41"/>
      <c r="VWV1" s="41"/>
      <c r="VWW1" s="41"/>
      <c r="VWX1" s="41"/>
      <c r="VWY1" s="41"/>
      <c r="VWZ1" s="41"/>
      <c r="VXA1" s="41"/>
      <c r="VXB1" s="41"/>
      <c r="VXC1" s="41"/>
      <c r="VXD1" s="41"/>
      <c r="VXE1" s="41"/>
      <c r="VXF1" s="41"/>
      <c r="VXG1" s="41"/>
      <c r="VXH1" s="41"/>
      <c r="VXI1" s="41"/>
      <c r="VXJ1" s="41"/>
      <c r="VXK1" s="41"/>
      <c r="VXL1" s="41"/>
      <c r="VXM1" s="41"/>
      <c r="VXN1" s="41"/>
      <c r="VXO1" s="41"/>
      <c r="VXP1" s="41"/>
      <c r="VXQ1" s="41"/>
      <c r="VXR1" s="41"/>
      <c r="VXS1" s="41"/>
      <c r="VXT1" s="41"/>
      <c r="VXU1" s="41"/>
      <c r="VXV1" s="41"/>
      <c r="VXW1" s="41"/>
      <c r="VXX1" s="41"/>
      <c r="VXY1" s="41"/>
      <c r="VXZ1" s="41"/>
      <c r="VYA1" s="41"/>
      <c r="VYB1" s="41"/>
      <c r="VYC1" s="41"/>
      <c r="VYD1" s="41"/>
      <c r="VYE1" s="41"/>
      <c r="VYF1" s="41"/>
      <c r="VYG1" s="41"/>
      <c r="VYH1" s="41"/>
      <c r="VYI1" s="41"/>
      <c r="VYJ1" s="41"/>
      <c r="VYK1" s="41"/>
      <c r="VYL1" s="41"/>
      <c r="VYM1" s="41"/>
      <c r="VYN1" s="41"/>
      <c r="VYO1" s="41"/>
      <c r="VYP1" s="41"/>
      <c r="VYQ1" s="41"/>
      <c r="VYR1" s="41"/>
      <c r="VYS1" s="41"/>
      <c r="VYT1" s="41"/>
      <c r="VYU1" s="41"/>
      <c r="VYV1" s="41"/>
      <c r="VYW1" s="41"/>
      <c r="VYX1" s="41"/>
      <c r="VYY1" s="41"/>
      <c r="VYZ1" s="41"/>
      <c r="VZA1" s="41"/>
      <c r="VZB1" s="41"/>
      <c r="VZC1" s="41"/>
      <c r="VZD1" s="41"/>
      <c r="VZE1" s="41"/>
      <c r="VZF1" s="41"/>
      <c r="VZG1" s="41"/>
      <c r="VZH1" s="41"/>
      <c r="VZI1" s="41"/>
      <c r="VZJ1" s="41"/>
      <c r="VZK1" s="41"/>
      <c r="VZL1" s="41"/>
      <c r="VZM1" s="41"/>
      <c r="VZN1" s="41"/>
      <c r="VZO1" s="41"/>
      <c r="VZP1" s="41"/>
      <c r="VZQ1" s="41"/>
      <c r="VZR1" s="41"/>
      <c r="VZS1" s="41"/>
      <c r="VZT1" s="41"/>
      <c r="VZU1" s="41"/>
      <c r="VZV1" s="41"/>
      <c r="VZW1" s="41"/>
      <c r="VZX1" s="41"/>
      <c r="VZY1" s="41"/>
      <c r="VZZ1" s="41"/>
      <c r="WAA1" s="41"/>
      <c r="WAB1" s="41"/>
      <c r="WAC1" s="41"/>
      <c r="WAD1" s="41"/>
      <c r="WAE1" s="41"/>
      <c r="WAF1" s="41"/>
      <c r="WAG1" s="41"/>
      <c r="WAH1" s="41"/>
      <c r="WAI1" s="41"/>
      <c r="WAJ1" s="41"/>
      <c r="WAK1" s="41"/>
      <c r="WAL1" s="41"/>
      <c r="WAM1" s="41"/>
      <c r="WAN1" s="41"/>
      <c r="WAO1" s="41"/>
      <c r="WAP1" s="41"/>
      <c r="WAQ1" s="41"/>
      <c r="WAR1" s="41"/>
      <c r="WAS1" s="41"/>
      <c r="WAT1" s="41"/>
      <c r="WAU1" s="41"/>
      <c r="WAV1" s="41"/>
      <c r="WAW1" s="41"/>
      <c r="WAX1" s="41"/>
      <c r="WAY1" s="41"/>
      <c r="WAZ1" s="41"/>
      <c r="WBA1" s="41"/>
      <c r="WBB1" s="41"/>
      <c r="WBC1" s="41"/>
      <c r="WBD1" s="41"/>
      <c r="WBE1" s="41"/>
      <c r="WBF1" s="41"/>
      <c r="WBG1" s="41"/>
      <c r="WBH1" s="41"/>
      <c r="WBI1" s="41"/>
      <c r="WBJ1" s="41"/>
      <c r="WBK1" s="41"/>
      <c r="WBL1" s="41"/>
      <c r="WBM1" s="41"/>
      <c r="WBN1" s="41"/>
      <c r="WBO1" s="41"/>
      <c r="WBP1" s="41"/>
      <c r="WBQ1" s="41"/>
      <c r="WBR1" s="41"/>
      <c r="WBS1" s="41"/>
      <c r="WBT1" s="41"/>
      <c r="WBU1" s="41"/>
      <c r="WBV1" s="41"/>
      <c r="WBW1" s="41"/>
      <c r="WBX1" s="41"/>
      <c r="WBY1" s="41"/>
      <c r="WBZ1" s="41"/>
      <c r="WCA1" s="41"/>
      <c r="WCB1" s="41"/>
      <c r="WCC1" s="41"/>
      <c r="WCD1" s="41"/>
      <c r="WCE1" s="41"/>
      <c r="WCF1" s="41"/>
      <c r="WCG1" s="41"/>
      <c r="WCH1" s="41"/>
      <c r="WCI1" s="41"/>
      <c r="WCJ1" s="41"/>
      <c r="WCK1" s="41"/>
      <c r="WCL1" s="41"/>
      <c r="WCM1" s="41"/>
      <c r="WCN1" s="41"/>
      <c r="WCO1" s="41"/>
      <c r="WCP1" s="41"/>
      <c r="WCQ1" s="41"/>
      <c r="WCR1" s="41"/>
      <c r="WCS1" s="41"/>
      <c r="WCT1" s="41"/>
      <c r="WCU1" s="41"/>
      <c r="WCV1" s="41"/>
      <c r="WCW1" s="41"/>
      <c r="WCX1" s="41"/>
      <c r="WCY1" s="41"/>
      <c r="WCZ1" s="41"/>
      <c r="WDA1" s="41"/>
      <c r="WDB1" s="41"/>
      <c r="WDC1" s="41"/>
      <c r="WDD1" s="41"/>
      <c r="WDE1" s="41"/>
      <c r="WDF1" s="41"/>
      <c r="WDG1" s="41"/>
      <c r="WDH1" s="41"/>
      <c r="WDI1" s="41"/>
      <c r="WDJ1" s="41"/>
      <c r="WDK1" s="41"/>
      <c r="WDL1" s="41"/>
      <c r="WDM1" s="41"/>
      <c r="WDN1" s="41"/>
      <c r="WDO1" s="41"/>
      <c r="WDP1" s="41"/>
      <c r="WDQ1" s="41"/>
      <c r="WDR1" s="41"/>
      <c r="WDS1" s="41"/>
      <c r="WDT1" s="41"/>
      <c r="WDU1" s="41"/>
      <c r="WDV1" s="41"/>
      <c r="WDW1" s="41"/>
      <c r="WDX1" s="41"/>
      <c r="WDY1" s="41"/>
      <c r="WDZ1" s="41"/>
      <c r="WEA1" s="41"/>
      <c r="WEB1" s="41"/>
      <c r="WEC1" s="41"/>
      <c r="WED1" s="41"/>
      <c r="WEE1" s="41"/>
      <c r="WEF1" s="41"/>
      <c r="WEG1" s="41"/>
      <c r="WEH1" s="41"/>
      <c r="WEI1" s="41"/>
      <c r="WEJ1" s="41"/>
      <c r="WEK1" s="41"/>
      <c r="WEL1" s="41"/>
      <c r="WEM1" s="41"/>
      <c r="WEN1" s="41"/>
      <c r="WEO1" s="41"/>
      <c r="WEP1" s="41"/>
      <c r="WEQ1" s="41"/>
      <c r="WER1" s="41"/>
      <c r="WES1" s="41"/>
      <c r="WET1" s="41"/>
      <c r="WEU1" s="41"/>
      <c r="WEV1" s="41"/>
      <c r="WEW1" s="41"/>
      <c r="WEX1" s="41"/>
      <c r="WEY1" s="41"/>
      <c r="WEZ1" s="41"/>
      <c r="WFA1" s="41"/>
      <c r="WFB1" s="41"/>
      <c r="WFC1" s="41"/>
      <c r="WFD1" s="41"/>
      <c r="WFE1" s="41"/>
      <c r="WFF1" s="41"/>
      <c r="WFG1" s="41"/>
      <c r="WFH1" s="41"/>
      <c r="WFI1" s="41"/>
      <c r="WFJ1" s="41"/>
      <c r="WFK1" s="41"/>
      <c r="WFL1" s="41"/>
      <c r="WFM1" s="41"/>
      <c r="WFN1" s="41"/>
      <c r="WFO1" s="41"/>
      <c r="WFP1" s="41"/>
      <c r="WFQ1" s="41"/>
      <c r="WFR1" s="41"/>
      <c r="WFS1" s="41"/>
      <c r="WFT1" s="41"/>
      <c r="WFU1" s="41"/>
      <c r="WFV1" s="41"/>
      <c r="WFW1" s="41"/>
      <c r="WFX1" s="41"/>
      <c r="WFY1" s="41"/>
      <c r="WFZ1" s="41"/>
      <c r="WGA1" s="41"/>
      <c r="WGB1" s="41"/>
      <c r="WGC1" s="41"/>
      <c r="WGD1" s="41"/>
      <c r="WGE1" s="41"/>
      <c r="WGF1" s="41"/>
      <c r="WGG1" s="41"/>
      <c r="WGH1" s="41"/>
      <c r="WGI1" s="41"/>
      <c r="WGJ1" s="41"/>
      <c r="WGK1" s="41"/>
      <c r="WGL1" s="41"/>
      <c r="WGM1" s="41"/>
      <c r="WGN1" s="41"/>
      <c r="WGO1" s="41"/>
      <c r="WGP1" s="41"/>
      <c r="WGQ1" s="41"/>
      <c r="WGR1" s="41"/>
      <c r="WGS1" s="41"/>
      <c r="WGT1" s="41"/>
      <c r="WGU1" s="41"/>
      <c r="WGV1" s="41"/>
      <c r="WGW1" s="41"/>
      <c r="WGX1" s="41"/>
      <c r="WGY1" s="41"/>
      <c r="WGZ1" s="41"/>
      <c r="WHA1" s="41"/>
      <c r="WHB1" s="41"/>
      <c r="WHC1" s="41"/>
      <c r="WHD1" s="41"/>
      <c r="WHE1" s="41"/>
      <c r="WHF1" s="41"/>
      <c r="WHG1" s="41"/>
      <c r="WHH1" s="41"/>
      <c r="WHI1" s="41"/>
      <c r="WHJ1" s="41"/>
      <c r="WHK1" s="41"/>
      <c r="WHL1" s="41"/>
      <c r="WHM1" s="41"/>
      <c r="WHN1" s="41"/>
      <c r="WHO1" s="41"/>
      <c r="WHP1" s="41"/>
      <c r="WHQ1" s="41"/>
      <c r="WHR1" s="41"/>
      <c r="WHS1" s="41"/>
      <c r="WHT1" s="41"/>
      <c r="WHU1" s="41"/>
      <c r="WHV1" s="41"/>
      <c r="WHW1" s="41"/>
      <c r="WHX1" s="41"/>
      <c r="WHY1" s="41"/>
      <c r="WHZ1" s="41"/>
      <c r="WIA1" s="41"/>
      <c r="WIB1" s="41"/>
      <c r="WIC1" s="41"/>
      <c r="WID1" s="41"/>
      <c r="WIE1" s="41"/>
      <c r="WIF1" s="41"/>
      <c r="WIG1" s="41"/>
      <c r="WIH1" s="41"/>
      <c r="WII1" s="41"/>
      <c r="WIJ1" s="41"/>
      <c r="WIK1" s="41"/>
      <c r="WIL1" s="41"/>
      <c r="WIM1" s="41"/>
      <c r="WIN1" s="41"/>
      <c r="WIO1" s="41"/>
      <c r="WIP1" s="41"/>
      <c r="WIQ1" s="41"/>
      <c r="WIR1" s="41"/>
      <c r="WIS1" s="41"/>
      <c r="WIT1" s="41"/>
      <c r="WIU1" s="41"/>
      <c r="WIV1" s="41"/>
      <c r="WIW1" s="41"/>
      <c r="WIX1" s="41"/>
      <c r="WIY1" s="41"/>
      <c r="WIZ1" s="41"/>
      <c r="WJA1" s="41"/>
      <c r="WJB1" s="41"/>
      <c r="WJC1" s="41"/>
      <c r="WJD1" s="41"/>
      <c r="WJE1" s="41"/>
      <c r="WJF1" s="41"/>
      <c r="WJG1" s="41"/>
      <c r="WJH1" s="41"/>
      <c r="WJI1" s="41"/>
      <c r="WJJ1" s="41"/>
      <c r="WJK1" s="41"/>
      <c r="WJL1" s="41"/>
      <c r="WJM1" s="41"/>
      <c r="WJN1" s="41"/>
      <c r="WJO1" s="41"/>
      <c r="WJP1" s="41"/>
      <c r="WJQ1" s="41"/>
      <c r="WJR1" s="41"/>
      <c r="WJS1" s="41"/>
      <c r="WJT1" s="41"/>
      <c r="WJU1" s="41"/>
      <c r="WJV1" s="41"/>
      <c r="WJW1" s="41"/>
      <c r="WJX1" s="41"/>
      <c r="WJY1" s="41"/>
      <c r="WJZ1" s="41"/>
      <c r="WKA1" s="41"/>
      <c r="WKB1" s="41"/>
      <c r="WKC1" s="41"/>
      <c r="WKD1" s="41"/>
      <c r="WKE1" s="41"/>
      <c r="WKF1" s="41"/>
      <c r="WKG1" s="41"/>
      <c r="WKH1" s="41"/>
      <c r="WKI1" s="41"/>
      <c r="WKJ1" s="41"/>
      <c r="WKK1" s="41"/>
      <c r="WKL1" s="41"/>
      <c r="WKM1" s="41"/>
      <c r="WKN1" s="41"/>
      <c r="WKO1" s="41"/>
      <c r="WKP1" s="41"/>
      <c r="WKQ1" s="41"/>
      <c r="WKR1" s="41"/>
      <c r="WKS1" s="41"/>
      <c r="WKT1" s="41"/>
      <c r="WKU1" s="41"/>
      <c r="WKV1" s="41"/>
      <c r="WKW1" s="41"/>
      <c r="WKX1" s="41"/>
      <c r="WKY1" s="41"/>
      <c r="WKZ1" s="41"/>
      <c r="WLA1" s="41"/>
      <c r="WLB1" s="41"/>
      <c r="WLC1" s="41"/>
      <c r="WLD1" s="41"/>
      <c r="WLE1" s="41"/>
      <c r="WLF1" s="41"/>
      <c r="WLG1" s="41"/>
      <c r="WLH1" s="41"/>
      <c r="WLI1" s="41"/>
      <c r="WLJ1" s="41"/>
      <c r="WLK1" s="41"/>
      <c r="WLL1" s="41"/>
      <c r="WLM1" s="41"/>
      <c r="WLN1" s="41"/>
      <c r="WLO1" s="41"/>
      <c r="WLP1" s="41"/>
      <c r="WLQ1" s="41"/>
      <c r="WLR1" s="41"/>
      <c r="WLS1" s="41"/>
      <c r="WLT1" s="41"/>
      <c r="WLU1" s="41"/>
      <c r="WLV1" s="41"/>
      <c r="WLW1" s="41"/>
      <c r="WLX1" s="41"/>
      <c r="WLY1" s="41"/>
      <c r="WLZ1" s="41"/>
      <c r="WMA1" s="41"/>
      <c r="WMB1" s="41"/>
      <c r="WMC1" s="41"/>
      <c r="WMD1" s="41"/>
      <c r="WME1" s="41"/>
      <c r="WMF1" s="41"/>
      <c r="WMG1" s="41"/>
      <c r="WMH1" s="41"/>
      <c r="WMI1" s="41"/>
      <c r="WMJ1" s="41"/>
      <c r="WMK1" s="41"/>
      <c r="WML1" s="41"/>
      <c r="WMM1" s="41"/>
      <c r="WMN1" s="41"/>
      <c r="WMO1" s="41"/>
      <c r="WMP1" s="41"/>
      <c r="WMQ1" s="41"/>
      <c r="WMR1" s="41"/>
      <c r="WMS1" s="41"/>
      <c r="WMT1" s="41"/>
      <c r="WMU1" s="41"/>
      <c r="WMV1" s="41"/>
      <c r="WMW1" s="41"/>
      <c r="WMX1" s="41"/>
      <c r="WMY1" s="41"/>
      <c r="WMZ1" s="41"/>
      <c r="WNA1" s="41"/>
      <c r="WNB1" s="41"/>
      <c r="WNC1" s="41"/>
      <c r="WND1" s="41"/>
      <c r="WNE1" s="41"/>
      <c r="WNF1" s="41"/>
      <c r="WNG1" s="41"/>
      <c r="WNH1" s="41"/>
      <c r="WNI1" s="41"/>
      <c r="WNJ1" s="41"/>
      <c r="WNK1" s="41"/>
      <c r="WNL1" s="41"/>
      <c r="WNM1" s="41"/>
      <c r="WNN1" s="41"/>
      <c r="WNO1" s="41"/>
      <c r="WNP1" s="41"/>
      <c r="WNQ1" s="41"/>
      <c r="WNR1" s="41"/>
      <c r="WNS1" s="41"/>
      <c r="WNT1" s="41"/>
      <c r="WNU1" s="41"/>
      <c r="WNV1" s="41"/>
      <c r="WNW1" s="41"/>
      <c r="WNX1" s="41"/>
      <c r="WNY1" s="41"/>
      <c r="WNZ1" s="41"/>
      <c r="WOA1" s="41"/>
      <c r="WOB1" s="41"/>
      <c r="WOC1" s="41"/>
      <c r="WOD1" s="41"/>
      <c r="WOE1" s="41"/>
      <c r="WOF1" s="41"/>
      <c r="WOG1" s="41"/>
      <c r="WOH1" s="41"/>
      <c r="WOI1" s="41"/>
      <c r="WOJ1" s="41"/>
      <c r="WOK1" s="41"/>
      <c r="WOL1" s="41"/>
      <c r="WOM1" s="41"/>
      <c r="WON1" s="41"/>
      <c r="WOO1" s="41"/>
      <c r="WOP1" s="41"/>
      <c r="WOQ1" s="41"/>
      <c r="WOR1" s="41"/>
      <c r="WOS1" s="41"/>
      <c r="WOT1" s="41"/>
      <c r="WOU1" s="41"/>
      <c r="WOV1" s="41"/>
      <c r="WOW1" s="41"/>
      <c r="WOX1" s="41"/>
      <c r="WOY1" s="41"/>
      <c r="WOZ1" s="41"/>
      <c r="WPA1" s="41"/>
      <c r="WPB1" s="41"/>
      <c r="WPC1" s="41"/>
      <c r="WPD1" s="41"/>
      <c r="WPE1" s="41"/>
      <c r="WPF1" s="41"/>
      <c r="WPG1" s="41"/>
      <c r="WPH1" s="41"/>
      <c r="WPI1" s="41"/>
      <c r="WPJ1" s="41"/>
      <c r="WPK1" s="41"/>
      <c r="WPL1" s="41"/>
      <c r="WPM1" s="41"/>
      <c r="WPN1" s="41"/>
      <c r="WPO1" s="41"/>
      <c r="WPP1" s="41"/>
      <c r="WPQ1" s="41"/>
      <c r="WPR1" s="41"/>
      <c r="WPS1" s="41"/>
      <c r="WPT1" s="41"/>
      <c r="WPU1" s="41"/>
      <c r="WPV1" s="41"/>
      <c r="WPW1" s="41"/>
      <c r="WPX1" s="41"/>
      <c r="WPY1" s="41"/>
      <c r="WPZ1" s="41"/>
      <c r="WQA1" s="41"/>
      <c r="WQB1" s="41"/>
      <c r="WQC1" s="41"/>
      <c r="WQD1" s="41"/>
      <c r="WQE1" s="41"/>
      <c r="WQF1" s="41"/>
      <c r="WQG1" s="41"/>
      <c r="WQH1" s="41"/>
      <c r="WQI1" s="41"/>
      <c r="WQJ1" s="41"/>
      <c r="WQK1" s="41"/>
      <c r="WQL1" s="41"/>
      <c r="WQM1" s="41"/>
      <c r="WQN1" s="41"/>
      <c r="WQO1" s="41"/>
      <c r="WQP1" s="41"/>
      <c r="WQQ1" s="41"/>
      <c r="WQR1" s="41"/>
      <c r="WQS1" s="41"/>
      <c r="WQT1" s="41"/>
      <c r="WQU1" s="41"/>
      <c r="WQV1" s="41"/>
      <c r="WQW1" s="41"/>
      <c r="WQX1" s="41"/>
      <c r="WQY1" s="41"/>
      <c r="WQZ1" s="41"/>
      <c r="WRA1" s="41"/>
      <c r="WRB1" s="41"/>
      <c r="WRC1" s="41"/>
      <c r="WRD1" s="41"/>
      <c r="WRE1" s="41"/>
      <c r="WRF1" s="41"/>
      <c r="WRG1" s="41"/>
      <c r="WRH1" s="41"/>
      <c r="WRI1" s="41"/>
      <c r="WRJ1" s="41"/>
      <c r="WRK1" s="41"/>
      <c r="WRL1" s="41"/>
      <c r="WRM1" s="41"/>
      <c r="WRN1" s="41"/>
      <c r="WRO1" s="41"/>
      <c r="WRP1" s="41"/>
      <c r="WRQ1" s="41"/>
      <c r="WRR1" s="41"/>
      <c r="WRS1" s="41"/>
      <c r="WRT1" s="41"/>
      <c r="WRU1" s="41"/>
      <c r="WRV1" s="41"/>
      <c r="WRW1" s="41"/>
      <c r="WRX1" s="41"/>
      <c r="WRY1" s="41"/>
      <c r="WRZ1" s="41"/>
      <c r="WSA1" s="41"/>
      <c r="WSB1" s="41"/>
      <c r="WSC1" s="41"/>
      <c r="WSD1" s="41"/>
      <c r="WSE1" s="41"/>
      <c r="WSF1" s="41"/>
      <c r="WSG1" s="41"/>
      <c r="WSH1" s="41"/>
      <c r="WSI1" s="41"/>
      <c r="WSJ1" s="41"/>
      <c r="WSK1" s="41"/>
      <c r="WSL1" s="41"/>
      <c r="WSM1" s="41"/>
      <c r="WSN1" s="41"/>
      <c r="WSO1" s="41"/>
      <c r="WSP1" s="41"/>
      <c r="WSQ1" s="41"/>
      <c r="WSR1" s="41"/>
      <c r="WSS1" s="41"/>
      <c r="WST1" s="41"/>
      <c r="WSU1" s="41"/>
      <c r="WSV1" s="41"/>
      <c r="WSW1" s="41"/>
      <c r="WSX1" s="41"/>
      <c r="WSY1" s="41"/>
      <c r="WSZ1" s="41"/>
      <c r="WTA1" s="41"/>
      <c r="WTB1" s="41"/>
      <c r="WTC1" s="41"/>
      <c r="WTD1" s="41"/>
      <c r="WTE1" s="41"/>
      <c r="WTF1" s="41"/>
      <c r="WTG1" s="41"/>
      <c r="WTH1" s="41"/>
      <c r="WTI1" s="41"/>
      <c r="WTJ1" s="41"/>
      <c r="WTK1" s="41"/>
      <c r="WTL1" s="41"/>
      <c r="WTM1" s="41"/>
      <c r="WTN1" s="41"/>
      <c r="WTO1" s="41"/>
      <c r="WTP1" s="41"/>
      <c r="WTQ1" s="41"/>
      <c r="WTR1" s="41"/>
      <c r="WTS1" s="41"/>
      <c r="WTT1" s="41"/>
      <c r="WTU1" s="41"/>
      <c r="WTV1" s="41"/>
      <c r="WTW1" s="41"/>
      <c r="WTX1" s="41"/>
      <c r="WTY1" s="41"/>
      <c r="WTZ1" s="41"/>
      <c r="WUA1" s="41"/>
      <c r="WUB1" s="41"/>
      <c r="WUC1" s="41"/>
      <c r="WUD1" s="41"/>
      <c r="WUE1" s="41"/>
      <c r="WUF1" s="41"/>
      <c r="WUG1" s="41"/>
      <c r="WUH1" s="41"/>
      <c r="WUI1" s="41"/>
      <c r="WUJ1" s="41"/>
      <c r="WUK1" s="41"/>
      <c r="WUL1" s="41"/>
      <c r="WUM1" s="41"/>
      <c r="WUN1" s="41"/>
      <c r="WUO1" s="41"/>
      <c r="WUP1" s="41"/>
      <c r="WUQ1" s="41"/>
      <c r="WUR1" s="41"/>
      <c r="WUS1" s="41"/>
      <c r="WUT1" s="41"/>
      <c r="WUU1" s="41"/>
      <c r="WUV1" s="41"/>
      <c r="WUW1" s="41"/>
      <c r="WUX1" s="41"/>
      <c r="WUY1" s="41"/>
      <c r="WUZ1" s="41"/>
      <c r="WVA1" s="41"/>
      <c r="WVB1" s="41"/>
      <c r="WVC1" s="41"/>
      <c r="WVD1" s="41"/>
      <c r="WVE1" s="41"/>
      <c r="WVF1" s="41"/>
      <c r="WVG1" s="41"/>
      <c r="WVH1" s="41"/>
      <c r="WVI1" s="41"/>
      <c r="WVJ1" s="41"/>
      <c r="WVK1" s="41"/>
      <c r="WVL1" s="41"/>
      <c r="WVM1" s="41"/>
      <c r="WVN1" s="41"/>
      <c r="WVO1" s="41"/>
      <c r="WVP1" s="41"/>
      <c r="WVQ1" s="41"/>
      <c r="WVR1" s="41"/>
      <c r="WVS1" s="41"/>
      <c r="WVT1" s="41"/>
      <c r="WVU1" s="41"/>
      <c r="WVV1" s="41"/>
      <c r="WVW1" s="41"/>
      <c r="WVX1" s="41"/>
      <c r="WVY1" s="41"/>
      <c r="WVZ1" s="41"/>
      <c r="WWA1" s="41"/>
      <c r="WWB1" s="41"/>
      <c r="WWC1" s="41"/>
      <c r="WWD1" s="41"/>
      <c r="WWE1" s="41"/>
      <c r="WWF1" s="41"/>
      <c r="WWG1" s="41"/>
      <c r="WWH1" s="41"/>
      <c r="WWI1" s="41"/>
      <c r="WWJ1" s="41"/>
      <c r="WWK1" s="41"/>
      <c r="WWL1" s="41"/>
      <c r="WWM1" s="41"/>
      <c r="WWN1" s="41"/>
      <c r="WWO1" s="41"/>
      <c r="WWP1" s="41"/>
      <c r="WWQ1" s="41"/>
      <c r="WWR1" s="41"/>
      <c r="WWS1" s="41"/>
      <c r="WWT1" s="41"/>
      <c r="WWU1" s="41"/>
      <c r="WWV1" s="41"/>
      <c r="WWW1" s="41"/>
      <c r="WWX1" s="41"/>
      <c r="WWY1" s="41"/>
      <c r="WWZ1" s="41"/>
      <c r="WXA1" s="41"/>
      <c r="WXB1" s="41"/>
      <c r="WXC1" s="41"/>
      <c r="WXD1" s="41"/>
      <c r="WXE1" s="41"/>
      <c r="WXF1" s="41"/>
      <c r="WXG1" s="41"/>
      <c r="WXH1" s="41"/>
      <c r="WXI1" s="41"/>
      <c r="WXJ1" s="41"/>
      <c r="WXK1" s="41"/>
      <c r="WXL1" s="41"/>
      <c r="WXM1" s="41"/>
      <c r="WXN1" s="41"/>
      <c r="WXO1" s="41"/>
      <c r="WXP1" s="41"/>
      <c r="WXQ1" s="41"/>
      <c r="WXR1" s="41"/>
      <c r="WXS1" s="41"/>
      <c r="WXT1" s="41"/>
      <c r="WXU1" s="41"/>
      <c r="WXV1" s="41"/>
      <c r="WXW1" s="41"/>
      <c r="WXX1" s="41"/>
      <c r="WXY1" s="41"/>
      <c r="WXZ1" s="41"/>
      <c r="WYA1" s="41"/>
      <c r="WYB1" s="41"/>
      <c r="WYC1" s="41"/>
      <c r="WYD1" s="41"/>
      <c r="WYE1" s="41"/>
      <c r="WYF1" s="41"/>
      <c r="WYG1" s="41"/>
      <c r="WYH1" s="41"/>
      <c r="WYI1" s="41"/>
      <c r="WYJ1" s="41"/>
      <c r="WYK1" s="41"/>
      <c r="WYL1" s="41"/>
      <c r="WYM1" s="41"/>
      <c r="WYN1" s="41"/>
      <c r="WYO1" s="41"/>
      <c r="WYP1" s="41"/>
      <c r="WYQ1" s="41"/>
      <c r="WYR1" s="41"/>
      <c r="WYS1" s="41"/>
      <c r="WYT1" s="41"/>
      <c r="WYU1" s="41"/>
      <c r="WYV1" s="41"/>
      <c r="WYW1" s="41"/>
      <c r="WYX1" s="41"/>
      <c r="WYY1" s="41"/>
      <c r="WYZ1" s="41"/>
      <c r="WZA1" s="41"/>
      <c r="WZB1" s="41"/>
      <c r="WZC1" s="41"/>
      <c r="WZD1" s="41"/>
      <c r="WZE1" s="41"/>
      <c r="WZF1" s="41"/>
      <c r="WZG1" s="41"/>
      <c r="WZH1" s="41"/>
      <c r="WZI1" s="41"/>
      <c r="WZJ1" s="41"/>
      <c r="WZK1" s="41"/>
      <c r="WZL1" s="41"/>
      <c r="WZM1" s="41"/>
      <c r="WZN1" s="41"/>
      <c r="WZO1" s="41"/>
      <c r="WZP1" s="41"/>
      <c r="WZQ1" s="41"/>
      <c r="WZR1" s="41"/>
      <c r="WZS1" s="41"/>
      <c r="WZT1" s="41"/>
      <c r="WZU1" s="41"/>
      <c r="WZV1" s="41"/>
      <c r="WZW1" s="41"/>
      <c r="WZX1" s="41"/>
      <c r="WZY1" s="41"/>
      <c r="WZZ1" s="41"/>
      <c r="XAA1" s="41"/>
      <c r="XAB1" s="41"/>
      <c r="XAC1" s="41"/>
      <c r="XAD1" s="41"/>
      <c r="XAE1" s="41"/>
      <c r="XAF1" s="41"/>
      <c r="XAG1" s="41"/>
      <c r="XAH1" s="41"/>
      <c r="XAI1" s="41"/>
      <c r="XAJ1" s="41"/>
      <c r="XAK1" s="41"/>
      <c r="XAL1" s="41"/>
      <c r="XAM1" s="41"/>
      <c r="XAN1" s="41"/>
      <c r="XAO1" s="41"/>
      <c r="XAP1" s="41"/>
      <c r="XAQ1" s="41"/>
      <c r="XAR1" s="41"/>
      <c r="XAS1" s="41"/>
      <c r="XAT1" s="41"/>
      <c r="XAU1" s="41"/>
      <c r="XAV1" s="41"/>
      <c r="XAW1" s="41"/>
      <c r="XAX1" s="41"/>
      <c r="XAY1" s="41"/>
      <c r="XAZ1" s="41"/>
      <c r="XBA1" s="41"/>
      <c r="XBB1" s="41"/>
      <c r="XBC1" s="41"/>
      <c r="XBD1" s="41"/>
      <c r="XBE1" s="41"/>
      <c r="XBF1" s="41"/>
      <c r="XBG1" s="41"/>
      <c r="XBH1" s="41"/>
      <c r="XBI1" s="41"/>
      <c r="XBJ1" s="41"/>
      <c r="XBK1" s="41"/>
      <c r="XBL1" s="41"/>
      <c r="XBM1" s="41"/>
      <c r="XBN1" s="41"/>
      <c r="XBO1" s="41"/>
      <c r="XBP1" s="41"/>
      <c r="XBQ1" s="41"/>
      <c r="XBR1" s="41"/>
      <c r="XBS1" s="41"/>
      <c r="XBT1" s="41"/>
      <c r="XBU1" s="41"/>
      <c r="XBV1" s="41"/>
      <c r="XBW1" s="41"/>
      <c r="XBX1" s="41"/>
      <c r="XBY1" s="41"/>
      <c r="XBZ1" s="41"/>
      <c r="XCA1" s="41"/>
      <c r="XCB1" s="41"/>
      <c r="XCC1" s="41"/>
      <c r="XCD1" s="41"/>
      <c r="XCE1" s="41"/>
      <c r="XCF1" s="41"/>
      <c r="XCG1" s="41"/>
      <c r="XCH1" s="41"/>
      <c r="XCI1" s="41"/>
      <c r="XCJ1" s="41"/>
      <c r="XCK1" s="41"/>
      <c r="XCL1" s="41"/>
      <c r="XCM1" s="41"/>
      <c r="XCN1" s="41"/>
      <c r="XCO1" s="41"/>
      <c r="XCP1" s="41"/>
      <c r="XCQ1" s="41"/>
      <c r="XCR1" s="41"/>
      <c r="XCS1" s="41"/>
      <c r="XCT1" s="41"/>
      <c r="XCU1" s="41"/>
      <c r="XCV1" s="41"/>
      <c r="XCW1" s="41"/>
      <c r="XCX1" s="41"/>
      <c r="XCY1" s="41"/>
      <c r="XCZ1" s="41"/>
      <c r="XDA1" s="41"/>
      <c r="XDB1" s="41"/>
      <c r="XDC1" s="41"/>
      <c r="XDD1" s="41"/>
      <c r="XDE1" s="41"/>
      <c r="XDF1" s="41"/>
      <c r="XDG1" s="41"/>
      <c r="XDH1" s="41"/>
      <c r="XDI1" s="41"/>
      <c r="XDJ1" s="41"/>
      <c r="XDK1" s="41"/>
      <c r="XDL1" s="41"/>
      <c r="XDM1" s="41"/>
      <c r="XDN1" s="41"/>
      <c r="XDO1" s="41"/>
      <c r="XDP1" s="41"/>
      <c r="XDQ1" s="41"/>
      <c r="XDR1" s="41"/>
      <c r="XDS1" s="41"/>
      <c r="XDT1" s="41"/>
      <c r="XDU1" s="41"/>
      <c r="XDV1" s="41"/>
      <c r="XDW1" s="41"/>
      <c r="XDX1" s="41"/>
      <c r="XDY1" s="41"/>
      <c r="XDZ1" s="41"/>
      <c r="XEA1" s="41"/>
      <c r="XEB1" s="41"/>
      <c r="XEC1" s="41"/>
      <c r="XED1" s="41"/>
      <c r="XEE1" s="41"/>
      <c r="XEF1" s="41"/>
      <c r="XEG1" s="41"/>
      <c r="XEH1" s="41"/>
      <c r="XEI1" s="41"/>
      <c r="XEJ1" s="41"/>
      <c r="XEK1" s="41"/>
      <c r="XEL1" s="41"/>
      <c r="XEM1" s="41"/>
      <c r="XEN1" s="41"/>
      <c r="XEO1" s="41"/>
      <c r="XEP1" s="41"/>
    </row>
    <row r="2" spans="2:16370" ht="15.75" thickBot="1">
      <c r="B2" s="216" t="s">
        <v>153</v>
      </c>
      <c r="C2" s="217">
        <v>2013</v>
      </c>
      <c r="D2" s="217">
        <f>+C2+1</f>
        <v>2014</v>
      </c>
      <c r="E2" s="217">
        <f>+D2+1</f>
        <v>2015</v>
      </c>
      <c r="F2" s="217">
        <f>+E2+1</f>
        <v>2016</v>
      </c>
      <c r="G2" s="217">
        <f t="shared" ref="G2:Q2" si="0">+F2+1</f>
        <v>2017</v>
      </c>
      <c r="H2" s="217">
        <f t="shared" si="0"/>
        <v>2018</v>
      </c>
      <c r="I2" s="217">
        <f t="shared" si="0"/>
        <v>2019</v>
      </c>
      <c r="J2" s="217">
        <f t="shared" si="0"/>
        <v>2020</v>
      </c>
      <c r="K2" s="217">
        <f t="shared" si="0"/>
        <v>2021</v>
      </c>
      <c r="L2" s="217">
        <f t="shared" si="0"/>
        <v>2022</v>
      </c>
      <c r="M2" s="217">
        <f t="shared" si="0"/>
        <v>2023</v>
      </c>
      <c r="N2" s="217">
        <f t="shared" si="0"/>
        <v>2024</v>
      </c>
      <c r="O2" s="217">
        <f t="shared" si="0"/>
        <v>2025</v>
      </c>
      <c r="P2" s="217">
        <f t="shared" si="0"/>
        <v>2026</v>
      </c>
      <c r="Q2" s="217">
        <f t="shared" si="0"/>
        <v>2027</v>
      </c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1"/>
      <c r="CH2" s="41"/>
      <c r="CI2" s="41"/>
      <c r="CJ2" s="41"/>
      <c r="CK2" s="41"/>
      <c r="CL2" s="41"/>
      <c r="CM2" s="41"/>
      <c r="CN2" s="41"/>
      <c r="CO2" s="41"/>
      <c r="CP2" s="41"/>
      <c r="CQ2" s="41"/>
      <c r="CR2" s="41"/>
      <c r="CS2" s="41"/>
      <c r="CT2" s="41"/>
      <c r="CU2" s="41"/>
      <c r="CV2" s="41"/>
      <c r="CW2" s="41"/>
      <c r="CX2" s="41"/>
      <c r="CY2" s="41"/>
      <c r="CZ2" s="41"/>
      <c r="DA2" s="41"/>
      <c r="DB2" s="41"/>
      <c r="DC2" s="41"/>
      <c r="DD2" s="41"/>
      <c r="DE2" s="41"/>
      <c r="DF2" s="41"/>
      <c r="DG2" s="41"/>
      <c r="DH2" s="41"/>
      <c r="DI2" s="41"/>
      <c r="DJ2" s="41"/>
      <c r="DK2" s="41"/>
      <c r="DL2" s="41"/>
      <c r="DM2" s="41"/>
      <c r="DN2" s="41"/>
      <c r="DO2" s="41"/>
      <c r="DP2" s="41"/>
      <c r="DQ2" s="41"/>
      <c r="DR2" s="41"/>
      <c r="DS2" s="41"/>
      <c r="DT2" s="41"/>
      <c r="DU2" s="41"/>
      <c r="DV2" s="41"/>
      <c r="DW2" s="41"/>
      <c r="DX2" s="41"/>
      <c r="DY2" s="41"/>
      <c r="DZ2" s="41"/>
      <c r="EA2" s="41"/>
      <c r="EB2" s="41"/>
      <c r="EC2" s="41"/>
      <c r="ED2" s="41"/>
      <c r="EE2" s="41"/>
      <c r="EF2" s="41"/>
      <c r="EG2" s="41"/>
      <c r="EH2" s="41"/>
      <c r="EI2" s="41"/>
      <c r="EJ2" s="41"/>
      <c r="EK2" s="41"/>
      <c r="EL2" s="41"/>
      <c r="EM2" s="41"/>
      <c r="EN2" s="41"/>
      <c r="EO2" s="41"/>
      <c r="EP2" s="41"/>
      <c r="EQ2" s="41"/>
      <c r="ER2" s="41"/>
      <c r="ES2" s="41"/>
      <c r="ET2" s="41"/>
      <c r="EU2" s="41"/>
      <c r="EV2" s="41"/>
      <c r="EW2" s="41"/>
      <c r="EX2" s="41"/>
      <c r="EY2" s="41"/>
      <c r="EZ2" s="41"/>
      <c r="FA2" s="41"/>
      <c r="FB2" s="41"/>
      <c r="FC2" s="41"/>
      <c r="FD2" s="41"/>
      <c r="FE2" s="41"/>
      <c r="FF2" s="41"/>
      <c r="FG2" s="41"/>
      <c r="FH2" s="41"/>
      <c r="FI2" s="41"/>
      <c r="FJ2" s="41"/>
      <c r="FK2" s="41"/>
      <c r="FL2" s="41"/>
      <c r="FM2" s="41"/>
      <c r="FN2" s="41"/>
      <c r="FO2" s="41"/>
      <c r="FP2" s="41"/>
      <c r="FQ2" s="41"/>
      <c r="FR2" s="41"/>
      <c r="FS2" s="41"/>
      <c r="FT2" s="41"/>
      <c r="FU2" s="41"/>
      <c r="FV2" s="41"/>
      <c r="FW2" s="41"/>
      <c r="FX2" s="41"/>
      <c r="FY2" s="41"/>
      <c r="FZ2" s="41"/>
      <c r="GA2" s="41"/>
      <c r="GB2" s="41"/>
      <c r="GC2" s="41"/>
      <c r="GD2" s="41"/>
      <c r="GE2" s="41"/>
      <c r="GF2" s="41"/>
      <c r="GG2" s="41"/>
      <c r="GH2" s="41"/>
      <c r="GI2" s="41"/>
      <c r="GJ2" s="41"/>
      <c r="GK2" s="41"/>
      <c r="GL2" s="41"/>
      <c r="GM2" s="41"/>
      <c r="GN2" s="41"/>
      <c r="GO2" s="41"/>
      <c r="GP2" s="41"/>
      <c r="GQ2" s="41"/>
      <c r="GR2" s="41"/>
      <c r="GS2" s="41"/>
      <c r="GT2" s="41"/>
      <c r="GU2" s="41"/>
      <c r="GV2" s="41"/>
      <c r="GW2" s="41"/>
      <c r="GX2" s="41"/>
      <c r="GY2" s="41"/>
      <c r="GZ2" s="41"/>
      <c r="HA2" s="41"/>
      <c r="HB2" s="41"/>
      <c r="HC2" s="41"/>
      <c r="HD2" s="41"/>
      <c r="HE2" s="41"/>
      <c r="HF2" s="41"/>
      <c r="HG2" s="41"/>
      <c r="HH2" s="41"/>
      <c r="HI2" s="41"/>
      <c r="HJ2" s="41"/>
      <c r="HK2" s="41"/>
      <c r="HL2" s="41"/>
      <c r="HM2" s="41"/>
      <c r="HN2" s="41"/>
      <c r="HO2" s="41"/>
      <c r="HP2" s="41"/>
      <c r="HQ2" s="41"/>
      <c r="HR2" s="41"/>
      <c r="HS2" s="41"/>
      <c r="HT2" s="41"/>
      <c r="HU2" s="41"/>
      <c r="HV2" s="41"/>
      <c r="HW2" s="41"/>
      <c r="HX2" s="41"/>
      <c r="HY2" s="41"/>
      <c r="HZ2" s="41"/>
      <c r="IA2" s="41"/>
      <c r="IB2" s="41"/>
      <c r="IC2" s="41"/>
      <c r="ID2" s="41"/>
      <c r="IE2" s="41"/>
      <c r="IF2" s="41"/>
      <c r="IG2" s="41"/>
      <c r="IH2" s="41"/>
      <c r="II2" s="41"/>
      <c r="IJ2" s="41"/>
      <c r="IK2" s="41"/>
      <c r="IL2" s="41"/>
      <c r="IM2" s="41"/>
      <c r="IN2" s="41"/>
      <c r="IO2" s="41"/>
      <c r="IP2" s="41"/>
      <c r="IQ2" s="41"/>
      <c r="IR2" s="41"/>
      <c r="IS2" s="41"/>
      <c r="IT2" s="41"/>
      <c r="IU2" s="41"/>
      <c r="IV2" s="41"/>
      <c r="IW2" s="41"/>
      <c r="IX2" s="41"/>
      <c r="IY2" s="41"/>
      <c r="IZ2" s="41"/>
      <c r="JA2" s="41"/>
      <c r="JB2" s="41"/>
      <c r="JC2" s="41"/>
      <c r="JD2" s="41"/>
      <c r="JE2" s="41"/>
      <c r="JF2" s="41"/>
      <c r="JG2" s="41"/>
      <c r="JH2" s="41"/>
      <c r="JI2" s="41"/>
      <c r="JJ2" s="41"/>
      <c r="JK2" s="41"/>
      <c r="JL2" s="41"/>
      <c r="JM2" s="41"/>
      <c r="JN2" s="41"/>
      <c r="JO2" s="41"/>
      <c r="JP2" s="41"/>
      <c r="JQ2" s="41"/>
      <c r="JR2" s="41"/>
      <c r="JS2" s="41"/>
      <c r="JT2" s="41"/>
      <c r="JU2" s="41"/>
      <c r="JV2" s="41"/>
      <c r="JW2" s="41"/>
      <c r="JX2" s="41"/>
      <c r="JY2" s="41"/>
      <c r="JZ2" s="41"/>
      <c r="KA2" s="41"/>
      <c r="KB2" s="41"/>
      <c r="KC2" s="41"/>
      <c r="KD2" s="41"/>
      <c r="KE2" s="41"/>
      <c r="KF2" s="41"/>
      <c r="KG2" s="41"/>
      <c r="KH2" s="41"/>
      <c r="KI2" s="41"/>
      <c r="KJ2" s="41"/>
      <c r="KK2" s="41"/>
      <c r="KL2" s="41"/>
      <c r="KM2" s="41"/>
      <c r="KN2" s="41"/>
      <c r="KO2" s="41"/>
      <c r="KP2" s="41"/>
      <c r="KQ2" s="41"/>
      <c r="KR2" s="41"/>
      <c r="KS2" s="41"/>
      <c r="KT2" s="41"/>
      <c r="KU2" s="41"/>
      <c r="KV2" s="41"/>
      <c r="KW2" s="41"/>
      <c r="KX2" s="41"/>
      <c r="KY2" s="41"/>
      <c r="KZ2" s="41"/>
      <c r="LA2" s="41"/>
      <c r="LB2" s="41"/>
      <c r="LC2" s="41"/>
      <c r="LD2" s="41"/>
      <c r="LE2" s="41"/>
      <c r="LF2" s="41"/>
      <c r="LG2" s="41"/>
      <c r="LH2" s="41"/>
      <c r="LI2" s="41"/>
      <c r="LJ2" s="41"/>
      <c r="LK2" s="41"/>
      <c r="LL2" s="41"/>
      <c r="LM2" s="41"/>
      <c r="LN2" s="41"/>
      <c r="LO2" s="41"/>
      <c r="LP2" s="41"/>
      <c r="LQ2" s="41"/>
      <c r="LR2" s="41"/>
      <c r="LS2" s="41"/>
      <c r="LT2" s="41"/>
      <c r="LU2" s="41"/>
      <c r="LV2" s="41"/>
      <c r="LW2" s="41"/>
      <c r="LX2" s="41"/>
      <c r="LY2" s="41"/>
      <c r="LZ2" s="41"/>
      <c r="MA2" s="41"/>
      <c r="MB2" s="41"/>
      <c r="MC2" s="41"/>
      <c r="MD2" s="41"/>
      <c r="ME2" s="41"/>
      <c r="MF2" s="41"/>
      <c r="MG2" s="41"/>
      <c r="MH2" s="41"/>
      <c r="MI2" s="41"/>
      <c r="MJ2" s="41"/>
      <c r="MK2" s="41"/>
      <c r="ML2" s="41"/>
      <c r="MM2" s="41"/>
      <c r="MN2" s="41"/>
      <c r="MO2" s="41"/>
      <c r="MP2" s="41"/>
      <c r="MQ2" s="41"/>
      <c r="MR2" s="41"/>
      <c r="MS2" s="41"/>
      <c r="MT2" s="41"/>
      <c r="MU2" s="41"/>
      <c r="MV2" s="41"/>
      <c r="MW2" s="41"/>
      <c r="MX2" s="41"/>
      <c r="MY2" s="41"/>
      <c r="MZ2" s="41"/>
      <c r="NA2" s="41"/>
      <c r="NB2" s="41"/>
      <c r="NC2" s="41"/>
      <c r="ND2" s="41"/>
      <c r="NE2" s="41"/>
      <c r="NF2" s="41"/>
      <c r="NG2" s="41"/>
      <c r="NH2" s="41"/>
      <c r="NI2" s="41"/>
      <c r="NJ2" s="41"/>
      <c r="NK2" s="41"/>
      <c r="NL2" s="41"/>
      <c r="NM2" s="41"/>
      <c r="NN2" s="41"/>
      <c r="NO2" s="41"/>
      <c r="NP2" s="41"/>
      <c r="NQ2" s="41"/>
      <c r="NR2" s="41"/>
      <c r="NS2" s="41"/>
      <c r="NT2" s="41"/>
      <c r="NU2" s="41"/>
      <c r="NV2" s="41"/>
      <c r="NW2" s="41"/>
      <c r="NX2" s="41"/>
      <c r="NY2" s="41"/>
      <c r="NZ2" s="41"/>
      <c r="OA2" s="41"/>
      <c r="OB2" s="41"/>
      <c r="OC2" s="41"/>
      <c r="OD2" s="41"/>
      <c r="OE2" s="41"/>
      <c r="OF2" s="41"/>
      <c r="OG2" s="41"/>
      <c r="OH2" s="41"/>
      <c r="OI2" s="41"/>
      <c r="OJ2" s="41"/>
      <c r="OK2" s="41"/>
      <c r="OL2" s="41"/>
      <c r="OM2" s="41"/>
      <c r="ON2" s="41"/>
      <c r="OO2" s="41"/>
      <c r="OP2" s="41"/>
      <c r="OQ2" s="41"/>
      <c r="OR2" s="41"/>
      <c r="OS2" s="41"/>
      <c r="OT2" s="41"/>
      <c r="OU2" s="41"/>
      <c r="OV2" s="41"/>
      <c r="OW2" s="41"/>
      <c r="OX2" s="41"/>
      <c r="OY2" s="41"/>
      <c r="OZ2" s="41"/>
      <c r="PA2" s="41"/>
      <c r="PB2" s="41"/>
      <c r="PC2" s="41"/>
      <c r="PD2" s="41"/>
      <c r="PE2" s="41"/>
      <c r="PF2" s="41"/>
      <c r="PG2" s="41"/>
      <c r="PH2" s="41"/>
      <c r="PI2" s="41"/>
      <c r="PJ2" s="41"/>
      <c r="PK2" s="41"/>
      <c r="PL2" s="41"/>
      <c r="PM2" s="41"/>
      <c r="PN2" s="41"/>
      <c r="PO2" s="41"/>
      <c r="PP2" s="41"/>
      <c r="PQ2" s="41"/>
      <c r="PR2" s="41"/>
      <c r="PS2" s="41"/>
      <c r="PT2" s="41"/>
      <c r="PU2" s="41"/>
      <c r="PV2" s="41"/>
      <c r="PW2" s="41"/>
      <c r="PX2" s="41"/>
      <c r="PY2" s="41"/>
      <c r="PZ2" s="41"/>
      <c r="QA2" s="41"/>
      <c r="QB2" s="41"/>
      <c r="QC2" s="41"/>
      <c r="QD2" s="41"/>
      <c r="QE2" s="41"/>
      <c r="QF2" s="41"/>
      <c r="QG2" s="41"/>
      <c r="QH2" s="41"/>
      <c r="QI2" s="41"/>
      <c r="QJ2" s="41"/>
      <c r="QK2" s="41"/>
      <c r="QL2" s="41"/>
      <c r="QM2" s="41"/>
      <c r="QN2" s="41"/>
      <c r="QO2" s="41"/>
      <c r="QP2" s="41"/>
      <c r="QQ2" s="41"/>
      <c r="QR2" s="41"/>
      <c r="QS2" s="41"/>
      <c r="QT2" s="41"/>
      <c r="QU2" s="41"/>
      <c r="QV2" s="41"/>
      <c r="QW2" s="41"/>
      <c r="QX2" s="41"/>
      <c r="QY2" s="41"/>
      <c r="QZ2" s="41"/>
      <c r="RA2" s="41"/>
      <c r="RB2" s="41"/>
      <c r="RC2" s="41"/>
      <c r="RD2" s="41"/>
      <c r="RE2" s="41"/>
      <c r="RF2" s="41"/>
      <c r="RG2" s="41"/>
      <c r="RH2" s="41"/>
      <c r="RI2" s="41"/>
      <c r="RJ2" s="41"/>
      <c r="RK2" s="41"/>
      <c r="RL2" s="41"/>
      <c r="RM2" s="41"/>
      <c r="RN2" s="41"/>
      <c r="RO2" s="41"/>
      <c r="RP2" s="41"/>
      <c r="RQ2" s="41"/>
      <c r="RR2" s="41"/>
      <c r="RS2" s="41"/>
      <c r="RT2" s="41"/>
      <c r="RU2" s="41"/>
      <c r="RV2" s="41"/>
      <c r="RW2" s="41"/>
      <c r="RX2" s="41"/>
      <c r="RY2" s="41"/>
      <c r="RZ2" s="41"/>
      <c r="SA2" s="41"/>
      <c r="SB2" s="41"/>
      <c r="SC2" s="41"/>
      <c r="SD2" s="41"/>
      <c r="SE2" s="41"/>
      <c r="SF2" s="41"/>
      <c r="SG2" s="41"/>
      <c r="SH2" s="41"/>
      <c r="SI2" s="41"/>
      <c r="SJ2" s="41"/>
      <c r="SK2" s="41"/>
      <c r="SL2" s="41"/>
      <c r="SM2" s="41"/>
      <c r="SN2" s="41"/>
      <c r="SO2" s="41"/>
      <c r="SP2" s="41"/>
      <c r="SQ2" s="41"/>
      <c r="SR2" s="41"/>
      <c r="SS2" s="41"/>
      <c r="ST2" s="41"/>
      <c r="SU2" s="41"/>
      <c r="SV2" s="41"/>
      <c r="SW2" s="41"/>
      <c r="SX2" s="41"/>
      <c r="SY2" s="41"/>
      <c r="SZ2" s="41"/>
      <c r="TA2" s="41"/>
      <c r="TB2" s="41"/>
      <c r="TC2" s="41"/>
      <c r="TD2" s="41"/>
      <c r="TE2" s="41"/>
      <c r="TF2" s="41"/>
      <c r="TG2" s="41"/>
      <c r="TH2" s="41"/>
      <c r="TI2" s="41"/>
      <c r="TJ2" s="41"/>
      <c r="TK2" s="41"/>
      <c r="TL2" s="41"/>
      <c r="TM2" s="41"/>
      <c r="TN2" s="41"/>
      <c r="TO2" s="41"/>
      <c r="TP2" s="41"/>
      <c r="TQ2" s="41"/>
      <c r="TR2" s="41"/>
      <c r="TS2" s="41"/>
      <c r="TT2" s="41"/>
      <c r="TU2" s="41"/>
      <c r="TV2" s="41"/>
      <c r="TW2" s="41"/>
      <c r="TX2" s="41"/>
      <c r="TY2" s="41"/>
      <c r="TZ2" s="41"/>
      <c r="UA2" s="41"/>
      <c r="UB2" s="41"/>
      <c r="UC2" s="41"/>
      <c r="UD2" s="41"/>
      <c r="UE2" s="41"/>
      <c r="UF2" s="41"/>
      <c r="UG2" s="41"/>
      <c r="UH2" s="41"/>
      <c r="UI2" s="41"/>
      <c r="UJ2" s="41"/>
      <c r="UK2" s="41"/>
      <c r="UL2" s="41"/>
      <c r="UM2" s="41"/>
      <c r="UN2" s="41"/>
      <c r="UO2" s="41"/>
      <c r="UP2" s="41"/>
      <c r="UQ2" s="41"/>
      <c r="UR2" s="41"/>
      <c r="US2" s="41"/>
      <c r="UT2" s="41"/>
      <c r="UU2" s="41"/>
      <c r="UV2" s="41"/>
      <c r="UW2" s="41"/>
      <c r="UX2" s="41"/>
      <c r="UY2" s="41"/>
      <c r="UZ2" s="41"/>
      <c r="VA2" s="41"/>
      <c r="VB2" s="41"/>
      <c r="VC2" s="41"/>
      <c r="VD2" s="41"/>
      <c r="VE2" s="41"/>
      <c r="VF2" s="41"/>
      <c r="VG2" s="41"/>
      <c r="VH2" s="41"/>
      <c r="VI2" s="41"/>
      <c r="VJ2" s="41"/>
      <c r="VK2" s="41"/>
      <c r="VL2" s="41"/>
      <c r="VM2" s="41"/>
      <c r="VN2" s="41"/>
      <c r="VO2" s="41"/>
      <c r="VP2" s="41"/>
      <c r="VQ2" s="41"/>
      <c r="VR2" s="41"/>
      <c r="VS2" s="41"/>
      <c r="VT2" s="41"/>
      <c r="VU2" s="41"/>
      <c r="VV2" s="41"/>
      <c r="VW2" s="41"/>
      <c r="VX2" s="41"/>
      <c r="VY2" s="41"/>
      <c r="VZ2" s="41"/>
      <c r="WA2" s="41"/>
      <c r="WB2" s="41"/>
      <c r="WC2" s="41"/>
      <c r="WD2" s="41"/>
      <c r="WE2" s="41"/>
      <c r="WF2" s="41"/>
      <c r="WG2" s="41"/>
      <c r="WH2" s="41"/>
      <c r="WI2" s="41"/>
      <c r="WJ2" s="41"/>
      <c r="WK2" s="41"/>
      <c r="WL2" s="41"/>
      <c r="WM2" s="41"/>
      <c r="WN2" s="41"/>
      <c r="WO2" s="41"/>
      <c r="WP2" s="41"/>
      <c r="WQ2" s="41"/>
      <c r="WR2" s="41"/>
      <c r="WS2" s="41"/>
      <c r="WT2" s="41"/>
      <c r="WU2" s="41"/>
      <c r="WV2" s="41"/>
      <c r="WW2" s="41"/>
      <c r="WX2" s="41"/>
      <c r="WY2" s="41"/>
      <c r="WZ2" s="41"/>
      <c r="XA2" s="41"/>
      <c r="XB2" s="41"/>
      <c r="XC2" s="41"/>
      <c r="XD2" s="41"/>
      <c r="XE2" s="41"/>
      <c r="XF2" s="41"/>
      <c r="XG2" s="41"/>
      <c r="XH2" s="41"/>
      <c r="XI2" s="41"/>
      <c r="XJ2" s="41"/>
      <c r="XK2" s="41"/>
      <c r="XL2" s="41"/>
      <c r="XM2" s="41"/>
      <c r="XN2" s="41"/>
      <c r="XO2" s="41"/>
      <c r="XP2" s="41"/>
      <c r="XQ2" s="41"/>
      <c r="XR2" s="41"/>
      <c r="XS2" s="41"/>
      <c r="XT2" s="41"/>
      <c r="XU2" s="41"/>
      <c r="XV2" s="41"/>
      <c r="XW2" s="41"/>
      <c r="XX2" s="41"/>
      <c r="XY2" s="41"/>
      <c r="XZ2" s="41"/>
      <c r="YA2" s="41"/>
      <c r="YB2" s="41"/>
      <c r="YC2" s="41"/>
      <c r="YD2" s="41"/>
      <c r="YE2" s="41"/>
      <c r="YF2" s="41"/>
      <c r="YG2" s="41"/>
      <c r="YH2" s="41"/>
      <c r="YI2" s="41"/>
      <c r="YJ2" s="41"/>
      <c r="YK2" s="41"/>
      <c r="YL2" s="41"/>
      <c r="YM2" s="41"/>
      <c r="YN2" s="41"/>
      <c r="YO2" s="41"/>
      <c r="YP2" s="41"/>
      <c r="YQ2" s="41"/>
      <c r="YR2" s="41"/>
      <c r="YS2" s="41"/>
      <c r="YT2" s="41"/>
      <c r="YU2" s="41"/>
      <c r="YV2" s="41"/>
      <c r="YW2" s="41"/>
      <c r="YX2" s="41"/>
      <c r="YY2" s="41"/>
      <c r="YZ2" s="41"/>
      <c r="ZA2" s="41"/>
      <c r="ZB2" s="41"/>
      <c r="ZC2" s="41"/>
      <c r="ZD2" s="41"/>
      <c r="ZE2" s="41"/>
      <c r="ZF2" s="41"/>
      <c r="ZG2" s="41"/>
      <c r="ZH2" s="41"/>
      <c r="ZI2" s="41"/>
      <c r="ZJ2" s="41"/>
      <c r="ZK2" s="41"/>
      <c r="ZL2" s="41"/>
      <c r="ZM2" s="41"/>
      <c r="ZN2" s="41"/>
      <c r="ZO2" s="41"/>
      <c r="ZP2" s="41"/>
      <c r="ZQ2" s="41"/>
      <c r="ZR2" s="41"/>
      <c r="ZS2" s="41"/>
      <c r="ZT2" s="41"/>
      <c r="ZU2" s="41"/>
      <c r="ZV2" s="41"/>
      <c r="ZW2" s="41"/>
      <c r="ZX2" s="41"/>
      <c r="ZY2" s="41"/>
      <c r="ZZ2" s="41"/>
      <c r="AAA2" s="41"/>
      <c r="AAB2" s="41"/>
      <c r="AAC2" s="41"/>
      <c r="AAD2" s="41"/>
      <c r="AAE2" s="41"/>
      <c r="AAF2" s="41"/>
      <c r="AAG2" s="41"/>
      <c r="AAH2" s="41"/>
      <c r="AAI2" s="41"/>
      <c r="AAJ2" s="41"/>
      <c r="AAK2" s="41"/>
      <c r="AAL2" s="41"/>
      <c r="AAM2" s="41"/>
      <c r="AAN2" s="41"/>
      <c r="AAO2" s="41"/>
      <c r="AAP2" s="41"/>
      <c r="AAQ2" s="41"/>
      <c r="AAR2" s="41"/>
      <c r="AAS2" s="41"/>
      <c r="AAT2" s="41"/>
      <c r="AAU2" s="41"/>
      <c r="AAV2" s="41"/>
      <c r="AAW2" s="41"/>
      <c r="AAX2" s="41"/>
      <c r="AAY2" s="41"/>
      <c r="AAZ2" s="41"/>
      <c r="ABA2" s="41"/>
      <c r="ABB2" s="41"/>
      <c r="ABC2" s="41"/>
      <c r="ABD2" s="41"/>
      <c r="ABE2" s="41"/>
      <c r="ABF2" s="41"/>
      <c r="ABG2" s="41"/>
      <c r="ABH2" s="41"/>
      <c r="ABI2" s="41"/>
      <c r="ABJ2" s="41"/>
      <c r="ABK2" s="41"/>
      <c r="ABL2" s="41"/>
      <c r="ABM2" s="41"/>
      <c r="ABN2" s="41"/>
      <c r="ABO2" s="41"/>
      <c r="ABP2" s="41"/>
      <c r="ABQ2" s="41"/>
      <c r="ABR2" s="41"/>
      <c r="ABS2" s="41"/>
      <c r="ABT2" s="41"/>
      <c r="ABU2" s="41"/>
      <c r="ABV2" s="41"/>
      <c r="ABW2" s="41"/>
      <c r="ABX2" s="41"/>
      <c r="ABY2" s="41"/>
      <c r="ABZ2" s="41"/>
      <c r="ACA2" s="41"/>
      <c r="ACB2" s="41"/>
      <c r="ACC2" s="41"/>
      <c r="ACD2" s="41"/>
      <c r="ACE2" s="41"/>
      <c r="ACF2" s="41"/>
      <c r="ACG2" s="41"/>
      <c r="ACH2" s="41"/>
      <c r="ACI2" s="41"/>
      <c r="ACJ2" s="41"/>
      <c r="ACK2" s="41"/>
      <c r="ACL2" s="41"/>
      <c r="ACM2" s="41"/>
      <c r="ACN2" s="41"/>
      <c r="ACO2" s="41"/>
      <c r="ACP2" s="41"/>
      <c r="ACQ2" s="41"/>
      <c r="ACR2" s="41"/>
      <c r="ACS2" s="41"/>
      <c r="ACT2" s="41"/>
      <c r="ACU2" s="41"/>
      <c r="ACV2" s="41"/>
      <c r="ACW2" s="41"/>
      <c r="ACX2" s="41"/>
      <c r="ACY2" s="41"/>
      <c r="ACZ2" s="41"/>
      <c r="ADA2" s="41"/>
      <c r="ADB2" s="41"/>
      <c r="ADC2" s="41"/>
      <c r="ADD2" s="41"/>
      <c r="ADE2" s="41"/>
      <c r="ADF2" s="41"/>
      <c r="ADG2" s="41"/>
      <c r="ADH2" s="41"/>
      <c r="ADI2" s="41"/>
      <c r="ADJ2" s="41"/>
      <c r="ADK2" s="41"/>
      <c r="ADL2" s="41"/>
      <c r="ADM2" s="41"/>
      <c r="ADN2" s="41"/>
      <c r="ADO2" s="41"/>
      <c r="ADP2" s="41"/>
      <c r="ADQ2" s="41"/>
      <c r="ADR2" s="41"/>
      <c r="ADS2" s="41"/>
      <c r="ADT2" s="41"/>
      <c r="ADU2" s="41"/>
      <c r="ADV2" s="41"/>
      <c r="ADW2" s="41"/>
      <c r="ADX2" s="41"/>
      <c r="ADY2" s="41"/>
      <c r="ADZ2" s="41"/>
      <c r="AEA2" s="41"/>
      <c r="AEB2" s="41"/>
      <c r="AEC2" s="41"/>
      <c r="AED2" s="41"/>
      <c r="AEE2" s="41"/>
      <c r="AEF2" s="41"/>
      <c r="AEG2" s="41"/>
      <c r="AEH2" s="41"/>
      <c r="AEI2" s="41"/>
      <c r="AEJ2" s="41"/>
      <c r="AEK2" s="41"/>
      <c r="AEL2" s="41"/>
      <c r="AEM2" s="41"/>
      <c r="AEN2" s="41"/>
      <c r="AEO2" s="41"/>
      <c r="AEP2" s="41"/>
      <c r="AEQ2" s="41"/>
      <c r="AER2" s="41"/>
      <c r="AES2" s="41"/>
      <c r="AET2" s="41"/>
      <c r="AEU2" s="41"/>
      <c r="AEV2" s="41"/>
      <c r="AEW2" s="41"/>
      <c r="AEX2" s="41"/>
      <c r="AEY2" s="41"/>
      <c r="AEZ2" s="41"/>
      <c r="AFA2" s="41"/>
      <c r="AFB2" s="41"/>
      <c r="AFC2" s="41"/>
      <c r="AFD2" s="41"/>
      <c r="AFE2" s="41"/>
      <c r="AFF2" s="41"/>
      <c r="AFG2" s="41"/>
      <c r="AFH2" s="41"/>
      <c r="AFI2" s="41"/>
      <c r="AFJ2" s="41"/>
      <c r="AFK2" s="41"/>
      <c r="AFL2" s="41"/>
      <c r="AFM2" s="41"/>
      <c r="AFN2" s="41"/>
      <c r="AFO2" s="41"/>
      <c r="AFP2" s="41"/>
      <c r="AFQ2" s="41"/>
      <c r="AFR2" s="41"/>
      <c r="AFS2" s="41"/>
      <c r="AFT2" s="41"/>
      <c r="AFU2" s="41"/>
      <c r="AFV2" s="41"/>
      <c r="AFW2" s="41"/>
      <c r="AFX2" s="41"/>
      <c r="AFY2" s="41"/>
      <c r="AFZ2" s="41"/>
      <c r="AGA2" s="41"/>
      <c r="AGB2" s="41"/>
      <c r="AGC2" s="41"/>
      <c r="AGD2" s="41"/>
      <c r="AGE2" s="41"/>
      <c r="AGF2" s="41"/>
      <c r="AGG2" s="41"/>
      <c r="AGH2" s="41"/>
      <c r="AGI2" s="41"/>
      <c r="AGJ2" s="41"/>
      <c r="AGK2" s="41"/>
      <c r="AGL2" s="41"/>
      <c r="AGM2" s="41"/>
      <c r="AGN2" s="41"/>
      <c r="AGO2" s="41"/>
      <c r="AGP2" s="41"/>
      <c r="AGQ2" s="41"/>
      <c r="AGR2" s="41"/>
      <c r="AGS2" s="41"/>
      <c r="AGT2" s="41"/>
      <c r="AGU2" s="41"/>
      <c r="AGV2" s="41"/>
      <c r="AGW2" s="41"/>
      <c r="AGX2" s="41"/>
      <c r="AGY2" s="41"/>
      <c r="AGZ2" s="41"/>
      <c r="AHA2" s="41"/>
      <c r="AHB2" s="41"/>
      <c r="AHC2" s="41"/>
      <c r="AHD2" s="41"/>
      <c r="AHE2" s="41"/>
      <c r="AHF2" s="41"/>
      <c r="AHG2" s="41"/>
      <c r="AHH2" s="41"/>
      <c r="AHI2" s="41"/>
      <c r="AHJ2" s="41"/>
      <c r="AHK2" s="41"/>
      <c r="AHL2" s="41"/>
      <c r="AHM2" s="41"/>
      <c r="AHN2" s="41"/>
      <c r="AHO2" s="41"/>
      <c r="AHP2" s="41"/>
      <c r="AHQ2" s="41"/>
      <c r="AHR2" s="41"/>
      <c r="AHS2" s="41"/>
      <c r="AHT2" s="41"/>
      <c r="AHU2" s="41"/>
      <c r="AHV2" s="41"/>
      <c r="AHW2" s="41"/>
      <c r="AHX2" s="41"/>
      <c r="AHY2" s="41"/>
      <c r="AHZ2" s="41"/>
      <c r="AIA2" s="41"/>
      <c r="AIB2" s="41"/>
      <c r="AIC2" s="41"/>
      <c r="AID2" s="41"/>
      <c r="AIE2" s="41"/>
      <c r="AIF2" s="41"/>
      <c r="AIG2" s="41"/>
      <c r="AIH2" s="41"/>
      <c r="AII2" s="41"/>
      <c r="AIJ2" s="41"/>
      <c r="AIK2" s="41"/>
      <c r="AIL2" s="41"/>
      <c r="AIM2" s="41"/>
      <c r="AIN2" s="41"/>
      <c r="AIO2" s="41"/>
      <c r="AIP2" s="41"/>
      <c r="AIQ2" s="41"/>
      <c r="AIR2" s="41"/>
      <c r="AIS2" s="41"/>
      <c r="AIT2" s="41"/>
      <c r="AIU2" s="41"/>
      <c r="AIV2" s="41"/>
      <c r="AIW2" s="41"/>
      <c r="AIX2" s="41"/>
      <c r="AIY2" s="41"/>
      <c r="AIZ2" s="41"/>
      <c r="AJA2" s="41"/>
      <c r="AJB2" s="41"/>
      <c r="AJC2" s="41"/>
      <c r="AJD2" s="41"/>
      <c r="AJE2" s="41"/>
      <c r="AJF2" s="41"/>
      <c r="AJG2" s="41"/>
      <c r="AJH2" s="41"/>
      <c r="AJI2" s="41"/>
      <c r="AJJ2" s="41"/>
      <c r="AJK2" s="41"/>
      <c r="AJL2" s="41"/>
      <c r="AJM2" s="41"/>
      <c r="AJN2" s="41"/>
      <c r="AJO2" s="41"/>
      <c r="AJP2" s="41"/>
      <c r="AJQ2" s="41"/>
      <c r="AJR2" s="41"/>
      <c r="AJS2" s="41"/>
      <c r="AJT2" s="41"/>
      <c r="AJU2" s="41"/>
      <c r="AJV2" s="41"/>
      <c r="AJW2" s="41"/>
      <c r="AJX2" s="41"/>
      <c r="AJY2" s="41"/>
      <c r="AJZ2" s="41"/>
      <c r="AKA2" s="41"/>
      <c r="AKB2" s="41"/>
      <c r="AKC2" s="41"/>
      <c r="AKD2" s="41"/>
      <c r="AKE2" s="41"/>
      <c r="AKF2" s="41"/>
      <c r="AKG2" s="41"/>
      <c r="AKH2" s="41"/>
      <c r="AKI2" s="41"/>
      <c r="AKJ2" s="41"/>
      <c r="AKK2" s="41"/>
      <c r="AKL2" s="41"/>
      <c r="AKM2" s="41"/>
      <c r="AKN2" s="41"/>
      <c r="AKO2" s="41"/>
      <c r="AKP2" s="41"/>
      <c r="AKQ2" s="41"/>
      <c r="AKR2" s="41"/>
      <c r="AKS2" s="41"/>
      <c r="AKT2" s="41"/>
      <c r="AKU2" s="41"/>
      <c r="AKV2" s="41"/>
      <c r="AKW2" s="41"/>
      <c r="AKX2" s="41"/>
      <c r="AKY2" s="41"/>
      <c r="AKZ2" s="41"/>
      <c r="ALA2" s="41"/>
      <c r="ALB2" s="41"/>
      <c r="ALC2" s="41"/>
      <c r="ALD2" s="41"/>
      <c r="ALE2" s="41"/>
      <c r="ALF2" s="41"/>
      <c r="ALG2" s="41"/>
      <c r="ALH2" s="41"/>
      <c r="ALI2" s="41"/>
      <c r="ALJ2" s="41"/>
      <c r="ALK2" s="41"/>
      <c r="ALL2" s="41"/>
      <c r="ALM2" s="41"/>
      <c r="ALN2" s="41"/>
      <c r="ALO2" s="41"/>
      <c r="ALP2" s="41"/>
      <c r="ALQ2" s="41"/>
      <c r="ALR2" s="41"/>
      <c r="ALS2" s="41"/>
      <c r="ALT2" s="41"/>
      <c r="ALU2" s="41"/>
      <c r="ALV2" s="41"/>
      <c r="ALW2" s="41"/>
      <c r="ALX2" s="41"/>
      <c r="ALY2" s="41"/>
      <c r="ALZ2" s="41"/>
      <c r="AMA2" s="41"/>
      <c r="AMB2" s="41"/>
      <c r="AMC2" s="41"/>
      <c r="AMD2" s="41"/>
      <c r="AME2" s="41"/>
      <c r="AMF2" s="41"/>
      <c r="AMG2" s="41"/>
      <c r="AMH2" s="41"/>
      <c r="AMI2" s="41"/>
      <c r="AMJ2" s="41"/>
      <c r="AMK2" s="41"/>
      <c r="AML2" s="41"/>
      <c r="AMM2" s="41"/>
      <c r="AMN2" s="41"/>
      <c r="AMO2" s="41"/>
      <c r="AMP2" s="41"/>
      <c r="AMQ2" s="41"/>
      <c r="AMR2" s="41"/>
      <c r="AMS2" s="41"/>
      <c r="AMT2" s="41"/>
      <c r="AMU2" s="41"/>
      <c r="AMV2" s="41"/>
      <c r="AMW2" s="41"/>
      <c r="AMX2" s="41"/>
      <c r="AMY2" s="41"/>
      <c r="AMZ2" s="41"/>
      <c r="ANA2" s="41"/>
      <c r="ANB2" s="41"/>
      <c r="ANC2" s="41"/>
      <c r="AND2" s="41"/>
      <c r="ANE2" s="41"/>
      <c r="ANF2" s="41"/>
      <c r="ANG2" s="41"/>
      <c r="ANH2" s="41"/>
      <c r="ANI2" s="41"/>
      <c r="ANJ2" s="41"/>
      <c r="ANK2" s="41"/>
      <c r="ANL2" s="41"/>
      <c r="ANM2" s="41"/>
      <c r="ANN2" s="41"/>
      <c r="ANO2" s="41"/>
      <c r="ANP2" s="41"/>
      <c r="ANQ2" s="41"/>
      <c r="ANR2" s="41"/>
      <c r="ANS2" s="41"/>
      <c r="ANT2" s="41"/>
      <c r="ANU2" s="41"/>
      <c r="ANV2" s="41"/>
      <c r="ANW2" s="41"/>
      <c r="ANX2" s="41"/>
      <c r="ANY2" s="41"/>
      <c r="ANZ2" s="41"/>
      <c r="AOA2" s="41"/>
      <c r="AOB2" s="41"/>
      <c r="AOC2" s="41"/>
      <c r="AOD2" s="41"/>
      <c r="AOE2" s="41"/>
      <c r="AOF2" s="41"/>
      <c r="AOG2" s="41"/>
      <c r="AOH2" s="41"/>
      <c r="AOI2" s="41"/>
      <c r="AOJ2" s="41"/>
      <c r="AOK2" s="41"/>
      <c r="AOL2" s="41"/>
      <c r="AOM2" s="41"/>
      <c r="AON2" s="41"/>
      <c r="AOO2" s="41"/>
      <c r="AOP2" s="41"/>
      <c r="AOQ2" s="41"/>
      <c r="AOR2" s="41"/>
      <c r="AOS2" s="41"/>
      <c r="AOT2" s="41"/>
      <c r="AOU2" s="41"/>
      <c r="AOV2" s="41"/>
      <c r="AOW2" s="41"/>
      <c r="AOX2" s="41"/>
      <c r="AOY2" s="41"/>
      <c r="AOZ2" s="41"/>
      <c r="APA2" s="41"/>
      <c r="APB2" s="41"/>
      <c r="APC2" s="41"/>
      <c r="APD2" s="41"/>
      <c r="APE2" s="41"/>
      <c r="APF2" s="41"/>
      <c r="APG2" s="41"/>
      <c r="APH2" s="41"/>
      <c r="API2" s="41"/>
      <c r="APJ2" s="41"/>
      <c r="APK2" s="41"/>
      <c r="APL2" s="41"/>
      <c r="APM2" s="41"/>
      <c r="APN2" s="41"/>
      <c r="APO2" s="41"/>
      <c r="APP2" s="41"/>
      <c r="APQ2" s="41"/>
      <c r="APR2" s="41"/>
      <c r="APS2" s="41"/>
      <c r="APT2" s="41"/>
      <c r="APU2" s="41"/>
      <c r="APV2" s="41"/>
      <c r="APW2" s="41"/>
      <c r="APX2" s="41"/>
      <c r="APY2" s="41"/>
      <c r="APZ2" s="41"/>
      <c r="AQA2" s="41"/>
      <c r="AQB2" s="41"/>
      <c r="AQC2" s="41"/>
      <c r="AQD2" s="41"/>
      <c r="AQE2" s="41"/>
      <c r="AQF2" s="41"/>
      <c r="AQG2" s="41"/>
      <c r="AQH2" s="41"/>
      <c r="AQI2" s="41"/>
      <c r="AQJ2" s="41"/>
      <c r="AQK2" s="41"/>
      <c r="AQL2" s="41"/>
      <c r="AQM2" s="41"/>
      <c r="AQN2" s="41"/>
      <c r="AQO2" s="41"/>
      <c r="AQP2" s="41"/>
      <c r="AQQ2" s="41"/>
      <c r="AQR2" s="41"/>
      <c r="AQS2" s="41"/>
      <c r="AQT2" s="41"/>
      <c r="AQU2" s="41"/>
      <c r="AQV2" s="41"/>
      <c r="AQW2" s="41"/>
      <c r="AQX2" s="41"/>
      <c r="AQY2" s="41"/>
      <c r="AQZ2" s="41"/>
      <c r="ARA2" s="41"/>
      <c r="ARB2" s="41"/>
      <c r="ARC2" s="41"/>
      <c r="ARD2" s="41"/>
      <c r="ARE2" s="41"/>
      <c r="ARF2" s="41"/>
      <c r="ARG2" s="41"/>
      <c r="ARH2" s="41"/>
      <c r="ARI2" s="41"/>
      <c r="ARJ2" s="41"/>
      <c r="ARK2" s="41"/>
      <c r="ARL2" s="41"/>
      <c r="ARM2" s="41"/>
      <c r="ARN2" s="41"/>
      <c r="ARO2" s="41"/>
      <c r="ARP2" s="41"/>
      <c r="ARQ2" s="41"/>
      <c r="ARR2" s="41"/>
      <c r="ARS2" s="41"/>
      <c r="ART2" s="41"/>
      <c r="ARU2" s="41"/>
      <c r="ARV2" s="41"/>
      <c r="ARW2" s="41"/>
      <c r="ARX2" s="41"/>
      <c r="ARY2" s="41"/>
      <c r="ARZ2" s="41"/>
      <c r="ASA2" s="41"/>
      <c r="ASB2" s="41"/>
      <c r="ASC2" s="41"/>
      <c r="ASD2" s="41"/>
      <c r="ASE2" s="41"/>
      <c r="ASF2" s="41"/>
      <c r="ASG2" s="41"/>
      <c r="ASH2" s="41"/>
      <c r="ASI2" s="41"/>
      <c r="ASJ2" s="41"/>
      <c r="ASK2" s="41"/>
      <c r="ASL2" s="41"/>
      <c r="ASM2" s="41"/>
      <c r="ASN2" s="41"/>
      <c r="ASO2" s="41"/>
      <c r="ASP2" s="41"/>
      <c r="ASQ2" s="41"/>
      <c r="ASR2" s="41"/>
      <c r="ASS2" s="41"/>
      <c r="AST2" s="41"/>
      <c r="ASU2" s="41"/>
      <c r="ASV2" s="41"/>
      <c r="ASW2" s="41"/>
      <c r="ASX2" s="41"/>
      <c r="ASY2" s="41"/>
      <c r="ASZ2" s="41"/>
      <c r="ATA2" s="41"/>
      <c r="ATB2" s="41"/>
      <c r="ATC2" s="41"/>
      <c r="ATD2" s="41"/>
      <c r="ATE2" s="41"/>
      <c r="ATF2" s="41"/>
      <c r="ATG2" s="41"/>
      <c r="ATH2" s="41"/>
      <c r="ATI2" s="41"/>
      <c r="ATJ2" s="41"/>
      <c r="ATK2" s="41"/>
      <c r="ATL2" s="41"/>
      <c r="ATM2" s="41"/>
      <c r="ATN2" s="41"/>
      <c r="ATO2" s="41"/>
      <c r="ATP2" s="41"/>
      <c r="ATQ2" s="41"/>
      <c r="ATR2" s="41"/>
      <c r="ATS2" s="41"/>
      <c r="ATT2" s="41"/>
      <c r="ATU2" s="41"/>
      <c r="ATV2" s="41"/>
      <c r="ATW2" s="41"/>
      <c r="ATX2" s="41"/>
      <c r="ATY2" s="41"/>
      <c r="ATZ2" s="41"/>
      <c r="AUA2" s="41"/>
      <c r="AUB2" s="41"/>
      <c r="AUC2" s="41"/>
      <c r="AUD2" s="41"/>
      <c r="AUE2" s="41"/>
      <c r="AUF2" s="41"/>
      <c r="AUG2" s="41"/>
      <c r="AUH2" s="41"/>
      <c r="AUI2" s="41"/>
      <c r="AUJ2" s="41"/>
      <c r="AUK2" s="41"/>
      <c r="AUL2" s="41"/>
      <c r="AUM2" s="41"/>
      <c r="AUN2" s="41"/>
      <c r="AUO2" s="41"/>
      <c r="AUP2" s="41"/>
      <c r="AUQ2" s="41"/>
      <c r="AUR2" s="41"/>
      <c r="AUS2" s="41"/>
      <c r="AUT2" s="41"/>
      <c r="AUU2" s="41"/>
      <c r="AUV2" s="41"/>
      <c r="AUW2" s="41"/>
      <c r="AUX2" s="41"/>
      <c r="AUY2" s="41"/>
      <c r="AUZ2" s="41"/>
      <c r="AVA2" s="41"/>
      <c r="AVB2" s="41"/>
      <c r="AVC2" s="41"/>
      <c r="AVD2" s="41"/>
      <c r="AVE2" s="41"/>
      <c r="AVF2" s="41"/>
      <c r="AVG2" s="41"/>
      <c r="AVH2" s="41"/>
      <c r="AVI2" s="41"/>
      <c r="AVJ2" s="41"/>
      <c r="AVK2" s="41"/>
      <c r="AVL2" s="41"/>
      <c r="AVM2" s="41"/>
      <c r="AVN2" s="41"/>
      <c r="AVO2" s="41"/>
      <c r="AVP2" s="41"/>
      <c r="AVQ2" s="41"/>
      <c r="AVR2" s="41"/>
      <c r="AVS2" s="41"/>
      <c r="AVT2" s="41"/>
      <c r="AVU2" s="41"/>
      <c r="AVV2" s="41"/>
      <c r="AVW2" s="41"/>
      <c r="AVX2" s="41"/>
      <c r="AVY2" s="41"/>
      <c r="AVZ2" s="41"/>
      <c r="AWA2" s="41"/>
      <c r="AWB2" s="41"/>
      <c r="AWC2" s="41"/>
      <c r="AWD2" s="41"/>
      <c r="AWE2" s="41"/>
      <c r="AWF2" s="41"/>
      <c r="AWG2" s="41"/>
      <c r="AWH2" s="41"/>
      <c r="AWI2" s="41"/>
      <c r="AWJ2" s="41"/>
      <c r="AWK2" s="41"/>
      <c r="AWL2" s="41"/>
      <c r="AWM2" s="41"/>
      <c r="AWN2" s="41"/>
      <c r="AWO2" s="41"/>
      <c r="AWP2" s="41"/>
      <c r="AWQ2" s="41"/>
      <c r="AWR2" s="41"/>
      <c r="AWS2" s="41"/>
      <c r="AWT2" s="41"/>
      <c r="AWU2" s="41"/>
      <c r="AWV2" s="41"/>
      <c r="AWW2" s="41"/>
      <c r="AWX2" s="41"/>
      <c r="AWY2" s="41"/>
      <c r="AWZ2" s="41"/>
      <c r="AXA2" s="41"/>
      <c r="AXB2" s="41"/>
      <c r="AXC2" s="41"/>
      <c r="AXD2" s="41"/>
      <c r="AXE2" s="41"/>
      <c r="AXF2" s="41"/>
      <c r="AXG2" s="41"/>
      <c r="AXH2" s="41"/>
      <c r="AXI2" s="41"/>
      <c r="AXJ2" s="41"/>
      <c r="AXK2" s="41"/>
      <c r="AXL2" s="41"/>
      <c r="AXM2" s="41"/>
      <c r="AXN2" s="41"/>
      <c r="AXO2" s="41"/>
      <c r="AXP2" s="41"/>
      <c r="AXQ2" s="41"/>
      <c r="AXR2" s="41"/>
      <c r="AXS2" s="41"/>
      <c r="AXT2" s="41"/>
      <c r="AXU2" s="41"/>
      <c r="AXV2" s="41"/>
      <c r="AXW2" s="41"/>
      <c r="AXX2" s="41"/>
      <c r="AXY2" s="41"/>
      <c r="AXZ2" s="41"/>
      <c r="AYA2" s="41"/>
      <c r="AYB2" s="41"/>
      <c r="AYC2" s="41"/>
      <c r="AYD2" s="41"/>
      <c r="AYE2" s="41"/>
      <c r="AYF2" s="41"/>
      <c r="AYG2" s="41"/>
      <c r="AYH2" s="41"/>
      <c r="AYI2" s="41"/>
      <c r="AYJ2" s="41"/>
      <c r="AYK2" s="41"/>
      <c r="AYL2" s="41"/>
      <c r="AYM2" s="41"/>
      <c r="AYN2" s="41"/>
      <c r="AYO2" s="41"/>
      <c r="AYP2" s="41"/>
      <c r="AYQ2" s="41"/>
      <c r="AYR2" s="41"/>
      <c r="AYS2" s="41"/>
      <c r="AYT2" s="41"/>
      <c r="AYU2" s="41"/>
      <c r="AYV2" s="41"/>
      <c r="AYW2" s="41"/>
      <c r="AYX2" s="41"/>
      <c r="AYY2" s="41"/>
      <c r="AYZ2" s="41"/>
      <c r="AZA2" s="41"/>
      <c r="AZB2" s="41"/>
      <c r="AZC2" s="41"/>
      <c r="AZD2" s="41"/>
      <c r="AZE2" s="41"/>
      <c r="AZF2" s="41"/>
      <c r="AZG2" s="41"/>
      <c r="AZH2" s="41"/>
      <c r="AZI2" s="41"/>
      <c r="AZJ2" s="41"/>
      <c r="AZK2" s="41"/>
      <c r="AZL2" s="41"/>
      <c r="AZM2" s="41"/>
      <c r="AZN2" s="41"/>
      <c r="AZO2" s="41"/>
      <c r="AZP2" s="41"/>
      <c r="AZQ2" s="41"/>
      <c r="AZR2" s="41"/>
      <c r="AZS2" s="41"/>
      <c r="AZT2" s="41"/>
      <c r="AZU2" s="41"/>
      <c r="AZV2" s="41"/>
      <c r="AZW2" s="41"/>
      <c r="AZX2" s="41"/>
      <c r="AZY2" s="41"/>
      <c r="AZZ2" s="41"/>
      <c r="BAA2" s="41"/>
      <c r="BAB2" s="41"/>
      <c r="BAC2" s="41"/>
      <c r="BAD2" s="41"/>
      <c r="BAE2" s="41"/>
      <c r="BAF2" s="41"/>
      <c r="BAG2" s="41"/>
      <c r="BAH2" s="41"/>
      <c r="BAI2" s="41"/>
      <c r="BAJ2" s="41"/>
      <c r="BAK2" s="41"/>
      <c r="BAL2" s="41"/>
      <c r="BAM2" s="41"/>
      <c r="BAN2" s="41"/>
      <c r="BAO2" s="41"/>
      <c r="BAP2" s="41"/>
      <c r="BAQ2" s="41"/>
      <c r="BAR2" s="41"/>
      <c r="BAS2" s="41"/>
      <c r="BAT2" s="41"/>
      <c r="BAU2" s="41"/>
      <c r="BAV2" s="41"/>
      <c r="BAW2" s="41"/>
      <c r="BAX2" s="41"/>
      <c r="BAY2" s="41"/>
      <c r="BAZ2" s="41"/>
      <c r="BBA2" s="41"/>
      <c r="BBB2" s="41"/>
      <c r="BBC2" s="41"/>
      <c r="BBD2" s="41"/>
      <c r="BBE2" s="41"/>
      <c r="BBF2" s="41"/>
      <c r="BBG2" s="41"/>
      <c r="BBH2" s="41"/>
      <c r="BBI2" s="41"/>
      <c r="BBJ2" s="41"/>
      <c r="BBK2" s="41"/>
      <c r="BBL2" s="41"/>
      <c r="BBM2" s="41"/>
      <c r="BBN2" s="41"/>
      <c r="BBO2" s="41"/>
      <c r="BBP2" s="41"/>
      <c r="BBQ2" s="41"/>
      <c r="BBR2" s="41"/>
      <c r="BBS2" s="41"/>
      <c r="BBT2" s="41"/>
      <c r="BBU2" s="41"/>
      <c r="BBV2" s="41"/>
      <c r="BBW2" s="41"/>
      <c r="BBX2" s="41"/>
      <c r="BBY2" s="41"/>
      <c r="BBZ2" s="41"/>
      <c r="BCA2" s="41"/>
      <c r="BCB2" s="41"/>
      <c r="BCC2" s="41"/>
      <c r="BCD2" s="41"/>
      <c r="BCE2" s="41"/>
      <c r="BCF2" s="41"/>
      <c r="BCG2" s="41"/>
      <c r="BCH2" s="41"/>
      <c r="BCI2" s="41"/>
      <c r="BCJ2" s="41"/>
      <c r="BCK2" s="41"/>
      <c r="BCL2" s="41"/>
      <c r="BCM2" s="41"/>
      <c r="BCN2" s="41"/>
      <c r="BCO2" s="41"/>
      <c r="BCP2" s="41"/>
      <c r="BCQ2" s="41"/>
      <c r="BCR2" s="41"/>
      <c r="BCS2" s="41"/>
      <c r="BCT2" s="41"/>
      <c r="BCU2" s="41"/>
      <c r="BCV2" s="41"/>
      <c r="BCW2" s="41"/>
      <c r="BCX2" s="41"/>
      <c r="BCY2" s="41"/>
      <c r="BCZ2" s="41"/>
      <c r="BDA2" s="41"/>
      <c r="BDB2" s="41"/>
      <c r="BDC2" s="41"/>
      <c r="BDD2" s="41"/>
      <c r="BDE2" s="41"/>
      <c r="BDF2" s="41"/>
      <c r="BDG2" s="41"/>
      <c r="BDH2" s="41"/>
      <c r="BDI2" s="41"/>
      <c r="BDJ2" s="41"/>
      <c r="BDK2" s="41"/>
      <c r="BDL2" s="41"/>
      <c r="BDM2" s="41"/>
      <c r="BDN2" s="41"/>
      <c r="BDO2" s="41"/>
      <c r="BDP2" s="41"/>
      <c r="BDQ2" s="41"/>
      <c r="BDR2" s="41"/>
      <c r="BDS2" s="41"/>
      <c r="BDT2" s="41"/>
      <c r="BDU2" s="41"/>
      <c r="BDV2" s="41"/>
      <c r="BDW2" s="41"/>
      <c r="BDX2" s="41"/>
      <c r="BDY2" s="41"/>
      <c r="BDZ2" s="41"/>
      <c r="BEA2" s="41"/>
      <c r="BEB2" s="41"/>
      <c r="BEC2" s="41"/>
      <c r="BED2" s="41"/>
      <c r="BEE2" s="41"/>
      <c r="BEF2" s="41"/>
      <c r="BEG2" s="41"/>
      <c r="BEH2" s="41"/>
      <c r="BEI2" s="41"/>
      <c r="BEJ2" s="41"/>
      <c r="BEK2" s="41"/>
      <c r="BEL2" s="41"/>
      <c r="BEM2" s="41"/>
      <c r="BEN2" s="41"/>
      <c r="BEO2" s="41"/>
      <c r="BEP2" s="41"/>
      <c r="BEQ2" s="41"/>
      <c r="BER2" s="41"/>
      <c r="BES2" s="41"/>
      <c r="BET2" s="41"/>
      <c r="BEU2" s="41"/>
      <c r="BEV2" s="41"/>
      <c r="BEW2" s="41"/>
      <c r="BEX2" s="41"/>
      <c r="BEY2" s="41"/>
      <c r="BEZ2" s="41"/>
      <c r="BFA2" s="41"/>
      <c r="BFB2" s="41"/>
      <c r="BFC2" s="41"/>
      <c r="BFD2" s="41"/>
      <c r="BFE2" s="41"/>
      <c r="BFF2" s="41"/>
      <c r="BFG2" s="41"/>
      <c r="BFH2" s="41"/>
      <c r="BFI2" s="41"/>
      <c r="BFJ2" s="41"/>
      <c r="BFK2" s="41"/>
      <c r="BFL2" s="41"/>
      <c r="BFM2" s="41"/>
      <c r="BFN2" s="41"/>
      <c r="BFO2" s="41"/>
      <c r="BFP2" s="41"/>
      <c r="BFQ2" s="41"/>
      <c r="BFR2" s="41"/>
      <c r="BFS2" s="41"/>
      <c r="BFT2" s="41"/>
      <c r="BFU2" s="41"/>
      <c r="BFV2" s="41"/>
      <c r="BFW2" s="41"/>
      <c r="BFX2" s="41"/>
      <c r="BFY2" s="41"/>
      <c r="BFZ2" s="41"/>
      <c r="BGA2" s="41"/>
      <c r="BGB2" s="41"/>
      <c r="BGC2" s="41"/>
      <c r="BGD2" s="41"/>
      <c r="BGE2" s="41"/>
      <c r="BGF2" s="41"/>
      <c r="BGG2" s="41"/>
      <c r="BGH2" s="41"/>
      <c r="BGI2" s="41"/>
      <c r="BGJ2" s="41"/>
      <c r="BGK2" s="41"/>
      <c r="BGL2" s="41"/>
      <c r="BGM2" s="41"/>
      <c r="BGN2" s="41"/>
      <c r="BGO2" s="41"/>
      <c r="BGP2" s="41"/>
      <c r="BGQ2" s="41"/>
      <c r="BGR2" s="41"/>
      <c r="BGS2" s="41"/>
      <c r="BGT2" s="41"/>
      <c r="BGU2" s="41"/>
      <c r="BGV2" s="41"/>
      <c r="BGW2" s="41"/>
      <c r="BGX2" s="41"/>
      <c r="BGY2" s="41"/>
      <c r="BGZ2" s="41"/>
      <c r="BHA2" s="41"/>
      <c r="BHB2" s="41"/>
      <c r="BHC2" s="41"/>
      <c r="BHD2" s="41"/>
      <c r="BHE2" s="41"/>
      <c r="BHF2" s="41"/>
      <c r="BHG2" s="41"/>
      <c r="BHH2" s="41"/>
      <c r="BHI2" s="41"/>
      <c r="BHJ2" s="41"/>
      <c r="BHK2" s="41"/>
      <c r="BHL2" s="41"/>
      <c r="BHM2" s="41"/>
      <c r="BHN2" s="41"/>
      <c r="BHO2" s="41"/>
      <c r="BHP2" s="41"/>
      <c r="BHQ2" s="41"/>
      <c r="BHR2" s="41"/>
      <c r="BHS2" s="41"/>
      <c r="BHT2" s="41"/>
      <c r="BHU2" s="41"/>
      <c r="BHV2" s="41"/>
      <c r="BHW2" s="41"/>
      <c r="BHX2" s="41"/>
      <c r="BHY2" s="41"/>
      <c r="BHZ2" s="41"/>
      <c r="BIA2" s="41"/>
      <c r="BIB2" s="41"/>
      <c r="BIC2" s="41"/>
      <c r="BID2" s="41"/>
      <c r="BIE2" s="41"/>
      <c r="BIF2" s="41"/>
      <c r="BIG2" s="41"/>
      <c r="BIH2" s="41"/>
      <c r="BII2" s="41"/>
      <c r="BIJ2" s="41"/>
      <c r="BIK2" s="41"/>
      <c r="BIL2" s="41"/>
      <c r="BIM2" s="41"/>
      <c r="BIN2" s="41"/>
      <c r="BIO2" s="41"/>
      <c r="BIP2" s="41"/>
      <c r="BIQ2" s="41"/>
      <c r="BIR2" s="41"/>
      <c r="BIS2" s="41"/>
      <c r="BIT2" s="41"/>
      <c r="BIU2" s="41"/>
      <c r="BIV2" s="41"/>
      <c r="BIW2" s="41"/>
      <c r="BIX2" s="41"/>
      <c r="BIY2" s="41"/>
      <c r="BIZ2" s="41"/>
      <c r="BJA2" s="41"/>
      <c r="BJB2" s="41"/>
      <c r="BJC2" s="41"/>
      <c r="BJD2" s="41"/>
      <c r="BJE2" s="41"/>
      <c r="BJF2" s="41"/>
      <c r="BJG2" s="41"/>
      <c r="BJH2" s="41"/>
      <c r="BJI2" s="41"/>
      <c r="BJJ2" s="41"/>
      <c r="BJK2" s="41"/>
      <c r="BJL2" s="41"/>
      <c r="BJM2" s="41"/>
      <c r="BJN2" s="41"/>
      <c r="BJO2" s="41"/>
      <c r="BJP2" s="41"/>
      <c r="BJQ2" s="41"/>
      <c r="BJR2" s="41"/>
      <c r="BJS2" s="41"/>
      <c r="BJT2" s="41"/>
      <c r="BJU2" s="41"/>
      <c r="BJV2" s="41"/>
      <c r="BJW2" s="41"/>
      <c r="BJX2" s="41"/>
      <c r="BJY2" s="41"/>
      <c r="BJZ2" s="41"/>
      <c r="BKA2" s="41"/>
      <c r="BKB2" s="41"/>
      <c r="BKC2" s="41"/>
      <c r="BKD2" s="41"/>
      <c r="BKE2" s="41"/>
      <c r="BKF2" s="41"/>
      <c r="BKG2" s="41"/>
      <c r="BKH2" s="41"/>
      <c r="BKI2" s="41"/>
      <c r="BKJ2" s="41"/>
      <c r="BKK2" s="41"/>
      <c r="BKL2" s="41"/>
      <c r="BKM2" s="41"/>
      <c r="BKN2" s="41"/>
      <c r="BKO2" s="41"/>
      <c r="BKP2" s="41"/>
      <c r="BKQ2" s="41"/>
      <c r="BKR2" s="41"/>
      <c r="BKS2" s="41"/>
      <c r="BKT2" s="41"/>
      <c r="BKU2" s="41"/>
      <c r="BKV2" s="41"/>
      <c r="BKW2" s="41"/>
      <c r="BKX2" s="41"/>
      <c r="BKY2" s="41"/>
      <c r="BKZ2" s="41"/>
      <c r="BLA2" s="41"/>
      <c r="BLB2" s="41"/>
      <c r="BLC2" s="41"/>
      <c r="BLD2" s="41"/>
      <c r="BLE2" s="41"/>
      <c r="BLF2" s="41"/>
      <c r="BLG2" s="41"/>
      <c r="BLH2" s="41"/>
      <c r="BLI2" s="41"/>
      <c r="BLJ2" s="41"/>
      <c r="BLK2" s="41"/>
      <c r="BLL2" s="41"/>
      <c r="BLM2" s="41"/>
      <c r="BLN2" s="41"/>
      <c r="BLO2" s="41"/>
      <c r="BLP2" s="41"/>
      <c r="BLQ2" s="41"/>
      <c r="BLR2" s="41"/>
      <c r="BLS2" s="41"/>
      <c r="BLT2" s="41"/>
      <c r="BLU2" s="41"/>
      <c r="BLV2" s="41"/>
      <c r="BLW2" s="41"/>
      <c r="BLX2" s="41"/>
      <c r="BLY2" s="41"/>
      <c r="BLZ2" s="41"/>
      <c r="BMA2" s="41"/>
      <c r="BMB2" s="41"/>
      <c r="BMC2" s="41"/>
      <c r="BMD2" s="41"/>
      <c r="BME2" s="41"/>
      <c r="BMF2" s="41"/>
      <c r="BMG2" s="41"/>
      <c r="BMH2" s="41"/>
      <c r="BMI2" s="41"/>
      <c r="BMJ2" s="41"/>
      <c r="BMK2" s="41"/>
      <c r="BML2" s="41"/>
      <c r="BMM2" s="41"/>
      <c r="BMN2" s="41"/>
      <c r="BMO2" s="41"/>
      <c r="BMP2" s="41"/>
      <c r="BMQ2" s="41"/>
      <c r="BMR2" s="41"/>
      <c r="BMS2" s="41"/>
      <c r="BMT2" s="41"/>
      <c r="BMU2" s="41"/>
      <c r="BMV2" s="41"/>
      <c r="BMW2" s="41"/>
      <c r="BMX2" s="41"/>
      <c r="BMY2" s="41"/>
      <c r="BMZ2" s="41"/>
      <c r="BNA2" s="41"/>
      <c r="BNB2" s="41"/>
      <c r="BNC2" s="41"/>
      <c r="BND2" s="41"/>
      <c r="BNE2" s="41"/>
      <c r="BNF2" s="41"/>
      <c r="BNG2" s="41"/>
      <c r="BNH2" s="41"/>
      <c r="BNI2" s="41"/>
      <c r="BNJ2" s="41"/>
      <c r="BNK2" s="41"/>
      <c r="BNL2" s="41"/>
      <c r="BNM2" s="41"/>
      <c r="BNN2" s="41"/>
      <c r="BNO2" s="41"/>
      <c r="BNP2" s="41"/>
      <c r="BNQ2" s="41"/>
      <c r="BNR2" s="41"/>
      <c r="BNS2" s="41"/>
      <c r="BNT2" s="41"/>
      <c r="BNU2" s="41"/>
      <c r="BNV2" s="41"/>
      <c r="BNW2" s="41"/>
      <c r="BNX2" s="41"/>
      <c r="BNY2" s="41"/>
      <c r="BNZ2" s="41"/>
      <c r="BOA2" s="41"/>
      <c r="BOB2" s="41"/>
      <c r="BOC2" s="41"/>
      <c r="BOD2" s="41"/>
      <c r="BOE2" s="41"/>
      <c r="BOF2" s="41"/>
      <c r="BOG2" s="41"/>
      <c r="BOH2" s="41"/>
      <c r="BOI2" s="41"/>
      <c r="BOJ2" s="41"/>
      <c r="BOK2" s="41"/>
      <c r="BOL2" s="41"/>
      <c r="BOM2" s="41"/>
      <c r="BON2" s="41"/>
      <c r="BOO2" s="41"/>
      <c r="BOP2" s="41"/>
      <c r="BOQ2" s="41"/>
      <c r="BOR2" s="41"/>
      <c r="BOS2" s="41"/>
      <c r="BOT2" s="41"/>
      <c r="BOU2" s="41"/>
      <c r="BOV2" s="41"/>
      <c r="BOW2" s="41"/>
      <c r="BOX2" s="41"/>
      <c r="BOY2" s="41"/>
      <c r="BOZ2" s="41"/>
      <c r="BPA2" s="41"/>
      <c r="BPB2" s="41"/>
      <c r="BPC2" s="41"/>
      <c r="BPD2" s="41"/>
      <c r="BPE2" s="41"/>
      <c r="BPF2" s="41"/>
      <c r="BPG2" s="41"/>
      <c r="BPH2" s="41"/>
      <c r="BPI2" s="41"/>
      <c r="BPJ2" s="41"/>
      <c r="BPK2" s="41"/>
      <c r="BPL2" s="41"/>
      <c r="BPM2" s="41"/>
      <c r="BPN2" s="41"/>
      <c r="BPO2" s="41"/>
      <c r="BPP2" s="41"/>
      <c r="BPQ2" s="41"/>
      <c r="BPR2" s="41"/>
      <c r="BPS2" s="41"/>
      <c r="BPT2" s="41"/>
      <c r="BPU2" s="41"/>
      <c r="BPV2" s="41"/>
      <c r="BPW2" s="41"/>
      <c r="BPX2" s="41"/>
      <c r="BPY2" s="41"/>
      <c r="BPZ2" s="41"/>
      <c r="BQA2" s="41"/>
      <c r="BQB2" s="41"/>
      <c r="BQC2" s="41"/>
      <c r="BQD2" s="41"/>
      <c r="BQE2" s="41"/>
      <c r="BQF2" s="41"/>
      <c r="BQG2" s="41"/>
      <c r="BQH2" s="41"/>
      <c r="BQI2" s="41"/>
      <c r="BQJ2" s="41"/>
      <c r="BQK2" s="41"/>
      <c r="BQL2" s="41"/>
      <c r="BQM2" s="41"/>
      <c r="BQN2" s="41"/>
      <c r="BQO2" s="41"/>
      <c r="BQP2" s="41"/>
      <c r="BQQ2" s="41"/>
      <c r="BQR2" s="41"/>
      <c r="BQS2" s="41"/>
      <c r="BQT2" s="41"/>
      <c r="BQU2" s="41"/>
      <c r="BQV2" s="41"/>
      <c r="BQW2" s="41"/>
      <c r="BQX2" s="41"/>
      <c r="BQY2" s="41"/>
      <c r="BQZ2" s="41"/>
      <c r="BRA2" s="41"/>
      <c r="BRB2" s="41"/>
      <c r="BRC2" s="41"/>
      <c r="BRD2" s="41"/>
      <c r="BRE2" s="41"/>
      <c r="BRF2" s="41"/>
      <c r="BRG2" s="41"/>
      <c r="BRH2" s="41"/>
      <c r="BRI2" s="41"/>
      <c r="BRJ2" s="41"/>
      <c r="BRK2" s="41"/>
      <c r="BRL2" s="41"/>
      <c r="BRM2" s="41"/>
      <c r="BRN2" s="41"/>
      <c r="BRO2" s="41"/>
      <c r="BRP2" s="41"/>
      <c r="BRQ2" s="41"/>
      <c r="BRR2" s="41"/>
      <c r="BRS2" s="41"/>
      <c r="BRT2" s="41"/>
      <c r="BRU2" s="41"/>
      <c r="BRV2" s="41"/>
      <c r="BRW2" s="41"/>
      <c r="BRX2" s="41"/>
      <c r="BRY2" s="41"/>
      <c r="BRZ2" s="41"/>
      <c r="BSA2" s="41"/>
      <c r="BSB2" s="41"/>
      <c r="BSC2" s="41"/>
      <c r="BSD2" s="41"/>
      <c r="BSE2" s="41"/>
      <c r="BSF2" s="41"/>
      <c r="BSG2" s="41"/>
      <c r="BSH2" s="41"/>
      <c r="BSI2" s="41"/>
      <c r="BSJ2" s="41"/>
      <c r="BSK2" s="41"/>
      <c r="BSL2" s="41"/>
      <c r="BSM2" s="41"/>
      <c r="BSN2" s="41"/>
      <c r="BSO2" s="41"/>
      <c r="BSP2" s="41"/>
      <c r="BSQ2" s="41"/>
      <c r="BSR2" s="41"/>
      <c r="BSS2" s="41"/>
      <c r="BST2" s="41"/>
      <c r="BSU2" s="41"/>
      <c r="BSV2" s="41"/>
      <c r="BSW2" s="41"/>
      <c r="BSX2" s="41"/>
      <c r="BSY2" s="41"/>
      <c r="BSZ2" s="41"/>
      <c r="BTA2" s="41"/>
      <c r="BTB2" s="41"/>
      <c r="BTC2" s="41"/>
      <c r="BTD2" s="41"/>
      <c r="BTE2" s="41"/>
      <c r="BTF2" s="41"/>
      <c r="BTG2" s="41"/>
      <c r="BTH2" s="41"/>
      <c r="BTI2" s="41"/>
      <c r="BTJ2" s="41"/>
      <c r="BTK2" s="41"/>
      <c r="BTL2" s="41"/>
      <c r="BTM2" s="41"/>
      <c r="BTN2" s="41"/>
      <c r="BTO2" s="41"/>
      <c r="BTP2" s="41"/>
      <c r="BTQ2" s="41"/>
      <c r="BTR2" s="41"/>
      <c r="BTS2" s="41"/>
      <c r="BTT2" s="41"/>
      <c r="BTU2" s="41"/>
      <c r="BTV2" s="41"/>
      <c r="BTW2" s="41"/>
      <c r="BTX2" s="41"/>
      <c r="BTY2" s="41"/>
      <c r="BTZ2" s="41"/>
      <c r="BUA2" s="41"/>
      <c r="BUB2" s="41"/>
      <c r="BUC2" s="41"/>
      <c r="BUD2" s="41"/>
      <c r="BUE2" s="41"/>
      <c r="BUF2" s="41"/>
      <c r="BUG2" s="41"/>
      <c r="BUH2" s="41"/>
      <c r="BUI2" s="41"/>
      <c r="BUJ2" s="41"/>
      <c r="BUK2" s="41"/>
      <c r="BUL2" s="41"/>
      <c r="BUM2" s="41"/>
      <c r="BUN2" s="41"/>
      <c r="BUO2" s="41"/>
      <c r="BUP2" s="41"/>
      <c r="BUQ2" s="41"/>
      <c r="BUR2" s="41"/>
      <c r="BUS2" s="41"/>
      <c r="BUT2" s="41"/>
      <c r="BUU2" s="41"/>
      <c r="BUV2" s="41"/>
      <c r="BUW2" s="41"/>
      <c r="BUX2" s="41"/>
      <c r="BUY2" s="41"/>
      <c r="BUZ2" s="41"/>
      <c r="BVA2" s="41"/>
      <c r="BVB2" s="41"/>
      <c r="BVC2" s="41"/>
      <c r="BVD2" s="41"/>
      <c r="BVE2" s="41"/>
      <c r="BVF2" s="41"/>
      <c r="BVG2" s="41"/>
      <c r="BVH2" s="41"/>
      <c r="BVI2" s="41"/>
      <c r="BVJ2" s="41"/>
      <c r="BVK2" s="41"/>
      <c r="BVL2" s="41"/>
      <c r="BVM2" s="41"/>
      <c r="BVN2" s="41"/>
      <c r="BVO2" s="41"/>
      <c r="BVP2" s="41"/>
      <c r="BVQ2" s="41"/>
      <c r="BVR2" s="41"/>
      <c r="BVS2" s="41"/>
      <c r="BVT2" s="41"/>
      <c r="BVU2" s="41"/>
      <c r="BVV2" s="41"/>
      <c r="BVW2" s="41"/>
      <c r="BVX2" s="41"/>
      <c r="BVY2" s="41"/>
      <c r="BVZ2" s="41"/>
      <c r="BWA2" s="41"/>
      <c r="BWB2" s="41"/>
      <c r="BWC2" s="41"/>
      <c r="BWD2" s="41"/>
      <c r="BWE2" s="41"/>
      <c r="BWF2" s="41"/>
      <c r="BWG2" s="41"/>
      <c r="BWH2" s="41"/>
      <c r="BWI2" s="41"/>
      <c r="BWJ2" s="41"/>
      <c r="BWK2" s="41"/>
      <c r="BWL2" s="41"/>
      <c r="BWM2" s="41"/>
      <c r="BWN2" s="41"/>
      <c r="BWO2" s="41"/>
      <c r="BWP2" s="41"/>
      <c r="BWQ2" s="41"/>
      <c r="BWR2" s="41"/>
      <c r="BWS2" s="41"/>
      <c r="BWT2" s="41"/>
      <c r="BWU2" s="41"/>
      <c r="BWV2" s="41"/>
      <c r="BWW2" s="41"/>
      <c r="BWX2" s="41"/>
      <c r="BWY2" s="41"/>
      <c r="BWZ2" s="41"/>
      <c r="BXA2" s="41"/>
      <c r="BXB2" s="41"/>
      <c r="BXC2" s="41"/>
      <c r="BXD2" s="41"/>
      <c r="BXE2" s="41"/>
      <c r="BXF2" s="41"/>
      <c r="BXG2" s="41"/>
      <c r="BXH2" s="41"/>
      <c r="BXI2" s="41"/>
      <c r="BXJ2" s="41"/>
      <c r="BXK2" s="41"/>
      <c r="BXL2" s="41"/>
      <c r="BXM2" s="41"/>
      <c r="BXN2" s="41"/>
      <c r="BXO2" s="41"/>
      <c r="BXP2" s="41"/>
      <c r="BXQ2" s="41"/>
      <c r="BXR2" s="41"/>
      <c r="BXS2" s="41"/>
      <c r="BXT2" s="41"/>
      <c r="BXU2" s="41"/>
      <c r="BXV2" s="41"/>
      <c r="BXW2" s="41"/>
      <c r="BXX2" s="41"/>
      <c r="BXY2" s="41"/>
      <c r="BXZ2" s="41"/>
      <c r="BYA2" s="41"/>
      <c r="BYB2" s="41"/>
      <c r="BYC2" s="41"/>
      <c r="BYD2" s="41"/>
      <c r="BYE2" s="41"/>
      <c r="BYF2" s="41"/>
      <c r="BYG2" s="41"/>
      <c r="BYH2" s="41"/>
      <c r="BYI2" s="41"/>
      <c r="BYJ2" s="41"/>
      <c r="BYK2" s="41"/>
      <c r="BYL2" s="41"/>
      <c r="BYM2" s="41"/>
      <c r="BYN2" s="41"/>
      <c r="BYO2" s="41"/>
      <c r="BYP2" s="41"/>
      <c r="BYQ2" s="41"/>
      <c r="BYR2" s="41"/>
      <c r="BYS2" s="41"/>
      <c r="BYT2" s="41"/>
      <c r="BYU2" s="41"/>
      <c r="BYV2" s="41"/>
      <c r="BYW2" s="41"/>
      <c r="BYX2" s="41"/>
      <c r="BYY2" s="41"/>
      <c r="BYZ2" s="41"/>
      <c r="BZA2" s="41"/>
      <c r="BZB2" s="41"/>
      <c r="BZC2" s="41"/>
      <c r="BZD2" s="41"/>
      <c r="BZE2" s="41"/>
      <c r="BZF2" s="41"/>
      <c r="BZG2" s="41"/>
      <c r="BZH2" s="41"/>
      <c r="BZI2" s="41"/>
      <c r="BZJ2" s="41"/>
      <c r="BZK2" s="41"/>
      <c r="BZL2" s="41"/>
      <c r="BZM2" s="41"/>
      <c r="BZN2" s="41"/>
      <c r="BZO2" s="41"/>
      <c r="BZP2" s="41"/>
      <c r="BZQ2" s="41"/>
      <c r="BZR2" s="41"/>
      <c r="BZS2" s="41"/>
      <c r="BZT2" s="41"/>
      <c r="BZU2" s="41"/>
      <c r="BZV2" s="41"/>
      <c r="BZW2" s="41"/>
      <c r="BZX2" s="41"/>
      <c r="BZY2" s="41"/>
      <c r="BZZ2" s="41"/>
      <c r="CAA2" s="41"/>
      <c r="CAB2" s="41"/>
      <c r="CAC2" s="41"/>
      <c r="CAD2" s="41"/>
      <c r="CAE2" s="41"/>
      <c r="CAF2" s="41"/>
      <c r="CAG2" s="41"/>
      <c r="CAH2" s="41"/>
      <c r="CAI2" s="41"/>
      <c r="CAJ2" s="41"/>
      <c r="CAK2" s="41"/>
      <c r="CAL2" s="41"/>
      <c r="CAM2" s="41"/>
      <c r="CAN2" s="41"/>
      <c r="CAO2" s="41"/>
      <c r="CAP2" s="41"/>
      <c r="CAQ2" s="41"/>
      <c r="CAR2" s="41"/>
      <c r="CAS2" s="41"/>
      <c r="CAT2" s="41"/>
      <c r="CAU2" s="41"/>
      <c r="CAV2" s="41"/>
      <c r="CAW2" s="41"/>
      <c r="CAX2" s="41"/>
      <c r="CAY2" s="41"/>
      <c r="CAZ2" s="41"/>
      <c r="CBA2" s="41"/>
      <c r="CBB2" s="41"/>
      <c r="CBC2" s="41"/>
      <c r="CBD2" s="41"/>
      <c r="CBE2" s="41"/>
      <c r="CBF2" s="41"/>
      <c r="CBG2" s="41"/>
      <c r="CBH2" s="41"/>
      <c r="CBI2" s="41"/>
      <c r="CBJ2" s="41"/>
      <c r="CBK2" s="41"/>
      <c r="CBL2" s="41"/>
      <c r="CBM2" s="41"/>
      <c r="CBN2" s="41"/>
      <c r="CBO2" s="41"/>
      <c r="CBP2" s="41"/>
      <c r="CBQ2" s="41"/>
      <c r="CBR2" s="41"/>
      <c r="CBS2" s="41"/>
      <c r="CBT2" s="41"/>
      <c r="CBU2" s="41"/>
      <c r="CBV2" s="41"/>
      <c r="CBW2" s="41"/>
      <c r="CBX2" s="41"/>
      <c r="CBY2" s="41"/>
      <c r="CBZ2" s="41"/>
      <c r="CCA2" s="41"/>
      <c r="CCB2" s="41"/>
      <c r="CCC2" s="41"/>
      <c r="CCD2" s="41"/>
      <c r="CCE2" s="41"/>
      <c r="CCF2" s="41"/>
      <c r="CCG2" s="41"/>
      <c r="CCH2" s="41"/>
      <c r="CCI2" s="41"/>
      <c r="CCJ2" s="41"/>
      <c r="CCK2" s="41"/>
      <c r="CCL2" s="41"/>
      <c r="CCM2" s="41"/>
      <c r="CCN2" s="41"/>
      <c r="CCO2" s="41"/>
      <c r="CCP2" s="41"/>
      <c r="CCQ2" s="41"/>
      <c r="CCR2" s="41"/>
      <c r="CCS2" s="41"/>
      <c r="CCT2" s="41"/>
      <c r="CCU2" s="41"/>
      <c r="CCV2" s="41"/>
      <c r="CCW2" s="41"/>
      <c r="CCX2" s="41"/>
      <c r="CCY2" s="41"/>
      <c r="CCZ2" s="41"/>
      <c r="CDA2" s="41"/>
      <c r="CDB2" s="41"/>
      <c r="CDC2" s="41"/>
      <c r="CDD2" s="41"/>
      <c r="CDE2" s="41"/>
      <c r="CDF2" s="41"/>
      <c r="CDG2" s="41"/>
      <c r="CDH2" s="41"/>
      <c r="CDI2" s="41"/>
      <c r="CDJ2" s="41"/>
      <c r="CDK2" s="41"/>
      <c r="CDL2" s="41"/>
      <c r="CDM2" s="41"/>
      <c r="CDN2" s="41"/>
      <c r="CDO2" s="41"/>
      <c r="CDP2" s="41"/>
      <c r="CDQ2" s="41"/>
      <c r="CDR2" s="41"/>
      <c r="CDS2" s="41"/>
      <c r="CDT2" s="41"/>
      <c r="CDU2" s="41"/>
      <c r="CDV2" s="41"/>
      <c r="CDW2" s="41"/>
      <c r="CDX2" s="41"/>
      <c r="CDY2" s="41"/>
      <c r="CDZ2" s="41"/>
      <c r="CEA2" s="41"/>
      <c r="CEB2" s="41"/>
      <c r="CEC2" s="41"/>
      <c r="CED2" s="41"/>
      <c r="CEE2" s="41"/>
      <c r="CEF2" s="41"/>
      <c r="CEG2" s="41"/>
      <c r="CEH2" s="41"/>
      <c r="CEI2" s="41"/>
      <c r="CEJ2" s="41"/>
      <c r="CEK2" s="41"/>
      <c r="CEL2" s="41"/>
      <c r="CEM2" s="41"/>
      <c r="CEN2" s="41"/>
      <c r="CEO2" s="41"/>
      <c r="CEP2" s="41"/>
      <c r="CEQ2" s="41"/>
      <c r="CER2" s="41"/>
      <c r="CES2" s="41"/>
      <c r="CET2" s="41"/>
      <c r="CEU2" s="41"/>
      <c r="CEV2" s="41"/>
      <c r="CEW2" s="41"/>
      <c r="CEX2" s="41"/>
      <c r="CEY2" s="41"/>
      <c r="CEZ2" s="41"/>
      <c r="CFA2" s="41"/>
      <c r="CFB2" s="41"/>
      <c r="CFC2" s="41"/>
      <c r="CFD2" s="41"/>
      <c r="CFE2" s="41"/>
      <c r="CFF2" s="41"/>
      <c r="CFG2" s="41"/>
      <c r="CFH2" s="41"/>
      <c r="CFI2" s="41"/>
      <c r="CFJ2" s="41"/>
      <c r="CFK2" s="41"/>
      <c r="CFL2" s="41"/>
      <c r="CFM2" s="41"/>
      <c r="CFN2" s="41"/>
      <c r="CFO2" s="41"/>
      <c r="CFP2" s="41"/>
      <c r="CFQ2" s="41"/>
      <c r="CFR2" s="41"/>
      <c r="CFS2" s="41"/>
      <c r="CFT2" s="41"/>
      <c r="CFU2" s="41"/>
      <c r="CFV2" s="41"/>
      <c r="CFW2" s="41"/>
      <c r="CFX2" s="41"/>
      <c r="CFY2" s="41"/>
      <c r="CFZ2" s="41"/>
      <c r="CGA2" s="41"/>
      <c r="CGB2" s="41"/>
      <c r="CGC2" s="41"/>
      <c r="CGD2" s="41"/>
      <c r="CGE2" s="41"/>
      <c r="CGF2" s="41"/>
      <c r="CGG2" s="41"/>
      <c r="CGH2" s="41"/>
      <c r="CGI2" s="41"/>
      <c r="CGJ2" s="41"/>
      <c r="CGK2" s="41"/>
      <c r="CGL2" s="41"/>
      <c r="CGM2" s="41"/>
      <c r="CGN2" s="41"/>
      <c r="CGO2" s="41"/>
      <c r="CGP2" s="41"/>
      <c r="CGQ2" s="41"/>
      <c r="CGR2" s="41"/>
      <c r="CGS2" s="41"/>
      <c r="CGT2" s="41"/>
      <c r="CGU2" s="41"/>
      <c r="CGV2" s="41"/>
      <c r="CGW2" s="41"/>
      <c r="CGX2" s="41"/>
      <c r="CGY2" s="41"/>
      <c r="CGZ2" s="41"/>
      <c r="CHA2" s="41"/>
      <c r="CHB2" s="41"/>
      <c r="CHC2" s="41"/>
      <c r="CHD2" s="41"/>
      <c r="CHE2" s="41"/>
      <c r="CHF2" s="41"/>
      <c r="CHG2" s="41"/>
      <c r="CHH2" s="41"/>
      <c r="CHI2" s="41"/>
      <c r="CHJ2" s="41"/>
      <c r="CHK2" s="41"/>
      <c r="CHL2" s="41"/>
      <c r="CHM2" s="41"/>
      <c r="CHN2" s="41"/>
      <c r="CHO2" s="41"/>
      <c r="CHP2" s="41"/>
      <c r="CHQ2" s="41"/>
      <c r="CHR2" s="41"/>
      <c r="CHS2" s="41"/>
      <c r="CHT2" s="41"/>
      <c r="CHU2" s="41"/>
      <c r="CHV2" s="41"/>
      <c r="CHW2" s="41"/>
      <c r="CHX2" s="41"/>
      <c r="CHY2" s="41"/>
      <c r="CHZ2" s="41"/>
      <c r="CIA2" s="41"/>
      <c r="CIB2" s="41"/>
      <c r="CIC2" s="41"/>
      <c r="CID2" s="41"/>
      <c r="CIE2" s="41"/>
      <c r="CIF2" s="41"/>
      <c r="CIG2" s="41"/>
      <c r="CIH2" s="41"/>
      <c r="CII2" s="41"/>
      <c r="CIJ2" s="41"/>
      <c r="CIK2" s="41"/>
      <c r="CIL2" s="41"/>
      <c r="CIM2" s="41"/>
      <c r="CIN2" s="41"/>
      <c r="CIO2" s="41"/>
      <c r="CIP2" s="41"/>
      <c r="CIQ2" s="41"/>
      <c r="CIR2" s="41"/>
      <c r="CIS2" s="41"/>
      <c r="CIT2" s="41"/>
      <c r="CIU2" s="41"/>
      <c r="CIV2" s="41"/>
      <c r="CIW2" s="41"/>
      <c r="CIX2" s="41"/>
      <c r="CIY2" s="41"/>
      <c r="CIZ2" s="41"/>
      <c r="CJA2" s="41"/>
      <c r="CJB2" s="41"/>
      <c r="CJC2" s="41"/>
      <c r="CJD2" s="41"/>
      <c r="CJE2" s="41"/>
      <c r="CJF2" s="41"/>
      <c r="CJG2" s="41"/>
      <c r="CJH2" s="41"/>
      <c r="CJI2" s="41"/>
      <c r="CJJ2" s="41"/>
      <c r="CJK2" s="41"/>
      <c r="CJL2" s="41"/>
      <c r="CJM2" s="41"/>
      <c r="CJN2" s="41"/>
      <c r="CJO2" s="41"/>
      <c r="CJP2" s="41"/>
      <c r="CJQ2" s="41"/>
      <c r="CJR2" s="41"/>
      <c r="CJS2" s="41"/>
      <c r="CJT2" s="41"/>
      <c r="CJU2" s="41"/>
      <c r="CJV2" s="41"/>
      <c r="CJW2" s="41"/>
      <c r="CJX2" s="41"/>
      <c r="CJY2" s="41"/>
      <c r="CJZ2" s="41"/>
      <c r="CKA2" s="41"/>
      <c r="CKB2" s="41"/>
      <c r="CKC2" s="41"/>
      <c r="CKD2" s="41"/>
      <c r="CKE2" s="41"/>
      <c r="CKF2" s="41"/>
      <c r="CKG2" s="41"/>
      <c r="CKH2" s="41"/>
      <c r="CKI2" s="41"/>
      <c r="CKJ2" s="41"/>
      <c r="CKK2" s="41"/>
      <c r="CKL2" s="41"/>
      <c r="CKM2" s="41"/>
      <c r="CKN2" s="41"/>
      <c r="CKO2" s="41"/>
      <c r="CKP2" s="41"/>
      <c r="CKQ2" s="41"/>
      <c r="CKR2" s="41"/>
      <c r="CKS2" s="41"/>
      <c r="CKT2" s="41"/>
      <c r="CKU2" s="41"/>
      <c r="CKV2" s="41"/>
      <c r="CKW2" s="41"/>
      <c r="CKX2" s="41"/>
      <c r="CKY2" s="41"/>
      <c r="CKZ2" s="41"/>
      <c r="CLA2" s="41"/>
      <c r="CLB2" s="41"/>
      <c r="CLC2" s="41"/>
      <c r="CLD2" s="41"/>
      <c r="CLE2" s="41"/>
      <c r="CLF2" s="41"/>
      <c r="CLG2" s="41"/>
      <c r="CLH2" s="41"/>
      <c r="CLI2" s="41"/>
      <c r="CLJ2" s="41"/>
      <c r="CLK2" s="41"/>
      <c r="CLL2" s="41"/>
      <c r="CLM2" s="41"/>
      <c r="CLN2" s="41"/>
      <c r="CLO2" s="41"/>
      <c r="CLP2" s="41"/>
      <c r="CLQ2" s="41"/>
      <c r="CLR2" s="41"/>
      <c r="CLS2" s="41"/>
      <c r="CLT2" s="41"/>
      <c r="CLU2" s="41"/>
      <c r="CLV2" s="41"/>
      <c r="CLW2" s="41"/>
      <c r="CLX2" s="41"/>
      <c r="CLY2" s="41"/>
      <c r="CLZ2" s="41"/>
      <c r="CMA2" s="41"/>
      <c r="CMB2" s="41"/>
      <c r="CMC2" s="41"/>
      <c r="CMD2" s="41"/>
      <c r="CME2" s="41"/>
      <c r="CMF2" s="41"/>
      <c r="CMG2" s="41"/>
      <c r="CMH2" s="41"/>
      <c r="CMI2" s="41"/>
      <c r="CMJ2" s="41"/>
      <c r="CMK2" s="41"/>
      <c r="CML2" s="41"/>
      <c r="CMM2" s="41"/>
      <c r="CMN2" s="41"/>
      <c r="CMO2" s="41"/>
      <c r="CMP2" s="41"/>
      <c r="CMQ2" s="41"/>
      <c r="CMR2" s="41"/>
      <c r="CMS2" s="41"/>
      <c r="CMT2" s="41"/>
      <c r="CMU2" s="41"/>
      <c r="CMV2" s="41"/>
      <c r="CMW2" s="41"/>
      <c r="CMX2" s="41"/>
      <c r="CMY2" s="41"/>
      <c r="CMZ2" s="41"/>
      <c r="CNA2" s="41"/>
      <c r="CNB2" s="41"/>
      <c r="CNC2" s="41"/>
      <c r="CND2" s="41"/>
      <c r="CNE2" s="41"/>
      <c r="CNF2" s="41"/>
      <c r="CNG2" s="41"/>
      <c r="CNH2" s="41"/>
      <c r="CNI2" s="41"/>
      <c r="CNJ2" s="41"/>
      <c r="CNK2" s="41"/>
      <c r="CNL2" s="41"/>
      <c r="CNM2" s="41"/>
      <c r="CNN2" s="41"/>
      <c r="CNO2" s="41"/>
      <c r="CNP2" s="41"/>
      <c r="CNQ2" s="41"/>
      <c r="CNR2" s="41"/>
      <c r="CNS2" s="41"/>
      <c r="CNT2" s="41"/>
      <c r="CNU2" s="41"/>
      <c r="CNV2" s="41"/>
      <c r="CNW2" s="41"/>
      <c r="CNX2" s="41"/>
      <c r="CNY2" s="41"/>
      <c r="CNZ2" s="41"/>
      <c r="COA2" s="41"/>
      <c r="COB2" s="41"/>
      <c r="COC2" s="41"/>
      <c r="COD2" s="41"/>
      <c r="COE2" s="41"/>
      <c r="COF2" s="41"/>
      <c r="COG2" s="41"/>
      <c r="COH2" s="41"/>
      <c r="COI2" s="41"/>
      <c r="COJ2" s="41"/>
      <c r="COK2" s="41"/>
      <c r="COL2" s="41"/>
      <c r="COM2" s="41"/>
      <c r="CON2" s="41"/>
      <c r="COO2" s="41"/>
      <c r="COP2" s="41"/>
      <c r="COQ2" s="41"/>
      <c r="COR2" s="41"/>
      <c r="COS2" s="41"/>
      <c r="COT2" s="41"/>
      <c r="COU2" s="41"/>
      <c r="COV2" s="41"/>
      <c r="COW2" s="41"/>
      <c r="COX2" s="41"/>
      <c r="COY2" s="41"/>
      <c r="COZ2" s="41"/>
      <c r="CPA2" s="41"/>
      <c r="CPB2" s="41"/>
      <c r="CPC2" s="41"/>
      <c r="CPD2" s="41"/>
      <c r="CPE2" s="41"/>
      <c r="CPF2" s="41"/>
      <c r="CPG2" s="41"/>
      <c r="CPH2" s="41"/>
      <c r="CPI2" s="41"/>
      <c r="CPJ2" s="41"/>
      <c r="CPK2" s="41"/>
      <c r="CPL2" s="41"/>
      <c r="CPM2" s="41"/>
      <c r="CPN2" s="41"/>
      <c r="CPO2" s="41"/>
      <c r="CPP2" s="41"/>
      <c r="CPQ2" s="41"/>
      <c r="CPR2" s="41"/>
      <c r="CPS2" s="41"/>
      <c r="CPT2" s="41"/>
      <c r="CPU2" s="41"/>
      <c r="CPV2" s="41"/>
      <c r="CPW2" s="41"/>
      <c r="CPX2" s="41"/>
      <c r="CPY2" s="41"/>
      <c r="CPZ2" s="41"/>
      <c r="CQA2" s="41"/>
      <c r="CQB2" s="41"/>
      <c r="CQC2" s="41"/>
      <c r="CQD2" s="41"/>
      <c r="CQE2" s="41"/>
      <c r="CQF2" s="41"/>
      <c r="CQG2" s="41"/>
      <c r="CQH2" s="41"/>
      <c r="CQI2" s="41"/>
      <c r="CQJ2" s="41"/>
      <c r="CQK2" s="41"/>
      <c r="CQL2" s="41"/>
      <c r="CQM2" s="41"/>
      <c r="CQN2" s="41"/>
      <c r="CQO2" s="41"/>
      <c r="CQP2" s="41"/>
      <c r="CQQ2" s="41"/>
      <c r="CQR2" s="41"/>
      <c r="CQS2" s="41"/>
      <c r="CQT2" s="41"/>
      <c r="CQU2" s="41"/>
      <c r="CQV2" s="41"/>
      <c r="CQW2" s="41"/>
      <c r="CQX2" s="41"/>
      <c r="CQY2" s="41"/>
      <c r="CQZ2" s="41"/>
      <c r="CRA2" s="41"/>
      <c r="CRB2" s="41"/>
      <c r="CRC2" s="41"/>
      <c r="CRD2" s="41"/>
      <c r="CRE2" s="41"/>
      <c r="CRF2" s="41"/>
      <c r="CRG2" s="41"/>
      <c r="CRH2" s="41"/>
      <c r="CRI2" s="41"/>
      <c r="CRJ2" s="41"/>
      <c r="CRK2" s="41"/>
      <c r="CRL2" s="41"/>
      <c r="CRM2" s="41"/>
      <c r="CRN2" s="41"/>
      <c r="CRO2" s="41"/>
      <c r="CRP2" s="41"/>
      <c r="CRQ2" s="41"/>
      <c r="CRR2" s="41"/>
      <c r="CRS2" s="41"/>
      <c r="CRT2" s="41"/>
      <c r="CRU2" s="41"/>
      <c r="CRV2" s="41"/>
      <c r="CRW2" s="41"/>
      <c r="CRX2" s="41"/>
      <c r="CRY2" s="41"/>
      <c r="CRZ2" s="41"/>
      <c r="CSA2" s="41"/>
      <c r="CSB2" s="41"/>
      <c r="CSC2" s="41"/>
      <c r="CSD2" s="41"/>
      <c r="CSE2" s="41"/>
      <c r="CSF2" s="41"/>
      <c r="CSG2" s="41"/>
      <c r="CSH2" s="41"/>
      <c r="CSI2" s="41"/>
      <c r="CSJ2" s="41"/>
      <c r="CSK2" s="41"/>
      <c r="CSL2" s="41"/>
      <c r="CSM2" s="41"/>
      <c r="CSN2" s="41"/>
      <c r="CSO2" s="41"/>
      <c r="CSP2" s="41"/>
      <c r="CSQ2" s="41"/>
      <c r="CSR2" s="41"/>
      <c r="CSS2" s="41"/>
      <c r="CST2" s="41"/>
      <c r="CSU2" s="41"/>
      <c r="CSV2" s="41"/>
      <c r="CSW2" s="41"/>
      <c r="CSX2" s="41"/>
      <c r="CSY2" s="41"/>
      <c r="CSZ2" s="41"/>
      <c r="CTA2" s="41"/>
      <c r="CTB2" s="41"/>
      <c r="CTC2" s="41"/>
      <c r="CTD2" s="41"/>
      <c r="CTE2" s="41"/>
      <c r="CTF2" s="41"/>
      <c r="CTG2" s="41"/>
      <c r="CTH2" s="41"/>
      <c r="CTI2" s="41"/>
      <c r="CTJ2" s="41"/>
      <c r="CTK2" s="41"/>
      <c r="CTL2" s="41"/>
      <c r="CTM2" s="41"/>
      <c r="CTN2" s="41"/>
      <c r="CTO2" s="41"/>
      <c r="CTP2" s="41"/>
      <c r="CTQ2" s="41"/>
      <c r="CTR2" s="41"/>
      <c r="CTS2" s="41"/>
      <c r="CTT2" s="41"/>
      <c r="CTU2" s="41"/>
      <c r="CTV2" s="41"/>
      <c r="CTW2" s="41"/>
      <c r="CTX2" s="41"/>
      <c r="CTY2" s="41"/>
      <c r="CTZ2" s="41"/>
      <c r="CUA2" s="41"/>
      <c r="CUB2" s="41"/>
      <c r="CUC2" s="41"/>
      <c r="CUD2" s="41"/>
      <c r="CUE2" s="41"/>
      <c r="CUF2" s="41"/>
      <c r="CUG2" s="41"/>
      <c r="CUH2" s="41"/>
      <c r="CUI2" s="41"/>
      <c r="CUJ2" s="41"/>
      <c r="CUK2" s="41"/>
      <c r="CUL2" s="41"/>
      <c r="CUM2" s="41"/>
      <c r="CUN2" s="41"/>
      <c r="CUO2" s="41"/>
      <c r="CUP2" s="41"/>
      <c r="CUQ2" s="41"/>
      <c r="CUR2" s="41"/>
      <c r="CUS2" s="41"/>
      <c r="CUT2" s="41"/>
      <c r="CUU2" s="41"/>
      <c r="CUV2" s="41"/>
      <c r="CUW2" s="41"/>
      <c r="CUX2" s="41"/>
      <c r="CUY2" s="41"/>
      <c r="CUZ2" s="41"/>
      <c r="CVA2" s="41"/>
      <c r="CVB2" s="41"/>
      <c r="CVC2" s="41"/>
      <c r="CVD2" s="41"/>
      <c r="CVE2" s="41"/>
      <c r="CVF2" s="41"/>
      <c r="CVG2" s="41"/>
      <c r="CVH2" s="41"/>
      <c r="CVI2" s="41"/>
      <c r="CVJ2" s="41"/>
      <c r="CVK2" s="41"/>
      <c r="CVL2" s="41"/>
      <c r="CVM2" s="41"/>
      <c r="CVN2" s="41"/>
      <c r="CVO2" s="41"/>
      <c r="CVP2" s="41"/>
      <c r="CVQ2" s="41"/>
      <c r="CVR2" s="41"/>
      <c r="CVS2" s="41"/>
      <c r="CVT2" s="41"/>
      <c r="CVU2" s="41"/>
      <c r="CVV2" s="41"/>
      <c r="CVW2" s="41"/>
      <c r="CVX2" s="41"/>
      <c r="CVY2" s="41"/>
      <c r="CVZ2" s="41"/>
      <c r="CWA2" s="41"/>
      <c r="CWB2" s="41"/>
      <c r="CWC2" s="41"/>
      <c r="CWD2" s="41"/>
      <c r="CWE2" s="41"/>
      <c r="CWF2" s="41"/>
      <c r="CWG2" s="41"/>
      <c r="CWH2" s="41"/>
      <c r="CWI2" s="41"/>
      <c r="CWJ2" s="41"/>
      <c r="CWK2" s="41"/>
      <c r="CWL2" s="41"/>
      <c r="CWM2" s="41"/>
      <c r="CWN2" s="41"/>
      <c r="CWO2" s="41"/>
      <c r="CWP2" s="41"/>
      <c r="CWQ2" s="41"/>
      <c r="CWR2" s="41"/>
      <c r="CWS2" s="41"/>
      <c r="CWT2" s="41"/>
      <c r="CWU2" s="41"/>
      <c r="CWV2" s="41"/>
      <c r="CWW2" s="41"/>
      <c r="CWX2" s="41"/>
      <c r="CWY2" s="41"/>
      <c r="CWZ2" s="41"/>
      <c r="CXA2" s="41"/>
      <c r="CXB2" s="41"/>
      <c r="CXC2" s="41"/>
      <c r="CXD2" s="41"/>
      <c r="CXE2" s="41"/>
      <c r="CXF2" s="41"/>
      <c r="CXG2" s="41"/>
      <c r="CXH2" s="41"/>
      <c r="CXI2" s="41"/>
      <c r="CXJ2" s="41"/>
      <c r="CXK2" s="41"/>
      <c r="CXL2" s="41"/>
      <c r="CXM2" s="41"/>
      <c r="CXN2" s="41"/>
      <c r="CXO2" s="41"/>
      <c r="CXP2" s="41"/>
      <c r="CXQ2" s="41"/>
      <c r="CXR2" s="41"/>
      <c r="CXS2" s="41"/>
      <c r="CXT2" s="41"/>
      <c r="CXU2" s="41"/>
      <c r="CXV2" s="41"/>
      <c r="CXW2" s="41"/>
      <c r="CXX2" s="41"/>
      <c r="CXY2" s="41"/>
      <c r="CXZ2" s="41"/>
      <c r="CYA2" s="41"/>
      <c r="CYB2" s="41"/>
      <c r="CYC2" s="41"/>
      <c r="CYD2" s="41"/>
      <c r="CYE2" s="41"/>
      <c r="CYF2" s="41"/>
      <c r="CYG2" s="41"/>
      <c r="CYH2" s="41"/>
      <c r="CYI2" s="41"/>
      <c r="CYJ2" s="41"/>
      <c r="CYK2" s="41"/>
      <c r="CYL2" s="41"/>
      <c r="CYM2" s="41"/>
      <c r="CYN2" s="41"/>
      <c r="CYO2" s="41"/>
      <c r="CYP2" s="41"/>
      <c r="CYQ2" s="41"/>
      <c r="CYR2" s="41"/>
      <c r="CYS2" s="41"/>
      <c r="CYT2" s="41"/>
      <c r="CYU2" s="41"/>
      <c r="CYV2" s="41"/>
      <c r="CYW2" s="41"/>
      <c r="CYX2" s="41"/>
      <c r="CYY2" s="41"/>
      <c r="CYZ2" s="41"/>
      <c r="CZA2" s="41"/>
      <c r="CZB2" s="41"/>
      <c r="CZC2" s="41"/>
      <c r="CZD2" s="41"/>
      <c r="CZE2" s="41"/>
      <c r="CZF2" s="41"/>
      <c r="CZG2" s="41"/>
      <c r="CZH2" s="41"/>
      <c r="CZI2" s="41"/>
      <c r="CZJ2" s="41"/>
      <c r="CZK2" s="41"/>
      <c r="CZL2" s="41"/>
      <c r="CZM2" s="41"/>
      <c r="CZN2" s="41"/>
      <c r="CZO2" s="41"/>
      <c r="CZP2" s="41"/>
      <c r="CZQ2" s="41"/>
      <c r="CZR2" s="41"/>
      <c r="CZS2" s="41"/>
      <c r="CZT2" s="41"/>
      <c r="CZU2" s="41"/>
      <c r="CZV2" s="41"/>
      <c r="CZW2" s="41"/>
      <c r="CZX2" s="41"/>
      <c r="CZY2" s="41"/>
      <c r="CZZ2" s="41"/>
      <c r="DAA2" s="41"/>
      <c r="DAB2" s="41"/>
      <c r="DAC2" s="41"/>
      <c r="DAD2" s="41"/>
      <c r="DAE2" s="41"/>
      <c r="DAF2" s="41"/>
      <c r="DAG2" s="41"/>
      <c r="DAH2" s="41"/>
      <c r="DAI2" s="41"/>
      <c r="DAJ2" s="41"/>
      <c r="DAK2" s="41"/>
      <c r="DAL2" s="41"/>
      <c r="DAM2" s="41"/>
      <c r="DAN2" s="41"/>
      <c r="DAO2" s="41"/>
      <c r="DAP2" s="41"/>
      <c r="DAQ2" s="41"/>
      <c r="DAR2" s="41"/>
      <c r="DAS2" s="41"/>
      <c r="DAT2" s="41"/>
      <c r="DAU2" s="41"/>
      <c r="DAV2" s="41"/>
      <c r="DAW2" s="41"/>
      <c r="DAX2" s="41"/>
      <c r="DAY2" s="41"/>
      <c r="DAZ2" s="41"/>
      <c r="DBA2" s="41"/>
      <c r="DBB2" s="41"/>
      <c r="DBC2" s="41"/>
      <c r="DBD2" s="41"/>
      <c r="DBE2" s="41"/>
      <c r="DBF2" s="41"/>
      <c r="DBG2" s="41"/>
      <c r="DBH2" s="41"/>
      <c r="DBI2" s="41"/>
      <c r="DBJ2" s="41"/>
      <c r="DBK2" s="41"/>
      <c r="DBL2" s="41"/>
      <c r="DBM2" s="41"/>
      <c r="DBN2" s="41"/>
      <c r="DBO2" s="41"/>
      <c r="DBP2" s="41"/>
      <c r="DBQ2" s="41"/>
      <c r="DBR2" s="41"/>
      <c r="DBS2" s="41"/>
      <c r="DBT2" s="41"/>
      <c r="DBU2" s="41"/>
      <c r="DBV2" s="41"/>
      <c r="DBW2" s="41"/>
      <c r="DBX2" s="41"/>
      <c r="DBY2" s="41"/>
      <c r="DBZ2" s="41"/>
      <c r="DCA2" s="41"/>
      <c r="DCB2" s="41"/>
      <c r="DCC2" s="41"/>
      <c r="DCD2" s="41"/>
      <c r="DCE2" s="41"/>
      <c r="DCF2" s="41"/>
      <c r="DCG2" s="41"/>
      <c r="DCH2" s="41"/>
      <c r="DCI2" s="41"/>
      <c r="DCJ2" s="41"/>
      <c r="DCK2" s="41"/>
      <c r="DCL2" s="41"/>
      <c r="DCM2" s="41"/>
      <c r="DCN2" s="41"/>
      <c r="DCO2" s="41"/>
      <c r="DCP2" s="41"/>
      <c r="DCQ2" s="41"/>
      <c r="DCR2" s="41"/>
      <c r="DCS2" s="41"/>
      <c r="DCT2" s="41"/>
      <c r="DCU2" s="41"/>
      <c r="DCV2" s="41"/>
      <c r="DCW2" s="41"/>
      <c r="DCX2" s="41"/>
      <c r="DCY2" s="41"/>
      <c r="DCZ2" s="41"/>
      <c r="DDA2" s="41"/>
      <c r="DDB2" s="41"/>
      <c r="DDC2" s="41"/>
      <c r="DDD2" s="41"/>
      <c r="DDE2" s="41"/>
      <c r="DDF2" s="41"/>
      <c r="DDG2" s="41"/>
      <c r="DDH2" s="41"/>
      <c r="DDI2" s="41"/>
      <c r="DDJ2" s="41"/>
      <c r="DDK2" s="41"/>
      <c r="DDL2" s="41"/>
      <c r="DDM2" s="41"/>
      <c r="DDN2" s="41"/>
      <c r="DDO2" s="41"/>
      <c r="DDP2" s="41"/>
      <c r="DDQ2" s="41"/>
      <c r="DDR2" s="41"/>
      <c r="DDS2" s="41"/>
      <c r="DDT2" s="41"/>
      <c r="DDU2" s="41"/>
      <c r="DDV2" s="41"/>
      <c r="DDW2" s="41"/>
      <c r="DDX2" s="41"/>
      <c r="DDY2" s="41"/>
      <c r="DDZ2" s="41"/>
      <c r="DEA2" s="41"/>
      <c r="DEB2" s="41"/>
      <c r="DEC2" s="41"/>
      <c r="DED2" s="41"/>
      <c r="DEE2" s="41"/>
      <c r="DEF2" s="41"/>
      <c r="DEG2" s="41"/>
      <c r="DEH2" s="41"/>
      <c r="DEI2" s="41"/>
      <c r="DEJ2" s="41"/>
      <c r="DEK2" s="41"/>
      <c r="DEL2" s="41"/>
      <c r="DEM2" s="41"/>
      <c r="DEN2" s="41"/>
      <c r="DEO2" s="41"/>
      <c r="DEP2" s="41"/>
      <c r="DEQ2" s="41"/>
      <c r="DER2" s="41"/>
      <c r="DES2" s="41"/>
      <c r="DET2" s="41"/>
      <c r="DEU2" s="41"/>
      <c r="DEV2" s="41"/>
      <c r="DEW2" s="41"/>
      <c r="DEX2" s="41"/>
      <c r="DEY2" s="41"/>
      <c r="DEZ2" s="41"/>
      <c r="DFA2" s="41"/>
      <c r="DFB2" s="41"/>
      <c r="DFC2" s="41"/>
      <c r="DFD2" s="41"/>
      <c r="DFE2" s="41"/>
      <c r="DFF2" s="41"/>
      <c r="DFG2" s="41"/>
      <c r="DFH2" s="41"/>
      <c r="DFI2" s="41"/>
      <c r="DFJ2" s="41"/>
      <c r="DFK2" s="41"/>
      <c r="DFL2" s="41"/>
      <c r="DFM2" s="41"/>
      <c r="DFN2" s="41"/>
      <c r="DFO2" s="41"/>
      <c r="DFP2" s="41"/>
      <c r="DFQ2" s="41"/>
      <c r="DFR2" s="41"/>
      <c r="DFS2" s="41"/>
      <c r="DFT2" s="41"/>
      <c r="DFU2" s="41"/>
      <c r="DFV2" s="41"/>
      <c r="DFW2" s="41"/>
      <c r="DFX2" s="41"/>
      <c r="DFY2" s="41"/>
      <c r="DFZ2" s="41"/>
      <c r="DGA2" s="41"/>
      <c r="DGB2" s="41"/>
      <c r="DGC2" s="41"/>
      <c r="DGD2" s="41"/>
      <c r="DGE2" s="41"/>
      <c r="DGF2" s="41"/>
      <c r="DGG2" s="41"/>
      <c r="DGH2" s="41"/>
      <c r="DGI2" s="41"/>
      <c r="DGJ2" s="41"/>
      <c r="DGK2" s="41"/>
      <c r="DGL2" s="41"/>
      <c r="DGM2" s="41"/>
      <c r="DGN2" s="41"/>
      <c r="DGO2" s="41"/>
      <c r="DGP2" s="41"/>
      <c r="DGQ2" s="41"/>
      <c r="DGR2" s="41"/>
      <c r="DGS2" s="41"/>
      <c r="DGT2" s="41"/>
      <c r="DGU2" s="41"/>
      <c r="DGV2" s="41"/>
      <c r="DGW2" s="41"/>
      <c r="DGX2" s="41"/>
      <c r="DGY2" s="41"/>
      <c r="DGZ2" s="41"/>
      <c r="DHA2" s="41"/>
      <c r="DHB2" s="41"/>
      <c r="DHC2" s="41"/>
      <c r="DHD2" s="41"/>
      <c r="DHE2" s="41"/>
      <c r="DHF2" s="41"/>
      <c r="DHG2" s="41"/>
      <c r="DHH2" s="41"/>
      <c r="DHI2" s="41"/>
      <c r="DHJ2" s="41"/>
      <c r="DHK2" s="41"/>
      <c r="DHL2" s="41"/>
      <c r="DHM2" s="41"/>
      <c r="DHN2" s="41"/>
      <c r="DHO2" s="41"/>
      <c r="DHP2" s="41"/>
      <c r="DHQ2" s="41"/>
      <c r="DHR2" s="41"/>
      <c r="DHS2" s="41"/>
      <c r="DHT2" s="41"/>
      <c r="DHU2" s="41"/>
      <c r="DHV2" s="41"/>
      <c r="DHW2" s="41"/>
      <c r="DHX2" s="41"/>
      <c r="DHY2" s="41"/>
      <c r="DHZ2" s="41"/>
      <c r="DIA2" s="41"/>
      <c r="DIB2" s="41"/>
      <c r="DIC2" s="41"/>
      <c r="DID2" s="41"/>
      <c r="DIE2" s="41"/>
      <c r="DIF2" s="41"/>
      <c r="DIG2" s="41"/>
      <c r="DIH2" s="41"/>
      <c r="DII2" s="41"/>
      <c r="DIJ2" s="41"/>
      <c r="DIK2" s="41"/>
      <c r="DIL2" s="41"/>
      <c r="DIM2" s="41"/>
      <c r="DIN2" s="41"/>
      <c r="DIO2" s="41"/>
      <c r="DIP2" s="41"/>
      <c r="DIQ2" s="41"/>
      <c r="DIR2" s="41"/>
      <c r="DIS2" s="41"/>
      <c r="DIT2" s="41"/>
      <c r="DIU2" s="41"/>
      <c r="DIV2" s="41"/>
      <c r="DIW2" s="41"/>
      <c r="DIX2" s="41"/>
      <c r="DIY2" s="41"/>
      <c r="DIZ2" s="41"/>
      <c r="DJA2" s="41"/>
      <c r="DJB2" s="41"/>
      <c r="DJC2" s="41"/>
      <c r="DJD2" s="41"/>
      <c r="DJE2" s="41"/>
      <c r="DJF2" s="41"/>
      <c r="DJG2" s="41"/>
      <c r="DJH2" s="41"/>
      <c r="DJI2" s="41"/>
      <c r="DJJ2" s="41"/>
      <c r="DJK2" s="41"/>
      <c r="DJL2" s="41"/>
      <c r="DJM2" s="41"/>
      <c r="DJN2" s="41"/>
      <c r="DJO2" s="41"/>
      <c r="DJP2" s="41"/>
      <c r="DJQ2" s="41"/>
      <c r="DJR2" s="41"/>
      <c r="DJS2" s="41"/>
      <c r="DJT2" s="41"/>
      <c r="DJU2" s="41"/>
      <c r="DJV2" s="41"/>
      <c r="DJW2" s="41"/>
      <c r="DJX2" s="41"/>
      <c r="DJY2" s="41"/>
      <c r="DJZ2" s="41"/>
      <c r="DKA2" s="41"/>
      <c r="DKB2" s="41"/>
      <c r="DKC2" s="41"/>
      <c r="DKD2" s="41"/>
      <c r="DKE2" s="41"/>
      <c r="DKF2" s="41"/>
      <c r="DKG2" s="41"/>
      <c r="DKH2" s="41"/>
      <c r="DKI2" s="41"/>
      <c r="DKJ2" s="41"/>
      <c r="DKK2" s="41"/>
      <c r="DKL2" s="41"/>
      <c r="DKM2" s="41"/>
      <c r="DKN2" s="41"/>
      <c r="DKO2" s="41"/>
      <c r="DKP2" s="41"/>
      <c r="DKQ2" s="41"/>
      <c r="DKR2" s="41"/>
      <c r="DKS2" s="41"/>
      <c r="DKT2" s="41"/>
      <c r="DKU2" s="41"/>
      <c r="DKV2" s="41"/>
      <c r="DKW2" s="41"/>
      <c r="DKX2" s="41"/>
      <c r="DKY2" s="41"/>
      <c r="DKZ2" s="41"/>
      <c r="DLA2" s="41"/>
      <c r="DLB2" s="41"/>
      <c r="DLC2" s="41"/>
      <c r="DLD2" s="41"/>
      <c r="DLE2" s="41"/>
      <c r="DLF2" s="41"/>
      <c r="DLG2" s="41"/>
      <c r="DLH2" s="41"/>
      <c r="DLI2" s="41"/>
      <c r="DLJ2" s="41"/>
      <c r="DLK2" s="41"/>
      <c r="DLL2" s="41"/>
      <c r="DLM2" s="41"/>
      <c r="DLN2" s="41"/>
      <c r="DLO2" s="41"/>
      <c r="DLP2" s="41"/>
      <c r="DLQ2" s="41"/>
      <c r="DLR2" s="41"/>
      <c r="DLS2" s="41"/>
      <c r="DLT2" s="41"/>
      <c r="DLU2" s="41"/>
      <c r="DLV2" s="41"/>
      <c r="DLW2" s="41"/>
      <c r="DLX2" s="41"/>
      <c r="DLY2" s="41"/>
      <c r="DLZ2" s="41"/>
      <c r="DMA2" s="41"/>
      <c r="DMB2" s="41"/>
      <c r="DMC2" s="41"/>
      <c r="DMD2" s="41"/>
      <c r="DME2" s="41"/>
      <c r="DMF2" s="41"/>
      <c r="DMG2" s="41"/>
      <c r="DMH2" s="41"/>
      <c r="DMI2" s="41"/>
      <c r="DMJ2" s="41"/>
      <c r="DMK2" s="41"/>
      <c r="DML2" s="41"/>
      <c r="DMM2" s="41"/>
      <c r="DMN2" s="41"/>
      <c r="DMO2" s="41"/>
      <c r="DMP2" s="41"/>
      <c r="DMQ2" s="41"/>
      <c r="DMR2" s="41"/>
      <c r="DMS2" s="41"/>
      <c r="DMT2" s="41"/>
      <c r="DMU2" s="41"/>
      <c r="DMV2" s="41"/>
      <c r="DMW2" s="41"/>
      <c r="DMX2" s="41"/>
      <c r="DMY2" s="41"/>
      <c r="DMZ2" s="41"/>
      <c r="DNA2" s="41"/>
      <c r="DNB2" s="41"/>
      <c r="DNC2" s="41"/>
      <c r="DND2" s="41"/>
      <c r="DNE2" s="41"/>
      <c r="DNF2" s="41"/>
      <c r="DNG2" s="41"/>
      <c r="DNH2" s="41"/>
      <c r="DNI2" s="41"/>
      <c r="DNJ2" s="41"/>
      <c r="DNK2" s="41"/>
      <c r="DNL2" s="41"/>
      <c r="DNM2" s="41"/>
      <c r="DNN2" s="41"/>
      <c r="DNO2" s="41"/>
      <c r="DNP2" s="41"/>
      <c r="DNQ2" s="41"/>
      <c r="DNR2" s="41"/>
      <c r="DNS2" s="41"/>
      <c r="DNT2" s="41"/>
      <c r="DNU2" s="41"/>
      <c r="DNV2" s="41"/>
      <c r="DNW2" s="41"/>
      <c r="DNX2" s="41"/>
      <c r="DNY2" s="41"/>
      <c r="DNZ2" s="41"/>
      <c r="DOA2" s="41"/>
      <c r="DOB2" s="41"/>
      <c r="DOC2" s="41"/>
      <c r="DOD2" s="41"/>
      <c r="DOE2" s="41"/>
      <c r="DOF2" s="41"/>
      <c r="DOG2" s="41"/>
      <c r="DOH2" s="41"/>
      <c r="DOI2" s="41"/>
      <c r="DOJ2" s="41"/>
      <c r="DOK2" s="41"/>
      <c r="DOL2" s="41"/>
      <c r="DOM2" s="41"/>
      <c r="DON2" s="41"/>
      <c r="DOO2" s="41"/>
      <c r="DOP2" s="41"/>
      <c r="DOQ2" s="41"/>
      <c r="DOR2" s="41"/>
      <c r="DOS2" s="41"/>
      <c r="DOT2" s="41"/>
      <c r="DOU2" s="41"/>
      <c r="DOV2" s="41"/>
      <c r="DOW2" s="41"/>
      <c r="DOX2" s="41"/>
      <c r="DOY2" s="41"/>
      <c r="DOZ2" s="41"/>
      <c r="DPA2" s="41"/>
      <c r="DPB2" s="41"/>
      <c r="DPC2" s="41"/>
      <c r="DPD2" s="41"/>
      <c r="DPE2" s="41"/>
      <c r="DPF2" s="41"/>
      <c r="DPG2" s="41"/>
      <c r="DPH2" s="41"/>
      <c r="DPI2" s="41"/>
      <c r="DPJ2" s="41"/>
      <c r="DPK2" s="41"/>
      <c r="DPL2" s="41"/>
      <c r="DPM2" s="41"/>
      <c r="DPN2" s="41"/>
      <c r="DPO2" s="41"/>
      <c r="DPP2" s="41"/>
      <c r="DPQ2" s="41"/>
      <c r="DPR2" s="41"/>
      <c r="DPS2" s="41"/>
      <c r="DPT2" s="41"/>
      <c r="DPU2" s="41"/>
      <c r="DPV2" s="41"/>
      <c r="DPW2" s="41"/>
      <c r="DPX2" s="41"/>
      <c r="DPY2" s="41"/>
      <c r="DPZ2" s="41"/>
      <c r="DQA2" s="41"/>
      <c r="DQB2" s="41"/>
      <c r="DQC2" s="41"/>
      <c r="DQD2" s="41"/>
      <c r="DQE2" s="41"/>
      <c r="DQF2" s="41"/>
      <c r="DQG2" s="41"/>
      <c r="DQH2" s="41"/>
      <c r="DQI2" s="41"/>
      <c r="DQJ2" s="41"/>
      <c r="DQK2" s="41"/>
      <c r="DQL2" s="41"/>
      <c r="DQM2" s="41"/>
      <c r="DQN2" s="41"/>
      <c r="DQO2" s="41"/>
      <c r="DQP2" s="41"/>
      <c r="DQQ2" s="41"/>
      <c r="DQR2" s="41"/>
      <c r="DQS2" s="41"/>
      <c r="DQT2" s="41"/>
      <c r="DQU2" s="41"/>
      <c r="DQV2" s="41"/>
      <c r="DQW2" s="41"/>
      <c r="DQX2" s="41"/>
      <c r="DQY2" s="41"/>
      <c r="DQZ2" s="41"/>
      <c r="DRA2" s="41"/>
      <c r="DRB2" s="41"/>
      <c r="DRC2" s="41"/>
      <c r="DRD2" s="41"/>
      <c r="DRE2" s="41"/>
      <c r="DRF2" s="41"/>
      <c r="DRG2" s="41"/>
      <c r="DRH2" s="41"/>
      <c r="DRI2" s="41"/>
      <c r="DRJ2" s="41"/>
      <c r="DRK2" s="41"/>
      <c r="DRL2" s="41"/>
      <c r="DRM2" s="41"/>
      <c r="DRN2" s="41"/>
      <c r="DRO2" s="41"/>
      <c r="DRP2" s="41"/>
      <c r="DRQ2" s="41"/>
      <c r="DRR2" s="41"/>
      <c r="DRS2" s="41"/>
      <c r="DRT2" s="41"/>
      <c r="DRU2" s="41"/>
      <c r="DRV2" s="41"/>
      <c r="DRW2" s="41"/>
      <c r="DRX2" s="41"/>
      <c r="DRY2" s="41"/>
      <c r="DRZ2" s="41"/>
      <c r="DSA2" s="41"/>
      <c r="DSB2" s="41"/>
      <c r="DSC2" s="41"/>
      <c r="DSD2" s="41"/>
      <c r="DSE2" s="41"/>
      <c r="DSF2" s="41"/>
      <c r="DSG2" s="41"/>
      <c r="DSH2" s="41"/>
      <c r="DSI2" s="41"/>
      <c r="DSJ2" s="41"/>
      <c r="DSK2" s="41"/>
      <c r="DSL2" s="41"/>
      <c r="DSM2" s="41"/>
      <c r="DSN2" s="41"/>
      <c r="DSO2" s="41"/>
      <c r="DSP2" s="41"/>
      <c r="DSQ2" s="41"/>
      <c r="DSR2" s="41"/>
      <c r="DSS2" s="41"/>
      <c r="DST2" s="41"/>
      <c r="DSU2" s="41"/>
      <c r="DSV2" s="41"/>
      <c r="DSW2" s="41"/>
      <c r="DSX2" s="41"/>
      <c r="DSY2" s="41"/>
      <c r="DSZ2" s="41"/>
      <c r="DTA2" s="41"/>
      <c r="DTB2" s="41"/>
      <c r="DTC2" s="41"/>
      <c r="DTD2" s="41"/>
      <c r="DTE2" s="41"/>
      <c r="DTF2" s="41"/>
      <c r="DTG2" s="41"/>
      <c r="DTH2" s="41"/>
      <c r="DTI2" s="41"/>
      <c r="DTJ2" s="41"/>
      <c r="DTK2" s="41"/>
      <c r="DTL2" s="41"/>
      <c r="DTM2" s="41"/>
      <c r="DTN2" s="41"/>
      <c r="DTO2" s="41"/>
      <c r="DTP2" s="41"/>
      <c r="DTQ2" s="41"/>
      <c r="DTR2" s="41"/>
      <c r="DTS2" s="41"/>
      <c r="DTT2" s="41"/>
      <c r="DTU2" s="41"/>
      <c r="DTV2" s="41"/>
      <c r="DTW2" s="41"/>
      <c r="DTX2" s="41"/>
      <c r="DTY2" s="41"/>
      <c r="DTZ2" s="41"/>
      <c r="DUA2" s="41"/>
      <c r="DUB2" s="41"/>
      <c r="DUC2" s="41"/>
      <c r="DUD2" s="41"/>
      <c r="DUE2" s="41"/>
      <c r="DUF2" s="41"/>
      <c r="DUG2" s="41"/>
      <c r="DUH2" s="41"/>
      <c r="DUI2" s="41"/>
      <c r="DUJ2" s="41"/>
      <c r="DUK2" s="41"/>
      <c r="DUL2" s="41"/>
      <c r="DUM2" s="41"/>
      <c r="DUN2" s="41"/>
      <c r="DUO2" s="41"/>
      <c r="DUP2" s="41"/>
      <c r="DUQ2" s="41"/>
      <c r="DUR2" s="41"/>
      <c r="DUS2" s="41"/>
      <c r="DUT2" s="41"/>
      <c r="DUU2" s="41"/>
      <c r="DUV2" s="41"/>
      <c r="DUW2" s="41"/>
      <c r="DUX2" s="41"/>
      <c r="DUY2" s="41"/>
      <c r="DUZ2" s="41"/>
      <c r="DVA2" s="41"/>
      <c r="DVB2" s="41"/>
      <c r="DVC2" s="41"/>
      <c r="DVD2" s="41"/>
      <c r="DVE2" s="41"/>
      <c r="DVF2" s="41"/>
      <c r="DVG2" s="41"/>
      <c r="DVH2" s="41"/>
      <c r="DVI2" s="41"/>
      <c r="DVJ2" s="41"/>
      <c r="DVK2" s="41"/>
      <c r="DVL2" s="41"/>
      <c r="DVM2" s="41"/>
      <c r="DVN2" s="41"/>
      <c r="DVO2" s="41"/>
      <c r="DVP2" s="41"/>
      <c r="DVQ2" s="41"/>
      <c r="DVR2" s="41"/>
      <c r="DVS2" s="41"/>
      <c r="DVT2" s="41"/>
      <c r="DVU2" s="41"/>
      <c r="DVV2" s="41"/>
      <c r="DVW2" s="41"/>
      <c r="DVX2" s="41"/>
      <c r="DVY2" s="41"/>
      <c r="DVZ2" s="41"/>
      <c r="DWA2" s="41"/>
      <c r="DWB2" s="41"/>
      <c r="DWC2" s="41"/>
      <c r="DWD2" s="41"/>
      <c r="DWE2" s="41"/>
      <c r="DWF2" s="41"/>
      <c r="DWG2" s="41"/>
      <c r="DWH2" s="41"/>
      <c r="DWI2" s="41"/>
      <c r="DWJ2" s="41"/>
      <c r="DWK2" s="41"/>
      <c r="DWL2" s="41"/>
      <c r="DWM2" s="41"/>
      <c r="DWN2" s="41"/>
      <c r="DWO2" s="41"/>
      <c r="DWP2" s="41"/>
      <c r="DWQ2" s="41"/>
      <c r="DWR2" s="41"/>
      <c r="DWS2" s="41"/>
      <c r="DWT2" s="41"/>
      <c r="DWU2" s="41"/>
      <c r="DWV2" s="41"/>
      <c r="DWW2" s="41"/>
      <c r="DWX2" s="41"/>
      <c r="DWY2" s="41"/>
      <c r="DWZ2" s="41"/>
      <c r="DXA2" s="41"/>
      <c r="DXB2" s="41"/>
      <c r="DXC2" s="41"/>
      <c r="DXD2" s="41"/>
      <c r="DXE2" s="41"/>
      <c r="DXF2" s="41"/>
      <c r="DXG2" s="41"/>
      <c r="DXH2" s="41"/>
      <c r="DXI2" s="41"/>
      <c r="DXJ2" s="41"/>
      <c r="DXK2" s="41"/>
      <c r="DXL2" s="41"/>
      <c r="DXM2" s="41"/>
      <c r="DXN2" s="41"/>
      <c r="DXO2" s="41"/>
      <c r="DXP2" s="41"/>
      <c r="DXQ2" s="41"/>
      <c r="DXR2" s="41"/>
      <c r="DXS2" s="41"/>
      <c r="DXT2" s="41"/>
      <c r="DXU2" s="41"/>
      <c r="DXV2" s="41"/>
      <c r="DXW2" s="41"/>
      <c r="DXX2" s="41"/>
      <c r="DXY2" s="41"/>
      <c r="DXZ2" s="41"/>
      <c r="DYA2" s="41"/>
      <c r="DYB2" s="41"/>
      <c r="DYC2" s="41"/>
      <c r="DYD2" s="41"/>
      <c r="DYE2" s="41"/>
      <c r="DYF2" s="41"/>
      <c r="DYG2" s="41"/>
      <c r="DYH2" s="41"/>
      <c r="DYI2" s="41"/>
      <c r="DYJ2" s="41"/>
      <c r="DYK2" s="41"/>
      <c r="DYL2" s="41"/>
      <c r="DYM2" s="41"/>
      <c r="DYN2" s="41"/>
      <c r="DYO2" s="41"/>
      <c r="DYP2" s="41"/>
      <c r="DYQ2" s="41"/>
      <c r="DYR2" s="41"/>
      <c r="DYS2" s="41"/>
      <c r="DYT2" s="41"/>
      <c r="DYU2" s="41"/>
      <c r="DYV2" s="41"/>
      <c r="DYW2" s="41"/>
      <c r="DYX2" s="41"/>
      <c r="DYY2" s="41"/>
      <c r="DYZ2" s="41"/>
      <c r="DZA2" s="41"/>
      <c r="DZB2" s="41"/>
      <c r="DZC2" s="41"/>
      <c r="DZD2" s="41"/>
      <c r="DZE2" s="41"/>
      <c r="DZF2" s="41"/>
      <c r="DZG2" s="41"/>
      <c r="DZH2" s="41"/>
      <c r="DZI2" s="41"/>
      <c r="DZJ2" s="41"/>
      <c r="DZK2" s="41"/>
      <c r="DZL2" s="41"/>
      <c r="DZM2" s="41"/>
      <c r="DZN2" s="41"/>
      <c r="DZO2" s="41"/>
      <c r="DZP2" s="41"/>
      <c r="DZQ2" s="41"/>
      <c r="DZR2" s="41"/>
      <c r="DZS2" s="41"/>
      <c r="DZT2" s="41"/>
      <c r="DZU2" s="41"/>
      <c r="DZV2" s="41"/>
      <c r="DZW2" s="41"/>
      <c r="DZX2" s="41"/>
      <c r="DZY2" s="41"/>
      <c r="DZZ2" s="41"/>
      <c r="EAA2" s="41"/>
      <c r="EAB2" s="41"/>
      <c r="EAC2" s="41"/>
      <c r="EAD2" s="41"/>
      <c r="EAE2" s="41"/>
      <c r="EAF2" s="41"/>
      <c r="EAG2" s="41"/>
      <c r="EAH2" s="41"/>
      <c r="EAI2" s="41"/>
      <c r="EAJ2" s="41"/>
      <c r="EAK2" s="41"/>
      <c r="EAL2" s="41"/>
      <c r="EAM2" s="41"/>
      <c r="EAN2" s="41"/>
      <c r="EAO2" s="41"/>
      <c r="EAP2" s="41"/>
      <c r="EAQ2" s="41"/>
      <c r="EAR2" s="41"/>
      <c r="EAS2" s="41"/>
      <c r="EAT2" s="41"/>
      <c r="EAU2" s="41"/>
      <c r="EAV2" s="41"/>
      <c r="EAW2" s="41"/>
      <c r="EAX2" s="41"/>
      <c r="EAY2" s="41"/>
      <c r="EAZ2" s="41"/>
      <c r="EBA2" s="41"/>
      <c r="EBB2" s="41"/>
      <c r="EBC2" s="41"/>
      <c r="EBD2" s="41"/>
      <c r="EBE2" s="41"/>
      <c r="EBF2" s="41"/>
      <c r="EBG2" s="41"/>
      <c r="EBH2" s="41"/>
      <c r="EBI2" s="41"/>
      <c r="EBJ2" s="41"/>
      <c r="EBK2" s="41"/>
      <c r="EBL2" s="41"/>
      <c r="EBM2" s="41"/>
      <c r="EBN2" s="41"/>
      <c r="EBO2" s="41"/>
      <c r="EBP2" s="41"/>
      <c r="EBQ2" s="41"/>
      <c r="EBR2" s="41"/>
      <c r="EBS2" s="41"/>
      <c r="EBT2" s="41"/>
      <c r="EBU2" s="41"/>
      <c r="EBV2" s="41"/>
      <c r="EBW2" s="41"/>
      <c r="EBX2" s="41"/>
      <c r="EBY2" s="41"/>
      <c r="EBZ2" s="41"/>
      <c r="ECA2" s="41"/>
      <c r="ECB2" s="41"/>
      <c r="ECC2" s="41"/>
      <c r="ECD2" s="41"/>
      <c r="ECE2" s="41"/>
      <c r="ECF2" s="41"/>
      <c r="ECG2" s="41"/>
      <c r="ECH2" s="41"/>
      <c r="ECI2" s="41"/>
      <c r="ECJ2" s="41"/>
      <c r="ECK2" s="41"/>
      <c r="ECL2" s="41"/>
      <c r="ECM2" s="41"/>
      <c r="ECN2" s="41"/>
      <c r="ECO2" s="41"/>
      <c r="ECP2" s="41"/>
      <c r="ECQ2" s="41"/>
      <c r="ECR2" s="41"/>
      <c r="ECS2" s="41"/>
      <c r="ECT2" s="41"/>
      <c r="ECU2" s="41"/>
      <c r="ECV2" s="41"/>
      <c r="ECW2" s="41"/>
      <c r="ECX2" s="41"/>
      <c r="ECY2" s="41"/>
      <c r="ECZ2" s="41"/>
      <c r="EDA2" s="41"/>
      <c r="EDB2" s="41"/>
      <c r="EDC2" s="41"/>
      <c r="EDD2" s="41"/>
      <c r="EDE2" s="41"/>
      <c r="EDF2" s="41"/>
      <c r="EDG2" s="41"/>
      <c r="EDH2" s="41"/>
      <c r="EDI2" s="41"/>
      <c r="EDJ2" s="41"/>
      <c r="EDK2" s="41"/>
      <c r="EDL2" s="41"/>
      <c r="EDM2" s="41"/>
      <c r="EDN2" s="41"/>
      <c r="EDO2" s="41"/>
      <c r="EDP2" s="41"/>
      <c r="EDQ2" s="41"/>
      <c r="EDR2" s="41"/>
      <c r="EDS2" s="41"/>
      <c r="EDT2" s="41"/>
      <c r="EDU2" s="41"/>
      <c r="EDV2" s="41"/>
      <c r="EDW2" s="41"/>
      <c r="EDX2" s="41"/>
      <c r="EDY2" s="41"/>
      <c r="EDZ2" s="41"/>
      <c r="EEA2" s="41"/>
      <c r="EEB2" s="41"/>
      <c r="EEC2" s="41"/>
      <c r="EED2" s="41"/>
      <c r="EEE2" s="41"/>
      <c r="EEF2" s="41"/>
      <c r="EEG2" s="41"/>
      <c r="EEH2" s="41"/>
      <c r="EEI2" s="41"/>
      <c r="EEJ2" s="41"/>
      <c r="EEK2" s="41"/>
      <c r="EEL2" s="41"/>
      <c r="EEM2" s="41"/>
      <c r="EEN2" s="41"/>
      <c r="EEO2" s="41"/>
      <c r="EEP2" s="41"/>
      <c r="EEQ2" s="41"/>
      <c r="EER2" s="41"/>
      <c r="EES2" s="41"/>
      <c r="EET2" s="41"/>
      <c r="EEU2" s="41"/>
      <c r="EEV2" s="41"/>
      <c r="EEW2" s="41"/>
      <c r="EEX2" s="41"/>
      <c r="EEY2" s="41"/>
      <c r="EEZ2" s="41"/>
      <c r="EFA2" s="41"/>
      <c r="EFB2" s="41"/>
      <c r="EFC2" s="41"/>
      <c r="EFD2" s="41"/>
      <c r="EFE2" s="41"/>
      <c r="EFF2" s="41"/>
      <c r="EFG2" s="41"/>
      <c r="EFH2" s="41"/>
      <c r="EFI2" s="41"/>
      <c r="EFJ2" s="41"/>
      <c r="EFK2" s="41"/>
      <c r="EFL2" s="41"/>
      <c r="EFM2" s="41"/>
      <c r="EFN2" s="41"/>
      <c r="EFO2" s="41"/>
      <c r="EFP2" s="41"/>
      <c r="EFQ2" s="41"/>
      <c r="EFR2" s="41"/>
      <c r="EFS2" s="41"/>
      <c r="EFT2" s="41"/>
      <c r="EFU2" s="41"/>
      <c r="EFV2" s="41"/>
      <c r="EFW2" s="41"/>
      <c r="EFX2" s="41"/>
      <c r="EFY2" s="41"/>
      <c r="EFZ2" s="41"/>
      <c r="EGA2" s="41"/>
      <c r="EGB2" s="41"/>
      <c r="EGC2" s="41"/>
      <c r="EGD2" s="41"/>
      <c r="EGE2" s="41"/>
      <c r="EGF2" s="41"/>
      <c r="EGG2" s="41"/>
      <c r="EGH2" s="41"/>
      <c r="EGI2" s="41"/>
      <c r="EGJ2" s="41"/>
      <c r="EGK2" s="41"/>
      <c r="EGL2" s="41"/>
      <c r="EGM2" s="41"/>
      <c r="EGN2" s="41"/>
      <c r="EGO2" s="41"/>
      <c r="EGP2" s="41"/>
      <c r="EGQ2" s="41"/>
      <c r="EGR2" s="41"/>
      <c r="EGS2" s="41"/>
      <c r="EGT2" s="41"/>
      <c r="EGU2" s="41"/>
      <c r="EGV2" s="41"/>
      <c r="EGW2" s="41"/>
      <c r="EGX2" s="41"/>
      <c r="EGY2" s="41"/>
      <c r="EGZ2" s="41"/>
      <c r="EHA2" s="41"/>
      <c r="EHB2" s="41"/>
      <c r="EHC2" s="41"/>
      <c r="EHD2" s="41"/>
      <c r="EHE2" s="41"/>
      <c r="EHF2" s="41"/>
      <c r="EHG2" s="41"/>
      <c r="EHH2" s="41"/>
      <c r="EHI2" s="41"/>
      <c r="EHJ2" s="41"/>
      <c r="EHK2" s="41"/>
      <c r="EHL2" s="41"/>
      <c r="EHM2" s="41"/>
      <c r="EHN2" s="41"/>
      <c r="EHO2" s="41"/>
      <c r="EHP2" s="41"/>
      <c r="EHQ2" s="41"/>
      <c r="EHR2" s="41"/>
      <c r="EHS2" s="41"/>
      <c r="EHT2" s="41"/>
      <c r="EHU2" s="41"/>
      <c r="EHV2" s="41"/>
      <c r="EHW2" s="41"/>
      <c r="EHX2" s="41"/>
      <c r="EHY2" s="41"/>
      <c r="EHZ2" s="41"/>
      <c r="EIA2" s="41"/>
      <c r="EIB2" s="41"/>
      <c r="EIC2" s="41"/>
      <c r="EID2" s="41"/>
      <c r="EIE2" s="41"/>
      <c r="EIF2" s="41"/>
      <c r="EIG2" s="41"/>
      <c r="EIH2" s="41"/>
      <c r="EII2" s="41"/>
      <c r="EIJ2" s="41"/>
      <c r="EIK2" s="41"/>
      <c r="EIL2" s="41"/>
      <c r="EIM2" s="41"/>
      <c r="EIN2" s="41"/>
      <c r="EIO2" s="41"/>
      <c r="EIP2" s="41"/>
      <c r="EIQ2" s="41"/>
      <c r="EIR2" s="41"/>
      <c r="EIS2" s="41"/>
      <c r="EIT2" s="41"/>
      <c r="EIU2" s="41"/>
      <c r="EIV2" s="41"/>
      <c r="EIW2" s="41"/>
      <c r="EIX2" s="41"/>
      <c r="EIY2" s="41"/>
      <c r="EIZ2" s="41"/>
      <c r="EJA2" s="41"/>
      <c r="EJB2" s="41"/>
      <c r="EJC2" s="41"/>
      <c r="EJD2" s="41"/>
      <c r="EJE2" s="41"/>
      <c r="EJF2" s="41"/>
      <c r="EJG2" s="41"/>
      <c r="EJH2" s="41"/>
      <c r="EJI2" s="41"/>
      <c r="EJJ2" s="41"/>
      <c r="EJK2" s="41"/>
      <c r="EJL2" s="41"/>
      <c r="EJM2" s="41"/>
      <c r="EJN2" s="41"/>
      <c r="EJO2" s="41"/>
      <c r="EJP2" s="41"/>
      <c r="EJQ2" s="41"/>
      <c r="EJR2" s="41"/>
      <c r="EJS2" s="41"/>
      <c r="EJT2" s="41"/>
      <c r="EJU2" s="41"/>
      <c r="EJV2" s="41"/>
      <c r="EJW2" s="41"/>
      <c r="EJX2" s="41"/>
      <c r="EJY2" s="41"/>
      <c r="EJZ2" s="41"/>
      <c r="EKA2" s="41"/>
      <c r="EKB2" s="41"/>
      <c r="EKC2" s="41"/>
      <c r="EKD2" s="41"/>
      <c r="EKE2" s="41"/>
      <c r="EKF2" s="41"/>
      <c r="EKG2" s="41"/>
      <c r="EKH2" s="41"/>
      <c r="EKI2" s="41"/>
      <c r="EKJ2" s="41"/>
      <c r="EKK2" s="41"/>
      <c r="EKL2" s="41"/>
      <c r="EKM2" s="41"/>
      <c r="EKN2" s="41"/>
      <c r="EKO2" s="41"/>
      <c r="EKP2" s="41"/>
      <c r="EKQ2" s="41"/>
      <c r="EKR2" s="41"/>
      <c r="EKS2" s="41"/>
      <c r="EKT2" s="41"/>
      <c r="EKU2" s="41"/>
      <c r="EKV2" s="41"/>
      <c r="EKW2" s="41"/>
      <c r="EKX2" s="41"/>
      <c r="EKY2" s="41"/>
      <c r="EKZ2" s="41"/>
      <c r="ELA2" s="41"/>
      <c r="ELB2" s="41"/>
      <c r="ELC2" s="41"/>
      <c r="ELD2" s="41"/>
      <c r="ELE2" s="41"/>
      <c r="ELF2" s="41"/>
      <c r="ELG2" s="41"/>
      <c r="ELH2" s="41"/>
      <c r="ELI2" s="41"/>
      <c r="ELJ2" s="41"/>
      <c r="ELK2" s="41"/>
      <c r="ELL2" s="41"/>
      <c r="ELM2" s="41"/>
      <c r="ELN2" s="41"/>
      <c r="ELO2" s="41"/>
      <c r="ELP2" s="41"/>
      <c r="ELQ2" s="41"/>
      <c r="ELR2" s="41"/>
      <c r="ELS2" s="41"/>
      <c r="ELT2" s="41"/>
      <c r="ELU2" s="41"/>
      <c r="ELV2" s="41"/>
      <c r="ELW2" s="41"/>
      <c r="ELX2" s="41"/>
      <c r="ELY2" s="41"/>
      <c r="ELZ2" s="41"/>
      <c r="EMA2" s="41"/>
      <c r="EMB2" s="41"/>
      <c r="EMC2" s="41"/>
      <c r="EMD2" s="41"/>
      <c r="EME2" s="41"/>
      <c r="EMF2" s="41"/>
      <c r="EMG2" s="41"/>
      <c r="EMH2" s="41"/>
      <c r="EMI2" s="41"/>
      <c r="EMJ2" s="41"/>
      <c r="EMK2" s="41"/>
      <c r="EML2" s="41"/>
      <c r="EMM2" s="41"/>
      <c r="EMN2" s="41"/>
      <c r="EMO2" s="41"/>
      <c r="EMP2" s="41"/>
      <c r="EMQ2" s="41"/>
      <c r="EMR2" s="41"/>
      <c r="EMS2" s="41"/>
      <c r="EMT2" s="41"/>
      <c r="EMU2" s="41"/>
      <c r="EMV2" s="41"/>
      <c r="EMW2" s="41"/>
      <c r="EMX2" s="41"/>
      <c r="EMY2" s="41"/>
      <c r="EMZ2" s="41"/>
      <c r="ENA2" s="41"/>
      <c r="ENB2" s="41"/>
      <c r="ENC2" s="41"/>
      <c r="END2" s="41"/>
      <c r="ENE2" s="41"/>
      <c r="ENF2" s="41"/>
      <c r="ENG2" s="41"/>
      <c r="ENH2" s="41"/>
      <c r="ENI2" s="41"/>
      <c r="ENJ2" s="41"/>
      <c r="ENK2" s="41"/>
      <c r="ENL2" s="41"/>
      <c r="ENM2" s="41"/>
      <c r="ENN2" s="41"/>
      <c r="ENO2" s="41"/>
      <c r="ENP2" s="41"/>
      <c r="ENQ2" s="41"/>
      <c r="ENR2" s="41"/>
      <c r="ENS2" s="41"/>
      <c r="ENT2" s="41"/>
      <c r="ENU2" s="41"/>
      <c r="ENV2" s="41"/>
      <c r="ENW2" s="41"/>
      <c r="ENX2" s="41"/>
      <c r="ENY2" s="41"/>
      <c r="ENZ2" s="41"/>
      <c r="EOA2" s="41"/>
      <c r="EOB2" s="41"/>
      <c r="EOC2" s="41"/>
      <c r="EOD2" s="41"/>
      <c r="EOE2" s="41"/>
      <c r="EOF2" s="41"/>
      <c r="EOG2" s="41"/>
      <c r="EOH2" s="41"/>
      <c r="EOI2" s="41"/>
      <c r="EOJ2" s="41"/>
      <c r="EOK2" s="41"/>
      <c r="EOL2" s="41"/>
      <c r="EOM2" s="41"/>
      <c r="EON2" s="41"/>
      <c r="EOO2" s="41"/>
      <c r="EOP2" s="41"/>
      <c r="EOQ2" s="41"/>
      <c r="EOR2" s="41"/>
      <c r="EOS2" s="41"/>
      <c r="EOT2" s="41"/>
      <c r="EOU2" s="41"/>
      <c r="EOV2" s="41"/>
      <c r="EOW2" s="41"/>
      <c r="EOX2" s="41"/>
      <c r="EOY2" s="41"/>
      <c r="EOZ2" s="41"/>
      <c r="EPA2" s="41"/>
      <c r="EPB2" s="41"/>
      <c r="EPC2" s="41"/>
      <c r="EPD2" s="41"/>
      <c r="EPE2" s="41"/>
      <c r="EPF2" s="41"/>
      <c r="EPG2" s="41"/>
      <c r="EPH2" s="41"/>
      <c r="EPI2" s="41"/>
      <c r="EPJ2" s="41"/>
      <c r="EPK2" s="41"/>
      <c r="EPL2" s="41"/>
      <c r="EPM2" s="41"/>
      <c r="EPN2" s="41"/>
      <c r="EPO2" s="41"/>
      <c r="EPP2" s="41"/>
      <c r="EPQ2" s="41"/>
      <c r="EPR2" s="41"/>
      <c r="EPS2" s="41"/>
      <c r="EPT2" s="41"/>
      <c r="EPU2" s="41"/>
      <c r="EPV2" s="41"/>
      <c r="EPW2" s="41"/>
      <c r="EPX2" s="41"/>
      <c r="EPY2" s="41"/>
      <c r="EPZ2" s="41"/>
      <c r="EQA2" s="41"/>
      <c r="EQB2" s="41"/>
      <c r="EQC2" s="41"/>
      <c r="EQD2" s="41"/>
      <c r="EQE2" s="41"/>
      <c r="EQF2" s="41"/>
      <c r="EQG2" s="41"/>
      <c r="EQH2" s="41"/>
      <c r="EQI2" s="41"/>
      <c r="EQJ2" s="41"/>
      <c r="EQK2" s="41"/>
      <c r="EQL2" s="41"/>
      <c r="EQM2" s="41"/>
      <c r="EQN2" s="41"/>
      <c r="EQO2" s="41"/>
      <c r="EQP2" s="41"/>
      <c r="EQQ2" s="41"/>
      <c r="EQR2" s="41"/>
      <c r="EQS2" s="41"/>
      <c r="EQT2" s="41"/>
      <c r="EQU2" s="41"/>
      <c r="EQV2" s="41"/>
      <c r="EQW2" s="41"/>
      <c r="EQX2" s="41"/>
      <c r="EQY2" s="41"/>
      <c r="EQZ2" s="41"/>
      <c r="ERA2" s="41"/>
      <c r="ERB2" s="41"/>
      <c r="ERC2" s="41"/>
      <c r="ERD2" s="41"/>
      <c r="ERE2" s="41"/>
      <c r="ERF2" s="41"/>
      <c r="ERG2" s="41"/>
      <c r="ERH2" s="41"/>
      <c r="ERI2" s="41"/>
      <c r="ERJ2" s="41"/>
      <c r="ERK2" s="41"/>
      <c r="ERL2" s="41"/>
      <c r="ERM2" s="41"/>
      <c r="ERN2" s="41"/>
      <c r="ERO2" s="41"/>
      <c r="ERP2" s="41"/>
      <c r="ERQ2" s="41"/>
      <c r="ERR2" s="41"/>
      <c r="ERS2" s="41"/>
      <c r="ERT2" s="41"/>
      <c r="ERU2" s="41"/>
      <c r="ERV2" s="41"/>
      <c r="ERW2" s="41"/>
      <c r="ERX2" s="41"/>
      <c r="ERY2" s="41"/>
      <c r="ERZ2" s="41"/>
      <c r="ESA2" s="41"/>
      <c r="ESB2" s="41"/>
      <c r="ESC2" s="41"/>
      <c r="ESD2" s="41"/>
      <c r="ESE2" s="41"/>
      <c r="ESF2" s="41"/>
      <c r="ESG2" s="41"/>
      <c r="ESH2" s="41"/>
      <c r="ESI2" s="41"/>
      <c r="ESJ2" s="41"/>
      <c r="ESK2" s="41"/>
      <c r="ESL2" s="41"/>
      <c r="ESM2" s="41"/>
      <c r="ESN2" s="41"/>
      <c r="ESO2" s="41"/>
      <c r="ESP2" s="41"/>
      <c r="ESQ2" s="41"/>
      <c r="ESR2" s="41"/>
      <c r="ESS2" s="41"/>
      <c r="EST2" s="41"/>
      <c r="ESU2" s="41"/>
      <c r="ESV2" s="41"/>
      <c r="ESW2" s="41"/>
      <c r="ESX2" s="41"/>
      <c r="ESY2" s="41"/>
      <c r="ESZ2" s="41"/>
      <c r="ETA2" s="41"/>
      <c r="ETB2" s="41"/>
      <c r="ETC2" s="41"/>
      <c r="ETD2" s="41"/>
      <c r="ETE2" s="41"/>
      <c r="ETF2" s="41"/>
      <c r="ETG2" s="41"/>
      <c r="ETH2" s="41"/>
      <c r="ETI2" s="41"/>
      <c r="ETJ2" s="41"/>
      <c r="ETK2" s="41"/>
      <c r="ETL2" s="41"/>
      <c r="ETM2" s="41"/>
      <c r="ETN2" s="41"/>
      <c r="ETO2" s="41"/>
      <c r="ETP2" s="41"/>
      <c r="ETQ2" s="41"/>
      <c r="ETR2" s="41"/>
      <c r="ETS2" s="41"/>
      <c r="ETT2" s="41"/>
      <c r="ETU2" s="41"/>
      <c r="ETV2" s="41"/>
      <c r="ETW2" s="41"/>
      <c r="ETX2" s="41"/>
      <c r="ETY2" s="41"/>
      <c r="ETZ2" s="41"/>
      <c r="EUA2" s="41"/>
      <c r="EUB2" s="41"/>
      <c r="EUC2" s="41"/>
      <c r="EUD2" s="41"/>
      <c r="EUE2" s="41"/>
      <c r="EUF2" s="41"/>
      <c r="EUG2" s="41"/>
      <c r="EUH2" s="41"/>
      <c r="EUI2" s="41"/>
      <c r="EUJ2" s="41"/>
      <c r="EUK2" s="41"/>
      <c r="EUL2" s="41"/>
      <c r="EUM2" s="41"/>
      <c r="EUN2" s="41"/>
      <c r="EUO2" s="41"/>
      <c r="EUP2" s="41"/>
      <c r="EUQ2" s="41"/>
      <c r="EUR2" s="41"/>
      <c r="EUS2" s="41"/>
      <c r="EUT2" s="41"/>
      <c r="EUU2" s="41"/>
      <c r="EUV2" s="41"/>
      <c r="EUW2" s="41"/>
      <c r="EUX2" s="41"/>
      <c r="EUY2" s="41"/>
      <c r="EUZ2" s="41"/>
      <c r="EVA2" s="41"/>
      <c r="EVB2" s="41"/>
      <c r="EVC2" s="41"/>
      <c r="EVD2" s="41"/>
      <c r="EVE2" s="41"/>
      <c r="EVF2" s="41"/>
      <c r="EVG2" s="41"/>
      <c r="EVH2" s="41"/>
      <c r="EVI2" s="41"/>
      <c r="EVJ2" s="41"/>
      <c r="EVK2" s="41"/>
      <c r="EVL2" s="41"/>
      <c r="EVM2" s="41"/>
      <c r="EVN2" s="41"/>
      <c r="EVO2" s="41"/>
      <c r="EVP2" s="41"/>
      <c r="EVQ2" s="41"/>
      <c r="EVR2" s="41"/>
      <c r="EVS2" s="41"/>
      <c r="EVT2" s="41"/>
      <c r="EVU2" s="41"/>
      <c r="EVV2" s="41"/>
      <c r="EVW2" s="41"/>
      <c r="EVX2" s="41"/>
      <c r="EVY2" s="41"/>
      <c r="EVZ2" s="41"/>
      <c r="EWA2" s="41"/>
      <c r="EWB2" s="41"/>
      <c r="EWC2" s="41"/>
      <c r="EWD2" s="41"/>
      <c r="EWE2" s="41"/>
      <c r="EWF2" s="41"/>
      <c r="EWG2" s="41"/>
      <c r="EWH2" s="41"/>
      <c r="EWI2" s="41"/>
      <c r="EWJ2" s="41"/>
      <c r="EWK2" s="41"/>
      <c r="EWL2" s="41"/>
      <c r="EWM2" s="41"/>
      <c r="EWN2" s="41"/>
      <c r="EWO2" s="41"/>
      <c r="EWP2" s="41"/>
      <c r="EWQ2" s="41"/>
      <c r="EWR2" s="41"/>
      <c r="EWS2" s="41"/>
      <c r="EWT2" s="41"/>
      <c r="EWU2" s="41"/>
      <c r="EWV2" s="41"/>
      <c r="EWW2" s="41"/>
      <c r="EWX2" s="41"/>
      <c r="EWY2" s="41"/>
      <c r="EWZ2" s="41"/>
      <c r="EXA2" s="41"/>
      <c r="EXB2" s="41"/>
      <c r="EXC2" s="41"/>
      <c r="EXD2" s="41"/>
      <c r="EXE2" s="41"/>
      <c r="EXF2" s="41"/>
      <c r="EXG2" s="41"/>
      <c r="EXH2" s="41"/>
      <c r="EXI2" s="41"/>
      <c r="EXJ2" s="41"/>
      <c r="EXK2" s="41"/>
      <c r="EXL2" s="41"/>
      <c r="EXM2" s="41"/>
      <c r="EXN2" s="41"/>
      <c r="EXO2" s="41"/>
      <c r="EXP2" s="41"/>
      <c r="EXQ2" s="41"/>
      <c r="EXR2" s="41"/>
      <c r="EXS2" s="41"/>
      <c r="EXT2" s="41"/>
      <c r="EXU2" s="41"/>
      <c r="EXV2" s="41"/>
      <c r="EXW2" s="41"/>
      <c r="EXX2" s="41"/>
      <c r="EXY2" s="41"/>
      <c r="EXZ2" s="41"/>
      <c r="EYA2" s="41"/>
      <c r="EYB2" s="41"/>
      <c r="EYC2" s="41"/>
      <c r="EYD2" s="41"/>
      <c r="EYE2" s="41"/>
      <c r="EYF2" s="41"/>
      <c r="EYG2" s="41"/>
      <c r="EYH2" s="41"/>
      <c r="EYI2" s="41"/>
      <c r="EYJ2" s="41"/>
      <c r="EYK2" s="41"/>
      <c r="EYL2" s="41"/>
      <c r="EYM2" s="41"/>
      <c r="EYN2" s="41"/>
      <c r="EYO2" s="41"/>
      <c r="EYP2" s="41"/>
      <c r="EYQ2" s="41"/>
      <c r="EYR2" s="41"/>
      <c r="EYS2" s="41"/>
      <c r="EYT2" s="41"/>
      <c r="EYU2" s="41"/>
      <c r="EYV2" s="41"/>
      <c r="EYW2" s="41"/>
      <c r="EYX2" s="41"/>
      <c r="EYY2" s="41"/>
      <c r="EYZ2" s="41"/>
      <c r="EZA2" s="41"/>
      <c r="EZB2" s="41"/>
      <c r="EZC2" s="41"/>
      <c r="EZD2" s="41"/>
      <c r="EZE2" s="41"/>
      <c r="EZF2" s="41"/>
      <c r="EZG2" s="41"/>
      <c r="EZH2" s="41"/>
      <c r="EZI2" s="41"/>
      <c r="EZJ2" s="41"/>
      <c r="EZK2" s="41"/>
      <c r="EZL2" s="41"/>
      <c r="EZM2" s="41"/>
      <c r="EZN2" s="41"/>
      <c r="EZO2" s="41"/>
      <c r="EZP2" s="41"/>
      <c r="EZQ2" s="41"/>
      <c r="EZR2" s="41"/>
      <c r="EZS2" s="41"/>
      <c r="EZT2" s="41"/>
      <c r="EZU2" s="41"/>
      <c r="EZV2" s="41"/>
      <c r="EZW2" s="41"/>
      <c r="EZX2" s="41"/>
      <c r="EZY2" s="41"/>
      <c r="EZZ2" s="41"/>
      <c r="FAA2" s="41"/>
      <c r="FAB2" s="41"/>
      <c r="FAC2" s="41"/>
      <c r="FAD2" s="41"/>
      <c r="FAE2" s="41"/>
      <c r="FAF2" s="41"/>
      <c r="FAG2" s="41"/>
      <c r="FAH2" s="41"/>
      <c r="FAI2" s="41"/>
      <c r="FAJ2" s="41"/>
      <c r="FAK2" s="41"/>
      <c r="FAL2" s="41"/>
      <c r="FAM2" s="41"/>
      <c r="FAN2" s="41"/>
      <c r="FAO2" s="41"/>
      <c r="FAP2" s="41"/>
      <c r="FAQ2" s="41"/>
      <c r="FAR2" s="41"/>
      <c r="FAS2" s="41"/>
      <c r="FAT2" s="41"/>
      <c r="FAU2" s="41"/>
      <c r="FAV2" s="41"/>
      <c r="FAW2" s="41"/>
      <c r="FAX2" s="41"/>
      <c r="FAY2" s="41"/>
      <c r="FAZ2" s="41"/>
      <c r="FBA2" s="41"/>
      <c r="FBB2" s="41"/>
      <c r="FBC2" s="41"/>
      <c r="FBD2" s="41"/>
      <c r="FBE2" s="41"/>
      <c r="FBF2" s="41"/>
      <c r="FBG2" s="41"/>
      <c r="FBH2" s="41"/>
      <c r="FBI2" s="41"/>
      <c r="FBJ2" s="41"/>
      <c r="FBK2" s="41"/>
      <c r="FBL2" s="41"/>
      <c r="FBM2" s="41"/>
      <c r="FBN2" s="41"/>
      <c r="FBO2" s="41"/>
      <c r="FBP2" s="41"/>
      <c r="FBQ2" s="41"/>
      <c r="FBR2" s="41"/>
      <c r="FBS2" s="41"/>
      <c r="FBT2" s="41"/>
      <c r="FBU2" s="41"/>
      <c r="FBV2" s="41"/>
      <c r="FBW2" s="41"/>
      <c r="FBX2" s="41"/>
      <c r="FBY2" s="41"/>
      <c r="FBZ2" s="41"/>
      <c r="FCA2" s="41"/>
      <c r="FCB2" s="41"/>
      <c r="FCC2" s="41"/>
      <c r="FCD2" s="41"/>
      <c r="FCE2" s="41"/>
      <c r="FCF2" s="41"/>
      <c r="FCG2" s="41"/>
      <c r="FCH2" s="41"/>
      <c r="FCI2" s="41"/>
      <c r="FCJ2" s="41"/>
      <c r="FCK2" s="41"/>
      <c r="FCL2" s="41"/>
      <c r="FCM2" s="41"/>
      <c r="FCN2" s="41"/>
      <c r="FCO2" s="41"/>
      <c r="FCP2" s="41"/>
      <c r="FCQ2" s="41"/>
      <c r="FCR2" s="41"/>
      <c r="FCS2" s="41"/>
      <c r="FCT2" s="41"/>
      <c r="FCU2" s="41"/>
      <c r="FCV2" s="41"/>
      <c r="FCW2" s="41"/>
      <c r="FCX2" s="41"/>
      <c r="FCY2" s="41"/>
      <c r="FCZ2" s="41"/>
      <c r="FDA2" s="41"/>
      <c r="FDB2" s="41"/>
      <c r="FDC2" s="41"/>
      <c r="FDD2" s="41"/>
      <c r="FDE2" s="41"/>
      <c r="FDF2" s="41"/>
      <c r="FDG2" s="41"/>
      <c r="FDH2" s="41"/>
      <c r="FDI2" s="41"/>
      <c r="FDJ2" s="41"/>
      <c r="FDK2" s="41"/>
      <c r="FDL2" s="41"/>
      <c r="FDM2" s="41"/>
      <c r="FDN2" s="41"/>
      <c r="FDO2" s="41"/>
      <c r="FDP2" s="41"/>
      <c r="FDQ2" s="41"/>
      <c r="FDR2" s="41"/>
      <c r="FDS2" s="41"/>
      <c r="FDT2" s="41"/>
      <c r="FDU2" s="41"/>
      <c r="FDV2" s="41"/>
      <c r="FDW2" s="41"/>
      <c r="FDX2" s="41"/>
      <c r="FDY2" s="41"/>
      <c r="FDZ2" s="41"/>
      <c r="FEA2" s="41"/>
      <c r="FEB2" s="41"/>
      <c r="FEC2" s="41"/>
      <c r="FED2" s="41"/>
      <c r="FEE2" s="41"/>
      <c r="FEF2" s="41"/>
      <c r="FEG2" s="41"/>
      <c r="FEH2" s="41"/>
      <c r="FEI2" s="41"/>
      <c r="FEJ2" s="41"/>
      <c r="FEK2" s="41"/>
      <c r="FEL2" s="41"/>
      <c r="FEM2" s="41"/>
      <c r="FEN2" s="41"/>
      <c r="FEO2" s="41"/>
      <c r="FEP2" s="41"/>
      <c r="FEQ2" s="41"/>
      <c r="FER2" s="41"/>
      <c r="FES2" s="41"/>
      <c r="FET2" s="41"/>
      <c r="FEU2" s="41"/>
      <c r="FEV2" s="41"/>
      <c r="FEW2" s="41"/>
      <c r="FEX2" s="41"/>
      <c r="FEY2" s="41"/>
      <c r="FEZ2" s="41"/>
      <c r="FFA2" s="41"/>
      <c r="FFB2" s="41"/>
      <c r="FFC2" s="41"/>
      <c r="FFD2" s="41"/>
      <c r="FFE2" s="41"/>
      <c r="FFF2" s="41"/>
      <c r="FFG2" s="41"/>
      <c r="FFH2" s="41"/>
      <c r="FFI2" s="41"/>
      <c r="FFJ2" s="41"/>
      <c r="FFK2" s="41"/>
      <c r="FFL2" s="41"/>
      <c r="FFM2" s="41"/>
      <c r="FFN2" s="41"/>
      <c r="FFO2" s="41"/>
      <c r="FFP2" s="41"/>
      <c r="FFQ2" s="41"/>
      <c r="FFR2" s="41"/>
      <c r="FFS2" s="41"/>
      <c r="FFT2" s="41"/>
      <c r="FFU2" s="41"/>
      <c r="FFV2" s="41"/>
      <c r="FFW2" s="41"/>
      <c r="FFX2" s="41"/>
      <c r="FFY2" s="41"/>
      <c r="FFZ2" s="41"/>
      <c r="FGA2" s="41"/>
      <c r="FGB2" s="41"/>
      <c r="FGC2" s="41"/>
      <c r="FGD2" s="41"/>
      <c r="FGE2" s="41"/>
      <c r="FGF2" s="41"/>
      <c r="FGG2" s="41"/>
      <c r="FGH2" s="41"/>
      <c r="FGI2" s="41"/>
      <c r="FGJ2" s="41"/>
      <c r="FGK2" s="41"/>
      <c r="FGL2" s="41"/>
      <c r="FGM2" s="41"/>
      <c r="FGN2" s="41"/>
      <c r="FGO2" s="41"/>
      <c r="FGP2" s="41"/>
      <c r="FGQ2" s="41"/>
      <c r="FGR2" s="41"/>
      <c r="FGS2" s="41"/>
      <c r="FGT2" s="41"/>
      <c r="FGU2" s="41"/>
      <c r="FGV2" s="41"/>
      <c r="FGW2" s="41"/>
      <c r="FGX2" s="41"/>
      <c r="FGY2" s="41"/>
      <c r="FGZ2" s="41"/>
      <c r="FHA2" s="41"/>
      <c r="FHB2" s="41"/>
      <c r="FHC2" s="41"/>
      <c r="FHD2" s="41"/>
      <c r="FHE2" s="41"/>
      <c r="FHF2" s="41"/>
      <c r="FHG2" s="41"/>
      <c r="FHH2" s="41"/>
      <c r="FHI2" s="41"/>
      <c r="FHJ2" s="41"/>
      <c r="FHK2" s="41"/>
      <c r="FHL2" s="41"/>
      <c r="FHM2" s="41"/>
      <c r="FHN2" s="41"/>
      <c r="FHO2" s="41"/>
      <c r="FHP2" s="41"/>
      <c r="FHQ2" s="41"/>
      <c r="FHR2" s="41"/>
      <c r="FHS2" s="41"/>
      <c r="FHT2" s="41"/>
      <c r="FHU2" s="41"/>
      <c r="FHV2" s="41"/>
      <c r="FHW2" s="41"/>
      <c r="FHX2" s="41"/>
      <c r="FHY2" s="41"/>
      <c r="FHZ2" s="41"/>
      <c r="FIA2" s="41"/>
      <c r="FIB2" s="41"/>
      <c r="FIC2" s="41"/>
      <c r="FID2" s="41"/>
      <c r="FIE2" s="41"/>
      <c r="FIF2" s="41"/>
      <c r="FIG2" s="41"/>
      <c r="FIH2" s="41"/>
      <c r="FII2" s="41"/>
      <c r="FIJ2" s="41"/>
      <c r="FIK2" s="41"/>
      <c r="FIL2" s="41"/>
      <c r="FIM2" s="41"/>
      <c r="FIN2" s="41"/>
      <c r="FIO2" s="41"/>
      <c r="FIP2" s="41"/>
      <c r="FIQ2" s="41"/>
      <c r="FIR2" s="41"/>
      <c r="FIS2" s="41"/>
      <c r="FIT2" s="41"/>
      <c r="FIU2" s="41"/>
      <c r="FIV2" s="41"/>
      <c r="FIW2" s="41"/>
      <c r="FIX2" s="41"/>
      <c r="FIY2" s="41"/>
      <c r="FIZ2" s="41"/>
      <c r="FJA2" s="41"/>
      <c r="FJB2" s="41"/>
      <c r="FJC2" s="41"/>
      <c r="FJD2" s="41"/>
      <c r="FJE2" s="41"/>
      <c r="FJF2" s="41"/>
      <c r="FJG2" s="41"/>
      <c r="FJH2" s="41"/>
      <c r="FJI2" s="41"/>
      <c r="FJJ2" s="41"/>
      <c r="FJK2" s="41"/>
      <c r="FJL2" s="41"/>
      <c r="FJM2" s="41"/>
      <c r="FJN2" s="41"/>
      <c r="FJO2" s="41"/>
      <c r="FJP2" s="41"/>
      <c r="FJQ2" s="41"/>
      <c r="FJR2" s="41"/>
      <c r="FJS2" s="41"/>
      <c r="FJT2" s="41"/>
      <c r="FJU2" s="41"/>
      <c r="FJV2" s="41"/>
      <c r="FJW2" s="41"/>
      <c r="FJX2" s="41"/>
      <c r="FJY2" s="41"/>
      <c r="FJZ2" s="41"/>
      <c r="FKA2" s="41"/>
      <c r="FKB2" s="41"/>
      <c r="FKC2" s="41"/>
      <c r="FKD2" s="41"/>
      <c r="FKE2" s="41"/>
      <c r="FKF2" s="41"/>
      <c r="FKG2" s="41"/>
      <c r="FKH2" s="41"/>
      <c r="FKI2" s="41"/>
      <c r="FKJ2" s="41"/>
      <c r="FKK2" s="41"/>
      <c r="FKL2" s="41"/>
      <c r="FKM2" s="41"/>
      <c r="FKN2" s="41"/>
      <c r="FKO2" s="41"/>
      <c r="FKP2" s="41"/>
      <c r="FKQ2" s="41"/>
      <c r="FKR2" s="41"/>
      <c r="FKS2" s="41"/>
      <c r="FKT2" s="41"/>
      <c r="FKU2" s="41"/>
      <c r="FKV2" s="41"/>
      <c r="FKW2" s="41"/>
      <c r="FKX2" s="41"/>
      <c r="FKY2" s="41"/>
      <c r="FKZ2" s="41"/>
      <c r="FLA2" s="41"/>
      <c r="FLB2" s="41"/>
      <c r="FLC2" s="41"/>
      <c r="FLD2" s="41"/>
      <c r="FLE2" s="41"/>
      <c r="FLF2" s="41"/>
      <c r="FLG2" s="41"/>
      <c r="FLH2" s="41"/>
      <c r="FLI2" s="41"/>
      <c r="FLJ2" s="41"/>
      <c r="FLK2" s="41"/>
      <c r="FLL2" s="41"/>
      <c r="FLM2" s="41"/>
      <c r="FLN2" s="41"/>
      <c r="FLO2" s="41"/>
      <c r="FLP2" s="41"/>
      <c r="FLQ2" s="41"/>
      <c r="FLR2" s="41"/>
      <c r="FLS2" s="41"/>
      <c r="FLT2" s="41"/>
      <c r="FLU2" s="41"/>
      <c r="FLV2" s="41"/>
      <c r="FLW2" s="41"/>
      <c r="FLX2" s="41"/>
      <c r="FLY2" s="41"/>
      <c r="FLZ2" s="41"/>
      <c r="FMA2" s="41"/>
      <c r="FMB2" s="41"/>
      <c r="FMC2" s="41"/>
      <c r="FMD2" s="41"/>
      <c r="FME2" s="41"/>
      <c r="FMF2" s="41"/>
      <c r="FMG2" s="41"/>
      <c r="FMH2" s="41"/>
      <c r="FMI2" s="41"/>
      <c r="FMJ2" s="41"/>
      <c r="FMK2" s="41"/>
      <c r="FML2" s="41"/>
      <c r="FMM2" s="41"/>
      <c r="FMN2" s="41"/>
      <c r="FMO2" s="41"/>
      <c r="FMP2" s="41"/>
      <c r="FMQ2" s="41"/>
      <c r="FMR2" s="41"/>
      <c r="FMS2" s="41"/>
      <c r="FMT2" s="41"/>
      <c r="FMU2" s="41"/>
      <c r="FMV2" s="41"/>
      <c r="FMW2" s="41"/>
      <c r="FMX2" s="41"/>
      <c r="FMY2" s="41"/>
      <c r="FMZ2" s="41"/>
      <c r="FNA2" s="41"/>
      <c r="FNB2" s="41"/>
      <c r="FNC2" s="41"/>
      <c r="FND2" s="41"/>
      <c r="FNE2" s="41"/>
      <c r="FNF2" s="41"/>
      <c r="FNG2" s="41"/>
      <c r="FNH2" s="41"/>
      <c r="FNI2" s="41"/>
      <c r="FNJ2" s="41"/>
      <c r="FNK2" s="41"/>
      <c r="FNL2" s="41"/>
      <c r="FNM2" s="41"/>
      <c r="FNN2" s="41"/>
      <c r="FNO2" s="41"/>
      <c r="FNP2" s="41"/>
      <c r="FNQ2" s="41"/>
      <c r="FNR2" s="41"/>
      <c r="FNS2" s="41"/>
      <c r="FNT2" s="41"/>
      <c r="FNU2" s="41"/>
      <c r="FNV2" s="41"/>
      <c r="FNW2" s="41"/>
      <c r="FNX2" s="41"/>
      <c r="FNY2" s="41"/>
      <c r="FNZ2" s="41"/>
      <c r="FOA2" s="41"/>
      <c r="FOB2" s="41"/>
      <c r="FOC2" s="41"/>
      <c r="FOD2" s="41"/>
      <c r="FOE2" s="41"/>
      <c r="FOF2" s="41"/>
      <c r="FOG2" s="41"/>
      <c r="FOH2" s="41"/>
      <c r="FOI2" s="41"/>
      <c r="FOJ2" s="41"/>
      <c r="FOK2" s="41"/>
      <c r="FOL2" s="41"/>
      <c r="FOM2" s="41"/>
      <c r="FON2" s="41"/>
      <c r="FOO2" s="41"/>
      <c r="FOP2" s="41"/>
      <c r="FOQ2" s="41"/>
      <c r="FOR2" s="41"/>
      <c r="FOS2" s="41"/>
      <c r="FOT2" s="41"/>
      <c r="FOU2" s="41"/>
      <c r="FOV2" s="41"/>
      <c r="FOW2" s="41"/>
      <c r="FOX2" s="41"/>
      <c r="FOY2" s="41"/>
      <c r="FOZ2" s="41"/>
      <c r="FPA2" s="41"/>
      <c r="FPB2" s="41"/>
      <c r="FPC2" s="41"/>
      <c r="FPD2" s="41"/>
      <c r="FPE2" s="41"/>
      <c r="FPF2" s="41"/>
      <c r="FPG2" s="41"/>
      <c r="FPH2" s="41"/>
      <c r="FPI2" s="41"/>
      <c r="FPJ2" s="41"/>
      <c r="FPK2" s="41"/>
      <c r="FPL2" s="41"/>
      <c r="FPM2" s="41"/>
      <c r="FPN2" s="41"/>
      <c r="FPO2" s="41"/>
      <c r="FPP2" s="41"/>
      <c r="FPQ2" s="41"/>
      <c r="FPR2" s="41"/>
      <c r="FPS2" s="41"/>
      <c r="FPT2" s="41"/>
      <c r="FPU2" s="41"/>
      <c r="FPV2" s="41"/>
      <c r="FPW2" s="41"/>
      <c r="FPX2" s="41"/>
      <c r="FPY2" s="41"/>
      <c r="FPZ2" s="41"/>
      <c r="FQA2" s="41"/>
      <c r="FQB2" s="41"/>
      <c r="FQC2" s="41"/>
      <c r="FQD2" s="41"/>
      <c r="FQE2" s="41"/>
      <c r="FQF2" s="41"/>
      <c r="FQG2" s="41"/>
      <c r="FQH2" s="41"/>
      <c r="FQI2" s="41"/>
      <c r="FQJ2" s="41"/>
      <c r="FQK2" s="41"/>
      <c r="FQL2" s="41"/>
      <c r="FQM2" s="41"/>
      <c r="FQN2" s="41"/>
      <c r="FQO2" s="41"/>
      <c r="FQP2" s="41"/>
      <c r="FQQ2" s="41"/>
      <c r="FQR2" s="41"/>
      <c r="FQS2" s="41"/>
      <c r="FQT2" s="41"/>
      <c r="FQU2" s="41"/>
      <c r="FQV2" s="41"/>
      <c r="FQW2" s="41"/>
      <c r="FQX2" s="41"/>
      <c r="FQY2" s="41"/>
      <c r="FQZ2" s="41"/>
      <c r="FRA2" s="41"/>
      <c r="FRB2" s="41"/>
      <c r="FRC2" s="41"/>
      <c r="FRD2" s="41"/>
      <c r="FRE2" s="41"/>
      <c r="FRF2" s="41"/>
      <c r="FRG2" s="41"/>
      <c r="FRH2" s="41"/>
      <c r="FRI2" s="41"/>
      <c r="FRJ2" s="41"/>
      <c r="FRK2" s="41"/>
      <c r="FRL2" s="41"/>
      <c r="FRM2" s="41"/>
      <c r="FRN2" s="41"/>
      <c r="FRO2" s="41"/>
      <c r="FRP2" s="41"/>
      <c r="FRQ2" s="41"/>
      <c r="FRR2" s="41"/>
      <c r="FRS2" s="41"/>
      <c r="FRT2" s="41"/>
      <c r="FRU2" s="41"/>
      <c r="FRV2" s="41"/>
      <c r="FRW2" s="41"/>
      <c r="FRX2" s="41"/>
      <c r="FRY2" s="41"/>
      <c r="FRZ2" s="41"/>
      <c r="FSA2" s="41"/>
      <c r="FSB2" s="41"/>
      <c r="FSC2" s="41"/>
      <c r="FSD2" s="41"/>
      <c r="FSE2" s="41"/>
      <c r="FSF2" s="41"/>
      <c r="FSG2" s="41"/>
      <c r="FSH2" s="41"/>
      <c r="FSI2" s="41"/>
      <c r="FSJ2" s="41"/>
      <c r="FSK2" s="41"/>
      <c r="FSL2" s="41"/>
      <c r="FSM2" s="41"/>
      <c r="FSN2" s="41"/>
      <c r="FSO2" s="41"/>
      <c r="FSP2" s="41"/>
      <c r="FSQ2" s="41"/>
      <c r="FSR2" s="41"/>
      <c r="FSS2" s="41"/>
      <c r="FST2" s="41"/>
      <c r="FSU2" s="41"/>
      <c r="FSV2" s="41"/>
      <c r="FSW2" s="41"/>
      <c r="FSX2" s="41"/>
      <c r="FSY2" s="41"/>
      <c r="FSZ2" s="41"/>
      <c r="FTA2" s="41"/>
      <c r="FTB2" s="41"/>
      <c r="FTC2" s="41"/>
      <c r="FTD2" s="41"/>
      <c r="FTE2" s="41"/>
      <c r="FTF2" s="41"/>
      <c r="FTG2" s="41"/>
      <c r="FTH2" s="41"/>
      <c r="FTI2" s="41"/>
      <c r="FTJ2" s="41"/>
      <c r="FTK2" s="41"/>
      <c r="FTL2" s="41"/>
      <c r="FTM2" s="41"/>
      <c r="FTN2" s="41"/>
      <c r="FTO2" s="41"/>
      <c r="FTP2" s="41"/>
      <c r="FTQ2" s="41"/>
      <c r="FTR2" s="41"/>
      <c r="FTS2" s="41"/>
      <c r="FTT2" s="41"/>
      <c r="FTU2" s="41"/>
      <c r="FTV2" s="41"/>
      <c r="FTW2" s="41"/>
      <c r="FTX2" s="41"/>
      <c r="FTY2" s="41"/>
      <c r="FTZ2" s="41"/>
      <c r="FUA2" s="41"/>
      <c r="FUB2" s="41"/>
      <c r="FUC2" s="41"/>
      <c r="FUD2" s="41"/>
      <c r="FUE2" s="41"/>
      <c r="FUF2" s="41"/>
      <c r="FUG2" s="41"/>
      <c r="FUH2" s="41"/>
      <c r="FUI2" s="41"/>
      <c r="FUJ2" s="41"/>
      <c r="FUK2" s="41"/>
      <c r="FUL2" s="41"/>
      <c r="FUM2" s="41"/>
      <c r="FUN2" s="41"/>
      <c r="FUO2" s="41"/>
      <c r="FUP2" s="41"/>
      <c r="FUQ2" s="41"/>
      <c r="FUR2" s="41"/>
      <c r="FUS2" s="41"/>
      <c r="FUT2" s="41"/>
      <c r="FUU2" s="41"/>
      <c r="FUV2" s="41"/>
      <c r="FUW2" s="41"/>
      <c r="FUX2" s="41"/>
      <c r="FUY2" s="41"/>
      <c r="FUZ2" s="41"/>
      <c r="FVA2" s="41"/>
      <c r="FVB2" s="41"/>
      <c r="FVC2" s="41"/>
      <c r="FVD2" s="41"/>
      <c r="FVE2" s="41"/>
      <c r="FVF2" s="41"/>
      <c r="FVG2" s="41"/>
      <c r="FVH2" s="41"/>
      <c r="FVI2" s="41"/>
      <c r="FVJ2" s="41"/>
      <c r="FVK2" s="41"/>
      <c r="FVL2" s="41"/>
      <c r="FVM2" s="41"/>
      <c r="FVN2" s="41"/>
      <c r="FVO2" s="41"/>
      <c r="FVP2" s="41"/>
      <c r="FVQ2" s="41"/>
      <c r="FVR2" s="41"/>
      <c r="FVS2" s="41"/>
      <c r="FVT2" s="41"/>
      <c r="FVU2" s="41"/>
      <c r="FVV2" s="41"/>
      <c r="FVW2" s="41"/>
      <c r="FVX2" s="41"/>
      <c r="FVY2" s="41"/>
      <c r="FVZ2" s="41"/>
      <c r="FWA2" s="41"/>
      <c r="FWB2" s="41"/>
      <c r="FWC2" s="41"/>
      <c r="FWD2" s="41"/>
      <c r="FWE2" s="41"/>
      <c r="FWF2" s="41"/>
      <c r="FWG2" s="41"/>
      <c r="FWH2" s="41"/>
      <c r="FWI2" s="41"/>
      <c r="FWJ2" s="41"/>
      <c r="FWK2" s="41"/>
      <c r="FWL2" s="41"/>
      <c r="FWM2" s="41"/>
      <c r="FWN2" s="41"/>
      <c r="FWO2" s="41"/>
      <c r="FWP2" s="41"/>
      <c r="FWQ2" s="41"/>
      <c r="FWR2" s="41"/>
      <c r="FWS2" s="41"/>
      <c r="FWT2" s="41"/>
      <c r="FWU2" s="41"/>
      <c r="FWV2" s="41"/>
      <c r="FWW2" s="41"/>
      <c r="FWX2" s="41"/>
      <c r="FWY2" s="41"/>
      <c r="FWZ2" s="41"/>
      <c r="FXA2" s="41"/>
      <c r="FXB2" s="41"/>
      <c r="FXC2" s="41"/>
      <c r="FXD2" s="41"/>
      <c r="FXE2" s="41"/>
      <c r="FXF2" s="41"/>
      <c r="FXG2" s="41"/>
      <c r="FXH2" s="41"/>
      <c r="FXI2" s="41"/>
      <c r="FXJ2" s="41"/>
      <c r="FXK2" s="41"/>
      <c r="FXL2" s="41"/>
      <c r="FXM2" s="41"/>
      <c r="FXN2" s="41"/>
      <c r="FXO2" s="41"/>
      <c r="FXP2" s="41"/>
      <c r="FXQ2" s="41"/>
      <c r="FXR2" s="41"/>
      <c r="FXS2" s="41"/>
      <c r="FXT2" s="41"/>
      <c r="FXU2" s="41"/>
      <c r="FXV2" s="41"/>
      <c r="FXW2" s="41"/>
      <c r="FXX2" s="41"/>
      <c r="FXY2" s="41"/>
      <c r="FXZ2" s="41"/>
      <c r="FYA2" s="41"/>
      <c r="FYB2" s="41"/>
      <c r="FYC2" s="41"/>
      <c r="FYD2" s="41"/>
      <c r="FYE2" s="41"/>
      <c r="FYF2" s="41"/>
      <c r="FYG2" s="41"/>
      <c r="FYH2" s="41"/>
      <c r="FYI2" s="41"/>
      <c r="FYJ2" s="41"/>
      <c r="FYK2" s="41"/>
      <c r="FYL2" s="41"/>
      <c r="FYM2" s="41"/>
      <c r="FYN2" s="41"/>
      <c r="FYO2" s="41"/>
      <c r="FYP2" s="41"/>
      <c r="FYQ2" s="41"/>
      <c r="FYR2" s="41"/>
      <c r="FYS2" s="41"/>
      <c r="FYT2" s="41"/>
      <c r="FYU2" s="41"/>
      <c r="FYV2" s="41"/>
      <c r="FYW2" s="41"/>
      <c r="FYX2" s="41"/>
      <c r="FYY2" s="41"/>
      <c r="FYZ2" s="41"/>
      <c r="FZA2" s="41"/>
      <c r="FZB2" s="41"/>
      <c r="FZC2" s="41"/>
      <c r="FZD2" s="41"/>
      <c r="FZE2" s="41"/>
      <c r="FZF2" s="41"/>
      <c r="FZG2" s="41"/>
      <c r="FZH2" s="41"/>
      <c r="FZI2" s="41"/>
      <c r="FZJ2" s="41"/>
      <c r="FZK2" s="41"/>
      <c r="FZL2" s="41"/>
      <c r="FZM2" s="41"/>
      <c r="FZN2" s="41"/>
      <c r="FZO2" s="41"/>
      <c r="FZP2" s="41"/>
      <c r="FZQ2" s="41"/>
      <c r="FZR2" s="41"/>
      <c r="FZS2" s="41"/>
      <c r="FZT2" s="41"/>
      <c r="FZU2" s="41"/>
      <c r="FZV2" s="41"/>
      <c r="FZW2" s="41"/>
      <c r="FZX2" s="41"/>
      <c r="FZY2" s="41"/>
      <c r="FZZ2" s="41"/>
      <c r="GAA2" s="41"/>
      <c r="GAB2" s="41"/>
      <c r="GAC2" s="41"/>
      <c r="GAD2" s="41"/>
      <c r="GAE2" s="41"/>
      <c r="GAF2" s="41"/>
      <c r="GAG2" s="41"/>
      <c r="GAH2" s="41"/>
      <c r="GAI2" s="41"/>
      <c r="GAJ2" s="41"/>
      <c r="GAK2" s="41"/>
      <c r="GAL2" s="41"/>
      <c r="GAM2" s="41"/>
      <c r="GAN2" s="41"/>
      <c r="GAO2" s="41"/>
      <c r="GAP2" s="41"/>
      <c r="GAQ2" s="41"/>
      <c r="GAR2" s="41"/>
      <c r="GAS2" s="41"/>
      <c r="GAT2" s="41"/>
      <c r="GAU2" s="41"/>
      <c r="GAV2" s="41"/>
      <c r="GAW2" s="41"/>
      <c r="GAX2" s="41"/>
      <c r="GAY2" s="41"/>
      <c r="GAZ2" s="41"/>
      <c r="GBA2" s="41"/>
      <c r="GBB2" s="41"/>
      <c r="GBC2" s="41"/>
      <c r="GBD2" s="41"/>
      <c r="GBE2" s="41"/>
      <c r="GBF2" s="41"/>
      <c r="GBG2" s="41"/>
      <c r="GBH2" s="41"/>
      <c r="GBI2" s="41"/>
      <c r="GBJ2" s="41"/>
      <c r="GBK2" s="41"/>
      <c r="GBL2" s="41"/>
      <c r="GBM2" s="41"/>
      <c r="GBN2" s="41"/>
      <c r="GBO2" s="41"/>
      <c r="GBP2" s="41"/>
      <c r="GBQ2" s="41"/>
      <c r="GBR2" s="41"/>
      <c r="GBS2" s="41"/>
      <c r="GBT2" s="41"/>
      <c r="GBU2" s="41"/>
      <c r="GBV2" s="41"/>
      <c r="GBW2" s="41"/>
      <c r="GBX2" s="41"/>
      <c r="GBY2" s="41"/>
      <c r="GBZ2" s="41"/>
      <c r="GCA2" s="41"/>
      <c r="GCB2" s="41"/>
      <c r="GCC2" s="41"/>
      <c r="GCD2" s="41"/>
      <c r="GCE2" s="41"/>
      <c r="GCF2" s="41"/>
      <c r="GCG2" s="41"/>
      <c r="GCH2" s="41"/>
      <c r="GCI2" s="41"/>
      <c r="GCJ2" s="41"/>
      <c r="GCK2" s="41"/>
      <c r="GCL2" s="41"/>
      <c r="GCM2" s="41"/>
      <c r="GCN2" s="41"/>
      <c r="GCO2" s="41"/>
      <c r="GCP2" s="41"/>
      <c r="GCQ2" s="41"/>
      <c r="GCR2" s="41"/>
      <c r="GCS2" s="41"/>
      <c r="GCT2" s="41"/>
      <c r="GCU2" s="41"/>
      <c r="GCV2" s="41"/>
      <c r="GCW2" s="41"/>
      <c r="GCX2" s="41"/>
      <c r="GCY2" s="41"/>
      <c r="GCZ2" s="41"/>
      <c r="GDA2" s="41"/>
      <c r="GDB2" s="41"/>
      <c r="GDC2" s="41"/>
      <c r="GDD2" s="41"/>
      <c r="GDE2" s="41"/>
      <c r="GDF2" s="41"/>
      <c r="GDG2" s="41"/>
      <c r="GDH2" s="41"/>
      <c r="GDI2" s="41"/>
      <c r="GDJ2" s="41"/>
      <c r="GDK2" s="41"/>
      <c r="GDL2" s="41"/>
      <c r="GDM2" s="41"/>
      <c r="GDN2" s="41"/>
      <c r="GDO2" s="41"/>
      <c r="GDP2" s="41"/>
      <c r="GDQ2" s="41"/>
      <c r="GDR2" s="41"/>
      <c r="GDS2" s="41"/>
      <c r="GDT2" s="41"/>
      <c r="GDU2" s="41"/>
      <c r="GDV2" s="41"/>
      <c r="GDW2" s="41"/>
      <c r="GDX2" s="41"/>
      <c r="GDY2" s="41"/>
      <c r="GDZ2" s="41"/>
      <c r="GEA2" s="41"/>
      <c r="GEB2" s="41"/>
      <c r="GEC2" s="41"/>
      <c r="GED2" s="41"/>
      <c r="GEE2" s="41"/>
      <c r="GEF2" s="41"/>
      <c r="GEG2" s="41"/>
      <c r="GEH2" s="41"/>
      <c r="GEI2" s="41"/>
      <c r="GEJ2" s="41"/>
      <c r="GEK2" s="41"/>
      <c r="GEL2" s="41"/>
      <c r="GEM2" s="41"/>
      <c r="GEN2" s="41"/>
      <c r="GEO2" s="41"/>
      <c r="GEP2" s="41"/>
      <c r="GEQ2" s="41"/>
      <c r="GER2" s="41"/>
      <c r="GES2" s="41"/>
      <c r="GET2" s="41"/>
      <c r="GEU2" s="41"/>
      <c r="GEV2" s="41"/>
      <c r="GEW2" s="41"/>
      <c r="GEX2" s="41"/>
      <c r="GEY2" s="41"/>
      <c r="GEZ2" s="41"/>
      <c r="GFA2" s="41"/>
      <c r="GFB2" s="41"/>
      <c r="GFC2" s="41"/>
      <c r="GFD2" s="41"/>
      <c r="GFE2" s="41"/>
      <c r="GFF2" s="41"/>
      <c r="GFG2" s="41"/>
      <c r="GFH2" s="41"/>
      <c r="GFI2" s="41"/>
      <c r="GFJ2" s="41"/>
      <c r="GFK2" s="41"/>
      <c r="GFL2" s="41"/>
      <c r="GFM2" s="41"/>
      <c r="GFN2" s="41"/>
      <c r="GFO2" s="41"/>
      <c r="GFP2" s="41"/>
      <c r="GFQ2" s="41"/>
      <c r="GFR2" s="41"/>
      <c r="GFS2" s="41"/>
      <c r="GFT2" s="41"/>
      <c r="GFU2" s="41"/>
      <c r="GFV2" s="41"/>
      <c r="GFW2" s="41"/>
      <c r="GFX2" s="41"/>
      <c r="GFY2" s="41"/>
      <c r="GFZ2" s="41"/>
      <c r="GGA2" s="41"/>
      <c r="GGB2" s="41"/>
      <c r="GGC2" s="41"/>
      <c r="GGD2" s="41"/>
      <c r="GGE2" s="41"/>
      <c r="GGF2" s="41"/>
      <c r="GGG2" s="41"/>
      <c r="GGH2" s="41"/>
      <c r="GGI2" s="41"/>
      <c r="GGJ2" s="41"/>
      <c r="GGK2" s="41"/>
      <c r="GGL2" s="41"/>
      <c r="GGM2" s="41"/>
      <c r="GGN2" s="41"/>
      <c r="GGO2" s="41"/>
      <c r="GGP2" s="41"/>
      <c r="GGQ2" s="41"/>
      <c r="GGR2" s="41"/>
      <c r="GGS2" s="41"/>
      <c r="GGT2" s="41"/>
      <c r="GGU2" s="41"/>
      <c r="GGV2" s="41"/>
      <c r="GGW2" s="41"/>
      <c r="GGX2" s="41"/>
      <c r="GGY2" s="41"/>
      <c r="GGZ2" s="41"/>
      <c r="GHA2" s="41"/>
      <c r="GHB2" s="41"/>
      <c r="GHC2" s="41"/>
      <c r="GHD2" s="41"/>
      <c r="GHE2" s="41"/>
      <c r="GHF2" s="41"/>
      <c r="GHG2" s="41"/>
      <c r="GHH2" s="41"/>
      <c r="GHI2" s="41"/>
      <c r="GHJ2" s="41"/>
      <c r="GHK2" s="41"/>
      <c r="GHL2" s="41"/>
      <c r="GHM2" s="41"/>
      <c r="GHN2" s="41"/>
      <c r="GHO2" s="41"/>
      <c r="GHP2" s="41"/>
      <c r="GHQ2" s="41"/>
      <c r="GHR2" s="41"/>
      <c r="GHS2" s="41"/>
      <c r="GHT2" s="41"/>
      <c r="GHU2" s="41"/>
      <c r="GHV2" s="41"/>
      <c r="GHW2" s="41"/>
      <c r="GHX2" s="41"/>
      <c r="GHY2" s="41"/>
      <c r="GHZ2" s="41"/>
      <c r="GIA2" s="41"/>
      <c r="GIB2" s="41"/>
      <c r="GIC2" s="41"/>
      <c r="GID2" s="41"/>
      <c r="GIE2" s="41"/>
      <c r="GIF2" s="41"/>
      <c r="GIG2" s="41"/>
      <c r="GIH2" s="41"/>
      <c r="GII2" s="41"/>
      <c r="GIJ2" s="41"/>
      <c r="GIK2" s="41"/>
      <c r="GIL2" s="41"/>
      <c r="GIM2" s="41"/>
      <c r="GIN2" s="41"/>
      <c r="GIO2" s="41"/>
      <c r="GIP2" s="41"/>
      <c r="GIQ2" s="41"/>
      <c r="GIR2" s="41"/>
      <c r="GIS2" s="41"/>
      <c r="GIT2" s="41"/>
      <c r="GIU2" s="41"/>
      <c r="GIV2" s="41"/>
      <c r="GIW2" s="41"/>
      <c r="GIX2" s="41"/>
      <c r="GIY2" s="41"/>
      <c r="GIZ2" s="41"/>
      <c r="GJA2" s="41"/>
      <c r="GJB2" s="41"/>
      <c r="GJC2" s="41"/>
      <c r="GJD2" s="41"/>
      <c r="GJE2" s="41"/>
      <c r="GJF2" s="41"/>
      <c r="GJG2" s="41"/>
      <c r="GJH2" s="41"/>
      <c r="GJI2" s="41"/>
      <c r="GJJ2" s="41"/>
      <c r="GJK2" s="41"/>
      <c r="GJL2" s="41"/>
      <c r="GJM2" s="41"/>
      <c r="GJN2" s="41"/>
      <c r="GJO2" s="41"/>
      <c r="GJP2" s="41"/>
      <c r="GJQ2" s="41"/>
      <c r="GJR2" s="41"/>
      <c r="GJS2" s="41"/>
      <c r="GJT2" s="41"/>
      <c r="GJU2" s="41"/>
      <c r="GJV2" s="41"/>
      <c r="GJW2" s="41"/>
      <c r="GJX2" s="41"/>
      <c r="GJY2" s="41"/>
      <c r="GJZ2" s="41"/>
      <c r="GKA2" s="41"/>
      <c r="GKB2" s="41"/>
      <c r="GKC2" s="41"/>
      <c r="GKD2" s="41"/>
      <c r="GKE2" s="41"/>
      <c r="GKF2" s="41"/>
      <c r="GKG2" s="41"/>
      <c r="GKH2" s="41"/>
      <c r="GKI2" s="41"/>
      <c r="GKJ2" s="41"/>
      <c r="GKK2" s="41"/>
      <c r="GKL2" s="41"/>
      <c r="GKM2" s="41"/>
      <c r="GKN2" s="41"/>
      <c r="GKO2" s="41"/>
      <c r="GKP2" s="41"/>
      <c r="GKQ2" s="41"/>
      <c r="GKR2" s="41"/>
      <c r="GKS2" s="41"/>
      <c r="GKT2" s="41"/>
      <c r="GKU2" s="41"/>
      <c r="GKV2" s="41"/>
      <c r="GKW2" s="41"/>
      <c r="GKX2" s="41"/>
      <c r="GKY2" s="41"/>
      <c r="GKZ2" s="41"/>
      <c r="GLA2" s="41"/>
      <c r="GLB2" s="41"/>
      <c r="GLC2" s="41"/>
      <c r="GLD2" s="41"/>
      <c r="GLE2" s="41"/>
      <c r="GLF2" s="41"/>
      <c r="GLG2" s="41"/>
      <c r="GLH2" s="41"/>
      <c r="GLI2" s="41"/>
      <c r="GLJ2" s="41"/>
      <c r="GLK2" s="41"/>
      <c r="GLL2" s="41"/>
      <c r="GLM2" s="41"/>
      <c r="GLN2" s="41"/>
      <c r="GLO2" s="41"/>
      <c r="GLP2" s="41"/>
      <c r="GLQ2" s="41"/>
      <c r="GLR2" s="41"/>
      <c r="GLS2" s="41"/>
      <c r="GLT2" s="41"/>
      <c r="GLU2" s="41"/>
      <c r="GLV2" s="41"/>
      <c r="GLW2" s="41"/>
      <c r="GLX2" s="41"/>
      <c r="GLY2" s="41"/>
      <c r="GLZ2" s="41"/>
      <c r="GMA2" s="41"/>
      <c r="GMB2" s="41"/>
      <c r="GMC2" s="41"/>
      <c r="GMD2" s="41"/>
      <c r="GME2" s="41"/>
      <c r="GMF2" s="41"/>
      <c r="GMG2" s="41"/>
      <c r="GMH2" s="41"/>
      <c r="GMI2" s="41"/>
      <c r="GMJ2" s="41"/>
      <c r="GMK2" s="41"/>
      <c r="GML2" s="41"/>
      <c r="GMM2" s="41"/>
      <c r="GMN2" s="41"/>
      <c r="GMO2" s="41"/>
      <c r="GMP2" s="41"/>
      <c r="GMQ2" s="41"/>
      <c r="GMR2" s="41"/>
      <c r="GMS2" s="41"/>
      <c r="GMT2" s="41"/>
      <c r="GMU2" s="41"/>
      <c r="GMV2" s="41"/>
      <c r="GMW2" s="41"/>
      <c r="GMX2" s="41"/>
      <c r="GMY2" s="41"/>
      <c r="GMZ2" s="41"/>
      <c r="GNA2" s="41"/>
      <c r="GNB2" s="41"/>
      <c r="GNC2" s="41"/>
      <c r="GND2" s="41"/>
      <c r="GNE2" s="41"/>
      <c r="GNF2" s="41"/>
      <c r="GNG2" s="41"/>
      <c r="GNH2" s="41"/>
      <c r="GNI2" s="41"/>
      <c r="GNJ2" s="41"/>
      <c r="GNK2" s="41"/>
      <c r="GNL2" s="41"/>
      <c r="GNM2" s="41"/>
      <c r="GNN2" s="41"/>
      <c r="GNO2" s="41"/>
      <c r="GNP2" s="41"/>
      <c r="GNQ2" s="41"/>
      <c r="GNR2" s="41"/>
      <c r="GNS2" s="41"/>
      <c r="GNT2" s="41"/>
      <c r="GNU2" s="41"/>
      <c r="GNV2" s="41"/>
      <c r="GNW2" s="41"/>
      <c r="GNX2" s="41"/>
      <c r="GNY2" s="41"/>
      <c r="GNZ2" s="41"/>
      <c r="GOA2" s="41"/>
      <c r="GOB2" s="41"/>
      <c r="GOC2" s="41"/>
      <c r="GOD2" s="41"/>
      <c r="GOE2" s="41"/>
      <c r="GOF2" s="41"/>
      <c r="GOG2" s="41"/>
      <c r="GOH2" s="41"/>
      <c r="GOI2" s="41"/>
      <c r="GOJ2" s="41"/>
      <c r="GOK2" s="41"/>
      <c r="GOL2" s="41"/>
      <c r="GOM2" s="41"/>
      <c r="GON2" s="41"/>
      <c r="GOO2" s="41"/>
      <c r="GOP2" s="41"/>
      <c r="GOQ2" s="41"/>
      <c r="GOR2" s="41"/>
      <c r="GOS2" s="41"/>
      <c r="GOT2" s="41"/>
      <c r="GOU2" s="41"/>
      <c r="GOV2" s="41"/>
      <c r="GOW2" s="41"/>
      <c r="GOX2" s="41"/>
      <c r="GOY2" s="41"/>
      <c r="GOZ2" s="41"/>
      <c r="GPA2" s="41"/>
      <c r="GPB2" s="41"/>
      <c r="GPC2" s="41"/>
      <c r="GPD2" s="41"/>
      <c r="GPE2" s="41"/>
      <c r="GPF2" s="41"/>
      <c r="GPG2" s="41"/>
      <c r="GPH2" s="41"/>
      <c r="GPI2" s="41"/>
      <c r="GPJ2" s="41"/>
      <c r="GPK2" s="41"/>
      <c r="GPL2" s="41"/>
      <c r="GPM2" s="41"/>
      <c r="GPN2" s="41"/>
      <c r="GPO2" s="41"/>
      <c r="GPP2" s="41"/>
      <c r="GPQ2" s="41"/>
      <c r="GPR2" s="41"/>
      <c r="GPS2" s="41"/>
      <c r="GPT2" s="41"/>
      <c r="GPU2" s="41"/>
      <c r="GPV2" s="41"/>
      <c r="GPW2" s="41"/>
      <c r="GPX2" s="41"/>
      <c r="GPY2" s="41"/>
      <c r="GPZ2" s="41"/>
      <c r="GQA2" s="41"/>
      <c r="GQB2" s="41"/>
      <c r="GQC2" s="41"/>
      <c r="GQD2" s="41"/>
      <c r="GQE2" s="41"/>
      <c r="GQF2" s="41"/>
      <c r="GQG2" s="41"/>
      <c r="GQH2" s="41"/>
      <c r="GQI2" s="41"/>
      <c r="GQJ2" s="41"/>
      <c r="GQK2" s="41"/>
      <c r="GQL2" s="41"/>
      <c r="GQM2" s="41"/>
      <c r="GQN2" s="41"/>
      <c r="GQO2" s="41"/>
      <c r="GQP2" s="41"/>
      <c r="GQQ2" s="41"/>
      <c r="GQR2" s="41"/>
      <c r="GQS2" s="41"/>
      <c r="GQT2" s="41"/>
      <c r="GQU2" s="41"/>
      <c r="GQV2" s="41"/>
      <c r="GQW2" s="41"/>
      <c r="GQX2" s="41"/>
      <c r="GQY2" s="41"/>
      <c r="GQZ2" s="41"/>
      <c r="GRA2" s="41"/>
      <c r="GRB2" s="41"/>
      <c r="GRC2" s="41"/>
      <c r="GRD2" s="41"/>
      <c r="GRE2" s="41"/>
      <c r="GRF2" s="41"/>
      <c r="GRG2" s="41"/>
      <c r="GRH2" s="41"/>
      <c r="GRI2" s="41"/>
      <c r="GRJ2" s="41"/>
      <c r="GRK2" s="41"/>
      <c r="GRL2" s="41"/>
      <c r="GRM2" s="41"/>
      <c r="GRN2" s="41"/>
      <c r="GRO2" s="41"/>
      <c r="GRP2" s="41"/>
      <c r="GRQ2" s="41"/>
      <c r="GRR2" s="41"/>
      <c r="GRS2" s="41"/>
      <c r="GRT2" s="41"/>
      <c r="GRU2" s="41"/>
      <c r="GRV2" s="41"/>
      <c r="GRW2" s="41"/>
      <c r="GRX2" s="41"/>
      <c r="GRY2" s="41"/>
      <c r="GRZ2" s="41"/>
      <c r="GSA2" s="41"/>
      <c r="GSB2" s="41"/>
      <c r="GSC2" s="41"/>
      <c r="GSD2" s="41"/>
      <c r="GSE2" s="41"/>
      <c r="GSF2" s="41"/>
      <c r="GSG2" s="41"/>
      <c r="GSH2" s="41"/>
      <c r="GSI2" s="41"/>
      <c r="GSJ2" s="41"/>
      <c r="GSK2" s="41"/>
      <c r="GSL2" s="41"/>
      <c r="GSM2" s="41"/>
      <c r="GSN2" s="41"/>
      <c r="GSO2" s="41"/>
      <c r="GSP2" s="41"/>
      <c r="GSQ2" s="41"/>
      <c r="GSR2" s="41"/>
      <c r="GSS2" s="41"/>
      <c r="GST2" s="41"/>
      <c r="GSU2" s="41"/>
      <c r="GSV2" s="41"/>
      <c r="GSW2" s="41"/>
      <c r="GSX2" s="41"/>
      <c r="GSY2" s="41"/>
      <c r="GSZ2" s="41"/>
      <c r="GTA2" s="41"/>
      <c r="GTB2" s="41"/>
      <c r="GTC2" s="41"/>
      <c r="GTD2" s="41"/>
      <c r="GTE2" s="41"/>
      <c r="GTF2" s="41"/>
      <c r="GTG2" s="41"/>
      <c r="GTH2" s="41"/>
      <c r="GTI2" s="41"/>
      <c r="GTJ2" s="41"/>
      <c r="GTK2" s="41"/>
      <c r="GTL2" s="41"/>
      <c r="GTM2" s="41"/>
      <c r="GTN2" s="41"/>
      <c r="GTO2" s="41"/>
      <c r="GTP2" s="41"/>
      <c r="GTQ2" s="41"/>
      <c r="GTR2" s="41"/>
      <c r="GTS2" s="41"/>
      <c r="GTT2" s="41"/>
      <c r="GTU2" s="41"/>
      <c r="GTV2" s="41"/>
      <c r="GTW2" s="41"/>
      <c r="GTX2" s="41"/>
      <c r="GTY2" s="41"/>
      <c r="GTZ2" s="41"/>
      <c r="GUA2" s="41"/>
      <c r="GUB2" s="41"/>
      <c r="GUC2" s="41"/>
      <c r="GUD2" s="41"/>
      <c r="GUE2" s="41"/>
      <c r="GUF2" s="41"/>
      <c r="GUG2" s="41"/>
      <c r="GUH2" s="41"/>
      <c r="GUI2" s="41"/>
      <c r="GUJ2" s="41"/>
      <c r="GUK2" s="41"/>
      <c r="GUL2" s="41"/>
      <c r="GUM2" s="41"/>
      <c r="GUN2" s="41"/>
      <c r="GUO2" s="41"/>
      <c r="GUP2" s="41"/>
      <c r="GUQ2" s="41"/>
      <c r="GUR2" s="41"/>
      <c r="GUS2" s="41"/>
      <c r="GUT2" s="41"/>
      <c r="GUU2" s="41"/>
      <c r="GUV2" s="41"/>
      <c r="GUW2" s="41"/>
      <c r="GUX2" s="41"/>
      <c r="GUY2" s="41"/>
      <c r="GUZ2" s="41"/>
      <c r="GVA2" s="41"/>
      <c r="GVB2" s="41"/>
      <c r="GVC2" s="41"/>
      <c r="GVD2" s="41"/>
      <c r="GVE2" s="41"/>
      <c r="GVF2" s="41"/>
      <c r="GVG2" s="41"/>
      <c r="GVH2" s="41"/>
      <c r="GVI2" s="41"/>
      <c r="GVJ2" s="41"/>
      <c r="GVK2" s="41"/>
      <c r="GVL2" s="41"/>
      <c r="GVM2" s="41"/>
      <c r="GVN2" s="41"/>
      <c r="GVO2" s="41"/>
      <c r="GVP2" s="41"/>
      <c r="GVQ2" s="41"/>
      <c r="GVR2" s="41"/>
      <c r="GVS2" s="41"/>
      <c r="GVT2" s="41"/>
      <c r="GVU2" s="41"/>
      <c r="GVV2" s="41"/>
      <c r="GVW2" s="41"/>
      <c r="GVX2" s="41"/>
      <c r="GVY2" s="41"/>
      <c r="GVZ2" s="41"/>
      <c r="GWA2" s="41"/>
      <c r="GWB2" s="41"/>
      <c r="GWC2" s="41"/>
      <c r="GWD2" s="41"/>
      <c r="GWE2" s="41"/>
      <c r="GWF2" s="41"/>
      <c r="GWG2" s="41"/>
      <c r="GWH2" s="41"/>
      <c r="GWI2" s="41"/>
      <c r="GWJ2" s="41"/>
      <c r="GWK2" s="41"/>
      <c r="GWL2" s="41"/>
      <c r="GWM2" s="41"/>
      <c r="GWN2" s="41"/>
      <c r="GWO2" s="41"/>
      <c r="GWP2" s="41"/>
      <c r="GWQ2" s="41"/>
      <c r="GWR2" s="41"/>
      <c r="GWS2" s="41"/>
      <c r="GWT2" s="41"/>
      <c r="GWU2" s="41"/>
      <c r="GWV2" s="41"/>
      <c r="GWW2" s="41"/>
      <c r="GWX2" s="41"/>
      <c r="GWY2" s="41"/>
      <c r="GWZ2" s="41"/>
      <c r="GXA2" s="41"/>
      <c r="GXB2" s="41"/>
      <c r="GXC2" s="41"/>
      <c r="GXD2" s="41"/>
      <c r="GXE2" s="41"/>
      <c r="GXF2" s="41"/>
      <c r="GXG2" s="41"/>
      <c r="GXH2" s="41"/>
      <c r="GXI2" s="41"/>
      <c r="GXJ2" s="41"/>
      <c r="GXK2" s="41"/>
      <c r="GXL2" s="41"/>
      <c r="GXM2" s="41"/>
      <c r="GXN2" s="41"/>
      <c r="GXO2" s="41"/>
      <c r="GXP2" s="41"/>
      <c r="GXQ2" s="41"/>
      <c r="GXR2" s="41"/>
      <c r="GXS2" s="41"/>
      <c r="GXT2" s="41"/>
      <c r="GXU2" s="41"/>
      <c r="GXV2" s="41"/>
      <c r="GXW2" s="41"/>
      <c r="GXX2" s="41"/>
      <c r="GXY2" s="41"/>
      <c r="GXZ2" s="41"/>
      <c r="GYA2" s="41"/>
      <c r="GYB2" s="41"/>
      <c r="GYC2" s="41"/>
      <c r="GYD2" s="41"/>
      <c r="GYE2" s="41"/>
      <c r="GYF2" s="41"/>
      <c r="GYG2" s="41"/>
      <c r="GYH2" s="41"/>
      <c r="GYI2" s="41"/>
      <c r="GYJ2" s="41"/>
      <c r="GYK2" s="41"/>
      <c r="GYL2" s="41"/>
      <c r="GYM2" s="41"/>
      <c r="GYN2" s="41"/>
      <c r="GYO2" s="41"/>
      <c r="GYP2" s="41"/>
      <c r="GYQ2" s="41"/>
      <c r="GYR2" s="41"/>
      <c r="GYS2" s="41"/>
      <c r="GYT2" s="41"/>
      <c r="GYU2" s="41"/>
      <c r="GYV2" s="41"/>
      <c r="GYW2" s="41"/>
      <c r="GYX2" s="41"/>
      <c r="GYY2" s="41"/>
      <c r="GYZ2" s="41"/>
      <c r="GZA2" s="41"/>
      <c r="GZB2" s="41"/>
      <c r="GZC2" s="41"/>
      <c r="GZD2" s="41"/>
      <c r="GZE2" s="41"/>
      <c r="GZF2" s="41"/>
      <c r="GZG2" s="41"/>
      <c r="GZH2" s="41"/>
      <c r="GZI2" s="41"/>
      <c r="GZJ2" s="41"/>
      <c r="GZK2" s="41"/>
      <c r="GZL2" s="41"/>
      <c r="GZM2" s="41"/>
      <c r="GZN2" s="41"/>
      <c r="GZO2" s="41"/>
      <c r="GZP2" s="41"/>
      <c r="GZQ2" s="41"/>
      <c r="GZR2" s="41"/>
      <c r="GZS2" s="41"/>
      <c r="GZT2" s="41"/>
      <c r="GZU2" s="41"/>
      <c r="GZV2" s="41"/>
      <c r="GZW2" s="41"/>
      <c r="GZX2" s="41"/>
      <c r="GZY2" s="41"/>
      <c r="GZZ2" s="41"/>
      <c r="HAA2" s="41"/>
      <c r="HAB2" s="41"/>
      <c r="HAC2" s="41"/>
      <c r="HAD2" s="41"/>
      <c r="HAE2" s="41"/>
      <c r="HAF2" s="41"/>
      <c r="HAG2" s="41"/>
      <c r="HAH2" s="41"/>
      <c r="HAI2" s="41"/>
      <c r="HAJ2" s="41"/>
      <c r="HAK2" s="41"/>
      <c r="HAL2" s="41"/>
      <c r="HAM2" s="41"/>
      <c r="HAN2" s="41"/>
      <c r="HAO2" s="41"/>
      <c r="HAP2" s="41"/>
      <c r="HAQ2" s="41"/>
      <c r="HAR2" s="41"/>
      <c r="HAS2" s="41"/>
      <c r="HAT2" s="41"/>
      <c r="HAU2" s="41"/>
      <c r="HAV2" s="41"/>
      <c r="HAW2" s="41"/>
      <c r="HAX2" s="41"/>
      <c r="HAY2" s="41"/>
      <c r="HAZ2" s="41"/>
      <c r="HBA2" s="41"/>
      <c r="HBB2" s="41"/>
      <c r="HBC2" s="41"/>
      <c r="HBD2" s="41"/>
      <c r="HBE2" s="41"/>
      <c r="HBF2" s="41"/>
      <c r="HBG2" s="41"/>
      <c r="HBH2" s="41"/>
      <c r="HBI2" s="41"/>
      <c r="HBJ2" s="41"/>
      <c r="HBK2" s="41"/>
      <c r="HBL2" s="41"/>
      <c r="HBM2" s="41"/>
      <c r="HBN2" s="41"/>
      <c r="HBO2" s="41"/>
      <c r="HBP2" s="41"/>
      <c r="HBQ2" s="41"/>
      <c r="HBR2" s="41"/>
      <c r="HBS2" s="41"/>
      <c r="HBT2" s="41"/>
      <c r="HBU2" s="41"/>
      <c r="HBV2" s="41"/>
      <c r="HBW2" s="41"/>
      <c r="HBX2" s="41"/>
      <c r="HBY2" s="41"/>
      <c r="HBZ2" s="41"/>
      <c r="HCA2" s="41"/>
      <c r="HCB2" s="41"/>
      <c r="HCC2" s="41"/>
      <c r="HCD2" s="41"/>
      <c r="HCE2" s="41"/>
      <c r="HCF2" s="41"/>
      <c r="HCG2" s="41"/>
      <c r="HCH2" s="41"/>
      <c r="HCI2" s="41"/>
      <c r="HCJ2" s="41"/>
      <c r="HCK2" s="41"/>
      <c r="HCL2" s="41"/>
      <c r="HCM2" s="41"/>
      <c r="HCN2" s="41"/>
      <c r="HCO2" s="41"/>
      <c r="HCP2" s="41"/>
      <c r="HCQ2" s="41"/>
      <c r="HCR2" s="41"/>
      <c r="HCS2" s="41"/>
      <c r="HCT2" s="41"/>
      <c r="HCU2" s="41"/>
      <c r="HCV2" s="41"/>
      <c r="HCW2" s="41"/>
      <c r="HCX2" s="41"/>
      <c r="HCY2" s="41"/>
      <c r="HCZ2" s="41"/>
      <c r="HDA2" s="41"/>
      <c r="HDB2" s="41"/>
      <c r="HDC2" s="41"/>
      <c r="HDD2" s="41"/>
      <c r="HDE2" s="41"/>
      <c r="HDF2" s="41"/>
      <c r="HDG2" s="41"/>
      <c r="HDH2" s="41"/>
      <c r="HDI2" s="41"/>
      <c r="HDJ2" s="41"/>
      <c r="HDK2" s="41"/>
      <c r="HDL2" s="41"/>
      <c r="HDM2" s="41"/>
      <c r="HDN2" s="41"/>
      <c r="HDO2" s="41"/>
      <c r="HDP2" s="41"/>
      <c r="HDQ2" s="41"/>
      <c r="HDR2" s="41"/>
      <c r="HDS2" s="41"/>
      <c r="HDT2" s="41"/>
      <c r="HDU2" s="41"/>
      <c r="HDV2" s="41"/>
      <c r="HDW2" s="41"/>
      <c r="HDX2" s="41"/>
      <c r="HDY2" s="41"/>
      <c r="HDZ2" s="41"/>
      <c r="HEA2" s="41"/>
      <c r="HEB2" s="41"/>
      <c r="HEC2" s="41"/>
      <c r="HED2" s="41"/>
      <c r="HEE2" s="41"/>
      <c r="HEF2" s="41"/>
      <c r="HEG2" s="41"/>
      <c r="HEH2" s="41"/>
      <c r="HEI2" s="41"/>
      <c r="HEJ2" s="41"/>
      <c r="HEK2" s="41"/>
      <c r="HEL2" s="41"/>
      <c r="HEM2" s="41"/>
      <c r="HEN2" s="41"/>
      <c r="HEO2" s="41"/>
      <c r="HEP2" s="41"/>
      <c r="HEQ2" s="41"/>
      <c r="HER2" s="41"/>
      <c r="HES2" s="41"/>
      <c r="HET2" s="41"/>
      <c r="HEU2" s="41"/>
      <c r="HEV2" s="41"/>
      <c r="HEW2" s="41"/>
      <c r="HEX2" s="41"/>
      <c r="HEY2" s="41"/>
      <c r="HEZ2" s="41"/>
      <c r="HFA2" s="41"/>
      <c r="HFB2" s="41"/>
      <c r="HFC2" s="41"/>
      <c r="HFD2" s="41"/>
      <c r="HFE2" s="41"/>
      <c r="HFF2" s="41"/>
      <c r="HFG2" s="41"/>
      <c r="HFH2" s="41"/>
      <c r="HFI2" s="41"/>
      <c r="HFJ2" s="41"/>
      <c r="HFK2" s="41"/>
      <c r="HFL2" s="41"/>
      <c r="HFM2" s="41"/>
      <c r="HFN2" s="41"/>
      <c r="HFO2" s="41"/>
      <c r="HFP2" s="41"/>
      <c r="HFQ2" s="41"/>
      <c r="HFR2" s="41"/>
      <c r="HFS2" s="41"/>
      <c r="HFT2" s="41"/>
      <c r="HFU2" s="41"/>
      <c r="HFV2" s="41"/>
      <c r="HFW2" s="41"/>
      <c r="HFX2" s="41"/>
      <c r="HFY2" s="41"/>
      <c r="HFZ2" s="41"/>
      <c r="HGA2" s="41"/>
      <c r="HGB2" s="41"/>
      <c r="HGC2" s="41"/>
      <c r="HGD2" s="41"/>
      <c r="HGE2" s="41"/>
      <c r="HGF2" s="41"/>
      <c r="HGG2" s="41"/>
      <c r="HGH2" s="41"/>
      <c r="HGI2" s="41"/>
      <c r="HGJ2" s="41"/>
      <c r="HGK2" s="41"/>
      <c r="HGL2" s="41"/>
      <c r="HGM2" s="41"/>
      <c r="HGN2" s="41"/>
      <c r="HGO2" s="41"/>
      <c r="HGP2" s="41"/>
      <c r="HGQ2" s="41"/>
      <c r="HGR2" s="41"/>
      <c r="HGS2" s="41"/>
      <c r="HGT2" s="41"/>
      <c r="HGU2" s="41"/>
      <c r="HGV2" s="41"/>
      <c r="HGW2" s="41"/>
      <c r="HGX2" s="41"/>
      <c r="HGY2" s="41"/>
      <c r="HGZ2" s="41"/>
      <c r="HHA2" s="41"/>
      <c r="HHB2" s="41"/>
      <c r="HHC2" s="41"/>
      <c r="HHD2" s="41"/>
      <c r="HHE2" s="41"/>
      <c r="HHF2" s="41"/>
      <c r="HHG2" s="41"/>
      <c r="HHH2" s="41"/>
      <c r="HHI2" s="41"/>
      <c r="HHJ2" s="41"/>
      <c r="HHK2" s="41"/>
      <c r="HHL2" s="41"/>
      <c r="HHM2" s="41"/>
      <c r="HHN2" s="41"/>
      <c r="HHO2" s="41"/>
      <c r="HHP2" s="41"/>
      <c r="HHQ2" s="41"/>
      <c r="HHR2" s="41"/>
      <c r="HHS2" s="41"/>
      <c r="HHT2" s="41"/>
      <c r="HHU2" s="41"/>
      <c r="HHV2" s="41"/>
      <c r="HHW2" s="41"/>
      <c r="HHX2" s="41"/>
      <c r="HHY2" s="41"/>
      <c r="HHZ2" s="41"/>
      <c r="HIA2" s="41"/>
      <c r="HIB2" s="41"/>
      <c r="HIC2" s="41"/>
      <c r="HID2" s="41"/>
      <c r="HIE2" s="41"/>
      <c r="HIF2" s="41"/>
      <c r="HIG2" s="41"/>
      <c r="HIH2" s="41"/>
      <c r="HII2" s="41"/>
      <c r="HIJ2" s="41"/>
      <c r="HIK2" s="41"/>
      <c r="HIL2" s="41"/>
      <c r="HIM2" s="41"/>
      <c r="HIN2" s="41"/>
      <c r="HIO2" s="41"/>
      <c r="HIP2" s="41"/>
      <c r="HIQ2" s="41"/>
      <c r="HIR2" s="41"/>
      <c r="HIS2" s="41"/>
      <c r="HIT2" s="41"/>
      <c r="HIU2" s="41"/>
      <c r="HIV2" s="41"/>
      <c r="HIW2" s="41"/>
      <c r="HIX2" s="41"/>
      <c r="HIY2" s="41"/>
      <c r="HIZ2" s="41"/>
      <c r="HJA2" s="41"/>
      <c r="HJB2" s="41"/>
      <c r="HJC2" s="41"/>
      <c r="HJD2" s="41"/>
      <c r="HJE2" s="41"/>
      <c r="HJF2" s="41"/>
      <c r="HJG2" s="41"/>
      <c r="HJH2" s="41"/>
      <c r="HJI2" s="41"/>
      <c r="HJJ2" s="41"/>
      <c r="HJK2" s="41"/>
      <c r="HJL2" s="41"/>
      <c r="HJM2" s="41"/>
      <c r="HJN2" s="41"/>
      <c r="HJO2" s="41"/>
      <c r="HJP2" s="41"/>
      <c r="HJQ2" s="41"/>
      <c r="HJR2" s="41"/>
      <c r="HJS2" s="41"/>
      <c r="HJT2" s="41"/>
      <c r="HJU2" s="41"/>
      <c r="HJV2" s="41"/>
      <c r="HJW2" s="41"/>
      <c r="HJX2" s="41"/>
      <c r="HJY2" s="41"/>
      <c r="HJZ2" s="41"/>
      <c r="HKA2" s="41"/>
      <c r="HKB2" s="41"/>
      <c r="HKC2" s="41"/>
      <c r="HKD2" s="41"/>
      <c r="HKE2" s="41"/>
      <c r="HKF2" s="41"/>
      <c r="HKG2" s="41"/>
      <c r="HKH2" s="41"/>
      <c r="HKI2" s="41"/>
      <c r="HKJ2" s="41"/>
      <c r="HKK2" s="41"/>
      <c r="HKL2" s="41"/>
      <c r="HKM2" s="41"/>
      <c r="HKN2" s="41"/>
      <c r="HKO2" s="41"/>
      <c r="HKP2" s="41"/>
      <c r="HKQ2" s="41"/>
      <c r="HKR2" s="41"/>
      <c r="HKS2" s="41"/>
      <c r="HKT2" s="41"/>
      <c r="HKU2" s="41"/>
      <c r="HKV2" s="41"/>
      <c r="HKW2" s="41"/>
      <c r="HKX2" s="41"/>
      <c r="HKY2" s="41"/>
      <c r="HKZ2" s="41"/>
      <c r="HLA2" s="41"/>
      <c r="HLB2" s="41"/>
      <c r="HLC2" s="41"/>
      <c r="HLD2" s="41"/>
      <c r="HLE2" s="41"/>
      <c r="HLF2" s="41"/>
      <c r="HLG2" s="41"/>
      <c r="HLH2" s="41"/>
      <c r="HLI2" s="41"/>
      <c r="HLJ2" s="41"/>
      <c r="HLK2" s="41"/>
      <c r="HLL2" s="41"/>
      <c r="HLM2" s="41"/>
      <c r="HLN2" s="41"/>
      <c r="HLO2" s="41"/>
      <c r="HLP2" s="41"/>
      <c r="HLQ2" s="41"/>
      <c r="HLR2" s="41"/>
      <c r="HLS2" s="41"/>
      <c r="HLT2" s="41"/>
      <c r="HLU2" s="41"/>
      <c r="HLV2" s="41"/>
      <c r="HLW2" s="41"/>
      <c r="HLX2" s="41"/>
      <c r="HLY2" s="41"/>
      <c r="HLZ2" s="41"/>
      <c r="HMA2" s="41"/>
      <c r="HMB2" s="41"/>
      <c r="HMC2" s="41"/>
      <c r="HMD2" s="41"/>
      <c r="HME2" s="41"/>
      <c r="HMF2" s="41"/>
      <c r="HMG2" s="41"/>
      <c r="HMH2" s="41"/>
      <c r="HMI2" s="41"/>
      <c r="HMJ2" s="41"/>
      <c r="HMK2" s="41"/>
      <c r="HML2" s="41"/>
      <c r="HMM2" s="41"/>
      <c r="HMN2" s="41"/>
      <c r="HMO2" s="41"/>
      <c r="HMP2" s="41"/>
      <c r="HMQ2" s="41"/>
      <c r="HMR2" s="41"/>
      <c r="HMS2" s="41"/>
      <c r="HMT2" s="41"/>
      <c r="HMU2" s="41"/>
      <c r="HMV2" s="41"/>
      <c r="HMW2" s="41"/>
      <c r="HMX2" s="41"/>
      <c r="HMY2" s="41"/>
      <c r="HMZ2" s="41"/>
      <c r="HNA2" s="41"/>
      <c r="HNB2" s="41"/>
      <c r="HNC2" s="41"/>
      <c r="HND2" s="41"/>
      <c r="HNE2" s="41"/>
      <c r="HNF2" s="41"/>
      <c r="HNG2" s="41"/>
      <c r="HNH2" s="41"/>
      <c r="HNI2" s="41"/>
      <c r="HNJ2" s="41"/>
      <c r="HNK2" s="41"/>
      <c r="HNL2" s="41"/>
      <c r="HNM2" s="41"/>
      <c r="HNN2" s="41"/>
      <c r="HNO2" s="41"/>
      <c r="HNP2" s="41"/>
      <c r="HNQ2" s="41"/>
      <c r="HNR2" s="41"/>
      <c r="HNS2" s="41"/>
      <c r="HNT2" s="41"/>
      <c r="HNU2" s="41"/>
      <c r="HNV2" s="41"/>
      <c r="HNW2" s="41"/>
      <c r="HNX2" s="41"/>
      <c r="HNY2" s="41"/>
      <c r="HNZ2" s="41"/>
      <c r="HOA2" s="41"/>
      <c r="HOB2" s="41"/>
      <c r="HOC2" s="41"/>
      <c r="HOD2" s="41"/>
      <c r="HOE2" s="41"/>
      <c r="HOF2" s="41"/>
      <c r="HOG2" s="41"/>
      <c r="HOH2" s="41"/>
      <c r="HOI2" s="41"/>
      <c r="HOJ2" s="41"/>
      <c r="HOK2" s="41"/>
      <c r="HOL2" s="41"/>
      <c r="HOM2" s="41"/>
      <c r="HON2" s="41"/>
      <c r="HOO2" s="41"/>
      <c r="HOP2" s="41"/>
      <c r="HOQ2" s="41"/>
      <c r="HOR2" s="41"/>
      <c r="HOS2" s="41"/>
      <c r="HOT2" s="41"/>
      <c r="HOU2" s="41"/>
      <c r="HOV2" s="41"/>
      <c r="HOW2" s="41"/>
      <c r="HOX2" s="41"/>
      <c r="HOY2" s="41"/>
      <c r="HOZ2" s="41"/>
      <c r="HPA2" s="41"/>
      <c r="HPB2" s="41"/>
      <c r="HPC2" s="41"/>
      <c r="HPD2" s="41"/>
      <c r="HPE2" s="41"/>
      <c r="HPF2" s="41"/>
      <c r="HPG2" s="41"/>
      <c r="HPH2" s="41"/>
      <c r="HPI2" s="41"/>
      <c r="HPJ2" s="41"/>
      <c r="HPK2" s="41"/>
      <c r="HPL2" s="41"/>
      <c r="HPM2" s="41"/>
      <c r="HPN2" s="41"/>
      <c r="HPO2" s="41"/>
      <c r="HPP2" s="41"/>
      <c r="HPQ2" s="41"/>
      <c r="HPR2" s="41"/>
      <c r="HPS2" s="41"/>
      <c r="HPT2" s="41"/>
      <c r="HPU2" s="41"/>
      <c r="HPV2" s="41"/>
      <c r="HPW2" s="41"/>
      <c r="HPX2" s="41"/>
      <c r="HPY2" s="41"/>
      <c r="HPZ2" s="41"/>
      <c r="HQA2" s="41"/>
      <c r="HQB2" s="41"/>
      <c r="HQC2" s="41"/>
      <c r="HQD2" s="41"/>
      <c r="HQE2" s="41"/>
      <c r="HQF2" s="41"/>
      <c r="HQG2" s="41"/>
      <c r="HQH2" s="41"/>
      <c r="HQI2" s="41"/>
      <c r="HQJ2" s="41"/>
      <c r="HQK2" s="41"/>
      <c r="HQL2" s="41"/>
      <c r="HQM2" s="41"/>
      <c r="HQN2" s="41"/>
      <c r="HQO2" s="41"/>
      <c r="HQP2" s="41"/>
      <c r="HQQ2" s="41"/>
      <c r="HQR2" s="41"/>
      <c r="HQS2" s="41"/>
      <c r="HQT2" s="41"/>
      <c r="HQU2" s="41"/>
      <c r="HQV2" s="41"/>
      <c r="HQW2" s="41"/>
      <c r="HQX2" s="41"/>
      <c r="HQY2" s="41"/>
      <c r="HQZ2" s="41"/>
      <c r="HRA2" s="41"/>
      <c r="HRB2" s="41"/>
      <c r="HRC2" s="41"/>
      <c r="HRD2" s="41"/>
      <c r="HRE2" s="41"/>
      <c r="HRF2" s="41"/>
      <c r="HRG2" s="41"/>
      <c r="HRH2" s="41"/>
      <c r="HRI2" s="41"/>
      <c r="HRJ2" s="41"/>
      <c r="HRK2" s="41"/>
      <c r="HRL2" s="41"/>
      <c r="HRM2" s="41"/>
      <c r="HRN2" s="41"/>
      <c r="HRO2" s="41"/>
      <c r="HRP2" s="41"/>
      <c r="HRQ2" s="41"/>
      <c r="HRR2" s="41"/>
      <c r="HRS2" s="41"/>
      <c r="HRT2" s="41"/>
      <c r="HRU2" s="41"/>
      <c r="HRV2" s="41"/>
      <c r="HRW2" s="41"/>
      <c r="HRX2" s="41"/>
      <c r="HRY2" s="41"/>
      <c r="HRZ2" s="41"/>
      <c r="HSA2" s="41"/>
      <c r="HSB2" s="41"/>
      <c r="HSC2" s="41"/>
      <c r="HSD2" s="41"/>
      <c r="HSE2" s="41"/>
      <c r="HSF2" s="41"/>
      <c r="HSG2" s="41"/>
      <c r="HSH2" s="41"/>
      <c r="HSI2" s="41"/>
      <c r="HSJ2" s="41"/>
      <c r="HSK2" s="41"/>
      <c r="HSL2" s="41"/>
      <c r="HSM2" s="41"/>
      <c r="HSN2" s="41"/>
      <c r="HSO2" s="41"/>
      <c r="HSP2" s="41"/>
      <c r="HSQ2" s="41"/>
      <c r="HSR2" s="41"/>
      <c r="HSS2" s="41"/>
      <c r="HST2" s="41"/>
      <c r="HSU2" s="41"/>
      <c r="HSV2" s="41"/>
      <c r="HSW2" s="41"/>
      <c r="HSX2" s="41"/>
      <c r="HSY2" s="41"/>
      <c r="HSZ2" s="41"/>
      <c r="HTA2" s="41"/>
      <c r="HTB2" s="41"/>
      <c r="HTC2" s="41"/>
      <c r="HTD2" s="41"/>
      <c r="HTE2" s="41"/>
      <c r="HTF2" s="41"/>
      <c r="HTG2" s="41"/>
      <c r="HTH2" s="41"/>
      <c r="HTI2" s="41"/>
      <c r="HTJ2" s="41"/>
      <c r="HTK2" s="41"/>
      <c r="HTL2" s="41"/>
      <c r="HTM2" s="41"/>
      <c r="HTN2" s="41"/>
      <c r="HTO2" s="41"/>
      <c r="HTP2" s="41"/>
      <c r="HTQ2" s="41"/>
      <c r="HTR2" s="41"/>
      <c r="HTS2" s="41"/>
      <c r="HTT2" s="41"/>
      <c r="HTU2" s="41"/>
      <c r="HTV2" s="41"/>
      <c r="HTW2" s="41"/>
      <c r="HTX2" s="41"/>
      <c r="HTY2" s="41"/>
      <c r="HTZ2" s="41"/>
      <c r="HUA2" s="41"/>
      <c r="HUB2" s="41"/>
      <c r="HUC2" s="41"/>
      <c r="HUD2" s="41"/>
      <c r="HUE2" s="41"/>
      <c r="HUF2" s="41"/>
      <c r="HUG2" s="41"/>
      <c r="HUH2" s="41"/>
      <c r="HUI2" s="41"/>
      <c r="HUJ2" s="41"/>
      <c r="HUK2" s="41"/>
      <c r="HUL2" s="41"/>
      <c r="HUM2" s="41"/>
      <c r="HUN2" s="41"/>
      <c r="HUO2" s="41"/>
      <c r="HUP2" s="41"/>
      <c r="HUQ2" s="41"/>
      <c r="HUR2" s="41"/>
      <c r="HUS2" s="41"/>
      <c r="HUT2" s="41"/>
      <c r="HUU2" s="41"/>
      <c r="HUV2" s="41"/>
      <c r="HUW2" s="41"/>
      <c r="HUX2" s="41"/>
      <c r="HUY2" s="41"/>
      <c r="HUZ2" s="41"/>
      <c r="HVA2" s="41"/>
      <c r="HVB2" s="41"/>
      <c r="HVC2" s="41"/>
      <c r="HVD2" s="41"/>
      <c r="HVE2" s="41"/>
      <c r="HVF2" s="41"/>
      <c r="HVG2" s="41"/>
      <c r="HVH2" s="41"/>
      <c r="HVI2" s="41"/>
      <c r="HVJ2" s="41"/>
      <c r="HVK2" s="41"/>
      <c r="HVL2" s="41"/>
      <c r="HVM2" s="41"/>
      <c r="HVN2" s="41"/>
      <c r="HVO2" s="41"/>
      <c r="HVP2" s="41"/>
      <c r="HVQ2" s="41"/>
      <c r="HVR2" s="41"/>
      <c r="HVS2" s="41"/>
      <c r="HVT2" s="41"/>
      <c r="HVU2" s="41"/>
      <c r="HVV2" s="41"/>
      <c r="HVW2" s="41"/>
      <c r="HVX2" s="41"/>
      <c r="HVY2" s="41"/>
      <c r="HVZ2" s="41"/>
      <c r="HWA2" s="41"/>
      <c r="HWB2" s="41"/>
      <c r="HWC2" s="41"/>
      <c r="HWD2" s="41"/>
      <c r="HWE2" s="41"/>
      <c r="HWF2" s="41"/>
      <c r="HWG2" s="41"/>
      <c r="HWH2" s="41"/>
      <c r="HWI2" s="41"/>
      <c r="HWJ2" s="41"/>
      <c r="HWK2" s="41"/>
      <c r="HWL2" s="41"/>
      <c r="HWM2" s="41"/>
      <c r="HWN2" s="41"/>
      <c r="HWO2" s="41"/>
      <c r="HWP2" s="41"/>
      <c r="HWQ2" s="41"/>
      <c r="HWR2" s="41"/>
      <c r="HWS2" s="41"/>
      <c r="HWT2" s="41"/>
      <c r="HWU2" s="41"/>
      <c r="HWV2" s="41"/>
      <c r="HWW2" s="41"/>
      <c r="HWX2" s="41"/>
      <c r="HWY2" s="41"/>
      <c r="HWZ2" s="41"/>
      <c r="HXA2" s="41"/>
      <c r="HXB2" s="41"/>
      <c r="HXC2" s="41"/>
      <c r="HXD2" s="41"/>
      <c r="HXE2" s="41"/>
      <c r="HXF2" s="41"/>
      <c r="HXG2" s="41"/>
      <c r="HXH2" s="41"/>
      <c r="HXI2" s="41"/>
      <c r="HXJ2" s="41"/>
      <c r="HXK2" s="41"/>
      <c r="HXL2" s="41"/>
      <c r="HXM2" s="41"/>
      <c r="HXN2" s="41"/>
      <c r="HXO2" s="41"/>
      <c r="HXP2" s="41"/>
      <c r="HXQ2" s="41"/>
      <c r="HXR2" s="41"/>
      <c r="HXS2" s="41"/>
      <c r="HXT2" s="41"/>
      <c r="HXU2" s="41"/>
      <c r="HXV2" s="41"/>
      <c r="HXW2" s="41"/>
      <c r="HXX2" s="41"/>
      <c r="HXY2" s="41"/>
      <c r="HXZ2" s="41"/>
      <c r="HYA2" s="41"/>
      <c r="HYB2" s="41"/>
      <c r="HYC2" s="41"/>
      <c r="HYD2" s="41"/>
      <c r="HYE2" s="41"/>
      <c r="HYF2" s="41"/>
      <c r="HYG2" s="41"/>
      <c r="HYH2" s="41"/>
      <c r="HYI2" s="41"/>
      <c r="HYJ2" s="41"/>
      <c r="HYK2" s="41"/>
      <c r="HYL2" s="41"/>
      <c r="HYM2" s="41"/>
      <c r="HYN2" s="41"/>
      <c r="HYO2" s="41"/>
      <c r="HYP2" s="41"/>
      <c r="HYQ2" s="41"/>
      <c r="HYR2" s="41"/>
      <c r="HYS2" s="41"/>
      <c r="HYT2" s="41"/>
      <c r="HYU2" s="41"/>
      <c r="HYV2" s="41"/>
      <c r="HYW2" s="41"/>
      <c r="HYX2" s="41"/>
      <c r="HYY2" s="41"/>
      <c r="HYZ2" s="41"/>
      <c r="HZA2" s="41"/>
      <c r="HZB2" s="41"/>
      <c r="HZC2" s="41"/>
      <c r="HZD2" s="41"/>
      <c r="HZE2" s="41"/>
      <c r="HZF2" s="41"/>
      <c r="HZG2" s="41"/>
      <c r="HZH2" s="41"/>
      <c r="HZI2" s="41"/>
      <c r="HZJ2" s="41"/>
      <c r="HZK2" s="41"/>
      <c r="HZL2" s="41"/>
      <c r="HZM2" s="41"/>
      <c r="HZN2" s="41"/>
      <c r="HZO2" s="41"/>
      <c r="HZP2" s="41"/>
      <c r="HZQ2" s="41"/>
      <c r="HZR2" s="41"/>
      <c r="HZS2" s="41"/>
      <c r="HZT2" s="41"/>
      <c r="HZU2" s="41"/>
      <c r="HZV2" s="41"/>
      <c r="HZW2" s="41"/>
      <c r="HZX2" s="41"/>
      <c r="HZY2" s="41"/>
      <c r="HZZ2" s="41"/>
      <c r="IAA2" s="41"/>
      <c r="IAB2" s="41"/>
      <c r="IAC2" s="41"/>
      <c r="IAD2" s="41"/>
      <c r="IAE2" s="41"/>
      <c r="IAF2" s="41"/>
      <c r="IAG2" s="41"/>
      <c r="IAH2" s="41"/>
      <c r="IAI2" s="41"/>
      <c r="IAJ2" s="41"/>
      <c r="IAK2" s="41"/>
      <c r="IAL2" s="41"/>
      <c r="IAM2" s="41"/>
      <c r="IAN2" s="41"/>
      <c r="IAO2" s="41"/>
      <c r="IAP2" s="41"/>
      <c r="IAQ2" s="41"/>
      <c r="IAR2" s="41"/>
      <c r="IAS2" s="41"/>
      <c r="IAT2" s="41"/>
      <c r="IAU2" s="41"/>
      <c r="IAV2" s="41"/>
      <c r="IAW2" s="41"/>
      <c r="IAX2" s="41"/>
      <c r="IAY2" s="41"/>
      <c r="IAZ2" s="41"/>
      <c r="IBA2" s="41"/>
      <c r="IBB2" s="41"/>
      <c r="IBC2" s="41"/>
      <c r="IBD2" s="41"/>
      <c r="IBE2" s="41"/>
      <c r="IBF2" s="41"/>
      <c r="IBG2" s="41"/>
      <c r="IBH2" s="41"/>
      <c r="IBI2" s="41"/>
      <c r="IBJ2" s="41"/>
      <c r="IBK2" s="41"/>
      <c r="IBL2" s="41"/>
      <c r="IBM2" s="41"/>
      <c r="IBN2" s="41"/>
      <c r="IBO2" s="41"/>
      <c r="IBP2" s="41"/>
      <c r="IBQ2" s="41"/>
      <c r="IBR2" s="41"/>
      <c r="IBS2" s="41"/>
      <c r="IBT2" s="41"/>
      <c r="IBU2" s="41"/>
      <c r="IBV2" s="41"/>
      <c r="IBW2" s="41"/>
      <c r="IBX2" s="41"/>
      <c r="IBY2" s="41"/>
      <c r="IBZ2" s="41"/>
      <c r="ICA2" s="41"/>
      <c r="ICB2" s="41"/>
      <c r="ICC2" s="41"/>
      <c r="ICD2" s="41"/>
      <c r="ICE2" s="41"/>
      <c r="ICF2" s="41"/>
      <c r="ICG2" s="41"/>
      <c r="ICH2" s="41"/>
      <c r="ICI2" s="41"/>
      <c r="ICJ2" s="41"/>
      <c r="ICK2" s="41"/>
      <c r="ICL2" s="41"/>
      <c r="ICM2" s="41"/>
      <c r="ICN2" s="41"/>
      <c r="ICO2" s="41"/>
      <c r="ICP2" s="41"/>
      <c r="ICQ2" s="41"/>
      <c r="ICR2" s="41"/>
      <c r="ICS2" s="41"/>
      <c r="ICT2" s="41"/>
      <c r="ICU2" s="41"/>
      <c r="ICV2" s="41"/>
      <c r="ICW2" s="41"/>
      <c r="ICX2" s="41"/>
      <c r="ICY2" s="41"/>
      <c r="ICZ2" s="41"/>
      <c r="IDA2" s="41"/>
      <c r="IDB2" s="41"/>
      <c r="IDC2" s="41"/>
      <c r="IDD2" s="41"/>
      <c r="IDE2" s="41"/>
      <c r="IDF2" s="41"/>
      <c r="IDG2" s="41"/>
      <c r="IDH2" s="41"/>
      <c r="IDI2" s="41"/>
      <c r="IDJ2" s="41"/>
      <c r="IDK2" s="41"/>
      <c r="IDL2" s="41"/>
      <c r="IDM2" s="41"/>
      <c r="IDN2" s="41"/>
      <c r="IDO2" s="41"/>
      <c r="IDP2" s="41"/>
      <c r="IDQ2" s="41"/>
      <c r="IDR2" s="41"/>
      <c r="IDS2" s="41"/>
      <c r="IDT2" s="41"/>
      <c r="IDU2" s="41"/>
      <c r="IDV2" s="41"/>
      <c r="IDW2" s="41"/>
      <c r="IDX2" s="41"/>
      <c r="IDY2" s="41"/>
      <c r="IDZ2" s="41"/>
      <c r="IEA2" s="41"/>
      <c r="IEB2" s="41"/>
      <c r="IEC2" s="41"/>
      <c r="IED2" s="41"/>
      <c r="IEE2" s="41"/>
      <c r="IEF2" s="41"/>
      <c r="IEG2" s="41"/>
      <c r="IEH2" s="41"/>
      <c r="IEI2" s="41"/>
      <c r="IEJ2" s="41"/>
      <c r="IEK2" s="41"/>
      <c r="IEL2" s="41"/>
      <c r="IEM2" s="41"/>
      <c r="IEN2" s="41"/>
      <c r="IEO2" s="41"/>
      <c r="IEP2" s="41"/>
      <c r="IEQ2" s="41"/>
      <c r="IER2" s="41"/>
      <c r="IES2" s="41"/>
      <c r="IET2" s="41"/>
      <c r="IEU2" s="41"/>
      <c r="IEV2" s="41"/>
      <c r="IEW2" s="41"/>
      <c r="IEX2" s="41"/>
      <c r="IEY2" s="41"/>
      <c r="IEZ2" s="41"/>
      <c r="IFA2" s="41"/>
      <c r="IFB2" s="41"/>
      <c r="IFC2" s="41"/>
      <c r="IFD2" s="41"/>
      <c r="IFE2" s="41"/>
      <c r="IFF2" s="41"/>
      <c r="IFG2" s="41"/>
      <c r="IFH2" s="41"/>
      <c r="IFI2" s="41"/>
      <c r="IFJ2" s="41"/>
      <c r="IFK2" s="41"/>
      <c r="IFL2" s="41"/>
      <c r="IFM2" s="41"/>
      <c r="IFN2" s="41"/>
      <c r="IFO2" s="41"/>
      <c r="IFP2" s="41"/>
      <c r="IFQ2" s="41"/>
      <c r="IFR2" s="41"/>
      <c r="IFS2" s="41"/>
      <c r="IFT2" s="41"/>
      <c r="IFU2" s="41"/>
      <c r="IFV2" s="41"/>
      <c r="IFW2" s="41"/>
      <c r="IFX2" s="41"/>
      <c r="IFY2" s="41"/>
      <c r="IFZ2" s="41"/>
      <c r="IGA2" s="41"/>
      <c r="IGB2" s="41"/>
      <c r="IGC2" s="41"/>
      <c r="IGD2" s="41"/>
      <c r="IGE2" s="41"/>
      <c r="IGF2" s="41"/>
      <c r="IGG2" s="41"/>
      <c r="IGH2" s="41"/>
      <c r="IGI2" s="41"/>
      <c r="IGJ2" s="41"/>
      <c r="IGK2" s="41"/>
      <c r="IGL2" s="41"/>
      <c r="IGM2" s="41"/>
      <c r="IGN2" s="41"/>
      <c r="IGO2" s="41"/>
      <c r="IGP2" s="41"/>
      <c r="IGQ2" s="41"/>
      <c r="IGR2" s="41"/>
      <c r="IGS2" s="41"/>
      <c r="IGT2" s="41"/>
      <c r="IGU2" s="41"/>
      <c r="IGV2" s="41"/>
      <c r="IGW2" s="41"/>
      <c r="IGX2" s="41"/>
      <c r="IGY2" s="41"/>
      <c r="IGZ2" s="41"/>
      <c r="IHA2" s="41"/>
      <c r="IHB2" s="41"/>
      <c r="IHC2" s="41"/>
      <c r="IHD2" s="41"/>
      <c r="IHE2" s="41"/>
      <c r="IHF2" s="41"/>
      <c r="IHG2" s="41"/>
      <c r="IHH2" s="41"/>
      <c r="IHI2" s="41"/>
      <c r="IHJ2" s="41"/>
      <c r="IHK2" s="41"/>
      <c r="IHL2" s="41"/>
      <c r="IHM2" s="41"/>
      <c r="IHN2" s="41"/>
      <c r="IHO2" s="41"/>
      <c r="IHP2" s="41"/>
      <c r="IHQ2" s="41"/>
      <c r="IHR2" s="41"/>
      <c r="IHS2" s="41"/>
      <c r="IHT2" s="41"/>
      <c r="IHU2" s="41"/>
      <c r="IHV2" s="41"/>
      <c r="IHW2" s="41"/>
      <c r="IHX2" s="41"/>
      <c r="IHY2" s="41"/>
      <c r="IHZ2" s="41"/>
      <c r="IIA2" s="41"/>
      <c r="IIB2" s="41"/>
      <c r="IIC2" s="41"/>
      <c r="IID2" s="41"/>
      <c r="IIE2" s="41"/>
      <c r="IIF2" s="41"/>
      <c r="IIG2" s="41"/>
      <c r="IIH2" s="41"/>
      <c r="III2" s="41"/>
      <c r="IIJ2" s="41"/>
      <c r="IIK2" s="41"/>
      <c r="IIL2" s="41"/>
      <c r="IIM2" s="41"/>
      <c r="IIN2" s="41"/>
      <c r="IIO2" s="41"/>
      <c r="IIP2" s="41"/>
      <c r="IIQ2" s="41"/>
      <c r="IIR2" s="41"/>
      <c r="IIS2" s="41"/>
      <c r="IIT2" s="41"/>
      <c r="IIU2" s="41"/>
      <c r="IIV2" s="41"/>
      <c r="IIW2" s="41"/>
      <c r="IIX2" s="41"/>
      <c r="IIY2" s="41"/>
      <c r="IIZ2" s="41"/>
      <c r="IJA2" s="41"/>
      <c r="IJB2" s="41"/>
      <c r="IJC2" s="41"/>
      <c r="IJD2" s="41"/>
      <c r="IJE2" s="41"/>
      <c r="IJF2" s="41"/>
      <c r="IJG2" s="41"/>
      <c r="IJH2" s="41"/>
      <c r="IJI2" s="41"/>
      <c r="IJJ2" s="41"/>
      <c r="IJK2" s="41"/>
      <c r="IJL2" s="41"/>
      <c r="IJM2" s="41"/>
      <c r="IJN2" s="41"/>
      <c r="IJO2" s="41"/>
      <c r="IJP2" s="41"/>
      <c r="IJQ2" s="41"/>
      <c r="IJR2" s="41"/>
      <c r="IJS2" s="41"/>
      <c r="IJT2" s="41"/>
      <c r="IJU2" s="41"/>
      <c r="IJV2" s="41"/>
      <c r="IJW2" s="41"/>
      <c r="IJX2" s="41"/>
      <c r="IJY2" s="41"/>
      <c r="IJZ2" s="41"/>
      <c r="IKA2" s="41"/>
      <c r="IKB2" s="41"/>
      <c r="IKC2" s="41"/>
      <c r="IKD2" s="41"/>
      <c r="IKE2" s="41"/>
      <c r="IKF2" s="41"/>
      <c r="IKG2" s="41"/>
      <c r="IKH2" s="41"/>
      <c r="IKI2" s="41"/>
      <c r="IKJ2" s="41"/>
      <c r="IKK2" s="41"/>
      <c r="IKL2" s="41"/>
      <c r="IKM2" s="41"/>
      <c r="IKN2" s="41"/>
      <c r="IKO2" s="41"/>
      <c r="IKP2" s="41"/>
      <c r="IKQ2" s="41"/>
      <c r="IKR2" s="41"/>
      <c r="IKS2" s="41"/>
      <c r="IKT2" s="41"/>
      <c r="IKU2" s="41"/>
      <c r="IKV2" s="41"/>
      <c r="IKW2" s="41"/>
      <c r="IKX2" s="41"/>
      <c r="IKY2" s="41"/>
      <c r="IKZ2" s="41"/>
      <c r="ILA2" s="41"/>
      <c r="ILB2" s="41"/>
      <c r="ILC2" s="41"/>
      <c r="ILD2" s="41"/>
      <c r="ILE2" s="41"/>
      <c r="ILF2" s="41"/>
      <c r="ILG2" s="41"/>
      <c r="ILH2" s="41"/>
      <c r="ILI2" s="41"/>
      <c r="ILJ2" s="41"/>
      <c r="ILK2" s="41"/>
      <c r="ILL2" s="41"/>
      <c r="ILM2" s="41"/>
      <c r="ILN2" s="41"/>
      <c r="ILO2" s="41"/>
      <c r="ILP2" s="41"/>
      <c r="ILQ2" s="41"/>
      <c r="ILR2" s="41"/>
      <c r="ILS2" s="41"/>
      <c r="ILT2" s="41"/>
      <c r="ILU2" s="41"/>
      <c r="ILV2" s="41"/>
      <c r="ILW2" s="41"/>
      <c r="ILX2" s="41"/>
      <c r="ILY2" s="41"/>
      <c r="ILZ2" s="41"/>
      <c r="IMA2" s="41"/>
      <c r="IMB2" s="41"/>
      <c r="IMC2" s="41"/>
      <c r="IMD2" s="41"/>
      <c r="IME2" s="41"/>
      <c r="IMF2" s="41"/>
      <c r="IMG2" s="41"/>
      <c r="IMH2" s="41"/>
      <c r="IMI2" s="41"/>
      <c r="IMJ2" s="41"/>
      <c r="IMK2" s="41"/>
      <c r="IML2" s="41"/>
      <c r="IMM2" s="41"/>
      <c r="IMN2" s="41"/>
      <c r="IMO2" s="41"/>
      <c r="IMP2" s="41"/>
      <c r="IMQ2" s="41"/>
      <c r="IMR2" s="41"/>
      <c r="IMS2" s="41"/>
      <c r="IMT2" s="41"/>
      <c r="IMU2" s="41"/>
      <c r="IMV2" s="41"/>
      <c r="IMW2" s="41"/>
      <c r="IMX2" s="41"/>
      <c r="IMY2" s="41"/>
      <c r="IMZ2" s="41"/>
      <c r="INA2" s="41"/>
      <c r="INB2" s="41"/>
      <c r="INC2" s="41"/>
      <c r="IND2" s="41"/>
      <c r="INE2" s="41"/>
      <c r="INF2" s="41"/>
      <c r="ING2" s="41"/>
      <c r="INH2" s="41"/>
      <c r="INI2" s="41"/>
      <c r="INJ2" s="41"/>
      <c r="INK2" s="41"/>
      <c r="INL2" s="41"/>
      <c r="INM2" s="41"/>
      <c r="INN2" s="41"/>
      <c r="INO2" s="41"/>
      <c r="INP2" s="41"/>
      <c r="INQ2" s="41"/>
      <c r="INR2" s="41"/>
      <c r="INS2" s="41"/>
      <c r="INT2" s="41"/>
      <c r="INU2" s="41"/>
      <c r="INV2" s="41"/>
      <c r="INW2" s="41"/>
      <c r="INX2" s="41"/>
      <c r="INY2" s="41"/>
      <c r="INZ2" s="41"/>
      <c r="IOA2" s="41"/>
      <c r="IOB2" s="41"/>
      <c r="IOC2" s="41"/>
      <c r="IOD2" s="41"/>
      <c r="IOE2" s="41"/>
      <c r="IOF2" s="41"/>
      <c r="IOG2" s="41"/>
      <c r="IOH2" s="41"/>
      <c r="IOI2" s="41"/>
      <c r="IOJ2" s="41"/>
      <c r="IOK2" s="41"/>
      <c r="IOL2" s="41"/>
      <c r="IOM2" s="41"/>
      <c r="ION2" s="41"/>
      <c r="IOO2" s="41"/>
      <c r="IOP2" s="41"/>
      <c r="IOQ2" s="41"/>
      <c r="IOR2" s="41"/>
      <c r="IOS2" s="41"/>
      <c r="IOT2" s="41"/>
      <c r="IOU2" s="41"/>
      <c r="IOV2" s="41"/>
      <c r="IOW2" s="41"/>
      <c r="IOX2" s="41"/>
      <c r="IOY2" s="41"/>
      <c r="IOZ2" s="41"/>
      <c r="IPA2" s="41"/>
      <c r="IPB2" s="41"/>
      <c r="IPC2" s="41"/>
      <c r="IPD2" s="41"/>
      <c r="IPE2" s="41"/>
      <c r="IPF2" s="41"/>
      <c r="IPG2" s="41"/>
      <c r="IPH2" s="41"/>
      <c r="IPI2" s="41"/>
      <c r="IPJ2" s="41"/>
      <c r="IPK2" s="41"/>
      <c r="IPL2" s="41"/>
      <c r="IPM2" s="41"/>
      <c r="IPN2" s="41"/>
      <c r="IPO2" s="41"/>
      <c r="IPP2" s="41"/>
      <c r="IPQ2" s="41"/>
      <c r="IPR2" s="41"/>
      <c r="IPS2" s="41"/>
      <c r="IPT2" s="41"/>
      <c r="IPU2" s="41"/>
      <c r="IPV2" s="41"/>
      <c r="IPW2" s="41"/>
      <c r="IPX2" s="41"/>
      <c r="IPY2" s="41"/>
      <c r="IPZ2" s="41"/>
      <c r="IQA2" s="41"/>
      <c r="IQB2" s="41"/>
      <c r="IQC2" s="41"/>
      <c r="IQD2" s="41"/>
      <c r="IQE2" s="41"/>
      <c r="IQF2" s="41"/>
      <c r="IQG2" s="41"/>
      <c r="IQH2" s="41"/>
      <c r="IQI2" s="41"/>
      <c r="IQJ2" s="41"/>
      <c r="IQK2" s="41"/>
      <c r="IQL2" s="41"/>
      <c r="IQM2" s="41"/>
      <c r="IQN2" s="41"/>
      <c r="IQO2" s="41"/>
      <c r="IQP2" s="41"/>
      <c r="IQQ2" s="41"/>
      <c r="IQR2" s="41"/>
      <c r="IQS2" s="41"/>
      <c r="IQT2" s="41"/>
      <c r="IQU2" s="41"/>
      <c r="IQV2" s="41"/>
      <c r="IQW2" s="41"/>
      <c r="IQX2" s="41"/>
      <c r="IQY2" s="41"/>
      <c r="IQZ2" s="41"/>
      <c r="IRA2" s="41"/>
      <c r="IRB2" s="41"/>
      <c r="IRC2" s="41"/>
      <c r="IRD2" s="41"/>
      <c r="IRE2" s="41"/>
      <c r="IRF2" s="41"/>
      <c r="IRG2" s="41"/>
      <c r="IRH2" s="41"/>
      <c r="IRI2" s="41"/>
      <c r="IRJ2" s="41"/>
      <c r="IRK2" s="41"/>
      <c r="IRL2" s="41"/>
      <c r="IRM2" s="41"/>
      <c r="IRN2" s="41"/>
      <c r="IRO2" s="41"/>
      <c r="IRP2" s="41"/>
      <c r="IRQ2" s="41"/>
      <c r="IRR2" s="41"/>
      <c r="IRS2" s="41"/>
      <c r="IRT2" s="41"/>
      <c r="IRU2" s="41"/>
      <c r="IRV2" s="41"/>
      <c r="IRW2" s="41"/>
      <c r="IRX2" s="41"/>
      <c r="IRY2" s="41"/>
      <c r="IRZ2" s="41"/>
      <c r="ISA2" s="41"/>
      <c r="ISB2" s="41"/>
      <c r="ISC2" s="41"/>
      <c r="ISD2" s="41"/>
      <c r="ISE2" s="41"/>
      <c r="ISF2" s="41"/>
      <c r="ISG2" s="41"/>
      <c r="ISH2" s="41"/>
      <c r="ISI2" s="41"/>
      <c r="ISJ2" s="41"/>
      <c r="ISK2" s="41"/>
      <c r="ISL2" s="41"/>
      <c r="ISM2" s="41"/>
      <c r="ISN2" s="41"/>
      <c r="ISO2" s="41"/>
      <c r="ISP2" s="41"/>
      <c r="ISQ2" s="41"/>
      <c r="ISR2" s="41"/>
      <c r="ISS2" s="41"/>
      <c r="IST2" s="41"/>
      <c r="ISU2" s="41"/>
      <c r="ISV2" s="41"/>
      <c r="ISW2" s="41"/>
      <c r="ISX2" s="41"/>
      <c r="ISY2" s="41"/>
      <c r="ISZ2" s="41"/>
      <c r="ITA2" s="41"/>
      <c r="ITB2" s="41"/>
      <c r="ITC2" s="41"/>
      <c r="ITD2" s="41"/>
      <c r="ITE2" s="41"/>
      <c r="ITF2" s="41"/>
      <c r="ITG2" s="41"/>
      <c r="ITH2" s="41"/>
      <c r="ITI2" s="41"/>
      <c r="ITJ2" s="41"/>
      <c r="ITK2" s="41"/>
      <c r="ITL2" s="41"/>
      <c r="ITM2" s="41"/>
      <c r="ITN2" s="41"/>
      <c r="ITO2" s="41"/>
      <c r="ITP2" s="41"/>
      <c r="ITQ2" s="41"/>
      <c r="ITR2" s="41"/>
      <c r="ITS2" s="41"/>
      <c r="ITT2" s="41"/>
      <c r="ITU2" s="41"/>
      <c r="ITV2" s="41"/>
      <c r="ITW2" s="41"/>
      <c r="ITX2" s="41"/>
      <c r="ITY2" s="41"/>
      <c r="ITZ2" s="41"/>
      <c r="IUA2" s="41"/>
      <c r="IUB2" s="41"/>
      <c r="IUC2" s="41"/>
      <c r="IUD2" s="41"/>
      <c r="IUE2" s="41"/>
      <c r="IUF2" s="41"/>
      <c r="IUG2" s="41"/>
      <c r="IUH2" s="41"/>
      <c r="IUI2" s="41"/>
      <c r="IUJ2" s="41"/>
      <c r="IUK2" s="41"/>
      <c r="IUL2" s="41"/>
      <c r="IUM2" s="41"/>
      <c r="IUN2" s="41"/>
      <c r="IUO2" s="41"/>
      <c r="IUP2" s="41"/>
      <c r="IUQ2" s="41"/>
      <c r="IUR2" s="41"/>
      <c r="IUS2" s="41"/>
      <c r="IUT2" s="41"/>
      <c r="IUU2" s="41"/>
      <c r="IUV2" s="41"/>
      <c r="IUW2" s="41"/>
      <c r="IUX2" s="41"/>
      <c r="IUY2" s="41"/>
      <c r="IUZ2" s="41"/>
      <c r="IVA2" s="41"/>
      <c r="IVB2" s="41"/>
      <c r="IVC2" s="41"/>
      <c r="IVD2" s="41"/>
      <c r="IVE2" s="41"/>
      <c r="IVF2" s="41"/>
      <c r="IVG2" s="41"/>
      <c r="IVH2" s="41"/>
      <c r="IVI2" s="41"/>
      <c r="IVJ2" s="41"/>
      <c r="IVK2" s="41"/>
      <c r="IVL2" s="41"/>
      <c r="IVM2" s="41"/>
      <c r="IVN2" s="41"/>
      <c r="IVO2" s="41"/>
      <c r="IVP2" s="41"/>
      <c r="IVQ2" s="41"/>
      <c r="IVR2" s="41"/>
      <c r="IVS2" s="41"/>
      <c r="IVT2" s="41"/>
      <c r="IVU2" s="41"/>
      <c r="IVV2" s="41"/>
      <c r="IVW2" s="41"/>
      <c r="IVX2" s="41"/>
      <c r="IVY2" s="41"/>
      <c r="IVZ2" s="41"/>
      <c r="IWA2" s="41"/>
      <c r="IWB2" s="41"/>
      <c r="IWC2" s="41"/>
      <c r="IWD2" s="41"/>
      <c r="IWE2" s="41"/>
      <c r="IWF2" s="41"/>
      <c r="IWG2" s="41"/>
      <c r="IWH2" s="41"/>
      <c r="IWI2" s="41"/>
      <c r="IWJ2" s="41"/>
      <c r="IWK2" s="41"/>
      <c r="IWL2" s="41"/>
      <c r="IWM2" s="41"/>
      <c r="IWN2" s="41"/>
      <c r="IWO2" s="41"/>
      <c r="IWP2" s="41"/>
      <c r="IWQ2" s="41"/>
      <c r="IWR2" s="41"/>
      <c r="IWS2" s="41"/>
      <c r="IWT2" s="41"/>
      <c r="IWU2" s="41"/>
      <c r="IWV2" s="41"/>
      <c r="IWW2" s="41"/>
      <c r="IWX2" s="41"/>
      <c r="IWY2" s="41"/>
      <c r="IWZ2" s="41"/>
      <c r="IXA2" s="41"/>
      <c r="IXB2" s="41"/>
      <c r="IXC2" s="41"/>
      <c r="IXD2" s="41"/>
      <c r="IXE2" s="41"/>
      <c r="IXF2" s="41"/>
      <c r="IXG2" s="41"/>
      <c r="IXH2" s="41"/>
      <c r="IXI2" s="41"/>
      <c r="IXJ2" s="41"/>
      <c r="IXK2" s="41"/>
      <c r="IXL2" s="41"/>
      <c r="IXM2" s="41"/>
      <c r="IXN2" s="41"/>
      <c r="IXO2" s="41"/>
      <c r="IXP2" s="41"/>
      <c r="IXQ2" s="41"/>
      <c r="IXR2" s="41"/>
      <c r="IXS2" s="41"/>
      <c r="IXT2" s="41"/>
      <c r="IXU2" s="41"/>
      <c r="IXV2" s="41"/>
      <c r="IXW2" s="41"/>
      <c r="IXX2" s="41"/>
      <c r="IXY2" s="41"/>
      <c r="IXZ2" s="41"/>
      <c r="IYA2" s="41"/>
      <c r="IYB2" s="41"/>
      <c r="IYC2" s="41"/>
      <c r="IYD2" s="41"/>
      <c r="IYE2" s="41"/>
      <c r="IYF2" s="41"/>
      <c r="IYG2" s="41"/>
      <c r="IYH2" s="41"/>
      <c r="IYI2" s="41"/>
      <c r="IYJ2" s="41"/>
      <c r="IYK2" s="41"/>
      <c r="IYL2" s="41"/>
      <c r="IYM2" s="41"/>
      <c r="IYN2" s="41"/>
      <c r="IYO2" s="41"/>
      <c r="IYP2" s="41"/>
      <c r="IYQ2" s="41"/>
      <c r="IYR2" s="41"/>
      <c r="IYS2" s="41"/>
      <c r="IYT2" s="41"/>
      <c r="IYU2" s="41"/>
      <c r="IYV2" s="41"/>
      <c r="IYW2" s="41"/>
      <c r="IYX2" s="41"/>
      <c r="IYY2" s="41"/>
      <c r="IYZ2" s="41"/>
      <c r="IZA2" s="41"/>
      <c r="IZB2" s="41"/>
      <c r="IZC2" s="41"/>
      <c r="IZD2" s="41"/>
      <c r="IZE2" s="41"/>
      <c r="IZF2" s="41"/>
      <c r="IZG2" s="41"/>
      <c r="IZH2" s="41"/>
      <c r="IZI2" s="41"/>
      <c r="IZJ2" s="41"/>
      <c r="IZK2" s="41"/>
      <c r="IZL2" s="41"/>
      <c r="IZM2" s="41"/>
      <c r="IZN2" s="41"/>
      <c r="IZO2" s="41"/>
      <c r="IZP2" s="41"/>
      <c r="IZQ2" s="41"/>
      <c r="IZR2" s="41"/>
      <c r="IZS2" s="41"/>
      <c r="IZT2" s="41"/>
      <c r="IZU2" s="41"/>
      <c r="IZV2" s="41"/>
      <c r="IZW2" s="41"/>
      <c r="IZX2" s="41"/>
      <c r="IZY2" s="41"/>
      <c r="IZZ2" s="41"/>
      <c r="JAA2" s="41"/>
      <c r="JAB2" s="41"/>
      <c r="JAC2" s="41"/>
      <c r="JAD2" s="41"/>
      <c r="JAE2" s="41"/>
      <c r="JAF2" s="41"/>
      <c r="JAG2" s="41"/>
      <c r="JAH2" s="41"/>
      <c r="JAI2" s="41"/>
      <c r="JAJ2" s="41"/>
      <c r="JAK2" s="41"/>
      <c r="JAL2" s="41"/>
      <c r="JAM2" s="41"/>
      <c r="JAN2" s="41"/>
      <c r="JAO2" s="41"/>
      <c r="JAP2" s="41"/>
      <c r="JAQ2" s="41"/>
      <c r="JAR2" s="41"/>
      <c r="JAS2" s="41"/>
      <c r="JAT2" s="41"/>
      <c r="JAU2" s="41"/>
      <c r="JAV2" s="41"/>
      <c r="JAW2" s="41"/>
      <c r="JAX2" s="41"/>
      <c r="JAY2" s="41"/>
      <c r="JAZ2" s="41"/>
      <c r="JBA2" s="41"/>
      <c r="JBB2" s="41"/>
      <c r="JBC2" s="41"/>
      <c r="JBD2" s="41"/>
      <c r="JBE2" s="41"/>
      <c r="JBF2" s="41"/>
      <c r="JBG2" s="41"/>
      <c r="JBH2" s="41"/>
      <c r="JBI2" s="41"/>
      <c r="JBJ2" s="41"/>
      <c r="JBK2" s="41"/>
      <c r="JBL2" s="41"/>
      <c r="JBM2" s="41"/>
      <c r="JBN2" s="41"/>
      <c r="JBO2" s="41"/>
      <c r="JBP2" s="41"/>
      <c r="JBQ2" s="41"/>
      <c r="JBR2" s="41"/>
      <c r="JBS2" s="41"/>
      <c r="JBT2" s="41"/>
      <c r="JBU2" s="41"/>
      <c r="JBV2" s="41"/>
      <c r="JBW2" s="41"/>
      <c r="JBX2" s="41"/>
      <c r="JBY2" s="41"/>
      <c r="JBZ2" s="41"/>
      <c r="JCA2" s="41"/>
      <c r="JCB2" s="41"/>
      <c r="JCC2" s="41"/>
      <c r="JCD2" s="41"/>
      <c r="JCE2" s="41"/>
      <c r="JCF2" s="41"/>
      <c r="JCG2" s="41"/>
      <c r="JCH2" s="41"/>
      <c r="JCI2" s="41"/>
      <c r="JCJ2" s="41"/>
      <c r="JCK2" s="41"/>
      <c r="JCL2" s="41"/>
      <c r="JCM2" s="41"/>
      <c r="JCN2" s="41"/>
      <c r="JCO2" s="41"/>
      <c r="JCP2" s="41"/>
      <c r="JCQ2" s="41"/>
      <c r="JCR2" s="41"/>
      <c r="JCS2" s="41"/>
      <c r="JCT2" s="41"/>
      <c r="JCU2" s="41"/>
      <c r="JCV2" s="41"/>
      <c r="JCW2" s="41"/>
      <c r="JCX2" s="41"/>
      <c r="JCY2" s="41"/>
      <c r="JCZ2" s="41"/>
      <c r="JDA2" s="41"/>
      <c r="JDB2" s="41"/>
      <c r="JDC2" s="41"/>
      <c r="JDD2" s="41"/>
      <c r="JDE2" s="41"/>
      <c r="JDF2" s="41"/>
      <c r="JDG2" s="41"/>
      <c r="JDH2" s="41"/>
      <c r="JDI2" s="41"/>
      <c r="JDJ2" s="41"/>
      <c r="JDK2" s="41"/>
      <c r="JDL2" s="41"/>
      <c r="JDM2" s="41"/>
      <c r="JDN2" s="41"/>
      <c r="JDO2" s="41"/>
      <c r="JDP2" s="41"/>
      <c r="JDQ2" s="41"/>
      <c r="JDR2" s="41"/>
      <c r="JDS2" s="41"/>
      <c r="JDT2" s="41"/>
      <c r="JDU2" s="41"/>
      <c r="JDV2" s="41"/>
      <c r="JDW2" s="41"/>
      <c r="JDX2" s="41"/>
      <c r="JDY2" s="41"/>
      <c r="JDZ2" s="41"/>
      <c r="JEA2" s="41"/>
      <c r="JEB2" s="41"/>
      <c r="JEC2" s="41"/>
      <c r="JED2" s="41"/>
      <c r="JEE2" s="41"/>
      <c r="JEF2" s="41"/>
      <c r="JEG2" s="41"/>
      <c r="JEH2" s="41"/>
      <c r="JEI2" s="41"/>
      <c r="JEJ2" s="41"/>
      <c r="JEK2" s="41"/>
      <c r="JEL2" s="41"/>
      <c r="JEM2" s="41"/>
      <c r="JEN2" s="41"/>
      <c r="JEO2" s="41"/>
      <c r="JEP2" s="41"/>
      <c r="JEQ2" s="41"/>
      <c r="JER2" s="41"/>
      <c r="JES2" s="41"/>
      <c r="JET2" s="41"/>
      <c r="JEU2" s="41"/>
      <c r="JEV2" s="41"/>
      <c r="JEW2" s="41"/>
      <c r="JEX2" s="41"/>
      <c r="JEY2" s="41"/>
      <c r="JEZ2" s="41"/>
      <c r="JFA2" s="41"/>
      <c r="JFB2" s="41"/>
      <c r="JFC2" s="41"/>
      <c r="JFD2" s="41"/>
      <c r="JFE2" s="41"/>
      <c r="JFF2" s="41"/>
      <c r="JFG2" s="41"/>
      <c r="JFH2" s="41"/>
      <c r="JFI2" s="41"/>
      <c r="JFJ2" s="41"/>
      <c r="JFK2" s="41"/>
      <c r="JFL2" s="41"/>
      <c r="JFM2" s="41"/>
      <c r="JFN2" s="41"/>
      <c r="JFO2" s="41"/>
      <c r="JFP2" s="41"/>
      <c r="JFQ2" s="41"/>
      <c r="JFR2" s="41"/>
      <c r="JFS2" s="41"/>
      <c r="JFT2" s="41"/>
      <c r="JFU2" s="41"/>
      <c r="JFV2" s="41"/>
      <c r="JFW2" s="41"/>
      <c r="JFX2" s="41"/>
      <c r="JFY2" s="41"/>
      <c r="JFZ2" s="41"/>
      <c r="JGA2" s="41"/>
      <c r="JGB2" s="41"/>
      <c r="JGC2" s="41"/>
      <c r="JGD2" s="41"/>
      <c r="JGE2" s="41"/>
      <c r="JGF2" s="41"/>
      <c r="JGG2" s="41"/>
      <c r="JGH2" s="41"/>
      <c r="JGI2" s="41"/>
      <c r="JGJ2" s="41"/>
      <c r="JGK2" s="41"/>
      <c r="JGL2" s="41"/>
      <c r="JGM2" s="41"/>
      <c r="JGN2" s="41"/>
      <c r="JGO2" s="41"/>
      <c r="JGP2" s="41"/>
      <c r="JGQ2" s="41"/>
      <c r="JGR2" s="41"/>
      <c r="JGS2" s="41"/>
      <c r="JGT2" s="41"/>
      <c r="JGU2" s="41"/>
      <c r="JGV2" s="41"/>
      <c r="JGW2" s="41"/>
      <c r="JGX2" s="41"/>
      <c r="JGY2" s="41"/>
      <c r="JGZ2" s="41"/>
      <c r="JHA2" s="41"/>
      <c r="JHB2" s="41"/>
      <c r="JHC2" s="41"/>
      <c r="JHD2" s="41"/>
      <c r="JHE2" s="41"/>
      <c r="JHF2" s="41"/>
      <c r="JHG2" s="41"/>
      <c r="JHH2" s="41"/>
      <c r="JHI2" s="41"/>
      <c r="JHJ2" s="41"/>
      <c r="JHK2" s="41"/>
      <c r="JHL2" s="41"/>
      <c r="JHM2" s="41"/>
      <c r="JHN2" s="41"/>
      <c r="JHO2" s="41"/>
      <c r="JHP2" s="41"/>
      <c r="JHQ2" s="41"/>
      <c r="JHR2" s="41"/>
      <c r="JHS2" s="41"/>
      <c r="JHT2" s="41"/>
      <c r="JHU2" s="41"/>
      <c r="JHV2" s="41"/>
      <c r="JHW2" s="41"/>
      <c r="JHX2" s="41"/>
      <c r="JHY2" s="41"/>
      <c r="JHZ2" s="41"/>
      <c r="JIA2" s="41"/>
      <c r="JIB2" s="41"/>
      <c r="JIC2" s="41"/>
      <c r="JID2" s="41"/>
      <c r="JIE2" s="41"/>
      <c r="JIF2" s="41"/>
      <c r="JIG2" s="41"/>
      <c r="JIH2" s="41"/>
      <c r="JII2" s="41"/>
      <c r="JIJ2" s="41"/>
      <c r="JIK2" s="41"/>
      <c r="JIL2" s="41"/>
      <c r="JIM2" s="41"/>
      <c r="JIN2" s="41"/>
      <c r="JIO2" s="41"/>
      <c r="JIP2" s="41"/>
      <c r="JIQ2" s="41"/>
      <c r="JIR2" s="41"/>
      <c r="JIS2" s="41"/>
      <c r="JIT2" s="41"/>
      <c r="JIU2" s="41"/>
      <c r="JIV2" s="41"/>
      <c r="JIW2" s="41"/>
      <c r="JIX2" s="41"/>
      <c r="JIY2" s="41"/>
      <c r="JIZ2" s="41"/>
      <c r="JJA2" s="41"/>
      <c r="JJB2" s="41"/>
      <c r="JJC2" s="41"/>
      <c r="JJD2" s="41"/>
      <c r="JJE2" s="41"/>
      <c r="JJF2" s="41"/>
      <c r="JJG2" s="41"/>
      <c r="JJH2" s="41"/>
      <c r="JJI2" s="41"/>
      <c r="JJJ2" s="41"/>
      <c r="JJK2" s="41"/>
      <c r="JJL2" s="41"/>
      <c r="JJM2" s="41"/>
      <c r="JJN2" s="41"/>
      <c r="JJO2" s="41"/>
      <c r="JJP2" s="41"/>
      <c r="JJQ2" s="41"/>
      <c r="JJR2" s="41"/>
      <c r="JJS2" s="41"/>
      <c r="JJT2" s="41"/>
      <c r="JJU2" s="41"/>
      <c r="JJV2" s="41"/>
      <c r="JJW2" s="41"/>
      <c r="JJX2" s="41"/>
      <c r="JJY2" s="41"/>
      <c r="JJZ2" s="41"/>
      <c r="JKA2" s="41"/>
      <c r="JKB2" s="41"/>
      <c r="JKC2" s="41"/>
      <c r="JKD2" s="41"/>
      <c r="JKE2" s="41"/>
      <c r="JKF2" s="41"/>
      <c r="JKG2" s="41"/>
      <c r="JKH2" s="41"/>
      <c r="JKI2" s="41"/>
      <c r="JKJ2" s="41"/>
      <c r="JKK2" s="41"/>
      <c r="JKL2" s="41"/>
      <c r="JKM2" s="41"/>
      <c r="JKN2" s="41"/>
      <c r="JKO2" s="41"/>
      <c r="JKP2" s="41"/>
      <c r="JKQ2" s="41"/>
      <c r="JKR2" s="41"/>
      <c r="JKS2" s="41"/>
      <c r="JKT2" s="41"/>
      <c r="JKU2" s="41"/>
      <c r="JKV2" s="41"/>
      <c r="JKW2" s="41"/>
      <c r="JKX2" s="41"/>
      <c r="JKY2" s="41"/>
      <c r="JKZ2" s="41"/>
      <c r="JLA2" s="41"/>
      <c r="JLB2" s="41"/>
      <c r="JLC2" s="41"/>
      <c r="JLD2" s="41"/>
      <c r="JLE2" s="41"/>
      <c r="JLF2" s="41"/>
      <c r="JLG2" s="41"/>
      <c r="JLH2" s="41"/>
      <c r="JLI2" s="41"/>
      <c r="JLJ2" s="41"/>
      <c r="JLK2" s="41"/>
      <c r="JLL2" s="41"/>
      <c r="JLM2" s="41"/>
      <c r="JLN2" s="41"/>
      <c r="JLO2" s="41"/>
      <c r="JLP2" s="41"/>
      <c r="JLQ2" s="41"/>
      <c r="JLR2" s="41"/>
      <c r="JLS2" s="41"/>
      <c r="JLT2" s="41"/>
      <c r="JLU2" s="41"/>
      <c r="JLV2" s="41"/>
      <c r="JLW2" s="41"/>
      <c r="JLX2" s="41"/>
      <c r="JLY2" s="41"/>
      <c r="JLZ2" s="41"/>
      <c r="JMA2" s="41"/>
      <c r="JMB2" s="41"/>
      <c r="JMC2" s="41"/>
      <c r="JMD2" s="41"/>
      <c r="JME2" s="41"/>
      <c r="JMF2" s="41"/>
      <c r="JMG2" s="41"/>
      <c r="JMH2" s="41"/>
      <c r="JMI2" s="41"/>
      <c r="JMJ2" s="41"/>
      <c r="JMK2" s="41"/>
      <c r="JML2" s="41"/>
      <c r="JMM2" s="41"/>
      <c r="JMN2" s="41"/>
      <c r="JMO2" s="41"/>
      <c r="JMP2" s="41"/>
      <c r="JMQ2" s="41"/>
      <c r="JMR2" s="41"/>
      <c r="JMS2" s="41"/>
      <c r="JMT2" s="41"/>
      <c r="JMU2" s="41"/>
      <c r="JMV2" s="41"/>
      <c r="JMW2" s="41"/>
      <c r="JMX2" s="41"/>
      <c r="JMY2" s="41"/>
      <c r="JMZ2" s="41"/>
      <c r="JNA2" s="41"/>
      <c r="JNB2" s="41"/>
      <c r="JNC2" s="41"/>
      <c r="JND2" s="41"/>
      <c r="JNE2" s="41"/>
      <c r="JNF2" s="41"/>
      <c r="JNG2" s="41"/>
      <c r="JNH2" s="41"/>
      <c r="JNI2" s="41"/>
      <c r="JNJ2" s="41"/>
      <c r="JNK2" s="41"/>
      <c r="JNL2" s="41"/>
      <c r="JNM2" s="41"/>
      <c r="JNN2" s="41"/>
      <c r="JNO2" s="41"/>
      <c r="JNP2" s="41"/>
      <c r="JNQ2" s="41"/>
      <c r="JNR2" s="41"/>
      <c r="JNS2" s="41"/>
      <c r="JNT2" s="41"/>
      <c r="JNU2" s="41"/>
      <c r="JNV2" s="41"/>
      <c r="JNW2" s="41"/>
      <c r="JNX2" s="41"/>
      <c r="JNY2" s="41"/>
      <c r="JNZ2" s="41"/>
      <c r="JOA2" s="41"/>
      <c r="JOB2" s="41"/>
      <c r="JOC2" s="41"/>
      <c r="JOD2" s="41"/>
      <c r="JOE2" s="41"/>
      <c r="JOF2" s="41"/>
      <c r="JOG2" s="41"/>
      <c r="JOH2" s="41"/>
      <c r="JOI2" s="41"/>
      <c r="JOJ2" s="41"/>
      <c r="JOK2" s="41"/>
      <c r="JOL2" s="41"/>
      <c r="JOM2" s="41"/>
      <c r="JON2" s="41"/>
      <c r="JOO2" s="41"/>
      <c r="JOP2" s="41"/>
      <c r="JOQ2" s="41"/>
      <c r="JOR2" s="41"/>
      <c r="JOS2" s="41"/>
      <c r="JOT2" s="41"/>
      <c r="JOU2" s="41"/>
      <c r="JOV2" s="41"/>
      <c r="JOW2" s="41"/>
      <c r="JOX2" s="41"/>
      <c r="JOY2" s="41"/>
      <c r="JOZ2" s="41"/>
      <c r="JPA2" s="41"/>
      <c r="JPB2" s="41"/>
      <c r="JPC2" s="41"/>
      <c r="JPD2" s="41"/>
      <c r="JPE2" s="41"/>
      <c r="JPF2" s="41"/>
      <c r="JPG2" s="41"/>
      <c r="JPH2" s="41"/>
      <c r="JPI2" s="41"/>
      <c r="JPJ2" s="41"/>
      <c r="JPK2" s="41"/>
      <c r="JPL2" s="41"/>
      <c r="JPM2" s="41"/>
      <c r="JPN2" s="41"/>
      <c r="JPO2" s="41"/>
      <c r="JPP2" s="41"/>
      <c r="JPQ2" s="41"/>
      <c r="JPR2" s="41"/>
      <c r="JPS2" s="41"/>
      <c r="JPT2" s="41"/>
      <c r="JPU2" s="41"/>
      <c r="JPV2" s="41"/>
      <c r="JPW2" s="41"/>
      <c r="JPX2" s="41"/>
      <c r="JPY2" s="41"/>
      <c r="JPZ2" s="41"/>
      <c r="JQA2" s="41"/>
      <c r="JQB2" s="41"/>
      <c r="JQC2" s="41"/>
      <c r="JQD2" s="41"/>
      <c r="JQE2" s="41"/>
      <c r="JQF2" s="41"/>
      <c r="JQG2" s="41"/>
      <c r="JQH2" s="41"/>
      <c r="JQI2" s="41"/>
      <c r="JQJ2" s="41"/>
      <c r="JQK2" s="41"/>
      <c r="JQL2" s="41"/>
      <c r="JQM2" s="41"/>
      <c r="JQN2" s="41"/>
      <c r="JQO2" s="41"/>
      <c r="JQP2" s="41"/>
      <c r="JQQ2" s="41"/>
      <c r="JQR2" s="41"/>
      <c r="JQS2" s="41"/>
      <c r="JQT2" s="41"/>
      <c r="JQU2" s="41"/>
      <c r="JQV2" s="41"/>
      <c r="JQW2" s="41"/>
      <c r="JQX2" s="41"/>
      <c r="JQY2" s="41"/>
      <c r="JQZ2" s="41"/>
      <c r="JRA2" s="41"/>
      <c r="JRB2" s="41"/>
      <c r="JRC2" s="41"/>
      <c r="JRD2" s="41"/>
      <c r="JRE2" s="41"/>
      <c r="JRF2" s="41"/>
      <c r="JRG2" s="41"/>
      <c r="JRH2" s="41"/>
      <c r="JRI2" s="41"/>
      <c r="JRJ2" s="41"/>
      <c r="JRK2" s="41"/>
      <c r="JRL2" s="41"/>
      <c r="JRM2" s="41"/>
      <c r="JRN2" s="41"/>
      <c r="JRO2" s="41"/>
      <c r="JRP2" s="41"/>
      <c r="JRQ2" s="41"/>
      <c r="JRR2" s="41"/>
      <c r="JRS2" s="41"/>
      <c r="JRT2" s="41"/>
      <c r="JRU2" s="41"/>
      <c r="JRV2" s="41"/>
      <c r="JRW2" s="41"/>
      <c r="JRX2" s="41"/>
      <c r="JRY2" s="41"/>
      <c r="JRZ2" s="41"/>
      <c r="JSA2" s="41"/>
      <c r="JSB2" s="41"/>
      <c r="JSC2" s="41"/>
      <c r="JSD2" s="41"/>
      <c r="JSE2" s="41"/>
      <c r="JSF2" s="41"/>
      <c r="JSG2" s="41"/>
      <c r="JSH2" s="41"/>
      <c r="JSI2" s="41"/>
      <c r="JSJ2" s="41"/>
      <c r="JSK2" s="41"/>
      <c r="JSL2" s="41"/>
      <c r="JSM2" s="41"/>
      <c r="JSN2" s="41"/>
      <c r="JSO2" s="41"/>
      <c r="JSP2" s="41"/>
      <c r="JSQ2" s="41"/>
      <c r="JSR2" s="41"/>
      <c r="JSS2" s="41"/>
      <c r="JST2" s="41"/>
      <c r="JSU2" s="41"/>
      <c r="JSV2" s="41"/>
      <c r="JSW2" s="41"/>
      <c r="JSX2" s="41"/>
      <c r="JSY2" s="41"/>
      <c r="JSZ2" s="41"/>
      <c r="JTA2" s="41"/>
      <c r="JTB2" s="41"/>
      <c r="JTC2" s="41"/>
      <c r="JTD2" s="41"/>
      <c r="JTE2" s="41"/>
      <c r="JTF2" s="41"/>
      <c r="JTG2" s="41"/>
      <c r="JTH2" s="41"/>
      <c r="JTI2" s="41"/>
      <c r="JTJ2" s="41"/>
      <c r="JTK2" s="41"/>
      <c r="JTL2" s="41"/>
      <c r="JTM2" s="41"/>
      <c r="JTN2" s="41"/>
      <c r="JTO2" s="41"/>
      <c r="JTP2" s="41"/>
      <c r="JTQ2" s="41"/>
      <c r="JTR2" s="41"/>
      <c r="JTS2" s="41"/>
      <c r="JTT2" s="41"/>
      <c r="JTU2" s="41"/>
      <c r="JTV2" s="41"/>
      <c r="JTW2" s="41"/>
      <c r="JTX2" s="41"/>
      <c r="JTY2" s="41"/>
      <c r="JTZ2" s="41"/>
      <c r="JUA2" s="41"/>
      <c r="JUB2" s="41"/>
      <c r="JUC2" s="41"/>
      <c r="JUD2" s="41"/>
      <c r="JUE2" s="41"/>
      <c r="JUF2" s="41"/>
      <c r="JUG2" s="41"/>
      <c r="JUH2" s="41"/>
      <c r="JUI2" s="41"/>
      <c r="JUJ2" s="41"/>
      <c r="JUK2" s="41"/>
      <c r="JUL2" s="41"/>
      <c r="JUM2" s="41"/>
      <c r="JUN2" s="41"/>
      <c r="JUO2" s="41"/>
      <c r="JUP2" s="41"/>
      <c r="JUQ2" s="41"/>
      <c r="JUR2" s="41"/>
      <c r="JUS2" s="41"/>
      <c r="JUT2" s="41"/>
      <c r="JUU2" s="41"/>
      <c r="JUV2" s="41"/>
      <c r="JUW2" s="41"/>
      <c r="JUX2" s="41"/>
      <c r="JUY2" s="41"/>
      <c r="JUZ2" s="41"/>
      <c r="JVA2" s="41"/>
      <c r="JVB2" s="41"/>
      <c r="JVC2" s="41"/>
      <c r="JVD2" s="41"/>
      <c r="JVE2" s="41"/>
      <c r="JVF2" s="41"/>
      <c r="JVG2" s="41"/>
      <c r="JVH2" s="41"/>
      <c r="JVI2" s="41"/>
      <c r="JVJ2" s="41"/>
      <c r="JVK2" s="41"/>
      <c r="JVL2" s="41"/>
      <c r="JVM2" s="41"/>
      <c r="JVN2" s="41"/>
      <c r="JVO2" s="41"/>
      <c r="JVP2" s="41"/>
      <c r="JVQ2" s="41"/>
      <c r="JVR2" s="41"/>
      <c r="JVS2" s="41"/>
      <c r="JVT2" s="41"/>
      <c r="JVU2" s="41"/>
      <c r="JVV2" s="41"/>
      <c r="JVW2" s="41"/>
      <c r="JVX2" s="41"/>
      <c r="JVY2" s="41"/>
      <c r="JVZ2" s="41"/>
      <c r="JWA2" s="41"/>
      <c r="JWB2" s="41"/>
      <c r="JWC2" s="41"/>
      <c r="JWD2" s="41"/>
      <c r="JWE2" s="41"/>
      <c r="JWF2" s="41"/>
      <c r="JWG2" s="41"/>
      <c r="JWH2" s="41"/>
      <c r="JWI2" s="41"/>
      <c r="JWJ2" s="41"/>
      <c r="JWK2" s="41"/>
      <c r="JWL2" s="41"/>
      <c r="JWM2" s="41"/>
      <c r="JWN2" s="41"/>
      <c r="JWO2" s="41"/>
      <c r="JWP2" s="41"/>
      <c r="JWQ2" s="41"/>
      <c r="JWR2" s="41"/>
      <c r="JWS2" s="41"/>
      <c r="JWT2" s="41"/>
      <c r="JWU2" s="41"/>
      <c r="JWV2" s="41"/>
      <c r="JWW2" s="41"/>
      <c r="JWX2" s="41"/>
      <c r="JWY2" s="41"/>
      <c r="JWZ2" s="41"/>
      <c r="JXA2" s="41"/>
      <c r="JXB2" s="41"/>
      <c r="JXC2" s="41"/>
      <c r="JXD2" s="41"/>
      <c r="JXE2" s="41"/>
      <c r="JXF2" s="41"/>
      <c r="JXG2" s="41"/>
      <c r="JXH2" s="41"/>
      <c r="JXI2" s="41"/>
      <c r="JXJ2" s="41"/>
      <c r="JXK2" s="41"/>
      <c r="JXL2" s="41"/>
      <c r="JXM2" s="41"/>
      <c r="JXN2" s="41"/>
      <c r="JXO2" s="41"/>
      <c r="JXP2" s="41"/>
      <c r="JXQ2" s="41"/>
      <c r="JXR2" s="41"/>
      <c r="JXS2" s="41"/>
      <c r="JXT2" s="41"/>
      <c r="JXU2" s="41"/>
      <c r="JXV2" s="41"/>
      <c r="JXW2" s="41"/>
      <c r="JXX2" s="41"/>
      <c r="JXY2" s="41"/>
      <c r="JXZ2" s="41"/>
      <c r="JYA2" s="41"/>
      <c r="JYB2" s="41"/>
      <c r="JYC2" s="41"/>
      <c r="JYD2" s="41"/>
      <c r="JYE2" s="41"/>
      <c r="JYF2" s="41"/>
      <c r="JYG2" s="41"/>
      <c r="JYH2" s="41"/>
      <c r="JYI2" s="41"/>
      <c r="JYJ2" s="41"/>
      <c r="JYK2" s="41"/>
      <c r="JYL2" s="41"/>
      <c r="JYM2" s="41"/>
      <c r="JYN2" s="41"/>
      <c r="JYO2" s="41"/>
      <c r="JYP2" s="41"/>
      <c r="JYQ2" s="41"/>
      <c r="JYR2" s="41"/>
      <c r="JYS2" s="41"/>
      <c r="JYT2" s="41"/>
      <c r="JYU2" s="41"/>
      <c r="JYV2" s="41"/>
      <c r="JYW2" s="41"/>
      <c r="JYX2" s="41"/>
      <c r="JYY2" s="41"/>
      <c r="JYZ2" s="41"/>
      <c r="JZA2" s="41"/>
      <c r="JZB2" s="41"/>
      <c r="JZC2" s="41"/>
      <c r="JZD2" s="41"/>
      <c r="JZE2" s="41"/>
      <c r="JZF2" s="41"/>
      <c r="JZG2" s="41"/>
      <c r="JZH2" s="41"/>
      <c r="JZI2" s="41"/>
      <c r="JZJ2" s="41"/>
      <c r="JZK2" s="41"/>
      <c r="JZL2" s="41"/>
      <c r="JZM2" s="41"/>
      <c r="JZN2" s="41"/>
      <c r="JZO2" s="41"/>
      <c r="JZP2" s="41"/>
      <c r="JZQ2" s="41"/>
      <c r="JZR2" s="41"/>
      <c r="JZS2" s="41"/>
      <c r="JZT2" s="41"/>
      <c r="JZU2" s="41"/>
      <c r="JZV2" s="41"/>
      <c r="JZW2" s="41"/>
      <c r="JZX2" s="41"/>
      <c r="JZY2" s="41"/>
      <c r="JZZ2" s="41"/>
      <c r="KAA2" s="41"/>
      <c r="KAB2" s="41"/>
      <c r="KAC2" s="41"/>
      <c r="KAD2" s="41"/>
      <c r="KAE2" s="41"/>
      <c r="KAF2" s="41"/>
      <c r="KAG2" s="41"/>
      <c r="KAH2" s="41"/>
      <c r="KAI2" s="41"/>
      <c r="KAJ2" s="41"/>
      <c r="KAK2" s="41"/>
      <c r="KAL2" s="41"/>
      <c r="KAM2" s="41"/>
      <c r="KAN2" s="41"/>
      <c r="KAO2" s="41"/>
      <c r="KAP2" s="41"/>
      <c r="KAQ2" s="41"/>
      <c r="KAR2" s="41"/>
      <c r="KAS2" s="41"/>
      <c r="KAT2" s="41"/>
      <c r="KAU2" s="41"/>
      <c r="KAV2" s="41"/>
      <c r="KAW2" s="41"/>
      <c r="KAX2" s="41"/>
      <c r="KAY2" s="41"/>
      <c r="KAZ2" s="41"/>
      <c r="KBA2" s="41"/>
      <c r="KBB2" s="41"/>
      <c r="KBC2" s="41"/>
      <c r="KBD2" s="41"/>
      <c r="KBE2" s="41"/>
      <c r="KBF2" s="41"/>
      <c r="KBG2" s="41"/>
      <c r="KBH2" s="41"/>
      <c r="KBI2" s="41"/>
      <c r="KBJ2" s="41"/>
      <c r="KBK2" s="41"/>
      <c r="KBL2" s="41"/>
      <c r="KBM2" s="41"/>
      <c r="KBN2" s="41"/>
      <c r="KBO2" s="41"/>
      <c r="KBP2" s="41"/>
      <c r="KBQ2" s="41"/>
      <c r="KBR2" s="41"/>
      <c r="KBS2" s="41"/>
      <c r="KBT2" s="41"/>
      <c r="KBU2" s="41"/>
      <c r="KBV2" s="41"/>
      <c r="KBW2" s="41"/>
      <c r="KBX2" s="41"/>
      <c r="KBY2" s="41"/>
      <c r="KBZ2" s="41"/>
      <c r="KCA2" s="41"/>
      <c r="KCB2" s="41"/>
      <c r="KCC2" s="41"/>
      <c r="KCD2" s="41"/>
      <c r="KCE2" s="41"/>
      <c r="KCF2" s="41"/>
      <c r="KCG2" s="41"/>
      <c r="KCH2" s="41"/>
      <c r="KCI2" s="41"/>
      <c r="KCJ2" s="41"/>
      <c r="KCK2" s="41"/>
      <c r="KCL2" s="41"/>
      <c r="KCM2" s="41"/>
      <c r="KCN2" s="41"/>
      <c r="KCO2" s="41"/>
      <c r="KCP2" s="41"/>
      <c r="KCQ2" s="41"/>
      <c r="KCR2" s="41"/>
      <c r="KCS2" s="41"/>
      <c r="KCT2" s="41"/>
      <c r="KCU2" s="41"/>
      <c r="KCV2" s="41"/>
      <c r="KCW2" s="41"/>
      <c r="KCX2" s="41"/>
      <c r="KCY2" s="41"/>
      <c r="KCZ2" s="41"/>
      <c r="KDA2" s="41"/>
      <c r="KDB2" s="41"/>
      <c r="KDC2" s="41"/>
      <c r="KDD2" s="41"/>
      <c r="KDE2" s="41"/>
      <c r="KDF2" s="41"/>
      <c r="KDG2" s="41"/>
      <c r="KDH2" s="41"/>
      <c r="KDI2" s="41"/>
      <c r="KDJ2" s="41"/>
      <c r="KDK2" s="41"/>
      <c r="KDL2" s="41"/>
      <c r="KDM2" s="41"/>
      <c r="KDN2" s="41"/>
      <c r="KDO2" s="41"/>
      <c r="KDP2" s="41"/>
      <c r="KDQ2" s="41"/>
      <c r="KDR2" s="41"/>
      <c r="KDS2" s="41"/>
      <c r="KDT2" s="41"/>
      <c r="KDU2" s="41"/>
      <c r="KDV2" s="41"/>
      <c r="KDW2" s="41"/>
      <c r="KDX2" s="41"/>
      <c r="KDY2" s="41"/>
      <c r="KDZ2" s="41"/>
      <c r="KEA2" s="41"/>
      <c r="KEB2" s="41"/>
      <c r="KEC2" s="41"/>
      <c r="KED2" s="41"/>
      <c r="KEE2" s="41"/>
      <c r="KEF2" s="41"/>
      <c r="KEG2" s="41"/>
      <c r="KEH2" s="41"/>
      <c r="KEI2" s="41"/>
      <c r="KEJ2" s="41"/>
      <c r="KEK2" s="41"/>
      <c r="KEL2" s="41"/>
      <c r="KEM2" s="41"/>
      <c r="KEN2" s="41"/>
      <c r="KEO2" s="41"/>
      <c r="KEP2" s="41"/>
      <c r="KEQ2" s="41"/>
      <c r="KER2" s="41"/>
      <c r="KES2" s="41"/>
      <c r="KET2" s="41"/>
      <c r="KEU2" s="41"/>
      <c r="KEV2" s="41"/>
      <c r="KEW2" s="41"/>
      <c r="KEX2" s="41"/>
      <c r="KEY2" s="41"/>
      <c r="KEZ2" s="41"/>
      <c r="KFA2" s="41"/>
      <c r="KFB2" s="41"/>
      <c r="KFC2" s="41"/>
      <c r="KFD2" s="41"/>
      <c r="KFE2" s="41"/>
      <c r="KFF2" s="41"/>
      <c r="KFG2" s="41"/>
      <c r="KFH2" s="41"/>
      <c r="KFI2" s="41"/>
      <c r="KFJ2" s="41"/>
      <c r="KFK2" s="41"/>
      <c r="KFL2" s="41"/>
      <c r="KFM2" s="41"/>
      <c r="KFN2" s="41"/>
      <c r="KFO2" s="41"/>
      <c r="KFP2" s="41"/>
      <c r="KFQ2" s="41"/>
      <c r="KFR2" s="41"/>
      <c r="KFS2" s="41"/>
      <c r="KFT2" s="41"/>
      <c r="KFU2" s="41"/>
      <c r="KFV2" s="41"/>
      <c r="KFW2" s="41"/>
      <c r="KFX2" s="41"/>
      <c r="KFY2" s="41"/>
      <c r="KFZ2" s="41"/>
      <c r="KGA2" s="41"/>
      <c r="KGB2" s="41"/>
      <c r="KGC2" s="41"/>
      <c r="KGD2" s="41"/>
      <c r="KGE2" s="41"/>
      <c r="KGF2" s="41"/>
      <c r="KGG2" s="41"/>
      <c r="KGH2" s="41"/>
      <c r="KGI2" s="41"/>
      <c r="KGJ2" s="41"/>
      <c r="KGK2" s="41"/>
      <c r="KGL2" s="41"/>
      <c r="KGM2" s="41"/>
      <c r="KGN2" s="41"/>
      <c r="KGO2" s="41"/>
      <c r="KGP2" s="41"/>
      <c r="KGQ2" s="41"/>
      <c r="KGR2" s="41"/>
      <c r="KGS2" s="41"/>
      <c r="KGT2" s="41"/>
      <c r="KGU2" s="41"/>
      <c r="KGV2" s="41"/>
      <c r="KGW2" s="41"/>
      <c r="KGX2" s="41"/>
      <c r="KGY2" s="41"/>
      <c r="KGZ2" s="41"/>
      <c r="KHA2" s="41"/>
      <c r="KHB2" s="41"/>
      <c r="KHC2" s="41"/>
      <c r="KHD2" s="41"/>
      <c r="KHE2" s="41"/>
      <c r="KHF2" s="41"/>
      <c r="KHG2" s="41"/>
      <c r="KHH2" s="41"/>
      <c r="KHI2" s="41"/>
      <c r="KHJ2" s="41"/>
      <c r="KHK2" s="41"/>
      <c r="KHL2" s="41"/>
      <c r="KHM2" s="41"/>
      <c r="KHN2" s="41"/>
      <c r="KHO2" s="41"/>
      <c r="KHP2" s="41"/>
      <c r="KHQ2" s="41"/>
      <c r="KHR2" s="41"/>
      <c r="KHS2" s="41"/>
      <c r="KHT2" s="41"/>
      <c r="KHU2" s="41"/>
      <c r="KHV2" s="41"/>
      <c r="KHW2" s="41"/>
      <c r="KHX2" s="41"/>
      <c r="KHY2" s="41"/>
      <c r="KHZ2" s="41"/>
      <c r="KIA2" s="41"/>
      <c r="KIB2" s="41"/>
      <c r="KIC2" s="41"/>
      <c r="KID2" s="41"/>
      <c r="KIE2" s="41"/>
      <c r="KIF2" s="41"/>
      <c r="KIG2" s="41"/>
      <c r="KIH2" s="41"/>
      <c r="KII2" s="41"/>
      <c r="KIJ2" s="41"/>
      <c r="KIK2" s="41"/>
      <c r="KIL2" s="41"/>
      <c r="KIM2" s="41"/>
      <c r="KIN2" s="41"/>
      <c r="KIO2" s="41"/>
      <c r="KIP2" s="41"/>
      <c r="KIQ2" s="41"/>
      <c r="KIR2" s="41"/>
      <c r="KIS2" s="41"/>
      <c r="KIT2" s="41"/>
      <c r="KIU2" s="41"/>
      <c r="KIV2" s="41"/>
      <c r="KIW2" s="41"/>
      <c r="KIX2" s="41"/>
      <c r="KIY2" s="41"/>
      <c r="KIZ2" s="41"/>
      <c r="KJA2" s="41"/>
      <c r="KJB2" s="41"/>
      <c r="KJC2" s="41"/>
      <c r="KJD2" s="41"/>
      <c r="KJE2" s="41"/>
      <c r="KJF2" s="41"/>
      <c r="KJG2" s="41"/>
      <c r="KJH2" s="41"/>
      <c r="KJI2" s="41"/>
      <c r="KJJ2" s="41"/>
      <c r="KJK2" s="41"/>
      <c r="KJL2" s="41"/>
      <c r="KJM2" s="41"/>
      <c r="KJN2" s="41"/>
      <c r="KJO2" s="41"/>
      <c r="KJP2" s="41"/>
      <c r="KJQ2" s="41"/>
      <c r="KJR2" s="41"/>
      <c r="KJS2" s="41"/>
      <c r="KJT2" s="41"/>
      <c r="KJU2" s="41"/>
      <c r="KJV2" s="41"/>
      <c r="KJW2" s="41"/>
      <c r="KJX2" s="41"/>
      <c r="KJY2" s="41"/>
      <c r="KJZ2" s="41"/>
      <c r="KKA2" s="41"/>
      <c r="KKB2" s="41"/>
      <c r="KKC2" s="41"/>
      <c r="KKD2" s="41"/>
      <c r="KKE2" s="41"/>
      <c r="KKF2" s="41"/>
      <c r="KKG2" s="41"/>
      <c r="KKH2" s="41"/>
      <c r="KKI2" s="41"/>
      <c r="KKJ2" s="41"/>
      <c r="KKK2" s="41"/>
      <c r="KKL2" s="41"/>
      <c r="KKM2" s="41"/>
      <c r="KKN2" s="41"/>
      <c r="KKO2" s="41"/>
      <c r="KKP2" s="41"/>
      <c r="KKQ2" s="41"/>
      <c r="KKR2" s="41"/>
      <c r="KKS2" s="41"/>
      <c r="KKT2" s="41"/>
      <c r="KKU2" s="41"/>
      <c r="KKV2" s="41"/>
      <c r="KKW2" s="41"/>
      <c r="KKX2" s="41"/>
      <c r="KKY2" s="41"/>
      <c r="KKZ2" s="41"/>
      <c r="KLA2" s="41"/>
      <c r="KLB2" s="41"/>
      <c r="KLC2" s="41"/>
      <c r="KLD2" s="41"/>
      <c r="KLE2" s="41"/>
      <c r="KLF2" s="41"/>
      <c r="KLG2" s="41"/>
      <c r="KLH2" s="41"/>
      <c r="KLI2" s="41"/>
      <c r="KLJ2" s="41"/>
      <c r="KLK2" s="41"/>
      <c r="KLL2" s="41"/>
      <c r="KLM2" s="41"/>
      <c r="KLN2" s="41"/>
      <c r="KLO2" s="41"/>
      <c r="KLP2" s="41"/>
      <c r="KLQ2" s="41"/>
      <c r="KLR2" s="41"/>
      <c r="KLS2" s="41"/>
      <c r="KLT2" s="41"/>
      <c r="KLU2" s="41"/>
      <c r="KLV2" s="41"/>
      <c r="KLW2" s="41"/>
      <c r="KLX2" s="41"/>
      <c r="KLY2" s="41"/>
      <c r="KLZ2" s="41"/>
      <c r="KMA2" s="41"/>
      <c r="KMB2" s="41"/>
      <c r="KMC2" s="41"/>
      <c r="KMD2" s="41"/>
      <c r="KME2" s="41"/>
      <c r="KMF2" s="41"/>
      <c r="KMG2" s="41"/>
      <c r="KMH2" s="41"/>
      <c r="KMI2" s="41"/>
      <c r="KMJ2" s="41"/>
      <c r="KMK2" s="41"/>
      <c r="KML2" s="41"/>
      <c r="KMM2" s="41"/>
      <c r="KMN2" s="41"/>
      <c r="KMO2" s="41"/>
      <c r="KMP2" s="41"/>
      <c r="KMQ2" s="41"/>
      <c r="KMR2" s="41"/>
      <c r="KMS2" s="41"/>
      <c r="KMT2" s="41"/>
      <c r="KMU2" s="41"/>
      <c r="KMV2" s="41"/>
      <c r="KMW2" s="41"/>
      <c r="KMX2" s="41"/>
      <c r="KMY2" s="41"/>
      <c r="KMZ2" s="41"/>
      <c r="KNA2" s="41"/>
      <c r="KNB2" s="41"/>
      <c r="KNC2" s="41"/>
      <c r="KND2" s="41"/>
      <c r="KNE2" s="41"/>
      <c r="KNF2" s="41"/>
      <c r="KNG2" s="41"/>
      <c r="KNH2" s="41"/>
      <c r="KNI2" s="41"/>
      <c r="KNJ2" s="41"/>
      <c r="KNK2" s="41"/>
      <c r="KNL2" s="41"/>
      <c r="KNM2" s="41"/>
      <c r="KNN2" s="41"/>
      <c r="KNO2" s="41"/>
      <c r="KNP2" s="41"/>
      <c r="KNQ2" s="41"/>
      <c r="KNR2" s="41"/>
      <c r="KNS2" s="41"/>
      <c r="KNT2" s="41"/>
      <c r="KNU2" s="41"/>
      <c r="KNV2" s="41"/>
      <c r="KNW2" s="41"/>
      <c r="KNX2" s="41"/>
      <c r="KNY2" s="41"/>
      <c r="KNZ2" s="41"/>
      <c r="KOA2" s="41"/>
      <c r="KOB2" s="41"/>
      <c r="KOC2" s="41"/>
      <c r="KOD2" s="41"/>
      <c r="KOE2" s="41"/>
      <c r="KOF2" s="41"/>
      <c r="KOG2" s="41"/>
      <c r="KOH2" s="41"/>
      <c r="KOI2" s="41"/>
      <c r="KOJ2" s="41"/>
      <c r="KOK2" s="41"/>
      <c r="KOL2" s="41"/>
      <c r="KOM2" s="41"/>
      <c r="KON2" s="41"/>
      <c r="KOO2" s="41"/>
      <c r="KOP2" s="41"/>
      <c r="KOQ2" s="41"/>
      <c r="KOR2" s="41"/>
      <c r="KOS2" s="41"/>
      <c r="KOT2" s="41"/>
      <c r="KOU2" s="41"/>
      <c r="KOV2" s="41"/>
      <c r="KOW2" s="41"/>
      <c r="KOX2" s="41"/>
      <c r="KOY2" s="41"/>
      <c r="KOZ2" s="41"/>
      <c r="KPA2" s="41"/>
      <c r="KPB2" s="41"/>
      <c r="KPC2" s="41"/>
      <c r="KPD2" s="41"/>
      <c r="KPE2" s="41"/>
      <c r="KPF2" s="41"/>
      <c r="KPG2" s="41"/>
      <c r="KPH2" s="41"/>
      <c r="KPI2" s="41"/>
      <c r="KPJ2" s="41"/>
      <c r="KPK2" s="41"/>
      <c r="KPL2" s="41"/>
      <c r="KPM2" s="41"/>
      <c r="KPN2" s="41"/>
      <c r="KPO2" s="41"/>
      <c r="KPP2" s="41"/>
      <c r="KPQ2" s="41"/>
      <c r="KPR2" s="41"/>
      <c r="KPS2" s="41"/>
      <c r="KPT2" s="41"/>
      <c r="KPU2" s="41"/>
      <c r="KPV2" s="41"/>
      <c r="KPW2" s="41"/>
      <c r="KPX2" s="41"/>
      <c r="KPY2" s="41"/>
      <c r="KPZ2" s="41"/>
      <c r="KQA2" s="41"/>
      <c r="KQB2" s="41"/>
      <c r="KQC2" s="41"/>
      <c r="KQD2" s="41"/>
      <c r="KQE2" s="41"/>
      <c r="KQF2" s="41"/>
      <c r="KQG2" s="41"/>
      <c r="KQH2" s="41"/>
      <c r="KQI2" s="41"/>
      <c r="KQJ2" s="41"/>
      <c r="KQK2" s="41"/>
      <c r="KQL2" s="41"/>
      <c r="KQM2" s="41"/>
      <c r="KQN2" s="41"/>
      <c r="KQO2" s="41"/>
      <c r="KQP2" s="41"/>
      <c r="KQQ2" s="41"/>
      <c r="KQR2" s="41"/>
      <c r="KQS2" s="41"/>
      <c r="KQT2" s="41"/>
      <c r="KQU2" s="41"/>
      <c r="KQV2" s="41"/>
      <c r="KQW2" s="41"/>
      <c r="KQX2" s="41"/>
      <c r="KQY2" s="41"/>
      <c r="KQZ2" s="41"/>
      <c r="KRA2" s="41"/>
      <c r="KRB2" s="41"/>
      <c r="KRC2" s="41"/>
      <c r="KRD2" s="41"/>
      <c r="KRE2" s="41"/>
      <c r="KRF2" s="41"/>
      <c r="KRG2" s="41"/>
      <c r="KRH2" s="41"/>
      <c r="KRI2" s="41"/>
      <c r="KRJ2" s="41"/>
      <c r="KRK2" s="41"/>
      <c r="KRL2" s="41"/>
      <c r="KRM2" s="41"/>
      <c r="KRN2" s="41"/>
      <c r="KRO2" s="41"/>
      <c r="KRP2" s="41"/>
      <c r="KRQ2" s="41"/>
      <c r="KRR2" s="41"/>
      <c r="KRS2" s="41"/>
      <c r="KRT2" s="41"/>
      <c r="KRU2" s="41"/>
      <c r="KRV2" s="41"/>
      <c r="KRW2" s="41"/>
      <c r="KRX2" s="41"/>
      <c r="KRY2" s="41"/>
      <c r="KRZ2" s="41"/>
      <c r="KSA2" s="41"/>
      <c r="KSB2" s="41"/>
      <c r="KSC2" s="41"/>
      <c r="KSD2" s="41"/>
      <c r="KSE2" s="41"/>
      <c r="KSF2" s="41"/>
      <c r="KSG2" s="41"/>
      <c r="KSH2" s="41"/>
      <c r="KSI2" s="41"/>
      <c r="KSJ2" s="41"/>
      <c r="KSK2" s="41"/>
      <c r="KSL2" s="41"/>
      <c r="KSM2" s="41"/>
      <c r="KSN2" s="41"/>
      <c r="KSO2" s="41"/>
      <c r="KSP2" s="41"/>
      <c r="KSQ2" s="41"/>
      <c r="KSR2" s="41"/>
      <c r="KSS2" s="41"/>
      <c r="KST2" s="41"/>
      <c r="KSU2" s="41"/>
      <c r="KSV2" s="41"/>
      <c r="KSW2" s="41"/>
      <c r="KSX2" s="41"/>
      <c r="KSY2" s="41"/>
      <c r="KSZ2" s="41"/>
      <c r="KTA2" s="41"/>
      <c r="KTB2" s="41"/>
      <c r="KTC2" s="41"/>
      <c r="KTD2" s="41"/>
      <c r="KTE2" s="41"/>
      <c r="KTF2" s="41"/>
      <c r="KTG2" s="41"/>
      <c r="KTH2" s="41"/>
      <c r="KTI2" s="41"/>
      <c r="KTJ2" s="41"/>
      <c r="KTK2" s="41"/>
      <c r="KTL2" s="41"/>
      <c r="KTM2" s="41"/>
      <c r="KTN2" s="41"/>
      <c r="KTO2" s="41"/>
      <c r="KTP2" s="41"/>
      <c r="KTQ2" s="41"/>
      <c r="KTR2" s="41"/>
      <c r="KTS2" s="41"/>
      <c r="KTT2" s="41"/>
      <c r="KTU2" s="41"/>
      <c r="KTV2" s="41"/>
      <c r="KTW2" s="41"/>
      <c r="KTX2" s="41"/>
      <c r="KTY2" s="41"/>
      <c r="KTZ2" s="41"/>
      <c r="KUA2" s="41"/>
      <c r="KUB2" s="41"/>
      <c r="KUC2" s="41"/>
      <c r="KUD2" s="41"/>
      <c r="KUE2" s="41"/>
      <c r="KUF2" s="41"/>
      <c r="KUG2" s="41"/>
      <c r="KUH2" s="41"/>
      <c r="KUI2" s="41"/>
      <c r="KUJ2" s="41"/>
      <c r="KUK2" s="41"/>
      <c r="KUL2" s="41"/>
      <c r="KUM2" s="41"/>
      <c r="KUN2" s="41"/>
      <c r="KUO2" s="41"/>
      <c r="KUP2" s="41"/>
      <c r="KUQ2" s="41"/>
      <c r="KUR2" s="41"/>
      <c r="KUS2" s="41"/>
      <c r="KUT2" s="41"/>
      <c r="KUU2" s="41"/>
      <c r="KUV2" s="41"/>
      <c r="KUW2" s="41"/>
      <c r="KUX2" s="41"/>
      <c r="KUY2" s="41"/>
      <c r="KUZ2" s="41"/>
      <c r="KVA2" s="41"/>
      <c r="KVB2" s="41"/>
      <c r="KVC2" s="41"/>
      <c r="KVD2" s="41"/>
      <c r="KVE2" s="41"/>
      <c r="KVF2" s="41"/>
      <c r="KVG2" s="41"/>
      <c r="KVH2" s="41"/>
      <c r="KVI2" s="41"/>
      <c r="KVJ2" s="41"/>
      <c r="KVK2" s="41"/>
      <c r="KVL2" s="41"/>
      <c r="KVM2" s="41"/>
      <c r="KVN2" s="41"/>
      <c r="KVO2" s="41"/>
      <c r="KVP2" s="41"/>
      <c r="KVQ2" s="41"/>
      <c r="KVR2" s="41"/>
      <c r="KVS2" s="41"/>
      <c r="KVT2" s="41"/>
      <c r="KVU2" s="41"/>
      <c r="KVV2" s="41"/>
      <c r="KVW2" s="41"/>
      <c r="KVX2" s="41"/>
      <c r="KVY2" s="41"/>
      <c r="KVZ2" s="41"/>
      <c r="KWA2" s="41"/>
      <c r="KWB2" s="41"/>
      <c r="KWC2" s="41"/>
      <c r="KWD2" s="41"/>
      <c r="KWE2" s="41"/>
      <c r="KWF2" s="41"/>
      <c r="KWG2" s="41"/>
      <c r="KWH2" s="41"/>
      <c r="KWI2" s="41"/>
      <c r="KWJ2" s="41"/>
      <c r="KWK2" s="41"/>
      <c r="KWL2" s="41"/>
      <c r="KWM2" s="41"/>
      <c r="KWN2" s="41"/>
      <c r="KWO2" s="41"/>
      <c r="KWP2" s="41"/>
      <c r="KWQ2" s="41"/>
      <c r="KWR2" s="41"/>
      <c r="KWS2" s="41"/>
      <c r="KWT2" s="41"/>
      <c r="KWU2" s="41"/>
      <c r="KWV2" s="41"/>
      <c r="KWW2" s="41"/>
      <c r="KWX2" s="41"/>
      <c r="KWY2" s="41"/>
      <c r="KWZ2" s="41"/>
      <c r="KXA2" s="41"/>
      <c r="KXB2" s="41"/>
      <c r="KXC2" s="41"/>
      <c r="KXD2" s="41"/>
      <c r="KXE2" s="41"/>
      <c r="KXF2" s="41"/>
      <c r="KXG2" s="41"/>
      <c r="KXH2" s="41"/>
      <c r="KXI2" s="41"/>
      <c r="KXJ2" s="41"/>
      <c r="KXK2" s="41"/>
      <c r="KXL2" s="41"/>
      <c r="KXM2" s="41"/>
      <c r="KXN2" s="41"/>
      <c r="KXO2" s="41"/>
      <c r="KXP2" s="41"/>
      <c r="KXQ2" s="41"/>
      <c r="KXR2" s="41"/>
      <c r="KXS2" s="41"/>
      <c r="KXT2" s="41"/>
      <c r="KXU2" s="41"/>
      <c r="KXV2" s="41"/>
      <c r="KXW2" s="41"/>
      <c r="KXX2" s="41"/>
      <c r="KXY2" s="41"/>
      <c r="KXZ2" s="41"/>
      <c r="KYA2" s="41"/>
      <c r="KYB2" s="41"/>
      <c r="KYC2" s="41"/>
      <c r="KYD2" s="41"/>
      <c r="KYE2" s="41"/>
      <c r="KYF2" s="41"/>
      <c r="KYG2" s="41"/>
      <c r="KYH2" s="41"/>
      <c r="KYI2" s="41"/>
      <c r="KYJ2" s="41"/>
      <c r="KYK2" s="41"/>
      <c r="KYL2" s="41"/>
      <c r="KYM2" s="41"/>
      <c r="KYN2" s="41"/>
      <c r="KYO2" s="41"/>
      <c r="KYP2" s="41"/>
      <c r="KYQ2" s="41"/>
      <c r="KYR2" s="41"/>
      <c r="KYS2" s="41"/>
      <c r="KYT2" s="41"/>
      <c r="KYU2" s="41"/>
      <c r="KYV2" s="41"/>
      <c r="KYW2" s="41"/>
      <c r="KYX2" s="41"/>
      <c r="KYY2" s="41"/>
      <c r="KYZ2" s="41"/>
      <c r="KZA2" s="41"/>
      <c r="KZB2" s="41"/>
      <c r="KZC2" s="41"/>
      <c r="KZD2" s="41"/>
      <c r="KZE2" s="41"/>
      <c r="KZF2" s="41"/>
      <c r="KZG2" s="41"/>
      <c r="KZH2" s="41"/>
      <c r="KZI2" s="41"/>
      <c r="KZJ2" s="41"/>
      <c r="KZK2" s="41"/>
      <c r="KZL2" s="41"/>
      <c r="KZM2" s="41"/>
      <c r="KZN2" s="41"/>
      <c r="KZO2" s="41"/>
      <c r="KZP2" s="41"/>
      <c r="KZQ2" s="41"/>
      <c r="KZR2" s="41"/>
      <c r="KZS2" s="41"/>
      <c r="KZT2" s="41"/>
      <c r="KZU2" s="41"/>
      <c r="KZV2" s="41"/>
      <c r="KZW2" s="41"/>
      <c r="KZX2" s="41"/>
      <c r="KZY2" s="41"/>
      <c r="KZZ2" s="41"/>
      <c r="LAA2" s="41"/>
      <c r="LAB2" s="41"/>
      <c r="LAC2" s="41"/>
      <c r="LAD2" s="41"/>
      <c r="LAE2" s="41"/>
      <c r="LAF2" s="41"/>
      <c r="LAG2" s="41"/>
      <c r="LAH2" s="41"/>
      <c r="LAI2" s="41"/>
      <c r="LAJ2" s="41"/>
      <c r="LAK2" s="41"/>
      <c r="LAL2" s="41"/>
      <c r="LAM2" s="41"/>
      <c r="LAN2" s="41"/>
      <c r="LAO2" s="41"/>
      <c r="LAP2" s="41"/>
      <c r="LAQ2" s="41"/>
      <c r="LAR2" s="41"/>
      <c r="LAS2" s="41"/>
      <c r="LAT2" s="41"/>
      <c r="LAU2" s="41"/>
      <c r="LAV2" s="41"/>
      <c r="LAW2" s="41"/>
      <c r="LAX2" s="41"/>
      <c r="LAY2" s="41"/>
      <c r="LAZ2" s="41"/>
      <c r="LBA2" s="41"/>
      <c r="LBB2" s="41"/>
      <c r="LBC2" s="41"/>
      <c r="LBD2" s="41"/>
      <c r="LBE2" s="41"/>
      <c r="LBF2" s="41"/>
      <c r="LBG2" s="41"/>
      <c r="LBH2" s="41"/>
      <c r="LBI2" s="41"/>
      <c r="LBJ2" s="41"/>
      <c r="LBK2" s="41"/>
      <c r="LBL2" s="41"/>
      <c r="LBM2" s="41"/>
      <c r="LBN2" s="41"/>
      <c r="LBO2" s="41"/>
      <c r="LBP2" s="41"/>
      <c r="LBQ2" s="41"/>
      <c r="LBR2" s="41"/>
      <c r="LBS2" s="41"/>
      <c r="LBT2" s="41"/>
      <c r="LBU2" s="41"/>
      <c r="LBV2" s="41"/>
      <c r="LBW2" s="41"/>
      <c r="LBX2" s="41"/>
      <c r="LBY2" s="41"/>
      <c r="LBZ2" s="41"/>
      <c r="LCA2" s="41"/>
      <c r="LCB2" s="41"/>
      <c r="LCC2" s="41"/>
      <c r="LCD2" s="41"/>
      <c r="LCE2" s="41"/>
      <c r="LCF2" s="41"/>
      <c r="LCG2" s="41"/>
      <c r="LCH2" s="41"/>
      <c r="LCI2" s="41"/>
      <c r="LCJ2" s="41"/>
      <c r="LCK2" s="41"/>
      <c r="LCL2" s="41"/>
      <c r="LCM2" s="41"/>
      <c r="LCN2" s="41"/>
      <c r="LCO2" s="41"/>
      <c r="LCP2" s="41"/>
      <c r="LCQ2" s="41"/>
      <c r="LCR2" s="41"/>
      <c r="LCS2" s="41"/>
      <c r="LCT2" s="41"/>
      <c r="LCU2" s="41"/>
      <c r="LCV2" s="41"/>
      <c r="LCW2" s="41"/>
      <c r="LCX2" s="41"/>
      <c r="LCY2" s="41"/>
      <c r="LCZ2" s="41"/>
      <c r="LDA2" s="41"/>
      <c r="LDB2" s="41"/>
      <c r="LDC2" s="41"/>
      <c r="LDD2" s="41"/>
      <c r="LDE2" s="41"/>
      <c r="LDF2" s="41"/>
      <c r="LDG2" s="41"/>
      <c r="LDH2" s="41"/>
      <c r="LDI2" s="41"/>
      <c r="LDJ2" s="41"/>
      <c r="LDK2" s="41"/>
      <c r="LDL2" s="41"/>
      <c r="LDM2" s="41"/>
      <c r="LDN2" s="41"/>
      <c r="LDO2" s="41"/>
      <c r="LDP2" s="41"/>
      <c r="LDQ2" s="41"/>
      <c r="LDR2" s="41"/>
      <c r="LDS2" s="41"/>
      <c r="LDT2" s="41"/>
      <c r="LDU2" s="41"/>
      <c r="LDV2" s="41"/>
      <c r="LDW2" s="41"/>
      <c r="LDX2" s="41"/>
      <c r="LDY2" s="41"/>
      <c r="LDZ2" s="41"/>
      <c r="LEA2" s="41"/>
      <c r="LEB2" s="41"/>
      <c r="LEC2" s="41"/>
      <c r="LED2" s="41"/>
      <c r="LEE2" s="41"/>
      <c r="LEF2" s="41"/>
      <c r="LEG2" s="41"/>
      <c r="LEH2" s="41"/>
      <c r="LEI2" s="41"/>
      <c r="LEJ2" s="41"/>
      <c r="LEK2" s="41"/>
      <c r="LEL2" s="41"/>
      <c r="LEM2" s="41"/>
      <c r="LEN2" s="41"/>
      <c r="LEO2" s="41"/>
      <c r="LEP2" s="41"/>
      <c r="LEQ2" s="41"/>
      <c r="LER2" s="41"/>
      <c r="LES2" s="41"/>
      <c r="LET2" s="41"/>
      <c r="LEU2" s="41"/>
      <c r="LEV2" s="41"/>
      <c r="LEW2" s="41"/>
      <c r="LEX2" s="41"/>
      <c r="LEY2" s="41"/>
      <c r="LEZ2" s="41"/>
      <c r="LFA2" s="41"/>
      <c r="LFB2" s="41"/>
      <c r="LFC2" s="41"/>
      <c r="LFD2" s="41"/>
      <c r="LFE2" s="41"/>
      <c r="LFF2" s="41"/>
      <c r="LFG2" s="41"/>
      <c r="LFH2" s="41"/>
      <c r="LFI2" s="41"/>
      <c r="LFJ2" s="41"/>
      <c r="LFK2" s="41"/>
      <c r="LFL2" s="41"/>
      <c r="LFM2" s="41"/>
      <c r="LFN2" s="41"/>
      <c r="LFO2" s="41"/>
      <c r="LFP2" s="41"/>
      <c r="LFQ2" s="41"/>
      <c r="LFR2" s="41"/>
      <c r="LFS2" s="41"/>
      <c r="LFT2" s="41"/>
      <c r="LFU2" s="41"/>
      <c r="LFV2" s="41"/>
      <c r="LFW2" s="41"/>
      <c r="LFX2" s="41"/>
      <c r="LFY2" s="41"/>
      <c r="LFZ2" s="41"/>
      <c r="LGA2" s="41"/>
      <c r="LGB2" s="41"/>
      <c r="LGC2" s="41"/>
      <c r="LGD2" s="41"/>
      <c r="LGE2" s="41"/>
      <c r="LGF2" s="41"/>
      <c r="LGG2" s="41"/>
      <c r="LGH2" s="41"/>
      <c r="LGI2" s="41"/>
      <c r="LGJ2" s="41"/>
      <c r="LGK2" s="41"/>
      <c r="LGL2" s="41"/>
      <c r="LGM2" s="41"/>
      <c r="LGN2" s="41"/>
      <c r="LGO2" s="41"/>
      <c r="LGP2" s="41"/>
      <c r="LGQ2" s="41"/>
      <c r="LGR2" s="41"/>
      <c r="LGS2" s="41"/>
      <c r="LGT2" s="41"/>
      <c r="LGU2" s="41"/>
      <c r="LGV2" s="41"/>
      <c r="LGW2" s="41"/>
      <c r="LGX2" s="41"/>
      <c r="LGY2" s="41"/>
      <c r="LGZ2" s="41"/>
      <c r="LHA2" s="41"/>
      <c r="LHB2" s="41"/>
      <c r="LHC2" s="41"/>
      <c r="LHD2" s="41"/>
      <c r="LHE2" s="41"/>
      <c r="LHF2" s="41"/>
      <c r="LHG2" s="41"/>
      <c r="LHH2" s="41"/>
      <c r="LHI2" s="41"/>
      <c r="LHJ2" s="41"/>
      <c r="LHK2" s="41"/>
      <c r="LHL2" s="41"/>
      <c r="LHM2" s="41"/>
      <c r="LHN2" s="41"/>
      <c r="LHO2" s="41"/>
      <c r="LHP2" s="41"/>
      <c r="LHQ2" s="41"/>
      <c r="LHR2" s="41"/>
      <c r="LHS2" s="41"/>
      <c r="LHT2" s="41"/>
      <c r="LHU2" s="41"/>
      <c r="LHV2" s="41"/>
      <c r="LHW2" s="41"/>
      <c r="LHX2" s="41"/>
      <c r="LHY2" s="41"/>
      <c r="LHZ2" s="41"/>
      <c r="LIA2" s="41"/>
      <c r="LIB2" s="41"/>
      <c r="LIC2" s="41"/>
      <c r="LID2" s="41"/>
      <c r="LIE2" s="41"/>
      <c r="LIF2" s="41"/>
      <c r="LIG2" s="41"/>
      <c r="LIH2" s="41"/>
      <c r="LII2" s="41"/>
      <c r="LIJ2" s="41"/>
      <c r="LIK2" s="41"/>
      <c r="LIL2" s="41"/>
      <c r="LIM2" s="41"/>
      <c r="LIN2" s="41"/>
      <c r="LIO2" s="41"/>
      <c r="LIP2" s="41"/>
      <c r="LIQ2" s="41"/>
      <c r="LIR2" s="41"/>
      <c r="LIS2" s="41"/>
      <c r="LIT2" s="41"/>
      <c r="LIU2" s="41"/>
      <c r="LIV2" s="41"/>
      <c r="LIW2" s="41"/>
      <c r="LIX2" s="41"/>
      <c r="LIY2" s="41"/>
      <c r="LIZ2" s="41"/>
      <c r="LJA2" s="41"/>
      <c r="LJB2" s="41"/>
      <c r="LJC2" s="41"/>
      <c r="LJD2" s="41"/>
      <c r="LJE2" s="41"/>
      <c r="LJF2" s="41"/>
      <c r="LJG2" s="41"/>
      <c r="LJH2" s="41"/>
      <c r="LJI2" s="41"/>
      <c r="LJJ2" s="41"/>
      <c r="LJK2" s="41"/>
      <c r="LJL2" s="41"/>
      <c r="LJM2" s="41"/>
      <c r="LJN2" s="41"/>
      <c r="LJO2" s="41"/>
      <c r="LJP2" s="41"/>
      <c r="LJQ2" s="41"/>
      <c r="LJR2" s="41"/>
      <c r="LJS2" s="41"/>
      <c r="LJT2" s="41"/>
      <c r="LJU2" s="41"/>
      <c r="LJV2" s="41"/>
      <c r="LJW2" s="41"/>
      <c r="LJX2" s="41"/>
      <c r="LJY2" s="41"/>
      <c r="LJZ2" s="41"/>
      <c r="LKA2" s="41"/>
      <c r="LKB2" s="41"/>
      <c r="LKC2" s="41"/>
      <c r="LKD2" s="41"/>
      <c r="LKE2" s="41"/>
      <c r="LKF2" s="41"/>
      <c r="LKG2" s="41"/>
      <c r="LKH2" s="41"/>
      <c r="LKI2" s="41"/>
      <c r="LKJ2" s="41"/>
      <c r="LKK2" s="41"/>
      <c r="LKL2" s="41"/>
      <c r="LKM2" s="41"/>
      <c r="LKN2" s="41"/>
      <c r="LKO2" s="41"/>
      <c r="LKP2" s="41"/>
      <c r="LKQ2" s="41"/>
      <c r="LKR2" s="41"/>
      <c r="LKS2" s="41"/>
      <c r="LKT2" s="41"/>
      <c r="LKU2" s="41"/>
      <c r="LKV2" s="41"/>
      <c r="LKW2" s="41"/>
      <c r="LKX2" s="41"/>
      <c r="LKY2" s="41"/>
      <c r="LKZ2" s="41"/>
      <c r="LLA2" s="41"/>
      <c r="LLB2" s="41"/>
      <c r="LLC2" s="41"/>
      <c r="LLD2" s="41"/>
      <c r="LLE2" s="41"/>
      <c r="LLF2" s="41"/>
      <c r="LLG2" s="41"/>
      <c r="LLH2" s="41"/>
      <c r="LLI2" s="41"/>
      <c r="LLJ2" s="41"/>
      <c r="LLK2" s="41"/>
      <c r="LLL2" s="41"/>
      <c r="LLM2" s="41"/>
      <c r="LLN2" s="41"/>
      <c r="LLO2" s="41"/>
      <c r="LLP2" s="41"/>
      <c r="LLQ2" s="41"/>
      <c r="LLR2" s="41"/>
      <c r="LLS2" s="41"/>
      <c r="LLT2" s="41"/>
      <c r="LLU2" s="41"/>
      <c r="LLV2" s="41"/>
      <c r="LLW2" s="41"/>
      <c r="LLX2" s="41"/>
      <c r="LLY2" s="41"/>
      <c r="LLZ2" s="41"/>
      <c r="LMA2" s="41"/>
      <c r="LMB2" s="41"/>
      <c r="LMC2" s="41"/>
      <c r="LMD2" s="41"/>
      <c r="LME2" s="41"/>
      <c r="LMF2" s="41"/>
      <c r="LMG2" s="41"/>
      <c r="LMH2" s="41"/>
      <c r="LMI2" s="41"/>
      <c r="LMJ2" s="41"/>
      <c r="LMK2" s="41"/>
      <c r="LML2" s="41"/>
      <c r="LMM2" s="41"/>
      <c r="LMN2" s="41"/>
      <c r="LMO2" s="41"/>
      <c r="LMP2" s="41"/>
      <c r="LMQ2" s="41"/>
      <c r="LMR2" s="41"/>
      <c r="LMS2" s="41"/>
      <c r="LMT2" s="41"/>
      <c r="LMU2" s="41"/>
      <c r="LMV2" s="41"/>
      <c r="LMW2" s="41"/>
      <c r="LMX2" s="41"/>
      <c r="LMY2" s="41"/>
      <c r="LMZ2" s="41"/>
      <c r="LNA2" s="41"/>
      <c r="LNB2" s="41"/>
      <c r="LNC2" s="41"/>
      <c r="LND2" s="41"/>
      <c r="LNE2" s="41"/>
      <c r="LNF2" s="41"/>
      <c r="LNG2" s="41"/>
      <c r="LNH2" s="41"/>
      <c r="LNI2" s="41"/>
      <c r="LNJ2" s="41"/>
      <c r="LNK2" s="41"/>
      <c r="LNL2" s="41"/>
      <c r="LNM2" s="41"/>
      <c r="LNN2" s="41"/>
      <c r="LNO2" s="41"/>
      <c r="LNP2" s="41"/>
      <c r="LNQ2" s="41"/>
      <c r="LNR2" s="41"/>
      <c r="LNS2" s="41"/>
      <c r="LNT2" s="41"/>
      <c r="LNU2" s="41"/>
      <c r="LNV2" s="41"/>
      <c r="LNW2" s="41"/>
      <c r="LNX2" s="41"/>
      <c r="LNY2" s="41"/>
      <c r="LNZ2" s="41"/>
      <c r="LOA2" s="41"/>
      <c r="LOB2" s="41"/>
      <c r="LOC2" s="41"/>
      <c r="LOD2" s="41"/>
      <c r="LOE2" s="41"/>
      <c r="LOF2" s="41"/>
      <c r="LOG2" s="41"/>
      <c r="LOH2" s="41"/>
      <c r="LOI2" s="41"/>
      <c r="LOJ2" s="41"/>
      <c r="LOK2" s="41"/>
      <c r="LOL2" s="41"/>
      <c r="LOM2" s="41"/>
      <c r="LON2" s="41"/>
      <c r="LOO2" s="41"/>
      <c r="LOP2" s="41"/>
      <c r="LOQ2" s="41"/>
      <c r="LOR2" s="41"/>
      <c r="LOS2" s="41"/>
      <c r="LOT2" s="41"/>
      <c r="LOU2" s="41"/>
      <c r="LOV2" s="41"/>
      <c r="LOW2" s="41"/>
      <c r="LOX2" s="41"/>
      <c r="LOY2" s="41"/>
      <c r="LOZ2" s="41"/>
      <c r="LPA2" s="41"/>
      <c r="LPB2" s="41"/>
      <c r="LPC2" s="41"/>
      <c r="LPD2" s="41"/>
      <c r="LPE2" s="41"/>
      <c r="LPF2" s="41"/>
      <c r="LPG2" s="41"/>
      <c r="LPH2" s="41"/>
      <c r="LPI2" s="41"/>
      <c r="LPJ2" s="41"/>
      <c r="LPK2" s="41"/>
      <c r="LPL2" s="41"/>
      <c r="LPM2" s="41"/>
      <c r="LPN2" s="41"/>
      <c r="LPO2" s="41"/>
      <c r="LPP2" s="41"/>
      <c r="LPQ2" s="41"/>
      <c r="LPR2" s="41"/>
      <c r="LPS2" s="41"/>
      <c r="LPT2" s="41"/>
      <c r="LPU2" s="41"/>
      <c r="LPV2" s="41"/>
      <c r="LPW2" s="41"/>
      <c r="LPX2" s="41"/>
      <c r="LPY2" s="41"/>
      <c r="LPZ2" s="41"/>
      <c r="LQA2" s="41"/>
      <c r="LQB2" s="41"/>
      <c r="LQC2" s="41"/>
      <c r="LQD2" s="41"/>
      <c r="LQE2" s="41"/>
      <c r="LQF2" s="41"/>
      <c r="LQG2" s="41"/>
      <c r="LQH2" s="41"/>
      <c r="LQI2" s="41"/>
      <c r="LQJ2" s="41"/>
      <c r="LQK2" s="41"/>
      <c r="LQL2" s="41"/>
      <c r="LQM2" s="41"/>
      <c r="LQN2" s="41"/>
      <c r="LQO2" s="41"/>
      <c r="LQP2" s="41"/>
      <c r="LQQ2" s="41"/>
      <c r="LQR2" s="41"/>
      <c r="LQS2" s="41"/>
      <c r="LQT2" s="41"/>
      <c r="LQU2" s="41"/>
      <c r="LQV2" s="41"/>
      <c r="LQW2" s="41"/>
      <c r="LQX2" s="41"/>
      <c r="LQY2" s="41"/>
      <c r="LQZ2" s="41"/>
      <c r="LRA2" s="41"/>
      <c r="LRB2" s="41"/>
      <c r="LRC2" s="41"/>
      <c r="LRD2" s="41"/>
      <c r="LRE2" s="41"/>
      <c r="LRF2" s="41"/>
      <c r="LRG2" s="41"/>
      <c r="LRH2" s="41"/>
      <c r="LRI2" s="41"/>
      <c r="LRJ2" s="41"/>
      <c r="LRK2" s="41"/>
      <c r="LRL2" s="41"/>
      <c r="LRM2" s="41"/>
      <c r="LRN2" s="41"/>
      <c r="LRO2" s="41"/>
      <c r="LRP2" s="41"/>
      <c r="LRQ2" s="41"/>
      <c r="LRR2" s="41"/>
      <c r="LRS2" s="41"/>
      <c r="LRT2" s="41"/>
      <c r="LRU2" s="41"/>
      <c r="LRV2" s="41"/>
      <c r="LRW2" s="41"/>
      <c r="LRX2" s="41"/>
      <c r="LRY2" s="41"/>
      <c r="LRZ2" s="41"/>
      <c r="LSA2" s="41"/>
      <c r="LSB2" s="41"/>
      <c r="LSC2" s="41"/>
      <c r="LSD2" s="41"/>
      <c r="LSE2" s="41"/>
      <c r="LSF2" s="41"/>
      <c r="LSG2" s="41"/>
      <c r="LSH2" s="41"/>
      <c r="LSI2" s="41"/>
      <c r="LSJ2" s="41"/>
      <c r="LSK2" s="41"/>
      <c r="LSL2" s="41"/>
      <c r="LSM2" s="41"/>
      <c r="LSN2" s="41"/>
      <c r="LSO2" s="41"/>
      <c r="LSP2" s="41"/>
      <c r="LSQ2" s="41"/>
      <c r="LSR2" s="41"/>
      <c r="LSS2" s="41"/>
      <c r="LST2" s="41"/>
      <c r="LSU2" s="41"/>
      <c r="LSV2" s="41"/>
      <c r="LSW2" s="41"/>
      <c r="LSX2" s="41"/>
      <c r="LSY2" s="41"/>
      <c r="LSZ2" s="41"/>
      <c r="LTA2" s="41"/>
      <c r="LTB2" s="41"/>
      <c r="LTC2" s="41"/>
      <c r="LTD2" s="41"/>
      <c r="LTE2" s="41"/>
      <c r="LTF2" s="41"/>
      <c r="LTG2" s="41"/>
      <c r="LTH2" s="41"/>
      <c r="LTI2" s="41"/>
      <c r="LTJ2" s="41"/>
      <c r="LTK2" s="41"/>
      <c r="LTL2" s="41"/>
      <c r="LTM2" s="41"/>
      <c r="LTN2" s="41"/>
      <c r="LTO2" s="41"/>
      <c r="LTP2" s="41"/>
      <c r="LTQ2" s="41"/>
      <c r="LTR2" s="41"/>
      <c r="LTS2" s="41"/>
      <c r="LTT2" s="41"/>
      <c r="LTU2" s="41"/>
      <c r="LTV2" s="41"/>
      <c r="LTW2" s="41"/>
      <c r="LTX2" s="41"/>
      <c r="LTY2" s="41"/>
      <c r="LTZ2" s="41"/>
      <c r="LUA2" s="41"/>
      <c r="LUB2" s="41"/>
      <c r="LUC2" s="41"/>
      <c r="LUD2" s="41"/>
      <c r="LUE2" s="41"/>
      <c r="LUF2" s="41"/>
      <c r="LUG2" s="41"/>
      <c r="LUH2" s="41"/>
      <c r="LUI2" s="41"/>
      <c r="LUJ2" s="41"/>
      <c r="LUK2" s="41"/>
      <c r="LUL2" s="41"/>
      <c r="LUM2" s="41"/>
      <c r="LUN2" s="41"/>
      <c r="LUO2" s="41"/>
      <c r="LUP2" s="41"/>
      <c r="LUQ2" s="41"/>
      <c r="LUR2" s="41"/>
      <c r="LUS2" s="41"/>
      <c r="LUT2" s="41"/>
      <c r="LUU2" s="41"/>
      <c r="LUV2" s="41"/>
      <c r="LUW2" s="41"/>
      <c r="LUX2" s="41"/>
      <c r="LUY2" s="41"/>
      <c r="LUZ2" s="41"/>
      <c r="LVA2" s="41"/>
      <c r="LVB2" s="41"/>
      <c r="LVC2" s="41"/>
      <c r="LVD2" s="41"/>
      <c r="LVE2" s="41"/>
      <c r="LVF2" s="41"/>
      <c r="LVG2" s="41"/>
      <c r="LVH2" s="41"/>
      <c r="LVI2" s="41"/>
      <c r="LVJ2" s="41"/>
      <c r="LVK2" s="41"/>
      <c r="LVL2" s="41"/>
      <c r="LVM2" s="41"/>
      <c r="LVN2" s="41"/>
      <c r="LVO2" s="41"/>
      <c r="LVP2" s="41"/>
      <c r="LVQ2" s="41"/>
      <c r="LVR2" s="41"/>
      <c r="LVS2" s="41"/>
      <c r="LVT2" s="41"/>
      <c r="LVU2" s="41"/>
      <c r="LVV2" s="41"/>
      <c r="LVW2" s="41"/>
      <c r="LVX2" s="41"/>
      <c r="LVY2" s="41"/>
      <c r="LVZ2" s="41"/>
      <c r="LWA2" s="41"/>
      <c r="LWB2" s="41"/>
      <c r="LWC2" s="41"/>
      <c r="LWD2" s="41"/>
      <c r="LWE2" s="41"/>
      <c r="LWF2" s="41"/>
      <c r="LWG2" s="41"/>
      <c r="LWH2" s="41"/>
      <c r="LWI2" s="41"/>
      <c r="LWJ2" s="41"/>
      <c r="LWK2" s="41"/>
      <c r="LWL2" s="41"/>
      <c r="LWM2" s="41"/>
      <c r="LWN2" s="41"/>
      <c r="LWO2" s="41"/>
      <c r="LWP2" s="41"/>
      <c r="LWQ2" s="41"/>
      <c r="LWR2" s="41"/>
      <c r="LWS2" s="41"/>
      <c r="LWT2" s="41"/>
      <c r="LWU2" s="41"/>
      <c r="LWV2" s="41"/>
      <c r="LWW2" s="41"/>
      <c r="LWX2" s="41"/>
      <c r="LWY2" s="41"/>
      <c r="LWZ2" s="41"/>
      <c r="LXA2" s="41"/>
      <c r="LXB2" s="41"/>
      <c r="LXC2" s="41"/>
      <c r="LXD2" s="41"/>
      <c r="LXE2" s="41"/>
      <c r="LXF2" s="41"/>
      <c r="LXG2" s="41"/>
      <c r="LXH2" s="41"/>
      <c r="LXI2" s="41"/>
      <c r="LXJ2" s="41"/>
      <c r="LXK2" s="41"/>
      <c r="LXL2" s="41"/>
      <c r="LXM2" s="41"/>
      <c r="LXN2" s="41"/>
      <c r="LXO2" s="41"/>
      <c r="LXP2" s="41"/>
      <c r="LXQ2" s="41"/>
      <c r="LXR2" s="41"/>
      <c r="LXS2" s="41"/>
      <c r="LXT2" s="41"/>
      <c r="LXU2" s="41"/>
      <c r="LXV2" s="41"/>
      <c r="LXW2" s="41"/>
      <c r="LXX2" s="41"/>
      <c r="LXY2" s="41"/>
      <c r="LXZ2" s="41"/>
      <c r="LYA2" s="41"/>
      <c r="LYB2" s="41"/>
      <c r="LYC2" s="41"/>
      <c r="LYD2" s="41"/>
      <c r="LYE2" s="41"/>
      <c r="LYF2" s="41"/>
      <c r="LYG2" s="41"/>
      <c r="LYH2" s="41"/>
      <c r="LYI2" s="41"/>
      <c r="LYJ2" s="41"/>
      <c r="LYK2" s="41"/>
      <c r="LYL2" s="41"/>
      <c r="LYM2" s="41"/>
      <c r="LYN2" s="41"/>
      <c r="LYO2" s="41"/>
      <c r="LYP2" s="41"/>
      <c r="LYQ2" s="41"/>
      <c r="LYR2" s="41"/>
      <c r="LYS2" s="41"/>
      <c r="LYT2" s="41"/>
      <c r="LYU2" s="41"/>
      <c r="LYV2" s="41"/>
      <c r="LYW2" s="41"/>
      <c r="LYX2" s="41"/>
      <c r="LYY2" s="41"/>
      <c r="LYZ2" s="41"/>
      <c r="LZA2" s="41"/>
      <c r="LZB2" s="41"/>
      <c r="LZC2" s="41"/>
      <c r="LZD2" s="41"/>
      <c r="LZE2" s="41"/>
      <c r="LZF2" s="41"/>
      <c r="LZG2" s="41"/>
      <c r="LZH2" s="41"/>
      <c r="LZI2" s="41"/>
      <c r="LZJ2" s="41"/>
      <c r="LZK2" s="41"/>
      <c r="LZL2" s="41"/>
      <c r="LZM2" s="41"/>
      <c r="LZN2" s="41"/>
      <c r="LZO2" s="41"/>
      <c r="LZP2" s="41"/>
      <c r="LZQ2" s="41"/>
      <c r="LZR2" s="41"/>
      <c r="LZS2" s="41"/>
      <c r="LZT2" s="41"/>
      <c r="LZU2" s="41"/>
      <c r="LZV2" s="41"/>
      <c r="LZW2" s="41"/>
      <c r="LZX2" s="41"/>
      <c r="LZY2" s="41"/>
      <c r="LZZ2" s="41"/>
      <c r="MAA2" s="41"/>
      <c r="MAB2" s="41"/>
      <c r="MAC2" s="41"/>
      <c r="MAD2" s="41"/>
      <c r="MAE2" s="41"/>
      <c r="MAF2" s="41"/>
      <c r="MAG2" s="41"/>
      <c r="MAH2" s="41"/>
      <c r="MAI2" s="41"/>
      <c r="MAJ2" s="41"/>
      <c r="MAK2" s="41"/>
      <c r="MAL2" s="41"/>
      <c r="MAM2" s="41"/>
      <c r="MAN2" s="41"/>
      <c r="MAO2" s="41"/>
      <c r="MAP2" s="41"/>
      <c r="MAQ2" s="41"/>
      <c r="MAR2" s="41"/>
      <c r="MAS2" s="41"/>
      <c r="MAT2" s="41"/>
      <c r="MAU2" s="41"/>
      <c r="MAV2" s="41"/>
      <c r="MAW2" s="41"/>
      <c r="MAX2" s="41"/>
      <c r="MAY2" s="41"/>
      <c r="MAZ2" s="41"/>
      <c r="MBA2" s="41"/>
      <c r="MBB2" s="41"/>
      <c r="MBC2" s="41"/>
      <c r="MBD2" s="41"/>
      <c r="MBE2" s="41"/>
      <c r="MBF2" s="41"/>
      <c r="MBG2" s="41"/>
      <c r="MBH2" s="41"/>
      <c r="MBI2" s="41"/>
      <c r="MBJ2" s="41"/>
      <c r="MBK2" s="41"/>
      <c r="MBL2" s="41"/>
      <c r="MBM2" s="41"/>
      <c r="MBN2" s="41"/>
      <c r="MBO2" s="41"/>
      <c r="MBP2" s="41"/>
      <c r="MBQ2" s="41"/>
      <c r="MBR2" s="41"/>
      <c r="MBS2" s="41"/>
      <c r="MBT2" s="41"/>
      <c r="MBU2" s="41"/>
      <c r="MBV2" s="41"/>
      <c r="MBW2" s="41"/>
      <c r="MBX2" s="41"/>
      <c r="MBY2" s="41"/>
      <c r="MBZ2" s="41"/>
      <c r="MCA2" s="41"/>
      <c r="MCB2" s="41"/>
      <c r="MCC2" s="41"/>
      <c r="MCD2" s="41"/>
      <c r="MCE2" s="41"/>
      <c r="MCF2" s="41"/>
      <c r="MCG2" s="41"/>
      <c r="MCH2" s="41"/>
      <c r="MCI2" s="41"/>
      <c r="MCJ2" s="41"/>
      <c r="MCK2" s="41"/>
      <c r="MCL2" s="41"/>
      <c r="MCM2" s="41"/>
      <c r="MCN2" s="41"/>
      <c r="MCO2" s="41"/>
      <c r="MCP2" s="41"/>
      <c r="MCQ2" s="41"/>
      <c r="MCR2" s="41"/>
      <c r="MCS2" s="41"/>
      <c r="MCT2" s="41"/>
      <c r="MCU2" s="41"/>
      <c r="MCV2" s="41"/>
      <c r="MCW2" s="41"/>
      <c r="MCX2" s="41"/>
      <c r="MCY2" s="41"/>
      <c r="MCZ2" s="41"/>
      <c r="MDA2" s="41"/>
      <c r="MDB2" s="41"/>
      <c r="MDC2" s="41"/>
      <c r="MDD2" s="41"/>
      <c r="MDE2" s="41"/>
      <c r="MDF2" s="41"/>
      <c r="MDG2" s="41"/>
      <c r="MDH2" s="41"/>
      <c r="MDI2" s="41"/>
      <c r="MDJ2" s="41"/>
      <c r="MDK2" s="41"/>
      <c r="MDL2" s="41"/>
      <c r="MDM2" s="41"/>
      <c r="MDN2" s="41"/>
      <c r="MDO2" s="41"/>
      <c r="MDP2" s="41"/>
      <c r="MDQ2" s="41"/>
      <c r="MDR2" s="41"/>
      <c r="MDS2" s="41"/>
      <c r="MDT2" s="41"/>
      <c r="MDU2" s="41"/>
      <c r="MDV2" s="41"/>
      <c r="MDW2" s="41"/>
      <c r="MDX2" s="41"/>
      <c r="MDY2" s="41"/>
      <c r="MDZ2" s="41"/>
      <c r="MEA2" s="41"/>
      <c r="MEB2" s="41"/>
      <c r="MEC2" s="41"/>
      <c r="MED2" s="41"/>
      <c r="MEE2" s="41"/>
      <c r="MEF2" s="41"/>
      <c r="MEG2" s="41"/>
      <c r="MEH2" s="41"/>
      <c r="MEI2" s="41"/>
      <c r="MEJ2" s="41"/>
      <c r="MEK2" s="41"/>
      <c r="MEL2" s="41"/>
      <c r="MEM2" s="41"/>
      <c r="MEN2" s="41"/>
      <c r="MEO2" s="41"/>
      <c r="MEP2" s="41"/>
      <c r="MEQ2" s="41"/>
      <c r="MER2" s="41"/>
      <c r="MES2" s="41"/>
      <c r="MET2" s="41"/>
      <c r="MEU2" s="41"/>
      <c r="MEV2" s="41"/>
      <c r="MEW2" s="41"/>
      <c r="MEX2" s="41"/>
      <c r="MEY2" s="41"/>
      <c r="MEZ2" s="41"/>
      <c r="MFA2" s="41"/>
      <c r="MFB2" s="41"/>
      <c r="MFC2" s="41"/>
      <c r="MFD2" s="41"/>
      <c r="MFE2" s="41"/>
      <c r="MFF2" s="41"/>
      <c r="MFG2" s="41"/>
      <c r="MFH2" s="41"/>
      <c r="MFI2" s="41"/>
      <c r="MFJ2" s="41"/>
      <c r="MFK2" s="41"/>
      <c r="MFL2" s="41"/>
      <c r="MFM2" s="41"/>
      <c r="MFN2" s="41"/>
      <c r="MFO2" s="41"/>
      <c r="MFP2" s="41"/>
      <c r="MFQ2" s="41"/>
      <c r="MFR2" s="41"/>
      <c r="MFS2" s="41"/>
      <c r="MFT2" s="41"/>
      <c r="MFU2" s="41"/>
      <c r="MFV2" s="41"/>
      <c r="MFW2" s="41"/>
      <c r="MFX2" s="41"/>
      <c r="MFY2" s="41"/>
      <c r="MFZ2" s="41"/>
      <c r="MGA2" s="41"/>
      <c r="MGB2" s="41"/>
      <c r="MGC2" s="41"/>
      <c r="MGD2" s="41"/>
      <c r="MGE2" s="41"/>
      <c r="MGF2" s="41"/>
      <c r="MGG2" s="41"/>
      <c r="MGH2" s="41"/>
      <c r="MGI2" s="41"/>
      <c r="MGJ2" s="41"/>
      <c r="MGK2" s="41"/>
      <c r="MGL2" s="41"/>
      <c r="MGM2" s="41"/>
      <c r="MGN2" s="41"/>
      <c r="MGO2" s="41"/>
      <c r="MGP2" s="41"/>
      <c r="MGQ2" s="41"/>
      <c r="MGR2" s="41"/>
      <c r="MGS2" s="41"/>
      <c r="MGT2" s="41"/>
      <c r="MGU2" s="41"/>
      <c r="MGV2" s="41"/>
      <c r="MGW2" s="41"/>
      <c r="MGX2" s="41"/>
      <c r="MGY2" s="41"/>
      <c r="MGZ2" s="41"/>
      <c r="MHA2" s="41"/>
      <c r="MHB2" s="41"/>
      <c r="MHC2" s="41"/>
      <c r="MHD2" s="41"/>
      <c r="MHE2" s="41"/>
      <c r="MHF2" s="41"/>
      <c r="MHG2" s="41"/>
      <c r="MHH2" s="41"/>
      <c r="MHI2" s="41"/>
      <c r="MHJ2" s="41"/>
      <c r="MHK2" s="41"/>
      <c r="MHL2" s="41"/>
      <c r="MHM2" s="41"/>
      <c r="MHN2" s="41"/>
      <c r="MHO2" s="41"/>
      <c r="MHP2" s="41"/>
      <c r="MHQ2" s="41"/>
      <c r="MHR2" s="41"/>
      <c r="MHS2" s="41"/>
      <c r="MHT2" s="41"/>
      <c r="MHU2" s="41"/>
      <c r="MHV2" s="41"/>
      <c r="MHW2" s="41"/>
      <c r="MHX2" s="41"/>
      <c r="MHY2" s="41"/>
      <c r="MHZ2" s="41"/>
      <c r="MIA2" s="41"/>
      <c r="MIB2" s="41"/>
      <c r="MIC2" s="41"/>
      <c r="MID2" s="41"/>
      <c r="MIE2" s="41"/>
      <c r="MIF2" s="41"/>
      <c r="MIG2" s="41"/>
      <c r="MIH2" s="41"/>
      <c r="MII2" s="41"/>
      <c r="MIJ2" s="41"/>
      <c r="MIK2" s="41"/>
      <c r="MIL2" s="41"/>
      <c r="MIM2" s="41"/>
      <c r="MIN2" s="41"/>
      <c r="MIO2" s="41"/>
      <c r="MIP2" s="41"/>
      <c r="MIQ2" s="41"/>
      <c r="MIR2" s="41"/>
      <c r="MIS2" s="41"/>
      <c r="MIT2" s="41"/>
      <c r="MIU2" s="41"/>
      <c r="MIV2" s="41"/>
      <c r="MIW2" s="41"/>
      <c r="MIX2" s="41"/>
      <c r="MIY2" s="41"/>
      <c r="MIZ2" s="41"/>
      <c r="MJA2" s="41"/>
      <c r="MJB2" s="41"/>
      <c r="MJC2" s="41"/>
      <c r="MJD2" s="41"/>
      <c r="MJE2" s="41"/>
      <c r="MJF2" s="41"/>
      <c r="MJG2" s="41"/>
      <c r="MJH2" s="41"/>
      <c r="MJI2" s="41"/>
      <c r="MJJ2" s="41"/>
      <c r="MJK2" s="41"/>
      <c r="MJL2" s="41"/>
      <c r="MJM2" s="41"/>
      <c r="MJN2" s="41"/>
      <c r="MJO2" s="41"/>
      <c r="MJP2" s="41"/>
      <c r="MJQ2" s="41"/>
      <c r="MJR2" s="41"/>
      <c r="MJS2" s="41"/>
      <c r="MJT2" s="41"/>
      <c r="MJU2" s="41"/>
      <c r="MJV2" s="41"/>
      <c r="MJW2" s="41"/>
      <c r="MJX2" s="41"/>
      <c r="MJY2" s="41"/>
      <c r="MJZ2" s="41"/>
      <c r="MKA2" s="41"/>
      <c r="MKB2" s="41"/>
      <c r="MKC2" s="41"/>
      <c r="MKD2" s="41"/>
      <c r="MKE2" s="41"/>
      <c r="MKF2" s="41"/>
      <c r="MKG2" s="41"/>
      <c r="MKH2" s="41"/>
      <c r="MKI2" s="41"/>
      <c r="MKJ2" s="41"/>
      <c r="MKK2" s="41"/>
      <c r="MKL2" s="41"/>
      <c r="MKM2" s="41"/>
      <c r="MKN2" s="41"/>
      <c r="MKO2" s="41"/>
      <c r="MKP2" s="41"/>
      <c r="MKQ2" s="41"/>
      <c r="MKR2" s="41"/>
      <c r="MKS2" s="41"/>
      <c r="MKT2" s="41"/>
      <c r="MKU2" s="41"/>
      <c r="MKV2" s="41"/>
      <c r="MKW2" s="41"/>
      <c r="MKX2" s="41"/>
      <c r="MKY2" s="41"/>
      <c r="MKZ2" s="41"/>
      <c r="MLA2" s="41"/>
      <c r="MLB2" s="41"/>
      <c r="MLC2" s="41"/>
      <c r="MLD2" s="41"/>
      <c r="MLE2" s="41"/>
      <c r="MLF2" s="41"/>
      <c r="MLG2" s="41"/>
      <c r="MLH2" s="41"/>
      <c r="MLI2" s="41"/>
      <c r="MLJ2" s="41"/>
      <c r="MLK2" s="41"/>
      <c r="MLL2" s="41"/>
      <c r="MLM2" s="41"/>
      <c r="MLN2" s="41"/>
      <c r="MLO2" s="41"/>
      <c r="MLP2" s="41"/>
      <c r="MLQ2" s="41"/>
      <c r="MLR2" s="41"/>
      <c r="MLS2" s="41"/>
      <c r="MLT2" s="41"/>
      <c r="MLU2" s="41"/>
      <c r="MLV2" s="41"/>
      <c r="MLW2" s="41"/>
      <c r="MLX2" s="41"/>
      <c r="MLY2" s="41"/>
      <c r="MLZ2" s="41"/>
      <c r="MMA2" s="41"/>
      <c r="MMB2" s="41"/>
      <c r="MMC2" s="41"/>
      <c r="MMD2" s="41"/>
      <c r="MME2" s="41"/>
      <c r="MMF2" s="41"/>
      <c r="MMG2" s="41"/>
      <c r="MMH2" s="41"/>
      <c r="MMI2" s="41"/>
      <c r="MMJ2" s="41"/>
      <c r="MMK2" s="41"/>
      <c r="MML2" s="41"/>
      <c r="MMM2" s="41"/>
      <c r="MMN2" s="41"/>
      <c r="MMO2" s="41"/>
      <c r="MMP2" s="41"/>
      <c r="MMQ2" s="41"/>
      <c r="MMR2" s="41"/>
      <c r="MMS2" s="41"/>
      <c r="MMT2" s="41"/>
      <c r="MMU2" s="41"/>
      <c r="MMV2" s="41"/>
      <c r="MMW2" s="41"/>
      <c r="MMX2" s="41"/>
      <c r="MMY2" s="41"/>
      <c r="MMZ2" s="41"/>
      <c r="MNA2" s="41"/>
      <c r="MNB2" s="41"/>
      <c r="MNC2" s="41"/>
      <c r="MND2" s="41"/>
      <c r="MNE2" s="41"/>
      <c r="MNF2" s="41"/>
      <c r="MNG2" s="41"/>
      <c r="MNH2" s="41"/>
      <c r="MNI2" s="41"/>
      <c r="MNJ2" s="41"/>
      <c r="MNK2" s="41"/>
      <c r="MNL2" s="41"/>
      <c r="MNM2" s="41"/>
      <c r="MNN2" s="41"/>
      <c r="MNO2" s="41"/>
      <c r="MNP2" s="41"/>
      <c r="MNQ2" s="41"/>
      <c r="MNR2" s="41"/>
      <c r="MNS2" s="41"/>
      <c r="MNT2" s="41"/>
      <c r="MNU2" s="41"/>
      <c r="MNV2" s="41"/>
      <c r="MNW2" s="41"/>
      <c r="MNX2" s="41"/>
      <c r="MNY2" s="41"/>
      <c r="MNZ2" s="41"/>
      <c r="MOA2" s="41"/>
      <c r="MOB2" s="41"/>
      <c r="MOC2" s="41"/>
      <c r="MOD2" s="41"/>
      <c r="MOE2" s="41"/>
      <c r="MOF2" s="41"/>
      <c r="MOG2" s="41"/>
      <c r="MOH2" s="41"/>
      <c r="MOI2" s="41"/>
      <c r="MOJ2" s="41"/>
      <c r="MOK2" s="41"/>
      <c r="MOL2" s="41"/>
      <c r="MOM2" s="41"/>
      <c r="MON2" s="41"/>
      <c r="MOO2" s="41"/>
      <c r="MOP2" s="41"/>
      <c r="MOQ2" s="41"/>
      <c r="MOR2" s="41"/>
      <c r="MOS2" s="41"/>
      <c r="MOT2" s="41"/>
      <c r="MOU2" s="41"/>
      <c r="MOV2" s="41"/>
      <c r="MOW2" s="41"/>
      <c r="MOX2" s="41"/>
      <c r="MOY2" s="41"/>
      <c r="MOZ2" s="41"/>
      <c r="MPA2" s="41"/>
      <c r="MPB2" s="41"/>
      <c r="MPC2" s="41"/>
      <c r="MPD2" s="41"/>
      <c r="MPE2" s="41"/>
      <c r="MPF2" s="41"/>
      <c r="MPG2" s="41"/>
      <c r="MPH2" s="41"/>
      <c r="MPI2" s="41"/>
      <c r="MPJ2" s="41"/>
      <c r="MPK2" s="41"/>
      <c r="MPL2" s="41"/>
      <c r="MPM2" s="41"/>
      <c r="MPN2" s="41"/>
      <c r="MPO2" s="41"/>
      <c r="MPP2" s="41"/>
      <c r="MPQ2" s="41"/>
      <c r="MPR2" s="41"/>
      <c r="MPS2" s="41"/>
      <c r="MPT2" s="41"/>
      <c r="MPU2" s="41"/>
      <c r="MPV2" s="41"/>
      <c r="MPW2" s="41"/>
      <c r="MPX2" s="41"/>
      <c r="MPY2" s="41"/>
      <c r="MPZ2" s="41"/>
      <c r="MQA2" s="41"/>
      <c r="MQB2" s="41"/>
      <c r="MQC2" s="41"/>
      <c r="MQD2" s="41"/>
      <c r="MQE2" s="41"/>
      <c r="MQF2" s="41"/>
      <c r="MQG2" s="41"/>
      <c r="MQH2" s="41"/>
      <c r="MQI2" s="41"/>
      <c r="MQJ2" s="41"/>
      <c r="MQK2" s="41"/>
      <c r="MQL2" s="41"/>
      <c r="MQM2" s="41"/>
      <c r="MQN2" s="41"/>
      <c r="MQO2" s="41"/>
      <c r="MQP2" s="41"/>
      <c r="MQQ2" s="41"/>
      <c r="MQR2" s="41"/>
      <c r="MQS2" s="41"/>
      <c r="MQT2" s="41"/>
      <c r="MQU2" s="41"/>
      <c r="MQV2" s="41"/>
      <c r="MQW2" s="41"/>
      <c r="MQX2" s="41"/>
      <c r="MQY2" s="41"/>
      <c r="MQZ2" s="41"/>
      <c r="MRA2" s="41"/>
      <c r="MRB2" s="41"/>
      <c r="MRC2" s="41"/>
      <c r="MRD2" s="41"/>
      <c r="MRE2" s="41"/>
      <c r="MRF2" s="41"/>
      <c r="MRG2" s="41"/>
      <c r="MRH2" s="41"/>
      <c r="MRI2" s="41"/>
      <c r="MRJ2" s="41"/>
      <c r="MRK2" s="41"/>
      <c r="MRL2" s="41"/>
      <c r="MRM2" s="41"/>
      <c r="MRN2" s="41"/>
      <c r="MRO2" s="41"/>
      <c r="MRP2" s="41"/>
      <c r="MRQ2" s="41"/>
      <c r="MRR2" s="41"/>
      <c r="MRS2" s="41"/>
      <c r="MRT2" s="41"/>
      <c r="MRU2" s="41"/>
      <c r="MRV2" s="41"/>
      <c r="MRW2" s="41"/>
      <c r="MRX2" s="41"/>
      <c r="MRY2" s="41"/>
      <c r="MRZ2" s="41"/>
      <c r="MSA2" s="41"/>
      <c r="MSB2" s="41"/>
      <c r="MSC2" s="41"/>
      <c r="MSD2" s="41"/>
      <c r="MSE2" s="41"/>
      <c r="MSF2" s="41"/>
      <c r="MSG2" s="41"/>
      <c r="MSH2" s="41"/>
      <c r="MSI2" s="41"/>
      <c r="MSJ2" s="41"/>
      <c r="MSK2" s="41"/>
      <c r="MSL2" s="41"/>
      <c r="MSM2" s="41"/>
      <c r="MSN2" s="41"/>
      <c r="MSO2" s="41"/>
      <c r="MSP2" s="41"/>
      <c r="MSQ2" s="41"/>
      <c r="MSR2" s="41"/>
      <c r="MSS2" s="41"/>
      <c r="MST2" s="41"/>
      <c r="MSU2" s="41"/>
      <c r="MSV2" s="41"/>
      <c r="MSW2" s="41"/>
      <c r="MSX2" s="41"/>
      <c r="MSY2" s="41"/>
      <c r="MSZ2" s="41"/>
      <c r="MTA2" s="41"/>
      <c r="MTB2" s="41"/>
      <c r="MTC2" s="41"/>
      <c r="MTD2" s="41"/>
      <c r="MTE2" s="41"/>
      <c r="MTF2" s="41"/>
      <c r="MTG2" s="41"/>
      <c r="MTH2" s="41"/>
      <c r="MTI2" s="41"/>
      <c r="MTJ2" s="41"/>
      <c r="MTK2" s="41"/>
      <c r="MTL2" s="41"/>
      <c r="MTM2" s="41"/>
      <c r="MTN2" s="41"/>
      <c r="MTO2" s="41"/>
      <c r="MTP2" s="41"/>
      <c r="MTQ2" s="41"/>
      <c r="MTR2" s="41"/>
      <c r="MTS2" s="41"/>
      <c r="MTT2" s="41"/>
      <c r="MTU2" s="41"/>
      <c r="MTV2" s="41"/>
      <c r="MTW2" s="41"/>
      <c r="MTX2" s="41"/>
      <c r="MTY2" s="41"/>
      <c r="MTZ2" s="41"/>
      <c r="MUA2" s="41"/>
      <c r="MUB2" s="41"/>
      <c r="MUC2" s="41"/>
      <c r="MUD2" s="41"/>
      <c r="MUE2" s="41"/>
      <c r="MUF2" s="41"/>
      <c r="MUG2" s="41"/>
      <c r="MUH2" s="41"/>
      <c r="MUI2" s="41"/>
      <c r="MUJ2" s="41"/>
      <c r="MUK2" s="41"/>
      <c r="MUL2" s="41"/>
      <c r="MUM2" s="41"/>
      <c r="MUN2" s="41"/>
      <c r="MUO2" s="41"/>
      <c r="MUP2" s="41"/>
      <c r="MUQ2" s="41"/>
      <c r="MUR2" s="41"/>
      <c r="MUS2" s="41"/>
      <c r="MUT2" s="41"/>
      <c r="MUU2" s="41"/>
      <c r="MUV2" s="41"/>
      <c r="MUW2" s="41"/>
      <c r="MUX2" s="41"/>
      <c r="MUY2" s="41"/>
      <c r="MUZ2" s="41"/>
      <c r="MVA2" s="41"/>
      <c r="MVB2" s="41"/>
      <c r="MVC2" s="41"/>
      <c r="MVD2" s="41"/>
      <c r="MVE2" s="41"/>
      <c r="MVF2" s="41"/>
      <c r="MVG2" s="41"/>
      <c r="MVH2" s="41"/>
      <c r="MVI2" s="41"/>
      <c r="MVJ2" s="41"/>
      <c r="MVK2" s="41"/>
      <c r="MVL2" s="41"/>
      <c r="MVM2" s="41"/>
      <c r="MVN2" s="41"/>
      <c r="MVO2" s="41"/>
      <c r="MVP2" s="41"/>
      <c r="MVQ2" s="41"/>
      <c r="MVR2" s="41"/>
      <c r="MVS2" s="41"/>
      <c r="MVT2" s="41"/>
      <c r="MVU2" s="41"/>
      <c r="MVV2" s="41"/>
      <c r="MVW2" s="41"/>
      <c r="MVX2" s="41"/>
      <c r="MVY2" s="41"/>
      <c r="MVZ2" s="41"/>
      <c r="MWA2" s="41"/>
      <c r="MWB2" s="41"/>
      <c r="MWC2" s="41"/>
      <c r="MWD2" s="41"/>
      <c r="MWE2" s="41"/>
      <c r="MWF2" s="41"/>
      <c r="MWG2" s="41"/>
      <c r="MWH2" s="41"/>
      <c r="MWI2" s="41"/>
      <c r="MWJ2" s="41"/>
      <c r="MWK2" s="41"/>
      <c r="MWL2" s="41"/>
      <c r="MWM2" s="41"/>
      <c r="MWN2" s="41"/>
      <c r="MWO2" s="41"/>
      <c r="MWP2" s="41"/>
      <c r="MWQ2" s="41"/>
      <c r="MWR2" s="41"/>
      <c r="MWS2" s="41"/>
      <c r="MWT2" s="41"/>
      <c r="MWU2" s="41"/>
      <c r="MWV2" s="41"/>
      <c r="MWW2" s="41"/>
      <c r="MWX2" s="41"/>
      <c r="MWY2" s="41"/>
      <c r="MWZ2" s="41"/>
      <c r="MXA2" s="41"/>
      <c r="MXB2" s="41"/>
      <c r="MXC2" s="41"/>
      <c r="MXD2" s="41"/>
      <c r="MXE2" s="41"/>
      <c r="MXF2" s="41"/>
      <c r="MXG2" s="41"/>
      <c r="MXH2" s="41"/>
      <c r="MXI2" s="41"/>
      <c r="MXJ2" s="41"/>
      <c r="MXK2" s="41"/>
      <c r="MXL2" s="41"/>
      <c r="MXM2" s="41"/>
      <c r="MXN2" s="41"/>
      <c r="MXO2" s="41"/>
      <c r="MXP2" s="41"/>
      <c r="MXQ2" s="41"/>
      <c r="MXR2" s="41"/>
      <c r="MXS2" s="41"/>
      <c r="MXT2" s="41"/>
      <c r="MXU2" s="41"/>
      <c r="MXV2" s="41"/>
      <c r="MXW2" s="41"/>
      <c r="MXX2" s="41"/>
      <c r="MXY2" s="41"/>
      <c r="MXZ2" s="41"/>
      <c r="MYA2" s="41"/>
      <c r="MYB2" s="41"/>
      <c r="MYC2" s="41"/>
      <c r="MYD2" s="41"/>
      <c r="MYE2" s="41"/>
      <c r="MYF2" s="41"/>
      <c r="MYG2" s="41"/>
      <c r="MYH2" s="41"/>
      <c r="MYI2" s="41"/>
      <c r="MYJ2" s="41"/>
      <c r="MYK2" s="41"/>
      <c r="MYL2" s="41"/>
      <c r="MYM2" s="41"/>
      <c r="MYN2" s="41"/>
      <c r="MYO2" s="41"/>
      <c r="MYP2" s="41"/>
      <c r="MYQ2" s="41"/>
      <c r="MYR2" s="41"/>
      <c r="MYS2" s="41"/>
      <c r="MYT2" s="41"/>
      <c r="MYU2" s="41"/>
      <c r="MYV2" s="41"/>
      <c r="MYW2" s="41"/>
      <c r="MYX2" s="41"/>
      <c r="MYY2" s="41"/>
      <c r="MYZ2" s="41"/>
      <c r="MZA2" s="41"/>
      <c r="MZB2" s="41"/>
      <c r="MZC2" s="41"/>
      <c r="MZD2" s="41"/>
      <c r="MZE2" s="41"/>
      <c r="MZF2" s="41"/>
      <c r="MZG2" s="41"/>
      <c r="MZH2" s="41"/>
      <c r="MZI2" s="41"/>
      <c r="MZJ2" s="41"/>
      <c r="MZK2" s="41"/>
      <c r="MZL2" s="41"/>
      <c r="MZM2" s="41"/>
      <c r="MZN2" s="41"/>
      <c r="MZO2" s="41"/>
      <c r="MZP2" s="41"/>
      <c r="MZQ2" s="41"/>
      <c r="MZR2" s="41"/>
      <c r="MZS2" s="41"/>
      <c r="MZT2" s="41"/>
      <c r="MZU2" s="41"/>
      <c r="MZV2" s="41"/>
      <c r="MZW2" s="41"/>
      <c r="MZX2" s="41"/>
      <c r="MZY2" s="41"/>
      <c r="MZZ2" s="41"/>
      <c r="NAA2" s="41"/>
      <c r="NAB2" s="41"/>
      <c r="NAC2" s="41"/>
      <c r="NAD2" s="41"/>
      <c r="NAE2" s="41"/>
      <c r="NAF2" s="41"/>
      <c r="NAG2" s="41"/>
      <c r="NAH2" s="41"/>
      <c r="NAI2" s="41"/>
      <c r="NAJ2" s="41"/>
      <c r="NAK2" s="41"/>
      <c r="NAL2" s="41"/>
      <c r="NAM2" s="41"/>
      <c r="NAN2" s="41"/>
      <c r="NAO2" s="41"/>
      <c r="NAP2" s="41"/>
      <c r="NAQ2" s="41"/>
      <c r="NAR2" s="41"/>
      <c r="NAS2" s="41"/>
      <c r="NAT2" s="41"/>
      <c r="NAU2" s="41"/>
      <c r="NAV2" s="41"/>
      <c r="NAW2" s="41"/>
      <c r="NAX2" s="41"/>
      <c r="NAY2" s="41"/>
      <c r="NAZ2" s="41"/>
      <c r="NBA2" s="41"/>
      <c r="NBB2" s="41"/>
      <c r="NBC2" s="41"/>
      <c r="NBD2" s="41"/>
      <c r="NBE2" s="41"/>
      <c r="NBF2" s="41"/>
      <c r="NBG2" s="41"/>
      <c r="NBH2" s="41"/>
      <c r="NBI2" s="41"/>
      <c r="NBJ2" s="41"/>
      <c r="NBK2" s="41"/>
      <c r="NBL2" s="41"/>
      <c r="NBM2" s="41"/>
      <c r="NBN2" s="41"/>
      <c r="NBO2" s="41"/>
      <c r="NBP2" s="41"/>
      <c r="NBQ2" s="41"/>
      <c r="NBR2" s="41"/>
      <c r="NBS2" s="41"/>
      <c r="NBT2" s="41"/>
      <c r="NBU2" s="41"/>
      <c r="NBV2" s="41"/>
      <c r="NBW2" s="41"/>
      <c r="NBX2" s="41"/>
      <c r="NBY2" s="41"/>
      <c r="NBZ2" s="41"/>
      <c r="NCA2" s="41"/>
      <c r="NCB2" s="41"/>
      <c r="NCC2" s="41"/>
      <c r="NCD2" s="41"/>
      <c r="NCE2" s="41"/>
      <c r="NCF2" s="41"/>
      <c r="NCG2" s="41"/>
      <c r="NCH2" s="41"/>
      <c r="NCI2" s="41"/>
      <c r="NCJ2" s="41"/>
      <c r="NCK2" s="41"/>
      <c r="NCL2" s="41"/>
      <c r="NCM2" s="41"/>
      <c r="NCN2" s="41"/>
      <c r="NCO2" s="41"/>
      <c r="NCP2" s="41"/>
      <c r="NCQ2" s="41"/>
      <c r="NCR2" s="41"/>
      <c r="NCS2" s="41"/>
      <c r="NCT2" s="41"/>
      <c r="NCU2" s="41"/>
      <c r="NCV2" s="41"/>
      <c r="NCW2" s="41"/>
      <c r="NCX2" s="41"/>
      <c r="NCY2" s="41"/>
      <c r="NCZ2" s="41"/>
      <c r="NDA2" s="41"/>
      <c r="NDB2" s="41"/>
      <c r="NDC2" s="41"/>
      <c r="NDD2" s="41"/>
      <c r="NDE2" s="41"/>
      <c r="NDF2" s="41"/>
      <c r="NDG2" s="41"/>
      <c r="NDH2" s="41"/>
      <c r="NDI2" s="41"/>
      <c r="NDJ2" s="41"/>
      <c r="NDK2" s="41"/>
      <c r="NDL2" s="41"/>
      <c r="NDM2" s="41"/>
      <c r="NDN2" s="41"/>
      <c r="NDO2" s="41"/>
      <c r="NDP2" s="41"/>
      <c r="NDQ2" s="41"/>
      <c r="NDR2" s="41"/>
      <c r="NDS2" s="41"/>
      <c r="NDT2" s="41"/>
      <c r="NDU2" s="41"/>
      <c r="NDV2" s="41"/>
      <c r="NDW2" s="41"/>
      <c r="NDX2" s="41"/>
      <c r="NDY2" s="41"/>
      <c r="NDZ2" s="41"/>
      <c r="NEA2" s="41"/>
      <c r="NEB2" s="41"/>
      <c r="NEC2" s="41"/>
      <c r="NED2" s="41"/>
      <c r="NEE2" s="41"/>
      <c r="NEF2" s="41"/>
      <c r="NEG2" s="41"/>
      <c r="NEH2" s="41"/>
      <c r="NEI2" s="41"/>
      <c r="NEJ2" s="41"/>
      <c r="NEK2" s="41"/>
      <c r="NEL2" s="41"/>
      <c r="NEM2" s="41"/>
      <c r="NEN2" s="41"/>
      <c r="NEO2" s="41"/>
      <c r="NEP2" s="41"/>
      <c r="NEQ2" s="41"/>
      <c r="NER2" s="41"/>
      <c r="NES2" s="41"/>
      <c r="NET2" s="41"/>
      <c r="NEU2" s="41"/>
      <c r="NEV2" s="41"/>
      <c r="NEW2" s="41"/>
      <c r="NEX2" s="41"/>
      <c r="NEY2" s="41"/>
      <c r="NEZ2" s="41"/>
      <c r="NFA2" s="41"/>
      <c r="NFB2" s="41"/>
      <c r="NFC2" s="41"/>
      <c r="NFD2" s="41"/>
      <c r="NFE2" s="41"/>
      <c r="NFF2" s="41"/>
      <c r="NFG2" s="41"/>
      <c r="NFH2" s="41"/>
      <c r="NFI2" s="41"/>
      <c r="NFJ2" s="41"/>
      <c r="NFK2" s="41"/>
      <c r="NFL2" s="41"/>
      <c r="NFM2" s="41"/>
      <c r="NFN2" s="41"/>
      <c r="NFO2" s="41"/>
      <c r="NFP2" s="41"/>
      <c r="NFQ2" s="41"/>
      <c r="NFR2" s="41"/>
      <c r="NFS2" s="41"/>
      <c r="NFT2" s="41"/>
      <c r="NFU2" s="41"/>
      <c r="NFV2" s="41"/>
      <c r="NFW2" s="41"/>
      <c r="NFX2" s="41"/>
      <c r="NFY2" s="41"/>
      <c r="NFZ2" s="41"/>
      <c r="NGA2" s="41"/>
      <c r="NGB2" s="41"/>
      <c r="NGC2" s="41"/>
      <c r="NGD2" s="41"/>
      <c r="NGE2" s="41"/>
      <c r="NGF2" s="41"/>
      <c r="NGG2" s="41"/>
      <c r="NGH2" s="41"/>
      <c r="NGI2" s="41"/>
      <c r="NGJ2" s="41"/>
      <c r="NGK2" s="41"/>
      <c r="NGL2" s="41"/>
      <c r="NGM2" s="41"/>
      <c r="NGN2" s="41"/>
      <c r="NGO2" s="41"/>
      <c r="NGP2" s="41"/>
      <c r="NGQ2" s="41"/>
      <c r="NGR2" s="41"/>
      <c r="NGS2" s="41"/>
      <c r="NGT2" s="41"/>
      <c r="NGU2" s="41"/>
      <c r="NGV2" s="41"/>
      <c r="NGW2" s="41"/>
      <c r="NGX2" s="41"/>
      <c r="NGY2" s="41"/>
      <c r="NGZ2" s="41"/>
      <c r="NHA2" s="41"/>
      <c r="NHB2" s="41"/>
      <c r="NHC2" s="41"/>
      <c r="NHD2" s="41"/>
      <c r="NHE2" s="41"/>
      <c r="NHF2" s="41"/>
      <c r="NHG2" s="41"/>
      <c r="NHH2" s="41"/>
      <c r="NHI2" s="41"/>
      <c r="NHJ2" s="41"/>
      <c r="NHK2" s="41"/>
      <c r="NHL2" s="41"/>
      <c r="NHM2" s="41"/>
      <c r="NHN2" s="41"/>
      <c r="NHO2" s="41"/>
      <c r="NHP2" s="41"/>
      <c r="NHQ2" s="41"/>
      <c r="NHR2" s="41"/>
      <c r="NHS2" s="41"/>
      <c r="NHT2" s="41"/>
      <c r="NHU2" s="41"/>
      <c r="NHV2" s="41"/>
      <c r="NHW2" s="41"/>
      <c r="NHX2" s="41"/>
      <c r="NHY2" s="41"/>
      <c r="NHZ2" s="41"/>
      <c r="NIA2" s="41"/>
      <c r="NIB2" s="41"/>
      <c r="NIC2" s="41"/>
      <c r="NID2" s="41"/>
      <c r="NIE2" s="41"/>
      <c r="NIF2" s="41"/>
      <c r="NIG2" s="41"/>
      <c r="NIH2" s="41"/>
      <c r="NII2" s="41"/>
      <c r="NIJ2" s="41"/>
      <c r="NIK2" s="41"/>
      <c r="NIL2" s="41"/>
      <c r="NIM2" s="41"/>
      <c r="NIN2" s="41"/>
      <c r="NIO2" s="41"/>
      <c r="NIP2" s="41"/>
      <c r="NIQ2" s="41"/>
      <c r="NIR2" s="41"/>
      <c r="NIS2" s="41"/>
      <c r="NIT2" s="41"/>
      <c r="NIU2" s="41"/>
      <c r="NIV2" s="41"/>
      <c r="NIW2" s="41"/>
      <c r="NIX2" s="41"/>
      <c r="NIY2" s="41"/>
      <c r="NIZ2" s="41"/>
      <c r="NJA2" s="41"/>
      <c r="NJB2" s="41"/>
      <c r="NJC2" s="41"/>
      <c r="NJD2" s="41"/>
      <c r="NJE2" s="41"/>
      <c r="NJF2" s="41"/>
      <c r="NJG2" s="41"/>
      <c r="NJH2" s="41"/>
      <c r="NJI2" s="41"/>
      <c r="NJJ2" s="41"/>
      <c r="NJK2" s="41"/>
      <c r="NJL2" s="41"/>
      <c r="NJM2" s="41"/>
      <c r="NJN2" s="41"/>
      <c r="NJO2" s="41"/>
      <c r="NJP2" s="41"/>
      <c r="NJQ2" s="41"/>
      <c r="NJR2" s="41"/>
      <c r="NJS2" s="41"/>
      <c r="NJT2" s="41"/>
      <c r="NJU2" s="41"/>
      <c r="NJV2" s="41"/>
      <c r="NJW2" s="41"/>
      <c r="NJX2" s="41"/>
      <c r="NJY2" s="41"/>
      <c r="NJZ2" s="41"/>
      <c r="NKA2" s="41"/>
      <c r="NKB2" s="41"/>
      <c r="NKC2" s="41"/>
      <c r="NKD2" s="41"/>
      <c r="NKE2" s="41"/>
      <c r="NKF2" s="41"/>
      <c r="NKG2" s="41"/>
      <c r="NKH2" s="41"/>
      <c r="NKI2" s="41"/>
      <c r="NKJ2" s="41"/>
      <c r="NKK2" s="41"/>
      <c r="NKL2" s="41"/>
      <c r="NKM2" s="41"/>
      <c r="NKN2" s="41"/>
      <c r="NKO2" s="41"/>
      <c r="NKP2" s="41"/>
      <c r="NKQ2" s="41"/>
      <c r="NKR2" s="41"/>
      <c r="NKS2" s="41"/>
      <c r="NKT2" s="41"/>
      <c r="NKU2" s="41"/>
      <c r="NKV2" s="41"/>
      <c r="NKW2" s="41"/>
      <c r="NKX2" s="41"/>
      <c r="NKY2" s="41"/>
      <c r="NKZ2" s="41"/>
      <c r="NLA2" s="41"/>
      <c r="NLB2" s="41"/>
      <c r="NLC2" s="41"/>
      <c r="NLD2" s="41"/>
      <c r="NLE2" s="41"/>
      <c r="NLF2" s="41"/>
      <c r="NLG2" s="41"/>
      <c r="NLH2" s="41"/>
      <c r="NLI2" s="41"/>
      <c r="NLJ2" s="41"/>
      <c r="NLK2" s="41"/>
      <c r="NLL2" s="41"/>
      <c r="NLM2" s="41"/>
      <c r="NLN2" s="41"/>
      <c r="NLO2" s="41"/>
      <c r="NLP2" s="41"/>
      <c r="NLQ2" s="41"/>
      <c r="NLR2" s="41"/>
      <c r="NLS2" s="41"/>
      <c r="NLT2" s="41"/>
      <c r="NLU2" s="41"/>
      <c r="NLV2" s="41"/>
      <c r="NLW2" s="41"/>
      <c r="NLX2" s="41"/>
      <c r="NLY2" s="41"/>
      <c r="NLZ2" s="41"/>
      <c r="NMA2" s="41"/>
      <c r="NMB2" s="41"/>
      <c r="NMC2" s="41"/>
      <c r="NMD2" s="41"/>
      <c r="NME2" s="41"/>
      <c r="NMF2" s="41"/>
      <c r="NMG2" s="41"/>
      <c r="NMH2" s="41"/>
      <c r="NMI2" s="41"/>
      <c r="NMJ2" s="41"/>
      <c r="NMK2" s="41"/>
      <c r="NML2" s="41"/>
      <c r="NMM2" s="41"/>
      <c r="NMN2" s="41"/>
      <c r="NMO2" s="41"/>
      <c r="NMP2" s="41"/>
      <c r="NMQ2" s="41"/>
      <c r="NMR2" s="41"/>
      <c r="NMS2" s="41"/>
      <c r="NMT2" s="41"/>
      <c r="NMU2" s="41"/>
      <c r="NMV2" s="41"/>
      <c r="NMW2" s="41"/>
      <c r="NMX2" s="41"/>
      <c r="NMY2" s="41"/>
      <c r="NMZ2" s="41"/>
      <c r="NNA2" s="41"/>
      <c r="NNB2" s="41"/>
      <c r="NNC2" s="41"/>
      <c r="NND2" s="41"/>
      <c r="NNE2" s="41"/>
      <c r="NNF2" s="41"/>
      <c r="NNG2" s="41"/>
      <c r="NNH2" s="41"/>
      <c r="NNI2" s="41"/>
      <c r="NNJ2" s="41"/>
      <c r="NNK2" s="41"/>
      <c r="NNL2" s="41"/>
      <c r="NNM2" s="41"/>
      <c r="NNN2" s="41"/>
      <c r="NNO2" s="41"/>
      <c r="NNP2" s="41"/>
      <c r="NNQ2" s="41"/>
      <c r="NNR2" s="41"/>
      <c r="NNS2" s="41"/>
      <c r="NNT2" s="41"/>
      <c r="NNU2" s="41"/>
      <c r="NNV2" s="41"/>
      <c r="NNW2" s="41"/>
      <c r="NNX2" s="41"/>
      <c r="NNY2" s="41"/>
      <c r="NNZ2" s="41"/>
      <c r="NOA2" s="41"/>
      <c r="NOB2" s="41"/>
      <c r="NOC2" s="41"/>
      <c r="NOD2" s="41"/>
      <c r="NOE2" s="41"/>
      <c r="NOF2" s="41"/>
      <c r="NOG2" s="41"/>
      <c r="NOH2" s="41"/>
      <c r="NOI2" s="41"/>
      <c r="NOJ2" s="41"/>
      <c r="NOK2" s="41"/>
      <c r="NOL2" s="41"/>
      <c r="NOM2" s="41"/>
      <c r="NON2" s="41"/>
      <c r="NOO2" s="41"/>
      <c r="NOP2" s="41"/>
      <c r="NOQ2" s="41"/>
      <c r="NOR2" s="41"/>
      <c r="NOS2" s="41"/>
      <c r="NOT2" s="41"/>
      <c r="NOU2" s="41"/>
      <c r="NOV2" s="41"/>
      <c r="NOW2" s="41"/>
      <c r="NOX2" s="41"/>
      <c r="NOY2" s="41"/>
      <c r="NOZ2" s="41"/>
      <c r="NPA2" s="41"/>
      <c r="NPB2" s="41"/>
      <c r="NPC2" s="41"/>
      <c r="NPD2" s="41"/>
      <c r="NPE2" s="41"/>
      <c r="NPF2" s="41"/>
      <c r="NPG2" s="41"/>
      <c r="NPH2" s="41"/>
      <c r="NPI2" s="41"/>
      <c r="NPJ2" s="41"/>
      <c r="NPK2" s="41"/>
      <c r="NPL2" s="41"/>
      <c r="NPM2" s="41"/>
      <c r="NPN2" s="41"/>
      <c r="NPO2" s="41"/>
      <c r="NPP2" s="41"/>
      <c r="NPQ2" s="41"/>
      <c r="NPR2" s="41"/>
      <c r="NPS2" s="41"/>
      <c r="NPT2" s="41"/>
      <c r="NPU2" s="41"/>
      <c r="NPV2" s="41"/>
      <c r="NPW2" s="41"/>
      <c r="NPX2" s="41"/>
      <c r="NPY2" s="41"/>
      <c r="NPZ2" s="41"/>
      <c r="NQA2" s="41"/>
      <c r="NQB2" s="41"/>
      <c r="NQC2" s="41"/>
      <c r="NQD2" s="41"/>
      <c r="NQE2" s="41"/>
      <c r="NQF2" s="41"/>
      <c r="NQG2" s="41"/>
      <c r="NQH2" s="41"/>
      <c r="NQI2" s="41"/>
      <c r="NQJ2" s="41"/>
      <c r="NQK2" s="41"/>
      <c r="NQL2" s="41"/>
      <c r="NQM2" s="41"/>
      <c r="NQN2" s="41"/>
      <c r="NQO2" s="41"/>
      <c r="NQP2" s="41"/>
      <c r="NQQ2" s="41"/>
      <c r="NQR2" s="41"/>
      <c r="NQS2" s="41"/>
      <c r="NQT2" s="41"/>
      <c r="NQU2" s="41"/>
      <c r="NQV2" s="41"/>
      <c r="NQW2" s="41"/>
      <c r="NQX2" s="41"/>
      <c r="NQY2" s="41"/>
      <c r="NQZ2" s="41"/>
      <c r="NRA2" s="41"/>
      <c r="NRB2" s="41"/>
      <c r="NRC2" s="41"/>
      <c r="NRD2" s="41"/>
      <c r="NRE2" s="41"/>
      <c r="NRF2" s="41"/>
      <c r="NRG2" s="41"/>
      <c r="NRH2" s="41"/>
      <c r="NRI2" s="41"/>
      <c r="NRJ2" s="41"/>
      <c r="NRK2" s="41"/>
      <c r="NRL2" s="41"/>
      <c r="NRM2" s="41"/>
      <c r="NRN2" s="41"/>
      <c r="NRO2" s="41"/>
      <c r="NRP2" s="41"/>
      <c r="NRQ2" s="41"/>
      <c r="NRR2" s="41"/>
      <c r="NRS2" s="41"/>
      <c r="NRT2" s="41"/>
      <c r="NRU2" s="41"/>
      <c r="NRV2" s="41"/>
      <c r="NRW2" s="41"/>
      <c r="NRX2" s="41"/>
      <c r="NRY2" s="41"/>
      <c r="NRZ2" s="41"/>
      <c r="NSA2" s="41"/>
      <c r="NSB2" s="41"/>
      <c r="NSC2" s="41"/>
      <c r="NSD2" s="41"/>
      <c r="NSE2" s="41"/>
      <c r="NSF2" s="41"/>
      <c r="NSG2" s="41"/>
      <c r="NSH2" s="41"/>
      <c r="NSI2" s="41"/>
      <c r="NSJ2" s="41"/>
      <c r="NSK2" s="41"/>
      <c r="NSL2" s="41"/>
      <c r="NSM2" s="41"/>
      <c r="NSN2" s="41"/>
      <c r="NSO2" s="41"/>
      <c r="NSP2" s="41"/>
      <c r="NSQ2" s="41"/>
      <c r="NSR2" s="41"/>
      <c r="NSS2" s="41"/>
      <c r="NST2" s="41"/>
      <c r="NSU2" s="41"/>
      <c r="NSV2" s="41"/>
      <c r="NSW2" s="41"/>
      <c r="NSX2" s="41"/>
      <c r="NSY2" s="41"/>
      <c r="NSZ2" s="41"/>
      <c r="NTA2" s="41"/>
      <c r="NTB2" s="41"/>
      <c r="NTC2" s="41"/>
      <c r="NTD2" s="41"/>
      <c r="NTE2" s="41"/>
      <c r="NTF2" s="41"/>
      <c r="NTG2" s="41"/>
      <c r="NTH2" s="41"/>
      <c r="NTI2" s="41"/>
      <c r="NTJ2" s="41"/>
      <c r="NTK2" s="41"/>
      <c r="NTL2" s="41"/>
      <c r="NTM2" s="41"/>
      <c r="NTN2" s="41"/>
      <c r="NTO2" s="41"/>
      <c r="NTP2" s="41"/>
      <c r="NTQ2" s="41"/>
      <c r="NTR2" s="41"/>
      <c r="NTS2" s="41"/>
      <c r="NTT2" s="41"/>
      <c r="NTU2" s="41"/>
      <c r="NTV2" s="41"/>
      <c r="NTW2" s="41"/>
      <c r="NTX2" s="41"/>
      <c r="NTY2" s="41"/>
      <c r="NTZ2" s="41"/>
      <c r="NUA2" s="41"/>
      <c r="NUB2" s="41"/>
      <c r="NUC2" s="41"/>
      <c r="NUD2" s="41"/>
      <c r="NUE2" s="41"/>
      <c r="NUF2" s="41"/>
      <c r="NUG2" s="41"/>
      <c r="NUH2" s="41"/>
      <c r="NUI2" s="41"/>
      <c r="NUJ2" s="41"/>
      <c r="NUK2" s="41"/>
      <c r="NUL2" s="41"/>
      <c r="NUM2" s="41"/>
      <c r="NUN2" s="41"/>
      <c r="NUO2" s="41"/>
      <c r="NUP2" s="41"/>
      <c r="NUQ2" s="41"/>
      <c r="NUR2" s="41"/>
      <c r="NUS2" s="41"/>
      <c r="NUT2" s="41"/>
      <c r="NUU2" s="41"/>
      <c r="NUV2" s="41"/>
      <c r="NUW2" s="41"/>
      <c r="NUX2" s="41"/>
      <c r="NUY2" s="41"/>
      <c r="NUZ2" s="41"/>
      <c r="NVA2" s="41"/>
      <c r="NVB2" s="41"/>
      <c r="NVC2" s="41"/>
      <c r="NVD2" s="41"/>
      <c r="NVE2" s="41"/>
      <c r="NVF2" s="41"/>
      <c r="NVG2" s="41"/>
      <c r="NVH2" s="41"/>
      <c r="NVI2" s="41"/>
      <c r="NVJ2" s="41"/>
      <c r="NVK2" s="41"/>
      <c r="NVL2" s="41"/>
      <c r="NVM2" s="41"/>
      <c r="NVN2" s="41"/>
      <c r="NVO2" s="41"/>
      <c r="NVP2" s="41"/>
      <c r="NVQ2" s="41"/>
      <c r="NVR2" s="41"/>
      <c r="NVS2" s="41"/>
      <c r="NVT2" s="41"/>
      <c r="NVU2" s="41"/>
      <c r="NVV2" s="41"/>
      <c r="NVW2" s="41"/>
      <c r="NVX2" s="41"/>
      <c r="NVY2" s="41"/>
      <c r="NVZ2" s="41"/>
      <c r="NWA2" s="41"/>
      <c r="NWB2" s="41"/>
      <c r="NWC2" s="41"/>
      <c r="NWD2" s="41"/>
      <c r="NWE2" s="41"/>
      <c r="NWF2" s="41"/>
      <c r="NWG2" s="41"/>
      <c r="NWH2" s="41"/>
      <c r="NWI2" s="41"/>
      <c r="NWJ2" s="41"/>
      <c r="NWK2" s="41"/>
      <c r="NWL2" s="41"/>
      <c r="NWM2" s="41"/>
      <c r="NWN2" s="41"/>
      <c r="NWO2" s="41"/>
      <c r="NWP2" s="41"/>
      <c r="NWQ2" s="41"/>
      <c r="NWR2" s="41"/>
      <c r="NWS2" s="41"/>
      <c r="NWT2" s="41"/>
      <c r="NWU2" s="41"/>
      <c r="NWV2" s="41"/>
      <c r="NWW2" s="41"/>
      <c r="NWX2" s="41"/>
      <c r="NWY2" s="41"/>
      <c r="NWZ2" s="41"/>
      <c r="NXA2" s="41"/>
      <c r="NXB2" s="41"/>
      <c r="NXC2" s="41"/>
      <c r="NXD2" s="41"/>
      <c r="NXE2" s="41"/>
      <c r="NXF2" s="41"/>
      <c r="NXG2" s="41"/>
      <c r="NXH2" s="41"/>
      <c r="NXI2" s="41"/>
      <c r="NXJ2" s="41"/>
      <c r="NXK2" s="41"/>
      <c r="NXL2" s="41"/>
      <c r="NXM2" s="41"/>
      <c r="NXN2" s="41"/>
      <c r="NXO2" s="41"/>
      <c r="NXP2" s="41"/>
      <c r="NXQ2" s="41"/>
      <c r="NXR2" s="41"/>
      <c r="NXS2" s="41"/>
      <c r="NXT2" s="41"/>
      <c r="NXU2" s="41"/>
      <c r="NXV2" s="41"/>
      <c r="NXW2" s="41"/>
      <c r="NXX2" s="41"/>
      <c r="NXY2" s="41"/>
      <c r="NXZ2" s="41"/>
      <c r="NYA2" s="41"/>
      <c r="NYB2" s="41"/>
      <c r="NYC2" s="41"/>
      <c r="NYD2" s="41"/>
      <c r="NYE2" s="41"/>
      <c r="NYF2" s="41"/>
      <c r="NYG2" s="41"/>
      <c r="NYH2" s="41"/>
      <c r="NYI2" s="41"/>
      <c r="NYJ2" s="41"/>
      <c r="NYK2" s="41"/>
      <c r="NYL2" s="41"/>
      <c r="NYM2" s="41"/>
      <c r="NYN2" s="41"/>
      <c r="NYO2" s="41"/>
      <c r="NYP2" s="41"/>
      <c r="NYQ2" s="41"/>
      <c r="NYR2" s="41"/>
      <c r="NYS2" s="41"/>
      <c r="NYT2" s="41"/>
      <c r="NYU2" s="41"/>
      <c r="NYV2" s="41"/>
      <c r="NYW2" s="41"/>
      <c r="NYX2" s="41"/>
      <c r="NYY2" s="41"/>
      <c r="NYZ2" s="41"/>
      <c r="NZA2" s="41"/>
      <c r="NZB2" s="41"/>
      <c r="NZC2" s="41"/>
      <c r="NZD2" s="41"/>
      <c r="NZE2" s="41"/>
      <c r="NZF2" s="41"/>
      <c r="NZG2" s="41"/>
      <c r="NZH2" s="41"/>
      <c r="NZI2" s="41"/>
      <c r="NZJ2" s="41"/>
      <c r="NZK2" s="41"/>
      <c r="NZL2" s="41"/>
      <c r="NZM2" s="41"/>
      <c r="NZN2" s="41"/>
      <c r="NZO2" s="41"/>
      <c r="NZP2" s="41"/>
      <c r="NZQ2" s="41"/>
      <c r="NZR2" s="41"/>
      <c r="NZS2" s="41"/>
      <c r="NZT2" s="41"/>
      <c r="NZU2" s="41"/>
      <c r="NZV2" s="41"/>
      <c r="NZW2" s="41"/>
      <c r="NZX2" s="41"/>
      <c r="NZY2" s="41"/>
      <c r="NZZ2" s="41"/>
      <c r="OAA2" s="41"/>
      <c r="OAB2" s="41"/>
      <c r="OAC2" s="41"/>
      <c r="OAD2" s="41"/>
      <c r="OAE2" s="41"/>
      <c r="OAF2" s="41"/>
      <c r="OAG2" s="41"/>
      <c r="OAH2" s="41"/>
      <c r="OAI2" s="41"/>
      <c r="OAJ2" s="41"/>
      <c r="OAK2" s="41"/>
      <c r="OAL2" s="41"/>
      <c r="OAM2" s="41"/>
      <c r="OAN2" s="41"/>
      <c r="OAO2" s="41"/>
      <c r="OAP2" s="41"/>
      <c r="OAQ2" s="41"/>
      <c r="OAR2" s="41"/>
      <c r="OAS2" s="41"/>
      <c r="OAT2" s="41"/>
      <c r="OAU2" s="41"/>
      <c r="OAV2" s="41"/>
      <c r="OAW2" s="41"/>
      <c r="OAX2" s="41"/>
      <c r="OAY2" s="41"/>
      <c r="OAZ2" s="41"/>
      <c r="OBA2" s="41"/>
      <c r="OBB2" s="41"/>
      <c r="OBC2" s="41"/>
      <c r="OBD2" s="41"/>
      <c r="OBE2" s="41"/>
      <c r="OBF2" s="41"/>
      <c r="OBG2" s="41"/>
      <c r="OBH2" s="41"/>
      <c r="OBI2" s="41"/>
      <c r="OBJ2" s="41"/>
      <c r="OBK2" s="41"/>
      <c r="OBL2" s="41"/>
      <c r="OBM2" s="41"/>
      <c r="OBN2" s="41"/>
      <c r="OBO2" s="41"/>
      <c r="OBP2" s="41"/>
      <c r="OBQ2" s="41"/>
      <c r="OBR2" s="41"/>
      <c r="OBS2" s="41"/>
      <c r="OBT2" s="41"/>
      <c r="OBU2" s="41"/>
      <c r="OBV2" s="41"/>
      <c r="OBW2" s="41"/>
      <c r="OBX2" s="41"/>
      <c r="OBY2" s="41"/>
      <c r="OBZ2" s="41"/>
      <c r="OCA2" s="41"/>
      <c r="OCB2" s="41"/>
      <c r="OCC2" s="41"/>
      <c r="OCD2" s="41"/>
      <c r="OCE2" s="41"/>
      <c r="OCF2" s="41"/>
      <c r="OCG2" s="41"/>
      <c r="OCH2" s="41"/>
      <c r="OCI2" s="41"/>
      <c r="OCJ2" s="41"/>
      <c r="OCK2" s="41"/>
      <c r="OCL2" s="41"/>
      <c r="OCM2" s="41"/>
      <c r="OCN2" s="41"/>
      <c r="OCO2" s="41"/>
      <c r="OCP2" s="41"/>
      <c r="OCQ2" s="41"/>
      <c r="OCR2" s="41"/>
      <c r="OCS2" s="41"/>
      <c r="OCT2" s="41"/>
      <c r="OCU2" s="41"/>
      <c r="OCV2" s="41"/>
      <c r="OCW2" s="41"/>
      <c r="OCX2" s="41"/>
      <c r="OCY2" s="41"/>
      <c r="OCZ2" s="41"/>
      <c r="ODA2" s="41"/>
      <c r="ODB2" s="41"/>
      <c r="ODC2" s="41"/>
      <c r="ODD2" s="41"/>
      <c r="ODE2" s="41"/>
      <c r="ODF2" s="41"/>
      <c r="ODG2" s="41"/>
      <c r="ODH2" s="41"/>
      <c r="ODI2" s="41"/>
      <c r="ODJ2" s="41"/>
      <c r="ODK2" s="41"/>
      <c r="ODL2" s="41"/>
      <c r="ODM2" s="41"/>
      <c r="ODN2" s="41"/>
      <c r="ODO2" s="41"/>
      <c r="ODP2" s="41"/>
      <c r="ODQ2" s="41"/>
      <c r="ODR2" s="41"/>
      <c r="ODS2" s="41"/>
      <c r="ODT2" s="41"/>
      <c r="ODU2" s="41"/>
      <c r="ODV2" s="41"/>
      <c r="ODW2" s="41"/>
      <c r="ODX2" s="41"/>
      <c r="ODY2" s="41"/>
      <c r="ODZ2" s="41"/>
      <c r="OEA2" s="41"/>
      <c r="OEB2" s="41"/>
      <c r="OEC2" s="41"/>
      <c r="OED2" s="41"/>
      <c r="OEE2" s="41"/>
      <c r="OEF2" s="41"/>
      <c r="OEG2" s="41"/>
      <c r="OEH2" s="41"/>
      <c r="OEI2" s="41"/>
      <c r="OEJ2" s="41"/>
      <c r="OEK2" s="41"/>
      <c r="OEL2" s="41"/>
      <c r="OEM2" s="41"/>
      <c r="OEN2" s="41"/>
      <c r="OEO2" s="41"/>
      <c r="OEP2" s="41"/>
      <c r="OEQ2" s="41"/>
      <c r="OER2" s="41"/>
      <c r="OES2" s="41"/>
      <c r="OET2" s="41"/>
      <c r="OEU2" s="41"/>
      <c r="OEV2" s="41"/>
      <c r="OEW2" s="41"/>
      <c r="OEX2" s="41"/>
      <c r="OEY2" s="41"/>
      <c r="OEZ2" s="41"/>
      <c r="OFA2" s="41"/>
      <c r="OFB2" s="41"/>
      <c r="OFC2" s="41"/>
      <c r="OFD2" s="41"/>
      <c r="OFE2" s="41"/>
      <c r="OFF2" s="41"/>
      <c r="OFG2" s="41"/>
      <c r="OFH2" s="41"/>
      <c r="OFI2" s="41"/>
      <c r="OFJ2" s="41"/>
      <c r="OFK2" s="41"/>
      <c r="OFL2" s="41"/>
      <c r="OFM2" s="41"/>
      <c r="OFN2" s="41"/>
      <c r="OFO2" s="41"/>
      <c r="OFP2" s="41"/>
      <c r="OFQ2" s="41"/>
      <c r="OFR2" s="41"/>
      <c r="OFS2" s="41"/>
      <c r="OFT2" s="41"/>
      <c r="OFU2" s="41"/>
      <c r="OFV2" s="41"/>
      <c r="OFW2" s="41"/>
      <c r="OFX2" s="41"/>
      <c r="OFY2" s="41"/>
      <c r="OFZ2" s="41"/>
      <c r="OGA2" s="41"/>
      <c r="OGB2" s="41"/>
      <c r="OGC2" s="41"/>
      <c r="OGD2" s="41"/>
      <c r="OGE2" s="41"/>
      <c r="OGF2" s="41"/>
      <c r="OGG2" s="41"/>
      <c r="OGH2" s="41"/>
      <c r="OGI2" s="41"/>
      <c r="OGJ2" s="41"/>
      <c r="OGK2" s="41"/>
      <c r="OGL2" s="41"/>
      <c r="OGM2" s="41"/>
      <c r="OGN2" s="41"/>
      <c r="OGO2" s="41"/>
      <c r="OGP2" s="41"/>
      <c r="OGQ2" s="41"/>
      <c r="OGR2" s="41"/>
      <c r="OGS2" s="41"/>
      <c r="OGT2" s="41"/>
      <c r="OGU2" s="41"/>
      <c r="OGV2" s="41"/>
      <c r="OGW2" s="41"/>
      <c r="OGX2" s="41"/>
      <c r="OGY2" s="41"/>
      <c r="OGZ2" s="41"/>
      <c r="OHA2" s="41"/>
      <c r="OHB2" s="41"/>
      <c r="OHC2" s="41"/>
      <c r="OHD2" s="41"/>
      <c r="OHE2" s="41"/>
      <c r="OHF2" s="41"/>
      <c r="OHG2" s="41"/>
      <c r="OHH2" s="41"/>
      <c r="OHI2" s="41"/>
      <c r="OHJ2" s="41"/>
      <c r="OHK2" s="41"/>
      <c r="OHL2" s="41"/>
      <c r="OHM2" s="41"/>
      <c r="OHN2" s="41"/>
      <c r="OHO2" s="41"/>
      <c r="OHP2" s="41"/>
      <c r="OHQ2" s="41"/>
      <c r="OHR2" s="41"/>
      <c r="OHS2" s="41"/>
      <c r="OHT2" s="41"/>
      <c r="OHU2" s="41"/>
      <c r="OHV2" s="41"/>
      <c r="OHW2" s="41"/>
      <c r="OHX2" s="41"/>
      <c r="OHY2" s="41"/>
      <c r="OHZ2" s="41"/>
      <c r="OIA2" s="41"/>
      <c r="OIB2" s="41"/>
      <c r="OIC2" s="41"/>
      <c r="OID2" s="41"/>
      <c r="OIE2" s="41"/>
      <c r="OIF2" s="41"/>
      <c r="OIG2" s="41"/>
      <c r="OIH2" s="41"/>
      <c r="OII2" s="41"/>
      <c r="OIJ2" s="41"/>
      <c r="OIK2" s="41"/>
      <c r="OIL2" s="41"/>
      <c r="OIM2" s="41"/>
      <c r="OIN2" s="41"/>
      <c r="OIO2" s="41"/>
      <c r="OIP2" s="41"/>
      <c r="OIQ2" s="41"/>
      <c r="OIR2" s="41"/>
      <c r="OIS2" s="41"/>
      <c r="OIT2" s="41"/>
      <c r="OIU2" s="41"/>
      <c r="OIV2" s="41"/>
      <c r="OIW2" s="41"/>
      <c r="OIX2" s="41"/>
      <c r="OIY2" s="41"/>
      <c r="OIZ2" s="41"/>
      <c r="OJA2" s="41"/>
      <c r="OJB2" s="41"/>
      <c r="OJC2" s="41"/>
      <c r="OJD2" s="41"/>
      <c r="OJE2" s="41"/>
      <c r="OJF2" s="41"/>
      <c r="OJG2" s="41"/>
      <c r="OJH2" s="41"/>
      <c r="OJI2" s="41"/>
      <c r="OJJ2" s="41"/>
      <c r="OJK2" s="41"/>
      <c r="OJL2" s="41"/>
      <c r="OJM2" s="41"/>
      <c r="OJN2" s="41"/>
      <c r="OJO2" s="41"/>
      <c r="OJP2" s="41"/>
      <c r="OJQ2" s="41"/>
      <c r="OJR2" s="41"/>
      <c r="OJS2" s="41"/>
      <c r="OJT2" s="41"/>
      <c r="OJU2" s="41"/>
      <c r="OJV2" s="41"/>
      <c r="OJW2" s="41"/>
      <c r="OJX2" s="41"/>
      <c r="OJY2" s="41"/>
      <c r="OJZ2" s="41"/>
      <c r="OKA2" s="41"/>
      <c r="OKB2" s="41"/>
      <c r="OKC2" s="41"/>
      <c r="OKD2" s="41"/>
      <c r="OKE2" s="41"/>
      <c r="OKF2" s="41"/>
      <c r="OKG2" s="41"/>
      <c r="OKH2" s="41"/>
      <c r="OKI2" s="41"/>
      <c r="OKJ2" s="41"/>
      <c r="OKK2" s="41"/>
      <c r="OKL2" s="41"/>
      <c r="OKM2" s="41"/>
      <c r="OKN2" s="41"/>
      <c r="OKO2" s="41"/>
      <c r="OKP2" s="41"/>
      <c r="OKQ2" s="41"/>
      <c r="OKR2" s="41"/>
      <c r="OKS2" s="41"/>
      <c r="OKT2" s="41"/>
      <c r="OKU2" s="41"/>
      <c r="OKV2" s="41"/>
      <c r="OKW2" s="41"/>
      <c r="OKX2" s="41"/>
      <c r="OKY2" s="41"/>
      <c r="OKZ2" s="41"/>
      <c r="OLA2" s="41"/>
      <c r="OLB2" s="41"/>
      <c r="OLC2" s="41"/>
      <c r="OLD2" s="41"/>
      <c r="OLE2" s="41"/>
      <c r="OLF2" s="41"/>
      <c r="OLG2" s="41"/>
      <c r="OLH2" s="41"/>
      <c r="OLI2" s="41"/>
      <c r="OLJ2" s="41"/>
      <c r="OLK2" s="41"/>
      <c r="OLL2" s="41"/>
      <c r="OLM2" s="41"/>
      <c r="OLN2" s="41"/>
      <c r="OLO2" s="41"/>
      <c r="OLP2" s="41"/>
      <c r="OLQ2" s="41"/>
      <c r="OLR2" s="41"/>
      <c r="OLS2" s="41"/>
      <c r="OLT2" s="41"/>
      <c r="OLU2" s="41"/>
      <c r="OLV2" s="41"/>
      <c r="OLW2" s="41"/>
      <c r="OLX2" s="41"/>
      <c r="OLY2" s="41"/>
      <c r="OLZ2" s="41"/>
      <c r="OMA2" s="41"/>
      <c r="OMB2" s="41"/>
      <c r="OMC2" s="41"/>
      <c r="OMD2" s="41"/>
      <c r="OME2" s="41"/>
      <c r="OMF2" s="41"/>
      <c r="OMG2" s="41"/>
      <c r="OMH2" s="41"/>
      <c r="OMI2" s="41"/>
      <c r="OMJ2" s="41"/>
      <c r="OMK2" s="41"/>
      <c r="OML2" s="41"/>
      <c r="OMM2" s="41"/>
      <c r="OMN2" s="41"/>
      <c r="OMO2" s="41"/>
      <c r="OMP2" s="41"/>
      <c r="OMQ2" s="41"/>
      <c r="OMR2" s="41"/>
      <c r="OMS2" s="41"/>
      <c r="OMT2" s="41"/>
      <c r="OMU2" s="41"/>
      <c r="OMV2" s="41"/>
      <c r="OMW2" s="41"/>
      <c r="OMX2" s="41"/>
      <c r="OMY2" s="41"/>
      <c r="OMZ2" s="41"/>
      <c r="ONA2" s="41"/>
      <c r="ONB2" s="41"/>
      <c r="ONC2" s="41"/>
      <c r="OND2" s="41"/>
      <c r="ONE2" s="41"/>
      <c r="ONF2" s="41"/>
      <c r="ONG2" s="41"/>
      <c r="ONH2" s="41"/>
      <c r="ONI2" s="41"/>
      <c r="ONJ2" s="41"/>
      <c r="ONK2" s="41"/>
      <c r="ONL2" s="41"/>
      <c r="ONM2" s="41"/>
      <c r="ONN2" s="41"/>
      <c r="ONO2" s="41"/>
      <c r="ONP2" s="41"/>
      <c r="ONQ2" s="41"/>
      <c r="ONR2" s="41"/>
      <c r="ONS2" s="41"/>
      <c r="ONT2" s="41"/>
      <c r="ONU2" s="41"/>
      <c r="ONV2" s="41"/>
      <c r="ONW2" s="41"/>
      <c r="ONX2" s="41"/>
      <c r="ONY2" s="41"/>
      <c r="ONZ2" s="41"/>
      <c r="OOA2" s="41"/>
      <c r="OOB2" s="41"/>
      <c r="OOC2" s="41"/>
      <c r="OOD2" s="41"/>
      <c r="OOE2" s="41"/>
      <c r="OOF2" s="41"/>
      <c r="OOG2" s="41"/>
      <c r="OOH2" s="41"/>
      <c r="OOI2" s="41"/>
      <c r="OOJ2" s="41"/>
      <c r="OOK2" s="41"/>
      <c r="OOL2" s="41"/>
      <c r="OOM2" s="41"/>
      <c r="OON2" s="41"/>
      <c r="OOO2" s="41"/>
      <c r="OOP2" s="41"/>
      <c r="OOQ2" s="41"/>
      <c r="OOR2" s="41"/>
      <c r="OOS2" s="41"/>
      <c r="OOT2" s="41"/>
      <c r="OOU2" s="41"/>
      <c r="OOV2" s="41"/>
      <c r="OOW2" s="41"/>
      <c r="OOX2" s="41"/>
      <c r="OOY2" s="41"/>
      <c r="OOZ2" s="41"/>
      <c r="OPA2" s="41"/>
      <c r="OPB2" s="41"/>
      <c r="OPC2" s="41"/>
      <c r="OPD2" s="41"/>
      <c r="OPE2" s="41"/>
      <c r="OPF2" s="41"/>
      <c r="OPG2" s="41"/>
      <c r="OPH2" s="41"/>
      <c r="OPI2" s="41"/>
      <c r="OPJ2" s="41"/>
      <c r="OPK2" s="41"/>
      <c r="OPL2" s="41"/>
      <c r="OPM2" s="41"/>
      <c r="OPN2" s="41"/>
      <c r="OPO2" s="41"/>
      <c r="OPP2" s="41"/>
      <c r="OPQ2" s="41"/>
      <c r="OPR2" s="41"/>
      <c r="OPS2" s="41"/>
      <c r="OPT2" s="41"/>
      <c r="OPU2" s="41"/>
      <c r="OPV2" s="41"/>
      <c r="OPW2" s="41"/>
      <c r="OPX2" s="41"/>
      <c r="OPY2" s="41"/>
      <c r="OPZ2" s="41"/>
      <c r="OQA2" s="41"/>
      <c r="OQB2" s="41"/>
      <c r="OQC2" s="41"/>
      <c r="OQD2" s="41"/>
      <c r="OQE2" s="41"/>
      <c r="OQF2" s="41"/>
      <c r="OQG2" s="41"/>
      <c r="OQH2" s="41"/>
      <c r="OQI2" s="41"/>
      <c r="OQJ2" s="41"/>
      <c r="OQK2" s="41"/>
      <c r="OQL2" s="41"/>
      <c r="OQM2" s="41"/>
      <c r="OQN2" s="41"/>
      <c r="OQO2" s="41"/>
      <c r="OQP2" s="41"/>
      <c r="OQQ2" s="41"/>
      <c r="OQR2" s="41"/>
      <c r="OQS2" s="41"/>
      <c r="OQT2" s="41"/>
      <c r="OQU2" s="41"/>
      <c r="OQV2" s="41"/>
      <c r="OQW2" s="41"/>
      <c r="OQX2" s="41"/>
      <c r="OQY2" s="41"/>
      <c r="OQZ2" s="41"/>
      <c r="ORA2" s="41"/>
      <c r="ORB2" s="41"/>
      <c r="ORC2" s="41"/>
      <c r="ORD2" s="41"/>
      <c r="ORE2" s="41"/>
      <c r="ORF2" s="41"/>
      <c r="ORG2" s="41"/>
      <c r="ORH2" s="41"/>
      <c r="ORI2" s="41"/>
      <c r="ORJ2" s="41"/>
      <c r="ORK2" s="41"/>
      <c r="ORL2" s="41"/>
      <c r="ORM2" s="41"/>
      <c r="ORN2" s="41"/>
      <c r="ORO2" s="41"/>
      <c r="ORP2" s="41"/>
      <c r="ORQ2" s="41"/>
      <c r="ORR2" s="41"/>
      <c r="ORS2" s="41"/>
      <c r="ORT2" s="41"/>
      <c r="ORU2" s="41"/>
      <c r="ORV2" s="41"/>
      <c r="ORW2" s="41"/>
      <c r="ORX2" s="41"/>
      <c r="ORY2" s="41"/>
      <c r="ORZ2" s="41"/>
      <c r="OSA2" s="41"/>
      <c r="OSB2" s="41"/>
      <c r="OSC2" s="41"/>
      <c r="OSD2" s="41"/>
      <c r="OSE2" s="41"/>
      <c r="OSF2" s="41"/>
      <c r="OSG2" s="41"/>
      <c r="OSH2" s="41"/>
      <c r="OSI2" s="41"/>
      <c r="OSJ2" s="41"/>
      <c r="OSK2" s="41"/>
      <c r="OSL2" s="41"/>
      <c r="OSM2" s="41"/>
      <c r="OSN2" s="41"/>
      <c r="OSO2" s="41"/>
      <c r="OSP2" s="41"/>
      <c r="OSQ2" s="41"/>
      <c r="OSR2" s="41"/>
      <c r="OSS2" s="41"/>
      <c r="OST2" s="41"/>
      <c r="OSU2" s="41"/>
      <c r="OSV2" s="41"/>
      <c r="OSW2" s="41"/>
      <c r="OSX2" s="41"/>
      <c r="OSY2" s="41"/>
      <c r="OSZ2" s="41"/>
      <c r="OTA2" s="41"/>
      <c r="OTB2" s="41"/>
      <c r="OTC2" s="41"/>
      <c r="OTD2" s="41"/>
      <c r="OTE2" s="41"/>
      <c r="OTF2" s="41"/>
      <c r="OTG2" s="41"/>
      <c r="OTH2" s="41"/>
      <c r="OTI2" s="41"/>
      <c r="OTJ2" s="41"/>
      <c r="OTK2" s="41"/>
      <c r="OTL2" s="41"/>
      <c r="OTM2" s="41"/>
      <c r="OTN2" s="41"/>
      <c r="OTO2" s="41"/>
      <c r="OTP2" s="41"/>
      <c r="OTQ2" s="41"/>
      <c r="OTR2" s="41"/>
      <c r="OTS2" s="41"/>
      <c r="OTT2" s="41"/>
      <c r="OTU2" s="41"/>
      <c r="OTV2" s="41"/>
      <c r="OTW2" s="41"/>
      <c r="OTX2" s="41"/>
      <c r="OTY2" s="41"/>
      <c r="OTZ2" s="41"/>
      <c r="OUA2" s="41"/>
      <c r="OUB2" s="41"/>
      <c r="OUC2" s="41"/>
      <c r="OUD2" s="41"/>
      <c r="OUE2" s="41"/>
      <c r="OUF2" s="41"/>
      <c r="OUG2" s="41"/>
      <c r="OUH2" s="41"/>
      <c r="OUI2" s="41"/>
      <c r="OUJ2" s="41"/>
      <c r="OUK2" s="41"/>
      <c r="OUL2" s="41"/>
      <c r="OUM2" s="41"/>
      <c r="OUN2" s="41"/>
      <c r="OUO2" s="41"/>
      <c r="OUP2" s="41"/>
      <c r="OUQ2" s="41"/>
      <c r="OUR2" s="41"/>
      <c r="OUS2" s="41"/>
      <c r="OUT2" s="41"/>
      <c r="OUU2" s="41"/>
      <c r="OUV2" s="41"/>
      <c r="OUW2" s="41"/>
      <c r="OUX2" s="41"/>
      <c r="OUY2" s="41"/>
      <c r="OUZ2" s="41"/>
      <c r="OVA2" s="41"/>
      <c r="OVB2" s="41"/>
      <c r="OVC2" s="41"/>
      <c r="OVD2" s="41"/>
      <c r="OVE2" s="41"/>
      <c r="OVF2" s="41"/>
      <c r="OVG2" s="41"/>
      <c r="OVH2" s="41"/>
      <c r="OVI2" s="41"/>
      <c r="OVJ2" s="41"/>
      <c r="OVK2" s="41"/>
      <c r="OVL2" s="41"/>
      <c r="OVM2" s="41"/>
      <c r="OVN2" s="41"/>
      <c r="OVO2" s="41"/>
      <c r="OVP2" s="41"/>
      <c r="OVQ2" s="41"/>
      <c r="OVR2" s="41"/>
      <c r="OVS2" s="41"/>
      <c r="OVT2" s="41"/>
      <c r="OVU2" s="41"/>
      <c r="OVV2" s="41"/>
      <c r="OVW2" s="41"/>
      <c r="OVX2" s="41"/>
      <c r="OVY2" s="41"/>
      <c r="OVZ2" s="41"/>
      <c r="OWA2" s="41"/>
      <c r="OWB2" s="41"/>
      <c r="OWC2" s="41"/>
      <c r="OWD2" s="41"/>
      <c r="OWE2" s="41"/>
      <c r="OWF2" s="41"/>
      <c r="OWG2" s="41"/>
      <c r="OWH2" s="41"/>
      <c r="OWI2" s="41"/>
      <c r="OWJ2" s="41"/>
      <c r="OWK2" s="41"/>
      <c r="OWL2" s="41"/>
      <c r="OWM2" s="41"/>
      <c r="OWN2" s="41"/>
      <c r="OWO2" s="41"/>
      <c r="OWP2" s="41"/>
      <c r="OWQ2" s="41"/>
      <c r="OWR2" s="41"/>
      <c r="OWS2" s="41"/>
      <c r="OWT2" s="41"/>
      <c r="OWU2" s="41"/>
      <c r="OWV2" s="41"/>
      <c r="OWW2" s="41"/>
      <c r="OWX2" s="41"/>
      <c r="OWY2" s="41"/>
      <c r="OWZ2" s="41"/>
      <c r="OXA2" s="41"/>
      <c r="OXB2" s="41"/>
      <c r="OXC2" s="41"/>
      <c r="OXD2" s="41"/>
      <c r="OXE2" s="41"/>
      <c r="OXF2" s="41"/>
      <c r="OXG2" s="41"/>
      <c r="OXH2" s="41"/>
      <c r="OXI2" s="41"/>
      <c r="OXJ2" s="41"/>
      <c r="OXK2" s="41"/>
      <c r="OXL2" s="41"/>
      <c r="OXM2" s="41"/>
      <c r="OXN2" s="41"/>
      <c r="OXO2" s="41"/>
      <c r="OXP2" s="41"/>
      <c r="OXQ2" s="41"/>
      <c r="OXR2" s="41"/>
      <c r="OXS2" s="41"/>
      <c r="OXT2" s="41"/>
      <c r="OXU2" s="41"/>
      <c r="OXV2" s="41"/>
      <c r="OXW2" s="41"/>
      <c r="OXX2" s="41"/>
      <c r="OXY2" s="41"/>
      <c r="OXZ2" s="41"/>
      <c r="OYA2" s="41"/>
      <c r="OYB2" s="41"/>
      <c r="OYC2" s="41"/>
      <c r="OYD2" s="41"/>
      <c r="OYE2" s="41"/>
      <c r="OYF2" s="41"/>
      <c r="OYG2" s="41"/>
      <c r="OYH2" s="41"/>
      <c r="OYI2" s="41"/>
      <c r="OYJ2" s="41"/>
      <c r="OYK2" s="41"/>
      <c r="OYL2" s="41"/>
      <c r="OYM2" s="41"/>
      <c r="OYN2" s="41"/>
      <c r="OYO2" s="41"/>
      <c r="OYP2" s="41"/>
      <c r="OYQ2" s="41"/>
      <c r="OYR2" s="41"/>
      <c r="OYS2" s="41"/>
      <c r="OYT2" s="41"/>
      <c r="OYU2" s="41"/>
      <c r="OYV2" s="41"/>
      <c r="OYW2" s="41"/>
      <c r="OYX2" s="41"/>
      <c r="OYY2" s="41"/>
      <c r="OYZ2" s="41"/>
      <c r="OZA2" s="41"/>
      <c r="OZB2" s="41"/>
      <c r="OZC2" s="41"/>
      <c r="OZD2" s="41"/>
      <c r="OZE2" s="41"/>
      <c r="OZF2" s="41"/>
      <c r="OZG2" s="41"/>
      <c r="OZH2" s="41"/>
      <c r="OZI2" s="41"/>
      <c r="OZJ2" s="41"/>
      <c r="OZK2" s="41"/>
      <c r="OZL2" s="41"/>
      <c r="OZM2" s="41"/>
      <c r="OZN2" s="41"/>
      <c r="OZO2" s="41"/>
      <c r="OZP2" s="41"/>
      <c r="OZQ2" s="41"/>
      <c r="OZR2" s="41"/>
      <c r="OZS2" s="41"/>
      <c r="OZT2" s="41"/>
      <c r="OZU2" s="41"/>
      <c r="OZV2" s="41"/>
      <c r="OZW2" s="41"/>
      <c r="OZX2" s="41"/>
      <c r="OZY2" s="41"/>
      <c r="OZZ2" s="41"/>
      <c r="PAA2" s="41"/>
      <c r="PAB2" s="41"/>
      <c r="PAC2" s="41"/>
      <c r="PAD2" s="41"/>
      <c r="PAE2" s="41"/>
      <c r="PAF2" s="41"/>
      <c r="PAG2" s="41"/>
      <c r="PAH2" s="41"/>
      <c r="PAI2" s="41"/>
      <c r="PAJ2" s="41"/>
      <c r="PAK2" s="41"/>
      <c r="PAL2" s="41"/>
      <c r="PAM2" s="41"/>
      <c r="PAN2" s="41"/>
      <c r="PAO2" s="41"/>
      <c r="PAP2" s="41"/>
      <c r="PAQ2" s="41"/>
      <c r="PAR2" s="41"/>
      <c r="PAS2" s="41"/>
      <c r="PAT2" s="41"/>
      <c r="PAU2" s="41"/>
      <c r="PAV2" s="41"/>
      <c r="PAW2" s="41"/>
      <c r="PAX2" s="41"/>
      <c r="PAY2" s="41"/>
      <c r="PAZ2" s="41"/>
      <c r="PBA2" s="41"/>
      <c r="PBB2" s="41"/>
      <c r="PBC2" s="41"/>
      <c r="PBD2" s="41"/>
      <c r="PBE2" s="41"/>
      <c r="PBF2" s="41"/>
      <c r="PBG2" s="41"/>
      <c r="PBH2" s="41"/>
      <c r="PBI2" s="41"/>
      <c r="PBJ2" s="41"/>
      <c r="PBK2" s="41"/>
      <c r="PBL2" s="41"/>
      <c r="PBM2" s="41"/>
      <c r="PBN2" s="41"/>
      <c r="PBO2" s="41"/>
      <c r="PBP2" s="41"/>
      <c r="PBQ2" s="41"/>
      <c r="PBR2" s="41"/>
      <c r="PBS2" s="41"/>
      <c r="PBT2" s="41"/>
      <c r="PBU2" s="41"/>
      <c r="PBV2" s="41"/>
      <c r="PBW2" s="41"/>
      <c r="PBX2" s="41"/>
      <c r="PBY2" s="41"/>
      <c r="PBZ2" s="41"/>
      <c r="PCA2" s="41"/>
      <c r="PCB2" s="41"/>
      <c r="PCC2" s="41"/>
      <c r="PCD2" s="41"/>
      <c r="PCE2" s="41"/>
      <c r="PCF2" s="41"/>
      <c r="PCG2" s="41"/>
      <c r="PCH2" s="41"/>
      <c r="PCI2" s="41"/>
      <c r="PCJ2" s="41"/>
      <c r="PCK2" s="41"/>
      <c r="PCL2" s="41"/>
      <c r="PCM2" s="41"/>
      <c r="PCN2" s="41"/>
      <c r="PCO2" s="41"/>
      <c r="PCP2" s="41"/>
      <c r="PCQ2" s="41"/>
      <c r="PCR2" s="41"/>
      <c r="PCS2" s="41"/>
      <c r="PCT2" s="41"/>
      <c r="PCU2" s="41"/>
      <c r="PCV2" s="41"/>
      <c r="PCW2" s="41"/>
      <c r="PCX2" s="41"/>
      <c r="PCY2" s="41"/>
      <c r="PCZ2" s="41"/>
      <c r="PDA2" s="41"/>
      <c r="PDB2" s="41"/>
      <c r="PDC2" s="41"/>
      <c r="PDD2" s="41"/>
      <c r="PDE2" s="41"/>
      <c r="PDF2" s="41"/>
      <c r="PDG2" s="41"/>
      <c r="PDH2" s="41"/>
      <c r="PDI2" s="41"/>
      <c r="PDJ2" s="41"/>
      <c r="PDK2" s="41"/>
      <c r="PDL2" s="41"/>
      <c r="PDM2" s="41"/>
      <c r="PDN2" s="41"/>
      <c r="PDO2" s="41"/>
      <c r="PDP2" s="41"/>
      <c r="PDQ2" s="41"/>
      <c r="PDR2" s="41"/>
      <c r="PDS2" s="41"/>
      <c r="PDT2" s="41"/>
      <c r="PDU2" s="41"/>
      <c r="PDV2" s="41"/>
      <c r="PDW2" s="41"/>
      <c r="PDX2" s="41"/>
      <c r="PDY2" s="41"/>
      <c r="PDZ2" s="41"/>
      <c r="PEA2" s="41"/>
      <c r="PEB2" s="41"/>
      <c r="PEC2" s="41"/>
      <c r="PED2" s="41"/>
      <c r="PEE2" s="41"/>
      <c r="PEF2" s="41"/>
      <c r="PEG2" s="41"/>
      <c r="PEH2" s="41"/>
      <c r="PEI2" s="41"/>
      <c r="PEJ2" s="41"/>
      <c r="PEK2" s="41"/>
      <c r="PEL2" s="41"/>
      <c r="PEM2" s="41"/>
      <c r="PEN2" s="41"/>
      <c r="PEO2" s="41"/>
      <c r="PEP2" s="41"/>
      <c r="PEQ2" s="41"/>
      <c r="PER2" s="41"/>
      <c r="PES2" s="41"/>
      <c r="PET2" s="41"/>
      <c r="PEU2" s="41"/>
      <c r="PEV2" s="41"/>
      <c r="PEW2" s="41"/>
      <c r="PEX2" s="41"/>
      <c r="PEY2" s="41"/>
      <c r="PEZ2" s="41"/>
      <c r="PFA2" s="41"/>
      <c r="PFB2" s="41"/>
      <c r="PFC2" s="41"/>
      <c r="PFD2" s="41"/>
      <c r="PFE2" s="41"/>
      <c r="PFF2" s="41"/>
      <c r="PFG2" s="41"/>
      <c r="PFH2" s="41"/>
      <c r="PFI2" s="41"/>
      <c r="PFJ2" s="41"/>
      <c r="PFK2" s="41"/>
      <c r="PFL2" s="41"/>
      <c r="PFM2" s="41"/>
      <c r="PFN2" s="41"/>
      <c r="PFO2" s="41"/>
      <c r="PFP2" s="41"/>
      <c r="PFQ2" s="41"/>
      <c r="PFR2" s="41"/>
      <c r="PFS2" s="41"/>
      <c r="PFT2" s="41"/>
      <c r="PFU2" s="41"/>
      <c r="PFV2" s="41"/>
      <c r="PFW2" s="41"/>
      <c r="PFX2" s="41"/>
      <c r="PFY2" s="41"/>
      <c r="PFZ2" s="41"/>
      <c r="PGA2" s="41"/>
      <c r="PGB2" s="41"/>
      <c r="PGC2" s="41"/>
      <c r="PGD2" s="41"/>
      <c r="PGE2" s="41"/>
      <c r="PGF2" s="41"/>
      <c r="PGG2" s="41"/>
      <c r="PGH2" s="41"/>
      <c r="PGI2" s="41"/>
      <c r="PGJ2" s="41"/>
      <c r="PGK2" s="41"/>
      <c r="PGL2" s="41"/>
      <c r="PGM2" s="41"/>
      <c r="PGN2" s="41"/>
      <c r="PGO2" s="41"/>
      <c r="PGP2" s="41"/>
      <c r="PGQ2" s="41"/>
      <c r="PGR2" s="41"/>
      <c r="PGS2" s="41"/>
      <c r="PGT2" s="41"/>
      <c r="PGU2" s="41"/>
      <c r="PGV2" s="41"/>
      <c r="PGW2" s="41"/>
      <c r="PGX2" s="41"/>
      <c r="PGY2" s="41"/>
      <c r="PGZ2" s="41"/>
      <c r="PHA2" s="41"/>
      <c r="PHB2" s="41"/>
      <c r="PHC2" s="41"/>
      <c r="PHD2" s="41"/>
      <c r="PHE2" s="41"/>
      <c r="PHF2" s="41"/>
      <c r="PHG2" s="41"/>
      <c r="PHH2" s="41"/>
      <c r="PHI2" s="41"/>
      <c r="PHJ2" s="41"/>
      <c r="PHK2" s="41"/>
      <c r="PHL2" s="41"/>
      <c r="PHM2" s="41"/>
      <c r="PHN2" s="41"/>
      <c r="PHO2" s="41"/>
      <c r="PHP2" s="41"/>
      <c r="PHQ2" s="41"/>
      <c r="PHR2" s="41"/>
      <c r="PHS2" s="41"/>
      <c r="PHT2" s="41"/>
      <c r="PHU2" s="41"/>
      <c r="PHV2" s="41"/>
      <c r="PHW2" s="41"/>
      <c r="PHX2" s="41"/>
      <c r="PHY2" s="41"/>
      <c r="PHZ2" s="41"/>
      <c r="PIA2" s="41"/>
      <c r="PIB2" s="41"/>
      <c r="PIC2" s="41"/>
      <c r="PID2" s="41"/>
      <c r="PIE2" s="41"/>
      <c r="PIF2" s="41"/>
      <c r="PIG2" s="41"/>
      <c r="PIH2" s="41"/>
      <c r="PII2" s="41"/>
      <c r="PIJ2" s="41"/>
      <c r="PIK2" s="41"/>
      <c r="PIL2" s="41"/>
      <c r="PIM2" s="41"/>
      <c r="PIN2" s="41"/>
      <c r="PIO2" s="41"/>
      <c r="PIP2" s="41"/>
      <c r="PIQ2" s="41"/>
      <c r="PIR2" s="41"/>
      <c r="PIS2" s="41"/>
      <c r="PIT2" s="41"/>
      <c r="PIU2" s="41"/>
      <c r="PIV2" s="41"/>
      <c r="PIW2" s="41"/>
      <c r="PIX2" s="41"/>
      <c r="PIY2" s="41"/>
      <c r="PIZ2" s="41"/>
      <c r="PJA2" s="41"/>
      <c r="PJB2" s="41"/>
      <c r="PJC2" s="41"/>
      <c r="PJD2" s="41"/>
      <c r="PJE2" s="41"/>
      <c r="PJF2" s="41"/>
      <c r="PJG2" s="41"/>
      <c r="PJH2" s="41"/>
      <c r="PJI2" s="41"/>
      <c r="PJJ2" s="41"/>
      <c r="PJK2" s="41"/>
      <c r="PJL2" s="41"/>
      <c r="PJM2" s="41"/>
      <c r="PJN2" s="41"/>
      <c r="PJO2" s="41"/>
      <c r="PJP2" s="41"/>
      <c r="PJQ2" s="41"/>
      <c r="PJR2" s="41"/>
      <c r="PJS2" s="41"/>
      <c r="PJT2" s="41"/>
      <c r="PJU2" s="41"/>
      <c r="PJV2" s="41"/>
      <c r="PJW2" s="41"/>
      <c r="PJX2" s="41"/>
      <c r="PJY2" s="41"/>
      <c r="PJZ2" s="41"/>
      <c r="PKA2" s="41"/>
      <c r="PKB2" s="41"/>
      <c r="PKC2" s="41"/>
      <c r="PKD2" s="41"/>
      <c r="PKE2" s="41"/>
      <c r="PKF2" s="41"/>
      <c r="PKG2" s="41"/>
      <c r="PKH2" s="41"/>
      <c r="PKI2" s="41"/>
      <c r="PKJ2" s="41"/>
      <c r="PKK2" s="41"/>
      <c r="PKL2" s="41"/>
      <c r="PKM2" s="41"/>
      <c r="PKN2" s="41"/>
      <c r="PKO2" s="41"/>
      <c r="PKP2" s="41"/>
      <c r="PKQ2" s="41"/>
      <c r="PKR2" s="41"/>
      <c r="PKS2" s="41"/>
      <c r="PKT2" s="41"/>
      <c r="PKU2" s="41"/>
      <c r="PKV2" s="41"/>
      <c r="PKW2" s="41"/>
      <c r="PKX2" s="41"/>
      <c r="PKY2" s="41"/>
      <c r="PKZ2" s="41"/>
      <c r="PLA2" s="41"/>
      <c r="PLB2" s="41"/>
      <c r="PLC2" s="41"/>
      <c r="PLD2" s="41"/>
      <c r="PLE2" s="41"/>
      <c r="PLF2" s="41"/>
      <c r="PLG2" s="41"/>
      <c r="PLH2" s="41"/>
      <c r="PLI2" s="41"/>
      <c r="PLJ2" s="41"/>
      <c r="PLK2" s="41"/>
      <c r="PLL2" s="41"/>
      <c r="PLM2" s="41"/>
      <c r="PLN2" s="41"/>
      <c r="PLO2" s="41"/>
      <c r="PLP2" s="41"/>
      <c r="PLQ2" s="41"/>
      <c r="PLR2" s="41"/>
      <c r="PLS2" s="41"/>
      <c r="PLT2" s="41"/>
      <c r="PLU2" s="41"/>
      <c r="PLV2" s="41"/>
      <c r="PLW2" s="41"/>
      <c r="PLX2" s="41"/>
      <c r="PLY2" s="41"/>
      <c r="PLZ2" s="41"/>
      <c r="PMA2" s="41"/>
      <c r="PMB2" s="41"/>
      <c r="PMC2" s="41"/>
      <c r="PMD2" s="41"/>
      <c r="PME2" s="41"/>
      <c r="PMF2" s="41"/>
      <c r="PMG2" s="41"/>
      <c r="PMH2" s="41"/>
      <c r="PMI2" s="41"/>
      <c r="PMJ2" s="41"/>
      <c r="PMK2" s="41"/>
      <c r="PML2" s="41"/>
      <c r="PMM2" s="41"/>
      <c r="PMN2" s="41"/>
      <c r="PMO2" s="41"/>
      <c r="PMP2" s="41"/>
      <c r="PMQ2" s="41"/>
      <c r="PMR2" s="41"/>
      <c r="PMS2" s="41"/>
      <c r="PMT2" s="41"/>
      <c r="PMU2" s="41"/>
      <c r="PMV2" s="41"/>
      <c r="PMW2" s="41"/>
      <c r="PMX2" s="41"/>
      <c r="PMY2" s="41"/>
      <c r="PMZ2" s="41"/>
      <c r="PNA2" s="41"/>
      <c r="PNB2" s="41"/>
      <c r="PNC2" s="41"/>
      <c r="PND2" s="41"/>
      <c r="PNE2" s="41"/>
      <c r="PNF2" s="41"/>
      <c r="PNG2" s="41"/>
      <c r="PNH2" s="41"/>
      <c r="PNI2" s="41"/>
      <c r="PNJ2" s="41"/>
      <c r="PNK2" s="41"/>
      <c r="PNL2" s="41"/>
      <c r="PNM2" s="41"/>
      <c r="PNN2" s="41"/>
      <c r="PNO2" s="41"/>
      <c r="PNP2" s="41"/>
      <c r="PNQ2" s="41"/>
      <c r="PNR2" s="41"/>
      <c r="PNS2" s="41"/>
      <c r="PNT2" s="41"/>
      <c r="PNU2" s="41"/>
      <c r="PNV2" s="41"/>
      <c r="PNW2" s="41"/>
      <c r="PNX2" s="41"/>
      <c r="PNY2" s="41"/>
      <c r="PNZ2" s="41"/>
      <c r="POA2" s="41"/>
      <c r="POB2" s="41"/>
      <c r="POC2" s="41"/>
      <c r="POD2" s="41"/>
      <c r="POE2" s="41"/>
      <c r="POF2" s="41"/>
      <c r="POG2" s="41"/>
      <c r="POH2" s="41"/>
      <c r="POI2" s="41"/>
      <c r="POJ2" s="41"/>
      <c r="POK2" s="41"/>
      <c r="POL2" s="41"/>
      <c r="POM2" s="41"/>
      <c r="PON2" s="41"/>
      <c r="POO2" s="41"/>
      <c r="POP2" s="41"/>
      <c r="POQ2" s="41"/>
      <c r="POR2" s="41"/>
      <c r="POS2" s="41"/>
      <c r="POT2" s="41"/>
      <c r="POU2" s="41"/>
      <c r="POV2" s="41"/>
      <c r="POW2" s="41"/>
      <c r="POX2" s="41"/>
      <c r="POY2" s="41"/>
      <c r="POZ2" s="41"/>
      <c r="PPA2" s="41"/>
      <c r="PPB2" s="41"/>
      <c r="PPC2" s="41"/>
      <c r="PPD2" s="41"/>
      <c r="PPE2" s="41"/>
      <c r="PPF2" s="41"/>
      <c r="PPG2" s="41"/>
      <c r="PPH2" s="41"/>
      <c r="PPI2" s="41"/>
      <c r="PPJ2" s="41"/>
      <c r="PPK2" s="41"/>
      <c r="PPL2" s="41"/>
      <c r="PPM2" s="41"/>
      <c r="PPN2" s="41"/>
      <c r="PPO2" s="41"/>
      <c r="PPP2" s="41"/>
      <c r="PPQ2" s="41"/>
      <c r="PPR2" s="41"/>
      <c r="PPS2" s="41"/>
      <c r="PPT2" s="41"/>
      <c r="PPU2" s="41"/>
      <c r="PPV2" s="41"/>
      <c r="PPW2" s="41"/>
      <c r="PPX2" s="41"/>
      <c r="PPY2" s="41"/>
      <c r="PPZ2" s="41"/>
      <c r="PQA2" s="41"/>
      <c r="PQB2" s="41"/>
      <c r="PQC2" s="41"/>
      <c r="PQD2" s="41"/>
      <c r="PQE2" s="41"/>
      <c r="PQF2" s="41"/>
      <c r="PQG2" s="41"/>
      <c r="PQH2" s="41"/>
      <c r="PQI2" s="41"/>
      <c r="PQJ2" s="41"/>
      <c r="PQK2" s="41"/>
      <c r="PQL2" s="41"/>
      <c r="PQM2" s="41"/>
      <c r="PQN2" s="41"/>
      <c r="PQO2" s="41"/>
      <c r="PQP2" s="41"/>
      <c r="PQQ2" s="41"/>
      <c r="PQR2" s="41"/>
      <c r="PQS2" s="41"/>
      <c r="PQT2" s="41"/>
      <c r="PQU2" s="41"/>
      <c r="PQV2" s="41"/>
      <c r="PQW2" s="41"/>
      <c r="PQX2" s="41"/>
      <c r="PQY2" s="41"/>
      <c r="PQZ2" s="41"/>
      <c r="PRA2" s="41"/>
      <c r="PRB2" s="41"/>
      <c r="PRC2" s="41"/>
      <c r="PRD2" s="41"/>
      <c r="PRE2" s="41"/>
      <c r="PRF2" s="41"/>
      <c r="PRG2" s="41"/>
      <c r="PRH2" s="41"/>
      <c r="PRI2" s="41"/>
      <c r="PRJ2" s="41"/>
      <c r="PRK2" s="41"/>
      <c r="PRL2" s="41"/>
      <c r="PRM2" s="41"/>
      <c r="PRN2" s="41"/>
      <c r="PRO2" s="41"/>
      <c r="PRP2" s="41"/>
      <c r="PRQ2" s="41"/>
      <c r="PRR2" s="41"/>
      <c r="PRS2" s="41"/>
      <c r="PRT2" s="41"/>
      <c r="PRU2" s="41"/>
      <c r="PRV2" s="41"/>
      <c r="PRW2" s="41"/>
      <c r="PRX2" s="41"/>
      <c r="PRY2" s="41"/>
      <c r="PRZ2" s="41"/>
      <c r="PSA2" s="41"/>
      <c r="PSB2" s="41"/>
      <c r="PSC2" s="41"/>
      <c r="PSD2" s="41"/>
      <c r="PSE2" s="41"/>
      <c r="PSF2" s="41"/>
      <c r="PSG2" s="41"/>
      <c r="PSH2" s="41"/>
      <c r="PSI2" s="41"/>
      <c r="PSJ2" s="41"/>
      <c r="PSK2" s="41"/>
      <c r="PSL2" s="41"/>
      <c r="PSM2" s="41"/>
      <c r="PSN2" s="41"/>
      <c r="PSO2" s="41"/>
      <c r="PSP2" s="41"/>
      <c r="PSQ2" s="41"/>
      <c r="PSR2" s="41"/>
      <c r="PSS2" s="41"/>
      <c r="PST2" s="41"/>
      <c r="PSU2" s="41"/>
      <c r="PSV2" s="41"/>
      <c r="PSW2" s="41"/>
      <c r="PSX2" s="41"/>
      <c r="PSY2" s="41"/>
      <c r="PSZ2" s="41"/>
      <c r="PTA2" s="41"/>
      <c r="PTB2" s="41"/>
      <c r="PTC2" s="41"/>
      <c r="PTD2" s="41"/>
      <c r="PTE2" s="41"/>
      <c r="PTF2" s="41"/>
      <c r="PTG2" s="41"/>
      <c r="PTH2" s="41"/>
      <c r="PTI2" s="41"/>
      <c r="PTJ2" s="41"/>
      <c r="PTK2" s="41"/>
      <c r="PTL2" s="41"/>
      <c r="PTM2" s="41"/>
      <c r="PTN2" s="41"/>
      <c r="PTO2" s="41"/>
      <c r="PTP2" s="41"/>
      <c r="PTQ2" s="41"/>
      <c r="PTR2" s="41"/>
      <c r="PTS2" s="41"/>
      <c r="PTT2" s="41"/>
      <c r="PTU2" s="41"/>
      <c r="PTV2" s="41"/>
      <c r="PTW2" s="41"/>
      <c r="PTX2" s="41"/>
      <c r="PTY2" s="41"/>
      <c r="PTZ2" s="41"/>
      <c r="PUA2" s="41"/>
      <c r="PUB2" s="41"/>
      <c r="PUC2" s="41"/>
      <c r="PUD2" s="41"/>
      <c r="PUE2" s="41"/>
      <c r="PUF2" s="41"/>
      <c r="PUG2" s="41"/>
      <c r="PUH2" s="41"/>
      <c r="PUI2" s="41"/>
      <c r="PUJ2" s="41"/>
      <c r="PUK2" s="41"/>
      <c r="PUL2" s="41"/>
      <c r="PUM2" s="41"/>
      <c r="PUN2" s="41"/>
      <c r="PUO2" s="41"/>
      <c r="PUP2" s="41"/>
      <c r="PUQ2" s="41"/>
      <c r="PUR2" s="41"/>
      <c r="PUS2" s="41"/>
      <c r="PUT2" s="41"/>
      <c r="PUU2" s="41"/>
      <c r="PUV2" s="41"/>
      <c r="PUW2" s="41"/>
      <c r="PUX2" s="41"/>
      <c r="PUY2" s="41"/>
      <c r="PUZ2" s="41"/>
      <c r="PVA2" s="41"/>
      <c r="PVB2" s="41"/>
      <c r="PVC2" s="41"/>
      <c r="PVD2" s="41"/>
      <c r="PVE2" s="41"/>
      <c r="PVF2" s="41"/>
      <c r="PVG2" s="41"/>
      <c r="PVH2" s="41"/>
      <c r="PVI2" s="41"/>
      <c r="PVJ2" s="41"/>
      <c r="PVK2" s="41"/>
      <c r="PVL2" s="41"/>
      <c r="PVM2" s="41"/>
      <c r="PVN2" s="41"/>
      <c r="PVO2" s="41"/>
      <c r="PVP2" s="41"/>
      <c r="PVQ2" s="41"/>
      <c r="PVR2" s="41"/>
      <c r="PVS2" s="41"/>
      <c r="PVT2" s="41"/>
      <c r="PVU2" s="41"/>
      <c r="PVV2" s="41"/>
      <c r="PVW2" s="41"/>
      <c r="PVX2" s="41"/>
      <c r="PVY2" s="41"/>
      <c r="PVZ2" s="41"/>
      <c r="PWA2" s="41"/>
      <c r="PWB2" s="41"/>
      <c r="PWC2" s="41"/>
      <c r="PWD2" s="41"/>
      <c r="PWE2" s="41"/>
      <c r="PWF2" s="41"/>
      <c r="PWG2" s="41"/>
      <c r="PWH2" s="41"/>
      <c r="PWI2" s="41"/>
      <c r="PWJ2" s="41"/>
      <c r="PWK2" s="41"/>
      <c r="PWL2" s="41"/>
      <c r="PWM2" s="41"/>
      <c r="PWN2" s="41"/>
      <c r="PWO2" s="41"/>
      <c r="PWP2" s="41"/>
      <c r="PWQ2" s="41"/>
      <c r="PWR2" s="41"/>
      <c r="PWS2" s="41"/>
      <c r="PWT2" s="41"/>
      <c r="PWU2" s="41"/>
      <c r="PWV2" s="41"/>
      <c r="PWW2" s="41"/>
      <c r="PWX2" s="41"/>
      <c r="PWY2" s="41"/>
      <c r="PWZ2" s="41"/>
      <c r="PXA2" s="41"/>
      <c r="PXB2" s="41"/>
      <c r="PXC2" s="41"/>
      <c r="PXD2" s="41"/>
      <c r="PXE2" s="41"/>
      <c r="PXF2" s="41"/>
      <c r="PXG2" s="41"/>
      <c r="PXH2" s="41"/>
      <c r="PXI2" s="41"/>
      <c r="PXJ2" s="41"/>
      <c r="PXK2" s="41"/>
      <c r="PXL2" s="41"/>
      <c r="PXM2" s="41"/>
      <c r="PXN2" s="41"/>
      <c r="PXO2" s="41"/>
      <c r="PXP2" s="41"/>
      <c r="PXQ2" s="41"/>
      <c r="PXR2" s="41"/>
      <c r="PXS2" s="41"/>
      <c r="PXT2" s="41"/>
      <c r="PXU2" s="41"/>
      <c r="PXV2" s="41"/>
      <c r="PXW2" s="41"/>
      <c r="PXX2" s="41"/>
      <c r="PXY2" s="41"/>
      <c r="PXZ2" s="41"/>
      <c r="PYA2" s="41"/>
      <c r="PYB2" s="41"/>
      <c r="PYC2" s="41"/>
      <c r="PYD2" s="41"/>
      <c r="PYE2" s="41"/>
      <c r="PYF2" s="41"/>
      <c r="PYG2" s="41"/>
      <c r="PYH2" s="41"/>
      <c r="PYI2" s="41"/>
      <c r="PYJ2" s="41"/>
      <c r="PYK2" s="41"/>
      <c r="PYL2" s="41"/>
      <c r="PYM2" s="41"/>
      <c r="PYN2" s="41"/>
      <c r="PYO2" s="41"/>
      <c r="PYP2" s="41"/>
      <c r="PYQ2" s="41"/>
      <c r="PYR2" s="41"/>
      <c r="PYS2" s="41"/>
      <c r="PYT2" s="41"/>
      <c r="PYU2" s="41"/>
      <c r="PYV2" s="41"/>
      <c r="PYW2" s="41"/>
      <c r="PYX2" s="41"/>
      <c r="PYY2" s="41"/>
      <c r="PYZ2" s="41"/>
      <c r="PZA2" s="41"/>
      <c r="PZB2" s="41"/>
      <c r="PZC2" s="41"/>
      <c r="PZD2" s="41"/>
      <c r="PZE2" s="41"/>
      <c r="PZF2" s="41"/>
      <c r="PZG2" s="41"/>
      <c r="PZH2" s="41"/>
      <c r="PZI2" s="41"/>
      <c r="PZJ2" s="41"/>
      <c r="PZK2" s="41"/>
      <c r="PZL2" s="41"/>
      <c r="PZM2" s="41"/>
      <c r="PZN2" s="41"/>
      <c r="PZO2" s="41"/>
      <c r="PZP2" s="41"/>
      <c r="PZQ2" s="41"/>
      <c r="PZR2" s="41"/>
      <c r="PZS2" s="41"/>
      <c r="PZT2" s="41"/>
      <c r="PZU2" s="41"/>
      <c r="PZV2" s="41"/>
      <c r="PZW2" s="41"/>
      <c r="PZX2" s="41"/>
      <c r="PZY2" s="41"/>
      <c r="PZZ2" s="41"/>
      <c r="QAA2" s="41"/>
      <c r="QAB2" s="41"/>
      <c r="QAC2" s="41"/>
      <c r="QAD2" s="41"/>
      <c r="QAE2" s="41"/>
      <c r="QAF2" s="41"/>
      <c r="QAG2" s="41"/>
      <c r="QAH2" s="41"/>
      <c r="QAI2" s="41"/>
      <c r="QAJ2" s="41"/>
      <c r="QAK2" s="41"/>
      <c r="QAL2" s="41"/>
      <c r="QAM2" s="41"/>
      <c r="QAN2" s="41"/>
      <c r="QAO2" s="41"/>
      <c r="QAP2" s="41"/>
      <c r="QAQ2" s="41"/>
      <c r="QAR2" s="41"/>
      <c r="QAS2" s="41"/>
      <c r="QAT2" s="41"/>
      <c r="QAU2" s="41"/>
      <c r="QAV2" s="41"/>
      <c r="QAW2" s="41"/>
      <c r="QAX2" s="41"/>
      <c r="QAY2" s="41"/>
      <c r="QAZ2" s="41"/>
      <c r="QBA2" s="41"/>
      <c r="QBB2" s="41"/>
      <c r="QBC2" s="41"/>
      <c r="QBD2" s="41"/>
      <c r="QBE2" s="41"/>
      <c r="QBF2" s="41"/>
      <c r="QBG2" s="41"/>
      <c r="QBH2" s="41"/>
      <c r="QBI2" s="41"/>
      <c r="QBJ2" s="41"/>
      <c r="QBK2" s="41"/>
      <c r="QBL2" s="41"/>
      <c r="QBM2" s="41"/>
      <c r="QBN2" s="41"/>
      <c r="QBO2" s="41"/>
      <c r="QBP2" s="41"/>
      <c r="QBQ2" s="41"/>
      <c r="QBR2" s="41"/>
      <c r="QBS2" s="41"/>
      <c r="QBT2" s="41"/>
      <c r="QBU2" s="41"/>
      <c r="QBV2" s="41"/>
      <c r="QBW2" s="41"/>
      <c r="QBX2" s="41"/>
      <c r="QBY2" s="41"/>
      <c r="QBZ2" s="41"/>
      <c r="QCA2" s="41"/>
      <c r="QCB2" s="41"/>
      <c r="QCC2" s="41"/>
      <c r="QCD2" s="41"/>
      <c r="QCE2" s="41"/>
      <c r="QCF2" s="41"/>
      <c r="QCG2" s="41"/>
      <c r="QCH2" s="41"/>
      <c r="QCI2" s="41"/>
      <c r="QCJ2" s="41"/>
      <c r="QCK2" s="41"/>
      <c r="QCL2" s="41"/>
      <c r="QCM2" s="41"/>
      <c r="QCN2" s="41"/>
      <c r="QCO2" s="41"/>
      <c r="QCP2" s="41"/>
      <c r="QCQ2" s="41"/>
      <c r="QCR2" s="41"/>
      <c r="QCS2" s="41"/>
      <c r="QCT2" s="41"/>
      <c r="QCU2" s="41"/>
      <c r="QCV2" s="41"/>
      <c r="QCW2" s="41"/>
      <c r="QCX2" s="41"/>
      <c r="QCY2" s="41"/>
      <c r="QCZ2" s="41"/>
      <c r="QDA2" s="41"/>
      <c r="QDB2" s="41"/>
      <c r="QDC2" s="41"/>
      <c r="QDD2" s="41"/>
      <c r="QDE2" s="41"/>
      <c r="QDF2" s="41"/>
      <c r="QDG2" s="41"/>
      <c r="QDH2" s="41"/>
      <c r="QDI2" s="41"/>
      <c r="QDJ2" s="41"/>
      <c r="QDK2" s="41"/>
      <c r="QDL2" s="41"/>
      <c r="QDM2" s="41"/>
      <c r="QDN2" s="41"/>
      <c r="QDO2" s="41"/>
      <c r="QDP2" s="41"/>
      <c r="QDQ2" s="41"/>
      <c r="QDR2" s="41"/>
      <c r="QDS2" s="41"/>
      <c r="QDT2" s="41"/>
      <c r="QDU2" s="41"/>
      <c r="QDV2" s="41"/>
      <c r="QDW2" s="41"/>
      <c r="QDX2" s="41"/>
      <c r="QDY2" s="41"/>
      <c r="QDZ2" s="41"/>
      <c r="QEA2" s="41"/>
      <c r="QEB2" s="41"/>
      <c r="QEC2" s="41"/>
      <c r="QED2" s="41"/>
      <c r="QEE2" s="41"/>
      <c r="QEF2" s="41"/>
      <c r="QEG2" s="41"/>
      <c r="QEH2" s="41"/>
      <c r="QEI2" s="41"/>
      <c r="QEJ2" s="41"/>
      <c r="QEK2" s="41"/>
      <c r="QEL2" s="41"/>
      <c r="QEM2" s="41"/>
      <c r="QEN2" s="41"/>
      <c r="QEO2" s="41"/>
      <c r="QEP2" s="41"/>
      <c r="QEQ2" s="41"/>
      <c r="QER2" s="41"/>
      <c r="QES2" s="41"/>
      <c r="QET2" s="41"/>
      <c r="QEU2" s="41"/>
      <c r="QEV2" s="41"/>
      <c r="QEW2" s="41"/>
      <c r="QEX2" s="41"/>
      <c r="QEY2" s="41"/>
      <c r="QEZ2" s="41"/>
      <c r="QFA2" s="41"/>
      <c r="QFB2" s="41"/>
      <c r="QFC2" s="41"/>
      <c r="QFD2" s="41"/>
      <c r="QFE2" s="41"/>
      <c r="QFF2" s="41"/>
      <c r="QFG2" s="41"/>
      <c r="QFH2" s="41"/>
      <c r="QFI2" s="41"/>
      <c r="QFJ2" s="41"/>
      <c r="QFK2" s="41"/>
      <c r="QFL2" s="41"/>
      <c r="QFM2" s="41"/>
      <c r="QFN2" s="41"/>
      <c r="QFO2" s="41"/>
      <c r="QFP2" s="41"/>
      <c r="QFQ2" s="41"/>
      <c r="QFR2" s="41"/>
      <c r="QFS2" s="41"/>
      <c r="QFT2" s="41"/>
      <c r="QFU2" s="41"/>
      <c r="QFV2" s="41"/>
      <c r="QFW2" s="41"/>
      <c r="QFX2" s="41"/>
      <c r="QFY2" s="41"/>
      <c r="QFZ2" s="41"/>
      <c r="QGA2" s="41"/>
      <c r="QGB2" s="41"/>
      <c r="QGC2" s="41"/>
      <c r="QGD2" s="41"/>
      <c r="QGE2" s="41"/>
      <c r="QGF2" s="41"/>
      <c r="QGG2" s="41"/>
      <c r="QGH2" s="41"/>
      <c r="QGI2" s="41"/>
      <c r="QGJ2" s="41"/>
      <c r="QGK2" s="41"/>
      <c r="QGL2" s="41"/>
      <c r="QGM2" s="41"/>
      <c r="QGN2" s="41"/>
      <c r="QGO2" s="41"/>
      <c r="QGP2" s="41"/>
      <c r="QGQ2" s="41"/>
      <c r="QGR2" s="41"/>
      <c r="QGS2" s="41"/>
      <c r="QGT2" s="41"/>
      <c r="QGU2" s="41"/>
      <c r="QGV2" s="41"/>
      <c r="QGW2" s="41"/>
      <c r="QGX2" s="41"/>
      <c r="QGY2" s="41"/>
      <c r="QGZ2" s="41"/>
      <c r="QHA2" s="41"/>
      <c r="QHB2" s="41"/>
      <c r="QHC2" s="41"/>
      <c r="QHD2" s="41"/>
      <c r="QHE2" s="41"/>
      <c r="QHF2" s="41"/>
      <c r="QHG2" s="41"/>
      <c r="QHH2" s="41"/>
      <c r="QHI2" s="41"/>
      <c r="QHJ2" s="41"/>
      <c r="QHK2" s="41"/>
      <c r="QHL2" s="41"/>
      <c r="QHM2" s="41"/>
      <c r="QHN2" s="41"/>
      <c r="QHO2" s="41"/>
      <c r="QHP2" s="41"/>
      <c r="QHQ2" s="41"/>
      <c r="QHR2" s="41"/>
      <c r="QHS2" s="41"/>
      <c r="QHT2" s="41"/>
      <c r="QHU2" s="41"/>
      <c r="QHV2" s="41"/>
      <c r="QHW2" s="41"/>
      <c r="QHX2" s="41"/>
      <c r="QHY2" s="41"/>
      <c r="QHZ2" s="41"/>
      <c r="QIA2" s="41"/>
      <c r="QIB2" s="41"/>
      <c r="QIC2" s="41"/>
      <c r="QID2" s="41"/>
      <c r="QIE2" s="41"/>
      <c r="QIF2" s="41"/>
      <c r="QIG2" s="41"/>
      <c r="QIH2" s="41"/>
      <c r="QII2" s="41"/>
      <c r="QIJ2" s="41"/>
      <c r="QIK2" s="41"/>
      <c r="QIL2" s="41"/>
      <c r="QIM2" s="41"/>
      <c r="QIN2" s="41"/>
      <c r="QIO2" s="41"/>
      <c r="QIP2" s="41"/>
      <c r="QIQ2" s="41"/>
      <c r="QIR2" s="41"/>
      <c r="QIS2" s="41"/>
      <c r="QIT2" s="41"/>
      <c r="QIU2" s="41"/>
      <c r="QIV2" s="41"/>
      <c r="QIW2" s="41"/>
      <c r="QIX2" s="41"/>
      <c r="QIY2" s="41"/>
      <c r="QIZ2" s="41"/>
      <c r="QJA2" s="41"/>
      <c r="QJB2" s="41"/>
      <c r="QJC2" s="41"/>
      <c r="QJD2" s="41"/>
      <c r="QJE2" s="41"/>
      <c r="QJF2" s="41"/>
      <c r="QJG2" s="41"/>
      <c r="QJH2" s="41"/>
      <c r="QJI2" s="41"/>
      <c r="QJJ2" s="41"/>
      <c r="QJK2" s="41"/>
      <c r="QJL2" s="41"/>
      <c r="QJM2" s="41"/>
      <c r="QJN2" s="41"/>
      <c r="QJO2" s="41"/>
      <c r="QJP2" s="41"/>
      <c r="QJQ2" s="41"/>
      <c r="QJR2" s="41"/>
      <c r="QJS2" s="41"/>
      <c r="QJT2" s="41"/>
      <c r="QJU2" s="41"/>
      <c r="QJV2" s="41"/>
      <c r="QJW2" s="41"/>
      <c r="QJX2" s="41"/>
      <c r="QJY2" s="41"/>
      <c r="QJZ2" s="41"/>
      <c r="QKA2" s="41"/>
      <c r="QKB2" s="41"/>
      <c r="QKC2" s="41"/>
      <c r="QKD2" s="41"/>
      <c r="QKE2" s="41"/>
      <c r="QKF2" s="41"/>
      <c r="QKG2" s="41"/>
      <c r="QKH2" s="41"/>
      <c r="QKI2" s="41"/>
      <c r="QKJ2" s="41"/>
      <c r="QKK2" s="41"/>
      <c r="QKL2" s="41"/>
      <c r="QKM2" s="41"/>
      <c r="QKN2" s="41"/>
      <c r="QKO2" s="41"/>
      <c r="QKP2" s="41"/>
      <c r="QKQ2" s="41"/>
      <c r="QKR2" s="41"/>
      <c r="QKS2" s="41"/>
      <c r="QKT2" s="41"/>
      <c r="QKU2" s="41"/>
      <c r="QKV2" s="41"/>
      <c r="QKW2" s="41"/>
      <c r="QKX2" s="41"/>
      <c r="QKY2" s="41"/>
      <c r="QKZ2" s="41"/>
      <c r="QLA2" s="41"/>
      <c r="QLB2" s="41"/>
      <c r="QLC2" s="41"/>
      <c r="QLD2" s="41"/>
      <c r="QLE2" s="41"/>
      <c r="QLF2" s="41"/>
      <c r="QLG2" s="41"/>
      <c r="QLH2" s="41"/>
      <c r="QLI2" s="41"/>
      <c r="QLJ2" s="41"/>
      <c r="QLK2" s="41"/>
      <c r="QLL2" s="41"/>
      <c r="QLM2" s="41"/>
      <c r="QLN2" s="41"/>
      <c r="QLO2" s="41"/>
      <c r="QLP2" s="41"/>
      <c r="QLQ2" s="41"/>
      <c r="QLR2" s="41"/>
      <c r="QLS2" s="41"/>
      <c r="QLT2" s="41"/>
      <c r="QLU2" s="41"/>
      <c r="QLV2" s="41"/>
      <c r="QLW2" s="41"/>
      <c r="QLX2" s="41"/>
      <c r="QLY2" s="41"/>
      <c r="QLZ2" s="41"/>
      <c r="QMA2" s="41"/>
      <c r="QMB2" s="41"/>
      <c r="QMC2" s="41"/>
      <c r="QMD2" s="41"/>
      <c r="QME2" s="41"/>
      <c r="QMF2" s="41"/>
      <c r="QMG2" s="41"/>
      <c r="QMH2" s="41"/>
      <c r="QMI2" s="41"/>
      <c r="QMJ2" s="41"/>
      <c r="QMK2" s="41"/>
      <c r="QML2" s="41"/>
      <c r="QMM2" s="41"/>
      <c r="QMN2" s="41"/>
      <c r="QMO2" s="41"/>
      <c r="QMP2" s="41"/>
      <c r="QMQ2" s="41"/>
      <c r="QMR2" s="41"/>
      <c r="QMS2" s="41"/>
      <c r="QMT2" s="41"/>
      <c r="QMU2" s="41"/>
      <c r="QMV2" s="41"/>
      <c r="QMW2" s="41"/>
      <c r="QMX2" s="41"/>
      <c r="QMY2" s="41"/>
      <c r="QMZ2" s="41"/>
      <c r="QNA2" s="41"/>
      <c r="QNB2" s="41"/>
      <c r="QNC2" s="41"/>
      <c r="QND2" s="41"/>
      <c r="QNE2" s="41"/>
      <c r="QNF2" s="41"/>
      <c r="QNG2" s="41"/>
      <c r="QNH2" s="41"/>
      <c r="QNI2" s="41"/>
      <c r="QNJ2" s="41"/>
      <c r="QNK2" s="41"/>
      <c r="QNL2" s="41"/>
      <c r="QNM2" s="41"/>
      <c r="QNN2" s="41"/>
      <c r="QNO2" s="41"/>
      <c r="QNP2" s="41"/>
      <c r="QNQ2" s="41"/>
      <c r="QNR2" s="41"/>
      <c r="QNS2" s="41"/>
      <c r="QNT2" s="41"/>
      <c r="QNU2" s="41"/>
      <c r="QNV2" s="41"/>
      <c r="QNW2" s="41"/>
      <c r="QNX2" s="41"/>
      <c r="QNY2" s="41"/>
      <c r="QNZ2" s="41"/>
      <c r="QOA2" s="41"/>
      <c r="QOB2" s="41"/>
      <c r="QOC2" s="41"/>
      <c r="QOD2" s="41"/>
      <c r="QOE2" s="41"/>
      <c r="QOF2" s="41"/>
      <c r="QOG2" s="41"/>
      <c r="QOH2" s="41"/>
      <c r="QOI2" s="41"/>
      <c r="QOJ2" s="41"/>
      <c r="QOK2" s="41"/>
      <c r="QOL2" s="41"/>
      <c r="QOM2" s="41"/>
      <c r="QON2" s="41"/>
      <c r="QOO2" s="41"/>
      <c r="QOP2" s="41"/>
      <c r="QOQ2" s="41"/>
      <c r="QOR2" s="41"/>
      <c r="QOS2" s="41"/>
      <c r="QOT2" s="41"/>
      <c r="QOU2" s="41"/>
      <c r="QOV2" s="41"/>
      <c r="QOW2" s="41"/>
      <c r="QOX2" s="41"/>
      <c r="QOY2" s="41"/>
      <c r="QOZ2" s="41"/>
      <c r="QPA2" s="41"/>
      <c r="QPB2" s="41"/>
      <c r="QPC2" s="41"/>
      <c r="QPD2" s="41"/>
      <c r="QPE2" s="41"/>
      <c r="QPF2" s="41"/>
      <c r="QPG2" s="41"/>
      <c r="QPH2" s="41"/>
      <c r="QPI2" s="41"/>
      <c r="QPJ2" s="41"/>
      <c r="QPK2" s="41"/>
      <c r="QPL2" s="41"/>
      <c r="QPM2" s="41"/>
      <c r="QPN2" s="41"/>
      <c r="QPO2" s="41"/>
      <c r="QPP2" s="41"/>
      <c r="QPQ2" s="41"/>
      <c r="QPR2" s="41"/>
      <c r="QPS2" s="41"/>
      <c r="QPT2" s="41"/>
      <c r="QPU2" s="41"/>
      <c r="QPV2" s="41"/>
      <c r="QPW2" s="41"/>
      <c r="QPX2" s="41"/>
      <c r="QPY2" s="41"/>
      <c r="QPZ2" s="41"/>
      <c r="QQA2" s="41"/>
      <c r="QQB2" s="41"/>
      <c r="QQC2" s="41"/>
      <c r="QQD2" s="41"/>
      <c r="QQE2" s="41"/>
      <c r="QQF2" s="41"/>
      <c r="QQG2" s="41"/>
      <c r="QQH2" s="41"/>
      <c r="QQI2" s="41"/>
      <c r="QQJ2" s="41"/>
      <c r="QQK2" s="41"/>
      <c r="QQL2" s="41"/>
      <c r="QQM2" s="41"/>
      <c r="QQN2" s="41"/>
      <c r="QQO2" s="41"/>
      <c r="QQP2" s="41"/>
      <c r="QQQ2" s="41"/>
      <c r="QQR2" s="41"/>
      <c r="QQS2" s="41"/>
      <c r="QQT2" s="41"/>
      <c r="QQU2" s="41"/>
      <c r="QQV2" s="41"/>
      <c r="QQW2" s="41"/>
      <c r="QQX2" s="41"/>
      <c r="QQY2" s="41"/>
      <c r="QQZ2" s="41"/>
      <c r="QRA2" s="41"/>
      <c r="QRB2" s="41"/>
      <c r="QRC2" s="41"/>
      <c r="QRD2" s="41"/>
      <c r="QRE2" s="41"/>
      <c r="QRF2" s="41"/>
      <c r="QRG2" s="41"/>
      <c r="QRH2" s="41"/>
      <c r="QRI2" s="41"/>
      <c r="QRJ2" s="41"/>
      <c r="QRK2" s="41"/>
      <c r="QRL2" s="41"/>
      <c r="QRM2" s="41"/>
      <c r="QRN2" s="41"/>
      <c r="QRO2" s="41"/>
      <c r="QRP2" s="41"/>
      <c r="QRQ2" s="41"/>
      <c r="QRR2" s="41"/>
      <c r="QRS2" s="41"/>
      <c r="QRT2" s="41"/>
      <c r="QRU2" s="41"/>
      <c r="QRV2" s="41"/>
      <c r="QRW2" s="41"/>
      <c r="QRX2" s="41"/>
      <c r="QRY2" s="41"/>
      <c r="QRZ2" s="41"/>
      <c r="QSA2" s="41"/>
      <c r="QSB2" s="41"/>
      <c r="QSC2" s="41"/>
      <c r="QSD2" s="41"/>
      <c r="QSE2" s="41"/>
      <c r="QSF2" s="41"/>
      <c r="QSG2" s="41"/>
      <c r="QSH2" s="41"/>
      <c r="QSI2" s="41"/>
      <c r="QSJ2" s="41"/>
      <c r="QSK2" s="41"/>
      <c r="QSL2" s="41"/>
      <c r="QSM2" s="41"/>
      <c r="QSN2" s="41"/>
      <c r="QSO2" s="41"/>
      <c r="QSP2" s="41"/>
      <c r="QSQ2" s="41"/>
      <c r="QSR2" s="41"/>
      <c r="QSS2" s="41"/>
      <c r="QST2" s="41"/>
      <c r="QSU2" s="41"/>
      <c r="QSV2" s="41"/>
      <c r="QSW2" s="41"/>
      <c r="QSX2" s="41"/>
      <c r="QSY2" s="41"/>
      <c r="QSZ2" s="41"/>
      <c r="QTA2" s="41"/>
      <c r="QTB2" s="41"/>
      <c r="QTC2" s="41"/>
      <c r="QTD2" s="41"/>
      <c r="QTE2" s="41"/>
      <c r="QTF2" s="41"/>
      <c r="QTG2" s="41"/>
      <c r="QTH2" s="41"/>
      <c r="QTI2" s="41"/>
      <c r="QTJ2" s="41"/>
      <c r="QTK2" s="41"/>
      <c r="QTL2" s="41"/>
      <c r="QTM2" s="41"/>
      <c r="QTN2" s="41"/>
      <c r="QTO2" s="41"/>
      <c r="QTP2" s="41"/>
      <c r="QTQ2" s="41"/>
      <c r="QTR2" s="41"/>
      <c r="QTS2" s="41"/>
      <c r="QTT2" s="41"/>
      <c r="QTU2" s="41"/>
      <c r="QTV2" s="41"/>
      <c r="QTW2" s="41"/>
      <c r="QTX2" s="41"/>
      <c r="QTY2" s="41"/>
      <c r="QTZ2" s="41"/>
      <c r="QUA2" s="41"/>
      <c r="QUB2" s="41"/>
      <c r="QUC2" s="41"/>
      <c r="QUD2" s="41"/>
      <c r="QUE2" s="41"/>
      <c r="QUF2" s="41"/>
      <c r="QUG2" s="41"/>
      <c r="QUH2" s="41"/>
      <c r="QUI2" s="41"/>
      <c r="QUJ2" s="41"/>
      <c r="QUK2" s="41"/>
      <c r="QUL2" s="41"/>
      <c r="QUM2" s="41"/>
      <c r="QUN2" s="41"/>
      <c r="QUO2" s="41"/>
      <c r="QUP2" s="41"/>
      <c r="QUQ2" s="41"/>
      <c r="QUR2" s="41"/>
      <c r="QUS2" s="41"/>
      <c r="QUT2" s="41"/>
      <c r="QUU2" s="41"/>
      <c r="QUV2" s="41"/>
      <c r="QUW2" s="41"/>
      <c r="QUX2" s="41"/>
      <c r="QUY2" s="41"/>
      <c r="QUZ2" s="41"/>
      <c r="QVA2" s="41"/>
      <c r="QVB2" s="41"/>
      <c r="QVC2" s="41"/>
      <c r="QVD2" s="41"/>
      <c r="QVE2" s="41"/>
      <c r="QVF2" s="41"/>
      <c r="QVG2" s="41"/>
      <c r="QVH2" s="41"/>
      <c r="QVI2" s="41"/>
      <c r="QVJ2" s="41"/>
      <c r="QVK2" s="41"/>
      <c r="QVL2" s="41"/>
      <c r="QVM2" s="41"/>
      <c r="QVN2" s="41"/>
      <c r="QVO2" s="41"/>
      <c r="QVP2" s="41"/>
      <c r="QVQ2" s="41"/>
      <c r="QVR2" s="41"/>
      <c r="QVS2" s="41"/>
      <c r="QVT2" s="41"/>
      <c r="QVU2" s="41"/>
      <c r="QVV2" s="41"/>
      <c r="QVW2" s="41"/>
      <c r="QVX2" s="41"/>
      <c r="QVY2" s="41"/>
      <c r="QVZ2" s="41"/>
      <c r="QWA2" s="41"/>
      <c r="QWB2" s="41"/>
      <c r="QWC2" s="41"/>
      <c r="QWD2" s="41"/>
      <c r="QWE2" s="41"/>
      <c r="QWF2" s="41"/>
      <c r="QWG2" s="41"/>
      <c r="QWH2" s="41"/>
      <c r="QWI2" s="41"/>
      <c r="QWJ2" s="41"/>
      <c r="QWK2" s="41"/>
      <c r="QWL2" s="41"/>
      <c r="QWM2" s="41"/>
      <c r="QWN2" s="41"/>
      <c r="QWO2" s="41"/>
      <c r="QWP2" s="41"/>
      <c r="QWQ2" s="41"/>
      <c r="QWR2" s="41"/>
      <c r="QWS2" s="41"/>
      <c r="QWT2" s="41"/>
      <c r="QWU2" s="41"/>
      <c r="QWV2" s="41"/>
      <c r="QWW2" s="41"/>
      <c r="QWX2" s="41"/>
      <c r="QWY2" s="41"/>
      <c r="QWZ2" s="41"/>
      <c r="QXA2" s="41"/>
      <c r="QXB2" s="41"/>
      <c r="QXC2" s="41"/>
      <c r="QXD2" s="41"/>
      <c r="QXE2" s="41"/>
      <c r="QXF2" s="41"/>
      <c r="QXG2" s="41"/>
      <c r="QXH2" s="41"/>
      <c r="QXI2" s="41"/>
      <c r="QXJ2" s="41"/>
      <c r="QXK2" s="41"/>
      <c r="QXL2" s="41"/>
      <c r="QXM2" s="41"/>
      <c r="QXN2" s="41"/>
      <c r="QXO2" s="41"/>
      <c r="QXP2" s="41"/>
      <c r="QXQ2" s="41"/>
      <c r="QXR2" s="41"/>
      <c r="QXS2" s="41"/>
      <c r="QXT2" s="41"/>
      <c r="QXU2" s="41"/>
      <c r="QXV2" s="41"/>
      <c r="QXW2" s="41"/>
      <c r="QXX2" s="41"/>
      <c r="QXY2" s="41"/>
      <c r="QXZ2" s="41"/>
      <c r="QYA2" s="41"/>
      <c r="QYB2" s="41"/>
      <c r="QYC2" s="41"/>
      <c r="QYD2" s="41"/>
      <c r="QYE2" s="41"/>
      <c r="QYF2" s="41"/>
      <c r="QYG2" s="41"/>
      <c r="QYH2" s="41"/>
      <c r="QYI2" s="41"/>
      <c r="QYJ2" s="41"/>
      <c r="QYK2" s="41"/>
      <c r="QYL2" s="41"/>
      <c r="QYM2" s="41"/>
      <c r="QYN2" s="41"/>
      <c r="QYO2" s="41"/>
      <c r="QYP2" s="41"/>
      <c r="QYQ2" s="41"/>
      <c r="QYR2" s="41"/>
      <c r="QYS2" s="41"/>
      <c r="QYT2" s="41"/>
      <c r="QYU2" s="41"/>
      <c r="QYV2" s="41"/>
      <c r="QYW2" s="41"/>
      <c r="QYX2" s="41"/>
      <c r="QYY2" s="41"/>
      <c r="QYZ2" s="41"/>
      <c r="QZA2" s="41"/>
      <c r="QZB2" s="41"/>
      <c r="QZC2" s="41"/>
      <c r="QZD2" s="41"/>
      <c r="QZE2" s="41"/>
      <c r="QZF2" s="41"/>
      <c r="QZG2" s="41"/>
      <c r="QZH2" s="41"/>
      <c r="QZI2" s="41"/>
      <c r="QZJ2" s="41"/>
      <c r="QZK2" s="41"/>
      <c r="QZL2" s="41"/>
      <c r="QZM2" s="41"/>
      <c r="QZN2" s="41"/>
      <c r="QZO2" s="41"/>
      <c r="QZP2" s="41"/>
      <c r="QZQ2" s="41"/>
      <c r="QZR2" s="41"/>
      <c r="QZS2" s="41"/>
      <c r="QZT2" s="41"/>
      <c r="QZU2" s="41"/>
      <c r="QZV2" s="41"/>
      <c r="QZW2" s="41"/>
      <c r="QZX2" s="41"/>
      <c r="QZY2" s="41"/>
      <c r="QZZ2" s="41"/>
      <c r="RAA2" s="41"/>
      <c r="RAB2" s="41"/>
      <c r="RAC2" s="41"/>
      <c r="RAD2" s="41"/>
      <c r="RAE2" s="41"/>
      <c r="RAF2" s="41"/>
      <c r="RAG2" s="41"/>
      <c r="RAH2" s="41"/>
      <c r="RAI2" s="41"/>
      <c r="RAJ2" s="41"/>
      <c r="RAK2" s="41"/>
      <c r="RAL2" s="41"/>
      <c r="RAM2" s="41"/>
      <c r="RAN2" s="41"/>
      <c r="RAO2" s="41"/>
      <c r="RAP2" s="41"/>
      <c r="RAQ2" s="41"/>
      <c r="RAR2" s="41"/>
      <c r="RAS2" s="41"/>
      <c r="RAT2" s="41"/>
      <c r="RAU2" s="41"/>
      <c r="RAV2" s="41"/>
      <c r="RAW2" s="41"/>
      <c r="RAX2" s="41"/>
      <c r="RAY2" s="41"/>
      <c r="RAZ2" s="41"/>
      <c r="RBA2" s="41"/>
      <c r="RBB2" s="41"/>
      <c r="RBC2" s="41"/>
      <c r="RBD2" s="41"/>
      <c r="RBE2" s="41"/>
      <c r="RBF2" s="41"/>
      <c r="RBG2" s="41"/>
      <c r="RBH2" s="41"/>
      <c r="RBI2" s="41"/>
      <c r="RBJ2" s="41"/>
      <c r="RBK2" s="41"/>
      <c r="RBL2" s="41"/>
      <c r="RBM2" s="41"/>
      <c r="RBN2" s="41"/>
      <c r="RBO2" s="41"/>
      <c r="RBP2" s="41"/>
      <c r="RBQ2" s="41"/>
      <c r="RBR2" s="41"/>
      <c r="RBS2" s="41"/>
      <c r="RBT2" s="41"/>
      <c r="RBU2" s="41"/>
      <c r="RBV2" s="41"/>
      <c r="RBW2" s="41"/>
      <c r="RBX2" s="41"/>
      <c r="RBY2" s="41"/>
      <c r="RBZ2" s="41"/>
      <c r="RCA2" s="41"/>
      <c r="RCB2" s="41"/>
      <c r="RCC2" s="41"/>
      <c r="RCD2" s="41"/>
      <c r="RCE2" s="41"/>
      <c r="RCF2" s="41"/>
      <c r="RCG2" s="41"/>
      <c r="RCH2" s="41"/>
      <c r="RCI2" s="41"/>
      <c r="RCJ2" s="41"/>
      <c r="RCK2" s="41"/>
      <c r="RCL2" s="41"/>
      <c r="RCM2" s="41"/>
      <c r="RCN2" s="41"/>
      <c r="RCO2" s="41"/>
      <c r="RCP2" s="41"/>
      <c r="RCQ2" s="41"/>
      <c r="RCR2" s="41"/>
      <c r="RCS2" s="41"/>
      <c r="RCT2" s="41"/>
      <c r="RCU2" s="41"/>
      <c r="RCV2" s="41"/>
      <c r="RCW2" s="41"/>
      <c r="RCX2" s="41"/>
      <c r="RCY2" s="41"/>
      <c r="RCZ2" s="41"/>
      <c r="RDA2" s="41"/>
      <c r="RDB2" s="41"/>
      <c r="RDC2" s="41"/>
      <c r="RDD2" s="41"/>
      <c r="RDE2" s="41"/>
      <c r="RDF2" s="41"/>
      <c r="RDG2" s="41"/>
      <c r="RDH2" s="41"/>
      <c r="RDI2" s="41"/>
      <c r="RDJ2" s="41"/>
      <c r="RDK2" s="41"/>
      <c r="RDL2" s="41"/>
      <c r="RDM2" s="41"/>
      <c r="RDN2" s="41"/>
      <c r="RDO2" s="41"/>
      <c r="RDP2" s="41"/>
      <c r="RDQ2" s="41"/>
      <c r="RDR2" s="41"/>
      <c r="RDS2" s="41"/>
      <c r="RDT2" s="41"/>
      <c r="RDU2" s="41"/>
      <c r="RDV2" s="41"/>
      <c r="RDW2" s="41"/>
      <c r="RDX2" s="41"/>
      <c r="RDY2" s="41"/>
      <c r="RDZ2" s="41"/>
      <c r="REA2" s="41"/>
      <c r="REB2" s="41"/>
      <c r="REC2" s="41"/>
      <c r="RED2" s="41"/>
      <c r="REE2" s="41"/>
      <c r="REF2" s="41"/>
      <c r="REG2" s="41"/>
      <c r="REH2" s="41"/>
      <c r="REI2" s="41"/>
      <c r="REJ2" s="41"/>
      <c r="REK2" s="41"/>
      <c r="REL2" s="41"/>
      <c r="REM2" s="41"/>
      <c r="REN2" s="41"/>
      <c r="REO2" s="41"/>
      <c r="REP2" s="41"/>
      <c r="REQ2" s="41"/>
      <c r="RER2" s="41"/>
      <c r="RES2" s="41"/>
      <c r="RET2" s="41"/>
      <c r="REU2" s="41"/>
      <c r="REV2" s="41"/>
      <c r="REW2" s="41"/>
      <c r="REX2" s="41"/>
      <c r="REY2" s="41"/>
      <c r="REZ2" s="41"/>
      <c r="RFA2" s="41"/>
      <c r="RFB2" s="41"/>
      <c r="RFC2" s="41"/>
      <c r="RFD2" s="41"/>
      <c r="RFE2" s="41"/>
      <c r="RFF2" s="41"/>
      <c r="RFG2" s="41"/>
      <c r="RFH2" s="41"/>
      <c r="RFI2" s="41"/>
      <c r="RFJ2" s="41"/>
      <c r="RFK2" s="41"/>
      <c r="RFL2" s="41"/>
      <c r="RFM2" s="41"/>
      <c r="RFN2" s="41"/>
      <c r="RFO2" s="41"/>
      <c r="RFP2" s="41"/>
      <c r="RFQ2" s="41"/>
      <c r="RFR2" s="41"/>
      <c r="RFS2" s="41"/>
      <c r="RFT2" s="41"/>
      <c r="RFU2" s="41"/>
      <c r="RFV2" s="41"/>
      <c r="RFW2" s="41"/>
      <c r="RFX2" s="41"/>
      <c r="RFY2" s="41"/>
      <c r="RFZ2" s="41"/>
      <c r="RGA2" s="41"/>
      <c r="RGB2" s="41"/>
      <c r="RGC2" s="41"/>
      <c r="RGD2" s="41"/>
      <c r="RGE2" s="41"/>
      <c r="RGF2" s="41"/>
      <c r="RGG2" s="41"/>
      <c r="RGH2" s="41"/>
      <c r="RGI2" s="41"/>
      <c r="RGJ2" s="41"/>
      <c r="RGK2" s="41"/>
      <c r="RGL2" s="41"/>
      <c r="RGM2" s="41"/>
      <c r="RGN2" s="41"/>
      <c r="RGO2" s="41"/>
      <c r="RGP2" s="41"/>
      <c r="RGQ2" s="41"/>
      <c r="RGR2" s="41"/>
      <c r="RGS2" s="41"/>
      <c r="RGT2" s="41"/>
      <c r="RGU2" s="41"/>
      <c r="RGV2" s="41"/>
      <c r="RGW2" s="41"/>
      <c r="RGX2" s="41"/>
      <c r="RGY2" s="41"/>
      <c r="RGZ2" s="41"/>
      <c r="RHA2" s="41"/>
      <c r="RHB2" s="41"/>
      <c r="RHC2" s="41"/>
      <c r="RHD2" s="41"/>
      <c r="RHE2" s="41"/>
      <c r="RHF2" s="41"/>
      <c r="RHG2" s="41"/>
      <c r="RHH2" s="41"/>
      <c r="RHI2" s="41"/>
      <c r="RHJ2" s="41"/>
      <c r="RHK2" s="41"/>
      <c r="RHL2" s="41"/>
      <c r="RHM2" s="41"/>
      <c r="RHN2" s="41"/>
      <c r="RHO2" s="41"/>
      <c r="RHP2" s="41"/>
      <c r="RHQ2" s="41"/>
      <c r="RHR2" s="41"/>
      <c r="RHS2" s="41"/>
      <c r="RHT2" s="41"/>
      <c r="RHU2" s="41"/>
      <c r="RHV2" s="41"/>
      <c r="RHW2" s="41"/>
      <c r="RHX2" s="41"/>
      <c r="RHY2" s="41"/>
      <c r="RHZ2" s="41"/>
      <c r="RIA2" s="41"/>
      <c r="RIB2" s="41"/>
      <c r="RIC2" s="41"/>
      <c r="RID2" s="41"/>
      <c r="RIE2" s="41"/>
      <c r="RIF2" s="41"/>
      <c r="RIG2" s="41"/>
      <c r="RIH2" s="41"/>
      <c r="RII2" s="41"/>
      <c r="RIJ2" s="41"/>
      <c r="RIK2" s="41"/>
      <c r="RIL2" s="41"/>
      <c r="RIM2" s="41"/>
      <c r="RIN2" s="41"/>
      <c r="RIO2" s="41"/>
      <c r="RIP2" s="41"/>
      <c r="RIQ2" s="41"/>
      <c r="RIR2" s="41"/>
      <c r="RIS2" s="41"/>
      <c r="RIT2" s="41"/>
      <c r="RIU2" s="41"/>
      <c r="RIV2" s="41"/>
      <c r="RIW2" s="41"/>
      <c r="RIX2" s="41"/>
      <c r="RIY2" s="41"/>
      <c r="RIZ2" s="41"/>
      <c r="RJA2" s="41"/>
      <c r="RJB2" s="41"/>
      <c r="RJC2" s="41"/>
      <c r="RJD2" s="41"/>
      <c r="RJE2" s="41"/>
      <c r="RJF2" s="41"/>
      <c r="RJG2" s="41"/>
      <c r="RJH2" s="41"/>
      <c r="RJI2" s="41"/>
      <c r="RJJ2" s="41"/>
      <c r="RJK2" s="41"/>
      <c r="RJL2" s="41"/>
      <c r="RJM2" s="41"/>
      <c r="RJN2" s="41"/>
      <c r="RJO2" s="41"/>
      <c r="RJP2" s="41"/>
      <c r="RJQ2" s="41"/>
      <c r="RJR2" s="41"/>
      <c r="RJS2" s="41"/>
      <c r="RJT2" s="41"/>
      <c r="RJU2" s="41"/>
      <c r="RJV2" s="41"/>
      <c r="RJW2" s="41"/>
      <c r="RJX2" s="41"/>
      <c r="RJY2" s="41"/>
      <c r="RJZ2" s="41"/>
      <c r="RKA2" s="41"/>
      <c r="RKB2" s="41"/>
      <c r="RKC2" s="41"/>
      <c r="RKD2" s="41"/>
      <c r="RKE2" s="41"/>
      <c r="RKF2" s="41"/>
      <c r="RKG2" s="41"/>
      <c r="RKH2" s="41"/>
      <c r="RKI2" s="41"/>
      <c r="RKJ2" s="41"/>
      <c r="RKK2" s="41"/>
      <c r="RKL2" s="41"/>
      <c r="RKM2" s="41"/>
      <c r="RKN2" s="41"/>
      <c r="RKO2" s="41"/>
      <c r="RKP2" s="41"/>
      <c r="RKQ2" s="41"/>
      <c r="RKR2" s="41"/>
      <c r="RKS2" s="41"/>
      <c r="RKT2" s="41"/>
      <c r="RKU2" s="41"/>
      <c r="RKV2" s="41"/>
      <c r="RKW2" s="41"/>
      <c r="RKX2" s="41"/>
      <c r="RKY2" s="41"/>
      <c r="RKZ2" s="41"/>
      <c r="RLA2" s="41"/>
      <c r="RLB2" s="41"/>
      <c r="RLC2" s="41"/>
      <c r="RLD2" s="41"/>
      <c r="RLE2" s="41"/>
      <c r="RLF2" s="41"/>
      <c r="RLG2" s="41"/>
      <c r="RLH2" s="41"/>
      <c r="RLI2" s="41"/>
      <c r="RLJ2" s="41"/>
      <c r="RLK2" s="41"/>
      <c r="RLL2" s="41"/>
      <c r="RLM2" s="41"/>
      <c r="RLN2" s="41"/>
      <c r="RLO2" s="41"/>
      <c r="RLP2" s="41"/>
      <c r="RLQ2" s="41"/>
      <c r="RLR2" s="41"/>
      <c r="RLS2" s="41"/>
      <c r="RLT2" s="41"/>
      <c r="RLU2" s="41"/>
      <c r="RLV2" s="41"/>
      <c r="RLW2" s="41"/>
      <c r="RLX2" s="41"/>
      <c r="RLY2" s="41"/>
      <c r="RLZ2" s="41"/>
      <c r="RMA2" s="41"/>
      <c r="RMB2" s="41"/>
      <c r="RMC2" s="41"/>
      <c r="RMD2" s="41"/>
      <c r="RME2" s="41"/>
      <c r="RMF2" s="41"/>
      <c r="RMG2" s="41"/>
      <c r="RMH2" s="41"/>
      <c r="RMI2" s="41"/>
      <c r="RMJ2" s="41"/>
      <c r="RMK2" s="41"/>
      <c r="RML2" s="41"/>
      <c r="RMM2" s="41"/>
      <c r="RMN2" s="41"/>
      <c r="RMO2" s="41"/>
      <c r="RMP2" s="41"/>
      <c r="RMQ2" s="41"/>
      <c r="RMR2" s="41"/>
      <c r="RMS2" s="41"/>
      <c r="RMT2" s="41"/>
      <c r="RMU2" s="41"/>
      <c r="RMV2" s="41"/>
      <c r="RMW2" s="41"/>
      <c r="RMX2" s="41"/>
      <c r="RMY2" s="41"/>
      <c r="RMZ2" s="41"/>
      <c r="RNA2" s="41"/>
      <c r="RNB2" s="41"/>
      <c r="RNC2" s="41"/>
      <c r="RND2" s="41"/>
      <c r="RNE2" s="41"/>
      <c r="RNF2" s="41"/>
      <c r="RNG2" s="41"/>
      <c r="RNH2" s="41"/>
      <c r="RNI2" s="41"/>
      <c r="RNJ2" s="41"/>
      <c r="RNK2" s="41"/>
      <c r="RNL2" s="41"/>
      <c r="RNM2" s="41"/>
      <c r="RNN2" s="41"/>
      <c r="RNO2" s="41"/>
      <c r="RNP2" s="41"/>
      <c r="RNQ2" s="41"/>
      <c r="RNR2" s="41"/>
      <c r="RNS2" s="41"/>
      <c r="RNT2" s="41"/>
      <c r="RNU2" s="41"/>
      <c r="RNV2" s="41"/>
      <c r="RNW2" s="41"/>
      <c r="RNX2" s="41"/>
      <c r="RNY2" s="41"/>
      <c r="RNZ2" s="41"/>
      <c r="ROA2" s="41"/>
      <c r="ROB2" s="41"/>
      <c r="ROC2" s="41"/>
      <c r="ROD2" s="41"/>
      <c r="ROE2" s="41"/>
      <c r="ROF2" s="41"/>
      <c r="ROG2" s="41"/>
      <c r="ROH2" s="41"/>
      <c r="ROI2" s="41"/>
      <c r="ROJ2" s="41"/>
      <c r="ROK2" s="41"/>
      <c r="ROL2" s="41"/>
      <c r="ROM2" s="41"/>
      <c r="RON2" s="41"/>
      <c r="ROO2" s="41"/>
      <c r="ROP2" s="41"/>
      <c r="ROQ2" s="41"/>
      <c r="ROR2" s="41"/>
      <c r="ROS2" s="41"/>
      <c r="ROT2" s="41"/>
      <c r="ROU2" s="41"/>
      <c r="ROV2" s="41"/>
      <c r="ROW2" s="41"/>
      <c r="ROX2" s="41"/>
      <c r="ROY2" s="41"/>
      <c r="ROZ2" s="41"/>
      <c r="RPA2" s="41"/>
      <c r="RPB2" s="41"/>
      <c r="RPC2" s="41"/>
      <c r="RPD2" s="41"/>
      <c r="RPE2" s="41"/>
      <c r="RPF2" s="41"/>
      <c r="RPG2" s="41"/>
      <c r="RPH2" s="41"/>
      <c r="RPI2" s="41"/>
      <c r="RPJ2" s="41"/>
      <c r="RPK2" s="41"/>
      <c r="RPL2" s="41"/>
      <c r="RPM2" s="41"/>
      <c r="RPN2" s="41"/>
      <c r="RPO2" s="41"/>
      <c r="RPP2" s="41"/>
      <c r="RPQ2" s="41"/>
      <c r="RPR2" s="41"/>
      <c r="RPS2" s="41"/>
      <c r="RPT2" s="41"/>
      <c r="RPU2" s="41"/>
      <c r="RPV2" s="41"/>
      <c r="RPW2" s="41"/>
      <c r="RPX2" s="41"/>
      <c r="RPY2" s="41"/>
      <c r="RPZ2" s="41"/>
      <c r="RQA2" s="41"/>
      <c r="RQB2" s="41"/>
      <c r="RQC2" s="41"/>
      <c r="RQD2" s="41"/>
      <c r="RQE2" s="41"/>
      <c r="RQF2" s="41"/>
      <c r="RQG2" s="41"/>
      <c r="RQH2" s="41"/>
      <c r="RQI2" s="41"/>
      <c r="RQJ2" s="41"/>
      <c r="RQK2" s="41"/>
      <c r="RQL2" s="41"/>
      <c r="RQM2" s="41"/>
      <c r="RQN2" s="41"/>
      <c r="RQO2" s="41"/>
      <c r="RQP2" s="41"/>
      <c r="RQQ2" s="41"/>
      <c r="RQR2" s="41"/>
      <c r="RQS2" s="41"/>
      <c r="RQT2" s="41"/>
      <c r="RQU2" s="41"/>
      <c r="RQV2" s="41"/>
      <c r="RQW2" s="41"/>
      <c r="RQX2" s="41"/>
      <c r="RQY2" s="41"/>
      <c r="RQZ2" s="41"/>
      <c r="RRA2" s="41"/>
      <c r="RRB2" s="41"/>
      <c r="RRC2" s="41"/>
      <c r="RRD2" s="41"/>
      <c r="RRE2" s="41"/>
      <c r="RRF2" s="41"/>
      <c r="RRG2" s="41"/>
      <c r="RRH2" s="41"/>
      <c r="RRI2" s="41"/>
      <c r="RRJ2" s="41"/>
      <c r="RRK2" s="41"/>
      <c r="RRL2" s="41"/>
      <c r="RRM2" s="41"/>
      <c r="RRN2" s="41"/>
      <c r="RRO2" s="41"/>
      <c r="RRP2" s="41"/>
      <c r="RRQ2" s="41"/>
      <c r="RRR2" s="41"/>
      <c r="RRS2" s="41"/>
      <c r="RRT2" s="41"/>
      <c r="RRU2" s="41"/>
      <c r="RRV2" s="41"/>
      <c r="RRW2" s="41"/>
      <c r="RRX2" s="41"/>
      <c r="RRY2" s="41"/>
      <c r="RRZ2" s="41"/>
      <c r="RSA2" s="41"/>
      <c r="RSB2" s="41"/>
      <c r="RSC2" s="41"/>
      <c r="RSD2" s="41"/>
      <c r="RSE2" s="41"/>
      <c r="RSF2" s="41"/>
      <c r="RSG2" s="41"/>
      <c r="RSH2" s="41"/>
      <c r="RSI2" s="41"/>
      <c r="RSJ2" s="41"/>
      <c r="RSK2" s="41"/>
      <c r="RSL2" s="41"/>
      <c r="RSM2" s="41"/>
      <c r="RSN2" s="41"/>
      <c r="RSO2" s="41"/>
      <c r="RSP2" s="41"/>
      <c r="RSQ2" s="41"/>
      <c r="RSR2" s="41"/>
      <c r="RSS2" s="41"/>
      <c r="RST2" s="41"/>
      <c r="RSU2" s="41"/>
      <c r="RSV2" s="41"/>
      <c r="RSW2" s="41"/>
      <c r="RSX2" s="41"/>
      <c r="RSY2" s="41"/>
      <c r="RSZ2" s="41"/>
      <c r="RTA2" s="41"/>
      <c r="RTB2" s="41"/>
      <c r="RTC2" s="41"/>
      <c r="RTD2" s="41"/>
      <c r="RTE2" s="41"/>
      <c r="RTF2" s="41"/>
      <c r="RTG2" s="41"/>
      <c r="RTH2" s="41"/>
      <c r="RTI2" s="41"/>
      <c r="RTJ2" s="41"/>
      <c r="RTK2" s="41"/>
      <c r="RTL2" s="41"/>
      <c r="RTM2" s="41"/>
      <c r="RTN2" s="41"/>
      <c r="RTO2" s="41"/>
      <c r="RTP2" s="41"/>
      <c r="RTQ2" s="41"/>
      <c r="RTR2" s="41"/>
      <c r="RTS2" s="41"/>
      <c r="RTT2" s="41"/>
      <c r="RTU2" s="41"/>
      <c r="RTV2" s="41"/>
      <c r="RTW2" s="41"/>
      <c r="RTX2" s="41"/>
      <c r="RTY2" s="41"/>
      <c r="RTZ2" s="41"/>
      <c r="RUA2" s="41"/>
      <c r="RUB2" s="41"/>
      <c r="RUC2" s="41"/>
      <c r="RUD2" s="41"/>
      <c r="RUE2" s="41"/>
      <c r="RUF2" s="41"/>
      <c r="RUG2" s="41"/>
      <c r="RUH2" s="41"/>
      <c r="RUI2" s="41"/>
      <c r="RUJ2" s="41"/>
      <c r="RUK2" s="41"/>
      <c r="RUL2" s="41"/>
      <c r="RUM2" s="41"/>
      <c r="RUN2" s="41"/>
      <c r="RUO2" s="41"/>
      <c r="RUP2" s="41"/>
      <c r="RUQ2" s="41"/>
      <c r="RUR2" s="41"/>
      <c r="RUS2" s="41"/>
      <c r="RUT2" s="41"/>
      <c r="RUU2" s="41"/>
      <c r="RUV2" s="41"/>
      <c r="RUW2" s="41"/>
      <c r="RUX2" s="41"/>
      <c r="RUY2" s="41"/>
      <c r="RUZ2" s="41"/>
      <c r="RVA2" s="41"/>
      <c r="RVB2" s="41"/>
      <c r="RVC2" s="41"/>
      <c r="RVD2" s="41"/>
      <c r="RVE2" s="41"/>
      <c r="RVF2" s="41"/>
      <c r="RVG2" s="41"/>
      <c r="RVH2" s="41"/>
      <c r="RVI2" s="41"/>
      <c r="RVJ2" s="41"/>
      <c r="RVK2" s="41"/>
      <c r="RVL2" s="41"/>
      <c r="RVM2" s="41"/>
      <c r="RVN2" s="41"/>
      <c r="RVO2" s="41"/>
      <c r="RVP2" s="41"/>
      <c r="RVQ2" s="41"/>
      <c r="RVR2" s="41"/>
      <c r="RVS2" s="41"/>
      <c r="RVT2" s="41"/>
      <c r="RVU2" s="41"/>
      <c r="RVV2" s="41"/>
      <c r="RVW2" s="41"/>
      <c r="RVX2" s="41"/>
      <c r="RVY2" s="41"/>
      <c r="RVZ2" s="41"/>
      <c r="RWA2" s="41"/>
      <c r="RWB2" s="41"/>
      <c r="RWC2" s="41"/>
      <c r="RWD2" s="41"/>
      <c r="RWE2" s="41"/>
      <c r="RWF2" s="41"/>
      <c r="RWG2" s="41"/>
      <c r="RWH2" s="41"/>
      <c r="RWI2" s="41"/>
      <c r="RWJ2" s="41"/>
      <c r="RWK2" s="41"/>
      <c r="RWL2" s="41"/>
      <c r="RWM2" s="41"/>
      <c r="RWN2" s="41"/>
      <c r="RWO2" s="41"/>
      <c r="RWP2" s="41"/>
      <c r="RWQ2" s="41"/>
      <c r="RWR2" s="41"/>
      <c r="RWS2" s="41"/>
      <c r="RWT2" s="41"/>
      <c r="RWU2" s="41"/>
      <c r="RWV2" s="41"/>
      <c r="RWW2" s="41"/>
      <c r="RWX2" s="41"/>
      <c r="RWY2" s="41"/>
      <c r="RWZ2" s="41"/>
      <c r="RXA2" s="41"/>
      <c r="RXB2" s="41"/>
      <c r="RXC2" s="41"/>
      <c r="RXD2" s="41"/>
      <c r="RXE2" s="41"/>
      <c r="RXF2" s="41"/>
      <c r="RXG2" s="41"/>
      <c r="RXH2" s="41"/>
      <c r="RXI2" s="41"/>
      <c r="RXJ2" s="41"/>
      <c r="RXK2" s="41"/>
      <c r="RXL2" s="41"/>
      <c r="RXM2" s="41"/>
      <c r="RXN2" s="41"/>
      <c r="RXO2" s="41"/>
      <c r="RXP2" s="41"/>
      <c r="RXQ2" s="41"/>
      <c r="RXR2" s="41"/>
      <c r="RXS2" s="41"/>
      <c r="RXT2" s="41"/>
      <c r="RXU2" s="41"/>
      <c r="RXV2" s="41"/>
      <c r="RXW2" s="41"/>
      <c r="RXX2" s="41"/>
      <c r="RXY2" s="41"/>
      <c r="RXZ2" s="41"/>
      <c r="RYA2" s="41"/>
      <c r="RYB2" s="41"/>
      <c r="RYC2" s="41"/>
      <c r="RYD2" s="41"/>
      <c r="RYE2" s="41"/>
      <c r="RYF2" s="41"/>
      <c r="RYG2" s="41"/>
      <c r="RYH2" s="41"/>
      <c r="RYI2" s="41"/>
      <c r="RYJ2" s="41"/>
      <c r="RYK2" s="41"/>
      <c r="RYL2" s="41"/>
      <c r="RYM2" s="41"/>
      <c r="RYN2" s="41"/>
      <c r="RYO2" s="41"/>
      <c r="RYP2" s="41"/>
      <c r="RYQ2" s="41"/>
      <c r="RYR2" s="41"/>
      <c r="RYS2" s="41"/>
      <c r="RYT2" s="41"/>
      <c r="RYU2" s="41"/>
      <c r="RYV2" s="41"/>
      <c r="RYW2" s="41"/>
      <c r="RYX2" s="41"/>
      <c r="RYY2" s="41"/>
      <c r="RYZ2" s="41"/>
      <c r="RZA2" s="41"/>
      <c r="RZB2" s="41"/>
      <c r="RZC2" s="41"/>
      <c r="RZD2" s="41"/>
      <c r="RZE2" s="41"/>
      <c r="RZF2" s="41"/>
      <c r="RZG2" s="41"/>
      <c r="RZH2" s="41"/>
      <c r="RZI2" s="41"/>
      <c r="RZJ2" s="41"/>
      <c r="RZK2" s="41"/>
      <c r="RZL2" s="41"/>
      <c r="RZM2" s="41"/>
      <c r="RZN2" s="41"/>
      <c r="RZO2" s="41"/>
      <c r="RZP2" s="41"/>
      <c r="RZQ2" s="41"/>
      <c r="RZR2" s="41"/>
      <c r="RZS2" s="41"/>
      <c r="RZT2" s="41"/>
      <c r="RZU2" s="41"/>
      <c r="RZV2" s="41"/>
      <c r="RZW2" s="41"/>
      <c r="RZX2" s="41"/>
      <c r="RZY2" s="41"/>
      <c r="RZZ2" s="41"/>
      <c r="SAA2" s="41"/>
      <c r="SAB2" s="41"/>
      <c r="SAC2" s="41"/>
      <c r="SAD2" s="41"/>
      <c r="SAE2" s="41"/>
      <c r="SAF2" s="41"/>
      <c r="SAG2" s="41"/>
      <c r="SAH2" s="41"/>
      <c r="SAI2" s="41"/>
      <c r="SAJ2" s="41"/>
      <c r="SAK2" s="41"/>
      <c r="SAL2" s="41"/>
      <c r="SAM2" s="41"/>
      <c r="SAN2" s="41"/>
      <c r="SAO2" s="41"/>
      <c r="SAP2" s="41"/>
      <c r="SAQ2" s="41"/>
      <c r="SAR2" s="41"/>
      <c r="SAS2" s="41"/>
      <c r="SAT2" s="41"/>
      <c r="SAU2" s="41"/>
      <c r="SAV2" s="41"/>
      <c r="SAW2" s="41"/>
      <c r="SAX2" s="41"/>
      <c r="SAY2" s="41"/>
      <c r="SAZ2" s="41"/>
      <c r="SBA2" s="41"/>
      <c r="SBB2" s="41"/>
      <c r="SBC2" s="41"/>
      <c r="SBD2" s="41"/>
      <c r="SBE2" s="41"/>
      <c r="SBF2" s="41"/>
      <c r="SBG2" s="41"/>
      <c r="SBH2" s="41"/>
      <c r="SBI2" s="41"/>
      <c r="SBJ2" s="41"/>
      <c r="SBK2" s="41"/>
      <c r="SBL2" s="41"/>
      <c r="SBM2" s="41"/>
      <c r="SBN2" s="41"/>
      <c r="SBO2" s="41"/>
      <c r="SBP2" s="41"/>
      <c r="SBQ2" s="41"/>
      <c r="SBR2" s="41"/>
      <c r="SBS2" s="41"/>
      <c r="SBT2" s="41"/>
      <c r="SBU2" s="41"/>
      <c r="SBV2" s="41"/>
      <c r="SBW2" s="41"/>
      <c r="SBX2" s="41"/>
      <c r="SBY2" s="41"/>
      <c r="SBZ2" s="41"/>
      <c r="SCA2" s="41"/>
      <c r="SCB2" s="41"/>
      <c r="SCC2" s="41"/>
      <c r="SCD2" s="41"/>
      <c r="SCE2" s="41"/>
      <c r="SCF2" s="41"/>
      <c r="SCG2" s="41"/>
      <c r="SCH2" s="41"/>
      <c r="SCI2" s="41"/>
      <c r="SCJ2" s="41"/>
      <c r="SCK2" s="41"/>
      <c r="SCL2" s="41"/>
      <c r="SCM2" s="41"/>
      <c r="SCN2" s="41"/>
      <c r="SCO2" s="41"/>
      <c r="SCP2" s="41"/>
      <c r="SCQ2" s="41"/>
      <c r="SCR2" s="41"/>
      <c r="SCS2" s="41"/>
      <c r="SCT2" s="41"/>
      <c r="SCU2" s="41"/>
      <c r="SCV2" s="41"/>
      <c r="SCW2" s="41"/>
      <c r="SCX2" s="41"/>
      <c r="SCY2" s="41"/>
      <c r="SCZ2" s="41"/>
      <c r="SDA2" s="41"/>
      <c r="SDB2" s="41"/>
      <c r="SDC2" s="41"/>
      <c r="SDD2" s="41"/>
      <c r="SDE2" s="41"/>
      <c r="SDF2" s="41"/>
      <c r="SDG2" s="41"/>
      <c r="SDH2" s="41"/>
      <c r="SDI2" s="41"/>
      <c r="SDJ2" s="41"/>
      <c r="SDK2" s="41"/>
      <c r="SDL2" s="41"/>
      <c r="SDM2" s="41"/>
      <c r="SDN2" s="41"/>
      <c r="SDO2" s="41"/>
      <c r="SDP2" s="41"/>
      <c r="SDQ2" s="41"/>
      <c r="SDR2" s="41"/>
      <c r="SDS2" s="41"/>
      <c r="SDT2" s="41"/>
      <c r="SDU2" s="41"/>
      <c r="SDV2" s="41"/>
      <c r="SDW2" s="41"/>
      <c r="SDX2" s="41"/>
      <c r="SDY2" s="41"/>
      <c r="SDZ2" s="41"/>
      <c r="SEA2" s="41"/>
      <c r="SEB2" s="41"/>
      <c r="SEC2" s="41"/>
      <c r="SED2" s="41"/>
      <c r="SEE2" s="41"/>
      <c r="SEF2" s="41"/>
      <c r="SEG2" s="41"/>
      <c r="SEH2" s="41"/>
      <c r="SEI2" s="41"/>
      <c r="SEJ2" s="41"/>
      <c r="SEK2" s="41"/>
      <c r="SEL2" s="41"/>
      <c r="SEM2" s="41"/>
      <c r="SEN2" s="41"/>
      <c r="SEO2" s="41"/>
      <c r="SEP2" s="41"/>
      <c r="SEQ2" s="41"/>
      <c r="SER2" s="41"/>
      <c r="SES2" s="41"/>
      <c r="SET2" s="41"/>
      <c r="SEU2" s="41"/>
      <c r="SEV2" s="41"/>
      <c r="SEW2" s="41"/>
      <c r="SEX2" s="41"/>
      <c r="SEY2" s="41"/>
      <c r="SEZ2" s="41"/>
      <c r="SFA2" s="41"/>
      <c r="SFB2" s="41"/>
      <c r="SFC2" s="41"/>
      <c r="SFD2" s="41"/>
      <c r="SFE2" s="41"/>
      <c r="SFF2" s="41"/>
      <c r="SFG2" s="41"/>
      <c r="SFH2" s="41"/>
      <c r="SFI2" s="41"/>
      <c r="SFJ2" s="41"/>
      <c r="SFK2" s="41"/>
      <c r="SFL2" s="41"/>
      <c r="SFM2" s="41"/>
      <c r="SFN2" s="41"/>
      <c r="SFO2" s="41"/>
      <c r="SFP2" s="41"/>
      <c r="SFQ2" s="41"/>
      <c r="SFR2" s="41"/>
      <c r="SFS2" s="41"/>
      <c r="SFT2" s="41"/>
      <c r="SFU2" s="41"/>
      <c r="SFV2" s="41"/>
      <c r="SFW2" s="41"/>
      <c r="SFX2" s="41"/>
      <c r="SFY2" s="41"/>
      <c r="SFZ2" s="41"/>
      <c r="SGA2" s="41"/>
      <c r="SGB2" s="41"/>
      <c r="SGC2" s="41"/>
      <c r="SGD2" s="41"/>
      <c r="SGE2" s="41"/>
      <c r="SGF2" s="41"/>
      <c r="SGG2" s="41"/>
      <c r="SGH2" s="41"/>
      <c r="SGI2" s="41"/>
      <c r="SGJ2" s="41"/>
      <c r="SGK2" s="41"/>
      <c r="SGL2" s="41"/>
      <c r="SGM2" s="41"/>
      <c r="SGN2" s="41"/>
      <c r="SGO2" s="41"/>
      <c r="SGP2" s="41"/>
      <c r="SGQ2" s="41"/>
      <c r="SGR2" s="41"/>
      <c r="SGS2" s="41"/>
      <c r="SGT2" s="41"/>
      <c r="SGU2" s="41"/>
      <c r="SGV2" s="41"/>
      <c r="SGW2" s="41"/>
      <c r="SGX2" s="41"/>
      <c r="SGY2" s="41"/>
      <c r="SGZ2" s="41"/>
      <c r="SHA2" s="41"/>
      <c r="SHB2" s="41"/>
      <c r="SHC2" s="41"/>
      <c r="SHD2" s="41"/>
      <c r="SHE2" s="41"/>
      <c r="SHF2" s="41"/>
      <c r="SHG2" s="41"/>
      <c r="SHH2" s="41"/>
      <c r="SHI2" s="41"/>
      <c r="SHJ2" s="41"/>
      <c r="SHK2" s="41"/>
      <c r="SHL2" s="41"/>
      <c r="SHM2" s="41"/>
      <c r="SHN2" s="41"/>
      <c r="SHO2" s="41"/>
      <c r="SHP2" s="41"/>
      <c r="SHQ2" s="41"/>
      <c r="SHR2" s="41"/>
      <c r="SHS2" s="41"/>
      <c r="SHT2" s="41"/>
      <c r="SHU2" s="41"/>
      <c r="SHV2" s="41"/>
      <c r="SHW2" s="41"/>
      <c r="SHX2" s="41"/>
      <c r="SHY2" s="41"/>
      <c r="SHZ2" s="41"/>
      <c r="SIA2" s="41"/>
      <c r="SIB2" s="41"/>
      <c r="SIC2" s="41"/>
      <c r="SID2" s="41"/>
      <c r="SIE2" s="41"/>
      <c r="SIF2" s="41"/>
      <c r="SIG2" s="41"/>
      <c r="SIH2" s="41"/>
      <c r="SII2" s="41"/>
      <c r="SIJ2" s="41"/>
      <c r="SIK2" s="41"/>
      <c r="SIL2" s="41"/>
      <c r="SIM2" s="41"/>
      <c r="SIN2" s="41"/>
      <c r="SIO2" s="41"/>
      <c r="SIP2" s="41"/>
      <c r="SIQ2" s="41"/>
      <c r="SIR2" s="41"/>
      <c r="SIS2" s="41"/>
      <c r="SIT2" s="41"/>
      <c r="SIU2" s="41"/>
      <c r="SIV2" s="41"/>
      <c r="SIW2" s="41"/>
      <c r="SIX2" s="41"/>
      <c r="SIY2" s="41"/>
      <c r="SIZ2" s="41"/>
      <c r="SJA2" s="41"/>
      <c r="SJB2" s="41"/>
      <c r="SJC2" s="41"/>
      <c r="SJD2" s="41"/>
      <c r="SJE2" s="41"/>
      <c r="SJF2" s="41"/>
      <c r="SJG2" s="41"/>
      <c r="SJH2" s="41"/>
      <c r="SJI2" s="41"/>
      <c r="SJJ2" s="41"/>
      <c r="SJK2" s="41"/>
      <c r="SJL2" s="41"/>
      <c r="SJM2" s="41"/>
      <c r="SJN2" s="41"/>
      <c r="SJO2" s="41"/>
      <c r="SJP2" s="41"/>
      <c r="SJQ2" s="41"/>
      <c r="SJR2" s="41"/>
      <c r="SJS2" s="41"/>
      <c r="SJT2" s="41"/>
      <c r="SJU2" s="41"/>
      <c r="SJV2" s="41"/>
      <c r="SJW2" s="41"/>
      <c r="SJX2" s="41"/>
      <c r="SJY2" s="41"/>
      <c r="SJZ2" s="41"/>
      <c r="SKA2" s="41"/>
      <c r="SKB2" s="41"/>
      <c r="SKC2" s="41"/>
      <c r="SKD2" s="41"/>
      <c r="SKE2" s="41"/>
      <c r="SKF2" s="41"/>
      <c r="SKG2" s="41"/>
      <c r="SKH2" s="41"/>
      <c r="SKI2" s="41"/>
      <c r="SKJ2" s="41"/>
      <c r="SKK2" s="41"/>
      <c r="SKL2" s="41"/>
      <c r="SKM2" s="41"/>
      <c r="SKN2" s="41"/>
      <c r="SKO2" s="41"/>
      <c r="SKP2" s="41"/>
      <c r="SKQ2" s="41"/>
      <c r="SKR2" s="41"/>
      <c r="SKS2" s="41"/>
      <c r="SKT2" s="41"/>
      <c r="SKU2" s="41"/>
      <c r="SKV2" s="41"/>
      <c r="SKW2" s="41"/>
      <c r="SKX2" s="41"/>
      <c r="SKY2" s="41"/>
      <c r="SKZ2" s="41"/>
      <c r="SLA2" s="41"/>
      <c r="SLB2" s="41"/>
      <c r="SLC2" s="41"/>
      <c r="SLD2" s="41"/>
      <c r="SLE2" s="41"/>
      <c r="SLF2" s="41"/>
      <c r="SLG2" s="41"/>
      <c r="SLH2" s="41"/>
      <c r="SLI2" s="41"/>
      <c r="SLJ2" s="41"/>
      <c r="SLK2" s="41"/>
      <c r="SLL2" s="41"/>
      <c r="SLM2" s="41"/>
      <c r="SLN2" s="41"/>
      <c r="SLO2" s="41"/>
      <c r="SLP2" s="41"/>
      <c r="SLQ2" s="41"/>
      <c r="SLR2" s="41"/>
      <c r="SLS2" s="41"/>
      <c r="SLT2" s="41"/>
      <c r="SLU2" s="41"/>
      <c r="SLV2" s="41"/>
      <c r="SLW2" s="41"/>
      <c r="SLX2" s="41"/>
      <c r="SLY2" s="41"/>
      <c r="SLZ2" s="41"/>
      <c r="SMA2" s="41"/>
      <c r="SMB2" s="41"/>
      <c r="SMC2" s="41"/>
      <c r="SMD2" s="41"/>
      <c r="SME2" s="41"/>
      <c r="SMF2" s="41"/>
      <c r="SMG2" s="41"/>
      <c r="SMH2" s="41"/>
      <c r="SMI2" s="41"/>
      <c r="SMJ2" s="41"/>
      <c r="SMK2" s="41"/>
      <c r="SML2" s="41"/>
      <c r="SMM2" s="41"/>
      <c r="SMN2" s="41"/>
      <c r="SMO2" s="41"/>
      <c r="SMP2" s="41"/>
      <c r="SMQ2" s="41"/>
      <c r="SMR2" s="41"/>
      <c r="SMS2" s="41"/>
      <c r="SMT2" s="41"/>
      <c r="SMU2" s="41"/>
      <c r="SMV2" s="41"/>
      <c r="SMW2" s="41"/>
      <c r="SMX2" s="41"/>
      <c r="SMY2" s="41"/>
      <c r="SMZ2" s="41"/>
      <c r="SNA2" s="41"/>
      <c r="SNB2" s="41"/>
      <c r="SNC2" s="41"/>
      <c r="SND2" s="41"/>
      <c r="SNE2" s="41"/>
      <c r="SNF2" s="41"/>
      <c r="SNG2" s="41"/>
      <c r="SNH2" s="41"/>
      <c r="SNI2" s="41"/>
      <c r="SNJ2" s="41"/>
      <c r="SNK2" s="41"/>
      <c r="SNL2" s="41"/>
      <c r="SNM2" s="41"/>
      <c r="SNN2" s="41"/>
      <c r="SNO2" s="41"/>
      <c r="SNP2" s="41"/>
      <c r="SNQ2" s="41"/>
      <c r="SNR2" s="41"/>
      <c r="SNS2" s="41"/>
      <c r="SNT2" s="41"/>
      <c r="SNU2" s="41"/>
      <c r="SNV2" s="41"/>
      <c r="SNW2" s="41"/>
      <c r="SNX2" s="41"/>
      <c r="SNY2" s="41"/>
      <c r="SNZ2" s="41"/>
      <c r="SOA2" s="41"/>
      <c r="SOB2" s="41"/>
      <c r="SOC2" s="41"/>
      <c r="SOD2" s="41"/>
      <c r="SOE2" s="41"/>
      <c r="SOF2" s="41"/>
      <c r="SOG2" s="41"/>
      <c r="SOH2" s="41"/>
      <c r="SOI2" s="41"/>
      <c r="SOJ2" s="41"/>
      <c r="SOK2" s="41"/>
      <c r="SOL2" s="41"/>
      <c r="SOM2" s="41"/>
      <c r="SON2" s="41"/>
      <c r="SOO2" s="41"/>
      <c r="SOP2" s="41"/>
      <c r="SOQ2" s="41"/>
      <c r="SOR2" s="41"/>
      <c r="SOS2" s="41"/>
      <c r="SOT2" s="41"/>
      <c r="SOU2" s="41"/>
      <c r="SOV2" s="41"/>
      <c r="SOW2" s="41"/>
      <c r="SOX2" s="41"/>
      <c r="SOY2" s="41"/>
      <c r="SOZ2" s="41"/>
      <c r="SPA2" s="41"/>
      <c r="SPB2" s="41"/>
      <c r="SPC2" s="41"/>
      <c r="SPD2" s="41"/>
      <c r="SPE2" s="41"/>
      <c r="SPF2" s="41"/>
      <c r="SPG2" s="41"/>
      <c r="SPH2" s="41"/>
      <c r="SPI2" s="41"/>
      <c r="SPJ2" s="41"/>
      <c r="SPK2" s="41"/>
      <c r="SPL2" s="41"/>
      <c r="SPM2" s="41"/>
      <c r="SPN2" s="41"/>
      <c r="SPO2" s="41"/>
      <c r="SPP2" s="41"/>
      <c r="SPQ2" s="41"/>
      <c r="SPR2" s="41"/>
      <c r="SPS2" s="41"/>
      <c r="SPT2" s="41"/>
      <c r="SPU2" s="41"/>
      <c r="SPV2" s="41"/>
      <c r="SPW2" s="41"/>
      <c r="SPX2" s="41"/>
      <c r="SPY2" s="41"/>
      <c r="SPZ2" s="41"/>
      <c r="SQA2" s="41"/>
      <c r="SQB2" s="41"/>
      <c r="SQC2" s="41"/>
      <c r="SQD2" s="41"/>
      <c r="SQE2" s="41"/>
      <c r="SQF2" s="41"/>
      <c r="SQG2" s="41"/>
      <c r="SQH2" s="41"/>
      <c r="SQI2" s="41"/>
      <c r="SQJ2" s="41"/>
      <c r="SQK2" s="41"/>
      <c r="SQL2" s="41"/>
      <c r="SQM2" s="41"/>
      <c r="SQN2" s="41"/>
      <c r="SQO2" s="41"/>
      <c r="SQP2" s="41"/>
      <c r="SQQ2" s="41"/>
      <c r="SQR2" s="41"/>
      <c r="SQS2" s="41"/>
      <c r="SQT2" s="41"/>
      <c r="SQU2" s="41"/>
      <c r="SQV2" s="41"/>
      <c r="SQW2" s="41"/>
      <c r="SQX2" s="41"/>
      <c r="SQY2" s="41"/>
      <c r="SQZ2" s="41"/>
      <c r="SRA2" s="41"/>
      <c r="SRB2" s="41"/>
      <c r="SRC2" s="41"/>
      <c r="SRD2" s="41"/>
      <c r="SRE2" s="41"/>
      <c r="SRF2" s="41"/>
      <c r="SRG2" s="41"/>
      <c r="SRH2" s="41"/>
      <c r="SRI2" s="41"/>
      <c r="SRJ2" s="41"/>
      <c r="SRK2" s="41"/>
      <c r="SRL2" s="41"/>
      <c r="SRM2" s="41"/>
      <c r="SRN2" s="41"/>
      <c r="SRO2" s="41"/>
      <c r="SRP2" s="41"/>
      <c r="SRQ2" s="41"/>
      <c r="SRR2" s="41"/>
      <c r="SRS2" s="41"/>
      <c r="SRT2" s="41"/>
      <c r="SRU2" s="41"/>
      <c r="SRV2" s="41"/>
      <c r="SRW2" s="41"/>
      <c r="SRX2" s="41"/>
      <c r="SRY2" s="41"/>
      <c r="SRZ2" s="41"/>
      <c r="SSA2" s="41"/>
      <c r="SSB2" s="41"/>
      <c r="SSC2" s="41"/>
      <c r="SSD2" s="41"/>
      <c r="SSE2" s="41"/>
      <c r="SSF2" s="41"/>
      <c r="SSG2" s="41"/>
      <c r="SSH2" s="41"/>
      <c r="SSI2" s="41"/>
      <c r="SSJ2" s="41"/>
      <c r="SSK2" s="41"/>
      <c r="SSL2" s="41"/>
      <c r="SSM2" s="41"/>
      <c r="SSN2" s="41"/>
      <c r="SSO2" s="41"/>
      <c r="SSP2" s="41"/>
      <c r="SSQ2" s="41"/>
      <c r="SSR2" s="41"/>
      <c r="SSS2" s="41"/>
      <c r="SST2" s="41"/>
      <c r="SSU2" s="41"/>
      <c r="SSV2" s="41"/>
      <c r="SSW2" s="41"/>
      <c r="SSX2" s="41"/>
      <c r="SSY2" s="41"/>
      <c r="SSZ2" s="41"/>
      <c r="STA2" s="41"/>
      <c r="STB2" s="41"/>
      <c r="STC2" s="41"/>
      <c r="STD2" s="41"/>
      <c r="STE2" s="41"/>
      <c r="STF2" s="41"/>
      <c r="STG2" s="41"/>
      <c r="STH2" s="41"/>
      <c r="STI2" s="41"/>
      <c r="STJ2" s="41"/>
      <c r="STK2" s="41"/>
      <c r="STL2" s="41"/>
      <c r="STM2" s="41"/>
      <c r="STN2" s="41"/>
      <c r="STO2" s="41"/>
      <c r="STP2" s="41"/>
      <c r="STQ2" s="41"/>
      <c r="STR2" s="41"/>
      <c r="STS2" s="41"/>
      <c r="STT2" s="41"/>
      <c r="STU2" s="41"/>
      <c r="STV2" s="41"/>
      <c r="STW2" s="41"/>
      <c r="STX2" s="41"/>
      <c r="STY2" s="41"/>
      <c r="STZ2" s="41"/>
      <c r="SUA2" s="41"/>
      <c r="SUB2" s="41"/>
      <c r="SUC2" s="41"/>
      <c r="SUD2" s="41"/>
      <c r="SUE2" s="41"/>
      <c r="SUF2" s="41"/>
      <c r="SUG2" s="41"/>
      <c r="SUH2" s="41"/>
      <c r="SUI2" s="41"/>
      <c r="SUJ2" s="41"/>
      <c r="SUK2" s="41"/>
      <c r="SUL2" s="41"/>
      <c r="SUM2" s="41"/>
      <c r="SUN2" s="41"/>
      <c r="SUO2" s="41"/>
      <c r="SUP2" s="41"/>
      <c r="SUQ2" s="41"/>
      <c r="SUR2" s="41"/>
      <c r="SUS2" s="41"/>
      <c r="SUT2" s="41"/>
      <c r="SUU2" s="41"/>
      <c r="SUV2" s="41"/>
      <c r="SUW2" s="41"/>
      <c r="SUX2" s="41"/>
      <c r="SUY2" s="41"/>
      <c r="SUZ2" s="41"/>
      <c r="SVA2" s="41"/>
      <c r="SVB2" s="41"/>
      <c r="SVC2" s="41"/>
      <c r="SVD2" s="41"/>
      <c r="SVE2" s="41"/>
      <c r="SVF2" s="41"/>
      <c r="SVG2" s="41"/>
      <c r="SVH2" s="41"/>
      <c r="SVI2" s="41"/>
      <c r="SVJ2" s="41"/>
      <c r="SVK2" s="41"/>
      <c r="SVL2" s="41"/>
      <c r="SVM2" s="41"/>
      <c r="SVN2" s="41"/>
      <c r="SVO2" s="41"/>
      <c r="SVP2" s="41"/>
      <c r="SVQ2" s="41"/>
      <c r="SVR2" s="41"/>
      <c r="SVS2" s="41"/>
      <c r="SVT2" s="41"/>
      <c r="SVU2" s="41"/>
      <c r="SVV2" s="41"/>
      <c r="SVW2" s="41"/>
      <c r="SVX2" s="41"/>
      <c r="SVY2" s="41"/>
      <c r="SVZ2" s="41"/>
      <c r="SWA2" s="41"/>
      <c r="SWB2" s="41"/>
      <c r="SWC2" s="41"/>
      <c r="SWD2" s="41"/>
      <c r="SWE2" s="41"/>
      <c r="SWF2" s="41"/>
      <c r="SWG2" s="41"/>
      <c r="SWH2" s="41"/>
      <c r="SWI2" s="41"/>
      <c r="SWJ2" s="41"/>
      <c r="SWK2" s="41"/>
      <c r="SWL2" s="41"/>
      <c r="SWM2" s="41"/>
      <c r="SWN2" s="41"/>
      <c r="SWO2" s="41"/>
      <c r="SWP2" s="41"/>
      <c r="SWQ2" s="41"/>
      <c r="SWR2" s="41"/>
      <c r="SWS2" s="41"/>
      <c r="SWT2" s="41"/>
      <c r="SWU2" s="41"/>
      <c r="SWV2" s="41"/>
      <c r="SWW2" s="41"/>
      <c r="SWX2" s="41"/>
      <c r="SWY2" s="41"/>
      <c r="SWZ2" s="41"/>
      <c r="SXA2" s="41"/>
      <c r="SXB2" s="41"/>
      <c r="SXC2" s="41"/>
      <c r="SXD2" s="41"/>
      <c r="SXE2" s="41"/>
      <c r="SXF2" s="41"/>
      <c r="SXG2" s="41"/>
      <c r="SXH2" s="41"/>
      <c r="SXI2" s="41"/>
      <c r="SXJ2" s="41"/>
      <c r="SXK2" s="41"/>
      <c r="SXL2" s="41"/>
      <c r="SXM2" s="41"/>
      <c r="SXN2" s="41"/>
      <c r="SXO2" s="41"/>
      <c r="SXP2" s="41"/>
      <c r="SXQ2" s="41"/>
      <c r="SXR2" s="41"/>
      <c r="SXS2" s="41"/>
      <c r="SXT2" s="41"/>
      <c r="SXU2" s="41"/>
      <c r="SXV2" s="41"/>
      <c r="SXW2" s="41"/>
      <c r="SXX2" s="41"/>
      <c r="SXY2" s="41"/>
      <c r="SXZ2" s="41"/>
      <c r="SYA2" s="41"/>
      <c r="SYB2" s="41"/>
      <c r="SYC2" s="41"/>
      <c r="SYD2" s="41"/>
      <c r="SYE2" s="41"/>
      <c r="SYF2" s="41"/>
      <c r="SYG2" s="41"/>
      <c r="SYH2" s="41"/>
      <c r="SYI2" s="41"/>
      <c r="SYJ2" s="41"/>
      <c r="SYK2" s="41"/>
      <c r="SYL2" s="41"/>
      <c r="SYM2" s="41"/>
      <c r="SYN2" s="41"/>
      <c r="SYO2" s="41"/>
      <c r="SYP2" s="41"/>
      <c r="SYQ2" s="41"/>
      <c r="SYR2" s="41"/>
      <c r="SYS2" s="41"/>
      <c r="SYT2" s="41"/>
      <c r="SYU2" s="41"/>
      <c r="SYV2" s="41"/>
      <c r="SYW2" s="41"/>
      <c r="SYX2" s="41"/>
      <c r="SYY2" s="41"/>
      <c r="SYZ2" s="41"/>
      <c r="SZA2" s="41"/>
      <c r="SZB2" s="41"/>
      <c r="SZC2" s="41"/>
      <c r="SZD2" s="41"/>
      <c r="SZE2" s="41"/>
      <c r="SZF2" s="41"/>
      <c r="SZG2" s="41"/>
      <c r="SZH2" s="41"/>
      <c r="SZI2" s="41"/>
      <c r="SZJ2" s="41"/>
      <c r="SZK2" s="41"/>
      <c r="SZL2" s="41"/>
      <c r="SZM2" s="41"/>
      <c r="SZN2" s="41"/>
      <c r="SZO2" s="41"/>
      <c r="SZP2" s="41"/>
      <c r="SZQ2" s="41"/>
      <c r="SZR2" s="41"/>
      <c r="SZS2" s="41"/>
      <c r="SZT2" s="41"/>
      <c r="SZU2" s="41"/>
      <c r="SZV2" s="41"/>
      <c r="SZW2" s="41"/>
      <c r="SZX2" s="41"/>
      <c r="SZY2" s="41"/>
      <c r="SZZ2" s="41"/>
      <c r="TAA2" s="41"/>
      <c r="TAB2" s="41"/>
      <c r="TAC2" s="41"/>
      <c r="TAD2" s="41"/>
      <c r="TAE2" s="41"/>
      <c r="TAF2" s="41"/>
      <c r="TAG2" s="41"/>
      <c r="TAH2" s="41"/>
      <c r="TAI2" s="41"/>
      <c r="TAJ2" s="41"/>
      <c r="TAK2" s="41"/>
      <c r="TAL2" s="41"/>
      <c r="TAM2" s="41"/>
      <c r="TAN2" s="41"/>
      <c r="TAO2" s="41"/>
      <c r="TAP2" s="41"/>
      <c r="TAQ2" s="41"/>
      <c r="TAR2" s="41"/>
      <c r="TAS2" s="41"/>
      <c r="TAT2" s="41"/>
      <c r="TAU2" s="41"/>
      <c r="TAV2" s="41"/>
      <c r="TAW2" s="41"/>
      <c r="TAX2" s="41"/>
      <c r="TAY2" s="41"/>
      <c r="TAZ2" s="41"/>
      <c r="TBA2" s="41"/>
      <c r="TBB2" s="41"/>
      <c r="TBC2" s="41"/>
      <c r="TBD2" s="41"/>
      <c r="TBE2" s="41"/>
      <c r="TBF2" s="41"/>
      <c r="TBG2" s="41"/>
      <c r="TBH2" s="41"/>
      <c r="TBI2" s="41"/>
      <c r="TBJ2" s="41"/>
      <c r="TBK2" s="41"/>
      <c r="TBL2" s="41"/>
      <c r="TBM2" s="41"/>
      <c r="TBN2" s="41"/>
      <c r="TBO2" s="41"/>
      <c r="TBP2" s="41"/>
      <c r="TBQ2" s="41"/>
      <c r="TBR2" s="41"/>
      <c r="TBS2" s="41"/>
      <c r="TBT2" s="41"/>
      <c r="TBU2" s="41"/>
      <c r="TBV2" s="41"/>
      <c r="TBW2" s="41"/>
      <c r="TBX2" s="41"/>
      <c r="TBY2" s="41"/>
      <c r="TBZ2" s="41"/>
      <c r="TCA2" s="41"/>
      <c r="TCB2" s="41"/>
      <c r="TCC2" s="41"/>
      <c r="TCD2" s="41"/>
      <c r="TCE2" s="41"/>
      <c r="TCF2" s="41"/>
      <c r="TCG2" s="41"/>
      <c r="TCH2" s="41"/>
      <c r="TCI2" s="41"/>
      <c r="TCJ2" s="41"/>
      <c r="TCK2" s="41"/>
      <c r="TCL2" s="41"/>
      <c r="TCM2" s="41"/>
      <c r="TCN2" s="41"/>
      <c r="TCO2" s="41"/>
      <c r="TCP2" s="41"/>
      <c r="TCQ2" s="41"/>
      <c r="TCR2" s="41"/>
      <c r="TCS2" s="41"/>
      <c r="TCT2" s="41"/>
      <c r="TCU2" s="41"/>
      <c r="TCV2" s="41"/>
      <c r="TCW2" s="41"/>
      <c r="TCX2" s="41"/>
      <c r="TCY2" s="41"/>
      <c r="TCZ2" s="41"/>
      <c r="TDA2" s="41"/>
      <c r="TDB2" s="41"/>
      <c r="TDC2" s="41"/>
      <c r="TDD2" s="41"/>
      <c r="TDE2" s="41"/>
      <c r="TDF2" s="41"/>
      <c r="TDG2" s="41"/>
      <c r="TDH2" s="41"/>
      <c r="TDI2" s="41"/>
      <c r="TDJ2" s="41"/>
      <c r="TDK2" s="41"/>
      <c r="TDL2" s="41"/>
      <c r="TDM2" s="41"/>
      <c r="TDN2" s="41"/>
      <c r="TDO2" s="41"/>
      <c r="TDP2" s="41"/>
      <c r="TDQ2" s="41"/>
      <c r="TDR2" s="41"/>
      <c r="TDS2" s="41"/>
      <c r="TDT2" s="41"/>
      <c r="TDU2" s="41"/>
      <c r="TDV2" s="41"/>
      <c r="TDW2" s="41"/>
      <c r="TDX2" s="41"/>
      <c r="TDY2" s="41"/>
      <c r="TDZ2" s="41"/>
      <c r="TEA2" s="41"/>
      <c r="TEB2" s="41"/>
      <c r="TEC2" s="41"/>
      <c r="TED2" s="41"/>
      <c r="TEE2" s="41"/>
      <c r="TEF2" s="41"/>
      <c r="TEG2" s="41"/>
      <c r="TEH2" s="41"/>
      <c r="TEI2" s="41"/>
      <c r="TEJ2" s="41"/>
      <c r="TEK2" s="41"/>
      <c r="TEL2" s="41"/>
      <c r="TEM2" s="41"/>
      <c r="TEN2" s="41"/>
      <c r="TEO2" s="41"/>
      <c r="TEP2" s="41"/>
      <c r="TEQ2" s="41"/>
      <c r="TER2" s="41"/>
      <c r="TES2" s="41"/>
      <c r="TET2" s="41"/>
      <c r="TEU2" s="41"/>
      <c r="TEV2" s="41"/>
      <c r="TEW2" s="41"/>
      <c r="TEX2" s="41"/>
      <c r="TEY2" s="41"/>
      <c r="TEZ2" s="41"/>
      <c r="TFA2" s="41"/>
      <c r="TFB2" s="41"/>
      <c r="TFC2" s="41"/>
      <c r="TFD2" s="41"/>
      <c r="TFE2" s="41"/>
      <c r="TFF2" s="41"/>
      <c r="TFG2" s="41"/>
      <c r="TFH2" s="41"/>
      <c r="TFI2" s="41"/>
      <c r="TFJ2" s="41"/>
      <c r="TFK2" s="41"/>
      <c r="TFL2" s="41"/>
      <c r="TFM2" s="41"/>
      <c r="TFN2" s="41"/>
      <c r="TFO2" s="41"/>
      <c r="TFP2" s="41"/>
      <c r="TFQ2" s="41"/>
      <c r="TFR2" s="41"/>
      <c r="TFS2" s="41"/>
      <c r="TFT2" s="41"/>
      <c r="TFU2" s="41"/>
      <c r="TFV2" s="41"/>
      <c r="TFW2" s="41"/>
      <c r="TFX2" s="41"/>
      <c r="TFY2" s="41"/>
      <c r="TFZ2" s="41"/>
      <c r="TGA2" s="41"/>
      <c r="TGB2" s="41"/>
      <c r="TGC2" s="41"/>
      <c r="TGD2" s="41"/>
      <c r="TGE2" s="41"/>
      <c r="TGF2" s="41"/>
      <c r="TGG2" s="41"/>
      <c r="TGH2" s="41"/>
      <c r="TGI2" s="41"/>
      <c r="TGJ2" s="41"/>
      <c r="TGK2" s="41"/>
      <c r="TGL2" s="41"/>
      <c r="TGM2" s="41"/>
      <c r="TGN2" s="41"/>
      <c r="TGO2" s="41"/>
      <c r="TGP2" s="41"/>
      <c r="TGQ2" s="41"/>
      <c r="TGR2" s="41"/>
      <c r="TGS2" s="41"/>
      <c r="TGT2" s="41"/>
      <c r="TGU2" s="41"/>
      <c r="TGV2" s="41"/>
      <c r="TGW2" s="41"/>
      <c r="TGX2" s="41"/>
      <c r="TGY2" s="41"/>
      <c r="TGZ2" s="41"/>
      <c r="THA2" s="41"/>
      <c r="THB2" s="41"/>
      <c r="THC2" s="41"/>
      <c r="THD2" s="41"/>
      <c r="THE2" s="41"/>
      <c r="THF2" s="41"/>
      <c r="THG2" s="41"/>
      <c r="THH2" s="41"/>
      <c r="THI2" s="41"/>
      <c r="THJ2" s="41"/>
      <c r="THK2" s="41"/>
      <c r="THL2" s="41"/>
      <c r="THM2" s="41"/>
      <c r="THN2" s="41"/>
      <c r="THO2" s="41"/>
      <c r="THP2" s="41"/>
      <c r="THQ2" s="41"/>
      <c r="THR2" s="41"/>
      <c r="THS2" s="41"/>
      <c r="THT2" s="41"/>
      <c r="THU2" s="41"/>
      <c r="THV2" s="41"/>
      <c r="THW2" s="41"/>
      <c r="THX2" s="41"/>
      <c r="THY2" s="41"/>
      <c r="THZ2" s="41"/>
      <c r="TIA2" s="41"/>
      <c r="TIB2" s="41"/>
      <c r="TIC2" s="41"/>
      <c r="TID2" s="41"/>
      <c r="TIE2" s="41"/>
      <c r="TIF2" s="41"/>
      <c r="TIG2" s="41"/>
      <c r="TIH2" s="41"/>
      <c r="TII2" s="41"/>
      <c r="TIJ2" s="41"/>
      <c r="TIK2" s="41"/>
      <c r="TIL2" s="41"/>
      <c r="TIM2" s="41"/>
      <c r="TIN2" s="41"/>
      <c r="TIO2" s="41"/>
      <c r="TIP2" s="41"/>
      <c r="TIQ2" s="41"/>
      <c r="TIR2" s="41"/>
      <c r="TIS2" s="41"/>
      <c r="TIT2" s="41"/>
      <c r="TIU2" s="41"/>
      <c r="TIV2" s="41"/>
      <c r="TIW2" s="41"/>
      <c r="TIX2" s="41"/>
      <c r="TIY2" s="41"/>
      <c r="TIZ2" s="41"/>
      <c r="TJA2" s="41"/>
      <c r="TJB2" s="41"/>
      <c r="TJC2" s="41"/>
      <c r="TJD2" s="41"/>
      <c r="TJE2" s="41"/>
      <c r="TJF2" s="41"/>
      <c r="TJG2" s="41"/>
      <c r="TJH2" s="41"/>
      <c r="TJI2" s="41"/>
      <c r="TJJ2" s="41"/>
      <c r="TJK2" s="41"/>
      <c r="TJL2" s="41"/>
      <c r="TJM2" s="41"/>
      <c r="TJN2" s="41"/>
      <c r="TJO2" s="41"/>
      <c r="TJP2" s="41"/>
      <c r="TJQ2" s="41"/>
      <c r="TJR2" s="41"/>
      <c r="TJS2" s="41"/>
      <c r="TJT2" s="41"/>
      <c r="TJU2" s="41"/>
      <c r="TJV2" s="41"/>
      <c r="TJW2" s="41"/>
      <c r="TJX2" s="41"/>
      <c r="TJY2" s="41"/>
      <c r="TJZ2" s="41"/>
      <c r="TKA2" s="41"/>
      <c r="TKB2" s="41"/>
      <c r="TKC2" s="41"/>
      <c r="TKD2" s="41"/>
      <c r="TKE2" s="41"/>
      <c r="TKF2" s="41"/>
      <c r="TKG2" s="41"/>
      <c r="TKH2" s="41"/>
      <c r="TKI2" s="41"/>
      <c r="TKJ2" s="41"/>
      <c r="TKK2" s="41"/>
      <c r="TKL2" s="41"/>
      <c r="TKM2" s="41"/>
      <c r="TKN2" s="41"/>
      <c r="TKO2" s="41"/>
      <c r="TKP2" s="41"/>
      <c r="TKQ2" s="41"/>
      <c r="TKR2" s="41"/>
      <c r="TKS2" s="41"/>
      <c r="TKT2" s="41"/>
      <c r="TKU2" s="41"/>
      <c r="TKV2" s="41"/>
      <c r="TKW2" s="41"/>
      <c r="TKX2" s="41"/>
      <c r="TKY2" s="41"/>
      <c r="TKZ2" s="41"/>
      <c r="TLA2" s="41"/>
      <c r="TLB2" s="41"/>
      <c r="TLC2" s="41"/>
      <c r="TLD2" s="41"/>
      <c r="TLE2" s="41"/>
      <c r="TLF2" s="41"/>
      <c r="TLG2" s="41"/>
      <c r="TLH2" s="41"/>
      <c r="TLI2" s="41"/>
      <c r="TLJ2" s="41"/>
      <c r="TLK2" s="41"/>
      <c r="TLL2" s="41"/>
      <c r="TLM2" s="41"/>
      <c r="TLN2" s="41"/>
      <c r="TLO2" s="41"/>
      <c r="TLP2" s="41"/>
      <c r="TLQ2" s="41"/>
      <c r="TLR2" s="41"/>
      <c r="TLS2" s="41"/>
      <c r="TLT2" s="41"/>
      <c r="TLU2" s="41"/>
      <c r="TLV2" s="41"/>
      <c r="TLW2" s="41"/>
      <c r="TLX2" s="41"/>
      <c r="TLY2" s="41"/>
      <c r="TLZ2" s="41"/>
      <c r="TMA2" s="41"/>
      <c r="TMB2" s="41"/>
      <c r="TMC2" s="41"/>
      <c r="TMD2" s="41"/>
      <c r="TME2" s="41"/>
      <c r="TMF2" s="41"/>
      <c r="TMG2" s="41"/>
      <c r="TMH2" s="41"/>
      <c r="TMI2" s="41"/>
      <c r="TMJ2" s="41"/>
      <c r="TMK2" s="41"/>
      <c r="TML2" s="41"/>
      <c r="TMM2" s="41"/>
      <c r="TMN2" s="41"/>
      <c r="TMO2" s="41"/>
      <c r="TMP2" s="41"/>
      <c r="TMQ2" s="41"/>
      <c r="TMR2" s="41"/>
      <c r="TMS2" s="41"/>
      <c r="TMT2" s="41"/>
      <c r="TMU2" s="41"/>
      <c r="TMV2" s="41"/>
      <c r="TMW2" s="41"/>
      <c r="TMX2" s="41"/>
      <c r="TMY2" s="41"/>
      <c r="TMZ2" s="41"/>
      <c r="TNA2" s="41"/>
      <c r="TNB2" s="41"/>
      <c r="TNC2" s="41"/>
      <c r="TND2" s="41"/>
      <c r="TNE2" s="41"/>
      <c r="TNF2" s="41"/>
      <c r="TNG2" s="41"/>
      <c r="TNH2" s="41"/>
      <c r="TNI2" s="41"/>
      <c r="TNJ2" s="41"/>
      <c r="TNK2" s="41"/>
      <c r="TNL2" s="41"/>
      <c r="TNM2" s="41"/>
      <c r="TNN2" s="41"/>
      <c r="TNO2" s="41"/>
      <c r="TNP2" s="41"/>
      <c r="TNQ2" s="41"/>
      <c r="TNR2" s="41"/>
      <c r="TNS2" s="41"/>
      <c r="TNT2" s="41"/>
      <c r="TNU2" s="41"/>
      <c r="TNV2" s="41"/>
      <c r="TNW2" s="41"/>
      <c r="TNX2" s="41"/>
      <c r="TNY2" s="41"/>
      <c r="TNZ2" s="41"/>
      <c r="TOA2" s="41"/>
      <c r="TOB2" s="41"/>
      <c r="TOC2" s="41"/>
      <c r="TOD2" s="41"/>
      <c r="TOE2" s="41"/>
      <c r="TOF2" s="41"/>
      <c r="TOG2" s="41"/>
      <c r="TOH2" s="41"/>
      <c r="TOI2" s="41"/>
      <c r="TOJ2" s="41"/>
      <c r="TOK2" s="41"/>
      <c r="TOL2" s="41"/>
      <c r="TOM2" s="41"/>
      <c r="TON2" s="41"/>
      <c r="TOO2" s="41"/>
      <c r="TOP2" s="41"/>
      <c r="TOQ2" s="41"/>
      <c r="TOR2" s="41"/>
      <c r="TOS2" s="41"/>
      <c r="TOT2" s="41"/>
      <c r="TOU2" s="41"/>
      <c r="TOV2" s="41"/>
      <c r="TOW2" s="41"/>
      <c r="TOX2" s="41"/>
      <c r="TOY2" s="41"/>
      <c r="TOZ2" s="41"/>
      <c r="TPA2" s="41"/>
      <c r="TPB2" s="41"/>
      <c r="TPC2" s="41"/>
      <c r="TPD2" s="41"/>
      <c r="TPE2" s="41"/>
      <c r="TPF2" s="41"/>
      <c r="TPG2" s="41"/>
      <c r="TPH2" s="41"/>
      <c r="TPI2" s="41"/>
      <c r="TPJ2" s="41"/>
      <c r="TPK2" s="41"/>
      <c r="TPL2" s="41"/>
      <c r="TPM2" s="41"/>
      <c r="TPN2" s="41"/>
      <c r="TPO2" s="41"/>
      <c r="TPP2" s="41"/>
      <c r="TPQ2" s="41"/>
      <c r="TPR2" s="41"/>
      <c r="TPS2" s="41"/>
      <c r="TPT2" s="41"/>
      <c r="TPU2" s="41"/>
      <c r="TPV2" s="41"/>
      <c r="TPW2" s="41"/>
      <c r="TPX2" s="41"/>
      <c r="TPY2" s="41"/>
      <c r="TPZ2" s="41"/>
      <c r="TQA2" s="41"/>
      <c r="TQB2" s="41"/>
      <c r="TQC2" s="41"/>
      <c r="TQD2" s="41"/>
      <c r="TQE2" s="41"/>
      <c r="TQF2" s="41"/>
      <c r="TQG2" s="41"/>
      <c r="TQH2" s="41"/>
      <c r="TQI2" s="41"/>
      <c r="TQJ2" s="41"/>
      <c r="TQK2" s="41"/>
      <c r="TQL2" s="41"/>
      <c r="TQM2" s="41"/>
      <c r="TQN2" s="41"/>
      <c r="TQO2" s="41"/>
      <c r="TQP2" s="41"/>
      <c r="TQQ2" s="41"/>
      <c r="TQR2" s="41"/>
      <c r="TQS2" s="41"/>
      <c r="TQT2" s="41"/>
      <c r="TQU2" s="41"/>
      <c r="TQV2" s="41"/>
      <c r="TQW2" s="41"/>
      <c r="TQX2" s="41"/>
      <c r="TQY2" s="41"/>
      <c r="TQZ2" s="41"/>
      <c r="TRA2" s="41"/>
      <c r="TRB2" s="41"/>
      <c r="TRC2" s="41"/>
      <c r="TRD2" s="41"/>
      <c r="TRE2" s="41"/>
      <c r="TRF2" s="41"/>
      <c r="TRG2" s="41"/>
      <c r="TRH2" s="41"/>
      <c r="TRI2" s="41"/>
      <c r="TRJ2" s="41"/>
      <c r="TRK2" s="41"/>
      <c r="TRL2" s="41"/>
      <c r="TRM2" s="41"/>
      <c r="TRN2" s="41"/>
      <c r="TRO2" s="41"/>
      <c r="TRP2" s="41"/>
      <c r="TRQ2" s="41"/>
      <c r="TRR2" s="41"/>
      <c r="TRS2" s="41"/>
      <c r="TRT2" s="41"/>
      <c r="TRU2" s="41"/>
      <c r="TRV2" s="41"/>
      <c r="TRW2" s="41"/>
      <c r="TRX2" s="41"/>
      <c r="TRY2" s="41"/>
      <c r="TRZ2" s="41"/>
      <c r="TSA2" s="41"/>
      <c r="TSB2" s="41"/>
      <c r="TSC2" s="41"/>
      <c r="TSD2" s="41"/>
      <c r="TSE2" s="41"/>
      <c r="TSF2" s="41"/>
      <c r="TSG2" s="41"/>
      <c r="TSH2" s="41"/>
      <c r="TSI2" s="41"/>
      <c r="TSJ2" s="41"/>
      <c r="TSK2" s="41"/>
      <c r="TSL2" s="41"/>
      <c r="TSM2" s="41"/>
      <c r="TSN2" s="41"/>
      <c r="TSO2" s="41"/>
      <c r="TSP2" s="41"/>
      <c r="TSQ2" s="41"/>
      <c r="TSR2" s="41"/>
      <c r="TSS2" s="41"/>
      <c r="TST2" s="41"/>
      <c r="TSU2" s="41"/>
      <c r="TSV2" s="41"/>
      <c r="TSW2" s="41"/>
      <c r="TSX2" s="41"/>
      <c r="TSY2" s="41"/>
      <c r="TSZ2" s="41"/>
      <c r="TTA2" s="41"/>
      <c r="TTB2" s="41"/>
      <c r="TTC2" s="41"/>
      <c r="TTD2" s="41"/>
      <c r="TTE2" s="41"/>
      <c r="TTF2" s="41"/>
      <c r="TTG2" s="41"/>
      <c r="TTH2" s="41"/>
      <c r="TTI2" s="41"/>
      <c r="TTJ2" s="41"/>
      <c r="TTK2" s="41"/>
      <c r="TTL2" s="41"/>
      <c r="TTM2" s="41"/>
      <c r="TTN2" s="41"/>
      <c r="TTO2" s="41"/>
      <c r="TTP2" s="41"/>
      <c r="TTQ2" s="41"/>
      <c r="TTR2" s="41"/>
      <c r="TTS2" s="41"/>
      <c r="TTT2" s="41"/>
      <c r="TTU2" s="41"/>
      <c r="TTV2" s="41"/>
      <c r="TTW2" s="41"/>
      <c r="TTX2" s="41"/>
      <c r="TTY2" s="41"/>
      <c r="TTZ2" s="41"/>
      <c r="TUA2" s="41"/>
      <c r="TUB2" s="41"/>
      <c r="TUC2" s="41"/>
      <c r="TUD2" s="41"/>
      <c r="TUE2" s="41"/>
      <c r="TUF2" s="41"/>
      <c r="TUG2" s="41"/>
      <c r="TUH2" s="41"/>
      <c r="TUI2" s="41"/>
      <c r="TUJ2" s="41"/>
      <c r="TUK2" s="41"/>
      <c r="TUL2" s="41"/>
      <c r="TUM2" s="41"/>
      <c r="TUN2" s="41"/>
      <c r="TUO2" s="41"/>
      <c r="TUP2" s="41"/>
      <c r="TUQ2" s="41"/>
      <c r="TUR2" s="41"/>
      <c r="TUS2" s="41"/>
      <c r="TUT2" s="41"/>
      <c r="TUU2" s="41"/>
      <c r="TUV2" s="41"/>
      <c r="TUW2" s="41"/>
      <c r="TUX2" s="41"/>
      <c r="TUY2" s="41"/>
      <c r="TUZ2" s="41"/>
      <c r="TVA2" s="41"/>
      <c r="TVB2" s="41"/>
      <c r="TVC2" s="41"/>
      <c r="TVD2" s="41"/>
      <c r="TVE2" s="41"/>
      <c r="TVF2" s="41"/>
      <c r="TVG2" s="41"/>
      <c r="TVH2" s="41"/>
      <c r="TVI2" s="41"/>
      <c r="TVJ2" s="41"/>
      <c r="TVK2" s="41"/>
      <c r="TVL2" s="41"/>
      <c r="TVM2" s="41"/>
      <c r="TVN2" s="41"/>
      <c r="TVO2" s="41"/>
      <c r="TVP2" s="41"/>
      <c r="TVQ2" s="41"/>
      <c r="TVR2" s="41"/>
      <c r="TVS2" s="41"/>
      <c r="TVT2" s="41"/>
      <c r="TVU2" s="41"/>
      <c r="TVV2" s="41"/>
      <c r="TVW2" s="41"/>
      <c r="TVX2" s="41"/>
      <c r="TVY2" s="41"/>
      <c r="TVZ2" s="41"/>
      <c r="TWA2" s="41"/>
      <c r="TWB2" s="41"/>
      <c r="TWC2" s="41"/>
      <c r="TWD2" s="41"/>
      <c r="TWE2" s="41"/>
      <c r="TWF2" s="41"/>
      <c r="TWG2" s="41"/>
      <c r="TWH2" s="41"/>
      <c r="TWI2" s="41"/>
      <c r="TWJ2" s="41"/>
      <c r="TWK2" s="41"/>
      <c r="TWL2" s="41"/>
      <c r="TWM2" s="41"/>
      <c r="TWN2" s="41"/>
      <c r="TWO2" s="41"/>
      <c r="TWP2" s="41"/>
      <c r="TWQ2" s="41"/>
      <c r="TWR2" s="41"/>
      <c r="TWS2" s="41"/>
      <c r="TWT2" s="41"/>
      <c r="TWU2" s="41"/>
      <c r="TWV2" s="41"/>
      <c r="TWW2" s="41"/>
      <c r="TWX2" s="41"/>
      <c r="TWY2" s="41"/>
      <c r="TWZ2" s="41"/>
      <c r="TXA2" s="41"/>
      <c r="TXB2" s="41"/>
      <c r="TXC2" s="41"/>
      <c r="TXD2" s="41"/>
      <c r="TXE2" s="41"/>
      <c r="TXF2" s="41"/>
      <c r="TXG2" s="41"/>
      <c r="TXH2" s="41"/>
      <c r="TXI2" s="41"/>
      <c r="TXJ2" s="41"/>
      <c r="TXK2" s="41"/>
      <c r="TXL2" s="41"/>
      <c r="TXM2" s="41"/>
      <c r="TXN2" s="41"/>
      <c r="TXO2" s="41"/>
      <c r="TXP2" s="41"/>
      <c r="TXQ2" s="41"/>
      <c r="TXR2" s="41"/>
      <c r="TXS2" s="41"/>
      <c r="TXT2" s="41"/>
      <c r="TXU2" s="41"/>
      <c r="TXV2" s="41"/>
      <c r="TXW2" s="41"/>
      <c r="TXX2" s="41"/>
      <c r="TXY2" s="41"/>
      <c r="TXZ2" s="41"/>
      <c r="TYA2" s="41"/>
      <c r="TYB2" s="41"/>
      <c r="TYC2" s="41"/>
      <c r="TYD2" s="41"/>
      <c r="TYE2" s="41"/>
      <c r="TYF2" s="41"/>
      <c r="TYG2" s="41"/>
      <c r="TYH2" s="41"/>
      <c r="TYI2" s="41"/>
      <c r="TYJ2" s="41"/>
      <c r="TYK2" s="41"/>
      <c r="TYL2" s="41"/>
      <c r="TYM2" s="41"/>
      <c r="TYN2" s="41"/>
      <c r="TYO2" s="41"/>
      <c r="TYP2" s="41"/>
      <c r="TYQ2" s="41"/>
      <c r="TYR2" s="41"/>
      <c r="TYS2" s="41"/>
      <c r="TYT2" s="41"/>
      <c r="TYU2" s="41"/>
      <c r="TYV2" s="41"/>
      <c r="TYW2" s="41"/>
      <c r="TYX2" s="41"/>
      <c r="TYY2" s="41"/>
      <c r="TYZ2" s="41"/>
      <c r="TZA2" s="41"/>
      <c r="TZB2" s="41"/>
      <c r="TZC2" s="41"/>
      <c r="TZD2" s="41"/>
      <c r="TZE2" s="41"/>
      <c r="TZF2" s="41"/>
      <c r="TZG2" s="41"/>
      <c r="TZH2" s="41"/>
      <c r="TZI2" s="41"/>
      <c r="TZJ2" s="41"/>
      <c r="TZK2" s="41"/>
      <c r="TZL2" s="41"/>
      <c r="TZM2" s="41"/>
      <c r="TZN2" s="41"/>
      <c r="TZO2" s="41"/>
      <c r="TZP2" s="41"/>
      <c r="TZQ2" s="41"/>
      <c r="TZR2" s="41"/>
      <c r="TZS2" s="41"/>
      <c r="TZT2" s="41"/>
      <c r="TZU2" s="41"/>
      <c r="TZV2" s="41"/>
      <c r="TZW2" s="41"/>
      <c r="TZX2" s="41"/>
      <c r="TZY2" s="41"/>
      <c r="TZZ2" s="41"/>
      <c r="UAA2" s="41"/>
      <c r="UAB2" s="41"/>
      <c r="UAC2" s="41"/>
      <c r="UAD2" s="41"/>
      <c r="UAE2" s="41"/>
      <c r="UAF2" s="41"/>
      <c r="UAG2" s="41"/>
      <c r="UAH2" s="41"/>
      <c r="UAI2" s="41"/>
      <c r="UAJ2" s="41"/>
      <c r="UAK2" s="41"/>
      <c r="UAL2" s="41"/>
      <c r="UAM2" s="41"/>
      <c r="UAN2" s="41"/>
      <c r="UAO2" s="41"/>
      <c r="UAP2" s="41"/>
      <c r="UAQ2" s="41"/>
      <c r="UAR2" s="41"/>
      <c r="UAS2" s="41"/>
      <c r="UAT2" s="41"/>
      <c r="UAU2" s="41"/>
      <c r="UAV2" s="41"/>
      <c r="UAW2" s="41"/>
      <c r="UAX2" s="41"/>
      <c r="UAY2" s="41"/>
      <c r="UAZ2" s="41"/>
      <c r="UBA2" s="41"/>
      <c r="UBB2" s="41"/>
      <c r="UBC2" s="41"/>
      <c r="UBD2" s="41"/>
      <c r="UBE2" s="41"/>
      <c r="UBF2" s="41"/>
      <c r="UBG2" s="41"/>
      <c r="UBH2" s="41"/>
      <c r="UBI2" s="41"/>
      <c r="UBJ2" s="41"/>
      <c r="UBK2" s="41"/>
      <c r="UBL2" s="41"/>
      <c r="UBM2" s="41"/>
      <c r="UBN2" s="41"/>
      <c r="UBO2" s="41"/>
      <c r="UBP2" s="41"/>
      <c r="UBQ2" s="41"/>
      <c r="UBR2" s="41"/>
      <c r="UBS2" s="41"/>
      <c r="UBT2" s="41"/>
      <c r="UBU2" s="41"/>
      <c r="UBV2" s="41"/>
      <c r="UBW2" s="41"/>
      <c r="UBX2" s="41"/>
      <c r="UBY2" s="41"/>
      <c r="UBZ2" s="41"/>
      <c r="UCA2" s="41"/>
      <c r="UCB2" s="41"/>
      <c r="UCC2" s="41"/>
      <c r="UCD2" s="41"/>
      <c r="UCE2" s="41"/>
      <c r="UCF2" s="41"/>
      <c r="UCG2" s="41"/>
      <c r="UCH2" s="41"/>
      <c r="UCI2" s="41"/>
      <c r="UCJ2" s="41"/>
      <c r="UCK2" s="41"/>
      <c r="UCL2" s="41"/>
      <c r="UCM2" s="41"/>
      <c r="UCN2" s="41"/>
      <c r="UCO2" s="41"/>
      <c r="UCP2" s="41"/>
      <c r="UCQ2" s="41"/>
      <c r="UCR2" s="41"/>
      <c r="UCS2" s="41"/>
      <c r="UCT2" s="41"/>
      <c r="UCU2" s="41"/>
      <c r="UCV2" s="41"/>
      <c r="UCW2" s="41"/>
      <c r="UCX2" s="41"/>
      <c r="UCY2" s="41"/>
      <c r="UCZ2" s="41"/>
      <c r="UDA2" s="41"/>
      <c r="UDB2" s="41"/>
      <c r="UDC2" s="41"/>
      <c r="UDD2" s="41"/>
      <c r="UDE2" s="41"/>
      <c r="UDF2" s="41"/>
      <c r="UDG2" s="41"/>
      <c r="UDH2" s="41"/>
      <c r="UDI2" s="41"/>
      <c r="UDJ2" s="41"/>
      <c r="UDK2" s="41"/>
      <c r="UDL2" s="41"/>
      <c r="UDM2" s="41"/>
      <c r="UDN2" s="41"/>
      <c r="UDO2" s="41"/>
      <c r="UDP2" s="41"/>
      <c r="UDQ2" s="41"/>
      <c r="UDR2" s="41"/>
      <c r="UDS2" s="41"/>
      <c r="UDT2" s="41"/>
      <c r="UDU2" s="41"/>
      <c r="UDV2" s="41"/>
      <c r="UDW2" s="41"/>
      <c r="UDX2" s="41"/>
      <c r="UDY2" s="41"/>
      <c r="UDZ2" s="41"/>
      <c r="UEA2" s="41"/>
      <c r="UEB2" s="41"/>
      <c r="UEC2" s="41"/>
      <c r="UED2" s="41"/>
      <c r="UEE2" s="41"/>
      <c r="UEF2" s="41"/>
      <c r="UEG2" s="41"/>
      <c r="UEH2" s="41"/>
      <c r="UEI2" s="41"/>
      <c r="UEJ2" s="41"/>
      <c r="UEK2" s="41"/>
      <c r="UEL2" s="41"/>
      <c r="UEM2" s="41"/>
      <c r="UEN2" s="41"/>
      <c r="UEO2" s="41"/>
      <c r="UEP2" s="41"/>
      <c r="UEQ2" s="41"/>
      <c r="UER2" s="41"/>
      <c r="UES2" s="41"/>
      <c r="UET2" s="41"/>
      <c r="UEU2" s="41"/>
      <c r="UEV2" s="41"/>
      <c r="UEW2" s="41"/>
      <c r="UEX2" s="41"/>
      <c r="UEY2" s="41"/>
      <c r="UEZ2" s="41"/>
      <c r="UFA2" s="41"/>
      <c r="UFB2" s="41"/>
      <c r="UFC2" s="41"/>
      <c r="UFD2" s="41"/>
      <c r="UFE2" s="41"/>
      <c r="UFF2" s="41"/>
      <c r="UFG2" s="41"/>
      <c r="UFH2" s="41"/>
      <c r="UFI2" s="41"/>
      <c r="UFJ2" s="41"/>
      <c r="UFK2" s="41"/>
      <c r="UFL2" s="41"/>
      <c r="UFM2" s="41"/>
      <c r="UFN2" s="41"/>
      <c r="UFO2" s="41"/>
      <c r="UFP2" s="41"/>
      <c r="UFQ2" s="41"/>
      <c r="UFR2" s="41"/>
      <c r="UFS2" s="41"/>
      <c r="UFT2" s="41"/>
      <c r="UFU2" s="41"/>
      <c r="UFV2" s="41"/>
      <c r="UFW2" s="41"/>
      <c r="UFX2" s="41"/>
      <c r="UFY2" s="41"/>
      <c r="UFZ2" s="41"/>
      <c r="UGA2" s="41"/>
      <c r="UGB2" s="41"/>
      <c r="UGC2" s="41"/>
      <c r="UGD2" s="41"/>
      <c r="UGE2" s="41"/>
      <c r="UGF2" s="41"/>
      <c r="UGG2" s="41"/>
      <c r="UGH2" s="41"/>
      <c r="UGI2" s="41"/>
      <c r="UGJ2" s="41"/>
      <c r="UGK2" s="41"/>
      <c r="UGL2" s="41"/>
      <c r="UGM2" s="41"/>
      <c r="UGN2" s="41"/>
      <c r="UGO2" s="41"/>
      <c r="UGP2" s="41"/>
      <c r="UGQ2" s="41"/>
      <c r="UGR2" s="41"/>
      <c r="UGS2" s="41"/>
      <c r="UGT2" s="41"/>
      <c r="UGU2" s="41"/>
      <c r="UGV2" s="41"/>
      <c r="UGW2" s="41"/>
      <c r="UGX2" s="41"/>
      <c r="UGY2" s="41"/>
      <c r="UGZ2" s="41"/>
      <c r="UHA2" s="41"/>
      <c r="UHB2" s="41"/>
      <c r="UHC2" s="41"/>
      <c r="UHD2" s="41"/>
      <c r="UHE2" s="41"/>
      <c r="UHF2" s="41"/>
      <c r="UHG2" s="41"/>
      <c r="UHH2" s="41"/>
      <c r="UHI2" s="41"/>
      <c r="UHJ2" s="41"/>
      <c r="UHK2" s="41"/>
      <c r="UHL2" s="41"/>
      <c r="UHM2" s="41"/>
      <c r="UHN2" s="41"/>
      <c r="UHO2" s="41"/>
      <c r="UHP2" s="41"/>
      <c r="UHQ2" s="41"/>
      <c r="UHR2" s="41"/>
      <c r="UHS2" s="41"/>
      <c r="UHT2" s="41"/>
      <c r="UHU2" s="41"/>
      <c r="UHV2" s="41"/>
      <c r="UHW2" s="41"/>
      <c r="UHX2" s="41"/>
      <c r="UHY2" s="41"/>
      <c r="UHZ2" s="41"/>
      <c r="UIA2" s="41"/>
      <c r="UIB2" s="41"/>
      <c r="UIC2" s="41"/>
      <c r="UID2" s="41"/>
      <c r="UIE2" s="41"/>
      <c r="UIF2" s="41"/>
      <c r="UIG2" s="41"/>
      <c r="UIH2" s="41"/>
      <c r="UII2" s="41"/>
      <c r="UIJ2" s="41"/>
      <c r="UIK2" s="41"/>
      <c r="UIL2" s="41"/>
      <c r="UIM2" s="41"/>
      <c r="UIN2" s="41"/>
      <c r="UIO2" s="41"/>
      <c r="UIP2" s="41"/>
      <c r="UIQ2" s="41"/>
      <c r="UIR2" s="41"/>
      <c r="UIS2" s="41"/>
      <c r="UIT2" s="41"/>
      <c r="UIU2" s="41"/>
      <c r="UIV2" s="41"/>
      <c r="UIW2" s="41"/>
      <c r="UIX2" s="41"/>
      <c r="UIY2" s="41"/>
      <c r="UIZ2" s="41"/>
      <c r="UJA2" s="41"/>
      <c r="UJB2" s="41"/>
      <c r="UJC2" s="41"/>
      <c r="UJD2" s="41"/>
      <c r="UJE2" s="41"/>
      <c r="UJF2" s="41"/>
      <c r="UJG2" s="41"/>
      <c r="UJH2" s="41"/>
      <c r="UJI2" s="41"/>
      <c r="UJJ2" s="41"/>
      <c r="UJK2" s="41"/>
      <c r="UJL2" s="41"/>
      <c r="UJM2" s="41"/>
      <c r="UJN2" s="41"/>
      <c r="UJO2" s="41"/>
      <c r="UJP2" s="41"/>
      <c r="UJQ2" s="41"/>
      <c r="UJR2" s="41"/>
      <c r="UJS2" s="41"/>
      <c r="UJT2" s="41"/>
      <c r="UJU2" s="41"/>
      <c r="UJV2" s="41"/>
      <c r="UJW2" s="41"/>
      <c r="UJX2" s="41"/>
      <c r="UJY2" s="41"/>
      <c r="UJZ2" s="41"/>
      <c r="UKA2" s="41"/>
      <c r="UKB2" s="41"/>
      <c r="UKC2" s="41"/>
      <c r="UKD2" s="41"/>
      <c r="UKE2" s="41"/>
      <c r="UKF2" s="41"/>
      <c r="UKG2" s="41"/>
      <c r="UKH2" s="41"/>
      <c r="UKI2" s="41"/>
      <c r="UKJ2" s="41"/>
      <c r="UKK2" s="41"/>
      <c r="UKL2" s="41"/>
      <c r="UKM2" s="41"/>
      <c r="UKN2" s="41"/>
      <c r="UKO2" s="41"/>
      <c r="UKP2" s="41"/>
      <c r="UKQ2" s="41"/>
      <c r="UKR2" s="41"/>
      <c r="UKS2" s="41"/>
      <c r="UKT2" s="41"/>
      <c r="UKU2" s="41"/>
      <c r="UKV2" s="41"/>
      <c r="UKW2" s="41"/>
      <c r="UKX2" s="41"/>
      <c r="UKY2" s="41"/>
      <c r="UKZ2" s="41"/>
      <c r="ULA2" s="41"/>
      <c r="ULB2" s="41"/>
      <c r="ULC2" s="41"/>
      <c r="ULD2" s="41"/>
      <c r="ULE2" s="41"/>
      <c r="ULF2" s="41"/>
      <c r="ULG2" s="41"/>
      <c r="ULH2" s="41"/>
      <c r="ULI2" s="41"/>
      <c r="ULJ2" s="41"/>
      <c r="ULK2" s="41"/>
      <c r="ULL2" s="41"/>
      <c r="ULM2" s="41"/>
      <c r="ULN2" s="41"/>
      <c r="ULO2" s="41"/>
      <c r="ULP2" s="41"/>
      <c r="ULQ2" s="41"/>
      <c r="ULR2" s="41"/>
      <c r="ULS2" s="41"/>
      <c r="ULT2" s="41"/>
      <c r="ULU2" s="41"/>
      <c r="ULV2" s="41"/>
      <c r="ULW2" s="41"/>
      <c r="ULX2" s="41"/>
      <c r="ULY2" s="41"/>
      <c r="ULZ2" s="41"/>
      <c r="UMA2" s="41"/>
      <c r="UMB2" s="41"/>
      <c r="UMC2" s="41"/>
      <c r="UMD2" s="41"/>
      <c r="UME2" s="41"/>
      <c r="UMF2" s="41"/>
      <c r="UMG2" s="41"/>
      <c r="UMH2" s="41"/>
      <c r="UMI2" s="41"/>
      <c r="UMJ2" s="41"/>
      <c r="UMK2" s="41"/>
      <c r="UML2" s="41"/>
      <c r="UMM2" s="41"/>
      <c r="UMN2" s="41"/>
      <c r="UMO2" s="41"/>
      <c r="UMP2" s="41"/>
      <c r="UMQ2" s="41"/>
      <c r="UMR2" s="41"/>
      <c r="UMS2" s="41"/>
      <c r="UMT2" s="41"/>
      <c r="UMU2" s="41"/>
      <c r="UMV2" s="41"/>
      <c r="UMW2" s="41"/>
      <c r="UMX2" s="41"/>
      <c r="UMY2" s="41"/>
      <c r="UMZ2" s="41"/>
      <c r="UNA2" s="41"/>
      <c r="UNB2" s="41"/>
      <c r="UNC2" s="41"/>
      <c r="UND2" s="41"/>
      <c r="UNE2" s="41"/>
      <c r="UNF2" s="41"/>
      <c r="UNG2" s="41"/>
      <c r="UNH2" s="41"/>
      <c r="UNI2" s="41"/>
      <c r="UNJ2" s="41"/>
      <c r="UNK2" s="41"/>
      <c r="UNL2" s="41"/>
      <c r="UNM2" s="41"/>
      <c r="UNN2" s="41"/>
      <c r="UNO2" s="41"/>
      <c r="UNP2" s="41"/>
      <c r="UNQ2" s="41"/>
      <c r="UNR2" s="41"/>
      <c r="UNS2" s="41"/>
      <c r="UNT2" s="41"/>
      <c r="UNU2" s="41"/>
      <c r="UNV2" s="41"/>
      <c r="UNW2" s="41"/>
      <c r="UNX2" s="41"/>
      <c r="UNY2" s="41"/>
      <c r="UNZ2" s="41"/>
      <c r="UOA2" s="41"/>
      <c r="UOB2" s="41"/>
      <c r="UOC2" s="41"/>
      <c r="UOD2" s="41"/>
      <c r="UOE2" s="41"/>
      <c r="UOF2" s="41"/>
      <c r="UOG2" s="41"/>
      <c r="UOH2" s="41"/>
      <c r="UOI2" s="41"/>
      <c r="UOJ2" s="41"/>
      <c r="UOK2" s="41"/>
      <c r="UOL2" s="41"/>
      <c r="UOM2" s="41"/>
      <c r="UON2" s="41"/>
      <c r="UOO2" s="41"/>
      <c r="UOP2" s="41"/>
      <c r="UOQ2" s="41"/>
      <c r="UOR2" s="41"/>
      <c r="UOS2" s="41"/>
      <c r="UOT2" s="41"/>
      <c r="UOU2" s="41"/>
      <c r="UOV2" s="41"/>
      <c r="UOW2" s="41"/>
      <c r="UOX2" s="41"/>
      <c r="UOY2" s="41"/>
      <c r="UOZ2" s="41"/>
      <c r="UPA2" s="41"/>
      <c r="UPB2" s="41"/>
      <c r="UPC2" s="41"/>
      <c r="UPD2" s="41"/>
      <c r="UPE2" s="41"/>
      <c r="UPF2" s="41"/>
      <c r="UPG2" s="41"/>
      <c r="UPH2" s="41"/>
      <c r="UPI2" s="41"/>
      <c r="UPJ2" s="41"/>
      <c r="UPK2" s="41"/>
      <c r="UPL2" s="41"/>
      <c r="UPM2" s="41"/>
      <c r="UPN2" s="41"/>
      <c r="UPO2" s="41"/>
      <c r="UPP2" s="41"/>
      <c r="UPQ2" s="41"/>
      <c r="UPR2" s="41"/>
      <c r="UPS2" s="41"/>
      <c r="UPT2" s="41"/>
      <c r="UPU2" s="41"/>
      <c r="UPV2" s="41"/>
      <c r="UPW2" s="41"/>
      <c r="UPX2" s="41"/>
      <c r="UPY2" s="41"/>
      <c r="UPZ2" s="41"/>
      <c r="UQA2" s="41"/>
      <c r="UQB2" s="41"/>
      <c r="UQC2" s="41"/>
      <c r="UQD2" s="41"/>
      <c r="UQE2" s="41"/>
      <c r="UQF2" s="41"/>
      <c r="UQG2" s="41"/>
      <c r="UQH2" s="41"/>
      <c r="UQI2" s="41"/>
      <c r="UQJ2" s="41"/>
      <c r="UQK2" s="41"/>
      <c r="UQL2" s="41"/>
      <c r="UQM2" s="41"/>
      <c r="UQN2" s="41"/>
      <c r="UQO2" s="41"/>
      <c r="UQP2" s="41"/>
      <c r="UQQ2" s="41"/>
      <c r="UQR2" s="41"/>
      <c r="UQS2" s="41"/>
      <c r="UQT2" s="41"/>
      <c r="UQU2" s="41"/>
      <c r="UQV2" s="41"/>
      <c r="UQW2" s="41"/>
      <c r="UQX2" s="41"/>
      <c r="UQY2" s="41"/>
      <c r="UQZ2" s="41"/>
      <c r="URA2" s="41"/>
      <c r="URB2" s="41"/>
      <c r="URC2" s="41"/>
      <c r="URD2" s="41"/>
      <c r="URE2" s="41"/>
      <c r="URF2" s="41"/>
      <c r="URG2" s="41"/>
      <c r="URH2" s="41"/>
      <c r="URI2" s="41"/>
      <c r="URJ2" s="41"/>
      <c r="URK2" s="41"/>
      <c r="URL2" s="41"/>
      <c r="URM2" s="41"/>
      <c r="URN2" s="41"/>
      <c r="URO2" s="41"/>
      <c r="URP2" s="41"/>
      <c r="URQ2" s="41"/>
      <c r="URR2" s="41"/>
      <c r="URS2" s="41"/>
      <c r="URT2" s="41"/>
      <c r="URU2" s="41"/>
      <c r="URV2" s="41"/>
      <c r="URW2" s="41"/>
      <c r="URX2" s="41"/>
      <c r="URY2" s="41"/>
      <c r="URZ2" s="41"/>
      <c r="USA2" s="41"/>
      <c r="USB2" s="41"/>
      <c r="USC2" s="41"/>
      <c r="USD2" s="41"/>
      <c r="USE2" s="41"/>
      <c r="USF2" s="41"/>
      <c r="USG2" s="41"/>
      <c r="USH2" s="41"/>
      <c r="USI2" s="41"/>
      <c r="USJ2" s="41"/>
      <c r="USK2" s="41"/>
      <c r="USL2" s="41"/>
      <c r="USM2" s="41"/>
      <c r="USN2" s="41"/>
      <c r="USO2" s="41"/>
      <c r="USP2" s="41"/>
      <c r="USQ2" s="41"/>
      <c r="USR2" s="41"/>
      <c r="USS2" s="41"/>
      <c r="UST2" s="41"/>
      <c r="USU2" s="41"/>
      <c r="USV2" s="41"/>
      <c r="USW2" s="41"/>
      <c r="USX2" s="41"/>
      <c r="USY2" s="41"/>
      <c r="USZ2" s="41"/>
      <c r="UTA2" s="41"/>
      <c r="UTB2" s="41"/>
      <c r="UTC2" s="41"/>
      <c r="UTD2" s="41"/>
      <c r="UTE2" s="41"/>
      <c r="UTF2" s="41"/>
      <c r="UTG2" s="41"/>
      <c r="UTH2" s="41"/>
      <c r="UTI2" s="41"/>
      <c r="UTJ2" s="41"/>
      <c r="UTK2" s="41"/>
      <c r="UTL2" s="41"/>
      <c r="UTM2" s="41"/>
      <c r="UTN2" s="41"/>
      <c r="UTO2" s="41"/>
      <c r="UTP2" s="41"/>
      <c r="UTQ2" s="41"/>
      <c r="UTR2" s="41"/>
      <c r="UTS2" s="41"/>
      <c r="UTT2" s="41"/>
      <c r="UTU2" s="41"/>
      <c r="UTV2" s="41"/>
      <c r="UTW2" s="41"/>
      <c r="UTX2" s="41"/>
      <c r="UTY2" s="41"/>
      <c r="UTZ2" s="41"/>
      <c r="UUA2" s="41"/>
      <c r="UUB2" s="41"/>
      <c r="UUC2" s="41"/>
      <c r="UUD2" s="41"/>
      <c r="UUE2" s="41"/>
      <c r="UUF2" s="41"/>
      <c r="UUG2" s="41"/>
      <c r="UUH2" s="41"/>
      <c r="UUI2" s="41"/>
      <c r="UUJ2" s="41"/>
      <c r="UUK2" s="41"/>
      <c r="UUL2" s="41"/>
      <c r="UUM2" s="41"/>
      <c r="UUN2" s="41"/>
      <c r="UUO2" s="41"/>
      <c r="UUP2" s="41"/>
      <c r="UUQ2" s="41"/>
      <c r="UUR2" s="41"/>
      <c r="UUS2" s="41"/>
      <c r="UUT2" s="41"/>
      <c r="UUU2" s="41"/>
      <c r="UUV2" s="41"/>
      <c r="UUW2" s="41"/>
      <c r="UUX2" s="41"/>
      <c r="UUY2" s="41"/>
      <c r="UUZ2" s="41"/>
      <c r="UVA2" s="41"/>
      <c r="UVB2" s="41"/>
      <c r="UVC2" s="41"/>
      <c r="UVD2" s="41"/>
      <c r="UVE2" s="41"/>
      <c r="UVF2" s="41"/>
      <c r="UVG2" s="41"/>
      <c r="UVH2" s="41"/>
      <c r="UVI2" s="41"/>
      <c r="UVJ2" s="41"/>
      <c r="UVK2" s="41"/>
      <c r="UVL2" s="41"/>
      <c r="UVM2" s="41"/>
      <c r="UVN2" s="41"/>
      <c r="UVO2" s="41"/>
      <c r="UVP2" s="41"/>
      <c r="UVQ2" s="41"/>
      <c r="UVR2" s="41"/>
      <c r="UVS2" s="41"/>
      <c r="UVT2" s="41"/>
      <c r="UVU2" s="41"/>
      <c r="UVV2" s="41"/>
      <c r="UVW2" s="41"/>
      <c r="UVX2" s="41"/>
      <c r="UVY2" s="41"/>
      <c r="UVZ2" s="41"/>
      <c r="UWA2" s="41"/>
      <c r="UWB2" s="41"/>
      <c r="UWC2" s="41"/>
      <c r="UWD2" s="41"/>
      <c r="UWE2" s="41"/>
      <c r="UWF2" s="41"/>
      <c r="UWG2" s="41"/>
      <c r="UWH2" s="41"/>
      <c r="UWI2" s="41"/>
      <c r="UWJ2" s="41"/>
      <c r="UWK2" s="41"/>
      <c r="UWL2" s="41"/>
      <c r="UWM2" s="41"/>
      <c r="UWN2" s="41"/>
      <c r="UWO2" s="41"/>
      <c r="UWP2" s="41"/>
      <c r="UWQ2" s="41"/>
      <c r="UWR2" s="41"/>
      <c r="UWS2" s="41"/>
      <c r="UWT2" s="41"/>
      <c r="UWU2" s="41"/>
      <c r="UWV2" s="41"/>
      <c r="UWW2" s="41"/>
      <c r="UWX2" s="41"/>
      <c r="UWY2" s="41"/>
      <c r="UWZ2" s="41"/>
      <c r="UXA2" s="41"/>
      <c r="UXB2" s="41"/>
      <c r="UXC2" s="41"/>
      <c r="UXD2" s="41"/>
      <c r="UXE2" s="41"/>
      <c r="UXF2" s="41"/>
      <c r="UXG2" s="41"/>
      <c r="UXH2" s="41"/>
      <c r="UXI2" s="41"/>
      <c r="UXJ2" s="41"/>
      <c r="UXK2" s="41"/>
      <c r="UXL2" s="41"/>
      <c r="UXM2" s="41"/>
      <c r="UXN2" s="41"/>
      <c r="UXO2" s="41"/>
      <c r="UXP2" s="41"/>
      <c r="UXQ2" s="41"/>
      <c r="UXR2" s="41"/>
      <c r="UXS2" s="41"/>
      <c r="UXT2" s="41"/>
      <c r="UXU2" s="41"/>
      <c r="UXV2" s="41"/>
      <c r="UXW2" s="41"/>
      <c r="UXX2" s="41"/>
      <c r="UXY2" s="41"/>
      <c r="UXZ2" s="41"/>
      <c r="UYA2" s="41"/>
      <c r="UYB2" s="41"/>
      <c r="UYC2" s="41"/>
      <c r="UYD2" s="41"/>
      <c r="UYE2" s="41"/>
      <c r="UYF2" s="41"/>
      <c r="UYG2" s="41"/>
      <c r="UYH2" s="41"/>
      <c r="UYI2" s="41"/>
      <c r="UYJ2" s="41"/>
      <c r="UYK2" s="41"/>
      <c r="UYL2" s="41"/>
      <c r="UYM2" s="41"/>
      <c r="UYN2" s="41"/>
      <c r="UYO2" s="41"/>
      <c r="UYP2" s="41"/>
      <c r="UYQ2" s="41"/>
      <c r="UYR2" s="41"/>
      <c r="UYS2" s="41"/>
      <c r="UYT2" s="41"/>
      <c r="UYU2" s="41"/>
      <c r="UYV2" s="41"/>
      <c r="UYW2" s="41"/>
      <c r="UYX2" s="41"/>
      <c r="UYY2" s="41"/>
      <c r="UYZ2" s="41"/>
      <c r="UZA2" s="41"/>
      <c r="UZB2" s="41"/>
      <c r="UZC2" s="41"/>
      <c r="UZD2" s="41"/>
      <c r="UZE2" s="41"/>
      <c r="UZF2" s="41"/>
      <c r="UZG2" s="41"/>
      <c r="UZH2" s="41"/>
      <c r="UZI2" s="41"/>
      <c r="UZJ2" s="41"/>
      <c r="UZK2" s="41"/>
      <c r="UZL2" s="41"/>
      <c r="UZM2" s="41"/>
      <c r="UZN2" s="41"/>
      <c r="UZO2" s="41"/>
      <c r="UZP2" s="41"/>
      <c r="UZQ2" s="41"/>
      <c r="UZR2" s="41"/>
      <c r="UZS2" s="41"/>
      <c r="UZT2" s="41"/>
      <c r="UZU2" s="41"/>
      <c r="UZV2" s="41"/>
      <c r="UZW2" s="41"/>
      <c r="UZX2" s="41"/>
      <c r="UZY2" s="41"/>
      <c r="UZZ2" s="41"/>
      <c r="VAA2" s="41"/>
      <c r="VAB2" s="41"/>
      <c r="VAC2" s="41"/>
      <c r="VAD2" s="41"/>
      <c r="VAE2" s="41"/>
      <c r="VAF2" s="41"/>
      <c r="VAG2" s="41"/>
      <c r="VAH2" s="41"/>
      <c r="VAI2" s="41"/>
      <c r="VAJ2" s="41"/>
      <c r="VAK2" s="41"/>
      <c r="VAL2" s="41"/>
      <c r="VAM2" s="41"/>
      <c r="VAN2" s="41"/>
      <c r="VAO2" s="41"/>
      <c r="VAP2" s="41"/>
      <c r="VAQ2" s="41"/>
      <c r="VAR2" s="41"/>
      <c r="VAS2" s="41"/>
      <c r="VAT2" s="41"/>
      <c r="VAU2" s="41"/>
      <c r="VAV2" s="41"/>
      <c r="VAW2" s="41"/>
      <c r="VAX2" s="41"/>
      <c r="VAY2" s="41"/>
      <c r="VAZ2" s="41"/>
      <c r="VBA2" s="41"/>
      <c r="VBB2" s="41"/>
      <c r="VBC2" s="41"/>
      <c r="VBD2" s="41"/>
      <c r="VBE2" s="41"/>
      <c r="VBF2" s="41"/>
      <c r="VBG2" s="41"/>
      <c r="VBH2" s="41"/>
      <c r="VBI2" s="41"/>
      <c r="VBJ2" s="41"/>
      <c r="VBK2" s="41"/>
      <c r="VBL2" s="41"/>
      <c r="VBM2" s="41"/>
      <c r="VBN2" s="41"/>
      <c r="VBO2" s="41"/>
      <c r="VBP2" s="41"/>
      <c r="VBQ2" s="41"/>
      <c r="VBR2" s="41"/>
      <c r="VBS2" s="41"/>
      <c r="VBT2" s="41"/>
      <c r="VBU2" s="41"/>
      <c r="VBV2" s="41"/>
      <c r="VBW2" s="41"/>
      <c r="VBX2" s="41"/>
      <c r="VBY2" s="41"/>
      <c r="VBZ2" s="41"/>
      <c r="VCA2" s="41"/>
      <c r="VCB2" s="41"/>
      <c r="VCC2" s="41"/>
      <c r="VCD2" s="41"/>
      <c r="VCE2" s="41"/>
      <c r="VCF2" s="41"/>
      <c r="VCG2" s="41"/>
      <c r="VCH2" s="41"/>
      <c r="VCI2" s="41"/>
      <c r="VCJ2" s="41"/>
      <c r="VCK2" s="41"/>
      <c r="VCL2" s="41"/>
      <c r="VCM2" s="41"/>
      <c r="VCN2" s="41"/>
      <c r="VCO2" s="41"/>
      <c r="VCP2" s="41"/>
      <c r="VCQ2" s="41"/>
      <c r="VCR2" s="41"/>
      <c r="VCS2" s="41"/>
      <c r="VCT2" s="41"/>
      <c r="VCU2" s="41"/>
      <c r="VCV2" s="41"/>
      <c r="VCW2" s="41"/>
      <c r="VCX2" s="41"/>
      <c r="VCY2" s="41"/>
      <c r="VCZ2" s="41"/>
      <c r="VDA2" s="41"/>
      <c r="VDB2" s="41"/>
      <c r="VDC2" s="41"/>
      <c r="VDD2" s="41"/>
      <c r="VDE2" s="41"/>
      <c r="VDF2" s="41"/>
      <c r="VDG2" s="41"/>
      <c r="VDH2" s="41"/>
      <c r="VDI2" s="41"/>
      <c r="VDJ2" s="41"/>
      <c r="VDK2" s="41"/>
      <c r="VDL2" s="41"/>
      <c r="VDM2" s="41"/>
      <c r="VDN2" s="41"/>
      <c r="VDO2" s="41"/>
      <c r="VDP2" s="41"/>
      <c r="VDQ2" s="41"/>
      <c r="VDR2" s="41"/>
      <c r="VDS2" s="41"/>
      <c r="VDT2" s="41"/>
      <c r="VDU2" s="41"/>
      <c r="VDV2" s="41"/>
      <c r="VDW2" s="41"/>
      <c r="VDX2" s="41"/>
      <c r="VDY2" s="41"/>
      <c r="VDZ2" s="41"/>
      <c r="VEA2" s="41"/>
      <c r="VEB2" s="41"/>
      <c r="VEC2" s="41"/>
      <c r="VED2" s="41"/>
      <c r="VEE2" s="41"/>
      <c r="VEF2" s="41"/>
      <c r="VEG2" s="41"/>
      <c r="VEH2" s="41"/>
      <c r="VEI2" s="41"/>
      <c r="VEJ2" s="41"/>
      <c r="VEK2" s="41"/>
      <c r="VEL2" s="41"/>
      <c r="VEM2" s="41"/>
      <c r="VEN2" s="41"/>
      <c r="VEO2" s="41"/>
      <c r="VEP2" s="41"/>
      <c r="VEQ2" s="41"/>
      <c r="VER2" s="41"/>
      <c r="VES2" s="41"/>
      <c r="VET2" s="41"/>
      <c r="VEU2" s="41"/>
      <c r="VEV2" s="41"/>
      <c r="VEW2" s="41"/>
      <c r="VEX2" s="41"/>
      <c r="VEY2" s="41"/>
      <c r="VEZ2" s="41"/>
      <c r="VFA2" s="41"/>
      <c r="VFB2" s="41"/>
      <c r="VFC2" s="41"/>
      <c r="VFD2" s="41"/>
      <c r="VFE2" s="41"/>
      <c r="VFF2" s="41"/>
      <c r="VFG2" s="41"/>
      <c r="VFH2" s="41"/>
      <c r="VFI2" s="41"/>
      <c r="VFJ2" s="41"/>
      <c r="VFK2" s="41"/>
      <c r="VFL2" s="41"/>
      <c r="VFM2" s="41"/>
      <c r="VFN2" s="41"/>
      <c r="VFO2" s="41"/>
      <c r="VFP2" s="41"/>
      <c r="VFQ2" s="41"/>
      <c r="VFR2" s="41"/>
      <c r="VFS2" s="41"/>
      <c r="VFT2" s="41"/>
      <c r="VFU2" s="41"/>
      <c r="VFV2" s="41"/>
      <c r="VFW2" s="41"/>
      <c r="VFX2" s="41"/>
      <c r="VFY2" s="41"/>
      <c r="VFZ2" s="41"/>
      <c r="VGA2" s="41"/>
      <c r="VGB2" s="41"/>
      <c r="VGC2" s="41"/>
      <c r="VGD2" s="41"/>
      <c r="VGE2" s="41"/>
      <c r="VGF2" s="41"/>
      <c r="VGG2" s="41"/>
      <c r="VGH2" s="41"/>
      <c r="VGI2" s="41"/>
      <c r="VGJ2" s="41"/>
      <c r="VGK2" s="41"/>
      <c r="VGL2" s="41"/>
      <c r="VGM2" s="41"/>
      <c r="VGN2" s="41"/>
      <c r="VGO2" s="41"/>
      <c r="VGP2" s="41"/>
      <c r="VGQ2" s="41"/>
      <c r="VGR2" s="41"/>
      <c r="VGS2" s="41"/>
      <c r="VGT2" s="41"/>
      <c r="VGU2" s="41"/>
      <c r="VGV2" s="41"/>
      <c r="VGW2" s="41"/>
      <c r="VGX2" s="41"/>
      <c r="VGY2" s="41"/>
      <c r="VGZ2" s="41"/>
      <c r="VHA2" s="41"/>
      <c r="VHB2" s="41"/>
      <c r="VHC2" s="41"/>
      <c r="VHD2" s="41"/>
      <c r="VHE2" s="41"/>
      <c r="VHF2" s="41"/>
      <c r="VHG2" s="41"/>
      <c r="VHH2" s="41"/>
      <c r="VHI2" s="41"/>
      <c r="VHJ2" s="41"/>
      <c r="VHK2" s="41"/>
      <c r="VHL2" s="41"/>
      <c r="VHM2" s="41"/>
      <c r="VHN2" s="41"/>
      <c r="VHO2" s="41"/>
      <c r="VHP2" s="41"/>
      <c r="VHQ2" s="41"/>
      <c r="VHR2" s="41"/>
      <c r="VHS2" s="41"/>
      <c r="VHT2" s="41"/>
      <c r="VHU2" s="41"/>
      <c r="VHV2" s="41"/>
      <c r="VHW2" s="41"/>
      <c r="VHX2" s="41"/>
      <c r="VHY2" s="41"/>
      <c r="VHZ2" s="41"/>
      <c r="VIA2" s="41"/>
      <c r="VIB2" s="41"/>
      <c r="VIC2" s="41"/>
      <c r="VID2" s="41"/>
      <c r="VIE2" s="41"/>
      <c r="VIF2" s="41"/>
      <c r="VIG2" s="41"/>
      <c r="VIH2" s="41"/>
      <c r="VII2" s="41"/>
      <c r="VIJ2" s="41"/>
      <c r="VIK2" s="41"/>
      <c r="VIL2" s="41"/>
      <c r="VIM2" s="41"/>
      <c r="VIN2" s="41"/>
      <c r="VIO2" s="41"/>
      <c r="VIP2" s="41"/>
      <c r="VIQ2" s="41"/>
      <c r="VIR2" s="41"/>
      <c r="VIS2" s="41"/>
      <c r="VIT2" s="41"/>
      <c r="VIU2" s="41"/>
      <c r="VIV2" s="41"/>
      <c r="VIW2" s="41"/>
      <c r="VIX2" s="41"/>
      <c r="VIY2" s="41"/>
      <c r="VIZ2" s="41"/>
      <c r="VJA2" s="41"/>
      <c r="VJB2" s="41"/>
      <c r="VJC2" s="41"/>
      <c r="VJD2" s="41"/>
      <c r="VJE2" s="41"/>
      <c r="VJF2" s="41"/>
      <c r="VJG2" s="41"/>
      <c r="VJH2" s="41"/>
      <c r="VJI2" s="41"/>
      <c r="VJJ2" s="41"/>
      <c r="VJK2" s="41"/>
      <c r="VJL2" s="41"/>
      <c r="VJM2" s="41"/>
      <c r="VJN2" s="41"/>
      <c r="VJO2" s="41"/>
      <c r="VJP2" s="41"/>
      <c r="VJQ2" s="41"/>
      <c r="VJR2" s="41"/>
      <c r="VJS2" s="41"/>
      <c r="VJT2" s="41"/>
      <c r="VJU2" s="41"/>
      <c r="VJV2" s="41"/>
      <c r="VJW2" s="41"/>
      <c r="VJX2" s="41"/>
      <c r="VJY2" s="41"/>
      <c r="VJZ2" s="41"/>
      <c r="VKA2" s="41"/>
      <c r="VKB2" s="41"/>
      <c r="VKC2" s="41"/>
      <c r="VKD2" s="41"/>
      <c r="VKE2" s="41"/>
      <c r="VKF2" s="41"/>
      <c r="VKG2" s="41"/>
      <c r="VKH2" s="41"/>
      <c r="VKI2" s="41"/>
      <c r="VKJ2" s="41"/>
      <c r="VKK2" s="41"/>
      <c r="VKL2" s="41"/>
      <c r="VKM2" s="41"/>
      <c r="VKN2" s="41"/>
      <c r="VKO2" s="41"/>
      <c r="VKP2" s="41"/>
      <c r="VKQ2" s="41"/>
      <c r="VKR2" s="41"/>
      <c r="VKS2" s="41"/>
      <c r="VKT2" s="41"/>
      <c r="VKU2" s="41"/>
      <c r="VKV2" s="41"/>
      <c r="VKW2" s="41"/>
      <c r="VKX2" s="41"/>
      <c r="VKY2" s="41"/>
      <c r="VKZ2" s="41"/>
      <c r="VLA2" s="41"/>
      <c r="VLB2" s="41"/>
      <c r="VLC2" s="41"/>
      <c r="VLD2" s="41"/>
      <c r="VLE2" s="41"/>
      <c r="VLF2" s="41"/>
      <c r="VLG2" s="41"/>
      <c r="VLH2" s="41"/>
      <c r="VLI2" s="41"/>
      <c r="VLJ2" s="41"/>
      <c r="VLK2" s="41"/>
      <c r="VLL2" s="41"/>
      <c r="VLM2" s="41"/>
      <c r="VLN2" s="41"/>
      <c r="VLO2" s="41"/>
      <c r="VLP2" s="41"/>
      <c r="VLQ2" s="41"/>
      <c r="VLR2" s="41"/>
      <c r="VLS2" s="41"/>
      <c r="VLT2" s="41"/>
      <c r="VLU2" s="41"/>
      <c r="VLV2" s="41"/>
      <c r="VLW2" s="41"/>
      <c r="VLX2" s="41"/>
      <c r="VLY2" s="41"/>
      <c r="VLZ2" s="41"/>
      <c r="VMA2" s="41"/>
      <c r="VMB2" s="41"/>
      <c r="VMC2" s="41"/>
      <c r="VMD2" s="41"/>
      <c r="VME2" s="41"/>
      <c r="VMF2" s="41"/>
      <c r="VMG2" s="41"/>
      <c r="VMH2" s="41"/>
      <c r="VMI2" s="41"/>
      <c r="VMJ2" s="41"/>
      <c r="VMK2" s="41"/>
      <c r="VML2" s="41"/>
      <c r="VMM2" s="41"/>
      <c r="VMN2" s="41"/>
      <c r="VMO2" s="41"/>
      <c r="VMP2" s="41"/>
      <c r="VMQ2" s="41"/>
      <c r="VMR2" s="41"/>
      <c r="VMS2" s="41"/>
      <c r="VMT2" s="41"/>
      <c r="VMU2" s="41"/>
      <c r="VMV2" s="41"/>
      <c r="VMW2" s="41"/>
      <c r="VMX2" s="41"/>
      <c r="VMY2" s="41"/>
      <c r="VMZ2" s="41"/>
      <c r="VNA2" s="41"/>
      <c r="VNB2" s="41"/>
      <c r="VNC2" s="41"/>
      <c r="VND2" s="41"/>
      <c r="VNE2" s="41"/>
      <c r="VNF2" s="41"/>
      <c r="VNG2" s="41"/>
      <c r="VNH2" s="41"/>
      <c r="VNI2" s="41"/>
      <c r="VNJ2" s="41"/>
      <c r="VNK2" s="41"/>
      <c r="VNL2" s="41"/>
      <c r="VNM2" s="41"/>
      <c r="VNN2" s="41"/>
      <c r="VNO2" s="41"/>
      <c r="VNP2" s="41"/>
      <c r="VNQ2" s="41"/>
      <c r="VNR2" s="41"/>
      <c r="VNS2" s="41"/>
      <c r="VNT2" s="41"/>
      <c r="VNU2" s="41"/>
      <c r="VNV2" s="41"/>
      <c r="VNW2" s="41"/>
      <c r="VNX2" s="41"/>
      <c r="VNY2" s="41"/>
      <c r="VNZ2" s="41"/>
      <c r="VOA2" s="41"/>
      <c r="VOB2" s="41"/>
      <c r="VOC2" s="41"/>
      <c r="VOD2" s="41"/>
      <c r="VOE2" s="41"/>
      <c r="VOF2" s="41"/>
      <c r="VOG2" s="41"/>
      <c r="VOH2" s="41"/>
      <c r="VOI2" s="41"/>
      <c r="VOJ2" s="41"/>
      <c r="VOK2" s="41"/>
      <c r="VOL2" s="41"/>
      <c r="VOM2" s="41"/>
      <c r="VON2" s="41"/>
      <c r="VOO2" s="41"/>
      <c r="VOP2" s="41"/>
      <c r="VOQ2" s="41"/>
      <c r="VOR2" s="41"/>
      <c r="VOS2" s="41"/>
      <c r="VOT2" s="41"/>
      <c r="VOU2" s="41"/>
      <c r="VOV2" s="41"/>
      <c r="VOW2" s="41"/>
      <c r="VOX2" s="41"/>
      <c r="VOY2" s="41"/>
      <c r="VOZ2" s="41"/>
      <c r="VPA2" s="41"/>
      <c r="VPB2" s="41"/>
      <c r="VPC2" s="41"/>
      <c r="VPD2" s="41"/>
      <c r="VPE2" s="41"/>
      <c r="VPF2" s="41"/>
      <c r="VPG2" s="41"/>
      <c r="VPH2" s="41"/>
      <c r="VPI2" s="41"/>
      <c r="VPJ2" s="41"/>
      <c r="VPK2" s="41"/>
      <c r="VPL2" s="41"/>
      <c r="VPM2" s="41"/>
      <c r="VPN2" s="41"/>
      <c r="VPO2" s="41"/>
      <c r="VPP2" s="41"/>
      <c r="VPQ2" s="41"/>
      <c r="VPR2" s="41"/>
      <c r="VPS2" s="41"/>
      <c r="VPT2" s="41"/>
      <c r="VPU2" s="41"/>
      <c r="VPV2" s="41"/>
      <c r="VPW2" s="41"/>
      <c r="VPX2" s="41"/>
      <c r="VPY2" s="41"/>
      <c r="VPZ2" s="41"/>
      <c r="VQA2" s="41"/>
      <c r="VQB2" s="41"/>
      <c r="VQC2" s="41"/>
      <c r="VQD2" s="41"/>
      <c r="VQE2" s="41"/>
      <c r="VQF2" s="41"/>
      <c r="VQG2" s="41"/>
      <c r="VQH2" s="41"/>
      <c r="VQI2" s="41"/>
      <c r="VQJ2" s="41"/>
      <c r="VQK2" s="41"/>
      <c r="VQL2" s="41"/>
      <c r="VQM2" s="41"/>
      <c r="VQN2" s="41"/>
      <c r="VQO2" s="41"/>
      <c r="VQP2" s="41"/>
      <c r="VQQ2" s="41"/>
      <c r="VQR2" s="41"/>
      <c r="VQS2" s="41"/>
      <c r="VQT2" s="41"/>
      <c r="VQU2" s="41"/>
      <c r="VQV2" s="41"/>
      <c r="VQW2" s="41"/>
      <c r="VQX2" s="41"/>
      <c r="VQY2" s="41"/>
      <c r="VQZ2" s="41"/>
      <c r="VRA2" s="41"/>
      <c r="VRB2" s="41"/>
      <c r="VRC2" s="41"/>
      <c r="VRD2" s="41"/>
      <c r="VRE2" s="41"/>
      <c r="VRF2" s="41"/>
      <c r="VRG2" s="41"/>
      <c r="VRH2" s="41"/>
      <c r="VRI2" s="41"/>
      <c r="VRJ2" s="41"/>
      <c r="VRK2" s="41"/>
      <c r="VRL2" s="41"/>
      <c r="VRM2" s="41"/>
      <c r="VRN2" s="41"/>
      <c r="VRO2" s="41"/>
      <c r="VRP2" s="41"/>
      <c r="VRQ2" s="41"/>
      <c r="VRR2" s="41"/>
      <c r="VRS2" s="41"/>
      <c r="VRT2" s="41"/>
      <c r="VRU2" s="41"/>
      <c r="VRV2" s="41"/>
      <c r="VRW2" s="41"/>
      <c r="VRX2" s="41"/>
      <c r="VRY2" s="41"/>
      <c r="VRZ2" s="41"/>
      <c r="VSA2" s="41"/>
      <c r="VSB2" s="41"/>
      <c r="VSC2" s="41"/>
      <c r="VSD2" s="41"/>
      <c r="VSE2" s="41"/>
      <c r="VSF2" s="41"/>
      <c r="VSG2" s="41"/>
      <c r="VSH2" s="41"/>
      <c r="VSI2" s="41"/>
      <c r="VSJ2" s="41"/>
      <c r="VSK2" s="41"/>
      <c r="VSL2" s="41"/>
      <c r="VSM2" s="41"/>
      <c r="VSN2" s="41"/>
      <c r="VSO2" s="41"/>
      <c r="VSP2" s="41"/>
      <c r="VSQ2" s="41"/>
      <c r="VSR2" s="41"/>
      <c r="VSS2" s="41"/>
      <c r="VST2" s="41"/>
      <c r="VSU2" s="41"/>
      <c r="VSV2" s="41"/>
      <c r="VSW2" s="41"/>
      <c r="VSX2" s="41"/>
      <c r="VSY2" s="41"/>
      <c r="VSZ2" s="41"/>
      <c r="VTA2" s="41"/>
      <c r="VTB2" s="41"/>
      <c r="VTC2" s="41"/>
      <c r="VTD2" s="41"/>
      <c r="VTE2" s="41"/>
      <c r="VTF2" s="41"/>
      <c r="VTG2" s="41"/>
      <c r="VTH2" s="41"/>
      <c r="VTI2" s="41"/>
      <c r="VTJ2" s="41"/>
      <c r="VTK2" s="41"/>
      <c r="VTL2" s="41"/>
      <c r="VTM2" s="41"/>
      <c r="VTN2" s="41"/>
      <c r="VTO2" s="41"/>
      <c r="VTP2" s="41"/>
      <c r="VTQ2" s="41"/>
      <c r="VTR2" s="41"/>
      <c r="VTS2" s="41"/>
      <c r="VTT2" s="41"/>
      <c r="VTU2" s="41"/>
      <c r="VTV2" s="41"/>
      <c r="VTW2" s="41"/>
      <c r="VTX2" s="41"/>
      <c r="VTY2" s="41"/>
      <c r="VTZ2" s="41"/>
      <c r="VUA2" s="41"/>
      <c r="VUB2" s="41"/>
      <c r="VUC2" s="41"/>
      <c r="VUD2" s="41"/>
      <c r="VUE2" s="41"/>
      <c r="VUF2" s="41"/>
      <c r="VUG2" s="41"/>
      <c r="VUH2" s="41"/>
      <c r="VUI2" s="41"/>
      <c r="VUJ2" s="41"/>
      <c r="VUK2" s="41"/>
      <c r="VUL2" s="41"/>
      <c r="VUM2" s="41"/>
      <c r="VUN2" s="41"/>
      <c r="VUO2" s="41"/>
      <c r="VUP2" s="41"/>
      <c r="VUQ2" s="41"/>
      <c r="VUR2" s="41"/>
      <c r="VUS2" s="41"/>
      <c r="VUT2" s="41"/>
      <c r="VUU2" s="41"/>
      <c r="VUV2" s="41"/>
      <c r="VUW2" s="41"/>
      <c r="VUX2" s="41"/>
      <c r="VUY2" s="41"/>
      <c r="VUZ2" s="41"/>
      <c r="VVA2" s="41"/>
      <c r="VVB2" s="41"/>
      <c r="VVC2" s="41"/>
      <c r="VVD2" s="41"/>
      <c r="VVE2" s="41"/>
      <c r="VVF2" s="41"/>
      <c r="VVG2" s="41"/>
      <c r="VVH2" s="41"/>
      <c r="VVI2" s="41"/>
      <c r="VVJ2" s="41"/>
      <c r="VVK2" s="41"/>
      <c r="VVL2" s="41"/>
      <c r="VVM2" s="41"/>
      <c r="VVN2" s="41"/>
      <c r="VVO2" s="41"/>
      <c r="VVP2" s="41"/>
      <c r="VVQ2" s="41"/>
      <c r="VVR2" s="41"/>
      <c r="VVS2" s="41"/>
      <c r="VVT2" s="41"/>
      <c r="VVU2" s="41"/>
      <c r="VVV2" s="41"/>
      <c r="VVW2" s="41"/>
      <c r="VVX2" s="41"/>
      <c r="VVY2" s="41"/>
      <c r="VVZ2" s="41"/>
      <c r="VWA2" s="41"/>
      <c r="VWB2" s="41"/>
      <c r="VWC2" s="41"/>
      <c r="VWD2" s="41"/>
      <c r="VWE2" s="41"/>
      <c r="VWF2" s="41"/>
      <c r="VWG2" s="41"/>
      <c r="VWH2" s="41"/>
      <c r="VWI2" s="41"/>
      <c r="VWJ2" s="41"/>
      <c r="VWK2" s="41"/>
      <c r="VWL2" s="41"/>
      <c r="VWM2" s="41"/>
      <c r="VWN2" s="41"/>
      <c r="VWO2" s="41"/>
      <c r="VWP2" s="41"/>
      <c r="VWQ2" s="41"/>
      <c r="VWR2" s="41"/>
      <c r="VWS2" s="41"/>
      <c r="VWT2" s="41"/>
      <c r="VWU2" s="41"/>
      <c r="VWV2" s="41"/>
      <c r="VWW2" s="41"/>
      <c r="VWX2" s="41"/>
      <c r="VWY2" s="41"/>
      <c r="VWZ2" s="41"/>
      <c r="VXA2" s="41"/>
      <c r="VXB2" s="41"/>
      <c r="VXC2" s="41"/>
      <c r="VXD2" s="41"/>
      <c r="VXE2" s="41"/>
      <c r="VXF2" s="41"/>
      <c r="VXG2" s="41"/>
      <c r="VXH2" s="41"/>
      <c r="VXI2" s="41"/>
      <c r="VXJ2" s="41"/>
      <c r="VXK2" s="41"/>
      <c r="VXL2" s="41"/>
      <c r="VXM2" s="41"/>
      <c r="VXN2" s="41"/>
      <c r="VXO2" s="41"/>
      <c r="VXP2" s="41"/>
      <c r="VXQ2" s="41"/>
      <c r="VXR2" s="41"/>
      <c r="VXS2" s="41"/>
      <c r="VXT2" s="41"/>
      <c r="VXU2" s="41"/>
      <c r="VXV2" s="41"/>
      <c r="VXW2" s="41"/>
      <c r="VXX2" s="41"/>
      <c r="VXY2" s="41"/>
      <c r="VXZ2" s="41"/>
      <c r="VYA2" s="41"/>
      <c r="VYB2" s="41"/>
      <c r="VYC2" s="41"/>
      <c r="VYD2" s="41"/>
      <c r="VYE2" s="41"/>
      <c r="VYF2" s="41"/>
      <c r="VYG2" s="41"/>
      <c r="VYH2" s="41"/>
      <c r="VYI2" s="41"/>
      <c r="VYJ2" s="41"/>
      <c r="VYK2" s="41"/>
      <c r="VYL2" s="41"/>
      <c r="VYM2" s="41"/>
      <c r="VYN2" s="41"/>
      <c r="VYO2" s="41"/>
      <c r="VYP2" s="41"/>
      <c r="VYQ2" s="41"/>
      <c r="VYR2" s="41"/>
      <c r="VYS2" s="41"/>
      <c r="VYT2" s="41"/>
      <c r="VYU2" s="41"/>
      <c r="VYV2" s="41"/>
      <c r="VYW2" s="41"/>
      <c r="VYX2" s="41"/>
      <c r="VYY2" s="41"/>
      <c r="VYZ2" s="41"/>
      <c r="VZA2" s="41"/>
      <c r="VZB2" s="41"/>
      <c r="VZC2" s="41"/>
      <c r="VZD2" s="41"/>
      <c r="VZE2" s="41"/>
      <c r="VZF2" s="41"/>
      <c r="VZG2" s="41"/>
      <c r="VZH2" s="41"/>
      <c r="VZI2" s="41"/>
      <c r="VZJ2" s="41"/>
      <c r="VZK2" s="41"/>
      <c r="VZL2" s="41"/>
      <c r="VZM2" s="41"/>
      <c r="VZN2" s="41"/>
      <c r="VZO2" s="41"/>
      <c r="VZP2" s="41"/>
      <c r="VZQ2" s="41"/>
      <c r="VZR2" s="41"/>
      <c r="VZS2" s="41"/>
      <c r="VZT2" s="41"/>
      <c r="VZU2" s="41"/>
      <c r="VZV2" s="41"/>
      <c r="VZW2" s="41"/>
      <c r="VZX2" s="41"/>
      <c r="VZY2" s="41"/>
      <c r="VZZ2" s="41"/>
      <c r="WAA2" s="41"/>
      <c r="WAB2" s="41"/>
      <c r="WAC2" s="41"/>
      <c r="WAD2" s="41"/>
      <c r="WAE2" s="41"/>
      <c r="WAF2" s="41"/>
      <c r="WAG2" s="41"/>
      <c r="WAH2" s="41"/>
      <c r="WAI2" s="41"/>
      <c r="WAJ2" s="41"/>
      <c r="WAK2" s="41"/>
      <c r="WAL2" s="41"/>
      <c r="WAM2" s="41"/>
      <c r="WAN2" s="41"/>
      <c r="WAO2" s="41"/>
      <c r="WAP2" s="41"/>
      <c r="WAQ2" s="41"/>
      <c r="WAR2" s="41"/>
      <c r="WAS2" s="41"/>
      <c r="WAT2" s="41"/>
      <c r="WAU2" s="41"/>
      <c r="WAV2" s="41"/>
      <c r="WAW2" s="41"/>
      <c r="WAX2" s="41"/>
      <c r="WAY2" s="41"/>
      <c r="WAZ2" s="41"/>
      <c r="WBA2" s="41"/>
      <c r="WBB2" s="41"/>
      <c r="WBC2" s="41"/>
      <c r="WBD2" s="41"/>
      <c r="WBE2" s="41"/>
      <c r="WBF2" s="41"/>
      <c r="WBG2" s="41"/>
      <c r="WBH2" s="41"/>
      <c r="WBI2" s="41"/>
      <c r="WBJ2" s="41"/>
      <c r="WBK2" s="41"/>
      <c r="WBL2" s="41"/>
      <c r="WBM2" s="41"/>
      <c r="WBN2" s="41"/>
      <c r="WBO2" s="41"/>
      <c r="WBP2" s="41"/>
      <c r="WBQ2" s="41"/>
      <c r="WBR2" s="41"/>
      <c r="WBS2" s="41"/>
      <c r="WBT2" s="41"/>
      <c r="WBU2" s="41"/>
      <c r="WBV2" s="41"/>
      <c r="WBW2" s="41"/>
      <c r="WBX2" s="41"/>
      <c r="WBY2" s="41"/>
      <c r="WBZ2" s="41"/>
      <c r="WCA2" s="41"/>
      <c r="WCB2" s="41"/>
      <c r="WCC2" s="41"/>
      <c r="WCD2" s="41"/>
      <c r="WCE2" s="41"/>
      <c r="WCF2" s="41"/>
      <c r="WCG2" s="41"/>
      <c r="WCH2" s="41"/>
      <c r="WCI2" s="41"/>
      <c r="WCJ2" s="41"/>
      <c r="WCK2" s="41"/>
      <c r="WCL2" s="41"/>
      <c r="WCM2" s="41"/>
      <c r="WCN2" s="41"/>
      <c r="WCO2" s="41"/>
      <c r="WCP2" s="41"/>
      <c r="WCQ2" s="41"/>
      <c r="WCR2" s="41"/>
      <c r="WCS2" s="41"/>
      <c r="WCT2" s="41"/>
      <c r="WCU2" s="41"/>
      <c r="WCV2" s="41"/>
      <c r="WCW2" s="41"/>
      <c r="WCX2" s="41"/>
      <c r="WCY2" s="41"/>
      <c r="WCZ2" s="41"/>
      <c r="WDA2" s="41"/>
      <c r="WDB2" s="41"/>
      <c r="WDC2" s="41"/>
      <c r="WDD2" s="41"/>
      <c r="WDE2" s="41"/>
      <c r="WDF2" s="41"/>
      <c r="WDG2" s="41"/>
      <c r="WDH2" s="41"/>
      <c r="WDI2" s="41"/>
      <c r="WDJ2" s="41"/>
      <c r="WDK2" s="41"/>
      <c r="WDL2" s="41"/>
      <c r="WDM2" s="41"/>
      <c r="WDN2" s="41"/>
      <c r="WDO2" s="41"/>
      <c r="WDP2" s="41"/>
      <c r="WDQ2" s="41"/>
      <c r="WDR2" s="41"/>
      <c r="WDS2" s="41"/>
      <c r="WDT2" s="41"/>
      <c r="WDU2" s="41"/>
      <c r="WDV2" s="41"/>
      <c r="WDW2" s="41"/>
      <c r="WDX2" s="41"/>
      <c r="WDY2" s="41"/>
      <c r="WDZ2" s="41"/>
      <c r="WEA2" s="41"/>
      <c r="WEB2" s="41"/>
      <c r="WEC2" s="41"/>
      <c r="WED2" s="41"/>
      <c r="WEE2" s="41"/>
      <c r="WEF2" s="41"/>
      <c r="WEG2" s="41"/>
      <c r="WEH2" s="41"/>
      <c r="WEI2" s="41"/>
      <c r="WEJ2" s="41"/>
      <c r="WEK2" s="41"/>
      <c r="WEL2" s="41"/>
      <c r="WEM2" s="41"/>
      <c r="WEN2" s="41"/>
      <c r="WEO2" s="41"/>
      <c r="WEP2" s="41"/>
      <c r="WEQ2" s="41"/>
      <c r="WER2" s="41"/>
      <c r="WES2" s="41"/>
      <c r="WET2" s="41"/>
      <c r="WEU2" s="41"/>
      <c r="WEV2" s="41"/>
      <c r="WEW2" s="41"/>
      <c r="WEX2" s="41"/>
      <c r="WEY2" s="41"/>
      <c r="WEZ2" s="41"/>
      <c r="WFA2" s="41"/>
      <c r="WFB2" s="41"/>
      <c r="WFC2" s="41"/>
      <c r="WFD2" s="41"/>
      <c r="WFE2" s="41"/>
      <c r="WFF2" s="41"/>
      <c r="WFG2" s="41"/>
      <c r="WFH2" s="41"/>
      <c r="WFI2" s="41"/>
      <c r="WFJ2" s="41"/>
      <c r="WFK2" s="41"/>
      <c r="WFL2" s="41"/>
      <c r="WFM2" s="41"/>
      <c r="WFN2" s="41"/>
      <c r="WFO2" s="41"/>
      <c r="WFP2" s="41"/>
      <c r="WFQ2" s="41"/>
      <c r="WFR2" s="41"/>
      <c r="WFS2" s="41"/>
      <c r="WFT2" s="41"/>
      <c r="WFU2" s="41"/>
      <c r="WFV2" s="41"/>
      <c r="WFW2" s="41"/>
      <c r="WFX2" s="41"/>
      <c r="WFY2" s="41"/>
      <c r="WFZ2" s="41"/>
      <c r="WGA2" s="41"/>
      <c r="WGB2" s="41"/>
      <c r="WGC2" s="41"/>
      <c r="WGD2" s="41"/>
      <c r="WGE2" s="41"/>
      <c r="WGF2" s="41"/>
      <c r="WGG2" s="41"/>
      <c r="WGH2" s="41"/>
      <c r="WGI2" s="41"/>
      <c r="WGJ2" s="41"/>
      <c r="WGK2" s="41"/>
      <c r="WGL2" s="41"/>
      <c r="WGM2" s="41"/>
      <c r="WGN2" s="41"/>
      <c r="WGO2" s="41"/>
      <c r="WGP2" s="41"/>
      <c r="WGQ2" s="41"/>
      <c r="WGR2" s="41"/>
      <c r="WGS2" s="41"/>
      <c r="WGT2" s="41"/>
      <c r="WGU2" s="41"/>
      <c r="WGV2" s="41"/>
      <c r="WGW2" s="41"/>
      <c r="WGX2" s="41"/>
      <c r="WGY2" s="41"/>
      <c r="WGZ2" s="41"/>
      <c r="WHA2" s="41"/>
      <c r="WHB2" s="41"/>
      <c r="WHC2" s="41"/>
      <c r="WHD2" s="41"/>
      <c r="WHE2" s="41"/>
      <c r="WHF2" s="41"/>
      <c r="WHG2" s="41"/>
      <c r="WHH2" s="41"/>
      <c r="WHI2" s="41"/>
      <c r="WHJ2" s="41"/>
      <c r="WHK2" s="41"/>
      <c r="WHL2" s="41"/>
      <c r="WHM2" s="41"/>
      <c r="WHN2" s="41"/>
      <c r="WHO2" s="41"/>
      <c r="WHP2" s="41"/>
      <c r="WHQ2" s="41"/>
      <c r="WHR2" s="41"/>
      <c r="WHS2" s="41"/>
      <c r="WHT2" s="41"/>
      <c r="WHU2" s="41"/>
      <c r="WHV2" s="41"/>
      <c r="WHW2" s="41"/>
      <c r="WHX2" s="41"/>
      <c r="WHY2" s="41"/>
      <c r="WHZ2" s="41"/>
      <c r="WIA2" s="41"/>
      <c r="WIB2" s="41"/>
      <c r="WIC2" s="41"/>
      <c r="WID2" s="41"/>
      <c r="WIE2" s="41"/>
      <c r="WIF2" s="41"/>
      <c r="WIG2" s="41"/>
      <c r="WIH2" s="41"/>
      <c r="WII2" s="41"/>
      <c r="WIJ2" s="41"/>
      <c r="WIK2" s="41"/>
      <c r="WIL2" s="41"/>
      <c r="WIM2" s="41"/>
      <c r="WIN2" s="41"/>
      <c r="WIO2" s="41"/>
      <c r="WIP2" s="41"/>
      <c r="WIQ2" s="41"/>
      <c r="WIR2" s="41"/>
      <c r="WIS2" s="41"/>
      <c r="WIT2" s="41"/>
      <c r="WIU2" s="41"/>
      <c r="WIV2" s="41"/>
      <c r="WIW2" s="41"/>
      <c r="WIX2" s="41"/>
      <c r="WIY2" s="41"/>
      <c r="WIZ2" s="41"/>
      <c r="WJA2" s="41"/>
      <c r="WJB2" s="41"/>
      <c r="WJC2" s="41"/>
      <c r="WJD2" s="41"/>
      <c r="WJE2" s="41"/>
      <c r="WJF2" s="41"/>
      <c r="WJG2" s="41"/>
      <c r="WJH2" s="41"/>
      <c r="WJI2" s="41"/>
      <c r="WJJ2" s="41"/>
      <c r="WJK2" s="41"/>
      <c r="WJL2" s="41"/>
      <c r="WJM2" s="41"/>
      <c r="WJN2" s="41"/>
      <c r="WJO2" s="41"/>
      <c r="WJP2" s="41"/>
      <c r="WJQ2" s="41"/>
      <c r="WJR2" s="41"/>
      <c r="WJS2" s="41"/>
      <c r="WJT2" s="41"/>
      <c r="WJU2" s="41"/>
      <c r="WJV2" s="41"/>
      <c r="WJW2" s="41"/>
      <c r="WJX2" s="41"/>
      <c r="WJY2" s="41"/>
      <c r="WJZ2" s="41"/>
      <c r="WKA2" s="41"/>
      <c r="WKB2" s="41"/>
      <c r="WKC2" s="41"/>
      <c r="WKD2" s="41"/>
      <c r="WKE2" s="41"/>
      <c r="WKF2" s="41"/>
      <c r="WKG2" s="41"/>
      <c r="WKH2" s="41"/>
      <c r="WKI2" s="41"/>
      <c r="WKJ2" s="41"/>
      <c r="WKK2" s="41"/>
      <c r="WKL2" s="41"/>
      <c r="WKM2" s="41"/>
      <c r="WKN2" s="41"/>
      <c r="WKO2" s="41"/>
      <c r="WKP2" s="41"/>
      <c r="WKQ2" s="41"/>
      <c r="WKR2" s="41"/>
      <c r="WKS2" s="41"/>
      <c r="WKT2" s="41"/>
      <c r="WKU2" s="41"/>
      <c r="WKV2" s="41"/>
      <c r="WKW2" s="41"/>
      <c r="WKX2" s="41"/>
      <c r="WKY2" s="41"/>
      <c r="WKZ2" s="41"/>
      <c r="WLA2" s="41"/>
      <c r="WLB2" s="41"/>
      <c r="WLC2" s="41"/>
      <c r="WLD2" s="41"/>
      <c r="WLE2" s="41"/>
      <c r="WLF2" s="41"/>
      <c r="WLG2" s="41"/>
      <c r="WLH2" s="41"/>
      <c r="WLI2" s="41"/>
      <c r="WLJ2" s="41"/>
      <c r="WLK2" s="41"/>
      <c r="WLL2" s="41"/>
      <c r="WLM2" s="41"/>
      <c r="WLN2" s="41"/>
      <c r="WLO2" s="41"/>
      <c r="WLP2" s="41"/>
      <c r="WLQ2" s="41"/>
      <c r="WLR2" s="41"/>
      <c r="WLS2" s="41"/>
      <c r="WLT2" s="41"/>
      <c r="WLU2" s="41"/>
      <c r="WLV2" s="41"/>
      <c r="WLW2" s="41"/>
      <c r="WLX2" s="41"/>
      <c r="WLY2" s="41"/>
      <c r="WLZ2" s="41"/>
      <c r="WMA2" s="41"/>
      <c r="WMB2" s="41"/>
      <c r="WMC2" s="41"/>
      <c r="WMD2" s="41"/>
      <c r="WME2" s="41"/>
      <c r="WMF2" s="41"/>
      <c r="WMG2" s="41"/>
      <c r="WMH2" s="41"/>
      <c r="WMI2" s="41"/>
      <c r="WMJ2" s="41"/>
      <c r="WMK2" s="41"/>
      <c r="WML2" s="41"/>
      <c r="WMM2" s="41"/>
      <c r="WMN2" s="41"/>
      <c r="WMO2" s="41"/>
      <c r="WMP2" s="41"/>
      <c r="WMQ2" s="41"/>
      <c r="WMR2" s="41"/>
      <c r="WMS2" s="41"/>
      <c r="WMT2" s="41"/>
      <c r="WMU2" s="41"/>
      <c r="WMV2" s="41"/>
      <c r="WMW2" s="41"/>
      <c r="WMX2" s="41"/>
      <c r="WMY2" s="41"/>
      <c r="WMZ2" s="41"/>
      <c r="WNA2" s="41"/>
      <c r="WNB2" s="41"/>
      <c r="WNC2" s="41"/>
      <c r="WND2" s="41"/>
      <c r="WNE2" s="41"/>
      <c r="WNF2" s="41"/>
      <c r="WNG2" s="41"/>
      <c r="WNH2" s="41"/>
      <c r="WNI2" s="41"/>
      <c r="WNJ2" s="41"/>
      <c r="WNK2" s="41"/>
      <c r="WNL2" s="41"/>
      <c r="WNM2" s="41"/>
      <c r="WNN2" s="41"/>
      <c r="WNO2" s="41"/>
      <c r="WNP2" s="41"/>
      <c r="WNQ2" s="41"/>
      <c r="WNR2" s="41"/>
      <c r="WNS2" s="41"/>
      <c r="WNT2" s="41"/>
      <c r="WNU2" s="41"/>
      <c r="WNV2" s="41"/>
      <c r="WNW2" s="41"/>
      <c r="WNX2" s="41"/>
      <c r="WNY2" s="41"/>
      <c r="WNZ2" s="41"/>
      <c r="WOA2" s="41"/>
      <c r="WOB2" s="41"/>
      <c r="WOC2" s="41"/>
      <c r="WOD2" s="41"/>
      <c r="WOE2" s="41"/>
      <c r="WOF2" s="41"/>
      <c r="WOG2" s="41"/>
      <c r="WOH2" s="41"/>
      <c r="WOI2" s="41"/>
      <c r="WOJ2" s="41"/>
      <c r="WOK2" s="41"/>
      <c r="WOL2" s="41"/>
      <c r="WOM2" s="41"/>
      <c r="WON2" s="41"/>
      <c r="WOO2" s="41"/>
      <c r="WOP2" s="41"/>
      <c r="WOQ2" s="41"/>
      <c r="WOR2" s="41"/>
      <c r="WOS2" s="41"/>
      <c r="WOT2" s="41"/>
      <c r="WOU2" s="41"/>
      <c r="WOV2" s="41"/>
      <c r="WOW2" s="41"/>
      <c r="WOX2" s="41"/>
      <c r="WOY2" s="41"/>
      <c r="WOZ2" s="41"/>
      <c r="WPA2" s="41"/>
      <c r="WPB2" s="41"/>
      <c r="WPC2" s="41"/>
      <c r="WPD2" s="41"/>
      <c r="WPE2" s="41"/>
      <c r="WPF2" s="41"/>
      <c r="WPG2" s="41"/>
      <c r="WPH2" s="41"/>
      <c r="WPI2" s="41"/>
      <c r="WPJ2" s="41"/>
      <c r="WPK2" s="41"/>
      <c r="WPL2" s="41"/>
      <c r="WPM2" s="41"/>
      <c r="WPN2" s="41"/>
      <c r="WPO2" s="41"/>
      <c r="WPP2" s="41"/>
      <c r="WPQ2" s="41"/>
      <c r="WPR2" s="41"/>
      <c r="WPS2" s="41"/>
      <c r="WPT2" s="41"/>
      <c r="WPU2" s="41"/>
      <c r="WPV2" s="41"/>
      <c r="WPW2" s="41"/>
      <c r="WPX2" s="41"/>
      <c r="WPY2" s="41"/>
      <c r="WPZ2" s="41"/>
      <c r="WQA2" s="41"/>
      <c r="WQB2" s="41"/>
      <c r="WQC2" s="41"/>
      <c r="WQD2" s="41"/>
      <c r="WQE2" s="41"/>
      <c r="WQF2" s="41"/>
      <c r="WQG2" s="41"/>
      <c r="WQH2" s="41"/>
      <c r="WQI2" s="41"/>
      <c r="WQJ2" s="41"/>
      <c r="WQK2" s="41"/>
      <c r="WQL2" s="41"/>
      <c r="WQM2" s="41"/>
      <c r="WQN2" s="41"/>
      <c r="WQO2" s="41"/>
      <c r="WQP2" s="41"/>
      <c r="WQQ2" s="41"/>
      <c r="WQR2" s="41"/>
      <c r="WQS2" s="41"/>
      <c r="WQT2" s="41"/>
      <c r="WQU2" s="41"/>
      <c r="WQV2" s="41"/>
      <c r="WQW2" s="41"/>
      <c r="WQX2" s="41"/>
      <c r="WQY2" s="41"/>
      <c r="WQZ2" s="41"/>
      <c r="WRA2" s="41"/>
      <c r="WRB2" s="41"/>
      <c r="WRC2" s="41"/>
      <c r="WRD2" s="41"/>
      <c r="WRE2" s="41"/>
      <c r="WRF2" s="41"/>
      <c r="WRG2" s="41"/>
      <c r="WRH2" s="41"/>
      <c r="WRI2" s="41"/>
      <c r="WRJ2" s="41"/>
      <c r="WRK2" s="41"/>
      <c r="WRL2" s="41"/>
      <c r="WRM2" s="41"/>
      <c r="WRN2" s="41"/>
      <c r="WRO2" s="41"/>
      <c r="WRP2" s="41"/>
      <c r="WRQ2" s="41"/>
      <c r="WRR2" s="41"/>
      <c r="WRS2" s="41"/>
      <c r="WRT2" s="41"/>
      <c r="WRU2" s="41"/>
      <c r="WRV2" s="41"/>
      <c r="WRW2" s="41"/>
      <c r="WRX2" s="41"/>
      <c r="WRY2" s="41"/>
      <c r="WRZ2" s="41"/>
      <c r="WSA2" s="41"/>
      <c r="WSB2" s="41"/>
      <c r="WSC2" s="41"/>
      <c r="WSD2" s="41"/>
      <c r="WSE2" s="41"/>
      <c r="WSF2" s="41"/>
      <c r="WSG2" s="41"/>
      <c r="WSH2" s="41"/>
      <c r="WSI2" s="41"/>
      <c r="WSJ2" s="41"/>
      <c r="WSK2" s="41"/>
      <c r="WSL2" s="41"/>
      <c r="WSM2" s="41"/>
      <c r="WSN2" s="41"/>
      <c r="WSO2" s="41"/>
      <c r="WSP2" s="41"/>
      <c r="WSQ2" s="41"/>
      <c r="WSR2" s="41"/>
      <c r="WSS2" s="41"/>
      <c r="WST2" s="41"/>
      <c r="WSU2" s="41"/>
      <c r="WSV2" s="41"/>
      <c r="WSW2" s="41"/>
      <c r="WSX2" s="41"/>
      <c r="WSY2" s="41"/>
      <c r="WSZ2" s="41"/>
      <c r="WTA2" s="41"/>
      <c r="WTB2" s="41"/>
      <c r="WTC2" s="41"/>
      <c r="WTD2" s="41"/>
      <c r="WTE2" s="41"/>
      <c r="WTF2" s="41"/>
      <c r="WTG2" s="41"/>
      <c r="WTH2" s="41"/>
      <c r="WTI2" s="41"/>
      <c r="WTJ2" s="41"/>
      <c r="WTK2" s="41"/>
      <c r="WTL2" s="41"/>
      <c r="WTM2" s="41"/>
      <c r="WTN2" s="41"/>
      <c r="WTO2" s="41"/>
      <c r="WTP2" s="41"/>
      <c r="WTQ2" s="41"/>
      <c r="WTR2" s="41"/>
      <c r="WTS2" s="41"/>
      <c r="WTT2" s="41"/>
      <c r="WTU2" s="41"/>
      <c r="WTV2" s="41"/>
      <c r="WTW2" s="41"/>
      <c r="WTX2" s="41"/>
      <c r="WTY2" s="41"/>
      <c r="WTZ2" s="41"/>
      <c r="WUA2" s="41"/>
      <c r="WUB2" s="41"/>
      <c r="WUC2" s="41"/>
      <c r="WUD2" s="41"/>
      <c r="WUE2" s="41"/>
      <c r="WUF2" s="41"/>
      <c r="WUG2" s="41"/>
      <c r="WUH2" s="41"/>
      <c r="WUI2" s="41"/>
      <c r="WUJ2" s="41"/>
      <c r="WUK2" s="41"/>
      <c r="WUL2" s="41"/>
      <c r="WUM2" s="41"/>
      <c r="WUN2" s="41"/>
      <c r="WUO2" s="41"/>
      <c r="WUP2" s="41"/>
      <c r="WUQ2" s="41"/>
      <c r="WUR2" s="41"/>
      <c r="WUS2" s="41"/>
      <c r="WUT2" s="41"/>
      <c r="WUU2" s="41"/>
      <c r="WUV2" s="41"/>
      <c r="WUW2" s="41"/>
      <c r="WUX2" s="41"/>
      <c r="WUY2" s="41"/>
      <c r="WUZ2" s="41"/>
      <c r="WVA2" s="41"/>
      <c r="WVB2" s="41"/>
      <c r="WVC2" s="41"/>
      <c r="WVD2" s="41"/>
      <c r="WVE2" s="41"/>
      <c r="WVF2" s="41"/>
      <c r="WVG2" s="41"/>
      <c r="WVH2" s="41"/>
      <c r="WVI2" s="41"/>
      <c r="WVJ2" s="41"/>
      <c r="WVK2" s="41"/>
      <c r="WVL2" s="41"/>
      <c r="WVM2" s="41"/>
      <c r="WVN2" s="41"/>
      <c r="WVO2" s="41"/>
      <c r="WVP2" s="41"/>
      <c r="WVQ2" s="41"/>
      <c r="WVR2" s="41"/>
      <c r="WVS2" s="41"/>
      <c r="WVT2" s="41"/>
      <c r="WVU2" s="41"/>
      <c r="WVV2" s="41"/>
      <c r="WVW2" s="41"/>
      <c r="WVX2" s="41"/>
      <c r="WVY2" s="41"/>
      <c r="WVZ2" s="41"/>
      <c r="WWA2" s="41"/>
      <c r="WWB2" s="41"/>
      <c r="WWC2" s="41"/>
      <c r="WWD2" s="41"/>
      <c r="WWE2" s="41"/>
      <c r="WWF2" s="41"/>
      <c r="WWG2" s="41"/>
      <c r="WWH2" s="41"/>
      <c r="WWI2" s="41"/>
      <c r="WWJ2" s="41"/>
      <c r="WWK2" s="41"/>
      <c r="WWL2" s="41"/>
      <c r="WWM2" s="41"/>
      <c r="WWN2" s="41"/>
      <c r="WWO2" s="41"/>
      <c r="WWP2" s="41"/>
      <c r="WWQ2" s="41"/>
      <c r="WWR2" s="41"/>
      <c r="WWS2" s="41"/>
      <c r="WWT2" s="41"/>
      <c r="WWU2" s="41"/>
      <c r="WWV2" s="41"/>
      <c r="WWW2" s="41"/>
      <c r="WWX2" s="41"/>
      <c r="WWY2" s="41"/>
      <c r="WWZ2" s="41"/>
      <c r="WXA2" s="41"/>
      <c r="WXB2" s="41"/>
      <c r="WXC2" s="41"/>
      <c r="WXD2" s="41"/>
      <c r="WXE2" s="41"/>
      <c r="WXF2" s="41"/>
      <c r="WXG2" s="41"/>
      <c r="WXH2" s="41"/>
      <c r="WXI2" s="41"/>
      <c r="WXJ2" s="41"/>
      <c r="WXK2" s="41"/>
      <c r="WXL2" s="41"/>
      <c r="WXM2" s="41"/>
      <c r="WXN2" s="41"/>
      <c r="WXO2" s="41"/>
      <c r="WXP2" s="41"/>
      <c r="WXQ2" s="41"/>
      <c r="WXR2" s="41"/>
      <c r="WXS2" s="41"/>
      <c r="WXT2" s="41"/>
      <c r="WXU2" s="41"/>
      <c r="WXV2" s="41"/>
      <c r="WXW2" s="41"/>
      <c r="WXX2" s="41"/>
      <c r="WXY2" s="41"/>
      <c r="WXZ2" s="41"/>
      <c r="WYA2" s="41"/>
      <c r="WYB2" s="41"/>
      <c r="WYC2" s="41"/>
      <c r="WYD2" s="41"/>
      <c r="WYE2" s="41"/>
      <c r="WYF2" s="41"/>
      <c r="WYG2" s="41"/>
      <c r="WYH2" s="41"/>
      <c r="WYI2" s="41"/>
      <c r="WYJ2" s="41"/>
      <c r="WYK2" s="41"/>
      <c r="WYL2" s="41"/>
      <c r="WYM2" s="41"/>
      <c r="WYN2" s="41"/>
      <c r="WYO2" s="41"/>
      <c r="WYP2" s="41"/>
      <c r="WYQ2" s="41"/>
      <c r="WYR2" s="41"/>
      <c r="WYS2" s="41"/>
      <c r="WYT2" s="41"/>
      <c r="WYU2" s="41"/>
      <c r="WYV2" s="41"/>
      <c r="WYW2" s="41"/>
      <c r="WYX2" s="41"/>
      <c r="WYY2" s="41"/>
      <c r="WYZ2" s="41"/>
      <c r="WZA2" s="41"/>
      <c r="WZB2" s="41"/>
      <c r="WZC2" s="41"/>
      <c r="WZD2" s="41"/>
      <c r="WZE2" s="41"/>
      <c r="WZF2" s="41"/>
      <c r="WZG2" s="41"/>
      <c r="WZH2" s="41"/>
      <c r="WZI2" s="41"/>
      <c r="WZJ2" s="41"/>
      <c r="WZK2" s="41"/>
      <c r="WZL2" s="41"/>
      <c r="WZM2" s="41"/>
      <c r="WZN2" s="41"/>
      <c r="WZO2" s="41"/>
      <c r="WZP2" s="41"/>
      <c r="WZQ2" s="41"/>
      <c r="WZR2" s="41"/>
      <c r="WZS2" s="41"/>
      <c r="WZT2" s="41"/>
      <c r="WZU2" s="41"/>
      <c r="WZV2" s="41"/>
      <c r="WZW2" s="41"/>
      <c r="WZX2" s="41"/>
      <c r="WZY2" s="41"/>
      <c r="WZZ2" s="41"/>
      <c r="XAA2" s="41"/>
      <c r="XAB2" s="41"/>
      <c r="XAC2" s="41"/>
      <c r="XAD2" s="41"/>
      <c r="XAE2" s="41"/>
      <c r="XAF2" s="41"/>
      <c r="XAG2" s="41"/>
      <c r="XAH2" s="41"/>
      <c r="XAI2" s="41"/>
      <c r="XAJ2" s="41"/>
      <c r="XAK2" s="41"/>
      <c r="XAL2" s="41"/>
      <c r="XAM2" s="41"/>
      <c r="XAN2" s="41"/>
      <c r="XAO2" s="41"/>
      <c r="XAP2" s="41"/>
      <c r="XAQ2" s="41"/>
      <c r="XAR2" s="41"/>
      <c r="XAS2" s="41"/>
      <c r="XAT2" s="41"/>
      <c r="XAU2" s="41"/>
      <c r="XAV2" s="41"/>
      <c r="XAW2" s="41"/>
      <c r="XAX2" s="41"/>
      <c r="XAY2" s="41"/>
      <c r="XAZ2" s="41"/>
      <c r="XBA2" s="41"/>
      <c r="XBB2" s="41"/>
      <c r="XBC2" s="41"/>
      <c r="XBD2" s="41"/>
      <c r="XBE2" s="41"/>
      <c r="XBF2" s="41"/>
      <c r="XBG2" s="41"/>
      <c r="XBH2" s="41"/>
      <c r="XBI2" s="41"/>
      <c r="XBJ2" s="41"/>
      <c r="XBK2" s="41"/>
      <c r="XBL2" s="41"/>
      <c r="XBM2" s="41"/>
      <c r="XBN2" s="41"/>
      <c r="XBO2" s="41"/>
      <c r="XBP2" s="41"/>
      <c r="XBQ2" s="41"/>
      <c r="XBR2" s="41"/>
      <c r="XBS2" s="41"/>
      <c r="XBT2" s="41"/>
      <c r="XBU2" s="41"/>
      <c r="XBV2" s="41"/>
      <c r="XBW2" s="41"/>
      <c r="XBX2" s="41"/>
      <c r="XBY2" s="41"/>
      <c r="XBZ2" s="41"/>
      <c r="XCA2" s="41"/>
      <c r="XCB2" s="41"/>
      <c r="XCC2" s="41"/>
      <c r="XCD2" s="41"/>
      <c r="XCE2" s="41"/>
      <c r="XCF2" s="41"/>
      <c r="XCG2" s="41"/>
      <c r="XCH2" s="41"/>
      <c r="XCI2" s="41"/>
      <c r="XCJ2" s="41"/>
      <c r="XCK2" s="41"/>
      <c r="XCL2" s="41"/>
      <c r="XCM2" s="41"/>
      <c r="XCN2" s="41"/>
      <c r="XCO2" s="41"/>
      <c r="XCP2" s="41"/>
      <c r="XCQ2" s="41"/>
      <c r="XCR2" s="41"/>
      <c r="XCS2" s="41"/>
      <c r="XCT2" s="41"/>
      <c r="XCU2" s="41"/>
      <c r="XCV2" s="41"/>
      <c r="XCW2" s="41"/>
      <c r="XCX2" s="41"/>
      <c r="XCY2" s="41"/>
      <c r="XCZ2" s="41"/>
      <c r="XDA2" s="41"/>
      <c r="XDB2" s="41"/>
      <c r="XDC2" s="41"/>
      <c r="XDD2" s="41"/>
      <c r="XDE2" s="41"/>
      <c r="XDF2" s="41"/>
      <c r="XDG2" s="41"/>
      <c r="XDH2" s="41"/>
      <c r="XDI2" s="41"/>
      <c r="XDJ2" s="41"/>
      <c r="XDK2" s="41"/>
      <c r="XDL2" s="41"/>
      <c r="XDM2" s="41"/>
      <c r="XDN2" s="41"/>
      <c r="XDO2" s="41"/>
      <c r="XDP2" s="41"/>
      <c r="XDQ2" s="41"/>
      <c r="XDR2" s="41"/>
      <c r="XDS2" s="41"/>
      <c r="XDT2" s="41"/>
      <c r="XDU2" s="41"/>
      <c r="XDV2" s="41"/>
      <c r="XDW2" s="41"/>
      <c r="XDX2" s="41"/>
      <c r="XDY2" s="41"/>
      <c r="XDZ2" s="41"/>
      <c r="XEA2" s="41"/>
      <c r="XEB2" s="41"/>
      <c r="XEC2" s="41"/>
      <c r="XED2" s="41"/>
      <c r="XEE2" s="41"/>
      <c r="XEF2" s="41"/>
      <c r="XEG2" s="41"/>
      <c r="XEH2" s="41"/>
      <c r="XEI2" s="41"/>
      <c r="XEJ2" s="41"/>
      <c r="XEK2" s="41"/>
      <c r="XEL2" s="41"/>
      <c r="XEM2" s="41"/>
      <c r="XEN2" s="41"/>
      <c r="XEO2" s="41"/>
      <c r="XEP2" s="41"/>
    </row>
    <row r="3" spans="2:16370" ht="45" customHeight="1" thickBot="1">
      <c r="B3" s="244" t="s">
        <v>158</v>
      </c>
      <c r="C3" s="245" t="s">
        <v>159</v>
      </c>
      <c r="D3" s="245" t="s">
        <v>159</v>
      </c>
      <c r="E3" s="245" t="s">
        <v>159</v>
      </c>
      <c r="F3" s="245" t="s">
        <v>159</v>
      </c>
      <c r="G3" s="245" t="s">
        <v>159</v>
      </c>
      <c r="H3" s="245" t="s">
        <v>159</v>
      </c>
      <c r="I3" s="245" t="s">
        <v>159</v>
      </c>
      <c r="J3" s="245" t="s">
        <v>159</v>
      </c>
      <c r="K3" s="245" t="s">
        <v>159</v>
      </c>
      <c r="L3" s="245" t="s">
        <v>159</v>
      </c>
      <c r="M3" s="245" t="s">
        <v>159</v>
      </c>
      <c r="N3" s="245" t="s">
        <v>159</v>
      </c>
      <c r="O3" s="245" t="s">
        <v>159</v>
      </c>
      <c r="P3" s="245" t="s">
        <v>159</v>
      </c>
      <c r="Q3" s="245" t="s">
        <v>159</v>
      </c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1"/>
      <c r="DR3" s="41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41"/>
      <c r="EE3" s="41"/>
      <c r="EF3" s="41"/>
      <c r="EG3" s="41"/>
      <c r="EH3" s="41"/>
      <c r="EI3" s="41"/>
      <c r="EJ3" s="41"/>
      <c r="EK3" s="41"/>
      <c r="EL3" s="41"/>
      <c r="EM3" s="41"/>
      <c r="EN3" s="41"/>
      <c r="EO3" s="41"/>
      <c r="EP3" s="41"/>
      <c r="EQ3" s="41"/>
      <c r="ER3" s="41"/>
      <c r="ES3" s="41"/>
      <c r="ET3" s="41"/>
      <c r="EU3" s="41"/>
      <c r="EV3" s="41"/>
      <c r="EW3" s="41"/>
      <c r="EX3" s="41"/>
      <c r="EY3" s="41"/>
      <c r="EZ3" s="41"/>
      <c r="FA3" s="41"/>
      <c r="FB3" s="41"/>
      <c r="FC3" s="41"/>
      <c r="FD3" s="41"/>
      <c r="FE3" s="41"/>
      <c r="FF3" s="41"/>
      <c r="FG3" s="41"/>
      <c r="FH3" s="41"/>
      <c r="FI3" s="41"/>
      <c r="FJ3" s="41"/>
      <c r="FK3" s="41"/>
      <c r="FL3" s="41"/>
      <c r="FM3" s="41"/>
      <c r="FN3" s="41"/>
      <c r="FO3" s="41"/>
      <c r="FP3" s="41"/>
      <c r="FQ3" s="41"/>
      <c r="FR3" s="41"/>
      <c r="FS3" s="41"/>
      <c r="FT3" s="41"/>
      <c r="FU3" s="41"/>
      <c r="FV3" s="41"/>
      <c r="FW3" s="41"/>
      <c r="FX3" s="41"/>
      <c r="FY3" s="41"/>
      <c r="FZ3" s="41"/>
      <c r="GA3" s="41"/>
      <c r="GB3" s="41"/>
      <c r="GC3" s="41"/>
      <c r="GD3" s="41"/>
      <c r="GE3" s="41"/>
      <c r="GF3" s="41"/>
      <c r="GG3" s="41"/>
      <c r="GH3" s="41"/>
      <c r="GI3" s="41"/>
      <c r="GJ3" s="41"/>
      <c r="GK3" s="41"/>
      <c r="GL3" s="41"/>
      <c r="GM3" s="41"/>
      <c r="GN3" s="41"/>
      <c r="GO3" s="41"/>
      <c r="GP3" s="41"/>
      <c r="GQ3" s="41"/>
      <c r="GR3" s="41"/>
      <c r="GS3" s="41"/>
      <c r="GT3" s="41"/>
      <c r="GU3" s="41"/>
      <c r="GV3" s="41"/>
      <c r="GW3" s="41"/>
      <c r="GX3" s="41"/>
      <c r="GY3" s="41"/>
      <c r="GZ3" s="41"/>
      <c r="HA3" s="41"/>
      <c r="HB3" s="41"/>
      <c r="HC3" s="41"/>
      <c r="HD3" s="41"/>
      <c r="HE3" s="41"/>
      <c r="HF3" s="41"/>
      <c r="HG3" s="41"/>
      <c r="HH3" s="41"/>
      <c r="HI3" s="41"/>
      <c r="HJ3" s="41"/>
      <c r="HK3" s="41"/>
      <c r="HL3" s="41"/>
      <c r="HM3" s="41"/>
      <c r="HN3" s="41"/>
      <c r="HO3" s="41"/>
      <c r="HP3" s="41"/>
      <c r="HQ3" s="41"/>
      <c r="HR3" s="41"/>
      <c r="HS3" s="41"/>
      <c r="HT3" s="41"/>
      <c r="HU3" s="41"/>
      <c r="HV3" s="41"/>
      <c r="HW3" s="41"/>
      <c r="HX3" s="41"/>
      <c r="HY3" s="41"/>
      <c r="HZ3" s="41"/>
      <c r="IA3" s="41"/>
      <c r="IB3" s="41"/>
      <c r="IC3" s="41"/>
      <c r="ID3" s="41"/>
      <c r="IE3" s="41"/>
      <c r="IF3" s="41"/>
      <c r="IG3" s="41"/>
      <c r="IH3" s="41"/>
      <c r="II3" s="41"/>
      <c r="IJ3" s="41"/>
      <c r="IK3" s="41"/>
      <c r="IL3" s="41"/>
      <c r="IM3" s="41"/>
      <c r="IN3" s="41"/>
      <c r="IO3" s="41"/>
      <c r="IP3" s="41"/>
      <c r="IQ3" s="41"/>
      <c r="IR3" s="41"/>
      <c r="IS3" s="41"/>
      <c r="IT3" s="41"/>
      <c r="IU3" s="41"/>
      <c r="IV3" s="41"/>
      <c r="IW3" s="41"/>
      <c r="IX3" s="41"/>
      <c r="IY3" s="41"/>
      <c r="IZ3" s="41"/>
      <c r="JA3" s="41"/>
      <c r="JB3" s="41"/>
      <c r="JC3" s="41"/>
      <c r="JD3" s="41"/>
      <c r="JE3" s="41"/>
      <c r="JF3" s="41"/>
      <c r="JG3" s="41"/>
      <c r="JH3" s="41"/>
      <c r="JI3" s="41"/>
      <c r="JJ3" s="41"/>
      <c r="JK3" s="41"/>
      <c r="JL3" s="41"/>
      <c r="JM3" s="41"/>
      <c r="JN3" s="41"/>
      <c r="JO3" s="41"/>
      <c r="JP3" s="41"/>
      <c r="JQ3" s="41"/>
      <c r="JR3" s="41"/>
      <c r="JS3" s="41"/>
      <c r="JT3" s="41"/>
      <c r="JU3" s="41"/>
      <c r="JV3" s="41"/>
      <c r="JW3" s="41"/>
      <c r="JX3" s="41"/>
      <c r="JY3" s="41"/>
      <c r="JZ3" s="41"/>
      <c r="KA3" s="41"/>
      <c r="KB3" s="41"/>
      <c r="KC3" s="41"/>
      <c r="KD3" s="41"/>
      <c r="KE3" s="41"/>
      <c r="KF3" s="41"/>
      <c r="KG3" s="41"/>
      <c r="KH3" s="41"/>
      <c r="KI3" s="41"/>
      <c r="KJ3" s="41"/>
      <c r="KK3" s="41"/>
      <c r="KL3" s="41"/>
      <c r="KM3" s="41"/>
      <c r="KN3" s="41"/>
      <c r="KO3" s="41"/>
      <c r="KP3" s="41"/>
      <c r="KQ3" s="41"/>
      <c r="KR3" s="41"/>
      <c r="KS3" s="41"/>
      <c r="KT3" s="41"/>
      <c r="KU3" s="41"/>
      <c r="KV3" s="41"/>
      <c r="KW3" s="41"/>
      <c r="KX3" s="41"/>
      <c r="KY3" s="41"/>
      <c r="KZ3" s="41"/>
      <c r="LA3" s="41"/>
      <c r="LB3" s="41"/>
      <c r="LC3" s="41"/>
      <c r="LD3" s="41"/>
      <c r="LE3" s="41"/>
      <c r="LF3" s="41"/>
      <c r="LG3" s="41"/>
      <c r="LH3" s="41"/>
      <c r="LI3" s="41"/>
      <c r="LJ3" s="41"/>
      <c r="LK3" s="41"/>
      <c r="LL3" s="41"/>
      <c r="LM3" s="41"/>
      <c r="LN3" s="41"/>
      <c r="LO3" s="41"/>
      <c r="LP3" s="41"/>
      <c r="LQ3" s="41"/>
      <c r="LR3" s="41"/>
      <c r="LS3" s="41"/>
      <c r="LT3" s="41"/>
      <c r="LU3" s="41"/>
      <c r="LV3" s="41"/>
      <c r="LW3" s="41"/>
      <c r="LX3" s="41"/>
      <c r="LY3" s="41"/>
      <c r="LZ3" s="41"/>
      <c r="MA3" s="41"/>
      <c r="MB3" s="41"/>
      <c r="MC3" s="41"/>
      <c r="MD3" s="41"/>
      <c r="ME3" s="41"/>
      <c r="MF3" s="41"/>
      <c r="MG3" s="41"/>
      <c r="MH3" s="41"/>
      <c r="MI3" s="41"/>
      <c r="MJ3" s="41"/>
      <c r="MK3" s="41"/>
      <c r="ML3" s="41"/>
      <c r="MM3" s="41"/>
      <c r="MN3" s="41"/>
      <c r="MO3" s="41"/>
      <c r="MP3" s="41"/>
      <c r="MQ3" s="41"/>
      <c r="MR3" s="41"/>
      <c r="MS3" s="41"/>
      <c r="MT3" s="41"/>
      <c r="MU3" s="41"/>
      <c r="MV3" s="41"/>
      <c r="MW3" s="41"/>
      <c r="MX3" s="41"/>
      <c r="MY3" s="41"/>
      <c r="MZ3" s="41"/>
      <c r="NA3" s="41"/>
      <c r="NB3" s="41"/>
      <c r="NC3" s="41"/>
      <c r="ND3" s="41"/>
      <c r="NE3" s="41"/>
      <c r="NF3" s="41"/>
      <c r="NG3" s="41"/>
      <c r="NH3" s="41"/>
      <c r="NI3" s="41"/>
      <c r="NJ3" s="41"/>
      <c r="NK3" s="41"/>
      <c r="NL3" s="41"/>
      <c r="NM3" s="41"/>
      <c r="NN3" s="41"/>
      <c r="NO3" s="41"/>
      <c r="NP3" s="41"/>
      <c r="NQ3" s="41"/>
      <c r="NR3" s="41"/>
      <c r="NS3" s="41"/>
      <c r="NT3" s="41"/>
      <c r="NU3" s="41"/>
      <c r="NV3" s="41"/>
      <c r="NW3" s="41"/>
      <c r="NX3" s="41"/>
      <c r="NY3" s="41"/>
      <c r="NZ3" s="41"/>
      <c r="OA3" s="41"/>
      <c r="OB3" s="41"/>
      <c r="OC3" s="41"/>
      <c r="OD3" s="41"/>
      <c r="OE3" s="41"/>
      <c r="OF3" s="41"/>
      <c r="OG3" s="41"/>
      <c r="OH3" s="41"/>
      <c r="OI3" s="41"/>
      <c r="OJ3" s="41"/>
      <c r="OK3" s="41"/>
      <c r="OL3" s="41"/>
      <c r="OM3" s="41"/>
      <c r="ON3" s="41"/>
      <c r="OO3" s="41"/>
      <c r="OP3" s="41"/>
      <c r="OQ3" s="41"/>
      <c r="OR3" s="41"/>
      <c r="OS3" s="41"/>
      <c r="OT3" s="41"/>
      <c r="OU3" s="41"/>
      <c r="OV3" s="41"/>
      <c r="OW3" s="41"/>
      <c r="OX3" s="41"/>
      <c r="OY3" s="41"/>
      <c r="OZ3" s="41"/>
      <c r="PA3" s="41"/>
      <c r="PB3" s="41"/>
      <c r="PC3" s="41"/>
      <c r="PD3" s="41"/>
      <c r="PE3" s="41"/>
      <c r="PF3" s="41"/>
      <c r="PG3" s="41"/>
      <c r="PH3" s="41"/>
      <c r="PI3" s="41"/>
      <c r="PJ3" s="41"/>
      <c r="PK3" s="41"/>
      <c r="PL3" s="41"/>
      <c r="PM3" s="41"/>
      <c r="PN3" s="41"/>
      <c r="PO3" s="41"/>
      <c r="PP3" s="41"/>
      <c r="PQ3" s="41"/>
      <c r="PR3" s="41"/>
      <c r="PS3" s="41"/>
      <c r="PT3" s="41"/>
      <c r="PU3" s="41"/>
      <c r="PV3" s="41"/>
      <c r="PW3" s="41"/>
      <c r="PX3" s="41"/>
      <c r="PY3" s="41"/>
      <c r="PZ3" s="41"/>
      <c r="QA3" s="41"/>
      <c r="QB3" s="41"/>
      <c r="QC3" s="41"/>
      <c r="QD3" s="41"/>
      <c r="QE3" s="41"/>
      <c r="QF3" s="41"/>
      <c r="QG3" s="41"/>
      <c r="QH3" s="41"/>
      <c r="QI3" s="41"/>
      <c r="QJ3" s="41"/>
      <c r="QK3" s="41"/>
      <c r="QL3" s="41"/>
      <c r="QM3" s="41"/>
      <c r="QN3" s="41"/>
      <c r="QO3" s="41"/>
      <c r="QP3" s="41"/>
      <c r="QQ3" s="41"/>
      <c r="QR3" s="41"/>
      <c r="QS3" s="41"/>
      <c r="QT3" s="41"/>
      <c r="QU3" s="41"/>
      <c r="QV3" s="41"/>
      <c r="QW3" s="41"/>
      <c r="QX3" s="41"/>
      <c r="QY3" s="41"/>
      <c r="QZ3" s="41"/>
      <c r="RA3" s="41"/>
      <c r="RB3" s="41"/>
      <c r="RC3" s="41"/>
      <c r="RD3" s="41"/>
      <c r="RE3" s="41"/>
      <c r="RF3" s="41"/>
      <c r="RG3" s="41"/>
      <c r="RH3" s="41"/>
      <c r="RI3" s="41"/>
      <c r="RJ3" s="41"/>
      <c r="RK3" s="41"/>
      <c r="RL3" s="41"/>
      <c r="RM3" s="41"/>
      <c r="RN3" s="41"/>
      <c r="RO3" s="41"/>
      <c r="RP3" s="41"/>
      <c r="RQ3" s="41"/>
      <c r="RR3" s="41"/>
      <c r="RS3" s="41"/>
      <c r="RT3" s="41"/>
      <c r="RU3" s="41"/>
      <c r="RV3" s="41"/>
      <c r="RW3" s="41"/>
      <c r="RX3" s="41"/>
      <c r="RY3" s="41"/>
      <c r="RZ3" s="41"/>
      <c r="SA3" s="41"/>
      <c r="SB3" s="41"/>
      <c r="SC3" s="41"/>
      <c r="SD3" s="41"/>
      <c r="SE3" s="41"/>
      <c r="SF3" s="41"/>
      <c r="SG3" s="41"/>
      <c r="SH3" s="41"/>
      <c r="SI3" s="41"/>
      <c r="SJ3" s="41"/>
      <c r="SK3" s="41"/>
      <c r="SL3" s="41"/>
      <c r="SM3" s="41"/>
      <c r="SN3" s="41"/>
      <c r="SO3" s="41"/>
      <c r="SP3" s="41"/>
      <c r="SQ3" s="41"/>
      <c r="SR3" s="41"/>
      <c r="SS3" s="41"/>
      <c r="ST3" s="41"/>
      <c r="SU3" s="41"/>
      <c r="SV3" s="41"/>
      <c r="SW3" s="41"/>
      <c r="SX3" s="41"/>
      <c r="SY3" s="41"/>
      <c r="SZ3" s="41"/>
      <c r="TA3" s="41"/>
      <c r="TB3" s="41"/>
      <c r="TC3" s="41"/>
      <c r="TD3" s="41"/>
      <c r="TE3" s="41"/>
      <c r="TF3" s="41"/>
      <c r="TG3" s="41"/>
      <c r="TH3" s="41"/>
      <c r="TI3" s="41"/>
      <c r="TJ3" s="41"/>
      <c r="TK3" s="41"/>
      <c r="TL3" s="41"/>
      <c r="TM3" s="41"/>
      <c r="TN3" s="41"/>
      <c r="TO3" s="41"/>
      <c r="TP3" s="41"/>
      <c r="TQ3" s="41"/>
      <c r="TR3" s="41"/>
      <c r="TS3" s="41"/>
      <c r="TT3" s="41"/>
      <c r="TU3" s="41"/>
      <c r="TV3" s="41"/>
      <c r="TW3" s="41"/>
      <c r="TX3" s="41"/>
      <c r="TY3" s="41"/>
      <c r="TZ3" s="41"/>
      <c r="UA3" s="41"/>
      <c r="UB3" s="41"/>
      <c r="UC3" s="41"/>
      <c r="UD3" s="41"/>
      <c r="UE3" s="41"/>
      <c r="UF3" s="41"/>
      <c r="UG3" s="41"/>
      <c r="UH3" s="41"/>
      <c r="UI3" s="41"/>
      <c r="UJ3" s="41"/>
      <c r="UK3" s="41"/>
      <c r="UL3" s="41"/>
      <c r="UM3" s="41"/>
      <c r="UN3" s="41"/>
      <c r="UO3" s="41"/>
      <c r="UP3" s="41"/>
      <c r="UQ3" s="41"/>
      <c r="UR3" s="41"/>
      <c r="US3" s="41"/>
      <c r="UT3" s="41"/>
      <c r="UU3" s="41"/>
      <c r="UV3" s="41"/>
      <c r="UW3" s="41"/>
      <c r="UX3" s="41"/>
      <c r="UY3" s="41"/>
      <c r="UZ3" s="41"/>
      <c r="VA3" s="41"/>
      <c r="VB3" s="41"/>
      <c r="VC3" s="41"/>
      <c r="VD3" s="41"/>
      <c r="VE3" s="41"/>
      <c r="VF3" s="41"/>
      <c r="VG3" s="41"/>
      <c r="VH3" s="41"/>
      <c r="VI3" s="41"/>
      <c r="VJ3" s="41"/>
      <c r="VK3" s="41"/>
      <c r="VL3" s="41"/>
      <c r="VM3" s="41"/>
      <c r="VN3" s="41"/>
      <c r="VO3" s="41"/>
      <c r="VP3" s="41"/>
      <c r="VQ3" s="41"/>
      <c r="VR3" s="41"/>
      <c r="VS3" s="41"/>
      <c r="VT3" s="41"/>
      <c r="VU3" s="41"/>
      <c r="VV3" s="41"/>
      <c r="VW3" s="41"/>
      <c r="VX3" s="41"/>
      <c r="VY3" s="41"/>
      <c r="VZ3" s="41"/>
      <c r="WA3" s="41"/>
      <c r="WB3" s="41"/>
      <c r="WC3" s="41"/>
      <c r="WD3" s="41"/>
      <c r="WE3" s="41"/>
      <c r="WF3" s="41"/>
      <c r="WG3" s="41"/>
      <c r="WH3" s="41"/>
      <c r="WI3" s="41"/>
      <c r="WJ3" s="41"/>
      <c r="WK3" s="41"/>
      <c r="WL3" s="41"/>
      <c r="WM3" s="41"/>
      <c r="WN3" s="41"/>
      <c r="WO3" s="41"/>
      <c r="WP3" s="41"/>
      <c r="WQ3" s="41"/>
      <c r="WR3" s="41"/>
      <c r="WS3" s="41"/>
      <c r="WT3" s="41"/>
      <c r="WU3" s="41"/>
      <c r="WV3" s="41"/>
      <c r="WW3" s="41"/>
      <c r="WX3" s="41"/>
      <c r="WY3" s="41"/>
      <c r="WZ3" s="41"/>
      <c r="XA3" s="41"/>
      <c r="XB3" s="41"/>
      <c r="XC3" s="41"/>
      <c r="XD3" s="41"/>
      <c r="XE3" s="41"/>
      <c r="XF3" s="41"/>
      <c r="XG3" s="41"/>
      <c r="XH3" s="41"/>
      <c r="XI3" s="41"/>
      <c r="XJ3" s="41"/>
      <c r="XK3" s="41"/>
      <c r="XL3" s="41"/>
      <c r="XM3" s="41"/>
      <c r="XN3" s="41"/>
      <c r="XO3" s="41"/>
      <c r="XP3" s="41"/>
      <c r="XQ3" s="41"/>
      <c r="XR3" s="41"/>
      <c r="XS3" s="41"/>
      <c r="XT3" s="41"/>
      <c r="XU3" s="41"/>
      <c r="XV3" s="41"/>
      <c r="XW3" s="41"/>
      <c r="XX3" s="41"/>
      <c r="XY3" s="41"/>
      <c r="XZ3" s="41"/>
      <c r="YA3" s="41"/>
      <c r="YB3" s="41"/>
      <c r="YC3" s="41"/>
      <c r="YD3" s="41"/>
      <c r="YE3" s="41"/>
      <c r="YF3" s="41"/>
      <c r="YG3" s="41"/>
      <c r="YH3" s="41"/>
      <c r="YI3" s="41"/>
      <c r="YJ3" s="41"/>
      <c r="YK3" s="41"/>
      <c r="YL3" s="41"/>
      <c r="YM3" s="41"/>
      <c r="YN3" s="41"/>
      <c r="YO3" s="41"/>
      <c r="YP3" s="41"/>
      <c r="YQ3" s="41"/>
      <c r="YR3" s="41"/>
      <c r="YS3" s="41"/>
      <c r="YT3" s="41"/>
      <c r="YU3" s="41"/>
      <c r="YV3" s="41"/>
      <c r="YW3" s="41"/>
      <c r="YX3" s="41"/>
      <c r="YY3" s="41"/>
      <c r="YZ3" s="41"/>
      <c r="ZA3" s="41"/>
      <c r="ZB3" s="41"/>
      <c r="ZC3" s="41"/>
      <c r="ZD3" s="41"/>
      <c r="ZE3" s="41"/>
      <c r="ZF3" s="41"/>
      <c r="ZG3" s="41"/>
      <c r="ZH3" s="41"/>
      <c r="ZI3" s="41"/>
      <c r="ZJ3" s="41"/>
      <c r="ZK3" s="41"/>
      <c r="ZL3" s="41"/>
      <c r="ZM3" s="41"/>
      <c r="ZN3" s="41"/>
      <c r="ZO3" s="41"/>
      <c r="ZP3" s="41"/>
      <c r="ZQ3" s="41"/>
      <c r="ZR3" s="41"/>
      <c r="ZS3" s="41"/>
      <c r="ZT3" s="41"/>
      <c r="ZU3" s="41"/>
      <c r="ZV3" s="41"/>
      <c r="ZW3" s="41"/>
      <c r="ZX3" s="41"/>
      <c r="ZY3" s="41"/>
      <c r="ZZ3" s="41"/>
      <c r="AAA3" s="41"/>
      <c r="AAB3" s="41"/>
      <c r="AAC3" s="41"/>
      <c r="AAD3" s="41"/>
      <c r="AAE3" s="41"/>
      <c r="AAF3" s="41"/>
      <c r="AAG3" s="41"/>
      <c r="AAH3" s="41"/>
      <c r="AAI3" s="41"/>
      <c r="AAJ3" s="41"/>
      <c r="AAK3" s="41"/>
      <c r="AAL3" s="41"/>
      <c r="AAM3" s="41"/>
      <c r="AAN3" s="41"/>
      <c r="AAO3" s="41"/>
      <c r="AAP3" s="41"/>
      <c r="AAQ3" s="41"/>
      <c r="AAR3" s="41"/>
      <c r="AAS3" s="41"/>
      <c r="AAT3" s="41"/>
      <c r="AAU3" s="41"/>
      <c r="AAV3" s="41"/>
      <c r="AAW3" s="41"/>
      <c r="AAX3" s="41"/>
      <c r="AAY3" s="41"/>
      <c r="AAZ3" s="41"/>
      <c r="ABA3" s="41"/>
      <c r="ABB3" s="41"/>
      <c r="ABC3" s="41"/>
      <c r="ABD3" s="41"/>
      <c r="ABE3" s="41"/>
      <c r="ABF3" s="41"/>
      <c r="ABG3" s="41"/>
      <c r="ABH3" s="41"/>
      <c r="ABI3" s="41"/>
      <c r="ABJ3" s="41"/>
      <c r="ABK3" s="41"/>
      <c r="ABL3" s="41"/>
      <c r="ABM3" s="41"/>
      <c r="ABN3" s="41"/>
      <c r="ABO3" s="41"/>
      <c r="ABP3" s="41"/>
      <c r="ABQ3" s="41"/>
      <c r="ABR3" s="41"/>
      <c r="ABS3" s="41"/>
      <c r="ABT3" s="41"/>
      <c r="ABU3" s="41"/>
      <c r="ABV3" s="41"/>
      <c r="ABW3" s="41"/>
      <c r="ABX3" s="41"/>
      <c r="ABY3" s="41"/>
      <c r="ABZ3" s="41"/>
      <c r="ACA3" s="41"/>
      <c r="ACB3" s="41"/>
      <c r="ACC3" s="41"/>
      <c r="ACD3" s="41"/>
      <c r="ACE3" s="41"/>
      <c r="ACF3" s="41"/>
      <c r="ACG3" s="41"/>
      <c r="ACH3" s="41"/>
      <c r="ACI3" s="41"/>
      <c r="ACJ3" s="41"/>
      <c r="ACK3" s="41"/>
      <c r="ACL3" s="41"/>
      <c r="ACM3" s="41"/>
      <c r="ACN3" s="41"/>
      <c r="ACO3" s="41"/>
      <c r="ACP3" s="41"/>
      <c r="ACQ3" s="41"/>
      <c r="ACR3" s="41"/>
      <c r="ACS3" s="41"/>
      <c r="ACT3" s="41"/>
      <c r="ACU3" s="41"/>
      <c r="ACV3" s="41"/>
      <c r="ACW3" s="41"/>
      <c r="ACX3" s="41"/>
      <c r="ACY3" s="41"/>
      <c r="ACZ3" s="41"/>
      <c r="ADA3" s="41"/>
      <c r="ADB3" s="41"/>
      <c r="ADC3" s="41"/>
      <c r="ADD3" s="41"/>
      <c r="ADE3" s="41"/>
      <c r="ADF3" s="41"/>
      <c r="ADG3" s="41"/>
      <c r="ADH3" s="41"/>
      <c r="ADI3" s="41"/>
      <c r="ADJ3" s="41"/>
      <c r="ADK3" s="41"/>
      <c r="ADL3" s="41"/>
      <c r="ADM3" s="41"/>
      <c r="ADN3" s="41"/>
      <c r="ADO3" s="41"/>
      <c r="ADP3" s="41"/>
      <c r="ADQ3" s="41"/>
      <c r="ADR3" s="41"/>
      <c r="ADS3" s="41"/>
      <c r="ADT3" s="41"/>
      <c r="ADU3" s="41"/>
      <c r="ADV3" s="41"/>
      <c r="ADW3" s="41"/>
      <c r="ADX3" s="41"/>
      <c r="ADY3" s="41"/>
      <c r="ADZ3" s="41"/>
      <c r="AEA3" s="41"/>
      <c r="AEB3" s="41"/>
      <c r="AEC3" s="41"/>
      <c r="AED3" s="41"/>
      <c r="AEE3" s="41"/>
      <c r="AEF3" s="41"/>
      <c r="AEG3" s="41"/>
      <c r="AEH3" s="41"/>
      <c r="AEI3" s="41"/>
      <c r="AEJ3" s="41"/>
      <c r="AEK3" s="41"/>
      <c r="AEL3" s="41"/>
      <c r="AEM3" s="41"/>
      <c r="AEN3" s="41"/>
      <c r="AEO3" s="41"/>
      <c r="AEP3" s="41"/>
      <c r="AEQ3" s="41"/>
      <c r="AER3" s="41"/>
      <c r="AES3" s="41"/>
      <c r="AET3" s="41"/>
      <c r="AEU3" s="41"/>
      <c r="AEV3" s="41"/>
      <c r="AEW3" s="41"/>
      <c r="AEX3" s="41"/>
      <c r="AEY3" s="41"/>
      <c r="AEZ3" s="41"/>
      <c r="AFA3" s="41"/>
      <c r="AFB3" s="41"/>
      <c r="AFC3" s="41"/>
      <c r="AFD3" s="41"/>
      <c r="AFE3" s="41"/>
      <c r="AFF3" s="41"/>
      <c r="AFG3" s="41"/>
      <c r="AFH3" s="41"/>
      <c r="AFI3" s="41"/>
      <c r="AFJ3" s="41"/>
      <c r="AFK3" s="41"/>
      <c r="AFL3" s="41"/>
      <c r="AFM3" s="41"/>
      <c r="AFN3" s="41"/>
      <c r="AFO3" s="41"/>
      <c r="AFP3" s="41"/>
      <c r="AFQ3" s="41"/>
      <c r="AFR3" s="41"/>
      <c r="AFS3" s="41"/>
      <c r="AFT3" s="41"/>
      <c r="AFU3" s="41"/>
      <c r="AFV3" s="41"/>
      <c r="AFW3" s="41"/>
      <c r="AFX3" s="41"/>
      <c r="AFY3" s="41"/>
      <c r="AFZ3" s="41"/>
      <c r="AGA3" s="41"/>
      <c r="AGB3" s="41"/>
      <c r="AGC3" s="41"/>
      <c r="AGD3" s="41"/>
      <c r="AGE3" s="41"/>
      <c r="AGF3" s="41"/>
      <c r="AGG3" s="41"/>
      <c r="AGH3" s="41"/>
      <c r="AGI3" s="41"/>
      <c r="AGJ3" s="41"/>
      <c r="AGK3" s="41"/>
      <c r="AGL3" s="41"/>
      <c r="AGM3" s="41"/>
      <c r="AGN3" s="41"/>
      <c r="AGO3" s="41"/>
      <c r="AGP3" s="41"/>
      <c r="AGQ3" s="41"/>
      <c r="AGR3" s="41"/>
      <c r="AGS3" s="41"/>
      <c r="AGT3" s="41"/>
      <c r="AGU3" s="41"/>
      <c r="AGV3" s="41"/>
      <c r="AGW3" s="41"/>
      <c r="AGX3" s="41"/>
      <c r="AGY3" s="41"/>
      <c r="AGZ3" s="41"/>
      <c r="AHA3" s="41"/>
      <c r="AHB3" s="41"/>
      <c r="AHC3" s="41"/>
      <c r="AHD3" s="41"/>
      <c r="AHE3" s="41"/>
      <c r="AHF3" s="41"/>
      <c r="AHG3" s="41"/>
      <c r="AHH3" s="41"/>
      <c r="AHI3" s="41"/>
      <c r="AHJ3" s="41"/>
      <c r="AHK3" s="41"/>
      <c r="AHL3" s="41"/>
      <c r="AHM3" s="41"/>
      <c r="AHN3" s="41"/>
      <c r="AHO3" s="41"/>
      <c r="AHP3" s="41"/>
      <c r="AHQ3" s="41"/>
      <c r="AHR3" s="41"/>
      <c r="AHS3" s="41"/>
      <c r="AHT3" s="41"/>
      <c r="AHU3" s="41"/>
      <c r="AHV3" s="41"/>
      <c r="AHW3" s="41"/>
      <c r="AHX3" s="41"/>
      <c r="AHY3" s="41"/>
      <c r="AHZ3" s="41"/>
      <c r="AIA3" s="41"/>
      <c r="AIB3" s="41"/>
      <c r="AIC3" s="41"/>
      <c r="AID3" s="41"/>
      <c r="AIE3" s="41"/>
      <c r="AIF3" s="41"/>
      <c r="AIG3" s="41"/>
      <c r="AIH3" s="41"/>
      <c r="AII3" s="41"/>
      <c r="AIJ3" s="41"/>
      <c r="AIK3" s="41"/>
      <c r="AIL3" s="41"/>
      <c r="AIM3" s="41"/>
      <c r="AIN3" s="41"/>
      <c r="AIO3" s="41"/>
      <c r="AIP3" s="41"/>
      <c r="AIQ3" s="41"/>
      <c r="AIR3" s="41"/>
      <c r="AIS3" s="41"/>
      <c r="AIT3" s="41"/>
      <c r="AIU3" s="41"/>
      <c r="AIV3" s="41"/>
      <c r="AIW3" s="41"/>
      <c r="AIX3" s="41"/>
      <c r="AIY3" s="41"/>
      <c r="AIZ3" s="41"/>
      <c r="AJA3" s="41"/>
      <c r="AJB3" s="41"/>
      <c r="AJC3" s="41"/>
      <c r="AJD3" s="41"/>
      <c r="AJE3" s="41"/>
      <c r="AJF3" s="41"/>
      <c r="AJG3" s="41"/>
      <c r="AJH3" s="41"/>
      <c r="AJI3" s="41"/>
      <c r="AJJ3" s="41"/>
      <c r="AJK3" s="41"/>
      <c r="AJL3" s="41"/>
      <c r="AJM3" s="41"/>
      <c r="AJN3" s="41"/>
      <c r="AJO3" s="41"/>
      <c r="AJP3" s="41"/>
      <c r="AJQ3" s="41"/>
      <c r="AJR3" s="41"/>
      <c r="AJS3" s="41"/>
      <c r="AJT3" s="41"/>
      <c r="AJU3" s="41"/>
      <c r="AJV3" s="41"/>
      <c r="AJW3" s="41"/>
      <c r="AJX3" s="41"/>
      <c r="AJY3" s="41"/>
      <c r="AJZ3" s="41"/>
      <c r="AKA3" s="41"/>
      <c r="AKB3" s="41"/>
      <c r="AKC3" s="41"/>
      <c r="AKD3" s="41"/>
      <c r="AKE3" s="41"/>
      <c r="AKF3" s="41"/>
      <c r="AKG3" s="41"/>
      <c r="AKH3" s="41"/>
      <c r="AKI3" s="41"/>
      <c r="AKJ3" s="41"/>
      <c r="AKK3" s="41"/>
      <c r="AKL3" s="41"/>
      <c r="AKM3" s="41"/>
      <c r="AKN3" s="41"/>
      <c r="AKO3" s="41"/>
      <c r="AKP3" s="41"/>
      <c r="AKQ3" s="41"/>
      <c r="AKR3" s="41"/>
      <c r="AKS3" s="41"/>
      <c r="AKT3" s="41"/>
      <c r="AKU3" s="41"/>
      <c r="AKV3" s="41"/>
      <c r="AKW3" s="41"/>
      <c r="AKX3" s="41"/>
      <c r="AKY3" s="41"/>
      <c r="AKZ3" s="41"/>
      <c r="ALA3" s="41"/>
      <c r="ALB3" s="41"/>
      <c r="ALC3" s="41"/>
      <c r="ALD3" s="41"/>
      <c r="ALE3" s="41"/>
      <c r="ALF3" s="41"/>
      <c r="ALG3" s="41"/>
      <c r="ALH3" s="41"/>
      <c r="ALI3" s="41"/>
      <c r="ALJ3" s="41"/>
      <c r="ALK3" s="41"/>
      <c r="ALL3" s="41"/>
      <c r="ALM3" s="41"/>
      <c r="ALN3" s="41"/>
      <c r="ALO3" s="41"/>
      <c r="ALP3" s="41"/>
      <c r="ALQ3" s="41"/>
      <c r="ALR3" s="41"/>
      <c r="ALS3" s="41"/>
      <c r="ALT3" s="41"/>
      <c r="ALU3" s="41"/>
      <c r="ALV3" s="41"/>
      <c r="ALW3" s="41"/>
      <c r="ALX3" s="41"/>
      <c r="ALY3" s="41"/>
      <c r="ALZ3" s="41"/>
      <c r="AMA3" s="41"/>
      <c r="AMB3" s="41"/>
      <c r="AMC3" s="41"/>
      <c r="AMD3" s="41"/>
      <c r="AME3" s="41"/>
      <c r="AMF3" s="41"/>
      <c r="AMG3" s="41"/>
      <c r="AMH3" s="41"/>
      <c r="AMI3" s="41"/>
      <c r="AMJ3" s="41"/>
      <c r="AMK3" s="41"/>
      <c r="AML3" s="41"/>
      <c r="AMM3" s="41"/>
      <c r="AMN3" s="41"/>
      <c r="AMO3" s="41"/>
      <c r="AMP3" s="41"/>
      <c r="AMQ3" s="41"/>
      <c r="AMR3" s="41"/>
      <c r="AMS3" s="41"/>
      <c r="AMT3" s="41"/>
      <c r="AMU3" s="41"/>
      <c r="AMV3" s="41"/>
      <c r="AMW3" s="41"/>
      <c r="AMX3" s="41"/>
      <c r="AMY3" s="41"/>
      <c r="AMZ3" s="41"/>
      <c r="ANA3" s="41"/>
      <c r="ANB3" s="41"/>
      <c r="ANC3" s="41"/>
      <c r="AND3" s="41"/>
      <c r="ANE3" s="41"/>
      <c r="ANF3" s="41"/>
      <c r="ANG3" s="41"/>
      <c r="ANH3" s="41"/>
      <c r="ANI3" s="41"/>
      <c r="ANJ3" s="41"/>
      <c r="ANK3" s="41"/>
      <c r="ANL3" s="41"/>
      <c r="ANM3" s="41"/>
      <c r="ANN3" s="41"/>
      <c r="ANO3" s="41"/>
      <c r="ANP3" s="41"/>
      <c r="ANQ3" s="41"/>
      <c r="ANR3" s="41"/>
      <c r="ANS3" s="41"/>
      <c r="ANT3" s="41"/>
      <c r="ANU3" s="41"/>
      <c r="ANV3" s="41"/>
      <c r="ANW3" s="41"/>
      <c r="ANX3" s="41"/>
      <c r="ANY3" s="41"/>
      <c r="ANZ3" s="41"/>
      <c r="AOA3" s="41"/>
      <c r="AOB3" s="41"/>
      <c r="AOC3" s="41"/>
      <c r="AOD3" s="41"/>
      <c r="AOE3" s="41"/>
      <c r="AOF3" s="41"/>
      <c r="AOG3" s="41"/>
      <c r="AOH3" s="41"/>
      <c r="AOI3" s="41"/>
      <c r="AOJ3" s="41"/>
      <c r="AOK3" s="41"/>
      <c r="AOL3" s="41"/>
      <c r="AOM3" s="41"/>
      <c r="AON3" s="41"/>
      <c r="AOO3" s="41"/>
      <c r="AOP3" s="41"/>
      <c r="AOQ3" s="41"/>
      <c r="AOR3" s="41"/>
      <c r="AOS3" s="41"/>
      <c r="AOT3" s="41"/>
      <c r="AOU3" s="41"/>
      <c r="AOV3" s="41"/>
      <c r="AOW3" s="41"/>
      <c r="AOX3" s="41"/>
      <c r="AOY3" s="41"/>
      <c r="AOZ3" s="41"/>
      <c r="APA3" s="41"/>
      <c r="APB3" s="41"/>
      <c r="APC3" s="41"/>
      <c r="APD3" s="41"/>
      <c r="APE3" s="41"/>
      <c r="APF3" s="41"/>
      <c r="APG3" s="41"/>
      <c r="APH3" s="41"/>
      <c r="API3" s="41"/>
      <c r="APJ3" s="41"/>
      <c r="APK3" s="41"/>
      <c r="APL3" s="41"/>
      <c r="APM3" s="41"/>
      <c r="APN3" s="41"/>
      <c r="APO3" s="41"/>
      <c r="APP3" s="41"/>
      <c r="APQ3" s="41"/>
      <c r="APR3" s="41"/>
      <c r="APS3" s="41"/>
      <c r="APT3" s="41"/>
      <c r="APU3" s="41"/>
      <c r="APV3" s="41"/>
      <c r="APW3" s="41"/>
      <c r="APX3" s="41"/>
      <c r="APY3" s="41"/>
      <c r="APZ3" s="41"/>
      <c r="AQA3" s="41"/>
      <c r="AQB3" s="41"/>
      <c r="AQC3" s="41"/>
      <c r="AQD3" s="41"/>
      <c r="AQE3" s="41"/>
      <c r="AQF3" s="41"/>
      <c r="AQG3" s="41"/>
      <c r="AQH3" s="41"/>
      <c r="AQI3" s="41"/>
      <c r="AQJ3" s="41"/>
      <c r="AQK3" s="41"/>
      <c r="AQL3" s="41"/>
      <c r="AQM3" s="41"/>
      <c r="AQN3" s="41"/>
      <c r="AQO3" s="41"/>
      <c r="AQP3" s="41"/>
      <c r="AQQ3" s="41"/>
      <c r="AQR3" s="41"/>
      <c r="AQS3" s="41"/>
      <c r="AQT3" s="41"/>
      <c r="AQU3" s="41"/>
      <c r="AQV3" s="41"/>
      <c r="AQW3" s="41"/>
      <c r="AQX3" s="41"/>
      <c r="AQY3" s="41"/>
      <c r="AQZ3" s="41"/>
      <c r="ARA3" s="41"/>
      <c r="ARB3" s="41"/>
      <c r="ARC3" s="41"/>
      <c r="ARD3" s="41"/>
      <c r="ARE3" s="41"/>
      <c r="ARF3" s="41"/>
      <c r="ARG3" s="41"/>
      <c r="ARH3" s="41"/>
      <c r="ARI3" s="41"/>
      <c r="ARJ3" s="41"/>
      <c r="ARK3" s="41"/>
      <c r="ARL3" s="41"/>
      <c r="ARM3" s="41"/>
      <c r="ARN3" s="41"/>
      <c r="ARO3" s="41"/>
      <c r="ARP3" s="41"/>
      <c r="ARQ3" s="41"/>
      <c r="ARR3" s="41"/>
      <c r="ARS3" s="41"/>
      <c r="ART3" s="41"/>
      <c r="ARU3" s="41"/>
      <c r="ARV3" s="41"/>
      <c r="ARW3" s="41"/>
      <c r="ARX3" s="41"/>
      <c r="ARY3" s="41"/>
      <c r="ARZ3" s="41"/>
      <c r="ASA3" s="41"/>
      <c r="ASB3" s="41"/>
      <c r="ASC3" s="41"/>
      <c r="ASD3" s="41"/>
      <c r="ASE3" s="41"/>
      <c r="ASF3" s="41"/>
      <c r="ASG3" s="41"/>
      <c r="ASH3" s="41"/>
      <c r="ASI3" s="41"/>
      <c r="ASJ3" s="41"/>
      <c r="ASK3" s="41"/>
      <c r="ASL3" s="41"/>
      <c r="ASM3" s="41"/>
      <c r="ASN3" s="41"/>
      <c r="ASO3" s="41"/>
      <c r="ASP3" s="41"/>
      <c r="ASQ3" s="41"/>
      <c r="ASR3" s="41"/>
      <c r="ASS3" s="41"/>
      <c r="AST3" s="41"/>
      <c r="ASU3" s="41"/>
      <c r="ASV3" s="41"/>
      <c r="ASW3" s="41"/>
      <c r="ASX3" s="41"/>
      <c r="ASY3" s="41"/>
      <c r="ASZ3" s="41"/>
      <c r="ATA3" s="41"/>
      <c r="ATB3" s="41"/>
      <c r="ATC3" s="41"/>
      <c r="ATD3" s="41"/>
      <c r="ATE3" s="41"/>
      <c r="ATF3" s="41"/>
      <c r="ATG3" s="41"/>
      <c r="ATH3" s="41"/>
      <c r="ATI3" s="41"/>
      <c r="ATJ3" s="41"/>
      <c r="ATK3" s="41"/>
      <c r="ATL3" s="41"/>
      <c r="ATM3" s="41"/>
      <c r="ATN3" s="41"/>
      <c r="ATO3" s="41"/>
      <c r="ATP3" s="41"/>
      <c r="ATQ3" s="41"/>
      <c r="ATR3" s="41"/>
      <c r="ATS3" s="41"/>
      <c r="ATT3" s="41"/>
      <c r="ATU3" s="41"/>
      <c r="ATV3" s="41"/>
      <c r="ATW3" s="41"/>
      <c r="ATX3" s="41"/>
      <c r="ATY3" s="41"/>
      <c r="ATZ3" s="41"/>
      <c r="AUA3" s="41"/>
      <c r="AUB3" s="41"/>
      <c r="AUC3" s="41"/>
      <c r="AUD3" s="41"/>
      <c r="AUE3" s="41"/>
      <c r="AUF3" s="41"/>
      <c r="AUG3" s="41"/>
      <c r="AUH3" s="41"/>
      <c r="AUI3" s="41"/>
      <c r="AUJ3" s="41"/>
      <c r="AUK3" s="41"/>
      <c r="AUL3" s="41"/>
      <c r="AUM3" s="41"/>
      <c r="AUN3" s="41"/>
      <c r="AUO3" s="41"/>
      <c r="AUP3" s="41"/>
      <c r="AUQ3" s="41"/>
      <c r="AUR3" s="41"/>
      <c r="AUS3" s="41"/>
      <c r="AUT3" s="41"/>
      <c r="AUU3" s="41"/>
      <c r="AUV3" s="41"/>
      <c r="AUW3" s="41"/>
      <c r="AUX3" s="41"/>
      <c r="AUY3" s="41"/>
      <c r="AUZ3" s="41"/>
      <c r="AVA3" s="41"/>
      <c r="AVB3" s="41"/>
      <c r="AVC3" s="41"/>
      <c r="AVD3" s="41"/>
      <c r="AVE3" s="41"/>
      <c r="AVF3" s="41"/>
      <c r="AVG3" s="41"/>
      <c r="AVH3" s="41"/>
      <c r="AVI3" s="41"/>
      <c r="AVJ3" s="41"/>
      <c r="AVK3" s="41"/>
      <c r="AVL3" s="41"/>
      <c r="AVM3" s="41"/>
      <c r="AVN3" s="41"/>
      <c r="AVO3" s="41"/>
      <c r="AVP3" s="41"/>
      <c r="AVQ3" s="41"/>
      <c r="AVR3" s="41"/>
      <c r="AVS3" s="41"/>
      <c r="AVT3" s="41"/>
      <c r="AVU3" s="41"/>
      <c r="AVV3" s="41"/>
      <c r="AVW3" s="41"/>
      <c r="AVX3" s="41"/>
      <c r="AVY3" s="41"/>
      <c r="AVZ3" s="41"/>
      <c r="AWA3" s="41"/>
      <c r="AWB3" s="41"/>
      <c r="AWC3" s="41"/>
      <c r="AWD3" s="41"/>
      <c r="AWE3" s="41"/>
      <c r="AWF3" s="41"/>
      <c r="AWG3" s="41"/>
      <c r="AWH3" s="41"/>
      <c r="AWI3" s="41"/>
      <c r="AWJ3" s="41"/>
      <c r="AWK3" s="41"/>
      <c r="AWL3" s="41"/>
      <c r="AWM3" s="41"/>
      <c r="AWN3" s="41"/>
      <c r="AWO3" s="41"/>
      <c r="AWP3" s="41"/>
      <c r="AWQ3" s="41"/>
      <c r="AWR3" s="41"/>
      <c r="AWS3" s="41"/>
      <c r="AWT3" s="41"/>
      <c r="AWU3" s="41"/>
      <c r="AWV3" s="41"/>
      <c r="AWW3" s="41"/>
      <c r="AWX3" s="41"/>
      <c r="AWY3" s="41"/>
      <c r="AWZ3" s="41"/>
      <c r="AXA3" s="41"/>
      <c r="AXB3" s="41"/>
      <c r="AXC3" s="41"/>
      <c r="AXD3" s="41"/>
      <c r="AXE3" s="41"/>
      <c r="AXF3" s="41"/>
      <c r="AXG3" s="41"/>
      <c r="AXH3" s="41"/>
      <c r="AXI3" s="41"/>
      <c r="AXJ3" s="41"/>
      <c r="AXK3" s="41"/>
      <c r="AXL3" s="41"/>
      <c r="AXM3" s="41"/>
      <c r="AXN3" s="41"/>
      <c r="AXO3" s="41"/>
      <c r="AXP3" s="41"/>
      <c r="AXQ3" s="41"/>
      <c r="AXR3" s="41"/>
      <c r="AXS3" s="41"/>
      <c r="AXT3" s="41"/>
      <c r="AXU3" s="41"/>
      <c r="AXV3" s="41"/>
      <c r="AXW3" s="41"/>
      <c r="AXX3" s="41"/>
      <c r="AXY3" s="41"/>
      <c r="AXZ3" s="41"/>
      <c r="AYA3" s="41"/>
      <c r="AYB3" s="41"/>
      <c r="AYC3" s="41"/>
      <c r="AYD3" s="41"/>
      <c r="AYE3" s="41"/>
      <c r="AYF3" s="41"/>
      <c r="AYG3" s="41"/>
      <c r="AYH3" s="41"/>
      <c r="AYI3" s="41"/>
      <c r="AYJ3" s="41"/>
      <c r="AYK3" s="41"/>
      <c r="AYL3" s="41"/>
      <c r="AYM3" s="41"/>
      <c r="AYN3" s="41"/>
      <c r="AYO3" s="41"/>
      <c r="AYP3" s="41"/>
      <c r="AYQ3" s="41"/>
      <c r="AYR3" s="41"/>
      <c r="AYS3" s="41"/>
      <c r="AYT3" s="41"/>
      <c r="AYU3" s="41"/>
      <c r="AYV3" s="41"/>
      <c r="AYW3" s="41"/>
      <c r="AYX3" s="41"/>
      <c r="AYY3" s="41"/>
      <c r="AYZ3" s="41"/>
      <c r="AZA3" s="41"/>
      <c r="AZB3" s="41"/>
      <c r="AZC3" s="41"/>
      <c r="AZD3" s="41"/>
      <c r="AZE3" s="41"/>
      <c r="AZF3" s="41"/>
      <c r="AZG3" s="41"/>
      <c r="AZH3" s="41"/>
      <c r="AZI3" s="41"/>
      <c r="AZJ3" s="41"/>
      <c r="AZK3" s="41"/>
      <c r="AZL3" s="41"/>
      <c r="AZM3" s="41"/>
      <c r="AZN3" s="41"/>
      <c r="AZO3" s="41"/>
      <c r="AZP3" s="41"/>
      <c r="AZQ3" s="41"/>
      <c r="AZR3" s="41"/>
      <c r="AZS3" s="41"/>
      <c r="AZT3" s="41"/>
      <c r="AZU3" s="41"/>
      <c r="AZV3" s="41"/>
      <c r="AZW3" s="41"/>
      <c r="AZX3" s="41"/>
      <c r="AZY3" s="41"/>
      <c r="AZZ3" s="41"/>
      <c r="BAA3" s="41"/>
      <c r="BAB3" s="41"/>
      <c r="BAC3" s="41"/>
      <c r="BAD3" s="41"/>
      <c r="BAE3" s="41"/>
      <c r="BAF3" s="41"/>
      <c r="BAG3" s="41"/>
      <c r="BAH3" s="41"/>
      <c r="BAI3" s="41"/>
      <c r="BAJ3" s="41"/>
      <c r="BAK3" s="41"/>
      <c r="BAL3" s="41"/>
      <c r="BAM3" s="41"/>
      <c r="BAN3" s="41"/>
      <c r="BAO3" s="41"/>
      <c r="BAP3" s="41"/>
      <c r="BAQ3" s="41"/>
      <c r="BAR3" s="41"/>
      <c r="BAS3" s="41"/>
      <c r="BAT3" s="41"/>
      <c r="BAU3" s="41"/>
      <c r="BAV3" s="41"/>
      <c r="BAW3" s="41"/>
      <c r="BAX3" s="41"/>
      <c r="BAY3" s="41"/>
      <c r="BAZ3" s="41"/>
      <c r="BBA3" s="41"/>
      <c r="BBB3" s="41"/>
      <c r="BBC3" s="41"/>
      <c r="BBD3" s="41"/>
      <c r="BBE3" s="41"/>
      <c r="BBF3" s="41"/>
      <c r="BBG3" s="41"/>
      <c r="BBH3" s="41"/>
      <c r="BBI3" s="41"/>
      <c r="BBJ3" s="41"/>
      <c r="BBK3" s="41"/>
      <c r="BBL3" s="41"/>
      <c r="BBM3" s="41"/>
      <c r="BBN3" s="41"/>
      <c r="BBO3" s="41"/>
      <c r="BBP3" s="41"/>
      <c r="BBQ3" s="41"/>
      <c r="BBR3" s="41"/>
      <c r="BBS3" s="41"/>
      <c r="BBT3" s="41"/>
      <c r="BBU3" s="41"/>
      <c r="BBV3" s="41"/>
      <c r="BBW3" s="41"/>
      <c r="BBX3" s="41"/>
      <c r="BBY3" s="41"/>
      <c r="BBZ3" s="41"/>
      <c r="BCA3" s="41"/>
      <c r="BCB3" s="41"/>
      <c r="BCC3" s="41"/>
      <c r="BCD3" s="41"/>
      <c r="BCE3" s="41"/>
      <c r="BCF3" s="41"/>
      <c r="BCG3" s="41"/>
      <c r="BCH3" s="41"/>
      <c r="BCI3" s="41"/>
      <c r="BCJ3" s="41"/>
      <c r="BCK3" s="41"/>
      <c r="BCL3" s="41"/>
      <c r="BCM3" s="41"/>
      <c r="BCN3" s="41"/>
      <c r="BCO3" s="41"/>
      <c r="BCP3" s="41"/>
      <c r="BCQ3" s="41"/>
      <c r="BCR3" s="41"/>
      <c r="BCS3" s="41"/>
      <c r="BCT3" s="41"/>
      <c r="BCU3" s="41"/>
      <c r="BCV3" s="41"/>
      <c r="BCW3" s="41"/>
      <c r="BCX3" s="41"/>
      <c r="BCY3" s="41"/>
      <c r="BCZ3" s="41"/>
      <c r="BDA3" s="41"/>
      <c r="BDB3" s="41"/>
      <c r="BDC3" s="41"/>
      <c r="BDD3" s="41"/>
      <c r="BDE3" s="41"/>
      <c r="BDF3" s="41"/>
      <c r="BDG3" s="41"/>
      <c r="BDH3" s="41"/>
      <c r="BDI3" s="41"/>
      <c r="BDJ3" s="41"/>
      <c r="BDK3" s="41"/>
      <c r="BDL3" s="41"/>
      <c r="BDM3" s="41"/>
      <c r="BDN3" s="41"/>
      <c r="BDO3" s="41"/>
      <c r="BDP3" s="41"/>
      <c r="BDQ3" s="41"/>
      <c r="BDR3" s="41"/>
      <c r="BDS3" s="41"/>
      <c r="BDT3" s="41"/>
      <c r="BDU3" s="41"/>
      <c r="BDV3" s="41"/>
      <c r="BDW3" s="41"/>
      <c r="BDX3" s="41"/>
      <c r="BDY3" s="41"/>
      <c r="BDZ3" s="41"/>
      <c r="BEA3" s="41"/>
      <c r="BEB3" s="41"/>
      <c r="BEC3" s="41"/>
      <c r="BED3" s="41"/>
      <c r="BEE3" s="41"/>
      <c r="BEF3" s="41"/>
      <c r="BEG3" s="41"/>
      <c r="BEH3" s="41"/>
      <c r="BEI3" s="41"/>
      <c r="BEJ3" s="41"/>
      <c r="BEK3" s="41"/>
      <c r="BEL3" s="41"/>
      <c r="BEM3" s="41"/>
      <c r="BEN3" s="41"/>
      <c r="BEO3" s="41"/>
      <c r="BEP3" s="41"/>
      <c r="BEQ3" s="41"/>
      <c r="BER3" s="41"/>
      <c r="BES3" s="41"/>
      <c r="BET3" s="41"/>
      <c r="BEU3" s="41"/>
      <c r="BEV3" s="41"/>
      <c r="BEW3" s="41"/>
      <c r="BEX3" s="41"/>
      <c r="BEY3" s="41"/>
      <c r="BEZ3" s="41"/>
      <c r="BFA3" s="41"/>
      <c r="BFB3" s="41"/>
      <c r="BFC3" s="41"/>
      <c r="BFD3" s="41"/>
      <c r="BFE3" s="41"/>
      <c r="BFF3" s="41"/>
      <c r="BFG3" s="41"/>
      <c r="BFH3" s="41"/>
      <c r="BFI3" s="41"/>
      <c r="BFJ3" s="41"/>
      <c r="BFK3" s="41"/>
      <c r="BFL3" s="41"/>
      <c r="BFM3" s="41"/>
      <c r="BFN3" s="41"/>
      <c r="BFO3" s="41"/>
      <c r="BFP3" s="41"/>
      <c r="BFQ3" s="41"/>
      <c r="BFR3" s="41"/>
      <c r="BFS3" s="41"/>
      <c r="BFT3" s="41"/>
      <c r="BFU3" s="41"/>
      <c r="BFV3" s="41"/>
      <c r="BFW3" s="41"/>
      <c r="BFX3" s="41"/>
      <c r="BFY3" s="41"/>
      <c r="BFZ3" s="41"/>
      <c r="BGA3" s="41"/>
      <c r="BGB3" s="41"/>
      <c r="BGC3" s="41"/>
      <c r="BGD3" s="41"/>
      <c r="BGE3" s="41"/>
      <c r="BGF3" s="41"/>
      <c r="BGG3" s="41"/>
      <c r="BGH3" s="41"/>
      <c r="BGI3" s="41"/>
      <c r="BGJ3" s="41"/>
      <c r="BGK3" s="41"/>
      <c r="BGL3" s="41"/>
      <c r="BGM3" s="41"/>
      <c r="BGN3" s="41"/>
      <c r="BGO3" s="41"/>
      <c r="BGP3" s="41"/>
      <c r="BGQ3" s="41"/>
      <c r="BGR3" s="41"/>
      <c r="BGS3" s="41"/>
      <c r="BGT3" s="41"/>
      <c r="BGU3" s="41"/>
      <c r="BGV3" s="41"/>
      <c r="BGW3" s="41"/>
      <c r="BGX3" s="41"/>
      <c r="BGY3" s="41"/>
      <c r="BGZ3" s="41"/>
      <c r="BHA3" s="41"/>
      <c r="BHB3" s="41"/>
      <c r="BHC3" s="41"/>
      <c r="BHD3" s="41"/>
      <c r="BHE3" s="41"/>
      <c r="BHF3" s="41"/>
      <c r="BHG3" s="41"/>
      <c r="BHH3" s="41"/>
      <c r="BHI3" s="41"/>
      <c r="BHJ3" s="41"/>
      <c r="BHK3" s="41"/>
      <c r="BHL3" s="41"/>
      <c r="BHM3" s="41"/>
      <c r="BHN3" s="41"/>
      <c r="BHO3" s="41"/>
      <c r="BHP3" s="41"/>
      <c r="BHQ3" s="41"/>
      <c r="BHR3" s="41"/>
      <c r="BHS3" s="41"/>
      <c r="BHT3" s="41"/>
      <c r="BHU3" s="41"/>
      <c r="BHV3" s="41"/>
      <c r="BHW3" s="41"/>
      <c r="BHX3" s="41"/>
      <c r="BHY3" s="41"/>
      <c r="BHZ3" s="41"/>
      <c r="BIA3" s="41"/>
      <c r="BIB3" s="41"/>
      <c r="BIC3" s="41"/>
      <c r="BID3" s="41"/>
      <c r="BIE3" s="41"/>
      <c r="BIF3" s="41"/>
      <c r="BIG3" s="41"/>
      <c r="BIH3" s="41"/>
      <c r="BII3" s="41"/>
      <c r="BIJ3" s="41"/>
      <c r="BIK3" s="41"/>
      <c r="BIL3" s="41"/>
      <c r="BIM3" s="41"/>
      <c r="BIN3" s="41"/>
      <c r="BIO3" s="41"/>
      <c r="BIP3" s="41"/>
      <c r="BIQ3" s="41"/>
      <c r="BIR3" s="41"/>
      <c r="BIS3" s="41"/>
      <c r="BIT3" s="41"/>
      <c r="BIU3" s="41"/>
      <c r="BIV3" s="41"/>
      <c r="BIW3" s="41"/>
      <c r="BIX3" s="41"/>
      <c r="BIY3" s="41"/>
      <c r="BIZ3" s="41"/>
      <c r="BJA3" s="41"/>
      <c r="BJB3" s="41"/>
      <c r="BJC3" s="41"/>
      <c r="BJD3" s="41"/>
      <c r="BJE3" s="41"/>
      <c r="BJF3" s="41"/>
      <c r="BJG3" s="41"/>
      <c r="BJH3" s="41"/>
      <c r="BJI3" s="41"/>
      <c r="BJJ3" s="41"/>
      <c r="BJK3" s="41"/>
      <c r="BJL3" s="41"/>
      <c r="BJM3" s="41"/>
      <c r="BJN3" s="41"/>
      <c r="BJO3" s="41"/>
      <c r="BJP3" s="41"/>
      <c r="BJQ3" s="41"/>
      <c r="BJR3" s="41"/>
      <c r="BJS3" s="41"/>
      <c r="BJT3" s="41"/>
      <c r="BJU3" s="41"/>
      <c r="BJV3" s="41"/>
      <c r="BJW3" s="41"/>
      <c r="BJX3" s="41"/>
      <c r="BJY3" s="41"/>
      <c r="BJZ3" s="41"/>
      <c r="BKA3" s="41"/>
      <c r="BKB3" s="41"/>
      <c r="BKC3" s="41"/>
      <c r="BKD3" s="41"/>
      <c r="BKE3" s="41"/>
      <c r="BKF3" s="41"/>
      <c r="BKG3" s="41"/>
      <c r="BKH3" s="41"/>
      <c r="BKI3" s="41"/>
      <c r="BKJ3" s="41"/>
      <c r="BKK3" s="41"/>
      <c r="BKL3" s="41"/>
      <c r="BKM3" s="41"/>
      <c r="BKN3" s="41"/>
      <c r="BKO3" s="41"/>
      <c r="BKP3" s="41"/>
      <c r="BKQ3" s="41"/>
      <c r="BKR3" s="41"/>
      <c r="BKS3" s="41"/>
      <c r="BKT3" s="41"/>
      <c r="BKU3" s="41"/>
      <c r="BKV3" s="41"/>
      <c r="BKW3" s="41"/>
      <c r="BKX3" s="41"/>
      <c r="BKY3" s="41"/>
      <c r="BKZ3" s="41"/>
      <c r="BLA3" s="41"/>
      <c r="BLB3" s="41"/>
      <c r="BLC3" s="41"/>
      <c r="BLD3" s="41"/>
      <c r="BLE3" s="41"/>
      <c r="BLF3" s="41"/>
      <c r="BLG3" s="41"/>
      <c r="BLH3" s="41"/>
      <c r="BLI3" s="41"/>
      <c r="BLJ3" s="41"/>
      <c r="BLK3" s="41"/>
      <c r="BLL3" s="41"/>
      <c r="BLM3" s="41"/>
      <c r="BLN3" s="41"/>
      <c r="BLO3" s="41"/>
      <c r="BLP3" s="41"/>
      <c r="BLQ3" s="41"/>
      <c r="BLR3" s="41"/>
      <c r="BLS3" s="41"/>
      <c r="BLT3" s="41"/>
      <c r="BLU3" s="41"/>
      <c r="BLV3" s="41"/>
      <c r="BLW3" s="41"/>
      <c r="BLX3" s="41"/>
      <c r="BLY3" s="41"/>
      <c r="BLZ3" s="41"/>
      <c r="BMA3" s="41"/>
      <c r="BMB3" s="41"/>
      <c r="BMC3" s="41"/>
      <c r="BMD3" s="41"/>
      <c r="BME3" s="41"/>
      <c r="BMF3" s="41"/>
      <c r="BMG3" s="41"/>
      <c r="BMH3" s="41"/>
      <c r="BMI3" s="41"/>
      <c r="BMJ3" s="41"/>
      <c r="BMK3" s="41"/>
      <c r="BML3" s="41"/>
      <c r="BMM3" s="41"/>
      <c r="BMN3" s="41"/>
      <c r="BMO3" s="41"/>
      <c r="BMP3" s="41"/>
      <c r="BMQ3" s="41"/>
      <c r="BMR3" s="41"/>
      <c r="BMS3" s="41"/>
      <c r="BMT3" s="41"/>
      <c r="BMU3" s="41"/>
      <c r="BMV3" s="41"/>
      <c r="BMW3" s="41"/>
      <c r="BMX3" s="41"/>
      <c r="BMY3" s="41"/>
      <c r="BMZ3" s="41"/>
      <c r="BNA3" s="41"/>
      <c r="BNB3" s="41"/>
      <c r="BNC3" s="41"/>
      <c r="BND3" s="41"/>
      <c r="BNE3" s="41"/>
      <c r="BNF3" s="41"/>
      <c r="BNG3" s="41"/>
      <c r="BNH3" s="41"/>
      <c r="BNI3" s="41"/>
      <c r="BNJ3" s="41"/>
      <c r="BNK3" s="41"/>
      <c r="BNL3" s="41"/>
      <c r="BNM3" s="41"/>
      <c r="BNN3" s="41"/>
      <c r="BNO3" s="41"/>
      <c r="BNP3" s="41"/>
      <c r="BNQ3" s="41"/>
      <c r="BNR3" s="41"/>
      <c r="BNS3" s="41"/>
      <c r="BNT3" s="41"/>
      <c r="BNU3" s="41"/>
      <c r="BNV3" s="41"/>
      <c r="BNW3" s="41"/>
      <c r="BNX3" s="41"/>
      <c r="BNY3" s="41"/>
      <c r="BNZ3" s="41"/>
      <c r="BOA3" s="41"/>
      <c r="BOB3" s="41"/>
      <c r="BOC3" s="41"/>
      <c r="BOD3" s="41"/>
      <c r="BOE3" s="41"/>
      <c r="BOF3" s="41"/>
      <c r="BOG3" s="41"/>
      <c r="BOH3" s="41"/>
      <c r="BOI3" s="41"/>
      <c r="BOJ3" s="41"/>
      <c r="BOK3" s="41"/>
      <c r="BOL3" s="41"/>
      <c r="BOM3" s="41"/>
      <c r="BON3" s="41"/>
      <c r="BOO3" s="41"/>
      <c r="BOP3" s="41"/>
      <c r="BOQ3" s="41"/>
      <c r="BOR3" s="41"/>
      <c r="BOS3" s="41"/>
      <c r="BOT3" s="41"/>
      <c r="BOU3" s="41"/>
      <c r="BOV3" s="41"/>
      <c r="BOW3" s="41"/>
      <c r="BOX3" s="41"/>
      <c r="BOY3" s="41"/>
      <c r="BOZ3" s="41"/>
      <c r="BPA3" s="41"/>
      <c r="BPB3" s="41"/>
      <c r="BPC3" s="41"/>
      <c r="BPD3" s="41"/>
      <c r="BPE3" s="41"/>
      <c r="BPF3" s="41"/>
      <c r="BPG3" s="41"/>
      <c r="BPH3" s="41"/>
      <c r="BPI3" s="41"/>
      <c r="BPJ3" s="41"/>
      <c r="BPK3" s="41"/>
      <c r="BPL3" s="41"/>
      <c r="BPM3" s="41"/>
      <c r="BPN3" s="41"/>
      <c r="BPO3" s="41"/>
      <c r="BPP3" s="41"/>
      <c r="BPQ3" s="41"/>
      <c r="BPR3" s="41"/>
      <c r="BPS3" s="41"/>
      <c r="BPT3" s="41"/>
      <c r="BPU3" s="41"/>
      <c r="BPV3" s="41"/>
      <c r="BPW3" s="41"/>
      <c r="BPX3" s="41"/>
      <c r="BPY3" s="41"/>
      <c r="BPZ3" s="41"/>
      <c r="BQA3" s="41"/>
      <c r="BQB3" s="41"/>
      <c r="BQC3" s="41"/>
      <c r="BQD3" s="41"/>
      <c r="BQE3" s="41"/>
      <c r="BQF3" s="41"/>
      <c r="BQG3" s="41"/>
      <c r="BQH3" s="41"/>
      <c r="BQI3" s="41"/>
      <c r="BQJ3" s="41"/>
      <c r="BQK3" s="41"/>
      <c r="BQL3" s="41"/>
      <c r="BQM3" s="41"/>
      <c r="BQN3" s="41"/>
      <c r="BQO3" s="41"/>
      <c r="BQP3" s="41"/>
      <c r="BQQ3" s="41"/>
      <c r="BQR3" s="41"/>
      <c r="BQS3" s="41"/>
      <c r="BQT3" s="41"/>
      <c r="BQU3" s="41"/>
      <c r="BQV3" s="41"/>
      <c r="BQW3" s="41"/>
      <c r="BQX3" s="41"/>
      <c r="BQY3" s="41"/>
      <c r="BQZ3" s="41"/>
      <c r="BRA3" s="41"/>
      <c r="BRB3" s="41"/>
      <c r="BRC3" s="41"/>
      <c r="BRD3" s="41"/>
      <c r="BRE3" s="41"/>
      <c r="BRF3" s="41"/>
      <c r="BRG3" s="41"/>
      <c r="BRH3" s="41"/>
      <c r="BRI3" s="41"/>
      <c r="BRJ3" s="41"/>
      <c r="BRK3" s="41"/>
      <c r="BRL3" s="41"/>
      <c r="BRM3" s="41"/>
      <c r="BRN3" s="41"/>
      <c r="BRO3" s="41"/>
      <c r="BRP3" s="41"/>
      <c r="BRQ3" s="41"/>
      <c r="BRR3" s="41"/>
      <c r="BRS3" s="41"/>
      <c r="BRT3" s="41"/>
      <c r="BRU3" s="41"/>
      <c r="BRV3" s="41"/>
      <c r="BRW3" s="41"/>
      <c r="BRX3" s="41"/>
      <c r="BRY3" s="41"/>
      <c r="BRZ3" s="41"/>
      <c r="BSA3" s="41"/>
      <c r="BSB3" s="41"/>
      <c r="BSC3" s="41"/>
      <c r="BSD3" s="41"/>
      <c r="BSE3" s="41"/>
      <c r="BSF3" s="41"/>
      <c r="BSG3" s="41"/>
      <c r="BSH3" s="41"/>
      <c r="BSI3" s="41"/>
      <c r="BSJ3" s="41"/>
      <c r="BSK3" s="41"/>
      <c r="BSL3" s="41"/>
      <c r="BSM3" s="41"/>
      <c r="BSN3" s="41"/>
      <c r="BSO3" s="41"/>
      <c r="BSP3" s="41"/>
      <c r="BSQ3" s="41"/>
      <c r="BSR3" s="41"/>
      <c r="BSS3" s="41"/>
      <c r="BST3" s="41"/>
      <c r="BSU3" s="41"/>
      <c r="BSV3" s="41"/>
      <c r="BSW3" s="41"/>
      <c r="BSX3" s="41"/>
      <c r="BSY3" s="41"/>
      <c r="BSZ3" s="41"/>
      <c r="BTA3" s="41"/>
      <c r="BTB3" s="41"/>
      <c r="BTC3" s="41"/>
      <c r="BTD3" s="41"/>
      <c r="BTE3" s="41"/>
      <c r="BTF3" s="41"/>
      <c r="BTG3" s="41"/>
      <c r="BTH3" s="41"/>
      <c r="BTI3" s="41"/>
      <c r="BTJ3" s="41"/>
      <c r="BTK3" s="41"/>
      <c r="BTL3" s="41"/>
      <c r="BTM3" s="41"/>
      <c r="BTN3" s="41"/>
      <c r="BTO3" s="41"/>
      <c r="BTP3" s="41"/>
      <c r="BTQ3" s="41"/>
      <c r="BTR3" s="41"/>
      <c r="BTS3" s="41"/>
      <c r="BTT3" s="41"/>
      <c r="BTU3" s="41"/>
      <c r="BTV3" s="41"/>
      <c r="BTW3" s="41"/>
      <c r="BTX3" s="41"/>
      <c r="BTY3" s="41"/>
      <c r="BTZ3" s="41"/>
      <c r="BUA3" s="41"/>
      <c r="BUB3" s="41"/>
      <c r="BUC3" s="41"/>
      <c r="BUD3" s="41"/>
      <c r="BUE3" s="41"/>
      <c r="BUF3" s="41"/>
      <c r="BUG3" s="41"/>
      <c r="BUH3" s="41"/>
      <c r="BUI3" s="41"/>
      <c r="BUJ3" s="41"/>
      <c r="BUK3" s="41"/>
      <c r="BUL3" s="41"/>
      <c r="BUM3" s="41"/>
      <c r="BUN3" s="41"/>
      <c r="BUO3" s="41"/>
      <c r="BUP3" s="41"/>
      <c r="BUQ3" s="41"/>
      <c r="BUR3" s="41"/>
      <c r="BUS3" s="41"/>
      <c r="BUT3" s="41"/>
      <c r="BUU3" s="41"/>
      <c r="BUV3" s="41"/>
      <c r="BUW3" s="41"/>
      <c r="BUX3" s="41"/>
      <c r="BUY3" s="41"/>
      <c r="BUZ3" s="41"/>
      <c r="BVA3" s="41"/>
      <c r="BVB3" s="41"/>
      <c r="BVC3" s="41"/>
      <c r="BVD3" s="41"/>
      <c r="BVE3" s="41"/>
      <c r="BVF3" s="41"/>
      <c r="BVG3" s="41"/>
      <c r="BVH3" s="41"/>
      <c r="BVI3" s="41"/>
      <c r="BVJ3" s="41"/>
      <c r="BVK3" s="41"/>
      <c r="BVL3" s="41"/>
      <c r="BVM3" s="41"/>
      <c r="BVN3" s="41"/>
      <c r="BVO3" s="41"/>
      <c r="BVP3" s="41"/>
      <c r="BVQ3" s="41"/>
      <c r="BVR3" s="41"/>
      <c r="BVS3" s="41"/>
      <c r="BVT3" s="41"/>
      <c r="BVU3" s="41"/>
      <c r="BVV3" s="41"/>
      <c r="BVW3" s="41"/>
      <c r="BVX3" s="41"/>
      <c r="BVY3" s="41"/>
      <c r="BVZ3" s="41"/>
      <c r="BWA3" s="41"/>
      <c r="BWB3" s="41"/>
      <c r="BWC3" s="41"/>
      <c r="BWD3" s="41"/>
      <c r="BWE3" s="41"/>
      <c r="BWF3" s="41"/>
      <c r="BWG3" s="41"/>
      <c r="BWH3" s="41"/>
      <c r="BWI3" s="41"/>
      <c r="BWJ3" s="41"/>
      <c r="BWK3" s="41"/>
      <c r="BWL3" s="41"/>
      <c r="BWM3" s="41"/>
      <c r="BWN3" s="41"/>
      <c r="BWO3" s="41"/>
      <c r="BWP3" s="41"/>
      <c r="BWQ3" s="41"/>
      <c r="BWR3" s="41"/>
      <c r="BWS3" s="41"/>
      <c r="BWT3" s="41"/>
      <c r="BWU3" s="41"/>
      <c r="BWV3" s="41"/>
      <c r="BWW3" s="41"/>
      <c r="BWX3" s="41"/>
      <c r="BWY3" s="41"/>
      <c r="BWZ3" s="41"/>
      <c r="BXA3" s="41"/>
      <c r="BXB3" s="41"/>
      <c r="BXC3" s="41"/>
      <c r="BXD3" s="41"/>
      <c r="BXE3" s="41"/>
      <c r="BXF3" s="41"/>
      <c r="BXG3" s="41"/>
      <c r="BXH3" s="41"/>
      <c r="BXI3" s="41"/>
      <c r="BXJ3" s="41"/>
      <c r="BXK3" s="41"/>
      <c r="BXL3" s="41"/>
      <c r="BXM3" s="41"/>
      <c r="BXN3" s="41"/>
      <c r="BXO3" s="41"/>
      <c r="BXP3" s="41"/>
      <c r="BXQ3" s="41"/>
      <c r="BXR3" s="41"/>
      <c r="BXS3" s="41"/>
      <c r="BXT3" s="41"/>
      <c r="BXU3" s="41"/>
      <c r="BXV3" s="41"/>
      <c r="BXW3" s="41"/>
      <c r="BXX3" s="41"/>
      <c r="BXY3" s="41"/>
      <c r="BXZ3" s="41"/>
      <c r="BYA3" s="41"/>
      <c r="BYB3" s="41"/>
      <c r="BYC3" s="41"/>
      <c r="BYD3" s="41"/>
      <c r="BYE3" s="41"/>
      <c r="BYF3" s="41"/>
      <c r="BYG3" s="41"/>
      <c r="BYH3" s="41"/>
      <c r="BYI3" s="41"/>
      <c r="BYJ3" s="41"/>
      <c r="BYK3" s="41"/>
      <c r="BYL3" s="41"/>
      <c r="BYM3" s="41"/>
      <c r="BYN3" s="41"/>
      <c r="BYO3" s="41"/>
      <c r="BYP3" s="41"/>
      <c r="BYQ3" s="41"/>
      <c r="BYR3" s="41"/>
      <c r="BYS3" s="41"/>
      <c r="BYT3" s="41"/>
      <c r="BYU3" s="41"/>
      <c r="BYV3" s="41"/>
      <c r="BYW3" s="41"/>
      <c r="BYX3" s="41"/>
      <c r="BYY3" s="41"/>
      <c r="BYZ3" s="41"/>
      <c r="BZA3" s="41"/>
      <c r="BZB3" s="41"/>
      <c r="BZC3" s="41"/>
      <c r="BZD3" s="41"/>
      <c r="BZE3" s="41"/>
      <c r="BZF3" s="41"/>
      <c r="BZG3" s="41"/>
      <c r="BZH3" s="41"/>
      <c r="BZI3" s="41"/>
      <c r="BZJ3" s="41"/>
      <c r="BZK3" s="41"/>
      <c r="BZL3" s="41"/>
      <c r="BZM3" s="41"/>
      <c r="BZN3" s="41"/>
      <c r="BZO3" s="41"/>
      <c r="BZP3" s="41"/>
      <c r="BZQ3" s="41"/>
      <c r="BZR3" s="41"/>
      <c r="BZS3" s="41"/>
      <c r="BZT3" s="41"/>
      <c r="BZU3" s="41"/>
      <c r="BZV3" s="41"/>
      <c r="BZW3" s="41"/>
      <c r="BZX3" s="41"/>
      <c r="BZY3" s="41"/>
      <c r="BZZ3" s="41"/>
      <c r="CAA3" s="41"/>
      <c r="CAB3" s="41"/>
      <c r="CAC3" s="41"/>
      <c r="CAD3" s="41"/>
      <c r="CAE3" s="41"/>
      <c r="CAF3" s="41"/>
      <c r="CAG3" s="41"/>
      <c r="CAH3" s="41"/>
      <c r="CAI3" s="41"/>
      <c r="CAJ3" s="41"/>
      <c r="CAK3" s="41"/>
      <c r="CAL3" s="41"/>
      <c r="CAM3" s="41"/>
      <c r="CAN3" s="41"/>
      <c r="CAO3" s="41"/>
      <c r="CAP3" s="41"/>
      <c r="CAQ3" s="41"/>
      <c r="CAR3" s="41"/>
      <c r="CAS3" s="41"/>
      <c r="CAT3" s="41"/>
      <c r="CAU3" s="41"/>
      <c r="CAV3" s="41"/>
      <c r="CAW3" s="41"/>
      <c r="CAX3" s="41"/>
      <c r="CAY3" s="41"/>
      <c r="CAZ3" s="41"/>
      <c r="CBA3" s="41"/>
      <c r="CBB3" s="41"/>
      <c r="CBC3" s="41"/>
      <c r="CBD3" s="41"/>
      <c r="CBE3" s="41"/>
      <c r="CBF3" s="41"/>
      <c r="CBG3" s="41"/>
      <c r="CBH3" s="41"/>
      <c r="CBI3" s="41"/>
      <c r="CBJ3" s="41"/>
      <c r="CBK3" s="41"/>
      <c r="CBL3" s="41"/>
      <c r="CBM3" s="41"/>
      <c r="CBN3" s="41"/>
      <c r="CBO3" s="41"/>
      <c r="CBP3" s="41"/>
      <c r="CBQ3" s="41"/>
      <c r="CBR3" s="41"/>
      <c r="CBS3" s="41"/>
      <c r="CBT3" s="41"/>
      <c r="CBU3" s="41"/>
      <c r="CBV3" s="41"/>
      <c r="CBW3" s="41"/>
      <c r="CBX3" s="41"/>
      <c r="CBY3" s="41"/>
      <c r="CBZ3" s="41"/>
      <c r="CCA3" s="41"/>
      <c r="CCB3" s="41"/>
      <c r="CCC3" s="41"/>
      <c r="CCD3" s="41"/>
      <c r="CCE3" s="41"/>
      <c r="CCF3" s="41"/>
      <c r="CCG3" s="41"/>
      <c r="CCH3" s="41"/>
      <c r="CCI3" s="41"/>
      <c r="CCJ3" s="41"/>
      <c r="CCK3" s="41"/>
      <c r="CCL3" s="41"/>
      <c r="CCM3" s="41"/>
      <c r="CCN3" s="41"/>
      <c r="CCO3" s="41"/>
      <c r="CCP3" s="41"/>
      <c r="CCQ3" s="41"/>
      <c r="CCR3" s="41"/>
      <c r="CCS3" s="41"/>
      <c r="CCT3" s="41"/>
      <c r="CCU3" s="41"/>
      <c r="CCV3" s="41"/>
      <c r="CCW3" s="41"/>
      <c r="CCX3" s="41"/>
      <c r="CCY3" s="41"/>
      <c r="CCZ3" s="41"/>
      <c r="CDA3" s="41"/>
      <c r="CDB3" s="41"/>
      <c r="CDC3" s="41"/>
      <c r="CDD3" s="41"/>
      <c r="CDE3" s="41"/>
      <c r="CDF3" s="41"/>
      <c r="CDG3" s="41"/>
      <c r="CDH3" s="41"/>
      <c r="CDI3" s="41"/>
      <c r="CDJ3" s="41"/>
      <c r="CDK3" s="41"/>
      <c r="CDL3" s="41"/>
      <c r="CDM3" s="41"/>
      <c r="CDN3" s="41"/>
      <c r="CDO3" s="41"/>
      <c r="CDP3" s="41"/>
      <c r="CDQ3" s="41"/>
      <c r="CDR3" s="41"/>
      <c r="CDS3" s="41"/>
      <c r="CDT3" s="41"/>
      <c r="CDU3" s="41"/>
      <c r="CDV3" s="41"/>
      <c r="CDW3" s="41"/>
      <c r="CDX3" s="41"/>
      <c r="CDY3" s="41"/>
      <c r="CDZ3" s="41"/>
      <c r="CEA3" s="41"/>
      <c r="CEB3" s="41"/>
      <c r="CEC3" s="41"/>
      <c r="CED3" s="41"/>
      <c r="CEE3" s="41"/>
      <c r="CEF3" s="41"/>
      <c r="CEG3" s="41"/>
      <c r="CEH3" s="41"/>
      <c r="CEI3" s="41"/>
      <c r="CEJ3" s="41"/>
      <c r="CEK3" s="41"/>
      <c r="CEL3" s="41"/>
      <c r="CEM3" s="41"/>
      <c r="CEN3" s="41"/>
      <c r="CEO3" s="41"/>
      <c r="CEP3" s="41"/>
      <c r="CEQ3" s="41"/>
      <c r="CER3" s="41"/>
      <c r="CES3" s="41"/>
      <c r="CET3" s="41"/>
      <c r="CEU3" s="41"/>
      <c r="CEV3" s="41"/>
      <c r="CEW3" s="41"/>
      <c r="CEX3" s="41"/>
      <c r="CEY3" s="41"/>
      <c r="CEZ3" s="41"/>
      <c r="CFA3" s="41"/>
      <c r="CFB3" s="41"/>
      <c r="CFC3" s="41"/>
      <c r="CFD3" s="41"/>
      <c r="CFE3" s="41"/>
      <c r="CFF3" s="41"/>
      <c r="CFG3" s="41"/>
      <c r="CFH3" s="41"/>
      <c r="CFI3" s="41"/>
      <c r="CFJ3" s="41"/>
      <c r="CFK3" s="41"/>
      <c r="CFL3" s="41"/>
      <c r="CFM3" s="41"/>
      <c r="CFN3" s="41"/>
      <c r="CFO3" s="41"/>
      <c r="CFP3" s="41"/>
      <c r="CFQ3" s="41"/>
      <c r="CFR3" s="41"/>
      <c r="CFS3" s="41"/>
      <c r="CFT3" s="41"/>
      <c r="CFU3" s="41"/>
      <c r="CFV3" s="41"/>
      <c r="CFW3" s="41"/>
      <c r="CFX3" s="41"/>
      <c r="CFY3" s="41"/>
      <c r="CFZ3" s="41"/>
      <c r="CGA3" s="41"/>
      <c r="CGB3" s="41"/>
      <c r="CGC3" s="41"/>
      <c r="CGD3" s="41"/>
      <c r="CGE3" s="41"/>
      <c r="CGF3" s="41"/>
      <c r="CGG3" s="41"/>
      <c r="CGH3" s="41"/>
      <c r="CGI3" s="41"/>
      <c r="CGJ3" s="41"/>
      <c r="CGK3" s="41"/>
      <c r="CGL3" s="41"/>
      <c r="CGM3" s="41"/>
      <c r="CGN3" s="41"/>
      <c r="CGO3" s="41"/>
      <c r="CGP3" s="41"/>
      <c r="CGQ3" s="41"/>
      <c r="CGR3" s="41"/>
      <c r="CGS3" s="41"/>
      <c r="CGT3" s="41"/>
      <c r="CGU3" s="41"/>
      <c r="CGV3" s="41"/>
      <c r="CGW3" s="41"/>
      <c r="CGX3" s="41"/>
      <c r="CGY3" s="41"/>
      <c r="CGZ3" s="41"/>
      <c r="CHA3" s="41"/>
      <c r="CHB3" s="41"/>
      <c r="CHC3" s="41"/>
      <c r="CHD3" s="41"/>
      <c r="CHE3" s="41"/>
      <c r="CHF3" s="41"/>
      <c r="CHG3" s="41"/>
      <c r="CHH3" s="41"/>
      <c r="CHI3" s="41"/>
      <c r="CHJ3" s="41"/>
      <c r="CHK3" s="41"/>
      <c r="CHL3" s="41"/>
      <c r="CHM3" s="41"/>
      <c r="CHN3" s="41"/>
      <c r="CHO3" s="41"/>
      <c r="CHP3" s="41"/>
      <c r="CHQ3" s="41"/>
      <c r="CHR3" s="41"/>
      <c r="CHS3" s="41"/>
      <c r="CHT3" s="41"/>
      <c r="CHU3" s="41"/>
      <c r="CHV3" s="41"/>
      <c r="CHW3" s="41"/>
      <c r="CHX3" s="41"/>
      <c r="CHY3" s="41"/>
      <c r="CHZ3" s="41"/>
      <c r="CIA3" s="41"/>
      <c r="CIB3" s="41"/>
      <c r="CIC3" s="41"/>
      <c r="CID3" s="41"/>
      <c r="CIE3" s="41"/>
      <c r="CIF3" s="41"/>
      <c r="CIG3" s="41"/>
      <c r="CIH3" s="41"/>
      <c r="CII3" s="41"/>
      <c r="CIJ3" s="41"/>
      <c r="CIK3" s="41"/>
      <c r="CIL3" s="41"/>
      <c r="CIM3" s="41"/>
      <c r="CIN3" s="41"/>
      <c r="CIO3" s="41"/>
      <c r="CIP3" s="41"/>
      <c r="CIQ3" s="41"/>
      <c r="CIR3" s="41"/>
      <c r="CIS3" s="41"/>
      <c r="CIT3" s="41"/>
      <c r="CIU3" s="41"/>
      <c r="CIV3" s="41"/>
      <c r="CIW3" s="41"/>
      <c r="CIX3" s="41"/>
      <c r="CIY3" s="41"/>
      <c r="CIZ3" s="41"/>
      <c r="CJA3" s="41"/>
      <c r="CJB3" s="41"/>
      <c r="CJC3" s="41"/>
      <c r="CJD3" s="41"/>
      <c r="CJE3" s="41"/>
      <c r="CJF3" s="41"/>
      <c r="CJG3" s="41"/>
      <c r="CJH3" s="41"/>
      <c r="CJI3" s="41"/>
      <c r="CJJ3" s="41"/>
      <c r="CJK3" s="41"/>
      <c r="CJL3" s="41"/>
      <c r="CJM3" s="41"/>
      <c r="CJN3" s="41"/>
      <c r="CJO3" s="41"/>
      <c r="CJP3" s="41"/>
      <c r="CJQ3" s="41"/>
      <c r="CJR3" s="41"/>
      <c r="CJS3" s="41"/>
      <c r="CJT3" s="41"/>
      <c r="CJU3" s="41"/>
      <c r="CJV3" s="41"/>
      <c r="CJW3" s="41"/>
      <c r="CJX3" s="41"/>
      <c r="CJY3" s="41"/>
      <c r="CJZ3" s="41"/>
      <c r="CKA3" s="41"/>
      <c r="CKB3" s="41"/>
      <c r="CKC3" s="41"/>
      <c r="CKD3" s="41"/>
      <c r="CKE3" s="41"/>
      <c r="CKF3" s="41"/>
      <c r="CKG3" s="41"/>
      <c r="CKH3" s="41"/>
      <c r="CKI3" s="41"/>
      <c r="CKJ3" s="41"/>
      <c r="CKK3" s="41"/>
      <c r="CKL3" s="41"/>
      <c r="CKM3" s="41"/>
      <c r="CKN3" s="41"/>
      <c r="CKO3" s="41"/>
      <c r="CKP3" s="41"/>
      <c r="CKQ3" s="41"/>
      <c r="CKR3" s="41"/>
      <c r="CKS3" s="41"/>
      <c r="CKT3" s="41"/>
      <c r="CKU3" s="41"/>
      <c r="CKV3" s="41"/>
      <c r="CKW3" s="41"/>
      <c r="CKX3" s="41"/>
      <c r="CKY3" s="41"/>
      <c r="CKZ3" s="41"/>
      <c r="CLA3" s="41"/>
      <c r="CLB3" s="41"/>
      <c r="CLC3" s="41"/>
      <c r="CLD3" s="41"/>
      <c r="CLE3" s="41"/>
      <c r="CLF3" s="41"/>
      <c r="CLG3" s="41"/>
      <c r="CLH3" s="41"/>
      <c r="CLI3" s="41"/>
      <c r="CLJ3" s="41"/>
      <c r="CLK3" s="41"/>
      <c r="CLL3" s="41"/>
      <c r="CLM3" s="41"/>
      <c r="CLN3" s="41"/>
      <c r="CLO3" s="41"/>
      <c r="CLP3" s="41"/>
      <c r="CLQ3" s="41"/>
      <c r="CLR3" s="41"/>
      <c r="CLS3" s="41"/>
      <c r="CLT3" s="41"/>
      <c r="CLU3" s="41"/>
      <c r="CLV3" s="41"/>
      <c r="CLW3" s="41"/>
      <c r="CLX3" s="41"/>
      <c r="CLY3" s="41"/>
      <c r="CLZ3" s="41"/>
      <c r="CMA3" s="41"/>
      <c r="CMB3" s="41"/>
      <c r="CMC3" s="41"/>
      <c r="CMD3" s="41"/>
      <c r="CME3" s="41"/>
      <c r="CMF3" s="41"/>
      <c r="CMG3" s="41"/>
      <c r="CMH3" s="41"/>
      <c r="CMI3" s="41"/>
      <c r="CMJ3" s="41"/>
      <c r="CMK3" s="41"/>
      <c r="CML3" s="41"/>
      <c r="CMM3" s="41"/>
      <c r="CMN3" s="41"/>
      <c r="CMO3" s="41"/>
      <c r="CMP3" s="41"/>
      <c r="CMQ3" s="41"/>
      <c r="CMR3" s="41"/>
      <c r="CMS3" s="41"/>
      <c r="CMT3" s="41"/>
      <c r="CMU3" s="41"/>
      <c r="CMV3" s="41"/>
      <c r="CMW3" s="41"/>
      <c r="CMX3" s="41"/>
      <c r="CMY3" s="41"/>
      <c r="CMZ3" s="41"/>
      <c r="CNA3" s="41"/>
      <c r="CNB3" s="41"/>
      <c r="CNC3" s="41"/>
      <c r="CND3" s="41"/>
      <c r="CNE3" s="41"/>
      <c r="CNF3" s="41"/>
      <c r="CNG3" s="41"/>
      <c r="CNH3" s="41"/>
      <c r="CNI3" s="41"/>
      <c r="CNJ3" s="41"/>
      <c r="CNK3" s="41"/>
      <c r="CNL3" s="41"/>
      <c r="CNM3" s="41"/>
      <c r="CNN3" s="41"/>
      <c r="CNO3" s="41"/>
      <c r="CNP3" s="41"/>
      <c r="CNQ3" s="41"/>
      <c r="CNR3" s="41"/>
      <c r="CNS3" s="41"/>
      <c r="CNT3" s="41"/>
      <c r="CNU3" s="41"/>
      <c r="CNV3" s="41"/>
      <c r="CNW3" s="41"/>
      <c r="CNX3" s="41"/>
      <c r="CNY3" s="41"/>
      <c r="CNZ3" s="41"/>
      <c r="COA3" s="41"/>
      <c r="COB3" s="41"/>
      <c r="COC3" s="41"/>
      <c r="COD3" s="41"/>
      <c r="COE3" s="41"/>
      <c r="COF3" s="41"/>
      <c r="COG3" s="41"/>
      <c r="COH3" s="41"/>
      <c r="COI3" s="41"/>
      <c r="COJ3" s="41"/>
      <c r="COK3" s="41"/>
      <c r="COL3" s="41"/>
      <c r="COM3" s="41"/>
      <c r="CON3" s="41"/>
      <c r="COO3" s="41"/>
      <c r="COP3" s="41"/>
      <c r="COQ3" s="41"/>
      <c r="COR3" s="41"/>
      <c r="COS3" s="41"/>
      <c r="COT3" s="41"/>
      <c r="COU3" s="41"/>
      <c r="COV3" s="41"/>
      <c r="COW3" s="41"/>
      <c r="COX3" s="41"/>
      <c r="COY3" s="41"/>
      <c r="COZ3" s="41"/>
      <c r="CPA3" s="41"/>
      <c r="CPB3" s="41"/>
      <c r="CPC3" s="41"/>
      <c r="CPD3" s="41"/>
      <c r="CPE3" s="41"/>
      <c r="CPF3" s="41"/>
      <c r="CPG3" s="41"/>
      <c r="CPH3" s="41"/>
      <c r="CPI3" s="41"/>
      <c r="CPJ3" s="41"/>
      <c r="CPK3" s="41"/>
      <c r="CPL3" s="41"/>
      <c r="CPM3" s="41"/>
      <c r="CPN3" s="41"/>
      <c r="CPO3" s="41"/>
      <c r="CPP3" s="41"/>
      <c r="CPQ3" s="41"/>
      <c r="CPR3" s="41"/>
      <c r="CPS3" s="41"/>
      <c r="CPT3" s="41"/>
      <c r="CPU3" s="41"/>
      <c r="CPV3" s="41"/>
      <c r="CPW3" s="41"/>
      <c r="CPX3" s="41"/>
      <c r="CPY3" s="41"/>
      <c r="CPZ3" s="41"/>
      <c r="CQA3" s="41"/>
      <c r="CQB3" s="41"/>
      <c r="CQC3" s="41"/>
      <c r="CQD3" s="41"/>
      <c r="CQE3" s="41"/>
      <c r="CQF3" s="41"/>
      <c r="CQG3" s="41"/>
      <c r="CQH3" s="41"/>
      <c r="CQI3" s="41"/>
      <c r="CQJ3" s="41"/>
      <c r="CQK3" s="41"/>
      <c r="CQL3" s="41"/>
      <c r="CQM3" s="41"/>
      <c r="CQN3" s="41"/>
      <c r="CQO3" s="41"/>
      <c r="CQP3" s="41"/>
      <c r="CQQ3" s="41"/>
      <c r="CQR3" s="41"/>
      <c r="CQS3" s="41"/>
      <c r="CQT3" s="41"/>
      <c r="CQU3" s="41"/>
      <c r="CQV3" s="41"/>
      <c r="CQW3" s="41"/>
      <c r="CQX3" s="41"/>
      <c r="CQY3" s="41"/>
      <c r="CQZ3" s="41"/>
      <c r="CRA3" s="41"/>
      <c r="CRB3" s="41"/>
      <c r="CRC3" s="41"/>
      <c r="CRD3" s="41"/>
      <c r="CRE3" s="41"/>
      <c r="CRF3" s="41"/>
      <c r="CRG3" s="41"/>
      <c r="CRH3" s="41"/>
      <c r="CRI3" s="41"/>
      <c r="CRJ3" s="41"/>
      <c r="CRK3" s="41"/>
      <c r="CRL3" s="41"/>
      <c r="CRM3" s="41"/>
      <c r="CRN3" s="41"/>
      <c r="CRO3" s="41"/>
      <c r="CRP3" s="41"/>
      <c r="CRQ3" s="41"/>
      <c r="CRR3" s="41"/>
      <c r="CRS3" s="41"/>
      <c r="CRT3" s="41"/>
      <c r="CRU3" s="41"/>
      <c r="CRV3" s="41"/>
      <c r="CRW3" s="41"/>
      <c r="CRX3" s="41"/>
      <c r="CRY3" s="41"/>
      <c r="CRZ3" s="41"/>
      <c r="CSA3" s="41"/>
      <c r="CSB3" s="41"/>
      <c r="CSC3" s="41"/>
      <c r="CSD3" s="41"/>
      <c r="CSE3" s="41"/>
      <c r="CSF3" s="41"/>
      <c r="CSG3" s="41"/>
      <c r="CSH3" s="41"/>
      <c r="CSI3" s="41"/>
      <c r="CSJ3" s="41"/>
      <c r="CSK3" s="41"/>
      <c r="CSL3" s="41"/>
      <c r="CSM3" s="41"/>
      <c r="CSN3" s="41"/>
      <c r="CSO3" s="41"/>
      <c r="CSP3" s="41"/>
      <c r="CSQ3" s="41"/>
      <c r="CSR3" s="41"/>
      <c r="CSS3" s="41"/>
      <c r="CST3" s="41"/>
      <c r="CSU3" s="41"/>
      <c r="CSV3" s="41"/>
      <c r="CSW3" s="41"/>
      <c r="CSX3" s="41"/>
      <c r="CSY3" s="41"/>
      <c r="CSZ3" s="41"/>
      <c r="CTA3" s="41"/>
      <c r="CTB3" s="41"/>
      <c r="CTC3" s="41"/>
      <c r="CTD3" s="41"/>
      <c r="CTE3" s="41"/>
      <c r="CTF3" s="41"/>
      <c r="CTG3" s="41"/>
      <c r="CTH3" s="41"/>
      <c r="CTI3" s="41"/>
      <c r="CTJ3" s="41"/>
      <c r="CTK3" s="41"/>
      <c r="CTL3" s="41"/>
      <c r="CTM3" s="41"/>
      <c r="CTN3" s="41"/>
      <c r="CTO3" s="41"/>
      <c r="CTP3" s="41"/>
      <c r="CTQ3" s="41"/>
      <c r="CTR3" s="41"/>
      <c r="CTS3" s="41"/>
      <c r="CTT3" s="41"/>
      <c r="CTU3" s="41"/>
      <c r="CTV3" s="41"/>
      <c r="CTW3" s="41"/>
      <c r="CTX3" s="41"/>
      <c r="CTY3" s="41"/>
      <c r="CTZ3" s="41"/>
      <c r="CUA3" s="41"/>
      <c r="CUB3" s="41"/>
      <c r="CUC3" s="41"/>
      <c r="CUD3" s="41"/>
      <c r="CUE3" s="41"/>
      <c r="CUF3" s="41"/>
      <c r="CUG3" s="41"/>
      <c r="CUH3" s="41"/>
      <c r="CUI3" s="41"/>
      <c r="CUJ3" s="41"/>
      <c r="CUK3" s="41"/>
      <c r="CUL3" s="41"/>
      <c r="CUM3" s="41"/>
      <c r="CUN3" s="41"/>
      <c r="CUO3" s="41"/>
      <c r="CUP3" s="41"/>
      <c r="CUQ3" s="41"/>
      <c r="CUR3" s="41"/>
      <c r="CUS3" s="41"/>
      <c r="CUT3" s="41"/>
      <c r="CUU3" s="41"/>
      <c r="CUV3" s="41"/>
      <c r="CUW3" s="41"/>
      <c r="CUX3" s="41"/>
      <c r="CUY3" s="41"/>
      <c r="CUZ3" s="41"/>
      <c r="CVA3" s="41"/>
      <c r="CVB3" s="41"/>
      <c r="CVC3" s="41"/>
      <c r="CVD3" s="41"/>
      <c r="CVE3" s="41"/>
      <c r="CVF3" s="41"/>
      <c r="CVG3" s="41"/>
      <c r="CVH3" s="41"/>
      <c r="CVI3" s="41"/>
      <c r="CVJ3" s="41"/>
      <c r="CVK3" s="41"/>
      <c r="CVL3" s="41"/>
      <c r="CVM3" s="41"/>
      <c r="CVN3" s="41"/>
      <c r="CVO3" s="41"/>
      <c r="CVP3" s="41"/>
      <c r="CVQ3" s="41"/>
      <c r="CVR3" s="41"/>
      <c r="CVS3" s="41"/>
      <c r="CVT3" s="41"/>
      <c r="CVU3" s="41"/>
      <c r="CVV3" s="41"/>
      <c r="CVW3" s="41"/>
      <c r="CVX3" s="41"/>
      <c r="CVY3" s="41"/>
      <c r="CVZ3" s="41"/>
      <c r="CWA3" s="41"/>
      <c r="CWB3" s="41"/>
      <c r="CWC3" s="41"/>
      <c r="CWD3" s="41"/>
      <c r="CWE3" s="41"/>
      <c r="CWF3" s="41"/>
      <c r="CWG3" s="41"/>
      <c r="CWH3" s="41"/>
      <c r="CWI3" s="41"/>
      <c r="CWJ3" s="41"/>
      <c r="CWK3" s="41"/>
      <c r="CWL3" s="41"/>
      <c r="CWM3" s="41"/>
      <c r="CWN3" s="41"/>
      <c r="CWO3" s="41"/>
      <c r="CWP3" s="41"/>
      <c r="CWQ3" s="41"/>
      <c r="CWR3" s="41"/>
      <c r="CWS3" s="41"/>
      <c r="CWT3" s="41"/>
      <c r="CWU3" s="41"/>
      <c r="CWV3" s="41"/>
      <c r="CWW3" s="41"/>
      <c r="CWX3" s="41"/>
      <c r="CWY3" s="41"/>
      <c r="CWZ3" s="41"/>
      <c r="CXA3" s="41"/>
      <c r="CXB3" s="41"/>
      <c r="CXC3" s="41"/>
      <c r="CXD3" s="41"/>
      <c r="CXE3" s="41"/>
      <c r="CXF3" s="41"/>
      <c r="CXG3" s="41"/>
      <c r="CXH3" s="41"/>
      <c r="CXI3" s="41"/>
      <c r="CXJ3" s="41"/>
      <c r="CXK3" s="41"/>
      <c r="CXL3" s="41"/>
      <c r="CXM3" s="41"/>
      <c r="CXN3" s="41"/>
      <c r="CXO3" s="41"/>
      <c r="CXP3" s="41"/>
      <c r="CXQ3" s="41"/>
      <c r="CXR3" s="41"/>
      <c r="CXS3" s="41"/>
      <c r="CXT3" s="41"/>
      <c r="CXU3" s="41"/>
      <c r="CXV3" s="41"/>
      <c r="CXW3" s="41"/>
      <c r="CXX3" s="41"/>
      <c r="CXY3" s="41"/>
      <c r="CXZ3" s="41"/>
      <c r="CYA3" s="41"/>
      <c r="CYB3" s="41"/>
      <c r="CYC3" s="41"/>
      <c r="CYD3" s="41"/>
      <c r="CYE3" s="41"/>
      <c r="CYF3" s="41"/>
      <c r="CYG3" s="41"/>
      <c r="CYH3" s="41"/>
      <c r="CYI3" s="41"/>
      <c r="CYJ3" s="41"/>
      <c r="CYK3" s="41"/>
      <c r="CYL3" s="41"/>
      <c r="CYM3" s="41"/>
      <c r="CYN3" s="41"/>
      <c r="CYO3" s="41"/>
      <c r="CYP3" s="41"/>
      <c r="CYQ3" s="41"/>
      <c r="CYR3" s="41"/>
      <c r="CYS3" s="41"/>
      <c r="CYT3" s="41"/>
      <c r="CYU3" s="41"/>
      <c r="CYV3" s="41"/>
      <c r="CYW3" s="41"/>
      <c r="CYX3" s="41"/>
      <c r="CYY3" s="41"/>
      <c r="CYZ3" s="41"/>
      <c r="CZA3" s="41"/>
      <c r="CZB3" s="41"/>
      <c r="CZC3" s="41"/>
      <c r="CZD3" s="41"/>
      <c r="CZE3" s="41"/>
      <c r="CZF3" s="41"/>
      <c r="CZG3" s="41"/>
      <c r="CZH3" s="41"/>
      <c r="CZI3" s="41"/>
      <c r="CZJ3" s="41"/>
      <c r="CZK3" s="41"/>
      <c r="CZL3" s="41"/>
      <c r="CZM3" s="41"/>
      <c r="CZN3" s="41"/>
      <c r="CZO3" s="41"/>
      <c r="CZP3" s="41"/>
      <c r="CZQ3" s="41"/>
      <c r="CZR3" s="41"/>
      <c r="CZS3" s="41"/>
      <c r="CZT3" s="41"/>
      <c r="CZU3" s="41"/>
      <c r="CZV3" s="41"/>
      <c r="CZW3" s="41"/>
      <c r="CZX3" s="41"/>
      <c r="CZY3" s="41"/>
      <c r="CZZ3" s="41"/>
      <c r="DAA3" s="41"/>
      <c r="DAB3" s="41"/>
      <c r="DAC3" s="41"/>
      <c r="DAD3" s="41"/>
      <c r="DAE3" s="41"/>
      <c r="DAF3" s="41"/>
      <c r="DAG3" s="41"/>
      <c r="DAH3" s="41"/>
      <c r="DAI3" s="41"/>
      <c r="DAJ3" s="41"/>
      <c r="DAK3" s="41"/>
      <c r="DAL3" s="41"/>
      <c r="DAM3" s="41"/>
      <c r="DAN3" s="41"/>
      <c r="DAO3" s="41"/>
      <c r="DAP3" s="41"/>
      <c r="DAQ3" s="41"/>
      <c r="DAR3" s="41"/>
      <c r="DAS3" s="41"/>
      <c r="DAT3" s="41"/>
      <c r="DAU3" s="41"/>
      <c r="DAV3" s="41"/>
      <c r="DAW3" s="41"/>
      <c r="DAX3" s="41"/>
      <c r="DAY3" s="41"/>
      <c r="DAZ3" s="41"/>
      <c r="DBA3" s="41"/>
      <c r="DBB3" s="41"/>
      <c r="DBC3" s="41"/>
      <c r="DBD3" s="41"/>
      <c r="DBE3" s="41"/>
      <c r="DBF3" s="41"/>
      <c r="DBG3" s="41"/>
      <c r="DBH3" s="41"/>
      <c r="DBI3" s="41"/>
      <c r="DBJ3" s="41"/>
      <c r="DBK3" s="41"/>
      <c r="DBL3" s="41"/>
      <c r="DBM3" s="41"/>
      <c r="DBN3" s="41"/>
      <c r="DBO3" s="41"/>
      <c r="DBP3" s="41"/>
      <c r="DBQ3" s="41"/>
      <c r="DBR3" s="41"/>
      <c r="DBS3" s="41"/>
      <c r="DBT3" s="41"/>
      <c r="DBU3" s="41"/>
      <c r="DBV3" s="41"/>
      <c r="DBW3" s="41"/>
      <c r="DBX3" s="41"/>
      <c r="DBY3" s="41"/>
      <c r="DBZ3" s="41"/>
      <c r="DCA3" s="41"/>
      <c r="DCB3" s="41"/>
      <c r="DCC3" s="41"/>
      <c r="DCD3" s="41"/>
      <c r="DCE3" s="41"/>
      <c r="DCF3" s="41"/>
      <c r="DCG3" s="41"/>
      <c r="DCH3" s="41"/>
      <c r="DCI3" s="41"/>
      <c r="DCJ3" s="41"/>
      <c r="DCK3" s="41"/>
      <c r="DCL3" s="41"/>
      <c r="DCM3" s="41"/>
      <c r="DCN3" s="41"/>
      <c r="DCO3" s="41"/>
      <c r="DCP3" s="41"/>
      <c r="DCQ3" s="41"/>
      <c r="DCR3" s="41"/>
      <c r="DCS3" s="41"/>
      <c r="DCT3" s="41"/>
      <c r="DCU3" s="41"/>
      <c r="DCV3" s="41"/>
      <c r="DCW3" s="41"/>
      <c r="DCX3" s="41"/>
      <c r="DCY3" s="41"/>
      <c r="DCZ3" s="41"/>
      <c r="DDA3" s="41"/>
      <c r="DDB3" s="41"/>
      <c r="DDC3" s="41"/>
      <c r="DDD3" s="41"/>
      <c r="DDE3" s="41"/>
      <c r="DDF3" s="41"/>
      <c r="DDG3" s="41"/>
      <c r="DDH3" s="41"/>
      <c r="DDI3" s="41"/>
      <c r="DDJ3" s="41"/>
      <c r="DDK3" s="41"/>
      <c r="DDL3" s="41"/>
      <c r="DDM3" s="41"/>
      <c r="DDN3" s="41"/>
      <c r="DDO3" s="41"/>
      <c r="DDP3" s="41"/>
      <c r="DDQ3" s="41"/>
      <c r="DDR3" s="41"/>
      <c r="DDS3" s="41"/>
      <c r="DDT3" s="41"/>
      <c r="DDU3" s="41"/>
      <c r="DDV3" s="41"/>
      <c r="DDW3" s="41"/>
      <c r="DDX3" s="41"/>
      <c r="DDY3" s="41"/>
      <c r="DDZ3" s="41"/>
      <c r="DEA3" s="41"/>
      <c r="DEB3" s="41"/>
      <c r="DEC3" s="41"/>
      <c r="DED3" s="41"/>
      <c r="DEE3" s="41"/>
      <c r="DEF3" s="41"/>
      <c r="DEG3" s="41"/>
      <c r="DEH3" s="41"/>
      <c r="DEI3" s="41"/>
      <c r="DEJ3" s="41"/>
      <c r="DEK3" s="41"/>
      <c r="DEL3" s="41"/>
      <c r="DEM3" s="41"/>
      <c r="DEN3" s="41"/>
      <c r="DEO3" s="41"/>
      <c r="DEP3" s="41"/>
      <c r="DEQ3" s="41"/>
      <c r="DER3" s="41"/>
      <c r="DES3" s="41"/>
      <c r="DET3" s="41"/>
      <c r="DEU3" s="41"/>
      <c r="DEV3" s="41"/>
      <c r="DEW3" s="41"/>
      <c r="DEX3" s="41"/>
      <c r="DEY3" s="41"/>
      <c r="DEZ3" s="41"/>
      <c r="DFA3" s="41"/>
      <c r="DFB3" s="41"/>
      <c r="DFC3" s="41"/>
      <c r="DFD3" s="41"/>
      <c r="DFE3" s="41"/>
      <c r="DFF3" s="41"/>
      <c r="DFG3" s="41"/>
      <c r="DFH3" s="41"/>
      <c r="DFI3" s="41"/>
      <c r="DFJ3" s="41"/>
      <c r="DFK3" s="41"/>
      <c r="DFL3" s="41"/>
      <c r="DFM3" s="41"/>
      <c r="DFN3" s="41"/>
      <c r="DFO3" s="41"/>
      <c r="DFP3" s="41"/>
      <c r="DFQ3" s="41"/>
      <c r="DFR3" s="41"/>
      <c r="DFS3" s="41"/>
      <c r="DFT3" s="41"/>
      <c r="DFU3" s="41"/>
      <c r="DFV3" s="41"/>
      <c r="DFW3" s="41"/>
      <c r="DFX3" s="41"/>
      <c r="DFY3" s="41"/>
      <c r="DFZ3" s="41"/>
      <c r="DGA3" s="41"/>
      <c r="DGB3" s="41"/>
      <c r="DGC3" s="41"/>
      <c r="DGD3" s="41"/>
      <c r="DGE3" s="41"/>
      <c r="DGF3" s="41"/>
      <c r="DGG3" s="41"/>
      <c r="DGH3" s="41"/>
      <c r="DGI3" s="41"/>
      <c r="DGJ3" s="41"/>
      <c r="DGK3" s="41"/>
      <c r="DGL3" s="41"/>
      <c r="DGM3" s="41"/>
      <c r="DGN3" s="41"/>
      <c r="DGO3" s="41"/>
      <c r="DGP3" s="41"/>
      <c r="DGQ3" s="41"/>
      <c r="DGR3" s="41"/>
      <c r="DGS3" s="41"/>
      <c r="DGT3" s="41"/>
      <c r="DGU3" s="41"/>
      <c r="DGV3" s="41"/>
      <c r="DGW3" s="41"/>
      <c r="DGX3" s="41"/>
      <c r="DGY3" s="41"/>
      <c r="DGZ3" s="41"/>
      <c r="DHA3" s="41"/>
      <c r="DHB3" s="41"/>
      <c r="DHC3" s="41"/>
      <c r="DHD3" s="41"/>
      <c r="DHE3" s="41"/>
      <c r="DHF3" s="41"/>
      <c r="DHG3" s="41"/>
      <c r="DHH3" s="41"/>
      <c r="DHI3" s="41"/>
      <c r="DHJ3" s="41"/>
      <c r="DHK3" s="41"/>
      <c r="DHL3" s="41"/>
      <c r="DHM3" s="41"/>
      <c r="DHN3" s="41"/>
      <c r="DHO3" s="41"/>
      <c r="DHP3" s="41"/>
      <c r="DHQ3" s="41"/>
      <c r="DHR3" s="41"/>
      <c r="DHS3" s="41"/>
      <c r="DHT3" s="41"/>
      <c r="DHU3" s="41"/>
      <c r="DHV3" s="41"/>
      <c r="DHW3" s="41"/>
      <c r="DHX3" s="41"/>
      <c r="DHY3" s="41"/>
      <c r="DHZ3" s="41"/>
      <c r="DIA3" s="41"/>
      <c r="DIB3" s="41"/>
      <c r="DIC3" s="41"/>
      <c r="DID3" s="41"/>
      <c r="DIE3" s="41"/>
      <c r="DIF3" s="41"/>
      <c r="DIG3" s="41"/>
      <c r="DIH3" s="41"/>
      <c r="DII3" s="41"/>
      <c r="DIJ3" s="41"/>
      <c r="DIK3" s="41"/>
      <c r="DIL3" s="41"/>
      <c r="DIM3" s="41"/>
      <c r="DIN3" s="41"/>
      <c r="DIO3" s="41"/>
      <c r="DIP3" s="41"/>
      <c r="DIQ3" s="41"/>
      <c r="DIR3" s="41"/>
      <c r="DIS3" s="41"/>
      <c r="DIT3" s="41"/>
      <c r="DIU3" s="41"/>
      <c r="DIV3" s="41"/>
      <c r="DIW3" s="41"/>
      <c r="DIX3" s="41"/>
      <c r="DIY3" s="41"/>
      <c r="DIZ3" s="41"/>
      <c r="DJA3" s="41"/>
      <c r="DJB3" s="41"/>
      <c r="DJC3" s="41"/>
      <c r="DJD3" s="41"/>
      <c r="DJE3" s="41"/>
      <c r="DJF3" s="41"/>
      <c r="DJG3" s="41"/>
      <c r="DJH3" s="41"/>
      <c r="DJI3" s="41"/>
      <c r="DJJ3" s="41"/>
      <c r="DJK3" s="41"/>
      <c r="DJL3" s="41"/>
      <c r="DJM3" s="41"/>
      <c r="DJN3" s="41"/>
      <c r="DJO3" s="41"/>
      <c r="DJP3" s="41"/>
      <c r="DJQ3" s="41"/>
      <c r="DJR3" s="41"/>
      <c r="DJS3" s="41"/>
      <c r="DJT3" s="41"/>
      <c r="DJU3" s="41"/>
      <c r="DJV3" s="41"/>
      <c r="DJW3" s="41"/>
      <c r="DJX3" s="41"/>
      <c r="DJY3" s="41"/>
      <c r="DJZ3" s="41"/>
      <c r="DKA3" s="41"/>
      <c r="DKB3" s="41"/>
      <c r="DKC3" s="41"/>
      <c r="DKD3" s="41"/>
      <c r="DKE3" s="41"/>
      <c r="DKF3" s="41"/>
      <c r="DKG3" s="41"/>
      <c r="DKH3" s="41"/>
      <c r="DKI3" s="41"/>
      <c r="DKJ3" s="41"/>
      <c r="DKK3" s="41"/>
      <c r="DKL3" s="41"/>
      <c r="DKM3" s="41"/>
      <c r="DKN3" s="41"/>
      <c r="DKO3" s="41"/>
      <c r="DKP3" s="41"/>
      <c r="DKQ3" s="41"/>
      <c r="DKR3" s="41"/>
      <c r="DKS3" s="41"/>
      <c r="DKT3" s="41"/>
      <c r="DKU3" s="41"/>
      <c r="DKV3" s="41"/>
      <c r="DKW3" s="41"/>
      <c r="DKX3" s="41"/>
      <c r="DKY3" s="41"/>
      <c r="DKZ3" s="41"/>
      <c r="DLA3" s="41"/>
      <c r="DLB3" s="41"/>
      <c r="DLC3" s="41"/>
      <c r="DLD3" s="41"/>
      <c r="DLE3" s="41"/>
      <c r="DLF3" s="41"/>
      <c r="DLG3" s="41"/>
      <c r="DLH3" s="41"/>
      <c r="DLI3" s="41"/>
      <c r="DLJ3" s="41"/>
      <c r="DLK3" s="41"/>
      <c r="DLL3" s="41"/>
      <c r="DLM3" s="41"/>
      <c r="DLN3" s="41"/>
      <c r="DLO3" s="41"/>
      <c r="DLP3" s="41"/>
      <c r="DLQ3" s="41"/>
      <c r="DLR3" s="41"/>
      <c r="DLS3" s="41"/>
      <c r="DLT3" s="41"/>
      <c r="DLU3" s="41"/>
      <c r="DLV3" s="41"/>
      <c r="DLW3" s="41"/>
      <c r="DLX3" s="41"/>
      <c r="DLY3" s="41"/>
      <c r="DLZ3" s="41"/>
      <c r="DMA3" s="41"/>
      <c r="DMB3" s="41"/>
      <c r="DMC3" s="41"/>
      <c r="DMD3" s="41"/>
      <c r="DME3" s="41"/>
      <c r="DMF3" s="41"/>
      <c r="DMG3" s="41"/>
      <c r="DMH3" s="41"/>
      <c r="DMI3" s="41"/>
      <c r="DMJ3" s="41"/>
      <c r="DMK3" s="41"/>
      <c r="DML3" s="41"/>
      <c r="DMM3" s="41"/>
      <c r="DMN3" s="41"/>
      <c r="DMO3" s="41"/>
      <c r="DMP3" s="41"/>
      <c r="DMQ3" s="41"/>
      <c r="DMR3" s="41"/>
      <c r="DMS3" s="41"/>
      <c r="DMT3" s="41"/>
      <c r="DMU3" s="41"/>
      <c r="DMV3" s="41"/>
      <c r="DMW3" s="41"/>
      <c r="DMX3" s="41"/>
      <c r="DMY3" s="41"/>
      <c r="DMZ3" s="41"/>
      <c r="DNA3" s="41"/>
      <c r="DNB3" s="41"/>
      <c r="DNC3" s="41"/>
      <c r="DND3" s="41"/>
      <c r="DNE3" s="41"/>
      <c r="DNF3" s="41"/>
      <c r="DNG3" s="41"/>
      <c r="DNH3" s="41"/>
      <c r="DNI3" s="41"/>
      <c r="DNJ3" s="41"/>
      <c r="DNK3" s="41"/>
      <c r="DNL3" s="41"/>
      <c r="DNM3" s="41"/>
      <c r="DNN3" s="41"/>
      <c r="DNO3" s="41"/>
      <c r="DNP3" s="41"/>
      <c r="DNQ3" s="41"/>
      <c r="DNR3" s="41"/>
      <c r="DNS3" s="41"/>
      <c r="DNT3" s="41"/>
      <c r="DNU3" s="41"/>
      <c r="DNV3" s="41"/>
      <c r="DNW3" s="41"/>
      <c r="DNX3" s="41"/>
      <c r="DNY3" s="41"/>
      <c r="DNZ3" s="41"/>
      <c r="DOA3" s="41"/>
      <c r="DOB3" s="41"/>
      <c r="DOC3" s="41"/>
      <c r="DOD3" s="41"/>
      <c r="DOE3" s="41"/>
      <c r="DOF3" s="41"/>
      <c r="DOG3" s="41"/>
      <c r="DOH3" s="41"/>
      <c r="DOI3" s="41"/>
      <c r="DOJ3" s="41"/>
      <c r="DOK3" s="41"/>
      <c r="DOL3" s="41"/>
      <c r="DOM3" s="41"/>
      <c r="DON3" s="41"/>
      <c r="DOO3" s="41"/>
      <c r="DOP3" s="41"/>
      <c r="DOQ3" s="41"/>
      <c r="DOR3" s="41"/>
      <c r="DOS3" s="41"/>
      <c r="DOT3" s="41"/>
      <c r="DOU3" s="41"/>
      <c r="DOV3" s="41"/>
      <c r="DOW3" s="41"/>
      <c r="DOX3" s="41"/>
      <c r="DOY3" s="41"/>
      <c r="DOZ3" s="41"/>
      <c r="DPA3" s="41"/>
      <c r="DPB3" s="41"/>
      <c r="DPC3" s="41"/>
      <c r="DPD3" s="41"/>
      <c r="DPE3" s="41"/>
      <c r="DPF3" s="41"/>
      <c r="DPG3" s="41"/>
      <c r="DPH3" s="41"/>
      <c r="DPI3" s="41"/>
      <c r="DPJ3" s="41"/>
      <c r="DPK3" s="41"/>
      <c r="DPL3" s="41"/>
      <c r="DPM3" s="41"/>
      <c r="DPN3" s="41"/>
      <c r="DPO3" s="41"/>
      <c r="DPP3" s="41"/>
      <c r="DPQ3" s="41"/>
      <c r="DPR3" s="41"/>
      <c r="DPS3" s="41"/>
      <c r="DPT3" s="41"/>
      <c r="DPU3" s="41"/>
      <c r="DPV3" s="41"/>
      <c r="DPW3" s="41"/>
      <c r="DPX3" s="41"/>
      <c r="DPY3" s="41"/>
      <c r="DPZ3" s="41"/>
      <c r="DQA3" s="41"/>
      <c r="DQB3" s="41"/>
      <c r="DQC3" s="41"/>
      <c r="DQD3" s="41"/>
      <c r="DQE3" s="41"/>
      <c r="DQF3" s="41"/>
      <c r="DQG3" s="41"/>
      <c r="DQH3" s="41"/>
      <c r="DQI3" s="41"/>
      <c r="DQJ3" s="41"/>
      <c r="DQK3" s="41"/>
      <c r="DQL3" s="41"/>
      <c r="DQM3" s="41"/>
      <c r="DQN3" s="41"/>
      <c r="DQO3" s="41"/>
      <c r="DQP3" s="41"/>
      <c r="DQQ3" s="41"/>
      <c r="DQR3" s="41"/>
      <c r="DQS3" s="41"/>
      <c r="DQT3" s="41"/>
      <c r="DQU3" s="41"/>
      <c r="DQV3" s="41"/>
      <c r="DQW3" s="41"/>
      <c r="DQX3" s="41"/>
      <c r="DQY3" s="41"/>
      <c r="DQZ3" s="41"/>
      <c r="DRA3" s="41"/>
      <c r="DRB3" s="41"/>
      <c r="DRC3" s="41"/>
      <c r="DRD3" s="41"/>
      <c r="DRE3" s="41"/>
      <c r="DRF3" s="41"/>
      <c r="DRG3" s="41"/>
      <c r="DRH3" s="41"/>
      <c r="DRI3" s="41"/>
      <c r="DRJ3" s="41"/>
      <c r="DRK3" s="41"/>
      <c r="DRL3" s="41"/>
      <c r="DRM3" s="41"/>
      <c r="DRN3" s="41"/>
      <c r="DRO3" s="41"/>
      <c r="DRP3" s="41"/>
      <c r="DRQ3" s="41"/>
      <c r="DRR3" s="41"/>
      <c r="DRS3" s="41"/>
      <c r="DRT3" s="41"/>
      <c r="DRU3" s="41"/>
      <c r="DRV3" s="41"/>
      <c r="DRW3" s="41"/>
      <c r="DRX3" s="41"/>
      <c r="DRY3" s="41"/>
      <c r="DRZ3" s="41"/>
      <c r="DSA3" s="41"/>
      <c r="DSB3" s="41"/>
      <c r="DSC3" s="41"/>
      <c r="DSD3" s="41"/>
      <c r="DSE3" s="41"/>
      <c r="DSF3" s="41"/>
      <c r="DSG3" s="41"/>
      <c r="DSH3" s="41"/>
      <c r="DSI3" s="41"/>
      <c r="DSJ3" s="41"/>
      <c r="DSK3" s="41"/>
      <c r="DSL3" s="41"/>
      <c r="DSM3" s="41"/>
      <c r="DSN3" s="41"/>
      <c r="DSO3" s="41"/>
      <c r="DSP3" s="41"/>
      <c r="DSQ3" s="41"/>
      <c r="DSR3" s="41"/>
      <c r="DSS3" s="41"/>
      <c r="DST3" s="41"/>
      <c r="DSU3" s="41"/>
      <c r="DSV3" s="41"/>
      <c r="DSW3" s="41"/>
      <c r="DSX3" s="41"/>
      <c r="DSY3" s="41"/>
      <c r="DSZ3" s="41"/>
      <c r="DTA3" s="41"/>
      <c r="DTB3" s="41"/>
      <c r="DTC3" s="41"/>
      <c r="DTD3" s="41"/>
      <c r="DTE3" s="41"/>
      <c r="DTF3" s="41"/>
      <c r="DTG3" s="41"/>
      <c r="DTH3" s="41"/>
      <c r="DTI3" s="41"/>
      <c r="DTJ3" s="41"/>
      <c r="DTK3" s="41"/>
      <c r="DTL3" s="41"/>
      <c r="DTM3" s="41"/>
      <c r="DTN3" s="41"/>
      <c r="DTO3" s="41"/>
      <c r="DTP3" s="41"/>
      <c r="DTQ3" s="41"/>
      <c r="DTR3" s="41"/>
      <c r="DTS3" s="41"/>
      <c r="DTT3" s="41"/>
      <c r="DTU3" s="41"/>
      <c r="DTV3" s="41"/>
      <c r="DTW3" s="41"/>
      <c r="DTX3" s="41"/>
      <c r="DTY3" s="41"/>
      <c r="DTZ3" s="41"/>
      <c r="DUA3" s="41"/>
      <c r="DUB3" s="41"/>
      <c r="DUC3" s="41"/>
      <c r="DUD3" s="41"/>
      <c r="DUE3" s="41"/>
      <c r="DUF3" s="41"/>
      <c r="DUG3" s="41"/>
      <c r="DUH3" s="41"/>
      <c r="DUI3" s="41"/>
      <c r="DUJ3" s="41"/>
      <c r="DUK3" s="41"/>
      <c r="DUL3" s="41"/>
      <c r="DUM3" s="41"/>
      <c r="DUN3" s="41"/>
      <c r="DUO3" s="41"/>
      <c r="DUP3" s="41"/>
      <c r="DUQ3" s="41"/>
      <c r="DUR3" s="41"/>
      <c r="DUS3" s="41"/>
      <c r="DUT3" s="41"/>
      <c r="DUU3" s="41"/>
      <c r="DUV3" s="41"/>
      <c r="DUW3" s="41"/>
      <c r="DUX3" s="41"/>
      <c r="DUY3" s="41"/>
      <c r="DUZ3" s="41"/>
      <c r="DVA3" s="41"/>
      <c r="DVB3" s="41"/>
      <c r="DVC3" s="41"/>
      <c r="DVD3" s="41"/>
      <c r="DVE3" s="41"/>
      <c r="DVF3" s="41"/>
      <c r="DVG3" s="41"/>
      <c r="DVH3" s="41"/>
      <c r="DVI3" s="41"/>
      <c r="DVJ3" s="41"/>
      <c r="DVK3" s="41"/>
      <c r="DVL3" s="41"/>
      <c r="DVM3" s="41"/>
      <c r="DVN3" s="41"/>
      <c r="DVO3" s="41"/>
      <c r="DVP3" s="41"/>
      <c r="DVQ3" s="41"/>
      <c r="DVR3" s="41"/>
      <c r="DVS3" s="41"/>
      <c r="DVT3" s="41"/>
      <c r="DVU3" s="41"/>
      <c r="DVV3" s="41"/>
      <c r="DVW3" s="41"/>
      <c r="DVX3" s="41"/>
      <c r="DVY3" s="41"/>
      <c r="DVZ3" s="41"/>
      <c r="DWA3" s="41"/>
      <c r="DWB3" s="41"/>
      <c r="DWC3" s="41"/>
      <c r="DWD3" s="41"/>
      <c r="DWE3" s="41"/>
      <c r="DWF3" s="41"/>
      <c r="DWG3" s="41"/>
      <c r="DWH3" s="41"/>
      <c r="DWI3" s="41"/>
      <c r="DWJ3" s="41"/>
      <c r="DWK3" s="41"/>
      <c r="DWL3" s="41"/>
      <c r="DWM3" s="41"/>
      <c r="DWN3" s="41"/>
      <c r="DWO3" s="41"/>
      <c r="DWP3" s="41"/>
      <c r="DWQ3" s="41"/>
      <c r="DWR3" s="41"/>
      <c r="DWS3" s="41"/>
      <c r="DWT3" s="41"/>
      <c r="DWU3" s="41"/>
      <c r="DWV3" s="41"/>
      <c r="DWW3" s="41"/>
      <c r="DWX3" s="41"/>
      <c r="DWY3" s="41"/>
      <c r="DWZ3" s="41"/>
      <c r="DXA3" s="41"/>
      <c r="DXB3" s="41"/>
      <c r="DXC3" s="41"/>
      <c r="DXD3" s="41"/>
      <c r="DXE3" s="41"/>
      <c r="DXF3" s="41"/>
      <c r="DXG3" s="41"/>
      <c r="DXH3" s="41"/>
      <c r="DXI3" s="41"/>
      <c r="DXJ3" s="41"/>
      <c r="DXK3" s="41"/>
      <c r="DXL3" s="41"/>
      <c r="DXM3" s="41"/>
      <c r="DXN3" s="41"/>
      <c r="DXO3" s="41"/>
      <c r="DXP3" s="41"/>
      <c r="DXQ3" s="41"/>
      <c r="DXR3" s="41"/>
      <c r="DXS3" s="41"/>
      <c r="DXT3" s="41"/>
      <c r="DXU3" s="41"/>
      <c r="DXV3" s="41"/>
      <c r="DXW3" s="41"/>
      <c r="DXX3" s="41"/>
      <c r="DXY3" s="41"/>
      <c r="DXZ3" s="41"/>
      <c r="DYA3" s="41"/>
      <c r="DYB3" s="41"/>
      <c r="DYC3" s="41"/>
      <c r="DYD3" s="41"/>
      <c r="DYE3" s="41"/>
      <c r="DYF3" s="41"/>
      <c r="DYG3" s="41"/>
      <c r="DYH3" s="41"/>
      <c r="DYI3" s="41"/>
      <c r="DYJ3" s="41"/>
      <c r="DYK3" s="41"/>
      <c r="DYL3" s="41"/>
      <c r="DYM3" s="41"/>
      <c r="DYN3" s="41"/>
      <c r="DYO3" s="41"/>
      <c r="DYP3" s="41"/>
      <c r="DYQ3" s="41"/>
      <c r="DYR3" s="41"/>
      <c r="DYS3" s="41"/>
      <c r="DYT3" s="41"/>
      <c r="DYU3" s="41"/>
      <c r="DYV3" s="41"/>
      <c r="DYW3" s="41"/>
      <c r="DYX3" s="41"/>
      <c r="DYY3" s="41"/>
      <c r="DYZ3" s="41"/>
      <c r="DZA3" s="41"/>
      <c r="DZB3" s="41"/>
      <c r="DZC3" s="41"/>
      <c r="DZD3" s="41"/>
      <c r="DZE3" s="41"/>
      <c r="DZF3" s="41"/>
      <c r="DZG3" s="41"/>
      <c r="DZH3" s="41"/>
      <c r="DZI3" s="41"/>
      <c r="DZJ3" s="41"/>
      <c r="DZK3" s="41"/>
      <c r="DZL3" s="41"/>
      <c r="DZM3" s="41"/>
      <c r="DZN3" s="41"/>
      <c r="DZO3" s="41"/>
      <c r="DZP3" s="41"/>
      <c r="DZQ3" s="41"/>
      <c r="DZR3" s="41"/>
      <c r="DZS3" s="41"/>
      <c r="DZT3" s="41"/>
      <c r="DZU3" s="41"/>
      <c r="DZV3" s="41"/>
      <c r="DZW3" s="41"/>
      <c r="DZX3" s="41"/>
      <c r="DZY3" s="41"/>
      <c r="DZZ3" s="41"/>
      <c r="EAA3" s="41"/>
      <c r="EAB3" s="41"/>
      <c r="EAC3" s="41"/>
      <c r="EAD3" s="41"/>
      <c r="EAE3" s="41"/>
      <c r="EAF3" s="41"/>
      <c r="EAG3" s="41"/>
      <c r="EAH3" s="41"/>
      <c r="EAI3" s="41"/>
      <c r="EAJ3" s="41"/>
      <c r="EAK3" s="41"/>
      <c r="EAL3" s="41"/>
      <c r="EAM3" s="41"/>
      <c r="EAN3" s="41"/>
      <c r="EAO3" s="41"/>
      <c r="EAP3" s="41"/>
      <c r="EAQ3" s="41"/>
      <c r="EAR3" s="41"/>
      <c r="EAS3" s="41"/>
      <c r="EAT3" s="41"/>
      <c r="EAU3" s="41"/>
      <c r="EAV3" s="41"/>
      <c r="EAW3" s="41"/>
      <c r="EAX3" s="41"/>
      <c r="EAY3" s="41"/>
      <c r="EAZ3" s="41"/>
      <c r="EBA3" s="41"/>
      <c r="EBB3" s="41"/>
      <c r="EBC3" s="41"/>
      <c r="EBD3" s="41"/>
      <c r="EBE3" s="41"/>
      <c r="EBF3" s="41"/>
      <c r="EBG3" s="41"/>
      <c r="EBH3" s="41"/>
      <c r="EBI3" s="41"/>
      <c r="EBJ3" s="41"/>
      <c r="EBK3" s="41"/>
      <c r="EBL3" s="41"/>
      <c r="EBM3" s="41"/>
      <c r="EBN3" s="41"/>
      <c r="EBO3" s="41"/>
      <c r="EBP3" s="41"/>
      <c r="EBQ3" s="41"/>
      <c r="EBR3" s="41"/>
      <c r="EBS3" s="41"/>
      <c r="EBT3" s="41"/>
      <c r="EBU3" s="41"/>
      <c r="EBV3" s="41"/>
      <c r="EBW3" s="41"/>
      <c r="EBX3" s="41"/>
      <c r="EBY3" s="41"/>
      <c r="EBZ3" s="41"/>
      <c r="ECA3" s="41"/>
      <c r="ECB3" s="41"/>
      <c r="ECC3" s="41"/>
      <c r="ECD3" s="41"/>
      <c r="ECE3" s="41"/>
      <c r="ECF3" s="41"/>
      <c r="ECG3" s="41"/>
      <c r="ECH3" s="41"/>
      <c r="ECI3" s="41"/>
      <c r="ECJ3" s="41"/>
      <c r="ECK3" s="41"/>
      <c r="ECL3" s="41"/>
      <c r="ECM3" s="41"/>
      <c r="ECN3" s="41"/>
      <c r="ECO3" s="41"/>
      <c r="ECP3" s="41"/>
      <c r="ECQ3" s="41"/>
      <c r="ECR3" s="41"/>
      <c r="ECS3" s="41"/>
      <c r="ECT3" s="41"/>
      <c r="ECU3" s="41"/>
      <c r="ECV3" s="41"/>
      <c r="ECW3" s="41"/>
      <c r="ECX3" s="41"/>
      <c r="ECY3" s="41"/>
      <c r="ECZ3" s="41"/>
      <c r="EDA3" s="41"/>
      <c r="EDB3" s="41"/>
      <c r="EDC3" s="41"/>
      <c r="EDD3" s="41"/>
      <c r="EDE3" s="41"/>
      <c r="EDF3" s="41"/>
      <c r="EDG3" s="41"/>
      <c r="EDH3" s="41"/>
      <c r="EDI3" s="41"/>
      <c r="EDJ3" s="41"/>
      <c r="EDK3" s="41"/>
      <c r="EDL3" s="41"/>
      <c r="EDM3" s="41"/>
      <c r="EDN3" s="41"/>
      <c r="EDO3" s="41"/>
      <c r="EDP3" s="41"/>
      <c r="EDQ3" s="41"/>
      <c r="EDR3" s="41"/>
      <c r="EDS3" s="41"/>
      <c r="EDT3" s="41"/>
      <c r="EDU3" s="41"/>
      <c r="EDV3" s="41"/>
      <c r="EDW3" s="41"/>
      <c r="EDX3" s="41"/>
      <c r="EDY3" s="41"/>
      <c r="EDZ3" s="41"/>
      <c r="EEA3" s="41"/>
      <c r="EEB3" s="41"/>
      <c r="EEC3" s="41"/>
      <c r="EED3" s="41"/>
      <c r="EEE3" s="41"/>
      <c r="EEF3" s="41"/>
      <c r="EEG3" s="41"/>
      <c r="EEH3" s="41"/>
      <c r="EEI3" s="41"/>
      <c r="EEJ3" s="41"/>
      <c r="EEK3" s="41"/>
      <c r="EEL3" s="41"/>
      <c r="EEM3" s="41"/>
      <c r="EEN3" s="41"/>
      <c r="EEO3" s="41"/>
      <c r="EEP3" s="41"/>
      <c r="EEQ3" s="41"/>
      <c r="EER3" s="41"/>
      <c r="EES3" s="41"/>
      <c r="EET3" s="41"/>
      <c r="EEU3" s="41"/>
      <c r="EEV3" s="41"/>
      <c r="EEW3" s="41"/>
      <c r="EEX3" s="41"/>
      <c r="EEY3" s="41"/>
      <c r="EEZ3" s="41"/>
      <c r="EFA3" s="41"/>
      <c r="EFB3" s="41"/>
      <c r="EFC3" s="41"/>
      <c r="EFD3" s="41"/>
      <c r="EFE3" s="41"/>
      <c r="EFF3" s="41"/>
      <c r="EFG3" s="41"/>
      <c r="EFH3" s="41"/>
      <c r="EFI3" s="41"/>
      <c r="EFJ3" s="41"/>
      <c r="EFK3" s="41"/>
      <c r="EFL3" s="41"/>
      <c r="EFM3" s="41"/>
      <c r="EFN3" s="41"/>
      <c r="EFO3" s="41"/>
      <c r="EFP3" s="41"/>
      <c r="EFQ3" s="41"/>
      <c r="EFR3" s="41"/>
      <c r="EFS3" s="41"/>
      <c r="EFT3" s="41"/>
      <c r="EFU3" s="41"/>
      <c r="EFV3" s="41"/>
      <c r="EFW3" s="41"/>
      <c r="EFX3" s="41"/>
      <c r="EFY3" s="41"/>
      <c r="EFZ3" s="41"/>
      <c r="EGA3" s="41"/>
      <c r="EGB3" s="41"/>
      <c r="EGC3" s="41"/>
      <c r="EGD3" s="41"/>
      <c r="EGE3" s="41"/>
      <c r="EGF3" s="41"/>
      <c r="EGG3" s="41"/>
      <c r="EGH3" s="41"/>
      <c r="EGI3" s="41"/>
      <c r="EGJ3" s="41"/>
      <c r="EGK3" s="41"/>
      <c r="EGL3" s="41"/>
      <c r="EGM3" s="41"/>
      <c r="EGN3" s="41"/>
      <c r="EGO3" s="41"/>
      <c r="EGP3" s="41"/>
      <c r="EGQ3" s="41"/>
      <c r="EGR3" s="41"/>
      <c r="EGS3" s="41"/>
      <c r="EGT3" s="41"/>
      <c r="EGU3" s="41"/>
      <c r="EGV3" s="41"/>
      <c r="EGW3" s="41"/>
      <c r="EGX3" s="41"/>
      <c r="EGY3" s="41"/>
      <c r="EGZ3" s="41"/>
      <c r="EHA3" s="41"/>
      <c r="EHB3" s="41"/>
      <c r="EHC3" s="41"/>
      <c r="EHD3" s="41"/>
      <c r="EHE3" s="41"/>
      <c r="EHF3" s="41"/>
      <c r="EHG3" s="41"/>
      <c r="EHH3" s="41"/>
      <c r="EHI3" s="41"/>
      <c r="EHJ3" s="41"/>
      <c r="EHK3" s="41"/>
      <c r="EHL3" s="41"/>
      <c r="EHM3" s="41"/>
      <c r="EHN3" s="41"/>
      <c r="EHO3" s="41"/>
      <c r="EHP3" s="41"/>
      <c r="EHQ3" s="41"/>
      <c r="EHR3" s="41"/>
      <c r="EHS3" s="41"/>
      <c r="EHT3" s="41"/>
      <c r="EHU3" s="41"/>
      <c r="EHV3" s="41"/>
      <c r="EHW3" s="41"/>
      <c r="EHX3" s="41"/>
      <c r="EHY3" s="41"/>
      <c r="EHZ3" s="41"/>
      <c r="EIA3" s="41"/>
      <c r="EIB3" s="41"/>
      <c r="EIC3" s="41"/>
      <c r="EID3" s="41"/>
      <c r="EIE3" s="41"/>
      <c r="EIF3" s="41"/>
      <c r="EIG3" s="41"/>
      <c r="EIH3" s="41"/>
      <c r="EII3" s="41"/>
      <c r="EIJ3" s="41"/>
      <c r="EIK3" s="41"/>
      <c r="EIL3" s="41"/>
      <c r="EIM3" s="41"/>
      <c r="EIN3" s="41"/>
      <c r="EIO3" s="41"/>
      <c r="EIP3" s="41"/>
      <c r="EIQ3" s="41"/>
      <c r="EIR3" s="41"/>
      <c r="EIS3" s="41"/>
      <c r="EIT3" s="41"/>
      <c r="EIU3" s="41"/>
      <c r="EIV3" s="41"/>
      <c r="EIW3" s="41"/>
      <c r="EIX3" s="41"/>
      <c r="EIY3" s="41"/>
      <c r="EIZ3" s="41"/>
      <c r="EJA3" s="41"/>
      <c r="EJB3" s="41"/>
      <c r="EJC3" s="41"/>
      <c r="EJD3" s="41"/>
      <c r="EJE3" s="41"/>
      <c r="EJF3" s="41"/>
      <c r="EJG3" s="41"/>
      <c r="EJH3" s="41"/>
      <c r="EJI3" s="41"/>
      <c r="EJJ3" s="41"/>
      <c r="EJK3" s="41"/>
      <c r="EJL3" s="41"/>
      <c r="EJM3" s="41"/>
      <c r="EJN3" s="41"/>
      <c r="EJO3" s="41"/>
      <c r="EJP3" s="41"/>
      <c r="EJQ3" s="41"/>
      <c r="EJR3" s="41"/>
      <c r="EJS3" s="41"/>
      <c r="EJT3" s="41"/>
      <c r="EJU3" s="41"/>
      <c r="EJV3" s="41"/>
      <c r="EJW3" s="41"/>
      <c r="EJX3" s="41"/>
      <c r="EJY3" s="41"/>
      <c r="EJZ3" s="41"/>
      <c r="EKA3" s="41"/>
      <c r="EKB3" s="41"/>
      <c r="EKC3" s="41"/>
      <c r="EKD3" s="41"/>
      <c r="EKE3" s="41"/>
      <c r="EKF3" s="41"/>
      <c r="EKG3" s="41"/>
      <c r="EKH3" s="41"/>
      <c r="EKI3" s="41"/>
      <c r="EKJ3" s="41"/>
      <c r="EKK3" s="41"/>
      <c r="EKL3" s="41"/>
      <c r="EKM3" s="41"/>
      <c r="EKN3" s="41"/>
      <c r="EKO3" s="41"/>
      <c r="EKP3" s="41"/>
      <c r="EKQ3" s="41"/>
      <c r="EKR3" s="41"/>
      <c r="EKS3" s="41"/>
      <c r="EKT3" s="41"/>
      <c r="EKU3" s="41"/>
      <c r="EKV3" s="41"/>
      <c r="EKW3" s="41"/>
      <c r="EKX3" s="41"/>
      <c r="EKY3" s="41"/>
      <c r="EKZ3" s="41"/>
      <c r="ELA3" s="41"/>
      <c r="ELB3" s="41"/>
      <c r="ELC3" s="41"/>
      <c r="ELD3" s="41"/>
      <c r="ELE3" s="41"/>
      <c r="ELF3" s="41"/>
      <c r="ELG3" s="41"/>
      <c r="ELH3" s="41"/>
      <c r="ELI3" s="41"/>
      <c r="ELJ3" s="41"/>
      <c r="ELK3" s="41"/>
      <c r="ELL3" s="41"/>
      <c r="ELM3" s="41"/>
      <c r="ELN3" s="41"/>
      <c r="ELO3" s="41"/>
      <c r="ELP3" s="41"/>
      <c r="ELQ3" s="41"/>
      <c r="ELR3" s="41"/>
      <c r="ELS3" s="41"/>
      <c r="ELT3" s="41"/>
      <c r="ELU3" s="41"/>
      <c r="ELV3" s="41"/>
      <c r="ELW3" s="41"/>
      <c r="ELX3" s="41"/>
      <c r="ELY3" s="41"/>
      <c r="ELZ3" s="41"/>
      <c r="EMA3" s="41"/>
      <c r="EMB3" s="41"/>
      <c r="EMC3" s="41"/>
      <c r="EMD3" s="41"/>
      <c r="EME3" s="41"/>
      <c r="EMF3" s="41"/>
      <c r="EMG3" s="41"/>
      <c r="EMH3" s="41"/>
      <c r="EMI3" s="41"/>
      <c r="EMJ3" s="41"/>
      <c r="EMK3" s="41"/>
      <c r="EML3" s="41"/>
      <c r="EMM3" s="41"/>
      <c r="EMN3" s="41"/>
      <c r="EMO3" s="41"/>
      <c r="EMP3" s="41"/>
      <c r="EMQ3" s="41"/>
      <c r="EMR3" s="41"/>
      <c r="EMS3" s="41"/>
      <c r="EMT3" s="41"/>
      <c r="EMU3" s="41"/>
      <c r="EMV3" s="41"/>
      <c r="EMW3" s="41"/>
      <c r="EMX3" s="41"/>
      <c r="EMY3" s="41"/>
      <c r="EMZ3" s="41"/>
      <c r="ENA3" s="41"/>
      <c r="ENB3" s="41"/>
      <c r="ENC3" s="41"/>
      <c r="END3" s="41"/>
      <c r="ENE3" s="41"/>
      <c r="ENF3" s="41"/>
      <c r="ENG3" s="41"/>
      <c r="ENH3" s="41"/>
      <c r="ENI3" s="41"/>
      <c r="ENJ3" s="41"/>
      <c r="ENK3" s="41"/>
      <c r="ENL3" s="41"/>
      <c r="ENM3" s="41"/>
      <c r="ENN3" s="41"/>
      <c r="ENO3" s="41"/>
      <c r="ENP3" s="41"/>
      <c r="ENQ3" s="41"/>
      <c r="ENR3" s="41"/>
      <c r="ENS3" s="41"/>
      <c r="ENT3" s="41"/>
      <c r="ENU3" s="41"/>
      <c r="ENV3" s="41"/>
      <c r="ENW3" s="41"/>
      <c r="ENX3" s="41"/>
      <c r="ENY3" s="41"/>
      <c r="ENZ3" s="41"/>
      <c r="EOA3" s="41"/>
      <c r="EOB3" s="41"/>
      <c r="EOC3" s="41"/>
      <c r="EOD3" s="41"/>
      <c r="EOE3" s="41"/>
      <c r="EOF3" s="41"/>
      <c r="EOG3" s="41"/>
      <c r="EOH3" s="41"/>
      <c r="EOI3" s="41"/>
      <c r="EOJ3" s="41"/>
      <c r="EOK3" s="41"/>
      <c r="EOL3" s="41"/>
      <c r="EOM3" s="41"/>
      <c r="EON3" s="41"/>
      <c r="EOO3" s="41"/>
      <c r="EOP3" s="41"/>
      <c r="EOQ3" s="41"/>
      <c r="EOR3" s="41"/>
      <c r="EOS3" s="41"/>
      <c r="EOT3" s="41"/>
      <c r="EOU3" s="41"/>
      <c r="EOV3" s="41"/>
      <c r="EOW3" s="41"/>
      <c r="EOX3" s="41"/>
      <c r="EOY3" s="41"/>
      <c r="EOZ3" s="41"/>
      <c r="EPA3" s="41"/>
      <c r="EPB3" s="41"/>
      <c r="EPC3" s="41"/>
      <c r="EPD3" s="41"/>
      <c r="EPE3" s="41"/>
      <c r="EPF3" s="41"/>
      <c r="EPG3" s="41"/>
      <c r="EPH3" s="41"/>
      <c r="EPI3" s="41"/>
      <c r="EPJ3" s="41"/>
      <c r="EPK3" s="41"/>
      <c r="EPL3" s="41"/>
      <c r="EPM3" s="41"/>
      <c r="EPN3" s="41"/>
      <c r="EPO3" s="41"/>
      <c r="EPP3" s="41"/>
      <c r="EPQ3" s="41"/>
      <c r="EPR3" s="41"/>
      <c r="EPS3" s="41"/>
      <c r="EPT3" s="41"/>
      <c r="EPU3" s="41"/>
      <c r="EPV3" s="41"/>
      <c r="EPW3" s="41"/>
      <c r="EPX3" s="41"/>
      <c r="EPY3" s="41"/>
      <c r="EPZ3" s="41"/>
      <c r="EQA3" s="41"/>
      <c r="EQB3" s="41"/>
      <c r="EQC3" s="41"/>
      <c r="EQD3" s="41"/>
      <c r="EQE3" s="41"/>
      <c r="EQF3" s="41"/>
      <c r="EQG3" s="41"/>
      <c r="EQH3" s="41"/>
      <c r="EQI3" s="41"/>
      <c r="EQJ3" s="41"/>
      <c r="EQK3" s="41"/>
      <c r="EQL3" s="41"/>
      <c r="EQM3" s="41"/>
      <c r="EQN3" s="41"/>
      <c r="EQO3" s="41"/>
      <c r="EQP3" s="41"/>
      <c r="EQQ3" s="41"/>
      <c r="EQR3" s="41"/>
      <c r="EQS3" s="41"/>
      <c r="EQT3" s="41"/>
      <c r="EQU3" s="41"/>
      <c r="EQV3" s="41"/>
      <c r="EQW3" s="41"/>
      <c r="EQX3" s="41"/>
      <c r="EQY3" s="41"/>
      <c r="EQZ3" s="41"/>
      <c r="ERA3" s="41"/>
      <c r="ERB3" s="41"/>
      <c r="ERC3" s="41"/>
      <c r="ERD3" s="41"/>
      <c r="ERE3" s="41"/>
      <c r="ERF3" s="41"/>
      <c r="ERG3" s="41"/>
      <c r="ERH3" s="41"/>
      <c r="ERI3" s="41"/>
      <c r="ERJ3" s="41"/>
      <c r="ERK3" s="41"/>
      <c r="ERL3" s="41"/>
      <c r="ERM3" s="41"/>
      <c r="ERN3" s="41"/>
      <c r="ERO3" s="41"/>
      <c r="ERP3" s="41"/>
      <c r="ERQ3" s="41"/>
      <c r="ERR3" s="41"/>
      <c r="ERS3" s="41"/>
      <c r="ERT3" s="41"/>
      <c r="ERU3" s="41"/>
      <c r="ERV3" s="41"/>
      <c r="ERW3" s="41"/>
      <c r="ERX3" s="41"/>
      <c r="ERY3" s="41"/>
      <c r="ERZ3" s="41"/>
      <c r="ESA3" s="41"/>
      <c r="ESB3" s="41"/>
      <c r="ESC3" s="41"/>
      <c r="ESD3" s="41"/>
      <c r="ESE3" s="41"/>
      <c r="ESF3" s="41"/>
      <c r="ESG3" s="41"/>
      <c r="ESH3" s="41"/>
      <c r="ESI3" s="41"/>
      <c r="ESJ3" s="41"/>
      <c r="ESK3" s="41"/>
      <c r="ESL3" s="41"/>
      <c r="ESM3" s="41"/>
      <c r="ESN3" s="41"/>
      <c r="ESO3" s="41"/>
      <c r="ESP3" s="41"/>
      <c r="ESQ3" s="41"/>
      <c r="ESR3" s="41"/>
      <c r="ESS3" s="41"/>
      <c r="EST3" s="41"/>
      <c r="ESU3" s="41"/>
      <c r="ESV3" s="41"/>
      <c r="ESW3" s="41"/>
      <c r="ESX3" s="41"/>
      <c r="ESY3" s="41"/>
      <c r="ESZ3" s="41"/>
      <c r="ETA3" s="41"/>
      <c r="ETB3" s="41"/>
      <c r="ETC3" s="41"/>
      <c r="ETD3" s="41"/>
      <c r="ETE3" s="41"/>
      <c r="ETF3" s="41"/>
      <c r="ETG3" s="41"/>
      <c r="ETH3" s="41"/>
      <c r="ETI3" s="41"/>
      <c r="ETJ3" s="41"/>
      <c r="ETK3" s="41"/>
      <c r="ETL3" s="41"/>
      <c r="ETM3" s="41"/>
      <c r="ETN3" s="41"/>
      <c r="ETO3" s="41"/>
      <c r="ETP3" s="41"/>
      <c r="ETQ3" s="41"/>
      <c r="ETR3" s="41"/>
      <c r="ETS3" s="41"/>
      <c r="ETT3" s="41"/>
      <c r="ETU3" s="41"/>
      <c r="ETV3" s="41"/>
      <c r="ETW3" s="41"/>
      <c r="ETX3" s="41"/>
      <c r="ETY3" s="41"/>
      <c r="ETZ3" s="41"/>
      <c r="EUA3" s="41"/>
      <c r="EUB3" s="41"/>
      <c r="EUC3" s="41"/>
      <c r="EUD3" s="41"/>
      <c r="EUE3" s="41"/>
      <c r="EUF3" s="41"/>
      <c r="EUG3" s="41"/>
      <c r="EUH3" s="41"/>
      <c r="EUI3" s="41"/>
      <c r="EUJ3" s="41"/>
      <c r="EUK3" s="41"/>
      <c r="EUL3" s="41"/>
      <c r="EUM3" s="41"/>
      <c r="EUN3" s="41"/>
      <c r="EUO3" s="41"/>
      <c r="EUP3" s="41"/>
      <c r="EUQ3" s="41"/>
      <c r="EUR3" s="41"/>
      <c r="EUS3" s="41"/>
      <c r="EUT3" s="41"/>
      <c r="EUU3" s="41"/>
      <c r="EUV3" s="41"/>
      <c r="EUW3" s="41"/>
      <c r="EUX3" s="41"/>
      <c r="EUY3" s="41"/>
      <c r="EUZ3" s="41"/>
      <c r="EVA3" s="41"/>
      <c r="EVB3" s="41"/>
      <c r="EVC3" s="41"/>
      <c r="EVD3" s="41"/>
      <c r="EVE3" s="41"/>
      <c r="EVF3" s="41"/>
      <c r="EVG3" s="41"/>
      <c r="EVH3" s="41"/>
      <c r="EVI3" s="41"/>
      <c r="EVJ3" s="41"/>
      <c r="EVK3" s="41"/>
      <c r="EVL3" s="41"/>
      <c r="EVM3" s="41"/>
      <c r="EVN3" s="41"/>
      <c r="EVO3" s="41"/>
      <c r="EVP3" s="41"/>
      <c r="EVQ3" s="41"/>
      <c r="EVR3" s="41"/>
      <c r="EVS3" s="41"/>
      <c r="EVT3" s="41"/>
      <c r="EVU3" s="41"/>
      <c r="EVV3" s="41"/>
      <c r="EVW3" s="41"/>
      <c r="EVX3" s="41"/>
      <c r="EVY3" s="41"/>
      <c r="EVZ3" s="41"/>
      <c r="EWA3" s="41"/>
      <c r="EWB3" s="41"/>
      <c r="EWC3" s="41"/>
      <c r="EWD3" s="41"/>
      <c r="EWE3" s="41"/>
      <c r="EWF3" s="41"/>
      <c r="EWG3" s="41"/>
      <c r="EWH3" s="41"/>
      <c r="EWI3" s="41"/>
      <c r="EWJ3" s="41"/>
      <c r="EWK3" s="41"/>
      <c r="EWL3" s="41"/>
      <c r="EWM3" s="41"/>
      <c r="EWN3" s="41"/>
      <c r="EWO3" s="41"/>
      <c r="EWP3" s="41"/>
      <c r="EWQ3" s="41"/>
      <c r="EWR3" s="41"/>
      <c r="EWS3" s="41"/>
      <c r="EWT3" s="41"/>
      <c r="EWU3" s="41"/>
      <c r="EWV3" s="41"/>
      <c r="EWW3" s="41"/>
      <c r="EWX3" s="41"/>
      <c r="EWY3" s="41"/>
      <c r="EWZ3" s="41"/>
      <c r="EXA3" s="41"/>
      <c r="EXB3" s="41"/>
      <c r="EXC3" s="41"/>
      <c r="EXD3" s="41"/>
      <c r="EXE3" s="41"/>
      <c r="EXF3" s="41"/>
      <c r="EXG3" s="41"/>
      <c r="EXH3" s="41"/>
      <c r="EXI3" s="41"/>
      <c r="EXJ3" s="41"/>
      <c r="EXK3" s="41"/>
      <c r="EXL3" s="41"/>
      <c r="EXM3" s="41"/>
      <c r="EXN3" s="41"/>
      <c r="EXO3" s="41"/>
      <c r="EXP3" s="41"/>
      <c r="EXQ3" s="41"/>
      <c r="EXR3" s="41"/>
      <c r="EXS3" s="41"/>
      <c r="EXT3" s="41"/>
      <c r="EXU3" s="41"/>
      <c r="EXV3" s="41"/>
      <c r="EXW3" s="41"/>
      <c r="EXX3" s="41"/>
      <c r="EXY3" s="41"/>
      <c r="EXZ3" s="41"/>
      <c r="EYA3" s="41"/>
      <c r="EYB3" s="41"/>
      <c r="EYC3" s="41"/>
      <c r="EYD3" s="41"/>
      <c r="EYE3" s="41"/>
      <c r="EYF3" s="41"/>
      <c r="EYG3" s="41"/>
      <c r="EYH3" s="41"/>
      <c r="EYI3" s="41"/>
      <c r="EYJ3" s="41"/>
      <c r="EYK3" s="41"/>
      <c r="EYL3" s="41"/>
      <c r="EYM3" s="41"/>
      <c r="EYN3" s="41"/>
      <c r="EYO3" s="41"/>
      <c r="EYP3" s="41"/>
      <c r="EYQ3" s="41"/>
      <c r="EYR3" s="41"/>
      <c r="EYS3" s="41"/>
      <c r="EYT3" s="41"/>
      <c r="EYU3" s="41"/>
      <c r="EYV3" s="41"/>
      <c r="EYW3" s="41"/>
      <c r="EYX3" s="41"/>
      <c r="EYY3" s="41"/>
      <c r="EYZ3" s="41"/>
      <c r="EZA3" s="41"/>
      <c r="EZB3" s="41"/>
      <c r="EZC3" s="41"/>
      <c r="EZD3" s="41"/>
      <c r="EZE3" s="41"/>
      <c r="EZF3" s="41"/>
      <c r="EZG3" s="41"/>
      <c r="EZH3" s="41"/>
      <c r="EZI3" s="41"/>
      <c r="EZJ3" s="41"/>
      <c r="EZK3" s="41"/>
      <c r="EZL3" s="41"/>
      <c r="EZM3" s="41"/>
      <c r="EZN3" s="41"/>
      <c r="EZO3" s="41"/>
      <c r="EZP3" s="41"/>
      <c r="EZQ3" s="41"/>
      <c r="EZR3" s="41"/>
      <c r="EZS3" s="41"/>
      <c r="EZT3" s="41"/>
      <c r="EZU3" s="41"/>
      <c r="EZV3" s="41"/>
      <c r="EZW3" s="41"/>
      <c r="EZX3" s="41"/>
      <c r="EZY3" s="41"/>
      <c r="EZZ3" s="41"/>
      <c r="FAA3" s="41"/>
      <c r="FAB3" s="41"/>
      <c r="FAC3" s="41"/>
      <c r="FAD3" s="41"/>
      <c r="FAE3" s="41"/>
      <c r="FAF3" s="41"/>
      <c r="FAG3" s="41"/>
      <c r="FAH3" s="41"/>
      <c r="FAI3" s="41"/>
      <c r="FAJ3" s="41"/>
      <c r="FAK3" s="41"/>
      <c r="FAL3" s="41"/>
      <c r="FAM3" s="41"/>
      <c r="FAN3" s="41"/>
      <c r="FAO3" s="41"/>
      <c r="FAP3" s="41"/>
      <c r="FAQ3" s="41"/>
      <c r="FAR3" s="41"/>
      <c r="FAS3" s="41"/>
      <c r="FAT3" s="41"/>
      <c r="FAU3" s="41"/>
      <c r="FAV3" s="41"/>
      <c r="FAW3" s="41"/>
      <c r="FAX3" s="41"/>
      <c r="FAY3" s="41"/>
      <c r="FAZ3" s="41"/>
      <c r="FBA3" s="41"/>
      <c r="FBB3" s="41"/>
      <c r="FBC3" s="41"/>
      <c r="FBD3" s="41"/>
      <c r="FBE3" s="41"/>
      <c r="FBF3" s="41"/>
      <c r="FBG3" s="41"/>
      <c r="FBH3" s="41"/>
      <c r="FBI3" s="41"/>
      <c r="FBJ3" s="41"/>
      <c r="FBK3" s="41"/>
      <c r="FBL3" s="41"/>
      <c r="FBM3" s="41"/>
      <c r="FBN3" s="41"/>
      <c r="FBO3" s="41"/>
      <c r="FBP3" s="41"/>
      <c r="FBQ3" s="41"/>
      <c r="FBR3" s="41"/>
      <c r="FBS3" s="41"/>
      <c r="FBT3" s="41"/>
      <c r="FBU3" s="41"/>
      <c r="FBV3" s="41"/>
      <c r="FBW3" s="41"/>
      <c r="FBX3" s="41"/>
      <c r="FBY3" s="41"/>
      <c r="FBZ3" s="41"/>
      <c r="FCA3" s="41"/>
      <c r="FCB3" s="41"/>
      <c r="FCC3" s="41"/>
      <c r="FCD3" s="41"/>
      <c r="FCE3" s="41"/>
      <c r="FCF3" s="41"/>
      <c r="FCG3" s="41"/>
      <c r="FCH3" s="41"/>
      <c r="FCI3" s="41"/>
      <c r="FCJ3" s="41"/>
      <c r="FCK3" s="41"/>
      <c r="FCL3" s="41"/>
      <c r="FCM3" s="41"/>
      <c r="FCN3" s="41"/>
      <c r="FCO3" s="41"/>
      <c r="FCP3" s="41"/>
      <c r="FCQ3" s="41"/>
      <c r="FCR3" s="41"/>
      <c r="FCS3" s="41"/>
      <c r="FCT3" s="41"/>
      <c r="FCU3" s="41"/>
      <c r="FCV3" s="41"/>
      <c r="FCW3" s="41"/>
      <c r="FCX3" s="41"/>
      <c r="FCY3" s="41"/>
      <c r="FCZ3" s="41"/>
      <c r="FDA3" s="41"/>
      <c r="FDB3" s="41"/>
      <c r="FDC3" s="41"/>
      <c r="FDD3" s="41"/>
      <c r="FDE3" s="41"/>
      <c r="FDF3" s="41"/>
      <c r="FDG3" s="41"/>
      <c r="FDH3" s="41"/>
      <c r="FDI3" s="41"/>
      <c r="FDJ3" s="41"/>
      <c r="FDK3" s="41"/>
      <c r="FDL3" s="41"/>
      <c r="FDM3" s="41"/>
      <c r="FDN3" s="41"/>
      <c r="FDO3" s="41"/>
      <c r="FDP3" s="41"/>
      <c r="FDQ3" s="41"/>
      <c r="FDR3" s="41"/>
      <c r="FDS3" s="41"/>
      <c r="FDT3" s="41"/>
      <c r="FDU3" s="41"/>
      <c r="FDV3" s="41"/>
      <c r="FDW3" s="41"/>
      <c r="FDX3" s="41"/>
      <c r="FDY3" s="41"/>
      <c r="FDZ3" s="41"/>
      <c r="FEA3" s="41"/>
      <c r="FEB3" s="41"/>
      <c r="FEC3" s="41"/>
      <c r="FED3" s="41"/>
      <c r="FEE3" s="41"/>
      <c r="FEF3" s="41"/>
      <c r="FEG3" s="41"/>
      <c r="FEH3" s="41"/>
      <c r="FEI3" s="41"/>
      <c r="FEJ3" s="41"/>
      <c r="FEK3" s="41"/>
      <c r="FEL3" s="41"/>
      <c r="FEM3" s="41"/>
      <c r="FEN3" s="41"/>
      <c r="FEO3" s="41"/>
      <c r="FEP3" s="41"/>
      <c r="FEQ3" s="41"/>
      <c r="FER3" s="41"/>
      <c r="FES3" s="41"/>
      <c r="FET3" s="41"/>
      <c r="FEU3" s="41"/>
      <c r="FEV3" s="41"/>
      <c r="FEW3" s="41"/>
      <c r="FEX3" s="41"/>
      <c r="FEY3" s="41"/>
      <c r="FEZ3" s="41"/>
      <c r="FFA3" s="41"/>
      <c r="FFB3" s="41"/>
      <c r="FFC3" s="41"/>
      <c r="FFD3" s="41"/>
      <c r="FFE3" s="41"/>
      <c r="FFF3" s="41"/>
      <c r="FFG3" s="41"/>
      <c r="FFH3" s="41"/>
      <c r="FFI3" s="41"/>
      <c r="FFJ3" s="41"/>
      <c r="FFK3" s="41"/>
      <c r="FFL3" s="41"/>
      <c r="FFM3" s="41"/>
      <c r="FFN3" s="41"/>
      <c r="FFO3" s="41"/>
      <c r="FFP3" s="41"/>
      <c r="FFQ3" s="41"/>
      <c r="FFR3" s="41"/>
      <c r="FFS3" s="41"/>
      <c r="FFT3" s="41"/>
      <c r="FFU3" s="41"/>
      <c r="FFV3" s="41"/>
      <c r="FFW3" s="41"/>
      <c r="FFX3" s="41"/>
      <c r="FFY3" s="41"/>
      <c r="FFZ3" s="41"/>
      <c r="FGA3" s="41"/>
      <c r="FGB3" s="41"/>
      <c r="FGC3" s="41"/>
      <c r="FGD3" s="41"/>
      <c r="FGE3" s="41"/>
      <c r="FGF3" s="41"/>
      <c r="FGG3" s="41"/>
      <c r="FGH3" s="41"/>
      <c r="FGI3" s="41"/>
      <c r="FGJ3" s="41"/>
      <c r="FGK3" s="41"/>
      <c r="FGL3" s="41"/>
      <c r="FGM3" s="41"/>
      <c r="FGN3" s="41"/>
      <c r="FGO3" s="41"/>
      <c r="FGP3" s="41"/>
      <c r="FGQ3" s="41"/>
      <c r="FGR3" s="41"/>
      <c r="FGS3" s="41"/>
      <c r="FGT3" s="41"/>
      <c r="FGU3" s="41"/>
      <c r="FGV3" s="41"/>
      <c r="FGW3" s="41"/>
      <c r="FGX3" s="41"/>
      <c r="FGY3" s="41"/>
      <c r="FGZ3" s="41"/>
      <c r="FHA3" s="41"/>
      <c r="FHB3" s="41"/>
      <c r="FHC3" s="41"/>
      <c r="FHD3" s="41"/>
      <c r="FHE3" s="41"/>
      <c r="FHF3" s="41"/>
      <c r="FHG3" s="41"/>
      <c r="FHH3" s="41"/>
      <c r="FHI3" s="41"/>
      <c r="FHJ3" s="41"/>
      <c r="FHK3" s="41"/>
      <c r="FHL3" s="41"/>
      <c r="FHM3" s="41"/>
      <c r="FHN3" s="41"/>
      <c r="FHO3" s="41"/>
      <c r="FHP3" s="41"/>
      <c r="FHQ3" s="41"/>
      <c r="FHR3" s="41"/>
      <c r="FHS3" s="41"/>
      <c r="FHT3" s="41"/>
      <c r="FHU3" s="41"/>
      <c r="FHV3" s="41"/>
      <c r="FHW3" s="41"/>
      <c r="FHX3" s="41"/>
      <c r="FHY3" s="41"/>
      <c r="FHZ3" s="41"/>
      <c r="FIA3" s="41"/>
      <c r="FIB3" s="41"/>
      <c r="FIC3" s="41"/>
      <c r="FID3" s="41"/>
      <c r="FIE3" s="41"/>
      <c r="FIF3" s="41"/>
      <c r="FIG3" s="41"/>
      <c r="FIH3" s="41"/>
      <c r="FII3" s="41"/>
      <c r="FIJ3" s="41"/>
      <c r="FIK3" s="41"/>
      <c r="FIL3" s="41"/>
      <c r="FIM3" s="41"/>
      <c r="FIN3" s="41"/>
      <c r="FIO3" s="41"/>
      <c r="FIP3" s="41"/>
      <c r="FIQ3" s="41"/>
      <c r="FIR3" s="41"/>
      <c r="FIS3" s="41"/>
      <c r="FIT3" s="41"/>
      <c r="FIU3" s="41"/>
      <c r="FIV3" s="41"/>
      <c r="FIW3" s="41"/>
      <c r="FIX3" s="41"/>
      <c r="FIY3" s="41"/>
      <c r="FIZ3" s="41"/>
      <c r="FJA3" s="41"/>
      <c r="FJB3" s="41"/>
      <c r="FJC3" s="41"/>
      <c r="FJD3" s="41"/>
      <c r="FJE3" s="41"/>
      <c r="FJF3" s="41"/>
      <c r="FJG3" s="41"/>
      <c r="FJH3" s="41"/>
      <c r="FJI3" s="41"/>
      <c r="FJJ3" s="41"/>
      <c r="FJK3" s="41"/>
      <c r="FJL3" s="41"/>
      <c r="FJM3" s="41"/>
      <c r="FJN3" s="41"/>
      <c r="FJO3" s="41"/>
      <c r="FJP3" s="41"/>
      <c r="FJQ3" s="41"/>
      <c r="FJR3" s="41"/>
      <c r="FJS3" s="41"/>
      <c r="FJT3" s="41"/>
      <c r="FJU3" s="41"/>
      <c r="FJV3" s="41"/>
      <c r="FJW3" s="41"/>
      <c r="FJX3" s="41"/>
      <c r="FJY3" s="41"/>
      <c r="FJZ3" s="41"/>
      <c r="FKA3" s="41"/>
      <c r="FKB3" s="41"/>
      <c r="FKC3" s="41"/>
      <c r="FKD3" s="41"/>
      <c r="FKE3" s="41"/>
      <c r="FKF3" s="41"/>
      <c r="FKG3" s="41"/>
      <c r="FKH3" s="41"/>
      <c r="FKI3" s="41"/>
      <c r="FKJ3" s="41"/>
      <c r="FKK3" s="41"/>
      <c r="FKL3" s="41"/>
      <c r="FKM3" s="41"/>
      <c r="FKN3" s="41"/>
      <c r="FKO3" s="41"/>
      <c r="FKP3" s="41"/>
      <c r="FKQ3" s="41"/>
      <c r="FKR3" s="41"/>
      <c r="FKS3" s="41"/>
      <c r="FKT3" s="41"/>
      <c r="FKU3" s="41"/>
      <c r="FKV3" s="41"/>
      <c r="FKW3" s="41"/>
      <c r="FKX3" s="41"/>
      <c r="FKY3" s="41"/>
      <c r="FKZ3" s="41"/>
      <c r="FLA3" s="41"/>
      <c r="FLB3" s="41"/>
      <c r="FLC3" s="41"/>
      <c r="FLD3" s="41"/>
      <c r="FLE3" s="41"/>
      <c r="FLF3" s="41"/>
      <c r="FLG3" s="41"/>
      <c r="FLH3" s="41"/>
      <c r="FLI3" s="41"/>
      <c r="FLJ3" s="41"/>
      <c r="FLK3" s="41"/>
      <c r="FLL3" s="41"/>
      <c r="FLM3" s="41"/>
      <c r="FLN3" s="41"/>
      <c r="FLO3" s="41"/>
      <c r="FLP3" s="41"/>
      <c r="FLQ3" s="41"/>
      <c r="FLR3" s="41"/>
      <c r="FLS3" s="41"/>
      <c r="FLT3" s="41"/>
      <c r="FLU3" s="41"/>
      <c r="FLV3" s="41"/>
      <c r="FLW3" s="41"/>
      <c r="FLX3" s="41"/>
      <c r="FLY3" s="41"/>
      <c r="FLZ3" s="41"/>
      <c r="FMA3" s="41"/>
      <c r="FMB3" s="41"/>
      <c r="FMC3" s="41"/>
      <c r="FMD3" s="41"/>
      <c r="FME3" s="41"/>
      <c r="FMF3" s="41"/>
      <c r="FMG3" s="41"/>
      <c r="FMH3" s="41"/>
      <c r="FMI3" s="41"/>
      <c r="FMJ3" s="41"/>
      <c r="FMK3" s="41"/>
      <c r="FML3" s="41"/>
      <c r="FMM3" s="41"/>
      <c r="FMN3" s="41"/>
      <c r="FMO3" s="41"/>
      <c r="FMP3" s="41"/>
      <c r="FMQ3" s="41"/>
      <c r="FMR3" s="41"/>
      <c r="FMS3" s="41"/>
      <c r="FMT3" s="41"/>
      <c r="FMU3" s="41"/>
      <c r="FMV3" s="41"/>
      <c r="FMW3" s="41"/>
      <c r="FMX3" s="41"/>
      <c r="FMY3" s="41"/>
      <c r="FMZ3" s="41"/>
      <c r="FNA3" s="41"/>
      <c r="FNB3" s="41"/>
      <c r="FNC3" s="41"/>
      <c r="FND3" s="41"/>
      <c r="FNE3" s="41"/>
      <c r="FNF3" s="41"/>
      <c r="FNG3" s="41"/>
      <c r="FNH3" s="41"/>
      <c r="FNI3" s="41"/>
      <c r="FNJ3" s="41"/>
      <c r="FNK3" s="41"/>
      <c r="FNL3" s="41"/>
      <c r="FNM3" s="41"/>
      <c r="FNN3" s="41"/>
      <c r="FNO3" s="41"/>
      <c r="FNP3" s="41"/>
      <c r="FNQ3" s="41"/>
      <c r="FNR3" s="41"/>
      <c r="FNS3" s="41"/>
      <c r="FNT3" s="41"/>
      <c r="FNU3" s="41"/>
      <c r="FNV3" s="41"/>
      <c r="FNW3" s="41"/>
      <c r="FNX3" s="41"/>
      <c r="FNY3" s="41"/>
      <c r="FNZ3" s="41"/>
      <c r="FOA3" s="41"/>
      <c r="FOB3" s="41"/>
      <c r="FOC3" s="41"/>
      <c r="FOD3" s="41"/>
      <c r="FOE3" s="41"/>
      <c r="FOF3" s="41"/>
      <c r="FOG3" s="41"/>
      <c r="FOH3" s="41"/>
      <c r="FOI3" s="41"/>
      <c r="FOJ3" s="41"/>
      <c r="FOK3" s="41"/>
      <c r="FOL3" s="41"/>
      <c r="FOM3" s="41"/>
      <c r="FON3" s="41"/>
      <c r="FOO3" s="41"/>
      <c r="FOP3" s="41"/>
      <c r="FOQ3" s="41"/>
      <c r="FOR3" s="41"/>
      <c r="FOS3" s="41"/>
      <c r="FOT3" s="41"/>
      <c r="FOU3" s="41"/>
      <c r="FOV3" s="41"/>
      <c r="FOW3" s="41"/>
      <c r="FOX3" s="41"/>
      <c r="FOY3" s="41"/>
      <c r="FOZ3" s="41"/>
      <c r="FPA3" s="41"/>
      <c r="FPB3" s="41"/>
      <c r="FPC3" s="41"/>
      <c r="FPD3" s="41"/>
      <c r="FPE3" s="41"/>
      <c r="FPF3" s="41"/>
      <c r="FPG3" s="41"/>
      <c r="FPH3" s="41"/>
      <c r="FPI3" s="41"/>
      <c r="FPJ3" s="41"/>
      <c r="FPK3" s="41"/>
      <c r="FPL3" s="41"/>
      <c r="FPM3" s="41"/>
      <c r="FPN3" s="41"/>
      <c r="FPO3" s="41"/>
      <c r="FPP3" s="41"/>
      <c r="FPQ3" s="41"/>
      <c r="FPR3" s="41"/>
      <c r="FPS3" s="41"/>
      <c r="FPT3" s="41"/>
      <c r="FPU3" s="41"/>
      <c r="FPV3" s="41"/>
      <c r="FPW3" s="41"/>
      <c r="FPX3" s="41"/>
      <c r="FPY3" s="41"/>
      <c r="FPZ3" s="41"/>
      <c r="FQA3" s="41"/>
      <c r="FQB3" s="41"/>
      <c r="FQC3" s="41"/>
      <c r="FQD3" s="41"/>
      <c r="FQE3" s="41"/>
      <c r="FQF3" s="41"/>
      <c r="FQG3" s="41"/>
      <c r="FQH3" s="41"/>
      <c r="FQI3" s="41"/>
      <c r="FQJ3" s="41"/>
      <c r="FQK3" s="41"/>
      <c r="FQL3" s="41"/>
      <c r="FQM3" s="41"/>
      <c r="FQN3" s="41"/>
      <c r="FQO3" s="41"/>
      <c r="FQP3" s="41"/>
      <c r="FQQ3" s="41"/>
      <c r="FQR3" s="41"/>
      <c r="FQS3" s="41"/>
      <c r="FQT3" s="41"/>
      <c r="FQU3" s="41"/>
      <c r="FQV3" s="41"/>
      <c r="FQW3" s="41"/>
      <c r="FQX3" s="41"/>
      <c r="FQY3" s="41"/>
      <c r="FQZ3" s="41"/>
      <c r="FRA3" s="41"/>
      <c r="FRB3" s="41"/>
      <c r="FRC3" s="41"/>
      <c r="FRD3" s="41"/>
      <c r="FRE3" s="41"/>
      <c r="FRF3" s="41"/>
      <c r="FRG3" s="41"/>
      <c r="FRH3" s="41"/>
      <c r="FRI3" s="41"/>
      <c r="FRJ3" s="41"/>
      <c r="FRK3" s="41"/>
      <c r="FRL3" s="41"/>
      <c r="FRM3" s="41"/>
      <c r="FRN3" s="41"/>
      <c r="FRO3" s="41"/>
      <c r="FRP3" s="41"/>
      <c r="FRQ3" s="41"/>
      <c r="FRR3" s="41"/>
      <c r="FRS3" s="41"/>
      <c r="FRT3" s="41"/>
      <c r="FRU3" s="41"/>
      <c r="FRV3" s="41"/>
      <c r="FRW3" s="41"/>
      <c r="FRX3" s="41"/>
      <c r="FRY3" s="41"/>
      <c r="FRZ3" s="41"/>
      <c r="FSA3" s="41"/>
      <c r="FSB3" s="41"/>
      <c r="FSC3" s="41"/>
      <c r="FSD3" s="41"/>
      <c r="FSE3" s="41"/>
      <c r="FSF3" s="41"/>
      <c r="FSG3" s="41"/>
      <c r="FSH3" s="41"/>
      <c r="FSI3" s="41"/>
      <c r="FSJ3" s="41"/>
      <c r="FSK3" s="41"/>
      <c r="FSL3" s="41"/>
      <c r="FSM3" s="41"/>
      <c r="FSN3" s="41"/>
      <c r="FSO3" s="41"/>
      <c r="FSP3" s="41"/>
      <c r="FSQ3" s="41"/>
      <c r="FSR3" s="41"/>
      <c r="FSS3" s="41"/>
      <c r="FST3" s="41"/>
      <c r="FSU3" s="41"/>
      <c r="FSV3" s="41"/>
      <c r="FSW3" s="41"/>
      <c r="FSX3" s="41"/>
      <c r="FSY3" s="41"/>
      <c r="FSZ3" s="41"/>
      <c r="FTA3" s="41"/>
      <c r="FTB3" s="41"/>
      <c r="FTC3" s="41"/>
      <c r="FTD3" s="41"/>
      <c r="FTE3" s="41"/>
      <c r="FTF3" s="41"/>
      <c r="FTG3" s="41"/>
      <c r="FTH3" s="41"/>
      <c r="FTI3" s="41"/>
      <c r="FTJ3" s="41"/>
      <c r="FTK3" s="41"/>
      <c r="FTL3" s="41"/>
      <c r="FTM3" s="41"/>
      <c r="FTN3" s="41"/>
      <c r="FTO3" s="41"/>
      <c r="FTP3" s="41"/>
      <c r="FTQ3" s="41"/>
      <c r="FTR3" s="41"/>
      <c r="FTS3" s="41"/>
      <c r="FTT3" s="41"/>
      <c r="FTU3" s="41"/>
      <c r="FTV3" s="41"/>
      <c r="FTW3" s="41"/>
      <c r="FTX3" s="41"/>
      <c r="FTY3" s="41"/>
      <c r="FTZ3" s="41"/>
      <c r="FUA3" s="41"/>
      <c r="FUB3" s="41"/>
      <c r="FUC3" s="41"/>
      <c r="FUD3" s="41"/>
      <c r="FUE3" s="41"/>
      <c r="FUF3" s="41"/>
      <c r="FUG3" s="41"/>
      <c r="FUH3" s="41"/>
      <c r="FUI3" s="41"/>
      <c r="FUJ3" s="41"/>
      <c r="FUK3" s="41"/>
      <c r="FUL3" s="41"/>
      <c r="FUM3" s="41"/>
      <c r="FUN3" s="41"/>
      <c r="FUO3" s="41"/>
      <c r="FUP3" s="41"/>
      <c r="FUQ3" s="41"/>
      <c r="FUR3" s="41"/>
      <c r="FUS3" s="41"/>
      <c r="FUT3" s="41"/>
      <c r="FUU3" s="41"/>
      <c r="FUV3" s="41"/>
      <c r="FUW3" s="41"/>
      <c r="FUX3" s="41"/>
      <c r="FUY3" s="41"/>
      <c r="FUZ3" s="41"/>
      <c r="FVA3" s="41"/>
      <c r="FVB3" s="41"/>
      <c r="FVC3" s="41"/>
      <c r="FVD3" s="41"/>
      <c r="FVE3" s="41"/>
      <c r="FVF3" s="41"/>
      <c r="FVG3" s="41"/>
      <c r="FVH3" s="41"/>
      <c r="FVI3" s="41"/>
      <c r="FVJ3" s="41"/>
      <c r="FVK3" s="41"/>
      <c r="FVL3" s="41"/>
      <c r="FVM3" s="41"/>
      <c r="FVN3" s="41"/>
      <c r="FVO3" s="41"/>
      <c r="FVP3" s="41"/>
      <c r="FVQ3" s="41"/>
      <c r="FVR3" s="41"/>
      <c r="FVS3" s="41"/>
      <c r="FVT3" s="41"/>
      <c r="FVU3" s="41"/>
      <c r="FVV3" s="41"/>
      <c r="FVW3" s="41"/>
      <c r="FVX3" s="41"/>
      <c r="FVY3" s="41"/>
      <c r="FVZ3" s="41"/>
      <c r="FWA3" s="41"/>
      <c r="FWB3" s="41"/>
      <c r="FWC3" s="41"/>
      <c r="FWD3" s="41"/>
      <c r="FWE3" s="41"/>
      <c r="FWF3" s="41"/>
      <c r="FWG3" s="41"/>
      <c r="FWH3" s="41"/>
      <c r="FWI3" s="41"/>
      <c r="FWJ3" s="41"/>
      <c r="FWK3" s="41"/>
      <c r="FWL3" s="41"/>
      <c r="FWM3" s="41"/>
      <c r="FWN3" s="41"/>
      <c r="FWO3" s="41"/>
      <c r="FWP3" s="41"/>
      <c r="FWQ3" s="41"/>
      <c r="FWR3" s="41"/>
      <c r="FWS3" s="41"/>
      <c r="FWT3" s="41"/>
      <c r="FWU3" s="41"/>
      <c r="FWV3" s="41"/>
      <c r="FWW3" s="41"/>
      <c r="FWX3" s="41"/>
      <c r="FWY3" s="41"/>
      <c r="FWZ3" s="41"/>
      <c r="FXA3" s="41"/>
      <c r="FXB3" s="41"/>
      <c r="FXC3" s="41"/>
      <c r="FXD3" s="41"/>
      <c r="FXE3" s="41"/>
      <c r="FXF3" s="41"/>
      <c r="FXG3" s="41"/>
      <c r="FXH3" s="41"/>
      <c r="FXI3" s="41"/>
      <c r="FXJ3" s="41"/>
      <c r="FXK3" s="41"/>
      <c r="FXL3" s="41"/>
      <c r="FXM3" s="41"/>
      <c r="FXN3" s="41"/>
      <c r="FXO3" s="41"/>
      <c r="FXP3" s="41"/>
      <c r="FXQ3" s="41"/>
      <c r="FXR3" s="41"/>
      <c r="FXS3" s="41"/>
      <c r="FXT3" s="41"/>
      <c r="FXU3" s="41"/>
      <c r="FXV3" s="41"/>
      <c r="FXW3" s="41"/>
      <c r="FXX3" s="41"/>
      <c r="FXY3" s="41"/>
      <c r="FXZ3" s="41"/>
      <c r="FYA3" s="41"/>
      <c r="FYB3" s="41"/>
      <c r="FYC3" s="41"/>
      <c r="FYD3" s="41"/>
      <c r="FYE3" s="41"/>
      <c r="FYF3" s="41"/>
      <c r="FYG3" s="41"/>
      <c r="FYH3" s="41"/>
      <c r="FYI3" s="41"/>
      <c r="FYJ3" s="41"/>
      <c r="FYK3" s="41"/>
      <c r="FYL3" s="41"/>
      <c r="FYM3" s="41"/>
      <c r="FYN3" s="41"/>
      <c r="FYO3" s="41"/>
      <c r="FYP3" s="41"/>
      <c r="FYQ3" s="41"/>
      <c r="FYR3" s="41"/>
      <c r="FYS3" s="41"/>
      <c r="FYT3" s="41"/>
      <c r="FYU3" s="41"/>
      <c r="FYV3" s="41"/>
      <c r="FYW3" s="41"/>
      <c r="FYX3" s="41"/>
      <c r="FYY3" s="41"/>
      <c r="FYZ3" s="41"/>
      <c r="FZA3" s="41"/>
      <c r="FZB3" s="41"/>
      <c r="FZC3" s="41"/>
      <c r="FZD3" s="41"/>
      <c r="FZE3" s="41"/>
      <c r="FZF3" s="41"/>
      <c r="FZG3" s="41"/>
      <c r="FZH3" s="41"/>
      <c r="FZI3" s="41"/>
      <c r="FZJ3" s="41"/>
      <c r="FZK3" s="41"/>
      <c r="FZL3" s="41"/>
      <c r="FZM3" s="41"/>
      <c r="FZN3" s="41"/>
      <c r="FZO3" s="41"/>
      <c r="FZP3" s="41"/>
      <c r="FZQ3" s="41"/>
      <c r="FZR3" s="41"/>
      <c r="FZS3" s="41"/>
      <c r="FZT3" s="41"/>
      <c r="FZU3" s="41"/>
      <c r="FZV3" s="41"/>
      <c r="FZW3" s="41"/>
      <c r="FZX3" s="41"/>
      <c r="FZY3" s="41"/>
      <c r="FZZ3" s="41"/>
      <c r="GAA3" s="41"/>
      <c r="GAB3" s="41"/>
      <c r="GAC3" s="41"/>
      <c r="GAD3" s="41"/>
      <c r="GAE3" s="41"/>
      <c r="GAF3" s="41"/>
      <c r="GAG3" s="41"/>
      <c r="GAH3" s="41"/>
      <c r="GAI3" s="41"/>
      <c r="GAJ3" s="41"/>
      <c r="GAK3" s="41"/>
      <c r="GAL3" s="41"/>
      <c r="GAM3" s="41"/>
      <c r="GAN3" s="41"/>
      <c r="GAO3" s="41"/>
      <c r="GAP3" s="41"/>
      <c r="GAQ3" s="41"/>
      <c r="GAR3" s="41"/>
      <c r="GAS3" s="41"/>
      <c r="GAT3" s="41"/>
      <c r="GAU3" s="41"/>
      <c r="GAV3" s="41"/>
      <c r="GAW3" s="41"/>
      <c r="GAX3" s="41"/>
      <c r="GAY3" s="41"/>
      <c r="GAZ3" s="41"/>
      <c r="GBA3" s="41"/>
      <c r="GBB3" s="41"/>
      <c r="GBC3" s="41"/>
      <c r="GBD3" s="41"/>
      <c r="GBE3" s="41"/>
      <c r="GBF3" s="41"/>
      <c r="GBG3" s="41"/>
      <c r="GBH3" s="41"/>
      <c r="GBI3" s="41"/>
      <c r="GBJ3" s="41"/>
      <c r="GBK3" s="41"/>
      <c r="GBL3" s="41"/>
      <c r="GBM3" s="41"/>
      <c r="GBN3" s="41"/>
      <c r="GBO3" s="41"/>
      <c r="GBP3" s="41"/>
      <c r="GBQ3" s="41"/>
      <c r="GBR3" s="41"/>
      <c r="GBS3" s="41"/>
      <c r="GBT3" s="41"/>
      <c r="GBU3" s="41"/>
      <c r="GBV3" s="41"/>
      <c r="GBW3" s="41"/>
      <c r="GBX3" s="41"/>
      <c r="GBY3" s="41"/>
      <c r="GBZ3" s="41"/>
      <c r="GCA3" s="41"/>
      <c r="GCB3" s="41"/>
      <c r="GCC3" s="41"/>
      <c r="GCD3" s="41"/>
      <c r="GCE3" s="41"/>
      <c r="GCF3" s="41"/>
      <c r="GCG3" s="41"/>
      <c r="GCH3" s="41"/>
      <c r="GCI3" s="41"/>
      <c r="GCJ3" s="41"/>
      <c r="GCK3" s="41"/>
      <c r="GCL3" s="41"/>
      <c r="GCM3" s="41"/>
      <c r="GCN3" s="41"/>
      <c r="GCO3" s="41"/>
      <c r="GCP3" s="41"/>
      <c r="GCQ3" s="41"/>
      <c r="GCR3" s="41"/>
      <c r="GCS3" s="41"/>
      <c r="GCT3" s="41"/>
      <c r="GCU3" s="41"/>
      <c r="GCV3" s="41"/>
      <c r="GCW3" s="41"/>
      <c r="GCX3" s="41"/>
      <c r="GCY3" s="41"/>
      <c r="GCZ3" s="41"/>
      <c r="GDA3" s="41"/>
      <c r="GDB3" s="41"/>
      <c r="GDC3" s="41"/>
      <c r="GDD3" s="41"/>
      <c r="GDE3" s="41"/>
      <c r="GDF3" s="41"/>
      <c r="GDG3" s="41"/>
      <c r="GDH3" s="41"/>
      <c r="GDI3" s="41"/>
      <c r="GDJ3" s="41"/>
      <c r="GDK3" s="41"/>
      <c r="GDL3" s="41"/>
      <c r="GDM3" s="41"/>
      <c r="GDN3" s="41"/>
      <c r="GDO3" s="41"/>
      <c r="GDP3" s="41"/>
      <c r="GDQ3" s="41"/>
      <c r="GDR3" s="41"/>
      <c r="GDS3" s="41"/>
      <c r="GDT3" s="41"/>
      <c r="GDU3" s="41"/>
      <c r="GDV3" s="41"/>
      <c r="GDW3" s="41"/>
      <c r="GDX3" s="41"/>
      <c r="GDY3" s="41"/>
      <c r="GDZ3" s="41"/>
      <c r="GEA3" s="41"/>
      <c r="GEB3" s="41"/>
      <c r="GEC3" s="41"/>
      <c r="GED3" s="41"/>
      <c r="GEE3" s="41"/>
      <c r="GEF3" s="41"/>
      <c r="GEG3" s="41"/>
      <c r="GEH3" s="41"/>
      <c r="GEI3" s="41"/>
      <c r="GEJ3" s="41"/>
      <c r="GEK3" s="41"/>
      <c r="GEL3" s="41"/>
      <c r="GEM3" s="41"/>
      <c r="GEN3" s="41"/>
      <c r="GEO3" s="41"/>
      <c r="GEP3" s="41"/>
      <c r="GEQ3" s="41"/>
      <c r="GER3" s="41"/>
      <c r="GES3" s="41"/>
      <c r="GET3" s="41"/>
      <c r="GEU3" s="41"/>
      <c r="GEV3" s="41"/>
      <c r="GEW3" s="41"/>
      <c r="GEX3" s="41"/>
      <c r="GEY3" s="41"/>
      <c r="GEZ3" s="41"/>
      <c r="GFA3" s="41"/>
      <c r="GFB3" s="41"/>
      <c r="GFC3" s="41"/>
      <c r="GFD3" s="41"/>
      <c r="GFE3" s="41"/>
      <c r="GFF3" s="41"/>
      <c r="GFG3" s="41"/>
      <c r="GFH3" s="41"/>
      <c r="GFI3" s="41"/>
      <c r="GFJ3" s="41"/>
      <c r="GFK3" s="41"/>
      <c r="GFL3" s="41"/>
      <c r="GFM3" s="41"/>
      <c r="GFN3" s="41"/>
      <c r="GFO3" s="41"/>
      <c r="GFP3" s="41"/>
      <c r="GFQ3" s="41"/>
      <c r="GFR3" s="41"/>
      <c r="GFS3" s="41"/>
      <c r="GFT3" s="41"/>
      <c r="GFU3" s="41"/>
      <c r="GFV3" s="41"/>
      <c r="GFW3" s="41"/>
      <c r="GFX3" s="41"/>
      <c r="GFY3" s="41"/>
      <c r="GFZ3" s="41"/>
      <c r="GGA3" s="41"/>
      <c r="GGB3" s="41"/>
      <c r="GGC3" s="41"/>
      <c r="GGD3" s="41"/>
      <c r="GGE3" s="41"/>
      <c r="GGF3" s="41"/>
      <c r="GGG3" s="41"/>
      <c r="GGH3" s="41"/>
      <c r="GGI3" s="41"/>
      <c r="GGJ3" s="41"/>
      <c r="GGK3" s="41"/>
      <c r="GGL3" s="41"/>
      <c r="GGM3" s="41"/>
      <c r="GGN3" s="41"/>
      <c r="GGO3" s="41"/>
      <c r="GGP3" s="41"/>
      <c r="GGQ3" s="41"/>
      <c r="GGR3" s="41"/>
      <c r="GGS3" s="41"/>
      <c r="GGT3" s="41"/>
      <c r="GGU3" s="41"/>
      <c r="GGV3" s="41"/>
      <c r="GGW3" s="41"/>
      <c r="GGX3" s="41"/>
      <c r="GGY3" s="41"/>
      <c r="GGZ3" s="41"/>
      <c r="GHA3" s="41"/>
      <c r="GHB3" s="41"/>
      <c r="GHC3" s="41"/>
      <c r="GHD3" s="41"/>
      <c r="GHE3" s="41"/>
      <c r="GHF3" s="41"/>
      <c r="GHG3" s="41"/>
      <c r="GHH3" s="41"/>
      <c r="GHI3" s="41"/>
      <c r="GHJ3" s="41"/>
      <c r="GHK3" s="41"/>
      <c r="GHL3" s="41"/>
      <c r="GHM3" s="41"/>
      <c r="GHN3" s="41"/>
      <c r="GHO3" s="41"/>
      <c r="GHP3" s="41"/>
      <c r="GHQ3" s="41"/>
      <c r="GHR3" s="41"/>
      <c r="GHS3" s="41"/>
      <c r="GHT3" s="41"/>
      <c r="GHU3" s="41"/>
      <c r="GHV3" s="41"/>
      <c r="GHW3" s="41"/>
      <c r="GHX3" s="41"/>
      <c r="GHY3" s="41"/>
      <c r="GHZ3" s="41"/>
      <c r="GIA3" s="41"/>
      <c r="GIB3" s="41"/>
      <c r="GIC3" s="41"/>
      <c r="GID3" s="41"/>
      <c r="GIE3" s="41"/>
      <c r="GIF3" s="41"/>
      <c r="GIG3" s="41"/>
      <c r="GIH3" s="41"/>
      <c r="GII3" s="41"/>
      <c r="GIJ3" s="41"/>
      <c r="GIK3" s="41"/>
      <c r="GIL3" s="41"/>
      <c r="GIM3" s="41"/>
      <c r="GIN3" s="41"/>
      <c r="GIO3" s="41"/>
      <c r="GIP3" s="41"/>
      <c r="GIQ3" s="41"/>
      <c r="GIR3" s="41"/>
      <c r="GIS3" s="41"/>
      <c r="GIT3" s="41"/>
      <c r="GIU3" s="41"/>
      <c r="GIV3" s="41"/>
      <c r="GIW3" s="41"/>
      <c r="GIX3" s="41"/>
      <c r="GIY3" s="41"/>
      <c r="GIZ3" s="41"/>
      <c r="GJA3" s="41"/>
      <c r="GJB3" s="41"/>
      <c r="GJC3" s="41"/>
      <c r="GJD3" s="41"/>
      <c r="GJE3" s="41"/>
      <c r="GJF3" s="41"/>
      <c r="GJG3" s="41"/>
      <c r="GJH3" s="41"/>
      <c r="GJI3" s="41"/>
      <c r="GJJ3" s="41"/>
      <c r="GJK3" s="41"/>
      <c r="GJL3" s="41"/>
      <c r="GJM3" s="41"/>
      <c r="GJN3" s="41"/>
      <c r="GJO3" s="41"/>
      <c r="GJP3" s="41"/>
      <c r="GJQ3" s="41"/>
      <c r="GJR3" s="41"/>
      <c r="GJS3" s="41"/>
      <c r="GJT3" s="41"/>
      <c r="GJU3" s="41"/>
      <c r="GJV3" s="41"/>
      <c r="GJW3" s="41"/>
      <c r="GJX3" s="41"/>
      <c r="GJY3" s="41"/>
      <c r="GJZ3" s="41"/>
      <c r="GKA3" s="41"/>
      <c r="GKB3" s="41"/>
      <c r="GKC3" s="41"/>
      <c r="GKD3" s="41"/>
      <c r="GKE3" s="41"/>
      <c r="GKF3" s="41"/>
      <c r="GKG3" s="41"/>
      <c r="GKH3" s="41"/>
      <c r="GKI3" s="41"/>
      <c r="GKJ3" s="41"/>
      <c r="GKK3" s="41"/>
      <c r="GKL3" s="41"/>
      <c r="GKM3" s="41"/>
      <c r="GKN3" s="41"/>
      <c r="GKO3" s="41"/>
      <c r="GKP3" s="41"/>
      <c r="GKQ3" s="41"/>
      <c r="GKR3" s="41"/>
      <c r="GKS3" s="41"/>
      <c r="GKT3" s="41"/>
      <c r="GKU3" s="41"/>
      <c r="GKV3" s="41"/>
      <c r="GKW3" s="41"/>
      <c r="GKX3" s="41"/>
      <c r="GKY3" s="41"/>
      <c r="GKZ3" s="41"/>
      <c r="GLA3" s="41"/>
      <c r="GLB3" s="41"/>
      <c r="GLC3" s="41"/>
      <c r="GLD3" s="41"/>
      <c r="GLE3" s="41"/>
      <c r="GLF3" s="41"/>
      <c r="GLG3" s="41"/>
      <c r="GLH3" s="41"/>
      <c r="GLI3" s="41"/>
      <c r="GLJ3" s="41"/>
      <c r="GLK3" s="41"/>
      <c r="GLL3" s="41"/>
      <c r="GLM3" s="41"/>
      <c r="GLN3" s="41"/>
      <c r="GLO3" s="41"/>
      <c r="GLP3" s="41"/>
      <c r="GLQ3" s="41"/>
      <c r="GLR3" s="41"/>
      <c r="GLS3" s="41"/>
      <c r="GLT3" s="41"/>
      <c r="GLU3" s="41"/>
      <c r="GLV3" s="41"/>
      <c r="GLW3" s="41"/>
      <c r="GLX3" s="41"/>
      <c r="GLY3" s="41"/>
      <c r="GLZ3" s="41"/>
      <c r="GMA3" s="41"/>
      <c r="GMB3" s="41"/>
      <c r="GMC3" s="41"/>
      <c r="GMD3" s="41"/>
      <c r="GME3" s="41"/>
      <c r="GMF3" s="41"/>
      <c r="GMG3" s="41"/>
      <c r="GMH3" s="41"/>
      <c r="GMI3" s="41"/>
      <c r="GMJ3" s="41"/>
      <c r="GMK3" s="41"/>
      <c r="GML3" s="41"/>
      <c r="GMM3" s="41"/>
      <c r="GMN3" s="41"/>
      <c r="GMO3" s="41"/>
      <c r="GMP3" s="41"/>
      <c r="GMQ3" s="41"/>
      <c r="GMR3" s="41"/>
      <c r="GMS3" s="41"/>
      <c r="GMT3" s="41"/>
      <c r="GMU3" s="41"/>
      <c r="GMV3" s="41"/>
      <c r="GMW3" s="41"/>
      <c r="GMX3" s="41"/>
      <c r="GMY3" s="41"/>
      <c r="GMZ3" s="41"/>
      <c r="GNA3" s="41"/>
      <c r="GNB3" s="41"/>
      <c r="GNC3" s="41"/>
      <c r="GND3" s="41"/>
      <c r="GNE3" s="41"/>
      <c r="GNF3" s="41"/>
      <c r="GNG3" s="41"/>
      <c r="GNH3" s="41"/>
      <c r="GNI3" s="41"/>
      <c r="GNJ3" s="41"/>
      <c r="GNK3" s="41"/>
      <c r="GNL3" s="41"/>
      <c r="GNM3" s="41"/>
      <c r="GNN3" s="41"/>
      <c r="GNO3" s="41"/>
      <c r="GNP3" s="41"/>
      <c r="GNQ3" s="41"/>
      <c r="GNR3" s="41"/>
      <c r="GNS3" s="41"/>
      <c r="GNT3" s="41"/>
      <c r="GNU3" s="41"/>
      <c r="GNV3" s="41"/>
      <c r="GNW3" s="41"/>
      <c r="GNX3" s="41"/>
      <c r="GNY3" s="41"/>
      <c r="GNZ3" s="41"/>
      <c r="GOA3" s="41"/>
      <c r="GOB3" s="41"/>
      <c r="GOC3" s="41"/>
      <c r="GOD3" s="41"/>
      <c r="GOE3" s="41"/>
      <c r="GOF3" s="41"/>
      <c r="GOG3" s="41"/>
      <c r="GOH3" s="41"/>
      <c r="GOI3" s="41"/>
      <c r="GOJ3" s="41"/>
      <c r="GOK3" s="41"/>
      <c r="GOL3" s="41"/>
      <c r="GOM3" s="41"/>
      <c r="GON3" s="41"/>
      <c r="GOO3" s="41"/>
      <c r="GOP3" s="41"/>
      <c r="GOQ3" s="41"/>
      <c r="GOR3" s="41"/>
      <c r="GOS3" s="41"/>
      <c r="GOT3" s="41"/>
      <c r="GOU3" s="41"/>
      <c r="GOV3" s="41"/>
      <c r="GOW3" s="41"/>
      <c r="GOX3" s="41"/>
      <c r="GOY3" s="41"/>
      <c r="GOZ3" s="41"/>
      <c r="GPA3" s="41"/>
      <c r="GPB3" s="41"/>
      <c r="GPC3" s="41"/>
      <c r="GPD3" s="41"/>
      <c r="GPE3" s="41"/>
      <c r="GPF3" s="41"/>
      <c r="GPG3" s="41"/>
      <c r="GPH3" s="41"/>
      <c r="GPI3" s="41"/>
      <c r="GPJ3" s="41"/>
      <c r="GPK3" s="41"/>
      <c r="GPL3" s="41"/>
      <c r="GPM3" s="41"/>
      <c r="GPN3" s="41"/>
      <c r="GPO3" s="41"/>
      <c r="GPP3" s="41"/>
      <c r="GPQ3" s="41"/>
      <c r="GPR3" s="41"/>
      <c r="GPS3" s="41"/>
      <c r="GPT3" s="41"/>
      <c r="GPU3" s="41"/>
      <c r="GPV3" s="41"/>
      <c r="GPW3" s="41"/>
      <c r="GPX3" s="41"/>
      <c r="GPY3" s="41"/>
      <c r="GPZ3" s="41"/>
      <c r="GQA3" s="41"/>
      <c r="GQB3" s="41"/>
      <c r="GQC3" s="41"/>
      <c r="GQD3" s="41"/>
      <c r="GQE3" s="41"/>
      <c r="GQF3" s="41"/>
      <c r="GQG3" s="41"/>
      <c r="GQH3" s="41"/>
      <c r="GQI3" s="41"/>
      <c r="GQJ3" s="41"/>
      <c r="GQK3" s="41"/>
      <c r="GQL3" s="41"/>
      <c r="GQM3" s="41"/>
      <c r="GQN3" s="41"/>
      <c r="GQO3" s="41"/>
      <c r="GQP3" s="41"/>
      <c r="GQQ3" s="41"/>
      <c r="GQR3" s="41"/>
      <c r="GQS3" s="41"/>
      <c r="GQT3" s="41"/>
      <c r="GQU3" s="41"/>
      <c r="GQV3" s="41"/>
      <c r="GQW3" s="41"/>
      <c r="GQX3" s="41"/>
      <c r="GQY3" s="41"/>
      <c r="GQZ3" s="41"/>
      <c r="GRA3" s="41"/>
      <c r="GRB3" s="41"/>
      <c r="GRC3" s="41"/>
      <c r="GRD3" s="41"/>
      <c r="GRE3" s="41"/>
      <c r="GRF3" s="41"/>
      <c r="GRG3" s="41"/>
      <c r="GRH3" s="41"/>
      <c r="GRI3" s="41"/>
      <c r="GRJ3" s="41"/>
      <c r="GRK3" s="41"/>
      <c r="GRL3" s="41"/>
      <c r="GRM3" s="41"/>
      <c r="GRN3" s="41"/>
      <c r="GRO3" s="41"/>
      <c r="GRP3" s="41"/>
      <c r="GRQ3" s="41"/>
      <c r="GRR3" s="41"/>
      <c r="GRS3" s="41"/>
      <c r="GRT3" s="41"/>
      <c r="GRU3" s="41"/>
      <c r="GRV3" s="41"/>
      <c r="GRW3" s="41"/>
      <c r="GRX3" s="41"/>
      <c r="GRY3" s="41"/>
      <c r="GRZ3" s="41"/>
      <c r="GSA3" s="41"/>
      <c r="GSB3" s="41"/>
      <c r="GSC3" s="41"/>
      <c r="GSD3" s="41"/>
      <c r="GSE3" s="41"/>
      <c r="GSF3" s="41"/>
      <c r="GSG3" s="41"/>
      <c r="GSH3" s="41"/>
      <c r="GSI3" s="41"/>
      <c r="GSJ3" s="41"/>
      <c r="GSK3" s="41"/>
      <c r="GSL3" s="41"/>
      <c r="GSM3" s="41"/>
      <c r="GSN3" s="41"/>
      <c r="GSO3" s="41"/>
      <c r="GSP3" s="41"/>
      <c r="GSQ3" s="41"/>
      <c r="GSR3" s="41"/>
      <c r="GSS3" s="41"/>
      <c r="GST3" s="41"/>
      <c r="GSU3" s="41"/>
      <c r="GSV3" s="41"/>
      <c r="GSW3" s="41"/>
      <c r="GSX3" s="41"/>
      <c r="GSY3" s="41"/>
      <c r="GSZ3" s="41"/>
      <c r="GTA3" s="41"/>
      <c r="GTB3" s="41"/>
      <c r="GTC3" s="41"/>
      <c r="GTD3" s="41"/>
      <c r="GTE3" s="41"/>
      <c r="GTF3" s="41"/>
      <c r="GTG3" s="41"/>
      <c r="GTH3" s="41"/>
      <c r="GTI3" s="41"/>
      <c r="GTJ3" s="41"/>
      <c r="GTK3" s="41"/>
      <c r="GTL3" s="41"/>
      <c r="GTM3" s="41"/>
      <c r="GTN3" s="41"/>
      <c r="GTO3" s="41"/>
      <c r="GTP3" s="41"/>
      <c r="GTQ3" s="41"/>
      <c r="GTR3" s="41"/>
      <c r="GTS3" s="41"/>
      <c r="GTT3" s="41"/>
      <c r="GTU3" s="41"/>
      <c r="GTV3" s="41"/>
      <c r="GTW3" s="41"/>
      <c r="GTX3" s="41"/>
      <c r="GTY3" s="41"/>
      <c r="GTZ3" s="41"/>
      <c r="GUA3" s="41"/>
      <c r="GUB3" s="41"/>
      <c r="GUC3" s="41"/>
      <c r="GUD3" s="41"/>
      <c r="GUE3" s="41"/>
      <c r="GUF3" s="41"/>
      <c r="GUG3" s="41"/>
      <c r="GUH3" s="41"/>
      <c r="GUI3" s="41"/>
      <c r="GUJ3" s="41"/>
      <c r="GUK3" s="41"/>
      <c r="GUL3" s="41"/>
      <c r="GUM3" s="41"/>
      <c r="GUN3" s="41"/>
      <c r="GUO3" s="41"/>
      <c r="GUP3" s="41"/>
      <c r="GUQ3" s="41"/>
      <c r="GUR3" s="41"/>
      <c r="GUS3" s="41"/>
      <c r="GUT3" s="41"/>
      <c r="GUU3" s="41"/>
      <c r="GUV3" s="41"/>
      <c r="GUW3" s="41"/>
      <c r="GUX3" s="41"/>
      <c r="GUY3" s="41"/>
      <c r="GUZ3" s="41"/>
      <c r="GVA3" s="41"/>
      <c r="GVB3" s="41"/>
      <c r="GVC3" s="41"/>
      <c r="GVD3" s="41"/>
      <c r="GVE3" s="41"/>
      <c r="GVF3" s="41"/>
      <c r="GVG3" s="41"/>
      <c r="GVH3" s="41"/>
      <c r="GVI3" s="41"/>
      <c r="GVJ3" s="41"/>
      <c r="GVK3" s="41"/>
      <c r="GVL3" s="41"/>
      <c r="GVM3" s="41"/>
      <c r="GVN3" s="41"/>
      <c r="GVO3" s="41"/>
      <c r="GVP3" s="41"/>
      <c r="GVQ3" s="41"/>
      <c r="GVR3" s="41"/>
      <c r="GVS3" s="41"/>
      <c r="GVT3" s="41"/>
      <c r="GVU3" s="41"/>
      <c r="GVV3" s="41"/>
      <c r="GVW3" s="41"/>
      <c r="GVX3" s="41"/>
      <c r="GVY3" s="41"/>
      <c r="GVZ3" s="41"/>
      <c r="GWA3" s="41"/>
      <c r="GWB3" s="41"/>
      <c r="GWC3" s="41"/>
      <c r="GWD3" s="41"/>
      <c r="GWE3" s="41"/>
      <c r="GWF3" s="41"/>
      <c r="GWG3" s="41"/>
      <c r="GWH3" s="41"/>
      <c r="GWI3" s="41"/>
      <c r="GWJ3" s="41"/>
      <c r="GWK3" s="41"/>
      <c r="GWL3" s="41"/>
      <c r="GWM3" s="41"/>
      <c r="GWN3" s="41"/>
      <c r="GWO3" s="41"/>
      <c r="GWP3" s="41"/>
      <c r="GWQ3" s="41"/>
      <c r="GWR3" s="41"/>
      <c r="GWS3" s="41"/>
      <c r="GWT3" s="41"/>
      <c r="GWU3" s="41"/>
      <c r="GWV3" s="41"/>
      <c r="GWW3" s="41"/>
      <c r="GWX3" s="41"/>
      <c r="GWY3" s="41"/>
      <c r="GWZ3" s="41"/>
      <c r="GXA3" s="41"/>
      <c r="GXB3" s="41"/>
      <c r="GXC3" s="41"/>
      <c r="GXD3" s="41"/>
      <c r="GXE3" s="41"/>
      <c r="GXF3" s="41"/>
      <c r="GXG3" s="41"/>
      <c r="GXH3" s="41"/>
      <c r="GXI3" s="41"/>
      <c r="GXJ3" s="41"/>
      <c r="GXK3" s="41"/>
      <c r="GXL3" s="41"/>
      <c r="GXM3" s="41"/>
      <c r="GXN3" s="41"/>
      <c r="GXO3" s="41"/>
      <c r="GXP3" s="41"/>
      <c r="GXQ3" s="41"/>
      <c r="GXR3" s="41"/>
      <c r="GXS3" s="41"/>
      <c r="GXT3" s="41"/>
      <c r="GXU3" s="41"/>
      <c r="GXV3" s="41"/>
      <c r="GXW3" s="41"/>
      <c r="GXX3" s="41"/>
      <c r="GXY3" s="41"/>
      <c r="GXZ3" s="41"/>
      <c r="GYA3" s="41"/>
      <c r="GYB3" s="41"/>
      <c r="GYC3" s="41"/>
      <c r="GYD3" s="41"/>
      <c r="GYE3" s="41"/>
      <c r="GYF3" s="41"/>
      <c r="GYG3" s="41"/>
      <c r="GYH3" s="41"/>
      <c r="GYI3" s="41"/>
      <c r="GYJ3" s="41"/>
      <c r="GYK3" s="41"/>
      <c r="GYL3" s="41"/>
      <c r="GYM3" s="41"/>
      <c r="GYN3" s="41"/>
      <c r="GYO3" s="41"/>
      <c r="GYP3" s="41"/>
      <c r="GYQ3" s="41"/>
      <c r="GYR3" s="41"/>
      <c r="GYS3" s="41"/>
      <c r="GYT3" s="41"/>
      <c r="GYU3" s="41"/>
      <c r="GYV3" s="41"/>
      <c r="GYW3" s="41"/>
      <c r="GYX3" s="41"/>
      <c r="GYY3" s="41"/>
      <c r="GYZ3" s="41"/>
      <c r="GZA3" s="41"/>
      <c r="GZB3" s="41"/>
      <c r="GZC3" s="41"/>
      <c r="GZD3" s="41"/>
      <c r="GZE3" s="41"/>
      <c r="GZF3" s="41"/>
      <c r="GZG3" s="41"/>
      <c r="GZH3" s="41"/>
      <c r="GZI3" s="41"/>
      <c r="GZJ3" s="41"/>
      <c r="GZK3" s="41"/>
      <c r="GZL3" s="41"/>
      <c r="GZM3" s="41"/>
      <c r="GZN3" s="41"/>
      <c r="GZO3" s="41"/>
      <c r="GZP3" s="41"/>
      <c r="GZQ3" s="41"/>
      <c r="GZR3" s="41"/>
      <c r="GZS3" s="41"/>
      <c r="GZT3" s="41"/>
      <c r="GZU3" s="41"/>
      <c r="GZV3" s="41"/>
      <c r="GZW3" s="41"/>
      <c r="GZX3" s="41"/>
      <c r="GZY3" s="41"/>
      <c r="GZZ3" s="41"/>
      <c r="HAA3" s="41"/>
      <c r="HAB3" s="41"/>
      <c r="HAC3" s="41"/>
      <c r="HAD3" s="41"/>
      <c r="HAE3" s="41"/>
      <c r="HAF3" s="41"/>
      <c r="HAG3" s="41"/>
      <c r="HAH3" s="41"/>
      <c r="HAI3" s="41"/>
      <c r="HAJ3" s="41"/>
      <c r="HAK3" s="41"/>
      <c r="HAL3" s="41"/>
      <c r="HAM3" s="41"/>
      <c r="HAN3" s="41"/>
      <c r="HAO3" s="41"/>
      <c r="HAP3" s="41"/>
      <c r="HAQ3" s="41"/>
      <c r="HAR3" s="41"/>
      <c r="HAS3" s="41"/>
      <c r="HAT3" s="41"/>
      <c r="HAU3" s="41"/>
      <c r="HAV3" s="41"/>
      <c r="HAW3" s="41"/>
      <c r="HAX3" s="41"/>
      <c r="HAY3" s="41"/>
      <c r="HAZ3" s="41"/>
      <c r="HBA3" s="41"/>
      <c r="HBB3" s="41"/>
      <c r="HBC3" s="41"/>
      <c r="HBD3" s="41"/>
      <c r="HBE3" s="41"/>
      <c r="HBF3" s="41"/>
      <c r="HBG3" s="41"/>
      <c r="HBH3" s="41"/>
      <c r="HBI3" s="41"/>
      <c r="HBJ3" s="41"/>
      <c r="HBK3" s="41"/>
      <c r="HBL3" s="41"/>
      <c r="HBM3" s="41"/>
      <c r="HBN3" s="41"/>
      <c r="HBO3" s="41"/>
      <c r="HBP3" s="41"/>
      <c r="HBQ3" s="41"/>
      <c r="HBR3" s="41"/>
      <c r="HBS3" s="41"/>
      <c r="HBT3" s="41"/>
      <c r="HBU3" s="41"/>
      <c r="HBV3" s="41"/>
      <c r="HBW3" s="41"/>
      <c r="HBX3" s="41"/>
      <c r="HBY3" s="41"/>
      <c r="HBZ3" s="41"/>
      <c r="HCA3" s="41"/>
      <c r="HCB3" s="41"/>
      <c r="HCC3" s="41"/>
      <c r="HCD3" s="41"/>
      <c r="HCE3" s="41"/>
      <c r="HCF3" s="41"/>
      <c r="HCG3" s="41"/>
      <c r="HCH3" s="41"/>
      <c r="HCI3" s="41"/>
      <c r="HCJ3" s="41"/>
      <c r="HCK3" s="41"/>
      <c r="HCL3" s="41"/>
      <c r="HCM3" s="41"/>
      <c r="HCN3" s="41"/>
      <c r="HCO3" s="41"/>
      <c r="HCP3" s="41"/>
      <c r="HCQ3" s="41"/>
      <c r="HCR3" s="41"/>
      <c r="HCS3" s="41"/>
      <c r="HCT3" s="41"/>
      <c r="HCU3" s="41"/>
      <c r="HCV3" s="41"/>
      <c r="HCW3" s="41"/>
      <c r="HCX3" s="41"/>
      <c r="HCY3" s="41"/>
      <c r="HCZ3" s="41"/>
      <c r="HDA3" s="41"/>
      <c r="HDB3" s="41"/>
      <c r="HDC3" s="41"/>
      <c r="HDD3" s="41"/>
      <c r="HDE3" s="41"/>
      <c r="HDF3" s="41"/>
      <c r="HDG3" s="41"/>
      <c r="HDH3" s="41"/>
      <c r="HDI3" s="41"/>
      <c r="HDJ3" s="41"/>
      <c r="HDK3" s="41"/>
      <c r="HDL3" s="41"/>
      <c r="HDM3" s="41"/>
      <c r="HDN3" s="41"/>
      <c r="HDO3" s="41"/>
      <c r="HDP3" s="41"/>
      <c r="HDQ3" s="41"/>
      <c r="HDR3" s="41"/>
      <c r="HDS3" s="41"/>
      <c r="HDT3" s="41"/>
      <c r="HDU3" s="41"/>
      <c r="HDV3" s="41"/>
      <c r="HDW3" s="41"/>
      <c r="HDX3" s="41"/>
      <c r="HDY3" s="41"/>
      <c r="HDZ3" s="41"/>
      <c r="HEA3" s="41"/>
      <c r="HEB3" s="41"/>
      <c r="HEC3" s="41"/>
      <c r="HED3" s="41"/>
      <c r="HEE3" s="41"/>
      <c r="HEF3" s="41"/>
      <c r="HEG3" s="41"/>
      <c r="HEH3" s="41"/>
      <c r="HEI3" s="41"/>
      <c r="HEJ3" s="41"/>
      <c r="HEK3" s="41"/>
      <c r="HEL3" s="41"/>
      <c r="HEM3" s="41"/>
      <c r="HEN3" s="41"/>
      <c r="HEO3" s="41"/>
      <c r="HEP3" s="41"/>
      <c r="HEQ3" s="41"/>
      <c r="HER3" s="41"/>
      <c r="HES3" s="41"/>
      <c r="HET3" s="41"/>
      <c r="HEU3" s="41"/>
      <c r="HEV3" s="41"/>
      <c r="HEW3" s="41"/>
      <c r="HEX3" s="41"/>
      <c r="HEY3" s="41"/>
      <c r="HEZ3" s="41"/>
      <c r="HFA3" s="41"/>
      <c r="HFB3" s="41"/>
      <c r="HFC3" s="41"/>
      <c r="HFD3" s="41"/>
      <c r="HFE3" s="41"/>
      <c r="HFF3" s="41"/>
      <c r="HFG3" s="41"/>
      <c r="HFH3" s="41"/>
      <c r="HFI3" s="41"/>
      <c r="HFJ3" s="41"/>
      <c r="HFK3" s="41"/>
      <c r="HFL3" s="41"/>
      <c r="HFM3" s="41"/>
      <c r="HFN3" s="41"/>
      <c r="HFO3" s="41"/>
      <c r="HFP3" s="41"/>
      <c r="HFQ3" s="41"/>
      <c r="HFR3" s="41"/>
      <c r="HFS3" s="41"/>
      <c r="HFT3" s="41"/>
      <c r="HFU3" s="41"/>
      <c r="HFV3" s="41"/>
      <c r="HFW3" s="41"/>
      <c r="HFX3" s="41"/>
      <c r="HFY3" s="41"/>
      <c r="HFZ3" s="41"/>
      <c r="HGA3" s="41"/>
      <c r="HGB3" s="41"/>
      <c r="HGC3" s="41"/>
      <c r="HGD3" s="41"/>
      <c r="HGE3" s="41"/>
      <c r="HGF3" s="41"/>
      <c r="HGG3" s="41"/>
      <c r="HGH3" s="41"/>
      <c r="HGI3" s="41"/>
      <c r="HGJ3" s="41"/>
      <c r="HGK3" s="41"/>
      <c r="HGL3" s="41"/>
      <c r="HGM3" s="41"/>
      <c r="HGN3" s="41"/>
      <c r="HGO3" s="41"/>
      <c r="HGP3" s="41"/>
      <c r="HGQ3" s="41"/>
      <c r="HGR3" s="41"/>
      <c r="HGS3" s="41"/>
      <c r="HGT3" s="41"/>
      <c r="HGU3" s="41"/>
      <c r="HGV3" s="41"/>
      <c r="HGW3" s="41"/>
      <c r="HGX3" s="41"/>
      <c r="HGY3" s="41"/>
      <c r="HGZ3" s="41"/>
      <c r="HHA3" s="41"/>
      <c r="HHB3" s="41"/>
      <c r="HHC3" s="41"/>
      <c r="HHD3" s="41"/>
      <c r="HHE3" s="41"/>
      <c r="HHF3" s="41"/>
      <c r="HHG3" s="41"/>
      <c r="HHH3" s="41"/>
      <c r="HHI3" s="41"/>
      <c r="HHJ3" s="41"/>
      <c r="HHK3" s="41"/>
      <c r="HHL3" s="41"/>
      <c r="HHM3" s="41"/>
      <c r="HHN3" s="41"/>
      <c r="HHO3" s="41"/>
      <c r="HHP3" s="41"/>
      <c r="HHQ3" s="41"/>
      <c r="HHR3" s="41"/>
      <c r="HHS3" s="41"/>
      <c r="HHT3" s="41"/>
      <c r="HHU3" s="41"/>
      <c r="HHV3" s="41"/>
      <c r="HHW3" s="41"/>
      <c r="HHX3" s="41"/>
      <c r="HHY3" s="41"/>
      <c r="HHZ3" s="41"/>
      <c r="HIA3" s="41"/>
      <c r="HIB3" s="41"/>
      <c r="HIC3" s="41"/>
      <c r="HID3" s="41"/>
      <c r="HIE3" s="41"/>
      <c r="HIF3" s="41"/>
      <c r="HIG3" s="41"/>
      <c r="HIH3" s="41"/>
      <c r="HII3" s="41"/>
      <c r="HIJ3" s="41"/>
      <c r="HIK3" s="41"/>
      <c r="HIL3" s="41"/>
      <c r="HIM3" s="41"/>
      <c r="HIN3" s="41"/>
      <c r="HIO3" s="41"/>
      <c r="HIP3" s="41"/>
      <c r="HIQ3" s="41"/>
      <c r="HIR3" s="41"/>
      <c r="HIS3" s="41"/>
      <c r="HIT3" s="41"/>
      <c r="HIU3" s="41"/>
      <c r="HIV3" s="41"/>
      <c r="HIW3" s="41"/>
      <c r="HIX3" s="41"/>
      <c r="HIY3" s="41"/>
      <c r="HIZ3" s="41"/>
      <c r="HJA3" s="41"/>
      <c r="HJB3" s="41"/>
      <c r="HJC3" s="41"/>
      <c r="HJD3" s="41"/>
      <c r="HJE3" s="41"/>
      <c r="HJF3" s="41"/>
      <c r="HJG3" s="41"/>
      <c r="HJH3" s="41"/>
      <c r="HJI3" s="41"/>
      <c r="HJJ3" s="41"/>
      <c r="HJK3" s="41"/>
      <c r="HJL3" s="41"/>
      <c r="HJM3" s="41"/>
      <c r="HJN3" s="41"/>
      <c r="HJO3" s="41"/>
      <c r="HJP3" s="41"/>
      <c r="HJQ3" s="41"/>
      <c r="HJR3" s="41"/>
      <c r="HJS3" s="41"/>
      <c r="HJT3" s="41"/>
      <c r="HJU3" s="41"/>
      <c r="HJV3" s="41"/>
      <c r="HJW3" s="41"/>
      <c r="HJX3" s="41"/>
      <c r="HJY3" s="41"/>
      <c r="HJZ3" s="41"/>
      <c r="HKA3" s="41"/>
      <c r="HKB3" s="41"/>
      <c r="HKC3" s="41"/>
      <c r="HKD3" s="41"/>
      <c r="HKE3" s="41"/>
      <c r="HKF3" s="41"/>
      <c r="HKG3" s="41"/>
      <c r="HKH3" s="41"/>
      <c r="HKI3" s="41"/>
      <c r="HKJ3" s="41"/>
      <c r="HKK3" s="41"/>
      <c r="HKL3" s="41"/>
      <c r="HKM3" s="41"/>
      <c r="HKN3" s="41"/>
      <c r="HKO3" s="41"/>
      <c r="HKP3" s="41"/>
      <c r="HKQ3" s="41"/>
      <c r="HKR3" s="41"/>
      <c r="HKS3" s="41"/>
      <c r="HKT3" s="41"/>
      <c r="HKU3" s="41"/>
      <c r="HKV3" s="41"/>
      <c r="HKW3" s="41"/>
      <c r="HKX3" s="41"/>
      <c r="HKY3" s="41"/>
      <c r="HKZ3" s="41"/>
      <c r="HLA3" s="41"/>
      <c r="HLB3" s="41"/>
      <c r="HLC3" s="41"/>
      <c r="HLD3" s="41"/>
      <c r="HLE3" s="41"/>
      <c r="HLF3" s="41"/>
      <c r="HLG3" s="41"/>
      <c r="HLH3" s="41"/>
      <c r="HLI3" s="41"/>
      <c r="HLJ3" s="41"/>
      <c r="HLK3" s="41"/>
      <c r="HLL3" s="41"/>
      <c r="HLM3" s="41"/>
      <c r="HLN3" s="41"/>
      <c r="HLO3" s="41"/>
      <c r="HLP3" s="41"/>
      <c r="HLQ3" s="41"/>
      <c r="HLR3" s="41"/>
      <c r="HLS3" s="41"/>
      <c r="HLT3" s="41"/>
      <c r="HLU3" s="41"/>
      <c r="HLV3" s="41"/>
      <c r="HLW3" s="41"/>
      <c r="HLX3" s="41"/>
      <c r="HLY3" s="41"/>
      <c r="HLZ3" s="41"/>
      <c r="HMA3" s="41"/>
      <c r="HMB3" s="41"/>
      <c r="HMC3" s="41"/>
      <c r="HMD3" s="41"/>
      <c r="HME3" s="41"/>
      <c r="HMF3" s="41"/>
      <c r="HMG3" s="41"/>
      <c r="HMH3" s="41"/>
      <c r="HMI3" s="41"/>
      <c r="HMJ3" s="41"/>
      <c r="HMK3" s="41"/>
      <c r="HML3" s="41"/>
      <c r="HMM3" s="41"/>
      <c r="HMN3" s="41"/>
      <c r="HMO3" s="41"/>
      <c r="HMP3" s="41"/>
      <c r="HMQ3" s="41"/>
      <c r="HMR3" s="41"/>
      <c r="HMS3" s="41"/>
      <c r="HMT3" s="41"/>
      <c r="HMU3" s="41"/>
      <c r="HMV3" s="41"/>
      <c r="HMW3" s="41"/>
      <c r="HMX3" s="41"/>
      <c r="HMY3" s="41"/>
      <c r="HMZ3" s="41"/>
      <c r="HNA3" s="41"/>
      <c r="HNB3" s="41"/>
      <c r="HNC3" s="41"/>
      <c r="HND3" s="41"/>
      <c r="HNE3" s="41"/>
      <c r="HNF3" s="41"/>
      <c r="HNG3" s="41"/>
      <c r="HNH3" s="41"/>
      <c r="HNI3" s="41"/>
      <c r="HNJ3" s="41"/>
      <c r="HNK3" s="41"/>
      <c r="HNL3" s="41"/>
      <c r="HNM3" s="41"/>
      <c r="HNN3" s="41"/>
      <c r="HNO3" s="41"/>
      <c r="HNP3" s="41"/>
      <c r="HNQ3" s="41"/>
      <c r="HNR3" s="41"/>
      <c r="HNS3" s="41"/>
      <c r="HNT3" s="41"/>
      <c r="HNU3" s="41"/>
      <c r="HNV3" s="41"/>
      <c r="HNW3" s="41"/>
      <c r="HNX3" s="41"/>
      <c r="HNY3" s="41"/>
      <c r="HNZ3" s="41"/>
      <c r="HOA3" s="41"/>
      <c r="HOB3" s="41"/>
      <c r="HOC3" s="41"/>
      <c r="HOD3" s="41"/>
      <c r="HOE3" s="41"/>
      <c r="HOF3" s="41"/>
      <c r="HOG3" s="41"/>
      <c r="HOH3" s="41"/>
      <c r="HOI3" s="41"/>
      <c r="HOJ3" s="41"/>
      <c r="HOK3" s="41"/>
      <c r="HOL3" s="41"/>
      <c r="HOM3" s="41"/>
      <c r="HON3" s="41"/>
      <c r="HOO3" s="41"/>
      <c r="HOP3" s="41"/>
      <c r="HOQ3" s="41"/>
      <c r="HOR3" s="41"/>
      <c r="HOS3" s="41"/>
      <c r="HOT3" s="41"/>
      <c r="HOU3" s="41"/>
      <c r="HOV3" s="41"/>
      <c r="HOW3" s="41"/>
      <c r="HOX3" s="41"/>
      <c r="HOY3" s="41"/>
      <c r="HOZ3" s="41"/>
      <c r="HPA3" s="41"/>
      <c r="HPB3" s="41"/>
      <c r="HPC3" s="41"/>
      <c r="HPD3" s="41"/>
      <c r="HPE3" s="41"/>
      <c r="HPF3" s="41"/>
      <c r="HPG3" s="41"/>
      <c r="HPH3" s="41"/>
      <c r="HPI3" s="41"/>
      <c r="HPJ3" s="41"/>
      <c r="HPK3" s="41"/>
      <c r="HPL3" s="41"/>
      <c r="HPM3" s="41"/>
      <c r="HPN3" s="41"/>
      <c r="HPO3" s="41"/>
      <c r="HPP3" s="41"/>
      <c r="HPQ3" s="41"/>
      <c r="HPR3" s="41"/>
      <c r="HPS3" s="41"/>
      <c r="HPT3" s="41"/>
      <c r="HPU3" s="41"/>
      <c r="HPV3" s="41"/>
      <c r="HPW3" s="41"/>
      <c r="HPX3" s="41"/>
      <c r="HPY3" s="41"/>
      <c r="HPZ3" s="41"/>
      <c r="HQA3" s="41"/>
      <c r="HQB3" s="41"/>
      <c r="HQC3" s="41"/>
      <c r="HQD3" s="41"/>
      <c r="HQE3" s="41"/>
      <c r="HQF3" s="41"/>
      <c r="HQG3" s="41"/>
      <c r="HQH3" s="41"/>
      <c r="HQI3" s="41"/>
      <c r="HQJ3" s="41"/>
      <c r="HQK3" s="41"/>
      <c r="HQL3" s="41"/>
      <c r="HQM3" s="41"/>
      <c r="HQN3" s="41"/>
      <c r="HQO3" s="41"/>
      <c r="HQP3" s="41"/>
      <c r="HQQ3" s="41"/>
      <c r="HQR3" s="41"/>
      <c r="HQS3" s="41"/>
      <c r="HQT3" s="41"/>
      <c r="HQU3" s="41"/>
      <c r="HQV3" s="41"/>
      <c r="HQW3" s="41"/>
      <c r="HQX3" s="41"/>
      <c r="HQY3" s="41"/>
      <c r="HQZ3" s="41"/>
      <c r="HRA3" s="41"/>
      <c r="HRB3" s="41"/>
      <c r="HRC3" s="41"/>
      <c r="HRD3" s="41"/>
      <c r="HRE3" s="41"/>
      <c r="HRF3" s="41"/>
      <c r="HRG3" s="41"/>
      <c r="HRH3" s="41"/>
      <c r="HRI3" s="41"/>
      <c r="HRJ3" s="41"/>
      <c r="HRK3" s="41"/>
      <c r="HRL3" s="41"/>
      <c r="HRM3" s="41"/>
      <c r="HRN3" s="41"/>
      <c r="HRO3" s="41"/>
      <c r="HRP3" s="41"/>
      <c r="HRQ3" s="41"/>
      <c r="HRR3" s="41"/>
      <c r="HRS3" s="41"/>
      <c r="HRT3" s="41"/>
      <c r="HRU3" s="41"/>
      <c r="HRV3" s="41"/>
      <c r="HRW3" s="41"/>
      <c r="HRX3" s="41"/>
      <c r="HRY3" s="41"/>
      <c r="HRZ3" s="41"/>
      <c r="HSA3" s="41"/>
      <c r="HSB3" s="41"/>
      <c r="HSC3" s="41"/>
      <c r="HSD3" s="41"/>
      <c r="HSE3" s="41"/>
      <c r="HSF3" s="41"/>
      <c r="HSG3" s="41"/>
      <c r="HSH3" s="41"/>
      <c r="HSI3" s="41"/>
      <c r="HSJ3" s="41"/>
      <c r="HSK3" s="41"/>
      <c r="HSL3" s="41"/>
      <c r="HSM3" s="41"/>
      <c r="HSN3" s="41"/>
      <c r="HSO3" s="41"/>
      <c r="HSP3" s="41"/>
      <c r="HSQ3" s="41"/>
      <c r="HSR3" s="41"/>
      <c r="HSS3" s="41"/>
      <c r="HST3" s="41"/>
      <c r="HSU3" s="41"/>
      <c r="HSV3" s="41"/>
      <c r="HSW3" s="41"/>
      <c r="HSX3" s="41"/>
      <c r="HSY3" s="41"/>
      <c r="HSZ3" s="41"/>
      <c r="HTA3" s="41"/>
      <c r="HTB3" s="41"/>
      <c r="HTC3" s="41"/>
      <c r="HTD3" s="41"/>
      <c r="HTE3" s="41"/>
      <c r="HTF3" s="41"/>
      <c r="HTG3" s="41"/>
      <c r="HTH3" s="41"/>
      <c r="HTI3" s="41"/>
      <c r="HTJ3" s="41"/>
      <c r="HTK3" s="41"/>
      <c r="HTL3" s="41"/>
      <c r="HTM3" s="41"/>
      <c r="HTN3" s="41"/>
      <c r="HTO3" s="41"/>
      <c r="HTP3" s="41"/>
      <c r="HTQ3" s="41"/>
      <c r="HTR3" s="41"/>
      <c r="HTS3" s="41"/>
      <c r="HTT3" s="41"/>
      <c r="HTU3" s="41"/>
      <c r="HTV3" s="41"/>
      <c r="HTW3" s="41"/>
      <c r="HTX3" s="41"/>
      <c r="HTY3" s="41"/>
      <c r="HTZ3" s="41"/>
      <c r="HUA3" s="41"/>
      <c r="HUB3" s="41"/>
      <c r="HUC3" s="41"/>
      <c r="HUD3" s="41"/>
      <c r="HUE3" s="41"/>
      <c r="HUF3" s="41"/>
      <c r="HUG3" s="41"/>
      <c r="HUH3" s="41"/>
      <c r="HUI3" s="41"/>
      <c r="HUJ3" s="41"/>
      <c r="HUK3" s="41"/>
      <c r="HUL3" s="41"/>
      <c r="HUM3" s="41"/>
      <c r="HUN3" s="41"/>
      <c r="HUO3" s="41"/>
      <c r="HUP3" s="41"/>
      <c r="HUQ3" s="41"/>
      <c r="HUR3" s="41"/>
      <c r="HUS3" s="41"/>
      <c r="HUT3" s="41"/>
      <c r="HUU3" s="41"/>
      <c r="HUV3" s="41"/>
      <c r="HUW3" s="41"/>
      <c r="HUX3" s="41"/>
      <c r="HUY3" s="41"/>
      <c r="HUZ3" s="41"/>
      <c r="HVA3" s="41"/>
      <c r="HVB3" s="41"/>
      <c r="HVC3" s="41"/>
      <c r="HVD3" s="41"/>
      <c r="HVE3" s="41"/>
      <c r="HVF3" s="41"/>
      <c r="HVG3" s="41"/>
      <c r="HVH3" s="41"/>
      <c r="HVI3" s="41"/>
      <c r="HVJ3" s="41"/>
      <c r="HVK3" s="41"/>
      <c r="HVL3" s="41"/>
      <c r="HVM3" s="41"/>
      <c r="HVN3" s="41"/>
      <c r="HVO3" s="41"/>
      <c r="HVP3" s="41"/>
      <c r="HVQ3" s="41"/>
      <c r="HVR3" s="41"/>
      <c r="HVS3" s="41"/>
      <c r="HVT3" s="41"/>
      <c r="HVU3" s="41"/>
      <c r="HVV3" s="41"/>
      <c r="HVW3" s="41"/>
      <c r="HVX3" s="41"/>
      <c r="HVY3" s="41"/>
      <c r="HVZ3" s="41"/>
      <c r="HWA3" s="41"/>
      <c r="HWB3" s="41"/>
      <c r="HWC3" s="41"/>
      <c r="HWD3" s="41"/>
      <c r="HWE3" s="41"/>
      <c r="HWF3" s="41"/>
      <c r="HWG3" s="41"/>
      <c r="HWH3" s="41"/>
      <c r="HWI3" s="41"/>
      <c r="HWJ3" s="41"/>
      <c r="HWK3" s="41"/>
      <c r="HWL3" s="41"/>
      <c r="HWM3" s="41"/>
      <c r="HWN3" s="41"/>
      <c r="HWO3" s="41"/>
      <c r="HWP3" s="41"/>
      <c r="HWQ3" s="41"/>
      <c r="HWR3" s="41"/>
      <c r="HWS3" s="41"/>
      <c r="HWT3" s="41"/>
      <c r="HWU3" s="41"/>
      <c r="HWV3" s="41"/>
      <c r="HWW3" s="41"/>
      <c r="HWX3" s="41"/>
      <c r="HWY3" s="41"/>
      <c r="HWZ3" s="41"/>
      <c r="HXA3" s="41"/>
      <c r="HXB3" s="41"/>
      <c r="HXC3" s="41"/>
      <c r="HXD3" s="41"/>
      <c r="HXE3" s="41"/>
      <c r="HXF3" s="41"/>
      <c r="HXG3" s="41"/>
      <c r="HXH3" s="41"/>
      <c r="HXI3" s="41"/>
      <c r="HXJ3" s="41"/>
      <c r="HXK3" s="41"/>
      <c r="HXL3" s="41"/>
      <c r="HXM3" s="41"/>
      <c r="HXN3" s="41"/>
      <c r="HXO3" s="41"/>
      <c r="HXP3" s="41"/>
      <c r="HXQ3" s="41"/>
      <c r="HXR3" s="41"/>
      <c r="HXS3" s="41"/>
      <c r="HXT3" s="41"/>
      <c r="HXU3" s="41"/>
      <c r="HXV3" s="41"/>
      <c r="HXW3" s="41"/>
      <c r="HXX3" s="41"/>
      <c r="HXY3" s="41"/>
      <c r="HXZ3" s="41"/>
      <c r="HYA3" s="41"/>
      <c r="HYB3" s="41"/>
      <c r="HYC3" s="41"/>
      <c r="HYD3" s="41"/>
      <c r="HYE3" s="41"/>
      <c r="HYF3" s="41"/>
      <c r="HYG3" s="41"/>
      <c r="HYH3" s="41"/>
      <c r="HYI3" s="41"/>
      <c r="HYJ3" s="41"/>
      <c r="HYK3" s="41"/>
      <c r="HYL3" s="41"/>
      <c r="HYM3" s="41"/>
      <c r="HYN3" s="41"/>
      <c r="HYO3" s="41"/>
      <c r="HYP3" s="41"/>
      <c r="HYQ3" s="41"/>
      <c r="HYR3" s="41"/>
      <c r="HYS3" s="41"/>
      <c r="HYT3" s="41"/>
      <c r="HYU3" s="41"/>
      <c r="HYV3" s="41"/>
      <c r="HYW3" s="41"/>
      <c r="HYX3" s="41"/>
      <c r="HYY3" s="41"/>
      <c r="HYZ3" s="41"/>
      <c r="HZA3" s="41"/>
      <c r="HZB3" s="41"/>
      <c r="HZC3" s="41"/>
      <c r="HZD3" s="41"/>
      <c r="HZE3" s="41"/>
      <c r="HZF3" s="41"/>
      <c r="HZG3" s="41"/>
      <c r="HZH3" s="41"/>
      <c r="HZI3" s="41"/>
      <c r="HZJ3" s="41"/>
      <c r="HZK3" s="41"/>
      <c r="HZL3" s="41"/>
      <c r="HZM3" s="41"/>
      <c r="HZN3" s="41"/>
      <c r="HZO3" s="41"/>
      <c r="HZP3" s="41"/>
      <c r="HZQ3" s="41"/>
      <c r="HZR3" s="41"/>
      <c r="HZS3" s="41"/>
      <c r="HZT3" s="41"/>
      <c r="HZU3" s="41"/>
      <c r="HZV3" s="41"/>
      <c r="HZW3" s="41"/>
      <c r="HZX3" s="41"/>
      <c r="HZY3" s="41"/>
      <c r="HZZ3" s="41"/>
      <c r="IAA3" s="41"/>
      <c r="IAB3" s="41"/>
      <c r="IAC3" s="41"/>
      <c r="IAD3" s="41"/>
      <c r="IAE3" s="41"/>
      <c r="IAF3" s="41"/>
      <c r="IAG3" s="41"/>
      <c r="IAH3" s="41"/>
      <c r="IAI3" s="41"/>
      <c r="IAJ3" s="41"/>
      <c r="IAK3" s="41"/>
      <c r="IAL3" s="41"/>
      <c r="IAM3" s="41"/>
      <c r="IAN3" s="41"/>
      <c r="IAO3" s="41"/>
      <c r="IAP3" s="41"/>
      <c r="IAQ3" s="41"/>
      <c r="IAR3" s="41"/>
      <c r="IAS3" s="41"/>
      <c r="IAT3" s="41"/>
      <c r="IAU3" s="41"/>
      <c r="IAV3" s="41"/>
      <c r="IAW3" s="41"/>
      <c r="IAX3" s="41"/>
      <c r="IAY3" s="41"/>
      <c r="IAZ3" s="41"/>
      <c r="IBA3" s="41"/>
      <c r="IBB3" s="41"/>
      <c r="IBC3" s="41"/>
      <c r="IBD3" s="41"/>
      <c r="IBE3" s="41"/>
      <c r="IBF3" s="41"/>
      <c r="IBG3" s="41"/>
      <c r="IBH3" s="41"/>
      <c r="IBI3" s="41"/>
      <c r="IBJ3" s="41"/>
      <c r="IBK3" s="41"/>
      <c r="IBL3" s="41"/>
      <c r="IBM3" s="41"/>
      <c r="IBN3" s="41"/>
      <c r="IBO3" s="41"/>
      <c r="IBP3" s="41"/>
      <c r="IBQ3" s="41"/>
      <c r="IBR3" s="41"/>
      <c r="IBS3" s="41"/>
      <c r="IBT3" s="41"/>
      <c r="IBU3" s="41"/>
      <c r="IBV3" s="41"/>
      <c r="IBW3" s="41"/>
      <c r="IBX3" s="41"/>
      <c r="IBY3" s="41"/>
      <c r="IBZ3" s="41"/>
      <c r="ICA3" s="41"/>
      <c r="ICB3" s="41"/>
      <c r="ICC3" s="41"/>
      <c r="ICD3" s="41"/>
      <c r="ICE3" s="41"/>
      <c r="ICF3" s="41"/>
      <c r="ICG3" s="41"/>
      <c r="ICH3" s="41"/>
      <c r="ICI3" s="41"/>
      <c r="ICJ3" s="41"/>
      <c r="ICK3" s="41"/>
      <c r="ICL3" s="41"/>
      <c r="ICM3" s="41"/>
      <c r="ICN3" s="41"/>
      <c r="ICO3" s="41"/>
      <c r="ICP3" s="41"/>
      <c r="ICQ3" s="41"/>
      <c r="ICR3" s="41"/>
      <c r="ICS3" s="41"/>
      <c r="ICT3" s="41"/>
      <c r="ICU3" s="41"/>
      <c r="ICV3" s="41"/>
      <c r="ICW3" s="41"/>
      <c r="ICX3" s="41"/>
      <c r="ICY3" s="41"/>
      <c r="ICZ3" s="41"/>
      <c r="IDA3" s="41"/>
      <c r="IDB3" s="41"/>
      <c r="IDC3" s="41"/>
      <c r="IDD3" s="41"/>
      <c r="IDE3" s="41"/>
      <c r="IDF3" s="41"/>
      <c r="IDG3" s="41"/>
      <c r="IDH3" s="41"/>
      <c r="IDI3" s="41"/>
      <c r="IDJ3" s="41"/>
      <c r="IDK3" s="41"/>
      <c r="IDL3" s="41"/>
      <c r="IDM3" s="41"/>
      <c r="IDN3" s="41"/>
      <c r="IDO3" s="41"/>
      <c r="IDP3" s="41"/>
      <c r="IDQ3" s="41"/>
      <c r="IDR3" s="41"/>
      <c r="IDS3" s="41"/>
      <c r="IDT3" s="41"/>
      <c r="IDU3" s="41"/>
      <c r="IDV3" s="41"/>
      <c r="IDW3" s="41"/>
      <c r="IDX3" s="41"/>
      <c r="IDY3" s="41"/>
      <c r="IDZ3" s="41"/>
      <c r="IEA3" s="41"/>
      <c r="IEB3" s="41"/>
      <c r="IEC3" s="41"/>
      <c r="IED3" s="41"/>
      <c r="IEE3" s="41"/>
      <c r="IEF3" s="41"/>
      <c r="IEG3" s="41"/>
      <c r="IEH3" s="41"/>
      <c r="IEI3" s="41"/>
      <c r="IEJ3" s="41"/>
      <c r="IEK3" s="41"/>
      <c r="IEL3" s="41"/>
      <c r="IEM3" s="41"/>
      <c r="IEN3" s="41"/>
      <c r="IEO3" s="41"/>
      <c r="IEP3" s="41"/>
      <c r="IEQ3" s="41"/>
      <c r="IER3" s="41"/>
      <c r="IES3" s="41"/>
      <c r="IET3" s="41"/>
      <c r="IEU3" s="41"/>
      <c r="IEV3" s="41"/>
      <c r="IEW3" s="41"/>
      <c r="IEX3" s="41"/>
      <c r="IEY3" s="41"/>
      <c r="IEZ3" s="41"/>
      <c r="IFA3" s="41"/>
      <c r="IFB3" s="41"/>
      <c r="IFC3" s="41"/>
      <c r="IFD3" s="41"/>
      <c r="IFE3" s="41"/>
      <c r="IFF3" s="41"/>
      <c r="IFG3" s="41"/>
      <c r="IFH3" s="41"/>
      <c r="IFI3" s="41"/>
      <c r="IFJ3" s="41"/>
      <c r="IFK3" s="41"/>
      <c r="IFL3" s="41"/>
      <c r="IFM3" s="41"/>
      <c r="IFN3" s="41"/>
      <c r="IFO3" s="41"/>
      <c r="IFP3" s="41"/>
      <c r="IFQ3" s="41"/>
      <c r="IFR3" s="41"/>
      <c r="IFS3" s="41"/>
      <c r="IFT3" s="41"/>
      <c r="IFU3" s="41"/>
      <c r="IFV3" s="41"/>
      <c r="IFW3" s="41"/>
      <c r="IFX3" s="41"/>
      <c r="IFY3" s="41"/>
      <c r="IFZ3" s="41"/>
      <c r="IGA3" s="41"/>
      <c r="IGB3" s="41"/>
      <c r="IGC3" s="41"/>
      <c r="IGD3" s="41"/>
      <c r="IGE3" s="41"/>
      <c r="IGF3" s="41"/>
      <c r="IGG3" s="41"/>
      <c r="IGH3" s="41"/>
      <c r="IGI3" s="41"/>
      <c r="IGJ3" s="41"/>
      <c r="IGK3" s="41"/>
      <c r="IGL3" s="41"/>
      <c r="IGM3" s="41"/>
      <c r="IGN3" s="41"/>
      <c r="IGO3" s="41"/>
      <c r="IGP3" s="41"/>
      <c r="IGQ3" s="41"/>
      <c r="IGR3" s="41"/>
      <c r="IGS3" s="41"/>
      <c r="IGT3" s="41"/>
      <c r="IGU3" s="41"/>
      <c r="IGV3" s="41"/>
      <c r="IGW3" s="41"/>
      <c r="IGX3" s="41"/>
      <c r="IGY3" s="41"/>
      <c r="IGZ3" s="41"/>
      <c r="IHA3" s="41"/>
      <c r="IHB3" s="41"/>
      <c r="IHC3" s="41"/>
      <c r="IHD3" s="41"/>
      <c r="IHE3" s="41"/>
      <c r="IHF3" s="41"/>
      <c r="IHG3" s="41"/>
      <c r="IHH3" s="41"/>
      <c r="IHI3" s="41"/>
      <c r="IHJ3" s="41"/>
      <c r="IHK3" s="41"/>
      <c r="IHL3" s="41"/>
      <c r="IHM3" s="41"/>
      <c r="IHN3" s="41"/>
      <c r="IHO3" s="41"/>
      <c r="IHP3" s="41"/>
      <c r="IHQ3" s="41"/>
      <c r="IHR3" s="41"/>
      <c r="IHS3" s="41"/>
      <c r="IHT3" s="41"/>
      <c r="IHU3" s="41"/>
      <c r="IHV3" s="41"/>
      <c r="IHW3" s="41"/>
      <c r="IHX3" s="41"/>
      <c r="IHY3" s="41"/>
      <c r="IHZ3" s="41"/>
      <c r="IIA3" s="41"/>
      <c r="IIB3" s="41"/>
      <c r="IIC3" s="41"/>
      <c r="IID3" s="41"/>
      <c r="IIE3" s="41"/>
      <c r="IIF3" s="41"/>
      <c r="IIG3" s="41"/>
      <c r="IIH3" s="41"/>
      <c r="III3" s="41"/>
      <c r="IIJ3" s="41"/>
      <c r="IIK3" s="41"/>
      <c r="IIL3" s="41"/>
      <c r="IIM3" s="41"/>
      <c r="IIN3" s="41"/>
      <c r="IIO3" s="41"/>
      <c r="IIP3" s="41"/>
      <c r="IIQ3" s="41"/>
      <c r="IIR3" s="41"/>
      <c r="IIS3" s="41"/>
      <c r="IIT3" s="41"/>
      <c r="IIU3" s="41"/>
      <c r="IIV3" s="41"/>
      <c r="IIW3" s="41"/>
      <c r="IIX3" s="41"/>
      <c r="IIY3" s="41"/>
      <c r="IIZ3" s="41"/>
      <c r="IJA3" s="41"/>
      <c r="IJB3" s="41"/>
      <c r="IJC3" s="41"/>
      <c r="IJD3" s="41"/>
      <c r="IJE3" s="41"/>
      <c r="IJF3" s="41"/>
      <c r="IJG3" s="41"/>
      <c r="IJH3" s="41"/>
      <c r="IJI3" s="41"/>
      <c r="IJJ3" s="41"/>
      <c r="IJK3" s="41"/>
      <c r="IJL3" s="41"/>
      <c r="IJM3" s="41"/>
      <c r="IJN3" s="41"/>
      <c r="IJO3" s="41"/>
      <c r="IJP3" s="41"/>
      <c r="IJQ3" s="41"/>
      <c r="IJR3" s="41"/>
      <c r="IJS3" s="41"/>
      <c r="IJT3" s="41"/>
      <c r="IJU3" s="41"/>
      <c r="IJV3" s="41"/>
      <c r="IJW3" s="41"/>
      <c r="IJX3" s="41"/>
      <c r="IJY3" s="41"/>
      <c r="IJZ3" s="41"/>
      <c r="IKA3" s="41"/>
      <c r="IKB3" s="41"/>
      <c r="IKC3" s="41"/>
      <c r="IKD3" s="41"/>
      <c r="IKE3" s="41"/>
      <c r="IKF3" s="41"/>
      <c r="IKG3" s="41"/>
      <c r="IKH3" s="41"/>
      <c r="IKI3" s="41"/>
      <c r="IKJ3" s="41"/>
      <c r="IKK3" s="41"/>
      <c r="IKL3" s="41"/>
      <c r="IKM3" s="41"/>
      <c r="IKN3" s="41"/>
      <c r="IKO3" s="41"/>
      <c r="IKP3" s="41"/>
      <c r="IKQ3" s="41"/>
      <c r="IKR3" s="41"/>
      <c r="IKS3" s="41"/>
      <c r="IKT3" s="41"/>
      <c r="IKU3" s="41"/>
      <c r="IKV3" s="41"/>
      <c r="IKW3" s="41"/>
      <c r="IKX3" s="41"/>
      <c r="IKY3" s="41"/>
      <c r="IKZ3" s="41"/>
      <c r="ILA3" s="41"/>
      <c r="ILB3" s="41"/>
      <c r="ILC3" s="41"/>
      <c r="ILD3" s="41"/>
      <c r="ILE3" s="41"/>
      <c r="ILF3" s="41"/>
      <c r="ILG3" s="41"/>
      <c r="ILH3" s="41"/>
      <c r="ILI3" s="41"/>
      <c r="ILJ3" s="41"/>
      <c r="ILK3" s="41"/>
      <c r="ILL3" s="41"/>
      <c r="ILM3" s="41"/>
      <c r="ILN3" s="41"/>
      <c r="ILO3" s="41"/>
      <c r="ILP3" s="41"/>
      <c r="ILQ3" s="41"/>
      <c r="ILR3" s="41"/>
      <c r="ILS3" s="41"/>
      <c r="ILT3" s="41"/>
      <c r="ILU3" s="41"/>
      <c r="ILV3" s="41"/>
      <c r="ILW3" s="41"/>
      <c r="ILX3" s="41"/>
      <c r="ILY3" s="41"/>
      <c r="ILZ3" s="41"/>
      <c r="IMA3" s="41"/>
      <c r="IMB3" s="41"/>
      <c r="IMC3" s="41"/>
      <c r="IMD3" s="41"/>
      <c r="IME3" s="41"/>
      <c r="IMF3" s="41"/>
      <c r="IMG3" s="41"/>
      <c r="IMH3" s="41"/>
      <c r="IMI3" s="41"/>
      <c r="IMJ3" s="41"/>
      <c r="IMK3" s="41"/>
      <c r="IML3" s="41"/>
      <c r="IMM3" s="41"/>
      <c r="IMN3" s="41"/>
      <c r="IMO3" s="41"/>
      <c r="IMP3" s="41"/>
      <c r="IMQ3" s="41"/>
      <c r="IMR3" s="41"/>
      <c r="IMS3" s="41"/>
      <c r="IMT3" s="41"/>
      <c r="IMU3" s="41"/>
      <c r="IMV3" s="41"/>
      <c r="IMW3" s="41"/>
      <c r="IMX3" s="41"/>
      <c r="IMY3" s="41"/>
      <c r="IMZ3" s="41"/>
      <c r="INA3" s="41"/>
      <c r="INB3" s="41"/>
      <c r="INC3" s="41"/>
      <c r="IND3" s="41"/>
      <c r="INE3" s="41"/>
      <c r="INF3" s="41"/>
      <c r="ING3" s="41"/>
      <c r="INH3" s="41"/>
      <c r="INI3" s="41"/>
      <c r="INJ3" s="41"/>
      <c r="INK3" s="41"/>
      <c r="INL3" s="41"/>
      <c r="INM3" s="41"/>
      <c r="INN3" s="41"/>
      <c r="INO3" s="41"/>
      <c r="INP3" s="41"/>
      <c r="INQ3" s="41"/>
      <c r="INR3" s="41"/>
      <c r="INS3" s="41"/>
      <c r="INT3" s="41"/>
      <c r="INU3" s="41"/>
      <c r="INV3" s="41"/>
      <c r="INW3" s="41"/>
      <c r="INX3" s="41"/>
      <c r="INY3" s="41"/>
      <c r="INZ3" s="41"/>
      <c r="IOA3" s="41"/>
      <c r="IOB3" s="41"/>
      <c r="IOC3" s="41"/>
      <c r="IOD3" s="41"/>
      <c r="IOE3" s="41"/>
      <c r="IOF3" s="41"/>
      <c r="IOG3" s="41"/>
      <c r="IOH3" s="41"/>
      <c r="IOI3" s="41"/>
      <c r="IOJ3" s="41"/>
      <c r="IOK3" s="41"/>
      <c r="IOL3" s="41"/>
      <c r="IOM3" s="41"/>
      <c r="ION3" s="41"/>
      <c r="IOO3" s="41"/>
      <c r="IOP3" s="41"/>
      <c r="IOQ3" s="41"/>
      <c r="IOR3" s="41"/>
      <c r="IOS3" s="41"/>
      <c r="IOT3" s="41"/>
      <c r="IOU3" s="41"/>
      <c r="IOV3" s="41"/>
      <c r="IOW3" s="41"/>
      <c r="IOX3" s="41"/>
      <c r="IOY3" s="41"/>
      <c r="IOZ3" s="41"/>
      <c r="IPA3" s="41"/>
      <c r="IPB3" s="41"/>
      <c r="IPC3" s="41"/>
      <c r="IPD3" s="41"/>
      <c r="IPE3" s="41"/>
      <c r="IPF3" s="41"/>
      <c r="IPG3" s="41"/>
      <c r="IPH3" s="41"/>
      <c r="IPI3" s="41"/>
      <c r="IPJ3" s="41"/>
      <c r="IPK3" s="41"/>
      <c r="IPL3" s="41"/>
      <c r="IPM3" s="41"/>
      <c r="IPN3" s="41"/>
      <c r="IPO3" s="41"/>
      <c r="IPP3" s="41"/>
      <c r="IPQ3" s="41"/>
      <c r="IPR3" s="41"/>
      <c r="IPS3" s="41"/>
      <c r="IPT3" s="41"/>
      <c r="IPU3" s="41"/>
      <c r="IPV3" s="41"/>
      <c r="IPW3" s="41"/>
      <c r="IPX3" s="41"/>
      <c r="IPY3" s="41"/>
      <c r="IPZ3" s="41"/>
      <c r="IQA3" s="41"/>
      <c r="IQB3" s="41"/>
      <c r="IQC3" s="41"/>
      <c r="IQD3" s="41"/>
      <c r="IQE3" s="41"/>
      <c r="IQF3" s="41"/>
      <c r="IQG3" s="41"/>
      <c r="IQH3" s="41"/>
      <c r="IQI3" s="41"/>
      <c r="IQJ3" s="41"/>
      <c r="IQK3" s="41"/>
      <c r="IQL3" s="41"/>
      <c r="IQM3" s="41"/>
      <c r="IQN3" s="41"/>
      <c r="IQO3" s="41"/>
      <c r="IQP3" s="41"/>
      <c r="IQQ3" s="41"/>
      <c r="IQR3" s="41"/>
      <c r="IQS3" s="41"/>
      <c r="IQT3" s="41"/>
      <c r="IQU3" s="41"/>
      <c r="IQV3" s="41"/>
      <c r="IQW3" s="41"/>
      <c r="IQX3" s="41"/>
      <c r="IQY3" s="41"/>
      <c r="IQZ3" s="41"/>
      <c r="IRA3" s="41"/>
      <c r="IRB3" s="41"/>
      <c r="IRC3" s="41"/>
      <c r="IRD3" s="41"/>
      <c r="IRE3" s="41"/>
      <c r="IRF3" s="41"/>
      <c r="IRG3" s="41"/>
      <c r="IRH3" s="41"/>
      <c r="IRI3" s="41"/>
      <c r="IRJ3" s="41"/>
      <c r="IRK3" s="41"/>
      <c r="IRL3" s="41"/>
      <c r="IRM3" s="41"/>
      <c r="IRN3" s="41"/>
      <c r="IRO3" s="41"/>
      <c r="IRP3" s="41"/>
      <c r="IRQ3" s="41"/>
      <c r="IRR3" s="41"/>
      <c r="IRS3" s="41"/>
      <c r="IRT3" s="41"/>
      <c r="IRU3" s="41"/>
      <c r="IRV3" s="41"/>
      <c r="IRW3" s="41"/>
      <c r="IRX3" s="41"/>
      <c r="IRY3" s="41"/>
      <c r="IRZ3" s="41"/>
      <c r="ISA3" s="41"/>
      <c r="ISB3" s="41"/>
      <c r="ISC3" s="41"/>
      <c r="ISD3" s="41"/>
      <c r="ISE3" s="41"/>
      <c r="ISF3" s="41"/>
      <c r="ISG3" s="41"/>
      <c r="ISH3" s="41"/>
      <c r="ISI3" s="41"/>
      <c r="ISJ3" s="41"/>
      <c r="ISK3" s="41"/>
      <c r="ISL3" s="41"/>
      <c r="ISM3" s="41"/>
      <c r="ISN3" s="41"/>
      <c r="ISO3" s="41"/>
      <c r="ISP3" s="41"/>
      <c r="ISQ3" s="41"/>
      <c r="ISR3" s="41"/>
      <c r="ISS3" s="41"/>
      <c r="IST3" s="41"/>
      <c r="ISU3" s="41"/>
      <c r="ISV3" s="41"/>
      <c r="ISW3" s="41"/>
      <c r="ISX3" s="41"/>
      <c r="ISY3" s="41"/>
      <c r="ISZ3" s="41"/>
      <c r="ITA3" s="41"/>
      <c r="ITB3" s="41"/>
      <c r="ITC3" s="41"/>
      <c r="ITD3" s="41"/>
      <c r="ITE3" s="41"/>
      <c r="ITF3" s="41"/>
      <c r="ITG3" s="41"/>
      <c r="ITH3" s="41"/>
      <c r="ITI3" s="41"/>
      <c r="ITJ3" s="41"/>
      <c r="ITK3" s="41"/>
      <c r="ITL3" s="41"/>
      <c r="ITM3" s="41"/>
      <c r="ITN3" s="41"/>
      <c r="ITO3" s="41"/>
      <c r="ITP3" s="41"/>
      <c r="ITQ3" s="41"/>
      <c r="ITR3" s="41"/>
      <c r="ITS3" s="41"/>
      <c r="ITT3" s="41"/>
      <c r="ITU3" s="41"/>
      <c r="ITV3" s="41"/>
      <c r="ITW3" s="41"/>
      <c r="ITX3" s="41"/>
      <c r="ITY3" s="41"/>
      <c r="ITZ3" s="41"/>
      <c r="IUA3" s="41"/>
      <c r="IUB3" s="41"/>
      <c r="IUC3" s="41"/>
      <c r="IUD3" s="41"/>
      <c r="IUE3" s="41"/>
      <c r="IUF3" s="41"/>
      <c r="IUG3" s="41"/>
      <c r="IUH3" s="41"/>
      <c r="IUI3" s="41"/>
      <c r="IUJ3" s="41"/>
      <c r="IUK3" s="41"/>
      <c r="IUL3" s="41"/>
      <c r="IUM3" s="41"/>
      <c r="IUN3" s="41"/>
      <c r="IUO3" s="41"/>
      <c r="IUP3" s="41"/>
      <c r="IUQ3" s="41"/>
      <c r="IUR3" s="41"/>
      <c r="IUS3" s="41"/>
      <c r="IUT3" s="41"/>
      <c r="IUU3" s="41"/>
      <c r="IUV3" s="41"/>
      <c r="IUW3" s="41"/>
      <c r="IUX3" s="41"/>
      <c r="IUY3" s="41"/>
      <c r="IUZ3" s="41"/>
      <c r="IVA3" s="41"/>
      <c r="IVB3" s="41"/>
      <c r="IVC3" s="41"/>
      <c r="IVD3" s="41"/>
      <c r="IVE3" s="41"/>
      <c r="IVF3" s="41"/>
      <c r="IVG3" s="41"/>
      <c r="IVH3" s="41"/>
      <c r="IVI3" s="41"/>
      <c r="IVJ3" s="41"/>
      <c r="IVK3" s="41"/>
      <c r="IVL3" s="41"/>
      <c r="IVM3" s="41"/>
      <c r="IVN3" s="41"/>
      <c r="IVO3" s="41"/>
      <c r="IVP3" s="41"/>
      <c r="IVQ3" s="41"/>
      <c r="IVR3" s="41"/>
      <c r="IVS3" s="41"/>
      <c r="IVT3" s="41"/>
      <c r="IVU3" s="41"/>
      <c r="IVV3" s="41"/>
      <c r="IVW3" s="41"/>
      <c r="IVX3" s="41"/>
      <c r="IVY3" s="41"/>
      <c r="IVZ3" s="41"/>
      <c r="IWA3" s="41"/>
      <c r="IWB3" s="41"/>
      <c r="IWC3" s="41"/>
      <c r="IWD3" s="41"/>
      <c r="IWE3" s="41"/>
      <c r="IWF3" s="41"/>
      <c r="IWG3" s="41"/>
      <c r="IWH3" s="41"/>
      <c r="IWI3" s="41"/>
      <c r="IWJ3" s="41"/>
      <c r="IWK3" s="41"/>
      <c r="IWL3" s="41"/>
      <c r="IWM3" s="41"/>
      <c r="IWN3" s="41"/>
      <c r="IWO3" s="41"/>
      <c r="IWP3" s="41"/>
      <c r="IWQ3" s="41"/>
      <c r="IWR3" s="41"/>
      <c r="IWS3" s="41"/>
      <c r="IWT3" s="41"/>
      <c r="IWU3" s="41"/>
      <c r="IWV3" s="41"/>
      <c r="IWW3" s="41"/>
      <c r="IWX3" s="41"/>
      <c r="IWY3" s="41"/>
      <c r="IWZ3" s="41"/>
      <c r="IXA3" s="41"/>
      <c r="IXB3" s="41"/>
      <c r="IXC3" s="41"/>
      <c r="IXD3" s="41"/>
      <c r="IXE3" s="41"/>
      <c r="IXF3" s="41"/>
      <c r="IXG3" s="41"/>
      <c r="IXH3" s="41"/>
      <c r="IXI3" s="41"/>
      <c r="IXJ3" s="41"/>
      <c r="IXK3" s="41"/>
      <c r="IXL3" s="41"/>
      <c r="IXM3" s="41"/>
      <c r="IXN3" s="41"/>
      <c r="IXO3" s="41"/>
      <c r="IXP3" s="41"/>
      <c r="IXQ3" s="41"/>
      <c r="IXR3" s="41"/>
      <c r="IXS3" s="41"/>
      <c r="IXT3" s="41"/>
      <c r="IXU3" s="41"/>
      <c r="IXV3" s="41"/>
      <c r="IXW3" s="41"/>
      <c r="IXX3" s="41"/>
      <c r="IXY3" s="41"/>
      <c r="IXZ3" s="41"/>
      <c r="IYA3" s="41"/>
      <c r="IYB3" s="41"/>
      <c r="IYC3" s="41"/>
      <c r="IYD3" s="41"/>
      <c r="IYE3" s="41"/>
      <c r="IYF3" s="41"/>
      <c r="IYG3" s="41"/>
      <c r="IYH3" s="41"/>
      <c r="IYI3" s="41"/>
      <c r="IYJ3" s="41"/>
      <c r="IYK3" s="41"/>
      <c r="IYL3" s="41"/>
      <c r="IYM3" s="41"/>
      <c r="IYN3" s="41"/>
      <c r="IYO3" s="41"/>
      <c r="IYP3" s="41"/>
      <c r="IYQ3" s="41"/>
      <c r="IYR3" s="41"/>
      <c r="IYS3" s="41"/>
      <c r="IYT3" s="41"/>
      <c r="IYU3" s="41"/>
      <c r="IYV3" s="41"/>
      <c r="IYW3" s="41"/>
      <c r="IYX3" s="41"/>
      <c r="IYY3" s="41"/>
      <c r="IYZ3" s="41"/>
      <c r="IZA3" s="41"/>
      <c r="IZB3" s="41"/>
      <c r="IZC3" s="41"/>
      <c r="IZD3" s="41"/>
      <c r="IZE3" s="41"/>
      <c r="IZF3" s="41"/>
      <c r="IZG3" s="41"/>
      <c r="IZH3" s="41"/>
      <c r="IZI3" s="41"/>
      <c r="IZJ3" s="41"/>
      <c r="IZK3" s="41"/>
      <c r="IZL3" s="41"/>
      <c r="IZM3" s="41"/>
      <c r="IZN3" s="41"/>
      <c r="IZO3" s="41"/>
      <c r="IZP3" s="41"/>
      <c r="IZQ3" s="41"/>
      <c r="IZR3" s="41"/>
      <c r="IZS3" s="41"/>
      <c r="IZT3" s="41"/>
      <c r="IZU3" s="41"/>
      <c r="IZV3" s="41"/>
      <c r="IZW3" s="41"/>
      <c r="IZX3" s="41"/>
      <c r="IZY3" s="41"/>
      <c r="IZZ3" s="41"/>
      <c r="JAA3" s="41"/>
      <c r="JAB3" s="41"/>
      <c r="JAC3" s="41"/>
      <c r="JAD3" s="41"/>
      <c r="JAE3" s="41"/>
      <c r="JAF3" s="41"/>
      <c r="JAG3" s="41"/>
      <c r="JAH3" s="41"/>
      <c r="JAI3" s="41"/>
      <c r="JAJ3" s="41"/>
      <c r="JAK3" s="41"/>
      <c r="JAL3" s="41"/>
      <c r="JAM3" s="41"/>
      <c r="JAN3" s="41"/>
      <c r="JAO3" s="41"/>
      <c r="JAP3" s="41"/>
      <c r="JAQ3" s="41"/>
      <c r="JAR3" s="41"/>
      <c r="JAS3" s="41"/>
      <c r="JAT3" s="41"/>
      <c r="JAU3" s="41"/>
      <c r="JAV3" s="41"/>
      <c r="JAW3" s="41"/>
      <c r="JAX3" s="41"/>
      <c r="JAY3" s="41"/>
      <c r="JAZ3" s="41"/>
      <c r="JBA3" s="41"/>
      <c r="JBB3" s="41"/>
      <c r="JBC3" s="41"/>
      <c r="JBD3" s="41"/>
      <c r="JBE3" s="41"/>
      <c r="JBF3" s="41"/>
      <c r="JBG3" s="41"/>
      <c r="JBH3" s="41"/>
      <c r="JBI3" s="41"/>
      <c r="JBJ3" s="41"/>
      <c r="JBK3" s="41"/>
      <c r="JBL3" s="41"/>
      <c r="JBM3" s="41"/>
      <c r="JBN3" s="41"/>
      <c r="JBO3" s="41"/>
      <c r="JBP3" s="41"/>
      <c r="JBQ3" s="41"/>
      <c r="JBR3" s="41"/>
      <c r="JBS3" s="41"/>
      <c r="JBT3" s="41"/>
      <c r="JBU3" s="41"/>
      <c r="JBV3" s="41"/>
      <c r="JBW3" s="41"/>
      <c r="JBX3" s="41"/>
      <c r="JBY3" s="41"/>
      <c r="JBZ3" s="41"/>
      <c r="JCA3" s="41"/>
      <c r="JCB3" s="41"/>
      <c r="JCC3" s="41"/>
      <c r="JCD3" s="41"/>
      <c r="JCE3" s="41"/>
      <c r="JCF3" s="41"/>
      <c r="JCG3" s="41"/>
      <c r="JCH3" s="41"/>
      <c r="JCI3" s="41"/>
      <c r="JCJ3" s="41"/>
      <c r="JCK3" s="41"/>
      <c r="JCL3" s="41"/>
      <c r="JCM3" s="41"/>
      <c r="JCN3" s="41"/>
      <c r="JCO3" s="41"/>
      <c r="JCP3" s="41"/>
      <c r="JCQ3" s="41"/>
      <c r="JCR3" s="41"/>
      <c r="JCS3" s="41"/>
      <c r="JCT3" s="41"/>
      <c r="JCU3" s="41"/>
      <c r="JCV3" s="41"/>
      <c r="JCW3" s="41"/>
      <c r="JCX3" s="41"/>
      <c r="JCY3" s="41"/>
      <c r="JCZ3" s="41"/>
      <c r="JDA3" s="41"/>
      <c r="JDB3" s="41"/>
      <c r="JDC3" s="41"/>
      <c r="JDD3" s="41"/>
      <c r="JDE3" s="41"/>
      <c r="JDF3" s="41"/>
      <c r="JDG3" s="41"/>
      <c r="JDH3" s="41"/>
      <c r="JDI3" s="41"/>
      <c r="JDJ3" s="41"/>
      <c r="JDK3" s="41"/>
      <c r="JDL3" s="41"/>
      <c r="JDM3" s="41"/>
      <c r="JDN3" s="41"/>
      <c r="JDO3" s="41"/>
      <c r="JDP3" s="41"/>
      <c r="JDQ3" s="41"/>
      <c r="JDR3" s="41"/>
      <c r="JDS3" s="41"/>
      <c r="JDT3" s="41"/>
      <c r="JDU3" s="41"/>
      <c r="JDV3" s="41"/>
      <c r="JDW3" s="41"/>
      <c r="JDX3" s="41"/>
      <c r="JDY3" s="41"/>
      <c r="JDZ3" s="41"/>
      <c r="JEA3" s="41"/>
      <c r="JEB3" s="41"/>
      <c r="JEC3" s="41"/>
      <c r="JED3" s="41"/>
      <c r="JEE3" s="41"/>
      <c r="JEF3" s="41"/>
      <c r="JEG3" s="41"/>
      <c r="JEH3" s="41"/>
      <c r="JEI3" s="41"/>
      <c r="JEJ3" s="41"/>
      <c r="JEK3" s="41"/>
      <c r="JEL3" s="41"/>
      <c r="JEM3" s="41"/>
      <c r="JEN3" s="41"/>
      <c r="JEO3" s="41"/>
      <c r="JEP3" s="41"/>
      <c r="JEQ3" s="41"/>
      <c r="JER3" s="41"/>
      <c r="JES3" s="41"/>
      <c r="JET3" s="41"/>
      <c r="JEU3" s="41"/>
      <c r="JEV3" s="41"/>
      <c r="JEW3" s="41"/>
      <c r="JEX3" s="41"/>
      <c r="JEY3" s="41"/>
      <c r="JEZ3" s="41"/>
      <c r="JFA3" s="41"/>
      <c r="JFB3" s="41"/>
      <c r="JFC3" s="41"/>
      <c r="JFD3" s="41"/>
      <c r="JFE3" s="41"/>
      <c r="JFF3" s="41"/>
      <c r="JFG3" s="41"/>
      <c r="JFH3" s="41"/>
      <c r="JFI3" s="41"/>
      <c r="JFJ3" s="41"/>
      <c r="JFK3" s="41"/>
      <c r="JFL3" s="41"/>
      <c r="JFM3" s="41"/>
      <c r="JFN3" s="41"/>
      <c r="JFO3" s="41"/>
      <c r="JFP3" s="41"/>
      <c r="JFQ3" s="41"/>
      <c r="JFR3" s="41"/>
      <c r="JFS3" s="41"/>
      <c r="JFT3" s="41"/>
      <c r="JFU3" s="41"/>
      <c r="JFV3" s="41"/>
      <c r="JFW3" s="41"/>
      <c r="JFX3" s="41"/>
      <c r="JFY3" s="41"/>
      <c r="JFZ3" s="41"/>
      <c r="JGA3" s="41"/>
      <c r="JGB3" s="41"/>
      <c r="JGC3" s="41"/>
      <c r="JGD3" s="41"/>
      <c r="JGE3" s="41"/>
      <c r="JGF3" s="41"/>
      <c r="JGG3" s="41"/>
      <c r="JGH3" s="41"/>
      <c r="JGI3" s="41"/>
      <c r="JGJ3" s="41"/>
      <c r="JGK3" s="41"/>
      <c r="JGL3" s="41"/>
      <c r="JGM3" s="41"/>
      <c r="JGN3" s="41"/>
      <c r="JGO3" s="41"/>
      <c r="JGP3" s="41"/>
      <c r="JGQ3" s="41"/>
      <c r="JGR3" s="41"/>
      <c r="JGS3" s="41"/>
      <c r="JGT3" s="41"/>
      <c r="JGU3" s="41"/>
      <c r="JGV3" s="41"/>
      <c r="JGW3" s="41"/>
      <c r="JGX3" s="41"/>
      <c r="JGY3" s="41"/>
      <c r="JGZ3" s="41"/>
      <c r="JHA3" s="41"/>
      <c r="JHB3" s="41"/>
      <c r="JHC3" s="41"/>
      <c r="JHD3" s="41"/>
      <c r="JHE3" s="41"/>
      <c r="JHF3" s="41"/>
      <c r="JHG3" s="41"/>
      <c r="JHH3" s="41"/>
      <c r="JHI3" s="41"/>
      <c r="JHJ3" s="41"/>
      <c r="JHK3" s="41"/>
      <c r="JHL3" s="41"/>
      <c r="JHM3" s="41"/>
      <c r="JHN3" s="41"/>
      <c r="JHO3" s="41"/>
      <c r="JHP3" s="41"/>
      <c r="JHQ3" s="41"/>
      <c r="JHR3" s="41"/>
      <c r="JHS3" s="41"/>
      <c r="JHT3" s="41"/>
      <c r="JHU3" s="41"/>
      <c r="JHV3" s="41"/>
      <c r="JHW3" s="41"/>
      <c r="JHX3" s="41"/>
      <c r="JHY3" s="41"/>
      <c r="JHZ3" s="41"/>
      <c r="JIA3" s="41"/>
      <c r="JIB3" s="41"/>
      <c r="JIC3" s="41"/>
      <c r="JID3" s="41"/>
      <c r="JIE3" s="41"/>
      <c r="JIF3" s="41"/>
      <c r="JIG3" s="41"/>
      <c r="JIH3" s="41"/>
      <c r="JII3" s="41"/>
      <c r="JIJ3" s="41"/>
      <c r="JIK3" s="41"/>
      <c r="JIL3" s="41"/>
      <c r="JIM3" s="41"/>
      <c r="JIN3" s="41"/>
      <c r="JIO3" s="41"/>
      <c r="JIP3" s="41"/>
      <c r="JIQ3" s="41"/>
      <c r="JIR3" s="41"/>
      <c r="JIS3" s="41"/>
      <c r="JIT3" s="41"/>
      <c r="JIU3" s="41"/>
      <c r="JIV3" s="41"/>
      <c r="JIW3" s="41"/>
      <c r="JIX3" s="41"/>
      <c r="JIY3" s="41"/>
      <c r="JIZ3" s="41"/>
      <c r="JJA3" s="41"/>
      <c r="JJB3" s="41"/>
      <c r="JJC3" s="41"/>
      <c r="JJD3" s="41"/>
      <c r="JJE3" s="41"/>
      <c r="JJF3" s="41"/>
      <c r="JJG3" s="41"/>
      <c r="JJH3" s="41"/>
      <c r="JJI3" s="41"/>
      <c r="JJJ3" s="41"/>
      <c r="JJK3" s="41"/>
      <c r="JJL3" s="41"/>
      <c r="JJM3" s="41"/>
      <c r="JJN3" s="41"/>
      <c r="JJO3" s="41"/>
      <c r="JJP3" s="41"/>
      <c r="JJQ3" s="41"/>
      <c r="JJR3" s="41"/>
      <c r="JJS3" s="41"/>
      <c r="JJT3" s="41"/>
      <c r="JJU3" s="41"/>
      <c r="JJV3" s="41"/>
      <c r="JJW3" s="41"/>
      <c r="JJX3" s="41"/>
      <c r="JJY3" s="41"/>
      <c r="JJZ3" s="41"/>
      <c r="JKA3" s="41"/>
      <c r="JKB3" s="41"/>
      <c r="JKC3" s="41"/>
      <c r="JKD3" s="41"/>
      <c r="JKE3" s="41"/>
      <c r="JKF3" s="41"/>
      <c r="JKG3" s="41"/>
      <c r="JKH3" s="41"/>
      <c r="JKI3" s="41"/>
      <c r="JKJ3" s="41"/>
      <c r="JKK3" s="41"/>
      <c r="JKL3" s="41"/>
      <c r="JKM3" s="41"/>
      <c r="JKN3" s="41"/>
      <c r="JKO3" s="41"/>
      <c r="JKP3" s="41"/>
      <c r="JKQ3" s="41"/>
      <c r="JKR3" s="41"/>
      <c r="JKS3" s="41"/>
      <c r="JKT3" s="41"/>
      <c r="JKU3" s="41"/>
      <c r="JKV3" s="41"/>
      <c r="JKW3" s="41"/>
      <c r="JKX3" s="41"/>
      <c r="JKY3" s="41"/>
      <c r="JKZ3" s="41"/>
      <c r="JLA3" s="41"/>
      <c r="JLB3" s="41"/>
      <c r="JLC3" s="41"/>
      <c r="JLD3" s="41"/>
      <c r="JLE3" s="41"/>
      <c r="JLF3" s="41"/>
      <c r="JLG3" s="41"/>
      <c r="JLH3" s="41"/>
      <c r="JLI3" s="41"/>
      <c r="JLJ3" s="41"/>
      <c r="JLK3" s="41"/>
      <c r="JLL3" s="41"/>
      <c r="JLM3" s="41"/>
      <c r="JLN3" s="41"/>
      <c r="JLO3" s="41"/>
      <c r="JLP3" s="41"/>
      <c r="JLQ3" s="41"/>
      <c r="JLR3" s="41"/>
      <c r="JLS3" s="41"/>
      <c r="JLT3" s="41"/>
      <c r="JLU3" s="41"/>
      <c r="JLV3" s="41"/>
      <c r="JLW3" s="41"/>
      <c r="JLX3" s="41"/>
      <c r="JLY3" s="41"/>
      <c r="JLZ3" s="41"/>
      <c r="JMA3" s="41"/>
      <c r="JMB3" s="41"/>
      <c r="JMC3" s="41"/>
      <c r="JMD3" s="41"/>
      <c r="JME3" s="41"/>
      <c r="JMF3" s="41"/>
      <c r="JMG3" s="41"/>
      <c r="JMH3" s="41"/>
      <c r="JMI3" s="41"/>
      <c r="JMJ3" s="41"/>
      <c r="JMK3" s="41"/>
      <c r="JML3" s="41"/>
      <c r="JMM3" s="41"/>
      <c r="JMN3" s="41"/>
      <c r="JMO3" s="41"/>
      <c r="JMP3" s="41"/>
      <c r="JMQ3" s="41"/>
      <c r="JMR3" s="41"/>
      <c r="JMS3" s="41"/>
      <c r="JMT3" s="41"/>
      <c r="JMU3" s="41"/>
      <c r="JMV3" s="41"/>
      <c r="JMW3" s="41"/>
      <c r="JMX3" s="41"/>
      <c r="JMY3" s="41"/>
      <c r="JMZ3" s="41"/>
      <c r="JNA3" s="41"/>
      <c r="JNB3" s="41"/>
      <c r="JNC3" s="41"/>
      <c r="JND3" s="41"/>
      <c r="JNE3" s="41"/>
      <c r="JNF3" s="41"/>
      <c r="JNG3" s="41"/>
      <c r="JNH3" s="41"/>
      <c r="JNI3" s="41"/>
      <c r="JNJ3" s="41"/>
      <c r="JNK3" s="41"/>
      <c r="JNL3" s="41"/>
      <c r="JNM3" s="41"/>
      <c r="JNN3" s="41"/>
      <c r="JNO3" s="41"/>
      <c r="JNP3" s="41"/>
      <c r="JNQ3" s="41"/>
      <c r="JNR3" s="41"/>
      <c r="JNS3" s="41"/>
      <c r="JNT3" s="41"/>
      <c r="JNU3" s="41"/>
      <c r="JNV3" s="41"/>
      <c r="JNW3" s="41"/>
      <c r="JNX3" s="41"/>
      <c r="JNY3" s="41"/>
      <c r="JNZ3" s="41"/>
      <c r="JOA3" s="41"/>
      <c r="JOB3" s="41"/>
      <c r="JOC3" s="41"/>
      <c r="JOD3" s="41"/>
      <c r="JOE3" s="41"/>
      <c r="JOF3" s="41"/>
      <c r="JOG3" s="41"/>
      <c r="JOH3" s="41"/>
      <c r="JOI3" s="41"/>
      <c r="JOJ3" s="41"/>
      <c r="JOK3" s="41"/>
      <c r="JOL3" s="41"/>
      <c r="JOM3" s="41"/>
      <c r="JON3" s="41"/>
      <c r="JOO3" s="41"/>
      <c r="JOP3" s="41"/>
      <c r="JOQ3" s="41"/>
      <c r="JOR3" s="41"/>
      <c r="JOS3" s="41"/>
      <c r="JOT3" s="41"/>
      <c r="JOU3" s="41"/>
      <c r="JOV3" s="41"/>
      <c r="JOW3" s="41"/>
      <c r="JOX3" s="41"/>
      <c r="JOY3" s="41"/>
      <c r="JOZ3" s="41"/>
      <c r="JPA3" s="41"/>
      <c r="JPB3" s="41"/>
      <c r="JPC3" s="41"/>
      <c r="JPD3" s="41"/>
      <c r="JPE3" s="41"/>
      <c r="JPF3" s="41"/>
      <c r="JPG3" s="41"/>
      <c r="JPH3" s="41"/>
      <c r="JPI3" s="41"/>
      <c r="JPJ3" s="41"/>
      <c r="JPK3" s="41"/>
      <c r="JPL3" s="41"/>
      <c r="JPM3" s="41"/>
      <c r="JPN3" s="41"/>
      <c r="JPO3" s="41"/>
      <c r="JPP3" s="41"/>
      <c r="JPQ3" s="41"/>
      <c r="JPR3" s="41"/>
      <c r="JPS3" s="41"/>
      <c r="JPT3" s="41"/>
      <c r="JPU3" s="41"/>
      <c r="JPV3" s="41"/>
      <c r="JPW3" s="41"/>
      <c r="JPX3" s="41"/>
      <c r="JPY3" s="41"/>
      <c r="JPZ3" s="41"/>
      <c r="JQA3" s="41"/>
      <c r="JQB3" s="41"/>
      <c r="JQC3" s="41"/>
      <c r="JQD3" s="41"/>
      <c r="JQE3" s="41"/>
      <c r="JQF3" s="41"/>
      <c r="JQG3" s="41"/>
      <c r="JQH3" s="41"/>
      <c r="JQI3" s="41"/>
      <c r="JQJ3" s="41"/>
      <c r="JQK3" s="41"/>
      <c r="JQL3" s="41"/>
      <c r="JQM3" s="41"/>
      <c r="JQN3" s="41"/>
      <c r="JQO3" s="41"/>
      <c r="JQP3" s="41"/>
      <c r="JQQ3" s="41"/>
      <c r="JQR3" s="41"/>
      <c r="JQS3" s="41"/>
      <c r="JQT3" s="41"/>
      <c r="JQU3" s="41"/>
      <c r="JQV3" s="41"/>
      <c r="JQW3" s="41"/>
      <c r="JQX3" s="41"/>
      <c r="JQY3" s="41"/>
      <c r="JQZ3" s="41"/>
      <c r="JRA3" s="41"/>
      <c r="JRB3" s="41"/>
      <c r="JRC3" s="41"/>
      <c r="JRD3" s="41"/>
      <c r="JRE3" s="41"/>
      <c r="JRF3" s="41"/>
      <c r="JRG3" s="41"/>
      <c r="JRH3" s="41"/>
      <c r="JRI3" s="41"/>
      <c r="JRJ3" s="41"/>
      <c r="JRK3" s="41"/>
      <c r="JRL3" s="41"/>
      <c r="JRM3" s="41"/>
      <c r="JRN3" s="41"/>
      <c r="JRO3" s="41"/>
      <c r="JRP3" s="41"/>
      <c r="JRQ3" s="41"/>
      <c r="JRR3" s="41"/>
      <c r="JRS3" s="41"/>
      <c r="JRT3" s="41"/>
      <c r="JRU3" s="41"/>
      <c r="JRV3" s="41"/>
      <c r="JRW3" s="41"/>
      <c r="JRX3" s="41"/>
      <c r="JRY3" s="41"/>
      <c r="JRZ3" s="41"/>
      <c r="JSA3" s="41"/>
      <c r="JSB3" s="41"/>
      <c r="JSC3" s="41"/>
      <c r="JSD3" s="41"/>
      <c r="JSE3" s="41"/>
      <c r="JSF3" s="41"/>
      <c r="JSG3" s="41"/>
      <c r="JSH3" s="41"/>
      <c r="JSI3" s="41"/>
      <c r="JSJ3" s="41"/>
      <c r="JSK3" s="41"/>
      <c r="JSL3" s="41"/>
      <c r="JSM3" s="41"/>
      <c r="JSN3" s="41"/>
      <c r="JSO3" s="41"/>
      <c r="JSP3" s="41"/>
      <c r="JSQ3" s="41"/>
      <c r="JSR3" s="41"/>
      <c r="JSS3" s="41"/>
      <c r="JST3" s="41"/>
      <c r="JSU3" s="41"/>
      <c r="JSV3" s="41"/>
      <c r="JSW3" s="41"/>
      <c r="JSX3" s="41"/>
      <c r="JSY3" s="41"/>
      <c r="JSZ3" s="41"/>
      <c r="JTA3" s="41"/>
      <c r="JTB3" s="41"/>
      <c r="JTC3" s="41"/>
      <c r="JTD3" s="41"/>
      <c r="JTE3" s="41"/>
      <c r="JTF3" s="41"/>
      <c r="JTG3" s="41"/>
      <c r="JTH3" s="41"/>
      <c r="JTI3" s="41"/>
      <c r="JTJ3" s="41"/>
      <c r="JTK3" s="41"/>
      <c r="JTL3" s="41"/>
      <c r="JTM3" s="41"/>
      <c r="JTN3" s="41"/>
      <c r="JTO3" s="41"/>
      <c r="JTP3" s="41"/>
      <c r="JTQ3" s="41"/>
      <c r="JTR3" s="41"/>
      <c r="JTS3" s="41"/>
      <c r="JTT3" s="41"/>
      <c r="JTU3" s="41"/>
      <c r="JTV3" s="41"/>
      <c r="JTW3" s="41"/>
      <c r="JTX3" s="41"/>
      <c r="JTY3" s="41"/>
      <c r="JTZ3" s="41"/>
      <c r="JUA3" s="41"/>
      <c r="JUB3" s="41"/>
      <c r="JUC3" s="41"/>
      <c r="JUD3" s="41"/>
      <c r="JUE3" s="41"/>
      <c r="JUF3" s="41"/>
      <c r="JUG3" s="41"/>
      <c r="JUH3" s="41"/>
      <c r="JUI3" s="41"/>
      <c r="JUJ3" s="41"/>
      <c r="JUK3" s="41"/>
      <c r="JUL3" s="41"/>
      <c r="JUM3" s="41"/>
      <c r="JUN3" s="41"/>
      <c r="JUO3" s="41"/>
      <c r="JUP3" s="41"/>
      <c r="JUQ3" s="41"/>
      <c r="JUR3" s="41"/>
      <c r="JUS3" s="41"/>
      <c r="JUT3" s="41"/>
      <c r="JUU3" s="41"/>
      <c r="JUV3" s="41"/>
      <c r="JUW3" s="41"/>
      <c r="JUX3" s="41"/>
      <c r="JUY3" s="41"/>
      <c r="JUZ3" s="41"/>
      <c r="JVA3" s="41"/>
      <c r="JVB3" s="41"/>
      <c r="JVC3" s="41"/>
      <c r="JVD3" s="41"/>
      <c r="JVE3" s="41"/>
      <c r="JVF3" s="41"/>
      <c r="JVG3" s="41"/>
      <c r="JVH3" s="41"/>
      <c r="JVI3" s="41"/>
      <c r="JVJ3" s="41"/>
      <c r="JVK3" s="41"/>
      <c r="JVL3" s="41"/>
      <c r="JVM3" s="41"/>
      <c r="JVN3" s="41"/>
      <c r="JVO3" s="41"/>
      <c r="JVP3" s="41"/>
      <c r="JVQ3" s="41"/>
      <c r="JVR3" s="41"/>
      <c r="JVS3" s="41"/>
      <c r="JVT3" s="41"/>
      <c r="JVU3" s="41"/>
      <c r="JVV3" s="41"/>
      <c r="JVW3" s="41"/>
      <c r="JVX3" s="41"/>
      <c r="JVY3" s="41"/>
      <c r="JVZ3" s="41"/>
      <c r="JWA3" s="41"/>
      <c r="JWB3" s="41"/>
      <c r="JWC3" s="41"/>
      <c r="JWD3" s="41"/>
      <c r="JWE3" s="41"/>
      <c r="JWF3" s="41"/>
      <c r="JWG3" s="41"/>
      <c r="JWH3" s="41"/>
      <c r="JWI3" s="41"/>
      <c r="JWJ3" s="41"/>
      <c r="JWK3" s="41"/>
      <c r="JWL3" s="41"/>
      <c r="JWM3" s="41"/>
      <c r="JWN3" s="41"/>
      <c r="JWO3" s="41"/>
      <c r="JWP3" s="41"/>
      <c r="JWQ3" s="41"/>
      <c r="JWR3" s="41"/>
      <c r="JWS3" s="41"/>
      <c r="JWT3" s="41"/>
      <c r="JWU3" s="41"/>
      <c r="JWV3" s="41"/>
      <c r="JWW3" s="41"/>
      <c r="JWX3" s="41"/>
      <c r="JWY3" s="41"/>
      <c r="JWZ3" s="41"/>
      <c r="JXA3" s="41"/>
      <c r="JXB3" s="41"/>
      <c r="JXC3" s="41"/>
      <c r="JXD3" s="41"/>
      <c r="JXE3" s="41"/>
      <c r="JXF3" s="41"/>
      <c r="JXG3" s="41"/>
      <c r="JXH3" s="41"/>
      <c r="JXI3" s="41"/>
      <c r="JXJ3" s="41"/>
      <c r="JXK3" s="41"/>
      <c r="JXL3" s="41"/>
      <c r="JXM3" s="41"/>
      <c r="JXN3" s="41"/>
      <c r="JXO3" s="41"/>
      <c r="JXP3" s="41"/>
      <c r="JXQ3" s="41"/>
      <c r="JXR3" s="41"/>
      <c r="JXS3" s="41"/>
      <c r="JXT3" s="41"/>
      <c r="JXU3" s="41"/>
      <c r="JXV3" s="41"/>
      <c r="JXW3" s="41"/>
      <c r="JXX3" s="41"/>
      <c r="JXY3" s="41"/>
      <c r="JXZ3" s="41"/>
      <c r="JYA3" s="41"/>
      <c r="JYB3" s="41"/>
      <c r="JYC3" s="41"/>
      <c r="JYD3" s="41"/>
      <c r="JYE3" s="41"/>
      <c r="JYF3" s="41"/>
      <c r="JYG3" s="41"/>
      <c r="JYH3" s="41"/>
      <c r="JYI3" s="41"/>
      <c r="JYJ3" s="41"/>
      <c r="JYK3" s="41"/>
      <c r="JYL3" s="41"/>
      <c r="JYM3" s="41"/>
      <c r="JYN3" s="41"/>
      <c r="JYO3" s="41"/>
      <c r="JYP3" s="41"/>
      <c r="JYQ3" s="41"/>
      <c r="JYR3" s="41"/>
      <c r="JYS3" s="41"/>
      <c r="JYT3" s="41"/>
      <c r="JYU3" s="41"/>
      <c r="JYV3" s="41"/>
      <c r="JYW3" s="41"/>
      <c r="JYX3" s="41"/>
      <c r="JYY3" s="41"/>
      <c r="JYZ3" s="41"/>
      <c r="JZA3" s="41"/>
      <c r="JZB3" s="41"/>
      <c r="JZC3" s="41"/>
      <c r="JZD3" s="41"/>
      <c r="JZE3" s="41"/>
      <c r="JZF3" s="41"/>
      <c r="JZG3" s="41"/>
      <c r="JZH3" s="41"/>
      <c r="JZI3" s="41"/>
      <c r="JZJ3" s="41"/>
      <c r="JZK3" s="41"/>
      <c r="JZL3" s="41"/>
      <c r="JZM3" s="41"/>
      <c r="JZN3" s="41"/>
      <c r="JZO3" s="41"/>
      <c r="JZP3" s="41"/>
      <c r="JZQ3" s="41"/>
      <c r="JZR3" s="41"/>
      <c r="JZS3" s="41"/>
      <c r="JZT3" s="41"/>
      <c r="JZU3" s="41"/>
      <c r="JZV3" s="41"/>
      <c r="JZW3" s="41"/>
      <c r="JZX3" s="41"/>
      <c r="JZY3" s="41"/>
      <c r="JZZ3" s="41"/>
      <c r="KAA3" s="41"/>
      <c r="KAB3" s="41"/>
      <c r="KAC3" s="41"/>
      <c r="KAD3" s="41"/>
      <c r="KAE3" s="41"/>
      <c r="KAF3" s="41"/>
      <c r="KAG3" s="41"/>
      <c r="KAH3" s="41"/>
      <c r="KAI3" s="41"/>
      <c r="KAJ3" s="41"/>
      <c r="KAK3" s="41"/>
      <c r="KAL3" s="41"/>
      <c r="KAM3" s="41"/>
      <c r="KAN3" s="41"/>
      <c r="KAO3" s="41"/>
      <c r="KAP3" s="41"/>
      <c r="KAQ3" s="41"/>
      <c r="KAR3" s="41"/>
      <c r="KAS3" s="41"/>
      <c r="KAT3" s="41"/>
      <c r="KAU3" s="41"/>
      <c r="KAV3" s="41"/>
      <c r="KAW3" s="41"/>
      <c r="KAX3" s="41"/>
      <c r="KAY3" s="41"/>
      <c r="KAZ3" s="41"/>
      <c r="KBA3" s="41"/>
      <c r="KBB3" s="41"/>
      <c r="KBC3" s="41"/>
      <c r="KBD3" s="41"/>
      <c r="KBE3" s="41"/>
      <c r="KBF3" s="41"/>
      <c r="KBG3" s="41"/>
      <c r="KBH3" s="41"/>
      <c r="KBI3" s="41"/>
      <c r="KBJ3" s="41"/>
      <c r="KBK3" s="41"/>
      <c r="KBL3" s="41"/>
      <c r="KBM3" s="41"/>
      <c r="KBN3" s="41"/>
      <c r="KBO3" s="41"/>
      <c r="KBP3" s="41"/>
      <c r="KBQ3" s="41"/>
      <c r="KBR3" s="41"/>
      <c r="KBS3" s="41"/>
      <c r="KBT3" s="41"/>
      <c r="KBU3" s="41"/>
      <c r="KBV3" s="41"/>
      <c r="KBW3" s="41"/>
      <c r="KBX3" s="41"/>
      <c r="KBY3" s="41"/>
      <c r="KBZ3" s="41"/>
      <c r="KCA3" s="41"/>
      <c r="KCB3" s="41"/>
      <c r="KCC3" s="41"/>
      <c r="KCD3" s="41"/>
      <c r="KCE3" s="41"/>
      <c r="KCF3" s="41"/>
      <c r="KCG3" s="41"/>
      <c r="KCH3" s="41"/>
      <c r="KCI3" s="41"/>
      <c r="KCJ3" s="41"/>
      <c r="KCK3" s="41"/>
      <c r="KCL3" s="41"/>
      <c r="KCM3" s="41"/>
      <c r="KCN3" s="41"/>
      <c r="KCO3" s="41"/>
      <c r="KCP3" s="41"/>
      <c r="KCQ3" s="41"/>
      <c r="KCR3" s="41"/>
      <c r="KCS3" s="41"/>
      <c r="KCT3" s="41"/>
      <c r="KCU3" s="41"/>
      <c r="KCV3" s="41"/>
      <c r="KCW3" s="41"/>
      <c r="KCX3" s="41"/>
      <c r="KCY3" s="41"/>
      <c r="KCZ3" s="41"/>
      <c r="KDA3" s="41"/>
      <c r="KDB3" s="41"/>
      <c r="KDC3" s="41"/>
      <c r="KDD3" s="41"/>
      <c r="KDE3" s="41"/>
      <c r="KDF3" s="41"/>
      <c r="KDG3" s="41"/>
      <c r="KDH3" s="41"/>
      <c r="KDI3" s="41"/>
      <c r="KDJ3" s="41"/>
      <c r="KDK3" s="41"/>
      <c r="KDL3" s="41"/>
      <c r="KDM3" s="41"/>
      <c r="KDN3" s="41"/>
      <c r="KDO3" s="41"/>
      <c r="KDP3" s="41"/>
      <c r="KDQ3" s="41"/>
      <c r="KDR3" s="41"/>
      <c r="KDS3" s="41"/>
      <c r="KDT3" s="41"/>
      <c r="KDU3" s="41"/>
      <c r="KDV3" s="41"/>
      <c r="KDW3" s="41"/>
      <c r="KDX3" s="41"/>
      <c r="KDY3" s="41"/>
      <c r="KDZ3" s="41"/>
      <c r="KEA3" s="41"/>
      <c r="KEB3" s="41"/>
      <c r="KEC3" s="41"/>
      <c r="KED3" s="41"/>
      <c r="KEE3" s="41"/>
      <c r="KEF3" s="41"/>
      <c r="KEG3" s="41"/>
      <c r="KEH3" s="41"/>
      <c r="KEI3" s="41"/>
      <c r="KEJ3" s="41"/>
      <c r="KEK3" s="41"/>
      <c r="KEL3" s="41"/>
      <c r="KEM3" s="41"/>
      <c r="KEN3" s="41"/>
      <c r="KEO3" s="41"/>
      <c r="KEP3" s="41"/>
      <c r="KEQ3" s="41"/>
      <c r="KER3" s="41"/>
      <c r="KES3" s="41"/>
      <c r="KET3" s="41"/>
      <c r="KEU3" s="41"/>
      <c r="KEV3" s="41"/>
      <c r="KEW3" s="41"/>
      <c r="KEX3" s="41"/>
      <c r="KEY3" s="41"/>
      <c r="KEZ3" s="41"/>
      <c r="KFA3" s="41"/>
      <c r="KFB3" s="41"/>
      <c r="KFC3" s="41"/>
      <c r="KFD3" s="41"/>
      <c r="KFE3" s="41"/>
      <c r="KFF3" s="41"/>
      <c r="KFG3" s="41"/>
      <c r="KFH3" s="41"/>
      <c r="KFI3" s="41"/>
      <c r="KFJ3" s="41"/>
      <c r="KFK3" s="41"/>
      <c r="KFL3" s="41"/>
      <c r="KFM3" s="41"/>
      <c r="KFN3" s="41"/>
      <c r="KFO3" s="41"/>
      <c r="KFP3" s="41"/>
      <c r="KFQ3" s="41"/>
      <c r="KFR3" s="41"/>
      <c r="KFS3" s="41"/>
      <c r="KFT3" s="41"/>
      <c r="KFU3" s="41"/>
      <c r="KFV3" s="41"/>
      <c r="KFW3" s="41"/>
      <c r="KFX3" s="41"/>
      <c r="KFY3" s="41"/>
      <c r="KFZ3" s="41"/>
      <c r="KGA3" s="41"/>
      <c r="KGB3" s="41"/>
      <c r="KGC3" s="41"/>
      <c r="KGD3" s="41"/>
      <c r="KGE3" s="41"/>
      <c r="KGF3" s="41"/>
      <c r="KGG3" s="41"/>
      <c r="KGH3" s="41"/>
      <c r="KGI3" s="41"/>
      <c r="KGJ3" s="41"/>
      <c r="KGK3" s="41"/>
      <c r="KGL3" s="41"/>
      <c r="KGM3" s="41"/>
      <c r="KGN3" s="41"/>
      <c r="KGO3" s="41"/>
      <c r="KGP3" s="41"/>
      <c r="KGQ3" s="41"/>
      <c r="KGR3" s="41"/>
      <c r="KGS3" s="41"/>
      <c r="KGT3" s="41"/>
      <c r="KGU3" s="41"/>
      <c r="KGV3" s="41"/>
      <c r="KGW3" s="41"/>
      <c r="KGX3" s="41"/>
      <c r="KGY3" s="41"/>
      <c r="KGZ3" s="41"/>
      <c r="KHA3" s="41"/>
      <c r="KHB3" s="41"/>
      <c r="KHC3" s="41"/>
      <c r="KHD3" s="41"/>
      <c r="KHE3" s="41"/>
      <c r="KHF3" s="41"/>
      <c r="KHG3" s="41"/>
      <c r="KHH3" s="41"/>
      <c r="KHI3" s="41"/>
      <c r="KHJ3" s="41"/>
      <c r="KHK3" s="41"/>
      <c r="KHL3" s="41"/>
      <c r="KHM3" s="41"/>
      <c r="KHN3" s="41"/>
      <c r="KHO3" s="41"/>
      <c r="KHP3" s="41"/>
      <c r="KHQ3" s="41"/>
      <c r="KHR3" s="41"/>
      <c r="KHS3" s="41"/>
      <c r="KHT3" s="41"/>
      <c r="KHU3" s="41"/>
      <c r="KHV3" s="41"/>
      <c r="KHW3" s="41"/>
      <c r="KHX3" s="41"/>
      <c r="KHY3" s="41"/>
      <c r="KHZ3" s="41"/>
      <c r="KIA3" s="41"/>
      <c r="KIB3" s="41"/>
      <c r="KIC3" s="41"/>
      <c r="KID3" s="41"/>
      <c r="KIE3" s="41"/>
      <c r="KIF3" s="41"/>
      <c r="KIG3" s="41"/>
      <c r="KIH3" s="41"/>
      <c r="KII3" s="41"/>
      <c r="KIJ3" s="41"/>
      <c r="KIK3" s="41"/>
      <c r="KIL3" s="41"/>
      <c r="KIM3" s="41"/>
      <c r="KIN3" s="41"/>
      <c r="KIO3" s="41"/>
      <c r="KIP3" s="41"/>
      <c r="KIQ3" s="41"/>
      <c r="KIR3" s="41"/>
      <c r="KIS3" s="41"/>
      <c r="KIT3" s="41"/>
      <c r="KIU3" s="41"/>
      <c r="KIV3" s="41"/>
      <c r="KIW3" s="41"/>
      <c r="KIX3" s="41"/>
      <c r="KIY3" s="41"/>
      <c r="KIZ3" s="41"/>
      <c r="KJA3" s="41"/>
      <c r="KJB3" s="41"/>
      <c r="KJC3" s="41"/>
      <c r="KJD3" s="41"/>
      <c r="KJE3" s="41"/>
      <c r="KJF3" s="41"/>
      <c r="KJG3" s="41"/>
      <c r="KJH3" s="41"/>
      <c r="KJI3" s="41"/>
      <c r="KJJ3" s="41"/>
      <c r="KJK3" s="41"/>
      <c r="KJL3" s="41"/>
      <c r="KJM3" s="41"/>
      <c r="KJN3" s="41"/>
      <c r="KJO3" s="41"/>
      <c r="KJP3" s="41"/>
      <c r="KJQ3" s="41"/>
      <c r="KJR3" s="41"/>
      <c r="KJS3" s="41"/>
      <c r="KJT3" s="41"/>
      <c r="KJU3" s="41"/>
      <c r="KJV3" s="41"/>
      <c r="KJW3" s="41"/>
      <c r="KJX3" s="41"/>
      <c r="KJY3" s="41"/>
      <c r="KJZ3" s="41"/>
      <c r="KKA3" s="41"/>
      <c r="KKB3" s="41"/>
      <c r="KKC3" s="41"/>
      <c r="KKD3" s="41"/>
      <c r="KKE3" s="41"/>
      <c r="KKF3" s="41"/>
      <c r="KKG3" s="41"/>
      <c r="KKH3" s="41"/>
      <c r="KKI3" s="41"/>
      <c r="KKJ3" s="41"/>
      <c r="KKK3" s="41"/>
      <c r="KKL3" s="41"/>
      <c r="KKM3" s="41"/>
      <c r="KKN3" s="41"/>
      <c r="KKO3" s="41"/>
      <c r="KKP3" s="41"/>
      <c r="KKQ3" s="41"/>
      <c r="KKR3" s="41"/>
      <c r="KKS3" s="41"/>
      <c r="KKT3" s="41"/>
      <c r="KKU3" s="41"/>
      <c r="KKV3" s="41"/>
      <c r="KKW3" s="41"/>
      <c r="KKX3" s="41"/>
      <c r="KKY3" s="41"/>
      <c r="KKZ3" s="41"/>
      <c r="KLA3" s="41"/>
      <c r="KLB3" s="41"/>
      <c r="KLC3" s="41"/>
      <c r="KLD3" s="41"/>
      <c r="KLE3" s="41"/>
      <c r="KLF3" s="41"/>
      <c r="KLG3" s="41"/>
      <c r="KLH3" s="41"/>
      <c r="KLI3" s="41"/>
      <c r="KLJ3" s="41"/>
      <c r="KLK3" s="41"/>
      <c r="KLL3" s="41"/>
      <c r="KLM3" s="41"/>
      <c r="KLN3" s="41"/>
      <c r="KLO3" s="41"/>
      <c r="KLP3" s="41"/>
      <c r="KLQ3" s="41"/>
      <c r="KLR3" s="41"/>
      <c r="KLS3" s="41"/>
      <c r="KLT3" s="41"/>
      <c r="KLU3" s="41"/>
      <c r="KLV3" s="41"/>
      <c r="KLW3" s="41"/>
      <c r="KLX3" s="41"/>
      <c r="KLY3" s="41"/>
      <c r="KLZ3" s="41"/>
      <c r="KMA3" s="41"/>
      <c r="KMB3" s="41"/>
      <c r="KMC3" s="41"/>
      <c r="KMD3" s="41"/>
      <c r="KME3" s="41"/>
      <c r="KMF3" s="41"/>
      <c r="KMG3" s="41"/>
      <c r="KMH3" s="41"/>
      <c r="KMI3" s="41"/>
      <c r="KMJ3" s="41"/>
      <c r="KMK3" s="41"/>
      <c r="KML3" s="41"/>
      <c r="KMM3" s="41"/>
      <c r="KMN3" s="41"/>
      <c r="KMO3" s="41"/>
      <c r="KMP3" s="41"/>
      <c r="KMQ3" s="41"/>
      <c r="KMR3" s="41"/>
      <c r="KMS3" s="41"/>
      <c r="KMT3" s="41"/>
      <c r="KMU3" s="41"/>
      <c r="KMV3" s="41"/>
      <c r="KMW3" s="41"/>
      <c r="KMX3" s="41"/>
      <c r="KMY3" s="41"/>
      <c r="KMZ3" s="41"/>
      <c r="KNA3" s="41"/>
      <c r="KNB3" s="41"/>
      <c r="KNC3" s="41"/>
      <c r="KND3" s="41"/>
      <c r="KNE3" s="41"/>
      <c r="KNF3" s="41"/>
      <c r="KNG3" s="41"/>
      <c r="KNH3" s="41"/>
      <c r="KNI3" s="41"/>
      <c r="KNJ3" s="41"/>
      <c r="KNK3" s="41"/>
      <c r="KNL3" s="41"/>
      <c r="KNM3" s="41"/>
      <c r="KNN3" s="41"/>
      <c r="KNO3" s="41"/>
      <c r="KNP3" s="41"/>
      <c r="KNQ3" s="41"/>
      <c r="KNR3" s="41"/>
      <c r="KNS3" s="41"/>
      <c r="KNT3" s="41"/>
      <c r="KNU3" s="41"/>
      <c r="KNV3" s="41"/>
      <c r="KNW3" s="41"/>
      <c r="KNX3" s="41"/>
      <c r="KNY3" s="41"/>
      <c r="KNZ3" s="41"/>
      <c r="KOA3" s="41"/>
      <c r="KOB3" s="41"/>
      <c r="KOC3" s="41"/>
      <c r="KOD3" s="41"/>
      <c r="KOE3" s="41"/>
      <c r="KOF3" s="41"/>
      <c r="KOG3" s="41"/>
      <c r="KOH3" s="41"/>
      <c r="KOI3" s="41"/>
      <c r="KOJ3" s="41"/>
      <c r="KOK3" s="41"/>
      <c r="KOL3" s="41"/>
      <c r="KOM3" s="41"/>
      <c r="KON3" s="41"/>
      <c r="KOO3" s="41"/>
      <c r="KOP3" s="41"/>
      <c r="KOQ3" s="41"/>
      <c r="KOR3" s="41"/>
      <c r="KOS3" s="41"/>
      <c r="KOT3" s="41"/>
      <c r="KOU3" s="41"/>
      <c r="KOV3" s="41"/>
      <c r="KOW3" s="41"/>
      <c r="KOX3" s="41"/>
      <c r="KOY3" s="41"/>
      <c r="KOZ3" s="41"/>
      <c r="KPA3" s="41"/>
      <c r="KPB3" s="41"/>
      <c r="KPC3" s="41"/>
      <c r="KPD3" s="41"/>
      <c r="KPE3" s="41"/>
      <c r="KPF3" s="41"/>
      <c r="KPG3" s="41"/>
      <c r="KPH3" s="41"/>
      <c r="KPI3" s="41"/>
      <c r="KPJ3" s="41"/>
      <c r="KPK3" s="41"/>
      <c r="KPL3" s="41"/>
      <c r="KPM3" s="41"/>
      <c r="KPN3" s="41"/>
      <c r="KPO3" s="41"/>
      <c r="KPP3" s="41"/>
      <c r="KPQ3" s="41"/>
      <c r="KPR3" s="41"/>
      <c r="KPS3" s="41"/>
      <c r="KPT3" s="41"/>
      <c r="KPU3" s="41"/>
      <c r="KPV3" s="41"/>
      <c r="KPW3" s="41"/>
      <c r="KPX3" s="41"/>
      <c r="KPY3" s="41"/>
      <c r="KPZ3" s="41"/>
      <c r="KQA3" s="41"/>
      <c r="KQB3" s="41"/>
      <c r="KQC3" s="41"/>
      <c r="KQD3" s="41"/>
      <c r="KQE3" s="41"/>
      <c r="KQF3" s="41"/>
      <c r="KQG3" s="41"/>
      <c r="KQH3" s="41"/>
      <c r="KQI3" s="41"/>
      <c r="KQJ3" s="41"/>
      <c r="KQK3" s="41"/>
      <c r="KQL3" s="41"/>
      <c r="KQM3" s="41"/>
      <c r="KQN3" s="41"/>
      <c r="KQO3" s="41"/>
      <c r="KQP3" s="41"/>
      <c r="KQQ3" s="41"/>
      <c r="KQR3" s="41"/>
      <c r="KQS3" s="41"/>
      <c r="KQT3" s="41"/>
      <c r="KQU3" s="41"/>
      <c r="KQV3" s="41"/>
      <c r="KQW3" s="41"/>
      <c r="KQX3" s="41"/>
      <c r="KQY3" s="41"/>
      <c r="KQZ3" s="41"/>
      <c r="KRA3" s="41"/>
      <c r="KRB3" s="41"/>
      <c r="KRC3" s="41"/>
      <c r="KRD3" s="41"/>
      <c r="KRE3" s="41"/>
      <c r="KRF3" s="41"/>
      <c r="KRG3" s="41"/>
      <c r="KRH3" s="41"/>
      <c r="KRI3" s="41"/>
      <c r="KRJ3" s="41"/>
      <c r="KRK3" s="41"/>
      <c r="KRL3" s="41"/>
      <c r="KRM3" s="41"/>
      <c r="KRN3" s="41"/>
      <c r="KRO3" s="41"/>
      <c r="KRP3" s="41"/>
      <c r="KRQ3" s="41"/>
      <c r="KRR3" s="41"/>
      <c r="KRS3" s="41"/>
      <c r="KRT3" s="41"/>
      <c r="KRU3" s="41"/>
      <c r="KRV3" s="41"/>
      <c r="KRW3" s="41"/>
      <c r="KRX3" s="41"/>
      <c r="KRY3" s="41"/>
      <c r="KRZ3" s="41"/>
      <c r="KSA3" s="41"/>
      <c r="KSB3" s="41"/>
      <c r="KSC3" s="41"/>
      <c r="KSD3" s="41"/>
      <c r="KSE3" s="41"/>
      <c r="KSF3" s="41"/>
      <c r="KSG3" s="41"/>
      <c r="KSH3" s="41"/>
      <c r="KSI3" s="41"/>
      <c r="KSJ3" s="41"/>
      <c r="KSK3" s="41"/>
      <c r="KSL3" s="41"/>
      <c r="KSM3" s="41"/>
      <c r="KSN3" s="41"/>
      <c r="KSO3" s="41"/>
      <c r="KSP3" s="41"/>
      <c r="KSQ3" s="41"/>
      <c r="KSR3" s="41"/>
      <c r="KSS3" s="41"/>
      <c r="KST3" s="41"/>
      <c r="KSU3" s="41"/>
      <c r="KSV3" s="41"/>
      <c r="KSW3" s="41"/>
      <c r="KSX3" s="41"/>
      <c r="KSY3" s="41"/>
      <c r="KSZ3" s="41"/>
      <c r="KTA3" s="41"/>
      <c r="KTB3" s="41"/>
      <c r="KTC3" s="41"/>
      <c r="KTD3" s="41"/>
      <c r="KTE3" s="41"/>
      <c r="KTF3" s="41"/>
      <c r="KTG3" s="41"/>
      <c r="KTH3" s="41"/>
      <c r="KTI3" s="41"/>
      <c r="KTJ3" s="41"/>
      <c r="KTK3" s="41"/>
      <c r="KTL3" s="41"/>
      <c r="KTM3" s="41"/>
      <c r="KTN3" s="41"/>
      <c r="KTO3" s="41"/>
      <c r="KTP3" s="41"/>
      <c r="KTQ3" s="41"/>
      <c r="KTR3" s="41"/>
      <c r="KTS3" s="41"/>
      <c r="KTT3" s="41"/>
      <c r="KTU3" s="41"/>
      <c r="KTV3" s="41"/>
      <c r="KTW3" s="41"/>
      <c r="KTX3" s="41"/>
      <c r="KTY3" s="41"/>
      <c r="KTZ3" s="41"/>
      <c r="KUA3" s="41"/>
      <c r="KUB3" s="41"/>
      <c r="KUC3" s="41"/>
      <c r="KUD3" s="41"/>
      <c r="KUE3" s="41"/>
      <c r="KUF3" s="41"/>
      <c r="KUG3" s="41"/>
      <c r="KUH3" s="41"/>
      <c r="KUI3" s="41"/>
      <c r="KUJ3" s="41"/>
      <c r="KUK3" s="41"/>
      <c r="KUL3" s="41"/>
      <c r="KUM3" s="41"/>
      <c r="KUN3" s="41"/>
      <c r="KUO3" s="41"/>
      <c r="KUP3" s="41"/>
      <c r="KUQ3" s="41"/>
      <c r="KUR3" s="41"/>
      <c r="KUS3" s="41"/>
      <c r="KUT3" s="41"/>
      <c r="KUU3" s="41"/>
      <c r="KUV3" s="41"/>
      <c r="KUW3" s="41"/>
      <c r="KUX3" s="41"/>
      <c r="KUY3" s="41"/>
      <c r="KUZ3" s="41"/>
      <c r="KVA3" s="41"/>
      <c r="KVB3" s="41"/>
      <c r="KVC3" s="41"/>
      <c r="KVD3" s="41"/>
      <c r="KVE3" s="41"/>
      <c r="KVF3" s="41"/>
      <c r="KVG3" s="41"/>
      <c r="KVH3" s="41"/>
      <c r="KVI3" s="41"/>
      <c r="KVJ3" s="41"/>
      <c r="KVK3" s="41"/>
      <c r="KVL3" s="41"/>
      <c r="KVM3" s="41"/>
      <c r="KVN3" s="41"/>
      <c r="KVO3" s="41"/>
      <c r="KVP3" s="41"/>
      <c r="KVQ3" s="41"/>
      <c r="KVR3" s="41"/>
      <c r="KVS3" s="41"/>
      <c r="KVT3" s="41"/>
      <c r="KVU3" s="41"/>
      <c r="KVV3" s="41"/>
      <c r="KVW3" s="41"/>
      <c r="KVX3" s="41"/>
      <c r="KVY3" s="41"/>
      <c r="KVZ3" s="41"/>
      <c r="KWA3" s="41"/>
      <c r="KWB3" s="41"/>
      <c r="KWC3" s="41"/>
      <c r="KWD3" s="41"/>
      <c r="KWE3" s="41"/>
      <c r="KWF3" s="41"/>
      <c r="KWG3" s="41"/>
      <c r="KWH3" s="41"/>
      <c r="KWI3" s="41"/>
      <c r="KWJ3" s="41"/>
      <c r="KWK3" s="41"/>
      <c r="KWL3" s="41"/>
      <c r="KWM3" s="41"/>
      <c r="KWN3" s="41"/>
      <c r="KWO3" s="41"/>
      <c r="KWP3" s="41"/>
      <c r="KWQ3" s="41"/>
      <c r="KWR3" s="41"/>
      <c r="KWS3" s="41"/>
      <c r="KWT3" s="41"/>
      <c r="KWU3" s="41"/>
      <c r="KWV3" s="41"/>
      <c r="KWW3" s="41"/>
      <c r="KWX3" s="41"/>
      <c r="KWY3" s="41"/>
      <c r="KWZ3" s="41"/>
      <c r="KXA3" s="41"/>
      <c r="KXB3" s="41"/>
      <c r="KXC3" s="41"/>
      <c r="KXD3" s="41"/>
      <c r="KXE3" s="41"/>
      <c r="KXF3" s="41"/>
      <c r="KXG3" s="41"/>
      <c r="KXH3" s="41"/>
      <c r="KXI3" s="41"/>
      <c r="KXJ3" s="41"/>
      <c r="KXK3" s="41"/>
      <c r="KXL3" s="41"/>
      <c r="KXM3" s="41"/>
      <c r="KXN3" s="41"/>
      <c r="KXO3" s="41"/>
      <c r="KXP3" s="41"/>
      <c r="KXQ3" s="41"/>
      <c r="KXR3" s="41"/>
      <c r="KXS3" s="41"/>
      <c r="KXT3" s="41"/>
      <c r="KXU3" s="41"/>
      <c r="KXV3" s="41"/>
      <c r="KXW3" s="41"/>
      <c r="KXX3" s="41"/>
      <c r="KXY3" s="41"/>
      <c r="KXZ3" s="41"/>
      <c r="KYA3" s="41"/>
      <c r="KYB3" s="41"/>
      <c r="KYC3" s="41"/>
      <c r="KYD3" s="41"/>
      <c r="KYE3" s="41"/>
      <c r="KYF3" s="41"/>
      <c r="KYG3" s="41"/>
      <c r="KYH3" s="41"/>
      <c r="KYI3" s="41"/>
      <c r="KYJ3" s="41"/>
      <c r="KYK3" s="41"/>
      <c r="KYL3" s="41"/>
      <c r="KYM3" s="41"/>
      <c r="KYN3" s="41"/>
      <c r="KYO3" s="41"/>
      <c r="KYP3" s="41"/>
      <c r="KYQ3" s="41"/>
      <c r="KYR3" s="41"/>
      <c r="KYS3" s="41"/>
      <c r="KYT3" s="41"/>
      <c r="KYU3" s="41"/>
      <c r="KYV3" s="41"/>
      <c r="KYW3" s="41"/>
      <c r="KYX3" s="41"/>
      <c r="KYY3" s="41"/>
      <c r="KYZ3" s="41"/>
      <c r="KZA3" s="41"/>
      <c r="KZB3" s="41"/>
      <c r="KZC3" s="41"/>
      <c r="KZD3" s="41"/>
      <c r="KZE3" s="41"/>
      <c r="KZF3" s="41"/>
      <c r="KZG3" s="41"/>
      <c r="KZH3" s="41"/>
      <c r="KZI3" s="41"/>
      <c r="KZJ3" s="41"/>
      <c r="KZK3" s="41"/>
      <c r="KZL3" s="41"/>
      <c r="KZM3" s="41"/>
      <c r="KZN3" s="41"/>
      <c r="KZO3" s="41"/>
      <c r="KZP3" s="41"/>
      <c r="KZQ3" s="41"/>
      <c r="KZR3" s="41"/>
      <c r="KZS3" s="41"/>
      <c r="KZT3" s="41"/>
      <c r="KZU3" s="41"/>
      <c r="KZV3" s="41"/>
      <c r="KZW3" s="41"/>
      <c r="KZX3" s="41"/>
      <c r="KZY3" s="41"/>
      <c r="KZZ3" s="41"/>
      <c r="LAA3" s="41"/>
      <c r="LAB3" s="41"/>
      <c r="LAC3" s="41"/>
      <c r="LAD3" s="41"/>
      <c r="LAE3" s="41"/>
      <c r="LAF3" s="41"/>
      <c r="LAG3" s="41"/>
      <c r="LAH3" s="41"/>
      <c r="LAI3" s="41"/>
      <c r="LAJ3" s="41"/>
      <c r="LAK3" s="41"/>
      <c r="LAL3" s="41"/>
      <c r="LAM3" s="41"/>
      <c r="LAN3" s="41"/>
      <c r="LAO3" s="41"/>
      <c r="LAP3" s="41"/>
      <c r="LAQ3" s="41"/>
      <c r="LAR3" s="41"/>
      <c r="LAS3" s="41"/>
      <c r="LAT3" s="41"/>
      <c r="LAU3" s="41"/>
      <c r="LAV3" s="41"/>
      <c r="LAW3" s="41"/>
      <c r="LAX3" s="41"/>
      <c r="LAY3" s="41"/>
      <c r="LAZ3" s="41"/>
      <c r="LBA3" s="41"/>
      <c r="LBB3" s="41"/>
      <c r="LBC3" s="41"/>
      <c r="LBD3" s="41"/>
      <c r="LBE3" s="41"/>
      <c r="LBF3" s="41"/>
      <c r="LBG3" s="41"/>
      <c r="LBH3" s="41"/>
      <c r="LBI3" s="41"/>
      <c r="LBJ3" s="41"/>
      <c r="LBK3" s="41"/>
      <c r="LBL3" s="41"/>
      <c r="LBM3" s="41"/>
      <c r="LBN3" s="41"/>
      <c r="LBO3" s="41"/>
      <c r="LBP3" s="41"/>
      <c r="LBQ3" s="41"/>
      <c r="LBR3" s="41"/>
      <c r="LBS3" s="41"/>
      <c r="LBT3" s="41"/>
      <c r="LBU3" s="41"/>
      <c r="LBV3" s="41"/>
      <c r="LBW3" s="41"/>
      <c r="LBX3" s="41"/>
      <c r="LBY3" s="41"/>
      <c r="LBZ3" s="41"/>
      <c r="LCA3" s="41"/>
      <c r="LCB3" s="41"/>
      <c r="LCC3" s="41"/>
      <c r="LCD3" s="41"/>
      <c r="LCE3" s="41"/>
      <c r="LCF3" s="41"/>
      <c r="LCG3" s="41"/>
      <c r="LCH3" s="41"/>
      <c r="LCI3" s="41"/>
      <c r="LCJ3" s="41"/>
      <c r="LCK3" s="41"/>
      <c r="LCL3" s="41"/>
      <c r="LCM3" s="41"/>
      <c r="LCN3" s="41"/>
      <c r="LCO3" s="41"/>
      <c r="LCP3" s="41"/>
      <c r="LCQ3" s="41"/>
      <c r="LCR3" s="41"/>
      <c r="LCS3" s="41"/>
      <c r="LCT3" s="41"/>
      <c r="LCU3" s="41"/>
      <c r="LCV3" s="41"/>
      <c r="LCW3" s="41"/>
      <c r="LCX3" s="41"/>
      <c r="LCY3" s="41"/>
      <c r="LCZ3" s="41"/>
      <c r="LDA3" s="41"/>
      <c r="LDB3" s="41"/>
      <c r="LDC3" s="41"/>
      <c r="LDD3" s="41"/>
      <c r="LDE3" s="41"/>
      <c r="LDF3" s="41"/>
      <c r="LDG3" s="41"/>
      <c r="LDH3" s="41"/>
      <c r="LDI3" s="41"/>
      <c r="LDJ3" s="41"/>
      <c r="LDK3" s="41"/>
      <c r="LDL3" s="41"/>
      <c r="LDM3" s="41"/>
      <c r="LDN3" s="41"/>
      <c r="LDO3" s="41"/>
      <c r="LDP3" s="41"/>
      <c r="LDQ3" s="41"/>
      <c r="LDR3" s="41"/>
      <c r="LDS3" s="41"/>
      <c r="LDT3" s="41"/>
      <c r="LDU3" s="41"/>
      <c r="LDV3" s="41"/>
      <c r="LDW3" s="41"/>
      <c r="LDX3" s="41"/>
      <c r="LDY3" s="41"/>
      <c r="LDZ3" s="41"/>
      <c r="LEA3" s="41"/>
      <c r="LEB3" s="41"/>
      <c r="LEC3" s="41"/>
      <c r="LED3" s="41"/>
      <c r="LEE3" s="41"/>
      <c r="LEF3" s="41"/>
      <c r="LEG3" s="41"/>
      <c r="LEH3" s="41"/>
      <c r="LEI3" s="41"/>
      <c r="LEJ3" s="41"/>
      <c r="LEK3" s="41"/>
      <c r="LEL3" s="41"/>
      <c r="LEM3" s="41"/>
      <c r="LEN3" s="41"/>
      <c r="LEO3" s="41"/>
      <c r="LEP3" s="41"/>
      <c r="LEQ3" s="41"/>
      <c r="LER3" s="41"/>
      <c r="LES3" s="41"/>
      <c r="LET3" s="41"/>
      <c r="LEU3" s="41"/>
      <c r="LEV3" s="41"/>
      <c r="LEW3" s="41"/>
      <c r="LEX3" s="41"/>
      <c r="LEY3" s="41"/>
      <c r="LEZ3" s="41"/>
      <c r="LFA3" s="41"/>
      <c r="LFB3" s="41"/>
      <c r="LFC3" s="41"/>
      <c r="LFD3" s="41"/>
      <c r="LFE3" s="41"/>
      <c r="LFF3" s="41"/>
      <c r="LFG3" s="41"/>
      <c r="LFH3" s="41"/>
      <c r="LFI3" s="41"/>
      <c r="LFJ3" s="41"/>
      <c r="LFK3" s="41"/>
      <c r="LFL3" s="41"/>
      <c r="LFM3" s="41"/>
      <c r="LFN3" s="41"/>
      <c r="LFO3" s="41"/>
      <c r="LFP3" s="41"/>
      <c r="LFQ3" s="41"/>
      <c r="LFR3" s="41"/>
      <c r="LFS3" s="41"/>
      <c r="LFT3" s="41"/>
      <c r="LFU3" s="41"/>
      <c r="LFV3" s="41"/>
      <c r="LFW3" s="41"/>
      <c r="LFX3" s="41"/>
      <c r="LFY3" s="41"/>
      <c r="LFZ3" s="41"/>
      <c r="LGA3" s="41"/>
      <c r="LGB3" s="41"/>
      <c r="LGC3" s="41"/>
      <c r="LGD3" s="41"/>
      <c r="LGE3" s="41"/>
      <c r="LGF3" s="41"/>
      <c r="LGG3" s="41"/>
      <c r="LGH3" s="41"/>
      <c r="LGI3" s="41"/>
      <c r="LGJ3" s="41"/>
      <c r="LGK3" s="41"/>
      <c r="LGL3" s="41"/>
      <c r="LGM3" s="41"/>
      <c r="LGN3" s="41"/>
      <c r="LGO3" s="41"/>
      <c r="LGP3" s="41"/>
      <c r="LGQ3" s="41"/>
      <c r="LGR3" s="41"/>
      <c r="LGS3" s="41"/>
      <c r="LGT3" s="41"/>
      <c r="LGU3" s="41"/>
      <c r="LGV3" s="41"/>
      <c r="LGW3" s="41"/>
      <c r="LGX3" s="41"/>
      <c r="LGY3" s="41"/>
      <c r="LGZ3" s="41"/>
      <c r="LHA3" s="41"/>
      <c r="LHB3" s="41"/>
      <c r="LHC3" s="41"/>
      <c r="LHD3" s="41"/>
      <c r="LHE3" s="41"/>
      <c r="LHF3" s="41"/>
      <c r="LHG3" s="41"/>
      <c r="LHH3" s="41"/>
      <c r="LHI3" s="41"/>
      <c r="LHJ3" s="41"/>
      <c r="LHK3" s="41"/>
      <c r="LHL3" s="41"/>
      <c r="LHM3" s="41"/>
      <c r="LHN3" s="41"/>
      <c r="LHO3" s="41"/>
      <c r="LHP3" s="41"/>
      <c r="LHQ3" s="41"/>
      <c r="LHR3" s="41"/>
      <c r="LHS3" s="41"/>
      <c r="LHT3" s="41"/>
      <c r="LHU3" s="41"/>
      <c r="LHV3" s="41"/>
      <c r="LHW3" s="41"/>
      <c r="LHX3" s="41"/>
      <c r="LHY3" s="41"/>
      <c r="LHZ3" s="41"/>
      <c r="LIA3" s="41"/>
      <c r="LIB3" s="41"/>
      <c r="LIC3" s="41"/>
      <c r="LID3" s="41"/>
      <c r="LIE3" s="41"/>
      <c r="LIF3" s="41"/>
      <c r="LIG3" s="41"/>
      <c r="LIH3" s="41"/>
      <c r="LII3" s="41"/>
      <c r="LIJ3" s="41"/>
      <c r="LIK3" s="41"/>
      <c r="LIL3" s="41"/>
      <c r="LIM3" s="41"/>
      <c r="LIN3" s="41"/>
      <c r="LIO3" s="41"/>
      <c r="LIP3" s="41"/>
      <c r="LIQ3" s="41"/>
      <c r="LIR3" s="41"/>
      <c r="LIS3" s="41"/>
      <c r="LIT3" s="41"/>
      <c r="LIU3" s="41"/>
      <c r="LIV3" s="41"/>
      <c r="LIW3" s="41"/>
      <c r="LIX3" s="41"/>
      <c r="LIY3" s="41"/>
      <c r="LIZ3" s="41"/>
      <c r="LJA3" s="41"/>
      <c r="LJB3" s="41"/>
      <c r="LJC3" s="41"/>
      <c r="LJD3" s="41"/>
      <c r="LJE3" s="41"/>
      <c r="LJF3" s="41"/>
      <c r="LJG3" s="41"/>
      <c r="LJH3" s="41"/>
      <c r="LJI3" s="41"/>
      <c r="LJJ3" s="41"/>
      <c r="LJK3" s="41"/>
      <c r="LJL3" s="41"/>
      <c r="LJM3" s="41"/>
      <c r="LJN3" s="41"/>
      <c r="LJO3" s="41"/>
      <c r="LJP3" s="41"/>
      <c r="LJQ3" s="41"/>
      <c r="LJR3" s="41"/>
      <c r="LJS3" s="41"/>
      <c r="LJT3" s="41"/>
      <c r="LJU3" s="41"/>
      <c r="LJV3" s="41"/>
      <c r="LJW3" s="41"/>
      <c r="LJX3" s="41"/>
      <c r="LJY3" s="41"/>
      <c r="LJZ3" s="41"/>
      <c r="LKA3" s="41"/>
      <c r="LKB3" s="41"/>
      <c r="LKC3" s="41"/>
      <c r="LKD3" s="41"/>
      <c r="LKE3" s="41"/>
      <c r="LKF3" s="41"/>
      <c r="LKG3" s="41"/>
      <c r="LKH3" s="41"/>
      <c r="LKI3" s="41"/>
      <c r="LKJ3" s="41"/>
      <c r="LKK3" s="41"/>
      <c r="LKL3" s="41"/>
      <c r="LKM3" s="41"/>
      <c r="LKN3" s="41"/>
      <c r="LKO3" s="41"/>
      <c r="LKP3" s="41"/>
      <c r="LKQ3" s="41"/>
      <c r="LKR3" s="41"/>
      <c r="LKS3" s="41"/>
      <c r="LKT3" s="41"/>
      <c r="LKU3" s="41"/>
      <c r="LKV3" s="41"/>
      <c r="LKW3" s="41"/>
      <c r="LKX3" s="41"/>
      <c r="LKY3" s="41"/>
      <c r="LKZ3" s="41"/>
      <c r="LLA3" s="41"/>
      <c r="LLB3" s="41"/>
      <c r="LLC3" s="41"/>
      <c r="LLD3" s="41"/>
      <c r="LLE3" s="41"/>
      <c r="LLF3" s="41"/>
      <c r="LLG3" s="41"/>
      <c r="LLH3" s="41"/>
      <c r="LLI3" s="41"/>
      <c r="LLJ3" s="41"/>
      <c r="LLK3" s="41"/>
      <c r="LLL3" s="41"/>
      <c r="LLM3" s="41"/>
      <c r="LLN3" s="41"/>
      <c r="LLO3" s="41"/>
      <c r="LLP3" s="41"/>
      <c r="LLQ3" s="41"/>
      <c r="LLR3" s="41"/>
      <c r="LLS3" s="41"/>
      <c r="LLT3" s="41"/>
      <c r="LLU3" s="41"/>
      <c r="LLV3" s="41"/>
      <c r="LLW3" s="41"/>
      <c r="LLX3" s="41"/>
      <c r="LLY3" s="41"/>
      <c r="LLZ3" s="41"/>
      <c r="LMA3" s="41"/>
      <c r="LMB3" s="41"/>
      <c r="LMC3" s="41"/>
      <c r="LMD3" s="41"/>
      <c r="LME3" s="41"/>
      <c r="LMF3" s="41"/>
      <c r="LMG3" s="41"/>
      <c r="LMH3" s="41"/>
      <c r="LMI3" s="41"/>
      <c r="LMJ3" s="41"/>
      <c r="LMK3" s="41"/>
      <c r="LML3" s="41"/>
      <c r="LMM3" s="41"/>
      <c r="LMN3" s="41"/>
      <c r="LMO3" s="41"/>
      <c r="LMP3" s="41"/>
      <c r="LMQ3" s="41"/>
      <c r="LMR3" s="41"/>
      <c r="LMS3" s="41"/>
      <c r="LMT3" s="41"/>
      <c r="LMU3" s="41"/>
      <c r="LMV3" s="41"/>
      <c r="LMW3" s="41"/>
      <c r="LMX3" s="41"/>
      <c r="LMY3" s="41"/>
      <c r="LMZ3" s="41"/>
      <c r="LNA3" s="41"/>
      <c r="LNB3" s="41"/>
      <c r="LNC3" s="41"/>
      <c r="LND3" s="41"/>
      <c r="LNE3" s="41"/>
      <c r="LNF3" s="41"/>
      <c r="LNG3" s="41"/>
      <c r="LNH3" s="41"/>
      <c r="LNI3" s="41"/>
      <c r="LNJ3" s="41"/>
      <c r="LNK3" s="41"/>
      <c r="LNL3" s="41"/>
      <c r="LNM3" s="41"/>
      <c r="LNN3" s="41"/>
      <c r="LNO3" s="41"/>
      <c r="LNP3" s="41"/>
      <c r="LNQ3" s="41"/>
      <c r="LNR3" s="41"/>
      <c r="LNS3" s="41"/>
      <c r="LNT3" s="41"/>
      <c r="LNU3" s="41"/>
      <c r="LNV3" s="41"/>
      <c r="LNW3" s="41"/>
      <c r="LNX3" s="41"/>
      <c r="LNY3" s="41"/>
      <c r="LNZ3" s="41"/>
      <c r="LOA3" s="41"/>
      <c r="LOB3" s="41"/>
      <c r="LOC3" s="41"/>
      <c r="LOD3" s="41"/>
      <c r="LOE3" s="41"/>
      <c r="LOF3" s="41"/>
      <c r="LOG3" s="41"/>
      <c r="LOH3" s="41"/>
      <c r="LOI3" s="41"/>
      <c r="LOJ3" s="41"/>
      <c r="LOK3" s="41"/>
      <c r="LOL3" s="41"/>
      <c r="LOM3" s="41"/>
      <c r="LON3" s="41"/>
      <c r="LOO3" s="41"/>
      <c r="LOP3" s="41"/>
      <c r="LOQ3" s="41"/>
      <c r="LOR3" s="41"/>
      <c r="LOS3" s="41"/>
      <c r="LOT3" s="41"/>
      <c r="LOU3" s="41"/>
      <c r="LOV3" s="41"/>
      <c r="LOW3" s="41"/>
      <c r="LOX3" s="41"/>
      <c r="LOY3" s="41"/>
      <c r="LOZ3" s="41"/>
      <c r="LPA3" s="41"/>
      <c r="LPB3" s="41"/>
      <c r="LPC3" s="41"/>
      <c r="LPD3" s="41"/>
      <c r="LPE3" s="41"/>
      <c r="LPF3" s="41"/>
      <c r="LPG3" s="41"/>
      <c r="LPH3" s="41"/>
      <c r="LPI3" s="41"/>
      <c r="LPJ3" s="41"/>
      <c r="LPK3" s="41"/>
      <c r="LPL3" s="41"/>
      <c r="LPM3" s="41"/>
      <c r="LPN3" s="41"/>
      <c r="LPO3" s="41"/>
      <c r="LPP3" s="41"/>
      <c r="LPQ3" s="41"/>
      <c r="LPR3" s="41"/>
      <c r="LPS3" s="41"/>
      <c r="LPT3" s="41"/>
      <c r="LPU3" s="41"/>
      <c r="LPV3" s="41"/>
      <c r="LPW3" s="41"/>
      <c r="LPX3" s="41"/>
      <c r="LPY3" s="41"/>
      <c r="LPZ3" s="41"/>
      <c r="LQA3" s="41"/>
      <c r="LQB3" s="41"/>
      <c r="LQC3" s="41"/>
      <c r="LQD3" s="41"/>
      <c r="LQE3" s="41"/>
      <c r="LQF3" s="41"/>
      <c r="LQG3" s="41"/>
      <c r="LQH3" s="41"/>
      <c r="LQI3" s="41"/>
      <c r="LQJ3" s="41"/>
      <c r="LQK3" s="41"/>
      <c r="LQL3" s="41"/>
      <c r="LQM3" s="41"/>
      <c r="LQN3" s="41"/>
      <c r="LQO3" s="41"/>
      <c r="LQP3" s="41"/>
      <c r="LQQ3" s="41"/>
      <c r="LQR3" s="41"/>
      <c r="LQS3" s="41"/>
      <c r="LQT3" s="41"/>
      <c r="LQU3" s="41"/>
      <c r="LQV3" s="41"/>
      <c r="LQW3" s="41"/>
      <c r="LQX3" s="41"/>
      <c r="LQY3" s="41"/>
      <c r="LQZ3" s="41"/>
      <c r="LRA3" s="41"/>
      <c r="LRB3" s="41"/>
      <c r="LRC3" s="41"/>
      <c r="LRD3" s="41"/>
      <c r="LRE3" s="41"/>
      <c r="LRF3" s="41"/>
      <c r="LRG3" s="41"/>
      <c r="LRH3" s="41"/>
      <c r="LRI3" s="41"/>
      <c r="LRJ3" s="41"/>
      <c r="LRK3" s="41"/>
      <c r="LRL3" s="41"/>
      <c r="LRM3" s="41"/>
      <c r="LRN3" s="41"/>
      <c r="LRO3" s="41"/>
      <c r="LRP3" s="41"/>
      <c r="LRQ3" s="41"/>
      <c r="LRR3" s="41"/>
      <c r="LRS3" s="41"/>
      <c r="LRT3" s="41"/>
      <c r="LRU3" s="41"/>
      <c r="LRV3" s="41"/>
      <c r="LRW3" s="41"/>
      <c r="LRX3" s="41"/>
      <c r="LRY3" s="41"/>
      <c r="LRZ3" s="41"/>
      <c r="LSA3" s="41"/>
      <c r="LSB3" s="41"/>
      <c r="LSC3" s="41"/>
      <c r="LSD3" s="41"/>
      <c r="LSE3" s="41"/>
      <c r="LSF3" s="41"/>
      <c r="LSG3" s="41"/>
      <c r="LSH3" s="41"/>
      <c r="LSI3" s="41"/>
      <c r="LSJ3" s="41"/>
      <c r="LSK3" s="41"/>
      <c r="LSL3" s="41"/>
      <c r="LSM3" s="41"/>
      <c r="LSN3" s="41"/>
      <c r="LSO3" s="41"/>
      <c r="LSP3" s="41"/>
      <c r="LSQ3" s="41"/>
      <c r="LSR3" s="41"/>
      <c r="LSS3" s="41"/>
      <c r="LST3" s="41"/>
      <c r="LSU3" s="41"/>
      <c r="LSV3" s="41"/>
      <c r="LSW3" s="41"/>
      <c r="LSX3" s="41"/>
      <c r="LSY3" s="41"/>
      <c r="LSZ3" s="41"/>
      <c r="LTA3" s="41"/>
      <c r="LTB3" s="41"/>
      <c r="LTC3" s="41"/>
      <c r="LTD3" s="41"/>
      <c r="LTE3" s="41"/>
      <c r="LTF3" s="41"/>
      <c r="LTG3" s="41"/>
      <c r="LTH3" s="41"/>
      <c r="LTI3" s="41"/>
      <c r="LTJ3" s="41"/>
      <c r="LTK3" s="41"/>
      <c r="LTL3" s="41"/>
      <c r="LTM3" s="41"/>
      <c r="LTN3" s="41"/>
      <c r="LTO3" s="41"/>
      <c r="LTP3" s="41"/>
      <c r="LTQ3" s="41"/>
      <c r="LTR3" s="41"/>
      <c r="LTS3" s="41"/>
      <c r="LTT3" s="41"/>
      <c r="LTU3" s="41"/>
      <c r="LTV3" s="41"/>
      <c r="LTW3" s="41"/>
      <c r="LTX3" s="41"/>
      <c r="LTY3" s="41"/>
      <c r="LTZ3" s="41"/>
      <c r="LUA3" s="41"/>
      <c r="LUB3" s="41"/>
      <c r="LUC3" s="41"/>
      <c r="LUD3" s="41"/>
      <c r="LUE3" s="41"/>
      <c r="LUF3" s="41"/>
      <c r="LUG3" s="41"/>
      <c r="LUH3" s="41"/>
      <c r="LUI3" s="41"/>
      <c r="LUJ3" s="41"/>
      <c r="LUK3" s="41"/>
      <c r="LUL3" s="41"/>
      <c r="LUM3" s="41"/>
      <c r="LUN3" s="41"/>
      <c r="LUO3" s="41"/>
      <c r="LUP3" s="41"/>
      <c r="LUQ3" s="41"/>
      <c r="LUR3" s="41"/>
      <c r="LUS3" s="41"/>
      <c r="LUT3" s="41"/>
      <c r="LUU3" s="41"/>
      <c r="LUV3" s="41"/>
      <c r="LUW3" s="41"/>
      <c r="LUX3" s="41"/>
      <c r="LUY3" s="41"/>
      <c r="LUZ3" s="41"/>
      <c r="LVA3" s="41"/>
      <c r="LVB3" s="41"/>
      <c r="LVC3" s="41"/>
      <c r="LVD3" s="41"/>
      <c r="LVE3" s="41"/>
      <c r="LVF3" s="41"/>
      <c r="LVG3" s="41"/>
      <c r="LVH3" s="41"/>
      <c r="LVI3" s="41"/>
      <c r="LVJ3" s="41"/>
      <c r="LVK3" s="41"/>
      <c r="LVL3" s="41"/>
      <c r="LVM3" s="41"/>
      <c r="LVN3" s="41"/>
      <c r="LVO3" s="41"/>
      <c r="LVP3" s="41"/>
      <c r="LVQ3" s="41"/>
      <c r="LVR3" s="41"/>
      <c r="LVS3" s="41"/>
      <c r="LVT3" s="41"/>
      <c r="LVU3" s="41"/>
      <c r="LVV3" s="41"/>
      <c r="LVW3" s="41"/>
      <c r="LVX3" s="41"/>
      <c r="LVY3" s="41"/>
      <c r="LVZ3" s="41"/>
      <c r="LWA3" s="41"/>
      <c r="LWB3" s="41"/>
      <c r="LWC3" s="41"/>
      <c r="LWD3" s="41"/>
      <c r="LWE3" s="41"/>
      <c r="LWF3" s="41"/>
      <c r="LWG3" s="41"/>
      <c r="LWH3" s="41"/>
      <c r="LWI3" s="41"/>
      <c r="LWJ3" s="41"/>
      <c r="LWK3" s="41"/>
      <c r="LWL3" s="41"/>
      <c r="LWM3" s="41"/>
      <c r="LWN3" s="41"/>
      <c r="LWO3" s="41"/>
      <c r="LWP3" s="41"/>
      <c r="LWQ3" s="41"/>
      <c r="LWR3" s="41"/>
      <c r="LWS3" s="41"/>
      <c r="LWT3" s="41"/>
      <c r="LWU3" s="41"/>
      <c r="LWV3" s="41"/>
      <c r="LWW3" s="41"/>
      <c r="LWX3" s="41"/>
      <c r="LWY3" s="41"/>
      <c r="LWZ3" s="41"/>
      <c r="LXA3" s="41"/>
      <c r="LXB3" s="41"/>
      <c r="LXC3" s="41"/>
      <c r="LXD3" s="41"/>
      <c r="LXE3" s="41"/>
      <c r="LXF3" s="41"/>
      <c r="LXG3" s="41"/>
      <c r="LXH3" s="41"/>
      <c r="LXI3" s="41"/>
      <c r="LXJ3" s="41"/>
      <c r="LXK3" s="41"/>
      <c r="LXL3" s="41"/>
      <c r="LXM3" s="41"/>
      <c r="LXN3" s="41"/>
      <c r="LXO3" s="41"/>
      <c r="LXP3" s="41"/>
      <c r="LXQ3" s="41"/>
      <c r="LXR3" s="41"/>
      <c r="LXS3" s="41"/>
      <c r="LXT3" s="41"/>
      <c r="LXU3" s="41"/>
      <c r="LXV3" s="41"/>
      <c r="LXW3" s="41"/>
      <c r="LXX3" s="41"/>
      <c r="LXY3" s="41"/>
      <c r="LXZ3" s="41"/>
      <c r="LYA3" s="41"/>
      <c r="LYB3" s="41"/>
      <c r="LYC3" s="41"/>
      <c r="LYD3" s="41"/>
      <c r="LYE3" s="41"/>
      <c r="LYF3" s="41"/>
      <c r="LYG3" s="41"/>
      <c r="LYH3" s="41"/>
      <c r="LYI3" s="41"/>
      <c r="LYJ3" s="41"/>
      <c r="LYK3" s="41"/>
      <c r="LYL3" s="41"/>
      <c r="LYM3" s="41"/>
      <c r="LYN3" s="41"/>
      <c r="LYO3" s="41"/>
      <c r="LYP3" s="41"/>
      <c r="LYQ3" s="41"/>
      <c r="LYR3" s="41"/>
      <c r="LYS3" s="41"/>
      <c r="LYT3" s="41"/>
      <c r="LYU3" s="41"/>
      <c r="LYV3" s="41"/>
      <c r="LYW3" s="41"/>
      <c r="LYX3" s="41"/>
      <c r="LYY3" s="41"/>
      <c r="LYZ3" s="41"/>
      <c r="LZA3" s="41"/>
      <c r="LZB3" s="41"/>
      <c r="LZC3" s="41"/>
      <c r="LZD3" s="41"/>
      <c r="LZE3" s="41"/>
      <c r="LZF3" s="41"/>
      <c r="LZG3" s="41"/>
      <c r="LZH3" s="41"/>
      <c r="LZI3" s="41"/>
      <c r="LZJ3" s="41"/>
      <c r="LZK3" s="41"/>
      <c r="LZL3" s="41"/>
      <c r="LZM3" s="41"/>
      <c r="LZN3" s="41"/>
      <c r="LZO3" s="41"/>
      <c r="LZP3" s="41"/>
      <c r="LZQ3" s="41"/>
      <c r="LZR3" s="41"/>
      <c r="LZS3" s="41"/>
      <c r="LZT3" s="41"/>
      <c r="LZU3" s="41"/>
      <c r="LZV3" s="41"/>
      <c r="LZW3" s="41"/>
      <c r="LZX3" s="41"/>
      <c r="LZY3" s="41"/>
      <c r="LZZ3" s="41"/>
      <c r="MAA3" s="41"/>
      <c r="MAB3" s="41"/>
      <c r="MAC3" s="41"/>
      <c r="MAD3" s="41"/>
      <c r="MAE3" s="41"/>
      <c r="MAF3" s="41"/>
      <c r="MAG3" s="41"/>
      <c r="MAH3" s="41"/>
      <c r="MAI3" s="41"/>
      <c r="MAJ3" s="41"/>
      <c r="MAK3" s="41"/>
      <c r="MAL3" s="41"/>
      <c r="MAM3" s="41"/>
      <c r="MAN3" s="41"/>
      <c r="MAO3" s="41"/>
      <c r="MAP3" s="41"/>
      <c r="MAQ3" s="41"/>
      <c r="MAR3" s="41"/>
      <c r="MAS3" s="41"/>
      <c r="MAT3" s="41"/>
      <c r="MAU3" s="41"/>
      <c r="MAV3" s="41"/>
      <c r="MAW3" s="41"/>
      <c r="MAX3" s="41"/>
      <c r="MAY3" s="41"/>
      <c r="MAZ3" s="41"/>
      <c r="MBA3" s="41"/>
      <c r="MBB3" s="41"/>
      <c r="MBC3" s="41"/>
      <c r="MBD3" s="41"/>
      <c r="MBE3" s="41"/>
      <c r="MBF3" s="41"/>
      <c r="MBG3" s="41"/>
      <c r="MBH3" s="41"/>
      <c r="MBI3" s="41"/>
      <c r="MBJ3" s="41"/>
      <c r="MBK3" s="41"/>
      <c r="MBL3" s="41"/>
      <c r="MBM3" s="41"/>
      <c r="MBN3" s="41"/>
      <c r="MBO3" s="41"/>
      <c r="MBP3" s="41"/>
      <c r="MBQ3" s="41"/>
      <c r="MBR3" s="41"/>
      <c r="MBS3" s="41"/>
      <c r="MBT3" s="41"/>
      <c r="MBU3" s="41"/>
      <c r="MBV3" s="41"/>
      <c r="MBW3" s="41"/>
      <c r="MBX3" s="41"/>
      <c r="MBY3" s="41"/>
      <c r="MBZ3" s="41"/>
      <c r="MCA3" s="41"/>
      <c r="MCB3" s="41"/>
      <c r="MCC3" s="41"/>
      <c r="MCD3" s="41"/>
      <c r="MCE3" s="41"/>
      <c r="MCF3" s="41"/>
      <c r="MCG3" s="41"/>
      <c r="MCH3" s="41"/>
      <c r="MCI3" s="41"/>
      <c r="MCJ3" s="41"/>
      <c r="MCK3" s="41"/>
      <c r="MCL3" s="41"/>
      <c r="MCM3" s="41"/>
      <c r="MCN3" s="41"/>
      <c r="MCO3" s="41"/>
      <c r="MCP3" s="41"/>
      <c r="MCQ3" s="41"/>
      <c r="MCR3" s="41"/>
      <c r="MCS3" s="41"/>
      <c r="MCT3" s="41"/>
      <c r="MCU3" s="41"/>
      <c r="MCV3" s="41"/>
      <c r="MCW3" s="41"/>
      <c r="MCX3" s="41"/>
      <c r="MCY3" s="41"/>
      <c r="MCZ3" s="41"/>
      <c r="MDA3" s="41"/>
      <c r="MDB3" s="41"/>
      <c r="MDC3" s="41"/>
      <c r="MDD3" s="41"/>
      <c r="MDE3" s="41"/>
      <c r="MDF3" s="41"/>
      <c r="MDG3" s="41"/>
      <c r="MDH3" s="41"/>
      <c r="MDI3" s="41"/>
      <c r="MDJ3" s="41"/>
      <c r="MDK3" s="41"/>
      <c r="MDL3" s="41"/>
      <c r="MDM3" s="41"/>
      <c r="MDN3" s="41"/>
      <c r="MDO3" s="41"/>
      <c r="MDP3" s="41"/>
      <c r="MDQ3" s="41"/>
      <c r="MDR3" s="41"/>
      <c r="MDS3" s="41"/>
      <c r="MDT3" s="41"/>
      <c r="MDU3" s="41"/>
      <c r="MDV3" s="41"/>
      <c r="MDW3" s="41"/>
      <c r="MDX3" s="41"/>
      <c r="MDY3" s="41"/>
      <c r="MDZ3" s="41"/>
      <c r="MEA3" s="41"/>
      <c r="MEB3" s="41"/>
      <c r="MEC3" s="41"/>
      <c r="MED3" s="41"/>
      <c r="MEE3" s="41"/>
      <c r="MEF3" s="41"/>
      <c r="MEG3" s="41"/>
      <c r="MEH3" s="41"/>
      <c r="MEI3" s="41"/>
      <c r="MEJ3" s="41"/>
      <c r="MEK3" s="41"/>
      <c r="MEL3" s="41"/>
      <c r="MEM3" s="41"/>
      <c r="MEN3" s="41"/>
      <c r="MEO3" s="41"/>
      <c r="MEP3" s="41"/>
      <c r="MEQ3" s="41"/>
      <c r="MER3" s="41"/>
      <c r="MES3" s="41"/>
      <c r="MET3" s="41"/>
      <c r="MEU3" s="41"/>
      <c r="MEV3" s="41"/>
      <c r="MEW3" s="41"/>
      <c r="MEX3" s="41"/>
      <c r="MEY3" s="41"/>
      <c r="MEZ3" s="41"/>
      <c r="MFA3" s="41"/>
      <c r="MFB3" s="41"/>
      <c r="MFC3" s="41"/>
      <c r="MFD3" s="41"/>
      <c r="MFE3" s="41"/>
      <c r="MFF3" s="41"/>
      <c r="MFG3" s="41"/>
      <c r="MFH3" s="41"/>
      <c r="MFI3" s="41"/>
      <c r="MFJ3" s="41"/>
      <c r="MFK3" s="41"/>
      <c r="MFL3" s="41"/>
      <c r="MFM3" s="41"/>
      <c r="MFN3" s="41"/>
      <c r="MFO3" s="41"/>
      <c r="MFP3" s="41"/>
      <c r="MFQ3" s="41"/>
      <c r="MFR3" s="41"/>
      <c r="MFS3" s="41"/>
      <c r="MFT3" s="41"/>
      <c r="MFU3" s="41"/>
      <c r="MFV3" s="41"/>
      <c r="MFW3" s="41"/>
      <c r="MFX3" s="41"/>
      <c r="MFY3" s="41"/>
      <c r="MFZ3" s="41"/>
      <c r="MGA3" s="41"/>
      <c r="MGB3" s="41"/>
      <c r="MGC3" s="41"/>
      <c r="MGD3" s="41"/>
      <c r="MGE3" s="41"/>
      <c r="MGF3" s="41"/>
      <c r="MGG3" s="41"/>
      <c r="MGH3" s="41"/>
      <c r="MGI3" s="41"/>
      <c r="MGJ3" s="41"/>
      <c r="MGK3" s="41"/>
      <c r="MGL3" s="41"/>
      <c r="MGM3" s="41"/>
      <c r="MGN3" s="41"/>
      <c r="MGO3" s="41"/>
      <c r="MGP3" s="41"/>
      <c r="MGQ3" s="41"/>
      <c r="MGR3" s="41"/>
      <c r="MGS3" s="41"/>
      <c r="MGT3" s="41"/>
      <c r="MGU3" s="41"/>
      <c r="MGV3" s="41"/>
      <c r="MGW3" s="41"/>
      <c r="MGX3" s="41"/>
      <c r="MGY3" s="41"/>
      <c r="MGZ3" s="41"/>
      <c r="MHA3" s="41"/>
      <c r="MHB3" s="41"/>
      <c r="MHC3" s="41"/>
      <c r="MHD3" s="41"/>
      <c r="MHE3" s="41"/>
      <c r="MHF3" s="41"/>
      <c r="MHG3" s="41"/>
      <c r="MHH3" s="41"/>
      <c r="MHI3" s="41"/>
      <c r="MHJ3" s="41"/>
      <c r="MHK3" s="41"/>
      <c r="MHL3" s="41"/>
      <c r="MHM3" s="41"/>
      <c r="MHN3" s="41"/>
      <c r="MHO3" s="41"/>
      <c r="MHP3" s="41"/>
      <c r="MHQ3" s="41"/>
      <c r="MHR3" s="41"/>
      <c r="MHS3" s="41"/>
      <c r="MHT3" s="41"/>
      <c r="MHU3" s="41"/>
      <c r="MHV3" s="41"/>
      <c r="MHW3" s="41"/>
      <c r="MHX3" s="41"/>
      <c r="MHY3" s="41"/>
      <c r="MHZ3" s="41"/>
      <c r="MIA3" s="41"/>
      <c r="MIB3" s="41"/>
      <c r="MIC3" s="41"/>
      <c r="MID3" s="41"/>
      <c r="MIE3" s="41"/>
      <c r="MIF3" s="41"/>
      <c r="MIG3" s="41"/>
      <c r="MIH3" s="41"/>
      <c r="MII3" s="41"/>
      <c r="MIJ3" s="41"/>
      <c r="MIK3" s="41"/>
      <c r="MIL3" s="41"/>
      <c r="MIM3" s="41"/>
      <c r="MIN3" s="41"/>
      <c r="MIO3" s="41"/>
      <c r="MIP3" s="41"/>
      <c r="MIQ3" s="41"/>
      <c r="MIR3" s="41"/>
      <c r="MIS3" s="41"/>
      <c r="MIT3" s="41"/>
      <c r="MIU3" s="41"/>
      <c r="MIV3" s="41"/>
      <c r="MIW3" s="41"/>
      <c r="MIX3" s="41"/>
      <c r="MIY3" s="41"/>
      <c r="MIZ3" s="41"/>
      <c r="MJA3" s="41"/>
      <c r="MJB3" s="41"/>
      <c r="MJC3" s="41"/>
      <c r="MJD3" s="41"/>
      <c r="MJE3" s="41"/>
      <c r="MJF3" s="41"/>
      <c r="MJG3" s="41"/>
      <c r="MJH3" s="41"/>
      <c r="MJI3" s="41"/>
      <c r="MJJ3" s="41"/>
      <c r="MJK3" s="41"/>
      <c r="MJL3" s="41"/>
      <c r="MJM3" s="41"/>
      <c r="MJN3" s="41"/>
      <c r="MJO3" s="41"/>
      <c r="MJP3" s="41"/>
      <c r="MJQ3" s="41"/>
      <c r="MJR3" s="41"/>
      <c r="MJS3" s="41"/>
      <c r="MJT3" s="41"/>
      <c r="MJU3" s="41"/>
      <c r="MJV3" s="41"/>
      <c r="MJW3" s="41"/>
      <c r="MJX3" s="41"/>
      <c r="MJY3" s="41"/>
      <c r="MJZ3" s="41"/>
      <c r="MKA3" s="41"/>
      <c r="MKB3" s="41"/>
      <c r="MKC3" s="41"/>
      <c r="MKD3" s="41"/>
      <c r="MKE3" s="41"/>
      <c r="MKF3" s="41"/>
      <c r="MKG3" s="41"/>
      <c r="MKH3" s="41"/>
      <c r="MKI3" s="41"/>
      <c r="MKJ3" s="41"/>
      <c r="MKK3" s="41"/>
      <c r="MKL3" s="41"/>
      <c r="MKM3" s="41"/>
      <c r="MKN3" s="41"/>
      <c r="MKO3" s="41"/>
      <c r="MKP3" s="41"/>
      <c r="MKQ3" s="41"/>
      <c r="MKR3" s="41"/>
      <c r="MKS3" s="41"/>
      <c r="MKT3" s="41"/>
      <c r="MKU3" s="41"/>
      <c r="MKV3" s="41"/>
      <c r="MKW3" s="41"/>
      <c r="MKX3" s="41"/>
      <c r="MKY3" s="41"/>
      <c r="MKZ3" s="41"/>
      <c r="MLA3" s="41"/>
      <c r="MLB3" s="41"/>
      <c r="MLC3" s="41"/>
      <c r="MLD3" s="41"/>
      <c r="MLE3" s="41"/>
      <c r="MLF3" s="41"/>
      <c r="MLG3" s="41"/>
      <c r="MLH3" s="41"/>
      <c r="MLI3" s="41"/>
      <c r="MLJ3" s="41"/>
      <c r="MLK3" s="41"/>
      <c r="MLL3" s="41"/>
      <c r="MLM3" s="41"/>
      <c r="MLN3" s="41"/>
      <c r="MLO3" s="41"/>
      <c r="MLP3" s="41"/>
      <c r="MLQ3" s="41"/>
      <c r="MLR3" s="41"/>
      <c r="MLS3" s="41"/>
      <c r="MLT3" s="41"/>
      <c r="MLU3" s="41"/>
      <c r="MLV3" s="41"/>
      <c r="MLW3" s="41"/>
      <c r="MLX3" s="41"/>
      <c r="MLY3" s="41"/>
      <c r="MLZ3" s="41"/>
      <c r="MMA3" s="41"/>
      <c r="MMB3" s="41"/>
      <c r="MMC3" s="41"/>
      <c r="MMD3" s="41"/>
      <c r="MME3" s="41"/>
      <c r="MMF3" s="41"/>
      <c r="MMG3" s="41"/>
      <c r="MMH3" s="41"/>
      <c r="MMI3" s="41"/>
      <c r="MMJ3" s="41"/>
      <c r="MMK3" s="41"/>
      <c r="MML3" s="41"/>
      <c r="MMM3" s="41"/>
      <c r="MMN3" s="41"/>
      <c r="MMO3" s="41"/>
      <c r="MMP3" s="41"/>
      <c r="MMQ3" s="41"/>
      <c r="MMR3" s="41"/>
      <c r="MMS3" s="41"/>
      <c r="MMT3" s="41"/>
      <c r="MMU3" s="41"/>
      <c r="MMV3" s="41"/>
      <c r="MMW3" s="41"/>
      <c r="MMX3" s="41"/>
      <c r="MMY3" s="41"/>
      <c r="MMZ3" s="41"/>
      <c r="MNA3" s="41"/>
      <c r="MNB3" s="41"/>
      <c r="MNC3" s="41"/>
      <c r="MND3" s="41"/>
      <c r="MNE3" s="41"/>
      <c r="MNF3" s="41"/>
      <c r="MNG3" s="41"/>
      <c r="MNH3" s="41"/>
      <c r="MNI3" s="41"/>
      <c r="MNJ3" s="41"/>
      <c r="MNK3" s="41"/>
      <c r="MNL3" s="41"/>
      <c r="MNM3" s="41"/>
      <c r="MNN3" s="41"/>
      <c r="MNO3" s="41"/>
      <c r="MNP3" s="41"/>
      <c r="MNQ3" s="41"/>
      <c r="MNR3" s="41"/>
      <c r="MNS3" s="41"/>
      <c r="MNT3" s="41"/>
      <c r="MNU3" s="41"/>
      <c r="MNV3" s="41"/>
      <c r="MNW3" s="41"/>
      <c r="MNX3" s="41"/>
      <c r="MNY3" s="41"/>
      <c r="MNZ3" s="41"/>
      <c r="MOA3" s="41"/>
      <c r="MOB3" s="41"/>
      <c r="MOC3" s="41"/>
      <c r="MOD3" s="41"/>
      <c r="MOE3" s="41"/>
      <c r="MOF3" s="41"/>
      <c r="MOG3" s="41"/>
      <c r="MOH3" s="41"/>
      <c r="MOI3" s="41"/>
      <c r="MOJ3" s="41"/>
      <c r="MOK3" s="41"/>
      <c r="MOL3" s="41"/>
      <c r="MOM3" s="41"/>
      <c r="MON3" s="41"/>
      <c r="MOO3" s="41"/>
      <c r="MOP3" s="41"/>
      <c r="MOQ3" s="41"/>
      <c r="MOR3" s="41"/>
      <c r="MOS3" s="41"/>
      <c r="MOT3" s="41"/>
      <c r="MOU3" s="41"/>
      <c r="MOV3" s="41"/>
      <c r="MOW3" s="41"/>
      <c r="MOX3" s="41"/>
      <c r="MOY3" s="41"/>
      <c r="MOZ3" s="41"/>
      <c r="MPA3" s="41"/>
      <c r="MPB3" s="41"/>
      <c r="MPC3" s="41"/>
      <c r="MPD3" s="41"/>
      <c r="MPE3" s="41"/>
      <c r="MPF3" s="41"/>
      <c r="MPG3" s="41"/>
      <c r="MPH3" s="41"/>
      <c r="MPI3" s="41"/>
      <c r="MPJ3" s="41"/>
      <c r="MPK3" s="41"/>
      <c r="MPL3" s="41"/>
      <c r="MPM3" s="41"/>
      <c r="MPN3" s="41"/>
      <c r="MPO3" s="41"/>
      <c r="MPP3" s="41"/>
      <c r="MPQ3" s="41"/>
      <c r="MPR3" s="41"/>
      <c r="MPS3" s="41"/>
      <c r="MPT3" s="41"/>
      <c r="MPU3" s="41"/>
      <c r="MPV3" s="41"/>
      <c r="MPW3" s="41"/>
      <c r="MPX3" s="41"/>
      <c r="MPY3" s="41"/>
      <c r="MPZ3" s="41"/>
      <c r="MQA3" s="41"/>
      <c r="MQB3" s="41"/>
      <c r="MQC3" s="41"/>
      <c r="MQD3" s="41"/>
      <c r="MQE3" s="41"/>
      <c r="MQF3" s="41"/>
      <c r="MQG3" s="41"/>
      <c r="MQH3" s="41"/>
      <c r="MQI3" s="41"/>
      <c r="MQJ3" s="41"/>
      <c r="MQK3" s="41"/>
      <c r="MQL3" s="41"/>
      <c r="MQM3" s="41"/>
      <c r="MQN3" s="41"/>
      <c r="MQO3" s="41"/>
      <c r="MQP3" s="41"/>
      <c r="MQQ3" s="41"/>
      <c r="MQR3" s="41"/>
      <c r="MQS3" s="41"/>
      <c r="MQT3" s="41"/>
      <c r="MQU3" s="41"/>
      <c r="MQV3" s="41"/>
      <c r="MQW3" s="41"/>
      <c r="MQX3" s="41"/>
      <c r="MQY3" s="41"/>
      <c r="MQZ3" s="41"/>
      <c r="MRA3" s="41"/>
      <c r="MRB3" s="41"/>
      <c r="MRC3" s="41"/>
      <c r="MRD3" s="41"/>
      <c r="MRE3" s="41"/>
      <c r="MRF3" s="41"/>
      <c r="MRG3" s="41"/>
      <c r="MRH3" s="41"/>
      <c r="MRI3" s="41"/>
      <c r="MRJ3" s="41"/>
      <c r="MRK3" s="41"/>
      <c r="MRL3" s="41"/>
      <c r="MRM3" s="41"/>
      <c r="MRN3" s="41"/>
      <c r="MRO3" s="41"/>
      <c r="MRP3" s="41"/>
      <c r="MRQ3" s="41"/>
      <c r="MRR3" s="41"/>
      <c r="MRS3" s="41"/>
      <c r="MRT3" s="41"/>
      <c r="MRU3" s="41"/>
      <c r="MRV3" s="41"/>
      <c r="MRW3" s="41"/>
      <c r="MRX3" s="41"/>
      <c r="MRY3" s="41"/>
      <c r="MRZ3" s="41"/>
      <c r="MSA3" s="41"/>
      <c r="MSB3" s="41"/>
      <c r="MSC3" s="41"/>
      <c r="MSD3" s="41"/>
      <c r="MSE3" s="41"/>
      <c r="MSF3" s="41"/>
      <c r="MSG3" s="41"/>
      <c r="MSH3" s="41"/>
      <c r="MSI3" s="41"/>
      <c r="MSJ3" s="41"/>
      <c r="MSK3" s="41"/>
      <c r="MSL3" s="41"/>
      <c r="MSM3" s="41"/>
      <c r="MSN3" s="41"/>
      <c r="MSO3" s="41"/>
      <c r="MSP3" s="41"/>
      <c r="MSQ3" s="41"/>
      <c r="MSR3" s="41"/>
      <c r="MSS3" s="41"/>
      <c r="MST3" s="41"/>
      <c r="MSU3" s="41"/>
      <c r="MSV3" s="41"/>
      <c r="MSW3" s="41"/>
      <c r="MSX3" s="41"/>
      <c r="MSY3" s="41"/>
      <c r="MSZ3" s="41"/>
      <c r="MTA3" s="41"/>
      <c r="MTB3" s="41"/>
      <c r="MTC3" s="41"/>
      <c r="MTD3" s="41"/>
      <c r="MTE3" s="41"/>
      <c r="MTF3" s="41"/>
      <c r="MTG3" s="41"/>
      <c r="MTH3" s="41"/>
      <c r="MTI3" s="41"/>
      <c r="MTJ3" s="41"/>
      <c r="MTK3" s="41"/>
      <c r="MTL3" s="41"/>
      <c r="MTM3" s="41"/>
      <c r="MTN3" s="41"/>
      <c r="MTO3" s="41"/>
      <c r="MTP3" s="41"/>
      <c r="MTQ3" s="41"/>
      <c r="MTR3" s="41"/>
      <c r="MTS3" s="41"/>
      <c r="MTT3" s="41"/>
      <c r="MTU3" s="41"/>
      <c r="MTV3" s="41"/>
      <c r="MTW3" s="41"/>
      <c r="MTX3" s="41"/>
      <c r="MTY3" s="41"/>
      <c r="MTZ3" s="41"/>
      <c r="MUA3" s="41"/>
      <c r="MUB3" s="41"/>
      <c r="MUC3" s="41"/>
      <c r="MUD3" s="41"/>
      <c r="MUE3" s="41"/>
      <c r="MUF3" s="41"/>
      <c r="MUG3" s="41"/>
      <c r="MUH3" s="41"/>
      <c r="MUI3" s="41"/>
      <c r="MUJ3" s="41"/>
      <c r="MUK3" s="41"/>
      <c r="MUL3" s="41"/>
      <c r="MUM3" s="41"/>
      <c r="MUN3" s="41"/>
      <c r="MUO3" s="41"/>
      <c r="MUP3" s="41"/>
      <c r="MUQ3" s="41"/>
      <c r="MUR3" s="41"/>
      <c r="MUS3" s="41"/>
      <c r="MUT3" s="41"/>
      <c r="MUU3" s="41"/>
      <c r="MUV3" s="41"/>
      <c r="MUW3" s="41"/>
      <c r="MUX3" s="41"/>
      <c r="MUY3" s="41"/>
      <c r="MUZ3" s="41"/>
      <c r="MVA3" s="41"/>
      <c r="MVB3" s="41"/>
      <c r="MVC3" s="41"/>
      <c r="MVD3" s="41"/>
      <c r="MVE3" s="41"/>
      <c r="MVF3" s="41"/>
      <c r="MVG3" s="41"/>
      <c r="MVH3" s="41"/>
      <c r="MVI3" s="41"/>
      <c r="MVJ3" s="41"/>
      <c r="MVK3" s="41"/>
      <c r="MVL3" s="41"/>
      <c r="MVM3" s="41"/>
      <c r="MVN3" s="41"/>
      <c r="MVO3" s="41"/>
      <c r="MVP3" s="41"/>
      <c r="MVQ3" s="41"/>
      <c r="MVR3" s="41"/>
      <c r="MVS3" s="41"/>
      <c r="MVT3" s="41"/>
      <c r="MVU3" s="41"/>
      <c r="MVV3" s="41"/>
      <c r="MVW3" s="41"/>
      <c r="MVX3" s="41"/>
      <c r="MVY3" s="41"/>
      <c r="MVZ3" s="41"/>
      <c r="MWA3" s="41"/>
      <c r="MWB3" s="41"/>
      <c r="MWC3" s="41"/>
      <c r="MWD3" s="41"/>
      <c r="MWE3" s="41"/>
      <c r="MWF3" s="41"/>
      <c r="MWG3" s="41"/>
      <c r="MWH3" s="41"/>
      <c r="MWI3" s="41"/>
      <c r="MWJ3" s="41"/>
      <c r="MWK3" s="41"/>
      <c r="MWL3" s="41"/>
      <c r="MWM3" s="41"/>
      <c r="MWN3" s="41"/>
      <c r="MWO3" s="41"/>
      <c r="MWP3" s="41"/>
      <c r="MWQ3" s="41"/>
      <c r="MWR3" s="41"/>
      <c r="MWS3" s="41"/>
      <c r="MWT3" s="41"/>
      <c r="MWU3" s="41"/>
      <c r="MWV3" s="41"/>
      <c r="MWW3" s="41"/>
      <c r="MWX3" s="41"/>
      <c r="MWY3" s="41"/>
      <c r="MWZ3" s="41"/>
      <c r="MXA3" s="41"/>
      <c r="MXB3" s="41"/>
      <c r="MXC3" s="41"/>
      <c r="MXD3" s="41"/>
      <c r="MXE3" s="41"/>
      <c r="MXF3" s="41"/>
      <c r="MXG3" s="41"/>
      <c r="MXH3" s="41"/>
      <c r="MXI3" s="41"/>
      <c r="MXJ3" s="41"/>
      <c r="MXK3" s="41"/>
      <c r="MXL3" s="41"/>
      <c r="MXM3" s="41"/>
      <c r="MXN3" s="41"/>
      <c r="MXO3" s="41"/>
      <c r="MXP3" s="41"/>
      <c r="MXQ3" s="41"/>
      <c r="MXR3" s="41"/>
      <c r="MXS3" s="41"/>
      <c r="MXT3" s="41"/>
      <c r="MXU3" s="41"/>
      <c r="MXV3" s="41"/>
      <c r="MXW3" s="41"/>
      <c r="MXX3" s="41"/>
      <c r="MXY3" s="41"/>
      <c r="MXZ3" s="41"/>
      <c r="MYA3" s="41"/>
      <c r="MYB3" s="41"/>
      <c r="MYC3" s="41"/>
      <c r="MYD3" s="41"/>
      <c r="MYE3" s="41"/>
      <c r="MYF3" s="41"/>
      <c r="MYG3" s="41"/>
      <c r="MYH3" s="41"/>
      <c r="MYI3" s="41"/>
      <c r="MYJ3" s="41"/>
      <c r="MYK3" s="41"/>
      <c r="MYL3" s="41"/>
      <c r="MYM3" s="41"/>
      <c r="MYN3" s="41"/>
      <c r="MYO3" s="41"/>
      <c r="MYP3" s="41"/>
      <c r="MYQ3" s="41"/>
      <c r="MYR3" s="41"/>
      <c r="MYS3" s="41"/>
      <c r="MYT3" s="41"/>
      <c r="MYU3" s="41"/>
      <c r="MYV3" s="41"/>
      <c r="MYW3" s="41"/>
      <c r="MYX3" s="41"/>
      <c r="MYY3" s="41"/>
      <c r="MYZ3" s="41"/>
      <c r="MZA3" s="41"/>
      <c r="MZB3" s="41"/>
      <c r="MZC3" s="41"/>
      <c r="MZD3" s="41"/>
      <c r="MZE3" s="41"/>
      <c r="MZF3" s="41"/>
      <c r="MZG3" s="41"/>
      <c r="MZH3" s="41"/>
      <c r="MZI3" s="41"/>
      <c r="MZJ3" s="41"/>
      <c r="MZK3" s="41"/>
      <c r="MZL3" s="41"/>
      <c r="MZM3" s="41"/>
      <c r="MZN3" s="41"/>
      <c r="MZO3" s="41"/>
      <c r="MZP3" s="41"/>
      <c r="MZQ3" s="41"/>
      <c r="MZR3" s="41"/>
      <c r="MZS3" s="41"/>
      <c r="MZT3" s="41"/>
      <c r="MZU3" s="41"/>
      <c r="MZV3" s="41"/>
      <c r="MZW3" s="41"/>
      <c r="MZX3" s="41"/>
      <c r="MZY3" s="41"/>
      <c r="MZZ3" s="41"/>
      <c r="NAA3" s="41"/>
      <c r="NAB3" s="41"/>
      <c r="NAC3" s="41"/>
      <c r="NAD3" s="41"/>
      <c r="NAE3" s="41"/>
      <c r="NAF3" s="41"/>
      <c r="NAG3" s="41"/>
      <c r="NAH3" s="41"/>
      <c r="NAI3" s="41"/>
      <c r="NAJ3" s="41"/>
      <c r="NAK3" s="41"/>
      <c r="NAL3" s="41"/>
      <c r="NAM3" s="41"/>
      <c r="NAN3" s="41"/>
      <c r="NAO3" s="41"/>
      <c r="NAP3" s="41"/>
      <c r="NAQ3" s="41"/>
      <c r="NAR3" s="41"/>
      <c r="NAS3" s="41"/>
      <c r="NAT3" s="41"/>
      <c r="NAU3" s="41"/>
      <c r="NAV3" s="41"/>
      <c r="NAW3" s="41"/>
      <c r="NAX3" s="41"/>
      <c r="NAY3" s="41"/>
      <c r="NAZ3" s="41"/>
      <c r="NBA3" s="41"/>
      <c r="NBB3" s="41"/>
      <c r="NBC3" s="41"/>
      <c r="NBD3" s="41"/>
      <c r="NBE3" s="41"/>
      <c r="NBF3" s="41"/>
      <c r="NBG3" s="41"/>
      <c r="NBH3" s="41"/>
      <c r="NBI3" s="41"/>
      <c r="NBJ3" s="41"/>
      <c r="NBK3" s="41"/>
      <c r="NBL3" s="41"/>
      <c r="NBM3" s="41"/>
      <c r="NBN3" s="41"/>
      <c r="NBO3" s="41"/>
      <c r="NBP3" s="41"/>
      <c r="NBQ3" s="41"/>
      <c r="NBR3" s="41"/>
      <c r="NBS3" s="41"/>
      <c r="NBT3" s="41"/>
      <c r="NBU3" s="41"/>
      <c r="NBV3" s="41"/>
      <c r="NBW3" s="41"/>
      <c r="NBX3" s="41"/>
      <c r="NBY3" s="41"/>
      <c r="NBZ3" s="41"/>
      <c r="NCA3" s="41"/>
      <c r="NCB3" s="41"/>
      <c r="NCC3" s="41"/>
      <c r="NCD3" s="41"/>
      <c r="NCE3" s="41"/>
      <c r="NCF3" s="41"/>
      <c r="NCG3" s="41"/>
      <c r="NCH3" s="41"/>
      <c r="NCI3" s="41"/>
      <c r="NCJ3" s="41"/>
      <c r="NCK3" s="41"/>
      <c r="NCL3" s="41"/>
      <c r="NCM3" s="41"/>
      <c r="NCN3" s="41"/>
      <c r="NCO3" s="41"/>
      <c r="NCP3" s="41"/>
      <c r="NCQ3" s="41"/>
      <c r="NCR3" s="41"/>
      <c r="NCS3" s="41"/>
      <c r="NCT3" s="41"/>
      <c r="NCU3" s="41"/>
      <c r="NCV3" s="41"/>
      <c r="NCW3" s="41"/>
      <c r="NCX3" s="41"/>
      <c r="NCY3" s="41"/>
      <c r="NCZ3" s="41"/>
      <c r="NDA3" s="41"/>
      <c r="NDB3" s="41"/>
      <c r="NDC3" s="41"/>
      <c r="NDD3" s="41"/>
      <c r="NDE3" s="41"/>
      <c r="NDF3" s="41"/>
      <c r="NDG3" s="41"/>
      <c r="NDH3" s="41"/>
      <c r="NDI3" s="41"/>
      <c r="NDJ3" s="41"/>
      <c r="NDK3" s="41"/>
      <c r="NDL3" s="41"/>
      <c r="NDM3" s="41"/>
      <c r="NDN3" s="41"/>
      <c r="NDO3" s="41"/>
      <c r="NDP3" s="41"/>
      <c r="NDQ3" s="41"/>
      <c r="NDR3" s="41"/>
      <c r="NDS3" s="41"/>
      <c r="NDT3" s="41"/>
      <c r="NDU3" s="41"/>
      <c r="NDV3" s="41"/>
      <c r="NDW3" s="41"/>
      <c r="NDX3" s="41"/>
      <c r="NDY3" s="41"/>
      <c r="NDZ3" s="41"/>
      <c r="NEA3" s="41"/>
      <c r="NEB3" s="41"/>
      <c r="NEC3" s="41"/>
      <c r="NED3" s="41"/>
      <c r="NEE3" s="41"/>
      <c r="NEF3" s="41"/>
      <c r="NEG3" s="41"/>
      <c r="NEH3" s="41"/>
      <c r="NEI3" s="41"/>
      <c r="NEJ3" s="41"/>
      <c r="NEK3" s="41"/>
      <c r="NEL3" s="41"/>
      <c r="NEM3" s="41"/>
      <c r="NEN3" s="41"/>
      <c r="NEO3" s="41"/>
      <c r="NEP3" s="41"/>
      <c r="NEQ3" s="41"/>
      <c r="NER3" s="41"/>
      <c r="NES3" s="41"/>
      <c r="NET3" s="41"/>
      <c r="NEU3" s="41"/>
      <c r="NEV3" s="41"/>
      <c r="NEW3" s="41"/>
      <c r="NEX3" s="41"/>
      <c r="NEY3" s="41"/>
      <c r="NEZ3" s="41"/>
      <c r="NFA3" s="41"/>
      <c r="NFB3" s="41"/>
      <c r="NFC3" s="41"/>
      <c r="NFD3" s="41"/>
      <c r="NFE3" s="41"/>
      <c r="NFF3" s="41"/>
      <c r="NFG3" s="41"/>
      <c r="NFH3" s="41"/>
      <c r="NFI3" s="41"/>
      <c r="NFJ3" s="41"/>
      <c r="NFK3" s="41"/>
      <c r="NFL3" s="41"/>
      <c r="NFM3" s="41"/>
      <c r="NFN3" s="41"/>
      <c r="NFO3" s="41"/>
      <c r="NFP3" s="41"/>
      <c r="NFQ3" s="41"/>
      <c r="NFR3" s="41"/>
      <c r="NFS3" s="41"/>
      <c r="NFT3" s="41"/>
      <c r="NFU3" s="41"/>
      <c r="NFV3" s="41"/>
      <c r="NFW3" s="41"/>
      <c r="NFX3" s="41"/>
      <c r="NFY3" s="41"/>
      <c r="NFZ3" s="41"/>
      <c r="NGA3" s="41"/>
      <c r="NGB3" s="41"/>
      <c r="NGC3" s="41"/>
      <c r="NGD3" s="41"/>
      <c r="NGE3" s="41"/>
      <c r="NGF3" s="41"/>
      <c r="NGG3" s="41"/>
      <c r="NGH3" s="41"/>
      <c r="NGI3" s="41"/>
      <c r="NGJ3" s="41"/>
      <c r="NGK3" s="41"/>
      <c r="NGL3" s="41"/>
      <c r="NGM3" s="41"/>
      <c r="NGN3" s="41"/>
      <c r="NGO3" s="41"/>
      <c r="NGP3" s="41"/>
      <c r="NGQ3" s="41"/>
      <c r="NGR3" s="41"/>
      <c r="NGS3" s="41"/>
      <c r="NGT3" s="41"/>
      <c r="NGU3" s="41"/>
      <c r="NGV3" s="41"/>
      <c r="NGW3" s="41"/>
      <c r="NGX3" s="41"/>
      <c r="NGY3" s="41"/>
      <c r="NGZ3" s="41"/>
      <c r="NHA3" s="41"/>
      <c r="NHB3" s="41"/>
      <c r="NHC3" s="41"/>
      <c r="NHD3" s="41"/>
      <c r="NHE3" s="41"/>
      <c r="NHF3" s="41"/>
      <c r="NHG3" s="41"/>
      <c r="NHH3" s="41"/>
      <c r="NHI3" s="41"/>
      <c r="NHJ3" s="41"/>
      <c r="NHK3" s="41"/>
      <c r="NHL3" s="41"/>
      <c r="NHM3" s="41"/>
      <c r="NHN3" s="41"/>
      <c r="NHO3" s="41"/>
      <c r="NHP3" s="41"/>
      <c r="NHQ3" s="41"/>
      <c r="NHR3" s="41"/>
      <c r="NHS3" s="41"/>
      <c r="NHT3" s="41"/>
      <c r="NHU3" s="41"/>
      <c r="NHV3" s="41"/>
      <c r="NHW3" s="41"/>
      <c r="NHX3" s="41"/>
      <c r="NHY3" s="41"/>
      <c r="NHZ3" s="41"/>
      <c r="NIA3" s="41"/>
      <c r="NIB3" s="41"/>
      <c r="NIC3" s="41"/>
      <c r="NID3" s="41"/>
      <c r="NIE3" s="41"/>
      <c r="NIF3" s="41"/>
      <c r="NIG3" s="41"/>
      <c r="NIH3" s="41"/>
      <c r="NII3" s="41"/>
      <c r="NIJ3" s="41"/>
      <c r="NIK3" s="41"/>
      <c r="NIL3" s="41"/>
      <c r="NIM3" s="41"/>
      <c r="NIN3" s="41"/>
      <c r="NIO3" s="41"/>
      <c r="NIP3" s="41"/>
      <c r="NIQ3" s="41"/>
      <c r="NIR3" s="41"/>
      <c r="NIS3" s="41"/>
      <c r="NIT3" s="41"/>
      <c r="NIU3" s="41"/>
      <c r="NIV3" s="41"/>
      <c r="NIW3" s="41"/>
      <c r="NIX3" s="41"/>
      <c r="NIY3" s="41"/>
      <c r="NIZ3" s="41"/>
      <c r="NJA3" s="41"/>
      <c r="NJB3" s="41"/>
      <c r="NJC3" s="41"/>
      <c r="NJD3" s="41"/>
      <c r="NJE3" s="41"/>
      <c r="NJF3" s="41"/>
      <c r="NJG3" s="41"/>
      <c r="NJH3" s="41"/>
      <c r="NJI3" s="41"/>
      <c r="NJJ3" s="41"/>
      <c r="NJK3" s="41"/>
      <c r="NJL3" s="41"/>
      <c r="NJM3" s="41"/>
      <c r="NJN3" s="41"/>
      <c r="NJO3" s="41"/>
      <c r="NJP3" s="41"/>
      <c r="NJQ3" s="41"/>
      <c r="NJR3" s="41"/>
      <c r="NJS3" s="41"/>
      <c r="NJT3" s="41"/>
      <c r="NJU3" s="41"/>
      <c r="NJV3" s="41"/>
      <c r="NJW3" s="41"/>
      <c r="NJX3" s="41"/>
      <c r="NJY3" s="41"/>
      <c r="NJZ3" s="41"/>
      <c r="NKA3" s="41"/>
      <c r="NKB3" s="41"/>
      <c r="NKC3" s="41"/>
      <c r="NKD3" s="41"/>
      <c r="NKE3" s="41"/>
      <c r="NKF3" s="41"/>
      <c r="NKG3" s="41"/>
      <c r="NKH3" s="41"/>
      <c r="NKI3" s="41"/>
      <c r="NKJ3" s="41"/>
      <c r="NKK3" s="41"/>
      <c r="NKL3" s="41"/>
      <c r="NKM3" s="41"/>
      <c r="NKN3" s="41"/>
      <c r="NKO3" s="41"/>
      <c r="NKP3" s="41"/>
      <c r="NKQ3" s="41"/>
      <c r="NKR3" s="41"/>
      <c r="NKS3" s="41"/>
      <c r="NKT3" s="41"/>
      <c r="NKU3" s="41"/>
      <c r="NKV3" s="41"/>
      <c r="NKW3" s="41"/>
      <c r="NKX3" s="41"/>
      <c r="NKY3" s="41"/>
      <c r="NKZ3" s="41"/>
      <c r="NLA3" s="41"/>
      <c r="NLB3" s="41"/>
      <c r="NLC3" s="41"/>
      <c r="NLD3" s="41"/>
      <c r="NLE3" s="41"/>
      <c r="NLF3" s="41"/>
      <c r="NLG3" s="41"/>
      <c r="NLH3" s="41"/>
      <c r="NLI3" s="41"/>
      <c r="NLJ3" s="41"/>
      <c r="NLK3" s="41"/>
      <c r="NLL3" s="41"/>
      <c r="NLM3" s="41"/>
      <c r="NLN3" s="41"/>
      <c r="NLO3" s="41"/>
      <c r="NLP3" s="41"/>
      <c r="NLQ3" s="41"/>
      <c r="NLR3" s="41"/>
      <c r="NLS3" s="41"/>
      <c r="NLT3" s="41"/>
      <c r="NLU3" s="41"/>
      <c r="NLV3" s="41"/>
      <c r="NLW3" s="41"/>
      <c r="NLX3" s="41"/>
      <c r="NLY3" s="41"/>
      <c r="NLZ3" s="41"/>
      <c r="NMA3" s="41"/>
      <c r="NMB3" s="41"/>
      <c r="NMC3" s="41"/>
      <c r="NMD3" s="41"/>
      <c r="NME3" s="41"/>
      <c r="NMF3" s="41"/>
      <c r="NMG3" s="41"/>
      <c r="NMH3" s="41"/>
      <c r="NMI3" s="41"/>
      <c r="NMJ3" s="41"/>
      <c r="NMK3" s="41"/>
      <c r="NML3" s="41"/>
      <c r="NMM3" s="41"/>
      <c r="NMN3" s="41"/>
      <c r="NMO3" s="41"/>
      <c r="NMP3" s="41"/>
      <c r="NMQ3" s="41"/>
      <c r="NMR3" s="41"/>
      <c r="NMS3" s="41"/>
      <c r="NMT3" s="41"/>
      <c r="NMU3" s="41"/>
      <c r="NMV3" s="41"/>
      <c r="NMW3" s="41"/>
      <c r="NMX3" s="41"/>
      <c r="NMY3" s="41"/>
      <c r="NMZ3" s="41"/>
      <c r="NNA3" s="41"/>
      <c r="NNB3" s="41"/>
      <c r="NNC3" s="41"/>
      <c r="NND3" s="41"/>
      <c r="NNE3" s="41"/>
      <c r="NNF3" s="41"/>
      <c r="NNG3" s="41"/>
      <c r="NNH3" s="41"/>
      <c r="NNI3" s="41"/>
      <c r="NNJ3" s="41"/>
      <c r="NNK3" s="41"/>
      <c r="NNL3" s="41"/>
      <c r="NNM3" s="41"/>
      <c r="NNN3" s="41"/>
      <c r="NNO3" s="41"/>
      <c r="NNP3" s="41"/>
      <c r="NNQ3" s="41"/>
      <c r="NNR3" s="41"/>
      <c r="NNS3" s="41"/>
      <c r="NNT3" s="41"/>
      <c r="NNU3" s="41"/>
      <c r="NNV3" s="41"/>
      <c r="NNW3" s="41"/>
      <c r="NNX3" s="41"/>
      <c r="NNY3" s="41"/>
      <c r="NNZ3" s="41"/>
      <c r="NOA3" s="41"/>
      <c r="NOB3" s="41"/>
      <c r="NOC3" s="41"/>
      <c r="NOD3" s="41"/>
      <c r="NOE3" s="41"/>
      <c r="NOF3" s="41"/>
      <c r="NOG3" s="41"/>
      <c r="NOH3" s="41"/>
      <c r="NOI3" s="41"/>
      <c r="NOJ3" s="41"/>
      <c r="NOK3" s="41"/>
      <c r="NOL3" s="41"/>
      <c r="NOM3" s="41"/>
      <c r="NON3" s="41"/>
      <c r="NOO3" s="41"/>
      <c r="NOP3" s="41"/>
      <c r="NOQ3" s="41"/>
      <c r="NOR3" s="41"/>
      <c r="NOS3" s="41"/>
      <c r="NOT3" s="41"/>
      <c r="NOU3" s="41"/>
      <c r="NOV3" s="41"/>
      <c r="NOW3" s="41"/>
      <c r="NOX3" s="41"/>
      <c r="NOY3" s="41"/>
      <c r="NOZ3" s="41"/>
      <c r="NPA3" s="41"/>
      <c r="NPB3" s="41"/>
      <c r="NPC3" s="41"/>
      <c r="NPD3" s="41"/>
      <c r="NPE3" s="41"/>
      <c r="NPF3" s="41"/>
      <c r="NPG3" s="41"/>
      <c r="NPH3" s="41"/>
      <c r="NPI3" s="41"/>
      <c r="NPJ3" s="41"/>
      <c r="NPK3" s="41"/>
      <c r="NPL3" s="41"/>
      <c r="NPM3" s="41"/>
      <c r="NPN3" s="41"/>
      <c r="NPO3" s="41"/>
      <c r="NPP3" s="41"/>
      <c r="NPQ3" s="41"/>
      <c r="NPR3" s="41"/>
      <c r="NPS3" s="41"/>
      <c r="NPT3" s="41"/>
      <c r="NPU3" s="41"/>
      <c r="NPV3" s="41"/>
      <c r="NPW3" s="41"/>
      <c r="NPX3" s="41"/>
      <c r="NPY3" s="41"/>
      <c r="NPZ3" s="41"/>
      <c r="NQA3" s="41"/>
      <c r="NQB3" s="41"/>
      <c r="NQC3" s="41"/>
      <c r="NQD3" s="41"/>
      <c r="NQE3" s="41"/>
      <c r="NQF3" s="41"/>
      <c r="NQG3" s="41"/>
      <c r="NQH3" s="41"/>
      <c r="NQI3" s="41"/>
      <c r="NQJ3" s="41"/>
      <c r="NQK3" s="41"/>
      <c r="NQL3" s="41"/>
      <c r="NQM3" s="41"/>
      <c r="NQN3" s="41"/>
      <c r="NQO3" s="41"/>
      <c r="NQP3" s="41"/>
      <c r="NQQ3" s="41"/>
      <c r="NQR3" s="41"/>
      <c r="NQS3" s="41"/>
      <c r="NQT3" s="41"/>
      <c r="NQU3" s="41"/>
      <c r="NQV3" s="41"/>
      <c r="NQW3" s="41"/>
      <c r="NQX3" s="41"/>
      <c r="NQY3" s="41"/>
      <c r="NQZ3" s="41"/>
      <c r="NRA3" s="41"/>
      <c r="NRB3" s="41"/>
      <c r="NRC3" s="41"/>
      <c r="NRD3" s="41"/>
      <c r="NRE3" s="41"/>
      <c r="NRF3" s="41"/>
      <c r="NRG3" s="41"/>
      <c r="NRH3" s="41"/>
      <c r="NRI3" s="41"/>
      <c r="NRJ3" s="41"/>
      <c r="NRK3" s="41"/>
      <c r="NRL3" s="41"/>
      <c r="NRM3" s="41"/>
      <c r="NRN3" s="41"/>
      <c r="NRO3" s="41"/>
      <c r="NRP3" s="41"/>
      <c r="NRQ3" s="41"/>
      <c r="NRR3" s="41"/>
      <c r="NRS3" s="41"/>
      <c r="NRT3" s="41"/>
      <c r="NRU3" s="41"/>
      <c r="NRV3" s="41"/>
      <c r="NRW3" s="41"/>
      <c r="NRX3" s="41"/>
      <c r="NRY3" s="41"/>
      <c r="NRZ3" s="41"/>
      <c r="NSA3" s="41"/>
      <c r="NSB3" s="41"/>
      <c r="NSC3" s="41"/>
      <c r="NSD3" s="41"/>
      <c r="NSE3" s="41"/>
      <c r="NSF3" s="41"/>
      <c r="NSG3" s="41"/>
      <c r="NSH3" s="41"/>
      <c r="NSI3" s="41"/>
      <c r="NSJ3" s="41"/>
      <c r="NSK3" s="41"/>
      <c r="NSL3" s="41"/>
      <c r="NSM3" s="41"/>
      <c r="NSN3" s="41"/>
      <c r="NSO3" s="41"/>
      <c r="NSP3" s="41"/>
      <c r="NSQ3" s="41"/>
      <c r="NSR3" s="41"/>
      <c r="NSS3" s="41"/>
      <c r="NST3" s="41"/>
      <c r="NSU3" s="41"/>
      <c r="NSV3" s="41"/>
      <c r="NSW3" s="41"/>
      <c r="NSX3" s="41"/>
      <c r="NSY3" s="41"/>
      <c r="NSZ3" s="41"/>
      <c r="NTA3" s="41"/>
      <c r="NTB3" s="41"/>
      <c r="NTC3" s="41"/>
      <c r="NTD3" s="41"/>
      <c r="NTE3" s="41"/>
      <c r="NTF3" s="41"/>
      <c r="NTG3" s="41"/>
      <c r="NTH3" s="41"/>
      <c r="NTI3" s="41"/>
      <c r="NTJ3" s="41"/>
      <c r="NTK3" s="41"/>
      <c r="NTL3" s="41"/>
      <c r="NTM3" s="41"/>
      <c r="NTN3" s="41"/>
      <c r="NTO3" s="41"/>
      <c r="NTP3" s="41"/>
      <c r="NTQ3" s="41"/>
      <c r="NTR3" s="41"/>
      <c r="NTS3" s="41"/>
      <c r="NTT3" s="41"/>
      <c r="NTU3" s="41"/>
      <c r="NTV3" s="41"/>
      <c r="NTW3" s="41"/>
      <c r="NTX3" s="41"/>
      <c r="NTY3" s="41"/>
      <c r="NTZ3" s="41"/>
      <c r="NUA3" s="41"/>
      <c r="NUB3" s="41"/>
      <c r="NUC3" s="41"/>
      <c r="NUD3" s="41"/>
      <c r="NUE3" s="41"/>
      <c r="NUF3" s="41"/>
      <c r="NUG3" s="41"/>
      <c r="NUH3" s="41"/>
      <c r="NUI3" s="41"/>
      <c r="NUJ3" s="41"/>
      <c r="NUK3" s="41"/>
      <c r="NUL3" s="41"/>
      <c r="NUM3" s="41"/>
      <c r="NUN3" s="41"/>
      <c r="NUO3" s="41"/>
      <c r="NUP3" s="41"/>
      <c r="NUQ3" s="41"/>
      <c r="NUR3" s="41"/>
      <c r="NUS3" s="41"/>
      <c r="NUT3" s="41"/>
      <c r="NUU3" s="41"/>
      <c r="NUV3" s="41"/>
      <c r="NUW3" s="41"/>
      <c r="NUX3" s="41"/>
      <c r="NUY3" s="41"/>
      <c r="NUZ3" s="41"/>
      <c r="NVA3" s="41"/>
      <c r="NVB3" s="41"/>
      <c r="NVC3" s="41"/>
      <c r="NVD3" s="41"/>
      <c r="NVE3" s="41"/>
      <c r="NVF3" s="41"/>
      <c r="NVG3" s="41"/>
      <c r="NVH3" s="41"/>
      <c r="NVI3" s="41"/>
      <c r="NVJ3" s="41"/>
      <c r="NVK3" s="41"/>
      <c r="NVL3" s="41"/>
      <c r="NVM3" s="41"/>
      <c r="NVN3" s="41"/>
      <c r="NVO3" s="41"/>
      <c r="NVP3" s="41"/>
      <c r="NVQ3" s="41"/>
      <c r="NVR3" s="41"/>
      <c r="NVS3" s="41"/>
      <c r="NVT3" s="41"/>
      <c r="NVU3" s="41"/>
      <c r="NVV3" s="41"/>
      <c r="NVW3" s="41"/>
      <c r="NVX3" s="41"/>
      <c r="NVY3" s="41"/>
      <c r="NVZ3" s="41"/>
      <c r="NWA3" s="41"/>
      <c r="NWB3" s="41"/>
      <c r="NWC3" s="41"/>
      <c r="NWD3" s="41"/>
      <c r="NWE3" s="41"/>
      <c r="NWF3" s="41"/>
      <c r="NWG3" s="41"/>
      <c r="NWH3" s="41"/>
      <c r="NWI3" s="41"/>
      <c r="NWJ3" s="41"/>
      <c r="NWK3" s="41"/>
      <c r="NWL3" s="41"/>
      <c r="NWM3" s="41"/>
      <c r="NWN3" s="41"/>
      <c r="NWO3" s="41"/>
      <c r="NWP3" s="41"/>
      <c r="NWQ3" s="41"/>
      <c r="NWR3" s="41"/>
      <c r="NWS3" s="41"/>
      <c r="NWT3" s="41"/>
      <c r="NWU3" s="41"/>
      <c r="NWV3" s="41"/>
      <c r="NWW3" s="41"/>
      <c r="NWX3" s="41"/>
      <c r="NWY3" s="41"/>
      <c r="NWZ3" s="41"/>
      <c r="NXA3" s="41"/>
      <c r="NXB3" s="41"/>
      <c r="NXC3" s="41"/>
      <c r="NXD3" s="41"/>
      <c r="NXE3" s="41"/>
      <c r="NXF3" s="41"/>
      <c r="NXG3" s="41"/>
      <c r="NXH3" s="41"/>
      <c r="NXI3" s="41"/>
      <c r="NXJ3" s="41"/>
      <c r="NXK3" s="41"/>
      <c r="NXL3" s="41"/>
      <c r="NXM3" s="41"/>
      <c r="NXN3" s="41"/>
      <c r="NXO3" s="41"/>
      <c r="NXP3" s="41"/>
      <c r="NXQ3" s="41"/>
      <c r="NXR3" s="41"/>
      <c r="NXS3" s="41"/>
      <c r="NXT3" s="41"/>
      <c r="NXU3" s="41"/>
      <c r="NXV3" s="41"/>
      <c r="NXW3" s="41"/>
      <c r="NXX3" s="41"/>
      <c r="NXY3" s="41"/>
      <c r="NXZ3" s="41"/>
      <c r="NYA3" s="41"/>
      <c r="NYB3" s="41"/>
      <c r="NYC3" s="41"/>
      <c r="NYD3" s="41"/>
      <c r="NYE3" s="41"/>
      <c r="NYF3" s="41"/>
      <c r="NYG3" s="41"/>
      <c r="NYH3" s="41"/>
      <c r="NYI3" s="41"/>
      <c r="NYJ3" s="41"/>
      <c r="NYK3" s="41"/>
      <c r="NYL3" s="41"/>
      <c r="NYM3" s="41"/>
      <c r="NYN3" s="41"/>
      <c r="NYO3" s="41"/>
      <c r="NYP3" s="41"/>
      <c r="NYQ3" s="41"/>
      <c r="NYR3" s="41"/>
      <c r="NYS3" s="41"/>
      <c r="NYT3" s="41"/>
      <c r="NYU3" s="41"/>
      <c r="NYV3" s="41"/>
      <c r="NYW3" s="41"/>
      <c r="NYX3" s="41"/>
      <c r="NYY3" s="41"/>
      <c r="NYZ3" s="41"/>
      <c r="NZA3" s="41"/>
      <c r="NZB3" s="41"/>
      <c r="NZC3" s="41"/>
      <c r="NZD3" s="41"/>
      <c r="NZE3" s="41"/>
      <c r="NZF3" s="41"/>
      <c r="NZG3" s="41"/>
      <c r="NZH3" s="41"/>
      <c r="NZI3" s="41"/>
      <c r="NZJ3" s="41"/>
      <c r="NZK3" s="41"/>
      <c r="NZL3" s="41"/>
      <c r="NZM3" s="41"/>
      <c r="NZN3" s="41"/>
      <c r="NZO3" s="41"/>
      <c r="NZP3" s="41"/>
      <c r="NZQ3" s="41"/>
      <c r="NZR3" s="41"/>
      <c r="NZS3" s="41"/>
      <c r="NZT3" s="41"/>
      <c r="NZU3" s="41"/>
      <c r="NZV3" s="41"/>
      <c r="NZW3" s="41"/>
      <c r="NZX3" s="41"/>
      <c r="NZY3" s="41"/>
      <c r="NZZ3" s="41"/>
      <c r="OAA3" s="41"/>
      <c r="OAB3" s="41"/>
      <c r="OAC3" s="41"/>
      <c r="OAD3" s="41"/>
      <c r="OAE3" s="41"/>
      <c r="OAF3" s="41"/>
      <c r="OAG3" s="41"/>
      <c r="OAH3" s="41"/>
      <c r="OAI3" s="41"/>
      <c r="OAJ3" s="41"/>
      <c r="OAK3" s="41"/>
      <c r="OAL3" s="41"/>
      <c r="OAM3" s="41"/>
      <c r="OAN3" s="41"/>
      <c r="OAO3" s="41"/>
      <c r="OAP3" s="41"/>
      <c r="OAQ3" s="41"/>
      <c r="OAR3" s="41"/>
      <c r="OAS3" s="41"/>
      <c r="OAT3" s="41"/>
      <c r="OAU3" s="41"/>
      <c r="OAV3" s="41"/>
      <c r="OAW3" s="41"/>
      <c r="OAX3" s="41"/>
      <c r="OAY3" s="41"/>
      <c r="OAZ3" s="41"/>
      <c r="OBA3" s="41"/>
      <c r="OBB3" s="41"/>
      <c r="OBC3" s="41"/>
      <c r="OBD3" s="41"/>
      <c r="OBE3" s="41"/>
      <c r="OBF3" s="41"/>
      <c r="OBG3" s="41"/>
      <c r="OBH3" s="41"/>
      <c r="OBI3" s="41"/>
      <c r="OBJ3" s="41"/>
      <c r="OBK3" s="41"/>
      <c r="OBL3" s="41"/>
      <c r="OBM3" s="41"/>
      <c r="OBN3" s="41"/>
      <c r="OBO3" s="41"/>
      <c r="OBP3" s="41"/>
      <c r="OBQ3" s="41"/>
      <c r="OBR3" s="41"/>
      <c r="OBS3" s="41"/>
      <c r="OBT3" s="41"/>
      <c r="OBU3" s="41"/>
      <c r="OBV3" s="41"/>
      <c r="OBW3" s="41"/>
      <c r="OBX3" s="41"/>
      <c r="OBY3" s="41"/>
      <c r="OBZ3" s="41"/>
      <c r="OCA3" s="41"/>
      <c r="OCB3" s="41"/>
      <c r="OCC3" s="41"/>
      <c r="OCD3" s="41"/>
      <c r="OCE3" s="41"/>
      <c r="OCF3" s="41"/>
      <c r="OCG3" s="41"/>
      <c r="OCH3" s="41"/>
      <c r="OCI3" s="41"/>
      <c r="OCJ3" s="41"/>
      <c r="OCK3" s="41"/>
      <c r="OCL3" s="41"/>
      <c r="OCM3" s="41"/>
      <c r="OCN3" s="41"/>
      <c r="OCO3" s="41"/>
      <c r="OCP3" s="41"/>
      <c r="OCQ3" s="41"/>
      <c r="OCR3" s="41"/>
      <c r="OCS3" s="41"/>
      <c r="OCT3" s="41"/>
      <c r="OCU3" s="41"/>
      <c r="OCV3" s="41"/>
      <c r="OCW3" s="41"/>
      <c r="OCX3" s="41"/>
      <c r="OCY3" s="41"/>
      <c r="OCZ3" s="41"/>
      <c r="ODA3" s="41"/>
      <c r="ODB3" s="41"/>
      <c r="ODC3" s="41"/>
      <c r="ODD3" s="41"/>
      <c r="ODE3" s="41"/>
      <c r="ODF3" s="41"/>
      <c r="ODG3" s="41"/>
      <c r="ODH3" s="41"/>
      <c r="ODI3" s="41"/>
      <c r="ODJ3" s="41"/>
      <c r="ODK3" s="41"/>
      <c r="ODL3" s="41"/>
      <c r="ODM3" s="41"/>
      <c r="ODN3" s="41"/>
      <c r="ODO3" s="41"/>
      <c r="ODP3" s="41"/>
      <c r="ODQ3" s="41"/>
      <c r="ODR3" s="41"/>
      <c r="ODS3" s="41"/>
      <c r="ODT3" s="41"/>
      <c r="ODU3" s="41"/>
      <c r="ODV3" s="41"/>
      <c r="ODW3" s="41"/>
      <c r="ODX3" s="41"/>
      <c r="ODY3" s="41"/>
      <c r="ODZ3" s="41"/>
      <c r="OEA3" s="41"/>
      <c r="OEB3" s="41"/>
      <c r="OEC3" s="41"/>
      <c r="OED3" s="41"/>
      <c r="OEE3" s="41"/>
      <c r="OEF3" s="41"/>
      <c r="OEG3" s="41"/>
      <c r="OEH3" s="41"/>
      <c r="OEI3" s="41"/>
      <c r="OEJ3" s="41"/>
      <c r="OEK3" s="41"/>
      <c r="OEL3" s="41"/>
      <c r="OEM3" s="41"/>
      <c r="OEN3" s="41"/>
      <c r="OEO3" s="41"/>
      <c r="OEP3" s="41"/>
      <c r="OEQ3" s="41"/>
      <c r="OER3" s="41"/>
      <c r="OES3" s="41"/>
      <c r="OET3" s="41"/>
      <c r="OEU3" s="41"/>
      <c r="OEV3" s="41"/>
      <c r="OEW3" s="41"/>
      <c r="OEX3" s="41"/>
      <c r="OEY3" s="41"/>
      <c r="OEZ3" s="41"/>
      <c r="OFA3" s="41"/>
      <c r="OFB3" s="41"/>
      <c r="OFC3" s="41"/>
      <c r="OFD3" s="41"/>
      <c r="OFE3" s="41"/>
      <c r="OFF3" s="41"/>
      <c r="OFG3" s="41"/>
      <c r="OFH3" s="41"/>
      <c r="OFI3" s="41"/>
      <c r="OFJ3" s="41"/>
      <c r="OFK3" s="41"/>
      <c r="OFL3" s="41"/>
      <c r="OFM3" s="41"/>
      <c r="OFN3" s="41"/>
      <c r="OFO3" s="41"/>
      <c r="OFP3" s="41"/>
      <c r="OFQ3" s="41"/>
      <c r="OFR3" s="41"/>
      <c r="OFS3" s="41"/>
      <c r="OFT3" s="41"/>
      <c r="OFU3" s="41"/>
      <c r="OFV3" s="41"/>
      <c r="OFW3" s="41"/>
      <c r="OFX3" s="41"/>
      <c r="OFY3" s="41"/>
      <c r="OFZ3" s="41"/>
      <c r="OGA3" s="41"/>
      <c r="OGB3" s="41"/>
      <c r="OGC3" s="41"/>
      <c r="OGD3" s="41"/>
      <c r="OGE3" s="41"/>
      <c r="OGF3" s="41"/>
      <c r="OGG3" s="41"/>
      <c r="OGH3" s="41"/>
      <c r="OGI3" s="41"/>
      <c r="OGJ3" s="41"/>
      <c r="OGK3" s="41"/>
      <c r="OGL3" s="41"/>
      <c r="OGM3" s="41"/>
      <c r="OGN3" s="41"/>
      <c r="OGO3" s="41"/>
      <c r="OGP3" s="41"/>
      <c r="OGQ3" s="41"/>
      <c r="OGR3" s="41"/>
      <c r="OGS3" s="41"/>
      <c r="OGT3" s="41"/>
      <c r="OGU3" s="41"/>
      <c r="OGV3" s="41"/>
      <c r="OGW3" s="41"/>
      <c r="OGX3" s="41"/>
      <c r="OGY3" s="41"/>
      <c r="OGZ3" s="41"/>
      <c r="OHA3" s="41"/>
      <c r="OHB3" s="41"/>
      <c r="OHC3" s="41"/>
      <c r="OHD3" s="41"/>
      <c r="OHE3" s="41"/>
      <c r="OHF3" s="41"/>
      <c r="OHG3" s="41"/>
      <c r="OHH3" s="41"/>
      <c r="OHI3" s="41"/>
      <c r="OHJ3" s="41"/>
      <c r="OHK3" s="41"/>
      <c r="OHL3" s="41"/>
      <c r="OHM3" s="41"/>
      <c r="OHN3" s="41"/>
      <c r="OHO3" s="41"/>
      <c r="OHP3" s="41"/>
      <c r="OHQ3" s="41"/>
      <c r="OHR3" s="41"/>
      <c r="OHS3" s="41"/>
      <c r="OHT3" s="41"/>
      <c r="OHU3" s="41"/>
      <c r="OHV3" s="41"/>
      <c r="OHW3" s="41"/>
      <c r="OHX3" s="41"/>
      <c r="OHY3" s="41"/>
      <c r="OHZ3" s="41"/>
      <c r="OIA3" s="41"/>
      <c r="OIB3" s="41"/>
      <c r="OIC3" s="41"/>
      <c r="OID3" s="41"/>
      <c r="OIE3" s="41"/>
      <c r="OIF3" s="41"/>
      <c r="OIG3" s="41"/>
      <c r="OIH3" s="41"/>
      <c r="OII3" s="41"/>
      <c r="OIJ3" s="41"/>
      <c r="OIK3" s="41"/>
      <c r="OIL3" s="41"/>
      <c r="OIM3" s="41"/>
      <c r="OIN3" s="41"/>
      <c r="OIO3" s="41"/>
      <c r="OIP3" s="41"/>
      <c r="OIQ3" s="41"/>
      <c r="OIR3" s="41"/>
      <c r="OIS3" s="41"/>
      <c r="OIT3" s="41"/>
      <c r="OIU3" s="41"/>
      <c r="OIV3" s="41"/>
      <c r="OIW3" s="41"/>
      <c r="OIX3" s="41"/>
      <c r="OIY3" s="41"/>
      <c r="OIZ3" s="41"/>
      <c r="OJA3" s="41"/>
      <c r="OJB3" s="41"/>
      <c r="OJC3" s="41"/>
      <c r="OJD3" s="41"/>
      <c r="OJE3" s="41"/>
      <c r="OJF3" s="41"/>
      <c r="OJG3" s="41"/>
      <c r="OJH3" s="41"/>
      <c r="OJI3" s="41"/>
      <c r="OJJ3" s="41"/>
      <c r="OJK3" s="41"/>
      <c r="OJL3" s="41"/>
      <c r="OJM3" s="41"/>
      <c r="OJN3" s="41"/>
      <c r="OJO3" s="41"/>
      <c r="OJP3" s="41"/>
      <c r="OJQ3" s="41"/>
      <c r="OJR3" s="41"/>
      <c r="OJS3" s="41"/>
      <c r="OJT3" s="41"/>
      <c r="OJU3" s="41"/>
      <c r="OJV3" s="41"/>
      <c r="OJW3" s="41"/>
      <c r="OJX3" s="41"/>
      <c r="OJY3" s="41"/>
      <c r="OJZ3" s="41"/>
      <c r="OKA3" s="41"/>
      <c r="OKB3" s="41"/>
      <c r="OKC3" s="41"/>
      <c r="OKD3" s="41"/>
      <c r="OKE3" s="41"/>
      <c r="OKF3" s="41"/>
      <c r="OKG3" s="41"/>
      <c r="OKH3" s="41"/>
      <c r="OKI3" s="41"/>
      <c r="OKJ3" s="41"/>
      <c r="OKK3" s="41"/>
      <c r="OKL3" s="41"/>
      <c r="OKM3" s="41"/>
      <c r="OKN3" s="41"/>
      <c r="OKO3" s="41"/>
      <c r="OKP3" s="41"/>
      <c r="OKQ3" s="41"/>
      <c r="OKR3" s="41"/>
      <c r="OKS3" s="41"/>
      <c r="OKT3" s="41"/>
      <c r="OKU3" s="41"/>
      <c r="OKV3" s="41"/>
      <c r="OKW3" s="41"/>
      <c r="OKX3" s="41"/>
      <c r="OKY3" s="41"/>
      <c r="OKZ3" s="41"/>
      <c r="OLA3" s="41"/>
      <c r="OLB3" s="41"/>
      <c r="OLC3" s="41"/>
      <c r="OLD3" s="41"/>
      <c r="OLE3" s="41"/>
      <c r="OLF3" s="41"/>
      <c r="OLG3" s="41"/>
      <c r="OLH3" s="41"/>
      <c r="OLI3" s="41"/>
      <c r="OLJ3" s="41"/>
      <c r="OLK3" s="41"/>
      <c r="OLL3" s="41"/>
      <c r="OLM3" s="41"/>
      <c r="OLN3" s="41"/>
      <c r="OLO3" s="41"/>
      <c r="OLP3" s="41"/>
      <c r="OLQ3" s="41"/>
      <c r="OLR3" s="41"/>
      <c r="OLS3" s="41"/>
      <c r="OLT3" s="41"/>
      <c r="OLU3" s="41"/>
      <c r="OLV3" s="41"/>
      <c r="OLW3" s="41"/>
      <c r="OLX3" s="41"/>
      <c r="OLY3" s="41"/>
      <c r="OLZ3" s="41"/>
      <c r="OMA3" s="41"/>
      <c r="OMB3" s="41"/>
      <c r="OMC3" s="41"/>
      <c r="OMD3" s="41"/>
      <c r="OME3" s="41"/>
      <c r="OMF3" s="41"/>
      <c r="OMG3" s="41"/>
      <c r="OMH3" s="41"/>
      <c r="OMI3" s="41"/>
      <c r="OMJ3" s="41"/>
      <c r="OMK3" s="41"/>
      <c r="OML3" s="41"/>
      <c r="OMM3" s="41"/>
      <c r="OMN3" s="41"/>
      <c r="OMO3" s="41"/>
      <c r="OMP3" s="41"/>
      <c r="OMQ3" s="41"/>
      <c r="OMR3" s="41"/>
      <c r="OMS3" s="41"/>
      <c r="OMT3" s="41"/>
      <c r="OMU3" s="41"/>
      <c r="OMV3" s="41"/>
      <c r="OMW3" s="41"/>
      <c r="OMX3" s="41"/>
      <c r="OMY3" s="41"/>
      <c r="OMZ3" s="41"/>
      <c r="ONA3" s="41"/>
      <c r="ONB3" s="41"/>
      <c r="ONC3" s="41"/>
      <c r="OND3" s="41"/>
      <c r="ONE3" s="41"/>
      <c r="ONF3" s="41"/>
      <c r="ONG3" s="41"/>
      <c r="ONH3" s="41"/>
      <c r="ONI3" s="41"/>
      <c r="ONJ3" s="41"/>
      <c r="ONK3" s="41"/>
      <c r="ONL3" s="41"/>
      <c r="ONM3" s="41"/>
      <c r="ONN3" s="41"/>
      <c r="ONO3" s="41"/>
      <c r="ONP3" s="41"/>
      <c r="ONQ3" s="41"/>
      <c r="ONR3" s="41"/>
      <c r="ONS3" s="41"/>
      <c r="ONT3" s="41"/>
      <c r="ONU3" s="41"/>
      <c r="ONV3" s="41"/>
      <c r="ONW3" s="41"/>
      <c r="ONX3" s="41"/>
      <c r="ONY3" s="41"/>
      <c r="ONZ3" s="41"/>
      <c r="OOA3" s="41"/>
      <c r="OOB3" s="41"/>
      <c r="OOC3" s="41"/>
      <c r="OOD3" s="41"/>
      <c r="OOE3" s="41"/>
      <c r="OOF3" s="41"/>
      <c r="OOG3" s="41"/>
      <c r="OOH3" s="41"/>
      <c r="OOI3" s="41"/>
      <c r="OOJ3" s="41"/>
      <c r="OOK3" s="41"/>
      <c r="OOL3" s="41"/>
      <c r="OOM3" s="41"/>
      <c r="OON3" s="41"/>
      <c r="OOO3" s="41"/>
      <c r="OOP3" s="41"/>
      <c r="OOQ3" s="41"/>
      <c r="OOR3" s="41"/>
      <c r="OOS3" s="41"/>
      <c r="OOT3" s="41"/>
      <c r="OOU3" s="41"/>
      <c r="OOV3" s="41"/>
      <c r="OOW3" s="41"/>
      <c r="OOX3" s="41"/>
      <c r="OOY3" s="41"/>
      <c r="OOZ3" s="41"/>
      <c r="OPA3" s="41"/>
      <c r="OPB3" s="41"/>
      <c r="OPC3" s="41"/>
      <c r="OPD3" s="41"/>
      <c r="OPE3" s="41"/>
      <c r="OPF3" s="41"/>
      <c r="OPG3" s="41"/>
      <c r="OPH3" s="41"/>
      <c r="OPI3" s="41"/>
      <c r="OPJ3" s="41"/>
      <c r="OPK3" s="41"/>
      <c r="OPL3" s="41"/>
      <c r="OPM3" s="41"/>
      <c r="OPN3" s="41"/>
      <c r="OPO3" s="41"/>
      <c r="OPP3" s="41"/>
      <c r="OPQ3" s="41"/>
      <c r="OPR3" s="41"/>
      <c r="OPS3" s="41"/>
      <c r="OPT3" s="41"/>
      <c r="OPU3" s="41"/>
      <c r="OPV3" s="41"/>
      <c r="OPW3" s="41"/>
      <c r="OPX3" s="41"/>
      <c r="OPY3" s="41"/>
      <c r="OPZ3" s="41"/>
      <c r="OQA3" s="41"/>
      <c r="OQB3" s="41"/>
      <c r="OQC3" s="41"/>
      <c r="OQD3" s="41"/>
      <c r="OQE3" s="41"/>
      <c r="OQF3" s="41"/>
      <c r="OQG3" s="41"/>
      <c r="OQH3" s="41"/>
      <c r="OQI3" s="41"/>
      <c r="OQJ3" s="41"/>
      <c r="OQK3" s="41"/>
      <c r="OQL3" s="41"/>
      <c r="OQM3" s="41"/>
      <c r="OQN3" s="41"/>
      <c r="OQO3" s="41"/>
      <c r="OQP3" s="41"/>
      <c r="OQQ3" s="41"/>
      <c r="OQR3" s="41"/>
      <c r="OQS3" s="41"/>
      <c r="OQT3" s="41"/>
      <c r="OQU3" s="41"/>
      <c r="OQV3" s="41"/>
      <c r="OQW3" s="41"/>
      <c r="OQX3" s="41"/>
      <c r="OQY3" s="41"/>
      <c r="OQZ3" s="41"/>
      <c r="ORA3" s="41"/>
      <c r="ORB3" s="41"/>
      <c r="ORC3" s="41"/>
      <c r="ORD3" s="41"/>
      <c r="ORE3" s="41"/>
      <c r="ORF3" s="41"/>
      <c r="ORG3" s="41"/>
      <c r="ORH3" s="41"/>
      <c r="ORI3" s="41"/>
      <c r="ORJ3" s="41"/>
      <c r="ORK3" s="41"/>
      <c r="ORL3" s="41"/>
      <c r="ORM3" s="41"/>
      <c r="ORN3" s="41"/>
      <c r="ORO3" s="41"/>
      <c r="ORP3" s="41"/>
      <c r="ORQ3" s="41"/>
      <c r="ORR3" s="41"/>
      <c r="ORS3" s="41"/>
      <c r="ORT3" s="41"/>
      <c r="ORU3" s="41"/>
      <c r="ORV3" s="41"/>
      <c r="ORW3" s="41"/>
      <c r="ORX3" s="41"/>
      <c r="ORY3" s="41"/>
      <c r="ORZ3" s="41"/>
      <c r="OSA3" s="41"/>
      <c r="OSB3" s="41"/>
      <c r="OSC3" s="41"/>
      <c r="OSD3" s="41"/>
      <c r="OSE3" s="41"/>
      <c r="OSF3" s="41"/>
      <c r="OSG3" s="41"/>
      <c r="OSH3" s="41"/>
      <c r="OSI3" s="41"/>
      <c r="OSJ3" s="41"/>
      <c r="OSK3" s="41"/>
      <c r="OSL3" s="41"/>
      <c r="OSM3" s="41"/>
      <c r="OSN3" s="41"/>
      <c r="OSO3" s="41"/>
      <c r="OSP3" s="41"/>
      <c r="OSQ3" s="41"/>
      <c r="OSR3" s="41"/>
      <c r="OSS3" s="41"/>
      <c r="OST3" s="41"/>
      <c r="OSU3" s="41"/>
      <c r="OSV3" s="41"/>
      <c r="OSW3" s="41"/>
      <c r="OSX3" s="41"/>
      <c r="OSY3" s="41"/>
      <c r="OSZ3" s="41"/>
      <c r="OTA3" s="41"/>
      <c r="OTB3" s="41"/>
      <c r="OTC3" s="41"/>
      <c r="OTD3" s="41"/>
      <c r="OTE3" s="41"/>
      <c r="OTF3" s="41"/>
      <c r="OTG3" s="41"/>
      <c r="OTH3" s="41"/>
      <c r="OTI3" s="41"/>
      <c r="OTJ3" s="41"/>
      <c r="OTK3" s="41"/>
      <c r="OTL3" s="41"/>
      <c r="OTM3" s="41"/>
      <c r="OTN3" s="41"/>
      <c r="OTO3" s="41"/>
      <c r="OTP3" s="41"/>
      <c r="OTQ3" s="41"/>
      <c r="OTR3" s="41"/>
      <c r="OTS3" s="41"/>
      <c r="OTT3" s="41"/>
      <c r="OTU3" s="41"/>
      <c r="OTV3" s="41"/>
      <c r="OTW3" s="41"/>
      <c r="OTX3" s="41"/>
      <c r="OTY3" s="41"/>
      <c r="OTZ3" s="41"/>
      <c r="OUA3" s="41"/>
      <c r="OUB3" s="41"/>
      <c r="OUC3" s="41"/>
      <c r="OUD3" s="41"/>
      <c r="OUE3" s="41"/>
      <c r="OUF3" s="41"/>
      <c r="OUG3" s="41"/>
      <c r="OUH3" s="41"/>
      <c r="OUI3" s="41"/>
      <c r="OUJ3" s="41"/>
      <c r="OUK3" s="41"/>
      <c r="OUL3" s="41"/>
      <c r="OUM3" s="41"/>
      <c r="OUN3" s="41"/>
      <c r="OUO3" s="41"/>
      <c r="OUP3" s="41"/>
      <c r="OUQ3" s="41"/>
      <c r="OUR3" s="41"/>
      <c r="OUS3" s="41"/>
      <c r="OUT3" s="41"/>
      <c r="OUU3" s="41"/>
      <c r="OUV3" s="41"/>
      <c r="OUW3" s="41"/>
      <c r="OUX3" s="41"/>
      <c r="OUY3" s="41"/>
      <c r="OUZ3" s="41"/>
      <c r="OVA3" s="41"/>
      <c r="OVB3" s="41"/>
      <c r="OVC3" s="41"/>
      <c r="OVD3" s="41"/>
      <c r="OVE3" s="41"/>
      <c r="OVF3" s="41"/>
      <c r="OVG3" s="41"/>
      <c r="OVH3" s="41"/>
      <c r="OVI3" s="41"/>
      <c r="OVJ3" s="41"/>
      <c r="OVK3" s="41"/>
      <c r="OVL3" s="41"/>
      <c r="OVM3" s="41"/>
      <c r="OVN3" s="41"/>
      <c r="OVO3" s="41"/>
      <c r="OVP3" s="41"/>
      <c r="OVQ3" s="41"/>
      <c r="OVR3" s="41"/>
      <c r="OVS3" s="41"/>
      <c r="OVT3" s="41"/>
      <c r="OVU3" s="41"/>
      <c r="OVV3" s="41"/>
      <c r="OVW3" s="41"/>
      <c r="OVX3" s="41"/>
      <c r="OVY3" s="41"/>
      <c r="OVZ3" s="41"/>
      <c r="OWA3" s="41"/>
      <c r="OWB3" s="41"/>
      <c r="OWC3" s="41"/>
      <c r="OWD3" s="41"/>
      <c r="OWE3" s="41"/>
      <c r="OWF3" s="41"/>
      <c r="OWG3" s="41"/>
      <c r="OWH3" s="41"/>
      <c r="OWI3" s="41"/>
      <c r="OWJ3" s="41"/>
      <c r="OWK3" s="41"/>
      <c r="OWL3" s="41"/>
      <c r="OWM3" s="41"/>
      <c r="OWN3" s="41"/>
      <c r="OWO3" s="41"/>
      <c r="OWP3" s="41"/>
      <c r="OWQ3" s="41"/>
      <c r="OWR3" s="41"/>
      <c r="OWS3" s="41"/>
      <c r="OWT3" s="41"/>
      <c r="OWU3" s="41"/>
      <c r="OWV3" s="41"/>
      <c r="OWW3" s="41"/>
      <c r="OWX3" s="41"/>
      <c r="OWY3" s="41"/>
      <c r="OWZ3" s="41"/>
      <c r="OXA3" s="41"/>
      <c r="OXB3" s="41"/>
      <c r="OXC3" s="41"/>
      <c r="OXD3" s="41"/>
      <c r="OXE3" s="41"/>
      <c r="OXF3" s="41"/>
      <c r="OXG3" s="41"/>
      <c r="OXH3" s="41"/>
      <c r="OXI3" s="41"/>
      <c r="OXJ3" s="41"/>
      <c r="OXK3" s="41"/>
      <c r="OXL3" s="41"/>
      <c r="OXM3" s="41"/>
      <c r="OXN3" s="41"/>
      <c r="OXO3" s="41"/>
      <c r="OXP3" s="41"/>
      <c r="OXQ3" s="41"/>
      <c r="OXR3" s="41"/>
      <c r="OXS3" s="41"/>
      <c r="OXT3" s="41"/>
      <c r="OXU3" s="41"/>
      <c r="OXV3" s="41"/>
      <c r="OXW3" s="41"/>
      <c r="OXX3" s="41"/>
      <c r="OXY3" s="41"/>
      <c r="OXZ3" s="41"/>
      <c r="OYA3" s="41"/>
      <c r="OYB3" s="41"/>
      <c r="OYC3" s="41"/>
      <c r="OYD3" s="41"/>
      <c r="OYE3" s="41"/>
      <c r="OYF3" s="41"/>
      <c r="OYG3" s="41"/>
      <c r="OYH3" s="41"/>
      <c r="OYI3" s="41"/>
      <c r="OYJ3" s="41"/>
      <c r="OYK3" s="41"/>
      <c r="OYL3" s="41"/>
      <c r="OYM3" s="41"/>
      <c r="OYN3" s="41"/>
      <c r="OYO3" s="41"/>
      <c r="OYP3" s="41"/>
      <c r="OYQ3" s="41"/>
      <c r="OYR3" s="41"/>
      <c r="OYS3" s="41"/>
      <c r="OYT3" s="41"/>
      <c r="OYU3" s="41"/>
      <c r="OYV3" s="41"/>
      <c r="OYW3" s="41"/>
      <c r="OYX3" s="41"/>
      <c r="OYY3" s="41"/>
      <c r="OYZ3" s="41"/>
      <c r="OZA3" s="41"/>
      <c r="OZB3" s="41"/>
      <c r="OZC3" s="41"/>
      <c r="OZD3" s="41"/>
      <c r="OZE3" s="41"/>
      <c r="OZF3" s="41"/>
      <c r="OZG3" s="41"/>
      <c r="OZH3" s="41"/>
      <c r="OZI3" s="41"/>
      <c r="OZJ3" s="41"/>
      <c r="OZK3" s="41"/>
      <c r="OZL3" s="41"/>
      <c r="OZM3" s="41"/>
      <c r="OZN3" s="41"/>
      <c r="OZO3" s="41"/>
      <c r="OZP3" s="41"/>
      <c r="OZQ3" s="41"/>
      <c r="OZR3" s="41"/>
      <c r="OZS3" s="41"/>
      <c r="OZT3" s="41"/>
      <c r="OZU3" s="41"/>
      <c r="OZV3" s="41"/>
      <c r="OZW3" s="41"/>
      <c r="OZX3" s="41"/>
      <c r="OZY3" s="41"/>
      <c r="OZZ3" s="41"/>
      <c r="PAA3" s="41"/>
      <c r="PAB3" s="41"/>
      <c r="PAC3" s="41"/>
      <c r="PAD3" s="41"/>
      <c r="PAE3" s="41"/>
      <c r="PAF3" s="41"/>
      <c r="PAG3" s="41"/>
      <c r="PAH3" s="41"/>
      <c r="PAI3" s="41"/>
      <c r="PAJ3" s="41"/>
      <c r="PAK3" s="41"/>
      <c r="PAL3" s="41"/>
      <c r="PAM3" s="41"/>
      <c r="PAN3" s="41"/>
      <c r="PAO3" s="41"/>
      <c r="PAP3" s="41"/>
      <c r="PAQ3" s="41"/>
      <c r="PAR3" s="41"/>
      <c r="PAS3" s="41"/>
      <c r="PAT3" s="41"/>
      <c r="PAU3" s="41"/>
      <c r="PAV3" s="41"/>
      <c r="PAW3" s="41"/>
      <c r="PAX3" s="41"/>
      <c r="PAY3" s="41"/>
      <c r="PAZ3" s="41"/>
      <c r="PBA3" s="41"/>
      <c r="PBB3" s="41"/>
      <c r="PBC3" s="41"/>
      <c r="PBD3" s="41"/>
      <c r="PBE3" s="41"/>
      <c r="PBF3" s="41"/>
      <c r="PBG3" s="41"/>
      <c r="PBH3" s="41"/>
      <c r="PBI3" s="41"/>
      <c r="PBJ3" s="41"/>
      <c r="PBK3" s="41"/>
      <c r="PBL3" s="41"/>
      <c r="PBM3" s="41"/>
      <c r="PBN3" s="41"/>
      <c r="PBO3" s="41"/>
      <c r="PBP3" s="41"/>
      <c r="PBQ3" s="41"/>
      <c r="PBR3" s="41"/>
      <c r="PBS3" s="41"/>
      <c r="PBT3" s="41"/>
      <c r="PBU3" s="41"/>
      <c r="PBV3" s="41"/>
      <c r="PBW3" s="41"/>
      <c r="PBX3" s="41"/>
      <c r="PBY3" s="41"/>
      <c r="PBZ3" s="41"/>
      <c r="PCA3" s="41"/>
      <c r="PCB3" s="41"/>
      <c r="PCC3" s="41"/>
      <c r="PCD3" s="41"/>
      <c r="PCE3" s="41"/>
      <c r="PCF3" s="41"/>
      <c r="PCG3" s="41"/>
      <c r="PCH3" s="41"/>
      <c r="PCI3" s="41"/>
      <c r="PCJ3" s="41"/>
      <c r="PCK3" s="41"/>
      <c r="PCL3" s="41"/>
      <c r="PCM3" s="41"/>
      <c r="PCN3" s="41"/>
      <c r="PCO3" s="41"/>
      <c r="PCP3" s="41"/>
      <c r="PCQ3" s="41"/>
      <c r="PCR3" s="41"/>
      <c r="PCS3" s="41"/>
      <c r="PCT3" s="41"/>
      <c r="PCU3" s="41"/>
      <c r="PCV3" s="41"/>
      <c r="PCW3" s="41"/>
      <c r="PCX3" s="41"/>
      <c r="PCY3" s="41"/>
      <c r="PCZ3" s="41"/>
      <c r="PDA3" s="41"/>
      <c r="PDB3" s="41"/>
      <c r="PDC3" s="41"/>
      <c r="PDD3" s="41"/>
      <c r="PDE3" s="41"/>
      <c r="PDF3" s="41"/>
      <c r="PDG3" s="41"/>
      <c r="PDH3" s="41"/>
      <c r="PDI3" s="41"/>
      <c r="PDJ3" s="41"/>
      <c r="PDK3" s="41"/>
      <c r="PDL3" s="41"/>
      <c r="PDM3" s="41"/>
      <c r="PDN3" s="41"/>
      <c r="PDO3" s="41"/>
      <c r="PDP3" s="41"/>
      <c r="PDQ3" s="41"/>
      <c r="PDR3" s="41"/>
      <c r="PDS3" s="41"/>
      <c r="PDT3" s="41"/>
      <c r="PDU3" s="41"/>
      <c r="PDV3" s="41"/>
      <c r="PDW3" s="41"/>
      <c r="PDX3" s="41"/>
      <c r="PDY3" s="41"/>
      <c r="PDZ3" s="41"/>
      <c r="PEA3" s="41"/>
      <c r="PEB3" s="41"/>
      <c r="PEC3" s="41"/>
      <c r="PED3" s="41"/>
      <c r="PEE3" s="41"/>
      <c r="PEF3" s="41"/>
      <c r="PEG3" s="41"/>
      <c r="PEH3" s="41"/>
      <c r="PEI3" s="41"/>
      <c r="PEJ3" s="41"/>
      <c r="PEK3" s="41"/>
      <c r="PEL3" s="41"/>
      <c r="PEM3" s="41"/>
      <c r="PEN3" s="41"/>
      <c r="PEO3" s="41"/>
      <c r="PEP3" s="41"/>
      <c r="PEQ3" s="41"/>
      <c r="PER3" s="41"/>
      <c r="PES3" s="41"/>
      <c r="PET3" s="41"/>
      <c r="PEU3" s="41"/>
      <c r="PEV3" s="41"/>
      <c r="PEW3" s="41"/>
      <c r="PEX3" s="41"/>
      <c r="PEY3" s="41"/>
      <c r="PEZ3" s="41"/>
      <c r="PFA3" s="41"/>
      <c r="PFB3" s="41"/>
      <c r="PFC3" s="41"/>
      <c r="PFD3" s="41"/>
      <c r="PFE3" s="41"/>
      <c r="PFF3" s="41"/>
      <c r="PFG3" s="41"/>
      <c r="PFH3" s="41"/>
      <c r="PFI3" s="41"/>
      <c r="PFJ3" s="41"/>
      <c r="PFK3" s="41"/>
      <c r="PFL3" s="41"/>
      <c r="PFM3" s="41"/>
      <c r="PFN3" s="41"/>
      <c r="PFO3" s="41"/>
      <c r="PFP3" s="41"/>
      <c r="PFQ3" s="41"/>
      <c r="PFR3" s="41"/>
      <c r="PFS3" s="41"/>
      <c r="PFT3" s="41"/>
      <c r="PFU3" s="41"/>
      <c r="PFV3" s="41"/>
      <c r="PFW3" s="41"/>
      <c r="PFX3" s="41"/>
      <c r="PFY3" s="41"/>
      <c r="PFZ3" s="41"/>
      <c r="PGA3" s="41"/>
      <c r="PGB3" s="41"/>
      <c r="PGC3" s="41"/>
      <c r="PGD3" s="41"/>
      <c r="PGE3" s="41"/>
      <c r="PGF3" s="41"/>
      <c r="PGG3" s="41"/>
      <c r="PGH3" s="41"/>
      <c r="PGI3" s="41"/>
      <c r="PGJ3" s="41"/>
      <c r="PGK3" s="41"/>
      <c r="PGL3" s="41"/>
      <c r="PGM3" s="41"/>
      <c r="PGN3" s="41"/>
      <c r="PGO3" s="41"/>
      <c r="PGP3" s="41"/>
      <c r="PGQ3" s="41"/>
      <c r="PGR3" s="41"/>
      <c r="PGS3" s="41"/>
      <c r="PGT3" s="41"/>
      <c r="PGU3" s="41"/>
      <c r="PGV3" s="41"/>
      <c r="PGW3" s="41"/>
      <c r="PGX3" s="41"/>
      <c r="PGY3" s="41"/>
      <c r="PGZ3" s="41"/>
      <c r="PHA3" s="41"/>
      <c r="PHB3" s="41"/>
      <c r="PHC3" s="41"/>
      <c r="PHD3" s="41"/>
      <c r="PHE3" s="41"/>
      <c r="PHF3" s="41"/>
      <c r="PHG3" s="41"/>
      <c r="PHH3" s="41"/>
      <c r="PHI3" s="41"/>
      <c r="PHJ3" s="41"/>
      <c r="PHK3" s="41"/>
      <c r="PHL3" s="41"/>
      <c r="PHM3" s="41"/>
      <c r="PHN3" s="41"/>
      <c r="PHO3" s="41"/>
      <c r="PHP3" s="41"/>
      <c r="PHQ3" s="41"/>
      <c r="PHR3" s="41"/>
      <c r="PHS3" s="41"/>
      <c r="PHT3" s="41"/>
      <c r="PHU3" s="41"/>
      <c r="PHV3" s="41"/>
      <c r="PHW3" s="41"/>
      <c r="PHX3" s="41"/>
      <c r="PHY3" s="41"/>
      <c r="PHZ3" s="41"/>
      <c r="PIA3" s="41"/>
      <c r="PIB3" s="41"/>
      <c r="PIC3" s="41"/>
      <c r="PID3" s="41"/>
      <c r="PIE3" s="41"/>
      <c r="PIF3" s="41"/>
      <c r="PIG3" s="41"/>
      <c r="PIH3" s="41"/>
      <c r="PII3" s="41"/>
      <c r="PIJ3" s="41"/>
      <c r="PIK3" s="41"/>
      <c r="PIL3" s="41"/>
      <c r="PIM3" s="41"/>
      <c r="PIN3" s="41"/>
      <c r="PIO3" s="41"/>
      <c r="PIP3" s="41"/>
      <c r="PIQ3" s="41"/>
      <c r="PIR3" s="41"/>
      <c r="PIS3" s="41"/>
      <c r="PIT3" s="41"/>
      <c r="PIU3" s="41"/>
      <c r="PIV3" s="41"/>
      <c r="PIW3" s="41"/>
      <c r="PIX3" s="41"/>
      <c r="PIY3" s="41"/>
      <c r="PIZ3" s="41"/>
      <c r="PJA3" s="41"/>
      <c r="PJB3" s="41"/>
      <c r="PJC3" s="41"/>
      <c r="PJD3" s="41"/>
      <c r="PJE3" s="41"/>
      <c r="PJF3" s="41"/>
      <c r="PJG3" s="41"/>
      <c r="PJH3" s="41"/>
      <c r="PJI3" s="41"/>
      <c r="PJJ3" s="41"/>
      <c r="PJK3" s="41"/>
      <c r="PJL3" s="41"/>
      <c r="PJM3" s="41"/>
      <c r="PJN3" s="41"/>
      <c r="PJO3" s="41"/>
      <c r="PJP3" s="41"/>
      <c r="PJQ3" s="41"/>
      <c r="PJR3" s="41"/>
      <c r="PJS3" s="41"/>
      <c r="PJT3" s="41"/>
      <c r="PJU3" s="41"/>
      <c r="PJV3" s="41"/>
      <c r="PJW3" s="41"/>
      <c r="PJX3" s="41"/>
      <c r="PJY3" s="41"/>
      <c r="PJZ3" s="41"/>
      <c r="PKA3" s="41"/>
      <c r="PKB3" s="41"/>
      <c r="PKC3" s="41"/>
      <c r="PKD3" s="41"/>
      <c r="PKE3" s="41"/>
      <c r="PKF3" s="41"/>
      <c r="PKG3" s="41"/>
      <c r="PKH3" s="41"/>
      <c r="PKI3" s="41"/>
      <c r="PKJ3" s="41"/>
      <c r="PKK3" s="41"/>
      <c r="PKL3" s="41"/>
      <c r="PKM3" s="41"/>
      <c r="PKN3" s="41"/>
      <c r="PKO3" s="41"/>
      <c r="PKP3" s="41"/>
      <c r="PKQ3" s="41"/>
      <c r="PKR3" s="41"/>
      <c r="PKS3" s="41"/>
      <c r="PKT3" s="41"/>
      <c r="PKU3" s="41"/>
      <c r="PKV3" s="41"/>
      <c r="PKW3" s="41"/>
      <c r="PKX3" s="41"/>
      <c r="PKY3" s="41"/>
      <c r="PKZ3" s="41"/>
      <c r="PLA3" s="41"/>
      <c r="PLB3" s="41"/>
      <c r="PLC3" s="41"/>
      <c r="PLD3" s="41"/>
      <c r="PLE3" s="41"/>
      <c r="PLF3" s="41"/>
      <c r="PLG3" s="41"/>
      <c r="PLH3" s="41"/>
      <c r="PLI3" s="41"/>
      <c r="PLJ3" s="41"/>
      <c r="PLK3" s="41"/>
      <c r="PLL3" s="41"/>
      <c r="PLM3" s="41"/>
      <c r="PLN3" s="41"/>
      <c r="PLO3" s="41"/>
      <c r="PLP3" s="41"/>
      <c r="PLQ3" s="41"/>
      <c r="PLR3" s="41"/>
      <c r="PLS3" s="41"/>
      <c r="PLT3" s="41"/>
      <c r="PLU3" s="41"/>
      <c r="PLV3" s="41"/>
      <c r="PLW3" s="41"/>
      <c r="PLX3" s="41"/>
      <c r="PLY3" s="41"/>
      <c r="PLZ3" s="41"/>
      <c r="PMA3" s="41"/>
      <c r="PMB3" s="41"/>
      <c r="PMC3" s="41"/>
      <c r="PMD3" s="41"/>
      <c r="PME3" s="41"/>
      <c r="PMF3" s="41"/>
      <c r="PMG3" s="41"/>
      <c r="PMH3" s="41"/>
      <c r="PMI3" s="41"/>
      <c r="PMJ3" s="41"/>
      <c r="PMK3" s="41"/>
      <c r="PML3" s="41"/>
      <c r="PMM3" s="41"/>
      <c r="PMN3" s="41"/>
      <c r="PMO3" s="41"/>
      <c r="PMP3" s="41"/>
      <c r="PMQ3" s="41"/>
      <c r="PMR3" s="41"/>
      <c r="PMS3" s="41"/>
      <c r="PMT3" s="41"/>
      <c r="PMU3" s="41"/>
      <c r="PMV3" s="41"/>
      <c r="PMW3" s="41"/>
      <c r="PMX3" s="41"/>
      <c r="PMY3" s="41"/>
      <c r="PMZ3" s="41"/>
      <c r="PNA3" s="41"/>
      <c r="PNB3" s="41"/>
      <c r="PNC3" s="41"/>
      <c r="PND3" s="41"/>
      <c r="PNE3" s="41"/>
      <c r="PNF3" s="41"/>
      <c r="PNG3" s="41"/>
      <c r="PNH3" s="41"/>
      <c r="PNI3" s="41"/>
      <c r="PNJ3" s="41"/>
      <c r="PNK3" s="41"/>
      <c r="PNL3" s="41"/>
      <c r="PNM3" s="41"/>
      <c r="PNN3" s="41"/>
      <c r="PNO3" s="41"/>
      <c r="PNP3" s="41"/>
      <c r="PNQ3" s="41"/>
      <c r="PNR3" s="41"/>
      <c r="PNS3" s="41"/>
      <c r="PNT3" s="41"/>
      <c r="PNU3" s="41"/>
      <c r="PNV3" s="41"/>
      <c r="PNW3" s="41"/>
      <c r="PNX3" s="41"/>
      <c r="PNY3" s="41"/>
      <c r="PNZ3" s="41"/>
      <c r="POA3" s="41"/>
      <c r="POB3" s="41"/>
      <c r="POC3" s="41"/>
      <c r="POD3" s="41"/>
      <c r="POE3" s="41"/>
      <c r="POF3" s="41"/>
      <c r="POG3" s="41"/>
      <c r="POH3" s="41"/>
      <c r="POI3" s="41"/>
      <c r="POJ3" s="41"/>
      <c r="POK3" s="41"/>
      <c r="POL3" s="41"/>
      <c r="POM3" s="41"/>
      <c r="PON3" s="41"/>
      <c r="POO3" s="41"/>
      <c r="POP3" s="41"/>
      <c r="POQ3" s="41"/>
      <c r="POR3" s="41"/>
      <c r="POS3" s="41"/>
      <c r="POT3" s="41"/>
      <c r="POU3" s="41"/>
      <c r="POV3" s="41"/>
      <c r="POW3" s="41"/>
      <c r="POX3" s="41"/>
      <c r="POY3" s="41"/>
      <c r="POZ3" s="41"/>
      <c r="PPA3" s="41"/>
      <c r="PPB3" s="41"/>
      <c r="PPC3" s="41"/>
      <c r="PPD3" s="41"/>
      <c r="PPE3" s="41"/>
      <c r="PPF3" s="41"/>
      <c r="PPG3" s="41"/>
      <c r="PPH3" s="41"/>
      <c r="PPI3" s="41"/>
      <c r="PPJ3" s="41"/>
      <c r="PPK3" s="41"/>
      <c r="PPL3" s="41"/>
      <c r="PPM3" s="41"/>
      <c r="PPN3" s="41"/>
      <c r="PPO3" s="41"/>
      <c r="PPP3" s="41"/>
      <c r="PPQ3" s="41"/>
      <c r="PPR3" s="41"/>
      <c r="PPS3" s="41"/>
      <c r="PPT3" s="41"/>
      <c r="PPU3" s="41"/>
      <c r="PPV3" s="41"/>
      <c r="PPW3" s="41"/>
      <c r="PPX3" s="41"/>
      <c r="PPY3" s="41"/>
      <c r="PPZ3" s="41"/>
      <c r="PQA3" s="41"/>
      <c r="PQB3" s="41"/>
      <c r="PQC3" s="41"/>
      <c r="PQD3" s="41"/>
      <c r="PQE3" s="41"/>
      <c r="PQF3" s="41"/>
      <c r="PQG3" s="41"/>
      <c r="PQH3" s="41"/>
      <c r="PQI3" s="41"/>
      <c r="PQJ3" s="41"/>
      <c r="PQK3" s="41"/>
      <c r="PQL3" s="41"/>
      <c r="PQM3" s="41"/>
      <c r="PQN3" s="41"/>
      <c r="PQO3" s="41"/>
      <c r="PQP3" s="41"/>
      <c r="PQQ3" s="41"/>
      <c r="PQR3" s="41"/>
      <c r="PQS3" s="41"/>
      <c r="PQT3" s="41"/>
      <c r="PQU3" s="41"/>
      <c r="PQV3" s="41"/>
      <c r="PQW3" s="41"/>
      <c r="PQX3" s="41"/>
      <c r="PQY3" s="41"/>
      <c r="PQZ3" s="41"/>
      <c r="PRA3" s="41"/>
      <c r="PRB3" s="41"/>
      <c r="PRC3" s="41"/>
      <c r="PRD3" s="41"/>
      <c r="PRE3" s="41"/>
      <c r="PRF3" s="41"/>
      <c r="PRG3" s="41"/>
      <c r="PRH3" s="41"/>
      <c r="PRI3" s="41"/>
      <c r="PRJ3" s="41"/>
      <c r="PRK3" s="41"/>
      <c r="PRL3" s="41"/>
      <c r="PRM3" s="41"/>
      <c r="PRN3" s="41"/>
      <c r="PRO3" s="41"/>
      <c r="PRP3" s="41"/>
      <c r="PRQ3" s="41"/>
      <c r="PRR3" s="41"/>
      <c r="PRS3" s="41"/>
      <c r="PRT3" s="41"/>
      <c r="PRU3" s="41"/>
      <c r="PRV3" s="41"/>
      <c r="PRW3" s="41"/>
      <c r="PRX3" s="41"/>
      <c r="PRY3" s="41"/>
      <c r="PRZ3" s="41"/>
      <c r="PSA3" s="41"/>
      <c r="PSB3" s="41"/>
      <c r="PSC3" s="41"/>
      <c r="PSD3" s="41"/>
      <c r="PSE3" s="41"/>
      <c r="PSF3" s="41"/>
      <c r="PSG3" s="41"/>
      <c r="PSH3" s="41"/>
      <c r="PSI3" s="41"/>
      <c r="PSJ3" s="41"/>
      <c r="PSK3" s="41"/>
      <c r="PSL3" s="41"/>
      <c r="PSM3" s="41"/>
      <c r="PSN3" s="41"/>
      <c r="PSO3" s="41"/>
      <c r="PSP3" s="41"/>
      <c r="PSQ3" s="41"/>
      <c r="PSR3" s="41"/>
      <c r="PSS3" s="41"/>
      <c r="PST3" s="41"/>
      <c r="PSU3" s="41"/>
      <c r="PSV3" s="41"/>
      <c r="PSW3" s="41"/>
      <c r="PSX3" s="41"/>
      <c r="PSY3" s="41"/>
      <c r="PSZ3" s="41"/>
      <c r="PTA3" s="41"/>
      <c r="PTB3" s="41"/>
      <c r="PTC3" s="41"/>
      <c r="PTD3" s="41"/>
      <c r="PTE3" s="41"/>
      <c r="PTF3" s="41"/>
      <c r="PTG3" s="41"/>
      <c r="PTH3" s="41"/>
      <c r="PTI3" s="41"/>
      <c r="PTJ3" s="41"/>
      <c r="PTK3" s="41"/>
      <c r="PTL3" s="41"/>
      <c r="PTM3" s="41"/>
      <c r="PTN3" s="41"/>
      <c r="PTO3" s="41"/>
      <c r="PTP3" s="41"/>
      <c r="PTQ3" s="41"/>
      <c r="PTR3" s="41"/>
      <c r="PTS3" s="41"/>
      <c r="PTT3" s="41"/>
      <c r="PTU3" s="41"/>
      <c r="PTV3" s="41"/>
      <c r="PTW3" s="41"/>
      <c r="PTX3" s="41"/>
      <c r="PTY3" s="41"/>
      <c r="PTZ3" s="41"/>
      <c r="PUA3" s="41"/>
      <c r="PUB3" s="41"/>
      <c r="PUC3" s="41"/>
      <c r="PUD3" s="41"/>
      <c r="PUE3" s="41"/>
      <c r="PUF3" s="41"/>
      <c r="PUG3" s="41"/>
      <c r="PUH3" s="41"/>
      <c r="PUI3" s="41"/>
      <c r="PUJ3" s="41"/>
      <c r="PUK3" s="41"/>
      <c r="PUL3" s="41"/>
      <c r="PUM3" s="41"/>
      <c r="PUN3" s="41"/>
      <c r="PUO3" s="41"/>
      <c r="PUP3" s="41"/>
      <c r="PUQ3" s="41"/>
      <c r="PUR3" s="41"/>
      <c r="PUS3" s="41"/>
      <c r="PUT3" s="41"/>
      <c r="PUU3" s="41"/>
      <c r="PUV3" s="41"/>
      <c r="PUW3" s="41"/>
      <c r="PUX3" s="41"/>
      <c r="PUY3" s="41"/>
      <c r="PUZ3" s="41"/>
      <c r="PVA3" s="41"/>
      <c r="PVB3" s="41"/>
      <c r="PVC3" s="41"/>
      <c r="PVD3" s="41"/>
      <c r="PVE3" s="41"/>
      <c r="PVF3" s="41"/>
      <c r="PVG3" s="41"/>
      <c r="PVH3" s="41"/>
      <c r="PVI3" s="41"/>
      <c r="PVJ3" s="41"/>
      <c r="PVK3" s="41"/>
      <c r="PVL3" s="41"/>
      <c r="PVM3" s="41"/>
      <c r="PVN3" s="41"/>
      <c r="PVO3" s="41"/>
      <c r="PVP3" s="41"/>
      <c r="PVQ3" s="41"/>
      <c r="PVR3" s="41"/>
      <c r="PVS3" s="41"/>
      <c r="PVT3" s="41"/>
      <c r="PVU3" s="41"/>
      <c r="PVV3" s="41"/>
      <c r="PVW3" s="41"/>
      <c r="PVX3" s="41"/>
      <c r="PVY3" s="41"/>
      <c r="PVZ3" s="41"/>
      <c r="PWA3" s="41"/>
      <c r="PWB3" s="41"/>
      <c r="PWC3" s="41"/>
      <c r="PWD3" s="41"/>
      <c r="PWE3" s="41"/>
      <c r="PWF3" s="41"/>
      <c r="PWG3" s="41"/>
      <c r="PWH3" s="41"/>
      <c r="PWI3" s="41"/>
      <c r="PWJ3" s="41"/>
      <c r="PWK3" s="41"/>
      <c r="PWL3" s="41"/>
      <c r="PWM3" s="41"/>
      <c r="PWN3" s="41"/>
      <c r="PWO3" s="41"/>
      <c r="PWP3" s="41"/>
      <c r="PWQ3" s="41"/>
      <c r="PWR3" s="41"/>
      <c r="PWS3" s="41"/>
      <c r="PWT3" s="41"/>
      <c r="PWU3" s="41"/>
      <c r="PWV3" s="41"/>
      <c r="PWW3" s="41"/>
      <c r="PWX3" s="41"/>
      <c r="PWY3" s="41"/>
      <c r="PWZ3" s="41"/>
      <c r="PXA3" s="41"/>
      <c r="PXB3" s="41"/>
      <c r="PXC3" s="41"/>
      <c r="PXD3" s="41"/>
      <c r="PXE3" s="41"/>
      <c r="PXF3" s="41"/>
      <c r="PXG3" s="41"/>
      <c r="PXH3" s="41"/>
      <c r="PXI3" s="41"/>
      <c r="PXJ3" s="41"/>
      <c r="PXK3" s="41"/>
      <c r="PXL3" s="41"/>
      <c r="PXM3" s="41"/>
      <c r="PXN3" s="41"/>
      <c r="PXO3" s="41"/>
      <c r="PXP3" s="41"/>
      <c r="PXQ3" s="41"/>
      <c r="PXR3" s="41"/>
      <c r="PXS3" s="41"/>
      <c r="PXT3" s="41"/>
      <c r="PXU3" s="41"/>
      <c r="PXV3" s="41"/>
      <c r="PXW3" s="41"/>
      <c r="PXX3" s="41"/>
      <c r="PXY3" s="41"/>
      <c r="PXZ3" s="41"/>
      <c r="PYA3" s="41"/>
      <c r="PYB3" s="41"/>
      <c r="PYC3" s="41"/>
      <c r="PYD3" s="41"/>
      <c r="PYE3" s="41"/>
      <c r="PYF3" s="41"/>
      <c r="PYG3" s="41"/>
      <c r="PYH3" s="41"/>
      <c r="PYI3" s="41"/>
      <c r="PYJ3" s="41"/>
      <c r="PYK3" s="41"/>
      <c r="PYL3" s="41"/>
      <c r="PYM3" s="41"/>
      <c r="PYN3" s="41"/>
      <c r="PYO3" s="41"/>
      <c r="PYP3" s="41"/>
      <c r="PYQ3" s="41"/>
      <c r="PYR3" s="41"/>
      <c r="PYS3" s="41"/>
      <c r="PYT3" s="41"/>
      <c r="PYU3" s="41"/>
      <c r="PYV3" s="41"/>
      <c r="PYW3" s="41"/>
      <c r="PYX3" s="41"/>
      <c r="PYY3" s="41"/>
      <c r="PYZ3" s="41"/>
      <c r="PZA3" s="41"/>
      <c r="PZB3" s="41"/>
      <c r="PZC3" s="41"/>
      <c r="PZD3" s="41"/>
      <c r="PZE3" s="41"/>
      <c r="PZF3" s="41"/>
      <c r="PZG3" s="41"/>
      <c r="PZH3" s="41"/>
      <c r="PZI3" s="41"/>
      <c r="PZJ3" s="41"/>
      <c r="PZK3" s="41"/>
      <c r="PZL3" s="41"/>
      <c r="PZM3" s="41"/>
      <c r="PZN3" s="41"/>
      <c r="PZO3" s="41"/>
      <c r="PZP3" s="41"/>
      <c r="PZQ3" s="41"/>
      <c r="PZR3" s="41"/>
      <c r="PZS3" s="41"/>
      <c r="PZT3" s="41"/>
      <c r="PZU3" s="41"/>
      <c r="PZV3" s="41"/>
      <c r="PZW3" s="41"/>
      <c r="PZX3" s="41"/>
      <c r="PZY3" s="41"/>
      <c r="PZZ3" s="41"/>
      <c r="QAA3" s="41"/>
      <c r="QAB3" s="41"/>
      <c r="QAC3" s="41"/>
      <c r="QAD3" s="41"/>
      <c r="QAE3" s="41"/>
      <c r="QAF3" s="41"/>
      <c r="QAG3" s="41"/>
      <c r="QAH3" s="41"/>
      <c r="QAI3" s="41"/>
      <c r="QAJ3" s="41"/>
      <c r="QAK3" s="41"/>
      <c r="QAL3" s="41"/>
      <c r="QAM3" s="41"/>
      <c r="QAN3" s="41"/>
      <c r="QAO3" s="41"/>
      <c r="QAP3" s="41"/>
      <c r="QAQ3" s="41"/>
      <c r="QAR3" s="41"/>
      <c r="QAS3" s="41"/>
      <c r="QAT3" s="41"/>
      <c r="QAU3" s="41"/>
      <c r="QAV3" s="41"/>
      <c r="QAW3" s="41"/>
      <c r="QAX3" s="41"/>
      <c r="QAY3" s="41"/>
      <c r="QAZ3" s="41"/>
      <c r="QBA3" s="41"/>
      <c r="QBB3" s="41"/>
      <c r="QBC3" s="41"/>
      <c r="QBD3" s="41"/>
      <c r="QBE3" s="41"/>
      <c r="QBF3" s="41"/>
      <c r="QBG3" s="41"/>
      <c r="QBH3" s="41"/>
      <c r="QBI3" s="41"/>
      <c r="QBJ3" s="41"/>
      <c r="QBK3" s="41"/>
      <c r="QBL3" s="41"/>
      <c r="QBM3" s="41"/>
      <c r="QBN3" s="41"/>
      <c r="QBO3" s="41"/>
      <c r="QBP3" s="41"/>
      <c r="QBQ3" s="41"/>
      <c r="QBR3" s="41"/>
      <c r="QBS3" s="41"/>
      <c r="QBT3" s="41"/>
      <c r="QBU3" s="41"/>
      <c r="QBV3" s="41"/>
      <c r="QBW3" s="41"/>
      <c r="QBX3" s="41"/>
      <c r="QBY3" s="41"/>
      <c r="QBZ3" s="41"/>
      <c r="QCA3" s="41"/>
      <c r="QCB3" s="41"/>
      <c r="QCC3" s="41"/>
      <c r="QCD3" s="41"/>
      <c r="QCE3" s="41"/>
      <c r="QCF3" s="41"/>
      <c r="QCG3" s="41"/>
      <c r="QCH3" s="41"/>
      <c r="QCI3" s="41"/>
      <c r="QCJ3" s="41"/>
      <c r="QCK3" s="41"/>
      <c r="QCL3" s="41"/>
      <c r="QCM3" s="41"/>
      <c r="QCN3" s="41"/>
      <c r="QCO3" s="41"/>
      <c r="QCP3" s="41"/>
      <c r="QCQ3" s="41"/>
      <c r="QCR3" s="41"/>
      <c r="QCS3" s="41"/>
      <c r="QCT3" s="41"/>
      <c r="QCU3" s="41"/>
      <c r="QCV3" s="41"/>
      <c r="QCW3" s="41"/>
      <c r="QCX3" s="41"/>
      <c r="QCY3" s="41"/>
      <c r="QCZ3" s="41"/>
      <c r="QDA3" s="41"/>
      <c r="QDB3" s="41"/>
      <c r="QDC3" s="41"/>
      <c r="QDD3" s="41"/>
      <c r="QDE3" s="41"/>
      <c r="QDF3" s="41"/>
      <c r="QDG3" s="41"/>
      <c r="QDH3" s="41"/>
      <c r="QDI3" s="41"/>
      <c r="QDJ3" s="41"/>
      <c r="QDK3" s="41"/>
      <c r="QDL3" s="41"/>
      <c r="QDM3" s="41"/>
      <c r="QDN3" s="41"/>
      <c r="QDO3" s="41"/>
      <c r="QDP3" s="41"/>
      <c r="QDQ3" s="41"/>
      <c r="QDR3" s="41"/>
      <c r="QDS3" s="41"/>
      <c r="QDT3" s="41"/>
      <c r="QDU3" s="41"/>
      <c r="QDV3" s="41"/>
      <c r="QDW3" s="41"/>
      <c r="QDX3" s="41"/>
      <c r="QDY3" s="41"/>
      <c r="QDZ3" s="41"/>
      <c r="QEA3" s="41"/>
      <c r="QEB3" s="41"/>
      <c r="QEC3" s="41"/>
      <c r="QED3" s="41"/>
      <c r="QEE3" s="41"/>
      <c r="QEF3" s="41"/>
      <c r="QEG3" s="41"/>
      <c r="QEH3" s="41"/>
      <c r="QEI3" s="41"/>
      <c r="QEJ3" s="41"/>
      <c r="QEK3" s="41"/>
      <c r="QEL3" s="41"/>
      <c r="QEM3" s="41"/>
      <c r="QEN3" s="41"/>
      <c r="QEO3" s="41"/>
      <c r="QEP3" s="41"/>
      <c r="QEQ3" s="41"/>
      <c r="QER3" s="41"/>
      <c r="QES3" s="41"/>
      <c r="QET3" s="41"/>
      <c r="QEU3" s="41"/>
      <c r="QEV3" s="41"/>
      <c r="QEW3" s="41"/>
      <c r="QEX3" s="41"/>
      <c r="QEY3" s="41"/>
      <c r="QEZ3" s="41"/>
      <c r="QFA3" s="41"/>
      <c r="QFB3" s="41"/>
      <c r="QFC3" s="41"/>
      <c r="QFD3" s="41"/>
      <c r="QFE3" s="41"/>
      <c r="QFF3" s="41"/>
      <c r="QFG3" s="41"/>
      <c r="QFH3" s="41"/>
      <c r="QFI3" s="41"/>
      <c r="QFJ3" s="41"/>
      <c r="QFK3" s="41"/>
      <c r="QFL3" s="41"/>
      <c r="QFM3" s="41"/>
      <c r="QFN3" s="41"/>
      <c r="QFO3" s="41"/>
      <c r="QFP3" s="41"/>
      <c r="QFQ3" s="41"/>
      <c r="QFR3" s="41"/>
      <c r="QFS3" s="41"/>
      <c r="QFT3" s="41"/>
      <c r="QFU3" s="41"/>
      <c r="QFV3" s="41"/>
      <c r="QFW3" s="41"/>
      <c r="QFX3" s="41"/>
      <c r="QFY3" s="41"/>
      <c r="QFZ3" s="41"/>
      <c r="QGA3" s="41"/>
      <c r="QGB3" s="41"/>
      <c r="QGC3" s="41"/>
      <c r="QGD3" s="41"/>
      <c r="QGE3" s="41"/>
      <c r="QGF3" s="41"/>
      <c r="QGG3" s="41"/>
      <c r="QGH3" s="41"/>
      <c r="QGI3" s="41"/>
      <c r="QGJ3" s="41"/>
      <c r="QGK3" s="41"/>
      <c r="QGL3" s="41"/>
      <c r="QGM3" s="41"/>
      <c r="QGN3" s="41"/>
      <c r="QGO3" s="41"/>
      <c r="QGP3" s="41"/>
      <c r="QGQ3" s="41"/>
      <c r="QGR3" s="41"/>
      <c r="QGS3" s="41"/>
      <c r="QGT3" s="41"/>
      <c r="QGU3" s="41"/>
      <c r="QGV3" s="41"/>
      <c r="QGW3" s="41"/>
      <c r="QGX3" s="41"/>
      <c r="QGY3" s="41"/>
      <c r="QGZ3" s="41"/>
      <c r="QHA3" s="41"/>
      <c r="QHB3" s="41"/>
      <c r="QHC3" s="41"/>
      <c r="QHD3" s="41"/>
      <c r="QHE3" s="41"/>
      <c r="QHF3" s="41"/>
      <c r="QHG3" s="41"/>
      <c r="QHH3" s="41"/>
      <c r="QHI3" s="41"/>
      <c r="QHJ3" s="41"/>
      <c r="QHK3" s="41"/>
      <c r="QHL3" s="41"/>
      <c r="QHM3" s="41"/>
      <c r="QHN3" s="41"/>
      <c r="QHO3" s="41"/>
      <c r="QHP3" s="41"/>
      <c r="QHQ3" s="41"/>
      <c r="QHR3" s="41"/>
      <c r="QHS3" s="41"/>
      <c r="QHT3" s="41"/>
      <c r="QHU3" s="41"/>
      <c r="QHV3" s="41"/>
      <c r="QHW3" s="41"/>
      <c r="QHX3" s="41"/>
      <c r="QHY3" s="41"/>
      <c r="QHZ3" s="41"/>
      <c r="QIA3" s="41"/>
      <c r="QIB3" s="41"/>
      <c r="QIC3" s="41"/>
      <c r="QID3" s="41"/>
      <c r="QIE3" s="41"/>
      <c r="QIF3" s="41"/>
      <c r="QIG3" s="41"/>
      <c r="QIH3" s="41"/>
      <c r="QII3" s="41"/>
      <c r="QIJ3" s="41"/>
      <c r="QIK3" s="41"/>
      <c r="QIL3" s="41"/>
      <c r="QIM3" s="41"/>
      <c r="QIN3" s="41"/>
      <c r="QIO3" s="41"/>
      <c r="QIP3" s="41"/>
      <c r="QIQ3" s="41"/>
      <c r="QIR3" s="41"/>
      <c r="QIS3" s="41"/>
      <c r="QIT3" s="41"/>
      <c r="QIU3" s="41"/>
      <c r="QIV3" s="41"/>
      <c r="QIW3" s="41"/>
      <c r="QIX3" s="41"/>
      <c r="QIY3" s="41"/>
      <c r="QIZ3" s="41"/>
      <c r="QJA3" s="41"/>
      <c r="QJB3" s="41"/>
      <c r="QJC3" s="41"/>
      <c r="QJD3" s="41"/>
      <c r="QJE3" s="41"/>
      <c r="QJF3" s="41"/>
      <c r="QJG3" s="41"/>
      <c r="QJH3" s="41"/>
      <c r="QJI3" s="41"/>
      <c r="QJJ3" s="41"/>
      <c r="QJK3" s="41"/>
      <c r="QJL3" s="41"/>
      <c r="QJM3" s="41"/>
      <c r="QJN3" s="41"/>
      <c r="QJO3" s="41"/>
      <c r="QJP3" s="41"/>
      <c r="QJQ3" s="41"/>
      <c r="QJR3" s="41"/>
      <c r="QJS3" s="41"/>
      <c r="QJT3" s="41"/>
      <c r="QJU3" s="41"/>
      <c r="QJV3" s="41"/>
      <c r="QJW3" s="41"/>
      <c r="QJX3" s="41"/>
      <c r="QJY3" s="41"/>
      <c r="QJZ3" s="41"/>
      <c r="QKA3" s="41"/>
      <c r="QKB3" s="41"/>
      <c r="QKC3" s="41"/>
      <c r="QKD3" s="41"/>
      <c r="QKE3" s="41"/>
      <c r="QKF3" s="41"/>
      <c r="QKG3" s="41"/>
      <c r="QKH3" s="41"/>
      <c r="QKI3" s="41"/>
      <c r="QKJ3" s="41"/>
      <c r="QKK3" s="41"/>
      <c r="QKL3" s="41"/>
      <c r="QKM3" s="41"/>
      <c r="QKN3" s="41"/>
      <c r="QKO3" s="41"/>
      <c r="QKP3" s="41"/>
      <c r="QKQ3" s="41"/>
      <c r="QKR3" s="41"/>
      <c r="QKS3" s="41"/>
      <c r="QKT3" s="41"/>
      <c r="QKU3" s="41"/>
      <c r="QKV3" s="41"/>
      <c r="QKW3" s="41"/>
      <c r="QKX3" s="41"/>
      <c r="QKY3" s="41"/>
      <c r="QKZ3" s="41"/>
      <c r="QLA3" s="41"/>
      <c r="QLB3" s="41"/>
      <c r="QLC3" s="41"/>
      <c r="QLD3" s="41"/>
      <c r="QLE3" s="41"/>
      <c r="QLF3" s="41"/>
      <c r="QLG3" s="41"/>
      <c r="QLH3" s="41"/>
      <c r="QLI3" s="41"/>
      <c r="QLJ3" s="41"/>
      <c r="QLK3" s="41"/>
      <c r="QLL3" s="41"/>
      <c r="QLM3" s="41"/>
      <c r="QLN3" s="41"/>
      <c r="QLO3" s="41"/>
      <c r="QLP3" s="41"/>
      <c r="QLQ3" s="41"/>
      <c r="QLR3" s="41"/>
      <c r="QLS3" s="41"/>
      <c r="QLT3" s="41"/>
      <c r="QLU3" s="41"/>
      <c r="QLV3" s="41"/>
      <c r="QLW3" s="41"/>
      <c r="QLX3" s="41"/>
      <c r="QLY3" s="41"/>
      <c r="QLZ3" s="41"/>
      <c r="QMA3" s="41"/>
      <c r="QMB3" s="41"/>
      <c r="QMC3" s="41"/>
      <c r="QMD3" s="41"/>
      <c r="QME3" s="41"/>
      <c r="QMF3" s="41"/>
      <c r="QMG3" s="41"/>
      <c r="QMH3" s="41"/>
      <c r="QMI3" s="41"/>
      <c r="QMJ3" s="41"/>
      <c r="QMK3" s="41"/>
      <c r="QML3" s="41"/>
      <c r="QMM3" s="41"/>
      <c r="QMN3" s="41"/>
      <c r="QMO3" s="41"/>
      <c r="QMP3" s="41"/>
      <c r="QMQ3" s="41"/>
      <c r="QMR3" s="41"/>
      <c r="QMS3" s="41"/>
      <c r="QMT3" s="41"/>
      <c r="QMU3" s="41"/>
      <c r="QMV3" s="41"/>
      <c r="QMW3" s="41"/>
      <c r="QMX3" s="41"/>
      <c r="QMY3" s="41"/>
      <c r="QMZ3" s="41"/>
      <c r="QNA3" s="41"/>
      <c r="QNB3" s="41"/>
      <c r="QNC3" s="41"/>
      <c r="QND3" s="41"/>
      <c r="QNE3" s="41"/>
      <c r="QNF3" s="41"/>
      <c r="QNG3" s="41"/>
      <c r="QNH3" s="41"/>
      <c r="QNI3" s="41"/>
      <c r="QNJ3" s="41"/>
      <c r="QNK3" s="41"/>
      <c r="QNL3" s="41"/>
      <c r="QNM3" s="41"/>
      <c r="QNN3" s="41"/>
      <c r="QNO3" s="41"/>
      <c r="QNP3" s="41"/>
      <c r="QNQ3" s="41"/>
      <c r="QNR3" s="41"/>
      <c r="QNS3" s="41"/>
      <c r="QNT3" s="41"/>
      <c r="QNU3" s="41"/>
      <c r="QNV3" s="41"/>
      <c r="QNW3" s="41"/>
      <c r="QNX3" s="41"/>
      <c r="QNY3" s="41"/>
      <c r="QNZ3" s="41"/>
      <c r="QOA3" s="41"/>
      <c r="QOB3" s="41"/>
      <c r="QOC3" s="41"/>
      <c r="QOD3" s="41"/>
      <c r="QOE3" s="41"/>
      <c r="QOF3" s="41"/>
      <c r="QOG3" s="41"/>
      <c r="QOH3" s="41"/>
      <c r="QOI3" s="41"/>
      <c r="QOJ3" s="41"/>
      <c r="QOK3" s="41"/>
      <c r="QOL3" s="41"/>
      <c r="QOM3" s="41"/>
      <c r="QON3" s="41"/>
      <c r="QOO3" s="41"/>
      <c r="QOP3" s="41"/>
      <c r="QOQ3" s="41"/>
      <c r="QOR3" s="41"/>
      <c r="QOS3" s="41"/>
      <c r="QOT3" s="41"/>
      <c r="QOU3" s="41"/>
      <c r="QOV3" s="41"/>
      <c r="QOW3" s="41"/>
      <c r="QOX3" s="41"/>
      <c r="QOY3" s="41"/>
      <c r="QOZ3" s="41"/>
      <c r="QPA3" s="41"/>
      <c r="QPB3" s="41"/>
      <c r="QPC3" s="41"/>
      <c r="QPD3" s="41"/>
      <c r="QPE3" s="41"/>
      <c r="QPF3" s="41"/>
      <c r="QPG3" s="41"/>
      <c r="QPH3" s="41"/>
      <c r="QPI3" s="41"/>
      <c r="QPJ3" s="41"/>
      <c r="QPK3" s="41"/>
      <c r="QPL3" s="41"/>
      <c r="QPM3" s="41"/>
      <c r="QPN3" s="41"/>
      <c r="QPO3" s="41"/>
      <c r="QPP3" s="41"/>
      <c r="QPQ3" s="41"/>
      <c r="QPR3" s="41"/>
      <c r="QPS3" s="41"/>
      <c r="QPT3" s="41"/>
      <c r="QPU3" s="41"/>
      <c r="QPV3" s="41"/>
      <c r="QPW3" s="41"/>
      <c r="QPX3" s="41"/>
      <c r="QPY3" s="41"/>
      <c r="QPZ3" s="41"/>
      <c r="QQA3" s="41"/>
      <c r="QQB3" s="41"/>
      <c r="QQC3" s="41"/>
      <c r="QQD3" s="41"/>
      <c r="QQE3" s="41"/>
      <c r="QQF3" s="41"/>
      <c r="QQG3" s="41"/>
      <c r="QQH3" s="41"/>
      <c r="QQI3" s="41"/>
      <c r="QQJ3" s="41"/>
      <c r="QQK3" s="41"/>
      <c r="QQL3" s="41"/>
      <c r="QQM3" s="41"/>
      <c r="QQN3" s="41"/>
      <c r="QQO3" s="41"/>
      <c r="QQP3" s="41"/>
      <c r="QQQ3" s="41"/>
      <c r="QQR3" s="41"/>
      <c r="QQS3" s="41"/>
      <c r="QQT3" s="41"/>
      <c r="QQU3" s="41"/>
      <c r="QQV3" s="41"/>
      <c r="QQW3" s="41"/>
      <c r="QQX3" s="41"/>
      <c r="QQY3" s="41"/>
      <c r="QQZ3" s="41"/>
      <c r="QRA3" s="41"/>
      <c r="QRB3" s="41"/>
      <c r="QRC3" s="41"/>
      <c r="QRD3" s="41"/>
      <c r="QRE3" s="41"/>
      <c r="QRF3" s="41"/>
      <c r="QRG3" s="41"/>
      <c r="QRH3" s="41"/>
      <c r="QRI3" s="41"/>
      <c r="QRJ3" s="41"/>
      <c r="QRK3" s="41"/>
      <c r="QRL3" s="41"/>
      <c r="QRM3" s="41"/>
      <c r="QRN3" s="41"/>
      <c r="QRO3" s="41"/>
      <c r="QRP3" s="41"/>
      <c r="QRQ3" s="41"/>
      <c r="QRR3" s="41"/>
      <c r="QRS3" s="41"/>
      <c r="QRT3" s="41"/>
      <c r="QRU3" s="41"/>
      <c r="QRV3" s="41"/>
      <c r="QRW3" s="41"/>
      <c r="QRX3" s="41"/>
      <c r="QRY3" s="41"/>
      <c r="QRZ3" s="41"/>
      <c r="QSA3" s="41"/>
      <c r="QSB3" s="41"/>
      <c r="QSC3" s="41"/>
      <c r="QSD3" s="41"/>
      <c r="QSE3" s="41"/>
      <c r="QSF3" s="41"/>
      <c r="QSG3" s="41"/>
      <c r="QSH3" s="41"/>
      <c r="QSI3" s="41"/>
      <c r="QSJ3" s="41"/>
      <c r="QSK3" s="41"/>
      <c r="QSL3" s="41"/>
      <c r="QSM3" s="41"/>
      <c r="QSN3" s="41"/>
      <c r="QSO3" s="41"/>
      <c r="QSP3" s="41"/>
      <c r="QSQ3" s="41"/>
      <c r="QSR3" s="41"/>
      <c r="QSS3" s="41"/>
      <c r="QST3" s="41"/>
      <c r="QSU3" s="41"/>
      <c r="QSV3" s="41"/>
      <c r="QSW3" s="41"/>
      <c r="QSX3" s="41"/>
      <c r="QSY3" s="41"/>
      <c r="QSZ3" s="41"/>
      <c r="QTA3" s="41"/>
      <c r="QTB3" s="41"/>
      <c r="QTC3" s="41"/>
      <c r="QTD3" s="41"/>
      <c r="QTE3" s="41"/>
      <c r="QTF3" s="41"/>
      <c r="QTG3" s="41"/>
      <c r="QTH3" s="41"/>
      <c r="QTI3" s="41"/>
      <c r="QTJ3" s="41"/>
      <c r="QTK3" s="41"/>
      <c r="QTL3" s="41"/>
      <c r="QTM3" s="41"/>
      <c r="QTN3" s="41"/>
      <c r="QTO3" s="41"/>
      <c r="QTP3" s="41"/>
      <c r="QTQ3" s="41"/>
      <c r="QTR3" s="41"/>
      <c r="QTS3" s="41"/>
      <c r="QTT3" s="41"/>
      <c r="QTU3" s="41"/>
      <c r="QTV3" s="41"/>
      <c r="QTW3" s="41"/>
      <c r="QTX3" s="41"/>
      <c r="QTY3" s="41"/>
      <c r="QTZ3" s="41"/>
      <c r="QUA3" s="41"/>
      <c r="QUB3" s="41"/>
      <c r="QUC3" s="41"/>
      <c r="QUD3" s="41"/>
      <c r="QUE3" s="41"/>
      <c r="QUF3" s="41"/>
      <c r="QUG3" s="41"/>
      <c r="QUH3" s="41"/>
      <c r="QUI3" s="41"/>
      <c r="QUJ3" s="41"/>
      <c r="QUK3" s="41"/>
      <c r="QUL3" s="41"/>
      <c r="QUM3" s="41"/>
      <c r="QUN3" s="41"/>
      <c r="QUO3" s="41"/>
      <c r="QUP3" s="41"/>
      <c r="QUQ3" s="41"/>
      <c r="QUR3" s="41"/>
      <c r="QUS3" s="41"/>
      <c r="QUT3" s="41"/>
      <c r="QUU3" s="41"/>
      <c r="QUV3" s="41"/>
      <c r="QUW3" s="41"/>
      <c r="QUX3" s="41"/>
      <c r="QUY3" s="41"/>
      <c r="QUZ3" s="41"/>
      <c r="QVA3" s="41"/>
      <c r="QVB3" s="41"/>
      <c r="QVC3" s="41"/>
      <c r="QVD3" s="41"/>
      <c r="QVE3" s="41"/>
      <c r="QVF3" s="41"/>
      <c r="QVG3" s="41"/>
      <c r="QVH3" s="41"/>
      <c r="QVI3" s="41"/>
      <c r="QVJ3" s="41"/>
      <c r="QVK3" s="41"/>
      <c r="QVL3" s="41"/>
      <c r="QVM3" s="41"/>
      <c r="QVN3" s="41"/>
      <c r="QVO3" s="41"/>
      <c r="QVP3" s="41"/>
      <c r="QVQ3" s="41"/>
      <c r="QVR3" s="41"/>
      <c r="QVS3" s="41"/>
      <c r="QVT3" s="41"/>
      <c r="QVU3" s="41"/>
      <c r="QVV3" s="41"/>
      <c r="QVW3" s="41"/>
      <c r="QVX3" s="41"/>
      <c r="QVY3" s="41"/>
      <c r="QVZ3" s="41"/>
      <c r="QWA3" s="41"/>
      <c r="QWB3" s="41"/>
      <c r="QWC3" s="41"/>
      <c r="QWD3" s="41"/>
      <c r="QWE3" s="41"/>
      <c r="QWF3" s="41"/>
      <c r="QWG3" s="41"/>
      <c r="QWH3" s="41"/>
      <c r="QWI3" s="41"/>
      <c r="QWJ3" s="41"/>
      <c r="QWK3" s="41"/>
      <c r="QWL3" s="41"/>
      <c r="QWM3" s="41"/>
      <c r="QWN3" s="41"/>
      <c r="QWO3" s="41"/>
      <c r="QWP3" s="41"/>
      <c r="QWQ3" s="41"/>
      <c r="QWR3" s="41"/>
      <c r="QWS3" s="41"/>
      <c r="QWT3" s="41"/>
      <c r="QWU3" s="41"/>
      <c r="QWV3" s="41"/>
      <c r="QWW3" s="41"/>
      <c r="QWX3" s="41"/>
      <c r="QWY3" s="41"/>
      <c r="QWZ3" s="41"/>
      <c r="QXA3" s="41"/>
      <c r="QXB3" s="41"/>
      <c r="QXC3" s="41"/>
      <c r="QXD3" s="41"/>
      <c r="QXE3" s="41"/>
      <c r="QXF3" s="41"/>
      <c r="QXG3" s="41"/>
      <c r="QXH3" s="41"/>
      <c r="QXI3" s="41"/>
      <c r="QXJ3" s="41"/>
      <c r="QXK3" s="41"/>
      <c r="QXL3" s="41"/>
      <c r="QXM3" s="41"/>
      <c r="QXN3" s="41"/>
      <c r="QXO3" s="41"/>
      <c r="QXP3" s="41"/>
      <c r="QXQ3" s="41"/>
      <c r="QXR3" s="41"/>
      <c r="QXS3" s="41"/>
      <c r="QXT3" s="41"/>
      <c r="QXU3" s="41"/>
      <c r="QXV3" s="41"/>
      <c r="QXW3" s="41"/>
      <c r="QXX3" s="41"/>
      <c r="QXY3" s="41"/>
      <c r="QXZ3" s="41"/>
      <c r="QYA3" s="41"/>
      <c r="QYB3" s="41"/>
      <c r="QYC3" s="41"/>
      <c r="QYD3" s="41"/>
      <c r="QYE3" s="41"/>
      <c r="QYF3" s="41"/>
      <c r="QYG3" s="41"/>
      <c r="QYH3" s="41"/>
      <c r="QYI3" s="41"/>
      <c r="QYJ3" s="41"/>
      <c r="QYK3" s="41"/>
      <c r="QYL3" s="41"/>
      <c r="QYM3" s="41"/>
      <c r="QYN3" s="41"/>
      <c r="QYO3" s="41"/>
      <c r="QYP3" s="41"/>
      <c r="QYQ3" s="41"/>
      <c r="QYR3" s="41"/>
      <c r="QYS3" s="41"/>
      <c r="QYT3" s="41"/>
      <c r="QYU3" s="41"/>
      <c r="QYV3" s="41"/>
      <c r="QYW3" s="41"/>
      <c r="QYX3" s="41"/>
      <c r="QYY3" s="41"/>
      <c r="QYZ3" s="41"/>
      <c r="QZA3" s="41"/>
      <c r="QZB3" s="41"/>
      <c r="QZC3" s="41"/>
      <c r="QZD3" s="41"/>
      <c r="QZE3" s="41"/>
      <c r="QZF3" s="41"/>
      <c r="QZG3" s="41"/>
      <c r="QZH3" s="41"/>
      <c r="QZI3" s="41"/>
      <c r="QZJ3" s="41"/>
      <c r="QZK3" s="41"/>
      <c r="QZL3" s="41"/>
      <c r="QZM3" s="41"/>
      <c r="QZN3" s="41"/>
      <c r="QZO3" s="41"/>
      <c r="QZP3" s="41"/>
      <c r="QZQ3" s="41"/>
      <c r="QZR3" s="41"/>
      <c r="QZS3" s="41"/>
      <c r="QZT3" s="41"/>
      <c r="QZU3" s="41"/>
      <c r="QZV3" s="41"/>
      <c r="QZW3" s="41"/>
      <c r="QZX3" s="41"/>
      <c r="QZY3" s="41"/>
      <c r="QZZ3" s="41"/>
      <c r="RAA3" s="41"/>
      <c r="RAB3" s="41"/>
      <c r="RAC3" s="41"/>
      <c r="RAD3" s="41"/>
      <c r="RAE3" s="41"/>
      <c r="RAF3" s="41"/>
      <c r="RAG3" s="41"/>
      <c r="RAH3" s="41"/>
      <c r="RAI3" s="41"/>
      <c r="RAJ3" s="41"/>
      <c r="RAK3" s="41"/>
      <c r="RAL3" s="41"/>
      <c r="RAM3" s="41"/>
      <c r="RAN3" s="41"/>
      <c r="RAO3" s="41"/>
      <c r="RAP3" s="41"/>
      <c r="RAQ3" s="41"/>
      <c r="RAR3" s="41"/>
      <c r="RAS3" s="41"/>
      <c r="RAT3" s="41"/>
      <c r="RAU3" s="41"/>
      <c r="RAV3" s="41"/>
      <c r="RAW3" s="41"/>
      <c r="RAX3" s="41"/>
      <c r="RAY3" s="41"/>
      <c r="RAZ3" s="41"/>
      <c r="RBA3" s="41"/>
      <c r="RBB3" s="41"/>
      <c r="RBC3" s="41"/>
      <c r="RBD3" s="41"/>
      <c r="RBE3" s="41"/>
      <c r="RBF3" s="41"/>
      <c r="RBG3" s="41"/>
      <c r="RBH3" s="41"/>
      <c r="RBI3" s="41"/>
      <c r="RBJ3" s="41"/>
      <c r="RBK3" s="41"/>
      <c r="RBL3" s="41"/>
      <c r="RBM3" s="41"/>
      <c r="RBN3" s="41"/>
      <c r="RBO3" s="41"/>
      <c r="RBP3" s="41"/>
      <c r="RBQ3" s="41"/>
      <c r="RBR3" s="41"/>
      <c r="RBS3" s="41"/>
      <c r="RBT3" s="41"/>
      <c r="RBU3" s="41"/>
      <c r="RBV3" s="41"/>
      <c r="RBW3" s="41"/>
      <c r="RBX3" s="41"/>
      <c r="RBY3" s="41"/>
      <c r="RBZ3" s="41"/>
      <c r="RCA3" s="41"/>
      <c r="RCB3" s="41"/>
      <c r="RCC3" s="41"/>
      <c r="RCD3" s="41"/>
      <c r="RCE3" s="41"/>
      <c r="RCF3" s="41"/>
      <c r="RCG3" s="41"/>
      <c r="RCH3" s="41"/>
      <c r="RCI3" s="41"/>
      <c r="RCJ3" s="41"/>
      <c r="RCK3" s="41"/>
      <c r="RCL3" s="41"/>
      <c r="RCM3" s="41"/>
      <c r="RCN3" s="41"/>
      <c r="RCO3" s="41"/>
      <c r="RCP3" s="41"/>
      <c r="RCQ3" s="41"/>
      <c r="RCR3" s="41"/>
      <c r="RCS3" s="41"/>
      <c r="RCT3" s="41"/>
      <c r="RCU3" s="41"/>
      <c r="RCV3" s="41"/>
      <c r="RCW3" s="41"/>
      <c r="RCX3" s="41"/>
      <c r="RCY3" s="41"/>
      <c r="RCZ3" s="41"/>
      <c r="RDA3" s="41"/>
      <c r="RDB3" s="41"/>
      <c r="RDC3" s="41"/>
      <c r="RDD3" s="41"/>
      <c r="RDE3" s="41"/>
      <c r="RDF3" s="41"/>
      <c r="RDG3" s="41"/>
      <c r="RDH3" s="41"/>
      <c r="RDI3" s="41"/>
      <c r="RDJ3" s="41"/>
      <c r="RDK3" s="41"/>
      <c r="RDL3" s="41"/>
      <c r="RDM3" s="41"/>
      <c r="RDN3" s="41"/>
      <c r="RDO3" s="41"/>
      <c r="RDP3" s="41"/>
      <c r="RDQ3" s="41"/>
      <c r="RDR3" s="41"/>
      <c r="RDS3" s="41"/>
      <c r="RDT3" s="41"/>
      <c r="RDU3" s="41"/>
      <c r="RDV3" s="41"/>
      <c r="RDW3" s="41"/>
      <c r="RDX3" s="41"/>
      <c r="RDY3" s="41"/>
      <c r="RDZ3" s="41"/>
      <c r="REA3" s="41"/>
      <c r="REB3" s="41"/>
      <c r="REC3" s="41"/>
      <c r="RED3" s="41"/>
      <c r="REE3" s="41"/>
      <c r="REF3" s="41"/>
      <c r="REG3" s="41"/>
      <c r="REH3" s="41"/>
      <c r="REI3" s="41"/>
      <c r="REJ3" s="41"/>
      <c r="REK3" s="41"/>
      <c r="REL3" s="41"/>
      <c r="REM3" s="41"/>
      <c r="REN3" s="41"/>
      <c r="REO3" s="41"/>
      <c r="REP3" s="41"/>
      <c r="REQ3" s="41"/>
      <c r="RER3" s="41"/>
      <c r="RES3" s="41"/>
      <c r="RET3" s="41"/>
      <c r="REU3" s="41"/>
      <c r="REV3" s="41"/>
      <c r="REW3" s="41"/>
      <c r="REX3" s="41"/>
      <c r="REY3" s="41"/>
      <c r="REZ3" s="41"/>
      <c r="RFA3" s="41"/>
      <c r="RFB3" s="41"/>
      <c r="RFC3" s="41"/>
      <c r="RFD3" s="41"/>
      <c r="RFE3" s="41"/>
      <c r="RFF3" s="41"/>
      <c r="RFG3" s="41"/>
      <c r="RFH3" s="41"/>
      <c r="RFI3" s="41"/>
      <c r="RFJ3" s="41"/>
      <c r="RFK3" s="41"/>
      <c r="RFL3" s="41"/>
      <c r="RFM3" s="41"/>
      <c r="RFN3" s="41"/>
      <c r="RFO3" s="41"/>
      <c r="RFP3" s="41"/>
      <c r="RFQ3" s="41"/>
      <c r="RFR3" s="41"/>
      <c r="RFS3" s="41"/>
      <c r="RFT3" s="41"/>
      <c r="RFU3" s="41"/>
      <c r="RFV3" s="41"/>
      <c r="RFW3" s="41"/>
      <c r="RFX3" s="41"/>
      <c r="RFY3" s="41"/>
      <c r="RFZ3" s="41"/>
      <c r="RGA3" s="41"/>
      <c r="RGB3" s="41"/>
      <c r="RGC3" s="41"/>
      <c r="RGD3" s="41"/>
      <c r="RGE3" s="41"/>
      <c r="RGF3" s="41"/>
      <c r="RGG3" s="41"/>
      <c r="RGH3" s="41"/>
      <c r="RGI3" s="41"/>
      <c r="RGJ3" s="41"/>
      <c r="RGK3" s="41"/>
      <c r="RGL3" s="41"/>
      <c r="RGM3" s="41"/>
      <c r="RGN3" s="41"/>
      <c r="RGO3" s="41"/>
      <c r="RGP3" s="41"/>
      <c r="RGQ3" s="41"/>
      <c r="RGR3" s="41"/>
      <c r="RGS3" s="41"/>
      <c r="RGT3" s="41"/>
      <c r="RGU3" s="41"/>
      <c r="RGV3" s="41"/>
      <c r="RGW3" s="41"/>
      <c r="RGX3" s="41"/>
      <c r="RGY3" s="41"/>
      <c r="RGZ3" s="41"/>
      <c r="RHA3" s="41"/>
      <c r="RHB3" s="41"/>
      <c r="RHC3" s="41"/>
      <c r="RHD3" s="41"/>
      <c r="RHE3" s="41"/>
      <c r="RHF3" s="41"/>
      <c r="RHG3" s="41"/>
      <c r="RHH3" s="41"/>
      <c r="RHI3" s="41"/>
      <c r="RHJ3" s="41"/>
      <c r="RHK3" s="41"/>
      <c r="RHL3" s="41"/>
      <c r="RHM3" s="41"/>
      <c r="RHN3" s="41"/>
      <c r="RHO3" s="41"/>
      <c r="RHP3" s="41"/>
      <c r="RHQ3" s="41"/>
      <c r="RHR3" s="41"/>
      <c r="RHS3" s="41"/>
      <c r="RHT3" s="41"/>
      <c r="RHU3" s="41"/>
      <c r="RHV3" s="41"/>
      <c r="RHW3" s="41"/>
      <c r="RHX3" s="41"/>
      <c r="RHY3" s="41"/>
      <c r="RHZ3" s="41"/>
      <c r="RIA3" s="41"/>
      <c r="RIB3" s="41"/>
      <c r="RIC3" s="41"/>
      <c r="RID3" s="41"/>
      <c r="RIE3" s="41"/>
      <c r="RIF3" s="41"/>
      <c r="RIG3" s="41"/>
      <c r="RIH3" s="41"/>
      <c r="RII3" s="41"/>
      <c r="RIJ3" s="41"/>
      <c r="RIK3" s="41"/>
      <c r="RIL3" s="41"/>
      <c r="RIM3" s="41"/>
      <c r="RIN3" s="41"/>
      <c r="RIO3" s="41"/>
      <c r="RIP3" s="41"/>
      <c r="RIQ3" s="41"/>
      <c r="RIR3" s="41"/>
      <c r="RIS3" s="41"/>
      <c r="RIT3" s="41"/>
      <c r="RIU3" s="41"/>
      <c r="RIV3" s="41"/>
      <c r="RIW3" s="41"/>
      <c r="RIX3" s="41"/>
      <c r="RIY3" s="41"/>
      <c r="RIZ3" s="41"/>
      <c r="RJA3" s="41"/>
      <c r="RJB3" s="41"/>
      <c r="RJC3" s="41"/>
      <c r="RJD3" s="41"/>
      <c r="RJE3" s="41"/>
      <c r="RJF3" s="41"/>
      <c r="RJG3" s="41"/>
      <c r="RJH3" s="41"/>
      <c r="RJI3" s="41"/>
      <c r="RJJ3" s="41"/>
      <c r="RJK3" s="41"/>
      <c r="RJL3" s="41"/>
      <c r="RJM3" s="41"/>
      <c r="RJN3" s="41"/>
      <c r="RJO3" s="41"/>
      <c r="RJP3" s="41"/>
      <c r="RJQ3" s="41"/>
      <c r="RJR3" s="41"/>
      <c r="RJS3" s="41"/>
      <c r="RJT3" s="41"/>
      <c r="RJU3" s="41"/>
      <c r="RJV3" s="41"/>
      <c r="RJW3" s="41"/>
      <c r="RJX3" s="41"/>
      <c r="RJY3" s="41"/>
      <c r="RJZ3" s="41"/>
      <c r="RKA3" s="41"/>
      <c r="RKB3" s="41"/>
      <c r="RKC3" s="41"/>
      <c r="RKD3" s="41"/>
      <c r="RKE3" s="41"/>
      <c r="RKF3" s="41"/>
      <c r="RKG3" s="41"/>
      <c r="RKH3" s="41"/>
      <c r="RKI3" s="41"/>
      <c r="RKJ3" s="41"/>
      <c r="RKK3" s="41"/>
      <c r="RKL3" s="41"/>
      <c r="RKM3" s="41"/>
      <c r="RKN3" s="41"/>
      <c r="RKO3" s="41"/>
      <c r="RKP3" s="41"/>
      <c r="RKQ3" s="41"/>
      <c r="RKR3" s="41"/>
      <c r="RKS3" s="41"/>
      <c r="RKT3" s="41"/>
      <c r="RKU3" s="41"/>
      <c r="RKV3" s="41"/>
      <c r="RKW3" s="41"/>
      <c r="RKX3" s="41"/>
      <c r="RKY3" s="41"/>
      <c r="RKZ3" s="41"/>
      <c r="RLA3" s="41"/>
      <c r="RLB3" s="41"/>
      <c r="RLC3" s="41"/>
      <c r="RLD3" s="41"/>
      <c r="RLE3" s="41"/>
      <c r="RLF3" s="41"/>
      <c r="RLG3" s="41"/>
      <c r="RLH3" s="41"/>
      <c r="RLI3" s="41"/>
      <c r="RLJ3" s="41"/>
      <c r="RLK3" s="41"/>
      <c r="RLL3" s="41"/>
      <c r="RLM3" s="41"/>
      <c r="RLN3" s="41"/>
      <c r="RLO3" s="41"/>
      <c r="RLP3" s="41"/>
      <c r="RLQ3" s="41"/>
      <c r="RLR3" s="41"/>
      <c r="RLS3" s="41"/>
      <c r="RLT3" s="41"/>
      <c r="RLU3" s="41"/>
      <c r="RLV3" s="41"/>
      <c r="RLW3" s="41"/>
      <c r="RLX3" s="41"/>
      <c r="RLY3" s="41"/>
      <c r="RLZ3" s="41"/>
      <c r="RMA3" s="41"/>
      <c r="RMB3" s="41"/>
      <c r="RMC3" s="41"/>
      <c r="RMD3" s="41"/>
      <c r="RME3" s="41"/>
      <c r="RMF3" s="41"/>
      <c r="RMG3" s="41"/>
      <c r="RMH3" s="41"/>
      <c r="RMI3" s="41"/>
      <c r="RMJ3" s="41"/>
      <c r="RMK3" s="41"/>
      <c r="RML3" s="41"/>
      <c r="RMM3" s="41"/>
      <c r="RMN3" s="41"/>
      <c r="RMO3" s="41"/>
      <c r="RMP3" s="41"/>
      <c r="RMQ3" s="41"/>
      <c r="RMR3" s="41"/>
      <c r="RMS3" s="41"/>
      <c r="RMT3" s="41"/>
      <c r="RMU3" s="41"/>
      <c r="RMV3" s="41"/>
      <c r="RMW3" s="41"/>
      <c r="RMX3" s="41"/>
      <c r="RMY3" s="41"/>
      <c r="RMZ3" s="41"/>
      <c r="RNA3" s="41"/>
      <c r="RNB3" s="41"/>
      <c r="RNC3" s="41"/>
      <c r="RND3" s="41"/>
      <c r="RNE3" s="41"/>
      <c r="RNF3" s="41"/>
      <c r="RNG3" s="41"/>
      <c r="RNH3" s="41"/>
      <c r="RNI3" s="41"/>
      <c r="RNJ3" s="41"/>
      <c r="RNK3" s="41"/>
      <c r="RNL3" s="41"/>
      <c r="RNM3" s="41"/>
      <c r="RNN3" s="41"/>
      <c r="RNO3" s="41"/>
      <c r="RNP3" s="41"/>
      <c r="RNQ3" s="41"/>
      <c r="RNR3" s="41"/>
      <c r="RNS3" s="41"/>
      <c r="RNT3" s="41"/>
      <c r="RNU3" s="41"/>
      <c r="RNV3" s="41"/>
      <c r="RNW3" s="41"/>
      <c r="RNX3" s="41"/>
      <c r="RNY3" s="41"/>
      <c r="RNZ3" s="41"/>
      <c r="ROA3" s="41"/>
      <c r="ROB3" s="41"/>
      <c r="ROC3" s="41"/>
      <c r="ROD3" s="41"/>
      <c r="ROE3" s="41"/>
      <c r="ROF3" s="41"/>
      <c r="ROG3" s="41"/>
      <c r="ROH3" s="41"/>
      <c r="ROI3" s="41"/>
      <c r="ROJ3" s="41"/>
      <c r="ROK3" s="41"/>
      <c r="ROL3" s="41"/>
      <c r="ROM3" s="41"/>
      <c r="RON3" s="41"/>
      <c r="ROO3" s="41"/>
      <c r="ROP3" s="41"/>
      <c r="ROQ3" s="41"/>
      <c r="ROR3" s="41"/>
      <c r="ROS3" s="41"/>
      <c r="ROT3" s="41"/>
      <c r="ROU3" s="41"/>
      <c r="ROV3" s="41"/>
      <c r="ROW3" s="41"/>
      <c r="ROX3" s="41"/>
      <c r="ROY3" s="41"/>
      <c r="ROZ3" s="41"/>
      <c r="RPA3" s="41"/>
      <c r="RPB3" s="41"/>
      <c r="RPC3" s="41"/>
      <c r="RPD3" s="41"/>
      <c r="RPE3" s="41"/>
      <c r="RPF3" s="41"/>
      <c r="RPG3" s="41"/>
      <c r="RPH3" s="41"/>
      <c r="RPI3" s="41"/>
      <c r="RPJ3" s="41"/>
      <c r="RPK3" s="41"/>
      <c r="RPL3" s="41"/>
      <c r="RPM3" s="41"/>
      <c r="RPN3" s="41"/>
      <c r="RPO3" s="41"/>
      <c r="RPP3" s="41"/>
      <c r="RPQ3" s="41"/>
      <c r="RPR3" s="41"/>
      <c r="RPS3" s="41"/>
      <c r="RPT3" s="41"/>
      <c r="RPU3" s="41"/>
      <c r="RPV3" s="41"/>
      <c r="RPW3" s="41"/>
      <c r="RPX3" s="41"/>
      <c r="RPY3" s="41"/>
      <c r="RPZ3" s="41"/>
      <c r="RQA3" s="41"/>
      <c r="RQB3" s="41"/>
      <c r="RQC3" s="41"/>
      <c r="RQD3" s="41"/>
      <c r="RQE3" s="41"/>
      <c r="RQF3" s="41"/>
      <c r="RQG3" s="41"/>
      <c r="RQH3" s="41"/>
      <c r="RQI3" s="41"/>
      <c r="RQJ3" s="41"/>
      <c r="RQK3" s="41"/>
      <c r="RQL3" s="41"/>
      <c r="RQM3" s="41"/>
      <c r="RQN3" s="41"/>
      <c r="RQO3" s="41"/>
      <c r="RQP3" s="41"/>
      <c r="RQQ3" s="41"/>
      <c r="RQR3" s="41"/>
      <c r="RQS3" s="41"/>
      <c r="RQT3" s="41"/>
      <c r="RQU3" s="41"/>
      <c r="RQV3" s="41"/>
      <c r="RQW3" s="41"/>
      <c r="RQX3" s="41"/>
      <c r="RQY3" s="41"/>
      <c r="RQZ3" s="41"/>
      <c r="RRA3" s="41"/>
      <c r="RRB3" s="41"/>
      <c r="RRC3" s="41"/>
      <c r="RRD3" s="41"/>
      <c r="RRE3" s="41"/>
      <c r="RRF3" s="41"/>
      <c r="RRG3" s="41"/>
      <c r="RRH3" s="41"/>
      <c r="RRI3" s="41"/>
      <c r="RRJ3" s="41"/>
      <c r="RRK3" s="41"/>
      <c r="RRL3" s="41"/>
      <c r="RRM3" s="41"/>
      <c r="RRN3" s="41"/>
      <c r="RRO3" s="41"/>
      <c r="RRP3" s="41"/>
      <c r="RRQ3" s="41"/>
      <c r="RRR3" s="41"/>
      <c r="RRS3" s="41"/>
      <c r="RRT3" s="41"/>
      <c r="RRU3" s="41"/>
      <c r="RRV3" s="41"/>
      <c r="RRW3" s="41"/>
      <c r="RRX3" s="41"/>
      <c r="RRY3" s="41"/>
      <c r="RRZ3" s="41"/>
      <c r="RSA3" s="41"/>
      <c r="RSB3" s="41"/>
      <c r="RSC3" s="41"/>
      <c r="RSD3" s="41"/>
      <c r="RSE3" s="41"/>
      <c r="RSF3" s="41"/>
      <c r="RSG3" s="41"/>
      <c r="RSH3" s="41"/>
      <c r="RSI3" s="41"/>
      <c r="RSJ3" s="41"/>
      <c r="RSK3" s="41"/>
      <c r="RSL3" s="41"/>
      <c r="RSM3" s="41"/>
      <c r="RSN3" s="41"/>
      <c r="RSO3" s="41"/>
      <c r="RSP3" s="41"/>
      <c r="RSQ3" s="41"/>
      <c r="RSR3" s="41"/>
      <c r="RSS3" s="41"/>
      <c r="RST3" s="41"/>
      <c r="RSU3" s="41"/>
      <c r="RSV3" s="41"/>
      <c r="RSW3" s="41"/>
      <c r="RSX3" s="41"/>
      <c r="RSY3" s="41"/>
      <c r="RSZ3" s="41"/>
      <c r="RTA3" s="41"/>
      <c r="RTB3" s="41"/>
      <c r="RTC3" s="41"/>
      <c r="RTD3" s="41"/>
      <c r="RTE3" s="41"/>
      <c r="RTF3" s="41"/>
      <c r="RTG3" s="41"/>
      <c r="RTH3" s="41"/>
      <c r="RTI3" s="41"/>
      <c r="RTJ3" s="41"/>
      <c r="RTK3" s="41"/>
      <c r="RTL3" s="41"/>
      <c r="RTM3" s="41"/>
      <c r="RTN3" s="41"/>
      <c r="RTO3" s="41"/>
      <c r="RTP3" s="41"/>
      <c r="RTQ3" s="41"/>
      <c r="RTR3" s="41"/>
      <c r="RTS3" s="41"/>
      <c r="RTT3" s="41"/>
      <c r="RTU3" s="41"/>
      <c r="RTV3" s="41"/>
      <c r="RTW3" s="41"/>
      <c r="RTX3" s="41"/>
      <c r="RTY3" s="41"/>
      <c r="RTZ3" s="41"/>
      <c r="RUA3" s="41"/>
      <c r="RUB3" s="41"/>
      <c r="RUC3" s="41"/>
      <c r="RUD3" s="41"/>
      <c r="RUE3" s="41"/>
      <c r="RUF3" s="41"/>
      <c r="RUG3" s="41"/>
      <c r="RUH3" s="41"/>
      <c r="RUI3" s="41"/>
      <c r="RUJ3" s="41"/>
      <c r="RUK3" s="41"/>
      <c r="RUL3" s="41"/>
      <c r="RUM3" s="41"/>
      <c r="RUN3" s="41"/>
      <c r="RUO3" s="41"/>
      <c r="RUP3" s="41"/>
      <c r="RUQ3" s="41"/>
      <c r="RUR3" s="41"/>
      <c r="RUS3" s="41"/>
      <c r="RUT3" s="41"/>
      <c r="RUU3" s="41"/>
      <c r="RUV3" s="41"/>
      <c r="RUW3" s="41"/>
      <c r="RUX3" s="41"/>
      <c r="RUY3" s="41"/>
      <c r="RUZ3" s="41"/>
      <c r="RVA3" s="41"/>
      <c r="RVB3" s="41"/>
      <c r="RVC3" s="41"/>
      <c r="RVD3" s="41"/>
      <c r="RVE3" s="41"/>
      <c r="RVF3" s="41"/>
      <c r="RVG3" s="41"/>
      <c r="RVH3" s="41"/>
      <c r="RVI3" s="41"/>
      <c r="RVJ3" s="41"/>
      <c r="RVK3" s="41"/>
      <c r="RVL3" s="41"/>
      <c r="RVM3" s="41"/>
      <c r="RVN3" s="41"/>
      <c r="RVO3" s="41"/>
      <c r="RVP3" s="41"/>
      <c r="RVQ3" s="41"/>
      <c r="RVR3" s="41"/>
      <c r="RVS3" s="41"/>
      <c r="RVT3" s="41"/>
      <c r="RVU3" s="41"/>
      <c r="RVV3" s="41"/>
      <c r="RVW3" s="41"/>
      <c r="RVX3" s="41"/>
      <c r="RVY3" s="41"/>
      <c r="RVZ3" s="41"/>
      <c r="RWA3" s="41"/>
      <c r="RWB3" s="41"/>
      <c r="RWC3" s="41"/>
      <c r="RWD3" s="41"/>
      <c r="RWE3" s="41"/>
      <c r="RWF3" s="41"/>
      <c r="RWG3" s="41"/>
      <c r="RWH3" s="41"/>
      <c r="RWI3" s="41"/>
      <c r="RWJ3" s="41"/>
      <c r="RWK3" s="41"/>
      <c r="RWL3" s="41"/>
      <c r="RWM3" s="41"/>
      <c r="RWN3" s="41"/>
      <c r="RWO3" s="41"/>
      <c r="RWP3" s="41"/>
      <c r="RWQ3" s="41"/>
      <c r="RWR3" s="41"/>
      <c r="RWS3" s="41"/>
      <c r="RWT3" s="41"/>
      <c r="RWU3" s="41"/>
      <c r="RWV3" s="41"/>
      <c r="RWW3" s="41"/>
      <c r="RWX3" s="41"/>
      <c r="RWY3" s="41"/>
      <c r="RWZ3" s="41"/>
      <c r="RXA3" s="41"/>
      <c r="RXB3" s="41"/>
      <c r="RXC3" s="41"/>
      <c r="RXD3" s="41"/>
      <c r="RXE3" s="41"/>
      <c r="RXF3" s="41"/>
      <c r="RXG3" s="41"/>
      <c r="RXH3" s="41"/>
      <c r="RXI3" s="41"/>
      <c r="RXJ3" s="41"/>
      <c r="RXK3" s="41"/>
      <c r="RXL3" s="41"/>
      <c r="RXM3" s="41"/>
      <c r="RXN3" s="41"/>
      <c r="RXO3" s="41"/>
      <c r="RXP3" s="41"/>
      <c r="RXQ3" s="41"/>
      <c r="RXR3" s="41"/>
      <c r="RXS3" s="41"/>
      <c r="RXT3" s="41"/>
      <c r="RXU3" s="41"/>
      <c r="RXV3" s="41"/>
      <c r="RXW3" s="41"/>
      <c r="RXX3" s="41"/>
      <c r="RXY3" s="41"/>
      <c r="RXZ3" s="41"/>
      <c r="RYA3" s="41"/>
      <c r="RYB3" s="41"/>
      <c r="RYC3" s="41"/>
      <c r="RYD3" s="41"/>
      <c r="RYE3" s="41"/>
      <c r="RYF3" s="41"/>
      <c r="RYG3" s="41"/>
      <c r="RYH3" s="41"/>
      <c r="RYI3" s="41"/>
      <c r="RYJ3" s="41"/>
      <c r="RYK3" s="41"/>
      <c r="RYL3" s="41"/>
      <c r="RYM3" s="41"/>
      <c r="RYN3" s="41"/>
      <c r="RYO3" s="41"/>
      <c r="RYP3" s="41"/>
      <c r="RYQ3" s="41"/>
      <c r="RYR3" s="41"/>
      <c r="RYS3" s="41"/>
      <c r="RYT3" s="41"/>
      <c r="RYU3" s="41"/>
      <c r="RYV3" s="41"/>
      <c r="RYW3" s="41"/>
      <c r="RYX3" s="41"/>
      <c r="RYY3" s="41"/>
      <c r="RYZ3" s="41"/>
      <c r="RZA3" s="41"/>
      <c r="RZB3" s="41"/>
      <c r="RZC3" s="41"/>
      <c r="RZD3" s="41"/>
      <c r="RZE3" s="41"/>
      <c r="RZF3" s="41"/>
      <c r="RZG3" s="41"/>
      <c r="RZH3" s="41"/>
      <c r="RZI3" s="41"/>
      <c r="RZJ3" s="41"/>
      <c r="RZK3" s="41"/>
      <c r="RZL3" s="41"/>
      <c r="RZM3" s="41"/>
      <c r="RZN3" s="41"/>
      <c r="RZO3" s="41"/>
      <c r="RZP3" s="41"/>
      <c r="RZQ3" s="41"/>
      <c r="RZR3" s="41"/>
      <c r="RZS3" s="41"/>
      <c r="RZT3" s="41"/>
      <c r="RZU3" s="41"/>
      <c r="RZV3" s="41"/>
      <c r="RZW3" s="41"/>
      <c r="RZX3" s="41"/>
      <c r="RZY3" s="41"/>
      <c r="RZZ3" s="41"/>
      <c r="SAA3" s="41"/>
      <c r="SAB3" s="41"/>
      <c r="SAC3" s="41"/>
      <c r="SAD3" s="41"/>
      <c r="SAE3" s="41"/>
      <c r="SAF3" s="41"/>
      <c r="SAG3" s="41"/>
      <c r="SAH3" s="41"/>
      <c r="SAI3" s="41"/>
      <c r="SAJ3" s="41"/>
      <c r="SAK3" s="41"/>
      <c r="SAL3" s="41"/>
      <c r="SAM3" s="41"/>
      <c r="SAN3" s="41"/>
      <c r="SAO3" s="41"/>
      <c r="SAP3" s="41"/>
      <c r="SAQ3" s="41"/>
      <c r="SAR3" s="41"/>
      <c r="SAS3" s="41"/>
      <c r="SAT3" s="41"/>
      <c r="SAU3" s="41"/>
      <c r="SAV3" s="41"/>
      <c r="SAW3" s="41"/>
      <c r="SAX3" s="41"/>
      <c r="SAY3" s="41"/>
      <c r="SAZ3" s="41"/>
      <c r="SBA3" s="41"/>
      <c r="SBB3" s="41"/>
      <c r="SBC3" s="41"/>
      <c r="SBD3" s="41"/>
      <c r="SBE3" s="41"/>
      <c r="SBF3" s="41"/>
      <c r="SBG3" s="41"/>
      <c r="SBH3" s="41"/>
      <c r="SBI3" s="41"/>
      <c r="SBJ3" s="41"/>
      <c r="SBK3" s="41"/>
      <c r="SBL3" s="41"/>
      <c r="SBM3" s="41"/>
      <c r="SBN3" s="41"/>
      <c r="SBO3" s="41"/>
      <c r="SBP3" s="41"/>
      <c r="SBQ3" s="41"/>
      <c r="SBR3" s="41"/>
      <c r="SBS3" s="41"/>
      <c r="SBT3" s="41"/>
      <c r="SBU3" s="41"/>
      <c r="SBV3" s="41"/>
      <c r="SBW3" s="41"/>
      <c r="SBX3" s="41"/>
      <c r="SBY3" s="41"/>
      <c r="SBZ3" s="41"/>
      <c r="SCA3" s="41"/>
      <c r="SCB3" s="41"/>
      <c r="SCC3" s="41"/>
      <c r="SCD3" s="41"/>
      <c r="SCE3" s="41"/>
      <c r="SCF3" s="41"/>
      <c r="SCG3" s="41"/>
      <c r="SCH3" s="41"/>
      <c r="SCI3" s="41"/>
      <c r="SCJ3" s="41"/>
      <c r="SCK3" s="41"/>
      <c r="SCL3" s="41"/>
      <c r="SCM3" s="41"/>
      <c r="SCN3" s="41"/>
      <c r="SCO3" s="41"/>
      <c r="SCP3" s="41"/>
      <c r="SCQ3" s="41"/>
      <c r="SCR3" s="41"/>
      <c r="SCS3" s="41"/>
      <c r="SCT3" s="41"/>
      <c r="SCU3" s="41"/>
      <c r="SCV3" s="41"/>
      <c r="SCW3" s="41"/>
      <c r="SCX3" s="41"/>
      <c r="SCY3" s="41"/>
      <c r="SCZ3" s="41"/>
      <c r="SDA3" s="41"/>
      <c r="SDB3" s="41"/>
      <c r="SDC3" s="41"/>
      <c r="SDD3" s="41"/>
      <c r="SDE3" s="41"/>
      <c r="SDF3" s="41"/>
      <c r="SDG3" s="41"/>
      <c r="SDH3" s="41"/>
      <c r="SDI3" s="41"/>
      <c r="SDJ3" s="41"/>
      <c r="SDK3" s="41"/>
      <c r="SDL3" s="41"/>
      <c r="SDM3" s="41"/>
      <c r="SDN3" s="41"/>
      <c r="SDO3" s="41"/>
      <c r="SDP3" s="41"/>
      <c r="SDQ3" s="41"/>
      <c r="SDR3" s="41"/>
      <c r="SDS3" s="41"/>
      <c r="SDT3" s="41"/>
      <c r="SDU3" s="41"/>
      <c r="SDV3" s="41"/>
      <c r="SDW3" s="41"/>
      <c r="SDX3" s="41"/>
      <c r="SDY3" s="41"/>
      <c r="SDZ3" s="41"/>
      <c r="SEA3" s="41"/>
      <c r="SEB3" s="41"/>
      <c r="SEC3" s="41"/>
      <c r="SED3" s="41"/>
      <c r="SEE3" s="41"/>
      <c r="SEF3" s="41"/>
      <c r="SEG3" s="41"/>
      <c r="SEH3" s="41"/>
      <c r="SEI3" s="41"/>
      <c r="SEJ3" s="41"/>
      <c r="SEK3" s="41"/>
      <c r="SEL3" s="41"/>
      <c r="SEM3" s="41"/>
      <c r="SEN3" s="41"/>
      <c r="SEO3" s="41"/>
      <c r="SEP3" s="41"/>
      <c r="SEQ3" s="41"/>
      <c r="SER3" s="41"/>
      <c r="SES3" s="41"/>
      <c r="SET3" s="41"/>
      <c r="SEU3" s="41"/>
      <c r="SEV3" s="41"/>
      <c r="SEW3" s="41"/>
      <c r="SEX3" s="41"/>
      <c r="SEY3" s="41"/>
      <c r="SEZ3" s="41"/>
      <c r="SFA3" s="41"/>
      <c r="SFB3" s="41"/>
      <c r="SFC3" s="41"/>
      <c r="SFD3" s="41"/>
      <c r="SFE3" s="41"/>
      <c r="SFF3" s="41"/>
      <c r="SFG3" s="41"/>
      <c r="SFH3" s="41"/>
      <c r="SFI3" s="41"/>
      <c r="SFJ3" s="41"/>
      <c r="SFK3" s="41"/>
      <c r="SFL3" s="41"/>
      <c r="SFM3" s="41"/>
      <c r="SFN3" s="41"/>
      <c r="SFO3" s="41"/>
      <c r="SFP3" s="41"/>
      <c r="SFQ3" s="41"/>
      <c r="SFR3" s="41"/>
      <c r="SFS3" s="41"/>
      <c r="SFT3" s="41"/>
      <c r="SFU3" s="41"/>
      <c r="SFV3" s="41"/>
      <c r="SFW3" s="41"/>
      <c r="SFX3" s="41"/>
      <c r="SFY3" s="41"/>
      <c r="SFZ3" s="41"/>
      <c r="SGA3" s="41"/>
      <c r="SGB3" s="41"/>
      <c r="SGC3" s="41"/>
      <c r="SGD3" s="41"/>
      <c r="SGE3" s="41"/>
      <c r="SGF3" s="41"/>
      <c r="SGG3" s="41"/>
      <c r="SGH3" s="41"/>
      <c r="SGI3" s="41"/>
      <c r="SGJ3" s="41"/>
      <c r="SGK3" s="41"/>
      <c r="SGL3" s="41"/>
      <c r="SGM3" s="41"/>
      <c r="SGN3" s="41"/>
      <c r="SGO3" s="41"/>
      <c r="SGP3" s="41"/>
      <c r="SGQ3" s="41"/>
      <c r="SGR3" s="41"/>
      <c r="SGS3" s="41"/>
      <c r="SGT3" s="41"/>
      <c r="SGU3" s="41"/>
      <c r="SGV3" s="41"/>
      <c r="SGW3" s="41"/>
      <c r="SGX3" s="41"/>
      <c r="SGY3" s="41"/>
      <c r="SGZ3" s="41"/>
      <c r="SHA3" s="41"/>
      <c r="SHB3" s="41"/>
      <c r="SHC3" s="41"/>
      <c r="SHD3" s="41"/>
      <c r="SHE3" s="41"/>
      <c r="SHF3" s="41"/>
      <c r="SHG3" s="41"/>
      <c r="SHH3" s="41"/>
      <c r="SHI3" s="41"/>
      <c r="SHJ3" s="41"/>
      <c r="SHK3" s="41"/>
      <c r="SHL3" s="41"/>
      <c r="SHM3" s="41"/>
      <c r="SHN3" s="41"/>
      <c r="SHO3" s="41"/>
      <c r="SHP3" s="41"/>
      <c r="SHQ3" s="41"/>
      <c r="SHR3" s="41"/>
      <c r="SHS3" s="41"/>
      <c r="SHT3" s="41"/>
      <c r="SHU3" s="41"/>
      <c r="SHV3" s="41"/>
      <c r="SHW3" s="41"/>
      <c r="SHX3" s="41"/>
      <c r="SHY3" s="41"/>
      <c r="SHZ3" s="41"/>
      <c r="SIA3" s="41"/>
      <c r="SIB3" s="41"/>
      <c r="SIC3" s="41"/>
      <c r="SID3" s="41"/>
      <c r="SIE3" s="41"/>
      <c r="SIF3" s="41"/>
      <c r="SIG3" s="41"/>
      <c r="SIH3" s="41"/>
      <c r="SII3" s="41"/>
      <c r="SIJ3" s="41"/>
      <c r="SIK3" s="41"/>
      <c r="SIL3" s="41"/>
      <c r="SIM3" s="41"/>
      <c r="SIN3" s="41"/>
      <c r="SIO3" s="41"/>
      <c r="SIP3" s="41"/>
      <c r="SIQ3" s="41"/>
      <c r="SIR3" s="41"/>
      <c r="SIS3" s="41"/>
      <c r="SIT3" s="41"/>
      <c r="SIU3" s="41"/>
      <c r="SIV3" s="41"/>
      <c r="SIW3" s="41"/>
      <c r="SIX3" s="41"/>
      <c r="SIY3" s="41"/>
      <c r="SIZ3" s="41"/>
      <c r="SJA3" s="41"/>
      <c r="SJB3" s="41"/>
      <c r="SJC3" s="41"/>
      <c r="SJD3" s="41"/>
      <c r="SJE3" s="41"/>
      <c r="SJF3" s="41"/>
      <c r="SJG3" s="41"/>
      <c r="SJH3" s="41"/>
      <c r="SJI3" s="41"/>
      <c r="SJJ3" s="41"/>
      <c r="SJK3" s="41"/>
      <c r="SJL3" s="41"/>
      <c r="SJM3" s="41"/>
      <c r="SJN3" s="41"/>
      <c r="SJO3" s="41"/>
      <c r="SJP3" s="41"/>
      <c r="SJQ3" s="41"/>
      <c r="SJR3" s="41"/>
      <c r="SJS3" s="41"/>
      <c r="SJT3" s="41"/>
      <c r="SJU3" s="41"/>
      <c r="SJV3" s="41"/>
      <c r="SJW3" s="41"/>
      <c r="SJX3" s="41"/>
      <c r="SJY3" s="41"/>
      <c r="SJZ3" s="41"/>
      <c r="SKA3" s="41"/>
      <c r="SKB3" s="41"/>
      <c r="SKC3" s="41"/>
      <c r="SKD3" s="41"/>
      <c r="SKE3" s="41"/>
      <c r="SKF3" s="41"/>
      <c r="SKG3" s="41"/>
      <c r="SKH3" s="41"/>
      <c r="SKI3" s="41"/>
      <c r="SKJ3" s="41"/>
      <c r="SKK3" s="41"/>
      <c r="SKL3" s="41"/>
      <c r="SKM3" s="41"/>
      <c r="SKN3" s="41"/>
      <c r="SKO3" s="41"/>
      <c r="SKP3" s="41"/>
      <c r="SKQ3" s="41"/>
      <c r="SKR3" s="41"/>
      <c r="SKS3" s="41"/>
      <c r="SKT3" s="41"/>
      <c r="SKU3" s="41"/>
      <c r="SKV3" s="41"/>
      <c r="SKW3" s="41"/>
      <c r="SKX3" s="41"/>
      <c r="SKY3" s="41"/>
      <c r="SKZ3" s="41"/>
      <c r="SLA3" s="41"/>
      <c r="SLB3" s="41"/>
      <c r="SLC3" s="41"/>
      <c r="SLD3" s="41"/>
      <c r="SLE3" s="41"/>
      <c r="SLF3" s="41"/>
      <c r="SLG3" s="41"/>
      <c r="SLH3" s="41"/>
      <c r="SLI3" s="41"/>
      <c r="SLJ3" s="41"/>
      <c r="SLK3" s="41"/>
      <c r="SLL3" s="41"/>
      <c r="SLM3" s="41"/>
      <c r="SLN3" s="41"/>
      <c r="SLO3" s="41"/>
      <c r="SLP3" s="41"/>
      <c r="SLQ3" s="41"/>
      <c r="SLR3" s="41"/>
      <c r="SLS3" s="41"/>
      <c r="SLT3" s="41"/>
      <c r="SLU3" s="41"/>
      <c r="SLV3" s="41"/>
      <c r="SLW3" s="41"/>
      <c r="SLX3" s="41"/>
      <c r="SLY3" s="41"/>
      <c r="SLZ3" s="41"/>
      <c r="SMA3" s="41"/>
      <c r="SMB3" s="41"/>
      <c r="SMC3" s="41"/>
      <c r="SMD3" s="41"/>
      <c r="SME3" s="41"/>
      <c r="SMF3" s="41"/>
      <c r="SMG3" s="41"/>
      <c r="SMH3" s="41"/>
      <c r="SMI3" s="41"/>
      <c r="SMJ3" s="41"/>
      <c r="SMK3" s="41"/>
      <c r="SML3" s="41"/>
      <c r="SMM3" s="41"/>
      <c r="SMN3" s="41"/>
      <c r="SMO3" s="41"/>
      <c r="SMP3" s="41"/>
      <c r="SMQ3" s="41"/>
      <c r="SMR3" s="41"/>
      <c r="SMS3" s="41"/>
      <c r="SMT3" s="41"/>
      <c r="SMU3" s="41"/>
      <c r="SMV3" s="41"/>
      <c r="SMW3" s="41"/>
      <c r="SMX3" s="41"/>
      <c r="SMY3" s="41"/>
      <c r="SMZ3" s="41"/>
      <c r="SNA3" s="41"/>
      <c r="SNB3" s="41"/>
      <c r="SNC3" s="41"/>
      <c r="SND3" s="41"/>
      <c r="SNE3" s="41"/>
      <c r="SNF3" s="41"/>
      <c r="SNG3" s="41"/>
      <c r="SNH3" s="41"/>
      <c r="SNI3" s="41"/>
      <c r="SNJ3" s="41"/>
      <c r="SNK3" s="41"/>
      <c r="SNL3" s="41"/>
      <c r="SNM3" s="41"/>
      <c r="SNN3" s="41"/>
      <c r="SNO3" s="41"/>
      <c r="SNP3" s="41"/>
      <c r="SNQ3" s="41"/>
      <c r="SNR3" s="41"/>
      <c r="SNS3" s="41"/>
      <c r="SNT3" s="41"/>
      <c r="SNU3" s="41"/>
      <c r="SNV3" s="41"/>
      <c r="SNW3" s="41"/>
      <c r="SNX3" s="41"/>
      <c r="SNY3" s="41"/>
      <c r="SNZ3" s="41"/>
      <c r="SOA3" s="41"/>
      <c r="SOB3" s="41"/>
      <c r="SOC3" s="41"/>
      <c r="SOD3" s="41"/>
      <c r="SOE3" s="41"/>
      <c r="SOF3" s="41"/>
      <c r="SOG3" s="41"/>
      <c r="SOH3" s="41"/>
      <c r="SOI3" s="41"/>
      <c r="SOJ3" s="41"/>
      <c r="SOK3" s="41"/>
      <c r="SOL3" s="41"/>
      <c r="SOM3" s="41"/>
      <c r="SON3" s="41"/>
      <c r="SOO3" s="41"/>
      <c r="SOP3" s="41"/>
      <c r="SOQ3" s="41"/>
      <c r="SOR3" s="41"/>
      <c r="SOS3" s="41"/>
      <c r="SOT3" s="41"/>
      <c r="SOU3" s="41"/>
      <c r="SOV3" s="41"/>
      <c r="SOW3" s="41"/>
      <c r="SOX3" s="41"/>
      <c r="SOY3" s="41"/>
      <c r="SOZ3" s="41"/>
      <c r="SPA3" s="41"/>
      <c r="SPB3" s="41"/>
      <c r="SPC3" s="41"/>
      <c r="SPD3" s="41"/>
      <c r="SPE3" s="41"/>
      <c r="SPF3" s="41"/>
      <c r="SPG3" s="41"/>
      <c r="SPH3" s="41"/>
      <c r="SPI3" s="41"/>
      <c r="SPJ3" s="41"/>
      <c r="SPK3" s="41"/>
      <c r="SPL3" s="41"/>
      <c r="SPM3" s="41"/>
      <c r="SPN3" s="41"/>
      <c r="SPO3" s="41"/>
      <c r="SPP3" s="41"/>
      <c r="SPQ3" s="41"/>
      <c r="SPR3" s="41"/>
      <c r="SPS3" s="41"/>
      <c r="SPT3" s="41"/>
      <c r="SPU3" s="41"/>
      <c r="SPV3" s="41"/>
      <c r="SPW3" s="41"/>
      <c r="SPX3" s="41"/>
      <c r="SPY3" s="41"/>
      <c r="SPZ3" s="41"/>
      <c r="SQA3" s="41"/>
      <c r="SQB3" s="41"/>
      <c r="SQC3" s="41"/>
      <c r="SQD3" s="41"/>
      <c r="SQE3" s="41"/>
      <c r="SQF3" s="41"/>
      <c r="SQG3" s="41"/>
      <c r="SQH3" s="41"/>
      <c r="SQI3" s="41"/>
      <c r="SQJ3" s="41"/>
      <c r="SQK3" s="41"/>
      <c r="SQL3" s="41"/>
      <c r="SQM3" s="41"/>
      <c r="SQN3" s="41"/>
      <c r="SQO3" s="41"/>
      <c r="SQP3" s="41"/>
      <c r="SQQ3" s="41"/>
      <c r="SQR3" s="41"/>
      <c r="SQS3" s="41"/>
      <c r="SQT3" s="41"/>
      <c r="SQU3" s="41"/>
      <c r="SQV3" s="41"/>
      <c r="SQW3" s="41"/>
      <c r="SQX3" s="41"/>
      <c r="SQY3" s="41"/>
      <c r="SQZ3" s="41"/>
      <c r="SRA3" s="41"/>
      <c r="SRB3" s="41"/>
      <c r="SRC3" s="41"/>
      <c r="SRD3" s="41"/>
      <c r="SRE3" s="41"/>
      <c r="SRF3" s="41"/>
      <c r="SRG3" s="41"/>
      <c r="SRH3" s="41"/>
      <c r="SRI3" s="41"/>
      <c r="SRJ3" s="41"/>
      <c r="SRK3" s="41"/>
      <c r="SRL3" s="41"/>
      <c r="SRM3" s="41"/>
      <c r="SRN3" s="41"/>
      <c r="SRO3" s="41"/>
      <c r="SRP3" s="41"/>
      <c r="SRQ3" s="41"/>
      <c r="SRR3" s="41"/>
      <c r="SRS3" s="41"/>
      <c r="SRT3" s="41"/>
      <c r="SRU3" s="41"/>
      <c r="SRV3" s="41"/>
      <c r="SRW3" s="41"/>
      <c r="SRX3" s="41"/>
      <c r="SRY3" s="41"/>
      <c r="SRZ3" s="41"/>
      <c r="SSA3" s="41"/>
      <c r="SSB3" s="41"/>
      <c r="SSC3" s="41"/>
      <c r="SSD3" s="41"/>
      <c r="SSE3" s="41"/>
      <c r="SSF3" s="41"/>
      <c r="SSG3" s="41"/>
      <c r="SSH3" s="41"/>
      <c r="SSI3" s="41"/>
      <c r="SSJ3" s="41"/>
      <c r="SSK3" s="41"/>
      <c r="SSL3" s="41"/>
      <c r="SSM3" s="41"/>
      <c r="SSN3" s="41"/>
      <c r="SSO3" s="41"/>
      <c r="SSP3" s="41"/>
      <c r="SSQ3" s="41"/>
      <c r="SSR3" s="41"/>
      <c r="SSS3" s="41"/>
      <c r="SST3" s="41"/>
      <c r="SSU3" s="41"/>
      <c r="SSV3" s="41"/>
      <c r="SSW3" s="41"/>
      <c r="SSX3" s="41"/>
      <c r="SSY3" s="41"/>
      <c r="SSZ3" s="41"/>
      <c r="STA3" s="41"/>
      <c r="STB3" s="41"/>
      <c r="STC3" s="41"/>
      <c r="STD3" s="41"/>
      <c r="STE3" s="41"/>
      <c r="STF3" s="41"/>
      <c r="STG3" s="41"/>
      <c r="STH3" s="41"/>
      <c r="STI3" s="41"/>
      <c r="STJ3" s="41"/>
      <c r="STK3" s="41"/>
      <c r="STL3" s="41"/>
      <c r="STM3" s="41"/>
      <c r="STN3" s="41"/>
      <c r="STO3" s="41"/>
      <c r="STP3" s="41"/>
      <c r="STQ3" s="41"/>
      <c r="STR3" s="41"/>
      <c r="STS3" s="41"/>
      <c r="STT3" s="41"/>
      <c r="STU3" s="41"/>
      <c r="STV3" s="41"/>
      <c r="STW3" s="41"/>
      <c r="STX3" s="41"/>
      <c r="STY3" s="41"/>
      <c r="STZ3" s="41"/>
      <c r="SUA3" s="41"/>
      <c r="SUB3" s="41"/>
      <c r="SUC3" s="41"/>
      <c r="SUD3" s="41"/>
      <c r="SUE3" s="41"/>
      <c r="SUF3" s="41"/>
      <c r="SUG3" s="41"/>
      <c r="SUH3" s="41"/>
      <c r="SUI3" s="41"/>
      <c r="SUJ3" s="41"/>
      <c r="SUK3" s="41"/>
      <c r="SUL3" s="41"/>
      <c r="SUM3" s="41"/>
      <c r="SUN3" s="41"/>
      <c r="SUO3" s="41"/>
      <c r="SUP3" s="41"/>
      <c r="SUQ3" s="41"/>
      <c r="SUR3" s="41"/>
      <c r="SUS3" s="41"/>
      <c r="SUT3" s="41"/>
      <c r="SUU3" s="41"/>
      <c r="SUV3" s="41"/>
      <c r="SUW3" s="41"/>
      <c r="SUX3" s="41"/>
      <c r="SUY3" s="41"/>
      <c r="SUZ3" s="41"/>
      <c r="SVA3" s="41"/>
      <c r="SVB3" s="41"/>
      <c r="SVC3" s="41"/>
      <c r="SVD3" s="41"/>
      <c r="SVE3" s="41"/>
      <c r="SVF3" s="41"/>
      <c r="SVG3" s="41"/>
      <c r="SVH3" s="41"/>
      <c r="SVI3" s="41"/>
      <c r="SVJ3" s="41"/>
      <c r="SVK3" s="41"/>
      <c r="SVL3" s="41"/>
      <c r="SVM3" s="41"/>
      <c r="SVN3" s="41"/>
      <c r="SVO3" s="41"/>
      <c r="SVP3" s="41"/>
      <c r="SVQ3" s="41"/>
      <c r="SVR3" s="41"/>
      <c r="SVS3" s="41"/>
      <c r="SVT3" s="41"/>
      <c r="SVU3" s="41"/>
      <c r="SVV3" s="41"/>
      <c r="SVW3" s="41"/>
      <c r="SVX3" s="41"/>
      <c r="SVY3" s="41"/>
      <c r="SVZ3" s="41"/>
      <c r="SWA3" s="41"/>
      <c r="SWB3" s="41"/>
      <c r="SWC3" s="41"/>
      <c r="SWD3" s="41"/>
      <c r="SWE3" s="41"/>
      <c r="SWF3" s="41"/>
      <c r="SWG3" s="41"/>
      <c r="SWH3" s="41"/>
      <c r="SWI3" s="41"/>
      <c r="SWJ3" s="41"/>
      <c r="SWK3" s="41"/>
      <c r="SWL3" s="41"/>
      <c r="SWM3" s="41"/>
      <c r="SWN3" s="41"/>
      <c r="SWO3" s="41"/>
      <c r="SWP3" s="41"/>
      <c r="SWQ3" s="41"/>
      <c r="SWR3" s="41"/>
      <c r="SWS3" s="41"/>
      <c r="SWT3" s="41"/>
      <c r="SWU3" s="41"/>
      <c r="SWV3" s="41"/>
      <c r="SWW3" s="41"/>
      <c r="SWX3" s="41"/>
      <c r="SWY3" s="41"/>
      <c r="SWZ3" s="41"/>
      <c r="SXA3" s="41"/>
      <c r="SXB3" s="41"/>
      <c r="SXC3" s="41"/>
      <c r="SXD3" s="41"/>
      <c r="SXE3" s="41"/>
      <c r="SXF3" s="41"/>
      <c r="SXG3" s="41"/>
      <c r="SXH3" s="41"/>
      <c r="SXI3" s="41"/>
      <c r="SXJ3" s="41"/>
      <c r="SXK3" s="41"/>
      <c r="SXL3" s="41"/>
      <c r="SXM3" s="41"/>
      <c r="SXN3" s="41"/>
      <c r="SXO3" s="41"/>
      <c r="SXP3" s="41"/>
      <c r="SXQ3" s="41"/>
      <c r="SXR3" s="41"/>
      <c r="SXS3" s="41"/>
      <c r="SXT3" s="41"/>
      <c r="SXU3" s="41"/>
      <c r="SXV3" s="41"/>
      <c r="SXW3" s="41"/>
      <c r="SXX3" s="41"/>
      <c r="SXY3" s="41"/>
      <c r="SXZ3" s="41"/>
      <c r="SYA3" s="41"/>
      <c r="SYB3" s="41"/>
      <c r="SYC3" s="41"/>
      <c r="SYD3" s="41"/>
      <c r="SYE3" s="41"/>
      <c r="SYF3" s="41"/>
      <c r="SYG3" s="41"/>
      <c r="SYH3" s="41"/>
      <c r="SYI3" s="41"/>
      <c r="SYJ3" s="41"/>
      <c r="SYK3" s="41"/>
      <c r="SYL3" s="41"/>
      <c r="SYM3" s="41"/>
      <c r="SYN3" s="41"/>
      <c r="SYO3" s="41"/>
      <c r="SYP3" s="41"/>
      <c r="SYQ3" s="41"/>
      <c r="SYR3" s="41"/>
      <c r="SYS3" s="41"/>
      <c r="SYT3" s="41"/>
      <c r="SYU3" s="41"/>
      <c r="SYV3" s="41"/>
      <c r="SYW3" s="41"/>
      <c r="SYX3" s="41"/>
      <c r="SYY3" s="41"/>
      <c r="SYZ3" s="41"/>
      <c r="SZA3" s="41"/>
      <c r="SZB3" s="41"/>
      <c r="SZC3" s="41"/>
      <c r="SZD3" s="41"/>
      <c r="SZE3" s="41"/>
      <c r="SZF3" s="41"/>
      <c r="SZG3" s="41"/>
      <c r="SZH3" s="41"/>
      <c r="SZI3" s="41"/>
      <c r="SZJ3" s="41"/>
      <c r="SZK3" s="41"/>
      <c r="SZL3" s="41"/>
      <c r="SZM3" s="41"/>
      <c r="SZN3" s="41"/>
      <c r="SZO3" s="41"/>
      <c r="SZP3" s="41"/>
      <c r="SZQ3" s="41"/>
      <c r="SZR3" s="41"/>
      <c r="SZS3" s="41"/>
      <c r="SZT3" s="41"/>
      <c r="SZU3" s="41"/>
      <c r="SZV3" s="41"/>
      <c r="SZW3" s="41"/>
      <c r="SZX3" s="41"/>
      <c r="SZY3" s="41"/>
      <c r="SZZ3" s="41"/>
      <c r="TAA3" s="41"/>
      <c r="TAB3" s="41"/>
      <c r="TAC3" s="41"/>
      <c r="TAD3" s="41"/>
      <c r="TAE3" s="41"/>
      <c r="TAF3" s="41"/>
      <c r="TAG3" s="41"/>
      <c r="TAH3" s="41"/>
      <c r="TAI3" s="41"/>
      <c r="TAJ3" s="41"/>
      <c r="TAK3" s="41"/>
      <c r="TAL3" s="41"/>
      <c r="TAM3" s="41"/>
      <c r="TAN3" s="41"/>
      <c r="TAO3" s="41"/>
      <c r="TAP3" s="41"/>
      <c r="TAQ3" s="41"/>
      <c r="TAR3" s="41"/>
      <c r="TAS3" s="41"/>
      <c r="TAT3" s="41"/>
      <c r="TAU3" s="41"/>
      <c r="TAV3" s="41"/>
      <c r="TAW3" s="41"/>
      <c r="TAX3" s="41"/>
      <c r="TAY3" s="41"/>
      <c r="TAZ3" s="41"/>
      <c r="TBA3" s="41"/>
      <c r="TBB3" s="41"/>
      <c r="TBC3" s="41"/>
      <c r="TBD3" s="41"/>
      <c r="TBE3" s="41"/>
      <c r="TBF3" s="41"/>
      <c r="TBG3" s="41"/>
      <c r="TBH3" s="41"/>
      <c r="TBI3" s="41"/>
      <c r="TBJ3" s="41"/>
      <c r="TBK3" s="41"/>
      <c r="TBL3" s="41"/>
      <c r="TBM3" s="41"/>
      <c r="TBN3" s="41"/>
      <c r="TBO3" s="41"/>
      <c r="TBP3" s="41"/>
      <c r="TBQ3" s="41"/>
      <c r="TBR3" s="41"/>
      <c r="TBS3" s="41"/>
      <c r="TBT3" s="41"/>
      <c r="TBU3" s="41"/>
      <c r="TBV3" s="41"/>
      <c r="TBW3" s="41"/>
      <c r="TBX3" s="41"/>
      <c r="TBY3" s="41"/>
      <c r="TBZ3" s="41"/>
      <c r="TCA3" s="41"/>
      <c r="TCB3" s="41"/>
      <c r="TCC3" s="41"/>
      <c r="TCD3" s="41"/>
      <c r="TCE3" s="41"/>
      <c r="TCF3" s="41"/>
      <c r="TCG3" s="41"/>
      <c r="TCH3" s="41"/>
      <c r="TCI3" s="41"/>
      <c r="TCJ3" s="41"/>
      <c r="TCK3" s="41"/>
      <c r="TCL3" s="41"/>
      <c r="TCM3" s="41"/>
      <c r="TCN3" s="41"/>
      <c r="TCO3" s="41"/>
      <c r="TCP3" s="41"/>
      <c r="TCQ3" s="41"/>
      <c r="TCR3" s="41"/>
      <c r="TCS3" s="41"/>
      <c r="TCT3" s="41"/>
      <c r="TCU3" s="41"/>
      <c r="TCV3" s="41"/>
      <c r="TCW3" s="41"/>
      <c r="TCX3" s="41"/>
      <c r="TCY3" s="41"/>
      <c r="TCZ3" s="41"/>
      <c r="TDA3" s="41"/>
      <c r="TDB3" s="41"/>
      <c r="TDC3" s="41"/>
      <c r="TDD3" s="41"/>
      <c r="TDE3" s="41"/>
      <c r="TDF3" s="41"/>
      <c r="TDG3" s="41"/>
      <c r="TDH3" s="41"/>
      <c r="TDI3" s="41"/>
      <c r="TDJ3" s="41"/>
      <c r="TDK3" s="41"/>
      <c r="TDL3" s="41"/>
      <c r="TDM3" s="41"/>
      <c r="TDN3" s="41"/>
      <c r="TDO3" s="41"/>
      <c r="TDP3" s="41"/>
      <c r="TDQ3" s="41"/>
      <c r="TDR3" s="41"/>
      <c r="TDS3" s="41"/>
      <c r="TDT3" s="41"/>
      <c r="TDU3" s="41"/>
      <c r="TDV3" s="41"/>
      <c r="TDW3" s="41"/>
      <c r="TDX3" s="41"/>
      <c r="TDY3" s="41"/>
      <c r="TDZ3" s="41"/>
      <c r="TEA3" s="41"/>
      <c r="TEB3" s="41"/>
      <c r="TEC3" s="41"/>
      <c r="TED3" s="41"/>
      <c r="TEE3" s="41"/>
      <c r="TEF3" s="41"/>
      <c r="TEG3" s="41"/>
      <c r="TEH3" s="41"/>
      <c r="TEI3" s="41"/>
      <c r="TEJ3" s="41"/>
      <c r="TEK3" s="41"/>
      <c r="TEL3" s="41"/>
      <c r="TEM3" s="41"/>
      <c r="TEN3" s="41"/>
      <c r="TEO3" s="41"/>
      <c r="TEP3" s="41"/>
      <c r="TEQ3" s="41"/>
      <c r="TER3" s="41"/>
      <c r="TES3" s="41"/>
      <c r="TET3" s="41"/>
      <c r="TEU3" s="41"/>
      <c r="TEV3" s="41"/>
      <c r="TEW3" s="41"/>
      <c r="TEX3" s="41"/>
      <c r="TEY3" s="41"/>
      <c r="TEZ3" s="41"/>
      <c r="TFA3" s="41"/>
      <c r="TFB3" s="41"/>
      <c r="TFC3" s="41"/>
      <c r="TFD3" s="41"/>
      <c r="TFE3" s="41"/>
      <c r="TFF3" s="41"/>
      <c r="TFG3" s="41"/>
      <c r="TFH3" s="41"/>
      <c r="TFI3" s="41"/>
      <c r="TFJ3" s="41"/>
      <c r="TFK3" s="41"/>
      <c r="TFL3" s="41"/>
      <c r="TFM3" s="41"/>
      <c r="TFN3" s="41"/>
      <c r="TFO3" s="41"/>
      <c r="TFP3" s="41"/>
      <c r="TFQ3" s="41"/>
      <c r="TFR3" s="41"/>
      <c r="TFS3" s="41"/>
      <c r="TFT3" s="41"/>
      <c r="TFU3" s="41"/>
      <c r="TFV3" s="41"/>
      <c r="TFW3" s="41"/>
      <c r="TFX3" s="41"/>
      <c r="TFY3" s="41"/>
      <c r="TFZ3" s="41"/>
      <c r="TGA3" s="41"/>
      <c r="TGB3" s="41"/>
      <c r="TGC3" s="41"/>
      <c r="TGD3" s="41"/>
      <c r="TGE3" s="41"/>
      <c r="TGF3" s="41"/>
      <c r="TGG3" s="41"/>
      <c r="TGH3" s="41"/>
      <c r="TGI3" s="41"/>
      <c r="TGJ3" s="41"/>
      <c r="TGK3" s="41"/>
      <c r="TGL3" s="41"/>
      <c r="TGM3" s="41"/>
      <c r="TGN3" s="41"/>
      <c r="TGO3" s="41"/>
      <c r="TGP3" s="41"/>
      <c r="TGQ3" s="41"/>
      <c r="TGR3" s="41"/>
      <c r="TGS3" s="41"/>
      <c r="TGT3" s="41"/>
      <c r="TGU3" s="41"/>
      <c r="TGV3" s="41"/>
      <c r="TGW3" s="41"/>
      <c r="TGX3" s="41"/>
      <c r="TGY3" s="41"/>
      <c r="TGZ3" s="41"/>
      <c r="THA3" s="41"/>
      <c r="THB3" s="41"/>
      <c r="THC3" s="41"/>
      <c r="THD3" s="41"/>
      <c r="THE3" s="41"/>
      <c r="THF3" s="41"/>
      <c r="THG3" s="41"/>
      <c r="THH3" s="41"/>
      <c r="THI3" s="41"/>
      <c r="THJ3" s="41"/>
      <c r="THK3" s="41"/>
      <c r="THL3" s="41"/>
      <c r="THM3" s="41"/>
      <c r="THN3" s="41"/>
      <c r="THO3" s="41"/>
      <c r="THP3" s="41"/>
      <c r="THQ3" s="41"/>
      <c r="THR3" s="41"/>
      <c r="THS3" s="41"/>
      <c r="THT3" s="41"/>
      <c r="THU3" s="41"/>
      <c r="THV3" s="41"/>
      <c r="THW3" s="41"/>
      <c r="THX3" s="41"/>
      <c r="THY3" s="41"/>
      <c r="THZ3" s="41"/>
      <c r="TIA3" s="41"/>
      <c r="TIB3" s="41"/>
      <c r="TIC3" s="41"/>
      <c r="TID3" s="41"/>
      <c r="TIE3" s="41"/>
      <c r="TIF3" s="41"/>
      <c r="TIG3" s="41"/>
      <c r="TIH3" s="41"/>
      <c r="TII3" s="41"/>
      <c r="TIJ3" s="41"/>
      <c r="TIK3" s="41"/>
      <c r="TIL3" s="41"/>
      <c r="TIM3" s="41"/>
      <c r="TIN3" s="41"/>
      <c r="TIO3" s="41"/>
      <c r="TIP3" s="41"/>
      <c r="TIQ3" s="41"/>
      <c r="TIR3" s="41"/>
      <c r="TIS3" s="41"/>
      <c r="TIT3" s="41"/>
      <c r="TIU3" s="41"/>
      <c r="TIV3" s="41"/>
      <c r="TIW3" s="41"/>
      <c r="TIX3" s="41"/>
      <c r="TIY3" s="41"/>
      <c r="TIZ3" s="41"/>
      <c r="TJA3" s="41"/>
      <c r="TJB3" s="41"/>
      <c r="TJC3" s="41"/>
      <c r="TJD3" s="41"/>
      <c r="TJE3" s="41"/>
      <c r="TJF3" s="41"/>
      <c r="TJG3" s="41"/>
      <c r="TJH3" s="41"/>
      <c r="TJI3" s="41"/>
      <c r="TJJ3" s="41"/>
      <c r="TJK3" s="41"/>
      <c r="TJL3" s="41"/>
      <c r="TJM3" s="41"/>
      <c r="TJN3" s="41"/>
      <c r="TJO3" s="41"/>
      <c r="TJP3" s="41"/>
      <c r="TJQ3" s="41"/>
      <c r="TJR3" s="41"/>
      <c r="TJS3" s="41"/>
      <c r="TJT3" s="41"/>
      <c r="TJU3" s="41"/>
      <c r="TJV3" s="41"/>
      <c r="TJW3" s="41"/>
      <c r="TJX3" s="41"/>
      <c r="TJY3" s="41"/>
      <c r="TJZ3" s="41"/>
      <c r="TKA3" s="41"/>
      <c r="TKB3" s="41"/>
      <c r="TKC3" s="41"/>
      <c r="TKD3" s="41"/>
      <c r="TKE3" s="41"/>
      <c r="TKF3" s="41"/>
      <c r="TKG3" s="41"/>
      <c r="TKH3" s="41"/>
      <c r="TKI3" s="41"/>
      <c r="TKJ3" s="41"/>
      <c r="TKK3" s="41"/>
      <c r="TKL3" s="41"/>
      <c r="TKM3" s="41"/>
      <c r="TKN3" s="41"/>
      <c r="TKO3" s="41"/>
      <c r="TKP3" s="41"/>
      <c r="TKQ3" s="41"/>
      <c r="TKR3" s="41"/>
      <c r="TKS3" s="41"/>
      <c r="TKT3" s="41"/>
      <c r="TKU3" s="41"/>
      <c r="TKV3" s="41"/>
      <c r="TKW3" s="41"/>
      <c r="TKX3" s="41"/>
      <c r="TKY3" s="41"/>
      <c r="TKZ3" s="41"/>
      <c r="TLA3" s="41"/>
      <c r="TLB3" s="41"/>
      <c r="TLC3" s="41"/>
      <c r="TLD3" s="41"/>
      <c r="TLE3" s="41"/>
      <c r="TLF3" s="41"/>
      <c r="TLG3" s="41"/>
      <c r="TLH3" s="41"/>
      <c r="TLI3" s="41"/>
      <c r="TLJ3" s="41"/>
      <c r="TLK3" s="41"/>
      <c r="TLL3" s="41"/>
      <c r="TLM3" s="41"/>
      <c r="TLN3" s="41"/>
      <c r="TLO3" s="41"/>
      <c r="TLP3" s="41"/>
      <c r="TLQ3" s="41"/>
      <c r="TLR3" s="41"/>
      <c r="TLS3" s="41"/>
      <c r="TLT3" s="41"/>
      <c r="TLU3" s="41"/>
      <c r="TLV3" s="41"/>
      <c r="TLW3" s="41"/>
      <c r="TLX3" s="41"/>
      <c r="TLY3" s="41"/>
      <c r="TLZ3" s="41"/>
      <c r="TMA3" s="41"/>
      <c r="TMB3" s="41"/>
      <c r="TMC3" s="41"/>
      <c r="TMD3" s="41"/>
      <c r="TME3" s="41"/>
      <c r="TMF3" s="41"/>
      <c r="TMG3" s="41"/>
      <c r="TMH3" s="41"/>
      <c r="TMI3" s="41"/>
      <c r="TMJ3" s="41"/>
      <c r="TMK3" s="41"/>
      <c r="TML3" s="41"/>
      <c r="TMM3" s="41"/>
      <c r="TMN3" s="41"/>
      <c r="TMO3" s="41"/>
      <c r="TMP3" s="41"/>
      <c r="TMQ3" s="41"/>
      <c r="TMR3" s="41"/>
      <c r="TMS3" s="41"/>
      <c r="TMT3" s="41"/>
      <c r="TMU3" s="41"/>
      <c r="TMV3" s="41"/>
      <c r="TMW3" s="41"/>
      <c r="TMX3" s="41"/>
      <c r="TMY3" s="41"/>
      <c r="TMZ3" s="41"/>
      <c r="TNA3" s="41"/>
      <c r="TNB3" s="41"/>
      <c r="TNC3" s="41"/>
      <c r="TND3" s="41"/>
      <c r="TNE3" s="41"/>
      <c r="TNF3" s="41"/>
      <c r="TNG3" s="41"/>
      <c r="TNH3" s="41"/>
      <c r="TNI3" s="41"/>
      <c r="TNJ3" s="41"/>
      <c r="TNK3" s="41"/>
      <c r="TNL3" s="41"/>
      <c r="TNM3" s="41"/>
      <c r="TNN3" s="41"/>
      <c r="TNO3" s="41"/>
      <c r="TNP3" s="41"/>
      <c r="TNQ3" s="41"/>
      <c r="TNR3" s="41"/>
      <c r="TNS3" s="41"/>
      <c r="TNT3" s="41"/>
      <c r="TNU3" s="41"/>
      <c r="TNV3" s="41"/>
      <c r="TNW3" s="41"/>
      <c r="TNX3" s="41"/>
      <c r="TNY3" s="41"/>
      <c r="TNZ3" s="41"/>
      <c r="TOA3" s="41"/>
      <c r="TOB3" s="41"/>
      <c r="TOC3" s="41"/>
      <c r="TOD3" s="41"/>
      <c r="TOE3" s="41"/>
      <c r="TOF3" s="41"/>
      <c r="TOG3" s="41"/>
      <c r="TOH3" s="41"/>
      <c r="TOI3" s="41"/>
      <c r="TOJ3" s="41"/>
      <c r="TOK3" s="41"/>
      <c r="TOL3" s="41"/>
      <c r="TOM3" s="41"/>
      <c r="TON3" s="41"/>
      <c r="TOO3" s="41"/>
      <c r="TOP3" s="41"/>
      <c r="TOQ3" s="41"/>
      <c r="TOR3" s="41"/>
      <c r="TOS3" s="41"/>
      <c r="TOT3" s="41"/>
      <c r="TOU3" s="41"/>
      <c r="TOV3" s="41"/>
      <c r="TOW3" s="41"/>
      <c r="TOX3" s="41"/>
      <c r="TOY3" s="41"/>
      <c r="TOZ3" s="41"/>
      <c r="TPA3" s="41"/>
      <c r="TPB3" s="41"/>
      <c r="TPC3" s="41"/>
      <c r="TPD3" s="41"/>
      <c r="TPE3" s="41"/>
      <c r="TPF3" s="41"/>
      <c r="TPG3" s="41"/>
      <c r="TPH3" s="41"/>
      <c r="TPI3" s="41"/>
      <c r="TPJ3" s="41"/>
      <c r="TPK3" s="41"/>
      <c r="TPL3" s="41"/>
      <c r="TPM3" s="41"/>
      <c r="TPN3" s="41"/>
      <c r="TPO3" s="41"/>
      <c r="TPP3" s="41"/>
      <c r="TPQ3" s="41"/>
      <c r="TPR3" s="41"/>
      <c r="TPS3" s="41"/>
      <c r="TPT3" s="41"/>
      <c r="TPU3" s="41"/>
      <c r="TPV3" s="41"/>
      <c r="TPW3" s="41"/>
      <c r="TPX3" s="41"/>
      <c r="TPY3" s="41"/>
      <c r="TPZ3" s="41"/>
      <c r="TQA3" s="41"/>
      <c r="TQB3" s="41"/>
      <c r="TQC3" s="41"/>
      <c r="TQD3" s="41"/>
      <c r="TQE3" s="41"/>
      <c r="TQF3" s="41"/>
      <c r="TQG3" s="41"/>
      <c r="TQH3" s="41"/>
      <c r="TQI3" s="41"/>
      <c r="TQJ3" s="41"/>
      <c r="TQK3" s="41"/>
      <c r="TQL3" s="41"/>
      <c r="TQM3" s="41"/>
      <c r="TQN3" s="41"/>
      <c r="TQO3" s="41"/>
      <c r="TQP3" s="41"/>
      <c r="TQQ3" s="41"/>
      <c r="TQR3" s="41"/>
      <c r="TQS3" s="41"/>
      <c r="TQT3" s="41"/>
      <c r="TQU3" s="41"/>
      <c r="TQV3" s="41"/>
      <c r="TQW3" s="41"/>
      <c r="TQX3" s="41"/>
      <c r="TQY3" s="41"/>
      <c r="TQZ3" s="41"/>
      <c r="TRA3" s="41"/>
      <c r="TRB3" s="41"/>
      <c r="TRC3" s="41"/>
      <c r="TRD3" s="41"/>
      <c r="TRE3" s="41"/>
      <c r="TRF3" s="41"/>
      <c r="TRG3" s="41"/>
      <c r="TRH3" s="41"/>
      <c r="TRI3" s="41"/>
      <c r="TRJ3" s="41"/>
      <c r="TRK3" s="41"/>
      <c r="TRL3" s="41"/>
      <c r="TRM3" s="41"/>
      <c r="TRN3" s="41"/>
      <c r="TRO3" s="41"/>
      <c r="TRP3" s="41"/>
      <c r="TRQ3" s="41"/>
      <c r="TRR3" s="41"/>
      <c r="TRS3" s="41"/>
      <c r="TRT3" s="41"/>
      <c r="TRU3" s="41"/>
      <c r="TRV3" s="41"/>
      <c r="TRW3" s="41"/>
      <c r="TRX3" s="41"/>
      <c r="TRY3" s="41"/>
      <c r="TRZ3" s="41"/>
      <c r="TSA3" s="41"/>
      <c r="TSB3" s="41"/>
      <c r="TSC3" s="41"/>
      <c r="TSD3" s="41"/>
      <c r="TSE3" s="41"/>
      <c r="TSF3" s="41"/>
      <c r="TSG3" s="41"/>
      <c r="TSH3" s="41"/>
      <c r="TSI3" s="41"/>
      <c r="TSJ3" s="41"/>
      <c r="TSK3" s="41"/>
      <c r="TSL3" s="41"/>
      <c r="TSM3" s="41"/>
      <c r="TSN3" s="41"/>
      <c r="TSO3" s="41"/>
      <c r="TSP3" s="41"/>
      <c r="TSQ3" s="41"/>
      <c r="TSR3" s="41"/>
      <c r="TSS3" s="41"/>
      <c r="TST3" s="41"/>
      <c r="TSU3" s="41"/>
      <c r="TSV3" s="41"/>
      <c r="TSW3" s="41"/>
      <c r="TSX3" s="41"/>
      <c r="TSY3" s="41"/>
      <c r="TSZ3" s="41"/>
      <c r="TTA3" s="41"/>
      <c r="TTB3" s="41"/>
      <c r="TTC3" s="41"/>
      <c r="TTD3" s="41"/>
      <c r="TTE3" s="41"/>
      <c r="TTF3" s="41"/>
      <c r="TTG3" s="41"/>
      <c r="TTH3" s="41"/>
      <c r="TTI3" s="41"/>
      <c r="TTJ3" s="41"/>
      <c r="TTK3" s="41"/>
      <c r="TTL3" s="41"/>
      <c r="TTM3" s="41"/>
      <c r="TTN3" s="41"/>
      <c r="TTO3" s="41"/>
      <c r="TTP3" s="41"/>
      <c r="TTQ3" s="41"/>
      <c r="TTR3" s="41"/>
      <c r="TTS3" s="41"/>
      <c r="TTT3" s="41"/>
      <c r="TTU3" s="41"/>
      <c r="TTV3" s="41"/>
      <c r="TTW3" s="41"/>
      <c r="TTX3" s="41"/>
      <c r="TTY3" s="41"/>
      <c r="TTZ3" s="41"/>
      <c r="TUA3" s="41"/>
      <c r="TUB3" s="41"/>
      <c r="TUC3" s="41"/>
      <c r="TUD3" s="41"/>
      <c r="TUE3" s="41"/>
      <c r="TUF3" s="41"/>
      <c r="TUG3" s="41"/>
      <c r="TUH3" s="41"/>
      <c r="TUI3" s="41"/>
      <c r="TUJ3" s="41"/>
      <c r="TUK3" s="41"/>
      <c r="TUL3" s="41"/>
      <c r="TUM3" s="41"/>
      <c r="TUN3" s="41"/>
      <c r="TUO3" s="41"/>
      <c r="TUP3" s="41"/>
      <c r="TUQ3" s="41"/>
      <c r="TUR3" s="41"/>
      <c r="TUS3" s="41"/>
      <c r="TUT3" s="41"/>
      <c r="TUU3" s="41"/>
      <c r="TUV3" s="41"/>
      <c r="TUW3" s="41"/>
      <c r="TUX3" s="41"/>
      <c r="TUY3" s="41"/>
      <c r="TUZ3" s="41"/>
      <c r="TVA3" s="41"/>
      <c r="TVB3" s="41"/>
      <c r="TVC3" s="41"/>
      <c r="TVD3" s="41"/>
      <c r="TVE3" s="41"/>
      <c r="TVF3" s="41"/>
      <c r="TVG3" s="41"/>
      <c r="TVH3" s="41"/>
      <c r="TVI3" s="41"/>
      <c r="TVJ3" s="41"/>
      <c r="TVK3" s="41"/>
      <c r="TVL3" s="41"/>
      <c r="TVM3" s="41"/>
      <c r="TVN3" s="41"/>
      <c r="TVO3" s="41"/>
      <c r="TVP3" s="41"/>
      <c r="TVQ3" s="41"/>
      <c r="TVR3" s="41"/>
      <c r="TVS3" s="41"/>
      <c r="TVT3" s="41"/>
      <c r="TVU3" s="41"/>
      <c r="TVV3" s="41"/>
      <c r="TVW3" s="41"/>
      <c r="TVX3" s="41"/>
      <c r="TVY3" s="41"/>
      <c r="TVZ3" s="41"/>
      <c r="TWA3" s="41"/>
      <c r="TWB3" s="41"/>
      <c r="TWC3" s="41"/>
      <c r="TWD3" s="41"/>
      <c r="TWE3" s="41"/>
      <c r="TWF3" s="41"/>
      <c r="TWG3" s="41"/>
      <c r="TWH3" s="41"/>
      <c r="TWI3" s="41"/>
      <c r="TWJ3" s="41"/>
      <c r="TWK3" s="41"/>
      <c r="TWL3" s="41"/>
      <c r="TWM3" s="41"/>
      <c r="TWN3" s="41"/>
      <c r="TWO3" s="41"/>
      <c r="TWP3" s="41"/>
      <c r="TWQ3" s="41"/>
      <c r="TWR3" s="41"/>
      <c r="TWS3" s="41"/>
      <c r="TWT3" s="41"/>
      <c r="TWU3" s="41"/>
      <c r="TWV3" s="41"/>
      <c r="TWW3" s="41"/>
      <c r="TWX3" s="41"/>
      <c r="TWY3" s="41"/>
      <c r="TWZ3" s="41"/>
      <c r="TXA3" s="41"/>
      <c r="TXB3" s="41"/>
      <c r="TXC3" s="41"/>
      <c r="TXD3" s="41"/>
      <c r="TXE3" s="41"/>
      <c r="TXF3" s="41"/>
      <c r="TXG3" s="41"/>
      <c r="TXH3" s="41"/>
      <c r="TXI3" s="41"/>
      <c r="TXJ3" s="41"/>
      <c r="TXK3" s="41"/>
      <c r="TXL3" s="41"/>
      <c r="TXM3" s="41"/>
      <c r="TXN3" s="41"/>
      <c r="TXO3" s="41"/>
      <c r="TXP3" s="41"/>
      <c r="TXQ3" s="41"/>
      <c r="TXR3" s="41"/>
      <c r="TXS3" s="41"/>
      <c r="TXT3" s="41"/>
      <c r="TXU3" s="41"/>
      <c r="TXV3" s="41"/>
      <c r="TXW3" s="41"/>
      <c r="TXX3" s="41"/>
      <c r="TXY3" s="41"/>
      <c r="TXZ3" s="41"/>
      <c r="TYA3" s="41"/>
      <c r="TYB3" s="41"/>
      <c r="TYC3" s="41"/>
      <c r="TYD3" s="41"/>
      <c r="TYE3" s="41"/>
      <c r="TYF3" s="41"/>
      <c r="TYG3" s="41"/>
      <c r="TYH3" s="41"/>
      <c r="TYI3" s="41"/>
      <c r="TYJ3" s="41"/>
      <c r="TYK3" s="41"/>
      <c r="TYL3" s="41"/>
      <c r="TYM3" s="41"/>
      <c r="TYN3" s="41"/>
      <c r="TYO3" s="41"/>
      <c r="TYP3" s="41"/>
      <c r="TYQ3" s="41"/>
      <c r="TYR3" s="41"/>
      <c r="TYS3" s="41"/>
      <c r="TYT3" s="41"/>
      <c r="TYU3" s="41"/>
      <c r="TYV3" s="41"/>
      <c r="TYW3" s="41"/>
      <c r="TYX3" s="41"/>
      <c r="TYY3" s="41"/>
      <c r="TYZ3" s="41"/>
      <c r="TZA3" s="41"/>
      <c r="TZB3" s="41"/>
      <c r="TZC3" s="41"/>
      <c r="TZD3" s="41"/>
      <c r="TZE3" s="41"/>
      <c r="TZF3" s="41"/>
      <c r="TZG3" s="41"/>
      <c r="TZH3" s="41"/>
      <c r="TZI3" s="41"/>
      <c r="TZJ3" s="41"/>
      <c r="TZK3" s="41"/>
      <c r="TZL3" s="41"/>
      <c r="TZM3" s="41"/>
      <c r="TZN3" s="41"/>
      <c r="TZO3" s="41"/>
      <c r="TZP3" s="41"/>
      <c r="TZQ3" s="41"/>
      <c r="TZR3" s="41"/>
      <c r="TZS3" s="41"/>
      <c r="TZT3" s="41"/>
      <c r="TZU3" s="41"/>
      <c r="TZV3" s="41"/>
      <c r="TZW3" s="41"/>
      <c r="TZX3" s="41"/>
      <c r="TZY3" s="41"/>
      <c r="TZZ3" s="41"/>
      <c r="UAA3" s="41"/>
      <c r="UAB3" s="41"/>
      <c r="UAC3" s="41"/>
      <c r="UAD3" s="41"/>
      <c r="UAE3" s="41"/>
      <c r="UAF3" s="41"/>
      <c r="UAG3" s="41"/>
      <c r="UAH3" s="41"/>
      <c r="UAI3" s="41"/>
      <c r="UAJ3" s="41"/>
      <c r="UAK3" s="41"/>
      <c r="UAL3" s="41"/>
      <c r="UAM3" s="41"/>
      <c r="UAN3" s="41"/>
      <c r="UAO3" s="41"/>
      <c r="UAP3" s="41"/>
      <c r="UAQ3" s="41"/>
      <c r="UAR3" s="41"/>
      <c r="UAS3" s="41"/>
      <c r="UAT3" s="41"/>
      <c r="UAU3" s="41"/>
      <c r="UAV3" s="41"/>
      <c r="UAW3" s="41"/>
      <c r="UAX3" s="41"/>
      <c r="UAY3" s="41"/>
      <c r="UAZ3" s="41"/>
      <c r="UBA3" s="41"/>
      <c r="UBB3" s="41"/>
      <c r="UBC3" s="41"/>
      <c r="UBD3" s="41"/>
      <c r="UBE3" s="41"/>
      <c r="UBF3" s="41"/>
      <c r="UBG3" s="41"/>
      <c r="UBH3" s="41"/>
      <c r="UBI3" s="41"/>
      <c r="UBJ3" s="41"/>
      <c r="UBK3" s="41"/>
      <c r="UBL3" s="41"/>
      <c r="UBM3" s="41"/>
      <c r="UBN3" s="41"/>
      <c r="UBO3" s="41"/>
      <c r="UBP3" s="41"/>
      <c r="UBQ3" s="41"/>
      <c r="UBR3" s="41"/>
      <c r="UBS3" s="41"/>
      <c r="UBT3" s="41"/>
      <c r="UBU3" s="41"/>
      <c r="UBV3" s="41"/>
      <c r="UBW3" s="41"/>
      <c r="UBX3" s="41"/>
      <c r="UBY3" s="41"/>
      <c r="UBZ3" s="41"/>
      <c r="UCA3" s="41"/>
      <c r="UCB3" s="41"/>
      <c r="UCC3" s="41"/>
      <c r="UCD3" s="41"/>
      <c r="UCE3" s="41"/>
      <c r="UCF3" s="41"/>
      <c r="UCG3" s="41"/>
      <c r="UCH3" s="41"/>
      <c r="UCI3" s="41"/>
      <c r="UCJ3" s="41"/>
      <c r="UCK3" s="41"/>
      <c r="UCL3" s="41"/>
      <c r="UCM3" s="41"/>
      <c r="UCN3" s="41"/>
      <c r="UCO3" s="41"/>
      <c r="UCP3" s="41"/>
      <c r="UCQ3" s="41"/>
      <c r="UCR3" s="41"/>
      <c r="UCS3" s="41"/>
      <c r="UCT3" s="41"/>
      <c r="UCU3" s="41"/>
      <c r="UCV3" s="41"/>
      <c r="UCW3" s="41"/>
      <c r="UCX3" s="41"/>
      <c r="UCY3" s="41"/>
      <c r="UCZ3" s="41"/>
      <c r="UDA3" s="41"/>
      <c r="UDB3" s="41"/>
      <c r="UDC3" s="41"/>
      <c r="UDD3" s="41"/>
      <c r="UDE3" s="41"/>
      <c r="UDF3" s="41"/>
      <c r="UDG3" s="41"/>
      <c r="UDH3" s="41"/>
      <c r="UDI3" s="41"/>
      <c r="UDJ3" s="41"/>
      <c r="UDK3" s="41"/>
      <c r="UDL3" s="41"/>
      <c r="UDM3" s="41"/>
      <c r="UDN3" s="41"/>
      <c r="UDO3" s="41"/>
      <c r="UDP3" s="41"/>
      <c r="UDQ3" s="41"/>
      <c r="UDR3" s="41"/>
      <c r="UDS3" s="41"/>
      <c r="UDT3" s="41"/>
      <c r="UDU3" s="41"/>
      <c r="UDV3" s="41"/>
      <c r="UDW3" s="41"/>
      <c r="UDX3" s="41"/>
      <c r="UDY3" s="41"/>
      <c r="UDZ3" s="41"/>
      <c r="UEA3" s="41"/>
      <c r="UEB3" s="41"/>
      <c r="UEC3" s="41"/>
      <c r="UED3" s="41"/>
      <c r="UEE3" s="41"/>
      <c r="UEF3" s="41"/>
      <c r="UEG3" s="41"/>
      <c r="UEH3" s="41"/>
      <c r="UEI3" s="41"/>
      <c r="UEJ3" s="41"/>
      <c r="UEK3" s="41"/>
      <c r="UEL3" s="41"/>
      <c r="UEM3" s="41"/>
      <c r="UEN3" s="41"/>
      <c r="UEO3" s="41"/>
      <c r="UEP3" s="41"/>
      <c r="UEQ3" s="41"/>
      <c r="UER3" s="41"/>
      <c r="UES3" s="41"/>
      <c r="UET3" s="41"/>
      <c r="UEU3" s="41"/>
      <c r="UEV3" s="41"/>
      <c r="UEW3" s="41"/>
      <c r="UEX3" s="41"/>
      <c r="UEY3" s="41"/>
      <c r="UEZ3" s="41"/>
      <c r="UFA3" s="41"/>
      <c r="UFB3" s="41"/>
      <c r="UFC3" s="41"/>
      <c r="UFD3" s="41"/>
      <c r="UFE3" s="41"/>
      <c r="UFF3" s="41"/>
      <c r="UFG3" s="41"/>
      <c r="UFH3" s="41"/>
      <c r="UFI3" s="41"/>
      <c r="UFJ3" s="41"/>
      <c r="UFK3" s="41"/>
      <c r="UFL3" s="41"/>
      <c r="UFM3" s="41"/>
      <c r="UFN3" s="41"/>
      <c r="UFO3" s="41"/>
      <c r="UFP3" s="41"/>
      <c r="UFQ3" s="41"/>
      <c r="UFR3" s="41"/>
      <c r="UFS3" s="41"/>
      <c r="UFT3" s="41"/>
      <c r="UFU3" s="41"/>
      <c r="UFV3" s="41"/>
      <c r="UFW3" s="41"/>
      <c r="UFX3" s="41"/>
      <c r="UFY3" s="41"/>
      <c r="UFZ3" s="41"/>
      <c r="UGA3" s="41"/>
      <c r="UGB3" s="41"/>
      <c r="UGC3" s="41"/>
      <c r="UGD3" s="41"/>
      <c r="UGE3" s="41"/>
      <c r="UGF3" s="41"/>
      <c r="UGG3" s="41"/>
      <c r="UGH3" s="41"/>
      <c r="UGI3" s="41"/>
      <c r="UGJ3" s="41"/>
      <c r="UGK3" s="41"/>
      <c r="UGL3" s="41"/>
      <c r="UGM3" s="41"/>
      <c r="UGN3" s="41"/>
      <c r="UGO3" s="41"/>
      <c r="UGP3" s="41"/>
      <c r="UGQ3" s="41"/>
      <c r="UGR3" s="41"/>
      <c r="UGS3" s="41"/>
      <c r="UGT3" s="41"/>
      <c r="UGU3" s="41"/>
      <c r="UGV3" s="41"/>
      <c r="UGW3" s="41"/>
      <c r="UGX3" s="41"/>
      <c r="UGY3" s="41"/>
      <c r="UGZ3" s="41"/>
      <c r="UHA3" s="41"/>
      <c r="UHB3" s="41"/>
      <c r="UHC3" s="41"/>
      <c r="UHD3" s="41"/>
      <c r="UHE3" s="41"/>
      <c r="UHF3" s="41"/>
      <c r="UHG3" s="41"/>
      <c r="UHH3" s="41"/>
      <c r="UHI3" s="41"/>
      <c r="UHJ3" s="41"/>
      <c r="UHK3" s="41"/>
      <c r="UHL3" s="41"/>
      <c r="UHM3" s="41"/>
      <c r="UHN3" s="41"/>
      <c r="UHO3" s="41"/>
      <c r="UHP3" s="41"/>
      <c r="UHQ3" s="41"/>
      <c r="UHR3" s="41"/>
      <c r="UHS3" s="41"/>
      <c r="UHT3" s="41"/>
      <c r="UHU3" s="41"/>
      <c r="UHV3" s="41"/>
      <c r="UHW3" s="41"/>
      <c r="UHX3" s="41"/>
      <c r="UHY3" s="41"/>
      <c r="UHZ3" s="41"/>
      <c r="UIA3" s="41"/>
      <c r="UIB3" s="41"/>
      <c r="UIC3" s="41"/>
      <c r="UID3" s="41"/>
      <c r="UIE3" s="41"/>
      <c r="UIF3" s="41"/>
      <c r="UIG3" s="41"/>
      <c r="UIH3" s="41"/>
      <c r="UII3" s="41"/>
      <c r="UIJ3" s="41"/>
      <c r="UIK3" s="41"/>
      <c r="UIL3" s="41"/>
      <c r="UIM3" s="41"/>
      <c r="UIN3" s="41"/>
      <c r="UIO3" s="41"/>
      <c r="UIP3" s="41"/>
      <c r="UIQ3" s="41"/>
      <c r="UIR3" s="41"/>
      <c r="UIS3" s="41"/>
      <c r="UIT3" s="41"/>
      <c r="UIU3" s="41"/>
      <c r="UIV3" s="41"/>
      <c r="UIW3" s="41"/>
      <c r="UIX3" s="41"/>
      <c r="UIY3" s="41"/>
      <c r="UIZ3" s="41"/>
      <c r="UJA3" s="41"/>
      <c r="UJB3" s="41"/>
      <c r="UJC3" s="41"/>
      <c r="UJD3" s="41"/>
      <c r="UJE3" s="41"/>
      <c r="UJF3" s="41"/>
      <c r="UJG3" s="41"/>
      <c r="UJH3" s="41"/>
      <c r="UJI3" s="41"/>
      <c r="UJJ3" s="41"/>
      <c r="UJK3" s="41"/>
      <c r="UJL3" s="41"/>
      <c r="UJM3" s="41"/>
      <c r="UJN3" s="41"/>
      <c r="UJO3" s="41"/>
      <c r="UJP3" s="41"/>
      <c r="UJQ3" s="41"/>
      <c r="UJR3" s="41"/>
      <c r="UJS3" s="41"/>
      <c r="UJT3" s="41"/>
      <c r="UJU3" s="41"/>
      <c r="UJV3" s="41"/>
      <c r="UJW3" s="41"/>
      <c r="UJX3" s="41"/>
      <c r="UJY3" s="41"/>
      <c r="UJZ3" s="41"/>
      <c r="UKA3" s="41"/>
      <c r="UKB3" s="41"/>
      <c r="UKC3" s="41"/>
      <c r="UKD3" s="41"/>
      <c r="UKE3" s="41"/>
      <c r="UKF3" s="41"/>
      <c r="UKG3" s="41"/>
      <c r="UKH3" s="41"/>
      <c r="UKI3" s="41"/>
      <c r="UKJ3" s="41"/>
      <c r="UKK3" s="41"/>
      <c r="UKL3" s="41"/>
      <c r="UKM3" s="41"/>
      <c r="UKN3" s="41"/>
      <c r="UKO3" s="41"/>
      <c r="UKP3" s="41"/>
      <c r="UKQ3" s="41"/>
      <c r="UKR3" s="41"/>
      <c r="UKS3" s="41"/>
      <c r="UKT3" s="41"/>
      <c r="UKU3" s="41"/>
      <c r="UKV3" s="41"/>
      <c r="UKW3" s="41"/>
      <c r="UKX3" s="41"/>
      <c r="UKY3" s="41"/>
      <c r="UKZ3" s="41"/>
      <c r="ULA3" s="41"/>
      <c r="ULB3" s="41"/>
      <c r="ULC3" s="41"/>
      <c r="ULD3" s="41"/>
      <c r="ULE3" s="41"/>
      <c r="ULF3" s="41"/>
      <c r="ULG3" s="41"/>
      <c r="ULH3" s="41"/>
      <c r="ULI3" s="41"/>
      <c r="ULJ3" s="41"/>
      <c r="ULK3" s="41"/>
      <c r="ULL3" s="41"/>
      <c r="ULM3" s="41"/>
      <c r="ULN3" s="41"/>
      <c r="ULO3" s="41"/>
      <c r="ULP3" s="41"/>
      <c r="ULQ3" s="41"/>
      <c r="ULR3" s="41"/>
      <c r="ULS3" s="41"/>
      <c r="ULT3" s="41"/>
      <c r="ULU3" s="41"/>
      <c r="ULV3" s="41"/>
      <c r="ULW3" s="41"/>
      <c r="ULX3" s="41"/>
      <c r="ULY3" s="41"/>
      <c r="ULZ3" s="41"/>
      <c r="UMA3" s="41"/>
      <c r="UMB3" s="41"/>
      <c r="UMC3" s="41"/>
      <c r="UMD3" s="41"/>
      <c r="UME3" s="41"/>
      <c r="UMF3" s="41"/>
      <c r="UMG3" s="41"/>
      <c r="UMH3" s="41"/>
      <c r="UMI3" s="41"/>
      <c r="UMJ3" s="41"/>
      <c r="UMK3" s="41"/>
      <c r="UML3" s="41"/>
      <c r="UMM3" s="41"/>
      <c r="UMN3" s="41"/>
      <c r="UMO3" s="41"/>
      <c r="UMP3" s="41"/>
      <c r="UMQ3" s="41"/>
      <c r="UMR3" s="41"/>
      <c r="UMS3" s="41"/>
      <c r="UMT3" s="41"/>
      <c r="UMU3" s="41"/>
      <c r="UMV3" s="41"/>
      <c r="UMW3" s="41"/>
      <c r="UMX3" s="41"/>
      <c r="UMY3" s="41"/>
      <c r="UMZ3" s="41"/>
      <c r="UNA3" s="41"/>
      <c r="UNB3" s="41"/>
      <c r="UNC3" s="41"/>
      <c r="UND3" s="41"/>
      <c r="UNE3" s="41"/>
      <c r="UNF3" s="41"/>
      <c r="UNG3" s="41"/>
      <c r="UNH3" s="41"/>
      <c r="UNI3" s="41"/>
      <c r="UNJ3" s="41"/>
      <c r="UNK3" s="41"/>
      <c r="UNL3" s="41"/>
      <c r="UNM3" s="41"/>
      <c r="UNN3" s="41"/>
      <c r="UNO3" s="41"/>
      <c r="UNP3" s="41"/>
      <c r="UNQ3" s="41"/>
      <c r="UNR3" s="41"/>
      <c r="UNS3" s="41"/>
      <c r="UNT3" s="41"/>
      <c r="UNU3" s="41"/>
      <c r="UNV3" s="41"/>
      <c r="UNW3" s="41"/>
      <c r="UNX3" s="41"/>
      <c r="UNY3" s="41"/>
      <c r="UNZ3" s="41"/>
      <c r="UOA3" s="41"/>
      <c r="UOB3" s="41"/>
      <c r="UOC3" s="41"/>
      <c r="UOD3" s="41"/>
      <c r="UOE3" s="41"/>
      <c r="UOF3" s="41"/>
      <c r="UOG3" s="41"/>
      <c r="UOH3" s="41"/>
      <c r="UOI3" s="41"/>
      <c r="UOJ3" s="41"/>
      <c r="UOK3" s="41"/>
      <c r="UOL3" s="41"/>
      <c r="UOM3" s="41"/>
      <c r="UON3" s="41"/>
      <c r="UOO3" s="41"/>
      <c r="UOP3" s="41"/>
      <c r="UOQ3" s="41"/>
      <c r="UOR3" s="41"/>
      <c r="UOS3" s="41"/>
      <c r="UOT3" s="41"/>
      <c r="UOU3" s="41"/>
      <c r="UOV3" s="41"/>
      <c r="UOW3" s="41"/>
      <c r="UOX3" s="41"/>
      <c r="UOY3" s="41"/>
      <c r="UOZ3" s="41"/>
      <c r="UPA3" s="41"/>
      <c r="UPB3" s="41"/>
      <c r="UPC3" s="41"/>
      <c r="UPD3" s="41"/>
      <c r="UPE3" s="41"/>
      <c r="UPF3" s="41"/>
      <c r="UPG3" s="41"/>
      <c r="UPH3" s="41"/>
      <c r="UPI3" s="41"/>
      <c r="UPJ3" s="41"/>
      <c r="UPK3" s="41"/>
      <c r="UPL3" s="41"/>
      <c r="UPM3" s="41"/>
      <c r="UPN3" s="41"/>
      <c r="UPO3" s="41"/>
      <c r="UPP3" s="41"/>
      <c r="UPQ3" s="41"/>
      <c r="UPR3" s="41"/>
      <c r="UPS3" s="41"/>
      <c r="UPT3" s="41"/>
      <c r="UPU3" s="41"/>
      <c r="UPV3" s="41"/>
      <c r="UPW3" s="41"/>
      <c r="UPX3" s="41"/>
      <c r="UPY3" s="41"/>
      <c r="UPZ3" s="41"/>
      <c r="UQA3" s="41"/>
      <c r="UQB3" s="41"/>
      <c r="UQC3" s="41"/>
      <c r="UQD3" s="41"/>
      <c r="UQE3" s="41"/>
      <c r="UQF3" s="41"/>
      <c r="UQG3" s="41"/>
      <c r="UQH3" s="41"/>
      <c r="UQI3" s="41"/>
      <c r="UQJ3" s="41"/>
      <c r="UQK3" s="41"/>
      <c r="UQL3" s="41"/>
      <c r="UQM3" s="41"/>
      <c r="UQN3" s="41"/>
      <c r="UQO3" s="41"/>
      <c r="UQP3" s="41"/>
      <c r="UQQ3" s="41"/>
      <c r="UQR3" s="41"/>
      <c r="UQS3" s="41"/>
      <c r="UQT3" s="41"/>
      <c r="UQU3" s="41"/>
      <c r="UQV3" s="41"/>
      <c r="UQW3" s="41"/>
      <c r="UQX3" s="41"/>
      <c r="UQY3" s="41"/>
      <c r="UQZ3" s="41"/>
      <c r="URA3" s="41"/>
      <c r="URB3" s="41"/>
      <c r="URC3" s="41"/>
      <c r="URD3" s="41"/>
      <c r="URE3" s="41"/>
      <c r="URF3" s="41"/>
      <c r="URG3" s="41"/>
      <c r="URH3" s="41"/>
      <c r="URI3" s="41"/>
      <c r="URJ3" s="41"/>
      <c r="URK3" s="41"/>
      <c r="URL3" s="41"/>
      <c r="URM3" s="41"/>
      <c r="URN3" s="41"/>
      <c r="URO3" s="41"/>
      <c r="URP3" s="41"/>
      <c r="URQ3" s="41"/>
      <c r="URR3" s="41"/>
      <c r="URS3" s="41"/>
      <c r="URT3" s="41"/>
      <c r="URU3" s="41"/>
      <c r="URV3" s="41"/>
      <c r="URW3" s="41"/>
      <c r="URX3" s="41"/>
      <c r="URY3" s="41"/>
      <c r="URZ3" s="41"/>
      <c r="USA3" s="41"/>
      <c r="USB3" s="41"/>
      <c r="USC3" s="41"/>
      <c r="USD3" s="41"/>
      <c r="USE3" s="41"/>
      <c r="USF3" s="41"/>
      <c r="USG3" s="41"/>
      <c r="USH3" s="41"/>
      <c r="USI3" s="41"/>
      <c r="USJ3" s="41"/>
      <c r="USK3" s="41"/>
      <c r="USL3" s="41"/>
      <c r="USM3" s="41"/>
      <c r="USN3" s="41"/>
      <c r="USO3" s="41"/>
      <c r="USP3" s="41"/>
      <c r="USQ3" s="41"/>
      <c r="USR3" s="41"/>
      <c r="USS3" s="41"/>
      <c r="UST3" s="41"/>
      <c r="USU3" s="41"/>
      <c r="USV3" s="41"/>
      <c r="USW3" s="41"/>
      <c r="USX3" s="41"/>
      <c r="USY3" s="41"/>
      <c r="USZ3" s="41"/>
      <c r="UTA3" s="41"/>
      <c r="UTB3" s="41"/>
      <c r="UTC3" s="41"/>
      <c r="UTD3" s="41"/>
      <c r="UTE3" s="41"/>
      <c r="UTF3" s="41"/>
      <c r="UTG3" s="41"/>
      <c r="UTH3" s="41"/>
      <c r="UTI3" s="41"/>
      <c r="UTJ3" s="41"/>
      <c r="UTK3" s="41"/>
      <c r="UTL3" s="41"/>
      <c r="UTM3" s="41"/>
      <c r="UTN3" s="41"/>
      <c r="UTO3" s="41"/>
      <c r="UTP3" s="41"/>
      <c r="UTQ3" s="41"/>
      <c r="UTR3" s="41"/>
      <c r="UTS3" s="41"/>
      <c r="UTT3" s="41"/>
      <c r="UTU3" s="41"/>
      <c r="UTV3" s="41"/>
      <c r="UTW3" s="41"/>
      <c r="UTX3" s="41"/>
      <c r="UTY3" s="41"/>
      <c r="UTZ3" s="41"/>
      <c r="UUA3" s="41"/>
      <c r="UUB3" s="41"/>
      <c r="UUC3" s="41"/>
      <c r="UUD3" s="41"/>
      <c r="UUE3" s="41"/>
      <c r="UUF3" s="41"/>
      <c r="UUG3" s="41"/>
      <c r="UUH3" s="41"/>
      <c r="UUI3" s="41"/>
      <c r="UUJ3" s="41"/>
      <c r="UUK3" s="41"/>
      <c r="UUL3" s="41"/>
      <c r="UUM3" s="41"/>
      <c r="UUN3" s="41"/>
      <c r="UUO3" s="41"/>
      <c r="UUP3" s="41"/>
      <c r="UUQ3" s="41"/>
      <c r="UUR3" s="41"/>
      <c r="UUS3" s="41"/>
      <c r="UUT3" s="41"/>
      <c r="UUU3" s="41"/>
      <c r="UUV3" s="41"/>
      <c r="UUW3" s="41"/>
      <c r="UUX3" s="41"/>
      <c r="UUY3" s="41"/>
      <c r="UUZ3" s="41"/>
      <c r="UVA3" s="41"/>
      <c r="UVB3" s="41"/>
      <c r="UVC3" s="41"/>
      <c r="UVD3" s="41"/>
      <c r="UVE3" s="41"/>
      <c r="UVF3" s="41"/>
      <c r="UVG3" s="41"/>
      <c r="UVH3" s="41"/>
      <c r="UVI3" s="41"/>
      <c r="UVJ3" s="41"/>
      <c r="UVK3" s="41"/>
      <c r="UVL3" s="41"/>
      <c r="UVM3" s="41"/>
      <c r="UVN3" s="41"/>
      <c r="UVO3" s="41"/>
      <c r="UVP3" s="41"/>
      <c r="UVQ3" s="41"/>
      <c r="UVR3" s="41"/>
      <c r="UVS3" s="41"/>
      <c r="UVT3" s="41"/>
      <c r="UVU3" s="41"/>
      <c r="UVV3" s="41"/>
      <c r="UVW3" s="41"/>
      <c r="UVX3" s="41"/>
      <c r="UVY3" s="41"/>
      <c r="UVZ3" s="41"/>
      <c r="UWA3" s="41"/>
      <c r="UWB3" s="41"/>
      <c r="UWC3" s="41"/>
      <c r="UWD3" s="41"/>
      <c r="UWE3" s="41"/>
      <c r="UWF3" s="41"/>
      <c r="UWG3" s="41"/>
      <c r="UWH3" s="41"/>
      <c r="UWI3" s="41"/>
      <c r="UWJ3" s="41"/>
      <c r="UWK3" s="41"/>
      <c r="UWL3" s="41"/>
      <c r="UWM3" s="41"/>
      <c r="UWN3" s="41"/>
      <c r="UWO3" s="41"/>
      <c r="UWP3" s="41"/>
      <c r="UWQ3" s="41"/>
      <c r="UWR3" s="41"/>
      <c r="UWS3" s="41"/>
      <c r="UWT3" s="41"/>
      <c r="UWU3" s="41"/>
      <c r="UWV3" s="41"/>
      <c r="UWW3" s="41"/>
      <c r="UWX3" s="41"/>
      <c r="UWY3" s="41"/>
      <c r="UWZ3" s="41"/>
      <c r="UXA3" s="41"/>
      <c r="UXB3" s="41"/>
      <c r="UXC3" s="41"/>
      <c r="UXD3" s="41"/>
      <c r="UXE3" s="41"/>
      <c r="UXF3" s="41"/>
      <c r="UXG3" s="41"/>
      <c r="UXH3" s="41"/>
      <c r="UXI3" s="41"/>
      <c r="UXJ3" s="41"/>
      <c r="UXK3" s="41"/>
      <c r="UXL3" s="41"/>
      <c r="UXM3" s="41"/>
      <c r="UXN3" s="41"/>
      <c r="UXO3" s="41"/>
      <c r="UXP3" s="41"/>
      <c r="UXQ3" s="41"/>
      <c r="UXR3" s="41"/>
      <c r="UXS3" s="41"/>
      <c r="UXT3" s="41"/>
      <c r="UXU3" s="41"/>
      <c r="UXV3" s="41"/>
      <c r="UXW3" s="41"/>
      <c r="UXX3" s="41"/>
      <c r="UXY3" s="41"/>
      <c r="UXZ3" s="41"/>
      <c r="UYA3" s="41"/>
      <c r="UYB3" s="41"/>
      <c r="UYC3" s="41"/>
      <c r="UYD3" s="41"/>
      <c r="UYE3" s="41"/>
      <c r="UYF3" s="41"/>
      <c r="UYG3" s="41"/>
      <c r="UYH3" s="41"/>
      <c r="UYI3" s="41"/>
      <c r="UYJ3" s="41"/>
      <c r="UYK3" s="41"/>
      <c r="UYL3" s="41"/>
      <c r="UYM3" s="41"/>
      <c r="UYN3" s="41"/>
      <c r="UYO3" s="41"/>
      <c r="UYP3" s="41"/>
      <c r="UYQ3" s="41"/>
      <c r="UYR3" s="41"/>
      <c r="UYS3" s="41"/>
      <c r="UYT3" s="41"/>
      <c r="UYU3" s="41"/>
      <c r="UYV3" s="41"/>
      <c r="UYW3" s="41"/>
      <c r="UYX3" s="41"/>
      <c r="UYY3" s="41"/>
      <c r="UYZ3" s="41"/>
      <c r="UZA3" s="41"/>
      <c r="UZB3" s="41"/>
      <c r="UZC3" s="41"/>
      <c r="UZD3" s="41"/>
      <c r="UZE3" s="41"/>
      <c r="UZF3" s="41"/>
      <c r="UZG3" s="41"/>
      <c r="UZH3" s="41"/>
      <c r="UZI3" s="41"/>
      <c r="UZJ3" s="41"/>
      <c r="UZK3" s="41"/>
      <c r="UZL3" s="41"/>
      <c r="UZM3" s="41"/>
      <c r="UZN3" s="41"/>
      <c r="UZO3" s="41"/>
      <c r="UZP3" s="41"/>
      <c r="UZQ3" s="41"/>
      <c r="UZR3" s="41"/>
      <c r="UZS3" s="41"/>
      <c r="UZT3" s="41"/>
      <c r="UZU3" s="41"/>
      <c r="UZV3" s="41"/>
      <c r="UZW3" s="41"/>
      <c r="UZX3" s="41"/>
      <c r="UZY3" s="41"/>
      <c r="UZZ3" s="41"/>
      <c r="VAA3" s="41"/>
      <c r="VAB3" s="41"/>
      <c r="VAC3" s="41"/>
      <c r="VAD3" s="41"/>
      <c r="VAE3" s="41"/>
      <c r="VAF3" s="41"/>
      <c r="VAG3" s="41"/>
      <c r="VAH3" s="41"/>
      <c r="VAI3" s="41"/>
      <c r="VAJ3" s="41"/>
      <c r="VAK3" s="41"/>
      <c r="VAL3" s="41"/>
      <c r="VAM3" s="41"/>
      <c r="VAN3" s="41"/>
      <c r="VAO3" s="41"/>
      <c r="VAP3" s="41"/>
      <c r="VAQ3" s="41"/>
      <c r="VAR3" s="41"/>
      <c r="VAS3" s="41"/>
      <c r="VAT3" s="41"/>
      <c r="VAU3" s="41"/>
      <c r="VAV3" s="41"/>
      <c r="VAW3" s="41"/>
      <c r="VAX3" s="41"/>
      <c r="VAY3" s="41"/>
      <c r="VAZ3" s="41"/>
      <c r="VBA3" s="41"/>
      <c r="VBB3" s="41"/>
      <c r="VBC3" s="41"/>
      <c r="VBD3" s="41"/>
      <c r="VBE3" s="41"/>
      <c r="VBF3" s="41"/>
      <c r="VBG3" s="41"/>
      <c r="VBH3" s="41"/>
      <c r="VBI3" s="41"/>
      <c r="VBJ3" s="41"/>
      <c r="VBK3" s="41"/>
      <c r="VBL3" s="41"/>
      <c r="VBM3" s="41"/>
      <c r="VBN3" s="41"/>
      <c r="VBO3" s="41"/>
      <c r="VBP3" s="41"/>
      <c r="VBQ3" s="41"/>
      <c r="VBR3" s="41"/>
      <c r="VBS3" s="41"/>
      <c r="VBT3" s="41"/>
      <c r="VBU3" s="41"/>
      <c r="VBV3" s="41"/>
      <c r="VBW3" s="41"/>
      <c r="VBX3" s="41"/>
      <c r="VBY3" s="41"/>
      <c r="VBZ3" s="41"/>
      <c r="VCA3" s="41"/>
      <c r="VCB3" s="41"/>
      <c r="VCC3" s="41"/>
      <c r="VCD3" s="41"/>
      <c r="VCE3" s="41"/>
      <c r="VCF3" s="41"/>
      <c r="VCG3" s="41"/>
      <c r="VCH3" s="41"/>
      <c r="VCI3" s="41"/>
      <c r="VCJ3" s="41"/>
      <c r="VCK3" s="41"/>
      <c r="VCL3" s="41"/>
      <c r="VCM3" s="41"/>
      <c r="VCN3" s="41"/>
      <c r="VCO3" s="41"/>
      <c r="VCP3" s="41"/>
      <c r="VCQ3" s="41"/>
      <c r="VCR3" s="41"/>
      <c r="VCS3" s="41"/>
      <c r="VCT3" s="41"/>
      <c r="VCU3" s="41"/>
      <c r="VCV3" s="41"/>
      <c r="VCW3" s="41"/>
      <c r="VCX3" s="41"/>
      <c r="VCY3" s="41"/>
      <c r="VCZ3" s="41"/>
      <c r="VDA3" s="41"/>
      <c r="VDB3" s="41"/>
      <c r="VDC3" s="41"/>
      <c r="VDD3" s="41"/>
      <c r="VDE3" s="41"/>
      <c r="VDF3" s="41"/>
      <c r="VDG3" s="41"/>
      <c r="VDH3" s="41"/>
      <c r="VDI3" s="41"/>
      <c r="VDJ3" s="41"/>
      <c r="VDK3" s="41"/>
      <c r="VDL3" s="41"/>
      <c r="VDM3" s="41"/>
      <c r="VDN3" s="41"/>
      <c r="VDO3" s="41"/>
      <c r="VDP3" s="41"/>
      <c r="VDQ3" s="41"/>
      <c r="VDR3" s="41"/>
      <c r="VDS3" s="41"/>
      <c r="VDT3" s="41"/>
      <c r="VDU3" s="41"/>
      <c r="VDV3" s="41"/>
      <c r="VDW3" s="41"/>
      <c r="VDX3" s="41"/>
      <c r="VDY3" s="41"/>
      <c r="VDZ3" s="41"/>
      <c r="VEA3" s="41"/>
      <c r="VEB3" s="41"/>
      <c r="VEC3" s="41"/>
      <c r="VED3" s="41"/>
      <c r="VEE3" s="41"/>
      <c r="VEF3" s="41"/>
      <c r="VEG3" s="41"/>
      <c r="VEH3" s="41"/>
      <c r="VEI3" s="41"/>
      <c r="VEJ3" s="41"/>
      <c r="VEK3" s="41"/>
      <c r="VEL3" s="41"/>
      <c r="VEM3" s="41"/>
      <c r="VEN3" s="41"/>
      <c r="VEO3" s="41"/>
      <c r="VEP3" s="41"/>
      <c r="VEQ3" s="41"/>
      <c r="VER3" s="41"/>
      <c r="VES3" s="41"/>
      <c r="VET3" s="41"/>
      <c r="VEU3" s="41"/>
      <c r="VEV3" s="41"/>
      <c r="VEW3" s="41"/>
      <c r="VEX3" s="41"/>
      <c r="VEY3" s="41"/>
      <c r="VEZ3" s="41"/>
      <c r="VFA3" s="41"/>
      <c r="VFB3" s="41"/>
      <c r="VFC3" s="41"/>
      <c r="VFD3" s="41"/>
      <c r="VFE3" s="41"/>
      <c r="VFF3" s="41"/>
      <c r="VFG3" s="41"/>
      <c r="VFH3" s="41"/>
      <c r="VFI3" s="41"/>
      <c r="VFJ3" s="41"/>
      <c r="VFK3" s="41"/>
      <c r="VFL3" s="41"/>
      <c r="VFM3" s="41"/>
      <c r="VFN3" s="41"/>
      <c r="VFO3" s="41"/>
      <c r="VFP3" s="41"/>
      <c r="VFQ3" s="41"/>
      <c r="VFR3" s="41"/>
      <c r="VFS3" s="41"/>
      <c r="VFT3" s="41"/>
      <c r="VFU3" s="41"/>
      <c r="VFV3" s="41"/>
      <c r="VFW3" s="41"/>
      <c r="VFX3" s="41"/>
      <c r="VFY3" s="41"/>
      <c r="VFZ3" s="41"/>
      <c r="VGA3" s="41"/>
      <c r="VGB3" s="41"/>
      <c r="VGC3" s="41"/>
      <c r="VGD3" s="41"/>
      <c r="VGE3" s="41"/>
      <c r="VGF3" s="41"/>
      <c r="VGG3" s="41"/>
      <c r="VGH3" s="41"/>
      <c r="VGI3" s="41"/>
      <c r="VGJ3" s="41"/>
      <c r="VGK3" s="41"/>
      <c r="VGL3" s="41"/>
      <c r="VGM3" s="41"/>
      <c r="VGN3" s="41"/>
      <c r="VGO3" s="41"/>
      <c r="VGP3" s="41"/>
      <c r="VGQ3" s="41"/>
      <c r="VGR3" s="41"/>
      <c r="VGS3" s="41"/>
      <c r="VGT3" s="41"/>
      <c r="VGU3" s="41"/>
      <c r="VGV3" s="41"/>
      <c r="VGW3" s="41"/>
      <c r="VGX3" s="41"/>
      <c r="VGY3" s="41"/>
      <c r="VGZ3" s="41"/>
      <c r="VHA3" s="41"/>
      <c r="VHB3" s="41"/>
      <c r="VHC3" s="41"/>
      <c r="VHD3" s="41"/>
      <c r="VHE3" s="41"/>
      <c r="VHF3" s="41"/>
      <c r="VHG3" s="41"/>
      <c r="VHH3" s="41"/>
      <c r="VHI3" s="41"/>
      <c r="VHJ3" s="41"/>
      <c r="VHK3" s="41"/>
      <c r="VHL3" s="41"/>
      <c r="VHM3" s="41"/>
      <c r="VHN3" s="41"/>
      <c r="VHO3" s="41"/>
      <c r="VHP3" s="41"/>
      <c r="VHQ3" s="41"/>
      <c r="VHR3" s="41"/>
      <c r="VHS3" s="41"/>
      <c r="VHT3" s="41"/>
      <c r="VHU3" s="41"/>
      <c r="VHV3" s="41"/>
      <c r="VHW3" s="41"/>
      <c r="VHX3" s="41"/>
      <c r="VHY3" s="41"/>
      <c r="VHZ3" s="41"/>
      <c r="VIA3" s="41"/>
      <c r="VIB3" s="41"/>
      <c r="VIC3" s="41"/>
      <c r="VID3" s="41"/>
      <c r="VIE3" s="41"/>
      <c r="VIF3" s="41"/>
      <c r="VIG3" s="41"/>
      <c r="VIH3" s="41"/>
      <c r="VII3" s="41"/>
      <c r="VIJ3" s="41"/>
      <c r="VIK3" s="41"/>
      <c r="VIL3" s="41"/>
      <c r="VIM3" s="41"/>
      <c r="VIN3" s="41"/>
      <c r="VIO3" s="41"/>
      <c r="VIP3" s="41"/>
      <c r="VIQ3" s="41"/>
      <c r="VIR3" s="41"/>
      <c r="VIS3" s="41"/>
      <c r="VIT3" s="41"/>
      <c r="VIU3" s="41"/>
      <c r="VIV3" s="41"/>
      <c r="VIW3" s="41"/>
      <c r="VIX3" s="41"/>
      <c r="VIY3" s="41"/>
      <c r="VIZ3" s="41"/>
      <c r="VJA3" s="41"/>
      <c r="VJB3" s="41"/>
      <c r="VJC3" s="41"/>
      <c r="VJD3" s="41"/>
      <c r="VJE3" s="41"/>
      <c r="VJF3" s="41"/>
      <c r="VJG3" s="41"/>
      <c r="VJH3" s="41"/>
      <c r="VJI3" s="41"/>
      <c r="VJJ3" s="41"/>
      <c r="VJK3" s="41"/>
      <c r="VJL3" s="41"/>
      <c r="VJM3" s="41"/>
      <c r="VJN3" s="41"/>
      <c r="VJO3" s="41"/>
      <c r="VJP3" s="41"/>
      <c r="VJQ3" s="41"/>
      <c r="VJR3" s="41"/>
      <c r="VJS3" s="41"/>
      <c r="VJT3" s="41"/>
      <c r="VJU3" s="41"/>
      <c r="VJV3" s="41"/>
      <c r="VJW3" s="41"/>
      <c r="VJX3" s="41"/>
      <c r="VJY3" s="41"/>
      <c r="VJZ3" s="41"/>
      <c r="VKA3" s="41"/>
      <c r="VKB3" s="41"/>
      <c r="VKC3" s="41"/>
      <c r="VKD3" s="41"/>
      <c r="VKE3" s="41"/>
      <c r="VKF3" s="41"/>
      <c r="VKG3" s="41"/>
      <c r="VKH3" s="41"/>
      <c r="VKI3" s="41"/>
      <c r="VKJ3" s="41"/>
      <c r="VKK3" s="41"/>
      <c r="VKL3" s="41"/>
      <c r="VKM3" s="41"/>
      <c r="VKN3" s="41"/>
      <c r="VKO3" s="41"/>
      <c r="VKP3" s="41"/>
      <c r="VKQ3" s="41"/>
      <c r="VKR3" s="41"/>
      <c r="VKS3" s="41"/>
      <c r="VKT3" s="41"/>
      <c r="VKU3" s="41"/>
      <c r="VKV3" s="41"/>
      <c r="VKW3" s="41"/>
      <c r="VKX3" s="41"/>
      <c r="VKY3" s="41"/>
      <c r="VKZ3" s="41"/>
      <c r="VLA3" s="41"/>
      <c r="VLB3" s="41"/>
      <c r="VLC3" s="41"/>
      <c r="VLD3" s="41"/>
      <c r="VLE3" s="41"/>
      <c r="VLF3" s="41"/>
      <c r="VLG3" s="41"/>
      <c r="VLH3" s="41"/>
      <c r="VLI3" s="41"/>
      <c r="VLJ3" s="41"/>
      <c r="VLK3" s="41"/>
      <c r="VLL3" s="41"/>
      <c r="VLM3" s="41"/>
      <c r="VLN3" s="41"/>
      <c r="VLO3" s="41"/>
      <c r="VLP3" s="41"/>
      <c r="VLQ3" s="41"/>
      <c r="VLR3" s="41"/>
      <c r="VLS3" s="41"/>
      <c r="VLT3" s="41"/>
      <c r="VLU3" s="41"/>
      <c r="VLV3" s="41"/>
      <c r="VLW3" s="41"/>
      <c r="VLX3" s="41"/>
      <c r="VLY3" s="41"/>
      <c r="VLZ3" s="41"/>
      <c r="VMA3" s="41"/>
      <c r="VMB3" s="41"/>
      <c r="VMC3" s="41"/>
      <c r="VMD3" s="41"/>
      <c r="VME3" s="41"/>
      <c r="VMF3" s="41"/>
      <c r="VMG3" s="41"/>
      <c r="VMH3" s="41"/>
      <c r="VMI3" s="41"/>
      <c r="VMJ3" s="41"/>
      <c r="VMK3" s="41"/>
      <c r="VML3" s="41"/>
      <c r="VMM3" s="41"/>
      <c r="VMN3" s="41"/>
      <c r="VMO3" s="41"/>
      <c r="VMP3" s="41"/>
      <c r="VMQ3" s="41"/>
      <c r="VMR3" s="41"/>
      <c r="VMS3" s="41"/>
      <c r="VMT3" s="41"/>
      <c r="VMU3" s="41"/>
      <c r="VMV3" s="41"/>
      <c r="VMW3" s="41"/>
      <c r="VMX3" s="41"/>
      <c r="VMY3" s="41"/>
      <c r="VMZ3" s="41"/>
      <c r="VNA3" s="41"/>
      <c r="VNB3" s="41"/>
      <c r="VNC3" s="41"/>
      <c r="VND3" s="41"/>
      <c r="VNE3" s="41"/>
      <c r="VNF3" s="41"/>
      <c r="VNG3" s="41"/>
      <c r="VNH3" s="41"/>
      <c r="VNI3" s="41"/>
      <c r="VNJ3" s="41"/>
      <c r="VNK3" s="41"/>
      <c r="VNL3" s="41"/>
      <c r="VNM3" s="41"/>
      <c r="VNN3" s="41"/>
      <c r="VNO3" s="41"/>
      <c r="VNP3" s="41"/>
      <c r="VNQ3" s="41"/>
      <c r="VNR3" s="41"/>
      <c r="VNS3" s="41"/>
      <c r="VNT3" s="41"/>
      <c r="VNU3" s="41"/>
      <c r="VNV3" s="41"/>
      <c r="VNW3" s="41"/>
      <c r="VNX3" s="41"/>
      <c r="VNY3" s="41"/>
      <c r="VNZ3" s="41"/>
      <c r="VOA3" s="41"/>
      <c r="VOB3" s="41"/>
      <c r="VOC3" s="41"/>
      <c r="VOD3" s="41"/>
      <c r="VOE3" s="41"/>
      <c r="VOF3" s="41"/>
      <c r="VOG3" s="41"/>
      <c r="VOH3" s="41"/>
      <c r="VOI3" s="41"/>
      <c r="VOJ3" s="41"/>
      <c r="VOK3" s="41"/>
      <c r="VOL3" s="41"/>
      <c r="VOM3" s="41"/>
      <c r="VON3" s="41"/>
      <c r="VOO3" s="41"/>
      <c r="VOP3" s="41"/>
      <c r="VOQ3" s="41"/>
      <c r="VOR3" s="41"/>
      <c r="VOS3" s="41"/>
      <c r="VOT3" s="41"/>
      <c r="VOU3" s="41"/>
      <c r="VOV3" s="41"/>
      <c r="VOW3" s="41"/>
      <c r="VOX3" s="41"/>
      <c r="VOY3" s="41"/>
      <c r="VOZ3" s="41"/>
      <c r="VPA3" s="41"/>
      <c r="VPB3" s="41"/>
      <c r="VPC3" s="41"/>
      <c r="VPD3" s="41"/>
      <c r="VPE3" s="41"/>
      <c r="VPF3" s="41"/>
      <c r="VPG3" s="41"/>
      <c r="VPH3" s="41"/>
      <c r="VPI3" s="41"/>
      <c r="VPJ3" s="41"/>
      <c r="VPK3" s="41"/>
      <c r="VPL3" s="41"/>
      <c r="VPM3" s="41"/>
      <c r="VPN3" s="41"/>
      <c r="VPO3" s="41"/>
      <c r="VPP3" s="41"/>
      <c r="VPQ3" s="41"/>
      <c r="VPR3" s="41"/>
      <c r="VPS3" s="41"/>
      <c r="VPT3" s="41"/>
      <c r="VPU3" s="41"/>
      <c r="VPV3" s="41"/>
      <c r="VPW3" s="41"/>
      <c r="VPX3" s="41"/>
      <c r="VPY3" s="41"/>
      <c r="VPZ3" s="41"/>
      <c r="VQA3" s="41"/>
      <c r="VQB3" s="41"/>
      <c r="VQC3" s="41"/>
      <c r="VQD3" s="41"/>
      <c r="VQE3" s="41"/>
      <c r="VQF3" s="41"/>
      <c r="VQG3" s="41"/>
      <c r="VQH3" s="41"/>
      <c r="VQI3" s="41"/>
      <c r="VQJ3" s="41"/>
      <c r="VQK3" s="41"/>
      <c r="VQL3" s="41"/>
      <c r="VQM3" s="41"/>
      <c r="VQN3" s="41"/>
      <c r="VQO3" s="41"/>
      <c r="VQP3" s="41"/>
      <c r="VQQ3" s="41"/>
      <c r="VQR3" s="41"/>
      <c r="VQS3" s="41"/>
      <c r="VQT3" s="41"/>
      <c r="VQU3" s="41"/>
      <c r="VQV3" s="41"/>
      <c r="VQW3" s="41"/>
      <c r="VQX3" s="41"/>
      <c r="VQY3" s="41"/>
      <c r="VQZ3" s="41"/>
      <c r="VRA3" s="41"/>
      <c r="VRB3" s="41"/>
      <c r="VRC3" s="41"/>
      <c r="VRD3" s="41"/>
      <c r="VRE3" s="41"/>
      <c r="VRF3" s="41"/>
      <c r="VRG3" s="41"/>
      <c r="VRH3" s="41"/>
      <c r="VRI3" s="41"/>
      <c r="VRJ3" s="41"/>
      <c r="VRK3" s="41"/>
      <c r="VRL3" s="41"/>
      <c r="VRM3" s="41"/>
      <c r="VRN3" s="41"/>
      <c r="VRO3" s="41"/>
      <c r="VRP3" s="41"/>
      <c r="VRQ3" s="41"/>
      <c r="VRR3" s="41"/>
      <c r="VRS3" s="41"/>
      <c r="VRT3" s="41"/>
      <c r="VRU3" s="41"/>
      <c r="VRV3" s="41"/>
      <c r="VRW3" s="41"/>
      <c r="VRX3" s="41"/>
      <c r="VRY3" s="41"/>
      <c r="VRZ3" s="41"/>
      <c r="VSA3" s="41"/>
      <c r="VSB3" s="41"/>
      <c r="VSC3" s="41"/>
      <c r="VSD3" s="41"/>
      <c r="VSE3" s="41"/>
      <c r="VSF3" s="41"/>
      <c r="VSG3" s="41"/>
      <c r="VSH3" s="41"/>
      <c r="VSI3" s="41"/>
      <c r="VSJ3" s="41"/>
      <c r="VSK3" s="41"/>
      <c r="VSL3" s="41"/>
      <c r="VSM3" s="41"/>
      <c r="VSN3" s="41"/>
      <c r="VSO3" s="41"/>
      <c r="VSP3" s="41"/>
      <c r="VSQ3" s="41"/>
      <c r="VSR3" s="41"/>
      <c r="VSS3" s="41"/>
      <c r="VST3" s="41"/>
      <c r="VSU3" s="41"/>
      <c r="VSV3" s="41"/>
      <c r="VSW3" s="41"/>
      <c r="VSX3" s="41"/>
      <c r="VSY3" s="41"/>
      <c r="VSZ3" s="41"/>
      <c r="VTA3" s="41"/>
      <c r="VTB3" s="41"/>
      <c r="VTC3" s="41"/>
      <c r="VTD3" s="41"/>
      <c r="VTE3" s="41"/>
      <c r="VTF3" s="41"/>
      <c r="VTG3" s="41"/>
      <c r="VTH3" s="41"/>
      <c r="VTI3" s="41"/>
      <c r="VTJ3" s="41"/>
      <c r="VTK3" s="41"/>
      <c r="VTL3" s="41"/>
      <c r="VTM3" s="41"/>
      <c r="VTN3" s="41"/>
      <c r="VTO3" s="41"/>
      <c r="VTP3" s="41"/>
      <c r="VTQ3" s="41"/>
      <c r="VTR3" s="41"/>
      <c r="VTS3" s="41"/>
      <c r="VTT3" s="41"/>
      <c r="VTU3" s="41"/>
      <c r="VTV3" s="41"/>
      <c r="VTW3" s="41"/>
      <c r="VTX3" s="41"/>
      <c r="VTY3" s="41"/>
      <c r="VTZ3" s="41"/>
      <c r="VUA3" s="41"/>
      <c r="VUB3" s="41"/>
      <c r="VUC3" s="41"/>
      <c r="VUD3" s="41"/>
      <c r="VUE3" s="41"/>
      <c r="VUF3" s="41"/>
      <c r="VUG3" s="41"/>
      <c r="VUH3" s="41"/>
      <c r="VUI3" s="41"/>
      <c r="VUJ3" s="41"/>
      <c r="VUK3" s="41"/>
      <c r="VUL3" s="41"/>
      <c r="VUM3" s="41"/>
      <c r="VUN3" s="41"/>
      <c r="VUO3" s="41"/>
      <c r="VUP3" s="41"/>
      <c r="VUQ3" s="41"/>
      <c r="VUR3" s="41"/>
      <c r="VUS3" s="41"/>
      <c r="VUT3" s="41"/>
      <c r="VUU3" s="41"/>
      <c r="VUV3" s="41"/>
      <c r="VUW3" s="41"/>
      <c r="VUX3" s="41"/>
      <c r="VUY3" s="41"/>
      <c r="VUZ3" s="41"/>
      <c r="VVA3" s="41"/>
      <c r="VVB3" s="41"/>
      <c r="VVC3" s="41"/>
      <c r="VVD3" s="41"/>
      <c r="VVE3" s="41"/>
      <c r="VVF3" s="41"/>
      <c r="VVG3" s="41"/>
      <c r="VVH3" s="41"/>
      <c r="VVI3" s="41"/>
      <c r="VVJ3" s="41"/>
      <c r="VVK3" s="41"/>
      <c r="VVL3" s="41"/>
      <c r="VVM3" s="41"/>
      <c r="VVN3" s="41"/>
      <c r="VVO3" s="41"/>
      <c r="VVP3" s="41"/>
      <c r="VVQ3" s="41"/>
      <c r="VVR3" s="41"/>
      <c r="VVS3" s="41"/>
      <c r="VVT3" s="41"/>
      <c r="VVU3" s="41"/>
      <c r="VVV3" s="41"/>
      <c r="VVW3" s="41"/>
      <c r="VVX3" s="41"/>
      <c r="VVY3" s="41"/>
      <c r="VVZ3" s="41"/>
      <c r="VWA3" s="41"/>
      <c r="VWB3" s="41"/>
      <c r="VWC3" s="41"/>
      <c r="VWD3" s="41"/>
      <c r="VWE3" s="41"/>
      <c r="VWF3" s="41"/>
      <c r="VWG3" s="41"/>
      <c r="VWH3" s="41"/>
      <c r="VWI3" s="41"/>
      <c r="VWJ3" s="41"/>
      <c r="VWK3" s="41"/>
      <c r="VWL3" s="41"/>
      <c r="VWM3" s="41"/>
      <c r="VWN3" s="41"/>
      <c r="VWO3" s="41"/>
      <c r="VWP3" s="41"/>
      <c r="VWQ3" s="41"/>
      <c r="VWR3" s="41"/>
      <c r="VWS3" s="41"/>
      <c r="VWT3" s="41"/>
      <c r="VWU3" s="41"/>
      <c r="VWV3" s="41"/>
      <c r="VWW3" s="41"/>
      <c r="VWX3" s="41"/>
      <c r="VWY3" s="41"/>
      <c r="VWZ3" s="41"/>
      <c r="VXA3" s="41"/>
      <c r="VXB3" s="41"/>
      <c r="VXC3" s="41"/>
      <c r="VXD3" s="41"/>
      <c r="VXE3" s="41"/>
      <c r="VXF3" s="41"/>
      <c r="VXG3" s="41"/>
      <c r="VXH3" s="41"/>
      <c r="VXI3" s="41"/>
      <c r="VXJ3" s="41"/>
      <c r="VXK3" s="41"/>
      <c r="VXL3" s="41"/>
      <c r="VXM3" s="41"/>
      <c r="VXN3" s="41"/>
      <c r="VXO3" s="41"/>
      <c r="VXP3" s="41"/>
      <c r="VXQ3" s="41"/>
      <c r="VXR3" s="41"/>
      <c r="VXS3" s="41"/>
      <c r="VXT3" s="41"/>
      <c r="VXU3" s="41"/>
      <c r="VXV3" s="41"/>
      <c r="VXW3" s="41"/>
      <c r="VXX3" s="41"/>
      <c r="VXY3" s="41"/>
      <c r="VXZ3" s="41"/>
      <c r="VYA3" s="41"/>
      <c r="VYB3" s="41"/>
      <c r="VYC3" s="41"/>
      <c r="VYD3" s="41"/>
      <c r="VYE3" s="41"/>
      <c r="VYF3" s="41"/>
      <c r="VYG3" s="41"/>
      <c r="VYH3" s="41"/>
      <c r="VYI3" s="41"/>
      <c r="VYJ3" s="41"/>
      <c r="VYK3" s="41"/>
      <c r="VYL3" s="41"/>
      <c r="VYM3" s="41"/>
      <c r="VYN3" s="41"/>
      <c r="VYO3" s="41"/>
      <c r="VYP3" s="41"/>
      <c r="VYQ3" s="41"/>
      <c r="VYR3" s="41"/>
      <c r="VYS3" s="41"/>
      <c r="VYT3" s="41"/>
      <c r="VYU3" s="41"/>
      <c r="VYV3" s="41"/>
      <c r="VYW3" s="41"/>
      <c r="VYX3" s="41"/>
      <c r="VYY3" s="41"/>
      <c r="VYZ3" s="41"/>
      <c r="VZA3" s="41"/>
      <c r="VZB3" s="41"/>
      <c r="VZC3" s="41"/>
      <c r="VZD3" s="41"/>
      <c r="VZE3" s="41"/>
      <c r="VZF3" s="41"/>
      <c r="VZG3" s="41"/>
      <c r="VZH3" s="41"/>
      <c r="VZI3" s="41"/>
      <c r="VZJ3" s="41"/>
      <c r="VZK3" s="41"/>
      <c r="VZL3" s="41"/>
      <c r="VZM3" s="41"/>
      <c r="VZN3" s="41"/>
      <c r="VZO3" s="41"/>
      <c r="VZP3" s="41"/>
      <c r="VZQ3" s="41"/>
      <c r="VZR3" s="41"/>
      <c r="VZS3" s="41"/>
      <c r="VZT3" s="41"/>
      <c r="VZU3" s="41"/>
      <c r="VZV3" s="41"/>
      <c r="VZW3" s="41"/>
      <c r="VZX3" s="41"/>
      <c r="VZY3" s="41"/>
      <c r="VZZ3" s="41"/>
      <c r="WAA3" s="41"/>
      <c r="WAB3" s="41"/>
      <c r="WAC3" s="41"/>
      <c r="WAD3" s="41"/>
      <c r="WAE3" s="41"/>
      <c r="WAF3" s="41"/>
      <c r="WAG3" s="41"/>
      <c r="WAH3" s="41"/>
      <c r="WAI3" s="41"/>
      <c r="WAJ3" s="41"/>
      <c r="WAK3" s="41"/>
      <c r="WAL3" s="41"/>
      <c r="WAM3" s="41"/>
      <c r="WAN3" s="41"/>
      <c r="WAO3" s="41"/>
      <c r="WAP3" s="41"/>
      <c r="WAQ3" s="41"/>
      <c r="WAR3" s="41"/>
      <c r="WAS3" s="41"/>
      <c r="WAT3" s="41"/>
      <c r="WAU3" s="41"/>
      <c r="WAV3" s="41"/>
      <c r="WAW3" s="41"/>
      <c r="WAX3" s="41"/>
      <c r="WAY3" s="41"/>
      <c r="WAZ3" s="41"/>
      <c r="WBA3" s="41"/>
      <c r="WBB3" s="41"/>
      <c r="WBC3" s="41"/>
      <c r="WBD3" s="41"/>
      <c r="WBE3" s="41"/>
      <c r="WBF3" s="41"/>
      <c r="WBG3" s="41"/>
      <c r="WBH3" s="41"/>
      <c r="WBI3" s="41"/>
      <c r="WBJ3" s="41"/>
      <c r="WBK3" s="41"/>
      <c r="WBL3" s="41"/>
      <c r="WBM3" s="41"/>
      <c r="WBN3" s="41"/>
      <c r="WBO3" s="41"/>
      <c r="WBP3" s="41"/>
      <c r="WBQ3" s="41"/>
      <c r="WBR3" s="41"/>
      <c r="WBS3" s="41"/>
      <c r="WBT3" s="41"/>
      <c r="WBU3" s="41"/>
      <c r="WBV3" s="41"/>
      <c r="WBW3" s="41"/>
      <c r="WBX3" s="41"/>
      <c r="WBY3" s="41"/>
      <c r="WBZ3" s="41"/>
      <c r="WCA3" s="41"/>
      <c r="WCB3" s="41"/>
      <c r="WCC3" s="41"/>
      <c r="WCD3" s="41"/>
      <c r="WCE3" s="41"/>
      <c r="WCF3" s="41"/>
      <c r="WCG3" s="41"/>
      <c r="WCH3" s="41"/>
      <c r="WCI3" s="41"/>
      <c r="WCJ3" s="41"/>
      <c r="WCK3" s="41"/>
      <c r="WCL3" s="41"/>
      <c r="WCM3" s="41"/>
      <c r="WCN3" s="41"/>
      <c r="WCO3" s="41"/>
      <c r="WCP3" s="41"/>
      <c r="WCQ3" s="41"/>
      <c r="WCR3" s="41"/>
      <c r="WCS3" s="41"/>
      <c r="WCT3" s="41"/>
      <c r="WCU3" s="41"/>
      <c r="WCV3" s="41"/>
      <c r="WCW3" s="41"/>
      <c r="WCX3" s="41"/>
      <c r="WCY3" s="41"/>
      <c r="WCZ3" s="41"/>
      <c r="WDA3" s="41"/>
      <c r="WDB3" s="41"/>
      <c r="WDC3" s="41"/>
      <c r="WDD3" s="41"/>
      <c r="WDE3" s="41"/>
      <c r="WDF3" s="41"/>
      <c r="WDG3" s="41"/>
      <c r="WDH3" s="41"/>
      <c r="WDI3" s="41"/>
      <c r="WDJ3" s="41"/>
      <c r="WDK3" s="41"/>
      <c r="WDL3" s="41"/>
      <c r="WDM3" s="41"/>
      <c r="WDN3" s="41"/>
      <c r="WDO3" s="41"/>
      <c r="WDP3" s="41"/>
      <c r="WDQ3" s="41"/>
      <c r="WDR3" s="41"/>
      <c r="WDS3" s="41"/>
      <c r="WDT3" s="41"/>
      <c r="WDU3" s="41"/>
      <c r="WDV3" s="41"/>
      <c r="WDW3" s="41"/>
      <c r="WDX3" s="41"/>
      <c r="WDY3" s="41"/>
      <c r="WDZ3" s="41"/>
      <c r="WEA3" s="41"/>
      <c r="WEB3" s="41"/>
      <c r="WEC3" s="41"/>
      <c r="WED3" s="41"/>
      <c r="WEE3" s="41"/>
      <c r="WEF3" s="41"/>
      <c r="WEG3" s="41"/>
      <c r="WEH3" s="41"/>
      <c r="WEI3" s="41"/>
      <c r="WEJ3" s="41"/>
      <c r="WEK3" s="41"/>
      <c r="WEL3" s="41"/>
      <c r="WEM3" s="41"/>
      <c r="WEN3" s="41"/>
      <c r="WEO3" s="41"/>
      <c r="WEP3" s="41"/>
      <c r="WEQ3" s="41"/>
      <c r="WER3" s="41"/>
      <c r="WES3" s="41"/>
      <c r="WET3" s="41"/>
      <c r="WEU3" s="41"/>
      <c r="WEV3" s="41"/>
      <c r="WEW3" s="41"/>
      <c r="WEX3" s="41"/>
      <c r="WEY3" s="41"/>
      <c r="WEZ3" s="41"/>
      <c r="WFA3" s="41"/>
      <c r="WFB3" s="41"/>
      <c r="WFC3" s="41"/>
      <c r="WFD3" s="41"/>
      <c r="WFE3" s="41"/>
      <c r="WFF3" s="41"/>
      <c r="WFG3" s="41"/>
      <c r="WFH3" s="41"/>
      <c r="WFI3" s="41"/>
      <c r="WFJ3" s="41"/>
      <c r="WFK3" s="41"/>
      <c r="WFL3" s="41"/>
      <c r="WFM3" s="41"/>
      <c r="WFN3" s="41"/>
      <c r="WFO3" s="41"/>
      <c r="WFP3" s="41"/>
      <c r="WFQ3" s="41"/>
      <c r="WFR3" s="41"/>
      <c r="WFS3" s="41"/>
      <c r="WFT3" s="41"/>
      <c r="WFU3" s="41"/>
      <c r="WFV3" s="41"/>
      <c r="WFW3" s="41"/>
      <c r="WFX3" s="41"/>
      <c r="WFY3" s="41"/>
      <c r="WFZ3" s="41"/>
      <c r="WGA3" s="41"/>
      <c r="WGB3" s="41"/>
      <c r="WGC3" s="41"/>
      <c r="WGD3" s="41"/>
      <c r="WGE3" s="41"/>
      <c r="WGF3" s="41"/>
      <c r="WGG3" s="41"/>
      <c r="WGH3" s="41"/>
      <c r="WGI3" s="41"/>
      <c r="WGJ3" s="41"/>
      <c r="WGK3" s="41"/>
      <c r="WGL3" s="41"/>
      <c r="WGM3" s="41"/>
      <c r="WGN3" s="41"/>
      <c r="WGO3" s="41"/>
      <c r="WGP3" s="41"/>
      <c r="WGQ3" s="41"/>
      <c r="WGR3" s="41"/>
      <c r="WGS3" s="41"/>
      <c r="WGT3" s="41"/>
      <c r="WGU3" s="41"/>
      <c r="WGV3" s="41"/>
      <c r="WGW3" s="41"/>
      <c r="WGX3" s="41"/>
      <c r="WGY3" s="41"/>
      <c r="WGZ3" s="41"/>
      <c r="WHA3" s="41"/>
      <c r="WHB3" s="41"/>
      <c r="WHC3" s="41"/>
      <c r="WHD3" s="41"/>
      <c r="WHE3" s="41"/>
      <c r="WHF3" s="41"/>
      <c r="WHG3" s="41"/>
      <c r="WHH3" s="41"/>
      <c r="WHI3" s="41"/>
      <c r="WHJ3" s="41"/>
      <c r="WHK3" s="41"/>
      <c r="WHL3" s="41"/>
      <c r="WHM3" s="41"/>
      <c r="WHN3" s="41"/>
      <c r="WHO3" s="41"/>
      <c r="WHP3" s="41"/>
      <c r="WHQ3" s="41"/>
      <c r="WHR3" s="41"/>
      <c r="WHS3" s="41"/>
      <c r="WHT3" s="41"/>
      <c r="WHU3" s="41"/>
      <c r="WHV3" s="41"/>
      <c r="WHW3" s="41"/>
      <c r="WHX3" s="41"/>
      <c r="WHY3" s="41"/>
      <c r="WHZ3" s="41"/>
      <c r="WIA3" s="41"/>
      <c r="WIB3" s="41"/>
      <c r="WIC3" s="41"/>
      <c r="WID3" s="41"/>
      <c r="WIE3" s="41"/>
      <c r="WIF3" s="41"/>
      <c r="WIG3" s="41"/>
      <c r="WIH3" s="41"/>
      <c r="WII3" s="41"/>
      <c r="WIJ3" s="41"/>
      <c r="WIK3" s="41"/>
      <c r="WIL3" s="41"/>
      <c r="WIM3" s="41"/>
      <c r="WIN3" s="41"/>
      <c r="WIO3" s="41"/>
      <c r="WIP3" s="41"/>
      <c r="WIQ3" s="41"/>
      <c r="WIR3" s="41"/>
      <c r="WIS3" s="41"/>
      <c r="WIT3" s="41"/>
      <c r="WIU3" s="41"/>
      <c r="WIV3" s="41"/>
      <c r="WIW3" s="41"/>
      <c r="WIX3" s="41"/>
      <c r="WIY3" s="41"/>
      <c r="WIZ3" s="41"/>
      <c r="WJA3" s="41"/>
      <c r="WJB3" s="41"/>
      <c r="WJC3" s="41"/>
      <c r="WJD3" s="41"/>
      <c r="WJE3" s="41"/>
      <c r="WJF3" s="41"/>
      <c r="WJG3" s="41"/>
      <c r="WJH3" s="41"/>
      <c r="WJI3" s="41"/>
      <c r="WJJ3" s="41"/>
      <c r="WJK3" s="41"/>
      <c r="WJL3" s="41"/>
      <c r="WJM3" s="41"/>
      <c r="WJN3" s="41"/>
      <c r="WJO3" s="41"/>
      <c r="WJP3" s="41"/>
      <c r="WJQ3" s="41"/>
      <c r="WJR3" s="41"/>
      <c r="WJS3" s="41"/>
      <c r="WJT3" s="41"/>
      <c r="WJU3" s="41"/>
      <c r="WJV3" s="41"/>
      <c r="WJW3" s="41"/>
      <c r="WJX3" s="41"/>
      <c r="WJY3" s="41"/>
      <c r="WJZ3" s="41"/>
      <c r="WKA3" s="41"/>
      <c r="WKB3" s="41"/>
      <c r="WKC3" s="41"/>
      <c r="WKD3" s="41"/>
      <c r="WKE3" s="41"/>
      <c r="WKF3" s="41"/>
      <c r="WKG3" s="41"/>
      <c r="WKH3" s="41"/>
      <c r="WKI3" s="41"/>
      <c r="WKJ3" s="41"/>
      <c r="WKK3" s="41"/>
      <c r="WKL3" s="41"/>
      <c r="WKM3" s="41"/>
      <c r="WKN3" s="41"/>
      <c r="WKO3" s="41"/>
      <c r="WKP3" s="41"/>
      <c r="WKQ3" s="41"/>
      <c r="WKR3" s="41"/>
      <c r="WKS3" s="41"/>
      <c r="WKT3" s="41"/>
      <c r="WKU3" s="41"/>
      <c r="WKV3" s="41"/>
      <c r="WKW3" s="41"/>
      <c r="WKX3" s="41"/>
      <c r="WKY3" s="41"/>
      <c r="WKZ3" s="41"/>
      <c r="WLA3" s="41"/>
      <c r="WLB3" s="41"/>
      <c r="WLC3" s="41"/>
      <c r="WLD3" s="41"/>
      <c r="WLE3" s="41"/>
      <c r="WLF3" s="41"/>
      <c r="WLG3" s="41"/>
      <c r="WLH3" s="41"/>
      <c r="WLI3" s="41"/>
      <c r="WLJ3" s="41"/>
      <c r="WLK3" s="41"/>
      <c r="WLL3" s="41"/>
      <c r="WLM3" s="41"/>
      <c r="WLN3" s="41"/>
      <c r="WLO3" s="41"/>
      <c r="WLP3" s="41"/>
      <c r="WLQ3" s="41"/>
      <c r="WLR3" s="41"/>
      <c r="WLS3" s="41"/>
      <c r="WLT3" s="41"/>
      <c r="WLU3" s="41"/>
      <c r="WLV3" s="41"/>
      <c r="WLW3" s="41"/>
      <c r="WLX3" s="41"/>
      <c r="WLY3" s="41"/>
      <c r="WLZ3" s="41"/>
      <c r="WMA3" s="41"/>
      <c r="WMB3" s="41"/>
      <c r="WMC3" s="41"/>
      <c r="WMD3" s="41"/>
      <c r="WME3" s="41"/>
      <c r="WMF3" s="41"/>
      <c r="WMG3" s="41"/>
      <c r="WMH3" s="41"/>
      <c r="WMI3" s="41"/>
      <c r="WMJ3" s="41"/>
      <c r="WMK3" s="41"/>
      <c r="WML3" s="41"/>
      <c r="WMM3" s="41"/>
      <c r="WMN3" s="41"/>
      <c r="WMO3" s="41"/>
      <c r="WMP3" s="41"/>
      <c r="WMQ3" s="41"/>
      <c r="WMR3" s="41"/>
      <c r="WMS3" s="41"/>
      <c r="WMT3" s="41"/>
      <c r="WMU3" s="41"/>
      <c r="WMV3" s="41"/>
      <c r="WMW3" s="41"/>
      <c r="WMX3" s="41"/>
      <c r="WMY3" s="41"/>
      <c r="WMZ3" s="41"/>
      <c r="WNA3" s="41"/>
      <c r="WNB3" s="41"/>
      <c r="WNC3" s="41"/>
      <c r="WND3" s="41"/>
      <c r="WNE3" s="41"/>
      <c r="WNF3" s="41"/>
      <c r="WNG3" s="41"/>
      <c r="WNH3" s="41"/>
      <c r="WNI3" s="41"/>
      <c r="WNJ3" s="41"/>
      <c r="WNK3" s="41"/>
      <c r="WNL3" s="41"/>
      <c r="WNM3" s="41"/>
      <c r="WNN3" s="41"/>
      <c r="WNO3" s="41"/>
      <c r="WNP3" s="41"/>
      <c r="WNQ3" s="41"/>
      <c r="WNR3" s="41"/>
      <c r="WNS3" s="41"/>
      <c r="WNT3" s="41"/>
      <c r="WNU3" s="41"/>
      <c r="WNV3" s="41"/>
      <c r="WNW3" s="41"/>
      <c r="WNX3" s="41"/>
      <c r="WNY3" s="41"/>
      <c r="WNZ3" s="41"/>
      <c r="WOA3" s="41"/>
      <c r="WOB3" s="41"/>
      <c r="WOC3" s="41"/>
      <c r="WOD3" s="41"/>
      <c r="WOE3" s="41"/>
      <c r="WOF3" s="41"/>
      <c r="WOG3" s="41"/>
      <c r="WOH3" s="41"/>
      <c r="WOI3" s="41"/>
      <c r="WOJ3" s="41"/>
      <c r="WOK3" s="41"/>
      <c r="WOL3" s="41"/>
      <c r="WOM3" s="41"/>
      <c r="WON3" s="41"/>
      <c r="WOO3" s="41"/>
      <c r="WOP3" s="41"/>
      <c r="WOQ3" s="41"/>
      <c r="WOR3" s="41"/>
      <c r="WOS3" s="41"/>
      <c r="WOT3" s="41"/>
      <c r="WOU3" s="41"/>
      <c r="WOV3" s="41"/>
      <c r="WOW3" s="41"/>
      <c r="WOX3" s="41"/>
      <c r="WOY3" s="41"/>
      <c r="WOZ3" s="41"/>
      <c r="WPA3" s="41"/>
      <c r="WPB3" s="41"/>
      <c r="WPC3" s="41"/>
      <c r="WPD3" s="41"/>
      <c r="WPE3" s="41"/>
      <c r="WPF3" s="41"/>
      <c r="WPG3" s="41"/>
      <c r="WPH3" s="41"/>
      <c r="WPI3" s="41"/>
      <c r="WPJ3" s="41"/>
      <c r="WPK3" s="41"/>
      <c r="WPL3" s="41"/>
      <c r="WPM3" s="41"/>
      <c r="WPN3" s="41"/>
      <c r="WPO3" s="41"/>
      <c r="WPP3" s="41"/>
      <c r="WPQ3" s="41"/>
      <c r="WPR3" s="41"/>
      <c r="WPS3" s="41"/>
      <c r="WPT3" s="41"/>
      <c r="WPU3" s="41"/>
      <c r="WPV3" s="41"/>
      <c r="WPW3" s="41"/>
      <c r="WPX3" s="41"/>
      <c r="WPY3" s="41"/>
      <c r="WPZ3" s="41"/>
      <c r="WQA3" s="41"/>
      <c r="WQB3" s="41"/>
      <c r="WQC3" s="41"/>
      <c r="WQD3" s="41"/>
      <c r="WQE3" s="41"/>
      <c r="WQF3" s="41"/>
      <c r="WQG3" s="41"/>
      <c r="WQH3" s="41"/>
      <c r="WQI3" s="41"/>
      <c r="WQJ3" s="41"/>
      <c r="WQK3" s="41"/>
      <c r="WQL3" s="41"/>
      <c r="WQM3" s="41"/>
      <c r="WQN3" s="41"/>
      <c r="WQO3" s="41"/>
      <c r="WQP3" s="41"/>
      <c r="WQQ3" s="41"/>
      <c r="WQR3" s="41"/>
      <c r="WQS3" s="41"/>
      <c r="WQT3" s="41"/>
      <c r="WQU3" s="41"/>
      <c r="WQV3" s="41"/>
      <c r="WQW3" s="41"/>
      <c r="WQX3" s="41"/>
      <c r="WQY3" s="41"/>
      <c r="WQZ3" s="41"/>
      <c r="WRA3" s="41"/>
      <c r="WRB3" s="41"/>
      <c r="WRC3" s="41"/>
      <c r="WRD3" s="41"/>
      <c r="WRE3" s="41"/>
      <c r="WRF3" s="41"/>
      <c r="WRG3" s="41"/>
      <c r="WRH3" s="41"/>
      <c r="WRI3" s="41"/>
      <c r="WRJ3" s="41"/>
      <c r="WRK3" s="41"/>
      <c r="WRL3" s="41"/>
      <c r="WRM3" s="41"/>
      <c r="WRN3" s="41"/>
      <c r="WRO3" s="41"/>
      <c r="WRP3" s="41"/>
      <c r="WRQ3" s="41"/>
      <c r="WRR3" s="41"/>
      <c r="WRS3" s="41"/>
      <c r="WRT3" s="41"/>
      <c r="WRU3" s="41"/>
      <c r="WRV3" s="41"/>
      <c r="WRW3" s="41"/>
      <c r="WRX3" s="41"/>
      <c r="WRY3" s="41"/>
      <c r="WRZ3" s="41"/>
      <c r="WSA3" s="41"/>
      <c r="WSB3" s="41"/>
      <c r="WSC3" s="41"/>
      <c r="WSD3" s="41"/>
      <c r="WSE3" s="41"/>
      <c r="WSF3" s="41"/>
      <c r="WSG3" s="41"/>
      <c r="WSH3" s="41"/>
      <c r="WSI3" s="41"/>
      <c r="WSJ3" s="41"/>
      <c r="WSK3" s="41"/>
      <c r="WSL3" s="41"/>
      <c r="WSM3" s="41"/>
      <c r="WSN3" s="41"/>
      <c r="WSO3" s="41"/>
      <c r="WSP3" s="41"/>
      <c r="WSQ3" s="41"/>
      <c r="WSR3" s="41"/>
      <c r="WSS3" s="41"/>
      <c r="WST3" s="41"/>
      <c r="WSU3" s="41"/>
      <c r="WSV3" s="41"/>
      <c r="WSW3" s="41"/>
      <c r="WSX3" s="41"/>
      <c r="WSY3" s="41"/>
      <c r="WSZ3" s="41"/>
      <c r="WTA3" s="41"/>
      <c r="WTB3" s="41"/>
      <c r="WTC3" s="41"/>
      <c r="WTD3" s="41"/>
      <c r="WTE3" s="41"/>
      <c r="WTF3" s="41"/>
      <c r="WTG3" s="41"/>
      <c r="WTH3" s="41"/>
      <c r="WTI3" s="41"/>
      <c r="WTJ3" s="41"/>
      <c r="WTK3" s="41"/>
      <c r="WTL3" s="41"/>
      <c r="WTM3" s="41"/>
      <c r="WTN3" s="41"/>
      <c r="WTO3" s="41"/>
      <c r="WTP3" s="41"/>
      <c r="WTQ3" s="41"/>
      <c r="WTR3" s="41"/>
      <c r="WTS3" s="41"/>
      <c r="WTT3" s="41"/>
      <c r="WTU3" s="41"/>
      <c r="WTV3" s="41"/>
      <c r="WTW3" s="41"/>
      <c r="WTX3" s="41"/>
      <c r="WTY3" s="41"/>
      <c r="WTZ3" s="41"/>
      <c r="WUA3" s="41"/>
      <c r="WUB3" s="41"/>
      <c r="WUC3" s="41"/>
      <c r="WUD3" s="41"/>
      <c r="WUE3" s="41"/>
      <c r="WUF3" s="41"/>
      <c r="WUG3" s="41"/>
      <c r="WUH3" s="41"/>
      <c r="WUI3" s="41"/>
      <c r="WUJ3" s="41"/>
      <c r="WUK3" s="41"/>
      <c r="WUL3" s="41"/>
      <c r="WUM3" s="41"/>
      <c r="WUN3" s="41"/>
      <c r="WUO3" s="41"/>
      <c r="WUP3" s="41"/>
      <c r="WUQ3" s="41"/>
      <c r="WUR3" s="41"/>
      <c r="WUS3" s="41"/>
      <c r="WUT3" s="41"/>
      <c r="WUU3" s="41"/>
      <c r="WUV3" s="41"/>
      <c r="WUW3" s="41"/>
      <c r="WUX3" s="41"/>
      <c r="WUY3" s="41"/>
      <c r="WUZ3" s="41"/>
      <c r="WVA3" s="41"/>
      <c r="WVB3" s="41"/>
      <c r="WVC3" s="41"/>
      <c r="WVD3" s="41"/>
      <c r="WVE3" s="41"/>
      <c r="WVF3" s="41"/>
      <c r="WVG3" s="41"/>
      <c r="WVH3" s="41"/>
      <c r="WVI3" s="41"/>
      <c r="WVJ3" s="41"/>
      <c r="WVK3" s="41"/>
      <c r="WVL3" s="41"/>
      <c r="WVM3" s="41"/>
      <c r="WVN3" s="41"/>
      <c r="WVO3" s="41"/>
      <c r="WVP3" s="41"/>
      <c r="WVQ3" s="41"/>
      <c r="WVR3" s="41"/>
      <c r="WVS3" s="41"/>
      <c r="WVT3" s="41"/>
      <c r="WVU3" s="41"/>
      <c r="WVV3" s="41"/>
      <c r="WVW3" s="41"/>
      <c r="WVX3" s="41"/>
      <c r="WVY3" s="41"/>
      <c r="WVZ3" s="41"/>
      <c r="WWA3" s="41"/>
      <c r="WWB3" s="41"/>
      <c r="WWC3" s="41"/>
      <c r="WWD3" s="41"/>
      <c r="WWE3" s="41"/>
      <c r="WWF3" s="41"/>
      <c r="WWG3" s="41"/>
      <c r="WWH3" s="41"/>
      <c r="WWI3" s="41"/>
      <c r="WWJ3" s="41"/>
      <c r="WWK3" s="41"/>
      <c r="WWL3" s="41"/>
      <c r="WWM3" s="41"/>
      <c r="WWN3" s="41"/>
      <c r="WWO3" s="41"/>
      <c r="WWP3" s="41"/>
      <c r="WWQ3" s="41"/>
      <c r="WWR3" s="41"/>
      <c r="WWS3" s="41"/>
      <c r="WWT3" s="41"/>
      <c r="WWU3" s="41"/>
      <c r="WWV3" s="41"/>
      <c r="WWW3" s="41"/>
      <c r="WWX3" s="41"/>
      <c r="WWY3" s="41"/>
      <c r="WWZ3" s="41"/>
      <c r="WXA3" s="41"/>
      <c r="WXB3" s="41"/>
      <c r="WXC3" s="41"/>
      <c r="WXD3" s="41"/>
      <c r="WXE3" s="41"/>
      <c r="WXF3" s="41"/>
      <c r="WXG3" s="41"/>
      <c r="WXH3" s="41"/>
      <c r="WXI3" s="41"/>
      <c r="WXJ3" s="41"/>
      <c r="WXK3" s="41"/>
      <c r="WXL3" s="41"/>
      <c r="WXM3" s="41"/>
      <c r="WXN3" s="41"/>
      <c r="WXO3" s="41"/>
      <c r="WXP3" s="41"/>
      <c r="WXQ3" s="41"/>
      <c r="WXR3" s="41"/>
      <c r="WXS3" s="41"/>
      <c r="WXT3" s="41"/>
      <c r="WXU3" s="41"/>
      <c r="WXV3" s="41"/>
      <c r="WXW3" s="41"/>
      <c r="WXX3" s="41"/>
      <c r="WXY3" s="41"/>
      <c r="WXZ3" s="41"/>
      <c r="WYA3" s="41"/>
      <c r="WYB3" s="41"/>
      <c r="WYC3" s="41"/>
      <c r="WYD3" s="41"/>
      <c r="WYE3" s="41"/>
      <c r="WYF3" s="41"/>
      <c r="WYG3" s="41"/>
      <c r="WYH3" s="41"/>
      <c r="WYI3" s="41"/>
      <c r="WYJ3" s="41"/>
      <c r="WYK3" s="41"/>
      <c r="WYL3" s="41"/>
      <c r="WYM3" s="41"/>
      <c r="WYN3" s="41"/>
      <c r="WYO3" s="41"/>
      <c r="WYP3" s="41"/>
      <c r="WYQ3" s="41"/>
      <c r="WYR3" s="41"/>
      <c r="WYS3" s="41"/>
      <c r="WYT3" s="41"/>
      <c r="WYU3" s="41"/>
      <c r="WYV3" s="41"/>
      <c r="WYW3" s="41"/>
      <c r="WYX3" s="41"/>
      <c r="WYY3" s="41"/>
      <c r="WYZ3" s="41"/>
      <c r="WZA3" s="41"/>
      <c r="WZB3" s="41"/>
      <c r="WZC3" s="41"/>
      <c r="WZD3" s="41"/>
      <c r="WZE3" s="41"/>
      <c r="WZF3" s="41"/>
      <c r="WZG3" s="41"/>
      <c r="WZH3" s="41"/>
      <c r="WZI3" s="41"/>
      <c r="WZJ3" s="41"/>
      <c r="WZK3" s="41"/>
      <c r="WZL3" s="41"/>
      <c r="WZM3" s="41"/>
      <c r="WZN3" s="41"/>
      <c r="WZO3" s="41"/>
      <c r="WZP3" s="41"/>
      <c r="WZQ3" s="41"/>
      <c r="WZR3" s="41"/>
      <c r="WZS3" s="41"/>
      <c r="WZT3" s="41"/>
      <c r="WZU3" s="41"/>
      <c r="WZV3" s="41"/>
      <c r="WZW3" s="41"/>
      <c r="WZX3" s="41"/>
      <c r="WZY3" s="41"/>
      <c r="WZZ3" s="41"/>
      <c r="XAA3" s="41"/>
      <c r="XAB3" s="41"/>
      <c r="XAC3" s="41"/>
      <c r="XAD3" s="41"/>
      <c r="XAE3" s="41"/>
      <c r="XAF3" s="41"/>
      <c r="XAG3" s="41"/>
      <c r="XAH3" s="41"/>
      <c r="XAI3" s="41"/>
      <c r="XAJ3" s="41"/>
      <c r="XAK3" s="41"/>
      <c r="XAL3" s="41"/>
      <c r="XAM3" s="41"/>
      <c r="XAN3" s="41"/>
      <c r="XAO3" s="41"/>
      <c r="XAP3" s="41"/>
      <c r="XAQ3" s="41"/>
      <c r="XAR3" s="41"/>
      <c r="XAS3" s="41"/>
      <c r="XAT3" s="41"/>
      <c r="XAU3" s="41"/>
      <c r="XAV3" s="41"/>
      <c r="XAW3" s="41"/>
      <c r="XAX3" s="41"/>
      <c r="XAY3" s="41"/>
      <c r="XAZ3" s="41"/>
      <c r="XBA3" s="41"/>
      <c r="XBB3" s="41"/>
      <c r="XBC3" s="41"/>
      <c r="XBD3" s="41"/>
      <c r="XBE3" s="41"/>
      <c r="XBF3" s="41"/>
      <c r="XBG3" s="41"/>
      <c r="XBH3" s="41"/>
      <c r="XBI3" s="41"/>
      <c r="XBJ3" s="41"/>
      <c r="XBK3" s="41"/>
      <c r="XBL3" s="41"/>
      <c r="XBM3" s="41"/>
      <c r="XBN3" s="41"/>
      <c r="XBO3" s="41"/>
      <c r="XBP3" s="41"/>
      <c r="XBQ3" s="41"/>
      <c r="XBR3" s="41"/>
      <c r="XBS3" s="41"/>
      <c r="XBT3" s="41"/>
      <c r="XBU3" s="41"/>
      <c r="XBV3" s="41"/>
      <c r="XBW3" s="41"/>
      <c r="XBX3" s="41"/>
      <c r="XBY3" s="41"/>
      <c r="XBZ3" s="41"/>
      <c r="XCA3" s="41"/>
      <c r="XCB3" s="41"/>
      <c r="XCC3" s="41"/>
      <c r="XCD3" s="41"/>
      <c r="XCE3" s="41"/>
      <c r="XCF3" s="41"/>
      <c r="XCG3" s="41"/>
      <c r="XCH3" s="41"/>
      <c r="XCI3" s="41"/>
      <c r="XCJ3" s="41"/>
      <c r="XCK3" s="41"/>
      <c r="XCL3" s="41"/>
      <c r="XCM3" s="41"/>
      <c r="XCN3" s="41"/>
      <c r="XCO3" s="41"/>
      <c r="XCP3" s="41"/>
      <c r="XCQ3" s="41"/>
      <c r="XCR3" s="41"/>
      <c r="XCS3" s="41"/>
      <c r="XCT3" s="41"/>
      <c r="XCU3" s="41"/>
      <c r="XCV3" s="41"/>
      <c r="XCW3" s="41"/>
      <c r="XCX3" s="41"/>
      <c r="XCY3" s="41"/>
      <c r="XCZ3" s="41"/>
      <c r="XDA3" s="41"/>
      <c r="XDB3" s="41"/>
      <c r="XDC3" s="41"/>
      <c r="XDD3" s="41"/>
      <c r="XDE3" s="41"/>
      <c r="XDF3" s="41"/>
      <c r="XDG3" s="41"/>
      <c r="XDH3" s="41"/>
      <c r="XDI3" s="41"/>
      <c r="XDJ3" s="41"/>
      <c r="XDK3" s="41"/>
      <c r="XDL3" s="41"/>
      <c r="XDM3" s="41"/>
      <c r="XDN3" s="41"/>
      <c r="XDO3" s="41"/>
      <c r="XDP3" s="41"/>
      <c r="XDQ3" s="41"/>
      <c r="XDR3" s="41"/>
      <c r="XDS3" s="41"/>
      <c r="XDT3" s="41"/>
      <c r="XDU3" s="41"/>
      <c r="XDV3" s="41"/>
      <c r="XDW3" s="41"/>
      <c r="XDX3" s="41"/>
      <c r="XDY3" s="41"/>
      <c r="XDZ3" s="41"/>
      <c r="XEA3" s="41"/>
      <c r="XEB3" s="41"/>
      <c r="XEC3" s="41"/>
      <c r="XED3" s="41"/>
      <c r="XEE3" s="41"/>
      <c r="XEF3" s="41"/>
      <c r="XEG3" s="41"/>
      <c r="XEH3" s="41"/>
      <c r="XEI3" s="41"/>
      <c r="XEJ3" s="41"/>
      <c r="XEK3" s="41"/>
      <c r="XEL3" s="41"/>
      <c r="XEM3" s="41"/>
      <c r="XEN3" s="41"/>
      <c r="XEO3" s="41"/>
      <c r="XEP3" s="41"/>
    </row>
    <row r="4" spans="2:16370" ht="45" customHeight="1" thickBot="1">
      <c r="B4" s="246" t="s">
        <v>224</v>
      </c>
      <c r="C4" s="286" t="s">
        <v>159</v>
      </c>
      <c r="D4" s="286" t="s">
        <v>159</v>
      </c>
      <c r="E4" s="286" t="s">
        <v>159</v>
      </c>
      <c r="F4" s="286" t="s">
        <v>159</v>
      </c>
      <c r="G4" s="286" t="s">
        <v>159</v>
      </c>
      <c r="H4" s="286" t="s">
        <v>159</v>
      </c>
      <c r="I4" s="286" t="s">
        <v>159</v>
      </c>
      <c r="J4" s="286" t="s">
        <v>159</v>
      </c>
      <c r="K4" s="286" t="s">
        <v>159</v>
      </c>
      <c r="L4" s="286" t="s">
        <v>159</v>
      </c>
      <c r="M4" s="286" t="s">
        <v>159</v>
      </c>
      <c r="N4" s="286" t="s">
        <v>159</v>
      </c>
      <c r="O4" s="286" t="s">
        <v>159</v>
      </c>
      <c r="P4" s="286" t="s">
        <v>159</v>
      </c>
      <c r="Q4" s="286" t="s">
        <v>159</v>
      </c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1"/>
      <c r="DQ4" s="41"/>
      <c r="DR4" s="41"/>
      <c r="DS4" s="41"/>
      <c r="DT4" s="41"/>
      <c r="DU4" s="41"/>
      <c r="DV4" s="41"/>
      <c r="DW4" s="41"/>
      <c r="DX4" s="41"/>
      <c r="DY4" s="41"/>
      <c r="DZ4" s="41"/>
      <c r="EA4" s="41"/>
      <c r="EB4" s="41"/>
      <c r="EC4" s="41"/>
      <c r="ED4" s="41"/>
      <c r="EE4" s="41"/>
      <c r="EF4" s="41"/>
      <c r="EG4" s="41"/>
      <c r="EH4" s="41"/>
      <c r="EI4" s="41"/>
      <c r="EJ4" s="41"/>
      <c r="EK4" s="41"/>
      <c r="EL4" s="41"/>
      <c r="EM4" s="41"/>
      <c r="EN4" s="41"/>
      <c r="EO4" s="41"/>
      <c r="EP4" s="41"/>
      <c r="EQ4" s="41"/>
      <c r="ER4" s="41"/>
      <c r="ES4" s="41"/>
      <c r="ET4" s="41"/>
      <c r="EU4" s="41"/>
      <c r="EV4" s="41"/>
      <c r="EW4" s="41"/>
      <c r="EX4" s="41"/>
      <c r="EY4" s="41"/>
      <c r="EZ4" s="41"/>
      <c r="FA4" s="41"/>
      <c r="FB4" s="41"/>
      <c r="FC4" s="41"/>
      <c r="FD4" s="41"/>
      <c r="FE4" s="41"/>
      <c r="FF4" s="41"/>
      <c r="FG4" s="41"/>
      <c r="FH4" s="41"/>
      <c r="FI4" s="41"/>
      <c r="FJ4" s="41"/>
      <c r="FK4" s="41"/>
      <c r="FL4" s="41"/>
      <c r="FM4" s="41"/>
      <c r="FN4" s="41"/>
      <c r="FO4" s="41"/>
      <c r="FP4" s="41"/>
      <c r="FQ4" s="41"/>
      <c r="FR4" s="41"/>
      <c r="FS4" s="41"/>
      <c r="FT4" s="41"/>
      <c r="FU4" s="41"/>
      <c r="FV4" s="41"/>
      <c r="FW4" s="41"/>
      <c r="FX4" s="41"/>
      <c r="FY4" s="41"/>
      <c r="FZ4" s="41"/>
      <c r="GA4" s="41"/>
      <c r="GB4" s="41"/>
      <c r="GC4" s="41"/>
      <c r="GD4" s="41"/>
      <c r="GE4" s="41"/>
      <c r="GF4" s="41"/>
      <c r="GG4" s="41"/>
      <c r="GH4" s="41"/>
      <c r="GI4" s="41"/>
      <c r="GJ4" s="41"/>
      <c r="GK4" s="41"/>
      <c r="GL4" s="41"/>
      <c r="GM4" s="41"/>
      <c r="GN4" s="41"/>
      <c r="GO4" s="41"/>
      <c r="GP4" s="41"/>
      <c r="GQ4" s="41"/>
      <c r="GR4" s="41"/>
      <c r="GS4" s="41"/>
      <c r="GT4" s="41"/>
      <c r="GU4" s="41"/>
      <c r="GV4" s="41"/>
      <c r="GW4" s="41"/>
      <c r="GX4" s="41"/>
      <c r="GY4" s="41"/>
      <c r="GZ4" s="41"/>
      <c r="HA4" s="41"/>
      <c r="HB4" s="41"/>
      <c r="HC4" s="41"/>
      <c r="HD4" s="41"/>
      <c r="HE4" s="41"/>
      <c r="HF4" s="41"/>
      <c r="HG4" s="41"/>
      <c r="HH4" s="41"/>
      <c r="HI4" s="41"/>
      <c r="HJ4" s="41"/>
      <c r="HK4" s="41"/>
      <c r="HL4" s="41"/>
      <c r="HM4" s="41"/>
      <c r="HN4" s="41"/>
      <c r="HO4" s="41"/>
      <c r="HP4" s="41"/>
      <c r="HQ4" s="41"/>
      <c r="HR4" s="41"/>
      <c r="HS4" s="41"/>
      <c r="HT4" s="41"/>
      <c r="HU4" s="41"/>
      <c r="HV4" s="41"/>
      <c r="HW4" s="41"/>
      <c r="HX4" s="41"/>
      <c r="HY4" s="41"/>
      <c r="HZ4" s="41"/>
      <c r="IA4" s="41"/>
      <c r="IB4" s="41"/>
      <c r="IC4" s="41"/>
      <c r="ID4" s="41"/>
      <c r="IE4" s="41"/>
      <c r="IF4" s="41"/>
      <c r="IG4" s="41"/>
      <c r="IH4" s="41"/>
      <c r="II4" s="41"/>
      <c r="IJ4" s="41"/>
      <c r="IK4" s="41"/>
      <c r="IL4" s="41"/>
      <c r="IM4" s="41"/>
      <c r="IN4" s="41"/>
      <c r="IO4" s="41"/>
      <c r="IP4" s="41"/>
      <c r="IQ4" s="41"/>
      <c r="IR4" s="41"/>
      <c r="IS4" s="41"/>
      <c r="IT4" s="41"/>
      <c r="IU4" s="41"/>
      <c r="IV4" s="41"/>
      <c r="IW4" s="41"/>
      <c r="IX4" s="41"/>
      <c r="IY4" s="41"/>
      <c r="IZ4" s="41"/>
      <c r="JA4" s="41"/>
      <c r="JB4" s="41"/>
      <c r="JC4" s="41"/>
      <c r="JD4" s="41"/>
      <c r="JE4" s="41"/>
      <c r="JF4" s="41"/>
      <c r="JG4" s="41"/>
      <c r="JH4" s="41"/>
      <c r="JI4" s="41"/>
      <c r="JJ4" s="41"/>
      <c r="JK4" s="41"/>
      <c r="JL4" s="41"/>
      <c r="JM4" s="41"/>
      <c r="JN4" s="41"/>
      <c r="JO4" s="41"/>
      <c r="JP4" s="41"/>
      <c r="JQ4" s="41"/>
      <c r="JR4" s="41"/>
      <c r="JS4" s="41"/>
      <c r="JT4" s="41"/>
      <c r="JU4" s="41"/>
      <c r="JV4" s="41"/>
      <c r="JW4" s="41"/>
      <c r="JX4" s="41"/>
      <c r="JY4" s="41"/>
      <c r="JZ4" s="41"/>
      <c r="KA4" s="41"/>
      <c r="KB4" s="41"/>
      <c r="KC4" s="41"/>
      <c r="KD4" s="41"/>
      <c r="KE4" s="41"/>
      <c r="KF4" s="41"/>
      <c r="KG4" s="41"/>
      <c r="KH4" s="41"/>
      <c r="KI4" s="41"/>
      <c r="KJ4" s="41"/>
      <c r="KK4" s="41"/>
      <c r="KL4" s="41"/>
      <c r="KM4" s="41"/>
      <c r="KN4" s="41"/>
      <c r="KO4" s="41"/>
      <c r="KP4" s="41"/>
      <c r="KQ4" s="41"/>
      <c r="KR4" s="41"/>
      <c r="KS4" s="41"/>
      <c r="KT4" s="41"/>
      <c r="KU4" s="41"/>
      <c r="KV4" s="41"/>
      <c r="KW4" s="41"/>
      <c r="KX4" s="41"/>
      <c r="KY4" s="41"/>
      <c r="KZ4" s="41"/>
      <c r="LA4" s="41"/>
      <c r="LB4" s="41"/>
      <c r="LC4" s="41"/>
      <c r="LD4" s="41"/>
      <c r="LE4" s="41"/>
      <c r="LF4" s="41"/>
      <c r="LG4" s="41"/>
      <c r="LH4" s="41"/>
      <c r="LI4" s="41"/>
      <c r="LJ4" s="41"/>
      <c r="LK4" s="41"/>
      <c r="LL4" s="41"/>
      <c r="LM4" s="41"/>
      <c r="LN4" s="41"/>
      <c r="LO4" s="41"/>
      <c r="LP4" s="41"/>
      <c r="LQ4" s="41"/>
      <c r="LR4" s="41"/>
      <c r="LS4" s="41"/>
      <c r="LT4" s="41"/>
      <c r="LU4" s="41"/>
      <c r="LV4" s="41"/>
      <c r="LW4" s="41"/>
      <c r="LX4" s="41"/>
      <c r="LY4" s="41"/>
      <c r="LZ4" s="41"/>
      <c r="MA4" s="41"/>
      <c r="MB4" s="41"/>
      <c r="MC4" s="41"/>
      <c r="MD4" s="41"/>
      <c r="ME4" s="41"/>
      <c r="MF4" s="41"/>
      <c r="MG4" s="41"/>
      <c r="MH4" s="41"/>
      <c r="MI4" s="41"/>
      <c r="MJ4" s="41"/>
      <c r="MK4" s="41"/>
      <c r="ML4" s="41"/>
      <c r="MM4" s="41"/>
      <c r="MN4" s="41"/>
      <c r="MO4" s="41"/>
      <c r="MP4" s="41"/>
      <c r="MQ4" s="41"/>
      <c r="MR4" s="41"/>
      <c r="MS4" s="41"/>
      <c r="MT4" s="41"/>
      <c r="MU4" s="41"/>
      <c r="MV4" s="41"/>
      <c r="MW4" s="41"/>
      <c r="MX4" s="41"/>
      <c r="MY4" s="41"/>
      <c r="MZ4" s="41"/>
      <c r="NA4" s="41"/>
      <c r="NB4" s="41"/>
      <c r="NC4" s="41"/>
      <c r="ND4" s="41"/>
      <c r="NE4" s="41"/>
      <c r="NF4" s="41"/>
      <c r="NG4" s="41"/>
      <c r="NH4" s="41"/>
      <c r="NI4" s="41"/>
      <c r="NJ4" s="41"/>
      <c r="NK4" s="41"/>
      <c r="NL4" s="41"/>
      <c r="NM4" s="41"/>
      <c r="NN4" s="41"/>
      <c r="NO4" s="41"/>
      <c r="NP4" s="41"/>
      <c r="NQ4" s="41"/>
      <c r="NR4" s="41"/>
      <c r="NS4" s="41"/>
      <c r="NT4" s="41"/>
      <c r="NU4" s="41"/>
      <c r="NV4" s="41"/>
      <c r="NW4" s="41"/>
      <c r="NX4" s="41"/>
      <c r="NY4" s="41"/>
      <c r="NZ4" s="41"/>
      <c r="OA4" s="41"/>
      <c r="OB4" s="41"/>
      <c r="OC4" s="41"/>
      <c r="OD4" s="41"/>
      <c r="OE4" s="41"/>
      <c r="OF4" s="41"/>
      <c r="OG4" s="41"/>
      <c r="OH4" s="41"/>
      <c r="OI4" s="41"/>
      <c r="OJ4" s="41"/>
      <c r="OK4" s="41"/>
      <c r="OL4" s="41"/>
      <c r="OM4" s="41"/>
      <c r="ON4" s="41"/>
      <c r="OO4" s="41"/>
      <c r="OP4" s="41"/>
      <c r="OQ4" s="41"/>
      <c r="OR4" s="41"/>
      <c r="OS4" s="41"/>
      <c r="OT4" s="41"/>
      <c r="OU4" s="41"/>
      <c r="OV4" s="41"/>
      <c r="OW4" s="41"/>
      <c r="OX4" s="41"/>
      <c r="OY4" s="41"/>
      <c r="OZ4" s="41"/>
      <c r="PA4" s="41"/>
      <c r="PB4" s="41"/>
      <c r="PC4" s="41"/>
      <c r="PD4" s="41"/>
      <c r="PE4" s="41"/>
      <c r="PF4" s="41"/>
      <c r="PG4" s="41"/>
      <c r="PH4" s="41"/>
      <c r="PI4" s="41"/>
      <c r="PJ4" s="41"/>
      <c r="PK4" s="41"/>
      <c r="PL4" s="41"/>
      <c r="PM4" s="41"/>
      <c r="PN4" s="41"/>
      <c r="PO4" s="41"/>
      <c r="PP4" s="41"/>
      <c r="PQ4" s="41"/>
      <c r="PR4" s="41"/>
      <c r="PS4" s="41"/>
      <c r="PT4" s="41"/>
      <c r="PU4" s="41"/>
      <c r="PV4" s="41"/>
      <c r="PW4" s="41"/>
      <c r="PX4" s="41"/>
      <c r="PY4" s="41"/>
      <c r="PZ4" s="41"/>
      <c r="QA4" s="41"/>
      <c r="QB4" s="41"/>
      <c r="QC4" s="41"/>
      <c r="QD4" s="41"/>
      <c r="QE4" s="41"/>
      <c r="QF4" s="41"/>
      <c r="QG4" s="41"/>
      <c r="QH4" s="41"/>
      <c r="QI4" s="41"/>
      <c r="QJ4" s="41"/>
      <c r="QK4" s="41"/>
      <c r="QL4" s="41"/>
      <c r="QM4" s="41"/>
      <c r="QN4" s="41"/>
      <c r="QO4" s="41"/>
      <c r="QP4" s="41"/>
      <c r="QQ4" s="41"/>
      <c r="QR4" s="41"/>
      <c r="QS4" s="41"/>
      <c r="QT4" s="41"/>
      <c r="QU4" s="41"/>
      <c r="QV4" s="41"/>
      <c r="QW4" s="41"/>
      <c r="QX4" s="41"/>
      <c r="QY4" s="41"/>
      <c r="QZ4" s="41"/>
      <c r="RA4" s="41"/>
      <c r="RB4" s="41"/>
      <c r="RC4" s="41"/>
      <c r="RD4" s="41"/>
      <c r="RE4" s="41"/>
      <c r="RF4" s="41"/>
      <c r="RG4" s="41"/>
      <c r="RH4" s="41"/>
      <c r="RI4" s="41"/>
      <c r="RJ4" s="41"/>
      <c r="RK4" s="41"/>
      <c r="RL4" s="41"/>
      <c r="RM4" s="41"/>
      <c r="RN4" s="41"/>
      <c r="RO4" s="41"/>
      <c r="RP4" s="41"/>
      <c r="RQ4" s="41"/>
      <c r="RR4" s="41"/>
      <c r="RS4" s="41"/>
      <c r="RT4" s="41"/>
      <c r="RU4" s="41"/>
      <c r="RV4" s="41"/>
      <c r="RW4" s="41"/>
      <c r="RX4" s="41"/>
      <c r="RY4" s="41"/>
      <c r="RZ4" s="41"/>
      <c r="SA4" s="41"/>
      <c r="SB4" s="41"/>
      <c r="SC4" s="41"/>
      <c r="SD4" s="41"/>
      <c r="SE4" s="41"/>
      <c r="SF4" s="41"/>
      <c r="SG4" s="41"/>
      <c r="SH4" s="41"/>
      <c r="SI4" s="41"/>
      <c r="SJ4" s="41"/>
      <c r="SK4" s="41"/>
      <c r="SL4" s="41"/>
      <c r="SM4" s="41"/>
      <c r="SN4" s="41"/>
      <c r="SO4" s="41"/>
      <c r="SP4" s="41"/>
      <c r="SQ4" s="41"/>
      <c r="SR4" s="41"/>
      <c r="SS4" s="41"/>
      <c r="ST4" s="41"/>
      <c r="SU4" s="41"/>
      <c r="SV4" s="41"/>
      <c r="SW4" s="41"/>
      <c r="SX4" s="41"/>
      <c r="SY4" s="41"/>
      <c r="SZ4" s="41"/>
      <c r="TA4" s="41"/>
      <c r="TB4" s="41"/>
      <c r="TC4" s="41"/>
      <c r="TD4" s="41"/>
      <c r="TE4" s="41"/>
      <c r="TF4" s="41"/>
      <c r="TG4" s="41"/>
      <c r="TH4" s="41"/>
      <c r="TI4" s="41"/>
      <c r="TJ4" s="41"/>
      <c r="TK4" s="41"/>
      <c r="TL4" s="41"/>
      <c r="TM4" s="41"/>
      <c r="TN4" s="41"/>
      <c r="TO4" s="41"/>
      <c r="TP4" s="41"/>
      <c r="TQ4" s="41"/>
      <c r="TR4" s="41"/>
      <c r="TS4" s="41"/>
      <c r="TT4" s="41"/>
      <c r="TU4" s="41"/>
      <c r="TV4" s="41"/>
      <c r="TW4" s="41"/>
      <c r="TX4" s="41"/>
      <c r="TY4" s="41"/>
      <c r="TZ4" s="41"/>
      <c r="UA4" s="41"/>
      <c r="UB4" s="41"/>
      <c r="UC4" s="41"/>
      <c r="UD4" s="41"/>
      <c r="UE4" s="41"/>
      <c r="UF4" s="41"/>
      <c r="UG4" s="41"/>
      <c r="UH4" s="41"/>
      <c r="UI4" s="41"/>
      <c r="UJ4" s="41"/>
      <c r="UK4" s="41"/>
      <c r="UL4" s="41"/>
      <c r="UM4" s="41"/>
      <c r="UN4" s="41"/>
      <c r="UO4" s="41"/>
      <c r="UP4" s="41"/>
      <c r="UQ4" s="41"/>
      <c r="UR4" s="41"/>
      <c r="US4" s="41"/>
      <c r="UT4" s="41"/>
      <c r="UU4" s="41"/>
      <c r="UV4" s="41"/>
      <c r="UW4" s="41"/>
      <c r="UX4" s="41"/>
      <c r="UY4" s="41"/>
      <c r="UZ4" s="41"/>
      <c r="VA4" s="41"/>
      <c r="VB4" s="41"/>
      <c r="VC4" s="41"/>
      <c r="VD4" s="41"/>
      <c r="VE4" s="41"/>
      <c r="VF4" s="41"/>
      <c r="VG4" s="41"/>
      <c r="VH4" s="41"/>
      <c r="VI4" s="41"/>
      <c r="VJ4" s="41"/>
      <c r="VK4" s="41"/>
      <c r="VL4" s="41"/>
      <c r="VM4" s="41"/>
      <c r="VN4" s="41"/>
      <c r="VO4" s="41"/>
      <c r="VP4" s="41"/>
      <c r="VQ4" s="41"/>
      <c r="VR4" s="41"/>
      <c r="VS4" s="41"/>
      <c r="VT4" s="41"/>
      <c r="VU4" s="41"/>
      <c r="VV4" s="41"/>
      <c r="VW4" s="41"/>
      <c r="VX4" s="41"/>
      <c r="VY4" s="41"/>
      <c r="VZ4" s="41"/>
      <c r="WA4" s="41"/>
      <c r="WB4" s="41"/>
      <c r="WC4" s="41"/>
      <c r="WD4" s="41"/>
      <c r="WE4" s="41"/>
      <c r="WF4" s="41"/>
      <c r="WG4" s="41"/>
      <c r="WH4" s="41"/>
      <c r="WI4" s="41"/>
      <c r="WJ4" s="41"/>
      <c r="WK4" s="41"/>
      <c r="WL4" s="41"/>
      <c r="WM4" s="41"/>
      <c r="WN4" s="41"/>
      <c r="WO4" s="41"/>
      <c r="WP4" s="41"/>
      <c r="WQ4" s="41"/>
      <c r="WR4" s="41"/>
      <c r="WS4" s="41"/>
      <c r="WT4" s="41"/>
      <c r="WU4" s="41"/>
      <c r="WV4" s="41"/>
      <c r="WW4" s="41"/>
      <c r="WX4" s="41"/>
      <c r="WY4" s="41"/>
      <c r="WZ4" s="41"/>
      <c r="XA4" s="41"/>
      <c r="XB4" s="41"/>
      <c r="XC4" s="41"/>
      <c r="XD4" s="41"/>
      <c r="XE4" s="41"/>
      <c r="XF4" s="41"/>
      <c r="XG4" s="41"/>
      <c r="XH4" s="41"/>
      <c r="XI4" s="41"/>
      <c r="XJ4" s="41"/>
      <c r="XK4" s="41"/>
      <c r="XL4" s="41"/>
      <c r="XM4" s="41"/>
      <c r="XN4" s="41"/>
      <c r="XO4" s="41"/>
      <c r="XP4" s="41"/>
      <c r="XQ4" s="41"/>
      <c r="XR4" s="41"/>
      <c r="XS4" s="41"/>
      <c r="XT4" s="41"/>
      <c r="XU4" s="41"/>
      <c r="XV4" s="41"/>
      <c r="XW4" s="41"/>
      <c r="XX4" s="41"/>
      <c r="XY4" s="41"/>
      <c r="XZ4" s="41"/>
      <c r="YA4" s="41"/>
      <c r="YB4" s="41"/>
      <c r="YC4" s="41"/>
      <c r="YD4" s="41"/>
      <c r="YE4" s="41"/>
      <c r="YF4" s="41"/>
      <c r="YG4" s="41"/>
      <c r="YH4" s="41"/>
      <c r="YI4" s="41"/>
      <c r="YJ4" s="41"/>
      <c r="YK4" s="41"/>
      <c r="YL4" s="41"/>
      <c r="YM4" s="41"/>
      <c r="YN4" s="41"/>
      <c r="YO4" s="41"/>
      <c r="YP4" s="41"/>
      <c r="YQ4" s="41"/>
      <c r="YR4" s="41"/>
      <c r="YS4" s="41"/>
      <c r="YT4" s="41"/>
      <c r="YU4" s="41"/>
      <c r="YV4" s="41"/>
      <c r="YW4" s="41"/>
      <c r="YX4" s="41"/>
      <c r="YY4" s="41"/>
      <c r="YZ4" s="41"/>
      <c r="ZA4" s="41"/>
      <c r="ZB4" s="41"/>
      <c r="ZC4" s="41"/>
      <c r="ZD4" s="41"/>
      <c r="ZE4" s="41"/>
      <c r="ZF4" s="41"/>
      <c r="ZG4" s="41"/>
      <c r="ZH4" s="41"/>
      <c r="ZI4" s="41"/>
      <c r="ZJ4" s="41"/>
      <c r="ZK4" s="41"/>
      <c r="ZL4" s="41"/>
      <c r="ZM4" s="41"/>
      <c r="ZN4" s="41"/>
      <c r="ZO4" s="41"/>
      <c r="ZP4" s="41"/>
      <c r="ZQ4" s="41"/>
      <c r="ZR4" s="41"/>
      <c r="ZS4" s="41"/>
      <c r="ZT4" s="41"/>
      <c r="ZU4" s="41"/>
      <c r="ZV4" s="41"/>
      <c r="ZW4" s="41"/>
      <c r="ZX4" s="41"/>
      <c r="ZY4" s="41"/>
      <c r="ZZ4" s="41"/>
      <c r="AAA4" s="41"/>
      <c r="AAB4" s="41"/>
      <c r="AAC4" s="41"/>
      <c r="AAD4" s="41"/>
      <c r="AAE4" s="41"/>
      <c r="AAF4" s="41"/>
      <c r="AAG4" s="41"/>
      <c r="AAH4" s="41"/>
      <c r="AAI4" s="41"/>
      <c r="AAJ4" s="41"/>
      <c r="AAK4" s="41"/>
      <c r="AAL4" s="41"/>
      <c r="AAM4" s="41"/>
      <c r="AAN4" s="41"/>
      <c r="AAO4" s="41"/>
      <c r="AAP4" s="41"/>
      <c r="AAQ4" s="41"/>
      <c r="AAR4" s="41"/>
      <c r="AAS4" s="41"/>
      <c r="AAT4" s="41"/>
      <c r="AAU4" s="41"/>
      <c r="AAV4" s="41"/>
      <c r="AAW4" s="41"/>
      <c r="AAX4" s="41"/>
      <c r="AAY4" s="41"/>
      <c r="AAZ4" s="41"/>
      <c r="ABA4" s="41"/>
      <c r="ABB4" s="41"/>
      <c r="ABC4" s="41"/>
      <c r="ABD4" s="41"/>
      <c r="ABE4" s="41"/>
      <c r="ABF4" s="41"/>
      <c r="ABG4" s="41"/>
      <c r="ABH4" s="41"/>
      <c r="ABI4" s="41"/>
      <c r="ABJ4" s="41"/>
      <c r="ABK4" s="41"/>
      <c r="ABL4" s="41"/>
      <c r="ABM4" s="41"/>
      <c r="ABN4" s="41"/>
      <c r="ABO4" s="41"/>
      <c r="ABP4" s="41"/>
      <c r="ABQ4" s="41"/>
      <c r="ABR4" s="41"/>
      <c r="ABS4" s="41"/>
      <c r="ABT4" s="41"/>
      <c r="ABU4" s="41"/>
      <c r="ABV4" s="41"/>
      <c r="ABW4" s="41"/>
      <c r="ABX4" s="41"/>
      <c r="ABY4" s="41"/>
      <c r="ABZ4" s="41"/>
      <c r="ACA4" s="41"/>
      <c r="ACB4" s="41"/>
      <c r="ACC4" s="41"/>
      <c r="ACD4" s="41"/>
      <c r="ACE4" s="41"/>
      <c r="ACF4" s="41"/>
      <c r="ACG4" s="41"/>
      <c r="ACH4" s="41"/>
      <c r="ACI4" s="41"/>
      <c r="ACJ4" s="41"/>
      <c r="ACK4" s="41"/>
      <c r="ACL4" s="41"/>
      <c r="ACM4" s="41"/>
      <c r="ACN4" s="41"/>
      <c r="ACO4" s="41"/>
      <c r="ACP4" s="41"/>
      <c r="ACQ4" s="41"/>
      <c r="ACR4" s="41"/>
      <c r="ACS4" s="41"/>
      <c r="ACT4" s="41"/>
      <c r="ACU4" s="41"/>
      <c r="ACV4" s="41"/>
      <c r="ACW4" s="41"/>
      <c r="ACX4" s="41"/>
      <c r="ACY4" s="41"/>
      <c r="ACZ4" s="41"/>
      <c r="ADA4" s="41"/>
      <c r="ADB4" s="41"/>
      <c r="ADC4" s="41"/>
      <c r="ADD4" s="41"/>
      <c r="ADE4" s="41"/>
      <c r="ADF4" s="41"/>
      <c r="ADG4" s="41"/>
      <c r="ADH4" s="41"/>
      <c r="ADI4" s="41"/>
      <c r="ADJ4" s="41"/>
      <c r="ADK4" s="41"/>
      <c r="ADL4" s="41"/>
      <c r="ADM4" s="41"/>
      <c r="ADN4" s="41"/>
      <c r="ADO4" s="41"/>
      <c r="ADP4" s="41"/>
      <c r="ADQ4" s="41"/>
      <c r="ADR4" s="41"/>
      <c r="ADS4" s="41"/>
      <c r="ADT4" s="41"/>
      <c r="ADU4" s="41"/>
      <c r="ADV4" s="41"/>
      <c r="ADW4" s="41"/>
      <c r="ADX4" s="41"/>
      <c r="ADY4" s="41"/>
      <c r="ADZ4" s="41"/>
      <c r="AEA4" s="41"/>
      <c r="AEB4" s="41"/>
      <c r="AEC4" s="41"/>
      <c r="AED4" s="41"/>
      <c r="AEE4" s="41"/>
      <c r="AEF4" s="41"/>
      <c r="AEG4" s="41"/>
      <c r="AEH4" s="41"/>
      <c r="AEI4" s="41"/>
      <c r="AEJ4" s="41"/>
      <c r="AEK4" s="41"/>
      <c r="AEL4" s="41"/>
      <c r="AEM4" s="41"/>
      <c r="AEN4" s="41"/>
      <c r="AEO4" s="41"/>
      <c r="AEP4" s="41"/>
      <c r="AEQ4" s="41"/>
      <c r="AER4" s="41"/>
      <c r="AES4" s="41"/>
      <c r="AET4" s="41"/>
      <c r="AEU4" s="41"/>
      <c r="AEV4" s="41"/>
      <c r="AEW4" s="41"/>
      <c r="AEX4" s="41"/>
      <c r="AEY4" s="41"/>
      <c r="AEZ4" s="41"/>
      <c r="AFA4" s="41"/>
      <c r="AFB4" s="41"/>
      <c r="AFC4" s="41"/>
      <c r="AFD4" s="41"/>
      <c r="AFE4" s="41"/>
      <c r="AFF4" s="41"/>
      <c r="AFG4" s="41"/>
      <c r="AFH4" s="41"/>
      <c r="AFI4" s="41"/>
      <c r="AFJ4" s="41"/>
      <c r="AFK4" s="41"/>
      <c r="AFL4" s="41"/>
      <c r="AFM4" s="41"/>
      <c r="AFN4" s="41"/>
      <c r="AFO4" s="41"/>
      <c r="AFP4" s="41"/>
      <c r="AFQ4" s="41"/>
      <c r="AFR4" s="41"/>
      <c r="AFS4" s="41"/>
      <c r="AFT4" s="41"/>
      <c r="AFU4" s="41"/>
      <c r="AFV4" s="41"/>
      <c r="AFW4" s="41"/>
      <c r="AFX4" s="41"/>
      <c r="AFY4" s="41"/>
      <c r="AFZ4" s="41"/>
      <c r="AGA4" s="41"/>
      <c r="AGB4" s="41"/>
      <c r="AGC4" s="41"/>
      <c r="AGD4" s="41"/>
      <c r="AGE4" s="41"/>
      <c r="AGF4" s="41"/>
      <c r="AGG4" s="41"/>
      <c r="AGH4" s="41"/>
      <c r="AGI4" s="41"/>
      <c r="AGJ4" s="41"/>
      <c r="AGK4" s="41"/>
      <c r="AGL4" s="41"/>
      <c r="AGM4" s="41"/>
      <c r="AGN4" s="41"/>
      <c r="AGO4" s="41"/>
      <c r="AGP4" s="41"/>
      <c r="AGQ4" s="41"/>
      <c r="AGR4" s="41"/>
      <c r="AGS4" s="41"/>
      <c r="AGT4" s="41"/>
      <c r="AGU4" s="41"/>
      <c r="AGV4" s="41"/>
      <c r="AGW4" s="41"/>
      <c r="AGX4" s="41"/>
      <c r="AGY4" s="41"/>
      <c r="AGZ4" s="41"/>
      <c r="AHA4" s="41"/>
      <c r="AHB4" s="41"/>
      <c r="AHC4" s="41"/>
      <c r="AHD4" s="41"/>
      <c r="AHE4" s="41"/>
      <c r="AHF4" s="41"/>
      <c r="AHG4" s="41"/>
      <c r="AHH4" s="41"/>
      <c r="AHI4" s="41"/>
      <c r="AHJ4" s="41"/>
      <c r="AHK4" s="41"/>
      <c r="AHL4" s="41"/>
      <c r="AHM4" s="41"/>
      <c r="AHN4" s="41"/>
      <c r="AHO4" s="41"/>
      <c r="AHP4" s="41"/>
      <c r="AHQ4" s="41"/>
      <c r="AHR4" s="41"/>
      <c r="AHS4" s="41"/>
      <c r="AHT4" s="41"/>
      <c r="AHU4" s="41"/>
      <c r="AHV4" s="41"/>
      <c r="AHW4" s="41"/>
      <c r="AHX4" s="41"/>
      <c r="AHY4" s="41"/>
      <c r="AHZ4" s="41"/>
      <c r="AIA4" s="41"/>
      <c r="AIB4" s="41"/>
      <c r="AIC4" s="41"/>
      <c r="AID4" s="41"/>
      <c r="AIE4" s="41"/>
      <c r="AIF4" s="41"/>
      <c r="AIG4" s="41"/>
      <c r="AIH4" s="41"/>
      <c r="AII4" s="41"/>
      <c r="AIJ4" s="41"/>
      <c r="AIK4" s="41"/>
      <c r="AIL4" s="41"/>
      <c r="AIM4" s="41"/>
      <c r="AIN4" s="41"/>
      <c r="AIO4" s="41"/>
      <c r="AIP4" s="41"/>
      <c r="AIQ4" s="41"/>
      <c r="AIR4" s="41"/>
      <c r="AIS4" s="41"/>
      <c r="AIT4" s="41"/>
      <c r="AIU4" s="41"/>
      <c r="AIV4" s="41"/>
      <c r="AIW4" s="41"/>
      <c r="AIX4" s="41"/>
      <c r="AIY4" s="41"/>
      <c r="AIZ4" s="41"/>
      <c r="AJA4" s="41"/>
      <c r="AJB4" s="41"/>
      <c r="AJC4" s="41"/>
      <c r="AJD4" s="41"/>
      <c r="AJE4" s="41"/>
      <c r="AJF4" s="41"/>
      <c r="AJG4" s="41"/>
      <c r="AJH4" s="41"/>
      <c r="AJI4" s="41"/>
      <c r="AJJ4" s="41"/>
      <c r="AJK4" s="41"/>
      <c r="AJL4" s="41"/>
      <c r="AJM4" s="41"/>
      <c r="AJN4" s="41"/>
      <c r="AJO4" s="41"/>
      <c r="AJP4" s="41"/>
      <c r="AJQ4" s="41"/>
      <c r="AJR4" s="41"/>
      <c r="AJS4" s="41"/>
      <c r="AJT4" s="41"/>
      <c r="AJU4" s="41"/>
      <c r="AJV4" s="41"/>
      <c r="AJW4" s="41"/>
      <c r="AJX4" s="41"/>
      <c r="AJY4" s="41"/>
      <c r="AJZ4" s="41"/>
      <c r="AKA4" s="41"/>
      <c r="AKB4" s="41"/>
      <c r="AKC4" s="41"/>
      <c r="AKD4" s="41"/>
      <c r="AKE4" s="41"/>
      <c r="AKF4" s="41"/>
      <c r="AKG4" s="41"/>
      <c r="AKH4" s="41"/>
      <c r="AKI4" s="41"/>
      <c r="AKJ4" s="41"/>
      <c r="AKK4" s="41"/>
      <c r="AKL4" s="41"/>
      <c r="AKM4" s="41"/>
      <c r="AKN4" s="41"/>
      <c r="AKO4" s="41"/>
      <c r="AKP4" s="41"/>
      <c r="AKQ4" s="41"/>
      <c r="AKR4" s="41"/>
      <c r="AKS4" s="41"/>
      <c r="AKT4" s="41"/>
      <c r="AKU4" s="41"/>
      <c r="AKV4" s="41"/>
      <c r="AKW4" s="41"/>
      <c r="AKX4" s="41"/>
      <c r="AKY4" s="41"/>
      <c r="AKZ4" s="41"/>
      <c r="ALA4" s="41"/>
      <c r="ALB4" s="41"/>
      <c r="ALC4" s="41"/>
      <c r="ALD4" s="41"/>
      <c r="ALE4" s="41"/>
      <c r="ALF4" s="41"/>
      <c r="ALG4" s="41"/>
      <c r="ALH4" s="41"/>
      <c r="ALI4" s="41"/>
      <c r="ALJ4" s="41"/>
      <c r="ALK4" s="41"/>
      <c r="ALL4" s="41"/>
      <c r="ALM4" s="41"/>
      <c r="ALN4" s="41"/>
      <c r="ALO4" s="41"/>
      <c r="ALP4" s="41"/>
      <c r="ALQ4" s="41"/>
      <c r="ALR4" s="41"/>
      <c r="ALS4" s="41"/>
      <c r="ALT4" s="41"/>
      <c r="ALU4" s="41"/>
      <c r="ALV4" s="41"/>
      <c r="ALW4" s="41"/>
      <c r="ALX4" s="41"/>
      <c r="ALY4" s="41"/>
      <c r="ALZ4" s="41"/>
      <c r="AMA4" s="41"/>
      <c r="AMB4" s="41"/>
      <c r="AMC4" s="41"/>
      <c r="AMD4" s="41"/>
      <c r="AME4" s="41"/>
      <c r="AMF4" s="41"/>
      <c r="AMG4" s="41"/>
      <c r="AMH4" s="41"/>
      <c r="AMI4" s="41"/>
      <c r="AMJ4" s="41"/>
      <c r="AMK4" s="41"/>
      <c r="AML4" s="41"/>
      <c r="AMM4" s="41"/>
      <c r="AMN4" s="41"/>
      <c r="AMO4" s="41"/>
      <c r="AMP4" s="41"/>
      <c r="AMQ4" s="41"/>
      <c r="AMR4" s="41"/>
      <c r="AMS4" s="41"/>
      <c r="AMT4" s="41"/>
      <c r="AMU4" s="41"/>
      <c r="AMV4" s="41"/>
      <c r="AMW4" s="41"/>
      <c r="AMX4" s="41"/>
      <c r="AMY4" s="41"/>
      <c r="AMZ4" s="41"/>
      <c r="ANA4" s="41"/>
      <c r="ANB4" s="41"/>
      <c r="ANC4" s="41"/>
      <c r="AND4" s="41"/>
      <c r="ANE4" s="41"/>
      <c r="ANF4" s="41"/>
      <c r="ANG4" s="41"/>
      <c r="ANH4" s="41"/>
      <c r="ANI4" s="41"/>
      <c r="ANJ4" s="41"/>
      <c r="ANK4" s="41"/>
      <c r="ANL4" s="41"/>
      <c r="ANM4" s="41"/>
      <c r="ANN4" s="41"/>
      <c r="ANO4" s="41"/>
      <c r="ANP4" s="41"/>
      <c r="ANQ4" s="41"/>
      <c r="ANR4" s="41"/>
      <c r="ANS4" s="41"/>
      <c r="ANT4" s="41"/>
      <c r="ANU4" s="41"/>
      <c r="ANV4" s="41"/>
      <c r="ANW4" s="41"/>
      <c r="ANX4" s="41"/>
      <c r="ANY4" s="41"/>
      <c r="ANZ4" s="41"/>
      <c r="AOA4" s="41"/>
      <c r="AOB4" s="41"/>
      <c r="AOC4" s="41"/>
      <c r="AOD4" s="41"/>
      <c r="AOE4" s="41"/>
      <c r="AOF4" s="41"/>
      <c r="AOG4" s="41"/>
      <c r="AOH4" s="41"/>
      <c r="AOI4" s="41"/>
      <c r="AOJ4" s="41"/>
      <c r="AOK4" s="41"/>
      <c r="AOL4" s="41"/>
      <c r="AOM4" s="41"/>
      <c r="AON4" s="41"/>
      <c r="AOO4" s="41"/>
      <c r="AOP4" s="41"/>
      <c r="AOQ4" s="41"/>
      <c r="AOR4" s="41"/>
      <c r="AOS4" s="41"/>
      <c r="AOT4" s="41"/>
      <c r="AOU4" s="41"/>
      <c r="AOV4" s="41"/>
      <c r="AOW4" s="41"/>
      <c r="AOX4" s="41"/>
      <c r="AOY4" s="41"/>
      <c r="AOZ4" s="41"/>
      <c r="APA4" s="41"/>
      <c r="APB4" s="41"/>
      <c r="APC4" s="41"/>
      <c r="APD4" s="41"/>
      <c r="APE4" s="41"/>
      <c r="APF4" s="41"/>
      <c r="APG4" s="41"/>
      <c r="APH4" s="41"/>
      <c r="API4" s="41"/>
      <c r="APJ4" s="41"/>
      <c r="APK4" s="41"/>
      <c r="APL4" s="41"/>
      <c r="APM4" s="41"/>
      <c r="APN4" s="41"/>
      <c r="APO4" s="41"/>
      <c r="APP4" s="41"/>
      <c r="APQ4" s="41"/>
      <c r="APR4" s="41"/>
      <c r="APS4" s="41"/>
      <c r="APT4" s="41"/>
      <c r="APU4" s="41"/>
      <c r="APV4" s="41"/>
      <c r="APW4" s="41"/>
      <c r="APX4" s="41"/>
      <c r="APY4" s="41"/>
      <c r="APZ4" s="41"/>
      <c r="AQA4" s="41"/>
      <c r="AQB4" s="41"/>
      <c r="AQC4" s="41"/>
      <c r="AQD4" s="41"/>
      <c r="AQE4" s="41"/>
      <c r="AQF4" s="41"/>
      <c r="AQG4" s="41"/>
      <c r="AQH4" s="41"/>
      <c r="AQI4" s="41"/>
      <c r="AQJ4" s="41"/>
      <c r="AQK4" s="41"/>
      <c r="AQL4" s="41"/>
      <c r="AQM4" s="41"/>
      <c r="AQN4" s="41"/>
      <c r="AQO4" s="41"/>
      <c r="AQP4" s="41"/>
      <c r="AQQ4" s="41"/>
      <c r="AQR4" s="41"/>
      <c r="AQS4" s="41"/>
      <c r="AQT4" s="41"/>
      <c r="AQU4" s="41"/>
      <c r="AQV4" s="41"/>
      <c r="AQW4" s="41"/>
      <c r="AQX4" s="41"/>
      <c r="AQY4" s="41"/>
      <c r="AQZ4" s="41"/>
      <c r="ARA4" s="41"/>
      <c r="ARB4" s="41"/>
      <c r="ARC4" s="41"/>
      <c r="ARD4" s="41"/>
      <c r="ARE4" s="41"/>
      <c r="ARF4" s="41"/>
      <c r="ARG4" s="41"/>
      <c r="ARH4" s="41"/>
      <c r="ARI4" s="41"/>
      <c r="ARJ4" s="41"/>
      <c r="ARK4" s="41"/>
      <c r="ARL4" s="41"/>
      <c r="ARM4" s="41"/>
      <c r="ARN4" s="41"/>
      <c r="ARO4" s="41"/>
      <c r="ARP4" s="41"/>
      <c r="ARQ4" s="41"/>
      <c r="ARR4" s="41"/>
      <c r="ARS4" s="41"/>
      <c r="ART4" s="41"/>
      <c r="ARU4" s="41"/>
      <c r="ARV4" s="41"/>
      <c r="ARW4" s="41"/>
      <c r="ARX4" s="41"/>
      <c r="ARY4" s="41"/>
      <c r="ARZ4" s="41"/>
      <c r="ASA4" s="41"/>
      <c r="ASB4" s="41"/>
      <c r="ASC4" s="41"/>
      <c r="ASD4" s="41"/>
      <c r="ASE4" s="41"/>
      <c r="ASF4" s="41"/>
      <c r="ASG4" s="41"/>
      <c r="ASH4" s="41"/>
      <c r="ASI4" s="41"/>
      <c r="ASJ4" s="41"/>
      <c r="ASK4" s="41"/>
      <c r="ASL4" s="41"/>
      <c r="ASM4" s="41"/>
      <c r="ASN4" s="41"/>
      <c r="ASO4" s="41"/>
      <c r="ASP4" s="41"/>
      <c r="ASQ4" s="41"/>
      <c r="ASR4" s="41"/>
      <c r="ASS4" s="41"/>
      <c r="AST4" s="41"/>
      <c r="ASU4" s="41"/>
      <c r="ASV4" s="41"/>
      <c r="ASW4" s="41"/>
      <c r="ASX4" s="41"/>
      <c r="ASY4" s="41"/>
      <c r="ASZ4" s="41"/>
      <c r="ATA4" s="41"/>
      <c r="ATB4" s="41"/>
      <c r="ATC4" s="41"/>
      <c r="ATD4" s="41"/>
      <c r="ATE4" s="41"/>
      <c r="ATF4" s="41"/>
      <c r="ATG4" s="41"/>
      <c r="ATH4" s="41"/>
      <c r="ATI4" s="41"/>
      <c r="ATJ4" s="41"/>
      <c r="ATK4" s="41"/>
      <c r="ATL4" s="41"/>
      <c r="ATM4" s="41"/>
      <c r="ATN4" s="41"/>
      <c r="ATO4" s="41"/>
      <c r="ATP4" s="41"/>
      <c r="ATQ4" s="41"/>
      <c r="ATR4" s="41"/>
      <c r="ATS4" s="41"/>
      <c r="ATT4" s="41"/>
      <c r="ATU4" s="41"/>
      <c r="ATV4" s="41"/>
      <c r="ATW4" s="41"/>
      <c r="ATX4" s="41"/>
      <c r="ATY4" s="41"/>
      <c r="ATZ4" s="41"/>
      <c r="AUA4" s="41"/>
      <c r="AUB4" s="41"/>
      <c r="AUC4" s="41"/>
      <c r="AUD4" s="41"/>
      <c r="AUE4" s="41"/>
      <c r="AUF4" s="41"/>
      <c r="AUG4" s="41"/>
      <c r="AUH4" s="41"/>
      <c r="AUI4" s="41"/>
      <c r="AUJ4" s="41"/>
      <c r="AUK4" s="41"/>
      <c r="AUL4" s="41"/>
      <c r="AUM4" s="41"/>
      <c r="AUN4" s="41"/>
      <c r="AUO4" s="41"/>
      <c r="AUP4" s="41"/>
      <c r="AUQ4" s="41"/>
      <c r="AUR4" s="41"/>
      <c r="AUS4" s="41"/>
      <c r="AUT4" s="41"/>
      <c r="AUU4" s="41"/>
      <c r="AUV4" s="41"/>
      <c r="AUW4" s="41"/>
      <c r="AUX4" s="41"/>
      <c r="AUY4" s="41"/>
      <c r="AUZ4" s="41"/>
      <c r="AVA4" s="41"/>
      <c r="AVB4" s="41"/>
      <c r="AVC4" s="41"/>
      <c r="AVD4" s="41"/>
      <c r="AVE4" s="41"/>
      <c r="AVF4" s="41"/>
      <c r="AVG4" s="41"/>
      <c r="AVH4" s="41"/>
      <c r="AVI4" s="41"/>
      <c r="AVJ4" s="41"/>
      <c r="AVK4" s="41"/>
      <c r="AVL4" s="41"/>
      <c r="AVM4" s="41"/>
      <c r="AVN4" s="41"/>
      <c r="AVO4" s="41"/>
      <c r="AVP4" s="41"/>
      <c r="AVQ4" s="41"/>
      <c r="AVR4" s="41"/>
      <c r="AVS4" s="41"/>
      <c r="AVT4" s="41"/>
      <c r="AVU4" s="41"/>
      <c r="AVV4" s="41"/>
      <c r="AVW4" s="41"/>
      <c r="AVX4" s="41"/>
      <c r="AVY4" s="41"/>
      <c r="AVZ4" s="41"/>
      <c r="AWA4" s="41"/>
      <c r="AWB4" s="41"/>
      <c r="AWC4" s="41"/>
      <c r="AWD4" s="41"/>
      <c r="AWE4" s="41"/>
      <c r="AWF4" s="41"/>
      <c r="AWG4" s="41"/>
      <c r="AWH4" s="41"/>
      <c r="AWI4" s="41"/>
      <c r="AWJ4" s="41"/>
      <c r="AWK4" s="41"/>
      <c r="AWL4" s="41"/>
      <c r="AWM4" s="41"/>
      <c r="AWN4" s="41"/>
      <c r="AWO4" s="41"/>
      <c r="AWP4" s="41"/>
      <c r="AWQ4" s="41"/>
      <c r="AWR4" s="41"/>
      <c r="AWS4" s="41"/>
      <c r="AWT4" s="41"/>
      <c r="AWU4" s="41"/>
      <c r="AWV4" s="41"/>
      <c r="AWW4" s="41"/>
      <c r="AWX4" s="41"/>
      <c r="AWY4" s="41"/>
      <c r="AWZ4" s="41"/>
      <c r="AXA4" s="41"/>
      <c r="AXB4" s="41"/>
      <c r="AXC4" s="41"/>
      <c r="AXD4" s="41"/>
      <c r="AXE4" s="41"/>
      <c r="AXF4" s="41"/>
      <c r="AXG4" s="41"/>
      <c r="AXH4" s="41"/>
      <c r="AXI4" s="41"/>
      <c r="AXJ4" s="41"/>
      <c r="AXK4" s="41"/>
      <c r="AXL4" s="41"/>
      <c r="AXM4" s="41"/>
      <c r="AXN4" s="41"/>
      <c r="AXO4" s="41"/>
      <c r="AXP4" s="41"/>
      <c r="AXQ4" s="41"/>
      <c r="AXR4" s="41"/>
      <c r="AXS4" s="41"/>
      <c r="AXT4" s="41"/>
      <c r="AXU4" s="41"/>
      <c r="AXV4" s="41"/>
      <c r="AXW4" s="41"/>
      <c r="AXX4" s="41"/>
      <c r="AXY4" s="41"/>
      <c r="AXZ4" s="41"/>
      <c r="AYA4" s="41"/>
      <c r="AYB4" s="41"/>
      <c r="AYC4" s="41"/>
      <c r="AYD4" s="41"/>
      <c r="AYE4" s="41"/>
      <c r="AYF4" s="41"/>
      <c r="AYG4" s="41"/>
      <c r="AYH4" s="41"/>
      <c r="AYI4" s="41"/>
      <c r="AYJ4" s="41"/>
      <c r="AYK4" s="41"/>
      <c r="AYL4" s="41"/>
      <c r="AYM4" s="41"/>
      <c r="AYN4" s="41"/>
      <c r="AYO4" s="41"/>
      <c r="AYP4" s="41"/>
      <c r="AYQ4" s="41"/>
      <c r="AYR4" s="41"/>
      <c r="AYS4" s="41"/>
      <c r="AYT4" s="41"/>
      <c r="AYU4" s="41"/>
      <c r="AYV4" s="41"/>
      <c r="AYW4" s="41"/>
      <c r="AYX4" s="41"/>
      <c r="AYY4" s="41"/>
      <c r="AYZ4" s="41"/>
      <c r="AZA4" s="41"/>
      <c r="AZB4" s="41"/>
      <c r="AZC4" s="41"/>
      <c r="AZD4" s="41"/>
      <c r="AZE4" s="41"/>
      <c r="AZF4" s="41"/>
      <c r="AZG4" s="41"/>
      <c r="AZH4" s="41"/>
      <c r="AZI4" s="41"/>
      <c r="AZJ4" s="41"/>
      <c r="AZK4" s="41"/>
      <c r="AZL4" s="41"/>
      <c r="AZM4" s="41"/>
      <c r="AZN4" s="41"/>
      <c r="AZO4" s="41"/>
      <c r="AZP4" s="41"/>
      <c r="AZQ4" s="41"/>
      <c r="AZR4" s="41"/>
      <c r="AZS4" s="41"/>
      <c r="AZT4" s="41"/>
      <c r="AZU4" s="41"/>
      <c r="AZV4" s="41"/>
      <c r="AZW4" s="41"/>
      <c r="AZX4" s="41"/>
      <c r="AZY4" s="41"/>
      <c r="AZZ4" s="41"/>
      <c r="BAA4" s="41"/>
      <c r="BAB4" s="41"/>
      <c r="BAC4" s="41"/>
      <c r="BAD4" s="41"/>
      <c r="BAE4" s="41"/>
      <c r="BAF4" s="41"/>
      <c r="BAG4" s="41"/>
      <c r="BAH4" s="41"/>
      <c r="BAI4" s="41"/>
      <c r="BAJ4" s="41"/>
      <c r="BAK4" s="41"/>
      <c r="BAL4" s="41"/>
      <c r="BAM4" s="41"/>
      <c r="BAN4" s="41"/>
      <c r="BAO4" s="41"/>
      <c r="BAP4" s="41"/>
      <c r="BAQ4" s="41"/>
      <c r="BAR4" s="41"/>
      <c r="BAS4" s="41"/>
      <c r="BAT4" s="41"/>
      <c r="BAU4" s="41"/>
      <c r="BAV4" s="41"/>
      <c r="BAW4" s="41"/>
      <c r="BAX4" s="41"/>
      <c r="BAY4" s="41"/>
      <c r="BAZ4" s="41"/>
      <c r="BBA4" s="41"/>
      <c r="BBB4" s="41"/>
      <c r="BBC4" s="41"/>
      <c r="BBD4" s="41"/>
      <c r="BBE4" s="41"/>
      <c r="BBF4" s="41"/>
      <c r="BBG4" s="41"/>
      <c r="BBH4" s="41"/>
      <c r="BBI4" s="41"/>
      <c r="BBJ4" s="41"/>
      <c r="BBK4" s="41"/>
      <c r="BBL4" s="41"/>
      <c r="BBM4" s="41"/>
      <c r="BBN4" s="41"/>
      <c r="BBO4" s="41"/>
      <c r="BBP4" s="41"/>
      <c r="BBQ4" s="41"/>
      <c r="BBR4" s="41"/>
      <c r="BBS4" s="41"/>
      <c r="BBT4" s="41"/>
      <c r="BBU4" s="41"/>
      <c r="BBV4" s="41"/>
      <c r="BBW4" s="41"/>
      <c r="BBX4" s="41"/>
      <c r="BBY4" s="41"/>
      <c r="BBZ4" s="41"/>
      <c r="BCA4" s="41"/>
      <c r="BCB4" s="41"/>
      <c r="BCC4" s="41"/>
      <c r="BCD4" s="41"/>
      <c r="BCE4" s="41"/>
      <c r="BCF4" s="41"/>
      <c r="BCG4" s="41"/>
      <c r="BCH4" s="41"/>
      <c r="BCI4" s="41"/>
      <c r="BCJ4" s="41"/>
      <c r="BCK4" s="41"/>
      <c r="BCL4" s="41"/>
      <c r="BCM4" s="41"/>
      <c r="BCN4" s="41"/>
      <c r="BCO4" s="41"/>
      <c r="BCP4" s="41"/>
      <c r="BCQ4" s="41"/>
      <c r="BCR4" s="41"/>
      <c r="BCS4" s="41"/>
      <c r="BCT4" s="41"/>
      <c r="BCU4" s="41"/>
      <c r="BCV4" s="41"/>
      <c r="BCW4" s="41"/>
      <c r="BCX4" s="41"/>
      <c r="BCY4" s="41"/>
      <c r="BCZ4" s="41"/>
      <c r="BDA4" s="41"/>
      <c r="BDB4" s="41"/>
      <c r="BDC4" s="41"/>
      <c r="BDD4" s="41"/>
      <c r="BDE4" s="41"/>
      <c r="BDF4" s="41"/>
      <c r="BDG4" s="41"/>
      <c r="BDH4" s="41"/>
      <c r="BDI4" s="41"/>
      <c r="BDJ4" s="41"/>
      <c r="BDK4" s="41"/>
      <c r="BDL4" s="41"/>
      <c r="BDM4" s="41"/>
      <c r="BDN4" s="41"/>
      <c r="BDO4" s="41"/>
      <c r="BDP4" s="41"/>
      <c r="BDQ4" s="41"/>
      <c r="BDR4" s="41"/>
      <c r="BDS4" s="41"/>
      <c r="BDT4" s="41"/>
      <c r="BDU4" s="41"/>
      <c r="BDV4" s="41"/>
      <c r="BDW4" s="41"/>
      <c r="BDX4" s="41"/>
      <c r="BDY4" s="41"/>
      <c r="BDZ4" s="41"/>
      <c r="BEA4" s="41"/>
      <c r="BEB4" s="41"/>
      <c r="BEC4" s="41"/>
      <c r="BED4" s="41"/>
      <c r="BEE4" s="41"/>
      <c r="BEF4" s="41"/>
      <c r="BEG4" s="41"/>
      <c r="BEH4" s="41"/>
      <c r="BEI4" s="41"/>
      <c r="BEJ4" s="41"/>
      <c r="BEK4" s="41"/>
      <c r="BEL4" s="41"/>
      <c r="BEM4" s="41"/>
      <c r="BEN4" s="41"/>
      <c r="BEO4" s="41"/>
      <c r="BEP4" s="41"/>
      <c r="BEQ4" s="41"/>
      <c r="BER4" s="41"/>
      <c r="BES4" s="41"/>
      <c r="BET4" s="41"/>
      <c r="BEU4" s="41"/>
      <c r="BEV4" s="41"/>
      <c r="BEW4" s="41"/>
      <c r="BEX4" s="41"/>
      <c r="BEY4" s="41"/>
      <c r="BEZ4" s="41"/>
      <c r="BFA4" s="41"/>
      <c r="BFB4" s="41"/>
      <c r="BFC4" s="41"/>
      <c r="BFD4" s="41"/>
      <c r="BFE4" s="41"/>
      <c r="BFF4" s="41"/>
      <c r="BFG4" s="41"/>
      <c r="BFH4" s="41"/>
      <c r="BFI4" s="41"/>
      <c r="BFJ4" s="41"/>
      <c r="BFK4" s="41"/>
      <c r="BFL4" s="41"/>
      <c r="BFM4" s="41"/>
      <c r="BFN4" s="41"/>
      <c r="BFO4" s="41"/>
      <c r="BFP4" s="41"/>
      <c r="BFQ4" s="41"/>
      <c r="BFR4" s="41"/>
      <c r="BFS4" s="41"/>
      <c r="BFT4" s="41"/>
      <c r="BFU4" s="41"/>
      <c r="BFV4" s="41"/>
      <c r="BFW4" s="41"/>
      <c r="BFX4" s="41"/>
      <c r="BFY4" s="41"/>
      <c r="BFZ4" s="41"/>
      <c r="BGA4" s="41"/>
      <c r="BGB4" s="41"/>
      <c r="BGC4" s="41"/>
      <c r="BGD4" s="41"/>
      <c r="BGE4" s="41"/>
      <c r="BGF4" s="41"/>
      <c r="BGG4" s="41"/>
      <c r="BGH4" s="41"/>
      <c r="BGI4" s="41"/>
      <c r="BGJ4" s="41"/>
      <c r="BGK4" s="41"/>
      <c r="BGL4" s="41"/>
      <c r="BGM4" s="41"/>
      <c r="BGN4" s="41"/>
      <c r="BGO4" s="41"/>
      <c r="BGP4" s="41"/>
      <c r="BGQ4" s="41"/>
      <c r="BGR4" s="41"/>
      <c r="BGS4" s="41"/>
      <c r="BGT4" s="41"/>
      <c r="BGU4" s="41"/>
      <c r="BGV4" s="41"/>
      <c r="BGW4" s="41"/>
      <c r="BGX4" s="41"/>
      <c r="BGY4" s="41"/>
      <c r="BGZ4" s="41"/>
      <c r="BHA4" s="41"/>
      <c r="BHB4" s="41"/>
      <c r="BHC4" s="41"/>
      <c r="BHD4" s="41"/>
      <c r="BHE4" s="41"/>
      <c r="BHF4" s="41"/>
      <c r="BHG4" s="41"/>
      <c r="BHH4" s="41"/>
      <c r="BHI4" s="41"/>
      <c r="BHJ4" s="41"/>
      <c r="BHK4" s="41"/>
      <c r="BHL4" s="41"/>
      <c r="BHM4" s="41"/>
      <c r="BHN4" s="41"/>
      <c r="BHO4" s="41"/>
      <c r="BHP4" s="41"/>
      <c r="BHQ4" s="41"/>
      <c r="BHR4" s="41"/>
      <c r="BHS4" s="41"/>
      <c r="BHT4" s="41"/>
      <c r="BHU4" s="41"/>
      <c r="BHV4" s="41"/>
      <c r="BHW4" s="41"/>
      <c r="BHX4" s="41"/>
      <c r="BHY4" s="41"/>
      <c r="BHZ4" s="41"/>
      <c r="BIA4" s="41"/>
      <c r="BIB4" s="41"/>
      <c r="BIC4" s="41"/>
      <c r="BID4" s="41"/>
      <c r="BIE4" s="41"/>
      <c r="BIF4" s="41"/>
      <c r="BIG4" s="41"/>
      <c r="BIH4" s="41"/>
      <c r="BII4" s="41"/>
      <c r="BIJ4" s="41"/>
      <c r="BIK4" s="41"/>
      <c r="BIL4" s="41"/>
      <c r="BIM4" s="41"/>
      <c r="BIN4" s="41"/>
      <c r="BIO4" s="41"/>
      <c r="BIP4" s="41"/>
      <c r="BIQ4" s="41"/>
      <c r="BIR4" s="41"/>
      <c r="BIS4" s="41"/>
      <c r="BIT4" s="41"/>
      <c r="BIU4" s="41"/>
      <c r="BIV4" s="41"/>
      <c r="BIW4" s="41"/>
      <c r="BIX4" s="41"/>
      <c r="BIY4" s="41"/>
      <c r="BIZ4" s="41"/>
      <c r="BJA4" s="41"/>
      <c r="BJB4" s="41"/>
      <c r="BJC4" s="41"/>
      <c r="BJD4" s="41"/>
      <c r="BJE4" s="41"/>
      <c r="BJF4" s="41"/>
      <c r="BJG4" s="41"/>
      <c r="BJH4" s="41"/>
      <c r="BJI4" s="41"/>
      <c r="BJJ4" s="41"/>
      <c r="BJK4" s="41"/>
      <c r="BJL4" s="41"/>
      <c r="BJM4" s="41"/>
      <c r="BJN4" s="41"/>
      <c r="BJO4" s="41"/>
      <c r="BJP4" s="41"/>
      <c r="BJQ4" s="41"/>
      <c r="BJR4" s="41"/>
      <c r="BJS4" s="41"/>
      <c r="BJT4" s="41"/>
      <c r="BJU4" s="41"/>
      <c r="BJV4" s="41"/>
      <c r="BJW4" s="41"/>
      <c r="BJX4" s="41"/>
      <c r="BJY4" s="41"/>
      <c r="BJZ4" s="41"/>
      <c r="BKA4" s="41"/>
      <c r="BKB4" s="41"/>
      <c r="BKC4" s="41"/>
      <c r="BKD4" s="41"/>
      <c r="BKE4" s="41"/>
      <c r="BKF4" s="41"/>
      <c r="BKG4" s="41"/>
      <c r="BKH4" s="41"/>
      <c r="BKI4" s="41"/>
      <c r="BKJ4" s="41"/>
      <c r="BKK4" s="41"/>
      <c r="BKL4" s="41"/>
      <c r="BKM4" s="41"/>
      <c r="BKN4" s="41"/>
      <c r="BKO4" s="41"/>
      <c r="BKP4" s="41"/>
      <c r="BKQ4" s="41"/>
      <c r="BKR4" s="41"/>
      <c r="BKS4" s="41"/>
      <c r="BKT4" s="41"/>
      <c r="BKU4" s="41"/>
      <c r="BKV4" s="41"/>
      <c r="BKW4" s="41"/>
      <c r="BKX4" s="41"/>
      <c r="BKY4" s="41"/>
      <c r="BKZ4" s="41"/>
      <c r="BLA4" s="41"/>
      <c r="BLB4" s="41"/>
      <c r="BLC4" s="41"/>
      <c r="BLD4" s="41"/>
      <c r="BLE4" s="41"/>
      <c r="BLF4" s="41"/>
      <c r="BLG4" s="41"/>
      <c r="BLH4" s="41"/>
      <c r="BLI4" s="41"/>
      <c r="BLJ4" s="41"/>
      <c r="BLK4" s="41"/>
      <c r="BLL4" s="41"/>
      <c r="BLM4" s="41"/>
      <c r="BLN4" s="41"/>
      <c r="BLO4" s="41"/>
      <c r="BLP4" s="41"/>
      <c r="BLQ4" s="41"/>
      <c r="BLR4" s="41"/>
      <c r="BLS4" s="41"/>
      <c r="BLT4" s="41"/>
      <c r="BLU4" s="41"/>
      <c r="BLV4" s="41"/>
      <c r="BLW4" s="41"/>
      <c r="BLX4" s="41"/>
      <c r="BLY4" s="41"/>
      <c r="BLZ4" s="41"/>
      <c r="BMA4" s="41"/>
      <c r="BMB4" s="41"/>
      <c r="BMC4" s="41"/>
      <c r="BMD4" s="41"/>
      <c r="BME4" s="41"/>
      <c r="BMF4" s="41"/>
      <c r="BMG4" s="41"/>
      <c r="BMH4" s="41"/>
      <c r="BMI4" s="41"/>
      <c r="BMJ4" s="41"/>
      <c r="BMK4" s="41"/>
      <c r="BML4" s="41"/>
      <c r="BMM4" s="41"/>
      <c r="BMN4" s="41"/>
      <c r="BMO4" s="41"/>
      <c r="BMP4" s="41"/>
      <c r="BMQ4" s="41"/>
      <c r="BMR4" s="41"/>
      <c r="BMS4" s="41"/>
      <c r="BMT4" s="41"/>
      <c r="BMU4" s="41"/>
      <c r="BMV4" s="41"/>
      <c r="BMW4" s="41"/>
      <c r="BMX4" s="41"/>
      <c r="BMY4" s="41"/>
      <c r="BMZ4" s="41"/>
      <c r="BNA4" s="41"/>
      <c r="BNB4" s="41"/>
      <c r="BNC4" s="41"/>
      <c r="BND4" s="41"/>
      <c r="BNE4" s="41"/>
      <c r="BNF4" s="41"/>
      <c r="BNG4" s="41"/>
      <c r="BNH4" s="41"/>
      <c r="BNI4" s="41"/>
      <c r="BNJ4" s="41"/>
      <c r="BNK4" s="41"/>
      <c r="BNL4" s="41"/>
      <c r="BNM4" s="41"/>
      <c r="BNN4" s="41"/>
      <c r="BNO4" s="41"/>
      <c r="BNP4" s="41"/>
      <c r="BNQ4" s="41"/>
      <c r="BNR4" s="41"/>
      <c r="BNS4" s="41"/>
      <c r="BNT4" s="41"/>
      <c r="BNU4" s="41"/>
      <c r="BNV4" s="41"/>
      <c r="BNW4" s="41"/>
      <c r="BNX4" s="41"/>
      <c r="BNY4" s="41"/>
      <c r="BNZ4" s="41"/>
      <c r="BOA4" s="41"/>
      <c r="BOB4" s="41"/>
      <c r="BOC4" s="41"/>
      <c r="BOD4" s="41"/>
      <c r="BOE4" s="41"/>
      <c r="BOF4" s="41"/>
      <c r="BOG4" s="41"/>
      <c r="BOH4" s="41"/>
      <c r="BOI4" s="41"/>
      <c r="BOJ4" s="41"/>
      <c r="BOK4" s="41"/>
      <c r="BOL4" s="41"/>
      <c r="BOM4" s="41"/>
      <c r="BON4" s="41"/>
      <c r="BOO4" s="41"/>
      <c r="BOP4" s="41"/>
      <c r="BOQ4" s="41"/>
      <c r="BOR4" s="41"/>
      <c r="BOS4" s="41"/>
      <c r="BOT4" s="41"/>
      <c r="BOU4" s="41"/>
      <c r="BOV4" s="41"/>
      <c r="BOW4" s="41"/>
      <c r="BOX4" s="41"/>
      <c r="BOY4" s="41"/>
      <c r="BOZ4" s="41"/>
      <c r="BPA4" s="41"/>
      <c r="BPB4" s="41"/>
      <c r="BPC4" s="41"/>
      <c r="BPD4" s="41"/>
      <c r="BPE4" s="41"/>
      <c r="BPF4" s="41"/>
      <c r="BPG4" s="41"/>
      <c r="BPH4" s="41"/>
      <c r="BPI4" s="41"/>
      <c r="BPJ4" s="41"/>
      <c r="BPK4" s="41"/>
      <c r="BPL4" s="41"/>
      <c r="BPM4" s="41"/>
      <c r="BPN4" s="41"/>
      <c r="BPO4" s="41"/>
      <c r="BPP4" s="41"/>
      <c r="BPQ4" s="41"/>
      <c r="BPR4" s="41"/>
      <c r="BPS4" s="41"/>
      <c r="BPT4" s="41"/>
      <c r="BPU4" s="41"/>
      <c r="BPV4" s="41"/>
      <c r="BPW4" s="41"/>
      <c r="BPX4" s="41"/>
      <c r="BPY4" s="41"/>
      <c r="BPZ4" s="41"/>
      <c r="BQA4" s="41"/>
      <c r="BQB4" s="41"/>
      <c r="BQC4" s="41"/>
      <c r="BQD4" s="41"/>
      <c r="BQE4" s="41"/>
      <c r="BQF4" s="41"/>
      <c r="BQG4" s="41"/>
      <c r="BQH4" s="41"/>
      <c r="BQI4" s="41"/>
      <c r="BQJ4" s="41"/>
      <c r="BQK4" s="41"/>
      <c r="BQL4" s="41"/>
      <c r="BQM4" s="41"/>
      <c r="BQN4" s="41"/>
      <c r="BQO4" s="41"/>
      <c r="BQP4" s="41"/>
      <c r="BQQ4" s="41"/>
      <c r="BQR4" s="41"/>
      <c r="BQS4" s="41"/>
      <c r="BQT4" s="41"/>
      <c r="BQU4" s="41"/>
      <c r="BQV4" s="41"/>
      <c r="BQW4" s="41"/>
      <c r="BQX4" s="41"/>
      <c r="BQY4" s="41"/>
      <c r="BQZ4" s="41"/>
      <c r="BRA4" s="41"/>
      <c r="BRB4" s="41"/>
      <c r="BRC4" s="41"/>
      <c r="BRD4" s="41"/>
      <c r="BRE4" s="41"/>
      <c r="BRF4" s="41"/>
      <c r="BRG4" s="41"/>
      <c r="BRH4" s="41"/>
      <c r="BRI4" s="41"/>
      <c r="BRJ4" s="41"/>
      <c r="BRK4" s="41"/>
      <c r="BRL4" s="41"/>
      <c r="BRM4" s="41"/>
      <c r="BRN4" s="41"/>
      <c r="BRO4" s="41"/>
      <c r="BRP4" s="41"/>
      <c r="BRQ4" s="41"/>
      <c r="BRR4" s="41"/>
      <c r="BRS4" s="41"/>
      <c r="BRT4" s="41"/>
      <c r="BRU4" s="41"/>
      <c r="BRV4" s="41"/>
      <c r="BRW4" s="41"/>
      <c r="BRX4" s="41"/>
      <c r="BRY4" s="41"/>
      <c r="BRZ4" s="41"/>
      <c r="BSA4" s="41"/>
      <c r="BSB4" s="41"/>
      <c r="BSC4" s="41"/>
      <c r="BSD4" s="41"/>
      <c r="BSE4" s="41"/>
      <c r="BSF4" s="41"/>
      <c r="BSG4" s="41"/>
      <c r="BSH4" s="41"/>
      <c r="BSI4" s="41"/>
      <c r="BSJ4" s="41"/>
      <c r="BSK4" s="41"/>
      <c r="BSL4" s="41"/>
      <c r="BSM4" s="41"/>
      <c r="BSN4" s="41"/>
      <c r="BSO4" s="41"/>
      <c r="BSP4" s="41"/>
      <c r="BSQ4" s="41"/>
      <c r="BSR4" s="41"/>
      <c r="BSS4" s="41"/>
      <c r="BST4" s="41"/>
      <c r="BSU4" s="41"/>
      <c r="BSV4" s="41"/>
      <c r="BSW4" s="41"/>
      <c r="BSX4" s="41"/>
      <c r="BSY4" s="41"/>
      <c r="BSZ4" s="41"/>
      <c r="BTA4" s="41"/>
      <c r="BTB4" s="41"/>
      <c r="BTC4" s="41"/>
      <c r="BTD4" s="41"/>
      <c r="BTE4" s="41"/>
      <c r="BTF4" s="41"/>
      <c r="BTG4" s="41"/>
      <c r="BTH4" s="41"/>
      <c r="BTI4" s="41"/>
      <c r="BTJ4" s="41"/>
      <c r="BTK4" s="41"/>
      <c r="BTL4" s="41"/>
      <c r="BTM4" s="41"/>
      <c r="BTN4" s="41"/>
      <c r="BTO4" s="41"/>
      <c r="BTP4" s="41"/>
      <c r="BTQ4" s="41"/>
      <c r="BTR4" s="41"/>
      <c r="BTS4" s="41"/>
      <c r="BTT4" s="41"/>
      <c r="BTU4" s="41"/>
      <c r="BTV4" s="41"/>
      <c r="BTW4" s="41"/>
      <c r="BTX4" s="41"/>
      <c r="BTY4" s="41"/>
      <c r="BTZ4" s="41"/>
      <c r="BUA4" s="41"/>
      <c r="BUB4" s="41"/>
      <c r="BUC4" s="41"/>
      <c r="BUD4" s="41"/>
      <c r="BUE4" s="41"/>
      <c r="BUF4" s="41"/>
      <c r="BUG4" s="41"/>
      <c r="BUH4" s="41"/>
      <c r="BUI4" s="41"/>
      <c r="BUJ4" s="41"/>
      <c r="BUK4" s="41"/>
      <c r="BUL4" s="41"/>
      <c r="BUM4" s="41"/>
      <c r="BUN4" s="41"/>
      <c r="BUO4" s="41"/>
      <c r="BUP4" s="41"/>
      <c r="BUQ4" s="41"/>
      <c r="BUR4" s="41"/>
      <c r="BUS4" s="41"/>
      <c r="BUT4" s="41"/>
      <c r="BUU4" s="41"/>
      <c r="BUV4" s="41"/>
      <c r="BUW4" s="41"/>
      <c r="BUX4" s="41"/>
      <c r="BUY4" s="41"/>
      <c r="BUZ4" s="41"/>
      <c r="BVA4" s="41"/>
      <c r="BVB4" s="41"/>
      <c r="BVC4" s="41"/>
      <c r="BVD4" s="41"/>
      <c r="BVE4" s="41"/>
      <c r="BVF4" s="41"/>
      <c r="BVG4" s="41"/>
      <c r="BVH4" s="41"/>
      <c r="BVI4" s="41"/>
      <c r="BVJ4" s="41"/>
      <c r="BVK4" s="41"/>
      <c r="BVL4" s="41"/>
      <c r="BVM4" s="41"/>
      <c r="BVN4" s="41"/>
      <c r="BVO4" s="41"/>
      <c r="BVP4" s="41"/>
      <c r="BVQ4" s="41"/>
      <c r="BVR4" s="41"/>
      <c r="BVS4" s="41"/>
      <c r="BVT4" s="41"/>
      <c r="BVU4" s="41"/>
      <c r="BVV4" s="41"/>
      <c r="BVW4" s="41"/>
      <c r="BVX4" s="41"/>
      <c r="BVY4" s="41"/>
      <c r="BVZ4" s="41"/>
      <c r="BWA4" s="41"/>
      <c r="BWB4" s="41"/>
      <c r="BWC4" s="41"/>
      <c r="BWD4" s="41"/>
      <c r="BWE4" s="41"/>
      <c r="BWF4" s="41"/>
      <c r="BWG4" s="41"/>
      <c r="BWH4" s="41"/>
      <c r="BWI4" s="41"/>
      <c r="BWJ4" s="41"/>
      <c r="BWK4" s="41"/>
      <c r="BWL4" s="41"/>
      <c r="BWM4" s="41"/>
      <c r="BWN4" s="41"/>
      <c r="BWO4" s="41"/>
      <c r="BWP4" s="41"/>
      <c r="BWQ4" s="41"/>
      <c r="BWR4" s="41"/>
      <c r="BWS4" s="41"/>
      <c r="BWT4" s="41"/>
      <c r="BWU4" s="41"/>
      <c r="BWV4" s="41"/>
      <c r="BWW4" s="41"/>
      <c r="BWX4" s="41"/>
      <c r="BWY4" s="41"/>
      <c r="BWZ4" s="41"/>
      <c r="BXA4" s="41"/>
      <c r="BXB4" s="41"/>
      <c r="BXC4" s="41"/>
      <c r="BXD4" s="41"/>
      <c r="BXE4" s="41"/>
      <c r="BXF4" s="41"/>
      <c r="BXG4" s="41"/>
      <c r="BXH4" s="41"/>
      <c r="BXI4" s="41"/>
      <c r="BXJ4" s="41"/>
      <c r="BXK4" s="41"/>
      <c r="BXL4" s="41"/>
      <c r="BXM4" s="41"/>
      <c r="BXN4" s="41"/>
      <c r="BXO4" s="41"/>
      <c r="BXP4" s="41"/>
      <c r="BXQ4" s="41"/>
      <c r="BXR4" s="41"/>
      <c r="BXS4" s="41"/>
      <c r="BXT4" s="41"/>
      <c r="BXU4" s="41"/>
      <c r="BXV4" s="41"/>
      <c r="BXW4" s="41"/>
      <c r="BXX4" s="41"/>
      <c r="BXY4" s="41"/>
      <c r="BXZ4" s="41"/>
      <c r="BYA4" s="41"/>
      <c r="BYB4" s="41"/>
      <c r="BYC4" s="41"/>
      <c r="BYD4" s="41"/>
      <c r="BYE4" s="41"/>
      <c r="BYF4" s="41"/>
      <c r="BYG4" s="41"/>
      <c r="BYH4" s="41"/>
      <c r="BYI4" s="41"/>
      <c r="BYJ4" s="41"/>
      <c r="BYK4" s="41"/>
      <c r="BYL4" s="41"/>
      <c r="BYM4" s="41"/>
      <c r="BYN4" s="41"/>
      <c r="BYO4" s="41"/>
      <c r="BYP4" s="41"/>
      <c r="BYQ4" s="41"/>
      <c r="BYR4" s="41"/>
      <c r="BYS4" s="41"/>
      <c r="BYT4" s="41"/>
      <c r="BYU4" s="41"/>
      <c r="BYV4" s="41"/>
      <c r="BYW4" s="41"/>
      <c r="BYX4" s="41"/>
      <c r="BYY4" s="41"/>
      <c r="BYZ4" s="41"/>
      <c r="BZA4" s="41"/>
      <c r="BZB4" s="41"/>
      <c r="BZC4" s="41"/>
      <c r="BZD4" s="41"/>
      <c r="BZE4" s="41"/>
      <c r="BZF4" s="41"/>
      <c r="BZG4" s="41"/>
      <c r="BZH4" s="41"/>
      <c r="BZI4" s="41"/>
      <c r="BZJ4" s="41"/>
      <c r="BZK4" s="41"/>
      <c r="BZL4" s="41"/>
      <c r="BZM4" s="41"/>
      <c r="BZN4" s="41"/>
      <c r="BZO4" s="41"/>
      <c r="BZP4" s="41"/>
      <c r="BZQ4" s="41"/>
      <c r="BZR4" s="41"/>
      <c r="BZS4" s="41"/>
      <c r="BZT4" s="41"/>
      <c r="BZU4" s="41"/>
      <c r="BZV4" s="41"/>
      <c r="BZW4" s="41"/>
      <c r="BZX4" s="41"/>
      <c r="BZY4" s="41"/>
      <c r="BZZ4" s="41"/>
      <c r="CAA4" s="41"/>
      <c r="CAB4" s="41"/>
      <c r="CAC4" s="41"/>
      <c r="CAD4" s="41"/>
      <c r="CAE4" s="41"/>
      <c r="CAF4" s="41"/>
      <c r="CAG4" s="41"/>
      <c r="CAH4" s="41"/>
      <c r="CAI4" s="41"/>
      <c r="CAJ4" s="41"/>
      <c r="CAK4" s="41"/>
      <c r="CAL4" s="41"/>
      <c r="CAM4" s="41"/>
      <c r="CAN4" s="41"/>
      <c r="CAO4" s="41"/>
      <c r="CAP4" s="41"/>
      <c r="CAQ4" s="41"/>
      <c r="CAR4" s="41"/>
      <c r="CAS4" s="41"/>
      <c r="CAT4" s="41"/>
      <c r="CAU4" s="41"/>
      <c r="CAV4" s="41"/>
      <c r="CAW4" s="41"/>
      <c r="CAX4" s="41"/>
      <c r="CAY4" s="41"/>
      <c r="CAZ4" s="41"/>
      <c r="CBA4" s="41"/>
      <c r="CBB4" s="41"/>
      <c r="CBC4" s="41"/>
      <c r="CBD4" s="41"/>
      <c r="CBE4" s="41"/>
      <c r="CBF4" s="41"/>
      <c r="CBG4" s="41"/>
      <c r="CBH4" s="41"/>
      <c r="CBI4" s="41"/>
      <c r="CBJ4" s="41"/>
      <c r="CBK4" s="41"/>
      <c r="CBL4" s="41"/>
      <c r="CBM4" s="41"/>
      <c r="CBN4" s="41"/>
      <c r="CBO4" s="41"/>
      <c r="CBP4" s="41"/>
      <c r="CBQ4" s="41"/>
      <c r="CBR4" s="41"/>
      <c r="CBS4" s="41"/>
      <c r="CBT4" s="41"/>
      <c r="CBU4" s="41"/>
      <c r="CBV4" s="41"/>
      <c r="CBW4" s="41"/>
      <c r="CBX4" s="41"/>
      <c r="CBY4" s="41"/>
      <c r="CBZ4" s="41"/>
      <c r="CCA4" s="41"/>
      <c r="CCB4" s="41"/>
      <c r="CCC4" s="41"/>
      <c r="CCD4" s="41"/>
      <c r="CCE4" s="41"/>
      <c r="CCF4" s="41"/>
      <c r="CCG4" s="41"/>
      <c r="CCH4" s="41"/>
      <c r="CCI4" s="41"/>
      <c r="CCJ4" s="41"/>
      <c r="CCK4" s="41"/>
      <c r="CCL4" s="41"/>
      <c r="CCM4" s="41"/>
      <c r="CCN4" s="41"/>
      <c r="CCO4" s="41"/>
      <c r="CCP4" s="41"/>
      <c r="CCQ4" s="41"/>
      <c r="CCR4" s="41"/>
      <c r="CCS4" s="41"/>
      <c r="CCT4" s="41"/>
      <c r="CCU4" s="41"/>
      <c r="CCV4" s="41"/>
      <c r="CCW4" s="41"/>
      <c r="CCX4" s="41"/>
      <c r="CCY4" s="41"/>
      <c r="CCZ4" s="41"/>
      <c r="CDA4" s="41"/>
      <c r="CDB4" s="41"/>
      <c r="CDC4" s="41"/>
      <c r="CDD4" s="41"/>
      <c r="CDE4" s="41"/>
      <c r="CDF4" s="41"/>
      <c r="CDG4" s="41"/>
      <c r="CDH4" s="41"/>
      <c r="CDI4" s="41"/>
      <c r="CDJ4" s="41"/>
      <c r="CDK4" s="41"/>
      <c r="CDL4" s="41"/>
      <c r="CDM4" s="41"/>
      <c r="CDN4" s="41"/>
      <c r="CDO4" s="41"/>
      <c r="CDP4" s="41"/>
      <c r="CDQ4" s="41"/>
      <c r="CDR4" s="41"/>
      <c r="CDS4" s="41"/>
      <c r="CDT4" s="41"/>
      <c r="CDU4" s="41"/>
      <c r="CDV4" s="41"/>
      <c r="CDW4" s="41"/>
      <c r="CDX4" s="41"/>
      <c r="CDY4" s="41"/>
      <c r="CDZ4" s="41"/>
      <c r="CEA4" s="41"/>
      <c r="CEB4" s="41"/>
      <c r="CEC4" s="41"/>
      <c r="CED4" s="41"/>
      <c r="CEE4" s="41"/>
      <c r="CEF4" s="41"/>
      <c r="CEG4" s="41"/>
      <c r="CEH4" s="41"/>
      <c r="CEI4" s="41"/>
      <c r="CEJ4" s="41"/>
      <c r="CEK4" s="41"/>
      <c r="CEL4" s="41"/>
      <c r="CEM4" s="41"/>
      <c r="CEN4" s="41"/>
      <c r="CEO4" s="41"/>
      <c r="CEP4" s="41"/>
      <c r="CEQ4" s="41"/>
      <c r="CER4" s="41"/>
      <c r="CES4" s="41"/>
      <c r="CET4" s="41"/>
      <c r="CEU4" s="41"/>
      <c r="CEV4" s="41"/>
      <c r="CEW4" s="41"/>
      <c r="CEX4" s="41"/>
      <c r="CEY4" s="41"/>
      <c r="CEZ4" s="41"/>
      <c r="CFA4" s="41"/>
      <c r="CFB4" s="41"/>
      <c r="CFC4" s="41"/>
      <c r="CFD4" s="41"/>
      <c r="CFE4" s="41"/>
      <c r="CFF4" s="41"/>
      <c r="CFG4" s="41"/>
      <c r="CFH4" s="41"/>
      <c r="CFI4" s="41"/>
      <c r="CFJ4" s="41"/>
      <c r="CFK4" s="41"/>
      <c r="CFL4" s="41"/>
      <c r="CFM4" s="41"/>
      <c r="CFN4" s="41"/>
      <c r="CFO4" s="41"/>
      <c r="CFP4" s="41"/>
      <c r="CFQ4" s="41"/>
      <c r="CFR4" s="41"/>
      <c r="CFS4" s="41"/>
      <c r="CFT4" s="41"/>
      <c r="CFU4" s="41"/>
      <c r="CFV4" s="41"/>
      <c r="CFW4" s="41"/>
      <c r="CFX4" s="41"/>
      <c r="CFY4" s="41"/>
      <c r="CFZ4" s="41"/>
      <c r="CGA4" s="41"/>
      <c r="CGB4" s="41"/>
      <c r="CGC4" s="41"/>
      <c r="CGD4" s="41"/>
      <c r="CGE4" s="41"/>
      <c r="CGF4" s="41"/>
      <c r="CGG4" s="41"/>
      <c r="CGH4" s="41"/>
      <c r="CGI4" s="41"/>
      <c r="CGJ4" s="41"/>
      <c r="CGK4" s="41"/>
      <c r="CGL4" s="41"/>
      <c r="CGM4" s="41"/>
      <c r="CGN4" s="41"/>
      <c r="CGO4" s="41"/>
      <c r="CGP4" s="41"/>
      <c r="CGQ4" s="41"/>
      <c r="CGR4" s="41"/>
      <c r="CGS4" s="41"/>
      <c r="CGT4" s="41"/>
      <c r="CGU4" s="41"/>
      <c r="CGV4" s="41"/>
      <c r="CGW4" s="41"/>
      <c r="CGX4" s="41"/>
      <c r="CGY4" s="41"/>
      <c r="CGZ4" s="41"/>
      <c r="CHA4" s="41"/>
      <c r="CHB4" s="41"/>
      <c r="CHC4" s="41"/>
      <c r="CHD4" s="41"/>
      <c r="CHE4" s="41"/>
      <c r="CHF4" s="41"/>
      <c r="CHG4" s="41"/>
      <c r="CHH4" s="41"/>
      <c r="CHI4" s="41"/>
      <c r="CHJ4" s="41"/>
      <c r="CHK4" s="41"/>
      <c r="CHL4" s="41"/>
      <c r="CHM4" s="41"/>
      <c r="CHN4" s="41"/>
      <c r="CHO4" s="41"/>
      <c r="CHP4" s="41"/>
      <c r="CHQ4" s="41"/>
      <c r="CHR4" s="41"/>
      <c r="CHS4" s="41"/>
      <c r="CHT4" s="41"/>
      <c r="CHU4" s="41"/>
      <c r="CHV4" s="41"/>
      <c r="CHW4" s="41"/>
      <c r="CHX4" s="41"/>
      <c r="CHY4" s="41"/>
      <c r="CHZ4" s="41"/>
      <c r="CIA4" s="41"/>
      <c r="CIB4" s="41"/>
      <c r="CIC4" s="41"/>
      <c r="CID4" s="41"/>
      <c r="CIE4" s="41"/>
      <c r="CIF4" s="41"/>
      <c r="CIG4" s="41"/>
      <c r="CIH4" s="41"/>
      <c r="CII4" s="41"/>
      <c r="CIJ4" s="41"/>
      <c r="CIK4" s="41"/>
      <c r="CIL4" s="41"/>
      <c r="CIM4" s="41"/>
      <c r="CIN4" s="41"/>
      <c r="CIO4" s="41"/>
      <c r="CIP4" s="41"/>
      <c r="CIQ4" s="41"/>
      <c r="CIR4" s="41"/>
      <c r="CIS4" s="41"/>
      <c r="CIT4" s="41"/>
      <c r="CIU4" s="41"/>
      <c r="CIV4" s="41"/>
      <c r="CIW4" s="41"/>
      <c r="CIX4" s="41"/>
      <c r="CIY4" s="41"/>
      <c r="CIZ4" s="41"/>
      <c r="CJA4" s="41"/>
      <c r="CJB4" s="41"/>
      <c r="CJC4" s="41"/>
      <c r="CJD4" s="41"/>
      <c r="CJE4" s="41"/>
      <c r="CJF4" s="41"/>
      <c r="CJG4" s="41"/>
      <c r="CJH4" s="41"/>
      <c r="CJI4" s="41"/>
      <c r="CJJ4" s="41"/>
      <c r="CJK4" s="41"/>
      <c r="CJL4" s="41"/>
      <c r="CJM4" s="41"/>
      <c r="CJN4" s="41"/>
      <c r="CJO4" s="41"/>
      <c r="CJP4" s="41"/>
      <c r="CJQ4" s="41"/>
      <c r="CJR4" s="41"/>
      <c r="CJS4" s="41"/>
      <c r="CJT4" s="41"/>
      <c r="CJU4" s="41"/>
      <c r="CJV4" s="41"/>
      <c r="CJW4" s="41"/>
      <c r="CJX4" s="41"/>
      <c r="CJY4" s="41"/>
      <c r="CJZ4" s="41"/>
      <c r="CKA4" s="41"/>
      <c r="CKB4" s="41"/>
      <c r="CKC4" s="41"/>
      <c r="CKD4" s="41"/>
      <c r="CKE4" s="41"/>
      <c r="CKF4" s="41"/>
      <c r="CKG4" s="41"/>
      <c r="CKH4" s="41"/>
      <c r="CKI4" s="41"/>
      <c r="CKJ4" s="41"/>
      <c r="CKK4" s="41"/>
      <c r="CKL4" s="41"/>
      <c r="CKM4" s="41"/>
      <c r="CKN4" s="41"/>
      <c r="CKO4" s="41"/>
      <c r="CKP4" s="41"/>
      <c r="CKQ4" s="41"/>
      <c r="CKR4" s="41"/>
      <c r="CKS4" s="41"/>
      <c r="CKT4" s="41"/>
      <c r="CKU4" s="41"/>
      <c r="CKV4" s="41"/>
      <c r="CKW4" s="41"/>
      <c r="CKX4" s="41"/>
      <c r="CKY4" s="41"/>
      <c r="CKZ4" s="41"/>
      <c r="CLA4" s="41"/>
      <c r="CLB4" s="41"/>
      <c r="CLC4" s="41"/>
      <c r="CLD4" s="41"/>
      <c r="CLE4" s="41"/>
      <c r="CLF4" s="41"/>
      <c r="CLG4" s="41"/>
      <c r="CLH4" s="41"/>
      <c r="CLI4" s="41"/>
      <c r="CLJ4" s="41"/>
      <c r="CLK4" s="41"/>
      <c r="CLL4" s="41"/>
      <c r="CLM4" s="41"/>
      <c r="CLN4" s="41"/>
      <c r="CLO4" s="41"/>
      <c r="CLP4" s="41"/>
      <c r="CLQ4" s="41"/>
      <c r="CLR4" s="41"/>
      <c r="CLS4" s="41"/>
      <c r="CLT4" s="41"/>
      <c r="CLU4" s="41"/>
      <c r="CLV4" s="41"/>
      <c r="CLW4" s="41"/>
      <c r="CLX4" s="41"/>
      <c r="CLY4" s="41"/>
      <c r="CLZ4" s="41"/>
      <c r="CMA4" s="41"/>
      <c r="CMB4" s="41"/>
      <c r="CMC4" s="41"/>
      <c r="CMD4" s="41"/>
      <c r="CME4" s="41"/>
      <c r="CMF4" s="41"/>
      <c r="CMG4" s="41"/>
      <c r="CMH4" s="41"/>
      <c r="CMI4" s="41"/>
      <c r="CMJ4" s="41"/>
      <c r="CMK4" s="41"/>
      <c r="CML4" s="41"/>
      <c r="CMM4" s="41"/>
      <c r="CMN4" s="41"/>
      <c r="CMO4" s="41"/>
      <c r="CMP4" s="41"/>
      <c r="CMQ4" s="41"/>
      <c r="CMR4" s="41"/>
      <c r="CMS4" s="41"/>
      <c r="CMT4" s="41"/>
      <c r="CMU4" s="41"/>
      <c r="CMV4" s="41"/>
      <c r="CMW4" s="41"/>
      <c r="CMX4" s="41"/>
      <c r="CMY4" s="41"/>
      <c r="CMZ4" s="41"/>
      <c r="CNA4" s="41"/>
      <c r="CNB4" s="41"/>
      <c r="CNC4" s="41"/>
      <c r="CND4" s="41"/>
      <c r="CNE4" s="41"/>
      <c r="CNF4" s="41"/>
      <c r="CNG4" s="41"/>
      <c r="CNH4" s="41"/>
      <c r="CNI4" s="41"/>
      <c r="CNJ4" s="41"/>
      <c r="CNK4" s="41"/>
      <c r="CNL4" s="41"/>
      <c r="CNM4" s="41"/>
      <c r="CNN4" s="41"/>
      <c r="CNO4" s="41"/>
      <c r="CNP4" s="41"/>
      <c r="CNQ4" s="41"/>
      <c r="CNR4" s="41"/>
      <c r="CNS4" s="41"/>
      <c r="CNT4" s="41"/>
      <c r="CNU4" s="41"/>
      <c r="CNV4" s="41"/>
      <c r="CNW4" s="41"/>
      <c r="CNX4" s="41"/>
      <c r="CNY4" s="41"/>
      <c r="CNZ4" s="41"/>
      <c r="COA4" s="41"/>
      <c r="COB4" s="41"/>
      <c r="COC4" s="41"/>
      <c r="COD4" s="41"/>
      <c r="COE4" s="41"/>
      <c r="COF4" s="41"/>
      <c r="COG4" s="41"/>
      <c r="COH4" s="41"/>
      <c r="COI4" s="41"/>
      <c r="COJ4" s="41"/>
      <c r="COK4" s="41"/>
      <c r="COL4" s="41"/>
      <c r="COM4" s="41"/>
      <c r="CON4" s="41"/>
      <c r="COO4" s="41"/>
      <c r="COP4" s="41"/>
      <c r="COQ4" s="41"/>
      <c r="COR4" s="41"/>
      <c r="COS4" s="41"/>
      <c r="COT4" s="41"/>
      <c r="COU4" s="41"/>
      <c r="COV4" s="41"/>
      <c r="COW4" s="41"/>
      <c r="COX4" s="41"/>
      <c r="COY4" s="41"/>
      <c r="COZ4" s="41"/>
      <c r="CPA4" s="41"/>
      <c r="CPB4" s="41"/>
      <c r="CPC4" s="41"/>
      <c r="CPD4" s="41"/>
      <c r="CPE4" s="41"/>
      <c r="CPF4" s="41"/>
      <c r="CPG4" s="41"/>
      <c r="CPH4" s="41"/>
      <c r="CPI4" s="41"/>
      <c r="CPJ4" s="41"/>
      <c r="CPK4" s="41"/>
      <c r="CPL4" s="41"/>
      <c r="CPM4" s="41"/>
      <c r="CPN4" s="41"/>
      <c r="CPO4" s="41"/>
      <c r="CPP4" s="41"/>
      <c r="CPQ4" s="41"/>
      <c r="CPR4" s="41"/>
      <c r="CPS4" s="41"/>
      <c r="CPT4" s="41"/>
      <c r="CPU4" s="41"/>
      <c r="CPV4" s="41"/>
      <c r="CPW4" s="41"/>
      <c r="CPX4" s="41"/>
      <c r="CPY4" s="41"/>
      <c r="CPZ4" s="41"/>
      <c r="CQA4" s="41"/>
      <c r="CQB4" s="41"/>
      <c r="CQC4" s="41"/>
      <c r="CQD4" s="41"/>
      <c r="CQE4" s="41"/>
      <c r="CQF4" s="41"/>
      <c r="CQG4" s="41"/>
      <c r="CQH4" s="41"/>
      <c r="CQI4" s="41"/>
      <c r="CQJ4" s="41"/>
      <c r="CQK4" s="41"/>
      <c r="CQL4" s="41"/>
      <c r="CQM4" s="41"/>
      <c r="CQN4" s="41"/>
      <c r="CQO4" s="41"/>
      <c r="CQP4" s="41"/>
      <c r="CQQ4" s="41"/>
      <c r="CQR4" s="41"/>
      <c r="CQS4" s="41"/>
      <c r="CQT4" s="41"/>
      <c r="CQU4" s="41"/>
      <c r="CQV4" s="41"/>
      <c r="CQW4" s="41"/>
      <c r="CQX4" s="41"/>
      <c r="CQY4" s="41"/>
      <c r="CQZ4" s="41"/>
      <c r="CRA4" s="41"/>
      <c r="CRB4" s="41"/>
      <c r="CRC4" s="41"/>
      <c r="CRD4" s="41"/>
      <c r="CRE4" s="41"/>
      <c r="CRF4" s="41"/>
      <c r="CRG4" s="41"/>
      <c r="CRH4" s="41"/>
      <c r="CRI4" s="41"/>
      <c r="CRJ4" s="41"/>
      <c r="CRK4" s="41"/>
      <c r="CRL4" s="41"/>
      <c r="CRM4" s="41"/>
      <c r="CRN4" s="41"/>
      <c r="CRO4" s="41"/>
      <c r="CRP4" s="41"/>
      <c r="CRQ4" s="41"/>
      <c r="CRR4" s="41"/>
      <c r="CRS4" s="41"/>
      <c r="CRT4" s="41"/>
      <c r="CRU4" s="41"/>
      <c r="CRV4" s="41"/>
      <c r="CRW4" s="41"/>
      <c r="CRX4" s="41"/>
      <c r="CRY4" s="41"/>
      <c r="CRZ4" s="41"/>
      <c r="CSA4" s="41"/>
      <c r="CSB4" s="41"/>
      <c r="CSC4" s="41"/>
      <c r="CSD4" s="41"/>
      <c r="CSE4" s="41"/>
      <c r="CSF4" s="41"/>
      <c r="CSG4" s="41"/>
      <c r="CSH4" s="41"/>
      <c r="CSI4" s="41"/>
      <c r="CSJ4" s="41"/>
      <c r="CSK4" s="41"/>
      <c r="CSL4" s="41"/>
      <c r="CSM4" s="41"/>
      <c r="CSN4" s="41"/>
      <c r="CSO4" s="41"/>
      <c r="CSP4" s="41"/>
      <c r="CSQ4" s="41"/>
      <c r="CSR4" s="41"/>
      <c r="CSS4" s="41"/>
      <c r="CST4" s="41"/>
      <c r="CSU4" s="41"/>
      <c r="CSV4" s="41"/>
      <c r="CSW4" s="41"/>
      <c r="CSX4" s="41"/>
      <c r="CSY4" s="41"/>
      <c r="CSZ4" s="41"/>
      <c r="CTA4" s="41"/>
      <c r="CTB4" s="41"/>
      <c r="CTC4" s="41"/>
      <c r="CTD4" s="41"/>
      <c r="CTE4" s="41"/>
      <c r="CTF4" s="41"/>
      <c r="CTG4" s="41"/>
      <c r="CTH4" s="41"/>
      <c r="CTI4" s="41"/>
      <c r="CTJ4" s="41"/>
      <c r="CTK4" s="41"/>
      <c r="CTL4" s="41"/>
      <c r="CTM4" s="41"/>
      <c r="CTN4" s="41"/>
      <c r="CTO4" s="41"/>
      <c r="CTP4" s="41"/>
      <c r="CTQ4" s="41"/>
      <c r="CTR4" s="41"/>
      <c r="CTS4" s="41"/>
      <c r="CTT4" s="41"/>
      <c r="CTU4" s="41"/>
      <c r="CTV4" s="41"/>
      <c r="CTW4" s="41"/>
      <c r="CTX4" s="41"/>
      <c r="CTY4" s="41"/>
      <c r="CTZ4" s="41"/>
      <c r="CUA4" s="41"/>
      <c r="CUB4" s="41"/>
      <c r="CUC4" s="41"/>
      <c r="CUD4" s="41"/>
      <c r="CUE4" s="41"/>
      <c r="CUF4" s="41"/>
      <c r="CUG4" s="41"/>
      <c r="CUH4" s="41"/>
      <c r="CUI4" s="41"/>
      <c r="CUJ4" s="41"/>
      <c r="CUK4" s="41"/>
      <c r="CUL4" s="41"/>
      <c r="CUM4" s="41"/>
      <c r="CUN4" s="41"/>
      <c r="CUO4" s="41"/>
      <c r="CUP4" s="41"/>
      <c r="CUQ4" s="41"/>
      <c r="CUR4" s="41"/>
      <c r="CUS4" s="41"/>
      <c r="CUT4" s="41"/>
      <c r="CUU4" s="41"/>
      <c r="CUV4" s="41"/>
      <c r="CUW4" s="41"/>
      <c r="CUX4" s="41"/>
      <c r="CUY4" s="41"/>
      <c r="CUZ4" s="41"/>
      <c r="CVA4" s="41"/>
      <c r="CVB4" s="41"/>
      <c r="CVC4" s="41"/>
      <c r="CVD4" s="41"/>
      <c r="CVE4" s="41"/>
      <c r="CVF4" s="41"/>
      <c r="CVG4" s="41"/>
      <c r="CVH4" s="41"/>
      <c r="CVI4" s="41"/>
      <c r="CVJ4" s="41"/>
      <c r="CVK4" s="41"/>
      <c r="CVL4" s="41"/>
      <c r="CVM4" s="41"/>
      <c r="CVN4" s="41"/>
      <c r="CVO4" s="41"/>
      <c r="CVP4" s="41"/>
      <c r="CVQ4" s="41"/>
      <c r="CVR4" s="41"/>
      <c r="CVS4" s="41"/>
      <c r="CVT4" s="41"/>
      <c r="CVU4" s="41"/>
      <c r="CVV4" s="41"/>
      <c r="CVW4" s="41"/>
      <c r="CVX4" s="41"/>
      <c r="CVY4" s="41"/>
      <c r="CVZ4" s="41"/>
      <c r="CWA4" s="41"/>
      <c r="CWB4" s="41"/>
      <c r="CWC4" s="41"/>
      <c r="CWD4" s="41"/>
      <c r="CWE4" s="41"/>
      <c r="CWF4" s="41"/>
      <c r="CWG4" s="41"/>
      <c r="CWH4" s="41"/>
      <c r="CWI4" s="41"/>
      <c r="CWJ4" s="41"/>
      <c r="CWK4" s="41"/>
      <c r="CWL4" s="41"/>
      <c r="CWM4" s="41"/>
      <c r="CWN4" s="41"/>
      <c r="CWO4" s="41"/>
      <c r="CWP4" s="41"/>
      <c r="CWQ4" s="41"/>
      <c r="CWR4" s="41"/>
      <c r="CWS4" s="41"/>
      <c r="CWT4" s="41"/>
      <c r="CWU4" s="41"/>
      <c r="CWV4" s="41"/>
      <c r="CWW4" s="41"/>
      <c r="CWX4" s="41"/>
      <c r="CWY4" s="41"/>
      <c r="CWZ4" s="41"/>
      <c r="CXA4" s="41"/>
      <c r="CXB4" s="41"/>
      <c r="CXC4" s="41"/>
      <c r="CXD4" s="41"/>
      <c r="CXE4" s="41"/>
      <c r="CXF4" s="41"/>
      <c r="CXG4" s="41"/>
      <c r="CXH4" s="41"/>
      <c r="CXI4" s="41"/>
      <c r="CXJ4" s="41"/>
      <c r="CXK4" s="41"/>
      <c r="CXL4" s="41"/>
      <c r="CXM4" s="41"/>
      <c r="CXN4" s="41"/>
      <c r="CXO4" s="41"/>
      <c r="CXP4" s="41"/>
      <c r="CXQ4" s="41"/>
      <c r="CXR4" s="41"/>
      <c r="CXS4" s="41"/>
      <c r="CXT4" s="41"/>
      <c r="CXU4" s="41"/>
      <c r="CXV4" s="41"/>
      <c r="CXW4" s="41"/>
      <c r="CXX4" s="41"/>
      <c r="CXY4" s="41"/>
      <c r="CXZ4" s="41"/>
      <c r="CYA4" s="41"/>
      <c r="CYB4" s="41"/>
      <c r="CYC4" s="41"/>
      <c r="CYD4" s="41"/>
      <c r="CYE4" s="41"/>
      <c r="CYF4" s="41"/>
      <c r="CYG4" s="41"/>
      <c r="CYH4" s="41"/>
      <c r="CYI4" s="41"/>
      <c r="CYJ4" s="41"/>
      <c r="CYK4" s="41"/>
      <c r="CYL4" s="41"/>
      <c r="CYM4" s="41"/>
      <c r="CYN4" s="41"/>
      <c r="CYO4" s="41"/>
      <c r="CYP4" s="41"/>
      <c r="CYQ4" s="41"/>
      <c r="CYR4" s="41"/>
      <c r="CYS4" s="41"/>
      <c r="CYT4" s="41"/>
      <c r="CYU4" s="41"/>
      <c r="CYV4" s="41"/>
      <c r="CYW4" s="41"/>
      <c r="CYX4" s="41"/>
      <c r="CYY4" s="41"/>
      <c r="CYZ4" s="41"/>
      <c r="CZA4" s="41"/>
      <c r="CZB4" s="41"/>
      <c r="CZC4" s="41"/>
      <c r="CZD4" s="41"/>
      <c r="CZE4" s="41"/>
      <c r="CZF4" s="41"/>
      <c r="CZG4" s="41"/>
      <c r="CZH4" s="41"/>
      <c r="CZI4" s="41"/>
      <c r="CZJ4" s="41"/>
      <c r="CZK4" s="41"/>
      <c r="CZL4" s="41"/>
      <c r="CZM4" s="41"/>
      <c r="CZN4" s="41"/>
      <c r="CZO4" s="41"/>
      <c r="CZP4" s="41"/>
      <c r="CZQ4" s="41"/>
      <c r="CZR4" s="41"/>
      <c r="CZS4" s="41"/>
      <c r="CZT4" s="41"/>
      <c r="CZU4" s="41"/>
      <c r="CZV4" s="41"/>
      <c r="CZW4" s="41"/>
      <c r="CZX4" s="41"/>
      <c r="CZY4" s="41"/>
      <c r="CZZ4" s="41"/>
      <c r="DAA4" s="41"/>
      <c r="DAB4" s="41"/>
      <c r="DAC4" s="41"/>
      <c r="DAD4" s="41"/>
      <c r="DAE4" s="41"/>
      <c r="DAF4" s="41"/>
      <c r="DAG4" s="41"/>
      <c r="DAH4" s="41"/>
      <c r="DAI4" s="41"/>
      <c r="DAJ4" s="41"/>
      <c r="DAK4" s="41"/>
      <c r="DAL4" s="41"/>
      <c r="DAM4" s="41"/>
      <c r="DAN4" s="41"/>
      <c r="DAO4" s="41"/>
      <c r="DAP4" s="41"/>
      <c r="DAQ4" s="41"/>
      <c r="DAR4" s="41"/>
      <c r="DAS4" s="41"/>
      <c r="DAT4" s="41"/>
      <c r="DAU4" s="41"/>
      <c r="DAV4" s="41"/>
      <c r="DAW4" s="41"/>
      <c r="DAX4" s="41"/>
      <c r="DAY4" s="41"/>
      <c r="DAZ4" s="41"/>
      <c r="DBA4" s="41"/>
      <c r="DBB4" s="41"/>
      <c r="DBC4" s="41"/>
      <c r="DBD4" s="41"/>
      <c r="DBE4" s="41"/>
      <c r="DBF4" s="41"/>
      <c r="DBG4" s="41"/>
      <c r="DBH4" s="41"/>
      <c r="DBI4" s="41"/>
      <c r="DBJ4" s="41"/>
      <c r="DBK4" s="41"/>
      <c r="DBL4" s="41"/>
      <c r="DBM4" s="41"/>
      <c r="DBN4" s="41"/>
      <c r="DBO4" s="41"/>
      <c r="DBP4" s="41"/>
      <c r="DBQ4" s="41"/>
      <c r="DBR4" s="41"/>
      <c r="DBS4" s="41"/>
      <c r="DBT4" s="41"/>
      <c r="DBU4" s="41"/>
      <c r="DBV4" s="41"/>
      <c r="DBW4" s="41"/>
      <c r="DBX4" s="41"/>
      <c r="DBY4" s="41"/>
      <c r="DBZ4" s="41"/>
      <c r="DCA4" s="41"/>
      <c r="DCB4" s="41"/>
      <c r="DCC4" s="41"/>
      <c r="DCD4" s="41"/>
      <c r="DCE4" s="41"/>
      <c r="DCF4" s="41"/>
      <c r="DCG4" s="41"/>
      <c r="DCH4" s="41"/>
      <c r="DCI4" s="41"/>
      <c r="DCJ4" s="41"/>
      <c r="DCK4" s="41"/>
      <c r="DCL4" s="41"/>
      <c r="DCM4" s="41"/>
      <c r="DCN4" s="41"/>
      <c r="DCO4" s="41"/>
      <c r="DCP4" s="41"/>
      <c r="DCQ4" s="41"/>
      <c r="DCR4" s="41"/>
      <c r="DCS4" s="41"/>
      <c r="DCT4" s="41"/>
      <c r="DCU4" s="41"/>
      <c r="DCV4" s="41"/>
      <c r="DCW4" s="41"/>
      <c r="DCX4" s="41"/>
      <c r="DCY4" s="41"/>
      <c r="DCZ4" s="41"/>
      <c r="DDA4" s="41"/>
      <c r="DDB4" s="41"/>
      <c r="DDC4" s="41"/>
      <c r="DDD4" s="41"/>
      <c r="DDE4" s="41"/>
      <c r="DDF4" s="41"/>
      <c r="DDG4" s="41"/>
      <c r="DDH4" s="41"/>
      <c r="DDI4" s="41"/>
      <c r="DDJ4" s="41"/>
      <c r="DDK4" s="41"/>
      <c r="DDL4" s="41"/>
      <c r="DDM4" s="41"/>
      <c r="DDN4" s="41"/>
      <c r="DDO4" s="41"/>
      <c r="DDP4" s="41"/>
      <c r="DDQ4" s="41"/>
      <c r="DDR4" s="41"/>
      <c r="DDS4" s="41"/>
      <c r="DDT4" s="41"/>
      <c r="DDU4" s="41"/>
      <c r="DDV4" s="41"/>
      <c r="DDW4" s="41"/>
      <c r="DDX4" s="41"/>
      <c r="DDY4" s="41"/>
      <c r="DDZ4" s="41"/>
      <c r="DEA4" s="41"/>
      <c r="DEB4" s="41"/>
      <c r="DEC4" s="41"/>
      <c r="DED4" s="41"/>
      <c r="DEE4" s="41"/>
      <c r="DEF4" s="41"/>
      <c r="DEG4" s="41"/>
      <c r="DEH4" s="41"/>
      <c r="DEI4" s="41"/>
      <c r="DEJ4" s="41"/>
      <c r="DEK4" s="41"/>
      <c r="DEL4" s="41"/>
      <c r="DEM4" s="41"/>
      <c r="DEN4" s="41"/>
      <c r="DEO4" s="41"/>
      <c r="DEP4" s="41"/>
      <c r="DEQ4" s="41"/>
      <c r="DER4" s="41"/>
      <c r="DES4" s="41"/>
      <c r="DET4" s="41"/>
      <c r="DEU4" s="41"/>
      <c r="DEV4" s="41"/>
      <c r="DEW4" s="41"/>
      <c r="DEX4" s="41"/>
      <c r="DEY4" s="41"/>
      <c r="DEZ4" s="41"/>
      <c r="DFA4" s="41"/>
      <c r="DFB4" s="41"/>
      <c r="DFC4" s="41"/>
      <c r="DFD4" s="41"/>
      <c r="DFE4" s="41"/>
      <c r="DFF4" s="41"/>
      <c r="DFG4" s="41"/>
      <c r="DFH4" s="41"/>
      <c r="DFI4" s="41"/>
      <c r="DFJ4" s="41"/>
      <c r="DFK4" s="41"/>
      <c r="DFL4" s="41"/>
      <c r="DFM4" s="41"/>
      <c r="DFN4" s="41"/>
      <c r="DFO4" s="41"/>
      <c r="DFP4" s="41"/>
      <c r="DFQ4" s="41"/>
      <c r="DFR4" s="41"/>
      <c r="DFS4" s="41"/>
      <c r="DFT4" s="41"/>
      <c r="DFU4" s="41"/>
      <c r="DFV4" s="41"/>
      <c r="DFW4" s="41"/>
      <c r="DFX4" s="41"/>
      <c r="DFY4" s="41"/>
      <c r="DFZ4" s="41"/>
      <c r="DGA4" s="41"/>
      <c r="DGB4" s="41"/>
      <c r="DGC4" s="41"/>
      <c r="DGD4" s="41"/>
      <c r="DGE4" s="41"/>
      <c r="DGF4" s="41"/>
      <c r="DGG4" s="41"/>
      <c r="DGH4" s="41"/>
      <c r="DGI4" s="41"/>
      <c r="DGJ4" s="41"/>
      <c r="DGK4" s="41"/>
      <c r="DGL4" s="41"/>
      <c r="DGM4" s="41"/>
      <c r="DGN4" s="41"/>
      <c r="DGO4" s="41"/>
      <c r="DGP4" s="41"/>
      <c r="DGQ4" s="41"/>
      <c r="DGR4" s="41"/>
      <c r="DGS4" s="41"/>
      <c r="DGT4" s="41"/>
      <c r="DGU4" s="41"/>
      <c r="DGV4" s="41"/>
      <c r="DGW4" s="41"/>
      <c r="DGX4" s="41"/>
      <c r="DGY4" s="41"/>
      <c r="DGZ4" s="41"/>
      <c r="DHA4" s="41"/>
      <c r="DHB4" s="41"/>
      <c r="DHC4" s="41"/>
      <c r="DHD4" s="41"/>
      <c r="DHE4" s="41"/>
      <c r="DHF4" s="41"/>
      <c r="DHG4" s="41"/>
      <c r="DHH4" s="41"/>
      <c r="DHI4" s="41"/>
      <c r="DHJ4" s="41"/>
      <c r="DHK4" s="41"/>
      <c r="DHL4" s="41"/>
      <c r="DHM4" s="41"/>
      <c r="DHN4" s="41"/>
      <c r="DHO4" s="41"/>
      <c r="DHP4" s="41"/>
      <c r="DHQ4" s="41"/>
      <c r="DHR4" s="41"/>
      <c r="DHS4" s="41"/>
      <c r="DHT4" s="41"/>
      <c r="DHU4" s="41"/>
      <c r="DHV4" s="41"/>
      <c r="DHW4" s="41"/>
      <c r="DHX4" s="41"/>
      <c r="DHY4" s="41"/>
      <c r="DHZ4" s="41"/>
      <c r="DIA4" s="41"/>
      <c r="DIB4" s="41"/>
      <c r="DIC4" s="41"/>
      <c r="DID4" s="41"/>
      <c r="DIE4" s="41"/>
      <c r="DIF4" s="41"/>
      <c r="DIG4" s="41"/>
      <c r="DIH4" s="41"/>
      <c r="DII4" s="41"/>
      <c r="DIJ4" s="41"/>
      <c r="DIK4" s="41"/>
      <c r="DIL4" s="41"/>
      <c r="DIM4" s="41"/>
      <c r="DIN4" s="41"/>
      <c r="DIO4" s="41"/>
      <c r="DIP4" s="41"/>
      <c r="DIQ4" s="41"/>
      <c r="DIR4" s="41"/>
      <c r="DIS4" s="41"/>
      <c r="DIT4" s="41"/>
      <c r="DIU4" s="41"/>
      <c r="DIV4" s="41"/>
      <c r="DIW4" s="41"/>
      <c r="DIX4" s="41"/>
      <c r="DIY4" s="41"/>
      <c r="DIZ4" s="41"/>
      <c r="DJA4" s="41"/>
      <c r="DJB4" s="41"/>
      <c r="DJC4" s="41"/>
      <c r="DJD4" s="41"/>
      <c r="DJE4" s="41"/>
      <c r="DJF4" s="41"/>
      <c r="DJG4" s="41"/>
      <c r="DJH4" s="41"/>
      <c r="DJI4" s="41"/>
      <c r="DJJ4" s="41"/>
      <c r="DJK4" s="41"/>
      <c r="DJL4" s="41"/>
      <c r="DJM4" s="41"/>
      <c r="DJN4" s="41"/>
      <c r="DJO4" s="41"/>
      <c r="DJP4" s="41"/>
      <c r="DJQ4" s="41"/>
      <c r="DJR4" s="41"/>
      <c r="DJS4" s="41"/>
      <c r="DJT4" s="41"/>
      <c r="DJU4" s="41"/>
      <c r="DJV4" s="41"/>
      <c r="DJW4" s="41"/>
      <c r="DJX4" s="41"/>
      <c r="DJY4" s="41"/>
      <c r="DJZ4" s="41"/>
      <c r="DKA4" s="41"/>
      <c r="DKB4" s="41"/>
      <c r="DKC4" s="41"/>
      <c r="DKD4" s="41"/>
      <c r="DKE4" s="41"/>
      <c r="DKF4" s="41"/>
      <c r="DKG4" s="41"/>
      <c r="DKH4" s="41"/>
      <c r="DKI4" s="41"/>
      <c r="DKJ4" s="41"/>
      <c r="DKK4" s="41"/>
      <c r="DKL4" s="41"/>
      <c r="DKM4" s="41"/>
      <c r="DKN4" s="41"/>
      <c r="DKO4" s="41"/>
      <c r="DKP4" s="41"/>
      <c r="DKQ4" s="41"/>
      <c r="DKR4" s="41"/>
      <c r="DKS4" s="41"/>
      <c r="DKT4" s="41"/>
      <c r="DKU4" s="41"/>
      <c r="DKV4" s="41"/>
      <c r="DKW4" s="41"/>
      <c r="DKX4" s="41"/>
      <c r="DKY4" s="41"/>
      <c r="DKZ4" s="41"/>
      <c r="DLA4" s="41"/>
      <c r="DLB4" s="41"/>
      <c r="DLC4" s="41"/>
      <c r="DLD4" s="41"/>
      <c r="DLE4" s="41"/>
      <c r="DLF4" s="41"/>
      <c r="DLG4" s="41"/>
      <c r="DLH4" s="41"/>
      <c r="DLI4" s="41"/>
      <c r="DLJ4" s="41"/>
      <c r="DLK4" s="41"/>
      <c r="DLL4" s="41"/>
      <c r="DLM4" s="41"/>
      <c r="DLN4" s="41"/>
      <c r="DLO4" s="41"/>
      <c r="DLP4" s="41"/>
      <c r="DLQ4" s="41"/>
      <c r="DLR4" s="41"/>
      <c r="DLS4" s="41"/>
      <c r="DLT4" s="41"/>
      <c r="DLU4" s="41"/>
      <c r="DLV4" s="41"/>
      <c r="DLW4" s="41"/>
      <c r="DLX4" s="41"/>
      <c r="DLY4" s="41"/>
      <c r="DLZ4" s="41"/>
      <c r="DMA4" s="41"/>
      <c r="DMB4" s="41"/>
      <c r="DMC4" s="41"/>
      <c r="DMD4" s="41"/>
      <c r="DME4" s="41"/>
      <c r="DMF4" s="41"/>
      <c r="DMG4" s="41"/>
      <c r="DMH4" s="41"/>
      <c r="DMI4" s="41"/>
      <c r="DMJ4" s="41"/>
      <c r="DMK4" s="41"/>
      <c r="DML4" s="41"/>
      <c r="DMM4" s="41"/>
      <c r="DMN4" s="41"/>
      <c r="DMO4" s="41"/>
      <c r="DMP4" s="41"/>
      <c r="DMQ4" s="41"/>
      <c r="DMR4" s="41"/>
      <c r="DMS4" s="41"/>
      <c r="DMT4" s="41"/>
      <c r="DMU4" s="41"/>
      <c r="DMV4" s="41"/>
      <c r="DMW4" s="41"/>
      <c r="DMX4" s="41"/>
      <c r="DMY4" s="41"/>
      <c r="DMZ4" s="41"/>
      <c r="DNA4" s="41"/>
      <c r="DNB4" s="41"/>
      <c r="DNC4" s="41"/>
      <c r="DND4" s="41"/>
      <c r="DNE4" s="41"/>
      <c r="DNF4" s="41"/>
      <c r="DNG4" s="41"/>
      <c r="DNH4" s="41"/>
      <c r="DNI4" s="41"/>
      <c r="DNJ4" s="41"/>
      <c r="DNK4" s="41"/>
      <c r="DNL4" s="41"/>
      <c r="DNM4" s="41"/>
      <c r="DNN4" s="41"/>
      <c r="DNO4" s="41"/>
      <c r="DNP4" s="41"/>
      <c r="DNQ4" s="41"/>
      <c r="DNR4" s="41"/>
      <c r="DNS4" s="41"/>
      <c r="DNT4" s="41"/>
      <c r="DNU4" s="41"/>
      <c r="DNV4" s="41"/>
      <c r="DNW4" s="41"/>
      <c r="DNX4" s="41"/>
      <c r="DNY4" s="41"/>
      <c r="DNZ4" s="41"/>
      <c r="DOA4" s="41"/>
      <c r="DOB4" s="41"/>
      <c r="DOC4" s="41"/>
      <c r="DOD4" s="41"/>
      <c r="DOE4" s="41"/>
      <c r="DOF4" s="41"/>
      <c r="DOG4" s="41"/>
      <c r="DOH4" s="41"/>
      <c r="DOI4" s="41"/>
      <c r="DOJ4" s="41"/>
      <c r="DOK4" s="41"/>
      <c r="DOL4" s="41"/>
      <c r="DOM4" s="41"/>
      <c r="DON4" s="41"/>
      <c r="DOO4" s="41"/>
      <c r="DOP4" s="41"/>
      <c r="DOQ4" s="41"/>
      <c r="DOR4" s="41"/>
      <c r="DOS4" s="41"/>
      <c r="DOT4" s="41"/>
      <c r="DOU4" s="41"/>
      <c r="DOV4" s="41"/>
      <c r="DOW4" s="41"/>
      <c r="DOX4" s="41"/>
      <c r="DOY4" s="41"/>
      <c r="DOZ4" s="41"/>
      <c r="DPA4" s="41"/>
      <c r="DPB4" s="41"/>
      <c r="DPC4" s="41"/>
      <c r="DPD4" s="41"/>
      <c r="DPE4" s="41"/>
      <c r="DPF4" s="41"/>
      <c r="DPG4" s="41"/>
      <c r="DPH4" s="41"/>
      <c r="DPI4" s="41"/>
      <c r="DPJ4" s="41"/>
      <c r="DPK4" s="41"/>
      <c r="DPL4" s="41"/>
      <c r="DPM4" s="41"/>
      <c r="DPN4" s="41"/>
      <c r="DPO4" s="41"/>
      <c r="DPP4" s="41"/>
      <c r="DPQ4" s="41"/>
      <c r="DPR4" s="41"/>
      <c r="DPS4" s="41"/>
      <c r="DPT4" s="41"/>
      <c r="DPU4" s="41"/>
      <c r="DPV4" s="41"/>
      <c r="DPW4" s="41"/>
      <c r="DPX4" s="41"/>
      <c r="DPY4" s="41"/>
      <c r="DPZ4" s="41"/>
      <c r="DQA4" s="41"/>
      <c r="DQB4" s="41"/>
      <c r="DQC4" s="41"/>
      <c r="DQD4" s="41"/>
      <c r="DQE4" s="41"/>
      <c r="DQF4" s="41"/>
      <c r="DQG4" s="41"/>
      <c r="DQH4" s="41"/>
      <c r="DQI4" s="41"/>
      <c r="DQJ4" s="41"/>
      <c r="DQK4" s="41"/>
      <c r="DQL4" s="41"/>
      <c r="DQM4" s="41"/>
      <c r="DQN4" s="41"/>
      <c r="DQO4" s="41"/>
      <c r="DQP4" s="41"/>
      <c r="DQQ4" s="41"/>
      <c r="DQR4" s="41"/>
      <c r="DQS4" s="41"/>
      <c r="DQT4" s="41"/>
      <c r="DQU4" s="41"/>
      <c r="DQV4" s="41"/>
      <c r="DQW4" s="41"/>
      <c r="DQX4" s="41"/>
      <c r="DQY4" s="41"/>
      <c r="DQZ4" s="41"/>
      <c r="DRA4" s="41"/>
      <c r="DRB4" s="41"/>
      <c r="DRC4" s="41"/>
      <c r="DRD4" s="41"/>
      <c r="DRE4" s="41"/>
      <c r="DRF4" s="41"/>
      <c r="DRG4" s="41"/>
      <c r="DRH4" s="41"/>
      <c r="DRI4" s="41"/>
      <c r="DRJ4" s="41"/>
      <c r="DRK4" s="41"/>
      <c r="DRL4" s="41"/>
      <c r="DRM4" s="41"/>
      <c r="DRN4" s="41"/>
      <c r="DRO4" s="41"/>
      <c r="DRP4" s="41"/>
      <c r="DRQ4" s="41"/>
      <c r="DRR4" s="41"/>
      <c r="DRS4" s="41"/>
      <c r="DRT4" s="41"/>
      <c r="DRU4" s="41"/>
      <c r="DRV4" s="41"/>
      <c r="DRW4" s="41"/>
      <c r="DRX4" s="41"/>
      <c r="DRY4" s="41"/>
      <c r="DRZ4" s="41"/>
      <c r="DSA4" s="41"/>
      <c r="DSB4" s="41"/>
      <c r="DSC4" s="41"/>
      <c r="DSD4" s="41"/>
      <c r="DSE4" s="41"/>
      <c r="DSF4" s="41"/>
      <c r="DSG4" s="41"/>
      <c r="DSH4" s="41"/>
      <c r="DSI4" s="41"/>
      <c r="DSJ4" s="41"/>
      <c r="DSK4" s="41"/>
      <c r="DSL4" s="41"/>
      <c r="DSM4" s="41"/>
      <c r="DSN4" s="41"/>
      <c r="DSO4" s="41"/>
      <c r="DSP4" s="41"/>
      <c r="DSQ4" s="41"/>
      <c r="DSR4" s="41"/>
      <c r="DSS4" s="41"/>
      <c r="DST4" s="41"/>
      <c r="DSU4" s="41"/>
      <c r="DSV4" s="41"/>
      <c r="DSW4" s="41"/>
      <c r="DSX4" s="41"/>
      <c r="DSY4" s="41"/>
      <c r="DSZ4" s="41"/>
      <c r="DTA4" s="41"/>
      <c r="DTB4" s="41"/>
      <c r="DTC4" s="41"/>
      <c r="DTD4" s="41"/>
      <c r="DTE4" s="41"/>
      <c r="DTF4" s="41"/>
      <c r="DTG4" s="41"/>
      <c r="DTH4" s="41"/>
      <c r="DTI4" s="41"/>
      <c r="DTJ4" s="41"/>
      <c r="DTK4" s="41"/>
      <c r="DTL4" s="41"/>
      <c r="DTM4" s="41"/>
      <c r="DTN4" s="41"/>
      <c r="DTO4" s="41"/>
      <c r="DTP4" s="41"/>
      <c r="DTQ4" s="41"/>
      <c r="DTR4" s="41"/>
      <c r="DTS4" s="41"/>
      <c r="DTT4" s="41"/>
      <c r="DTU4" s="41"/>
      <c r="DTV4" s="41"/>
      <c r="DTW4" s="41"/>
      <c r="DTX4" s="41"/>
      <c r="DTY4" s="41"/>
      <c r="DTZ4" s="41"/>
      <c r="DUA4" s="41"/>
      <c r="DUB4" s="41"/>
      <c r="DUC4" s="41"/>
      <c r="DUD4" s="41"/>
      <c r="DUE4" s="41"/>
      <c r="DUF4" s="41"/>
      <c r="DUG4" s="41"/>
      <c r="DUH4" s="41"/>
      <c r="DUI4" s="41"/>
      <c r="DUJ4" s="41"/>
      <c r="DUK4" s="41"/>
      <c r="DUL4" s="41"/>
      <c r="DUM4" s="41"/>
      <c r="DUN4" s="41"/>
      <c r="DUO4" s="41"/>
      <c r="DUP4" s="41"/>
      <c r="DUQ4" s="41"/>
      <c r="DUR4" s="41"/>
      <c r="DUS4" s="41"/>
      <c r="DUT4" s="41"/>
      <c r="DUU4" s="41"/>
      <c r="DUV4" s="41"/>
      <c r="DUW4" s="41"/>
      <c r="DUX4" s="41"/>
      <c r="DUY4" s="41"/>
      <c r="DUZ4" s="41"/>
      <c r="DVA4" s="41"/>
      <c r="DVB4" s="41"/>
      <c r="DVC4" s="41"/>
      <c r="DVD4" s="41"/>
      <c r="DVE4" s="41"/>
      <c r="DVF4" s="41"/>
      <c r="DVG4" s="41"/>
      <c r="DVH4" s="41"/>
      <c r="DVI4" s="41"/>
      <c r="DVJ4" s="41"/>
      <c r="DVK4" s="41"/>
      <c r="DVL4" s="41"/>
      <c r="DVM4" s="41"/>
      <c r="DVN4" s="41"/>
      <c r="DVO4" s="41"/>
      <c r="DVP4" s="41"/>
      <c r="DVQ4" s="41"/>
      <c r="DVR4" s="41"/>
      <c r="DVS4" s="41"/>
      <c r="DVT4" s="41"/>
      <c r="DVU4" s="41"/>
      <c r="DVV4" s="41"/>
      <c r="DVW4" s="41"/>
      <c r="DVX4" s="41"/>
      <c r="DVY4" s="41"/>
      <c r="DVZ4" s="41"/>
      <c r="DWA4" s="41"/>
      <c r="DWB4" s="41"/>
      <c r="DWC4" s="41"/>
      <c r="DWD4" s="41"/>
      <c r="DWE4" s="41"/>
      <c r="DWF4" s="41"/>
      <c r="DWG4" s="41"/>
      <c r="DWH4" s="41"/>
      <c r="DWI4" s="41"/>
      <c r="DWJ4" s="41"/>
      <c r="DWK4" s="41"/>
      <c r="DWL4" s="41"/>
      <c r="DWM4" s="41"/>
      <c r="DWN4" s="41"/>
      <c r="DWO4" s="41"/>
      <c r="DWP4" s="41"/>
      <c r="DWQ4" s="41"/>
      <c r="DWR4" s="41"/>
      <c r="DWS4" s="41"/>
      <c r="DWT4" s="41"/>
      <c r="DWU4" s="41"/>
      <c r="DWV4" s="41"/>
      <c r="DWW4" s="41"/>
      <c r="DWX4" s="41"/>
      <c r="DWY4" s="41"/>
      <c r="DWZ4" s="41"/>
      <c r="DXA4" s="41"/>
      <c r="DXB4" s="41"/>
      <c r="DXC4" s="41"/>
      <c r="DXD4" s="41"/>
      <c r="DXE4" s="41"/>
      <c r="DXF4" s="41"/>
      <c r="DXG4" s="41"/>
      <c r="DXH4" s="41"/>
      <c r="DXI4" s="41"/>
      <c r="DXJ4" s="41"/>
      <c r="DXK4" s="41"/>
      <c r="DXL4" s="41"/>
      <c r="DXM4" s="41"/>
      <c r="DXN4" s="41"/>
      <c r="DXO4" s="41"/>
      <c r="DXP4" s="41"/>
      <c r="DXQ4" s="41"/>
      <c r="DXR4" s="41"/>
      <c r="DXS4" s="41"/>
      <c r="DXT4" s="41"/>
      <c r="DXU4" s="41"/>
      <c r="DXV4" s="41"/>
      <c r="DXW4" s="41"/>
      <c r="DXX4" s="41"/>
      <c r="DXY4" s="41"/>
      <c r="DXZ4" s="41"/>
      <c r="DYA4" s="41"/>
      <c r="DYB4" s="41"/>
      <c r="DYC4" s="41"/>
      <c r="DYD4" s="41"/>
      <c r="DYE4" s="41"/>
      <c r="DYF4" s="41"/>
      <c r="DYG4" s="41"/>
      <c r="DYH4" s="41"/>
      <c r="DYI4" s="41"/>
      <c r="DYJ4" s="41"/>
      <c r="DYK4" s="41"/>
      <c r="DYL4" s="41"/>
      <c r="DYM4" s="41"/>
      <c r="DYN4" s="41"/>
      <c r="DYO4" s="41"/>
      <c r="DYP4" s="41"/>
      <c r="DYQ4" s="41"/>
      <c r="DYR4" s="41"/>
      <c r="DYS4" s="41"/>
      <c r="DYT4" s="41"/>
      <c r="DYU4" s="41"/>
      <c r="DYV4" s="41"/>
      <c r="DYW4" s="41"/>
      <c r="DYX4" s="41"/>
      <c r="DYY4" s="41"/>
      <c r="DYZ4" s="41"/>
      <c r="DZA4" s="41"/>
      <c r="DZB4" s="41"/>
      <c r="DZC4" s="41"/>
      <c r="DZD4" s="41"/>
      <c r="DZE4" s="41"/>
      <c r="DZF4" s="41"/>
      <c r="DZG4" s="41"/>
      <c r="DZH4" s="41"/>
      <c r="DZI4" s="41"/>
      <c r="DZJ4" s="41"/>
      <c r="DZK4" s="41"/>
      <c r="DZL4" s="41"/>
      <c r="DZM4" s="41"/>
      <c r="DZN4" s="41"/>
      <c r="DZO4" s="41"/>
      <c r="DZP4" s="41"/>
      <c r="DZQ4" s="41"/>
      <c r="DZR4" s="41"/>
      <c r="DZS4" s="41"/>
      <c r="DZT4" s="41"/>
      <c r="DZU4" s="41"/>
      <c r="DZV4" s="41"/>
      <c r="DZW4" s="41"/>
      <c r="DZX4" s="41"/>
      <c r="DZY4" s="41"/>
      <c r="DZZ4" s="41"/>
      <c r="EAA4" s="41"/>
      <c r="EAB4" s="41"/>
      <c r="EAC4" s="41"/>
      <c r="EAD4" s="41"/>
      <c r="EAE4" s="41"/>
      <c r="EAF4" s="41"/>
      <c r="EAG4" s="41"/>
      <c r="EAH4" s="41"/>
      <c r="EAI4" s="41"/>
      <c r="EAJ4" s="41"/>
      <c r="EAK4" s="41"/>
      <c r="EAL4" s="41"/>
      <c r="EAM4" s="41"/>
      <c r="EAN4" s="41"/>
      <c r="EAO4" s="41"/>
      <c r="EAP4" s="41"/>
      <c r="EAQ4" s="41"/>
      <c r="EAR4" s="41"/>
      <c r="EAS4" s="41"/>
      <c r="EAT4" s="41"/>
      <c r="EAU4" s="41"/>
      <c r="EAV4" s="41"/>
      <c r="EAW4" s="41"/>
      <c r="EAX4" s="41"/>
      <c r="EAY4" s="41"/>
      <c r="EAZ4" s="41"/>
      <c r="EBA4" s="41"/>
      <c r="EBB4" s="41"/>
      <c r="EBC4" s="41"/>
      <c r="EBD4" s="41"/>
      <c r="EBE4" s="41"/>
      <c r="EBF4" s="41"/>
      <c r="EBG4" s="41"/>
      <c r="EBH4" s="41"/>
      <c r="EBI4" s="41"/>
      <c r="EBJ4" s="41"/>
      <c r="EBK4" s="41"/>
      <c r="EBL4" s="41"/>
      <c r="EBM4" s="41"/>
      <c r="EBN4" s="41"/>
      <c r="EBO4" s="41"/>
      <c r="EBP4" s="41"/>
      <c r="EBQ4" s="41"/>
      <c r="EBR4" s="41"/>
      <c r="EBS4" s="41"/>
      <c r="EBT4" s="41"/>
      <c r="EBU4" s="41"/>
      <c r="EBV4" s="41"/>
      <c r="EBW4" s="41"/>
      <c r="EBX4" s="41"/>
      <c r="EBY4" s="41"/>
      <c r="EBZ4" s="41"/>
      <c r="ECA4" s="41"/>
      <c r="ECB4" s="41"/>
      <c r="ECC4" s="41"/>
      <c r="ECD4" s="41"/>
      <c r="ECE4" s="41"/>
      <c r="ECF4" s="41"/>
      <c r="ECG4" s="41"/>
      <c r="ECH4" s="41"/>
      <c r="ECI4" s="41"/>
      <c r="ECJ4" s="41"/>
      <c r="ECK4" s="41"/>
      <c r="ECL4" s="41"/>
      <c r="ECM4" s="41"/>
      <c r="ECN4" s="41"/>
      <c r="ECO4" s="41"/>
      <c r="ECP4" s="41"/>
      <c r="ECQ4" s="41"/>
      <c r="ECR4" s="41"/>
      <c r="ECS4" s="41"/>
      <c r="ECT4" s="41"/>
      <c r="ECU4" s="41"/>
      <c r="ECV4" s="41"/>
      <c r="ECW4" s="41"/>
      <c r="ECX4" s="41"/>
      <c r="ECY4" s="41"/>
      <c r="ECZ4" s="41"/>
      <c r="EDA4" s="41"/>
      <c r="EDB4" s="41"/>
      <c r="EDC4" s="41"/>
      <c r="EDD4" s="41"/>
      <c r="EDE4" s="41"/>
      <c r="EDF4" s="41"/>
      <c r="EDG4" s="41"/>
      <c r="EDH4" s="41"/>
      <c r="EDI4" s="41"/>
      <c r="EDJ4" s="41"/>
      <c r="EDK4" s="41"/>
      <c r="EDL4" s="41"/>
      <c r="EDM4" s="41"/>
      <c r="EDN4" s="41"/>
      <c r="EDO4" s="41"/>
      <c r="EDP4" s="41"/>
      <c r="EDQ4" s="41"/>
      <c r="EDR4" s="41"/>
      <c r="EDS4" s="41"/>
      <c r="EDT4" s="41"/>
      <c r="EDU4" s="41"/>
      <c r="EDV4" s="41"/>
      <c r="EDW4" s="41"/>
      <c r="EDX4" s="41"/>
      <c r="EDY4" s="41"/>
      <c r="EDZ4" s="41"/>
      <c r="EEA4" s="41"/>
      <c r="EEB4" s="41"/>
      <c r="EEC4" s="41"/>
      <c r="EED4" s="41"/>
      <c r="EEE4" s="41"/>
      <c r="EEF4" s="41"/>
      <c r="EEG4" s="41"/>
      <c r="EEH4" s="41"/>
      <c r="EEI4" s="41"/>
      <c r="EEJ4" s="41"/>
      <c r="EEK4" s="41"/>
      <c r="EEL4" s="41"/>
      <c r="EEM4" s="41"/>
      <c r="EEN4" s="41"/>
      <c r="EEO4" s="41"/>
      <c r="EEP4" s="41"/>
      <c r="EEQ4" s="41"/>
      <c r="EER4" s="41"/>
      <c r="EES4" s="41"/>
      <c r="EET4" s="41"/>
      <c r="EEU4" s="41"/>
      <c r="EEV4" s="41"/>
      <c r="EEW4" s="41"/>
      <c r="EEX4" s="41"/>
      <c r="EEY4" s="41"/>
      <c r="EEZ4" s="41"/>
      <c r="EFA4" s="41"/>
      <c r="EFB4" s="41"/>
      <c r="EFC4" s="41"/>
      <c r="EFD4" s="41"/>
      <c r="EFE4" s="41"/>
      <c r="EFF4" s="41"/>
      <c r="EFG4" s="41"/>
      <c r="EFH4" s="41"/>
      <c r="EFI4" s="41"/>
      <c r="EFJ4" s="41"/>
      <c r="EFK4" s="41"/>
      <c r="EFL4" s="41"/>
      <c r="EFM4" s="41"/>
      <c r="EFN4" s="41"/>
      <c r="EFO4" s="41"/>
      <c r="EFP4" s="41"/>
      <c r="EFQ4" s="41"/>
      <c r="EFR4" s="41"/>
      <c r="EFS4" s="41"/>
      <c r="EFT4" s="41"/>
      <c r="EFU4" s="41"/>
      <c r="EFV4" s="41"/>
      <c r="EFW4" s="41"/>
      <c r="EFX4" s="41"/>
      <c r="EFY4" s="41"/>
      <c r="EFZ4" s="41"/>
      <c r="EGA4" s="41"/>
      <c r="EGB4" s="41"/>
      <c r="EGC4" s="41"/>
      <c r="EGD4" s="41"/>
      <c r="EGE4" s="41"/>
      <c r="EGF4" s="41"/>
      <c r="EGG4" s="41"/>
      <c r="EGH4" s="41"/>
      <c r="EGI4" s="41"/>
      <c r="EGJ4" s="41"/>
      <c r="EGK4" s="41"/>
      <c r="EGL4" s="41"/>
      <c r="EGM4" s="41"/>
      <c r="EGN4" s="41"/>
      <c r="EGO4" s="41"/>
      <c r="EGP4" s="41"/>
      <c r="EGQ4" s="41"/>
      <c r="EGR4" s="41"/>
      <c r="EGS4" s="41"/>
      <c r="EGT4" s="41"/>
      <c r="EGU4" s="41"/>
      <c r="EGV4" s="41"/>
      <c r="EGW4" s="41"/>
      <c r="EGX4" s="41"/>
      <c r="EGY4" s="41"/>
      <c r="EGZ4" s="41"/>
      <c r="EHA4" s="41"/>
      <c r="EHB4" s="41"/>
      <c r="EHC4" s="41"/>
      <c r="EHD4" s="41"/>
      <c r="EHE4" s="41"/>
      <c r="EHF4" s="41"/>
      <c r="EHG4" s="41"/>
      <c r="EHH4" s="41"/>
      <c r="EHI4" s="41"/>
      <c r="EHJ4" s="41"/>
      <c r="EHK4" s="41"/>
      <c r="EHL4" s="41"/>
      <c r="EHM4" s="41"/>
      <c r="EHN4" s="41"/>
      <c r="EHO4" s="41"/>
      <c r="EHP4" s="41"/>
      <c r="EHQ4" s="41"/>
      <c r="EHR4" s="41"/>
      <c r="EHS4" s="41"/>
      <c r="EHT4" s="41"/>
      <c r="EHU4" s="41"/>
      <c r="EHV4" s="41"/>
      <c r="EHW4" s="41"/>
      <c r="EHX4" s="41"/>
      <c r="EHY4" s="41"/>
      <c r="EHZ4" s="41"/>
      <c r="EIA4" s="41"/>
      <c r="EIB4" s="41"/>
      <c r="EIC4" s="41"/>
      <c r="EID4" s="41"/>
      <c r="EIE4" s="41"/>
      <c r="EIF4" s="41"/>
      <c r="EIG4" s="41"/>
      <c r="EIH4" s="41"/>
      <c r="EII4" s="41"/>
      <c r="EIJ4" s="41"/>
      <c r="EIK4" s="41"/>
      <c r="EIL4" s="41"/>
      <c r="EIM4" s="41"/>
      <c r="EIN4" s="41"/>
      <c r="EIO4" s="41"/>
      <c r="EIP4" s="41"/>
      <c r="EIQ4" s="41"/>
      <c r="EIR4" s="41"/>
      <c r="EIS4" s="41"/>
      <c r="EIT4" s="41"/>
      <c r="EIU4" s="41"/>
      <c r="EIV4" s="41"/>
      <c r="EIW4" s="41"/>
      <c r="EIX4" s="41"/>
      <c r="EIY4" s="41"/>
      <c r="EIZ4" s="41"/>
      <c r="EJA4" s="41"/>
      <c r="EJB4" s="41"/>
      <c r="EJC4" s="41"/>
      <c r="EJD4" s="41"/>
      <c r="EJE4" s="41"/>
      <c r="EJF4" s="41"/>
      <c r="EJG4" s="41"/>
      <c r="EJH4" s="41"/>
      <c r="EJI4" s="41"/>
      <c r="EJJ4" s="41"/>
      <c r="EJK4" s="41"/>
      <c r="EJL4" s="41"/>
      <c r="EJM4" s="41"/>
      <c r="EJN4" s="41"/>
      <c r="EJO4" s="41"/>
      <c r="EJP4" s="41"/>
      <c r="EJQ4" s="41"/>
      <c r="EJR4" s="41"/>
      <c r="EJS4" s="41"/>
      <c r="EJT4" s="41"/>
      <c r="EJU4" s="41"/>
      <c r="EJV4" s="41"/>
      <c r="EJW4" s="41"/>
      <c r="EJX4" s="41"/>
      <c r="EJY4" s="41"/>
      <c r="EJZ4" s="41"/>
      <c r="EKA4" s="41"/>
      <c r="EKB4" s="41"/>
      <c r="EKC4" s="41"/>
      <c r="EKD4" s="41"/>
      <c r="EKE4" s="41"/>
      <c r="EKF4" s="41"/>
      <c r="EKG4" s="41"/>
      <c r="EKH4" s="41"/>
      <c r="EKI4" s="41"/>
      <c r="EKJ4" s="41"/>
      <c r="EKK4" s="41"/>
      <c r="EKL4" s="41"/>
      <c r="EKM4" s="41"/>
      <c r="EKN4" s="41"/>
      <c r="EKO4" s="41"/>
      <c r="EKP4" s="41"/>
      <c r="EKQ4" s="41"/>
      <c r="EKR4" s="41"/>
      <c r="EKS4" s="41"/>
      <c r="EKT4" s="41"/>
      <c r="EKU4" s="41"/>
      <c r="EKV4" s="41"/>
      <c r="EKW4" s="41"/>
      <c r="EKX4" s="41"/>
      <c r="EKY4" s="41"/>
      <c r="EKZ4" s="41"/>
      <c r="ELA4" s="41"/>
      <c r="ELB4" s="41"/>
      <c r="ELC4" s="41"/>
      <c r="ELD4" s="41"/>
      <c r="ELE4" s="41"/>
      <c r="ELF4" s="41"/>
      <c r="ELG4" s="41"/>
      <c r="ELH4" s="41"/>
      <c r="ELI4" s="41"/>
      <c r="ELJ4" s="41"/>
      <c r="ELK4" s="41"/>
      <c r="ELL4" s="41"/>
      <c r="ELM4" s="41"/>
      <c r="ELN4" s="41"/>
      <c r="ELO4" s="41"/>
      <c r="ELP4" s="41"/>
      <c r="ELQ4" s="41"/>
      <c r="ELR4" s="41"/>
      <c r="ELS4" s="41"/>
      <c r="ELT4" s="41"/>
      <c r="ELU4" s="41"/>
      <c r="ELV4" s="41"/>
      <c r="ELW4" s="41"/>
      <c r="ELX4" s="41"/>
      <c r="ELY4" s="41"/>
      <c r="ELZ4" s="41"/>
      <c r="EMA4" s="41"/>
      <c r="EMB4" s="41"/>
      <c r="EMC4" s="41"/>
      <c r="EMD4" s="41"/>
      <c r="EME4" s="41"/>
      <c r="EMF4" s="41"/>
      <c r="EMG4" s="41"/>
      <c r="EMH4" s="41"/>
      <c r="EMI4" s="41"/>
      <c r="EMJ4" s="41"/>
      <c r="EMK4" s="41"/>
      <c r="EML4" s="41"/>
      <c r="EMM4" s="41"/>
      <c r="EMN4" s="41"/>
      <c r="EMO4" s="41"/>
      <c r="EMP4" s="41"/>
      <c r="EMQ4" s="41"/>
      <c r="EMR4" s="41"/>
      <c r="EMS4" s="41"/>
      <c r="EMT4" s="41"/>
      <c r="EMU4" s="41"/>
      <c r="EMV4" s="41"/>
      <c r="EMW4" s="41"/>
      <c r="EMX4" s="41"/>
      <c r="EMY4" s="41"/>
      <c r="EMZ4" s="41"/>
      <c r="ENA4" s="41"/>
      <c r="ENB4" s="41"/>
      <c r="ENC4" s="41"/>
      <c r="END4" s="41"/>
      <c r="ENE4" s="41"/>
      <c r="ENF4" s="41"/>
      <c r="ENG4" s="41"/>
      <c r="ENH4" s="41"/>
      <c r="ENI4" s="41"/>
      <c r="ENJ4" s="41"/>
      <c r="ENK4" s="41"/>
      <c r="ENL4" s="41"/>
      <c r="ENM4" s="41"/>
      <c r="ENN4" s="41"/>
      <c r="ENO4" s="41"/>
      <c r="ENP4" s="41"/>
      <c r="ENQ4" s="41"/>
      <c r="ENR4" s="41"/>
      <c r="ENS4" s="41"/>
      <c r="ENT4" s="41"/>
      <c r="ENU4" s="41"/>
      <c r="ENV4" s="41"/>
      <c r="ENW4" s="41"/>
      <c r="ENX4" s="41"/>
      <c r="ENY4" s="41"/>
      <c r="ENZ4" s="41"/>
      <c r="EOA4" s="41"/>
      <c r="EOB4" s="41"/>
      <c r="EOC4" s="41"/>
      <c r="EOD4" s="41"/>
      <c r="EOE4" s="41"/>
      <c r="EOF4" s="41"/>
      <c r="EOG4" s="41"/>
      <c r="EOH4" s="41"/>
      <c r="EOI4" s="41"/>
      <c r="EOJ4" s="41"/>
      <c r="EOK4" s="41"/>
      <c r="EOL4" s="41"/>
      <c r="EOM4" s="41"/>
      <c r="EON4" s="41"/>
      <c r="EOO4" s="41"/>
      <c r="EOP4" s="41"/>
      <c r="EOQ4" s="41"/>
      <c r="EOR4" s="41"/>
      <c r="EOS4" s="41"/>
      <c r="EOT4" s="41"/>
      <c r="EOU4" s="41"/>
      <c r="EOV4" s="41"/>
      <c r="EOW4" s="41"/>
      <c r="EOX4" s="41"/>
      <c r="EOY4" s="41"/>
      <c r="EOZ4" s="41"/>
      <c r="EPA4" s="41"/>
      <c r="EPB4" s="41"/>
      <c r="EPC4" s="41"/>
      <c r="EPD4" s="41"/>
      <c r="EPE4" s="41"/>
      <c r="EPF4" s="41"/>
      <c r="EPG4" s="41"/>
      <c r="EPH4" s="41"/>
      <c r="EPI4" s="41"/>
      <c r="EPJ4" s="41"/>
      <c r="EPK4" s="41"/>
      <c r="EPL4" s="41"/>
      <c r="EPM4" s="41"/>
      <c r="EPN4" s="41"/>
      <c r="EPO4" s="41"/>
      <c r="EPP4" s="41"/>
      <c r="EPQ4" s="41"/>
      <c r="EPR4" s="41"/>
      <c r="EPS4" s="41"/>
      <c r="EPT4" s="41"/>
      <c r="EPU4" s="41"/>
      <c r="EPV4" s="41"/>
      <c r="EPW4" s="41"/>
      <c r="EPX4" s="41"/>
      <c r="EPY4" s="41"/>
      <c r="EPZ4" s="41"/>
      <c r="EQA4" s="41"/>
      <c r="EQB4" s="41"/>
      <c r="EQC4" s="41"/>
      <c r="EQD4" s="41"/>
      <c r="EQE4" s="41"/>
      <c r="EQF4" s="41"/>
      <c r="EQG4" s="41"/>
      <c r="EQH4" s="41"/>
      <c r="EQI4" s="41"/>
      <c r="EQJ4" s="41"/>
      <c r="EQK4" s="41"/>
      <c r="EQL4" s="41"/>
      <c r="EQM4" s="41"/>
      <c r="EQN4" s="41"/>
      <c r="EQO4" s="41"/>
      <c r="EQP4" s="41"/>
      <c r="EQQ4" s="41"/>
      <c r="EQR4" s="41"/>
      <c r="EQS4" s="41"/>
      <c r="EQT4" s="41"/>
      <c r="EQU4" s="41"/>
      <c r="EQV4" s="41"/>
      <c r="EQW4" s="41"/>
      <c r="EQX4" s="41"/>
      <c r="EQY4" s="41"/>
      <c r="EQZ4" s="41"/>
      <c r="ERA4" s="41"/>
      <c r="ERB4" s="41"/>
      <c r="ERC4" s="41"/>
      <c r="ERD4" s="41"/>
      <c r="ERE4" s="41"/>
      <c r="ERF4" s="41"/>
      <c r="ERG4" s="41"/>
      <c r="ERH4" s="41"/>
      <c r="ERI4" s="41"/>
      <c r="ERJ4" s="41"/>
      <c r="ERK4" s="41"/>
      <c r="ERL4" s="41"/>
      <c r="ERM4" s="41"/>
      <c r="ERN4" s="41"/>
      <c r="ERO4" s="41"/>
      <c r="ERP4" s="41"/>
      <c r="ERQ4" s="41"/>
      <c r="ERR4" s="41"/>
      <c r="ERS4" s="41"/>
      <c r="ERT4" s="41"/>
      <c r="ERU4" s="41"/>
      <c r="ERV4" s="41"/>
      <c r="ERW4" s="41"/>
      <c r="ERX4" s="41"/>
      <c r="ERY4" s="41"/>
      <c r="ERZ4" s="41"/>
      <c r="ESA4" s="41"/>
      <c r="ESB4" s="41"/>
      <c r="ESC4" s="41"/>
      <c r="ESD4" s="41"/>
      <c r="ESE4" s="41"/>
      <c r="ESF4" s="41"/>
      <c r="ESG4" s="41"/>
      <c r="ESH4" s="41"/>
      <c r="ESI4" s="41"/>
      <c r="ESJ4" s="41"/>
      <c r="ESK4" s="41"/>
      <c r="ESL4" s="41"/>
      <c r="ESM4" s="41"/>
      <c r="ESN4" s="41"/>
      <c r="ESO4" s="41"/>
      <c r="ESP4" s="41"/>
      <c r="ESQ4" s="41"/>
      <c r="ESR4" s="41"/>
      <c r="ESS4" s="41"/>
      <c r="EST4" s="41"/>
      <c r="ESU4" s="41"/>
      <c r="ESV4" s="41"/>
      <c r="ESW4" s="41"/>
      <c r="ESX4" s="41"/>
      <c r="ESY4" s="41"/>
      <c r="ESZ4" s="41"/>
      <c r="ETA4" s="41"/>
      <c r="ETB4" s="41"/>
      <c r="ETC4" s="41"/>
      <c r="ETD4" s="41"/>
      <c r="ETE4" s="41"/>
      <c r="ETF4" s="41"/>
      <c r="ETG4" s="41"/>
      <c r="ETH4" s="41"/>
      <c r="ETI4" s="41"/>
      <c r="ETJ4" s="41"/>
      <c r="ETK4" s="41"/>
      <c r="ETL4" s="41"/>
      <c r="ETM4" s="41"/>
      <c r="ETN4" s="41"/>
      <c r="ETO4" s="41"/>
      <c r="ETP4" s="41"/>
      <c r="ETQ4" s="41"/>
      <c r="ETR4" s="41"/>
      <c r="ETS4" s="41"/>
      <c r="ETT4" s="41"/>
      <c r="ETU4" s="41"/>
      <c r="ETV4" s="41"/>
      <c r="ETW4" s="41"/>
      <c r="ETX4" s="41"/>
      <c r="ETY4" s="41"/>
      <c r="ETZ4" s="41"/>
      <c r="EUA4" s="41"/>
      <c r="EUB4" s="41"/>
      <c r="EUC4" s="41"/>
      <c r="EUD4" s="41"/>
      <c r="EUE4" s="41"/>
      <c r="EUF4" s="41"/>
      <c r="EUG4" s="41"/>
      <c r="EUH4" s="41"/>
      <c r="EUI4" s="41"/>
      <c r="EUJ4" s="41"/>
      <c r="EUK4" s="41"/>
      <c r="EUL4" s="41"/>
      <c r="EUM4" s="41"/>
      <c r="EUN4" s="41"/>
      <c r="EUO4" s="41"/>
      <c r="EUP4" s="41"/>
      <c r="EUQ4" s="41"/>
      <c r="EUR4" s="41"/>
      <c r="EUS4" s="41"/>
      <c r="EUT4" s="41"/>
      <c r="EUU4" s="41"/>
      <c r="EUV4" s="41"/>
      <c r="EUW4" s="41"/>
      <c r="EUX4" s="41"/>
      <c r="EUY4" s="41"/>
      <c r="EUZ4" s="41"/>
      <c r="EVA4" s="41"/>
      <c r="EVB4" s="41"/>
      <c r="EVC4" s="41"/>
      <c r="EVD4" s="41"/>
      <c r="EVE4" s="41"/>
      <c r="EVF4" s="41"/>
      <c r="EVG4" s="41"/>
      <c r="EVH4" s="41"/>
      <c r="EVI4" s="41"/>
      <c r="EVJ4" s="41"/>
      <c r="EVK4" s="41"/>
      <c r="EVL4" s="41"/>
      <c r="EVM4" s="41"/>
      <c r="EVN4" s="41"/>
      <c r="EVO4" s="41"/>
      <c r="EVP4" s="41"/>
      <c r="EVQ4" s="41"/>
      <c r="EVR4" s="41"/>
      <c r="EVS4" s="41"/>
      <c r="EVT4" s="41"/>
      <c r="EVU4" s="41"/>
      <c r="EVV4" s="41"/>
      <c r="EVW4" s="41"/>
      <c r="EVX4" s="41"/>
      <c r="EVY4" s="41"/>
      <c r="EVZ4" s="41"/>
      <c r="EWA4" s="41"/>
      <c r="EWB4" s="41"/>
      <c r="EWC4" s="41"/>
      <c r="EWD4" s="41"/>
      <c r="EWE4" s="41"/>
      <c r="EWF4" s="41"/>
      <c r="EWG4" s="41"/>
      <c r="EWH4" s="41"/>
      <c r="EWI4" s="41"/>
      <c r="EWJ4" s="41"/>
      <c r="EWK4" s="41"/>
      <c r="EWL4" s="41"/>
      <c r="EWM4" s="41"/>
      <c r="EWN4" s="41"/>
      <c r="EWO4" s="41"/>
      <c r="EWP4" s="41"/>
      <c r="EWQ4" s="41"/>
      <c r="EWR4" s="41"/>
      <c r="EWS4" s="41"/>
      <c r="EWT4" s="41"/>
      <c r="EWU4" s="41"/>
      <c r="EWV4" s="41"/>
      <c r="EWW4" s="41"/>
      <c r="EWX4" s="41"/>
      <c r="EWY4" s="41"/>
      <c r="EWZ4" s="41"/>
      <c r="EXA4" s="41"/>
      <c r="EXB4" s="41"/>
      <c r="EXC4" s="41"/>
      <c r="EXD4" s="41"/>
      <c r="EXE4" s="41"/>
      <c r="EXF4" s="41"/>
      <c r="EXG4" s="41"/>
      <c r="EXH4" s="41"/>
      <c r="EXI4" s="41"/>
      <c r="EXJ4" s="41"/>
      <c r="EXK4" s="41"/>
      <c r="EXL4" s="41"/>
      <c r="EXM4" s="41"/>
      <c r="EXN4" s="41"/>
      <c r="EXO4" s="41"/>
      <c r="EXP4" s="41"/>
      <c r="EXQ4" s="41"/>
      <c r="EXR4" s="41"/>
      <c r="EXS4" s="41"/>
      <c r="EXT4" s="41"/>
      <c r="EXU4" s="41"/>
      <c r="EXV4" s="41"/>
      <c r="EXW4" s="41"/>
      <c r="EXX4" s="41"/>
      <c r="EXY4" s="41"/>
      <c r="EXZ4" s="41"/>
      <c r="EYA4" s="41"/>
      <c r="EYB4" s="41"/>
      <c r="EYC4" s="41"/>
      <c r="EYD4" s="41"/>
      <c r="EYE4" s="41"/>
      <c r="EYF4" s="41"/>
      <c r="EYG4" s="41"/>
      <c r="EYH4" s="41"/>
      <c r="EYI4" s="41"/>
      <c r="EYJ4" s="41"/>
      <c r="EYK4" s="41"/>
      <c r="EYL4" s="41"/>
      <c r="EYM4" s="41"/>
      <c r="EYN4" s="41"/>
      <c r="EYO4" s="41"/>
      <c r="EYP4" s="41"/>
      <c r="EYQ4" s="41"/>
      <c r="EYR4" s="41"/>
      <c r="EYS4" s="41"/>
      <c r="EYT4" s="41"/>
      <c r="EYU4" s="41"/>
      <c r="EYV4" s="41"/>
      <c r="EYW4" s="41"/>
      <c r="EYX4" s="41"/>
      <c r="EYY4" s="41"/>
      <c r="EYZ4" s="41"/>
      <c r="EZA4" s="41"/>
      <c r="EZB4" s="41"/>
      <c r="EZC4" s="41"/>
      <c r="EZD4" s="41"/>
      <c r="EZE4" s="41"/>
      <c r="EZF4" s="41"/>
      <c r="EZG4" s="41"/>
      <c r="EZH4" s="41"/>
      <c r="EZI4" s="41"/>
      <c r="EZJ4" s="41"/>
      <c r="EZK4" s="41"/>
      <c r="EZL4" s="41"/>
      <c r="EZM4" s="41"/>
      <c r="EZN4" s="41"/>
      <c r="EZO4" s="41"/>
      <c r="EZP4" s="41"/>
      <c r="EZQ4" s="41"/>
      <c r="EZR4" s="41"/>
      <c r="EZS4" s="41"/>
      <c r="EZT4" s="41"/>
      <c r="EZU4" s="41"/>
      <c r="EZV4" s="41"/>
      <c r="EZW4" s="41"/>
      <c r="EZX4" s="41"/>
      <c r="EZY4" s="41"/>
      <c r="EZZ4" s="41"/>
      <c r="FAA4" s="41"/>
      <c r="FAB4" s="41"/>
      <c r="FAC4" s="41"/>
      <c r="FAD4" s="41"/>
      <c r="FAE4" s="41"/>
      <c r="FAF4" s="41"/>
      <c r="FAG4" s="41"/>
      <c r="FAH4" s="41"/>
      <c r="FAI4" s="41"/>
      <c r="FAJ4" s="41"/>
      <c r="FAK4" s="41"/>
      <c r="FAL4" s="41"/>
      <c r="FAM4" s="41"/>
      <c r="FAN4" s="41"/>
      <c r="FAO4" s="41"/>
      <c r="FAP4" s="41"/>
      <c r="FAQ4" s="41"/>
      <c r="FAR4" s="41"/>
      <c r="FAS4" s="41"/>
      <c r="FAT4" s="41"/>
      <c r="FAU4" s="41"/>
      <c r="FAV4" s="41"/>
      <c r="FAW4" s="41"/>
      <c r="FAX4" s="41"/>
      <c r="FAY4" s="41"/>
      <c r="FAZ4" s="41"/>
      <c r="FBA4" s="41"/>
      <c r="FBB4" s="41"/>
      <c r="FBC4" s="41"/>
      <c r="FBD4" s="41"/>
      <c r="FBE4" s="41"/>
      <c r="FBF4" s="41"/>
      <c r="FBG4" s="41"/>
      <c r="FBH4" s="41"/>
      <c r="FBI4" s="41"/>
      <c r="FBJ4" s="41"/>
      <c r="FBK4" s="41"/>
      <c r="FBL4" s="41"/>
      <c r="FBM4" s="41"/>
      <c r="FBN4" s="41"/>
      <c r="FBO4" s="41"/>
      <c r="FBP4" s="41"/>
      <c r="FBQ4" s="41"/>
      <c r="FBR4" s="41"/>
      <c r="FBS4" s="41"/>
      <c r="FBT4" s="41"/>
      <c r="FBU4" s="41"/>
      <c r="FBV4" s="41"/>
      <c r="FBW4" s="41"/>
      <c r="FBX4" s="41"/>
      <c r="FBY4" s="41"/>
      <c r="FBZ4" s="41"/>
      <c r="FCA4" s="41"/>
      <c r="FCB4" s="41"/>
      <c r="FCC4" s="41"/>
      <c r="FCD4" s="41"/>
      <c r="FCE4" s="41"/>
      <c r="FCF4" s="41"/>
      <c r="FCG4" s="41"/>
      <c r="FCH4" s="41"/>
      <c r="FCI4" s="41"/>
      <c r="FCJ4" s="41"/>
      <c r="FCK4" s="41"/>
      <c r="FCL4" s="41"/>
      <c r="FCM4" s="41"/>
      <c r="FCN4" s="41"/>
      <c r="FCO4" s="41"/>
      <c r="FCP4" s="41"/>
      <c r="FCQ4" s="41"/>
      <c r="FCR4" s="41"/>
      <c r="FCS4" s="41"/>
      <c r="FCT4" s="41"/>
      <c r="FCU4" s="41"/>
      <c r="FCV4" s="41"/>
      <c r="FCW4" s="41"/>
      <c r="FCX4" s="41"/>
      <c r="FCY4" s="41"/>
      <c r="FCZ4" s="41"/>
      <c r="FDA4" s="41"/>
      <c r="FDB4" s="41"/>
      <c r="FDC4" s="41"/>
      <c r="FDD4" s="41"/>
      <c r="FDE4" s="41"/>
      <c r="FDF4" s="41"/>
      <c r="FDG4" s="41"/>
      <c r="FDH4" s="41"/>
      <c r="FDI4" s="41"/>
      <c r="FDJ4" s="41"/>
      <c r="FDK4" s="41"/>
      <c r="FDL4" s="41"/>
      <c r="FDM4" s="41"/>
      <c r="FDN4" s="41"/>
      <c r="FDO4" s="41"/>
      <c r="FDP4" s="41"/>
      <c r="FDQ4" s="41"/>
      <c r="FDR4" s="41"/>
      <c r="FDS4" s="41"/>
      <c r="FDT4" s="41"/>
      <c r="FDU4" s="41"/>
      <c r="FDV4" s="41"/>
      <c r="FDW4" s="41"/>
      <c r="FDX4" s="41"/>
      <c r="FDY4" s="41"/>
      <c r="FDZ4" s="41"/>
      <c r="FEA4" s="41"/>
      <c r="FEB4" s="41"/>
      <c r="FEC4" s="41"/>
      <c r="FED4" s="41"/>
      <c r="FEE4" s="41"/>
      <c r="FEF4" s="41"/>
      <c r="FEG4" s="41"/>
      <c r="FEH4" s="41"/>
      <c r="FEI4" s="41"/>
      <c r="FEJ4" s="41"/>
      <c r="FEK4" s="41"/>
      <c r="FEL4" s="41"/>
      <c r="FEM4" s="41"/>
      <c r="FEN4" s="41"/>
      <c r="FEO4" s="41"/>
      <c r="FEP4" s="41"/>
      <c r="FEQ4" s="41"/>
      <c r="FER4" s="41"/>
      <c r="FES4" s="41"/>
      <c r="FET4" s="41"/>
      <c r="FEU4" s="41"/>
      <c r="FEV4" s="41"/>
      <c r="FEW4" s="41"/>
      <c r="FEX4" s="41"/>
      <c r="FEY4" s="41"/>
      <c r="FEZ4" s="41"/>
      <c r="FFA4" s="41"/>
      <c r="FFB4" s="41"/>
      <c r="FFC4" s="41"/>
      <c r="FFD4" s="41"/>
      <c r="FFE4" s="41"/>
      <c r="FFF4" s="41"/>
      <c r="FFG4" s="41"/>
      <c r="FFH4" s="41"/>
      <c r="FFI4" s="41"/>
      <c r="FFJ4" s="41"/>
      <c r="FFK4" s="41"/>
      <c r="FFL4" s="41"/>
      <c r="FFM4" s="41"/>
      <c r="FFN4" s="41"/>
      <c r="FFO4" s="41"/>
      <c r="FFP4" s="41"/>
      <c r="FFQ4" s="41"/>
      <c r="FFR4" s="41"/>
      <c r="FFS4" s="41"/>
      <c r="FFT4" s="41"/>
      <c r="FFU4" s="41"/>
      <c r="FFV4" s="41"/>
      <c r="FFW4" s="41"/>
      <c r="FFX4" s="41"/>
      <c r="FFY4" s="41"/>
      <c r="FFZ4" s="41"/>
      <c r="FGA4" s="41"/>
      <c r="FGB4" s="41"/>
      <c r="FGC4" s="41"/>
      <c r="FGD4" s="41"/>
      <c r="FGE4" s="41"/>
      <c r="FGF4" s="41"/>
      <c r="FGG4" s="41"/>
      <c r="FGH4" s="41"/>
      <c r="FGI4" s="41"/>
      <c r="FGJ4" s="41"/>
      <c r="FGK4" s="41"/>
      <c r="FGL4" s="41"/>
      <c r="FGM4" s="41"/>
      <c r="FGN4" s="41"/>
      <c r="FGO4" s="41"/>
      <c r="FGP4" s="41"/>
      <c r="FGQ4" s="41"/>
      <c r="FGR4" s="41"/>
      <c r="FGS4" s="41"/>
      <c r="FGT4" s="41"/>
      <c r="FGU4" s="41"/>
      <c r="FGV4" s="41"/>
      <c r="FGW4" s="41"/>
      <c r="FGX4" s="41"/>
      <c r="FGY4" s="41"/>
      <c r="FGZ4" s="41"/>
      <c r="FHA4" s="41"/>
      <c r="FHB4" s="41"/>
      <c r="FHC4" s="41"/>
      <c r="FHD4" s="41"/>
      <c r="FHE4" s="41"/>
      <c r="FHF4" s="41"/>
      <c r="FHG4" s="41"/>
      <c r="FHH4" s="41"/>
      <c r="FHI4" s="41"/>
      <c r="FHJ4" s="41"/>
      <c r="FHK4" s="41"/>
      <c r="FHL4" s="41"/>
      <c r="FHM4" s="41"/>
      <c r="FHN4" s="41"/>
      <c r="FHO4" s="41"/>
      <c r="FHP4" s="41"/>
      <c r="FHQ4" s="41"/>
      <c r="FHR4" s="41"/>
      <c r="FHS4" s="41"/>
      <c r="FHT4" s="41"/>
      <c r="FHU4" s="41"/>
      <c r="FHV4" s="41"/>
      <c r="FHW4" s="41"/>
      <c r="FHX4" s="41"/>
      <c r="FHY4" s="41"/>
      <c r="FHZ4" s="41"/>
      <c r="FIA4" s="41"/>
      <c r="FIB4" s="41"/>
      <c r="FIC4" s="41"/>
      <c r="FID4" s="41"/>
      <c r="FIE4" s="41"/>
      <c r="FIF4" s="41"/>
      <c r="FIG4" s="41"/>
      <c r="FIH4" s="41"/>
      <c r="FII4" s="41"/>
      <c r="FIJ4" s="41"/>
      <c r="FIK4" s="41"/>
      <c r="FIL4" s="41"/>
      <c r="FIM4" s="41"/>
      <c r="FIN4" s="41"/>
      <c r="FIO4" s="41"/>
      <c r="FIP4" s="41"/>
      <c r="FIQ4" s="41"/>
      <c r="FIR4" s="41"/>
      <c r="FIS4" s="41"/>
      <c r="FIT4" s="41"/>
      <c r="FIU4" s="41"/>
      <c r="FIV4" s="41"/>
      <c r="FIW4" s="41"/>
      <c r="FIX4" s="41"/>
      <c r="FIY4" s="41"/>
      <c r="FIZ4" s="41"/>
      <c r="FJA4" s="41"/>
      <c r="FJB4" s="41"/>
      <c r="FJC4" s="41"/>
      <c r="FJD4" s="41"/>
      <c r="FJE4" s="41"/>
      <c r="FJF4" s="41"/>
      <c r="FJG4" s="41"/>
      <c r="FJH4" s="41"/>
      <c r="FJI4" s="41"/>
      <c r="FJJ4" s="41"/>
      <c r="FJK4" s="41"/>
      <c r="FJL4" s="41"/>
      <c r="FJM4" s="41"/>
      <c r="FJN4" s="41"/>
      <c r="FJO4" s="41"/>
      <c r="FJP4" s="41"/>
      <c r="FJQ4" s="41"/>
      <c r="FJR4" s="41"/>
      <c r="FJS4" s="41"/>
      <c r="FJT4" s="41"/>
      <c r="FJU4" s="41"/>
      <c r="FJV4" s="41"/>
      <c r="FJW4" s="41"/>
      <c r="FJX4" s="41"/>
      <c r="FJY4" s="41"/>
      <c r="FJZ4" s="41"/>
      <c r="FKA4" s="41"/>
      <c r="FKB4" s="41"/>
      <c r="FKC4" s="41"/>
      <c r="FKD4" s="41"/>
      <c r="FKE4" s="41"/>
      <c r="FKF4" s="41"/>
      <c r="FKG4" s="41"/>
      <c r="FKH4" s="41"/>
      <c r="FKI4" s="41"/>
      <c r="FKJ4" s="41"/>
      <c r="FKK4" s="41"/>
      <c r="FKL4" s="41"/>
      <c r="FKM4" s="41"/>
      <c r="FKN4" s="41"/>
      <c r="FKO4" s="41"/>
      <c r="FKP4" s="41"/>
      <c r="FKQ4" s="41"/>
      <c r="FKR4" s="41"/>
      <c r="FKS4" s="41"/>
      <c r="FKT4" s="41"/>
      <c r="FKU4" s="41"/>
      <c r="FKV4" s="41"/>
      <c r="FKW4" s="41"/>
      <c r="FKX4" s="41"/>
      <c r="FKY4" s="41"/>
      <c r="FKZ4" s="41"/>
      <c r="FLA4" s="41"/>
      <c r="FLB4" s="41"/>
      <c r="FLC4" s="41"/>
      <c r="FLD4" s="41"/>
      <c r="FLE4" s="41"/>
      <c r="FLF4" s="41"/>
      <c r="FLG4" s="41"/>
      <c r="FLH4" s="41"/>
      <c r="FLI4" s="41"/>
      <c r="FLJ4" s="41"/>
      <c r="FLK4" s="41"/>
      <c r="FLL4" s="41"/>
      <c r="FLM4" s="41"/>
      <c r="FLN4" s="41"/>
      <c r="FLO4" s="41"/>
      <c r="FLP4" s="41"/>
      <c r="FLQ4" s="41"/>
      <c r="FLR4" s="41"/>
      <c r="FLS4" s="41"/>
      <c r="FLT4" s="41"/>
      <c r="FLU4" s="41"/>
      <c r="FLV4" s="41"/>
      <c r="FLW4" s="41"/>
      <c r="FLX4" s="41"/>
      <c r="FLY4" s="41"/>
      <c r="FLZ4" s="41"/>
      <c r="FMA4" s="41"/>
      <c r="FMB4" s="41"/>
      <c r="FMC4" s="41"/>
      <c r="FMD4" s="41"/>
      <c r="FME4" s="41"/>
      <c r="FMF4" s="41"/>
      <c r="FMG4" s="41"/>
      <c r="FMH4" s="41"/>
      <c r="FMI4" s="41"/>
      <c r="FMJ4" s="41"/>
      <c r="FMK4" s="41"/>
      <c r="FML4" s="41"/>
      <c r="FMM4" s="41"/>
      <c r="FMN4" s="41"/>
      <c r="FMO4" s="41"/>
      <c r="FMP4" s="41"/>
      <c r="FMQ4" s="41"/>
      <c r="FMR4" s="41"/>
      <c r="FMS4" s="41"/>
      <c r="FMT4" s="41"/>
      <c r="FMU4" s="41"/>
      <c r="FMV4" s="41"/>
      <c r="FMW4" s="41"/>
      <c r="FMX4" s="41"/>
      <c r="FMY4" s="41"/>
      <c r="FMZ4" s="41"/>
      <c r="FNA4" s="41"/>
      <c r="FNB4" s="41"/>
      <c r="FNC4" s="41"/>
      <c r="FND4" s="41"/>
      <c r="FNE4" s="41"/>
      <c r="FNF4" s="41"/>
      <c r="FNG4" s="41"/>
      <c r="FNH4" s="41"/>
      <c r="FNI4" s="41"/>
      <c r="FNJ4" s="41"/>
      <c r="FNK4" s="41"/>
      <c r="FNL4" s="41"/>
      <c r="FNM4" s="41"/>
      <c r="FNN4" s="41"/>
      <c r="FNO4" s="41"/>
      <c r="FNP4" s="41"/>
      <c r="FNQ4" s="41"/>
      <c r="FNR4" s="41"/>
      <c r="FNS4" s="41"/>
      <c r="FNT4" s="41"/>
      <c r="FNU4" s="41"/>
      <c r="FNV4" s="41"/>
      <c r="FNW4" s="41"/>
      <c r="FNX4" s="41"/>
      <c r="FNY4" s="41"/>
      <c r="FNZ4" s="41"/>
      <c r="FOA4" s="41"/>
      <c r="FOB4" s="41"/>
      <c r="FOC4" s="41"/>
      <c r="FOD4" s="41"/>
      <c r="FOE4" s="41"/>
      <c r="FOF4" s="41"/>
      <c r="FOG4" s="41"/>
      <c r="FOH4" s="41"/>
      <c r="FOI4" s="41"/>
      <c r="FOJ4" s="41"/>
      <c r="FOK4" s="41"/>
      <c r="FOL4" s="41"/>
      <c r="FOM4" s="41"/>
      <c r="FON4" s="41"/>
      <c r="FOO4" s="41"/>
      <c r="FOP4" s="41"/>
      <c r="FOQ4" s="41"/>
      <c r="FOR4" s="41"/>
      <c r="FOS4" s="41"/>
      <c r="FOT4" s="41"/>
      <c r="FOU4" s="41"/>
      <c r="FOV4" s="41"/>
      <c r="FOW4" s="41"/>
      <c r="FOX4" s="41"/>
      <c r="FOY4" s="41"/>
      <c r="FOZ4" s="41"/>
      <c r="FPA4" s="41"/>
      <c r="FPB4" s="41"/>
      <c r="FPC4" s="41"/>
      <c r="FPD4" s="41"/>
      <c r="FPE4" s="41"/>
      <c r="FPF4" s="41"/>
      <c r="FPG4" s="41"/>
      <c r="FPH4" s="41"/>
      <c r="FPI4" s="41"/>
      <c r="FPJ4" s="41"/>
      <c r="FPK4" s="41"/>
      <c r="FPL4" s="41"/>
      <c r="FPM4" s="41"/>
      <c r="FPN4" s="41"/>
      <c r="FPO4" s="41"/>
      <c r="FPP4" s="41"/>
      <c r="FPQ4" s="41"/>
      <c r="FPR4" s="41"/>
      <c r="FPS4" s="41"/>
      <c r="FPT4" s="41"/>
      <c r="FPU4" s="41"/>
      <c r="FPV4" s="41"/>
      <c r="FPW4" s="41"/>
      <c r="FPX4" s="41"/>
      <c r="FPY4" s="41"/>
      <c r="FPZ4" s="41"/>
      <c r="FQA4" s="41"/>
      <c r="FQB4" s="41"/>
      <c r="FQC4" s="41"/>
      <c r="FQD4" s="41"/>
      <c r="FQE4" s="41"/>
      <c r="FQF4" s="41"/>
      <c r="FQG4" s="41"/>
      <c r="FQH4" s="41"/>
      <c r="FQI4" s="41"/>
      <c r="FQJ4" s="41"/>
      <c r="FQK4" s="41"/>
      <c r="FQL4" s="41"/>
      <c r="FQM4" s="41"/>
      <c r="FQN4" s="41"/>
      <c r="FQO4" s="41"/>
      <c r="FQP4" s="41"/>
      <c r="FQQ4" s="41"/>
      <c r="FQR4" s="41"/>
      <c r="FQS4" s="41"/>
      <c r="FQT4" s="41"/>
      <c r="FQU4" s="41"/>
      <c r="FQV4" s="41"/>
      <c r="FQW4" s="41"/>
      <c r="FQX4" s="41"/>
      <c r="FQY4" s="41"/>
      <c r="FQZ4" s="41"/>
      <c r="FRA4" s="41"/>
      <c r="FRB4" s="41"/>
      <c r="FRC4" s="41"/>
      <c r="FRD4" s="41"/>
      <c r="FRE4" s="41"/>
      <c r="FRF4" s="41"/>
      <c r="FRG4" s="41"/>
      <c r="FRH4" s="41"/>
      <c r="FRI4" s="41"/>
      <c r="FRJ4" s="41"/>
      <c r="FRK4" s="41"/>
      <c r="FRL4" s="41"/>
      <c r="FRM4" s="41"/>
      <c r="FRN4" s="41"/>
      <c r="FRO4" s="41"/>
      <c r="FRP4" s="41"/>
      <c r="FRQ4" s="41"/>
      <c r="FRR4" s="41"/>
      <c r="FRS4" s="41"/>
      <c r="FRT4" s="41"/>
      <c r="FRU4" s="41"/>
      <c r="FRV4" s="41"/>
      <c r="FRW4" s="41"/>
      <c r="FRX4" s="41"/>
      <c r="FRY4" s="41"/>
      <c r="FRZ4" s="41"/>
      <c r="FSA4" s="41"/>
      <c r="FSB4" s="41"/>
      <c r="FSC4" s="41"/>
      <c r="FSD4" s="41"/>
      <c r="FSE4" s="41"/>
      <c r="FSF4" s="41"/>
      <c r="FSG4" s="41"/>
      <c r="FSH4" s="41"/>
      <c r="FSI4" s="41"/>
      <c r="FSJ4" s="41"/>
      <c r="FSK4" s="41"/>
      <c r="FSL4" s="41"/>
      <c r="FSM4" s="41"/>
      <c r="FSN4" s="41"/>
      <c r="FSO4" s="41"/>
      <c r="FSP4" s="41"/>
      <c r="FSQ4" s="41"/>
      <c r="FSR4" s="41"/>
      <c r="FSS4" s="41"/>
      <c r="FST4" s="41"/>
      <c r="FSU4" s="41"/>
      <c r="FSV4" s="41"/>
      <c r="FSW4" s="41"/>
      <c r="FSX4" s="41"/>
      <c r="FSY4" s="41"/>
      <c r="FSZ4" s="41"/>
      <c r="FTA4" s="41"/>
      <c r="FTB4" s="41"/>
      <c r="FTC4" s="41"/>
      <c r="FTD4" s="41"/>
      <c r="FTE4" s="41"/>
      <c r="FTF4" s="41"/>
      <c r="FTG4" s="41"/>
      <c r="FTH4" s="41"/>
      <c r="FTI4" s="41"/>
      <c r="FTJ4" s="41"/>
      <c r="FTK4" s="41"/>
      <c r="FTL4" s="41"/>
      <c r="FTM4" s="41"/>
      <c r="FTN4" s="41"/>
      <c r="FTO4" s="41"/>
      <c r="FTP4" s="41"/>
      <c r="FTQ4" s="41"/>
      <c r="FTR4" s="41"/>
      <c r="FTS4" s="41"/>
      <c r="FTT4" s="41"/>
      <c r="FTU4" s="41"/>
      <c r="FTV4" s="41"/>
      <c r="FTW4" s="41"/>
      <c r="FTX4" s="41"/>
      <c r="FTY4" s="41"/>
      <c r="FTZ4" s="41"/>
      <c r="FUA4" s="41"/>
      <c r="FUB4" s="41"/>
      <c r="FUC4" s="41"/>
      <c r="FUD4" s="41"/>
      <c r="FUE4" s="41"/>
      <c r="FUF4" s="41"/>
      <c r="FUG4" s="41"/>
      <c r="FUH4" s="41"/>
      <c r="FUI4" s="41"/>
      <c r="FUJ4" s="41"/>
      <c r="FUK4" s="41"/>
      <c r="FUL4" s="41"/>
      <c r="FUM4" s="41"/>
      <c r="FUN4" s="41"/>
      <c r="FUO4" s="41"/>
      <c r="FUP4" s="41"/>
      <c r="FUQ4" s="41"/>
      <c r="FUR4" s="41"/>
      <c r="FUS4" s="41"/>
      <c r="FUT4" s="41"/>
      <c r="FUU4" s="41"/>
      <c r="FUV4" s="41"/>
      <c r="FUW4" s="41"/>
      <c r="FUX4" s="41"/>
      <c r="FUY4" s="41"/>
      <c r="FUZ4" s="41"/>
      <c r="FVA4" s="41"/>
      <c r="FVB4" s="41"/>
      <c r="FVC4" s="41"/>
      <c r="FVD4" s="41"/>
      <c r="FVE4" s="41"/>
      <c r="FVF4" s="41"/>
      <c r="FVG4" s="41"/>
      <c r="FVH4" s="41"/>
      <c r="FVI4" s="41"/>
      <c r="FVJ4" s="41"/>
      <c r="FVK4" s="41"/>
      <c r="FVL4" s="41"/>
      <c r="FVM4" s="41"/>
      <c r="FVN4" s="41"/>
      <c r="FVO4" s="41"/>
      <c r="FVP4" s="41"/>
      <c r="FVQ4" s="41"/>
      <c r="FVR4" s="41"/>
      <c r="FVS4" s="41"/>
      <c r="FVT4" s="41"/>
      <c r="FVU4" s="41"/>
      <c r="FVV4" s="41"/>
      <c r="FVW4" s="41"/>
      <c r="FVX4" s="41"/>
      <c r="FVY4" s="41"/>
      <c r="FVZ4" s="41"/>
      <c r="FWA4" s="41"/>
      <c r="FWB4" s="41"/>
      <c r="FWC4" s="41"/>
      <c r="FWD4" s="41"/>
      <c r="FWE4" s="41"/>
      <c r="FWF4" s="41"/>
      <c r="FWG4" s="41"/>
      <c r="FWH4" s="41"/>
      <c r="FWI4" s="41"/>
      <c r="FWJ4" s="41"/>
      <c r="FWK4" s="41"/>
      <c r="FWL4" s="41"/>
      <c r="FWM4" s="41"/>
      <c r="FWN4" s="41"/>
      <c r="FWO4" s="41"/>
      <c r="FWP4" s="41"/>
      <c r="FWQ4" s="41"/>
      <c r="FWR4" s="41"/>
      <c r="FWS4" s="41"/>
      <c r="FWT4" s="41"/>
      <c r="FWU4" s="41"/>
      <c r="FWV4" s="41"/>
      <c r="FWW4" s="41"/>
      <c r="FWX4" s="41"/>
      <c r="FWY4" s="41"/>
      <c r="FWZ4" s="41"/>
      <c r="FXA4" s="41"/>
      <c r="FXB4" s="41"/>
      <c r="FXC4" s="41"/>
      <c r="FXD4" s="41"/>
      <c r="FXE4" s="41"/>
      <c r="FXF4" s="41"/>
      <c r="FXG4" s="41"/>
      <c r="FXH4" s="41"/>
      <c r="FXI4" s="41"/>
      <c r="FXJ4" s="41"/>
      <c r="FXK4" s="41"/>
      <c r="FXL4" s="41"/>
      <c r="FXM4" s="41"/>
      <c r="FXN4" s="41"/>
      <c r="FXO4" s="41"/>
      <c r="FXP4" s="41"/>
      <c r="FXQ4" s="41"/>
      <c r="FXR4" s="41"/>
      <c r="FXS4" s="41"/>
      <c r="FXT4" s="41"/>
      <c r="FXU4" s="41"/>
      <c r="FXV4" s="41"/>
      <c r="FXW4" s="41"/>
      <c r="FXX4" s="41"/>
      <c r="FXY4" s="41"/>
      <c r="FXZ4" s="41"/>
      <c r="FYA4" s="41"/>
      <c r="FYB4" s="41"/>
      <c r="FYC4" s="41"/>
      <c r="FYD4" s="41"/>
      <c r="FYE4" s="41"/>
      <c r="FYF4" s="41"/>
      <c r="FYG4" s="41"/>
      <c r="FYH4" s="41"/>
      <c r="FYI4" s="41"/>
      <c r="FYJ4" s="41"/>
      <c r="FYK4" s="41"/>
      <c r="FYL4" s="41"/>
      <c r="FYM4" s="41"/>
      <c r="FYN4" s="41"/>
      <c r="FYO4" s="41"/>
      <c r="FYP4" s="41"/>
      <c r="FYQ4" s="41"/>
      <c r="FYR4" s="41"/>
      <c r="FYS4" s="41"/>
      <c r="FYT4" s="41"/>
      <c r="FYU4" s="41"/>
      <c r="FYV4" s="41"/>
      <c r="FYW4" s="41"/>
      <c r="FYX4" s="41"/>
      <c r="FYY4" s="41"/>
      <c r="FYZ4" s="41"/>
      <c r="FZA4" s="41"/>
      <c r="FZB4" s="41"/>
      <c r="FZC4" s="41"/>
      <c r="FZD4" s="41"/>
      <c r="FZE4" s="41"/>
      <c r="FZF4" s="41"/>
      <c r="FZG4" s="41"/>
      <c r="FZH4" s="41"/>
      <c r="FZI4" s="41"/>
      <c r="FZJ4" s="41"/>
      <c r="FZK4" s="41"/>
      <c r="FZL4" s="41"/>
      <c r="FZM4" s="41"/>
      <c r="FZN4" s="41"/>
      <c r="FZO4" s="41"/>
      <c r="FZP4" s="41"/>
      <c r="FZQ4" s="41"/>
      <c r="FZR4" s="41"/>
      <c r="FZS4" s="41"/>
      <c r="FZT4" s="41"/>
      <c r="FZU4" s="41"/>
      <c r="FZV4" s="41"/>
      <c r="FZW4" s="41"/>
      <c r="FZX4" s="41"/>
      <c r="FZY4" s="41"/>
      <c r="FZZ4" s="41"/>
      <c r="GAA4" s="41"/>
      <c r="GAB4" s="41"/>
      <c r="GAC4" s="41"/>
      <c r="GAD4" s="41"/>
      <c r="GAE4" s="41"/>
      <c r="GAF4" s="41"/>
      <c r="GAG4" s="41"/>
      <c r="GAH4" s="41"/>
      <c r="GAI4" s="41"/>
      <c r="GAJ4" s="41"/>
      <c r="GAK4" s="41"/>
      <c r="GAL4" s="41"/>
      <c r="GAM4" s="41"/>
      <c r="GAN4" s="41"/>
      <c r="GAO4" s="41"/>
      <c r="GAP4" s="41"/>
      <c r="GAQ4" s="41"/>
      <c r="GAR4" s="41"/>
      <c r="GAS4" s="41"/>
      <c r="GAT4" s="41"/>
      <c r="GAU4" s="41"/>
      <c r="GAV4" s="41"/>
      <c r="GAW4" s="41"/>
      <c r="GAX4" s="41"/>
      <c r="GAY4" s="41"/>
      <c r="GAZ4" s="41"/>
      <c r="GBA4" s="41"/>
      <c r="GBB4" s="41"/>
      <c r="GBC4" s="41"/>
      <c r="GBD4" s="41"/>
      <c r="GBE4" s="41"/>
      <c r="GBF4" s="41"/>
      <c r="GBG4" s="41"/>
      <c r="GBH4" s="41"/>
      <c r="GBI4" s="41"/>
      <c r="GBJ4" s="41"/>
      <c r="GBK4" s="41"/>
      <c r="GBL4" s="41"/>
      <c r="GBM4" s="41"/>
      <c r="GBN4" s="41"/>
      <c r="GBO4" s="41"/>
      <c r="GBP4" s="41"/>
      <c r="GBQ4" s="41"/>
      <c r="GBR4" s="41"/>
      <c r="GBS4" s="41"/>
      <c r="GBT4" s="41"/>
      <c r="GBU4" s="41"/>
      <c r="GBV4" s="41"/>
      <c r="GBW4" s="41"/>
      <c r="GBX4" s="41"/>
      <c r="GBY4" s="41"/>
      <c r="GBZ4" s="41"/>
      <c r="GCA4" s="41"/>
      <c r="GCB4" s="41"/>
      <c r="GCC4" s="41"/>
      <c r="GCD4" s="41"/>
      <c r="GCE4" s="41"/>
      <c r="GCF4" s="41"/>
      <c r="GCG4" s="41"/>
      <c r="GCH4" s="41"/>
      <c r="GCI4" s="41"/>
      <c r="GCJ4" s="41"/>
      <c r="GCK4" s="41"/>
      <c r="GCL4" s="41"/>
      <c r="GCM4" s="41"/>
      <c r="GCN4" s="41"/>
      <c r="GCO4" s="41"/>
      <c r="GCP4" s="41"/>
      <c r="GCQ4" s="41"/>
      <c r="GCR4" s="41"/>
      <c r="GCS4" s="41"/>
      <c r="GCT4" s="41"/>
      <c r="GCU4" s="41"/>
      <c r="GCV4" s="41"/>
      <c r="GCW4" s="41"/>
      <c r="GCX4" s="41"/>
      <c r="GCY4" s="41"/>
      <c r="GCZ4" s="41"/>
      <c r="GDA4" s="41"/>
      <c r="GDB4" s="41"/>
      <c r="GDC4" s="41"/>
      <c r="GDD4" s="41"/>
      <c r="GDE4" s="41"/>
      <c r="GDF4" s="41"/>
      <c r="GDG4" s="41"/>
      <c r="GDH4" s="41"/>
      <c r="GDI4" s="41"/>
      <c r="GDJ4" s="41"/>
      <c r="GDK4" s="41"/>
      <c r="GDL4" s="41"/>
      <c r="GDM4" s="41"/>
      <c r="GDN4" s="41"/>
      <c r="GDO4" s="41"/>
      <c r="GDP4" s="41"/>
      <c r="GDQ4" s="41"/>
      <c r="GDR4" s="41"/>
      <c r="GDS4" s="41"/>
      <c r="GDT4" s="41"/>
      <c r="GDU4" s="41"/>
      <c r="GDV4" s="41"/>
      <c r="GDW4" s="41"/>
      <c r="GDX4" s="41"/>
      <c r="GDY4" s="41"/>
      <c r="GDZ4" s="41"/>
      <c r="GEA4" s="41"/>
      <c r="GEB4" s="41"/>
      <c r="GEC4" s="41"/>
      <c r="GED4" s="41"/>
      <c r="GEE4" s="41"/>
      <c r="GEF4" s="41"/>
      <c r="GEG4" s="41"/>
      <c r="GEH4" s="41"/>
      <c r="GEI4" s="41"/>
      <c r="GEJ4" s="41"/>
      <c r="GEK4" s="41"/>
      <c r="GEL4" s="41"/>
      <c r="GEM4" s="41"/>
      <c r="GEN4" s="41"/>
      <c r="GEO4" s="41"/>
      <c r="GEP4" s="41"/>
      <c r="GEQ4" s="41"/>
      <c r="GER4" s="41"/>
      <c r="GES4" s="41"/>
      <c r="GET4" s="41"/>
      <c r="GEU4" s="41"/>
      <c r="GEV4" s="41"/>
      <c r="GEW4" s="41"/>
      <c r="GEX4" s="41"/>
      <c r="GEY4" s="41"/>
      <c r="GEZ4" s="41"/>
      <c r="GFA4" s="41"/>
      <c r="GFB4" s="41"/>
      <c r="GFC4" s="41"/>
      <c r="GFD4" s="41"/>
      <c r="GFE4" s="41"/>
      <c r="GFF4" s="41"/>
      <c r="GFG4" s="41"/>
      <c r="GFH4" s="41"/>
      <c r="GFI4" s="41"/>
      <c r="GFJ4" s="41"/>
      <c r="GFK4" s="41"/>
      <c r="GFL4" s="41"/>
      <c r="GFM4" s="41"/>
      <c r="GFN4" s="41"/>
      <c r="GFO4" s="41"/>
      <c r="GFP4" s="41"/>
      <c r="GFQ4" s="41"/>
      <c r="GFR4" s="41"/>
      <c r="GFS4" s="41"/>
      <c r="GFT4" s="41"/>
      <c r="GFU4" s="41"/>
      <c r="GFV4" s="41"/>
      <c r="GFW4" s="41"/>
      <c r="GFX4" s="41"/>
      <c r="GFY4" s="41"/>
      <c r="GFZ4" s="41"/>
      <c r="GGA4" s="41"/>
      <c r="GGB4" s="41"/>
      <c r="GGC4" s="41"/>
      <c r="GGD4" s="41"/>
      <c r="GGE4" s="41"/>
      <c r="GGF4" s="41"/>
      <c r="GGG4" s="41"/>
      <c r="GGH4" s="41"/>
      <c r="GGI4" s="41"/>
      <c r="GGJ4" s="41"/>
      <c r="GGK4" s="41"/>
      <c r="GGL4" s="41"/>
      <c r="GGM4" s="41"/>
      <c r="GGN4" s="41"/>
      <c r="GGO4" s="41"/>
      <c r="GGP4" s="41"/>
      <c r="GGQ4" s="41"/>
      <c r="GGR4" s="41"/>
      <c r="GGS4" s="41"/>
      <c r="GGT4" s="41"/>
      <c r="GGU4" s="41"/>
      <c r="GGV4" s="41"/>
      <c r="GGW4" s="41"/>
      <c r="GGX4" s="41"/>
      <c r="GGY4" s="41"/>
      <c r="GGZ4" s="41"/>
      <c r="GHA4" s="41"/>
      <c r="GHB4" s="41"/>
      <c r="GHC4" s="41"/>
      <c r="GHD4" s="41"/>
      <c r="GHE4" s="41"/>
      <c r="GHF4" s="41"/>
      <c r="GHG4" s="41"/>
      <c r="GHH4" s="41"/>
      <c r="GHI4" s="41"/>
      <c r="GHJ4" s="41"/>
      <c r="GHK4" s="41"/>
      <c r="GHL4" s="41"/>
      <c r="GHM4" s="41"/>
      <c r="GHN4" s="41"/>
      <c r="GHO4" s="41"/>
      <c r="GHP4" s="41"/>
      <c r="GHQ4" s="41"/>
      <c r="GHR4" s="41"/>
      <c r="GHS4" s="41"/>
      <c r="GHT4" s="41"/>
      <c r="GHU4" s="41"/>
      <c r="GHV4" s="41"/>
      <c r="GHW4" s="41"/>
      <c r="GHX4" s="41"/>
      <c r="GHY4" s="41"/>
      <c r="GHZ4" s="41"/>
      <c r="GIA4" s="41"/>
      <c r="GIB4" s="41"/>
      <c r="GIC4" s="41"/>
      <c r="GID4" s="41"/>
      <c r="GIE4" s="41"/>
      <c r="GIF4" s="41"/>
      <c r="GIG4" s="41"/>
      <c r="GIH4" s="41"/>
      <c r="GII4" s="41"/>
      <c r="GIJ4" s="41"/>
      <c r="GIK4" s="41"/>
      <c r="GIL4" s="41"/>
      <c r="GIM4" s="41"/>
      <c r="GIN4" s="41"/>
      <c r="GIO4" s="41"/>
      <c r="GIP4" s="41"/>
      <c r="GIQ4" s="41"/>
      <c r="GIR4" s="41"/>
      <c r="GIS4" s="41"/>
      <c r="GIT4" s="41"/>
      <c r="GIU4" s="41"/>
      <c r="GIV4" s="41"/>
      <c r="GIW4" s="41"/>
      <c r="GIX4" s="41"/>
      <c r="GIY4" s="41"/>
      <c r="GIZ4" s="41"/>
      <c r="GJA4" s="41"/>
      <c r="GJB4" s="41"/>
      <c r="GJC4" s="41"/>
      <c r="GJD4" s="41"/>
      <c r="GJE4" s="41"/>
      <c r="GJF4" s="41"/>
      <c r="GJG4" s="41"/>
      <c r="GJH4" s="41"/>
      <c r="GJI4" s="41"/>
      <c r="GJJ4" s="41"/>
      <c r="GJK4" s="41"/>
      <c r="GJL4" s="41"/>
      <c r="GJM4" s="41"/>
      <c r="GJN4" s="41"/>
      <c r="GJO4" s="41"/>
      <c r="GJP4" s="41"/>
      <c r="GJQ4" s="41"/>
      <c r="GJR4" s="41"/>
      <c r="GJS4" s="41"/>
      <c r="GJT4" s="41"/>
      <c r="GJU4" s="41"/>
      <c r="GJV4" s="41"/>
      <c r="GJW4" s="41"/>
      <c r="GJX4" s="41"/>
      <c r="GJY4" s="41"/>
      <c r="GJZ4" s="41"/>
      <c r="GKA4" s="41"/>
      <c r="GKB4" s="41"/>
      <c r="GKC4" s="41"/>
      <c r="GKD4" s="41"/>
      <c r="GKE4" s="41"/>
      <c r="GKF4" s="41"/>
      <c r="GKG4" s="41"/>
      <c r="GKH4" s="41"/>
      <c r="GKI4" s="41"/>
      <c r="GKJ4" s="41"/>
      <c r="GKK4" s="41"/>
      <c r="GKL4" s="41"/>
      <c r="GKM4" s="41"/>
      <c r="GKN4" s="41"/>
      <c r="GKO4" s="41"/>
      <c r="GKP4" s="41"/>
      <c r="GKQ4" s="41"/>
      <c r="GKR4" s="41"/>
      <c r="GKS4" s="41"/>
      <c r="GKT4" s="41"/>
      <c r="GKU4" s="41"/>
      <c r="GKV4" s="41"/>
      <c r="GKW4" s="41"/>
      <c r="GKX4" s="41"/>
      <c r="GKY4" s="41"/>
      <c r="GKZ4" s="41"/>
      <c r="GLA4" s="41"/>
      <c r="GLB4" s="41"/>
      <c r="GLC4" s="41"/>
      <c r="GLD4" s="41"/>
      <c r="GLE4" s="41"/>
      <c r="GLF4" s="41"/>
      <c r="GLG4" s="41"/>
      <c r="GLH4" s="41"/>
      <c r="GLI4" s="41"/>
      <c r="GLJ4" s="41"/>
      <c r="GLK4" s="41"/>
      <c r="GLL4" s="41"/>
      <c r="GLM4" s="41"/>
      <c r="GLN4" s="41"/>
      <c r="GLO4" s="41"/>
      <c r="GLP4" s="41"/>
      <c r="GLQ4" s="41"/>
      <c r="GLR4" s="41"/>
      <c r="GLS4" s="41"/>
      <c r="GLT4" s="41"/>
      <c r="GLU4" s="41"/>
      <c r="GLV4" s="41"/>
      <c r="GLW4" s="41"/>
      <c r="GLX4" s="41"/>
      <c r="GLY4" s="41"/>
      <c r="GLZ4" s="41"/>
      <c r="GMA4" s="41"/>
      <c r="GMB4" s="41"/>
      <c r="GMC4" s="41"/>
      <c r="GMD4" s="41"/>
      <c r="GME4" s="41"/>
      <c r="GMF4" s="41"/>
      <c r="GMG4" s="41"/>
      <c r="GMH4" s="41"/>
      <c r="GMI4" s="41"/>
      <c r="GMJ4" s="41"/>
      <c r="GMK4" s="41"/>
      <c r="GML4" s="41"/>
      <c r="GMM4" s="41"/>
      <c r="GMN4" s="41"/>
      <c r="GMO4" s="41"/>
      <c r="GMP4" s="41"/>
      <c r="GMQ4" s="41"/>
      <c r="GMR4" s="41"/>
      <c r="GMS4" s="41"/>
      <c r="GMT4" s="41"/>
      <c r="GMU4" s="41"/>
      <c r="GMV4" s="41"/>
      <c r="GMW4" s="41"/>
      <c r="GMX4" s="41"/>
      <c r="GMY4" s="41"/>
      <c r="GMZ4" s="41"/>
      <c r="GNA4" s="41"/>
      <c r="GNB4" s="41"/>
      <c r="GNC4" s="41"/>
      <c r="GND4" s="41"/>
      <c r="GNE4" s="41"/>
      <c r="GNF4" s="41"/>
      <c r="GNG4" s="41"/>
      <c r="GNH4" s="41"/>
      <c r="GNI4" s="41"/>
      <c r="GNJ4" s="41"/>
      <c r="GNK4" s="41"/>
      <c r="GNL4" s="41"/>
      <c r="GNM4" s="41"/>
      <c r="GNN4" s="41"/>
      <c r="GNO4" s="41"/>
      <c r="GNP4" s="41"/>
      <c r="GNQ4" s="41"/>
      <c r="GNR4" s="41"/>
      <c r="GNS4" s="41"/>
      <c r="GNT4" s="41"/>
      <c r="GNU4" s="41"/>
      <c r="GNV4" s="41"/>
      <c r="GNW4" s="41"/>
      <c r="GNX4" s="41"/>
      <c r="GNY4" s="41"/>
      <c r="GNZ4" s="41"/>
      <c r="GOA4" s="41"/>
      <c r="GOB4" s="41"/>
      <c r="GOC4" s="41"/>
      <c r="GOD4" s="41"/>
      <c r="GOE4" s="41"/>
      <c r="GOF4" s="41"/>
      <c r="GOG4" s="41"/>
      <c r="GOH4" s="41"/>
      <c r="GOI4" s="41"/>
      <c r="GOJ4" s="41"/>
      <c r="GOK4" s="41"/>
      <c r="GOL4" s="41"/>
      <c r="GOM4" s="41"/>
      <c r="GON4" s="41"/>
      <c r="GOO4" s="41"/>
      <c r="GOP4" s="41"/>
      <c r="GOQ4" s="41"/>
      <c r="GOR4" s="41"/>
      <c r="GOS4" s="41"/>
      <c r="GOT4" s="41"/>
      <c r="GOU4" s="41"/>
      <c r="GOV4" s="41"/>
      <c r="GOW4" s="41"/>
      <c r="GOX4" s="41"/>
      <c r="GOY4" s="41"/>
      <c r="GOZ4" s="41"/>
      <c r="GPA4" s="41"/>
      <c r="GPB4" s="41"/>
      <c r="GPC4" s="41"/>
      <c r="GPD4" s="41"/>
      <c r="GPE4" s="41"/>
      <c r="GPF4" s="41"/>
      <c r="GPG4" s="41"/>
      <c r="GPH4" s="41"/>
      <c r="GPI4" s="41"/>
      <c r="GPJ4" s="41"/>
      <c r="GPK4" s="41"/>
      <c r="GPL4" s="41"/>
      <c r="GPM4" s="41"/>
      <c r="GPN4" s="41"/>
      <c r="GPO4" s="41"/>
      <c r="GPP4" s="41"/>
      <c r="GPQ4" s="41"/>
      <c r="GPR4" s="41"/>
      <c r="GPS4" s="41"/>
      <c r="GPT4" s="41"/>
      <c r="GPU4" s="41"/>
      <c r="GPV4" s="41"/>
      <c r="GPW4" s="41"/>
      <c r="GPX4" s="41"/>
      <c r="GPY4" s="41"/>
      <c r="GPZ4" s="41"/>
      <c r="GQA4" s="41"/>
      <c r="GQB4" s="41"/>
      <c r="GQC4" s="41"/>
      <c r="GQD4" s="41"/>
      <c r="GQE4" s="41"/>
      <c r="GQF4" s="41"/>
      <c r="GQG4" s="41"/>
      <c r="GQH4" s="41"/>
      <c r="GQI4" s="41"/>
      <c r="GQJ4" s="41"/>
      <c r="GQK4" s="41"/>
      <c r="GQL4" s="41"/>
      <c r="GQM4" s="41"/>
      <c r="GQN4" s="41"/>
      <c r="GQO4" s="41"/>
      <c r="GQP4" s="41"/>
      <c r="GQQ4" s="41"/>
      <c r="GQR4" s="41"/>
      <c r="GQS4" s="41"/>
      <c r="GQT4" s="41"/>
      <c r="GQU4" s="41"/>
      <c r="GQV4" s="41"/>
      <c r="GQW4" s="41"/>
      <c r="GQX4" s="41"/>
      <c r="GQY4" s="41"/>
      <c r="GQZ4" s="41"/>
      <c r="GRA4" s="41"/>
      <c r="GRB4" s="41"/>
      <c r="GRC4" s="41"/>
      <c r="GRD4" s="41"/>
      <c r="GRE4" s="41"/>
      <c r="GRF4" s="41"/>
      <c r="GRG4" s="41"/>
      <c r="GRH4" s="41"/>
      <c r="GRI4" s="41"/>
      <c r="GRJ4" s="41"/>
      <c r="GRK4" s="41"/>
      <c r="GRL4" s="41"/>
      <c r="GRM4" s="41"/>
      <c r="GRN4" s="41"/>
      <c r="GRO4" s="41"/>
      <c r="GRP4" s="41"/>
      <c r="GRQ4" s="41"/>
      <c r="GRR4" s="41"/>
      <c r="GRS4" s="41"/>
      <c r="GRT4" s="41"/>
      <c r="GRU4" s="41"/>
      <c r="GRV4" s="41"/>
      <c r="GRW4" s="41"/>
      <c r="GRX4" s="41"/>
      <c r="GRY4" s="41"/>
      <c r="GRZ4" s="41"/>
      <c r="GSA4" s="41"/>
      <c r="GSB4" s="41"/>
      <c r="GSC4" s="41"/>
      <c r="GSD4" s="41"/>
      <c r="GSE4" s="41"/>
      <c r="GSF4" s="41"/>
      <c r="GSG4" s="41"/>
      <c r="GSH4" s="41"/>
      <c r="GSI4" s="41"/>
      <c r="GSJ4" s="41"/>
      <c r="GSK4" s="41"/>
      <c r="GSL4" s="41"/>
      <c r="GSM4" s="41"/>
      <c r="GSN4" s="41"/>
      <c r="GSO4" s="41"/>
      <c r="GSP4" s="41"/>
      <c r="GSQ4" s="41"/>
      <c r="GSR4" s="41"/>
      <c r="GSS4" s="41"/>
      <c r="GST4" s="41"/>
      <c r="GSU4" s="41"/>
      <c r="GSV4" s="41"/>
      <c r="GSW4" s="41"/>
      <c r="GSX4" s="41"/>
      <c r="GSY4" s="41"/>
      <c r="GSZ4" s="41"/>
      <c r="GTA4" s="41"/>
      <c r="GTB4" s="41"/>
      <c r="GTC4" s="41"/>
      <c r="GTD4" s="41"/>
      <c r="GTE4" s="41"/>
      <c r="GTF4" s="41"/>
      <c r="GTG4" s="41"/>
      <c r="GTH4" s="41"/>
      <c r="GTI4" s="41"/>
      <c r="GTJ4" s="41"/>
      <c r="GTK4" s="41"/>
      <c r="GTL4" s="41"/>
      <c r="GTM4" s="41"/>
      <c r="GTN4" s="41"/>
      <c r="GTO4" s="41"/>
      <c r="GTP4" s="41"/>
      <c r="GTQ4" s="41"/>
      <c r="GTR4" s="41"/>
      <c r="GTS4" s="41"/>
      <c r="GTT4" s="41"/>
      <c r="GTU4" s="41"/>
      <c r="GTV4" s="41"/>
      <c r="GTW4" s="41"/>
      <c r="GTX4" s="41"/>
      <c r="GTY4" s="41"/>
      <c r="GTZ4" s="41"/>
      <c r="GUA4" s="41"/>
      <c r="GUB4" s="41"/>
      <c r="GUC4" s="41"/>
      <c r="GUD4" s="41"/>
      <c r="GUE4" s="41"/>
      <c r="GUF4" s="41"/>
      <c r="GUG4" s="41"/>
      <c r="GUH4" s="41"/>
      <c r="GUI4" s="41"/>
      <c r="GUJ4" s="41"/>
      <c r="GUK4" s="41"/>
      <c r="GUL4" s="41"/>
      <c r="GUM4" s="41"/>
      <c r="GUN4" s="41"/>
      <c r="GUO4" s="41"/>
      <c r="GUP4" s="41"/>
      <c r="GUQ4" s="41"/>
      <c r="GUR4" s="41"/>
      <c r="GUS4" s="41"/>
      <c r="GUT4" s="41"/>
      <c r="GUU4" s="41"/>
      <c r="GUV4" s="41"/>
      <c r="GUW4" s="41"/>
      <c r="GUX4" s="41"/>
      <c r="GUY4" s="41"/>
      <c r="GUZ4" s="41"/>
      <c r="GVA4" s="41"/>
      <c r="GVB4" s="41"/>
      <c r="GVC4" s="41"/>
      <c r="GVD4" s="41"/>
      <c r="GVE4" s="41"/>
      <c r="GVF4" s="41"/>
      <c r="GVG4" s="41"/>
      <c r="GVH4" s="41"/>
      <c r="GVI4" s="41"/>
      <c r="GVJ4" s="41"/>
      <c r="GVK4" s="41"/>
      <c r="GVL4" s="41"/>
      <c r="GVM4" s="41"/>
      <c r="GVN4" s="41"/>
      <c r="GVO4" s="41"/>
      <c r="GVP4" s="41"/>
      <c r="GVQ4" s="41"/>
      <c r="GVR4" s="41"/>
      <c r="GVS4" s="41"/>
      <c r="GVT4" s="41"/>
      <c r="GVU4" s="41"/>
      <c r="GVV4" s="41"/>
      <c r="GVW4" s="41"/>
      <c r="GVX4" s="41"/>
      <c r="GVY4" s="41"/>
      <c r="GVZ4" s="41"/>
      <c r="GWA4" s="41"/>
      <c r="GWB4" s="41"/>
      <c r="GWC4" s="41"/>
      <c r="GWD4" s="41"/>
      <c r="GWE4" s="41"/>
      <c r="GWF4" s="41"/>
      <c r="GWG4" s="41"/>
      <c r="GWH4" s="41"/>
      <c r="GWI4" s="41"/>
      <c r="GWJ4" s="41"/>
      <c r="GWK4" s="41"/>
      <c r="GWL4" s="41"/>
      <c r="GWM4" s="41"/>
      <c r="GWN4" s="41"/>
      <c r="GWO4" s="41"/>
      <c r="GWP4" s="41"/>
      <c r="GWQ4" s="41"/>
      <c r="GWR4" s="41"/>
      <c r="GWS4" s="41"/>
      <c r="GWT4" s="41"/>
      <c r="GWU4" s="41"/>
      <c r="GWV4" s="41"/>
      <c r="GWW4" s="41"/>
      <c r="GWX4" s="41"/>
      <c r="GWY4" s="41"/>
      <c r="GWZ4" s="41"/>
      <c r="GXA4" s="41"/>
      <c r="GXB4" s="41"/>
      <c r="GXC4" s="41"/>
      <c r="GXD4" s="41"/>
      <c r="GXE4" s="41"/>
      <c r="GXF4" s="41"/>
      <c r="GXG4" s="41"/>
      <c r="GXH4" s="41"/>
      <c r="GXI4" s="41"/>
      <c r="GXJ4" s="41"/>
      <c r="GXK4" s="41"/>
      <c r="GXL4" s="41"/>
      <c r="GXM4" s="41"/>
      <c r="GXN4" s="41"/>
      <c r="GXO4" s="41"/>
      <c r="GXP4" s="41"/>
      <c r="GXQ4" s="41"/>
      <c r="GXR4" s="41"/>
      <c r="GXS4" s="41"/>
      <c r="GXT4" s="41"/>
      <c r="GXU4" s="41"/>
      <c r="GXV4" s="41"/>
      <c r="GXW4" s="41"/>
      <c r="GXX4" s="41"/>
      <c r="GXY4" s="41"/>
      <c r="GXZ4" s="41"/>
      <c r="GYA4" s="41"/>
      <c r="GYB4" s="41"/>
      <c r="GYC4" s="41"/>
      <c r="GYD4" s="41"/>
      <c r="GYE4" s="41"/>
      <c r="GYF4" s="41"/>
      <c r="GYG4" s="41"/>
      <c r="GYH4" s="41"/>
      <c r="GYI4" s="41"/>
      <c r="GYJ4" s="41"/>
      <c r="GYK4" s="41"/>
      <c r="GYL4" s="41"/>
      <c r="GYM4" s="41"/>
      <c r="GYN4" s="41"/>
      <c r="GYO4" s="41"/>
      <c r="GYP4" s="41"/>
      <c r="GYQ4" s="41"/>
      <c r="GYR4" s="41"/>
      <c r="GYS4" s="41"/>
      <c r="GYT4" s="41"/>
      <c r="GYU4" s="41"/>
      <c r="GYV4" s="41"/>
      <c r="GYW4" s="41"/>
      <c r="GYX4" s="41"/>
      <c r="GYY4" s="41"/>
      <c r="GYZ4" s="41"/>
      <c r="GZA4" s="41"/>
      <c r="GZB4" s="41"/>
      <c r="GZC4" s="41"/>
      <c r="GZD4" s="41"/>
      <c r="GZE4" s="41"/>
      <c r="GZF4" s="41"/>
      <c r="GZG4" s="41"/>
      <c r="GZH4" s="41"/>
      <c r="GZI4" s="41"/>
      <c r="GZJ4" s="41"/>
      <c r="GZK4" s="41"/>
      <c r="GZL4" s="41"/>
      <c r="GZM4" s="41"/>
      <c r="GZN4" s="41"/>
      <c r="GZO4" s="41"/>
      <c r="GZP4" s="41"/>
      <c r="GZQ4" s="41"/>
      <c r="GZR4" s="41"/>
      <c r="GZS4" s="41"/>
      <c r="GZT4" s="41"/>
      <c r="GZU4" s="41"/>
      <c r="GZV4" s="41"/>
      <c r="GZW4" s="41"/>
      <c r="GZX4" s="41"/>
      <c r="GZY4" s="41"/>
      <c r="GZZ4" s="41"/>
      <c r="HAA4" s="41"/>
      <c r="HAB4" s="41"/>
      <c r="HAC4" s="41"/>
      <c r="HAD4" s="41"/>
      <c r="HAE4" s="41"/>
      <c r="HAF4" s="41"/>
      <c r="HAG4" s="41"/>
      <c r="HAH4" s="41"/>
      <c r="HAI4" s="41"/>
      <c r="HAJ4" s="41"/>
      <c r="HAK4" s="41"/>
      <c r="HAL4" s="41"/>
      <c r="HAM4" s="41"/>
      <c r="HAN4" s="41"/>
      <c r="HAO4" s="41"/>
      <c r="HAP4" s="41"/>
      <c r="HAQ4" s="41"/>
      <c r="HAR4" s="41"/>
      <c r="HAS4" s="41"/>
      <c r="HAT4" s="41"/>
      <c r="HAU4" s="41"/>
      <c r="HAV4" s="41"/>
      <c r="HAW4" s="41"/>
      <c r="HAX4" s="41"/>
      <c r="HAY4" s="41"/>
      <c r="HAZ4" s="41"/>
      <c r="HBA4" s="41"/>
      <c r="HBB4" s="41"/>
      <c r="HBC4" s="41"/>
      <c r="HBD4" s="41"/>
      <c r="HBE4" s="41"/>
      <c r="HBF4" s="41"/>
      <c r="HBG4" s="41"/>
      <c r="HBH4" s="41"/>
      <c r="HBI4" s="41"/>
      <c r="HBJ4" s="41"/>
      <c r="HBK4" s="41"/>
      <c r="HBL4" s="41"/>
      <c r="HBM4" s="41"/>
      <c r="HBN4" s="41"/>
      <c r="HBO4" s="41"/>
      <c r="HBP4" s="41"/>
      <c r="HBQ4" s="41"/>
      <c r="HBR4" s="41"/>
      <c r="HBS4" s="41"/>
      <c r="HBT4" s="41"/>
      <c r="HBU4" s="41"/>
      <c r="HBV4" s="41"/>
      <c r="HBW4" s="41"/>
      <c r="HBX4" s="41"/>
      <c r="HBY4" s="41"/>
      <c r="HBZ4" s="41"/>
      <c r="HCA4" s="41"/>
      <c r="HCB4" s="41"/>
      <c r="HCC4" s="41"/>
      <c r="HCD4" s="41"/>
      <c r="HCE4" s="41"/>
      <c r="HCF4" s="41"/>
      <c r="HCG4" s="41"/>
      <c r="HCH4" s="41"/>
      <c r="HCI4" s="41"/>
      <c r="HCJ4" s="41"/>
      <c r="HCK4" s="41"/>
      <c r="HCL4" s="41"/>
      <c r="HCM4" s="41"/>
      <c r="HCN4" s="41"/>
      <c r="HCO4" s="41"/>
      <c r="HCP4" s="41"/>
      <c r="HCQ4" s="41"/>
      <c r="HCR4" s="41"/>
      <c r="HCS4" s="41"/>
      <c r="HCT4" s="41"/>
      <c r="HCU4" s="41"/>
      <c r="HCV4" s="41"/>
      <c r="HCW4" s="41"/>
      <c r="HCX4" s="41"/>
      <c r="HCY4" s="41"/>
      <c r="HCZ4" s="41"/>
      <c r="HDA4" s="41"/>
      <c r="HDB4" s="41"/>
      <c r="HDC4" s="41"/>
      <c r="HDD4" s="41"/>
      <c r="HDE4" s="41"/>
      <c r="HDF4" s="41"/>
      <c r="HDG4" s="41"/>
      <c r="HDH4" s="41"/>
      <c r="HDI4" s="41"/>
      <c r="HDJ4" s="41"/>
      <c r="HDK4" s="41"/>
      <c r="HDL4" s="41"/>
      <c r="HDM4" s="41"/>
      <c r="HDN4" s="41"/>
      <c r="HDO4" s="41"/>
      <c r="HDP4" s="41"/>
      <c r="HDQ4" s="41"/>
      <c r="HDR4" s="41"/>
      <c r="HDS4" s="41"/>
      <c r="HDT4" s="41"/>
      <c r="HDU4" s="41"/>
      <c r="HDV4" s="41"/>
      <c r="HDW4" s="41"/>
      <c r="HDX4" s="41"/>
      <c r="HDY4" s="41"/>
      <c r="HDZ4" s="41"/>
      <c r="HEA4" s="41"/>
      <c r="HEB4" s="41"/>
      <c r="HEC4" s="41"/>
      <c r="HED4" s="41"/>
      <c r="HEE4" s="41"/>
      <c r="HEF4" s="41"/>
      <c r="HEG4" s="41"/>
      <c r="HEH4" s="41"/>
      <c r="HEI4" s="41"/>
      <c r="HEJ4" s="41"/>
      <c r="HEK4" s="41"/>
      <c r="HEL4" s="41"/>
      <c r="HEM4" s="41"/>
      <c r="HEN4" s="41"/>
      <c r="HEO4" s="41"/>
      <c r="HEP4" s="41"/>
      <c r="HEQ4" s="41"/>
      <c r="HER4" s="41"/>
      <c r="HES4" s="41"/>
      <c r="HET4" s="41"/>
      <c r="HEU4" s="41"/>
      <c r="HEV4" s="41"/>
      <c r="HEW4" s="41"/>
      <c r="HEX4" s="41"/>
      <c r="HEY4" s="41"/>
      <c r="HEZ4" s="41"/>
      <c r="HFA4" s="41"/>
      <c r="HFB4" s="41"/>
      <c r="HFC4" s="41"/>
      <c r="HFD4" s="41"/>
      <c r="HFE4" s="41"/>
      <c r="HFF4" s="41"/>
      <c r="HFG4" s="41"/>
      <c r="HFH4" s="41"/>
      <c r="HFI4" s="41"/>
      <c r="HFJ4" s="41"/>
      <c r="HFK4" s="41"/>
      <c r="HFL4" s="41"/>
      <c r="HFM4" s="41"/>
      <c r="HFN4" s="41"/>
      <c r="HFO4" s="41"/>
      <c r="HFP4" s="41"/>
      <c r="HFQ4" s="41"/>
      <c r="HFR4" s="41"/>
      <c r="HFS4" s="41"/>
      <c r="HFT4" s="41"/>
      <c r="HFU4" s="41"/>
      <c r="HFV4" s="41"/>
      <c r="HFW4" s="41"/>
      <c r="HFX4" s="41"/>
      <c r="HFY4" s="41"/>
      <c r="HFZ4" s="41"/>
      <c r="HGA4" s="41"/>
      <c r="HGB4" s="41"/>
      <c r="HGC4" s="41"/>
      <c r="HGD4" s="41"/>
      <c r="HGE4" s="41"/>
      <c r="HGF4" s="41"/>
      <c r="HGG4" s="41"/>
      <c r="HGH4" s="41"/>
      <c r="HGI4" s="41"/>
      <c r="HGJ4" s="41"/>
      <c r="HGK4" s="41"/>
      <c r="HGL4" s="41"/>
      <c r="HGM4" s="41"/>
      <c r="HGN4" s="41"/>
      <c r="HGO4" s="41"/>
      <c r="HGP4" s="41"/>
      <c r="HGQ4" s="41"/>
      <c r="HGR4" s="41"/>
      <c r="HGS4" s="41"/>
      <c r="HGT4" s="41"/>
      <c r="HGU4" s="41"/>
      <c r="HGV4" s="41"/>
      <c r="HGW4" s="41"/>
      <c r="HGX4" s="41"/>
      <c r="HGY4" s="41"/>
      <c r="HGZ4" s="41"/>
      <c r="HHA4" s="41"/>
      <c r="HHB4" s="41"/>
      <c r="HHC4" s="41"/>
      <c r="HHD4" s="41"/>
      <c r="HHE4" s="41"/>
      <c r="HHF4" s="41"/>
      <c r="HHG4" s="41"/>
      <c r="HHH4" s="41"/>
      <c r="HHI4" s="41"/>
      <c r="HHJ4" s="41"/>
      <c r="HHK4" s="41"/>
      <c r="HHL4" s="41"/>
      <c r="HHM4" s="41"/>
      <c r="HHN4" s="41"/>
      <c r="HHO4" s="41"/>
      <c r="HHP4" s="41"/>
      <c r="HHQ4" s="41"/>
      <c r="HHR4" s="41"/>
      <c r="HHS4" s="41"/>
      <c r="HHT4" s="41"/>
      <c r="HHU4" s="41"/>
      <c r="HHV4" s="41"/>
      <c r="HHW4" s="41"/>
      <c r="HHX4" s="41"/>
      <c r="HHY4" s="41"/>
      <c r="HHZ4" s="41"/>
      <c r="HIA4" s="41"/>
      <c r="HIB4" s="41"/>
      <c r="HIC4" s="41"/>
      <c r="HID4" s="41"/>
      <c r="HIE4" s="41"/>
      <c r="HIF4" s="41"/>
      <c r="HIG4" s="41"/>
      <c r="HIH4" s="41"/>
      <c r="HII4" s="41"/>
      <c r="HIJ4" s="41"/>
      <c r="HIK4" s="41"/>
      <c r="HIL4" s="41"/>
      <c r="HIM4" s="41"/>
      <c r="HIN4" s="41"/>
      <c r="HIO4" s="41"/>
      <c r="HIP4" s="41"/>
      <c r="HIQ4" s="41"/>
      <c r="HIR4" s="41"/>
      <c r="HIS4" s="41"/>
      <c r="HIT4" s="41"/>
      <c r="HIU4" s="41"/>
      <c r="HIV4" s="41"/>
      <c r="HIW4" s="41"/>
      <c r="HIX4" s="41"/>
      <c r="HIY4" s="41"/>
      <c r="HIZ4" s="41"/>
      <c r="HJA4" s="41"/>
      <c r="HJB4" s="41"/>
      <c r="HJC4" s="41"/>
      <c r="HJD4" s="41"/>
      <c r="HJE4" s="41"/>
      <c r="HJF4" s="41"/>
      <c r="HJG4" s="41"/>
      <c r="HJH4" s="41"/>
      <c r="HJI4" s="41"/>
      <c r="HJJ4" s="41"/>
      <c r="HJK4" s="41"/>
      <c r="HJL4" s="41"/>
      <c r="HJM4" s="41"/>
      <c r="HJN4" s="41"/>
      <c r="HJO4" s="41"/>
      <c r="HJP4" s="41"/>
      <c r="HJQ4" s="41"/>
      <c r="HJR4" s="41"/>
      <c r="HJS4" s="41"/>
      <c r="HJT4" s="41"/>
      <c r="HJU4" s="41"/>
      <c r="HJV4" s="41"/>
      <c r="HJW4" s="41"/>
      <c r="HJX4" s="41"/>
      <c r="HJY4" s="41"/>
      <c r="HJZ4" s="41"/>
      <c r="HKA4" s="41"/>
      <c r="HKB4" s="41"/>
      <c r="HKC4" s="41"/>
      <c r="HKD4" s="41"/>
      <c r="HKE4" s="41"/>
      <c r="HKF4" s="41"/>
      <c r="HKG4" s="41"/>
      <c r="HKH4" s="41"/>
      <c r="HKI4" s="41"/>
      <c r="HKJ4" s="41"/>
      <c r="HKK4" s="41"/>
      <c r="HKL4" s="41"/>
      <c r="HKM4" s="41"/>
      <c r="HKN4" s="41"/>
      <c r="HKO4" s="41"/>
      <c r="HKP4" s="41"/>
      <c r="HKQ4" s="41"/>
      <c r="HKR4" s="41"/>
      <c r="HKS4" s="41"/>
      <c r="HKT4" s="41"/>
      <c r="HKU4" s="41"/>
      <c r="HKV4" s="41"/>
      <c r="HKW4" s="41"/>
      <c r="HKX4" s="41"/>
      <c r="HKY4" s="41"/>
      <c r="HKZ4" s="41"/>
      <c r="HLA4" s="41"/>
      <c r="HLB4" s="41"/>
      <c r="HLC4" s="41"/>
      <c r="HLD4" s="41"/>
      <c r="HLE4" s="41"/>
      <c r="HLF4" s="41"/>
      <c r="HLG4" s="41"/>
      <c r="HLH4" s="41"/>
      <c r="HLI4" s="41"/>
      <c r="HLJ4" s="41"/>
      <c r="HLK4" s="41"/>
      <c r="HLL4" s="41"/>
      <c r="HLM4" s="41"/>
      <c r="HLN4" s="41"/>
      <c r="HLO4" s="41"/>
      <c r="HLP4" s="41"/>
      <c r="HLQ4" s="41"/>
      <c r="HLR4" s="41"/>
      <c r="HLS4" s="41"/>
      <c r="HLT4" s="41"/>
      <c r="HLU4" s="41"/>
      <c r="HLV4" s="41"/>
      <c r="HLW4" s="41"/>
      <c r="HLX4" s="41"/>
      <c r="HLY4" s="41"/>
      <c r="HLZ4" s="41"/>
      <c r="HMA4" s="41"/>
      <c r="HMB4" s="41"/>
      <c r="HMC4" s="41"/>
      <c r="HMD4" s="41"/>
      <c r="HME4" s="41"/>
      <c r="HMF4" s="41"/>
      <c r="HMG4" s="41"/>
      <c r="HMH4" s="41"/>
      <c r="HMI4" s="41"/>
      <c r="HMJ4" s="41"/>
      <c r="HMK4" s="41"/>
      <c r="HML4" s="41"/>
      <c r="HMM4" s="41"/>
      <c r="HMN4" s="41"/>
      <c r="HMO4" s="41"/>
      <c r="HMP4" s="41"/>
      <c r="HMQ4" s="41"/>
      <c r="HMR4" s="41"/>
      <c r="HMS4" s="41"/>
      <c r="HMT4" s="41"/>
      <c r="HMU4" s="41"/>
      <c r="HMV4" s="41"/>
      <c r="HMW4" s="41"/>
      <c r="HMX4" s="41"/>
      <c r="HMY4" s="41"/>
      <c r="HMZ4" s="41"/>
      <c r="HNA4" s="41"/>
      <c r="HNB4" s="41"/>
      <c r="HNC4" s="41"/>
      <c r="HND4" s="41"/>
      <c r="HNE4" s="41"/>
      <c r="HNF4" s="41"/>
      <c r="HNG4" s="41"/>
      <c r="HNH4" s="41"/>
      <c r="HNI4" s="41"/>
      <c r="HNJ4" s="41"/>
      <c r="HNK4" s="41"/>
      <c r="HNL4" s="41"/>
      <c r="HNM4" s="41"/>
      <c r="HNN4" s="41"/>
      <c r="HNO4" s="41"/>
      <c r="HNP4" s="41"/>
      <c r="HNQ4" s="41"/>
      <c r="HNR4" s="41"/>
      <c r="HNS4" s="41"/>
      <c r="HNT4" s="41"/>
      <c r="HNU4" s="41"/>
      <c r="HNV4" s="41"/>
      <c r="HNW4" s="41"/>
      <c r="HNX4" s="41"/>
      <c r="HNY4" s="41"/>
      <c r="HNZ4" s="41"/>
      <c r="HOA4" s="41"/>
      <c r="HOB4" s="41"/>
      <c r="HOC4" s="41"/>
      <c r="HOD4" s="41"/>
      <c r="HOE4" s="41"/>
      <c r="HOF4" s="41"/>
      <c r="HOG4" s="41"/>
      <c r="HOH4" s="41"/>
      <c r="HOI4" s="41"/>
      <c r="HOJ4" s="41"/>
      <c r="HOK4" s="41"/>
      <c r="HOL4" s="41"/>
      <c r="HOM4" s="41"/>
      <c r="HON4" s="41"/>
      <c r="HOO4" s="41"/>
      <c r="HOP4" s="41"/>
      <c r="HOQ4" s="41"/>
      <c r="HOR4" s="41"/>
      <c r="HOS4" s="41"/>
      <c r="HOT4" s="41"/>
      <c r="HOU4" s="41"/>
      <c r="HOV4" s="41"/>
      <c r="HOW4" s="41"/>
      <c r="HOX4" s="41"/>
      <c r="HOY4" s="41"/>
      <c r="HOZ4" s="41"/>
      <c r="HPA4" s="41"/>
      <c r="HPB4" s="41"/>
      <c r="HPC4" s="41"/>
      <c r="HPD4" s="41"/>
      <c r="HPE4" s="41"/>
      <c r="HPF4" s="41"/>
      <c r="HPG4" s="41"/>
      <c r="HPH4" s="41"/>
      <c r="HPI4" s="41"/>
      <c r="HPJ4" s="41"/>
      <c r="HPK4" s="41"/>
      <c r="HPL4" s="41"/>
      <c r="HPM4" s="41"/>
      <c r="HPN4" s="41"/>
      <c r="HPO4" s="41"/>
      <c r="HPP4" s="41"/>
      <c r="HPQ4" s="41"/>
      <c r="HPR4" s="41"/>
      <c r="HPS4" s="41"/>
      <c r="HPT4" s="41"/>
      <c r="HPU4" s="41"/>
      <c r="HPV4" s="41"/>
      <c r="HPW4" s="41"/>
      <c r="HPX4" s="41"/>
      <c r="HPY4" s="41"/>
      <c r="HPZ4" s="41"/>
      <c r="HQA4" s="41"/>
      <c r="HQB4" s="41"/>
      <c r="HQC4" s="41"/>
      <c r="HQD4" s="41"/>
      <c r="HQE4" s="41"/>
      <c r="HQF4" s="41"/>
      <c r="HQG4" s="41"/>
      <c r="HQH4" s="41"/>
      <c r="HQI4" s="41"/>
      <c r="HQJ4" s="41"/>
      <c r="HQK4" s="41"/>
      <c r="HQL4" s="41"/>
      <c r="HQM4" s="41"/>
      <c r="HQN4" s="41"/>
      <c r="HQO4" s="41"/>
      <c r="HQP4" s="41"/>
      <c r="HQQ4" s="41"/>
      <c r="HQR4" s="41"/>
      <c r="HQS4" s="41"/>
      <c r="HQT4" s="41"/>
      <c r="HQU4" s="41"/>
      <c r="HQV4" s="41"/>
      <c r="HQW4" s="41"/>
      <c r="HQX4" s="41"/>
      <c r="HQY4" s="41"/>
      <c r="HQZ4" s="41"/>
      <c r="HRA4" s="41"/>
      <c r="HRB4" s="41"/>
      <c r="HRC4" s="41"/>
      <c r="HRD4" s="41"/>
      <c r="HRE4" s="41"/>
      <c r="HRF4" s="41"/>
      <c r="HRG4" s="41"/>
      <c r="HRH4" s="41"/>
      <c r="HRI4" s="41"/>
      <c r="HRJ4" s="41"/>
      <c r="HRK4" s="41"/>
      <c r="HRL4" s="41"/>
      <c r="HRM4" s="41"/>
      <c r="HRN4" s="41"/>
      <c r="HRO4" s="41"/>
      <c r="HRP4" s="41"/>
      <c r="HRQ4" s="41"/>
      <c r="HRR4" s="41"/>
      <c r="HRS4" s="41"/>
      <c r="HRT4" s="41"/>
      <c r="HRU4" s="41"/>
      <c r="HRV4" s="41"/>
      <c r="HRW4" s="41"/>
      <c r="HRX4" s="41"/>
      <c r="HRY4" s="41"/>
      <c r="HRZ4" s="41"/>
      <c r="HSA4" s="41"/>
      <c r="HSB4" s="41"/>
      <c r="HSC4" s="41"/>
      <c r="HSD4" s="41"/>
      <c r="HSE4" s="41"/>
      <c r="HSF4" s="41"/>
      <c r="HSG4" s="41"/>
      <c r="HSH4" s="41"/>
      <c r="HSI4" s="41"/>
      <c r="HSJ4" s="41"/>
      <c r="HSK4" s="41"/>
      <c r="HSL4" s="41"/>
      <c r="HSM4" s="41"/>
      <c r="HSN4" s="41"/>
      <c r="HSO4" s="41"/>
      <c r="HSP4" s="41"/>
      <c r="HSQ4" s="41"/>
      <c r="HSR4" s="41"/>
      <c r="HSS4" s="41"/>
      <c r="HST4" s="41"/>
      <c r="HSU4" s="41"/>
      <c r="HSV4" s="41"/>
      <c r="HSW4" s="41"/>
      <c r="HSX4" s="41"/>
      <c r="HSY4" s="41"/>
      <c r="HSZ4" s="41"/>
      <c r="HTA4" s="41"/>
      <c r="HTB4" s="41"/>
      <c r="HTC4" s="41"/>
      <c r="HTD4" s="41"/>
      <c r="HTE4" s="41"/>
      <c r="HTF4" s="41"/>
      <c r="HTG4" s="41"/>
      <c r="HTH4" s="41"/>
      <c r="HTI4" s="41"/>
      <c r="HTJ4" s="41"/>
      <c r="HTK4" s="41"/>
      <c r="HTL4" s="41"/>
      <c r="HTM4" s="41"/>
      <c r="HTN4" s="41"/>
      <c r="HTO4" s="41"/>
      <c r="HTP4" s="41"/>
      <c r="HTQ4" s="41"/>
      <c r="HTR4" s="41"/>
      <c r="HTS4" s="41"/>
      <c r="HTT4" s="41"/>
      <c r="HTU4" s="41"/>
      <c r="HTV4" s="41"/>
      <c r="HTW4" s="41"/>
      <c r="HTX4" s="41"/>
      <c r="HTY4" s="41"/>
      <c r="HTZ4" s="41"/>
      <c r="HUA4" s="41"/>
      <c r="HUB4" s="41"/>
      <c r="HUC4" s="41"/>
      <c r="HUD4" s="41"/>
      <c r="HUE4" s="41"/>
      <c r="HUF4" s="41"/>
      <c r="HUG4" s="41"/>
      <c r="HUH4" s="41"/>
      <c r="HUI4" s="41"/>
      <c r="HUJ4" s="41"/>
      <c r="HUK4" s="41"/>
      <c r="HUL4" s="41"/>
      <c r="HUM4" s="41"/>
      <c r="HUN4" s="41"/>
      <c r="HUO4" s="41"/>
      <c r="HUP4" s="41"/>
      <c r="HUQ4" s="41"/>
      <c r="HUR4" s="41"/>
      <c r="HUS4" s="41"/>
      <c r="HUT4" s="41"/>
      <c r="HUU4" s="41"/>
      <c r="HUV4" s="41"/>
      <c r="HUW4" s="41"/>
      <c r="HUX4" s="41"/>
      <c r="HUY4" s="41"/>
      <c r="HUZ4" s="41"/>
      <c r="HVA4" s="41"/>
      <c r="HVB4" s="41"/>
      <c r="HVC4" s="41"/>
      <c r="HVD4" s="41"/>
      <c r="HVE4" s="41"/>
      <c r="HVF4" s="41"/>
      <c r="HVG4" s="41"/>
      <c r="HVH4" s="41"/>
      <c r="HVI4" s="41"/>
      <c r="HVJ4" s="41"/>
      <c r="HVK4" s="41"/>
      <c r="HVL4" s="41"/>
      <c r="HVM4" s="41"/>
      <c r="HVN4" s="41"/>
      <c r="HVO4" s="41"/>
      <c r="HVP4" s="41"/>
      <c r="HVQ4" s="41"/>
      <c r="HVR4" s="41"/>
      <c r="HVS4" s="41"/>
      <c r="HVT4" s="41"/>
      <c r="HVU4" s="41"/>
      <c r="HVV4" s="41"/>
      <c r="HVW4" s="41"/>
      <c r="HVX4" s="41"/>
      <c r="HVY4" s="41"/>
      <c r="HVZ4" s="41"/>
      <c r="HWA4" s="41"/>
      <c r="HWB4" s="41"/>
      <c r="HWC4" s="41"/>
      <c r="HWD4" s="41"/>
      <c r="HWE4" s="41"/>
      <c r="HWF4" s="41"/>
      <c r="HWG4" s="41"/>
      <c r="HWH4" s="41"/>
      <c r="HWI4" s="41"/>
      <c r="HWJ4" s="41"/>
      <c r="HWK4" s="41"/>
      <c r="HWL4" s="41"/>
      <c r="HWM4" s="41"/>
      <c r="HWN4" s="41"/>
      <c r="HWO4" s="41"/>
      <c r="HWP4" s="41"/>
      <c r="HWQ4" s="41"/>
      <c r="HWR4" s="41"/>
      <c r="HWS4" s="41"/>
      <c r="HWT4" s="41"/>
      <c r="HWU4" s="41"/>
      <c r="HWV4" s="41"/>
      <c r="HWW4" s="41"/>
      <c r="HWX4" s="41"/>
      <c r="HWY4" s="41"/>
      <c r="HWZ4" s="41"/>
      <c r="HXA4" s="41"/>
      <c r="HXB4" s="41"/>
      <c r="HXC4" s="41"/>
      <c r="HXD4" s="41"/>
      <c r="HXE4" s="41"/>
      <c r="HXF4" s="41"/>
      <c r="HXG4" s="41"/>
      <c r="HXH4" s="41"/>
      <c r="HXI4" s="41"/>
      <c r="HXJ4" s="41"/>
      <c r="HXK4" s="41"/>
      <c r="HXL4" s="41"/>
      <c r="HXM4" s="41"/>
      <c r="HXN4" s="41"/>
      <c r="HXO4" s="41"/>
      <c r="HXP4" s="41"/>
      <c r="HXQ4" s="41"/>
      <c r="HXR4" s="41"/>
      <c r="HXS4" s="41"/>
      <c r="HXT4" s="41"/>
      <c r="HXU4" s="41"/>
      <c r="HXV4" s="41"/>
      <c r="HXW4" s="41"/>
      <c r="HXX4" s="41"/>
      <c r="HXY4" s="41"/>
      <c r="HXZ4" s="41"/>
      <c r="HYA4" s="41"/>
      <c r="HYB4" s="41"/>
      <c r="HYC4" s="41"/>
      <c r="HYD4" s="41"/>
      <c r="HYE4" s="41"/>
      <c r="HYF4" s="41"/>
      <c r="HYG4" s="41"/>
      <c r="HYH4" s="41"/>
      <c r="HYI4" s="41"/>
      <c r="HYJ4" s="41"/>
      <c r="HYK4" s="41"/>
      <c r="HYL4" s="41"/>
      <c r="HYM4" s="41"/>
      <c r="HYN4" s="41"/>
      <c r="HYO4" s="41"/>
      <c r="HYP4" s="41"/>
      <c r="HYQ4" s="41"/>
      <c r="HYR4" s="41"/>
      <c r="HYS4" s="41"/>
      <c r="HYT4" s="41"/>
      <c r="HYU4" s="41"/>
      <c r="HYV4" s="41"/>
      <c r="HYW4" s="41"/>
      <c r="HYX4" s="41"/>
      <c r="HYY4" s="41"/>
      <c r="HYZ4" s="41"/>
      <c r="HZA4" s="41"/>
      <c r="HZB4" s="41"/>
      <c r="HZC4" s="41"/>
      <c r="HZD4" s="41"/>
      <c r="HZE4" s="41"/>
      <c r="HZF4" s="41"/>
      <c r="HZG4" s="41"/>
      <c r="HZH4" s="41"/>
      <c r="HZI4" s="41"/>
      <c r="HZJ4" s="41"/>
      <c r="HZK4" s="41"/>
      <c r="HZL4" s="41"/>
      <c r="HZM4" s="41"/>
      <c r="HZN4" s="41"/>
      <c r="HZO4" s="41"/>
      <c r="HZP4" s="41"/>
      <c r="HZQ4" s="41"/>
      <c r="HZR4" s="41"/>
      <c r="HZS4" s="41"/>
      <c r="HZT4" s="41"/>
      <c r="HZU4" s="41"/>
      <c r="HZV4" s="41"/>
      <c r="HZW4" s="41"/>
      <c r="HZX4" s="41"/>
      <c r="HZY4" s="41"/>
      <c r="HZZ4" s="41"/>
      <c r="IAA4" s="41"/>
      <c r="IAB4" s="41"/>
      <c r="IAC4" s="41"/>
      <c r="IAD4" s="41"/>
      <c r="IAE4" s="41"/>
      <c r="IAF4" s="41"/>
      <c r="IAG4" s="41"/>
      <c r="IAH4" s="41"/>
      <c r="IAI4" s="41"/>
      <c r="IAJ4" s="41"/>
      <c r="IAK4" s="41"/>
      <c r="IAL4" s="41"/>
      <c r="IAM4" s="41"/>
      <c r="IAN4" s="41"/>
      <c r="IAO4" s="41"/>
      <c r="IAP4" s="41"/>
      <c r="IAQ4" s="41"/>
      <c r="IAR4" s="41"/>
      <c r="IAS4" s="41"/>
      <c r="IAT4" s="41"/>
      <c r="IAU4" s="41"/>
      <c r="IAV4" s="41"/>
      <c r="IAW4" s="41"/>
      <c r="IAX4" s="41"/>
      <c r="IAY4" s="41"/>
      <c r="IAZ4" s="41"/>
      <c r="IBA4" s="41"/>
      <c r="IBB4" s="41"/>
      <c r="IBC4" s="41"/>
      <c r="IBD4" s="41"/>
      <c r="IBE4" s="41"/>
      <c r="IBF4" s="41"/>
      <c r="IBG4" s="41"/>
      <c r="IBH4" s="41"/>
      <c r="IBI4" s="41"/>
      <c r="IBJ4" s="41"/>
      <c r="IBK4" s="41"/>
      <c r="IBL4" s="41"/>
      <c r="IBM4" s="41"/>
      <c r="IBN4" s="41"/>
      <c r="IBO4" s="41"/>
      <c r="IBP4" s="41"/>
      <c r="IBQ4" s="41"/>
      <c r="IBR4" s="41"/>
      <c r="IBS4" s="41"/>
      <c r="IBT4" s="41"/>
      <c r="IBU4" s="41"/>
      <c r="IBV4" s="41"/>
      <c r="IBW4" s="41"/>
      <c r="IBX4" s="41"/>
      <c r="IBY4" s="41"/>
      <c r="IBZ4" s="41"/>
      <c r="ICA4" s="41"/>
      <c r="ICB4" s="41"/>
      <c r="ICC4" s="41"/>
      <c r="ICD4" s="41"/>
      <c r="ICE4" s="41"/>
      <c r="ICF4" s="41"/>
      <c r="ICG4" s="41"/>
      <c r="ICH4" s="41"/>
      <c r="ICI4" s="41"/>
      <c r="ICJ4" s="41"/>
      <c r="ICK4" s="41"/>
      <c r="ICL4" s="41"/>
      <c r="ICM4" s="41"/>
      <c r="ICN4" s="41"/>
      <c r="ICO4" s="41"/>
      <c r="ICP4" s="41"/>
      <c r="ICQ4" s="41"/>
      <c r="ICR4" s="41"/>
      <c r="ICS4" s="41"/>
      <c r="ICT4" s="41"/>
      <c r="ICU4" s="41"/>
      <c r="ICV4" s="41"/>
      <c r="ICW4" s="41"/>
      <c r="ICX4" s="41"/>
      <c r="ICY4" s="41"/>
      <c r="ICZ4" s="41"/>
      <c r="IDA4" s="41"/>
      <c r="IDB4" s="41"/>
      <c r="IDC4" s="41"/>
      <c r="IDD4" s="41"/>
      <c r="IDE4" s="41"/>
      <c r="IDF4" s="41"/>
      <c r="IDG4" s="41"/>
      <c r="IDH4" s="41"/>
      <c r="IDI4" s="41"/>
      <c r="IDJ4" s="41"/>
      <c r="IDK4" s="41"/>
      <c r="IDL4" s="41"/>
      <c r="IDM4" s="41"/>
      <c r="IDN4" s="41"/>
      <c r="IDO4" s="41"/>
      <c r="IDP4" s="41"/>
      <c r="IDQ4" s="41"/>
      <c r="IDR4" s="41"/>
      <c r="IDS4" s="41"/>
      <c r="IDT4" s="41"/>
      <c r="IDU4" s="41"/>
      <c r="IDV4" s="41"/>
      <c r="IDW4" s="41"/>
      <c r="IDX4" s="41"/>
      <c r="IDY4" s="41"/>
      <c r="IDZ4" s="41"/>
      <c r="IEA4" s="41"/>
      <c r="IEB4" s="41"/>
      <c r="IEC4" s="41"/>
      <c r="IED4" s="41"/>
      <c r="IEE4" s="41"/>
      <c r="IEF4" s="41"/>
      <c r="IEG4" s="41"/>
      <c r="IEH4" s="41"/>
      <c r="IEI4" s="41"/>
      <c r="IEJ4" s="41"/>
      <c r="IEK4" s="41"/>
      <c r="IEL4" s="41"/>
      <c r="IEM4" s="41"/>
      <c r="IEN4" s="41"/>
      <c r="IEO4" s="41"/>
      <c r="IEP4" s="41"/>
      <c r="IEQ4" s="41"/>
      <c r="IER4" s="41"/>
      <c r="IES4" s="41"/>
      <c r="IET4" s="41"/>
      <c r="IEU4" s="41"/>
      <c r="IEV4" s="41"/>
      <c r="IEW4" s="41"/>
      <c r="IEX4" s="41"/>
      <c r="IEY4" s="41"/>
      <c r="IEZ4" s="41"/>
      <c r="IFA4" s="41"/>
      <c r="IFB4" s="41"/>
      <c r="IFC4" s="41"/>
      <c r="IFD4" s="41"/>
      <c r="IFE4" s="41"/>
      <c r="IFF4" s="41"/>
      <c r="IFG4" s="41"/>
      <c r="IFH4" s="41"/>
      <c r="IFI4" s="41"/>
      <c r="IFJ4" s="41"/>
      <c r="IFK4" s="41"/>
      <c r="IFL4" s="41"/>
      <c r="IFM4" s="41"/>
      <c r="IFN4" s="41"/>
      <c r="IFO4" s="41"/>
      <c r="IFP4" s="41"/>
      <c r="IFQ4" s="41"/>
      <c r="IFR4" s="41"/>
      <c r="IFS4" s="41"/>
      <c r="IFT4" s="41"/>
      <c r="IFU4" s="41"/>
      <c r="IFV4" s="41"/>
      <c r="IFW4" s="41"/>
      <c r="IFX4" s="41"/>
      <c r="IFY4" s="41"/>
      <c r="IFZ4" s="41"/>
      <c r="IGA4" s="41"/>
      <c r="IGB4" s="41"/>
      <c r="IGC4" s="41"/>
      <c r="IGD4" s="41"/>
      <c r="IGE4" s="41"/>
      <c r="IGF4" s="41"/>
      <c r="IGG4" s="41"/>
      <c r="IGH4" s="41"/>
      <c r="IGI4" s="41"/>
      <c r="IGJ4" s="41"/>
      <c r="IGK4" s="41"/>
      <c r="IGL4" s="41"/>
      <c r="IGM4" s="41"/>
      <c r="IGN4" s="41"/>
      <c r="IGO4" s="41"/>
      <c r="IGP4" s="41"/>
      <c r="IGQ4" s="41"/>
      <c r="IGR4" s="41"/>
      <c r="IGS4" s="41"/>
      <c r="IGT4" s="41"/>
      <c r="IGU4" s="41"/>
      <c r="IGV4" s="41"/>
      <c r="IGW4" s="41"/>
      <c r="IGX4" s="41"/>
      <c r="IGY4" s="41"/>
      <c r="IGZ4" s="41"/>
      <c r="IHA4" s="41"/>
      <c r="IHB4" s="41"/>
      <c r="IHC4" s="41"/>
      <c r="IHD4" s="41"/>
      <c r="IHE4" s="41"/>
      <c r="IHF4" s="41"/>
      <c r="IHG4" s="41"/>
      <c r="IHH4" s="41"/>
      <c r="IHI4" s="41"/>
      <c r="IHJ4" s="41"/>
      <c r="IHK4" s="41"/>
      <c r="IHL4" s="41"/>
      <c r="IHM4" s="41"/>
      <c r="IHN4" s="41"/>
      <c r="IHO4" s="41"/>
      <c r="IHP4" s="41"/>
      <c r="IHQ4" s="41"/>
      <c r="IHR4" s="41"/>
      <c r="IHS4" s="41"/>
      <c r="IHT4" s="41"/>
      <c r="IHU4" s="41"/>
      <c r="IHV4" s="41"/>
      <c r="IHW4" s="41"/>
      <c r="IHX4" s="41"/>
      <c r="IHY4" s="41"/>
      <c r="IHZ4" s="41"/>
      <c r="IIA4" s="41"/>
      <c r="IIB4" s="41"/>
      <c r="IIC4" s="41"/>
      <c r="IID4" s="41"/>
      <c r="IIE4" s="41"/>
      <c r="IIF4" s="41"/>
      <c r="IIG4" s="41"/>
      <c r="IIH4" s="41"/>
      <c r="III4" s="41"/>
      <c r="IIJ4" s="41"/>
      <c r="IIK4" s="41"/>
      <c r="IIL4" s="41"/>
      <c r="IIM4" s="41"/>
      <c r="IIN4" s="41"/>
      <c r="IIO4" s="41"/>
      <c r="IIP4" s="41"/>
      <c r="IIQ4" s="41"/>
      <c r="IIR4" s="41"/>
      <c r="IIS4" s="41"/>
      <c r="IIT4" s="41"/>
      <c r="IIU4" s="41"/>
      <c r="IIV4" s="41"/>
      <c r="IIW4" s="41"/>
      <c r="IIX4" s="41"/>
      <c r="IIY4" s="41"/>
      <c r="IIZ4" s="41"/>
      <c r="IJA4" s="41"/>
      <c r="IJB4" s="41"/>
      <c r="IJC4" s="41"/>
      <c r="IJD4" s="41"/>
      <c r="IJE4" s="41"/>
      <c r="IJF4" s="41"/>
      <c r="IJG4" s="41"/>
      <c r="IJH4" s="41"/>
      <c r="IJI4" s="41"/>
      <c r="IJJ4" s="41"/>
      <c r="IJK4" s="41"/>
      <c r="IJL4" s="41"/>
      <c r="IJM4" s="41"/>
      <c r="IJN4" s="41"/>
      <c r="IJO4" s="41"/>
      <c r="IJP4" s="41"/>
      <c r="IJQ4" s="41"/>
      <c r="IJR4" s="41"/>
      <c r="IJS4" s="41"/>
      <c r="IJT4" s="41"/>
      <c r="IJU4" s="41"/>
      <c r="IJV4" s="41"/>
      <c r="IJW4" s="41"/>
      <c r="IJX4" s="41"/>
      <c r="IJY4" s="41"/>
      <c r="IJZ4" s="41"/>
      <c r="IKA4" s="41"/>
      <c r="IKB4" s="41"/>
      <c r="IKC4" s="41"/>
      <c r="IKD4" s="41"/>
      <c r="IKE4" s="41"/>
      <c r="IKF4" s="41"/>
      <c r="IKG4" s="41"/>
      <c r="IKH4" s="41"/>
      <c r="IKI4" s="41"/>
      <c r="IKJ4" s="41"/>
      <c r="IKK4" s="41"/>
      <c r="IKL4" s="41"/>
      <c r="IKM4" s="41"/>
      <c r="IKN4" s="41"/>
      <c r="IKO4" s="41"/>
      <c r="IKP4" s="41"/>
      <c r="IKQ4" s="41"/>
      <c r="IKR4" s="41"/>
      <c r="IKS4" s="41"/>
      <c r="IKT4" s="41"/>
      <c r="IKU4" s="41"/>
      <c r="IKV4" s="41"/>
      <c r="IKW4" s="41"/>
      <c r="IKX4" s="41"/>
      <c r="IKY4" s="41"/>
      <c r="IKZ4" s="41"/>
      <c r="ILA4" s="41"/>
      <c r="ILB4" s="41"/>
      <c r="ILC4" s="41"/>
      <c r="ILD4" s="41"/>
      <c r="ILE4" s="41"/>
      <c r="ILF4" s="41"/>
      <c r="ILG4" s="41"/>
      <c r="ILH4" s="41"/>
      <c r="ILI4" s="41"/>
      <c r="ILJ4" s="41"/>
      <c r="ILK4" s="41"/>
      <c r="ILL4" s="41"/>
      <c r="ILM4" s="41"/>
      <c r="ILN4" s="41"/>
      <c r="ILO4" s="41"/>
      <c r="ILP4" s="41"/>
      <c r="ILQ4" s="41"/>
      <c r="ILR4" s="41"/>
      <c r="ILS4" s="41"/>
      <c r="ILT4" s="41"/>
      <c r="ILU4" s="41"/>
      <c r="ILV4" s="41"/>
      <c r="ILW4" s="41"/>
      <c r="ILX4" s="41"/>
      <c r="ILY4" s="41"/>
      <c r="ILZ4" s="41"/>
      <c r="IMA4" s="41"/>
      <c r="IMB4" s="41"/>
      <c r="IMC4" s="41"/>
      <c r="IMD4" s="41"/>
      <c r="IME4" s="41"/>
      <c r="IMF4" s="41"/>
      <c r="IMG4" s="41"/>
      <c r="IMH4" s="41"/>
      <c r="IMI4" s="41"/>
      <c r="IMJ4" s="41"/>
      <c r="IMK4" s="41"/>
      <c r="IML4" s="41"/>
      <c r="IMM4" s="41"/>
      <c r="IMN4" s="41"/>
      <c r="IMO4" s="41"/>
      <c r="IMP4" s="41"/>
      <c r="IMQ4" s="41"/>
      <c r="IMR4" s="41"/>
      <c r="IMS4" s="41"/>
      <c r="IMT4" s="41"/>
      <c r="IMU4" s="41"/>
      <c r="IMV4" s="41"/>
      <c r="IMW4" s="41"/>
      <c r="IMX4" s="41"/>
      <c r="IMY4" s="41"/>
      <c r="IMZ4" s="41"/>
      <c r="INA4" s="41"/>
      <c r="INB4" s="41"/>
      <c r="INC4" s="41"/>
      <c r="IND4" s="41"/>
      <c r="INE4" s="41"/>
      <c r="INF4" s="41"/>
      <c r="ING4" s="41"/>
      <c r="INH4" s="41"/>
      <c r="INI4" s="41"/>
      <c r="INJ4" s="41"/>
      <c r="INK4" s="41"/>
      <c r="INL4" s="41"/>
      <c r="INM4" s="41"/>
      <c r="INN4" s="41"/>
      <c r="INO4" s="41"/>
      <c r="INP4" s="41"/>
      <c r="INQ4" s="41"/>
      <c r="INR4" s="41"/>
      <c r="INS4" s="41"/>
      <c r="INT4" s="41"/>
      <c r="INU4" s="41"/>
      <c r="INV4" s="41"/>
      <c r="INW4" s="41"/>
      <c r="INX4" s="41"/>
      <c r="INY4" s="41"/>
      <c r="INZ4" s="41"/>
      <c r="IOA4" s="41"/>
      <c r="IOB4" s="41"/>
      <c r="IOC4" s="41"/>
      <c r="IOD4" s="41"/>
      <c r="IOE4" s="41"/>
      <c r="IOF4" s="41"/>
      <c r="IOG4" s="41"/>
      <c r="IOH4" s="41"/>
      <c r="IOI4" s="41"/>
      <c r="IOJ4" s="41"/>
      <c r="IOK4" s="41"/>
      <c r="IOL4" s="41"/>
      <c r="IOM4" s="41"/>
      <c r="ION4" s="41"/>
      <c r="IOO4" s="41"/>
      <c r="IOP4" s="41"/>
      <c r="IOQ4" s="41"/>
      <c r="IOR4" s="41"/>
      <c r="IOS4" s="41"/>
      <c r="IOT4" s="41"/>
      <c r="IOU4" s="41"/>
      <c r="IOV4" s="41"/>
      <c r="IOW4" s="41"/>
      <c r="IOX4" s="41"/>
      <c r="IOY4" s="41"/>
      <c r="IOZ4" s="41"/>
      <c r="IPA4" s="41"/>
      <c r="IPB4" s="41"/>
      <c r="IPC4" s="41"/>
      <c r="IPD4" s="41"/>
      <c r="IPE4" s="41"/>
      <c r="IPF4" s="41"/>
      <c r="IPG4" s="41"/>
      <c r="IPH4" s="41"/>
      <c r="IPI4" s="41"/>
      <c r="IPJ4" s="41"/>
      <c r="IPK4" s="41"/>
      <c r="IPL4" s="41"/>
      <c r="IPM4" s="41"/>
      <c r="IPN4" s="41"/>
      <c r="IPO4" s="41"/>
      <c r="IPP4" s="41"/>
      <c r="IPQ4" s="41"/>
      <c r="IPR4" s="41"/>
      <c r="IPS4" s="41"/>
      <c r="IPT4" s="41"/>
      <c r="IPU4" s="41"/>
      <c r="IPV4" s="41"/>
      <c r="IPW4" s="41"/>
      <c r="IPX4" s="41"/>
      <c r="IPY4" s="41"/>
      <c r="IPZ4" s="41"/>
      <c r="IQA4" s="41"/>
      <c r="IQB4" s="41"/>
      <c r="IQC4" s="41"/>
      <c r="IQD4" s="41"/>
      <c r="IQE4" s="41"/>
      <c r="IQF4" s="41"/>
      <c r="IQG4" s="41"/>
      <c r="IQH4" s="41"/>
      <c r="IQI4" s="41"/>
      <c r="IQJ4" s="41"/>
      <c r="IQK4" s="41"/>
      <c r="IQL4" s="41"/>
      <c r="IQM4" s="41"/>
      <c r="IQN4" s="41"/>
      <c r="IQO4" s="41"/>
      <c r="IQP4" s="41"/>
      <c r="IQQ4" s="41"/>
      <c r="IQR4" s="41"/>
      <c r="IQS4" s="41"/>
      <c r="IQT4" s="41"/>
      <c r="IQU4" s="41"/>
      <c r="IQV4" s="41"/>
      <c r="IQW4" s="41"/>
      <c r="IQX4" s="41"/>
      <c r="IQY4" s="41"/>
      <c r="IQZ4" s="41"/>
      <c r="IRA4" s="41"/>
      <c r="IRB4" s="41"/>
      <c r="IRC4" s="41"/>
      <c r="IRD4" s="41"/>
      <c r="IRE4" s="41"/>
      <c r="IRF4" s="41"/>
      <c r="IRG4" s="41"/>
      <c r="IRH4" s="41"/>
      <c r="IRI4" s="41"/>
      <c r="IRJ4" s="41"/>
      <c r="IRK4" s="41"/>
      <c r="IRL4" s="41"/>
      <c r="IRM4" s="41"/>
      <c r="IRN4" s="41"/>
      <c r="IRO4" s="41"/>
      <c r="IRP4" s="41"/>
      <c r="IRQ4" s="41"/>
      <c r="IRR4" s="41"/>
      <c r="IRS4" s="41"/>
      <c r="IRT4" s="41"/>
      <c r="IRU4" s="41"/>
      <c r="IRV4" s="41"/>
      <c r="IRW4" s="41"/>
      <c r="IRX4" s="41"/>
      <c r="IRY4" s="41"/>
      <c r="IRZ4" s="41"/>
      <c r="ISA4" s="41"/>
      <c r="ISB4" s="41"/>
      <c r="ISC4" s="41"/>
      <c r="ISD4" s="41"/>
      <c r="ISE4" s="41"/>
      <c r="ISF4" s="41"/>
      <c r="ISG4" s="41"/>
      <c r="ISH4" s="41"/>
      <c r="ISI4" s="41"/>
      <c r="ISJ4" s="41"/>
      <c r="ISK4" s="41"/>
      <c r="ISL4" s="41"/>
      <c r="ISM4" s="41"/>
      <c r="ISN4" s="41"/>
      <c r="ISO4" s="41"/>
      <c r="ISP4" s="41"/>
      <c r="ISQ4" s="41"/>
      <c r="ISR4" s="41"/>
      <c r="ISS4" s="41"/>
      <c r="IST4" s="41"/>
      <c r="ISU4" s="41"/>
      <c r="ISV4" s="41"/>
      <c r="ISW4" s="41"/>
      <c r="ISX4" s="41"/>
      <c r="ISY4" s="41"/>
      <c r="ISZ4" s="41"/>
      <c r="ITA4" s="41"/>
      <c r="ITB4" s="41"/>
      <c r="ITC4" s="41"/>
      <c r="ITD4" s="41"/>
      <c r="ITE4" s="41"/>
      <c r="ITF4" s="41"/>
      <c r="ITG4" s="41"/>
      <c r="ITH4" s="41"/>
      <c r="ITI4" s="41"/>
      <c r="ITJ4" s="41"/>
      <c r="ITK4" s="41"/>
      <c r="ITL4" s="41"/>
      <c r="ITM4" s="41"/>
      <c r="ITN4" s="41"/>
      <c r="ITO4" s="41"/>
      <c r="ITP4" s="41"/>
      <c r="ITQ4" s="41"/>
      <c r="ITR4" s="41"/>
      <c r="ITS4" s="41"/>
      <c r="ITT4" s="41"/>
      <c r="ITU4" s="41"/>
      <c r="ITV4" s="41"/>
      <c r="ITW4" s="41"/>
      <c r="ITX4" s="41"/>
      <c r="ITY4" s="41"/>
      <c r="ITZ4" s="41"/>
      <c r="IUA4" s="41"/>
      <c r="IUB4" s="41"/>
      <c r="IUC4" s="41"/>
      <c r="IUD4" s="41"/>
      <c r="IUE4" s="41"/>
      <c r="IUF4" s="41"/>
      <c r="IUG4" s="41"/>
      <c r="IUH4" s="41"/>
      <c r="IUI4" s="41"/>
      <c r="IUJ4" s="41"/>
      <c r="IUK4" s="41"/>
      <c r="IUL4" s="41"/>
      <c r="IUM4" s="41"/>
      <c r="IUN4" s="41"/>
      <c r="IUO4" s="41"/>
      <c r="IUP4" s="41"/>
      <c r="IUQ4" s="41"/>
      <c r="IUR4" s="41"/>
      <c r="IUS4" s="41"/>
      <c r="IUT4" s="41"/>
      <c r="IUU4" s="41"/>
      <c r="IUV4" s="41"/>
      <c r="IUW4" s="41"/>
      <c r="IUX4" s="41"/>
      <c r="IUY4" s="41"/>
      <c r="IUZ4" s="41"/>
      <c r="IVA4" s="41"/>
      <c r="IVB4" s="41"/>
      <c r="IVC4" s="41"/>
      <c r="IVD4" s="41"/>
      <c r="IVE4" s="41"/>
      <c r="IVF4" s="41"/>
      <c r="IVG4" s="41"/>
      <c r="IVH4" s="41"/>
      <c r="IVI4" s="41"/>
      <c r="IVJ4" s="41"/>
      <c r="IVK4" s="41"/>
      <c r="IVL4" s="41"/>
      <c r="IVM4" s="41"/>
      <c r="IVN4" s="41"/>
      <c r="IVO4" s="41"/>
      <c r="IVP4" s="41"/>
      <c r="IVQ4" s="41"/>
      <c r="IVR4" s="41"/>
      <c r="IVS4" s="41"/>
      <c r="IVT4" s="41"/>
      <c r="IVU4" s="41"/>
      <c r="IVV4" s="41"/>
      <c r="IVW4" s="41"/>
      <c r="IVX4" s="41"/>
      <c r="IVY4" s="41"/>
      <c r="IVZ4" s="41"/>
      <c r="IWA4" s="41"/>
      <c r="IWB4" s="41"/>
      <c r="IWC4" s="41"/>
      <c r="IWD4" s="41"/>
      <c r="IWE4" s="41"/>
      <c r="IWF4" s="41"/>
      <c r="IWG4" s="41"/>
      <c r="IWH4" s="41"/>
      <c r="IWI4" s="41"/>
      <c r="IWJ4" s="41"/>
      <c r="IWK4" s="41"/>
      <c r="IWL4" s="41"/>
      <c r="IWM4" s="41"/>
      <c r="IWN4" s="41"/>
      <c r="IWO4" s="41"/>
      <c r="IWP4" s="41"/>
      <c r="IWQ4" s="41"/>
      <c r="IWR4" s="41"/>
      <c r="IWS4" s="41"/>
      <c r="IWT4" s="41"/>
      <c r="IWU4" s="41"/>
      <c r="IWV4" s="41"/>
      <c r="IWW4" s="41"/>
      <c r="IWX4" s="41"/>
      <c r="IWY4" s="41"/>
      <c r="IWZ4" s="41"/>
      <c r="IXA4" s="41"/>
      <c r="IXB4" s="41"/>
      <c r="IXC4" s="41"/>
      <c r="IXD4" s="41"/>
      <c r="IXE4" s="41"/>
      <c r="IXF4" s="41"/>
      <c r="IXG4" s="41"/>
      <c r="IXH4" s="41"/>
      <c r="IXI4" s="41"/>
      <c r="IXJ4" s="41"/>
      <c r="IXK4" s="41"/>
      <c r="IXL4" s="41"/>
      <c r="IXM4" s="41"/>
      <c r="IXN4" s="41"/>
      <c r="IXO4" s="41"/>
      <c r="IXP4" s="41"/>
      <c r="IXQ4" s="41"/>
      <c r="IXR4" s="41"/>
      <c r="IXS4" s="41"/>
      <c r="IXT4" s="41"/>
      <c r="IXU4" s="41"/>
      <c r="IXV4" s="41"/>
      <c r="IXW4" s="41"/>
      <c r="IXX4" s="41"/>
      <c r="IXY4" s="41"/>
      <c r="IXZ4" s="41"/>
      <c r="IYA4" s="41"/>
      <c r="IYB4" s="41"/>
      <c r="IYC4" s="41"/>
      <c r="IYD4" s="41"/>
      <c r="IYE4" s="41"/>
      <c r="IYF4" s="41"/>
      <c r="IYG4" s="41"/>
      <c r="IYH4" s="41"/>
      <c r="IYI4" s="41"/>
      <c r="IYJ4" s="41"/>
      <c r="IYK4" s="41"/>
      <c r="IYL4" s="41"/>
      <c r="IYM4" s="41"/>
      <c r="IYN4" s="41"/>
      <c r="IYO4" s="41"/>
      <c r="IYP4" s="41"/>
      <c r="IYQ4" s="41"/>
      <c r="IYR4" s="41"/>
      <c r="IYS4" s="41"/>
      <c r="IYT4" s="41"/>
      <c r="IYU4" s="41"/>
      <c r="IYV4" s="41"/>
      <c r="IYW4" s="41"/>
      <c r="IYX4" s="41"/>
      <c r="IYY4" s="41"/>
      <c r="IYZ4" s="41"/>
      <c r="IZA4" s="41"/>
      <c r="IZB4" s="41"/>
      <c r="IZC4" s="41"/>
      <c r="IZD4" s="41"/>
      <c r="IZE4" s="41"/>
      <c r="IZF4" s="41"/>
      <c r="IZG4" s="41"/>
      <c r="IZH4" s="41"/>
      <c r="IZI4" s="41"/>
      <c r="IZJ4" s="41"/>
      <c r="IZK4" s="41"/>
      <c r="IZL4" s="41"/>
      <c r="IZM4" s="41"/>
      <c r="IZN4" s="41"/>
      <c r="IZO4" s="41"/>
      <c r="IZP4" s="41"/>
      <c r="IZQ4" s="41"/>
      <c r="IZR4" s="41"/>
      <c r="IZS4" s="41"/>
      <c r="IZT4" s="41"/>
      <c r="IZU4" s="41"/>
      <c r="IZV4" s="41"/>
      <c r="IZW4" s="41"/>
      <c r="IZX4" s="41"/>
      <c r="IZY4" s="41"/>
      <c r="IZZ4" s="41"/>
      <c r="JAA4" s="41"/>
      <c r="JAB4" s="41"/>
      <c r="JAC4" s="41"/>
      <c r="JAD4" s="41"/>
      <c r="JAE4" s="41"/>
      <c r="JAF4" s="41"/>
      <c r="JAG4" s="41"/>
      <c r="JAH4" s="41"/>
      <c r="JAI4" s="41"/>
      <c r="JAJ4" s="41"/>
      <c r="JAK4" s="41"/>
      <c r="JAL4" s="41"/>
      <c r="JAM4" s="41"/>
      <c r="JAN4" s="41"/>
      <c r="JAO4" s="41"/>
      <c r="JAP4" s="41"/>
      <c r="JAQ4" s="41"/>
      <c r="JAR4" s="41"/>
      <c r="JAS4" s="41"/>
      <c r="JAT4" s="41"/>
      <c r="JAU4" s="41"/>
      <c r="JAV4" s="41"/>
      <c r="JAW4" s="41"/>
      <c r="JAX4" s="41"/>
      <c r="JAY4" s="41"/>
      <c r="JAZ4" s="41"/>
      <c r="JBA4" s="41"/>
      <c r="JBB4" s="41"/>
      <c r="JBC4" s="41"/>
      <c r="JBD4" s="41"/>
      <c r="JBE4" s="41"/>
      <c r="JBF4" s="41"/>
      <c r="JBG4" s="41"/>
      <c r="JBH4" s="41"/>
      <c r="JBI4" s="41"/>
      <c r="JBJ4" s="41"/>
      <c r="JBK4" s="41"/>
      <c r="JBL4" s="41"/>
      <c r="JBM4" s="41"/>
      <c r="JBN4" s="41"/>
      <c r="JBO4" s="41"/>
      <c r="JBP4" s="41"/>
      <c r="JBQ4" s="41"/>
      <c r="JBR4" s="41"/>
      <c r="JBS4" s="41"/>
      <c r="JBT4" s="41"/>
      <c r="JBU4" s="41"/>
      <c r="JBV4" s="41"/>
      <c r="JBW4" s="41"/>
      <c r="JBX4" s="41"/>
      <c r="JBY4" s="41"/>
      <c r="JBZ4" s="41"/>
      <c r="JCA4" s="41"/>
      <c r="JCB4" s="41"/>
      <c r="JCC4" s="41"/>
      <c r="JCD4" s="41"/>
      <c r="JCE4" s="41"/>
      <c r="JCF4" s="41"/>
      <c r="JCG4" s="41"/>
      <c r="JCH4" s="41"/>
      <c r="JCI4" s="41"/>
      <c r="JCJ4" s="41"/>
      <c r="JCK4" s="41"/>
      <c r="JCL4" s="41"/>
      <c r="JCM4" s="41"/>
      <c r="JCN4" s="41"/>
      <c r="JCO4" s="41"/>
      <c r="JCP4" s="41"/>
      <c r="JCQ4" s="41"/>
      <c r="JCR4" s="41"/>
      <c r="JCS4" s="41"/>
      <c r="JCT4" s="41"/>
      <c r="JCU4" s="41"/>
      <c r="JCV4" s="41"/>
      <c r="JCW4" s="41"/>
      <c r="JCX4" s="41"/>
      <c r="JCY4" s="41"/>
      <c r="JCZ4" s="41"/>
      <c r="JDA4" s="41"/>
      <c r="JDB4" s="41"/>
      <c r="JDC4" s="41"/>
      <c r="JDD4" s="41"/>
      <c r="JDE4" s="41"/>
      <c r="JDF4" s="41"/>
      <c r="JDG4" s="41"/>
      <c r="JDH4" s="41"/>
      <c r="JDI4" s="41"/>
      <c r="JDJ4" s="41"/>
      <c r="JDK4" s="41"/>
      <c r="JDL4" s="41"/>
      <c r="JDM4" s="41"/>
      <c r="JDN4" s="41"/>
      <c r="JDO4" s="41"/>
      <c r="JDP4" s="41"/>
      <c r="JDQ4" s="41"/>
      <c r="JDR4" s="41"/>
      <c r="JDS4" s="41"/>
      <c r="JDT4" s="41"/>
      <c r="JDU4" s="41"/>
      <c r="JDV4" s="41"/>
      <c r="JDW4" s="41"/>
      <c r="JDX4" s="41"/>
      <c r="JDY4" s="41"/>
      <c r="JDZ4" s="41"/>
      <c r="JEA4" s="41"/>
      <c r="JEB4" s="41"/>
      <c r="JEC4" s="41"/>
      <c r="JED4" s="41"/>
      <c r="JEE4" s="41"/>
      <c r="JEF4" s="41"/>
      <c r="JEG4" s="41"/>
      <c r="JEH4" s="41"/>
      <c r="JEI4" s="41"/>
      <c r="JEJ4" s="41"/>
      <c r="JEK4" s="41"/>
      <c r="JEL4" s="41"/>
      <c r="JEM4" s="41"/>
      <c r="JEN4" s="41"/>
      <c r="JEO4" s="41"/>
      <c r="JEP4" s="41"/>
      <c r="JEQ4" s="41"/>
      <c r="JER4" s="41"/>
      <c r="JES4" s="41"/>
      <c r="JET4" s="41"/>
      <c r="JEU4" s="41"/>
      <c r="JEV4" s="41"/>
      <c r="JEW4" s="41"/>
      <c r="JEX4" s="41"/>
      <c r="JEY4" s="41"/>
      <c r="JEZ4" s="41"/>
      <c r="JFA4" s="41"/>
      <c r="JFB4" s="41"/>
      <c r="JFC4" s="41"/>
      <c r="JFD4" s="41"/>
      <c r="JFE4" s="41"/>
      <c r="JFF4" s="41"/>
      <c r="JFG4" s="41"/>
      <c r="JFH4" s="41"/>
      <c r="JFI4" s="41"/>
      <c r="JFJ4" s="41"/>
      <c r="JFK4" s="41"/>
      <c r="JFL4" s="41"/>
      <c r="JFM4" s="41"/>
      <c r="JFN4" s="41"/>
      <c r="JFO4" s="41"/>
      <c r="JFP4" s="41"/>
      <c r="JFQ4" s="41"/>
      <c r="JFR4" s="41"/>
      <c r="JFS4" s="41"/>
      <c r="JFT4" s="41"/>
      <c r="JFU4" s="41"/>
      <c r="JFV4" s="41"/>
      <c r="JFW4" s="41"/>
      <c r="JFX4" s="41"/>
      <c r="JFY4" s="41"/>
      <c r="JFZ4" s="41"/>
      <c r="JGA4" s="41"/>
      <c r="JGB4" s="41"/>
      <c r="JGC4" s="41"/>
      <c r="JGD4" s="41"/>
      <c r="JGE4" s="41"/>
      <c r="JGF4" s="41"/>
      <c r="JGG4" s="41"/>
      <c r="JGH4" s="41"/>
      <c r="JGI4" s="41"/>
      <c r="JGJ4" s="41"/>
      <c r="JGK4" s="41"/>
      <c r="JGL4" s="41"/>
      <c r="JGM4" s="41"/>
      <c r="JGN4" s="41"/>
      <c r="JGO4" s="41"/>
      <c r="JGP4" s="41"/>
      <c r="JGQ4" s="41"/>
      <c r="JGR4" s="41"/>
      <c r="JGS4" s="41"/>
      <c r="JGT4" s="41"/>
      <c r="JGU4" s="41"/>
      <c r="JGV4" s="41"/>
      <c r="JGW4" s="41"/>
      <c r="JGX4" s="41"/>
      <c r="JGY4" s="41"/>
      <c r="JGZ4" s="41"/>
      <c r="JHA4" s="41"/>
      <c r="JHB4" s="41"/>
      <c r="JHC4" s="41"/>
      <c r="JHD4" s="41"/>
      <c r="JHE4" s="41"/>
      <c r="JHF4" s="41"/>
      <c r="JHG4" s="41"/>
      <c r="JHH4" s="41"/>
      <c r="JHI4" s="41"/>
      <c r="JHJ4" s="41"/>
      <c r="JHK4" s="41"/>
      <c r="JHL4" s="41"/>
      <c r="JHM4" s="41"/>
      <c r="JHN4" s="41"/>
      <c r="JHO4" s="41"/>
      <c r="JHP4" s="41"/>
      <c r="JHQ4" s="41"/>
      <c r="JHR4" s="41"/>
      <c r="JHS4" s="41"/>
      <c r="JHT4" s="41"/>
      <c r="JHU4" s="41"/>
      <c r="JHV4" s="41"/>
      <c r="JHW4" s="41"/>
      <c r="JHX4" s="41"/>
      <c r="JHY4" s="41"/>
      <c r="JHZ4" s="41"/>
      <c r="JIA4" s="41"/>
      <c r="JIB4" s="41"/>
      <c r="JIC4" s="41"/>
      <c r="JID4" s="41"/>
      <c r="JIE4" s="41"/>
      <c r="JIF4" s="41"/>
      <c r="JIG4" s="41"/>
      <c r="JIH4" s="41"/>
      <c r="JII4" s="41"/>
      <c r="JIJ4" s="41"/>
      <c r="JIK4" s="41"/>
      <c r="JIL4" s="41"/>
      <c r="JIM4" s="41"/>
      <c r="JIN4" s="41"/>
      <c r="JIO4" s="41"/>
      <c r="JIP4" s="41"/>
      <c r="JIQ4" s="41"/>
      <c r="JIR4" s="41"/>
      <c r="JIS4" s="41"/>
      <c r="JIT4" s="41"/>
      <c r="JIU4" s="41"/>
      <c r="JIV4" s="41"/>
      <c r="JIW4" s="41"/>
      <c r="JIX4" s="41"/>
      <c r="JIY4" s="41"/>
      <c r="JIZ4" s="41"/>
      <c r="JJA4" s="41"/>
      <c r="JJB4" s="41"/>
      <c r="JJC4" s="41"/>
      <c r="JJD4" s="41"/>
      <c r="JJE4" s="41"/>
      <c r="JJF4" s="41"/>
      <c r="JJG4" s="41"/>
      <c r="JJH4" s="41"/>
      <c r="JJI4" s="41"/>
      <c r="JJJ4" s="41"/>
      <c r="JJK4" s="41"/>
      <c r="JJL4" s="41"/>
      <c r="JJM4" s="41"/>
      <c r="JJN4" s="41"/>
      <c r="JJO4" s="41"/>
      <c r="JJP4" s="41"/>
      <c r="JJQ4" s="41"/>
      <c r="JJR4" s="41"/>
      <c r="JJS4" s="41"/>
      <c r="JJT4" s="41"/>
      <c r="JJU4" s="41"/>
      <c r="JJV4" s="41"/>
      <c r="JJW4" s="41"/>
      <c r="JJX4" s="41"/>
      <c r="JJY4" s="41"/>
      <c r="JJZ4" s="41"/>
      <c r="JKA4" s="41"/>
      <c r="JKB4" s="41"/>
      <c r="JKC4" s="41"/>
      <c r="JKD4" s="41"/>
      <c r="JKE4" s="41"/>
      <c r="JKF4" s="41"/>
      <c r="JKG4" s="41"/>
      <c r="JKH4" s="41"/>
      <c r="JKI4" s="41"/>
      <c r="JKJ4" s="41"/>
      <c r="JKK4" s="41"/>
      <c r="JKL4" s="41"/>
      <c r="JKM4" s="41"/>
      <c r="JKN4" s="41"/>
      <c r="JKO4" s="41"/>
      <c r="JKP4" s="41"/>
      <c r="JKQ4" s="41"/>
      <c r="JKR4" s="41"/>
      <c r="JKS4" s="41"/>
      <c r="JKT4" s="41"/>
      <c r="JKU4" s="41"/>
      <c r="JKV4" s="41"/>
      <c r="JKW4" s="41"/>
      <c r="JKX4" s="41"/>
      <c r="JKY4" s="41"/>
      <c r="JKZ4" s="41"/>
      <c r="JLA4" s="41"/>
      <c r="JLB4" s="41"/>
      <c r="JLC4" s="41"/>
      <c r="JLD4" s="41"/>
      <c r="JLE4" s="41"/>
      <c r="JLF4" s="41"/>
      <c r="JLG4" s="41"/>
      <c r="JLH4" s="41"/>
      <c r="JLI4" s="41"/>
      <c r="JLJ4" s="41"/>
      <c r="JLK4" s="41"/>
      <c r="JLL4" s="41"/>
      <c r="JLM4" s="41"/>
      <c r="JLN4" s="41"/>
      <c r="JLO4" s="41"/>
      <c r="JLP4" s="41"/>
      <c r="JLQ4" s="41"/>
      <c r="JLR4" s="41"/>
      <c r="JLS4" s="41"/>
      <c r="JLT4" s="41"/>
      <c r="JLU4" s="41"/>
      <c r="JLV4" s="41"/>
      <c r="JLW4" s="41"/>
      <c r="JLX4" s="41"/>
      <c r="JLY4" s="41"/>
      <c r="JLZ4" s="41"/>
      <c r="JMA4" s="41"/>
      <c r="JMB4" s="41"/>
      <c r="JMC4" s="41"/>
      <c r="JMD4" s="41"/>
      <c r="JME4" s="41"/>
      <c r="JMF4" s="41"/>
      <c r="JMG4" s="41"/>
      <c r="JMH4" s="41"/>
      <c r="JMI4" s="41"/>
      <c r="JMJ4" s="41"/>
      <c r="JMK4" s="41"/>
      <c r="JML4" s="41"/>
      <c r="JMM4" s="41"/>
      <c r="JMN4" s="41"/>
      <c r="JMO4" s="41"/>
      <c r="JMP4" s="41"/>
      <c r="JMQ4" s="41"/>
      <c r="JMR4" s="41"/>
      <c r="JMS4" s="41"/>
      <c r="JMT4" s="41"/>
      <c r="JMU4" s="41"/>
      <c r="JMV4" s="41"/>
      <c r="JMW4" s="41"/>
      <c r="JMX4" s="41"/>
      <c r="JMY4" s="41"/>
      <c r="JMZ4" s="41"/>
      <c r="JNA4" s="41"/>
      <c r="JNB4" s="41"/>
      <c r="JNC4" s="41"/>
      <c r="JND4" s="41"/>
      <c r="JNE4" s="41"/>
      <c r="JNF4" s="41"/>
      <c r="JNG4" s="41"/>
      <c r="JNH4" s="41"/>
      <c r="JNI4" s="41"/>
      <c r="JNJ4" s="41"/>
      <c r="JNK4" s="41"/>
      <c r="JNL4" s="41"/>
      <c r="JNM4" s="41"/>
      <c r="JNN4" s="41"/>
      <c r="JNO4" s="41"/>
      <c r="JNP4" s="41"/>
      <c r="JNQ4" s="41"/>
      <c r="JNR4" s="41"/>
      <c r="JNS4" s="41"/>
      <c r="JNT4" s="41"/>
      <c r="JNU4" s="41"/>
      <c r="JNV4" s="41"/>
      <c r="JNW4" s="41"/>
      <c r="JNX4" s="41"/>
      <c r="JNY4" s="41"/>
      <c r="JNZ4" s="41"/>
      <c r="JOA4" s="41"/>
      <c r="JOB4" s="41"/>
      <c r="JOC4" s="41"/>
      <c r="JOD4" s="41"/>
      <c r="JOE4" s="41"/>
      <c r="JOF4" s="41"/>
      <c r="JOG4" s="41"/>
      <c r="JOH4" s="41"/>
      <c r="JOI4" s="41"/>
      <c r="JOJ4" s="41"/>
      <c r="JOK4" s="41"/>
      <c r="JOL4" s="41"/>
      <c r="JOM4" s="41"/>
      <c r="JON4" s="41"/>
      <c r="JOO4" s="41"/>
      <c r="JOP4" s="41"/>
      <c r="JOQ4" s="41"/>
      <c r="JOR4" s="41"/>
      <c r="JOS4" s="41"/>
      <c r="JOT4" s="41"/>
      <c r="JOU4" s="41"/>
      <c r="JOV4" s="41"/>
      <c r="JOW4" s="41"/>
      <c r="JOX4" s="41"/>
      <c r="JOY4" s="41"/>
      <c r="JOZ4" s="41"/>
      <c r="JPA4" s="41"/>
      <c r="JPB4" s="41"/>
      <c r="JPC4" s="41"/>
      <c r="JPD4" s="41"/>
      <c r="JPE4" s="41"/>
      <c r="JPF4" s="41"/>
      <c r="JPG4" s="41"/>
      <c r="JPH4" s="41"/>
      <c r="JPI4" s="41"/>
      <c r="JPJ4" s="41"/>
      <c r="JPK4" s="41"/>
      <c r="JPL4" s="41"/>
      <c r="JPM4" s="41"/>
      <c r="JPN4" s="41"/>
      <c r="JPO4" s="41"/>
      <c r="JPP4" s="41"/>
      <c r="JPQ4" s="41"/>
      <c r="JPR4" s="41"/>
      <c r="JPS4" s="41"/>
      <c r="JPT4" s="41"/>
      <c r="JPU4" s="41"/>
      <c r="JPV4" s="41"/>
      <c r="JPW4" s="41"/>
      <c r="JPX4" s="41"/>
      <c r="JPY4" s="41"/>
      <c r="JPZ4" s="41"/>
      <c r="JQA4" s="41"/>
      <c r="JQB4" s="41"/>
      <c r="JQC4" s="41"/>
      <c r="JQD4" s="41"/>
      <c r="JQE4" s="41"/>
      <c r="JQF4" s="41"/>
      <c r="JQG4" s="41"/>
      <c r="JQH4" s="41"/>
      <c r="JQI4" s="41"/>
      <c r="JQJ4" s="41"/>
      <c r="JQK4" s="41"/>
      <c r="JQL4" s="41"/>
      <c r="JQM4" s="41"/>
      <c r="JQN4" s="41"/>
      <c r="JQO4" s="41"/>
      <c r="JQP4" s="41"/>
      <c r="JQQ4" s="41"/>
      <c r="JQR4" s="41"/>
      <c r="JQS4" s="41"/>
      <c r="JQT4" s="41"/>
      <c r="JQU4" s="41"/>
      <c r="JQV4" s="41"/>
      <c r="JQW4" s="41"/>
      <c r="JQX4" s="41"/>
      <c r="JQY4" s="41"/>
      <c r="JQZ4" s="41"/>
      <c r="JRA4" s="41"/>
      <c r="JRB4" s="41"/>
      <c r="JRC4" s="41"/>
      <c r="JRD4" s="41"/>
      <c r="JRE4" s="41"/>
      <c r="JRF4" s="41"/>
      <c r="JRG4" s="41"/>
      <c r="JRH4" s="41"/>
      <c r="JRI4" s="41"/>
      <c r="JRJ4" s="41"/>
      <c r="JRK4" s="41"/>
      <c r="JRL4" s="41"/>
      <c r="JRM4" s="41"/>
      <c r="JRN4" s="41"/>
      <c r="JRO4" s="41"/>
      <c r="JRP4" s="41"/>
      <c r="JRQ4" s="41"/>
      <c r="JRR4" s="41"/>
      <c r="JRS4" s="41"/>
      <c r="JRT4" s="41"/>
      <c r="JRU4" s="41"/>
      <c r="JRV4" s="41"/>
      <c r="JRW4" s="41"/>
      <c r="JRX4" s="41"/>
      <c r="JRY4" s="41"/>
      <c r="JRZ4" s="41"/>
      <c r="JSA4" s="41"/>
      <c r="JSB4" s="41"/>
      <c r="JSC4" s="41"/>
      <c r="JSD4" s="41"/>
      <c r="JSE4" s="41"/>
      <c r="JSF4" s="41"/>
      <c r="JSG4" s="41"/>
      <c r="JSH4" s="41"/>
      <c r="JSI4" s="41"/>
      <c r="JSJ4" s="41"/>
      <c r="JSK4" s="41"/>
      <c r="JSL4" s="41"/>
      <c r="JSM4" s="41"/>
      <c r="JSN4" s="41"/>
      <c r="JSO4" s="41"/>
      <c r="JSP4" s="41"/>
      <c r="JSQ4" s="41"/>
      <c r="JSR4" s="41"/>
      <c r="JSS4" s="41"/>
      <c r="JST4" s="41"/>
      <c r="JSU4" s="41"/>
      <c r="JSV4" s="41"/>
      <c r="JSW4" s="41"/>
      <c r="JSX4" s="41"/>
      <c r="JSY4" s="41"/>
      <c r="JSZ4" s="41"/>
      <c r="JTA4" s="41"/>
      <c r="JTB4" s="41"/>
      <c r="JTC4" s="41"/>
      <c r="JTD4" s="41"/>
      <c r="JTE4" s="41"/>
      <c r="JTF4" s="41"/>
      <c r="JTG4" s="41"/>
      <c r="JTH4" s="41"/>
      <c r="JTI4" s="41"/>
      <c r="JTJ4" s="41"/>
      <c r="JTK4" s="41"/>
      <c r="JTL4" s="41"/>
      <c r="JTM4" s="41"/>
      <c r="JTN4" s="41"/>
      <c r="JTO4" s="41"/>
      <c r="JTP4" s="41"/>
      <c r="JTQ4" s="41"/>
      <c r="JTR4" s="41"/>
      <c r="JTS4" s="41"/>
      <c r="JTT4" s="41"/>
      <c r="JTU4" s="41"/>
      <c r="JTV4" s="41"/>
      <c r="JTW4" s="41"/>
      <c r="JTX4" s="41"/>
      <c r="JTY4" s="41"/>
      <c r="JTZ4" s="41"/>
      <c r="JUA4" s="41"/>
      <c r="JUB4" s="41"/>
      <c r="JUC4" s="41"/>
      <c r="JUD4" s="41"/>
      <c r="JUE4" s="41"/>
      <c r="JUF4" s="41"/>
      <c r="JUG4" s="41"/>
      <c r="JUH4" s="41"/>
      <c r="JUI4" s="41"/>
      <c r="JUJ4" s="41"/>
      <c r="JUK4" s="41"/>
      <c r="JUL4" s="41"/>
      <c r="JUM4" s="41"/>
      <c r="JUN4" s="41"/>
      <c r="JUO4" s="41"/>
      <c r="JUP4" s="41"/>
      <c r="JUQ4" s="41"/>
      <c r="JUR4" s="41"/>
      <c r="JUS4" s="41"/>
      <c r="JUT4" s="41"/>
      <c r="JUU4" s="41"/>
      <c r="JUV4" s="41"/>
      <c r="JUW4" s="41"/>
      <c r="JUX4" s="41"/>
      <c r="JUY4" s="41"/>
      <c r="JUZ4" s="41"/>
      <c r="JVA4" s="41"/>
      <c r="JVB4" s="41"/>
      <c r="JVC4" s="41"/>
      <c r="JVD4" s="41"/>
      <c r="JVE4" s="41"/>
      <c r="JVF4" s="41"/>
      <c r="JVG4" s="41"/>
      <c r="JVH4" s="41"/>
      <c r="JVI4" s="41"/>
      <c r="JVJ4" s="41"/>
      <c r="JVK4" s="41"/>
      <c r="JVL4" s="41"/>
      <c r="JVM4" s="41"/>
      <c r="JVN4" s="41"/>
      <c r="JVO4" s="41"/>
      <c r="JVP4" s="41"/>
      <c r="JVQ4" s="41"/>
      <c r="JVR4" s="41"/>
      <c r="JVS4" s="41"/>
      <c r="JVT4" s="41"/>
      <c r="JVU4" s="41"/>
      <c r="JVV4" s="41"/>
      <c r="JVW4" s="41"/>
      <c r="JVX4" s="41"/>
      <c r="JVY4" s="41"/>
      <c r="JVZ4" s="41"/>
      <c r="JWA4" s="41"/>
      <c r="JWB4" s="41"/>
      <c r="JWC4" s="41"/>
      <c r="JWD4" s="41"/>
      <c r="JWE4" s="41"/>
      <c r="JWF4" s="41"/>
      <c r="JWG4" s="41"/>
      <c r="JWH4" s="41"/>
      <c r="JWI4" s="41"/>
      <c r="JWJ4" s="41"/>
      <c r="JWK4" s="41"/>
      <c r="JWL4" s="41"/>
      <c r="JWM4" s="41"/>
      <c r="JWN4" s="41"/>
      <c r="JWO4" s="41"/>
      <c r="JWP4" s="41"/>
      <c r="JWQ4" s="41"/>
      <c r="JWR4" s="41"/>
      <c r="JWS4" s="41"/>
      <c r="JWT4" s="41"/>
      <c r="JWU4" s="41"/>
      <c r="JWV4" s="41"/>
      <c r="JWW4" s="41"/>
      <c r="JWX4" s="41"/>
      <c r="JWY4" s="41"/>
      <c r="JWZ4" s="41"/>
      <c r="JXA4" s="41"/>
      <c r="JXB4" s="41"/>
      <c r="JXC4" s="41"/>
      <c r="JXD4" s="41"/>
      <c r="JXE4" s="41"/>
      <c r="JXF4" s="41"/>
      <c r="JXG4" s="41"/>
      <c r="JXH4" s="41"/>
      <c r="JXI4" s="41"/>
      <c r="JXJ4" s="41"/>
      <c r="JXK4" s="41"/>
      <c r="JXL4" s="41"/>
      <c r="JXM4" s="41"/>
      <c r="JXN4" s="41"/>
      <c r="JXO4" s="41"/>
      <c r="JXP4" s="41"/>
      <c r="JXQ4" s="41"/>
      <c r="JXR4" s="41"/>
      <c r="JXS4" s="41"/>
      <c r="JXT4" s="41"/>
      <c r="JXU4" s="41"/>
      <c r="JXV4" s="41"/>
      <c r="JXW4" s="41"/>
      <c r="JXX4" s="41"/>
      <c r="JXY4" s="41"/>
      <c r="JXZ4" s="41"/>
      <c r="JYA4" s="41"/>
      <c r="JYB4" s="41"/>
      <c r="JYC4" s="41"/>
      <c r="JYD4" s="41"/>
      <c r="JYE4" s="41"/>
      <c r="JYF4" s="41"/>
      <c r="JYG4" s="41"/>
      <c r="JYH4" s="41"/>
      <c r="JYI4" s="41"/>
      <c r="JYJ4" s="41"/>
      <c r="JYK4" s="41"/>
      <c r="JYL4" s="41"/>
      <c r="JYM4" s="41"/>
      <c r="JYN4" s="41"/>
      <c r="JYO4" s="41"/>
      <c r="JYP4" s="41"/>
      <c r="JYQ4" s="41"/>
      <c r="JYR4" s="41"/>
      <c r="JYS4" s="41"/>
      <c r="JYT4" s="41"/>
      <c r="JYU4" s="41"/>
      <c r="JYV4" s="41"/>
      <c r="JYW4" s="41"/>
      <c r="JYX4" s="41"/>
      <c r="JYY4" s="41"/>
      <c r="JYZ4" s="41"/>
      <c r="JZA4" s="41"/>
      <c r="JZB4" s="41"/>
      <c r="JZC4" s="41"/>
      <c r="JZD4" s="41"/>
      <c r="JZE4" s="41"/>
      <c r="JZF4" s="41"/>
      <c r="JZG4" s="41"/>
      <c r="JZH4" s="41"/>
      <c r="JZI4" s="41"/>
      <c r="JZJ4" s="41"/>
      <c r="JZK4" s="41"/>
      <c r="JZL4" s="41"/>
      <c r="JZM4" s="41"/>
      <c r="JZN4" s="41"/>
      <c r="JZO4" s="41"/>
      <c r="JZP4" s="41"/>
      <c r="JZQ4" s="41"/>
      <c r="JZR4" s="41"/>
      <c r="JZS4" s="41"/>
      <c r="JZT4" s="41"/>
      <c r="JZU4" s="41"/>
      <c r="JZV4" s="41"/>
      <c r="JZW4" s="41"/>
      <c r="JZX4" s="41"/>
      <c r="JZY4" s="41"/>
      <c r="JZZ4" s="41"/>
      <c r="KAA4" s="41"/>
      <c r="KAB4" s="41"/>
      <c r="KAC4" s="41"/>
      <c r="KAD4" s="41"/>
      <c r="KAE4" s="41"/>
      <c r="KAF4" s="41"/>
      <c r="KAG4" s="41"/>
      <c r="KAH4" s="41"/>
      <c r="KAI4" s="41"/>
      <c r="KAJ4" s="41"/>
      <c r="KAK4" s="41"/>
      <c r="KAL4" s="41"/>
      <c r="KAM4" s="41"/>
      <c r="KAN4" s="41"/>
      <c r="KAO4" s="41"/>
      <c r="KAP4" s="41"/>
      <c r="KAQ4" s="41"/>
      <c r="KAR4" s="41"/>
      <c r="KAS4" s="41"/>
      <c r="KAT4" s="41"/>
      <c r="KAU4" s="41"/>
      <c r="KAV4" s="41"/>
      <c r="KAW4" s="41"/>
      <c r="KAX4" s="41"/>
      <c r="KAY4" s="41"/>
      <c r="KAZ4" s="41"/>
      <c r="KBA4" s="41"/>
      <c r="KBB4" s="41"/>
      <c r="KBC4" s="41"/>
      <c r="KBD4" s="41"/>
      <c r="KBE4" s="41"/>
      <c r="KBF4" s="41"/>
      <c r="KBG4" s="41"/>
      <c r="KBH4" s="41"/>
      <c r="KBI4" s="41"/>
      <c r="KBJ4" s="41"/>
      <c r="KBK4" s="41"/>
      <c r="KBL4" s="41"/>
      <c r="KBM4" s="41"/>
      <c r="KBN4" s="41"/>
      <c r="KBO4" s="41"/>
      <c r="KBP4" s="41"/>
      <c r="KBQ4" s="41"/>
      <c r="KBR4" s="41"/>
      <c r="KBS4" s="41"/>
      <c r="KBT4" s="41"/>
      <c r="KBU4" s="41"/>
      <c r="KBV4" s="41"/>
      <c r="KBW4" s="41"/>
      <c r="KBX4" s="41"/>
      <c r="KBY4" s="41"/>
      <c r="KBZ4" s="41"/>
      <c r="KCA4" s="41"/>
      <c r="KCB4" s="41"/>
      <c r="KCC4" s="41"/>
      <c r="KCD4" s="41"/>
      <c r="KCE4" s="41"/>
      <c r="KCF4" s="41"/>
      <c r="KCG4" s="41"/>
      <c r="KCH4" s="41"/>
      <c r="KCI4" s="41"/>
      <c r="KCJ4" s="41"/>
      <c r="KCK4" s="41"/>
      <c r="KCL4" s="41"/>
      <c r="KCM4" s="41"/>
      <c r="KCN4" s="41"/>
      <c r="KCO4" s="41"/>
      <c r="KCP4" s="41"/>
      <c r="KCQ4" s="41"/>
      <c r="KCR4" s="41"/>
      <c r="KCS4" s="41"/>
      <c r="KCT4" s="41"/>
      <c r="KCU4" s="41"/>
      <c r="KCV4" s="41"/>
      <c r="KCW4" s="41"/>
      <c r="KCX4" s="41"/>
      <c r="KCY4" s="41"/>
      <c r="KCZ4" s="41"/>
      <c r="KDA4" s="41"/>
      <c r="KDB4" s="41"/>
      <c r="KDC4" s="41"/>
      <c r="KDD4" s="41"/>
      <c r="KDE4" s="41"/>
      <c r="KDF4" s="41"/>
      <c r="KDG4" s="41"/>
      <c r="KDH4" s="41"/>
      <c r="KDI4" s="41"/>
      <c r="KDJ4" s="41"/>
      <c r="KDK4" s="41"/>
      <c r="KDL4" s="41"/>
      <c r="KDM4" s="41"/>
      <c r="KDN4" s="41"/>
      <c r="KDO4" s="41"/>
      <c r="KDP4" s="41"/>
      <c r="KDQ4" s="41"/>
      <c r="KDR4" s="41"/>
      <c r="KDS4" s="41"/>
      <c r="KDT4" s="41"/>
      <c r="KDU4" s="41"/>
      <c r="KDV4" s="41"/>
      <c r="KDW4" s="41"/>
      <c r="KDX4" s="41"/>
      <c r="KDY4" s="41"/>
      <c r="KDZ4" s="41"/>
      <c r="KEA4" s="41"/>
      <c r="KEB4" s="41"/>
      <c r="KEC4" s="41"/>
      <c r="KED4" s="41"/>
      <c r="KEE4" s="41"/>
      <c r="KEF4" s="41"/>
      <c r="KEG4" s="41"/>
      <c r="KEH4" s="41"/>
      <c r="KEI4" s="41"/>
      <c r="KEJ4" s="41"/>
      <c r="KEK4" s="41"/>
      <c r="KEL4" s="41"/>
      <c r="KEM4" s="41"/>
      <c r="KEN4" s="41"/>
      <c r="KEO4" s="41"/>
      <c r="KEP4" s="41"/>
      <c r="KEQ4" s="41"/>
      <c r="KER4" s="41"/>
      <c r="KES4" s="41"/>
      <c r="KET4" s="41"/>
      <c r="KEU4" s="41"/>
      <c r="KEV4" s="41"/>
      <c r="KEW4" s="41"/>
      <c r="KEX4" s="41"/>
      <c r="KEY4" s="41"/>
      <c r="KEZ4" s="41"/>
      <c r="KFA4" s="41"/>
      <c r="KFB4" s="41"/>
      <c r="KFC4" s="41"/>
      <c r="KFD4" s="41"/>
      <c r="KFE4" s="41"/>
      <c r="KFF4" s="41"/>
      <c r="KFG4" s="41"/>
      <c r="KFH4" s="41"/>
      <c r="KFI4" s="41"/>
      <c r="KFJ4" s="41"/>
      <c r="KFK4" s="41"/>
      <c r="KFL4" s="41"/>
      <c r="KFM4" s="41"/>
      <c r="KFN4" s="41"/>
      <c r="KFO4" s="41"/>
      <c r="KFP4" s="41"/>
      <c r="KFQ4" s="41"/>
      <c r="KFR4" s="41"/>
      <c r="KFS4" s="41"/>
      <c r="KFT4" s="41"/>
      <c r="KFU4" s="41"/>
      <c r="KFV4" s="41"/>
      <c r="KFW4" s="41"/>
      <c r="KFX4" s="41"/>
      <c r="KFY4" s="41"/>
      <c r="KFZ4" s="41"/>
      <c r="KGA4" s="41"/>
      <c r="KGB4" s="41"/>
      <c r="KGC4" s="41"/>
      <c r="KGD4" s="41"/>
      <c r="KGE4" s="41"/>
      <c r="KGF4" s="41"/>
      <c r="KGG4" s="41"/>
      <c r="KGH4" s="41"/>
      <c r="KGI4" s="41"/>
      <c r="KGJ4" s="41"/>
      <c r="KGK4" s="41"/>
      <c r="KGL4" s="41"/>
      <c r="KGM4" s="41"/>
      <c r="KGN4" s="41"/>
      <c r="KGO4" s="41"/>
      <c r="KGP4" s="41"/>
      <c r="KGQ4" s="41"/>
      <c r="KGR4" s="41"/>
      <c r="KGS4" s="41"/>
      <c r="KGT4" s="41"/>
      <c r="KGU4" s="41"/>
      <c r="KGV4" s="41"/>
      <c r="KGW4" s="41"/>
      <c r="KGX4" s="41"/>
      <c r="KGY4" s="41"/>
      <c r="KGZ4" s="41"/>
      <c r="KHA4" s="41"/>
      <c r="KHB4" s="41"/>
      <c r="KHC4" s="41"/>
      <c r="KHD4" s="41"/>
      <c r="KHE4" s="41"/>
      <c r="KHF4" s="41"/>
      <c r="KHG4" s="41"/>
      <c r="KHH4" s="41"/>
      <c r="KHI4" s="41"/>
      <c r="KHJ4" s="41"/>
      <c r="KHK4" s="41"/>
      <c r="KHL4" s="41"/>
      <c r="KHM4" s="41"/>
      <c r="KHN4" s="41"/>
      <c r="KHO4" s="41"/>
      <c r="KHP4" s="41"/>
      <c r="KHQ4" s="41"/>
      <c r="KHR4" s="41"/>
      <c r="KHS4" s="41"/>
      <c r="KHT4" s="41"/>
      <c r="KHU4" s="41"/>
      <c r="KHV4" s="41"/>
      <c r="KHW4" s="41"/>
      <c r="KHX4" s="41"/>
      <c r="KHY4" s="41"/>
      <c r="KHZ4" s="41"/>
      <c r="KIA4" s="41"/>
      <c r="KIB4" s="41"/>
      <c r="KIC4" s="41"/>
      <c r="KID4" s="41"/>
      <c r="KIE4" s="41"/>
      <c r="KIF4" s="41"/>
      <c r="KIG4" s="41"/>
      <c r="KIH4" s="41"/>
      <c r="KII4" s="41"/>
      <c r="KIJ4" s="41"/>
      <c r="KIK4" s="41"/>
      <c r="KIL4" s="41"/>
      <c r="KIM4" s="41"/>
      <c r="KIN4" s="41"/>
      <c r="KIO4" s="41"/>
      <c r="KIP4" s="41"/>
      <c r="KIQ4" s="41"/>
      <c r="KIR4" s="41"/>
      <c r="KIS4" s="41"/>
      <c r="KIT4" s="41"/>
      <c r="KIU4" s="41"/>
      <c r="KIV4" s="41"/>
      <c r="KIW4" s="41"/>
      <c r="KIX4" s="41"/>
      <c r="KIY4" s="41"/>
      <c r="KIZ4" s="41"/>
      <c r="KJA4" s="41"/>
      <c r="KJB4" s="41"/>
      <c r="KJC4" s="41"/>
      <c r="KJD4" s="41"/>
      <c r="KJE4" s="41"/>
      <c r="KJF4" s="41"/>
      <c r="KJG4" s="41"/>
      <c r="KJH4" s="41"/>
      <c r="KJI4" s="41"/>
      <c r="KJJ4" s="41"/>
      <c r="KJK4" s="41"/>
      <c r="KJL4" s="41"/>
      <c r="KJM4" s="41"/>
      <c r="KJN4" s="41"/>
      <c r="KJO4" s="41"/>
      <c r="KJP4" s="41"/>
      <c r="KJQ4" s="41"/>
      <c r="KJR4" s="41"/>
      <c r="KJS4" s="41"/>
      <c r="KJT4" s="41"/>
      <c r="KJU4" s="41"/>
      <c r="KJV4" s="41"/>
      <c r="KJW4" s="41"/>
      <c r="KJX4" s="41"/>
      <c r="KJY4" s="41"/>
      <c r="KJZ4" s="41"/>
      <c r="KKA4" s="41"/>
      <c r="KKB4" s="41"/>
      <c r="KKC4" s="41"/>
      <c r="KKD4" s="41"/>
      <c r="KKE4" s="41"/>
      <c r="KKF4" s="41"/>
      <c r="KKG4" s="41"/>
      <c r="KKH4" s="41"/>
      <c r="KKI4" s="41"/>
      <c r="KKJ4" s="41"/>
      <c r="KKK4" s="41"/>
      <c r="KKL4" s="41"/>
      <c r="KKM4" s="41"/>
      <c r="KKN4" s="41"/>
      <c r="KKO4" s="41"/>
      <c r="KKP4" s="41"/>
      <c r="KKQ4" s="41"/>
      <c r="KKR4" s="41"/>
      <c r="KKS4" s="41"/>
      <c r="KKT4" s="41"/>
      <c r="KKU4" s="41"/>
      <c r="KKV4" s="41"/>
      <c r="KKW4" s="41"/>
      <c r="KKX4" s="41"/>
      <c r="KKY4" s="41"/>
      <c r="KKZ4" s="41"/>
      <c r="KLA4" s="41"/>
      <c r="KLB4" s="41"/>
      <c r="KLC4" s="41"/>
      <c r="KLD4" s="41"/>
      <c r="KLE4" s="41"/>
      <c r="KLF4" s="41"/>
      <c r="KLG4" s="41"/>
      <c r="KLH4" s="41"/>
      <c r="KLI4" s="41"/>
      <c r="KLJ4" s="41"/>
      <c r="KLK4" s="41"/>
      <c r="KLL4" s="41"/>
      <c r="KLM4" s="41"/>
      <c r="KLN4" s="41"/>
      <c r="KLO4" s="41"/>
      <c r="KLP4" s="41"/>
      <c r="KLQ4" s="41"/>
      <c r="KLR4" s="41"/>
      <c r="KLS4" s="41"/>
      <c r="KLT4" s="41"/>
      <c r="KLU4" s="41"/>
      <c r="KLV4" s="41"/>
      <c r="KLW4" s="41"/>
      <c r="KLX4" s="41"/>
      <c r="KLY4" s="41"/>
      <c r="KLZ4" s="41"/>
      <c r="KMA4" s="41"/>
      <c r="KMB4" s="41"/>
      <c r="KMC4" s="41"/>
      <c r="KMD4" s="41"/>
      <c r="KME4" s="41"/>
      <c r="KMF4" s="41"/>
      <c r="KMG4" s="41"/>
      <c r="KMH4" s="41"/>
      <c r="KMI4" s="41"/>
      <c r="KMJ4" s="41"/>
      <c r="KMK4" s="41"/>
      <c r="KML4" s="41"/>
      <c r="KMM4" s="41"/>
      <c r="KMN4" s="41"/>
      <c r="KMO4" s="41"/>
      <c r="KMP4" s="41"/>
      <c r="KMQ4" s="41"/>
      <c r="KMR4" s="41"/>
      <c r="KMS4" s="41"/>
      <c r="KMT4" s="41"/>
      <c r="KMU4" s="41"/>
      <c r="KMV4" s="41"/>
      <c r="KMW4" s="41"/>
      <c r="KMX4" s="41"/>
      <c r="KMY4" s="41"/>
      <c r="KMZ4" s="41"/>
      <c r="KNA4" s="41"/>
      <c r="KNB4" s="41"/>
      <c r="KNC4" s="41"/>
      <c r="KND4" s="41"/>
      <c r="KNE4" s="41"/>
      <c r="KNF4" s="41"/>
      <c r="KNG4" s="41"/>
      <c r="KNH4" s="41"/>
      <c r="KNI4" s="41"/>
      <c r="KNJ4" s="41"/>
      <c r="KNK4" s="41"/>
      <c r="KNL4" s="41"/>
      <c r="KNM4" s="41"/>
      <c r="KNN4" s="41"/>
      <c r="KNO4" s="41"/>
      <c r="KNP4" s="41"/>
      <c r="KNQ4" s="41"/>
      <c r="KNR4" s="41"/>
      <c r="KNS4" s="41"/>
      <c r="KNT4" s="41"/>
      <c r="KNU4" s="41"/>
      <c r="KNV4" s="41"/>
      <c r="KNW4" s="41"/>
      <c r="KNX4" s="41"/>
      <c r="KNY4" s="41"/>
      <c r="KNZ4" s="41"/>
      <c r="KOA4" s="41"/>
      <c r="KOB4" s="41"/>
      <c r="KOC4" s="41"/>
      <c r="KOD4" s="41"/>
      <c r="KOE4" s="41"/>
      <c r="KOF4" s="41"/>
      <c r="KOG4" s="41"/>
      <c r="KOH4" s="41"/>
      <c r="KOI4" s="41"/>
      <c r="KOJ4" s="41"/>
      <c r="KOK4" s="41"/>
      <c r="KOL4" s="41"/>
      <c r="KOM4" s="41"/>
      <c r="KON4" s="41"/>
      <c r="KOO4" s="41"/>
      <c r="KOP4" s="41"/>
      <c r="KOQ4" s="41"/>
      <c r="KOR4" s="41"/>
      <c r="KOS4" s="41"/>
      <c r="KOT4" s="41"/>
      <c r="KOU4" s="41"/>
      <c r="KOV4" s="41"/>
      <c r="KOW4" s="41"/>
      <c r="KOX4" s="41"/>
      <c r="KOY4" s="41"/>
      <c r="KOZ4" s="41"/>
      <c r="KPA4" s="41"/>
      <c r="KPB4" s="41"/>
      <c r="KPC4" s="41"/>
      <c r="KPD4" s="41"/>
      <c r="KPE4" s="41"/>
      <c r="KPF4" s="41"/>
      <c r="KPG4" s="41"/>
      <c r="KPH4" s="41"/>
      <c r="KPI4" s="41"/>
      <c r="KPJ4" s="41"/>
      <c r="KPK4" s="41"/>
      <c r="KPL4" s="41"/>
      <c r="KPM4" s="41"/>
      <c r="KPN4" s="41"/>
      <c r="KPO4" s="41"/>
      <c r="KPP4" s="41"/>
      <c r="KPQ4" s="41"/>
      <c r="KPR4" s="41"/>
      <c r="KPS4" s="41"/>
      <c r="KPT4" s="41"/>
      <c r="KPU4" s="41"/>
      <c r="KPV4" s="41"/>
      <c r="KPW4" s="41"/>
      <c r="KPX4" s="41"/>
      <c r="KPY4" s="41"/>
      <c r="KPZ4" s="41"/>
      <c r="KQA4" s="41"/>
      <c r="KQB4" s="41"/>
      <c r="KQC4" s="41"/>
      <c r="KQD4" s="41"/>
      <c r="KQE4" s="41"/>
      <c r="KQF4" s="41"/>
      <c r="KQG4" s="41"/>
      <c r="KQH4" s="41"/>
      <c r="KQI4" s="41"/>
      <c r="KQJ4" s="41"/>
      <c r="KQK4" s="41"/>
      <c r="KQL4" s="41"/>
      <c r="KQM4" s="41"/>
      <c r="KQN4" s="41"/>
      <c r="KQO4" s="41"/>
      <c r="KQP4" s="41"/>
      <c r="KQQ4" s="41"/>
      <c r="KQR4" s="41"/>
      <c r="KQS4" s="41"/>
      <c r="KQT4" s="41"/>
      <c r="KQU4" s="41"/>
      <c r="KQV4" s="41"/>
      <c r="KQW4" s="41"/>
      <c r="KQX4" s="41"/>
      <c r="KQY4" s="41"/>
      <c r="KQZ4" s="41"/>
      <c r="KRA4" s="41"/>
      <c r="KRB4" s="41"/>
      <c r="KRC4" s="41"/>
      <c r="KRD4" s="41"/>
      <c r="KRE4" s="41"/>
      <c r="KRF4" s="41"/>
      <c r="KRG4" s="41"/>
      <c r="KRH4" s="41"/>
      <c r="KRI4" s="41"/>
      <c r="KRJ4" s="41"/>
      <c r="KRK4" s="41"/>
      <c r="KRL4" s="41"/>
      <c r="KRM4" s="41"/>
      <c r="KRN4" s="41"/>
      <c r="KRO4" s="41"/>
      <c r="KRP4" s="41"/>
      <c r="KRQ4" s="41"/>
      <c r="KRR4" s="41"/>
      <c r="KRS4" s="41"/>
      <c r="KRT4" s="41"/>
      <c r="KRU4" s="41"/>
      <c r="KRV4" s="41"/>
      <c r="KRW4" s="41"/>
      <c r="KRX4" s="41"/>
      <c r="KRY4" s="41"/>
      <c r="KRZ4" s="41"/>
      <c r="KSA4" s="41"/>
      <c r="KSB4" s="41"/>
      <c r="KSC4" s="41"/>
      <c r="KSD4" s="41"/>
      <c r="KSE4" s="41"/>
      <c r="KSF4" s="41"/>
      <c r="KSG4" s="41"/>
      <c r="KSH4" s="41"/>
      <c r="KSI4" s="41"/>
      <c r="KSJ4" s="41"/>
      <c r="KSK4" s="41"/>
      <c r="KSL4" s="41"/>
      <c r="KSM4" s="41"/>
      <c r="KSN4" s="41"/>
      <c r="KSO4" s="41"/>
      <c r="KSP4" s="41"/>
      <c r="KSQ4" s="41"/>
      <c r="KSR4" s="41"/>
      <c r="KSS4" s="41"/>
      <c r="KST4" s="41"/>
      <c r="KSU4" s="41"/>
      <c r="KSV4" s="41"/>
      <c r="KSW4" s="41"/>
      <c r="KSX4" s="41"/>
      <c r="KSY4" s="41"/>
      <c r="KSZ4" s="41"/>
      <c r="KTA4" s="41"/>
      <c r="KTB4" s="41"/>
      <c r="KTC4" s="41"/>
      <c r="KTD4" s="41"/>
      <c r="KTE4" s="41"/>
      <c r="KTF4" s="41"/>
      <c r="KTG4" s="41"/>
      <c r="KTH4" s="41"/>
      <c r="KTI4" s="41"/>
      <c r="KTJ4" s="41"/>
      <c r="KTK4" s="41"/>
      <c r="KTL4" s="41"/>
      <c r="KTM4" s="41"/>
      <c r="KTN4" s="41"/>
      <c r="KTO4" s="41"/>
      <c r="KTP4" s="41"/>
      <c r="KTQ4" s="41"/>
      <c r="KTR4" s="41"/>
      <c r="KTS4" s="41"/>
      <c r="KTT4" s="41"/>
      <c r="KTU4" s="41"/>
      <c r="KTV4" s="41"/>
      <c r="KTW4" s="41"/>
      <c r="KTX4" s="41"/>
      <c r="KTY4" s="41"/>
      <c r="KTZ4" s="41"/>
      <c r="KUA4" s="41"/>
      <c r="KUB4" s="41"/>
      <c r="KUC4" s="41"/>
      <c r="KUD4" s="41"/>
      <c r="KUE4" s="41"/>
      <c r="KUF4" s="41"/>
      <c r="KUG4" s="41"/>
      <c r="KUH4" s="41"/>
      <c r="KUI4" s="41"/>
      <c r="KUJ4" s="41"/>
      <c r="KUK4" s="41"/>
      <c r="KUL4" s="41"/>
      <c r="KUM4" s="41"/>
      <c r="KUN4" s="41"/>
      <c r="KUO4" s="41"/>
      <c r="KUP4" s="41"/>
      <c r="KUQ4" s="41"/>
      <c r="KUR4" s="41"/>
      <c r="KUS4" s="41"/>
      <c r="KUT4" s="41"/>
      <c r="KUU4" s="41"/>
      <c r="KUV4" s="41"/>
      <c r="KUW4" s="41"/>
      <c r="KUX4" s="41"/>
      <c r="KUY4" s="41"/>
      <c r="KUZ4" s="41"/>
      <c r="KVA4" s="41"/>
      <c r="KVB4" s="41"/>
      <c r="KVC4" s="41"/>
      <c r="KVD4" s="41"/>
      <c r="KVE4" s="41"/>
      <c r="KVF4" s="41"/>
      <c r="KVG4" s="41"/>
      <c r="KVH4" s="41"/>
      <c r="KVI4" s="41"/>
      <c r="KVJ4" s="41"/>
      <c r="KVK4" s="41"/>
      <c r="KVL4" s="41"/>
      <c r="KVM4" s="41"/>
      <c r="KVN4" s="41"/>
      <c r="KVO4" s="41"/>
      <c r="KVP4" s="41"/>
      <c r="KVQ4" s="41"/>
      <c r="KVR4" s="41"/>
      <c r="KVS4" s="41"/>
      <c r="KVT4" s="41"/>
      <c r="KVU4" s="41"/>
      <c r="KVV4" s="41"/>
      <c r="KVW4" s="41"/>
      <c r="KVX4" s="41"/>
      <c r="KVY4" s="41"/>
      <c r="KVZ4" s="41"/>
      <c r="KWA4" s="41"/>
      <c r="KWB4" s="41"/>
      <c r="KWC4" s="41"/>
      <c r="KWD4" s="41"/>
      <c r="KWE4" s="41"/>
      <c r="KWF4" s="41"/>
      <c r="KWG4" s="41"/>
      <c r="KWH4" s="41"/>
      <c r="KWI4" s="41"/>
      <c r="KWJ4" s="41"/>
      <c r="KWK4" s="41"/>
      <c r="KWL4" s="41"/>
      <c r="KWM4" s="41"/>
      <c r="KWN4" s="41"/>
      <c r="KWO4" s="41"/>
      <c r="KWP4" s="41"/>
      <c r="KWQ4" s="41"/>
      <c r="KWR4" s="41"/>
      <c r="KWS4" s="41"/>
      <c r="KWT4" s="41"/>
      <c r="KWU4" s="41"/>
      <c r="KWV4" s="41"/>
      <c r="KWW4" s="41"/>
      <c r="KWX4" s="41"/>
      <c r="KWY4" s="41"/>
      <c r="KWZ4" s="41"/>
      <c r="KXA4" s="41"/>
      <c r="KXB4" s="41"/>
      <c r="KXC4" s="41"/>
      <c r="KXD4" s="41"/>
      <c r="KXE4" s="41"/>
      <c r="KXF4" s="41"/>
      <c r="KXG4" s="41"/>
      <c r="KXH4" s="41"/>
      <c r="KXI4" s="41"/>
      <c r="KXJ4" s="41"/>
      <c r="KXK4" s="41"/>
      <c r="KXL4" s="41"/>
      <c r="KXM4" s="41"/>
      <c r="KXN4" s="41"/>
      <c r="KXO4" s="41"/>
      <c r="KXP4" s="41"/>
      <c r="KXQ4" s="41"/>
      <c r="KXR4" s="41"/>
      <c r="KXS4" s="41"/>
      <c r="KXT4" s="41"/>
      <c r="KXU4" s="41"/>
      <c r="KXV4" s="41"/>
      <c r="KXW4" s="41"/>
      <c r="KXX4" s="41"/>
      <c r="KXY4" s="41"/>
      <c r="KXZ4" s="41"/>
      <c r="KYA4" s="41"/>
      <c r="KYB4" s="41"/>
      <c r="KYC4" s="41"/>
      <c r="KYD4" s="41"/>
      <c r="KYE4" s="41"/>
      <c r="KYF4" s="41"/>
      <c r="KYG4" s="41"/>
      <c r="KYH4" s="41"/>
      <c r="KYI4" s="41"/>
      <c r="KYJ4" s="41"/>
      <c r="KYK4" s="41"/>
      <c r="KYL4" s="41"/>
      <c r="KYM4" s="41"/>
      <c r="KYN4" s="41"/>
      <c r="KYO4" s="41"/>
      <c r="KYP4" s="41"/>
      <c r="KYQ4" s="41"/>
      <c r="KYR4" s="41"/>
      <c r="KYS4" s="41"/>
      <c r="KYT4" s="41"/>
      <c r="KYU4" s="41"/>
      <c r="KYV4" s="41"/>
      <c r="KYW4" s="41"/>
      <c r="KYX4" s="41"/>
      <c r="KYY4" s="41"/>
      <c r="KYZ4" s="41"/>
      <c r="KZA4" s="41"/>
      <c r="KZB4" s="41"/>
      <c r="KZC4" s="41"/>
      <c r="KZD4" s="41"/>
      <c r="KZE4" s="41"/>
      <c r="KZF4" s="41"/>
      <c r="KZG4" s="41"/>
      <c r="KZH4" s="41"/>
      <c r="KZI4" s="41"/>
      <c r="KZJ4" s="41"/>
      <c r="KZK4" s="41"/>
      <c r="KZL4" s="41"/>
      <c r="KZM4" s="41"/>
      <c r="KZN4" s="41"/>
      <c r="KZO4" s="41"/>
      <c r="KZP4" s="41"/>
      <c r="KZQ4" s="41"/>
      <c r="KZR4" s="41"/>
      <c r="KZS4" s="41"/>
      <c r="KZT4" s="41"/>
      <c r="KZU4" s="41"/>
      <c r="KZV4" s="41"/>
      <c r="KZW4" s="41"/>
      <c r="KZX4" s="41"/>
      <c r="KZY4" s="41"/>
      <c r="KZZ4" s="41"/>
      <c r="LAA4" s="41"/>
      <c r="LAB4" s="41"/>
      <c r="LAC4" s="41"/>
      <c r="LAD4" s="41"/>
      <c r="LAE4" s="41"/>
      <c r="LAF4" s="41"/>
      <c r="LAG4" s="41"/>
      <c r="LAH4" s="41"/>
      <c r="LAI4" s="41"/>
      <c r="LAJ4" s="41"/>
      <c r="LAK4" s="41"/>
      <c r="LAL4" s="41"/>
      <c r="LAM4" s="41"/>
      <c r="LAN4" s="41"/>
      <c r="LAO4" s="41"/>
      <c r="LAP4" s="41"/>
      <c r="LAQ4" s="41"/>
      <c r="LAR4" s="41"/>
      <c r="LAS4" s="41"/>
      <c r="LAT4" s="41"/>
      <c r="LAU4" s="41"/>
      <c r="LAV4" s="41"/>
      <c r="LAW4" s="41"/>
      <c r="LAX4" s="41"/>
      <c r="LAY4" s="41"/>
      <c r="LAZ4" s="41"/>
      <c r="LBA4" s="41"/>
      <c r="LBB4" s="41"/>
      <c r="LBC4" s="41"/>
      <c r="LBD4" s="41"/>
      <c r="LBE4" s="41"/>
      <c r="LBF4" s="41"/>
      <c r="LBG4" s="41"/>
      <c r="LBH4" s="41"/>
      <c r="LBI4" s="41"/>
      <c r="LBJ4" s="41"/>
      <c r="LBK4" s="41"/>
      <c r="LBL4" s="41"/>
      <c r="LBM4" s="41"/>
      <c r="LBN4" s="41"/>
      <c r="LBO4" s="41"/>
      <c r="LBP4" s="41"/>
      <c r="LBQ4" s="41"/>
      <c r="LBR4" s="41"/>
      <c r="LBS4" s="41"/>
      <c r="LBT4" s="41"/>
      <c r="LBU4" s="41"/>
      <c r="LBV4" s="41"/>
      <c r="LBW4" s="41"/>
      <c r="LBX4" s="41"/>
      <c r="LBY4" s="41"/>
      <c r="LBZ4" s="41"/>
      <c r="LCA4" s="41"/>
      <c r="LCB4" s="41"/>
      <c r="LCC4" s="41"/>
      <c r="LCD4" s="41"/>
      <c r="LCE4" s="41"/>
      <c r="LCF4" s="41"/>
      <c r="LCG4" s="41"/>
      <c r="LCH4" s="41"/>
      <c r="LCI4" s="41"/>
      <c r="LCJ4" s="41"/>
      <c r="LCK4" s="41"/>
      <c r="LCL4" s="41"/>
      <c r="LCM4" s="41"/>
      <c r="LCN4" s="41"/>
      <c r="LCO4" s="41"/>
      <c r="LCP4" s="41"/>
      <c r="LCQ4" s="41"/>
      <c r="LCR4" s="41"/>
      <c r="LCS4" s="41"/>
      <c r="LCT4" s="41"/>
      <c r="LCU4" s="41"/>
      <c r="LCV4" s="41"/>
      <c r="LCW4" s="41"/>
      <c r="LCX4" s="41"/>
      <c r="LCY4" s="41"/>
      <c r="LCZ4" s="41"/>
      <c r="LDA4" s="41"/>
      <c r="LDB4" s="41"/>
      <c r="LDC4" s="41"/>
      <c r="LDD4" s="41"/>
      <c r="LDE4" s="41"/>
      <c r="LDF4" s="41"/>
      <c r="LDG4" s="41"/>
      <c r="LDH4" s="41"/>
      <c r="LDI4" s="41"/>
      <c r="LDJ4" s="41"/>
      <c r="LDK4" s="41"/>
      <c r="LDL4" s="41"/>
      <c r="LDM4" s="41"/>
      <c r="LDN4" s="41"/>
      <c r="LDO4" s="41"/>
      <c r="LDP4" s="41"/>
      <c r="LDQ4" s="41"/>
      <c r="LDR4" s="41"/>
      <c r="LDS4" s="41"/>
      <c r="LDT4" s="41"/>
      <c r="LDU4" s="41"/>
      <c r="LDV4" s="41"/>
      <c r="LDW4" s="41"/>
      <c r="LDX4" s="41"/>
      <c r="LDY4" s="41"/>
      <c r="LDZ4" s="41"/>
      <c r="LEA4" s="41"/>
      <c r="LEB4" s="41"/>
      <c r="LEC4" s="41"/>
      <c r="LED4" s="41"/>
      <c r="LEE4" s="41"/>
      <c r="LEF4" s="41"/>
      <c r="LEG4" s="41"/>
      <c r="LEH4" s="41"/>
      <c r="LEI4" s="41"/>
      <c r="LEJ4" s="41"/>
      <c r="LEK4" s="41"/>
      <c r="LEL4" s="41"/>
      <c r="LEM4" s="41"/>
      <c r="LEN4" s="41"/>
      <c r="LEO4" s="41"/>
      <c r="LEP4" s="41"/>
      <c r="LEQ4" s="41"/>
      <c r="LER4" s="41"/>
      <c r="LES4" s="41"/>
      <c r="LET4" s="41"/>
      <c r="LEU4" s="41"/>
      <c r="LEV4" s="41"/>
      <c r="LEW4" s="41"/>
      <c r="LEX4" s="41"/>
      <c r="LEY4" s="41"/>
      <c r="LEZ4" s="41"/>
      <c r="LFA4" s="41"/>
      <c r="LFB4" s="41"/>
      <c r="LFC4" s="41"/>
      <c r="LFD4" s="41"/>
      <c r="LFE4" s="41"/>
      <c r="LFF4" s="41"/>
      <c r="LFG4" s="41"/>
      <c r="LFH4" s="41"/>
      <c r="LFI4" s="41"/>
      <c r="LFJ4" s="41"/>
      <c r="LFK4" s="41"/>
      <c r="LFL4" s="41"/>
      <c r="LFM4" s="41"/>
      <c r="LFN4" s="41"/>
      <c r="LFO4" s="41"/>
      <c r="LFP4" s="41"/>
      <c r="LFQ4" s="41"/>
      <c r="LFR4" s="41"/>
      <c r="LFS4" s="41"/>
      <c r="LFT4" s="41"/>
      <c r="LFU4" s="41"/>
      <c r="LFV4" s="41"/>
      <c r="LFW4" s="41"/>
      <c r="LFX4" s="41"/>
      <c r="LFY4" s="41"/>
      <c r="LFZ4" s="41"/>
      <c r="LGA4" s="41"/>
      <c r="LGB4" s="41"/>
      <c r="LGC4" s="41"/>
      <c r="LGD4" s="41"/>
      <c r="LGE4" s="41"/>
      <c r="LGF4" s="41"/>
      <c r="LGG4" s="41"/>
      <c r="LGH4" s="41"/>
      <c r="LGI4" s="41"/>
      <c r="LGJ4" s="41"/>
      <c r="LGK4" s="41"/>
      <c r="LGL4" s="41"/>
      <c r="LGM4" s="41"/>
      <c r="LGN4" s="41"/>
      <c r="LGO4" s="41"/>
      <c r="LGP4" s="41"/>
      <c r="LGQ4" s="41"/>
      <c r="LGR4" s="41"/>
      <c r="LGS4" s="41"/>
      <c r="LGT4" s="41"/>
      <c r="LGU4" s="41"/>
      <c r="LGV4" s="41"/>
      <c r="LGW4" s="41"/>
      <c r="LGX4" s="41"/>
      <c r="LGY4" s="41"/>
      <c r="LGZ4" s="41"/>
      <c r="LHA4" s="41"/>
      <c r="LHB4" s="41"/>
      <c r="LHC4" s="41"/>
      <c r="LHD4" s="41"/>
      <c r="LHE4" s="41"/>
      <c r="LHF4" s="41"/>
      <c r="LHG4" s="41"/>
      <c r="LHH4" s="41"/>
      <c r="LHI4" s="41"/>
      <c r="LHJ4" s="41"/>
      <c r="LHK4" s="41"/>
      <c r="LHL4" s="41"/>
      <c r="LHM4" s="41"/>
      <c r="LHN4" s="41"/>
      <c r="LHO4" s="41"/>
      <c r="LHP4" s="41"/>
      <c r="LHQ4" s="41"/>
      <c r="LHR4" s="41"/>
      <c r="LHS4" s="41"/>
      <c r="LHT4" s="41"/>
      <c r="LHU4" s="41"/>
      <c r="LHV4" s="41"/>
      <c r="LHW4" s="41"/>
      <c r="LHX4" s="41"/>
      <c r="LHY4" s="41"/>
      <c r="LHZ4" s="41"/>
      <c r="LIA4" s="41"/>
      <c r="LIB4" s="41"/>
      <c r="LIC4" s="41"/>
      <c r="LID4" s="41"/>
      <c r="LIE4" s="41"/>
      <c r="LIF4" s="41"/>
      <c r="LIG4" s="41"/>
      <c r="LIH4" s="41"/>
      <c r="LII4" s="41"/>
      <c r="LIJ4" s="41"/>
      <c r="LIK4" s="41"/>
      <c r="LIL4" s="41"/>
      <c r="LIM4" s="41"/>
      <c r="LIN4" s="41"/>
      <c r="LIO4" s="41"/>
      <c r="LIP4" s="41"/>
      <c r="LIQ4" s="41"/>
      <c r="LIR4" s="41"/>
      <c r="LIS4" s="41"/>
      <c r="LIT4" s="41"/>
      <c r="LIU4" s="41"/>
      <c r="LIV4" s="41"/>
      <c r="LIW4" s="41"/>
      <c r="LIX4" s="41"/>
      <c r="LIY4" s="41"/>
      <c r="LIZ4" s="41"/>
      <c r="LJA4" s="41"/>
      <c r="LJB4" s="41"/>
      <c r="LJC4" s="41"/>
      <c r="LJD4" s="41"/>
      <c r="LJE4" s="41"/>
      <c r="LJF4" s="41"/>
      <c r="LJG4" s="41"/>
      <c r="LJH4" s="41"/>
      <c r="LJI4" s="41"/>
      <c r="LJJ4" s="41"/>
      <c r="LJK4" s="41"/>
      <c r="LJL4" s="41"/>
      <c r="LJM4" s="41"/>
      <c r="LJN4" s="41"/>
      <c r="LJO4" s="41"/>
      <c r="LJP4" s="41"/>
      <c r="LJQ4" s="41"/>
      <c r="LJR4" s="41"/>
      <c r="LJS4" s="41"/>
      <c r="LJT4" s="41"/>
      <c r="LJU4" s="41"/>
      <c r="LJV4" s="41"/>
      <c r="LJW4" s="41"/>
      <c r="LJX4" s="41"/>
      <c r="LJY4" s="41"/>
      <c r="LJZ4" s="41"/>
      <c r="LKA4" s="41"/>
      <c r="LKB4" s="41"/>
      <c r="LKC4" s="41"/>
      <c r="LKD4" s="41"/>
      <c r="LKE4" s="41"/>
      <c r="LKF4" s="41"/>
      <c r="LKG4" s="41"/>
      <c r="LKH4" s="41"/>
      <c r="LKI4" s="41"/>
      <c r="LKJ4" s="41"/>
      <c r="LKK4" s="41"/>
      <c r="LKL4" s="41"/>
      <c r="LKM4" s="41"/>
      <c r="LKN4" s="41"/>
      <c r="LKO4" s="41"/>
      <c r="LKP4" s="41"/>
      <c r="LKQ4" s="41"/>
      <c r="LKR4" s="41"/>
      <c r="LKS4" s="41"/>
      <c r="LKT4" s="41"/>
      <c r="LKU4" s="41"/>
      <c r="LKV4" s="41"/>
      <c r="LKW4" s="41"/>
      <c r="LKX4" s="41"/>
      <c r="LKY4" s="41"/>
      <c r="LKZ4" s="41"/>
      <c r="LLA4" s="41"/>
      <c r="LLB4" s="41"/>
      <c r="LLC4" s="41"/>
      <c r="LLD4" s="41"/>
      <c r="LLE4" s="41"/>
      <c r="LLF4" s="41"/>
      <c r="LLG4" s="41"/>
      <c r="LLH4" s="41"/>
      <c r="LLI4" s="41"/>
      <c r="LLJ4" s="41"/>
      <c r="LLK4" s="41"/>
      <c r="LLL4" s="41"/>
      <c r="LLM4" s="41"/>
      <c r="LLN4" s="41"/>
      <c r="LLO4" s="41"/>
      <c r="LLP4" s="41"/>
      <c r="LLQ4" s="41"/>
      <c r="LLR4" s="41"/>
      <c r="LLS4" s="41"/>
      <c r="LLT4" s="41"/>
      <c r="LLU4" s="41"/>
      <c r="LLV4" s="41"/>
      <c r="LLW4" s="41"/>
      <c r="LLX4" s="41"/>
      <c r="LLY4" s="41"/>
      <c r="LLZ4" s="41"/>
      <c r="LMA4" s="41"/>
      <c r="LMB4" s="41"/>
      <c r="LMC4" s="41"/>
      <c r="LMD4" s="41"/>
      <c r="LME4" s="41"/>
      <c r="LMF4" s="41"/>
      <c r="LMG4" s="41"/>
      <c r="LMH4" s="41"/>
      <c r="LMI4" s="41"/>
      <c r="LMJ4" s="41"/>
      <c r="LMK4" s="41"/>
      <c r="LML4" s="41"/>
      <c r="LMM4" s="41"/>
      <c r="LMN4" s="41"/>
      <c r="LMO4" s="41"/>
      <c r="LMP4" s="41"/>
      <c r="LMQ4" s="41"/>
      <c r="LMR4" s="41"/>
      <c r="LMS4" s="41"/>
      <c r="LMT4" s="41"/>
      <c r="LMU4" s="41"/>
      <c r="LMV4" s="41"/>
      <c r="LMW4" s="41"/>
      <c r="LMX4" s="41"/>
      <c r="LMY4" s="41"/>
      <c r="LMZ4" s="41"/>
      <c r="LNA4" s="41"/>
      <c r="LNB4" s="41"/>
      <c r="LNC4" s="41"/>
      <c r="LND4" s="41"/>
      <c r="LNE4" s="41"/>
      <c r="LNF4" s="41"/>
      <c r="LNG4" s="41"/>
      <c r="LNH4" s="41"/>
      <c r="LNI4" s="41"/>
      <c r="LNJ4" s="41"/>
      <c r="LNK4" s="41"/>
      <c r="LNL4" s="41"/>
      <c r="LNM4" s="41"/>
      <c r="LNN4" s="41"/>
      <c r="LNO4" s="41"/>
      <c r="LNP4" s="41"/>
      <c r="LNQ4" s="41"/>
      <c r="LNR4" s="41"/>
      <c r="LNS4" s="41"/>
      <c r="LNT4" s="41"/>
      <c r="LNU4" s="41"/>
      <c r="LNV4" s="41"/>
      <c r="LNW4" s="41"/>
      <c r="LNX4" s="41"/>
      <c r="LNY4" s="41"/>
      <c r="LNZ4" s="41"/>
      <c r="LOA4" s="41"/>
      <c r="LOB4" s="41"/>
      <c r="LOC4" s="41"/>
      <c r="LOD4" s="41"/>
      <c r="LOE4" s="41"/>
      <c r="LOF4" s="41"/>
      <c r="LOG4" s="41"/>
      <c r="LOH4" s="41"/>
      <c r="LOI4" s="41"/>
      <c r="LOJ4" s="41"/>
      <c r="LOK4" s="41"/>
      <c r="LOL4" s="41"/>
      <c r="LOM4" s="41"/>
      <c r="LON4" s="41"/>
      <c r="LOO4" s="41"/>
      <c r="LOP4" s="41"/>
      <c r="LOQ4" s="41"/>
      <c r="LOR4" s="41"/>
      <c r="LOS4" s="41"/>
      <c r="LOT4" s="41"/>
      <c r="LOU4" s="41"/>
      <c r="LOV4" s="41"/>
      <c r="LOW4" s="41"/>
      <c r="LOX4" s="41"/>
      <c r="LOY4" s="41"/>
      <c r="LOZ4" s="41"/>
      <c r="LPA4" s="41"/>
      <c r="LPB4" s="41"/>
      <c r="LPC4" s="41"/>
      <c r="LPD4" s="41"/>
      <c r="LPE4" s="41"/>
      <c r="LPF4" s="41"/>
      <c r="LPG4" s="41"/>
      <c r="LPH4" s="41"/>
      <c r="LPI4" s="41"/>
      <c r="LPJ4" s="41"/>
      <c r="LPK4" s="41"/>
      <c r="LPL4" s="41"/>
      <c r="LPM4" s="41"/>
      <c r="LPN4" s="41"/>
      <c r="LPO4" s="41"/>
      <c r="LPP4" s="41"/>
      <c r="LPQ4" s="41"/>
      <c r="LPR4" s="41"/>
      <c r="LPS4" s="41"/>
      <c r="LPT4" s="41"/>
      <c r="LPU4" s="41"/>
      <c r="LPV4" s="41"/>
      <c r="LPW4" s="41"/>
      <c r="LPX4" s="41"/>
      <c r="LPY4" s="41"/>
      <c r="LPZ4" s="41"/>
      <c r="LQA4" s="41"/>
      <c r="LQB4" s="41"/>
      <c r="LQC4" s="41"/>
      <c r="LQD4" s="41"/>
      <c r="LQE4" s="41"/>
      <c r="LQF4" s="41"/>
      <c r="LQG4" s="41"/>
      <c r="LQH4" s="41"/>
      <c r="LQI4" s="41"/>
      <c r="LQJ4" s="41"/>
      <c r="LQK4" s="41"/>
      <c r="LQL4" s="41"/>
      <c r="LQM4" s="41"/>
      <c r="LQN4" s="41"/>
      <c r="LQO4" s="41"/>
      <c r="LQP4" s="41"/>
      <c r="LQQ4" s="41"/>
      <c r="LQR4" s="41"/>
      <c r="LQS4" s="41"/>
      <c r="LQT4" s="41"/>
      <c r="LQU4" s="41"/>
      <c r="LQV4" s="41"/>
      <c r="LQW4" s="41"/>
      <c r="LQX4" s="41"/>
      <c r="LQY4" s="41"/>
      <c r="LQZ4" s="41"/>
      <c r="LRA4" s="41"/>
      <c r="LRB4" s="41"/>
      <c r="LRC4" s="41"/>
      <c r="LRD4" s="41"/>
      <c r="LRE4" s="41"/>
      <c r="LRF4" s="41"/>
      <c r="LRG4" s="41"/>
      <c r="LRH4" s="41"/>
      <c r="LRI4" s="41"/>
      <c r="LRJ4" s="41"/>
      <c r="LRK4" s="41"/>
      <c r="LRL4" s="41"/>
      <c r="LRM4" s="41"/>
      <c r="LRN4" s="41"/>
      <c r="LRO4" s="41"/>
      <c r="LRP4" s="41"/>
      <c r="LRQ4" s="41"/>
      <c r="LRR4" s="41"/>
      <c r="LRS4" s="41"/>
      <c r="LRT4" s="41"/>
      <c r="LRU4" s="41"/>
      <c r="LRV4" s="41"/>
      <c r="LRW4" s="41"/>
      <c r="LRX4" s="41"/>
      <c r="LRY4" s="41"/>
      <c r="LRZ4" s="41"/>
      <c r="LSA4" s="41"/>
      <c r="LSB4" s="41"/>
      <c r="LSC4" s="41"/>
      <c r="LSD4" s="41"/>
      <c r="LSE4" s="41"/>
      <c r="LSF4" s="41"/>
      <c r="LSG4" s="41"/>
      <c r="LSH4" s="41"/>
      <c r="LSI4" s="41"/>
      <c r="LSJ4" s="41"/>
      <c r="LSK4" s="41"/>
      <c r="LSL4" s="41"/>
      <c r="LSM4" s="41"/>
      <c r="LSN4" s="41"/>
      <c r="LSO4" s="41"/>
      <c r="LSP4" s="41"/>
      <c r="LSQ4" s="41"/>
      <c r="LSR4" s="41"/>
      <c r="LSS4" s="41"/>
      <c r="LST4" s="41"/>
      <c r="LSU4" s="41"/>
      <c r="LSV4" s="41"/>
      <c r="LSW4" s="41"/>
      <c r="LSX4" s="41"/>
      <c r="LSY4" s="41"/>
      <c r="LSZ4" s="41"/>
      <c r="LTA4" s="41"/>
      <c r="LTB4" s="41"/>
      <c r="LTC4" s="41"/>
      <c r="LTD4" s="41"/>
      <c r="LTE4" s="41"/>
      <c r="LTF4" s="41"/>
      <c r="LTG4" s="41"/>
      <c r="LTH4" s="41"/>
      <c r="LTI4" s="41"/>
      <c r="LTJ4" s="41"/>
      <c r="LTK4" s="41"/>
      <c r="LTL4" s="41"/>
      <c r="LTM4" s="41"/>
      <c r="LTN4" s="41"/>
      <c r="LTO4" s="41"/>
      <c r="LTP4" s="41"/>
      <c r="LTQ4" s="41"/>
      <c r="LTR4" s="41"/>
      <c r="LTS4" s="41"/>
      <c r="LTT4" s="41"/>
      <c r="LTU4" s="41"/>
      <c r="LTV4" s="41"/>
      <c r="LTW4" s="41"/>
      <c r="LTX4" s="41"/>
      <c r="LTY4" s="41"/>
      <c r="LTZ4" s="41"/>
      <c r="LUA4" s="41"/>
      <c r="LUB4" s="41"/>
      <c r="LUC4" s="41"/>
      <c r="LUD4" s="41"/>
      <c r="LUE4" s="41"/>
      <c r="LUF4" s="41"/>
      <c r="LUG4" s="41"/>
      <c r="LUH4" s="41"/>
      <c r="LUI4" s="41"/>
      <c r="LUJ4" s="41"/>
      <c r="LUK4" s="41"/>
      <c r="LUL4" s="41"/>
      <c r="LUM4" s="41"/>
      <c r="LUN4" s="41"/>
      <c r="LUO4" s="41"/>
      <c r="LUP4" s="41"/>
      <c r="LUQ4" s="41"/>
      <c r="LUR4" s="41"/>
      <c r="LUS4" s="41"/>
      <c r="LUT4" s="41"/>
      <c r="LUU4" s="41"/>
      <c r="LUV4" s="41"/>
      <c r="LUW4" s="41"/>
      <c r="LUX4" s="41"/>
      <c r="LUY4" s="41"/>
      <c r="LUZ4" s="41"/>
      <c r="LVA4" s="41"/>
      <c r="LVB4" s="41"/>
      <c r="LVC4" s="41"/>
      <c r="LVD4" s="41"/>
      <c r="LVE4" s="41"/>
      <c r="LVF4" s="41"/>
      <c r="LVG4" s="41"/>
      <c r="LVH4" s="41"/>
      <c r="LVI4" s="41"/>
      <c r="LVJ4" s="41"/>
      <c r="LVK4" s="41"/>
      <c r="LVL4" s="41"/>
      <c r="LVM4" s="41"/>
      <c r="LVN4" s="41"/>
      <c r="LVO4" s="41"/>
      <c r="LVP4" s="41"/>
      <c r="LVQ4" s="41"/>
      <c r="LVR4" s="41"/>
      <c r="LVS4" s="41"/>
      <c r="LVT4" s="41"/>
      <c r="LVU4" s="41"/>
      <c r="LVV4" s="41"/>
      <c r="LVW4" s="41"/>
      <c r="LVX4" s="41"/>
      <c r="LVY4" s="41"/>
      <c r="LVZ4" s="41"/>
      <c r="LWA4" s="41"/>
      <c r="LWB4" s="41"/>
      <c r="LWC4" s="41"/>
      <c r="LWD4" s="41"/>
      <c r="LWE4" s="41"/>
      <c r="LWF4" s="41"/>
      <c r="LWG4" s="41"/>
      <c r="LWH4" s="41"/>
      <c r="LWI4" s="41"/>
      <c r="LWJ4" s="41"/>
      <c r="LWK4" s="41"/>
      <c r="LWL4" s="41"/>
      <c r="LWM4" s="41"/>
      <c r="LWN4" s="41"/>
      <c r="LWO4" s="41"/>
      <c r="LWP4" s="41"/>
      <c r="LWQ4" s="41"/>
      <c r="LWR4" s="41"/>
      <c r="LWS4" s="41"/>
      <c r="LWT4" s="41"/>
      <c r="LWU4" s="41"/>
      <c r="LWV4" s="41"/>
      <c r="LWW4" s="41"/>
      <c r="LWX4" s="41"/>
      <c r="LWY4" s="41"/>
      <c r="LWZ4" s="41"/>
      <c r="LXA4" s="41"/>
      <c r="LXB4" s="41"/>
      <c r="LXC4" s="41"/>
      <c r="LXD4" s="41"/>
      <c r="LXE4" s="41"/>
      <c r="LXF4" s="41"/>
      <c r="LXG4" s="41"/>
      <c r="LXH4" s="41"/>
      <c r="LXI4" s="41"/>
      <c r="LXJ4" s="41"/>
      <c r="LXK4" s="41"/>
      <c r="LXL4" s="41"/>
      <c r="LXM4" s="41"/>
      <c r="LXN4" s="41"/>
      <c r="LXO4" s="41"/>
      <c r="LXP4" s="41"/>
      <c r="LXQ4" s="41"/>
      <c r="LXR4" s="41"/>
      <c r="LXS4" s="41"/>
      <c r="LXT4" s="41"/>
      <c r="LXU4" s="41"/>
      <c r="LXV4" s="41"/>
      <c r="LXW4" s="41"/>
      <c r="LXX4" s="41"/>
      <c r="LXY4" s="41"/>
      <c r="LXZ4" s="41"/>
      <c r="LYA4" s="41"/>
      <c r="LYB4" s="41"/>
      <c r="LYC4" s="41"/>
      <c r="LYD4" s="41"/>
      <c r="LYE4" s="41"/>
      <c r="LYF4" s="41"/>
      <c r="LYG4" s="41"/>
      <c r="LYH4" s="41"/>
      <c r="LYI4" s="41"/>
      <c r="LYJ4" s="41"/>
      <c r="LYK4" s="41"/>
      <c r="LYL4" s="41"/>
      <c r="LYM4" s="41"/>
      <c r="LYN4" s="41"/>
      <c r="LYO4" s="41"/>
      <c r="LYP4" s="41"/>
      <c r="LYQ4" s="41"/>
      <c r="LYR4" s="41"/>
      <c r="LYS4" s="41"/>
      <c r="LYT4" s="41"/>
      <c r="LYU4" s="41"/>
      <c r="LYV4" s="41"/>
      <c r="LYW4" s="41"/>
      <c r="LYX4" s="41"/>
      <c r="LYY4" s="41"/>
      <c r="LYZ4" s="41"/>
      <c r="LZA4" s="41"/>
      <c r="LZB4" s="41"/>
      <c r="LZC4" s="41"/>
      <c r="LZD4" s="41"/>
      <c r="LZE4" s="41"/>
      <c r="LZF4" s="41"/>
      <c r="LZG4" s="41"/>
      <c r="LZH4" s="41"/>
      <c r="LZI4" s="41"/>
      <c r="LZJ4" s="41"/>
      <c r="LZK4" s="41"/>
      <c r="LZL4" s="41"/>
      <c r="LZM4" s="41"/>
      <c r="LZN4" s="41"/>
      <c r="LZO4" s="41"/>
      <c r="LZP4" s="41"/>
      <c r="LZQ4" s="41"/>
      <c r="LZR4" s="41"/>
      <c r="LZS4" s="41"/>
      <c r="LZT4" s="41"/>
      <c r="LZU4" s="41"/>
      <c r="LZV4" s="41"/>
      <c r="LZW4" s="41"/>
      <c r="LZX4" s="41"/>
      <c r="LZY4" s="41"/>
      <c r="LZZ4" s="41"/>
      <c r="MAA4" s="41"/>
      <c r="MAB4" s="41"/>
      <c r="MAC4" s="41"/>
      <c r="MAD4" s="41"/>
      <c r="MAE4" s="41"/>
      <c r="MAF4" s="41"/>
      <c r="MAG4" s="41"/>
      <c r="MAH4" s="41"/>
      <c r="MAI4" s="41"/>
      <c r="MAJ4" s="41"/>
      <c r="MAK4" s="41"/>
      <c r="MAL4" s="41"/>
      <c r="MAM4" s="41"/>
      <c r="MAN4" s="41"/>
      <c r="MAO4" s="41"/>
      <c r="MAP4" s="41"/>
      <c r="MAQ4" s="41"/>
      <c r="MAR4" s="41"/>
      <c r="MAS4" s="41"/>
      <c r="MAT4" s="41"/>
      <c r="MAU4" s="41"/>
      <c r="MAV4" s="41"/>
      <c r="MAW4" s="41"/>
      <c r="MAX4" s="41"/>
      <c r="MAY4" s="41"/>
      <c r="MAZ4" s="41"/>
      <c r="MBA4" s="41"/>
      <c r="MBB4" s="41"/>
      <c r="MBC4" s="41"/>
      <c r="MBD4" s="41"/>
      <c r="MBE4" s="41"/>
      <c r="MBF4" s="41"/>
      <c r="MBG4" s="41"/>
      <c r="MBH4" s="41"/>
      <c r="MBI4" s="41"/>
      <c r="MBJ4" s="41"/>
      <c r="MBK4" s="41"/>
      <c r="MBL4" s="41"/>
      <c r="MBM4" s="41"/>
      <c r="MBN4" s="41"/>
      <c r="MBO4" s="41"/>
      <c r="MBP4" s="41"/>
      <c r="MBQ4" s="41"/>
      <c r="MBR4" s="41"/>
      <c r="MBS4" s="41"/>
      <c r="MBT4" s="41"/>
      <c r="MBU4" s="41"/>
      <c r="MBV4" s="41"/>
      <c r="MBW4" s="41"/>
      <c r="MBX4" s="41"/>
      <c r="MBY4" s="41"/>
      <c r="MBZ4" s="41"/>
      <c r="MCA4" s="41"/>
      <c r="MCB4" s="41"/>
      <c r="MCC4" s="41"/>
      <c r="MCD4" s="41"/>
      <c r="MCE4" s="41"/>
      <c r="MCF4" s="41"/>
      <c r="MCG4" s="41"/>
      <c r="MCH4" s="41"/>
      <c r="MCI4" s="41"/>
      <c r="MCJ4" s="41"/>
      <c r="MCK4" s="41"/>
      <c r="MCL4" s="41"/>
      <c r="MCM4" s="41"/>
      <c r="MCN4" s="41"/>
      <c r="MCO4" s="41"/>
      <c r="MCP4" s="41"/>
      <c r="MCQ4" s="41"/>
      <c r="MCR4" s="41"/>
      <c r="MCS4" s="41"/>
      <c r="MCT4" s="41"/>
      <c r="MCU4" s="41"/>
      <c r="MCV4" s="41"/>
      <c r="MCW4" s="41"/>
      <c r="MCX4" s="41"/>
      <c r="MCY4" s="41"/>
      <c r="MCZ4" s="41"/>
      <c r="MDA4" s="41"/>
      <c r="MDB4" s="41"/>
      <c r="MDC4" s="41"/>
      <c r="MDD4" s="41"/>
      <c r="MDE4" s="41"/>
      <c r="MDF4" s="41"/>
      <c r="MDG4" s="41"/>
      <c r="MDH4" s="41"/>
      <c r="MDI4" s="41"/>
      <c r="MDJ4" s="41"/>
      <c r="MDK4" s="41"/>
      <c r="MDL4" s="41"/>
      <c r="MDM4" s="41"/>
      <c r="MDN4" s="41"/>
      <c r="MDO4" s="41"/>
      <c r="MDP4" s="41"/>
      <c r="MDQ4" s="41"/>
      <c r="MDR4" s="41"/>
      <c r="MDS4" s="41"/>
      <c r="MDT4" s="41"/>
      <c r="MDU4" s="41"/>
      <c r="MDV4" s="41"/>
      <c r="MDW4" s="41"/>
      <c r="MDX4" s="41"/>
      <c r="MDY4" s="41"/>
      <c r="MDZ4" s="41"/>
      <c r="MEA4" s="41"/>
      <c r="MEB4" s="41"/>
      <c r="MEC4" s="41"/>
      <c r="MED4" s="41"/>
      <c r="MEE4" s="41"/>
      <c r="MEF4" s="41"/>
      <c r="MEG4" s="41"/>
      <c r="MEH4" s="41"/>
      <c r="MEI4" s="41"/>
      <c r="MEJ4" s="41"/>
      <c r="MEK4" s="41"/>
      <c r="MEL4" s="41"/>
      <c r="MEM4" s="41"/>
      <c r="MEN4" s="41"/>
      <c r="MEO4" s="41"/>
      <c r="MEP4" s="41"/>
      <c r="MEQ4" s="41"/>
      <c r="MER4" s="41"/>
      <c r="MES4" s="41"/>
      <c r="MET4" s="41"/>
      <c r="MEU4" s="41"/>
      <c r="MEV4" s="41"/>
      <c r="MEW4" s="41"/>
      <c r="MEX4" s="41"/>
      <c r="MEY4" s="41"/>
      <c r="MEZ4" s="41"/>
      <c r="MFA4" s="41"/>
      <c r="MFB4" s="41"/>
      <c r="MFC4" s="41"/>
      <c r="MFD4" s="41"/>
      <c r="MFE4" s="41"/>
      <c r="MFF4" s="41"/>
      <c r="MFG4" s="41"/>
      <c r="MFH4" s="41"/>
      <c r="MFI4" s="41"/>
      <c r="MFJ4" s="41"/>
      <c r="MFK4" s="41"/>
      <c r="MFL4" s="41"/>
      <c r="MFM4" s="41"/>
      <c r="MFN4" s="41"/>
      <c r="MFO4" s="41"/>
      <c r="MFP4" s="41"/>
      <c r="MFQ4" s="41"/>
      <c r="MFR4" s="41"/>
      <c r="MFS4" s="41"/>
      <c r="MFT4" s="41"/>
      <c r="MFU4" s="41"/>
      <c r="MFV4" s="41"/>
      <c r="MFW4" s="41"/>
      <c r="MFX4" s="41"/>
      <c r="MFY4" s="41"/>
      <c r="MFZ4" s="41"/>
      <c r="MGA4" s="41"/>
      <c r="MGB4" s="41"/>
      <c r="MGC4" s="41"/>
      <c r="MGD4" s="41"/>
      <c r="MGE4" s="41"/>
      <c r="MGF4" s="41"/>
      <c r="MGG4" s="41"/>
      <c r="MGH4" s="41"/>
      <c r="MGI4" s="41"/>
      <c r="MGJ4" s="41"/>
      <c r="MGK4" s="41"/>
      <c r="MGL4" s="41"/>
      <c r="MGM4" s="41"/>
      <c r="MGN4" s="41"/>
      <c r="MGO4" s="41"/>
      <c r="MGP4" s="41"/>
      <c r="MGQ4" s="41"/>
      <c r="MGR4" s="41"/>
      <c r="MGS4" s="41"/>
      <c r="MGT4" s="41"/>
      <c r="MGU4" s="41"/>
      <c r="MGV4" s="41"/>
      <c r="MGW4" s="41"/>
      <c r="MGX4" s="41"/>
      <c r="MGY4" s="41"/>
      <c r="MGZ4" s="41"/>
      <c r="MHA4" s="41"/>
      <c r="MHB4" s="41"/>
      <c r="MHC4" s="41"/>
      <c r="MHD4" s="41"/>
      <c r="MHE4" s="41"/>
      <c r="MHF4" s="41"/>
      <c r="MHG4" s="41"/>
      <c r="MHH4" s="41"/>
      <c r="MHI4" s="41"/>
      <c r="MHJ4" s="41"/>
      <c r="MHK4" s="41"/>
      <c r="MHL4" s="41"/>
      <c r="MHM4" s="41"/>
      <c r="MHN4" s="41"/>
      <c r="MHO4" s="41"/>
      <c r="MHP4" s="41"/>
      <c r="MHQ4" s="41"/>
      <c r="MHR4" s="41"/>
      <c r="MHS4" s="41"/>
      <c r="MHT4" s="41"/>
      <c r="MHU4" s="41"/>
      <c r="MHV4" s="41"/>
      <c r="MHW4" s="41"/>
      <c r="MHX4" s="41"/>
      <c r="MHY4" s="41"/>
      <c r="MHZ4" s="41"/>
      <c r="MIA4" s="41"/>
      <c r="MIB4" s="41"/>
      <c r="MIC4" s="41"/>
      <c r="MID4" s="41"/>
      <c r="MIE4" s="41"/>
      <c r="MIF4" s="41"/>
      <c r="MIG4" s="41"/>
      <c r="MIH4" s="41"/>
      <c r="MII4" s="41"/>
      <c r="MIJ4" s="41"/>
      <c r="MIK4" s="41"/>
      <c r="MIL4" s="41"/>
      <c r="MIM4" s="41"/>
      <c r="MIN4" s="41"/>
      <c r="MIO4" s="41"/>
      <c r="MIP4" s="41"/>
      <c r="MIQ4" s="41"/>
      <c r="MIR4" s="41"/>
      <c r="MIS4" s="41"/>
      <c r="MIT4" s="41"/>
      <c r="MIU4" s="41"/>
      <c r="MIV4" s="41"/>
      <c r="MIW4" s="41"/>
      <c r="MIX4" s="41"/>
      <c r="MIY4" s="41"/>
      <c r="MIZ4" s="41"/>
      <c r="MJA4" s="41"/>
      <c r="MJB4" s="41"/>
      <c r="MJC4" s="41"/>
      <c r="MJD4" s="41"/>
      <c r="MJE4" s="41"/>
      <c r="MJF4" s="41"/>
      <c r="MJG4" s="41"/>
      <c r="MJH4" s="41"/>
      <c r="MJI4" s="41"/>
      <c r="MJJ4" s="41"/>
      <c r="MJK4" s="41"/>
      <c r="MJL4" s="41"/>
      <c r="MJM4" s="41"/>
      <c r="MJN4" s="41"/>
      <c r="MJO4" s="41"/>
      <c r="MJP4" s="41"/>
      <c r="MJQ4" s="41"/>
      <c r="MJR4" s="41"/>
      <c r="MJS4" s="41"/>
      <c r="MJT4" s="41"/>
      <c r="MJU4" s="41"/>
      <c r="MJV4" s="41"/>
      <c r="MJW4" s="41"/>
      <c r="MJX4" s="41"/>
      <c r="MJY4" s="41"/>
      <c r="MJZ4" s="41"/>
      <c r="MKA4" s="41"/>
      <c r="MKB4" s="41"/>
      <c r="MKC4" s="41"/>
      <c r="MKD4" s="41"/>
      <c r="MKE4" s="41"/>
      <c r="MKF4" s="41"/>
      <c r="MKG4" s="41"/>
      <c r="MKH4" s="41"/>
      <c r="MKI4" s="41"/>
      <c r="MKJ4" s="41"/>
      <c r="MKK4" s="41"/>
      <c r="MKL4" s="41"/>
      <c r="MKM4" s="41"/>
      <c r="MKN4" s="41"/>
      <c r="MKO4" s="41"/>
      <c r="MKP4" s="41"/>
      <c r="MKQ4" s="41"/>
      <c r="MKR4" s="41"/>
      <c r="MKS4" s="41"/>
      <c r="MKT4" s="41"/>
      <c r="MKU4" s="41"/>
      <c r="MKV4" s="41"/>
      <c r="MKW4" s="41"/>
      <c r="MKX4" s="41"/>
      <c r="MKY4" s="41"/>
      <c r="MKZ4" s="41"/>
      <c r="MLA4" s="41"/>
      <c r="MLB4" s="41"/>
      <c r="MLC4" s="41"/>
      <c r="MLD4" s="41"/>
      <c r="MLE4" s="41"/>
      <c r="MLF4" s="41"/>
      <c r="MLG4" s="41"/>
      <c r="MLH4" s="41"/>
      <c r="MLI4" s="41"/>
      <c r="MLJ4" s="41"/>
      <c r="MLK4" s="41"/>
      <c r="MLL4" s="41"/>
      <c r="MLM4" s="41"/>
      <c r="MLN4" s="41"/>
      <c r="MLO4" s="41"/>
      <c r="MLP4" s="41"/>
      <c r="MLQ4" s="41"/>
      <c r="MLR4" s="41"/>
      <c r="MLS4" s="41"/>
      <c r="MLT4" s="41"/>
      <c r="MLU4" s="41"/>
      <c r="MLV4" s="41"/>
      <c r="MLW4" s="41"/>
      <c r="MLX4" s="41"/>
      <c r="MLY4" s="41"/>
      <c r="MLZ4" s="41"/>
      <c r="MMA4" s="41"/>
      <c r="MMB4" s="41"/>
      <c r="MMC4" s="41"/>
      <c r="MMD4" s="41"/>
      <c r="MME4" s="41"/>
      <c r="MMF4" s="41"/>
      <c r="MMG4" s="41"/>
      <c r="MMH4" s="41"/>
      <c r="MMI4" s="41"/>
      <c r="MMJ4" s="41"/>
      <c r="MMK4" s="41"/>
      <c r="MML4" s="41"/>
      <c r="MMM4" s="41"/>
      <c r="MMN4" s="41"/>
      <c r="MMO4" s="41"/>
      <c r="MMP4" s="41"/>
      <c r="MMQ4" s="41"/>
      <c r="MMR4" s="41"/>
      <c r="MMS4" s="41"/>
      <c r="MMT4" s="41"/>
      <c r="MMU4" s="41"/>
      <c r="MMV4" s="41"/>
      <c r="MMW4" s="41"/>
      <c r="MMX4" s="41"/>
      <c r="MMY4" s="41"/>
      <c r="MMZ4" s="41"/>
      <c r="MNA4" s="41"/>
      <c r="MNB4" s="41"/>
      <c r="MNC4" s="41"/>
      <c r="MND4" s="41"/>
      <c r="MNE4" s="41"/>
      <c r="MNF4" s="41"/>
      <c r="MNG4" s="41"/>
      <c r="MNH4" s="41"/>
      <c r="MNI4" s="41"/>
      <c r="MNJ4" s="41"/>
      <c r="MNK4" s="41"/>
      <c r="MNL4" s="41"/>
      <c r="MNM4" s="41"/>
      <c r="MNN4" s="41"/>
      <c r="MNO4" s="41"/>
      <c r="MNP4" s="41"/>
      <c r="MNQ4" s="41"/>
      <c r="MNR4" s="41"/>
      <c r="MNS4" s="41"/>
      <c r="MNT4" s="41"/>
      <c r="MNU4" s="41"/>
      <c r="MNV4" s="41"/>
      <c r="MNW4" s="41"/>
      <c r="MNX4" s="41"/>
      <c r="MNY4" s="41"/>
      <c r="MNZ4" s="41"/>
      <c r="MOA4" s="41"/>
      <c r="MOB4" s="41"/>
      <c r="MOC4" s="41"/>
      <c r="MOD4" s="41"/>
      <c r="MOE4" s="41"/>
      <c r="MOF4" s="41"/>
      <c r="MOG4" s="41"/>
      <c r="MOH4" s="41"/>
      <c r="MOI4" s="41"/>
      <c r="MOJ4" s="41"/>
      <c r="MOK4" s="41"/>
      <c r="MOL4" s="41"/>
      <c r="MOM4" s="41"/>
      <c r="MON4" s="41"/>
      <c r="MOO4" s="41"/>
      <c r="MOP4" s="41"/>
      <c r="MOQ4" s="41"/>
      <c r="MOR4" s="41"/>
      <c r="MOS4" s="41"/>
      <c r="MOT4" s="41"/>
      <c r="MOU4" s="41"/>
      <c r="MOV4" s="41"/>
      <c r="MOW4" s="41"/>
      <c r="MOX4" s="41"/>
      <c r="MOY4" s="41"/>
      <c r="MOZ4" s="41"/>
      <c r="MPA4" s="41"/>
      <c r="MPB4" s="41"/>
      <c r="MPC4" s="41"/>
      <c r="MPD4" s="41"/>
      <c r="MPE4" s="41"/>
      <c r="MPF4" s="41"/>
      <c r="MPG4" s="41"/>
      <c r="MPH4" s="41"/>
      <c r="MPI4" s="41"/>
      <c r="MPJ4" s="41"/>
      <c r="MPK4" s="41"/>
      <c r="MPL4" s="41"/>
      <c r="MPM4" s="41"/>
      <c r="MPN4" s="41"/>
      <c r="MPO4" s="41"/>
      <c r="MPP4" s="41"/>
      <c r="MPQ4" s="41"/>
      <c r="MPR4" s="41"/>
      <c r="MPS4" s="41"/>
      <c r="MPT4" s="41"/>
      <c r="MPU4" s="41"/>
      <c r="MPV4" s="41"/>
      <c r="MPW4" s="41"/>
      <c r="MPX4" s="41"/>
      <c r="MPY4" s="41"/>
      <c r="MPZ4" s="41"/>
      <c r="MQA4" s="41"/>
      <c r="MQB4" s="41"/>
      <c r="MQC4" s="41"/>
      <c r="MQD4" s="41"/>
      <c r="MQE4" s="41"/>
      <c r="MQF4" s="41"/>
      <c r="MQG4" s="41"/>
      <c r="MQH4" s="41"/>
      <c r="MQI4" s="41"/>
      <c r="MQJ4" s="41"/>
      <c r="MQK4" s="41"/>
      <c r="MQL4" s="41"/>
      <c r="MQM4" s="41"/>
      <c r="MQN4" s="41"/>
      <c r="MQO4" s="41"/>
      <c r="MQP4" s="41"/>
      <c r="MQQ4" s="41"/>
      <c r="MQR4" s="41"/>
      <c r="MQS4" s="41"/>
      <c r="MQT4" s="41"/>
      <c r="MQU4" s="41"/>
      <c r="MQV4" s="41"/>
      <c r="MQW4" s="41"/>
      <c r="MQX4" s="41"/>
      <c r="MQY4" s="41"/>
      <c r="MQZ4" s="41"/>
      <c r="MRA4" s="41"/>
      <c r="MRB4" s="41"/>
      <c r="MRC4" s="41"/>
      <c r="MRD4" s="41"/>
      <c r="MRE4" s="41"/>
      <c r="MRF4" s="41"/>
      <c r="MRG4" s="41"/>
      <c r="MRH4" s="41"/>
      <c r="MRI4" s="41"/>
      <c r="MRJ4" s="41"/>
      <c r="MRK4" s="41"/>
      <c r="MRL4" s="41"/>
      <c r="MRM4" s="41"/>
      <c r="MRN4" s="41"/>
      <c r="MRO4" s="41"/>
      <c r="MRP4" s="41"/>
      <c r="MRQ4" s="41"/>
      <c r="MRR4" s="41"/>
      <c r="MRS4" s="41"/>
      <c r="MRT4" s="41"/>
      <c r="MRU4" s="41"/>
      <c r="MRV4" s="41"/>
      <c r="MRW4" s="41"/>
      <c r="MRX4" s="41"/>
      <c r="MRY4" s="41"/>
      <c r="MRZ4" s="41"/>
      <c r="MSA4" s="41"/>
      <c r="MSB4" s="41"/>
      <c r="MSC4" s="41"/>
      <c r="MSD4" s="41"/>
      <c r="MSE4" s="41"/>
      <c r="MSF4" s="41"/>
      <c r="MSG4" s="41"/>
      <c r="MSH4" s="41"/>
      <c r="MSI4" s="41"/>
      <c r="MSJ4" s="41"/>
      <c r="MSK4" s="41"/>
      <c r="MSL4" s="41"/>
      <c r="MSM4" s="41"/>
      <c r="MSN4" s="41"/>
      <c r="MSO4" s="41"/>
      <c r="MSP4" s="41"/>
      <c r="MSQ4" s="41"/>
      <c r="MSR4" s="41"/>
      <c r="MSS4" s="41"/>
      <c r="MST4" s="41"/>
      <c r="MSU4" s="41"/>
      <c r="MSV4" s="41"/>
      <c r="MSW4" s="41"/>
      <c r="MSX4" s="41"/>
      <c r="MSY4" s="41"/>
      <c r="MSZ4" s="41"/>
      <c r="MTA4" s="41"/>
      <c r="MTB4" s="41"/>
      <c r="MTC4" s="41"/>
      <c r="MTD4" s="41"/>
      <c r="MTE4" s="41"/>
      <c r="MTF4" s="41"/>
      <c r="MTG4" s="41"/>
      <c r="MTH4" s="41"/>
      <c r="MTI4" s="41"/>
      <c r="MTJ4" s="41"/>
      <c r="MTK4" s="41"/>
      <c r="MTL4" s="41"/>
      <c r="MTM4" s="41"/>
      <c r="MTN4" s="41"/>
      <c r="MTO4" s="41"/>
      <c r="MTP4" s="41"/>
      <c r="MTQ4" s="41"/>
      <c r="MTR4" s="41"/>
      <c r="MTS4" s="41"/>
      <c r="MTT4" s="41"/>
      <c r="MTU4" s="41"/>
      <c r="MTV4" s="41"/>
      <c r="MTW4" s="41"/>
      <c r="MTX4" s="41"/>
      <c r="MTY4" s="41"/>
      <c r="MTZ4" s="41"/>
      <c r="MUA4" s="41"/>
      <c r="MUB4" s="41"/>
      <c r="MUC4" s="41"/>
      <c r="MUD4" s="41"/>
      <c r="MUE4" s="41"/>
      <c r="MUF4" s="41"/>
      <c r="MUG4" s="41"/>
      <c r="MUH4" s="41"/>
      <c r="MUI4" s="41"/>
      <c r="MUJ4" s="41"/>
      <c r="MUK4" s="41"/>
      <c r="MUL4" s="41"/>
      <c r="MUM4" s="41"/>
      <c r="MUN4" s="41"/>
      <c r="MUO4" s="41"/>
      <c r="MUP4" s="41"/>
      <c r="MUQ4" s="41"/>
      <c r="MUR4" s="41"/>
      <c r="MUS4" s="41"/>
      <c r="MUT4" s="41"/>
      <c r="MUU4" s="41"/>
      <c r="MUV4" s="41"/>
      <c r="MUW4" s="41"/>
      <c r="MUX4" s="41"/>
      <c r="MUY4" s="41"/>
      <c r="MUZ4" s="41"/>
      <c r="MVA4" s="41"/>
      <c r="MVB4" s="41"/>
      <c r="MVC4" s="41"/>
      <c r="MVD4" s="41"/>
      <c r="MVE4" s="41"/>
      <c r="MVF4" s="41"/>
      <c r="MVG4" s="41"/>
      <c r="MVH4" s="41"/>
      <c r="MVI4" s="41"/>
      <c r="MVJ4" s="41"/>
      <c r="MVK4" s="41"/>
      <c r="MVL4" s="41"/>
      <c r="MVM4" s="41"/>
      <c r="MVN4" s="41"/>
      <c r="MVO4" s="41"/>
      <c r="MVP4" s="41"/>
      <c r="MVQ4" s="41"/>
      <c r="MVR4" s="41"/>
      <c r="MVS4" s="41"/>
      <c r="MVT4" s="41"/>
      <c r="MVU4" s="41"/>
      <c r="MVV4" s="41"/>
      <c r="MVW4" s="41"/>
      <c r="MVX4" s="41"/>
      <c r="MVY4" s="41"/>
      <c r="MVZ4" s="41"/>
      <c r="MWA4" s="41"/>
      <c r="MWB4" s="41"/>
      <c r="MWC4" s="41"/>
      <c r="MWD4" s="41"/>
      <c r="MWE4" s="41"/>
      <c r="MWF4" s="41"/>
      <c r="MWG4" s="41"/>
      <c r="MWH4" s="41"/>
      <c r="MWI4" s="41"/>
      <c r="MWJ4" s="41"/>
      <c r="MWK4" s="41"/>
      <c r="MWL4" s="41"/>
      <c r="MWM4" s="41"/>
      <c r="MWN4" s="41"/>
      <c r="MWO4" s="41"/>
      <c r="MWP4" s="41"/>
      <c r="MWQ4" s="41"/>
      <c r="MWR4" s="41"/>
      <c r="MWS4" s="41"/>
      <c r="MWT4" s="41"/>
      <c r="MWU4" s="41"/>
      <c r="MWV4" s="41"/>
      <c r="MWW4" s="41"/>
      <c r="MWX4" s="41"/>
      <c r="MWY4" s="41"/>
      <c r="MWZ4" s="41"/>
      <c r="MXA4" s="41"/>
      <c r="MXB4" s="41"/>
      <c r="MXC4" s="41"/>
      <c r="MXD4" s="41"/>
      <c r="MXE4" s="41"/>
      <c r="MXF4" s="41"/>
      <c r="MXG4" s="41"/>
      <c r="MXH4" s="41"/>
      <c r="MXI4" s="41"/>
      <c r="MXJ4" s="41"/>
      <c r="MXK4" s="41"/>
      <c r="MXL4" s="41"/>
      <c r="MXM4" s="41"/>
      <c r="MXN4" s="41"/>
      <c r="MXO4" s="41"/>
      <c r="MXP4" s="41"/>
      <c r="MXQ4" s="41"/>
      <c r="MXR4" s="41"/>
      <c r="MXS4" s="41"/>
      <c r="MXT4" s="41"/>
      <c r="MXU4" s="41"/>
      <c r="MXV4" s="41"/>
      <c r="MXW4" s="41"/>
      <c r="MXX4" s="41"/>
      <c r="MXY4" s="41"/>
      <c r="MXZ4" s="41"/>
      <c r="MYA4" s="41"/>
      <c r="MYB4" s="41"/>
      <c r="MYC4" s="41"/>
      <c r="MYD4" s="41"/>
      <c r="MYE4" s="41"/>
      <c r="MYF4" s="41"/>
      <c r="MYG4" s="41"/>
      <c r="MYH4" s="41"/>
      <c r="MYI4" s="41"/>
      <c r="MYJ4" s="41"/>
      <c r="MYK4" s="41"/>
      <c r="MYL4" s="41"/>
      <c r="MYM4" s="41"/>
      <c r="MYN4" s="41"/>
      <c r="MYO4" s="41"/>
      <c r="MYP4" s="41"/>
      <c r="MYQ4" s="41"/>
      <c r="MYR4" s="41"/>
      <c r="MYS4" s="41"/>
      <c r="MYT4" s="41"/>
      <c r="MYU4" s="41"/>
      <c r="MYV4" s="41"/>
      <c r="MYW4" s="41"/>
      <c r="MYX4" s="41"/>
      <c r="MYY4" s="41"/>
      <c r="MYZ4" s="41"/>
      <c r="MZA4" s="41"/>
      <c r="MZB4" s="41"/>
      <c r="MZC4" s="41"/>
      <c r="MZD4" s="41"/>
      <c r="MZE4" s="41"/>
      <c r="MZF4" s="41"/>
      <c r="MZG4" s="41"/>
      <c r="MZH4" s="41"/>
      <c r="MZI4" s="41"/>
      <c r="MZJ4" s="41"/>
      <c r="MZK4" s="41"/>
      <c r="MZL4" s="41"/>
      <c r="MZM4" s="41"/>
      <c r="MZN4" s="41"/>
      <c r="MZO4" s="41"/>
      <c r="MZP4" s="41"/>
      <c r="MZQ4" s="41"/>
      <c r="MZR4" s="41"/>
      <c r="MZS4" s="41"/>
      <c r="MZT4" s="41"/>
      <c r="MZU4" s="41"/>
      <c r="MZV4" s="41"/>
      <c r="MZW4" s="41"/>
      <c r="MZX4" s="41"/>
      <c r="MZY4" s="41"/>
      <c r="MZZ4" s="41"/>
      <c r="NAA4" s="41"/>
      <c r="NAB4" s="41"/>
      <c r="NAC4" s="41"/>
      <c r="NAD4" s="41"/>
      <c r="NAE4" s="41"/>
      <c r="NAF4" s="41"/>
      <c r="NAG4" s="41"/>
      <c r="NAH4" s="41"/>
      <c r="NAI4" s="41"/>
      <c r="NAJ4" s="41"/>
      <c r="NAK4" s="41"/>
      <c r="NAL4" s="41"/>
      <c r="NAM4" s="41"/>
      <c r="NAN4" s="41"/>
      <c r="NAO4" s="41"/>
      <c r="NAP4" s="41"/>
      <c r="NAQ4" s="41"/>
      <c r="NAR4" s="41"/>
      <c r="NAS4" s="41"/>
      <c r="NAT4" s="41"/>
      <c r="NAU4" s="41"/>
      <c r="NAV4" s="41"/>
      <c r="NAW4" s="41"/>
      <c r="NAX4" s="41"/>
      <c r="NAY4" s="41"/>
      <c r="NAZ4" s="41"/>
      <c r="NBA4" s="41"/>
      <c r="NBB4" s="41"/>
      <c r="NBC4" s="41"/>
      <c r="NBD4" s="41"/>
      <c r="NBE4" s="41"/>
      <c r="NBF4" s="41"/>
      <c r="NBG4" s="41"/>
      <c r="NBH4" s="41"/>
      <c r="NBI4" s="41"/>
      <c r="NBJ4" s="41"/>
      <c r="NBK4" s="41"/>
      <c r="NBL4" s="41"/>
      <c r="NBM4" s="41"/>
      <c r="NBN4" s="41"/>
      <c r="NBO4" s="41"/>
      <c r="NBP4" s="41"/>
      <c r="NBQ4" s="41"/>
      <c r="NBR4" s="41"/>
      <c r="NBS4" s="41"/>
      <c r="NBT4" s="41"/>
      <c r="NBU4" s="41"/>
      <c r="NBV4" s="41"/>
      <c r="NBW4" s="41"/>
      <c r="NBX4" s="41"/>
      <c r="NBY4" s="41"/>
      <c r="NBZ4" s="41"/>
      <c r="NCA4" s="41"/>
      <c r="NCB4" s="41"/>
      <c r="NCC4" s="41"/>
      <c r="NCD4" s="41"/>
      <c r="NCE4" s="41"/>
      <c r="NCF4" s="41"/>
      <c r="NCG4" s="41"/>
      <c r="NCH4" s="41"/>
      <c r="NCI4" s="41"/>
      <c r="NCJ4" s="41"/>
      <c r="NCK4" s="41"/>
      <c r="NCL4" s="41"/>
      <c r="NCM4" s="41"/>
      <c r="NCN4" s="41"/>
      <c r="NCO4" s="41"/>
      <c r="NCP4" s="41"/>
      <c r="NCQ4" s="41"/>
      <c r="NCR4" s="41"/>
      <c r="NCS4" s="41"/>
      <c r="NCT4" s="41"/>
      <c r="NCU4" s="41"/>
      <c r="NCV4" s="41"/>
      <c r="NCW4" s="41"/>
      <c r="NCX4" s="41"/>
      <c r="NCY4" s="41"/>
      <c r="NCZ4" s="41"/>
      <c r="NDA4" s="41"/>
      <c r="NDB4" s="41"/>
      <c r="NDC4" s="41"/>
      <c r="NDD4" s="41"/>
      <c r="NDE4" s="41"/>
      <c r="NDF4" s="41"/>
      <c r="NDG4" s="41"/>
      <c r="NDH4" s="41"/>
      <c r="NDI4" s="41"/>
      <c r="NDJ4" s="41"/>
      <c r="NDK4" s="41"/>
      <c r="NDL4" s="41"/>
      <c r="NDM4" s="41"/>
      <c r="NDN4" s="41"/>
      <c r="NDO4" s="41"/>
      <c r="NDP4" s="41"/>
      <c r="NDQ4" s="41"/>
      <c r="NDR4" s="41"/>
      <c r="NDS4" s="41"/>
      <c r="NDT4" s="41"/>
      <c r="NDU4" s="41"/>
      <c r="NDV4" s="41"/>
      <c r="NDW4" s="41"/>
      <c r="NDX4" s="41"/>
      <c r="NDY4" s="41"/>
      <c r="NDZ4" s="41"/>
      <c r="NEA4" s="41"/>
      <c r="NEB4" s="41"/>
      <c r="NEC4" s="41"/>
      <c r="NED4" s="41"/>
      <c r="NEE4" s="41"/>
      <c r="NEF4" s="41"/>
      <c r="NEG4" s="41"/>
      <c r="NEH4" s="41"/>
      <c r="NEI4" s="41"/>
      <c r="NEJ4" s="41"/>
      <c r="NEK4" s="41"/>
      <c r="NEL4" s="41"/>
      <c r="NEM4" s="41"/>
      <c r="NEN4" s="41"/>
      <c r="NEO4" s="41"/>
      <c r="NEP4" s="41"/>
      <c r="NEQ4" s="41"/>
      <c r="NER4" s="41"/>
      <c r="NES4" s="41"/>
      <c r="NET4" s="41"/>
      <c r="NEU4" s="41"/>
      <c r="NEV4" s="41"/>
      <c r="NEW4" s="41"/>
      <c r="NEX4" s="41"/>
      <c r="NEY4" s="41"/>
      <c r="NEZ4" s="41"/>
      <c r="NFA4" s="41"/>
      <c r="NFB4" s="41"/>
      <c r="NFC4" s="41"/>
      <c r="NFD4" s="41"/>
      <c r="NFE4" s="41"/>
      <c r="NFF4" s="41"/>
      <c r="NFG4" s="41"/>
      <c r="NFH4" s="41"/>
      <c r="NFI4" s="41"/>
      <c r="NFJ4" s="41"/>
      <c r="NFK4" s="41"/>
      <c r="NFL4" s="41"/>
      <c r="NFM4" s="41"/>
      <c r="NFN4" s="41"/>
      <c r="NFO4" s="41"/>
      <c r="NFP4" s="41"/>
      <c r="NFQ4" s="41"/>
      <c r="NFR4" s="41"/>
      <c r="NFS4" s="41"/>
      <c r="NFT4" s="41"/>
      <c r="NFU4" s="41"/>
      <c r="NFV4" s="41"/>
      <c r="NFW4" s="41"/>
      <c r="NFX4" s="41"/>
      <c r="NFY4" s="41"/>
      <c r="NFZ4" s="41"/>
      <c r="NGA4" s="41"/>
      <c r="NGB4" s="41"/>
      <c r="NGC4" s="41"/>
      <c r="NGD4" s="41"/>
      <c r="NGE4" s="41"/>
      <c r="NGF4" s="41"/>
      <c r="NGG4" s="41"/>
      <c r="NGH4" s="41"/>
      <c r="NGI4" s="41"/>
      <c r="NGJ4" s="41"/>
      <c r="NGK4" s="41"/>
      <c r="NGL4" s="41"/>
      <c r="NGM4" s="41"/>
      <c r="NGN4" s="41"/>
      <c r="NGO4" s="41"/>
      <c r="NGP4" s="41"/>
      <c r="NGQ4" s="41"/>
      <c r="NGR4" s="41"/>
      <c r="NGS4" s="41"/>
      <c r="NGT4" s="41"/>
      <c r="NGU4" s="41"/>
      <c r="NGV4" s="41"/>
      <c r="NGW4" s="41"/>
      <c r="NGX4" s="41"/>
      <c r="NGY4" s="41"/>
      <c r="NGZ4" s="41"/>
      <c r="NHA4" s="41"/>
      <c r="NHB4" s="41"/>
      <c r="NHC4" s="41"/>
      <c r="NHD4" s="41"/>
      <c r="NHE4" s="41"/>
      <c r="NHF4" s="41"/>
      <c r="NHG4" s="41"/>
      <c r="NHH4" s="41"/>
      <c r="NHI4" s="41"/>
      <c r="NHJ4" s="41"/>
      <c r="NHK4" s="41"/>
      <c r="NHL4" s="41"/>
      <c r="NHM4" s="41"/>
      <c r="NHN4" s="41"/>
      <c r="NHO4" s="41"/>
      <c r="NHP4" s="41"/>
      <c r="NHQ4" s="41"/>
      <c r="NHR4" s="41"/>
      <c r="NHS4" s="41"/>
      <c r="NHT4" s="41"/>
      <c r="NHU4" s="41"/>
      <c r="NHV4" s="41"/>
      <c r="NHW4" s="41"/>
      <c r="NHX4" s="41"/>
      <c r="NHY4" s="41"/>
      <c r="NHZ4" s="41"/>
      <c r="NIA4" s="41"/>
      <c r="NIB4" s="41"/>
      <c r="NIC4" s="41"/>
      <c r="NID4" s="41"/>
      <c r="NIE4" s="41"/>
      <c r="NIF4" s="41"/>
      <c r="NIG4" s="41"/>
      <c r="NIH4" s="41"/>
      <c r="NII4" s="41"/>
      <c r="NIJ4" s="41"/>
      <c r="NIK4" s="41"/>
      <c r="NIL4" s="41"/>
      <c r="NIM4" s="41"/>
      <c r="NIN4" s="41"/>
      <c r="NIO4" s="41"/>
      <c r="NIP4" s="41"/>
      <c r="NIQ4" s="41"/>
      <c r="NIR4" s="41"/>
      <c r="NIS4" s="41"/>
      <c r="NIT4" s="41"/>
      <c r="NIU4" s="41"/>
      <c r="NIV4" s="41"/>
      <c r="NIW4" s="41"/>
      <c r="NIX4" s="41"/>
      <c r="NIY4" s="41"/>
      <c r="NIZ4" s="41"/>
      <c r="NJA4" s="41"/>
      <c r="NJB4" s="41"/>
      <c r="NJC4" s="41"/>
      <c r="NJD4" s="41"/>
      <c r="NJE4" s="41"/>
      <c r="NJF4" s="41"/>
      <c r="NJG4" s="41"/>
      <c r="NJH4" s="41"/>
      <c r="NJI4" s="41"/>
      <c r="NJJ4" s="41"/>
      <c r="NJK4" s="41"/>
      <c r="NJL4" s="41"/>
      <c r="NJM4" s="41"/>
      <c r="NJN4" s="41"/>
      <c r="NJO4" s="41"/>
      <c r="NJP4" s="41"/>
      <c r="NJQ4" s="41"/>
      <c r="NJR4" s="41"/>
      <c r="NJS4" s="41"/>
      <c r="NJT4" s="41"/>
      <c r="NJU4" s="41"/>
      <c r="NJV4" s="41"/>
      <c r="NJW4" s="41"/>
      <c r="NJX4" s="41"/>
      <c r="NJY4" s="41"/>
      <c r="NJZ4" s="41"/>
      <c r="NKA4" s="41"/>
      <c r="NKB4" s="41"/>
      <c r="NKC4" s="41"/>
      <c r="NKD4" s="41"/>
      <c r="NKE4" s="41"/>
      <c r="NKF4" s="41"/>
      <c r="NKG4" s="41"/>
      <c r="NKH4" s="41"/>
      <c r="NKI4" s="41"/>
      <c r="NKJ4" s="41"/>
      <c r="NKK4" s="41"/>
      <c r="NKL4" s="41"/>
      <c r="NKM4" s="41"/>
      <c r="NKN4" s="41"/>
      <c r="NKO4" s="41"/>
      <c r="NKP4" s="41"/>
      <c r="NKQ4" s="41"/>
      <c r="NKR4" s="41"/>
      <c r="NKS4" s="41"/>
      <c r="NKT4" s="41"/>
      <c r="NKU4" s="41"/>
      <c r="NKV4" s="41"/>
      <c r="NKW4" s="41"/>
      <c r="NKX4" s="41"/>
      <c r="NKY4" s="41"/>
      <c r="NKZ4" s="41"/>
      <c r="NLA4" s="41"/>
      <c r="NLB4" s="41"/>
      <c r="NLC4" s="41"/>
      <c r="NLD4" s="41"/>
      <c r="NLE4" s="41"/>
      <c r="NLF4" s="41"/>
      <c r="NLG4" s="41"/>
      <c r="NLH4" s="41"/>
      <c r="NLI4" s="41"/>
      <c r="NLJ4" s="41"/>
      <c r="NLK4" s="41"/>
      <c r="NLL4" s="41"/>
      <c r="NLM4" s="41"/>
      <c r="NLN4" s="41"/>
      <c r="NLO4" s="41"/>
      <c r="NLP4" s="41"/>
      <c r="NLQ4" s="41"/>
      <c r="NLR4" s="41"/>
      <c r="NLS4" s="41"/>
      <c r="NLT4" s="41"/>
      <c r="NLU4" s="41"/>
      <c r="NLV4" s="41"/>
      <c r="NLW4" s="41"/>
      <c r="NLX4" s="41"/>
      <c r="NLY4" s="41"/>
      <c r="NLZ4" s="41"/>
      <c r="NMA4" s="41"/>
      <c r="NMB4" s="41"/>
      <c r="NMC4" s="41"/>
      <c r="NMD4" s="41"/>
      <c r="NME4" s="41"/>
      <c r="NMF4" s="41"/>
      <c r="NMG4" s="41"/>
      <c r="NMH4" s="41"/>
      <c r="NMI4" s="41"/>
      <c r="NMJ4" s="41"/>
      <c r="NMK4" s="41"/>
      <c r="NML4" s="41"/>
      <c r="NMM4" s="41"/>
      <c r="NMN4" s="41"/>
      <c r="NMO4" s="41"/>
      <c r="NMP4" s="41"/>
      <c r="NMQ4" s="41"/>
      <c r="NMR4" s="41"/>
      <c r="NMS4" s="41"/>
      <c r="NMT4" s="41"/>
      <c r="NMU4" s="41"/>
      <c r="NMV4" s="41"/>
      <c r="NMW4" s="41"/>
      <c r="NMX4" s="41"/>
      <c r="NMY4" s="41"/>
      <c r="NMZ4" s="41"/>
      <c r="NNA4" s="41"/>
      <c r="NNB4" s="41"/>
      <c r="NNC4" s="41"/>
      <c r="NND4" s="41"/>
      <c r="NNE4" s="41"/>
      <c r="NNF4" s="41"/>
      <c r="NNG4" s="41"/>
      <c r="NNH4" s="41"/>
      <c r="NNI4" s="41"/>
      <c r="NNJ4" s="41"/>
      <c r="NNK4" s="41"/>
      <c r="NNL4" s="41"/>
      <c r="NNM4" s="41"/>
      <c r="NNN4" s="41"/>
      <c r="NNO4" s="41"/>
      <c r="NNP4" s="41"/>
      <c r="NNQ4" s="41"/>
      <c r="NNR4" s="41"/>
      <c r="NNS4" s="41"/>
      <c r="NNT4" s="41"/>
      <c r="NNU4" s="41"/>
      <c r="NNV4" s="41"/>
      <c r="NNW4" s="41"/>
      <c r="NNX4" s="41"/>
      <c r="NNY4" s="41"/>
      <c r="NNZ4" s="41"/>
      <c r="NOA4" s="41"/>
      <c r="NOB4" s="41"/>
      <c r="NOC4" s="41"/>
      <c r="NOD4" s="41"/>
      <c r="NOE4" s="41"/>
      <c r="NOF4" s="41"/>
      <c r="NOG4" s="41"/>
      <c r="NOH4" s="41"/>
      <c r="NOI4" s="41"/>
      <c r="NOJ4" s="41"/>
      <c r="NOK4" s="41"/>
      <c r="NOL4" s="41"/>
      <c r="NOM4" s="41"/>
      <c r="NON4" s="41"/>
      <c r="NOO4" s="41"/>
      <c r="NOP4" s="41"/>
      <c r="NOQ4" s="41"/>
      <c r="NOR4" s="41"/>
      <c r="NOS4" s="41"/>
      <c r="NOT4" s="41"/>
      <c r="NOU4" s="41"/>
      <c r="NOV4" s="41"/>
      <c r="NOW4" s="41"/>
      <c r="NOX4" s="41"/>
      <c r="NOY4" s="41"/>
      <c r="NOZ4" s="41"/>
      <c r="NPA4" s="41"/>
      <c r="NPB4" s="41"/>
      <c r="NPC4" s="41"/>
      <c r="NPD4" s="41"/>
      <c r="NPE4" s="41"/>
      <c r="NPF4" s="41"/>
      <c r="NPG4" s="41"/>
      <c r="NPH4" s="41"/>
      <c r="NPI4" s="41"/>
      <c r="NPJ4" s="41"/>
      <c r="NPK4" s="41"/>
      <c r="NPL4" s="41"/>
      <c r="NPM4" s="41"/>
      <c r="NPN4" s="41"/>
      <c r="NPO4" s="41"/>
      <c r="NPP4" s="41"/>
      <c r="NPQ4" s="41"/>
      <c r="NPR4" s="41"/>
      <c r="NPS4" s="41"/>
      <c r="NPT4" s="41"/>
      <c r="NPU4" s="41"/>
      <c r="NPV4" s="41"/>
      <c r="NPW4" s="41"/>
      <c r="NPX4" s="41"/>
      <c r="NPY4" s="41"/>
      <c r="NPZ4" s="41"/>
      <c r="NQA4" s="41"/>
      <c r="NQB4" s="41"/>
      <c r="NQC4" s="41"/>
      <c r="NQD4" s="41"/>
      <c r="NQE4" s="41"/>
      <c r="NQF4" s="41"/>
      <c r="NQG4" s="41"/>
      <c r="NQH4" s="41"/>
      <c r="NQI4" s="41"/>
      <c r="NQJ4" s="41"/>
      <c r="NQK4" s="41"/>
      <c r="NQL4" s="41"/>
      <c r="NQM4" s="41"/>
      <c r="NQN4" s="41"/>
      <c r="NQO4" s="41"/>
      <c r="NQP4" s="41"/>
      <c r="NQQ4" s="41"/>
      <c r="NQR4" s="41"/>
      <c r="NQS4" s="41"/>
      <c r="NQT4" s="41"/>
      <c r="NQU4" s="41"/>
      <c r="NQV4" s="41"/>
      <c r="NQW4" s="41"/>
      <c r="NQX4" s="41"/>
      <c r="NQY4" s="41"/>
      <c r="NQZ4" s="41"/>
      <c r="NRA4" s="41"/>
      <c r="NRB4" s="41"/>
      <c r="NRC4" s="41"/>
      <c r="NRD4" s="41"/>
      <c r="NRE4" s="41"/>
      <c r="NRF4" s="41"/>
      <c r="NRG4" s="41"/>
      <c r="NRH4" s="41"/>
      <c r="NRI4" s="41"/>
      <c r="NRJ4" s="41"/>
      <c r="NRK4" s="41"/>
      <c r="NRL4" s="41"/>
      <c r="NRM4" s="41"/>
      <c r="NRN4" s="41"/>
      <c r="NRO4" s="41"/>
      <c r="NRP4" s="41"/>
      <c r="NRQ4" s="41"/>
      <c r="NRR4" s="41"/>
      <c r="NRS4" s="41"/>
      <c r="NRT4" s="41"/>
      <c r="NRU4" s="41"/>
      <c r="NRV4" s="41"/>
      <c r="NRW4" s="41"/>
      <c r="NRX4" s="41"/>
      <c r="NRY4" s="41"/>
      <c r="NRZ4" s="41"/>
      <c r="NSA4" s="41"/>
      <c r="NSB4" s="41"/>
      <c r="NSC4" s="41"/>
      <c r="NSD4" s="41"/>
      <c r="NSE4" s="41"/>
      <c r="NSF4" s="41"/>
      <c r="NSG4" s="41"/>
      <c r="NSH4" s="41"/>
      <c r="NSI4" s="41"/>
      <c r="NSJ4" s="41"/>
      <c r="NSK4" s="41"/>
      <c r="NSL4" s="41"/>
      <c r="NSM4" s="41"/>
      <c r="NSN4" s="41"/>
      <c r="NSO4" s="41"/>
      <c r="NSP4" s="41"/>
      <c r="NSQ4" s="41"/>
      <c r="NSR4" s="41"/>
      <c r="NSS4" s="41"/>
      <c r="NST4" s="41"/>
      <c r="NSU4" s="41"/>
      <c r="NSV4" s="41"/>
      <c r="NSW4" s="41"/>
      <c r="NSX4" s="41"/>
      <c r="NSY4" s="41"/>
      <c r="NSZ4" s="41"/>
      <c r="NTA4" s="41"/>
      <c r="NTB4" s="41"/>
      <c r="NTC4" s="41"/>
      <c r="NTD4" s="41"/>
      <c r="NTE4" s="41"/>
      <c r="NTF4" s="41"/>
      <c r="NTG4" s="41"/>
      <c r="NTH4" s="41"/>
      <c r="NTI4" s="41"/>
      <c r="NTJ4" s="41"/>
      <c r="NTK4" s="41"/>
      <c r="NTL4" s="41"/>
      <c r="NTM4" s="41"/>
      <c r="NTN4" s="41"/>
      <c r="NTO4" s="41"/>
      <c r="NTP4" s="41"/>
      <c r="NTQ4" s="41"/>
      <c r="NTR4" s="41"/>
      <c r="NTS4" s="41"/>
      <c r="NTT4" s="41"/>
      <c r="NTU4" s="41"/>
      <c r="NTV4" s="41"/>
      <c r="NTW4" s="41"/>
      <c r="NTX4" s="41"/>
      <c r="NTY4" s="41"/>
      <c r="NTZ4" s="41"/>
      <c r="NUA4" s="41"/>
      <c r="NUB4" s="41"/>
      <c r="NUC4" s="41"/>
      <c r="NUD4" s="41"/>
      <c r="NUE4" s="41"/>
      <c r="NUF4" s="41"/>
      <c r="NUG4" s="41"/>
      <c r="NUH4" s="41"/>
      <c r="NUI4" s="41"/>
      <c r="NUJ4" s="41"/>
      <c r="NUK4" s="41"/>
      <c r="NUL4" s="41"/>
      <c r="NUM4" s="41"/>
      <c r="NUN4" s="41"/>
      <c r="NUO4" s="41"/>
      <c r="NUP4" s="41"/>
      <c r="NUQ4" s="41"/>
      <c r="NUR4" s="41"/>
      <c r="NUS4" s="41"/>
      <c r="NUT4" s="41"/>
      <c r="NUU4" s="41"/>
      <c r="NUV4" s="41"/>
      <c r="NUW4" s="41"/>
      <c r="NUX4" s="41"/>
      <c r="NUY4" s="41"/>
      <c r="NUZ4" s="41"/>
      <c r="NVA4" s="41"/>
      <c r="NVB4" s="41"/>
      <c r="NVC4" s="41"/>
      <c r="NVD4" s="41"/>
      <c r="NVE4" s="41"/>
      <c r="NVF4" s="41"/>
      <c r="NVG4" s="41"/>
      <c r="NVH4" s="41"/>
      <c r="NVI4" s="41"/>
      <c r="NVJ4" s="41"/>
      <c r="NVK4" s="41"/>
      <c r="NVL4" s="41"/>
      <c r="NVM4" s="41"/>
      <c r="NVN4" s="41"/>
      <c r="NVO4" s="41"/>
      <c r="NVP4" s="41"/>
      <c r="NVQ4" s="41"/>
      <c r="NVR4" s="41"/>
      <c r="NVS4" s="41"/>
      <c r="NVT4" s="41"/>
      <c r="NVU4" s="41"/>
      <c r="NVV4" s="41"/>
      <c r="NVW4" s="41"/>
      <c r="NVX4" s="41"/>
      <c r="NVY4" s="41"/>
      <c r="NVZ4" s="41"/>
      <c r="NWA4" s="41"/>
      <c r="NWB4" s="41"/>
      <c r="NWC4" s="41"/>
      <c r="NWD4" s="41"/>
      <c r="NWE4" s="41"/>
      <c r="NWF4" s="41"/>
      <c r="NWG4" s="41"/>
      <c r="NWH4" s="41"/>
      <c r="NWI4" s="41"/>
      <c r="NWJ4" s="41"/>
      <c r="NWK4" s="41"/>
      <c r="NWL4" s="41"/>
      <c r="NWM4" s="41"/>
      <c r="NWN4" s="41"/>
      <c r="NWO4" s="41"/>
      <c r="NWP4" s="41"/>
      <c r="NWQ4" s="41"/>
      <c r="NWR4" s="41"/>
      <c r="NWS4" s="41"/>
      <c r="NWT4" s="41"/>
      <c r="NWU4" s="41"/>
      <c r="NWV4" s="41"/>
      <c r="NWW4" s="41"/>
      <c r="NWX4" s="41"/>
      <c r="NWY4" s="41"/>
      <c r="NWZ4" s="41"/>
      <c r="NXA4" s="41"/>
      <c r="NXB4" s="41"/>
      <c r="NXC4" s="41"/>
      <c r="NXD4" s="41"/>
      <c r="NXE4" s="41"/>
      <c r="NXF4" s="41"/>
      <c r="NXG4" s="41"/>
      <c r="NXH4" s="41"/>
      <c r="NXI4" s="41"/>
      <c r="NXJ4" s="41"/>
      <c r="NXK4" s="41"/>
      <c r="NXL4" s="41"/>
      <c r="NXM4" s="41"/>
      <c r="NXN4" s="41"/>
      <c r="NXO4" s="41"/>
      <c r="NXP4" s="41"/>
      <c r="NXQ4" s="41"/>
      <c r="NXR4" s="41"/>
      <c r="NXS4" s="41"/>
      <c r="NXT4" s="41"/>
      <c r="NXU4" s="41"/>
      <c r="NXV4" s="41"/>
      <c r="NXW4" s="41"/>
      <c r="NXX4" s="41"/>
      <c r="NXY4" s="41"/>
      <c r="NXZ4" s="41"/>
      <c r="NYA4" s="41"/>
      <c r="NYB4" s="41"/>
      <c r="NYC4" s="41"/>
      <c r="NYD4" s="41"/>
      <c r="NYE4" s="41"/>
      <c r="NYF4" s="41"/>
      <c r="NYG4" s="41"/>
      <c r="NYH4" s="41"/>
      <c r="NYI4" s="41"/>
      <c r="NYJ4" s="41"/>
      <c r="NYK4" s="41"/>
      <c r="NYL4" s="41"/>
      <c r="NYM4" s="41"/>
      <c r="NYN4" s="41"/>
      <c r="NYO4" s="41"/>
      <c r="NYP4" s="41"/>
      <c r="NYQ4" s="41"/>
      <c r="NYR4" s="41"/>
      <c r="NYS4" s="41"/>
      <c r="NYT4" s="41"/>
      <c r="NYU4" s="41"/>
      <c r="NYV4" s="41"/>
      <c r="NYW4" s="41"/>
      <c r="NYX4" s="41"/>
      <c r="NYY4" s="41"/>
      <c r="NYZ4" s="41"/>
      <c r="NZA4" s="41"/>
      <c r="NZB4" s="41"/>
      <c r="NZC4" s="41"/>
      <c r="NZD4" s="41"/>
      <c r="NZE4" s="41"/>
      <c r="NZF4" s="41"/>
      <c r="NZG4" s="41"/>
      <c r="NZH4" s="41"/>
      <c r="NZI4" s="41"/>
      <c r="NZJ4" s="41"/>
      <c r="NZK4" s="41"/>
      <c r="NZL4" s="41"/>
      <c r="NZM4" s="41"/>
      <c r="NZN4" s="41"/>
      <c r="NZO4" s="41"/>
      <c r="NZP4" s="41"/>
      <c r="NZQ4" s="41"/>
      <c r="NZR4" s="41"/>
      <c r="NZS4" s="41"/>
      <c r="NZT4" s="41"/>
      <c r="NZU4" s="41"/>
      <c r="NZV4" s="41"/>
      <c r="NZW4" s="41"/>
      <c r="NZX4" s="41"/>
      <c r="NZY4" s="41"/>
      <c r="NZZ4" s="41"/>
      <c r="OAA4" s="41"/>
      <c r="OAB4" s="41"/>
      <c r="OAC4" s="41"/>
      <c r="OAD4" s="41"/>
      <c r="OAE4" s="41"/>
      <c r="OAF4" s="41"/>
      <c r="OAG4" s="41"/>
      <c r="OAH4" s="41"/>
      <c r="OAI4" s="41"/>
      <c r="OAJ4" s="41"/>
      <c r="OAK4" s="41"/>
      <c r="OAL4" s="41"/>
      <c r="OAM4" s="41"/>
      <c r="OAN4" s="41"/>
      <c r="OAO4" s="41"/>
      <c r="OAP4" s="41"/>
      <c r="OAQ4" s="41"/>
      <c r="OAR4" s="41"/>
      <c r="OAS4" s="41"/>
      <c r="OAT4" s="41"/>
      <c r="OAU4" s="41"/>
      <c r="OAV4" s="41"/>
      <c r="OAW4" s="41"/>
      <c r="OAX4" s="41"/>
      <c r="OAY4" s="41"/>
      <c r="OAZ4" s="41"/>
      <c r="OBA4" s="41"/>
      <c r="OBB4" s="41"/>
      <c r="OBC4" s="41"/>
      <c r="OBD4" s="41"/>
      <c r="OBE4" s="41"/>
      <c r="OBF4" s="41"/>
      <c r="OBG4" s="41"/>
      <c r="OBH4" s="41"/>
      <c r="OBI4" s="41"/>
      <c r="OBJ4" s="41"/>
      <c r="OBK4" s="41"/>
      <c r="OBL4" s="41"/>
      <c r="OBM4" s="41"/>
      <c r="OBN4" s="41"/>
      <c r="OBO4" s="41"/>
      <c r="OBP4" s="41"/>
      <c r="OBQ4" s="41"/>
      <c r="OBR4" s="41"/>
      <c r="OBS4" s="41"/>
      <c r="OBT4" s="41"/>
      <c r="OBU4" s="41"/>
      <c r="OBV4" s="41"/>
      <c r="OBW4" s="41"/>
      <c r="OBX4" s="41"/>
      <c r="OBY4" s="41"/>
      <c r="OBZ4" s="41"/>
      <c r="OCA4" s="41"/>
      <c r="OCB4" s="41"/>
      <c r="OCC4" s="41"/>
      <c r="OCD4" s="41"/>
      <c r="OCE4" s="41"/>
      <c r="OCF4" s="41"/>
      <c r="OCG4" s="41"/>
      <c r="OCH4" s="41"/>
      <c r="OCI4" s="41"/>
      <c r="OCJ4" s="41"/>
      <c r="OCK4" s="41"/>
      <c r="OCL4" s="41"/>
      <c r="OCM4" s="41"/>
      <c r="OCN4" s="41"/>
      <c r="OCO4" s="41"/>
      <c r="OCP4" s="41"/>
      <c r="OCQ4" s="41"/>
      <c r="OCR4" s="41"/>
      <c r="OCS4" s="41"/>
      <c r="OCT4" s="41"/>
      <c r="OCU4" s="41"/>
      <c r="OCV4" s="41"/>
      <c r="OCW4" s="41"/>
      <c r="OCX4" s="41"/>
      <c r="OCY4" s="41"/>
      <c r="OCZ4" s="41"/>
      <c r="ODA4" s="41"/>
      <c r="ODB4" s="41"/>
      <c r="ODC4" s="41"/>
      <c r="ODD4" s="41"/>
      <c r="ODE4" s="41"/>
      <c r="ODF4" s="41"/>
      <c r="ODG4" s="41"/>
      <c r="ODH4" s="41"/>
      <c r="ODI4" s="41"/>
      <c r="ODJ4" s="41"/>
      <c r="ODK4" s="41"/>
      <c r="ODL4" s="41"/>
      <c r="ODM4" s="41"/>
      <c r="ODN4" s="41"/>
      <c r="ODO4" s="41"/>
      <c r="ODP4" s="41"/>
      <c r="ODQ4" s="41"/>
      <c r="ODR4" s="41"/>
      <c r="ODS4" s="41"/>
      <c r="ODT4" s="41"/>
      <c r="ODU4" s="41"/>
      <c r="ODV4" s="41"/>
      <c r="ODW4" s="41"/>
      <c r="ODX4" s="41"/>
      <c r="ODY4" s="41"/>
      <c r="ODZ4" s="41"/>
      <c r="OEA4" s="41"/>
      <c r="OEB4" s="41"/>
      <c r="OEC4" s="41"/>
      <c r="OED4" s="41"/>
      <c r="OEE4" s="41"/>
      <c r="OEF4" s="41"/>
      <c r="OEG4" s="41"/>
      <c r="OEH4" s="41"/>
      <c r="OEI4" s="41"/>
      <c r="OEJ4" s="41"/>
      <c r="OEK4" s="41"/>
      <c r="OEL4" s="41"/>
      <c r="OEM4" s="41"/>
      <c r="OEN4" s="41"/>
      <c r="OEO4" s="41"/>
      <c r="OEP4" s="41"/>
      <c r="OEQ4" s="41"/>
      <c r="OER4" s="41"/>
      <c r="OES4" s="41"/>
      <c r="OET4" s="41"/>
      <c r="OEU4" s="41"/>
      <c r="OEV4" s="41"/>
      <c r="OEW4" s="41"/>
      <c r="OEX4" s="41"/>
      <c r="OEY4" s="41"/>
      <c r="OEZ4" s="41"/>
      <c r="OFA4" s="41"/>
      <c r="OFB4" s="41"/>
      <c r="OFC4" s="41"/>
      <c r="OFD4" s="41"/>
      <c r="OFE4" s="41"/>
      <c r="OFF4" s="41"/>
      <c r="OFG4" s="41"/>
      <c r="OFH4" s="41"/>
      <c r="OFI4" s="41"/>
      <c r="OFJ4" s="41"/>
      <c r="OFK4" s="41"/>
      <c r="OFL4" s="41"/>
      <c r="OFM4" s="41"/>
      <c r="OFN4" s="41"/>
      <c r="OFO4" s="41"/>
      <c r="OFP4" s="41"/>
      <c r="OFQ4" s="41"/>
      <c r="OFR4" s="41"/>
      <c r="OFS4" s="41"/>
      <c r="OFT4" s="41"/>
      <c r="OFU4" s="41"/>
      <c r="OFV4" s="41"/>
      <c r="OFW4" s="41"/>
      <c r="OFX4" s="41"/>
      <c r="OFY4" s="41"/>
      <c r="OFZ4" s="41"/>
      <c r="OGA4" s="41"/>
      <c r="OGB4" s="41"/>
      <c r="OGC4" s="41"/>
      <c r="OGD4" s="41"/>
      <c r="OGE4" s="41"/>
      <c r="OGF4" s="41"/>
      <c r="OGG4" s="41"/>
      <c r="OGH4" s="41"/>
      <c r="OGI4" s="41"/>
      <c r="OGJ4" s="41"/>
      <c r="OGK4" s="41"/>
      <c r="OGL4" s="41"/>
      <c r="OGM4" s="41"/>
      <c r="OGN4" s="41"/>
      <c r="OGO4" s="41"/>
      <c r="OGP4" s="41"/>
      <c r="OGQ4" s="41"/>
      <c r="OGR4" s="41"/>
      <c r="OGS4" s="41"/>
      <c r="OGT4" s="41"/>
      <c r="OGU4" s="41"/>
      <c r="OGV4" s="41"/>
      <c r="OGW4" s="41"/>
      <c r="OGX4" s="41"/>
      <c r="OGY4" s="41"/>
      <c r="OGZ4" s="41"/>
      <c r="OHA4" s="41"/>
      <c r="OHB4" s="41"/>
      <c r="OHC4" s="41"/>
      <c r="OHD4" s="41"/>
      <c r="OHE4" s="41"/>
      <c r="OHF4" s="41"/>
      <c r="OHG4" s="41"/>
      <c r="OHH4" s="41"/>
      <c r="OHI4" s="41"/>
      <c r="OHJ4" s="41"/>
      <c r="OHK4" s="41"/>
      <c r="OHL4" s="41"/>
      <c r="OHM4" s="41"/>
      <c r="OHN4" s="41"/>
      <c r="OHO4" s="41"/>
      <c r="OHP4" s="41"/>
      <c r="OHQ4" s="41"/>
      <c r="OHR4" s="41"/>
      <c r="OHS4" s="41"/>
      <c r="OHT4" s="41"/>
      <c r="OHU4" s="41"/>
      <c r="OHV4" s="41"/>
      <c r="OHW4" s="41"/>
      <c r="OHX4" s="41"/>
      <c r="OHY4" s="41"/>
      <c r="OHZ4" s="41"/>
      <c r="OIA4" s="41"/>
      <c r="OIB4" s="41"/>
      <c r="OIC4" s="41"/>
      <c r="OID4" s="41"/>
      <c r="OIE4" s="41"/>
      <c r="OIF4" s="41"/>
      <c r="OIG4" s="41"/>
      <c r="OIH4" s="41"/>
      <c r="OII4" s="41"/>
      <c r="OIJ4" s="41"/>
      <c r="OIK4" s="41"/>
      <c r="OIL4" s="41"/>
      <c r="OIM4" s="41"/>
      <c r="OIN4" s="41"/>
      <c r="OIO4" s="41"/>
      <c r="OIP4" s="41"/>
      <c r="OIQ4" s="41"/>
      <c r="OIR4" s="41"/>
      <c r="OIS4" s="41"/>
      <c r="OIT4" s="41"/>
      <c r="OIU4" s="41"/>
      <c r="OIV4" s="41"/>
      <c r="OIW4" s="41"/>
      <c r="OIX4" s="41"/>
      <c r="OIY4" s="41"/>
      <c r="OIZ4" s="41"/>
      <c r="OJA4" s="41"/>
      <c r="OJB4" s="41"/>
      <c r="OJC4" s="41"/>
      <c r="OJD4" s="41"/>
      <c r="OJE4" s="41"/>
      <c r="OJF4" s="41"/>
      <c r="OJG4" s="41"/>
      <c r="OJH4" s="41"/>
      <c r="OJI4" s="41"/>
      <c r="OJJ4" s="41"/>
      <c r="OJK4" s="41"/>
      <c r="OJL4" s="41"/>
      <c r="OJM4" s="41"/>
      <c r="OJN4" s="41"/>
      <c r="OJO4" s="41"/>
      <c r="OJP4" s="41"/>
      <c r="OJQ4" s="41"/>
      <c r="OJR4" s="41"/>
      <c r="OJS4" s="41"/>
      <c r="OJT4" s="41"/>
      <c r="OJU4" s="41"/>
      <c r="OJV4" s="41"/>
      <c r="OJW4" s="41"/>
      <c r="OJX4" s="41"/>
      <c r="OJY4" s="41"/>
      <c r="OJZ4" s="41"/>
      <c r="OKA4" s="41"/>
      <c r="OKB4" s="41"/>
      <c r="OKC4" s="41"/>
      <c r="OKD4" s="41"/>
      <c r="OKE4" s="41"/>
      <c r="OKF4" s="41"/>
      <c r="OKG4" s="41"/>
      <c r="OKH4" s="41"/>
      <c r="OKI4" s="41"/>
      <c r="OKJ4" s="41"/>
      <c r="OKK4" s="41"/>
      <c r="OKL4" s="41"/>
      <c r="OKM4" s="41"/>
      <c r="OKN4" s="41"/>
      <c r="OKO4" s="41"/>
      <c r="OKP4" s="41"/>
      <c r="OKQ4" s="41"/>
      <c r="OKR4" s="41"/>
      <c r="OKS4" s="41"/>
      <c r="OKT4" s="41"/>
      <c r="OKU4" s="41"/>
      <c r="OKV4" s="41"/>
      <c r="OKW4" s="41"/>
      <c r="OKX4" s="41"/>
      <c r="OKY4" s="41"/>
      <c r="OKZ4" s="41"/>
      <c r="OLA4" s="41"/>
      <c r="OLB4" s="41"/>
      <c r="OLC4" s="41"/>
      <c r="OLD4" s="41"/>
      <c r="OLE4" s="41"/>
      <c r="OLF4" s="41"/>
      <c r="OLG4" s="41"/>
      <c r="OLH4" s="41"/>
      <c r="OLI4" s="41"/>
      <c r="OLJ4" s="41"/>
      <c r="OLK4" s="41"/>
      <c r="OLL4" s="41"/>
      <c r="OLM4" s="41"/>
      <c r="OLN4" s="41"/>
      <c r="OLO4" s="41"/>
      <c r="OLP4" s="41"/>
      <c r="OLQ4" s="41"/>
      <c r="OLR4" s="41"/>
      <c r="OLS4" s="41"/>
      <c r="OLT4" s="41"/>
      <c r="OLU4" s="41"/>
      <c r="OLV4" s="41"/>
      <c r="OLW4" s="41"/>
      <c r="OLX4" s="41"/>
      <c r="OLY4" s="41"/>
      <c r="OLZ4" s="41"/>
      <c r="OMA4" s="41"/>
      <c r="OMB4" s="41"/>
      <c r="OMC4" s="41"/>
      <c r="OMD4" s="41"/>
      <c r="OME4" s="41"/>
      <c r="OMF4" s="41"/>
      <c r="OMG4" s="41"/>
      <c r="OMH4" s="41"/>
      <c r="OMI4" s="41"/>
      <c r="OMJ4" s="41"/>
      <c r="OMK4" s="41"/>
      <c r="OML4" s="41"/>
      <c r="OMM4" s="41"/>
      <c r="OMN4" s="41"/>
      <c r="OMO4" s="41"/>
      <c r="OMP4" s="41"/>
      <c r="OMQ4" s="41"/>
      <c r="OMR4" s="41"/>
      <c r="OMS4" s="41"/>
      <c r="OMT4" s="41"/>
      <c r="OMU4" s="41"/>
      <c r="OMV4" s="41"/>
      <c r="OMW4" s="41"/>
      <c r="OMX4" s="41"/>
      <c r="OMY4" s="41"/>
      <c r="OMZ4" s="41"/>
      <c r="ONA4" s="41"/>
      <c r="ONB4" s="41"/>
      <c r="ONC4" s="41"/>
      <c r="OND4" s="41"/>
      <c r="ONE4" s="41"/>
      <c r="ONF4" s="41"/>
      <c r="ONG4" s="41"/>
      <c r="ONH4" s="41"/>
      <c r="ONI4" s="41"/>
      <c r="ONJ4" s="41"/>
      <c r="ONK4" s="41"/>
      <c r="ONL4" s="41"/>
      <c r="ONM4" s="41"/>
      <c r="ONN4" s="41"/>
      <c r="ONO4" s="41"/>
      <c r="ONP4" s="41"/>
      <c r="ONQ4" s="41"/>
      <c r="ONR4" s="41"/>
      <c r="ONS4" s="41"/>
      <c r="ONT4" s="41"/>
      <c r="ONU4" s="41"/>
      <c r="ONV4" s="41"/>
      <c r="ONW4" s="41"/>
      <c r="ONX4" s="41"/>
      <c r="ONY4" s="41"/>
      <c r="ONZ4" s="41"/>
      <c r="OOA4" s="41"/>
      <c r="OOB4" s="41"/>
      <c r="OOC4" s="41"/>
      <c r="OOD4" s="41"/>
      <c r="OOE4" s="41"/>
      <c r="OOF4" s="41"/>
      <c r="OOG4" s="41"/>
      <c r="OOH4" s="41"/>
      <c r="OOI4" s="41"/>
      <c r="OOJ4" s="41"/>
      <c r="OOK4" s="41"/>
      <c r="OOL4" s="41"/>
      <c r="OOM4" s="41"/>
      <c r="OON4" s="41"/>
      <c r="OOO4" s="41"/>
      <c r="OOP4" s="41"/>
      <c r="OOQ4" s="41"/>
      <c r="OOR4" s="41"/>
      <c r="OOS4" s="41"/>
      <c r="OOT4" s="41"/>
      <c r="OOU4" s="41"/>
      <c r="OOV4" s="41"/>
      <c r="OOW4" s="41"/>
      <c r="OOX4" s="41"/>
      <c r="OOY4" s="41"/>
      <c r="OOZ4" s="41"/>
      <c r="OPA4" s="41"/>
      <c r="OPB4" s="41"/>
      <c r="OPC4" s="41"/>
      <c r="OPD4" s="41"/>
      <c r="OPE4" s="41"/>
      <c r="OPF4" s="41"/>
      <c r="OPG4" s="41"/>
      <c r="OPH4" s="41"/>
      <c r="OPI4" s="41"/>
      <c r="OPJ4" s="41"/>
      <c r="OPK4" s="41"/>
      <c r="OPL4" s="41"/>
      <c r="OPM4" s="41"/>
      <c r="OPN4" s="41"/>
      <c r="OPO4" s="41"/>
      <c r="OPP4" s="41"/>
      <c r="OPQ4" s="41"/>
      <c r="OPR4" s="41"/>
      <c r="OPS4" s="41"/>
      <c r="OPT4" s="41"/>
      <c r="OPU4" s="41"/>
      <c r="OPV4" s="41"/>
      <c r="OPW4" s="41"/>
      <c r="OPX4" s="41"/>
      <c r="OPY4" s="41"/>
      <c r="OPZ4" s="41"/>
      <c r="OQA4" s="41"/>
      <c r="OQB4" s="41"/>
      <c r="OQC4" s="41"/>
      <c r="OQD4" s="41"/>
      <c r="OQE4" s="41"/>
      <c r="OQF4" s="41"/>
      <c r="OQG4" s="41"/>
      <c r="OQH4" s="41"/>
      <c r="OQI4" s="41"/>
      <c r="OQJ4" s="41"/>
      <c r="OQK4" s="41"/>
      <c r="OQL4" s="41"/>
      <c r="OQM4" s="41"/>
      <c r="OQN4" s="41"/>
      <c r="OQO4" s="41"/>
      <c r="OQP4" s="41"/>
      <c r="OQQ4" s="41"/>
      <c r="OQR4" s="41"/>
      <c r="OQS4" s="41"/>
      <c r="OQT4" s="41"/>
      <c r="OQU4" s="41"/>
      <c r="OQV4" s="41"/>
      <c r="OQW4" s="41"/>
      <c r="OQX4" s="41"/>
      <c r="OQY4" s="41"/>
      <c r="OQZ4" s="41"/>
      <c r="ORA4" s="41"/>
      <c r="ORB4" s="41"/>
      <c r="ORC4" s="41"/>
      <c r="ORD4" s="41"/>
      <c r="ORE4" s="41"/>
      <c r="ORF4" s="41"/>
      <c r="ORG4" s="41"/>
      <c r="ORH4" s="41"/>
      <c r="ORI4" s="41"/>
      <c r="ORJ4" s="41"/>
      <c r="ORK4" s="41"/>
      <c r="ORL4" s="41"/>
      <c r="ORM4" s="41"/>
      <c r="ORN4" s="41"/>
      <c r="ORO4" s="41"/>
      <c r="ORP4" s="41"/>
      <c r="ORQ4" s="41"/>
      <c r="ORR4" s="41"/>
      <c r="ORS4" s="41"/>
      <c r="ORT4" s="41"/>
      <c r="ORU4" s="41"/>
      <c r="ORV4" s="41"/>
      <c r="ORW4" s="41"/>
      <c r="ORX4" s="41"/>
      <c r="ORY4" s="41"/>
      <c r="ORZ4" s="41"/>
      <c r="OSA4" s="41"/>
      <c r="OSB4" s="41"/>
      <c r="OSC4" s="41"/>
      <c r="OSD4" s="41"/>
      <c r="OSE4" s="41"/>
      <c r="OSF4" s="41"/>
      <c r="OSG4" s="41"/>
      <c r="OSH4" s="41"/>
      <c r="OSI4" s="41"/>
      <c r="OSJ4" s="41"/>
      <c r="OSK4" s="41"/>
      <c r="OSL4" s="41"/>
      <c r="OSM4" s="41"/>
      <c r="OSN4" s="41"/>
      <c r="OSO4" s="41"/>
      <c r="OSP4" s="41"/>
      <c r="OSQ4" s="41"/>
      <c r="OSR4" s="41"/>
      <c r="OSS4" s="41"/>
      <c r="OST4" s="41"/>
      <c r="OSU4" s="41"/>
      <c r="OSV4" s="41"/>
      <c r="OSW4" s="41"/>
      <c r="OSX4" s="41"/>
      <c r="OSY4" s="41"/>
      <c r="OSZ4" s="41"/>
      <c r="OTA4" s="41"/>
      <c r="OTB4" s="41"/>
      <c r="OTC4" s="41"/>
      <c r="OTD4" s="41"/>
      <c r="OTE4" s="41"/>
      <c r="OTF4" s="41"/>
      <c r="OTG4" s="41"/>
      <c r="OTH4" s="41"/>
      <c r="OTI4" s="41"/>
      <c r="OTJ4" s="41"/>
      <c r="OTK4" s="41"/>
      <c r="OTL4" s="41"/>
      <c r="OTM4" s="41"/>
      <c r="OTN4" s="41"/>
      <c r="OTO4" s="41"/>
      <c r="OTP4" s="41"/>
      <c r="OTQ4" s="41"/>
      <c r="OTR4" s="41"/>
      <c r="OTS4" s="41"/>
      <c r="OTT4" s="41"/>
      <c r="OTU4" s="41"/>
      <c r="OTV4" s="41"/>
      <c r="OTW4" s="41"/>
      <c r="OTX4" s="41"/>
      <c r="OTY4" s="41"/>
      <c r="OTZ4" s="41"/>
      <c r="OUA4" s="41"/>
      <c r="OUB4" s="41"/>
      <c r="OUC4" s="41"/>
      <c r="OUD4" s="41"/>
      <c r="OUE4" s="41"/>
      <c r="OUF4" s="41"/>
      <c r="OUG4" s="41"/>
      <c r="OUH4" s="41"/>
      <c r="OUI4" s="41"/>
      <c r="OUJ4" s="41"/>
      <c r="OUK4" s="41"/>
      <c r="OUL4" s="41"/>
      <c r="OUM4" s="41"/>
      <c r="OUN4" s="41"/>
      <c r="OUO4" s="41"/>
      <c r="OUP4" s="41"/>
      <c r="OUQ4" s="41"/>
      <c r="OUR4" s="41"/>
      <c r="OUS4" s="41"/>
      <c r="OUT4" s="41"/>
      <c r="OUU4" s="41"/>
      <c r="OUV4" s="41"/>
      <c r="OUW4" s="41"/>
      <c r="OUX4" s="41"/>
      <c r="OUY4" s="41"/>
      <c r="OUZ4" s="41"/>
      <c r="OVA4" s="41"/>
      <c r="OVB4" s="41"/>
      <c r="OVC4" s="41"/>
      <c r="OVD4" s="41"/>
      <c r="OVE4" s="41"/>
      <c r="OVF4" s="41"/>
      <c r="OVG4" s="41"/>
      <c r="OVH4" s="41"/>
      <c r="OVI4" s="41"/>
      <c r="OVJ4" s="41"/>
      <c r="OVK4" s="41"/>
      <c r="OVL4" s="41"/>
      <c r="OVM4" s="41"/>
      <c r="OVN4" s="41"/>
      <c r="OVO4" s="41"/>
      <c r="OVP4" s="41"/>
      <c r="OVQ4" s="41"/>
      <c r="OVR4" s="41"/>
      <c r="OVS4" s="41"/>
      <c r="OVT4" s="41"/>
      <c r="OVU4" s="41"/>
      <c r="OVV4" s="41"/>
      <c r="OVW4" s="41"/>
      <c r="OVX4" s="41"/>
      <c r="OVY4" s="41"/>
      <c r="OVZ4" s="41"/>
      <c r="OWA4" s="41"/>
      <c r="OWB4" s="41"/>
      <c r="OWC4" s="41"/>
      <c r="OWD4" s="41"/>
      <c r="OWE4" s="41"/>
      <c r="OWF4" s="41"/>
      <c r="OWG4" s="41"/>
      <c r="OWH4" s="41"/>
      <c r="OWI4" s="41"/>
      <c r="OWJ4" s="41"/>
      <c r="OWK4" s="41"/>
      <c r="OWL4" s="41"/>
      <c r="OWM4" s="41"/>
      <c r="OWN4" s="41"/>
      <c r="OWO4" s="41"/>
      <c r="OWP4" s="41"/>
      <c r="OWQ4" s="41"/>
      <c r="OWR4" s="41"/>
      <c r="OWS4" s="41"/>
      <c r="OWT4" s="41"/>
      <c r="OWU4" s="41"/>
      <c r="OWV4" s="41"/>
      <c r="OWW4" s="41"/>
      <c r="OWX4" s="41"/>
      <c r="OWY4" s="41"/>
      <c r="OWZ4" s="41"/>
      <c r="OXA4" s="41"/>
      <c r="OXB4" s="41"/>
      <c r="OXC4" s="41"/>
      <c r="OXD4" s="41"/>
      <c r="OXE4" s="41"/>
      <c r="OXF4" s="41"/>
      <c r="OXG4" s="41"/>
      <c r="OXH4" s="41"/>
      <c r="OXI4" s="41"/>
      <c r="OXJ4" s="41"/>
      <c r="OXK4" s="41"/>
      <c r="OXL4" s="41"/>
      <c r="OXM4" s="41"/>
      <c r="OXN4" s="41"/>
      <c r="OXO4" s="41"/>
      <c r="OXP4" s="41"/>
      <c r="OXQ4" s="41"/>
      <c r="OXR4" s="41"/>
      <c r="OXS4" s="41"/>
      <c r="OXT4" s="41"/>
      <c r="OXU4" s="41"/>
      <c r="OXV4" s="41"/>
      <c r="OXW4" s="41"/>
      <c r="OXX4" s="41"/>
      <c r="OXY4" s="41"/>
      <c r="OXZ4" s="41"/>
      <c r="OYA4" s="41"/>
      <c r="OYB4" s="41"/>
      <c r="OYC4" s="41"/>
      <c r="OYD4" s="41"/>
      <c r="OYE4" s="41"/>
      <c r="OYF4" s="41"/>
      <c r="OYG4" s="41"/>
      <c r="OYH4" s="41"/>
      <c r="OYI4" s="41"/>
      <c r="OYJ4" s="41"/>
      <c r="OYK4" s="41"/>
      <c r="OYL4" s="41"/>
      <c r="OYM4" s="41"/>
      <c r="OYN4" s="41"/>
      <c r="OYO4" s="41"/>
      <c r="OYP4" s="41"/>
      <c r="OYQ4" s="41"/>
      <c r="OYR4" s="41"/>
      <c r="OYS4" s="41"/>
      <c r="OYT4" s="41"/>
      <c r="OYU4" s="41"/>
      <c r="OYV4" s="41"/>
      <c r="OYW4" s="41"/>
      <c r="OYX4" s="41"/>
      <c r="OYY4" s="41"/>
      <c r="OYZ4" s="41"/>
      <c r="OZA4" s="41"/>
      <c r="OZB4" s="41"/>
      <c r="OZC4" s="41"/>
      <c r="OZD4" s="41"/>
      <c r="OZE4" s="41"/>
      <c r="OZF4" s="41"/>
      <c r="OZG4" s="41"/>
      <c r="OZH4" s="41"/>
      <c r="OZI4" s="41"/>
      <c r="OZJ4" s="41"/>
      <c r="OZK4" s="41"/>
      <c r="OZL4" s="41"/>
      <c r="OZM4" s="41"/>
      <c r="OZN4" s="41"/>
      <c r="OZO4" s="41"/>
      <c r="OZP4" s="41"/>
      <c r="OZQ4" s="41"/>
      <c r="OZR4" s="41"/>
      <c r="OZS4" s="41"/>
      <c r="OZT4" s="41"/>
      <c r="OZU4" s="41"/>
      <c r="OZV4" s="41"/>
      <c r="OZW4" s="41"/>
      <c r="OZX4" s="41"/>
      <c r="OZY4" s="41"/>
      <c r="OZZ4" s="41"/>
      <c r="PAA4" s="41"/>
      <c r="PAB4" s="41"/>
      <c r="PAC4" s="41"/>
      <c r="PAD4" s="41"/>
      <c r="PAE4" s="41"/>
      <c r="PAF4" s="41"/>
      <c r="PAG4" s="41"/>
      <c r="PAH4" s="41"/>
      <c r="PAI4" s="41"/>
      <c r="PAJ4" s="41"/>
      <c r="PAK4" s="41"/>
      <c r="PAL4" s="41"/>
      <c r="PAM4" s="41"/>
      <c r="PAN4" s="41"/>
      <c r="PAO4" s="41"/>
      <c r="PAP4" s="41"/>
      <c r="PAQ4" s="41"/>
      <c r="PAR4" s="41"/>
      <c r="PAS4" s="41"/>
      <c r="PAT4" s="41"/>
      <c r="PAU4" s="41"/>
      <c r="PAV4" s="41"/>
      <c r="PAW4" s="41"/>
      <c r="PAX4" s="41"/>
      <c r="PAY4" s="41"/>
      <c r="PAZ4" s="41"/>
      <c r="PBA4" s="41"/>
      <c r="PBB4" s="41"/>
      <c r="PBC4" s="41"/>
      <c r="PBD4" s="41"/>
      <c r="PBE4" s="41"/>
      <c r="PBF4" s="41"/>
      <c r="PBG4" s="41"/>
      <c r="PBH4" s="41"/>
      <c r="PBI4" s="41"/>
      <c r="PBJ4" s="41"/>
      <c r="PBK4" s="41"/>
      <c r="PBL4" s="41"/>
      <c r="PBM4" s="41"/>
      <c r="PBN4" s="41"/>
      <c r="PBO4" s="41"/>
      <c r="PBP4" s="41"/>
      <c r="PBQ4" s="41"/>
      <c r="PBR4" s="41"/>
      <c r="PBS4" s="41"/>
      <c r="PBT4" s="41"/>
      <c r="PBU4" s="41"/>
      <c r="PBV4" s="41"/>
      <c r="PBW4" s="41"/>
      <c r="PBX4" s="41"/>
      <c r="PBY4" s="41"/>
      <c r="PBZ4" s="41"/>
      <c r="PCA4" s="41"/>
      <c r="PCB4" s="41"/>
      <c r="PCC4" s="41"/>
      <c r="PCD4" s="41"/>
      <c r="PCE4" s="41"/>
      <c r="PCF4" s="41"/>
      <c r="PCG4" s="41"/>
      <c r="PCH4" s="41"/>
      <c r="PCI4" s="41"/>
      <c r="PCJ4" s="41"/>
      <c r="PCK4" s="41"/>
      <c r="PCL4" s="41"/>
      <c r="PCM4" s="41"/>
      <c r="PCN4" s="41"/>
      <c r="PCO4" s="41"/>
      <c r="PCP4" s="41"/>
      <c r="PCQ4" s="41"/>
      <c r="PCR4" s="41"/>
      <c r="PCS4" s="41"/>
      <c r="PCT4" s="41"/>
      <c r="PCU4" s="41"/>
      <c r="PCV4" s="41"/>
      <c r="PCW4" s="41"/>
      <c r="PCX4" s="41"/>
      <c r="PCY4" s="41"/>
      <c r="PCZ4" s="41"/>
      <c r="PDA4" s="41"/>
      <c r="PDB4" s="41"/>
      <c r="PDC4" s="41"/>
      <c r="PDD4" s="41"/>
      <c r="PDE4" s="41"/>
      <c r="PDF4" s="41"/>
      <c r="PDG4" s="41"/>
      <c r="PDH4" s="41"/>
      <c r="PDI4" s="41"/>
      <c r="PDJ4" s="41"/>
      <c r="PDK4" s="41"/>
      <c r="PDL4" s="41"/>
      <c r="PDM4" s="41"/>
      <c r="PDN4" s="41"/>
      <c r="PDO4" s="41"/>
      <c r="PDP4" s="41"/>
      <c r="PDQ4" s="41"/>
      <c r="PDR4" s="41"/>
      <c r="PDS4" s="41"/>
      <c r="PDT4" s="41"/>
      <c r="PDU4" s="41"/>
      <c r="PDV4" s="41"/>
      <c r="PDW4" s="41"/>
      <c r="PDX4" s="41"/>
      <c r="PDY4" s="41"/>
      <c r="PDZ4" s="41"/>
      <c r="PEA4" s="41"/>
      <c r="PEB4" s="41"/>
      <c r="PEC4" s="41"/>
      <c r="PED4" s="41"/>
      <c r="PEE4" s="41"/>
      <c r="PEF4" s="41"/>
      <c r="PEG4" s="41"/>
      <c r="PEH4" s="41"/>
      <c r="PEI4" s="41"/>
      <c r="PEJ4" s="41"/>
      <c r="PEK4" s="41"/>
      <c r="PEL4" s="41"/>
      <c r="PEM4" s="41"/>
      <c r="PEN4" s="41"/>
      <c r="PEO4" s="41"/>
      <c r="PEP4" s="41"/>
      <c r="PEQ4" s="41"/>
      <c r="PER4" s="41"/>
      <c r="PES4" s="41"/>
      <c r="PET4" s="41"/>
      <c r="PEU4" s="41"/>
      <c r="PEV4" s="41"/>
      <c r="PEW4" s="41"/>
      <c r="PEX4" s="41"/>
      <c r="PEY4" s="41"/>
      <c r="PEZ4" s="41"/>
      <c r="PFA4" s="41"/>
      <c r="PFB4" s="41"/>
      <c r="PFC4" s="41"/>
      <c r="PFD4" s="41"/>
      <c r="PFE4" s="41"/>
      <c r="PFF4" s="41"/>
      <c r="PFG4" s="41"/>
      <c r="PFH4" s="41"/>
      <c r="PFI4" s="41"/>
      <c r="PFJ4" s="41"/>
      <c r="PFK4" s="41"/>
      <c r="PFL4" s="41"/>
      <c r="PFM4" s="41"/>
      <c r="PFN4" s="41"/>
      <c r="PFO4" s="41"/>
      <c r="PFP4" s="41"/>
      <c r="PFQ4" s="41"/>
      <c r="PFR4" s="41"/>
      <c r="PFS4" s="41"/>
      <c r="PFT4" s="41"/>
      <c r="PFU4" s="41"/>
      <c r="PFV4" s="41"/>
      <c r="PFW4" s="41"/>
      <c r="PFX4" s="41"/>
      <c r="PFY4" s="41"/>
      <c r="PFZ4" s="41"/>
      <c r="PGA4" s="41"/>
      <c r="PGB4" s="41"/>
      <c r="PGC4" s="41"/>
      <c r="PGD4" s="41"/>
      <c r="PGE4" s="41"/>
      <c r="PGF4" s="41"/>
      <c r="PGG4" s="41"/>
      <c r="PGH4" s="41"/>
      <c r="PGI4" s="41"/>
      <c r="PGJ4" s="41"/>
      <c r="PGK4" s="41"/>
      <c r="PGL4" s="41"/>
      <c r="PGM4" s="41"/>
      <c r="PGN4" s="41"/>
      <c r="PGO4" s="41"/>
      <c r="PGP4" s="41"/>
      <c r="PGQ4" s="41"/>
      <c r="PGR4" s="41"/>
      <c r="PGS4" s="41"/>
      <c r="PGT4" s="41"/>
      <c r="PGU4" s="41"/>
      <c r="PGV4" s="41"/>
      <c r="PGW4" s="41"/>
      <c r="PGX4" s="41"/>
      <c r="PGY4" s="41"/>
      <c r="PGZ4" s="41"/>
      <c r="PHA4" s="41"/>
      <c r="PHB4" s="41"/>
      <c r="PHC4" s="41"/>
      <c r="PHD4" s="41"/>
      <c r="PHE4" s="41"/>
      <c r="PHF4" s="41"/>
      <c r="PHG4" s="41"/>
      <c r="PHH4" s="41"/>
      <c r="PHI4" s="41"/>
      <c r="PHJ4" s="41"/>
      <c r="PHK4" s="41"/>
      <c r="PHL4" s="41"/>
      <c r="PHM4" s="41"/>
      <c r="PHN4" s="41"/>
      <c r="PHO4" s="41"/>
      <c r="PHP4" s="41"/>
      <c r="PHQ4" s="41"/>
      <c r="PHR4" s="41"/>
      <c r="PHS4" s="41"/>
      <c r="PHT4" s="41"/>
      <c r="PHU4" s="41"/>
      <c r="PHV4" s="41"/>
      <c r="PHW4" s="41"/>
      <c r="PHX4" s="41"/>
      <c r="PHY4" s="41"/>
      <c r="PHZ4" s="41"/>
      <c r="PIA4" s="41"/>
      <c r="PIB4" s="41"/>
      <c r="PIC4" s="41"/>
      <c r="PID4" s="41"/>
      <c r="PIE4" s="41"/>
      <c r="PIF4" s="41"/>
      <c r="PIG4" s="41"/>
      <c r="PIH4" s="41"/>
      <c r="PII4" s="41"/>
      <c r="PIJ4" s="41"/>
      <c r="PIK4" s="41"/>
      <c r="PIL4" s="41"/>
      <c r="PIM4" s="41"/>
      <c r="PIN4" s="41"/>
      <c r="PIO4" s="41"/>
      <c r="PIP4" s="41"/>
      <c r="PIQ4" s="41"/>
      <c r="PIR4" s="41"/>
      <c r="PIS4" s="41"/>
      <c r="PIT4" s="41"/>
      <c r="PIU4" s="41"/>
      <c r="PIV4" s="41"/>
      <c r="PIW4" s="41"/>
      <c r="PIX4" s="41"/>
      <c r="PIY4" s="41"/>
      <c r="PIZ4" s="41"/>
      <c r="PJA4" s="41"/>
      <c r="PJB4" s="41"/>
      <c r="PJC4" s="41"/>
      <c r="PJD4" s="41"/>
      <c r="PJE4" s="41"/>
      <c r="PJF4" s="41"/>
      <c r="PJG4" s="41"/>
      <c r="PJH4" s="41"/>
      <c r="PJI4" s="41"/>
      <c r="PJJ4" s="41"/>
      <c r="PJK4" s="41"/>
      <c r="PJL4" s="41"/>
      <c r="PJM4" s="41"/>
      <c r="PJN4" s="41"/>
      <c r="PJO4" s="41"/>
      <c r="PJP4" s="41"/>
      <c r="PJQ4" s="41"/>
      <c r="PJR4" s="41"/>
      <c r="PJS4" s="41"/>
      <c r="PJT4" s="41"/>
      <c r="PJU4" s="41"/>
      <c r="PJV4" s="41"/>
      <c r="PJW4" s="41"/>
      <c r="PJX4" s="41"/>
      <c r="PJY4" s="41"/>
      <c r="PJZ4" s="41"/>
      <c r="PKA4" s="41"/>
      <c r="PKB4" s="41"/>
      <c r="PKC4" s="41"/>
      <c r="PKD4" s="41"/>
      <c r="PKE4" s="41"/>
      <c r="PKF4" s="41"/>
      <c r="PKG4" s="41"/>
      <c r="PKH4" s="41"/>
      <c r="PKI4" s="41"/>
      <c r="PKJ4" s="41"/>
      <c r="PKK4" s="41"/>
      <c r="PKL4" s="41"/>
      <c r="PKM4" s="41"/>
      <c r="PKN4" s="41"/>
      <c r="PKO4" s="41"/>
      <c r="PKP4" s="41"/>
      <c r="PKQ4" s="41"/>
      <c r="PKR4" s="41"/>
      <c r="PKS4" s="41"/>
      <c r="PKT4" s="41"/>
      <c r="PKU4" s="41"/>
      <c r="PKV4" s="41"/>
      <c r="PKW4" s="41"/>
      <c r="PKX4" s="41"/>
      <c r="PKY4" s="41"/>
      <c r="PKZ4" s="41"/>
      <c r="PLA4" s="41"/>
      <c r="PLB4" s="41"/>
      <c r="PLC4" s="41"/>
      <c r="PLD4" s="41"/>
      <c r="PLE4" s="41"/>
      <c r="PLF4" s="41"/>
      <c r="PLG4" s="41"/>
      <c r="PLH4" s="41"/>
      <c r="PLI4" s="41"/>
      <c r="PLJ4" s="41"/>
      <c r="PLK4" s="41"/>
      <c r="PLL4" s="41"/>
      <c r="PLM4" s="41"/>
      <c r="PLN4" s="41"/>
      <c r="PLO4" s="41"/>
      <c r="PLP4" s="41"/>
      <c r="PLQ4" s="41"/>
      <c r="PLR4" s="41"/>
      <c r="PLS4" s="41"/>
      <c r="PLT4" s="41"/>
      <c r="PLU4" s="41"/>
      <c r="PLV4" s="41"/>
      <c r="PLW4" s="41"/>
      <c r="PLX4" s="41"/>
      <c r="PLY4" s="41"/>
      <c r="PLZ4" s="41"/>
      <c r="PMA4" s="41"/>
      <c r="PMB4" s="41"/>
      <c r="PMC4" s="41"/>
      <c r="PMD4" s="41"/>
      <c r="PME4" s="41"/>
      <c r="PMF4" s="41"/>
      <c r="PMG4" s="41"/>
      <c r="PMH4" s="41"/>
      <c r="PMI4" s="41"/>
      <c r="PMJ4" s="41"/>
      <c r="PMK4" s="41"/>
      <c r="PML4" s="41"/>
      <c r="PMM4" s="41"/>
      <c r="PMN4" s="41"/>
      <c r="PMO4" s="41"/>
      <c r="PMP4" s="41"/>
      <c r="PMQ4" s="41"/>
      <c r="PMR4" s="41"/>
      <c r="PMS4" s="41"/>
      <c r="PMT4" s="41"/>
      <c r="PMU4" s="41"/>
      <c r="PMV4" s="41"/>
      <c r="PMW4" s="41"/>
      <c r="PMX4" s="41"/>
      <c r="PMY4" s="41"/>
      <c r="PMZ4" s="41"/>
      <c r="PNA4" s="41"/>
      <c r="PNB4" s="41"/>
      <c r="PNC4" s="41"/>
      <c r="PND4" s="41"/>
      <c r="PNE4" s="41"/>
      <c r="PNF4" s="41"/>
      <c r="PNG4" s="41"/>
      <c r="PNH4" s="41"/>
      <c r="PNI4" s="41"/>
      <c r="PNJ4" s="41"/>
      <c r="PNK4" s="41"/>
      <c r="PNL4" s="41"/>
      <c r="PNM4" s="41"/>
      <c r="PNN4" s="41"/>
      <c r="PNO4" s="41"/>
      <c r="PNP4" s="41"/>
      <c r="PNQ4" s="41"/>
      <c r="PNR4" s="41"/>
      <c r="PNS4" s="41"/>
      <c r="PNT4" s="41"/>
      <c r="PNU4" s="41"/>
      <c r="PNV4" s="41"/>
      <c r="PNW4" s="41"/>
      <c r="PNX4" s="41"/>
      <c r="PNY4" s="41"/>
      <c r="PNZ4" s="41"/>
      <c r="POA4" s="41"/>
      <c r="POB4" s="41"/>
      <c r="POC4" s="41"/>
      <c r="POD4" s="41"/>
      <c r="POE4" s="41"/>
      <c r="POF4" s="41"/>
      <c r="POG4" s="41"/>
      <c r="POH4" s="41"/>
      <c r="POI4" s="41"/>
      <c r="POJ4" s="41"/>
      <c r="POK4" s="41"/>
      <c r="POL4" s="41"/>
      <c r="POM4" s="41"/>
      <c r="PON4" s="41"/>
      <c r="POO4" s="41"/>
      <c r="POP4" s="41"/>
      <c r="POQ4" s="41"/>
      <c r="POR4" s="41"/>
      <c r="POS4" s="41"/>
      <c r="POT4" s="41"/>
      <c r="POU4" s="41"/>
      <c r="POV4" s="41"/>
      <c r="POW4" s="41"/>
      <c r="POX4" s="41"/>
      <c r="POY4" s="41"/>
      <c r="POZ4" s="41"/>
      <c r="PPA4" s="41"/>
      <c r="PPB4" s="41"/>
      <c r="PPC4" s="41"/>
      <c r="PPD4" s="41"/>
      <c r="PPE4" s="41"/>
      <c r="PPF4" s="41"/>
      <c r="PPG4" s="41"/>
      <c r="PPH4" s="41"/>
      <c r="PPI4" s="41"/>
      <c r="PPJ4" s="41"/>
      <c r="PPK4" s="41"/>
      <c r="PPL4" s="41"/>
      <c r="PPM4" s="41"/>
      <c r="PPN4" s="41"/>
      <c r="PPO4" s="41"/>
      <c r="PPP4" s="41"/>
      <c r="PPQ4" s="41"/>
      <c r="PPR4" s="41"/>
      <c r="PPS4" s="41"/>
      <c r="PPT4" s="41"/>
      <c r="PPU4" s="41"/>
      <c r="PPV4" s="41"/>
      <c r="PPW4" s="41"/>
      <c r="PPX4" s="41"/>
      <c r="PPY4" s="41"/>
      <c r="PPZ4" s="41"/>
      <c r="PQA4" s="41"/>
      <c r="PQB4" s="41"/>
      <c r="PQC4" s="41"/>
      <c r="PQD4" s="41"/>
      <c r="PQE4" s="41"/>
      <c r="PQF4" s="41"/>
      <c r="PQG4" s="41"/>
      <c r="PQH4" s="41"/>
      <c r="PQI4" s="41"/>
      <c r="PQJ4" s="41"/>
      <c r="PQK4" s="41"/>
      <c r="PQL4" s="41"/>
      <c r="PQM4" s="41"/>
      <c r="PQN4" s="41"/>
      <c r="PQO4" s="41"/>
      <c r="PQP4" s="41"/>
      <c r="PQQ4" s="41"/>
      <c r="PQR4" s="41"/>
      <c r="PQS4" s="41"/>
      <c r="PQT4" s="41"/>
      <c r="PQU4" s="41"/>
      <c r="PQV4" s="41"/>
      <c r="PQW4" s="41"/>
      <c r="PQX4" s="41"/>
      <c r="PQY4" s="41"/>
      <c r="PQZ4" s="41"/>
      <c r="PRA4" s="41"/>
      <c r="PRB4" s="41"/>
      <c r="PRC4" s="41"/>
      <c r="PRD4" s="41"/>
      <c r="PRE4" s="41"/>
      <c r="PRF4" s="41"/>
      <c r="PRG4" s="41"/>
      <c r="PRH4" s="41"/>
      <c r="PRI4" s="41"/>
      <c r="PRJ4" s="41"/>
      <c r="PRK4" s="41"/>
      <c r="PRL4" s="41"/>
      <c r="PRM4" s="41"/>
      <c r="PRN4" s="41"/>
      <c r="PRO4" s="41"/>
      <c r="PRP4" s="41"/>
      <c r="PRQ4" s="41"/>
      <c r="PRR4" s="41"/>
      <c r="PRS4" s="41"/>
      <c r="PRT4" s="41"/>
      <c r="PRU4" s="41"/>
      <c r="PRV4" s="41"/>
      <c r="PRW4" s="41"/>
      <c r="PRX4" s="41"/>
      <c r="PRY4" s="41"/>
      <c r="PRZ4" s="41"/>
      <c r="PSA4" s="41"/>
      <c r="PSB4" s="41"/>
      <c r="PSC4" s="41"/>
      <c r="PSD4" s="41"/>
      <c r="PSE4" s="41"/>
      <c r="PSF4" s="41"/>
      <c r="PSG4" s="41"/>
      <c r="PSH4" s="41"/>
      <c r="PSI4" s="41"/>
      <c r="PSJ4" s="41"/>
      <c r="PSK4" s="41"/>
      <c r="PSL4" s="41"/>
      <c r="PSM4" s="41"/>
      <c r="PSN4" s="41"/>
      <c r="PSO4" s="41"/>
      <c r="PSP4" s="41"/>
      <c r="PSQ4" s="41"/>
      <c r="PSR4" s="41"/>
      <c r="PSS4" s="41"/>
      <c r="PST4" s="41"/>
      <c r="PSU4" s="41"/>
      <c r="PSV4" s="41"/>
      <c r="PSW4" s="41"/>
      <c r="PSX4" s="41"/>
      <c r="PSY4" s="41"/>
      <c r="PSZ4" s="41"/>
      <c r="PTA4" s="41"/>
      <c r="PTB4" s="41"/>
      <c r="PTC4" s="41"/>
      <c r="PTD4" s="41"/>
      <c r="PTE4" s="41"/>
      <c r="PTF4" s="41"/>
      <c r="PTG4" s="41"/>
      <c r="PTH4" s="41"/>
      <c r="PTI4" s="41"/>
      <c r="PTJ4" s="41"/>
      <c r="PTK4" s="41"/>
      <c r="PTL4" s="41"/>
      <c r="PTM4" s="41"/>
      <c r="PTN4" s="41"/>
      <c r="PTO4" s="41"/>
      <c r="PTP4" s="41"/>
      <c r="PTQ4" s="41"/>
      <c r="PTR4" s="41"/>
      <c r="PTS4" s="41"/>
      <c r="PTT4" s="41"/>
      <c r="PTU4" s="41"/>
      <c r="PTV4" s="41"/>
      <c r="PTW4" s="41"/>
      <c r="PTX4" s="41"/>
      <c r="PTY4" s="41"/>
      <c r="PTZ4" s="41"/>
      <c r="PUA4" s="41"/>
      <c r="PUB4" s="41"/>
      <c r="PUC4" s="41"/>
      <c r="PUD4" s="41"/>
      <c r="PUE4" s="41"/>
      <c r="PUF4" s="41"/>
      <c r="PUG4" s="41"/>
      <c r="PUH4" s="41"/>
      <c r="PUI4" s="41"/>
      <c r="PUJ4" s="41"/>
      <c r="PUK4" s="41"/>
      <c r="PUL4" s="41"/>
      <c r="PUM4" s="41"/>
      <c r="PUN4" s="41"/>
      <c r="PUO4" s="41"/>
      <c r="PUP4" s="41"/>
      <c r="PUQ4" s="41"/>
      <c r="PUR4" s="41"/>
      <c r="PUS4" s="41"/>
      <c r="PUT4" s="41"/>
      <c r="PUU4" s="41"/>
      <c r="PUV4" s="41"/>
      <c r="PUW4" s="41"/>
      <c r="PUX4" s="41"/>
      <c r="PUY4" s="41"/>
      <c r="PUZ4" s="41"/>
      <c r="PVA4" s="41"/>
      <c r="PVB4" s="41"/>
      <c r="PVC4" s="41"/>
      <c r="PVD4" s="41"/>
      <c r="PVE4" s="41"/>
      <c r="PVF4" s="41"/>
      <c r="PVG4" s="41"/>
      <c r="PVH4" s="41"/>
      <c r="PVI4" s="41"/>
      <c r="PVJ4" s="41"/>
      <c r="PVK4" s="41"/>
      <c r="PVL4" s="41"/>
      <c r="PVM4" s="41"/>
      <c r="PVN4" s="41"/>
      <c r="PVO4" s="41"/>
      <c r="PVP4" s="41"/>
      <c r="PVQ4" s="41"/>
      <c r="PVR4" s="41"/>
      <c r="PVS4" s="41"/>
      <c r="PVT4" s="41"/>
      <c r="PVU4" s="41"/>
      <c r="PVV4" s="41"/>
      <c r="PVW4" s="41"/>
      <c r="PVX4" s="41"/>
      <c r="PVY4" s="41"/>
      <c r="PVZ4" s="41"/>
      <c r="PWA4" s="41"/>
      <c r="PWB4" s="41"/>
      <c r="PWC4" s="41"/>
      <c r="PWD4" s="41"/>
      <c r="PWE4" s="41"/>
      <c r="PWF4" s="41"/>
      <c r="PWG4" s="41"/>
      <c r="PWH4" s="41"/>
      <c r="PWI4" s="41"/>
      <c r="PWJ4" s="41"/>
      <c r="PWK4" s="41"/>
      <c r="PWL4" s="41"/>
      <c r="PWM4" s="41"/>
      <c r="PWN4" s="41"/>
      <c r="PWO4" s="41"/>
      <c r="PWP4" s="41"/>
      <c r="PWQ4" s="41"/>
      <c r="PWR4" s="41"/>
      <c r="PWS4" s="41"/>
      <c r="PWT4" s="41"/>
      <c r="PWU4" s="41"/>
      <c r="PWV4" s="41"/>
      <c r="PWW4" s="41"/>
      <c r="PWX4" s="41"/>
      <c r="PWY4" s="41"/>
      <c r="PWZ4" s="41"/>
      <c r="PXA4" s="41"/>
      <c r="PXB4" s="41"/>
      <c r="PXC4" s="41"/>
      <c r="PXD4" s="41"/>
      <c r="PXE4" s="41"/>
      <c r="PXF4" s="41"/>
      <c r="PXG4" s="41"/>
      <c r="PXH4" s="41"/>
      <c r="PXI4" s="41"/>
      <c r="PXJ4" s="41"/>
      <c r="PXK4" s="41"/>
      <c r="PXL4" s="41"/>
      <c r="PXM4" s="41"/>
      <c r="PXN4" s="41"/>
      <c r="PXO4" s="41"/>
      <c r="PXP4" s="41"/>
      <c r="PXQ4" s="41"/>
      <c r="PXR4" s="41"/>
      <c r="PXS4" s="41"/>
      <c r="PXT4" s="41"/>
      <c r="PXU4" s="41"/>
      <c r="PXV4" s="41"/>
      <c r="PXW4" s="41"/>
      <c r="PXX4" s="41"/>
      <c r="PXY4" s="41"/>
      <c r="PXZ4" s="41"/>
      <c r="PYA4" s="41"/>
      <c r="PYB4" s="41"/>
      <c r="PYC4" s="41"/>
      <c r="PYD4" s="41"/>
      <c r="PYE4" s="41"/>
      <c r="PYF4" s="41"/>
      <c r="PYG4" s="41"/>
      <c r="PYH4" s="41"/>
      <c r="PYI4" s="41"/>
      <c r="PYJ4" s="41"/>
      <c r="PYK4" s="41"/>
      <c r="PYL4" s="41"/>
      <c r="PYM4" s="41"/>
      <c r="PYN4" s="41"/>
      <c r="PYO4" s="41"/>
      <c r="PYP4" s="41"/>
      <c r="PYQ4" s="41"/>
      <c r="PYR4" s="41"/>
      <c r="PYS4" s="41"/>
      <c r="PYT4" s="41"/>
      <c r="PYU4" s="41"/>
      <c r="PYV4" s="41"/>
      <c r="PYW4" s="41"/>
      <c r="PYX4" s="41"/>
      <c r="PYY4" s="41"/>
      <c r="PYZ4" s="41"/>
      <c r="PZA4" s="41"/>
      <c r="PZB4" s="41"/>
      <c r="PZC4" s="41"/>
      <c r="PZD4" s="41"/>
      <c r="PZE4" s="41"/>
      <c r="PZF4" s="41"/>
      <c r="PZG4" s="41"/>
      <c r="PZH4" s="41"/>
      <c r="PZI4" s="41"/>
      <c r="PZJ4" s="41"/>
      <c r="PZK4" s="41"/>
      <c r="PZL4" s="41"/>
      <c r="PZM4" s="41"/>
      <c r="PZN4" s="41"/>
      <c r="PZO4" s="41"/>
      <c r="PZP4" s="41"/>
      <c r="PZQ4" s="41"/>
      <c r="PZR4" s="41"/>
      <c r="PZS4" s="41"/>
      <c r="PZT4" s="41"/>
      <c r="PZU4" s="41"/>
      <c r="PZV4" s="41"/>
      <c r="PZW4" s="41"/>
      <c r="PZX4" s="41"/>
      <c r="PZY4" s="41"/>
      <c r="PZZ4" s="41"/>
      <c r="QAA4" s="41"/>
      <c r="QAB4" s="41"/>
      <c r="QAC4" s="41"/>
      <c r="QAD4" s="41"/>
      <c r="QAE4" s="41"/>
      <c r="QAF4" s="41"/>
      <c r="QAG4" s="41"/>
      <c r="QAH4" s="41"/>
      <c r="QAI4" s="41"/>
      <c r="QAJ4" s="41"/>
      <c r="QAK4" s="41"/>
      <c r="QAL4" s="41"/>
      <c r="QAM4" s="41"/>
      <c r="QAN4" s="41"/>
      <c r="QAO4" s="41"/>
      <c r="QAP4" s="41"/>
      <c r="QAQ4" s="41"/>
      <c r="QAR4" s="41"/>
      <c r="QAS4" s="41"/>
      <c r="QAT4" s="41"/>
      <c r="QAU4" s="41"/>
      <c r="QAV4" s="41"/>
      <c r="QAW4" s="41"/>
      <c r="QAX4" s="41"/>
      <c r="QAY4" s="41"/>
      <c r="QAZ4" s="41"/>
      <c r="QBA4" s="41"/>
      <c r="QBB4" s="41"/>
      <c r="QBC4" s="41"/>
      <c r="QBD4" s="41"/>
      <c r="QBE4" s="41"/>
      <c r="QBF4" s="41"/>
      <c r="QBG4" s="41"/>
      <c r="QBH4" s="41"/>
      <c r="QBI4" s="41"/>
      <c r="QBJ4" s="41"/>
      <c r="QBK4" s="41"/>
      <c r="QBL4" s="41"/>
      <c r="QBM4" s="41"/>
      <c r="QBN4" s="41"/>
      <c r="QBO4" s="41"/>
      <c r="QBP4" s="41"/>
      <c r="QBQ4" s="41"/>
      <c r="QBR4" s="41"/>
      <c r="QBS4" s="41"/>
      <c r="QBT4" s="41"/>
      <c r="QBU4" s="41"/>
      <c r="QBV4" s="41"/>
      <c r="QBW4" s="41"/>
      <c r="QBX4" s="41"/>
      <c r="QBY4" s="41"/>
      <c r="QBZ4" s="41"/>
      <c r="QCA4" s="41"/>
      <c r="QCB4" s="41"/>
      <c r="QCC4" s="41"/>
      <c r="QCD4" s="41"/>
      <c r="QCE4" s="41"/>
      <c r="QCF4" s="41"/>
      <c r="QCG4" s="41"/>
      <c r="QCH4" s="41"/>
      <c r="QCI4" s="41"/>
      <c r="QCJ4" s="41"/>
      <c r="QCK4" s="41"/>
      <c r="QCL4" s="41"/>
      <c r="QCM4" s="41"/>
      <c r="QCN4" s="41"/>
      <c r="QCO4" s="41"/>
      <c r="QCP4" s="41"/>
      <c r="QCQ4" s="41"/>
      <c r="QCR4" s="41"/>
      <c r="QCS4" s="41"/>
      <c r="QCT4" s="41"/>
      <c r="QCU4" s="41"/>
      <c r="QCV4" s="41"/>
      <c r="QCW4" s="41"/>
      <c r="QCX4" s="41"/>
      <c r="QCY4" s="41"/>
      <c r="QCZ4" s="41"/>
      <c r="QDA4" s="41"/>
      <c r="QDB4" s="41"/>
      <c r="QDC4" s="41"/>
      <c r="QDD4" s="41"/>
      <c r="QDE4" s="41"/>
      <c r="QDF4" s="41"/>
      <c r="QDG4" s="41"/>
      <c r="QDH4" s="41"/>
      <c r="QDI4" s="41"/>
      <c r="QDJ4" s="41"/>
      <c r="QDK4" s="41"/>
      <c r="QDL4" s="41"/>
      <c r="QDM4" s="41"/>
      <c r="QDN4" s="41"/>
      <c r="QDO4" s="41"/>
      <c r="QDP4" s="41"/>
      <c r="QDQ4" s="41"/>
      <c r="QDR4" s="41"/>
      <c r="QDS4" s="41"/>
      <c r="QDT4" s="41"/>
      <c r="QDU4" s="41"/>
      <c r="QDV4" s="41"/>
      <c r="QDW4" s="41"/>
      <c r="QDX4" s="41"/>
      <c r="QDY4" s="41"/>
      <c r="QDZ4" s="41"/>
      <c r="QEA4" s="41"/>
      <c r="QEB4" s="41"/>
      <c r="QEC4" s="41"/>
      <c r="QED4" s="41"/>
      <c r="QEE4" s="41"/>
      <c r="QEF4" s="41"/>
      <c r="QEG4" s="41"/>
      <c r="QEH4" s="41"/>
      <c r="QEI4" s="41"/>
      <c r="QEJ4" s="41"/>
      <c r="QEK4" s="41"/>
      <c r="QEL4" s="41"/>
      <c r="QEM4" s="41"/>
      <c r="QEN4" s="41"/>
      <c r="QEO4" s="41"/>
      <c r="QEP4" s="41"/>
      <c r="QEQ4" s="41"/>
      <c r="QER4" s="41"/>
      <c r="QES4" s="41"/>
      <c r="QET4" s="41"/>
      <c r="QEU4" s="41"/>
      <c r="QEV4" s="41"/>
      <c r="QEW4" s="41"/>
      <c r="QEX4" s="41"/>
      <c r="QEY4" s="41"/>
      <c r="QEZ4" s="41"/>
      <c r="QFA4" s="41"/>
      <c r="QFB4" s="41"/>
      <c r="QFC4" s="41"/>
      <c r="QFD4" s="41"/>
      <c r="QFE4" s="41"/>
      <c r="QFF4" s="41"/>
      <c r="QFG4" s="41"/>
      <c r="QFH4" s="41"/>
      <c r="QFI4" s="41"/>
      <c r="QFJ4" s="41"/>
      <c r="QFK4" s="41"/>
      <c r="QFL4" s="41"/>
      <c r="QFM4" s="41"/>
      <c r="QFN4" s="41"/>
      <c r="QFO4" s="41"/>
      <c r="QFP4" s="41"/>
      <c r="QFQ4" s="41"/>
      <c r="QFR4" s="41"/>
      <c r="QFS4" s="41"/>
      <c r="QFT4" s="41"/>
      <c r="QFU4" s="41"/>
      <c r="QFV4" s="41"/>
      <c r="QFW4" s="41"/>
      <c r="QFX4" s="41"/>
      <c r="QFY4" s="41"/>
      <c r="QFZ4" s="41"/>
      <c r="QGA4" s="41"/>
      <c r="QGB4" s="41"/>
      <c r="QGC4" s="41"/>
      <c r="QGD4" s="41"/>
      <c r="QGE4" s="41"/>
      <c r="QGF4" s="41"/>
      <c r="QGG4" s="41"/>
      <c r="QGH4" s="41"/>
      <c r="QGI4" s="41"/>
      <c r="QGJ4" s="41"/>
      <c r="QGK4" s="41"/>
      <c r="QGL4" s="41"/>
      <c r="QGM4" s="41"/>
      <c r="QGN4" s="41"/>
      <c r="QGO4" s="41"/>
      <c r="QGP4" s="41"/>
      <c r="QGQ4" s="41"/>
      <c r="QGR4" s="41"/>
      <c r="QGS4" s="41"/>
      <c r="QGT4" s="41"/>
      <c r="QGU4" s="41"/>
      <c r="QGV4" s="41"/>
      <c r="QGW4" s="41"/>
      <c r="QGX4" s="41"/>
      <c r="QGY4" s="41"/>
      <c r="QGZ4" s="41"/>
      <c r="QHA4" s="41"/>
      <c r="QHB4" s="41"/>
      <c r="QHC4" s="41"/>
      <c r="QHD4" s="41"/>
      <c r="QHE4" s="41"/>
      <c r="QHF4" s="41"/>
      <c r="QHG4" s="41"/>
      <c r="QHH4" s="41"/>
      <c r="QHI4" s="41"/>
      <c r="QHJ4" s="41"/>
      <c r="QHK4" s="41"/>
      <c r="QHL4" s="41"/>
      <c r="QHM4" s="41"/>
      <c r="QHN4" s="41"/>
      <c r="QHO4" s="41"/>
      <c r="QHP4" s="41"/>
      <c r="QHQ4" s="41"/>
      <c r="QHR4" s="41"/>
      <c r="QHS4" s="41"/>
      <c r="QHT4" s="41"/>
      <c r="QHU4" s="41"/>
      <c r="QHV4" s="41"/>
      <c r="QHW4" s="41"/>
      <c r="QHX4" s="41"/>
      <c r="QHY4" s="41"/>
      <c r="QHZ4" s="41"/>
      <c r="QIA4" s="41"/>
      <c r="QIB4" s="41"/>
      <c r="QIC4" s="41"/>
      <c r="QID4" s="41"/>
      <c r="QIE4" s="41"/>
      <c r="QIF4" s="41"/>
      <c r="QIG4" s="41"/>
      <c r="QIH4" s="41"/>
      <c r="QII4" s="41"/>
      <c r="QIJ4" s="41"/>
      <c r="QIK4" s="41"/>
      <c r="QIL4" s="41"/>
      <c r="QIM4" s="41"/>
      <c r="QIN4" s="41"/>
      <c r="QIO4" s="41"/>
      <c r="QIP4" s="41"/>
      <c r="QIQ4" s="41"/>
      <c r="QIR4" s="41"/>
      <c r="QIS4" s="41"/>
      <c r="QIT4" s="41"/>
      <c r="QIU4" s="41"/>
      <c r="QIV4" s="41"/>
      <c r="QIW4" s="41"/>
      <c r="QIX4" s="41"/>
      <c r="QIY4" s="41"/>
      <c r="QIZ4" s="41"/>
      <c r="QJA4" s="41"/>
      <c r="QJB4" s="41"/>
      <c r="QJC4" s="41"/>
      <c r="QJD4" s="41"/>
      <c r="QJE4" s="41"/>
      <c r="QJF4" s="41"/>
      <c r="QJG4" s="41"/>
      <c r="QJH4" s="41"/>
      <c r="QJI4" s="41"/>
      <c r="QJJ4" s="41"/>
      <c r="QJK4" s="41"/>
      <c r="QJL4" s="41"/>
      <c r="QJM4" s="41"/>
      <c r="QJN4" s="41"/>
      <c r="QJO4" s="41"/>
      <c r="QJP4" s="41"/>
      <c r="QJQ4" s="41"/>
      <c r="QJR4" s="41"/>
      <c r="QJS4" s="41"/>
      <c r="QJT4" s="41"/>
      <c r="QJU4" s="41"/>
      <c r="QJV4" s="41"/>
      <c r="QJW4" s="41"/>
      <c r="QJX4" s="41"/>
      <c r="QJY4" s="41"/>
      <c r="QJZ4" s="41"/>
      <c r="QKA4" s="41"/>
      <c r="QKB4" s="41"/>
      <c r="QKC4" s="41"/>
      <c r="QKD4" s="41"/>
      <c r="QKE4" s="41"/>
      <c r="QKF4" s="41"/>
      <c r="QKG4" s="41"/>
      <c r="QKH4" s="41"/>
      <c r="QKI4" s="41"/>
      <c r="QKJ4" s="41"/>
      <c r="QKK4" s="41"/>
      <c r="QKL4" s="41"/>
      <c r="QKM4" s="41"/>
      <c r="QKN4" s="41"/>
      <c r="QKO4" s="41"/>
      <c r="QKP4" s="41"/>
      <c r="QKQ4" s="41"/>
      <c r="QKR4" s="41"/>
      <c r="QKS4" s="41"/>
      <c r="QKT4" s="41"/>
      <c r="QKU4" s="41"/>
      <c r="QKV4" s="41"/>
      <c r="QKW4" s="41"/>
      <c r="QKX4" s="41"/>
      <c r="QKY4" s="41"/>
      <c r="QKZ4" s="41"/>
      <c r="QLA4" s="41"/>
      <c r="QLB4" s="41"/>
      <c r="QLC4" s="41"/>
      <c r="QLD4" s="41"/>
      <c r="QLE4" s="41"/>
      <c r="QLF4" s="41"/>
      <c r="QLG4" s="41"/>
      <c r="QLH4" s="41"/>
      <c r="QLI4" s="41"/>
      <c r="QLJ4" s="41"/>
      <c r="QLK4" s="41"/>
      <c r="QLL4" s="41"/>
      <c r="QLM4" s="41"/>
      <c r="QLN4" s="41"/>
      <c r="QLO4" s="41"/>
      <c r="QLP4" s="41"/>
      <c r="QLQ4" s="41"/>
      <c r="QLR4" s="41"/>
      <c r="QLS4" s="41"/>
      <c r="QLT4" s="41"/>
      <c r="QLU4" s="41"/>
      <c r="QLV4" s="41"/>
      <c r="QLW4" s="41"/>
      <c r="QLX4" s="41"/>
      <c r="QLY4" s="41"/>
      <c r="QLZ4" s="41"/>
      <c r="QMA4" s="41"/>
      <c r="QMB4" s="41"/>
      <c r="QMC4" s="41"/>
      <c r="QMD4" s="41"/>
      <c r="QME4" s="41"/>
      <c r="QMF4" s="41"/>
      <c r="QMG4" s="41"/>
      <c r="QMH4" s="41"/>
      <c r="QMI4" s="41"/>
      <c r="QMJ4" s="41"/>
      <c r="QMK4" s="41"/>
      <c r="QML4" s="41"/>
      <c r="QMM4" s="41"/>
      <c r="QMN4" s="41"/>
      <c r="QMO4" s="41"/>
      <c r="QMP4" s="41"/>
      <c r="QMQ4" s="41"/>
      <c r="QMR4" s="41"/>
      <c r="QMS4" s="41"/>
      <c r="QMT4" s="41"/>
      <c r="QMU4" s="41"/>
      <c r="QMV4" s="41"/>
      <c r="QMW4" s="41"/>
      <c r="QMX4" s="41"/>
      <c r="QMY4" s="41"/>
      <c r="QMZ4" s="41"/>
      <c r="QNA4" s="41"/>
      <c r="QNB4" s="41"/>
      <c r="QNC4" s="41"/>
      <c r="QND4" s="41"/>
      <c r="QNE4" s="41"/>
      <c r="QNF4" s="41"/>
      <c r="QNG4" s="41"/>
      <c r="QNH4" s="41"/>
      <c r="QNI4" s="41"/>
      <c r="QNJ4" s="41"/>
      <c r="QNK4" s="41"/>
      <c r="QNL4" s="41"/>
      <c r="QNM4" s="41"/>
      <c r="QNN4" s="41"/>
      <c r="QNO4" s="41"/>
      <c r="QNP4" s="41"/>
      <c r="QNQ4" s="41"/>
      <c r="QNR4" s="41"/>
      <c r="QNS4" s="41"/>
      <c r="QNT4" s="41"/>
      <c r="QNU4" s="41"/>
      <c r="QNV4" s="41"/>
      <c r="QNW4" s="41"/>
      <c r="QNX4" s="41"/>
      <c r="QNY4" s="41"/>
      <c r="QNZ4" s="41"/>
      <c r="QOA4" s="41"/>
      <c r="QOB4" s="41"/>
      <c r="QOC4" s="41"/>
      <c r="QOD4" s="41"/>
      <c r="QOE4" s="41"/>
      <c r="QOF4" s="41"/>
      <c r="QOG4" s="41"/>
      <c r="QOH4" s="41"/>
      <c r="QOI4" s="41"/>
      <c r="QOJ4" s="41"/>
      <c r="QOK4" s="41"/>
      <c r="QOL4" s="41"/>
      <c r="QOM4" s="41"/>
      <c r="QON4" s="41"/>
      <c r="QOO4" s="41"/>
      <c r="QOP4" s="41"/>
      <c r="QOQ4" s="41"/>
      <c r="QOR4" s="41"/>
      <c r="QOS4" s="41"/>
      <c r="QOT4" s="41"/>
      <c r="QOU4" s="41"/>
      <c r="QOV4" s="41"/>
      <c r="QOW4" s="41"/>
      <c r="QOX4" s="41"/>
      <c r="QOY4" s="41"/>
      <c r="QOZ4" s="41"/>
      <c r="QPA4" s="41"/>
      <c r="QPB4" s="41"/>
      <c r="QPC4" s="41"/>
      <c r="QPD4" s="41"/>
      <c r="QPE4" s="41"/>
      <c r="QPF4" s="41"/>
      <c r="QPG4" s="41"/>
      <c r="QPH4" s="41"/>
      <c r="QPI4" s="41"/>
      <c r="QPJ4" s="41"/>
      <c r="QPK4" s="41"/>
      <c r="QPL4" s="41"/>
      <c r="QPM4" s="41"/>
      <c r="QPN4" s="41"/>
      <c r="QPO4" s="41"/>
      <c r="QPP4" s="41"/>
      <c r="QPQ4" s="41"/>
      <c r="QPR4" s="41"/>
      <c r="QPS4" s="41"/>
      <c r="QPT4" s="41"/>
      <c r="QPU4" s="41"/>
      <c r="QPV4" s="41"/>
      <c r="QPW4" s="41"/>
      <c r="QPX4" s="41"/>
      <c r="QPY4" s="41"/>
      <c r="QPZ4" s="41"/>
      <c r="QQA4" s="41"/>
      <c r="QQB4" s="41"/>
      <c r="QQC4" s="41"/>
      <c r="QQD4" s="41"/>
      <c r="QQE4" s="41"/>
      <c r="QQF4" s="41"/>
      <c r="QQG4" s="41"/>
      <c r="QQH4" s="41"/>
      <c r="QQI4" s="41"/>
      <c r="QQJ4" s="41"/>
      <c r="QQK4" s="41"/>
      <c r="QQL4" s="41"/>
      <c r="QQM4" s="41"/>
      <c r="QQN4" s="41"/>
      <c r="QQO4" s="41"/>
      <c r="QQP4" s="41"/>
      <c r="QQQ4" s="41"/>
      <c r="QQR4" s="41"/>
      <c r="QQS4" s="41"/>
      <c r="QQT4" s="41"/>
      <c r="QQU4" s="41"/>
      <c r="QQV4" s="41"/>
      <c r="QQW4" s="41"/>
      <c r="QQX4" s="41"/>
      <c r="QQY4" s="41"/>
      <c r="QQZ4" s="41"/>
      <c r="QRA4" s="41"/>
      <c r="QRB4" s="41"/>
      <c r="QRC4" s="41"/>
      <c r="QRD4" s="41"/>
      <c r="QRE4" s="41"/>
      <c r="QRF4" s="41"/>
      <c r="QRG4" s="41"/>
      <c r="QRH4" s="41"/>
      <c r="QRI4" s="41"/>
      <c r="QRJ4" s="41"/>
      <c r="QRK4" s="41"/>
      <c r="QRL4" s="41"/>
      <c r="QRM4" s="41"/>
      <c r="QRN4" s="41"/>
      <c r="QRO4" s="41"/>
      <c r="QRP4" s="41"/>
      <c r="QRQ4" s="41"/>
      <c r="QRR4" s="41"/>
      <c r="QRS4" s="41"/>
      <c r="QRT4" s="41"/>
      <c r="QRU4" s="41"/>
      <c r="QRV4" s="41"/>
      <c r="QRW4" s="41"/>
      <c r="QRX4" s="41"/>
      <c r="QRY4" s="41"/>
      <c r="QRZ4" s="41"/>
      <c r="QSA4" s="41"/>
      <c r="QSB4" s="41"/>
      <c r="QSC4" s="41"/>
      <c r="QSD4" s="41"/>
      <c r="QSE4" s="41"/>
      <c r="QSF4" s="41"/>
      <c r="QSG4" s="41"/>
      <c r="QSH4" s="41"/>
      <c r="QSI4" s="41"/>
      <c r="QSJ4" s="41"/>
      <c r="QSK4" s="41"/>
      <c r="QSL4" s="41"/>
      <c r="QSM4" s="41"/>
      <c r="QSN4" s="41"/>
      <c r="QSO4" s="41"/>
      <c r="QSP4" s="41"/>
      <c r="QSQ4" s="41"/>
      <c r="QSR4" s="41"/>
      <c r="QSS4" s="41"/>
      <c r="QST4" s="41"/>
      <c r="QSU4" s="41"/>
      <c r="QSV4" s="41"/>
      <c r="QSW4" s="41"/>
      <c r="QSX4" s="41"/>
      <c r="QSY4" s="41"/>
      <c r="QSZ4" s="41"/>
      <c r="QTA4" s="41"/>
      <c r="QTB4" s="41"/>
      <c r="QTC4" s="41"/>
      <c r="QTD4" s="41"/>
      <c r="QTE4" s="41"/>
      <c r="QTF4" s="41"/>
      <c r="QTG4" s="41"/>
      <c r="QTH4" s="41"/>
      <c r="QTI4" s="41"/>
      <c r="QTJ4" s="41"/>
      <c r="QTK4" s="41"/>
      <c r="QTL4" s="41"/>
      <c r="QTM4" s="41"/>
      <c r="QTN4" s="41"/>
      <c r="QTO4" s="41"/>
      <c r="QTP4" s="41"/>
      <c r="QTQ4" s="41"/>
      <c r="QTR4" s="41"/>
      <c r="QTS4" s="41"/>
      <c r="QTT4" s="41"/>
      <c r="QTU4" s="41"/>
      <c r="QTV4" s="41"/>
      <c r="QTW4" s="41"/>
      <c r="QTX4" s="41"/>
      <c r="QTY4" s="41"/>
      <c r="QTZ4" s="41"/>
      <c r="QUA4" s="41"/>
      <c r="QUB4" s="41"/>
      <c r="QUC4" s="41"/>
      <c r="QUD4" s="41"/>
      <c r="QUE4" s="41"/>
      <c r="QUF4" s="41"/>
      <c r="QUG4" s="41"/>
      <c r="QUH4" s="41"/>
      <c r="QUI4" s="41"/>
      <c r="QUJ4" s="41"/>
      <c r="QUK4" s="41"/>
      <c r="QUL4" s="41"/>
      <c r="QUM4" s="41"/>
      <c r="QUN4" s="41"/>
      <c r="QUO4" s="41"/>
      <c r="QUP4" s="41"/>
      <c r="QUQ4" s="41"/>
      <c r="QUR4" s="41"/>
      <c r="QUS4" s="41"/>
      <c r="QUT4" s="41"/>
      <c r="QUU4" s="41"/>
      <c r="QUV4" s="41"/>
      <c r="QUW4" s="41"/>
      <c r="QUX4" s="41"/>
      <c r="QUY4" s="41"/>
      <c r="QUZ4" s="41"/>
      <c r="QVA4" s="41"/>
      <c r="QVB4" s="41"/>
      <c r="QVC4" s="41"/>
      <c r="QVD4" s="41"/>
      <c r="QVE4" s="41"/>
      <c r="QVF4" s="41"/>
      <c r="QVG4" s="41"/>
      <c r="QVH4" s="41"/>
      <c r="QVI4" s="41"/>
      <c r="QVJ4" s="41"/>
      <c r="QVK4" s="41"/>
      <c r="QVL4" s="41"/>
      <c r="QVM4" s="41"/>
      <c r="QVN4" s="41"/>
      <c r="QVO4" s="41"/>
      <c r="QVP4" s="41"/>
      <c r="QVQ4" s="41"/>
      <c r="QVR4" s="41"/>
      <c r="QVS4" s="41"/>
      <c r="QVT4" s="41"/>
      <c r="QVU4" s="41"/>
      <c r="QVV4" s="41"/>
      <c r="QVW4" s="41"/>
      <c r="QVX4" s="41"/>
      <c r="QVY4" s="41"/>
      <c r="QVZ4" s="41"/>
      <c r="QWA4" s="41"/>
      <c r="QWB4" s="41"/>
      <c r="QWC4" s="41"/>
      <c r="QWD4" s="41"/>
      <c r="QWE4" s="41"/>
      <c r="QWF4" s="41"/>
      <c r="QWG4" s="41"/>
      <c r="QWH4" s="41"/>
      <c r="QWI4" s="41"/>
      <c r="QWJ4" s="41"/>
      <c r="QWK4" s="41"/>
      <c r="QWL4" s="41"/>
      <c r="QWM4" s="41"/>
      <c r="QWN4" s="41"/>
      <c r="QWO4" s="41"/>
      <c r="QWP4" s="41"/>
      <c r="QWQ4" s="41"/>
      <c r="QWR4" s="41"/>
      <c r="QWS4" s="41"/>
      <c r="QWT4" s="41"/>
      <c r="QWU4" s="41"/>
      <c r="QWV4" s="41"/>
      <c r="QWW4" s="41"/>
      <c r="QWX4" s="41"/>
      <c r="QWY4" s="41"/>
      <c r="QWZ4" s="41"/>
      <c r="QXA4" s="41"/>
      <c r="QXB4" s="41"/>
      <c r="QXC4" s="41"/>
      <c r="QXD4" s="41"/>
      <c r="QXE4" s="41"/>
      <c r="QXF4" s="41"/>
      <c r="QXG4" s="41"/>
      <c r="QXH4" s="41"/>
      <c r="QXI4" s="41"/>
      <c r="QXJ4" s="41"/>
      <c r="QXK4" s="41"/>
      <c r="QXL4" s="41"/>
      <c r="QXM4" s="41"/>
      <c r="QXN4" s="41"/>
      <c r="QXO4" s="41"/>
      <c r="QXP4" s="41"/>
      <c r="QXQ4" s="41"/>
      <c r="QXR4" s="41"/>
      <c r="QXS4" s="41"/>
      <c r="QXT4" s="41"/>
      <c r="QXU4" s="41"/>
      <c r="QXV4" s="41"/>
      <c r="QXW4" s="41"/>
      <c r="QXX4" s="41"/>
      <c r="QXY4" s="41"/>
      <c r="QXZ4" s="41"/>
      <c r="QYA4" s="41"/>
      <c r="QYB4" s="41"/>
      <c r="QYC4" s="41"/>
      <c r="QYD4" s="41"/>
      <c r="QYE4" s="41"/>
      <c r="QYF4" s="41"/>
      <c r="QYG4" s="41"/>
      <c r="QYH4" s="41"/>
      <c r="QYI4" s="41"/>
      <c r="QYJ4" s="41"/>
      <c r="QYK4" s="41"/>
      <c r="QYL4" s="41"/>
      <c r="QYM4" s="41"/>
      <c r="QYN4" s="41"/>
      <c r="QYO4" s="41"/>
      <c r="QYP4" s="41"/>
      <c r="QYQ4" s="41"/>
      <c r="QYR4" s="41"/>
      <c r="QYS4" s="41"/>
      <c r="QYT4" s="41"/>
      <c r="QYU4" s="41"/>
      <c r="QYV4" s="41"/>
      <c r="QYW4" s="41"/>
      <c r="QYX4" s="41"/>
      <c r="QYY4" s="41"/>
      <c r="QYZ4" s="41"/>
      <c r="QZA4" s="41"/>
      <c r="QZB4" s="41"/>
      <c r="QZC4" s="41"/>
      <c r="QZD4" s="41"/>
      <c r="QZE4" s="41"/>
      <c r="QZF4" s="41"/>
      <c r="QZG4" s="41"/>
      <c r="QZH4" s="41"/>
      <c r="QZI4" s="41"/>
      <c r="QZJ4" s="41"/>
      <c r="QZK4" s="41"/>
      <c r="QZL4" s="41"/>
      <c r="QZM4" s="41"/>
      <c r="QZN4" s="41"/>
      <c r="QZO4" s="41"/>
      <c r="QZP4" s="41"/>
      <c r="QZQ4" s="41"/>
      <c r="QZR4" s="41"/>
      <c r="QZS4" s="41"/>
      <c r="QZT4" s="41"/>
      <c r="QZU4" s="41"/>
      <c r="QZV4" s="41"/>
      <c r="QZW4" s="41"/>
      <c r="QZX4" s="41"/>
      <c r="QZY4" s="41"/>
      <c r="QZZ4" s="41"/>
      <c r="RAA4" s="41"/>
      <c r="RAB4" s="41"/>
      <c r="RAC4" s="41"/>
      <c r="RAD4" s="41"/>
      <c r="RAE4" s="41"/>
      <c r="RAF4" s="41"/>
      <c r="RAG4" s="41"/>
      <c r="RAH4" s="41"/>
      <c r="RAI4" s="41"/>
      <c r="RAJ4" s="41"/>
      <c r="RAK4" s="41"/>
      <c r="RAL4" s="41"/>
      <c r="RAM4" s="41"/>
      <c r="RAN4" s="41"/>
      <c r="RAO4" s="41"/>
      <c r="RAP4" s="41"/>
      <c r="RAQ4" s="41"/>
      <c r="RAR4" s="41"/>
      <c r="RAS4" s="41"/>
      <c r="RAT4" s="41"/>
      <c r="RAU4" s="41"/>
      <c r="RAV4" s="41"/>
      <c r="RAW4" s="41"/>
      <c r="RAX4" s="41"/>
      <c r="RAY4" s="41"/>
      <c r="RAZ4" s="41"/>
      <c r="RBA4" s="41"/>
      <c r="RBB4" s="41"/>
      <c r="RBC4" s="41"/>
      <c r="RBD4" s="41"/>
      <c r="RBE4" s="41"/>
      <c r="RBF4" s="41"/>
      <c r="RBG4" s="41"/>
      <c r="RBH4" s="41"/>
      <c r="RBI4" s="41"/>
      <c r="RBJ4" s="41"/>
      <c r="RBK4" s="41"/>
      <c r="RBL4" s="41"/>
      <c r="RBM4" s="41"/>
      <c r="RBN4" s="41"/>
      <c r="RBO4" s="41"/>
      <c r="RBP4" s="41"/>
      <c r="RBQ4" s="41"/>
      <c r="RBR4" s="41"/>
      <c r="RBS4" s="41"/>
      <c r="RBT4" s="41"/>
      <c r="RBU4" s="41"/>
      <c r="RBV4" s="41"/>
      <c r="RBW4" s="41"/>
      <c r="RBX4" s="41"/>
      <c r="RBY4" s="41"/>
      <c r="RBZ4" s="41"/>
      <c r="RCA4" s="41"/>
      <c r="RCB4" s="41"/>
      <c r="RCC4" s="41"/>
      <c r="RCD4" s="41"/>
      <c r="RCE4" s="41"/>
      <c r="RCF4" s="41"/>
      <c r="RCG4" s="41"/>
      <c r="RCH4" s="41"/>
      <c r="RCI4" s="41"/>
      <c r="RCJ4" s="41"/>
      <c r="RCK4" s="41"/>
      <c r="RCL4" s="41"/>
      <c r="RCM4" s="41"/>
      <c r="RCN4" s="41"/>
      <c r="RCO4" s="41"/>
      <c r="RCP4" s="41"/>
      <c r="RCQ4" s="41"/>
      <c r="RCR4" s="41"/>
      <c r="RCS4" s="41"/>
      <c r="RCT4" s="41"/>
      <c r="RCU4" s="41"/>
      <c r="RCV4" s="41"/>
      <c r="RCW4" s="41"/>
      <c r="RCX4" s="41"/>
      <c r="RCY4" s="41"/>
      <c r="RCZ4" s="41"/>
      <c r="RDA4" s="41"/>
      <c r="RDB4" s="41"/>
      <c r="RDC4" s="41"/>
      <c r="RDD4" s="41"/>
      <c r="RDE4" s="41"/>
      <c r="RDF4" s="41"/>
      <c r="RDG4" s="41"/>
      <c r="RDH4" s="41"/>
      <c r="RDI4" s="41"/>
      <c r="RDJ4" s="41"/>
      <c r="RDK4" s="41"/>
      <c r="RDL4" s="41"/>
      <c r="RDM4" s="41"/>
      <c r="RDN4" s="41"/>
      <c r="RDO4" s="41"/>
      <c r="RDP4" s="41"/>
      <c r="RDQ4" s="41"/>
      <c r="RDR4" s="41"/>
      <c r="RDS4" s="41"/>
      <c r="RDT4" s="41"/>
      <c r="RDU4" s="41"/>
      <c r="RDV4" s="41"/>
      <c r="RDW4" s="41"/>
      <c r="RDX4" s="41"/>
      <c r="RDY4" s="41"/>
      <c r="RDZ4" s="41"/>
      <c r="REA4" s="41"/>
      <c r="REB4" s="41"/>
      <c r="REC4" s="41"/>
      <c r="RED4" s="41"/>
      <c r="REE4" s="41"/>
      <c r="REF4" s="41"/>
      <c r="REG4" s="41"/>
      <c r="REH4" s="41"/>
      <c r="REI4" s="41"/>
      <c r="REJ4" s="41"/>
      <c r="REK4" s="41"/>
      <c r="REL4" s="41"/>
      <c r="REM4" s="41"/>
      <c r="REN4" s="41"/>
      <c r="REO4" s="41"/>
      <c r="REP4" s="41"/>
      <c r="REQ4" s="41"/>
      <c r="RER4" s="41"/>
      <c r="RES4" s="41"/>
      <c r="RET4" s="41"/>
      <c r="REU4" s="41"/>
      <c r="REV4" s="41"/>
      <c r="REW4" s="41"/>
      <c r="REX4" s="41"/>
      <c r="REY4" s="41"/>
      <c r="REZ4" s="41"/>
      <c r="RFA4" s="41"/>
      <c r="RFB4" s="41"/>
      <c r="RFC4" s="41"/>
      <c r="RFD4" s="41"/>
      <c r="RFE4" s="41"/>
      <c r="RFF4" s="41"/>
      <c r="RFG4" s="41"/>
      <c r="RFH4" s="41"/>
      <c r="RFI4" s="41"/>
      <c r="RFJ4" s="41"/>
      <c r="RFK4" s="41"/>
      <c r="RFL4" s="41"/>
      <c r="RFM4" s="41"/>
      <c r="RFN4" s="41"/>
      <c r="RFO4" s="41"/>
      <c r="RFP4" s="41"/>
      <c r="RFQ4" s="41"/>
      <c r="RFR4" s="41"/>
      <c r="RFS4" s="41"/>
      <c r="RFT4" s="41"/>
      <c r="RFU4" s="41"/>
      <c r="RFV4" s="41"/>
      <c r="RFW4" s="41"/>
      <c r="RFX4" s="41"/>
      <c r="RFY4" s="41"/>
      <c r="RFZ4" s="41"/>
      <c r="RGA4" s="41"/>
      <c r="RGB4" s="41"/>
      <c r="RGC4" s="41"/>
      <c r="RGD4" s="41"/>
      <c r="RGE4" s="41"/>
      <c r="RGF4" s="41"/>
      <c r="RGG4" s="41"/>
      <c r="RGH4" s="41"/>
      <c r="RGI4" s="41"/>
      <c r="RGJ4" s="41"/>
      <c r="RGK4" s="41"/>
      <c r="RGL4" s="41"/>
      <c r="RGM4" s="41"/>
      <c r="RGN4" s="41"/>
      <c r="RGO4" s="41"/>
      <c r="RGP4" s="41"/>
      <c r="RGQ4" s="41"/>
      <c r="RGR4" s="41"/>
      <c r="RGS4" s="41"/>
      <c r="RGT4" s="41"/>
      <c r="RGU4" s="41"/>
      <c r="RGV4" s="41"/>
      <c r="RGW4" s="41"/>
      <c r="RGX4" s="41"/>
      <c r="RGY4" s="41"/>
      <c r="RGZ4" s="41"/>
      <c r="RHA4" s="41"/>
      <c r="RHB4" s="41"/>
      <c r="RHC4" s="41"/>
      <c r="RHD4" s="41"/>
      <c r="RHE4" s="41"/>
      <c r="RHF4" s="41"/>
      <c r="RHG4" s="41"/>
      <c r="RHH4" s="41"/>
      <c r="RHI4" s="41"/>
      <c r="RHJ4" s="41"/>
      <c r="RHK4" s="41"/>
      <c r="RHL4" s="41"/>
      <c r="RHM4" s="41"/>
      <c r="RHN4" s="41"/>
      <c r="RHO4" s="41"/>
      <c r="RHP4" s="41"/>
      <c r="RHQ4" s="41"/>
      <c r="RHR4" s="41"/>
      <c r="RHS4" s="41"/>
      <c r="RHT4" s="41"/>
      <c r="RHU4" s="41"/>
      <c r="RHV4" s="41"/>
      <c r="RHW4" s="41"/>
      <c r="RHX4" s="41"/>
      <c r="RHY4" s="41"/>
      <c r="RHZ4" s="41"/>
      <c r="RIA4" s="41"/>
      <c r="RIB4" s="41"/>
      <c r="RIC4" s="41"/>
      <c r="RID4" s="41"/>
      <c r="RIE4" s="41"/>
      <c r="RIF4" s="41"/>
      <c r="RIG4" s="41"/>
      <c r="RIH4" s="41"/>
      <c r="RII4" s="41"/>
      <c r="RIJ4" s="41"/>
      <c r="RIK4" s="41"/>
      <c r="RIL4" s="41"/>
      <c r="RIM4" s="41"/>
      <c r="RIN4" s="41"/>
      <c r="RIO4" s="41"/>
      <c r="RIP4" s="41"/>
      <c r="RIQ4" s="41"/>
      <c r="RIR4" s="41"/>
      <c r="RIS4" s="41"/>
      <c r="RIT4" s="41"/>
      <c r="RIU4" s="41"/>
      <c r="RIV4" s="41"/>
      <c r="RIW4" s="41"/>
      <c r="RIX4" s="41"/>
      <c r="RIY4" s="41"/>
      <c r="RIZ4" s="41"/>
      <c r="RJA4" s="41"/>
      <c r="RJB4" s="41"/>
      <c r="RJC4" s="41"/>
      <c r="RJD4" s="41"/>
      <c r="RJE4" s="41"/>
      <c r="RJF4" s="41"/>
      <c r="RJG4" s="41"/>
      <c r="RJH4" s="41"/>
      <c r="RJI4" s="41"/>
      <c r="RJJ4" s="41"/>
      <c r="RJK4" s="41"/>
      <c r="RJL4" s="41"/>
      <c r="RJM4" s="41"/>
      <c r="RJN4" s="41"/>
      <c r="RJO4" s="41"/>
      <c r="RJP4" s="41"/>
      <c r="RJQ4" s="41"/>
      <c r="RJR4" s="41"/>
      <c r="RJS4" s="41"/>
      <c r="RJT4" s="41"/>
      <c r="RJU4" s="41"/>
      <c r="RJV4" s="41"/>
      <c r="RJW4" s="41"/>
      <c r="RJX4" s="41"/>
      <c r="RJY4" s="41"/>
      <c r="RJZ4" s="41"/>
      <c r="RKA4" s="41"/>
      <c r="RKB4" s="41"/>
      <c r="RKC4" s="41"/>
      <c r="RKD4" s="41"/>
      <c r="RKE4" s="41"/>
      <c r="RKF4" s="41"/>
      <c r="RKG4" s="41"/>
      <c r="RKH4" s="41"/>
      <c r="RKI4" s="41"/>
      <c r="RKJ4" s="41"/>
      <c r="RKK4" s="41"/>
      <c r="RKL4" s="41"/>
      <c r="RKM4" s="41"/>
      <c r="RKN4" s="41"/>
      <c r="RKO4" s="41"/>
      <c r="RKP4" s="41"/>
      <c r="RKQ4" s="41"/>
      <c r="RKR4" s="41"/>
      <c r="RKS4" s="41"/>
      <c r="RKT4" s="41"/>
      <c r="RKU4" s="41"/>
      <c r="RKV4" s="41"/>
      <c r="RKW4" s="41"/>
      <c r="RKX4" s="41"/>
      <c r="RKY4" s="41"/>
      <c r="RKZ4" s="41"/>
      <c r="RLA4" s="41"/>
      <c r="RLB4" s="41"/>
      <c r="RLC4" s="41"/>
      <c r="RLD4" s="41"/>
      <c r="RLE4" s="41"/>
      <c r="RLF4" s="41"/>
      <c r="RLG4" s="41"/>
      <c r="RLH4" s="41"/>
      <c r="RLI4" s="41"/>
      <c r="RLJ4" s="41"/>
      <c r="RLK4" s="41"/>
      <c r="RLL4" s="41"/>
      <c r="RLM4" s="41"/>
      <c r="RLN4" s="41"/>
      <c r="RLO4" s="41"/>
      <c r="RLP4" s="41"/>
      <c r="RLQ4" s="41"/>
      <c r="RLR4" s="41"/>
      <c r="RLS4" s="41"/>
      <c r="RLT4" s="41"/>
      <c r="RLU4" s="41"/>
      <c r="RLV4" s="41"/>
      <c r="RLW4" s="41"/>
      <c r="RLX4" s="41"/>
      <c r="RLY4" s="41"/>
      <c r="RLZ4" s="41"/>
      <c r="RMA4" s="41"/>
      <c r="RMB4" s="41"/>
      <c r="RMC4" s="41"/>
      <c r="RMD4" s="41"/>
      <c r="RME4" s="41"/>
      <c r="RMF4" s="41"/>
      <c r="RMG4" s="41"/>
      <c r="RMH4" s="41"/>
      <c r="RMI4" s="41"/>
      <c r="RMJ4" s="41"/>
      <c r="RMK4" s="41"/>
      <c r="RML4" s="41"/>
      <c r="RMM4" s="41"/>
      <c r="RMN4" s="41"/>
      <c r="RMO4" s="41"/>
      <c r="RMP4" s="41"/>
      <c r="RMQ4" s="41"/>
      <c r="RMR4" s="41"/>
      <c r="RMS4" s="41"/>
      <c r="RMT4" s="41"/>
      <c r="RMU4" s="41"/>
      <c r="RMV4" s="41"/>
      <c r="RMW4" s="41"/>
      <c r="RMX4" s="41"/>
      <c r="RMY4" s="41"/>
      <c r="RMZ4" s="41"/>
      <c r="RNA4" s="41"/>
      <c r="RNB4" s="41"/>
      <c r="RNC4" s="41"/>
      <c r="RND4" s="41"/>
      <c r="RNE4" s="41"/>
      <c r="RNF4" s="41"/>
      <c r="RNG4" s="41"/>
      <c r="RNH4" s="41"/>
      <c r="RNI4" s="41"/>
      <c r="RNJ4" s="41"/>
      <c r="RNK4" s="41"/>
      <c r="RNL4" s="41"/>
      <c r="RNM4" s="41"/>
      <c r="RNN4" s="41"/>
      <c r="RNO4" s="41"/>
      <c r="RNP4" s="41"/>
      <c r="RNQ4" s="41"/>
      <c r="RNR4" s="41"/>
      <c r="RNS4" s="41"/>
      <c r="RNT4" s="41"/>
      <c r="RNU4" s="41"/>
      <c r="RNV4" s="41"/>
      <c r="RNW4" s="41"/>
      <c r="RNX4" s="41"/>
      <c r="RNY4" s="41"/>
      <c r="RNZ4" s="41"/>
      <c r="ROA4" s="41"/>
      <c r="ROB4" s="41"/>
      <c r="ROC4" s="41"/>
      <c r="ROD4" s="41"/>
      <c r="ROE4" s="41"/>
      <c r="ROF4" s="41"/>
      <c r="ROG4" s="41"/>
      <c r="ROH4" s="41"/>
      <c r="ROI4" s="41"/>
      <c r="ROJ4" s="41"/>
      <c r="ROK4" s="41"/>
      <c r="ROL4" s="41"/>
      <c r="ROM4" s="41"/>
      <c r="RON4" s="41"/>
      <c r="ROO4" s="41"/>
      <c r="ROP4" s="41"/>
      <c r="ROQ4" s="41"/>
      <c r="ROR4" s="41"/>
      <c r="ROS4" s="41"/>
      <c r="ROT4" s="41"/>
      <c r="ROU4" s="41"/>
      <c r="ROV4" s="41"/>
      <c r="ROW4" s="41"/>
      <c r="ROX4" s="41"/>
      <c r="ROY4" s="41"/>
      <c r="ROZ4" s="41"/>
      <c r="RPA4" s="41"/>
      <c r="RPB4" s="41"/>
      <c r="RPC4" s="41"/>
      <c r="RPD4" s="41"/>
      <c r="RPE4" s="41"/>
      <c r="RPF4" s="41"/>
      <c r="RPG4" s="41"/>
      <c r="RPH4" s="41"/>
      <c r="RPI4" s="41"/>
      <c r="RPJ4" s="41"/>
      <c r="RPK4" s="41"/>
      <c r="RPL4" s="41"/>
      <c r="RPM4" s="41"/>
      <c r="RPN4" s="41"/>
      <c r="RPO4" s="41"/>
      <c r="RPP4" s="41"/>
      <c r="RPQ4" s="41"/>
      <c r="RPR4" s="41"/>
      <c r="RPS4" s="41"/>
      <c r="RPT4" s="41"/>
      <c r="RPU4" s="41"/>
      <c r="RPV4" s="41"/>
      <c r="RPW4" s="41"/>
      <c r="RPX4" s="41"/>
      <c r="RPY4" s="41"/>
      <c r="RPZ4" s="41"/>
      <c r="RQA4" s="41"/>
      <c r="RQB4" s="41"/>
      <c r="RQC4" s="41"/>
      <c r="RQD4" s="41"/>
      <c r="RQE4" s="41"/>
      <c r="RQF4" s="41"/>
      <c r="RQG4" s="41"/>
      <c r="RQH4" s="41"/>
      <c r="RQI4" s="41"/>
      <c r="RQJ4" s="41"/>
      <c r="RQK4" s="41"/>
      <c r="RQL4" s="41"/>
      <c r="RQM4" s="41"/>
      <c r="RQN4" s="41"/>
      <c r="RQO4" s="41"/>
      <c r="RQP4" s="41"/>
      <c r="RQQ4" s="41"/>
      <c r="RQR4" s="41"/>
      <c r="RQS4" s="41"/>
      <c r="RQT4" s="41"/>
      <c r="RQU4" s="41"/>
      <c r="RQV4" s="41"/>
      <c r="RQW4" s="41"/>
      <c r="RQX4" s="41"/>
      <c r="RQY4" s="41"/>
      <c r="RQZ4" s="41"/>
      <c r="RRA4" s="41"/>
      <c r="RRB4" s="41"/>
      <c r="RRC4" s="41"/>
      <c r="RRD4" s="41"/>
      <c r="RRE4" s="41"/>
      <c r="RRF4" s="41"/>
      <c r="RRG4" s="41"/>
      <c r="RRH4" s="41"/>
      <c r="RRI4" s="41"/>
      <c r="RRJ4" s="41"/>
      <c r="RRK4" s="41"/>
      <c r="RRL4" s="41"/>
      <c r="RRM4" s="41"/>
      <c r="RRN4" s="41"/>
      <c r="RRO4" s="41"/>
      <c r="RRP4" s="41"/>
      <c r="RRQ4" s="41"/>
      <c r="RRR4" s="41"/>
      <c r="RRS4" s="41"/>
      <c r="RRT4" s="41"/>
      <c r="RRU4" s="41"/>
      <c r="RRV4" s="41"/>
      <c r="RRW4" s="41"/>
      <c r="RRX4" s="41"/>
      <c r="RRY4" s="41"/>
      <c r="RRZ4" s="41"/>
      <c r="RSA4" s="41"/>
      <c r="RSB4" s="41"/>
      <c r="RSC4" s="41"/>
      <c r="RSD4" s="41"/>
      <c r="RSE4" s="41"/>
      <c r="RSF4" s="41"/>
      <c r="RSG4" s="41"/>
      <c r="RSH4" s="41"/>
      <c r="RSI4" s="41"/>
      <c r="RSJ4" s="41"/>
      <c r="RSK4" s="41"/>
      <c r="RSL4" s="41"/>
      <c r="RSM4" s="41"/>
      <c r="RSN4" s="41"/>
      <c r="RSO4" s="41"/>
      <c r="RSP4" s="41"/>
      <c r="RSQ4" s="41"/>
      <c r="RSR4" s="41"/>
      <c r="RSS4" s="41"/>
      <c r="RST4" s="41"/>
      <c r="RSU4" s="41"/>
      <c r="RSV4" s="41"/>
      <c r="RSW4" s="41"/>
      <c r="RSX4" s="41"/>
      <c r="RSY4" s="41"/>
      <c r="RSZ4" s="41"/>
      <c r="RTA4" s="41"/>
      <c r="RTB4" s="41"/>
      <c r="RTC4" s="41"/>
      <c r="RTD4" s="41"/>
      <c r="RTE4" s="41"/>
      <c r="RTF4" s="41"/>
      <c r="RTG4" s="41"/>
      <c r="RTH4" s="41"/>
      <c r="RTI4" s="41"/>
      <c r="RTJ4" s="41"/>
      <c r="RTK4" s="41"/>
      <c r="RTL4" s="41"/>
      <c r="RTM4" s="41"/>
      <c r="RTN4" s="41"/>
      <c r="RTO4" s="41"/>
      <c r="RTP4" s="41"/>
      <c r="RTQ4" s="41"/>
      <c r="RTR4" s="41"/>
      <c r="RTS4" s="41"/>
      <c r="RTT4" s="41"/>
      <c r="RTU4" s="41"/>
      <c r="RTV4" s="41"/>
      <c r="RTW4" s="41"/>
      <c r="RTX4" s="41"/>
      <c r="RTY4" s="41"/>
      <c r="RTZ4" s="41"/>
      <c r="RUA4" s="41"/>
      <c r="RUB4" s="41"/>
      <c r="RUC4" s="41"/>
      <c r="RUD4" s="41"/>
      <c r="RUE4" s="41"/>
      <c r="RUF4" s="41"/>
      <c r="RUG4" s="41"/>
      <c r="RUH4" s="41"/>
      <c r="RUI4" s="41"/>
      <c r="RUJ4" s="41"/>
      <c r="RUK4" s="41"/>
      <c r="RUL4" s="41"/>
      <c r="RUM4" s="41"/>
      <c r="RUN4" s="41"/>
      <c r="RUO4" s="41"/>
      <c r="RUP4" s="41"/>
      <c r="RUQ4" s="41"/>
      <c r="RUR4" s="41"/>
      <c r="RUS4" s="41"/>
      <c r="RUT4" s="41"/>
      <c r="RUU4" s="41"/>
      <c r="RUV4" s="41"/>
      <c r="RUW4" s="41"/>
      <c r="RUX4" s="41"/>
      <c r="RUY4" s="41"/>
      <c r="RUZ4" s="41"/>
      <c r="RVA4" s="41"/>
      <c r="RVB4" s="41"/>
      <c r="RVC4" s="41"/>
      <c r="RVD4" s="41"/>
      <c r="RVE4" s="41"/>
      <c r="RVF4" s="41"/>
      <c r="RVG4" s="41"/>
      <c r="RVH4" s="41"/>
      <c r="RVI4" s="41"/>
      <c r="RVJ4" s="41"/>
      <c r="RVK4" s="41"/>
      <c r="RVL4" s="41"/>
      <c r="RVM4" s="41"/>
      <c r="RVN4" s="41"/>
      <c r="RVO4" s="41"/>
      <c r="RVP4" s="41"/>
      <c r="RVQ4" s="41"/>
      <c r="RVR4" s="41"/>
      <c r="RVS4" s="41"/>
      <c r="RVT4" s="41"/>
      <c r="RVU4" s="41"/>
      <c r="RVV4" s="41"/>
      <c r="RVW4" s="41"/>
      <c r="RVX4" s="41"/>
      <c r="RVY4" s="41"/>
      <c r="RVZ4" s="41"/>
      <c r="RWA4" s="41"/>
      <c r="RWB4" s="41"/>
      <c r="RWC4" s="41"/>
      <c r="RWD4" s="41"/>
      <c r="RWE4" s="41"/>
      <c r="RWF4" s="41"/>
      <c r="RWG4" s="41"/>
      <c r="RWH4" s="41"/>
      <c r="RWI4" s="41"/>
      <c r="RWJ4" s="41"/>
      <c r="RWK4" s="41"/>
      <c r="RWL4" s="41"/>
      <c r="RWM4" s="41"/>
      <c r="RWN4" s="41"/>
      <c r="RWO4" s="41"/>
      <c r="RWP4" s="41"/>
      <c r="RWQ4" s="41"/>
      <c r="RWR4" s="41"/>
      <c r="RWS4" s="41"/>
      <c r="RWT4" s="41"/>
      <c r="RWU4" s="41"/>
      <c r="RWV4" s="41"/>
      <c r="RWW4" s="41"/>
      <c r="RWX4" s="41"/>
      <c r="RWY4" s="41"/>
      <c r="RWZ4" s="41"/>
      <c r="RXA4" s="41"/>
      <c r="RXB4" s="41"/>
      <c r="RXC4" s="41"/>
      <c r="RXD4" s="41"/>
      <c r="RXE4" s="41"/>
      <c r="RXF4" s="41"/>
      <c r="RXG4" s="41"/>
      <c r="RXH4" s="41"/>
      <c r="RXI4" s="41"/>
      <c r="RXJ4" s="41"/>
      <c r="RXK4" s="41"/>
      <c r="RXL4" s="41"/>
      <c r="RXM4" s="41"/>
      <c r="RXN4" s="41"/>
      <c r="RXO4" s="41"/>
      <c r="RXP4" s="41"/>
      <c r="RXQ4" s="41"/>
      <c r="RXR4" s="41"/>
      <c r="RXS4" s="41"/>
      <c r="RXT4" s="41"/>
      <c r="RXU4" s="41"/>
      <c r="RXV4" s="41"/>
      <c r="RXW4" s="41"/>
      <c r="RXX4" s="41"/>
      <c r="RXY4" s="41"/>
      <c r="RXZ4" s="41"/>
      <c r="RYA4" s="41"/>
      <c r="RYB4" s="41"/>
      <c r="RYC4" s="41"/>
      <c r="RYD4" s="41"/>
      <c r="RYE4" s="41"/>
      <c r="RYF4" s="41"/>
      <c r="RYG4" s="41"/>
      <c r="RYH4" s="41"/>
      <c r="RYI4" s="41"/>
      <c r="RYJ4" s="41"/>
      <c r="RYK4" s="41"/>
      <c r="RYL4" s="41"/>
      <c r="RYM4" s="41"/>
      <c r="RYN4" s="41"/>
      <c r="RYO4" s="41"/>
      <c r="RYP4" s="41"/>
      <c r="RYQ4" s="41"/>
      <c r="RYR4" s="41"/>
      <c r="RYS4" s="41"/>
      <c r="RYT4" s="41"/>
      <c r="RYU4" s="41"/>
      <c r="RYV4" s="41"/>
      <c r="RYW4" s="41"/>
      <c r="RYX4" s="41"/>
      <c r="RYY4" s="41"/>
      <c r="RYZ4" s="41"/>
      <c r="RZA4" s="41"/>
      <c r="RZB4" s="41"/>
      <c r="RZC4" s="41"/>
      <c r="RZD4" s="41"/>
      <c r="RZE4" s="41"/>
      <c r="RZF4" s="41"/>
      <c r="RZG4" s="41"/>
      <c r="RZH4" s="41"/>
      <c r="RZI4" s="41"/>
      <c r="RZJ4" s="41"/>
      <c r="RZK4" s="41"/>
      <c r="RZL4" s="41"/>
      <c r="RZM4" s="41"/>
      <c r="RZN4" s="41"/>
      <c r="RZO4" s="41"/>
      <c r="RZP4" s="41"/>
      <c r="RZQ4" s="41"/>
      <c r="RZR4" s="41"/>
      <c r="RZS4" s="41"/>
      <c r="RZT4" s="41"/>
      <c r="RZU4" s="41"/>
      <c r="RZV4" s="41"/>
      <c r="RZW4" s="41"/>
      <c r="RZX4" s="41"/>
      <c r="RZY4" s="41"/>
      <c r="RZZ4" s="41"/>
      <c r="SAA4" s="41"/>
      <c r="SAB4" s="41"/>
      <c r="SAC4" s="41"/>
      <c r="SAD4" s="41"/>
      <c r="SAE4" s="41"/>
      <c r="SAF4" s="41"/>
      <c r="SAG4" s="41"/>
      <c r="SAH4" s="41"/>
      <c r="SAI4" s="41"/>
      <c r="SAJ4" s="41"/>
      <c r="SAK4" s="41"/>
      <c r="SAL4" s="41"/>
      <c r="SAM4" s="41"/>
      <c r="SAN4" s="41"/>
      <c r="SAO4" s="41"/>
      <c r="SAP4" s="41"/>
      <c r="SAQ4" s="41"/>
      <c r="SAR4" s="41"/>
      <c r="SAS4" s="41"/>
      <c r="SAT4" s="41"/>
      <c r="SAU4" s="41"/>
      <c r="SAV4" s="41"/>
      <c r="SAW4" s="41"/>
      <c r="SAX4" s="41"/>
      <c r="SAY4" s="41"/>
      <c r="SAZ4" s="41"/>
      <c r="SBA4" s="41"/>
      <c r="SBB4" s="41"/>
      <c r="SBC4" s="41"/>
      <c r="SBD4" s="41"/>
      <c r="SBE4" s="41"/>
      <c r="SBF4" s="41"/>
      <c r="SBG4" s="41"/>
      <c r="SBH4" s="41"/>
      <c r="SBI4" s="41"/>
      <c r="SBJ4" s="41"/>
      <c r="SBK4" s="41"/>
      <c r="SBL4" s="41"/>
      <c r="SBM4" s="41"/>
      <c r="SBN4" s="41"/>
      <c r="SBO4" s="41"/>
      <c r="SBP4" s="41"/>
      <c r="SBQ4" s="41"/>
      <c r="SBR4" s="41"/>
      <c r="SBS4" s="41"/>
      <c r="SBT4" s="41"/>
      <c r="SBU4" s="41"/>
      <c r="SBV4" s="41"/>
      <c r="SBW4" s="41"/>
      <c r="SBX4" s="41"/>
      <c r="SBY4" s="41"/>
      <c r="SBZ4" s="41"/>
      <c r="SCA4" s="41"/>
      <c r="SCB4" s="41"/>
      <c r="SCC4" s="41"/>
      <c r="SCD4" s="41"/>
      <c r="SCE4" s="41"/>
      <c r="SCF4" s="41"/>
      <c r="SCG4" s="41"/>
      <c r="SCH4" s="41"/>
      <c r="SCI4" s="41"/>
      <c r="SCJ4" s="41"/>
      <c r="SCK4" s="41"/>
      <c r="SCL4" s="41"/>
      <c r="SCM4" s="41"/>
      <c r="SCN4" s="41"/>
      <c r="SCO4" s="41"/>
      <c r="SCP4" s="41"/>
      <c r="SCQ4" s="41"/>
      <c r="SCR4" s="41"/>
      <c r="SCS4" s="41"/>
      <c r="SCT4" s="41"/>
      <c r="SCU4" s="41"/>
      <c r="SCV4" s="41"/>
      <c r="SCW4" s="41"/>
      <c r="SCX4" s="41"/>
      <c r="SCY4" s="41"/>
      <c r="SCZ4" s="41"/>
      <c r="SDA4" s="41"/>
      <c r="SDB4" s="41"/>
      <c r="SDC4" s="41"/>
      <c r="SDD4" s="41"/>
      <c r="SDE4" s="41"/>
      <c r="SDF4" s="41"/>
      <c r="SDG4" s="41"/>
      <c r="SDH4" s="41"/>
      <c r="SDI4" s="41"/>
      <c r="SDJ4" s="41"/>
      <c r="SDK4" s="41"/>
      <c r="SDL4" s="41"/>
      <c r="SDM4" s="41"/>
      <c r="SDN4" s="41"/>
      <c r="SDO4" s="41"/>
      <c r="SDP4" s="41"/>
      <c r="SDQ4" s="41"/>
      <c r="SDR4" s="41"/>
      <c r="SDS4" s="41"/>
      <c r="SDT4" s="41"/>
      <c r="SDU4" s="41"/>
      <c r="SDV4" s="41"/>
      <c r="SDW4" s="41"/>
      <c r="SDX4" s="41"/>
      <c r="SDY4" s="41"/>
      <c r="SDZ4" s="41"/>
      <c r="SEA4" s="41"/>
      <c r="SEB4" s="41"/>
      <c r="SEC4" s="41"/>
      <c r="SED4" s="41"/>
      <c r="SEE4" s="41"/>
      <c r="SEF4" s="41"/>
      <c r="SEG4" s="41"/>
      <c r="SEH4" s="41"/>
      <c r="SEI4" s="41"/>
      <c r="SEJ4" s="41"/>
      <c r="SEK4" s="41"/>
      <c r="SEL4" s="41"/>
      <c r="SEM4" s="41"/>
      <c r="SEN4" s="41"/>
      <c r="SEO4" s="41"/>
      <c r="SEP4" s="41"/>
      <c r="SEQ4" s="41"/>
      <c r="SER4" s="41"/>
      <c r="SES4" s="41"/>
      <c r="SET4" s="41"/>
      <c r="SEU4" s="41"/>
      <c r="SEV4" s="41"/>
      <c r="SEW4" s="41"/>
      <c r="SEX4" s="41"/>
      <c r="SEY4" s="41"/>
      <c r="SEZ4" s="41"/>
      <c r="SFA4" s="41"/>
      <c r="SFB4" s="41"/>
      <c r="SFC4" s="41"/>
      <c r="SFD4" s="41"/>
      <c r="SFE4" s="41"/>
      <c r="SFF4" s="41"/>
      <c r="SFG4" s="41"/>
      <c r="SFH4" s="41"/>
      <c r="SFI4" s="41"/>
      <c r="SFJ4" s="41"/>
      <c r="SFK4" s="41"/>
      <c r="SFL4" s="41"/>
      <c r="SFM4" s="41"/>
      <c r="SFN4" s="41"/>
      <c r="SFO4" s="41"/>
      <c r="SFP4" s="41"/>
      <c r="SFQ4" s="41"/>
      <c r="SFR4" s="41"/>
      <c r="SFS4" s="41"/>
      <c r="SFT4" s="41"/>
      <c r="SFU4" s="41"/>
      <c r="SFV4" s="41"/>
      <c r="SFW4" s="41"/>
      <c r="SFX4" s="41"/>
      <c r="SFY4" s="41"/>
      <c r="SFZ4" s="41"/>
      <c r="SGA4" s="41"/>
      <c r="SGB4" s="41"/>
      <c r="SGC4" s="41"/>
      <c r="SGD4" s="41"/>
      <c r="SGE4" s="41"/>
      <c r="SGF4" s="41"/>
      <c r="SGG4" s="41"/>
      <c r="SGH4" s="41"/>
      <c r="SGI4" s="41"/>
      <c r="SGJ4" s="41"/>
      <c r="SGK4" s="41"/>
      <c r="SGL4" s="41"/>
      <c r="SGM4" s="41"/>
      <c r="SGN4" s="41"/>
      <c r="SGO4" s="41"/>
      <c r="SGP4" s="41"/>
      <c r="SGQ4" s="41"/>
      <c r="SGR4" s="41"/>
      <c r="SGS4" s="41"/>
      <c r="SGT4" s="41"/>
      <c r="SGU4" s="41"/>
      <c r="SGV4" s="41"/>
      <c r="SGW4" s="41"/>
      <c r="SGX4" s="41"/>
      <c r="SGY4" s="41"/>
      <c r="SGZ4" s="41"/>
      <c r="SHA4" s="41"/>
      <c r="SHB4" s="41"/>
      <c r="SHC4" s="41"/>
      <c r="SHD4" s="41"/>
      <c r="SHE4" s="41"/>
      <c r="SHF4" s="41"/>
      <c r="SHG4" s="41"/>
      <c r="SHH4" s="41"/>
      <c r="SHI4" s="41"/>
      <c r="SHJ4" s="41"/>
      <c r="SHK4" s="41"/>
      <c r="SHL4" s="41"/>
      <c r="SHM4" s="41"/>
      <c r="SHN4" s="41"/>
      <c r="SHO4" s="41"/>
      <c r="SHP4" s="41"/>
      <c r="SHQ4" s="41"/>
      <c r="SHR4" s="41"/>
      <c r="SHS4" s="41"/>
      <c r="SHT4" s="41"/>
      <c r="SHU4" s="41"/>
      <c r="SHV4" s="41"/>
      <c r="SHW4" s="41"/>
      <c r="SHX4" s="41"/>
      <c r="SHY4" s="41"/>
      <c r="SHZ4" s="41"/>
      <c r="SIA4" s="41"/>
      <c r="SIB4" s="41"/>
      <c r="SIC4" s="41"/>
      <c r="SID4" s="41"/>
      <c r="SIE4" s="41"/>
      <c r="SIF4" s="41"/>
      <c r="SIG4" s="41"/>
      <c r="SIH4" s="41"/>
      <c r="SII4" s="41"/>
      <c r="SIJ4" s="41"/>
      <c r="SIK4" s="41"/>
      <c r="SIL4" s="41"/>
      <c r="SIM4" s="41"/>
      <c r="SIN4" s="41"/>
      <c r="SIO4" s="41"/>
      <c r="SIP4" s="41"/>
      <c r="SIQ4" s="41"/>
      <c r="SIR4" s="41"/>
      <c r="SIS4" s="41"/>
      <c r="SIT4" s="41"/>
      <c r="SIU4" s="41"/>
      <c r="SIV4" s="41"/>
      <c r="SIW4" s="41"/>
      <c r="SIX4" s="41"/>
      <c r="SIY4" s="41"/>
      <c r="SIZ4" s="41"/>
      <c r="SJA4" s="41"/>
      <c r="SJB4" s="41"/>
      <c r="SJC4" s="41"/>
      <c r="SJD4" s="41"/>
      <c r="SJE4" s="41"/>
      <c r="SJF4" s="41"/>
      <c r="SJG4" s="41"/>
      <c r="SJH4" s="41"/>
      <c r="SJI4" s="41"/>
      <c r="SJJ4" s="41"/>
      <c r="SJK4" s="41"/>
      <c r="SJL4" s="41"/>
      <c r="SJM4" s="41"/>
      <c r="SJN4" s="41"/>
      <c r="SJO4" s="41"/>
      <c r="SJP4" s="41"/>
      <c r="SJQ4" s="41"/>
      <c r="SJR4" s="41"/>
      <c r="SJS4" s="41"/>
      <c r="SJT4" s="41"/>
      <c r="SJU4" s="41"/>
      <c r="SJV4" s="41"/>
      <c r="SJW4" s="41"/>
      <c r="SJX4" s="41"/>
      <c r="SJY4" s="41"/>
      <c r="SJZ4" s="41"/>
      <c r="SKA4" s="41"/>
      <c r="SKB4" s="41"/>
      <c r="SKC4" s="41"/>
      <c r="SKD4" s="41"/>
      <c r="SKE4" s="41"/>
      <c r="SKF4" s="41"/>
      <c r="SKG4" s="41"/>
      <c r="SKH4" s="41"/>
      <c r="SKI4" s="41"/>
      <c r="SKJ4" s="41"/>
      <c r="SKK4" s="41"/>
      <c r="SKL4" s="41"/>
      <c r="SKM4" s="41"/>
      <c r="SKN4" s="41"/>
      <c r="SKO4" s="41"/>
      <c r="SKP4" s="41"/>
      <c r="SKQ4" s="41"/>
      <c r="SKR4" s="41"/>
      <c r="SKS4" s="41"/>
      <c r="SKT4" s="41"/>
      <c r="SKU4" s="41"/>
      <c r="SKV4" s="41"/>
      <c r="SKW4" s="41"/>
      <c r="SKX4" s="41"/>
      <c r="SKY4" s="41"/>
      <c r="SKZ4" s="41"/>
      <c r="SLA4" s="41"/>
      <c r="SLB4" s="41"/>
      <c r="SLC4" s="41"/>
      <c r="SLD4" s="41"/>
      <c r="SLE4" s="41"/>
      <c r="SLF4" s="41"/>
      <c r="SLG4" s="41"/>
      <c r="SLH4" s="41"/>
      <c r="SLI4" s="41"/>
      <c r="SLJ4" s="41"/>
      <c r="SLK4" s="41"/>
      <c r="SLL4" s="41"/>
      <c r="SLM4" s="41"/>
      <c r="SLN4" s="41"/>
      <c r="SLO4" s="41"/>
      <c r="SLP4" s="41"/>
      <c r="SLQ4" s="41"/>
      <c r="SLR4" s="41"/>
      <c r="SLS4" s="41"/>
      <c r="SLT4" s="41"/>
      <c r="SLU4" s="41"/>
      <c r="SLV4" s="41"/>
      <c r="SLW4" s="41"/>
      <c r="SLX4" s="41"/>
      <c r="SLY4" s="41"/>
      <c r="SLZ4" s="41"/>
      <c r="SMA4" s="41"/>
      <c r="SMB4" s="41"/>
      <c r="SMC4" s="41"/>
      <c r="SMD4" s="41"/>
      <c r="SME4" s="41"/>
      <c r="SMF4" s="41"/>
      <c r="SMG4" s="41"/>
      <c r="SMH4" s="41"/>
      <c r="SMI4" s="41"/>
      <c r="SMJ4" s="41"/>
      <c r="SMK4" s="41"/>
      <c r="SML4" s="41"/>
      <c r="SMM4" s="41"/>
      <c r="SMN4" s="41"/>
      <c r="SMO4" s="41"/>
      <c r="SMP4" s="41"/>
      <c r="SMQ4" s="41"/>
      <c r="SMR4" s="41"/>
      <c r="SMS4" s="41"/>
      <c r="SMT4" s="41"/>
      <c r="SMU4" s="41"/>
      <c r="SMV4" s="41"/>
      <c r="SMW4" s="41"/>
      <c r="SMX4" s="41"/>
      <c r="SMY4" s="41"/>
      <c r="SMZ4" s="41"/>
      <c r="SNA4" s="41"/>
      <c r="SNB4" s="41"/>
      <c r="SNC4" s="41"/>
      <c r="SND4" s="41"/>
      <c r="SNE4" s="41"/>
      <c r="SNF4" s="41"/>
      <c r="SNG4" s="41"/>
      <c r="SNH4" s="41"/>
      <c r="SNI4" s="41"/>
      <c r="SNJ4" s="41"/>
      <c r="SNK4" s="41"/>
      <c r="SNL4" s="41"/>
      <c r="SNM4" s="41"/>
      <c r="SNN4" s="41"/>
      <c r="SNO4" s="41"/>
      <c r="SNP4" s="41"/>
      <c r="SNQ4" s="41"/>
      <c r="SNR4" s="41"/>
      <c r="SNS4" s="41"/>
      <c r="SNT4" s="41"/>
      <c r="SNU4" s="41"/>
      <c r="SNV4" s="41"/>
      <c r="SNW4" s="41"/>
      <c r="SNX4" s="41"/>
      <c r="SNY4" s="41"/>
      <c r="SNZ4" s="41"/>
      <c r="SOA4" s="41"/>
      <c r="SOB4" s="41"/>
      <c r="SOC4" s="41"/>
      <c r="SOD4" s="41"/>
      <c r="SOE4" s="41"/>
      <c r="SOF4" s="41"/>
      <c r="SOG4" s="41"/>
      <c r="SOH4" s="41"/>
      <c r="SOI4" s="41"/>
      <c r="SOJ4" s="41"/>
      <c r="SOK4" s="41"/>
      <c r="SOL4" s="41"/>
      <c r="SOM4" s="41"/>
      <c r="SON4" s="41"/>
      <c r="SOO4" s="41"/>
      <c r="SOP4" s="41"/>
      <c r="SOQ4" s="41"/>
      <c r="SOR4" s="41"/>
      <c r="SOS4" s="41"/>
      <c r="SOT4" s="41"/>
      <c r="SOU4" s="41"/>
      <c r="SOV4" s="41"/>
      <c r="SOW4" s="41"/>
      <c r="SOX4" s="41"/>
      <c r="SOY4" s="41"/>
      <c r="SOZ4" s="41"/>
      <c r="SPA4" s="41"/>
      <c r="SPB4" s="41"/>
      <c r="SPC4" s="41"/>
      <c r="SPD4" s="41"/>
      <c r="SPE4" s="41"/>
      <c r="SPF4" s="41"/>
      <c r="SPG4" s="41"/>
      <c r="SPH4" s="41"/>
      <c r="SPI4" s="41"/>
      <c r="SPJ4" s="41"/>
      <c r="SPK4" s="41"/>
      <c r="SPL4" s="41"/>
      <c r="SPM4" s="41"/>
      <c r="SPN4" s="41"/>
      <c r="SPO4" s="41"/>
      <c r="SPP4" s="41"/>
      <c r="SPQ4" s="41"/>
      <c r="SPR4" s="41"/>
      <c r="SPS4" s="41"/>
      <c r="SPT4" s="41"/>
      <c r="SPU4" s="41"/>
      <c r="SPV4" s="41"/>
      <c r="SPW4" s="41"/>
      <c r="SPX4" s="41"/>
      <c r="SPY4" s="41"/>
      <c r="SPZ4" s="41"/>
      <c r="SQA4" s="41"/>
      <c r="SQB4" s="41"/>
      <c r="SQC4" s="41"/>
      <c r="SQD4" s="41"/>
      <c r="SQE4" s="41"/>
      <c r="SQF4" s="41"/>
      <c r="SQG4" s="41"/>
      <c r="SQH4" s="41"/>
      <c r="SQI4" s="41"/>
      <c r="SQJ4" s="41"/>
      <c r="SQK4" s="41"/>
      <c r="SQL4" s="41"/>
      <c r="SQM4" s="41"/>
      <c r="SQN4" s="41"/>
      <c r="SQO4" s="41"/>
      <c r="SQP4" s="41"/>
      <c r="SQQ4" s="41"/>
      <c r="SQR4" s="41"/>
      <c r="SQS4" s="41"/>
      <c r="SQT4" s="41"/>
      <c r="SQU4" s="41"/>
      <c r="SQV4" s="41"/>
      <c r="SQW4" s="41"/>
      <c r="SQX4" s="41"/>
      <c r="SQY4" s="41"/>
      <c r="SQZ4" s="41"/>
      <c r="SRA4" s="41"/>
      <c r="SRB4" s="41"/>
      <c r="SRC4" s="41"/>
      <c r="SRD4" s="41"/>
      <c r="SRE4" s="41"/>
      <c r="SRF4" s="41"/>
      <c r="SRG4" s="41"/>
      <c r="SRH4" s="41"/>
      <c r="SRI4" s="41"/>
      <c r="SRJ4" s="41"/>
      <c r="SRK4" s="41"/>
      <c r="SRL4" s="41"/>
      <c r="SRM4" s="41"/>
      <c r="SRN4" s="41"/>
      <c r="SRO4" s="41"/>
      <c r="SRP4" s="41"/>
      <c r="SRQ4" s="41"/>
      <c r="SRR4" s="41"/>
      <c r="SRS4" s="41"/>
      <c r="SRT4" s="41"/>
      <c r="SRU4" s="41"/>
      <c r="SRV4" s="41"/>
      <c r="SRW4" s="41"/>
      <c r="SRX4" s="41"/>
      <c r="SRY4" s="41"/>
      <c r="SRZ4" s="41"/>
      <c r="SSA4" s="41"/>
      <c r="SSB4" s="41"/>
      <c r="SSC4" s="41"/>
      <c r="SSD4" s="41"/>
      <c r="SSE4" s="41"/>
      <c r="SSF4" s="41"/>
      <c r="SSG4" s="41"/>
      <c r="SSH4" s="41"/>
      <c r="SSI4" s="41"/>
      <c r="SSJ4" s="41"/>
      <c r="SSK4" s="41"/>
      <c r="SSL4" s="41"/>
      <c r="SSM4" s="41"/>
      <c r="SSN4" s="41"/>
      <c r="SSO4" s="41"/>
      <c r="SSP4" s="41"/>
      <c r="SSQ4" s="41"/>
      <c r="SSR4" s="41"/>
      <c r="SSS4" s="41"/>
      <c r="SST4" s="41"/>
      <c r="SSU4" s="41"/>
      <c r="SSV4" s="41"/>
      <c r="SSW4" s="41"/>
      <c r="SSX4" s="41"/>
      <c r="SSY4" s="41"/>
      <c r="SSZ4" s="41"/>
      <c r="STA4" s="41"/>
      <c r="STB4" s="41"/>
      <c r="STC4" s="41"/>
      <c r="STD4" s="41"/>
      <c r="STE4" s="41"/>
      <c r="STF4" s="41"/>
      <c r="STG4" s="41"/>
      <c r="STH4" s="41"/>
      <c r="STI4" s="41"/>
      <c r="STJ4" s="41"/>
      <c r="STK4" s="41"/>
      <c r="STL4" s="41"/>
      <c r="STM4" s="41"/>
      <c r="STN4" s="41"/>
      <c r="STO4" s="41"/>
      <c r="STP4" s="41"/>
      <c r="STQ4" s="41"/>
      <c r="STR4" s="41"/>
      <c r="STS4" s="41"/>
      <c r="STT4" s="41"/>
      <c r="STU4" s="41"/>
      <c r="STV4" s="41"/>
      <c r="STW4" s="41"/>
      <c r="STX4" s="41"/>
      <c r="STY4" s="41"/>
      <c r="STZ4" s="41"/>
      <c r="SUA4" s="41"/>
      <c r="SUB4" s="41"/>
      <c r="SUC4" s="41"/>
      <c r="SUD4" s="41"/>
      <c r="SUE4" s="41"/>
      <c r="SUF4" s="41"/>
      <c r="SUG4" s="41"/>
      <c r="SUH4" s="41"/>
      <c r="SUI4" s="41"/>
      <c r="SUJ4" s="41"/>
      <c r="SUK4" s="41"/>
      <c r="SUL4" s="41"/>
      <c r="SUM4" s="41"/>
      <c r="SUN4" s="41"/>
      <c r="SUO4" s="41"/>
      <c r="SUP4" s="41"/>
      <c r="SUQ4" s="41"/>
      <c r="SUR4" s="41"/>
      <c r="SUS4" s="41"/>
      <c r="SUT4" s="41"/>
      <c r="SUU4" s="41"/>
      <c r="SUV4" s="41"/>
      <c r="SUW4" s="41"/>
      <c r="SUX4" s="41"/>
      <c r="SUY4" s="41"/>
      <c r="SUZ4" s="41"/>
      <c r="SVA4" s="41"/>
      <c r="SVB4" s="41"/>
      <c r="SVC4" s="41"/>
      <c r="SVD4" s="41"/>
      <c r="SVE4" s="41"/>
      <c r="SVF4" s="41"/>
      <c r="SVG4" s="41"/>
      <c r="SVH4" s="41"/>
      <c r="SVI4" s="41"/>
      <c r="SVJ4" s="41"/>
      <c r="SVK4" s="41"/>
      <c r="SVL4" s="41"/>
      <c r="SVM4" s="41"/>
      <c r="SVN4" s="41"/>
      <c r="SVO4" s="41"/>
      <c r="SVP4" s="41"/>
      <c r="SVQ4" s="41"/>
      <c r="SVR4" s="41"/>
      <c r="SVS4" s="41"/>
      <c r="SVT4" s="41"/>
      <c r="SVU4" s="41"/>
      <c r="SVV4" s="41"/>
      <c r="SVW4" s="41"/>
      <c r="SVX4" s="41"/>
      <c r="SVY4" s="41"/>
      <c r="SVZ4" s="41"/>
      <c r="SWA4" s="41"/>
      <c r="SWB4" s="41"/>
      <c r="SWC4" s="41"/>
      <c r="SWD4" s="41"/>
      <c r="SWE4" s="41"/>
      <c r="SWF4" s="41"/>
      <c r="SWG4" s="41"/>
      <c r="SWH4" s="41"/>
      <c r="SWI4" s="41"/>
      <c r="SWJ4" s="41"/>
      <c r="SWK4" s="41"/>
      <c r="SWL4" s="41"/>
      <c r="SWM4" s="41"/>
      <c r="SWN4" s="41"/>
      <c r="SWO4" s="41"/>
      <c r="SWP4" s="41"/>
      <c r="SWQ4" s="41"/>
      <c r="SWR4" s="41"/>
      <c r="SWS4" s="41"/>
      <c r="SWT4" s="41"/>
      <c r="SWU4" s="41"/>
      <c r="SWV4" s="41"/>
      <c r="SWW4" s="41"/>
      <c r="SWX4" s="41"/>
      <c r="SWY4" s="41"/>
      <c r="SWZ4" s="41"/>
      <c r="SXA4" s="41"/>
      <c r="SXB4" s="41"/>
      <c r="SXC4" s="41"/>
      <c r="SXD4" s="41"/>
      <c r="SXE4" s="41"/>
      <c r="SXF4" s="41"/>
      <c r="SXG4" s="41"/>
      <c r="SXH4" s="41"/>
      <c r="SXI4" s="41"/>
      <c r="SXJ4" s="41"/>
      <c r="SXK4" s="41"/>
      <c r="SXL4" s="41"/>
      <c r="SXM4" s="41"/>
      <c r="SXN4" s="41"/>
      <c r="SXO4" s="41"/>
      <c r="SXP4" s="41"/>
      <c r="SXQ4" s="41"/>
      <c r="SXR4" s="41"/>
      <c r="SXS4" s="41"/>
      <c r="SXT4" s="41"/>
      <c r="SXU4" s="41"/>
      <c r="SXV4" s="41"/>
      <c r="SXW4" s="41"/>
      <c r="SXX4" s="41"/>
      <c r="SXY4" s="41"/>
      <c r="SXZ4" s="41"/>
      <c r="SYA4" s="41"/>
      <c r="SYB4" s="41"/>
      <c r="SYC4" s="41"/>
      <c r="SYD4" s="41"/>
      <c r="SYE4" s="41"/>
      <c r="SYF4" s="41"/>
      <c r="SYG4" s="41"/>
      <c r="SYH4" s="41"/>
      <c r="SYI4" s="41"/>
      <c r="SYJ4" s="41"/>
      <c r="SYK4" s="41"/>
      <c r="SYL4" s="41"/>
      <c r="SYM4" s="41"/>
      <c r="SYN4" s="41"/>
      <c r="SYO4" s="41"/>
      <c r="SYP4" s="41"/>
      <c r="SYQ4" s="41"/>
      <c r="SYR4" s="41"/>
      <c r="SYS4" s="41"/>
      <c r="SYT4" s="41"/>
      <c r="SYU4" s="41"/>
      <c r="SYV4" s="41"/>
      <c r="SYW4" s="41"/>
      <c r="SYX4" s="41"/>
      <c r="SYY4" s="41"/>
      <c r="SYZ4" s="41"/>
      <c r="SZA4" s="41"/>
      <c r="SZB4" s="41"/>
      <c r="SZC4" s="41"/>
      <c r="SZD4" s="41"/>
      <c r="SZE4" s="41"/>
      <c r="SZF4" s="41"/>
      <c r="SZG4" s="41"/>
      <c r="SZH4" s="41"/>
      <c r="SZI4" s="41"/>
      <c r="SZJ4" s="41"/>
      <c r="SZK4" s="41"/>
      <c r="SZL4" s="41"/>
      <c r="SZM4" s="41"/>
      <c r="SZN4" s="41"/>
      <c r="SZO4" s="41"/>
      <c r="SZP4" s="41"/>
      <c r="SZQ4" s="41"/>
      <c r="SZR4" s="41"/>
      <c r="SZS4" s="41"/>
      <c r="SZT4" s="41"/>
      <c r="SZU4" s="41"/>
      <c r="SZV4" s="41"/>
      <c r="SZW4" s="41"/>
      <c r="SZX4" s="41"/>
      <c r="SZY4" s="41"/>
      <c r="SZZ4" s="41"/>
      <c r="TAA4" s="41"/>
      <c r="TAB4" s="41"/>
      <c r="TAC4" s="41"/>
      <c r="TAD4" s="41"/>
      <c r="TAE4" s="41"/>
      <c r="TAF4" s="41"/>
      <c r="TAG4" s="41"/>
      <c r="TAH4" s="41"/>
      <c r="TAI4" s="41"/>
      <c r="TAJ4" s="41"/>
      <c r="TAK4" s="41"/>
      <c r="TAL4" s="41"/>
      <c r="TAM4" s="41"/>
      <c r="TAN4" s="41"/>
      <c r="TAO4" s="41"/>
      <c r="TAP4" s="41"/>
      <c r="TAQ4" s="41"/>
      <c r="TAR4" s="41"/>
      <c r="TAS4" s="41"/>
      <c r="TAT4" s="41"/>
      <c r="TAU4" s="41"/>
      <c r="TAV4" s="41"/>
      <c r="TAW4" s="41"/>
      <c r="TAX4" s="41"/>
      <c r="TAY4" s="41"/>
      <c r="TAZ4" s="41"/>
      <c r="TBA4" s="41"/>
      <c r="TBB4" s="41"/>
      <c r="TBC4" s="41"/>
      <c r="TBD4" s="41"/>
      <c r="TBE4" s="41"/>
      <c r="TBF4" s="41"/>
      <c r="TBG4" s="41"/>
      <c r="TBH4" s="41"/>
      <c r="TBI4" s="41"/>
      <c r="TBJ4" s="41"/>
      <c r="TBK4" s="41"/>
      <c r="TBL4" s="41"/>
      <c r="TBM4" s="41"/>
      <c r="TBN4" s="41"/>
      <c r="TBO4" s="41"/>
      <c r="TBP4" s="41"/>
      <c r="TBQ4" s="41"/>
      <c r="TBR4" s="41"/>
      <c r="TBS4" s="41"/>
      <c r="TBT4" s="41"/>
      <c r="TBU4" s="41"/>
      <c r="TBV4" s="41"/>
      <c r="TBW4" s="41"/>
      <c r="TBX4" s="41"/>
      <c r="TBY4" s="41"/>
      <c r="TBZ4" s="41"/>
      <c r="TCA4" s="41"/>
      <c r="TCB4" s="41"/>
      <c r="TCC4" s="41"/>
      <c r="TCD4" s="41"/>
      <c r="TCE4" s="41"/>
      <c r="TCF4" s="41"/>
      <c r="TCG4" s="41"/>
      <c r="TCH4" s="41"/>
      <c r="TCI4" s="41"/>
      <c r="TCJ4" s="41"/>
      <c r="TCK4" s="41"/>
      <c r="TCL4" s="41"/>
      <c r="TCM4" s="41"/>
      <c r="TCN4" s="41"/>
      <c r="TCO4" s="41"/>
      <c r="TCP4" s="41"/>
      <c r="TCQ4" s="41"/>
      <c r="TCR4" s="41"/>
      <c r="TCS4" s="41"/>
      <c r="TCT4" s="41"/>
      <c r="TCU4" s="41"/>
      <c r="TCV4" s="41"/>
      <c r="TCW4" s="41"/>
      <c r="TCX4" s="41"/>
      <c r="TCY4" s="41"/>
      <c r="TCZ4" s="41"/>
      <c r="TDA4" s="41"/>
      <c r="TDB4" s="41"/>
      <c r="TDC4" s="41"/>
      <c r="TDD4" s="41"/>
      <c r="TDE4" s="41"/>
      <c r="TDF4" s="41"/>
      <c r="TDG4" s="41"/>
      <c r="TDH4" s="41"/>
      <c r="TDI4" s="41"/>
      <c r="TDJ4" s="41"/>
      <c r="TDK4" s="41"/>
      <c r="TDL4" s="41"/>
      <c r="TDM4" s="41"/>
      <c r="TDN4" s="41"/>
      <c r="TDO4" s="41"/>
      <c r="TDP4" s="41"/>
      <c r="TDQ4" s="41"/>
      <c r="TDR4" s="41"/>
      <c r="TDS4" s="41"/>
      <c r="TDT4" s="41"/>
      <c r="TDU4" s="41"/>
      <c r="TDV4" s="41"/>
      <c r="TDW4" s="41"/>
      <c r="TDX4" s="41"/>
      <c r="TDY4" s="41"/>
      <c r="TDZ4" s="41"/>
      <c r="TEA4" s="41"/>
      <c r="TEB4" s="41"/>
      <c r="TEC4" s="41"/>
      <c r="TED4" s="41"/>
      <c r="TEE4" s="41"/>
      <c r="TEF4" s="41"/>
      <c r="TEG4" s="41"/>
      <c r="TEH4" s="41"/>
      <c r="TEI4" s="41"/>
      <c r="TEJ4" s="41"/>
      <c r="TEK4" s="41"/>
      <c r="TEL4" s="41"/>
      <c r="TEM4" s="41"/>
      <c r="TEN4" s="41"/>
      <c r="TEO4" s="41"/>
      <c r="TEP4" s="41"/>
      <c r="TEQ4" s="41"/>
      <c r="TER4" s="41"/>
      <c r="TES4" s="41"/>
      <c r="TET4" s="41"/>
      <c r="TEU4" s="41"/>
      <c r="TEV4" s="41"/>
      <c r="TEW4" s="41"/>
      <c r="TEX4" s="41"/>
      <c r="TEY4" s="41"/>
      <c r="TEZ4" s="41"/>
      <c r="TFA4" s="41"/>
      <c r="TFB4" s="41"/>
      <c r="TFC4" s="41"/>
      <c r="TFD4" s="41"/>
      <c r="TFE4" s="41"/>
      <c r="TFF4" s="41"/>
      <c r="TFG4" s="41"/>
      <c r="TFH4" s="41"/>
      <c r="TFI4" s="41"/>
      <c r="TFJ4" s="41"/>
      <c r="TFK4" s="41"/>
      <c r="TFL4" s="41"/>
      <c r="TFM4" s="41"/>
      <c r="TFN4" s="41"/>
      <c r="TFO4" s="41"/>
      <c r="TFP4" s="41"/>
      <c r="TFQ4" s="41"/>
      <c r="TFR4" s="41"/>
      <c r="TFS4" s="41"/>
      <c r="TFT4" s="41"/>
      <c r="TFU4" s="41"/>
      <c r="TFV4" s="41"/>
      <c r="TFW4" s="41"/>
      <c r="TFX4" s="41"/>
      <c r="TFY4" s="41"/>
      <c r="TFZ4" s="41"/>
      <c r="TGA4" s="41"/>
      <c r="TGB4" s="41"/>
      <c r="TGC4" s="41"/>
      <c r="TGD4" s="41"/>
      <c r="TGE4" s="41"/>
      <c r="TGF4" s="41"/>
      <c r="TGG4" s="41"/>
      <c r="TGH4" s="41"/>
      <c r="TGI4" s="41"/>
      <c r="TGJ4" s="41"/>
      <c r="TGK4" s="41"/>
      <c r="TGL4" s="41"/>
      <c r="TGM4" s="41"/>
      <c r="TGN4" s="41"/>
      <c r="TGO4" s="41"/>
      <c r="TGP4" s="41"/>
      <c r="TGQ4" s="41"/>
      <c r="TGR4" s="41"/>
      <c r="TGS4" s="41"/>
      <c r="TGT4" s="41"/>
      <c r="TGU4" s="41"/>
      <c r="TGV4" s="41"/>
      <c r="TGW4" s="41"/>
      <c r="TGX4" s="41"/>
      <c r="TGY4" s="41"/>
      <c r="TGZ4" s="41"/>
      <c r="THA4" s="41"/>
      <c r="THB4" s="41"/>
      <c r="THC4" s="41"/>
      <c r="THD4" s="41"/>
      <c r="THE4" s="41"/>
      <c r="THF4" s="41"/>
      <c r="THG4" s="41"/>
      <c r="THH4" s="41"/>
      <c r="THI4" s="41"/>
      <c r="THJ4" s="41"/>
      <c r="THK4" s="41"/>
      <c r="THL4" s="41"/>
      <c r="THM4" s="41"/>
      <c r="THN4" s="41"/>
      <c r="THO4" s="41"/>
      <c r="THP4" s="41"/>
      <c r="THQ4" s="41"/>
      <c r="THR4" s="41"/>
      <c r="THS4" s="41"/>
      <c r="THT4" s="41"/>
      <c r="THU4" s="41"/>
      <c r="THV4" s="41"/>
      <c r="THW4" s="41"/>
      <c r="THX4" s="41"/>
      <c r="THY4" s="41"/>
      <c r="THZ4" s="41"/>
      <c r="TIA4" s="41"/>
      <c r="TIB4" s="41"/>
      <c r="TIC4" s="41"/>
      <c r="TID4" s="41"/>
      <c r="TIE4" s="41"/>
      <c r="TIF4" s="41"/>
      <c r="TIG4" s="41"/>
      <c r="TIH4" s="41"/>
      <c r="TII4" s="41"/>
      <c r="TIJ4" s="41"/>
      <c r="TIK4" s="41"/>
      <c r="TIL4" s="41"/>
      <c r="TIM4" s="41"/>
      <c r="TIN4" s="41"/>
      <c r="TIO4" s="41"/>
      <c r="TIP4" s="41"/>
      <c r="TIQ4" s="41"/>
      <c r="TIR4" s="41"/>
      <c r="TIS4" s="41"/>
      <c r="TIT4" s="41"/>
      <c r="TIU4" s="41"/>
      <c r="TIV4" s="41"/>
      <c r="TIW4" s="41"/>
      <c r="TIX4" s="41"/>
      <c r="TIY4" s="41"/>
      <c r="TIZ4" s="41"/>
      <c r="TJA4" s="41"/>
      <c r="TJB4" s="41"/>
      <c r="TJC4" s="41"/>
      <c r="TJD4" s="41"/>
      <c r="TJE4" s="41"/>
      <c r="TJF4" s="41"/>
      <c r="TJG4" s="41"/>
      <c r="TJH4" s="41"/>
      <c r="TJI4" s="41"/>
      <c r="TJJ4" s="41"/>
      <c r="TJK4" s="41"/>
      <c r="TJL4" s="41"/>
      <c r="TJM4" s="41"/>
      <c r="TJN4" s="41"/>
      <c r="TJO4" s="41"/>
      <c r="TJP4" s="41"/>
      <c r="TJQ4" s="41"/>
      <c r="TJR4" s="41"/>
      <c r="TJS4" s="41"/>
      <c r="TJT4" s="41"/>
      <c r="TJU4" s="41"/>
      <c r="TJV4" s="41"/>
      <c r="TJW4" s="41"/>
      <c r="TJX4" s="41"/>
      <c r="TJY4" s="41"/>
      <c r="TJZ4" s="41"/>
      <c r="TKA4" s="41"/>
      <c r="TKB4" s="41"/>
      <c r="TKC4" s="41"/>
      <c r="TKD4" s="41"/>
      <c r="TKE4" s="41"/>
      <c r="TKF4" s="41"/>
      <c r="TKG4" s="41"/>
      <c r="TKH4" s="41"/>
      <c r="TKI4" s="41"/>
      <c r="TKJ4" s="41"/>
      <c r="TKK4" s="41"/>
      <c r="TKL4" s="41"/>
      <c r="TKM4" s="41"/>
      <c r="TKN4" s="41"/>
      <c r="TKO4" s="41"/>
      <c r="TKP4" s="41"/>
      <c r="TKQ4" s="41"/>
      <c r="TKR4" s="41"/>
      <c r="TKS4" s="41"/>
      <c r="TKT4" s="41"/>
      <c r="TKU4" s="41"/>
      <c r="TKV4" s="41"/>
      <c r="TKW4" s="41"/>
      <c r="TKX4" s="41"/>
      <c r="TKY4" s="41"/>
      <c r="TKZ4" s="41"/>
      <c r="TLA4" s="41"/>
      <c r="TLB4" s="41"/>
      <c r="TLC4" s="41"/>
      <c r="TLD4" s="41"/>
      <c r="TLE4" s="41"/>
      <c r="TLF4" s="41"/>
      <c r="TLG4" s="41"/>
      <c r="TLH4" s="41"/>
      <c r="TLI4" s="41"/>
      <c r="TLJ4" s="41"/>
      <c r="TLK4" s="41"/>
      <c r="TLL4" s="41"/>
      <c r="TLM4" s="41"/>
      <c r="TLN4" s="41"/>
      <c r="TLO4" s="41"/>
      <c r="TLP4" s="41"/>
      <c r="TLQ4" s="41"/>
      <c r="TLR4" s="41"/>
      <c r="TLS4" s="41"/>
      <c r="TLT4" s="41"/>
      <c r="TLU4" s="41"/>
      <c r="TLV4" s="41"/>
      <c r="TLW4" s="41"/>
      <c r="TLX4" s="41"/>
      <c r="TLY4" s="41"/>
      <c r="TLZ4" s="41"/>
      <c r="TMA4" s="41"/>
      <c r="TMB4" s="41"/>
      <c r="TMC4" s="41"/>
      <c r="TMD4" s="41"/>
      <c r="TME4" s="41"/>
      <c r="TMF4" s="41"/>
      <c r="TMG4" s="41"/>
      <c r="TMH4" s="41"/>
      <c r="TMI4" s="41"/>
      <c r="TMJ4" s="41"/>
      <c r="TMK4" s="41"/>
      <c r="TML4" s="41"/>
      <c r="TMM4" s="41"/>
      <c r="TMN4" s="41"/>
      <c r="TMO4" s="41"/>
      <c r="TMP4" s="41"/>
      <c r="TMQ4" s="41"/>
      <c r="TMR4" s="41"/>
      <c r="TMS4" s="41"/>
      <c r="TMT4" s="41"/>
      <c r="TMU4" s="41"/>
      <c r="TMV4" s="41"/>
      <c r="TMW4" s="41"/>
      <c r="TMX4" s="41"/>
      <c r="TMY4" s="41"/>
      <c r="TMZ4" s="41"/>
      <c r="TNA4" s="41"/>
      <c r="TNB4" s="41"/>
      <c r="TNC4" s="41"/>
      <c r="TND4" s="41"/>
      <c r="TNE4" s="41"/>
      <c r="TNF4" s="41"/>
      <c r="TNG4" s="41"/>
      <c r="TNH4" s="41"/>
      <c r="TNI4" s="41"/>
      <c r="TNJ4" s="41"/>
      <c r="TNK4" s="41"/>
      <c r="TNL4" s="41"/>
      <c r="TNM4" s="41"/>
      <c r="TNN4" s="41"/>
      <c r="TNO4" s="41"/>
      <c r="TNP4" s="41"/>
      <c r="TNQ4" s="41"/>
      <c r="TNR4" s="41"/>
      <c r="TNS4" s="41"/>
      <c r="TNT4" s="41"/>
      <c r="TNU4" s="41"/>
      <c r="TNV4" s="41"/>
      <c r="TNW4" s="41"/>
      <c r="TNX4" s="41"/>
      <c r="TNY4" s="41"/>
      <c r="TNZ4" s="41"/>
      <c r="TOA4" s="41"/>
      <c r="TOB4" s="41"/>
      <c r="TOC4" s="41"/>
      <c r="TOD4" s="41"/>
      <c r="TOE4" s="41"/>
      <c r="TOF4" s="41"/>
      <c r="TOG4" s="41"/>
      <c r="TOH4" s="41"/>
      <c r="TOI4" s="41"/>
      <c r="TOJ4" s="41"/>
      <c r="TOK4" s="41"/>
      <c r="TOL4" s="41"/>
      <c r="TOM4" s="41"/>
      <c r="TON4" s="41"/>
      <c r="TOO4" s="41"/>
      <c r="TOP4" s="41"/>
      <c r="TOQ4" s="41"/>
      <c r="TOR4" s="41"/>
      <c r="TOS4" s="41"/>
      <c r="TOT4" s="41"/>
      <c r="TOU4" s="41"/>
      <c r="TOV4" s="41"/>
      <c r="TOW4" s="41"/>
      <c r="TOX4" s="41"/>
      <c r="TOY4" s="41"/>
      <c r="TOZ4" s="41"/>
      <c r="TPA4" s="41"/>
      <c r="TPB4" s="41"/>
      <c r="TPC4" s="41"/>
      <c r="TPD4" s="41"/>
      <c r="TPE4" s="41"/>
      <c r="TPF4" s="41"/>
      <c r="TPG4" s="41"/>
      <c r="TPH4" s="41"/>
      <c r="TPI4" s="41"/>
      <c r="TPJ4" s="41"/>
      <c r="TPK4" s="41"/>
      <c r="TPL4" s="41"/>
      <c r="TPM4" s="41"/>
      <c r="TPN4" s="41"/>
      <c r="TPO4" s="41"/>
      <c r="TPP4" s="41"/>
      <c r="TPQ4" s="41"/>
      <c r="TPR4" s="41"/>
      <c r="TPS4" s="41"/>
      <c r="TPT4" s="41"/>
      <c r="TPU4" s="41"/>
      <c r="TPV4" s="41"/>
      <c r="TPW4" s="41"/>
      <c r="TPX4" s="41"/>
      <c r="TPY4" s="41"/>
      <c r="TPZ4" s="41"/>
      <c r="TQA4" s="41"/>
      <c r="TQB4" s="41"/>
      <c r="TQC4" s="41"/>
      <c r="TQD4" s="41"/>
      <c r="TQE4" s="41"/>
      <c r="TQF4" s="41"/>
      <c r="TQG4" s="41"/>
      <c r="TQH4" s="41"/>
      <c r="TQI4" s="41"/>
      <c r="TQJ4" s="41"/>
      <c r="TQK4" s="41"/>
      <c r="TQL4" s="41"/>
      <c r="TQM4" s="41"/>
      <c r="TQN4" s="41"/>
      <c r="TQO4" s="41"/>
      <c r="TQP4" s="41"/>
      <c r="TQQ4" s="41"/>
      <c r="TQR4" s="41"/>
      <c r="TQS4" s="41"/>
      <c r="TQT4" s="41"/>
      <c r="TQU4" s="41"/>
      <c r="TQV4" s="41"/>
      <c r="TQW4" s="41"/>
      <c r="TQX4" s="41"/>
      <c r="TQY4" s="41"/>
      <c r="TQZ4" s="41"/>
      <c r="TRA4" s="41"/>
      <c r="TRB4" s="41"/>
      <c r="TRC4" s="41"/>
      <c r="TRD4" s="41"/>
      <c r="TRE4" s="41"/>
      <c r="TRF4" s="41"/>
      <c r="TRG4" s="41"/>
      <c r="TRH4" s="41"/>
      <c r="TRI4" s="41"/>
      <c r="TRJ4" s="41"/>
      <c r="TRK4" s="41"/>
      <c r="TRL4" s="41"/>
      <c r="TRM4" s="41"/>
      <c r="TRN4" s="41"/>
      <c r="TRO4" s="41"/>
      <c r="TRP4" s="41"/>
      <c r="TRQ4" s="41"/>
      <c r="TRR4" s="41"/>
      <c r="TRS4" s="41"/>
      <c r="TRT4" s="41"/>
      <c r="TRU4" s="41"/>
      <c r="TRV4" s="41"/>
      <c r="TRW4" s="41"/>
      <c r="TRX4" s="41"/>
      <c r="TRY4" s="41"/>
      <c r="TRZ4" s="41"/>
      <c r="TSA4" s="41"/>
      <c r="TSB4" s="41"/>
      <c r="TSC4" s="41"/>
      <c r="TSD4" s="41"/>
      <c r="TSE4" s="41"/>
      <c r="TSF4" s="41"/>
      <c r="TSG4" s="41"/>
      <c r="TSH4" s="41"/>
      <c r="TSI4" s="41"/>
      <c r="TSJ4" s="41"/>
      <c r="TSK4" s="41"/>
      <c r="TSL4" s="41"/>
      <c r="TSM4" s="41"/>
      <c r="TSN4" s="41"/>
      <c r="TSO4" s="41"/>
      <c r="TSP4" s="41"/>
      <c r="TSQ4" s="41"/>
      <c r="TSR4" s="41"/>
      <c r="TSS4" s="41"/>
      <c r="TST4" s="41"/>
      <c r="TSU4" s="41"/>
      <c r="TSV4" s="41"/>
      <c r="TSW4" s="41"/>
      <c r="TSX4" s="41"/>
      <c r="TSY4" s="41"/>
      <c r="TSZ4" s="41"/>
      <c r="TTA4" s="41"/>
      <c r="TTB4" s="41"/>
      <c r="TTC4" s="41"/>
      <c r="TTD4" s="41"/>
      <c r="TTE4" s="41"/>
      <c r="TTF4" s="41"/>
      <c r="TTG4" s="41"/>
      <c r="TTH4" s="41"/>
      <c r="TTI4" s="41"/>
      <c r="TTJ4" s="41"/>
      <c r="TTK4" s="41"/>
      <c r="TTL4" s="41"/>
      <c r="TTM4" s="41"/>
      <c r="TTN4" s="41"/>
      <c r="TTO4" s="41"/>
      <c r="TTP4" s="41"/>
      <c r="TTQ4" s="41"/>
      <c r="TTR4" s="41"/>
      <c r="TTS4" s="41"/>
      <c r="TTT4" s="41"/>
      <c r="TTU4" s="41"/>
      <c r="TTV4" s="41"/>
      <c r="TTW4" s="41"/>
      <c r="TTX4" s="41"/>
      <c r="TTY4" s="41"/>
      <c r="TTZ4" s="41"/>
      <c r="TUA4" s="41"/>
      <c r="TUB4" s="41"/>
      <c r="TUC4" s="41"/>
      <c r="TUD4" s="41"/>
      <c r="TUE4" s="41"/>
      <c r="TUF4" s="41"/>
      <c r="TUG4" s="41"/>
      <c r="TUH4" s="41"/>
      <c r="TUI4" s="41"/>
      <c r="TUJ4" s="41"/>
      <c r="TUK4" s="41"/>
      <c r="TUL4" s="41"/>
      <c r="TUM4" s="41"/>
      <c r="TUN4" s="41"/>
      <c r="TUO4" s="41"/>
      <c r="TUP4" s="41"/>
      <c r="TUQ4" s="41"/>
      <c r="TUR4" s="41"/>
      <c r="TUS4" s="41"/>
      <c r="TUT4" s="41"/>
      <c r="TUU4" s="41"/>
      <c r="TUV4" s="41"/>
      <c r="TUW4" s="41"/>
      <c r="TUX4" s="41"/>
      <c r="TUY4" s="41"/>
      <c r="TUZ4" s="41"/>
      <c r="TVA4" s="41"/>
      <c r="TVB4" s="41"/>
      <c r="TVC4" s="41"/>
      <c r="TVD4" s="41"/>
      <c r="TVE4" s="41"/>
      <c r="TVF4" s="41"/>
      <c r="TVG4" s="41"/>
      <c r="TVH4" s="41"/>
      <c r="TVI4" s="41"/>
      <c r="TVJ4" s="41"/>
      <c r="TVK4" s="41"/>
      <c r="TVL4" s="41"/>
      <c r="TVM4" s="41"/>
      <c r="TVN4" s="41"/>
      <c r="TVO4" s="41"/>
      <c r="TVP4" s="41"/>
      <c r="TVQ4" s="41"/>
      <c r="TVR4" s="41"/>
      <c r="TVS4" s="41"/>
      <c r="TVT4" s="41"/>
      <c r="TVU4" s="41"/>
      <c r="TVV4" s="41"/>
      <c r="TVW4" s="41"/>
      <c r="TVX4" s="41"/>
      <c r="TVY4" s="41"/>
      <c r="TVZ4" s="41"/>
      <c r="TWA4" s="41"/>
      <c r="TWB4" s="41"/>
      <c r="TWC4" s="41"/>
      <c r="TWD4" s="41"/>
      <c r="TWE4" s="41"/>
      <c r="TWF4" s="41"/>
      <c r="TWG4" s="41"/>
      <c r="TWH4" s="41"/>
      <c r="TWI4" s="41"/>
      <c r="TWJ4" s="41"/>
      <c r="TWK4" s="41"/>
      <c r="TWL4" s="41"/>
      <c r="TWM4" s="41"/>
      <c r="TWN4" s="41"/>
      <c r="TWO4" s="41"/>
      <c r="TWP4" s="41"/>
      <c r="TWQ4" s="41"/>
      <c r="TWR4" s="41"/>
      <c r="TWS4" s="41"/>
      <c r="TWT4" s="41"/>
      <c r="TWU4" s="41"/>
      <c r="TWV4" s="41"/>
      <c r="TWW4" s="41"/>
      <c r="TWX4" s="41"/>
      <c r="TWY4" s="41"/>
      <c r="TWZ4" s="41"/>
      <c r="TXA4" s="41"/>
      <c r="TXB4" s="41"/>
      <c r="TXC4" s="41"/>
      <c r="TXD4" s="41"/>
      <c r="TXE4" s="41"/>
      <c r="TXF4" s="41"/>
      <c r="TXG4" s="41"/>
      <c r="TXH4" s="41"/>
      <c r="TXI4" s="41"/>
      <c r="TXJ4" s="41"/>
      <c r="TXK4" s="41"/>
      <c r="TXL4" s="41"/>
      <c r="TXM4" s="41"/>
      <c r="TXN4" s="41"/>
      <c r="TXO4" s="41"/>
      <c r="TXP4" s="41"/>
      <c r="TXQ4" s="41"/>
      <c r="TXR4" s="41"/>
      <c r="TXS4" s="41"/>
      <c r="TXT4" s="41"/>
      <c r="TXU4" s="41"/>
      <c r="TXV4" s="41"/>
      <c r="TXW4" s="41"/>
      <c r="TXX4" s="41"/>
      <c r="TXY4" s="41"/>
      <c r="TXZ4" s="41"/>
      <c r="TYA4" s="41"/>
      <c r="TYB4" s="41"/>
      <c r="TYC4" s="41"/>
      <c r="TYD4" s="41"/>
      <c r="TYE4" s="41"/>
      <c r="TYF4" s="41"/>
      <c r="TYG4" s="41"/>
      <c r="TYH4" s="41"/>
      <c r="TYI4" s="41"/>
      <c r="TYJ4" s="41"/>
      <c r="TYK4" s="41"/>
      <c r="TYL4" s="41"/>
      <c r="TYM4" s="41"/>
      <c r="TYN4" s="41"/>
      <c r="TYO4" s="41"/>
      <c r="TYP4" s="41"/>
      <c r="TYQ4" s="41"/>
      <c r="TYR4" s="41"/>
      <c r="TYS4" s="41"/>
      <c r="TYT4" s="41"/>
      <c r="TYU4" s="41"/>
      <c r="TYV4" s="41"/>
      <c r="TYW4" s="41"/>
      <c r="TYX4" s="41"/>
      <c r="TYY4" s="41"/>
      <c r="TYZ4" s="41"/>
      <c r="TZA4" s="41"/>
      <c r="TZB4" s="41"/>
      <c r="TZC4" s="41"/>
      <c r="TZD4" s="41"/>
      <c r="TZE4" s="41"/>
      <c r="TZF4" s="41"/>
      <c r="TZG4" s="41"/>
      <c r="TZH4" s="41"/>
      <c r="TZI4" s="41"/>
      <c r="TZJ4" s="41"/>
      <c r="TZK4" s="41"/>
      <c r="TZL4" s="41"/>
      <c r="TZM4" s="41"/>
      <c r="TZN4" s="41"/>
      <c r="TZO4" s="41"/>
      <c r="TZP4" s="41"/>
      <c r="TZQ4" s="41"/>
      <c r="TZR4" s="41"/>
      <c r="TZS4" s="41"/>
      <c r="TZT4" s="41"/>
      <c r="TZU4" s="41"/>
      <c r="TZV4" s="41"/>
      <c r="TZW4" s="41"/>
      <c r="TZX4" s="41"/>
      <c r="TZY4" s="41"/>
      <c r="TZZ4" s="41"/>
      <c r="UAA4" s="41"/>
      <c r="UAB4" s="41"/>
      <c r="UAC4" s="41"/>
      <c r="UAD4" s="41"/>
      <c r="UAE4" s="41"/>
      <c r="UAF4" s="41"/>
      <c r="UAG4" s="41"/>
      <c r="UAH4" s="41"/>
      <c r="UAI4" s="41"/>
      <c r="UAJ4" s="41"/>
      <c r="UAK4" s="41"/>
      <c r="UAL4" s="41"/>
      <c r="UAM4" s="41"/>
      <c r="UAN4" s="41"/>
      <c r="UAO4" s="41"/>
      <c r="UAP4" s="41"/>
      <c r="UAQ4" s="41"/>
      <c r="UAR4" s="41"/>
      <c r="UAS4" s="41"/>
      <c r="UAT4" s="41"/>
      <c r="UAU4" s="41"/>
      <c r="UAV4" s="41"/>
      <c r="UAW4" s="41"/>
      <c r="UAX4" s="41"/>
      <c r="UAY4" s="41"/>
      <c r="UAZ4" s="41"/>
      <c r="UBA4" s="41"/>
      <c r="UBB4" s="41"/>
      <c r="UBC4" s="41"/>
      <c r="UBD4" s="41"/>
      <c r="UBE4" s="41"/>
      <c r="UBF4" s="41"/>
      <c r="UBG4" s="41"/>
      <c r="UBH4" s="41"/>
      <c r="UBI4" s="41"/>
      <c r="UBJ4" s="41"/>
      <c r="UBK4" s="41"/>
      <c r="UBL4" s="41"/>
      <c r="UBM4" s="41"/>
      <c r="UBN4" s="41"/>
      <c r="UBO4" s="41"/>
      <c r="UBP4" s="41"/>
      <c r="UBQ4" s="41"/>
      <c r="UBR4" s="41"/>
      <c r="UBS4" s="41"/>
      <c r="UBT4" s="41"/>
      <c r="UBU4" s="41"/>
      <c r="UBV4" s="41"/>
      <c r="UBW4" s="41"/>
      <c r="UBX4" s="41"/>
      <c r="UBY4" s="41"/>
      <c r="UBZ4" s="41"/>
      <c r="UCA4" s="41"/>
      <c r="UCB4" s="41"/>
      <c r="UCC4" s="41"/>
      <c r="UCD4" s="41"/>
      <c r="UCE4" s="41"/>
      <c r="UCF4" s="41"/>
      <c r="UCG4" s="41"/>
      <c r="UCH4" s="41"/>
      <c r="UCI4" s="41"/>
      <c r="UCJ4" s="41"/>
      <c r="UCK4" s="41"/>
      <c r="UCL4" s="41"/>
      <c r="UCM4" s="41"/>
      <c r="UCN4" s="41"/>
      <c r="UCO4" s="41"/>
      <c r="UCP4" s="41"/>
      <c r="UCQ4" s="41"/>
      <c r="UCR4" s="41"/>
      <c r="UCS4" s="41"/>
      <c r="UCT4" s="41"/>
      <c r="UCU4" s="41"/>
      <c r="UCV4" s="41"/>
      <c r="UCW4" s="41"/>
      <c r="UCX4" s="41"/>
      <c r="UCY4" s="41"/>
      <c r="UCZ4" s="41"/>
      <c r="UDA4" s="41"/>
      <c r="UDB4" s="41"/>
      <c r="UDC4" s="41"/>
      <c r="UDD4" s="41"/>
      <c r="UDE4" s="41"/>
      <c r="UDF4" s="41"/>
      <c r="UDG4" s="41"/>
      <c r="UDH4" s="41"/>
      <c r="UDI4" s="41"/>
      <c r="UDJ4" s="41"/>
      <c r="UDK4" s="41"/>
      <c r="UDL4" s="41"/>
      <c r="UDM4" s="41"/>
      <c r="UDN4" s="41"/>
      <c r="UDO4" s="41"/>
      <c r="UDP4" s="41"/>
      <c r="UDQ4" s="41"/>
      <c r="UDR4" s="41"/>
      <c r="UDS4" s="41"/>
      <c r="UDT4" s="41"/>
      <c r="UDU4" s="41"/>
      <c r="UDV4" s="41"/>
      <c r="UDW4" s="41"/>
      <c r="UDX4" s="41"/>
      <c r="UDY4" s="41"/>
      <c r="UDZ4" s="41"/>
      <c r="UEA4" s="41"/>
      <c r="UEB4" s="41"/>
      <c r="UEC4" s="41"/>
      <c r="UED4" s="41"/>
      <c r="UEE4" s="41"/>
      <c r="UEF4" s="41"/>
      <c r="UEG4" s="41"/>
      <c r="UEH4" s="41"/>
      <c r="UEI4" s="41"/>
      <c r="UEJ4" s="41"/>
      <c r="UEK4" s="41"/>
      <c r="UEL4" s="41"/>
      <c r="UEM4" s="41"/>
      <c r="UEN4" s="41"/>
      <c r="UEO4" s="41"/>
      <c r="UEP4" s="41"/>
      <c r="UEQ4" s="41"/>
      <c r="UER4" s="41"/>
      <c r="UES4" s="41"/>
      <c r="UET4" s="41"/>
      <c r="UEU4" s="41"/>
      <c r="UEV4" s="41"/>
      <c r="UEW4" s="41"/>
      <c r="UEX4" s="41"/>
      <c r="UEY4" s="41"/>
      <c r="UEZ4" s="41"/>
      <c r="UFA4" s="41"/>
      <c r="UFB4" s="41"/>
      <c r="UFC4" s="41"/>
      <c r="UFD4" s="41"/>
      <c r="UFE4" s="41"/>
      <c r="UFF4" s="41"/>
      <c r="UFG4" s="41"/>
      <c r="UFH4" s="41"/>
      <c r="UFI4" s="41"/>
      <c r="UFJ4" s="41"/>
      <c r="UFK4" s="41"/>
      <c r="UFL4" s="41"/>
      <c r="UFM4" s="41"/>
      <c r="UFN4" s="41"/>
      <c r="UFO4" s="41"/>
      <c r="UFP4" s="41"/>
      <c r="UFQ4" s="41"/>
      <c r="UFR4" s="41"/>
      <c r="UFS4" s="41"/>
      <c r="UFT4" s="41"/>
      <c r="UFU4" s="41"/>
      <c r="UFV4" s="41"/>
      <c r="UFW4" s="41"/>
      <c r="UFX4" s="41"/>
      <c r="UFY4" s="41"/>
      <c r="UFZ4" s="41"/>
      <c r="UGA4" s="41"/>
      <c r="UGB4" s="41"/>
      <c r="UGC4" s="41"/>
      <c r="UGD4" s="41"/>
      <c r="UGE4" s="41"/>
      <c r="UGF4" s="41"/>
      <c r="UGG4" s="41"/>
      <c r="UGH4" s="41"/>
      <c r="UGI4" s="41"/>
      <c r="UGJ4" s="41"/>
      <c r="UGK4" s="41"/>
      <c r="UGL4" s="41"/>
      <c r="UGM4" s="41"/>
      <c r="UGN4" s="41"/>
      <c r="UGO4" s="41"/>
      <c r="UGP4" s="41"/>
      <c r="UGQ4" s="41"/>
      <c r="UGR4" s="41"/>
      <c r="UGS4" s="41"/>
      <c r="UGT4" s="41"/>
      <c r="UGU4" s="41"/>
      <c r="UGV4" s="41"/>
      <c r="UGW4" s="41"/>
      <c r="UGX4" s="41"/>
      <c r="UGY4" s="41"/>
      <c r="UGZ4" s="41"/>
      <c r="UHA4" s="41"/>
      <c r="UHB4" s="41"/>
      <c r="UHC4" s="41"/>
      <c r="UHD4" s="41"/>
      <c r="UHE4" s="41"/>
      <c r="UHF4" s="41"/>
      <c r="UHG4" s="41"/>
      <c r="UHH4" s="41"/>
      <c r="UHI4" s="41"/>
      <c r="UHJ4" s="41"/>
      <c r="UHK4" s="41"/>
      <c r="UHL4" s="41"/>
      <c r="UHM4" s="41"/>
      <c r="UHN4" s="41"/>
      <c r="UHO4" s="41"/>
      <c r="UHP4" s="41"/>
      <c r="UHQ4" s="41"/>
      <c r="UHR4" s="41"/>
      <c r="UHS4" s="41"/>
      <c r="UHT4" s="41"/>
      <c r="UHU4" s="41"/>
      <c r="UHV4" s="41"/>
      <c r="UHW4" s="41"/>
      <c r="UHX4" s="41"/>
      <c r="UHY4" s="41"/>
      <c r="UHZ4" s="41"/>
      <c r="UIA4" s="41"/>
      <c r="UIB4" s="41"/>
      <c r="UIC4" s="41"/>
      <c r="UID4" s="41"/>
      <c r="UIE4" s="41"/>
      <c r="UIF4" s="41"/>
      <c r="UIG4" s="41"/>
      <c r="UIH4" s="41"/>
      <c r="UII4" s="41"/>
      <c r="UIJ4" s="41"/>
      <c r="UIK4" s="41"/>
      <c r="UIL4" s="41"/>
      <c r="UIM4" s="41"/>
      <c r="UIN4" s="41"/>
      <c r="UIO4" s="41"/>
      <c r="UIP4" s="41"/>
      <c r="UIQ4" s="41"/>
      <c r="UIR4" s="41"/>
      <c r="UIS4" s="41"/>
      <c r="UIT4" s="41"/>
      <c r="UIU4" s="41"/>
      <c r="UIV4" s="41"/>
      <c r="UIW4" s="41"/>
      <c r="UIX4" s="41"/>
      <c r="UIY4" s="41"/>
      <c r="UIZ4" s="41"/>
      <c r="UJA4" s="41"/>
      <c r="UJB4" s="41"/>
      <c r="UJC4" s="41"/>
      <c r="UJD4" s="41"/>
      <c r="UJE4" s="41"/>
      <c r="UJF4" s="41"/>
      <c r="UJG4" s="41"/>
      <c r="UJH4" s="41"/>
      <c r="UJI4" s="41"/>
      <c r="UJJ4" s="41"/>
      <c r="UJK4" s="41"/>
      <c r="UJL4" s="41"/>
      <c r="UJM4" s="41"/>
      <c r="UJN4" s="41"/>
      <c r="UJO4" s="41"/>
      <c r="UJP4" s="41"/>
      <c r="UJQ4" s="41"/>
      <c r="UJR4" s="41"/>
      <c r="UJS4" s="41"/>
      <c r="UJT4" s="41"/>
      <c r="UJU4" s="41"/>
      <c r="UJV4" s="41"/>
      <c r="UJW4" s="41"/>
      <c r="UJX4" s="41"/>
      <c r="UJY4" s="41"/>
      <c r="UJZ4" s="41"/>
      <c r="UKA4" s="41"/>
      <c r="UKB4" s="41"/>
      <c r="UKC4" s="41"/>
      <c r="UKD4" s="41"/>
      <c r="UKE4" s="41"/>
      <c r="UKF4" s="41"/>
      <c r="UKG4" s="41"/>
      <c r="UKH4" s="41"/>
      <c r="UKI4" s="41"/>
      <c r="UKJ4" s="41"/>
      <c r="UKK4" s="41"/>
      <c r="UKL4" s="41"/>
      <c r="UKM4" s="41"/>
      <c r="UKN4" s="41"/>
      <c r="UKO4" s="41"/>
      <c r="UKP4" s="41"/>
      <c r="UKQ4" s="41"/>
      <c r="UKR4" s="41"/>
      <c r="UKS4" s="41"/>
      <c r="UKT4" s="41"/>
      <c r="UKU4" s="41"/>
      <c r="UKV4" s="41"/>
      <c r="UKW4" s="41"/>
      <c r="UKX4" s="41"/>
      <c r="UKY4" s="41"/>
      <c r="UKZ4" s="41"/>
      <c r="ULA4" s="41"/>
      <c r="ULB4" s="41"/>
      <c r="ULC4" s="41"/>
      <c r="ULD4" s="41"/>
      <c r="ULE4" s="41"/>
      <c r="ULF4" s="41"/>
      <c r="ULG4" s="41"/>
      <c r="ULH4" s="41"/>
      <c r="ULI4" s="41"/>
      <c r="ULJ4" s="41"/>
      <c r="ULK4" s="41"/>
      <c r="ULL4" s="41"/>
      <c r="ULM4" s="41"/>
      <c r="ULN4" s="41"/>
      <c r="ULO4" s="41"/>
      <c r="ULP4" s="41"/>
      <c r="ULQ4" s="41"/>
      <c r="ULR4" s="41"/>
      <c r="ULS4" s="41"/>
      <c r="ULT4" s="41"/>
      <c r="ULU4" s="41"/>
      <c r="ULV4" s="41"/>
      <c r="ULW4" s="41"/>
      <c r="ULX4" s="41"/>
      <c r="ULY4" s="41"/>
      <c r="ULZ4" s="41"/>
      <c r="UMA4" s="41"/>
      <c r="UMB4" s="41"/>
      <c r="UMC4" s="41"/>
      <c r="UMD4" s="41"/>
      <c r="UME4" s="41"/>
      <c r="UMF4" s="41"/>
      <c r="UMG4" s="41"/>
      <c r="UMH4" s="41"/>
      <c r="UMI4" s="41"/>
      <c r="UMJ4" s="41"/>
      <c r="UMK4" s="41"/>
      <c r="UML4" s="41"/>
      <c r="UMM4" s="41"/>
      <c r="UMN4" s="41"/>
      <c r="UMO4" s="41"/>
      <c r="UMP4" s="41"/>
      <c r="UMQ4" s="41"/>
      <c r="UMR4" s="41"/>
      <c r="UMS4" s="41"/>
      <c r="UMT4" s="41"/>
      <c r="UMU4" s="41"/>
      <c r="UMV4" s="41"/>
      <c r="UMW4" s="41"/>
      <c r="UMX4" s="41"/>
      <c r="UMY4" s="41"/>
      <c r="UMZ4" s="41"/>
      <c r="UNA4" s="41"/>
      <c r="UNB4" s="41"/>
      <c r="UNC4" s="41"/>
      <c r="UND4" s="41"/>
      <c r="UNE4" s="41"/>
      <c r="UNF4" s="41"/>
      <c r="UNG4" s="41"/>
      <c r="UNH4" s="41"/>
      <c r="UNI4" s="41"/>
      <c r="UNJ4" s="41"/>
      <c r="UNK4" s="41"/>
      <c r="UNL4" s="41"/>
      <c r="UNM4" s="41"/>
      <c r="UNN4" s="41"/>
      <c r="UNO4" s="41"/>
      <c r="UNP4" s="41"/>
      <c r="UNQ4" s="41"/>
      <c r="UNR4" s="41"/>
      <c r="UNS4" s="41"/>
      <c r="UNT4" s="41"/>
      <c r="UNU4" s="41"/>
      <c r="UNV4" s="41"/>
      <c r="UNW4" s="41"/>
      <c r="UNX4" s="41"/>
      <c r="UNY4" s="41"/>
      <c r="UNZ4" s="41"/>
      <c r="UOA4" s="41"/>
      <c r="UOB4" s="41"/>
      <c r="UOC4" s="41"/>
      <c r="UOD4" s="41"/>
      <c r="UOE4" s="41"/>
      <c r="UOF4" s="41"/>
      <c r="UOG4" s="41"/>
      <c r="UOH4" s="41"/>
      <c r="UOI4" s="41"/>
      <c r="UOJ4" s="41"/>
      <c r="UOK4" s="41"/>
      <c r="UOL4" s="41"/>
      <c r="UOM4" s="41"/>
      <c r="UON4" s="41"/>
      <c r="UOO4" s="41"/>
      <c r="UOP4" s="41"/>
      <c r="UOQ4" s="41"/>
      <c r="UOR4" s="41"/>
      <c r="UOS4" s="41"/>
      <c r="UOT4" s="41"/>
      <c r="UOU4" s="41"/>
      <c r="UOV4" s="41"/>
      <c r="UOW4" s="41"/>
      <c r="UOX4" s="41"/>
      <c r="UOY4" s="41"/>
      <c r="UOZ4" s="41"/>
      <c r="UPA4" s="41"/>
      <c r="UPB4" s="41"/>
      <c r="UPC4" s="41"/>
      <c r="UPD4" s="41"/>
      <c r="UPE4" s="41"/>
      <c r="UPF4" s="41"/>
      <c r="UPG4" s="41"/>
      <c r="UPH4" s="41"/>
      <c r="UPI4" s="41"/>
      <c r="UPJ4" s="41"/>
      <c r="UPK4" s="41"/>
      <c r="UPL4" s="41"/>
      <c r="UPM4" s="41"/>
      <c r="UPN4" s="41"/>
      <c r="UPO4" s="41"/>
      <c r="UPP4" s="41"/>
      <c r="UPQ4" s="41"/>
      <c r="UPR4" s="41"/>
      <c r="UPS4" s="41"/>
      <c r="UPT4" s="41"/>
      <c r="UPU4" s="41"/>
      <c r="UPV4" s="41"/>
      <c r="UPW4" s="41"/>
      <c r="UPX4" s="41"/>
      <c r="UPY4" s="41"/>
      <c r="UPZ4" s="41"/>
      <c r="UQA4" s="41"/>
      <c r="UQB4" s="41"/>
      <c r="UQC4" s="41"/>
      <c r="UQD4" s="41"/>
      <c r="UQE4" s="41"/>
      <c r="UQF4" s="41"/>
      <c r="UQG4" s="41"/>
      <c r="UQH4" s="41"/>
      <c r="UQI4" s="41"/>
      <c r="UQJ4" s="41"/>
      <c r="UQK4" s="41"/>
      <c r="UQL4" s="41"/>
      <c r="UQM4" s="41"/>
      <c r="UQN4" s="41"/>
      <c r="UQO4" s="41"/>
      <c r="UQP4" s="41"/>
      <c r="UQQ4" s="41"/>
      <c r="UQR4" s="41"/>
      <c r="UQS4" s="41"/>
      <c r="UQT4" s="41"/>
      <c r="UQU4" s="41"/>
      <c r="UQV4" s="41"/>
      <c r="UQW4" s="41"/>
      <c r="UQX4" s="41"/>
      <c r="UQY4" s="41"/>
      <c r="UQZ4" s="41"/>
      <c r="URA4" s="41"/>
      <c r="URB4" s="41"/>
      <c r="URC4" s="41"/>
      <c r="URD4" s="41"/>
      <c r="URE4" s="41"/>
      <c r="URF4" s="41"/>
      <c r="URG4" s="41"/>
      <c r="URH4" s="41"/>
      <c r="URI4" s="41"/>
      <c r="URJ4" s="41"/>
      <c r="URK4" s="41"/>
      <c r="URL4" s="41"/>
      <c r="URM4" s="41"/>
      <c r="URN4" s="41"/>
      <c r="URO4" s="41"/>
      <c r="URP4" s="41"/>
      <c r="URQ4" s="41"/>
      <c r="URR4" s="41"/>
      <c r="URS4" s="41"/>
      <c r="URT4" s="41"/>
      <c r="URU4" s="41"/>
      <c r="URV4" s="41"/>
      <c r="URW4" s="41"/>
      <c r="URX4" s="41"/>
      <c r="URY4" s="41"/>
      <c r="URZ4" s="41"/>
      <c r="USA4" s="41"/>
      <c r="USB4" s="41"/>
      <c r="USC4" s="41"/>
      <c r="USD4" s="41"/>
      <c r="USE4" s="41"/>
      <c r="USF4" s="41"/>
      <c r="USG4" s="41"/>
      <c r="USH4" s="41"/>
      <c r="USI4" s="41"/>
      <c r="USJ4" s="41"/>
      <c r="USK4" s="41"/>
      <c r="USL4" s="41"/>
      <c r="USM4" s="41"/>
      <c r="USN4" s="41"/>
      <c r="USO4" s="41"/>
      <c r="USP4" s="41"/>
      <c r="USQ4" s="41"/>
      <c r="USR4" s="41"/>
      <c r="USS4" s="41"/>
      <c r="UST4" s="41"/>
      <c r="USU4" s="41"/>
      <c r="USV4" s="41"/>
      <c r="USW4" s="41"/>
      <c r="USX4" s="41"/>
      <c r="USY4" s="41"/>
      <c r="USZ4" s="41"/>
      <c r="UTA4" s="41"/>
      <c r="UTB4" s="41"/>
      <c r="UTC4" s="41"/>
      <c r="UTD4" s="41"/>
      <c r="UTE4" s="41"/>
      <c r="UTF4" s="41"/>
      <c r="UTG4" s="41"/>
      <c r="UTH4" s="41"/>
      <c r="UTI4" s="41"/>
      <c r="UTJ4" s="41"/>
      <c r="UTK4" s="41"/>
      <c r="UTL4" s="41"/>
      <c r="UTM4" s="41"/>
      <c r="UTN4" s="41"/>
      <c r="UTO4" s="41"/>
      <c r="UTP4" s="41"/>
      <c r="UTQ4" s="41"/>
      <c r="UTR4" s="41"/>
      <c r="UTS4" s="41"/>
      <c r="UTT4" s="41"/>
      <c r="UTU4" s="41"/>
      <c r="UTV4" s="41"/>
      <c r="UTW4" s="41"/>
      <c r="UTX4" s="41"/>
      <c r="UTY4" s="41"/>
      <c r="UTZ4" s="41"/>
      <c r="UUA4" s="41"/>
      <c r="UUB4" s="41"/>
      <c r="UUC4" s="41"/>
      <c r="UUD4" s="41"/>
      <c r="UUE4" s="41"/>
      <c r="UUF4" s="41"/>
      <c r="UUG4" s="41"/>
      <c r="UUH4" s="41"/>
      <c r="UUI4" s="41"/>
      <c r="UUJ4" s="41"/>
      <c r="UUK4" s="41"/>
      <c r="UUL4" s="41"/>
      <c r="UUM4" s="41"/>
      <c r="UUN4" s="41"/>
      <c r="UUO4" s="41"/>
      <c r="UUP4" s="41"/>
      <c r="UUQ4" s="41"/>
      <c r="UUR4" s="41"/>
      <c r="UUS4" s="41"/>
      <c r="UUT4" s="41"/>
      <c r="UUU4" s="41"/>
      <c r="UUV4" s="41"/>
      <c r="UUW4" s="41"/>
      <c r="UUX4" s="41"/>
      <c r="UUY4" s="41"/>
      <c r="UUZ4" s="41"/>
      <c r="UVA4" s="41"/>
      <c r="UVB4" s="41"/>
      <c r="UVC4" s="41"/>
      <c r="UVD4" s="41"/>
      <c r="UVE4" s="41"/>
      <c r="UVF4" s="41"/>
      <c r="UVG4" s="41"/>
      <c r="UVH4" s="41"/>
      <c r="UVI4" s="41"/>
      <c r="UVJ4" s="41"/>
      <c r="UVK4" s="41"/>
      <c r="UVL4" s="41"/>
      <c r="UVM4" s="41"/>
      <c r="UVN4" s="41"/>
      <c r="UVO4" s="41"/>
      <c r="UVP4" s="41"/>
      <c r="UVQ4" s="41"/>
      <c r="UVR4" s="41"/>
      <c r="UVS4" s="41"/>
      <c r="UVT4" s="41"/>
      <c r="UVU4" s="41"/>
      <c r="UVV4" s="41"/>
      <c r="UVW4" s="41"/>
      <c r="UVX4" s="41"/>
      <c r="UVY4" s="41"/>
      <c r="UVZ4" s="41"/>
      <c r="UWA4" s="41"/>
      <c r="UWB4" s="41"/>
      <c r="UWC4" s="41"/>
      <c r="UWD4" s="41"/>
      <c r="UWE4" s="41"/>
      <c r="UWF4" s="41"/>
      <c r="UWG4" s="41"/>
      <c r="UWH4" s="41"/>
      <c r="UWI4" s="41"/>
      <c r="UWJ4" s="41"/>
      <c r="UWK4" s="41"/>
      <c r="UWL4" s="41"/>
      <c r="UWM4" s="41"/>
      <c r="UWN4" s="41"/>
      <c r="UWO4" s="41"/>
      <c r="UWP4" s="41"/>
      <c r="UWQ4" s="41"/>
      <c r="UWR4" s="41"/>
      <c r="UWS4" s="41"/>
      <c r="UWT4" s="41"/>
      <c r="UWU4" s="41"/>
      <c r="UWV4" s="41"/>
      <c r="UWW4" s="41"/>
      <c r="UWX4" s="41"/>
      <c r="UWY4" s="41"/>
      <c r="UWZ4" s="41"/>
      <c r="UXA4" s="41"/>
      <c r="UXB4" s="41"/>
      <c r="UXC4" s="41"/>
      <c r="UXD4" s="41"/>
      <c r="UXE4" s="41"/>
      <c r="UXF4" s="41"/>
      <c r="UXG4" s="41"/>
      <c r="UXH4" s="41"/>
      <c r="UXI4" s="41"/>
      <c r="UXJ4" s="41"/>
      <c r="UXK4" s="41"/>
      <c r="UXL4" s="41"/>
      <c r="UXM4" s="41"/>
      <c r="UXN4" s="41"/>
      <c r="UXO4" s="41"/>
      <c r="UXP4" s="41"/>
      <c r="UXQ4" s="41"/>
      <c r="UXR4" s="41"/>
      <c r="UXS4" s="41"/>
      <c r="UXT4" s="41"/>
      <c r="UXU4" s="41"/>
      <c r="UXV4" s="41"/>
      <c r="UXW4" s="41"/>
      <c r="UXX4" s="41"/>
      <c r="UXY4" s="41"/>
      <c r="UXZ4" s="41"/>
      <c r="UYA4" s="41"/>
      <c r="UYB4" s="41"/>
      <c r="UYC4" s="41"/>
      <c r="UYD4" s="41"/>
      <c r="UYE4" s="41"/>
      <c r="UYF4" s="41"/>
      <c r="UYG4" s="41"/>
      <c r="UYH4" s="41"/>
      <c r="UYI4" s="41"/>
      <c r="UYJ4" s="41"/>
      <c r="UYK4" s="41"/>
      <c r="UYL4" s="41"/>
      <c r="UYM4" s="41"/>
      <c r="UYN4" s="41"/>
      <c r="UYO4" s="41"/>
      <c r="UYP4" s="41"/>
      <c r="UYQ4" s="41"/>
      <c r="UYR4" s="41"/>
      <c r="UYS4" s="41"/>
      <c r="UYT4" s="41"/>
      <c r="UYU4" s="41"/>
      <c r="UYV4" s="41"/>
      <c r="UYW4" s="41"/>
      <c r="UYX4" s="41"/>
      <c r="UYY4" s="41"/>
      <c r="UYZ4" s="41"/>
      <c r="UZA4" s="41"/>
      <c r="UZB4" s="41"/>
      <c r="UZC4" s="41"/>
      <c r="UZD4" s="41"/>
      <c r="UZE4" s="41"/>
      <c r="UZF4" s="41"/>
      <c r="UZG4" s="41"/>
      <c r="UZH4" s="41"/>
      <c r="UZI4" s="41"/>
      <c r="UZJ4" s="41"/>
      <c r="UZK4" s="41"/>
      <c r="UZL4" s="41"/>
      <c r="UZM4" s="41"/>
      <c r="UZN4" s="41"/>
      <c r="UZO4" s="41"/>
      <c r="UZP4" s="41"/>
      <c r="UZQ4" s="41"/>
      <c r="UZR4" s="41"/>
      <c r="UZS4" s="41"/>
      <c r="UZT4" s="41"/>
      <c r="UZU4" s="41"/>
      <c r="UZV4" s="41"/>
      <c r="UZW4" s="41"/>
      <c r="UZX4" s="41"/>
      <c r="UZY4" s="41"/>
      <c r="UZZ4" s="41"/>
      <c r="VAA4" s="41"/>
      <c r="VAB4" s="41"/>
      <c r="VAC4" s="41"/>
      <c r="VAD4" s="41"/>
      <c r="VAE4" s="41"/>
      <c r="VAF4" s="41"/>
      <c r="VAG4" s="41"/>
      <c r="VAH4" s="41"/>
      <c r="VAI4" s="41"/>
      <c r="VAJ4" s="41"/>
      <c r="VAK4" s="41"/>
      <c r="VAL4" s="41"/>
      <c r="VAM4" s="41"/>
      <c r="VAN4" s="41"/>
      <c r="VAO4" s="41"/>
      <c r="VAP4" s="41"/>
      <c r="VAQ4" s="41"/>
      <c r="VAR4" s="41"/>
      <c r="VAS4" s="41"/>
      <c r="VAT4" s="41"/>
      <c r="VAU4" s="41"/>
      <c r="VAV4" s="41"/>
      <c r="VAW4" s="41"/>
      <c r="VAX4" s="41"/>
      <c r="VAY4" s="41"/>
      <c r="VAZ4" s="41"/>
      <c r="VBA4" s="41"/>
      <c r="VBB4" s="41"/>
      <c r="VBC4" s="41"/>
      <c r="VBD4" s="41"/>
      <c r="VBE4" s="41"/>
      <c r="VBF4" s="41"/>
      <c r="VBG4" s="41"/>
      <c r="VBH4" s="41"/>
      <c r="VBI4" s="41"/>
      <c r="VBJ4" s="41"/>
      <c r="VBK4" s="41"/>
      <c r="VBL4" s="41"/>
      <c r="VBM4" s="41"/>
      <c r="VBN4" s="41"/>
      <c r="VBO4" s="41"/>
      <c r="VBP4" s="41"/>
      <c r="VBQ4" s="41"/>
      <c r="VBR4" s="41"/>
      <c r="VBS4" s="41"/>
      <c r="VBT4" s="41"/>
      <c r="VBU4" s="41"/>
      <c r="VBV4" s="41"/>
      <c r="VBW4" s="41"/>
      <c r="VBX4" s="41"/>
      <c r="VBY4" s="41"/>
      <c r="VBZ4" s="41"/>
      <c r="VCA4" s="41"/>
      <c r="VCB4" s="41"/>
      <c r="VCC4" s="41"/>
      <c r="VCD4" s="41"/>
      <c r="VCE4" s="41"/>
      <c r="VCF4" s="41"/>
      <c r="VCG4" s="41"/>
      <c r="VCH4" s="41"/>
      <c r="VCI4" s="41"/>
      <c r="VCJ4" s="41"/>
      <c r="VCK4" s="41"/>
      <c r="VCL4" s="41"/>
      <c r="VCM4" s="41"/>
      <c r="VCN4" s="41"/>
      <c r="VCO4" s="41"/>
      <c r="VCP4" s="41"/>
      <c r="VCQ4" s="41"/>
      <c r="VCR4" s="41"/>
      <c r="VCS4" s="41"/>
      <c r="VCT4" s="41"/>
      <c r="VCU4" s="41"/>
      <c r="VCV4" s="41"/>
      <c r="VCW4" s="41"/>
      <c r="VCX4" s="41"/>
      <c r="VCY4" s="41"/>
      <c r="VCZ4" s="41"/>
      <c r="VDA4" s="41"/>
      <c r="VDB4" s="41"/>
      <c r="VDC4" s="41"/>
      <c r="VDD4" s="41"/>
      <c r="VDE4" s="41"/>
      <c r="VDF4" s="41"/>
      <c r="VDG4" s="41"/>
      <c r="VDH4" s="41"/>
      <c r="VDI4" s="41"/>
      <c r="VDJ4" s="41"/>
      <c r="VDK4" s="41"/>
      <c r="VDL4" s="41"/>
      <c r="VDM4" s="41"/>
      <c r="VDN4" s="41"/>
      <c r="VDO4" s="41"/>
      <c r="VDP4" s="41"/>
      <c r="VDQ4" s="41"/>
      <c r="VDR4" s="41"/>
      <c r="VDS4" s="41"/>
      <c r="VDT4" s="41"/>
      <c r="VDU4" s="41"/>
      <c r="VDV4" s="41"/>
      <c r="VDW4" s="41"/>
      <c r="VDX4" s="41"/>
      <c r="VDY4" s="41"/>
      <c r="VDZ4" s="41"/>
      <c r="VEA4" s="41"/>
      <c r="VEB4" s="41"/>
      <c r="VEC4" s="41"/>
      <c r="VED4" s="41"/>
      <c r="VEE4" s="41"/>
      <c r="VEF4" s="41"/>
      <c r="VEG4" s="41"/>
      <c r="VEH4" s="41"/>
      <c r="VEI4" s="41"/>
      <c r="VEJ4" s="41"/>
      <c r="VEK4" s="41"/>
      <c r="VEL4" s="41"/>
      <c r="VEM4" s="41"/>
      <c r="VEN4" s="41"/>
      <c r="VEO4" s="41"/>
      <c r="VEP4" s="41"/>
      <c r="VEQ4" s="41"/>
      <c r="VER4" s="41"/>
      <c r="VES4" s="41"/>
      <c r="VET4" s="41"/>
      <c r="VEU4" s="41"/>
      <c r="VEV4" s="41"/>
      <c r="VEW4" s="41"/>
      <c r="VEX4" s="41"/>
      <c r="VEY4" s="41"/>
      <c r="VEZ4" s="41"/>
      <c r="VFA4" s="41"/>
      <c r="VFB4" s="41"/>
      <c r="VFC4" s="41"/>
      <c r="VFD4" s="41"/>
      <c r="VFE4" s="41"/>
      <c r="VFF4" s="41"/>
      <c r="VFG4" s="41"/>
      <c r="VFH4" s="41"/>
      <c r="VFI4" s="41"/>
      <c r="VFJ4" s="41"/>
      <c r="VFK4" s="41"/>
      <c r="VFL4" s="41"/>
      <c r="VFM4" s="41"/>
      <c r="VFN4" s="41"/>
      <c r="VFO4" s="41"/>
      <c r="VFP4" s="41"/>
      <c r="VFQ4" s="41"/>
      <c r="VFR4" s="41"/>
      <c r="VFS4" s="41"/>
      <c r="VFT4" s="41"/>
      <c r="VFU4" s="41"/>
      <c r="VFV4" s="41"/>
      <c r="VFW4" s="41"/>
      <c r="VFX4" s="41"/>
      <c r="VFY4" s="41"/>
      <c r="VFZ4" s="41"/>
      <c r="VGA4" s="41"/>
      <c r="VGB4" s="41"/>
      <c r="VGC4" s="41"/>
      <c r="VGD4" s="41"/>
      <c r="VGE4" s="41"/>
      <c r="VGF4" s="41"/>
      <c r="VGG4" s="41"/>
      <c r="VGH4" s="41"/>
      <c r="VGI4" s="41"/>
      <c r="VGJ4" s="41"/>
      <c r="VGK4" s="41"/>
      <c r="VGL4" s="41"/>
      <c r="VGM4" s="41"/>
      <c r="VGN4" s="41"/>
      <c r="VGO4" s="41"/>
      <c r="VGP4" s="41"/>
      <c r="VGQ4" s="41"/>
      <c r="VGR4" s="41"/>
      <c r="VGS4" s="41"/>
      <c r="VGT4" s="41"/>
      <c r="VGU4" s="41"/>
      <c r="VGV4" s="41"/>
      <c r="VGW4" s="41"/>
      <c r="VGX4" s="41"/>
      <c r="VGY4" s="41"/>
      <c r="VGZ4" s="41"/>
      <c r="VHA4" s="41"/>
      <c r="VHB4" s="41"/>
      <c r="VHC4" s="41"/>
      <c r="VHD4" s="41"/>
      <c r="VHE4" s="41"/>
      <c r="VHF4" s="41"/>
      <c r="VHG4" s="41"/>
      <c r="VHH4" s="41"/>
      <c r="VHI4" s="41"/>
      <c r="VHJ4" s="41"/>
      <c r="VHK4" s="41"/>
      <c r="VHL4" s="41"/>
      <c r="VHM4" s="41"/>
      <c r="VHN4" s="41"/>
      <c r="VHO4" s="41"/>
      <c r="VHP4" s="41"/>
      <c r="VHQ4" s="41"/>
      <c r="VHR4" s="41"/>
      <c r="VHS4" s="41"/>
      <c r="VHT4" s="41"/>
      <c r="VHU4" s="41"/>
      <c r="VHV4" s="41"/>
      <c r="VHW4" s="41"/>
      <c r="VHX4" s="41"/>
      <c r="VHY4" s="41"/>
      <c r="VHZ4" s="41"/>
      <c r="VIA4" s="41"/>
      <c r="VIB4" s="41"/>
      <c r="VIC4" s="41"/>
      <c r="VID4" s="41"/>
      <c r="VIE4" s="41"/>
      <c r="VIF4" s="41"/>
      <c r="VIG4" s="41"/>
      <c r="VIH4" s="41"/>
      <c r="VII4" s="41"/>
      <c r="VIJ4" s="41"/>
      <c r="VIK4" s="41"/>
      <c r="VIL4" s="41"/>
      <c r="VIM4" s="41"/>
      <c r="VIN4" s="41"/>
      <c r="VIO4" s="41"/>
      <c r="VIP4" s="41"/>
      <c r="VIQ4" s="41"/>
      <c r="VIR4" s="41"/>
      <c r="VIS4" s="41"/>
      <c r="VIT4" s="41"/>
      <c r="VIU4" s="41"/>
      <c r="VIV4" s="41"/>
      <c r="VIW4" s="41"/>
      <c r="VIX4" s="41"/>
      <c r="VIY4" s="41"/>
      <c r="VIZ4" s="41"/>
      <c r="VJA4" s="41"/>
      <c r="VJB4" s="41"/>
      <c r="VJC4" s="41"/>
      <c r="VJD4" s="41"/>
      <c r="VJE4" s="41"/>
      <c r="VJF4" s="41"/>
      <c r="VJG4" s="41"/>
      <c r="VJH4" s="41"/>
      <c r="VJI4" s="41"/>
      <c r="VJJ4" s="41"/>
      <c r="VJK4" s="41"/>
      <c r="VJL4" s="41"/>
      <c r="VJM4" s="41"/>
      <c r="VJN4" s="41"/>
      <c r="VJO4" s="41"/>
      <c r="VJP4" s="41"/>
      <c r="VJQ4" s="41"/>
      <c r="VJR4" s="41"/>
      <c r="VJS4" s="41"/>
      <c r="VJT4" s="41"/>
      <c r="VJU4" s="41"/>
      <c r="VJV4" s="41"/>
      <c r="VJW4" s="41"/>
      <c r="VJX4" s="41"/>
      <c r="VJY4" s="41"/>
      <c r="VJZ4" s="41"/>
      <c r="VKA4" s="41"/>
      <c r="VKB4" s="41"/>
      <c r="VKC4" s="41"/>
      <c r="VKD4" s="41"/>
      <c r="VKE4" s="41"/>
      <c r="VKF4" s="41"/>
      <c r="VKG4" s="41"/>
      <c r="VKH4" s="41"/>
      <c r="VKI4" s="41"/>
      <c r="VKJ4" s="41"/>
      <c r="VKK4" s="41"/>
      <c r="VKL4" s="41"/>
      <c r="VKM4" s="41"/>
      <c r="VKN4" s="41"/>
      <c r="VKO4" s="41"/>
      <c r="VKP4" s="41"/>
      <c r="VKQ4" s="41"/>
      <c r="VKR4" s="41"/>
      <c r="VKS4" s="41"/>
      <c r="VKT4" s="41"/>
      <c r="VKU4" s="41"/>
      <c r="VKV4" s="41"/>
      <c r="VKW4" s="41"/>
      <c r="VKX4" s="41"/>
      <c r="VKY4" s="41"/>
      <c r="VKZ4" s="41"/>
      <c r="VLA4" s="41"/>
      <c r="VLB4" s="41"/>
      <c r="VLC4" s="41"/>
      <c r="VLD4" s="41"/>
      <c r="VLE4" s="41"/>
      <c r="VLF4" s="41"/>
      <c r="VLG4" s="41"/>
      <c r="VLH4" s="41"/>
      <c r="VLI4" s="41"/>
      <c r="VLJ4" s="41"/>
      <c r="VLK4" s="41"/>
      <c r="VLL4" s="41"/>
      <c r="VLM4" s="41"/>
      <c r="VLN4" s="41"/>
      <c r="VLO4" s="41"/>
      <c r="VLP4" s="41"/>
      <c r="VLQ4" s="41"/>
      <c r="VLR4" s="41"/>
      <c r="VLS4" s="41"/>
      <c r="VLT4" s="41"/>
      <c r="VLU4" s="41"/>
      <c r="VLV4" s="41"/>
      <c r="VLW4" s="41"/>
      <c r="VLX4" s="41"/>
      <c r="VLY4" s="41"/>
      <c r="VLZ4" s="41"/>
      <c r="VMA4" s="41"/>
      <c r="VMB4" s="41"/>
      <c r="VMC4" s="41"/>
      <c r="VMD4" s="41"/>
      <c r="VME4" s="41"/>
      <c r="VMF4" s="41"/>
      <c r="VMG4" s="41"/>
      <c r="VMH4" s="41"/>
      <c r="VMI4" s="41"/>
      <c r="VMJ4" s="41"/>
      <c r="VMK4" s="41"/>
      <c r="VML4" s="41"/>
      <c r="VMM4" s="41"/>
      <c r="VMN4" s="41"/>
      <c r="VMO4" s="41"/>
      <c r="VMP4" s="41"/>
      <c r="VMQ4" s="41"/>
      <c r="VMR4" s="41"/>
      <c r="VMS4" s="41"/>
      <c r="VMT4" s="41"/>
      <c r="VMU4" s="41"/>
      <c r="VMV4" s="41"/>
      <c r="VMW4" s="41"/>
      <c r="VMX4" s="41"/>
      <c r="VMY4" s="41"/>
      <c r="VMZ4" s="41"/>
      <c r="VNA4" s="41"/>
      <c r="VNB4" s="41"/>
      <c r="VNC4" s="41"/>
      <c r="VND4" s="41"/>
      <c r="VNE4" s="41"/>
      <c r="VNF4" s="41"/>
      <c r="VNG4" s="41"/>
      <c r="VNH4" s="41"/>
      <c r="VNI4" s="41"/>
      <c r="VNJ4" s="41"/>
      <c r="VNK4" s="41"/>
      <c r="VNL4" s="41"/>
      <c r="VNM4" s="41"/>
      <c r="VNN4" s="41"/>
      <c r="VNO4" s="41"/>
      <c r="VNP4" s="41"/>
      <c r="VNQ4" s="41"/>
      <c r="VNR4" s="41"/>
      <c r="VNS4" s="41"/>
      <c r="VNT4" s="41"/>
      <c r="VNU4" s="41"/>
      <c r="VNV4" s="41"/>
      <c r="VNW4" s="41"/>
      <c r="VNX4" s="41"/>
      <c r="VNY4" s="41"/>
      <c r="VNZ4" s="41"/>
      <c r="VOA4" s="41"/>
      <c r="VOB4" s="41"/>
      <c r="VOC4" s="41"/>
      <c r="VOD4" s="41"/>
      <c r="VOE4" s="41"/>
      <c r="VOF4" s="41"/>
      <c r="VOG4" s="41"/>
      <c r="VOH4" s="41"/>
      <c r="VOI4" s="41"/>
      <c r="VOJ4" s="41"/>
      <c r="VOK4" s="41"/>
      <c r="VOL4" s="41"/>
      <c r="VOM4" s="41"/>
      <c r="VON4" s="41"/>
      <c r="VOO4" s="41"/>
      <c r="VOP4" s="41"/>
      <c r="VOQ4" s="41"/>
      <c r="VOR4" s="41"/>
      <c r="VOS4" s="41"/>
      <c r="VOT4" s="41"/>
      <c r="VOU4" s="41"/>
      <c r="VOV4" s="41"/>
      <c r="VOW4" s="41"/>
      <c r="VOX4" s="41"/>
      <c r="VOY4" s="41"/>
      <c r="VOZ4" s="41"/>
      <c r="VPA4" s="41"/>
      <c r="VPB4" s="41"/>
      <c r="VPC4" s="41"/>
      <c r="VPD4" s="41"/>
      <c r="VPE4" s="41"/>
      <c r="VPF4" s="41"/>
      <c r="VPG4" s="41"/>
      <c r="VPH4" s="41"/>
      <c r="VPI4" s="41"/>
      <c r="VPJ4" s="41"/>
      <c r="VPK4" s="41"/>
      <c r="VPL4" s="41"/>
      <c r="VPM4" s="41"/>
      <c r="VPN4" s="41"/>
      <c r="VPO4" s="41"/>
      <c r="VPP4" s="41"/>
      <c r="VPQ4" s="41"/>
      <c r="VPR4" s="41"/>
      <c r="VPS4" s="41"/>
      <c r="VPT4" s="41"/>
      <c r="VPU4" s="41"/>
      <c r="VPV4" s="41"/>
      <c r="VPW4" s="41"/>
      <c r="VPX4" s="41"/>
      <c r="VPY4" s="41"/>
      <c r="VPZ4" s="41"/>
      <c r="VQA4" s="41"/>
      <c r="VQB4" s="41"/>
      <c r="VQC4" s="41"/>
      <c r="VQD4" s="41"/>
      <c r="VQE4" s="41"/>
      <c r="VQF4" s="41"/>
      <c r="VQG4" s="41"/>
      <c r="VQH4" s="41"/>
      <c r="VQI4" s="41"/>
      <c r="VQJ4" s="41"/>
      <c r="VQK4" s="41"/>
      <c r="VQL4" s="41"/>
      <c r="VQM4" s="41"/>
      <c r="VQN4" s="41"/>
      <c r="VQO4" s="41"/>
      <c r="VQP4" s="41"/>
      <c r="VQQ4" s="41"/>
      <c r="VQR4" s="41"/>
      <c r="VQS4" s="41"/>
      <c r="VQT4" s="41"/>
      <c r="VQU4" s="41"/>
      <c r="VQV4" s="41"/>
      <c r="VQW4" s="41"/>
      <c r="VQX4" s="41"/>
      <c r="VQY4" s="41"/>
      <c r="VQZ4" s="41"/>
      <c r="VRA4" s="41"/>
      <c r="VRB4" s="41"/>
      <c r="VRC4" s="41"/>
      <c r="VRD4" s="41"/>
      <c r="VRE4" s="41"/>
      <c r="VRF4" s="41"/>
      <c r="VRG4" s="41"/>
      <c r="VRH4" s="41"/>
      <c r="VRI4" s="41"/>
      <c r="VRJ4" s="41"/>
      <c r="VRK4" s="41"/>
      <c r="VRL4" s="41"/>
      <c r="VRM4" s="41"/>
      <c r="VRN4" s="41"/>
      <c r="VRO4" s="41"/>
      <c r="VRP4" s="41"/>
      <c r="VRQ4" s="41"/>
      <c r="VRR4" s="41"/>
      <c r="VRS4" s="41"/>
      <c r="VRT4" s="41"/>
      <c r="VRU4" s="41"/>
      <c r="VRV4" s="41"/>
      <c r="VRW4" s="41"/>
      <c r="VRX4" s="41"/>
      <c r="VRY4" s="41"/>
      <c r="VRZ4" s="41"/>
      <c r="VSA4" s="41"/>
      <c r="VSB4" s="41"/>
      <c r="VSC4" s="41"/>
      <c r="VSD4" s="41"/>
      <c r="VSE4" s="41"/>
      <c r="VSF4" s="41"/>
      <c r="VSG4" s="41"/>
      <c r="VSH4" s="41"/>
      <c r="VSI4" s="41"/>
      <c r="VSJ4" s="41"/>
      <c r="VSK4" s="41"/>
      <c r="VSL4" s="41"/>
      <c r="VSM4" s="41"/>
      <c r="VSN4" s="41"/>
      <c r="VSO4" s="41"/>
      <c r="VSP4" s="41"/>
      <c r="VSQ4" s="41"/>
      <c r="VSR4" s="41"/>
      <c r="VSS4" s="41"/>
      <c r="VST4" s="41"/>
      <c r="VSU4" s="41"/>
      <c r="VSV4" s="41"/>
      <c r="VSW4" s="41"/>
      <c r="VSX4" s="41"/>
      <c r="VSY4" s="41"/>
      <c r="VSZ4" s="41"/>
      <c r="VTA4" s="41"/>
      <c r="VTB4" s="41"/>
      <c r="VTC4" s="41"/>
      <c r="VTD4" s="41"/>
      <c r="VTE4" s="41"/>
      <c r="VTF4" s="41"/>
      <c r="VTG4" s="41"/>
      <c r="VTH4" s="41"/>
      <c r="VTI4" s="41"/>
      <c r="VTJ4" s="41"/>
      <c r="VTK4" s="41"/>
      <c r="VTL4" s="41"/>
      <c r="VTM4" s="41"/>
      <c r="VTN4" s="41"/>
      <c r="VTO4" s="41"/>
      <c r="VTP4" s="41"/>
      <c r="VTQ4" s="41"/>
      <c r="VTR4" s="41"/>
      <c r="VTS4" s="41"/>
      <c r="VTT4" s="41"/>
      <c r="VTU4" s="41"/>
      <c r="VTV4" s="41"/>
      <c r="VTW4" s="41"/>
      <c r="VTX4" s="41"/>
      <c r="VTY4" s="41"/>
      <c r="VTZ4" s="41"/>
      <c r="VUA4" s="41"/>
      <c r="VUB4" s="41"/>
      <c r="VUC4" s="41"/>
      <c r="VUD4" s="41"/>
      <c r="VUE4" s="41"/>
      <c r="VUF4" s="41"/>
      <c r="VUG4" s="41"/>
      <c r="VUH4" s="41"/>
      <c r="VUI4" s="41"/>
      <c r="VUJ4" s="41"/>
      <c r="VUK4" s="41"/>
      <c r="VUL4" s="41"/>
      <c r="VUM4" s="41"/>
      <c r="VUN4" s="41"/>
      <c r="VUO4" s="41"/>
      <c r="VUP4" s="41"/>
      <c r="VUQ4" s="41"/>
      <c r="VUR4" s="41"/>
      <c r="VUS4" s="41"/>
      <c r="VUT4" s="41"/>
      <c r="VUU4" s="41"/>
      <c r="VUV4" s="41"/>
      <c r="VUW4" s="41"/>
      <c r="VUX4" s="41"/>
      <c r="VUY4" s="41"/>
      <c r="VUZ4" s="41"/>
      <c r="VVA4" s="41"/>
      <c r="VVB4" s="41"/>
      <c r="VVC4" s="41"/>
      <c r="VVD4" s="41"/>
      <c r="VVE4" s="41"/>
      <c r="VVF4" s="41"/>
      <c r="VVG4" s="41"/>
      <c r="VVH4" s="41"/>
      <c r="VVI4" s="41"/>
      <c r="VVJ4" s="41"/>
      <c r="VVK4" s="41"/>
      <c r="VVL4" s="41"/>
      <c r="VVM4" s="41"/>
      <c r="VVN4" s="41"/>
      <c r="VVO4" s="41"/>
      <c r="VVP4" s="41"/>
      <c r="VVQ4" s="41"/>
      <c r="VVR4" s="41"/>
      <c r="VVS4" s="41"/>
      <c r="VVT4" s="41"/>
      <c r="VVU4" s="41"/>
      <c r="VVV4" s="41"/>
      <c r="VVW4" s="41"/>
      <c r="VVX4" s="41"/>
      <c r="VVY4" s="41"/>
      <c r="VVZ4" s="41"/>
      <c r="VWA4" s="41"/>
      <c r="VWB4" s="41"/>
      <c r="VWC4" s="41"/>
      <c r="VWD4" s="41"/>
      <c r="VWE4" s="41"/>
      <c r="VWF4" s="41"/>
      <c r="VWG4" s="41"/>
      <c r="VWH4" s="41"/>
      <c r="VWI4" s="41"/>
      <c r="VWJ4" s="41"/>
      <c r="VWK4" s="41"/>
      <c r="VWL4" s="41"/>
      <c r="VWM4" s="41"/>
      <c r="VWN4" s="41"/>
      <c r="VWO4" s="41"/>
      <c r="VWP4" s="41"/>
      <c r="VWQ4" s="41"/>
      <c r="VWR4" s="41"/>
      <c r="VWS4" s="41"/>
      <c r="VWT4" s="41"/>
      <c r="VWU4" s="41"/>
      <c r="VWV4" s="41"/>
      <c r="VWW4" s="41"/>
      <c r="VWX4" s="41"/>
      <c r="VWY4" s="41"/>
      <c r="VWZ4" s="41"/>
      <c r="VXA4" s="41"/>
      <c r="VXB4" s="41"/>
      <c r="VXC4" s="41"/>
      <c r="VXD4" s="41"/>
      <c r="VXE4" s="41"/>
      <c r="VXF4" s="41"/>
      <c r="VXG4" s="41"/>
      <c r="VXH4" s="41"/>
      <c r="VXI4" s="41"/>
      <c r="VXJ4" s="41"/>
      <c r="VXK4" s="41"/>
      <c r="VXL4" s="41"/>
      <c r="VXM4" s="41"/>
      <c r="VXN4" s="41"/>
      <c r="VXO4" s="41"/>
      <c r="VXP4" s="41"/>
      <c r="VXQ4" s="41"/>
      <c r="VXR4" s="41"/>
      <c r="VXS4" s="41"/>
      <c r="VXT4" s="41"/>
      <c r="VXU4" s="41"/>
      <c r="VXV4" s="41"/>
      <c r="VXW4" s="41"/>
      <c r="VXX4" s="41"/>
      <c r="VXY4" s="41"/>
      <c r="VXZ4" s="41"/>
      <c r="VYA4" s="41"/>
      <c r="VYB4" s="41"/>
      <c r="VYC4" s="41"/>
      <c r="VYD4" s="41"/>
      <c r="VYE4" s="41"/>
      <c r="VYF4" s="41"/>
      <c r="VYG4" s="41"/>
      <c r="VYH4" s="41"/>
      <c r="VYI4" s="41"/>
      <c r="VYJ4" s="41"/>
      <c r="VYK4" s="41"/>
      <c r="VYL4" s="41"/>
      <c r="VYM4" s="41"/>
      <c r="VYN4" s="41"/>
      <c r="VYO4" s="41"/>
      <c r="VYP4" s="41"/>
      <c r="VYQ4" s="41"/>
      <c r="VYR4" s="41"/>
      <c r="VYS4" s="41"/>
      <c r="VYT4" s="41"/>
      <c r="VYU4" s="41"/>
      <c r="VYV4" s="41"/>
      <c r="VYW4" s="41"/>
      <c r="VYX4" s="41"/>
      <c r="VYY4" s="41"/>
      <c r="VYZ4" s="41"/>
      <c r="VZA4" s="41"/>
      <c r="VZB4" s="41"/>
      <c r="VZC4" s="41"/>
      <c r="VZD4" s="41"/>
      <c r="VZE4" s="41"/>
      <c r="VZF4" s="41"/>
      <c r="VZG4" s="41"/>
      <c r="VZH4" s="41"/>
      <c r="VZI4" s="41"/>
      <c r="VZJ4" s="41"/>
      <c r="VZK4" s="41"/>
      <c r="VZL4" s="41"/>
      <c r="VZM4" s="41"/>
      <c r="VZN4" s="41"/>
      <c r="VZO4" s="41"/>
      <c r="VZP4" s="41"/>
      <c r="VZQ4" s="41"/>
      <c r="VZR4" s="41"/>
      <c r="VZS4" s="41"/>
      <c r="VZT4" s="41"/>
      <c r="VZU4" s="41"/>
      <c r="VZV4" s="41"/>
      <c r="VZW4" s="41"/>
      <c r="VZX4" s="41"/>
      <c r="VZY4" s="41"/>
      <c r="VZZ4" s="41"/>
      <c r="WAA4" s="41"/>
      <c r="WAB4" s="41"/>
      <c r="WAC4" s="41"/>
      <c r="WAD4" s="41"/>
      <c r="WAE4" s="41"/>
      <c r="WAF4" s="41"/>
      <c r="WAG4" s="41"/>
      <c r="WAH4" s="41"/>
      <c r="WAI4" s="41"/>
      <c r="WAJ4" s="41"/>
      <c r="WAK4" s="41"/>
      <c r="WAL4" s="41"/>
      <c r="WAM4" s="41"/>
      <c r="WAN4" s="41"/>
      <c r="WAO4" s="41"/>
      <c r="WAP4" s="41"/>
      <c r="WAQ4" s="41"/>
      <c r="WAR4" s="41"/>
      <c r="WAS4" s="41"/>
      <c r="WAT4" s="41"/>
      <c r="WAU4" s="41"/>
      <c r="WAV4" s="41"/>
      <c r="WAW4" s="41"/>
      <c r="WAX4" s="41"/>
      <c r="WAY4" s="41"/>
      <c r="WAZ4" s="41"/>
      <c r="WBA4" s="41"/>
      <c r="WBB4" s="41"/>
      <c r="WBC4" s="41"/>
      <c r="WBD4" s="41"/>
      <c r="WBE4" s="41"/>
      <c r="WBF4" s="41"/>
      <c r="WBG4" s="41"/>
      <c r="WBH4" s="41"/>
      <c r="WBI4" s="41"/>
      <c r="WBJ4" s="41"/>
      <c r="WBK4" s="41"/>
      <c r="WBL4" s="41"/>
      <c r="WBM4" s="41"/>
      <c r="WBN4" s="41"/>
      <c r="WBO4" s="41"/>
      <c r="WBP4" s="41"/>
      <c r="WBQ4" s="41"/>
      <c r="WBR4" s="41"/>
      <c r="WBS4" s="41"/>
      <c r="WBT4" s="41"/>
      <c r="WBU4" s="41"/>
      <c r="WBV4" s="41"/>
      <c r="WBW4" s="41"/>
      <c r="WBX4" s="41"/>
      <c r="WBY4" s="41"/>
      <c r="WBZ4" s="41"/>
      <c r="WCA4" s="41"/>
      <c r="WCB4" s="41"/>
      <c r="WCC4" s="41"/>
      <c r="WCD4" s="41"/>
      <c r="WCE4" s="41"/>
      <c r="WCF4" s="41"/>
      <c r="WCG4" s="41"/>
      <c r="WCH4" s="41"/>
      <c r="WCI4" s="41"/>
      <c r="WCJ4" s="41"/>
      <c r="WCK4" s="41"/>
      <c r="WCL4" s="41"/>
      <c r="WCM4" s="41"/>
      <c r="WCN4" s="41"/>
      <c r="WCO4" s="41"/>
      <c r="WCP4" s="41"/>
      <c r="WCQ4" s="41"/>
      <c r="WCR4" s="41"/>
      <c r="WCS4" s="41"/>
      <c r="WCT4" s="41"/>
      <c r="WCU4" s="41"/>
      <c r="WCV4" s="41"/>
      <c r="WCW4" s="41"/>
      <c r="WCX4" s="41"/>
      <c r="WCY4" s="41"/>
      <c r="WCZ4" s="41"/>
      <c r="WDA4" s="41"/>
      <c r="WDB4" s="41"/>
      <c r="WDC4" s="41"/>
      <c r="WDD4" s="41"/>
      <c r="WDE4" s="41"/>
      <c r="WDF4" s="41"/>
      <c r="WDG4" s="41"/>
      <c r="WDH4" s="41"/>
      <c r="WDI4" s="41"/>
      <c r="WDJ4" s="41"/>
      <c r="WDK4" s="41"/>
      <c r="WDL4" s="41"/>
      <c r="WDM4" s="41"/>
      <c r="WDN4" s="41"/>
      <c r="WDO4" s="41"/>
      <c r="WDP4" s="41"/>
      <c r="WDQ4" s="41"/>
      <c r="WDR4" s="41"/>
      <c r="WDS4" s="41"/>
      <c r="WDT4" s="41"/>
      <c r="WDU4" s="41"/>
      <c r="WDV4" s="41"/>
      <c r="WDW4" s="41"/>
      <c r="WDX4" s="41"/>
      <c r="WDY4" s="41"/>
      <c r="WDZ4" s="41"/>
      <c r="WEA4" s="41"/>
      <c r="WEB4" s="41"/>
      <c r="WEC4" s="41"/>
      <c r="WED4" s="41"/>
      <c r="WEE4" s="41"/>
      <c r="WEF4" s="41"/>
      <c r="WEG4" s="41"/>
      <c r="WEH4" s="41"/>
      <c r="WEI4" s="41"/>
      <c r="WEJ4" s="41"/>
      <c r="WEK4" s="41"/>
      <c r="WEL4" s="41"/>
      <c r="WEM4" s="41"/>
      <c r="WEN4" s="41"/>
      <c r="WEO4" s="41"/>
      <c r="WEP4" s="41"/>
      <c r="WEQ4" s="41"/>
      <c r="WER4" s="41"/>
      <c r="WES4" s="41"/>
      <c r="WET4" s="41"/>
      <c r="WEU4" s="41"/>
      <c r="WEV4" s="41"/>
      <c r="WEW4" s="41"/>
      <c r="WEX4" s="41"/>
      <c r="WEY4" s="41"/>
      <c r="WEZ4" s="41"/>
      <c r="WFA4" s="41"/>
      <c r="WFB4" s="41"/>
      <c r="WFC4" s="41"/>
      <c r="WFD4" s="41"/>
      <c r="WFE4" s="41"/>
      <c r="WFF4" s="41"/>
      <c r="WFG4" s="41"/>
      <c r="WFH4" s="41"/>
      <c r="WFI4" s="41"/>
      <c r="WFJ4" s="41"/>
      <c r="WFK4" s="41"/>
      <c r="WFL4" s="41"/>
      <c r="WFM4" s="41"/>
      <c r="WFN4" s="41"/>
      <c r="WFO4" s="41"/>
      <c r="WFP4" s="41"/>
      <c r="WFQ4" s="41"/>
      <c r="WFR4" s="41"/>
      <c r="WFS4" s="41"/>
      <c r="WFT4" s="41"/>
      <c r="WFU4" s="41"/>
      <c r="WFV4" s="41"/>
      <c r="WFW4" s="41"/>
      <c r="WFX4" s="41"/>
      <c r="WFY4" s="41"/>
      <c r="WFZ4" s="41"/>
      <c r="WGA4" s="41"/>
      <c r="WGB4" s="41"/>
      <c r="WGC4" s="41"/>
      <c r="WGD4" s="41"/>
      <c r="WGE4" s="41"/>
      <c r="WGF4" s="41"/>
      <c r="WGG4" s="41"/>
      <c r="WGH4" s="41"/>
      <c r="WGI4" s="41"/>
      <c r="WGJ4" s="41"/>
      <c r="WGK4" s="41"/>
      <c r="WGL4" s="41"/>
      <c r="WGM4" s="41"/>
      <c r="WGN4" s="41"/>
      <c r="WGO4" s="41"/>
      <c r="WGP4" s="41"/>
      <c r="WGQ4" s="41"/>
      <c r="WGR4" s="41"/>
      <c r="WGS4" s="41"/>
      <c r="WGT4" s="41"/>
      <c r="WGU4" s="41"/>
      <c r="WGV4" s="41"/>
      <c r="WGW4" s="41"/>
      <c r="WGX4" s="41"/>
      <c r="WGY4" s="41"/>
      <c r="WGZ4" s="41"/>
      <c r="WHA4" s="41"/>
      <c r="WHB4" s="41"/>
      <c r="WHC4" s="41"/>
      <c r="WHD4" s="41"/>
      <c r="WHE4" s="41"/>
      <c r="WHF4" s="41"/>
      <c r="WHG4" s="41"/>
      <c r="WHH4" s="41"/>
      <c r="WHI4" s="41"/>
      <c r="WHJ4" s="41"/>
      <c r="WHK4" s="41"/>
      <c r="WHL4" s="41"/>
      <c r="WHM4" s="41"/>
      <c r="WHN4" s="41"/>
      <c r="WHO4" s="41"/>
      <c r="WHP4" s="41"/>
      <c r="WHQ4" s="41"/>
      <c r="WHR4" s="41"/>
      <c r="WHS4" s="41"/>
      <c r="WHT4" s="41"/>
      <c r="WHU4" s="41"/>
      <c r="WHV4" s="41"/>
      <c r="WHW4" s="41"/>
      <c r="WHX4" s="41"/>
      <c r="WHY4" s="41"/>
      <c r="WHZ4" s="41"/>
      <c r="WIA4" s="41"/>
      <c r="WIB4" s="41"/>
      <c r="WIC4" s="41"/>
      <c r="WID4" s="41"/>
      <c r="WIE4" s="41"/>
      <c r="WIF4" s="41"/>
      <c r="WIG4" s="41"/>
      <c r="WIH4" s="41"/>
      <c r="WII4" s="41"/>
      <c r="WIJ4" s="41"/>
      <c r="WIK4" s="41"/>
      <c r="WIL4" s="41"/>
      <c r="WIM4" s="41"/>
      <c r="WIN4" s="41"/>
      <c r="WIO4" s="41"/>
      <c r="WIP4" s="41"/>
      <c r="WIQ4" s="41"/>
      <c r="WIR4" s="41"/>
      <c r="WIS4" s="41"/>
      <c r="WIT4" s="41"/>
      <c r="WIU4" s="41"/>
      <c r="WIV4" s="41"/>
      <c r="WIW4" s="41"/>
      <c r="WIX4" s="41"/>
      <c r="WIY4" s="41"/>
      <c r="WIZ4" s="41"/>
      <c r="WJA4" s="41"/>
      <c r="WJB4" s="41"/>
      <c r="WJC4" s="41"/>
      <c r="WJD4" s="41"/>
      <c r="WJE4" s="41"/>
      <c r="WJF4" s="41"/>
      <c r="WJG4" s="41"/>
      <c r="WJH4" s="41"/>
      <c r="WJI4" s="41"/>
      <c r="WJJ4" s="41"/>
      <c r="WJK4" s="41"/>
      <c r="WJL4" s="41"/>
      <c r="WJM4" s="41"/>
      <c r="WJN4" s="41"/>
      <c r="WJO4" s="41"/>
      <c r="WJP4" s="41"/>
      <c r="WJQ4" s="41"/>
      <c r="WJR4" s="41"/>
      <c r="WJS4" s="41"/>
      <c r="WJT4" s="41"/>
      <c r="WJU4" s="41"/>
      <c r="WJV4" s="41"/>
      <c r="WJW4" s="41"/>
      <c r="WJX4" s="41"/>
      <c r="WJY4" s="41"/>
      <c r="WJZ4" s="41"/>
      <c r="WKA4" s="41"/>
      <c r="WKB4" s="41"/>
      <c r="WKC4" s="41"/>
      <c r="WKD4" s="41"/>
      <c r="WKE4" s="41"/>
      <c r="WKF4" s="41"/>
      <c r="WKG4" s="41"/>
      <c r="WKH4" s="41"/>
      <c r="WKI4" s="41"/>
      <c r="WKJ4" s="41"/>
      <c r="WKK4" s="41"/>
      <c r="WKL4" s="41"/>
      <c r="WKM4" s="41"/>
      <c r="WKN4" s="41"/>
      <c r="WKO4" s="41"/>
      <c r="WKP4" s="41"/>
      <c r="WKQ4" s="41"/>
      <c r="WKR4" s="41"/>
      <c r="WKS4" s="41"/>
      <c r="WKT4" s="41"/>
      <c r="WKU4" s="41"/>
      <c r="WKV4" s="41"/>
      <c r="WKW4" s="41"/>
      <c r="WKX4" s="41"/>
      <c r="WKY4" s="41"/>
      <c r="WKZ4" s="41"/>
      <c r="WLA4" s="41"/>
      <c r="WLB4" s="41"/>
      <c r="WLC4" s="41"/>
      <c r="WLD4" s="41"/>
      <c r="WLE4" s="41"/>
      <c r="WLF4" s="41"/>
      <c r="WLG4" s="41"/>
      <c r="WLH4" s="41"/>
      <c r="WLI4" s="41"/>
      <c r="WLJ4" s="41"/>
      <c r="WLK4" s="41"/>
      <c r="WLL4" s="41"/>
      <c r="WLM4" s="41"/>
      <c r="WLN4" s="41"/>
      <c r="WLO4" s="41"/>
      <c r="WLP4" s="41"/>
      <c r="WLQ4" s="41"/>
      <c r="WLR4" s="41"/>
      <c r="WLS4" s="41"/>
      <c r="WLT4" s="41"/>
      <c r="WLU4" s="41"/>
      <c r="WLV4" s="41"/>
      <c r="WLW4" s="41"/>
      <c r="WLX4" s="41"/>
      <c r="WLY4" s="41"/>
      <c r="WLZ4" s="41"/>
      <c r="WMA4" s="41"/>
      <c r="WMB4" s="41"/>
      <c r="WMC4" s="41"/>
      <c r="WMD4" s="41"/>
      <c r="WME4" s="41"/>
      <c r="WMF4" s="41"/>
      <c r="WMG4" s="41"/>
      <c r="WMH4" s="41"/>
      <c r="WMI4" s="41"/>
      <c r="WMJ4" s="41"/>
      <c r="WMK4" s="41"/>
      <c r="WML4" s="41"/>
      <c r="WMM4" s="41"/>
      <c r="WMN4" s="41"/>
      <c r="WMO4" s="41"/>
      <c r="WMP4" s="41"/>
      <c r="WMQ4" s="41"/>
      <c r="WMR4" s="41"/>
      <c r="WMS4" s="41"/>
      <c r="WMT4" s="41"/>
      <c r="WMU4" s="41"/>
      <c r="WMV4" s="41"/>
      <c r="WMW4" s="41"/>
      <c r="WMX4" s="41"/>
      <c r="WMY4" s="41"/>
      <c r="WMZ4" s="41"/>
      <c r="WNA4" s="41"/>
      <c r="WNB4" s="41"/>
      <c r="WNC4" s="41"/>
      <c r="WND4" s="41"/>
      <c r="WNE4" s="41"/>
      <c r="WNF4" s="41"/>
      <c r="WNG4" s="41"/>
      <c r="WNH4" s="41"/>
      <c r="WNI4" s="41"/>
      <c r="WNJ4" s="41"/>
      <c r="WNK4" s="41"/>
      <c r="WNL4" s="41"/>
      <c r="WNM4" s="41"/>
      <c r="WNN4" s="41"/>
      <c r="WNO4" s="41"/>
      <c r="WNP4" s="41"/>
      <c r="WNQ4" s="41"/>
      <c r="WNR4" s="41"/>
      <c r="WNS4" s="41"/>
      <c r="WNT4" s="41"/>
      <c r="WNU4" s="41"/>
      <c r="WNV4" s="41"/>
      <c r="WNW4" s="41"/>
      <c r="WNX4" s="41"/>
      <c r="WNY4" s="41"/>
      <c r="WNZ4" s="41"/>
      <c r="WOA4" s="41"/>
      <c r="WOB4" s="41"/>
      <c r="WOC4" s="41"/>
      <c r="WOD4" s="41"/>
      <c r="WOE4" s="41"/>
      <c r="WOF4" s="41"/>
      <c r="WOG4" s="41"/>
      <c r="WOH4" s="41"/>
      <c r="WOI4" s="41"/>
      <c r="WOJ4" s="41"/>
      <c r="WOK4" s="41"/>
      <c r="WOL4" s="41"/>
      <c r="WOM4" s="41"/>
      <c r="WON4" s="41"/>
      <c r="WOO4" s="41"/>
      <c r="WOP4" s="41"/>
      <c r="WOQ4" s="41"/>
      <c r="WOR4" s="41"/>
      <c r="WOS4" s="41"/>
      <c r="WOT4" s="41"/>
      <c r="WOU4" s="41"/>
      <c r="WOV4" s="41"/>
      <c r="WOW4" s="41"/>
      <c r="WOX4" s="41"/>
      <c r="WOY4" s="41"/>
      <c r="WOZ4" s="41"/>
      <c r="WPA4" s="41"/>
      <c r="WPB4" s="41"/>
      <c r="WPC4" s="41"/>
      <c r="WPD4" s="41"/>
      <c r="WPE4" s="41"/>
      <c r="WPF4" s="41"/>
      <c r="WPG4" s="41"/>
      <c r="WPH4" s="41"/>
      <c r="WPI4" s="41"/>
      <c r="WPJ4" s="41"/>
      <c r="WPK4" s="41"/>
      <c r="WPL4" s="41"/>
      <c r="WPM4" s="41"/>
      <c r="WPN4" s="41"/>
      <c r="WPO4" s="41"/>
      <c r="WPP4" s="41"/>
      <c r="WPQ4" s="41"/>
      <c r="WPR4" s="41"/>
      <c r="WPS4" s="41"/>
      <c r="WPT4" s="41"/>
      <c r="WPU4" s="41"/>
      <c r="WPV4" s="41"/>
      <c r="WPW4" s="41"/>
      <c r="WPX4" s="41"/>
      <c r="WPY4" s="41"/>
      <c r="WPZ4" s="41"/>
      <c r="WQA4" s="41"/>
      <c r="WQB4" s="41"/>
      <c r="WQC4" s="41"/>
      <c r="WQD4" s="41"/>
      <c r="WQE4" s="41"/>
      <c r="WQF4" s="41"/>
      <c r="WQG4" s="41"/>
      <c r="WQH4" s="41"/>
      <c r="WQI4" s="41"/>
      <c r="WQJ4" s="41"/>
      <c r="WQK4" s="41"/>
      <c r="WQL4" s="41"/>
      <c r="WQM4" s="41"/>
      <c r="WQN4" s="41"/>
      <c r="WQO4" s="41"/>
      <c r="WQP4" s="41"/>
      <c r="WQQ4" s="41"/>
      <c r="WQR4" s="41"/>
      <c r="WQS4" s="41"/>
      <c r="WQT4" s="41"/>
      <c r="WQU4" s="41"/>
      <c r="WQV4" s="41"/>
      <c r="WQW4" s="41"/>
      <c r="WQX4" s="41"/>
      <c r="WQY4" s="41"/>
      <c r="WQZ4" s="41"/>
      <c r="WRA4" s="41"/>
      <c r="WRB4" s="41"/>
      <c r="WRC4" s="41"/>
      <c r="WRD4" s="41"/>
      <c r="WRE4" s="41"/>
      <c r="WRF4" s="41"/>
      <c r="WRG4" s="41"/>
      <c r="WRH4" s="41"/>
      <c r="WRI4" s="41"/>
      <c r="WRJ4" s="41"/>
      <c r="WRK4" s="41"/>
      <c r="WRL4" s="41"/>
      <c r="WRM4" s="41"/>
      <c r="WRN4" s="41"/>
      <c r="WRO4" s="41"/>
      <c r="WRP4" s="41"/>
      <c r="WRQ4" s="41"/>
      <c r="WRR4" s="41"/>
      <c r="WRS4" s="41"/>
      <c r="WRT4" s="41"/>
      <c r="WRU4" s="41"/>
      <c r="WRV4" s="41"/>
      <c r="WRW4" s="41"/>
      <c r="WRX4" s="41"/>
      <c r="WRY4" s="41"/>
      <c r="WRZ4" s="41"/>
      <c r="WSA4" s="41"/>
      <c r="WSB4" s="41"/>
      <c r="WSC4" s="41"/>
      <c r="WSD4" s="41"/>
      <c r="WSE4" s="41"/>
      <c r="WSF4" s="41"/>
      <c r="WSG4" s="41"/>
      <c r="WSH4" s="41"/>
      <c r="WSI4" s="41"/>
      <c r="WSJ4" s="41"/>
      <c r="WSK4" s="41"/>
      <c r="WSL4" s="41"/>
      <c r="WSM4" s="41"/>
      <c r="WSN4" s="41"/>
      <c r="WSO4" s="41"/>
      <c r="WSP4" s="41"/>
      <c r="WSQ4" s="41"/>
      <c r="WSR4" s="41"/>
      <c r="WSS4" s="41"/>
      <c r="WST4" s="41"/>
      <c r="WSU4" s="41"/>
      <c r="WSV4" s="41"/>
      <c r="WSW4" s="41"/>
      <c r="WSX4" s="41"/>
      <c r="WSY4" s="41"/>
      <c r="WSZ4" s="41"/>
      <c r="WTA4" s="41"/>
      <c r="WTB4" s="41"/>
      <c r="WTC4" s="41"/>
      <c r="WTD4" s="41"/>
      <c r="WTE4" s="41"/>
      <c r="WTF4" s="41"/>
      <c r="WTG4" s="41"/>
      <c r="WTH4" s="41"/>
      <c r="WTI4" s="41"/>
      <c r="WTJ4" s="41"/>
      <c r="WTK4" s="41"/>
      <c r="WTL4" s="41"/>
      <c r="WTM4" s="41"/>
      <c r="WTN4" s="41"/>
      <c r="WTO4" s="41"/>
      <c r="WTP4" s="41"/>
      <c r="WTQ4" s="41"/>
      <c r="WTR4" s="41"/>
      <c r="WTS4" s="41"/>
      <c r="WTT4" s="41"/>
      <c r="WTU4" s="41"/>
      <c r="WTV4" s="41"/>
      <c r="WTW4" s="41"/>
      <c r="WTX4" s="41"/>
      <c r="WTY4" s="41"/>
      <c r="WTZ4" s="41"/>
      <c r="WUA4" s="41"/>
      <c r="WUB4" s="41"/>
      <c r="WUC4" s="41"/>
      <c r="WUD4" s="41"/>
      <c r="WUE4" s="41"/>
      <c r="WUF4" s="41"/>
      <c r="WUG4" s="41"/>
      <c r="WUH4" s="41"/>
      <c r="WUI4" s="41"/>
      <c r="WUJ4" s="41"/>
      <c r="WUK4" s="41"/>
      <c r="WUL4" s="41"/>
      <c r="WUM4" s="41"/>
      <c r="WUN4" s="41"/>
      <c r="WUO4" s="41"/>
      <c r="WUP4" s="41"/>
      <c r="WUQ4" s="41"/>
      <c r="WUR4" s="41"/>
      <c r="WUS4" s="41"/>
      <c r="WUT4" s="41"/>
      <c r="WUU4" s="41"/>
      <c r="WUV4" s="41"/>
      <c r="WUW4" s="41"/>
      <c r="WUX4" s="41"/>
      <c r="WUY4" s="41"/>
      <c r="WUZ4" s="41"/>
      <c r="WVA4" s="41"/>
      <c r="WVB4" s="41"/>
      <c r="WVC4" s="41"/>
      <c r="WVD4" s="41"/>
      <c r="WVE4" s="41"/>
      <c r="WVF4" s="41"/>
      <c r="WVG4" s="41"/>
      <c r="WVH4" s="41"/>
      <c r="WVI4" s="41"/>
      <c r="WVJ4" s="41"/>
      <c r="WVK4" s="41"/>
      <c r="WVL4" s="41"/>
      <c r="WVM4" s="41"/>
      <c r="WVN4" s="41"/>
      <c r="WVO4" s="41"/>
      <c r="WVP4" s="41"/>
      <c r="WVQ4" s="41"/>
      <c r="WVR4" s="41"/>
      <c r="WVS4" s="41"/>
      <c r="WVT4" s="41"/>
      <c r="WVU4" s="41"/>
      <c r="WVV4" s="41"/>
      <c r="WVW4" s="41"/>
      <c r="WVX4" s="41"/>
      <c r="WVY4" s="41"/>
      <c r="WVZ4" s="41"/>
      <c r="WWA4" s="41"/>
      <c r="WWB4" s="41"/>
      <c r="WWC4" s="41"/>
      <c r="WWD4" s="41"/>
      <c r="WWE4" s="41"/>
      <c r="WWF4" s="41"/>
      <c r="WWG4" s="41"/>
      <c r="WWH4" s="41"/>
      <c r="WWI4" s="41"/>
      <c r="WWJ4" s="41"/>
      <c r="WWK4" s="41"/>
      <c r="WWL4" s="41"/>
      <c r="WWM4" s="41"/>
      <c r="WWN4" s="41"/>
      <c r="WWO4" s="41"/>
      <c r="WWP4" s="41"/>
      <c r="WWQ4" s="41"/>
      <c r="WWR4" s="41"/>
      <c r="WWS4" s="41"/>
      <c r="WWT4" s="41"/>
      <c r="WWU4" s="41"/>
      <c r="WWV4" s="41"/>
      <c r="WWW4" s="41"/>
      <c r="WWX4" s="41"/>
      <c r="WWY4" s="41"/>
      <c r="WWZ4" s="41"/>
      <c r="WXA4" s="41"/>
      <c r="WXB4" s="41"/>
      <c r="WXC4" s="41"/>
      <c r="WXD4" s="41"/>
      <c r="WXE4" s="41"/>
      <c r="WXF4" s="41"/>
      <c r="WXG4" s="41"/>
      <c r="WXH4" s="41"/>
      <c r="WXI4" s="41"/>
      <c r="WXJ4" s="41"/>
      <c r="WXK4" s="41"/>
      <c r="WXL4" s="41"/>
      <c r="WXM4" s="41"/>
      <c r="WXN4" s="41"/>
      <c r="WXO4" s="41"/>
      <c r="WXP4" s="41"/>
      <c r="WXQ4" s="41"/>
      <c r="WXR4" s="41"/>
      <c r="WXS4" s="41"/>
      <c r="WXT4" s="41"/>
      <c r="WXU4" s="41"/>
      <c r="WXV4" s="41"/>
      <c r="WXW4" s="41"/>
      <c r="WXX4" s="41"/>
      <c r="WXY4" s="41"/>
      <c r="WXZ4" s="41"/>
      <c r="WYA4" s="41"/>
      <c r="WYB4" s="41"/>
      <c r="WYC4" s="41"/>
      <c r="WYD4" s="41"/>
      <c r="WYE4" s="41"/>
      <c r="WYF4" s="41"/>
      <c r="WYG4" s="41"/>
      <c r="WYH4" s="41"/>
      <c r="WYI4" s="41"/>
      <c r="WYJ4" s="41"/>
      <c r="WYK4" s="41"/>
      <c r="WYL4" s="41"/>
      <c r="WYM4" s="41"/>
      <c r="WYN4" s="41"/>
      <c r="WYO4" s="41"/>
      <c r="WYP4" s="41"/>
      <c r="WYQ4" s="41"/>
      <c r="WYR4" s="41"/>
      <c r="WYS4" s="41"/>
      <c r="WYT4" s="41"/>
      <c r="WYU4" s="41"/>
      <c r="WYV4" s="41"/>
      <c r="WYW4" s="41"/>
      <c r="WYX4" s="41"/>
      <c r="WYY4" s="41"/>
      <c r="WYZ4" s="41"/>
      <c r="WZA4" s="41"/>
      <c r="WZB4" s="41"/>
      <c r="WZC4" s="41"/>
      <c r="WZD4" s="41"/>
      <c r="WZE4" s="41"/>
      <c r="WZF4" s="41"/>
      <c r="WZG4" s="41"/>
      <c r="WZH4" s="41"/>
      <c r="WZI4" s="41"/>
      <c r="WZJ4" s="41"/>
      <c r="WZK4" s="41"/>
      <c r="WZL4" s="41"/>
      <c r="WZM4" s="41"/>
      <c r="WZN4" s="41"/>
      <c r="WZO4" s="41"/>
      <c r="WZP4" s="41"/>
      <c r="WZQ4" s="41"/>
      <c r="WZR4" s="41"/>
      <c r="WZS4" s="41"/>
      <c r="WZT4" s="41"/>
      <c r="WZU4" s="41"/>
      <c r="WZV4" s="41"/>
      <c r="WZW4" s="41"/>
      <c r="WZX4" s="41"/>
      <c r="WZY4" s="41"/>
      <c r="WZZ4" s="41"/>
      <c r="XAA4" s="41"/>
      <c r="XAB4" s="41"/>
      <c r="XAC4" s="41"/>
      <c r="XAD4" s="41"/>
      <c r="XAE4" s="41"/>
      <c r="XAF4" s="41"/>
      <c r="XAG4" s="41"/>
      <c r="XAH4" s="41"/>
      <c r="XAI4" s="41"/>
      <c r="XAJ4" s="41"/>
      <c r="XAK4" s="41"/>
      <c r="XAL4" s="41"/>
      <c r="XAM4" s="41"/>
      <c r="XAN4" s="41"/>
      <c r="XAO4" s="41"/>
      <c r="XAP4" s="41"/>
      <c r="XAQ4" s="41"/>
      <c r="XAR4" s="41"/>
      <c r="XAS4" s="41"/>
      <c r="XAT4" s="41"/>
      <c r="XAU4" s="41"/>
      <c r="XAV4" s="41"/>
      <c r="XAW4" s="41"/>
      <c r="XAX4" s="41"/>
      <c r="XAY4" s="41"/>
      <c r="XAZ4" s="41"/>
      <c r="XBA4" s="41"/>
      <c r="XBB4" s="41"/>
      <c r="XBC4" s="41"/>
      <c r="XBD4" s="41"/>
      <c r="XBE4" s="41"/>
      <c r="XBF4" s="41"/>
      <c r="XBG4" s="41"/>
      <c r="XBH4" s="41"/>
      <c r="XBI4" s="41"/>
      <c r="XBJ4" s="41"/>
      <c r="XBK4" s="41"/>
      <c r="XBL4" s="41"/>
      <c r="XBM4" s="41"/>
      <c r="XBN4" s="41"/>
      <c r="XBO4" s="41"/>
      <c r="XBP4" s="41"/>
      <c r="XBQ4" s="41"/>
      <c r="XBR4" s="41"/>
      <c r="XBS4" s="41"/>
      <c r="XBT4" s="41"/>
      <c r="XBU4" s="41"/>
      <c r="XBV4" s="41"/>
      <c r="XBW4" s="41"/>
      <c r="XBX4" s="41"/>
      <c r="XBY4" s="41"/>
      <c r="XBZ4" s="41"/>
      <c r="XCA4" s="41"/>
      <c r="XCB4" s="41"/>
      <c r="XCC4" s="41"/>
      <c r="XCD4" s="41"/>
      <c r="XCE4" s="41"/>
      <c r="XCF4" s="41"/>
      <c r="XCG4" s="41"/>
      <c r="XCH4" s="41"/>
      <c r="XCI4" s="41"/>
      <c r="XCJ4" s="41"/>
      <c r="XCK4" s="41"/>
      <c r="XCL4" s="41"/>
      <c r="XCM4" s="41"/>
      <c r="XCN4" s="41"/>
      <c r="XCO4" s="41"/>
      <c r="XCP4" s="41"/>
      <c r="XCQ4" s="41"/>
      <c r="XCR4" s="41"/>
      <c r="XCS4" s="41"/>
      <c r="XCT4" s="41"/>
      <c r="XCU4" s="41"/>
      <c r="XCV4" s="41"/>
      <c r="XCW4" s="41"/>
      <c r="XCX4" s="41"/>
      <c r="XCY4" s="41"/>
      <c r="XCZ4" s="41"/>
      <c r="XDA4" s="41"/>
      <c r="XDB4" s="41"/>
      <c r="XDC4" s="41"/>
      <c r="XDD4" s="41"/>
      <c r="XDE4" s="41"/>
      <c r="XDF4" s="41"/>
      <c r="XDG4" s="41"/>
      <c r="XDH4" s="41"/>
      <c r="XDI4" s="41"/>
      <c r="XDJ4" s="41"/>
      <c r="XDK4" s="41"/>
      <c r="XDL4" s="41"/>
      <c r="XDM4" s="41"/>
      <c r="XDN4" s="41"/>
      <c r="XDO4" s="41"/>
      <c r="XDP4" s="41"/>
      <c r="XDQ4" s="41"/>
      <c r="XDR4" s="41"/>
      <c r="XDS4" s="41"/>
      <c r="XDT4" s="41"/>
      <c r="XDU4" s="41"/>
      <c r="XDV4" s="41"/>
      <c r="XDW4" s="41"/>
      <c r="XDX4" s="41"/>
      <c r="XDY4" s="41"/>
      <c r="XDZ4" s="41"/>
      <c r="XEA4" s="41"/>
      <c r="XEB4" s="41"/>
      <c r="XEC4" s="41"/>
      <c r="XED4" s="41"/>
      <c r="XEE4" s="41"/>
      <c r="XEF4" s="41"/>
      <c r="XEG4" s="41"/>
      <c r="XEH4" s="41"/>
      <c r="XEI4" s="41"/>
      <c r="XEJ4" s="41"/>
      <c r="XEK4" s="41"/>
      <c r="XEL4" s="41"/>
      <c r="XEM4" s="41"/>
      <c r="XEN4" s="41"/>
      <c r="XEO4" s="41"/>
      <c r="XEP4" s="41"/>
    </row>
    <row r="5" spans="2:16370" s="41" customFormat="1" ht="45" customHeight="1" thickBot="1">
      <c r="B5" s="244" t="s">
        <v>225</v>
      </c>
      <c r="C5" s="245" t="s">
        <v>159</v>
      </c>
      <c r="D5" s="245" t="s">
        <v>159</v>
      </c>
      <c r="E5" s="245" t="s">
        <v>159</v>
      </c>
      <c r="F5" s="245" t="s">
        <v>159</v>
      </c>
      <c r="G5" s="245" t="s">
        <v>159</v>
      </c>
      <c r="H5" s="245" t="s">
        <v>159</v>
      </c>
      <c r="I5" s="245" t="s">
        <v>159</v>
      </c>
      <c r="J5" s="245" t="s">
        <v>159</v>
      </c>
      <c r="K5" s="245" t="s">
        <v>159</v>
      </c>
      <c r="L5" s="245" t="s">
        <v>159</v>
      </c>
      <c r="M5" s="245" t="s">
        <v>159</v>
      </c>
      <c r="N5" s="245" t="s">
        <v>159</v>
      </c>
      <c r="O5" s="245" t="s">
        <v>159</v>
      </c>
      <c r="P5" s="245" t="s">
        <v>159</v>
      </c>
      <c r="Q5" s="245" t="s">
        <v>159</v>
      </c>
    </row>
    <row r="6" spans="2:16370" s="41" customFormat="1" ht="45" customHeight="1" thickBot="1">
      <c r="B6" s="246" t="s">
        <v>226</v>
      </c>
      <c r="C6" s="246" t="s">
        <v>159</v>
      </c>
      <c r="D6" s="246" t="s">
        <v>159</v>
      </c>
      <c r="E6" s="246" t="s">
        <v>159</v>
      </c>
      <c r="F6" s="246" t="s">
        <v>159</v>
      </c>
      <c r="G6" s="246" t="s">
        <v>159</v>
      </c>
      <c r="H6" s="246" t="s">
        <v>159</v>
      </c>
      <c r="I6" s="246" t="s">
        <v>159</v>
      </c>
      <c r="J6" s="246" t="s">
        <v>159</v>
      </c>
      <c r="K6" s="246" t="s">
        <v>159</v>
      </c>
      <c r="L6" s="246" t="s">
        <v>159</v>
      </c>
      <c r="M6" s="246" t="s">
        <v>159</v>
      </c>
      <c r="N6" s="246" t="s">
        <v>159</v>
      </c>
      <c r="O6" s="246" t="s">
        <v>159</v>
      </c>
      <c r="P6" s="246" t="s">
        <v>159</v>
      </c>
      <c r="Q6" s="246" t="s">
        <v>159</v>
      </c>
    </row>
    <row r="7" spans="2:16370" ht="45" customHeight="1" thickBot="1">
      <c r="B7" s="244" t="s">
        <v>222</v>
      </c>
      <c r="C7" s="245" t="s">
        <v>159</v>
      </c>
      <c r="D7" s="245" t="s">
        <v>159</v>
      </c>
      <c r="E7" s="245" t="s">
        <v>159</v>
      </c>
      <c r="F7" s="245" t="s">
        <v>159</v>
      </c>
      <c r="G7" s="245" t="s">
        <v>159</v>
      </c>
      <c r="H7" s="245" t="s">
        <v>159</v>
      </c>
      <c r="I7" s="245" t="s">
        <v>159</v>
      </c>
      <c r="J7" s="245" t="s">
        <v>159</v>
      </c>
      <c r="K7" s="245" t="s">
        <v>159</v>
      </c>
      <c r="L7" s="245" t="s">
        <v>159</v>
      </c>
      <c r="M7" s="245" t="s">
        <v>159</v>
      </c>
      <c r="N7" s="245" t="s">
        <v>159</v>
      </c>
      <c r="O7" s="245" t="s">
        <v>159</v>
      </c>
      <c r="P7" s="245" t="s">
        <v>159</v>
      </c>
      <c r="Q7" s="245" t="s">
        <v>159</v>
      </c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  <c r="FF7" s="41"/>
      <c r="FG7" s="41"/>
      <c r="FH7" s="41"/>
      <c r="FI7" s="41"/>
      <c r="FJ7" s="41"/>
      <c r="FK7" s="41"/>
      <c r="FL7" s="41"/>
      <c r="FM7" s="41"/>
      <c r="FN7" s="41"/>
      <c r="FO7" s="41"/>
      <c r="FP7" s="41"/>
      <c r="FQ7" s="41"/>
      <c r="FR7" s="41"/>
      <c r="FS7" s="41"/>
      <c r="FT7" s="41"/>
      <c r="FU7" s="41"/>
      <c r="FV7" s="41"/>
      <c r="FW7" s="41"/>
      <c r="FX7" s="41"/>
      <c r="FY7" s="41"/>
      <c r="FZ7" s="41"/>
      <c r="GA7" s="41"/>
      <c r="GB7" s="41"/>
      <c r="GC7" s="41"/>
      <c r="GD7" s="41"/>
      <c r="GE7" s="41"/>
      <c r="GF7" s="41"/>
      <c r="GG7" s="41"/>
      <c r="GH7" s="41"/>
      <c r="GI7" s="41"/>
      <c r="GJ7" s="41"/>
      <c r="GK7" s="41"/>
      <c r="GL7" s="41"/>
      <c r="GM7" s="41"/>
      <c r="GN7" s="41"/>
      <c r="GO7" s="41"/>
      <c r="GP7" s="41"/>
      <c r="GQ7" s="41"/>
      <c r="GR7" s="41"/>
      <c r="GS7" s="41"/>
      <c r="GT7" s="41"/>
      <c r="GU7" s="41"/>
      <c r="GV7" s="41"/>
      <c r="GW7" s="41"/>
      <c r="GX7" s="41"/>
      <c r="GY7" s="41"/>
      <c r="GZ7" s="41"/>
      <c r="HA7" s="41"/>
      <c r="HB7" s="41"/>
      <c r="HC7" s="41"/>
      <c r="HD7" s="41"/>
      <c r="HE7" s="41"/>
      <c r="HF7" s="41"/>
      <c r="HG7" s="41"/>
      <c r="HH7" s="41"/>
      <c r="HI7" s="41"/>
      <c r="HJ7" s="41"/>
      <c r="HK7" s="41"/>
      <c r="HL7" s="41"/>
      <c r="HM7" s="41"/>
      <c r="HN7" s="41"/>
      <c r="HO7" s="41"/>
      <c r="HP7" s="41"/>
      <c r="HQ7" s="41"/>
      <c r="HR7" s="41"/>
      <c r="HS7" s="41"/>
      <c r="HT7" s="41"/>
      <c r="HU7" s="41"/>
      <c r="HV7" s="41"/>
      <c r="HW7" s="41"/>
      <c r="HX7" s="41"/>
      <c r="HY7" s="41"/>
      <c r="HZ7" s="41"/>
      <c r="IA7" s="41"/>
      <c r="IB7" s="41"/>
      <c r="IC7" s="41"/>
      <c r="ID7" s="41"/>
      <c r="IE7" s="41"/>
      <c r="IF7" s="41"/>
      <c r="IG7" s="41"/>
      <c r="IH7" s="41"/>
      <c r="II7" s="41"/>
      <c r="IJ7" s="41"/>
      <c r="IK7" s="41"/>
      <c r="IL7" s="41"/>
      <c r="IM7" s="41"/>
      <c r="IN7" s="41"/>
      <c r="IO7" s="41"/>
      <c r="IP7" s="41"/>
      <c r="IQ7" s="41"/>
      <c r="IR7" s="41"/>
      <c r="IS7" s="41"/>
      <c r="IT7" s="41"/>
      <c r="IU7" s="41"/>
      <c r="IV7" s="41"/>
      <c r="IW7" s="41"/>
      <c r="IX7" s="41"/>
      <c r="IY7" s="41"/>
      <c r="IZ7" s="41"/>
      <c r="JA7" s="41"/>
      <c r="JB7" s="41"/>
      <c r="JC7" s="41"/>
      <c r="JD7" s="41"/>
      <c r="JE7" s="41"/>
      <c r="JF7" s="41"/>
      <c r="JG7" s="41"/>
      <c r="JH7" s="41"/>
      <c r="JI7" s="41"/>
      <c r="JJ7" s="41"/>
      <c r="JK7" s="41"/>
      <c r="JL7" s="41"/>
      <c r="JM7" s="41"/>
      <c r="JN7" s="41"/>
      <c r="JO7" s="41"/>
      <c r="JP7" s="41"/>
      <c r="JQ7" s="41"/>
      <c r="JR7" s="41"/>
      <c r="JS7" s="41"/>
      <c r="JT7" s="41"/>
      <c r="JU7" s="41"/>
      <c r="JV7" s="41"/>
      <c r="JW7" s="41"/>
      <c r="JX7" s="41"/>
      <c r="JY7" s="41"/>
      <c r="JZ7" s="41"/>
      <c r="KA7" s="41"/>
      <c r="KB7" s="41"/>
      <c r="KC7" s="41"/>
      <c r="KD7" s="41"/>
      <c r="KE7" s="41"/>
      <c r="KF7" s="41"/>
      <c r="KG7" s="41"/>
      <c r="KH7" s="41"/>
      <c r="KI7" s="41"/>
      <c r="KJ7" s="41"/>
      <c r="KK7" s="41"/>
      <c r="KL7" s="41"/>
      <c r="KM7" s="41"/>
      <c r="KN7" s="41"/>
      <c r="KO7" s="41"/>
      <c r="KP7" s="41"/>
      <c r="KQ7" s="41"/>
      <c r="KR7" s="41"/>
      <c r="KS7" s="41"/>
      <c r="KT7" s="41"/>
      <c r="KU7" s="41"/>
      <c r="KV7" s="41"/>
      <c r="KW7" s="41"/>
      <c r="KX7" s="41"/>
      <c r="KY7" s="41"/>
      <c r="KZ7" s="41"/>
      <c r="LA7" s="41"/>
      <c r="LB7" s="41"/>
      <c r="LC7" s="41"/>
      <c r="LD7" s="41"/>
      <c r="LE7" s="41"/>
      <c r="LF7" s="41"/>
      <c r="LG7" s="41"/>
      <c r="LH7" s="41"/>
      <c r="LI7" s="41"/>
      <c r="LJ7" s="41"/>
      <c r="LK7" s="41"/>
      <c r="LL7" s="41"/>
      <c r="LM7" s="41"/>
      <c r="LN7" s="41"/>
      <c r="LO7" s="41"/>
      <c r="LP7" s="41"/>
      <c r="LQ7" s="41"/>
      <c r="LR7" s="41"/>
      <c r="LS7" s="41"/>
      <c r="LT7" s="41"/>
      <c r="LU7" s="41"/>
      <c r="LV7" s="41"/>
      <c r="LW7" s="41"/>
      <c r="LX7" s="41"/>
      <c r="LY7" s="41"/>
      <c r="LZ7" s="41"/>
      <c r="MA7" s="41"/>
      <c r="MB7" s="41"/>
      <c r="MC7" s="41"/>
      <c r="MD7" s="41"/>
      <c r="ME7" s="41"/>
      <c r="MF7" s="41"/>
      <c r="MG7" s="41"/>
      <c r="MH7" s="41"/>
      <c r="MI7" s="41"/>
      <c r="MJ7" s="41"/>
      <c r="MK7" s="41"/>
      <c r="ML7" s="41"/>
      <c r="MM7" s="41"/>
      <c r="MN7" s="41"/>
      <c r="MO7" s="41"/>
      <c r="MP7" s="41"/>
      <c r="MQ7" s="41"/>
      <c r="MR7" s="41"/>
      <c r="MS7" s="41"/>
      <c r="MT7" s="41"/>
      <c r="MU7" s="41"/>
      <c r="MV7" s="41"/>
      <c r="MW7" s="41"/>
      <c r="MX7" s="41"/>
      <c r="MY7" s="41"/>
      <c r="MZ7" s="41"/>
      <c r="NA7" s="41"/>
      <c r="NB7" s="41"/>
      <c r="NC7" s="41"/>
      <c r="ND7" s="41"/>
      <c r="NE7" s="41"/>
      <c r="NF7" s="41"/>
      <c r="NG7" s="41"/>
      <c r="NH7" s="41"/>
      <c r="NI7" s="41"/>
      <c r="NJ7" s="41"/>
      <c r="NK7" s="41"/>
      <c r="NL7" s="41"/>
      <c r="NM7" s="41"/>
      <c r="NN7" s="41"/>
      <c r="NO7" s="41"/>
      <c r="NP7" s="41"/>
      <c r="NQ7" s="41"/>
      <c r="NR7" s="41"/>
      <c r="NS7" s="41"/>
      <c r="NT7" s="41"/>
      <c r="NU7" s="41"/>
      <c r="NV7" s="41"/>
      <c r="NW7" s="41"/>
      <c r="NX7" s="41"/>
      <c r="NY7" s="41"/>
      <c r="NZ7" s="41"/>
      <c r="OA7" s="41"/>
      <c r="OB7" s="41"/>
      <c r="OC7" s="41"/>
      <c r="OD7" s="41"/>
      <c r="OE7" s="41"/>
      <c r="OF7" s="41"/>
      <c r="OG7" s="41"/>
      <c r="OH7" s="41"/>
      <c r="OI7" s="41"/>
      <c r="OJ7" s="41"/>
      <c r="OK7" s="41"/>
      <c r="OL7" s="41"/>
      <c r="OM7" s="41"/>
      <c r="ON7" s="41"/>
      <c r="OO7" s="41"/>
      <c r="OP7" s="41"/>
      <c r="OQ7" s="41"/>
      <c r="OR7" s="41"/>
      <c r="OS7" s="41"/>
      <c r="OT7" s="41"/>
      <c r="OU7" s="41"/>
      <c r="OV7" s="41"/>
      <c r="OW7" s="41"/>
      <c r="OX7" s="41"/>
      <c r="OY7" s="41"/>
      <c r="OZ7" s="41"/>
      <c r="PA7" s="41"/>
      <c r="PB7" s="41"/>
      <c r="PC7" s="41"/>
      <c r="PD7" s="41"/>
      <c r="PE7" s="41"/>
      <c r="PF7" s="41"/>
      <c r="PG7" s="41"/>
      <c r="PH7" s="41"/>
      <c r="PI7" s="41"/>
      <c r="PJ7" s="41"/>
      <c r="PK7" s="41"/>
      <c r="PL7" s="41"/>
      <c r="PM7" s="41"/>
      <c r="PN7" s="41"/>
      <c r="PO7" s="41"/>
      <c r="PP7" s="41"/>
      <c r="PQ7" s="41"/>
      <c r="PR7" s="41"/>
      <c r="PS7" s="41"/>
      <c r="PT7" s="41"/>
      <c r="PU7" s="41"/>
      <c r="PV7" s="41"/>
      <c r="PW7" s="41"/>
      <c r="PX7" s="41"/>
      <c r="PY7" s="41"/>
      <c r="PZ7" s="41"/>
      <c r="QA7" s="41"/>
      <c r="QB7" s="41"/>
      <c r="QC7" s="41"/>
      <c r="QD7" s="41"/>
      <c r="QE7" s="41"/>
      <c r="QF7" s="41"/>
      <c r="QG7" s="41"/>
      <c r="QH7" s="41"/>
      <c r="QI7" s="41"/>
      <c r="QJ7" s="41"/>
      <c r="QK7" s="41"/>
      <c r="QL7" s="41"/>
      <c r="QM7" s="41"/>
      <c r="QN7" s="41"/>
      <c r="QO7" s="41"/>
      <c r="QP7" s="41"/>
      <c r="QQ7" s="41"/>
      <c r="QR7" s="41"/>
      <c r="QS7" s="41"/>
      <c r="QT7" s="41"/>
      <c r="QU7" s="41"/>
      <c r="QV7" s="41"/>
      <c r="QW7" s="41"/>
      <c r="QX7" s="41"/>
      <c r="QY7" s="41"/>
      <c r="QZ7" s="41"/>
      <c r="RA7" s="41"/>
      <c r="RB7" s="41"/>
      <c r="RC7" s="41"/>
      <c r="RD7" s="41"/>
      <c r="RE7" s="41"/>
      <c r="RF7" s="41"/>
      <c r="RG7" s="41"/>
      <c r="RH7" s="41"/>
      <c r="RI7" s="41"/>
      <c r="RJ7" s="41"/>
      <c r="RK7" s="41"/>
      <c r="RL7" s="41"/>
      <c r="RM7" s="41"/>
      <c r="RN7" s="41"/>
      <c r="RO7" s="41"/>
      <c r="RP7" s="41"/>
      <c r="RQ7" s="41"/>
      <c r="RR7" s="41"/>
      <c r="RS7" s="41"/>
      <c r="RT7" s="41"/>
      <c r="RU7" s="41"/>
      <c r="RV7" s="41"/>
      <c r="RW7" s="41"/>
      <c r="RX7" s="41"/>
      <c r="RY7" s="41"/>
      <c r="RZ7" s="41"/>
      <c r="SA7" s="41"/>
      <c r="SB7" s="41"/>
      <c r="SC7" s="41"/>
      <c r="SD7" s="41"/>
      <c r="SE7" s="41"/>
      <c r="SF7" s="41"/>
      <c r="SG7" s="41"/>
      <c r="SH7" s="41"/>
      <c r="SI7" s="41"/>
      <c r="SJ7" s="41"/>
      <c r="SK7" s="41"/>
      <c r="SL7" s="41"/>
      <c r="SM7" s="41"/>
      <c r="SN7" s="41"/>
      <c r="SO7" s="41"/>
      <c r="SP7" s="41"/>
      <c r="SQ7" s="41"/>
      <c r="SR7" s="41"/>
      <c r="SS7" s="41"/>
      <c r="ST7" s="41"/>
      <c r="SU7" s="41"/>
      <c r="SV7" s="41"/>
      <c r="SW7" s="41"/>
      <c r="SX7" s="41"/>
      <c r="SY7" s="41"/>
      <c r="SZ7" s="41"/>
      <c r="TA7" s="41"/>
      <c r="TB7" s="41"/>
      <c r="TC7" s="41"/>
      <c r="TD7" s="41"/>
      <c r="TE7" s="41"/>
      <c r="TF7" s="41"/>
      <c r="TG7" s="41"/>
      <c r="TH7" s="41"/>
      <c r="TI7" s="41"/>
      <c r="TJ7" s="41"/>
      <c r="TK7" s="41"/>
      <c r="TL7" s="41"/>
      <c r="TM7" s="41"/>
      <c r="TN7" s="41"/>
      <c r="TO7" s="41"/>
      <c r="TP7" s="41"/>
      <c r="TQ7" s="41"/>
      <c r="TR7" s="41"/>
      <c r="TS7" s="41"/>
      <c r="TT7" s="41"/>
      <c r="TU7" s="41"/>
      <c r="TV7" s="41"/>
      <c r="TW7" s="41"/>
      <c r="TX7" s="41"/>
      <c r="TY7" s="41"/>
      <c r="TZ7" s="41"/>
      <c r="UA7" s="41"/>
      <c r="UB7" s="41"/>
      <c r="UC7" s="41"/>
      <c r="UD7" s="41"/>
      <c r="UE7" s="41"/>
      <c r="UF7" s="41"/>
      <c r="UG7" s="41"/>
      <c r="UH7" s="41"/>
      <c r="UI7" s="41"/>
      <c r="UJ7" s="41"/>
      <c r="UK7" s="41"/>
      <c r="UL7" s="41"/>
      <c r="UM7" s="41"/>
      <c r="UN7" s="41"/>
      <c r="UO7" s="41"/>
      <c r="UP7" s="41"/>
      <c r="UQ7" s="41"/>
      <c r="UR7" s="41"/>
      <c r="US7" s="41"/>
      <c r="UT7" s="41"/>
      <c r="UU7" s="41"/>
      <c r="UV7" s="41"/>
      <c r="UW7" s="41"/>
      <c r="UX7" s="41"/>
      <c r="UY7" s="41"/>
      <c r="UZ7" s="41"/>
      <c r="VA7" s="41"/>
      <c r="VB7" s="41"/>
      <c r="VC7" s="41"/>
      <c r="VD7" s="41"/>
      <c r="VE7" s="41"/>
      <c r="VF7" s="41"/>
      <c r="VG7" s="41"/>
      <c r="VH7" s="41"/>
      <c r="VI7" s="41"/>
      <c r="VJ7" s="41"/>
      <c r="VK7" s="41"/>
      <c r="VL7" s="41"/>
      <c r="VM7" s="41"/>
      <c r="VN7" s="41"/>
      <c r="VO7" s="41"/>
      <c r="VP7" s="41"/>
      <c r="VQ7" s="41"/>
      <c r="VR7" s="41"/>
      <c r="VS7" s="41"/>
      <c r="VT7" s="41"/>
      <c r="VU7" s="41"/>
      <c r="VV7" s="41"/>
      <c r="VW7" s="41"/>
      <c r="VX7" s="41"/>
      <c r="VY7" s="41"/>
      <c r="VZ7" s="41"/>
      <c r="WA7" s="41"/>
      <c r="WB7" s="41"/>
      <c r="WC7" s="41"/>
      <c r="WD7" s="41"/>
      <c r="WE7" s="41"/>
      <c r="WF7" s="41"/>
      <c r="WG7" s="41"/>
      <c r="WH7" s="41"/>
      <c r="WI7" s="41"/>
      <c r="WJ7" s="41"/>
      <c r="WK7" s="41"/>
      <c r="WL7" s="41"/>
      <c r="WM7" s="41"/>
      <c r="WN7" s="41"/>
      <c r="WO7" s="41"/>
      <c r="WP7" s="41"/>
      <c r="WQ7" s="41"/>
      <c r="WR7" s="41"/>
      <c r="WS7" s="41"/>
      <c r="WT7" s="41"/>
      <c r="WU7" s="41"/>
      <c r="WV7" s="41"/>
      <c r="WW7" s="41"/>
      <c r="WX7" s="41"/>
      <c r="WY7" s="41"/>
      <c r="WZ7" s="41"/>
      <c r="XA7" s="41"/>
      <c r="XB7" s="41"/>
      <c r="XC7" s="41"/>
      <c r="XD7" s="41"/>
      <c r="XE7" s="41"/>
      <c r="XF7" s="41"/>
      <c r="XG7" s="41"/>
      <c r="XH7" s="41"/>
      <c r="XI7" s="41"/>
      <c r="XJ7" s="41"/>
      <c r="XK7" s="41"/>
      <c r="XL7" s="41"/>
      <c r="XM7" s="41"/>
      <c r="XN7" s="41"/>
      <c r="XO7" s="41"/>
      <c r="XP7" s="41"/>
      <c r="XQ7" s="41"/>
      <c r="XR7" s="41"/>
      <c r="XS7" s="41"/>
      <c r="XT7" s="41"/>
      <c r="XU7" s="41"/>
      <c r="XV7" s="41"/>
      <c r="XW7" s="41"/>
      <c r="XX7" s="41"/>
      <c r="XY7" s="41"/>
      <c r="XZ7" s="41"/>
      <c r="YA7" s="41"/>
      <c r="YB7" s="41"/>
      <c r="YC7" s="41"/>
      <c r="YD7" s="41"/>
      <c r="YE7" s="41"/>
      <c r="YF7" s="41"/>
      <c r="YG7" s="41"/>
      <c r="YH7" s="41"/>
      <c r="YI7" s="41"/>
      <c r="YJ7" s="41"/>
      <c r="YK7" s="41"/>
      <c r="YL7" s="41"/>
      <c r="YM7" s="41"/>
      <c r="YN7" s="41"/>
      <c r="YO7" s="41"/>
      <c r="YP7" s="41"/>
      <c r="YQ7" s="41"/>
      <c r="YR7" s="41"/>
      <c r="YS7" s="41"/>
      <c r="YT7" s="41"/>
      <c r="YU7" s="41"/>
      <c r="YV7" s="41"/>
      <c r="YW7" s="41"/>
      <c r="YX7" s="41"/>
      <c r="YY7" s="41"/>
      <c r="YZ7" s="41"/>
      <c r="ZA7" s="41"/>
      <c r="ZB7" s="41"/>
      <c r="ZC7" s="41"/>
      <c r="ZD7" s="41"/>
      <c r="ZE7" s="41"/>
      <c r="ZF7" s="41"/>
      <c r="ZG7" s="41"/>
      <c r="ZH7" s="41"/>
      <c r="ZI7" s="41"/>
      <c r="ZJ7" s="41"/>
      <c r="ZK7" s="41"/>
      <c r="ZL7" s="41"/>
      <c r="ZM7" s="41"/>
      <c r="ZN7" s="41"/>
      <c r="ZO7" s="41"/>
      <c r="ZP7" s="41"/>
      <c r="ZQ7" s="41"/>
      <c r="ZR7" s="41"/>
      <c r="ZS7" s="41"/>
      <c r="ZT7" s="41"/>
      <c r="ZU7" s="41"/>
      <c r="ZV7" s="41"/>
      <c r="ZW7" s="41"/>
      <c r="ZX7" s="41"/>
      <c r="ZY7" s="41"/>
      <c r="ZZ7" s="41"/>
      <c r="AAA7" s="41"/>
      <c r="AAB7" s="41"/>
      <c r="AAC7" s="41"/>
      <c r="AAD7" s="41"/>
      <c r="AAE7" s="41"/>
      <c r="AAF7" s="41"/>
      <c r="AAG7" s="41"/>
      <c r="AAH7" s="41"/>
      <c r="AAI7" s="41"/>
      <c r="AAJ7" s="41"/>
      <c r="AAK7" s="41"/>
      <c r="AAL7" s="41"/>
      <c r="AAM7" s="41"/>
      <c r="AAN7" s="41"/>
      <c r="AAO7" s="41"/>
      <c r="AAP7" s="41"/>
      <c r="AAQ7" s="41"/>
      <c r="AAR7" s="41"/>
      <c r="AAS7" s="41"/>
      <c r="AAT7" s="41"/>
      <c r="AAU7" s="41"/>
      <c r="AAV7" s="41"/>
      <c r="AAW7" s="41"/>
      <c r="AAX7" s="41"/>
      <c r="AAY7" s="41"/>
      <c r="AAZ7" s="41"/>
      <c r="ABA7" s="41"/>
      <c r="ABB7" s="41"/>
      <c r="ABC7" s="41"/>
      <c r="ABD7" s="41"/>
      <c r="ABE7" s="41"/>
      <c r="ABF7" s="41"/>
      <c r="ABG7" s="41"/>
      <c r="ABH7" s="41"/>
      <c r="ABI7" s="41"/>
      <c r="ABJ7" s="41"/>
      <c r="ABK7" s="41"/>
      <c r="ABL7" s="41"/>
      <c r="ABM7" s="41"/>
      <c r="ABN7" s="41"/>
      <c r="ABO7" s="41"/>
      <c r="ABP7" s="41"/>
      <c r="ABQ7" s="41"/>
      <c r="ABR7" s="41"/>
      <c r="ABS7" s="41"/>
      <c r="ABT7" s="41"/>
      <c r="ABU7" s="41"/>
      <c r="ABV7" s="41"/>
      <c r="ABW7" s="41"/>
      <c r="ABX7" s="41"/>
      <c r="ABY7" s="41"/>
      <c r="ABZ7" s="41"/>
      <c r="ACA7" s="41"/>
      <c r="ACB7" s="41"/>
      <c r="ACC7" s="41"/>
      <c r="ACD7" s="41"/>
      <c r="ACE7" s="41"/>
      <c r="ACF7" s="41"/>
      <c r="ACG7" s="41"/>
      <c r="ACH7" s="41"/>
      <c r="ACI7" s="41"/>
      <c r="ACJ7" s="41"/>
      <c r="ACK7" s="41"/>
      <c r="ACL7" s="41"/>
      <c r="ACM7" s="41"/>
      <c r="ACN7" s="41"/>
      <c r="ACO7" s="41"/>
      <c r="ACP7" s="41"/>
      <c r="ACQ7" s="41"/>
      <c r="ACR7" s="41"/>
      <c r="ACS7" s="41"/>
      <c r="ACT7" s="41"/>
      <c r="ACU7" s="41"/>
      <c r="ACV7" s="41"/>
      <c r="ACW7" s="41"/>
      <c r="ACX7" s="41"/>
      <c r="ACY7" s="41"/>
      <c r="ACZ7" s="41"/>
      <c r="ADA7" s="41"/>
      <c r="ADB7" s="41"/>
      <c r="ADC7" s="41"/>
      <c r="ADD7" s="41"/>
      <c r="ADE7" s="41"/>
      <c r="ADF7" s="41"/>
      <c r="ADG7" s="41"/>
      <c r="ADH7" s="41"/>
      <c r="ADI7" s="41"/>
      <c r="ADJ7" s="41"/>
      <c r="ADK7" s="41"/>
      <c r="ADL7" s="41"/>
      <c r="ADM7" s="41"/>
      <c r="ADN7" s="41"/>
      <c r="ADO7" s="41"/>
      <c r="ADP7" s="41"/>
      <c r="ADQ7" s="41"/>
      <c r="ADR7" s="41"/>
      <c r="ADS7" s="41"/>
      <c r="ADT7" s="41"/>
      <c r="ADU7" s="41"/>
      <c r="ADV7" s="41"/>
      <c r="ADW7" s="41"/>
      <c r="ADX7" s="41"/>
      <c r="ADY7" s="41"/>
      <c r="ADZ7" s="41"/>
      <c r="AEA7" s="41"/>
      <c r="AEB7" s="41"/>
      <c r="AEC7" s="41"/>
      <c r="AED7" s="41"/>
      <c r="AEE7" s="41"/>
      <c r="AEF7" s="41"/>
      <c r="AEG7" s="41"/>
      <c r="AEH7" s="41"/>
      <c r="AEI7" s="41"/>
      <c r="AEJ7" s="41"/>
      <c r="AEK7" s="41"/>
      <c r="AEL7" s="41"/>
      <c r="AEM7" s="41"/>
      <c r="AEN7" s="41"/>
      <c r="AEO7" s="41"/>
      <c r="AEP7" s="41"/>
      <c r="AEQ7" s="41"/>
      <c r="AER7" s="41"/>
      <c r="AES7" s="41"/>
      <c r="AET7" s="41"/>
      <c r="AEU7" s="41"/>
      <c r="AEV7" s="41"/>
      <c r="AEW7" s="41"/>
      <c r="AEX7" s="41"/>
      <c r="AEY7" s="41"/>
      <c r="AEZ7" s="41"/>
      <c r="AFA7" s="41"/>
      <c r="AFB7" s="41"/>
      <c r="AFC7" s="41"/>
      <c r="AFD7" s="41"/>
      <c r="AFE7" s="41"/>
      <c r="AFF7" s="41"/>
      <c r="AFG7" s="41"/>
      <c r="AFH7" s="41"/>
      <c r="AFI7" s="41"/>
      <c r="AFJ7" s="41"/>
      <c r="AFK7" s="41"/>
      <c r="AFL7" s="41"/>
      <c r="AFM7" s="41"/>
      <c r="AFN7" s="41"/>
      <c r="AFO7" s="41"/>
      <c r="AFP7" s="41"/>
      <c r="AFQ7" s="41"/>
      <c r="AFR7" s="41"/>
      <c r="AFS7" s="41"/>
      <c r="AFT7" s="41"/>
      <c r="AFU7" s="41"/>
      <c r="AFV7" s="41"/>
      <c r="AFW7" s="41"/>
      <c r="AFX7" s="41"/>
      <c r="AFY7" s="41"/>
      <c r="AFZ7" s="41"/>
      <c r="AGA7" s="41"/>
      <c r="AGB7" s="41"/>
      <c r="AGC7" s="41"/>
      <c r="AGD7" s="41"/>
      <c r="AGE7" s="41"/>
      <c r="AGF7" s="41"/>
      <c r="AGG7" s="41"/>
      <c r="AGH7" s="41"/>
      <c r="AGI7" s="41"/>
      <c r="AGJ7" s="41"/>
      <c r="AGK7" s="41"/>
      <c r="AGL7" s="41"/>
      <c r="AGM7" s="41"/>
      <c r="AGN7" s="41"/>
      <c r="AGO7" s="41"/>
      <c r="AGP7" s="41"/>
      <c r="AGQ7" s="41"/>
      <c r="AGR7" s="41"/>
      <c r="AGS7" s="41"/>
      <c r="AGT7" s="41"/>
      <c r="AGU7" s="41"/>
      <c r="AGV7" s="41"/>
      <c r="AGW7" s="41"/>
      <c r="AGX7" s="41"/>
      <c r="AGY7" s="41"/>
      <c r="AGZ7" s="41"/>
      <c r="AHA7" s="41"/>
      <c r="AHB7" s="41"/>
      <c r="AHC7" s="41"/>
      <c r="AHD7" s="41"/>
      <c r="AHE7" s="41"/>
      <c r="AHF7" s="41"/>
      <c r="AHG7" s="41"/>
      <c r="AHH7" s="41"/>
      <c r="AHI7" s="41"/>
      <c r="AHJ7" s="41"/>
      <c r="AHK7" s="41"/>
      <c r="AHL7" s="41"/>
      <c r="AHM7" s="41"/>
      <c r="AHN7" s="41"/>
      <c r="AHO7" s="41"/>
      <c r="AHP7" s="41"/>
      <c r="AHQ7" s="41"/>
      <c r="AHR7" s="41"/>
      <c r="AHS7" s="41"/>
      <c r="AHT7" s="41"/>
      <c r="AHU7" s="41"/>
      <c r="AHV7" s="41"/>
      <c r="AHW7" s="41"/>
      <c r="AHX7" s="41"/>
      <c r="AHY7" s="41"/>
      <c r="AHZ7" s="41"/>
      <c r="AIA7" s="41"/>
      <c r="AIB7" s="41"/>
      <c r="AIC7" s="41"/>
      <c r="AID7" s="41"/>
      <c r="AIE7" s="41"/>
      <c r="AIF7" s="41"/>
      <c r="AIG7" s="41"/>
      <c r="AIH7" s="41"/>
      <c r="AII7" s="41"/>
      <c r="AIJ7" s="41"/>
      <c r="AIK7" s="41"/>
      <c r="AIL7" s="41"/>
      <c r="AIM7" s="41"/>
      <c r="AIN7" s="41"/>
      <c r="AIO7" s="41"/>
      <c r="AIP7" s="41"/>
      <c r="AIQ7" s="41"/>
      <c r="AIR7" s="41"/>
      <c r="AIS7" s="41"/>
      <c r="AIT7" s="41"/>
      <c r="AIU7" s="41"/>
      <c r="AIV7" s="41"/>
      <c r="AIW7" s="41"/>
      <c r="AIX7" s="41"/>
      <c r="AIY7" s="41"/>
      <c r="AIZ7" s="41"/>
      <c r="AJA7" s="41"/>
      <c r="AJB7" s="41"/>
      <c r="AJC7" s="41"/>
      <c r="AJD7" s="41"/>
      <c r="AJE7" s="41"/>
      <c r="AJF7" s="41"/>
      <c r="AJG7" s="41"/>
      <c r="AJH7" s="41"/>
      <c r="AJI7" s="41"/>
      <c r="AJJ7" s="41"/>
      <c r="AJK7" s="41"/>
      <c r="AJL7" s="41"/>
      <c r="AJM7" s="41"/>
      <c r="AJN7" s="41"/>
      <c r="AJO7" s="41"/>
      <c r="AJP7" s="41"/>
      <c r="AJQ7" s="41"/>
      <c r="AJR7" s="41"/>
      <c r="AJS7" s="41"/>
      <c r="AJT7" s="41"/>
      <c r="AJU7" s="41"/>
      <c r="AJV7" s="41"/>
      <c r="AJW7" s="41"/>
      <c r="AJX7" s="41"/>
      <c r="AJY7" s="41"/>
      <c r="AJZ7" s="41"/>
      <c r="AKA7" s="41"/>
      <c r="AKB7" s="41"/>
      <c r="AKC7" s="41"/>
      <c r="AKD7" s="41"/>
      <c r="AKE7" s="41"/>
      <c r="AKF7" s="41"/>
      <c r="AKG7" s="41"/>
      <c r="AKH7" s="41"/>
      <c r="AKI7" s="41"/>
      <c r="AKJ7" s="41"/>
      <c r="AKK7" s="41"/>
      <c r="AKL7" s="41"/>
      <c r="AKM7" s="41"/>
      <c r="AKN7" s="41"/>
      <c r="AKO7" s="41"/>
      <c r="AKP7" s="41"/>
      <c r="AKQ7" s="41"/>
      <c r="AKR7" s="41"/>
      <c r="AKS7" s="41"/>
      <c r="AKT7" s="41"/>
      <c r="AKU7" s="41"/>
      <c r="AKV7" s="41"/>
      <c r="AKW7" s="41"/>
      <c r="AKX7" s="41"/>
      <c r="AKY7" s="41"/>
      <c r="AKZ7" s="41"/>
      <c r="ALA7" s="41"/>
      <c r="ALB7" s="41"/>
      <c r="ALC7" s="41"/>
      <c r="ALD7" s="41"/>
      <c r="ALE7" s="41"/>
      <c r="ALF7" s="41"/>
      <c r="ALG7" s="41"/>
      <c r="ALH7" s="41"/>
      <c r="ALI7" s="41"/>
      <c r="ALJ7" s="41"/>
      <c r="ALK7" s="41"/>
      <c r="ALL7" s="41"/>
      <c r="ALM7" s="41"/>
      <c r="ALN7" s="41"/>
      <c r="ALO7" s="41"/>
      <c r="ALP7" s="41"/>
      <c r="ALQ7" s="41"/>
      <c r="ALR7" s="41"/>
      <c r="ALS7" s="41"/>
      <c r="ALT7" s="41"/>
      <c r="ALU7" s="41"/>
      <c r="ALV7" s="41"/>
      <c r="ALW7" s="41"/>
      <c r="ALX7" s="41"/>
      <c r="ALY7" s="41"/>
      <c r="ALZ7" s="41"/>
      <c r="AMA7" s="41"/>
      <c r="AMB7" s="41"/>
      <c r="AMC7" s="41"/>
      <c r="AMD7" s="41"/>
      <c r="AME7" s="41"/>
      <c r="AMF7" s="41"/>
      <c r="AMG7" s="41"/>
      <c r="AMH7" s="41"/>
      <c r="AMI7" s="41"/>
      <c r="AMJ7" s="41"/>
      <c r="AMK7" s="41"/>
      <c r="AML7" s="41"/>
      <c r="AMM7" s="41"/>
      <c r="AMN7" s="41"/>
      <c r="AMO7" s="41"/>
      <c r="AMP7" s="41"/>
      <c r="AMQ7" s="41"/>
      <c r="AMR7" s="41"/>
      <c r="AMS7" s="41"/>
      <c r="AMT7" s="41"/>
      <c r="AMU7" s="41"/>
      <c r="AMV7" s="41"/>
      <c r="AMW7" s="41"/>
      <c r="AMX7" s="41"/>
      <c r="AMY7" s="41"/>
      <c r="AMZ7" s="41"/>
      <c r="ANA7" s="41"/>
      <c r="ANB7" s="41"/>
      <c r="ANC7" s="41"/>
      <c r="AND7" s="41"/>
      <c r="ANE7" s="41"/>
      <c r="ANF7" s="41"/>
      <c r="ANG7" s="41"/>
      <c r="ANH7" s="41"/>
      <c r="ANI7" s="41"/>
      <c r="ANJ7" s="41"/>
      <c r="ANK7" s="41"/>
      <c r="ANL7" s="41"/>
      <c r="ANM7" s="41"/>
      <c r="ANN7" s="41"/>
      <c r="ANO7" s="41"/>
      <c r="ANP7" s="41"/>
      <c r="ANQ7" s="41"/>
      <c r="ANR7" s="41"/>
      <c r="ANS7" s="41"/>
      <c r="ANT7" s="41"/>
      <c r="ANU7" s="41"/>
      <c r="ANV7" s="41"/>
      <c r="ANW7" s="41"/>
      <c r="ANX7" s="41"/>
      <c r="ANY7" s="41"/>
      <c r="ANZ7" s="41"/>
      <c r="AOA7" s="41"/>
      <c r="AOB7" s="41"/>
      <c r="AOC7" s="41"/>
      <c r="AOD7" s="41"/>
      <c r="AOE7" s="41"/>
      <c r="AOF7" s="41"/>
      <c r="AOG7" s="41"/>
      <c r="AOH7" s="41"/>
      <c r="AOI7" s="41"/>
      <c r="AOJ7" s="41"/>
      <c r="AOK7" s="41"/>
      <c r="AOL7" s="41"/>
      <c r="AOM7" s="41"/>
      <c r="AON7" s="41"/>
      <c r="AOO7" s="41"/>
      <c r="AOP7" s="41"/>
      <c r="AOQ7" s="41"/>
      <c r="AOR7" s="41"/>
      <c r="AOS7" s="41"/>
      <c r="AOT7" s="41"/>
      <c r="AOU7" s="41"/>
      <c r="AOV7" s="41"/>
      <c r="AOW7" s="41"/>
      <c r="AOX7" s="41"/>
      <c r="AOY7" s="41"/>
      <c r="AOZ7" s="41"/>
      <c r="APA7" s="41"/>
      <c r="APB7" s="41"/>
      <c r="APC7" s="41"/>
      <c r="APD7" s="41"/>
      <c r="APE7" s="41"/>
      <c r="APF7" s="41"/>
      <c r="APG7" s="41"/>
      <c r="APH7" s="41"/>
      <c r="API7" s="41"/>
      <c r="APJ7" s="41"/>
      <c r="APK7" s="41"/>
      <c r="APL7" s="41"/>
      <c r="APM7" s="41"/>
      <c r="APN7" s="41"/>
      <c r="APO7" s="41"/>
      <c r="APP7" s="41"/>
      <c r="APQ7" s="41"/>
      <c r="APR7" s="41"/>
      <c r="APS7" s="41"/>
      <c r="APT7" s="41"/>
      <c r="APU7" s="41"/>
      <c r="APV7" s="41"/>
      <c r="APW7" s="41"/>
      <c r="APX7" s="41"/>
      <c r="APY7" s="41"/>
      <c r="APZ7" s="41"/>
      <c r="AQA7" s="41"/>
      <c r="AQB7" s="41"/>
      <c r="AQC7" s="41"/>
      <c r="AQD7" s="41"/>
      <c r="AQE7" s="41"/>
      <c r="AQF7" s="41"/>
      <c r="AQG7" s="41"/>
      <c r="AQH7" s="41"/>
      <c r="AQI7" s="41"/>
      <c r="AQJ7" s="41"/>
      <c r="AQK7" s="41"/>
      <c r="AQL7" s="41"/>
      <c r="AQM7" s="41"/>
      <c r="AQN7" s="41"/>
      <c r="AQO7" s="41"/>
      <c r="AQP7" s="41"/>
      <c r="AQQ7" s="41"/>
      <c r="AQR7" s="41"/>
      <c r="AQS7" s="41"/>
      <c r="AQT7" s="41"/>
      <c r="AQU7" s="41"/>
      <c r="AQV7" s="41"/>
      <c r="AQW7" s="41"/>
      <c r="AQX7" s="41"/>
      <c r="AQY7" s="41"/>
      <c r="AQZ7" s="41"/>
      <c r="ARA7" s="41"/>
      <c r="ARB7" s="41"/>
      <c r="ARC7" s="41"/>
      <c r="ARD7" s="41"/>
      <c r="ARE7" s="41"/>
      <c r="ARF7" s="41"/>
      <c r="ARG7" s="41"/>
      <c r="ARH7" s="41"/>
      <c r="ARI7" s="41"/>
      <c r="ARJ7" s="41"/>
      <c r="ARK7" s="41"/>
      <c r="ARL7" s="41"/>
      <c r="ARM7" s="41"/>
      <c r="ARN7" s="41"/>
      <c r="ARO7" s="41"/>
      <c r="ARP7" s="41"/>
      <c r="ARQ7" s="41"/>
      <c r="ARR7" s="41"/>
      <c r="ARS7" s="41"/>
      <c r="ART7" s="41"/>
      <c r="ARU7" s="41"/>
      <c r="ARV7" s="41"/>
      <c r="ARW7" s="41"/>
      <c r="ARX7" s="41"/>
      <c r="ARY7" s="41"/>
      <c r="ARZ7" s="41"/>
      <c r="ASA7" s="41"/>
      <c r="ASB7" s="41"/>
      <c r="ASC7" s="41"/>
      <c r="ASD7" s="41"/>
      <c r="ASE7" s="41"/>
      <c r="ASF7" s="41"/>
      <c r="ASG7" s="41"/>
      <c r="ASH7" s="41"/>
      <c r="ASI7" s="41"/>
      <c r="ASJ7" s="41"/>
      <c r="ASK7" s="41"/>
      <c r="ASL7" s="41"/>
      <c r="ASM7" s="41"/>
      <c r="ASN7" s="41"/>
      <c r="ASO7" s="41"/>
      <c r="ASP7" s="41"/>
      <c r="ASQ7" s="41"/>
      <c r="ASR7" s="41"/>
      <c r="ASS7" s="41"/>
      <c r="AST7" s="41"/>
      <c r="ASU7" s="41"/>
      <c r="ASV7" s="41"/>
      <c r="ASW7" s="41"/>
      <c r="ASX7" s="41"/>
      <c r="ASY7" s="41"/>
      <c r="ASZ7" s="41"/>
      <c r="ATA7" s="41"/>
      <c r="ATB7" s="41"/>
      <c r="ATC7" s="41"/>
      <c r="ATD7" s="41"/>
      <c r="ATE7" s="41"/>
      <c r="ATF7" s="41"/>
      <c r="ATG7" s="41"/>
      <c r="ATH7" s="41"/>
      <c r="ATI7" s="41"/>
      <c r="ATJ7" s="41"/>
      <c r="ATK7" s="41"/>
      <c r="ATL7" s="41"/>
      <c r="ATM7" s="41"/>
      <c r="ATN7" s="41"/>
      <c r="ATO7" s="41"/>
      <c r="ATP7" s="41"/>
      <c r="ATQ7" s="41"/>
      <c r="ATR7" s="41"/>
      <c r="ATS7" s="41"/>
      <c r="ATT7" s="41"/>
      <c r="ATU7" s="41"/>
      <c r="ATV7" s="41"/>
      <c r="ATW7" s="41"/>
      <c r="ATX7" s="41"/>
      <c r="ATY7" s="41"/>
      <c r="ATZ7" s="41"/>
      <c r="AUA7" s="41"/>
      <c r="AUB7" s="41"/>
      <c r="AUC7" s="41"/>
      <c r="AUD7" s="41"/>
      <c r="AUE7" s="41"/>
      <c r="AUF7" s="41"/>
      <c r="AUG7" s="41"/>
      <c r="AUH7" s="41"/>
      <c r="AUI7" s="41"/>
      <c r="AUJ7" s="41"/>
      <c r="AUK7" s="41"/>
      <c r="AUL7" s="41"/>
      <c r="AUM7" s="41"/>
      <c r="AUN7" s="41"/>
      <c r="AUO7" s="41"/>
      <c r="AUP7" s="41"/>
      <c r="AUQ7" s="41"/>
      <c r="AUR7" s="41"/>
      <c r="AUS7" s="41"/>
      <c r="AUT7" s="41"/>
      <c r="AUU7" s="41"/>
      <c r="AUV7" s="41"/>
      <c r="AUW7" s="41"/>
      <c r="AUX7" s="41"/>
      <c r="AUY7" s="41"/>
      <c r="AUZ7" s="41"/>
      <c r="AVA7" s="41"/>
      <c r="AVB7" s="41"/>
      <c r="AVC7" s="41"/>
      <c r="AVD7" s="41"/>
      <c r="AVE7" s="41"/>
      <c r="AVF7" s="41"/>
      <c r="AVG7" s="41"/>
      <c r="AVH7" s="41"/>
      <c r="AVI7" s="41"/>
      <c r="AVJ7" s="41"/>
      <c r="AVK7" s="41"/>
      <c r="AVL7" s="41"/>
      <c r="AVM7" s="41"/>
      <c r="AVN7" s="41"/>
      <c r="AVO7" s="41"/>
      <c r="AVP7" s="41"/>
      <c r="AVQ7" s="41"/>
      <c r="AVR7" s="41"/>
      <c r="AVS7" s="41"/>
      <c r="AVT7" s="41"/>
      <c r="AVU7" s="41"/>
      <c r="AVV7" s="41"/>
      <c r="AVW7" s="41"/>
      <c r="AVX7" s="41"/>
      <c r="AVY7" s="41"/>
      <c r="AVZ7" s="41"/>
      <c r="AWA7" s="41"/>
      <c r="AWB7" s="41"/>
      <c r="AWC7" s="41"/>
      <c r="AWD7" s="41"/>
      <c r="AWE7" s="41"/>
      <c r="AWF7" s="41"/>
      <c r="AWG7" s="41"/>
      <c r="AWH7" s="41"/>
      <c r="AWI7" s="41"/>
      <c r="AWJ7" s="41"/>
      <c r="AWK7" s="41"/>
      <c r="AWL7" s="41"/>
      <c r="AWM7" s="41"/>
      <c r="AWN7" s="41"/>
      <c r="AWO7" s="41"/>
      <c r="AWP7" s="41"/>
      <c r="AWQ7" s="41"/>
      <c r="AWR7" s="41"/>
      <c r="AWS7" s="41"/>
      <c r="AWT7" s="41"/>
      <c r="AWU7" s="41"/>
      <c r="AWV7" s="41"/>
      <c r="AWW7" s="41"/>
      <c r="AWX7" s="41"/>
      <c r="AWY7" s="41"/>
      <c r="AWZ7" s="41"/>
      <c r="AXA7" s="41"/>
      <c r="AXB7" s="41"/>
      <c r="AXC7" s="41"/>
      <c r="AXD7" s="41"/>
      <c r="AXE7" s="41"/>
      <c r="AXF7" s="41"/>
      <c r="AXG7" s="41"/>
      <c r="AXH7" s="41"/>
      <c r="AXI7" s="41"/>
      <c r="AXJ7" s="41"/>
      <c r="AXK7" s="41"/>
      <c r="AXL7" s="41"/>
      <c r="AXM7" s="41"/>
      <c r="AXN7" s="41"/>
      <c r="AXO7" s="41"/>
      <c r="AXP7" s="41"/>
      <c r="AXQ7" s="41"/>
      <c r="AXR7" s="41"/>
      <c r="AXS7" s="41"/>
      <c r="AXT7" s="41"/>
      <c r="AXU7" s="41"/>
      <c r="AXV7" s="41"/>
      <c r="AXW7" s="41"/>
      <c r="AXX7" s="41"/>
      <c r="AXY7" s="41"/>
      <c r="AXZ7" s="41"/>
      <c r="AYA7" s="41"/>
      <c r="AYB7" s="41"/>
      <c r="AYC7" s="41"/>
      <c r="AYD7" s="41"/>
      <c r="AYE7" s="41"/>
      <c r="AYF7" s="41"/>
      <c r="AYG7" s="41"/>
      <c r="AYH7" s="41"/>
      <c r="AYI7" s="41"/>
      <c r="AYJ7" s="41"/>
      <c r="AYK7" s="41"/>
      <c r="AYL7" s="41"/>
      <c r="AYM7" s="41"/>
      <c r="AYN7" s="41"/>
      <c r="AYO7" s="41"/>
      <c r="AYP7" s="41"/>
      <c r="AYQ7" s="41"/>
      <c r="AYR7" s="41"/>
      <c r="AYS7" s="41"/>
      <c r="AYT7" s="41"/>
      <c r="AYU7" s="41"/>
      <c r="AYV7" s="41"/>
      <c r="AYW7" s="41"/>
      <c r="AYX7" s="41"/>
      <c r="AYY7" s="41"/>
      <c r="AYZ7" s="41"/>
      <c r="AZA7" s="41"/>
      <c r="AZB7" s="41"/>
      <c r="AZC7" s="41"/>
      <c r="AZD7" s="41"/>
      <c r="AZE7" s="41"/>
      <c r="AZF7" s="41"/>
      <c r="AZG7" s="41"/>
      <c r="AZH7" s="41"/>
      <c r="AZI7" s="41"/>
      <c r="AZJ7" s="41"/>
      <c r="AZK7" s="41"/>
      <c r="AZL7" s="41"/>
      <c r="AZM7" s="41"/>
      <c r="AZN7" s="41"/>
      <c r="AZO7" s="41"/>
      <c r="AZP7" s="41"/>
      <c r="AZQ7" s="41"/>
      <c r="AZR7" s="41"/>
      <c r="AZS7" s="41"/>
      <c r="AZT7" s="41"/>
      <c r="AZU7" s="41"/>
      <c r="AZV7" s="41"/>
      <c r="AZW7" s="41"/>
      <c r="AZX7" s="41"/>
      <c r="AZY7" s="41"/>
      <c r="AZZ7" s="41"/>
      <c r="BAA7" s="41"/>
      <c r="BAB7" s="41"/>
      <c r="BAC7" s="41"/>
      <c r="BAD7" s="41"/>
      <c r="BAE7" s="41"/>
      <c r="BAF7" s="41"/>
      <c r="BAG7" s="41"/>
      <c r="BAH7" s="41"/>
      <c r="BAI7" s="41"/>
      <c r="BAJ7" s="41"/>
      <c r="BAK7" s="41"/>
      <c r="BAL7" s="41"/>
      <c r="BAM7" s="41"/>
      <c r="BAN7" s="41"/>
      <c r="BAO7" s="41"/>
      <c r="BAP7" s="41"/>
      <c r="BAQ7" s="41"/>
      <c r="BAR7" s="41"/>
      <c r="BAS7" s="41"/>
      <c r="BAT7" s="41"/>
      <c r="BAU7" s="41"/>
      <c r="BAV7" s="41"/>
      <c r="BAW7" s="41"/>
      <c r="BAX7" s="41"/>
      <c r="BAY7" s="41"/>
      <c r="BAZ7" s="41"/>
      <c r="BBA7" s="41"/>
      <c r="BBB7" s="41"/>
      <c r="BBC7" s="41"/>
      <c r="BBD7" s="41"/>
      <c r="BBE7" s="41"/>
      <c r="BBF7" s="41"/>
      <c r="BBG7" s="41"/>
      <c r="BBH7" s="41"/>
      <c r="BBI7" s="41"/>
      <c r="BBJ7" s="41"/>
      <c r="BBK7" s="41"/>
      <c r="BBL7" s="41"/>
      <c r="BBM7" s="41"/>
      <c r="BBN7" s="41"/>
      <c r="BBO7" s="41"/>
      <c r="BBP7" s="41"/>
      <c r="BBQ7" s="41"/>
      <c r="BBR7" s="41"/>
      <c r="BBS7" s="41"/>
      <c r="BBT7" s="41"/>
      <c r="BBU7" s="41"/>
      <c r="BBV7" s="41"/>
      <c r="BBW7" s="41"/>
      <c r="BBX7" s="41"/>
      <c r="BBY7" s="41"/>
      <c r="BBZ7" s="41"/>
      <c r="BCA7" s="41"/>
      <c r="BCB7" s="41"/>
      <c r="BCC7" s="41"/>
      <c r="BCD7" s="41"/>
      <c r="BCE7" s="41"/>
      <c r="BCF7" s="41"/>
      <c r="BCG7" s="41"/>
      <c r="BCH7" s="41"/>
      <c r="BCI7" s="41"/>
      <c r="BCJ7" s="41"/>
      <c r="BCK7" s="41"/>
      <c r="BCL7" s="41"/>
      <c r="BCM7" s="41"/>
      <c r="BCN7" s="41"/>
      <c r="BCO7" s="41"/>
      <c r="BCP7" s="41"/>
      <c r="BCQ7" s="41"/>
      <c r="BCR7" s="41"/>
      <c r="BCS7" s="41"/>
      <c r="BCT7" s="41"/>
      <c r="BCU7" s="41"/>
      <c r="BCV7" s="41"/>
      <c r="BCW7" s="41"/>
      <c r="BCX7" s="41"/>
      <c r="BCY7" s="41"/>
      <c r="BCZ7" s="41"/>
      <c r="BDA7" s="41"/>
      <c r="BDB7" s="41"/>
      <c r="BDC7" s="41"/>
      <c r="BDD7" s="41"/>
      <c r="BDE7" s="41"/>
      <c r="BDF7" s="41"/>
      <c r="BDG7" s="41"/>
      <c r="BDH7" s="41"/>
      <c r="BDI7" s="41"/>
      <c r="BDJ7" s="41"/>
      <c r="BDK7" s="41"/>
      <c r="BDL7" s="41"/>
      <c r="BDM7" s="41"/>
      <c r="BDN7" s="41"/>
      <c r="BDO7" s="41"/>
      <c r="BDP7" s="41"/>
      <c r="BDQ7" s="41"/>
      <c r="BDR7" s="41"/>
      <c r="BDS7" s="41"/>
      <c r="BDT7" s="41"/>
      <c r="BDU7" s="41"/>
      <c r="BDV7" s="41"/>
      <c r="BDW7" s="41"/>
      <c r="BDX7" s="41"/>
      <c r="BDY7" s="41"/>
      <c r="BDZ7" s="41"/>
      <c r="BEA7" s="41"/>
      <c r="BEB7" s="41"/>
      <c r="BEC7" s="41"/>
      <c r="BED7" s="41"/>
      <c r="BEE7" s="41"/>
      <c r="BEF7" s="41"/>
      <c r="BEG7" s="41"/>
      <c r="BEH7" s="41"/>
      <c r="BEI7" s="41"/>
      <c r="BEJ7" s="41"/>
      <c r="BEK7" s="41"/>
      <c r="BEL7" s="41"/>
      <c r="BEM7" s="41"/>
      <c r="BEN7" s="41"/>
      <c r="BEO7" s="41"/>
      <c r="BEP7" s="41"/>
      <c r="BEQ7" s="41"/>
      <c r="BER7" s="41"/>
      <c r="BES7" s="41"/>
      <c r="BET7" s="41"/>
      <c r="BEU7" s="41"/>
      <c r="BEV7" s="41"/>
      <c r="BEW7" s="41"/>
      <c r="BEX7" s="41"/>
      <c r="BEY7" s="41"/>
      <c r="BEZ7" s="41"/>
      <c r="BFA7" s="41"/>
      <c r="BFB7" s="41"/>
      <c r="BFC7" s="41"/>
      <c r="BFD7" s="41"/>
      <c r="BFE7" s="41"/>
      <c r="BFF7" s="41"/>
      <c r="BFG7" s="41"/>
      <c r="BFH7" s="41"/>
      <c r="BFI7" s="41"/>
      <c r="BFJ7" s="41"/>
      <c r="BFK7" s="41"/>
      <c r="BFL7" s="41"/>
      <c r="BFM7" s="41"/>
      <c r="BFN7" s="41"/>
      <c r="BFO7" s="41"/>
      <c r="BFP7" s="41"/>
      <c r="BFQ7" s="41"/>
      <c r="BFR7" s="41"/>
      <c r="BFS7" s="41"/>
      <c r="BFT7" s="41"/>
      <c r="BFU7" s="41"/>
      <c r="BFV7" s="41"/>
      <c r="BFW7" s="41"/>
      <c r="BFX7" s="41"/>
      <c r="BFY7" s="41"/>
      <c r="BFZ7" s="41"/>
      <c r="BGA7" s="41"/>
      <c r="BGB7" s="41"/>
      <c r="BGC7" s="41"/>
      <c r="BGD7" s="41"/>
      <c r="BGE7" s="41"/>
      <c r="BGF7" s="41"/>
      <c r="BGG7" s="41"/>
      <c r="BGH7" s="41"/>
      <c r="BGI7" s="41"/>
      <c r="BGJ7" s="41"/>
      <c r="BGK7" s="41"/>
      <c r="BGL7" s="41"/>
      <c r="BGM7" s="41"/>
      <c r="BGN7" s="41"/>
      <c r="BGO7" s="41"/>
      <c r="BGP7" s="41"/>
      <c r="BGQ7" s="41"/>
      <c r="BGR7" s="41"/>
      <c r="BGS7" s="41"/>
      <c r="BGT7" s="41"/>
      <c r="BGU7" s="41"/>
      <c r="BGV7" s="41"/>
      <c r="BGW7" s="41"/>
      <c r="BGX7" s="41"/>
      <c r="BGY7" s="41"/>
      <c r="BGZ7" s="41"/>
      <c r="BHA7" s="41"/>
      <c r="BHB7" s="41"/>
      <c r="BHC7" s="41"/>
      <c r="BHD7" s="41"/>
      <c r="BHE7" s="41"/>
      <c r="BHF7" s="41"/>
      <c r="BHG7" s="41"/>
      <c r="BHH7" s="41"/>
      <c r="BHI7" s="41"/>
      <c r="BHJ7" s="41"/>
      <c r="BHK7" s="41"/>
      <c r="BHL7" s="41"/>
      <c r="BHM7" s="41"/>
      <c r="BHN7" s="41"/>
      <c r="BHO7" s="41"/>
      <c r="BHP7" s="41"/>
      <c r="BHQ7" s="41"/>
      <c r="BHR7" s="41"/>
      <c r="BHS7" s="41"/>
      <c r="BHT7" s="41"/>
      <c r="BHU7" s="41"/>
      <c r="BHV7" s="41"/>
      <c r="BHW7" s="41"/>
      <c r="BHX7" s="41"/>
      <c r="BHY7" s="41"/>
      <c r="BHZ7" s="41"/>
      <c r="BIA7" s="41"/>
      <c r="BIB7" s="41"/>
      <c r="BIC7" s="41"/>
      <c r="BID7" s="41"/>
      <c r="BIE7" s="41"/>
      <c r="BIF7" s="41"/>
      <c r="BIG7" s="41"/>
      <c r="BIH7" s="41"/>
      <c r="BII7" s="41"/>
      <c r="BIJ7" s="41"/>
      <c r="BIK7" s="41"/>
      <c r="BIL7" s="41"/>
      <c r="BIM7" s="41"/>
      <c r="BIN7" s="41"/>
      <c r="BIO7" s="41"/>
      <c r="BIP7" s="41"/>
      <c r="BIQ7" s="41"/>
      <c r="BIR7" s="41"/>
      <c r="BIS7" s="41"/>
      <c r="BIT7" s="41"/>
      <c r="BIU7" s="41"/>
      <c r="BIV7" s="41"/>
      <c r="BIW7" s="41"/>
      <c r="BIX7" s="41"/>
      <c r="BIY7" s="41"/>
      <c r="BIZ7" s="41"/>
      <c r="BJA7" s="41"/>
      <c r="BJB7" s="41"/>
      <c r="BJC7" s="41"/>
      <c r="BJD7" s="41"/>
      <c r="BJE7" s="41"/>
      <c r="BJF7" s="41"/>
      <c r="BJG7" s="41"/>
      <c r="BJH7" s="41"/>
      <c r="BJI7" s="41"/>
      <c r="BJJ7" s="41"/>
      <c r="BJK7" s="41"/>
      <c r="BJL7" s="41"/>
      <c r="BJM7" s="41"/>
      <c r="BJN7" s="41"/>
      <c r="BJO7" s="41"/>
      <c r="BJP7" s="41"/>
      <c r="BJQ7" s="41"/>
      <c r="BJR7" s="41"/>
      <c r="BJS7" s="41"/>
      <c r="BJT7" s="41"/>
      <c r="BJU7" s="41"/>
      <c r="BJV7" s="41"/>
      <c r="BJW7" s="41"/>
      <c r="BJX7" s="41"/>
      <c r="BJY7" s="41"/>
      <c r="BJZ7" s="41"/>
      <c r="BKA7" s="41"/>
      <c r="BKB7" s="41"/>
      <c r="BKC7" s="41"/>
      <c r="BKD7" s="41"/>
      <c r="BKE7" s="41"/>
      <c r="BKF7" s="41"/>
      <c r="BKG7" s="41"/>
      <c r="BKH7" s="41"/>
      <c r="BKI7" s="41"/>
      <c r="BKJ7" s="41"/>
      <c r="BKK7" s="41"/>
      <c r="BKL7" s="41"/>
      <c r="BKM7" s="41"/>
      <c r="BKN7" s="41"/>
      <c r="BKO7" s="41"/>
      <c r="BKP7" s="41"/>
      <c r="BKQ7" s="41"/>
      <c r="BKR7" s="41"/>
      <c r="BKS7" s="41"/>
      <c r="BKT7" s="41"/>
      <c r="BKU7" s="41"/>
      <c r="BKV7" s="41"/>
      <c r="BKW7" s="41"/>
      <c r="BKX7" s="41"/>
      <c r="BKY7" s="41"/>
      <c r="BKZ7" s="41"/>
      <c r="BLA7" s="41"/>
      <c r="BLB7" s="41"/>
      <c r="BLC7" s="41"/>
      <c r="BLD7" s="41"/>
      <c r="BLE7" s="41"/>
      <c r="BLF7" s="41"/>
      <c r="BLG7" s="41"/>
      <c r="BLH7" s="41"/>
      <c r="BLI7" s="41"/>
      <c r="BLJ7" s="41"/>
      <c r="BLK7" s="41"/>
      <c r="BLL7" s="41"/>
      <c r="BLM7" s="41"/>
      <c r="BLN7" s="41"/>
      <c r="BLO7" s="41"/>
      <c r="BLP7" s="41"/>
      <c r="BLQ7" s="41"/>
      <c r="BLR7" s="41"/>
      <c r="BLS7" s="41"/>
      <c r="BLT7" s="41"/>
      <c r="BLU7" s="41"/>
      <c r="BLV7" s="41"/>
      <c r="BLW7" s="41"/>
      <c r="BLX7" s="41"/>
      <c r="BLY7" s="41"/>
      <c r="BLZ7" s="41"/>
      <c r="BMA7" s="41"/>
      <c r="BMB7" s="41"/>
      <c r="BMC7" s="41"/>
      <c r="BMD7" s="41"/>
      <c r="BME7" s="41"/>
      <c r="BMF7" s="41"/>
      <c r="BMG7" s="41"/>
      <c r="BMH7" s="41"/>
      <c r="BMI7" s="41"/>
      <c r="BMJ7" s="41"/>
      <c r="BMK7" s="41"/>
      <c r="BML7" s="41"/>
      <c r="BMM7" s="41"/>
      <c r="BMN7" s="41"/>
      <c r="BMO7" s="41"/>
      <c r="BMP7" s="41"/>
      <c r="BMQ7" s="41"/>
      <c r="BMR7" s="41"/>
      <c r="BMS7" s="41"/>
      <c r="BMT7" s="41"/>
      <c r="BMU7" s="41"/>
      <c r="BMV7" s="41"/>
      <c r="BMW7" s="41"/>
      <c r="BMX7" s="41"/>
      <c r="BMY7" s="41"/>
      <c r="BMZ7" s="41"/>
      <c r="BNA7" s="41"/>
      <c r="BNB7" s="41"/>
      <c r="BNC7" s="41"/>
      <c r="BND7" s="41"/>
      <c r="BNE7" s="41"/>
      <c r="BNF7" s="41"/>
      <c r="BNG7" s="41"/>
      <c r="BNH7" s="41"/>
      <c r="BNI7" s="41"/>
      <c r="BNJ7" s="41"/>
      <c r="BNK7" s="41"/>
      <c r="BNL7" s="41"/>
      <c r="BNM7" s="41"/>
      <c r="BNN7" s="41"/>
      <c r="BNO7" s="41"/>
      <c r="BNP7" s="41"/>
      <c r="BNQ7" s="41"/>
      <c r="BNR7" s="41"/>
      <c r="BNS7" s="41"/>
      <c r="BNT7" s="41"/>
      <c r="BNU7" s="41"/>
      <c r="BNV7" s="41"/>
      <c r="BNW7" s="41"/>
      <c r="BNX7" s="41"/>
      <c r="BNY7" s="41"/>
      <c r="BNZ7" s="41"/>
      <c r="BOA7" s="41"/>
      <c r="BOB7" s="41"/>
      <c r="BOC7" s="41"/>
      <c r="BOD7" s="41"/>
      <c r="BOE7" s="41"/>
      <c r="BOF7" s="41"/>
      <c r="BOG7" s="41"/>
      <c r="BOH7" s="41"/>
      <c r="BOI7" s="41"/>
      <c r="BOJ7" s="41"/>
      <c r="BOK7" s="41"/>
      <c r="BOL7" s="41"/>
      <c r="BOM7" s="41"/>
      <c r="BON7" s="41"/>
      <c r="BOO7" s="41"/>
      <c r="BOP7" s="41"/>
      <c r="BOQ7" s="41"/>
      <c r="BOR7" s="41"/>
      <c r="BOS7" s="41"/>
      <c r="BOT7" s="41"/>
      <c r="BOU7" s="41"/>
      <c r="BOV7" s="41"/>
      <c r="BOW7" s="41"/>
      <c r="BOX7" s="41"/>
      <c r="BOY7" s="41"/>
      <c r="BOZ7" s="41"/>
      <c r="BPA7" s="41"/>
      <c r="BPB7" s="41"/>
      <c r="BPC7" s="41"/>
      <c r="BPD7" s="41"/>
      <c r="BPE7" s="41"/>
      <c r="BPF7" s="41"/>
      <c r="BPG7" s="41"/>
      <c r="BPH7" s="41"/>
      <c r="BPI7" s="41"/>
      <c r="BPJ7" s="41"/>
      <c r="BPK7" s="41"/>
      <c r="BPL7" s="41"/>
      <c r="BPM7" s="41"/>
      <c r="BPN7" s="41"/>
      <c r="BPO7" s="41"/>
      <c r="BPP7" s="41"/>
      <c r="BPQ7" s="41"/>
      <c r="BPR7" s="41"/>
      <c r="BPS7" s="41"/>
      <c r="BPT7" s="41"/>
      <c r="BPU7" s="41"/>
      <c r="BPV7" s="41"/>
      <c r="BPW7" s="41"/>
      <c r="BPX7" s="41"/>
      <c r="BPY7" s="41"/>
      <c r="BPZ7" s="41"/>
      <c r="BQA7" s="41"/>
      <c r="BQB7" s="41"/>
      <c r="BQC7" s="41"/>
      <c r="BQD7" s="41"/>
      <c r="BQE7" s="41"/>
      <c r="BQF7" s="41"/>
      <c r="BQG7" s="41"/>
      <c r="BQH7" s="41"/>
      <c r="BQI7" s="41"/>
      <c r="BQJ7" s="41"/>
      <c r="BQK7" s="41"/>
      <c r="BQL7" s="41"/>
      <c r="BQM7" s="41"/>
      <c r="BQN7" s="41"/>
      <c r="BQO7" s="41"/>
      <c r="BQP7" s="41"/>
      <c r="BQQ7" s="41"/>
      <c r="BQR7" s="41"/>
      <c r="BQS7" s="41"/>
      <c r="BQT7" s="41"/>
      <c r="BQU7" s="41"/>
      <c r="BQV7" s="41"/>
      <c r="BQW7" s="41"/>
      <c r="BQX7" s="41"/>
      <c r="BQY7" s="41"/>
      <c r="BQZ7" s="41"/>
      <c r="BRA7" s="41"/>
      <c r="BRB7" s="41"/>
      <c r="BRC7" s="41"/>
      <c r="BRD7" s="41"/>
      <c r="BRE7" s="41"/>
      <c r="BRF7" s="41"/>
      <c r="BRG7" s="41"/>
      <c r="BRH7" s="41"/>
      <c r="BRI7" s="41"/>
      <c r="BRJ7" s="41"/>
      <c r="BRK7" s="41"/>
      <c r="BRL7" s="41"/>
      <c r="BRM7" s="41"/>
      <c r="BRN7" s="41"/>
      <c r="BRO7" s="41"/>
      <c r="BRP7" s="41"/>
      <c r="BRQ7" s="41"/>
      <c r="BRR7" s="41"/>
      <c r="BRS7" s="41"/>
      <c r="BRT7" s="41"/>
      <c r="BRU7" s="41"/>
      <c r="BRV7" s="41"/>
      <c r="BRW7" s="41"/>
      <c r="BRX7" s="41"/>
      <c r="BRY7" s="41"/>
      <c r="BRZ7" s="41"/>
      <c r="BSA7" s="41"/>
      <c r="BSB7" s="41"/>
      <c r="BSC7" s="41"/>
      <c r="BSD7" s="41"/>
      <c r="BSE7" s="41"/>
      <c r="BSF7" s="41"/>
      <c r="BSG7" s="41"/>
      <c r="BSH7" s="41"/>
      <c r="BSI7" s="41"/>
      <c r="BSJ7" s="41"/>
      <c r="BSK7" s="41"/>
      <c r="BSL7" s="41"/>
      <c r="BSM7" s="41"/>
      <c r="BSN7" s="41"/>
      <c r="BSO7" s="41"/>
      <c r="BSP7" s="41"/>
      <c r="BSQ7" s="41"/>
      <c r="BSR7" s="41"/>
      <c r="BSS7" s="41"/>
      <c r="BST7" s="41"/>
      <c r="BSU7" s="41"/>
      <c r="BSV7" s="41"/>
      <c r="BSW7" s="41"/>
      <c r="BSX7" s="41"/>
      <c r="BSY7" s="41"/>
      <c r="BSZ7" s="41"/>
      <c r="BTA7" s="41"/>
      <c r="BTB7" s="41"/>
      <c r="BTC7" s="41"/>
      <c r="BTD7" s="41"/>
      <c r="BTE7" s="41"/>
      <c r="BTF7" s="41"/>
      <c r="BTG7" s="41"/>
      <c r="BTH7" s="41"/>
      <c r="BTI7" s="41"/>
      <c r="BTJ7" s="41"/>
      <c r="BTK7" s="41"/>
      <c r="BTL7" s="41"/>
      <c r="BTM7" s="41"/>
      <c r="BTN7" s="41"/>
      <c r="BTO7" s="41"/>
      <c r="BTP7" s="41"/>
      <c r="BTQ7" s="41"/>
      <c r="BTR7" s="41"/>
      <c r="BTS7" s="41"/>
      <c r="BTT7" s="41"/>
      <c r="BTU7" s="41"/>
      <c r="BTV7" s="41"/>
      <c r="BTW7" s="41"/>
      <c r="BTX7" s="41"/>
      <c r="BTY7" s="41"/>
      <c r="BTZ7" s="41"/>
      <c r="BUA7" s="41"/>
      <c r="BUB7" s="41"/>
      <c r="BUC7" s="41"/>
      <c r="BUD7" s="41"/>
      <c r="BUE7" s="41"/>
      <c r="BUF7" s="41"/>
      <c r="BUG7" s="41"/>
      <c r="BUH7" s="41"/>
      <c r="BUI7" s="41"/>
      <c r="BUJ7" s="41"/>
      <c r="BUK7" s="41"/>
      <c r="BUL7" s="41"/>
      <c r="BUM7" s="41"/>
      <c r="BUN7" s="41"/>
      <c r="BUO7" s="41"/>
      <c r="BUP7" s="41"/>
      <c r="BUQ7" s="41"/>
      <c r="BUR7" s="41"/>
      <c r="BUS7" s="41"/>
      <c r="BUT7" s="41"/>
      <c r="BUU7" s="41"/>
      <c r="BUV7" s="41"/>
      <c r="BUW7" s="41"/>
      <c r="BUX7" s="41"/>
      <c r="BUY7" s="41"/>
      <c r="BUZ7" s="41"/>
      <c r="BVA7" s="41"/>
      <c r="BVB7" s="41"/>
      <c r="BVC7" s="41"/>
      <c r="BVD7" s="41"/>
      <c r="BVE7" s="41"/>
      <c r="BVF7" s="41"/>
      <c r="BVG7" s="41"/>
      <c r="BVH7" s="41"/>
      <c r="BVI7" s="41"/>
      <c r="BVJ7" s="41"/>
      <c r="BVK7" s="41"/>
      <c r="BVL7" s="41"/>
      <c r="BVM7" s="41"/>
      <c r="BVN7" s="41"/>
      <c r="BVO7" s="41"/>
      <c r="BVP7" s="41"/>
      <c r="BVQ7" s="41"/>
      <c r="BVR7" s="41"/>
      <c r="BVS7" s="41"/>
      <c r="BVT7" s="41"/>
      <c r="BVU7" s="41"/>
      <c r="BVV7" s="41"/>
      <c r="BVW7" s="41"/>
      <c r="BVX7" s="41"/>
      <c r="BVY7" s="41"/>
      <c r="BVZ7" s="41"/>
      <c r="BWA7" s="41"/>
      <c r="BWB7" s="41"/>
      <c r="BWC7" s="41"/>
      <c r="BWD7" s="41"/>
      <c r="BWE7" s="41"/>
      <c r="BWF7" s="41"/>
      <c r="BWG7" s="41"/>
      <c r="BWH7" s="41"/>
      <c r="BWI7" s="41"/>
      <c r="BWJ7" s="41"/>
      <c r="BWK7" s="41"/>
      <c r="BWL7" s="41"/>
      <c r="BWM7" s="41"/>
      <c r="BWN7" s="41"/>
      <c r="BWO7" s="41"/>
      <c r="BWP7" s="41"/>
      <c r="BWQ7" s="41"/>
      <c r="BWR7" s="41"/>
      <c r="BWS7" s="41"/>
      <c r="BWT7" s="41"/>
      <c r="BWU7" s="41"/>
      <c r="BWV7" s="41"/>
      <c r="BWW7" s="41"/>
      <c r="BWX7" s="41"/>
      <c r="BWY7" s="41"/>
      <c r="BWZ7" s="41"/>
      <c r="BXA7" s="41"/>
      <c r="BXB7" s="41"/>
      <c r="BXC7" s="41"/>
      <c r="BXD7" s="41"/>
      <c r="BXE7" s="41"/>
      <c r="BXF7" s="41"/>
      <c r="BXG7" s="41"/>
      <c r="BXH7" s="41"/>
      <c r="BXI7" s="41"/>
      <c r="BXJ7" s="41"/>
      <c r="BXK7" s="41"/>
      <c r="BXL7" s="41"/>
      <c r="BXM7" s="41"/>
      <c r="BXN7" s="41"/>
      <c r="BXO7" s="41"/>
      <c r="BXP7" s="41"/>
      <c r="BXQ7" s="41"/>
      <c r="BXR7" s="41"/>
      <c r="BXS7" s="41"/>
      <c r="BXT7" s="41"/>
      <c r="BXU7" s="41"/>
      <c r="BXV7" s="41"/>
      <c r="BXW7" s="41"/>
      <c r="BXX7" s="41"/>
      <c r="BXY7" s="41"/>
      <c r="BXZ7" s="41"/>
      <c r="BYA7" s="41"/>
      <c r="BYB7" s="41"/>
      <c r="BYC7" s="41"/>
      <c r="BYD7" s="41"/>
      <c r="BYE7" s="41"/>
      <c r="BYF7" s="41"/>
      <c r="BYG7" s="41"/>
      <c r="BYH7" s="41"/>
      <c r="BYI7" s="41"/>
      <c r="BYJ7" s="41"/>
      <c r="BYK7" s="41"/>
      <c r="BYL7" s="41"/>
      <c r="BYM7" s="41"/>
      <c r="BYN7" s="41"/>
      <c r="BYO7" s="41"/>
      <c r="BYP7" s="41"/>
      <c r="BYQ7" s="41"/>
      <c r="BYR7" s="41"/>
      <c r="BYS7" s="41"/>
      <c r="BYT7" s="41"/>
      <c r="BYU7" s="41"/>
      <c r="BYV7" s="41"/>
      <c r="BYW7" s="41"/>
      <c r="BYX7" s="41"/>
      <c r="BYY7" s="41"/>
      <c r="BYZ7" s="41"/>
      <c r="BZA7" s="41"/>
      <c r="BZB7" s="41"/>
      <c r="BZC7" s="41"/>
      <c r="BZD7" s="41"/>
      <c r="BZE7" s="41"/>
      <c r="BZF7" s="41"/>
      <c r="BZG7" s="41"/>
      <c r="BZH7" s="41"/>
      <c r="BZI7" s="41"/>
      <c r="BZJ7" s="41"/>
      <c r="BZK7" s="41"/>
      <c r="BZL7" s="41"/>
      <c r="BZM7" s="41"/>
      <c r="BZN7" s="41"/>
      <c r="BZO7" s="41"/>
      <c r="BZP7" s="41"/>
      <c r="BZQ7" s="41"/>
      <c r="BZR7" s="41"/>
      <c r="BZS7" s="41"/>
      <c r="BZT7" s="41"/>
      <c r="BZU7" s="41"/>
      <c r="BZV7" s="41"/>
      <c r="BZW7" s="41"/>
      <c r="BZX7" s="41"/>
      <c r="BZY7" s="41"/>
      <c r="BZZ7" s="41"/>
      <c r="CAA7" s="41"/>
      <c r="CAB7" s="41"/>
      <c r="CAC7" s="41"/>
      <c r="CAD7" s="41"/>
      <c r="CAE7" s="41"/>
      <c r="CAF7" s="41"/>
      <c r="CAG7" s="41"/>
      <c r="CAH7" s="41"/>
      <c r="CAI7" s="41"/>
      <c r="CAJ7" s="41"/>
      <c r="CAK7" s="41"/>
      <c r="CAL7" s="41"/>
      <c r="CAM7" s="41"/>
      <c r="CAN7" s="41"/>
      <c r="CAO7" s="41"/>
      <c r="CAP7" s="41"/>
      <c r="CAQ7" s="41"/>
      <c r="CAR7" s="41"/>
      <c r="CAS7" s="41"/>
      <c r="CAT7" s="41"/>
      <c r="CAU7" s="41"/>
      <c r="CAV7" s="41"/>
      <c r="CAW7" s="41"/>
      <c r="CAX7" s="41"/>
      <c r="CAY7" s="41"/>
      <c r="CAZ7" s="41"/>
      <c r="CBA7" s="41"/>
      <c r="CBB7" s="41"/>
      <c r="CBC7" s="41"/>
      <c r="CBD7" s="41"/>
      <c r="CBE7" s="41"/>
      <c r="CBF7" s="41"/>
      <c r="CBG7" s="41"/>
      <c r="CBH7" s="41"/>
      <c r="CBI7" s="41"/>
      <c r="CBJ7" s="41"/>
      <c r="CBK7" s="41"/>
      <c r="CBL7" s="41"/>
      <c r="CBM7" s="41"/>
      <c r="CBN7" s="41"/>
      <c r="CBO7" s="41"/>
      <c r="CBP7" s="41"/>
      <c r="CBQ7" s="41"/>
      <c r="CBR7" s="41"/>
      <c r="CBS7" s="41"/>
      <c r="CBT7" s="41"/>
      <c r="CBU7" s="41"/>
      <c r="CBV7" s="41"/>
      <c r="CBW7" s="41"/>
      <c r="CBX7" s="41"/>
      <c r="CBY7" s="41"/>
      <c r="CBZ7" s="41"/>
      <c r="CCA7" s="41"/>
      <c r="CCB7" s="41"/>
      <c r="CCC7" s="41"/>
      <c r="CCD7" s="41"/>
      <c r="CCE7" s="41"/>
      <c r="CCF7" s="41"/>
      <c r="CCG7" s="41"/>
      <c r="CCH7" s="41"/>
      <c r="CCI7" s="41"/>
      <c r="CCJ7" s="41"/>
      <c r="CCK7" s="41"/>
      <c r="CCL7" s="41"/>
      <c r="CCM7" s="41"/>
      <c r="CCN7" s="41"/>
      <c r="CCO7" s="41"/>
      <c r="CCP7" s="41"/>
      <c r="CCQ7" s="41"/>
      <c r="CCR7" s="41"/>
      <c r="CCS7" s="41"/>
      <c r="CCT7" s="41"/>
      <c r="CCU7" s="41"/>
      <c r="CCV7" s="41"/>
      <c r="CCW7" s="41"/>
      <c r="CCX7" s="41"/>
      <c r="CCY7" s="41"/>
      <c r="CCZ7" s="41"/>
      <c r="CDA7" s="41"/>
      <c r="CDB7" s="41"/>
      <c r="CDC7" s="41"/>
      <c r="CDD7" s="41"/>
      <c r="CDE7" s="41"/>
      <c r="CDF7" s="41"/>
      <c r="CDG7" s="41"/>
      <c r="CDH7" s="41"/>
      <c r="CDI7" s="41"/>
      <c r="CDJ7" s="41"/>
      <c r="CDK7" s="41"/>
      <c r="CDL7" s="41"/>
      <c r="CDM7" s="41"/>
      <c r="CDN7" s="41"/>
      <c r="CDO7" s="41"/>
      <c r="CDP7" s="41"/>
      <c r="CDQ7" s="41"/>
      <c r="CDR7" s="41"/>
      <c r="CDS7" s="41"/>
      <c r="CDT7" s="41"/>
      <c r="CDU7" s="41"/>
      <c r="CDV7" s="41"/>
      <c r="CDW7" s="41"/>
      <c r="CDX7" s="41"/>
      <c r="CDY7" s="41"/>
      <c r="CDZ7" s="41"/>
      <c r="CEA7" s="41"/>
      <c r="CEB7" s="41"/>
      <c r="CEC7" s="41"/>
      <c r="CED7" s="41"/>
      <c r="CEE7" s="41"/>
      <c r="CEF7" s="41"/>
      <c r="CEG7" s="41"/>
      <c r="CEH7" s="41"/>
      <c r="CEI7" s="41"/>
      <c r="CEJ7" s="41"/>
      <c r="CEK7" s="41"/>
      <c r="CEL7" s="41"/>
      <c r="CEM7" s="41"/>
      <c r="CEN7" s="41"/>
      <c r="CEO7" s="41"/>
      <c r="CEP7" s="41"/>
      <c r="CEQ7" s="41"/>
      <c r="CER7" s="41"/>
      <c r="CES7" s="41"/>
      <c r="CET7" s="41"/>
      <c r="CEU7" s="41"/>
      <c r="CEV7" s="41"/>
      <c r="CEW7" s="41"/>
      <c r="CEX7" s="41"/>
      <c r="CEY7" s="41"/>
      <c r="CEZ7" s="41"/>
      <c r="CFA7" s="41"/>
      <c r="CFB7" s="41"/>
      <c r="CFC7" s="41"/>
      <c r="CFD7" s="41"/>
      <c r="CFE7" s="41"/>
      <c r="CFF7" s="41"/>
      <c r="CFG7" s="41"/>
      <c r="CFH7" s="41"/>
      <c r="CFI7" s="41"/>
      <c r="CFJ7" s="41"/>
      <c r="CFK7" s="41"/>
      <c r="CFL7" s="41"/>
      <c r="CFM7" s="41"/>
      <c r="CFN7" s="41"/>
      <c r="CFO7" s="41"/>
      <c r="CFP7" s="41"/>
      <c r="CFQ7" s="41"/>
      <c r="CFR7" s="41"/>
      <c r="CFS7" s="41"/>
      <c r="CFT7" s="41"/>
      <c r="CFU7" s="41"/>
      <c r="CFV7" s="41"/>
      <c r="CFW7" s="41"/>
      <c r="CFX7" s="41"/>
      <c r="CFY7" s="41"/>
      <c r="CFZ7" s="41"/>
      <c r="CGA7" s="41"/>
      <c r="CGB7" s="41"/>
      <c r="CGC7" s="41"/>
      <c r="CGD7" s="41"/>
      <c r="CGE7" s="41"/>
      <c r="CGF7" s="41"/>
      <c r="CGG7" s="41"/>
      <c r="CGH7" s="41"/>
      <c r="CGI7" s="41"/>
      <c r="CGJ7" s="41"/>
      <c r="CGK7" s="41"/>
      <c r="CGL7" s="41"/>
      <c r="CGM7" s="41"/>
      <c r="CGN7" s="41"/>
      <c r="CGO7" s="41"/>
      <c r="CGP7" s="41"/>
      <c r="CGQ7" s="41"/>
      <c r="CGR7" s="41"/>
      <c r="CGS7" s="41"/>
      <c r="CGT7" s="41"/>
      <c r="CGU7" s="41"/>
      <c r="CGV7" s="41"/>
      <c r="CGW7" s="41"/>
      <c r="CGX7" s="41"/>
      <c r="CGY7" s="41"/>
      <c r="CGZ7" s="41"/>
      <c r="CHA7" s="41"/>
      <c r="CHB7" s="41"/>
      <c r="CHC7" s="41"/>
      <c r="CHD7" s="41"/>
      <c r="CHE7" s="41"/>
      <c r="CHF7" s="41"/>
      <c r="CHG7" s="41"/>
      <c r="CHH7" s="41"/>
      <c r="CHI7" s="41"/>
      <c r="CHJ7" s="41"/>
      <c r="CHK7" s="41"/>
      <c r="CHL7" s="41"/>
      <c r="CHM7" s="41"/>
      <c r="CHN7" s="41"/>
      <c r="CHO7" s="41"/>
      <c r="CHP7" s="41"/>
      <c r="CHQ7" s="41"/>
      <c r="CHR7" s="41"/>
      <c r="CHS7" s="41"/>
      <c r="CHT7" s="41"/>
      <c r="CHU7" s="41"/>
      <c r="CHV7" s="41"/>
      <c r="CHW7" s="41"/>
      <c r="CHX7" s="41"/>
      <c r="CHY7" s="41"/>
      <c r="CHZ7" s="41"/>
      <c r="CIA7" s="41"/>
      <c r="CIB7" s="41"/>
      <c r="CIC7" s="41"/>
      <c r="CID7" s="41"/>
      <c r="CIE7" s="41"/>
      <c r="CIF7" s="41"/>
      <c r="CIG7" s="41"/>
      <c r="CIH7" s="41"/>
      <c r="CII7" s="41"/>
      <c r="CIJ7" s="41"/>
      <c r="CIK7" s="41"/>
      <c r="CIL7" s="41"/>
      <c r="CIM7" s="41"/>
      <c r="CIN7" s="41"/>
      <c r="CIO7" s="41"/>
      <c r="CIP7" s="41"/>
      <c r="CIQ7" s="41"/>
      <c r="CIR7" s="41"/>
      <c r="CIS7" s="41"/>
      <c r="CIT7" s="41"/>
      <c r="CIU7" s="41"/>
      <c r="CIV7" s="41"/>
      <c r="CIW7" s="41"/>
      <c r="CIX7" s="41"/>
      <c r="CIY7" s="41"/>
      <c r="CIZ7" s="41"/>
      <c r="CJA7" s="41"/>
      <c r="CJB7" s="41"/>
      <c r="CJC7" s="41"/>
      <c r="CJD7" s="41"/>
      <c r="CJE7" s="41"/>
      <c r="CJF7" s="41"/>
      <c r="CJG7" s="41"/>
      <c r="CJH7" s="41"/>
      <c r="CJI7" s="41"/>
      <c r="CJJ7" s="41"/>
      <c r="CJK7" s="41"/>
      <c r="CJL7" s="41"/>
      <c r="CJM7" s="41"/>
      <c r="CJN7" s="41"/>
      <c r="CJO7" s="41"/>
      <c r="CJP7" s="41"/>
      <c r="CJQ7" s="41"/>
      <c r="CJR7" s="41"/>
      <c r="CJS7" s="41"/>
      <c r="CJT7" s="41"/>
      <c r="CJU7" s="41"/>
      <c r="CJV7" s="41"/>
      <c r="CJW7" s="41"/>
      <c r="CJX7" s="41"/>
      <c r="CJY7" s="41"/>
      <c r="CJZ7" s="41"/>
      <c r="CKA7" s="41"/>
      <c r="CKB7" s="41"/>
      <c r="CKC7" s="41"/>
      <c r="CKD7" s="41"/>
      <c r="CKE7" s="41"/>
      <c r="CKF7" s="41"/>
      <c r="CKG7" s="41"/>
      <c r="CKH7" s="41"/>
      <c r="CKI7" s="41"/>
      <c r="CKJ7" s="41"/>
      <c r="CKK7" s="41"/>
      <c r="CKL7" s="41"/>
      <c r="CKM7" s="41"/>
      <c r="CKN7" s="41"/>
      <c r="CKO7" s="41"/>
      <c r="CKP7" s="41"/>
      <c r="CKQ7" s="41"/>
      <c r="CKR7" s="41"/>
      <c r="CKS7" s="41"/>
      <c r="CKT7" s="41"/>
      <c r="CKU7" s="41"/>
      <c r="CKV7" s="41"/>
      <c r="CKW7" s="41"/>
      <c r="CKX7" s="41"/>
      <c r="CKY7" s="41"/>
      <c r="CKZ7" s="41"/>
      <c r="CLA7" s="41"/>
      <c r="CLB7" s="41"/>
      <c r="CLC7" s="41"/>
      <c r="CLD7" s="41"/>
      <c r="CLE7" s="41"/>
      <c r="CLF7" s="41"/>
      <c r="CLG7" s="41"/>
      <c r="CLH7" s="41"/>
      <c r="CLI7" s="41"/>
      <c r="CLJ7" s="41"/>
      <c r="CLK7" s="41"/>
      <c r="CLL7" s="41"/>
      <c r="CLM7" s="41"/>
      <c r="CLN7" s="41"/>
      <c r="CLO7" s="41"/>
      <c r="CLP7" s="41"/>
      <c r="CLQ7" s="41"/>
      <c r="CLR7" s="41"/>
      <c r="CLS7" s="41"/>
      <c r="CLT7" s="41"/>
      <c r="CLU7" s="41"/>
      <c r="CLV7" s="41"/>
      <c r="CLW7" s="41"/>
      <c r="CLX7" s="41"/>
      <c r="CLY7" s="41"/>
      <c r="CLZ7" s="41"/>
      <c r="CMA7" s="41"/>
      <c r="CMB7" s="41"/>
      <c r="CMC7" s="41"/>
      <c r="CMD7" s="41"/>
      <c r="CME7" s="41"/>
      <c r="CMF7" s="41"/>
      <c r="CMG7" s="41"/>
      <c r="CMH7" s="41"/>
      <c r="CMI7" s="41"/>
      <c r="CMJ7" s="41"/>
      <c r="CMK7" s="41"/>
      <c r="CML7" s="41"/>
      <c r="CMM7" s="41"/>
      <c r="CMN7" s="41"/>
      <c r="CMO7" s="41"/>
      <c r="CMP7" s="41"/>
      <c r="CMQ7" s="41"/>
      <c r="CMR7" s="41"/>
      <c r="CMS7" s="41"/>
      <c r="CMT7" s="41"/>
      <c r="CMU7" s="41"/>
      <c r="CMV7" s="41"/>
      <c r="CMW7" s="41"/>
      <c r="CMX7" s="41"/>
      <c r="CMY7" s="41"/>
      <c r="CMZ7" s="41"/>
      <c r="CNA7" s="41"/>
      <c r="CNB7" s="41"/>
      <c r="CNC7" s="41"/>
      <c r="CND7" s="41"/>
      <c r="CNE7" s="41"/>
      <c r="CNF7" s="41"/>
      <c r="CNG7" s="41"/>
      <c r="CNH7" s="41"/>
      <c r="CNI7" s="41"/>
      <c r="CNJ7" s="41"/>
      <c r="CNK7" s="41"/>
      <c r="CNL7" s="41"/>
      <c r="CNM7" s="41"/>
      <c r="CNN7" s="41"/>
      <c r="CNO7" s="41"/>
      <c r="CNP7" s="41"/>
      <c r="CNQ7" s="41"/>
      <c r="CNR7" s="41"/>
      <c r="CNS7" s="41"/>
      <c r="CNT7" s="41"/>
      <c r="CNU7" s="41"/>
      <c r="CNV7" s="41"/>
      <c r="CNW7" s="41"/>
      <c r="CNX7" s="41"/>
      <c r="CNY7" s="41"/>
      <c r="CNZ7" s="41"/>
      <c r="COA7" s="41"/>
      <c r="COB7" s="41"/>
      <c r="COC7" s="41"/>
      <c r="COD7" s="41"/>
      <c r="COE7" s="41"/>
      <c r="COF7" s="41"/>
      <c r="COG7" s="41"/>
      <c r="COH7" s="41"/>
      <c r="COI7" s="41"/>
      <c r="COJ7" s="41"/>
      <c r="COK7" s="41"/>
      <c r="COL7" s="41"/>
      <c r="COM7" s="41"/>
      <c r="CON7" s="41"/>
      <c r="COO7" s="41"/>
      <c r="COP7" s="41"/>
      <c r="COQ7" s="41"/>
      <c r="COR7" s="41"/>
      <c r="COS7" s="41"/>
      <c r="COT7" s="41"/>
      <c r="COU7" s="41"/>
      <c r="COV7" s="41"/>
      <c r="COW7" s="41"/>
      <c r="COX7" s="41"/>
      <c r="COY7" s="41"/>
      <c r="COZ7" s="41"/>
      <c r="CPA7" s="41"/>
      <c r="CPB7" s="41"/>
      <c r="CPC7" s="41"/>
      <c r="CPD7" s="41"/>
      <c r="CPE7" s="41"/>
      <c r="CPF7" s="41"/>
      <c r="CPG7" s="41"/>
      <c r="CPH7" s="41"/>
      <c r="CPI7" s="41"/>
      <c r="CPJ7" s="41"/>
      <c r="CPK7" s="41"/>
      <c r="CPL7" s="41"/>
      <c r="CPM7" s="41"/>
      <c r="CPN7" s="41"/>
      <c r="CPO7" s="41"/>
      <c r="CPP7" s="41"/>
      <c r="CPQ7" s="41"/>
      <c r="CPR7" s="41"/>
      <c r="CPS7" s="41"/>
      <c r="CPT7" s="41"/>
      <c r="CPU7" s="41"/>
      <c r="CPV7" s="41"/>
      <c r="CPW7" s="41"/>
      <c r="CPX7" s="41"/>
      <c r="CPY7" s="41"/>
      <c r="CPZ7" s="41"/>
      <c r="CQA7" s="41"/>
      <c r="CQB7" s="41"/>
      <c r="CQC7" s="41"/>
      <c r="CQD7" s="41"/>
      <c r="CQE7" s="41"/>
      <c r="CQF7" s="41"/>
      <c r="CQG7" s="41"/>
      <c r="CQH7" s="41"/>
      <c r="CQI7" s="41"/>
      <c r="CQJ7" s="41"/>
      <c r="CQK7" s="41"/>
      <c r="CQL7" s="41"/>
      <c r="CQM7" s="41"/>
      <c r="CQN7" s="41"/>
      <c r="CQO7" s="41"/>
      <c r="CQP7" s="41"/>
      <c r="CQQ7" s="41"/>
      <c r="CQR7" s="41"/>
      <c r="CQS7" s="41"/>
      <c r="CQT7" s="41"/>
      <c r="CQU7" s="41"/>
      <c r="CQV7" s="41"/>
      <c r="CQW7" s="41"/>
      <c r="CQX7" s="41"/>
      <c r="CQY7" s="41"/>
      <c r="CQZ7" s="41"/>
      <c r="CRA7" s="41"/>
      <c r="CRB7" s="41"/>
      <c r="CRC7" s="41"/>
      <c r="CRD7" s="41"/>
      <c r="CRE7" s="41"/>
      <c r="CRF7" s="41"/>
      <c r="CRG7" s="41"/>
      <c r="CRH7" s="41"/>
      <c r="CRI7" s="41"/>
      <c r="CRJ7" s="41"/>
      <c r="CRK7" s="41"/>
      <c r="CRL7" s="41"/>
      <c r="CRM7" s="41"/>
      <c r="CRN7" s="41"/>
      <c r="CRO7" s="41"/>
      <c r="CRP7" s="41"/>
      <c r="CRQ7" s="41"/>
      <c r="CRR7" s="41"/>
      <c r="CRS7" s="41"/>
      <c r="CRT7" s="41"/>
      <c r="CRU7" s="41"/>
      <c r="CRV7" s="41"/>
      <c r="CRW7" s="41"/>
      <c r="CRX7" s="41"/>
      <c r="CRY7" s="41"/>
      <c r="CRZ7" s="41"/>
      <c r="CSA7" s="41"/>
      <c r="CSB7" s="41"/>
      <c r="CSC7" s="41"/>
      <c r="CSD7" s="41"/>
      <c r="CSE7" s="41"/>
      <c r="CSF7" s="41"/>
      <c r="CSG7" s="41"/>
      <c r="CSH7" s="41"/>
      <c r="CSI7" s="41"/>
      <c r="CSJ7" s="41"/>
      <c r="CSK7" s="41"/>
      <c r="CSL7" s="41"/>
      <c r="CSM7" s="41"/>
      <c r="CSN7" s="41"/>
      <c r="CSO7" s="41"/>
      <c r="CSP7" s="41"/>
      <c r="CSQ7" s="41"/>
      <c r="CSR7" s="41"/>
      <c r="CSS7" s="41"/>
      <c r="CST7" s="41"/>
      <c r="CSU7" s="41"/>
      <c r="CSV7" s="41"/>
      <c r="CSW7" s="41"/>
      <c r="CSX7" s="41"/>
      <c r="CSY7" s="41"/>
      <c r="CSZ7" s="41"/>
      <c r="CTA7" s="41"/>
      <c r="CTB7" s="41"/>
      <c r="CTC7" s="41"/>
      <c r="CTD7" s="41"/>
      <c r="CTE7" s="41"/>
      <c r="CTF7" s="41"/>
      <c r="CTG7" s="41"/>
      <c r="CTH7" s="41"/>
      <c r="CTI7" s="41"/>
      <c r="CTJ7" s="41"/>
      <c r="CTK7" s="41"/>
      <c r="CTL7" s="41"/>
      <c r="CTM7" s="41"/>
      <c r="CTN7" s="41"/>
      <c r="CTO7" s="41"/>
      <c r="CTP7" s="41"/>
      <c r="CTQ7" s="41"/>
      <c r="CTR7" s="41"/>
      <c r="CTS7" s="41"/>
      <c r="CTT7" s="41"/>
      <c r="CTU7" s="41"/>
      <c r="CTV7" s="41"/>
      <c r="CTW7" s="41"/>
      <c r="CTX7" s="41"/>
      <c r="CTY7" s="41"/>
      <c r="CTZ7" s="41"/>
      <c r="CUA7" s="41"/>
      <c r="CUB7" s="41"/>
      <c r="CUC7" s="41"/>
      <c r="CUD7" s="41"/>
      <c r="CUE7" s="41"/>
      <c r="CUF7" s="41"/>
      <c r="CUG7" s="41"/>
      <c r="CUH7" s="41"/>
      <c r="CUI7" s="41"/>
      <c r="CUJ7" s="41"/>
      <c r="CUK7" s="41"/>
      <c r="CUL7" s="41"/>
      <c r="CUM7" s="41"/>
      <c r="CUN7" s="41"/>
      <c r="CUO7" s="41"/>
      <c r="CUP7" s="41"/>
      <c r="CUQ7" s="41"/>
      <c r="CUR7" s="41"/>
      <c r="CUS7" s="41"/>
      <c r="CUT7" s="41"/>
      <c r="CUU7" s="41"/>
      <c r="CUV7" s="41"/>
      <c r="CUW7" s="41"/>
      <c r="CUX7" s="41"/>
      <c r="CUY7" s="41"/>
      <c r="CUZ7" s="41"/>
      <c r="CVA7" s="41"/>
      <c r="CVB7" s="41"/>
      <c r="CVC7" s="41"/>
      <c r="CVD7" s="41"/>
      <c r="CVE7" s="41"/>
      <c r="CVF7" s="41"/>
      <c r="CVG7" s="41"/>
      <c r="CVH7" s="41"/>
      <c r="CVI7" s="41"/>
      <c r="CVJ7" s="41"/>
      <c r="CVK7" s="41"/>
      <c r="CVL7" s="41"/>
      <c r="CVM7" s="41"/>
      <c r="CVN7" s="41"/>
      <c r="CVO7" s="41"/>
      <c r="CVP7" s="41"/>
      <c r="CVQ7" s="41"/>
      <c r="CVR7" s="41"/>
      <c r="CVS7" s="41"/>
      <c r="CVT7" s="41"/>
      <c r="CVU7" s="41"/>
      <c r="CVV7" s="41"/>
      <c r="CVW7" s="41"/>
      <c r="CVX7" s="41"/>
      <c r="CVY7" s="41"/>
      <c r="CVZ7" s="41"/>
      <c r="CWA7" s="41"/>
      <c r="CWB7" s="41"/>
      <c r="CWC7" s="41"/>
      <c r="CWD7" s="41"/>
      <c r="CWE7" s="41"/>
      <c r="CWF7" s="41"/>
      <c r="CWG7" s="41"/>
      <c r="CWH7" s="41"/>
      <c r="CWI7" s="41"/>
      <c r="CWJ7" s="41"/>
      <c r="CWK7" s="41"/>
      <c r="CWL7" s="41"/>
      <c r="CWM7" s="41"/>
      <c r="CWN7" s="41"/>
      <c r="CWO7" s="41"/>
      <c r="CWP7" s="41"/>
      <c r="CWQ7" s="41"/>
      <c r="CWR7" s="41"/>
      <c r="CWS7" s="41"/>
      <c r="CWT7" s="41"/>
      <c r="CWU7" s="41"/>
      <c r="CWV7" s="41"/>
      <c r="CWW7" s="41"/>
      <c r="CWX7" s="41"/>
      <c r="CWY7" s="41"/>
      <c r="CWZ7" s="41"/>
      <c r="CXA7" s="41"/>
      <c r="CXB7" s="41"/>
      <c r="CXC7" s="41"/>
      <c r="CXD7" s="41"/>
      <c r="CXE7" s="41"/>
      <c r="CXF7" s="41"/>
      <c r="CXG7" s="41"/>
      <c r="CXH7" s="41"/>
      <c r="CXI7" s="41"/>
      <c r="CXJ7" s="41"/>
      <c r="CXK7" s="41"/>
      <c r="CXL7" s="41"/>
      <c r="CXM7" s="41"/>
      <c r="CXN7" s="41"/>
      <c r="CXO7" s="41"/>
      <c r="CXP7" s="41"/>
      <c r="CXQ7" s="41"/>
      <c r="CXR7" s="41"/>
      <c r="CXS7" s="41"/>
      <c r="CXT7" s="41"/>
      <c r="CXU7" s="41"/>
      <c r="CXV7" s="41"/>
      <c r="CXW7" s="41"/>
      <c r="CXX7" s="41"/>
      <c r="CXY7" s="41"/>
      <c r="CXZ7" s="41"/>
      <c r="CYA7" s="41"/>
      <c r="CYB7" s="41"/>
      <c r="CYC7" s="41"/>
      <c r="CYD7" s="41"/>
      <c r="CYE7" s="41"/>
      <c r="CYF7" s="41"/>
      <c r="CYG7" s="41"/>
      <c r="CYH7" s="41"/>
      <c r="CYI7" s="41"/>
      <c r="CYJ7" s="41"/>
      <c r="CYK7" s="41"/>
      <c r="CYL7" s="41"/>
      <c r="CYM7" s="41"/>
      <c r="CYN7" s="41"/>
      <c r="CYO7" s="41"/>
      <c r="CYP7" s="41"/>
      <c r="CYQ7" s="41"/>
      <c r="CYR7" s="41"/>
      <c r="CYS7" s="41"/>
      <c r="CYT7" s="41"/>
      <c r="CYU7" s="41"/>
      <c r="CYV7" s="41"/>
      <c r="CYW7" s="41"/>
      <c r="CYX7" s="41"/>
      <c r="CYY7" s="41"/>
      <c r="CYZ7" s="41"/>
      <c r="CZA7" s="41"/>
      <c r="CZB7" s="41"/>
      <c r="CZC7" s="41"/>
      <c r="CZD7" s="41"/>
      <c r="CZE7" s="41"/>
      <c r="CZF7" s="41"/>
      <c r="CZG7" s="41"/>
      <c r="CZH7" s="41"/>
      <c r="CZI7" s="41"/>
      <c r="CZJ7" s="41"/>
      <c r="CZK7" s="41"/>
      <c r="CZL7" s="41"/>
      <c r="CZM7" s="41"/>
      <c r="CZN7" s="41"/>
      <c r="CZO7" s="41"/>
      <c r="CZP7" s="41"/>
      <c r="CZQ7" s="41"/>
      <c r="CZR7" s="41"/>
      <c r="CZS7" s="41"/>
      <c r="CZT7" s="41"/>
      <c r="CZU7" s="41"/>
      <c r="CZV7" s="41"/>
      <c r="CZW7" s="41"/>
      <c r="CZX7" s="41"/>
      <c r="CZY7" s="41"/>
      <c r="CZZ7" s="41"/>
      <c r="DAA7" s="41"/>
      <c r="DAB7" s="41"/>
      <c r="DAC7" s="41"/>
      <c r="DAD7" s="41"/>
      <c r="DAE7" s="41"/>
      <c r="DAF7" s="41"/>
      <c r="DAG7" s="41"/>
      <c r="DAH7" s="41"/>
      <c r="DAI7" s="41"/>
      <c r="DAJ7" s="41"/>
      <c r="DAK7" s="41"/>
      <c r="DAL7" s="41"/>
      <c r="DAM7" s="41"/>
      <c r="DAN7" s="41"/>
      <c r="DAO7" s="41"/>
      <c r="DAP7" s="41"/>
      <c r="DAQ7" s="41"/>
      <c r="DAR7" s="41"/>
      <c r="DAS7" s="41"/>
      <c r="DAT7" s="41"/>
      <c r="DAU7" s="41"/>
      <c r="DAV7" s="41"/>
      <c r="DAW7" s="41"/>
      <c r="DAX7" s="41"/>
      <c r="DAY7" s="41"/>
      <c r="DAZ7" s="41"/>
      <c r="DBA7" s="41"/>
      <c r="DBB7" s="41"/>
      <c r="DBC7" s="41"/>
      <c r="DBD7" s="41"/>
      <c r="DBE7" s="41"/>
      <c r="DBF7" s="41"/>
      <c r="DBG7" s="41"/>
      <c r="DBH7" s="41"/>
      <c r="DBI7" s="41"/>
      <c r="DBJ7" s="41"/>
      <c r="DBK7" s="41"/>
      <c r="DBL7" s="41"/>
      <c r="DBM7" s="41"/>
      <c r="DBN7" s="41"/>
      <c r="DBO7" s="41"/>
      <c r="DBP7" s="41"/>
      <c r="DBQ7" s="41"/>
      <c r="DBR7" s="41"/>
      <c r="DBS7" s="41"/>
      <c r="DBT7" s="41"/>
      <c r="DBU7" s="41"/>
      <c r="DBV7" s="41"/>
      <c r="DBW7" s="41"/>
      <c r="DBX7" s="41"/>
      <c r="DBY7" s="41"/>
      <c r="DBZ7" s="41"/>
      <c r="DCA7" s="41"/>
      <c r="DCB7" s="41"/>
      <c r="DCC7" s="41"/>
      <c r="DCD7" s="41"/>
      <c r="DCE7" s="41"/>
      <c r="DCF7" s="41"/>
      <c r="DCG7" s="41"/>
      <c r="DCH7" s="41"/>
      <c r="DCI7" s="41"/>
      <c r="DCJ7" s="41"/>
      <c r="DCK7" s="41"/>
      <c r="DCL7" s="41"/>
      <c r="DCM7" s="41"/>
      <c r="DCN7" s="41"/>
      <c r="DCO7" s="41"/>
      <c r="DCP7" s="41"/>
      <c r="DCQ7" s="41"/>
      <c r="DCR7" s="41"/>
      <c r="DCS7" s="41"/>
      <c r="DCT7" s="41"/>
      <c r="DCU7" s="41"/>
      <c r="DCV7" s="41"/>
      <c r="DCW7" s="41"/>
      <c r="DCX7" s="41"/>
      <c r="DCY7" s="41"/>
      <c r="DCZ7" s="41"/>
      <c r="DDA7" s="41"/>
      <c r="DDB7" s="41"/>
      <c r="DDC7" s="41"/>
      <c r="DDD7" s="41"/>
      <c r="DDE7" s="41"/>
      <c r="DDF7" s="41"/>
      <c r="DDG7" s="41"/>
      <c r="DDH7" s="41"/>
      <c r="DDI7" s="41"/>
      <c r="DDJ7" s="41"/>
      <c r="DDK7" s="41"/>
      <c r="DDL7" s="41"/>
      <c r="DDM7" s="41"/>
      <c r="DDN7" s="41"/>
      <c r="DDO7" s="41"/>
      <c r="DDP7" s="41"/>
      <c r="DDQ7" s="41"/>
      <c r="DDR7" s="41"/>
      <c r="DDS7" s="41"/>
      <c r="DDT7" s="41"/>
      <c r="DDU7" s="41"/>
      <c r="DDV7" s="41"/>
      <c r="DDW7" s="41"/>
      <c r="DDX7" s="41"/>
      <c r="DDY7" s="41"/>
      <c r="DDZ7" s="41"/>
      <c r="DEA7" s="41"/>
      <c r="DEB7" s="41"/>
      <c r="DEC7" s="41"/>
      <c r="DED7" s="41"/>
      <c r="DEE7" s="41"/>
      <c r="DEF7" s="41"/>
      <c r="DEG7" s="41"/>
      <c r="DEH7" s="41"/>
      <c r="DEI7" s="41"/>
      <c r="DEJ7" s="41"/>
      <c r="DEK7" s="41"/>
      <c r="DEL7" s="41"/>
      <c r="DEM7" s="41"/>
      <c r="DEN7" s="41"/>
      <c r="DEO7" s="41"/>
      <c r="DEP7" s="41"/>
      <c r="DEQ7" s="41"/>
      <c r="DER7" s="41"/>
      <c r="DES7" s="41"/>
      <c r="DET7" s="41"/>
      <c r="DEU7" s="41"/>
      <c r="DEV7" s="41"/>
      <c r="DEW7" s="41"/>
      <c r="DEX7" s="41"/>
      <c r="DEY7" s="41"/>
      <c r="DEZ7" s="41"/>
      <c r="DFA7" s="41"/>
      <c r="DFB7" s="41"/>
      <c r="DFC7" s="41"/>
      <c r="DFD7" s="41"/>
      <c r="DFE7" s="41"/>
      <c r="DFF7" s="41"/>
      <c r="DFG7" s="41"/>
      <c r="DFH7" s="41"/>
      <c r="DFI7" s="41"/>
      <c r="DFJ7" s="41"/>
      <c r="DFK7" s="41"/>
      <c r="DFL7" s="41"/>
      <c r="DFM7" s="41"/>
      <c r="DFN7" s="41"/>
      <c r="DFO7" s="41"/>
      <c r="DFP7" s="41"/>
      <c r="DFQ7" s="41"/>
      <c r="DFR7" s="41"/>
      <c r="DFS7" s="41"/>
      <c r="DFT7" s="41"/>
      <c r="DFU7" s="41"/>
      <c r="DFV7" s="41"/>
      <c r="DFW7" s="41"/>
      <c r="DFX7" s="41"/>
      <c r="DFY7" s="41"/>
      <c r="DFZ7" s="41"/>
      <c r="DGA7" s="41"/>
      <c r="DGB7" s="41"/>
      <c r="DGC7" s="41"/>
      <c r="DGD7" s="41"/>
      <c r="DGE7" s="41"/>
      <c r="DGF7" s="41"/>
      <c r="DGG7" s="41"/>
      <c r="DGH7" s="41"/>
      <c r="DGI7" s="41"/>
      <c r="DGJ7" s="41"/>
      <c r="DGK7" s="41"/>
      <c r="DGL7" s="41"/>
      <c r="DGM7" s="41"/>
      <c r="DGN7" s="41"/>
      <c r="DGO7" s="41"/>
      <c r="DGP7" s="41"/>
      <c r="DGQ7" s="41"/>
      <c r="DGR7" s="41"/>
      <c r="DGS7" s="41"/>
      <c r="DGT7" s="41"/>
      <c r="DGU7" s="41"/>
      <c r="DGV7" s="41"/>
      <c r="DGW7" s="41"/>
      <c r="DGX7" s="41"/>
      <c r="DGY7" s="41"/>
      <c r="DGZ7" s="41"/>
      <c r="DHA7" s="41"/>
      <c r="DHB7" s="41"/>
      <c r="DHC7" s="41"/>
      <c r="DHD7" s="41"/>
      <c r="DHE7" s="41"/>
      <c r="DHF7" s="41"/>
      <c r="DHG7" s="41"/>
      <c r="DHH7" s="41"/>
      <c r="DHI7" s="41"/>
      <c r="DHJ7" s="41"/>
      <c r="DHK7" s="41"/>
      <c r="DHL7" s="41"/>
      <c r="DHM7" s="41"/>
      <c r="DHN7" s="41"/>
      <c r="DHO7" s="41"/>
      <c r="DHP7" s="41"/>
      <c r="DHQ7" s="41"/>
      <c r="DHR7" s="41"/>
      <c r="DHS7" s="41"/>
      <c r="DHT7" s="41"/>
      <c r="DHU7" s="41"/>
      <c r="DHV7" s="41"/>
      <c r="DHW7" s="41"/>
      <c r="DHX7" s="41"/>
      <c r="DHY7" s="41"/>
      <c r="DHZ7" s="41"/>
      <c r="DIA7" s="41"/>
      <c r="DIB7" s="41"/>
      <c r="DIC7" s="41"/>
      <c r="DID7" s="41"/>
      <c r="DIE7" s="41"/>
      <c r="DIF7" s="41"/>
      <c r="DIG7" s="41"/>
      <c r="DIH7" s="41"/>
      <c r="DII7" s="41"/>
      <c r="DIJ7" s="41"/>
      <c r="DIK7" s="41"/>
      <c r="DIL7" s="41"/>
      <c r="DIM7" s="41"/>
      <c r="DIN7" s="41"/>
      <c r="DIO7" s="41"/>
      <c r="DIP7" s="41"/>
      <c r="DIQ7" s="41"/>
      <c r="DIR7" s="41"/>
      <c r="DIS7" s="41"/>
      <c r="DIT7" s="41"/>
      <c r="DIU7" s="41"/>
      <c r="DIV7" s="41"/>
      <c r="DIW7" s="41"/>
      <c r="DIX7" s="41"/>
      <c r="DIY7" s="41"/>
      <c r="DIZ7" s="41"/>
      <c r="DJA7" s="41"/>
      <c r="DJB7" s="41"/>
      <c r="DJC7" s="41"/>
      <c r="DJD7" s="41"/>
      <c r="DJE7" s="41"/>
      <c r="DJF7" s="41"/>
      <c r="DJG7" s="41"/>
      <c r="DJH7" s="41"/>
      <c r="DJI7" s="41"/>
      <c r="DJJ7" s="41"/>
      <c r="DJK7" s="41"/>
      <c r="DJL7" s="41"/>
      <c r="DJM7" s="41"/>
      <c r="DJN7" s="41"/>
      <c r="DJO7" s="41"/>
      <c r="DJP7" s="41"/>
      <c r="DJQ7" s="41"/>
      <c r="DJR7" s="41"/>
      <c r="DJS7" s="41"/>
      <c r="DJT7" s="41"/>
      <c r="DJU7" s="41"/>
      <c r="DJV7" s="41"/>
      <c r="DJW7" s="41"/>
      <c r="DJX7" s="41"/>
      <c r="DJY7" s="41"/>
      <c r="DJZ7" s="41"/>
      <c r="DKA7" s="41"/>
      <c r="DKB7" s="41"/>
      <c r="DKC7" s="41"/>
      <c r="DKD7" s="41"/>
      <c r="DKE7" s="41"/>
      <c r="DKF7" s="41"/>
      <c r="DKG7" s="41"/>
      <c r="DKH7" s="41"/>
      <c r="DKI7" s="41"/>
      <c r="DKJ7" s="41"/>
      <c r="DKK7" s="41"/>
      <c r="DKL7" s="41"/>
      <c r="DKM7" s="41"/>
      <c r="DKN7" s="41"/>
      <c r="DKO7" s="41"/>
      <c r="DKP7" s="41"/>
      <c r="DKQ7" s="41"/>
      <c r="DKR7" s="41"/>
      <c r="DKS7" s="41"/>
      <c r="DKT7" s="41"/>
      <c r="DKU7" s="41"/>
      <c r="DKV7" s="41"/>
      <c r="DKW7" s="41"/>
      <c r="DKX7" s="41"/>
      <c r="DKY7" s="41"/>
      <c r="DKZ7" s="41"/>
      <c r="DLA7" s="41"/>
      <c r="DLB7" s="41"/>
      <c r="DLC7" s="41"/>
      <c r="DLD7" s="41"/>
      <c r="DLE7" s="41"/>
      <c r="DLF7" s="41"/>
      <c r="DLG7" s="41"/>
      <c r="DLH7" s="41"/>
      <c r="DLI7" s="41"/>
      <c r="DLJ7" s="41"/>
      <c r="DLK7" s="41"/>
      <c r="DLL7" s="41"/>
      <c r="DLM7" s="41"/>
      <c r="DLN7" s="41"/>
      <c r="DLO7" s="41"/>
      <c r="DLP7" s="41"/>
      <c r="DLQ7" s="41"/>
      <c r="DLR7" s="41"/>
      <c r="DLS7" s="41"/>
      <c r="DLT7" s="41"/>
      <c r="DLU7" s="41"/>
      <c r="DLV7" s="41"/>
      <c r="DLW7" s="41"/>
      <c r="DLX7" s="41"/>
      <c r="DLY7" s="41"/>
      <c r="DLZ7" s="41"/>
      <c r="DMA7" s="41"/>
      <c r="DMB7" s="41"/>
      <c r="DMC7" s="41"/>
      <c r="DMD7" s="41"/>
      <c r="DME7" s="41"/>
      <c r="DMF7" s="41"/>
      <c r="DMG7" s="41"/>
      <c r="DMH7" s="41"/>
      <c r="DMI7" s="41"/>
      <c r="DMJ7" s="41"/>
      <c r="DMK7" s="41"/>
      <c r="DML7" s="41"/>
      <c r="DMM7" s="41"/>
      <c r="DMN7" s="41"/>
      <c r="DMO7" s="41"/>
      <c r="DMP7" s="41"/>
      <c r="DMQ7" s="41"/>
      <c r="DMR7" s="41"/>
      <c r="DMS7" s="41"/>
      <c r="DMT7" s="41"/>
      <c r="DMU7" s="41"/>
      <c r="DMV7" s="41"/>
      <c r="DMW7" s="41"/>
      <c r="DMX7" s="41"/>
      <c r="DMY7" s="41"/>
      <c r="DMZ7" s="41"/>
      <c r="DNA7" s="41"/>
      <c r="DNB7" s="41"/>
      <c r="DNC7" s="41"/>
      <c r="DND7" s="41"/>
      <c r="DNE7" s="41"/>
      <c r="DNF7" s="41"/>
      <c r="DNG7" s="41"/>
      <c r="DNH7" s="41"/>
      <c r="DNI7" s="41"/>
      <c r="DNJ7" s="41"/>
      <c r="DNK7" s="41"/>
      <c r="DNL7" s="41"/>
      <c r="DNM7" s="41"/>
      <c r="DNN7" s="41"/>
      <c r="DNO7" s="41"/>
      <c r="DNP7" s="41"/>
      <c r="DNQ7" s="41"/>
      <c r="DNR7" s="41"/>
      <c r="DNS7" s="41"/>
      <c r="DNT7" s="41"/>
      <c r="DNU7" s="41"/>
      <c r="DNV7" s="41"/>
      <c r="DNW7" s="41"/>
      <c r="DNX7" s="41"/>
      <c r="DNY7" s="41"/>
      <c r="DNZ7" s="41"/>
      <c r="DOA7" s="41"/>
      <c r="DOB7" s="41"/>
      <c r="DOC7" s="41"/>
      <c r="DOD7" s="41"/>
      <c r="DOE7" s="41"/>
      <c r="DOF7" s="41"/>
      <c r="DOG7" s="41"/>
      <c r="DOH7" s="41"/>
      <c r="DOI7" s="41"/>
      <c r="DOJ7" s="41"/>
      <c r="DOK7" s="41"/>
      <c r="DOL7" s="41"/>
      <c r="DOM7" s="41"/>
      <c r="DON7" s="41"/>
      <c r="DOO7" s="41"/>
      <c r="DOP7" s="41"/>
      <c r="DOQ7" s="41"/>
      <c r="DOR7" s="41"/>
      <c r="DOS7" s="41"/>
      <c r="DOT7" s="41"/>
      <c r="DOU7" s="41"/>
      <c r="DOV7" s="41"/>
      <c r="DOW7" s="41"/>
      <c r="DOX7" s="41"/>
      <c r="DOY7" s="41"/>
      <c r="DOZ7" s="41"/>
      <c r="DPA7" s="41"/>
      <c r="DPB7" s="41"/>
      <c r="DPC7" s="41"/>
      <c r="DPD7" s="41"/>
      <c r="DPE7" s="41"/>
      <c r="DPF7" s="41"/>
      <c r="DPG7" s="41"/>
      <c r="DPH7" s="41"/>
      <c r="DPI7" s="41"/>
      <c r="DPJ7" s="41"/>
      <c r="DPK7" s="41"/>
      <c r="DPL7" s="41"/>
      <c r="DPM7" s="41"/>
      <c r="DPN7" s="41"/>
      <c r="DPO7" s="41"/>
      <c r="DPP7" s="41"/>
      <c r="DPQ7" s="41"/>
      <c r="DPR7" s="41"/>
      <c r="DPS7" s="41"/>
      <c r="DPT7" s="41"/>
      <c r="DPU7" s="41"/>
      <c r="DPV7" s="41"/>
      <c r="DPW7" s="41"/>
      <c r="DPX7" s="41"/>
      <c r="DPY7" s="41"/>
      <c r="DPZ7" s="41"/>
      <c r="DQA7" s="41"/>
      <c r="DQB7" s="41"/>
      <c r="DQC7" s="41"/>
      <c r="DQD7" s="41"/>
      <c r="DQE7" s="41"/>
      <c r="DQF7" s="41"/>
      <c r="DQG7" s="41"/>
      <c r="DQH7" s="41"/>
      <c r="DQI7" s="41"/>
      <c r="DQJ7" s="41"/>
      <c r="DQK7" s="41"/>
      <c r="DQL7" s="41"/>
      <c r="DQM7" s="41"/>
      <c r="DQN7" s="41"/>
      <c r="DQO7" s="41"/>
      <c r="DQP7" s="41"/>
      <c r="DQQ7" s="41"/>
      <c r="DQR7" s="41"/>
      <c r="DQS7" s="41"/>
      <c r="DQT7" s="41"/>
      <c r="DQU7" s="41"/>
      <c r="DQV7" s="41"/>
      <c r="DQW7" s="41"/>
      <c r="DQX7" s="41"/>
      <c r="DQY7" s="41"/>
      <c r="DQZ7" s="41"/>
      <c r="DRA7" s="41"/>
      <c r="DRB7" s="41"/>
      <c r="DRC7" s="41"/>
      <c r="DRD7" s="41"/>
      <c r="DRE7" s="41"/>
      <c r="DRF7" s="41"/>
      <c r="DRG7" s="41"/>
      <c r="DRH7" s="41"/>
      <c r="DRI7" s="41"/>
      <c r="DRJ7" s="41"/>
      <c r="DRK7" s="41"/>
      <c r="DRL7" s="41"/>
      <c r="DRM7" s="41"/>
      <c r="DRN7" s="41"/>
      <c r="DRO7" s="41"/>
      <c r="DRP7" s="41"/>
      <c r="DRQ7" s="41"/>
      <c r="DRR7" s="41"/>
      <c r="DRS7" s="41"/>
      <c r="DRT7" s="41"/>
      <c r="DRU7" s="41"/>
      <c r="DRV7" s="41"/>
      <c r="DRW7" s="41"/>
      <c r="DRX7" s="41"/>
      <c r="DRY7" s="41"/>
      <c r="DRZ7" s="41"/>
      <c r="DSA7" s="41"/>
      <c r="DSB7" s="41"/>
      <c r="DSC7" s="41"/>
      <c r="DSD7" s="41"/>
      <c r="DSE7" s="41"/>
      <c r="DSF7" s="41"/>
      <c r="DSG7" s="41"/>
      <c r="DSH7" s="41"/>
      <c r="DSI7" s="41"/>
      <c r="DSJ7" s="41"/>
      <c r="DSK7" s="41"/>
      <c r="DSL7" s="41"/>
      <c r="DSM7" s="41"/>
      <c r="DSN7" s="41"/>
      <c r="DSO7" s="41"/>
      <c r="DSP7" s="41"/>
      <c r="DSQ7" s="41"/>
      <c r="DSR7" s="41"/>
      <c r="DSS7" s="41"/>
      <c r="DST7" s="41"/>
      <c r="DSU7" s="41"/>
      <c r="DSV7" s="41"/>
      <c r="DSW7" s="41"/>
      <c r="DSX7" s="41"/>
      <c r="DSY7" s="41"/>
      <c r="DSZ7" s="41"/>
      <c r="DTA7" s="41"/>
      <c r="DTB7" s="41"/>
      <c r="DTC7" s="41"/>
      <c r="DTD7" s="41"/>
      <c r="DTE7" s="41"/>
      <c r="DTF7" s="41"/>
      <c r="DTG7" s="41"/>
      <c r="DTH7" s="41"/>
      <c r="DTI7" s="41"/>
      <c r="DTJ7" s="41"/>
      <c r="DTK7" s="41"/>
      <c r="DTL7" s="41"/>
      <c r="DTM7" s="41"/>
      <c r="DTN7" s="41"/>
      <c r="DTO7" s="41"/>
      <c r="DTP7" s="41"/>
      <c r="DTQ7" s="41"/>
      <c r="DTR7" s="41"/>
      <c r="DTS7" s="41"/>
      <c r="DTT7" s="41"/>
      <c r="DTU7" s="41"/>
      <c r="DTV7" s="41"/>
      <c r="DTW7" s="41"/>
      <c r="DTX7" s="41"/>
      <c r="DTY7" s="41"/>
      <c r="DTZ7" s="41"/>
      <c r="DUA7" s="41"/>
      <c r="DUB7" s="41"/>
      <c r="DUC7" s="41"/>
      <c r="DUD7" s="41"/>
      <c r="DUE7" s="41"/>
      <c r="DUF7" s="41"/>
      <c r="DUG7" s="41"/>
      <c r="DUH7" s="41"/>
      <c r="DUI7" s="41"/>
      <c r="DUJ7" s="41"/>
      <c r="DUK7" s="41"/>
      <c r="DUL7" s="41"/>
      <c r="DUM7" s="41"/>
      <c r="DUN7" s="41"/>
      <c r="DUO7" s="41"/>
      <c r="DUP7" s="41"/>
      <c r="DUQ7" s="41"/>
      <c r="DUR7" s="41"/>
      <c r="DUS7" s="41"/>
      <c r="DUT7" s="41"/>
      <c r="DUU7" s="41"/>
      <c r="DUV7" s="41"/>
      <c r="DUW7" s="41"/>
      <c r="DUX7" s="41"/>
      <c r="DUY7" s="41"/>
      <c r="DUZ7" s="41"/>
      <c r="DVA7" s="41"/>
      <c r="DVB7" s="41"/>
      <c r="DVC7" s="41"/>
      <c r="DVD7" s="41"/>
      <c r="DVE7" s="41"/>
      <c r="DVF7" s="41"/>
      <c r="DVG7" s="41"/>
      <c r="DVH7" s="41"/>
      <c r="DVI7" s="41"/>
      <c r="DVJ7" s="41"/>
      <c r="DVK7" s="41"/>
      <c r="DVL7" s="41"/>
      <c r="DVM7" s="41"/>
      <c r="DVN7" s="41"/>
      <c r="DVO7" s="41"/>
      <c r="DVP7" s="41"/>
      <c r="DVQ7" s="41"/>
      <c r="DVR7" s="41"/>
      <c r="DVS7" s="41"/>
      <c r="DVT7" s="41"/>
      <c r="DVU7" s="41"/>
      <c r="DVV7" s="41"/>
      <c r="DVW7" s="41"/>
      <c r="DVX7" s="41"/>
      <c r="DVY7" s="41"/>
      <c r="DVZ7" s="41"/>
      <c r="DWA7" s="41"/>
      <c r="DWB7" s="41"/>
      <c r="DWC7" s="41"/>
      <c r="DWD7" s="41"/>
      <c r="DWE7" s="41"/>
      <c r="DWF7" s="41"/>
      <c r="DWG7" s="41"/>
      <c r="DWH7" s="41"/>
      <c r="DWI7" s="41"/>
      <c r="DWJ7" s="41"/>
      <c r="DWK7" s="41"/>
      <c r="DWL7" s="41"/>
      <c r="DWM7" s="41"/>
      <c r="DWN7" s="41"/>
      <c r="DWO7" s="41"/>
      <c r="DWP7" s="41"/>
      <c r="DWQ7" s="41"/>
      <c r="DWR7" s="41"/>
      <c r="DWS7" s="41"/>
      <c r="DWT7" s="41"/>
      <c r="DWU7" s="41"/>
      <c r="DWV7" s="41"/>
      <c r="DWW7" s="41"/>
      <c r="DWX7" s="41"/>
      <c r="DWY7" s="41"/>
      <c r="DWZ7" s="41"/>
      <c r="DXA7" s="41"/>
      <c r="DXB7" s="41"/>
      <c r="DXC7" s="41"/>
      <c r="DXD7" s="41"/>
      <c r="DXE7" s="41"/>
      <c r="DXF7" s="41"/>
      <c r="DXG7" s="41"/>
      <c r="DXH7" s="41"/>
      <c r="DXI7" s="41"/>
      <c r="DXJ7" s="41"/>
      <c r="DXK7" s="41"/>
      <c r="DXL7" s="41"/>
      <c r="DXM7" s="41"/>
      <c r="DXN7" s="41"/>
      <c r="DXO7" s="41"/>
      <c r="DXP7" s="41"/>
      <c r="DXQ7" s="41"/>
      <c r="DXR7" s="41"/>
      <c r="DXS7" s="41"/>
      <c r="DXT7" s="41"/>
      <c r="DXU7" s="41"/>
      <c r="DXV7" s="41"/>
      <c r="DXW7" s="41"/>
      <c r="DXX7" s="41"/>
      <c r="DXY7" s="41"/>
      <c r="DXZ7" s="41"/>
      <c r="DYA7" s="41"/>
      <c r="DYB7" s="41"/>
      <c r="DYC7" s="41"/>
      <c r="DYD7" s="41"/>
      <c r="DYE7" s="41"/>
      <c r="DYF7" s="41"/>
      <c r="DYG7" s="41"/>
      <c r="DYH7" s="41"/>
      <c r="DYI7" s="41"/>
      <c r="DYJ7" s="41"/>
      <c r="DYK7" s="41"/>
      <c r="DYL7" s="41"/>
      <c r="DYM7" s="41"/>
      <c r="DYN7" s="41"/>
      <c r="DYO7" s="41"/>
      <c r="DYP7" s="41"/>
      <c r="DYQ7" s="41"/>
      <c r="DYR7" s="41"/>
      <c r="DYS7" s="41"/>
      <c r="DYT7" s="41"/>
      <c r="DYU7" s="41"/>
      <c r="DYV7" s="41"/>
      <c r="DYW7" s="41"/>
      <c r="DYX7" s="41"/>
      <c r="DYY7" s="41"/>
      <c r="DYZ7" s="41"/>
      <c r="DZA7" s="41"/>
      <c r="DZB7" s="41"/>
      <c r="DZC7" s="41"/>
      <c r="DZD7" s="41"/>
      <c r="DZE7" s="41"/>
      <c r="DZF7" s="41"/>
      <c r="DZG7" s="41"/>
      <c r="DZH7" s="41"/>
      <c r="DZI7" s="41"/>
      <c r="DZJ7" s="41"/>
      <c r="DZK7" s="41"/>
      <c r="DZL7" s="41"/>
      <c r="DZM7" s="41"/>
      <c r="DZN7" s="41"/>
      <c r="DZO7" s="41"/>
      <c r="DZP7" s="41"/>
      <c r="DZQ7" s="41"/>
      <c r="DZR7" s="41"/>
      <c r="DZS7" s="41"/>
      <c r="DZT7" s="41"/>
      <c r="DZU7" s="41"/>
      <c r="DZV7" s="41"/>
      <c r="DZW7" s="41"/>
      <c r="DZX7" s="41"/>
      <c r="DZY7" s="41"/>
      <c r="DZZ7" s="41"/>
      <c r="EAA7" s="41"/>
      <c r="EAB7" s="41"/>
      <c r="EAC7" s="41"/>
      <c r="EAD7" s="41"/>
      <c r="EAE7" s="41"/>
      <c r="EAF7" s="41"/>
      <c r="EAG7" s="41"/>
      <c r="EAH7" s="41"/>
      <c r="EAI7" s="41"/>
      <c r="EAJ7" s="41"/>
      <c r="EAK7" s="41"/>
      <c r="EAL7" s="41"/>
      <c r="EAM7" s="41"/>
      <c r="EAN7" s="41"/>
      <c r="EAO7" s="41"/>
      <c r="EAP7" s="41"/>
      <c r="EAQ7" s="41"/>
      <c r="EAR7" s="41"/>
      <c r="EAS7" s="41"/>
      <c r="EAT7" s="41"/>
      <c r="EAU7" s="41"/>
      <c r="EAV7" s="41"/>
      <c r="EAW7" s="41"/>
      <c r="EAX7" s="41"/>
      <c r="EAY7" s="41"/>
      <c r="EAZ7" s="41"/>
      <c r="EBA7" s="41"/>
      <c r="EBB7" s="41"/>
      <c r="EBC7" s="41"/>
      <c r="EBD7" s="41"/>
      <c r="EBE7" s="41"/>
      <c r="EBF7" s="41"/>
      <c r="EBG7" s="41"/>
      <c r="EBH7" s="41"/>
      <c r="EBI7" s="41"/>
      <c r="EBJ7" s="41"/>
      <c r="EBK7" s="41"/>
      <c r="EBL7" s="41"/>
      <c r="EBM7" s="41"/>
      <c r="EBN7" s="41"/>
      <c r="EBO7" s="41"/>
      <c r="EBP7" s="41"/>
      <c r="EBQ7" s="41"/>
      <c r="EBR7" s="41"/>
      <c r="EBS7" s="41"/>
      <c r="EBT7" s="41"/>
      <c r="EBU7" s="41"/>
      <c r="EBV7" s="41"/>
      <c r="EBW7" s="41"/>
      <c r="EBX7" s="41"/>
      <c r="EBY7" s="41"/>
      <c r="EBZ7" s="41"/>
      <c r="ECA7" s="41"/>
      <c r="ECB7" s="41"/>
      <c r="ECC7" s="41"/>
      <c r="ECD7" s="41"/>
      <c r="ECE7" s="41"/>
      <c r="ECF7" s="41"/>
      <c r="ECG7" s="41"/>
      <c r="ECH7" s="41"/>
      <c r="ECI7" s="41"/>
      <c r="ECJ7" s="41"/>
      <c r="ECK7" s="41"/>
      <c r="ECL7" s="41"/>
      <c r="ECM7" s="41"/>
      <c r="ECN7" s="41"/>
      <c r="ECO7" s="41"/>
      <c r="ECP7" s="41"/>
      <c r="ECQ7" s="41"/>
      <c r="ECR7" s="41"/>
      <c r="ECS7" s="41"/>
      <c r="ECT7" s="41"/>
      <c r="ECU7" s="41"/>
      <c r="ECV7" s="41"/>
      <c r="ECW7" s="41"/>
      <c r="ECX7" s="41"/>
      <c r="ECY7" s="41"/>
      <c r="ECZ7" s="41"/>
      <c r="EDA7" s="41"/>
      <c r="EDB7" s="41"/>
      <c r="EDC7" s="41"/>
      <c r="EDD7" s="41"/>
      <c r="EDE7" s="41"/>
      <c r="EDF7" s="41"/>
      <c r="EDG7" s="41"/>
      <c r="EDH7" s="41"/>
      <c r="EDI7" s="41"/>
      <c r="EDJ7" s="41"/>
      <c r="EDK7" s="41"/>
      <c r="EDL7" s="41"/>
      <c r="EDM7" s="41"/>
      <c r="EDN7" s="41"/>
      <c r="EDO7" s="41"/>
      <c r="EDP7" s="41"/>
      <c r="EDQ7" s="41"/>
      <c r="EDR7" s="41"/>
      <c r="EDS7" s="41"/>
      <c r="EDT7" s="41"/>
      <c r="EDU7" s="41"/>
      <c r="EDV7" s="41"/>
      <c r="EDW7" s="41"/>
      <c r="EDX7" s="41"/>
      <c r="EDY7" s="41"/>
      <c r="EDZ7" s="41"/>
      <c r="EEA7" s="41"/>
      <c r="EEB7" s="41"/>
      <c r="EEC7" s="41"/>
      <c r="EED7" s="41"/>
      <c r="EEE7" s="41"/>
      <c r="EEF7" s="41"/>
      <c r="EEG7" s="41"/>
      <c r="EEH7" s="41"/>
      <c r="EEI7" s="41"/>
      <c r="EEJ7" s="41"/>
      <c r="EEK7" s="41"/>
      <c r="EEL7" s="41"/>
      <c r="EEM7" s="41"/>
      <c r="EEN7" s="41"/>
      <c r="EEO7" s="41"/>
      <c r="EEP7" s="41"/>
      <c r="EEQ7" s="41"/>
      <c r="EER7" s="41"/>
      <c r="EES7" s="41"/>
      <c r="EET7" s="41"/>
      <c r="EEU7" s="41"/>
      <c r="EEV7" s="41"/>
      <c r="EEW7" s="41"/>
      <c r="EEX7" s="41"/>
      <c r="EEY7" s="41"/>
      <c r="EEZ7" s="41"/>
      <c r="EFA7" s="41"/>
      <c r="EFB7" s="41"/>
      <c r="EFC7" s="41"/>
      <c r="EFD7" s="41"/>
      <c r="EFE7" s="41"/>
      <c r="EFF7" s="41"/>
      <c r="EFG7" s="41"/>
      <c r="EFH7" s="41"/>
      <c r="EFI7" s="41"/>
      <c r="EFJ7" s="41"/>
      <c r="EFK7" s="41"/>
      <c r="EFL7" s="41"/>
      <c r="EFM7" s="41"/>
      <c r="EFN7" s="41"/>
      <c r="EFO7" s="41"/>
      <c r="EFP7" s="41"/>
      <c r="EFQ7" s="41"/>
      <c r="EFR7" s="41"/>
      <c r="EFS7" s="41"/>
      <c r="EFT7" s="41"/>
      <c r="EFU7" s="41"/>
      <c r="EFV7" s="41"/>
      <c r="EFW7" s="41"/>
      <c r="EFX7" s="41"/>
      <c r="EFY7" s="41"/>
      <c r="EFZ7" s="41"/>
      <c r="EGA7" s="41"/>
      <c r="EGB7" s="41"/>
      <c r="EGC7" s="41"/>
      <c r="EGD7" s="41"/>
      <c r="EGE7" s="41"/>
      <c r="EGF7" s="41"/>
      <c r="EGG7" s="41"/>
      <c r="EGH7" s="41"/>
      <c r="EGI7" s="41"/>
      <c r="EGJ7" s="41"/>
      <c r="EGK7" s="41"/>
      <c r="EGL7" s="41"/>
      <c r="EGM7" s="41"/>
      <c r="EGN7" s="41"/>
      <c r="EGO7" s="41"/>
      <c r="EGP7" s="41"/>
      <c r="EGQ7" s="41"/>
      <c r="EGR7" s="41"/>
      <c r="EGS7" s="41"/>
      <c r="EGT7" s="41"/>
      <c r="EGU7" s="41"/>
      <c r="EGV7" s="41"/>
      <c r="EGW7" s="41"/>
      <c r="EGX7" s="41"/>
      <c r="EGY7" s="41"/>
      <c r="EGZ7" s="41"/>
      <c r="EHA7" s="41"/>
      <c r="EHB7" s="41"/>
      <c r="EHC7" s="41"/>
      <c r="EHD7" s="41"/>
      <c r="EHE7" s="41"/>
      <c r="EHF7" s="41"/>
      <c r="EHG7" s="41"/>
      <c r="EHH7" s="41"/>
      <c r="EHI7" s="41"/>
      <c r="EHJ7" s="41"/>
      <c r="EHK7" s="41"/>
      <c r="EHL7" s="41"/>
      <c r="EHM7" s="41"/>
      <c r="EHN7" s="41"/>
      <c r="EHO7" s="41"/>
      <c r="EHP7" s="41"/>
      <c r="EHQ7" s="41"/>
      <c r="EHR7" s="41"/>
      <c r="EHS7" s="41"/>
      <c r="EHT7" s="41"/>
      <c r="EHU7" s="41"/>
      <c r="EHV7" s="41"/>
      <c r="EHW7" s="41"/>
      <c r="EHX7" s="41"/>
      <c r="EHY7" s="41"/>
      <c r="EHZ7" s="41"/>
      <c r="EIA7" s="41"/>
      <c r="EIB7" s="41"/>
      <c r="EIC7" s="41"/>
      <c r="EID7" s="41"/>
      <c r="EIE7" s="41"/>
      <c r="EIF7" s="41"/>
      <c r="EIG7" s="41"/>
      <c r="EIH7" s="41"/>
      <c r="EII7" s="41"/>
      <c r="EIJ7" s="41"/>
      <c r="EIK7" s="41"/>
      <c r="EIL7" s="41"/>
      <c r="EIM7" s="41"/>
      <c r="EIN7" s="41"/>
      <c r="EIO7" s="41"/>
      <c r="EIP7" s="41"/>
      <c r="EIQ7" s="41"/>
      <c r="EIR7" s="41"/>
      <c r="EIS7" s="41"/>
      <c r="EIT7" s="41"/>
      <c r="EIU7" s="41"/>
      <c r="EIV7" s="41"/>
      <c r="EIW7" s="41"/>
      <c r="EIX7" s="41"/>
      <c r="EIY7" s="41"/>
      <c r="EIZ7" s="41"/>
      <c r="EJA7" s="41"/>
      <c r="EJB7" s="41"/>
      <c r="EJC7" s="41"/>
      <c r="EJD7" s="41"/>
      <c r="EJE7" s="41"/>
      <c r="EJF7" s="41"/>
      <c r="EJG7" s="41"/>
      <c r="EJH7" s="41"/>
      <c r="EJI7" s="41"/>
      <c r="EJJ7" s="41"/>
      <c r="EJK7" s="41"/>
      <c r="EJL7" s="41"/>
      <c r="EJM7" s="41"/>
      <c r="EJN7" s="41"/>
      <c r="EJO7" s="41"/>
      <c r="EJP7" s="41"/>
      <c r="EJQ7" s="41"/>
      <c r="EJR7" s="41"/>
      <c r="EJS7" s="41"/>
      <c r="EJT7" s="41"/>
      <c r="EJU7" s="41"/>
      <c r="EJV7" s="41"/>
      <c r="EJW7" s="41"/>
      <c r="EJX7" s="41"/>
      <c r="EJY7" s="41"/>
      <c r="EJZ7" s="41"/>
      <c r="EKA7" s="41"/>
      <c r="EKB7" s="41"/>
      <c r="EKC7" s="41"/>
      <c r="EKD7" s="41"/>
      <c r="EKE7" s="41"/>
      <c r="EKF7" s="41"/>
      <c r="EKG7" s="41"/>
      <c r="EKH7" s="41"/>
      <c r="EKI7" s="41"/>
      <c r="EKJ7" s="41"/>
      <c r="EKK7" s="41"/>
      <c r="EKL7" s="41"/>
      <c r="EKM7" s="41"/>
      <c r="EKN7" s="41"/>
      <c r="EKO7" s="41"/>
      <c r="EKP7" s="41"/>
      <c r="EKQ7" s="41"/>
      <c r="EKR7" s="41"/>
      <c r="EKS7" s="41"/>
      <c r="EKT7" s="41"/>
      <c r="EKU7" s="41"/>
      <c r="EKV7" s="41"/>
      <c r="EKW7" s="41"/>
      <c r="EKX7" s="41"/>
      <c r="EKY7" s="41"/>
      <c r="EKZ7" s="41"/>
      <c r="ELA7" s="41"/>
      <c r="ELB7" s="41"/>
      <c r="ELC7" s="41"/>
      <c r="ELD7" s="41"/>
      <c r="ELE7" s="41"/>
      <c r="ELF7" s="41"/>
      <c r="ELG7" s="41"/>
      <c r="ELH7" s="41"/>
      <c r="ELI7" s="41"/>
      <c r="ELJ7" s="41"/>
      <c r="ELK7" s="41"/>
      <c r="ELL7" s="41"/>
      <c r="ELM7" s="41"/>
      <c r="ELN7" s="41"/>
      <c r="ELO7" s="41"/>
      <c r="ELP7" s="41"/>
      <c r="ELQ7" s="41"/>
      <c r="ELR7" s="41"/>
      <c r="ELS7" s="41"/>
      <c r="ELT7" s="41"/>
      <c r="ELU7" s="41"/>
      <c r="ELV7" s="41"/>
      <c r="ELW7" s="41"/>
      <c r="ELX7" s="41"/>
      <c r="ELY7" s="41"/>
      <c r="ELZ7" s="41"/>
      <c r="EMA7" s="41"/>
      <c r="EMB7" s="41"/>
      <c r="EMC7" s="41"/>
      <c r="EMD7" s="41"/>
      <c r="EME7" s="41"/>
      <c r="EMF7" s="41"/>
      <c r="EMG7" s="41"/>
      <c r="EMH7" s="41"/>
      <c r="EMI7" s="41"/>
      <c r="EMJ7" s="41"/>
      <c r="EMK7" s="41"/>
      <c r="EML7" s="41"/>
      <c r="EMM7" s="41"/>
      <c r="EMN7" s="41"/>
      <c r="EMO7" s="41"/>
      <c r="EMP7" s="41"/>
      <c r="EMQ7" s="41"/>
      <c r="EMR7" s="41"/>
      <c r="EMS7" s="41"/>
      <c r="EMT7" s="41"/>
      <c r="EMU7" s="41"/>
      <c r="EMV7" s="41"/>
      <c r="EMW7" s="41"/>
      <c r="EMX7" s="41"/>
      <c r="EMY7" s="41"/>
      <c r="EMZ7" s="41"/>
      <c r="ENA7" s="41"/>
      <c r="ENB7" s="41"/>
      <c r="ENC7" s="41"/>
      <c r="END7" s="41"/>
      <c r="ENE7" s="41"/>
      <c r="ENF7" s="41"/>
      <c r="ENG7" s="41"/>
      <c r="ENH7" s="41"/>
      <c r="ENI7" s="41"/>
      <c r="ENJ7" s="41"/>
      <c r="ENK7" s="41"/>
      <c r="ENL7" s="41"/>
      <c r="ENM7" s="41"/>
      <c r="ENN7" s="41"/>
      <c r="ENO7" s="41"/>
      <c r="ENP7" s="41"/>
      <c r="ENQ7" s="41"/>
      <c r="ENR7" s="41"/>
      <c r="ENS7" s="41"/>
      <c r="ENT7" s="41"/>
      <c r="ENU7" s="41"/>
      <c r="ENV7" s="41"/>
      <c r="ENW7" s="41"/>
      <c r="ENX7" s="41"/>
      <c r="ENY7" s="41"/>
      <c r="ENZ7" s="41"/>
      <c r="EOA7" s="41"/>
      <c r="EOB7" s="41"/>
      <c r="EOC7" s="41"/>
      <c r="EOD7" s="41"/>
      <c r="EOE7" s="41"/>
      <c r="EOF7" s="41"/>
      <c r="EOG7" s="41"/>
      <c r="EOH7" s="41"/>
      <c r="EOI7" s="41"/>
      <c r="EOJ7" s="41"/>
      <c r="EOK7" s="41"/>
      <c r="EOL7" s="41"/>
      <c r="EOM7" s="41"/>
      <c r="EON7" s="41"/>
      <c r="EOO7" s="41"/>
      <c r="EOP7" s="41"/>
      <c r="EOQ7" s="41"/>
      <c r="EOR7" s="41"/>
      <c r="EOS7" s="41"/>
      <c r="EOT7" s="41"/>
      <c r="EOU7" s="41"/>
      <c r="EOV7" s="41"/>
      <c r="EOW7" s="41"/>
      <c r="EOX7" s="41"/>
      <c r="EOY7" s="41"/>
      <c r="EOZ7" s="41"/>
      <c r="EPA7" s="41"/>
      <c r="EPB7" s="41"/>
      <c r="EPC7" s="41"/>
      <c r="EPD7" s="41"/>
      <c r="EPE7" s="41"/>
      <c r="EPF7" s="41"/>
      <c r="EPG7" s="41"/>
      <c r="EPH7" s="41"/>
      <c r="EPI7" s="41"/>
      <c r="EPJ7" s="41"/>
      <c r="EPK7" s="41"/>
      <c r="EPL7" s="41"/>
      <c r="EPM7" s="41"/>
      <c r="EPN7" s="41"/>
      <c r="EPO7" s="41"/>
      <c r="EPP7" s="41"/>
      <c r="EPQ7" s="41"/>
      <c r="EPR7" s="41"/>
      <c r="EPS7" s="41"/>
      <c r="EPT7" s="41"/>
      <c r="EPU7" s="41"/>
      <c r="EPV7" s="41"/>
      <c r="EPW7" s="41"/>
      <c r="EPX7" s="41"/>
      <c r="EPY7" s="41"/>
      <c r="EPZ7" s="41"/>
      <c r="EQA7" s="41"/>
      <c r="EQB7" s="41"/>
      <c r="EQC7" s="41"/>
      <c r="EQD7" s="41"/>
      <c r="EQE7" s="41"/>
      <c r="EQF7" s="41"/>
      <c r="EQG7" s="41"/>
      <c r="EQH7" s="41"/>
      <c r="EQI7" s="41"/>
      <c r="EQJ7" s="41"/>
      <c r="EQK7" s="41"/>
      <c r="EQL7" s="41"/>
      <c r="EQM7" s="41"/>
      <c r="EQN7" s="41"/>
      <c r="EQO7" s="41"/>
      <c r="EQP7" s="41"/>
      <c r="EQQ7" s="41"/>
      <c r="EQR7" s="41"/>
      <c r="EQS7" s="41"/>
      <c r="EQT7" s="41"/>
      <c r="EQU7" s="41"/>
      <c r="EQV7" s="41"/>
      <c r="EQW7" s="41"/>
      <c r="EQX7" s="41"/>
      <c r="EQY7" s="41"/>
      <c r="EQZ7" s="41"/>
      <c r="ERA7" s="41"/>
      <c r="ERB7" s="41"/>
      <c r="ERC7" s="41"/>
      <c r="ERD7" s="41"/>
      <c r="ERE7" s="41"/>
      <c r="ERF7" s="41"/>
      <c r="ERG7" s="41"/>
      <c r="ERH7" s="41"/>
      <c r="ERI7" s="41"/>
      <c r="ERJ7" s="41"/>
      <c r="ERK7" s="41"/>
      <c r="ERL7" s="41"/>
      <c r="ERM7" s="41"/>
      <c r="ERN7" s="41"/>
      <c r="ERO7" s="41"/>
      <c r="ERP7" s="41"/>
      <c r="ERQ7" s="41"/>
      <c r="ERR7" s="41"/>
      <c r="ERS7" s="41"/>
      <c r="ERT7" s="41"/>
      <c r="ERU7" s="41"/>
      <c r="ERV7" s="41"/>
      <c r="ERW7" s="41"/>
      <c r="ERX7" s="41"/>
      <c r="ERY7" s="41"/>
      <c r="ERZ7" s="41"/>
      <c r="ESA7" s="41"/>
      <c r="ESB7" s="41"/>
      <c r="ESC7" s="41"/>
      <c r="ESD7" s="41"/>
      <c r="ESE7" s="41"/>
      <c r="ESF7" s="41"/>
      <c r="ESG7" s="41"/>
      <c r="ESH7" s="41"/>
      <c r="ESI7" s="41"/>
      <c r="ESJ7" s="41"/>
      <c r="ESK7" s="41"/>
      <c r="ESL7" s="41"/>
      <c r="ESM7" s="41"/>
      <c r="ESN7" s="41"/>
      <c r="ESO7" s="41"/>
      <c r="ESP7" s="41"/>
      <c r="ESQ7" s="41"/>
      <c r="ESR7" s="41"/>
      <c r="ESS7" s="41"/>
      <c r="EST7" s="41"/>
      <c r="ESU7" s="41"/>
      <c r="ESV7" s="41"/>
      <c r="ESW7" s="41"/>
      <c r="ESX7" s="41"/>
      <c r="ESY7" s="41"/>
      <c r="ESZ7" s="41"/>
      <c r="ETA7" s="41"/>
      <c r="ETB7" s="41"/>
      <c r="ETC7" s="41"/>
      <c r="ETD7" s="41"/>
      <c r="ETE7" s="41"/>
      <c r="ETF7" s="41"/>
      <c r="ETG7" s="41"/>
      <c r="ETH7" s="41"/>
      <c r="ETI7" s="41"/>
      <c r="ETJ7" s="41"/>
      <c r="ETK7" s="41"/>
      <c r="ETL7" s="41"/>
      <c r="ETM7" s="41"/>
      <c r="ETN7" s="41"/>
      <c r="ETO7" s="41"/>
      <c r="ETP7" s="41"/>
      <c r="ETQ7" s="41"/>
      <c r="ETR7" s="41"/>
      <c r="ETS7" s="41"/>
      <c r="ETT7" s="41"/>
      <c r="ETU7" s="41"/>
      <c r="ETV7" s="41"/>
      <c r="ETW7" s="41"/>
      <c r="ETX7" s="41"/>
      <c r="ETY7" s="41"/>
      <c r="ETZ7" s="41"/>
      <c r="EUA7" s="41"/>
      <c r="EUB7" s="41"/>
      <c r="EUC7" s="41"/>
      <c r="EUD7" s="41"/>
      <c r="EUE7" s="41"/>
      <c r="EUF7" s="41"/>
      <c r="EUG7" s="41"/>
      <c r="EUH7" s="41"/>
      <c r="EUI7" s="41"/>
      <c r="EUJ7" s="41"/>
      <c r="EUK7" s="41"/>
      <c r="EUL7" s="41"/>
      <c r="EUM7" s="41"/>
      <c r="EUN7" s="41"/>
      <c r="EUO7" s="41"/>
      <c r="EUP7" s="41"/>
      <c r="EUQ7" s="41"/>
      <c r="EUR7" s="41"/>
      <c r="EUS7" s="41"/>
      <c r="EUT7" s="41"/>
      <c r="EUU7" s="41"/>
      <c r="EUV7" s="41"/>
      <c r="EUW7" s="41"/>
      <c r="EUX7" s="41"/>
      <c r="EUY7" s="41"/>
      <c r="EUZ7" s="41"/>
      <c r="EVA7" s="41"/>
      <c r="EVB7" s="41"/>
      <c r="EVC7" s="41"/>
      <c r="EVD7" s="41"/>
      <c r="EVE7" s="41"/>
      <c r="EVF7" s="41"/>
      <c r="EVG7" s="41"/>
      <c r="EVH7" s="41"/>
      <c r="EVI7" s="41"/>
      <c r="EVJ7" s="41"/>
      <c r="EVK7" s="41"/>
      <c r="EVL7" s="41"/>
      <c r="EVM7" s="41"/>
      <c r="EVN7" s="41"/>
      <c r="EVO7" s="41"/>
      <c r="EVP7" s="41"/>
      <c r="EVQ7" s="41"/>
      <c r="EVR7" s="41"/>
      <c r="EVS7" s="41"/>
      <c r="EVT7" s="41"/>
      <c r="EVU7" s="41"/>
      <c r="EVV7" s="41"/>
      <c r="EVW7" s="41"/>
      <c r="EVX7" s="41"/>
      <c r="EVY7" s="41"/>
      <c r="EVZ7" s="41"/>
      <c r="EWA7" s="41"/>
      <c r="EWB7" s="41"/>
      <c r="EWC7" s="41"/>
      <c r="EWD7" s="41"/>
      <c r="EWE7" s="41"/>
      <c r="EWF7" s="41"/>
      <c r="EWG7" s="41"/>
      <c r="EWH7" s="41"/>
      <c r="EWI7" s="41"/>
      <c r="EWJ7" s="41"/>
      <c r="EWK7" s="41"/>
      <c r="EWL7" s="41"/>
      <c r="EWM7" s="41"/>
      <c r="EWN7" s="41"/>
      <c r="EWO7" s="41"/>
      <c r="EWP7" s="41"/>
      <c r="EWQ7" s="41"/>
      <c r="EWR7" s="41"/>
      <c r="EWS7" s="41"/>
      <c r="EWT7" s="41"/>
      <c r="EWU7" s="41"/>
      <c r="EWV7" s="41"/>
      <c r="EWW7" s="41"/>
      <c r="EWX7" s="41"/>
      <c r="EWY7" s="41"/>
      <c r="EWZ7" s="41"/>
      <c r="EXA7" s="41"/>
      <c r="EXB7" s="41"/>
      <c r="EXC7" s="41"/>
      <c r="EXD7" s="41"/>
      <c r="EXE7" s="41"/>
      <c r="EXF7" s="41"/>
      <c r="EXG7" s="41"/>
      <c r="EXH7" s="41"/>
      <c r="EXI7" s="41"/>
      <c r="EXJ7" s="41"/>
      <c r="EXK7" s="41"/>
      <c r="EXL7" s="41"/>
      <c r="EXM7" s="41"/>
      <c r="EXN7" s="41"/>
      <c r="EXO7" s="41"/>
      <c r="EXP7" s="41"/>
      <c r="EXQ7" s="41"/>
      <c r="EXR7" s="41"/>
      <c r="EXS7" s="41"/>
      <c r="EXT7" s="41"/>
      <c r="EXU7" s="41"/>
      <c r="EXV7" s="41"/>
      <c r="EXW7" s="41"/>
      <c r="EXX7" s="41"/>
      <c r="EXY7" s="41"/>
      <c r="EXZ7" s="41"/>
      <c r="EYA7" s="41"/>
      <c r="EYB7" s="41"/>
      <c r="EYC7" s="41"/>
      <c r="EYD7" s="41"/>
      <c r="EYE7" s="41"/>
      <c r="EYF7" s="41"/>
      <c r="EYG7" s="41"/>
      <c r="EYH7" s="41"/>
      <c r="EYI7" s="41"/>
      <c r="EYJ7" s="41"/>
      <c r="EYK7" s="41"/>
      <c r="EYL7" s="41"/>
      <c r="EYM7" s="41"/>
      <c r="EYN7" s="41"/>
      <c r="EYO7" s="41"/>
      <c r="EYP7" s="41"/>
      <c r="EYQ7" s="41"/>
      <c r="EYR7" s="41"/>
      <c r="EYS7" s="41"/>
      <c r="EYT7" s="41"/>
      <c r="EYU7" s="41"/>
      <c r="EYV7" s="41"/>
      <c r="EYW7" s="41"/>
      <c r="EYX7" s="41"/>
      <c r="EYY7" s="41"/>
      <c r="EYZ7" s="41"/>
      <c r="EZA7" s="41"/>
      <c r="EZB7" s="41"/>
      <c r="EZC7" s="41"/>
      <c r="EZD7" s="41"/>
      <c r="EZE7" s="41"/>
      <c r="EZF7" s="41"/>
      <c r="EZG7" s="41"/>
      <c r="EZH7" s="41"/>
      <c r="EZI7" s="41"/>
      <c r="EZJ7" s="41"/>
      <c r="EZK7" s="41"/>
      <c r="EZL7" s="41"/>
      <c r="EZM7" s="41"/>
      <c r="EZN7" s="41"/>
      <c r="EZO7" s="41"/>
      <c r="EZP7" s="41"/>
      <c r="EZQ7" s="41"/>
      <c r="EZR7" s="41"/>
      <c r="EZS7" s="41"/>
      <c r="EZT7" s="41"/>
      <c r="EZU7" s="41"/>
      <c r="EZV7" s="41"/>
      <c r="EZW7" s="41"/>
      <c r="EZX7" s="41"/>
      <c r="EZY7" s="41"/>
      <c r="EZZ7" s="41"/>
      <c r="FAA7" s="41"/>
      <c r="FAB7" s="41"/>
      <c r="FAC7" s="41"/>
      <c r="FAD7" s="41"/>
      <c r="FAE7" s="41"/>
      <c r="FAF7" s="41"/>
      <c r="FAG7" s="41"/>
      <c r="FAH7" s="41"/>
      <c r="FAI7" s="41"/>
      <c r="FAJ7" s="41"/>
      <c r="FAK7" s="41"/>
      <c r="FAL7" s="41"/>
      <c r="FAM7" s="41"/>
      <c r="FAN7" s="41"/>
      <c r="FAO7" s="41"/>
      <c r="FAP7" s="41"/>
      <c r="FAQ7" s="41"/>
      <c r="FAR7" s="41"/>
      <c r="FAS7" s="41"/>
      <c r="FAT7" s="41"/>
      <c r="FAU7" s="41"/>
      <c r="FAV7" s="41"/>
      <c r="FAW7" s="41"/>
      <c r="FAX7" s="41"/>
      <c r="FAY7" s="41"/>
      <c r="FAZ7" s="41"/>
      <c r="FBA7" s="41"/>
      <c r="FBB7" s="41"/>
      <c r="FBC7" s="41"/>
      <c r="FBD7" s="41"/>
      <c r="FBE7" s="41"/>
      <c r="FBF7" s="41"/>
      <c r="FBG7" s="41"/>
      <c r="FBH7" s="41"/>
      <c r="FBI7" s="41"/>
      <c r="FBJ7" s="41"/>
      <c r="FBK7" s="41"/>
      <c r="FBL7" s="41"/>
      <c r="FBM7" s="41"/>
      <c r="FBN7" s="41"/>
      <c r="FBO7" s="41"/>
      <c r="FBP7" s="41"/>
      <c r="FBQ7" s="41"/>
      <c r="FBR7" s="41"/>
      <c r="FBS7" s="41"/>
      <c r="FBT7" s="41"/>
      <c r="FBU7" s="41"/>
      <c r="FBV7" s="41"/>
      <c r="FBW7" s="41"/>
      <c r="FBX7" s="41"/>
      <c r="FBY7" s="41"/>
      <c r="FBZ7" s="41"/>
      <c r="FCA7" s="41"/>
      <c r="FCB7" s="41"/>
      <c r="FCC7" s="41"/>
      <c r="FCD7" s="41"/>
      <c r="FCE7" s="41"/>
      <c r="FCF7" s="41"/>
      <c r="FCG7" s="41"/>
      <c r="FCH7" s="41"/>
      <c r="FCI7" s="41"/>
      <c r="FCJ7" s="41"/>
      <c r="FCK7" s="41"/>
      <c r="FCL7" s="41"/>
      <c r="FCM7" s="41"/>
      <c r="FCN7" s="41"/>
      <c r="FCO7" s="41"/>
      <c r="FCP7" s="41"/>
      <c r="FCQ7" s="41"/>
      <c r="FCR7" s="41"/>
      <c r="FCS7" s="41"/>
      <c r="FCT7" s="41"/>
      <c r="FCU7" s="41"/>
      <c r="FCV7" s="41"/>
      <c r="FCW7" s="41"/>
      <c r="FCX7" s="41"/>
      <c r="FCY7" s="41"/>
      <c r="FCZ7" s="41"/>
      <c r="FDA7" s="41"/>
      <c r="FDB7" s="41"/>
      <c r="FDC7" s="41"/>
      <c r="FDD7" s="41"/>
      <c r="FDE7" s="41"/>
      <c r="FDF7" s="41"/>
      <c r="FDG7" s="41"/>
      <c r="FDH7" s="41"/>
      <c r="FDI7" s="41"/>
      <c r="FDJ7" s="41"/>
      <c r="FDK7" s="41"/>
      <c r="FDL7" s="41"/>
      <c r="FDM7" s="41"/>
      <c r="FDN7" s="41"/>
      <c r="FDO7" s="41"/>
      <c r="FDP7" s="41"/>
      <c r="FDQ7" s="41"/>
      <c r="FDR7" s="41"/>
      <c r="FDS7" s="41"/>
      <c r="FDT7" s="41"/>
      <c r="FDU7" s="41"/>
      <c r="FDV7" s="41"/>
      <c r="FDW7" s="41"/>
      <c r="FDX7" s="41"/>
      <c r="FDY7" s="41"/>
      <c r="FDZ7" s="41"/>
      <c r="FEA7" s="41"/>
      <c r="FEB7" s="41"/>
      <c r="FEC7" s="41"/>
      <c r="FED7" s="41"/>
      <c r="FEE7" s="41"/>
      <c r="FEF7" s="41"/>
      <c r="FEG7" s="41"/>
      <c r="FEH7" s="41"/>
      <c r="FEI7" s="41"/>
      <c r="FEJ7" s="41"/>
      <c r="FEK7" s="41"/>
      <c r="FEL7" s="41"/>
      <c r="FEM7" s="41"/>
      <c r="FEN7" s="41"/>
      <c r="FEO7" s="41"/>
      <c r="FEP7" s="41"/>
      <c r="FEQ7" s="41"/>
      <c r="FER7" s="41"/>
      <c r="FES7" s="41"/>
      <c r="FET7" s="41"/>
      <c r="FEU7" s="41"/>
      <c r="FEV7" s="41"/>
      <c r="FEW7" s="41"/>
      <c r="FEX7" s="41"/>
      <c r="FEY7" s="41"/>
      <c r="FEZ7" s="41"/>
      <c r="FFA7" s="41"/>
      <c r="FFB7" s="41"/>
      <c r="FFC7" s="41"/>
      <c r="FFD7" s="41"/>
      <c r="FFE7" s="41"/>
      <c r="FFF7" s="41"/>
      <c r="FFG7" s="41"/>
      <c r="FFH7" s="41"/>
      <c r="FFI7" s="41"/>
      <c r="FFJ7" s="41"/>
      <c r="FFK7" s="41"/>
      <c r="FFL7" s="41"/>
      <c r="FFM7" s="41"/>
      <c r="FFN7" s="41"/>
      <c r="FFO7" s="41"/>
      <c r="FFP7" s="41"/>
      <c r="FFQ7" s="41"/>
      <c r="FFR7" s="41"/>
      <c r="FFS7" s="41"/>
      <c r="FFT7" s="41"/>
      <c r="FFU7" s="41"/>
      <c r="FFV7" s="41"/>
      <c r="FFW7" s="41"/>
      <c r="FFX7" s="41"/>
      <c r="FFY7" s="41"/>
      <c r="FFZ7" s="41"/>
      <c r="FGA7" s="41"/>
      <c r="FGB7" s="41"/>
      <c r="FGC7" s="41"/>
      <c r="FGD7" s="41"/>
      <c r="FGE7" s="41"/>
      <c r="FGF7" s="41"/>
      <c r="FGG7" s="41"/>
      <c r="FGH7" s="41"/>
      <c r="FGI7" s="41"/>
      <c r="FGJ7" s="41"/>
      <c r="FGK7" s="41"/>
      <c r="FGL7" s="41"/>
      <c r="FGM7" s="41"/>
      <c r="FGN7" s="41"/>
      <c r="FGO7" s="41"/>
      <c r="FGP7" s="41"/>
      <c r="FGQ7" s="41"/>
      <c r="FGR7" s="41"/>
      <c r="FGS7" s="41"/>
      <c r="FGT7" s="41"/>
      <c r="FGU7" s="41"/>
      <c r="FGV7" s="41"/>
      <c r="FGW7" s="41"/>
      <c r="FGX7" s="41"/>
      <c r="FGY7" s="41"/>
      <c r="FGZ7" s="41"/>
      <c r="FHA7" s="41"/>
      <c r="FHB7" s="41"/>
      <c r="FHC7" s="41"/>
      <c r="FHD7" s="41"/>
      <c r="FHE7" s="41"/>
      <c r="FHF7" s="41"/>
      <c r="FHG7" s="41"/>
      <c r="FHH7" s="41"/>
      <c r="FHI7" s="41"/>
      <c r="FHJ7" s="41"/>
      <c r="FHK7" s="41"/>
      <c r="FHL7" s="41"/>
      <c r="FHM7" s="41"/>
      <c r="FHN7" s="41"/>
      <c r="FHO7" s="41"/>
      <c r="FHP7" s="41"/>
      <c r="FHQ7" s="41"/>
      <c r="FHR7" s="41"/>
      <c r="FHS7" s="41"/>
      <c r="FHT7" s="41"/>
      <c r="FHU7" s="41"/>
      <c r="FHV7" s="41"/>
      <c r="FHW7" s="41"/>
      <c r="FHX7" s="41"/>
      <c r="FHY7" s="41"/>
      <c r="FHZ7" s="41"/>
      <c r="FIA7" s="41"/>
      <c r="FIB7" s="41"/>
      <c r="FIC7" s="41"/>
      <c r="FID7" s="41"/>
      <c r="FIE7" s="41"/>
      <c r="FIF7" s="41"/>
      <c r="FIG7" s="41"/>
      <c r="FIH7" s="41"/>
      <c r="FII7" s="41"/>
      <c r="FIJ7" s="41"/>
      <c r="FIK7" s="41"/>
      <c r="FIL7" s="41"/>
      <c r="FIM7" s="41"/>
      <c r="FIN7" s="41"/>
      <c r="FIO7" s="41"/>
      <c r="FIP7" s="41"/>
      <c r="FIQ7" s="41"/>
      <c r="FIR7" s="41"/>
      <c r="FIS7" s="41"/>
      <c r="FIT7" s="41"/>
      <c r="FIU7" s="41"/>
      <c r="FIV7" s="41"/>
      <c r="FIW7" s="41"/>
      <c r="FIX7" s="41"/>
      <c r="FIY7" s="41"/>
      <c r="FIZ7" s="41"/>
      <c r="FJA7" s="41"/>
      <c r="FJB7" s="41"/>
      <c r="FJC7" s="41"/>
      <c r="FJD7" s="41"/>
      <c r="FJE7" s="41"/>
      <c r="FJF7" s="41"/>
      <c r="FJG7" s="41"/>
      <c r="FJH7" s="41"/>
      <c r="FJI7" s="41"/>
      <c r="FJJ7" s="41"/>
      <c r="FJK7" s="41"/>
      <c r="FJL7" s="41"/>
      <c r="FJM7" s="41"/>
      <c r="FJN7" s="41"/>
      <c r="FJO7" s="41"/>
      <c r="FJP7" s="41"/>
      <c r="FJQ7" s="41"/>
      <c r="FJR7" s="41"/>
      <c r="FJS7" s="41"/>
      <c r="FJT7" s="41"/>
      <c r="FJU7" s="41"/>
      <c r="FJV7" s="41"/>
      <c r="FJW7" s="41"/>
      <c r="FJX7" s="41"/>
      <c r="FJY7" s="41"/>
      <c r="FJZ7" s="41"/>
      <c r="FKA7" s="41"/>
      <c r="FKB7" s="41"/>
      <c r="FKC7" s="41"/>
      <c r="FKD7" s="41"/>
      <c r="FKE7" s="41"/>
      <c r="FKF7" s="41"/>
      <c r="FKG7" s="41"/>
      <c r="FKH7" s="41"/>
      <c r="FKI7" s="41"/>
      <c r="FKJ7" s="41"/>
      <c r="FKK7" s="41"/>
      <c r="FKL7" s="41"/>
      <c r="FKM7" s="41"/>
      <c r="FKN7" s="41"/>
      <c r="FKO7" s="41"/>
      <c r="FKP7" s="41"/>
      <c r="FKQ7" s="41"/>
      <c r="FKR7" s="41"/>
      <c r="FKS7" s="41"/>
      <c r="FKT7" s="41"/>
      <c r="FKU7" s="41"/>
      <c r="FKV7" s="41"/>
      <c r="FKW7" s="41"/>
      <c r="FKX7" s="41"/>
      <c r="FKY7" s="41"/>
      <c r="FKZ7" s="41"/>
      <c r="FLA7" s="41"/>
      <c r="FLB7" s="41"/>
      <c r="FLC7" s="41"/>
      <c r="FLD7" s="41"/>
      <c r="FLE7" s="41"/>
      <c r="FLF7" s="41"/>
      <c r="FLG7" s="41"/>
      <c r="FLH7" s="41"/>
      <c r="FLI7" s="41"/>
      <c r="FLJ7" s="41"/>
      <c r="FLK7" s="41"/>
      <c r="FLL7" s="41"/>
      <c r="FLM7" s="41"/>
      <c r="FLN7" s="41"/>
      <c r="FLO7" s="41"/>
      <c r="FLP7" s="41"/>
      <c r="FLQ7" s="41"/>
      <c r="FLR7" s="41"/>
      <c r="FLS7" s="41"/>
      <c r="FLT7" s="41"/>
      <c r="FLU7" s="41"/>
      <c r="FLV7" s="41"/>
      <c r="FLW7" s="41"/>
      <c r="FLX7" s="41"/>
      <c r="FLY7" s="41"/>
      <c r="FLZ7" s="41"/>
      <c r="FMA7" s="41"/>
      <c r="FMB7" s="41"/>
      <c r="FMC7" s="41"/>
      <c r="FMD7" s="41"/>
      <c r="FME7" s="41"/>
      <c r="FMF7" s="41"/>
      <c r="FMG7" s="41"/>
      <c r="FMH7" s="41"/>
      <c r="FMI7" s="41"/>
      <c r="FMJ7" s="41"/>
      <c r="FMK7" s="41"/>
      <c r="FML7" s="41"/>
      <c r="FMM7" s="41"/>
      <c r="FMN7" s="41"/>
      <c r="FMO7" s="41"/>
      <c r="FMP7" s="41"/>
      <c r="FMQ7" s="41"/>
      <c r="FMR7" s="41"/>
      <c r="FMS7" s="41"/>
      <c r="FMT7" s="41"/>
      <c r="FMU7" s="41"/>
      <c r="FMV7" s="41"/>
      <c r="FMW7" s="41"/>
      <c r="FMX7" s="41"/>
      <c r="FMY7" s="41"/>
      <c r="FMZ7" s="41"/>
      <c r="FNA7" s="41"/>
      <c r="FNB7" s="41"/>
      <c r="FNC7" s="41"/>
      <c r="FND7" s="41"/>
      <c r="FNE7" s="41"/>
      <c r="FNF7" s="41"/>
      <c r="FNG7" s="41"/>
      <c r="FNH7" s="41"/>
      <c r="FNI7" s="41"/>
      <c r="FNJ7" s="41"/>
      <c r="FNK7" s="41"/>
      <c r="FNL7" s="41"/>
      <c r="FNM7" s="41"/>
      <c r="FNN7" s="41"/>
      <c r="FNO7" s="41"/>
      <c r="FNP7" s="41"/>
      <c r="FNQ7" s="41"/>
      <c r="FNR7" s="41"/>
      <c r="FNS7" s="41"/>
      <c r="FNT7" s="41"/>
      <c r="FNU7" s="41"/>
      <c r="FNV7" s="41"/>
      <c r="FNW7" s="41"/>
      <c r="FNX7" s="41"/>
      <c r="FNY7" s="41"/>
      <c r="FNZ7" s="41"/>
      <c r="FOA7" s="41"/>
      <c r="FOB7" s="41"/>
      <c r="FOC7" s="41"/>
      <c r="FOD7" s="41"/>
      <c r="FOE7" s="41"/>
      <c r="FOF7" s="41"/>
      <c r="FOG7" s="41"/>
      <c r="FOH7" s="41"/>
      <c r="FOI7" s="41"/>
      <c r="FOJ7" s="41"/>
      <c r="FOK7" s="41"/>
      <c r="FOL7" s="41"/>
      <c r="FOM7" s="41"/>
      <c r="FON7" s="41"/>
      <c r="FOO7" s="41"/>
      <c r="FOP7" s="41"/>
      <c r="FOQ7" s="41"/>
      <c r="FOR7" s="41"/>
      <c r="FOS7" s="41"/>
      <c r="FOT7" s="41"/>
      <c r="FOU7" s="41"/>
      <c r="FOV7" s="41"/>
      <c r="FOW7" s="41"/>
      <c r="FOX7" s="41"/>
      <c r="FOY7" s="41"/>
      <c r="FOZ7" s="41"/>
      <c r="FPA7" s="41"/>
      <c r="FPB7" s="41"/>
      <c r="FPC7" s="41"/>
      <c r="FPD7" s="41"/>
      <c r="FPE7" s="41"/>
      <c r="FPF7" s="41"/>
      <c r="FPG7" s="41"/>
      <c r="FPH7" s="41"/>
      <c r="FPI7" s="41"/>
      <c r="FPJ7" s="41"/>
      <c r="FPK7" s="41"/>
      <c r="FPL7" s="41"/>
      <c r="FPM7" s="41"/>
      <c r="FPN7" s="41"/>
      <c r="FPO7" s="41"/>
      <c r="FPP7" s="41"/>
      <c r="FPQ7" s="41"/>
      <c r="FPR7" s="41"/>
      <c r="FPS7" s="41"/>
      <c r="FPT7" s="41"/>
      <c r="FPU7" s="41"/>
      <c r="FPV7" s="41"/>
      <c r="FPW7" s="41"/>
      <c r="FPX7" s="41"/>
      <c r="FPY7" s="41"/>
      <c r="FPZ7" s="41"/>
      <c r="FQA7" s="41"/>
      <c r="FQB7" s="41"/>
      <c r="FQC7" s="41"/>
      <c r="FQD7" s="41"/>
      <c r="FQE7" s="41"/>
      <c r="FQF7" s="41"/>
      <c r="FQG7" s="41"/>
      <c r="FQH7" s="41"/>
      <c r="FQI7" s="41"/>
      <c r="FQJ7" s="41"/>
      <c r="FQK7" s="41"/>
      <c r="FQL7" s="41"/>
      <c r="FQM7" s="41"/>
      <c r="FQN7" s="41"/>
      <c r="FQO7" s="41"/>
      <c r="FQP7" s="41"/>
      <c r="FQQ7" s="41"/>
      <c r="FQR7" s="41"/>
      <c r="FQS7" s="41"/>
      <c r="FQT7" s="41"/>
      <c r="FQU7" s="41"/>
      <c r="FQV7" s="41"/>
      <c r="FQW7" s="41"/>
      <c r="FQX7" s="41"/>
      <c r="FQY7" s="41"/>
      <c r="FQZ7" s="41"/>
      <c r="FRA7" s="41"/>
      <c r="FRB7" s="41"/>
      <c r="FRC7" s="41"/>
      <c r="FRD7" s="41"/>
      <c r="FRE7" s="41"/>
      <c r="FRF7" s="41"/>
      <c r="FRG7" s="41"/>
      <c r="FRH7" s="41"/>
      <c r="FRI7" s="41"/>
      <c r="FRJ7" s="41"/>
      <c r="FRK7" s="41"/>
      <c r="FRL7" s="41"/>
      <c r="FRM7" s="41"/>
      <c r="FRN7" s="41"/>
      <c r="FRO7" s="41"/>
      <c r="FRP7" s="41"/>
      <c r="FRQ7" s="41"/>
      <c r="FRR7" s="41"/>
      <c r="FRS7" s="41"/>
      <c r="FRT7" s="41"/>
      <c r="FRU7" s="41"/>
      <c r="FRV7" s="41"/>
      <c r="FRW7" s="41"/>
      <c r="FRX7" s="41"/>
      <c r="FRY7" s="41"/>
      <c r="FRZ7" s="41"/>
      <c r="FSA7" s="41"/>
      <c r="FSB7" s="41"/>
      <c r="FSC7" s="41"/>
      <c r="FSD7" s="41"/>
      <c r="FSE7" s="41"/>
      <c r="FSF7" s="41"/>
      <c r="FSG7" s="41"/>
      <c r="FSH7" s="41"/>
      <c r="FSI7" s="41"/>
      <c r="FSJ7" s="41"/>
      <c r="FSK7" s="41"/>
      <c r="FSL7" s="41"/>
      <c r="FSM7" s="41"/>
      <c r="FSN7" s="41"/>
      <c r="FSO7" s="41"/>
      <c r="FSP7" s="41"/>
      <c r="FSQ7" s="41"/>
      <c r="FSR7" s="41"/>
      <c r="FSS7" s="41"/>
      <c r="FST7" s="41"/>
      <c r="FSU7" s="41"/>
      <c r="FSV7" s="41"/>
      <c r="FSW7" s="41"/>
      <c r="FSX7" s="41"/>
      <c r="FSY7" s="41"/>
      <c r="FSZ7" s="41"/>
      <c r="FTA7" s="41"/>
      <c r="FTB7" s="41"/>
      <c r="FTC7" s="41"/>
      <c r="FTD7" s="41"/>
      <c r="FTE7" s="41"/>
      <c r="FTF7" s="41"/>
      <c r="FTG7" s="41"/>
      <c r="FTH7" s="41"/>
      <c r="FTI7" s="41"/>
      <c r="FTJ7" s="41"/>
      <c r="FTK7" s="41"/>
      <c r="FTL7" s="41"/>
      <c r="FTM7" s="41"/>
      <c r="FTN7" s="41"/>
      <c r="FTO7" s="41"/>
      <c r="FTP7" s="41"/>
      <c r="FTQ7" s="41"/>
      <c r="FTR7" s="41"/>
      <c r="FTS7" s="41"/>
      <c r="FTT7" s="41"/>
      <c r="FTU7" s="41"/>
      <c r="FTV7" s="41"/>
      <c r="FTW7" s="41"/>
      <c r="FTX7" s="41"/>
      <c r="FTY7" s="41"/>
      <c r="FTZ7" s="41"/>
      <c r="FUA7" s="41"/>
      <c r="FUB7" s="41"/>
      <c r="FUC7" s="41"/>
      <c r="FUD7" s="41"/>
      <c r="FUE7" s="41"/>
      <c r="FUF7" s="41"/>
      <c r="FUG7" s="41"/>
      <c r="FUH7" s="41"/>
      <c r="FUI7" s="41"/>
      <c r="FUJ7" s="41"/>
      <c r="FUK7" s="41"/>
      <c r="FUL7" s="41"/>
      <c r="FUM7" s="41"/>
      <c r="FUN7" s="41"/>
      <c r="FUO7" s="41"/>
      <c r="FUP7" s="41"/>
      <c r="FUQ7" s="41"/>
      <c r="FUR7" s="41"/>
      <c r="FUS7" s="41"/>
      <c r="FUT7" s="41"/>
      <c r="FUU7" s="41"/>
      <c r="FUV7" s="41"/>
      <c r="FUW7" s="41"/>
      <c r="FUX7" s="41"/>
      <c r="FUY7" s="41"/>
      <c r="FUZ7" s="41"/>
      <c r="FVA7" s="41"/>
      <c r="FVB7" s="41"/>
      <c r="FVC7" s="41"/>
      <c r="FVD7" s="41"/>
      <c r="FVE7" s="41"/>
      <c r="FVF7" s="41"/>
      <c r="FVG7" s="41"/>
      <c r="FVH7" s="41"/>
      <c r="FVI7" s="41"/>
      <c r="FVJ7" s="41"/>
      <c r="FVK7" s="41"/>
      <c r="FVL7" s="41"/>
      <c r="FVM7" s="41"/>
      <c r="FVN7" s="41"/>
      <c r="FVO7" s="41"/>
      <c r="FVP7" s="41"/>
      <c r="FVQ7" s="41"/>
      <c r="FVR7" s="41"/>
      <c r="FVS7" s="41"/>
      <c r="FVT7" s="41"/>
      <c r="FVU7" s="41"/>
      <c r="FVV7" s="41"/>
      <c r="FVW7" s="41"/>
      <c r="FVX7" s="41"/>
      <c r="FVY7" s="41"/>
      <c r="FVZ7" s="41"/>
      <c r="FWA7" s="41"/>
      <c r="FWB7" s="41"/>
      <c r="FWC7" s="41"/>
      <c r="FWD7" s="41"/>
      <c r="FWE7" s="41"/>
      <c r="FWF7" s="41"/>
      <c r="FWG7" s="41"/>
      <c r="FWH7" s="41"/>
      <c r="FWI7" s="41"/>
      <c r="FWJ7" s="41"/>
      <c r="FWK7" s="41"/>
      <c r="FWL7" s="41"/>
      <c r="FWM7" s="41"/>
      <c r="FWN7" s="41"/>
      <c r="FWO7" s="41"/>
      <c r="FWP7" s="41"/>
      <c r="FWQ7" s="41"/>
      <c r="FWR7" s="41"/>
      <c r="FWS7" s="41"/>
      <c r="FWT7" s="41"/>
      <c r="FWU7" s="41"/>
      <c r="FWV7" s="41"/>
      <c r="FWW7" s="41"/>
      <c r="FWX7" s="41"/>
      <c r="FWY7" s="41"/>
      <c r="FWZ7" s="41"/>
      <c r="FXA7" s="41"/>
      <c r="FXB7" s="41"/>
      <c r="FXC7" s="41"/>
      <c r="FXD7" s="41"/>
      <c r="FXE7" s="41"/>
      <c r="FXF7" s="41"/>
      <c r="FXG7" s="41"/>
      <c r="FXH7" s="41"/>
      <c r="FXI7" s="41"/>
      <c r="FXJ7" s="41"/>
      <c r="FXK7" s="41"/>
      <c r="FXL7" s="41"/>
      <c r="FXM7" s="41"/>
      <c r="FXN7" s="41"/>
      <c r="FXO7" s="41"/>
      <c r="FXP7" s="41"/>
      <c r="FXQ7" s="41"/>
      <c r="FXR7" s="41"/>
      <c r="FXS7" s="41"/>
      <c r="FXT7" s="41"/>
      <c r="FXU7" s="41"/>
      <c r="FXV7" s="41"/>
      <c r="FXW7" s="41"/>
      <c r="FXX7" s="41"/>
      <c r="FXY7" s="41"/>
      <c r="FXZ7" s="41"/>
      <c r="FYA7" s="41"/>
      <c r="FYB7" s="41"/>
      <c r="FYC7" s="41"/>
      <c r="FYD7" s="41"/>
      <c r="FYE7" s="41"/>
      <c r="FYF7" s="41"/>
      <c r="FYG7" s="41"/>
      <c r="FYH7" s="41"/>
      <c r="FYI7" s="41"/>
      <c r="FYJ7" s="41"/>
      <c r="FYK7" s="41"/>
      <c r="FYL7" s="41"/>
      <c r="FYM7" s="41"/>
      <c r="FYN7" s="41"/>
      <c r="FYO7" s="41"/>
      <c r="FYP7" s="41"/>
      <c r="FYQ7" s="41"/>
      <c r="FYR7" s="41"/>
      <c r="FYS7" s="41"/>
      <c r="FYT7" s="41"/>
      <c r="FYU7" s="41"/>
      <c r="FYV7" s="41"/>
      <c r="FYW7" s="41"/>
      <c r="FYX7" s="41"/>
      <c r="FYY7" s="41"/>
      <c r="FYZ7" s="41"/>
      <c r="FZA7" s="41"/>
      <c r="FZB7" s="41"/>
      <c r="FZC7" s="41"/>
      <c r="FZD7" s="41"/>
      <c r="FZE7" s="41"/>
      <c r="FZF7" s="41"/>
      <c r="FZG7" s="41"/>
      <c r="FZH7" s="41"/>
      <c r="FZI7" s="41"/>
      <c r="FZJ7" s="41"/>
      <c r="FZK7" s="41"/>
      <c r="FZL7" s="41"/>
      <c r="FZM7" s="41"/>
      <c r="FZN7" s="41"/>
      <c r="FZO7" s="41"/>
      <c r="FZP7" s="41"/>
      <c r="FZQ7" s="41"/>
      <c r="FZR7" s="41"/>
      <c r="FZS7" s="41"/>
      <c r="FZT7" s="41"/>
      <c r="FZU7" s="41"/>
      <c r="FZV7" s="41"/>
      <c r="FZW7" s="41"/>
      <c r="FZX7" s="41"/>
      <c r="FZY7" s="41"/>
      <c r="FZZ7" s="41"/>
      <c r="GAA7" s="41"/>
      <c r="GAB7" s="41"/>
      <c r="GAC7" s="41"/>
      <c r="GAD7" s="41"/>
      <c r="GAE7" s="41"/>
      <c r="GAF7" s="41"/>
      <c r="GAG7" s="41"/>
      <c r="GAH7" s="41"/>
      <c r="GAI7" s="41"/>
      <c r="GAJ7" s="41"/>
      <c r="GAK7" s="41"/>
      <c r="GAL7" s="41"/>
      <c r="GAM7" s="41"/>
      <c r="GAN7" s="41"/>
      <c r="GAO7" s="41"/>
      <c r="GAP7" s="41"/>
      <c r="GAQ7" s="41"/>
      <c r="GAR7" s="41"/>
      <c r="GAS7" s="41"/>
      <c r="GAT7" s="41"/>
      <c r="GAU7" s="41"/>
      <c r="GAV7" s="41"/>
      <c r="GAW7" s="41"/>
      <c r="GAX7" s="41"/>
      <c r="GAY7" s="41"/>
      <c r="GAZ7" s="41"/>
      <c r="GBA7" s="41"/>
      <c r="GBB7" s="41"/>
      <c r="GBC7" s="41"/>
      <c r="GBD7" s="41"/>
      <c r="GBE7" s="41"/>
      <c r="GBF7" s="41"/>
      <c r="GBG7" s="41"/>
      <c r="GBH7" s="41"/>
      <c r="GBI7" s="41"/>
      <c r="GBJ7" s="41"/>
      <c r="GBK7" s="41"/>
      <c r="GBL7" s="41"/>
      <c r="GBM7" s="41"/>
      <c r="GBN7" s="41"/>
      <c r="GBO7" s="41"/>
      <c r="GBP7" s="41"/>
      <c r="GBQ7" s="41"/>
      <c r="GBR7" s="41"/>
      <c r="GBS7" s="41"/>
      <c r="GBT7" s="41"/>
      <c r="GBU7" s="41"/>
      <c r="GBV7" s="41"/>
      <c r="GBW7" s="41"/>
      <c r="GBX7" s="41"/>
      <c r="GBY7" s="41"/>
      <c r="GBZ7" s="41"/>
      <c r="GCA7" s="41"/>
      <c r="GCB7" s="41"/>
      <c r="GCC7" s="41"/>
      <c r="GCD7" s="41"/>
      <c r="GCE7" s="41"/>
      <c r="GCF7" s="41"/>
      <c r="GCG7" s="41"/>
      <c r="GCH7" s="41"/>
      <c r="GCI7" s="41"/>
      <c r="GCJ7" s="41"/>
      <c r="GCK7" s="41"/>
      <c r="GCL7" s="41"/>
      <c r="GCM7" s="41"/>
      <c r="GCN7" s="41"/>
      <c r="GCO7" s="41"/>
      <c r="GCP7" s="41"/>
      <c r="GCQ7" s="41"/>
      <c r="GCR7" s="41"/>
      <c r="GCS7" s="41"/>
      <c r="GCT7" s="41"/>
      <c r="GCU7" s="41"/>
      <c r="GCV7" s="41"/>
      <c r="GCW7" s="41"/>
      <c r="GCX7" s="41"/>
      <c r="GCY7" s="41"/>
      <c r="GCZ7" s="41"/>
      <c r="GDA7" s="41"/>
      <c r="GDB7" s="41"/>
      <c r="GDC7" s="41"/>
      <c r="GDD7" s="41"/>
      <c r="GDE7" s="41"/>
      <c r="GDF7" s="41"/>
      <c r="GDG7" s="41"/>
      <c r="GDH7" s="41"/>
      <c r="GDI7" s="41"/>
      <c r="GDJ7" s="41"/>
      <c r="GDK7" s="41"/>
      <c r="GDL7" s="41"/>
      <c r="GDM7" s="41"/>
      <c r="GDN7" s="41"/>
      <c r="GDO7" s="41"/>
      <c r="GDP7" s="41"/>
      <c r="GDQ7" s="41"/>
      <c r="GDR7" s="41"/>
      <c r="GDS7" s="41"/>
      <c r="GDT7" s="41"/>
      <c r="GDU7" s="41"/>
      <c r="GDV7" s="41"/>
      <c r="GDW7" s="41"/>
      <c r="GDX7" s="41"/>
      <c r="GDY7" s="41"/>
      <c r="GDZ7" s="41"/>
      <c r="GEA7" s="41"/>
      <c r="GEB7" s="41"/>
      <c r="GEC7" s="41"/>
      <c r="GED7" s="41"/>
      <c r="GEE7" s="41"/>
      <c r="GEF7" s="41"/>
      <c r="GEG7" s="41"/>
      <c r="GEH7" s="41"/>
      <c r="GEI7" s="41"/>
      <c r="GEJ7" s="41"/>
      <c r="GEK7" s="41"/>
      <c r="GEL7" s="41"/>
      <c r="GEM7" s="41"/>
      <c r="GEN7" s="41"/>
      <c r="GEO7" s="41"/>
      <c r="GEP7" s="41"/>
      <c r="GEQ7" s="41"/>
      <c r="GER7" s="41"/>
      <c r="GES7" s="41"/>
      <c r="GET7" s="41"/>
      <c r="GEU7" s="41"/>
      <c r="GEV7" s="41"/>
      <c r="GEW7" s="41"/>
      <c r="GEX7" s="41"/>
      <c r="GEY7" s="41"/>
      <c r="GEZ7" s="41"/>
      <c r="GFA7" s="41"/>
      <c r="GFB7" s="41"/>
      <c r="GFC7" s="41"/>
      <c r="GFD7" s="41"/>
      <c r="GFE7" s="41"/>
      <c r="GFF7" s="41"/>
      <c r="GFG7" s="41"/>
      <c r="GFH7" s="41"/>
      <c r="GFI7" s="41"/>
      <c r="GFJ7" s="41"/>
      <c r="GFK7" s="41"/>
      <c r="GFL7" s="41"/>
      <c r="GFM7" s="41"/>
      <c r="GFN7" s="41"/>
      <c r="GFO7" s="41"/>
      <c r="GFP7" s="41"/>
      <c r="GFQ7" s="41"/>
      <c r="GFR7" s="41"/>
      <c r="GFS7" s="41"/>
      <c r="GFT7" s="41"/>
      <c r="GFU7" s="41"/>
      <c r="GFV7" s="41"/>
      <c r="GFW7" s="41"/>
      <c r="GFX7" s="41"/>
      <c r="GFY7" s="41"/>
      <c r="GFZ7" s="41"/>
      <c r="GGA7" s="41"/>
      <c r="GGB7" s="41"/>
      <c r="GGC7" s="41"/>
      <c r="GGD7" s="41"/>
      <c r="GGE7" s="41"/>
      <c r="GGF7" s="41"/>
      <c r="GGG7" s="41"/>
      <c r="GGH7" s="41"/>
      <c r="GGI7" s="41"/>
      <c r="GGJ7" s="41"/>
      <c r="GGK7" s="41"/>
      <c r="GGL7" s="41"/>
      <c r="GGM7" s="41"/>
      <c r="GGN7" s="41"/>
      <c r="GGO7" s="41"/>
      <c r="GGP7" s="41"/>
      <c r="GGQ7" s="41"/>
      <c r="GGR7" s="41"/>
      <c r="GGS7" s="41"/>
      <c r="GGT7" s="41"/>
      <c r="GGU7" s="41"/>
      <c r="GGV7" s="41"/>
      <c r="GGW7" s="41"/>
      <c r="GGX7" s="41"/>
      <c r="GGY7" s="41"/>
      <c r="GGZ7" s="41"/>
      <c r="GHA7" s="41"/>
      <c r="GHB7" s="41"/>
      <c r="GHC7" s="41"/>
      <c r="GHD7" s="41"/>
      <c r="GHE7" s="41"/>
      <c r="GHF7" s="41"/>
      <c r="GHG7" s="41"/>
      <c r="GHH7" s="41"/>
      <c r="GHI7" s="41"/>
      <c r="GHJ7" s="41"/>
      <c r="GHK7" s="41"/>
      <c r="GHL7" s="41"/>
      <c r="GHM7" s="41"/>
      <c r="GHN7" s="41"/>
      <c r="GHO7" s="41"/>
      <c r="GHP7" s="41"/>
      <c r="GHQ7" s="41"/>
      <c r="GHR7" s="41"/>
      <c r="GHS7" s="41"/>
      <c r="GHT7" s="41"/>
      <c r="GHU7" s="41"/>
      <c r="GHV7" s="41"/>
      <c r="GHW7" s="41"/>
      <c r="GHX7" s="41"/>
      <c r="GHY7" s="41"/>
      <c r="GHZ7" s="41"/>
      <c r="GIA7" s="41"/>
      <c r="GIB7" s="41"/>
      <c r="GIC7" s="41"/>
      <c r="GID7" s="41"/>
      <c r="GIE7" s="41"/>
      <c r="GIF7" s="41"/>
      <c r="GIG7" s="41"/>
      <c r="GIH7" s="41"/>
      <c r="GII7" s="41"/>
      <c r="GIJ7" s="41"/>
      <c r="GIK7" s="41"/>
      <c r="GIL7" s="41"/>
      <c r="GIM7" s="41"/>
      <c r="GIN7" s="41"/>
      <c r="GIO7" s="41"/>
      <c r="GIP7" s="41"/>
      <c r="GIQ7" s="41"/>
      <c r="GIR7" s="41"/>
      <c r="GIS7" s="41"/>
      <c r="GIT7" s="41"/>
      <c r="GIU7" s="41"/>
      <c r="GIV7" s="41"/>
      <c r="GIW7" s="41"/>
      <c r="GIX7" s="41"/>
      <c r="GIY7" s="41"/>
      <c r="GIZ7" s="41"/>
      <c r="GJA7" s="41"/>
      <c r="GJB7" s="41"/>
      <c r="GJC7" s="41"/>
      <c r="GJD7" s="41"/>
      <c r="GJE7" s="41"/>
      <c r="GJF7" s="41"/>
      <c r="GJG7" s="41"/>
      <c r="GJH7" s="41"/>
      <c r="GJI7" s="41"/>
      <c r="GJJ7" s="41"/>
      <c r="GJK7" s="41"/>
      <c r="GJL7" s="41"/>
      <c r="GJM7" s="41"/>
      <c r="GJN7" s="41"/>
      <c r="GJO7" s="41"/>
      <c r="GJP7" s="41"/>
      <c r="GJQ7" s="41"/>
      <c r="GJR7" s="41"/>
      <c r="GJS7" s="41"/>
      <c r="GJT7" s="41"/>
      <c r="GJU7" s="41"/>
      <c r="GJV7" s="41"/>
      <c r="GJW7" s="41"/>
      <c r="GJX7" s="41"/>
      <c r="GJY7" s="41"/>
      <c r="GJZ7" s="41"/>
      <c r="GKA7" s="41"/>
      <c r="GKB7" s="41"/>
      <c r="GKC7" s="41"/>
      <c r="GKD7" s="41"/>
      <c r="GKE7" s="41"/>
      <c r="GKF7" s="41"/>
      <c r="GKG7" s="41"/>
      <c r="GKH7" s="41"/>
      <c r="GKI7" s="41"/>
      <c r="GKJ7" s="41"/>
      <c r="GKK7" s="41"/>
      <c r="GKL7" s="41"/>
      <c r="GKM7" s="41"/>
      <c r="GKN7" s="41"/>
      <c r="GKO7" s="41"/>
      <c r="GKP7" s="41"/>
      <c r="GKQ7" s="41"/>
      <c r="GKR7" s="41"/>
      <c r="GKS7" s="41"/>
      <c r="GKT7" s="41"/>
      <c r="GKU7" s="41"/>
      <c r="GKV7" s="41"/>
      <c r="GKW7" s="41"/>
      <c r="GKX7" s="41"/>
      <c r="GKY7" s="41"/>
      <c r="GKZ7" s="41"/>
      <c r="GLA7" s="41"/>
      <c r="GLB7" s="41"/>
      <c r="GLC7" s="41"/>
      <c r="GLD7" s="41"/>
      <c r="GLE7" s="41"/>
      <c r="GLF7" s="41"/>
      <c r="GLG7" s="41"/>
      <c r="GLH7" s="41"/>
      <c r="GLI7" s="41"/>
      <c r="GLJ7" s="41"/>
      <c r="GLK7" s="41"/>
      <c r="GLL7" s="41"/>
      <c r="GLM7" s="41"/>
      <c r="GLN7" s="41"/>
      <c r="GLO7" s="41"/>
      <c r="GLP7" s="41"/>
      <c r="GLQ7" s="41"/>
      <c r="GLR7" s="41"/>
      <c r="GLS7" s="41"/>
      <c r="GLT7" s="41"/>
      <c r="GLU7" s="41"/>
      <c r="GLV7" s="41"/>
      <c r="GLW7" s="41"/>
      <c r="GLX7" s="41"/>
      <c r="GLY7" s="41"/>
      <c r="GLZ7" s="41"/>
      <c r="GMA7" s="41"/>
      <c r="GMB7" s="41"/>
      <c r="GMC7" s="41"/>
      <c r="GMD7" s="41"/>
      <c r="GME7" s="41"/>
      <c r="GMF7" s="41"/>
      <c r="GMG7" s="41"/>
      <c r="GMH7" s="41"/>
      <c r="GMI7" s="41"/>
      <c r="GMJ7" s="41"/>
      <c r="GMK7" s="41"/>
      <c r="GML7" s="41"/>
      <c r="GMM7" s="41"/>
      <c r="GMN7" s="41"/>
      <c r="GMO7" s="41"/>
      <c r="GMP7" s="41"/>
      <c r="GMQ7" s="41"/>
      <c r="GMR7" s="41"/>
      <c r="GMS7" s="41"/>
      <c r="GMT7" s="41"/>
      <c r="GMU7" s="41"/>
      <c r="GMV7" s="41"/>
      <c r="GMW7" s="41"/>
      <c r="GMX7" s="41"/>
      <c r="GMY7" s="41"/>
      <c r="GMZ7" s="41"/>
      <c r="GNA7" s="41"/>
      <c r="GNB7" s="41"/>
      <c r="GNC7" s="41"/>
      <c r="GND7" s="41"/>
      <c r="GNE7" s="41"/>
      <c r="GNF7" s="41"/>
      <c r="GNG7" s="41"/>
      <c r="GNH7" s="41"/>
      <c r="GNI7" s="41"/>
      <c r="GNJ7" s="41"/>
      <c r="GNK7" s="41"/>
      <c r="GNL7" s="41"/>
      <c r="GNM7" s="41"/>
      <c r="GNN7" s="41"/>
      <c r="GNO7" s="41"/>
      <c r="GNP7" s="41"/>
      <c r="GNQ7" s="41"/>
      <c r="GNR7" s="41"/>
      <c r="GNS7" s="41"/>
      <c r="GNT7" s="41"/>
      <c r="GNU7" s="41"/>
      <c r="GNV7" s="41"/>
      <c r="GNW7" s="41"/>
      <c r="GNX7" s="41"/>
      <c r="GNY7" s="41"/>
      <c r="GNZ7" s="41"/>
      <c r="GOA7" s="41"/>
      <c r="GOB7" s="41"/>
      <c r="GOC7" s="41"/>
      <c r="GOD7" s="41"/>
      <c r="GOE7" s="41"/>
      <c r="GOF7" s="41"/>
      <c r="GOG7" s="41"/>
      <c r="GOH7" s="41"/>
      <c r="GOI7" s="41"/>
      <c r="GOJ7" s="41"/>
      <c r="GOK7" s="41"/>
      <c r="GOL7" s="41"/>
      <c r="GOM7" s="41"/>
      <c r="GON7" s="41"/>
      <c r="GOO7" s="41"/>
      <c r="GOP7" s="41"/>
      <c r="GOQ7" s="41"/>
      <c r="GOR7" s="41"/>
      <c r="GOS7" s="41"/>
      <c r="GOT7" s="41"/>
      <c r="GOU7" s="41"/>
      <c r="GOV7" s="41"/>
      <c r="GOW7" s="41"/>
      <c r="GOX7" s="41"/>
      <c r="GOY7" s="41"/>
      <c r="GOZ7" s="41"/>
      <c r="GPA7" s="41"/>
      <c r="GPB7" s="41"/>
      <c r="GPC7" s="41"/>
      <c r="GPD7" s="41"/>
      <c r="GPE7" s="41"/>
      <c r="GPF7" s="41"/>
      <c r="GPG7" s="41"/>
      <c r="GPH7" s="41"/>
      <c r="GPI7" s="41"/>
      <c r="GPJ7" s="41"/>
      <c r="GPK7" s="41"/>
      <c r="GPL7" s="41"/>
      <c r="GPM7" s="41"/>
      <c r="GPN7" s="41"/>
      <c r="GPO7" s="41"/>
      <c r="GPP7" s="41"/>
      <c r="GPQ7" s="41"/>
      <c r="GPR7" s="41"/>
      <c r="GPS7" s="41"/>
      <c r="GPT7" s="41"/>
      <c r="GPU7" s="41"/>
      <c r="GPV7" s="41"/>
      <c r="GPW7" s="41"/>
      <c r="GPX7" s="41"/>
      <c r="GPY7" s="41"/>
      <c r="GPZ7" s="41"/>
      <c r="GQA7" s="41"/>
      <c r="GQB7" s="41"/>
      <c r="GQC7" s="41"/>
      <c r="GQD7" s="41"/>
      <c r="GQE7" s="41"/>
      <c r="GQF7" s="41"/>
      <c r="GQG7" s="41"/>
      <c r="GQH7" s="41"/>
      <c r="GQI7" s="41"/>
      <c r="GQJ7" s="41"/>
      <c r="GQK7" s="41"/>
      <c r="GQL7" s="41"/>
      <c r="GQM7" s="41"/>
      <c r="GQN7" s="41"/>
      <c r="GQO7" s="41"/>
      <c r="GQP7" s="41"/>
      <c r="GQQ7" s="41"/>
      <c r="GQR7" s="41"/>
      <c r="GQS7" s="41"/>
      <c r="GQT7" s="41"/>
      <c r="GQU7" s="41"/>
      <c r="GQV7" s="41"/>
      <c r="GQW7" s="41"/>
      <c r="GQX7" s="41"/>
      <c r="GQY7" s="41"/>
      <c r="GQZ7" s="41"/>
      <c r="GRA7" s="41"/>
      <c r="GRB7" s="41"/>
      <c r="GRC7" s="41"/>
      <c r="GRD7" s="41"/>
      <c r="GRE7" s="41"/>
      <c r="GRF7" s="41"/>
      <c r="GRG7" s="41"/>
      <c r="GRH7" s="41"/>
      <c r="GRI7" s="41"/>
      <c r="GRJ7" s="41"/>
      <c r="GRK7" s="41"/>
      <c r="GRL7" s="41"/>
      <c r="GRM7" s="41"/>
      <c r="GRN7" s="41"/>
      <c r="GRO7" s="41"/>
      <c r="GRP7" s="41"/>
      <c r="GRQ7" s="41"/>
      <c r="GRR7" s="41"/>
      <c r="GRS7" s="41"/>
      <c r="GRT7" s="41"/>
      <c r="GRU7" s="41"/>
      <c r="GRV7" s="41"/>
      <c r="GRW7" s="41"/>
      <c r="GRX7" s="41"/>
      <c r="GRY7" s="41"/>
      <c r="GRZ7" s="41"/>
      <c r="GSA7" s="41"/>
      <c r="GSB7" s="41"/>
      <c r="GSC7" s="41"/>
      <c r="GSD7" s="41"/>
      <c r="GSE7" s="41"/>
      <c r="GSF7" s="41"/>
      <c r="GSG7" s="41"/>
      <c r="GSH7" s="41"/>
      <c r="GSI7" s="41"/>
      <c r="GSJ7" s="41"/>
      <c r="GSK7" s="41"/>
      <c r="GSL7" s="41"/>
      <c r="GSM7" s="41"/>
      <c r="GSN7" s="41"/>
      <c r="GSO7" s="41"/>
      <c r="GSP7" s="41"/>
      <c r="GSQ7" s="41"/>
      <c r="GSR7" s="41"/>
      <c r="GSS7" s="41"/>
      <c r="GST7" s="41"/>
      <c r="GSU7" s="41"/>
      <c r="GSV7" s="41"/>
      <c r="GSW7" s="41"/>
      <c r="GSX7" s="41"/>
      <c r="GSY7" s="41"/>
      <c r="GSZ7" s="41"/>
      <c r="GTA7" s="41"/>
      <c r="GTB7" s="41"/>
      <c r="GTC7" s="41"/>
      <c r="GTD7" s="41"/>
      <c r="GTE7" s="41"/>
      <c r="GTF7" s="41"/>
      <c r="GTG7" s="41"/>
      <c r="GTH7" s="41"/>
      <c r="GTI7" s="41"/>
      <c r="GTJ7" s="41"/>
      <c r="GTK7" s="41"/>
      <c r="GTL7" s="41"/>
      <c r="GTM7" s="41"/>
      <c r="GTN7" s="41"/>
      <c r="GTO7" s="41"/>
      <c r="GTP7" s="41"/>
      <c r="GTQ7" s="41"/>
      <c r="GTR7" s="41"/>
      <c r="GTS7" s="41"/>
      <c r="GTT7" s="41"/>
      <c r="GTU7" s="41"/>
      <c r="GTV7" s="41"/>
      <c r="GTW7" s="41"/>
      <c r="GTX7" s="41"/>
      <c r="GTY7" s="41"/>
      <c r="GTZ7" s="41"/>
      <c r="GUA7" s="41"/>
      <c r="GUB7" s="41"/>
      <c r="GUC7" s="41"/>
      <c r="GUD7" s="41"/>
      <c r="GUE7" s="41"/>
      <c r="GUF7" s="41"/>
      <c r="GUG7" s="41"/>
      <c r="GUH7" s="41"/>
      <c r="GUI7" s="41"/>
      <c r="GUJ7" s="41"/>
      <c r="GUK7" s="41"/>
      <c r="GUL7" s="41"/>
      <c r="GUM7" s="41"/>
      <c r="GUN7" s="41"/>
      <c r="GUO7" s="41"/>
      <c r="GUP7" s="41"/>
      <c r="GUQ7" s="41"/>
      <c r="GUR7" s="41"/>
      <c r="GUS7" s="41"/>
      <c r="GUT7" s="41"/>
      <c r="GUU7" s="41"/>
      <c r="GUV7" s="41"/>
      <c r="GUW7" s="41"/>
      <c r="GUX7" s="41"/>
      <c r="GUY7" s="41"/>
      <c r="GUZ7" s="41"/>
      <c r="GVA7" s="41"/>
      <c r="GVB7" s="41"/>
      <c r="GVC7" s="41"/>
      <c r="GVD7" s="41"/>
      <c r="GVE7" s="41"/>
      <c r="GVF7" s="41"/>
      <c r="GVG7" s="41"/>
      <c r="GVH7" s="41"/>
      <c r="GVI7" s="41"/>
      <c r="GVJ7" s="41"/>
      <c r="GVK7" s="41"/>
      <c r="GVL7" s="41"/>
      <c r="GVM7" s="41"/>
      <c r="GVN7" s="41"/>
      <c r="GVO7" s="41"/>
      <c r="GVP7" s="41"/>
      <c r="GVQ7" s="41"/>
      <c r="GVR7" s="41"/>
      <c r="GVS7" s="41"/>
      <c r="GVT7" s="41"/>
      <c r="GVU7" s="41"/>
      <c r="GVV7" s="41"/>
      <c r="GVW7" s="41"/>
      <c r="GVX7" s="41"/>
      <c r="GVY7" s="41"/>
      <c r="GVZ7" s="41"/>
      <c r="GWA7" s="41"/>
      <c r="GWB7" s="41"/>
      <c r="GWC7" s="41"/>
      <c r="GWD7" s="41"/>
      <c r="GWE7" s="41"/>
      <c r="GWF7" s="41"/>
      <c r="GWG7" s="41"/>
      <c r="GWH7" s="41"/>
      <c r="GWI7" s="41"/>
      <c r="GWJ7" s="41"/>
      <c r="GWK7" s="41"/>
      <c r="GWL7" s="41"/>
      <c r="GWM7" s="41"/>
      <c r="GWN7" s="41"/>
      <c r="GWO7" s="41"/>
      <c r="GWP7" s="41"/>
      <c r="GWQ7" s="41"/>
      <c r="GWR7" s="41"/>
      <c r="GWS7" s="41"/>
      <c r="GWT7" s="41"/>
      <c r="GWU7" s="41"/>
      <c r="GWV7" s="41"/>
      <c r="GWW7" s="41"/>
      <c r="GWX7" s="41"/>
      <c r="GWY7" s="41"/>
      <c r="GWZ7" s="41"/>
      <c r="GXA7" s="41"/>
      <c r="GXB7" s="41"/>
      <c r="GXC7" s="41"/>
      <c r="GXD7" s="41"/>
      <c r="GXE7" s="41"/>
      <c r="GXF7" s="41"/>
      <c r="GXG7" s="41"/>
      <c r="GXH7" s="41"/>
      <c r="GXI7" s="41"/>
      <c r="GXJ7" s="41"/>
      <c r="GXK7" s="41"/>
      <c r="GXL7" s="41"/>
      <c r="GXM7" s="41"/>
      <c r="GXN7" s="41"/>
      <c r="GXO7" s="41"/>
      <c r="GXP7" s="41"/>
      <c r="GXQ7" s="41"/>
      <c r="GXR7" s="41"/>
      <c r="GXS7" s="41"/>
      <c r="GXT7" s="41"/>
      <c r="GXU7" s="41"/>
      <c r="GXV7" s="41"/>
      <c r="GXW7" s="41"/>
      <c r="GXX7" s="41"/>
      <c r="GXY7" s="41"/>
      <c r="GXZ7" s="41"/>
      <c r="GYA7" s="41"/>
      <c r="GYB7" s="41"/>
      <c r="GYC7" s="41"/>
      <c r="GYD7" s="41"/>
      <c r="GYE7" s="41"/>
      <c r="GYF7" s="41"/>
      <c r="GYG7" s="41"/>
      <c r="GYH7" s="41"/>
      <c r="GYI7" s="41"/>
      <c r="GYJ7" s="41"/>
      <c r="GYK7" s="41"/>
      <c r="GYL7" s="41"/>
      <c r="GYM7" s="41"/>
      <c r="GYN7" s="41"/>
      <c r="GYO7" s="41"/>
      <c r="GYP7" s="41"/>
      <c r="GYQ7" s="41"/>
      <c r="GYR7" s="41"/>
      <c r="GYS7" s="41"/>
      <c r="GYT7" s="41"/>
      <c r="GYU7" s="41"/>
      <c r="GYV7" s="41"/>
      <c r="GYW7" s="41"/>
      <c r="GYX7" s="41"/>
      <c r="GYY7" s="41"/>
      <c r="GYZ7" s="41"/>
      <c r="GZA7" s="41"/>
      <c r="GZB7" s="41"/>
      <c r="GZC7" s="41"/>
      <c r="GZD7" s="41"/>
      <c r="GZE7" s="41"/>
      <c r="GZF7" s="41"/>
      <c r="GZG7" s="41"/>
      <c r="GZH7" s="41"/>
      <c r="GZI7" s="41"/>
      <c r="GZJ7" s="41"/>
      <c r="GZK7" s="41"/>
      <c r="GZL7" s="41"/>
      <c r="GZM7" s="41"/>
      <c r="GZN7" s="41"/>
      <c r="GZO7" s="41"/>
      <c r="GZP7" s="41"/>
      <c r="GZQ7" s="41"/>
      <c r="GZR7" s="41"/>
      <c r="GZS7" s="41"/>
      <c r="GZT7" s="41"/>
      <c r="GZU7" s="41"/>
      <c r="GZV7" s="41"/>
      <c r="GZW7" s="41"/>
      <c r="GZX7" s="41"/>
      <c r="GZY7" s="41"/>
      <c r="GZZ7" s="41"/>
      <c r="HAA7" s="41"/>
      <c r="HAB7" s="41"/>
      <c r="HAC7" s="41"/>
      <c r="HAD7" s="41"/>
      <c r="HAE7" s="41"/>
      <c r="HAF7" s="41"/>
      <c r="HAG7" s="41"/>
      <c r="HAH7" s="41"/>
      <c r="HAI7" s="41"/>
      <c r="HAJ7" s="41"/>
      <c r="HAK7" s="41"/>
      <c r="HAL7" s="41"/>
      <c r="HAM7" s="41"/>
      <c r="HAN7" s="41"/>
      <c r="HAO7" s="41"/>
      <c r="HAP7" s="41"/>
      <c r="HAQ7" s="41"/>
      <c r="HAR7" s="41"/>
      <c r="HAS7" s="41"/>
      <c r="HAT7" s="41"/>
      <c r="HAU7" s="41"/>
      <c r="HAV7" s="41"/>
      <c r="HAW7" s="41"/>
      <c r="HAX7" s="41"/>
      <c r="HAY7" s="41"/>
      <c r="HAZ7" s="41"/>
      <c r="HBA7" s="41"/>
      <c r="HBB7" s="41"/>
      <c r="HBC7" s="41"/>
      <c r="HBD7" s="41"/>
      <c r="HBE7" s="41"/>
      <c r="HBF7" s="41"/>
      <c r="HBG7" s="41"/>
      <c r="HBH7" s="41"/>
      <c r="HBI7" s="41"/>
      <c r="HBJ7" s="41"/>
      <c r="HBK7" s="41"/>
      <c r="HBL7" s="41"/>
      <c r="HBM7" s="41"/>
      <c r="HBN7" s="41"/>
      <c r="HBO7" s="41"/>
      <c r="HBP7" s="41"/>
      <c r="HBQ7" s="41"/>
      <c r="HBR7" s="41"/>
      <c r="HBS7" s="41"/>
      <c r="HBT7" s="41"/>
      <c r="HBU7" s="41"/>
      <c r="HBV7" s="41"/>
      <c r="HBW7" s="41"/>
      <c r="HBX7" s="41"/>
      <c r="HBY7" s="41"/>
      <c r="HBZ7" s="41"/>
      <c r="HCA7" s="41"/>
      <c r="HCB7" s="41"/>
      <c r="HCC7" s="41"/>
      <c r="HCD7" s="41"/>
      <c r="HCE7" s="41"/>
      <c r="HCF7" s="41"/>
      <c r="HCG7" s="41"/>
      <c r="HCH7" s="41"/>
      <c r="HCI7" s="41"/>
      <c r="HCJ7" s="41"/>
      <c r="HCK7" s="41"/>
      <c r="HCL7" s="41"/>
      <c r="HCM7" s="41"/>
      <c r="HCN7" s="41"/>
      <c r="HCO7" s="41"/>
      <c r="HCP7" s="41"/>
      <c r="HCQ7" s="41"/>
      <c r="HCR7" s="41"/>
      <c r="HCS7" s="41"/>
      <c r="HCT7" s="41"/>
      <c r="HCU7" s="41"/>
      <c r="HCV7" s="41"/>
      <c r="HCW7" s="41"/>
      <c r="HCX7" s="41"/>
      <c r="HCY7" s="41"/>
      <c r="HCZ7" s="41"/>
      <c r="HDA7" s="41"/>
      <c r="HDB7" s="41"/>
      <c r="HDC7" s="41"/>
      <c r="HDD7" s="41"/>
      <c r="HDE7" s="41"/>
      <c r="HDF7" s="41"/>
      <c r="HDG7" s="41"/>
      <c r="HDH7" s="41"/>
      <c r="HDI7" s="41"/>
      <c r="HDJ7" s="41"/>
      <c r="HDK7" s="41"/>
      <c r="HDL7" s="41"/>
      <c r="HDM7" s="41"/>
      <c r="HDN7" s="41"/>
      <c r="HDO7" s="41"/>
      <c r="HDP7" s="41"/>
      <c r="HDQ7" s="41"/>
      <c r="HDR7" s="41"/>
      <c r="HDS7" s="41"/>
      <c r="HDT7" s="41"/>
      <c r="HDU7" s="41"/>
      <c r="HDV7" s="41"/>
      <c r="HDW7" s="41"/>
      <c r="HDX7" s="41"/>
      <c r="HDY7" s="41"/>
      <c r="HDZ7" s="41"/>
      <c r="HEA7" s="41"/>
      <c r="HEB7" s="41"/>
      <c r="HEC7" s="41"/>
      <c r="HED7" s="41"/>
      <c r="HEE7" s="41"/>
      <c r="HEF7" s="41"/>
      <c r="HEG7" s="41"/>
      <c r="HEH7" s="41"/>
      <c r="HEI7" s="41"/>
      <c r="HEJ7" s="41"/>
      <c r="HEK7" s="41"/>
      <c r="HEL7" s="41"/>
      <c r="HEM7" s="41"/>
      <c r="HEN7" s="41"/>
      <c r="HEO7" s="41"/>
      <c r="HEP7" s="41"/>
      <c r="HEQ7" s="41"/>
      <c r="HER7" s="41"/>
      <c r="HES7" s="41"/>
      <c r="HET7" s="41"/>
      <c r="HEU7" s="41"/>
      <c r="HEV7" s="41"/>
      <c r="HEW7" s="41"/>
      <c r="HEX7" s="41"/>
      <c r="HEY7" s="41"/>
      <c r="HEZ7" s="41"/>
      <c r="HFA7" s="41"/>
      <c r="HFB7" s="41"/>
      <c r="HFC7" s="41"/>
      <c r="HFD7" s="41"/>
      <c r="HFE7" s="41"/>
      <c r="HFF7" s="41"/>
      <c r="HFG7" s="41"/>
      <c r="HFH7" s="41"/>
      <c r="HFI7" s="41"/>
      <c r="HFJ7" s="41"/>
      <c r="HFK7" s="41"/>
      <c r="HFL7" s="41"/>
      <c r="HFM7" s="41"/>
      <c r="HFN7" s="41"/>
      <c r="HFO7" s="41"/>
      <c r="HFP7" s="41"/>
      <c r="HFQ7" s="41"/>
      <c r="HFR7" s="41"/>
      <c r="HFS7" s="41"/>
      <c r="HFT7" s="41"/>
      <c r="HFU7" s="41"/>
      <c r="HFV7" s="41"/>
      <c r="HFW7" s="41"/>
      <c r="HFX7" s="41"/>
      <c r="HFY7" s="41"/>
      <c r="HFZ7" s="41"/>
      <c r="HGA7" s="41"/>
      <c r="HGB7" s="41"/>
      <c r="HGC7" s="41"/>
      <c r="HGD7" s="41"/>
      <c r="HGE7" s="41"/>
      <c r="HGF7" s="41"/>
      <c r="HGG7" s="41"/>
      <c r="HGH7" s="41"/>
      <c r="HGI7" s="41"/>
      <c r="HGJ7" s="41"/>
      <c r="HGK7" s="41"/>
      <c r="HGL7" s="41"/>
      <c r="HGM7" s="41"/>
      <c r="HGN7" s="41"/>
      <c r="HGO7" s="41"/>
      <c r="HGP7" s="41"/>
      <c r="HGQ7" s="41"/>
      <c r="HGR7" s="41"/>
      <c r="HGS7" s="41"/>
      <c r="HGT7" s="41"/>
      <c r="HGU7" s="41"/>
      <c r="HGV7" s="41"/>
      <c r="HGW7" s="41"/>
      <c r="HGX7" s="41"/>
      <c r="HGY7" s="41"/>
      <c r="HGZ7" s="41"/>
      <c r="HHA7" s="41"/>
      <c r="HHB7" s="41"/>
      <c r="HHC7" s="41"/>
      <c r="HHD7" s="41"/>
      <c r="HHE7" s="41"/>
      <c r="HHF7" s="41"/>
      <c r="HHG7" s="41"/>
      <c r="HHH7" s="41"/>
      <c r="HHI7" s="41"/>
      <c r="HHJ7" s="41"/>
      <c r="HHK7" s="41"/>
      <c r="HHL7" s="41"/>
      <c r="HHM7" s="41"/>
      <c r="HHN7" s="41"/>
      <c r="HHO7" s="41"/>
      <c r="HHP7" s="41"/>
      <c r="HHQ7" s="41"/>
      <c r="HHR7" s="41"/>
      <c r="HHS7" s="41"/>
      <c r="HHT7" s="41"/>
      <c r="HHU7" s="41"/>
      <c r="HHV7" s="41"/>
      <c r="HHW7" s="41"/>
      <c r="HHX7" s="41"/>
      <c r="HHY7" s="41"/>
      <c r="HHZ7" s="41"/>
      <c r="HIA7" s="41"/>
      <c r="HIB7" s="41"/>
      <c r="HIC7" s="41"/>
      <c r="HID7" s="41"/>
      <c r="HIE7" s="41"/>
      <c r="HIF7" s="41"/>
      <c r="HIG7" s="41"/>
      <c r="HIH7" s="41"/>
      <c r="HII7" s="41"/>
      <c r="HIJ7" s="41"/>
      <c r="HIK7" s="41"/>
      <c r="HIL7" s="41"/>
      <c r="HIM7" s="41"/>
      <c r="HIN7" s="41"/>
      <c r="HIO7" s="41"/>
      <c r="HIP7" s="41"/>
      <c r="HIQ7" s="41"/>
      <c r="HIR7" s="41"/>
      <c r="HIS7" s="41"/>
      <c r="HIT7" s="41"/>
      <c r="HIU7" s="41"/>
      <c r="HIV7" s="41"/>
      <c r="HIW7" s="41"/>
      <c r="HIX7" s="41"/>
      <c r="HIY7" s="41"/>
      <c r="HIZ7" s="41"/>
      <c r="HJA7" s="41"/>
      <c r="HJB7" s="41"/>
      <c r="HJC7" s="41"/>
      <c r="HJD7" s="41"/>
      <c r="HJE7" s="41"/>
      <c r="HJF7" s="41"/>
      <c r="HJG7" s="41"/>
      <c r="HJH7" s="41"/>
      <c r="HJI7" s="41"/>
      <c r="HJJ7" s="41"/>
      <c r="HJK7" s="41"/>
      <c r="HJL7" s="41"/>
      <c r="HJM7" s="41"/>
      <c r="HJN7" s="41"/>
      <c r="HJO7" s="41"/>
      <c r="HJP7" s="41"/>
      <c r="HJQ7" s="41"/>
      <c r="HJR7" s="41"/>
      <c r="HJS7" s="41"/>
      <c r="HJT7" s="41"/>
      <c r="HJU7" s="41"/>
      <c r="HJV7" s="41"/>
      <c r="HJW7" s="41"/>
      <c r="HJX7" s="41"/>
      <c r="HJY7" s="41"/>
      <c r="HJZ7" s="41"/>
      <c r="HKA7" s="41"/>
      <c r="HKB7" s="41"/>
      <c r="HKC7" s="41"/>
      <c r="HKD7" s="41"/>
      <c r="HKE7" s="41"/>
      <c r="HKF7" s="41"/>
      <c r="HKG7" s="41"/>
      <c r="HKH7" s="41"/>
      <c r="HKI7" s="41"/>
      <c r="HKJ7" s="41"/>
      <c r="HKK7" s="41"/>
      <c r="HKL7" s="41"/>
      <c r="HKM7" s="41"/>
      <c r="HKN7" s="41"/>
      <c r="HKO7" s="41"/>
      <c r="HKP7" s="41"/>
      <c r="HKQ7" s="41"/>
      <c r="HKR7" s="41"/>
      <c r="HKS7" s="41"/>
      <c r="HKT7" s="41"/>
      <c r="HKU7" s="41"/>
      <c r="HKV7" s="41"/>
      <c r="HKW7" s="41"/>
      <c r="HKX7" s="41"/>
      <c r="HKY7" s="41"/>
      <c r="HKZ7" s="41"/>
      <c r="HLA7" s="41"/>
      <c r="HLB7" s="41"/>
      <c r="HLC7" s="41"/>
      <c r="HLD7" s="41"/>
      <c r="HLE7" s="41"/>
      <c r="HLF7" s="41"/>
      <c r="HLG7" s="41"/>
      <c r="HLH7" s="41"/>
      <c r="HLI7" s="41"/>
      <c r="HLJ7" s="41"/>
      <c r="HLK7" s="41"/>
      <c r="HLL7" s="41"/>
      <c r="HLM7" s="41"/>
      <c r="HLN7" s="41"/>
      <c r="HLO7" s="41"/>
      <c r="HLP7" s="41"/>
      <c r="HLQ7" s="41"/>
      <c r="HLR7" s="41"/>
      <c r="HLS7" s="41"/>
      <c r="HLT7" s="41"/>
      <c r="HLU7" s="41"/>
      <c r="HLV7" s="41"/>
      <c r="HLW7" s="41"/>
      <c r="HLX7" s="41"/>
      <c r="HLY7" s="41"/>
      <c r="HLZ7" s="41"/>
      <c r="HMA7" s="41"/>
      <c r="HMB7" s="41"/>
      <c r="HMC7" s="41"/>
      <c r="HMD7" s="41"/>
      <c r="HME7" s="41"/>
      <c r="HMF7" s="41"/>
      <c r="HMG7" s="41"/>
      <c r="HMH7" s="41"/>
      <c r="HMI7" s="41"/>
      <c r="HMJ7" s="41"/>
      <c r="HMK7" s="41"/>
      <c r="HML7" s="41"/>
      <c r="HMM7" s="41"/>
      <c r="HMN7" s="41"/>
      <c r="HMO7" s="41"/>
      <c r="HMP7" s="41"/>
      <c r="HMQ7" s="41"/>
      <c r="HMR7" s="41"/>
      <c r="HMS7" s="41"/>
      <c r="HMT7" s="41"/>
      <c r="HMU7" s="41"/>
      <c r="HMV7" s="41"/>
      <c r="HMW7" s="41"/>
      <c r="HMX7" s="41"/>
      <c r="HMY7" s="41"/>
      <c r="HMZ7" s="41"/>
      <c r="HNA7" s="41"/>
      <c r="HNB7" s="41"/>
      <c r="HNC7" s="41"/>
      <c r="HND7" s="41"/>
      <c r="HNE7" s="41"/>
      <c r="HNF7" s="41"/>
      <c r="HNG7" s="41"/>
      <c r="HNH7" s="41"/>
      <c r="HNI7" s="41"/>
      <c r="HNJ7" s="41"/>
      <c r="HNK7" s="41"/>
      <c r="HNL7" s="41"/>
      <c r="HNM7" s="41"/>
      <c r="HNN7" s="41"/>
      <c r="HNO7" s="41"/>
      <c r="HNP7" s="41"/>
      <c r="HNQ7" s="41"/>
      <c r="HNR7" s="41"/>
      <c r="HNS7" s="41"/>
      <c r="HNT7" s="41"/>
      <c r="HNU7" s="41"/>
      <c r="HNV7" s="41"/>
      <c r="HNW7" s="41"/>
      <c r="HNX7" s="41"/>
      <c r="HNY7" s="41"/>
      <c r="HNZ7" s="41"/>
      <c r="HOA7" s="41"/>
      <c r="HOB7" s="41"/>
      <c r="HOC7" s="41"/>
      <c r="HOD7" s="41"/>
      <c r="HOE7" s="41"/>
      <c r="HOF7" s="41"/>
      <c r="HOG7" s="41"/>
      <c r="HOH7" s="41"/>
      <c r="HOI7" s="41"/>
      <c r="HOJ7" s="41"/>
      <c r="HOK7" s="41"/>
      <c r="HOL7" s="41"/>
      <c r="HOM7" s="41"/>
      <c r="HON7" s="41"/>
      <c r="HOO7" s="41"/>
      <c r="HOP7" s="41"/>
      <c r="HOQ7" s="41"/>
      <c r="HOR7" s="41"/>
      <c r="HOS7" s="41"/>
      <c r="HOT7" s="41"/>
      <c r="HOU7" s="41"/>
      <c r="HOV7" s="41"/>
      <c r="HOW7" s="41"/>
      <c r="HOX7" s="41"/>
      <c r="HOY7" s="41"/>
      <c r="HOZ7" s="41"/>
      <c r="HPA7" s="41"/>
      <c r="HPB7" s="41"/>
      <c r="HPC7" s="41"/>
      <c r="HPD7" s="41"/>
      <c r="HPE7" s="41"/>
      <c r="HPF7" s="41"/>
      <c r="HPG7" s="41"/>
      <c r="HPH7" s="41"/>
      <c r="HPI7" s="41"/>
      <c r="HPJ7" s="41"/>
      <c r="HPK7" s="41"/>
      <c r="HPL7" s="41"/>
      <c r="HPM7" s="41"/>
      <c r="HPN7" s="41"/>
      <c r="HPO7" s="41"/>
      <c r="HPP7" s="41"/>
      <c r="HPQ7" s="41"/>
      <c r="HPR7" s="41"/>
      <c r="HPS7" s="41"/>
      <c r="HPT7" s="41"/>
      <c r="HPU7" s="41"/>
      <c r="HPV7" s="41"/>
      <c r="HPW7" s="41"/>
      <c r="HPX7" s="41"/>
      <c r="HPY7" s="41"/>
      <c r="HPZ7" s="41"/>
      <c r="HQA7" s="41"/>
      <c r="HQB7" s="41"/>
      <c r="HQC7" s="41"/>
      <c r="HQD7" s="41"/>
      <c r="HQE7" s="41"/>
      <c r="HQF7" s="41"/>
      <c r="HQG7" s="41"/>
      <c r="HQH7" s="41"/>
      <c r="HQI7" s="41"/>
      <c r="HQJ7" s="41"/>
      <c r="HQK7" s="41"/>
      <c r="HQL7" s="41"/>
      <c r="HQM7" s="41"/>
      <c r="HQN7" s="41"/>
      <c r="HQO7" s="41"/>
      <c r="HQP7" s="41"/>
      <c r="HQQ7" s="41"/>
      <c r="HQR7" s="41"/>
      <c r="HQS7" s="41"/>
      <c r="HQT7" s="41"/>
      <c r="HQU7" s="41"/>
      <c r="HQV7" s="41"/>
      <c r="HQW7" s="41"/>
      <c r="HQX7" s="41"/>
      <c r="HQY7" s="41"/>
      <c r="HQZ7" s="41"/>
      <c r="HRA7" s="41"/>
      <c r="HRB7" s="41"/>
      <c r="HRC7" s="41"/>
      <c r="HRD7" s="41"/>
      <c r="HRE7" s="41"/>
      <c r="HRF7" s="41"/>
      <c r="HRG7" s="41"/>
      <c r="HRH7" s="41"/>
      <c r="HRI7" s="41"/>
      <c r="HRJ7" s="41"/>
      <c r="HRK7" s="41"/>
      <c r="HRL7" s="41"/>
      <c r="HRM7" s="41"/>
      <c r="HRN7" s="41"/>
      <c r="HRO7" s="41"/>
      <c r="HRP7" s="41"/>
      <c r="HRQ7" s="41"/>
      <c r="HRR7" s="41"/>
      <c r="HRS7" s="41"/>
      <c r="HRT7" s="41"/>
      <c r="HRU7" s="41"/>
      <c r="HRV7" s="41"/>
      <c r="HRW7" s="41"/>
      <c r="HRX7" s="41"/>
      <c r="HRY7" s="41"/>
      <c r="HRZ7" s="41"/>
      <c r="HSA7" s="41"/>
      <c r="HSB7" s="41"/>
      <c r="HSC7" s="41"/>
      <c r="HSD7" s="41"/>
      <c r="HSE7" s="41"/>
      <c r="HSF7" s="41"/>
      <c r="HSG7" s="41"/>
      <c r="HSH7" s="41"/>
      <c r="HSI7" s="41"/>
      <c r="HSJ7" s="41"/>
      <c r="HSK7" s="41"/>
      <c r="HSL7" s="41"/>
      <c r="HSM7" s="41"/>
      <c r="HSN7" s="41"/>
      <c r="HSO7" s="41"/>
      <c r="HSP7" s="41"/>
      <c r="HSQ7" s="41"/>
      <c r="HSR7" s="41"/>
      <c r="HSS7" s="41"/>
      <c r="HST7" s="41"/>
      <c r="HSU7" s="41"/>
      <c r="HSV7" s="41"/>
      <c r="HSW7" s="41"/>
      <c r="HSX7" s="41"/>
      <c r="HSY7" s="41"/>
      <c r="HSZ7" s="41"/>
      <c r="HTA7" s="41"/>
      <c r="HTB7" s="41"/>
      <c r="HTC7" s="41"/>
      <c r="HTD7" s="41"/>
      <c r="HTE7" s="41"/>
      <c r="HTF7" s="41"/>
      <c r="HTG7" s="41"/>
      <c r="HTH7" s="41"/>
      <c r="HTI7" s="41"/>
      <c r="HTJ7" s="41"/>
      <c r="HTK7" s="41"/>
      <c r="HTL7" s="41"/>
      <c r="HTM7" s="41"/>
      <c r="HTN7" s="41"/>
      <c r="HTO7" s="41"/>
      <c r="HTP7" s="41"/>
      <c r="HTQ7" s="41"/>
      <c r="HTR7" s="41"/>
      <c r="HTS7" s="41"/>
      <c r="HTT7" s="41"/>
      <c r="HTU7" s="41"/>
      <c r="HTV7" s="41"/>
      <c r="HTW7" s="41"/>
      <c r="HTX7" s="41"/>
      <c r="HTY7" s="41"/>
      <c r="HTZ7" s="41"/>
      <c r="HUA7" s="41"/>
      <c r="HUB7" s="41"/>
      <c r="HUC7" s="41"/>
      <c r="HUD7" s="41"/>
      <c r="HUE7" s="41"/>
      <c r="HUF7" s="41"/>
      <c r="HUG7" s="41"/>
      <c r="HUH7" s="41"/>
      <c r="HUI7" s="41"/>
      <c r="HUJ7" s="41"/>
      <c r="HUK7" s="41"/>
      <c r="HUL7" s="41"/>
      <c r="HUM7" s="41"/>
      <c r="HUN7" s="41"/>
      <c r="HUO7" s="41"/>
      <c r="HUP7" s="41"/>
      <c r="HUQ7" s="41"/>
      <c r="HUR7" s="41"/>
      <c r="HUS7" s="41"/>
      <c r="HUT7" s="41"/>
      <c r="HUU7" s="41"/>
      <c r="HUV7" s="41"/>
      <c r="HUW7" s="41"/>
      <c r="HUX7" s="41"/>
      <c r="HUY7" s="41"/>
      <c r="HUZ7" s="41"/>
      <c r="HVA7" s="41"/>
      <c r="HVB7" s="41"/>
      <c r="HVC7" s="41"/>
      <c r="HVD7" s="41"/>
      <c r="HVE7" s="41"/>
      <c r="HVF7" s="41"/>
      <c r="HVG7" s="41"/>
      <c r="HVH7" s="41"/>
      <c r="HVI7" s="41"/>
      <c r="HVJ7" s="41"/>
      <c r="HVK7" s="41"/>
      <c r="HVL7" s="41"/>
      <c r="HVM7" s="41"/>
      <c r="HVN7" s="41"/>
      <c r="HVO7" s="41"/>
      <c r="HVP7" s="41"/>
      <c r="HVQ7" s="41"/>
      <c r="HVR7" s="41"/>
      <c r="HVS7" s="41"/>
      <c r="HVT7" s="41"/>
      <c r="HVU7" s="41"/>
      <c r="HVV7" s="41"/>
      <c r="HVW7" s="41"/>
      <c r="HVX7" s="41"/>
      <c r="HVY7" s="41"/>
      <c r="HVZ7" s="41"/>
      <c r="HWA7" s="41"/>
      <c r="HWB7" s="41"/>
      <c r="HWC7" s="41"/>
      <c r="HWD7" s="41"/>
      <c r="HWE7" s="41"/>
      <c r="HWF7" s="41"/>
      <c r="HWG7" s="41"/>
      <c r="HWH7" s="41"/>
      <c r="HWI7" s="41"/>
      <c r="HWJ7" s="41"/>
      <c r="HWK7" s="41"/>
      <c r="HWL7" s="41"/>
      <c r="HWM7" s="41"/>
      <c r="HWN7" s="41"/>
      <c r="HWO7" s="41"/>
      <c r="HWP7" s="41"/>
      <c r="HWQ7" s="41"/>
      <c r="HWR7" s="41"/>
      <c r="HWS7" s="41"/>
      <c r="HWT7" s="41"/>
      <c r="HWU7" s="41"/>
      <c r="HWV7" s="41"/>
      <c r="HWW7" s="41"/>
      <c r="HWX7" s="41"/>
      <c r="HWY7" s="41"/>
      <c r="HWZ7" s="41"/>
      <c r="HXA7" s="41"/>
      <c r="HXB7" s="41"/>
      <c r="HXC7" s="41"/>
      <c r="HXD7" s="41"/>
      <c r="HXE7" s="41"/>
      <c r="HXF7" s="41"/>
      <c r="HXG7" s="41"/>
      <c r="HXH7" s="41"/>
      <c r="HXI7" s="41"/>
      <c r="HXJ7" s="41"/>
      <c r="HXK7" s="41"/>
      <c r="HXL7" s="41"/>
      <c r="HXM7" s="41"/>
      <c r="HXN7" s="41"/>
      <c r="HXO7" s="41"/>
      <c r="HXP7" s="41"/>
      <c r="HXQ7" s="41"/>
      <c r="HXR7" s="41"/>
      <c r="HXS7" s="41"/>
      <c r="HXT7" s="41"/>
      <c r="HXU7" s="41"/>
      <c r="HXV7" s="41"/>
      <c r="HXW7" s="41"/>
      <c r="HXX7" s="41"/>
      <c r="HXY7" s="41"/>
      <c r="HXZ7" s="41"/>
      <c r="HYA7" s="41"/>
      <c r="HYB7" s="41"/>
      <c r="HYC7" s="41"/>
      <c r="HYD7" s="41"/>
      <c r="HYE7" s="41"/>
      <c r="HYF7" s="41"/>
      <c r="HYG7" s="41"/>
      <c r="HYH7" s="41"/>
      <c r="HYI7" s="41"/>
      <c r="HYJ7" s="41"/>
      <c r="HYK7" s="41"/>
      <c r="HYL7" s="41"/>
      <c r="HYM7" s="41"/>
      <c r="HYN7" s="41"/>
      <c r="HYO7" s="41"/>
      <c r="HYP7" s="41"/>
      <c r="HYQ7" s="41"/>
      <c r="HYR7" s="41"/>
      <c r="HYS7" s="41"/>
      <c r="HYT7" s="41"/>
      <c r="HYU7" s="41"/>
      <c r="HYV7" s="41"/>
      <c r="HYW7" s="41"/>
      <c r="HYX7" s="41"/>
      <c r="HYY7" s="41"/>
      <c r="HYZ7" s="41"/>
      <c r="HZA7" s="41"/>
      <c r="HZB7" s="41"/>
      <c r="HZC7" s="41"/>
      <c r="HZD7" s="41"/>
      <c r="HZE7" s="41"/>
      <c r="HZF7" s="41"/>
      <c r="HZG7" s="41"/>
      <c r="HZH7" s="41"/>
      <c r="HZI7" s="41"/>
      <c r="HZJ7" s="41"/>
      <c r="HZK7" s="41"/>
      <c r="HZL7" s="41"/>
      <c r="HZM7" s="41"/>
      <c r="HZN7" s="41"/>
      <c r="HZO7" s="41"/>
      <c r="HZP7" s="41"/>
      <c r="HZQ7" s="41"/>
      <c r="HZR7" s="41"/>
      <c r="HZS7" s="41"/>
      <c r="HZT7" s="41"/>
      <c r="HZU7" s="41"/>
      <c r="HZV7" s="41"/>
      <c r="HZW7" s="41"/>
      <c r="HZX7" s="41"/>
      <c r="HZY7" s="41"/>
      <c r="HZZ7" s="41"/>
      <c r="IAA7" s="41"/>
      <c r="IAB7" s="41"/>
      <c r="IAC7" s="41"/>
      <c r="IAD7" s="41"/>
      <c r="IAE7" s="41"/>
      <c r="IAF7" s="41"/>
      <c r="IAG7" s="41"/>
      <c r="IAH7" s="41"/>
      <c r="IAI7" s="41"/>
      <c r="IAJ7" s="41"/>
      <c r="IAK7" s="41"/>
      <c r="IAL7" s="41"/>
      <c r="IAM7" s="41"/>
      <c r="IAN7" s="41"/>
      <c r="IAO7" s="41"/>
      <c r="IAP7" s="41"/>
      <c r="IAQ7" s="41"/>
      <c r="IAR7" s="41"/>
      <c r="IAS7" s="41"/>
      <c r="IAT7" s="41"/>
      <c r="IAU7" s="41"/>
      <c r="IAV7" s="41"/>
      <c r="IAW7" s="41"/>
      <c r="IAX7" s="41"/>
      <c r="IAY7" s="41"/>
      <c r="IAZ7" s="41"/>
      <c r="IBA7" s="41"/>
      <c r="IBB7" s="41"/>
      <c r="IBC7" s="41"/>
      <c r="IBD7" s="41"/>
      <c r="IBE7" s="41"/>
      <c r="IBF7" s="41"/>
      <c r="IBG7" s="41"/>
      <c r="IBH7" s="41"/>
      <c r="IBI7" s="41"/>
      <c r="IBJ7" s="41"/>
      <c r="IBK7" s="41"/>
      <c r="IBL7" s="41"/>
      <c r="IBM7" s="41"/>
      <c r="IBN7" s="41"/>
      <c r="IBO7" s="41"/>
      <c r="IBP7" s="41"/>
      <c r="IBQ7" s="41"/>
      <c r="IBR7" s="41"/>
      <c r="IBS7" s="41"/>
      <c r="IBT7" s="41"/>
      <c r="IBU7" s="41"/>
      <c r="IBV7" s="41"/>
      <c r="IBW7" s="41"/>
      <c r="IBX7" s="41"/>
      <c r="IBY7" s="41"/>
      <c r="IBZ7" s="41"/>
      <c r="ICA7" s="41"/>
      <c r="ICB7" s="41"/>
      <c r="ICC7" s="41"/>
      <c r="ICD7" s="41"/>
      <c r="ICE7" s="41"/>
      <c r="ICF7" s="41"/>
      <c r="ICG7" s="41"/>
      <c r="ICH7" s="41"/>
      <c r="ICI7" s="41"/>
      <c r="ICJ7" s="41"/>
      <c r="ICK7" s="41"/>
      <c r="ICL7" s="41"/>
      <c r="ICM7" s="41"/>
      <c r="ICN7" s="41"/>
      <c r="ICO7" s="41"/>
      <c r="ICP7" s="41"/>
      <c r="ICQ7" s="41"/>
      <c r="ICR7" s="41"/>
      <c r="ICS7" s="41"/>
      <c r="ICT7" s="41"/>
      <c r="ICU7" s="41"/>
      <c r="ICV7" s="41"/>
      <c r="ICW7" s="41"/>
      <c r="ICX7" s="41"/>
      <c r="ICY7" s="41"/>
      <c r="ICZ7" s="41"/>
      <c r="IDA7" s="41"/>
      <c r="IDB7" s="41"/>
      <c r="IDC7" s="41"/>
      <c r="IDD7" s="41"/>
      <c r="IDE7" s="41"/>
      <c r="IDF7" s="41"/>
      <c r="IDG7" s="41"/>
      <c r="IDH7" s="41"/>
      <c r="IDI7" s="41"/>
      <c r="IDJ7" s="41"/>
      <c r="IDK7" s="41"/>
      <c r="IDL7" s="41"/>
      <c r="IDM7" s="41"/>
      <c r="IDN7" s="41"/>
      <c r="IDO7" s="41"/>
      <c r="IDP7" s="41"/>
      <c r="IDQ7" s="41"/>
      <c r="IDR7" s="41"/>
      <c r="IDS7" s="41"/>
      <c r="IDT7" s="41"/>
      <c r="IDU7" s="41"/>
      <c r="IDV7" s="41"/>
      <c r="IDW7" s="41"/>
      <c r="IDX7" s="41"/>
      <c r="IDY7" s="41"/>
      <c r="IDZ7" s="41"/>
      <c r="IEA7" s="41"/>
      <c r="IEB7" s="41"/>
      <c r="IEC7" s="41"/>
      <c r="IED7" s="41"/>
      <c r="IEE7" s="41"/>
      <c r="IEF7" s="41"/>
      <c r="IEG7" s="41"/>
      <c r="IEH7" s="41"/>
      <c r="IEI7" s="41"/>
      <c r="IEJ7" s="41"/>
      <c r="IEK7" s="41"/>
      <c r="IEL7" s="41"/>
      <c r="IEM7" s="41"/>
      <c r="IEN7" s="41"/>
      <c r="IEO7" s="41"/>
      <c r="IEP7" s="41"/>
      <c r="IEQ7" s="41"/>
      <c r="IER7" s="41"/>
      <c r="IES7" s="41"/>
      <c r="IET7" s="41"/>
      <c r="IEU7" s="41"/>
      <c r="IEV7" s="41"/>
      <c r="IEW7" s="41"/>
      <c r="IEX7" s="41"/>
      <c r="IEY7" s="41"/>
      <c r="IEZ7" s="41"/>
      <c r="IFA7" s="41"/>
      <c r="IFB7" s="41"/>
      <c r="IFC7" s="41"/>
      <c r="IFD7" s="41"/>
      <c r="IFE7" s="41"/>
      <c r="IFF7" s="41"/>
      <c r="IFG7" s="41"/>
      <c r="IFH7" s="41"/>
      <c r="IFI7" s="41"/>
      <c r="IFJ7" s="41"/>
      <c r="IFK7" s="41"/>
      <c r="IFL7" s="41"/>
      <c r="IFM7" s="41"/>
      <c r="IFN7" s="41"/>
      <c r="IFO7" s="41"/>
      <c r="IFP7" s="41"/>
      <c r="IFQ7" s="41"/>
      <c r="IFR7" s="41"/>
      <c r="IFS7" s="41"/>
      <c r="IFT7" s="41"/>
      <c r="IFU7" s="41"/>
      <c r="IFV7" s="41"/>
      <c r="IFW7" s="41"/>
      <c r="IFX7" s="41"/>
      <c r="IFY7" s="41"/>
      <c r="IFZ7" s="41"/>
      <c r="IGA7" s="41"/>
      <c r="IGB7" s="41"/>
      <c r="IGC7" s="41"/>
      <c r="IGD7" s="41"/>
      <c r="IGE7" s="41"/>
      <c r="IGF7" s="41"/>
      <c r="IGG7" s="41"/>
      <c r="IGH7" s="41"/>
      <c r="IGI7" s="41"/>
      <c r="IGJ7" s="41"/>
      <c r="IGK7" s="41"/>
      <c r="IGL7" s="41"/>
      <c r="IGM7" s="41"/>
      <c r="IGN7" s="41"/>
      <c r="IGO7" s="41"/>
      <c r="IGP7" s="41"/>
      <c r="IGQ7" s="41"/>
      <c r="IGR7" s="41"/>
      <c r="IGS7" s="41"/>
      <c r="IGT7" s="41"/>
      <c r="IGU7" s="41"/>
      <c r="IGV7" s="41"/>
      <c r="IGW7" s="41"/>
      <c r="IGX7" s="41"/>
      <c r="IGY7" s="41"/>
      <c r="IGZ7" s="41"/>
      <c r="IHA7" s="41"/>
      <c r="IHB7" s="41"/>
      <c r="IHC7" s="41"/>
      <c r="IHD7" s="41"/>
      <c r="IHE7" s="41"/>
      <c r="IHF7" s="41"/>
      <c r="IHG7" s="41"/>
      <c r="IHH7" s="41"/>
      <c r="IHI7" s="41"/>
      <c r="IHJ7" s="41"/>
      <c r="IHK7" s="41"/>
      <c r="IHL7" s="41"/>
      <c r="IHM7" s="41"/>
      <c r="IHN7" s="41"/>
      <c r="IHO7" s="41"/>
      <c r="IHP7" s="41"/>
      <c r="IHQ7" s="41"/>
      <c r="IHR7" s="41"/>
      <c r="IHS7" s="41"/>
      <c r="IHT7" s="41"/>
      <c r="IHU7" s="41"/>
      <c r="IHV7" s="41"/>
      <c r="IHW7" s="41"/>
      <c r="IHX7" s="41"/>
      <c r="IHY7" s="41"/>
      <c r="IHZ7" s="41"/>
      <c r="IIA7" s="41"/>
      <c r="IIB7" s="41"/>
      <c r="IIC7" s="41"/>
      <c r="IID7" s="41"/>
      <c r="IIE7" s="41"/>
      <c r="IIF7" s="41"/>
      <c r="IIG7" s="41"/>
      <c r="IIH7" s="41"/>
      <c r="III7" s="41"/>
      <c r="IIJ7" s="41"/>
      <c r="IIK7" s="41"/>
      <c r="IIL7" s="41"/>
      <c r="IIM7" s="41"/>
      <c r="IIN7" s="41"/>
      <c r="IIO7" s="41"/>
      <c r="IIP7" s="41"/>
      <c r="IIQ7" s="41"/>
      <c r="IIR7" s="41"/>
      <c r="IIS7" s="41"/>
      <c r="IIT7" s="41"/>
      <c r="IIU7" s="41"/>
      <c r="IIV7" s="41"/>
      <c r="IIW7" s="41"/>
      <c r="IIX7" s="41"/>
      <c r="IIY7" s="41"/>
      <c r="IIZ7" s="41"/>
      <c r="IJA7" s="41"/>
      <c r="IJB7" s="41"/>
      <c r="IJC7" s="41"/>
      <c r="IJD7" s="41"/>
      <c r="IJE7" s="41"/>
      <c r="IJF7" s="41"/>
      <c r="IJG7" s="41"/>
      <c r="IJH7" s="41"/>
      <c r="IJI7" s="41"/>
      <c r="IJJ7" s="41"/>
      <c r="IJK7" s="41"/>
      <c r="IJL7" s="41"/>
      <c r="IJM7" s="41"/>
      <c r="IJN7" s="41"/>
      <c r="IJO7" s="41"/>
      <c r="IJP7" s="41"/>
      <c r="IJQ7" s="41"/>
      <c r="IJR7" s="41"/>
      <c r="IJS7" s="41"/>
      <c r="IJT7" s="41"/>
      <c r="IJU7" s="41"/>
      <c r="IJV7" s="41"/>
      <c r="IJW7" s="41"/>
      <c r="IJX7" s="41"/>
      <c r="IJY7" s="41"/>
      <c r="IJZ7" s="41"/>
      <c r="IKA7" s="41"/>
      <c r="IKB7" s="41"/>
      <c r="IKC7" s="41"/>
      <c r="IKD7" s="41"/>
      <c r="IKE7" s="41"/>
      <c r="IKF7" s="41"/>
      <c r="IKG7" s="41"/>
      <c r="IKH7" s="41"/>
      <c r="IKI7" s="41"/>
      <c r="IKJ7" s="41"/>
      <c r="IKK7" s="41"/>
      <c r="IKL7" s="41"/>
      <c r="IKM7" s="41"/>
      <c r="IKN7" s="41"/>
      <c r="IKO7" s="41"/>
      <c r="IKP7" s="41"/>
      <c r="IKQ7" s="41"/>
      <c r="IKR7" s="41"/>
      <c r="IKS7" s="41"/>
      <c r="IKT7" s="41"/>
      <c r="IKU7" s="41"/>
      <c r="IKV7" s="41"/>
      <c r="IKW7" s="41"/>
      <c r="IKX7" s="41"/>
      <c r="IKY7" s="41"/>
      <c r="IKZ7" s="41"/>
      <c r="ILA7" s="41"/>
      <c r="ILB7" s="41"/>
      <c r="ILC7" s="41"/>
      <c r="ILD7" s="41"/>
      <c r="ILE7" s="41"/>
      <c r="ILF7" s="41"/>
      <c r="ILG7" s="41"/>
      <c r="ILH7" s="41"/>
      <c r="ILI7" s="41"/>
      <c r="ILJ7" s="41"/>
      <c r="ILK7" s="41"/>
      <c r="ILL7" s="41"/>
      <c r="ILM7" s="41"/>
      <c r="ILN7" s="41"/>
      <c r="ILO7" s="41"/>
      <c r="ILP7" s="41"/>
      <c r="ILQ7" s="41"/>
      <c r="ILR7" s="41"/>
      <c r="ILS7" s="41"/>
      <c r="ILT7" s="41"/>
      <c r="ILU7" s="41"/>
      <c r="ILV7" s="41"/>
      <c r="ILW7" s="41"/>
      <c r="ILX7" s="41"/>
      <c r="ILY7" s="41"/>
      <c r="ILZ7" s="41"/>
      <c r="IMA7" s="41"/>
      <c r="IMB7" s="41"/>
      <c r="IMC7" s="41"/>
      <c r="IMD7" s="41"/>
      <c r="IME7" s="41"/>
      <c r="IMF7" s="41"/>
      <c r="IMG7" s="41"/>
      <c r="IMH7" s="41"/>
      <c r="IMI7" s="41"/>
      <c r="IMJ7" s="41"/>
      <c r="IMK7" s="41"/>
      <c r="IML7" s="41"/>
      <c r="IMM7" s="41"/>
      <c r="IMN7" s="41"/>
      <c r="IMO7" s="41"/>
      <c r="IMP7" s="41"/>
      <c r="IMQ7" s="41"/>
      <c r="IMR7" s="41"/>
      <c r="IMS7" s="41"/>
      <c r="IMT7" s="41"/>
      <c r="IMU7" s="41"/>
      <c r="IMV7" s="41"/>
      <c r="IMW7" s="41"/>
      <c r="IMX7" s="41"/>
      <c r="IMY7" s="41"/>
      <c r="IMZ7" s="41"/>
      <c r="INA7" s="41"/>
      <c r="INB7" s="41"/>
      <c r="INC7" s="41"/>
      <c r="IND7" s="41"/>
      <c r="INE7" s="41"/>
      <c r="INF7" s="41"/>
      <c r="ING7" s="41"/>
      <c r="INH7" s="41"/>
      <c r="INI7" s="41"/>
      <c r="INJ7" s="41"/>
      <c r="INK7" s="41"/>
      <c r="INL7" s="41"/>
      <c r="INM7" s="41"/>
      <c r="INN7" s="41"/>
      <c r="INO7" s="41"/>
      <c r="INP7" s="41"/>
      <c r="INQ7" s="41"/>
      <c r="INR7" s="41"/>
      <c r="INS7" s="41"/>
      <c r="INT7" s="41"/>
      <c r="INU7" s="41"/>
      <c r="INV7" s="41"/>
      <c r="INW7" s="41"/>
      <c r="INX7" s="41"/>
      <c r="INY7" s="41"/>
      <c r="INZ7" s="41"/>
      <c r="IOA7" s="41"/>
      <c r="IOB7" s="41"/>
      <c r="IOC7" s="41"/>
      <c r="IOD7" s="41"/>
      <c r="IOE7" s="41"/>
      <c r="IOF7" s="41"/>
      <c r="IOG7" s="41"/>
      <c r="IOH7" s="41"/>
      <c r="IOI7" s="41"/>
      <c r="IOJ7" s="41"/>
      <c r="IOK7" s="41"/>
      <c r="IOL7" s="41"/>
      <c r="IOM7" s="41"/>
      <c r="ION7" s="41"/>
      <c r="IOO7" s="41"/>
      <c r="IOP7" s="41"/>
      <c r="IOQ7" s="41"/>
      <c r="IOR7" s="41"/>
      <c r="IOS7" s="41"/>
      <c r="IOT7" s="41"/>
      <c r="IOU7" s="41"/>
      <c r="IOV7" s="41"/>
      <c r="IOW7" s="41"/>
      <c r="IOX7" s="41"/>
      <c r="IOY7" s="41"/>
      <c r="IOZ7" s="41"/>
      <c r="IPA7" s="41"/>
      <c r="IPB7" s="41"/>
      <c r="IPC7" s="41"/>
      <c r="IPD7" s="41"/>
      <c r="IPE7" s="41"/>
      <c r="IPF7" s="41"/>
      <c r="IPG7" s="41"/>
      <c r="IPH7" s="41"/>
      <c r="IPI7" s="41"/>
      <c r="IPJ7" s="41"/>
      <c r="IPK7" s="41"/>
      <c r="IPL7" s="41"/>
      <c r="IPM7" s="41"/>
      <c r="IPN7" s="41"/>
      <c r="IPO7" s="41"/>
      <c r="IPP7" s="41"/>
      <c r="IPQ7" s="41"/>
      <c r="IPR7" s="41"/>
      <c r="IPS7" s="41"/>
      <c r="IPT7" s="41"/>
      <c r="IPU7" s="41"/>
      <c r="IPV7" s="41"/>
      <c r="IPW7" s="41"/>
      <c r="IPX7" s="41"/>
      <c r="IPY7" s="41"/>
      <c r="IPZ7" s="41"/>
      <c r="IQA7" s="41"/>
      <c r="IQB7" s="41"/>
      <c r="IQC7" s="41"/>
      <c r="IQD7" s="41"/>
      <c r="IQE7" s="41"/>
      <c r="IQF7" s="41"/>
      <c r="IQG7" s="41"/>
      <c r="IQH7" s="41"/>
      <c r="IQI7" s="41"/>
      <c r="IQJ7" s="41"/>
      <c r="IQK7" s="41"/>
      <c r="IQL7" s="41"/>
      <c r="IQM7" s="41"/>
      <c r="IQN7" s="41"/>
      <c r="IQO7" s="41"/>
      <c r="IQP7" s="41"/>
      <c r="IQQ7" s="41"/>
      <c r="IQR7" s="41"/>
      <c r="IQS7" s="41"/>
      <c r="IQT7" s="41"/>
      <c r="IQU7" s="41"/>
      <c r="IQV7" s="41"/>
      <c r="IQW7" s="41"/>
      <c r="IQX7" s="41"/>
      <c r="IQY7" s="41"/>
      <c r="IQZ7" s="41"/>
      <c r="IRA7" s="41"/>
      <c r="IRB7" s="41"/>
      <c r="IRC7" s="41"/>
      <c r="IRD7" s="41"/>
      <c r="IRE7" s="41"/>
      <c r="IRF7" s="41"/>
      <c r="IRG7" s="41"/>
      <c r="IRH7" s="41"/>
      <c r="IRI7" s="41"/>
      <c r="IRJ7" s="41"/>
      <c r="IRK7" s="41"/>
      <c r="IRL7" s="41"/>
      <c r="IRM7" s="41"/>
      <c r="IRN7" s="41"/>
      <c r="IRO7" s="41"/>
      <c r="IRP7" s="41"/>
      <c r="IRQ7" s="41"/>
      <c r="IRR7" s="41"/>
      <c r="IRS7" s="41"/>
      <c r="IRT7" s="41"/>
      <c r="IRU7" s="41"/>
      <c r="IRV7" s="41"/>
      <c r="IRW7" s="41"/>
      <c r="IRX7" s="41"/>
      <c r="IRY7" s="41"/>
      <c r="IRZ7" s="41"/>
      <c r="ISA7" s="41"/>
      <c r="ISB7" s="41"/>
      <c r="ISC7" s="41"/>
      <c r="ISD7" s="41"/>
      <c r="ISE7" s="41"/>
      <c r="ISF7" s="41"/>
      <c r="ISG7" s="41"/>
      <c r="ISH7" s="41"/>
      <c r="ISI7" s="41"/>
      <c r="ISJ7" s="41"/>
      <c r="ISK7" s="41"/>
      <c r="ISL7" s="41"/>
      <c r="ISM7" s="41"/>
      <c r="ISN7" s="41"/>
      <c r="ISO7" s="41"/>
      <c r="ISP7" s="41"/>
      <c r="ISQ7" s="41"/>
      <c r="ISR7" s="41"/>
      <c r="ISS7" s="41"/>
      <c r="IST7" s="41"/>
      <c r="ISU7" s="41"/>
      <c r="ISV7" s="41"/>
      <c r="ISW7" s="41"/>
      <c r="ISX7" s="41"/>
      <c r="ISY7" s="41"/>
      <c r="ISZ7" s="41"/>
      <c r="ITA7" s="41"/>
      <c r="ITB7" s="41"/>
      <c r="ITC7" s="41"/>
      <c r="ITD7" s="41"/>
      <c r="ITE7" s="41"/>
      <c r="ITF7" s="41"/>
      <c r="ITG7" s="41"/>
      <c r="ITH7" s="41"/>
      <c r="ITI7" s="41"/>
      <c r="ITJ7" s="41"/>
      <c r="ITK7" s="41"/>
      <c r="ITL7" s="41"/>
      <c r="ITM7" s="41"/>
      <c r="ITN7" s="41"/>
      <c r="ITO7" s="41"/>
      <c r="ITP7" s="41"/>
      <c r="ITQ7" s="41"/>
      <c r="ITR7" s="41"/>
      <c r="ITS7" s="41"/>
      <c r="ITT7" s="41"/>
      <c r="ITU7" s="41"/>
      <c r="ITV7" s="41"/>
      <c r="ITW7" s="41"/>
      <c r="ITX7" s="41"/>
      <c r="ITY7" s="41"/>
      <c r="ITZ7" s="41"/>
      <c r="IUA7" s="41"/>
      <c r="IUB7" s="41"/>
      <c r="IUC7" s="41"/>
      <c r="IUD7" s="41"/>
      <c r="IUE7" s="41"/>
      <c r="IUF7" s="41"/>
      <c r="IUG7" s="41"/>
      <c r="IUH7" s="41"/>
      <c r="IUI7" s="41"/>
      <c r="IUJ7" s="41"/>
      <c r="IUK7" s="41"/>
      <c r="IUL7" s="41"/>
      <c r="IUM7" s="41"/>
      <c r="IUN7" s="41"/>
      <c r="IUO7" s="41"/>
      <c r="IUP7" s="41"/>
      <c r="IUQ7" s="41"/>
      <c r="IUR7" s="41"/>
      <c r="IUS7" s="41"/>
      <c r="IUT7" s="41"/>
      <c r="IUU7" s="41"/>
      <c r="IUV7" s="41"/>
      <c r="IUW7" s="41"/>
      <c r="IUX7" s="41"/>
      <c r="IUY7" s="41"/>
      <c r="IUZ7" s="41"/>
      <c r="IVA7" s="41"/>
      <c r="IVB7" s="41"/>
      <c r="IVC7" s="41"/>
      <c r="IVD7" s="41"/>
      <c r="IVE7" s="41"/>
      <c r="IVF7" s="41"/>
      <c r="IVG7" s="41"/>
      <c r="IVH7" s="41"/>
      <c r="IVI7" s="41"/>
      <c r="IVJ7" s="41"/>
      <c r="IVK7" s="41"/>
      <c r="IVL7" s="41"/>
      <c r="IVM7" s="41"/>
      <c r="IVN7" s="41"/>
      <c r="IVO7" s="41"/>
      <c r="IVP7" s="41"/>
      <c r="IVQ7" s="41"/>
      <c r="IVR7" s="41"/>
      <c r="IVS7" s="41"/>
      <c r="IVT7" s="41"/>
      <c r="IVU7" s="41"/>
      <c r="IVV7" s="41"/>
      <c r="IVW7" s="41"/>
      <c r="IVX7" s="41"/>
      <c r="IVY7" s="41"/>
      <c r="IVZ7" s="41"/>
      <c r="IWA7" s="41"/>
      <c r="IWB7" s="41"/>
      <c r="IWC7" s="41"/>
      <c r="IWD7" s="41"/>
      <c r="IWE7" s="41"/>
      <c r="IWF7" s="41"/>
      <c r="IWG7" s="41"/>
      <c r="IWH7" s="41"/>
      <c r="IWI7" s="41"/>
      <c r="IWJ7" s="41"/>
      <c r="IWK7" s="41"/>
      <c r="IWL7" s="41"/>
      <c r="IWM7" s="41"/>
      <c r="IWN7" s="41"/>
      <c r="IWO7" s="41"/>
      <c r="IWP7" s="41"/>
      <c r="IWQ7" s="41"/>
      <c r="IWR7" s="41"/>
      <c r="IWS7" s="41"/>
      <c r="IWT7" s="41"/>
      <c r="IWU7" s="41"/>
      <c r="IWV7" s="41"/>
      <c r="IWW7" s="41"/>
      <c r="IWX7" s="41"/>
      <c r="IWY7" s="41"/>
      <c r="IWZ7" s="41"/>
      <c r="IXA7" s="41"/>
      <c r="IXB7" s="41"/>
      <c r="IXC7" s="41"/>
      <c r="IXD7" s="41"/>
      <c r="IXE7" s="41"/>
      <c r="IXF7" s="41"/>
      <c r="IXG7" s="41"/>
      <c r="IXH7" s="41"/>
      <c r="IXI7" s="41"/>
      <c r="IXJ7" s="41"/>
      <c r="IXK7" s="41"/>
      <c r="IXL7" s="41"/>
      <c r="IXM7" s="41"/>
      <c r="IXN7" s="41"/>
      <c r="IXO7" s="41"/>
      <c r="IXP7" s="41"/>
      <c r="IXQ7" s="41"/>
      <c r="IXR7" s="41"/>
      <c r="IXS7" s="41"/>
      <c r="IXT7" s="41"/>
      <c r="IXU7" s="41"/>
      <c r="IXV7" s="41"/>
      <c r="IXW7" s="41"/>
      <c r="IXX7" s="41"/>
      <c r="IXY7" s="41"/>
      <c r="IXZ7" s="41"/>
      <c r="IYA7" s="41"/>
      <c r="IYB7" s="41"/>
      <c r="IYC7" s="41"/>
      <c r="IYD7" s="41"/>
      <c r="IYE7" s="41"/>
      <c r="IYF7" s="41"/>
      <c r="IYG7" s="41"/>
      <c r="IYH7" s="41"/>
      <c r="IYI7" s="41"/>
      <c r="IYJ7" s="41"/>
      <c r="IYK7" s="41"/>
      <c r="IYL7" s="41"/>
      <c r="IYM7" s="41"/>
      <c r="IYN7" s="41"/>
      <c r="IYO7" s="41"/>
      <c r="IYP7" s="41"/>
      <c r="IYQ7" s="41"/>
      <c r="IYR7" s="41"/>
      <c r="IYS7" s="41"/>
      <c r="IYT7" s="41"/>
      <c r="IYU7" s="41"/>
      <c r="IYV7" s="41"/>
      <c r="IYW7" s="41"/>
      <c r="IYX7" s="41"/>
      <c r="IYY7" s="41"/>
      <c r="IYZ7" s="41"/>
      <c r="IZA7" s="41"/>
      <c r="IZB7" s="41"/>
      <c r="IZC7" s="41"/>
      <c r="IZD7" s="41"/>
      <c r="IZE7" s="41"/>
      <c r="IZF7" s="41"/>
      <c r="IZG7" s="41"/>
      <c r="IZH7" s="41"/>
      <c r="IZI7" s="41"/>
      <c r="IZJ7" s="41"/>
      <c r="IZK7" s="41"/>
      <c r="IZL7" s="41"/>
      <c r="IZM7" s="41"/>
      <c r="IZN7" s="41"/>
      <c r="IZO7" s="41"/>
      <c r="IZP7" s="41"/>
      <c r="IZQ7" s="41"/>
      <c r="IZR7" s="41"/>
      <c r="IZS7" s="41"/>
      <c r="IZT7" s="41"/>
      <c r="IZU7" s="41"/>
      <c r="IZV7" s="41"/>
      <c r="IZW7" s="41"/>
      <c r="IZX7" s="41"/>
      <c r="IZY7" s="41"/>
      <c r="IZZ7" s="41"/>
      <c r="JAA7" s="41"/>
      <c r="JAB7" s="41"/>
      <c r="JAC7" s="41"/>
      <c r="JAD7" s="41"/>
      <c r="JAE7" s="41"/>
      <c r="JAF7" s="41"/>
      <c r="JAG7" s="41"/>
      <c r="JAH7" s="41"/>
      <c r="JAI7" s="41"/>
      <c r="JAJ7" s="41"/>
      <c r="JAK7" s="41"/>
      <c r="JAL7" s="41"/>
      <c r="JAM7" s="41"/>
      <c r="JAN7" s="41"/>
      <c r="JAO7" s="41"/>
      <c r="JAP7" s="41"/>
      <c r="JAQ7" s="41"/>
      <c r="JAR7" s="41"/>
      <c r="JAS7" s="41"/>
      <c r="JAT7" s="41"/>
      <c r="JAU7" s="41"/>
      <c r="JAV7" s="41"/>
      <c r="JAW7" s="41"/>
      <c r="JAX7" s="41"/>
      <c r="JAY7" s="41"/>
      <c r="JAZ7" s="41"/>
      <c r="JBA7" s="41"/>
      <c r="JBB7" s="41"/>
      <c r="JBC7" s="41"/>
      <c r="JBD7" s="41"/>
      <c r="JBE7" s="41"/>
      <c r="JBF7" s="41"/>
      <c r="JBG7" s="41"/>
      <c r="JBH7" s="41"/>
      <c r="JBI7" s="41"/>
      <c r="JBJ7" s="41"/>
      <c r="JBK7" s="41"/>
      <c r="JBL7" s="41"/>
      <c r="JBM7" s="41"/>
      <c r="JBN7" s="41"/>
      <c r="JBO7" s="41"/>
      <c r="JBP7" s="41"/>
      <c r="JBQ7" s="41"/>
      <c r="JBR7" s="41"/>
      <c r="JBS7" s="41"/>
      <c r="JBT7" s="41"/>
      <c r="JBU7" s="41"/>
      <c r="JBV7" s="41"/>
      <c r="JBW7" s="41"/>
      <c r="JBX7" s="41"/>
      <c r="JBY7" s="41"/>
      <c r="JBZ7" s="41"/>
      <c r="JCA7" s="41"/>
      <c r="JCB7" s="41"/>
      <c r="JCC7" s="41"/>
      <c r="JCD7" s="41"/>
      <c r="JCE7" s="41"/>
      <c r="JCF7" s="41"/>
      <c r="JCG7" s="41"/>
      <c r="JCH7" s="41"/>
      <c r="JCI7" s="41"/>
      <c r="JCJ7" s="41"/>
      <c r="JCK7" s="41"/>
      <c r="JCL7" s="41"/>
      <c r="JCM7" s="41"/>
      <c r="JCN7" s="41"/>
      <c r="JCO7" s="41"/>
      <c r="JCP7" s="41"/>
      <c r="JCQ7" s="41"/>
      <c r="JCR7" s="41"/>
      <c r="JCS7" s="41"/>
      <c r="JCT7" s="41"/>
      <c r="JCU7" s="41"/>
      <c r="JCV7" s="41"/>
      <c r="JCW7" s="41"/>
      <c r="JCX7" s="41"/>
      <c r="JCY7" s="41"/>
      <c r="JCZ7" s="41"/>
      <c r="JDA7" s="41"/>
      <c r="JDB7" s="41"/>
      <c r="JDC7" s="41"/>
      <c r="JDD7" s="41"/>
      <c r="JDE7" s="41"/>
      <c r="JDF7" s="41"/>
      <c r="JDG7" s="41"/>
      <c r="JDH7" s="41"/>
      <c r="JDI7" s="41"/>
      <c r="JDJ7" s="41"/>
      <c r="JDK7" s="41"/>
      <c r="JDL7" s="41"/>
      <c r="JDM7" s="41"/>
      <c r="JDN7" s="41"/>
      <c r="JDO7" s="41"/>
      <c r="JDP7" s="41"/>
      <c r="JDQ7" s="41"/>
      <c r="JDR7" s="41"/>
      <c r="JDS7" s="41"/>
      <c r="JDT7" s="41"/>
      <c r="JDU7" s="41"/>
      <c r="JDV7" s="41"/>
      <c r="JDW7" s="41"/>
      <c r="JDX7" s="41"/>
      <c r="JDY7" s="41"/>
      <c r="JDZ7" s="41"/>
      <c r="JEA7" s="41"/>
      <c r="JEB7" s="41"/>
      <c r="JEC7" s="41"/>
      <c r="JED7" s="41"/>
      <c r="JEE7" s="41"/>
      <c r="JEF7" s="41"/>
      <c r="JEG7" s="41"/>
      <c r="JEH7" s="41"/>
      <c r="JEI7" s="41"/>
      <c r="JEJ7" s="41"/>
      <c r="JEK7" s="41"/>
      <c r="JEL7" s="41"/>
      <c r="JEM7" s="41"/>
      <c r="JEN7" s="41"/>
      <c r="JEO7" s="41"/>
      <c r="JEP7" s="41"/>
      <c r="JEQ7" s="41"/>
      <c r="JER7" s="41"/>
      <c r="JES7" s="41"/>
      <c r="JET7" s="41"/>
      <c r="JEU7" s="41"/>
      <c r="JEV7" s="41"/>
      <c r="JEW7" s="41"/>
      <c r="JEX7" s="41"/>
      <c r="JEY7" s="41"/>
      <c r="JEZ7" s="41"/>
      <c r="JFA7" s="41"/>
      <c r="JFB7" s="41"/>
      <c r="JFC7" s="41"/>
      <c r="JFD7" s="41"/>
      <c r="JFE7" s="41"/>
      <c r="JFF7" s="41"/>
      <c r="JFG7" s="41"/>
      <c r="JFH7" s="41"/>
      <c r="JFI7" s="41"/>
      <c r="JFJ7" s="41"/>
      <c r="JFK7" s="41"/>
      <c r="JFL7" s="41"/>
      <c r="JFM7" s="41"/>
      <c r="JFN7" s="41"/>
      <c r="JFO7" s="41"/>
      <c r="JFP7" s="41"/>
      <c r="JFQ7" s="41"/>
      <c r="JFR7" s="41"/>
      <c r="JFS7" s="41"/>
      <c r="JFT7" s="41"/>
      <c r="JFU7" s="41"/>
      <c r="JFV7" s="41"/>
      <c r="JFW7" s="41"/>
      <c r="JFX7" s="41"/>
      <c r="JFY7" s="41"/>
      <c r="JFZ7" s="41"/>
      <c r="JGA7" s="41"/>
      <c r="JGB7" s="41"/>
      <c r="JGC7" s="41"/>
      <c r="JGD7" s="41"/>
      <c r="JGE7" s="41"/>
      <c r="JGF7" s="41"/>
      <c r="JGG7" s="41"/>
      <c r="JGH7" s="41"/>
      <c r="JGI7" s="41"/>
      <c r="JGJ7" s="41"/>
      <c r="JGK7" s="41"/>
      <c r="JGL7" s="41"/>
      <c r="JGM7" s="41"/>
      <c r="JGN7" s="41"/>
      <c r="JGO7" s="41"/>
      <c r="JGP7" s="41"/>
      <c r="JGQ7" s="41"/>
      <c r="JGR7" s="41"/>
      <c r="JGS7" s="41"/>
      <c r="JGT7" s="41"/>
      <c r="JGU7" s="41"/>
      <c r="JGV7" s="41"/>
      <c r="JGW7" s="41"/>
      <c r="JGX7" s="41"/>
      <c r="JGY7" s="41"/>
      <c r="JGZ7" s="41"/>
      <c r="JHA7" s="41"/>
      <c r="JHB7" s="41"/>
      <c r="JHC7" s="41"/>
      <c r="JHD7" s="41"/>
      <c r="JHE7" s="41"/>
      <c r="JHF7" s="41"/>
      <c r="JHG7" s="41"/>
      <c r="JHH7" s="41"/>
      <c r="JHI7" s="41"/>
      <c r="JHJ7" s="41"/>
      <c r="JHK7" s="41"/>
      <c r="JHL7" s="41"/>
      <c r="JHM7" s="41"/>
      <c r="JHN7" s="41"/>
      <c r="JHO7" s="41"/>
      <c r="JHP7" s="41"/>
      <c r="JHQ7" s="41"/>
      <c r="JHR7" s="41"/>
      <c r="JHS7" s="41"/>
      <c r="JHT7" s="41"/>
      <c r="JHU7" s="41"/>
      <c r="JHV7" s="41"/>
      <c r="JHW7" s="41"/>
      <c r="JHX7" s="41"/>
      <c r="JHY7" s="41"/>
      <c r="JHZ7" s="41"/>
      <c r="JIA7" s="41"/>
      <c r="JIB7" s="41"/>
      <c r="JIC7" s="41"/>
      <c r="JID7" s="41"/>
      <c r="JIE7" s="41"/>
      <c r="JIF7" s="41"/>
      <c r="JIG7" s="41"/>
      <c r="JIH7" s="41"/>
      <c r="JII7" s="41"/>
      <c r="JIJ7" s="41"/>
      <c r="JIK7" s="41"/>
      <c r="JIL7" s="41"/>
      <c r="JIM7" s="41"/>
      <c r="JIN7" s="41"/>
      <c r="JIO7" s="41"/>
      <c r="JIP7" s="41"/>
      <c r="JIQ7" s="41"/>
      <c r="JIR7" s="41"/>
      <c r="JIS7" s="41"/>
      <c r="JIT7" s="41"/>
      <c r="JIU7" s="41"/>
      <c r="JIV7" s="41"/>
      <c r="JIW7" s="41"/>
      <c r="JIX7" s="41"/>
      <c r="JIY7" s="41"/>
      <c r="JIZ7" s="41"/>
      <c r="JJA7" s="41"/>
      <c r="JJB7" s="41"/>
      <c r="JJC7" s="41"/>
      <c r="JJD7" s="41"/>
      <c r="JJE7" s="41"/>
      <c r="JJF7" s="41"/>
      <c r="JJG7" s="41"/>
      <c r="JJH7" s="41"/>
      <c r="JJI7" s="41"/>
      <c r="JJJ7" s="41"/>
      <c r="JJK7" s="41"/>
      <c r="JJL7" s="41"/>
      <c r="JJM7" s="41"/>
      <c r="JJN7" s="41"/>
      <c r="JJO7" s="41"/>
      <c r="JJP7" s="41"/>
      <c r="JJQ7" s="41"/>
      <c r="JJR7" s="41"/>
      <c r="JJS7" s="41"/>
      <c r="JJT7" s="41"/>
      <c r="JJU7" s="41"/>
      <c r="JJV7" s="41"/>
      <c r="JJW7" s="41"/>
      <c r="JJX7" s="41"/>
      <c r="JJY7" s="41"/>
      <c r="JJZ7" s="41"/>
      <c r="JKA7" s="41"/>
      <c r="JKB7" s="41"/>
      <c r="JKC7" s="41"/>
      <c r="JKD7" s="41"/>
      <c r="JKE7" s="41"/>
      <c r="JKF7" s="41"/>
      <c r="JKG7" s="41"/>
      <c r="JKH7" s="41"/>
      <c r="JKI7" s="41"/>
      <c r="JKJ7" s="41"/>
      <c r="JKK7" s="41"/>
      <c r="JKL7" s="41"/>
      <c r="JKM7" s="41"/>
      <c r="JKN7" s="41"/>
      <c r="JKO7" s="41"/>
      <c r="JKP7" s="41"/>
      <c r="JKQ7" s="41"/>
      <c r="JKR7" s="41"/>
      <c r="JKS7" s="41"/>
      <c r="JKT7" s="41"/>
      <c r="JKU7" s="41"/>
      <c r="JKV7" s="41"/>
      <c r="JKW7" s="41"/>
      <c r="JKX7" s="41"/>
      <c r="JKY7" s="41"/>
      <c r="JKZ7" s="41"/>
      <c r="JLA7" s="41"/>
      <c r="JLB7" s="41"/>
      <c r="JLC7" s="41"/>
      <c r="JLD7" s="41"/>
      <c r="JLE7" s="41"/>
      <c r="JLF7" s="41"/>
      <c r="JLG7" s="41"/>
      <c r="JLH7" s="41"/>
      <c r="JLI7" s="41"/>
      <c r="JLJ7" s="41"/>
      <c r="JLK7" s="41"/>
      <c r="JLL7" s="41"/>
      <c r="JLM7" s="41"/>
      <c r="JLN7" s="41"/>
      <c r="JLO7" s="41"/>
      <c r="JLP7" s="41"/>
      <c r="JLQ7" s="41"/>
      <c r="JLR7" s="41"/>
      <c r="JLS7" s="41"/>
      <c r="JLT7" s="41"/>
      <c r="JLU7" s="41"/>
      <c r="JLV7" s="41"/>
      <c r="JLW7" s="41"/>
      <c r="JLX7" s="41"/>
      <c r="JLY7" s="41"/>
      <c r="JLZ7" s="41"/>
      <c r="JMA7" s="41"/>
      <c r="JMB7" s="41"/>
      <c r="JMC7" s="41"/>
      <c r="JMD7" s="41"/>
      <c r="JME7" s="41"/>
      <c r="JMF7" s="41"/>
      <c r="JMG7" s="41"/>
      <c r="JMH7" s="41"/>
      <c r="JMI7" s="41"/>
      <c r="JMJ7" s="41"/>
      <c r="JMK7" s="41"/>
      <c r="JML7" s="41"/>
      <c r="JMM7" s="41"/>
      <c r="JMN7" s="41"/>
      <c r="JMO7" s="41"/>
      <c r="JMP7" s="41"/>
      <c r="JMQ7" s="41"/>
      <c r="JMR7" s="41"/>
      <c r="JMS7" s="41"/>
      <c r="JMT7" s="41"/>
      <c r="JMU7" s="41"/>
      <c r="JMV7" s="41"/>
      <c r="JMW7" s="41"/>
      <c r="JMX7" s="41"/>
      <c r="JMY7" s="41"/>
      <c r="JMZ7" s="41"/>
      <c r="JNA7" s="41"/>
      <c r="JNB7" s="41"/>
      <c r="JNC7" s="41"/>
      <c r="JND7" s="41"/>
      <c r="JNE7" s="41"/>
      <c r="JNF7" s="41"/>
      <c r="JNG7" s="41"/>
      <c r="JNH7" s="41"/>
      <c r="JNI7" s="41"/>
      <c r="JNJ7" s="41"/>
      <c r="JNK7" s="41"/>
      <c r="JNL7" s="41"/>
      <c r="JNM7" s="41"/>
      <c r="JNN7" s="41"/>
      <c r="JNO7" s="41"/>
      <c r="JNP7" s="41"/>
      <c r="JNQ7" s="41"/>
      <c r="JNR7" s="41"/>
      <c r="JNS7" s="41"/>
      <c r="JNT7" s="41"/>
      <c r="JNU7" s="41"/>
      <c r="JNV7" s="41"/>
      <c r="JNW7" s="41"/>
      <c r="JNX7" s="41"/>
      <c r="JNY7" s="41"/>
      <c r="JNZ7" s="41"/>
      <c r="JOA7" s="41"/>
      <c r="JOB7" s="41"/>
      <c r="JOC7" s="41"/>
      <c r="JOD7" s="41"/>
      <c r="JOE7" s="41"/>
      <c r="JOF7" s="41"/>
      <c r="JOG7" s="41"/>
      <c r="JOH7" s="41"/>
      <c r="JOI7" s="41"/>
      <c r="JOJ7" s="41"/>
      <c r="JOK7" s="41"/>
      <c r="JOL7" s="41"/>
      <c r="JOM7" s="41"/>
      <c r="JON7" s="41"/>
      <c r="JOO7" s="41"/>
      <c r="JOP7" s="41"/>
      <c r="JOQ7" s="41"/>
      <c r="JOR7" s="41"/>
      <c r="JOS7" s="41"/>
      <c r="JOT7" s="41"/>
      <c r="JOU7" s="41"/>
      <c r="JOV7" s="41"/>
      <c r="JOW7" s="41"/>
      <c r="JOX7" s="41"/>
      <c r="JOY7" s="41"/>
      <c r="JOZ7" s="41"/>
      <c r="JPA7" s="41"/>
      <c r="JPB7" s="41"/>
      <c r="JPC7" s="41"/>
      <c r="JPD7" s="41"/>
      <c r="JPE7" s="41"/>
      <c r="JPF7" s="41"/>
      <c r="JPG7" s="41"/>
      <c r="JPH7" s="41"/>
      <c r="JPI7" s="41"/>
      <c r="JPJ7" s="41"/>
      <c r="JPK7" s="41"/>
      <c r="JPL7" s="41"/>
      <c r="JPM7" s="41"/>
      <c r="JPN7" s="41"/>
      <c r="JPO7" s="41"/>
      <c r="JPP7" s="41"/>
      <c r="JPQ7" s="41"/>
      <c r="JPR7" s="41"/>
      <c r="JPS7" s="41"/>
      <c r="JPT7" s="41"/>
      <c r="JPU7" s="41"/>
      <c r="JPV7" s="41"/>
      <c r="JPW7" s="41"/>
      <c r="JPX7" s="41"/>
      <c r="JPY7" s="41"/>
      <c r="JPZ7" s="41"/>
      <c r="JQA7" s="41"/>
      <c r="JQB7" s="41"/>
      <c r="JQC7" s="41"/>
      <c r="JQD7" s="41"/>
      <c r="JQE7" s="41"/>
      <c r="JQF7" s="41"/>
      <c r="JQG7" s="41"/>
      <c r="JQH7" s="41"/>
      <c r="JQI7" s="41"/>
      <c r="JQJ7" s="41"/>
      <c r="JQK7" s="41"/>
      <c r="JQL7" s="41"/>
      <c r="JQM7" s="41"/>
      <c r="JQN7" s="41"/>
      <c r="JQO7" s="41"/>
      <c r="JQP7" s="41"/>
      <c r="JQQ7" s="41"/>
      <c r="JQR7" s="41"/>
      <c r="JQS7" s="41"/>
      <c r="JQT7" s="41"/>
      <c r="JQU7" s="41"/>
      <c r="JQV7" s="41"/>
      <c r="JQW7" s="41"/>
      <c r="JQX7" s="41"/>
      <c r="JQY7" s="41"/>
      <c r="JQZ7" s="41"/>
      <c r="JRA7" s="41"/>
      <c r="JRB7" s="41"/>
      <c r="JRC7" s="41"/>
      <c r="JRD7" s="41"/>
      <c r="JRE7" s="41"/>
      <c r="JRF7" s="41"/>
      <c r="JRG7" s="41"/>
      <c r="JRH7" s="41"/>
      <c r="JRI7" s="41"/>
      <c r="JRJ7" s="41"/>
      <c r="JRK7" s="41"/>
      <c r="JRL7" s="41"/>
      <c r="JRM7" s="41"/>
      <c r="JRN7" s="41"/>
      <c r="JRO7" s="41"/>
      <c r="JRP7" s="41"/>
      <c r="JRQ7" s="41"/>
      <c r="JRR7" s="41"/>
      <c r="JRS7" s="41"/>
      <c r="JRT7" s="41"/>
      <c r="JRU7" s="41"/>
      <c r="JRV7" s="41"/>
      <c r="JRW7" s="41"/>
      <c r="JRX7" s="41"/>
      <c r="JRY7" s="41"/>
      <c r="JRZ7" s="41"/>
      <c r="JSA7" s="41"/>
      <c r="JSB7" s="41"/>
      <c r="JSC7" s="41"/>
      <c r="JSD7" s="41"/>
      <c r="JSE7" s="41"/>
      <c r="JSF7" s="41"/>
      <c r="JSG7" s="41"/>
      <c r="JSH7" s="41"/>
      <c r="JSI7" s="41"/>
      <c r="JSJ7" s="41"/>
      <c r="JSK7" s="41"/>
      <c r="JSL7" s="41"/>
      <c r="JSM7" s="41"/>
      <c r="JSN7" s="41"/>
      <c r="JSO7" s="41"/>
      <c r="JSP7" s="41"/>
      <c r="JSQ7" s="41"/>
      <c r="JSR7" s="41"/>
      <c r="JSS7" s="41"/>
      <c r="JST7" s="41"/>
      <c r="JSU7" s="41"/>
      <c r="JSV7" s="41"/>
      <c r="JSW7" s="41"/>
      <c r="JSX7" s="41"/>
      <c r="JSY7" s="41"/>
      <c r="JSZ7" s="41"/>
      <c r="JTA7" s="41"/>
      <c r="JTB7" s="41"/>
      <c r="JTC7" s="41"/>
      <c r="JTD7" s="41"/>
      <c r="JTE7" s="41"/>
      <c r="JTF7" s="41"/>
      <c r="JTG7" s="41"/>
      <c r="JTH7" s="41"/>
      <c r="JTI7" s="41"/>
      <c r="JTJ7" s="41"/>
      <c r="JTK7" s="41"/>
      <c r="JTL7" s="41"/>
      <c r="JTM7" s="41"/>
      <c r="JTN7" s="41"/>
      <c r="JTO7" s="41"/>
      <c r="JTP7" s="41"/>
      <c r="JTQ7" s="41"/>
      <c r="JTR7" s="41"/>
      <c r="JTS7" s="41"/>
      <c r="JTT7" s="41"/>
      <c r="JTU7" s="41"/>
      <c r="JTV7" s="41"/>
      <c r="JTW7" s="41"/>
      <c r="JTX7" s="41"/>
      <c r="JTY7" s="41"/>
      <c r="JTZ7" s="41"/>
      <c r="JUA7" s="41"/>
      <c r="JUB7" s="41"/>
      <c r="JUC7" s="41"/>
      <c r="JUD7" s="41"/>
      <c r="JUE7" s="41"/>
      <c r="JUF7" s="41"/>
      <c r="JUG7" s="41"/>
      <c r="JUH7" s="41"/>
      <c r="JUI7" s="41"/>
      <c r="JUJ7" s="41"/>
      <c r="JUK7" s="41"/>
      <c r="JUL7" s="41"/>
      <c r="JUM7" s="41"/>
      <c r="JUN7" s="41"/>
      <c r="JUO7" s="41"/>
      <c r="JUP7" s="41"/>
      <c r="JUQ7" s="41"/>
      <c r="JUR7" s="41"/>
      <c r="JUS7" s="41"/>
      <c r="JUT7" s="41"/>
      <c r="JUU7" s="41"/>
      <c r="JUV7" s="41"/>
      <c r="JUW7" s="41"/>
      <c r="JUX7" s="41"/>
      <c r="JUY7" s="41"/>
      <c r="JUZ7" s="41"/>
      <c r="JVA7" s="41"/>
      <c r="JVB7" s="41"/>
      <c r="JVC7" s="41"/>
      <c r="JVD7" s="41"/>
      <c r="JVE7" s="41"/>
      <c r="JVF7" s="41"/>
      <c r="JVG7" s="41"/>
      <c r="JVH7" s="41"/>
      <c r="JVI7" s="41"/>
      <c r="JVJ7" s="41"/>
      <c r="JVK7" s="41"/>
      <c r="JVL7" s="41"/>
      <c r="JVM7" s="41"/>
      <c r="JVN7" s="41"/>
      <c r="JVO7" s="41"/>
      <c r="JVP7" s="41"/>
      <c r="JVQ7" s="41"/>
      <c r="JVR7" s="41"/>
      <c r="JVS7" s="41"/>
      <c r="JVT7" s="41"/>
      <c r="JVU7" s="41"/>
      <c r="JVV7" s="41"/>
      <c r="JVW7" s="41"/>
      <c r="JVX7" s="41"/>
      <c r="JVY7" s="41"/>
      <c r="JVZ7" s="41"/>
      <c r="JWA7" s="41"/>
      <c r="JWB7" s="41"/>
      <c r="JWC7" s="41"/>
      <c r="JWD7" s="41"/>
      <c r="JWE7" s="41"/>
      <c r="JWF7" s="41"/>
      <c r="JWG7" s="41"/>
      <c r="JWH7" s="41"/>
      <c r="JWI7" s="41"/>
      <c r="JWJ7" s="41"/>
      <c r="JWK7" s="41"/>
      <c r="JWL7" s="41"/>
      <c r="JWM7" s="41"/>
      <c r="JWN7" s="41"/>
      <c r="JWO7" s="41"/>
      <c r="JWP7" s="41"/>
      <c r="JWQ7" s="41"/>
      <c r="JWR7" s="41"/>
      <c r="JWS7" s="41"/>
      <c r="JWT7" s="41"/>
      <c r="JWU7" s="41"/>
      <c r="JWV7" s="41"/>
      <c r="JWW7" s="41"/>
      <c r="JWX7" s="41"/>
      <c r="JWY7" s="41"/>
      <c r="JWZ7" s="41"/>
      <c r="JXA7" s="41"/>
      <c r="JXB7" s="41"/>
      <c r="JXC7" s="41"/>
      <c r="JXD7" s="41"/>
      <c r="JXE7" s="41"/>
      <c r="JXF7" s="41"/>
      <c r="JXG7" s="41"/>
      <c r="JXH7" s="41"/>
      <c r="JXI7" s="41"/>
      <c r="JXJ7" s="41"/>
      <c r="JXK7" s="41"/>
      <c r="JXL7" s="41"/>
      <c r="JXM7" s="41"/>
      <c r="JXN7" s="41"/>
      <c r="JXO7" s="41"/>
      <c r="JXP7" s="41"/>
      <c r="JXQ7" s="41"/>
      <c r="JXR7" s="41"/>
      <c r="JXS7" s="41"/>
      <c r="JXT7" s="41"/>
      <c r="JXU7" s="41"/>
      <c r="JXV7" s="41"/>
      <c r="JXW7" s="41"/>
      <c r="JXX7" s="41"/>
      <c r="JXY7" s="41"/>
      <c r="JXZ7" s="41"/>
      <c r="JYA7" s="41"/>
      <c r="JYB7" s="41"/>
      <c r="JYC7" s="41"/>
      <c r="JYD7" s="41"/>
      <c r="JYE7" s="41"/>
      <c r="JYF7" s="41"/>
      <c r="JYG7" s="41"/>
      <c r="JYH7" s="41"/>
      <c r="JYI7" s="41"/>
      <c r="JYJ7" s="41"/>
      <c r="JYK7" s="41"/>
      <c r="JYL7" s="41"/>
      <c r="JYM7" s="41"/>
      <c r="JYN7" s="41"/>
      <c r="JYO7" s="41"/>
      <c r="JYP7" s="41"/>
      <c r="JYQ7" s="41"/>
      <c r="JYR7" s="41"/>
      <c r="JYS7" s="41"/>
      <c r="JYT7" s="41"/>
      <c r="JYU7" s="41"/>
      <c r="JYV7" s="41"/>
      <c r="JYW7" s="41"/>
      <c r="JYX7" s="41"/>
      <c r="JYY7" s="41"/>
      <c r="JYZ7" s="41"/>
      <c r="JZA7" s="41"/>
      <c r="JZB7" s="41"/>
      <c r="JZC7" s="41"/>
      <c r="JZD7" s="41"/>
      <c r="JZE7" s="41"/>
      <c r="JZF7" s="41"/>
      <c r="JZG7" s="41"/>
      <c r="JZH7" s="41"/>
      <c r="JZI7" s="41"/>
      <c r="JZJ7" s="41"/>
      <c r="JZK7" s="41"/>
      <c r="JZL7" s="41"/>
      <c r="JZM7" s="41"/>
      <c r="JZN7" s="41"/>
      <c r="JZO7" s="41"/>
      <c r="JZP7" s="41"/>
      <c r="JZQ7" s="41"/>
      <c r="JZR7" s="41"/>
      <c r="JZS7" s="41"/>
      <c r="JZT7" s="41"/>
      <c r="JZU7" s="41"/>
      <c r="JZV7" s="41"/>
      <c r="JZW7" s="41"/>
      <c r="JZX7" s="41"/>
      <c r="JZY7" s="41"/>
      <c r="JZZ7" s="41"/>
      <c r="KAA7" s="41"/>
      <c r="KAB7" s="41"/>
      <c r="KAC7" s="41"/>
      <c r="KAD7" s="41"/>
      <c r="KAE7" s="41"/>
      <c r="KAF7" s="41"/>
      <c r="KAG7" s="41"/>
      <c r="KAH7" s="41"/>
      <c r="KAI7" s="41"/>
      <c r="KAJ7" s="41"/>
      <c r="KAK7" s="41"/>
      <c r="KAL7" s="41"/>
      <c r="KAM7" s="41"/>
      <c r="KAN7" s="41"/>
      <c r="KAO7" s="41"/>
      <c r="KAP7" s="41"/>
      <c r="KAQ7" s="41"/>
      <c r="KAR7" s="41"/>
      <c r="KAS7" s="41"/>
      <c r="KAT7" s="41"/>
      <c r="KAU7" s="41"/>
      <c r="KAV7" s="41"/>
      <c r="KAW7" s="41"/>
      <c r="KAX7" s="41"/>
      <c r="KAY7" s="41"/>
      <c r="KAZ7" s="41"/>
      <c r="KBA7" s="41"/>
      <c r="KBB7" s="41"/>
      <c r="KBC7" s="41"/>
      <c r="KBD7" s="41"/>
      <c r="KBE7" s="41"/>
      <c r="KBF7" s="41"/>
      <c r="KBG7" s="41"/>
      <c r="KBH7" s="41"/>
      <c r="KBI7" s="41"/>
      <c r="KBJ7" s="41"/>
      <c r="KBK7" s="41"/>
      <c r="KBL7" s="41"/>
      <c r="KBM7" s="41"/>
      <c r="KBN7" s="41"/>
      <c r="KBO7" s="41"/>
      <c r="KBP7" s="41"/>
      <c r="KBQ7" s="41"/>
      <c r="KBR7" s="41"/>
      <c r="KBS7" s="41"/>
      <c r="KBT7" s="41"/>
      <c r="KBU7" s="41"/>
      <c r="KBV7" s="41"/>
      <c r="KBW7" s="41"/>
      <c r="KBX7" s="41"/>
      <c r="KBY7" s="41"/>
      <c r="KBZ7" s="41"/>
      <c r="KCA7" s="41"/>
      <c r="KCB7" s="41"/>
      <c r="KCC7" s="41"/>
      <c r="KCD7" s="41"/>
      <c r="KCE7" s="41"/>
      <c r="KCF7" s="41"/>
      <c r="KCG7" s="41"/>
      <c r="KCH7" s="41"/>
      <c r="KCI7" s="41"/>
      <c r="KCJ7" s="41"/>
      <c r="KCK7" s="41"/>
      <c r="KCL7" s="41"/>
      <c r="KCM7" s="41"/>
      <c r="KCN7" s="41"/>
      <c r="KCO7" s="41"/>
      <c r="KCP7" s="41"/>
      <c r="KCQ7" s="41"/>
      <c r="KCR7" s="41"/>
      <c r="KCS7" s="41"/>
      <c r="KCT7" s="41"/>
      <c r="KCU7" s="41"/>
      <c r="KCV7" s="41"/>
      <c r="KCW7" s="41"/>
      <c r="KCX7" s="41"/>
      <c r="KCY7" s="41"/>
      <c r="KCZ7" s="41"/>
      <c r="KDA7" s="41"/>
      <c r="KDB7" s="41"/>
      <c r="KDC7" s="41"/>
      <c r="KDD7" s="41"/>
      <c r="KDE7" s="41"/>
      <c r="KDF7" s="41"/>
      <c r="KDG7" s="41"/>
      <c r="KDH7" s="41"/>
      <c r="KDI7" s="41"/>
      <c r="KDJ7" s="41"/>
      <c r="KDK7" s="41"/>
      <c r="KDL7" s="41"/>
      <c r="KDM7" s="41"/>
      <c r="KDN7" s="41"/>
      <c r="KDO7" s="41"/>
      <c r="KDP7" s="41"/>
      <c r="KDQ7" s="41"/>
      <c r="KDR7" s="41"/>
      <c r="KDS7" s="41"/>
      <c r="KDT7" s="41"/>
      <c r="KDU7" s="41"/>
      <c r="KDV7" s="41"/>
      <c r="KDW7" s="41"/>
      <c r="KDX7" s="41"/>
      <c r="KDY7" s="41"/>
      <c r="KDZ7" s="41"/>
      <c r="KEA7" s="41"/>
      <c r="KEB7" s="41"/>
      <c r="KEC7" s="41"/>
      <c r="KED7" s="41"/>
      <c r="KEE7" s="41"/>
      <c r="KEF7" s="41"/>
      <c r="KEG7" s="41"/>
      <c r="KEH7" s="41"/>
      <c r="KEI7" s="41"/>
      <c r="KEJ7" s="41"/>
      <c r="KEK7" s="41"/>
      <c r="KEL7" s="41"/>
      <c r="KEM7" s="41"/>
      <c r="KEN7" s="41"/>
      <c r="KEO7" s="41"/>
      <c r="KEP7" s="41"/>
      <c r="KEQ7" s="41"/>
      <c r="KER7" s="41"/>
      <c r="KES7" s="41"/>
      <c r="KET7" s="41"/>
      <c r="KEU7" s="41"/>
      <c r="KEV7" s="41"/>
      <c r="KEW7" s="41"/>
      <c r="KEX7" s="41"/>
      <c r="KEY7" s="41"/>
      <c r="KEZ7" s="41"/>
      <c r="KFA7" s="41"/>
      <c r="KFB7" s="41"/>
      <c r="KFC7" s="41"/>
      <c r="KFD7" s="41"/>
      <c r="KFE7" s="41"/>
      <c r="KFF7" s="41"/>
      <c r="KFG7" s="41"/>
      <c r="KFH7" s="41"/>
      <c r="KFI7" s="41"/>
      <c r="KFJ7" s="41"/>
      <c r="KFK7" s="41"/>
      <c r="KFL7" s="41"/>
      <c r="KFM7" s="41"/>
      <c r="KFN7" s="41"/>
      <c r="KFO7" s="41"/>
      <c r="KFP7" s="41"/>
      <c r="KFQ7" s="41"/>
      <c r="KFR7" s="41"/>
      <c r="KFS7" s="41"/>
      <c r="KFT7" s="41"/>
      <c r="KFU7" s="41"/>
      <c r="KFV7" s="41"/>
      <c r="KFW7" s="41"/>
      <c r="KFX7" s="41"/>
      <c r="KFY7" s="41"/>
      <c r="KFZ7" s="41"/>
      <c r="KGA7" s="41"/>
      <c r="KGB7" s="41"/>
      <c r="KGC7" s="41"/>
      <c r="KGD7" s="41"/>
      <c r="KGE7" s="41"/>
      <c r="KGF7" s="41"/>
      <c r="KGG7" s="41"/>
      <c r="KGH7" s="41"/>
      <c r="KGI7" s="41"/>
      <c r="KGJ7" s="41"/>
      <c r="KGK7" s="41"/>
      <c r="KGL7" s="41"/>
      <c r="KGM7" s="41"/>
      <c r="KGN7" s="41"/>
      <c r="KGO7" s="41"/>
      <c r="KGP7" s="41"/>
      <c r="KGQ7" s="41"/>
      <c r="KGR7" s="41"/>
      <c r="KGS7" s="41"/>
      <c r="KGT7" s="41"/>
      <c r="KGU7" s="41"/>
      <c r="KGV7" s="41"/>
      <c r="KGW7" s="41"/>
      <c r="KGX7" s="41"/>
      <c r="KGY7" s="41"/>
      <c r="KGZ7" s="41"/>
      <c r="KHA7" s="41"/>
      <c r="KHB7" s="41"/>
      <c r="KHC7" s="41"/>
      <c r="KHD7" s="41"/>
      <c r="KHE7" s="41"/>
      <c r="KHF7" s="41"/>
      <c r="KHG7" s="41"/>
      <c r="KHH7" s="41"/>
      <c r="KHI7" s="41"/>
      <c r="KHJ7" s="41"/>
      <c r="KHK7" s="41"/>
      <c r="KHL7" s="41"/>
      <c r="KHM7" s="41"/>
      <c r="KHN7" s="41"/>
      <c r="KHO7" s="41"/>
      <c r="KHP7" s="41"/>
      <c r="KHQ7" s="41"/>
      <c r="KHR7" s="41"/>
      <c r="KHS7" s="41"/>
      <c r="KHT7" s="41"/>
      <c r="KHU7" s="41"/>
      <c r="KHV7" s="41"/>
      <c r="KHW7" s="41"/>
      <c r="KHX7" s="41"/>
      <c r="KHY7" s="41"/>
      <c r="KHZ7" s="41"/>
      <c r="KIA7" s="41"/>
      <c r="KIB7" s="41"/>
      <c r="KIC7" s="41"/>
      <c r="KID7" s="41"/>
      <c r="KIE7" s="41"/>
      <c r="KIF7" s="41"/>
      <c r="KIG7" s="41"/>
      <c r="KIH7" s="41"/>
      <c r="KII7" s="41"/>
      <c r="KIJ7" s="41"/>
      <c r="KIK7" s="41"/>
      <c r="KIL7" s="41"/>
      <c r="KIM7" s="41"/>
      <c r="KIN7" s="41"/>
      <c r="KIO7" s="41"/>
      <c r="KIP7" s="41"/>
      <c r="KIQ7" s="41"/>
      <c r="KIR7" s="41"/>
      <c r="KIS7" s="41"/>
      <c r="KIT7" s="41"/>
      <c r="KIU7" s="41"/>
      <c r="KIV7" s="41"/>
      <c r="KIW7" s="41"/>
      <c r="KIX7" s="41"/>
      <c r="KIY7" s="41"/>
      <c r="KIZ7" s="41"/>
      <c r="KJA7" s="41"/>
      <c r="KJB7" s="41"/>
      <c r="KJC7" s="41"/>
      <c r="KJD7" s="41"/>
      <c r="KJE7" s="41"/>
      <c r="KJF7" s="41"/>
      <c r="KJG7" s="41"/>
      <c r="KJH7" s="41"/>
      <c r="KJI7" s="41"/>
      <c r="KJJ7" s="41"/>
      <c r="KJK7" s="41"/>
      <c r="KJL7" s="41"/>
      <c r="KJM7" s="41"/>
      <c r="KJN7" s="41"/>
      <c r="KJO7" s="41"/>
      <c r="KJP7" s="41"/>
      <c r="KJQ7" s="41"/>
      <c r="KJR7" s="41"/>
      <c r="KJS7" s="41"/>
      <c r="KJT7" s="41"/>
      <c r="KJU7" s="41"/>
      <c r="KJV7" s="41"/>
      <c r="KJW7" s="41"/>
      <c r="KJX7" s="41"/>
      <c r="KJY7" s="41"/>
      <c r="KJZ7" s="41"/>
      <c r="KKA7" s="41"/>
      <c r="KKB7" s="41"/>
      <c r="KKC7" s="41"/>
      <c r="KKD7" s="41"/>
      <c r="KKE7" s="41"/>
      <c r="KKF7" s="41"/>
      <c r="KKG7" s="41"/>
      <c r="KKH7" s="41"/>
      <c r="KKI7" s="41"/>
      <c r="KKJ7" s="41"/>
      <c r="KKK7" s="41"/>
      <c r="KKL7" s="41"/>
      <c r="KKM7" s="41"/>
      <c r="KKN7" s="41"/>
      <c r="KKO7" s="41"/>
      <c r="KKP7" s="41"/>
      <c r="KKQ7" s="41"/>
      <c r="KKR7" s="41"/>
      <c r="KKS7" s="41"/>
      <c r="KKT7" s="41"/>
      <c r="KKU7" s="41"/>
      <c r="KKV7" s="41"/>
      <c r="KKW7" s="41"/>
      <c r="KKX7" s="41"/>
      <c r="KKY7" s="41"/>
      <c r="KKZ7" s="41"/>
      <c r="KLA7" s="41"/>
      <c r="KLB7" s="41"/>
      <c r="KLC7" s="41"/>
      <c r="KLD7" s="41"/>
      <c r="KLE7" s="41"/>
      <c r="KLF7" s="41"/>
      <c r="KLG7" s="41"/>
      <c r="KLH7" s="41"/>
      <c r="KLI7" s="41"/>
      <c r="KLJ7" s="41"/>
      <c r="KLK7" s="41"/>
      <c r="KLL7" s="41"/>
      <c r="KLM7" s="41"/>
      <c r="KLN7" s="41"/>
      <c r="KLO7" s="41"/>
      <c r="KLP7" s="41"/>
      <c r="KLQ7" s="41"/>
      <c r="KLR7" s="41"/>
      <c r="KLS7" s="41"/>
      <c r="KLT7" s="41"/>
      <c r="KLU7" s="41"/>
      <c r="KLV7" s="41"/>
      <c r="KLW7" s="41"/>
      <c r="KLX7" s="41"/>
      <c r="KLY7" s="41"/>
      <c r="KLZ7" s="41"/>
      <c r="KMA7" s="41"/>
      <c r="KMB7" s="41"/>
      <c r="KMC7" s="41"/>
      <c r="KMD7" s="41"/>
      <c r="KME7" s="41"/>
      <c r="KMF7" s="41"/>
      <c r="KMG7" s="41"/>
      <c r="KMH7" s="41"/>
      <c r="KMI7" s="41"/>
      <c r="KMJ7" s="41"/>
      <c r="KMK7" s="41"/>
      <c r="KML7" s="41"/>
      <c r="KMM7" s="41"/>
      <c r="KMN7" s="41"/>
      <c r="KMO7" s="41"/>
      <c r="KMP7" s="41"/>
      <c r="KMQ7" s="41"/>
      <c r="KMR7" s="41"/>
      <c r="KMS7" s="41"/>
      <c r="KMT7" s="41"/>
      <c r="KMU7" s="41"/>
      <c r="KMV7" s="41"/>
      <c r="KMW7" s="41"/>
      <c r="KMX7" s="41"/>
      <c r="KMY7" s="41"/>
      <c r="KMZ7" s="41"/>
      <c r="KNA7" s="41"/>
      <c r="KNB7" s="41"/>
      <c r="KNC7" s="41"/>
      <c r="KND7" s="41"/>
      <c r="KNE7" s="41"/>
      <c r="KNF7" s="41"/>
      <c r="KNG7" s="41"/>
      <c r="KNH7" s="41"/>
      <c r="KNI7" s="41"/>
      <c r="KNJ7" s="41"/>
      <c r="KNK7" s="41"/>
      <c r="KNL7" s="41"/>
      <c r="KNM7" s="41"/>
      <c r="KNN7" s="41"/>
      <c r="KNO7" s="41"/>
      <c r="KNP7" s="41"/>
      <c r="KNQ7" s="41"/>
      <c r="KNR7" s="41"/>
      <c r="KNS7" s="41"/>
      <c r="KNT7" s="41"/>
      <c r="KNU7" s="41"/>
      <c r="KNV7" s="41"/>
      <c r="KNW7" s="41"/>
      <c r="KNX7" s="41"/>
      <c r="KNY7" s="41"/>
      <c r="KNZ7" s="41"/>
      <c r="KOA7" s="41"/>
      <c r="KOB7" s="41"/>
      <c r="KOC7" s="41"/>
      <c r="KOD7" s="41"/>
      <c r="KOE7" s="41"/>
      <c r="KOF7" s="41"/>
      <c r="KOG7" s="41"/>
      <c r="KOH7" s="41"/>
      <c r="KOI7" s="41"/>
      <c r="KOJ7" s="41"/>
      <c r="KOK7" s="41"/>
      <c r="KOL7" s="41"/>
      <c r="KOM7" s="41"/>
      <c r="KON7" s="41"/>
      <c r="KOO7" s="41"/>
      <c r="KOP7" s="41"/>
      <c r="KOQ7" s="41"/>
      <c r="KOR7" s="41"/>
      <c r="KOS7" s="41"/>
      <c r="KOT7" s="41"/>
      <c r="KOU7" s="41"/>
      <c r="KOV7" s="41"/>
      <c r="KOW7" s="41"/>
      <c r="KOX7" s="41"/>
      <c r="KOY7" s="41"/>
      <c r="KOZ7" s="41"/>
      <c r="KPA7" s="41"/>
      <c r="KPB7" s="41"/>
      <c r="KPC7" s="41"/>
      <c r="KPD7" s="41"/>
      <c r="KPE7" s="41"/>
      <c r="KPF7" s="41"/>
      <c r="KPG7" s="41"/>
      <c r="KPH7" s="41"/>
      <c r="KPI7" s="41"/>
      <c r="KPJ7" s="41"/>
      <c r="KPK7" s="41"/>
      <c r="KPL7" s="41"/>
      <c r="KPM7" s="41"/>
      <c r="KPN7" s="41"/>
      <c r="KPO7" s="41"/>
      <c r="KPP7" s="41"/>
      <c r="KPQ7" s="41"/>
      <c r="KPR7" s="41"/>
      <c r="KPS7" s="41"/>
      <c r="KPT7" s="41"/>
      <c r="KPU7" s="41"/>
      <c r="KPV7" s="41"/>
      <c r="KPW7" s="41"/>
      <c r="KPX7" s="41"/>
      <c r="KPY7" s="41"/>
      <c r="KPZ7" s="41"/>
      <c r="KQA7" s="41"/>
      <c r="KQB7" s="41"/>
      <c r="KQC7" s="41"/>
      <c r="KQD7" s="41"/>
      <c r="KQE7" s="41"/>
      <c r="KQF7" s="41"/>
      <c r="KQG7" s="41"/>
      <c r="KQH7" s="41"/>
      <c r="KQI7" s="41"/>
      <c r="KQJ7" s="41"/>
      <c r="KQK7" s="41"/>
      <c r="KQL7" s="41"/>
      <c r="KQM7" s="41"/>
      <c r="KQN7" s="41"/>
      <c r="KQO7" s="41"/>
      <c r="KQP7" s="41"/>
      <c r="KQQ7" s="41"/>
      <c r="KQR7" s="41"/>
      <c r="KQS7" s="41"/>
      <c r="KQT7" s="41"/>
      <c r="KQU7" s="41"/>
      <c r="KQV7" s="41"/>
      <c r="KQW7" s="41"/>
      <c r="KQX7" s="41"/>
      <c r="KQY7" s="41"/>
      <c r="KQZ7" s="41"/>
      <c r="KRA7" s="41"/>
      <c r="KRB7" s="41"/>
      <c r="KRC7" s="41"/>
      <c r="KRD7" s="41"/>
      <c r="KRE7" s="41"/>
      <c r="KRF7" s="41"/>
      <c r="KRG7" s="41"/>
      <c r="KRH7" s="41"/>
      <c r="KRI7" s="41"/>
      <c r="KRJ7" s="41"/>
      <c r="KRK7" s="41"/>
      <c r="KRL7" s="41"/>
      <c r="KRM7" s="41"/>
      <c r="KRN7" s="41"/>
      <c r="KRO7" s="41"/>
      <c r="KRP7" s="41"/>
      <c r="KRQ7" s="41"/>
      <c r="KRR7" s="41"/>
      <c r="KRS7" s="41"/>
      <c r="KRT7" s="41"/>
      <c r="KRU7" s="41"/>
      <c r="KRV7" s="41"/>
      <c r="KRW7" s="41"/>
      <c r="KRX7" s="41"/>
      <c r="KRY7" s="41"/>
      <c r="KRZ7" s="41"/>
      <c r="KSA7" s="41"/>
      <c r="KSB7" s="41"/>
      <c r="KSC7" s="41"/>
      <c r="KSD7" s="41"/>
      <c r="KSE7" s="41"/>
      <c r="KSF7" s="41"/>
      <c r="KSG7" s="41"/>
      <c r="KSH7" s="41"/>
      <c r="KSI7" s="41"/>
      <c r="KSJ7" s="41"/>
      <c r="KSK7" s="41"/>
      <c r="KSL7" s="41"/>
      <c r="KSM7" s="41"/>
      <c r="KSN7" s="41"/>
      <c r="KSO7" s="41"/>
      <c r="KSP7" s="41"/>
      <c r="KSQ7" s="41"/>
      <c r="KSR7" s="41"/>
      <c r="KSS7" s="41"/>
      <c r="KST7" s="41"/>
      <c r="KSU7" s="41"/>
      <c r="KSV7" s="41"/>
      <c r="KSW7" s="41"/>
      <c r="KSX7" s="41"/>
      <c r="KSY7" s="41"/>
      <c r="KSZ7" s="41"/>
      <c r="KTA7" s="41"/>
      <c r="KTB7" s="41"/>
      <c r="KTC7" s="41"/>
      <c r="KTD7" s="41"/>
      <c r="KTE7" s="41"/>
      <c r="KTF7" s="41"/>
      <c r="KTG7" s="41"/>
      <c r="KTH7" s="41"/>
      <c r="KTI7" s="41"/>
      <c r="KTJ7" s="41"/>
      <c r="KTK7" s="41"/>
      <c r="KTL7" s="41"/>
      <c r="KTM7" s="41"/>
      <c r="KTN7" s="41"/>
      <c r="KTO7" s="41"/>
      <c r="KTP7" s="41"/>
      <c r="KTQ7" s="41"/>
      <c r="KTR7" s="41"/>
      <c r="KTS7" s="41"/>
      <c r="KTT7" s="41"/>
      <c r="KTU7" s="41"/>
      <c r="KTV7" s="41"/>
      <c r="KTW7" s="41"/>
      <c r="KTX7" s="41"/>
      <c r="KTY7" s="41"/>
      <c r="KTZ7" s="41"/>
      <c r="KUA7" s="41"/>
      <c r="KUB7" s="41"/>
      <c r="KUC7" s="41"/>
      <c r="KUD7" s="41"/>
      <c r="KUE7" s="41"/>
      <c r="KUF7" s="41"/>
      <c r="KUG7" s="41"/>
      <c r="KUH7" s="41"/>
      <c r="KUI7" s="41"/>
      <c r="KUJ7" s="41"/>
      <c r="KUK7" s="41"/>
      <c r="KUL7" s="41"/>
      <c r="KUM7" s="41"/>
      <c r="KUN7" s="41"/>
      <c r="KUO7" s="41"/>
      <c r="KUP7" s="41"/>
      <c r="KUQ7" s="41"/>
      <c r="KUR7" s="41"/>
      <c r="KUS7" s="41"/>
      <c r="KUT7" s="41"/>
      <c r="KUU7" s="41"/>
      <c r="KUV7" s="41"/>
      <c r="KUW7" s="41"/>
      <c r="KUX7" s="41"/>
      <c r="KUY7" s="41"/>
      <c r="KUZ7" s="41"/>
      <c r="KVA7" s="41"/>
      <c r="KVB7" s="41"/>
      <c r="KVC7" s="41"/>
      <c r="KVD7" s="41"/>
      <c r="KVE7" s="41"/>
      <c r="KVF7" s="41"/>
      <c r="KVG7" s="41"/>
      <c r="KVH7" s="41"/>
      <c r="KVI7" s="41"/>
      <c r="KVJ7" s="41"/>
      <c r="KVK7" s="41"/>
      <c r="KVL7" s="41"/>
      <c r="KVM7" s="41"/>
      <c r="KVN7" s="41"/>
      <c r="KVO7" s="41"/>
      <c r="KVP7" s="41"/>
      <c r="KVQ7" s="41"/>
      <c r="KVR7" s="41"/>
      <c r="KVS7" s="41"/>
      <c r="KVT7" s="41"/>
      <c r="KVU7" s="41"/>
      <c r="KVV7" s="41"/>
      <c r="KVW7" s="41"/>
      <c r="KVX7" s="41"/>
      <c r="KVY7" s="41"/>
      <c r="KVZ7" s="41"/>
      <c r="KWA7" s="41"/>
      <c r="KWB7" s="41"/>
      <c r="KWC7" s="41"/>
      <c r="KWD7" s="41"/>
      <c r="KWE7" s="41"/>
      <c r="KWF7" s="41"/>
      <c r="KWG7" s="41"/>
      <c r="KWH7" s="41"/>
      <c r="KWI7" s="41"/>
      <c r="KWJ7" s="41"/>
      <c r="KWK7" s="41"/>
      <c r="KWL7" s="41"/>
      <c r="KWM7" s="41"/>
      <c r="KWN7" s="41"/>
      <c r="KWO7" s="41"/>
      <c r="KWP7" s="41"/>
      <c r="KWQ7" s="41"/>
      <c r="KWR7" s="41"/>
      <c r="KWS7" s="41"/>
      <c r="KWT7" s="41"/>
      <c r="KWU7" s="41"/>
      <c r="KWV7" s="41"/>
      <c r="KWW7" s="41"/>
      <c r="KWX7" s="41"/>
      <c r="KWY7" s="41"/>
      <c r="KWZ7" s="41"/>
      <c r="KXA7" s="41"/>
      <c r="KXB7" s="41"/>
      <c r="KXC7" s="41"/>
      <c r="KXD7" s="41"/>
      <c r="KXE7" s="41"/>
      <c r="KXF7" s="41"/>
      <c r="KXG7" s="41"/>
      <c r="KXH7" s="41"/>
      <c r="KXI7" s="41"/>
      <c r="KXJ7" s="41"/>
      <c r="KXK7" s="41"/>
      <c r="KXL7" s="41"/>
      <c r="KXM7" s="41"/>
      <c r="KXN7" s="41"/>
      <c r="KXO7" s="41"/>
      <c r="KXP7" s="41"/>
      <c r="KXQ7" s="41"/>
      <c r="KXR7" s="41"/>
      <c r="KXS7" s="41"/>
      <c r="KXT7" s="41"/>
      <c r="KXU7" s="41"/>
      <c r="KXV7" s="41"/>
      <c r="KXW7" s="41"/>
      <c r="KXX7" s="41"/>
      <c r="KXY7" s="41"/>
      <c r="KXZ7" s="41"/>
      <c r="KYA7" s="41"/>
      <c r="KYB7" s="41"/>
      <c r="KYC7" s="41"/>
      <c r="KYD7" s="41"/>
      <c r="KYE7" s="41"/>
      <c r="KYF7" s="41"/>
      <c r="KYG7" s="41"/>
      <c r="KYH7" s="41"/>
      <c r="KYI7" s="41"/>
      <c r="KYJ7" s="41"/>
      <c r="KYK7" s="41"/>
      <c r="KYL7" s="41"/>
      <c r="KYM7" s="41"/>
      <c r="KYN7" s="41"/>
      <c r="KYO7" s="41"/>
      <c r="KYP7" s="41"/>
      <c r="KYQ7" s="41"/>
      <c r="KYR7" s="41"/>
      <c r="KYS7" s="41"/>
      <c r="KYT7" s="41"/>
      <c r="KYU7" s="41"/>
      <c r="KYV7" s="41"/>
      <c r="KYW7" s="41"/>
      <c r="KYX7" s="41"/>
      <c r="KYY7" s="41"/>
      <c r="KYZ7" s="41"/>
      <c r="KZA7" s="41"/>
      <c r="KZB7" s="41"/>
      <c r="KZC7" s="41"/>
      <c r="KZD7" s="41"/>
      <c r="KZE7" s="41"/>
      <c r="KZF7" s="41"/>
      <c r="KZG7" s="41"/>
      <c r="KZH7" s="41"/>
      <c r="KZI7" s="41"/>
      <c r="KZJ7" s="41"/>
      <c r="KZK7" s="41"/>
      <c r="KZL7" s="41"/>
      <c r="KZM7" s="41"/>
      <c r="KZN7" s="41"/>
      <c r="KZO7" s="41"/>
      <c r="KZP7" s="41"/>
      <c r="KZQ7" s="41"/>
      <c r="KZR7" s="41"/>
      <c r="KZS7" s="41"/>
      <c r="KZT7" s="41"/>
      <c r="KZU7" s="41"/>
      <c r="KZV7" s="41"/>
      <c r="KZW7" s="41"/>
      <c r="KZX7" s="41"/>
      <c r="KZY7" s="41"/>
      <c r="KZZ7" s="41"/>
      <c r="LAA7" s="41"/>
      <c r="LAB7" s="41"/>
      <c r="LAC7" s="41"/>
      <c r="LAD7" s="41"/>
      <c r="LAE7" s="41"/>
      <c r="LAF7" s="41"/>
      <c r="LAG7" s="41"/>
      <c r="LAH7" s="41"/>
      <c r="LAI7" s="41"/>
      <c r="LAJ7" s="41"/>
      <c r="LAK7" s="41"/>
      <c r="LAL7" s="41"/>
      <c r="LAM7" s="41"/>
      <c r="LAN7" s="41"/>
      <c r="LAO7" s="41"/>
      <c r="LAP7" s="41"/>
      <c r="LAQ7" s="41"/>
      <c r="LAR7" s="41"/>
      <c r="LAS7" s="41"/>
      <c r="LAT7" s="41"/>
      <c r="LAU7" s="41"/>
      <c r="LAV7" s="41"/>
      <c r="LAW7" s="41"/>
      <c r="LAX7" s="41"/>
      <c r="LAY7" s="41"/>
      <c r="LAZ7" s="41"/>
      <c r="LBA7" s="41"/>
      <c r="LBB7" s="41"/>
      <c r="LBC7" s="41"/>
      <c r="LBD7" s="41"/>
      <c r="LBE7" s="41"/>
      <c r="LBF7" s="41"/>
      <c r="LBG7" s="41"/>
      <c r="LBH7" s="41"/>
      <c r="LBI7" s="41"/>
      <c r="LBJ7" s="41"/>
      <c r="LBK7" s="41"/>
      <c r="LBL7" s="41"/>
      <c r="LBM7" s="41"/>
      <c r="LBN7" s="41"/>
      <c r="LBO7" s="41"/>
      <c r="LBP7" s="41"/>
      <c r="LBQ7" s="41"/>
      <c r="LBR7" s="41"/>
      <c r="LBS7" s="41"/>
      <c r="LBT7" s="41"/>
      <c r="LBU7" s="41"/>
      <c r="LBV7" s="41"/>
      <c r="LBW7" s="41"/>
      <c r="LBX7" s="41"/>
      <c r="LBY7" s="41"/>
      <c r="LBZ7" s="41"/>
      <c r="LCA7" s="41"/>
      <c r="LCB7" s="41"/>
      <c r="LCC7" s="41"/>
      <c r="LCD7" s="41"/>
      <c r="LCE7" s="41"/>
      <c r="LCF7" s="41"/>
      <c r="LCG7" s="41"/>
      <c r="LCH7" s="41"/>
      <c r="LCI7" s="41"/>
      <c r="LCJ7" s="41"/>
      <c r="LCK7" s="41"/>
      <c r="LCL7" s="41"/>
      <c r="LCM7" s="41"/>
      <c r="LCN7" s="41"/>
      <c r="LCO7" s="41"/>
      <c r="LCP7" s="41"/>
      <c r="LCQ7" s="41"/>
      <c r="LCR7" s="41"/>
      <c r="LCS7" s="41"/>
      <c r="LCT7" s="41"/>
      <c r="LCU7" s="41"/>
      <c r="LCV7" s="41"/>
      <c r="LCW7" s="41"/>
      <c r="LCX7" s="41"/>
      <c r="LCY7" s="41"/>
      <c r="LCZ7" s="41"/>
      <c r="LDA7" s="41"/>
      <c r="LDB7" s="41"/>
      <c r="LDC7" s="41"/>
      <c r="LDD7" s="41"/>
      <c r="LDE7" s="41"/>
      <c r="LDF7" s="41"/>
      <c r="LDG7" s="41"/>
      <c r="LDH7" s="41"/>
      <c r="LDI7" s="41"/>
      <c r="LDJ7" s="41"/>
      <c r="LDK7" s="41"/>
      <c r="LDL7" s="41"/>
      <c r="LDM7" s="41"/>
      <c r="LDN7" s="41"/>
      <c r="LDO7" s="41"/>
      <c r="LDP7" s="41"/>
      <c r="LDQ7" s="41"/>
      <c r="LDR7" s="41"/>
      <c r="LDS7" s="41"/>
      <c r="LDT7" s="41"/>
      <c r="LDU7" s="41"/>
      <c r="LDV7" s="41"/>
      <c r="LDW7" s="41"/>
      <c r="LDX7" s="41"/>
      <c r="LDY7" s="41"/>
      <c r="LDZ7" s="41"/>
      <c r="LEA7" s="41"/>
      <c r="LEB7" s="41"/>
      <c r="LEC7" s="41"/>
      <c r="LED7" s="41"/>
      <c r="LEE7" s="41"/>
      <c r="LEF7" s="41"/>
      <c r="LEG7" s="41"/>
      <c r="LEH7" s="41"/>
      <c r="LEI7" s="41"/>
      <c r="LEJ7" s="41"/>
      <c r="LEK7" s="41"/>
      <c r="LEL7" s="41"/>
      <c r="LEM7" s="41"/>
      <c r="LEN7" s="41"/>
      <c r="LEO7" s="41"/>
      <c r="LEP7" s="41"/>
      <c r="LEQ7" s="41"/>
      <c r="LER7" s="41"/>
      <c r="LES7" s="41"/>
      <c r="LET7" s="41"/>
      <c r="LEU7" s="41"/>
      <c r="LEV7" s="41"/>
      <c r="LEW7" s="41"/>
      <c r="LEX7" s="41"/>
      <c r="LEY7" s="41"/>
      <c r="LEZ7" s="41"/>
      <c r="LFA7" s="41"/>
      <c r="LFB7" s="41"/>
      <c r="LFC7" s="41"/>
      <c r="LFD7" s="41"/>
      <c r="LFE7" s="41"/>
      <c r="LFF7" s="41"/>
      <c r="LFG7" s="41"/>
      <c r="LFH7" s="41"/>
      <c r="LFI7" s="41"/>
      <c r="LFJ7" s="41"/>
      <c r="LFK7" s="41"/>
      <c r="LFL7" s="41"/>
      <c r="LFM7" s="41"/>
      <c r="LFN7" s="41"/>
      <c r="LFO7" s="41"/>
      <c r="LFP7" s="41"/>
      <c r="LFQ7" s="41"/>
      <c r="LFR7" s="41"/>
      <c r="LFS7" s="41"/>
      <c r="LFT7" s="41"/>
      <c r="LFU7" s="41"/>
      <c r="LFV7" s="41"/>
      <c r="LFW7" s="41"/>
      <c r="LFX7" s="41"/>
      <c r="LFY7" s="41"/>
      <c r="LFZ7" s="41"/>
      <c r="LGA7" s="41"/>
      <c r="LGB7" s="41"/>
      <c r="LGC7" s="41"/>
      <c r="LGD7" s="41"/>
      <c r="LGE7" s="41"/>
      <c r="LGF7" s="41"/>
      <c r="LGG7" s="41"/>
      <c r="LGH7" s="41"/>
      <c r="LGI7" s="41"/>
      <c r="LGJ7" s="41"/>
      <c r="LGK7" s="41"/>
      <c r="LGL7" s="41"/>
      <c r="LGM7" s="41"/>
      <c r="LGN7" s="41"/>
      <c r="LGO7" s="41"/>
      <c r="LGP7" s="41"/>
      <c r="LGQ7" s="41"/>
      <c r="LGR7" s="41"/>
      <c r="LGS7" s="41"/>
      <c r="LGT7" s="41"/>
      <c r="LGU7" s="41"/>
      <c r="LGV7" s="41"/>
      <c r="LGW7" s="41"/>
      <c r="LGX7" s="41"/>
      <c r="LGY7" s="41"/>
      <c r="LGZ7" s="41"/>
      <c r="LHA7" s="41"/>
      <c r="LHB7" s="41"/>
      <c r="LHC7" s="41"/>
      <c r="LHD7" s="41"/>
      <c r="LHE7" s="41"/>
      <c r="LHF7" s="41"/>
      <c r="LHG7" s="41"/>
      <c r="LHH7" s="41"/>
      <c r="LHI7" s="41"/>
      <c r="LHJ7" s="41"/>
      <c r="LHK7" s="41"/>
      <c r="LHL7" s="41"/>
      <c r="LHM7" s="41"/>
      <c r="LHN7" s="41"/>
      <c r="LHO7" s="41"/>
      <c r="LHP7" s="41"/>
      <c r="LHQ7" s="41"/>
      <c r="LHR7" s="41"/>
      <c r="LHS7" s="41"/>
      <c r="LHT7" s="41"/>
      <c r="LHU7" s="41"/>
      <c r="LHV7" s="41"/>
      <c r="LHW7" s="41"/>
      <c r="LHX7" s="41"/>
      <c r="LHY7" s="41"/>
      <c r="LHZ7" s="41"/>
      <c r="LIA7" s="41"/>
      <c r="LIB7" s="41"/>
      <c r="LIC7" s="41"/>
      <c r="LID7" s="41"/>
      <c r="LIE7" s="41"/>
      <c r="LIF7" s="41"/>
      <c r="LIG7" s="41"/>
      <c r="LIH7" s="41"/>
      <c r="LII7" s="41"/>
      <c r="LIJ7" s="41"/>
      <c r="LIK7" s="41"/>
      <c r="LIL7" s="41"/>
      <c r="LIM7" s="41"/>
      <c r="LIN7" s="41"/>
      <c r="LIO7" s="41"/>
      <c r="LIP7" s="41"/>
      <c r="LIQ7" s="41"/>
      <c r="LIR7" s="41"/>
      <c r="LIS7" s="41"/>
      <c r="LIT7" s="41"/>
      <c r="LIU7" s="41"/>
      <c r="LIV7" s="41"/>
      <c r="LIW7" s="41"/>
      <c r="LIX7" s="41"/>
      <c r="LIY7" s="41"/>
      <c r="LIZ7" s="41"/>
      <c r="LJA7" s="41"/>
      <c r="LJB7" s="41"/>
      <c r="LJC7" s="41"/>
      <c r="LJD7" s="41"/>
      <c r="LJE7" s="41"/>
      <c r="LJF7" s="41"/>
      <c r="LJG7" s="41"/>
      <c r="LJH7" s="41"/>
      <c r="LJI7" s="41"/>
      <c r="LJJ7" s="41"/>
      <c r="LJK7" s="41"/>
      <c r="LJL7" s="41"/>
      <c r="LJM7" s="41"/>
      <c r="LJN7" s="41"/>
      <c r="LJO7" s="41"/>
      <c r="LJP7" s="41"/>
      <c r="LJQ7" s="41"/>
      <c r="LJR7" s="41"/>
      <c r="LJS7" s="41"/>
      <c r="LJT7" s="41"/>
      <c r="LJU7" s="41"/>
      <c r="LJV7" s="41"/>
      <c r="LJW7" s="41"/>
      <c r="LJX7" s="41"/>
      <c r="LJY7" s="41"/>
      <c r="LJZ7" s="41"/>
      <c r="LKA7" s="41"/>
      <c r="LKB7" s="41"/>
      <c r="LKC7" s="41"/>
      <c r="LKD7" s="41"/>
      <c r="LKE7" s="41"/>
      <c r="LKF7" s="41"/>
      <c r="LKG7" s="41"/>
      <c r="LKH7" s="41"/>
      <c r="LKI7" s="41"/>
      <c r="LKJ7" s="41"/>
      <c r="LKK7" s="41"/>
      <c r="LKL7" s="41"/>
      <c r="LKM7" s="41"/>
      <c r="LKN7" s="41"/>
      <c r="LKO7" s="41"/>
      <c r="LKP7" s="41"/>
      <c r="LKQ7" s="41"/>
      <c r="LKR7" s="41"/>
      <c r="LKS7" s="41"/>
      <c r="LKT7" s="41"/>
      <c r="LKU7" s="41"/>
      <c r="LKV7" s="41"/>
      <c r="LKW7" s="41"/>
      <c r="LKX7" s="41"/>
      <c r="LKY7" s="41"/>
      <c r="LKZ7" s="41"/>
      <c r="LLA7" s="41"/>
      <c r="LLB7" s="41"/>
      <c r="LLC7" s="41"/>
      <c r="LLD7" s="41"/>
      <c r="LLE7" s="41"/>
      <c r="LLF7" s="41"/>
      <c r="LLG7" s="41"/>
      <c r="LLH7" s="41"/>
      <c r="LLI7" s="41"/>
      <c r="LLJ7" s="41"/>
      <c r="LLK7" s="41"/>
      <c r="LLL7" s="41"/>
      <c r="LLM7" s="41"/>
      <c r="LLN7" s="41"/>
      <c r="LLO7" s="41"/>
      <c r="LLP7" s="41"/>
      <c r="LLQ7" s="41"/>
      <c r="LLR7" s="41"/>
      <c r="LLS7" s="41"/>
      <c r="LLT7" s="41"/>
      <c r="LLU7" s="41"/>
      <c r="LLV7" s="41"/>
      <c r="LLW7" s="41"/>
      <c r="LLX7" s="41"/>
      <c r="LLY7" s="41"/>
      <c r="LLZ7" s="41"/>
      <c r="LMA7" s="41"/>
      <c r="LMB7" s="41"/>
      <c r="LMC7" s="41"/>
      <c r="LMD7" s="41"/>
      <c r="LME7" s="41"/>
      <c r="LMF7" s="41"/>
      <c r="LMG7" s="41"/>
      <c r="LMH7" s="41"/>
      <c r="LMI7" s="41"/>
      <c r="LMJ7" s="41"/>
      <c r="LMK7" s="41"/>
      <c r="LML7" s="41"/>
      <c r="LMM7" s="41"/>
      <c r="LMN7" s="41"/>
      <c r="LMO7" s="41"/>
      <c r="LMP7" s="41"/>
      <c r="LMQ7" s="41"/>
      <c r="LMR7" s="41"/>
      <c r="LMS7" s="41"/>
      <c r="LMT7" s="41"/>
      <c r="LMU7" s="41"/>
      <c r="LMV7" s="41"/>
      <c r="LMW7" s="41"/>
      <c r="LMX7" s="41"/>
      <c r="LMY7" s="41"/>
      <c r="LMZ7" s="41"/>
      <c r="LNA7" s="41"/>
      <c r="LNB7" s="41"/>
      <c r="LNC7" s="41"/>
      <c r="LND7" s="41"/>
      <c r="LNE7" s="41"/>
      <c r="LNF7" s="41"/>
      <c r="LNG7" s="41"/>
      <c r="LNH7" s="41"/>
      <c r="LNI7" s="41"/>
      <c r="LNJ7" s="41"/>
      <c r="LNK7" s="41"/>
      <c r="LNL7" s="41"/>
      <c r="LNM7" s="41"/>
      <c r="LNN7" s="41"/>
      <c r="LNO7" s="41"/>
      <c r="LNP7" s="41"/>
      <c r="LNQ7" s="41"/>
      <c r="LNR7" s="41"/>
      <c r="LNS7" s="41"/>
      <c r="LNT7" s="41"/>
      <c r="LNU7" s="41"/>
      <c r="LNV7" s="41"/>
      <c r="LNW7" s="41"/>
      <c r="LNX7" s="41"/>
      <c r="LNY7" s="41"/>
      <c r="LNZ7" s="41"/>
      <c r="LOA7" s="41"/>
      <c r="LOB7" s="41"/>
      <c r="LOC7" s="41"/>
      <c r="LOD7" s="41"/>
      <c r="LOE7" s="41"/>
      <c r="LOF7" s="41"/>
      <c r="LOG7" s="41"/>
      <c r="LOH7" s="41"/>
      <c r="LOI7" s="41"/>
      <c r="LOJ7" s="41"/>
      <c r="LOK7" s="41"/>
      <c r="LOL7" s="41"/>
      <c r="LOM7" s="41"/>
      <c r="LON7" s="41"/>
      <c r="LOO7" s="41"/>
      <c r="LOP7" s="41"/>
      <c r="LOQ7" s="41"/>
      <c r="LOR7" s="41"/>
      <c r="LOS7" s="41"/>
      <c r="LOT7" s="41"/>
      <c r="LOU7" s="41"/>
      <c r="LOV7" s="41"/>
      <c r="LOW7" s="41"/>
      <c r="LOX7" s="41"/>
      <c r="LOY7" s="41"/>
      <c r="LOZ7" s="41"/>
      <c r="LPA7" s="41"/>
      <c r="LPB7" s="41"/>
      <c r="LPC7" s="41"/>
      <c r="LPD7" s="41"/>
      <c r="LPE7" s="41"/>
      <c r="LPF7" s="41"/>
      <c r="LPG7" s="41"/>
      <c r="LPH7" s="41"/>
      <c r="LPI7" s="41"/>
      <c r="LPJ7" s="41"/>
      <c r="LPK7" s="41"/>
      <c r="LPL7" s="41"/>
      <c r="LPM7" s="41"/>
      <c r="LPN7" s="41"/>
      <c r="LPO7" s="41"/>
      <c r="LPP7" s="41"/>
      <c r="LPQ7" s="41"/>
      <c r="LPR7" s="41"/>
      <c r="LPS7" s="41"/>
      <c r="LPT7" s="41"/>
      <c r="LPU7" s="41"/>
      <c r="LPV7" s="41"/>
      <c r="LPW7" s="41"/>
      <c r="LPX7" s="41"/>
      <c r="LPY7" s="41"/>
      <c r="LPZ7" s="41"/>
      <c r="LQA7" s="41"/>
      <c r="LQB7" s="41"/>
      <c r="LQC7" s="41"/>
      <c r="LQD7" s="41"/>
      <c r="LQE7" s="41"/>
      <c r="LQF7" s="41"/>
      <c r="LQG7" s="41"/>
      <c r="LQH7" s="41"/>
      <c r="LQI7" s="41"/>
      <c r="LQJ7" s="41"/>
      <c r="LQK7" s="41"/>
      <c r="LQL7" s="41"/>
      <c r="LQM7" s="41"/>
      <c r="LQN7" s="41"/>
      <c r="LQO7" s="41"/>
      <c r="LQP7" s="41"/>
      <c r="LQQ7" s="41"/>
      <c r="LQR7" s="41"/>
      <c r="LQS7" s="41"/>
      <c r="LQT7" s="41"/>
      <c r="LQU7" s="41"/>
      <c r="LQV7" s="41"/>
      <c r="LQW7" s="41"/>
      <c r="LQX7" s="41"/>
      <c r="LQY7" s="41"/>
      <c r="LQZ7" s="41"/>
      <c r="LRA7" s="41"/>
      <c r="LRB7" s="41"/>
      <c r="LRC7" s="41"/>
      <c r="LRD7" s="41"/>
      <c r="LRE7" s="41"/>
      <c r="LRF7" s="41"/>
      <c r="LRG7" s="41"/>
      <c r="LRH7" s="41"/>
      <c r="LRI7" s="41"/>
      <c r="LRJ7" s="41"/>
      <c r="LRK7" s="41"/>
      <c r="LRL7" s="41"/>
      <c r="LRM7" s="41"/>
      <c r="LRN7" s="41"/>
      <c r="LRO7" s="41"/>
      <c r="LRP7" s="41"/>
      <c r="LRQ7" s="41"/>
      <c r="LRR7" s="41"/>
      <c r="LRS7" s="41"/>
      <c r="LRT7" s="41"/>
      <c r="LRU7" s="41"/>
      <c r="LRV7" s="41"/>
      <c r="LRW7" s="41"/>
      <c r="LRX7" s="41"/>
      <c r="LRY7" s="41"/>
      <c r="LRZ7" s="41"/>
      <c r="LSA7" s="41"/>
      <c r="LSB7" s="41"/>
      <c r="LSC7" s="41"/>
      <c r="LSD7" s="41"/>
      <c r="LSE7" s="41"/>
      <c r="LSF7" s="41"/>
      <c r="LSG7" s="41"/>
      <c r="LSH7" s="41"/>
      <c r="LSI7" s="41"/>
      <c r="LSJ7" s="41"/>
      <c r="LSK7" s="41"/>
      <c r="LSL7" s="41"/>
      <c r="LSM7" s="41"/>
      <c r="LSN7" s="41"/>
      <c r="LSO7" s="41"/>
      <c r="LSP7" s="41"/>
      <c r="LSQ7" s="41"/>
      <c r="LSR7" s="41"/>
      <c r="LSS7" s="41"/>
      <c r="LST7" s="41"/>
      <c r="LSU7" s="41"/>
      <c r="LSV7" s="41"/>
      <c r="LSW7" s="41"/>
      <c r="LSX7" s="41"/>
      <c r="LSY7" s="41"/>
      <c r="LSZ7" s="41"/>
      <c r="LTA7" s="41"/>
      <c r="LTB7" s="41"/>
      <c r="LTC7" s="41"/>
      <c r="LTD7" s="41"/>
      <c r="LTE7" s="41"/>
      <c r="LTF7" s="41"/>
      <c r="LTG7" s="41"/>
      <c r="LTH7" s="41"/>
      <c r="LTI7" s="41"/>
      <c r="LTJ7" s="41"/>
      <c r="LTK7" s="41"/>
      <c r="LTL7" s="41"/>
      <c r="LTM7" s="41"/>
      <c r="LTN7" s="41"/>
      <c r="LTO7" s="41"/>
      <c r="LTP7" s="41"/>
      <c r="LTQ7" s="41"/>
      <c r="LTR7" s="41"/>
      <c r="LTS7" s="41"/>
      <c r="LTT7" s="41"/>
      <c r="LTU7" s="41"/>
      <c r="LTV7" s="41"/>
      <c r="LTW7" s="41"/>
      <c r="LTX7" s="41"/>
      <c r="LTY7" s="41"/>
      <c r="LTZ7" s="41"/>
      <c r="LUA7" s="41"/>
      <c r="LUB7" s="41"/>
      <c r="LUC7" s="41"/>
      <c r="LUD7" s="41"/>
      <c r="LUE7" s="41"/>
      <c r="LUF7" s="41"/>
      <c r="LUG7" s="41"/>
      <c r="LUH7" s="41"/>
      <c r="LUI7" s="41"/>
      <c r="LUJ7" s="41"/>
      <c r="LUK7" s="41"/>
      <c r="LUL7" s="41"/>
      <c r="LUM7" s="41"/>
      <c r="LUN7" s="41"/>
      <c r="LUO7" s="41"/>
      <c r="LUP7" s="41"/>
      <c r="LUQ7" s="41"/>
      <c r="LUR7" s="41"/>
      <c r="LUS7" s="41"/>
      <c r="LUT7" s="41"/>
      <c r="LUU7" s="41"/>
      <c r="LUV7" s="41"/>
      <c r="LUW7" s="41"/>
      <c r="LUX7" s="41"/>
      <c r="LUY7" s="41"/>
      <c r="LUZ7" s="41"/>
      <c r="LVA7" s="41"/>
      <c r="LVB7" s="41"/>
      <c r="LVC7" s="41"/>
      <c r="LVD7" s="41"/>
      <c r="LVE7" s="41"/>
      <c r="LVF7" s="41"/>
      <c r="LVG7" s="41"/>
      <c r="LVH7" s="41"/>
      <c r="LVI7" s="41"/>
      <c r="LVJ7" s="41"/>
      <c r="LVK7" s="41"/>
      <c r="LVL7" s="41"/>
      <c r="LVM7" s="41"/>
      <c r="LVN7" s="41"/>
      <c r="LVO7" s="41"/>
      <c r="LVP7" s="41"/>
      <c r="LVQ7" s="41"/>
      <c r="LVR7" s="41"/>
      <c r="LVS7" s="41"/>
      <c r="LVT7" s="41"/>
      <c r="LVU7" s="41"/>
      <c r="LVV7" s="41"/>
      <c r="LVW7" s="41"/>
      <c r="LVX7" s="41"/>
      <c r="LVY7" s="41"/>
      <c r="LVZ7" s="41"/>
      <c r="LWA7" s="41"/>
      <c r="LWB7" s="41"/>
      <c r="LWC7" s="41"/>
      <c r="LWD7" s="41"/>
      <c r="LWE7" s="41"/>
      <c r="LWF7" s="41"/>
      <c r="LWG7" s="41"/>
      <c r="LWH7" s="41"/>
      <c r="LWI7" s="41"/>
      <c r="LWJ7" s="41"/>
      <c r="LWK7" s="41"/>
      <c r="LWL7" s="41"/>
      <c r="LWM7" s="41"/>
      <c r="LWN7" s="41"/>
      <c r="LWO7" s="41"/>
      <c r="LWP7" s="41"/>
      <c r="LWQ7" s="41"/>
      <c r="LWR7" s="41"/>
      <c r="LWS7" s="41"/>
      <c r="LWT7" s="41"/>
      <c r="LWU7" s="41"/>
      <c r="LWV7" s="41"/>
      <c r="LWW7" s="41"/>
      <c r="LWX7" s="41"/>
      <c r="LWY7" s="41"/>
      <c r="LWZ7" s="41"/>
      <c r="LXA7" s="41"/>
      <c r="LXB7" s="41"/>
      <c r="LXC7" s="41"/>
      <c r="LXD7" s="41"/>
      <c r="LXE7" s="41"/>
      <c r="LXF7" s="41"/>
      <c r="LXG7" s="41"/>
      <c r="LXH7" s="41"/>
      <c r="LXI7" s="41"/>
      <c r="LXJ7" s="41"/>
      <c r="LXK7" s="41"/>
      <c r="LXL7" s="41"/>
      <c r="LXM7" s="41"/>
      <c r="LXN7" s="41"/>
      <c r="LXO7" s="41"/>
      <c r="LXP7" s="41"/>
      <c r="LXQ7" s="41"/>
      <c r="LXR7" s="41"/>
      <c r="LXS7" s="41"/>
      <c r="LXT7" s="41"/>
      <c r="LXU7" s="41"/>
      <c r="LXV7" s="41"/>
      <c r="LXW7" s="41"/>
      <c r="LXX7" s="41"/>
      <c r="LXY7" s="41"/>
      <c r="LXZ7" s="41"/>
      <c r="LYA7" s="41"/>
      <c r="LYB7" s="41"/>
      <c r="LYC7" s="41"/>
      <c r="LYD7" s="41"/>
      <c r="LYE7" s="41"/>
      <c r="LYF7" s="41"/>
      <c r="LYG7" s="41"/>
      <c r="LYH7" s="41"/>
      <c r="LYI7" s="41"/>
      <c r="LYJ7" s="41"/>
      <c r="LYK7" s="41"/>
      <c r="LYL7" s="41"/>
      <c r="LYM7" s="41"/>
      <c r="LYN7" s="41"/>
      <c r="LYO7" s="41"/>
      <c r="LYP7" s="41"/>
      <c r="LYQ7" s="41"/>
      <c r="LYR7" s="41"/>
      <c r="LYS7" s="41"/>
      <c r="LYT7" s="41"/>
      <c r="LYU7" s="41"/>
      <c r="LYV7" s="41"/>
      <c r="LYW7" s="41"/>
      <c r="LYX7" s="41"/>
      <c r="LYY7" s="41"/>
      <c r="LYZ7" s="41"/>
      <c r="LZA7" s="41"/>
      <c r="LZB7" s="41"/>
      <c r="LZC7" s="41"/>
      <c r="LZD7" s="41"/>
      <c r="LZE7" s="41"/>
      <c r="LZF7" s="41"/>
      <c r="LZG7" s="41"/>
      <c r="LZH7" s="41"/>
      <c r="LZI7" s="41"/>
      <c r="LZJ7" s="41"/>
      <c r="LZK7" s="41"/>
      <c r="LZL7" s="41"/>
      <c r="LZM7" s="41"/>
      <c r="LZN7" s="41"/>
      <c r="LZO7" s="41"/>
      <c r="LZP7" s="41"/>
      <c r="LZQ7" s="41"/>
      <c r="LZR7" s="41"/>
      <c r="LZS7" s="41"/>
      <c r="LZT7" s="41"/>
      <c r="LZU7" s="41"/>
      <c r="LZV7" s="41"/>
      <c r="LZW7" s="41"/>
      <c r="LZX7" s="41"/>
      <c r="LZY7" s="41"/>
      <c r="LZZ7" s="41"/>
      <c r="MAA7" s="41"/>
      <c r="MAB7" s="41"/>
      <c r="MAC7" s="41"/>
      <c r="MAD7" s="41"/>
      <c r="MAE7" s="41"/>
      <c r="MAF7" s="41"/>
      <c r="MAG7" s="41"/>
      <c r="MAH7" s="41"/>
      <c r="MAI7" s="41"/>
      <c r="MAJ7" s="41"/>
      <c r="MAK7" s="41"/>
      <c r="MAL7" s="41"/>
      <c r="MAM7" s="41"/>
      <c r="MAN7" s="41"/>
      <c r="MAO7" s="41"/>
      <c r="MAP7" s="41"/>
      <c r="MAQ7" s="41"/>
      <c r="MAR7" s="41"/>
      <c r="MAS7" s="41"/>
      <c r="MAT7" s="41"/>
      <c r="MAU7" s="41"/>
      <c r="MAV7" s="41"/>
      <c r="MAW7" s="41"/>
      <c r="MAX7" s="41"/>
      <c r="MAY7" s="41"/>
      <c r="MAZ7" s="41"/>
      <c r="MBA7" s="41"/>
      <c r="MBB7" s="41"/>
      <c r="MBC7" s="41"/>
      <c r="MBD7" s="41"/>
      <c r="MBE7" s="41"/>
      <c r="MBF7" s="41"/>
      <c r="MBG7" s="41"/>
      <c r="MBH7" s="41"/>
      <c r="MBI7" s="41"/>
      <c r="MBJ7" s="41"/>
      <c r="MBK7" s="41"/>
      <c r="MBL7" s="41"/>
      <c r="MBM7" s="41"/>
      <c r="MBN7" s="41"/>
      <c r="MBO7" s="41"/>
      <c r="MBP7" s="41"/>
      <c r="MBQ7" s="41"/>
      <c r="MBR7" s="41"/>
      <c r="MBS7" s="41"/>
      <c r="MBT7" s="41"/>
      <c r="MBU7" s="41"/>
      <c r="MBV7" s="41"/>
      <c r="MBW7" s="41"/>
      <c r="MBX7" s="41"/>
      <c r="MBY7" s="41"/>
      <c r="MBZ7" s="41"/>
      <c r="MCA7" s="41"/>
      <c r="MCB7" s="41"/>
      <c r="MCC7" s="41"/>
      <c r="MCD7" s="41"/>
      <c r="MCE7" s="41"/>
      <c r="MCF7" s="41"/>
      <c r="MCG7" s="41"/>
      <c r="MCH7" s="41"/>
      <c r="MCI7" s="41"/>
      <c r="MCJ7" s="41"/>
      <c r="MCK7" s="41"/>
      <c r="MCL7" s="41"/>
      <c r="MCM7" s="41"/>
      <c r="MCN7" s="41"/>
      <c r="MCO7" s="41"/>
      <c r="MCP7" s="41"/>
      <c r="MCQ7" s="41"/>
      <c r="MCR7" s="41"/>
      <c r="MCS7" s="41"/>
      <c r="MCT7" s="41"/>
      <c r="MCU7" s="41"/>
      <c r="MCV7" s="41"/>
      <c r="MCW7" s="41"/>
      <c r="MCX7" s="41"/>
      <c r="MCY7" s="41"/>
      <c r="MCZ7" s="41"/>
      <c r="MDA7" s="41"/>
      <c r="MDB7" s="41"/>
      <c r="MDC7" s="41"/>
      <c r="MDD7" s="41"/>
      <c r="MDE7" s="41"/>
      <c r="MDF7" s="41"/>
      <c r="MDG7" s="41"/>
      <c r="MDH7" s="41"/>
      <c r="MDI7" s="41"/>
      <c r="MDJ7" s="41"/>
      <c r="MDK7" s="41"/>
      <c r="MDL7" s="41"/>
      <c r="MDM7" s="41"/>
      <c r="MDN7" s="41"/>
      <c r="MDO7" s="41"/>
      <c r="MDP7" s="41"/>
      <c r="MDQ7" s="41"/>
      <c r="MDR7" s="41"/>
      <c r="MDS7" s="41"/>
      <c r="MDT7" s="41"/>
      <c r="MDU7" s="41"/>
      <c r="MDV7" s="41"/>
      <c r="MDW7" s="41"/>
      <c r="MDX7" s="41"/>
      <c r="MDY7" s="41"/>
      <c r="MDZ7" s="41"/>
      <c r="MEA7" s="41"/>
      <c r="MEB7" s="41"/>
      <c r="MEC7" s="41"/>
      <c r="MED7" s="41"/>
      <c r="MEE7" s="41"/>
      <c r="MEF7" s="41"/>
      <c r="MEG7" s="41"/>
      <c r="MEH7" s="41"/>
      <c r="MEI7" s="41"/>
      <c r="MEJ7" s="41"/>
      <c r="MEK7" s="41"/>
      <c r="MEL7" s="41"/>
      <c r="MEM7" s="41"/>
      <c r="MEN7" s="41"/>
      <c r="MEO7" s="41"/>
      <c r="MEP7" s="41"/>
      <c r="MEQ7" s="41"/>
      <c r="MER7" s="41"/>
      <c r="MES7" s="41"/>
      <c r="MET7" s="41"/>
      <c r="MEU7" s="41"/>
      <c r="MEV7" s="41"/>
      <c r="MEW7" s="41"/>
      <c r="MEX7" s="41"/>
      <c r="MEY7" s="41"/>
      <c r="MEZ7" s="41"/>
      <c r="MFA7" s="41"/>
      <c r="MFB7" s="41"/>
      <c r="MFC7" s="41"/>
      <c r="MFD7" s="41"/>
      <c r="MFE7" s="41"/>
      <c r="MFF7" s="41"/>
      <c r="MFG7" s="41"/>
      <c r="MFH7" s="41"/>
      <c r="MFI7" s="41"/>
      <c r="MFJ7" s="41"/>
      <c r="MFK7" s="41"/>
      <c r="MFL7" s="41"/>
      <c r="MFM7" s="41"/>
      <c r="MFN7" s="41"/>
      <c r="MFO7" s="41"/>
      <c r="MFP7" s="41"/>
      <c r="MFQ7" s="41"/>
      <c r="MFR7" s="41"/>
      <c r="MFS7" s="41"/>
      <c r="MFT7" s="41"/>
      <c r="MFU7" s="41"/>
      <c r="MFV7" s="41"/>
      <c r="MFW7" s="41"/>
      <c r="MFX7" s="41"/>
      <c r="MFY7" s="41"/>
      <c r="MFZ7" s="41"/>
      <c r="MGA7" s="41"/>
      <c r="MGB7" s="41"/>
      <c r="MGC7" s="41"/>
      <c r="MGD7" s="41"/>
      <c r="MGE7" s="41"/>
      <c r="MGF7" s="41"/>
      <c r="MGG7" s="41"/>
      <c r="MGH7" s="41"/>
      <c r="MGI7" s="41"/>
      <c r="MGJ7" s="41"/>
      <c r="MGK7" s="41"/>
      <c r="MGL7" s="41"/>
      <c r="MGM7" s="41"/>
      <c r="MGN7" s="41"/>
      <c r="MGO7" s="41"/>
      <c r="MGP7" s="41"/>
      <c r="MGQ7" s="41"/>
      <c r="MGR7" s="41"/>
      <c r="MGS7" s="41"/>
      <c r="MGT7" s="41"/>
      <c r="MGU7" s="41"/>
      <c r="MGV7" s="41"/>
      <c r="MGW7" s="41"/>
      <c r="MGX7" s="41"/>
      <c r="MGY7" s="41"/>
      <c r="MGZ7" s="41"/>
      <c r="MHA7" s="41"/>
      <c r="MHB7" s="41"/>
      <c r="MHC7" s="41"/>
      <c r="MHD7" s="41"/>
      <c r="MHE7" s="41"/>
      <c r="MHF7" s="41"/>
      <c r="MHG7" s="41"/>
      <c r="MHH7" s="41"/>
      <c r="MHI7" s="41"/>
      <c r="MHJ7" s="41"/>
      <c r="MHK7" s="41"/>
      <c r="MHL7" s="41"/>
      <c r="MHM7" s="41"/>
      <c r="MHN7" s="41"/>
      <c r="MHO7" s="41"/>
      <c r="MHP7" s="41"/>
      <c r="MHQ7" s="41"/>
      <c r="MHR7" s="41"/>
      <c r="MHS7" s="41"/>
      <c r="MHT7" s="41"/>
      <c r="MHU7" s="41"/>
      <c r="MHV7" s="41"/>
      <c r="MHW7" s="41"/>
      <c r="MHX7" s="41"/>
      <c r="MHY7" s="41"/>
      <c r="MHZ7" s="41"/>
      <c r="MIA7" s="41"/>
      <c r="MIB7" s="41"/>
      <c r="MIC7" s="41"/>
      <c r="MID7" s="41"/>
      <c r="MIE7" s="41"/>
      <c r="MIF7" s="41"/>
      <c r="MIG7" s="41"/>
      <c r="MIH7" s="41"/>
      <c r="MII7" s="41"/>
      <c r="MIJ7" s="41"/>
      <c r="MIK7" s="41"/>
      <c r="MIL7" s="41"/>
      <c r="MIM7" s="41"/>
      <c r="MIN7" s="41"/>
      <c r="MIO7" s="41"/>
      <c r="MIP7" s="41"/>
      <c r="MIQ7" s="41"/>
      <c r="MIR7" s="41"/>
      <c r="MIS7" s="41"/>
      <c r="MIT7" s="41"/>
      <c r="MIU7" s="41"/>
      <c r="MIV7" s="41"/>
      <c r="MIW7" s="41"/>
      <c r="MIX7" s="41"/>
      <c r="MIY7" s="41"/>
      <c r="MIZ7" s="41"/>
      <c r="MJA7" s="41"/>
      <c r="MJB7" s="41"/>
      <c r="MJC7" s="41"/>
      <c r="MJD7" s="41"/>
      <c r="MJE7" s="41"/>
      <c r="MJF7" s="41"/>
      <c r="MJG7" s="41"/>
      <c r="MJH7" s="41"/>
      <c r="MJI7" s="41"/>
      <c r="MJJ7" s="41"/>
      <c r="MJK7" s="41"/>
      <c r="MJL7" s="41"/>
      <c r="MJM7" s="41"/>
      <c r="MJN7" s="41"/>
      <c r="MJO7" s="41"/>
      <c r="MJP7" s="41"/>
      <c r="MJQ7" s="41"/>
      <c r="MJR7" s="41"/>
      <c r="MJS7" s="41"/>
      <c r="MJT7" s="41"/>
      <c r="MJU7" s="41"/>
      <c r="MJV7" s="41"/>
      <c r="MJW7" s="41"/>
      <c r="MJX7" s="41"/>
      <c r="MJY7" s="41"/>
      <c r="MJZ7" s="41"/>
      <c r="MKA7" s="41"/>
      <c r="MKB7" s="41"/>
      <c r="MKC7" s="41"/>
      <c r="MKD7" s="41"/>
      <c r="MKE7" s="41"/>
      <c r="MKF7" s="41"/>
      <c r="MKG7" s="41"/>
      <c r="MKH7" s="41"/>
      <c r="MKI7" s="41"/>
      <c r="MKJ7" s="41"/>
      <c r="MKK7" s="41"/>
      <c r="MKL7" s="41"/>
      <c r="MKM7" s="41"/>
      <c r="MKN7" s="41"/>
      <c r="MKO7" s="41"/>
      <c r="MKP7" s="41"/>
      <c r="MKQ7" s="41"/>
      <c r="MKR7" s="41"/>
      <c r="MKS7" s="41"/>
      <c r="MKT7" s="41"/>
      <c r="MKU7" s="41"/>
      <c r="MKV7" s="41"/>
      <c r="MKW7" s="41"/>
      <c r="MKX7" s="41"/>
      <c r="MKY7" s="41"/>
      <c r="MKZ7" s="41"/>
      <c r="MLA7" s="41"/>
      <c r="MLB7" s="41"/>
      <c r="MLC7" s="41"/>
      <c r="MLD7" s="41"/>
      <c r="MLE7" s="41"/>
      <c r="MLF7" s="41"/>
      <c r="MLG7" s="41"/>
      <c r="MLH7" s="41"/>
      <c r="MLI7" s="41"/>
      <c r="MLJ7" s="41"/>
      <c r="MLK7" s="41"/>
      <c r="MLL7" s="41"/>
      <c r="MLM7" s="41"/>
      <c r="MLN7" s="41"/>
      <c r="MLO7" s="41"/>
      <c r="MLP7" s="41"/>
      <c r="MLQ7" s="41"/>
      <c r="MLR7" s="41"/>
      <c r="MLS7" s="41"/>
      <c r="MLT7" s="41"/>
      <c r="MLU7" s="41"/>
      <c r="MLV7" s="41"/>
      <c r="MLW7" s="41"/>
      <c r="MLX7" s="41"/>
      <c r="MLY7" s="41"/>
      <c r="MLZ7" s="41"/>
      <c r="MMA7" s="41"/>
      <c r="MMB7" s="41"/>
      <c r="MMC7" s="41"/>
      <c r="MMD7" s="41"/>
      <c r="MME7" s="41"/>
      <c r="MMF7" s="41"/>
      <c r="MMG7" s="41"/>
      <c r="MMH7" s="41"/>
      <c r="MMI7" s="41"/>
      <c r="MMJ7" s="41"/>
      <c r="MMK7" s="41"/>
      <c r="MML7" s="41"/>
      <c r="MMM7" s="41"/>
      <c r="MMN7" s="41"/>
      <c r="MMO7" s="41"/>
      <c r="MMP7" s="41"/>
      <c r="MMQ7" s="41"/>
      <c r="MMR7" s="41"/>
      <c r="MMS7" s="41"/>
      <c r="MMT7" s="41"/>
      <c r="MMU7" s="41"/>
      <c r="MMV7" s="41"/>
      <c r="MMW7" s="41"/>
      <c r="MMX7" s="41"/>
      <c r="MMY7" s="41"/>
      <c r="MMZ7" s="41"/>
      <c r="MNA7" s="41"/>
      <c r="MNB7" s="41"/>
      <c r="MNC7" s="41"/>
      <c r="MND7" s="41"/>
      <c r="MNE7" s="41"/>
      <c r="MNF7" s="41"/>
      <c r="MNG7" s="41"/>
      <c r="MNH7" s="41"/>
      <c r="MNI7" s="41"/>
      <c r="MNJ7" s="41"/>
      <c r="MNK7" s="41"/>
      <c r="MNL7" s="41"/>
      <c r="MNM7" s="41"/>
      <c r="MNN7" s="41"/>
      <c r="MNO7" s="41"/>
      <c r="MNP7" s="41"/>
      <c r="MNQ7" s="41"/>
      <c r="MNR7" s="41"/>
      <c r="MNS7" s="41"/>
      <c r="MNT7" s="41"/>
      <c r="MNU7" s="41"/>
      <c r="MNV7" s="41"/>
      <c r="MNW7" s="41"/>
      <c r="MNX7" s="41"/>
      <c r="MNY7" s="41"/>
      <c r="MNZ7" s="41"/>
      <c r="MOA7" s="41"/>
      <c r="MOB7" s="41"/>
      <c r="MOC7" s="41"/>
      <c r="MOD7" s="41"/>
      <c r="MOE7" s="41"/>
      <c r="MOF7" s="41"/>
      <c r="MOG7" s="41"/>
      <c r="MOH7" s="41"/>
      <c r="MOI7" s="41"/>
      <c r="MOJ7" s="41"/>
      <c r="MOK7" s="41"/>
      <c r="MOL7" s="41"/>
      <c r="MOM7" s="41"/>
      <c r="MON7" s="41"/>
      <c r="MOO7" s="41"/>
      <c r="MOP7" s="41"/>
      <c r="MOQ7" s="41"/>
      <c r="MOR7" s="41"/>
      <c r="MOS7" s="41"/>
      <c r="MOT7" s="41"/>
      <c r="MOU7" s="41"/>
      <c r="MOV7" s="41"/>
      <c r="MOW7" s="41"/>
      <c r="MOX7" s="41"/>
      <c r="MOY7" s="41"/>
      <c r="MOZ7" s="41"/>
      <c r="MPA7" s="41"/>
      <c r="MPB7" s="41"/>
      <c r="MPC7" s="41"/>
      <c r="MPD7" s="41"/>
      <c r="MPE7" s="41"/>
      <c r="MPF7" s="41"/>
      <c r="MPG7" s="41"/>
      <c r="MPH7" s="41"/>
      <c r="MPI7" s="41"/>
      <c r="MPJ7" s="41"/>
      <c r="MPK7" s="41"/>
      <c r="MPL7" s="41"/>
      <c r="MPM7" s="41"/>
      <c r="MPN7" s="41"/>
      <c r="MPO7" s="41"/>
      <c r="MPP7" s="41"/>
      <c r="MPQ7" s="41"/>
      <c r="MPR7" s="41"/>
      <c r="MPS7" s="41"/>
      <c r="MPT7" s="41"/>
      <c r="MPU7" s="41"/>
      <c r="MPV7" s="41"/>
      <c r="MPW7" s="41"/>
      <c r="MPX7" s="41"/>
      <c r="MPY7" s="41"/>
      <c r="MPZ7" s="41"/>
      <c r="MQA7" s="41"/>
      <c r="MQB7" s="41"/>
      <c r="MQC7" s="41"/>
      <c r="MQD7" s="41"/>
      <c r="MQE7" s="41"/>
      <c r="MQF7" s="41"/>
      <c r="MQG7" s="41"/>
      <c r="MQH7" s="41"/>
      <c r="MQI7" s="41"/>
      <c r="MQJ7" s="41"/>
      <c r="MQK7" s="41"/>
      <c r="MQL7" s="41"/>
      <c r="MQM7" s="41"/>
      <c r="MQN7" s="41"/>
      <c r="MQO7" s="41"/>
      <c r="MQP7" s="41"/>
      <c r="MQQ7" s="41"/>
      <c r="MQR7" s="41"/>
      <c r="MQS7" s="41"/>
      <c r="MQT7" s="41"/>
      <c r="MQU7" s="41"/>
      <c r="MQV7" s="41"/>
      <c r="MQW7" s="41"/>
      <c r="MQX7" s="41"/>
      <c r="MQY7" s="41"/>
      <c r="MQZ7" s="41"/>
      <c r="MRA7" s="41"/>
      <c r="MRB7" s="41"/>
      <c r="MRC7" s="41"/>
      <c r="MRD7" s="41"/>
      <c r="MRE7" s="41"/>
      <c r="MRF7" s="41"/>
      <c r="MRG7" s="41"/>
      <c r="MRH7" s="41"/>
      <c r="MRI7" s="41"/>
      <c r="MRJ7" s="41"/>
      <c r="MRK7" s="41"/>
      <c r="MRL7" s="41"/>
      <c r="MRM7" s="41"/>
      <c r="MRN7" s="41"/>
      <c r="MRO7" s="41"/>
      <c r="MRP7" s="41"/>
      <c r="MRQ7" s="41"/>
      <c r="MRR7" s="41"/>
      <c r="MRS7" s="41"/>
      <c r="MRT7" s="41"/>
      <c r="MRU7" s="41"/>
      <c r="MRV7" s="41"/>
      <c r="MRW7" s="41"/>
      <c r="MRX7" s="41"/>
      <c r="MRY7" s="41"/>
      <c r="MRZ7" s="41"/>
      <c r="MSA7" s="41"/>
      <c r="MSB7" s="41"/>
      <c r="MSC7" s="41"/>
      <c r="MSD7" s="41"/>
      <c r="MSE7" s="41"/>
      <c r="MSF7" s="41"/>
      <c r="MSG7" s="41"/>
      <c r="MSH7" s="41"/>
      <c r="MSI7" s="41"/>
      <c r="MSJ7" s="41"/>
      <c r="MSK7" s="41"/>
      <c r="MSL7" s="41"/>
      <c r="MSM7" s="41"/>
      <c r="MSN7" s="41"/>
      <c r="MSO7" s="41"/>
      <c r="MSP7" s="41"/>
      <c r="MSQ7" s="41"/>
      <c r="MSR7" s="41"/>
      <c r="MSS7" s="41"/>
      <c r="MST7" s="41"/>
      <c r="MSU7" s="41"/>
      <c r="MSV7" s="41"/>
      <c r="MSW7" s="41"/>
      <c r="MSX7" s="41"/>
      <c r="MSY7" s="41"/>
      <c r="MSZ7" s="41"/>
      <c r="MTA7" s="41"/>
      <c r="MTB7" s="41"/>
      <c r="MTC7" s="41"/>
      <c r="MTD7" s="41"/>
      <c r="MTE7" s="41"/>
      <c r="MTF7" s="41"/>
      <c r="MTG7" s="41"/>
      <c r="MTH7" s="41"/>
      <c r="MTI7" s="41"/>
      <c r="MTJ7" s="41"/>
      <c r="MTK7" s="41"/>
      <c r="MTL7" s="41"/>
      <c r="MTM7" s="41"/>
      <c r="MTN7" s="41"/>
      <c r="MTO7" s="41"/>
      <c r="MTP7" s="41"/>
      <c r="MTQ7" s="41"/>
      <c r="MTR7" s="41"/>
      <c r="MTS7" s="41"/>
      <c r="MTT7" s="41"/>
      <c r="MTU7" s="41"/>
      <c r="MTV7" s="41"/>
      <c r="MTW7" s="41"/>
      <c r="MTX7" s="41"/>
      <c r="MTY7" s="41"/>
      <c r="MTZ7" s="41"/>
      <c r="MUA7" s="41"/>
      <c r="MUB7" s="41"/>
      <c r="MUC7" s="41"/>
      <c r="MUD7" s="41"/>
      <c r="MUE7" s="41"/>
      <c r="MUF7" s="41"/>
      <c r="MUG7" s="41"/>
      <c r="MUH7" s="41"/>
      <c r="MUI7" s="41"/>
      <c r="MUJ7" s="41"/>
      <c r="MUK7" s="41"/>
      <c r="MUL7" s="41"/>
      <c r="MUM7" s="41"/>
      <c r="MUN7" s="41"/>
      <c r="MUO7" s="41"/>
      <c r="MUP7" s="41"/>
      <c r="MUQ7" s="41"/>
      <c r="MUR7" s="41"/>
      <c r="MUS7" s="41"/>
      <c r="MUT7" s="41"/>
      <c r="MUU7" s="41"/>
      <c r="MUV7" s="41"/>
      <c r="MUW7" s="41"/>
      <c r="MUX7" s="41"/>
      <c r="MUY7" s="41"/>
      <c r="MUZ7" s="41"/>
      <c r="MVA7" s="41"/>
      <c r="MVB7" s="41"/>
      <c r="MVC7" s="41"/>
      <c r="MVD7" s="41"/>
      <c r="MVE7" s="41"/>
      <c r="MVF7" s="41"/>
      <c r="MVG7" s="41"/>
      <c r="MVH7" s="41"/>
      <c r="MVI7" s="41"/>
      <c r="MVJ7" s="41"/>
      <c r="MVK7" s="41"/>
      <c r="MVL7" s="41"/>
      <c r="MVM7" s="41"/>
      <c r="MVN7" s="41"/>
      <c r="MVO7" s="41"/>
      <c r="MVP7" s="41"/>
      <c r="MVQ7" s="41"/>
      <c r="MVR7" s="41"/>
      <c r="MVS7" s="41"/>
      <c r="MVT7" s="41"/>
      <c r="MVU7" s="41"/>
      <c r="MVV7" s="41"/>
      <c r="MVW7" s="41"/>
      <c r="MVX7" s="41"/>
      <c r="MVY7" s="41"/>
      <c r="MVZ7" s="41"/>
      <c r="MWA7" s="41"/>
      <c r="MWB7" s="41"/>
      <c r="MWC7" s="41"/>
      <c r="MWD7" s="41"/>
      <c r="MWE7" s="41"/>
      <c r="MWF7" s="41"/>
      <c r="MWG7" s="41"/>
      <c r="MWH7" s="41"/>
      <c r="MWI7" s="41"/>
      <c r="MWJ7" s="41"/>
      <c r="MWK7" s="41"/>
      <c r="MWL7" s="41"/>
      <c r="MWM7" s="41"/>
      <c r="MWN7" s="41"/>
      <c r="MWO7" s="41"/>
      <c r="MWP7" s="41"/>
      <c r="MWQ7" s="41"/>
      <c r="MWR7" s="41"/>
      <c r="MWS7" s="41"/>
      <c r="MWT7" s="41"/>
      <c r="MWU7" s="41"/>
      <c r="MWV7" s="41"/>
      <c r="MWW7" s="41"/>
      <c r="MWX7" s="41"/>
      <c r="MWY7" s="41"/>
      <c r="MWZ7" s="41"/>
      <c r="MXA7" s="41"/>
      <c r="MXB7" s="41"/>
      <c r="MXC7" s="41"/>
      <c r="MXD7" s="41"/>
      <c r="MXE7" s="41"/>
      <c r="MXF7" s="41"/>
      <c r="MXG7" s="41"/>
      <c r="MXH7" s="41"/>
      <c r="MXI7" s="41"/>
      <c r="MXJ7" s="41"/>
      <c r="MXK7" s="41"/>
      <c r="MXL7" s="41"/>
      <c r="MXM7" s="41"/>
      <c r="MXN7" s="41"/>
      <c r="MXO7" s="41"/>
      <c r="MXP7" s="41"/>
      <c r="MXQ7" s="41"/>
      <c r="MXR7" s="41"/>
      <c r="MXS7" s="41"/>
      <c r="MXT7" s="41"/>
      <c r="MXU7" s="41"/>
      <c r="MXV7" s="41"/>
      <c r="MXW7" s="41"/>
      <c r="MXX7" s="41"/>
      <c r="MXY7" s="41"/>
      <c r="MXZ7" s="41"/>
      <c r="MYA7" s="41"/>
      <c r="MYB7" s="41"/>
      <c r="MYC7" s="41"/>
      <c r="MYD7" s="41"/>
      <c r="MYE7" s="41"/>
      <c r="MYF7" s="41"/>
      <c r="MYG7" s="41"/>
      <c r="MYH7" s="41"/>
      <c r="MYI7" s="41"/>
      <c r="MYJ7" s="41"/>
      <c r="MYK7" s="41"/>
      <c r="MYL7" s="41"/>
      <c r="MYM7" s="41"/>
      <c r="MYN7" s="41"/>
      <c r="MYO7" s="41"/>
      <c r="MYP7" s="41"/>
      <c r="MYQ7" s="41"/>
      <c r="MYR7" s="41"/>
      <c r="MYS7" s="41"/>
      <c r="MYT7" s="41"/>
      <c r="MYU7" s="41"/>
      <c r="MYV7" s="41"/>
      <c r="MYW7" s="41"/>
      <c r="MYX7" s="41"/>
      <c r="MYY7" s="41"/>
      <c r="MYZ7" s="41"/>
      <c r="MZA7" s="41"/>
      <c r="MZB7" s="41"/>
      <c r="MZC7" s="41"/>
      <c r="MZD7" s="41"/>
      <c r="MZE7" s="41"/>
      <c r="MZF7" s="41"/>
      <c r="MZG7" s="41"/>
      <c r="MZH7" s="41"/>
      <c r="MZI7" s="41"/>
      <c r="MZJ7" s="41"/>
      <c r="MZK7" s="41"/>
      <c r="MZL7" s="41"/>
      <c r="MZM7" s="41"/>
      <c r="MZN7" s="41"/>
      <c r="MZO7" s="41"/>
      <c r="MZP7" s="41"/>
      <c r="MZQ7" s="41"/>
      <c r="MZR7" s="41"/>
      <c r="MZS7" s="41"/>
      <c r="MZT7" s="41"/>
      <c r="MZU7" s="41"/>
      <c r="MZV7" s="41"/>
      <c r="MZW7" s="41"/>
      <c r="MZX7" s="41"/>
      <c r="MZY7" s="41"/>
      <c r="MZZ7" s="41"/>
      <c r="NAA7" s="41"/>
      <c r="NAB7" s="41"/>
      <c r="NAC7" s="41"/>
      <c r="NAD7" s="41"/>
      <c r="NAE7" s="41"/>
      <c r="NAF7" s="41"/>
      <c r="NAG7" s="41"/>
      <c r="NAH7" s="41"/>
      <c r="NAI7" s="41"/>
      <c r="NAJ7" s="41"/>
      <c r="NAK7" s="41"/>
      <c r="NAL7" s="41"/>
      <c r="NAM7" s="41"/>
      <c r="NAN7" s="41"/>
      <c r="NAO7" s="41"/>
      <c r="NAP7" s="41"/>
      <c r="NAQ7" s="41"/>
      <c r="NAR7" s="41"/>
      <c r="NAS7" s="41"/>
      <c r="NAT7" s="41"/>
      <c r="NAU7" s="41"/>
      <c r="NAV7" s="41"/>
      <c r="NAW7" s="41"/>
      <c r="NAX7" s="41"/>
      <c r="NAY7" s="41"/>
      <c r="NAZ7" s="41"/>
      <c r="NBA7" s="41"/>
      <c r="NBB7" s="41"/>
      <c r="NBC7" s="41"/>
      <c r="NBD7" s="41"/>
      <c r="NBE7" s="41"/>
      <c r="NBF7" s="41"/>
      <c r="NBG7" s="41"/>
      <c r="NBH7" s="41"/>
      <c r="NBI7" s="41"/>
      <c r="NBJ7" s="41"/>
      <c r="NBK7" s="41"/>
      <c r="NBL7" s="41"/>
      <c r="NBM7" s="41"/>
      <c r="NBN7" s="41"/>
      <c r="NBO7" s="41"/>
      <c r="NBP7" s="41"/>
      <c r="NBQ7" s="41"/>
      <c r="NBR7" s="41"/>
      <c r="NBS7" s="41"/>
      <c r="NBT7" s="41"/>
      <c r="NBU7" s="41"/>
      <c r="NBV7" s="41"/>
      <c r="NBW7" s="41"/>
      <c r="NBX7" s="41"/>
      <c r="NBY7" s="41"/>
      <c r="NBZ7" s="41"/>
      <c r="NCA7" s="41"/>
      <c r="NCB7" s="41"/>
      <c r="NCC7" s="41"/>
      <c r="NCD7" s="41"/>
      <c r="NCE7" s="41"/>
      <c r="NCF7" s="41"/>
      <c r="NCG7" s="41"/>
      <c r="NCH7" s="41"/>
      <c r="NCI7" s="41"/>
      <c r="NCJ7" s="41"/>
      <c r="NCK7" s="41"/>
      <c r="NCL7" s="41"/>
      <c r="NCM7" s="41"/>
      <c r="NCN7" s="41"/>
      <c r="NCO7" s="41"/>
      <c r="NCP7" s="41"/>
      <c r="NCQ7" s="41"/>
      <c r="NCR7" s="41"/>
      <c r="NCS7" s="41"/>
      <c r="NCT7" s="41"/>
      <c r="NCU7" s="41"/>
      <c r="NCV7" s="41"/>
      <c r="NCW7" s="41"/>
      <c r="NCX7" s="41"/>
      <c r="NCY7" s="41"/>
      <c r="NCZ7" s="41"/>
      <c r="NDA7" s="41"/>
      <c r="NDB7" s="41"/>
      <c r="NDC7" s="41"/>
      <c r="NDD7" s="41"/>
      <c r="NDE7" s="41"/>
      <c r="NDF7" s="41"/>
      <c r="NDG7" s="41"/>
      <c r="NDH7" s="41"/>
      <c r="NDI7" s="41"/>
      <c r="NDJ7" s="41"/>
      <c r="NDK7" s="41"/>
      <c r="NDL7" s="41"/>
      <c r="NDM7" s="41"/>
      <c r="NDN7" s="41"/>
      <c r="NDO7" s="41"/>
      <c r="NDP7" s="41"/>
      <c r="NDQ7" s="41"/>
      <c r="NDR7" s="41"/>
      <c r="NDS7" s="41"/>
      <c r="NDT7" s="41"/>
      <c r="NDU7" s="41"/>
      <c r="NDV7" s="41"/>
      <c r="NDW7" s="41"/>
      <c r="NDX7" s="41"/>
      <c r="NDY7" s="41"/>
      <c r="NDZ7" s="41"/>
      <c r="NEA7" s="41"/>
      <c r="NEB7" s="41"/>
      <c r="NEC7" s="41"/>
      <c r="NED7" s="41"/>
      <c r="NEE7" s="41"/>
      <c r="NEF7" s="41"/>
      <c r="NEG7" s="41"/>
      <c r="NEH7" s="41"/>
      <c r="NEI7" s="41"/>
      <c r="NEJ7" s="41"/>
      <c r="NEK7" s="41"/>
      <c r="NEL7" s="41"/>
      <c r="NEM7" s="41"/>
      <c r="NEN7" s="41"/>
      <c r="NEO7" s="41"/>
      <c r="NEP7" s="41"/>
      <c r="NEQ7" s="41"/>
      <c r="NER7" s="41"/>
      <c r="NES7" s="41"/>
      <c r="NET7" s="41"/>
      <c r="NEU7" s="41"/>
      <c r="NEV7" s="41"/>
      <c r="NEW7" s="41"/>
      <c r="NEX7" s="41"/>
      <c r="NEY7" s="41"/>
      <c r="NEZ7" s="41"/>
      <c r="NFA7" s="41"/>
      <c r="NFB7" s="41"/>
      <c r="NFC7" s="41"/>
      <c r="NFD7" s="41"/>
      <c r="NFE7" s="41"/>
      <c r="NFF7" s="41"/>
      <c r="NFG7" s="41"/>
      <c r="NFH7" s="41"/>
      <c r="NFI7" s="41"/>
      <c r="NFJ7" s="41"/>
      <c r="NFK7" s="41"/>
      <c r="NFL7" s="41"/>
      <c r="NFM7" s="41"/>
      <c r="NFN7" s="41"/>
      <c r="NFO7" s="41"/>
      <c r="NFP7" s="41"/>
      <c r="NFQ7" s="41"/>
      <c r="NFR7" s="41"/>
      <c r="NFS7" s="41"/>
      <c r="NFT7" s="41"/>
      <c r="NFU7" s="41"/>
      <c r="NFV7" s="41"/>
      <c r="NFW7" s="41"/>
      <c r="NFX7" s="41"/>
      <c r="NFY7" s="41"/>
      <c r="NFZ7" s="41"/>
      <c r="NGA7" s="41"/>
      <c r="NGB7" s="41"/>
      <c r="NGC7" s="41"/>
      <c r="NGD7" s="41"/>
      <c r="NGE7" s="41"/>
      <c r="NGF7" s="41"/>
      <c r="NGG7" s="41"/>
      <c r="NGH7" s="41"/>
      <c r="NGI7" s="41"/>
      <c r="NGJ7" s="41"/>
      <c r="NGK7" s="41"/>
      <c r="NGL7" s="41"/>
      <c r="NGM7" s="41"/>
      <c r="NGN7" s="41"/>
      <c r="NGO7" s="41"/>
      <c r="NGP7" s="41"/>
      <c r="NGQ7" s="41"/>
      <c r="NGR7" s="41"/>
      <c r="NGS7" s="41"/>
      <c r="NGT7" s="41"/>
      <c r="NGU7" s="41"/>
      <c r="NGV7" s="41"/>
      <c r="NGW7" s="41"/>
      <c r="NGX7" s="41"/>
      <c r="NGY7" s="41"/>
      <c r="NGZ7" s="41"/>
      <c r="NHA7" s="41"/>
      <c r="NHB7" s="41"/>
      <c r="NHC7" s="41"/>
      <c r="NHD7" s="41"/>
      <c r="NHE7" s="41"/>
      <c r="NHF7" s="41"/>
      <c r="NHG7" s="41"/>
      <c r="NHH7" s="41"/>
      <c r="NHI7" s="41"/>
      <c r="NHJ7" s="41"/>
      <c r="NHK7" s="41"/>
      <c r="NHL7" s="41"/>
      <c r="NHM7" s="41"/>
      <c r="NHN7" s="41"/>
      <c r="NHO7" s="41"/>
      <c r="NHP7" s="41"/>
      <c r="NHQ7" s="41"/>
      <c r="NHR7" s="41"/>
      <c r="NHS7" s="41"/>
      <c r="NHT7" s="41"/>
      <c r="NHU7" s="41"/>
      <c r="NHV7" s="41"/>
      <c r="NHW7" s="41"/>
      <c r="NHX7" s="41"/>
      <c r="NHY7" s="41"/>
      <c r="NHZ7" s="41"/>
      <c r="NIA7" s="41"/>
      <c r="NIB7" s="41"/>
      <c r="NIC7" s="41"/>
      <c r="NID7" s="41"/>
      <c r="NIE7" s="41"/>
      <c r="NIF7" s="41"/>
      <c r="NIG7" s="41"/>
      <c r="NIH7" s="41"/>
      <c r="NII7" s="41"/>
      <c r="NIJ7" s="41"/>
      <c r="NIK7" s="41"/>
      <c r="NIL7" s="41"/>
      <c r="NIM7" s="41"/>
      <c r="NIN7" s="41"/>
      <c r="NIO7" s="41"/>
      <c r="NIP7" s="41"/>
      <c r="NIQ7" s="41"/>
      <c r="NIR7" s="41"/>
      <c r="NIS7" s="41"/>
      <c r="NIT7" s="41"/>
      <c r="NIU7" s="41"/>
      <c r="NIV7" s="41"/>
      <c r="NIW7" s="41"/>
      <c r="NIX7" s="41"/>
      <c r="NIY7" s="41"/>
      <c r="NIZ7" s="41"/>
      <c r="NJA7" s="41"/>
      <c r="NJB7" s="41"/>
      <c r="NJC7" s="41"/>
      <c r="NJD7" s="41"/>
      <c r="NJE7" s="41"/>
      <c r="NJF7" s="41"/>
      <c r="NJG7" s="41"/>
      <c r="NJH7" s="41"/>
      <c r="NJI7" s="41"/>
      <c r="NJJ7" s="41"/>
      <c r="NJK7" s="41"/>
      <c r="NJL7" s="41"/>
      <c r="NJM7" s="41"/>
      <c r="NJN7" s="41"/>
      <c r="NJO7" s="41"/>
      <c r="NJP7" s="41"/>
      <c r="NJQ7" s="41"/>
      <c r="NJR7" s="41"/>
      <c r="NJS7" s="41"/>
      <c r="NJT7" s="41"/>
      <c r="NJU7" s="41"/>
      <c r="NJV7" s="41"/>
      <c r="NJW7" s="41"/>
      <c r="NJX7" s="41"/>
      <c r="NJY7" s="41"/>
      <c r="NJZ7" s="41"/>
      <c r="NKA7" s="41"/>
      <c r="NKB7" s="41"/>
      <c r="NKC7" s="41"/>
      <c r="NKD7" s="41"/>
      <c r="NKE7" s="41"/>
      <c r="NKF7" s="41"/>
      <c r="NKG7" s="41"/>
      <c r="NKH7" s="41"/>
      <c r="NKI7" s="41"/>
      <c r="NKJ7" s="41"/>
      <c r="NKK7" s="41"/>
      <c r="NKL7" s="41"/>
      <c r="NKM7" s="41"/>
      <c r="NKN7" s="41"/>
      <c r="NKO7" s="41"/>
      <c r="NKP7" s="41"/>
      <c r="NKQ7" s="41"/>
      <c r="NKR7" s="41"/>
      <c r="NKS7" s="41"/>
      <c r="NKT7" s="41"/>
      <c r="NKU7" s="41"/>
      <c r="NKV7" s="41"/>
      <c r="NKW7" s="41"/>
      <c r="NKX7" s="41"/>
      <c r="NKY7" s="41"/>
      <c r="NKZ7" s="41"/>
      <c r="NLA7" s="41"/>
      <c r="NLB7" s="41"/>
      <c r="NLC7" s="41"/>
      <c r="NLD7" s="41"/>
      <c r="NLE7" s="41"/>
      <c r="NLF7" s="41"/>
      <c r="NLG7" s="41"/>
      <c r="NLH7" s="41"/>
      <c r="NLI7" s="41"/>
      <c r="NLJ7" s="41"/>
      <c r="NLK7" s="41"/>
      <c r="NLL7" s="41"/>
      <c r="NLM7" s="41"/>
      <c r="NLN7" s="41"/>
      <c r="NLO7" s="41"/>
      <c r="NLP7" s="41"/>
      <c r="NLQ7" s="41"/>
      <c r="NLR7" s="41"/>
      <c r="NLS7" s="41"/>
      <c r="NLT7" s="41"/>
      <c r="NLU7" s="41"/>
      <c r="NLV7" s="41"/>
      <c r="NLW7" s="41"/>
      <c r="NLX7" s="41"/>
      <c r="NLY7" s="41"/>
      <c r="NLZ7" s="41"/>
      <c r="NMA7" s="41"/>
      <c r="NMB7" s="41"/>
      <c r="NMC7" s="41"/>
      <c r="NMD7" s="41"/>
      <c r="NME7" s="41"/>
      <c r="NMF7" s="41"/>
      <c r="NMG7" s="41"/>
      <c r="NMH7" s="41"/>
      <c r="NMI7" s="41"/>
      <c r="NMJ7" s="41"/>
      <c r="NMK7" s="41"/>
      <c r="NML7" s="41"/>
      <c r="NMM7" s="41"/>
      <c r="NMN7" s="41"/>
      <c r="NMO7" s="41"/>
      <c r="NMP7" s="41"/>
      <c r="NMQ7" s="41"/>
      <c r="NMR7" s="41"/>
      <c r="NMS7" s="41"/>
      <c r="NMT7" s="41"/>
      <c r="NMU7" s="41"/>
      <c r="NMV7" s="41"/>
      <c r="NMW7" s="41"/>
      <c r="NMX7" s="41"/>
      <c r="NMY7" s="41"/>
      <c r="NMZ7" s="41"/>
      <c r="NNA7" s="41"/>
      <c r="NNB7" s="41"/>
      <c r="NNC7" s="41"/>
      <c r="NND7" s="41"/>
      <c r="NNE7" s="41"/>
      <c r="NNF7" s="41"/>
      <c r="NNG7" s="41"/>
      <c r="NNH7" s="41"/>
      <c r="NNI7" s="41"/>
      <c r="NNJ7" s="41"/>
      <c r="NNK7" s="41"/>
      <c r="NNL7" s="41"/>
      <c r="NNM7" s="41"/>
      <c r="NNN7" s="41"/>
      <c r="NNO7" s="41"/>
      <c r="NNP7" s="41"/>
      <c r="NNQ7" s="41"/>
      <c r="NNR7" s="41"/>
      <c r="NNS7" s="41"/>
      <c r="NNT7" s="41"/>
      <c r="NNU7" s="41"/>
      <c r="NNV7" s="41"/>
      <c r="NNW7" s="41"/>
      <c r="NNX7" s="41"/>
      <c r="NNY7" s="41"/>
      <c r="NNZ7" s="41"/>
      <c r="NOA7" s="41"/>
      <c r="NOB7" s="41"/>
      <c r="NOC7" s="41"/>
      <c r="NOD7" s="41"/>
      <c r="NOE7" s="41"/>
      <c r="NOF7" s="41"/>
      <c r="NOG7" s="41"/>
      <c r="NOH7" s="41"/>
      <c r="NOI7" s="41"/>
      <c r="NOJ7" s="41"/>
      <c r="NOK7" s="41"/>
      <c r="NOL7" s="41"/>
      <c r="NOM7" s="41"/>
      <c r="NON7" s="41"/>
      <c r="NOO7" s="41"/>
      <c r="NOP7" s="41"/>
      <c r="NOQ7" s="41"/>
      <c r="NOR7" s="41"/>
      <c r="NOS7" s="41"/>
      <c r="NOT7" s="41"/>
      <c r="NOU7" s="41"/>
      <c r="NOV7" s="41"/>
      <c r="NOW7" s="41"/>
      <c r="NOX7" s="41"/>
      <c r="NOY7" s="41"/>
      <c r="NOZ7" s="41"/>
      <c r="NPA7" s="41"/>
      <c r="NPB7" s="41"/>
      <c r="NPC7" s="41"/>
      <c r="NPD7" s="41"/>
      <c r="NPE7" s="41"/>
      <c r="NPF7" s="41"/>
      <c r="NPG7" s="41"/>
      <c r="NPH7" s="41"/>
      <c r="NPI7" s="41"/>
      <c r="NPJ7" s="41"/>
      <c r="NPK7" s="41"/>
      <c r="NPL7" s="41"/>
      <c r="NPM7" s="41"/>
      <c r="NPN7" s="41"/>
      <c r="NPO7" s="41"/>
      <c r="NPP7" s="41"/>
      <c r="NPQ7" s="41"/>
      <c r="NPR7" s="41"/>
      <c r="NPS7" s="41"/>
      <c r="NPT7" s="41"/>
      <c r="NPU7" s="41"/>
      <c r="NPV7" s="41"/>
      <c r="NPW7" s="41"/>
      <c r="NPX7" s="41"/>
      <c r="NPY7" s="41"/>
      <c r="NPZ7" s="41"/>
      <c r="NQA7" s="41"/>
      <c r="NQB7" s="41"/>
      <c r="NQC7" s="41"/>
      <c r="NQD7" s="41"/>
      <c r="NQE7" s="41"/>
      <c r="NQF7" s="41"/>
      <c r="NQG7" s="41"/>
      <c r="NQH7" s="41"/>
      <c r="NQI7" s="41"/>
      <c r="NQJ7" s="41"/>
      <c r="NQK7" s="41"/>
      <c r="NQL7" s="41"/>
      <c r="NQM7" s="41"/>
      <c r="NQN7" s="41"/>
      <c r="NQO7" s="41"/>
      <c r="NQP7" s="41"/>
      <c r="NQQ7" s="41"/>
      <c r="NQR7" s="41"/>
      <c r="NQS7" s="41"/>
      <c r="NQT7" s="41"/>
      <c r="NQU7" s="41"/>
      <c r="NQV7" s="41"/>
      <c r="NQW7" s="41"/>
      <c r="NQX7" s="41"/>
      <c r="NQY7" s="41"/>
      <c r="NQZ7" s="41"/>
      <c r="NRA7" s="41"/>
      <c r="NRB7" s="41"/>
      <c r="NRC7" s="41"/>
      <c r="NRD7" s="41"/>
      <c r="NRE7" s="41"/>
      <c r="NRF7" s="41"/>
      <c r="NRG7" s="41"/>
      <c r="NRH7" s="41"/>
      <c r="NRI7" s="41"/>
      <c r="NRJ7" s="41"/>
      <c r="NRK7" s="41"/>
      <c r="NRL7" s="41"/>
      <c r="NRM7" s="41"/>
      <c r="NRN7" s="41"/>
      <c r="NRO7" s="41"/>
      <c r="NRP7" s="41"/>
      <c r="NRQ7" s="41"/>
      <c r="NRR7" s="41"/>
      <c r="NRS7" s="41"/>
      <c r="NRT7" s="41"/>
      <c r="NRU7" s="41"/>
      <c r="NRV7" s="41"/>
      <c r="NRW7" s="41"/>
      <c r="NRX7" s="41"/>
      <c r="NRY7" s="41"/>
      <c r="NRZ7" s="41"/>
      <c r="NSA7" s="41"/>
      <c r="NSB7" s="41"/>
      <c r="NSC7" s="41"/>
      <c r="NSD7" s="41"/>
      <c r="NSE7" s="41"/>
      <c r="NSF7" s="41"/>
      <c r="NSG7" s="41"/>
      <c r="NSH7" s="41"/>
      <c r="NSI7" s="41"/>
      <c r="NSJ7" s="41"/>
      <c r="NSK7" s="41"/>
      <c r="NSL7" s="41"/>
      <c r="NSM7" s="41"/>
      <c r="NSN7" s="41"/>
      <c r="NSO7" s="41"/>
      <c r="NSP7" s="41"/>
      <c r="NSQ7" s="41"/>
      <c r="NSR7" s="41"/>
      <c r="NSS7" s="41"/>
      <c r="NST7" s="41"/>
      <c r="NSU7" s="41"/>
      <c r="NSV7" s="41"/>
      <c r="NSW7" s="41"/>
      <c r="NSX7" s="41"/>
      <c r="NSY7" s="41"/>
      <c r="NSZ7" s="41"/>
      <c r="NTA7" s="41"/>
      <c r="NTB7" s="41"/>
      <c r="NTC7" s="41"/>
      <c r="NTD7" s="41"/>
      <c r="NTE7" s="41"/>
      <c r="NTF7" s="41"/>
      <c r="NTG7" s="41"/>
      <c r="NTH7" s="41"/>
      <c r="NTI7" s="41"/>
      <c r="NTJ7" s="41"/>
      <c r="NTK7" s="41"/>
      <c r="NTL7" s="41"/>
      <c r="NTM7" s="41"/>
      <c r="NTN7" s="41"/>
      <c r="NTO7" s="41"/>
      <c r="NTP7" s="41"/>
      <c r="NTQ7" s="41"/>
      <c r="NTR7" s="41"/>
      <c r="NTS7" s="41"/>
      <c r="NTT7" s="41"/>
      <c r="NTU7" s="41"/>
      <c r="NTV7" s="41"/>
      <c r="NTW7" s="41"/>
      <c r="NTX7" s="41"/>
      <c r="NTY7" s="41"/>
      <c r="NTZ7" s="41"/>
      <c r="NUA7" s="41"/>
      <c r="NUB7" s="41"/>
      <c r="NUC7" s="41"/>
      <c r="NUD7" s="41"/>
      <c r="NUE7" s="41"/>
      <c r="NUF7" s="41"/>
      <c r="NUG7" s="41"/>
      <c r="NUH7" s="41"/>
      <c r="NUI7" s="41"/>
      <c r="NUJ7" s="41"/>
      <c r="NUK7" s="41"/>
      <c r="NUL7" s="41"/>
      <c r="NUM7" s="41"/>
      <c r="NUN7" s="41"/>
      <c r="NUO7" s="41"/>
      <c r="NUP7" s="41"/>
      <c r="NUQ7" s="41"/>
      <c r="NUR7" s="41"/>
      <c r="NUS7" s="41"/>
      <c r="NUT7" s="41"/>
      <c r="NUU7" s="41"/>
      <c r="NUV7" s="41"/>
      <c r="NUW7" s="41"/>
      <c r="NUX7" s="41"/>
      <c r="NUY7" s="41"/>
      <c r="NUZ7" s="41"/>
      <c r="NVA7" s="41"/>
      <c r="NVB7" s="41"/>
      <c r="NVC7" s="41"/>
      <c r="NVD7" s="41"/>
      <c r="NVE7" s="41"/>
      <c r="NVF7" s="41"/>
      <c r="NVG7" s="41"/>
      <c r="NVH7" s="41"/>
      <c r="NVI7" s="41"/>
      <c r="NVJ7" s="41"/>
      <c r="NVK7" s="41"/>
      <c r="NVL7" s="41"/>
      <c r="NVM7" s="41"/>
      <c r="NVN7" s="41"/>
      <c r="NVO7" s="41"/>
      <c r="NVP7" s="41"/>
      <c r="NVQ7" s="41"/>
      <c r="NVR7" s="41"/>
      <c r="NVS7" s="41"/>
      <c r="NVT7" s="41"/>
      <c r="NVU7" s="41"/>
      <c r="NVV7" s="41"/>
      <c r="NVW7" s="41"/>
      <c r="NVX7" s="41"/>
      <c r="NVY7" s="41"/>
      <c r="NVZ7" s="41"/>
      <c r="NWA7" s="41"/>
      <c r="NWB7" s="41"/>
      <c r="NWC7" s="41"/>
      <c r="NWD7" s="41"/>
      <c r="NWE7" s="41"/>
      <c r="NWF7" s="41"/>
      <c r="NWG7" s="41"/>
      <c r="NWH7" s="41"/>
      <c r="NWI7" s="41"/>
      <c r="NWJ7" s="41"/>
      <c r="NWK7" s="41"/>
      <c r="NWL7" s="41"/>
      <c r="NWM7" s="41"/>
      <c r="NWN7" s="41"/>
      <c r="NWO7" s="41"/>
      <c r="NWP7" s="41"/>
      <c r="NWQ7" s="41"/>
      <c r="NWR7" s="41"/>
      <c r="NWS7" s="41"/>
      <c r="NWT7" s="41"/>
      <c r="NWU7" s="41"/>
      <c r="NWV7" s="41"/>
      <c r="NWW7" s="41"/>
      <c r="NWX7" s="41"/>
      <c r="NWY7" s="41"/>
      <c r="NWZ7" s="41"/>
      <c r="NXA7" s="41"/>
      <c r="NXB7" s="41"/>
      <c r="NXC7" s="41"/>
      <c r="NXD7" s="41"/>
      <c r="NXE7" s="41"/>
      <c r="NXF7" s="41"/>
      <c r="NXG7" s="41"/>
      <c r="NXH7" s="41"/>
      <c r="NXI7" s="41"/>
      <c r="NXJ7" s="41"/>
      <c r="NXK7" s="41"/>
      <c r="NXL7" s="41"/>
      <c r="NXM7" s="41"/>
      <c r="NXN7" s="41"/>
      <c r="NXO7" s="41"/>
      <c r="NXP7" s="41"/>
      <c r="NXQ7" s="41"/>
      <c r="NXR7" s="41"/>
      <c r="NXS7" s="41"/>
      <c r="NXT7" s="41"/>
      <c r="NXU7" s="41"/>
      <c r="NXV7" s="41"/>
      <c r="NXW7" s="41"/>
      <c r="NXX7" s="41"/>
      <c r="NXY7" s="41"/>
      <c r="NXZ7" s="41"/>
      <c r="NYA7" s="41"/>
      <c r="NYB7" s="41"/>
      <c r="NYC7" s="41"/>
      <c r="NYD7" s="41"/>
      <c r="NYE7" s="41"/>
      <c r="NYF7" s="41"/>
      <c r="NYG7" s="41"/>
      <c r="NYH7" s="41"/>
      <c r="NYI7" s="41"/>
      <c r="NYJ7" s="41"/>
      <c r="NYK7" s="41"/>
      <c r="NYL7" s="41"/>
      <c r="NYM7" s="41"/>
      <c r="NYN7" s="41"/>
      <c r="NYO7" s="41"/>
      <c r="NYP7" s="41"/>
      <c r="NYQ7" s="41"/>
      <c r="NYR7" s="41"/>
      <c r="NYS7" s="41"/>
      <c r="NYT7" s="41"/>
      <c r="NYU7" s="41"/>
      <c r="NYV7" s="41"/>
      <c r="NYW7" s="41"/>
      <c r="NYX7" s="41"/>
      <c r="NYY7" s="41"/>
      <c r="NYZ7" s="41"/>
      <c r="NZA7" s="41"/>
      <c r="NZB7" s="41"/>
      <c r="NZC7" s="41"/>
      <c r="NZD7" s="41"/>
      <c r="NZE7" s="41"/>
      <c r="NZF7" s="41"/>
      <c r="NZG7" s="41"/>
      <c r="NZH7" s="41"/>
      <c r="NZI7" s="41"/>
      <c r="NZJ7" s="41"/>
      <c r="NZK7" s="41"/>
      <c r="NZL7" s="41"/>
      <c r="NZM7" s="41"/>
      <c r="NZN7" s="41"/>
      <c r="NZO7" s="41"/>
      <c r="NZP7" s="41"/>
      <c r="NZQ7" s="41"/>
      <c r="NZR7" s="41"/>
      <c r="NZS7" s="41"/>
      <c r="NZT7" s="41"/>
      <c r="NZU7" s="41"/>
      <c r="NZV7" s="41"/>
      <c r="NZW7" s="41"/>
      <c r="NZX7" s="41"/>
      <c r="NZY7" s="41"/>
      <c r="NZZ7" s="41"/>
      <c r="OAA7" s="41"/>
      <c r="OAB7" s="41"/>
      <c r="OAC7" s="41"/>
      <c r="OAD7" s="41"/>
      <c r="OAE7" s="41"/>
      <c r="OAF7" s="41"/>
      <c r="OAG7" s="41"/>
      <c r="OAH7" s="41"/>
      <c r="OAI7" s="41"/>
      <c r="OAJ7" s="41"/>
      <c r="OAK7" s="41"/>
      <c r="OAL7" s="41"/>
      <c r="OAM7" s="41"/>
      <c r="OAN7" s="41"/>
      <c r="OAO7" s="41"/>
      <c r="OAP7" s="41"/>
      <c r="OAQ7" s="41"/>
      <c r="OAR7" s="41"/>
      <c r="OAS7" s="41"/>
      <c r="OAT7" s="41"/>
      <c r="OAU7" s="41"/>
      <c r="OAV7" s="41"/>
      <c r="OAW7" s="41"/>
      <c r="OAX7" s="41"/>
      <c r="OAY7" s="41"/>
      <c r="OAZ7" s="41"/>
      <c r="OBA7" s="41"/>
      <c r="OBB7" s="41"/>
      <c r="OBC7" s="41"/>
      <c r="OBD7" s="41"/>
      <c r="OBE7" s="41"/>
      <c r="OBF7" s="41"/>
      <c r="OBG7" s="41"/>
      <c r="OBH7" s="41"/>
      <c r="OBI7" s="41"/>
      <c r="OBJ7" s="41"/>
      <c r="OBK7" s="41"/>
      <c r="OBL7" s="41"/>
      <c r="OBM7" s="41"/>
      <c r="OBN7" s="41"/>
      <c r="OBO7" s="41"/>
      <c r="OBP7" s="41"/>
      <c r="OBQ7" s="41"/>
      <c r="OBR7" s="41"/>
      <c r="OBS7" s="41"/>
      <c r="OBT7" s="41"/>
      <c r="OBU7" s="41"/>
      <c r="OBV7" s="41"/>
      <c r="OBW7" s="41"/>
      <c r="OBX7" s="41"/>
      <c r="OBY7" s="41"/>
      <c r="OBZ7" s="41"/>
      <c r="OCA7" s="41"/>
      <c r="OCB7" s="41"/>
      <c r="OCC7" s="41"/>
      <c r="OCD7" s="41"/>
      <c r="OCE7" s="41"/>
      <c r="OCF7" s="41"/>
      <c r="OCG7" s="41"/>
      <c r="OCH7" s="41"/>
      <c r="OCI7" s="41"/>
      <c r="OCJ7" s="41"/>
      <c r="OCK7" s="41"/>
      <c r="OCL7" s="41"/>
      <c r="OCM7" s="41"/>
      <c r="OCN7" s="41"/>
      <c r="OCO7" s="41"/>
      <c r="OCP7" s="41"/>
      <c r="OCQ7" s="41"/>
      <c r="OCR7" s="41"/>
      <c r="OCS7" s="41"/>
      <c r="OCT7" s="41"/>
      <c r="OCU7" s="41"/>
      <c r="OCV7" s="41"/>
      <c r="OCW7" s="41"/>
      <c r="OCX7" s="41"/>
      <c r="OCY7" s="41"/>
      <c r="OCZ7" s="41"/>
      <c r="ODA7" s="41"/>
      <c r="ODB7" s="41"/>
      <c r="ODC7" s="41"/>
      <c r="ODD7" s="41"/>
      <c r="ODE7" s="41"/>
      <c r="ODF7" s="41"/>
      <c r="ODG7" s="41"/>
      <c r="ODH7" s="41"/>
      <c r="ODI7" s="41"/>
      <c r="ODJ7" s="41"/>
      <c r="ODK7" s="41"/>
      <c r="ODL7" s="41"/>
      <c r="ODM7" s="41"/>
      <c r="ODN7" s="41"/>
      <c r="ODO7" s="41"/>
      <c r="ODP7" s="41"/>
      <c r="ODQ7" s="41"/>
      <c r="ODR7" s="41"/>
      <c r="ODS7" s="41"/>
      <c r="ODT7" s="41"/>
      <c r="ODU7" s="41"/>
      <c r="ODV7" s="41"/>
      <c r="ODW7" s="41"/>
      <c r="ODX7" s="41"/>
      <c r="ODY7" s="41"/>
      <c r="ODZ7" s="41"/>
      <c r="OEA7" s="41"/>
      <c r="OEB7" s="41"/>
      <c r="OEC7" s="41"/>
      <c r="OED7" s="41"/>
      <c r="OEE7" s="41"/>
      <c r="OEF7" s="41"/>
      <c r="OEG7" s="41"/>
      <c r="OEH7" s="41"/>
      <c r="OEI7" s="41"/>
      <c r="OEJ7" s="41"/>
      <c r="OEK7" s="41"/>
      <c r="OEL7" s="41"/>
      <c r="OEM7" s="41"/>
      <c r="OEN7" s="41"/>
      <c r="OEO7" s="41"/>
      <c r="OEP7" s="41"/>
      <c r="OEQ7" s="41"/>
      <c r="OER7" s="41"/>
      <c r="OES7" s="41"/>
      <c r="OET7" s="41"/>
      <c r="OEU7" s="41"/>
      <c r="OEV7" s="41"/>
      <c r="OEW7" s="41"/>
      <c r="OEX7" s="41"/>
      <c r="OEY7" s="41"/>
      <c r="OEZ7" s="41"/>
      <c r="OFA7" s="41"/>
      <c r="OFB7" s="41"/>
      <c r="OFC7" s="41"/>
      <c r="OFD7" s="41"/>
      <c r="OFE7" s="41"/>
      <c r="OFF7" s="41"/>
      <c r="OFG7" s="41"/>
      <c r="OFH7" s="41"/>
      <c r="OFI7" s="41"/>
      <c r="OFJ7" s="41"/>
      <c r="OFK7" s="41"/>
      <c r="OFL7" s="41"/>
      <c r="OFM7" s="41"/>
      <c r="OFN7" s="41"/>
      <c r="OFO7" s="41"/>
      <c r="OFP7" s="41"/>
      <c r="OFQ7" s="41"/>
      <c r="OFR7" s="41"/>
      <c r="OFS7" s="41"/>
      <c r="OFT7" s="41"/>
      <c r="OFU7" s="41"/>
      <c r="OFV7" s="41"/>
      <c r="OFW7" s="41"/>
      <c r="OFX7" s="41"/>
      <c r="OFY7" s="41"/>
      <c r="OFZ7" s="41"/>
      <c r="OGA7" s="41"/>
      <c r="OGB7" s="41"/>
      <c r="OGC7" s="41"/>
      <c r="OGD7" s="41"/>
      <c r="OGE7" s="41"/>
      <c r="OGF7" s="41"/>
      <c r="OGG7" s="41"/>
      <c r="OGH7" s="41"/>
      <c r="OGI7" s="41"/>
      <c r="OGJ7" s="41"/>
      <c r="OGK7" s="41"/>
      <c r="OGL7" s="41"/>
      <c r="OGM7" s="41"/>
      <c r="OGN7" s="41"/>
      <c r="OGO7" s="41"/>
      <c r="OGP7" s="41"/>
      <c r="OGQ7" s="41"/>
      <c r="OGR7" s="41"/>
      <c r="OGS7" s="41"/>
      <c r="OGT7" s="41"/>
      <c r="OGU7" s="41"/>
      <c r="OGV7" s="41"/>
      <c r="OGW7" s="41"/>
      <c r="OGX7" s="41"/>
      <c r="OGY7" s="41"/>
      <c r="OGZ7" s="41"/>
      <c r="OHA7" s="41"/>
      <c r="OHB7" s="41"/>
      <c r="OHC7" s="41"/>
      <c r="OHD7" s="41"/>
      <c r="OHE7" s="41"/>
      <c r="OHF7" s="41"/>
      <c r="OHG7" s="41"/>
      <c r="OHH7" s="41"/>
      <c r="OHI7" s="41"/>
      <c r="OHJ7" s="41"/>
      <c r="OHK7" s="41"/>
      <c r="OHL7" s="41"/>
      <c r="OHM7" s="41"/>
      <c r="OHN7" s="41"/>
      <c r="OHO7" s="41"/>
      <c r="OHP7" s="41"/>
      <c r="OHQ7" s="41"/>
      <c r="OHR7" s="41"/>
      <c r="OHS7" s="41"/>
      <c r="OHT7" s="41"/>
      <c r="OHU7" s="41"/>
      <c r="OHV7" s="41"/>
      <c r="OHW7" s="41"/>
      <c r="OHX7" s="41"/>
      <c r="OHY7" s="41"/>
      <c r="OHZ7" s="41"/>
      <c r="OIA7" s="41"/>
      <c r="OIB7" s="41"/>
      <c r="OIC7" s="41"/>
      <c r="OID7" s="41"/>
      <c r="OIE7" s="41"/>
      <c r="OIF7" s="41"/>
      <c r="OIG7" s="41"/>
      <c r="OIH7" s="41"/>
      <c r="OII7" s="41"/>
      <c r="OIJ7" s="41"/>
      <c r="OIK7" s="41"/>
      <c r="OIL7" s="41"/>
      <c r="OIM7" s="41"/>
      <c r="OIN7" s="41"/>
      <c r="OIO7" s="41"/>
      <c r="OIP7" s="41"/>
      <c r="OIQ7" s="41"/>
      <c r="OIR7" s="41"/>
      <c r="OIS7" s="41"/>
      <c r="OIT7" s="41"/>
      <c r="OIU7" s="41"/>
      <c r="OIV7" s="41"/>
      <c r="OIW7" s="41"/>
      <c r="OIX7" s="41"/>
      <c r="OIY7" s="41"/>
      <c r="OIZ7" s="41"/>
      <c r="OJA7" s="41"/>
      <c r="OJB7" s="41"/>
      <c r="OJC7" s="41"/>
      <c r="OJD7" s="41"/>
      <c r="OJE7" s="41"/>
      <c r="OJF7" s="41"/>
      <c r="OJG7" s="41"/>
      <c r="OJH7" s="41"/>
      <c r="OJI7" s="41"/>
      <c r="OJJ7" s="41"/>
      <c r="OJK7" s="41"/>
      <c r="OJL7" s="41"/>
      <c r="OJM7" s="41"/>
      <c r="OJN7" s="41"/>
      <c r="OJO7" s="41"/>
      <c r="OJP7" s="41"/>
      <c r="OJQ7" s="41"/>
      <c r="OJR7" s="41"/>
      <c r="OJS7" s="41"/>
      <c r="OJT7" s="41"/>
      <c r="OJU7" s="41"/>
      <c r="OJV7" s="41"/>
      <c r="OJW7" s="41"/>
      <c r="OJX7" s="41"/>
      <c r="OJY7" s="41"/>
      <c r="OJZ7" s="41"/>
      <c r="OKA7" s="41"/>
      <c r="OKB7" s="41"/>
      <c r="OKC7" s="41"/>
      <c r="OKD7" s="41"/>
      <c r="OKE7" s="41"/>
      <c r="OKF7" s="41"/>
      <c r="OKG7" s="41"/>
      <c r="OKH7" s="41"/>
      <c r="OKI7" s="41"/>
      <c r="OKJ7" s="41"/>
      <c r="OKK7" s="41"/>
      <c r="OKL7" s="41"/>
      <c r="OKM7" s="41"/>
      <c r="OKN7" s="41"/>
      <c r="OKO7" s="41"/>
      <c r="OKP7" s="41"/>
      <c r="OKQ7" s="41"/>
      <c r="OKR7" s="41"/>
      <c r="OKS7" s="41"/>
      <c r="OKT7" s="41"/>
      <c r="OKU7" s="41"/>
      <c r="OKV7" s="41"/>
      <c r="OKW7" s="41"/>
      <c r="OKX7" s="41"/>
      <c r="OKY7" s="41"/>
      <c r="OKZ7" s="41"/>
      <c r="OLA7" s="41"/>
      <c r="OLB7" s="41"/>
      <c r="OLC7" s="41"/>
      <c r="OLD7" s="41"/>
      <c r="OLE7" s="41"/>
      <c r="OLF7" s="41"/>
      <c r="OLG7" s="41"/>
      <c r="OLH7" s="41"/>
      <c r="OLI7" s="41"/>
      <c r="OLJ7" s="41"/>
      <c r="OLK7" s="41"/>
      <c r="OLL7" s="41"/>
      <c r="OLM7" s="41"/>
      <c r="OLN7" s="41"/>
      <c r="OLO7" s="41"/>
      <c r="OLP7" s="41"/>
      <c r="OLQ7" s="41"/>
      <c r="OLR7" s="41"/>
      <c r="OLS7" s="41"/>
      <c r="OLT7" s="41"/>
      <c r="OLU7" s="41"/>
      <c r="OLV7" s="41"/>
      <c r="OLW7" s="41"/>
      <c r="OLX7" s="41"/>
      <c r="OLY7" s="41"/>
      <c r="OLZ7" s="41"/>
      <c r="OMA7" s="41"/>
      <c r="OMB7" s="41"/>
      <c r="OMC7" s="41"/>
      <c r="OMD7" s="41"/>
      <c r="OME7" s="41"/>
      <c r="OMF7" s="41"/>
      <c r="OMG7" s="41"/>
      <c r="OMH7" s="41"/>
      <c r="OMI7" s="41"/>
      <c r="OMJ7" s="41"/>
      <c r="OMK7" s="41"/>
      <c r="OML7" s="41"/>
      <c r="OMM7" s="41"/>
      <c r="OMN7" s="41"/>
      <c r="OMO7" s="41"/>
      <c r="OMP7" s="41"/>
      <c r="OMQ7" s="41"/>
      <c r="OMR7" s="41"/>
      <c r="OMS7" s="41"/>
      <c r="OMT7" s="41"/>
      <c r="OMU7" s="41"/>
      <c r="OMV7" s="41"/>
      <c r="OMW7" s="41"/>
      <c r="OMX7" s="41"/>
      <c r="OMY7" s="41"/>
      <c r="OMZ7" s="41"/>
      <c r="ONA7" s="41"/>
      <c r="ONB7" s="41"/>
      <c r="ONC7" s="41"/>
      <c r="OND7" s="41"/>
      <c r="ONE7" s="41"/>
      <c r="ONF7" s="41"/>
      <c r="ONG7" s="41"/>
      <c r="ONH7" s="41"/>
      <c r="ONI7" s="41"/>
      <c r="ONJ7" s="41"/>
      <c r="ONK7" s="41"/>
      <c r="ONL7" s="41"/>
      <c r="ONM7" s="41"/>
      <c r="ONN7" s="41"/>
      <c r="ONO7" s="41"/>
      <c r="ONP7" s="41"/>
      <c r="ONQ7" s="41"/>
      <c r="ONR7" s="41"/>
      <c r="ONS7" s="41"/>
      <c r="ONT7" s="41"/>
      <c r="ONU7" s="41"/>
      <c r="ONV7" s="41"/>
      <c r="ONW7" s="41"/>
      <c r="ONX7" s="41"/>
      <c r="ONY7" s="41"/>
      <c r="ONZ7" s="41"/>
      <c r="OOA7" s="41"/>
      <c r="OOB7" s="41"/>
      <c r="OOC7" s="41"/>
      <c r="OOD7" s="41"/>
      <c r="OOE7" s="41"/>
      <c r="OOF7" s="41"/>
      <c r="OOG7" s="41"/>
      <c r="OOH7" s="41"/>
      <c r="OOI7" s="41"/>
      <c r="OOJ7" s="41"/>
      <c r="OOK7" s="41"/>
      <c r="OOL7" s="41"/>
      <c r="OOM7" s="41"/>
      <c r="OON7" s="41"/>
      <c r="OOO7" s="41"/>
      <c r="OOP7" s="41"/>
      <c r="OOQ7" s="41"/>
      <c r="OOR7" s="41"/>
      <c r="OOS7" s="41"/>
      <c r="OOT7" s="41"/>
      <c r="OOU7" s="41"/>
      <c r="OOV7" s="41"/>
      <c r="OOW7" s="41"/>
      <c r="OOX7" s="41"/>
      <c r="OOY7" s="41"/>
      <c r="OOZ7" s="41"/>
      <c r="OPA7" s="41"/>
      <c r="OPB7" s="41"/>
      <c r="OPC7" s="41"/>
      <c r="OPD7" s="41"/>
      <c r="OPE7" s="41"/>
      <c r="OPF7" s="41"/>
      <c r="OPG7" s="41"/>
      <c r="OPH7" s="41"/>
      <c r="OPI7" s="41"/>
      <c r="OPJ7" s="41"/>
      <c r="OPK7" s="41"/>
      <c r="OPL7" s="41"/>
      <c r="OPM7" s="41"/>
      <c r="OPN7" s="41"/>
      <c r="OPO7" s="41"/>
      <c r="OPP7" s="41"/>
      <c r="OPQ7" s="41"/>
      <c r="OPR7" s="41"/>
      <c r="OPS7" s="41"/>
      <c r="OPT7" s="41"/>
      <c r="OPU7" s="41"/>
      <c r="OPV7" s="41"/>
      <c r="OPW7" s="41"/>
      <c r="OPX7" s="41"/>
      <c r="OPY7" s="41"/>
      <c r="OPZ7" s="41"/>
      <c r="OQA7" s="41"/>
      <c r="OQB7" s="41"/>
      <c r="OQC7" s="41"/>
      <c r="OQD7" s="41"/>
      <c r="OQE7" s="41"/>
      <c r="OQF7" s="41"/>
      <c r="OQG7" s="41"/>
      <c r="OQH7" s="41"/>
      <c r="OQI7" s="41"/>
      <c r="OQJ7" s="41"/>
      <c r="OQK7" s="41"/>
      <c r="OQL7" s="41"/>
      <c r="OQM7" s="41"/>
      <c r="OQN7" s="41"/>
      <c r="OQO7" s="41"/>
      <c r="OQP7" s="41"/>
      <c r="OQQ7" s="41"/>
      <c r="OQR7" s="41"/>
      <c r="OQS7" s="41"/>
      <c r="OQT7" s="41"/>
      <c r="OQU7" s="41"/>
      <c r="OQV7" s="41"/>
      <c r="OQW7" s="41"/>
      <c r="OQX7" s="41"/>
      <c r="OQY7" s="41"/>
      <c r="OQZ7" s="41"/>
      <c r="ORA7" s="41"/>
      <c r="ORB7" s="41"/>
      <c r="ORC7" s="41"/>
      <c r="ORD7" s="41"/>
      <c r="ORE7" s="41"/>
      <c r="ORF7" s="41"/>
      <c r="ORG7" s="41"/>
      <c r="ORH7" s="41"/>
      <c r="ORI7" s="41"/>
      <c r="ORJ7" s="41"/>
      <c r="ORK7" s="41"/>
      <c r="ORL7" s="41"/>
      <c r="ORM7" s="41"/>
      <c r="ORN7" s="41"/>
      <c r="ORO7" s="41"/>
      <c r="ORP7" s="41"/>
      <c r="ORQ7" s="41"/>
      <c r="ORR7" s="41"/>
      <c r="ORS7" s="41"/>
      <c r="ORT7" s="41"/>
      <c r="ORU7" s="41"/>
      <c r="ORV7" s="41"/>
      <c r="ORW7" s="41"/>
      <c r="ORX7" s="41"/>
      <c r="ORY7" s="41"/>
      <c r="ORZ7" s="41"/>
      <c r="OSA7" s="41"/>
      <c r="OSB7" s="41"/>
      <c r="OSC7" s="41"/>
      <c r="OSD7" s="41"/>
      <c r="OSE7" s="41"/>
      <c r="OSF7" s="41"/>
      <c r="OSG7" s="41"/>
      <c r="OSH7" s="41"/>
      <c r="OSI7" s="41"/>
      <c r="OSJ7" s="41"/>
      <c r="OSK7" s="41"/>
      <c r="OSL7" s="41"/>
      <c r="OSM7" s="41"/>
      <c r="OSN7" s="41"/>
      <c r="OSO7" s="41"/>
      <c r="OSP7" s="41"/>
      <c r="OSQ7" s="41"/>
      <c r="OSR7" s="41"/>
      <c r="OSS7" s="41"/>
      <c r="OST7" s="41"/>
      <c r="OSU7" s="41"/>
      <c r="OSV7" s="41"/>
      <c r="OSW7" s="41"/>
      <c r="OSX7" s="41"/>
      <c r="OSY7" s="41"/>
      <c r="OSZ7" s="41"/>
      <c r="OTA7" s="41"/>
      <c r="OTB7" s="41"/>
      <c r="OTC7" s="41"/>
      <c r="OTD7" s="41"/>
      <c r="OTE7" s="41"/>
      <c r="OTF7" s="41"/>
      <c r="OTG7" s="41"/>
      <c r="OTH7" s="41"/>
      <c r="OTI7" s="41"/>
      <c r="OTJ7" s="41"/>
      <c r="OTK7" s="41"/>
      <c r="OTL7" s="41"/>
      <c r="OTM7" s="41"/>
      <c r="OTN7" s="41"/>
      <c r="OTO7" s="41"/>
      <c r="OTP7" s="41"/>
      <c r="OTQ7" s="41"/>
      <c r="OTR7" s="41"/>
      <c r="OTS7" s="41"/>
      <c r="OTT7" s="41"/>
      <c r="OTU7" s="41"/>
      <c r="OTV7" s="41"/>
      <c r="OTW7" s="41"/>
      <c r="OTX7" s="41"/>
      <c r="OTY7" s="41"/>
      <c r="OTZ7" s="41"/>
      <c r="OUA7" s="41"/>
      <c r="OUB7" s="41"/>
      <c r="OUC7" s="41"/>
      <c r="OUD7" s="41"/>
      <c r="OUE7" s="41"/>
      <c r="OUF7" s="41"/>
      <c r="OUG7" s="41"/>
      <c r="OUH7" s="41"/>
      <c r="OUI7" s="41"/>
      <c r="OUJ7" s="41"/>
      <c r="OUK7" s="41"/>
      <c r="OUL7" s="41"/>
      <c r="OUM7" s="41"/>
      <c r="OUN7" s="41"/>
      <c r="OUO7" s="41"/>
      <c r="OUP7" s="41"/>
      <c r="OUQ7" s="41"/>
      <c r="OUR7" s="41"/>
      <c r="OUS7" s="41"/>
      <c r="OUT7" s="41"/>
      <c r="OUU7" s="41"/>
      <c r="OUV7" s="41"/>
      <c r="OUW7" s="41"/>
      <c r="OUX7" s="41"/>
      <c r="OUY7" s="41"/>
      <c r="OUZ7" s="41"/>
      <c r="OVA7" s="41"/>
      <c r="OVB7" s="41"/>
      <c r="OVC7" s="41"/>
      <c r="OVD7" s="41"/>
      <c r="OVE7" s="41"/>
      <c r="OVF7" s="41"/>
      <c r="OVG7" s="41"/>
      <c r="OVH7" s="41"/>
      <c r="OVI7" s="41"/>
      <c r="OVJ7" s="41"/>
      <c r="OVK7" s="41"/>
      <c r="OVL7" s="41"/>
      <c r="OVM7" s="41"/>
      <c r="OVN7" s="41"/>
      <c r="OVO7" s="41"/>
      <c r="OVP7" s="41"/>
      <c r="OVQ7" s="41"/>
      <c r="OVR7" s="41"/>
      <c r="OVS7" s="41"/>
      <c r="OVT7" s="41"/>
      <c r="OVU7" s="41"/>
      <c r="OVV7" s="41"/>
      <c r="OVW7" s="41"/>
      <c r="OVX7" s="41"/>
      <c r="OVY7" s="41"/>
      <c r="OVZ7" s="41"/>
      <c r="OWA7" s="41"/>
      <c r="OWB7" s="41"/>
      <c r="OWC7" s="41"/>
      <c r="OWD7" s="41"/>
      <c r="OWE7" s="41"/>
      <c r="OWF7" s="41"/>
      <c r="OWG7" s="41"/>
      <c r="OWH7" s="41"/>
      <c r="OWI7" s="41"/>
      <c r="OWJ7" s="41"/>
      <c r="OWK7" s="41"/>
      <c r="OWL7" s="41"/>
      <c r="OWM7" s="41"/>
      <c r="OWN7" s="41"/>
      <c r="OWO7" s="41"/>
      <c r="OWP7" s="41"/>
      <c r="OWQ7" s="41"/>
      <c r="OWR7" s="41"/>
      <c r="OWS7" s="41"/>
      <c r="OWT7" s="41"/>
      <c r="OWU7" s="41"/>
      <c r="OWV7" s="41"/>
      <c r="OWW7" s="41"/>
      <c r="OWX7" s="41"/>
      <c r="OWY7" s="41"/>
      <c r="OWZ7" s="41"/>
      <c r="OXA7" s="41"/>
      <c r="OXB7" s="41"/>
      <c r="OXC7" s="41"/>
      <c r="OXD7" s="41"/>
      <c r="OXE7" s="41"/>
      <c r="OXF7" s="41"/>
      <c r="OXG7" s="41"/>
      <c r="OXH7" s="41"/>
      <c r="OXI7" s="41"/>
      <c r="OXJ7" s="41"/>
      <c r="OXK7" s="41"/>
      <c r="OXL7" s="41"/>
      <c r="OXM7" s="41"/>
      <c r="OXN7" s="41"/>
      <c r="OXO7" s="41"/>
      <c r="OXP7" s="41"/>
      <c r="OXQ7" s="41"/>
      <c r="OXR7" s="41"/>
      <c r="OXS7" s="41"/>
      <c r="OXT7" s="41"/>
      <c r="OXU7" s="41"/>
      <c r="OXV7" s="41"/>
      <c r="OXW7" s="41"/>
      <c r="OXX7" s="41"/>
      <c r="OXY7" s="41"/>
      <c r="OXZ7" s="41"/>
      <c r="OYA7" s="41"/>
      <c r="OYB7" s="41"/>
      <c r="OYC7" s="41"/>
      <c r="OYD7" s="41"/>
      <c r="OYE7" s="41"/>
      <c r="OYF7" s="41"/>
      <c r="OYG7" s="41"/>
      <c r="OYH7" s="41"/>
      <c r="OYI7" s="41"/>
      <c r="OYJ7" s="41"/>
      <c r="OYK7" s="41"/>
      <c r="OYL7" s="41"/>
      <c r="OYM7" s="41"/>
      <c r="OYN7" s="41"/>
      <c r="OYO7" s="41"/>
      <c r="OYP7" s="41"/>
      <c r="OYQ7" s="41"/>
      <c r="OYR7" s="41"/>
      <c r="OYS7" s="41"/>
      <c r="OYT7" s="41"/>
      <c r="OYU7" s="41"/>
      <c r="OYV7" s="41"/>
      <c r="OYW7" s="41"/>
      <c r="OYX7" s="41"/>
      <c r="OYY7" s="41"/>
      <c r="OYZ7" s="41"/>
      <c r="OZA7" s="41"/>
      <c r="OZB7" s="41"/>
      <c r="OZC7" s="41"/>
      <c r="OZD7" s="41"/>
      <c r="OZE7" s="41"/>
      <c r="OZF7" s="41"/>
      <c r="OZG7" s="41"/>
      <c r="OZH7" s="41"/>
      <c r="OZI7" s="41"/>
      <c r="OZJ7" s="41"/>
      <c r="OZK7" s="41"/>
      <c r="OZL7" s="41"/>
      <c r="OZM7" s="41"/>
      <c r="OZN7" s="41"/>
      <c r="OZO7" s="41"/>
      <c r="OZP7" s="41"/>
      <c r="OZQ7" s="41"/>
      <c r="OZR7" s="41"/>
      <c r="OZS7" s="41"/>
      <c r="OZT7" s="41"/>
      <c r="OZU7" s="41"/>
      <c r="OZV7" s="41"/>
      <c r="OZW7" s="41"/>
      <c r="OZX7" s="41"/>
      <c r="OZY7" s="41"/>
      <c r="OZZ7" s="41"/>
      <c r="PAA7" s="41"/>
      <c r="PAB7" s="41"/>
      <c r="PAC7" s="41"/>
      <c r="PAD7" s="41"/>
      <c r="PAE7" s="41"/>
      <c r="PAF7" s="41"/>
      <c r="PAG7" s="41"/>
      <c r="PAH7" s="41"/>
      <c r="PAI7" s="41"/>
      <c r="PAJ7" s="41"/>
      <c r="PAK7" s="41"/>
      <c r="PAL7" s="41"/>
      <c r="PAM7" s="41"/>
      <c r="PAN7" s="41"/>
      <c r="PAO7" s="41"/>
      <c r="PAP7" s="41"/>
      <c r="PAQ7" s="41"/>
      <c r="PAR7" s="41"/>
      <c r="PAS7" s="41"/>
      <c r="PAT7" s="41"/>
      <c r="PAU7" s="41"/>
      <c r="PAV7" s="41"/>
      <c r="PAW7" s="41"/>
      <c r="PAX7" s="41"/>
      <c r="PAY7" s="41"/>
      <c r="PAZ7" s="41"/>
      <c r="PBA7" s="41"/>
      <c r="PBB7" s="41"/>
      <c r="PBC7" s="41"/>
      <c r="PBD7" s="41"/>
      <c r="PBE7" s="41"/>
      <c r="PBF7" s="41"/>
      <c r="PBG7" s="41"/>
      <c r="PBH7" s="41"/>
      <c r="PBI7" s="41"/>
      <c r="PBJ7" s="41"/>
      <c r="PBK7" s="41"/>
      <c r="PBL7" s="41"/>
      <c r="PBM7" s="41"/>
      <c r="PBN7" s="41"/>
      <c r="PBO7" s="41"/>
      <c r="PBP7" s="41"/>
      <c r="PBQ7" s="41"/>
      <c r="PBR7" s="41"/>
      <c r="PBS7" s="41"/>
      <c r="PBT7" s="41"/>
      <c r="PBU7" s="41"/>
      <c r="PBV7" s="41"/>
      <c r="PBW7" s="41"/>
      <c r="PBX7" s="41"/>
      <c r="PBY7" s="41"/>
      <c r="PBZ7" s="41"/>
      <c r="PCA7" s="41"/>
      <c r="PCB7" s="41"/>
      <c r="PCC7" s="41"/>
      <c r="PCD7" s="41"/>
      <c r="PCE7" s="41"/>
      <c r="PCF7" s="41"/>
      <c r="PCG7" s="41"/>
      <c r="PCH7" s="41"/>
      <c r="PCI7" s="41"/>
      <c r="PCJ7" s="41"/>
      <c r="PCK7" s="41"/>
      <c r="PCL7" s="41"/>
      <c r="PCM7" s="41"/>
      <c r="PCN7" s="41"/>
      <c r="PCO7" s="41"/>
      <c r="PCP7" s="41"/>
      <c r="PCQ7" s="41"/>
      <c r="PCR7" s="41"/>
      <c r="PCS7" s="41"/>
      <c r="PCT7" s="41"/>
      <c r="PCU7" s="41"/>
      <c r="PCV7" s="41"/>
      <c r="PCW7" s="41"/>
      <c r="PCX7" s="41"/>
      <c r="PCY7" s="41"/>
      <c r="PCZ7" s="41"/>
      <c r="PDA7" s="41"/>
      <c r="PDB7" s="41"/>
      <c r="PDC7" s="41"/>
      <c r="PDD7" s="41"/>
      <c r="PDE7" s="41"/>
      <c r="PDF7" s="41"/>
      <c r="PDG7" s="41"/>
      <c r="PDH7" s="41"/>
      <c r="PDI7" s="41"/>
      <c r="PDJ7" s="41"/>
      <c r="PDK7" s="41"/>
      <c r="PDL7" s="41"/>
      <c r="PDM7" s="41"/>
      <c r="PDN7" s="41"/>
      <c r="PDO7" s="41"/>
      <c r="PDP7" s="41"/>
      <c r="PDQ7" s="41"/>
      <c r="PDR7" s="41"/>
      <c r="PDS7" s="41"/>
      <c r="PDT7" s="41"/>
      <c r="PDU7" s="41"/>
      <c r="PDV7" s="41"/>
      <c r="PDW7" s="41"/>
      <c r="PDX7" s="41"/>
      <c r="PDY7" s="41"/>
      <c r="PDZ7" s="41"/>
      <c r="PEA7" s="41"/>
      <c r="PEB7" s="41"/>
      <c r="PEC7" s="41"/>
      <c r="PED7" s="41"/>
      <c r="PEE7" s="41"/>
      <c r="PEF7" s="41"/>
      <c r="PEG7" s="41"/>
      <c r="PEH7" s="41"/>
      <c r="PEI7" s="41"/>
      <c r="PEJ7" s="41"/>
      <c r="PEK7" s="41"/>
      <c r="PEL7" s="41"/>
      <c r="PEM7" s="41"/>
      <c r="PEN7" s="41"/>
      <c r="PEO7" s="41"/>
      <c r="PEP7" s="41"/>
      <c r="PEQ7" s="41"/>
      <c r="PER7" s="41"/>
      <c r="PES7" s="41"/>
      <c r="PET7" s="41"/>
      <c r="PEU7" s="41"/>
      <c r="PEV7" s="41"/>
      <c r="PEW7" s="41"/>
      <c r="PEX7" s="41"/>
      <c r="PEY7" s="41"/>
      <c r="PEZ7" s="41"/>
      <c r="PFA7" s="41"/>
      <c r="PFB7" s="41"/>
      <c r="PFC7" s="41"/>
      <c r="PFD7" s="41"/>
      <c r="PFE7" s="41"/>
      <c r="PFF7" s="41"/>
      <c r="PFG7" s="41"/>
      <c r="PFH7" s="41"/>
      <c r="PFI7" s="41"/>
      <c r="PFJ7" s="41"/>
      <c r="PFK7" s="41"/>
      <c r="PFL7" s="41"/>
      <c r="PFM7" s="41"/>
      <c r="PFN7" s="41"/>
      <c r="PFO7" s="41"/>
      <c r="PFP7" s="41"/>
      <c r="PFQ7" s="41"/>
      <c r="PFR7" s="41"/>
      <c r="PFS7" s="41"/>
      <c r="PFT7" s="41"/>
      <c r="PFU7" s="41"/>
      <c r="PFV7" s="41"/>
      <c r="PFW7" s="41"/>
      <c r="PFX7" s="41"/>
      <c r="PFY7" s="41"/>
      <c r="PFZ7" s="41"/>
      <c r="PGA7" s="41"/>
      <c r="PGB7" s="41"/>
      <c r="PGC7" s="41"/>
      <c r="PGD7" s="41"/>
      <c r="PGE7" s="41"/>
      <c r="PGF7" s="41"/>
      <c r="PGG7" s="41"/>
      <c r="PGH7" s="41"/>
      <c r="PGI7" s="41"/>
      <c r="PGJ7" s="41"/>
      <c r="PGK7" s="41"/>
      <c r="PGL7" s="41"/>
      <c r="PGM7" s="41"/>
      <c r="PGN7" s="41"/>
      <c r="PGO7" s="41"/>
      <c r="PGP7" s="41"/>
      <c r="PGQ7" s="41"/>
      <c r="PGR7" s="41"/>
      <c r="PGS7" s="41"/>
      <c r="PGT7" s="41"/>
      <c r="PGU7" s="41"/>
      <c r="PGV7" s="41"/>
      <c r="PGW7" s="41"/>
      <c r="PGX7" s="41"/>
      <c r="PGY7" s="41"/>
      <c r="PGZ7" s="41"/>
      <c r="PHA7" s="41"/>
      <c r="PHB7" s="41"/>
      <c r="PHC7" s="41"/>
      <c r="PHD7" s="41"/>
      <c r="PHE7" s="41"/>
      <c r="PHF7" s="41"/>
      <c r="PHG7" s="41"/>
      <c r="PHH7" s="41"/>
      <c r="PHI7" s="41"/>
      <c r="PHJ7" s="41"/>
      <c r="PHK7" s="41"/>
      <c r="PHL7" s="41"/>
      <c r="PHM7" s="41"/>
      <c r="PHN7" s="41"/>
      <c r="PHO7" s="41"/>
      <c r="PHP7" s="41"/>
      <c r="PHQ7" s="41"/>
      <c r="PHR7" s="41"/>
      <c r="PHS7" s="41"/>
      <c r="PHT7" s="41"/>
      <c r="PHU7" s="41"/>
      <c r="PHV7" s="41"/>
      <c r="PHW7" s="41"/>
      <c r="PHX7" s="41"/>
      <c r="PHY7" s="41"/>
      <c r="PHZ7" s="41"/>
      <c r="PIA7" s="41"/>
      <c r="PIB7" s="41"/>
      <c r="PIC7" s="41"/>
      <c r="PID7" s="41"/>
      <c r="PIE7" s="41"/>
      <c r="PIF7" s="41"/>
      <c r="PIG7" s="41"/>
      <c r="PIH7" s="41"/>
      <c r="PII7" s="41"/>
      <c r="PIJ7" s="41"/>
      <c r="PIK7" s="41"/>
      <c r="PIL7" s="41"/>
      <c r="PIM7" s="41"/>
      <c r="PIN7" s="41"/>
      <c r="PIO7" s="41"/>
      <c r="PIP7" s="41"/>
      <c r="PIQ7" s="41"/>
      <c r="PIR7" s="41"/>
      <c r="PIS7" s="41"/>
      <c r="PIT7" s="41"/>
      <c r="PIU7" s="41"/>
      <c r="PIV7" s="41"/>
      <c r="PIW7" s="41"/>
      <c r="PIX7" s="41"/>
      <c r="PIY7" s="41"/>
      <c r="PIZ7" s="41"/>
      <c r="PJA7" s="41"/>
      <c r="PJB7" s="41"/>
      <c r="PJC7" s="41"/>
      <c r="PJD7" s="41"/>
      <c r="PJE7" s="41"/>
      <c r="PJF7" s="41"/>
      <c r="PJG7" s="41"/>
      <c r="PJH7" s="41"/>
      <c r="PJI7" s="41"/>
      <c r="PJJ7" s="41"/>
      <c r="PJK7" s="41"/>
      <c r="PJL7" s="41"/>
      <c r="PJM7" s="41"/>
      <c r="PJN7" s="41"/>
      <c r="PJO7" s="41"/>
      <c r="PJP7" s="41"/>
      <c r="PJQ7" s="41"/>
      <c r="PJR7" s="41"/>
      <c r="PJS7" s="41"/>
      <c r="PJT7" s="41"/>
      <c r="PJU7" s="41"/>
      <c r="PJV7" s="41"/>
      <c r="PJW7" s="41"/>
      <c r="PJX7" s="41"/>
      <c r="PJY7" s="41"/>
      <c r="PJZ7" s="41"/>
      <c r="PKA7" s="41"/>
      <c r="PKB7" s="41"/>
      <c r="PKC7" s="41"/>
      <c r="PKD7" s="41"/>
      <c r="PKE7" s="41"/>
      <c r="PKF7" s="41"/>
      <c r="PKG7" s="41"/>
      <c r="PKH7" s="41"/>
      <c r="PKI7" s="41"/>
      <c r="PKJ7" s="41"/>
      <c r="PKK7" s="41"/>
      <c r="PKL7" s="41"/>
      <c r="PKM7" s="41"/>
      <c r="PKN7" s="41"/>
      <c r="PKO7" s="41"/>
      <c r="PKP7" s="41"/>
      <c r="PKQ7" s="41"/>
      <c r="PKR7" s="41"/>
      <c r="PKS7" s="41"/>
      <c r="PKT7" s="41"/>
      <c r="PKU7" s="41"/>
      <c r="PKV7" s="41"/>
      <c r="PKW7" s="41"/>
      <c r="PKX7" s="41"/>
      <c r="PKY7" s="41"/>
      <c r="PKZ7" s="41"/>
      <c r="PLA7" s="41"/>
      <c r="PLB7" s="41"/>
      <c r="PLC7" s="41"/>
      <c r="PLD7" s="41"/>
      <c r="PLE7" s="41"/>
      <c r="PLF7" s="41"/>
      <c r="PLG7" s="41"/>
      <c r="PLH7" s="41"/>
      <c r="PLI7" s="41"/>
      <c r="PLJ7" s="41"/>
      <c r="PLK7" s="41"/>
      <c r="PLL7" s="41"/>
      <c r="PLM7" s="41"/>
      <c r="PLN7" s="41"/>
      <c r="PLO7" s="41"/>
      <c r="PLP7" s="41"/>
      <c r="PLQ7" s="41"/>
      <c r="PLR7" s="41"/>
      <c r="PLS7" s="41"/>
      <c r="PLT7" s="41"/>
      <c r="PLU7" s="41"/>
      <c r="PLV7" s="41"/>
      <c r="PLW7" s="41"/>
      <c r="PLX7" s="41"/>
      <c r="PLY7" s="41"/>
      <c r="PLZ7" s="41"/>
      <c r="PMA7" s="41"/>
      <c r="PMB7" s="41"/>
      <c r="PMC7" s="41"/>
      <c r="PMD7" s="41"/>
      <c r="PME7" s="41"/>
      <c r="PMF7" s="41"/>
      <c r="PMG7" s="41"/>
      <c r="PMH7" s="41"/>
      <c r="PMI7" s="41"/>
      <c r="PMJ7" s="41"/>
      <c r="PMK7" s="41"/>
      <c r="PML7" s="41"/>
      <c r="PMM7" s="41"/>
      <c r="PMN7" s="41"/>
      <c r="PMO7" s="41"/>
      <c r="PMP7" s="41"/>
      <c r="PMQ7" s="41"/>
      <c r="PMR7" s="41"/>
      <c r="PMS7" s="41"/>
      <c r="PMT7" s="41"/>
      <c r="PMU7" s="41"/>
      <c r="PMV7" s="41"/>
      <c r="PMW7" s="41"/>
      <c r="PMX7" s="41"/>
      <c r="PMY7" s="41"/>
      <c r="PMZ7" s="41"/>
      <c r="PNA7" s="41"/>
      <c r="PNB7" s="41"/>
      <c r="PNC7" s="41"/>
      <c r="PND7" s="41"/>
      <c r="PNE7" s="41"/>
      <c r="PNF7" s="41"/>
      <c r="PNG7" s="41"/>
      <c r="PNH7" s="41"/>
      <c r="PNI7" s="41"/>
      <c r="PNJ7" s="41"/>
      <c r="PNK7" s="41"/>
      <c r="PNL7" s="41"/>
      <c r="PNM7" s="41"/>
      <c r="PNN7" s="41"/>
      <c r="PNO7" s="41"/>
      <c r="PNP7" s="41"/>
      <c r="PNQ7" s="41"/>
      <c r="PNR7" s="41"/>
      <c r="PNS7" s="41"/>
      <c r="PNT7" s="41"/>
      <c r="PNU7" s="41"/>
      <c r="PNV7" s="41"/>
      <c r="PNW7" s="41"/>
      <c r="PNX7" s="41"/>
      <c r="PNY7" s="41"/>
      <c r="PNZ7" s="41"/>
      <c r="POA7" s="41"/>
      <c r="POB7" s="41"/>
      <c r="POC7" s="41"/>
      <c r="POD7" s="41"/>
      <c r="POE7" s="41"/>
      <c r="POF7" s="41"/>
      <c r="POG7" s="41"/>
      <c r="POH7" s="41"/>
      <c r="POI7" s="41"/>
      <c r="POJ7" s="41"/>
      <c r="POK7" s="41"/>
      <c r="POL7" s="41"/>
      <c r="POM7" s="41"/>
      <c r="PON7" s="41"/>
      <c r="POO7" s="41"/>
      <c r="POP7" s="41"/>
      <c r="POQ7" s="41"/>
      <c r="POR7" s="41"/>
      <c r="POS7" s="41"/>
      <c r="POT7" s="41"/>
      <c r="POU7" s="41"/>
      <c r="POV7" s="41"/>
      <c r="POW7" s="41"/>
      <c r="POX7" s="41"/>
      <c r="POY7" s="41"/>
      <c r="POZ7" s="41"/>
      <c r="PPA7" s="41"/>
      <c r="PPB7" s="41"/>
      <c r="PPC7" s="41"/>
      <c r="PPD7" s="41"/>
      <c r="PPE7" s="41"/>
      <c r="PPF7" s="41"/>
      <c r="PPG7" s="41"/>
      <c r="PPH7" s="41"/>
      <c r="PPI7" s="41"/>
      <c r="PPJ7" s="41"/>
      <c r="PPK7" s="41"/>
      <c r="PPL7" s="41"/>
      <c r="PPM7" s="41"/>
      <c r="PPN7" s="41"/>
      <c r="PPO7" s="41"/>
      <c r="PPP7" s="41"/>
      <c r="PPQ7" s="41"/>
      <c r="PPR7" s="41"/>
      <c r="PPS7" s="41"/>
      <c r="PPT7" s="41"/>
      <c r="PPU7" s="41"/>
      <c r="PPV7" s="41"/>
      <c r="PPW7" s="41"/>
      <c r="PPX7" s="41"/>
      <c r="PPY7" s="41"/>
      <c r="PPZ7" s="41"/>
      <c r="PQA7" s="41"/>
      <c r="PQB7" s="41"/>
      <c r="PQC7" s="41"/>
      <c r="PQD7" s="41"/>
      <c r="PQE7" s="41"/>
      <c r="PQF7" s="41"/>
      <c r="PQG7" s="41"/>
      <c r="PQH7" s="41"/>
      <c r="PQI7" s="41"/>
      <c r="PQJ7" s="41"/>
      <c r="PQK7" s="41"/>
      <c r="PQL7" s="41"/>
      <c r="PQM7" s="41"/>
      <c r="PQN7" s="41"/>
      <c r="PQO7" s="41"/>
      <c r="PQP7" s="41"/>
      <c r="PQQ7" s="41"/>
      <c r="PQR7" s="41"/>
      <c r="PQS7" s="41"/>
      <c r="PQT7" s="41"/>
      <c r="PQU7" s="41"/>
      <c r="PQV7" s="41"/>
      <c r="PQW7" s="41"/>
      <c r="PQX7" s="41"/>
      <c r="PQY7" s="41"/>
      <c r="PQZ7" s="41"/>
      <c r="PRA7" s="41"/>
      <c r="PRB7" s="41"/>
      <c r="PRC7" s="41"/>
      <c r="PRD7" s="41"/>
      <c r="PRE7" s="41"/>
      <c r="PRF7" s="41"/>
      <c r="PRG7" s="41"/>
      <c r="PRH7" s="41"/>
      <c r="PRI7" s="41"/>
      <c r="PRJ7" s="41"/>
      <c r="PRK7" s="41"/>
      <c r="PRL7" s="41"/>
      <c r="PRM7" s="41"/>
      <c r="PRN7" s="41"/>
      <c r="PRO7" s="41"/>
      <c r="PRP7" s="41"/>
      <c r="PRQ7" s="41"/>
      <c r="PRR7" s="41"/>
      <c r="PRS7" s="41"/>
      <c r="PRT7" s="41"/>
      <c r="PRU7" s="41"/>
      <c r="PRV7" s="41"/>
      <c r="PRW7" s="41"/>
      <c r="PRX7" s="41"/>
      <c r="PRY7" s="41"/>
      <c r="PRZ7" s="41"/>
      <c r="PSA7" s="41"/>
      <c r="PSB7" s="41"/>
      <c r="PSC7" s="41"/>
      <c r="PSD7" s="41"/>
      <c r="PSE7" s="41"/>
      <c r="PSF7" s="41"/>
      <c r="PSG7" s="41"/>
      <c r="PSH7" s="41"/>
      <c r="PSI7" s="41"/>
      <c r="PSJ7" s="41"/>
      <c r="PSK7" s="41"/>
      <c r="PSL7" s="41"/>
      <c r="PSM7" s="41"/>
      <c r="PSN7" s="41"/>
      <c r="PSO7" s="41"/>
      <c r="PSP7" s="41"/>
      <c r="PSQ7" s="41"/>
      <c r="PSR7" s="41"/>
      <c r="PSS7" s="41"/>
      <c r="PST7" s="41"/>
      <c r="PSU7" s="41"/>
      <c r="PSV7" s="41"/>
      <c r="PSW7" s="41"/>
      <c r="PSX7" s="41"/>
      <c r="PSY7" s="41"/>
      <c r="PSZ7" s="41"/>
      <c r="PTA7" s="41"/>
      <c r="PTB7" s="41"/>
      <c r="PTC7" s="41"/>
      <c r="PTD7" s="41"/>
      <c r="PTE7" s="41"/>
      <c r="PTF7" s="41"/>
      <c r="PTG7" s="41"/>
      <c r="PTH7" s="41"/>
      <c r="PTI7" s="41"/>
      <c r="PTJ7" s="41"/>
      <c r="PTK7" s="41"/>
      <c r="PTL7" s="41"/>
      <c r="PTM7" s="41"/>
      <c r="PTN7" s="41"/>
      <c r="PTO7" s="41"/>
      <c r="PTP7" s="41"/>
      <c r="PTQ7" s="41"/>
      <c r="PTR7" s="41"/>
      <c r="PTS7" s="41"/>
      <c r="PTT7" s="41"/>
      <c r="PTU7" s="41"/>
      <c r="PTV7" s="41"/>
      <c r="PTW7" s="41"/>
      <c r="PTX7" s="41"/>
      <c r="PTY7" s="41"/>
      <c r="PTZ7" s="41"/>
      <c r="PUA7" s="41"/>
      <c r="PUB7" s="41"/>
      <c r="PUC7" s="41"/>
      <c r="PUD7" s="41"/>
      <c r="PUE7" s="41"/>
      <c r="PUF7" s="41"/>
      <c r="PUG7" s="41"/>
      <c r="PUH7" s="41"/>
      <c r="PUI7" s="41"/>
      <c r="PUJ7" s="41"/>
      <c r="PUK7" s="41"/>
      <c r="PUL7" s="41"/>
      <c r="PUM7" s="41"/>
      <c r="PUN7" s="41"/>
      <c r="PUO7" s="41"/>
      <c r="PUP7" s="41"/>
      <c r="PUQ7" s="41"/>
      <c r="PUR7" s="41"/>
      <c r="PUS7" s="41"/>
      <c r="PUT7" s="41"/>
      <c r="PUU7" s="41"/>
      <c r="PUV7" s="41"/>
      <c r="PUW7" s="41"/>
      <c r="PUX7" s="41"/>
      <c r="PUY7" s="41"/>
      <c r="PUZ7" s="41"/>
      <c r="PVA7" s="41"/>
      <c r="PVB7" s="41"/>
      <c r="PVC7" s="41"/>
      <c r="PVD7" s="41"/>
      <c r="PVE7" s="41"/>
      <c r="PVF7" s="41"/>
      <c r="PVG7" s="41"/>
      <c r="PVH7" s="41"/>
      <c r="PVI7" s="41"/>
      <c r="PVJ7" s="41"/>
      <c r="PVK7" s="41"/>
      <c r="PVL7" s="41"/>
      <c r="PVM7" s="41"/>
      <c r="PVN7" s="41"/>
      <c r="PVO7" s="41"/>
      <c r="PVP7" s="41"/>
      <c r="PVQ7" s="41"/>
      <c r="PVR7" s="41"/>
      <c r="PVS7" s="41"/>
      <c r="PVT7" s="41"/>
      <c r="PVU7" s="41"/>
      <c r="PVV7" s="41"/>
      <c r="PVW7" s="41"/>
      <c r="PVX7" s="41"/>
      <c r="PVY7" s="41"/>
      <c r="PVZ7" s="41"/>
      <c r="PWA7" s="41"/>
      <c r="PWB7" s="41"/>
      <c r="PWC7" s="41"/>
      <c r="PWD7" s="41"/>
      <c r="PWE7" s="41"/>
      <c r="PWF7" s="41"/>
      <c r="PWG7" s="41"/>
      <c r="PWH7" s="41"/>
      <c r="PWI7" s="41"/>
      <c r="PWJ7" s="41"/>
      <c r="PWK7" s="41"/>
      <c r="PWL7" s="41"/>
      <c r="PWM7" s="41"/>
      <c r="PWN7" s="41"/>
      <c r="PWO7" s="41"/>
      <c r="PWP7" s="41"/>
      <c r="PWQ7" s="41"/>
      <c r="PWR7" s="41"/>
      <c r="PWS7" s="41"/>
      <c r="PWT7" s="41"/>
      <c r="PWU7" s="41"/>
      <c r="PWV7" s="41"/>
      <c r="PWW7" s="41"/>
      <c r="PWX7" s="41"/>
      <c r="PWY7" s="41"/>
      <c r="PWZ7" s="41"/>
      <c r="PXA7" s="41"/>
      <c r="PXB7" s="41"/>
      <c r="PXC7" s="41"/>
      <c r="PXD7" s="41"/>
      <c r="PXE7" s="41"/>
      <c r="PXF7" s="41"/>
      <c r="PXG7" s="41"/>
      <c r="PXH7" s="41"/>
      <c r="PXI7" s="41"/>
      <c r="PXJ7" s="41"/>
      <c r="PXK7" s="41"/>
      <c r="PXL7" s="41"/>
      <c r="PXM7" s="41"/>
      <c r="PXN7" s="41"/>
      <c r="PXO7" s="41"/>
      <c r="PXP7" s="41"/>
      <c r="PXQ7" s="41"/>
      <c r="PXR7" s="41"/>
      <c r="PXS7" s="41"/>
      <c r="PXT7" s="41"/>
      <c r="PXU7" s="41"/>
      <c r="PXV7" s="41"/>
      <c r="PXW7" s="41"/>
      <c r="PXX7" s="41"/>
      <c r="PXY7" s="41"/>
      <c r="PXZ7" s="41"/>
      <c r="PYA7" s="41"/>
      <c r="PYB7" s="41"/>
      <c r="PYC7" s="41"/>
      <c r="PYD7" s="41"/>
      <c r="PYE7" s="41"/>
      <c r="PYF7" s="41"/>
      <c r="PYG7" s="41"/>
      <c r="PYH7" s="41"/>
      <c r="PYI7" s="41"/>
      <c r="PYJ7" s="41"/>
      <c r="PYK7" s="41"/>
      <c r="PYL7" s="41"/>
      <c r="PYM7" s="41"/>
      <c r="PYN7" s="41"/>
      <c r="PYO7" s="41"/>
      <c r="PYP7" s="41"/>
      <c r="PYQ7" s="41"/>
      <c r="PYR7" s="41"/>
      <c r="PYS7" s="41"/>
      <c r="PYT7" s="41"/>
      <c r="PYU7" s="41"/>
      <c r="PYV7" s="41"/>
      <c r="PYW7" s="41"/>
      <c r="PYX7" s="41"/>
      <c r="PYY7" s="41"/>
      <c r="PYZ7" s="41"/>
      <c r="PZA7" s="41"/>
      <c r="PZB7" s="41"/>
      <c r="PZC7" s="41"/>
      <c r="PZD7" s="41"/>
      <c r="PZE7" s="41"/>
      <c r="PZF7" s="41"/>
      <c r="PZG7" s="41"/>
      <c r="PZH7" s="41"/>
      <c r="PZI7" s="41"/>
      <c r="PZJ7" s="41"/>
      <c r="PZK7" s="41"/>
      <c r="PZL7" s="41"/>
      <c r="PZM7" s="41"/>
      <c r="PZN7" s="41"/>
      <c r="PZO7" s="41"/>
      <c r="PZP7" s="41"/>
      <c r="PZQ7" s="41"/>
      <c r="PZR7" s="41"/>
      <c r="PZS7" s="41"/>
      <c r="PZT7" s="41"/>
      <c r="PZU7" s="41"/>
      <c r="PZV7" s="41"/>
      <c r="PZW7" s="41"/>
      <c r="PZX7" s="41"/>
      <c r="PZY7" s="41"/>
      <c r="PZZ7" s="41"/>
      <c r="QAA7" s="41"/>
      <c r="QAB7" s="41"/>
      <c r="QAC7" s="41"/>
      <c r="QAD7" s="41"/>
      <c r="QAE7" s="41"/>
      <c r="QAF7" s="41"/>
      <c r="QAG7" s="41"/>
      <c r="QAH7" s="41"/>
      <c r="QAI7" s="41"/>
      <c r="QAJ7" s="41"/>
      <c r="QAK7" s="41"/>
      <c r="QAL7" s="41"/>
      <c r="QAM7" s="41"/>
      <c r="QAN7" s="41"/>
      <c r="QAO7" s="41"/>
      <c r="QAP7" s="41"/>
      <c r="QAQ7" s="41"/>
      <c r="QAR7" s="41"/>
      <c r="QAS7" s="41"/>
      <c r="QAT7" s="41"/>
      <c r="QAU7" s="41"/>
      <c r="QAV7" s="41"/>
      <c r="QAW7" s="41"/>
      <c r="QAX7" s="41"/>
      <c r="QAY7" s="41"/>
      <c r="QAZ7" s="41"/>
      <c r="QBA7" s="41"/>
      <c r="QBB7" s="41"/>
      <c r="QBC7" s="41"/>
      <c r="QBD7" s="41"/>
      <c r="QBE7" s="41"/>
      <c r="QBF7" s="41"/>
      <c r="QBG7" s="41"/>
      <c r="QBH7" s="41"/>
      <c r="QBI7" s="41"/>
      <c r="QBJ7" s="41"/>
      <c r="QBK7" s="41"/>
      <c r="QBL7" s="41"/>
      <c r="QBM7" s="41"/>
      <c r="QBN7" s="41"/>
      <c r="QBO7" s="41"/>
      <c r="QBP7" s="41"/>
      <c r="QBQ7" s="41"/>
      <c r="QBR7" s="41"/>
      <c r="QBS7" s="41"/>
      <c r="QBT7" s="41"/>
      <c r="QBU7" s="41"/>
      <c r="QBV7" s="41"/>
      <c r="QBW7" s="41"/>
      <c r="QBX7" s="41"/>
      <c r="QBY7" s="41"/>
      <c r="QBZ7" s="41"/>
      <c r="QCA7" s="41"/>
      <c r="QCB7" s="41"/>
      <c r="QCC7" s="41"/>
      <c r="QCD7" s="41"/>
      <c r="QCE7" s="41"/>
      <c r="QCF7" s="41"/>
      <c r="QCG7" s="41"/>
      <c r="QCH7" s="41"/>
      <c r="QCI7" s="41"/>
      <c r="QCJ7" s="41"/>
      <c r="QCK7" s="41"/>
      <c r="QCL7" s="41"/>
      <c r="QCM7" s="41"/>
      <c r="QCN7" s="41"/>
      <c r="QCO7" s="41"/>
      <c r="QCP7" s="41"/>
      <c r="QCQ7" s="41"/>
      <c r="QCR7" s="41"/>
      <c r="QCS7" s="41"/>
      <c r="QCT7" s="41"/>
      <c r="QCU7" s="41"/>
      <c r="QCV7" s="41"/>
      <c r="QCW7" s="41"/>
      <c r="QCX7" s="41"/>
      <c r="QCY7" s="41"/>
      <c r="QCZ7" s="41"/>
      <c r="QDA7" s="41"/>
      <c r="QDB7" s="41"/>
      <c r="QDC7" s="41"/>
      <c r="QDD7" s="41"/>
      <c r="QDE7" s="41"/>
      <c r="QDF7" s="41"/>
      <c r="QDG7" s="41"/>
      <c r="QDH7" s="41"/>
      <c r="QDI7" s="41"/>
      <c r="QDJ7" s="41"/>
      <c r="QDK7" s="41"/>
      <c r="QDL7" s="41"/>
      <c r="QDM7" s="41"/>
      <c r="QDN7" s="41"/>
      <c r="QDO7" s="41"/>
      <c r="QDP7" s="41"/>
      <c r="QDQ7" s="41"/>
      <c r="QDR7" s="41"/>
      <c r="QDS7" s="41"/>
      <c r="QDT7" s="41"/>
      <c r="QDU7" s="41"/>
      <c r="QDV7" s="41"/>
      <c r="QDW7" s="41"/>
      <c r="QDX7" s="41"/>
      <c r="QDY7" s="41"/>
      <c r="QDZ7" s="41"/>
      <c r="QEA7" s="41"/>
      <c r="QEB7" s="41"/>
      <c r="QEC7" s="41"/>
      <c r="QED7" s="41"/>
      <c r="QEE7" s="41"/>
      <c r="QEF7" s="41"/>
      <c r="QEG7" s="41"/>
      <c r="QEH7" s="41"/>
      <c r="QEI7" s="41"/>
      <c r="QEJ7" s="41"/>
      <c r="QEK7" s="41"/>
      <c r="QEL7" s="41"/>
      <c r="QEM7" s="41"/>
      <c r="QEN7" s="41"/>
      <c r="QEO7" s="41"/>
      <c r="QEP7" s="41"/>
      <c r="QEQ7" s="41"/>
      <c r="QER7" s="41"/>
      <c r="QES7" s="41"/>
      <c r="QET7" s="41"/>
      <c r="QEU7" s="41"/>
      <c r="QEV7" s="41"/>
      <c r="QEW7" s="41"/>
      <c r="QEX7" s="41"/>
      <c r="QEY7" s="41"/>
      <c r="QEZ7" s="41"/>
      <c r="QFA7" s="41"/>
      <c r="QFB7" s="41"/>
      <c r="QFC7" s="41"/>
      <c r="QFD7" s="41"/>
      <c r="QFE7" s="41"/>
      <c r="QFF7" s="41"/>
      <c r="QFG7" s="41"/>
      <c r="QFH7" s="41"/>
      <c r="QFI7" s="41"/>
      <c r="QFJ7" s="41"/>
      <c r="QFK7" s="41"/>
      <c r="QFL7" s="41"/>
      <c r="QFM7" s="41"/>
      <c r="QFN7" s="41"/>
      <c r="QFO7" s="41"/>
      <c r="QFP7" s="41"/>
      <c r="QFQ7" s="41"/>
      <c r="QFR7" s="41"/>
      <c r="QFS7" s="41"/>
      <c r="QFT7" s="41"/>
      <c r="QFU7" s="41"/>
      <c r="QFV7" s="41"/>
      <c r="QFW7" s="41"/>
      <c r="QFX7" s="41"/>
      <c r="QFY7" s="41"/>
      <c r="QFZ7" s="41"/>
      <c r="QGA7" s="41"/>
      <c r="QGB7" s="41"/>
      <c r="QGC7" s="41"/>
      <c r="QGD7" s="41"/>
      <c r="QGE7" s="41"/>
      <c r="QGF7" s="41"/>
      <c r="QGG7" s="41"/>
      <c r="QGH7" s="41"/>
      <c r="QGI7" s="41"/>
      <c r="QGJ7" s="41"/>
      <c r="QGK7" s="41"/>
      <c r="QGL7" s="41"/>
      <c r="QGM7" s="41"/>
      <c r="QGN7" s="41"/>
      <c r="QGO7" s="41"/>
      <c r="QGP7" s="41"/>
      <c r="QGQ7" s="41"/>
      <c r="QGR7" s="41"/>
      <c r="QGS7" s="41"/>
      <c r="QGT7" s="41"/>
      <c r="QGU7" s="41"/>
      <c r="QGV7" s="41"/>
      <c r="QGW7" s="41"/>
      <c r="QGX7" s="41"/>
      <c r="QGY7" s="41"/>
      <c r="QGZ7" s="41"/>
      <c r="QHA7" s="41"/>
      <c r="QHB7" s="41"/>
      <c r="QHC7" s="41"/>
      <c r="QHD7" s="41"/>
      <c r="QHE7" s="41"/>
      <c r="QHF7" s="41"/>
      <c r="QHG7" s="41"/>
      <c r="QHH7" s="41"/>
      <c r="QHI7" s="41"/>
      <c r="QHJ7" s="41"/>
      <c r="QHK7" s="41"/>
      <c r="QHL7" s="41"/>
      <c r="QHM7" s="41"/>
      <c r="QHN7" s="41"/>
      <c r="QHO7" s="41"/>
      <c r="QHP7" s="41"/>
      <c r="QHQ7" s="41"/>
      <c r="QHR7" s="41"/>
      <c r="QHS7" s="41"/>
      <c r="QHT7" s="41"/>
      <c r="QHU7" s="41"/>
      <c r="QHV7" s="41"/>
      <c r="QHW7" s="41"/>
      <c r="QHX7" s="41"/>
      <c r="QHY7" s="41"/>
      <c r="QHZ7" s="41"/>
      <c r="QIA7" s="41"/>
      <c r="QIB7" s="41"/>
      <c r="QIC7" s="41"/>
      <c r="QID7" s="41"/>
      <c r="QIE7" s="41"/>
      <c r="QIF7" s="41"/>
      <c r="QIG7" s="41"/>
      <c r="QIH7" s="41"/>
      <c r="QII7" s="41"/>
      <c r="QIJ7" s="41"/>
      <c r="QIK7" s="41"/>
      <c r="QIL7" s="41"/>
      <c r="QIM7" s="41"/>
      <c r="QIN7" s="41"/>
      <c r="QIO7" s="41"/>
      <c r="QIP7" s="41"/>
      <c r="QIQ7" s="41"/>
      <c r="QIR7" s="41"/>
      <c r="QIS7" s="41"/>
      <c r="QIT7" s="41"/>
      <c r="QIU7" s="41"/>
      <c r="QIV7" s="41"/>
      <c r="QIW7" s="41"/>
      <c r="QIX7" s="41"/>
      <c r="QIY7" s="41"/>
      <c r="QIZ7" s="41"/>
      <c r="QJA7" s="41"/>
      <c r="QJB7" s="41"/>
      <c r="QJC7" s="41"/>
      <c r="QJD7" s="41"/>
      <c r="QJE7" s="41"/>
      <c r="QJF7" s="41"/>
      <c r="QJG7" s="41"/>
      <c r="QJH7" s="41"/>
      <c r="QJI7" s="41"/>
      <c r="QJJ7" s="41"/>
      <c r="QJK7" s="41"/>
      <c r="QJL7" s="41"/>
      <c r="QJM7" s="41"/>
      <c r="QJN7" s="41"/>
      <c r="QJO7" s="41"/>
      <c r="QJP7" s="41"/>
      <c r="QJQ7" s="41"/>
      <c r="QJR7" s="41"/>
      <c r="QJS7" s="41"/>
      <c r="QJT7" s="41"/>
      <c r="QJU7" s="41"/>
      <c r="QJV7" s="41"/>
      <c r="QJW7" s="41"/>
      <c r="QJX7" s="41"/>
      <c r="QJY7" s="41"/>
      <c r="QJZ7" s="41"/>
      <c r="QKA7" s="41"/>
      <c r="QKB7" s="41"/>
      <c r="QKC7" s="41"/>
      <c r="QKD7" s="41"/>
      <c r="QKE7" s="41"/>
      <c r="QKF7" s="41"/>
      <c r="QKG7" s="41"/>
      <c r="QKH7" s="41"/>
      <c r="QKI7" s="41"/>
      <c r="QKJ7" s="41"/>
      <c r="QKK7" s="41"/>
      <c r="QKL7" s="41"/>
      <c r="QKM7" s="41"/>
      <c r="QKN7" s="41"/>
      <c r="QKO7" s="41"/>
      <c r="QKP7" s="41"/>
      <c r="QKQ7" s="41"/>
      <c r="QKR7" s="41"/>
      <c r="QKS7" s="41"/>
      <c r="QKT7" s="41"/>
      <c r="QKU7" s="41"/>
      <c r="QKV7" s="41"/>
      <c r="QKW7" s="41"/>
      <c r="QKX7" s="41"/>
      <c r="QKY7" s="41"/>
      <c r="QKZ7" s="41"/>
      <c r="QLA7" s="41"/>
      <c r="QLB7" s="41"/>
      <c r="QLC7" s="41"/>
      <c r="QLD7" s="41"/>
      <c r="QLE7" s="41"/>
      <c r="QLF7" s="41"/>
      <c r="QLG7" s="41"/>
      <c r="QLH7" s="41"/>
      <c r="QLI7" s="41"/>
      <c r="QLJ7" s="41"/>
      <c r="QLK7" s="41"/>
      <c r="QLL7" s="41"/>
      <c r="QLM7" s="41"/>
      <c r="QLN7" s="41"/>
      <c r="QLO7" s="41"/>
      <c r="QLP7" s="41"/>
      <c r="QLQ7" s="41"/>
      <c r="QLR7" s="41"/>
      <c r="QLS7" s="41"/>
      <c r="QLT7" s="41"/>
      <c r="QLU7" s="41"/>
      <c r="QLV7" s="41"/>
      <c r="QLW7" s="41"/>
      <c r="QLX7" s="41"/>
      <c r="QLY7" s="41"/>
      <c r="QLZ7" s="41"/>
      <c r="QMA7" s="41"/>
      <c r="QMB7" s="41"/>
      <c r="QMC7" s="41"/>
      <c r="QMD7" s="41"/>
      <c r="QME7" s="41"/>
      <c r="QMF7" s="41"/>
      <c r="QMG7" s="41"/>
      <c r="QMH7" s="41"/>
      <c r="QMI7" s="41"/>
      <c r="QMJ7" s="41"/>
      <c r="QMK7" s="41"/>
      <c r="QML7" s="41"/>
      <c r="QMM7" s="41"/>
      <c r="QMN7" s="41"/>
      <c r="QMO7" s="41"/>
      <c r="QMP7" s="41"/>
      <c r="QMQ7" s="41"/>
      <c r="QMR7" s="41"/>
      <c r="QMS7" s="41"/>
      <c r="QMT7" s="41"/>
      <c r="QMU7" s="41"/>
      <c r="QMV7" s="41"/>
      <c r="QMW7" s="41"/>
      <c r="QMX7" s="41"/>
      <c r="QMY7" s="41"/>
      <c r="QMZ7" s="41"/>
      <c r="QNA7" s="41"/>
      <c r="QNB7" s="41"/>
      <c r="QNC7" s="41"/>
      <c r="QND7" s="41"/>
      <c r="QNE7" s="41"/>
      <c r="QNF7" s="41"/>
      <c r="QNG7" s="41"/>
      <c r="QNH7" s="41"/>
      <c r="QNI7" s="41"/>
      <c r="QNJ7" s="41"/>
      <c r="QNK7" s="41"/>
      <c r="QNL7" s="41"/>
      <c r="QNM7" s="41"/>
      <c r="QNN7" s="41"/>
      <c r="QNO7" s="41"/>
      <c r="QNP7" s="41"/>
      <c r="QNQ7" s="41"/>
      <c r="QNR7" s="41"/>
      <c r="QNS7" s="41"/>
      <c r="QNT7" s="41"/>
      <c r="QNU7" s="41"/>
      <c r="QNV7" s="41"/>
      <c r="QNW7" s="41"/>
      <c r="QNX7" s="41"/>
      <c r="QNY7" s="41"/>
      <c r="QNZ7" s="41"/>
      <c r="QOA7" s="41"/>
      <c r="QOB7" s="41"/>
      <c r="QOC7" s="41"/>
      <c r="QOD7" s="41"/>
      <c r="QOE7" s="41"/>
      <c r="QOF7" s="41"/>
      <c r="QOG7" s="41"/>
      <c r="QOH7" s="41"/>
      <c r="QOI7" s="41"/>
      <c r="QOJ7" s="41"/>
      <c r="QOK7" s="41"/>
      <c r="QOL7" s="41"/>
      <c r="QOM7" s="41"/>
      <c r="QON7" s="41"/>
      <c r="QOO7" s="41"/>
      <c r="QOP7" s="41"/>
      <c r="QOQ7" s="41"/>
      <c r="QOR7" s="41"/>
      <c r="QOS7" s="41"/>
      <c r="QOT7" s="41"/>
      <c r="QOU7" s="41"/>
      <c r="QOV7" s="41"/>
      <c r="QOW7" s="41"/>
      <c r="QOX7" s="41"/>
      <c r="QOY7" s="41"/>
      <c r="QOZ7" s="41"/>
      <c r="QPA7" s="41"/>
      <c r="QPB7" s="41"/>
      <c r="QPC7" s="41"/>
      <c r="QPD7" s="41"/>
      <c r="QPE7" s="41"/>
      <c r="QPF7" s="41"/>
      <c r="QPG7" s="41"/>
      <c r="QPH7" s="41"/>
      <c r="QPI7" s="41"/>
      <c r="QPJ7" s="41"/>
      <c r="QPK7" s="41"/>
      <c r="QPL7" s="41"/>
      <c r="QPM7" s="41"/>
      <c r="QPN7" s="41"/>
      <c r="QPO7" s="41"/>
      <c r="QPP7" s="41"/>
      <c r="QPQ7" s="41"/>
      <c r="QPR7" s="41"/>
      <c r="QPS7" s="41"/>
      <c r="QPT7" s="41"/>
      <c r="QPU7" s="41"/>
      <c r="QPV7" s="41"/>
      <c r="QPW7" s="41"/>
      <c r="QPX7" s="41"/>
      <c r="QPY7" s="41"/>
      <c r="QPZ7" s="41"/>
      <c r="QQA7" s="41"/>
      <c r="QQB7" s="41"/>
      <c r="QQC7" s="41"/>
      <c r="QQD7" s="41"/>
      <c r="QQE7" s="41"/>
      <c r="QQF7" s="41"/>
      <c r="QQG7" s="41"/>
      <c r="QQH7" s="41"/>
      <c r="QQI7" s="41"/>
      <c r="QQJ7" s="41"/>
      <c r="QQK7" s="41"/>
      <c r="QQL7" s="41"/>
      <c r="QQM7" s="41"/>
      <c r="QQN7" s="41"/>
      <c r="QQO7" s="41"/>
      <c r="QQP7" s="41"/>
      <c r="QQQ7" s="41"/>
      <c r="QQR7" s="41"/>
      <c r="QQS7" s="41"/>
      <c r="QQT7" s="41"/>
      <c r="QQU7" s="41"/>
      <c r="QQV7" s="41"/>
      <c r="QQW7" s="41"/>
      <c r="QQX7" s="41"/>
      <c r="QQY7" s="41"/>
      <c r="QQZ7" s="41"/>
      <c r="QRA7" s="41"/>
      <c r="QRB7" s="41"/>
      <c r="QRC7" s="41"/>
      <c r="QRD7" s="41"/>
      <c r="QRE7" s="41"/>
      <c r="QRF7" s="41"/>
      <c r="QRG7" s="41"/>
      <c r="QRH7" s="41"/>
      <c r="QRI7" s="41"/>
      <c r="QRJ7" s="41"/>
      <c r="QRK7" s="41"/>
      <c r="QRL7" s="41"/>
      <c r="QRM7" s="41"/>
      <c r="QRN7" s="41"/>
      <c r="QRO7" s="41"/>
      <c r="QRP7" s="41"/>
      <c r="QRQ7" s="41"/>
      <c r="QRR7" s="41"/>
      <c r="QRS7" s="41"/>
      <c r="QRT7" s="41"/>
      <c r="QRU7" s="41"/>
      <c r="QRV7" s="41"/>
      <c r="QRW7" s="41"/>
      <c r="QRX7" s="41"/>
      <c r="QRY7" s="41"/>
      <c r="QRZ7" s="41"/>
      <c r="QSA7" s="41"/>
      <c r="QSB7" s="41"/>
      <c r="QSC7" s="41"/>
      <c r="QSD7" s="41"/>
      <c r="QSE7" s="41"/>
      <c r="QSF7" s="41"/>
      <c r="QSG7" s="41"/>
      <c r="QSH7" s="41"/>
      <c r="QSI7" s="41"/>
      <c r="QSJ7" s="41"/>
      <c r="QSK7" s="41"/>
      <c r="QSL7" s="41"/>
      <c r="QSM7" s="41"/>
      <c r="QSN7" s="41"/>
      <c r="QSO7" s="41"/>
      <c r="QSP7" s="41"/>
      <c r="QSQ7" s="41"/>
      <c r="QSR7" s="41"/>
      <c r="QSS7" s="41"/>
      <c r="QST7" s="41"/>
      <c r="QSU7" s="41"/>
      <c r="QSV7" s="41"/>
      <c r="QSW7" s="41"/>
      <c r="QSX7" s="41"/>
      <c r="QSY7" s="41"/>
      <c r="QSZ7" s="41"/>
      <c r="QTA7" s="41"/>
      <c r="QTB7" s="41"/>
      <c r="QTC7" s="41"/>
      <c r="QTD7" s="41"/>
      <c r="QTE7" s="41"/>
      <c r="QTF7" s="41"/>
      <c r="QTG7" s="41"/>
      <c r="QTH7" s="41"/>
      <c r="QTI7" s="41"/>
      <c r="QTJ7" s="41"/>
      <c r="QTK7" s="41"/>
      <c r="QTL7" s="41"/>
      <c r="QTM7" s="41"/>
      <c r="QTN7" s="41"/>
      <c r="QTO7" s="41"/>
      <c r="QTP7" s="41"/>
      <c r="QTQ7" s="41"/>
      <c r="QTR7" s="41"/>
      <c r="QTS7" s="41"/>
      <c r="QTT7" s="41"/>
      <c r="QTU7" s="41"/>
      <c r="QTV7" s="41"/>
      <c r="QTW7" s="41"/>
      <c r="QTX7" s="41"/>
      <c r="QTY7" s="41"/>
      <c r="QTZ7" s="41"/>
      <c r="QUA7" s="41"/>
      <c r="QUB7" s="41"/>
      <c r="QUC7" s="41"/>
      <c r="QUD7" s="41"/>
      <c r="QUE7" s="41"/>
      <c r="QUF7" s="41"/>
      <c r="QUG7" s="41"/>
      <c r="QUH7" s="41"/>
      <c r="QUI7" s="41"/>
      <c r="QUJ7" s="41"/>
      <c r="QUK7" s="41"/>
      <c r="QUL7" s="41"/>
      <c r="QUM7" s="41"/>
      <c r="QUN7" s="41"/>
      <c r="QUO7" s="41"/>
      <c r="QUP7" s="41"/>
      <c r="QUQ7" s="41"/>
      <c r="QUR7" s="41"/>
      <c r="QUS7" s="41"/>
      <c r="QUT7" s="41"/>
      <c r="QUU7" s="41"/>
      <c r="QUV7" s="41"/>
      <c r="QUW7" s="41"/>
      <c r="QUX7" s="41"/>
      <c r="QUY7" s="41"/>
      <c r="QUZ7" s="41"/>
      <c r="QVA7" s="41"/>
      <c r="QVB7" s="41"/>
      <c r="QVC7" s="41"/>
      <c r="QVD7" s="41"/>
      <c r="QVE7" s="41"/>
      <c r="QVF7" s="41"/>
      <c r="QVG7" s="41"/>
      <c r="QVH7" s="41"/>
      <c r="QVI7" s="41"/>
      <c r="QVJ7" s="41"/>
      <c r="QVK7" s="41"/>
      <c r="QVL7" s="41"/>
      <c r="QVM7" s="41"/>
      <c r="QVN7" s="41"/>
      <c r="QVO7" s="41"/>
      <c r="QVP7" s="41"/>
      <c r="QVQ7" s="41"/>
      <c r="QVR7" s="41"/>
      <c r="QVS7" s="41"/>
      <c r="QVT7" s="41"/>
      <c r="QVU7" s="41"/>
      <c r="QVV7" s="41"/>
      <c r="QVW7" s="41"/>
      <c r="QVX7" s="41"/>
      <c r="QVY7" s="41"/>
      <c r="QVZ7" s="41"/>
      <c r="QWA7" s="41"/>
      <c r="QWB7" s="41"/>
      <c r="QWC7" s="41"/>
      <c r="QWD7" s="41"/>
      <c r="QWE7" s="41"/>
      <c r="QWF7" s="41"/>
      <c r="QWG7" s="41"/>
      <c r="QWH7" s="41"/>
      <c r="QWI7" s="41"/>
      <c r="QWJ7" s="41"/>
      <c r="QWK7" s="41"/>
      <c r="QWL7" s="41"/>
      <c r="QWM7" s="41"/>
      <c r="QWN7" s="41"/>
      <c r="QWO7" s="41"/>
      <c r="QWP7" s="41"/>
      <c r="QWQ7" s="41"/>
      <c r="QWR7" s="41"/>
      <c r="QWS7" s="41"/>
      <c r="QWT7" s="41"/>
      <c r="QWU7" s="41"/>
      <c r="QWV7" s="41"/>
      <c r="QWW7" s="41"/>
      <c r="QWX7" s="41"/>
      <c r="QWY7" s="41"/>
      <c r="QWZ7" s="41"/>
      <c r="QXA7" s="41"/>
      <c r="QXB7" s="41"/>
      <c r="QXC7" s="41"/>
      <c r="QXD7" s="41"/>
      <c r="QXE7" s="41"/>
      <c r="QXF7" s="41"/>
      <c r="QXG7" s="41"/>
      <c r="QXH7" s="41"/>
      <c r="QXI7" s="41"/>
      <c r="QXJ7" s="41"/>
      <c r="QXK7" s="41"/>
      <c r="QXL7" s="41"/>
      <c r="QXM7" s="41"/>
      <c r="QXN7" s="41"/>
      <c r="QXO7" s="41"/>
      <c r="QXP7" s="41"/>
      <c r="QXQ7" s="41"/>
      <c r="QXR7" s="41"/>
      <c r="QXS7" s="41"/>
      <c r="QXT7" s="41"/>
      <c r="QXU7" s="41"/>
      <c r="QXV7" s="41"/>
      <c r="QXW7" s="41"/>
      <c r="QXX7" s="41"/>
      <c r="QXY7" s="41"/>
      <c r="QXZ7" s="41"/>
      <c r="QYA7" s="41"/>
      <c r="QYB7" s="41"/>
      <c r="QYC7" s="41"/>
      <c r="QYD7" s="41"/>
      <c r="QYE7" s="41"/>
      <c r="QYF7" s="41"/>
      <c r="QYG7" s="41"/>
      <c r="QYH7" s="41"/>
      <c r="QYI7" s="41"/>
      <c r="QYJ7" s="41"/>
      <c r="QYK7" s="41"/>
      <c r="QYL7" s="41"/>
      <c r="QYM7" s="41"/>
      <c r="QYN7" s="41"/>
      <c r="QYO7" s="41"/>
      <c r="QYP7" s="41"/>
      <c r="QYQ7" s="41"/>
      <c r="QYR7" s="41"/>
      <c r="QYS7" s="41"/>
      <c r="QYT7" s="41"/>
      <c r="QYU7" s="41"/>
      <c r="QYV7" s="41"/>
      <c r="QYW7" s="41"/>
      <c r="QYX7" s="41"/>
      <c r="QYY7" s="41"/>
      <c r="QYZ7" s="41"/>
      <c r="QZA7" s="41"/>
      <c r="QZB7" s="41"/>
      <c r="QZC7" s="41"/>
      <c r="QZD7" s="41"/>
      <c r="QZE7" s="41"/>
      <c r="QZF7" s="41"/>
      <c r="QZG7" s="41"/>
      <c r="QZH7" s="41"/>
      <c r="QZI7" s="41"/>
      <c r="QZJ7" s="41"/>
      <c r="QZK7" s="41"/>
      <c r="QZL7" s="41"/>
      <c r="QZM7" s="41"/>
      <c r="QZN7" s="41"/>
      <c r="QZO7" s="41"/>
      <c r="QZP7" s="41"/>
      <c r="QZQ7" s="41"/>
      <c r="QZR7" s="41"/>
      <c r="QZS7" s="41"/>
      <c r="QZT7" s="41"/>
      <c r="QZU7" s="41"/>
      <c r="QZV7" s="41"/>
      <c r="QZW7" s="41"/>
      <c r="QZX7" s="41"/>
      <c r="QZY7" s="41"/>
      <c r="QZZ7" s="41"/>
      <c r="RAA7" s="41"/>
      <c r="RAB7" s="41"/>
      <c r="RAC7" s="41"/>
      <c r="RAD7" s="41"/>
      <c r="RAE7" s="41"/>
      <c r="RAF7" s="41"/>
      <c r="RAG7" s="41"/>
      <c r="RAH7" s="41"/>
      <c r="RAI7" s="41"/>
      <c r="RAJ7" s="41"/>
      <c r="RAK7" s="41"/>
      <c r="RAL7" s="41"/>
      <c r="RAM7" s="41"/>
      <c r="RAN7" s="41"/>
      <c r="RAO7" s="41"/>
      <c r="RAP7" s="41"/>
      <c r="RAQ7" s="41"/>
      <c r="RAR7" s="41"/>
      <c r="RAS7" s="41"/>
      <c r="RAT7" s="41"/>
      <c r="RAU7" s="41"/>
      <c r="RAV7" s="41"/>
      <c r="RAW7" s="41"/>
      <c r="RAX7" s="41"/>
      <c r="RAY7" s="41"/>
      <c r="RAZ7" s="41"/>
      <c r="RBA7" s="41"/>
      <c r="RBB7" s="41"/>
      <c r="RBC7" s="41"/>
      <c r="RBD7" s="41"/>
      <c r="RBE7" s="41"/>
      <c r="RBF7" s="41"/>
      <c r="RBG7" s="41"/>
      <c r="RBH7" s="41"/>
      <c r="RBI7" s="41"/>
      <c r="RBJ7" s="41"/>
      <c r="RBK7" s="41"/>
      <c r="RBL7" s="41"/>
      <c r="RBM7" s="41"/>
      <c r="RBN7" s="41"/>
      <c r="RBO7" s="41"/>
      <c r="RBP7" s="41"/>
      <c r="RBQ7" s="41"/>
      <c r="RBR7" s="41"/>
      <c r="RBS7" s="41"/>
      <c r="RBT7" s="41"/>
      <c r="RBU7" s="41"/>
      <c r="RBV7" s="41"/>
      <c r="RBW7" s="41"/>
      <c r="RBX7" s="41"/>
      <c r="RBY7" s="41"/>
      <c r="RBZ7" s="41"/>
      <c r="RCA7" s="41"/>
      <c r="RCB7" s="41"/>
      <c r="RCC7" s="41"/>
      <c r="RCD7" s="41"/>
      <c r="RCE7" s="41"/>
      <c r="RCF7" s="41"/>
      <c r="RCG7" s="41"/>
      <c r="RCH7" s="41"/>
      <c r="RCI7" s="41"/>
      <c r="RCJ7" s="41"/>
      <c r="RCK7" s="41"/>
      <c r="RCL7" s="41"/>
      <c r="RCM7" s="41"/>
      <c r="RCN7" s="41"/>
      <c r="RCO7" s="41"/>
      <c r="RCP7" s="41"/>
      <c r="RCQ7" s="41"/>
      <c r="RCR7" s="41"/>
      <c r="RCS7" s="41"/>
      <c r="RCT7" s="41"/>
      <c r="RCU7" s="41"/>
      <c r="RCV7" s="41"/>
      <c r="RCW7" s="41"/>
      <c r="RCX7" s="41"/>
      <c r="RCY7" s="41"/>
      <c r="RCZ7" s="41"/>
      <c r="RDA7" s="41"/>
      <c r="RDB7" s="41"/>
      <c r="RDC7" s="41"/>
      <c r="RDD7" s="41"/>
      <c r="RDE7" s="41"/>
      <c r="RDF7" s="41"/>
      <c r="RDG7" s="41"/>
      <c r="RDH7" s="41"/>
      <c r="RDI7" s="41"/>
      <c r="RDJ7" s="41"/>
      <c r="RDK7" s="41"/>
      <c r="RDL7" s="41"/>
      <c r="RDM7" s="41"/>
      <c r="RDN7" s="41"/>
      <c r="RDO7" s="41"/>
      <c r="RDP7" s="41"/>
      <c r="RDQ7" s="41"/>
      <c r="RDR7" s="41"/>
      <c r="RDS7" s="41"/>
      <c r="RDT7" s="41"/>
      <c r="RDU7" s="41"/>
      <c r="RDV7" s="41"/>
      <c r="RDW7" s="41"/>
      <c r="RDX7" s="41"/>
      <c r="RDY7" s="41"/>
      <c r="RDZ7" s="41"/>
      <c r="REA7" s="41"/>
      <c r="REB7" s="41"/>
      <c r="REC7" s="41"/>
      <c r="RED7" s="41"/>
      <c r="REE7" s="41"/>
      <c r="REF7" s="41"/>
      <c r="REG7" s="41"/>
      <c r="REH7" s="41"/>
      <c r="REI7" s="41"/>
      <c r="REJ7" s="41"/>
      <c r="REK7" s="41"/>
      <c r="REL7" s="41"/>
      <c r="REM7" s="41"/>
      <c r="REN7" s="41"/>
      <c r="REO7" s="41"/>
      <c r="REP7" s="41"/>
      <c r="REQ7" s="41"/>
      <c r="RER7" s="41"/>
      <c r="RES7" s="41"/>
      <c r="RET7" s="41"/>
      <c r="REU7" s="41"/>
      <c r="REV7" s="41"/>
      <c r="REW7" s="41"/>
      <c r="REX7" s="41"/>
      <c r="REY7" s="41"/>
      <c r="REZ7" s="41"/>
      <c r="RFA7" s="41"/>
      <c r="RFB7" s="41"/>
      <c r="RFC7" s="41"/>
      <c r="RFD7" s="41"/>
      <c r="RFE7" s="41"/>
      <c r="RFF7" s="41"/>
      <c r="RFG7" s="41"/>
      <c r="RFH7" s="41"/>
      <c r="RFI7" s="41"/>
      <c r="RFJ7" s="41"/>
      <c r="RFK7" s="41"/>
      <c r="RFL7" s="41"/>
      <c r="RFM7" s="41"/>
      <c r="RFN7" s="41"/>
      <c r="RFO7" s="41"/>
      <c r="RFP7" s="41"/>
      <c r="RFQ7" s="41"/>
      <c r="RFR7" s="41"/>
      <c r="RFS7" s="41"/>
      <c r="RFT7" s="41"/>
      <c r="RFU7" s="41"/>
      <c r="RFV7" s="41"/>
      <c r="RFW7" s="41"/>
      <c r="RFX7" s="41"/>
      <c r="RFY7" s="41"/>
      <c r="RFZ7" s="41"/>
      <c r="RGA7" s="41"/>
      <c r="RGB7" s="41"/>
      <c r="RGC7" s="41"/>
      <c r="RGD7" s="41"/>
      <c r="RGE7" s="41"/>
      <c r="RGF7" s="41"/>
      <c r="RGG7" s="41"/>
      <c r="RGH7" s="41"/>
      <c r="RGI7" s="41"/>
      <c r="RGJ7" s="41"/>
      <c r="RGK7" s="41"/>
      <c r="RGL7" s="41"/>
      <c r="RGM7" s="41"/>
      <c r="RGN7" s="41"/>
      <c r="RGO7" s="41"/>
      <c r="RGP7" s="41"/>
      <c r="RGQ7" s="41"/>
      <c r="RGR7" s="41"/>
      <c r="RGS7" s="41"/>
      <c r="RGT7" s="41"/>
      <c r="RGU7" s="41"/>
      <c r="RGV7" s="41"/>
      <c r="RGW7" s="41"/>
      <c r="RGX7" s="41"/>
      <c r="RGY7" s="41"/>
      <c r="RGZ7" s="41"/>
      <c r="RHA7" s="41"/>
      <c r="RHB7" s="41"/>
      <c r="RHC7" s="41"/>
      <c r="RHD7" s="41"/>
      <c r="RHE7" s="41"/>
      <c r="RHF7" s="41"/>
      <c r="RHG7" s="41"/>
      <c r="RHH7" s="41"/>
      <c r="RHI7" s="41"/>
      <c r="RHJ7" s="41"/>
      <c r="RHK7" s="41"/>
      <c r="RHL7" s="41"/>
      <c r="RHM7" s="41"/>
      <c r="RHN7" s="41"/>
      <c r="RHO7" s="41"/>
      <c r="RHP7" s="41"/>
      <c r="RHQ7" s="41"/>
      <c r="RHR7" s="41"/>
      <c r="RHS7" s="41"/>
      <c r="RHT7" s="41"/>
      <c r="RHU7" s="41"/>
      <c r="RHV7" s="41"/>
      <c r="RHW7" s="41"/>
      <c r="RHX7" s="41"/>
      <c r="RHY7" s="41"/>
      <c r="RHZ7" s="41"/>
      <c r="RIA7" s="41"/>
      <c r="RIB7" s="41"/>
      <c r="RIC7" s="41"/>
      <c r="RID7" s="41"/>
      <c r="RIE7" s="41"/>
      <c r="RIF7" s="41"/>
      <c r="RIG7" s="41"/>
      <c r="RIH7" s="41"/>
      <c r="RII7" s="41"/>
      <c r="RIJ7" s="41"/>
      <c r="RIK7" s="41"/>
      <c r="RIL7" s="41"/>
      <c r="RIM7" s="41"/>
      <c r="RIN7" s="41"/>
      <c r="RIO7" s="41"/>
      <c r="RIP7" s="41"/>
      <c r="RIQ7" s="41"/>
      <c r="RIR7" s="41"/>
      <c r="RIS7" s="41"/>
      <c r="RIT7" s="41"/>
      <c r="RIU7" s="41"/>
      <c r="RIV7" s="41"/>
      <c r="RIW7" s="41"/>
      <c r="RIX7" s="41"/>
      <c r="RIY7" s="41"/>
      <c r="RIZ7" s="41"/>
      <c r="RJA7" s="41"/>
      <c r="RJB7" s="41"/>
      <c r="RJC7" s="41"/>
      <c r="RJD7" s="41"/>
      <c r="RJE7" s="41"/>
      <c r="RJF7" s="41"/>
      <c r="RJG7" s="41"/>
      <c r="RJH7" s="41"/>
      <c r="RJI7" s="41"/>
      <c r="RJJ7" s="41"/>
      <c r="RJK7" s="41"/>
      <c r="RJL7" s="41"/>
      <c r="RJM7" s="41"/>
      <c r="RJN7" s="41"/>
      <c r="RJO7" s="41"/>
      <c r="RJP7" s="41"/>
      <c r="RJQ7" s="41"/>
      <c r="RJR7" s="41"/>
      <c r="RJS7" s="41"/>
      <c r="RJT7" s="41"/>
      <c r="RJU7" s="41"/>
      <c r="RJV7" s="41"/>
      <c r="RJW7" s="41"/>
      <c r="RJX7" s="41"/>
      <c r="RJY7" s="41"/>
      <c r="RJZ7" s="41"/>
      <c r="RKA7" s="41"/>
      <c r="RKB7" s="41"/>
      <c r="RKC7" s="41"/>
      <c r="RKD7" s="41"/>
      <c r="RKE7" s="41"/>
      <c r="RKF7" s="41"/>
      <c r="RKG7" s="41"/>
      <c r="RKH7" s="41"/>
      <c r="RKI7" s="41"/>
      <c r="RKJ7" s="41"/>
      <c r="RKK7" s="41"/>
      <c r="RKL7" s="41"/>
      <c r="RKM7" s="41"/>
      <c r="RKN7" s="41"/>
      <c r="RKO7" s="41"/>
      <c r="RKP7" s="41"/>
      <c r="RKQ7" s="41"/>
      <c r="RKR7" s="41"/>
      <c r="RKS7" s="41"/>
      <c r="RKT7" s="41"/>
      <c r="RKU7" s="41"/>
      <c r="RKV7" s="41"/>
      <c r="RKW7" s="41"/>
      <c r="RKX7" s="41"/>
      <c r="RKY7" s="41"/>
      <c r="RKZ7" s="41"/>
      <c r="RLA7" s="41"/>
      <c r="RLB7" s="41"/>
      <c r="RLC7" s="41"/>
      <c r="RLD7" s="41"/>
      <c r="RLE7" s="41"/>
      <c r="RLF7" s="41"/>
      <c r="RLG7" s="41"/>
      <c r="RLH7" s="41"/>
      <c r="RLI7" s="41"/>
      <c r="RLJ7" s="41"/>
      <c r="RLK7" s="41"/>
      <c r="RLL7" s="41"/>
      <c r="RLM7" s="41"/>
      <c r="RLN7" s="41"/>
      <c r="RLO7" s="41"/>
      <c r="RLP7" s="41"/>
      <c r="RLQ7" s="41"/>
      <c r="RLR7" s="41"/>
      <c r="RLS7" s="41"/>
      <c r="RLT7" s="41"/>
      <c r="RLU7" s="41"/>
      <c r="RLV7" s="41"/>
      <c r="RLW7" s="41"/>
      <c r="RLX7" s="41"/>
      <c r="RLY7" s="41"/>
      <c r="RLZ7" s="41"/>
      <c r="RMA7" s="41"/>
      <c r="RMB7" s="41"/>
      <c r="RMC7" s="41"/>
      <c r="RMD7" s="41"/>
      <c r="RME7" s="41"/>
      <c r="RMF7" s="41"/>
      <c r="RMG7" s="41"/>
      <c r="RMH7" s="41"/>
      <c r="RMI7" s="41"/>
      <c r="RMJ7" s="41"/>
      <c r="RMK7" s="41"/>
      <c r="RML7" s="41"/>
      <c r="RMM7" s="41"/>
      <c r="RMN7" s="41"/>
      <c r="RMO7" s="41"/>
      <c r="RMP7" s="41"/>
      <c r="RMQ7" s="41"/>
      <c r="RMR7" s="41"/>
      <c r="RMS7" s="41"/>
      <c r="RMT7" s="41"/>
      <c r="RMU7" s="41"/>
      <c r="RMV7" s="41"/>
      <c r="RMW7" s="41"/>
      <c r="RMX7" s="41"/>
      <c r="RMY7" s="41"/>
      <c r="RMZ7" s="41"/>
      <c r="RNA7" s="41"/>
      <c r="RNB7" s="41"/>
      <c r="RNC7" s="41"/>
      <c r="RND7" s="41"/>
      <c r="RNE7" s="41"/>
      <c r="RNF7" s="41"/>
      <c r="RNG7" s="41"/>
      <c r="RNH7" s="41"/>
      <c r="RNI7" s="41"/>
      <c r="RNJ7" s="41"/>
      <c r="RNK7" s="41"/>
      <c r="RNL7" s="41"/>
      <c r="RNM7" s="41"/>
      <c r="RNN7" s="41"/>
      <c r="RNO7" s="41"/>
      <c r="RNP7" s="41"/>
      <c r="RNQ7" s="41"/>
      <c r="RNR7" s="41"/>
      <c r="RNS7" s="41"/>
      <c r="RNT7" s="41"/>
      <c r="RNU7" s="41"/>
      <c r="RNV7" s="41"/>
      <c r="RNW7" s="41"/>
      <c r="RNX7" s="41"/>
      <c r="RNY7" s="41"/>
      <c r="RNZ7" s="41"/>
      <c r="ROA7" s="41"/>
      <c r="ROB7" s="41"/>
      <c r="ROC7" s="41"/>
      <c r="ROD7" s="41"/>
      <c r="ROE7" s="41"/>
      <c r="ROF7" s="41"/>
      <c r="ROG7" s="41"/>
      <c r="ROH7" s="41"/>
      <c r="ROI7" s="41"/>
      <c r="ROJ7" s="41"/>
      <c r="ROK7" s="41"/>
      <c r="ROL7" s="41"/>
      <c r="ROM7" s="41"/>
      <c r="RON7" s="41"/>
      <c r="ROO7" s="41"/>
      <c r="ROP7" s="41"/>
      <c r="ROQ7" s="41"/>
      <c r="ROR7" s="41"/>
      <c r="ROS7" s="41"/>
      <c r="ROT7" s="41"/>
      <c r="ROU7" s="41"/>
      <c r="ROV7" s="41"/>
      <c r="ROW7" s="41"/>
      <c r="ROX7" s="41"/>
      <c r="ROY7" s="41"/>
      <c r="ROZ7" s="41"/>
      <c r="RPA7" s="41"/>
      <c r="RPB7" s="41"/>
      <c r="RPC7" s="41"/>
      <c r="RPD7" s="41"/>
      <c r="RPE7" s="41"/>
      <c r="RPF7" s="41"/>
      <c r="RPG7" s="41"/>
      <c r="RPH7" s="41"/>
      <c r="RPI7" s="41"/>
      <c r="RPJ7" s="41"/>
      <c r="RPK7" s="41"/>
      <c r="RPL7" s="41"/>
      <c r="RPM7" s="41"/>
      <c r="RPN7" s="41"/>
      <c r="RPO7" s="41"/>
      <c r="RPP7" s="41"/>
      <c r="RPQ7" s="41"/>
      <c r="RPR7" s="41"/>
      <c r="RPS7" s="41"/>
      <c r="RPT7" s="41"/>
      <c r="RPU7" s="41"/>
      <c r="RPV7" s="41"/>
      <c r="RPW7" s="41"/>
      <c r="RPX7" s="41"/>
      <c r="RPY7" s="41"/>
      <c r="RPZ7" s="41"/>
      <c r="RQA7" s="41"/>
      <c r="RQB7" s="41"/>
      <c r="RQC7" s="41"/>
      <c r="RQD7" s="41"/>
      <c r="RQE7" s="41"/>
      <c r="RQF7" s="41"/>
      <c r="RQG7" s="41"/>
      <c r="RQH7" s="41"/>
      <c r="RQI7" s="41"/>
      <c r="RQJ7" s="41"/>
      <c r="RQK7" s="41"/>
      <c r="RQL7" s="41"/>
      <c r="RQM7" s="41"/>
      <c r="RQN7" s="41"/>
      <c r="RQO7" s="41"/>
      <c r="RQP7" s="41"/>
      <c r="RQQ7" s="41"/>
      <c r="RQR7" s="41"/>
      <c r="RQS7" s="41"/>
      <c r="RQT7" s="41"/>
      <c r="RQU7" s="41"/>
      <c r="RQV7" s="41"/>
      <c r="RQW7" s="41"/>
      <c r="RQX7" s="41"/>
      <c r="RQY7" s="41"/>
      <c r="RQZ7" s="41"/>
      <c r="RRA7" s="41"/>
      <c r="RRB7" s="41"/>
      <c r="RRC7" s="41"/>
      <c r="RRD7" s="41"/>
      <c r="RRE7" s="41"/>
      <c r="RRF7" s="41"/>
      <c r="RRG7" s="41"/>
      <c r="RRH7" s="41"/>
      <c r="RRI7" s="41"/>
      <c r="RRJ7" s="41"/>
      <c r="RRK7" s="41"/>
      <c r="RRL7" s="41"/>
      <c r="RRM7" s="41"/>
      <c r="RRN7" s="41"/>
      <c r="RRO7" s="41"/>
      <c r="RRP7" s="41"/>
      <c r="RRQ7" s="41"/>
      <c r="RRR7" s="41"/>
      <c r="RRS7" s="41"/>
      <c r="RRT7" s="41"/>
      <c r="RRU7" s="41"/>
      <c r="RRV7" s="41"/>
      <c r="RRW7" s="41"/>
      <c r="RRX7" s="41"/>
      <c r="RRY7" s="41"/>
      <c r="RRZ7" s="41"/>
      <c r="RSA7" s="41"/>
      <c r="RSB7" s="41"/>
      <c r="RSC7" s="41"/>
      <c r="RSD7" s="41"/>
      <c r="RSE7" s="41"/>
      <c r="RSF7" s="41"/>
      <c r="RSG7" s="41"/>
      <c r="RSH7" s="41"/>
      <c r="RSI7" s="41"/>
      <c r="RSJ7" s="41"/>
      <c r="RSK7" s="41"/>
      <c r="RSL7" s="41"/>
      <c r="RSM7" s="41"/>
      <c r="RSN7" s="41"/>
      <c r="RSO7" s="41"/>
      <c r="RSP7" s="41"/>
      <c r="RSQ7" s="41"/>
      <c r="RSR7" s="41"/>
      <c r="RSS7" s="41"/>
      <c r="RST7" s="41"/>
      <c r="RSU7" s="41"/>
      <c r="RSV7" s="41"/>
      <c r="RSW7" s="41"/>
      <c r="RSX7" s="41"/>
      <c r="RSY7" s="41"/>
      <c r="RSZ7" s="41"/>
      <c r="RTA7" s="41"/>
      <c r="RTB7" s="41"/>
      <c r="RTC7" s="41"/>
      <c r="RTD7" s="41"/>
      <c r="RTE7" s="41"/>
      <c r="RTF7" s="41"/>
      <c r="RTG7" s="41"/>
      <c r="RTH7" s="41"/>
      <c r="RTI7" s="41"/>
      <c r="RTJ7" s="41"/>
      <c r="RTK7" s="41"/>
      <c r="RTL7" s="41"/>
      <c r="RTM7" s="41"/>
      <c r="RTN7" s="41"/>
      <c r="RTO7" s="41"/>
      <c r="RTP7" s="41"/>
      <c r="RTQ7" s="41"/>
      <c r="RTR7" s="41"/>
      <c r="RTS7" s="41"/>
      <c r="RTT7" s="41"/>
      <c r="RTU7" s="41"/>
      <c r="RTV7" s="41"/>
      <c r="RTW7" s="41"/>
      <c r="RTX7" s="41"/>
      <c r="RTY7" s="41"/>
      <c r="RTZ7" s="41"/>
      <c r="RUA7" s="41"/>
      <c r="RUB7" s="41"/>
      <c r="RUC7" s="41"/>
      <c r="RUD7" s="41"/>
      <c r="RUE7" s="41"/>
      <c r="RUF7" s="41"/>
      <c r="RUG7" s="41"/>
      <c r="RUH7" s="41"/>
      <c r="RUI7" s="41"/>
      <c r="RUJ7" s="41"/>
      <c r="RUK7" s="41"/>
      <c r="RUL7" s="41"/>
      <c r="RUM7" s="41"/>
      <c r="RUN7" s="41"/>
      <c r="RUO7" s="41"/>
      <c r="RUP7" s="41"/>
      <c r="RUQ7" s="41"/>
      <c r="RUR7" s="41"/>
      <c r="RUS7" s="41"/>
      <c r="RUT7" s="41"/>
      <c r="RUU7" s="41"/>
      <c r="RUV7" s="41"/>
      <c r="RUW7" s="41"/>
      <c r="RUX7" s="41"/>
      <c r="RUY7" s="41"/>
      <c r="RUZ7" s="41"/>
      <c r="RVA7" s="41"/>
      <c r="RVB7" s="41"/>
      <c r="RVC7" s="41"/>
      <c r="RVD7" s="41"/>
      <c r="RVE7" s="41"/>
      <c r="RVF7" s="41"/>
      <c r="RVG7" s="41"/>
      <c r="RVH7" s="41"/>
      <c r="RVI7" s="41"/>
      <c r="RVJ7" s="41"/>
      <c r="RVK7" s="41"/>
      <c r="RVL7" s="41"/>
      <c r="RVM7" s="41"/>
      <c r="RVN7" s="41"/>
      <c r="RVO7" s="41"/>
      <c r="RVP7" s="41"/>
      <c r="RVQ7" s="41"/>
      <c r="RVR7" s="41"/>
      <c r="RVS7" s="41"/>
      <c r="RVT7" s="41"/>
      <c r="RVU7" s="41"/>
      <c r="RVV7" s="41"/>
      <c r="RVW7" s="41"/>
      <c r="RVX7" s="41"/>
      <c r="RVY7" s="41"/>
      <c r="RVZ7" s="41"/>
      <c r="RWA7" s="41"/>
      <c r="RWB7" s="41"/>
      <c r="RWC7" s="41"/>
      <c r="RWD7" s="41"/>
      <c r="RWE7" s="41"/>
      <c r="RWF7" s="41"/>
      <c r="RWG7" s="41"/>
      <c r="RWH7" s="41"/>
      <c r="RWI7" s="41"/>
      <c r="RWJ7" s="41"/>
      <c r="RWK7" s="41"/>
      <c r="RWL7" s="41"/>
      <c r="RWM7" s="41"/>
      <c r="RWN7" s="41"/>
      <c r="RWO7" s="41"/>
      <c r="RWP7" s="41"/>
      <c r="RWQ7" s="41"/>
      <c r="RWR7" s="41"/>
      <c r="RWS7" s="41"/>
      <c r="RWT7" s="41"/>
      <c r="RWU7" s="41"/>
      <c r="RWV7" s="41"/>
      <c r="RWW7" s="41"/>
      <c r="RWX7" s="41"/>
      <c r="RWY7" s="41"/>
      <c r="RWZ7" s="41"/>
      <c r="RXA7" s="41"/>
      <c r="RXB7" s="41"/>
      <c r="RXC7" s="41"/>
      <c r="RXD7" s="41"/>
      <c r="RXE7" s="41"/>
      <c r="RXF7" s="41"/>
      <c r="RXG7" s="41"/>
      <c r="RXH7" s="41"/>
      <c r="RXI7" s="41"/>
      <c r="RXJ7" s="41"/>
      <c r="RXK7" s="41"/>
      <c r="RXL7" s="41"/>
      <c r="RXM7" s="41"/>
      <c r="RXN7" s="41"/>
      <c r="RXO7" s="41"/>
      <c r="RXP7" s="41"/>
      <c r="RXQ7" s="41"/>
      <c r="RXR7" s="41"/>
      <c r="RXS7" s="41"/>
      <c r="RXT7" s="41"/>
      <c r="RXU7" s="41"/>
      <c r="RXV7" s="41"/>
      <c r="RXW7" s="41"/>
      <c r="RXX7" s="41"/>
      <c r="RXY7" s="41"/>
      <c r="RXZ7" s="41"/>
      <c r="RYA7" s="41"/>
      <c r="RYB7" s="41"/>
      <c r="RYC7" s="41"/>
      <c r="RYD7" s="41"/>
      <c r="RYE7" s="41"/>
      <c r="RYF7" s="41"/>
      <c r="RYG7" s="41"/>
      <c r="RYH7" s="41"/>
      <c r="RYI7" s="41"/>
      <c r="RYJ7" s="41"/>
      <c r="RYK7" s="41"/>
      <c r="RYL7" s="41"/>
      <c r="RYM7" s="41"/>
      <c r="RYN7" s="41"/>
      <c r="RYO7" s="41"/>
      <c r="RYP7" s="41"/>
      <c r="RYQ7" s="41"/>
      <c r="RYR7" s="41"/>
      <c r="RYS7" s="41"/>
      <c r="RYT7" s="41"/>
      <c r="RYU7" s="41"/>
      <c r="RYV7" s="41"/>
      <c r="RYW7" s="41"/>
      <c r="RYX7" s="41"/>
      <c r="RYY7" s="41"/>
      <c r="RYZ7" s="41"/>
      <c r="RZA7" s="41"/>
      <c r="RZB7" s="41"/>
      <c r="RZC7" s="41"/>
      <c r="RZD7" s="41"/>
      <c r="RZE7" s="41"/>
      <c r="RZF7" s="41"/>
      <c r="RZG7" s="41"/>
      <c r="RZH7" s="41"/>
      <c r="RZI7" s="41"/>
      <c r="RZJ7" s="41"/>
      <c r="RZK7" s="41"/>
      <c r="RZL7" s="41"/>
      <c r="RZM7" s="41"/>
      <c r="RZN7" s="41"/>
      <c r="RZO7" s="41"/>
      <c r="RZP7" s="41"/>
      <c r="RZQ7" s="41"/>
      <c r="RZR7" s="41"/>
      <c r="RZS7" s="41"/>
      <c r="RZT7" s="41"/>
      <c r="RZU7" s="41"/>
      <c r="RZV7" s="41"/>
      <c r="RZW7" s="41"/>
      <c r="RZX7" s="41"/>
      <c r="RZY7" s="41"/>
      <c r="RZZ7" s="41"/>
      <c r="SAA7" s="41"/>
      <c r="SAB7" s="41"/>
      <c r="SAC7" s="41"/>
      <c r="SAD7" s="41"/>
      <c r="SAE7" s="41"/>
      <c r="SAF7" s="41"/>
      <c r="SAG7" s="41"/>
      <c r="SAH7" s="41"/>
      <c r="SAI7" s="41"/>
      <c r="SAJ7" s="41"/>
      <c r="SAK7" s="41"/>
      <c r="SAL7" s="41"/>
      <c r="SAM7" s="41"/>
      <c r="SAN7" s="41"/>
      <c r="SAO7" s="41"/>
      <c r="SAP7" s="41"/>
      <c r="SAQ7" s="41"/>
      <c r="SAR7" s="41"/>
      <c r="SAS7" s="41"/>
      <c r="SAT7" s="41"/>
      <c r="SAU7" s="41"/>
      <c r="SAV7" s="41"/>
      <c r="SAW7" s="41"/>
      <c r="SAX7" s="41"/>
      <c r="SAY7" s="41"/>
      <c r="SAZ7" s="41"/>
      <c r="SBA7" s="41"/>
      <c r="SBB7" s="41"/>
      <c r="SBC7" s="41"/>
      <c r="SBD7" s="41"/>
      <c r="SBE7" s="41"/>
      <c r="SBF7" s="41"/>
      <c r="SBG7" s="41"/>
      <c r="SBH7" s="41"/>
      <c r="SBI7" s="41"/>
      <c r="SBJ7" s="41"/>
      <c r="SBK7" s="41"/>
      <c r="SBL7" s="41"/>
      <c r="SBM7" s="41"/>
      <c r="SBN7" s="41"/>
      <c r="SBO7" s="41"/>
      <c r="SBP7" s="41"/>
      <c r="SBQ7" s="41"/>
      <c r="SBR7" s="41"/>
      <c r="SBS7" s="41"/>
      <c r="SBT7" s="41"/>
      <c r="SBU7" s="41"/>
      <c r="SBV7" s="41"/>
      <c r="SBW7" s="41"/>
      <c r="SBX7" s="41"/>
      <c r="SBY7" s="41"/>
      <c r="SBZ7" s="41"/>
      <c r="SCA7" s="41"/>
      <c r="SCB7" s="41"/>
      <c r="SCC7" s="41"/>
      <c r="SCD7" s="41"/>
      <c r="SCE7" s="41"/>
      <c r="SCF7" s="41"/>
      <c r="SCG7" s="41"/>
      <c r="SCH7" s="41"/>
      <c r="SCI7" s="41"/>
      <c r="SCJ7" s="41"/>
      <c r="SCK7" s="41"/>
      <c r="SCL7" s="41"/>
      <c r="SCM7" s="41"/>
      <c r="SCN7" s="41"/>
      <c r="SCO7" s="41"/>
      <c r="SCP7" s="41"/>
      <c r="SCQ7" s="41"/>
      <c r="SCR7" s="41"/>
      <c r="SCS7" s="41"/>
      <c r="SCT7" s="41"/>
      <c r="SCU7" s="41"/>
      <c r="SCV7" s="41"/>
      <c r="SCW7" s="41"/>
      <c r="SCX7" s="41"/>
      <c r="SCY7" s="41"/>
      <c r="SCZ7" s="41"/>
      <c r="SDA7" s="41"/>
      <c r="SDB7" s="41"/>
      <c r="SDC7" s="41"/>
      <c r="SDD7" s="41"/>
      <c r="SDE7" s="41"/>
      <c r="SDF7" s="41"/>
      <c r="SDG7" s="41"/>
      <c r="SDH7" s="41"/>
      <c r="SDI7" s="41"/>
      <c r="SDJ7" s="41"/>
      <c r="SDK7" s="41"/>
      <c r="SDL7" s="41"/>
      <c r="SDM7" s="41"/>
      <c r="SDN7" s="41"/>
      <c r="SDO7" s="41"/>
      <c r="SDP7" s="41"/>
      <c r="SDQ7" s="41"/>
      <c r="SDR7" s="41"/>
      <c r="SDS7" s="41"/>
      <c r="SDT7" s="41"/>
      <c r="SDU7" s="41"/>
      <c r="SDV7" s="41"/>
      <c r="SDW7" s="41"/>
      <c r="SDX7" s="41"/>
      <c r="SDY7" s="41"/>
      <c r="SDZ7" s="41"/>
      <c r="SEA7" s="41"/>
      <c r="SEB7" s="41"/>
      <c r="SEC7" s="41"/>
      <c r="SED7" s="41"/>
      <c r="SEE7" s="41"/>
      <c r="SEF7" s="41"/>
      <c r="SEG7" s="41"/>
      <c r="SEH7" s="41"/>
      <c r="SEI7" s="41"/>
      <c r="SEJ7" s="41"/>
      <c r="SEK7" s="41"/>
      <c r="SEL7" s="41"/>
      <c r="SEM7" s="41"/>
      <c r="SEN7" s="41"/>
      <c r="SEO7" s="41"/>
      <c r="SEP7" s="41"/>
      <c r="SEQ7" s="41"/>
      <c r="SER7" s="41"/>
      <c r="SES7" s="41"/>
      <c r="SET7" s="41"/>
      <c r="SEU7" s="41"/>
      <c r="SEV7" s="41"/>
      <c r="SEW7" s="41"/>
      <c r="SEX7" s="41"/>
      <c r="SEY7" s="41"/>
      <c r="SEZ7" s="41"/>
      <c r="SFA7" s="41"/>
      <c r="SFB7" s="41"/>
      <c r="SFC7" s="41"/>
      <c r="SFD7" s="41"/>
      <c r="SFE7" s="41"/>
      <c r="SFF7" s="41"/>
      <c r="SFG7" s="41"/>
      <c r="SFH7" s="41"/>
      <c r="SFI7" s="41"/>
      <c r="SFJ7" s="41"/>
      <c r="SFK7" s="41"/>
      <c r="SFL7" s="41"/>
      <c r="SFM7" s="41"/>
      <c r="SFN7" s="41"/>
      <c r="SFO7" s="41"/>
      <c r="SFP7" s="41"/>
      <c r="SFQ7" s="41"/>
      <c r="SFR7" s="41"/>
      <c r="SFS7" s="41"/>
      <c r="SFT7" s="41"/>
      <c r="SFU7" s="41"/>
      <c r="SFV7" s="41"/>
      <c r="SFW7" s="41"/>
      <c r="SFX7" s="41"/>
      <c r="SFY7" s="41"/>
      <c r="SFZ7" s="41"/>
      <c r="SGA7" s="41"/>
      <c r="SGB7" s="41"/>
      <c r="SGC7" s="41"/>
      <c r="SGD7" s="41"/>
      <c r="SGE7" s="41"/>
      <c r="SGF7" s="41"/>
      <c r="SGG7" s="41"/>
      <c r="SGH7" s="41"/>
      <c r="SGI7" s="41"/>
      <c r="SGJ7" s="41"/>
      <c r="SGK7" s="41"/>
      <c r="SGL7" s="41"/>
      <c r="SGM7" s="41"/>
      <c r="SGN7" s="41"/>
      <c r="SGO7" s="41"/>
      <c r="SGP7" s="41"/>
      <c r="SGQ7" s="41"/>
      <c r="SGR7" s="41"/>
      <c r="SGS7" s="41"/>
      <c r="SGT7" s="41"/>
      <c r="SGU7" s="41"/>
      <c r="SGV7" s="41"/>
      <c r="SGW7" s="41"/>
      <c r="SGX7" s="41"/>
      <c r="SGY7" s="41"/>
      <c r="SGZ7" s="41"/>
      <c r="SHA7" s="41"/>
      <c r="SHB7" s="41"/>
      <c r="SHC7" s="41"/>
      <c r="SHD7" s="41"/>
      <c r="SHE7" s="41"/>
      <c r="SHF7" s="41"/>
      <c r="SHG7" s="41"/>
      <c r="SHH7" s="41"/>
      <c r="SHI7" s="41"/>
      <c r="SHJ7" s="41"/>
      <c r="SHK7" s="41"/>
      <c r="SHL7" s="41"/>
      <c r="SHM7" s="41"/>
      <c r="SHN7" s="41"/>
      <c r="SHO7" s="41"/>
      <c r="SHP7" s="41"/>
      <c r="SHQ7" s="41"/>
      <c r="SHR7" s="41"/>
      <c r="SHS7" s="41"/>
      <c r="SHT7" s="41"/>
      <c r="SHU7" s="41"/>
      <c r="SHV7" s="41"/>
      <c r="SHW7" s="41"/>
      <c r="SHX7" s="41"/>
      <c r="SHY7" s="41"/>
      <c r="SHZ7" s="41"/>
      <c r="SIA7" s="41"/>
      <c r="SIB7" s="41"/>
      <c r="SIC7" s="41"/>
      <c r="SID7" s="41"/>
      <c r="SIE7" s="41"/>
      <c r="SIF7" s="41"/>
      <c r="SIG7" s="41"/>
      <c r="SIH7" s="41"/>
      <c r="SII7" s="41"/>
      <c r="SIJ7" s="41"/>
      <c r="SIK7" s="41"/>
      <c r="SIL7" s="41"/>
      <c r="SIM7" s="41"/>
      <c r="SIN7" s="41"/>
      <c r="SIO7" s="41"/>
      <c r="SIP7" s="41"/>
      <c r="SIQ7" s="41"/>
      <c r="SIR7" s="41"/>
      <c r="SIS7" s="41"/>
      <c r="SIT7" s="41"/>
      <c r="SIU7" s="41"/>
      <c r="SIV7" s="41"/>
      <c r="SIW7" s="41"/>
      <c r="SIX7" s="41"/>
      <c r="SIY7" s="41"/>
      <c r="SIZ7" s="41"/>
      <c r="SJA7" s="41"/>
      <c r="SJB7" s="41"/>
      <c r="SJC7" s="41"/>
      <c r="SJD7" s="41"/>
      <c r="SJE7" s="41"/>
      <c r="SJF7" s="41"/>
      <c r="SJG7" s="41"/>
      <c r="SJH7" s="41"/>
      <c r="SJI7" s="41"/>
      <c r="SJJ7" s="41"/>
      <c r="SJK7" s="41"/>
      <c r="SJL7" s="41"/>
      <c r="SJM7" s="41"/>
      <c r="SJN7" s="41"/>
      <c r="SJO7" s="41"/>
      <c r="SJP7" s="41"/>
      <c r="SJQ7" s="41"/>
      <c r="SJR7" s="41"/>
      <c r="SJS7" s="41"/>
      <c r="SJT7" s="41"/>
      <c r="SJU7" s="41"/>
      <c r="SJV7" s="41"/>
      <c r="SJW7" s="41"/>
      <c r="SJX7" s="41"/>
      <c r="SJY7" s="41"/>
      <c r="SJZ7" s="41"/>
      <c r="SKA7" s="41"/>
      <c r="SKB7" s="41"/>
      <c r="SKC7" s="41"/>
      <c r="SKD7" s="41"/>
      <c r="SKE7" s="41"/>
      <c r="SKF7" s="41"/>
      <c r="SKG7" s="41"/>
      <c r="SKH7" s="41"/>
      <c r="SKI7" s="41"/>
      <c r="SKJ7" s="41"/>
      <c r="SKK7" s="41"/>
      <c r="SKL7" s="41"/>
      <c r="SKM7" s="41"/>
      <c r="SKN7" s="41"/>
      <c r="SKO7" s="41"/>
      <c r="SKP7" s="41"/>
      <c r="SKQ7" s="41"/>
      <c r="SKR7" s="41"/>
      <c r="SKS7" s="41"/>
      <c r="SKT7" s="41"/>
      <c r="SKU7" s="41"/>
      <c r="SKV7" s="41"/>
      <c r="SKW7" s="41"/>
      <c r="SKX7" s="41"/>
      <c r="SKY7" s="41"/>
      <c r="SKZ7" s="41"/>
      <c r="SLA7" s="41"/>
      <c r="SLB7" s="41"/>
      <c r="SLC7" s="41"/>
      <c r="SLD7" s="41"/>
      <c r="SLE7" s="41"/>
      <c r="SLF7" s="41"/>
      <c r="SLG7" s="41"/>
      <c r="SLH7" s="41"/>
      <c r="SLI7" s="41"/>
      <c r="SLJ7" s="41"/>
      <c r="SLK7" s="41"/>
      <c r="SLL7" s="41"/>
      <c r="SLM7" s="41"/>
      <c r="SLN7" s="41"/>
      <c r="SLO7" s="41"/>
      <c r="SLP7" s="41"/>
      <c r="SLQ7" s="41"/>
      <c r="SLR7" s="41"/>
      <c r="SLS7" s="41"/>
      <c r="SLT7" s="41"/>
      <c r="SLU7" s="41"/>
      <c r="SLV7" s="41"/>
      <c r="SLW7" s="41"/>
      <c r="SLX7" s="41"/>
      <c r="SLY7" s="41"/>
      <c r="SLZ7" s="41"/>
      <c r="SMA7" s="41"/>
      <c r="SMB7" s="41"/>
      <c r="SMC7" s="41"/>
      <c r="SMD7" s="41"/>
      <c r="SME7" s="41"/>
      <c r="SMF7" s="41"/>
      <c r="SMG7" s="41"/>
      <c r="SMH7" s="41"/>
      <c r="SMI7" s="41"/>
      <c r="SMJ7" s="41"/>
      <c r="SMK7" s="41"/>
      <c r="SML7" s="41"/>
      <c r="SMM7" s="41"/>
      <c r="SMN7" s="41"/>
      <c r="SMO7" s="41"/>
      <c r="SMP7" s="41"/>
      <c r="SMQ7" s="41"/>
      <c r="SMR7" s="41"/>
      <c r="SMS7" s="41"/>
      <c r="SMT7" s="41"/>
      <c r="SMU7" s="41"/>
      <c r="SMV7" s="41"/>
      <c r="SMW7" s="41"/>
      <c r="SMX7" s="41"/>
      <c r="SMY7" s="41"/>
      <c r="SMZ7" s="41"/>
      <c r="SNA7" s="41"/>
      <c r="SNB7" s="41"/>
      <c r="SNC7" s="41"/>
      <c r="SND7" s="41"/>
      <c r="SNE7" s="41"/>
      <c r="SNF7" s="41"/>
      <c r="SNG7" s="41"/>
      <c r="SNH7" s="41"/>
      <c r="SNI7" s="41"/>
      <c r="SNJ7" s="41"/>
      <c r="SNK7" s="41"/>
      <c r="SNL7" s="41"/>
      <c r="SNM7" s="41"/>
      <c r="SNN7" s="41"/>
      <c r="SNO7" s="41"/>
      <c r="SNP7" s="41"/>
      <c r="SNQ7" s="41"/>
      <c r="SNR7" s="41"/>
      <c r="SNS7" s="41"/>
      <c r="SNT7" s="41"/>
      <c r="SNU7" s="41"/>
      <c r="SNV7" s="41"/>
      <c r="SNW7" s="41"/>
      <c r="SNX7" s="41"/>
      <c r="SNY7" s="41"/>
      <c r="SNZ7" s="41"/>
      <c r="SOA7" s="41"/>
      <c r="SOB7" s="41"/>
      <c r="SOC7" s="41"/>
      <c r="SOD7" s="41"/>
      <c r="SOE7" s="41"/>
      <c r="SOF7" s="41"/>
      <c r="SOG7" s="41"/>
      <c r="SOH7" s="41"/>
      <c r="SOI7" s="41"/>
      <c r="SOJ7" s="41"/>
      <c r="SOK7" s="41"/>
      <c r="SOL7" s="41"/>
      <c r="SOM7" s="41"/>
      <c r="SON7" s="41"/>
      <c r="SOO7" s="41"/>
      <c r="SOP7" s="41"/>
      <c r="SOQ7" s="41"/>
      <c r="SOR7" s="41"/>
      <c r="SOS7" s="41"/>
      <c r="SOT7" s="41"/>
      <c r="SOU7" s="41"/>
      <c r="SOV7" s="41"/>
      <c r="SOW7" s="41"/>
      <c r="SOX7" s="41"/>
      <c r="SOY7" s="41"/>
      <c r="SOZ7" s="41"/>
      <c r="SPA7" s="41"/>
      <c r="SPB7" s="41"/>
      <c r="SPC7" s="41"/>
      <c r="SPD7" s="41"/>
      <c r="SPE7" s="41"/>
      <c r="SPF7" s="41"/>
      <c r="SPG7" s="41"/>
      <c r="SPH7" s="41"/>
      <c r="SPI7" s="41"/>
      <c r="SPJ7" s="41"/>
      <c r="SPK7" s="41"/>
      <c r="SPL7" s="41"/>
      <c r="SPM7" s="41"/>
      <c r="SPN7" s="41"/>
      <c r="SPO7" s="41"/>
      <c r="SPP7" s="41"/>
      <c r="SPQ7" s="41"/>
      <c r="SPR7" s="41"/>
      <c r="SPS7" s="41"/>
      <c r="SPT7" s="41"/>
      <c r="SPU7" s="41"/>
      <c r="SPV7" s="41"/>
      <c r="SPW7" s="41"/>
      <c r="SPX7" s="41"/>
      <c r="SPY7" s="41"/>
      <c r="SPZ7" s="41"/>
      <c r="SQA7" s="41"/>
      <c r="SQB7" s="41"/>
      <c r="SQC7" s="41"/>
      <c r="SQD7" s="41"/>
      <c r="SQE7" s="41"/>
      <c r="SQF7" s="41"/>
      <c r="SQG7" s="41"/>
      <c r="SQH7" s="41"/>
      <c r="SQI7" s="41"/>
      <c r="SQJ7" s="41"/>
      <c r="SQK7" s="41"/>
      <c r="SQL7" s="41"/>
      <c r="SQM7" s="41"/>
      <c r="SQN7" s="41"/>
      <c r="SQO7" s="41"/>
      <c r="SQP7" s="41"/>
      <c r="SQQ7" s="41"/>
      <c r="SQR7" s="41"/>
      <c r="SQS7" s="41"/>
      <c r="SQT7" s="41"/>
      <c r="SQU7" s="41"/>
      <c r="SQV7" s="41"/>
      <c r="SQW7" s="41"/>
      <c r="SQX7" s="41"/>
      <c r="SQY7" s="41"/>
      <c r="SQZ7" s="41"/>
      <c r="SRA7" s="41"/>
      <c r="SRB7" s="41"/>
      <c r="SRC7" s="41"/>
      <c r="SRD7" s="41"/>
      <c r="SRE7" s="41"/>
      <c r="SRF7" s="41"/>
      <c r="SRG7" s="41"/>
      <c r="SRH7" s="41"/>
      <c r="SRI7" s="41"/>
      <c r="SRJ7" s="41"/>
      <c r="SRK7" s="41"/>
      <c r="SRL7" s="41"/>
      <c r="SRM7" s="41"/>
      <c r="SRN7" s="41"/>
      <c r="SRO7" s="41"/>
      <c r="SRP7" s="41"/>
      <c r="SRQ7" s="41"/>
      <c r="SRR7" s="41"/>
      <c r="SRS7" s="41"/>
      <c r="SRT7" s="41"/>
      <c r="SRU7" s="41"/>
      <c r="SRV7" s="41"/>
      <c r="SRW7" s="41"/>
      <c r="SRX7" s="41"/>
      <c r="SRY7" s="41"/>
      <c r="SRZ7" s="41"/>
      <c r="SSA7" s="41"/>
      <c r="SSB7" s="41"/>
      <c r="SSC7" s="41"/>
      <c r="SSD7" s="41"/>
      <c r="SSE7" s="41"/>
      <c r="SSF7" s="41"/>
      <c r="SSG7" s="41"/>
      <c r="SSH7" s="41"/>
      <c r="SSI7" s="41"/>
      <c r="SSJ7" s="41"/>
      <c r="SSK7" s="41"/>
      <c r="SSL7" s="41"/>
      <c r="SSM7" s="41"/>
      <c r="SSN7" s="41"/>
      <c r="SSO7" s="41"/>
      <c r="SSP7" s="41"/>
      <c r="SSQ7" s="41"/>
      <c r="SSR7" s="41"/>
      <c r="SSS7" s="41"/>
      <c r="SST7" s="41"/>
      <c r="SSU7" s="41"/>
      <c r="SSV7" s="41"/>
      <c r="SSW7" s="41"/>
      <c r="SSX7" s="41"/>
      <c r="SSY7" s="41"/>
      <c r="SSZ7" s="41"/>
      <c r="STA7" s="41"/>
      <c r="STB7" s="41"/>
      <c r="STC7" s="41"/>
      <c r="STD7" s="41"/>
      <c r="STE7" s="41"/>
      <c r="STF7" s="41"/>
      <c r="STG7" s="41"/>
      <c r="STH7" s="41"/>
      <c r="STI7" s="41"/>
      <c r="STJ7" s="41"/>
      <c r="STK7" s="41"/>
      <c r="STL7" s="41"/>
      <c r="STM7" s="41"/>
      <c r="STN7" s="41"/>
      <c r="STO7" s="41"/>
      <c r="STP7" s="41"/>
      <c r="STQ7" s="41"/>
      <c r="STR7" s="41"/>
      <c r="STS7" s="41"/>
      <c r="STT7" s="41"/>
      <c r="STU7" s="41"/>
      <c r="STV7" s="41"/>
      <c r="STW7" s="41"/>
      <c r="STX7" s="41"/>
      <c r="STY7" s="41"/>
      <c r="STZ7" s="41"/>
      <c r="SUA7" s="41"/>
      <c r="SUB7" s="41"/>
      <c r="SUC7" s="41"/>
      <c r="SUD7" s="41"/>
      <c r="SUE7" s="41"/>
      <c r="SUF7" s="41"/>
      <c r="SUG7" s="41"/>
      <c r="SUH7" s="41"/>
      <c r="SUI7" s="41"/>
      <c r="SUJ7" s="41"/>
      <c r="SUK7" s="41"/>
      <c r="SUL7" s="41"/>
      <c r="SUM7" s="41"/>
      <c r="SUN7" s="41"/>
      <c r="SUO7" s="41"/>
      <c r="SUP7" s="41"/>
      <c r="SUQ7" s="41"/>
      <c r="SUR7" s="41"/>
      <c r="SUS7" s="41"/>
      <c r="SUT7" s="41"/>
      <c r="SUU7" s="41"/>
      <c r="SUV7" s="41"/>
      <c r="SUW7" s="41"/>
      <c r="SUX7" s="41"/>
      <c r="SUY7" s="41"/>
      <c r="SUZ7" s="41"/>
      <c r="SVA7" s="41"/>
      <c r="SVB7" s="41"/>
      <c r="SVC7" s="41"/>
      <c r="SVD7" s="41"/>
      <c r="SVE7" s="41"/>
      <c r="SVF7" s="41"/>
      <c r="SVG7" s="41"/>
      <c r="SVH7" s="41"/>
      <c r="SVI7" s="41"/>
      <c r="SVJ7" s="41"/>
      <c r="SVK7" s="41"/>
      <c r="SVL7" s="41"/>
      <c r="SVM7" s="41"/>
      <c r="SVN7" s="41"/>
      <c r="SVO7" s="41"/>
      <c r="SVP7" s="41"/>
      <c r="SVQ7" s="41"/>
      <c r="SVR7" s="41"/>
      <c r="SVS7" s="41"/>
      <c r="SVT7" s="41"/>
      <c r="SVU7" s="41"/>
      <c r="SVV7" s="41"/>
      <c r="SVW7" s="41"/>
      <c r="SVX7" s="41"/>
      <c r="SVY7" s="41"/>
      <c r="SVZ7" s="41"/>
      <c r="SWA7" s="41"/>
      <c r="SWB7" s="41"/>
      <c r="SWC7" s="41"/>
      <c r="SWD7" s="41"/>
      <c r="SWE7" s="41"/>
      <c r="SWF7" s="41"/>
      <c r="SWG7" s="41"/>
      <c r="SWH7" s="41"/>
      <c r="SWI7" s="41"/>
      <c r="SWJ7" s="41"/>
      <c r="SWK7" s="41"/>
      <c r="SWL7" s="41"/>
      <c r="SWM7" s="41"/>
      <c r="SWN7" s="41"/>
      <c r="SWO7" s="41"/>
      <c r="SWP7" s="41"/>
      <c r="SWQ7" s="41"/>
      <c r="SWR7" s="41"/>
      <c r="SWS7" s="41"/>
      <c r="SWT7" s="41"/>
      <c r="SWU7" s="41"/>
      <c r="SWV7" s="41"/>
      <c r="SWW7" s="41"/>
      <c r="SWX7" s="41"/>
      <c r="SWY7" s="41"/>
      <c r="SWZ7" s="41"/>
      <c r="SXA7" s="41"/>
      <c r="SXB7" s="41"/>
      <c r="SXC7" s="41"/>
      <c r="SXD7" s="41"/>
      <c r="SXE7" s="41"/>
      <c r="SXF7" s="41"/>
      <c r="SXG7" s="41"/>
      <c r="SXH7" s="41"/>
      <c r="SXI7" s="41"/>
      <c r="SXJ7" s="41"/>
      <c r="SXK7" s="41"/>
      <c r="SXL7" s="41"/>
      <c r="SXM7" s="41"/>
      <c r="SXN7" s="41"/>
      <c r="SXO7" s="41"/>
      <c r="SXP7" s="41"/>
      <c r="SXQ7" s="41"/>
      <c r="SXR7" s="41"/>
      <c r="SXS7" s="41"/>
      <c r="SXT7" s="41"/>
      <c r="SXU7" s="41"/>
      <c r="SXV7" s="41"/>
      <c r="SXW7" s="41"/>
      <c r="SXX7" s="41"/>
      <c r="SXY7" s="41"/>
      <c r="SXZ7" s="41"/>
      <c r="SYA7" s="41"/>
      <c r="SYB7" s="41"/>
      <c r="SYC7" s="41"/>
      <c r="SYD7" s="41"/>
      <c r="SYE7" s="41"/>
      <c r="SYF7" s="41"/>
      <c r="SYG7" s="41"/>
      <c r="SYH7" s="41"/>
      <c r="SYI7" s="41"/>
      <c r="SYJ7" s="41"/>
      <c r="SYK7" s="41"/>
      <c r="SYL7" s="41"/>
      <c r="SYM7" s="41"/>
      <c r="SYN7" s="41"/>
      <c r="SYO7" s="41"/>
      <c r="SYP7" s="41"/>
      <c r="SYQ7" s="41"/>
      <c r="SYR7" s="41"/>
      <c r="SYS7" s="41"/>
      <c r="SYT7" s="41"/>
      <c r="SYU7" s="41"/>
      <c r="SYV7" s="41"/>
      <c r="SYW7" s="41"/>
      <c r="SYX7" s="41"/>
      <c r="SYY7" s="41"/>
      <c r="SYZ7" s="41"/>
      <c r="SZA7" s="41"/>
      <c r="SZB7" s="41"/>
      <c r="SZC7" s="41"/>
      <c r="SZD7" s="41"/>
      <c r="SZE7" s="41"/>
      <c r="SZF7" s="41"/>
      <c r="SZG7" s="41"/>
      <c r="SZH7" s="41"/>
      <c r="SZI7" s="41"/>
      <c r="SZJ7" s="41"/>
      <c r="SZK7" s="41"/>
      <c r="SZL7" s="41"/>
      <c r="SZM7" s="41"/>
      <c r="SZN7" s="41"/>
      <c r="SZO7" s="41"/>
      <c r="SZP7" s="41"/>
      <c r="SZQ7" s="41"/>
      <c r="SZR7" s="41"/>
      <c r="SZS7" s="41"/>
      <c r="SZT7" s="41"/>
      <c r="SZU7" s="41"/>
      <c r="SZV7" s="41"/>
      <c r="SZW7" s="41"/>
      <c r="SZX7" s="41"/>
      <c r="SZY7" s="41"/>
      <c r="SZZ7" s="41"/>
      <c r="TAA7" s="41"/>
      <c r="TAB7" s="41"/>
      <c r="TAC7" s="41"/>
      <c r="TAD7" s="41"/>
      <c r="TAE7" s="41"/>
      <c r="TAF7" s="41"/>
      <c r="TAG7" s="41"/>
      <c r="TAH7" s="41"/>
      <c r="TAI7" s="41"/>
      <c r="TAJ7" s="41"/>
      <c r="TAK7" s="41"/>
      <c r="TAL7" s="41"/>
      <c r="TAM7" s="41"/>
      <c r="TAN7" s="41"/>
      <c r="TAO7" s="41"/>
      <c r="TAP7" s="41"/>
      <c r="TAQ7" s="41"/>
      <c r="TAR7" s="41"/>
      <c r="TAS7" s="41"/>
      <c r="TAT7" s="41"/>
      <c r="TAU7" s="41"/>
      <c r="TAV7" s="41"/>
      <c r="TAW7" s="41"/>
      <c r="TAX7" s="41"/>
      <c r="TAY7" s="41"/>
      <c r="TAZ7" s="41"/>
      <c r="TBA7" s="41"/>
      <c r="TBB7" s="41"/>
      <c r="TBC7" s="41"/>
      <c r="TBD7" s="41"/>
      <c r="TBE7" s="41"/>
      <c r="TBF7" s="41"/>
      <c r="TBG7" s="41"/>
      <c r="TBH7" s="41"/>
      <c r="TBI7" s="41"/>
      <c r="TBJ7" s="41"/>
      <c r="TBK7" s="41"/>
      <c r="TBL7" s="41"/>
      <c r="TBM7" s="41"/>
      <c r="TBN7" s="41"/>
      <c r="TBO7" s="41"/>
      <c r="TBP7" s="41"/>
      <c r="TBQ7" s="41"/>
      <c r="TBR7" s="41"/>
      <c r="TBS7" s="41"/>
      <c r="TBT7" s="41"/>
      <c r="TBU7" s="41"/>
      <c r="TBV7" s="41"/>
      <c r="TBW7" s="41"/>
      <c r="TBX7" s="41"/>
      <c r="TBY7" s="41"/>
      <c r="TBZ7" s="41"/>
      <c r="TCA7" s="41"/>
      <c r="TCB7" s="41"/>
      <c r="TCC7" s="41"/>
      <c r="TCD7" s="41"/>
      <c r="TCE7" s="41"/>
      <c r="TCF7" s="41"/>
      <c r="TCG7" s="41"/>
      <c r="TCH7" s="41"/>
      <c r="TCI7" s="41"/>
      <c r="TCJ7" s="41"/>
      <c r="TCK7" s="41"/>
      <c r="TCL7" s="41"/>
      <c r="TCM7" s="41"/>
      <c r="TCN7" s="41"/>
      <c r="TCO7" s="41"/>
      <c r="TCP7" s="41"/>
      <c r="TCQ7" s="41"/>
      <c r="TCR7" s="41"/>
      <c r="TCS7" s="41"/>
      <c r="TCT7" s="41"/>
      <c r="TCU7" s="41"/>
      <c r="TCV7" s="41"/>
      <c r="TCW7" s="41"/>
      <c r="TCX7" s="41"/>
      <c r="TCY7" s="41"/>
      <c r="TCZ7" s="41"/>
      <c r="TDA7" s="41"/>
      <c r="TDB7" s="41"/>
      <c r="TDC7" s="41"/>
      <c r="TDD7" s="41"/>
      <c r="TDE7" s="41"/>
      <c r="TDF7" s="41"/>
      <c r="TDG7" s="41"/>
      <c r="TDH7" s="41"/>
      <c r="TDI7" s="41"/>
      <c r="TDJ7" s="41"/>
      <c r="TDK7" s="41"/>
      <c r="TDL7" s="41"/>
      <c r="TDM7" s="41"/>
      <c r="TDN7" s="41"/>
      <c r="TDO7" s="41"/>
      <c r="TDP7" s="41"/>
      <c r="TDQ7" s="41"/>
      <c r="TDR7" s="41"/>
      <c r="TDS7" s="41"/>
      <c r="TDT7" s="41"/>
      <c r="TDU7" s="41"/>
      <c r="TDV7" s="41"/>
      <c r="TDW7" s="41"/>
      <c r="TDX7" s="41"/>
      <c r="TDY7" s="41"/>
      <c r="TDZ7" s="41"/>
      <c r="TEA7" s="41"/>
      <c r="TEB7" s="41"/>
      <c r="TEC7" s="41"/>
      <c r="TED7" s="41"/>
      <c r="TEE7" s="41"/>
      <c r="TEF7" s="41"/>
      <c r="TEG7" s="41"/>
      <c r="TEH7" s="41"/>
      <c r="TEI7" s="41"/>
      <c r="TEJ7" s="41"/>
      <c r="TEK7" s="41"/>
      <c r="TEL7" s="41"/>
      <c r="TEM7" s="41"/>
      <c r="TEN7" s="41"/>
      <c r="TEO7" s="41"/>
      <c r="TEP7" s="41"/>
      <c r="TEQ7" s="41"/>
      <c r="TER7" s="41"/>
      <c r="TES7" s="41"/>
      <c r="TET7" s="41"/>
      <c r="TEU7" s="41"/>
      <c r="TEV7" s="41"/>
      <c r="TEW7" s="41"/>
      <c r="TEX7" s="41"/>
      <c r="TEY7" s="41"/>
      <c r="TEZ7" s="41"/>
      <c r="TFA7" s="41"/>
      <c r="TFB7" s="41"/>
      <c r="TFC7" s="41"/>
      <c r="TFD7" s="41"/>
      <c r="TFE7" s="41"/>
      <c r="TFF7" s="41"/>
      <c r="TFG7" s="41"/>
      <c r="TFH7" s="41"/>
      <c r="TFI7" s="41"/>
      <c r="TFJ7" s="41"/>
      <c r="TFK7" s="41"/>
      <c r="TFL7" s="41"/>
      <c r="TFM7" s="41"/>
      <c r="TFN7" s="41"/>
      <c r="TFO7" s="41"/>
      <c r="TFP7" s="41"/>
      <c r="TFQ7" s="41"/>
      <c r="TFR7" s="41"/>
      <c r="TFS7" s="41"/>
      <c r="TFT7" s="41"/>
      <c r="TFU7" s="41"/>
      <c r="TFV7" s="41"/>
      <c r="TFW7" s="41"/>
      <c r="TFX7" s="41"/>
      <c r="TFY7" s="41"/>
      <c r="TFZ7" s="41"/>
      <c r="TGA7" s="41"/>
      <c r="TGB7" s="41"/>
      <c r="TGC7" s="41"/>
      <c r="TGD7" s="41"/>
      <c r="TGE7" s="41"/>
      <c r="TGF7" s="41"/>
      <c r="TGG7" s="41"/>
      <c r="TGH7" s="41"/>
      <c r="TGI7" s="41"/>
      <c r="TGJ7" s="41"/>
      <c r="TGK7" s="41"/>
      <c r="TGL7" s="41"/>
      <c r="TGM7" s="41"/>
      <c r="TGN7" s="41"/>
      <c r="TGO7" s="41"/>
      <c r="TGP7" s="41"/>
      <c r="TGQ7" s="41"/>
      <c r="TGR7" s="41"/>
      <c r="TGS7" s="41"/>
      <c r="TGT7" s="41"/>
      <c r="TGU7" s="41"/>
      <c r="TGV7" s="41"/>
      <c r="TGW7" s="41"/>
      <c r="TGX7" s="41"/>
      <c r="TGY7" s="41"/>
      <c r="TGZ7" s="41"/>
      <c r="THA7" s="41"/>
      <c r="THB7" s="41"/>
      <c r="THC7" s="41"/>
      <c r="THD7" s="41"/>
      <c r="THE7" s="41"/>
      <c r="THF7" s="41"/>
      <c r="THG7" s="41"/>
      <c r="THH7" s="41"/>
      <c r="THI7" s="41"/>
      <c r="THJ7" s="41"/>
      <c r="THK7" s="41"/>
      <c r="THL7" s="41"/>
      <c r="THM7" s="41"/>
      <c r="THN7" s="41"/>
      <c r="THO7" s="41"/>
      <c r="THP7" s="41"/>
      <c r="THQ7" s="41"/>
      <c r="THR7" s="41"/>
      <c r="THS7" s="41"/>
      <c r="THT7" s="41"/>
      <c r="THU7" s="41"/>
      <c r="THV7" s="41"/>
      <c r="THW7" s="41"/>
      <c r="THX7" s="41"/>
      <c r="THY7" s="41"/>
      <c r="THZ7" s="41"/>
      <c r="TIA7" s="41"/>
      <c r="TIB7" s="41"/>
      <c r="TIC7" s="41"/>
      <c r="TID7" s="41"/>
      <c r="TIE7" s="41"/>
      <c r="TIF7" s="41"/>
      <c r="TIG7" s="41"/>
      <c r="TIH7" s="41"/>
      <c r="TII7" s="41"/>
      <c r="TIJ7" s="41"/>
      <c r="TIK7" s="41"/>
      <c r="TIL7" s="41"/>
      <c r="TIM7" s="41"/>
      <c r="TIN7" s="41"/>
      <c r="TIO7" s="41"/>
      <c r="TIP7" s="41"/>
      <c r="TIQ7" s="41"/>
      <c r="TIR7" s="41"/>
      <c r="TIS7" s="41"/>
      <c r="TIT7" s="41"/>
      <c r="TIU7" s="41"/>
      <c r="TIV7" s="41"/>
      <c r="TIW7" s="41"/>
      <c r="TIX7" s="41"/>
      <c r="TIY7" s="41"/>
      <c r="TIZ7" s="41"/>
      <c r="TJA7" s="41"/>
      <c r="TJB7" s="41"/>
      <c r="TJC7" s="41"/>
      <c r="TJD7" s="41"/>
      <c r="TJE7" s="41"/>
      <c r="TJF7" s="41"/>
      <c r="TJG7" s="41"/>
      <c r="TJH7" s="41"/>
      <c r="TJI7" s="41"/>
      <c r="TJJ7" s="41"/>
      <c r="TJK7" s="41"/>
      <c r="TJL7" s="41"/>
      <c r="TJM7" s="41"/>
      <c r="TJN7" s="41"/>
      <c r="TJO7" s="41"/>
      <c r="TJP7" s="41"/>
      <c r="TJQ7" s="41"/>
      <c r="TJR7" s="41"/>
      <c r="TJS7" s="41"/>
      <c r="TJT7" s="41"/>
      <c r="TJU7" s="41"/>
      <c r="TJV7" s="41"/>
      <c r="TJW7" s="41"/>
      <c r="TJX7" s="41"/>
      <c r="TJY7" s="41"/>
      <c r="TJZ7" s="41"/>
      <c r="TKA7" s="41"/>
      <c r="TKB7" s="41"/>
      <c r="TKC7" s="41"/>
      <c r="TKD7" s="41"/>
      <c r="TKE7" s="41"/>
      <c r="TKF7" s="41"/>
      <c r="TKG7" s="41"/>
      <c r="TKH7" s="41"/>
      <c r="TKI7" s="41"/>
      <c r="TKJ7" s="41"/>
      <c r="TKK7" s="41"/>
      <c r="TKL7" s="41"/>
      <c r="TKM7" s="41"/>
      <c r="TKN7" s="41"/>
      <c r="TKO7" s="41"/>
      <c r="TKP7" s="41"/>
      <c r="TKQ7" s="41"/>
      <c r="TKR7" s="41"/>
      <c r="TKS7" s="41"/>
      <c r="TKT7" s="41"/>
      <c r="TKU7" s="41"/>
      <c r="TKV7" s="41"/>
      <c r="TKW7" s="41"/>
      <c r="TKX7" s="41"/>
      <c r="TKY7" s="41"/>
      <c r="TKZ7" s="41"/>
      <c r="TLA7" s="41"/>
      <c r="TLB7" s="41"/>
      <c r="TLC7" s="41"/>
      <c r="TLD7" s="41"/>
      <c r="TLE7" s="41"/>
      <c r="TLF7" s="41"/>
      <c r="TLG7" s="41"/>
      <c r="TLH7" s="41"/>
      <c r="TLI7" s="41"/>
      <c r="TLJ7" s="41"/>
      <c r="TLK7" s="41"/>
      <c r="TLL7" s="41"/>
      <c r="TLM7" s="41"/>
      <c r="TLN7" s="41"/>
      <c r="TLO7" s="41"/>
      <c r="TLP7" s="41"/>
      <c r="TLQ7" s="41"/>
      <c r="TLR7" s="41"/>
      <c r="TLS7" s="41"/>
      <c r="TLT7" s="41"/>
      <c r="TLU7" s="41"/>
      <c r="TLV7" s="41"/>
      <c r="TLW7" s="41"/>
      <c r="TLX7" s="41"/>
      <c r="TLY7" s="41"/>
      <c r="TLZ7" s="41"/>
      <c r="TMA7" s="41"/>
      <c r="TMB7" s="41"/>
      <c r="TMC7" s="41"/>
      <c r="TMD7" s="41"/>
      <c r="TME7" s="41"/>
      <c r="TMF7" s="41"/>
      <c r="TMG7" s="41"/>
      <c r="TMH7" s="41"/>
      <c r="TMI7" s="41"/>
      <c r="TMJ7" s="41"/>
      <c r="TMK7" s="41"/>
      <c r="TML7" s="41"/>
      <c r="TMM7" s="41"/>
      <c r="TMN7" s="41"/>
      <c r="TMO7" s="41"/>
      <c r="TMP7" s="41"/>
      <c r="TMQ7" s="41"/>
      <c r="TMR7" s="41"/>
      <c r="TMS7" s="41"/>
      <c r="TMT7" s="41"/>
      <c r="TMU7" s="41"/>
      <c r="TMV7" s="41"/>
      <c r="TMW7" s="41"/>
      <c r="TMX7" s="41"/>
      <c r="TMY7" s="41"/>
      <c r="TMZ7" s="41"/>
      <c r="TNA7" s="41"/>
      <c r="TNB7" s="41"/>
      <c r="TNC7" s="41"/>
      <c r="TND7" s="41"/>
      <c r="TNE7" s="41"/>
      <c r="TNF7" s="41"/>
      <c r="TNG7" s="41"/>
      <c r="TNH7" s="41"/>
      <c r="TNI7" s="41"/>
      <c r="TNJ7" s="41"/>
      <c r="TNK7" s="41"/>
      <c r="TNL7" s="41"/>
      <c r="TNM7" s="41"/>
      <c r="TNN7" s="41"/>
      <c r="TNO7" s="41"/>
      <c r="TNP7" s="41"/>
      <c r="TNQ7" s="41"/>
      <c r="TNR7" s="41"/>
      <c r="TNS7" s="41"/>
      <c r="TNT7" s="41"/>
      <c r="TNU7" s="41"/>
      <c r="TNV7" s="41"/>
      <c r="TNW7" s="41"/>
      <c r="TNX7" s="41"/>
      <c r="TNY7" s="41"/>
      <c r="TNZ7" s="41"/>
      <c r="TOA7" s="41"/>
      <c r="TOB7" s="41"/>
      <c r="TOC7" s="41"/>
      <c r="TOD7" s="41"/>
      <c r="TOE7" s="41"/>
      <c r="TOF7" s="41"/>
      <c r="TOG7" s="41"/>
      <c r="TOH7" s="41"/>
      <c r="TOI7" s="41"/>
      <c r="TOJ7" s="41"/>
      <c r="TOK7" s="41"/>
      <c r="TOL7" s="41"/>
      <c r="TOM7" s="41"/>
      <c r="TON7" s="41"/>
      <c r="TOO7" s="41"/>
      <c r="TOP7" s="41"/>
      <c r="TOQ7" s="41"/>
      <c r="TOR7" s="41"/>
      <c r="TOS7" s="41"/>
      <c r="TOT7" s="41"/>
      <c r="TOU7" s="41"/>
      <c r="TOV7" s="41"/>
      <c r="TOW7" s="41"/>
      <c r="TOX7" s="41"/>
      <c r="TOY7" s="41"/>
      <c r="TOZ7" s="41"/>
      <c r="TPA7" s="41"/>
      <c r="TPB7" s="41"/>
      <c r="TPC7" s="41"/>
      <c r="TPD7" s="41"/>
      <c r="TPE7" s="41"/>
      <c r="TPF7" s="41"/>
      <c r="TPG7" s="41"/>
      <c r="TPH7" s="41"/>
      <c r="TPI7" s="41"/>
      <c r="TPJ7" s="41"/>
      <c r="TPK7" s="41"/>
      <c r="TPL7" s="41"/>
      <c r="TPM7" s="41"/>
      <c r="TPN7" s="41"/>
      <c r="TPO7" s="41"/>
      <c r="TPP7" s="41"/>
      <c r="TPQ7" s="41"/>
      <c r="TPR7" s="41"/>
      <c r="TPS7" s="41"/>
      <c r="TPT7" s="41"/>
      <c r="TPU7" s="41"/>
      <c r="TPV7" s="41"/>
      <c r="TPW7" s="41"/>
      <c r="TPX7" s="41"/>
      <c r="TPY7" s="41"/>
      <c r="TPZ7" s="41"/>
      <c r="TQA7" s="41"/>
      <c r="TQB7" s="41"/>
      <c r="TQC7" s="41"/>
      <c r="TQD7" s="41"/>
      <c r="TQE7" s="41"/>
      <c r="TQF7" s="41"/>
      <c r="TQG7" s="41"/>
      <c r="TQH7" s="41"/>
      <c r="TQI7" s="41"/>
      <c r="TQJ7" s="41"/>
      <c r="TQK7" s="41"/>
      <c r="TQL7" s="41"/>
      <c r="TQM7" s="41"/>
      <c r="TQN7" s="41"/>
      <c r="TQO7" s="41"/>
      <c r="TQP7" s="41"/>
      <c r="TQQ7" s="41"/>
      <c r="TQR7" s="41"/>
      <c r="TQS7" s="41"/>
      <c r="TQT7" s="41"/>
      <c r="TQU7" s="41"/>
      <c r="TQV7" s="41"/>
      <c r="TQW7" s="41"/>
      <c r="TQX7" s="41"/>
      <c r="TQY7" s="41"/>
      <c r="TQZ7" s="41"/>
      <c r="TRA7" s="41"/>
      <c r="TRB7" s="41"/>
      <c r="TRC7" s="41"/>
      <c r="TRD7" s="41"/>
      <c r="TRE7" s="41"/>
      <c r="TRF7" s="41"/>
      <c r="TRG7" s="41"/>
      <c r="TRH7" s="41"/>
      <c r="TRI7" s="41"/>
      <c r="TRJ7" s="41"/>
      <c r="TRK7" s="41"/>
      <c r="TRL7" s="41"/>
      <c r="TRM7" s="41"/>
      <c r="TRN7" s="41"/>
      <c r="TRO7" s="41"/>
      <c r="TRP7" s="41"/>
      <c r="TRQ7" s="41"/>
      <c r="TRR7" s="41"/>
      <c r="TRS7" s="41"/>
      <c r="TRT7" s="41"/>
      <c r="TRU7" s="41"/>
      <c r="TRV7" s="41"/>
      <c r="TRW7" s="41"/>
      <c r="TRX7" s="41"/>
      <c r="TRY7" s="41"/>
      <c r="TRZ7" s="41"/>
      <c r="TSA7" s="41"/>
      <c r="TSB7" s="41"/>
      <c r="TSC7" s="41"/>
      <c r="TSD7" s="41"/>
      <c r="TSE7" s="41"/>
      <c r="TSF7" s="41"/>
      <c r="TSG7" s="41"/>
      <c r="TSH7" s="41"/>
      <c r="TSI7" s="41"/>
      <c r="TSJ7" s="41"/>
      <c r="TSK7" s="41"/>
      <c r="TSL7" s="41"/>
      <c r="TSM7" s="41"/>
      <c r="TSN7" s="41"/>
      <c r="TSO7" s="41"/>
      <c r="TSP7" s="41"/>
      <c r="TSQ7" s="41"/>
      <c r="TSR7" s="41"/>
      <c r="TSS7" s="41"/>
      <c r="TST7" s="41"/>
      <c r="TSU7" s="41"/>
      <c r="TSV7" s="41"/>
      <c r="TSW7" s="41"/>
      <c r="TSX7" s="41"/>
      <c r="TSY7" s="41"/>
      <c r="TSZ7" s="41"/>
      <c r="TTA7" s="41"/>
      <c r="TTB7" s="41"/>
      <c r="TTC7" s="41"/>
      <c r="TTD7" s="41"/>
      <c r="TTE7" s="41"/>
      <c r="TTF7" s="41"/>
      <c r="TTG7" s="41"/>
      <c r="TTH7" s="41"/>
      <c r="TTI7" s="41"/>
      <c r="TTJ7" s="41"/>
      <c r="TTK7" s="41"/>
      <c r="TTL7" s="41"/>
      <c r="TTM7" s="41"/>
      <c r="TTN7" s="41"/>
      <c r="TTO7" s="41"/>
      <c r="TTP7" s="41"/>
      <c r="TTQ7" s="41"/>
      <c r="TTR7" s="41"/>
      <c r="TTS7" s="41"/>
      <c r="TTT7" s="41"/>
      <c r="TTU7" s="41"/>
      <c r="TTV7" s="41"/>
      <c r="TTW7" s="41"/>
      <c r="TTX7" s="41"/>
      <c r="TTY7" s="41"/>
      <c r="TTZ7" s="41"/>
      <c r="TUA7" s="41"/>
      <c r="TUB7" s="41"/>
      <c r="TUC7" s="41"/>
      <c r="TUD7" s="41"/>
      <c r="TUE7" s="41"/>
      <c r="TUF7" s="41"/>
      <c r="TUG7" s="41"/>
      <c r="TUH7" s="41"/>
      <c r="TUI7" s="41"/>
      <c r="TUJ7" s="41"/>
      <c r="TUK7" s="41"/>
      <c r="TUL7" s="41"/>
      <c r="TUM7" s="41"/>
      <c r="TUN7" s="41"/>
      <c r="TUO7" s="41"/>
      <c r="TUP7" s="41"/>
      <c r="TUQ7" s="41"/>
      <c r="TUR7" s="41"/>
      <c r="TUS7" s="41"/>
      <c r="TUT7" s="41"/>
      <c r="TUU7" s="41"/>
      <c r="TUV7" s="41"/>
      <c r="TUW7" s="41"/>
      <c r="TUX7" s="41"/>
      <c r="TUY7" s="41"/>
      <c r="TUZ7" s="41"/>
      <c r="TVA7" s="41"/>
      <c r="TVB7" s="41"/>
      <c r="TVC7" s="41"/>
      <c r="TVD7" s="41"/>
      <c r="TVE7" s="41"/>
      <c r="TVF7" s="41"/>
      <c r="TVG7" s="41"/>
      <c r="TVH7" s="41"/>
      <c r="TVI7" s="41"/>
      <c r="TVJ7" s="41"/>
      <c r="TVK7" s="41"/>
      <c r="TVL7" s="41"/>
      <c r="TVM7" s="41"/>
      <c r="TVN7" s="41"/>
      <c r="TVO7" s="41"/>
      <c r="TVP7" s="41"/>
      <c r="TVQ7" s="41"/>
      <c r="TVR7" s="41"/>
      <c r="TVS7" s="41"/>
      <c r="TVT7" s="41"/>
      <c r="TVU7" s="41"/>
      <c r="TVV7" s="41"/>
      <c r="TVW7" s="41"/>
      <c r="TVX7" s="41"/>
      <c r="TVY7" s="41"/>
      <c r="TVZ7" s="41"/>
      <c r="TWA7" s="41"/>
      <c r="TWB7" s="41"/>
      <c r="TWC7" s="41"/>
      <c r="TWD7" s="41"/>
      <c r="TWE7" s="41"/>
      <c r="TWF7" s="41"/>
      <c r="TWG7" s="41"/>
      <c r="TWH7" s="41"/>
      <c r="TWI7" s="41"/>
      <c r="TWJ7" s="41"/>
      <c r="TWK7" s="41"/>
      <c r="TWL7" s="41"/>
      <c r="TWM7" s="41"/>
      <c r="TWN7" s="41"/>
      <c r="TWO7" s="41"/>
      <c r="TWP7" s="41"/>
      <c r="TWQ7" s="41"/>
      <c r="TWR7" s="41"/>
      <c r="TWS7" s="41"/>
      <c r="TWT7" s="41"/>
      <c r="TWU7" s="41"/>
      <c r="TWV7" s="41"/>
      <c r="TWW7" s="41"/>
      <c r="TWX7" s="41"/>
      <c r="TWY7" s="41"/>
      <c r="TWZ7" s="41"/>
      <c r="TXA7" s="41"/>
      <c r="TXB7" s="41"/>
      <c r="TXC7" s="41"/>
      <c r="TXD7" s="41"/>
      <c r="TXE7" s="41"/>
      <c r="TXF7" s="41"/>
      <c r="TXG7" s="41"/>
      <c r="TXH7" s="41"/>
      <c r="TXI7" s="41"/>
      <c r="TXJ7" s="41"/>
      <c r="TXK7" s="41"/>
      <c r="TXL7" s="41"/>
      <c r="TXM7" s="41"/>
      <c r="TXN7" s="41"/>
      <c r="TXO7" s="41"/>
      <c r="TXP7" s="41"/>
      <c r="TXQ7" s="41"/>
      <c r="TXR7" s="41"/>
      <c r="TXS7" s="41"/>
      <c r="TXT7" s="41"/>
      <c r="TXU7" s="41"/>
      <c r="TXV7" s="41"/>
      <c r="TXW7" s="41"/>
      <c r="TXX7" s="41"/>
      <c r="TXY7" s="41"/>
      <c r="TXZ7" s="41"/>
      <c r="TYA7" s="41"/>
      <c r="TYB7" s="41"/>
      <c r="TYC7" s="41"/>
      <c r="TYD7" s="41"/>
      <c r="TYE7" s="41"/>
      <c r="TYF7" s="41"/>
      <c r="TYG7" s="41"/>
      <c r="TYH7" s="41"/>
      <c r="TYI7" s="41"/>
      <c r="TYJ7" s="41"/>
      <c r="TYK7" s="41"/>
      <c r="TYL7" s="41"/>
      <c r="TYM7" s="41"/>
      <c r="TYN7" s="41"/>
      <c r="TYO7" s="41"/>
      <c r="TYP7" s="41"/>
      <c r="TYQ7" s="41"/>
      <c r="TYR7" s="41"/>
      <c r="TYS7" s="41"/>
      <c r="TYT7" s="41"/>
      <c r="TYU7" s="41"/>
      <c r="TYV7" s="41"/>
      <c r="TYW7" s="41"/>
      <c r="TYX7" s="41"/>
      <c r="TYY7" s="41"/>
      <c r="TYZ7" s="41"/>
      <c r="TZA7" s="41"/>
      <c r="TZB7" s="41"/>
      <c r="TZC7" s="41"/>
      <c r="TZD7" s="41"/>
      <c r="TZE7" s="41"/>
      <c r="TZF7" s="41"/>
      <c r="TZG7" s="41"/>
      <c r="TZH7" s="41"/>
      <c r="TZI7" s="41"/>
      <c r="TZJ7" s="41"/>
      <c r="TZK7" s="41"/>
      <c r="TZL7" s="41"/>
      <c r="TZM7" s="41"/>
      <c r="TZN7" s="41"/>
      <c r="TZO7" s="41"/>
      <c r="TZP7" s="41"/>
      <c r="TZQ7" s="41"/>
      <c r="TZR7" s="41"/>
      <c r="TZS7" s="41"/>
      <c r="TZT7" s="41"/>
      <c r="TZU7" s="41"/>
      <c r="TZV7" s="41"/>
      <c r="TZW7" s="41"/>
      <c r="TZX7" s="41"/>
      <c r="TZY7" s="41"/>
      <c r="TZZ7" s="41"/>
      <c r="UAA7" s="41"/>
      <c r="UAB7" s="41"/>
      <c r="UAC7" s="41"/>
      <c r="UAD7" s="41"/>
      <c r="UAE7" s="41"/>
      <c r="UAF7" s="41"/>
      <c r="UAG7" s="41"/>
      <c r="UAH7" s="41"/>
      <c r="UAI7" s="41"/>
      <c r="UAJ7" s="41"/>
      <c r="UAK7" s="41"/>
      <c r="UAL7" s="41"/>
      <c r="UAM7" s="41"/>
      <c r="UAN7" s="41"/>
      <c r="UAO7" s="41"/>
      <c r="UAP7" s="41"/>
      <c r="UAQ7" s="41"/>
      <c r="UAR7" s="41"/>
      <c r="UAS7" s="41"/>
      <c r="UAT7" s="41"/>
      <c r="UAU7" s="41"/>
      <c r="UAV7" s="41"/>
      <c r="UAW7" s="41"/>
      <c r="UAX7" s="41"/>
      <c r="UAY7" s="41"/>
      <c r="UAZ7" s="41"/>
      <c r="UBA7" s="41"/>
      <c r="UBB7" s="41"/>
      <c r="UBC7" s="41"/>
      <c r="UBD7" s="41"/>
      <c r="UBE7" s="41"/>
      <c r="UBF7" s="41"/>
      <c r="UBG7" s="41"/>
      <c r="UBH7" s="41"/>
      <c r="UBI7" s="41"/>
      <c r="UBJ7" s="41"/>
      <c r="UBK7" s="41"/>
      <c r="UBL7" s="41"/>
      <c r="UBM7" s="41"/>
      <c r="UBN7" s="41"/>
      <c r="UBO7" s="41"/>
      <c r="UBP7" s="41"/>
      <c r="UBQ7" s="41"/>
      <c r="UBR7" s="41"/>
      <c r="UBS7" s="41"/>
      <c r="UBT7" s="41"/>
      <c r="UBU7" s="41"/>
      <c r="UBV7" s="41"/>
      <c r="UBW7" s="41"/>
      <c r="UBX7" s="41"/>
      <c r="UBY7" s="41"/>
      <c r="UBZ7" s="41"/>
      <c r="UCA7" s="41"/>
      <c r="UCB7" s="41"/>
      <c r="UCC7" s="41"/>
      <c r="UCD7" s="41"/>
      <c r="UCE7" s="41"/>
      <c r="UCF7" s="41"/>
      <c r="UCG7" s="41"/>
      <c r="UCH7" s="41"/>
      <c r="UCI7" s="41"/>
      <c r="UCJ7" s="41"/>
      <c r="UCK7" s="41"/>
      <c r="UCL7" s="41"/>
      <c r="UCM7" s="41"/>
      <c r="UCN7" s="41"/>
      <c r="UCO7" s="41"/>
      <c r="UCP7" s="41"/>
      <c r="UCQ7" s="41"/>
      <c r="UCR7" s="41"/>
      <c r="UCS7" s="41"/>
      <c r="UCT7" s="41"/>
      <c r="UCU7" s="41"/>
      <c r="UCV7" s="41"/>
      <c r="UCW7" s="41"/>
      <c r="UCX7" s="41"/>
      <c r="UCY7" s="41"/>
      <c r="UCZ7" s="41"/>
      <c r="UDA7" s="41"/>
      <c r="UDB7" s="41"/>
      <c r="UDC7" s="41"/>
      <c r="UDD7" s="41"/>
      <c r="UDE7" s="41"/>
      <c r="UDF7" s="41"/>
      <c r="UDG7" s="41"/>
      <c r="UDH7" s="41"/>
      <c r="UDI7" s="41"/>
      <c r="UDJ7" s="41"/>
      <c r="UDK7" s="41"/>
      <c r="UDL7" s="41"/>
      <c r="UDM7" s="41"/>
      <c r="UDN7" s="41"/>
      <c r="UDO7" s="41"/>
      <c r="UDP7" s="41"/>
      <c r="UDQ7" s="41"/>
      <c r="UDR7" s="41"/>
      <c r="UDS7" s="41"/>
      <c r="UDT7" s="41"/>
      <c r="UDU7" s="41"/>
      <c r="UDV7" s="41"/>
      <c r="UDW7" s="41"/>
      <c r="UDX7" s="41"/>
      <c r="UDY7" s="41"/>
      <c r="UDZ7" s="41"/>
      <c r="UEA7" s="41"/>
      <c r="UEB7" s="41"/>
      <c r="UEC7" s="41"/>
      <c r="UED7" s="41"/>
      <c r="UEE7" s="41"/>
      <c r="UEF7" s="41"/>
      <c r="UEG7" s="41"/>
      <c r="UEH7" s="41"/>
      <c r="UEI7" s="41"/>
      <c r="UEJ7" s="41"/>
      <c r="UEK7" s="41"/>
      <c r="UEL7" s="41"/>
      <c r="UEM7" s="41"/>
      <c r="UEN7" s="41"/>
      <c r="UEO7" s="41"/>
      <c r="UEP7" s="41"/>
      <c r="UEQ7" s="41"/>
      <c r="UER7" s="41"/>
      <c r="UES7" s="41"/>
      <c r="UET7" s="41"/>
      <c r="UEU7" s="41"/>
      <c r="UEV7" s="41"/>
      <c r="UEW7" s="41"/>
      <c r="UEX7" s="41"/>
      <c r="UEY7" s="41"/>
      <c r="UEZ7" s="41"/>
      <c r="UFA7" s="41"/>
      <c r="UFB7" s="41"/>
      <c r="UFC7" s="41"/>
      <c r="UFD7" s="41"/>
      <c r="UFE7" s="41"/>
      <c r="UFF7" s="41"/>
      <c r="UFG7" s="41"/>
      <c r="UFH7" s="41"/>
      <c r="UFI7" s="41"/>
      <c r="UFJ7" s="41"/>
      <c r="UFK7" s="41"/>
      <c r="UFL7" s="41"/>
      <c r="UFM7" s="41"/>
      <c r="UFN7" s="41"/>
      <c r="UFO7" s="41"/>
      <c r="UFP7" s="41"/>
      <c r="UFQ7" s="41"/>
      <c r="UFR7" s="41"/>
      <c r="UFS7" s="41"/>
      <c r="UFT7" s="41"/>
      <c r="UFU7" s="41"/>
      <c r="UFV7" s="41"/>
      <c r="UFW7" s="41"/>
      <c r="UFX7" s="41"/>
      <c r="UFY7" s="41"/>
      <c r="UFZ7" s="41"/>
      <c r="UGA7" s="41"/>
      <c r="UGB7" s="41"/>
      <c r="UGC7" s="41"/>
      <c r="UGD7" s="41"/>
      <c r="UGE7" s="41"/>
      <c r="UGF7" s="41"/>
      <c r="UGG7" s="41"/>
      <c r="UGH7" s="41"/>
      <c r="UGI7" s="41"/>
      <c r="UGJ7" s="41"/>
      <c r="UGK7" s="41"/>
      <c r="UGL7" s="41"/>
      <c r="UGM7" s="41"/>
      <c r="UGN7" s="41"/>
      <c r="UGO7" s="41"/>
      <c r="UGP7" s="41"/>
      <c r="UGQ7" s="41"/>
      <c r="UGR7" s="41"/>
      <c r="UGS7" s="41"/>
      <c r="UGT7" s="41"/>
      <c r="UGU7" s="41"/>
      <c r="UGV7" s="41"/>
      <c r="UGW7" s="41"/>
      <c r="UGX7" s="41"/>
      <c r="UGY7" s="41"/>
      <c r="UGZ7" s="41"/>
      <c r="UHA7" s="41"/>
      <c r="UHB7" s="41"/>
      <c r="UHC7" s="41"/>
      <c r="UHD7" s="41"/>
      <c r="UHE7" s="41"/>
      <c r="UHF7" s="41"/>
      <c r="UHG7" s="41"/>
      <c r="UHH7" s="41"/>
      <c r="UHI7" s="41"/>
      <c r="UHJ7" s="41"/>
      <c r="UHK7" s="41"/>
      <c r="UHL7" s="41"/>
      <c r="UHM7" s="41"/>
      <c r="UHN7" s="41"/>
      <c r="UHO7" s="41"/>
      <c r="UHP7" s="41"/>
      <c r="UHQ7" s="41"/>
      <c r="UHR7" s="41"/>
      <c r="UHS7" s="41"/>
      <c r="UHT7" s="41"/>
      <c r="UHU7" s="41"/>
      <c r="UHV7" s="41"/>
      <c r="UHW7" s="41"/>
      <c r="UHX7" s="41"/>
      <c r="UHY7" s="41"/>
      <c r="UHZ7" s="41"/>
      <c r="UIA7" s="41"/>
      <c r="UIB7" s="41"/>
      <c r="UIC7" s="41"/>
      <c r="UID7" s="41"/>
      <c r="UIE7" s="41"/>
      <c r="UIF7" s="41"/>
      <c r="UIG7" s="41"/>
      <c r="UIH7" s="41"/>
      <c r="UII7" s="41"/>
      <c r="UIJ7" s="41"/>
      <c r="UIK7" s="41"/>
      <c r="UIL7" s="41"/>
      <c r="UIM7" s="41"/>
      <c r="UIN7" s="41"/>
      <c r="UIO7" s="41"/>
      <c r="UIP7" s="41"/>
      <c r="UIQ7" s="41"/>
      <c r="UIR7" s="41"/>
      <c r="UIS7" s="41"/>
      <c r="UIT7" s="41"/>
      <c r="UIU7" s="41"/>
      <c r="UIV7" s="41"/>
      <c r="UIW7" s="41"/>
      <c r="UIX7" s="41"/>
      <c r="UIY7" s="41"/>
      <c r="UIZ7" s="41"/>
      <c r="UJA7" s="41"/>
      <c r="UJB7" s="41"/>
      <c r="UJC7" s="41"/>
      <c r="UJD7" s="41"/>
      <c r="UJE7" s="41"/>
      <c r="UJF7" s="41"/>
      <c r="UJG7" s="41"/>
      <c r="UJH7" s="41"/>
      <c r="UJI7" s="41"/>
      <c r="UJJ7" s="41"/>
      <c r="UJK7" s="41"/>
      <c r="UJL7" s="41"/>
      <c r="UJM7" s="41"/>
      <c r="UJN7" s="41"/>
      <c r="UJO7" s="41"/>
      <c r="UJP7" s="41"/>
      <c r="UJQ7" s="41"/>
      <c r="UJR7" s="41"/>
      <c r="UJS7" s="41"/>
      <c r="UJT7" s="41"/>
      <c r="UJU7" s="41"/>
      <c r="UJV7" s="41"/>
      <c r="UJW7" s="41"/>
      <c r="UJX7" s="41"/>
      <c r="UJY7" s="41"/>
      <c r="UJZ7" s="41"/>
      <c r="UKA7" s="41"/>
      <c r="UKB7" s="41"/>
      <c r="UKC7" s="41"/>
      <c r="UKD7" s="41"/>
      <c r="UKE7" s="41"/>
      <c r="UKF7" s="41"/>
      <c r="UKG7" s="41"/>
      <c r="UKH7" s="41"/>
      <c r="UKI7" s="41"/>
      <c r="UKJ7" s="41"/>
      <c r="UKK7" s="41"/>
      <c r="UKL7" s="41"/>
      <c r="UKM7" s="41"/>
      <c r="UKN7" s="41"/>
      <c r="UKO7" s="41"/>
      <c r="UKP7" s="41"/>
      <c r="UKQ7" s="41"/>
      <c r="UKR7" s="41"/>
      <c r="UKS7" s="41"/>
      <c r="UKT7" s="41"/>
      <c r="UKU7" s="41"/>
      <c r="UKV7" s="41"/>
      <c r="UKW7" s="41"/>
      <c r="UKX7" s="41"/>
      <c r="UKY7" s="41"/>
      <c r="UKZ7" s="41"/>
      <c r="ULA7" s="41"/>
      <c r="ULB7" s="41"/>
      <c r="ULC7" s="41"/>
      <c r="ULD7" s="41"/>
      <c r="ULE7" s="41"/>
      <c r="ULF7" s="41"/>
      <c r="ULG7" s="41"/>
      <c r="ULH7" s="41"/>
      <c r="ULI7" s="41"/>
      <c r="ULJ7" s="41"/>
      <c r="ULK7" s="41"/>
      <c r="ULL7" s="41"/>
      <c r="ULM7" s="41"/>
      <c r="ULN7" s="41"/>
      <c r="ULO7" s="41"/>
      <c r="ULP7" s="41"/>
      <c r="ULQ7" s="41"/>
      <c r="ULR7" s="41"/>
      <c r="ULS7" s="41"/>
      <c r="ULT7" s="41"/>
      <c r="ULU7" s="41"/>
      <c r="ULV7" s="41"/>
      <c r="ULW7" s="41"/>
      <c r="ULX7" s="41"/>
      <c r="ULY7" s="41"/>
      <c r="ULZ7" s="41"/>
      <c r="UMA7" s="41"/>
      <c r="UMB7" s="41"/>
      <c r="UMC7" s="41"/>
      <c r="UMD7" s="41"/>
      <c r="UME7" s="41"/>
      <c r="UMF7" s="41"/>
      <c r="UMG7" s="41"/>
      <c r="UMH7" s="41"/>
      <c r="UMI7" s="41"/>
      <c r="UMJ7" s="41"/>
      <c r="UMK7" s="41"/>
      <c r="UML7" s="41"/>
      <c r="UMM7" s="41"/>
      <c r="UMN7" s="41"/>
      <c r="UMO7" s="41"/>
      <c r="UMP7" s="41"/>
      <c r="UMQ7" s="41"/>
      <c r="UMR7" s="41"/>
      <c r="UMS7" s="41"/>
      <c r="UMT7" s="41"/>
      <c r="UMU7" s="41"/>
      <c r="UMV7" s="41"/>
      <c r="UMW7" s="41"/>
      <c r="UMX7" s="41"/>
      <c r="UMY7" s="41"/>
      <c r="UMZ7" s="41"/>
      <c r="UNA7" s="41"/>
      <c r="UNB7" s="41"/>
      <c r="UNC7" s="41"/>
      <c r="UND7" s="41"/>
      <c r="UNE7" s="41"/>
      <c r="UNF7" s="41"/>
      <c r="UNG7" s="41"/>
      <c r="UNH7" s="41"/>
      <c r="UNI7" s="41"/>
      <c r="UNJ7" s="41"/>
      <c r="UNK7" s="41"/>
      <c r="UNL7" s="41"/>
      <c r="UNM7" s="41"/>
      <c r="UNN7" s="41"/>
      <c r="UNO7" s="41"/>
      <c r="UNP7" s="41"/>
      <c r="UNQ7" s="41"/>
      <c r="UNR7" s="41"/>
      <c r="UNS7" s="41"/>
      <c r="UNT7" s="41"/>
      <c r="UNU7" s="41"/>
      <c r="UNV7" s="41"/>
      <c r="UNW7" s="41"/>
      <c r="UNX7" s="41"/>
      <c r="UNY7" s="41"/>
      <c r="UNZ7" s="41"/>
      <c r="UOA7" s="41"/>
      <c r="UOB7" s="41"/>
      <c r="UOC7" s="41"/>
      <c r="UOD7" s="41"/>
      <c r="UOE7" s="41"/>
      <c r="UOF7" s="41"/>
      <c r="UOG7" s="41"/>
      <c r="UOH7" s="41"/>
      <c r="UOI7" s="41"/>
      <c r="UOJ7" s="41"/>
      <c r="UOK7" s="41"/>
      <c r="UOL7" s="41"/>
      <c r="UOM7" s="41"/>
      <c r="UON7" s="41"/>
      <c r="UOO7" s="41"/>
      <c r="UOP7" s="41"/>
      <c r="UOQ7" s="41"/>
      <c r="UOR7" s="41"/>
      <c r="UOS7" s="41"/>
      <c r="UOT7" s="41"/>
      <c r="UOU7" s="41"/>
      <c r="UOV7" s="41"/>
      <c r="UOW7" s="41"/>
      <c r="UOX7" s="41"/>
      <c r="UOY7" s="41"/>
      <c r="UOZ7" s="41"/>
      <c r="UPA7" s="41"/>
      <c r="UPB7" s="41"/>
      <c r="UPC7" s="41"/>
      <c r="UPD7" s="41"/>
      <c r="UPE7" s="41"/>
      <c r="UPF7" s="41"/>
      <c r="UPG7" s="41"/>
      <c r="UPH7" s="41"/>
      <c r="UPI7" s="41"/>
      <c r="UPJ7" s="41"/>
      <c r="UPK7" s="41"/>
      <c r="UPL7" s="41"/>
      <c r="UPM7" s="41"/>
      <c r="UPN7" s="41"/>
      <c r="UPO7" s="41"/>
      <c r="UPP7" s="41"/>
      <c r="UPQ7" s="41"/>
      <c r="UPR7" s="41"/>
      <c r="UPS7" s="41"/>
      <c r="UPT7" s="41"/>
      <c r="UPU7" s="41"/>
      <c r="UPV7" s="41"/>
      <c r="UPW7" s="41"/>
      <c r="UPX7" s="41"/>
      <c r="UPY7" s="41"/>
      <c r="UPZ7" s="41"/>
      <c r="UQA7" s="41"/>
      <c r="UQB7" s="41"/>
      <c r="UQC7" s="41"/>
      <c r="UQD7" s="41"/>
      <c r="UQE7" s="41"/>
      <c r="UQF7" s="41"/>
      <c r="UQG7" s="41"/>
      <c r="UQH7" s="41"/>
      <c r="UQI7" s="41"/>
      <c r="UQJ7" s="41"/>
      <c r="UQK7" s="41"/>
      <c r="UQL7" s="41"/>
      <c r="UQM7" s="41"/>
      <c r="UQN7" s="41"/>
      <c r="UQO7" s="41"/>
      <c r="UQP7" s="41"/>
      <c r="UQQ7" s="41"/>
      <c r="UQR7" s="41"/>
      <c r="UQS7" s="41"/>
      <c r="UQT7" s="41"/>
      <c r="UQU7" s="41"/>
      <c r="UQV7" s="41"/>
      <c r="UQW7" s="41"/>
      <c r="UQX7" s="41"/>
      <c r="UQY7" s="41"/>
      <c r="UQZ7" s="41"/>
      <c r="URA7" s="41"/>
      <c r="URB7" s="41"/>
      <c r="URC7" s="41"/>
      <c r="URD7" s="41"/>
      <c r="URE7" s="41"/>
      <c r="URF7" s="41"/>
      <c r="URG7" s="41"/>
      <c r="URH7" s="41"/>
      <c r="URI7" s="41"/>
      <c r="URJ7" s="41"/>
      <c r="URK7" s="41"/>
      <c r="URL7" s="41"/>
      <c r="URM7" s="41"/>
      <c r="URN7" s="41"/>
      <c r="URO7" s="41"/>
      <c r="URP7" s="41"/>
      <c r="URQ7" s="41"/>
      <c r="URR7" s="41"/>
      <c r="URS7" s="41"/>
      <c r="URT7" s="41"/>
      <c r="URU7" s="41"/>
      <c r="URV7" s="41"/>
      <c r="URW7" s="41"/>
      <c r="URX7" s="41"/>
      <c r="URY7" s="41"/>
      <c r="URZ7" s="41"/>
      <c r="USA7" s="41"/>
      <c r="USB7" s="41"/>
      <c r="USC7" s="41"/>
      <c r="USD7" s="41"/>
      <c r="USE7" s="41"/>
      <c r="USF7" s="41"/>
      <c r="USG7" s="41"/>
      <c r="USH7" s="41"/>
      <c r="USI7" s="41"/>
      <c r="USJ7" s="41"/>
      <c r="USK7" s="41"/>
      <c r="USL7" s="41"/>
      <c r="USM7" s="41"/>
      <c r="USN7" s="41"/>
      <c r="USO7" s="41"/>
      <c r="USP7" s="41"/>
      <c r="USQ7" s="41"/>
      <c r="USR7" s="41"/>
      <c r="USS7" s="41"/>
      <c r="UST7" s="41"/>
      <c r="USU7" s="41"/>
      <c r="USV7" s="41"/>
      <c r="USW7" s="41"/>
      <c r="USX7" s="41"/>
      <c r="USY7" s="41"/>
      <c r="USZ7" s="41"/>
      <c r="UTA7" s="41"/>
      <c r="UTB7" s="41"/>
      <c r="UTC7" s="41"/>
      <c r="UTD7" s="41"/>
      <c r="UTE7" s="41"/>
      <c r="UTF7" s="41"/>
      <c r="UTG7" s="41"/>
      <c r="UTH7" s="41"/>
      <c r="UTI7" s="41"/>
      <c r="UTJ7" s="41"/>
      <c r="UTK7" s="41"/>
      <c r="UTL7" s="41"/>
      <c r="UTM7" s="41"/>
      <c r="UTN7" s="41"/>
      <c r="UTO7" s="41"/>
      <c r="UTP7" s="41"/>
      <c r="UTQ7" s="41"/>
      <c r="UTR7" s="41"/>
      <c r="UTS7" s="41"/>
      <c r="UTT7" s="41"/>
      <c r="UTU7" s="41"/>
      <c r="UTV7" s="41"/>
      <c r="UTW7" s="41"/>
      <c r="UTX7" s="41"/>
      <c r="UTY7" s="41"/>
      <c r="UTZ7" s="41"/>
      <c r="UUA7" s="41"/>
      <c r="UUB7" s="41"/>
      <c r="UUC7" s="41"/>
      <c r="UUD7" s="41"/>
      <c r="UUE7" s="41"/>
      <c r="UUF7" s="41"/>
      <c r="UUG7" s="41"/>
      <c r="UUH7" s="41"/>
      <c r="UUI7" s="41"/>
      <c r="UUJ7" s="41"/>
      <c r="UUK7" s="41"/>
      <c r="UUL7" s="41"/>
      <c r="UUM7" s="41"/>
      <c r="UUN7" s="41"/>
      <c r="UUO7" s="41"/>
      <c r="UUP7" s="41"/>
      <c r="UUQ7" s="41"/>
      <c r="UUR7" s="41"/>
      <c r="UUS7" s="41"/>
      <c r="UUT7" s="41"/>
      <c r="UUU7" s="41"/>
      <c r="UUV7" s="41"/>
      <c r="UUW7" s="41"/>
      <c r="UUX7" s="41"/>
      <c r="UUY7" s="41"/>
      <c r="UUZ7" s="41"/>
      <c r="UVA7" s="41"/>
      <c r="UVB7" s="41"/>
      <c r="UVC7" s="41"/>
      <c r="UVD7" s="41"/>
      <c r="UVE7" s="41"/>
      <c r="UVF7" s="41"/>
      <c r="UVG7" s="41"/>
      <c r="UVH7" s="41"/>
      <c r="UVI7" s="41"/>
      <c r="UVJ7" s="41"/>
      <c r="UVK7" s="41"/>
      <c r="UVL7" s="41"/>
      <c r="UVM7" s="41"/>
      <c r="UVN7" s="41"/>
      <c r="UVO7" s="41"/>
      <c r="UVP7" s="41"/>
      <c r="UVQ7" s="41"/>
      <c r="UVR7" s="41"/>
      <c r="UVS7" s="41"/>
      <c r="UVT7" s="41"/>
      <c r="UVU7" s="41"/>
      <c r="UVV7" s="41"/>
      <c r="UVW7" s="41"/>
      <c r="UVX7" s="41"/>
      <c r="UVY7" s="41"/>
      <c r="UVZ7" s="41"/>
      <c r="UWA7" s="41"/>
      <c r="UWB7" s="41"/>
      <c r="UWC7" s="41"/>
      <c r="UWD7" s="41"/>
      <c r="UWE7" s="41"/>
      <c r="UWF7" s="41"/>
      <c r="UWG7" s="41"/>
      <c r="UWH7" s="41"/>
      <c r="UWI7" s="41"/>
      <c r="UWJ7" s="41"/>
      <c r="UWK7" s="41"/>
      <c r="UWL7" s="41"/>
      <c r="UWM7" s="41"/>
      <c r="UWN7" s="41"/>
      <c r="UWO7" s="41"/>
      <c r="UWP7" s="41"/>
      <c r="UWQ7" s="41"/>
      <c r="UWR7" s="41"/>
      <c r="UWS7" s="41"/>
      <c r="UWT7" s="41"/>
      <c r="UWU7" s="41"/>
      <c r="UWV7" s="41"/>
      <c r="UWW7" s="41"/>
      <c r="UWX7" s="41"/>
      <c r="UWY7" s="41"/>
      <c r="UWZ7" s="41"/>
      <c r="UXA7" s="41"/>
      <c r="UXB7" s="41"/>
      <c r="UXC7" s="41"/>
      <c r="UXD7" s="41"/>
      <c r="UXE7" s="41"/>
      <c r="UXF7" s="41"/>
      <c r="UXG7" s="41"/>
      <c r="UXH7" s="41"/>
      <c r="UXI7" s="41"/>
      <c r="UXJ7" s="41"/>
      <c r="UXK7" s="41"/>
      <c r="UXL7" s="41"/>
      <c r="UXM7" s="41"/>
      <c r="UXN7" s="41"/>
      <c r="UXO7" s="41"/>
      <c r="UXP7" s="41"/>
      <c r="UXQ7" s="41"/>
      <c r="UXR7" s="41"/>
      <c r="UXS7" s="41"/>
      <c r="UXT7" s="41"/>
      <c r="UXU7" s="41"/>
      <c r="UXV7" s="41"/>
      <c r="UXW7" s="41"/>
      <c r="UXX7" s="41"/>
      <c r="UXY7" s="41"/>
      <c r="UXZ7" s="41"/>
      <c r="UYA7" s="41"/>
      <c r="UYB7" s="41"/>
      <c r="UYC7" s="41"/>
      <c r="UYD7" s="41"/>
      <c r="UYE7" s="41"/>
      <c r="UYF7" s="41"/>
      <c r="UYG7" s="41"/>
      <c r="UYH7" s="41"/>
      <c r="UYI7" s="41"/>
      <c r="UYJ7" s="41"/>
      <c r="UYK7" s="41"/>
      <c r="UYL7" s="41"/>
      <c r="UYM7" s="41"/>
      <c r="UYN7" s="41"/>
      <c r="UYO7" s="41"/>
      <c r="UYP7" s="41"/>
      <c r="UYQ7" s="41"/>
      <c r="UYR7" s="41"/>
      <c r="UYS7" s="41"/>
      <c r="UYT7" s="41"/>
      <c r="UYU7" s="41"/>
      <c r="UYV7" s="41"/>
      <c r="UYW7" s="41"/>
      <c r="UYX7" s="41"/>
      <c r="UYY7" s="41"/>
      <c r="UYZ7" s="41"/>
      <c r="UZA7" s="41"/>
      <c r="UZB7" s="41"/>
      <c r="UZC7" s="41"/>
      <c r="UZD7" s="41"/>
      <c r="UZE7" s="41"/>
      <c r="UZF7" s="41"/>
      <c r="UZG7" s="41"/>
      <c r="UZH7" s="41"/>
      <c r="UZI7" s="41"/>
      <c r="UZJ7" s="41"/>
      <c r="UZK7" s="41"/>
      <c r="UZL7" s="41"/>
      <c r="UZM7" s="41"/>
      <c r="UZN7" s="41"/>
      <c r="UZO7" s="41"/>
      <c r="UZP7" s="41"/>
      <c r="UZQ7" s="41"/>
      <c r="UZR7" s="41"/>
      <c r="UZS7" s="41"/>
      <c r="UZT7" s="41"/>
      <c r="UZU7" s="41"/>
      <c r="UZV7" s="41"/>
      <c r="UZW7" s="41"/>
      <c r="UZX7" s="41"/>
      <c r="UZY7" s="41"/>
      <c r="UZZ7" s="41"/>
      <c r="VAA7" s="41"/>
      <c r="VAB7" s="41"/>
      <c r="VAC7" s="41"/>
      <c r="VAD7" s="41"/>
      <c r="VAE7" s="41"/>
      <c r="VAF7" s="41"/>
      <c r="VAG7" s="41"/>
      <c r="VAH7" s="41"/>
      <c r="VAI7" s="41"/>
      <c r="VAJ7" s="41"/>
      <c r="VAK7" s="41"/>
      <c r="VAL7" s="41"/>
      <c r="VAM7" s="41"/>
      <c r="VAN7" s="41"/>
      <c r="VAO7" s="41"/>
      <c r="VAP7" s="41"/>
      <c r="VAQ7" s="41"/>
      <c r="VAR7" s="41"/>
      <c r="VAS7" s="41"/>
      <c r="VAT7" s="41"/>
      <c r="VAU7" s="41"/>
      <c r="VAV7" s="41"/>
      <c r="VAW7" s="41"/>
      <c r="VAX7" s="41"/>
      <c r="VAY7" s="41"/>
      <c r="VAZ7" s="41"/>
      <c r="VBA7" s="41"/>
      <c r="VBB7" s="41"/>
      <c r="VBC7" s="41"/>
      <c r="VBD7" s="41"/>
      <c r="VBE7" s="41"/>
      <c r="VBF7" s="41"/>
      <c r="VBG7" s="41"/>
      <c r="VBH7" s="41"/>
      <c r="VBI7" s="41"/>
      <c r="VBJ7" s="41"/>
      <c r="VBK7" s="41"/>
      <c r="VBL7" s="41"/>
      <c r="VBM7" s="41"/>
      <c r="VBN7" s="41"/>
      <c r="VBO7" s="41"/>
      <c r="VBP7" s="41"/>
      <c r="VBQ7" s="41"/>
      <c r="VBR7" s="41"/>
      <c r="VBS7" s="41"/>
      <c r="VBT7" s="41"/>
      <c r="VBU7" s="41"/>
      <c r="VBV7" s="41"/>
      <c r="VBW7" s="41"/>
      <c r="VBX7" s="41"/>
      <c r="VBY7" s="41"/>
      <c r="VBZ7" s="41"/>
      <c r="VCA7" s="41"/>
      <c r="VCB7" s="41"/>
      <c r="VCC7" s="41"/>
      <c r="VCD7" s="41"/>
      <c r="VCE7" s="41"/>
      <c r="VCF7" s="41"/>
      <c r="VCG7" s="41"/>
      <c r="VCH7" s="41"/>
      <c r="VCI7" s="41"/>
      <c r="VCJ7" s="41"/>
      <c r="VCK7" s="41"/>
      <c r="VCL7" s="41"/>
      <c r="VCM7" s="41"/>
      <c r="VCN7" s="41"/>
      <c r="VCO7" s="41"/>
      <c r="VCP7" s="41"/>
      <c r="VCQ7" s="41"/>
      <c r="VCR7" s="41"/>
      <c r="VCS7" s="41"/>
      <c r="VCT7" s="41"/>
      <c r="VCU7" s="41"/>
      <c r="VCV7" s="41"/>
      <c r="VCW7" s="41"/>
      <c r="VCX7" s="41"/>
      <c r="VCY7" s="41"/>
      <c r="VCZ7" s="41"/>
      <c r="VDA7" s="41"/>
      <c r="VDB7" s="41"/>
      <c r="VDC7" s="41"/>
      <c r="VDD7" s="41"/>
      <c r="VDE7" s="41"/>
      <c r="VDF7" s="41"/>
      <c r="VDG7" s="41"/>
      <c r="VDH7" s="41"/>
      <c r="VDI7" s="41"/>
      <c r="VDJ7" s="41"/>
      <c r="VDK7" s="41"/>
      <c r="VDL7" s="41"/>
      <c r="VDM7" s="41"/>
      <c r="VDN7" s="41"/>
      <c r="VDO7" s="41"/>
      <c r="VDP7" s="41"/>
      <c r="VDQ7" s="41"/>
      <c r="VDR7" s="41"/>
      <c r="VDS7" s="41"/>
      <c r="VDT7" s="41"/>
      <c r="VDU7" s="41"/>
      <c r="VDV7" s="41"/>
      <c r="VDW7" s="41"/>
      <c r="VDX7" s="41"/>
      <c r="VDY7" s="41"/>
      <c r="VDZ7" s="41"/>
      <c r="VEA7" s="41"/>
      <c r="VEB7" s="41"/>
      <c r="VEC7" s="41"/>
      <c r="VED7" s="41"/>
      <c r="VEE7" s="41"/>
      <c r="VEF7" s="41"/>
      <c r="VEG7" s="41"/>
      <c r="VEH7" s="41"/>
      <c r="VEI7" s="41"/>
      <c r="VEJ7" s="41"/>
      <c r="VEK7" s="41"/>
      <c r="VEL7" s="41"/>
      <c r="VEM7" s="41"/>
      <c r="VEN7" s="41"/>
      <c r="VEO7" s="41"/>
      <c r="VEP7" s="41"/>
      <c r="VEQ7" s="41"/>
      <c r="VER7" s="41"/>
      <c r="VES7" s="41"/>
      <c r="VET7" s="41"/>
      <c r="VEU7" s="41"/>
      <c r="VEV7" s="41"/>
      <c r="VEW7" s="41"/>
      <c r="VEX7" s="41"/>
      <c r="VEY7" s="41"/>
      <c r="VEZ7" s="41"/>
      <c r="VFA7" s="41"/>
      <c r="VFB7" s="41"/>
      <c r="VFC7" s="41"/>
      <c r="VFD7" s="41"/>
      <c r="VFE7" s="41"/>
      <c r="VFF7" s="41"/>
      <c r="VFG7" s="41"/>
      <c r="VFH7" s="41"/>
      <c r="VFI7" s="41"/>
      <c r="VFJ7" s="41"/>
      <c r="VFK7" s="41"/>
      <c r="VFL7" s="41"/>
      <c r="VFM7" s="41"/>
      <c r="VFN7" s="41"/>
      <c r="VFO7" s="41"/>
      <c r="VFP7" s="41"/>
      <c r="VFQ7" s="41"/>
      <c r="VFR7" s="41"/>
      <c r="VFS7" s="41"/>
      <c r="VFT7" s="41"/>
      <c r="VFU7" s="41"/>
      <c r="VFV7" s="41"/>
      <c r="VFW7" s="41"/>
      <c r="VFX7" s="41"/>
      <c r="VFY7" s="41"/>
      <c r="VFZ7" s="41"/>
      <c r="VGA7" s="41"/>
      <c r="VGB7" s="41"/>
      <c r="VGC7" s="41"/>
      <c r="VGD7" s="41"/>
      <c r="VGE7" s="41"/>
      <c r="VGF7" s="41"/>
      <c r="VGG7" s="41"/>
      <c r="VGH7" s="41"/>
      <c r="VGI7" s="41"/>
      <c r="VGJ7" s="41"/>
      <c r="VGK7" s="41"/>
      <c r="VGL7" s="41"/>
      <c r="VGM7" s="41"/>
      <c r="VGN7" s="41"/>
      <c r="VGO7" s="41"/>
      <c r="VGP7" s="41"/>
      <c r="VGQ7" s="41"/>
      <c r="VGR7" s="41"/>
      <c r="VGS7" s="41"/>
      <c r="VGT7" s="41"/>
      <c r="VGU7" s="41"/>
      <c r="VGV7" s="41"/>
      <c r="VGW7" s="41"/>
      <c r="VGX7" s="41"/>
      <c r="VGY7" s="41"/>
      <c r="VGZ7" s="41"/>
      <c r="VHA7" s="41"/>
      <c r="VHB7" s="41"/>
      <c r="VHC7" s="41"/>
      <c r="VHD7" s="41"/>
      <c r="VHE7" s="41"/>
      <c r="VHF7" s="41"/>
      <c r="VHG7" s="41"/>
      <c r="VHH7" s="41"/>
      <c r="VHI7" s="41"/>
      <c r="VHJ7" s="41"/>
      <c r="VHK7" s="41"/>
      <c r="VHL7" s="41"/>
      <c r="VHM7" s="41"/>
      <c r="VHN7" s="41"/>
      <c r="VHO7" s="41"/>
      <c r="VHP7" s="41"/>
      <c r="VHQ7" s="41"/>
      <c r="VHR7" s="41"/>
      <c r="VHS7" s="41"/>
      <c r="VHT7" s="41"/>
      <c r="VHU7" s="41"/>
      <c r="VHV7" s="41"/>
      <c r="VHW7" s="41"/>
      <c r="VHX7" s="41"/>
      <c r="VHY7" s="41"/>
      <c r="VHZ7" s="41"/>
      <c r="VIA7" s="41"/>
      <c r="VIB7" s="41"/>
      <c r="VIC7" s="41"/>
      <c r="VID7" s="41"/>
      <c r="VIE7" s="41"/>
      <c r="VIF7" s="41"/>
      <c r="VIG7" s="41"/>
      <c r="VIH7" s="41"/>
      <c r="VII7" s="41"/>
      <c r="VIJ7" s="41"/>
      <c r="VIK7" s="41"/>
      <c r="VIL7" s="41"/>
      <c r="VIM7" s="41"/>
      <c r="VIN7" s="41"/>
      <c r="VIO7" s="41"/>
      <c r="VIP7" s="41"/>
      <c r="VIQ7" s="41"/>
      <c r="VIR7" s="41"/>
      <c r="VIS7" s="41"/>
      <c r="VIT7" s="41"/>
      <c r="VIU7" s="41"/>
      <c r="VIV7" s="41"/>
      <c r="VIW7" s="41"/>
      <c r="VIX7" s="41"/>
      <c r="VIY7" s="41"/>
      <c r="VIZ7" s="41"/>
      <c r="VJA7" s="41"/>
      <c r="VJB7" s="41"/>
      <c r="VJC7" s="41"/>
      <c r="VJD7" s="41"/>
      <c r="VJE7" s="41"/>
      <c r="VJF7" s="41"/>
      <c r="VJG7" s="41"/>
      <c r="VJH7" s="41"/>
      <c r="VJI7" s="41"/>
      <c r="VJJ7" s="41"/>
      <c r="VJK7" s="41"/>
      <c r="VJL7" s="41"/>
      <c r="VJM7" s="41"/>
      <c r="VJN7" s="41"/>
      <c r="VJO7" s="41"/>
      <c r="VJP7" s="41"/>
      <c r="VJQ7" s="41"/>
      <c r="VJR7" s="41"/>
      <c r="VJS7" s="41"/>
      <c r="VJT7" s="41"/>
      <c r="VJU7" s="41"/>
      <c r="VJV7" s="41"/>
      <c r="VJW7" s="41"/>
      <c r="VJX7" s="41"/>
      <c r="VJY7" s="41"/>
      <c r="VJZ7" s="41"/>
      <c r="VKA7" s="41"/>
      <c r="VKB7" s="41"/>
      <c r="VKC7" s="41"/>
      <c r="VKD7" s="41"/>
      <c r="VKE7" s="41"/>
      <c r="VKF7" s="41"/>
      <c r="VKG7" s="41"/>
      <c r="VKH7" s="41"/>
      <c r="VKI7" s="41"/>
      <c r="VKJ7" s="41"/>
      <c r="VKK7" s="41"/>
      <c r="VKL7" s="41"/>
      <c r="VKM7" s="41"/>
      <c r="VKN7" s="41"/>
      <c r="VKO7" s="41"/>
      <c r="VKP7" s="41"/>
      <c r="VKQ7" s="41"/>
      <c r="VKR7" s="41"/>
      <c r="VKS7" s="41"/>
      <c r="VKT7" s="41"/>
      <c r="VKU7" s="41"/>
      <c r="VKV7" s="41"/>
      <c r="VKW7" s="41"/>
      <c r="VKX7" s="41"/>
      <c r="VKY7" s="41"/>
      <c r="VKZ7" s="41"/>
      <c r="VLA7" s="41"/>
      <c r="VLB7" s="41"/>
      <c r="VLC7" s="41"/>
      <c r="VLD7" s="41"/>
      <c r="VLE7" s="41"/>
      <c r="VLF7" s="41"/>
      <c r="VLG7" s="41"/>
      <c r="VLH7" s="41"/>
      <c r="VLI7" s="41"/>
      <c r="VLJ7" s="41"/>
      <c r="VLK7" s="41"/>
      <c r="VLL7" s="41"/>
      <c r="VLM7" s="41"/>
      <c r="VLN7" s="41"/>
      <c r="VLO7" s="41"/>
      <c r="VLP7" s="41"/>
      <c r="VLQ7" s="41"/>
      <c r="VLR7" s="41"/>
      <c r="VLS7" s="41"/>
      <c r="VLT7" s="41"/>
      <c r="VLU7" s="41"/>
      <c r="VLV7" s="41"/>
      <c r="VLW7" s="41"/>
      <c r="VLX7" s="41"/>
      <c r="VLY7" s="41"/>
      <c r="VLZ7" s="41"/>
      <c r="VMA7" s="41"/>
      <c r="VMB7" s="41"/>
      <c r="VMC7" s="41"/>
      <c r="VMD7" s="41"/>
      <c r="VME7" s="41"/>
      <c r="VMF7" s="41"/>
      <c r="VMG7" s="41"/>
      <c r="VMH7" s="41"/>
      <c r="VMI7" s="41"/>
      <c r="VMJ7" s="41"/>
      <c r="VMK7" s="41"/>
      <c r="VML7" s="41"/>
      <c r="VMM7" s="41"/>
      <c r="VMN7" s="41"/>
      <c r="VMO7" s="41"/>
      <c r="VMP7" s="41"/>
      <c r="VMQ7" s="41"/>
      <c r="VMR7" s="41"/>
      <c r="VMS7" s="41"/>
      <c r="VMT7" s="41"/>
      <c r="VMU7" s="41"/>
      <c r="VMV7" s="41"/>
      <c r="VMW7" s="41"/>
      <c r="VMX7" s="41"/>
      <c r="VMY7" s="41"/>
      <c r="VMZ7" s="41"/>
      <c r="VNA7" s="41"/>
      <c r="VNB7" s="41"/>
      <c r="VNC7" s="41"/>
      <c r="VND7" s="41"/>
      <c r="VNE7" s="41"/>
      <c r="VNF7" s="41"/>
      <c r="VNG7" s="41"/>
      <c r="VNH7" s="41"/>
      <c r="VNI7" s="41"/>
      <c r="VNJ7" s="41"/>
      <c r="VNK7" s="41"/>
      <c r="VNL7" s="41"/>
      <c r="VNM7" s="41"/>
      <c r="VNN7" s="41"/>
      <c r="VNO7" s="41"/>
      <c r="VNP7" s="41"/>
      <c r="VNQ7" s="41"/>
      <c r="VNR7" s="41"/>
      <c r="VNS7" s="41"/>
      <c r="VNT7" s="41"/>
      <c r="VNU7" s="41"/>
      <c r="VNV7" s="41"/>
      <c r="VNW7" s="41"/>
      <c r="VNX7" s="41"/>
      <c r="VNY7" s="41"/>
      <c r="VNZ7" s="41"/>
      <c r="VOA7" s="41"/>
      <c r="VOB7" s="41"/>
      <c r="VOC7" s="41"/>
      <c r="VOD7" s="41"/>
      <c r="VOE7" s="41"/>
      <c r="VOF7" s="41"/>
      <c r="VOG7" s="41"/>
      <c r="VOH7" s="41"/>
      <c r="VOI7" s="41"/>
      <c r="VOJ7" s="41"/>
      <c r="VOK7" s="41"/>
      <c r="VOL7" s="41"/>
      <c r="VOM7" s="41"/>
      <c r="VON7" s="41"/>
      <c r="VOO7" s="41"/>
      <c r="VOP7" s="41"/>
      <c r="VOQ7" s="41"/>
      <c r="VOR7" s="41"/>
      <c r="VOS7" s="41"/>
      <c r="VOT7" s="41"/>
      <c r="VOU7" s="41"/>
      <c r="VOV7" s="41"/>
      <c r="VOW7" s="41"/>
      <c r="VOX7" s="41"/>
      <c r="VOY7" s="41"/>
      <c r="VOZ7" s="41"/>
      <c r="VPA7" s="41"/>
      <c r="VPB7" s="41"/>
      <c r="VPC7" s="41"/>
      <c r="VPD7" s="41"/>
      <c r="VPE7" s="41"/>
      <c r="VPF7" s="41"/>
      <c r="VPG7" s="41"/>
      <c r="VPH7" s="41"/>
      <c r="VPI7" s="41"/>
      <c r="VPJ7" s="41"/>
      <c r="VPK7" s="41"/>
      <c r="VPL7" s="41"/>
      <c r="VPM7" s="41"/>
      <c r="VPN7" s="41"/>
      <c r="VPO7" s="41"/>
      <c r="VPP7" s="41"/>
      <c r="VPQ7" s="41"/>
      <c r="VPR7" s="41"/>
      <c r="VPS7" s="41"/>
      <c r="VPT7" s="41"/>
      <c r="VPU7" s="41"/>
      <c r="VPV7" s="41"/>
      <c r="VPW7" s="41"/>
      <c r="VPX7" s="41"/>
      <c r="VPY7" s="41"/>
      <c r="VPZ7" s="41"/>
      <c r="VQA7" s="41"/>
      <c r="VQB7" s="41"/>
      <c r="VQC7" s="41"/>
      <c r="VQD7" s="41"/>
      <c r="VQE7" s="41"/>
      <c r="VQF7" s="41"/>
      <c r="VQG7" s="41"/>
      <c r="VQH7" s="41"/>
      <c r="VQI7" s="41"/>
      <c r="VQJ7" s="41"/>
      <c r="VQK7" s="41"/>
      <c r="VQL7" s="41"/>
      <c r="VQM7" s="41"/>
      <c r="VQN7" s="41"/>
      <c r="VQO7" s="41"/>
      <c r="VQP7" s="41"/>
      <c r="VQQ7" s="41"/>
      <c r="VQR7" s="41"/>
      <c r="VQS7" s="41"/>
      <c r="VQT7" s="41"/>
      <c r="VQU7" s="41"/>
      <c r="VQV7" s="41"/>
      <c r="VQW7" s="41"/>
      <c r="VQX7" s="41"/>
      <c r="VQY7" s="41"/>
      <c r="VQZ7" s="41"/>
      <c r="VRA7" s="41"/>
      <c r="VRB7" s="41"/>
      <c r="VRC7" s="41"/>
      <c r="VRD7" s="41"/>
      <c r="VRE7" s="41"/>
      <c r="VRF7" s="41"/>
      <c r="VRG7" s="41"/>
      <c r="VRH7" s="41"/>
      <c r="VRI7" s="41"/>
      <c r="VRJ7" s="41"/>
      <c r="VRK7" s="41"/>
      <c r="VRL7" s="41"/>
      <c r="VRM7" s="41"/>
      <c r="VRN7" s="41"/>
      <c r="VRO7" s="41"/>
      <c r="VRP7" s="41"/>
      <c r="VRQ7" s="41"/>
      <c r="VRR7" s="41"/>
      <c r="VRS7" s="41"/>
      <c r="VRT7" s="41"/>
      <c r="VRU7" s="41"/>
      <c r="VRV7" s="41"/>
      <c r="VRW7" s="41"/>
      <c r="VRX7" s="41"/>
      <c r="VRY7" s="41"/>
      <c r="VRZ7" s="41"/>
      <c r="VSA7" s="41"/>
      <c r="VSB7" s="41"/>
      <c r="VSC7" s="41"/>
      <c r="VSD7" s="41"/>
      <c r="VSE7" s="41"/>
      <c r="VSF7" s="41"/>
      <c r="VSG7" s="41"/>
      <c r="VSH7" s="41"/>
      <c r="VSI7" s="41"/>
      <c r="VSJ7" s="41"/>
      <c r="VSK7" s="41"/>
      <c r="VSL7" s="41"/>
      <c r="VSM7" s="41"/>
      <c r="VSN7" s="41"/>
      <c r="VSO7" s="41"/>
      <c r="VSP7" s="41"/>
      <c r="VSQ7" s="41"/>
      <c r="VSR7" s="41"/>
      <c r="VSS7" s="41"/>
      <c r="VST7" s="41"/>
      <c r="VSU7" s="41"/>
      <c r="VSV7" s="41"/>
      <c r="VSW7" s="41"/>
      <c r="VSX7" s="41"/>
      <c r="VSY7" s="41"/>
      <c r="VSZ7" s="41"/>
      <c r="VTA7" s="41"/>
      <c r="VTB7" s="41"/>
      <c r="VTC7" s="41"/>
      <c r="VTD7" s="41"/>
      <c r="VTE7" s="41"/>
      <c r="VTF7" s="41"/>
      <c r="VTG7" s="41"/>
      <c r="VTH7" s="41"/>
      <c r="VTI7" s="41"/>
      <c r="VTJ7" s="41"/>
      <c r="VTK7" s="41"/>
      <c r="VTL7" s="41"/>
      <c r="VTM7" s="41"/>
      <c r="VTN7" s="41"/>
      <c r="VTO7" s="41"/>
      <c r="VTP7" s="41"/>
      <c r="VTQ7" s="41"/>
      <c r="VTR7" s="41"/>
      <c r="VTS7" s="41"/>
      <c r="VTT7" s="41"/>
      <c r="VTU7" s="41"/>
      <c r="VTV7" s="41"/>
      <c r="VTW7" s="41"/>
      <c r="VTX7" s="41"/>
      <c r="VTY7" s="41"/>
      <c r="VTZ7" s="41"/>
      <c r="VUA7" s="41"/>
      <c r="VUB7" s="41"/>
      <c r="VUC7" s="41"/>
      <c r="VUD7" s="41"/>
      <c r="VUE7" s="41"/>
      <c r="VUF7" s="41"/>
      <c r="VUG7" s="41"/>
      <c r="VUH7" s="41"/>
      <c r="VUI7" s="41"/>
      <c r="VUJ7" s="41"/>
      <c r="VUK7" s="41"/>
      <c r="VUL7" s="41"/>
      <c r="VUM7" s="41"/>
      <c r="VUN7" s="41"/>
      <c r="VUO7" s="41"/>
      <c r="VUP7" s="41"/>
      <c r="VUQ7" s="41"/>
      <c r="VUR7" s="41"/>
      <c r="VUS7" s="41"/>
      <c r="VUT7" s="41"/>
      <c r="VUU7" s="41"/>
      <c r="VUV7" s="41"/>
      <c r="VUW7" s="41"/>
      <c r="VUX7" s="41"/>
      <c r="VUY7" s="41"/>
      <c r="VUZ7" s="41"/>
      <c r="VVA7" s="41"/>
      <c r="VVB7" s="41"/>
      <c r="VVC7" s="41"/>
      <c r="VVD7" s="41"/>
      <c r="VVE7" s="41"/>
      <c r="VVF7" s="41"/>
      <c r="VVG7" s="41"/>
      <c r="VVH7" s="41"/>
      <c r="VVI7" s="41"/>
      <c r="VVJ7" s="41"/>
      <c r="VVK7" s="41"/>
      <c r="VVL7" s="41"/>
      <c r="VVM7" s="41"/>
      <c r="VVN7" s="41"/>
      <c r="VVO7" s="41"/>
      <c r="VVP7" s="41"/>
      <c r="VVQ7" s="41"/>
      <c r="VVR7" s="41"/>
      <c r="VVS7" s="41"/>
      <c r="VVT7" s="41"/>
      <c r="VVU7" s="41"/>
      <c r="VVV7" s="41"/>
      <c r="VVW7" s="41"/>
      <c r="VVX7" s="41"/>
      <c r="VVY7" s="41"/>
      <c r="VVZ7" s="41"/>
      <c r="VWA7" s="41"/>
      <c r="VWB7" s="41"/>
      <c r="VWC7" s="41"/>
      <c r="VWD7" s="41"/>
      <c r="VWE7" s="41"/>
      <c r="VWF7" s="41"/>
      <c r="VWG7" s="41"/>
      <c r="VWH7" s="41"/>
      <c r="VWI7" s="41"/>
      <c r="VWJ7" s="41"/>
      <c r="VWK7" s="41"/>
      <c r="VWL7" s="41"/>
      <c r="VWM7" s="41"/>
      <c r="VWN7" s="41"/>
      <c r="VWO7" s="41"/>
      <c r="VWP7" s="41"/>
      <c r="VWQ7" s="41"/>
      <c r="VWR7" s="41"/>
      <c r="VWS7" s="41"/>
      <c r="VWT7" s="41"/>
      <c r="VWU7" s="41"/>
      <c r="VWV7" s="41"/>
      <c r="VWW7" s="41"/>
      <c r="VWX7" s="41"/>
      <c r="VWY7" s="41"/>
      <c r="VWZ7" s="41"/>
      <c r="VXA7" s="41"/>
      <c r="VXB7" s="41"/>
      <c r="VXC7" s="41"/>
      <c r="VXD7" s="41"/>
      <c r="VXE7" s="41"/>
      <c r="VXF7" s="41"/>
      <c r="VXG7" s="41"/>
      <c r="VXH7" s="41"/>
      <c r="VXI7" s="41"/>
      <c r="VXJ7" s="41"/>
      <c r="VXK7" s="41"/>
      <c r="VXL7" s="41"/>
      <c r="VXM7" s="41"/>
      <c r="VXN7" s="41"/>
      <c r="VXO7" s="41"/>
      <c r="VXP7" s="41"/>
      <c r="VXQ7" s="41"/>
      <c r="VXR7" s="41"/>
      <c r="VXS7" s="41"/>
      <c r="VXT7" s="41"/>
      <c r="VXU7" s="41"/>
      <c r="VXV7" s="41"/>
      <c r="VXW7" s="41"/>
      <c r="VXX7" s="41"/>
      <c r="VXY7" s="41"/>
      <c r="VXZ7" s="41"/>
      <c r="VYA7" s="41"/>
      <c r="VYB7" s="41"/>
      <c r="VYC7" s="41"/>
      <c r="VYD7" s="41"/>
      <c r="VYE7" s="41"/>
      <c r="VYF7" s="41"/>
      <c r="VYG7" s="41"/>
      <c r="VYH7" s="41"/>
      <c r="VYI7" s="41"/>
      <c r="VYJ7" s="41"/>
      <c r="VYK7" s="41"/>
      <c r="VYL7" s="41"/>
      <c r="VYM7" s="41"/>
      <c r="VYN7" s="41"/>
      <c r="VYO7" s="41"/>
      <c r="VYP7" s="41"/>
      <c r="VYQ7" s="41"/>
      <c r="VYR7" s="41"/>
      <c r="VYS7" s="41"/>
      <c r="VYT7" s="41"/>
      <c r="VYU7" s="41"/>
      <c r="VYV7" s="41"/>
      <c r="VYW7" s="41"/>
      <c r="VYX7" s="41"/>
      <c r="VYY7" s="41"/>
      <c r="VYZ7" s="41"/>
      <c r="VZA7" s="41"/>
      <c r="VZB7" s="41"/>
      <c r="VZC7" s="41"/>
      <c r="VZD7" s="41"/>
      <c r="VZE7" s="41"/>
      <c r="VZF7" s="41"/>
      <c r="VZG7" s="41"/>
      <c r="VZH7" s="41"/>
      <c r="VZI7" s="41"/>
      <c r="VZJ7" s="41"/>
      <c r="VZK7" s="41"/>
      <c r="VZL7" s="41"/>
      <c r="VZM7" s="41"/>
      <c r="VZN7" s="41"/>
      <c r="VZO7" s="41"/>
      <c r="VZP7" s="41"/>
      <c r="VZQ7" s="41"/>
      <c r="VZR7" s="41"/>
      <c r="VZS7" s="41"/>
      <c r="VZT7" s="41"/>
      <c r="VZU7" s="41"/>
      <c r="VZV7" s="41"/>
      <c r="VZW7" s="41"/>
      <c r="VZX7" s="41"/>
      <c r="VZY7" s="41"/>
      <c r="VZZ7" s="41"/>
      <c r="WAA7" s="41"/>
      <c r="WAB7" s="41"/>
      <c r="WAC7" s="41"/>
      <c r="WAD7" s="41"/>
      <c r="WAE7" s="41"/>
      <c r="WAF7" s="41"/>
      <c r="WAG7" s="41"/>
      <c r="WAH7" s="41"/>
      <c r="WAI7" s="41"/>
      <c r="WAJ7" s="41"/>
      <c r="WAK7" s="41"/>
      <c r="WAL7" s="41"/>
      <c r="WAM7" s="41"/>
      <c r="WAN7" s="41"/>
      <c r="WAO7" s="41"/>
      <c r="WAP7" s="41"/>
      <c r="WAQ7" s="41"/>
      <c r="WAR7" s="41"/>
      <c r="WAS7" s="41"/>
      <c r="WAT7" s="41"/>
      <c r="WAU7" s="41"/>
      <c r="WAV7" s="41"/>
      <c r="WAW7" s="41"/>
      <c r="WAX7" s="41"/>
      <c r="WAY7" s="41"/>
      <c r="WAZ7" s="41"/>
      <c r="WBA7" s="41"/>
      <c r="WBB7" s="41"/>
      <c r="WBC7" s="41"/>
      <c r="WBD7" s="41"/>
      <c r="WBE7" s="41"/>
      <c r="WBF7" s="41"/>
      <c r="WBG7" s="41"/>
      <c r="WBH7" s="41"/>
      <c r="WBI7" s="41"/>
      <c r="WBJ7" s="41"/>
      <c r="WBK7" s="41"/>
      <c r="WBL7" s="41"/>
      <c r="WBM7" s="41"/>
      <c r="WBN7" s="41"/>
      <c r="WBO7" s="41"/>
      <c r="WBP7" s="41"/>
      <c r="WBQ7" s="41"/>
      <c r="WBR7" s="41"/>
      <c r="WBS7" s="41"/>
      <c r="WBT7" s="41"/>
      <c r="WBU7" s="41"/>
      <c r="WBV7" s="41"/>
      <c r="WBW7" s="41"/>
      <c r="WBX7" s="41"/>
      <c r="WBY7" s="41"/>
      <c r="WBZ7" s="41"/>
      <c r="WCA7" s="41"/>
      <c r="WCB7" s="41"/>
      <c r="WCC7" s="41"/>
      <c r="WCD7" s="41"/>
      <c r="WCE7" s="41"/>
      <c r="WCF7" s="41"/>
      <c r="WCG7" s="41"/>
      <c r="WCH7" s="41"/>
      <c r="WCI7" s="41"/>
      <c r="WCJ7" s="41"/>
      <c r="WCK7" s="41"/>
      <c r="WCL7" s="41"/>
      <c r="WCM7" s="41"/>
      <c r="WCN7" s="41"/>
      <c r="WCO7" s="41"/>
      <c r="WCP7" s="41"/>
      <c r="WCQ7" s="41"/>
      <c r="WCR7" s="41"/>
      <c r="WCS7" s="41"/>
      <c r="WCT7" s="41"/>
      <c r="WCU7" s="41"/>
      <c r="WCV7" s="41"/>
      <c r="WCW7" s="41"/>
      <c r="WCX7" s="41"/>
      <c r="WCY7" s="41"/>
      <c r="WCZ7" s="41"/>
      <c r="WDA7" s="41"/>
      <c r="WDB7" s="41"/>
      <c r="WDC7" s="41"/>
      <c r="WDD7" s="41"/>
      <c r="WDE7" s="41"/>
      <c r="WDF7" s="41"/>
      <c r="WDG7" s="41"/>
      <c r="WDH7" s="41"/>
      <c r="WDI7" s="41"/>
      <c r="WDJ7" s="41"/>
      <c r="WDK7" s="41"/>
      <c r="WDL7" s="41"/>
      <c r="WDM7" s="41"/>
      <c r="WDN7" s="41"/>
      <c r="WDO7" s="41"/>
      <c r="WDP7" s="41"/>
      <c r="WDQ7" s="41"/>
      <c r="WDR7" s="41"/>
      <c r="WDS7" s="41"/>
      <c r="WDT7" s="41"/>
      <c r="WDU7" s="41"/>
      <c r="WDV7" s="41"/>
      <c r="WDW7" s="41"/>
      <c r="WDX7" s="41"/>
      <c r="WDY7" s="41"/>
      <c r="WDZ7" s="41"/>
      <c r="WEA7" s="41"/>
      <c r="WEB7" s="41"/>
      <c r="WEC7" s="41"/>
      <c r="WED7" s="41"/>
      <c r="WEE7" s="41"/>
      <c r="WEF7" s="41"/>
      <c r="WEG7" s="41"/>
      <c r="WEH7" s="41"/>
      <c r="WEI7" s="41"/>
      <c r="WEJ7" s="41"/>
      <c r="WEK7" s="41"/>
      <c r="WEL7" s="41"/>
      <c r="WEM7" s="41"/>
      <c r="WEN7" s="41"/>
      <c r="WEO7" s="41"/>
      <c r="WEP7" s="41"/>
      <c r="WEQ7" s="41"/>
      <c r="WER7" s="41"/>
      <c r="WES7" s="41"/>
      <c r="WET7" s="41"/>
      <c r="WEU7" s="41"/>
      <c r="WEV7" s="41"/>
      <c r="WEW7" s="41"/>
      <c r="WEX7" s="41"/>
      <c r="WEY7" s="41"/>
      <c r="WEZ7" s="41"/>
      <c r="WFA7" s="41"/>
      <c r="WFB7" s="41"/>
      <c r="WFC7" s="41"/>
      <c r="WFD7" s="41"/>
      <c r="WFE7" s="41"/>
      <c r="WFF7" s="41"/>
      <c r="WFG7" s="41"/>
      <c r="WFH7" s="41"/>
      <c r="WFI7" s="41"/>
      <c r="WFJ7" s="41"/>
      <c r="WFK7" s="41"/>
      <c r="WFL7" s="41"/>
      <c r="WFM7" s="41"/>
      <c r="WFN7" s="41"/>
      <c r="WFO7" s="41"/>
      <c r="WFP7" s="41"/>
      <c r="WFQ7" s="41"/>
      <c r="WFR7" s="41"/>
      <c r="WFS7" s="41"/>
      <c r="WFT7" s="41"/>
      <c r="WFU7" s="41"/>
      <c r="WFV7" s="41"/>
      <c r="WFW7" s="41"/>
      <c r="WFX7" s="41"/>
      <c r="WFY7" s="41"/>
      <c r="WFZ7" s="41"/>
      <c r="WGA7" s="41"/>
      <c r="WGB7" s="41"/>
      <c r="WGC7" s="41"/>
      <c r="WGD7" s="41"/>
      <c r="WGE7" s="41"/>
      <c r="WGF7" s="41"/>
      <c r="WGG7" s="41"/>
      <c r="WGH7" s="41"/>
      <c r="WGI7" s="41"/>
      <c r="WGJ7" s="41"/>
      <c r="WGK7" s="41"/>
      <c r="WGL7" s="41"/>
      <c r="WGM7" s="41"/>
      <c r="WGN7" s="41"/>
      <c r="WGO7" s="41"/>
      <c r="WGP7" s="41"/>
      <c r="WGQ7" s="41"/>
      <c r="WGR7" s="41"/>
      <c r="WGS7" s="41"/>
      <c r="WGT7" s="41"/>
      <c r="WGU7" s="41"/>
      <c r="WGV7" s="41"/>
      <c r="WGW7" s="41"/>
      <c r="WGX7" s="41"/>
      <c r="WGY7" s="41"/>
      <c r="WGZ7" s="41"/>
      <c r="WHA7" s="41"/>
      <c r="WHB7" s="41"/>
      <c r="WHC7" s="41"/>
      <c r="WHD7" s="41"/>
      <c r="WHE7" s="41"/>
      <c r="WHF7" s="41"/>
      <c r="WHG7" s="41"/>
      <c r="WHH7" s="41"/>
      <c r="WHI7" s="41"/>
      <c r="WHJ7" s="41"/>
      <c r="WHK7" s="41"/>
      <c r="WHL7" s="41"/>
      <c r="WHM7" s="41"/>
      <c r="WHN7" s="41"/>
      <c r="WHO7" s="41"/>
      <c r="WHP7" s="41"/>
      <c r="WHQ7" s="41"/>
      <c r="WHR7" s="41"/>
      <c r="WHS7" s="41"/>
      <c r="WHT7" s="41"/>
      <c r="WHU7" s="41"/>
      <c r="WHV7" s="41"/>
      <c r="WHW7" s="41"/>
      <c r="WHX7" s="41"/>
      <c r="WHY7" s="41"/>
      <c r="WHZ7" s="41"/>
      <c r="WIA7" s="41"/>
      <c r="WIB7" s="41"/>
      <c r="WIC7" s="41"/>
      <c r="WID7" s="41"/>
      <c r="WIE7" s="41"/>
      <c r="WIF7" s="41"/>
      <c r="WIG7" s="41"/>
      <c r="WIH7" s="41"/>
      <c r="WII7" s="41"/>
      <c r="WIJ7" s="41"/>
      <c r="WIK7" s="41"/>
      <c r="WIL7" s="41"/>
      <c r="WIM7" s="41"/>
      <c r="WIN7" s="41"/>
      <c r="WIO7" s="41"/>
      <c r="WIP7" s="41"/>
      <c r="WIQ7" s="41"/>
      <c r="WIR7" s="41"/>
      <c r="WIS7" s="41"/>
      <c r="WIT7" s="41"/>
      <c r="WIU7" s="41"/>
      <c r="WIV7" s="41"/>
      <c r="WIW7" s="41"/>
      <c r="WIX7" s="41"/>
      <c r="WIY7" s="41"/>
      <c r="WIZ7" s="41"/>
      <c r="WJA7" s="41"/>
      <c r="WJB7" s="41"/>
      <c r="WJC7" s="41"/>
      <c r="WJD7" s="41"/>
      <c r="WJE7" s="41"/>
      <c r="WJF7" s="41"/>
      <c r="WJG7" s="41"/>
      <c r="WJH7" s="41"/>
      <c r="WJI7" s="41"/>
      <c r="WJJ7" s="41"/>
      <c r="WJK7" s="41"/>
      <c r="WJL7" s="41"/>
      <c r="WJM7" s="41"/>
      <c r="WJN7" s="41"/>
      <c r="WJO7" s="41"/>
      <c r="WJP7" s="41"/>
      <c r="WJQ7" s="41"/>
      <c r="WJR7" s="41"/>
      <c r="WJS7" s="41"/>
      <c r="WJT7" s="41"/>
      <c r="WJU7" s="41"/>
      <c r="WJV7" s="41"/>
      <c r="WJW7" s="41"/>
      <c r="WJX7" s="41"/>
      <c r="WJY7" s="41"/>
      <c r="WJZ7" s="41"/>
      <c r="WKA7" s="41"/>
      <c r="WKB7" s="41"/>
      <c r="WKC7" s="41"/>
      <c r="WKD7" s="41"/>
      <c r="WKE7" s="41"/>
      <c r="WKF7" s="41"/>
      <c r="WKG7" s="41"/>
      <c r="WKH7" s="41"/>
      <c r="WKI7" s="41"/>
      <c r="WKJ7" s="41"/>
      <c r="WKK7" s="41"/>
      <c r="WKL7" s="41"/>
      <c r="WKM7" s="41"/>
      <c r="WKN7" s="41"/>
      <c r="WKO7" s="41"/>
      <c r="WKP7" s="41"/>
      <c r="WKQ7" s="41"/>
      <c r="WKR7" s="41"/>
      <c r="WKS7" s="41"/>
      <c r="WKT7" s="41"/>
      <c r="WKU7" s="41"/>
      <c r="WKV7" s="41"/>
      <c r="WKW7" s="41"/>
      <c r="WKX7" s="41"/>
      <c r="WKY7" s="41"/>
      <c r="WKZ7" s="41"/>
      <c r="WLA7" s="41"/>
      <c r="WLB7" s="41"/>
      <c r="WLC7" s="41"/>
      <c r="WLD7" s="41"/>
      <c r="WLE7" s="41"/>
      <c r="WLF7" s="41"/>
      <c r="WLG7" s="41"/>
      <c r="WLH7" s="41"/>
      <c r="WLI7" s="41"/>
      <c r="WLJ7" s="41"/>
      <c r="WLK7" s="41"/>
      <c r="WLL7" s="41"/>
      <c r="WLM7" s="41"/>
      <c r="WLN7" s="41"/>
      <c r="WLO7" s="41"/>
      <c r="WLP7" s="41"/>
      <c r="WLQ7" s="41"/>
      <c r="WLR7" s="41"/>
      <c r="WLS7" s="41"/>
      <c r="WLT7" s="41"/>
      <c r="WLU7" s="41"/>
      <c r="WLV7" s="41"/>
      <c r="WLW7" s="41"/>
      <c r="WLX7" s="41"/>
      <c r="WLY7" s="41"/>
      <c r="WLZ7" s="41"/>
      <c r="WMA7" s="41"/>
      <c r="WMB7" s="41"/>
      <c r="WMC7" s="41"/>
      <c r="WMD7" s="41"/>
      <c r="WME7" s="41"/>
      <c r="WMF7" s="41"/>
      <c r="WMG7" s="41"/>
      <c r="WMH7" s="41"/>
      <c r="WMI7" s="41"/>
      <c r="WMJ7" s="41"/>
      <c r="WMK7" s="41"/>
      <c r="WML7" s="41"/>
      <c r="WMM7" s="41"/>
      <c r="WMN7" s="41"/>
      <c r="WMO7" s="41"/>
      <c r="WMP7" s="41"/>
      <c r="WMQ7" s="41"/>
      <c r="WMR7" s="41"/>
      <c r="WMS7" s="41"/>
      <c r="WMT7" s="41"/>
      <c r="WMU7" s="41"/>
      <c r="WMV7" s="41"/>
      <c r="WMW7" s="41"/>
      <c r="WMX7" s="41"/>
      <c r="WMY7" s="41"/>
      <c r="WMZ7" s="41"/>
      <c r="WNA7" s="41"/>
      <c r="WNB7" s="41"/>
      <c r="WNC7" s="41"/>
      <c r="WND7" s="41"/>
      <c r="WNE7" s="41"/>
      <c r="WNF7" s="41"/>
      <c r="WNG7" s="41"/>
      <c r="WNH7" s="41"/>
      <c r="WNI7" s="41"/>
      <c r="WNJ7" s="41"/>
      <c r="WNK7" s="41"/>
      <c r="WNL7" s="41"/>
      <c r="WNM7" s="41"/>
      <c r="WNN7" s="41"/>
      <c r="WNO7" s="41"/>
      <c r="WNP7" s="41"/>
      <c r="WNQ7" s="41"/>
      <c r="WNR7" s="41"/>
      <c r="WNS7" s="41"/>
      <c r="WNT7" s="41"/>
      <c r="WNU7" s="41"/>
      <c r="WNV7" s="41"/>
      <c r="WNW7" s="41"/>
      <c r="WNX7" s="41"/>
      <c r="WNY7" s="41"/>
      <c r="WNZ7" s="41"/>
      <c r="WOA7" s="41"/>
      <c r="WOB7" s="41"/>
      <c r="WOC7" s="41"/>
      <c r="WOD7" s="41"/>
      <c r="WOE7" s="41"/>
      <c r="WOF7" s="41"/>
      <c r="WOG7" s="41"/>
      <c r="WOH7" s="41"/>
      <c r="WOI7" s="41"/>
      <c r="WOJ7" s="41"/>
      <c r="WOK7" s="41"/>
      <c r="WOL7" s="41"/>
      <c r="WOM7" s="41"/>
      <c r="WON7" s="41"/>
      <c r="WOO7" s="41"/>
      <c r="WOP7" s="41"/>
      <c r="WOQ7" s="41"/>
      <c r="WOR7" s="41"/>
      <c r="WOS7" s="41"/>
      <c r="WOT7" s="41"/>
      <c r="WOU7" s="41"/>
      <c r="WOV7" s="41"/>
      <c r="WOW7" s="41"/>
      <c r="WOX7" s="41"/>
      <c r="WOY7" s="41"/>
      <c r="WOZ7" s="41"/>
      <c r="WPA7" s="41"/>
      <c r="WPB7" s="41"/>
      <c r="WPC7" s="41"/>
      <c r="WPD7" s="41"/>
      <c r="WPE7" s="41"/>
      <c r="WPF7" s="41"/>
      <c r="WPG7" s="41"/>
      <c r="WPH7" s="41"/>
      <c r="WPI7" s="41"/>
      <c r="WPJ7" s="41"/>
      <c r="WPK7" s="41"/>
      <c r="WPL7" s="41"/>
      <c r="WPM7" s="41"/>
      <c r="WPN7" s="41"/>
      <c r="WPO7" s="41"/>
      <c r="WPP7" s="41"/>
      <c r="WPQ7" s="41"/>
      <c r="WPR7" s="41"/>
      <c r="WPS7" s="41"/>
      <c r="WPT7" s="41"/>
      <c r="WPU7" s="41"/>
      <c r="WPV7" s="41"/>
      <c r="WPW7" s="41"/>
      <c r="WPX7" s="41"/>
      <c r="WPY7" s="41"/>
      <c r="WPZ7" s="41"/>
      <c r="WQA7" s="41"/>
      <c r="WQB7" s="41"/>
      <c r="WQC7" s="41"/>
      <c r="WQD7" s="41"/>
      <c r="WQE7" s="41"/>
      <c r="WQF7" s="41"/>
      <c r="WQG7" s="41"/>
      <c r="WQH7" s="41"/>
      <c r="WQI7" s="41"/>
      <c r="WQJ7" s="41"/>
      <c r="WQK7" s="41"/>
      <c r="WQL7" s="41"/>
      <c r="WQM7" s="41"/>
      <c r="WQN7" s="41"/>
      <c r="WQO7" s="41"/>
      <c r="WQP7" s="41"/>
      <c r="WQQ7" s="41"/>
      <c r="WQR7" s="41"/>
      <c r="WQS7" s="41"/>
      <c r="WQT7" s="41"/>
      <c r="WQU7" s="41"/>
      <c r="WQV7" s="41"/>
      <c r="WQW7" s="41"/>
      <c r="WQX7" s="41"/>
      <c r="WQY7" s="41"/>
      <c r="WQZ7" s="41"/>
      <c r="WRA7" s="41"/>
      <c r="WRB7" s="41"/>
      <c r="WRC7" s="41"/>
      <c r="WRD7" s="41"/>
      <c r="WRE7" s="41"/>
      <c r="WRF7" s="41"/>
      <c r="WRG7" s="41"/>
      <c r="WRH7" s="41"/>
      <c r="WRI7" s="41"/>
      <c r="WRJ7" s="41"/>
      <c r="WRK7" s="41"/>
      <c r="WRL7" s="41"/>
      <c r="WRM7" s="41"/>
      <c r="WRN7" s="41"/>
      <c r="WRO7" s="41"/>
      <c r="WRP7" s="41"/>
      <c r="WRQ7" s="41"/>
      <c r="WRR7" s="41"/>
      <c r="WRS7" s="41"/>
      <c r="WRT7" s="41"/>
      <c r="WRU7" s="41"/>
      <c r="WRV7" s="41"/>
      <c r="WRW7" s="41"/>
      <c r="WRX7" s="41"/>
      <c r="WRY7" s="41"/>
      <c r="WRZ7" s="41"/>
      <c r="WSA7" s="41"/>
      <c r="WSB7" s="41"/>
      <c r="WSC7" s="41"/>
      <c r="WSD7" s="41"/>
      <c r="WSE7" s="41"/>
      <c r="WSF7" s="41"/>
      <c r="WSG7" s="41"/>
      <c r="WSH7" s="41"/>
      <c r="WSI7" s="41"/>
      <c r="WSJ7" s="41"/>
      <c r="WSK7" s="41"/>
      <c r="WSL7" s="41"/>
      <c r="WSM7" s="41"/>
      <c r="WSN7" s="41"/>
      <c r="WSO7" s="41"/>
      <c r="WSP7" s="41"/>
      <c r="WSQ7" s="41"/>
      <c r="WSR7" s="41"/>
      <c r="WSS7" s="41"/>
      <c r="WST7" s="41"/>
      <c r="WSU7" s="41"/>
      <c r="WSV7" s="41"/>
      <c r="WSW7" s="41"/>
      <c r="WSX7" s="41"/>
      <c r="WSY7" s="41"/>
      <c r="WSZ7" s="41"/>
      <c r="WTA7" s="41"/>
      <c r="WTB7" s="41"/>
      <c r="WTC7" s="41"/>
      <c r="WTD7" s="41"/>
      <c r="WTE7" s="41"/>
      <c r="WTF7" s="41"/>
      <c r="WTG7" s="41"/>
      <c r="WTH7" s="41"/>
      <c r="WTI7" s="41"/>
      <c r="WTJ7" s="41"/>
      <c r="WTK7" s="41"/>
      <c r="WTL7" s="41"/>
      <c r="WTM7" s="41"/>
      <c r="WTN7" s="41"/>
      <c r="WTO7" s="41"/>
      <c r="WTP7" s="41"/>
      <c r="WTQ7" s="41"/>
      <c r="WTR7" s="41"/>
      <c r="WTS7" s="41"/>
      <c r="WTT7" s="41"/>
      <c r="WTU7" s="41"/>
      <c r="WTV7" s="41"/>
      <c r="WTW7" s="41"/>
      <c r="WTX7" s="41"/>
      <c r="WTY7" s="41"/>
      <c r="WTZ7" s="41"/>
      <c r="WUA7" s="41"/>
      <c r="WUB7" s="41"/>
      <c r="WUC7" s="41"/>
      <c r="WUD7" s="41"/>
      <c r="WUE7" s="41"/>
      <c r="WUF7" s="41"/>
      <c r="WUG7" s="41"/>
      <c r="WUH7" s="41"/>
      <c r="WUI7" s="41"/>
      <c r="WUJ7" s="41"/>
      <c r="WUK7" s="41"/>
      <c r="WUL7" s="41"/>
      <c r="WUM7" s="41"/>
      <c r="WUN7" s="41"/>
      <c r="WUO7" s="41"/>
      <c r="WUP7" s="41"/>
      <c r="WUQ7" s="41"/>
      <c r="WUR7" s="41"/>
      <c r="WUS7" s="41"/>
      <c r="WUT7" s="41"/>
      <c r="WUU7" s="41"/>
      <c r="WUV7" s="41"/>
      <c r="WUW7" s="41"/>
      <c r="WUX7" s="41"/>
      <c r="WUY7" s="41"/>
      <c r="WUZ7" s="41"/>
      <c r="WVA7" s="41"/>
      <c r="WVB7" s="41"/>
      <c r="WVC7" s="41"/>
      <c r="WVD7" s="41"/>
      <c r="WVE7" s="41"/>
      <c r="WVF7" s="41"/>
      <c r="WVG7" s="41"/>
      <c r="WVH7" s="41"/>
      <c r="WVI7" s="41"/>
      <c r="WVJ7" s="41"/>
      <c r="WVK7" s="41"/>
      <c r="WVL7" s="41"/>
      <c r="WVM7" s="41"/>
      <c r="WVN7" s="41"/>
      <c r="WVO7" s="41"/>
      <c r="WVP7" s="41"/>
      <c r="WVQ7" s="41"/>
      <c r="WVR7" s="41"/>
      <c r="WVS7" s="41"/>
      <c r="WVT7" s="41"/>
      <c r="WVU7" s="41"/>
      <c r="WVV7" s="41"/>
      <c r="WVW7" s="41"/>
      <c r="WVX7" s="41"/>
      <c r="WVY7" s="41"/>
      <c r="WVZ7" s="41"/>
      <c r="WWA7" s="41"/>
      <c r="WWB7" s="41"/>
      <c r="WWC7" s="41"/>
      <c r="WWD7" s="41"/>
      <c r="WWE7" s="41"/>
      <c r="WWF7" s="41"/>
      <c r="WWG7" s="41"/>
      <c r="WWH7" s="41"/>
      <c r="WWI7" s="41"/>
      <c r="WWJ7" s="41"/>
      <c r="WWK7" s="41"/>
      <c r="WWL7" s="41"/>
      <c r="WWM7" s="41"/>
      <c r="WWN7" s="41"/>
      <c r="WWO7" s="41"/>
      <c r="WWP7" s="41"/>
      <c r="WWQ7" s="41"/>
      <c r="WWR7" s="41"/>
      <c r="WWS7" s="41"/>
      <c r="WWT7" s="41"/>
      <c r="WWU7" s="41"/>
      <c r="WWV7" s="41"/>
      <c r="WWW7" s="41"/>
      <c r="WWX7" s="41"/>
      <c r="WWY7" s="41"/>
      <c r="WWZ7" s="41"/>
      <c r="WXA7" s="41"/>
      <c r="WXB7" s="41"/>
      <c r="WXC7" s="41"/>
      <c r="WXD7" s="41"/>
      <c r="WXE7" s="41"/>
      <c r="WXF7" s="41"/>
      <c r="WXG7" s="41"/>
      <c r="WXH7" s="41"/>
      <c r="WXI7" s="41"/>
      <c r="WXJ7" s="41"/>
      <c r="WXK7" s="41"/>
      <c r="WXL7" s="41"/>
      <c r="WXM7" s="41"/>
      <c r="WXN7" s="41"/>
      <c r="WXO7" s="41"/>
      <c r="WXP7" s="41"/>
      <c r="WXQ7" s="41"/>
      <c r="WXR7" s="41"/>
      <c r="WXS7" s="41"/>
      <c r="WXT7" s="41"/>
      <c r="WXU7" s="41"/>
      <c r="WXV7" s="41"/>
      <c r="WXW7" s="41"/>
      <c r="WXX7" s="41"/>
      <c r="WXY7" s="41"/>
      <c r="WXZ7" s="41"/>
      <c r="WYA7" s="41"/>
      <c r="WYB7" s="41"/>
      <c r="WYC7" s="41"/>
      <c r="WYD7" s="41"/>
      <c r="WYE7" s="41"/>
      <c r="WYF7" s="41"/>
      <c r="WYG7" s="41"/>
      <c r="WYH7" s="41"/>
      <c r="WYI7" s="41"/>
      <c r="WYJ7" s="41"/>
      <c r="WYK7" s="41"/>
      <c r="WYL7" s="41"/>
      <c r="WYM7" s="41"/>
      <c r="WYN7" s="41"/>
      <c r="WYO7" s="41"/>
      <c r="WYP7" s="41"/>
      <c r="WYQ7" s="41"/>
      <c r="WYR7" s="41"/>
      <c r="WYS7" s="41"/>
      <c r="WYT7" s="41"/>
      <c r="WYU7" s="41"/>
      <c r="WYV7" s="41"/>
      <c r="WYW7" s="41"/>
      <c r="WYX7" s="41"/>
      <c r="WYY7" s="41"/>
      <c r="WYZ7" s="41"/>
      <c r="WZA7" s="41"/>
      <c r="WZB7" s="41"/>
      <c r="WZC7" s="41"/>
      <c r="WZD7" s="41"/>
      <c r="WZE7" s="41"/>
      <c r="WZF7" s="41"/>
      <c r="WZG7" s="41"/>
      <c r="WZH7" s="41"/>
      <c r="WZI7" s="41"/>
      <c r="WZJ7" s="41"/>
      <c r="WZK7" s="41"/>
      <c r="WZL7" s="41"/>
      <c r="WZM7" s="41"/>
      <c r="WZN7" s="41"/>
      <c r="WZO7" s="41"/>
      <c r="WZP7" s="41"/>
      <c r="WZQ7" s="41"/>
      <c r="WZR7" s="41"/>
      <c r="WZS7" s="41"/>
      <c r="WZT7" s="41"/>
      <c r="WZU7" s="41"/>
      <c r="WZV7" s="41"/>
      <c r="WZW7" s="41"/>
      <c r="WZX7" s="41"/>
      <c r="WZY7" s="41"/>
      <c r="WZZ7" s="41"/>
      <c r="XAA7" s="41"/>
      <c r="XAB7" s="41"/>
      <c r="XAC7" s="41"/>
      <c r="XAD7" s="41"/>
      <c r="XAE7" s="41"/>
      <c r="XAF7" s="41"/>
      <c r="XAG7" s="41"/>
      <c r="XAH7" s="41"/>
      <c r="XAI7" s="41"/>
      <c r="XAJ7" s="41"/>
      <c r="XAK7" s="41"/>
      <c r="XAL7" s="41"/>
      <c r="XAM7" s="41"/>
      <c r="XAN7" s="41"/>
      <c r="XAO7" s="41"/>
      <c r="XAP7" s="41"/>
      <c r="XAQ7" s="41"/>
      <c r="XAR7" s="41"/>
      <c r="XAS7" s="41"/>
      <c r="XAT7" s="41"/>
      <c r="XAU7" s="41"/>
      <c r="XAV7" s="41"/>
      <c r="XAW7" s="41"/>
      <c r="XAX7" s="41"/>
      <c r="XAY7" s="41"/>
      <c r="XAZ7" s="41"/>
      <c r="XBA7" s="41"/>
      <c r="XBB7" s="41"/>
      <c r="XBC7" s="41"/>
      <c r="XBD7" s="41"/>
      <c r="XBE7" s="41"/>
      <c r="XBF7" s="41"/>
      <c r="XBG7" s="41"/>
      <c r="XBH7" s="41"/>
      <c r="XBI7" s="41"/>
      <c r="XBJ7" s="41"/>
      <c r="XBK7" s="41"/>
      <c r="XBL7" s="41"/>
      <c r="XBM7" s="41"/>
      <c r="XBN7" s="41"/>
      <c r="XBO7" s="41"/>
      <c r="XBP7" s="41"/>
      <c r="XBQ7" s="41"/>
      <c r="XBR7" s="41"/>
      <c r="XBS7" s="41"/>
      <c r="XBT7" s="41"/>
      <c r="XBU7" s="41"/>
      <c r="XBV7" s="41"/>
      <c r="XBW7" s="41"/>
      <c r="XBX7" s="41"/>
      <c r="XBY7" s="41"/>
      <c r="XBZ7" s="41"/>
      <c r="XCA7" s="41"/>
      <c r="XCB7" s="41"/>
      <c r="XCC7" s="41"/>
      <c r="XCD7" s="41"/>
      <c r="XCE7" s="41"/>
      <c r="XCF7" s="41"/>
      <c r="XCG7" s="41"/>
      <c r="XCH7" s="41"/>
      <c r="XCI7" s="41"/>
      <c r="XCJ7" s="41"/>
      <c r="XCK7" s="41"/>
      <c r="XCL7" s="41"/>
      <c r="XCM7" s="41"/>
      <c r="XCN7" s="41"/>
      <c r="XCO7" s="41"/>
      <c r="XCP7" s="41"/>
      <c r="XCQ7" s="41"/>
      <c r="XCR7" s="41"/>
      <c r="XCS7" s="41"/>
      <c r="XCT7" s="41"/>
      <c r="XCU7" s="41"/>
      <c r="XCV7" s="41"/>
      <c r="XCW7" s="41"/>
      <c r="XCX7" s="41"/>
      <c r="XCY7" s="41"/>
      <c r="XCZ7" s="41"/>
      <c r="XDA7" s="41"/>
      <c r="XDB7" s="41"/>
      <c r="XDC7" s="41"/>
      <c r="XDD7" s="41"/>
      <c r="XDE7" s="41"/>
      <c r="XDF7" s="41"/>
      <c r="XDG7" s="41"/>
      <c r="XDH7" s="41"/>
      <c r="XDI7" s="41"/>
      <c r="XDJ7" s="41"/>
      <c r="XDK7" s="41"/>
      <c r="XDL7" s="41"/>
      <c r="XDM7" s="41"/>
      <c r="XDN7" s="41"/>
      <c r="XDO7" s="41"/>
      <c r="XDP7" s="41"/>
      <c r="XDQ7" s="41"/>
      <c r="XDR7" s="41"/>
      <c r="XDS7" s="41"/>
      <c r="XDT7" s="41"/>
      <c r="XDU7" s="41"/>
      <c r="XDV7" s="41"/>
      <c r="XDW7" s="41"/>
      <c r="XDX7" s="41"/>
      <c r="XDY7" s="41"/>
      <c r="XDZ7" s="41"/>
      <c r="XEA7" s="41"/>
      <c r="XEB7" s="41"/>
      <c r="XEC7" s="41"/>
      <c r="XED7" s="41"/>
      <c r="XEE7" s="41"/>
      <c r="XEF7" s="41"/>
      <c r="XEG7" s="41"/>
      <c r="XEH7" s="41"/>
      <c r="XEI7" s="41"/>
      <c r="XEJ7" s="41"/>
      <c r="XEK7" s="41"/>
      <c r="XEL7" s="41"/>
      <c r="XEM7" s="41"/>
      <c r="XEN7" s="41"/>
      <c r="XEO7" s="41"/>
      <c r="XEP7" s="41"/>
    </row>
    <row r="8" spans="2:16370" s="41" customFormat="1" ht="45" customHeight="1" thickBot="1">
      <c r="B8" s="246" t="s">
        <v>223</v>
      </c>
      <c r="C8" s="286" t="s">
        <v>159</v>
      </c>
      <c r="D8" s="286" t="s">
        <v>159</v>
      </c>
      <c r="E8" s="286" t="s">
        <v>159</v>
      </c>
      <c r="F8" s="286" t="s">
        <v>159</v>
      </c>
      <c r="G8" s="286" t="s">
        <v>159</v>
      </c>
      <c r="H8" s="286" t="s">
        <v>159</v>
      </c>
      <c r="I8" s="286" t="s">
        <v>159</v>
      </c>
      <c r="J8" s="286" t="s">
        <v>159</v>
      </c>
      <c r="K8" s="286" t="s">
        <v>159</v>
      </c>
      <c r="L8" s="286" t="s">
        <v>159</v>
      </c>
      <c r="M8" s="286" t="s">
        <v>159</v>
      </c>
      <c r="N8" s="286" t="s">
        <v>159</v>
      </c>
      <c r="O8" s="286" t="s">
        <v>159</v>
      </c>
      <c r="P8" s="286" t="s">
        <v>159</v>
      </c>
      <c r="Q8" s="286" t="s">
        <v>159</v>
      </c>
    </row>
    <row r="9" spans="2:16370" s="41" customFormat="1" ht="45" customHeight="1" thickBot="1">
      <c r="B9" s="244" t="s">
        <v>160</v>
      </c>
      <c r="C9" s="245" t="s">
        <v>159</v>
      </c>
      <c r="D9" s="245" t="s">
        <v>159</v>
      </c>
      <c r="E9" s="245" t="s">
        <v>159</v>
      </c>
      <c r="F9" s="245" t="s">
        <v>159</v>
      </c>
      <c r="G9" s="245" t="s">
        <v>159</v>
      </c>
      <c r="H9" s="245" t="s">
        <v>159</v>
      </c>
      <c r="I9" s="245" t="s">
        <v>159</v>
      </c>
      <c r="J9" s="245" t="s">
        <v>159</v>
      </c>
      <c r="K9" s="245" t="s">
        <v>159</v>
      </c>
      <c r="L9" s="245" t="s">
        <v>159</v>
      </c>
      <c r="M9" s="245" t="s">
        <v>159</v>
      </c>
      <c r="N9" s="245" t="s">
        <v>159</v>
      </c>
      <c r="O9" s="245" t="s">
        <v>159</v>
      </c>
      <c r="P9" s="245" t="s">
        <v>159</v>
      </c>
      <c r="Q9" s="245" t="s">
        <v>159</v>
      </c>
    </row>
    <row r="10" spans="2:16370" ht="45" customHeight="1" thickBot="1">
      <c r="B10" s="246" t="s">
        <v>161</v>
      </c>
      <c r="C10" s="286" t="s">
        <v>159</v>
      </c>
      <c r="D10" s="286" t="s">
        <v>159</v>
      </c>
      <c r="E10" s="286" t="s">
        <v>159</v>
      </c>
      <c r="F10" s="286" t="s">
        <v>159</v>
      </c>
      <c r="G10" s="286" t="s">
        <v>159</v>
      </c>
      <c r="H10" s="286" t="s">
        <v>159</v>
      </c>
      <c r="I10" s="286" t="s">
        <v>159</v>
      </c>
      <c r="J10" s="286" t="s">
        <v>159</v>
      </c>
      <c r="K10" s="286" t="s">
        <v>159</v>
      </c>
      <c r="L10" s="286" t="s">
        <v>159</v>
      </c>
      <c r="M10" s="286" t="s">
        <v>159</v>
      </c>
      <c r="N10" s="286" t="s">
        <v>159</v>
      </c>
      <c r="O10" s="286" t="s">
        <v>159</v>
      </c>
      <c r="P10" s="286" t="s">
        <v>159</v>
      </c>
      <c r="Q10" s="286" t="s">
        <v>159</v>
      </c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1"/>
      <c r="FE10" s="41"/>
      <c r="FF10" s="41"/>
      <c r="FG10" s="41"/>
      <c r="FH10" s="41"/>
      <c r="FI10" s="41"/>
      <c r="FJ10" s="41"/>
      <c r="FK10" s="41"/>
      <c r="FL10" s="41"/>
      <c r="FM10" s="41"/>
      <c r="FN10" s="41"/>
      <c r="FO10" s="41"/>
      <c r="FP10" s="41"/>
      <c r="FQ10" s="41"/>
      <c r="FR10" s="41"/>
      <c r="FS10" s="41"/>
      <c r="FT10" s="41"/>
      <c r="FU10" s="41"/>
      <c r="FV10" s="41"/>
      <c r="FW10" s="41"/>
      <c r="FX10" s="41"/>
      <c r="FY10" s="41"/>
      <c r="FZ10" s="41"/>
      <c r="GA10" s="41"/>
      <c r="GB10" s="41"/>
      <c r="GC10" s="41"/>
      <c r="GD10" s="41"/>
      <c r="GE10" s="41"/>
      <c r="GF10" s="41"/>
      <c r="GG10" s="41"/>
      <c r="GH10" s="41"/>
      <c r="GI10" s="41"/>
      <c r="GJ10" s="41"/>
      <c r="GK10" s="41"/>
      <c r="GL10" s="41"/>
      <c r="GM10" s="41"/>
      <c r="GN10" s="41"/>
      <c r="GO10" s="41"/>
      <c r="GP10" s="41"/>
      <c r="GQ10" s="41"/>
      <c r="GR10" s="41"/>
      <c r="GS10" s="41"/>
      <c r="GT10" s="41"/>
      <c r="GU10" s="41"/>
      <c r="GV10" s="41"/>
      <c r="GW10" s="41"/>
      <c r="GX10" s="41"/>
      <c r="GY10" s="41"/>
      <c r="GZ10" s="41"/>
      <c r="HA10" s="41"/>
      <c r="HB10" s="41"/>
      <c r="HC10" s="41"/>
      <c r="HD10" s="41"/>
      <c r="HE10" s="41"/>
      <c r="HF10" s="41"/>
      <c r="HG10" s="41"/>
      <c r="HH10" s="41"/>
      <c r="HI10" s="41"/>
      <c r="HJ10" s="41"/>
      <c r="HK10" s="41"/>
      <c r="HL10" s="41"/>
      <c r="HM10" s="41"/>
      <c r="HN10" s="41"/>
      <c r="HO10" s="41"/>
      <c r="HP10" s="41"/>
      <c r="HQ10" s="41"/>
      <c r="HR10" s="41"/>
      <c r="HS10" s="41"/>
      <c r="HT10" s="41"/>
      <c r="HU10" s="41"/>
      <c r="HV10" s="41"/>
      <c r="HW10" s="41"/>
      <c r="HX10" s="41"/>
      <c r="HY10" s="41"/>
      <c r="HZ10" s="41"/>
      <c r="IA10" s="41"/>
      <c r="IB10" s="41"/>
      <c r="IC10" s="41"/>
      <c r="ID10" s="41"/>
      <c r="IE10" s="41"/>
      <c r="IF10" s="41"/>
      <c r="IG10" s="41"/>
      <c r="IH10" s="41"/>
      <c r="II10" s="41"/>
      <c r="IJ10" s="41"/>
      <c r="IK10" s="41"/>
      <c r="IL10" s="41"/>
      <c r="IM10" s="41"/>
      <c r="IN10" s="41"/>
      <c r="IO10" s="41"/>
      <c r="IP10" s="41"/>
      <c r="IQ10" s="41"/>
      <c r="IR10" s="41"/>
      <c r="IS10" s="41"/>
      <c r="IT10" s="41"/>
      <c r="IU10" s="41"/>
      <c r="IV10" s="41"/>
      <c r="IW10" s="41"/>
      <c r="IX10" s="41"/>
      <c r="IY10" s="41"/>
      <c r="IZ10" s="41"/>
      <c r="JA10" s="41"/>
      <c r="JB10" s="41"/>
      <c r="JC10" s="41"/>
      <c r="JD10" s="41"/>
      <c r="JE10" s="41"/>
      <c r="JF10" s="41"/>
      <c r="JG10" s="41"/>
      <c r="JH10" s="41"/>
      <c r="JI10" s="41"/>
      <c r="JJ10" s="41"/>
      <c r="JK10" s="41"/>
      <c r="JL10" s="41"/>
      <c r="JM10" s="41"/>
      <c r="JN10" s="41"/>
      <c r="JO10" s="41"/>
      <c r="JP10" s="41"/>
      <c r="JQ10" s="41"/>
      <c r="JR10" s="41"/>
      <c r="JS10" s="41"/>
      <c r="JT10" s="41"/>
      <c r="JU10" s="41"/>
      <c r="JV10" s="41"/>
      <c r="JW10" s="41"/>
      <c r="JX10" s="41"/>
      <c r="JY10" s="41"/>
      <c r="JZ10" s="41"/>
      <c r="KA10" s="41"/>
      <c r="KB10" s="41"/>
      <c r="KC10" s="41"/>
      <c r="KD10" s="41"/>
      <c r="KE10" s="41"/>
      <c r="KF10" s="41"/>
      <c r="KG10" s="41"/>
      <c r="KH10" s="41"/>
      <c r="KI10" s="41"/>
      <c r="KJ10" s="41"/>
      <c r="KK10" s="41"/>
      <c r="KL10" s="41"/>
      <c r="KM10" s="41"/>
      <c r="KN10" s="41"/>
      <c r="KO10" s="41"/>
      <c r="KP10" s="41"/>
      <c r="KQ10" s="41"/>
      <c r="KR10" s="41"/>
      <c r="KS10" s="41"/>
      <c r="KT10" s="41"/>
      <c r="KU10" s="41"/>
      <c r="KV10" s="41"/>
      <c r="KW10" s="41"/>
      <c r="KX10" s="41"/>
      <c r="KY10" s="41"/>
      <c r="KZ10" s="41"/>
      <c r="LA10" s="41"/>
      <c r="LB10" s="41"/>
      <c r="LC10" s="41"/>
      <c r="LD10" s="41"/>
      <c r="LE10" s="41"/>
      <c r="LF10" s="41"/>
      <c r="LG10" s="41"/>
      <c r="LH10" s="41"/>
      <c r="LI10" s="41"/>
      <c r="LJ10" s="41"/>
      <c r="LK10" s="41"/>
      <c r="LL10" s="41"/>
      <c r="LM10" s="41"/>
      <c r="LN10" s="41"/>
      <c r="LO10" s="41"/>
      <c r="LP10" s="41"/>
      <c r="LQ10" s="41"/>
      <c r="LR10" s="41"/>
      <c r="LS10" s="41"/>
      <c r="LT10" s="41"/>
      <c r="LU10" s="41"/>
      <c r="LV10" s="41"/>
      <c r="LW10" s="41"/>
      <c r="LX10" s="41"/>
      <c r="LY10" s="41"/>
      <c r="LZ10" s="41"/>
      <c r="MA10" s="41"/>
      <c r="MB10" s="41"/>
      <c r="MC10" s="41"/>
      <c r="MD10" s="41"/>
      <c r="ME10" s="41"/>
      <c r="MF10" s="41"/>
      <c r="MG10" s="41"/>
      <c r="MH10" s="41"/>
      <c r="MI10" s="41"/>
      <c r="MJ10" s="41"/>
      <c r="MK10" s="41"/>
      <c r="ML10" s="41"/>
      <c r="MM10" s="41"/>
      <c r="MN10" s="41"/>
      <c r="MO10" s="41"/>
      <c r="MP10" s="41"/>
      <c r="MQ10" s="41"/>
      <c r="MR10" s="41"/>
      <c r="MS10" s="41"/>
      <c r="MT10" s="41"/>
      <c r="MU10" s="41"/>
      <c r="MV10" s="41"/>
      <c r="MW10" s="41"/>
      <c r="MX10" s="41"/>
      <c r="MY10" s="41"/>
      <c r="MZ10" s="41"/>
      <c r="NA10" s="41"/>
      <c r="NB10" s="41"/>
      <c r="NC10" s="41"/>
      <c r="ND10" s="41"/>
      <c r="NE10" s="41"/>
      <c r="NF10" s="41"/>
      <c r="NG10" s="41"/>
      <c r="NH10" s="41"/>
      <c r="NI10" s="41"/>
      <c r="NJ10" s="41"/>
      <c r="NK10" s="41"/>
      <c r="NL10" s="41"/>
      <c r="NM10" s="41"/>
      <c r="NN10" s="41"/>
      <c r="NO10" s="41"/>
      <c r="NP10" s="41"/>
      <c r="NQ10" s="41"/>
      <c r="NR10" s="41"/>
      <c r="NS10" s="41"/>
      <c r="NT10" s="41"/>
      <c r="NU10" s="41"/>
      <c r="NV10" s="41"/>
      <c r="NW10" s="41"/>
      <c r="NX10" s="41"/>
      <c r="NY10" s="41"/>
      <c r="NZ10" s="41"/>
      <c r="OA10" s="41"/>
      <c r="OB10" s="41"/>
      <c r="OC10" s="41"/>
      <c r="OD10" s="41"/>
      <c r="OE10" s="41"/>
      <c r="OF10" s="41"/>
      <c r="OG10" s="41"/>
      <c r="OH10" s="41"/>
      <c r="OI10" s="41"/>
      <c r="OJ10" s="41"/>
      <c r="OK10" s="41"/>
      <c r="OL10" s="41"/>
      <c r="OM10" s="41"/>
      <c r="ON10" s="41"/>
      <c r="OO10" s="41"/>
      <c r="OP10" s="41"/>
      <c r="OQ10" s="41"/>
      <c r="OR10" s="41"/>
      <c r="OS10" s="41"/>
      <c r="OT10" s="41"/>
      <c r="OU10" s="41"/>
      <c r="OV10" s="41"/>
      <c r="OW10" s="41"/>
      <c r="OX10" s="41"/>
      <c r="OY10" s="41"/>
      <c r="OZ10" s="41"/>
      <c r="PA10" s="41"/>
      <c r="PB10" s="41"/>
      <c r="PC10" s="41"/>
      <c r="PD10" s="41"/>
      <c r="PE10" s="41"/>
      <c r="PF10" s="41"/>
      <c r="PG10" s="41"/>
      <c r="PH10" s="41"/>
      <c r="PI10" s="41"/>
      <c r="PJ10" s="41"/>
      <c r="PK10" s="41"/>
      <c r="PL10" s="41"/>
      <c r="PM10" s="41"/>
      <c r="PN10" s="41"/>
      <c r="PO10" s="41"/>
      <c r="PP10" s="41"/>
      <c r="PQ10" s="41"/>
      <c r="PR10" s="41"/>
      <c r="PS10" s="41"/>
      <c r="PT10" s="41"/>
      <c r="PU10" s="41"/>
      <c r="PV10" s="41"/>
      <c r="PW10" s="41"/>
      <c r="PX10" s="41"/>
      <c r="PY10" s="41"/>
      <c r="PZ10" s="41"/>
      <c r="QA10" s="41"/>
      <c r="QB10" s="41"/>
      <c r="QC10" s="41"/>
      <c r="QD10" s="41"/>
      <c r="QE10" s="41"/>
      <c r="QF10" s="41"/>
      <c r="QG10" s="41"/>
      <c r="QH10" s="41"/>
      <c r="QI10" s="41"/>
      <c r="QJ10" s="41"/>
      <c r="QK10" s="41"/>
      <c r="QL10" s="41"/>
      <c r="QM10" s="41"/>
      <c r="QN10" s="41"/>
      <c r="QO10" s="41"/>
      <c r="QP10" s="41"/>
      <c r="QQ10" s="41"/>
      <c r="QR10" s="41"/>
      <c r="QS10" s="41"/>
      <c r="QT10" s="41"/>
      <c r="QU10" s="41"/>
      <c r="QV10" s="41"/>
      <c r="QW10" s="41"/>
      <c r="QX10" s="41"/>
      <c r="QY10" s="41"/>
      <c r="QZ10" s="41"/>
      <c r="RA10" s="41"/>
      <c r="RB10" s="41"/>
      <c r="RC10" s="41"/>
      <c r="RD10" s="41"/>
      <c r="RE10" s="41"/>
      <c r="RF10" s="41"/>
      <c r="RG10" s="41"/>
      <c r="RH10" s="41"/>
      <c r="RI10" s="41"/>
      <c r="RJ10" s="41"/>
      <c r="RK10" s="41"/>
      <c r="RL10" s="41"/>
      <c r="RM10" s="41"/>
      <c r="RN10" s="41"/>
      <c r="RO10" s="41"/>
      <c r="RP10" s="41"/>
      <c r="RQ10" s="41"/>
      <c r="RR10" s="41"/>
      <c r="RS10" s="41"/>
      <c r="RT10" s="41"/>
      <c r="RU10" s="41"/>
      <c r="RV10" s="41"/>
      <c r="RW10" s="41"/>
      <c r="RX10" s="41"/>
      <c r="RY10" s="41"/>
      <c r="RZ10" s="41"/>
      <c r="SA10" s="41"/>
      <c r="SB10" s="41"/>
      <c r="SC10" s="41"/>
      <c r="SD10" s="41"/>
      <c r="SE10" s="41"/>
      <c r="SF10" s="41"/>
      <c r="SG10" s="41"/>
      <c r="SH10" s="41"/>
      <c r="SI10" s="41"/>
      <c r="SJ10" s="41"/>
      <c r="SK10" s="41"/>
      <c r="SL10" s="41"/>
      <c r="SM10" s="41"/>
      <c r="SN10" s="41"/>
      <c r="SO10" s="41"/>
      <c r="SP10" s="41"/>
      <c r="SQ10" s="41"/>
      <c r="SR10" s="41"/>
      <c r="SS10" s="41"/>
      <c r="ST10" s="41"/>
      <c r="SU10" s="41"/>
      <c r="SV10" s="41"/>
      <c r="SW10" s="41"/>
      <c r="SX10" s="41"/>
      <c r="SY10" s="41"/>
      <c r="SZ10" s="41"/>
      <c r="TA10" s="41"/>
      <c r="TB10" s="41"/>
      <c r="TC10" s="41"/>
      <c r="TD10" s="41"/>
      <c r="TE10" s="41"/>
      <c r="TF10" s="41"/>
      <c r="TG10" s="41"/>
      <c r="TH10" s="41"/>
      <c r="TI10" s="41"/>
      <c r="TJ10" s="41"/>
      <c r="TK10" s="41"/>
      <c r="TL10" s="41"/>
      <c r="TM10" s="41"/>
      <c r="TN10" s="41"/>
      <c r="TO10" s="41"/>
      <c r="TP10" s="41"/>
      <c r="TQ10" s="41"/>
      <c r="TR10" s="41"/>
      <c r="TS10" s="41"/>
      <c r="TT10" s="41"/>
      <c r="TU10" s="41"/>
      <c r="TV10" s="41"/>
      <c r="TW10" s="41"/>
      <c r="TX10" s="41"/>
      <c r="TY10" s="41"/>
      <c r="TZ10" s="41"/>
      <c r="UA10" s="41"/>
      <c r="UB10" s="41"/>
      <c r="UC10" s="41"/>
      <c r="UD10" s="41"/>
      <c r="UE10" s="41"/>
      <c r="UF10" s="41"/>
      <c r="UG10" s="41"/>
      <c r="UH10" s="41"/>
      <c r="UI10" s="41"/>
      <c r="UJ10" s="41"/>
      <c r="UK10" s="41"/>
      <c r="UL10" s="41"/>
      <c r="UM10" s="41"/>
      <c r="UN10" s="41"/>
      <c r="UO10" s="41"/>
      <c r="UP10" s="41"/>
      <c r="UQ10" s="41"/>
      <c r="UR10" s="41"/>
      <c r="US10" s="41"/>
      <c r="UT10" s="41"/>
      <c r="UU10" s="41"/>
      <c r="UV10" s="41"/>
      <c r="UW10" s="41"/>
      <c r="UX10" s="41"/>
      <c r="UY10" s="41"/>
      <c r="UZ10" s="41"/>
      <c r="VA10" s="41"/>
      <c r="VB10" s="41"/>
      <c r="VC10" s="41"/>
      <c r="VD10" s="41"/>
      <c r="VE10" s="41"/>
      <c r="VF10" s="41"/>
      <c r="VG10" s="41"/>
      <c r="VH10" s="41"/>
      <c r="VI10" s="41"/>
      <c r="VJ10" s="41"/>
      <c r="VK10" s="41"/>
      <c r="VL10" s="41"/>
      <c r="VM10" s="41"/>
      <c r="VN10" s="41"/>
      <c r="VO10" s="41"/>
      <c r="VP10" s="41"/>
      <c r="VQ10" s="41"/>
      <c r="VR10" s="41"/>
      <c r="VS10" s="41"/>
      <c r="VT10" s="41"/>
      <c r="VU10" s="41"/>
      <c r="VV10" s="41"/>
      <c r="VW10" s="41"/>
      <c r="VX10" s="41"/>
      <c r="VY10" s="41"/>
      <c r="VZ10" s="41"/>
      <c r="WA10" s="41"/>
      <c r="WB10" s="41"/>
      <c r="WC10" s="41"/>
      <c r="WD10" s="41"/>
      <c r="WE10" s="41"/>
      <c r="WF10" s="41"/>
      <c r="WG10" s="41"/>
      <c r="WH10" s="41"/>
      <c r="WI10" s="41"/>
      <c r="WJ10" s="41"/>
      <c r="WK10" s="41"/>
      <c r="WL10" s="41"/>
      <c r="WM10" s="41"/>
      <c r="WN10" s="41"/>
      <c r="WO10" s="41"/>
      <c r="WP10" s="41"/>
      <c r="WQ10" s="41"/>
      <c r="WR10" s="41"/>
      <c r="WS10" s="41"/>
      <c r="WT10" s="41"/>
      <c r="WU10" s="41"/>
      <c r="WV10" s="41"/>
      <c r="WW10" s="41"/>
      <c r="WX10" s="41"/>
      <c r="WY10" s="41"/>
      <c r="WZ10" s="41"/>
      <c r="XA10" s="41"/>
      <c r="XB10" s="41"/>
      <c r="XC10" s="41"/>
      <c r="XD10" s="41"/>
      <c r="XE10" s="41"/>
      <c r="XF10" s="41"/>
      <c r="XG10" s="41"/>
      <c r="XH10" s="41"/>
      <c r="XI10" s="41"/>
      <c r="XJ10" s="41"/>
      <c r="XK10" s="41"/>
      <c r="XL10" s="41"/>
      <c r="XM10" s="41"/>
      <c r="XN10" s="41"/>
      <c r="XO10" s="41"/>
      <c r="XP10" s="41"/>
      <c r="XQ10" s="41"/>
      <c r="XR10" s="41"/>
      <c r="XS10" s="41"/>
      <c r="XT10" s="41"/>
      <c r="XU10" s="41"/>
      <c r="XV10" s="41"/>
      <c r="XW10" s="41"/>
      <c r="XX10" s="41"/>
      <c r="XY10" s="41"/>
      <c r="XZ10" s="41"/>
      <c r="YA10" s="41"/>
      <c r="YB10" s="41"/>
      <c r="YC10" s="41"/>
      <c r="YD10" s="41"/>
      <c r="YE10" s="41"/>
      <c r="YF10" s="41"/>
      <c r="YG10" s="41"/>
      <c r="YH10" s="41"/>
      <c r="YI10" s="41"/>
      <c r="YJ10" s="41"/>
      <c r="YK10" s="41"/>
      <c r="YL10" s="41"/>
      <c r="YM10" s="41"/>
      <c r="YN10" s="41"/>
      <c r="YO10" s="41"/>
      <c r="YP10" s="41"/>
      <c r="YQ10" s="41"/>
      <c r="YR10" s="41"/>
      <c r="YS10" s="41"/>
      <c r="YT10" s="41"/>
      <c r="YU10" s="41"/>
      <c r="YV10" s="41"/>
      <c r="YW10" s="41"/>
      <c r="YX10" s="41"/>
      <c r="YY10" s="41"/>
      <c r="YZ10" s="41"/>
      <c r="ZA10" s="41"/>
      <c r="ZB10" s="41"/>
      <c r="ZC10" s="41"/>
      <c r="ZD10" s="41"/>
      <c r="ZE10" s="41"/>
      <c r="ZF10" s="41"/>
      <c r="ZG10" s="41"/>
      <c r="ZH10" s="41"/>
      <c r="ZI10" s="41"/>
      <c r="ZJ10" s="41"/>
      <c r="ZK10" s="41"/>
      <c r="ZL10" s="41"/>
      <c r="ZM10" s="41"/>
      <c r="ZN10" s="41"/>
      <c r="ZO10" s="41"/>
      <c r="ZP10" s="41"/>
      <c r="ZQ10" s="41"/>
      <c r="ZR10" s="41"/>
      <c r="ZS10" s="41"/>
      <c r="ZT10" s="41"/>
      <c r="ZU10" s="41"/>
      <c r="ZV10" s="41"/>
      <c r="ZW10" s="41"/>
      <c r="ZX10" s="41"/>
      <c r="ZY10" s="41"/>
      <c r="ZZ10" s="41"/>
      <c r="AAA10" s="41"/>
      <c r="AAB10" s="41"/>
      <c r="AAC10" s="41"/>
      <c r="AAD10" s="41"/>
      <c r="AAE10" s="41"/>
      <c r="AAF10" s="41"/>
      <c r="AAG10" s="41"/>
      <c r="AAH10" s="41"/>
      <c r="AAI10" s="41"/>
      <c r="AAJ10" s="41"/>
      <c r="AAK10" s="41"/>
      <c r="AAL10" s="41"/>
      <c r="AAM10" s="41"/>
      <c r="AAN10" s="41"/>
      <c r="AAO10" s="41"/>
      <c r="AAP10" s="41"/>
      <c r="AAQ10" s="41"/>
      <c r="AAR10" s="41"/>
      <c r="AAS10" s="41"/>
      <c r="AAT10" s="41"/>
      <c r="AAU10" s="41"/>
      <c r="AAV10" s="41"/>
      <c r="AAW10" s="41"/>
      <c r="AAX10" s="41"/>
      <c r="AAY10" s="41"/>
      <c r="AAZ10" s="41"/>
      <c r="ABA10" s="41"/>
      <c r="ABB10" s="41"/>
      <c r="ABC10" s="41"/>
      <c r="ABD10" s="41"/>
      <c r="ABE10" s="41"/>
      <c r="ABF10" s="41"/>
      <c r="ABG10" s="41"/>
      <c r="ABH10" s="41"/>
      <c r="ABI10" s="41"/>
      <c r="ABJ10" s="41"/>
      <c r="ABK10" s="41"/>
      <c r="ABL10" s="41"/>
      <c r="ABM10" s="41"/>
      <c r="ABN10" s="41"/>
      <c r="ABO10" s="41"/>
      <c r="ABP10" s="41"/>
      <c r="ABQ10" s="41"/>
      <c r="ABR10" s="41"/>
      <c r="ABS10" s="41"/>
      <c r="ABT10" s="41"/>
      <c r="ABU10" s="41"/>
      <c r="ABV10" s="41"/>
      <c r="ABW10" s="41"/>
      <c r="ABX10" s="41"/>
      <c r="ABY10" s="41"/>
      <c r="ABZ10" s="41"/>
      <c r="ACA10" s="41"/>
      <c r="ACB10" s="41"/>
      <c r="ACC10" s="41"/>
      <c r="ACD10" s="41"/>
      <c r="ACE10" s="41"/>
      <c r="ACF10" s="41"/>
      <c r="ACG10" s="41"/>
      <c r="ACH10" s="41"/>
      <c r="ACI10" s="41"/>
      <c r="ACJ10" s="41"/>
      <c r="ACK10" s="41"/>
      <c r="ACL10" s="41"/>
      <c r="ACM10" s="41"/>
      <c r="ACN10" s="41"/>
      <c r="ACO10" s="41"/>
      <c r="ACP10" s="41"/>
      <c r="ACQ10" s="41"/>
      <c r="ACR10" s="41"/>
      <c r="ACS10" s="41"/>
      <c r="ACT10" s="41"/>
      <c r="ACU10" s="41"/>
      <c r="ACV10" s="41"/>
      <c r="ACW10" s="41"/>
      <c r="ACX10" s="41"/>
      <c r="ACY10" s="41"/>
      <c r="ACZ10" s="41"/>
      <c r="ADA10" s="41"/>
      <c r="ADB10" s="41"/>
      <c r="ADC10" s="41"/>
      <c r="ADD10" s="41"/>
      <c r="ADE10" s="41"/>
      <c r="ADF10" s="41"/>
      <c r="ADG10" s="41"/>
      <c r="ADH10" s="41"/>
      <c r="ADI10" s="41"/>
      <c r="ADJ10" s="41"/>
      <c r="ADK10" s="41"/>
      <c r="ADL10" s="41"/>
      <c r="ADM10" s="41"/>
      <c r="ADN10" s="41"/>
      <c r="ADO10" s="41"/>
      <c r="ADP10" s="41"/>
      <c r="ADQ10" s="41"/>
      <c r="ADR10" s="41"/>
      <c r="ADS10" s="41"/>
      <c r="ADT10" s="41"/>
      <c r="ADU10" s="41"/>
      <c r="ADV10" s="41"/>
      <c r="ADW10" s="41"/>
      <c r="ADX10" s="41"/>
      <c r="ADY10" s="41"/>
      <c r="ADZ10" s="41"/>
      <c r="AEA10" s="41"/>
      <c r="AEB10" s="41"/>
      <c r="AEC10" s="41"/>
      <c r="AED10" s="41"/>
      <c r="AEE10" s="41"/>
      <c r="AEF10" s="41"/>
      <c r="AEG10" s="41"/>
      <c r="AEH10" s="41"/>
      <c r="AEI10" s="41"/>
      <c r="AEJ10" s="41"/>
      <c r="AEK10" s="41"/>
      <c r="AEL10" s="41"/>
      <c r="AEM10" s="41"/>
      <c r="AEN10" s="41"/>
      <c r="AEO10" s="41"/>
      <c r="AEP10" s="41"/>
      <c r="AEQ10" s="41"/>
      <c r="AER10" s="41"/>
      <c r="AES10" s="41"/>
      <c r="AET10" s="41"/>
      <c r="AEU10" s="41"/>
      <c r="AEV10" s="41"/>
      <c r="AEW10" s="41"/>
      <c r="AEX10" s="41"/>
      <c r="AEY10" s="41"/>
      <c r="AEZ10" s="41"/>
      <c r="AFA10" s="41"/>
      <c r="AFB10" s="41"/>
      <c r="AFC10" s="41"/>
      <c r="AFD10" s="41"/>
      <c r="AFE10" s="41"/>
      <c r="AFF10" s="41"/>
      <c r="AFG10" s="41"/>
      <c r="AFH10" s="41"/>
      <c r="AFI10" s="41"/>
      <c r="AFJ10" s="41"/>
      <c r="AFK10" s="41"/>
      <c r="AFL10" s="41"/>
      <c r="AFM10" s="41"/>
      <c r="AFN10" s="41"/>
      <c r="AFO10" s="41"/>
      <c r="AFP10" s="41"/>
      <c r="AFQ10" s="41"/>
      <c r="AFR10" s="41"/>
      <c r="AFS10" s="41"/>
      <c r="AFT10" s="41"/>
      <c r="AFU10" s="41"/>
      <c r="AFV10" s="41"/>
      <c r="AFW10" s="41"/>
      <c r="AFX10" s="41"/>
      <c r="AFY10" s="41"/>
      <c r="AFZ10" s="41"/>
      <c r="AGA10" s="41"/>
      <c r="AGB10" s="41"/>
      <c r="AGC10" s="41"/>
      <c r="AGD10" s="41"/>
      <c r="AGE10" s="41"/>
      <c r="AGF10" s="41"/>
      <c r="AGG10" s="41"/>
      <c r="AGH10" s="41"/>
      <c r="AGI10" s="41"/>
      <c r="AGJ10" s="41"/>
      <c r="AGK10" s="41"/>
      <c r="AGL10" s="41"/>
      <c r="AGM10" s="41"/>
      <c r="AGN10" s="41"/>
      <c r="AGO10" s="41"/>
      <c r="AGP10" s="41"/>
      <c r="AGQ10" s="41"/>
      <c r="AGR10" s="41"/>
      <c r="AGS10" s="41"/>
      <c r="AGT10" s="41"/>
      <c r="AGU10" s="41"/>
      <c r="AGV10" s="41"/>
      <c r="AGW10" s="41"/>
      <c r="AGX10" s="41"/>
      <c r="AGY10" s="41"/>
      <c r="AGZ10" s="41"/>
      <c r="AHA10" s="41"/>
      <c r="AHB10" s="41"/>
      <c r="AHC10" s="41"/>
      <c r="AHD10" s="41"/>
      <c r="AHE10" s="41"/>
      <c r="AHF10" s="41"/>
      <c r="AHG10" s="41"/>
      <c r="AHH10" s="41"/>
      <c r="AHI10" s="41"/>
      <c r="AHJ10" s="41"/>
      <c r="AHK10" s="41"/>
      <c r="AHL10" s="41"/>
      <c r="AHM10" s="41"/>
      <c r="AHN10" s="41"/>
      <c r="AHO10" s="41"/>
      <c r="AHP10" s="41"/>
      <c r="AHQ10" s="41"/>
      <c r="AHR10" s="41"/>
      <c r="AHS10" s="41"/>
      <c r="AHT10" s="41"/>
      <c r="AHU10" s="41"/>
      <c r="AHV10" s="41"/>
      <c r="AHW10" s="41"/>
      <c r="AHX10" s="41"/>
      <c r="AHY10" s="41"/>
      <c r="AHZ10" s="41"/>
      <c r="AIA10" s="41"/>
      <c r="AIB10" s="41"/>
      <c r="AIC10" s="41"/>
      <c r="AID10" s="41"/>
      <c r="AIE10" s="41"/>
      <c r="AIF10" s="41"/>
      <c r="AIG10" s="41"/>
      <c r="AIH10" s="41"/>
      <c r="AII10" s="41"/>
      <c r="AIJ10" s="41"/>
      <c r="AIK10" s="41"/>
      <c r="AIL10" s="41"/>
      <c r="AIM10" s="41"/>
      <c r="AIN10" s="41"/>
      <c r="AIO10" s="41"/>
      <c r="AIP10" s="41"/>
      <c r="AIQ10" s="41"/>
      <c r="AIR10" s="41"/>
      <c r="AIS10" s="41"/>
      <c r="AIT10" s="41"/>
      <c r="AIU10" s="41"/>
      <c r="AIV10" s="41"/>
      <c r="AIW10" s="41"/>
      <c r="AIX10" s="41"/>
      <c r="AIY10" s="41"/>
      <c r="AIZ10" s="41"/>
      <c r="AJA10" s="41"/>
      <c r="AJB10" s="41"/>
      <c r="AJC10" s="41"/>
      <c r="AJD10" s="41"/>
      <c r="AJE10" s="41"/>
      <c r="AJF10" s="41"/>
      <c r="AJG10" s="41"/>
      <c r="AJH10" s="41"/>
      <c r="AJI10" s="41"/>
      <c r="AJJ10" s="41"/>
      <c r="AJK10" s="41"/>
      <c r="AJL10" s="41"/>
      <c r="AJM10" s="41"/>
      <c r="AJN10" s="41"/>
      <c r="AJO10" s="41"/>
      <c r="AJP10" s="41"/>
      <c r="AJQ10" s="41"/>
      <c r="AJR10" s="41"/>
      <c r="AJS10" s="41"/>
      <c r="AJT10" s="41"/>
      <c r="AJU10" s="41"/>
      <c r="AJV10" s="41"/>
      <c r="AJW10" s="41"/>
      <c r="AJX10" s="41"/>
      <c r="AJY10" s="41"/>
      <c r="AJZ10" s="41"/>
      <c r="AKA10" s="41"/>
      <c r="AKB10" s="41"/>
      <c r="AKC10" s="41"/>
      <c r="AKD10" s="41"/>
      <c r="AKE10" s="41"/>
      <c r="AKF10" s="41"/>
      <c r="AKG10" s="41"/>
      <c r="AKH10" s="41"/>
      <c r="AKI10" s="41"/>
      <c r="AKJ10" s="41"/>
      <c r="AKK10" s="41"/>
      <c r="AKL10" s="41"/>
      <c r="AKM10" s="41"/>
      <c r="AKN10" s="41"/>
      <c r="AKO10" s="41"/>
      <c r="AKP10" s="41"/>
      <c r="AKQ10" s="41"/>
      <c r="AKR10" s="41"/>
      <c r="AKS10" s="41"/>
      <c r="AKT10" s="41"/>
      <c r="AKU10" s="41"/>
      <c r="AKV10" s="41"/>
      <c r="AKW10" s="41"/>
      <c r="AKX10" s="41"/>
      <c r="AKY10" s="41"/>
      <c r="AKZ10" s="41"/>
      <c r="ALA10" s="41"/>
      <c r="ALB10" s="41"/>
      <c r="ALC10" s="41"/>
      <c r="ALD10" s="41"/>
      <c r="ALE10" s="41"/>
      <c r="ALF10" s="41"/>
      <c r="ALG10" s="41"/>
      <c r="ALH10" s="41"/>
      <c r="ALI10" s="41"/>
      <c r="ALJ10" s="41"/>
      <c r="ALK10" s="41"/>
      <c r="ALL10" s="41"/>
      <c r="ALM10" s="41"/>
      <c r="ALN10" s="41"/>
      <c r="ALO10" s="41"/>
      <c r="ALP10" s="41"/>
      <c r="ALQ10" s="41"/>
      <c r="ALR10" s="41"/>
      <c r="ALS10" s="41"/>
      <c r="ALT10" s="41"/>
      <c r="ALU10" s="41"/>
      <c r="ALV10" s="41"/>
      <c r="ALW10" s="41"/>
      <c r="ALX10" s="41"/>
      <c r="ALY10" s="41"/>
      <c r="ALZ10" s="41"/>
      <c r="AMA10" s="41"/>
      <c r="AMB10" s="41"/>
      <c r="AMC10" s="41"/>
      <c r="AMD10" s="41"/>
      <c r="AME10" s="41"/>
      <c r="AMF10" s="41"/>
      <c r="AMG10" s="41"/>
      <c r="AMH10" s="41"/>
      <c r="AMI10" s="41"/>
      <c r="AMJ10" s="41"/>
      <c r="AMK10" s="41"/>
      <c r="AML10" s="41"/>
      <c r="AMM10" s="41"/>
      <c r="AMN10" s="41"/>
      <c r="AMO10" s="41"/>
      <c r="AMP10" s="41"/>
      <c r="AMQ10" s="41"/>
      <c r="AMR10" s="41"/>
      <c r="AMS10" s="41"/>
      <c r="AMT10" s="41"/>
      <c r="AMU10" s="41"/>
      <c r="AMV10" s="41"/>
      <c r="AMW10" s="41"/>
      <c r="AMX10" s="41"/>
      <c r="AMY10" s="41"/>
      <c r="AMZ10" s="41"/>
      <c r="ANA10" s="41"/>
      <c r="ANB10" s="41"/>
      <c r="ANC10" s="41"/>
      <c r="AND10" s="41"/>
      <c r="ANE10" s="41"/>
      <c r="ANF10" s="41"/>
      <c r="ANG10" s="41"/>
      <c r="ANH10" s="41"/>
      <c r="ANI10" s="41"/>
      <c r="ANJ10" s="41"/>
      <c r="ANK10" s="41"/>
      <c r="ANL10" s="41"/>
      <c r="ANM10" s="41"/>
      <c r="ANN10" s="41"/>
      <c r="ANO10" s="41"/>
      <c r="ANP10" s="41"/>
      <c r="ANQ10" s="41"/>
      <c r="ANR10" s="41"/>
      <c r="ANS10" s="41"/>
      <c r="ANT10" s="41"/>
      <c r="ANU10" s="41"/>
      <c r="ANV10" s="41"/>
      <c r="ANW10" s="41"/>
      <c r="ANX10" s="41"/>
      <c r="ANY10" s="41"/>
      <c r="ANZ10" s="41"/>
      <c r="AOA10" s="41"/>
      <c r="AOB10" s="41"/>
      <c r="AOC10" s="41"/>
      <c r="AOD10" s="41"/>
      <c r="AOE10" s="41"/>
      <c r="AOF10" s="41"/>
      <c r="AOG10" s="41"/>
      <c r="AOH10" s="41"/>
      <c r="AOI10" s="41"/>
      <c r="AOJ10" s="41"/>
      <c r="AOK10" s="41"/>
      <c r="AOL10" s="41"/>
      <c r="AOM10" s="41"/>
      <c r="AON10" s="41"/>
      <c r="AOO10" s="41"/>
      <c r="AOP10" s="41"/>
      <c r="AOQ10" s="41"/>
      <c r="AOR10" s="41"/>
      <c r="AOS10" s="41"/>
      <c r="AOT10" s="41"/>
      <c r="AOU10" s="41"/>
      <c r="AOV10" s="41"/>
      <c r="AOW10" s="41"/>
      <c r="AOX10" s="41"/>
      <c r="AOY10" s="41"/>
      <c r="AOZ10" s="41"/>
      <c r="APA10" s="41"/>
      <c r="APB10" s="41"/>
      <c r="APC10" s="41"/>
      <c r="APD10" s="41"/>
      <c r="APE10" s="41"/>
      <c r="APF10" s="41"/>
      <c r="APG10" s="41"/>
      <c r="APH10" s="41"/>
      <c r="API10" s="41"/>
      <c r="APJ10" s="41"/>
      <c r="APK10" s="41"/>
      <c r="APL10" s="41"/>
      <c r="APM10" s="41"/>
      <c r="APN10" s="41"/>
      <c r="APO10" s="41"/>
      <c r="APP10" s="41"/>
      <c r="APQ10" s="41"/>
      <c r="APR10" s="41"/>
      <c r="APS10" s="41"/>
      <c r="APT10" s="41"/>
      <c r="APU10" s="41"/>
      <c r="APV10" s="41"/>
      <c r="APW10" s="41"/>
      <c r="APX10" s="41"/>
      <c r="APY10" s="41"/>
      <c r="APZ10" s="41"/>
      <c r="AQA10" s="41"/>
      <c r="AQB10" s="41"/>
      <c r="AQC10" s="41"/>
      <c r="AQD10" s="41"/>
      <c r="AQE10" s="41"/>
      <c r="AQF10" s="41"/>
      <c r="AQG10" s="41"/>
      <c r="AQH10" s="41"/>
      <c r="AQI10" s="41"/>
      <c r="AQJ10" s="41"/>
      <c r="AQK10" s="41"/>
      <c r="AQL10" s="41"/>
      <c r="AQM10" s="41"/>
      <c r="AQN10" s="41"/>
      <c r="AQO10" s="41"/>
      <c r="AQP10" s="41"/>
      <c r="AQQ10" s="41"/>
      <c r="AQR10" s="41"/>
      <c r="AQS10" s="41"/>
      <c r="AQT10" s="41"/>
      <c r="AQU10" s="41"/>
      <c r="AQV10" s="41"/>
      <c r="AQW10" s="41"/>
      <c r="AQX10" s="41"/>
      <c r="AQY10" s="41"/>
      <c r="AQZ10" s="41"/>
      <c r="ARA10" s="41"/>
      <c r="ARB10" s="41"/>
      <c r="ARC10" s="41"/>
      <c r="ARD10" s="41"/>
      <c r="ARE10" s="41"/>
      <c r="ARF10" s="41"/>
      <c r="ARG10" s="41"/>
      <c r="ARH10" s="41"/>
      <c r="ARI10" s="41"/>
      <c r="ARJ10" s="41"/>
      <c r="ARK10" s="41"/>
      <c r="ARL10" s="41"/>
      <c r="ARM10" s="41"/>
      <c r="ARN10" s="41"/>
      <c r="ARO10" s="41"/>
      <c r="ARP10" s="41"/>
      <c r="ARQ10" s="41"/>
      <c r="ARR10" s="41"/>
      <c r="ARS10" s="41"/>
      <c r="ART10" s="41"/>
      <c r="ARU10" s="41"/>
      <c r="ARV10" s="41"/>
      <c r="ARW10" s="41"/>
      <c r="ARX10" s="41"/>
      <c r="ARY10" s="41"/>
      <c r="ARZ10" s="41"/>
      <c r="ASA10" s="41"/>
      <c r="ASB10" s="41"/>
      <c r="ASC10" s="41"/>
      <c r="ASD10" s="41"/>
      <c r="ASE10" s="41"/>
      <c r="ASF10" s="41"/>
      <c r="ASG10" s="41"/>
      <c r="ASH10" s="41"/>
      <c r="ASI10" s="41"/>
      <c r="ASJ10" s="41"/>
      <c r="ASK10" s="41"/>
      <c r="ASL10" s="41"/>
      <c r="ASM10" s="41"/>
      <c r="ASN10" s="41"/>
      <c r="ASO10" s="41"/>
      <c r="ASP10" s="41"/>
      <c r="ASQ10" s="41"/>
      <c r="ASR10" s="41"/>
      <c r="ASS10" s="41"/>
      <c r="AST10" s="41"/>
      <c r="ASU10" s="41"/>
      <c r="ASV10" s="41"/>
      <c r="ASW10" s="41"/>
      <c r="ASX10" s="41"/>
      <c r="ASY10" s="41"/>
      <c r="ASZ10" s="41"/>
      <c r="ATA10" s="41"/>
      <c r="ATB10" s="41"/>
      <c r="ATC10" s="41"/>
      <c r="ATD10" s="41"/>
      <c r="ATE10" s="41"/>
      <c r="ATF10" s="41"/>
      <c r="ATG10" s="41"/>
      <c r="ATH10" s="41"/>
      <c r="ATI10" s="41"/>
      <c r="ATJ10" s="41"/>
      <c r="ATK10" s="41"/>
      <c r="ATL10" s="41"/>
      <c r="ATM10" s="41"/>
      <c r="ATN10" s="41"/>
      <c r="ATO10" s="41"/>
      <c r="ATP10" s="41"/>
      <c r="ATQ10" s="41"/>
      <c r="ATR10" s="41"/>
      <c r="ATS10" s="41"/>
      <c r="ATT10" s="41"/>
      <c r="ATU10" s="41"/>
      <c r="ATV10" s="41"/>
      <c r="ATW10" s="41"/>
      <c r="ATX10" s="41"/>
      <c r="ATY10" s="41"/>
      <c r="ATZ10" s="41"/>
      <c r="AUA10" s="41"/>
      <c r="AUB10" s="41"/>
      <c r="AUC10" s="41"/>
      <c r="AUD10" s="41"/>
      <c r="AUE10" s="41"/>
      <c r="AUF10" s="41"/>
      <c r="AUG10" s="41"/>
      <c r="AUH10" s="41"/>
      <c r="AUI10" s="41"/>
      <c r="AUJ10" s="41"/>
      <c r="AUK10" s="41"/>
      <c r="AUL10" s="41"/>
      <c r="AUM10" s="41"/>
      <c r="AUN10" s="41"/>
      <c r="AUO10" s="41"/>
      <c r="AUP10" s="41"/>
      <c r="AUQ10" s="41"/>
      <c r="AUR10" s="41"/>
      <c r="AUS10" s="41"/>
      <c r="AUT10" s="41"/>
      <c r="AUU10" s="41"/>
      <c r="AUV10" s="41"/>
      <c r="AUW10" s="41"/>
      <c r="AUX10" s="41"/>
      <c r="AUY10" s="41"/>
      <c r="AUZ10" s="41"/>
      <c r="AVA10" s="41"/>
      <c r="AVB10" s="41"/>
      <c r="AVC10" s="41"/>
      <c r="AVD10" s="41"/>
      <c r="AVE10" s="41"/>
      <c r="AVF10" s="41"/>
      <c r="AVG10" s="41"/>
      <c r="AVH10" s="41"/>
      <c r="AVI10" s="41"/>
      <c r="AVJ10" s="41"/>
      <c r="AVK10" s="41"/>
      <c r="AVL10" s="41"/>
      <c r="AVM10" s="41"/>
      <c r="AVN10" s="41"/>
      <c r="AVO10" s="41"/>
      <c r="AVP10" s="41"/>
      <c r="AVQ10" s="41"/>
      <c r="AVR10" s="41"/>
      <c r="AVS10" s="41"/>
      <c r="AVT10" s="41"/>
      <c r="AVU10" s="41"/>
      <c r="AVV10" s="41"/>
      <c r="AVW10" s="41"/>
      <c r="AVX10" s="41"/>
      <c r="AVY10" s="41"/>
      <c r="AVZ10" s="41"/>
      <c r="AWA10" s="41"/>
      <c r="AWB10" s="41"/>
      <c r="AWC10" s="41"/>
      <c r="AWD10" s="41"/>
      <c r="AWE10" s="41"/>
      <c r="AWF10" s="41"/>
      <c r="AWG10" s="41"/>
      <c r="AWH10" s="41"/>
      <c r="AWI10" s="41"/>
      <c r="AWJ10" s="41"/>
      <c r="AWK10" s="41"/>
      <c r="AWL10" s="41"/>
      <c r="AWM10" s="41"/>
      <c r="AWN10" s="41"/>
      <c r="AWO10" s="41"/>
      <c r="AWP10" s="41"/>
      <c r="AWQ10" s="41"/>
      <c r="AWR10" s="41"/>
      <c r="AWS10" s="41"/>
      <c r="AWT10" s="41"/>
      <c r="AWU10" s="41"/>
      <c r="AWV10" s="41"/>
      <c r="AWW10" s="41"/>
      <c r="AWX10" s="41"/>
      <c r="AWY10" s="41"/>
      <c r="AWZ10" s="41"/>
      <c r="AXA10" s="41"/>
      <c r="AXB10" s="41"/>
      <c r="AXC10" s="41"/>
      <c r="AXD10" s="41"/>
      <c r="AXE10" s="41"/>
      <c r="AXF10" s="41"/>
      <c r="AXG10" s="41"/>
      <c r="AXH10" s="41"/>
      <c r="AXI10" s="41"/>
      <c r="AXJ10" s="41"/>
      <c r="AXK10" s="41"/>
      <c r="AXL10" s="41"/>
      <c r="AXM10" s="41"/>
      <c r="AXN10" s="41"/>
      <c r="AXO10" s="41"/>
      <c r="AXP10" s="41"/>
      <c r="AXQ10" s="41"/>
      <c r="AXR10" s="41"/>
      <c r="AXS10" s="41"/>
      <c r="AXT10" s="41"/>
      <c r="AXU10" s="41"/>
      <c r="AXV10" s="41"/>
      <c r="AXW10" s="41"/>
      <c r="AXX10" s="41"/>
      <c r="AXY10" s="41"/>
      <c r="AXZ10" s="41"/>
      <c r="AYA10" s="41"/>
      <c r="AYB10" s="41"/>
      <c r="AYC10" s="41"/>
      <c r="AYD10" s="41"/>
      <c r="AYE10" s="41"/>
      <c r="AYF10" s="41"/>
      <c r="AYG10" s="41"/>
      <c r="AYH10" s="41"/>
      <c r="AYI10" s="41"/>
      <c r="AYJ10" s="41"/>
      <c r="AYK10" s="41"/>
      <c r="AYL10" s="41"/>
      <c r="AYM10" s="41"/>
      <c r="AYN10" s="41"/>
      <c r="AYO10" s="41"/>
      <c r="AYP10" s="41"/>
      <c r="AYQ10" s="41"/>
      <c r="AYR10" s="41"/>
      <c r="AYS10" s="41"/>
      <c r="AYT10" s="41"/>
      <c r="AYU10" s="41"/>
      <c r="AYV10" s="41"/>
      <c r="AYW10" s="41"/>
      <c r="AYX10" s="41"/>
      <c r="AYY10" s="41"/>
      <c r="AYZ10" s="41"/>
      <c r="AZA10" s="41"/>
      <c r="AZB10" s="41"/>
      <c r="AZC10" s="41"/>
      <c r="AZD10" s="41"/>
      <c r="AZE10" s="41"/>
      <c r="AZF10" s="41"/>
      <c r="AZG10" s="41"/>
      <c r="AZH10" s="41"/>
      <c r="AZI10" s="41"/>
      <c r="AZJ10" s="41"/>
      <c r="AZK10" s="41"/>
      <c r="AZL10" s="41"/>
      <c r="AZM10" s="41"/>
      <c r="AZN10" s="41"/>
      <c r="AZO10" s="41"/>
      <c r="AZP10" s="41"/>
      <c r="AZQ10" s="41"/>
      <c r="AZR10" s="41"/>
      <c r="AZS10" s="41"/>
      <c r="AZT10" s="41"/>
      <c r="AZU10" s="41"/>
      <c r="AZV10" s="41"/>
      <c r="AZW10" s="41"/>
      <c r="AZX10" s="41"/>
      <c r="AZY10" s="41"/>
      <c r="AZZ10" s="41"/>
      <c r="BAA10" s="41"/>
      <c r="BAB10" s="41"/>
      <c r="BAC10" s="41"/>
      <c r="BAD10" s="41"/>
      <c r="BAE10" s="41"/>
      <c r="BAF10" s="41"/>
      <c r="BAG10" s="41"/>
      <c r="BAH10" s="41"/>
      <c r="BAI10" s="41"/>
      <c r="BAJ10" s="41"/>
      <c r="BAK10" s="41"/>
      <c r="BAL10" s="41"/>
      <c r="BAM10" s="41"/>
      <c r="BAN10" s="41"/>
      <c r="BAO10" s="41"/>
      <c r="BAP10" s="41"/>
      <c r="BAQ10" s="41"/>
      <c r="BAR10" s="41"/>
      <c r="BAS10" s="41"/>
      <c r="BAT10" s="41"/>
      <c r="BAU10" s="41"/>
      <c r="BAV10" s="41"/>
      <c r="BAW10" s="41"/>
      <c r="BAX10" s="41"/>
      <c r="BAY10" s="41"/>
      <c r="BAZ10" s="41"/>
      <c r="BBA10" s="41"/>
      <c r="BBB10" s="41"/>
      <c r="BBC10" s="41"/>
      <c r="BBD10" s="41"/>
      <c r="BBE10" s="41"/>
      <c r="BBF10" s="41"/>
      <c r="BBG10" s="41"/>
      <c r="BBH10" s="41"/>
      <c r="BBI10" s="41"/>
      <c r="BBJ10" s="41"/>
      <c r="BBK10" s="41"/>
      <c r="BBL10" s="41"/>
      <c r="BBM10" s="41"/>
      <c r="BBN10" s="41"/>
      <c r="BBO10" s="41"/>
      <c r="BBP10" s="41"/>
      <c r="BBQ10" s="41"/>
      <c r="BBR10" s="41"/>
      <c r="BBS10" s="41"/>
      <c r="BBT10" s="41"/>
      <c r="BBU10" s="41"/>
      <c r="BBV10" s="41"/>
      <c r="BBW10" s="41"/>
      <c r="BBX10" s="41"/>
      <c r="BBY10" s="41"/>
      <c r="BBZ10" s="41"/>
      <c r="BCA10" s="41"/>
      <c r="BCB10" s="41"/>
      <c r="BCC10" s="41"/>
      <c r="BCD10" s="41"/>
      <c r="BCE10" s="41"/>
      <c r="BCF10" s="41"/>
      <c r="BCG10" s="41"/>
      <c r="BCH10" s="41"/>
      <c r="BCI10" s="41"/>
      <c r="BCJ10" s="41"/>
      <c r="BCK10" s="41"/>
      <c r="BCL10" s="41"/>
      <c r="BCM10" s="41"/>
      <c r="BCN10" s="41"/>
      <c r="BCO10" s="41"/>
      <c r="BCP10" s="41"/>
      <c r="BCQ10" s="41"/>
      <c r="BCR10" s="41"/>
      <c r="BCS10" s="41"/>
      <c r="BCT10" s="41"/>
      <c r="BCU10" s="41"/>
      <c r="BCV10" s="41"/>
      <c r="BCW10" s="41"/>
      <c r="BCX10" s="41"/>
      <c r="BCY10" s="41"/>
      <c r="BCZ10" s="41"/>
      <c r="BDA10" s="41"/>
      <c r="BDB10" s="41"/>
      <c r="BDC10" s="41"/>
      <c r="BDD10" s="41"/>
      <c r="BDE10" s="41"/>
      <c r="BDF10" s="41"/>
      <c r="BDG10" s="41"/>
      <c r="BDH10" s="41"/>
      <c r="BDI10" s="41"/>
      <c r="BDJ10" s="41"/>
      <c r="BDK10" s="41"/>
      <c r="BDL10" s="41"/>
      <c r="BDM10" s="41"/>
      <c r="BDN10" s="41"/>
      <c r="BDO10" s="41"/>
      <c r="BDP10" s="41"/>
      <c r="BDQ10" s="41"/>
      <c r="BDR10" s="41"/>
      <c r="BDS10" s="41"/>
      <c r="BDT10" s="41"/>
      <c r="BDU10" s="41"/>
      <c r="BDV10" s="41"/>
      <c r="BDW10" s="41"/>
      <c r="BDX10" s="41"/>
      <c r="BDY10" s="41"/>
      <c r="BDZ10" s="41"/>
      <c r="BEA10" s="41"/>
      <c r="BEB10" s="41"/>
      <c r="BEC10" s="41"/>
      <c r="BED10" s="41"/>
      <c r="BEE10" s="41"/>
      <c r="BEF10" s="41"/>
      <c r="BEG10" s="41"/>
      <c r="BEH10" s="41"/>
      <c r="BEI10" s="41"/>
      <c r="BEJ10" s="41"/>
      <c r="BEK10" s="41"/>
      <c r="BEL10" s="41"/>
      <c r="BEM10" s="41"/>
      <c r="BEN10" s="41"/>
      <c r="BEO10" s="41"/>
      <c r="BEP10" s="41"/>
      <c r="BEQ10" s="41"/>
      <c r="BER10" s="41"/>
      <c r="BES10" s="41"/>
      <c r="BET10" s="41"/>
      <c r="BEU10" s="41"/>
      <c r="BEV10" s="41"/>
      <c r="BEW10" s="41"/>
      <c r="BEX10" s="41"/>
      <c r="BEY10" s="41"/>
      <c r="BEZ10" s="41"/>
      <c r="BFA10" s="41"/>
      <c r="BFB10" s="41"/>
      <c r="BFC10" s="41"/>
      <c r="BFD10" s="41"/>
      <c r="BFE10" s="41"/>
      <c r="BFF10" s="41"/>
      <c r="BFG10" s="41"/>
      <c r="BFH10" s="41"/>
      <c r="BFI10" s="41"/>
      <c r="BFJ10" s="41"/>
      <c r="BFK10" s="41"/>
      <c r="BFL10" s="41"/>
      <c r="BFM10" s="41"/>
      <c r="BFN10" s="41"/>
      <c r="BFO10" s="41"/>
      <c r="BFP10" s="41"/>
      <c r="BFQ10" s="41"/>
      <c r="BFR10" s="41"/>
      <c r="BFS10" s="41"/>
      <c r="BFT10" s="41"/>
      <c r="BFU10" s="41"/>
      <c r="BFV10" s="41"/>
      <c r="BFW10" s="41"/>
      <c r="BFX10" s="41"/>
      <c r="BFY10" s="41"/>
      <c r="BFZ10" s="41"/>
      <c r="BGA10" s="41"/>
      <c r="BGB10" s="41"/>
      <c r="BGC10" s="41"/>
      <c r="BGD10" s="41"/>
      <c r="BGE10" s="41"/>
      <c r="BGF10" s="41"/>
      <c r="BGG10" s="41"/>
      <c r="BGH10" s="41"/>
      <c r="BGI10" s="41"/>
      <c r="BGJ10" s="41"/>
      <c r="BGK10" s="41"/>
      <c r="BGL10" s="41"/>
      <c r="BGM10" s="41"/>
      <c r="BGN10" s="41"/>
      <c r="BGO10" s="41"/>
      <c r="BGP10" s="41"/>
      <c r="BGQ10" s="41"/>
      <c r="BGR10" s="41"/>
      <c r="BGS10" s="41"/>
      <c r="BGT10" s="41"/>
      <c r="BGU10" s="41"/>
      <c r="BGV10" s="41"/>
      <c r="BGW10" s="41"/>
      <c r="BGX10" s="41"/>
      <c r="BGY10" s="41"/>
      <c r="BGZ10" s="41"/>
      <c r="BHA10" s="41"/>
      <c r="BHB10" s="41"/>
      <c r="BHC10" s="41"/>
      <c r="BHD10" s="41"/>
      <c r="BHE10" s="41"/>
      <c r="BHF10" s="41"/>
      <c r="BHG10" s="41"/>
      <c r="BHH10" s="41"/>
      <c r="BHI10" s="41"/>
      <c r="BHJ10" s="41"/>
      <c r="BHK10" s="41"/>
      <c r="BHL10" s="41"/>
      <c r="BHM10" s="41"/>
      <c r="BHN10" s="41"/>
      <c r="BHO10" s="41"/>
      <c r="BHP10" s="41"/>
      <c r="BHQ10" s="41"/>
      <c r="BHR10" s="41"/>
      <c r="BHS10" s="41"/>
      <c r="BHT10" s="41"/>
      <c r="BHU10" s="41"/>
      <c r="BHV10" s="41"/>
      <c r="BHW10" s="41"/>
      <c r="BHX10" s="41"/>
      <c r="BHY10" s="41"/>
      <c r="BHZ10" s="41"/>
      <c r="BIA10" s="41"/>
      <c r="BIB10" s="41"/>
      <c r="BIC10" s="41"/>
      <c r="BID10" s="41"/>
      <c r="BIE10" s="41"/>
      <c r="BIF10" s="41"/>
      <c r="BIG10" s="41"/>
      <c r="BIH10" s="41"/>
      <c r="BII10" s="41"/>
      <c r="BIJ10" s="41"/>
      <c r="BIK10" s="41"/>
      <c r="BIL10" s="41"/>
      <c r="BIM10" s="41"/>
      <c r="BIN10" s="41"/>
      <c r="BIO10" s="41"/>
      <c r="BIP10" s="41"/>
      <c r="BIQ10" s="41"/>
      <c r="BIR10" s="41"/>
      <c r="BIS10" s="41"/>
      <c r="BIT10" s="41"/>
      <c r="BIU10" s="41"/>
      <c r="BIV10" s="41"/>
      <c r="BIW10" s="41"/>
      <c r="BIX10" s="41"/>
      <c r="BIY10" s="41"/>
      <c r="BIZ10" s="41"/>
      <c r="BJA10" s="41"/>
      <c r="BJB10" s="41"/>
      <c r="BJC10" s="41"/>
      <c r="BJD10" s="41"/>
      <c r="BJE10" s="41"/>
      <c r="BJF10" s="41"/>
      <c r="BJG10" s="41"/>
      <c r="BJH10" s="41"/>
      <c r="BJI10" s="41"/>
      <c r="BJJ10" s="41"/>
      <c r="BJK10" s="41"/>
      <c r="BJL10" s="41"/>
      <c r="BJM10" s="41"/>
      <c r="BJN10" s="41"/>
      <c r="BJO10" s="41"/>
      <c r="BJP10" s="41"/>
      <c r="BJQ10" s="41"/>
      <c r="BJR10" s="41"/>
      <c r="BJS10" s="41"/>
      <c r="BJT10" s="41"/>
      <c r="BJU10" s="41"/>
      <c r="BJV10" s="41"/>
      <c r="BJW10" s="41"/>
      <c r="BJX10" s="41"/>
      <c r="BJY10" s="41"/>
      <c r="BJZ10" s="41"/>
      <c r="BKA10" s="41"/>
      <c r="BKB10" s="41"/>
      <c r="BKC10" s="41"/>
      <c r="BKD10" s="41"/>
      <c r="BKE10" s="41"/>
      <c r="BKF10" s="41"/>
      <c r="BKG10" s="41"/>
      <c r="BKH10" s="41"/>
      <c r="BKI10" s="41"/>
      <c r="BKJ10" s="41"/>
      <c r="BKK10" s="41"/>
      <c r="BKL10" s="41"/>
      <c r="BKM10" s="41"/>
      <c r="BKN10" s="41"/>
      <c r="BKO10" s="41"/>
      <c r="BKP10" s="41"/>
      <c r="BKQ10" s="41"/>
      <c r="BKR10" s="41"/>
      <c r="BKS10" s="41"/>
      <c r="BKT10" s="41"/>
      <c r="BKU10" s="41"/>
      <c r="BKV10" s="41"/>
      <c r="BKW10" s="41"/>
      <c r="BKX10" s="41"/>
      <c r="BKY10" s="41"/>
      <c r="BKZ10" s="41"/>
      <c r="BLA10" s="41"/>
      <c r="BLB10" s="41"/>
      <c r="BLC10" s="41"/>
      <c r="BLD10" s="41"/>
      <c r="BLE10" s="41"/>
      <c r="BLF10" s="41"/>
      <c r="BLG10" s="41"/>
      <c r="BLH10" s="41"/>
      <c r="BLI10" s="41"/>
      <c r="BLJ10" s="41"/>
      <c r="BLK10" s="41"/>
      <c r="BLL10" s="41"/>
      <c r="BLM10" s="41"/>
      <c r="BLN10" s="41"/>
      <c r="BLO10" s="41"/>
      <c r="BLP10" s="41"/>
      <c r="BLQ10" s="41"/>
      <c r="BLR10" s="41"/>
      <c r="BLS10" s="41"/>
      <c r="BLT10" s="41"/>
      <c r="BLU10" s="41"/>
      <c r="BLV10" s="41"/>
      <c r="BLW10" s="41"/>
      <c r="BLX10" s="41"/>
      <c r="BLY10" s="41"/>
      <c r="BLZ10" s="41"/>
      <c r="BMA10" s="41"/>
      <c r="BMB10" s="41"/>
      <c r="BMC10" s="41"/>
      <c r="BMD10" s="41"/>
      <c r="BME10" s="41"/>
      <c r="BMF10" s="41"/>
      <c r="BMG10" s="41"/>
      <c r="BMH10" s="41"/>
      <c r="BMI10" s="41"/>
      <c r="BMJ10" s="41"/>
      <c r="BMK10" s="41"/>
      <c r="BML10" s="41"/>
      <c r="BMM10" s="41"/>
      <c r="BMN10" s="41"/>
      <c r="BMO10" s="41"/>
      <c r="BMP10" s="41"/>
      <c r="BMQ10" s="41"/>
      <c r="BMR10" s="41"/>
      <c r="BMS10" s="41"/>
      <c r="BMT10" s="41"/>
      <c r="BMU10" s="41"/>
      <c r="BMV10" s="41"/>
      <c r="BMW10" s="41"/>
      <c r="BMX10" s="41"/>
      <c r="BMY10" s="41"/>
      <c r="BMZ10" s="41"/>
      <c r="BNA10" s="41"/>
      <c r="BNB10" s="41"/>
      <c r="BNC10" s="41"/>
      <c r="BND10" s="41"/>
      <c r="BNE10" s="41"/>
      <c r="BNF10" s="41"/>
      <c r="BNG10" s="41"/>
      <c r="BNH10" s="41"/>
      <c r="BNI10" s="41"/>
      <c r="BNJ10" s="41"/>
      <c r="BNK10" s="41"/>
      <c r="BNL10" s="41"/>
      <c r="BNM10" s="41"/>
      <c r="BNN10" s="41"/>
      <c r="BNO10" s="41"/>
      <c r="BNP10" s="41"/>
      <c r="BNQ10" s="41"/>
      <c r="BNR10" s="41"/>
      <c r="BNS10" s="41"/>
      <c r="BNT10" s="41"/>
      <c r="BNU10" s="41"/>
      <c r="BNV10" s="41"/>
      <c r="BNW10" s="41"/>
      <c r="BNX10" s="41"/>
      <c r="BNY10" s="41"/>
      <c r="BNZ10" s="41"/>
      <c r="BOA10" s="41"/>
      <c r="BOB10" s="41"/>
      <c r="BOC10" s="41"/>
      <c r="BOD10" s="41"/>
      <c r="BOE10" s="41"/>
      <c r="BOF10" s="41"/>
      <c r="BOG10" s="41"/>
      <c r="BOH10" s="41"/>
      <c r="BOI10" s="41"/>
      <c r="BOJ10" s="41"/>
      <c r="BOK10" s="41"/>
      <c r="BOL10" s="41"/>
      <c r="BOM10" s="41"/>
      <c r="BON10" s="41"/>
      <c r="BOO10" s="41"/>
      <c r="BOP10" s="41"/>
      <c r="BOQ10" s="41"/>
      <c r="BOR10" s="41"/>
      <c r="BOS10" s="41"/>
      <c r="BOT10" s="41"/>
      <c r="BOU10" s="41"/>
      <c r="BOV10" s="41"/>
      <c r="BOW10" s="41"/>
      <c r="BOX10" s="41"/>
      <c r="BOY10" s="41"/>
      <c r="BOZ10" s="41"/>
      <c r="BPA10" s="41"/>
      <c r="BPB10" s="41"/>
      <c r="BPC10" s="41"/>
      <c r="BPD10" s="41"/>
      <c r="BPE10" s="41"/>
      <c r="BPF10" s="41"/>
      <c r="BPG10" s="41"/>
      <c r="BPH10" s="41"/>
      <c r="BPI10" s="41"/>
      <c r="BPJ10" s="41"/>
      <c r="BPK10" s="41"/>
      <c r="BPL10" s="41"/>
      <c r="BPM10" s="41"/>
      <c r="BPN10" s="41"/>
      <c r="BPO10" s="41"/>
      <c r="BPP10" s="41"/>
      <c r="BPQ10" s="41"/>
      <c r="BPR10" s="41"/>
      <c r="BPS10" s="41"/>
      <c r="BPT10" s="41"/>
      <c r="BPU10" s="41"/>
      <c r="BPV10" s="41"/>
      <c r="BPW10" s="41"/>
      <c r="BPX10" s="41"/>
      <c r="BPY10" s="41"/>
      <c r="BPZ10" s="41"/>
      <c r="BQA10" s="41"/>
      <c r="BQB10" s="41"/>
      <c r="BQC10" s="41"/>
      <c r="BQD10" s="41"/>
      <c r="BQE10" s="41"/>
      <c r="BQF10" s="41"/>
      <c r="BQG10" s="41"/>
      <c r="BQH10" s="41"/>
      <c r="BQI10" s="41"/>
      <c r="BQJ10" s="41"/>
      <c r="BQK10" s="41"/>
      <c r="BQL10" s="41"/>
      <c r="BQM10" s="41"/>
      <c r="BQN10" s="41"/>
      <c r="BQO10" s="41"/>
      <c r="BQP10" s="41"/>
      <c r="BQQ10" s="41"/>
      <c r="BQR10" s="41"/>
      <c r="BQS10" s="41"/>
      <c r="BQT10" s="41"/>
      <c r="BQU10" s="41"/>
      <c r="BQV10" s="41"/>
      <c r="BQW10" s="41"/>
      <c r="BQX10" s="41"/>
      <c r="BQY10" s="41"/>
      <c r="BQZ10" s="41"/>
      <c r="BRA10" s="41"/>
      <c r="BRB10" s="41"/>
      <c r="BRC10" s="41"/>
      <c r="BRD10" s="41"/>
      <c r="BRE10" s="41"/>
      <c r="BRF10" s="41"/>
      <c r="BRG10" s="41"/>
      <c r="BRH10" s="41"/>
      <c r="BRI10" s="41"/>
      <c r="BRJ10" s="41"/>
      <c r="BRK10" s="41"/>
      <c r="BRL10" s="41"/>
      <c r="BRM10" s="41"/>
      <c r="BRN10" s="41"/>
      <c r="BRO10" s="41"/>
      <c r="BRP10" s="41"/>
      <c r="BRQ10" s="41"/>
      <c r="BRR10" s="41"/>
      <c r="BRS10" s="41"/>
      <c r="BRT10" s="41"/>
      <c r="BRU10" s="41"/>
      <c r="BRV10" s="41"/>
      <c r="BRW10" s="41"/>
      <c r="BRX10" s="41"/>
      <c r="BRY10" s="41"/>
      <c r="BRZ10" s="41"/>
      <c r="BSA10" s="41"/>
      <c r="BSB10" s="41"/>
      <c r="BSC10" s="41"/>
      <c r="BSD10" s="41"/>
      <c r="BSE10" s="41"/>
      <c r="BSF10" s="41"/>
      <c r="BSG10" s="41"/>
      <c r="BSH10" s="41"/>
      <c r="BSI10" s="41"/>
      <c r="BSJ10" s="41"/>
      <c r="BSK10" s="41"/>
      <c r="BSL10" s="41"/>
      <c r="BSM10" s="41"/>
      <c r="BSN10" s="41"/>
      <c r="BSO10" s="41"/>
      <c r="BSP10" s="41"/>
      <c r="BSQ10" s="41"/>
      <c r="BSR10" s="41"/>
      <c r="BSS10" s="41"/>
      <c r="BST10" s="41"/>
      <c r="BSU10" s="41"/>
      <c r="BSV10" s="41"/>
      <c r="BSW10" s="41"/>
      <c r="BSX10" s="41"/>
      <c r="BSY10" s="41"/>
      <c r="BSZ10" s="41"/>
      <c r="BTA10" s="41"/>
      <c r="BTB10" s="41"/>
      <c r="BTC10" s="41"/>
      <c r="BTD10" s="41"/>
      <c r="BTE10" s="41"/>
      <c r="BTF10" s="41"/>
      <c r="BTG10" s="41"/>
      <c r="BTH10" s="41"/>
      <c r="BTI10" s="41"/>
      <c r="BTJ10" s="41"/>
      <c r="BTK10" s="41"/>
      <c r="BTL10" s="41"/>
      <c r="BTM10" s="41"/>
      <c r="BTN10" s="41"/>
      <c r="BTO10" s="41"/>
      <c r="BTP10" s="41"/>
      <c r="BTQ10" s="41"/>
      <c r="BTR10" s="41"/>
      <c r="BTS10" s="41"/>
      <c r="BTT10" s="41"/>
      <c r="BTU10" s="41"/>
      <c r="BTV10" s="41"/>
      <c r="BTW10" s="41"/>
      <c r="BTX10" s="41"/>
      <c r="BTY10" s="41"/>
      <c r="BTZ10" s="41"/>
      <c r="BUA10" s="41"/>
      <c r="BUB10" s="41"/>
      <c r="BUC10" s="41"/>
      <c r="BUD10" s="41"/>
      <c r="BUE10" s="41"/>
      <c r="BUF10" s="41"/>
      <c r="BUG10" s="41"/>
      <c r="BUH10" s="41"/>
      <c r="BUI10" s="41"/>
      <c r="BUJ10" s="41"/>
      <c r="BUK10" s="41"/>
      <c r="BUL10" s="41"/>
      <c r="BUM10" s="41"/>
      <c r="BUN10" s="41"/>
      <c r="BUO10" s="41"/>
      <c r="BUP10" s="41"/>
      <c r="BUQ10" s="41"/>
      <c r="BUR10" s="41"/>
      <c r="BUS10" s="41"/>
      <c r="BUT10" s="41"/>
      <c r="BUU10" s="41"/>
      <c r="BUV10" s="41"/>
      <c r="BUW10" s="41"/>
      <c r="BUX10" s="41"/>
      <c r="BUY10" s="41"/>
      <c r="BUZ10" s="41"/>
      <c r="BVA10" s="41"/>
      <c r="BVB10" s="41"/>
      <c r="BVC10" s="41"/>
      <c r="BVD10" s="41"/>
      <c r="BVE10" s="41"/>
      <c r="BVF10" s="41"/>
      <c r="BVG10" s="41"/>
      <c r="BVH10" s="41"/>
      <c r="BVI10" s="41"/>
      <c r="BVJ10" s="41"/>
      <c r="BVK10" s="41"/>
      <c r="BVL10" s="41"/>
      <c r="BVM10" s="41"/>
      <c r="BVN10" s="41"/>
      <c r="BVO10" s="41"/>
      <c r="BVP10" s="41"/>
      <c r="BVQ10" s="41"/>
      <c r="BVR10" s="41"/>
      <c r="BVS10" s="41"/>
      <c r="BVT10" s="41"/>
      <c r="BVU10" s="41"/>
      <c r="BVV10" s="41"/>
      <c r="BVW10" s="41"/>
      <c r="BVX10" s="41"/>
      <c r="BVY10" s="41"/>
      <c r="BVZ10" s="41"/>
      <c r="BWA10" s="41"/>
      <c r="BWB10" s="41"/>
      <c r="BWC10" s="41"/>
      <c r="BWD10" s="41"/>
      <c r="BWE10" s="41"/>
      <c r="BWF10" s="41"/>
      <c r="BWG10" s="41"/>
      <c r="BWH10" s="41"/>
      <c r="BWI10" s="41"/>
      <c r="BWJ10" s="41"/>
      <c r="BWK10" s="41"/>
      <c r="BWL10" s="41"/>
      <c r="BWM10" s="41"/>
      <c r="BWN10" s="41"/>
      <c r="BWO10" s="41"/>
      <c r="BWP10" s="41"/>
      <c r="BWQ10" s="41"/>
      <c r="BWR10" s="41"/>
      <c r="BWS10" s="41"/>
      <c r="BWT10" s="41"/>
      <c r="BWU10" s="41"/>
      <c r="BWV10" s="41"/>
      <c r="BWW10" s="41"/>
      <c r="BWX10" s="41"/>
      <c r="BWY10" s="41"/>
      <c r="BWZ10" s="41"/>
      <c r="BXA10" s="41"/>
      <c r="BXB10" s="41"/>
      <c r="BXC10" s="41"/>
      <c r="BXD10" s="41"/>
      <c r="BXE10" s="41"/>
      <c r="BXF10" s="41"/>
      <c r="BXG10" s="41"/>
      <c r="BXH10" s="41"/>
      <c r="BXI10" s="41"/>
      <c r="BXJ10" s="41"/>
      <c r="BXK10" s="41"/>
      <c r="BXL10" s="41"/>
      <c r="BXM10" s="41"/>
      <c r="BXN10" s="41"/>
      <c r="BXO10" s="41"/>
      <c r="BXP10" s="41"/>
      <c r="BXQ10" s="41"/>
      <c r="BXR10" s="41"/>
      <c r="BXS10" s="41"/>
      <c r="BXT10" s="41"/>
      <c r="BXU10" s="41"/>
      <c r="BXV10" s="41"/>
      <c r="BXW10" s="41"/>
      <c r="BXX10" s="41"/>
      <c r="BXY10" s="41"/>
      <c r="BXZ10" s="41"/>
      <c r="BYA10" s="41"/>
      <c r="BYB10" s="41"/>
      <c r="BYC10" s="41"/>
      <c r="BYD10" s="41"/>
      <c r="BYE10" s="41"/>
      <c r="BYF10" s="41"/>
      <c r="BYG10" s="41"/>
      <c r="BYH10" s="41"/>
      <c r="BYI10" s="41"/>
      <c r="BYJ10" s="41"/>
      <c r="BYK10" s="41"/>
      <c r="BYL10" s="41"/>
      <c r="BYM10" s="41"/>
      <c r="BYN10" s="41"/>
      <c r="BYO10" s="41"/>
      <c r="BYP10" s="41"/>
      <c r="BYQ10" s="41"/>
      <c r="BYR10" s="41"/>
      <c r="BYS10" s="41"/>
      <c r="BYT10" s="41"/>
      <c r="BYU10" s="41"/>
      <c r="BYV10" s="41"/>
      <c r="BYW10" s="41"/>
      <c r="BYX10" s="41"/>
      <c r="BYY10" s="41"/>
      <c r="BYZ10" s="41"/>
      <c r="BZA10" s="41"/>
      <c r="BZB10" s="41"/>
      <c r="BZC10" s="41"/>
      <c r="BZD10" s="41"/>
      <c r="BZE10" s="41"/>
      <c r="BZF10" s="41"/>
      <c r="BZG10" s="41"/>
      <c r="BZH10" s="41"/>
      <c r="BZI10" s="41"/>
      <c r="BZJ10" s="41"/>
      <c r="BZK10" s="41"/>
      <c r="BZL10" s="41"/>
      <c r="BZM10" s="41"/>
      <c r="BZN10" s="41"/>
      <c r="BZO10" s="41"/>
      <c r="BZP10" s="41"/>
      <c r="BZQ10" s="41"/>
      <c r="BZR10" s="41"/>
      <c r="BZS10" s="41"/>
      <c r="BZT10" s="41"/>
      <c r="BZU10" s="41"/>
      <c r="BZV10" s="41"/>
      <c r="BZW10" s="41"/>
      <c r="BZX10" s="41"/>
      <c r="BZY10" s="41"/>
      <c r="BZZ10" s="41"/>
      <c r="CAA10" s="41"/>
      <c r="CAB10" s="41"/>
      <c r="CAC10" s="41"/>
      <c r="CAD10" s="41"/>
      <c r="CAE10" s="41"/>
      <c r="CAF10" s="41"/>
      <c r="CAG10" s="41"/>
      <c r="CAH10" s="41"/>
      <c r="CAI10" s="41"/>
      <c r="CAJ10" s="41"/>
      <c r="CAK10" s="41"/>
      <c r="CAL10" s="41"/>
      <c r="CAM10" s="41"/>
      <c r="CAN10" s="41"/>
      <c r="CAO10" s="41"/>
      <c r="CAP10" s="41"/>
      <c r="CAQ10" s="41"/>
      <c r="CAR10" s="41"/>
      <c r="CAS10" s="41"/>
      <c r="CAT10" s="41"/>
      <c r="CAU10" s="41"/>
      <c r="CAV10" s="41"/>
      <c r="CAW10" s="41"/>
      <c r="CAX10" s="41"/>
      <c r="CAY10" s="41"/>
      <c r="CAZ10" s="41"/>
      <c r="CBA10" s="41"/>
      <c r="CBB10" s="41"/>
      <c r="CBC10" s="41"/>
      <c r="CBD10" s="41"/>
      <c r="CBE10" s="41"/>
      <c r="CBF10" s="41"/>
      <c r="CBG10" s="41"/>
      <c r="CBH10" s="41"/>
      <c r="CBI10" s="41"/>
      <c r="CBJ10" s="41"/>
      <c r="CBK10" s="41"/>
      <c r="CBL10" s="41"/>
      <c r="CBM10" s="41"/>
      <c r="CBN10" s="41"/>
      <c r="CBO10" s="41"/>
      <c r="CBP10" s="41"/>
      <c r="CBQ10" s="41"/>
      <c r="CBR10" s="41"/>
      <c r="CBS10" s="41"/>
      <c r="CBT10" s="41"/>
      <c r="CBU10" s="41"/>
      <c r="CBV10" s="41"/>
      <c r="CBW10" s="41"/>
      <c r="CBX10" s="41"/>
      <c r="CBY10" s="41"/>
      <c r="CBZ10" s="41"/>
      <c r="CCA10" s="41"/>
      <c r="CCB10" s="41"/>
      <c r="CCC10" s="41"/>
      <c r="CCD10" s="41"/>
      <c r="CCE10" s="41"/>
      <c r="CCF10" s="41"/>
      <c r="CCG10" s="41"/>
      <c r="CCH10" s="41"/>
      <c r="CCI10" s="41"/>
      <c r="CCJ10" s="41"/>
      <c r="CCK10" s="41"/>
      <c r="CCL10" s="41"/>
      <c r="CCM10" s="41"/>
      <c r="CCN10" s="41"/>
      <c r="CCO10" s="41"/>
      <c r="CCP10" s="41"/>
      <c r="CCQ10" s="41"/>
      <c r="CCR10" s="41"/>
      <c r="CCS10" s="41"/>
      <c r="CCT10" s="41"/>
      <c r="CCU10" s="41"/>
      <c r="CCV10" s="41"/>
      <c r="CCW10" s="41"/>
      <c r="CCX10" s="41"/>
      <c r="CCY10" s="41"/>
      <c r="CCZ10" s="41"/>
      <c r="CDA10" s="41"/>
      <c r="CDB10" s="41"/>
      <c r="CDC10" s="41"/>
      <c r="CDD10" s="41"/>
      <c r="CDE10" s="41"/>
      <c r="CDF10" s="41"/>
      <c r="CDG10" s="41"/>
      <c r="CDH10" s="41"/>
      <c r="CDI10" s="41"/>
      <c r="CDJ10" s="41"/>
      <c r="CDK10" s="41"/>
      <c r="CDL10" s="41"/>
      <c r="CDM10" s="41"/>
      <c r="CDN10" s="41"/>
      <c r="CDO10" s="41"/>
      <c r="CDP10" s="41"/>
      <c r="CDQ10" s="41"/>
      <c r="CDR10" s="41"/>
      <c r="CDS10" s="41"/>
      <c r="CDT10" s="41"/>
      <c r="CDU10" s="41"/>
      <c r="CDV10" s="41"/>
      <c r="CDW10" s="41"/>
      <c r="CDX10" s="41"/>
      <c r="CDY10" s="41"/>
      <c r="CDZ10" s="41"/>
      <c r="CEA10" s="41"/>
      <c r="CEB10" s="41"/>
      <c r="CEC10" s="41"/>
      <c r="CED10" s="41"/>
      <c r="CEE10" s="41"/>
      <c r="CEF10" s="41"/>
      <c r="CEG10" s="41"/>
      <c r="CEH10" s="41"/>
      <c r="CEI10" s="41"/>
      <c r="CEJ10" s="41"/>
      <c r="CEK10" s="41"/>
      <c r="CEL10" s="41"/>
      <c r="CEM10" s="41"/>
      <c r="CEN10" s="41"/>
      <c r="CEO10" s="41"/>
      <c r="CEP10" s="41"/>
      <c r="CEQ10" s="41"/>
      <c r="CER10" s="41"/>
      <c r="CES10" s="41"/>
      <c r="CET10" s="41"/>
      <c r="CEU10" s="41"/>
      <c r="CEV10" s="41"/>
      <c r="CEW10" s="41"/>
      <c r="CEX10" s="41"/>
      <c r="CEY10" s="41"/>
      <c r="CEZ10" s="41"/>
      <c r="CFA10" s="41"/>
      <c r="CFB10" s="41"/>
      <c r="CFC10" s="41"/>
      <c r="CFD10" s="41"/>
      <c r="CFE10" s="41"/>
      <c r="CFF10" s="41"/>
      <c r="CFG10" s="41"/>
      <c r="CFH10" s="41"/>
      <c r="CFI10" s="41"/>
      <c r="CFJ10" s="41"/>
      <c r="CFK10" s="41"/>
      <c r="CFL10" s="41"/>
      <c r="CFM10" s="41"/>
      <c r="CFN10" s="41"/>
      <c r="CFO10" s="41"/>
      <c r="CFP10" s="41"/>
      <c r="CFQ10" s="41"/>
      <c r="CFR10" s="41"/>
      <c r="CFS10" s="41"/>
      <c r="CFT10" s="41"/>
      <c r="CFU10" s="41"/>
      <c r="CFV10" s="41"/>
      <c r="CFW10" s="41"/>
      <c r="CFX10" s="41"/>
      <c r="CFY10" s="41"/>
      <c r="CFZ10" s="41"/>
      <c r="CGA10" s="41"/>
      <c r="CGB10" s="41"/>
      <c r="CGC10" s="41"/>
      <c r="CGD10" s="41"/>
      <c r="CGE10" s="41"/>
      <c r="CGF10" s="41"/>
      <c r="CGG10" s="41"/>
      <c r="CGH10" s="41"/>
      <c r="CGI10" s="41"/>
      <c r="CGJ10" s="41"/>
      <c r="CGK10" s="41"/>
      <c r="CGL10" s="41"/>
      <c r="CGM10" s="41"/>
      <c r="CGN10" s="41"/>
      <c r="CGO10" s="41"/>
      <c r="CGP10" s="41"/>
      <c r="CGQ10" s="41"/>
      <c r="CGR10" s="41"/>
      <c r="CGS10" s="41"/>
      <c r="CGT10" s="41"/>
      <c r="CGU10" s="41"/>
      <c r="CGV10" s="41"/>
      <c r="CGW10" s="41"/>
      <c r="CGX10" s="41"/>
      <c r="CGY10" s="41"/>
      <c r="CGZ10" s="41"/>
      <c r="CHA10" s="41"/>
      <c r="CHB10" s="41"/>
      <c r="CHC10" s="41"/>
      <c r="CHD10" s="41"/>
      <c r="CHE10" s="41"/>
      <c r="CHF10" s="41"/>
      <c r="CHG10" s="41"/>
      <c r="CHH10" s="41"/>
      <c r="CHI10" s="41"/>
      <c r="CHJ10" s="41"/>
      <c r="CHK10" s="41"/>
      <c r="CHL10" s="41"/>
      <c r="CHM10" s="41"/>
      <c r="CHN10" s="41"/>
      <c r="CHO10" s="41"/>
      <c r="CHP10" s="41"/>
      <c r="CHQ10" s="41"/>
      <c r="CHR10" s="41"/>
      <c r="CHS10" s="41"/>
      <c r="CHT10" s="41"/>
      <c r="CHU10" s="41"/>
      <c r="CHV10" s="41"/>
      <c r="CHW10" s="41"/>
      <c r="CHX10" s="41"/>
      <c r="CHY10" s="41"/>
      <c r="CHZ10" s="41"/>
      <c r="CIA10" s="41"/>
      <c r="CIB10" s="41"/>
      <c r="CIC10" s="41"/>
      <c r="CID10" s="41"/>
      <c r="CIE10" s="41"/>
      <c r="CIF10" s="41"/>
      <c r="CIG10" s="41"/>
      <c r="CIH10" s="41"/>
      <c r="CII10" s="41"/>
      <c r="CIJ10" s="41"/>
      <c r="CIK10" s="41"/>
      <c r="CIL10" s="41"/>
      <c r="CIM10" s="41"/>
      <c r="CIN10" s="41"/>
      <c r="CIO10" s="41"/>
      <c r="CIP10" s="41"/>
      <c r="CIQ10" s="41"/>
      <c r="CIR10" s="41"/>
      <c r="CIS10" s="41"/>
      <c r="CIT10" s="41"/>
      <c r="CIU10" s="41"/>
      <c r="CIV10" s="41"/>
      <c r="CIW10" s="41"/>
      <c r="CIX10" s="41"/>
      <c r="CIY10" s="41"/>
      <c r="CIZ10" s="41"/>
      <c r="CJA10" s="41"/>
      <c r="CJB10" s="41"/>
      <c r="CJC10" s="41"/>
      <c r="CJD10" s="41"/>
      <c r="CJE10" s="41"/>
      <c r="CJF10" s="41"/>
      <c r="CJG10" s="41"/>
      <c r="CJH10" s="41"/>
      <c r="CJI10" s="41"/>
      <c r="CJJ10" s="41"/>
      <c r="CJK10" s="41"/>
      <c r="CJL10" s="41"/>
      <c r="CJM10" s="41"/>
      <c r="CJN10" s="41"/>
      <c r="CJO10" s="41"/>
      <c r="CJP10" s="41"/>
      <c r="CJQ10" s="41"/>
      <c r="CJR10" s="41"/>
      <c r="CJS10" s="41"/>
      <c r="CJT10" s="41"/>
      <c r="CJU10" s="41"/>
      <c r="CJV10" s="41"/>
      <c r="CJW10" s="41"/>
      <c r="CJX10" s="41"/>
      <c r="CJY10" s="41"/>
      <c r="CJZ10" s="41"/>
      <c r="CKA10" s="41"/>
      <c r="CKB10" s="41"/>
      <c r="CKC10" s="41"/>
      <c r="CKD10" s="41"/>
      <c r="CKE10" s="41"/>
      <c r="CKF10" s="41"/>
      <c r="CKG10" s="41"/>
      <c r="CKH10" s="41"/>
      <c r="CKI10" s="41"/>
      <c r="CKJ10" s="41"/>
      <c r="CKK10" s="41"/>
      <c r="CKL10" s="41"/>
      <c r="CKM10" s="41"/>
      <c r="CKN10" s="41"/>
      <c r="CKO10" s="41"/>
      <c r="CKP10" s="41"/>
      <c r="CKQ10" s="41"/>
      <c r="CKR10" s="41"/>
      <c r="CKS10" s="41"/>
      <c r="CKT10" s="41"/>
      <c r="CKU10" s="41"/>
      <c r="CKV10" s="41"/>
      <c r="CKW10" s="41"/>
      <c r="CKX10" s="41"/>
      <c r="CKY10" s="41"/>
      <c r="CKZ10" s="41"/>
      <c r="CLA10" s="41"/>
      <c r="CLB10" s="41"/>
      <c r="CLC10" s="41"/>
      <c r="CLD10" s="41"/>
      <c r="CLE10" s="41"/>
      <c r="CLF10" s="41"/>
      <c r="CLG10" s="41"/>
      <c r="CLH10" s="41"/>
      <c r="CLI10" s="41"/>
      <c r="CLJ10" s="41"/>
      <c r="CLK10" s="41"/>
      <c r="CLL10" s="41"/>
      <c r="CLM10" s="41"/>
      <c r="CLN10" s="41"/>
      <c r="CLO10" s="41"/>
      <c r="CLP10" s="41"/>
      <c r="CLQ10" s="41"/>
      <c r="CLR10" s="41"/>
      <c r="CLS10" s="41"/>
      <c r="CLT10" s="41"/>
      <c r="CLU10" s="41"/>
      <c r="CLV10" s="41"/>
      <c r="CLW10" s="41"/>
      <c r="CLX10" s="41"/>
      <c r="CLY10" s="41"/>
      <c r="CLZ10" s="41"/>
      <c r="CMA10" s="41"/>
      <c r="CMB10" s="41"/>
      <c r="CMC10" s="41"/>
      <c r="CMD10" s="41"/>
      <c r="CME10" s="41"/>
      <c r="CMF10" s="41"/>
      <c r="CMG10" s="41"/>
      <c r="CMH10" s="41"/>
      <c r="CMI10" s="41"/>
      <c r="CMJ10" s="41"/>
      <c r="CMK10" s="41"/>
      <c r="CML10" s="41"/>
      <c r="CMM10" s="41"/>
      <c r="CMN10" s="41"/>
      <c r="CMO10" s="41"/>
      <c r="CMP10" s="41"/>
      <c r="CMQ10" s="41"/>
      <c r="CMR10" s="41"/>
      <c r="CMS10" s="41"/>
      <c r="CMT10" s="41"/>
      <c r="CMU10" s="41"/>
      <c r="CMV10" s="41"/>
      <c r="CMW10" s="41"/>
      <c r="CMX10" s="41"/>
      <c r="CMY10" s="41"/>
      <c r="CMZ10" s="41"/>
      <c r="CNA10" s="41"/>
      <c r="CNB10" s="41"/>
      <c r="CNC10" s="41"/>
      <c r="CND10" s="41"/>
      <c r="CNE10" s="41"/>
      <c r="CNF10" s="41"/>
      <c r="CNG10" s="41"/>
      <c r="CNH10" s="41"/>
      <c r="CNI10" s="41"/>
      <c r="CNJ10" s="41"/>
      <c r="CNK10" s="41"/>
      <c r="CNL10" s="41"/>
      <c r="CNM10" s="41"/>
      <c r="CNN10" s="41"/>
      <c r="CNO10" s="41"/>
      <c r="CNP10" s="41"/>
      <c r="CNQ10" s="41"/>
      <c r="CNR10" s="41"/>
      <c r="CNS10" s="41"/>
      <c r="CNT10" s="41"/>
      <c r="CNU10" s="41"/>
      <c r="CNV10" s="41"/>
      <c r="CNW10" s="41"/>
      <c r="CNX10" s="41"/>
      <c r="CNY10" s="41"/>
      <c r="CNZ10" s="41"/>
      <c r="COA10" s="41"/>
      <c r="COB10" s="41"/>
      <c r="COC10" s="41"/>
      <c r="COD10" s="41"/>
      <c r="COE10" s="41"/>
      <c r="COF10" s="41"/>
      <c r="COG10" s="41"/>
      <c r="COH10" s="41"/>
      <c r="COI10" s="41"/>
      <c r="COJ10" s="41"/>
      <c r="COK10" s="41"/>
      <c r="COL10" s="41"/>
      <c r="COM10" s="41"/>
      <c r="CON10" s="41"/>
      <c r="COO10" s="41"/>
      <c r="COP10" s="41"/>
      <c r="COQ10" s="41"/>
      <c r="COR10" s="41"/>
      <c r="COS10" s="41"/>
      <c r="COT10" s="41"/>
      <c r="COU10" s="41"/>
      <c r="COV10" s="41"/>
      <c r="COW10" s="41"/>
      <c r="COX10" s="41"/>
      <c r="COY10" s="41"/>
      <c r="COZ10" s="41"/>
      <c r="CPA10" s="41"/>
      <c r="CPB10" s="41"/>
      <c r="CPC10" s="41"/>
      <c r="CPD10" s="41"/>
      <c r="CPE10" s="41"/>
      <c r="CPF10" s="41"/>
      <c r="CPG10" s="41"/>
      <c r="CPH10" s="41"/>
      <c r="CPI10" s="41"/>
      <c r="CPJ10" s="41"/>
      <c r="CPK10" s="41"/>
      <c r="CPL10" s="41"/>
      <c r="CPM10" s="41"/>
      <c r="CPN10" s="41"/>
      <c r="CPO10" s="41"/>
      <c r="CPP10" s="41"/>
      <c r="CPQ10" s="41"/>
      <c r="CPR10" s="41"/>
      <c r="CPS10" s="41"/>
      <c r="CPT10" s="41"/>
      <c r="CPU10" s="41"/>
      <c r="CPV10" s="41"/>
      <c r="CPW10" s="41"/>
      <c r="CPX10" s="41"/>
      <c r="CPY10" s="41"/>
      <c r="CPZ10" s="41"/>
      <c r="CQA10" s="41"/>
      <c r="CQB10" s="41"/>
      <c r="CQC10" s="41"/>
      <c r="CQD10" s="41"/>
      <c r="CQE10" s="41"/>
      <c r="CQF10" s="41"/>
      <c r="CQG10" s="41"/>
      <c r="CQH10" s="41"/>
      <c r="CQI10" s="41"/>
      <c r="CQJ10" s="41"/>
      <c r="CQK10" s="41"/>
      <c r="CQL10" s="41"/>
      <c r="CQM10" s="41"/>
      <c r="CQN10" s="41"/>
      <c r="CQO10" s="41"/>
      <c r="CQP10" s="41"/>
      <c r="CQQ10" s="41"/>
      <c r="CQR10" s="41"/>
      <c r="CQS10" s="41"/>
      <c r="CQT10" s="41"/>
      <c r="CQU10" s="41"/>
      <c r="CQV10" s="41"/>
      <c r="CQW10" s="41"/>
      <c r="CQX10" s="41"/>
      <c r="CQY10" s="41"/>
      <c r="CQZ10" s="41"/>
      <c r="CRA10" s="41"/>
      <c r="CRB10" s="41"/>
      <c r="CRC10" s="41"/>
      <c r="CRD10" s="41"/>
      <c r="CRE10" s="41"/>
      <c r="CRF10" s="41"/>
      <c r="CRG10" s="41"/>
      <c r="CRH10" s="41"/>
      <c r="CRI10" s="41"/>
      <c r="CRJ10" s="41"/>
      <c r="CRK10" s="41"/>
      <c r="CRL10" s="41"/>
      <c r="CRM10" s="41"/>
      <c r="CRN10" s="41"/>
      <c r="CRO10" s="41"/>
      <c r="CRP10" s="41"/>
      <c r="CRQ10" s="41"/>
      <c r="CRR10" s="41"/>
      <c r="CRS10" s="41"/>
      <c r="CRT10" s="41"/>
      <c r="CRU10" s="41"/>
      <c r="CRV10" s="41"/>
      <c r="CRW10" s="41"/>
      <c r="CRX10" s="41"/>
      <c r="CRY10" s="41"/>
      <c r="CRZ10" s="41"/>
      <c r="CSA10" s="41"/>
      <c r="CSB10" s="41"/>
      <c r="CSC10" s="41"/>
      <c r="CSD10" s="41"/>
      <c r="CSE10" s="41"/>
      <c r="CSF10" s="41"/>
      <c r="CSG10" s="41"/>
      <c r="CSH10" s="41"/>
      <c r="CSI10" s="41"/>
      <c r="CSJ10" s="41"/>
      <c r="CSK10" s="41"/>
      <c r="CSL10" s="41"/>
      <c r="CSM10" s="41"/>
      <c r="CSN10" s="41"/>
      <c r="CSO10" s="41"/>
      <c r="CSP10" s="41"/>
      <c r="CSQ10" s="41"/>
      <c r="CSR10" s="41"/>
      <c r="CSS10" s="41"/>
      <c r="CST10" s="41"/>
      <c r="CSU10" s="41"/>
      <c r="CSV10" s="41"/>
      <c r="CSW10" s="41"/>
      <c r="CSX10" s="41"/>
      <c r="CSY10" s="41"/>
      <c r="CSZ10" s="41"/>
      <c r="CTA10" s="41"/>
      <c r="CTB10" s="41"/>
      <c r="CTC10" s="41"/>
      <c r="CTD10" s="41"/>
      <c r="CTE10" s="41"/>
      <c r="CTF10" s="41"/>
      <c r="CTG10" s="41"/>
      <c r="CTH10" s="41"/>
      <c r="CTI10" s="41"/>
      <c r="CTJ10" s="41"/>
      <c r="CTK10" s="41"/>
      <c r="CTL10" s="41"/>
      <c r="CTM10" s="41"/>
      <c r="CTN10" s="41"/>
      <c r="CTO10" s="41"/>
      <c r="CTP10" s="41"/>
      <c r="CTQ10" s="41"/>
      <c r="CTR10" s="41"/>
      <c r="CTS10" s="41"/>
      <c r="CTT10" s="41"/>
      <c r="CTU10" s="41"/>
      <c r="CTV10" s="41"/>
      <c r="CTW10" s="41"/>
      <c r="CTX10" s="41"/>
      <c r="CTY10" s="41"/>
      <c r="CTZ10" s="41"/>
      <c r="CUA10" s="41"/>
      <c r="CUB10" s="41"/>
      <c r="CUC10" s="41"/>
      <c r="CUD10" s="41"/>
      <c r="CUE10" s="41"/>
      <c r="CUF10" s="41"/>
      <c r="CUG10" s="41"/>
      <c r="CUH10" s="41"/>
      <c r="CUI10" s="41"/>
      <c r="CUJ10" s="41"/>
      <c r="CUK10" s="41"/>
      <c r="CUL10" s="41"/>
      <c r="CUM10" s="41"/>
      <c r="CUN10" s="41"/>
      <c r="CUO10" s="41"/>
      <c r="CUP10" s="41"/>
      <c r="CUQ10" s="41"/>
      <c r="CUR10" s="41"/>
      <c r="CUS10" s="41"/>
      <c r="CUT10" s="41"/>
      <c r="CUU10" s="41"/>
      <c r="CUV10" s="41"/>
      <c r="CUW10" s="41"/>
      <c r="CUX10" s="41"/>
      <c r="CUY10" s="41"/>
      <c r="CUZ10" s="41"/>
      <c r="CVA10" s="41"/>
      <c r="CVB10" s="41"/>
      <c r="CVC10" s="41"/>
      <c r="CVD10" s="41"/>
      <c r="CVE10" s="41"/>
      <c r="CVF10" s="41"/>
      <c r="CVG10" s="41"/>
      <c r="CVH10" s="41"/>
      <c r="CVI10" s="41"/>
      <c r="CVJ10" s="41"/>
      <c r="CVK10" s="41"/>
      <c r="CVL10" s="41"/>
      <c r="CVM10" s="41"/>
      <c r="CVN10" s="41"/>
      <c r="CVO10" s="41"/>
      <c r="CVP10" s="41"/>
      <c r="CVQ10" s="41"/>
      <c r="CVR10" s="41"/>
      <c r="CVS10" s="41"/>
      <c r="CVT10" s="41"/>
      <c r="CVU10" s="41"/>
      <c r="CVV10" s="41"/>
      <c r="CVW10" s="41"/>
      <c r="CVX10" s="41"/>
      <c r="CVY10" s="41"/>
      <c r="CVZ10" s="41"/>
      <c r="CWA10" s="41"/>
      <c r="CWB10" s="41"/>
      <c r="CWC10" s="41"/>
      <c r="CWD10" s="41"/>
      <c r="CWE10" s="41"/>
      <c r="CWF10" s="41"/>
      <c r="CWG10" s="41"/>
      <c r="CWH10" s="41"/>
      <c r="CWI10" s="41"/>
      <c r="CWJ10" s="41"/>
      <c r="CWK10" s="41"/>
      <c r="CWL10" s="41"/>
      <c r="CWM10" s="41"/>
      <c r="CWN10" s="41"/>
      <c r="CWO10" s="41"/>
      <c r="CWP10" s="41"/>
      <c r="CWQ10" s="41"/>
      <c r="CWR10" s="41"/>
      <c r="CWS10" s="41"/>
      <c r="CWT10" s="41"/>
      <c r="CWU10" s="41"/>
      <c r="CWV10" s="41"/>
      <c r="CWW10" s="41"/>
      <c r="CWX10" s="41"/>
      <c r="CWY10" s="41"/>
      <c r="CWZ10" s="41"/>
      <c r="CXA10" s="41"/>
      <c r="CXB10" s="41"/>
      <c r="CXC10" s="41"/>
      <c r="CXD10" s="41"/>
      <c r="CXE10" s="41"/>
      <c r="CXF10" s="41"/>
      <c r="CXG10" s="41"/>
      <c r="CXH10" s="41"/>
      <c r="CXI10" s="41"/>
      <c r="CXJ10" s="41"/>
      <c r="CXK10" s="41"/>
      <c r="CXL10" s="41"/>
      <c r="CXM10" s="41"/>
      <c r="CXN10" s="41"/>
      <c r="CXO10" s="41"/>
      <c r="CXP10" s="41"/>
      <c r="CXQ10" s="41"/>
      <c r="CXR10" s="41"/>
      <c r="CXS10" s="41"/>
      <c r="CXT10" s="41"/>
      <c r="CXU10" s="41"/>
      <c r="CXV10" s="41"/>
      <c r="CXW10" s="41"/>
      <c r="CXX10" s="41"/>
      <c r="CXY10" s="41"/>
      <c r="CXZ10" s="41"/>
      <c r="CYA10" s="41"/>
      <c r="CYB10" s="41"/>
      <c r="CYC10" s="41"/>
      <c r="CYD10" s="41"/>
      <c r="CYE10" s="41"/>
      <c r="CYF10" s="41"/>
      <c r="CYG10" s="41"/>
      <c r="CYH10" s="41"/>
      <c r="CYI10" s="41"/>
      <c r="CYJ10" s="41"/>
      <c r="CYK10" s="41"/>
      <c r="CYL10" s="41"/>
      <c r="CYM10" s="41"/>
      <c r="CYN10" s="41"/>
      <c r="CYO10" s="41"/>
      <c r="CYP10" s="41"/>
      <c r="CYQ10" s="41"/>
      <c r="CYR10" s="41"/>
      <c r="CYS10" s="41"/>
      <c r="CYT10" s="41"/>
      <c r="CYU10" s="41"/>
      <c r="CYV10" s="41"/>
      <c r="CYW10" s="41"/>
      <c r="CYX10" s="41"/>
      <c r="CYY10" s="41"/>
      <c r="CYZ10" s="41"/>
      <c r="CZA10" s="41"/>
      <c r="CZB10" s="41"/>
      <c r="CZC10" s="41"/>
      <c r="CZD10" s="41"/>
      <c r="CZE10" s="41"/>
      <c r="CZF10" s="41"/>
      <c r="CZG10" s="41"/>
      <c r="CZH10" s="41"/>
      <c r="CZI10" s="41"/>
      <c r="CZJ10" s="41"/>
      <c r="CZK10" s="41"/>
      <c r="CZL10" s="41"/>
      <c r="CZM10" s="41"/>
      <c r="CZN10" s="41"/>
      <c r="CZO10" s="41"/>
      <c r="CZP10" s="41"/>
      <c r="CZQ10" s="41"/>
      <c r="CZR10" s="41"/>
      <c r="CZS10" s="41"/>
      <c r="CZT10" s="41"/>
      <c r="CZU10" s="41"/>
      <c r="CZV10" s="41"/>
      <c r="CZW10" s="41"/>
      <c r="CZX10" s="41"/>
      <c r="CZY10" s="41"/>
      <c r="CZZ10" s="41"/>
      <c r="DAA10" s="41"/>
      <c r="DAB10" s="41"/>
      <c r="DAC10" s="41"/>
      <c r="DAD10" s="41"/>
      <c r="DAE10" s="41"/>
      <c r="DAF10" s="41"/>
      <c r="DAG10" s="41"/>
      <c r="DAH10" s="41"/>
      <c r="DAI10" s="41"/>
      <c r="DAJ10" s="41"/>
      <c r="DAK10" s="41"/>
      <c r="DAL10" s="41"/>
      <c r="DAM10" s="41"/>
      <c r="DAN10" s="41"/>
      <c r="DAO10" s="41"/>
      <c r="DAP10" s="41"/>
      <c r="DAQ10" s="41"/>
      <c r="DAR10" s="41"/>
      <c r="DAS10" s="41"/>
      <c r="DAT10" s="41"/>
      <c r="DAU10" s="41"/>
      <c r="DAV10" s="41"/>
      <c r="DAW10" s="41"/>
      <c r="DAX10" s="41"/>
      <c r="DAY10" s="41"/>
      <c r="DAZ10" s="41"/>
      <c r="DBA10" s="41"/>
      <c r="DBB10" s="41"/>
      <c r="DBC10" s="41"/>
      <c r="DBD10" s="41"/>
      <c r="DBE10" s="41"/>
      <c r="DBF10" s="41"/>
      <c r="DBG10" s="41"/>
      <c r="DBH10" s="41"/>
      <c r="DBI10" s="41"/>
      <c r="DBJ10" s="41"/>
      <c r="DBK10" s="41"/>
      <c r="DBL10" s="41"/>
      <c r="DBM10" s="41"/>
      <c r="DBN10" s="41"/>
      <c r="DBO10" s="41"/>
      <c r="DBP10" s="41"/>
      <c r="DBQ10" s="41"/>
      <c r="DBR10" s="41"/>
      <c r="DBS10" s="41"/>
      <c r="DBT10" s="41"/>
      <c r="DBU10" s="41"/>
      <c r="DBV10" s="41"/>
      <c r="DBW10" s="41"/>
      <c r="DBX10" s="41"/>
      <c r="DBY10" s="41"/>
      <c r="DBZ10" s="41"/>
      <c r="DCA10" s="41"/>
      <c r="DCB10" s="41"/>
      <c r="DCC10" s="41"/>
      <c r="DCD10" s="41"/>
      <c r="DCE10" s="41"/>
      <c r="DCF10" s="41"/>
      <c r="DCG10" s="41"/>
      <c r="DCH10" s="41"/>
      <c r="DCI10" s="41"/>
      <c r="DCJ10" s="41"/>
      <c r="DCK10" s="41"/>
      <c r="DCL10" s="41"/>
      <c r="DCM10" s="41"/>
      <c r="DCN10" s="41"/>
      <c r="DCO10" s="41"/>
      <c r="DCP10" s="41"/>
      <c r="DCQ10" s="41"/>
      <c r="DCR10" s="41"/>
      <c r="DCS10" s="41"/>
      <c r="DCT10" s="41"/>
      <c r="DCU10" s="41"/>
      <c r="DCV10" s="41"/>
      <c r="DCW10" s="41"/>
      <c r="DCX10" s="41"/>
      <c r="DCY10" s="41"/>
      <c r="DCZ10" s="41"/>
      <c r="DDA10" s="41"/>
      <c r="DDB10" s="41"/>
      <c r="DDC10" s="41"/>
      <c r="DDD10" s="41"/>
      <c r="DDE10" s="41"/>
      <c r="DDF10" s="41"/>
      <c r="DDG10" s="41"/>
      <c r="DDH10" s="41"/>
      <c r="DDI10" s="41"/>
      <c r="DDJ10" s="41"/>
      <c r="DDK10" s="41"/>
      <c r="DDL10" s="41"/>
      <c r="DDM10" s="41"/>
      <c r="DDN10" s="41"/>
      <c r="DDO10" s="41"/>
      <c r="DDP10" s="41"/>
      <c r="DDQ10" s="41"/>
      <c r="DDR10" s="41"/>
      <c r="DDS10" s="41"/>
      <c r="DDT10" s="41"/>
      <c r="DDU10" s="41"/>
      <c r="DDV10" s="41"/>
      <c r="DDW10" s="41"/>
      <c r="DDX10" s="41"/>
      <c r="DDY10" s="41"/>
      <c r="DDZ10" s="41"/>
      <c r="DEA10" s="41"/>
      <c r="DEB10" s="41"/>
      <c r="DEC10" s="41"/>
      <c r="DED10" s="41"/>
      <c r="DEE10" s="41"/>
      <c r="DEF10" s="41"/>
      <c r="DEG10" s="41"/>
      <c r="DEH10" s="41"/>
      <c r="DEI10" s="41"/>
      <c r="DEJ10" s="41"/>
      <c r="DEK10" s="41"/>
      <c r="DEL10" s="41"/>
      <c r="DEM10" s="41"/>
      <c r="DEN10" s="41"/>
      <c r="DEO10" s="41"/>
      <c r="DEP10" s="41"/>
      <c r="DEQ10" s="41"/>
      <c r="DER10" s="41"/>
      <c r="DES10" s="41"/>
      <c r="DET10" s="41"/>
      <c r="DEU10" s="41"/>
      <c r="DEV10" s="41"/>
      <c r="DEW10" s="41"/>
      <c r="DEX10" s="41"/>
      <c r="DEY10" s="41"/>
      <c r="DEZ10" s="41"/>
      <c r="DFA10" s="41"/>
      <c r="DFB10" s="41"/>
      <c r="DFC10" s="41"/>
      <c r="DFD10" s="41"/>
      <c r="DFE10" s="41"/>
      <c r="DFF10" s="41"/>
      <c r="DFG10" s="41"/>
      <c r="DFH10" s="41"/>
      <c r="DFI10" s="41"/>
      <c r="DFJ10" s="41"/>
      <c r="DFK10" s="41"/>
      <c r="DFL10" s="41"/>
      <c r="DFM10" s="41"/>
      <c r="DFN10" s="41"/>
      <c r="DFO10" s="41"/>
      <c r="DFP10" s="41"/>
      <c r="DFQ10" s="41"/>
      <c r="DFR10" s="41"/>
      <c r="DFS10" s="41"/>
      <c r="DFT10" s="41"/>
      <c r="DFU10" s="41"/>
      <c r="DFV10" s="41"/>
      <c r="DFW10" s="41"/>
      <c r="DFX10" s="41"/>
      <c r="DFY10" s="41"/>
      <c r="DFZ10" s="41"/>
      <c r="DGA10" s="41"/>
      <c r="DGB10" s="41"/>
      <c r="DGC10" s="41"/>
      <c r="DGD10" s="41"/>
      <c r="DGE10" s="41"/>
      <c r="DGF10" s="41"/>
      <c r="DGG10" s="41"/>
      <c r="DGH10" s="41"/>
      <c r="DGI10" s="41"/>
      <c r="DGJ10" s="41"/>
      <c r="DGK10" s="41"/>
      <c r="DGL10" s="41"/>
      <c r="DGM10" s="41"/>
      <c r="DGN10" s="41"/>
      <c r="DGO10" s="41"/>
      <c r="DGP10" s="41"/>
      <c r="DGQ10" s="41"/>
      <c r="DGR10" s="41"/>
      <c r="DGS10" s="41"/>
      <c r="DGT10" s="41"/>
      <c r="DGU10" s="41"/>
      <c r="DGV10" s="41"/>
      <c r="DGW10" s="41"/>
      <c r="DGX10" s="41"/>
      <c r="DGY10" s="41"/>
      <c r="DGZ10" s="41"/>
      <c r="DHA10" s="41"/>
      <c r="DHB10" s="41"/>
      <c r="DHC10" s="41"/>
      <c r="DHD10" s="41"/>
      <c r="DHE10" s="41"/>
      <c r="DHF10" s="41"/>
      <c r="DHG10" s="41"/>
      <c r="DHH10" s="41"/>
      <c r="DHI10" s="41"/>
      <c r="DHJ10" s="41"/>
      <c r="DHK10" s="41"/>
      <c r="DHL10" s="41"/>
      <c r="DHM10" s="41"/>
      <c r="DHN10" s="41"/>
      <c r="DHO10" s="41"/>
      <c r="DHP10" s="41"/>
      <c r="DHQ10" s="41"/>
      <c r="DHR10" s="41"/>
      <c r="DHS10" s="41"/>
      <c r="DHT10" s="41"/>
      <c r="DHU10" s="41"/>
      <c r="DHV10" s="41"/>
      <c r="DHW10" s="41"/>
      <c r="DHX10" s="41"/>
      <c r="DHY10" s="41"/>
      <c r="DHZ10" s="41"/>
      <c r="DIA10" s="41"/>
      <c r="DIB10" s="41"/>
      <c r="DIC10" s="41"/>
      <c r="DID10" s="41"/>
      <c r="DIE10" s="41"/>
      <c r="DIF10" s="41"/>
      <c r="DIG10" s="41"/>
      <c r="DIH10" s="41"/>
      <c r="DII10" s="41"/>
      <c r="DIJ10" s="41"/>
      <c r="DIK10" s="41"/>
      <c r="DIL10" s="41"/>
      <c r="DIM10" s="41"/>
      <c r="DIN10" s="41"/>
      <c r="DIO10" s="41"/>
      <c r="DIP10" s="41"/>
      <c r="DIQ10" s="41"/>
      <c r="DIR10" s="41"/>
      <c r="DIS10" s="41"/>
      <c r="DIT10" s="41"/>
      <c r="DIU10" s="41"/>
      <c r="DIV10" s="41"/>
      <c r="DIW10" s="41"/>
      <c r="DIX10" s="41"/>
      <c r="DIY10" s="41"/>
      <c r="DIZ10" s="41"/>
      <c r="DJA10" s="41"/>
      <c r="DJB10" s="41"/>
      <c r="DJC10" s="41"/>
      <c r="DJD10" s="41"/>
      <c r="DJE10" s="41"/>
      <c r="DJF10" s="41"/>
      <c r="DJG10" s="41"/>
      <c r="DJH10" s="41"/>
      <c r="DJI10" s="41"/>
      <c r="DJJ10" s="41"/>
      <c r="DJK10" s="41"/>
      <c r="DJL10" s="41"/>
      <c r="DJM10" s="41"/>
      <c r="DJN10" s="41"/>
      <c r="DJO10" s="41"/>
      <c r="DJP10" s="41"/>
      <c r="DJQ10" s="41"/>
      <c r="DJR10" s="41"/>
      <c r="DJS10" s="41"/>
      <c r="DJT10" s="41"/>
      <c r="DJU10" s="41"/>
      <c r="DJV10" s="41"/>
      <c r="DJW10" s="41"/>
      <c r="DJX10" s="41"/>
      <c r="DJY10" s="41"/>
      <c r="DJZ10" s="41"/>
      <c r="DKA10" s="41"/>
      <c r="DKB10" s="41"/>
      <c r="DKC10" s="41"/>
      <c r="DKD10" s="41"/>
      <c r="DKE10" s="41"/>
      <c r="DKF10" s="41"/>
      <c r="DKG10" s="41"/>
      <c r="DKH10" s="41"/>
      <c r="DKI10" s="41"/>
      <c r="DKJ10" s="41"/>
      <c r="DKK10" s="41"/>
      <c r="DKL10" s="41"/>
      <c r="DKM10" s="41"/>
      <c r="DKN10" s="41"/>
      <c r="DKO10" s="41"/>
      <c r="DKP10" s="41"/>
      <c r="DKQ10" s="41"/>
      <c r="DKR10" s="41"/>
      <c r="DKS10" s="41"/>
      <c r="DKT10" s="41"/>
      <c r="DKU10" s="41"/>
      <c r="DKV10" s="41"/>
      <c r="DKW10" s="41"/>
      <c r="DKX10" s="41"/>
      <c r="DKY10" s="41"/>
      <c r="DKZ10" s="41"/>
      <c r="DLA10" s="41"/>
      <c r="DLB10" s="41"/>
      <c r="DLC10" s="41"/>
      <c r="DLD10" s="41"/>
      <c r="DLE10" s="41"/>
      <c r="DLF10" s="41"/>
      <c r="DLG10" s="41"/>
      <c r="DLH10" s="41"/>
      <c r="DLI10" s="41"/>
      <c r="DLJ10" s="41"/>
      <c r="DLK10" s="41"/>
      <c r="DLL10" s="41"/>
      <c r="DLM10" s="41"/>
      <c r="DLN10" s="41"/>
      <c r="DLO10" s="41"/>
      <c r="DLP10" s="41"/>
      <c r="DLQ10" s="41"/>
      <c r="DLR10" s="41"/>
      <c r="DLS10" s="41"/>
      <c r="DLT10" s="41"/>
      <c r="DLU10" s="41"/>
      <c r="DLV10" s="41"/>
      <c r="DLW10" s="41"/>
      <c r="DLX10" s="41"/>
      <c r="DLY10" s="41"/>
      <c r="DLZ10" s="41"/>
      <c r="DMA10" s="41"/>
      <c r="DMB10" s="41"/>
      <c r="DMC10" s="41"/>
      <c r="DMD10" s="41"/>
      <c r="DME10" s="41"/>
      <c r="DMF10" s="41"/>
      <c r="DMG10" s="41"/>
      <c r="DMH10" s="41"/>
      <c r="DMI10" s="41"/>
      <c r="DMJ10" s="41"/>
      <c r="DMK10" s="41"/>
      <c r="DML10" s="41"/>
      <c r="DMM10" s="41"/>
      <c r="DMN10" s="41"/>
      <c r="DMO10" s="41"/>
      <c r="DMP10" s="41"/>
      <c r="DMQ10" s="41"/>
      <c r="DMR10" s="41"/>
      <c r="DMS10" s="41"/>
      <c r="DMT10" s="41"/>
      <c r="DMU10" s="41"/>
      <c r="DMV10" s="41"/>
      <c r="DMW10" s="41"/>
      <c r="DMX10" s="41"/>
      <c r="DMY10" s="41"/>
      <c r="DMZ10" s="41"/>
      <c r="DNA10" s="41"/>
      <c r="DNB10" s="41"/>
      <c r="DNC10" s="41"/>
      <c r="DND10" s="41"/>
      <c r="DNE10" s="41"/>
      <c r="DNF10" s="41"/>
      <c r="DNG10" s="41"/>
      <c r="DNH10" s="41"/>
      <c r="DNI10" s="41"/>
      <c r="DNJ10" s="41"/>
      <c r="DNK10" s="41"/>
      <c r="DNL10" s="41"/>
      <c r="DNM10" s="41"/>
      <c r="DNN10" s="41"/>
      <c r="DNO10" s="41"/>
      <c r="DNP10" s="41"/>
      <c r="DNQ10" s="41"/>
      <c r="DNR10" s="41"/>
      <c r="DNS10" s="41"/>
      <c r="DNT10" s="41"/>
      <c r="DNU10" s="41"/>
      <c r="DNV10" s="41"/>
      <c r="DNW10" s="41"/>
      <c r="DNX10" s="41"/>
      <c r="DNY10" s="41"/>
      <c r="DNZ10" s="41"/>
      <c r="DOA10" s="41"/>
      <c r="DOB10" s="41"/>
      <c r="DOC10" s="41"/>
      <c r="DOD10" s="41"/>
      <c r="DOE10" s="41"/>
      <c r="DOF10" s="41"/>
      <c r="DOG10" s="41"/>
      <c r="DOH10" s="41"/>
      <c r="DOI10" s="41"/>
      <c r="DOJ10" s="41"/>
      <c r="DOK10" s="41"/>
      <c r="DOL10" s="41"/>
      <c r="DOM10" s="41"/>
      <c r="DON10" s="41"/>
      <c r="DOO10" s="41"/>
      <c r="DOP10" s="41"/>
      <c r="DOQ10" s="41"/>
      <c r="DOR10" s="41"/>
      <c r="DOS10" s="41"/>
      <c r="DOT10" s="41"/>
      <c r="DOU10" s="41"/>
      <c r="DOV10" s="41"/>
      <c r="DOW10" s="41"/>
      <c r="DOX10" s="41"/>
      <c r="DOY10" s="41"/>
      <c r="DOZ10" s="41"/>
      <c r="DPA10" s="41"/>
      <c r="DPB10" s="41"/>
      <c r="DPC10" s="41"/>
      <c r="DPD10" s="41"/>
      <c r="DPE10" s="41"/>
      <c r="DPF10" s="41"/>
      <c r="DPG10" s="41"/>
      <c r="DPH10" s="41"/>
      <c r="DPI10" s="41"/>
      <c r="DPJ10" s="41"/>
      <c r="DPK10" s="41"/>
      <c r="DPL10" s="41"/>
      <c r="DPM10" s="41"/>
      <c r="DPN10" s="41"/>
      <c r="DPO10" s="41"/>
      <c r="DPP10" s="41"/>
      <c r="DPQ10" s="41"/>
      <c r="DPR10" s="41"/>
      <c r="DPS10" s="41"/>
      <c r="DPT10" s="41"/>
      <c r="DPU10" s="41"/>
      <c r="DPV10" s="41"/>
      <c r="DPW10" s="41"/>
      <c r="DPX10" s="41"/>
      <c r="DPY10" s="41"/>
      <c r="DPZ10" s="41"/>
      <c r="DQA10" s="41"/>
      <c r="DQB10" s="41"/>
      <c r="DQC10" s="41"/>
      <c r="DQD10" s="41"/>
      <c r="DQE10" s="41"/>
      <c r="DQF10" s="41"/>
      <c r="DQG10" s="41"/>
      <c r="DQH10" s="41"/>
      <c r="DQI10" s="41"/>
      <c r="DQJ10" s="41"/>
      <c r="DQK10" s="41"/>
      <c r="DQL10" s="41"/>
      <c r="DQM10" s="41"/>
      <c r="DQN10" s="41"/>
      <c r="DQO10" s="41"/>
      <c r="DQP10" s="41"/>
      <c r="DQQ10" s="41"/>
      <c r="DQR10" s="41"/>
      <c r="DQS10" s="41"/>
      <c r="DQT10" s="41"/>
      <c r="DQU10" s="41"/>
      <c r="DQV10" s="41"/>
      <c r="DQW10" s="41"/>
      <c r="DQX10" s="41"/>
      <c r="DQY10" s="41"/>
      <c r="DQZ10" s="41"/>
      <c r="DRA10" s="41"/>
      <c r="DRB10" s="41"/>
      <c r="DRC10" s="41"/>
      <c r="DRD10" s="41"/>
      <c r="DRE10" s="41"/>
      <c r="DRF10" s="41"/>
      <c r="DRG10" s="41"/>
      <c r="DRH10" s="41"/>
      <c r="DRI10" s="41"/>
      <c r="DRJ10" s="41"/>
      <c r="DRK10" s="41"/>
      <c r="DRL10" s="41"/>
      <c r="DRM10" s="41"/>
      <c r="DRN10" s="41"/>
      <c r="DRO10" s="41"/>
      <c r="DRP10" s="41"/>
      <c r="DRQ10" s="41"/>
      <c r="DRR10" s="41"/>
      <c r="DRS10" s="41"/>
      <c r="DRT10" s="41"/>
      <c r="DRU10" s="41"/>
      <c r="DRV10" s="41"/>
      <c r="DRW10" s="41"/>
      <c r="DRX10" s="41"/>
      <c r="DRY10" s="41"/>
      <c r="DRZ10" s="41"/>
      <c r="DSA10" s="41"/>
      <c r="DSB10" s="41"/>
      <c r="DSC10" s="41"/>
      <c r="DSD10" s="41"/>
      <c r="DSE10" s="41"/>
      <c r="DSF10" s="41"/>
      <c r="DSG10" s="41"/>
      <c r="DSH10" s="41"/>
      <c r="DSI10" s="41"/>
      <c r="DSJ10" s="41"/>
      <c r="DSK10" s="41"/>
      <c r="DSL10" s="41"/>
      <c r="DSM10" s="41"/>
      <c r="DSN10" s="41"/>
      <c r="DSO10" s="41"/>
      <c r="DSP10" s="41"/>
      <c r="DSQ10" s="41"/>
      <c r="DSR10" s="41"/>
      <c r="DSS10" s="41"/>
      <c r="DST10" s="41"/>
      <c r="DSU10" s="41"/>
      <c r="DSV10" s="41"/>
      <c r="DSW10" s="41"/>
      <c r="DSX10" s="41"/>
      <c r="DSY10" s="41"/>
      <c r="DSZ10" s="41"/>
      <c r="DTA10" s="41"/>
      <c r="DTB10" s="41"/>
      <c r="DTC10" s="41"/>
      <c r="DTD10" s="41"/>
      <c r="DTE10" s="41"/>
      <c r="DTF10" s="41"/>
      <c r="DTG10" s="41"/>
      <c r="DTH10" s="41"/>
      <c r="DTI10" s="41"/>
      <c r="DTJ10" s="41"/>
      <c r="DTK10" s="41"/>
      <c r="DTL10" s="41"/>
      <c r="DTM10" s="41"/>
      <c r="DTN10" s="41"/>
      <c r="DTO10" s="41"/>
      <c r="DTP10" s="41"/>
      <c r="DTQ10" s="41"/>
      <c r="DTR10" s="41"/>
      <c r="DTS10" s="41"/>
      <c r="DTT10" s="41"/>
      <c r="DTU10" s="41"/>
      <c r="DTV10" s="41"/>
      <c r="DTW10" s="41"/>
      <c r="DTX10" s="41"/>
      <c r="DTY10" s="41"/>
      <c r="DTZ10" s="41"/>
      <c r="DUA10" s="41"/>
      <c r="DUB10" s="41"/>
      <c r="DUC10" s="41"/>
      <c r="DUD10" s="41"/>
      <c r="DUE10" s="41"/>
      <c r="DUF10" s="41"/>
      <c r="DUG10" s="41"/>
      <c r="DUH10" s="41"/>
      <c r="DUI10" s="41"/>
      <c r="DUJ10" s="41"/>
      <c r="DUK10" s="41"/>
      <c r="DUL10" s="41"/>
      <c r="DUM10" s="41"/>
      <c r="DUN10" s="41"/>
      <c r="DUO10" s="41"/>
      <c r="DUP10" s="41"/>
      <c r="DUQ10" s="41"/>
      <c r="DUR10" s="41"/>
      <c r="DUS10" s="41"/>
      <c r="DUT10" s="41"/>
      <c r="DUU10" s="41"/>
      <c r="DUV10" s="41"/>
      <c r="DUW10" s="41"/>
      <c r="DUX10" s="41"/>
      <c r="DUY10" s="41"/>
      <c r="DUZ10" s="41"/>
      <c r="DVA10" s="41"/>
      <c r="DVB10" s="41"/>
      <c r="DVC10" s="41"/>
      <c r="DVD10" s="41"/>
      <c r="DVE10" s="41"/>
      <c r="DVF10" s="41"/>
      <c r="DVG10" s="41"/>
      <c r="DVH10" s="41"/>
      <c r="DVI10" s="41"/>
      <c r="DVJ10" s="41"/>
      <c r="DVK10" s="41"/>
      <c r="DVL10" s="41"/>
      <c r="DVM10" s="41"/>
      <c r="DVN10" s="41"/>
      <c r="DVO10" s="41"/>
      <c r="DVP10" s="41"/>
      <c r="DVQ10" s="41"/>
      <c r="DVR10" s="41"/>
      <c r="DVS10" s="41"/>
      <c r="DVT10" s="41"/>
      <c r="DVU10" s="41"/>
      <c r="DVV10" s="41"/>
      <c r="DVW10" s="41"/>
      <c r="DVX10" s="41"/>
      <c r="DVY10" s="41"/>
      <c r="DVZ10" s="41"/>
      <c r="DWA10" s="41"/>
      <c r="DWB10" s="41"/>
      <c r="DWC10" s="41"/>
      <c r="DWD10" s="41"/>
      <c r="DWE10" s="41"/>
      <c r="DWF10" s="41"/>
      <c r="DWG10" s="41"/>
      <c r="DWH10" s="41"/>
      <c r="DWI10" s="41"/>
      <c r="DWJ10" s="41"/>
      <c r="DWK10" s="41"/>
      <c r="DWL10" s="41"/>
      <c r="DWM10" s="41"/>
      <c r="DWN10" s="41"/>
      <c r="DWO10" s="41"/>
      <c r="DWP10" s="41"/>
      <c r="DWQ10" s="41"/>
      <c r="DWR10" s="41"/>
      <c r="DWS10" s="41"/>
      <c r="DWT10" s="41"/>
      <c r="DWU10" s="41"/>
      <c r="DWV10" s="41"/>
      <c r="DWW10" s="41"/>
      <c r="DWX10" s="41"/>
      <c r="DWY10" s="41"/>
      <c r="DWZ10" s="41"/>
      <c r="DXA10" s="41"/>
      <c r="DXB10" s="41"/>
      <c r="DXC10" s="41"/>
      <c r="DXD10" s="41"/>
      <c r="DXE10" s="41"/>
      <c r="DXF10" s="41"/>
      <c r="DXG10" s="41"/>
      <c r="DXH10" s="41"/>
      <c r="DXI10" s="41"/>
      <c r="DXJ10" s="41"/>
      <c r="DXK10" s="41"/>
      <c r="DXL10" s="41"/>
      <c r="DXM10" s="41"/>
      <c r="DXN10" s="41"/>
      <c r="DXO10" s="41"/>
      <c r="DXP10" s="41"/>
      <c r="DXQ10" s="41"/>
      <c r="DXR10" s="41"/>
      <c r="DXS10" s="41"/>
      <c r="DXT10" s="41"/>
      <c r="DXU10" s="41"/>
      <c r="DXV10" s="41"/>
      <c r="DXW10" s="41"/>
      <c r="DXX10" s="41"/>
      <c r="DXY10" s="41"/>
      <c r="DXZ10" s="41"/>
      <c r="DYA10" s="41"/>
      <c r="DYB10" s="41"/>
      <c r="DYC10" s="41"/>
      <c r="DYD10" s="41"/>
      <c r="DYE10" s="41"/>
      <c r="DYF10" s="41"/>
      <c r="DYG10" s="41"/>
      <c r="DYH10" s="41"/>
      <c r="DYI10" s="41"/>
      <c r="DYJ10" s="41"/>
      <c r="DYK10" s="41"/>
      <c r="DYL10" s="41"/>
      <c r="DYM10" s="41"/>
      <c r="DYN10" s="41"/>
      <c r="DYO10" s="41"/>
      <c r="DYP10" s="41"/>
      <c r="DYQ10" s="41"/>
      <c r="DYR10" s="41"/>
      <c r="DYS10" s="41"/>
      <c r="DYT10" s="41"/>
      <c r="DYU10" s="41"/>
      <c r="DYV10" s="41"/>
      <c r="DYW10" s="41"/>
      <c r="DYX10" s="41"/>
      <c r="DYY10" s="41"/>
      <c r="DYZ10" s="41"/>
      <c r="DZA10" s="41"/>
      <c r="DZB10" s="41"/>
      <c r="DZC10" s="41"/>
      <c r="DZD10" s="41"/>
      <c r="DZE10" s="41"/>
      <c r="DZF10" s="41"/>
      <c r="DZG10" s="41"/>
      <c r="DZH10" s="41"/>
      <c r="DZI10" s="41"/>
      <c r="DZJ10" s="41"/>
      <c r="DZK10" s="41"/>
      <c r="DZL10" s="41"/>
      <c r="DZM10" s="41"/>
      <c r="DZN10" s="41"/>
      <c r="DZO10" s="41"/>
      <c r="DZP10" s="41"/>
      <c r="DZQ10" s="41"/>
      <c r="DZR10" s="41"/>
      <c r="DZS10" s="41"/>
      <c r="DZT10" s="41"/>
      <c r="DZU10" s="41"/>
      <c r="DZV10" s="41"/>
      <c r="DZW10" s="41"/>
      <c r="DZX10" s="41"/>
      <c r="DZY10" s="41"/>
      <c r="DZZ10" s="41"/>
      <c r="EAA10" s="41"/>
      <c r="EAB10" s="41"/>
      <c r="EAC10" s="41"/>
      <c r="EAD10" s="41"/>
      <c r="EAE10" s="41"/>
      <c r="EAF10" s="41"/>
      <c r="EAG10" s="41"/>
      <c r="EAH10" s="41"/>
      <c r="EAI10" s="41"/>
      <c r="EAJ10" s="41"/>
      <c r="EAK10" s="41"/>
      <c r="EAL10" s="41"/>
      <c r="EAM10" s="41"/>
      <c r="EAN10" s="41"/>
      <c r="EAO10" s="41"/>
      <c r="EAP10" s="41"/>
      <c r="EAQ10" s="41"/>
      <c r="EAR10" s="41"/>
      <c r="EAS10" s="41"/>
      <c r="EAT10" s="41"/>
      <c r="EAU10" s="41"/>
      <c r="EAV10" s="41"/>
      <c r="EAW10" s="41"/>
      <c r="EAX10" s="41"/>
      <c r="EAY10" s="41"/>
      <c r="EAZ10" s="41"/>
      <c r="EBA10" s="41"/>
      <c r="EBB10" s="41"/>
      <c r="EBC10" s="41"/>
      <c r="EBD10" s="41"/>
      <c r="EBE10" s="41"/>
      <c r="EBF10" s="41"/>
      <c r="EBG10" s="41"/>
      <c r="EBH10" s="41"/>
      <c r="EBI10" s="41"/>
      <c r="EBJ10" s="41"/>
      <c r="EBK10" s="41"/>
      <c r="EBL10" s="41"/>
      <c r="EBM10" s="41"/>
      <c r="EBN10" s="41"/>
      <c r="EBO10" s="41"/>
      <c r="EBP10" s="41"/>
      <c r="EBQ10" s="41"/>
      <c r="EBR10" s="41"/>
      <c r="EBS10" s="41"/>
      <c r="EBT10" s="41"/>
      <c r="EBU10" s="41"/>
      <c r="EBV10" s="41"/>
      <c r="EBW10" s="41"/>
      <c r="EBX10" s="41"/>
      <c r="EBY10" s="41"/>
      <c r="EBZ10" s="41"/>
      <c r="ECA10" s="41"/>
      <c r="ECB10" s="41"/>
      <c r="ECC10" s="41"/>
      <c r="ECD10" s="41"/>
      <c r="ECE10" s="41"/>
      <c r="ECF10" s="41"/>
      <c r="ECG10" s="41"/>
      <c r="ECH10" s="41"/>
      <c r="ECI10" s="41"/>
      <c r="ECJ10" s="41"/>
      <c r="ECK10" s="41"/>
      <c r="ECL10" s="41"/>
      <c r="ECM10" s="41"/>
      <c r="ECN10" s="41"/>
      <c r="ECO10" s="41"/>
      <c r="ECP10" s="41"/>
      <c r="ECQ10" s="41"/>
      <c r="ECR10" s="41"/>
      <c r="ECS10" s="41"/>
      <c r="ECT10" s="41"/>
      <c r="ECU10" s="41"/>
      <c r="ECV10" s="41"/>
      <c r="ECW10" s="41"/>
      <c r="ECX10" s="41"/>
      <c r="ECY10" s="41"/>
      <c r="ECZ10" s="41"/>
      <c r="EDA10" s="41"/>
      <c r="EDB10" s="41"/>
      <c r="EDC10" s="41"/>
      <c r="EDD10" s="41"/>
      <c r="EDE10" s="41"/>
      <c r="EDF10" s="41"/>
      <c r="EDG10" s="41"/>
      <c r="EDH10" s="41"/>
      <c r="EDI10" s="41"/>
      <c r="EDJ10" s="41"/>
      <c r="EDK10" s="41"/>
      <c r="EDL10" s="41"/>
      <c r="EDM10" s="41"/>
      <c r="EDN10" s="41"/>
      <c r="EDO10" s="41"/>
      <c r="EDP10" s="41"/>
      <c r="EDQ10" s="41"/>
      <c r="EDR10" s="41"/>
      <c r="EDS10" s="41"/>
      <c r="EDT10" s="41"/>
      <c r="EDU10" s="41"/>
      <c r="EDV10" s="41"/>
      <c r="EDW10" s="41"/>
      <c r="EDX10" s="41"/>
      <c r="EDY10" s="41"/>
      <c r="EDZ10" s="41"/>
      <c r="EEA10" s="41"/>
      <c r="EEB10" s="41"/>
      <c r="EEC10" s="41"/>
      <c r="EED10" s="41"/>
      <c r="EEE10" s="41"/>
      <c r="EEF10" s="41"/>
      <c r="EEG10" s="41"/>
      <c r="EEH10" s="41"/>
      <c r="EEI10" s="41"/>
      <c r="EEJ10" s="41"/>
      <c r="EEK10" s="41"/>
      <c r="EEL10" s="41"/>
      <c r="EEM10" s="41"/>
      <c r="EEN10" s="41"/>
      <c r="EEO10" s="41"/>
      <c r="EEP10" s="41"/>
      <c r="EEQ10" s="41"/>
      <c r="EER10" s="41"/>
      <c r="EES10" s="41"/>
      <c r="EET10" s="41"/>
      <c r="EEU10" s="41"/>
      <c r="EEV10" s="41"/>
      <c r="EEW10" s="41"/>
      <c r="EEX10" s="41"/>
      <c r="EEY10" s="41"/>
      <c r="EEZ10" s="41"/>
      <c r="EFA10" s="41"/>
      <c r="EFB10" s="41"/>
      <c r="EFC10" s="41"/>
      <c r="EFD10" s="41"/>
      <c r="EFE10" s="41"/>
      <c r="EFF10" s="41"/>
      <c r="EFG10" s="41"/>
      <c r="EFH10" s="41"/>
      <c r="EFI10" s="41"/>
      <c r="EFJ10" s="41"/>
      <c r="EFK10" s="41"/>
      <c r="EFL10" s="41"/>
      <c r="EFM10" s="41"/>
      <c r="EFN10" s="41"/>
      <c r="EFO10" s="41"/>
      <c r="EFP10" s="41"/>
      <c r="EFQ10" s="41"/>
      <c r="EFR10" s="41"/>
      <c r="EFS10" s="41"/>
      <c r="EFT10" s="41"/>
      <c r="EFU10" s="41"/>
      <c r="EFV10" s="41"/>
      <c r="EFW10" s="41"/>
      <c r="EFX10" s="41"/>
      <c r="EFY10" s="41"/>
      <c r="EFZ10" s="41"/>
      <c r="EGA10" s="41"/>
      <c r="EGB10" s="41"/>
      <c r="EGC10" s="41"/>
      <c r="EGD10" s="41"/>
      <c r="EGE10" s="41"/>
      <c r="EGF10" s="41"/>
      <c r="EGG10" s="41"/>
      <c r="EGH10" s="41"/>
      <c r="EGI10" s="41"/>
      <c r="EGJ10" s="41"/>
      <c r="EGK10" s="41"/>
      <c r="EGL10" s="41"/>
      <c r="EGM10" s="41"/>
      <c r="EGN10" s="41"/>
      <c r="EGO10" s="41"/>
      <c r="EGP10" s="41"/>
      <c r="EGQ10" s="41"/>
      <c r="EGR10" s="41"/>
      <c r="EGS10" s="41"/>
      <c r="EGT10" s="41"/>
      <c r="EGU10" s="41"/>
      <c r="EGV10" s="41"/>
      <c r="EGW10" s="41"/>
      <c r="EGX10" s="41"/>
      <c r="EGY10" s="41"/>
      <c r="EGZ10" s="41"/>
      <c r="EHA10" s="41"/>
      <c r="EHB10" s="41"/>
      <c r="EHC10" s="41"/>
      <c r="EHD10" s="41"/>
      <c r="EHE10" s="41"/>
      <c r="EHF10" s="41"/>
      <c r="EHG10" s="41"/>
      <c r="EHH10" s="41"/>
      <c r="EHI10" s="41"/>
      <c r="EHJ10" s="41"/>
      <c r="EHK10" s="41"/>
      <c r="EHL10" s="41"/>
      <c r="EHM10" s="41"/>
      <c r="EHN10" s="41"/>
      <c r="EHO10" s="41"/>
      <c r="EHP10" s="41"/>
      <c r="EHQ10" s="41"/>
      <c r="EHR10" s="41"/>
      <c r="EHS10" s="41"/>
      <c r="EHT10" s="41"/>
      <c r="EHU10" s="41"/>
      <c r="EHV10" s="41"/>
      <c r="EHW10" s="41"/>
      <c r="EHX10" s="41"/>
      <c r="EHY10" s="41"/>
      <c r="EHZ10" s="41"/>
      <c r="EIA10" s="41"/>
      <c r="EIB10" s="41"/>
      <c r="EIC10" s="41"/>
      <c r="EID10" s="41"/>
      <c r="EIE10" s="41"/>
      <c r="EIF10" s="41"/>
      <c r="EIG10" s="41"/>
      <c r="EIH10" s="41"/>
      <c r="EII10" s="41"/>
      <c r="EIJ10" s="41"/>
      <c r="EIK10" s="41"/>
      <c r="EIL10" s="41"/>
      <c r="EIM10" s="41"/>
      <c r="EIN10" s="41"/>
      <c r="EIO10" s="41"/>
      <c r="EIP10" s="41"/>
      <c r="EIQ10" s="41"/>
      <c r="EIR10" s="41"/>
      <c r="EIS10" s="41"/>
      <c r="EIT10" s="41"/>
      <c r="EIU10" s="41"/>
      <c r="EIV10" s="41"/>
      <c r="EIW10" s="41"/>
      <c r="EIX10" s="41"/>
      <c r="EIY10" s="41"/>
      <c r="EIZ10" s="41"/>
      <c r="EJA10" s="41"/>
      <c r="EJB10" s="41"/>
      <c r="EJC10" s="41"/>
      <c r="EJD10" s="41"/>
      <c r="EJE10" s="41"/>
      <c r="EJF10" s="41"/>
      <c r="EJG10" s="41"/>
      <c r="EJH10" s="41"/>
      <c r="EJI10" s="41"/>
      <c r="EJJ10" s="41"/>
      <c r="EJK10" s="41"/>
      <c r="EJL10" s="41"/>
      <c r="EJM10" s="41"/>
      <c r="EJN10" s="41"/>
      <c r="EJO10" s="41"/>
      <c r="EJP10" s="41"/>
      <c r="EJQ10" s="41"/>
      <c r="EJR10" s="41"/>
      <c r="EJS10" s="41"/>
      <c r="EJT10" s="41"/>
      <c r="EJU10" s="41"/>
      <c r="EJV10" s="41"/>
      <c r="EJW10" s="41"/>
      <c r="EJX10" s="41"/>
      <c r="EJY10" s="41"/>
      <c r="EJZ10" s="41"/>
      <c r="EKA10" s="41"/>
      <c r="EKB10" s="41"/>
      <c r="EKC10" s="41"/>
      <c r="EKD10" s="41"/>
      <c r="EKE10" s="41"/>
      <c r="EKF10" s="41"/>
      <c r="EKG10" s="41"/>
      <c r="EKH10" s="41"/>
      <c r="EKI10" s="41"/>
      <c r="EKJ10" s="41"/>
      <c r="EKK10" s="41"/>
      <c r="EKL10" s="41"/>
      <c r="EKM10" s="41"/>
      <c r="EKN10" s="41"/>
      <c r="EKO10" s="41"/>
      <c r="EKP10" s="41"/>
      <c r="EKQ10" s="41"/>
      <c r="EKR10" s="41"/>
      <c r="EKS10" s="41"/>
      <c r="EKT10" s="41"/>
      <c r="EKU10" s="41"/>
      <c r="EKV10" s="41"/>
      <c r="EKW10" s="41"/>
      <c r="EKX10" s="41"/>
      <c r="EKY10" s="41"/>
      <c r="EKZ10" s="41"/>
      <c r="ELA10" s="41"/>
      <c r="ELB10" s="41"/>
      <c r="ELC10" s="41"/>
      <c r="ELD10" s="41"/>
      <c r="ELE10" s="41"/>
      <c r="ELF10" s="41"/>
      <c r="ELG10" s="41"/>
      <c r="ELH10" s="41"/>
      <c r="ELI10" s="41"/>
      <c r="ELJ10" s="41"/>
      <c r="ELK10" s="41"/>
      <c r="ELL10" s="41"/>
      <c r="ELM10" s="41"/>
      <c r="ELN10" s="41"/>
      <c r="ELO10" s="41"/>
      <c r="ELP10" s="41"/>
      <c r="ELQ10" s="41"/>
      <c r="ELR10" s="41"/>
      <c r="ELS10" s="41"/>
      <c r="ELT10" s="41"/>
      <c r="ELU10" s="41"/>
      <c r="ELV10" s="41"/>
      <c r="ELW10" s="41"/>
      <c r="ELX10" s="41"/>
      <c r="ELY10" s="41"/>
      <c r="ELZ10" s="41"/>
      <c r="EMA10" s="41"/>
      <c r="EMB10" s="41"/>
      <c r="EMC10" s="41"/>
      <c r="EMD10" s="41"/>
      <c r="EME10" s="41"/>
      <c r="EMF10" s="41"/>
      <c r="EMG10" s="41"/>
      <c r="EMH10" s="41"/>
      <c r="EMI10" s="41"/>
      <c r="EMJ10" s="41"/>
      <c r="EMK10" s="41"/>
      <c r="EML10" s="41"/>
      <c r="EMM10" s="41"/>
      <c r="EMN10" s="41"/>
      <c r="EMO10" s="41"/>
      <c r="EMP10" s="41"/>
      <c r="EMQ10" s="41"/>
      <c r="EMR10" s="41"/>
      <c r="EMS10" s="41"/>
      <c r="EMT10" s="41"/>
      <c r="EMU10" s="41"/>
      <c r="EMV10" s="41"/>
      <c r="EMW10" s="41"/>
      <c r="EMX10" s="41"/>
      <c r="EMY10" s="41"/>
      <c r="EMZ10" s="41"/>
      <c r="ENA10" s="41"/>
      <c r="ENB10" s="41"/>
      <c r="ENC10" s="41"/>
      <c r="END10" s="41"/>
      <c r="ENE10" s="41"/>
      <c r="ENF10" s="41"/>
      <c r="ENG10" s="41"/>
      <c r="ENH10" s="41"/>
      <c r="ENI10" s="41"/>
      <c r="ENJ10" s="41"/>
      <c r="ENK10" s="41"/>
      <c r="ENL10" s="41"/>
      <c r="ENM10" s="41"/>
      <c r="ENN10" s="41"/>
      <c r="ENO10" s="41"/>
      <c r="ENP10" s="41"/>
      <c r="ENQ10" s="41"/>
      <c r="ENR10" s="41"/>
      <c r="ENS10" s="41"/>
      <c r="ENT10" s="41"/>
      <c r="ENU10" s="41"/>
      <c r="ENV10" s="41"/>
      <c r="ENW10" s="41"/>
      <c r="ENX10" s="41"/>
      <c r="ENY10" s="41"/>
      <c r="ENZ10" s="41"/>
      <c r="EOA10" s="41"/>
      <c r="EOB10" s="41"/>
      <c r="EOC10" s="41"/>
      <c r="EOD10" s="41"/>
      <c r="EOE10" s="41"/>
      <c r="EOF10" s="41"/>
      <c r="EOG10" s="41"/>
      <c r="EOH10" s="41"/>
      <c r="EOI10" s="41"/>
      <c r="EOJ10" s="41"/>
      <c r="EOK10" s="41"/>
      <c r="EOL10" s="41"/>
      <c r="EOM10" s="41"/>
      <c r="EON10" s="41"/>
      <c r="EOO10" s="41"/>
      <c r="EOP10" s="41"/>
      <c r="EOQ10" s="41"/>
      <c r="EOR10" s="41"/>
      <c r="EOS10" s="41"/>
      <c r="EOT10" s="41"/>
      <c r="EOU10" s="41"/>
      <c r="EOV10" s="41"/>
      <c r="EOW10" s="41"/>
      <c r="EOX10" s="41"/>
      <c r="EOY10" s="41"/>
      <c r="EOZ10" s="41"/>
      <c r="EPA10" s="41"/>
      <c r="EPB10" s="41"/>
      <c r="EPC10" s="41"/>
      <c r="EPD10" s="41"/>
      <c r="EPE10" s="41"/>
      <c r="EPF10" s="41"/>
      <c r="EPG10" s="41"/>
      <c r="EPH10" s="41"/>
      <c r="EPI10" s="41"/>
      <c r="EPJ10" s="41"/>
      <c r="EPK10" s="41"/>
      <c r="EPL10" s="41"/>
      <c r="EPM10" s="41"/>
      <c r="EPN10" s="41"/>
      <c r="EPO10" s="41"/>
      <c r="EPP10" s="41"/>
      <c r="EPQ10" s="41"/>
      <c r="EPR10" s="41"/>
      <c r="EPS10" s="41"/>
      <c r="EPT10" s="41"/>
      <c r="EPU10" s="41"/>
      <c r="EPV10" s="41"/>
      <c r="EPW10" s="41"/>
      <c r="EPX10" s="41"/>
      <c r="EPY10" s="41"/>
      <c r="EPZ10" s="41"/>
      <c r="EQA10" s="41"/>
      <c r="EQB10" s="41"/>
      <c r="EQC10" s="41"/>
      <c r="EQD10" s="41"/>
      <c r="EQE10" s="41"/>
      <c r="EQF10" s="41"/>
      <c r="EQG10" s="41"/>
      <c r="EQH10" s="41"/>
      <c r="EQI10" s="41"/>
      <c r="EQJ10" s="41"/>
      <c r="EQK10" s="41"/>
      <c r="EQL10" s="41"/>
      <c r="EQM10" s="41"/>
      <c r="EQN10" s="41"/>
      <c r="EQO10" s="41"/>
      <c r="EQP10" s="41"/>
      <c r="EQQ10" s="41"/>
      <c r="EQR10" s="41"/>
      <c r="EQS10" s="41"/>
      <c r="EQT10" s="41"/>
      <c r="EQU10" s="41"/>
      <c r="EQV10" s="41"/>
      <c r="EQW10" s="41"/>
      <c r="EQX10" s="41"/>
      <c r="EQY10" s="41"/>
      <c r="EQZ10" s="41"/>
      <c r="ERA10" s="41"/>
      <c r="ERB10" s="41"/>
      <c r="ERC10" s="41"/>
      <c r="ERD10" s="41"/>
      <c r="ERE10" s="41"/>
      <c r="ERF10" s="41"/>
      <c r="ERG10" s="41"/>
      <c r="ERH10" s="41"/>
      <c r="ERI10" s="41"/>
      <c r="ERJ10" s="41"/>
      <c r="ERK10" s="41"/>
      <c r="ERL10" s="41"/>
      <c r="ERM10" s="41"/>
      <c r="ERN10" s="41"/>
      <c r="ERO10" s="41"/>
      <c r="ERP10" s="41"/>
      <c r="ERQ10" s="41"/>
      <c r="ERR10" s="41"/>
      <c r="ERS10" s="41"/>
      <c r="ERT10" s="41"/>
      <c r="ERU10" s="41"/>
      <c r="ERV10" s="41"/>
      <c r="ERW10" s="41"/>
      <c r="ERX10" s="41"/>
      <c r="ERY10" s="41"/>
      <c r="ERZ10" s="41"/>
      <c r="ESA10" s="41"/>
      <c r="ESB10" s="41"/>
      <c r="ESC10" s="41"/>
      <c r="ESD10" s="41"/>
      <c r="ESE10" s="41"/>
      <c r="ESF10" s="41"/>
      <c r="ESG10" s="41"/>
      <c r="ESH10" s="41"/>
      <c r="ESI10" s="41"/>
      <c r="ESJ10" s="41"/>
      <c r="ESK10" s="41"/>
      <c r="ESL10" s="41"/>
      <c r="ESM10" s="41"/>
      <c r="ESN10" s="41"/>
      <c r="ESO10" s="41"/>
      <c r="ESP10" s="41"/>
      <c r="ESQ10" s="41"/>
      <c r="ESR10" s="41"/>
      <c r="ESS10" s="41"/>
      <c r="EST10" s="41"/>
      <c r="ESU10" s="41"/>
      <c r="ESV10" s="41"/>
      <c r="ESW10" s="41"/>
      <c r="ESX10" s="41"/>
      <c r="ESY10" s="41"/>
      <c r="ESZ10" s="41"/>
      <c r="ETA10" s="41"/>
      <c r="ETB10" s="41"/>
      <c r="ETC10" s="41"/>
      <c r="ETD10" s="41"/>
      <c r="ETE10" s="41"/>
      <c r="ETF10" s="41"/>
      <c r="ETG10" s="41"/>
      <c r="ETH10" s="41"/>
      <c r="ETI10" s="41"/>
      <c r="ETJ10" s="41"/>
      <c r="ETK10" s="41"/>
      <c r="ETL10" s="41"/>
      <c r="ETM10" s="41"/>
      <c r="ETN10" s="41"/>
      <c r="ETO10" s="41"/>
      <c r="ETP10" s="41"/>
      <c r="ETQ10" s="41"/>
      <c r="ETR10" s="41"/>
      <c r="ETS10" s="41"/>
      <c r="ETT10" s="41"/>
      <c r="ETU10" s="41"/>
      <c r="ETV10" s="41"/>
      <c r="ETW10" s="41"/>
      <c r="ETX10" s="41"/>
      <c r="ETY10" s="41"/>
      <c r="ETZ10" s="41"/>
      <c r="EUA10" s="41"/>
      <c r="EUB10" s="41"/>
      <c r="EUC10" s="41"/>
      <c r="EUD10" s="41"/>
      <c r="EUE10" s="41"/>
      <c r="EUF10" s="41"/>
      <c r="EUG10" s="41"/>
      <c r="EUH10" s="41"/>
      <c r="EUI10" s="41"/>
      <c r="EUJ10" s="41"/>
      <c r="EUK10" s="41"/>
      <c r="EUL10" s="41"/>
      <c r="EUM10" s="41"/>
      <c r="EUN10" s="41"/>
      <c r="EUO10" s="41"/>
      <c r="EUP10" s="41"/>
      <c r="EUQ10" s="41"/>
      <c r="EUR10" s="41"/>
      <c r="EUS10" s="41"/>
      <c r="EUT10" s="41"/>
      <c r="EUU10" s="41"/>
      <c r="EUV10" s="41"/>
      <c r="EUW10" s="41"/>
      <c r="EUX10" s="41"/>
      <c r="EUY10" s="41"/>
      <c r="EUZ10" s="41"/>
      <c r="EVA10" s="41"/>
      <c r="EVB10" s="41"/>
      <c r="EVC10" s="41"/>
      <c r="EVD10" s="41"/>
      <c r="EVE10" s="41"/>
      <c r="EVF10" s="41"/>
      <c r="EVG10" s="41"/>
      <c r="EVH10" s="41"/>
      <c r="EVI10" s="41"/>
      <c r="EVJ10" s="41"/>
      <c r="EVK10" s="41"/>
      <c r="EVL10" s="41"/>
      <c r="EVM10" s="41"/>
      <c r="EVN10" s="41"/>
      <c r="EVO10" s="41"/>
      <c r="EVP10" s="41"/>
      <c r="EVQ10" s="41"/>
      <c r="EVR10" s="41"/>
      <c r="EVS10" s="41"/>
      <c r="EVT10" s="41"/>
      <c r="EVU10" s="41"/>
      <c r="EVV10" s="41"/>
      <c r="EVW10" s="41"/>
      <c r="EVX10" s="41"/>
      <c r="EVY10" s="41"/>
      <c r="EVZ10" s="41"/>
      <c r="EWA10" s="41"/>
      <c r="EWB10" s="41"/>
      <c r="EWC10" s="41"/>
      <c r="EWD10" s="41"/>
      <c r="EWE10" s="41"/>
      <c r="EWF10" s="41"/>
      <c r="EWG10" s="41"/>
      <c r="EWH10" s="41"/>
      <c r="EWI10" s="41"/>
      <c r="EWJ10" s="41"/>
      <c r="EWK10" s="41"/>
      <c r="EWL10" s="41"/>
      <c r="EWM10" s="41"/>
      <c r="EWN10" s="41"/>
      <c r="EWO10" s="41"/>
      <c r="EWP10" s="41"/>
      <c r="EWQ10" s="41"/>
      <c r="EWR10" s="41"/>
      <c r="EWS10" s="41"/>
      <c r="EWT10" s="41"/>
      <c r="EWU10" s="41"/>
      <c r="EWV10" s="41"/>
      <c r="EWW10" s="41"/>
      <c r="EWX10" s="41"/>
      <c r="EWY10" s="41"/>
      <c r="EWZ10" s="41"/>
      <c r="EXA10" s="41"/>
      <c r="EXB10" s="41"/>
      <c r="EXC10" s="41"/>
      <c r="EXD10" s="41"/>
      <c r="EXE10" s="41"/>
      <c r="EXF10" s="41"/>
      <c r="EXG10" s="41"/>
      <c r="EXH10" s="41"/>
      <c r="EXI10" s="41"/>
      <c r="EXJ10" s="41"/>
      <c r="EXK10" s="41"/>
      <c r="EXL10" s="41"/>
      <c r="EXM10" s="41"/>
      <c r="EXN10" s="41"/>
      <c r="EXO10" s="41"/>
      <c r="EXP10" s="41"/>
      <c r="EXQ10" s="41"/>
      <c r="EXR10" s="41"/>
      <c r="EXS10" s="41"/>
      <c r="EXT10" s="41"/>
      <c r="EXU10" s="41"/>
      <c r="EXV10" s="41"/>
      <c r="EXW10" s="41"/>
      <c r="EXX10" s="41"/>
      <c r="EXY10" s="41"/>
      <c r="EXZ10" s="41"/>
      <c r="EYA10" s="41"/>
      <c r="EYB10" s="41"/>
      <c r="EYC10" s="41"/>
      <c r="EYD10" s="41"/>
      <c r="EYE10" s="41"/>
      <c r="EYF10" s="41"/>
      <c r="EYG10" s="41"/>
      <c r="EYH10" s="41"/>
      <c r="EYI10" s="41"/>
      <c r="EYJ10" s="41"/>
      <c r="EYK10" s="41"/>
      <c r="EYL10" s="41"/>
      <c r="EYM10" s="41"/>
      <c r="EYN10" s="41"/>
      <c r="EYO10" s="41"/>
      <c r="EYP10" s="41"/>
      <c r="EYQ10" s="41"/>
      <c r="EYR10" s="41"/>
      <c r="EYS10" s="41"/>
      <c r="EYT10" s="41"/>
      <c r="EYU10" s="41"/>
      <c r="EYV10" s="41"/>
      <c r="EYW10" s="41"/>
      <c r="EYX10" s="41"/>
      <c r="EYY10" s="41"/>
      <c r="EYZ10" s="41"/>
      <c r="EZA10" s="41"/>
      <c r="EZB10" s="41"/>
      <c r="EZC10" s="41"/>
      <c r="EZD10" s="41"/>
      <c r="EZE10" s="41"/>
      <c r="EZF10" s="41"/>
      <c r="EZG10" s="41"/>
      <c r="EZH10" s="41"/>
      <c r="EZI10" s="41"/>
      <c r="EZJ10" s="41"/>
      <c r="EZK10" s="41"/>
      <c r="EZL10" s="41"/>
      <c r="EZM10" s="41"/>
      <c r="EZN10" s="41"/>
      <c r="EZO10" s="41"/>
      <c r="EZP10" s="41"/>
      <c r="EZQ10" s="41"/>
      <c r="EZR10" s="41"/>
      <c r="EZS10" s="41"/>
      <c r="EZT10" s="41"/>
      <c r="EZU10" s="41"/>
      <c r="EZV10" s="41"/>
      <c r="EZW10" s="41"/>
      <c r="EZX10" s="41"/>
      <c r="EZY10" s="41"/>
      <c r="EZZ10" s="41"/>
      <c r="FAA10" s="41"/>
      <c r="FAB10" s="41"/>
      <c r="FAC10" s="41"/>
      <c r="FAD10" s="41"/>
      <c r="FAE10" s="41"/>
      <c r="FAF10" s="41"/>
      <c r="FAG10" s="41"/>
      <c r="FAH10" s="41"/>
      <c r="FAI10" s="41"/>
      <c r="FAJ10" s="41"/>
      <c r="FAK10" s="41"/>
      <c r="FAL10" s="41"/>
      <c r="FAM10" s="41"/>
      <c r="FAN10" s="41"/>
      <c r="FAO10" s="41"/>
      <c r="FAP10" s="41"/>
      <c r="FAQ10" s="41"/>
      <c r="FAR10" s="41"/>
      <c r="FAS10" s="41"/>
      <c r="FAT10" s="41"/>
      <c r="FAU10" s="41"/>
      <c r="FAV10" s="41"/>
      <c r="FAW10" s="41"/>
      <c r="FAX10" s="41"/>
      <c r="FAY10" s="41"/>
      <c r="FAZ10" s="41"/>
      <c r="FBA10" s="41"/>
      <c r="FBB10" s="41"/>
      <c r="FBC10" s="41"/>
      <c r="FBD10" s="41"/>
      <c r="FBE10" s="41"/>
      <c r="FBF10" s="41"/>
      <c r="FBG10" s="41"/>
      <c r="FBH10" s="41"/>
      <c r="FBI10" s="41"/>
      <c r="FBJ10" s="41"/>
      <c r="FBK10" s="41"/>
      <c r="FBL10" s="41"/>
      <c r="FBM10" s="41"/>
      <c r="FBN10" s="41"/>
      <c r="FBO10" s="41"/>
      <c r="FBP10" s="41"/>
      <c r="FBQ10" s="41"/>
      <c r="FBR10" s="41"/>
      <c r="FBS10" s="41"/>
      <c r="FBT10" s="41"/>
      <c r="FBU10" s="41"/>
      <c r="FBV10" s="41"/>
      <c r="FBW10" s="41"/>
      <c r="FBX10" s="41"/>
      <c r="FBY10" s="41"/>
      <c r="FBZ10" s="41"/>
      <c r="FCA10" s="41"/>
      <c r="FCB10" s="41"/>
      <c r="FCC10" s="41"/>
      <c r="FCD10" s="41"/>
      <c r="FCE10" s="41"/>
      <c r="FCF10" s="41"/>
      <c r="FCG10" s="41"/>
      <c r="FCH10" s="41"/>
      <c r="FCI10" s="41"/>
      <c r="FCJ10" s="41"/>
      <c r="FCK10" s="41"/>
      <c r="FCL10" s="41"/>
      <c r="FCM10" s="41"/>
      <c r="FCN10" s="41"/>
      <c r="FCO10" s="41"/>
      <c r="FCP10" s="41"/>
      <c r="FCQ10" s="41"/>
      <c r="FCR10" s="41"/>
      <c r="FCS10" s="41"/>
      <c r="FCT10" s="41"/>
      <c r="FCU10" s="41"/>
      <c r="FCV10" s="41"/>
      <c r="FCW10" s="41"/>
      <c r="FCX10" s="41"/>
      <c r="FCY10" s="41"/>
      <c r="FCZ10" s="41"/>
      <c r="FDA10" s="41"/>
      <c r="FDB10" s="41"/>
      <c r="FDC10" s="41"/>
      <c r="FDD10" s="41"/>
      <c r="FDE10" s="41"/>
      <c r="FDF10" s="41"/>
      <c r="FDG10" s="41"/>
      <c r="FDH10" s="41"/>
      <c r="FDI10" s="41"/>
      <c r="FDJ10" s="41"/>
      <c r="FDK10" s="41"/>
      <c r="FDL10" s="41"/>
      <c r="FDM10" s="41"/>
      <c r="FDN10" s="41"/>
      <c r="FDO10" s="41"/>
      <c r="FDP10" s="41"/>
      <c r="FDQ10" s="41"/>
      <c r="FDR10" s="41"/>
      <c r="FDS10" s="41"/>
      <c r="FDT10" s="41"/>
      <c r="FDU10" s="41"/>
      <c r="FDV10" s="41"/>
      <c r="FDW10" s="41"/>
      <c r="FDX10" s="41"/>
      <c r="FDY10" s="41"/>
      <c r="FDZ10" s="41"/>
      <c r="FEA10" s="41"/>
      <c r="FEB10" s="41"/>
      <c r="FEC10" s="41"/>
      <c r="FED10" s="41"/>
      <c r="FEE10" s="41"/>
      <c r="FEF10" s="41"/>
      <c r="FEG10" s="41"/>
      <c r="FEH10" s="41"/>
      <c r="FEI10" s="41"/>
      <c r="FEJ10" s="41"/>
      <c r="FEK10" s="41"/>
      <c r="FEL10" s="41"/>
      <c r="FEM10" s="41"/>
      <c r="FEN10" s="41"/>
      <c r="FEO10" s="41"/>
      <c r="FEP10" s="41"/>
      <c r="FEQ10" s="41"/>
      <c r="FER10" s="41"/>
      <c r="FES10" s="41"/>
      <c r="FET10" s="41"/>
      <c r="FEU10" s="41"/>
      <c r="FEV10" s="41"/>
      <c r="FEW10" s="41"/>
      <c r="FEX10" s="41"/>
      <c r="FEY10" s="41"/>
      <c r="FEZ10" s="41"/>
      <c r="FFA10" s="41"/>
      <c r="FFB10" s="41"/>
      <c r="FFC10" s="41"/>
      <c r="FFD10" s="41"/>
      <c r="FFE10" s="41"/>
      <c r="FFF10" s="41"/>
      <c r="FFG10" s="41"/>
      <c r="FFH10" s="41"/>
      <c r="FFI10" s="41"/>
      <c r="FFJ10" s="41"/>
      <c r="FFK10" s="41"/>
      <c r="FFL10" s="41"/>
      <c r="FFM10" s="41"/>
      <c r="FFN10" s="41"/>
      <c r="FFO10" s="41"/>
      <c r="FFP10" s="41"/>
      <c r="FFQ10" s="41"/>
      <c r="FFR10" s="41"/>
      <c r="FFS10" s="41"/>
      <c r="FFT10" s="41"/>
      <c r="FFU10" s="41"/>
      <c r="FFV10" s="41"/>
      <c r="FFW10" s="41"/>
      <c r="FFX10" s="41"/>
      <c r="FFY10" s="41"/>
      <c r="FFZ10" s="41"/>
      <c r="FGA10" s="41"/>
      <c r="FGB10" s="41"/>
      <c r="FGC10" s="41"/>
      <c r="FGD10" s="41"/>
      <c r="FGE10" s="41"/>
      <c r="FGF10" s="41"/>
      <c r="FGG10" s="41"/>
      <c r="FGH10" s="41"/>
      <c r="FGI10" s="41"/>
      <c r="FGJ10" s="41"/>
      <c r="FGK10" s="41"/>
      <c r="FGL10" s="41"/>
      <c r="FGM10" s="41"/>
      <c r="FGN10" s="41"/>
      <c r="FGO10" s="41"/>
      <c r="FGP10" s="41"/>
      <c r="FGQ10" s="41"/>
      <c r="FGR10" s="41"/>
      <c r="FGS10" s="41"/>
      <c r="FGT10" s="41"/>
      <c r="FGU10" s="41"/>
      <c r="FGV10" s="41"/>
      <c r="FGW10" s="41"/>
      <c r="FGX10" s="41"/>
      <c r="FGY10" s="41"/>
      <c r="FGZ10" s="41"/>
      <c r="FHA10" s="41"/>
      <c r="FHB10" s="41"/>
      <c r="FHC10" s="41"/>
      <c r="FHD10" s="41"/>
      <c r="FHE10" s="41"/>
      <c r="FHF10" s="41"/>
      <c r="FHG10" s="41"/>
      <c r="FHH10" s="41"/>
      <c r="FHI10" s="41"/>
      <c r="FHJ10" s="41"/>
      <c r="FHK10" s="41"/>
      <c r="FHL10" s="41"/>
      <c r="FHM10" s="41"/>
      <c r="FHN10" s="41"/>
      <c r="FHO10" s="41"/>
      <c r="FHP10" s="41"/>
      <c r="FHQ10" s="41"/>
      <c r="FHR10" s="41"/>
      <c r="FHS10" s="41"/>
      <c r="FHT10" s="41"/>
      <c r="FHU10" s="41"/>
      <c r="FHV10" s="41"/>
      <c r="FHW10" s="41"/>
      <c r="FHX10" s="41"/>
      <c r="FHY10" s="41"/>
      <c r="FHZ10" s="41"/>
      <c r="FIA10" s="41"/>
      <c r="FIB10" s="41"/>
      <c r="FIC10" s="41"/>
      <c r="FID10" s="41"/>
      <c r="FIE10" s="41"/>
      <c r="FIF10" s="41"/>
      <c r="FIG10" s="41"/>
      <c r="FIH10" s="41"/>
      <c r="FII10" s="41"/>
      <c r="FIJ10" s="41"/>
      <c r="FIK10" s="41"/>
      <c r="FIL10" s="41"/>
      <c r="FIM10" s="41"/>
      <c r="FIN10" s="41"/>
      <c r="FIO10" s="41"/>
      <c r="FIP10" s="41"/>
      <c r="FIQ10" s="41"/>
      <c r="FIR10" s="41"/>
      <c r="FIS10" s="41"/>
      <c r="FIT10" s="41"/>
      <c r="FIU10" s="41"/>
      <c r="FIV10" s="41"/>
      <c r="FIW10" s="41"/>
      <c r="FIX10" s="41"/>
      <c r="FIY10" s="41"/>
      <c r="FIZ10" s="41"/>
      <c r="FJA10" s="41"/>
      <c r="FJB10" s="41"/>
      <c r="FJC10" s="41"/>
      <c r="FJD10" s="41"/>
      <c r="FJE10" s="41"/>
      <c r="FJF10" s="41"/>
      <c r="FJG10" s="41"/>
      <c r="FJH10" s="41"/>
      <c r="FJI10" s="41"/>
      <c r="FJJ10" s="41"/>
      <c r="FJK10" s="41"/>
      <c r="FJL10" s="41"/>
      <c r="FJM10" s="41"/>
      <c r="FJN10" s="41"/>
      <c r="FJO10" s="41"/>
      <c r="FJP10" s="41"/>
      <c r="FJQ10" s="41"/>
      <c r="FJR10" s="41"/>
      <c r="FJS10" s="41"/>
      <c r="FJT10" s="41"/>
      <c r="FJU10" s="41"/>
      <c r="FJV10" s="41"/>
      <c r="FJW10" s="41"/>
      <c r="FJX10" s="41"/>
      <c r="FJY10" s="41"/>
      <c r="FJZ10" s="41"/>
      <c r="FKA10" s="41"/>
      <c r="FKB10" s="41"/>
      <c r="FKC10" s="41"/>
      <c r="FKD10" s="41"/>
      <c r="FKE10" s="41"/>
      <c r="FKF10" s="41"/>
      <c r="FKG10" s="41"/>
      <c r="FKH10" s="41"/>
      <c r="FKI10" s="41"/>
      <c r="FKJ10" s="41"/>
      <c r="FKK10" s="41"/>
      <c r="FKL10" s="41"/>
      <c r="FKM10" s="41"/>
      <c r="FKN10" s="41"/>
      <c r="FKO10" s="41"/>
      <c r="FKP10" s="41"/>
      <c r="FKQ10" s="41"/>
      <c r="FKR10" s="41"/>
      <c r="FKS10" s="41"/>
      <c r="FKT10" s="41"/>
      <c r="FKU10" s="41"/>
      <c r="FKV10" s="41"/>
      <c r="FKW10" s="41"/>
      <c r="FKX10" s="41"/>
      <c r="FKY10" s="41"/>
      <c r="FKZ10" s="41"/>
      <c r="FLA10" s="41"/>
      <c r="FLB10" s="41"/>
      <c r="FLC10" s="41"/>
      <c r="FLD10" s="41"/>
      <c r="FLE10" s="41"/>
      <c r="FLF10" s="41"/>
      <c r="FLG10" s="41"/>
      <c r="FLH10" s="41"/>
      <c r="FLI10" s="41"/>
      <c r="FLJ10" s="41"/>
      <c r="FLK10" s="41"/>
      <c r="FLL10" s="41"/>
      <c r="FLM10" s="41"/>
      <c r="FLN10" s="41"/>
      <c r="FLO10" s="41"/>
      <c r="FLP10" s="41"/>
      <c r="FLQ10" s="41"/>
      <c r="FLR10" s="41"/>
      <c r="FLS10" s="41"/>
      <c r="FLT10" s="41"/>
      <c r="FLU10" s="41"/>
      <c r="FLV10" s="41"/>
      <c r="FLW10" s="41"/>
      <c r="FLX10" s="41"/>
      <c r="FLY10" s="41"/>
      <c r="FLZ10" s="41"/>
      <c r="FMA10" s="41"/>
      <c r="FMB10" s="41"/>
      <c r="FMC10" s="41"/>
      <c r="FMD10" s="41"/>
      <c r="FME10" s="41"/>
      <c r="FMF10" s="41"/>
      <c r="FMG10" s="41"/>
      <c r="FMH10" s="41"/>
      <c r="FMI10" s="41"/>
      <c r="FMJ10" s="41"/>
      <c r="FMK10" s="41"/>
      <c r="FML10" s="41"/>
      <c r="FMM10" s="41"/>
      <c r="FMN10" s="41"/>
      <c r="FMO10" s="41"/>
      <c r="FMP10" s="41"/>
      <c r="FMQ10" s="41"/>
      <c r="FMR10" s="41"/>
      <c r="FMS10" s="41"/>
      <c r="FMT10" s="41"/>
      <c r="FMU10" s="41"/>
      <c r="FMV10" s="41"/>
      <c r="FMW10" s="41"/>
      <c r="FMX10" s="41"/>
      <c r="FMY10" s="41"/>
      <c r="FMZ10" s="41"/>
      <c r="FNA10" s="41"/>
      <c r="FNB10" s="41"/>
      <c r="FNC10" s="41"/>
      <c r="FND10" s="41"/>
      <c r="FNE10" s="41"/>
      <c r="FNF10" s="41"/>
      <c r="FNG10" s="41"/>
      <c r="FNH10" s="41"/>
      <c r="FNI10" s="41"/>
      <c r="FNJ10" s="41"/>
      <c r="FNK10" s="41"/>
      <c r="FNL10" s="41"/>
      <c r="FNM10" s="41"/>
      <c r="FNN10" s="41"/>
      <c r="FNO10" s="41"/>
      <c r="FNP10" s="41"/>
      <c r="FNQ10" s="41"/>
      <c r="FNR10" s="41"/>
      <c r="FNS10" s="41"/>
      <c r="FNT10" s="41"/>
      <c r="FNU10" s="41"/>
      <c r="FNV10" s="41"/>
      <c r="FNW10" s="41"/>
      <c r="FNX10" s="41"/>
      <c r="FNY10" s="41"/>
      <c r="FNZ10" s="41"/>
      <c r="FOA10" s="41"/>
      <c r="FOB10" s="41"/>
      <c r="FOC10" s="41"/>
      <c r="FOD10" s="41"/>
      <c r="FOE10" s="41"/>
      <c r="FOF10" s="41"/>
      <c r="FOG10" s="41"/>
      <c r="FOH10" s="41"/>
      <c r="FOI10" s="41"/>
      <c r="FOJ10" s="41"/>
      <c r="FOK10" s="41"/>
      <c r="FOL10" s="41"/>
      <c r="FOM10" s="41"/>
      <c r="FON10" s="41"/>
      <c r="FOO10" s="41"/>
      <c r="FOP10" s="41"/>
      <c r="FOQ10" s="41"/>
      <c r="FOR10" s="41"/>
      <c r="FOS10" s="41"/>
      <c r="FOT10" s="41"/>
      <c r="FOU10" s="41"/>
      <c r="FOV10" s="41"/>
      <c r="FOW10" s="41"/>
      <c r="FOX10" s="41"/>
      <c r="FOY10" s="41"/>
      <c r="FOZ10" s="41"/>
      <c r="FPA10" s="41"/>
      <c r="FPB10" s="41"/>
      <c r="FPC10" s="41"/>
      <c r="FPD10" s="41"/>
      <c r="FPE10" s="41"/>
      <c r="FPF10" s="41"/>
      <c r="FPG10" s="41"/>
      <c r="FPH10" s="41"/>
      <c r="FPI10" s="41"/>
      <c r="FPJ10" s="41"/>
      <c r="FPK10" s="41"/>
      <c r="FPL10" s="41"/>
      <c r="FPM10" s="41"/>
      <c r="FPN10" s="41"/>
      <c r="FPO10" s="41"/>
      <c r="FPP10" s="41"/>
      <c r="FPQ10" s="41"/>
      <c r="FPR10" s="41"/>
      <c r="FPS10" s="41"/>
      <c r="FPT10" s="41"/>
      <c r="FPU10" s="41"/>
      <c r="FPV10" s="41"/>
      <c r="FPW10" s="41"/>
      <c r="FPX10" s="41"/>
      <c r="FPY10" s="41"/>
      <c r="FPZ10" s="41"/>
      <c r="FQA10" s="41"/>
      <c r="FQB10" s="41"/>
      <c r="FQC10" s="41"/>
      <c r="FQD10" s="41"/>
      <c r="FQE10" s="41"/>
      <c r="FQF10" s="41"/>
      <c r="FQG10" s="41"/>
      <c r="FQH10" s="41"/>
      <c r="FQI10" s="41"/>
      <c r="FQJ10" s="41"/>
      <c r="FQK10" s="41"/>
      <c r="FQL10" s="41"/>
      <c r="FQM10" s="41"/>
      <c r="FQN10" s="41"/>
      <c r="FQO10" s="41"/>
      <c r="FQP10" s="41"/>
      <c r="FQQ10" s="41"/>
      <c r="FQR10" s="41"/>
      <c r="FQS10" s="41"/>
      <c r="FQT10" s="41"/>
      <c r="FQU10" s="41"/>
      <c r="FQV10" s="41"/>
      <c r="FQW10" s="41"/>
      <c r="FQX10" s="41"/>
      <c r="FQY10" s="41"/>
      <c r="FQZ10" s="41"/>
      <c r="FRA10" s="41"/>
      <c r="FRB10" s="41"/>
      <c r="FRC10" s="41"/>
      <c r="FRD10" s="41"/>
      <c r="FRE10" s="41"/>
      <c r="FRF10" s="41"/>
      <c r="FRG10" s="41"/>
      <c r="FRH10" s="41"/>
      <c r="FRI10" s="41"/>
      <c r="FRJ10" s="41"/>
      <c r="FRK10" s="41"/>
      <c r="FRL10" s="41"/>
      <c r="FRM10" s="41"/>
      <c r="FRN10" s="41"/>
      <c r="FRO10" s="41"/>
      <c r="FRP10" s="41"/>
      <c r="FRQ10" s="41"/>
      <c r="FRR10" s="41"/>
      <c r="FRS10" s="41"/>
      <c r="FRT10" s="41"/>
      <c r="FRU10" s="41"/>
      <c r="FRV10" s="41"/>
      <c r="FRW10" s="41"/>
      <c r="FRX10" s="41"/>
      <c r="FRY10" s="41"/>
      <c r="FRZ10" s="41"/>
      <c r="FSA10" s="41"/>
      <c r="FSB10" s="41"/>
      <c r="FSC10" s="41"/>
      <c r="FSD10" s="41"/>
      <c r="FSE10" s="41"/>
      <c r="FSF10" s="41"/>
      <c r="FSG10" s="41"/>
      <c r="FSH10" s="41"/>
      <c r="FSI10" s="41"/>
      <c r="FSJ10" s="41"/>
      <c r="FSK10" s="41"/>
      <c r="FSL10" s="41"/>
      <c r="FSM10" s="41"/>
      <c r="FSN10" s="41"/>
      <c r="FSO10" s="41"/>
      <c r="FSP10" s="41"/>
      <c r="FSQ10" s="41"/>
      <c r="FSR10" s="41"/>
      <c r="FSS10" s="41"/>
      <c r="FST10" s="41"/>
      <c r="FSU10" s="41"/>
      <c r="FSV10" s="41"/>
      <c r="FSW10" s="41"/>
      <c r="FSX10" s="41"/>
      <c r="FSY10" s="41"/>
      <c r="FSZ10" s="41"/>
      <c r="FTA10" s="41"/>
      <c r="FTB10" s="41"/>
      <c r="FTC10" s="41"/>
      <c r="FTD10" s="41"/>
      <c r="FTE10" s="41"/>
      <c r="FTF10" s="41"/>
      <c r="FTG10" s="41"/>
      <c r="FTH10" s="41"/>
      <c r="FTI10" s="41"/>
      <c r="FTJ10" s="41"/>
      <c r="FTK10" s="41"/>
      <c r="FTL10" s="41"/>
      <c r="FTM10" s="41"/>
      <c r="FTN10" s="41"/>
      <c r="FTO10" s="41"/>
      <c r="FTP10" s="41"/>
      <c r="FTQ10" s="41"/>
      <c r="FTR10" s="41"/>
      <c r="FTS10" s="41"/>
      <c r="FTT10" s="41"/>
      <c r="FTU10" s="41"/>
      <c r="FTV10" s="41"/>
      <c r="FTW10" s="41"/>
      <c r="FTX10" s="41"/>
      <c r="FTY10" s="41"/>
      <c r="FTZ10" s="41"/>
      <c r="FUA10" s="41"/>
      <c r="FUB10" s="41"/>
      <c r="FUC10" s="41"/>
      <c r="FUD10" s="41"/>
      <c r="FUE10" s="41"/>
      <c r="FUF10" s="41"/>
      <c r="FUG10" s="41"/>
      <c r="FUH10" s="41"/>
      <c r="FUI10" s="41"/>
      <c r="FUJ10" s="41"/>
      <c r="FUK10" s="41"/>
      <c r="FUL10" s="41"/>
      <c r="FUM10" s="41"/>
      <c r="FUN10" s="41"/>
      <c r="FUO10" s="41"/>
      <c r="FUP10" s="41"/>
      <c r="FUQ10" s="41"/>
      <c r="FUR10" s="41"/>
      <c r="FUS10" s="41"/>
      <c r="FUT10" s="41"/>
      <c r="FUU10" s="41"/>
      <c r="FUV10" s="41"/>
      <c r="FUW10" s="41"/>
      <c r="FUX10" s="41"/>
      <c r="FUY10" s="41"/>
      <c r="FUZ10" s="41"/>
      <c r="FVA10" s="41"/>
      <c r="FVB10" s="41"/>
      <c r="FVC10" s="41"/>
      <c r="FVD10" s="41"/>
      <c r="FVE10" s="41"/>
      <c r="FVF10" s="41"/>
      <c r="FVG10" s="41"/>
      <c r="FVH10" s="41"/>
      <c r="FVI10" s="41"/>
      <c r="FVJ10" s="41"/>
      <c r="FVK10" s="41"/>
      <c r="FVL10" s="41"/>
      <c r="FVM10" s="41"/>
      <c r="FVN10" s="41"/>
      <c r="FVO10" s="41"/>
      <c r="FVP10" s="41"/>
      <c r="FVQ10" s="41"/>
      <c r="FVR10" s="41"/>
      <c r="FVS10" s="41"/>
      <c r="FVT10" s="41"/>
      <c r="FVU10" s="41"/>
      <c r="FVV10" s="41"/>
      <c r="FVW10" s="41"/>
      <c r="FVX10" s="41"/>
      <c r="FVY10" s="41"/>
      <c r="FVZ10" s="41"/>
      <c r="FWA10" s="41"/>
      <c r="FWB10" s="41"/>
      <c r="FWC10" s="41"/>
      <c r="FWD10" s="41"/>
      <c r="FWE10" s="41"/>
      <c r="FWF10" s="41"/>
      <c r="FWG10" s="41"/>
      <c r="FWH10" s="41"/>
      <c r="FWI10" s="41"/>
      <c r="FWJ10" s="41"/>
      <c r="FWK10" s="41"/>
      <c r="FWL10" s="41"/>
      <c r="FWM10" s="41"/>
      <c r="FWN10" s="41"/>
      <c r="FWO10" s="41"/>
      <c r="FWP10" s="41"/>
      <c r="FWQ10" s="41"/>
      <c r="FWR10" s="41"/>
      <c r="FWS10" s="41"/>
      <c r="FWT10" s="41"/>
      <c r="FWU10" s="41"/>
      <c r="FWV10" s="41"/>
      <c r="FWW10" s="41"/>
      <c r="FWX10" s="41"/>
      <c r="FWY10" s="41"/>
      <c r="FWZ10" s="41"/>
      <c r="FXA10" s="41"/>
      <c r="FXB10" s="41"/>
      <c r="FXC10" s="41"/>
      <c r="FXD10" s="41"/>
      <c r="FXE10" s="41"/>
      <c r="FXF10" s="41"/>
      <c r="FXG10" s="41"/>
      <c r="FXH10" s="41"/>
      <c r="FXI10" s="41"/>
      <c r="FXJ10" s="41"/>
      <c r="FXK10" s="41"/>
      <c r="FXL10" s="41"/>
      <c r="FXM10" s="41"/>
      <c r="FXN10" s="41"/>
      <c r="FXO10" s="41"/>
      <c r="FXP10" s="41"/>
      <c r="FXQ10" s="41"/>
      <c r="FXR10" s="41"/>
      <c r="FXS10" s="41"/>
      <c r="FXT10" s="41"/>
      <c r="FXU10" s="41"/>
      <c r="FXV10" s="41"/>
      <c r="FXW10" s="41"/>
      <c r="FXX10" s="41"/>
      <c r="FXY10" s="41"/>
      <c r="FXZ10" s="41"/>
      <c r="FYA10" s="41"/>
      <c r="FYB10" s="41"/>
      <c r="FYC10" s="41"/>
      <c r="FYD10" s="41"/>
      <c r="FYE10" s="41"/>
      <c r="FYF10" s="41"/>
      <c r="FYG10" s="41"/>
      <c r="FYH10" s="41"/>
      <c r="FYI10" s="41"/>
      <c r="FYJ10" s="41"/>
      <c r="FYK10" s="41"/>
      <c r="FYL10" s="41"/>
      <c r="FYM10" s="41"/>
      <c r="FYN10" s="41"/>
      <c r="FYO10" s="41"/>
      <c r="FYP10" s="41"/>
      <c r="FYQ10" s="41"/>
      <c r="FYR10" s="41"/>
      <c r="FYS10" s="41"/>
      <c r="FYT10" s="41"/>
      <c r="FYU10" s="41"/>
      <c r="FYV10" s="41"/>
      <c r="FYW10" s="41"/>
      <c r="FYX10" s="41"/>
      <c r="FYY10" s="41"/>
      <c r="FYZ10" s="41"/>
      <c r="FZA10" s="41"/>
      <c r="FZB10" s="41"/>
      <c r="FZC10" s="41"/>
      <c r="FZD10" s="41"/>
      <c r="FZE10" s="41"/>
      <c r="FZF10" s="41"/>
      <c r="FZG10" s="41"/>
      <c r="FZH10" s="41"/>
      <c r="FZI10" s="41"/>
      <c r="FZJ10" s="41"/>
      <c r="FZK10" s="41"/>
      <c r="FZL10" s="41"/>
      <c r="FZM10" s="41"/>
      <c r="FZN10" s="41"/>
      <c r="FZO10" s="41"/>
      <c r="FZP10" s="41"/>
      <c r="FZQ10" s="41"/>
      <c r="FZR10" s="41"/>
      <c r="FZS10" s="41"/>
      <c r="FZT10" s="41"/>
      <c r="FZU10" s="41"/>
      <c r="FZV10" s="41"/>
      <c r="FZW10" s="41"/>
      <c r="FZX10" s="41"/>
      <c r="FZY10" s="41"/>
      <c r="FZZ10" s="41"/>
      <c r="GAA10" s="41"/>
      <c r="GAB10" s="41"/>
      <c r="GAC10" s="41"/>
      <c r="GAD10" s="41"/>
      <c r="GAE10" s="41"/>
      <c r="GAF10" s="41"/>
      <c r="GAG10" s="41"/>
      <c r="GAH10" s="41"/>
      <c r="GAI10" s="41"/>
      <c r="GAJ10" s="41"/>
      <c r="GAK10" s="41"/>
      <c r="GAL10" s="41"/>
      <c r="GAM10" s="41"/>
      <c r="GAN10" s="41"/>
      <c r="GAO10" s="41"/>
      <c r="GAP10" s="41"/>
      <c r="GAQ10" s="41"/>
      <c r="GAR10" s="41"/>
      <c r="GAS10" s="41"/>
      <c r="GAT10" s="41"/>
      <c r="GAU10" s="41"/>
      <c r="GAV10" s="41"/>
      <c r="GAW10" s="41"/>
      <c r="GAX10" s="41"/>
      <c r="GAY10" s="41"/>
      <c r="GAZ10" s="41"/>
      <c r="GBA10" s="41"/>
      <c r="GBB10" s="41"/>
      <c r="GBC10" s="41"/>
      <c r="GBD10" s="41"/>
      <c r="GBE10" s="41"/>
      <c r="GBF10" s="41"/>
      <c r="GBG10" s="41"/>
      <c r="GBH10" s="41"/>
      <c r="GBI10" s="41"/>
      <c r="GBJ10" s="41"/>
      <c r="GBK10" s="41"/>
      <c r="GBL10" s="41"/>
      <c r="GBM10" s="41"/>
      <c r="GBN10" s="41"/>
      <c r="GBO10" s="41"/>
      <c r="GBP10" s="41"/>
      <c r="GBQ10" s="41"/>
      <c r="GBR10" s="41"/>
      <c r="GBS10" s="41"/>
      <c r="GBT10" s="41"/>
      <c r="GBU10" s="41"/>
      <c r="GBV10" s="41"/>
      <c r="GBW10" s="41"/>
      <c r="GBX10" s="41"/>
      <c r="GBY10" s="41"/>
      <c r="GBZ10" s="41"/>
      <c r="GCA10" s="41"/>
      <c r="GCB10" s="41"/>
      <c r="GCC10" s="41"/>
      <c r="GCD10" s="41"/>
      <c r="GCE10" s="41"/>
      <c r="GCF10" s="41"/>
      <c r="GCG10" s="41"/>
      <c r="GCH10" s="41"/>
      <c r="GCI10" s="41"/>
      <c r="GCJ10" s="41"/>
      <c r="GCK10" s="41"/>
      <c r="GCL10" s="41"/>
      <c r="GCM10" s="41"/>
      <c r="GCN10" s="41"/>
      <c r="GCO10" s="41"/>
      <c r="GCP10" s="41"/>
      <c r="GCQ10" s="41"/>
      <c r="GCR10" s="41"/>
      <c r="GCS10" s="41"/>
      <c r="GCT10" s="41"/>
      <c r="GCU10" s="41"/>
      <c r="GCV10" s="41"/>
      <c r="GCW10" s="41"/>
      <c r="GCX10" s="41"/>
      <c r="GCY10" s="41"/>
      <c r="GCZ10" s="41"/>
      <c r="GDA10" s="41"/>
      <c r="GDB10" s="41"/>
      <c r="GDC10" s="41"/>
      <c r="GDD10" s="41"/>
      <c r="GDE10" s="41"/>
      <c r="GDF10" s="41"/>
      <c r="GDG10" s="41"/>
      <c r="GDH10" s="41"/>
      <c r="GDI10" s="41"/>
      <c r="GDJ10" s="41"/>
      <c r="GDK10" s="41"/>
      <c r="GDL10" s="41"/>
      <c r="GDM10" s="41"/>
      <c r="GDN10" s="41"/>
      <c r="GDO10" s="41"/>
      <c r="GDP10" s="41"/>
      <c r="GDQ10" s="41"/>
      <c r="GDR10" s="41"/>
      <c r="GDS10" s="41"/>
      <c r="GDT10" s="41"/>
      <c r="GDU10" s="41"/>
      <c r="GDV10" s="41"/>
      <c r="GDW10" s="41"/>
      <c r="GDX10" s="41"/>
      <c r="GDY10" s="41"/>
      <c r="GDZ10" s="41"/>
      <c r="GEA10" s="41"/>
      <c r="GEB10" s="41"/>
      <c r="GEC10" s="41"/>
      <c r="GED10" s="41"/>
      <c r="GEE10" s="41"/>
      <c r="GEF10" s="41"/>
      <c r="GEG10" s="41"/>
      <c r="GEH10" s="41"/>
      <c r="GEI10" s="41"/>
      <c r="GEJ10" s="41"/>
      <c r="GEK10" s="41"/>
      <c r="GEL10" s="41"/>
      <c r="GEM10" s="41"/>
      <c r="GEN10" s="41"/>
      <c r="GEO10" s="41"/>
      <c r="GEP10" s="41"/>
      <c r="GEQ10" s="41"/>
      <c r="GER10" s="41"/>
      <c r="GES10" s="41"/>
      <c r="GET10" s="41"/>
      <c r="GEU10" s="41"/>
      <c r="GEV10" s="41"/>
      <c r="GEW10" s="41"/>
      <c r="GEX10" s="41"/>
      <c r="GEY10" s="41"/>
      <c r="GEZ10" s="41"/>
      <c r="GFA10" s="41"/>
      <c r="GFB10" s="41"/>
      <c r="GFC10" s="41"/>
      <c r="GFD10" s="41"/>
      <c r="GFE10" s="41"/>
      <c r="GFF10" s="41"/>
      <c r="GFG10" s="41"/>
      <c r="GFH10" s="41"/>
      <c r="GFI10" s="41"/>
      <c r="GFJ10" s="41"/>
      <c r="GFK10" s="41"/>
      <c r="GFL10" s="41"/>
      <c r="GFM10" s="41"/>
      <c r="GFN10" s="41"/>
      <c r="GFO10" s="41"/>
      <c r="GFP10" s="41"/>
      <c r="GFQ10" s="41"/>
      <c r="GFR10" s="41"/>
      <c r="GFS10" s="41"/>
      <c r="GFT10" s="41"/>
      <c r="GFU10" s="41"/>
      <c r="GFV10" s="41"/>
      <c r="GFW10" s="41"/>
      <c r="GFX10" s="41"/>
      <c r="GFY10" s="41"/>
      <c r="GFZ10" s="41"/>
      <c r="GGA10" s="41"/>
      <c r="GGB10" s="41"/>
      <c r="GGC10" s="41"/>
      <c r="GGD10" s="41"/>
      <c r="GGE10" s="41"/>
      <c r="GGF10" s="41"/>
      <c r="GGG10" s="41"/>
      <c r="GGH10" s="41"/>
      <c r="GGI10" s="41"/>
      <c r="GGJ10" s="41"/>
      <c r="GGK10" s="41"/>
      <c r="GGL10" s="41"/>
      <c r="GGM10" s="41"/>
      <c r="GGN10" s="41"/>
      <c r="GGO10" s="41"/>
      <c r="GGP10" s="41"/>
      <c r="GGQ10" s="41"/>
      <c r="GGR10" s="41"/>
      <c r="GGS10" s="41"/>
      <c r="GGT10" s="41"/>
      <c r="GGU10" s="41"/>
      <c r="GGV10" s="41"/>
      <c r="GGW10" s="41"/>
      <c r="GGX10" s="41"/>
      <c r="GGY10" s="41"/>
      <c r="GGZ10" s="41"/>
      <c r="GHA10" s="41"/>
      <c r="GHB10" s="41"/>
      <c r="GHC10" s="41"/>
      <c r="GHD10" s="41"/>
      <c r="GHE10" s="41"/>
      <c r="GHF10" s="41"/>
      <c r="GHG10" s="41"/>
      <c r="GHH10" s="41"/>
      <c r="GHI10" s="41"/>
      <c r="GHJ10" s="41"/>
      <c r="GHK10" s="41"/>
      <c r="GHL10" s="41"/>
      <c r="GHM10" s="41"/>
      <c r="GHN10" s="41"/>
      <c r="GHO10" s="41"/>
      <c r="GHP10" s="41"/>
      <c r="GHQ10" s="41"/>
      <c r="GHR10" s="41"/>
      <c r="GHS10" s="41"/>
      <c r="GHT10" s="41"/>
      <c r="GHU10" s="41"/>
      <c r="GHV10" s="41"/>
      <c r="GHW10" s="41"/>
      <c r="GHX10" s="41"/>
      <c r="GHY10" s="41"/>
      <c r="GHZ10" s="41"/>
      <c r="GIA10" s="41"/>
      <c r="GIB10" s="41"/>
      <c r="GIC10" s="41"/>
      <c r="GID10" s="41"/>
      <c r="GIE10" s="41"/>
      <c r="GIF10" s="41"/>
      <c r="GIG10" s="41"/>
      <c r="GIH10" s="41"/>
      <c r="GII10" s="41"/>
      <c r="GIJ10" s="41"/>
      <c r="GIK10" s="41"/>
      <c r="GIL10" s="41"/>
      <c r="GIM10" s="41"/>
      <c r="GIN10" s="41"/>
      <c r="GIO10" s="41"/>
      <c r="GIP10" s="41"/>
      <c r="GIQ10" s="41"/>
      <c r="GIR10" s="41"/>
      <c r="GIS10" s="41"/>
      <c r="GIT10" s="41"/>
      <c r="GIU10" s="41"/>
      <c r="GIV10" s="41"/>
      <c r="GIW10" s="41"/>
      <c r="GIX10" s="41"/>
      <c r="GIY10" s="41"/>
      <c r="GIZ10" s="41"/>
      <c r="GJA10" s="41"/>
      <c r="GJB10" s="41"/>
      <c r="GJC10" s="41"/>
      <c r="GJD10" s="41"/>
      <c r="GJE10" s="41"/>
      <c r="GJF10" s="41"/>
      <c r="GJG10" s="41"/>
      <c r="GJH10" s="41"/>
      <c r="GJI10" s="41"/>
      <c r="GJJ10" s="41"/>
      <c r="GJK10" s="41"/>
      <c r="GJL10" s="41"/>
      <c r="GJM10" s="41"/>
      <c r="GJN10" s="41"/>
      <c r="GJO10" s="41"/>
      <c r="GJP10" s="41"/>
      <c r="GJQ10" s="41"/>
      <c r="GJR10" s="41"/>
      <c r="GJS10" s="41"/>
      <c r="GJT10" s="41"/>
      <c r="GJU10" s="41"/>
      <c r="GJV10" s="41"/>
      <c r="GJW10" s="41"/>
      <c r="GJX10" s="41"/>
      <c r="GJY10" s="41"/>
      <c r="GJZ10" s="41"/>
      <c r="GKA10" s="41"/>
      <c r="GKB10" s="41"/>
      <c r="GKC10" s="41"/>
      <c r="GKD10" s="41"/>
      <c r="GKE10" s="41"/>
      <c r="GKF10" s="41"/>
      <c r="GKG10" s="41"/>
      <c r="GKH10" s="41"/>
      <c r="GKI10" s="41"/>
      <c r="GKJ10" s="41"/>
      <c r="GKK10" s="41"/>
      <c r="GKL10" s="41"/>
      <c r="GKM10" s="41"/>
      <c r="GKN10" s="41"/>
      <c r="GKO10" s="41"/>
      <c r="GKP10" s="41"/>
      <c r="GKQ10" s="41"/>
      <c r="GKR10" s="41"/>
      <c r="GKS10" s="41"/>
      <c r="GKT10" s="41"/>
      <c r="GKU10" s="41"/>
      <c r="GKV10" s="41"/>
      <c r="GKW10" s="41"/>
      <c r="GKX10" s="41"/>
      <c r="GKY10" s="41"/>
      <c r="GKZ10" s="41"/>
      <c r="GLA10" s="41"/>
      <c r="GLB10" s="41"/>
      <c r="GLC10" s="41"/>
      <c r="GLD10" s="41"/>
      <c r="GLE10" s="41"/>
      <c r="GLF10" s="41"/>
      <c r="GLG10" s="41"/>
      <c r="GLH10" s="41"/>
      <c r="GLI10" s="41"/>
      <c r="GLJ10" s="41"/>
      <c r="GLK10" s="41"/>
      <c r="GLL10" s="41"/>
      <c r="GLM10" s="41"/>
      <c r="GLN10" s="41"/>
      <c r="GLO10" s="41"/>
      <c r="GLP10" s="41"/>
      <c r="GLQ10" s="41"/>
      <c r="GLR10" s="41"/>
      <c r="GLS10" s="41"/>
      <c r="GLT10" s="41"/>
      <c r="GLU10" s="41"/>
      <c r="GLV10" s="41"/>
      <c r="GLW10" s="41"/>
      <c r="GLX10" s="41"/>
      <c r="GLY10" s="41"/>
      <c r="GLZ10" s="41"/>
      <c r="GMA10" s="41"/>
      <c r="GMB10" s="41"/>
      <c r="GMC10" s="41"/>
      <c r="GMD10" s="41"/>
      <c r="GME10" s="41"/>
      <c r="GMF10" s="41"/>
      <c r="GMG10" s="41"/>
      <c r="GMH10" s="41"/>
      <c r="GMI10" s="41"/>
      <c r="GMJ10" s="41"/>
      <c r="GMK10" s="41"/>
      <c r="GML10" s="41"/>
      <c r="GMM10" s="41"/>
      <c r="GMN10" s="41"/>
      <c r="GMO10" s="41"/>
      <c r="GMP10" s="41"/>
      <c r="GMQ10" s="41"/>
      <c r="GMR10" s="41"/>
      <c r="GMS10" s="41"/>
      <c r="GMT10" s="41"/>
      <c r="GMU10" s="41"/>
      <c r="GMV10" s="41"/>
      <c r="GMW10" s="41"/>
      <c r="GMX10" s="41"/>
      <c r="GMY10" s="41"/>
      <c r="GMZ10" s="41"/>
      <c r="GNA10" s="41"/>
      <c r="GNB10" s="41"/>
      <c r="GNC10" s="41"/>
      <c r="GND10" s="41"/>
      <c r="GNE10" s="41"/>
      <c r="GNF10" s="41"/>
      <c r="GNG10" s="41"/>
      <c r="GNH10" s="41"/>
      <c r="GNI10" s="41"/>
      <c r="GNJ10" s="41"/>
      <c r="GNK10" s="41"/>
      <c r="GNL10" s="41"/>
      <c r="GNM10" s="41"/>
      <c r="GNN10" s="41"/>
      <c r="GNO10" s="41"/>
      <c r="GNP10" s="41"/>
      <c r="GNQ10" s="41"/>
      <c r="GNR10" s="41"/>
      <c r="GNS10" s="41"/>
      <c r="GNT10" s="41"/>
      <c r="GNU10" s="41"/>
      <c r="GNV10" s="41"/>
      <c r="GNW10" s="41"/>
      <c r="GNX10" s="41"/>
      <c r="GNY10" s="41"/>
      <c r="GNZ10" s="41"/>
      <c r="GOA10" s="41"/>
      <c r="GOB10" s="41"/>
      <c r="GOC10" s="41"/>
      <c r="GOD10" s="41"/>
      <c r="GOE10" s="41"/>
      <c r="GOF10" s="41"/>
      <c r="GOG10" s="41"/>
      <c r="GOH10" s="41"/>
      <c r="GOI10" s="41"/>
      <c r="GOJ10" s="41"/>
      <c r="GOK10" s="41"/>
      <c r="GOL10" s="41"/>
      <c r="GOM10" s="41"/>
      <c r="GON10" s="41"/>
      <c r="GOO10" s="41"/>
      <c r="GOP10" s="41"/>
      <c r="GOQ10" s="41"/>
      <c r="GOR10" s="41"/>
      <c r="GOS10" s="41"/>
      <c r="GOT10" s="41"/>
      <c r="GOU10" s="41"/>
      <c r="GOV10" s="41"/>
      <c r="GOW10" s="41"/>
      <c r="GOX10" s="41"/>
      <c r="GOY10" s="41"/>
      <c r="GOZ10" s="41"/>
      <c r="GPA10" s="41"/>
      <c r="GPB10" s="41"/>
      <c r="GPC10" s="41"/>
      <c r="GPD10" s="41"/>
      <c r="GPE10" s="41"/>
      <c r="GPF10" s="41"/>
      <c r="GPG10" s="41"/>
      <c r="GPH10" s="41"/>
      <c r="GPI10" s="41"/>
      <c r="GPJ10" s="41"/>
      <c r="GPK10" s="41"/>
      <c r="GPL10" s="41"/>
      <c r="GPM10" s="41"/>
      <c r="GPN10" s="41"/>
      <c r="GPO10" s="41"/>
      <c r="GPP10" s="41"/>
      <c r="GPQ10" s="41"/>
      <c r="GPR10" s="41"/>
      <c r="GPS10" s="41"/>
      <c r="GPT10" s="41"/>
      <c r="GPU10" s="41"/>
      <c r="GPV10" s="41"/>
      <c r="GPW10" s="41"/>
      <c r="GPX10" s="41"/>
      <c r="GPY10" s="41"/>
      <c r="GPZ10" s="41"/>
      <c r="GQA10" s="41"/>
      <c r="GQB10" s="41"/>
      <c r="GQC10" s="41"/>
      <c r="GQD10" s="41"/>
      <c r="GQE10" s="41"/>
      <c r="GQF10" s="41"/>
      <c r="GQG10" s="41"/>
      <c r="GQH10" s="41"/>
      <c r="GQI10" s="41"/>
      <c r="GQJ10" s="41"/>
      <c r="GQK10" s="41"/>
      <c r="GQL10" s="41"/>
      <c r="GQM10" s="41"/>
      <c r="GQN10" s="41"/>
      <c r="GQO10" s="41"/>
      <c r="GQP10" s="41"/>
      <c r="GQQ10" s="41"/>
      <c r="GQR10" s="41"/>
      <c r="GQS10" s="41"/>
      <c r="GQT10" s="41"/>
      <c r="GQU10" s="41"/>
      <c r="GQV10" s="41"/>
      <c r="GQW10" s="41"/>
      <c r="GQX10" s="41"/>
      <c r="GQY10" s="41"/>
      <c r="GQZ10" s="41"/>
      <c r="GRA10" s="41"/>
      <c r="GRB10" s="41"/>
      <c r="GRC10" s="41"/>
      <c r="GRD10" s="41"/>
      <c r="GRE10" s="41"/>
      <c r="GRF10" s="41"/>
      <c r="GRG10" s="41"/>
      <c r="GRH10" s="41"/>
      <c r="GRI10" s="41"/>
      <c r="GRJ10" s="41"/>
      <c r="GRK10" s="41"/>
      <c r="GRL10" s="41"/>
      <c r="GRM10" s="41"/>
      <c r="GRN10" s="41"/>
      <c r="GRO10" s="41"/>
      <c r="GRP10" s="41"/>
      <c r="GRQ10" s="41"/>
      <c r="GRR10" s="41"/>
      <c r="GRS10" s="41"/>
      <c r="GRT10" s="41"/>
      <c r="GRU10" s="41"/>
      <c r="GRV10" s="41"/>
      <c r="GRW10" s="41"/>
      <c r="GRX10" s="41"/>
      <c r="GRY10" s="41"/>
      <c r="GRZ10" s="41"/>
      <c r="GSA10" s="41"/>
      <c r="GSB10" s="41"/>
      <c r="GSC10" s="41"/>
      <c r="GSD10" s="41"/>
      <c r="GSE10" s="41"/>
      <c r="GSF10" s="41"/>
      <c r="GSG10" s="41"/>
      <c r="GSH10" s="41"/>
      <c r="GSI10" s="41"/>
      <c r="GSJ10" s="41"/>
      <c r="GSK10" s="41"/>
      <c r="GSL10" s="41"/>
      <c r="GSM10" s="41"/>
      <c r="GSN10" s="41"/>
      <c r="GSO10" s="41"/>
      <c r="GSP10" s="41"/>
      <c r="GSQ10" s="41"/>
      <c r="GSR10" s="41"/>
      <c r="GSS10" s="41"/>
      <c r="GST10" s="41"/>
      <c r="GSU10" s="41"/>
      <c r="GSV10" s="41"/>
      <c r="GSW10" s="41"/>
      <c r="GSX10" s="41"/>
      <c r="GSY10" s="41"/>
      <c r="GSZ10" s="41"/>
      <c r="GTA10" s="41"/>
      <c r="GTB10" s="41"/>
      <c r="GTC10" s="41"/>
      <c r="GTD10" s="41"/>
      <c r="GTE10" s="41"/>
      <c r="GTF10" s="41"/>
      <c r="GTG10" s="41"/>
      <c r="GTH10" s="41"/>
      <c r="GTI10" s="41"/>
      <c r="GTJ10" s="41"/>
      <c r="GTK10" s="41"/>
      <c r="GTL10" s="41"/>
      <c r="GTM10" s="41"/>
      <c r="GTN10" s="41"/>
      <c r="GTO10" s="41"/>
      <c r="GTP10" s="41"/>
      <c r="GTQ10" s="41"/>
      <c r="GTR10" s="41"/>
      <c r="GTS10" s="41"/>
      <c r="GTT10" s="41"/>
      <c r="GTU10" s="41"/>
      <c r="GTV10" s="41"/>
      <c r="GTW10" s="41"/>
      <c r="GTX10" s="41"/>
      <c r="GTY10" s="41"/>
      <c r="GTZ10" s="41"/>
      <c r="GUA10" s="41"/>
      <c r="GUB10" s="41"/>
      <c r="GUC10" s="41"/>
      <c r="GUD10" s="41"/>
      <c r="GUE10" s="41"/>
      <c r="GUF10" s="41"/>
      <c r="GUG10" s="41"/>
      <c r="GUH10" s="41"/>
      <c r="GUI10" s="41"/>
      <c r="GUJ10" s="41"/>
      <c r="GUK10" s="41"/>
      <c r="GUL10" s="41"/>
      <c r="GUM10" s="41"/>
      <c r="GUN10" s="41"/>
      <c r="GUO10" s="41"/>
      <c r="GUP10" s="41"/>
      <c r="GUQ10" s="41"/>
      <c r="GUR10" s="41"/>
      <c r="GUS10" s="41"/>
      <c r="GUT10" s="41"/>
      <c r="GUU10" s="41"/>
      <c r="GUV10" s="41"/>
      <c r="GUW10" s="41"/>
      <c r="GUX10" s="41"/>
      <c r="GUY10" s="41"/>
      <c r="GUZ10" s="41"/>
      <c r="GVA10" s="41"/>
      <c r="GVB10" s="41"/>
      <c r="GVC10" s="41"/>
      <c r="GVD10" s="41"/>
      <c r="GVE10" s="41"/>
      <c r="GVF10" s="41"/>
      <c r="GVG10" s="41"/>
      <c r="GVH10" s="41"/>
      <c r="GVI10" s="41"/>
      <c r="GVJ10" s="41"/>
      <c r="GVK10" s="41"/>
      <c r="GVL10" s="41"/>
      <c r="GVM10" s="41"/>
      <c r="GVN10" s="41"/>
      <c r="GVO10" s="41"/>
      <c r="GVP10" s="41"/>
      <c r="GVQ10" s="41"/>
      <c r="GVR10" s="41"/>
      <c r="GVS10" s="41"/>
      <c r="GVT10" s="41"/>
      <c r="GVU10" s="41"/>
      <c r="GVV10" s="41"/>
      <c r="GVW10" s="41"/>
      <c r="GVX10" s="41"/>
      <c r="GVY10" s="41"/>
      <c r="GVZ10" s="41"/>
      <c r="GWA10" s="41"/>
      <c r="GWB10" s="41"/>
      <c r="GWC10" s="41"/>
      <c r="GWD10" s="41"/>
      <c r="GWE10" s="41"/>
      <c r="GWF10" s="41"/>
      <c r="GWG10" s="41"/>
      <c r="GWH10" s="41"/>
      <c r="GWI10" s="41"/>
      <c r="GWJ10" s="41"/>
      <c r="GWK10" s="41"/>
      <c r="GWL10" s="41"/>
      <c r="GWM10" s="41"/>
      <c r="GWN10" s="41"/>
      <c r="GWO10" s="41"/>
      <c r="GWP10" s="41"/>
      <c r="GWQ10" s="41"/>
      <c r="GWR10" s="41"/>
      <c r="GWS10" s="41"/>
      <c r="GWT10" s="41"/>
      <c r="GWU10" s="41"/>
      <c r="GWV10" s="41"/>
      <c r="GWW10" s="41"/>
      <c r="GWX10" s="41"/>
      <c r="GWY10" s="41"/>
      <c r="GWZ10" s="41"/>
      <c r="GXA10" s="41"/>
      <c r="GXB10" s="41"/>
      <c r="GXC10" s="41"/>
      <c r="GXD10" s="41"/>
      <c r="GXE10" s="41"/>
      <c r="GXF10" s="41"/>
      <c r="GXG10" s="41"/>
      <c r="GXH10" s="41"/>
      <c r="GXI10" s="41"/>
      <c r="GXJ10" s="41"/>
      <c r="GXK10" s="41"/>
      <c r="GXL10" s="41"/>
      <c r="GXM10" s="41"/>
      <c r="GXN10" s="41"/>
      <c r="GXO10" s="41"/>
      <c r="GXP10" s="41"/>
      <c r="GXQ10" s="41"/>
      <c r="GXR10" s="41"/>
      <c r="GXS10" s="41"/>
      <c r="GXT10" s="41"/>
      <c r="GXU10" s="41"/>
      <c r="GXV10" s="41"/>
      <c r="GXW10" s="41"/>
      <c r="GXX10" s="41"/>
      <c r="GXY10" s="41"/>
      <c r="GXZ10" s="41"/>
      <c r="GYA10" s="41"/>
      <c r="GYB10" s="41"/>
      <c r="GYC10" s="41"/>
      <c r="GYD10" s="41"/>
      <c r="GYE10" s="41"/>
      <c r="GYF10" s="41"/>
      <c r="GYG10" s="41"/>
      <c r="GYH10" s="41"/>
      <c r="GYI10" s="41"/>
      <c r="GYJ10" s="41"/>
      <c r="GYK10" s="41"/>
      <c r="GYL10" s="41"/>
      <c r="GYM10" s="41"/>
      <c r="GYN10" s="41"/>
      <c r="GYO10" s="41"/>
      <c r="GYP10" s="41"/>
      <c r="GYQ10" s="41"/>
      <c r="GYR10" s="41"/>
      <c r="GYS10" s="41"/>
      <c r="GYT10" s="41"/>
      <c r="GYU10" s="41"/>
      <c r="GYV10" s="41"/>
      <c r="GYW10" s="41"/>
      <c r="GYX10" s="41"/>
      <c r="GYY10" s="41"/>
      <c r="GYZ10" s="41"/>
      <c r="GZA10" s="41"/>
      <c r="GZB10" s="41"/>
      <c r="GZC10" s="41"/>
      <c r="GZD10" s="41"/>
      <c r="GZE10" s="41"/>
      <c r="GZF10" s="41"/>
      <c r="GZG10" s="41"/>
      <c r="GZH10" s="41"/>
      <c r="GZI10" s="41"/>
      <c r="GZJ10" s="41"/>
      <c r="GZK10" s="41"/>
      <c r="GZL10" s="41"/>
      <c r="GZM10" s="41"/>
      <c r="GZN10" s="41"/>
      <c r="GZO10" s="41"/>
      <c r="GZP10" s="41"/>
      <c r="GZQ10" s="41"/>
      <c r="GZR10" s="41"/>
      <c r="GZS10" s="41"/>
      <c r="GZT10" s="41"/>
      <c r="GZU10" s="41"/>
      <c r="GZV10" s="41"/>
      <c r="GZW10" s="41"/>
      <c r="GZX10" s="41"/>
      <c r="GZY10" s="41"/>
      <c r="GZZ10" s="41"/>
      <c r="HAA10" s="41"/>
      <c r="HAB10" s="41"/>
      <c r="HAC10" s="41"/>
      <c r="HAD10" s="41"/>
      <c r="HAE10" s="41"/>
      <c r="HAF10" s="41"/>
      <c r="HAG10" s="41"/>
      <c r="HAH10" s="41"/>
      <c r="HAI10" s="41"/>
      <c r="HAJ10" s="41"/>
      <c r="HAK10" s="41"/>
      <c r="HAL10" s="41"/>
      <c r="HAM10" s="41"/>
      <c r="HAN10" s="41"/>
      <c r="HAO10" s="41"/>
      <c r="HAP10" s="41"/>
      <c r="HAQ10" s="41"/>
      <c r="HAR10" s="41"/>
      <c r="HAS10" s="41"/>
      <c r="HAT10" s="41"/>
      <c r="HAU10" s="41"/>
      <c r="HAV10" s="41"/>
      <c r="HAW10" s="41"/>
      <c r="HAX10" s="41"/>
      <c r="HAY10" s="41"/>
      <c r="HAZ10" s="41"/>
      <c r="HBA10" s="41"/>
      <c r="HBB10" s="41"/>
      <c r="HBC10" s="41"/>
      <c r="HBD10" s="41"/>
      <c r="HBE10" s="41"/>
      <c r="HBF10" s="41"/>
      <c r="HBG10" s="41"/>
      <c r="HBH10" s="41"/>
      <c r="HBI10" s="41"/>
      <c r="HBJ10" s="41"/>
      <c r="HBK10" s="41"/>
      <c r="HBL10" s="41"/>
      <c r="HBM10" s="41"/>
      <c r="HBN10" s="41"/>
      <c r="HBO10" s="41"/>
      <c r="HBP10" s="41"/>
      <c r="HBQ10" s="41"/>
      <c r="HBR10" s="41"/>
      <c r="HBS10" s="41"/>
      <c r="HBT10" s="41"/>
      <c r="HBU10" s="41"/>
      <c r="HBV10" s="41"/>
      <c r="HBW10" s="41"/>
      <c r="HBX10" s="41"/>
      <c r="HBY10" s="41"/>
      <c r="HBZ10" s="41"/>
      <c r="HCA10" s="41"/>
      <c r="HCB10" s="41"/>
      <c r="HCC10" s="41"/>
      <c r="HCD10" s="41"/>
      <c r="HCE10" s="41"/>
      <c r="HCF10" s="41"/>
      <c r="HCG10" s="41"/>
      <c r="HCH10" s="41"/>
      <c r="HCI10" s="41"/>
      <c r="HCJ10" s="41"/>
      <c r="HCK10" s="41"/>
      <c r="HCL10" s="41"/>
      <c r="HCM10" s="41"/>
      <c r="HCN10" s="41"/>
      <c r="HCO10" s="41"/>
      <c r="HCP10" s="41"/>
      <c r="HCQ10" s="41"/>
      <c r="HCR10" s="41"/>
      <c r="HCS10" s="41"/>
      <c r="HCT10" s="41"/>
      <c r="HCU10" s="41"/>
      <c r="HCV10" s="41"/>
      <c r="HCW10" s="41"/>
      <c r="HCX10" s="41"/>
      <c r="HCY10" s="41"/>
      <c r="HCZ10" s="41"/>
      <c r="HDA10" s="41"/>
      <c r="HDB10" s="41"/>
      <c r="HDC10" s="41"/>
      <c r="HDD10" s="41"/>
      <c r="HDE10" s="41"/>
      <c r="HDF10" s="41"/>
      <c r="HDG10" s="41"/>
      <c r="HDH10" s="41"/>
      <c r="HDI10" s="41"/>
      <c r="HDJ10" s="41"/>
      <c r="HDK10" s="41"/>
      <c r="HDL10" s="41"/>
      <c r="HDM10" s="41"/>
      <c r="HDN10" s="41"/>
      <c r="HDO10" s="41"/>
      <c r="HDP10" s="41"/>
      <c r="HDQ10" s="41"/>
      <c r="HDR10" s="41"/>
      <c r="HDS10" s="41"/>
      <c r="HDT10" s="41"/>
      <c r="HDU10" s="41"/>
      <c r="HDV10" s="41"/>
      <c r="HDW10" s="41"/>
      <c r="HDX10" s="41"/>
      <c r="HDY10" s="41"/>
      <c r="HDZ10" s="41"/>
      <c r="HEA10" s="41"/>
      <c r="HEB10" s="41"/>
      <c r="HEC10" s="41"/>
      <c r="HED10" s="41"/>
      <c r="HEE10" s="41"/>
      <c r="HEF10" s="41"/>
      <c r="HEG10" s="41"/>
      <c r="HEH10" s="41"/>
      <c r="HEI10" s="41"/>
      <c r="HEJ10" s="41"/>
      <c r="HEK10" s="41"/>
      <c r="HEL10" s="41"/>
      <c r="HEM10" s="41"/>
      <c r="HEN10" s="41"/>
      <c r="HEO10" s="41"/>
      <c r="HEP10" s="41"/>
      <c r="HEQ10" s="41"/>
      <c r="HER10" s="41"/>
      <c r="HES10" s="41"/>
      <c r="HET10" s="41"/>
      <c r="HEU10" s="41"/>
      <c r="HEV10" s="41"/>
      <c r="HEW10" s="41"/>
      <c r="HEX10" s="41"/>
      <c r="HEY10" s="41"/>
      <c r="HEZ10" s="41"/>
      <c r="HFA10" s="41"/>
      <c r="HFB10" s="41"/>
      <c r="HFC10" s="41"/>
      <c r="HFD10" s="41"/>
      <c r="HFE10" s="41"/>
      <c r="HFF10" s="41"/>
      <c r="HFG10" s="41"/>
      <c r="HFH10" s="41"/>
      <c r="HFI10" s="41"/>
      <c r="HFJ10" s="41"/>
      <c r="HFK10" s="41"/>
      <c r="HFL10" s="41"/>
      <c r="HFM10" s="41"/>
      <c r="HFN10" s="41"/>
      <c r="HFO10" s="41"/>
      <c r="HFP10" s="41"/>
      <c r="HFQ10" s="41"/>
      <c r="HFR10" s="41"/>
      <c r="HFS10" s="41"/>
      <c r="HFT10" s="41"/>
      <c r="HFU10" s="41"/>
      <c r="HFV10" s="41"/>
      <c r="HFW10" s="41"/>
      <c r="HFX10" s="41"/>
      <c r="HFY10" s="41"/>
      <c r="HFZ10" s="41"/>
      <c r="HGA10" s="41"/>
      <c r="HGB10" s="41"/>
      <c r="HGC10" s="41"/>
      <c r="HGD10" s="41"/>
      <c r="HGE10" s="41"/>
      <c r="HGF10" s="41"/>
      <c r="HGG10" s="41"/>
      <c r="HGH10" s="41"/>
      <c r="HGI10" s="41"/>
      <c r="HGJ10" s="41"/>
      <c r="HGK10" s="41"/>
      <c r="HGL10" s="41"/>
      <c r="HGM10" s="41"/>
      <c r="HGN10" s="41"/>
      <c r="HGO10" s="41"/>
      <c r="HGP10" s="41"/>
      <c r="HGQ10" s="41"/>
      <c r="HGR10" s="41"/>
      <c r="HGS10" s="41"/>
      <c r="HGT10" s="41"/>
      <c r="HGU10" s="41"/>
      <c r="HGV10" s="41"/>
      <c r="HGW10" s="41"/>
      <c r="HGX10" s="41"/>
      <c r="HGY10" s="41"/>
      <c r="HGZ10" s="41"/>
      <c r="HHA10" s="41"/>
      <c r="HHB10" s="41"/>
      <c r="HHC10" s="41"/>
      <c r="HHD10" s="41"/>
      <c r="HHE10" s="41"/>
      <c r="HHF10" s="41"/>
      <c r="HHG10" s="41"/>
      <c r="HHH10" s="41"/>
      <c r="HHI10" s="41"/>
      <c r="HHJ10" s="41"/>
      <c r="HHK10" s="41"/>
      <c r="HHL10" s="41"/>
      <c r="HHM10" s="41"/>
      <c r="HHN10" s="41"/>
      <c r="HHO10" s="41"/>
      <c r="HHP10" s="41"/>
      <c r="HHQ10" s="41"/>
      <c r="HHR10" s="41"/>
      <c r="HHS10" s="41"/>
      <c r="HHT10" s="41"/>
      <c r="HHU10" s="41"/>
      <c r="HHV10" s="41"/>
      <c r="HHW10" s="41"/>
      <c r="HHX10" s="41"/>
      <c r="HHY10" s="41"/>
      <c r="HHZ10" s="41"/>
      <c r="HIA10" s="41"/>
      <c r="HIB10" s="41"/>
      <c r="HIC10" s="41"/>
      <c r="HID10" s="41"/>
      <c r="HIE10" s="41"/>
      <c r="HIF10" s="41"/>
      <c r="HIG10" s="41"/>
      <c r="HIH10" s="41"/>
      <c r="HII10" s="41"/>
      <c r="HIJ10" s="41"/>
      <c r="HIK10" s="41"/>
      <c r="HIL10" s="41"/>
      <c r="HIM10" s="41"/>
      <c r="HIN10" s="41"/>
      <c r="HIO10" s="41"/>
      <c r="HIP10" s="41"/>
      <c r="HIQ10" s="41"/>
      <c r="HIR10" s="41"/>
      <c r="HIS10" s="41"/>
      <c r="HIT10" s="41"/>
      <c r="HIU10" s="41"/>
      <c r="HIV10" s="41"/>
      <c r="HIW10" s="41"/>
      <c r="HIX10" s="41"/>
      <c r="HIY10" s="41"/>
      <c r="HIZ10" s="41"/>
      <c r="HJA10" s="41"/>
      <c r="HJB10" s="41"/>
      <c r="HJC10" s="41"/>
      <c r="HJD10" s="41"/>
      <c r="HJE10" s="41"/>
      <c r="HJF10" s="41"/>
      <c r="HJG10" s="41"/>
      <c r="HJH10" s="41"/>
      <c r="HJI10" s="41"/>
      <c r="HJJ10" s="41"/>
      <c r="HJK10" s="41"/>
      <c r="HJL10" s="41"/>
      <c r="HJM10" s="41"/>
      <c r="HJN10" s="41"/>
      <c r="HJO10" s="41"/>
      <c r="HJP10" s="41"/>
      <c r="HJQ10" s="41"/>
      <c r="HJR10" s="41"/>
      <c r="HJS10" s="41"/>
      <c r="HJT10" s="41"/>
      <c r="HJU10" s="41"/>
      <c r="HJV10" s="41"/>
      <c r="HJW10" s="41"/>
      <c r="HJX10" s="41"/>
      <c r="HJY10" s="41"/>
      <c r="HJZ10" s="41"/>
      <c r="HKA10" s="41"/>
      <c r="HKB10" s="41"/>
      <c r="HKC10" s="41"/>
      <c r="HKD10" s="41"/>
      <c r="HKE10" s="41"/>
      <c r="HKF10" s="41"/>
      <c r="HKG10" s="41"/>
      <c r="HKH10" s="41"/>
      <c r="HKI10" s="41"/>
      <c r="HKJ10" s="41"/>
      <c r="HKK10" s="41"/>
      <c r="HKL10" s="41"/>
      <c r="HKM10" s="41"/>
      <c r="HKN10" s="41"/>
      <c r="HKO10" s="41"/>
      <c r="HKP10" s="41"/>
      <c r="HKQ10" s="41"/>
      <c r="HKR10" s="41"/>
      <c r="HKS10" s="41"/>
      <c r="HKT10" s="41"/>
      <c r="HKU10" s="41"/>
      <c r="HKV10" s="41"/>
      <c r="HKW10" s="41"/>
      <c r="HKX10" s="41"/>
      <c r="HKY10" s="41"/>
      <c r="HKZ10" s="41"/>
      <c r="HLA10" s="41"/>
      <c r="HLB10" s="41"/>
      <c r="HLC10" s="41"/>
      <c r="HLD10" s="41"/>
      <c r="HLE10" s="41"/>
      <c r="HLF10" s="41"/>
      <c r="HLG10" s="41"/>
      <c r="HLH10" s="41"/>
      <c r="HLI10" s="41"/>
      <c r="HLJ10" s="41"/>
      <c r="HLK10" s="41"/>
      <c r="HLL10" s="41"/>
      <c r="HLM10" s="41"/>
      <c r="HLN10" s="41"/>
      <c r="HLO10" s="41"/>
      <c r="HLP10" s="41"/>
      <c r="HLQ10" s="41"/>
      <c r="HLR10" s="41"/>
      <c r="HLS10" s="41"/>
      <c r="HLT10" s="41"/>
      <c r="HLU10" s="41"/>
      <c r="HLV10" s="41"/>
      <c r="HLW10" s="41"/>
      <c r="HLX10" s="41"/>
      <c r="HLY10" s="41"/>
      <c r="HLZ10" s="41"/>
      <c r="HMA10" s="41"/>
      <c r="HMB10" s="41"/>
      <c r="HMC10" s="41"/>
      <c r="HMD10" s="41"/>
      <c r="HME10" s="41"/>
      <c r="HMF10" s="41"/>
      <c r="HMG10" s="41"/>
      <c r="HMH10" s="41"/>
      <c r="HMI10" s="41"/>
      <c r="HMJ10" s="41"/>
      <c r="HMK10" s="41"/>
      <c r="HML10" s="41"/>
      <c r="HMM10" s="41"/>
      <c r="HMN10" s="41"/>
      <c r="HMO10" s="41"/>
      <c r="HMP10" s="41"/>
      <c r="HMQ10" s="41"/>
      <c r="HMR10" s="41"/>
      <c r="HMS10" s="41"/>
      <c r="HMT10" s="41"/>
      <c r="HMU10" s="41"/>
      <c r="HMV10" s="41"/>
      <c r="HMW10" s="41"/>
      <c r="HMX10" s="41"/>
      <c r="HMY10" s="41"/>
      <c r="HMZ10" s="41"/>
      <c r="HNA10" s="41"/>
      <c r="HNB10" s="41"/>
      <c r="HNC10" s="41"/>
      <c r="HND10" s="41"/>
      <c r="HNE10" s="41"/>
      <c r="HNF10" s="41"/>
      <c r="HNG10" s="41"/>
      <c r="HNH10" s="41"/>
      <c r="HNI10" s="41"/>
      <c r="HNJ10" s="41"/>
      <c r="HNK10" s="41"/>
      <c r="HNL10" s="41"/>
      <c r="HNM10" s="41"/>
      <c r="HNN10" s="41"/>
      <c r="HNO10" s="41"/>
      <c r="HNP10" s="41"/>
      <c r="HNQ10" s="41"/>
      <c r="HNR10" s="41"/>
      <c r="HNS10" s="41"/>
      <c r="HNT10" s="41"/>
      <c r="HNU10" s="41"/>
      <c r="HNV10" s="41"/>
      <c r="HNW10" s="41"/>
      <c r="HNX10" s="41"/>
      <c r="HNY10" s="41"/>
      <c r="HNZ10" s="41"/>
      <c r="HOA10" s="41"/>
      <c r="HOB10" s="41"/>
      <c r="HOC10" s="41"/>
      <c r="HOD10" s="41"/>
      <c r="HOE10" s="41"/>
      <c r="HOF10" s="41"/>
      <c r="HOG10" s="41"/>
      <c r="HOH10" s="41"/>
      <c r="HOI10" s="41"/>
      <c r="HOJ10" s="41"/>
      <c r="HOK10" s="41"/>
      <c r="HOL10" s="41"/>
      <c r="HOM10" s="41"/>
      <c r="HON10" s="41"/>
      <c r="HOO10" s="41"/>
      <c r="HOP10" s="41"/>
      <c r="HOQ10" s="41"/>
      <c r="HOR10" s="41"/>
      <c r="HOS10" s="41"/>
      <c r="HOT10" s="41"/>
      <c r="HOU10" s="41"/>
      <c r="HOV10" s="41"/>
      <c r="HOW10" s="41"/>
      <c r="HOX10" s="41"/>
      <c r="HOY10" s="41"/>
      <c r="HOZ10" s="41"/>
      <c r="HPA10" s="41"/>
      <c r="HPB10" s="41"/>
      <c r="HPC10" s="41"/>
      <c r="HPD10" s="41"/>
      <c r="HPE10" s="41"/>
      <c r="HPF10" s="41"/>
      <c r="HPG10" s="41"/>
      <c r="HPH10" s="41"/>
      <c r="HPI10" s="41"/>
      <c r="HPJ10" s="41"/>
      <c r="HPK10" s="41"/>
      <c r="HPL10" s="41"/>
      <c r="HPM10" s="41"/>
      <c r="HPN10" s="41"/>
      <c r="HPO10" s="41"/>
      <c r="HPP10" s="41"/>
      <c r="HPQ10" s="41"/>
      <c r="HPR10" s="41"/>
      <c r="HPS10" s="41"/>
      <c r="HPT10" s="41"/>
      <c r="HPU10" s="41"/>
      <c r="HPV10" s="41"/>
      <c r="HPW10" s="41"/>
      <c r="HPX10" s="41"/>
      <c r="HPY10" s="41"/>
      <c r="HPZ10" s="41"/>
      <c r="HQA10" s="41"/>
      <c r="HQB10" s="41"/>
      <c r="HQC10" s="41"/>
      <c r="HQD10" s="41"/>
      <c r="HQE10" s="41"/>
      <c r="HQF10" s="41"/>
      <c r="HQG10" s="41"/>
      <c r="HQH10" s="41"/>
      <c r="HQI10" s="41"/>
      <c r="HQJ10" s="41"/>
      <c r="HQK10" s="41"/>
      <c r="HQL10" s="41"/>
      <c r="HQM10" s="41"/>
      <c r="HQN10" s="41"/>
      <c r="HQO10" s="41"/>
      <c r="HQP10" s="41"/>
      <c r="HQQ10" s="41"/>
      <c r="HQR10" s="41"/>
      <c r="HQS10" s="41"/>
      <c r="HQT10" s="41"/>
      <c r="HQU10" s="41"/>
      <c r="HQV10" s="41"/>
      <c r="HQW10" s="41"/>
      <c r="HQX10" s="41"/>
      <c r="HQY10" s="41"/>
      <c r="HQZ10" s="41"/>
      <c r="HRA10" s="41"/>
      <c r="HRB10" s="41"/>
      <c r="HRC10" s="41"/>
      <c r="HRD10" s="41"/>
      <c r="HRE10" s="41"/>
      <c r="HRF10" s="41"/>
      <c r="HRG10" s="41"/>
      <c r="HRH10" s="41"/>
      <c r="HRI10" s="41"/>
      <c r="HRJ10" s="41"/>
      <c r="HRK10" s="41"/>
      <c r="HRL10" s="41"/>
      <c r="HRM10" s="41"/>
      <c r="HRN10" s="41"/>
      <c r="HRO10" s="41"/>
      <c r="HRP10" s="41"/>
      <c r="HRQ10" s="41"/>
      <c r="HRR10" s="41"/>
      <c r="HRS10" s="41"/>
      <c r="HRT10" s="41"/>
      <c r="HRU10" s="41"/>
      <c r="HRV10" s="41"/>
      <c r="HRW10" s="41"/>
      <c r="HRX10" s="41"/>
      <c r="HRY10" s="41"/>
      <c r="HRZ10" s="41"/>
      <c r="HSA10" s="41"/>
      <c r="HSB10" s="41"/>
      <c r="HSC10" s="41"/>
      <c r="HSD10" s="41"/>
      <c r="HSE10" s="41"/>
      <c r="HSF10" s="41"/>
      <c r="HSG10" s="41"/>
      <c r="HSH10" s="41"/>
      <c r="HSI10" s="41"/>
      <c r="HSJ10" s="41"/>
      <c r="HSK10" s="41"/>
      <c r="HSL10" s="41"/>
      <c r="HSM10" s="41"/>
      <c r="HSN10" s="41"/>
      <c r="HSO10" s="41"/>
      <c r="HSP10" s="41"/>
      <c r="HSQ10" s="41"/>
      <c r="HSR10" s="41"/>
      <c r="HSS10" s="41"/>
      <c r="HST10" s="41"/>
      <c r="HSU10" s="41"/>
      <c r="HSV10" s="41"/>
      <c r="HSW10" s="41"/>
      <c r="HSX10" s="41"/>
      <c r="HSY10" s="41"/>
      <c r="HSZ10" s="41"/>
      <c r="HTA10" s="41"/>
      <c r="HTB10" s="41"/>
      <c r="HTC10" s="41"/>
      <c r="HTD10" s="41"/>
      <c r="HTE10" s="41"/>
      <c r="HTF10" s="41"/>
      <c r="HTG10" s="41"/>
      <c r="HTH10" s="41"/>
      <c r="HTI10" s="41"/>
      <c r="HTJ10" s="41"/>
      <c r="HTK10" s="41"/>
      <c r="HTL10" s="41"/>
      <c r="HTM10" s="41"/>
      <c r="HTN10" s="41"/>
      <c r="HTO10" s="41"/>
      <c r="HTP10" s="41"/>
      <c r="HTQ10" s="41"/>
      <c r="HTR10" s="41"/>
      <c r="HTS10" s="41"/>
      <c r="HTT10" s="41"/>
      <c r="HTU10" s="41"/>
      <c r="HTV10" s="41"/>
      <c r="HTW10" s="41"/>
      <c r="HTX10" s="41"/>
      <c r="HTY10" s="41"/>
      <c r="HTZ10" s="41"/>
      <c r="HUA10" s="41"/>
      <c r="HUB10" s="41"/>
      <c r="HUC10" s="41"/>
      <c r="HUD10" s="41"/>
      <c r="HUE10" s="41"/>
      <c r="HUF10" s="41"/>
      <c r="HUG10" s="41"/>
      <c r="HUH10" s="41"/>
      <c r="HUI10" s="41"/>
      <c r="HUJ10" s="41"/>
      <c r="HUK10" s="41"/>
      <c r="HUL10" s="41"/>
      <c r="HUM10" s="41"/>
      <c r="HUN10" s="41"/>
      <c r="HUO10" s="41"/>
      <c r="HUP10" s="41"/>
      <c r="HUQ10" s="41"/>
      <c r="HUR10" s="41"/>
      <c r="HUS10" s="41"/>
      <c r="HUT10" s="41"/>
      <c r="HUU10" s="41"/>
      <c r="HUV10" s="41"/>
      <c r="HUW10" s="41"/>
      <c r="HUX10" s="41"/>
      <c r="HUY10" s="41"/>
      <c r="HUZ10" s="41"/>
      <c r="HVA10" s="41"/>
      <c r="HVB10" s="41"/>
      <c r="HVC10" s="41"/>
      <c r="HVD10" s="41"/>
      <c r="HVE10" s="41"/>
      <c r="HVF10" s="41"/>
      <c r="HVG10" s="41"/>
      <c r="HVH10" s="41"/>
      <c r="HVI10" s="41"/>
      <c r="HVJ10" s="41"/>
      <c r="HVK10" s="41"/>
      <c r="HVL10" s="41"/>
      <c r="HVM10" s="41"/>
      <c r="HVN10" s="41"/>
      <c r="HVO10" s="41"/>
      <c r="HVP10" s="41"/>
      <c r="HVQ10" s="41"/>
      <c r="HVR10" s="41"/>
      <c r="HVS10" s="41"/>
      <c r="HVT10" s="41"/>
      <c r="HVU10" s="41"/>
      <c r="HVV10" s="41"/>
      <c r="HVW10" s="41"/>
      <c r="HVX10" s="41"/>
      <c r="HVY10" s="41"/>
      <c r="HVZ10" s="41"/>
      <c r="HWA10" s="41"/>
      <c r="HWB10" s="41"/>
      <c r="HWC10" s="41"/>
      <c r="HWD10" s="41"/>
      <c r="HWE10" s="41"/>
      <c r="HWF10" s="41"/>
      <c r="HWG10" s="41"/>
      <c r="HWH10" s="41"/>
      <c r="HWI10" s="41"/>
      <c r="HWJ10" s="41"/>
      <c r="HWK10" s="41"/>
      <c r="HWL10" s="41"/>
      <c r="HWM10" s="41"/>
      <c r="HWN10" s="41"/>
      <c r="HWO10" s="41"/>
      <c r="HWP10" s="41"/>
      <c r="HWQ10" s="41"/>
      <c r="HWR10" s="41"/>
      <c r="HWS10" s="41"/>
      <c r="HWT10" s="41"/>
      <c r="HWU10" s="41"/>
      <c r="HWV10" s="41"/>
      <c r="HWW10" s="41"/>
      <c r="HWX10" s="41"/>
      <c r="HWY10" s="41"/>
      <c r="HWZ10" s="41"/>
      <c r="HXA10" s="41"/>
      <c r="HXB10" s="41"/>
      <c r="HXC10" s="41"/>
      <c r="HXD10" s="41"/>
      <c r="HXE10" s="41"/>
      <c r="HXF10" s="41"/>
      <c r="HXG10" s="41"/>
      <c r="HXH10" s="41"/>
      <c r="HXI10" s="41"/>
      <c r="HXJ10" s="41"/>
      <c r="HXK10" s="41"/>
      <c r="HXL10" s="41"/>
      <c r="HXM10" s="41"/>
      <c r="HXN10" s="41"/>
      <c r="HXO10" s="41"/>
      <c r="HXP10" s="41"/>
      <c r="HXQ10" s="41"/>
      <c r="HXR10" s="41"/>
      <c r="HXS10" s="41"/>
      <c r="HXT10" s="41"/>
      <c r="HXU10" s="41"/>
      <c r="HXV10" s="41"/>
      <c r="HXW10" s="41"/>
      <c r="HXX10" s="41"/>
      <c r="HXY10" s="41"/>
      <c r="HXZ10" s="41"/>
      <c r="HYA10" s="41"/>
      <c r="HYB10" s="41"/>
      <c r="HYC10" s="41"/>
      <c r="HYD10" s="41"/>
      <c r="HYE10" s="41"/>
      <c r="HYF10" s="41"/>
      <c r="HYG10" s="41"/>
      <c r="HYH10" s="41"/>
      <c r="HYI10" s="41"/>
      <c r="HYJ10" s="41"/>
      <c r="HYK10" s="41"/>
      <c r="HYL10" s="41"/>
      <c r="HYM10" s="41"/>
      <c r="HYN10" s="41"/>
      <c r="HYO10" s="41"/>
      <c r="HYP10" s="41"/>
      <c r="HYQ10" s="41"/>
      <c r="HYR10" s="41"/>
      <c r="HYS10" s="41"/>
      <c r="HYT10" s="41"/>
      <c r="HYU10" s="41"/>
      <c r="HYV10" s="41"/>
      <c r="HYW10" s="41"/>
      <c r="HYX10" s="41"/>
      <c r="HYY10" s="41"/>
      <c r="HYZ10" s="41"/>
      <c r="HZA10" s="41"/>
      <c r="HZB10" s="41"/>
      <c r="HZC10" s="41"/>
      <c r="HZD10" s="41"/>
      <c r="HZE10" s="41"/>
      <c r="HZF10" s="41"/>
      <c r="HZG10" s="41"/>
      <c r="HZH10" s="41"/>
      <c r="HZI10" s="41"/>
      <c r="HZJ10" s="41"/>
      <c r="HZK10" s="41"/>
      <c r="HZL10" s="41"/>
      <c r="HZM10" s="41"/>
      <c r="HZN10" s="41"/>
      <c r="HZO10" s="41"/>
      <c r="HZP10" s="41"/>
      <c r="HZQ10" s="41"/>
      <c r="HZR10" s="41"/>
      <c r="HZS10" s="41"/>
      <c r="HZT10" s="41"/>
      <c r="HZU10" s="41"/>
      <c r="HZV10" s="41"/>
      <c r="HZW10" s="41"/>
      <c r="HZX10" s="41"/>
      <c r="HZY10" s="41"/>
      <c r="HZZ10" s="41"/>
      <c r="IAA10" s="41"/>
      <c r="IAB10" s="41"/>
      <c r="IAC10" s="41"/>
      <c r="IAD10" s="41"/>
      <c r="IAE10" s="41"/>
      <c r="IAF10" s="41"/>
      <c r="IAG10" s="41"/>
      <c r="IAH10" s="41"/>
      <c r="IAI10" s="41"/>
      <c r="IAJ10" s="41"/>
      <c r="IAK10" s="41"/>
      <c r="IAL10" s="41"/>
      <c r="IAM10" s="41"/>
      <c r="IAN10" s="41"/>
      <c r="IAO10" s="41"/>
      <c r="IAP10" s="41"/>
      <c r="IAQ10" s="41"/>
      <c r="IAR10" s="41"/>
      <c r="IAS10" s="41"/>
      <c r="IAT10" s="41"/>
      <c r="IAU10" s="41"/>
      <c r="IAV10" s="41"/>
      <c r="IAW10" s="41"/>
      <c r="IAX10" s="41"/>
      <c r="IAY10" s="41"/>
      <c r="IAZ10" s="41"/>
      <c r="IBA10" s="41"/>
      <c r="IBB10" s="41"/>
      <c r="IBC10" s="41"/>
      <c r="IBD10" s="41"/>
      <c r="IBE10" s="41"/>
      <c r="IBF10" s="41"/>
      <c r="IBG10" s="41"/>
      <c r="IBH10" s="41"/>
      <c r="IBI10" s="41"/>
      <c r="IBJ10" s="41"/>
      <c r="IBK10" s="41"/>
      <c r="IBL10" s="41"/>
      <c r="IBM10" s="41"/>
      <c r="IBN10" s="41"/>
      <c r="IBO10" s="41"/>
      <c r="IBP10" s="41"/>
      <c r="IBQ10" s="41"/>
      <c r="IBR10" s="41"/>
      <c r="IBS10" s="41"/>
      <c r="IBT10" s="41"/>
      <c r="IBU10" s="41"/>
      <c r="IBV10" s="41"/>
      <c r="IBW10" s="41"/>
      <c r="IBX10" s="41"/>
      <c r="IBY10" s="41"/>
      <c r="IBZ10" s="41"/>
      <c r="ICA10" s="41"/>
      <c r="ICB10" s="41"/>
      <c r="ICC10" s="41"/>
      <c r="ICD10" s="41"/>
      <c r="ICE10" s="41"/>
      <c r="ICF10" s="41"/>
      <c r="ICG10" s="41"/>
      <c r="ICH10" s="41"/>
      <c r="ICI10" s="41"/>
      <c r="ICJ10" s="41"/>
      <c r="ICK10" s="41"/>
      <c r="ICL10" s="41"/>
      <c r="ICM10" s="41"/>
      <c r="ICN10" s="41"/>
      <c r="ICO10" s="41"/>
      <c r="ICP10" s="41"/>
      <c r="ICQ10" s="41"/>
      <c r="ICR10" s="41"/>
      <c r="ICS10" s="41"/>
      <c r="ICT10" s="41"/>
      <c r="ICU10" s="41"/>
      <c r="ICV10" s="41"/>
      <c r="ICW10" s="41"/>
      <c r="ICX10" s="41"/>
      <c r="ICY10" s="41"/>
      <c r="ICZ10" s="41"/>
      <c r="IDA10" s="41"/>
      <c r="IDB10" s="41"/>
      <c r="IDC10" s="41"/>
      <c r="IDD10" s="41"/>
      <c r="IDE10" s="41"/>
      <c r="IDF10" s="41"/>
      <c r="IDG10" s="41"/>
      <c r="IDH10" s="41"/>
      <c r="IDI10" s="41"/>
      <c r="IDJ10" s="41"/>
      <c r="IDK10" s="41"/>
      <c r="IDL10" s="41"/>
      <c r="IDM10" s="41"/>
      <c r="IDN10" s="41"/>
      <c r="IDO10" s="41"/>
      <c r="IDP10" s="41"/>
      <c r="IDQ10" s="41"/>
      <c r="IDR10" s="41"/>
      <c r="IDS10" s="41"/>
      <c r="IDT10" s="41"/>
      <c r="IDU10" s="41"/>
      <c r="IDV10" s="41"/>
      <c r="IDW10" s="41"/>
      <c r="IDX10" s="41"/>
      <c r="IDY10" s="41"/>
      <c r="IDZ10" s="41"/>
      <c r="IEA10" s="41"/>
      <c r="IEB10" s="41"/>
      <c r="IEC10" s="41"/>
      <c r="IED10" s="41"/>
      <c r="IEE10" s="41"/>
      <c r="IEF10" s="41"/>
      <c r="IEG10" s="41"/>
      <c r="IEH10" s="41"/>
      <c r="IEI10" s="41"/>
      <c r="IEJ10" s="41"/>
      <c r="IEK10" s="41"/>
      <c r="IEL10" s="41"/>
      <c r="IEM10" s="41"/>
      <c r="IEN10" s="41"/>
      <c r="IEO10" s="41"/>
      <c r="IEP10" s="41"/>
      <c r="IEQ10" s="41"/>
      <c r="IER10" s="41"/>
      <c r="IES10" s="41"/>
      <c r="IET10" s="41"/>
      <c r="IEU10" s="41"/>
      <c r="IEV10" s="41"/>
      <c r="IEW10" s="41"/>
      <c r="IEX10" s="41"/>
      <c r="IEY10" s="41"/>
      <c r="IEZ10" s="41"/>
      <c r="IFA10" s="41"/>
      <c r="IFB10" s="41"/>
      <c r="IFC10" s="41"/>
      <c r="IFD10" s="41"/>
      <c r="IFE10" s="41"/>
      <c r="IFF10" s="41"/>
      <c r="IFG10" s="41"/>
      <c r="IFH10" s="41"/>
      <c r="IFI10" s="41"/>
      <c r="IFJ10" s="41"/>
      <c r="IFK10" s="41"/>
      <c r="IFL10" s="41"/>
      <c r="IFM10" s="41"/>
      <c r="IFN10" s="41"/>
      <c r="IFO10" s="41"/>
      <c r="IFP10" s="41"/>
      <c r="IFQ10" s="41"/>
      <c r="IFR10" s="41"/>
      <c r="IFS10" s="41"/>
      <c r="IFT10" s="41"/>
      <c r="IFU10" s="41"/>
      <c r="IFV10" s="41"/>
      <c r="IFW10" s="41"/>
      <c r="IFX10" s="41"/>
      <c r="IFY10" s="41"/>
      <c r="IFZ10" s="41"/>
      <c r="IGA10" s="41"/>
      <c r="IGB10" s="41"/>
      <c r="IGC10" s="41"/>
      <c r="IGD10" s="41"/>
      <c r="IGE10" s="41"/>
      <c r="IGF10" s="41"/>
      <c r="IGG10" s="41"/>
      <c r="IGH10" s="41"/>
      <c r="IGI10" s="41"/>
      <c r="IGJ10" s="41"/>
      <c r="IGK10" s="41"/>
      <c r="IGL10" s="41"/>
      <c r="IGM10" s="41"/>
      <c r="IGN10" s="41"/>
      <c r="IGO10" s="41"/>
      <c r="IGP10" s="41"/>
      <c r="IGQ10" s="41"/>
      <c r="IGR10" s="41"/>
      <c r="IGS10" s="41"/>
      <c r="IGT10" s="41"/>
      <c r="IGU10" s="41"/>
      <c r="IGV10" s="41"/>
      <c r="IGW10" s="41"/>
      <c r="IGX10" s="41"/>
      <c r="IGY10" s="41"/>
      <c r="IGZ10" s="41"/>
      <c r="IHA10" s="41"/>
      <c r="IHB10" s="41"/>
      <c r="IHC10" s="41"/>
      <c r="IHD10" s="41"/>
      <c r="IHE10" s="41"/>
      <c r="IHF10" s="41"/>
      <c r="IHG10" s="41"/>
      <c r="IHH10" s="41"/>
      <c r="IHI10" s="41"/>
      <c r="IHJ10" s="41"/>
      <c r="IHK10" s="41"/>
      <c r="IHL10" s="41"/>
      <c r="IHM10" s="41"/>
      <c r="IHN10" s="41"/>
      <c r="IHO10" s="41"/>
      <c r="IHP10" s="41"/>
      <c r="IHQ10" s="41"/>
      <c r="IHR10" s="41"/>
      <c r="IHS10" s="41"/>
      <c r="IHT10" s="41"/>
      <c r="IHU10" s="41"/>
      <c r="IHV10" s="41"/>
      <c r="IHW10" s="41"/>
      <c r="IHX10" s="41"/>
      <c r="IHY10" s="41"/>
      <c r="IHZ10" s="41"/>
      <c r="IIA10" s="41"/>
      <c r="IIB10" s="41"/>
      <c r="IIC10" s="41"/>
      <c r="IID10" s="41"/>
      <c r="IIE10" s="41"/>
      <c r="IIF10" s="41"/>
      <c r="IIG10" s="41"/>
      <c r="IIH10" s="41"/>
      <c r="III10" s="41"/>
      <c r="IIJ10" s="41"/>
      <c r="IIK10" s="41"/>
      <c r="IIL10" s="41"/>
      <c r="IIM10" s="41"/>
      <c r="IIN10" s="41"/>
      <c r="IIO10" s="41"/>
      <c r="IIP10" s="41"/>
      <c r="IIQ10" s="41"/>
      <c r="IIR10" s="41"/>
      <c r="IIS10" s="41"/>
      <c r="IIT10" s="41"/>
      <c r="IIU10" s="41"/>
      <c r="IIV10" s="41"/>
      <c r="IIW10" s="41"/>
      <c r="IIX10" s="41"/>
      <c r="IIY10" s="41"/>
      <c r="IIZ10" s="41"/>
      <c r="IJA10" s="41"/>
      <c r="IJB10" s="41"/>
      <c r="IJC10" s="41"/>
      <c r="IJD10" s="41"/>
      <c r="IJE10" s="41"/>
      <c r="IJF10" s="41"/>
      <c r="IJG10" s="41"/>
      <c r="IJH10" s="41"/>
      <c r="IJI10" s="41"/>
      <c r="IJJ10" s="41"/>
      <c r="IJK10" s="41"/>
      <c r="IJL10" s="41"/>
      <c r="IJM10" s="41"/>
      <c r="IJN10" s="41"/>
      <c r="IJO10" s="41"/>
      <c r="IJP10" s="41"/>
      <c r="IJQ10" s="41"/>
      <c r="IJR10" s="41"/>
      <c r="IJS10" s="41"/>
      <c r="IJT10" s="41"/>
      <c r="IJU10" s="41"/>
      <c r="IJV10" s="41"/>
      <c r="IJW10" s="41"/>
      <c r="IJX10" s="41"/>
      <c r="IJY10" s="41"/>
      <c r="IJZ10" s="41"/>
      <c r="IKA10" s="41"/>
      <c r="IKB10" s="41"/>
      <c r="IKC10" s="41"/>
      <c r="IKD10" s="41"/>
      <c r="IKE10" s="41"/>
      <c r="IKF10" s="41"/>
      <c r="IKG10" s="41"/>
      <c r="IKH10" s="41"/>
      <c r="IKI10" s="41"/>
      <c r="IKJ10" s="41"/>
      <c r="IKK10" s="41"/>
      <c r="IKL10" s="41"/>
      <c r="IKM10" s="41"/>
      <c r="IKN10" s="41"/>
      <c r="IKO10" s="41"/>
      <c r="IKP10" s="41"/>
      <c r="IKQ10" s="41"/>
      <c r="IKR10" s="41"/>
      <c r="IKS10" s="41"/>
      <c r="IKT10" s="41"/>
      <c r="IKU10" s="41"/>
      <c r="IKV10" s="41"/>
      <c r="IKW10" s="41"/>
      <c r="IKX10" s="41"/>
      <c r="IKY10" s="41"/>
      <c r="IKZ10" s="41"/>
      <c r="ILA10" s="41"/>
      <c r="ILB10" s="41"/>
      <c r="ILC10" s="41"/>
      <c r="ILD10" s="41"/>
      <c r="ILE10" s="41"/>
      <c r="ILF10" s="41"/>
      <c r="ILG10" s="41"/>
      <c r="ILH10" s="41"/>
      <c r="ILI10" s="41"/>
      <c r="ILJ10" s="41"/>
      <c r="ILK10" s="41"/>
      <c r="ILL10" s="41"/>
      <c r="ILM10" s="41"/>
      <c r="ILN10" s="41"/>
      <c r="ILO10" s="41"/>
      <c r="ILP10" s="41"/>
      <c r="ILQ10" s="41"/>
      <c r="ILR10" s="41"/>
      <c r="ILS10" s="41"/>
      <c r="ILT10" s="41"/>
      <c r="ILU10" s="41"/>
      <c r="ILV10" s="41"/>
      <c r="ILW10" s="41"/>
      <c r="ILX10" s="41"/>
      <c r="ILY10" s="41"/>
      <c r="ILZ10" s="41"/>
      <c r="IMA10" s="41"/>
      <c r="IMB10" s="41"/>
      <c r="IMC10" s="41"/>
      <c r="IMD10" s="41"/>
      <c r="IME10" s="41"/>
      <c r="IMF10" s="41"/>
      <c r="IMG10" s="41"/>
      <c r="IMH10" s="41"/>
      <c r="IMI10" s="41"/>
      <c r="IMJ10" s="41"/>
      <c r="IMK10" s="41"/>
      <c r="IML10" s="41"/>
      <c r="IMM10" s="41"/>
      <c r="IMN10" s="41"/>
      <c r="IMO10" s="41"/>
      <c r="IMP10" s="41"/>
      <c r="IMQ10" s="41"/>
      <c r="IMR10" s="41"/>
      <c r="IMS10" s="41"/>
      <c r="IMT10" s="41"/>
      <c r="IMU10" s="41"/>
      <c r="IMV10" s="41"/>
      <c r="IMW10" s="41"/>
      <c r="IMX10" s="41"/>
      <c r="IMY10" s="41"/>
      <c r="IMZ10" s="41"/>
      <c r="INA10" s="41"/>
      <c r="INB10" s="41"/>
      <c r="INC10" s="41"/>
      <c r="IND10" s="41"/>
      <c r="INE10" s="41"/>
      <c r="INF10" s="41"/>
      <c r="ING10" s="41"/>
      <c r="INH10" s="41"/>
      <c r="INI10" s="41"/>
      <c r="INJ10" s="41"/>
      <c r="INK10" s="41"/>
      <c r="INL10" s="41"/>
      <c r="INM10" s="41"/>
      <c r="INN10" s="41"/>
      <c r="INO10" s="41"/>
      <c r="INP10" s="41"/>
      <c r="INQ10" s="41"/>
      <c r="INR10" s="41"/>
      <c r="INS10" s="41"/>
      <c r="INT10" s="41"/>
      <c r="INU10" s="41"/>
      <c r="INV10" s="41"/>
      <c r="INW10" s="41"/>
      <c r="INX10" s="41"/>
      <c r="INY10" s="41"/>
      <c r="INZ10" s="41"/>
      <c r="IOA10" s="41"/>
      <c r="IOB10" s="41"/>
      <c r="IOC10" s="41"/>
      <c r="IOD10" s="41"/>
      <c r="IOE10" s="41"/>
      <c r="IOF10" s="41"/>
      <c r="IOG10" s="41"/>
      <c r="IOH10" s="41"/>
      <c r="IOI10" s="41"/>
      <c r="IOJ10" s="41"/>
      <c r="IOK10" s="41"/>
      <c r="IOL10" s="41"/>
      <c r="IOM10" s="41"/>
      <c r="ION10" s="41"/>
      <c r="IOO10" s="41"/>
      <c r="IOP10" s="41"/>
      <c r="IOQ10" s="41"/>
      <c r="IOR10" s="41"/>
      <c r="IOS10" s="41"/>
      <c r="IOT10" s="41"/>
      <c r="IOU10" s="41"/>
      <c r="IOV10" s="41"/>
      <c r="IOW10" s="41"/>
      <c r="IOX10" s="41"/>
      <c r="IOY10" s="41"/>
      <c r="IOZ10" s="41"/>
      <c r="IPA10" s="41"/>
      <c r="IPB10" s="41"/>
      <c r="IPC10" s="41"/>
      <c r="IPD10" s="41"/>
      <c r="IPE10" s="41"/>
      <c r="IPF10" s="41"/>
      <c r="IPG10" s="41"/>
      <c r="IPH10" s="41"/>
      <c r="IPI10" s="41"/>
      <c r="IPJ10" s="41"/>
      <c r="IPK10" s="41"/>
      <c r="IPL10" s="41"/>
      <c r="IPM10" s="41"/>
      <c r="IPN10" s="41"/>
      <c r="IPO10" s="41"/>
      <c r="IPP10" s="41"/>
      <c r="IPQ10" s="41"/>
      <c r="IPR10" s="41"/>
      <c r="IPS10" s="41"/>
      <c r="IPT10" s="41"/>
      <c r="IPU10" s="41"/>
      <c r="IPV10" s="41"/>
      <c r="IPW10" s="41"/>
      <c r="IPX10" s="41"/>
      <c r="IPY10" s="41"/>
      <c r="IPZ10" s="41"/>
      <c r="IQA10" s="41"/>
      <c r="IQB10" s="41"/>
      <c r="IQC10" s="41"/>
      <c r="IQD10" s="41"/>
      <c r="IQE10" s="41"/>
      <c r="IQF10" s="41"/>
      <c r="IQG10" s="41"/>
      <c r="IQH10" s="41"/>
      <c r="IQI10" s="41"/>
      <c r="IQJ10" s="41"/>
      <c r="IQK10" s="41"/>
      <c r="IQL10" s="41"/>
      <c r="IQM10" s="41"/>
      <c r="IQN10" s="41"/>
      <c r="IQO10" s="41"/>
      <c r="IQP10" s="41"/>
      <c r="IQQ10" s="41"/>
      <c r="IQR10" s="41"/>
      <c r="IQS10" s="41"/>
      <c r="IQT10" s="41"/>
      <c r="IQU10" s="41"/>
      <c r="IQV10" s="41"/>
      <c r="IQW10" s="41"/>
      <c r="IQX10" s="41"/>
      <c r="IQY10" s="41"/>
      <c r="IQZ10" s="41"/>
      <c r="IRA10" s="41"/>
      <c r="IRB10" s="41"/>
      <c r="IRC10" s="41"/>
      <c r="IRD10" s="41"/>
      <c r="IRE10" s="41"/>
      <c r="IRF10" s="41"/>
      <c r="IRG10" s="41"/>
      <c r="IRH10" s="41"/>
      <c r="IRI10" s="41"/>
      <c r="IRJ10" s="41"/>
      <c r="IRK10" s="41"/>
      <c r="IRL10" s="41"/>
      <c r="IRM10" s="41"/>
      <c r="IRN10" s="41"/>
      <c r="IRO10" s="41"/>
      <c r="IRP10" s="41"/>
      <c r="IRQ10" s="41"/>
      <c r="IRR10" s="41"/>
      <c r="IRS10" s="41"/>
      <c r="IRT10" s="41"/>
      <c r="IRU10" s="41"/>
      <c r="IRV10" s="41"/>
      <c r="IRW10" s="41"/>
      <c r="IRX10" s="41"/>
      <c r="IRY10" s="41"/>
      <c r="IRZ10" s="41"/>
      <c r="ISA10" s="41"/>
      <c r="ISB10" s="41"/>
      <c r="ISC10" s="41"/>
      <c r="ISD10" s="41"/>
      <c r="ISE10" s="41"/>
      <c r="ISF10" s="41"/>
      <c r="ISG10" s="41"/>
      <c r="ISH10" s="41"/>
      <c r="ISI10" s="41"/>
      <c r="ISJ10" s="41"/>
      <c r="ISK10" s="41"/>
      <c r="ISL10" s="41"/>
      <c r="ISM10" s="41"/>
      <c r="ISN10" s="41"/>
      <c r="ISO10" s="41"/>
      <c r="ISP10" s="41"/>
      <c r="ISQ10" s="41"/>
      <c r="ISR10" s="41"/>
      <c r="ISS10" s="41"/>
      <c r="IST10" s="41"/>
      <c r="ISU10" s="41"/>
      <c r="ISV10" s="41"/>
      <c r="ISW10" s="41"/>
      <c r="ISX10" s="41"/>
      <c r="ISY10" s="41"/>
      <c r="ISZ10" s="41"/>
      <c r="ITA10" s="41"/>
      <c r="ITB10" s="41"/>
      <c r="ITC10" s="41"/>
      <c r="ITD10" s="41"/>
      <c r="ITE10" s="41"/>
      <c r="ITF10" s="41"/>
      <c r="ITG10" s="41"/>
      <c r="ITH10" s="41"/>
      <c r="ITI10" s="41"/>
      <c r="ITJ10" s="41"/>
      <c r="ITK10" s="41"/>
      <c r="ITL10" s="41"/>
      <c r="ITM10" s="41"/>
      <c r="ITN10" s="41"/>
      <c r="ITO10" s="41"/>
      <c r="ITP10" s="41"/>
      <c r="ITQ10" s="41"/>
      <c r="ITR10" s="41"/>
      <c r="ITS10" s="41"/>
      <c r="ITT10" s="41"/>
      <c r="ITU10" s="41"/>
      <c r="ITV10" s="41"/>
      <c r="ITW10" s="41"/>
      <c r="ITX10" s="41"/>
      <c r="ITY10" s="41"/>
      <c r="ITZ10" s="41"/>
      <c r="IUA10" s="41"/>
      <c r="IUB10" s="41"/>
      <c r="IUC10" s="41"/>
      <c r="IUD10" s="41"/>
      <c r="IUE10" s="41"/>
      <c r="IUF10" s="41"/>
      <c r="IUG10" s="41"/>
      <c r="IUH10" s="41"/>
      <c r="IUI10" s="41"/>
      <c r="IUJ10" s="41"/>
      <c r="IUK10" s="41"/>
      <c r="IUL10" s="41"/>
      <c r="IUM10" s="41"/>
      <c r="IUN10" s="41"/>
      <c r="IUO10" s="41"/>
      <c r="IUP10" s="41"/>
      <c r="IUQ10" s="41"/>
      <c r="IUR10" s="41"/>
      <c r="IUS10" s="41"/>
      <c r="IUT10" s="41"/>
      <c r="IUU10" s="41"/>
      <c r="IUV10" s="41"/>
      <c r="IUW10" s="41"/>
      <c r="IUX10" s="41"/>
      <c r="IUY10" s="41"/>
      <c r="IUZ10" s="41"/>
      <c r="IVA10" s="41"/>
      <c r="IVB10" s="41"/>
      <c r="IVC10" s="41"/>
      <c r="IVD10" s="41"/>
      <c r="IVE10" s="41"/>
      <c r="IVF10" s="41"/>
      <c r="IVG10" s="41"/>
      <c r="IVH10" s="41"/>
      <c r="IVI10" s="41"/>
      <c r="IVJ10" s="41"/>
      <c r="IVK10" s="41"/>
      <c r="IVL10" s="41"/>
      <c r="IVM10" s="41"/>
      <c r="IVN10" s="41"/>
      <c r="IVO10" s="41"/>
      <c r="IVP10" s="41"/>
      <c r="IVQ10" s="41"/>
      <c r="IVR10" s="41"/>
      <c r="IVS10" s="41"/>
      <c r="IVT10" s="41"/>
      <c r="IVU10" s="41"/>
      <c r="IVV10" s="41"/>
      <c r="IVW10" s="41"/>
      <c r="IVX10" s="41"/>
      <c r="IVY10" s="41"/>
      <c r="IVZ10" s="41"/>
      <c r="IWA10" s="41"/>
      <c r="IWB10" s="41"/>
      <c r="IWC10" s="41"/>
      <c r="IWD10" s="41"/>
      <c r="IWE10" s="41"/>
      <c r="IWF10" s="41"/>
      <c r="IWG10" s="41"/>
      <c r="IWH10" s="41"/>
      <c r="IWI10" s="41"/>
      <c r="IWJ10" s="41"/>
      <c r="IWK10" s="41"/>
      <c r="IWL10" s="41"/>
      <c r="IWM10" s="41"/>
      <c r="IWN10" s="41"/>
      <c r="IWO10" s="41"/>
      <c r="IWP10" s="41"/>
      <c r="IWQ10" s="41"/>
      <c r="IWR10" s="41"/>
      <c r="IWS10" s="41"/>
      <c r="IWT10" s="41"/>
      <c r="IWU10" s="41"/>
      <c r="IWV10" s="41"/>
      <c r="IWW10" s="41"/>
      <c r="IWX10" s="41"/>
      <c r="IWY10" s="41"/>
      <c r="IWZ10" s="41"/>
      <c r="IXA10" s="41"/>
      <c r="IXB10" s="41"/>
      <c r="IXC10" s="41"/>
      <c r="IXD10" s="41"/>
      <c r="IXE10" s="41"/>
      <c r="IXF10" s="41"/>
      <c r="IXG10" s="41"/>
      <c r="IXH10" s="41"/>
      <c r="IXI10" s="41"/>
      <c r="IXJ10" s="41"/>
      <c r="IXK10" s="41"/>
      <c r="IXL10" s="41"/>
      <c r="IXM10" s="41"/>
      <c r="IXN10" s="41"/>
      <c r="IXO10" s="41"/>
      <c r="IXP10" s="41"/>
      <c r="IXQ10" s="41"/>
      <c r="IXR10" s="41"/>
      <c r="IXS10" s="41"/>
      <c r="IXT10" s="41"/>
      <c r="IXU10" s="41"/>
      <c r="IXV10" s="41"/>
      <c r="IXW10" s="41"/>
      <c r="IXX10" s="41"/>
      <c r="IXY10" s="41"/>
      <c r="IXZ10" s="41"/>
      <c r="IYA10" s="41"/>
      <c r="IYB10" s="41"/>
      <c r="IYC10" s="41"/>
      <c r="IYD10" s="41"/>
      <c r="IYE10" s="41"/>
      <c r="IYF10" s="41"/>
      <c r="IYG10" s="41"/>
      <c r="IYH10" s="41"/>
      <c r="IYI10" s="41"/>
      <c r="IYJ10" s="41"/>
      <c r="IYK10" s="41"/>
      <c r="IYL10" s="41"/>
      <c r="IYM10" s="41"/>
      <c r="IYN10" s="41"/>
      <c r="IYO10" s="41"/>
      <c r="IYP10" s="41"/>
      <c r="IYQ10" s="41"/>
      <c r="IYR10" s="41"/>
      <c r="IYS10" s="41"/>
      <c r="IYT10" s="41"/>
      <c r="IYU10" s="41"/>
      <c r="IYV10" s="41"/>
      <c r="IYW10" s="41"/>
      <c r="IYX10" s="41"/>
      <c r="IYY10" s="41"/>
      <c r="IYZ10" s="41"/>
      <c r="IZA10" s="41"/>
      <c r="IZB10" s="41"/>
      <c r="IZC10" s="41"/>
      <c r="IZD10" s="41"/>
      <c r="IZE10" s="41"/>
      <c r="IZF10" s="41"/>
      <c r="IZG10" s="41"/>
      <c r="IZH10" s="41"/>
      <c r="IZI10" s="41"/>
      <c r="IZJ10" s="41"/>
      <c r="IZK10" s="41"/>
      <c r="IZL10" s="41"/>
      <c r="IZM10" s="41"/>
      <c r="IZN10" s="41"/>
      <c r="IZO10" s="41"/>
      <c r="IZP10" s="41"/>
      <c r="IZQ10" s="41"/>
      <c r="IZR10" s="41"/>
      <c r="IZS10" s="41"/>
      <c r="IZT10" s="41"/>
      <c r="IZU10" s="41"/>
      <c r="IZV10" s="41"/>
      <c r="IZW10" s="41"/>
      <c r="IZX10" s="41"/>
      <c r="IZY10" s="41"/>
      <c r="IZZ10" s="41"/>
      <c r="JAA10" s="41"/>
      <c r="JAB10" s="41"/>
      <c r="JAC10" s="41"/>
      <c r="JAD10" s="41"/>
      <c r="JAE10" s="41"/>
      <c r="JAF10" s="41"/>
      <c r="JAG10" s="41"/>
      <c r="JAH10" s="41"/>
      <c r="JAI10" s="41"/>
      <c r="JAJ10" s="41"/>
      <c r="JAK10" s="41"/>
      <c r="JAL10" s="41"/>
      <c r="JAM10" s="41"/>
      <c r="JAN10" s="41"/>
      <c r="JAO10" s="41"/>
      <c r="JAP10" s="41"/>
      <c r="JAQ10" s="41"/>
      <c r="JAR10" s="41"/>
      <c r="JAS10" s="41"/>
      <c r="JAT10" s="41"/>
      <c r="JAU10" s="41"/>
      <c r="JAV10" s="41"/>
      <c r="JAW10" s="41"/>
      <c r="JAX10" s="41"/>
      <c r="JAY10" s="41"/>
      <c r="JAZ10" s="41"/>
      <c r="JBA10" s="41"/>
      <c r="JBB10" s="41"/>
      <c r="JBC10" s="41"/>
      <c r="JBD10" s="41"/>
      <c r="JBE10" s="41"/>
      <c r="JBF10" s="41"/>
      <c r="JBG10" s="41"/>
      <c r="JBH10" s="41"/>
      <c r="JBI10" s="41"/>
      <c r="JBJ10" s="41"/>
      <c r="JBK10" s="41"/>
      <c r="JBL10" s="41"/>
      <c r="JBM10" s="41"/>
      <c r="JBN10" s="41"/>
      <c r="JBO10" s="41"/>
      <c r="JBP10" s="41"/>
      <c r="JBQ10" s="41"/>
      <c r="JBR10" s="41"/>
      <c r="JBS10" s="41"/>
      <c r="JBT10" s="41"/>
      <c r="JBU10" s="41"/>
      <c r="JBV10" s="41"/>
      <c r="JBW10" s="41"/>
      <c r="JBX10" s="41"/>
      <c r="JBY10" s="41"/>
      <c r="JBZ10" s="41"/>
      <c r="JCA10" s="41"/>
      <c r="JCB10" s="41"/>
      <c r="JCC10" s="41"/>
      <c r="JCD10" s="41"/>
      <c r="JCE10" s="41"/>
      <c r="JCF10" s="41"/>
      <c r="JCG10" s="41"/>
      <c r="JCH10" s="41"/>
      <c r="JCI10" s="41"/>
      <c r="JCJ10" s="41"/>
      <c r="JCK10" s="41"/>
      <c r="JCL10" s="41"/>
      <c r="JCM10" s="41"/>
      <c r="JCN10" s="41"/>
      <c r="JCO10" s="41"/>
      <c r="JCP10" s="41"/>
      <c r="JCQ10" s="41"/>
      <c r="JCR10" s="41"/>
      <c r="JCS10" s="41"/>
      <c r="JCT10" s="41"/>
      <c r="JCU10" s="41"/>
      <c r="JCV10" s="41"/>
      <c r="JCW10" s="41"/>
      <c r="JCX10" s="41"/>
      <c r="JCY10" s="41"/>
      <c r="JCZ10" s="41"/>
      <c r="JDA10" s="41"/>
      <c r="JDB10" s="41"/>
      <c r="JDC10" s="41"/>
      <c r="JDD10" s="41"/>
      <c r="JDE10" s="41"/>
      <c r="JDF10" s="41"/>
      <c r="JDG10" s="41"/>
      <c r="JDH10" s="41"/>
      <c r="JDI10" s="41"/>
      <c r="JDJ10" s="41"/>
      <c r="JDK10" s="41"/>
      <c r="JDL10" s="41"/>
      <c r="JDM10" s="41"/>
      <c r="JDN10" s="41"/>
      <c r="JDO10" s="41"/>
      <c r="JDP10" s="41"/>
      <c r="JDQ10" s="41"/>
      <c r="JDR10" s="41"/>
      <c r="JDS10" s="41"/>
      <c r="JDT10" s="41"/>
      <c r="JDU10" s="41"/>
      <c r="JDV10" s="41"/>
      <c r="JDW10" s="41"/>
      <c r="JDX10" s="41"/>
      <c r="JDY10" s="41"/>
      <c r="JDZ10" s="41"/>
      <c r="JEA10" s="41"/>
      <c r="JEB10" s="41"/>
      <c r="JEC10" s="41"/>
      <c r="JED10" s="41"/>
      <c r="JEE10" s="41"/>
      <c r="JEF10" s="41"/>
      <c r="JEG10" s="41"/>
      <c r="JEH10" s="41"/>
      <c r="JEI10" s="41"/>
      <c r="JEJ10" s="41"/>
      <c r="JEK10" s="41"/>
      <c r="JEL10" s="41"/>
      <c r="JEM10" s="41"/>
      <c r="JEN10" s="41"/>
      <c r="JEO10" s="41"/>
      <c r="JEP10" s="41"/>
      <c r="JEQ10" s="41"/>
      <c r="JER10" s="41"/>
      <c r="JES10" s="41"/>
      <c r="JET10" s="41"/>
      <c r="JEU10" s="41"/>
      <c r="JEV10" s="41"/>
      <c r="JEW10" s="41"/>
      <c r="JEX10" s="41"/>
      <c r="JEY10" s="41"/>
      <c r="JEZ10" s="41"/>
      <c r="JFA10" s="41"/>
      <c r="JFB10" s="41"/>
      <c r="JFC10" s="41"/>
      <c r="JFD10" s="41"/>
      <c r="JFE10" s="41"/>
      <c r="JFF10" s="41"/>
      <c r="JFG10" s="41"/>
      <c r="JFH10" s="41"/>
      <c r="JFI10" s="41"/>
      <c r="JFJ10" s="41"/>
      <c r="JFK10" s="41"/>
      <c r="JFL10" s="41"/>
      <c r="JFM10" s="41"/>
      <c r="JFN10" s="41"/>
      <c r="JFO10" s="41"/>
      <c r="JFP10" s="41"/>
      <c r="JFQ10" s="41"/>
      <c r="JFR10" s="41"/>
      <c r="JFS10" s="41"/>
      <c r="JFT10" s="41"/>
      <c r="JFU10" s="41"/>
      <c r="JFV10" s="41"/>
      <c r="JFW10" s="41"/>
      <c r="JFX10" s="41"/>
      <c r="JFY10" s="41"/>
      <c r="JFZ10" s="41"/>
      <c r="JGA10" s="41"/>
      <c r="JGB10" s="41"/>
      <c r="JGC10" s="41"/>
      <c r="JGD10" s="41"/>
      <c r="JGE10" s="41"/>
      <c r="JGF10" s="41"/>
      <c r="JGG10" s="41"/>
      <c r="JGH10" s="41"/>
      <c r="JGI10" s="41"/>
      <c r="JGJ10" s="41"/>
      <c r="JGK10" s="41"/>
      <c r="JGL10" s="41"/>
      <c r="JGM10" s="41"/>
      <c r="JGN10" s="41"/>
      <c r="JGO10" s="41"/>
      <c r="JGP10" s="41"/>
      <c r="JGQ10" s="41"/>
      <c r="JGR10" s="41"/>
      <c r="JGS10" s="41"/>
      <c r="JGT10" s="41"/>
      <c r="JGU10" s="41"/>
      <c r="JGV10" s="41"/>
      <c r="JGW10" s="41"/>
      <c r="JGX10" s="41"/>
      <c r="JGY10" s="41"/>
      <c r="JGZ10" s="41"/>
      <c r="JHA10" s="41"/>
      <c r="JHB10" s="41"/>
      <c r="JHC10" s="41"/>
      <c r="JHD10" s="41"/>
      <c r="JHE10" s="41"/>
      <c r="JHF10" s="41"/>
      <c r="JHG10" s="41"/>
      <c r="JHH10" s="41"/>
      <c r="JHI10" s="41"/>
      <c r="JHJ10" s="41"/>
      <c r="JHK10" s="41"/>
      <c r="JHL10" s="41"/>
      <c r="JHM10" s="41"/>
      <c r="JHN10" s="41"/>
      <c r="JHO10" s="41"/>
      <c r="JHP10" s="41"/>
      <c r="JHQ10" s="41"/>
      <c r="JHR10" s="41"/>
      <c r="JHS10" s="41"/>
      <c r="JHT10" s="41"/>
      <c r="JHU10" s="41"/>
      <c r="JHV10" s="41"/>
      <c r="JHW10" s="41"/>
      <c r="JHX10" s="41"/>
      <c r="JHY10" s="41"/>
      <c r="JHZ10" s="41"/>
      <c r="JIA10" s="41"/>
      <c r="JIB10" s="41"/>
      <c r="JIC10" s="41"/>
      <c r="JID10" s="41"/>
      <c r="JIE10" s="41"/>
      <c r="JIF10" s="41"/>
      <c r="JIG10" s="41"/>
      <c r="JIH10" s="41"/>
      <c r="JII10" s="41"/>
      <c r="JIJ10" s="41"/>
      <c r="JIK10" s="41"/>
      <c r="JIL10" s="41"/>
      <c r="JIM10" s="41"/>
      <c r="JIN10" s="41"/>
      <c r="JIO10" s="41"/>
      <c r="JIP10" s="41"/>
      <c r="JIQ10" s="41"/>
      <c r="JIR10" s="41"/>
      <c r="JIS10" s="41"/>
      <c r="JIT10" s="41"/>
      <c r="JIU10" s="41"/>
      <c r="JIV10" s="41"/>
      <c r="JIW10" s="41"/>
      <c r="JIX10" s="41"/>
      <c r="JIY10" s="41"/>
      <c r="JIZ10" s="41"/>
      <c r="JJA10" s="41"/>
      <c r="JJB10" s="41"/>
      <c r="JJC10" s="41"/>
      <c r="JJD10" s="41"/>
      <c r="JJE10" s="41"/>
      <c r="JJF10" s="41"/>
      <c r="JJG10" s="41"/>
      <c r="JJH10" s="41"/>
      <c r="JJI10" s="41"/>
      <c r="JJJ10" s="41"/>
      <c r="JJK10" s="41"/>
      <c r="JJL10" s="41"/>
      <c r="JJM10" s="41"/>
      <c r="JJN10" s="41"/>
      <c r="JJO10" s="41"/>
      <c r="JJP10" s="41"/>
      <c r="JJQ10" s="41"/>
      <c r="JJR10" s="41"/>
      <c r="JJS10" s="41"/>
      <c r="JJT10" s="41"/>
      <c r="JJU10" s="41"/>
      <c r="JJV10" s="41"/>
      <c r="JJW10" s="41"/>
      <c r="JJX10" s="41"/>
      <c r="JJY10" s="41"/>
      <c r="JJZ10" s="41"/>
      <c r="JKA10" s="41"/>
      <c r="JKB10" s="41"/>
      <c r="JKC10" s="41"/>
      <c r="JKD10" s="41"/>
      <c r="JKE10" s="41"/>
      <c r="JKF10" s="41"/>
      <c r="JKG10" s="41"/>
      <c r="JKH10" s="41"/>
      <c r="JKI10" s="41"/>
      <c r="JKJ10" s="41"/>
      <c r="JKK10" s="41"/>
      <c r="JKL10" s="41"/>
      <c r="JKM10" s="41"/>
      <c r="JKN10" s="41"/>
      <c r="JKO10" s="41"/>
      <c r="JKP10" s="41"/>
      <c r="JKQ10" s="41"/>
      <c r="JKR10" s="41"/>
      <c r="JKS10" s="41"/>
      <c r="JKT10" s="41"/>
      <c r="JKU10" s="41"/>
      <c r="JKV10" s="41"/>
      <c r="JKW10" s="41"/>
      <c r="JKX10" s="41"/>
      <c r="JKY10" s="41"/>
      <c r="JKZ10" s="41"/>
      <c r="JLA10" s="41"/>
      <c r="JLB10" s="41"/>
      <c r="JLC10" s="41"/>
      <c r="JLD10" s="41"/>
      <c r="JLE10" s="41"/>
      <c r="JLF10" s="41"/>
      <c r="JLG10" s="41"/>
      <c r="JLH10" s="41"/>
      <c r="JLI10" s="41"/>
      <c r="JLJ10" s="41"/>
      <c r="JLK10" s="41"/>
      <c r="JLL10" s="41"/>
      <c r="JLM10" s="41"/>
      <c r="JLN10" s="41"/>
      <c r="JLO10" s="41"/>
      <c r="JLP10" s="41"/>
      <c r="JLQ10" s="41"/>
      <c r="JLR10" s="41"/>
      <c r="JLS10" s="41"/>
      <c r="JLT10" s="41"/>
      <c r="JLU10" s="41"/>
      <c r="JLV10" s="41"/>
      <c r="JLW10" s="41"/>
      <c r="JLX10" s="41"/>
      <c r="JLY10" s="41"/>
      <c r="JLZ10" s="41"/>
      <c r="JMA10" s="41"/>
      <c r="JMB10" s="41"/>
      <c r="JMC10" s="41"/>
      <c r="JMD10" s="41"/>
      <c r="JME10" s="41"/>
      <c r="JMF10" s="41"/>
      <c r="JMG10" s="41"/>
      <c r="JMH10" s="41"/>
      <c r="JMI10" s="41"/>
      <c r="JMJ10" s="41"/>
      <c r="JMK10" s="41"/>
      <c r="JML10" s="41"/>
      <c r="JMM10" s="41"/>
      <c r="JMN10" s="41"/>
      <c r="JMO10" s="41"/>
      <c r="JMP10" s="41"/>
      <c r="JMQ10" s="41"/>
      <c r="JMR10" s="41"/>
      <c r="JMS10" s="41"/>
      <c r="JMT10" s="41"/>
      <c r="JMU10" s="41"/>
      <c r="JMV10" s="41"/>
      <c r="JMW10" s="41"/>
      <c r="JMX10" s="41"/>
      <c r="JMY10" s="41"/>
      <c r="JMZ10" s="41"/>
      <c r="JNA10" s="41"/>
      <c r="JNB10" s="41"/>
      <c r="JNC10" s="41"/>
      <c r="JND10" s="41"/>
      <c r="JNE10" s="41"/>
      <c r="JNF10" s="41"/>
      <c r="JNG10" s="41"/>
      <c r="JNH10" s="41"/>
      <c r="JNI10" s="41"/>
      <c r="JNJ10" s="41"/>
      <c r="JNK10" s="41"/>
      <c r="JNL10" s="41"/>
      <c r="JNM10" s="41"/>
      <c r="JNN10" s="41"/>
      <c r="JNO10" s="41"/>
      <c r="JNP10" s="41"/>
      <c r="JNQ10" s="41"/>
      <c r="JNR10" s="41"/>
      <c r="JNS10" s="41"/>
      <c r="JNT10" s="41"/>
      <c r="JNU10" s="41"/>
      <c r="JNV10" s="41"/>
      <c r="JNW10" s="41"/>
      <c r="JNX10" s="41"/>
      <c r="JNY10" s="41"/>
      <c r="JNZ10" s="41"/>
      <c r="JOA10" s="41"/>
      <c r="JOB10" s="41"/>
      <c r="JOC10" s="41"/>
      <c r="JOD10" s="41"/>
      <c r="JOE10" s="41"/>
      <c r="JOF10" s="41"/>
      <c r="JOG10" s="41"/>
      <c r="JOH10" s="41"/>
      <c r="JOI10" s="41"/>
      <c r="JOJ10" s="41"/>
      <c r="JOK10" s="41"/>
      <c r="JOL10" s="41"/>
      <c r="JOM10" s="41"/>
      <c r="JON10" s="41"/>
      <c r="JOO10" s="41"/>
      <c r="JOP10" s="41"/>
      <c r="JOQ10" s="41"/>
      <c r="JOR10" s="41"/>
      <c r="JOS10" s="41"/>
      <c r="JOT10" s="41"/>
      <c r="JOU10" s="41"/>
      <c r="JOV10" s="41"/>
      <c r="JOW10" s="41"/>
      <c r="JOX10" s="41"/>
      <c r="JOY10" s="41"/>
      <c r="JOZ10" s="41"/>
      <c r="JPA10" s="41"/>
      <c r="JPB10" s="41"/>
      <c r="JPC10" s="41"/>
      <c r="JPD10" s="41"/>
      <c r="JPE10" s="41"/>
      <c r="JPF10" s="41"/>
      <c r="JPG10" s="41"/>
      <c r="JPH10" s="41"/>
      <c r="JPI10" s="41"/>
      <c r="JPJ10" s="41"/>
      <c r="JPK10" s="41"/>
      <c r="JPL10" s="41"/>
      <c r="JPM10" s="41"/>
      <c r="JPN10" s="41"/>
      <c r="JPO10" s="41"/>
      <c r="JPP10" s="41"/>
      <c r="JPQ10" s="41"/>
      <c r="JPR10" s="41"/>
      <c r="JPS10" s="41"/>
      <c r="JPT10" s="41"/>
      <c r="JPU10" s="41"/>
      <c r="JPV10" s="41"/>
      <c r="JPW10" s="41"/>
      <c r="JPX10" s="41"/>
      <c r="JPY10" s="41"/>
      <c r="JPZ10" s="41"/>
      <c r="JQA10" s="41"/>
      <c r="JQB10" s="41"/>
      <c r="JQC10" s="41"/>
      <c r="JQD10" s="41"/>
      <c r="JQE10" s="41"/>
      <c r="JQF10" s="41"/>
      <c r="JQG10" s="41"/>
      <c r="JQH10" s="41"/>
      <c r="JQI10" s="41"/>
      <c r="JQJ10" s="41"/>
      <c r="JQK10" s="41"/>
      <c r="JQL10" s="41"/>
      <c r="JQM10" s="41"/>
      <c r="JQN10" s="41"/>
      <c r="JQO10" s="41"/>
      <c r="JQP10" s="41"/>
      <c r="JQQ10" s="41"/>
      <c r="JQR10" s="41"/>
      <c r="JQS10" s="41"/>
      <c r="JQT10" s="41"/>
      <c r="JQU10" s="41"/>
      <c r="JQV10" s="41"/>
      <c r="JQW10" s="41"/>
      <c r="JQX10" s="41"/>
      <c r="JQY10" s="41"/>
      <c r="JQZ10" s="41"/>
      <c r="JRA10" s="41"/>
      <c r="JRB10" s="41"/>
      <c r="JRC10" s="41"/>
      <c r="JRD10" s="41"/>
      <c r="JRE10" s="41"/>
      <c r="JRF10" s="41"/>
      <c r="JRG10" s="41"/>
      <c r="JRH10" s="41"/>
      <c r="JRI10" s="41"/>
      <c r="JRJ10" s="41"/>
      <c r="JRK10" s="41"/>
      <c r="JRL10" s="41"/>
      <c r="JRM10" s="41"/>
      <c r="JRN10" s="41"/>
      <c r="JRO10" s="41"/>
      <c r="JRP10" s="41"/>
      <c r="JRQ10" s="41"/>
      <c r="JRR10" s="41"/>
      <c r="JRS10" s="41"/>
      <c r="JRT10" s="41"/>
      <c r="JRU10" s="41"/>
      <c r="JRV10" s="41"/>
      <c r="JRW10" s="41"/>
      <c r="JRX10" s="41"/>
      <c r="JRY10" s="41"/>
      <c r="JRZ10" s="41"/>
      <c r="JSA10" s="41"/>
      <c r="JSB10" s="41"/>
      <c r="JSC10" s="41"/>
      <c r="JSD10" s="41"/>
      <c r="JSE10" s="41"/>
      <c r="JSF10" s="41"/>
      <c r="JSG10" s="41"/>
      <c r="JSH10" s="41"/>
      <c r="JSI10" s="41"/>
      <c r="JSJ10" s="41"/>
      <c r="JSK10" s="41"/>
      <c r="JSL10" s="41"/>
      <c r="JSM10" s="41"/>
      <c r="JSN10" s="41"/>
      <c r="JSO10" s="41"/>
      <c r="JSP10" s="41"/>
      <c r="JSQ10" s="41"/>
      <c r="JSR10" s="41"/>
      <c r="JSS10" s="41"/>
      <c r="JST10" s="41"/>
      <c r="JSU10" s="41"/>
      <c r="JSV10" s="41"/>
      <c r="JSW10" s="41"/>
      <c r="JSX10" s="41"/>
      <c r="JSY10" s="41"/>
      <c r="JSZ10" s="41"/>
      <c r="JTA10" s="41"/>
      <c r="JTB10" s="41"/>
      <c r="JTC10" s="41"/>
      <c r="JTD10" s="41"/>
      <c r="JTE10" s="41"/>
      <c r="JTF10" s="41"/>
      <c r="JTG10" s="41"/>
      <c r="JTH10" s="41"/>
      <c r="JTI10" s="41"/>
      <c r="JTJ10" s="41"/>
      <c r="JTK10" s="41"/>
      <c r="JTL10" s="41"/>
      <c r="JTM10" s="41"/>
      <c r="JTN10" s="41"/>
      <c r="JTO10" s="41"/>
      <c r="JTP10" s="41"/>
      <c r="JTQ10" s="41"/>
      <c r="JTR10" s="41"/>
      <c r="JTS10" s="41"/>
      <c r="JTT10" s="41"/>
      <c r="JTU10" s="41"/>
      <c r="JTV10" s="41"/>
      <c r="JTW10" s="41"/>
      <c r="JTX10" s="41"/>
      <c r="JTY10" s="41"/>
      <c r="JTZ10" s="41"/>
      <c r="JUA10" s="41"/>
      <c r="JUB10" s="41"/>
      <c r="JUC10" s="41"/>
      <c r="JUD10" s="41"/>
      <c r="JUE10" s="41"/>
      <c r="JUF10" s="41"/>
      <c r="JUG10" s="41"/>
      <c r="JUH10" s="41"/>
      <c r="JUI10" s="41"/>
      <c r="JUJ10" s="41"/>
      <c r="JUK10" s="41"/>
      <c r="JUL10" s="41"/>
      <c r="JUM10" s="41"/>
      <c r="JUN10" s="41"/>
      <c r="JUO10" s="41"/>
      <c r="JUP10" s="41"/>
      <c r="JUQ10" s="41"/>
      <c r="JUR10" s="41"/>
      <c r="JUS10" s="41"/>
      <c r="JUT10" s="41"/>
      <c r="JUU10" s="41"/>
      <c r="JUV10" s="41"/>
      <c r="JUW10" s="41"/>
      <c r="JUX10" s="41"/>
      <c r="JUY10" s="41"/>
      <c r="JUZ10" s="41"/>
      <c r="JVA10" s="41"/>
      <c r="JVB10" s="41"/>
      <c r="JVC10" s="41"/>
      <c r="JVD10" s="41"/>
      <c r="JVE10" s="41"/>
      <c r="JVF10" s="41"/>
      <c r="JVG10" s="41"/>
      <c r="JVH10" s="41"/>
      <c r="JVI10" s="41"/>
      <c r="JVJ10" s="41"/>
      <c r="JVK10" s="41"/>
      <c r="JVL10" s="41"/>
      <c r="JVM10" s="41"/>
      <c r="JVN10" s="41"/>
      <c r="JVO10" s="41"/>
      <c r="JVP10" s="41"/>
      <c r="JVQ10" s="41"/>
      <c r="JVR10" s="41"/>
      <c r="JVS10" s="41"/>
      <c r="JVT10" s="41"/>
      <c r="JVU10" s="41"/>
      <c r="JVV10" s="41"/>
      <c r="JVW10" s="41"/>
      <c r="JVX10" s="41"/>
      <c r="JVY10" s="41"/>
      <c r="JVZ10" s="41"/>
      <c r="JWA10" s="41"/>
      <c r="JWB10" s="41"/>
      <c r="JWC10" s="41"/>
      <c r="JWD10" s="41"/>
      <c r="JWE10" s="41"/>
      <c r="JWF10" s="41"/>
      <c r="JWG10" s="41"/>
      <c r="JWH10" s="41"/>
      <c r="JWI10" s="41"/>
      <c r="JWJ10" s="41"/>
      <c r="JWK10" s="41"/>
      <c r="JWL10" s="41"/>
      <c r="JWM10" s="41"/>
      <c r="JWN10" s="41"/>
      <c r="JWO10" s="41"/>
      <c r="JWP10" s="41"/>
      <c r="JWQ10" s="41"/>
      <c r="JWR10" s="41"/>
      <c r="JWS10" s="41"/>
      <c r="JWT10" s="41"/>
      <c r="JWU10" s="41"/>
      <c r="JWV10" s="41"/>
      <c r="JWW10" s="41"/>
      <c r="JWX10" s="41"/>
      <c r="JWY10" s="41"/>
      <c r="JWZ10" s="41"/>
      <c r="JXA10" s="41"/>
      <c r="JXB10" s="41"/>
      <c r="JXC10" s="41"/>
      <c r="JXD10" s="41"/>
      <c r="JXE10" s="41"/>
      <c r="JXF10" s="41"/>
      <c r="JXG10" s="41"/>
      <c r="JXH10" s="41"/>
      <c r="JXI10" s="41"/>
      <c r="JXJ10" s="41"/>
      <c r="JXK10" s="41"/>
      <c r="JXL10" s="41"/>
      <c r="JXM10" s="41"/>
      <c r="JXN10" s="41"/>
      <c r="JXO10" s="41"/>
      <c r="JXP10" s="41"/>
      <c r="JXQ10" s="41"/>
      <c r="JXR10" s="41"/>
      <c r="JXS10" s="41"/>
      <c r="JXT10" s="41"/>
      <c r="JXU10" s="41"/>
      <c r="JXV10" s="41"/>
      <c r="JXW10" s="41"/>
      <c r="JXX10" s="41"/>
      <c r="JXY10" s="41"/>
      <c r="JXZ10" s="41"/>
      <c r="JYA10" s="41"/>
      <c r="JYB10" s="41"/>
      <c r="JYC10" s="41"/>
      <c r="JYD10" s="41"/>
      <c r="JYE10" s="41"/>
      <c r="JYF10" s="41"/>
      <c r="JYG10" s="41"/>
      <c r="JYH10" s="41"/>
      <c r="JYI10" s="41"/>
      <c r="JYJ10" s="41"/>
      <c r="JYK10" s="41"/>
      <c r="JYL10" s="41"/>
      <c r="JYM10" s="41"/>
      <c r="JYN10" s="41"/>
      <c r="JYO10" s="41"/>
      <c r="JYP10" s="41"/>
      <c r="JYQ10" s="41"/>
      <c r="JYR10" s="41"/>
      <c r="JYS10" s="41"/>
      <c r="JYT10" s="41"/>
      <c r="JYU10" s="41"/>
      <c r="JYV10" s="41"/>
      <c r="JYW10" s="41"/>
      <c r="JYX10" s="41"/>
      <c r="JYY10" s="41"/>
      <c r="JYZ10" s="41"/>
      <c r="JZA10" s="41"/>
      <c r="JZB10" s="41"/>
      <c r="JZC10" s="41"/>
      <c r="JZD10" s="41"/>
      <c r="JZE10" s="41"/>
      <c r="JZF10" s="41"/>
      <c r="JZG10" s="41"/>
      <c r="JZH10" s="41"/>
      <c r="JZI10" s="41"/>
      <c r="JZJ10" s="41"/>
      <c r="JZK10" s="41"/>
      <c r="JZL10" s="41"/>
      <c r="JZM10" s="41"/>
      <c r="JZN10" s="41"/>
      <c r="JZO10" s="41"/>
      <c r="JZP10" s="41"/>
      <c r="JZQ10" s="41"/>
      <c r="JZR10" s="41"/>
      <c r="JZS10" s="41"/>
      <c r="JZT10" s="41"/>
      <c r="JZU10" s="41"/>
      <c r="JZV10" s="41"/>
      <c r="JZW10" s="41"/>
      <c r="JZX10" s="41"/>
      <c r="JZY10" s="41"/>
      <c r="JZZ10" s="41"/>
      <c r="KAA10" s="41"/>
      <c r="KAB10" s="41"/>
      <c r="KAC10" s="41"/>
      <c r="KAD10" s="41"/>
      <c r="KAE10" s="41"/>
      <c r="KAF10" s="41"/>
      <c r="KAG10" s="41"/>
      <c r="KAH10" s="41"/>
      <c r="KAI10" s="41"/>
      <c r="KAJ10" s="41"/>
      <c r="KAK10" s="41"/>
      <c r="KAL10" s="41"/>
      <c r="KAM10" s="41"/>
      <c r="KAN10" s="41"/>
      <c r="KAO10" s="41"/>
      <c r="KAP10" s="41"/>
      <c r="KAQ10" s="41"/>
      <c r="KAR10" s="41"/>
      <c r="KAS10" s="41"/>
      <c r="KAT10" s="41"/>
      <c r="KAU10" s="41"/>
      <c r="KAV10" s="41"/>
      <c r="KAW10" s="41"/>
      <c r="KAX10" s="41"/>
      <c r="KAY10" s="41"/>
      <c r="KAZ10" s="41"/>
      <c r="KBA10" s="41"/>
      <c r="KBB10" s="41"/>
      <c r="KBC10" s="41"/>
      <c r="KBD10" s="41"/>
      <c r="KBE10" s="41"/>
      <c r="KBF10" s="41"/>
      <c r="KBG10" s="41"/>
      <c r="KBH10" s="41"/>
      <c r="KBI10" s="41"/>
      <c r="KBJ10" s="41"/>
      <c r="KBK10" s="41"/>
      <c r="KBL10" s="41"/>
      <c r="KBM10" s="41"/>
      <c r="KBN10" s="41"/>
      <c r="KBO10" s="41"/>
      <c r="KBP10" s="41"/>
      <c r="KBQ10" s="41"/>
      <c r="KBR10" s="41"/>
      <c r="KBS10" s="41"/>
      <c r="KBT10" s="41"/>
      <c r="KBU10" s="41"/>
      <c r="KBV10" s="41"/>
      <c r="KBW10" s="41"/>
      <c r="KBX10" s="41"/>
      <c r="KBY10" s="41"/>
      <c r="KBZ10" s="41"/>
      <c r="KCA10" s="41"/>
      <c r="KCB10" s="41"/>
      <c r="KCC10" s="41"/>
      <c r="KCD10" s="41"/>
      <c r="KCE10" s="41"/>
      <c r="KCF10" s="41"/>
      <c r="KCG10" s="41"/>
      <c r="KCH10" s="41"/>
      <c r="KCI10" s="41"/>
      <c r="KCJ10" s="41"/>
      <c r="KCK10" s="41"/>
      <c r="KCL10" s="41"/>
      <c r="KCM10" s="41"/>
      <c r="KCN10" s="41"/>
      <c r="KCO10" s="41"/>
      <c r="KCP10" s="41"/>
      <c r="KCQ10" s="41"/>
      <c r="KCR10" s="41"/>
      <c r="KCS10" s="41"/>
      <c r="KCT10" s="41"/>
      <c r="KCU10" s="41"/>
      <c r="KCV10" s="41"/>
      <c r="KCW10" s="41"/>
      <c r="KCX10" s="41"/>
      <c r="KCY10" s="41"/>
      <c r="KCZ10" s="41"/>
      <c r="KDA10" s="41"/>
      <c r="KDB10" s="41"/>
      <c r="KDC10" s="41"/>
      <c r="KDD10" s="41"/>
      <c r="KDE10" s="41"/>
      <c r="KDF10" s="41"/>
      <c r="KDG10" s="41"/>
      <c r="KDH10" s="41"/>
      <c r="KDI10" s="41"/>
      <c r="KDJ10" s="41"/>
      <c r="KDK10" s="41"/>
      <c r="KDL10" s="41"/>
      <c r="KDM10" s="41"/>
      <c r="KDN10" s="41"/>
      <c r="KDO10" s="41"/>
      <c r="KDP10" s="41"/>
      <c r="KDQ10" s="41"/>
      <c r="KDR10" s="41"/>
      <c r="KDS10" s="41"/>
      <c r="KDT10" s="41"/>
      <c r="KDU10" s="41"/>
      <c r="KDV10" s="41"/>
      <c r="KDW10" s="41"/>
      <c r="KDX10" s="41"/>
      <c r="KDY10" s="41"/>
      <c r="KDZ10" s="41"/>
      <c r="KEA10" s="41"/>
      <c r="KEB10" s="41"/>
      <c r="KEC10" s="41"/>
      <c r="KED10" s="41"/>
      <c r="KEE10" s="41"/>
      <c r="KEF10" s="41"/>
      <c r="KEG10" s="41"/>
      <c r="KEH10" s="41"/>
      <c r="KEI10" s="41"/>
      <c r="KEJ10" s="41"/>
      <c r="KEK10" s="41"/>
      <c r="KEL10" s="41"/>
      <c r="KEM10" s="41"/>
      <c r="KEN10" s="41"/>
      <c r="KEO10" s="41"/>
      <c r="KEP10" s="41"/>
      <c r="KEQ10" s="41"/>
      <c r="KER10" s="41"/>
      <c r="KES10" s="41"/>
      <c r="KET10" s="41"/>
      <c r="KEU10" s="41"/>
      <c r="KEV10" s="41"/>
      <c r="KEW10" s="41"/>
      <c r="KEX10" s="41"/>
      <c r="KEY10" s="41"/>
      <c r="KEZ10" s="41"/>
      <c r="KFA10" s="41"/>
      <c r="KFB10" s="41"/>
      <c r="KFC10" s="41"/>
      <c r="KFD10" s="41"/>
      <c r="KFE10" s="41"/>
      <c r="KFF10" s="41"/>
      <c r="KFG10" s="41"/>
      <c r="KFH10" s="41"/>
      <c r="KFI10" s="41"/>
      <c r="KFJ10" s="41"/>
      <c r="KFK10" s="41"/>
      <c r="KFL10" s="41"/>
      <c r="KFM10" s="41"/>
      <c r="KFN10" s="41"/>
      <c r="KFO10" s="41"/>
      <c r="KFP10" s="41"/>
      <c r="KFQ10" s="41"/>
      <c r="KFR10" s="41"/>
      <c r="KFS10" s="41"/>
      <c r="KFT10" s="41"/>
      <c r="KFU10" s="41"/>
      <c r="KFV10" s="41"/>
      <c r="KFW10" s="41"/>
      <c r="KFX10" s="41"/>
      <c r="KFY10" s="41"/>
      <c r="KFZ10" s="41"/>
      <c r="KGA10" s="41"/>
      <c r="KGB10" s="41"/>
      <c r="KGC10" s="41"/>
      <c r="KGD10" s="41"/>
      <c r="KGE10" s="41"/>
      <c r="KGF10" s="41"/>
      <c r="KGG10" s="41"/>
      <c r="KGH10" s="41"/>
      <c r="KGI10" s="41"/>
      <c r="KGJ10" s="41"/>
      <c r="KGK10" s="41"/>
      <c r="KGL10" s="41"/>
      <c r="KGM10" s="41"/>
      <c r="KGN10" s="41"/>
      <c r="KGO10" s="41"/>
      <c r="KGP10" s="41"/>
      <c r="KGQ10" s="41"/>
      <c r="KGR10" s="41"/>
      <c r="KGS10" s="41"/>
      <c r="KGT10" s="41"/>
      <c r="KGU10" s="41"/>
      <c r="KGV10" s="41"/>
      <c r="KGW10" s="41"/>
      <c r="KGX10" s="41"/>
      <c r="KGY10" s="41"/>
      <c r="KGZ10" s="41"/>
      <c r="KHA10" s="41"/>
      <c r="KHB10" s="41"/>
      <c r="KHC10" s="41"/>
      <c r="KHD10" s="41"/>
      <c r="KHE10" s="41"/>
      <c r="KHF10" s="41"/>
      <c r="KHG10" s="41"/>
      <c r="KHH10" s="41"/>
      <c r="KHI10" s="41"/>
      <c r="KHJ10" s="41"/>
      <c r="KHK10" s="41"/>
      <c r="KHL10" s="41"/>
      <c r="KHM10" s="41"/>
      <c r="KHN10" s="41"/>
      <c r="KHO10" s="41"/>
      <c r="KHP10" s="41"/>
      <c r="KHQ10" s="41"/>
      <c r="KHR10" s="41"/>
      <c r="KHS10" s="41"/>
      <c r="KHT10" s="41"/>
      <c r="KHU10" s="41"/>
      <c r="KHV10" s="41"/>
      <c r="KHW10" s="41"/>
      <c r="KHX10" s="41"/>
      <c r="KHY10" s="41"/>
      <c r="KHZ10" s="41"/>
      <c r="KIA10" s="41"/>
      <c r="KIB10" s="41"/>
      <c r="KIC10" s="41"/>
      <c r="KID10" s="41"/>
      <c r="KIE10" s="41"/>
      <c r="KIF10" s="41"/>
      <c r="KIG10" s="41"/>
      <c r="KIH10" s="41"/>
      <c r="KII10" s="41"/>
      <c r="KIJ10" s="41"/>
      <c r="KIK10" s="41"/>
      <c r="KIL10" s="41"/>
      <c r="KIM10" s="41"/>
      <c r="KIN10" s="41"/>
      <c r="KIO10" s="41"/>
      <c r="KIP10" s="41"/>
      <c r="KIQ10" s="41"/>
      <c r="KIR10" s="41"/>
      <c r="KIS10" s="41"/>
      <c r="KIT10" s="41"/>
      <c r="KIU10" s="41"/>
      <c r="KIV10" s="41"/>
      <c r="KIW10" s="41"/>
      <c r="KIX10" s="41"/>
      <c r="KIY10" s="41"/>
      <c r="KIZ10" s="41"/>
      <c r="KJA10" s="41"/>
      <c r="KJB10" s="41"/>
      <c r="KJC10" s="41"/>
      <c r="KJD10" s="41"/>
      <c r="KJE10" s="41"/>
      <c r="KJF10" s="41"/>
      <c r="KJG10" s="41"/>
      <c r="KJH10" s="41"/>
      <c r="KJI10" s="41"/>
      <c r="KJJ10" s="41"/>
      <c r="KJK10" s="41"/>
      <c r="KJL10" s="41"/>
      <c r="KJM10" s="41"/>
      <c r="KJN10" s="41"/>
      <c r="KJO10" s="41"/>
      <c r="KJP10" s="41"/>
      <c r="KJQ10" s="41"/>
      <c r="KJR10" s="41"/>
      <c r="KJS10" s="41"/>
      <c r="KJT10" s="41"/>
      <c r="KJU10" s="41"/>
      <c r="KJV10" s="41"/>
      <c r="KJW10" s="41"/>
      <c r="KJX10" s="41"/>
      <c r="KJY10" s="41"/>
      <c r="KJZ10" s="41"/>
      <c r="KKA10" s="41"/>
      <c r="KKB10" s="41"/>
      <c r="KKC10" s="41"/>
      <c r="KKD10" s="41"/>
      <c r="KKE10" s="41"/>
      <c r="KKF10" s="41"/>
      <c r="KKG10" s="41"/>
      <c r="KKH10" s="41"/>
      <c r="KKI10" s="41"/>
      <c r="KKJ10" s="41"/>
      <c r="KKK10" s="41"/>
      <c r="KKL10" s="41"/>
      <c r="KKM10" s="41"/>
      <c r="KKN10" s="41"/>
      <c r="KKO10" s="41"/>
      <c r="KKP10" s="41"/>
      <c r="KKQ10" s="41"/>
      <c r="KKR10" s="41"/>
      <c r="KKS10" s="41"/>
      <c r="KKT10" s="41"/>
      <c r="KKU10" s="41"/>
      <c r="KKV10" s="41"/>
      <c r="KKW10" s="41"/>
      <c r="KKX10" s="41"/>
      <c r="KKY10" s="41"/>
      <c r="KKZ10" s="41"/>
      <c r="KLA10" s="41"/>
      <c r="KLB10" s="41"/>
      <c r="KLC10" s="41"/>
      <c r="KLD10" s="41"/>
      <c r="KLE10" s="41"/>
      <c r="KLF10" s="41"/>
      <c r="KLG10" s="41"/>
      <c r="KLH10" s="41"/>
      <c r="KLI10" s="41"/>
      <c r="KLJ10" s="41"/>
      <c r="KLK10" s="41"/>
      <c r="KLL10" s="41"/>
      <c r="KLM10" s="41"/>
      <c r="KLN10" s="41"/>
      <c r="KLO10" s="41"/>
      <c r="KLP10" s="41"/>
      <c r="KLQ10" s="41"/>
      <c r="KLR10" s="41"/>
      <c r="KLS10" s="41"/>
      <c r="KLT10" s="41"/>
      <c r="KLU10" s="41"/>
      <c r="KLV10" s="41"/>
      <c r="KLW10" s="41"/>
      <c r="KLX10" s="41"/>
      <c r="KLY10" s="41"/>
      <c r="KLZ10" s="41"/>
      <c r="KMA10" s="41"/>
      <c r="KMB10" s="41"/>
      <c r="KMC10" s="41"/>
      <c r="KMD10" s="41"/>
      <c r="KME10" s="41"/>
      <c r="KMF10" s="41"/>
      <c r="KMG10" s="41"/>
      <c r="KMH10" s="41"/>
      <c r="KMI10" s="41"/>
      <c r="KMJ10" s="41"/>
      <c r="KMK10" s="41"/>
      <c r="KML10" s="41"/>
      <c r="KMM10" s="41"/>
      <c r="KMN10" s="41"/>
      <c r="KMO10" s="41"/>
      <c r="KMP10" s="41"/>
      <c r="KMQ10" s="41"/>
      <c r="KMR10" s="41"/>
      <c r="KMS10" s="41"/>
      <c r="KMT10" s="41"/>
      <c r="KMU10" s="41"/>
      <c r="KMV10" s="41"/>
      <c r="KMW10" s="41"/>
      <c r="KMX10" s="41"/>
      <c r="KMY10" s="41"/>
      <c r="KMZ10" s="41"/>
      <c r="KNA10" s="41"/>
      <c r="KNB10" s="41"/>
      <c r="KNC10" s="41"/>
      <c r="KND10" s="41"/>
      <c r="KNE10" s="41"/>
      <c r="KNF10" s="41"/>
      <c r="KNG10" s="41"/>
      <c r="KNH10" s="41"/>
      <c r="KNI10" s="41"/>
      <c r="KNJ10" s="41"/>
      <c r="KNK10" s="41"/>
      <c r="KNL10" s="41"/>
      <c r="KNM10" s="41"/>
      <c r="KNN10" s="41"/>
      <c r="KNO10" s="41"/>
      <c r="KNP10" s="41"/>
      <c r="KNQ10" s="41"/>
      <c r="KNR10" s="41"/>
      <c r="KNS10" s="41"/>
      <c r="KNT10" s="41"/>
      <c r="KNU10" s="41"/>
      <c r="KNV10" s="41"/>
      <c r="KNW10" s="41"/>
      <c r="KNX10" s="41"/>
      <c r="KNY10" s="41"/>
      <c r="KNZ10" s="41"/>
      <c r="KOA10" s="41"/>
      <c r="KOB10" s="41"/>
      <c r="KOC10" s="41"/>
      <c r="KOD10" s="41"/>
      <c r="KOE10" s="41"/>
      <c r="KOF10" s="41"/>
      <c r="KOG10" s="41"/>
      <c r="KOH10" s="41"/>
      <c r="KOI10" s="41"/>
      <c r="KOJ10" s="41"/>
      <c r="KOK10" s="41"/>
      <c r="KOL10" s="41"/>
      <c r="KOM10" s="41"/>
      <c r="KON10" s="41"/>
      <c r="KOO10" s="41"/>
      <c r="KOP10" s="41"/>
      <c r="KOQ10" s="41"/>
      <c r="KOR10" s="41"/>
      <c r="KOS10" s="41"/>
      <c r="KOT10" s="41"/>
      <c r="KOU10" s="41"/>
      <c r="KOV10" s="41"/>
      <c r="KOW10" s="41"/>
      <c r="KOX10" s="41"/>
      <c r="KOY10" s="41"/>
      <c r="KOZ10" s="41"/>
      <c r="KPA10" s="41"/>
      <c r="KPB10" s="41"/>
      <c r="KPC10" s="41"/>
      <c r="KPD10" s="41"/>
      <c r="KPE10" s="41"/>
      <c r="KPF10" s="41"/>
      <c r="KPG10" s="41"/>
      <c r="KPH10" s="41"/>
      <c r="KPI10" s="41"/>
      <c r="KPJ10" s="41"/>
      <c r="KPK10" s="41"/>
      <c r="KPL10" s="41"/>
      <c r="KPM10" s="41"/>
      <c r="KPN10" s="41"/>
      <c r="KPO10" s="41"/>
      <c r="KPP10" s="41"/>
      <c r="KPQ10" s="41"/>
      <c r="KPR10" s="41"/>
      <c r="KPS10" s="41"/>
      <c r="KPT10" s="41"/>
      <c r="KPU10" s="41"/>
      <c r="KPV10" s="41"/>
      <c r="KPW10" s="41"/>
      <c r="KPX10" s="41"/>
      <c r="KPY10" s="41"/>
      <c r="KPZ10" s="41"/>
      <c r="KQA10" s="41"/>
      <c r="KQB10" s="41"/>
      <c r="KQC10" s="41"/>
      <c r="KQD10" s="41"/>
      <c r="KQE10" s="41"/>
      <c r="KQF10" s="41"/>
      <c r="KQG10" s="41"/>
      <c r="KQH10" s="41"/>
      <c r="KQI10" s="41"/>
      <c r="KQJ10" s="41"/>
      <c r="KQK10" s="41"/>
      <c r="KQL10" s="41"/>
      <c r="KQM10" s="41"/>
      <c r="KQN10" s="41"/>
      <c r="KQO10" s="41"/>
      <c r="KQP10" s="41"/>
      <c r="KQQ10" s="41"/>
      <c r="KQR10" s="41"/>
      <c r="KQS10" s="41"/>
      <c r="KQT10" s="41"/>
      <c r="KQU10" s="41"/>
      <c r="KQV10" s="41"/>
      <c r="KQW10" s="41"/>
      <c r="KQX10" s="41"/>
      <c r="KQY10" s="41"/>
      <c r="KQZ10" s="41"/>
      <c r="KRA10" s="41"/>
      <c r="KRB10" s="41"/>
      <c r="KRC10" s="41"/>
      <c r="KRD10" s="41"/>
      <c r="KRE10" s="41"/>
      <c r="KRF10" s="41"/>
      <c r="KRG10" s="41"/>
      <c r="KRH10" s="41"/>
      <c r="KRI10" s="41"/>
      <c r="KRJ10" s="41"/>
      <c r="KRK10" s="41"/>
      <c r="KRL10" s="41"/>
      <c r="KRM10" s="41"/>
      <c r="KRN10" s="41"/>
      <c r="KRO10" s="41"/>
      <c r="KRP10" s="41"/>
      <c r="KRQ10" s="41"/>
      <c r="KRR10" s="41"/>
      <c r="KRS10" s="41"/>
      <c r="KRT10" s="41"/>
      <c r="KRU10" s="41"/>
      <c r="KRV10" s="41"/>
      <c r="KRW10" s="41"/>
      <c r="KRX10" s="41"/>
      <c r="KRY10" s="41"/>
      <c r="KRZ10" s="41"/>
      <c r="KSA10" s="41"/>
      <c r="KSB10" s="41"/>
      <c r="KSC10" s="41"/>
      <c r="KSD10" s="41"/>
      <c r="KSE10" s="41"/>
      <c r="KSF10" s="41"/>
      <c r="KSG10" s="41"/>
      <c r="KSH10" s="41"/>
      <c r="KSI10" s="41"/>
      <c r="KSJ10" s="41"/>
      <c r="KSK10" s="41"/>
      <c r="KSL10" s="41"/>
      <c r="KSM10" s="41"/>
      <c r="KSN10" s="41"/>
      <c r="KSO10" s="41"/>
      <c r="KSP10" s="41"/>
      <c r="KSQ10" s="41"/>
      <c r="KSR10" s="41"/>
      <c r="KSS10" s="41"/>
      <c r="KST10" s="41"/>
      <c r="KSU10" s="41"/>
      <c r="KSV10" s="41"/>
      <c r="KSW10" s="41"/>
      <c r="KSX10" s="41"/>
      <c r="KSY10" s="41"/>
      <c r="KSZ10" s="41"/>
      <c r="KTA10" s="41"/>
      <c r="KTB10" s="41"/>
      <c r="KTC10" s="41"/>
      <c r="KTD10" s="41"/>
      <c r="KTE10" s="41"/>
      <c r="KTF10" s="41"/>
      <c r="KTG10" s="41"/>
      <c r="KTH10" s="41"/>
      <c r="KTI10" s="41"/>
      <c r="KTJ10" s="41"/>
      <c r="KTK10" s="41"/>
      <c r="KTL10" s="41"/>
      <c r="KTM10" s="41"/>
      <c r="KTN10" s="41"/>
      <c r="KTO10" s="41"/>
      <c r="KTP10" s="41"/>
      <c r="KTQ10" s="41"/>
      <c r="KTR10" s="41"/>
      <c r="KTS10" s="41"/>
      <c r="KTT10" s="41"/>
      <c r="KTU10" s="41"/>
      <c r="KTV10" s="41"/>
      <c r="KTW10" s="41"/>
      <c r="KTX10" s="41"/>
      <c r="KTY10" s="41"/>
      <c r="KTZ10" s="41"/>
      <c r="KUA10" s="41"/>
      <c r="KUB10" s="41"/>
      <c r="KUC10" s="41"/>
      <c r="KUD10" s="41"/>
      <c r="KUE10" s="41"/>
      <c r="KUF10" s="41"/>
      <c r="KUG10" s="41"/>
      <c r="KUH10" s="41"/>
      <c r="KUI10" s="41"/>
      <c r="KUJ10" s="41"/>
      <c r="KUK10" s="41"/>
      <c r="KUL10" s="41"/>
      <c r="KUM10" s="41"/>
      <c r="KUN10" s="41"/>
      <c r="KUO10" s="41"/>
      <c r="KUP10" s="41"/>
      <c r="KUQ10" s="41"/>
      <c r="KUR10" s="41"/>
      <c r="KUS10" s="41"/>
      <c r="KUT10" s="41"/>
      <c r="KUU10" s="41"/>
      <c r="KUV10" s="41"/>
      <c r="KUW10" s="41"/>
      <c r="KUX10" s="41"/>
      <c r="KUY10" s="41"/>
      <c r="KUZ10" s="41"/>
      <c r="KVA10" s="41"/>
      <c r="KVB10" s="41"/>
      <c r="KVC10" s="41"/>
      <c r="KVD10" s="41"/>
      <c r="KVE10" s="41"/>
      <c r="KVF10" s="41"/>
      <c r="KVG10" s="41"/>
      <c r="KVH10" s="41"/>
      <c r="KVI10" s="41"/>
      <c r="KVJ10" s="41"/>
      <c r="KVK10" s="41"/>
      <c r="KVL10" s="41"/>
      <c r="KVM10" s="41"/>
      <c r="KVN10" s="41"/>
      <c r="KVO10" s="41"/>
      <c r="KVP10" s="41"/>
      <c r="KVQ10" s="41"/>
      <c r="KVR10" s="41"/>
      <c r="KVS10" s="41"/>
      <c r="KVT10" s="41"/>
      <c r="KVU10" s="41"/>
      <c r="KVV10" s="41"/>
      <c r="KVW10" s="41"/>
      <c r="KVX10" s="41"/>
      <c r="KVY10" s="41"/>
      <c r="KVZ10" s="41"/>
      <c r="KWA10" s="41"/>
      <c r="KWB10" s="41"/>
      <c r="KWC10" s="41"/>
      <c r="KWD10" s="41"/>
      <c r="KWE10" s="41"/>
      <c r="KWF10" s="41"/>
      <c r="KWG10" s="41"/>
      <c r="KWH10" s="41"/>
      <c r="KWI10" s="41"/>
      <c r="KWJ10" s="41"/>
      <c r="KWK10" s="41"/>
      <c r="KWL10" s="41"/>
      <c r="KWM10" s="41"/>
      <c r="KWN10" s="41"/>
      <c r="KWO10" s="41"/>
      <c r="KWP10" s="41"/>
      <c r="KWQ10" s="41"/>
      <c r="KWR10" s="41"/>
      <c r="KWS10" s="41"/>
      <c r="KWT10" s="41"/>
      <c r="KWU10" s="41"/>
      <c r="KWV10" s="41"/>
      <c r="KWW10" s="41"/>
      <c r="KWX10" s="41"/>
      <c r="KWY10" s="41"/>
      <c r="KWZ10" s="41"/>
      <c r="KXA10" s="41"/>
      <c r="KXB10" s="41"/>
      <c r="KXC10" s="41"/>
      <c r="KXD10" s="41"/>
      <c r="KXE10" s="41"/>
      <c r="KXF10" s="41"/>
      <c r="KXG10" s="41"/>
      <c r="KXH10" s="41"/>
      <c r="KXI10" s="41"/>
      <c r="KXJ10" s="41"/>
      <c r="KXK10" s="41"/>
      <c r="KXL10" s="41"/>
      <c r="KXM10" s="41"/>
      <c r="KXN10" s="41"/>
      <c r="KXO10" s="41"/>
      <c r="KXP10" s="41"/>
      <c r="KXQ10" s="41"/>
      <c r="KXR10" s="41"/>
      <c r="KXS10" s="41"/>
      <c r="KXT10" s="41"/>
      <c r="KXU10" s="41"/>
      <c r="KXV10" s="41"/>
      <c r="KXW10" s="41"/>
      <c r="KXX10" s="41"/>
      <c r="KXY10" s="41"/>
      <c r="KXZ10" s="41"/>
      <c r="KYA10" s="41"/>
      <c r="KYB10" s="41"/>
      <c r="KYC10" s="41"/>
      <c r="KYD10" s="41"/>
      <c r="KYE10" s="41"/>
      <c r="KYF10" s="41"/>
      <c r="KYG10" s="41"/>
      <c r="KYH10" s="41"/>
      <c r="KYI10" s="41"/>
      <c r="KYJ10" s="41"/>
      <c r="KYK10" s="41"/>
      <c r="KYL10" s="41"/>
      <c r="KYM10" s="41"/>
      <c r="KYN10" s="41"/>
      <c r="KYO10" s="41"/>
      <c r="KYP10" s="41"/>
      <c r="KYQ10" s="41"/>
      <c r="KYR10" s="41"/>
      <c r="KYS10" s="41"/>
      <c r="KYT10" s="41"/>
      <c r="KYU10" s="41"/>
      <c r="KYV10" s="41"/>
      <c r="KYW10" s="41"/>
      <c r="KYX10" s="41"/>
      <c r="KYY10" s="41"/>
      <c r="KYZ10" s="41"/>
      <c r="KZA10" s="41"/>
      <c r="KZB10" s="41"/>
      <c r="KZC10" s="41"/>
      <c r="KZD10" s="41"/>
      <c r="KZE10" s="41"/>
      <c r="KZF10" s="41"/>
      <c r="KZG10" s="41"/>
      <c r="KZH10" s="41"/>
      <c r="KZI10" s="41"/>
      <c r="KZJ10" s="41"/>
      <c r="KZK10" s="41"/>
      <c r="KZL10" s="41"/>
      <c r="KZM10" s="41"/>
      <c r="KZN10" s="41"/>
      <c r="KZO10" s="41"/>
      <c r="KZP10" s="41"/>
      <c r="KZQ10" s="41"/>
      <c r="KZR10" s="41"/>
      <c r="KZS10" s="41"/>
      <c r="KZT10" s="41"/>
      <c r="KZU10" s="41"/>
      <c r="KZV10" s="41"/>
      <c r="KZW10" s="41"/>
      <c r="KZX10" s="41"/>
      <c r="KZY10" s="41"/>
      <c r="KZZ10" s="41"/>
      <c r="LAA10" s="41"/>
      <c r="LAB10" s="41"/>
      <c r="LAC10" s="41"/>
      <c r="LAD10" s="41"/>
      <c r="LAE10" s="41"/>
      <c r="LAF10" s="41"/>
      <c r="LAG10" s="41"/>
      <c r="LAH10" s="41"/>
      <c r="LAI10" s="41"/>
      <c r="LAJ10" s="41"/>
      <c r="LAK10" s="41"/>
      <c r="LAL10" s="41"/>
      <c r="LAM10" s="41"/>
      <c r="LAN10" s="41"/>
      <c r="LAO10" s="41"/>
      <c r="LAP10" s="41"/>
      <c r="LAQ10" s="41"/>
      <c r="LAR10" s="41"/>
      <c r="LAS10" s="41"/>
      <c r="LAT10" s="41"/>
      <c r="LAU10" s="41"/>
      <c r="LAV10" s="41"/>
      <c r="LAW10" s="41"/>
      <c r="LAX10" s="41"/>
      <c r="LAY10" s="41"/>
      <c r="LAZ10" s="41"/>
      <c r="LBA10" s="41"/>
      <c r="LBB10" s="41"/>
      <c r="LBC10" s="41"/>
      <c r="LBD10" s="41"/>
      <c r="LBE10" s="41"/>
      <c r="LBF10" s="41"/>
      <c r="LBG10" s="41"/>
      <c r="LBH10" s="41"/>
      <c r="LBI10" s="41"/>
      <c r="LBJ10" s="41"/>
      <c r="LBK10" s="41"/>
      <c r="LBL10" s="41"/>
      <c r="LBM10" s="41"/>
      <c r="LBN10" s="41"/>
      <c r="LBO10" s="41"/>
      <c r="LBP10" s="41"/>
      <c r="LBQ10" s="41"/>
      <c r="LBR10" s="41"/>
      <c r="LBS10" s="41"/>
      <c r="LBT10" s="41"/>
      <c r="LBU10" s="41"/>
      <c r="LBV10" s="41"/>
      <c r="LBW10" s="41"/>
      <c r="LBX10" s="41"/>
      <c r="LBY10" s="41"/>
      <c r="LBZ10" s="41"/>
      <c r="LCA10" s="41"/>
      <c r="LCB10" s="41"/>
      <c r="LCC10" s="41"/>
      <c r="LCD10" s="41"/>
      <c r="LCE10" s="41"/>
      <c r="LCF10" s="41"/>
      <c r="LCG10" s="41"/>
      <c r="LCH10" s="41"/>
      <c r="LCI10" s="41"/>
      <c r="LCJ10" s="41"/>
      <c r="LCK10" s="41"/>
      <c r="LCL10" s="41"/>
      <c r="LCM10" s="41"/>
      <c r="LCN10" s="41"/>
      <c r="LCO10" s="41"/>
      <c r="LCP10" s="41"/>
      <c r="LCQ10" s="41"/>
      <c r="LCR10" s="41"/>
      <c r="LCS10" s="41"/>
      <c r="LCT10" s="41"/>
      <c r="LCU10" s="41"/>
      <c r="LCV10" s="41"/>
      <c r="LCW10" s="41"/>
      <c r="LCX10" s="41"/>
      <c r="LCY10" s="41"/>
      <c r="LCZ10" s="41"/>
      <c r="LDA10" s="41"/>
      <c r="LDB10" s="41"/>
      <c r="LDC10" s="41"/>
      <c r="LDD10" s="41"/>
      <c r="LDE10" s="41"/>
      <c r="LDF10" s="41"/>
      <c r="LDG10" s="41"/>
      <c r="LDH10" s="41"/>
      <c r="LDI10" s="41"/>
      <c r="LDJ10" s="41"/>
      <c r="LDK10" s="41"/>
      <c r="LDL10" s="41"/>
      <c r="LDM10" s="41"/>
      <c r="LDN10" s="41"/>
      <c r="LDO10" s="41"/>
      <c r="LDP10" s="41"/>
      <c r="LDQ10" s="41"/>
      <c r="LDR10" s="41"/>
      <c r="LDS10" s="41"/>
      <c r="LDT10" s="41"/>
      <c r="LDU10" s="41"/>
      <c r="LDV10" s="41"/>
      <c r="LDW10" s="41"/>
      <c r="LDX10" s="41"/>
      <c r="LDY10" s="41"/>
      <c r="LDZ10" s="41"/>
      <c r="LEA10" s="41"/>
      <c r="LEB10" s="41"/>
      <c r="LEC10" s="41"/>
      <c r="LED10" s="41"/>
      <c r="LEE10" s="41"/>
      <c r="LEF10" s="41"/>
      <c r="LEG10" s="41"/>
      <c r="LEH10" s="41"/>
      <c r="LEI10" s="41"/>
      <c r="LEJ10" s="41"/>
      <c r="LEK10" s="41"/>
      <c r="LEL10" s="41"/>
      <c r="LEM10" s="41"/>
      <c r="LEN10" s="41"/>
      <c r="LEO10" s="41"/>
      <c r="LEP10" s="41"/>
      <c r="LEQ10" s="41"/>
      <c r="LER10" s="41"/>
      <c r="LES10" s="41"/>
      <c r="LET10" s="41"/>
      <c r="LEU10" s="41"/>
      <c r="LEV10" s="41"/>
      <c r="LEW10" s="41"/>
      <c r="LEX10" s="41"/>
      <c r="LEY10" s="41"/>
      <c r="LEZ10" s="41"/>
      <c r="LFA10" s="41"/>
      <c r="LFB10" s="41"/>
      <c r="LFC10" s="41"/>
      <c r="LFD10" s="41"/>
      <c r="LFE10" s="41"/>
      <c r="LFF10" s="41"/>
      <c r="LFG10" s="41"/>
      <c r="LFH10" s="41"/>
      <c r="LFI10" s="41"/>
      <c r="LFJ10" s="41"/>
      <c r="LFK10" s="41"/>
      <c r="LFL10" s="41"/>
      <c r="LFM10" s="41"/>
      <c r="LFN10" s="41"/>
      <c r="LFO10" s="41"/>
      <c r="LFP10" s="41"/>
      <c r="LFQ10" s="41"/>
      <c r="LFR10" s="41"/>
      <c r="LFS10" s="41"/>
      <c r="LFT10" s="41"/>
      <c r="LFU10" s="41"/>
      <c r="LFV10" s="41"/>
      <c r="LFW10" s="41"/>
      <c r="LFX10" s="41"/>
      <c r="LFY10" s="41"/>
      <c r="LFZ10" s="41"/>
      <c r="LGA10" s="41"/>
      <c r="LGB10" s="41"/>
      <c r="LGC10" s="41"/>
      <c r="LGD10" s="41"/>
      <c r="LGE10" s="41"/>
      <c r="LGF10" s="41"/>
      <c r="LGG10" s="41"/>
      <c r="LGH10" s="41"/>
      <c r="LGI10" s="41"/>
      <c r="LGJ10" s="41"/>
      <c r="LGK10" s="41"/>
      <c r="LGL10" s="41"/>
      <c r="LGM10" s="41"/>
      <c r="LGN10" s="41"/>
      <c r="LGO10" s="41"/>
      <c r="LGP10" s="41"/>
      <c r="LGQ10" s="41"/>
      <c r="LGR10" s="41"/>
      <c r="LGS10" s="41"/>
      <c r="LGT10" s="41"/>
      <c r="LGU10" s="41"/>
      <c r="LGV10" s="41"/>
      <c r="LGW10" s="41"/>
      <c r="LGX10" s="41"/>
      <c r="LGY10" s="41"/>
      <c r="LGZ10" s="41"/>
      <c r="LHA10" s="41"/>
      <c r="LHB10" s="41"/>
      <c r="LHC10" s="41"/>
      <c r="LHD10" s="41"/>
      <c r="LHE10" s="41"/>
      <c r="LHF10" s="41"/>
      <c r="LHG10" s="41"/>
      <c r="LHH10" s="41"/>
      <c r="LHI10" s="41"/>
      <c r="LHJ10" s="41"/>
      <c r="LHK10" s="41"/>
      <c r="LHL10" s="41"/>
      <c r="LHM10" s="41"/>
      <c r="LHN10" s="41"/>
      <c r="LHO10" s="41"/>
      <c r="LHP10" s="41"/>
      <c r="LHQ10" s="41"/>
      <c r="LHR10" s="41"/>
      <c r="LHS10" s="41"/>
      <c r="LHT10" s="41"/>
      <c r="LHU10" s="41"/>
      <c r="LHV10" s="41"/>
      <c r="LHW10" s="41"/>
      <c r="LHX10" s="41"/>
      <c r="LHY10" s="41"/>
      <c r="LHZ10" s="41"/>
      <c r="LIA10" s="41"/>
      <c r="LIB10" s="41"/>
      <c r="LIC10" s="41"/>
      <c r="LID10" s="41"/>
      <c r="LIE10" s="41"/>
      <c r="LIF10" s="41"/>
      <c r="LIG10" s="41"/>
      <c r="LIH10" s="41"/>
      <c r="LII10" s="41"/>
      <c r="LIJ10" s="41"/>
      <c r="LIK10" s="41"/>
      <c r="LIL10" s="41"/>
      <c r="LIM10" s="41"/>
      <c r="LIN10" s="41"/>
      <c r="LIO10" s="41"/>
      <c r="LIP10" s="41"/>
      <c r="LIQ10" s="41"/>
      <c r="LIR10" s="41"/>
      <c r="LIS10" s="41"/>
      <c r="LIT10" s="41"/>
      <c r="LIU10" s="41"/>
      <c r="LIV10" s="41"/>
      <c r="LIW10" s="41"/>
      <c r="LIX10" s="41"/>
      <c r="LIY10" s="41"/>
      <c r="LIZ10" s="41"/>
      <c r="LJA10" s="41"/>
      <c r="LJB10" s="41"/>
      <c r="LJC10" s="41"/>
      <c r="LJD10" s="41"/>
      <c r="LJE10" s="41"/>
      <c r="LJF10" s="41"/>
      <c r="LJG10" s="41"/>
      <c r="LJH10" s="41"/>
      <c r="LJI10" s="41"/>
      <c r="LJJ10" s="41"/>
      <c r="LJK10" s="41"/>
      <c r="LJL10" s="41"/>
      <c r="LJM10" s="41"/>
      <c r="LJN10" s="41"/>
      <c r="LJO10" s="41"/>
      <c r="LJP10" s="41"/>
      <c r="LJQ10" s="41"/>
      <c r="LJR10" s="41"/>
      <c r="LJS10" s="41"/>
      <c r="LJT10" s="41"/>
      <c r="LJU10" s="41"/>
      <c r="LJV10" s="41"/>
      <c r="LJW10" s="41"/>
      <c r="LJX10" s="41"/>
      <c r="LJY10" s="41"/>
      <c r="LJZ10" s="41"/>
      <c r="LKA10" s="41"/>
      <c r="LKB10" s="41"/>
      <c r="LKC10" s="41"/>
      <c r="LKD10" s="41"/>
      <c r="LKE10" s="41"/>
      <c r="LKF10" s="41"/>
      <c r="LKG10" s="41"/>
      <c r="LKH10" s="41"/>
      <c r="LKI10" s="41"/>
      <c r="LKJ10" s="41"/>
      <c r="LKK10" s="41"/>
      <c r="LKL10" s="41"/>
      <c r="LKM10" s="41"/>
      <c r="LKN10" s="41"/>
      <c r="LKO10" s="41"/>
      <c r="LKP10" s="41"/>
      <c r="LKQ10" s="41"/>
      <c r="LKR10" s="41"/>
      <c r="LKS10" s="41"/>
      <c r="LKT10" s="41"/>
      <c r="LKU10" s="41"/>
      <c r="LKV10" s="41"/>
      <c r="LKW10" s="41"/>
      <c r="LKX10" s="41"/>
      <c r="LKY10" s="41"/>
      <c r="LKZ10" s="41"/>
      <c r="LLA10" s="41"/>
      <c r="LLB10" s="41"/>
      <c r="LLC10" s="41"/>
      <c r="LLD10" s="41"/>
      <c r="LLE10" s="41"/>
      <c r="LLF10" s="41"/>
      <c r="LLG10" s="41"/>
      <c r="LLH10" s="41"/>
      <c r="LLI10" s="41"/>
      <c r="LLJ10" s="41"/>
      <c r="LLK10" s="41"/>
      <c r="LLL10" s="41"/>
      <c r="LLM10" s="41"/>
      <c r="LLN10" s="41"/>
      <c r="LLO10" s="41"/>
      <c r="LLP10" s="41"/>
      <c r="LLQ10" s="41"/>
      <c r="LLR10" s="41"/>
      <c r="LLS10" s="41"/>
      <c r="LLT10" s="41"/>
      <c r="LLU10" s="41"/>
      <c r="LLV10" s="41"/>
      <c r="LLW10" s="41"/>
      <c r="LLX10" s="41"/>
      <c r="LLY10" s="41"/>
      <c r="LLZ10" s="41"/>
      <c r="LMA10" s="41"/>
      <c r="LMB10" s="41"/>
      <c r="LMC10" s="41"/>
      <c r="LMD10" s="41"/>
      <c r="LME10" s="41"/>
      <c r="LMF10" s="41"/>
      <c r="LMG10" s="41"/>
      <c r="LMH10" s="41"/>
      <c r="LMI10" s="41"/>
      <c r="LMJ10" s="41"/>
      <c r="LMK10" s="41"/>
      <c r="LML10" s="41"/>
      <c r="LMM10" s="41"/>
      <c r="LMN10" s="41"/>
      <c r="LMO10" s="41"/>
      <c r="LMP10" s="41"/>
      <c r="LMQ10" s="41"/>
      <c r="LMR10" s="41"/>
      <c r="LMS10" s="41"/>
      <c r="LMT10" s="41"/>
      <c r="LMU10" s="41"/>
      <c r="LMV10" s="41"/>
      <c r="LMW10" s="41"/>
      <c r="LMX10" s="41"/>
      <c r="LMY10" s="41"/>
      <c r="LMZ10" s="41"/>
      <c r="LNA10" s="41"/>
      <c r="LNB10" s="41"/>
      <c r="LNC10" s="41"/>
      <c r="LND10" s="41"/>
      <c r="LNE10" s="41"/>
      <c r="LNF10" s="41"/>
      <c r="LNG10" s="41"/>
      <c r="LNH10" s="41"/>
      <c r="LNI10" s="41"/>
      <c r="LNJ10" s="41"/>
      <c r="LNK10" s="41"/>
      <c r="LNL10" s="41"/>
      <c r="LNM10" s="41"/>
      <c r="LNN10" s="41"/>
      <c r="LNO10" s="41"/>
      <c r="LNP10" s="41"/>
      <c r="LNQ10" s="41"/>
      <c r="LNR10" s="41"/>
      <c r="LNS10" s="41"/>
      <c r="LNT10" s="41"/>
      <c r="LNU10" s="41"/>
      <c r="LNV10" s="41"/>
      <c r="LNW10" s="41"/>
      <c r="LNX10" s="41"/>
      <c r="LNY10" s="41"/>
      <c r="LNZ10" s="41"/>
      <c r="LOA10" s="41"/>
      <c r="LOB10" s="41"/>
      <c r="LOC10" s="41"/>
      <c r="LOD10" s="41"/>
      <c r="LOE10" s="41"/>
      <c r="LOF10" s="41"/>
      <c r="LOG10" s="41"/>
      <c r="LOH10" s="41"/>
      <c r="LOI10" s="41"/>
      <c r="LOJ10" s="41"/>
      <c r="LOK10" s="41"/>
      <c r="LOL10" s="41"/>
      <c r="LOM10" s="41"/>
      <c r="LON10" s="41"/>
      <c r="LOO10" s="41"/>
      <c r="LOP10" s="41"/>
      <c r="LOQ10" s="41"/>
      <c r="LOR10" s="41"/>
      <c r="LOS10" s="41"/>
      <c r="LOT10" s="41"/>
      <c r="LOU10" s="41"/>
      <c r="LOV10" s="41"/>
      <c r="LOW10" s="41"/>
      <c r="LOX10" s="41"/>
      <c r="LOY10" s="41"/>
      <c r="LOZ10" s="41"/>
      <c r="LPA10" s="41"/>
      <c r="LPB10" s="41"/>
      <c r="LPC10" s="41"/>
      <c r="LPD10" s="41"/>
      <c r="LPE10" s="41"/>
      <c r="LPF10" s="41"/>
      <c r="LPG10" s="41"/>
      <c r="LPH10" s="41"/>
      <c r="LPI10" s="41"/>
      <c r="LPJ10" s="41"/>
      <c r="LPK10" s="41"/>
      <c r="LPL10" s="41"/>
      <c r="LPM10" s="41"/>
      <c r="LPN10" s="41"/>
      <c r="LPO10" s="41"/>
      <c r="LPP10" s="41"/>
      <c r="LPQ10" s="41"/>
      <c r="LPR10" s="41"/>
      <c r="LPS10" s="41"/>
      <c r="LPT10" s="41"/>
      <c r="LPU10" s="41"/>
      <c r="LPV10" s="41"/>
      <c r="LPW10" s="41"/>
      <c r="LPX10" s="41"/>
      <c r="LPY10" s="41"/>
      <c r="LPZ10" s="41"/>
      <c r="LQA10" s="41"/>
      <c r="LQB10" s="41"/>
      <c r="LQC10" s="41"/>
      <c r="LQD10" s="41"/>
      <c r="LQE10" s="41"/>
      <c r="LQF10" s="41"/>
      <c r="LQG10" s="41"/>
      <c r="LQH10" s="41"/>
      <c r="LQI10" s="41"/>
      <c r="LQJ10" s="41"/>
      <c r="LQK10" s="41"/>
      <c r="LQL10" s="41"/>
      <c r="LQM10" s="41"/>
      <c r="LQN10" s="41"/>
      <c r="LQO10" s="41"/>
      <c r="LQP10" s="41"/>
      <c r="LQQ10" s="41"/>
      <c r="LQR10" s="41"/>
      <c r="LQS10" s="41"/>
      <c r="LQT10" s="41"/>
      <c r="LQU10" s="41"/>
      <c r="LQV10" s="41"/>
      <c r="LQW10" s="41"/>
      <c r="LQX10" s="41"/>
      <c r="LQY10" s="41"/>
      <c r="LQZ10" s="41"/>
      <c r="LRA10" s="41"/>
      <c r="LRB10" s="41"/>
      <c r="LRC10" s="41"/>
      <c r="LRD10" s="41"/>
      <c r="LRE10" s="41"/>
      <c r="LRF10" s="41"/>
      <c r="LRG10" s="41"/>
      <c r="LRH10" s="41"/>
      <c r="LRI10" s="41"/>
      <c r="LRJ10" s="41"/>
      <c r="LRK10" s="41"/>
      <c r="LRL10" s="41"/>
      <c r="LRM10" s="41"/>
      <c r="LRN10" s="41"/>
      <c r="LRO10" s="41"/>
      <c r="LRP10" s="41"/>
      <c r="LRQ10" s="41"/>
      <c r="LRR10" s="41"/>
      <c r="LRS10" s="41"/>
      <c r="LRT10" s="41"/>
      <c r="LRU10" s="41"/>
      <c r="LRV10" s="41"/>
      <c r="LRW10" s="41"/>
      <c r="LRX10" s="41"/>
      <c r="LRY10" s="41"/>
      <c r="LRZ10" s="41"/>
      <c r="LSA10" s="41"/>
      <c r="LSB10" s="41"/>
      <c r="LSC10" s="41"/>
      <c r="LSD10" s="41"/>
      <c r="LSE10" s="41"/>
      <c r="LSF10" s="41"/>
      <c r="LSG10" s="41"/>
      <c r="LSH10" s="41"/>
      <c r="LSI10" s="41"/>
      <c r="LSJ10" s="41"/>
      <c r="LSK10" s="41"/>
      <c r="LSL10" s="41"/>
      <c r="LSM10" s="41"/>
      <c r="LSN10" s="41"/>
      <c r="LSO10" s="41"/>
      <c r="LSP10" s="41"/>
      <c r="LSQ10" s="41"/>
      <c r="LSR10" s="41"/>
      <c r="LSS10" s="41"/>
      <c r="LST10" s="41"/>
      <c r="LSU10" s="41"/>
      <c r="LSV10" s="41"/>
      <c r="LSW10" s="41"/>
      <c r="LSX10" s="41"/>
      <c r="LSY10" s="41"/>
      <c r="LSZ10" s="41"/>
      <c r="LTA10" s="41"/>
      <c r="LTB10" s="41"/>
      <c r="LTC10" s="41"/>
      <c r="LTD10" s="41"/>
      <c r="LTE10" s="41"/>
      <c r="LTF10" s="41"/>
      <c r="LTG10" s="41"/>
      <c r="LTH10" s="41"/>
      <c r="LTI10" s="41"/>
      <c r="LTJ10" s="41"/>
      <c r="LTK10" s="41"/>
      <c r="LTL10" s="41"/>
      <c r="LTM10" s="41"/>
      <c r="LTN10" s="41"/>
      <c r="LTO10" s="41"/>
      <c r="LTP10" s="41"/>
      <c r="LTQ10" s="41"/>
      <c r="LTR10" s="41"/>
      <c r="LTS10" s="41"/>
      <c r="LTT10" s="41"/>
      <c r="LTU10" s="41"/>
      <c r="LTV10" s="41"/>
      <c r="LTW10" s="41"/>
      <c r="LTX10" s="41"/>
      <c r="LTY10" s="41"/>
      <c r="LTZ10" s="41"/>
      <c r="LUA10" s="41"/>
      <c r="LUB10" s="41"/>
      <c r="LUC10" s="41"/>
      <c r="LUD10" s="41"/>
      <c r="LUE10" s="41"/>
      <c r="LUF10" s="41"/>
      <c r="LUG10" s="41"/>
      <c r="LUH10" s="41"/>
      <c r="LUI10" s="41"/>
      <c r="LUJ10" s="41"/>
      <c r="LUK10" s="41"/>
      <c r="LUL10" s="41"/>
      <c r="LUM10" s="41"/>
      <c r="LUN10" s="41"/>
      <c r="LUO10" s="41"/>
      <c r="LUP10" s="41"/>
      <c r="LUQ10" s="41"/>
      <c r="LUR10" s="41"/>
      <c r="LUS10" s="41"/>
      <c r="LUT10" s="41"/>
      <c r="LUU10" s="41"/>
      <c r="LUV10" s="41"/>
      <c r="LUW10" s="41"/>
      <c r="LUX10" s="41"/>
      <c r="LUY10" s="41"/>
      <c r="LUZ10" s="41"/>
      <c r="LVA10" s="41"/>
      <c r="LVB10" s="41"/>
      <c r="LVC10" s="41"/>
      <c r="LVD10" s="41"/>
      <c r="LVE10" s="41"/>
      <c r="LVF10" s="41"/>
      <c r="LVG10" s="41"/>
      <c r="LVH10" s="41"/>
      <c r="LVI10" s="41"/>
      <c r="LVJ10" s="41"/>
      <c r="LVK10" s="41"/>
      <c r="LVL10" s="41"/>
      <c r="LVM10" s="41"/>
      <c r="LVN10" s="41"/>
      <c r="LVO10" s="41"/>
      <c r="LVP10" s="41"/>
      <c r="LVQ10" s="41"/>
      <c r="LVR10" s="41"/>
      <c r="LVS10" s="41"/>
      <c r="LVT10" s="41"/>
      <c r="LVU10" s="41"/>
      <c r="LVV10" s="41"/>
      <c r="LVW10" s="41"/>
      <c r="LVX10" s="41"/>
      <c r="LVY10" s="41"/>
      <c r="LVZ10" s="41"/>
      <c r="LWA10" s="41"/>
      <c r="LWB10" s="41"/>
      <c r="LWC10" s="41"/>
      <c r="LWD10" s="41"/>
      <c r="LWE10" s="41"/>
      <c r="LWF10" s="41"/>
      <c r="LWG10" s="41"/>
      <c r="LWH10" s="41"/>
      <c r="LWI10" s="41"/>
      <c r="LWJ10" s="41"/>
      <c r="LWK10" s="41"/>
      <c r="LWL10" s="41"/>
      <c r="LWM10" s="41"/>
      <c r="LWN10" s="41"/>
      <c r="LWO10" s="41"/>
      <c r="LWP10" s="41"/>
      <c r="LWQ10" s="41"/>
      <c r="LWR10" s="41"/>
      <c r="LWS10" s="41"/>
      <c r="LWT10" s="41"/>
      <c r="LWU10" s="41"/>
      <c r="LWV10" s="41"/>
      <c r="LWW10" s="41"/>
      <c r="LWX10" s="41"/>
      <c r="LWY10" s="41"/>
      <c r="LWZ10" s="41"/>
      <c r="LXA10" s="41"/>
      <c r="LXB10" s="41"/>
      <c r="LXC10" s="41"/>
      <c r="LXD10" s="41"/>
      <c r="LXE10" s="41"/>
      <c r="LXF10" s="41"/>
      <c r="LXG10" s="41"/>
      <c r="LXH10" s="41"/>
      <c r="LXI10" s="41"/>
      <c r="LXJ10" s="41"/>
      <c r="LXK10" s="41"/>
      <c r="LXL10" s="41"/>
      <c r="LXM10" s="41"/>
      <c r="LXN10" s="41"/>
      <c r="LXO10" s="41"/>
      <c r="LXP10" s="41"/>
      <c r="LXQ10" s="41"/>
      <c r="LXR10" s="41"/>
      <c r="LXS10" s="41"/>
      <c r="LXT10" s="41"/>
      <c r="LXU10" s="41"/>
      <c r="LXV10" s="41"/>
      <c r="LXW10" s="41"/>
      <c r="LXX10" s="41"/>
      <c r="LXY10" s="41"/>
      <c r="LXZ10" s="41"/>
      <c r="LYA10" s="41"/>
      <c r="LYB10" s="41"/>
      <c r="LYC10" s="41"/>
      <c r="LYD10" s="41"/>
      <c r="LYE10" s="41"/>
      <c r="LYF10" s="41"/>
      <c r="LYG10" s="41"/>
      <c r="LYH10" s="41"/>
      <c r="LYI10" s="41"/>
      <c r="LYJ10" s="41"/>
      <c r="LYK10" s="41"/>
      <c r="LYL10" s="41"/>
      <c r="LYM10" s="41"/>
      <c r="LYN10" s="41"/>
      <c r="LYO10" s="41"/>
      <c r="LYP10" s="41"/>
      <c r="LYQ10" s="41"/>
      <c r="LYR10" s="41"/>
      <c r="LYS10" s="41"/>
      <c r="LYT10" s="41"/>
      <c r="LYU10" s="41"/>
      <c r="LYV10" s="41"/>
      <c r="LYW10" s="41"/>
      <c r="LYX10" s="41"/>
      <c r="LYY10" s="41"/>
      <c r="LYZ10" s="41"/>
      <c r="LZA10" s="41"/>
      <c r="LZB10" s="41"/>
      <c r="LZC10" s="41"/>
      <c r="LZD10" s="41"/>
      <c r="LZE10" s="41"/>
      <c r="LZF10" s="41"/>
      <c r="LZG10" s="41"/>
      <c r="LZH10" s="41"/>
      <c r="LZI10" s="41"/>
      <c r="LZJ10" s="41"/>
      <c r="LZK10" s="41"/>
      <c r="LZL10" s="41"/>
      <c r="LZM10" s="41"/>
      <c r="LZN10" s="41"/>
      <c r="LZO10" s="41"/>
      <c r="LZP10" s="41"/>
      <c r="LZQ10" s="41"/>
      <c r="LZR10" s="41"/>
      <c r="LZS10" s="41"/>
      <c r="LZT10" s="41"/>
      <c r="LZU10" s="41"/>
      <c r="LZV10" s="41"/>
      <c r="LZW10" s="41"/>
      <c r="LZX10" s="41"/>
      <c r="LZY10" s="41"/>
      <c r="LZZ10" s="41"/>
      <c r="MAA10" s="41"/>
      <c r="MAB10" s="41"/>
      <c r="MAC10" s="41"/>
      <c r="MAD10" s="41"/>
      <c r="MAE10" s="41"/>
      <c r="MAF10" s="41"/>
      <c r="MAG10" s="41"/>
      <c r="MAH10" s="41"/>
      <c r="MAI10" s="41"/>
      <c r="MAJ10" s="41"/>
      <c r="MAK10" s="41"/>
      <c r="MAL10" s="41"/>
      <c r="MAM10" s="41"/>
      <c r="MAN10" s="41"/>
      <c r="MAO10" s="41"/>
      <c r="MAP10" s="41"/>
      <c r="MAQ10" s="41"/>
      <c r="MAR10" s="41"/>
      <c r="MAS10" s="41"/>
      <c r="MAT10" s="41"/>
      <c r="MAU10" s="41"/>
      <c r="MAV10" s="41"/>
      <c r="MAW10" s="41"/>
      <c r="MAX10" s="41"/>
      <c r="MAY10" s="41"/>
      <c r="MAZ10" s="41"/>
      <c r="MBA10" s="41"/>
      <c r="MBB10" s="41"/>
      <c r="MBC10" s="41"/>
      <c r="MBD10" s="41"/>
      <c r="MBE10" s="41"/>
      <c r="MBF10" s="41"/>
      <c r="MBG10" s="41"/>
      <c r="MBH10" s="41"/>
      <c r="MBI10" s="41"/>
      <c r="MBJ10" s="41"/>
      <c r="MBK10" s="41"/>
      <c r="MBL10" s="41"/>
      <c r="MBM10" s="41"/>
      <c r="MBN10" s="41"/>
      <c r="MBO10" s="41"/>
      <c r="MBP10" s="41"/>
      <c r="MBQ10" s="41"/>
      <c r="MBR10" s="41"/>
      <c r="MBS10" s="41"/>
      <c r="MBT10" s="41"/>
      <c r="MBU10" s="41"/>
      <c r="MBV10" s="41"/>
      <c r="MBW10" s="41"/>
      <c r="MBX10" s="41"/>
      <c r="MBY10" s="41"/>
      <c r="MBZ10" s="41"/>
      <c r="MCA10" s="41"/>
      <c r="MCB10" s="41"/>
      <c r="MCC10" s="41"/>
      <c r="MCD10" s="41"/>
      <c r="MCE10" s="41"/>
      <c r="MCF10" s="41"/>
      <c r="MCG10" s="41"/>
      <c r="MCH10" s="41"/>
      <c r="MCI10" s="41"/>
      <c r="MCJ10" s="41"/>
      <c r="MCK10" s="41"/>
      <c r="MCL10" s="41"/>
      <c r="MCM10" s="41"/>
      <c r="MCN10" s="41"/>
      <c r="MCO10" s="41"/>
      <c r="MCP10" s="41"/>
      <c r="MCQ10" s="41"/>
      <c r="MCR10" s="41"/>
      <c r="MCS10" s="41"/>
      <c r="MCT10" s="41"/>
      <c r="MCU10" s="41"/>
      <c r="MCV10" s="41"/>
      <c r="MCW10" s="41"/>
      <c r="MCX10" s="41"/>
      <c r="MCY10" s="41"/>
      <c r="MCZ10" s="41"/>
      <c r="MDA10" s="41"/>
      <c r="MDB10" s="41"/>
      <c r="MDC10" s="41"/>
      <c r="MDD10" s="41"/>
      <c r="MDE10" s="41"/>
      <c r="MDF10" s="41"/>
      <c r="MDG10" s="41"/>
      <c r="MDH10" s="41"/>
      <c r="MDI10" s="41"/>
      <c r="MDJ10" s="41"/>
      <c r="MDK10" s="41"/>
      <c r="MDL10" s="41"/>
      <c r="MDM10" s="41"/>
      <c r="MDN10" s="41"/>
      <c r="MDO10" s="41"/>
      <c r="MDP10" s="41"/>
      <c r="MDQ10" s="41"/>
      <c r="MDR10" s="41"/>
      <c r="MDS10" s="41"/>
      <c r="MDT10" s="41"/>
      <c r="MDU10" s="41"/>
      <c r="MDV10" s="41"/>
      <c r="MDW10" s="41"/>
      <c r="MDX10" s="41"/>
      <c r="MDY10" s="41"/>
      <c r="MDZ10" s="41"/>
      <c r="MEA10" s="41"/>
      <c r="MEB10" s="41"/>
      <c r="MEC10" s="41"/>
      <c r="MED10" s="41"/>
      <c r="MEE10" s="41"/>
      <c r="MEF10" s="41"/>
      <c r="MEG10" s="41"/>
      <c r="MEH10" s="41"/>
      <c r="MEI10" s="41"/>
      <c r="MEJ10" s="41"/>
      <c r="MEK10" s="41"/>
      <c r="MEL10" s="41"/>
      <c r="MEM10" s="41"/>
      <c r="MEN10" s="41"/>
      <c r="MEO10" s="41"/>
      <c r="MEP10" s="41"/>
      <c r="MEQ10" s="41"/>
      <c r="MER10" s="41"/>
      <c r="MES10" s="41"/>
      <c r="MET10" s="41"/>
      <c r="MEU10" s="41"/>
      <c r="MEV10" s="41"/>
      <c r="MEW10" s="41"/>
      <c r="MEX10" s="41"/>
      <c r="MEY10" s="41"/>
      <c r="MEZ10" s="41"/>
      <c r="MFA10" s="41"/>
      <c r="MFB10" s="41"/>
      <c r="MFC10" s="41"/>
      <c r="MFD10" s="41"/>
      <c r="MFE10" s="41"/>
      <c r="MFF10" s="41"/>
      <c r="MFG10" s="41"/>
      <c r="MFH10" s="41"/>
      <c r="MFI10" s="41"/>
      <c r="MFJ10" s="41"/>
      <c r="MFK10" s="41"/>
      <c r="MFL10" s="41"/>
      <c r="MFM10" s="41"/>
      <c r="MFN10" s="41"/>
      <c r="MFO10" s="41"/>
      <c r="MFP10" s="41"/>
      <c r="MFQ10" s="41"/>
      <c r="MFR10" s="41"/>
      <c r="MFS10" s="41"/>
      <c r="MFT10" s="41"/>
      <c r="MFU10" s="41"/>
      <c r="MFV10" s="41"/>
      <c r="MFW10" s="41"/>
      <c r="MFX10" s="41"/>
      <c r="MFY10" s="41"/>
      <c r="MFZ10" s="41"/>
      <c r="MGA10" s="41"/>
      <c r="MGB10" s="41"/>
      <c r="MGC10" s="41"/>
      <c r="MGD10" s="41"/>
      <c r="MGE10" s="41"/>
      <c r="MGF10" s="41"/>
      <c r="MGG10" s="41"/>
      <c r="MGH10" s="41"/>
      <c r="MGI10" s="41"/>
      <c r="MGJ10" s="41"/>
      <c r="MGK10" s="41"/>
      <c r="MGL10" s="41"/>
      <c r="MGM10" s="41"/>
      <c r="MGN10" s="41"/>
      <c r="MGO10" s="41"/>
      <c r="MGP10" s="41"/>
      <c r="MGQ10" s="41"/>
      <c r="MGR10" s="41"/>
      <c r="MGS10" s="41"/>
      <c r="MGT10" s="41"/>
      <c r="MGU10" s="41"/>
      <c r="MGV10" s="41"/>
      <c r="MGW10" s="41"/>
      <c r="MGX10" s="41"/>
      <c r="MGY10" s="41"/>
      <c r="MGZ10" s="41"/>
      <c r="MHA10" s="41"/>
      <c r="MHB10" s="41"/>
      <c r="MHC10" s="41"/>
      <c r="MHD10" s="41"/>
      <c r="MHE10" s="41"/>
      <c r="MHF10" s="41"/>
      <c r="MHG10" s="41"/>
      <c r="MHH10" s="41"/>
      <c r="MHI10" s="41"/>
      <c r="MHJ10" s="41"/>
      <c r="MHK10" s="41"/>
      <c r="MHL10" s="41"/>
      <c r="MHM10" s="41"/>
      <c r="MHN10" s="41"/>
      <c r="MHO10" s="41"/>
      <c r="MHP10" s="41"/>
      <c r="MHQ10" s="41"/>
      <c r="MHR10" s="41"/>
      <c r="MHS10" s="41"/>
      <c r="MHT10" s="41"/>
      <c r="MHU10" s="41"/>
      <c r="MHV10" s="41"/>
      <c r="MHW10" s="41"/>
      <c r="MHX10" s="41"/>
      <c r="MHY10" s="41"/>
      <c r="MHZ10" s="41"/>
      <c r="MIA10" s="41"/>
      <c r="MIB10" s="41"/>
      <c r="MIC10" s="41"/>
      <c r="MID10" s="41"/>
      <c r="MIE10" s="41"/>
      <c r="MIF10" s="41"/>
      <c r="MIG10" s="41"/>
      <c r="MIH10" s="41"/>
      <c r="MII10" s="41"/>
      <c r="MIJ10" s="41"/>
      <c r="MIK10" s="41"/>
      <c r="MIL10" s="41"/>
      <c r="MIM10" s="41"/>
      <c r="MIN10" s="41"/>
      <c r="MIO10" s="41"/>
      <c r="MIP10" s="41"/>
      <c r="MIQ10" s="41"/>
      <c r="MIR10" s="41"/>
      <c r="MIS10" s="41"/>
      <c r="MIT10" s="41"/>
      <c r="MIU10" s="41"/>
      <c r="MIV10" s="41"/>
      <c r="MIW10" s="41"/>
      <c r="MIX10" s="41"/>
      <c r="MIY10" s="41"/>
      <c r="MIZ10" s="41"/>
      <c r="MJA10" s="41"/>
      <c r="MJB10" s="41"/>
      <c r="MJC10" s="41"/>
      <c r="MJD10" s="41"/>
      <c r="MJE10" s="41"/>
      <c r="MJF10" s="41"/>
      <c r="MJG10" s="41"/>
      <c r="MJH10" s="41"/>
      <c r="MJI10" s="41"/>
      <c r="MJJ10" s="41"/>
      <c r="MJK10" s="41"/>
      <c r="MJL10" s="41"/>
      <c r="MJM10" s="41"/>
      <c r="MJN10" s="41"/>
      <c r="MJO10" s="41"/>
      <c r="MJP10" s="41"/>
      <c r="MJQ10" s="41"/>
      <c r="MJR10" s="41"/>
      <c r="MJS10" s="41"/>
      <c r="MJT10" s="41"/>
      <c r="MJU10" s="41"/>
      <c r="MJV10" s="41"/>
      <c r="MJW10" s="41"/>
      <c r="MJX10" s="41"/>
      <c r="MJY10" s="41"/>
      <c r="MJZ10" s="41"/>
      <c r="MKA10" s="41"/>
      <c r="MKB10" s="41"/>
      <c r="MKC10" s="41"/>
      <c r="MKD10" s="41"/>
      <c r="MKE10" s="41"/>
      <c r="MKF10" s="41"/>
      <c r="MKG10" s="41"/>
      <c r="MKH10" s="41"/>
      <c r="MKI10" s="41"/>
      <c r="MKJ10" s="41"/>
      <c r="MKK10" s="41"/>
      <c r="MKL10" s="41"/>
      <c r="MKM10" s="41"/>
      <c r="MKN10" s="41"/>
      <c r="MKO10" s="41"/>
      <c r="MKP10" s="41"/>
      <c r="MKQ10" s="41"/>
      <c r="MKR10" s="41"/>
      <c r="MKS10" s="41"/>
      <c r="MKT10" s="41"/>
      <c r="MKU10" s="41"/>
      <c r="MKV10" s="41"/>
      <c r="MKW10" s="41"/>
      <c r="MKX10" s="41"/>
      <c r="MKY10" s="41"/>
      <c r="MKZ10" s="41"/>
      <c r="MLA10" s="41"/>
      <c r="MLB10" s="41"/>
      <c r="MLC10" s="41"/>
      <c r="MLD10" s="41"/>
      <c r="MLE10" s="41"/>
      <c r="MLF10" s="41"/>
      <c r="MLG10" s="41"/>
      <c r="MLH10" s="41"/>
      <c r="MLI10" s="41"/>
      <c r="MLJ10" s="41"/>
      <c r="MLK10" s="41"/>
      <c r="MLL10" s="41"/>
      <c r="MLM10" s="41"/>
      <c r="MLN10" s="41"/>
      <c r="MLO10" s="41"/>
      <c r="MLP10" s="41"/>
      <c r="MLQ10" s="41"/>
      <c r="MLR10" s="41"/>
      <c r="MLS10" s="41"/>
      <c r="MLT10" s="41"/>
      <c r="MLU10" s="41"/>
      <c r="MLV10" s="41"/>
      <c r="MLW10" s="41"/>
      <c r="MLX10" s="41"/>
      <c r="MLY10" s="41"/>
      <c r="MLZ10" s="41"/>
      <c r="MMA10" s="41"/>
      <c r="MMB10" s="41"/>
      <c r="MMC10" s="41"/>
      <c r="MMD10" s="41"/>
      <c r="MME10" s="41"/>
      <c r="MMF10" s="41"/>
      <c r="MMG10" s="41"/>
      <c r="MMH10" s="41"/>
      <c r="MMI10" s="41"/>
      <c r="MMJ10" s="41"/>
      <c r="MMK10" s="41"/>
      <c r="MML10" s="41"/>
      <c r="MMM10" s="41"/>
      <c r="MMN10" s="41"/>
      <c r="MMO10" s="41"/>
      <c r="MMP10" s="41"/>
      <c r="MMQ10" s="41"/>
      <c r="MMR10" s="41"/>
      <c r="MMS10" s="41"/>
      <c r="MMT10" s="41"/>
      <c r="MMU10" s="41"/>
      <c r="MMV10" s="41"/>
      <c r="MMW10" s="41"/>
      <c r="MMX10" s="41"/>
      <c r="MMY10" s="41"/>
      <c r="MMZ10" s="41"/>
      <c r="MNA10" s="41"/>
      <c r="MNB10" s="41"/>
      <c r="MNC10" s="41"/>
      <c r="MND10" s="41"/>
      <c r="MNE10" s="41"/>
      <c r="MNF10" s="41"/>
      <c r="MNG10" s="41"/>
      <c r="MNH10" s="41"/>
      <c r="MNI10" s="41"/>
      <c r="MNJ10" s="41"/>
      <c r="MNK10" s="41"/>
      <c r="MNL10" s="41"/>
      <c r="MNM10" s="41"/>
      <c r="MNN10" s="41"/>
      <c r="MNO10" s="41"/>
      <c r="MNP10" s="41"/>
      <c r="MNQ10" s="41"/>
      <c r="MNR10" s="41"/>
      <c r="MNS10" s="41"/>
      <c r="MNT10" s="41"/>
      <c r="MNU10" s="41"/>
      <c r="MNV10" s="41"/>
      <c r="MNW10" s="41"/>
      <c r="MNX10" s="41"/>
      <c r="MNY10" s="41"/>
      <c r="MNZ10" s="41"/>
      <c r="MOA10" s="41"/>
      <c r="MOB10" s="41"/>
      <c r="MOC10" s="41"/>
      <c r="MOD10" s="41"/>
      <c r="MOE10" s="41"/>
      <c r="MOF10" s="41"/>
      <c r="MOG10" s="41"/>
      <c r="MOH10" s="41"/>
      <c r="MOI10" s="41"/>
      <c r="MOJ10" s="41"/>
      <c r="MOK10" s="41"/>
      <c r="MOL10" s="41"/>
      <c r="MOM10" s="41"/>
      <c r="MON10" s="41"/>
      <c r="MOO10" s="41"/>
      <c r="MOP10" s="41"/>
      <c r="MOQ10" s="41"/>
      <c r="MOR10" s="41"/>
      <c r="MOS10" s="41"/>
      <c r="MOT10" s="41"/>
      <c r="MOU10" s="41"/>
      <c r="MOV10" s="41"/>
      <c r="MOW10" s="41"/>
      <c r="MOX10" s="41"/>
      <c r="MOY10" s="41"/>
      <c r="MOZ10" s="41"/>
      <c r="MPA10" s="41"/>
      <c r="MPB10" s="41"/>
      <c r="MPC10" s="41"/>
      <c r="MPD10" s="41"/>
      <c r="MPE10" s="41"/>
      <c r="MPF10" s="41"/>
      <c r="MPG10" s="41"/>
      <c r="MPH10" s="41"/>
      <c r="MPI10" s="41"/>
      <c r="MPJ10" s="41"/>
      <c r="MPK10" s="41"/>
      <c r="MPL10" s="41"/>
      <c r="MPM10" s="41"/>
      <c r="MPN10" s="41"/>
      <c r="MPO10" s="41"/>
      <c r="MPP10" s="41"/>
      <c r="MPQ10" s="41"/>
      <c r="MPR10" s="41"/>
      <c r="MPS10" s="41"/>
      <c r="MPT10" s="41"/>
      <c r="MPU10" s="41"/>
      <c r="MPV10" s="41"/>
      <c r="MPW10" s="41"/>
      <c r="MPX10" s="41"/>
      <c r="MPY10" s="41"/>
      <c r="MPZ10" s="41"/>
      <c r="MQA10" s="41"/>
      <c r="MQB10" s="41"/>
      <c r="MQC10" s="41"/>
      <c r="MQD10" s="41"/>
      <c r="MQE10" s="41"/>
      <c r="MQF10" s="41"/>
      <c r="MQG10" s="41"/>
      <c r="MQH10" s="41"/>
      <c r="MQI10" s="41"/>
      <c r="MQJ10" s="41"/>
      <c r="MQK10" s="41"/>
      <c r="MQL10" s="41"/>
      <c r="MQM10" s="41"/>
      <c r="MQN10" s="41"/>
      <c r="MQO10" s="41"/>
      <c r="MQP10" s="41"/>
      <c r="MQQ10" s="41"/>
      <c r="MQR10" s="41"/>
      <c r="MQS10" s="41"/>
      <c r="MQT10" s="41"/>
      <c r="MQU10" s="41"/>
      <c r="MQV10" s="41"/>
      <c r="MQW10" s="41"/>
      <c r="MQX10" s="41"/>
      <c r="MQY10" s="41"/>
      <c r="MQZ10" s="41"/>
      <c r="MRA10" s="41"/>
      <c r="MRB10" s="41"/>
      <c r="MRC10" s="41"/>
      <c r="MRD10" s="41"/>
      <c r="MRE10" s="41"/>
      <c r="MRF10" s="41"/>
      <c r="MRG10" s="41"/>
      <c r="MRH10" s="41"/>
      <c r="MRI10" s="41"/>
      <c r="MRJ10" s="41"/>
      <c r="MRK10" s="41"/>
      <c r="MRL10" s="41"/>
      <c r="MRM10" s="41"/>
      <c r="MRN10" s="41"/>
      <c r="MRO10" s="41"/>
      <c r="MRP10" s="41"/>
      <c r="MRQ10" s="41"/>
      <c r="MRR10" s="41"/>
      <c r="MRS10" s="41"/>
      <c r="MRT10" s="41"/>
      <c r="MRU10" s="41"/>
      <c r="MRV10" s="41"/>
      <c r="MRW10" s="41"/>
      <c r="MRX10" s="41"/>
      <c r="MRY10" s="41"/>
      <c r="MRZ10" s="41"/>
      <c r="MSA10" s="41"/>
      <c r="MSB10" s="41"/>
      <c r="MSC10" s="41"/>
      <c r="MSD10" s="41"/>
      <c r="MSE10" s="41"/>
      <c r="MSF10" s="41"/>
      <c r="MSG10" s="41"/>
      <c r="MSH10" s="41"/>
      <c r="MSI10" s="41"/>
      <c r="MSJ10" s="41"/>
      <c r="MSK10" s="41"/>
      <c r="MSL10" s="41"/>
      <c r="MSM10" s="41"/>
      <c r="MSN10" s="41"/>
      <c r="MSO10" s="41"/>
      <c r="MSP10" s="41"/>
      <c r="MSQ10" s="41"/>
      <c r="MSR10" s="41"/>
      <c r="MSS10" s="41"/>
      <c r="MST10" s="41"/>
      <c r="MSU10" s="41"/>
      <c r="MSV10" s="41"/>
      <c r="MSW10" s="41"/>
      <c r="MSX10" s="41"/>
      <c r="MSY10" s="41"/>
      <c r="MSZ10" s="41"/>
      <c r="MTA10" s="41"/>
      <c r="MTB10" s="41"/>
      <c r="MTC10" s="41"/>
      <c r="MTD10" s="41"/>
      <c r="MTE10" s="41"/>
      <c r="MTF10" s="41"/>
      <c r="MTG10" s="41"/>
      <c r="MTH10" s="41"/>
      <c r="MTI10" s="41"/>
      <c r="MTJ10" s="41"/>
      <c r="MTK10" s="41"/>
      <c r="MTL10" s="41"/>
      <c r="MTM10" s="41"/>
      <c r="MTN10" s="41"/>
      <c r="MTO10" s="41"/>
      <c r="MTP10" s="41"/>
      <c r="MTQ10" s="41"/>
      <c r="MTR10" s="41"/>
      <c r="MTS10" s="41"/>
      <c r="MTT10" s="41"/>
      <c r="MTU10" s="41"/>
      <c r="MTV10" s="41"/>
      <c r="MTW10" s="41"/>
      <c r="MTX10" s="41"/>
      <c r="MTY10" s="41"/>
      <c r="MTZ10" s="41"/>
      <c r="MUA10" s="41"/>
      <c r="MUB10" s="41"/>
      <c r="MUC10" s="41"/>
      <c r="MUD10" s="41"/>
      <c r="MUE10" s="41"/>
      <c r="MUF10" s="41"/>
      <c r="MUG10" s="41"/>
      <c r="MUH10" s="41"/>
      <c r="MUI10" s="41"/>
      <c r="MUJ10" s="41"/>
      <c r="MUK10" s="41"/>
      <c r="MUL10" s="41"/>
      <c r="MUM10" s="41"/>
      <c r="MUN10" s="41"/>
      <c r="MUO10" s="41"/>
      <c r="MUP10" s="41"/>
      <c r="MUQ10" s="41"/>
      <c r="MUR10" s="41"/>
      <c r="MUS10" s="41"/>
      <c r="MUT10" s="41"/>
      <c r="MUU10" s="41"/>
      <c r="MUV10" s="41"/>
      <c r="MUW10" s="41"/>
      <c r="MUX10" s="41"/>
      <c r="MUY10" s="41"/>
      <c r="MUZ10" s="41"/>
      <c r="MVA10" s="41"/>
      <c r="MVB10" s="41"/>
      <c r="MVC10" s="41"/>
      <c r="MVD10" s="41"/>
      <c r="MVE10" s="41"/>
      <c r="MVF10" s="41"/>
      <c r="MVG10" s="41"/>
      <c r="MVH10" s="41"/>
      <c r="MVI10" s="41"/>
      <c r="MVJ10" s="41"/>
      <c r="MVK10" s="41"/>
      <c r="MVL10" s="41"/>
      <c r="MVM10" s="41"/>
      <c r="MVN10" s="41"/>
      <c r="MVO10" s="41"/>
      <c r="MVP10" s="41"/>
      <c r="MVQ10" s="41"/>
      <c r="MVR10" s="41"/>
      <c r="MVS10" s="41"/>
      <c r="MVT10" s="41"/>
      <c r="MVU10" s="41"/>
      <c r="MVV10" s="41"/>
      <c r="MVW10" s="41"/>
      <c r="MVX10" s="41"/>
      <c r="MVY10" s="41"/>
      <c r="MVZ10" s="41"/>
      <c r="MWA10" s="41"/>
      <c r="MWB10" s="41"/>
      <c r="MWC10" s="41"/>
      <c r="MWD10" s="41"/>
      <c r="MWE10" s="41"/>
      <c r="MWF10" s="41"/>
      <c r="MWG10" s="41"/>
      <c r="MWH10" s="41"/>
      <c r="MWI10" s="41"/>
      <c r="MWJ10" s="41"/>
      <c r="MWK10" s="41"/>
      <c r="MWL10" s="41"/>
      <c r="MWM10" s="41"/>
      <c r="MWN10" s="41"/>
      <c r="MWO10" s="41"/>
      <c r="MWP10" s="41"/>
      <c r="MWQ10" s="41"/>
      <c r="MWR10" s="41"/>
      <c r="MWS10" s="41"/>
      <c r="MWT10" s="41"/>
      <c r="MWU10" s="41"/>
      <c r="MWV10" s="41"/>
      <c r="MWW10" s="41"/>
      <c r="MWX10" s="41"/>
      <c r="MWY10" s="41"/>
      <c r="MWZ10" s="41"/>
      <c r="MXA10" s="41"/>
      <c r="MXB10" s="41"/>
      <c r="MXC10" s="41"/>
      <c r="MXD10" s="41"/>
      <c r="MXE10" s="41"/>
      <c r="MXF10" s="41"/>
      <c r="MXG10" s="41"/>
      <c r="MXH10" s="41"/>
      <c r="MXI10" s="41"/>
      <c r="MXJ10" s="41"/>
      <c r="MXK10" s="41"/>
      <c r="MXL10" s="41"/>
      <c r="MXM10" s="41"/>
      <c r="MXN10" s="41"/>
      <c r="MXO10" s="41"/>
      <c r="MXP10" s="41"/>
      <c r="MXQ10" s="41"/>
      <c r="MXR10" s="41"/>
      <c r="MXS10" s="41"/>
      <c r="MXT10" s="41"/>
      <c r="MXU10" s="41"/>
      <c r="MXV10" s="41"/>
      <c r="MXW10" s="41"/>
      <c r="MXX10" s="41"/>
      <c r="MXY10" s="41"/>
      <c r="MXZ10" s="41"/>
      <c r="MYA10" s="41"/>
      <c r="MYB10" s="41"/>
      <c r="MYC10" s="41"/>
      <c r="MYD10" s="41"/>
      <c r="MYE10" s="41"/>
      <c r="MYF10" s="41"/>
      <c r="MYG10" s="41"/>
      <c r="MYH10" s="41"/>
      <c r="MYI10" s="41"/>
      <c r="MYJ10" s="41"/>
      <c r="MYK10" s="41"/>
      <c r="MYL10" s="41"/>
      <c r="MYM10" s="41"/>
      <c r="MYN10" s="41"/>
      <c r="MYO10" s="41"/>
      <c r="MYP10" s="41"/>
      <c r="MYQ10" s="41"/>
      <c r="MYR10" s="41"/>
      <c r="MYS10" s="41"/>
      <c r="MYT10" s="41"/>
      <c r="MYU10" s="41"/>
      <c r="MYV10" s="41"/>
      <c r="MYW10" s="41"/>
      <c r="MYX10" s="41"/>
      <c r="MYY10" s="41"/>
      <c r="MYZ10" s="41"/>
      <c r="MZA10" s="41"/>
      <c r="MZB10" s="41"/>
      <c r="MZC10" s="41"/>
      <c r="MZD10" s="41"/>
      <c r="MZE10" s="41"/>
      <c r="MZF10" s="41"/>
      <c r="MZG10" s="41"/>
      <c r="MZH10" s="41"/>
      <c r="MZI10" s="41"/>
      <c r="MZJ10" s="41"/>
      <c r="MZK10" s="41"/>
      <c r="MZL10" s="41"/>
      <c r="MZM10" s="41"/>
      <c r="MZN10" s="41"/>
      <c r="MZO10" s="41"/>
      <c r="MZP10" s="41"/>
      <c r="MZQ10" s="41"/>
      <c r="MZR10" s="41"/>
      <c r="MZS10" s="41"/>
      <c r="MZT10" s="41"/>
      <c r="MZU10" s="41"/>
      <c r="MZV10" s="41"/>
      <c r="MZW10" s="41"/>
      <c r="MZX10" s="41"/>
      <c r="MZY10" s="41"/>
      <c r="MZZ10" s="41"/>
      <c r="NAA10" s="41"/>
      <c r="NAB10" s="41"/>
      <c r="NAC10" s="41"/>
      <c r="NAD10" s="41"/>
      <c r="NAE10" s="41"/>
      <c r="NAF10" s="41"/>
      <c r="NAG10" s="41"/>
      <c r="NAH10" s="41"/>
      <c r="NAI10" s="41"/>
      <c r="NAJ10" s="41"/>
      <c r="NAK10" s="41"/>
      <c r="NAL10" s="41"/>
      <c r="NAM10" s="41"/>
      <c r="NAN10" s="41"/>
      <c r="NAO10" s="41"/>
      <c r="NAP10" s="41"/>
      <c r="NAQ10" s="41"/>
      <c r="NAR10" s="41"/>
      <c r="NAS10" s="41"/>
      <c r="NAT10" s="41"/>
      <c r="NAU10" s="41"/>
      <c r="NAV10" s="41"/>
      <c r="NAW10" s="41"/>
      <c r="NAX10" s="41"/>
      <c r="NAY10" s="41"/>
      <c r="NAZ10" s="41"/>
      <c r="NBA10" s="41"/>
      <c r="NBB10" s="41"/>
      <c r="NBC10" s="41"/>
      <c r="NBD10" s="41"/>
      <c r="NBE10" s="41"/>
      <c r="NBF10" s="41"/>
      <c r="NBG10" s="41"/>
      <c r="NBH10" s="41"/>
      <c r="NBI10" s="41"/>
      <c r="NBJ10" s="41"/>
      <c r="NBK10" s="41"/>
      <c r="NBL10" s="41"/>
      <c r="NBM10" s="41"/>
      <c r="NBN10" s="41"/>
      <c r="NBO10" s="41"/>
      <c r="NBP10" s="41"/>
      <c r="NBQ10" s="41"/>
      <c r="NBR10" s="41"/>
      <c r="NBS10" s="41"/>
      <c r="NBT10" s="41"/>
      <c r="NBU10" s="41"/>
      <c r="NBV10" s="41"/>
      <c r="NBW10" s="41"/>
      <c r="NBX10" s="41"/>
      <c r="NBY10" s="41"/>
      <c r="NBZ10" s="41"/>
      <c r="NCA10" s="41"/>
      <c r="NCB10" s="41"/>
      <c r="NCC10" s="41"/>
      <c r="NCD10" s="41"/>
      <c r="NCE10" s="41"/>
      <c r="NCF10" s="41"/>
      <c r="NCG10" s="41"/>
      <c r="NCH10" s="41"/>
      <c r="NCI10" s="41"/>
      <c r="NCJ10" s="41"/>
      <c r="NCK10" s="41"/>
      <c r="NCL10" s="41"/>
      <c r="NCM10" s="41"/>
      <c r="NCN10" s="41"/>
      <c r="NCO10" s="41"/>
      <c r="NCP10" s="41"/>
      <c r="NCQ10" s="41"/>
      <c r="NCR10" s="41"/>
      <c r="NCS10" s="41"/>
      <c r="NCT10" s="41"/>
      <c r="NCU10" s="41"/>
      <c r="NCV10" s="41"/>
      <c r="NCW10" s="41"/>
      <c r="NCX10" s="41"/>
      <c r="NCY10" s="41"/>
      <c r="NCZ10" s="41"/>
      <c r="NDA10" s="41"/>
      <c r="NDB10" s="41"/>
      <c r="NDC10" s="41"/>
      <c r="NDD10" s="41"/>
      <c r="NDE10" s="41"/>
      <c r="NDF10" s="41"/>
      <c r="NDG10" s="41"/>
      <c r="NDH10" s="41"/>
      <c r="NDI10" s="41"/>
      <c r="NDJ10" s="41"/>
      <c r="NDK10" s="41"/>
      <c r="NDL10" s="41"/>
      <c r="NDM10" s="41"/>
      <c r="NDN10" s="41"/>
      <c r="NDO10" s="41"/>
      <c r="NDP10" s="41"/>
      <c r="NDQ10" s="41"/>
      <c r="NDR10" s="41"/>
      <c r="NDS10" s="41"/>
      <c r="NDT10" s="41"/>
      <c r="NDU10" s="41"/>
      <c r="NDV10" s="41"/>
      <c r="NDW10" s="41"/>
      <c r="NDX10" s="41"/>
      <c r="NDY10" s="41"/>
      <c r="NDZ10" s="41"/>
      <c r="NEA10" s="41"/>
      <c r="NEB10" s="41"/>
      <c r="NEC10" s="41"/>
      <c r="NED10" s="41"/>
      <c r="NEE10" s="41"/>
      <c r="NEF10" s="41"/>
      <c r="NEG10" s="41"/>
      <c r="NEH10" s="41"/>
      <c r="NEI10" s="41"/>
      <c r="NEJ10" s="41"/>
      <c r="NEK10" s="41"/>
      <c r="NEL10" s="41"/>
      <c r="NEM10" s="41"/>
      <c r="NEN10" s="41"/>
      <c r="NEO10" s="41"/>
      <c r="NEP10" s="41"/>
      <c r="NEQ10" s="41"/>
      <c r="NER10" s="41"/>
      <c r="NES10" s="41"/>
      <c r="NET10" s="41"/>
      <c r="NEU10" s="41"/>
      <c r="NEV10" s="41"/>
      <c r="NEW10" s="41"/>
      <c r="NEX10" s="41"/>
      <c r="NEY10" s="41"/>
      <c r="NEZ10" s="41"/>
      <c r="NFA10" s="41"/>
      <c r="NFB10" s="41"/>
      <c r="NFC10" s="41"/>
      <c r="NFD10" s="41"/>
      <c r="NFE10" s="41"/>
      <c r="NFF10" s="41"/>
      <c r="NFG10" s="41"/>
      <c r="NFH10" s="41"/>
      <c r="NFI10" s="41"/>
      <c r="NFJ10" s="41"/>
      <c r="NFK10" s="41"/>
      <c r="NFL10" s="41"/>
      <c r="NFM10" s="41"/>
      <c r="NFN10" s="41"/>
      <c r="NFO10" s="41"/>
      <c r="NFP10" s="41"/>
      <c r="NFQ10" s="41"/>
      <c r="NFR10" s="41"/>
      <c r="NFS10" s="41"/>
      <c r="NFT10" s="41"/>
      <c r="NFU10" s="41"/>
      <c r="NFV10" s="41"/>
      <c r="NFW10" s="41"/>
      <c r="NFX10" s="41"/>
      <c r="NFY10" s="41"/>
      <c r="NFZ10" s="41"/>
      <c r="NGA10" s="41"/>
      <c r="NGB10" s="41"/>
      <c r="NGC10" s="41"/>
      <c r="NGD10" s="41"/>
      <c r="NGE10" s="41"/>
      <c r="NGF10" s="41"/>
      <c r="NGG10" s="41"/>
      <c r="NGH10" s="41"/>
      <c r="NGI10" s="41"/>
      <c r="NGJ10" s="41"/>
      <c r="NGK10" s="41"/>
      <c r="NGL10" s="41"/>
      <c r="NGM10" s="41"/>
      <c r="NGN10" s="41"/>
      <c r="NGO10" s="41"/>
      <c r="NGP10" s="41"/>
      <c r="NGQ10" s="41"/>
      <c r="NGR10" s="41"/>
      <c r="NGS10" s="41"/>
      <c r="NGT10" s="41"/>
      <c r="NGU10" s="41"/>
      <c r="NGV10" s="41"/>
      <c r="NGW10" s="41"/>
      <c r="NGX10" s="41"/>
      <c r="NGY10" s="41"/>
      <c r="NGZ10" s="41"/>
      <c r="NHA10" s="41"/>
      <c r="NHB10" s="41"/>
      <c r="NHC10" s="41"/>
      <c r="NHD10" s="41"/>
      <c r="NHE10" s="41"/>
      <c r="NHF10" s="41"/>
      <c r="NHG10" s="41"/>
      <c r="NHH10" s="41"/>
      <c r="NHI10" s="41"/>
      <c r="NHJ10" s="41"/>
      <c r="NHK10" s="41"/>
      <c r="NHL10" s="41"/>
      <c r="NHM10" s="41"/>
      <c r="NHN10" s="41"/>
      <c r="NHO10" s="41"/>
      <c r="NHP10" s="41"/>
      <c r="NHQ10" s="41"/>
      <c r="NHR10" s="41"/>
      <c r="NHS10" s="41"/>
      <c r="NHT10" s="41"/>
      <c r="NHU10" s="41"/>
      <c r="NHV10" s="41"/>
      <c r="NHW10" s="41"/>
      <c r="NHX10" s="41"/>
      <c r="NHY10" s="41"/>
      <c r="NHZ10" s="41"/>
      <c r="NIA10" s="41"/>
      <c r="NIB10" s="41"/>
      <c r="NIC10" s="41"/>
      <c r="NID10" s="41"/>
      <c r="NIE10" s="41"/>
      <c r="NIF10" s="41"/>
      <c r="NIG10" s="41"/>
      <c r="NIH10" s="41"/>
      <c r="NII10" s="41"/>
      <c r="NIJ10" s="41"/>
      <c r="NIK10" s="41"/>
      <c r="NIL10" s="41"/>
      <c r="NIM10" s="41"/>
      <c r="NIN10" s="41"/>
      <c r="NIO10" s="41"/>
      <c r="NIP10" s="41"/>
      <c r="NIQ10" s="41"/>
      <c r="NIR10" s="41"/>
      <c r="NIS10" s="41"/>
      <c r="NIT10" s="41"/>
      <c r="NIU10" s="41"/>
      <c r="NIV10" s="41"/>
      <c r="NIW10" s="41"/>
      <c r="NIX10" s="41"/>
      <c r="NIY10" s="41"/>
      <c r="NIZ10" s="41"/>
      <c r="NJA10" s="41"/>
      <c r="NJB10" s="41"/>
      <c r="NJC10" s="41"/>
      <c r="NJD10" s="41"/>
      <c r="NJE10" s="41"/>
      <c r="NJF10" s="41"/>
      <c r="NJG10" s="41"/>
      <c r="NJH10" s="41"/>
      <c r="NJI10" s="41"/>
      <c r="NJJ10" s="41"/>
      <c r="NJK10" s="41"/>
      <c r="NJL10" s="41"/>
      <c r="NJM10" s="41"/>
      <c r="NJN10" s="41"/>
      <c r="NJO10" s="41"/>
      <c r="NJP10" s="41"/>
      <c r="NJQ10" s="41"/>
      <c r="NJR10" s="41"/>
      <c r="NJS10" s="41"/>
      <c r="NJT10" s="41"/>
      <c r="NJU10" s="41"/>
      <c r="NJV10" s="41"/>
      <c r="NJW10" s="41"/>
      <c r="NJX10" s="41"/>
      <c r="NJY10" s="41"/>
      <c r="NJZ10" s="41"/>
      <c r="NKA10" s="41"/>
      <c r="NKB10" s="41"/>
      <c r="NKC10" s="41"/>
      <c r="NKD10" s="41"/>
      <c r="NKE10" s="41"/>
      <c r="NKF10" s="41"/>
      <c r="NKG10" s="41"/>
      <c r="NKH10" s="41"/>
      <c r="NKI10" s="41"/>
      <c r="NKJ10" s="41"/>
      <c r="NKK10" s="41"/>
      <c r="NKL10" s="41"/>
      <c r="NKM10" s="41"/>
      <c r="NKN10" s="41"/>
      <c r="NKO10" s="41"/>
      <c r="NKP10" s="41"/>
      <c r="NKQ10" s="41"/>
      <c r="NKR10" s="41"/>
      <c r="NKS10" s="41"/>
      <c r="NKT10" s="41"/>
      <c r="NKU10" s="41"/>
      <c r="NKV10" s="41"/>
      <c r="NKW10" s="41"/>
      <c r="NKX10" s="41"/>
      <c r="NKY10" s="41"/>
      <c r="NKZ10" s="41"/>
      <c r="NLA10" s="41"/>
      <c r="NLB10" s="41"/>
      <c r="NLC10" s="41"/>
      <c r="NLD10" s="41"/>
      <c r="NLE10" s="41"/>
      <c r="NLF10" s="41"/>
      <c r="NLG10" s="41"/>
      <c r="NLH10" s="41"/>
      <c r="NLI10" s="41"/>
      <c r="NLJ10" s="41"/>
      <c r="NLK10" s="41"/>
      <c r="NLL10" s="41"/>
      <c r="NLM10" s="41"/>
      <c r="NLN10" s="41"/>
      <c r="NLO10" s="41"/>
      <c r="NLP10" s="41"/>
      <c r="NLQ10" s="41"/>
      <c r="NLR10" s="41"/>
      <c r="NLS10" s="41"/>
      <c r="NLT10" s="41"/>
      <c r="NLU10" s="41"/>
      <c r="NLV10" s="41"/>
      <c r="NLW10" s="41"/>
      <c r="NLX10" s="41"/>
      <c r="NLY10" s="41"/>
      <c r="NLZ10" s="41"/>
      <c r="NMA10" s="41"/>
      <c r="NMB10" s="41"/>
      <c r="NMC10" s="41"/>
      <c r="NMD10" s="41"/>
      <c r="NME10" s="41"/>
      <c r="NMF10" s="41"/>
      <c r="NMG10" s="41"/>
      <c r="NMH10" s="41"/>
      <c r="NMI10" s="41"/>
      <c r="NMJ10" s="41"/>
      <c r="NMK10" s="41"/>
      <c r="NML10" s="41"/>
      <c r="NMM10" s="41"/>
      <c r="NMN10" s="41"/>
      <c r="NMO10" s="41"/>
      <c r="NMP10" s="41"/>
      <c r="NMQ10" s="41"/>
      <c r="NMR10" s="41"/>
      <c r="NMS10" s="41"/>
      <c r="NMT10" s="41"/>
      <c r="NMU10" s="41"/>
      <c r="NMV10" s="41"/>
      <c r="NMW10" s="41"/>
      <c r="NMX10" s="41"/>
      <c r="NMY10" s="41"/>
      <c r="NMZ10" s="41"/>
      <c r="NNA10" s="41"/>
      <c r="NNB10" s="41"/>
      <c r="NNC10" s="41"/>
      <c r="NND10" s="41"/>
      <c r="NNE10" s="41"/>
      <c r="NNF10" s="41"/>
      <c r="NNG10" s="41"/>
      <c r="NNH10" s="41"/>
      <c r="NNI10" s="41"/>
      <c r="NNJ10" s="41"/>
      <c r="NNK10" s="41"/>
      <c r="NNL10" s="41"/>
      <c r="NNM10" s="41"/>
      <c r="NNN10" s="41"/>
      <c r="NNO10" s="41"/>
      <c r="NNP10" s="41"/>
      <c r="NNQ10" s="41"/>
      <c r="NNR10" s="41"/>
      <c r="NNS10" s="41"/>
      <c r="NNT10" s="41"/>
      <c r="NNU10" s="41"/>
      <c r="NNV10" s="41"/>
      <c r="NNW10" s="41"/>
      <c r="NNX10" s="41"/>
      <c r="NNY10" s="41"/>
      <c r="NNZ10" s="41"/>
      <c r="NOA10" s="41"/>
      <c r="NOB10" s="41"/>
      <c r="NOC10" s="41"/>
      <c r="NOD10" s="41"/>
      <c r="NOE10" s="41"/>
      <c r="NOF10" s="41"/>
      <c r="NOG10" s="41"/>
      <c r="NOH10" s="41"/>
      <c r="NOI10" s="41"/>
      <c r="NOJ10" s="41"/>
      <c r="NOK10" s="41"/>
      <c r="NOL10" s="41"/>
      <c r="NOM10" s="41"/>
      <c r="NON10" s="41"/>
      <c r="NOO10" s="41"/>
      <c r="NOP10" s="41"/>
      <c r="NOQ10" s="41"/>
      <c r="NOR10" s="41"/>
      <c r="NOS10" s="41"/>
      <c r="NOT10" s="41"/>
      <c r="NOU10" s="41"/>
      <c r="NOV10" s="41"/>
      <c r="NOW10" s="41"/>
      <c r="NOX10" s="41"/>
      <c r="NOY10" s="41"/>
      <c r="NOZ10" s="41"/>
      <c r="NPA10" s="41"/>
      <c r="NPB10" s="41"/>
      <c r="NPC10" s="41"/>
      <c r="NPD10" s="41"/>
      <c r="NPE10" s="41"/>
      <c r="NPF10" s="41"/>
      <c r="NPG10" s="41"/>
      <c r="NPH10" s="41"/>
      <c r="NPI10" s="41"/>
      <c r="NPJ10" s="41"/>
      <c r="NPK10" s="41"/>
      <c r="NPL10" s="41"/>
      <c r="NPM10" s="41"/>
      <c r="NPN10" s="41"/>
      <c r="NPO10" s="41"/>
      <c r="NPP10" s="41"/>
      <c r="NPQ10" s="41"/>
      <c r="NPR10" s="41"/>
      <c r="NPS10" s="41"/>
      <c r="NPT10" s="41"/>
      <c r="NPU10" s="41"/>
      <c r="NPV10" s="41"/>
      <c r="NPW10" s="41"/>
      <c r="NPX10" s="41"/>
      <c r="NPY10" s="41"/>
      <c r="NPZ10" s="41"/>
      <c r="NQA10" s="41"/>
      <c r="NQB10" s="41"/>
      <c r="NQC10" s="41"/>
      <c r="NQD10" s="41"/>
      <c r="NQE10" s="41"/>
      <c r="NQF10" s="41"/>
      <c r="NQG10" s="41"/>
      <c r="NQH10" s="41"/>
      <c r="NQI10" s="41"/>
      <c r="NQJ10" s="41"/>
      <c r="NQK10" s="41"/>
      <c r="NQL10" s="41"/>
      <c r="NQM10" s="41"/>
      <c r="NQN10" s="41"/>
      <c r="NQO10" s="41"/>
      <c r="NQP10" s="41"/>
      <c r="NQQ10" s="41"/>
      <c r="NQR10" s="41"/>
      <c r="NQS10" s="41"/>
      <c r="NQT10" s="41"/>
      <c r="NQU10" s="41"/>
      <c r="NQV10" s="41"/>
      <c r="NQW10" s="41"/>
      <c r="NQX10" s="41"/>
      <c r="NQY10" s="41"/>
      <c r="NQZ10" s="41"/>
      <c r="NRA10" s="41"/>
      <c r="NRB10" s="41"/>
      <c r="NRC10" s="41"/>
      <c r="NRD10" s="41"/>
      <c r="NRE10" s="41"/>
      <c r="NRF10" s="41"/>
      <c r="NRG10" s="41"/>
      <c r="NRH10" s="41"/>
      <c r="NRI10" s="41"/>
      <c r="NRJ10" s="41"/>
      <c r="NRK10" s="41"/>
      <c r="NRL10" s="41"/>
      <c r="NRM10" s="41"/>
      <c r="NRN10" s="41"/>
      <c r="NRO10" s="41"/>
      <c r="NRP10" s="41"/>
      <c r="NRQ10" s="41"/>
      <c r="NRR10" s="41"/>
      <c r="NRS10" s="41"/>
      <c r="NRT10" s="41"/>
      <c r="NRU10" s="41"/>
      <c r="NRV10" s="41"/>
      <c r="NRW10" s="41"/>
      <c r="NRX10" s="41"/>
      <c r="NRY10" s="41"/>
      <c r="NRZ10" s="41"/>
      <c r="NSA10" s="41"/>
      <c r="NSB10" s="41"/>
      <c r="NSC10" s="41"/>
      <c r="NSD10" s="41"/>
      <c r="NSE10" s="41"/>
      <c r="NSF10" s="41"/>
      <c r="NSG10" s="41"/>
      <c r="NSH10" s="41"/>
      <c r="NSI10" s="41"/>
      <c r="NSJ10" s="41"/>
      <c r="NSK10" s="41"/>
      <c r="NSL10" s="41"/>
      <c r="NSM10" s="41"/>
      <c r="NSN10" s="41"/>
      <c r="NSO10" s="41"/>
      <c r="NSP10" s="41"/>
      <c r="NSQ10" s="41"/>
      <c r="NSR10" s="41"/>
      <c r="NSS10" s="41"/>
      <c r="NST10" s="41"/>
      <c r="NSU10" s="41"/>
      <c r="NSV10" s="41"/>
      <c r="NSW10" s="41"/>
      <c r="NSX10" s="41"/>
      <c r="NSY10" s="41"/>
      <c r="NSZ10" s="41"/>
      <c r="NTA10" s="41"/>
      <c r="NTB10" s="41"/>
      <c r="NTC10" s="41"/>
      <c r="NTD10" s="41"/>
      <c r="NTE10" s="41"/>
      <c r="NTF10" s="41"/>
      <c r="NTG10" s="41"/>
      <c r="NTH10" s="41"/>
      <c r="NTI10" s="41"/>
      <c r="NTJ10" s="41"/>
      <c r="NTK10" s="41"/>
      <c r="NTL10" s="41"/>
      <c r="NTM10" s="41"/>
      <c r="NTN10" s="41"/>
      <c r="NTO10" s="41"/>
      <c r="NTP10" s="41"/>
      <c r="NTQ10" s="41"/>
      <c r="NTR10" s="41"/>
      <c r="NTS10" s="41"/>
      <c r="NTT10" s="41"/>
      <c r="NTU10" s="41"/>
      <c r="NTV10" s="41"/>
      <c r="NTW10" s="41"/>
      <c r="NTX10" s="41"/>
      <c r="NTY10" s="41"/>
      <c r="NTZ10" s="41"/>
      <c r="NUA10" s="41"/>
      <c r="NUB10" s="41"/>
      <c r="NUC10" s="41"/>
      <c r="NUD10" s="41"/>
      <c r="NUE10" s="41"/>
      <c r="NUF10" s="41"/>
      <c r="NUG10" s="41"/>
      <c r="NUH10" s="41"/>
      <c r="NUI10" s="41"/>
      <c r="NUJ10" s="41"/>
      <c r="NUK10" s="41"/>
      <c r="NUL10" s="41"/>
      <c r="NUM10" s="41"/>
      <c r="NUN10" s="41"/>
      <c r="NUO10" s="41"/>
      <c r="NUP10" s="41"/>
      <c r="NUQ10" s="41"/>
      <c r="NUR10" s="41"/>
      <c r="NUS10" s="41"/>
      <c r="NUT10" s="41"/>
      <c r="NUU10" s="41"/>
      <c r="NUV10" s="41"/>
      <c r="NUW10" s="41"/>
      <c r="NUX10" s="41"/>
      <c r="NUY10" s="41"/>
      <c r="NUZ10" s="41"/>
      <c r="NVA10" s="41"/>
      <c r="NVB10" s="41"/>
      <c r="NVC10" s="41"/>
      <c r="NVD10" s="41"/>
      <c r="NVE10" s="41"/>
      <c r="NVF10" s="41"/>
      <c r="NVG10" s="41"/>
      <c r="NVH10" s="41"/>
      <c r="NVI10" s="41"/>
      <c r="NVJ10" s="41"/>
      <c r="NVK10" s="41"/>
      <c r="NVL10" s="41"/>
      <c r="NVM10" s="41"/>
      <c r="NVN10" s="41"/>
      <c r="NVO10" s="41"/>
      <c r="NVP10" s="41"/>
      <c r="NVQ10" s="41"/>
      <c r="NVR10" s="41"/>
      <c r="NVS10" s="41"/>
      <c r="NVT10" s="41"/>
      <c r="NVU10" s="41"/>
      <c r="NVV10" s="41"/>
      <c r="NVW10" s="41"/>
      <c r="NVX10" s="41"/>
      <c r="NVY10" s="41"/>
      <c r="NVZ10" s="41"/>
      <c r="NWA10" s="41"/>
      <c r="NWB10" s="41"/>
      <c r="NWC10" s="41"/>
      <c r="NWD10" s="41"/>
      <c r="NWE10" s="41"/>
      <c r="NWF10" s="41"/>
      <c r="NWG10" s="41"/>
      <c r="NWH10" s="41"/>
      <c r="NWI10" s="41"/>
      <c r="NWJ10" s="41"/>
      <c r="NWK10" s="41"/>
      <c r="NWL10" s="41"/>
      <c r="NWM10" s="41"/>
      <c r="NWN10" s="41"/>
      <c r="NWO10" s="41"/>
      <c r="NWP10" s="41"/>
      <c r="NWQ10" s="41"/>
      <c r="NWR10" s="41"/>
      <c r="NWS10" s="41"/>
      <c r="NWT10" s="41"/>
      <c r="NWU10" s="41"/>
      <c r="NWV10" s="41"/>
      <c r="NWW10" s="41"/>
      <c r="NWX10" s="41"/>
      <c r="NWY10" s="41"/>
      <c r="NWZ10" s="41"/>
      <c r="NXA10" s="41"/>
      <c r="NXB10" s="41"/>
      <c r="NXC10" s="41"/>
      <c r="NXD10" s="41"/>
      <c r="NXE10" s="41"/>
      <c r="NXF10" s="41"/>
      <c r="NXG10" s="41"/>
      <c r="NXH10" s="41"/>
      <c r="NXI10" s="41"/>
      <c r="NXJ10" s="41"/>
      <c r="NXK10" s="41"/>
      <c r="NXL10" s="41"/>
      <c r="NXM10" s="41"/>
      <c r="NXN10" s="41"/>
      <c r="NXO10" s="41"/>
      <c r="NXP10" s="41"/>
      <c r="NXQ10" s="41"/>
      <c r="NXR10" s="41"/>
      <c r="NXS10" s="41"/>
      <c r="NXT10" s="41"/>
      <c r="NXU10" s="41"/>
      <c r="NXV10" s="41"/>
      <c r="NXW10" s="41"/>
      <c r="NXX10" s="41"/>
      <c r="NXY10" s="41"/>
      <c r="NXZ10" s="41"/>
      <c r="NYA10" s="41"/>
      <c r="NYB10" s="41"/>
      <c r="NYC10" s="41"/>
      <c r="NYD10" s="41"/>
      <c r="NYE10" s="41"/>
      <c r="NYF10" s="41"/>
      <c r="NYG10" s="41"/>
      <c r="NYH10" s="41"/>
      <c r="NYI10" s="41"/>
      <c r="NYJ10" s="41"/>
      <c r="NYK10" s="41"/>
      <c r="NYL10" s="41"/>
      <c r="NYM10" s="41"/>
      <c r="NYN10" s="41"/>
      <c r="NYO10" s="41"/>
      <c r="NYP10" s="41"/>
      <c r="NYQ10" s="41"/>
      <c r="NYR10" s="41"/>
      <c r="NYS10" s="41"/>
      <c r="NYT10" s="41"/>
      <c r="NYU10" s="41"/>
      <c r="NYV10" s="41"/>
      <c r="NYW10" s="41"/>
      <c r="NYX10" s="41"/>
      <c r="NYY10" s="41"/>
      <c r="NYZ10" s="41"/>
      <c r="NZA10" s="41"/>
      <c r="NZB10" s="41"/>
      <c r="NZC10" s="41"/>
      <c r="NZD10" s="41"/>
      <c r="NZE10" s="41"/>
      <c r="NZF10" s="41"/>
      <c r="NZG10" s="41"/>
      <c r="NZH10" s="41"/>
      <c r="NZI10" s="41"/>
      <c r="NZJ10" s="41"/>
      <c r="NZK10" s="41"/>
      <c r="NZL10" s="41"/>
      <c r="NZM10" s="41"/>
      <c r="NZN10" s="41"/>
      <c r="NZO10" s="41"/>
      <c r="NZP10" s="41"/>
      <c r="NZQ10" s="41"/>
      <c r="NZR10" s="41"/>
      <c r="NZS10" s="41"/>
      <c r="NZT10" s="41"/>
      <c r="NZU10" s="41"/>
      <c r="NZV10" s="41"/>
      <c r="NZW10" s="41"/>
      <c r="NZX10" s="41"/>
      <c r="NZY10" s="41"/>
      <c r="NZZ10" s="41"/>
      <c r="OAA10" s="41"/>
      <c r="OAB10" s="41"/>
      <c r="OAC10" s="41"/>
      <c r="OAD10" s="41"/>
      <c r="OAE10" s="41"/>
      <c r="OAF10" s="41"/>
      <c r="OAG10" s="41"/>
      <c r="OAH10" s="41"/>
      <c r="OAI10" s="41"/>
      <c r="OAJ10" s="41"/>
      <c r="OAK10" s="41"/>
      <c r="OAL10" s="41"/>
      <c r="OAM10" s="41"/>
      <c r="OAN10" s="41"/>
      <c r="OAO10" s="41"/>
      <c r="OAP10" s="41"/>
      <c r="OAQ10" s="41"/>
      <c r="OAR10" s="41"/>
      <c r="OAS10" s="41"/>
      <c r="OAT10" s="41"/>
      <c r="OAU10" s="41"/>
      <c r="OAV10" s="41"/>
      <c r="OAW10" s="41"/>
      <c r="OAX10" s="41"/>
      <c r="OAY10" s="41"/>
      <c r="OAZ10" s="41"/>
      <c r="OBA10" s="41"/>
      <c r="OBB10" s="41"/>
      <c r="OBC10" s="41"/>
      <c r="OBD10" s="41"/>
      <c r="OBE10" s="41"/>
      <c r="OBF10" s="41"/>
      <c r="OBG10" s="41"/>
      <c r="OBH10" s="41"/>
      <c r="OBI10" s="41"/>
      <c r="OBJ10" s="41"/>
      <c r="OBK10" s="41"/>
      <c r="OBL10" s="41"/>
      <c r="OBM10" s="41"/>
      <c r="OBN10" s="41"/>
      <c r="OBO10" s="41"/>
      <c r="OBP10" s="41"/>
      <c r="OBQ10" s="41"/>
      <c r="OBR10" s="41"/>
      <c r="OBS10" s="41"/>
      <c r="OBT10" s="41"/>
      <c r="OBU10" s="41"/>
      <c r="OBV10" s="41"/>
      <c r="OBW10" s="41"/>
      <c r="OBX10" s="41"/>
      <c r="OBY10" s="41"/>
      <c r="OBZ10" s="41"/>
      <c r="OCA10" s="41"/>
      <c r="OCB10" s="41"/>
      <c r="OCC10" s="41"/>
      <c r="OCD10" s="41"/>
      <c r="OCE10" s="41"/>
      <c r="OCF10" s="41"/>
      <c r="OCG10" s="41"/>
      <c r="OCH10" s="41"/>
      <c r="OCI10" s="41"/>
      <c r="OCJ10" s="41"/>
      <c r="OCK10" s="41"/>
      <c r="OCL10" s="41"/>
      <c r="OCM10" s="41"/>
      <c r="OCN10" s="41"/>
      <c r="OCO10" s="41"/>
      <c r="OCP10" s="41"/>
      <c r="OCQ10" s="41"/>
      <c r="OCR10" s="41"/>
      <c r="OCS10" s="41"/>
      <c r="OCT10" s="41"/>
      <c r="OCU10" s="41"/>
      <c r="OCV10" s="41"/>
      <c r="OCW10" s="41"/>
      <c r="OCX10" s="41"/>
      <c r="OCY10" s="41"/>
      <c r="OCZ10" s="41"/>
      <c r="ODA10" s="41"/>
      <c r="ODB10" s="41"/>
      <c r="ODC10" s="41"/>
      <c r="ODD10" s="41"/>
      <c r="ODE10" s="41"/>
      <c r="ODF10" s="41"/>
      <c r="ODG10" s="41"/>
      <c r="ODH10" s="41"/>
      <c r="ODI10" s="41"/>
      <c r="ODJ10" s="41"/>
      <c r="ODK10" s="41"/>
      <c r="ODL10" s="41"/>
      <c r="ODM10" s="41"/>
      <c r="ODN10" s="41"/>
      <c r="ODO10" s="41"/>
      <c r="ODP10" s="41"/>
      <c r="ODQ10" s="41"/>
      <c r="ODR10" s="41"/>
      <c r="ODS10" s="41"/>
      <c r="ODT10" s="41"/>
      <c r="ODU10" s="41"/>
      <c r="ODV10" s="41"/>
      <c r="ODW10" s="41"/>
      <c r="ODX10" s="41"/>
      <c r="ODY10" s="41"/>
      <c r="ODZ10" s="41"/>
      <c r="OEA10" s="41"/>
      <c r="OEB10" s="41"/>
      <c r="OEC10" s="41"/>
      <c r="OED10" s="41"/>
      <c r="OEE10" s="41"/>
      <c r="OEF10" s="41"/>
      <c r="OEG10" s="41"/>
      <c r="OEH10" s="41"/>
      <c r="OEI10" s="41"/>
      <c r="OEJ10" s="41"/>
      <c r="OEK10" s="41"/>
      <c r="OEL10" s="41"/>
      <c r="OEM10" s="41"/>
      <c r="OEN10" s="41"/>
      <c r="OEO10" s="41"/>
      <c r="OEP10" s="41"/>
      <c r="OEQ10" s="41"/>
      <c r="OER10" s="41"/>
      <c r="OES10" s="41"/>
      <c r="OET10" s="41"/>
      <c r="OEU10" s="41"/>
      <c r="OEV10" s="41"/>
      <c r="OEW10" s="41"/>
      <c r="OEX10" s="41"/>
      <c r="OEY10" s="41"/>
      <c r="OEZ10" s="41"/>
      <c r="OFA10" s="41"/>
      <c r="OFB10" s="41"/>
      <c r="OFC10" s="41"/>
      <c r="OFD10" s="41"/>
      <c r="OFE10" s="41"/>
      <c r="OFF10" s="41"/>
      <c r="OFG10" s="41"/>
      <c r="OFH10" s="41"/>
      <c r="OFI10" s="41"/>
      <c r="OFJ10" s="41"/>
      <c r="OFK10" s="41"/>
      <c r="OFL10" s="41"/>
      <c r="OFM10" s="41"/>
      <c r="OFN10" s="41"/>
      <c r="OFO10" s="41"/>
      <c r="OFP10" s="41"/>
      <c r="OFQ10" s="41"/>
      <c r="OFR10" s="41"/>
      <c r="OFS10" s="41"/>
      <c r="OFT10" s="41"/>
      <c r="OFU10" s="41"/>
      <c r="OFV10" s="41"/>
      <c r="OFW10" s="41"/>
      <c r="OFX10" s="41"/>
      <c r="OFY10" s="41"/>
      <c r="OFZ10" s="41"/>
      <c r="OGA10" s="41"/>
      <c r="OGB10" s="41"/>
      <c r="OGC10" s="41"/>
      <c r="OGD10" s="41"/>
      <c r="OGE10" s="41"/>
      <c r="OGF10" s="41"/>
      <c r="OGG10" s="41"/>
      <c r="OGH10" s="41"/>
      <c r="OGI10" s="41"/>
      <c r="OGJ10" s="41"/>
      <c r="OGK10" s="41"/>
      <c r="OGL10" s="41"/>
      <c r="OGM10" s="41"/>
      <c r="OGN10" s="41"/>
      <c r="OGO10" s="41"/>
      <c r="OGP10" s="41"/>
      <c r="OGQ10" s="41"/>
      <c r="OGR10" s="41"/>
      <c r="OGS10" s="41"/>
      <c r="OGT10" s="41"/>
      <c r="OGU10" s="41"/>
      <c r="OGV10" s="41"/>
      <c r="OGW10" s="41"/>
      <c r="OGX10" s="41"/>
      <c r="OGY10" s="41"/>
      <c r="OGZ10" s="41"/>
      <c r="OHA10" s="41"/>
      <c r="OHB10" s="41"/>
      <c r="OHC10" s="41"/>
      <c r="OHD10" s="41"/>
      <c r="OHE10" s="41"/>
      <c r="OHF10" s="41"/>
      <c r="OHG10" s="41"/>
      <c r="OHH10" s="41"/>
      <c r="OHI10" s="41"/>
      <c r="OHJ10" s="41"/>
      <c r="OHK10" s="41"/>
      <c r="OHL10" s="41"/>
      <c r="OHM10" s="41"/>
      <c r="OHN10" s="41"/>
      <c r="OHO10" s="41"/>
      <c r="OHP10" s="41"/>
      <c r="OHQ10" s="41"/>
      <c r="OHR10" s="41"/>
      <c r="OHS10" s="41"/>
      <c r="OHT10" s="41"/>
      <c r="OHU10" s="41"/>
      <c r="OHV10" s="41"/>
      <c r="OHW10" s="41"/>
      <c r="OHX10" s="41"/>
      <c r="OHY10" s="41"/>
      <c r="OHZ10" s="41"/>
      <c r="OIA10" s="41"/>
      <c r="OIB10" s="41"/>
      <c r="OIC10" s="41"/>
      <c r="OID10" s="41"/>
      <c r="OIE10" s="41"/>
      <c r="OIF10" s="41"/>
      <c r="OIG10" s="41"/>
      <c r="OIH10" s="41"/>
      <c r="OII10" s="41"/>
      <c r="OIJ10" s="41"/>
      <c r="OIK10" s="41"/>
      <c r="OIL10" s="41"/>
      <c r="OIM10" s="41"/>
      <c r="OIN10" s="41"/>
      <c r="OIO10" s="41"/>
      <c r="OIP10" s="41"/>
      <c r="OIQ10" s="41"/>
      <c r="OIR10" s="41"/>
      <c r="OIS10" s="41"/>
      <c r="OIT10" s="41"/>
      <c r="OIU10" s="41"/>
      <c r="OIV10" s="41"/>
      <c r="OIW10" s="41"/>
      <c r="OIX10" s="41"/>
      <c r="OIY10" s="41"/>
      <c r="OIZ10" s="41"/>
      <c r="OJA10" s="41"/>
      <c r="OJB10" s="41"/>
      <c r="OJC10" s="41"/>
      <c r="OJD10" s="41"/>
      <c r="OJE10" s="41"/>
      <c r="OJF10" s="41"/>
      <c r="OJG10" s="41"/>
      <c r="OJH10" s="41"/>
      <c r="OJI10" s="41"/>
      <c r="OJJ10" s="41"/>
      <c r="OJK10" s="41"/>
      <c r="OJL10" s="41"/>
      <c r="OJM10" s="41"/>
      <c r="OJN10" s="41"/>
      <c r="OJO10" s="41"/>
      <c r="OJP10" s="41"/>
      <c r="OJQ10" s="41"/>
      <c r="OJR10" s="41"/>
      <c r="OJS10" s="41"/>
      <c r="OJT10" s="41"/>
      <c r="OJU10" s="41"/>
      <c r="OJV10" s="41"/>
      <c r="OJW10" s="41"/>
      <c r="OJX10" s="41"/>
      <c r="OJY10" s="41"/>
      <c r="OJZ10" s="41"/>
      <c r="OKA10" s="41"/>
      <c r="OKB10" s="41"/>
      <c r="OKC10" s="41"/>
      <c r="OKD10" s="41"/>
      <c r="OKE10" s="41"/>
      <c r="OKF10" s="41"/>
      <c r="OKG10" s="41"/>
      <c r="OKH10" s="41"/>
      <c r="OKI10" s="41"/>
      <c r="OKJ10" s="41"/>
      <c r="OKK10" s="41"/>
      <c r="OKL10" s="41"/>
      <c r="OKM10" s="41"/>
      <c r="OKN10" s="41"/>
      <c r="OKO10" s="41"/>
      <c r="OKP10" s="41"/>
      <c r="OKQ10" s="41"/>
      <c r="OKR10" s="41"/>
      <c r="OKS10" s="41"/>
      <c r="OKT10" s="41"/>
      <c r="OKU10" s="41"/>
      <c r="OKV10" s="41"/>
      <c r="OKW10" s="41"/>
      <c r="OKX10" s="41"/>
      <c r="OKY10" s="41"/>
      <c r="OKZ10" s="41"/>
      <c r="OLA10" s="41"/>
      <c r="OLB10" s="41"/>
      <c r="OLC10" s="41"/>
      <c r="OLD10" s="41"/>
      <c r="OLE10" s="41"/>
      <c r="OLF10" s="41"/>
      <c r="OLG10" s="41"/>
      <c r="OLH10" s="41"/>
      <c r="OLI10" s="41"/>
      <c r="OLJ10" s="41"/>
      <c r="OLK10" s="41"/>
      <c r="OLL10" s="41"/>
      <c r="OLM10" s="41"/>
      <c r="OLN10" s="41"/>
      <c r="OLO10" s="41"/>
      <c r="OLP10" s="41"/>
      <c r="OLQ10" s="41"/>
      <c r="OLR10" s="41"/>
      <c r="OLS10" s="41"/>
      <c r="OLT10" s="41"/>
      <c r="OLU10" s="41"/>
      <c r="OLV10" s="41"/>
      <c r="OLW10" s="41"/>
      <c r="OLX10" s="41"/>
      <c r="OLY10" s="41"/>
      <c r="OLZ10" s="41"/>
      <c r="OMA10" s="41"/>
      <c r="OMB10" s="41"/>
      <c r="OMC10" s="41"/>
      <c r="OMD10" s="41"/>
      <c r="OME10" s="41"/>
      <c r="OMF10" s="41"/>
      <c r="OMG10" s="41"/>
      <c r="OMH10" s="41"/>
      <c r="OMI10" s="41"/>
      <c r="OMJ10" s="41"/>
      <c r="OMK10" s="41"/>
      <c r="OML10" s="41"/>
      <c r="OMM10" s="41"/>
      <c r="OMN10" s="41"/>
      <c r="OMO10" s="41"/>
      <c r="OMP10" s="41"/>
      <c r="OMQ10" s="41"/>
      <c r="OMR10" s="41"/>
      <c r="OMS10" s="41"/>
      <c r="OMT10" s="41"/>
      <c r="OMU10" s="41"/>
      <c r="OMV10" s="41"/>
      <c r="OMW10" s="41"/>
      <c r="OMX10" s="41"/>
      <c r="OMY10" s="41"/>
      <c r="OMZ10" s="41"/>
      <c r="ONA10" s="41"/>
      <c r="ONB10" s="41"/>
      <c r="ONC10" s="41"/>
      <c r="OND10" s="41"/>
      <c r="ONE10" s="41"/>
      <c r="ONF10" s="41"/>
      <c r="ONG10" s="41"/>
      <c r="ONH10" s="41"/>
      <c r="ONI10" s="41"/>
      <c r="ONJ10" s="41"/>
      <c r="ONK10" s="41"/>
      <c r="ONL10" s="41"/>
      <c r="ONM10" s="41"/>
      <c r="ONN10" s="41"/>
      <c r="ONO10" s="41"/>
      <c r="ONP10" s="41"/>
      <c r="ONQ10" s="41"/>
      <c r="ONR10" s="41"/>
      <c r="ONS10" s="41"/>
      <c r="ONT10" s="41"/>
      <c r="ONU10" s="41"/>
      <c r="ONV10" s="41"/>
      <c r="ONW10" s="41"/>
      <c r="ONX10" s="41"/>
      <c r="ONY10" s="41"/>
      <c r="ONZ10" s="41"/>
      <c r="OOA10" s="41"/>
      <c r="OOB10" s="41"/>
      <c r="OOC10" s="41"/>
      <c r="OOD10" s="41"/>
      <c r="OOE10" s="41"/>
      <c r="OOF10" s="41"/>
      <c r="OOG10" s="41"/>
      <c r="OOH10" s="41"/>
      <c r="OOI10" s="41"/>
      <c r="OOJ10" s="41"/>
      <c r="OOK10" s="41"/>
      <c r="OOL10" s="41"/>
      <c r="OOM10" s="41"/>
      <c r="OON10" s="41"/>
      <c r="OOO10" s="41"/>
      <c r="OOP10" s="41"/>
      <c r="OOQ10" s="41"/>
      <c r="OOR10" s="41"/>
      <c r="OOS10" s="41"/>
      <c r="OOT10" s="41"/>
      <c r="OOU10" s="41"/>
      <c r="OOV10" s="41"/>
      <c r="OOW10" s="41"/>
      <c r="OOX10" s="41"/>
      <c r="OOY10" s="41"/>
      <c r="OOZ10" s="41"/>
      <c r="OPA10" s="41"/>
      <c r="OPB10" s="41"/>
      <c r="OPC10" s="41"/>
      <c r="OPD10" s="41"/>
      <c r="OPE10" s="41"/>
      <c r="OPF10" s="41"/>
      <c r="OPG10" s="41"/>
      <c r="OPH10" s="41"/>
      <c r="OPI10" s="41"/>
      <c r="OPJ10" s="41"/>
      <c r="OPK10" s="41"/>
      <c r="OPL10" s="41"/>
      <c r="OPM10" s="41"/>
      <c r="OPN10" s="41"/>
      <c r="OPO10" s="41"/>
      <c r="OPP10" s="41"/>
      <c r="OPQ10" s="41"/>
      <c r="OPR10" s="41"/>
      <c r="OPS10" s="41"/>
      <c r="OPT10" s="41"/>
      <c r="OPU10" s="41"/>
      <c r="OPV10" s="41"/>
      <c r="OPW10" s="41"/>
      <c r="OPX10" s="41"/>
      <c r="OPY10" s="41"/>
      <c r="OPZ10" s="41"/>
      <c r="OQA10" s="41"/>
      <c r="OQB10" s="41"/>
      <c r="OQC10" s="41"/>
      <c r="OQD10" s="41"/>
      <c r="OQE10" s="41"/>
      <c r="OQF10" s="41"/>
      <c r="OQG10" s="41"/>
      <c r="OQH10" s="41"/>
      <c r="OQI10" s="41"/>
      <c r="OQJ10" s="41"/>
      <c r="OQK10" s="41"/>
      <c r="OQL10" s="41"/>
      <c r="OQM10" s="41"/>
      <c r="OQN10" s="41"/>
      <c r="OQO10" s="41"/>
      <c r="OQP10" s="41"/>
      <c r="OQQ10" s="41"/>
      <c r="OQR10" s="41"/>
      <c r="OQS10" s="41"/>
      <c r="OQT10" s="41"/>
      <c r="OQU10" s="41"/>
      <c r="OQV10" s="41"/>
      <c r="OQW10" s="41"/>
      <c r="OQX10" s="41"/>
      <c r="OQY10" s="41"/>
      <c r="OQZ10" s="41"/>
      <c r="ORA10" s="41"/>
      <c r="ORB10" s="41"/>
      <c r="ORC10" s="41"/>
      <c r="ORD10" s="41"/>
      <c r="ORE10" s="41"/>
      <c r="ORF10" s="41"/>
      <c r="ORG10" s="41"/>
      <c r="ORH10" s="41"/>
      <c r="ORI10" s="41"/>
      <c r="ORJ10" s="41"/>
      <c r="ORK10" s="41"/>
      <c r="ORL10" s="41"/>
      <c r="ORM10" s="41"/>
      <c r="ORN10" s="41"/>
      <c r="ORO10" s="41"/>
      <c r="ORP10" s="41"/>
      <c r="ORQ10" s="41"/>
      <c r="ORR10" s="41"/>
      <c r="ORS10" s="41"/>
      <c r="ORT10" s="41"/>
      <c r="ORU10" s="41"/>
      <c r="ORV10" s="41"/>
      <c r="ORW10" s="41"/>
      <c r="ORX10" s="41"/>
      <c r="ORY10" s="41"/>
      <c r="ORZ10" s="41"/>
      <c r="OSA10" s="41"/>
      <c r="OSB10" s="41"/>
      <c r="OSC10" s="41"/>
      <c r="OSD10" s="41"/>
      <c r="OSE10" s="41"/>
      <c r="OSF10" s="41"/>
      <c r="OSG10" s="41"/>
      <c r="OSH10" s="41"/>
      <c r="OSI10" s="41"/>
      <c r="OSJ10" s="41"/>
      <c r="OSK10" s="41"/>
      <c r="OSL10" s="41"/>
      <c r="OSM10" s="41"/>
      <c r="OSN10" s="41"/>
      <c r="OSO10" s="41"/>
      <c r="OSP10" s="41"/>
      <c r="OSQ10" s="41"/>
      <c r="OSR10" s="41"/>
      <c r="OSS10" s="41"/>
      <c r="OST10" s="41"/>
      <c r="OSU10" s="41"/>
      <c r="OSV10" s="41"/>
      <c r="OSW10" s="41"/>
      <c r="OSX10" s="41"/>
      <c r="OSY10" s="41"/>
      <c r="OSZ10" s="41"/>
      <c r="OTA10" s="41"/>
      <c r="OTB10" s="41"/>
      <c r="OTC10" s="41"/>
      <c r="OTD10" s="41"/>
      <c r="OTE10" s="41"/>
      <c r="OTF10" s="41"/>
      <c r="OTG10" s="41"/>
      <c r="OTH10" s="41"/>
      <c r="OTI10" s="41"/>
      <c r="OTJ10" s="41"/>
      <c r="OTK10" s="41"/>
      <c r="OTL10" s="41"/>
      <c r="OTM10" s="41"/>
      <c r="OTN10" s="41"/>
      <c r="OTO10" s="41"/>
      <c r="OTP10" s="41"/>
      <c r="OTQ10" s="41"/>
      <c r="OTR10" s="41"/>
      <c r="OTS10" s="41"/>
      <c r="OTT10" s="41"/>
      <c r="OTU10" s="41"/>
      <c r="OTV10" s="41"/>
      <c r="OTW10" s="41"/>
      <c r="OTX10" s="41"/>
      <c r="OTY10" s="41"/>
      <c r="OTZ10" s="41"/>
      <c r="OUA10" s="41"/>
      <c r="OUB10" s="41"/>
      <c r="OUC10" s="41"/>
      <c r="OUD10" s="41"/>
      <c r="OUE10" s="41"/>
      <c r="OUF10" s="41"/>
      <c r="OUG10" s="41"/>
      <c r="OUH10" s="41"/>
      <c r="OUI10" s="41"/>
      <c r="OUJ10" s="41"/>
      <c r="OUK10" s="41"/>
      <c r="OUL10" s="41"/>
      <c r="OUM10" s="41"/>
      <c r="OUN10" s="41"/>
      <c r="OUO10" s="41"/>
      <c r="OUP10" s="41"/>
      <c r="OUQ10" s="41"/>
      <c r="OUR10" s="41"/>
      <c r="OUS10" s="41"/>
      <c r="OUT10" s="41"/>
      <c r="OUU10" s="41"/>
      <c r="OUV10" s="41"/>
      <c r="OUW10" s="41"/>
      <c r="OUX10" s="41"/>
      <c r="OUY10" s="41"/>
      <c r="OUZ10" s="41"/>
      <c r="OVA10" s="41"/>
      <c r="OVB10" s="41"/>
      <c r="OVC10" s="41"/>
      <c r="OVD10" s="41"/>
      <c r="OVE10" s="41"/>
      <c r="OVF10" s="41"/>
      <c r="OVG10" s="41"/>
      <c r="OVH10" s="41"/>
      <c r="OVI10" s="41"/>
      <c r="OVJ10" s="41"/>
      <c r="OVK10" s="41"/>
      <c r="OVL10" s="41"/>
      <c r="OVM10" s="41"/>
      <c r="OVN10" s="41"/>
      <c r="OVO10" s="41"/>
      <c r="OVP10" s="41"/>
      <c r="OVQ10" s="41"/>
      <c r="OVR10" s="41"/>
      <c r="OVS10" s="41"/>
      <c r="OVT10" s="41"/>
      <c r="OVU10" s="41"/>
      <c r="OVV10" s="41"/>
      <c r="OVW10" s="41"/>
      <c r="OVX10" s="41"/>
      <c r="OVY10" s="41"/>
      <c r="OVZ10" s="41"/>
      <c r="OWA10" s="41"/>
      <c r="OWB10" s="41"/>
      <c r="OWC10" s="41"/>
      <c r="OWD10" s="41"/>
      <c r="OWE10" s="41"/>
      <c r="OWF10" s="41"/>
      <c r="OWG10" s="41"/>
      <c r="OWH10" s="41"/>
      <c r="OWI10" s="41"/>
      <c r="OWJ10" s="41"/>
      <c r="OWK10" s="41"/>
      <c r="OWL10" s="41"/>
      <c r="OWM10" s="41"/>
      <c r="OWN10" s="41"/>
      <c r="OWO10" s="41"/>
      <c r="OWP10" s="41"/>
      <c r="OWQ10" s="41"/>
      <c r="OWR10" s="41"/>
      <c r="OWS10" s="41"/>
      <c r="OWT10" s="41"/>
      <c r="OWU10" s="41"/>
      <c r="OWV10" s="41"/>
      <c r="OWW10" s="41"/>
      <c r="OWX10" s="41"/>
      <c r="OWY10" s="41"/>
      <c r="OWZ10" s="41"/>
      <c r="OXA10" s="41"/>
      <c r="OXB10" s="41"/>
      <c r="OXC10" s="41"/>
      <c r="OXD10" s="41"/>
      <c r="OXE10" s="41"/>
      <c r="OXF10" s="41"/>
      <c r="OXG10" s="41"/>
      <c r="OXH10" s="41"/>
      <c r="OXI10" s="41"/>
      <c r="OXJ10" s="41"/>
      <c r="OXK10" s="41"/>
      <c r="OXL10" s="41"/>
      <c r="OXM10" s="41"/>
      <c r="OXN10" s="41"/>
      <c r="OXO10" s="41"/>
      <c r="OXP10" s="41"/>
      <c r="OXQ10" s="41"/>
      <c r="OXR10" s="41"/>
      <c r="OXS10" s="41"/>
      <c r="OXT10" s="41"/>
      <c r="OXU10" s="41"/>
      <c r="OXV10" s="41"/>
      <c r="OXW10" s="41"/>
      <c r="OXX10" s="41"/>
      <c r="OXY10" s="41"/>
      <c r="OXZ10" s="41"/>
      <c r="OYA10" s="41"/>
      <c r="OYB10" s="41"/>
      <c r="OYC10" s="41"/>
      <c r="OYD10" s="41"/>
      <c r="OYE10" s="41"/>
      <c r="OYF10" s="41"/>
      <c r="OYG10" s="41"/>
      <c r="OYH10" s="41"/>
      <c r="OYI10" s="41"/>
      <c r="OYJ10" s="41"/>
      <c r="OYK10" s="41"/>
      <c r="OYL10" s="41"/>
      <c r="OYM10" s="41"/>
      <c r="OYN10" s="41"/>
      <c r="OYO10" s="41"/>
      <c r="OYP10" s="41"/>
      <c r="OYQ10" s="41"/>
      <c r="OYR10" s="41"/>
      <c r="OYS10" s="41"/>
      <c r="OYT10" s="41"/>
      <c r="OYU10" s="41"/>
      <c r="OYV10" s="41"/>
      <c r="OYW10" s="41"/>
      <c r="OYX10" s="41"/>
      <c r="OYY10" s="41"/>
      <c r="OYZ10" s="41"/>
      <c r="OZA10" s="41"/>
      <c r="OZB10" s="41"/>
      <c r="OZC10" s="41"/>
      <c r="OZD10" s="41"/>
      <c r="OZE10" s="41"/>
      <c r="OZF10" s="41"/>
      <c r="OZG10" s="41"/>
      <c r="OZH10" s="41"/>
      <c r="OZI10" s="41"/>
      <c r="OZJ10" s="41"/>
      <c r="OZK10" s="41"/>
      <c r="OZL10" s="41"/>
      <c r="OZM10" s="41"/>
      <c r="OZN10" s="41"/>
      <c r="OZO10" s="41"/>
      <c r="OZP10" s="41"/>
      <c r="OZQ10" s="41"/>
      <c r="OZR10" s="41"/>
      <c r="OZS10" s="41"/>
      <c r="OZT10" s="41"/>
      <c r="OZU10" s="41"/>
      <c r="OZV10" s="41"/>
      <c r="OZW10" s="41"/>
      <c r="OZX10" s="41"/>
      <c r="OZY10" s="41"/>
      <c r="OZZ10" s="41"/>
      <c r="PAA10" s="41"/>
      <c r="PAB10" s="41"/>
      <c r="PAC10" s="41"/>
      <c r="PAD10" s="41"/>
      <c r="PAE10" s="41"/>
      <c r="PAF10" s="41"/>
      <c r="PAG10" s="41"/>
      <c r="PAH10" s="41"/>
      <c r="PAI10" s="41"/>
      <c r="PAJ10" s="41"/>
      <c r="PAK10" s="41"/>
      <c r="PAL10" s="41"/>
      <c r="PAM10" s="41"/>
      <c r="PAN10" s="41"/>
      <c r="PAO10" s="41"/>
      <c r="PAP10" s="41"/>
      <c r="PAQ10" s="41"/>
      <c r="PAR10" s="41"/>
      <c r="PAS10" s="41"/>
      <c r="PAT10" s="41"/>
      <c r="PAU10" s="41"/>
      <c r="PAV10" s="41"/>
      <c r="PAW10" s="41"/>
      <c r="PAX10" s="41"/>
      <c r="PAY10" s="41"/>
      <c r="PAZ10" s="41"/>
      <c r="PBA10" s="41"/>
      <c r="PBB10" s="41"/>
      <c r="PBC10" s="41"/>
      <c r="PBD10" s="41"/>
      <c r="PBE10" s="41"/>
      <c r="PBF10" s="41"/>
      <c r="PBG10" s="41"/>
      <c r="PBH10" s="41"/>
      <c r="PBI10" s="41"/>
      <c r="PBJ10" s="41"/>
      <c r="PBK10" s="41"/>
      <c r="PBL10" s="41"/>
      <c r="PBM10" s="41"/>
      <c r="PBN10" s="41"/>
      <c r="PBO10" s="41"/>
      <c r="PBP10" s="41"/>
      <c r="PBQ10" s="41"/>
      <c r="PBR10" s="41"/>
      <c r="PBS10" s="41"/>
      <c r="PBT10" s="41"/>
      <c r="PBU10" s="41"/>
      <c r="PBV10" s="41"/>
      <c r="PBW10" s="41"/>
      <c r="PBX10" s="41"/>
      <c r="PBY10" s="41"/>
      <c r="PBZ10" s="41"/>
      <c r="PCA10" s="41"/>
      <c r="PCB10" s="41"/>
      <c r="PCC10" s="41"/>
      <c r="PCD10" s="41"/>
      <c r="PCE10" s="41"/>
      <c r="PCF10" s="41"/>
      <c r="PCG10" s="41"/>
      <c r="PCH10" s="41"/>
      <c r="PCI10" s="41"/>
      <c r="PCJ10" s="41"/>
      <c r="PCK10" s="41"/>
      <c r="PCL10" s="41"/>
      <c r="PCM10" s="41"/>
      <c r="PCN10" s="41"/>
      <c r="PCO10" s="41"/>
      <c r="PCP10" s="41"/>
      <c r="PCQ10" s="41"/>
      <c r="PCR10" s="41"/>
      <c r="PCS10" s="41"/>
      <c r="PCT10" s="41"/>
      <c r="PCU10" s="41"/>
      <c r="PCV10" s="41"/>
      <c r="PCW10" s="41"/>
      <c r="PCX10" s="41"/>
      <c r="PCY10" s="41"/>
      <c r="PCZ10" s="41"/>
      <c r="PDA10" s="41"/>
      <c r="PDB10" s="41"/>
      <c r="PDC10" s="41"/>
      <c r="PDD10" s="41"/>
      <c r="PDE10" s="41"/>
      <c r="PDF10" s="41"/>
      <c r="PDG10" s="41"/>
      <c r="PDH10" s="41"/>
      <c r="PDI10" s="41"/>
      <c r="PDJ10" s="41"/>
      <c r="PDK10" s="41"/>
      <c r="PDL10" s="41"/>
      <c r="PDM10" s="41"/>
      <c r="PDN10" s="41"/>
      <c r="PDO10" s="41"/>
      <c r="PDP10" s="41"/>
      <c r="PDQ10" s="41"/>
      <c r="PDR10" s="41"/>
      <c r="PDS10" s="41"/>
      <c r="PDT10" s="41"/>
      <c r="PDU10" s="41"/>
      <c r="PDV10" s="41"/>
      <c r="PDW10" s="41"/>
      <c r="PDX10" s="41"/>
      <c r="PDY10" s="41"/>
      <c r="PDZ10" s="41"/>
      <c r="PEA10" s="41"/>
      <c r="PEB10" s="41"/>
      <c r="PEC10" s="41"/>
      <c r="PED10" s="41"/>
      <c r="PEE10" s="41"/>
      <c r="PEF10" s="41"/>
      <c r="PEG10" s="41"/>
      <c r="PEH10" s="41"/>
      <c r="PEI10" s="41"/>
      <c r="PEJ10" s="41"/>
      <c r="PEK10" s="41"/>
      <c r="PEL10" s="41"/>
      <c r="PEM10" s="41"/>
      <c r="PEN10" s="41"/>
      <c r="PEO10" s="41"/>
      <c r="PEP10" s="41"/>
      <c r="PEQ10" s="41"/>
      <c r="PER10" s="41"/>
      <c r="PES10" s="41"/>
      <c r="PET10" s="41"/>
      <c r="PEU10" s="41"/>
      <c r="PEV10" s="41"/>
      <c r="PEW10" s="41"/>
      <c r="PEX10" s="41"/>
      <c r="PEY10" s="41"/>
      <c r="PEZ10" s="41"/>
      <c r="PFA10" s="41"/>
      <c r="PFB10" s="41"/>
      <c r="PFC10" s="41"/>
      <c r="PFD10" s="41"/>
      <c r="PFE10" s="41"/>
      <c r="PFF10" s="41"/>
      <c r="PFG10" s="41"/>
      <c r="PFH10" s="41"/>
      <c r="PFI10" s="41"/>
      <c r="PFJ10" s="41"/>
      <c r="PFK10" s="41"/>
      <c r="PFL10" s="41"/>
      <c r="PFM10" s="41"/>
      <c r="PFN10" s="41"/>
      <c r="PFO10" s="41"/>
      <c r="PFP10" s="41"/>
      <c r="PFQ10" s="41"/>
      <c r="PFR10" s="41"/>
      <c r="PFS10" s="41"/>
      <c r="PFT10" s="41"/>
      <c r="PFU10" s="41"/>
      <c r="PFV10" s="41"/>
      <c r="PFW10" s="41"/>
      <c r="PFX10" s="41"/>
      <c r="PFY10" s="41"/>
      <c r="PFZ10" s="41"/>
      <c r="PGA10" s="41"/>
      <c r="PGB10" s="41"/>
      <c r="PGC10" s="41"/>
      <c r="PGD10" s="41"/>
      <c r="PGE10" s="41"/>
      <c r="PGF10" s="41"/>
      <c r="PGG10" s="41"/>
      <c r="PGH10" s="41"/>
      <c r="PGI10" s="41"/>
      <c r="PGJ10" s="41"/>
      <c r="PGK10" s="41"/>
      <c r="PGL10" s="41"/>
      <c r="PGM10" s="41"/>
      <c r="PGN10" s="41"/>
      <c r="PGO10" s="41"/>
      <c r="PGP10" s="41"/>
      <c r="PGQ10" s="41"/>
      <c r="PGR10" s="41"/>
      <c r="PGS10" s="41"/>
      <c r="PGT10" s="41"/>
      <c r="PGU10" s="41"/>
      <c r="PGV10" s="41"/>
      <c r="PGW10" s="41"/>
      <c r="PGX10" s="41"/>
      <c r="PGY10" s="41"/>
      <c r="PGZ10" s="41"/>
      <c r="PHA10" s="41"/>
      <c r="PHB10" s="41"/>
      <c r="PHC10" s="41"/>
      <c r="PHD10" s="41"/>
      <c r="PHE10" s="41"/>
      <c r="PHF10" s="41"/>
      <c r="PHG10" s="41"/>
      <c r="PHH10" s="41"/>
      <c r="PHI10" s="41"/>
      <c r="PHJ10" s="41"/>
      <c r="PHK10" s="41"/>
      <c r="PHL10" s="41"/>
      <c r="PHM10" s="41"/>
      <c r="PHN10" s="41"/>
      <c r="PHO10" s="41"/>
      <c r="PHP10" s="41"/>
      <c r="PHQ10" s="41"/>
      <c r="PHR10" s="41"/>
      <c r="PHS10" s="41"/>
      <c r="PHT10" s="41"/>
      <c r="PHU10" s="41"/>
      <c r="PHV10" s="41"/>
      <c r="PHW10" s="41"/>
      <c r="PHX10" s="41"/>
      <c r="PHY10" s="41"/>
      <c r="PHZ10" s="41"/>
      <c r="PIA10" s="41"/>
      <c r="PIB10" s="41"/>
      <c r="PIC10" s="41"/>
      <c r="PID10" s="41"/>
      <c r="PIE10" s="41"/>
      <c r="PIF10" s="41"/>
      <c r="PIG10" s="41"/>
      <c r="PIH10" s="41"/>
      <c r="PII10" s="41"/>
      <c r="PIJ10" s="41"/>
      <c r="PIK10" s="41"/>
      <c r="PIL10" s="41"/>
      <c r="PIM10" s="41"/>
      <c r="PIN10" s="41"/>
      <c r="PIO10" s="41"/>
      <c r="PIP10" s="41"/>
      <c r="PIQ10" s="41"/>
      <c r="PIR10" s="41"/>
      <c r="PIS10" s="41"/>
      <c r="PIT10" s="41"/>
      <c r="PIU10" s="41"/>
      <c r="PIV10" s="41"/>
      <c r="PIW10" s="41"/>
      <c r="PIX10" s="41"/>
      <c r="PIY10" s="41"/>
      <c r="PIZ10" s="41"/>
      <c r="PJA10" s="41"/>
      <c r="PJB10" s="41"/>
      <c r="PJC10" s="41"/>
      <c r="PJD10" s="41"/>
      <c r="PJE10" s="41"/>
      <c r="PJF10" s="41"/>
      <c r="PJG10" s="41"/>
      <c r="PJH10" s="41"/>
      <c r="PJI10" s="41"/>
      <c r="PJJ10" s="41"/>
      <c r="PJK10" s="41"/>
      <c r="PJL10" s="41"/>
      <c r="PJM10" s="41"/>
      <c r="PJN10" s="41"/>
      <c r="PJO10" s="41"/>
      <c r="PJP10" s="41"/>
      <c r="PJQ10" s="41"/>
      <c r="PJR10" s="41"/>
      <c r="PJS10" s="41"/>
      <c r="PJT10" s="41"/>
      <c r="PJU10" s="41"/>
      <c r="PJV10" s="41"/>
      <c r="PJW10" s="41"/>
      <c r="PJX10" s="41"/>
      <c r="PJY10" s="41"/>
      <c r="PJZ10" s="41"/>
      <c r="PKA10" s="41"/>
      <c r="PKB10" s="41"/>
      <c r="PKC10" s="41"/>
      <c r="PKD10" s="41"/>
      <c r="PKE10" s="41"/>
      <c r="PKF10" s="41"/>
      <c r="PKG10" s="41"/>
      <c r="PKH10" s="41"/>
      <c r="PKI10" s="41"/>
      <c r="PKJ10" s="41"/>
      <c r="PKK10" s="41"/>
      <c r="PKL10" s="41"/>
      <c r="PKM10" s="41"/>
      <c r="PKN10" s="41"/>
      <c r="PKO10" s="41"/>
      <c r="PKP10" s="41"/>
      <c r="PKQ10" s="41"/>
      <c r="PKR10" s="41"/>
      <c r="PKS10" s="41"/>
      <c r="PKT10" s="41"/>
      <c r="PKU10" s="41"/>
      <c r="PKV10" s="41"/>
      <c r="PKW10" s="41"/>
      <c r="PKX10" s="41"/>
      <c r="PKY10" s="41"/>
      <c r="PKZ10" s="41"/>
      <c r="PLA10" s="41"/>
      <c r="PLB10" s="41"/>
      <c r="PLC10" s="41"/>
      <c r="PLD10" s="41"/>
      <c r="PLE10" s="41"/>
      <c r="PLF10" s="41"/>
      <c r="PLG10" s="41"/>
      <c r="PLH10" s="41"/>
      <c r="PLI10" s="41"/>
      <c r="PLJ10" s="41"/>
      <c r="PLK10" s="41"/>
      <c r="PLL10" s="41"/>
      <c r="PLM10" s="41"/>
      <c r="PLN10" s="41"/>
      <c r="PLO10" s="41"/>
      <c r="PLP10" s="41"/>
      <c r="PLQ10" s="41"/>
      <c r="PLR10" s="41"/>
      <c r="PLS10" s="41"/>
      <c r="PLT10" s="41"/>
      <c r="PLU10" s="41"/>
      <c r="PLV10" s="41"/>
      <c r="PLW10" s="41"/>
      <c r="PLX10" s="41"/>
      <c r="PLY10" s="41"/>
      <c r="PLZ10" s="41"/>
      <c r="PMA10" s="41"/>
      <c r="PMB10" s="41"/>
      <c r="PMC10" s="41"/>
      <c r="PMD10" s="41"/>
      <c r="PME10" s="41"/>
      <c r="PMF10" s="41"/>
      <c r="PMG10" s="41"/>
      <c r="PMH10" s="41"/>
      <c r="PMI10" s="41"/>
      <c r="PMJ10" s="41"/>
      <c r="PMK10" s="41"/>
      <c r="PML10" s="41"/>
      <c r="PMM10" s="41"/>
      <c r="PMN10" s="41"/>
      <c r="PMO10" s="41"/>
      <c r="PMP10" s="41"/>
      <c r="PMQ10" s="41"/>
      <c r="PMR10" s="41"/>
      <c r="PMS10" s="41"/>
      <c r="PMT10" s="41"/>
      <c r="PMU10" s="41"/>
      <c r="PMV10" s="41"/>
      <c r="PMW10" s="41"/>
      <c r="PMX10" s="41"/>
      <c r="PMY10" s="41"/>
      <c r="PMZ10" s="41"/>
      <c r="PNA10" s="41"/>
      <c r="PNB10" s="41"/>
      <c r="PNC10" s="41"/>
      <c r="PND10" s="41"/>
      <c r="PNE10" s="41"/>
      <c r="PNF10" s="41"/>
      <c r="PNG10" s="41"/>
      <c r="PNH10" s="41"/>
      <c r="PNI10" s="41"/>
      <c r="PNJ10" s="41"/>
      <c r="PNK10" s="41"/>
      <c r="PNL10" s="41"/>
      <c r="PNM10" s="41"/>
      <c r="PNN10" s="41"/>
      <c r="PNO10" s="41"/>
      <c r="PNP10" s="41"/>
      <c r="PNQ10" s="41"/>
      <c r="PNR10" s="41"/>
      <c r="PNS10" s="41"/>
      <c r="PNT10" s="41"/>
      <c r="PNU10" s="41"/>
      <c r="PNV10" s="41"/>
      <c r="PNW10" s="41"/>
      <c r="PNX10" s="41"/>
      <c r="PNY10" s="41"/>
      <c r="PNZ10" s="41"/>
      <c r="POA10" s="41"/>
      <c r="POB10" s="41"/>
      <c r="POC10" s="41"/>
      <c r="POD10" s="41"/>
      <c r="POE10" s="41"/>
      <c r="POF10" s="41"/>
      <c r="POG10" s="41"/>
      <c r="POH10" s="41"/>
      <c r="POI10" s="41"/>
      <c r="POJ10" s="41"/>
      <c r="POK10" s="41"/>
      <c r="POL10" s="41"/>
      <c r="POM10" s="41"/>
      <c r="PON10" s="41"/>
      <c r="POO10" s="41"/>
      <c r="POP10" s="41"/>
      <c r="POQ10" s="41"/>
      <c r="POR10" s="41"/>
      <c r="POS10" s="41"/>
      <c r="POT10" s="41"/>
      <c r="POU10" s="41"/>
      <c r="POV10" s="41"/>
      <c r="POW10" s="41"/>
      <c r="POX10" s="41"/>
      <c r="POY10" s="41"/>
      <c r="POZ10" s="41"/>
      <c r="PPA10" s="41"/>
      <c r="PPB10" s="41"/>
      <c r="PPC10" s="41"/>
      <c r="PPD10" s="41"/>
      <c r="PPE10" s="41"/>
      <c r="PPF10" s="41"/>
      <c r="PPG10" s="41"/>
      <c r="PPH10" s="41"/>
      <c r="PPI10" s="41"/>
      <c r="PPJ10" s="41"/>
      <c r="PPK10" s="41"/>
      <c r="PPL10" s="41"/>
      <c r="PPM10" s="41"/>
      <c r="PPN10" s="41"/>
      <c r="PPO10" s="41"/>
      <c r="PPP10" s="41"/>
      <c r="PPQ10" s="41"/>
      <c r="PPR10" s="41"/>
      <c r="PPS10" s="41"/>
      <c r="PPT10" s="41"/>
      <c r="PPU10" s="41"/>
      <c r="PPV10" s="41"/>
      <c r="PPW10" s="41"/>
      <c r="PPX10" s="41"/>
      <c r="PPY10" s="41"/>
      <c r="PPZ10" s="41"/>
      <c r="PQA10" s="41"/>
      <c r="PQB10" s="41"/>
      <c r="PQC10" s="41"/>
      <c r="PQD10" s="41"/>
      <c r="PQE10" s="41"/>
      <c r="PQF10" s="41"/>
      <c r="PQG10" s="41"/>
      <c r="PQH10" s="41"/>
      <c r="PQI10" s="41"/>
      <c r="PQJ10" s="41"/>
      <c r="PQK10" s="41"/>
      <c r="PQL10" s="41"/>
      <c r="PQM10" s="41"/>
      <c r="PQN10" s="41"/>
      <c r="PQO10" s="41"/>
      <c r="PQP10" s="41"/>
      <c r="PQQ10" s="41"/>
      <c r="PQR10" s="41"/>
      <c r="PQS10" s="41"/>
      <c r="PQT10" s="41"/>
      <c r="PQU10" s="41"/>
      <c r="PQV10" s="41"/>
      <c r="PQW10" s="41"/>
      <c r="PQX10" s="41"/>
      <c r="PQY10" s="41"/>
      <c r="PQZ10" s="41"/>
      <c r="PRA10" s="41"/>
      <c r="PRB10" s="41"/>
      <c r="PRC10" s="41"/>
      <c r="PRD10" s="41"/>
      <c r="PRE10" s="41"/>
      <c r="PRF10" s="41"/>
      <c r="PRG10" s="41"/>
      <c r="PRH10" s="41"/>
      <c r="PRI10" s="41"/>
      <c r="PRJ10" s="41"/>
      <c r="PRK10" s="41"/>
      <c r="PRL10" s="41"/>
      <c r="PRM10" s="41"/>
      <c r="PRN10" s="41"/>
      <c r="PRO10" s="41"/>
      <c r="PRP10" s="41"/>
      <c r="PRQ10" s="41"/>
      <c r="PRR10" s="41"/>
      <c r="PRS10" s="41"/>
      <c r="PRT10" s="41"/>
      <c r="PRU10" s="41"/>
      <c r="PRV10" s="41"/>
      <c r="PRW10" s="41"/>
      <c r="PRX10" s="41"/>
      <c r="PRY10" s="41"/>
      <c r="PRZ10" s="41"/>
      <c r="PSA10" s="41"/>
      <c r="PSB10" s="41"/>
      <c r="PSC10" s="41"/>
      <c r="PSD10" s="41"/>
      <c r="PSE10" s="41"/>
      <c r="PSF10" s="41"/>
      <c r="PSG10" s="41"/>
      <c r="PSH10" s="41"/>
      <c r="PSI10" s="41"/>
      <c r="PSJ10" s="41"/>
      <c r="PSK10" s="41"/>
      <c r="PSL10" s="41"/>
      <c r="PSM10" s="41"/>
      <c r="PSN10" s="41"/>
      <c r="PSO10" s="41"/>
      <c r="PSP10" s="41"/>
      <c r="PSQ10" s="41"/>
      <c r="PSR10" s="41"/>
      <c r="PSS10" s="41"/>
      <c r="PST10" s="41"/>
      <c r="PSU10" s="41"/>
      <c r="PSV10" s="41"/>
      <c r="PSW10" s="41"/>
      <c r="PSX10" s="41"/>
      <c r="PSY10" s="41"/>
      <c r="PSZ10" s="41"/>
      <c r="PTA10" s="41"/>
      <c r="PTB10" s="41"/>
      <c r="PTC10" s="41"/>
      <c r="PTD10" s="41"/>
      <c r="PTE10" s="41"/>
      <c r="PTF10" s="41"/>
      <c r="PTG10" s="41"/>
      <c r="PTH10" s="41"/>
      <c r="PTI10" s="41"/>
      <c r="PTJ10" s="41"/>
      <c r="PTK10" s="41"/>
      <c r="PTL10" s="41"/>
      <c r="PTM10" s="41"/>
      <c r="PTN10" s="41"/>
      <c r="PTO10" s="41"/>
      <c r="PTP10" s="41"/>
      <c r="PTQ10" s="41"/>
      <c r="PTR10" s="41"/>
      <c r="PTS10" s="41"/>
      <c r="PTT10" s="41"/>
      <c r="PTU10" s="41"/>
      <c r="PTV10" s="41"/>
      <c r="PTW10" s="41"/>
      <c r="PTX10" s="41"/>
      <c r="PTY10" s="41"/>
      <c r="PTZ10" s="41"/>
      <c r="PUA10" s="41"/>
      <c r="PUB10" s="41"/>
      <c r="PUC10" s="41"/>
      <c r="PUD10" s="41"/>
      <c r="PUE10" s="41"/>
      <c r="PUF10" s="41"/>
      <c r="PUG10" s="41"/>
      <c r="PUH10" s="41"/>
      <c r="PUI10" s="41"/>
      <c r="PUJ10" s="41"/>
      <c r="PUK10" s="41"/>
      <c r="PUL10" s="41"/>
      <c r="PUM10" s="41"/>
      <c r="PUN10" s="41"/>
      <c r="PUO10" s="41"/>
      <c r="PUP10" s="41"/>
      <c r="PUQ10" s="41"/>
      <c r="PUR10" s="41"/>
      <c r="PUS10" s="41"/>
      <c r="PUT10" s="41"/>
      <c r="PUU10" s="41"/>
      <c r="PUV10" s="41"/>
      <c r="PUW10" s="41"/>
      <c r="PUX10" s="41"/>
      <c r="PUY10" s="41"/>
      <c r="PUZ10" s="41"/>
      <c r="PVA10" s="41"/>
      <c r="PVB10" s="41"/>
      <c r="PVC10" s="41"/>
      <c r="PVD10" s="41"/>
      <c r="PVE10" s="41"/>
      <c r="PVF10" s="41"/>
      <c r="PVG10" s="41"/>
      <c r="PVH10" s="41"/>
      <c r="PVI10" s="41"/>
      <c r="PVJ10" s="41"/>
      <c r="PVK10" s="41"/>
      <c r="PVL10" s="41"/>
      <c r="PVM10" s="41"/>
      <c r="PVN10" s="41"/>
      <c r="PVO10" s="41"/>
      <c r="PVP10" s="41"/>
      <c r="PVQ10" s="41"/>
      <c r="PVR10" s="41"/>
      <c r="PVS10" s="41"/>
      <c r="PVT10" s="41"/>
      <c r="PVU10" s="41"/>
      <c r="PVV10" s="41"/>
      <c r="PVW10" s="41"/>
      <c r="PVX10" s="41"/>
      <c r="PVY10" s="41"/>
      <c r="PVZ10" s="41"/>
      <c r="PWA10" s="41"/>
      <c r="PWB10" s="41"/>
      <c r="PWC10" s="41"/>
      <c r="PWD10" s="41"/>
      <c r="PWE10" s="41"/>
      <c r="PWF10" s="41"/>
      <c r="PWG10" s="41"/>
      <c r="PWH10" s="41"/>
      <c r="PWI10" s="41"/>
      <c r="PWJ10" s="41"/>
      <c r="PWK10" s="41"/>
      <c r="PWL10" s="41"/>
      <c r="PWM10" s="41"/>
      <c r="PWN10" s="41"/>
      <c r="PWO10" s="41"/>
      <c r="PWP10" s="41"/>
      <c r="PWQ10" s="41"/>
      <c r="PWR10" s="41"/>
      <c r="PWS10" s="41"/>
      <c r="PWT10" s="41"/>
      <c r="PWU10" s="41"/>
      <c r="PWV10" s="41"/>
      <c r="PWW10" s="41"/>
      <c r="PWX10" s="41"/>
      <c r="PWY10" s="41"/>
      <c r="PWZ10" s="41"/>
      <c r="PXA10" s="41"/>
      <c r="PXB10" s="41"/>
      <c r="PXC10" s="41"/>
      <c r="PXD10" s="41"/>
      <c r="PXE10" s="41"/>
      <c r="PXF10" s="41"/>
      <c r="PXG10" s="41"/>
      <c r="PXH10" s="41"/>
      <c r="PXI10" s="41"/>
      <c r="PXJ10" s="41"/>
      <c r="PXK10" s="41"/>
      <c r="PXL10" s="41"/>
      <c r="PXM10" s="41"/>
      <c r="PXN10" s="41"/>
      <c r="PXO10" s="41"/>
      <c r="PXP10" s="41"/>
      <c r="PXQ10" s="41"/>
      <c r="PXR10" s="41"/>
      <c r="PXS10" s="41"/>
      <c r="PXT10" s="41"/>
      <c r="PXU10" s="41"/>
      <c r="PXV10" s="41"/>
      <c r="PXW10" s="41"/>
      <c r="PXX10" s="41"/>
      <c r="PXY10" s="41"/>
      <c r="PXZ10" s="41"/>
      <c r="PYA10" s="41"/>
      <c r="PYB10" s="41"/>
      <c r="PYC10" s="41"/>
      <c r="PYD10" s="41"/>
      <c r="PYE10" s="41"/>
      <c r="PYF10" s="41"/>
      <c r="PYG10" s="41"/>
      <c r="PYH10" s="41"/>
      <c r="PYI10" s="41"/>
      <c r="PYJ10" s="41"/>
      <c r="PYK10" s="41"/>
      <c r="PYL10" s="41"/>
      <c r="PYM10" s="41"/>
      <c r="PYN10" s="41"/>
      <c r="PYO10" s="41"/>
      <c r="PYP10" s="41"/>
      <c r="PYQ10" s="41"/>
      <c r="PYR10" s="41"/>
      <c r="PYS10" s="41"/>
      <c r="PYT10" s="41"/>
      <c r="PYU10" s="41"/>
      <c r="PYV10" s="41"/>
      <c r="PYW10" s="41"/>
      <c r="PYX10" s="41"/>
      <c r="PYY10" s="41"/>
      <c r="PYZ10" s="41"/>
      <c r="PZA10" s="41"/>
      <c r="PZB10" s="41"/>
      <c r="PZC10" s="41"/>
      <c r="PZD10" s="41"/>
      <c r="PZE10" s="41"/>
      <c r="PZF10" s="41"/>
      <c r="PZG10" s="41"/>
      <c r="PZH10" s="41"/>
      <c r="PZI10" s="41"/>
      <c r="PZJ10" s="41"/>
      <c r="PZK10" s="41"/>
      <c r="PZL10" s="41"/>
      <c r="PZM10" s="41"/>
      <c r="PZN10" s="41"/>
      <c r="PZO10" s="41"/>
      <c r="PZP10" s="41"/>
      <c r="PZQ10" s="41"/>
      <c r="PZR10" s="41"/>
      <c r="PZS10" s="41"/>
      <c r="PZT10" s="41"/>
      <c r="PZU10" s="41"/>
      <c r="PZV10" s="41"/>
      <c r="PZW10" s="41"/>
      <c r="PZX10" s="41"/>
      <c r="PZY10" s="41"/>
      <c r="PZZ10" s="41"/>
      <c r="QAA10" s="41"/>
      <c r="QAB10" s="41"/>
      <c r="QAC10" s="41"/>
      <c r="QAD10" s="41"/>
      <c r="QAE10" s="41"/>
      <c r="QAF10" s="41"/>
      <c r="QAG10" s="41"/>
      <c r="QAH10" s="41"/>
      <c r="QAI10" s="41"/>
      <c r="QAJ10" s="41"/>
      <c r="QAK10" s="41"/>
      <c r="QAL10" s="41"/>
      <c r="QAM10" s="41"/>
      <c r="QAN10" s="41"/>
      <c r="QAO10" s="41"/>
      <c r="QAP10" s="41"/>
      <c r="QAQ10" s="41"/>
      <c r="QAR10" s="41"/>
      <c r="QAS10" s="41"/>
      <c r="QAT10" s="41"/>
      <c r="QAU10" s="41"/>
      <c r="QAV10" s="41"/>
      <c r="QAW10" s="41"/>
      <c r="QAX10" s="41"/>
      <c r="QAY10" s="41"/>
      <c r="QAZ10" s="41"/>
      <c r="QBA10" s="41"/>
      <c r="QBB10" s="41"/>
      <c r="QBC10" s="41"/>
      <c r="QBD10" s="41"/>
      <c r="QBE10" s="41"/>
      <c r="QBF10" s="41"/>
      <c r="QBG10" s="41"/>
      <c r="QBH10" s="41"/>
      <c r="QBI10" s="41"/>
      <c r="QBJ10" s="41"/>
      <c r="QBK10" s="41"/>
      <c r="QBL10" s="41"/>
      <c r="QBM10" s="41"/>
      <c r="QBN10" s="41"/>
      <c r="QBO10" s="41"/>
      <c r="QBP10" s="41"/>
      <c r="QBQ10" s="41"/>
      <c r="QBR10" s="41"/>
      <c r="QBS10" s="41"/>
      <c r="QBT10" s="41"/>
      <c r="QBU10" s="41"/>
      <c r="QBV10" s="41"/>
      <c r="QBW10" s="41"/>
      <c r="QBX10" s="41"/>
      <c r="QBY10" s="41"/>
      <c r="QBZ10" s="41"/>
      <c r="QCA10" s="41"/>
      <c r="QCB10" s="41"/>
      <c r="QCC10" s="41"/>
      <c r="QCD10" s="41"/>
      <c r="QCE10" s="41"/>
      <c r="QCF10" s="41"/>
      <c r="QCG10" s="41"/>
      <c r="QCH10" s="41"/>
      <c r="QCI10" s="41"/>
      <c r="QCJ10" s="41"/>
      <c r="QCK10" s="41"/>
      <c r="QCL10" s="41"/>
      <c r="QCM10" s="41"/>
      <c r="QCN10" s="41"/>
      <c r="QCO10" s="41"/>
      <c r="QCP10" s="41"/>
      <c r="QCQ10" s="41"/>
      <c r="QCR10" s="41"/>
      <c r="QCS10" s="41"/>
      <c r="QCT10" s="41"/>
      <c r="QCU10" s="41"/>
      <c r="QCV10" s="41"/>
      <c r="QCW10" s="41"/>
      <c r="QCX10" s="41"/>
      <c r="QCY10" s="41"/>
      <c r="QCZ10" s="41"/>
      <c r="QDA10" s="41"/>
      <c r="QDB10" s="41"/>
      <c r="QDC10" s="41"/>
      <c r="QDD10" s="41"/>
      <c r="QDE10" s="41"/>
      <c r="QDF10" s="41"/>
      <c r="QDG10" s="41"/>
      <c r="QDH10" s="41"/>
      <c r="QDI10" s="41"/>
      <c r="QDJ10" s="41"/>
      <c r="QDK10" s="41"/>
      <c r="QDL10" s="41"/>
      <c r="QDM10" s="41"/>
      <c r="QDN10" s="41"/>
      <c r="QDO10" s="41"/>
      <c r="QDP10" s="41"/>
      <c r="QDQ10" s="41"/>
      <c r="QDR10" s="41"/>
      <c r="QDS10" s="41"/>
      <c r="QDT10" s="41"/>
      <c r="QDU10" s="41"/>
      <c r="QDV10" s="41"/>
      <c r="QDW10" s="41"/>
      <c r="QDX10" s="41"/>
      <c r="QDY10" s="41"/>
      <c r="QDZ10" s="41"/>
      <c r="QEA10" s="41"/>
      <c r="QEB10" s="41"/>
      <c r="QEC10" s="41"/>
      <c r="QED10" s="41"/>
      <c r="QEE10" s="41"/>
      <c r="QEF10" s="41"/>
      <c r="QEG10" s="41"/>
      <c r="QEH10" s="41"/>
      <c r="QEI10" s="41"/>
      <c r="QEJ10" s="41"/>
      <c r="QEK10" s="41"/>
      <c r="QEL10" s="41"/>
      <c r="QEM10" s="41"/>
      <c r="QEN10" s="41"/>
      <c r="QEO10" s="41"/>
      <c r="QEP10" s="41"/>
      <c r="QEQ10" s="41"/>
      <c r="QER10" s="41"/>
      <c r="QES10" s="41"/>
      <c r="QET10" s="41"/>
      <c r="QEU10" s="41"/>
      <c r="QEV10" s="41"/>
      <c r="QEW10" s="41"/>
      <c r="QEX10" s="41"/>
      <c r="QEY10" s="41"/>
      <c r="QEZ10" s="41"/>
      <c r="QFA10" s="41"/>
      <c r="QFB10" s="41"/>
      <c r="QFC10" s="41"/>
      <c r="QFD10" s="41"/>
      <c r="QFE10" s="41"/>
      <c r="QFF10" s="41"/>
      <c r="QFG10" s="41"/>
      <c r="QFH10" s="41"/>
      <c r="QFI10" s="41"/>
      <c r="QFJ10" s="41"/>
      <c r="QFK10" s="41"/>
      <c r="QFL10" s="41"/>
      <c r="QFM10" s="41"/>
      <c r="QFN10" s="41"/>
      <c r="QFO10" s="41"/>
      <c r="QFP10" s="41"/>
      <c r="QFQ10" s="41"/>
      <c r="QFR10" s="41"/>
      <c r="QFS10" s="41"/>
      <c r="QFT10" s="41"/>
      <c r="QFU10" s="41"/>
      <c r="QFV10" s="41"/>
      <c r="QFW10" s="41"/>
      <c r="QFX10" s="41"/>
      <c r="QFY10" s="41"/>
      <c r="QFZ10" s="41"/>
      <c r="QGA10" s="41"/>
      <c r="QGB10" s="41"/>
      <c r="QGC10" s="41"/>
      <c r="QGD10" s="41"/>
      <c r="QGE10" s="41"/>
      <c r="QGF10" s="41"/>
      <c r="QGG10" s="41"/>
      <c r="QGH10" s="41"/>
      <c r="QGI10" s="41"/>
      <c r="QGJ10" s="41"/>
      <c r="QGK10" s="41"/>
      <c r="QGL10" s="41"/>
      <c r="QGM10" s="41"/>
      <c r="QGN10" s="41"/>
      <c r="QGO10" s="41"/>
      <c r="QGP10" s="41"/>
      <c r="QGQ10" s="41"/>
      <c r="QGR10" s="41"/>
      <c r="QGS10" s="41"/>
      <c r="QGT10" s="41"/>
      <c r="QGU10" s="41"/>
      <c r="QGV10" s="41"/>
      <c r="QGW10" s="41"/>
      <c r="QGX10" s="41"/>
      <c r="QGY10" s="41"/>
      <c r="QGZ10" s="41"/>
      <c r="QHA10" s="41"/>
      <c r="QHB10" s="41"/>
      <c r="QHC10" s="41"/>
      <c r="QHD10" s="41"/>
      <c r="QHE10" s="41"/>
      <c r="QHF10" s="41"/>
      <c r="QHG10" s="41"/>
      <c r="QHH10" s="41"/>
      <c r="QHI10" s="41"/>
      <c r="QHJ10" s="41"/>
      <c r="QHK10" s="41"/>
      <c r="QHL10" s="41"/>
      <c r="QHM10" s="41"/>
      <c r="QHN10" s="41"/>
      <c r="QHO10" s="41"/>
      <c r="QHP10" s="41"/>
      <c r="QHQ10" s="41"/>
      <c r="QHR10" s="41"/>
      <c r="QHS10" s="41"/>
      <c r="QHT10" s="41"/>
      <c r="QHU10" s="41"/>
      <c r="QHV10" s="41"/>
      <c r="QHW10" s="41"/>
      <c r="QHX10" s="41"/>
      <c r="QHY10" s="41"/>
      <c r="QHZ10" s="41"/>
      <c r="QIA10" s="41"/>
      <c r="QIB10" s="41"/>
      <c r="QIC10" s="41"/>
      <c r="QID10" s="41"/>
      <c r="QIE10" s="41"/>
      <c r="QIF10" s="41"/>
      <c r="QIG10" s="41"/>
      <c r="QIH10" s="41"/>
      <c r="QII10" s="41"/>
      <c r="QIJ10" s="41"/>
      <c r="QIK10" s="41"/>
      <c r="QIL10" s="41"/>
      <c r="QIM10" s="41"/>
      <c r="QIN10" s="41"/>
      <c r="QIO10" s="41"/>
      <c r="QIP10" s="41"/>
      <c r="QIQ10" s="41"/>
      <c r="QIR10" s="41"/>
      <c r="QIS10" s="41"/>
      <c r="QIT10" s="41"/>
      <c r="QIU10" s="41"/>
      <c r="QIV10" s="41"/>
      <c r="QIW10" s="41"/>
      <c r="QIX10" s="41"/>
      <c r="QIY10" s="41"/>
      <c r="QIZ10" s="41"/>
      <c r="QJA10" s="41"/>
      <c r="QJB10" s="41"/>
      <c r="QJC10" s="41"/>
      <c r="QJD10" s="41"/>
      <c r="QJE10" s="41"/>
      <c r="QJF10" s="41"/>
      <c r="QJG10" s="41"/>
      <c r="QJH10" s="41"/>
      <c r="QJI10" s="41"/>
      <c r="QJJ10" s="41"/>
      <c r="QJK10" s="41"/>
      <c r="QJL10" s="41"/>
      <c r="QJM10" s="41"/>
      <c r="QJN10" s="41"/>
      <c r="QJO10" s="41"/>
      <c r="QJP10" s="41"/>
      <c r="QJQ10" s="41"/>
      <c r="QJR10" s="41"/>
      <c r="QJS10" s="41"/>
      <c r="QJT10" s="41"/>
      <c r="QJU10" s="41"/>
      <c r="QJV10" s="41"/>
      <c r="QJW10" s="41"/>
      <c r="QJX10" s="41"/>
      <c r="QJY10" s="41"/>
      <c r="QJZ10" s="41"/>
      <c r="QKA10" s="41"/>
      <c r="QKB10" s="41"/>
      <c r="QKC10" s="41"/>
      <c r="QKD10" s="41"/>
      <c r="QKE10" s="41"/>
      <c r="QKF10" s="41"/>
      <c r="QKG10" s="41"/>
      <c r="QKH10" s="41"/>
      <c r="QKI10" s="41"/>
      <c r="QKJ10" s="41"/>
      <c r="QKK10" s="41"/>
      <c r="QKL10" s="41"/>
      <c r="QKM10" s="41"/>
      <c r="QKN10" s="41"/>
      <c r="QKO10" s="41"/>
      <c r="QKP10" s="41"/>
      <c r="QKQ10" s="41"/>
      <c r="QKR10" s="41"/>
      <c r="QKS10" s="41"/>
      <c r="QKT10" s="41"/>
      <c r="QKU10" s="41"/>
      <c r="QKV10" s="41"/>
      <c r="QKW10" s="41"/>
      <c r="QKX10" s="41"/>
      <c r="QKY10" s="41"/>
      <c r="QKZ10" s="41"/>
      <c r="QLA10" s="41"/>
      <c r="QLB10" s="41"/>
      <c r="QLC10" s="41"/>
      <c r="QLD10" s="41"/>
      <c r="QLE10" s="41"/>
      <c r="QLF10" s="41"/>
      <c r="QLG10" s="41"/>
      <c r="QLH10" s="41"/>
      <c r="QLI10" s="41"/>
      <c r="QLJ10" s="41"/>
      <c r="QLK10" s="41"/>
      <c r="QLL10" s="41"/>
      <c r="QLM10" s="41"/>
      <c r="QLN10" s="41"/>
      <c r="QLO10" s="41"/>
      <c r="QLP10" s="41"/>
      <c r="QLQ10" s="41"/>
      <c r="QLR10" s="41"/>
      <c r="QLS10" s="41"/>
      <c r="QLT10" s="41"/>
      <c r="QLU10" s="41"/>
      <c r="QLV10" s="41"/>
      <c r="QLW10" s="41"/>
      <c r="QLX10" s="41"/>
      <c r="QLY10" s="41"/>
      <c r="QLZ10" s="41"/>
      <c r="QMA10" s="41"/>
      <c r="QMB10" s="41"/>
      <c r="QMC10" s="41"/>
      <c r="QMD10" s="41"/>
      <c r="QME10" s="41"/>
      <c r="QMF10" s="41"/>
      <c r="QMG10" s="41"/>
      <c r="QMH10" s="41"/>
      <c r="QMI10" s="41"/>
      <c r="QMJ10" s="41"/>
      <c r="QMK10" s="41"/>
      <c r="QML10" s="41"/>
      <c r="QMM10" s="41"/>
      <c r="QMN10" s="41"/>
      <c r="QMO10" s="41"/>
      <c r="QMP10" s="41"/>
      <c r="QMQ10" s="41"/>
      <c r="QMR10" s="41"/>
      <c r="QMS10" s="41"/>
      <c r="QMT10" s="41"/>
      <c r="QMU10" s="41"/>
      <c r="QMV10" s="41"/>
      <c r="QMW10" s="41"/>
      <c r="QMX10" s="41"/>
      <c r="QMY10" s="41"/>
      <c r="QMZ10" s="41"/>
      <c r="QNA10" s="41"/>
      <c r="QNB10" s="41"/>
      <c r="QNC10" s="41"/>
      <c r="QND10" s="41"/>
      <c r="QNE10" s="41"/>
      <c r="QNF10" s="41"/>
      <c r="QNG10" s="41"/>
      <c r="QNH10" s="41"/>
      <c r="QNI10" s="41"/>
      <c r="QNJ10" s="41"/>
      <c r="QNK10" s="41"/>
      <c r="QNL10" s="41"/>
      <c r="QNM10" s="41"/>
      <c r="QNN10" s="41"/>
      <c r="QNO10" s="41"/>
      <c r="QNP10" s="41"/>
      <c r="QNQ10" s="41"/>
      <c r="QNR10" s="41"/>
      <c r="QNS10" s="41"/>
      <c r="QNT10" s="41"/>
      <c r="QNU10" s="41"/>
      <c r="QNV10" s="41"/>
      <c r="QNW10" s="41"/>
      <c r="QNX10" s="41"/>
      <c r="QNY10" s="41"/>
      <c r="QNZ10" s="41"/>
      <c r="QOA10" s="41"/>
      <c r="QOB10" s="41"/>
      <c r="QOC10" s="41"/>
      <c r="QOD10" s="41"/>
      <c r="QOE10" s="41"/>
      <c r="QOF10" s="41"/>
      <c r="QOG10" s="41"/>
      <c r="QOH10" s="41"/>
      <c r="QOI10" s="41"/>
      <c r="QOJ10" s="41"/>
      <c r="QOK10" s="41"/>
      <c r="QOL10" s="41"/>
      <c r="QOM10" s="41"/>
      <c r="QON10" s="41"/>
      <c r="QOO10" s="41"/>
      <c r="QOP10" s="41"/>
      <c r="QOQ10" s="41"/>
      <c r="QOR10" s="41"/>
      <c r="QOS10" s="41"/>
      <c r="QOT10" s="41"/>
      <c r="QOU10" s="41"/>
      <c r="QOV10" s="41"/>
      <c r="QOW10" s="41"/>
      <c r="QOX10" s="41"/>
      <c r="QOY10" s="41"/>
      <c r="QOZ10" s="41"/>
      <c r="QPA10" s="41"/>
      <c r="QPB10" s="41"/>
      <c r="QPC10" s="41"/>
      <c r="QPD10" s="41"/>
      <c r="QPE10" s="41"/>
      <c r="QPF10" s="41"/>
      <c r="QPG10" s="41"/>
      <c r="QPH10" s="41"/>
      <c r="QPI10" s="41"/>
      <c r="QPJ10" s="41"/>
      <c r="QPK10" s="41"/>
      <c r="QPL10" s="41"/>
      <c r="QPM10" s="41"/>
      <c r="QPN10" s="41"/>
      <c r="QPO10" s="41"/>
      <c r="QPP10" s="41"/>
      <c r="QPQ10" s="41"/>
      <c r="QPR10" s="41"/>
      <c r="QPS10" s="41"/>
      <c r="QPT10" s="41"/>
      <c r="QPU10" s="41"/>
      <c r="QPV10" s="41"/>
      <c r="QPW10" s="41"/>
      <c r="QPX10" s="41"/>
      <c r="QPY10" s="41"/>
      <c r="QPZ10" s="41"/>
      <c r="QQA10" s="41"/>
      <c r="QQB10" s="41"/>
      <c r="QQC10" s="41"/>
      <c r="QQD10" s="41"/>
      <c r="QQE10" s="41"/>
      <c r="QQF10" s="41"/>
      <c r="QQG10" s="41"/>
      <c r="QQH10" s="41"/>
      <c r="QQI10" s="41"/>
      <c r="QQJ10" s="41"/>
      <c r="QQK10" s="41"/>
      <c r="QQL10" s="41"/>
      <c r="QQM10" s="41"/>
      <c r="QQN10" s="41"/>
      <c r="QQO10" s="41"/>
      <c r="QQP10" s="41"/>
      <c r="QQQ10" s="41"/>
      <c r="QQR10" s="41"/>
      <c r="QQS10" s="41"/>
      <c r="QQT10" s="41"/>
      <c r="QQU10" s="41"/>
      <c r="QQV10" s="41"/>
      <c r="QQW10" s="41"/>
      <c r="QQX10" s="41"/>
      <c r="QQY10" s="41"/>
      <c r="QQZ10" s="41"/>
      <c r="QRA10" s="41"/>
      <c r="QRB10" s="41"/>
      <c r="QRC10" s="41"/>
      <c r="QRD10" s="41"/>
      <c r="QRE10" s="41"/>
      <c r="QRF10" s="41"/>
      <c r="QRG10" s="41"/>
      <c r="QRH10" s="41"/>
      <c r="QRI10" s="41"/>
      <c r="QRJ10" s="41"/>
      <c r="QRK10" s="41"/>
      <c r="QRL10" s="41"/>
      <c r="QRM10" s="41"/>
      <c r="QRN10" s="41"/>
      <c r="QRO10" s="41"/>
      <c r="QRP10" s="41"/>
      <c r="QRQ10" s="41"/>
      <c r="QRR10" s="41"/>
      <c r="QRS10" s="41"/>
      <c r="QRT10" s="41"/>
      <c r="QRU10" s="41"/>
      <c r="QRV10" s="41"/>
      <c r="QRW10" s="41"/>
      <c r="QRX10" s="41"/>
      <c r="QRY10" s="41"/>
      <c r="QRZ10" s="41"/>
      <c r="QSA10" s="41"/>
      <c r="QSB10" s="41"/>
      <c r="QSC10" s="41"/>
      <c r="QSD10" s="41"/>
      <c r="QSE10" s="41"/>
      <c r="QSF10" s="41"/>
      <c r="QSG10" s="41"/>
      <c r="QSH10" s="41"/>
      <c r="QSI10" s="41"/>
      <c r="QSJ10" s="41"/>
      <c r="QSK10" s="41"/>
      <c r="QSL10" s="41"/>
      <c r="QSM10" s="41"/>
      <c r="QSN10" s="41"/>
      <c r="QSO10" s="41"/>
      <c r="QSP10" s="41"/>
      <c r="QSQ10" s="41"/>
      <c r="QSR10" s="41"/>
      <c r="QSS10" s="41"/>
      <c r="QST10" s="41"/>
      <c r="QSU10" s="41"/>
      <c r="QSV10" s="41"/>
      <c r="QSW10" s="41"/>
      <c r="QSX10" s="41"/>
      <c r="QSY10" s="41"/>
      <c r="QSZ10" s="41"/>
      <c r="QTA10" s="41"/>
      <c r="QTB10" s="41"/>
      <c r="QTC10" s="41"/>
      <c r="QTD10" s="41"/>
      <c r="QTE10" s="41"/>
      <c r="QTF10" s="41"/>
      <c r="QTG10" s="41"/>
      <c r="QTH10" s="41"/>
      <c r="QTI10" s="41"/>
      <c r="QTJ10" s="41"/>
      <c r="QTK10" s="41"/>
      <c r="QTL10" s="41"/>
      <c r="QTM10" s="41"/>
      <c r="QTN10" s="41"/>
      <c r="QTO10" s="41"/>
      <c r="QTP10" s="41"/>
      <c r="QTQ10" s="41"/>
      <c r="QTR10" s="41"/>
      <c r="QTS10" s="41"/>
      <c r="QTT10" s="41"/>
      <c r="QTU10" s="41"/>
      <c r="QTV10" s="41"/>
      <c r="QTW10" s="41"/>
      <c r="QTX10" s="41"/>
      <c r="QTY10" s="41"/>
      <c r="QTZ10" s="41"/>
      <c r="QUA10" s="41"/>
      <c r="QUB10" s="41"/>
      <c r="QUC10" s="41"/>
      <c r="QUD10" s="41"/>
      <c r="QUE10" s="41"/>
      <c r="QUF10" s="41"/>
      <c r="QUG10" s="41"/>
      <c r="QUH10" s="41"/>
      <c r="QUI10" s="41"/>
      <c r="QUJ10" s="41"/>
      <c r="QUK10" s="41"/>
      <c r="QUL10" s="41"/>
      <c r="QUM10" s="41"/>
      <c r="QUN10" s="41"/>
      <c r="QUO10" s="41"/>
      <c r="QUP10" s="41"/>
      <c r="QUQ10" s="41"/>
      <c r="QUR10" s="41"/>
      <c r="QUS10" s="41"/>
      <c r="QUT10" s="41"/>
      <c r="QUU10" s="41"/>
      <c r="QUV10" s="41"/>
      <c r="QUW10" s="41"/>
      <c r="QUX10" s="41"/>
      <c r="QUY10" s="41"/>
      <c r="QUZ10" s="41"/>
      <c r="QVA10" s="41"/>
      <c r="QVB10" s="41"/>
      <c r="QVC10" s="41"/>
      <c r="QVD10" s="41"/>
      <c r="QVE10" s="41"/>
      <c r="QVF10" s="41"/>
      <c r="QVG10" s="41"/>
      <c r="QVH10" s="41"/>
      <c r="QVI10" s="41"/>
      <c r="QVJ10" s="41"/>
      <c r="QVK10" s="41"/>
      <c r="QVL10" s="41"/>
      <c r="QVM10" s="41"/>
      <c r="QVN10" s="41"/>
      <c r="QVO10" s="41"/>
      <c r="QVP10" s="41"/>
      <c r="QVQ10" s="41"/>
      <c r="QVR10" s="41"/>
      <c r="QVS10" s="41"/>
      <c r="QVT10" s="41"/>
      <c r="QVU10" s="41"/>
      <c r="QVV10" s="41"/>
      <c r="QVW10" s="41"/>
      <c r="QVX10" s="41"/>
      <c r="QVY10" s="41"/>
      <c r="QVZ10" s="41"/>
      <c r="QWA10" s="41"/>
      <c r="QWB10" s="41"/>
      <c r="QWC10" s="41"/>
      <c r="QWD10" s="41"/>
      <c r="QWE10" s="41"/>
      <c r="QWF10" s="41"/>
      <c r="QWG10" s="41"/>
      <c r="QWH10" s="41"/>
      <c r="QWI10" s="41"/>
      <c r="QWJ10" s="41"/>
      <c r="QWK10" s="41"/>
      <c r="QWL10" s="41"/>
      <c r="QWM10" s="41"/>
      <c r="QWN10" s="41"/>
      <c r="QWO10" s="41"/>
      <c r="QWP10" s="41"/>
      <c r="QWQ10" s="41"/>
      <c r="QWR10" s="41"/>
      <c r="QWS10" s="41"/>
      <c r="QWT10" s="41"/>
      <c r="QWU10" s="41"/>
      <c r="QWV10" s="41"/>
      <c r="QWW10" s="41"/>
      <c r="QWX10" s="41"/>
      <c r="QWY10" s="41"/>
      <c r="QWZ10" s="41"/>
      <c r="QXA10" s="41"/>
      <c r="QXB10" s="41"/>
      <c r="QXC10" s="41"/>
      <c r="QXD10" s="41"/>
      <c r="QXE10" s="41"/>
      <c r="QXF10" s="41"/>
      <c r="QXG10" s="41"/>
      <c r="QXH10" s="41"/>
      <c r="QXI10" s="41"/>
      <c r="QXJ10" s="41"/>
      <c r="QXK10" s="41"/>
      <c r="QXL10" s="41"/>
      <c r="QXM10" s="41"/>
      <c r="QXN10" s="41"/>
      <c r="QXO10" s="41"/>
      <c r="QXP10" s="41"/>
      <c r="QXQ10" s="41"/>
      <c r="QXR10" s="41"/>
      <c r="QXS10" s="41"/>
      <c r="QXT10" s="41"/>
      <c r="QXU10" s="41"/>
      <c r="QXV10" s="41"/>
      <c r="QXW10" s="41"/>
      <c r="QXX10" s="41"/>
      <c r="QXY10" s="41"/>
      <c r="QXZ10" s="41"/>
      <c r="QYA10" s="41"/>
      <c r="QYB10" s="41"/>
      <c r="QYC10" s="41"/>
      <c r="QYD10" s="41"/>
      <c r="QYE10" s="41"/>
      <c r="QYF10" s="41"/>
      <c r="QYG10" s="41"/>
      <c r="QYH10" s="41"/>
      <c r="QYI10" s="41"/>
      <c r="QYJ10" s="41"/>
      <c r="QYK10" s="41"/>
      <c r="QYL10" s="41"/>
      <c r="QYM10" s="41"/>
      <c r="QYN10" s="41"/>
      <c r="QYO10" s="41"/>
      <c r="QYP10" s="41"/>
      <c r="QYQ10" s="41"/>
      <c r="QYR10" s="41"/>
      <c r="QYS10" s="41"/>
      <c r="QYT10" s="41"/>
      <c r="QYU10" s="41"/>
      <c r="QYV10" s="41"/>
      <c r="QYW10" s="41"/>
      <c r="QYX10" s="41"/>
      <c r="QYY10" s="41"/>
      <c r="QYZ10" s="41"/>
      <c r="QZA10" s="41"/>
      <c r="QZB10" s="41"/>
      <c r="QZC10" s="41"/>
      <c r="QZD10" s="41"/>
      <c r="QZE10" s="41"/>
      <c r="QZF10" s="41"/>
      <c r="QZG10" s="41"/>
      <c r="QZH10" s="41"/>
      <c r="QZI10" s="41"/>
      <c r="QZJ10" s="41"/>
      <c r="QZK10" s="41"/>
      <c r="QZL10" s="41"/>
      <c r="QZM10" s="41"/>
      <c r="QZN10" s="41"/>
      <c r="QZO10" s="41"/>
      <c r="QZP10" s="41"/>
      <c r="QZQ10" s="41"/>
      <c r="QZR10" s="41"/>
      <c r="QZS10" s="41"/>
      <c r="QZT10" s="41"/>
      <c r="QZU10" s="41"/>
      <c r="QZV10" s="41"/>
      <c r="QZW10" s="41"/>
      <c r="QZX10" s="41"/>
      <c r="QZY10" s="41"/>
      <c r="QZZ10" s="41"/>
      <c r="RAA10" s="41"/>
      <c r="RAB10" s="41"/>
      <c r="RAC10" s="41"/>
      <c r="RAD10" s="41"/>
      <c r="RAE10" s="41"/>
      <c r="RAF10" s="41"/>
      <c r="RAG10" s="41"/>
      <c r="RAH10" s="41"/>
      <c r="RAI10" s="41"/>
      <c r="RAJ10" s="41"/>
      <c r="RAK10" s="41"/>
      <c r="RAL10" s="41"/>
      <c r="RAM10" s="41"/>
      <c r="RAN10" s="41"/>
      <c r="RAO10" s="41"/>
      <c r="RAP10" s="41"/>
      <c r="RAQ10" s="41"/>
      <c r="RAR10" s="41"/>
      <c r="RAS10" s="41"/>
      <c r="RAT10" s="41"/>
      <c r="RAU10" s="41"/>
      <c r="RAV10" s="41"/>
      <c r="RAW10" s="41"/>
      <c r="RAX10" s="41"/>
      <c r="RAY10" s="41"/>
      <c r="RAZ10" s="41"/>
      <c r="RBA10" s="41"/>
      <c r="RBB10" s="41"/>
      <c r="RBC10" s="41"/>
      <c r="RBD10" s="41"/>
      <c r="RBE10" s="41"/>
      <c r="RBF10" s="41"/>
      <c r="RBG10" s="41"/>
      <c r="RBH10" s="41"/>
      <c r="RBI10" s="41"/>
      <c r="RBJ10" s="41"/>
      <c r="RBK10" s="41"/>
      <c r="RBL10" s="41"/>
      <c r="RBM10" s="41"/>
      <c r="RBN10" s="41"/>
      <c r="RBO10" s="41"/>
      <c r="RBP10" s="41"/>
      <c r="RBQ10" s="41"/>
      <c r="RBR10" s="41"/>
      <c r="RBS10" s="41"/>
      <c r="RBT10" s="41"/>
      <c r="RBU10" s="41"/>
      <c r="RBV10" s="41"/>
      <c r="RBW10" s="41"/>
      <c r="RBX10" s="41"/>
      <c r="RBY10" s="41"/>
      <c r="RBZ10" s="41"/>
      <c r="RCA10" s="41"/>
      <c r="RCB10" s="41"/>
      <c r="RCC10" s="41"/>
      <c r="RCD10" s="41"/>
      <c r="RCE10" s="41"/>
      <c r="RCF10" s="41"/>
      <c r="RCG10" s="41"/>
      <c r="RCH10" s="41"/>
      <c r="RCI10" s="41"/>
      <c r="RCJ10" s="41"/>
      <c r="RCK10" s="41"/>
      <c r="RCL10" s="41"/>
      <c r="RCM10" s="41"/>
      <c r="RCN10" s="41"/>
      <c r="RCO10" s="41"/>
      <c r="RCP10" s="41"/>
      <c r="RCQ10" s="41"/>
      <c r="RCR10" s="41"/>
      <c r="RCS10" s="41"/>
      <c r="RCT10" s="41"/>
      <c r="RCU10" s="41"/>
      <c r="RCV10" s="41"/>
      <c r="RCW10" s="41"/>
      <c r="RCX10" s="41"/>
      <c r="RCY10" s="41"/>
      <c r="RCZ10" s="41"/>
      <c r="RDA10" s="41"/>
      <c r="RDB10" s="41"/>
      <c r="RDC10" s="41"/>
      <c r="RDD10" s="41"/>
      <c r="RDE10" s="41"/>
      <c r="RDF10" s="41"/>
      <c r="RDG10" s="41"/>
      <c r="RDH10" s="41"/>
      <c r="RDI10" s="41"/>
      <c r="RDJ10" s="41"/>
      <c r="RDK10" s="41"/>
      <c r="RDL10" s="41"/>
      <c r="RDM10" s="41"/>
      <c r="RDN10" s="41"/>
      <c r="RDO10" s="41"/>
      <c r="RDP10" s="41"/>
      <c r="RDQ10" s="41"/>
      <c r="RDR10" s="41"/>
      <c r="RDS10" s="41"/>
      <c r="RDT10" s="41"/>
      <c r="RDU10" s="41"/>
      <c r="RDV10" s="41"/>
      <c r="RDW10" s="41"/>
      <c r="RDX10" s="41"/>
      <c r="RDY10" s="41"/>
      <c r="RDZ10" s="41"/>
      <c r="REA10" s="41"/>
      <c r="REB10" s="41"/>
      <c r="REC10" s="41"/>
      <c r="RED10" s="41"/>
      <c r="REE10" s="41"/>
      <c r="REF10" s="41"/>
      <c r="REG10" s="41"/>
      <c r="REH10" s="41"/>
      <c r="REI10" s="41"/>
      <c r="REJ10" s="41"/>
      <c r="REK10" s="41"/>
      <c r="REL10" s="41"/>
      <c r="REM10" s="41"/>
      <c r="REN10" s="41"/>
      <c r="REO10" s="41"/>
      <c r="REP10" s="41"/>
      <c r="REQ10" s="41"/>
      <c r="RER10" s="41"/>
      <c r="RES10" s="41"/>
      <c r="RET10" s="41"/>
      <c r="REU10" s="41"/>
      <c r="REV10" s="41"/>
      <c r="REW10" s="41"/>
      <c r="REX10" s="41"/>
      <c r="REY10" s="41"/>
      <c r="REZ10" s="41"/>
      <c r="RFA10" s="41"/>
      <c r="RFB10" s="41"/>
      <c r="RFC10" s="41"/>
      <c r="RFD10" s="41"/>
      <c r="RFE10" s="41"/>
      <c r="RFF10" s="41"/>
      <c r="RFG10" s="41"/>
      <c r="RFH10" s="41"/>
      <c r="RFI10" s="41"/>
      <c r="RFJ10" s="41"/>
      <c r="RFK10" s="41"/>
      <c r="RFL10" s="41"/>
      <c r="RFM10" s="41"/>
      <c r="RFN10" s="41"/>
      <c r="RFO10" s="41"/>
      <c r="RFP10" s="41"/>
      <c r="RFQ10" s="41"/>
      <c r="RFR10" s="41"/>
      <c r="RFS10" s="41"/>
      <c r="RFT10" s="41"/>
      <c r="RFU10" s="41"/>
      <c r="RFV10" s="41"/>
      <c r="RFW10" s="41"/>
      <c r="RFX10" s="41"/>
      <c r="RFY10" s="41"/>
      <c r="RFZ10" s="41"/>
      <c r="RGA10" s="41"/>
      <c r="RGB10" s="41"/>
      <c r="RGC10" s="41"/>
      <c r="RGD10" s="41"/>
      <c r="RGE10" s="41"/>
      <c r="RGF10" s="41"/>
      <c r="RGG10" s="41"/>
      <c r="RGH10" s="41"/>
      <c r="RGI10" s="41"/>
      <c r="RGJ10" s="41"/>
      <c r="RGK10" s="41"/>
      <c r="RGL10" s="41"/>
      <c r="RGM10" s="41"/>
      <c r="RGN10" s="41"/>
      <c r="RGO10" s="41"/>
      <c r="RGP10" s="41"/>
      <c r="RGQ10" s="41"/>
      <c r="RGR10" s="41"/>
      <c r="RGS10" s="41"/>
      <c r="RGT10" s="41"/>
      <c r="RGU10" s="41"/>
      <c r="RGV10" s="41"/>
      <c r="RGW10" s="41"/>
      <c r="RGX10" s="41"/>
      <c r="RGY10" s="41"/>
      <c r="RGZ10" s="41"/>
      <c r="RHA10" s="41"/>
      <c r="RHB10" s="41"/>
      <c r="RHC10" s="41"/>
      <c r="RHD10" s="41"/>
      <c r="RHE10" s="41"/>
      <c r="RHF10" s="41"/>
      <c r="RHG10" s="41"/>
      <c r="RHH10" s="41"/>
      <c r="RHI10" s="41"/>
      <c r="RHJ10" s="41"/>
      <c r="RHK10" s="41"/>
      <c r="RHL10" s="41"/>
      <c r="RHM10" s="41"/>
      <c r="RHN10" s="41"/>
      <c r="RHO10" s="41"/>
      <c r="RHP10" s="41"/>
      <c r="RHQ10" s="41"/>
      <c r="RHR10" s="41"/>
      <c r="RHS10" s="41"/>
      <c r="RHT10" s="41"/>
      <c r="RHU10" s="41"/>
      <c r="RHV10" s="41"/>
      <c r="RHW10" s="41"/>
      <c r="RHX10" s="41"/>
      <c r="RHY10" s="41"/>
      <c r="RHZ10" s="41"/>
      <c r="RIA10" s="41"/>
      <c r="RIB10" s="41"/>
      <c r="RIC10" s="41"/>
      <c r="RID10" s="41"/>
      <c r="RIE10" s="41"/>
      <c r="RIF10" s="41"/>
      <c r="RIG10" s="41"/>
      <c r="RIH10" s="41"/>
      <c r="RII10" s="41"/>
      <c r="RIJ10" s="41"/>
      <c r="RIK10" s="41"/>
      <c r="RIL10" s="41"/>
      <c r="RIM10" s="41"/>
      <c r="RIN10" s="41"/>
      <c r="RIO10" s="41"/>
      <c r="RIP10" s="41"/>
      <c r="RIQ10" s="41"/>
      <c r="RIR10" s="41"/>
      <c r="RIS10" s="41"/>
      <c r="RIT10" s="41"/>
      <c r="RIU10" s="41"/>
      <c r="RIV10" s="41"/>
      <c r="RIW10" s="41"/>
      <c r="RIX10" s="41"/>
      <c r="RIY10" s="41"/>
      <c r="RIZ10" s="41"/>
      <c r="RJA10" s="41"/>
      <c r="RJB10" s="41"/>
      <c r="RJC10" s="41"/>
      <c r="RJD10" s="41"/>
      <c r="RJE10" s="41"/>
      <c r="RJF10" s="41"/>
      <c r="RJG10" s="41"/>
      <c r="RJH10" s="41"/>
      <c r="RJI10" s="41"/>
      <c r="RJJ10" s="41"/>
      <c r="RJK10" s="41"/>
      <c r="RJL10" s="41"/>
      <c r="RJM10" s="41"/>
      <c r="RJN10" s="41"/>
      <c r="RJO10" s="41"/>
      <c r="RJP10" s="41"/>
      <c r="RJQ10" s="41"/>
      <c r="RJR10" s="41"/>
      <c r="RJS10" s="41"/>
      <c r="RJT10" s="41"/>
      <c r="RJU10" s="41"/>
      <c r="RJV10" s="41"/>
      <c r="RJW10" s="41"/>
      <c r="RJX10" s="41"/>
      <c r="RJY10" s="41"/>
      <c r="RJZ10" s="41"/>
      <c r="RKA10" s="41"/>
      <c r="RKB10" s="41"/>
      <c r="RKC10" s="41"/>
      <c r="RKD10" s="41"/>
      <c r="RKE10" s="41"/>
      <c r="RKF10" s="41"/>
      <c r="RKG10" s="41"/>
      <c r="RKH10" s="41"/>
      <c r="RKI10" s="41"/>
      <c r="RKJ10" s="41"/>
      <c r="RKK10" s="41"/>
      <c r="RKL10" s="41"/>
      <c r="RKM10" s="41"/>
      <c r="RKN10" s="41"/>
      <c r="RKO10" s="41"/>
      <c r="RKP10" s="41"/>
      <c r="RKQ10" s="41"/>
      <c r="RKR10" s="41"/>
      <c r="RKS10" s="41"/>
      <c r="RKT10" s="41"/>
      <c r="RKU10" s="41"/>
      <c r="RKV10" s="41"/>
      <c r="RKW10" s="41"/>
      <c r="RKX10" s="41"/>
      <c r="RKY10" s="41"/>
      <c r="RKZ10" s="41"/>
      <c r="RLA10" s="41"/>
      <c r="RLB10" s="41"/>
      <c r="RLC10" s="41"/>
      <c r="RLD10" s="41"/>
      <c r="RLE10" s="41"/>
      <c r="RLF10" s="41"/>
      <c r="RLG10" s="41"/>
      <c r="RLH10" s="41"/>
      <c r="RLI10" s="41"/>
      <c r="RLJ10" s="41"/>
      <c r="RLK10" s="41"/>
      <c r="RLL10" s="41"/>
      <c r="RLM10" s="41"/>
      <c r="RLN10" s="41"/>
      <c r="RLO10" s="41"/>
      <c r="RLP10" s="41"/>
      <c r="RLQ10" s="41"/>
      <c r="RLR10" s="41"/>
      <c r="RLS10" s="41"/>
      <c r="RLT10" s="41"/>
      <c r="RLU10" s="41"/>
      <c r="RLV10" s="41"/>
      <c r="RLW10" s="41"/>
      <c r="RLX10" s="41"/>
      <c r="RLY10" s="41"/>
      <c r="RLZ10" s="41"/>
      <c r="RMA10" s="41"/>
      <c r="RMB10" s="41"/>
      <c r="RMC10" s="41"/>
      <c r="RMD10" s="41"/>
      <c r="RME10" s="41"/>
      <c r="RMF10" s="41"/>
      <c r="RMG10" s="41"/>
      <c r="RMH10" s="41"/>
      <c r="RMI10" s="41"/>
      <c r="RMJ10" s="41"/>
      <c r="RMK10" s="41"/>
      <c r="RML10" s="41"/>
      <c r="RMM10" s="41"/>
      <c r="RMN10" s="41"/>
      <c r="RMO10" s="41"/>
      <c r="RMP10" s="41"/>
      <c r="RMQ10" s="41"/>
      <c r="RMR10" s="41"/>
      <c r="RMS10" s="41"/>
      <c r="RMT10" s="41"/>
      <c r="RMU10" s="41"/>
      <c r="RMV10" s="41"/>
      <c r="RMW10" s="41"/>
      <c r="RMX10" s="41"/>
      <c r="RMY10" s="41"/>
      <c r="RMZ10" s="41"/>
      <c r="RNA10" s="41"/>
      <c r="RNB10" s="41"/>
      <c r="RNC10" s="41"/>
      <c r="RND10" s="41"/>
      <c r="RNE10" s="41"/>
      <c r="RNF10" s="41"/>
      <c r="RNG10" s="41"/>
      <c r="RNH10" s="41"/>
      <c r="RNI10" s="41"/>
      <c r="RNJ10" s="41"/>
      <c r="RNK10" s="41"/>
      <c r="RNL10" s="41"/>
      <c r="RNM10" s="41"/>
      <c r="RNN10" s="41"/>
      <c r="RNO10" s="41"/>
      <c r="RNP10" s="41"/>
      <c r="RNQ10" s="41"/>
      <c r="RNR10" s="41"/>
      <c r="RNS10" s="41"/>
      <c r="RNT10" s="41"/>
      <c r="RNU10" s="41"/>
      <c r="RNV10" s="41"/>
      <c r="RNW10" s="41"/>
      <c r="RNX10" s="41"/>
      <c r="RNY10" s="41"/>
      <c r="RNZ10" s="41"/>
      <c r="ROA10" s="41"/>
      <c r="ROB10" s="41"/>
      <c r="ROC10" s="41"/>
      <c r="ROD10" s="41"/>
      <c r="ROE10" s="41"/>
      <c r="ROF10" s="41"/>
      <c r="ROG10" s="41"/>
      <c r="ROH10" s="41"/>
      <c r="ROI10" s="41"/>
      <c r="ROJ10" s="41"/>
      <c r="ROK10" s="41"/>
      <c r="ROL10" s="41"/>
      <c r="ROM10" s="41"/>
      <c r="RON10" s="41"/>
      <c r="ROO10" s="41"/>
      <c r="ROP10" s="41"/>
      <c r="ROQ10" s="41"/>
      <c r="ROR10" s="41"/>
      <c r="ROS10" s="41"/>
      <c r="ROT10" s="41"/>
      <c r="ROU10" s="41"/>
      <c r="ROV10" s="41"/>
      <c r="ROW10" s="41"/>
      <c r="ROX10" s="41"/>
      <c r="ROY10" s="41"/>
      <c r="ROZ10" s="41"/>
      <c r="RPA10" s="41"/>
      <c r="RPB10" s="41"/>
      <c r="RPC10" s="41"/>
      <c r="RPD10" s="41"/>
      <c r="RPE10" s="41"/>
      <c r="RPF10" s="41"/>
      <c r="RPG10" s="41"/>
      <c r="RPH10" s="41"/>
      <c r="RPI10" s="41"/>
      <c r="RPJ10" s="41"/>
      <c r="RPK10" s="41"/>
      <c r="RPL10" s="41"/>
      <c r="RPM10" s="41"/>
      <c r="RPN10" s="41"/>
      <c r="RPO10" s="41"/>
      <c r="RPP10" s="41"/>
      <c r="RPQ10" s="41"/>
      <c r="RPR10" s="41"/>
      <c r="RPS10" s="41"/>
      <c r="RPT10" s="41"/>
      <c r="RPU10" s="41"/>
      <c r="RPV10" s="41"/>
      <c r="RPW10" s="41"/>
      <c r="RPX10" s="41"/>
      <c r="RPY10" s="41"/>
      <c r="RPZ10" s="41"/>
      <c r="RQA10" s="41"/>
      <c r="RQB10" s="41"/>
      <c r="RQC10" s="41"/>
      <c r="RQD10" s="41"/>
      <c r="RQE10" s="41"/>
      <c r="RQF10" s="41"/>
      <c r="RQG10" s="41"/>
      <c r="RQH10" s="41"/>
      <c r="RQI10" s="41"/>
      <c r="RQJ10" s="41"/>
      <c r="RQK10" s="41"/>
      <c r="RQL10" s="41"/>
      <c r="RQM10" s="41"/>
      <c r="RQN10" s="41"/>
      <c r="RQO10" s="41"/>
      <c r="RQP10" s="41"/>
      <c r="RQQ10" s="41"/>
      <c r="RQR10" s="41"/>
      <c r="RQS10" s="41"/>
      <c r="RQT10" s="41"/>
      <c r="RQU10" s="41"/>
      <c r="RQV10" s="41"/>
      <c r="RQW10" s="41"/>
      <c r="RQX10" s="41"/>
      <c r="RQY10" s="41"/>
      <c r="RQZ10" s="41"/>
      <c r="RRA10" s="41"/>
      <c r="RRB10" s="41"/>
      <c r="RRC10" s="41"/>
      <c r="RRD10" s="41"/>
      <c r="RRE10" s="41"/>
      <c r="RRF10" s="41"/>
      <c r="RRG10" s="41"/>
      <c r="RRH10" s="41"/>
      <c r="RRI10" s="41"/>
      <c r="RRJ10" s="41"/>
      <c r="RRK10" s="41"/>
      <c r="RRL10" s="41"/>
      <c r="RRM10" s="41"/>
      <c r="RRN10" s="41"/>
      <c r="RRO10" s="41"/>
      <c r="RRP10" s="41"/>
      <c r="RRQ10" s="41"/>
      <c r="RRR10" s="41"/>
      <c r="RRS10" s="41"/>
      <c r="RRT10" s="41"/>
      <c r="RRU10" s="41"/>
      <c r="RRV10" s="41"/>
      <c r="RRW10" s="41"/>
      <c r="RRX10" s="41"/>
      <c r="RRY10" s="41"/>
      <c r="RRZ10" s="41"/>
      <c r="RSA10" s="41"/>
      <c r="RSB10" s="41"/>
      <c r="RSC10" s="41"/>
      <c r="RSD10" s="41"/>
      <c r="RSE10" s="41"/>
      <c r="RSF10" s="41"/>
      <c r="RSG10" s="41"/>
      <c r="RSH10" s="41"/>
      <c r="RSI10" s="41"/>
      <c r="RSJ10" s="41"/>
      <c r="RSK10" s="41"/>
      <c r="RSL10" s="41"/>
      <c r="RSM10" s="41"/>
      <c r="RSN10" s="41"/>
      <c r="RSO10" s="41"/>
      <c r="RSP10" s="41"/>
      <c r="RSQ10" s="41"/>
      <c r="RSR10" s="41"/>
      <c r="RSS10" s="41"/>
      <c r="RST10" s="41"/>
      <c r="RSU10" s="41"/>
      <c r="RSV10" s="41"/>
      <c r="RSW10" s="41"/>
      <c r="RSX10" s="41"/>
      <c r="RSY10" s="41"/>
      <c r="RSZ10" s="41"/>
      <c r="RTA10" s="41"/>
      <c r="RTB10" s="41"/>
      <c r="RTC10" s="41"/>
      <c r="RTD10" s="41"/>
      <c r="RTE10" s="41"/>
      <c r="RTF10" s="41"/>
      <c r="RTG10" s="41"/>
      <c r="RTH10" s="41"/>
      <c r="RTI10" s="41"/>
      <c r="RTJ10" s="41"/>
      <c r="RTK10" s="41"/>
      <c r="RTL10" s="41"/>
      <c r="RTM10" s="41"/>
      <c r="RTN10" s="41"/>
      <c r="RTO10" s="41"/>
      <c r="RTP10" s="41"/>
      <c r="RTQ10" s="41"/>
      <c r="RTR10" s="41"/>
      <c r="RTS10" s="41"/>
      <c r="RTT10" s="41"/>
      <c r="RTU10" s="41"/>
      <c r="RTV10" s="41"/>
      <c r="RTW10" s="41"/>
      <c r="RTX10" s="41"/>
      <c r="RTY10" s="41"/>
      <c r="RTZ10" s="41"/>
      <c r="RUA10" s="41"/>
      <c r="RUB10" s="41"/>
      <c r="RUC10" s="41"/>
      <c r="RUD10" s="41"/>
      <c r="RUE10" s="41"/>
      <c r="RUF10" s="41"/>
      <c r="RUG10" s="41"/>
      <c r="RUH10" s="41"/>
      <c r="RUI10" s="41"/>
      <c r="RUJ10" s="41"/>
      <c r="RUK10" s="41"/>
      <c r="RUL10" s="41"/>
      <c r="RUM10" s="41"/>
      <c r="RUN10" s="41"/>
      <c r="RUO10" s="41"/>
      <c r="RUP10" s="41"/>
      <c r="RUQ10" s="41"/>
      <c r="RUR10" s="41"/>
      <c r="RUS10" s="41"/>
      <c r="RUT10" s="41"/>
      <c r="RUU10" s="41"/>
      <c r="RUV10" s="41"/>
      <c r="RUW10" s="41"/>
      <c r="RUX10" s="41"/>
      <c r="RUY10" s="41"/>
      <c r="RUZ10" s="41"/>
      <c r="RVA10" s="41"/>
      <c r="RVB10" s="41"/>
      <c r="RVC10" s="41"/>
      <c r="RVD10" s="41"/>
      <c r="RVE10" s="41"/>
      <c r="RVF10" s="41"/>
      <c r="RVG10" s="41"/>
      <c r="RVH10" s="41"/>
      <c r="RVI10" s="41"/>
      <c r="RVJ10" s="41"/>
      <c r="RVK10" s="41"/>
      <c r="RVL10" s="41"/>
      <c r="RVM10" s="41"/>
      <c r="RVN10" s="41"/>
      <c r="RVO10" s="41"/>
      <c r="RVP10" s="41"/>
      <c r="RVQ10" s="41"/>
      <c r="RVR10" s="41"/>
      <c r="RVS10" s="41"/>
      <c r="RVT10" s="41"/>
      <c r="RVU10" s="41"/>
      <c r="RVV10" s="41"/>
      <c r="RVW10" s="41"/>
      <c r="RVX10" s="41"/>
      <c r="RVY10" s="41"/>
      <c r="RVZ10" s="41"/>
      <c r="RWA10" s="41"/>
      <c r="RWB10" s="41"/>
      <c r="RWC10" s="41"/>
      <c r="RWD10" s="41"/>
      <c r="RWE10" s="41"/>
      <c r="RWF10" s="41"/>
      <c r="RWG10" s="41"/>
      <c r="RWH10" s="41"/>
      <c r="RWI10" s="41"/>
      <c r="RWJ10" s="41"/>
      <c r="RWK10" s="41"/>
      <c r="RWL10" s="41"/>
      <c r="RWM10" s="41"/>
      <c r="RWN10" s="41"/>
      <c r="RWO10" s="41"/>
      <c r="RWP10" s="41"/>
      <c r="RWQ10" s="41"/>
      <c r="RWR10" s="41"/>
      <c r="RWS10" s="41"/>
      <c r="RWT10" s="41"/>
      <c r="RWU10" s="41"/>
      <c r="RWV10" s="41"/>
      <c r="RWW10" s="41"/>
      <c r="RWX10" s="41"/>
      <c r="RWY10" s="41"/>
      <c r="RWZ10" s="41"/>
      <c r="RXA10" s="41"/>
      <c r="RXB10" s="41"/>
      <c r="RXC10" s="41"/>
      <c r="RXD10" s="41"/>
      <c r="RXE10" s="41"/>
      <c r="RXF10" s="41"/>
      <c r="RXG10" s="41"/>
      <c r="RXH10" s="41"/>
      <c r="RXI10" s="41"/>
      <c r="RXJ10" s="41"/>
      <c r="RXK10" s="41"/>
      <c r="RXL10" s="41"/>
      <c r="RXM10" s="41"/>
      <c r="RXN10" s="41"/>
      <c r="RXO10" s="41"/>
      <c r="RXP10" s="41"/>
      <c r="RXQ10" s="41"/>
      <c r="RXR10" s="41"/>
      <c r="RXS10" s="41"/>
      <c r="RXT10" s="41"/>
      <c r="RXU10" s="41"/>
      <c r="RXV10" s="41"/>
      <c r="RXW10" s="41"/>
      <c r="RXX10" s="41"/>
      <c r="RXY10" s="41"/>
      <c r="RXZ10" s="41"/>
      <c r="RYA10" s="41"/>
      <c r="RYB10" s="41"/>
      <c r="RYC10" s="41"/>
      <c r="RYD10" s="41"/>
      <c r="RYE10" s="41"/>
      <c r="RYF10" s="41"/>
      <c r="RYG10" s="41"/>
      <c r="RYH10" s="41"/>
      <c r="RYI10" s="41"/>
      <c r="RYJ10" s="41"/>
      <c r="RYK10" s="41"/>
      <c r="RYL10" s="41"/>
      <c r="RYM10" s="41"/>
      <c r="RYN10" s="41"/>
      <c r="RYO10" s="41"/>
      <c r="RYP10" s="41"/>
      <c r="RYQ10" s="41"/>
      <c r="RYR10" s="41"/>
      <c r="RYS10" s="41"/>
      <c r="RYT10" s="41"/>
      <c r="RYU10" s="41"/>
      <c r="RYV10" s="41"/>
      <c r="RYW10" s="41"/>
      <c r="RYX10" s="41"/>
      <c r="RYY10" s="41"/>
      <c r="RYZ10" s="41"/>
      <c r="RZA10" s="41"/>
      <c r="RZB10" s="41"/>
      <c r="RZC10" s="41"/>
      <c r="RZD10" s="41"/>
      <c r="RZE10" s="41"/>
      <c r="RZF10" s="41"/>
      <c r="RZG10" s="41"/>
      <c r="RZH10" s="41"/>
      <c r="RZI10" s="41"/>
      <c r="RZJ10" s="41"/>
      <c r="RZK10" s="41"/>
      <c r="RZL10" s="41"/>
      <c r="RZM10" s="41"/>
      <c r="RZN10" s="41"/>
      <c r="RZO10" s="41"/>
      <c r="RZP10" s="41"/>
      <c r="RZQ10" s="41"/>
      <c r="RZR10" s="41"/>
      <c r="RZS10" s="41"/>
      <c r="RZT10" s="41"/>
      <c r="RZU10" s="41"/>
      <c r="RZV10" s="41"/>
      <c r="RZW10" s="41"/>
      <c r="RZX10" s="41"/>
      <c r="RZY10" s="41"/>
      <c r="RZZ10" s="41"/>
      <c r="SAA10" s="41"/>
      <c r="SAB10" s="41"/>
      <c r="SAC10" s="41"/>
      <c r="SAD10" s="41"/>
      <c r="SAE10" s="41"/>
      <c r="SAF10" s="41"/>
      <c r="SAG10" s="41"/>
      <c r="SAH10" s="41"/>
      <c r="SAI10" s="41"/>
      <c r="SAJ10" s="41"/>
      <c r="SAK10" s="41"/>
      <c r="SAL10" s="41"/>
      <c r="SAM10" s="41"/>
      <c r="SAN10" s="41"/>
      <c r="SAO10" s="41"/>
      <c r="SAP10" s="41"/>
      <c r="SAQ10" s="41"/>
      <c r="SAR10" s="41"/>
      <c r="SAS10" s="41"/>
      <c r="SAT10" s="41"/>
      <c r="SAU10" s="41"/>
      <c r="SAV10" s="41"/>
      <c r="SAW10" s="41"/>
      <c r="SAX10" s="41"/>
      <c r="SAY10" s="41"/>
      <c r="SAZ10" s="41"/>
      <c r="SBA10" s="41"/>
      <c r="SBB10" s="41"/>
      <c r="SBC10" s="41"/>
      <c r="SBD10" s="41"/>
      <c r="SBE10" s="41"/>
      <c r="SBF10" s="41"/>
      <c r="SBG10" s="41"/>
      <c r="SBH10" s="41"/>
      <c r="SBI10" s="41"/>
      <c r="SBJ10" s="41"/>
      <c r="SBK10" s="41"/>
      <c r="SBL10" s="41"/>
      <c r="SBM10" s="41"/>
      <c r="SBN10" s="41"/>
      <c r="SBO10" s="41"/>
      <c r="SBP10" s="41"/>
      <c r="SBQ10" s="41"/>
      <c r="SBR10" s="41"/>
      <c r="SBS10" s="41"/>
      <c r="SBT10" s="41"/>
      <c r="SBU10" s="41"/>
      <c r="SBV10" s="41"/>
      <c r="SBW10" s="41"/>
      <c r="SBX10" s="41"/>
      <c r="SBY10" s="41"/>
      <c r="SBZ10" s="41"/>
      <c r="SCA10" s="41"/>
      <c r="SCB10" s="41"/>
      <c r="SCC10" s="41"/>
      <c r="SCD10" s="41"/>
      <c r="SCE10" s="41"/>
      <c r="SCF10" s="41"/>
      <c r="SCG10" s="41"/>
      <c r="SCH10" s="41"/>
      <c r="SCI10" s="41"/>
      <c r="SCJ10" s="41"/>
      <c r="SCK10" s="41"/>
      <c r="SCL10" s="41"/>
      <c r="SCM10" s="41"/>
      <c r="SCN10" s="41"/>
      <c r="SCO10" s="41"/>
      <c r="SCP10" s="41"/>
      <c r="SCQ10" s="41"/>
      <c r="SCR10" s="41"/>
      <c r="SCS10" s="41"/>
      <c r="SCT10" s="41"/>
      <c r="SCU10" s="41"/>
      <c r="SCV10" s="41"/>
      <c r="SCW10" s="41"/>
      <c r="SCX10" s="41"/>
      <c r="SCY10" s="41"/>
      <c r="SCZ10" s="41"/>
      <c r="SDA10" s="41"/>
      <c r="SDB10" s="41"/>
      <c r="SDC10" s="41"/>
      <c r="SDD10" s="41"/>
      <c r="SDE10" s="41"/>
      <c r="SDF10" s="41"/>
      <c r="SDG10" s="41"/>
      <c r="SDH10" s="41"/>
      <c r="SDI10" s="41"/>
      <c r="SDJ10" s="41"/>
      <c r="SDK10" s="41"/>
      <c r="SDL10" s="41"/>
      <c r="SDM10" s="41"/>
      <c r="SDN10" s="41"/>
      <c r="SDO10" s="41"/>
      <c r="SDP10" s="41"/>
      <c r="SDQ10" s="41"/>
      <c r="SDR10" s="41"/>
      <c r="SDS10" s="41"/>
      <c r="SDT10" s="41"/>
      <c r="SDU10" s="41"/>
      <c r="SDV10" s="41"/>
      <c r="SDW10" s="41"/>
      <c r="SDX10" s="41"/>
      <c r="SDY10" s="41"/>
      <c r="SDZ10" s="41"/>
      <c r="SEA10" s="41"/>
      <c r="SEB10" s="41"/>
      <c r="SEC10" s="41"/>
      <c r="SED10" s="41"/>
      <c r="SEE10" s="41"/>
      <c r="SEF10" s="41"/>
      <c r="SEG10" s="41"/>
      <c r="SEH10" s="41"/>
      <c r="SEI10" s="41"/>
      <c r="SEJ10" s="41"/>
      <c r="SEK10" s="41"/>
      <c r="SEL10" s="41"/>
      <c r="SEM10" s="41"/>
      <c r="SEN10" s="41"/>
      <c r="SEO10" s="41"/>
      <c r="SEP10" s="41"/>
      <c r="SEQ10" s="41"/>
      <c r="SER10" s="41"/>
      <c r="SES10" s="41"/>
      <c r="SET10" s="41"/>
      <c r="SEU10" s="41"/>
      <c r="SEV10" s="41"/>
      <c r="SEW10" s="41"/>
      <c r="SEX10" s="41"/>
      <c r="SEY10" s="41"/>
      <c r="SEZ10" s="41"/>
      <c r="SFA10" s="41"/>
      <c r="SFB10" s="41"/>
      <c r="SFC10" s="41"/>
      <c r="SFD10" s="41"/>
      <c r="SFE10" s="41"/>
      <c r="SFF10" s="41"/>
      <c r="SFG10" s="41"/>
      <c r="SFH10" s="41"/>
      <c r="SFI10" s="41"/>
      <c r="SFJ10" s="41"/>
      <c r="SFK10" s="41"/>
      <c r="SFL10" s="41"/>
      <c r="SFM10" s="41"/>
      <c r="SFN10" s="41"/>
      <c r="SFO10" s="41"/>
      <c r="SFP10" s="41"/>
      <c r="SFQ10" s="41"/>
      <c r="SFR10" s="41"/>
      <c r="SFS10" s="41"/>
      <c r="SFT10" s="41"/>
      <c r="SFU10" s="41"/>
      <c r="SFV10" s="41"/>
      <c r="SFW10" s="41"/>
      <c r="SFX10" s="41"/>
      <c r="SFY10" s="41"/>
      <c r="SFZ10" s="41"/>
      <c r="SGA10" s="41"/>
      <c r="SGB10" s="41"/>
      <c r="SGC10" s="41"/>
      <c r="SGD10" s="41"/>
      <c r="SGE10" s="41"/>
      <c r="SGF10" s="41"/>
      <c r="SGG10" s="41"/>
      <c r="SGH10" s="41"/>
      <c r="SGI10" s="41"/>
      <c r="SGJ10" s="41"/>
      <c r="SGK10" s="41"/>
      <c r="SGL10" s="41"/>
      <c r="SGM10" s="41"/>
      <c r="SGN10" s="41"/>
      <c r="SGO10" s="41"/>
      <c r="SGP10" s="41"/>
      <c r="SGQ10" s="41"/>
      <c r="SGR10" s="41"/>
      <c r="SGS10" s="41"/>
      <c r="SGT10" s="41"/>
      <c r="SGU10" s="41"/>
      <c r="SGV10" s="41"/>
      <c r="SGW10" s="41"/>
      <c r="SGX10" s="41"/>
      <c r="SGY10" s="41"/>
      <c r="SGZ10" s="41"/>
      <c r="SHA10" s="41"/>
      <c r="SHB10" s="41"/>
      <c r="SHC10" s="41"/>
      <c r="SHD10" s="41"/>
      <c r="SHE10" s="41"/>
      <c r="SHF10" s="41"/>
      <c r="SHG10" s="41"/>
      <c r="SHH10" s="41"/>
      <c r="SHI10" s="41"/>
      <c r="SHJ10" s="41"/>
      <c r="SHK10" s="41"/>
      <c r="SHL10" s="41"/>
      <c r="SHM10" s="41"/>
      <c r="SHN10" s="41"/>
      <c r="SHO10" s="41"/>
      <c r="SHP10" s="41"/>
      <c r="SHQ10" s="41"/>
      <c r="SHR10" s="41"/>
      <c r="SHS10" s="41"/>
      <c r="SHT10" s="41"/>
      <c r="SHU10" s="41"/>
      <c r="SHV10" s="41"/>
      <c r="SHW10" s="41"/>
      <c r="SHX10" s="41"/>
      <c r="SHY10" s="41"/>
      <c r="SHZ10" s="41"/>
      <c r="SIA10" s="41"/>
      <c r="SIB10" s="41"/>
      <c r="SIC10" s="41"/>
      <c r="SID10" s="41"/>
      <c r="SIE10" s="41"/>
      <c r="SIF10" s="41"/>
      <c r="SIG10" s="41"/>
      <c r="SIH10" s="41"/>
      <c r="SII10" s="41"/>
      <c r="SIJ10" s="41"/>
      <c r="SIK10" s="41"/>
      <c r="SIL10" s="41"/>
      <c r="SIM10" s="41"/>
      <c r="SIN10" s="41"/>
      <c r="SIO10" s="41"/>
      <c r="SIP10" s="41"/>
      <c r="SIQ10" s="41"/>
      <c r="SIR10" s="41"/>
      <c r="SIS10" s="41"/>
      <c r="SIT10" s="41"/>
      <c r="SIU10" s="41"/>
      <c r="SIV10" s="41"/>
      <c r="SIW10" s="41"/>
      <c r="SIX10" s="41"/>
      <c r="SIY10" s="41"/>
      <c r="SIZ10" s="41"/>
      <c r="SJA10" s="41"/>
      <c r="SJB10" s="41"/>
      <c r="SJC10" s="41"/>
      <c r="SJD10" s="41"/>
      <c r="SJE10" s="41"/>
      <c r="SJF10" s="41"/>
      <c r="SJG10" s="41"/>
      <c r="SJH10" s="41"/>
      <c r="SJI10" s="41"/>
      <c r="SJJ10" s="41"/>
      <c r="SJK10" s="41"/>
      <c r="SJL10" s="41"/>
      <c r="SJM10" s="41"/>
      <c r="SJN10" s="41"/>
      <c r="SJO10" s="41"/>
      <c r="SJP10" s="41"/>
      <c r="SJQ10" s="41"/>
      <c r="SJR10" s="41"/>
      <c r="SJS10" s="41"/>
      <c r="SJT10" s="41"/>
      <c r="SJU10" s="41"/>
      <c r="SJV10" s="41"/>
      <c r="SJW10" s="41"/>
      <c r="SJX10" s="41"/>
      <c r="SJY10" s="41"/>
      <c r="SJZ10" s="41"/>
      <c r="SKA10" s="41"/>
      <c r="SKB10" s="41"/>
      <c r="SKC10" s="41"/>
      <c r="SKD10" s="41"/>
      <c r="SKE10" s="41"/>
      <c r="SKF10" s="41"/>
      <c r="SKG10" s="41"/>
      <c r="SKH10" s="41"/>
      <c r="SKI10" s="41"/>
      <c r="SKJ10" s="41"/>
      <c r="SKK10" s="41"/>
      <c r="SKL10" s="41"/>
      <c r="SKM10" s="41"/>
      <c r="SKN10" s="41"/>
      <c r="SKO10" s="41"/>
      <c r="SKP10" s="41"/>
      <c r="SKQ10" s="41"/>
      <c r="SKR10" s="41"/>
      <c r="SKS10" s="41"/>
      <c r="SKT10" s="41"/>
      <c r="SKU10" s="41"/>
      <c r="SKV10" s="41"/>
      <c r="SKW10" s="41"/>
      <c r="SKX10" s="41"/>
      <c r="SKY10" s="41"/>
      <c r="SKZ10" s="41"/>
      <c r="SLA10" s="41"/>
      <c r="SLB10" s="41"/>
      <c r="SLC10" s="41"/>
      <c r="SLD10" s="41"/>
      <c r="SLE10" s="41"/>
      <c r="SLF10" s="41"/>
      <c r="SLG10" s="41"/>
      <c r="SLH10" s="41"/>
      <c r="SLI10" s="41"/>
      <c r="SLJ10" s="41"/>
      <c r="SLK10" s="41"/>
      <c r="SLL10" s="41"/>
      <c r="SLM10" s="41"/>
      <c r="SLN10" s="41"/>
      <c r="SLO10" s="41"/>
      <c r="SLP10" s="41"/>
      <c r="SLQ10" s="41"/>
      <c r="SLR10" s="41"/>
      <c r="SLS10" s="41"/>
      <c r="SLT10" s="41"/>
      <c r="SLU10" s="41"/>
      <c r="SLV10" s="41"/>
      <c r="SLW10" s="41"/>
      <c r="SLX10" s="41"/>
      <c r="SLY10" s="41"/>
      <c r="SLZ10" s="41"/>
      <c r="SMA10" s="41"/>
      <c r="SMB10" s="41"/>
      <c r="SMC10" s="41"/>
      <c r="SMD10" s="41"/>
      <c r="SME10" s="41"/>
      <c r="SMF10" s="41"/>
      <c r="SMG10" s="41"/>
      <c r="SMH10" s="41"/>
      <c r="SMI10" s="41"/>
      <c r="SMJ10" s="41"/>
      <c r="SMK10" s="41"/>
      <c r="SML10" s="41"/>
      <c r="SMM10" s="41"/>
      <c r="SMN10" s="41"/>
      <c r="SMO10" s="41"/>
      <c r="SMP10" s="41"/>
      <c r="SMQ10" s="41"/>
      <c r="SMR10" s="41"/>
      <c r="SMS10" s="41"/>
      <c r="SMT10" s="41"/>
      <c r="SMU10" s="41"/>
      <c r="SMV10" s="41"/>
      <c r="SMW10" s="41"/>
      <c r="SMX10" s="41"/>
      <c r="SMY10" s="41"/>
      <c r="SMZ10" s="41"/>
      <c r="SNA10" s="41"/>
      <c r="SNB10" s="41"/>
      <c r="SNC10" s="41"/>
      <c r="SND10" s="41"/>
      <c r="SNE10" s="41"/>
      <c r="SNF10" s="41"/>
      <c r="SNG10" s="41"/>
      <c r="SNH10" s="41"/>
      <c r="SNI10" s="41"/>
      <c r="SNJ10" s="41"/>
      <c r="SNK10" s="41"/>
      <c r="SNL10" s="41"/>
      <c r="SNM10" s="41"/>
      <c r="SNN10" s="41"/>
      <c r="SNO10" s="41"/>
      <c r="SNP10" s="41"/>
      <c r="SNQ10" s="41"/>
      <c r="SNR10" s="41"/>
      <c r="SNS10" s="41"/>
      <c r="SNT10" s="41"/>
      <c r="SNU10" s="41"/>
      <c r="SNV10" s="41"/>
      <c r="SNW10" s="41"/>
      <c r="SNX10" s="41"/>
      <c r="SNY10" s="41"/>
      <c r="SNZ10" s="41"/>
      <c r="SOA10" s="41"/>
      <c r="SOB10" s="41"/>
      <c r="SOC10" s="41"/>
      <c r="SOD10" s="41"/>
      <c r="SOE10" s="41"/>
      <c r="SOF10" s="41"/>
      <c r="SOG10" s="41"/>
      <c r="SOH10" s="41"/>
      <c r="SOI10" s="41"/>
      <c r="SOJ10" s="41"/>
      <c r="SOK10" s="41"/>
      <c r="SOL10" s="41"/>
      <c r="SOM10" s="41"/>
      <c r="SON10" s="41"/>
      <c r="SOO10" s="41"/>
      <c r="SOP10" s="41"/>
      <c r="SOQ10" s="41"/>
      <c r="SOR10" s="41"/>
      <c r="SOS10" s="41"/>
      <c r="SOT10" s="41"/>
      <c r="SOU10" s="41"/>
      <c r="SOV10" s="41"/>
      <c r="SOW10" s="41"/>
      <c r="SOX10" s="41"/>
      <c r="SOY10" s="41"/>
      <c r="SOZ10" s="41"/>
      <c r="SPA10" s="41"/>
      <c r="SPB10" s="41"/>
      <c r="SPC10" s="41"/>
      <c r="SPD10" s="41"/>
      <c r="SPE10" s="41"/>
      <c r="SPF10" s="41"/>
      <c r="SPG10" s="41"/>
      <c r="SPH10" s="41"/>
      <c r="SPI10" s="41"/>
      <c r="SPJ10" s="41"/>
      <c r="SPK10" s="41"/>
      <c r="SPL10" s="41"/>
      <c r="SPM10" s="41"/>
      <c r="SPN10" s="41"/>
      <c r="SPO10" s="41"/>
      <c r="SPP10" s="41"/>
      <c r="SPQ10" s="41"/>
      <c r="SPR10" s="41"/>
      <c r="SPS10" s="41"/>
      <c r="SPT10" s="41"/>
      <c r="SPU10" s="41"/>
      <c r="SPV10" s="41"/>
      <c r="SPW10" s="41"/>
      <c r="SPX10" s="41"/>
      <c r="SPY10" s="41"/>
      <c r="SPZ10" s="41"/>
      <c r="SQA10" s="41"/>
      <c r="SQB10" s="41"/>
      <c r="SQC10" s="41"/>
      <c r="SQD10" s="41"/>
      <c r="SQE10" s="41"/>
      <c r="SQF10" s="41"/>
      <c r="SQG10" s="41"/>
      <c r="SQH10" s="41"/>
      <c r="SQI10" s="41"/>
      <c r="SQJ10" s="41"/>
      <c r="SQK10" s="41"/>
      <c r="SQL10" s="41"/>
      <c r="SQM10" s="41"/>
      <c r="SQN10" s="41"/>
      <c r="SQO10" s="41"/>
      <c r="SQP10" s="41"/>
      <c r="SQQ10" s="41"/>
      <c r="SQR10" s="41"/>
      <c r="SQS10" s="41"/>
      <c r="SQT10" s="41"/>
      <c r="SQU10" s="41"/>
      <c r="SQV10" s="41"/>
      <c r="SQW10" s="41"/>
      <c r="SQX10" s="41"/>
      <c r="SQY10" s="41"/>
      <c r="SQZ10" s="41"/>
      <c r="SRA10" s="41"/>
      <c r="SRB10" s="41"/>
      <c r="SRC10" s="41"/>
      <c r="SRD10" s="41"/>
      <c r="SRE10" s="41"/>
      <c r="SRF10" s="41"/>
      <c r="SRG10" s="41"/>
      <c r="SRH10" s="41"/>
      <c r="SRI10" s="41"/>
      <c r="SRJ10" s="41"/>
      <c r="SRK10" s="41"/>
      <c r="SRL10" s="41"/>
      <c r="SRM10" s="41"/>
      <c r="SRN10" s="41"/>
      <c r="SRO10" s="41"/>
      <c r="SRP10" s="41"/>
      <c r="SRQ10" s="41"/>
      <c r="SRR10" s="41"/>
      <c r="SRS10" s="41"/>
      <c r="SRT10" s="41"/>
      <c r="SRU10" s="41"/>
      <c r="SRV10" s="41"/>
      <c r="SRW10" s="41"/>
      <c r="SRX10" s="41"/>
      <c r="SRY10" s="41"/>
      <c r="SRZ10" s="41"/>
      <c r="SSA10" s="41"/>
      <c r="SSB10" s="41"/>
      <c r="SSC10" s="41"/>
      <c r="SSD10" s="41"/>
      <c r="SSE10" s="41"/>
      <c r="SSF10" s="41"/>
      <c r="SSG10" s="41"/>
      <c r="SSH10" s="41"/>
      <c r="SSI10" s="41"/>
      <c r="SSJ10" s="41"/>
      <c r="SSK10" s="41"/>
      <c r="SSL10" s="41"/>
      <c r="SSM10" s="41"/>
      <c r="SSN10" s="41"/>
      <c r="SSO10" s="41"/>
      <c r="SSP10" s="41"/>
      <c r="SSQ10" s="41"/>
      <c r="SSR10" s="41"/>
      <c r="SSS10" s="41"/>
      <c r="SST10" s="41"/>
      <c r="SSU10" s="41"/>
      <c r="SSV10" s="41"/>
      <c r="SSW10" s="41"/>
      <c r="SSX10" s="41"/>
      <c r="SSY10" s="41"/>
      <c r="SSZ10" s="41"/>
      <c r="STA10" s="41"/>
      <c r="STB10" s="41"/>
      <c r="STC10" s="41"/>
      <c r="STD10" s="41"/>
      <c r="STE10" s="41"/>
      <c r="STF10" s="41"/>
      <c r="STG10" s="41"/>
      <c r="STH10" s="41"/>
      <c r="STI10" s="41"/>
      <c r="STJ10" s="41"/>
      <c r="STK10" s="41"/>
      <c r="STL10" s="41"/>
      <c r="STM10" s="41"/>
      <c r="STN10" s="41"/>
      <c r="STO10" s="41"/>
      <c r="STP10" s="41"/>
      <c r="STQ10" s="41"/>
      <c r="STR10" s="41"/>
      <c r="STS10" s="41"/>
      <c r="STT10" s="41"/>
      <c r="STU10" s="41"/>
      <c r="STV10" s="41"/>
      <c r="STW10" s="41"/>
      <c r="STX10" s="41"/>
      <c r="STY10" s="41"/>
      <c r="STZ10" s="41"/>
      <c r="SUA10" s="41"/>
      <c r="SUB10" s="41"/>
      <c r="SUC10" s="41"/>
      <c r="SUD10" s="41"/>
      <c r="SUE10" s="41"/>
      <c r="SUF10" s="41"/>
      <c r="SUG10" s="41"/>
      <c r="SUH10" s="41"/>
      <c r="SUI10" s="41"/>
      <c r="SUJ10" s="41"/>
      <c r="SUK10" s="41"/>
      <c r="SUL10" s="41"/>
      <c r="SUM10" s="41"/>
      <c r="SUN10" s="41"/>
      <c r="SUO10" s="41"/>
      <c r="SUP10" s="41"/>
      <c r="SUQ10" s="41"/>
      <c r="SUR10" s="41"/>
      <c r="SUS10" s="41"/>
      <c r="SUT10" s="41"/>
      <c r="SUU10" s="41"/>
      <c r="SUV10" s="41"/>
      <c r="SUW10" s="41"/>
      <c r="SUX10" s="41"/>
      <c r="SUY10" s="41"/>
      <c r="SUZ10" s="41"/>
      <c r="SVA10" s="41"/>
      <c r="SVB10" s="41"/>
      <c r="SVC10" s="41"/>
      <c r="SVD10" s="41"/>
      <c r="SVE10" s="41"/>
      <c r="SVF10" s="41"/>
      <c r="SVG10" s="41"/>
      <c r="SVH10" s="41"/>
      <c r="SVI10" s="41"/>
      <c r="SVJ10" s="41"/>
      <c r="SVK10" s="41"/>
      <c r="SVL10" s="41"/>
      <c r="SVM10" s="41"/>
      <c r="SVN10" s="41"/>
      <c r="SVO10" s="41"/>
      <c r="SVP10" s="41"/>
      <c r="SVQ10" s="41"/>
      <c r="SVR10" s="41"/>
      <c r="SVS10" s="41"/>
      <c r="SVT10" s="41"/>
      <c r="SVU10" s="41"/>
      <c r="SVV10" s="41"/>
      <c r="SVW10" s="41"/>
      <c r="SVX10" s="41"/>
      <c r="SVY10" s="41"/>
      <c r="SVZ10" s="41"/>
      <c r="SWA10" s="41"/>
      <c r="SWB10" s="41"/>
      <c r="SWC10" s="41"/>
      <c r="SWD10" s="41"/>
      <c r="SWE10" s="41"/>
      <c r="SWF10" s="41"/>
      <c r="SWG10" s="41"/>
      <c r="SWH10" s="41"/>
      <c r="SWI10" s="41"/>
      <c r="SWJ10" s="41"/>
      <c r="SWK10" s="41"/>
      <c r="SWL10" s="41"/>
      <c r="SWM10" s="41"/>
      <c r="SWN10" s="41"/>
      <c r="SWO10" s="41"/>
      <c r="SWP10" s="41"/>
      <c r="SWQ10" s="41"/>
      <c r="SWR10" s="41"/>
      <c r="SWS10" s="41"/>
      <c r="SWT10" s="41"/>
      <c r="SWU10" s="41"/>
      <c r="SWV10" s="41"/>
      <c r="SWW10" s="41"/>
      <c r="SWX10" s="41"/>
      <c r="SWY10" s="41"/>
      <c r="SWZ10" s="41"/>
      <c r="SXA10" s="41"/>
      <c r="SXB10" s="41"/>
      <c r="SXC10" s="41"/>
      <c r="SXD10" s="41"/>
      <c r="SXE10" s="41"/>
      <c r="SXF10" s="41"/>
      <c r="SXG10" s="41"/>
      <c r="SXH10" s="41"/>
      <c r="SXI10" s="41"/>
      <c r="SXJ10" s="41"/>
      <c r="SXK10" s="41"/>
      <c r="SXL10" s="41"/>
      <c r="SXM10" s="41"/>
      <c r="SXN10" s="41"/>
      <c r="SXO10" s="41"/>
      <c r="SXP10" s="41"/>
      <c r="SXQ10" s="41"/>
      <c r="SXR10" s="41"/>
      <c r="SXS10" s="41"/>
      <c r="SXT10" s="41"/>
      <c r="SXU10" s="41"/>
      <c r="SXV10" s="41"/>
      <c r="SXW10" s="41"/>
      <c r="SXX10" s="41"/>
      <c r="SXY10" s="41"/>
      <c r="SXZ10" s="41"/>
      <c r="SYA10" s="41"/>
      <c r="SYB10" s="41"/>
      <c r="SYC10" s="41"/>
      <c r="SYD10" s="41"/>
      <c r="SYE10" s="41"/>
      <c r="SYF10" s="41"/>
      <c r="SYG10" s="41"/>
      <c r="SYH10" s="41"/>
      <c r="SYI10" s="41"/>
      <c r="SYJ10" s="41"/>
      <c r="SYK10" s="41"/>
      <c r="SYL10" s="41"/>
      <c r="SYM10" s="41"/>
      <c r="SYN10" s="41"/>
      <c r="SYO10" s="41"/>
      <c r="SYP10" s="41"/>
      <c r="SYQ10" s="41"/>
      <c r="SYR10" s="41"/>
      <c r="SYS10" s="41"/>
      <c r="SYT10" s="41"/>
      <c r="SYU10" s="41"/>
      <c r="SYV10" s="41"/>
      <c r="SYW10" s="41"/>
      <c r="SYX10" s="41"/>
      <c r="SYY10" s="41"/>
      <c r="SYZ10" s="41"/>
      <c r="SZA10" s="41"/>
      <c r="SZB10" s="41"/>
      <c r="SZC10" s="41"/>
      <c r="SZD10" s="41"/>
      <c r="SZE10" s="41"/>
      <c r="SZF10" s="41"/>
      <c r="SZG10" s="41"/>
      <c r="SZH10" s="41"/>
      <c r="SZI10" s="41"/>
      <c r="SZJ10" s="41"/>
      <c r="SZK10" s="41"/>
      <c r="SZL10" s="41"/>
      <c r="SZM10" s="41"/>
      <c r="SZN10" s="41"/>
      <c r="SZO10" s="41"/>
      <c r="SZP10" s="41"/>
      <c r="SZQ10" s="41"/>
      <c r="SZR10" s="41"/>
      <c r="SZS10" s="41"/>
      <c r="SZT10" s="41"/>
      <c r="SZU10" s="41"/>
      <c r="SZV10" s="41"/>
      <c r="SZW10" s="41"/>
      <c r="SZX10" s="41"/>
      <c r="SZY10" s="41"/>
      <c r="SZZ10" s="41"/>
      <c r="TAA10" s="41"/>
      <c r="TAB10" s="41"/>
      <c r="TAC10" s="41"/>
      <c r="TAD10" s="41"/>
      <c r="TAE10" s="41"/>
      <c r="TAF10" s="41"/>
      <c r="TAG10" s="41"/>
      <c r="TAH10" s="41"/>
      <c r="TAI10" s="41"/>
      <c r="TAJ10" s="41"/>
      <c r="TAK10" s="41"/>
      <c r="TAL10" s="41"/>
      <c r="TAM10" s="41"/>
      <c r="TAN10" s="41"/>
      <c r="TAO10" s="41"/>
      <c r="TAP10" s="41"/>
      <c r="TAQ10" s="41"/>
      <c r="TAR10" s="41"/>
      <c r="TAS10" s="41"/>
      <c r="TAT10" s="41"/>
      <c r="TAU10" s="41"/>
      <c r="TAV10" s="41"/>
      <c r="TAW10" s="41"/>
      <c r="TAX10" s="41"/>
      <c r="TAY10" s="41"/>
      <c r="TAZ10" s="41"/>
      <c r="TBA10" s="41"/>
      <c r="TBB10" s="41"/>
      <c r="TBC10" s="41"/>
      <c r="TBD10" s="41"/>
      <c r="TBE10" s="41"/>
      <c r="TBF10" s="41"/>
      <c r="TBG10" s="41"/>
      <c r="TBH10" s="41"/>
      <c r="TBI10" s="41"/>
      <c r="TBJ10" s="41"/>
      <c r="TBK10" s="41"/>
      <c r="TBL10" s="41"/>
      <c r="TBM10" s="41"/>
      <c r="TBN10" s="41"/>
      <c r="TBO10" s="41"/>
      <c r="TBP10" s="41"/>
      <c r="TBQ10" s="41"/>
      <c r="TBR10" s="41"/>
      <c r="TBS10" s="41"/>
      <c r="TBT10" s="41"/>
      <c r="TBU10" s="41"/>
      <c r="TBV10" s="41"/>
      <c r="TBW10" s="41"/>
      <c r="TBX10" s="41"/>
      <c r="TBY10" s="41"/>
      <c r="TBZ10" s="41"/>
      <c r="TCA10" s="41"/>
      <c r="TCB10" s="41"/>
      <c r="TCC10" s="41"/>
      <c r="TCD10" s="41"/>
      <c r="TCE10" s="41"/>
      <c r="TCF10" s="41"/>
      <c r="TCG10" s="41"/>
      <c r="TCH10" s="41"/>
      <c r="TCI10" s="41"/>
      <c r="TCJ10" s="41"/>
      <c r="TCK10" s="41"/>
      <c r="TCL10" s="41"/>
      <c r="TCM10" s="41"/>
      <c r="TCN10" s="41"/>
      <c r="TCO10" s="41"/>
      <c r="TCP10" s="41"/>
      <c r="TCQ10" s="41"/>
      <c r="TCR10" s="41"/>
      <c r="TCS10" s="41"/>
      <c r="TCT10" s="41"/>
      <c r="TCU10" s="41"/>
      <c r="TCV10" s="41"/>
      <c r="TCW10" s="41"/>
      <c r="TCX10" s="41"/>
      <c r="TCY10" s="41"/>
      <c r="TCZ10" s="41"/>
      <c r="TDA10" s="41"/>
      <c r="TDB10" s="41"/>
      <c r="TDC10" s="41"/>
      <c r="TDD10" s="41"/>
      <c r="TDE10" s="41"/>
      <c r="TDF10" s="41"/>
      <c r="TDG10" s="41"/>
      <c r="TDH10" s="41"/>
      <c r="TDI10" s="41"/>
      <c r="TDJ10" s="41"/>
      <c r="TDK10" s="41"/>
      <c r="TDL10" s="41"/>
      <c r="TDM10" s="41"/>
      <c r="TDN10" s="41"/>
      <c r="TDO10" s="41"/>
      <c r="TDP10" s="41"/>
      <c r="TDQ10" s="41"/>
      <c r="TDR10" s="41"/>
      <c r="TDS10" s="41"/>
      <c r="TDT10" s="41"/>
      <c r="TDU10" s="41"/>
      <c r="TDV10" s="41"/>
      <c r="TDW10" s="41"/>
      <c r="TDX10" s="41"/>
      <c r="TDY10" s="41"/>
      <c r="TDZ10" s="41"/>
      <c r="TEA10" s="41"/>
      <c r="TEB10" s="41"/>
      <c r="TEC10" s="41"/>
      <c r="TED10" s="41"/>
      <c r="TEE10" s="41"/>
      <c r="TEF10" s="41"/>
      <c r="TEG10" s="41"/>
      <c r="TEH10" s="41"/>
      <c r="TEI10" s="41"/>
      <c r="TEJ10" s="41"/>
      <c r="TEK10" s="41"/>
      <c r="TEL10" s="41"/>
      <c r="TEM10" s="41"/>
      <c r="TEN10" s="41"/>
      <c r="TEO10" s="41"/>
      <c r="TEP10" s="41"/>
      <c r="TEQ10" s="41"/>
      <c r="TER10" s="41"/>
      <c r="TES10" s="41"/>
      <c r="TET10" s="41"/>
      <c r="TEU10" s="41"/>
      <c r="TEV10" s="41"/>
      <c r="TEW10" s="41"/>
      <c r="TEX10" s="41"/>
      <c r="TEY10" s="41"/>
      <c r="TEZ10" s="41"/>
      <c r="TFA10" s="41"/>
      <c r="TFB10" s="41"/>
      <c r="TFC10" s="41"/>
      <c r="TFD10" s="41"/>
      <c r="TFE10" s="41"/>
      <c r="TFF10" s="41"/>
      <c r="TFG10" s="41"/>
      <c r="TFH10" s="41"/>
      <c r="TFI10" s="41"/>
      <c r="TFJ10" s="41"/>
      <c r="TFK10" s="41"/>
      <c r="TFL10" s="41"/>
      <c r="TFM10" s="41"/>
      <c r="TFN10" s="41"/>
      <c r="TFO10" s="41"/>
      <c r="TFP10" s="41"/>
      <c r="TFQ10" s="41"/>
      <c r="TFR10" s="41"/>
      <c r="TFS10" s="41"/>
      <c r="TFT10" s="41"/>
      <c r="TFU10" s="41"/>
      <c r="TFV10" s="41"/>
      <c r="TFW10" s="41"/>
      <c r="TFX10" s="41"/>
      <c r="TFY10" s="41"/>
      <c r="TFZ10" s="41"/>
      <c r="TGA10" s="41"/>
      <c r="TGB10" s="41"/>
      <c r="TGC10" s="41"/>
      <c r="TGD10" s="41"/>
      <c r="TGE10" s="41"/>
      <c r="TGF10" s="41"/>
      <c r="TGG10" s="41"/>
      <c r="TGH10" s="41"/>
      <c r="TGI10" s="41"/>
      <c r="TGJ10" s="41"/>
      <c r="TGK10" s="41"/>
      <c r="TGL10" s="41"/>
      <c r="TGM10" s="41"/>
      <c r="TGN10" s="41"/>
      <c r="TGO10" s="41"/>
      <c r="TGP10" s="41"/>
      <c r="TGQ10" s="41"/>
      <c r="TGR10" s="41"/>
      <c r="TGS10" s="41"/>
      <c r="TGT10" s="41"/>
      <c r="TGU10" s="41"/>
      <c r="TGV10" s="41"/>
      <c r="TGW10" s="41"/>
      <c r="TGX10" s="41"/>
      <c r="TGY10" s="41"/>
      <c r="TGZ10" s="41"/>
      <c r="THA10" s="41"/>
      <c r="THB10" s="41"/>
      <c r="THC10" s="41"/>
      <c r="THD10" s="41"/>
      <c r="THE10" s="41"/>
      <c r="THF10" s="41"/>
      <c r="THG10" s="41"/>
      <c r="THH10" s="41"/>
      <c r="THI10" s="41"/>
      <c r="THJ10" s="41"/>
      <c r="THK10" s="41"/>
      <c r="THL10" s="41"/>
      <c r="THM10" s="41"/>
      <c r="THN10" s="41"/>
      <c r="THO10" s="41"/>
      <c r="THP10" s="41"/>
      <c r="THQ10" s="41"/>
      <c r="THR10" s="41"/>
      <c r="THS10" s="41"/>
      <c r="THT10" s="41"/>
      <c r="THU10" s="41"/>
      <c r="THV10" s="41"/>
      <c r="THW10" s="41"/>
      <c r="THX10" s="41"/>
      <c r="THY10" s="41"/>
      <c r="THZ10" s="41"/>
      <c r="TIA10" s="41"/>
      <c r="TIB10" s="41"/>
      <c r="TIC10" s="41"/>
      <c r="TID10" s="41"/>
      <c r="TIE10" s="41"/>
      <c r="TIF10" s="41"/>
      <c r="TIG10" s="41"/>
      <c r="TIH10" s="41"/>
      <c r="TII10" s="41"/>
      <c r="TIJ10" s="41"/>
      <c r="TIK10" s="41"/>
      <c r="TIL10" s="41"/>
      <c r="TIM10" s="41"/>
      <c r="TIN10" s="41"/>
      <c r="TIO10" s="41"/>
      <c r="TIP10" s="41"/>
      <c r="TIQ10" s="41"/>
      <c r="TIR10" s="41"/>
      <c r="TIS10" s="41"/>
      <c r="TIT10" s="41"/>
      <c r="TIU10" s="41"/>
      <c r="TIV10" s="41"/>
      <c r="TIW10" s="41"/>
      <c r="TIX10" s="41"/>
      <c r="TIY10" s="41"/>
      <c r="TIZ10" s="41"/>
      <c r="TJA10" s="41"/>
      <c r="TJB10" s="41"/>
      <c r="TJC10" s="41"/>
      <c r="TJD10" s="41"/>
      <c r="TJE10" s="41"/>
      <c r="TJF10" s="41"/>
      <c r="TJG10" s="41"/>
      <c r="TJH10" s="41"/>
      <c r="TJI10" s="41"/>
      <c r="TJJ10" s="41"/>
      <c r="TJK10" s="41"/>
      <c r="TJL10" s="41"/>
      <c r="TJM10" s="41"/>
      <c r="TJN10" s="41"/>
      <c r="TJO10" s="41"/>
      <c r="TJP10" s="41"/>
      <c r="TJQ10" s="41"/>
      <c r="TJR10" s="41"/>
      <c r="TJS10" s="41"/>
      <c r="TJT10" s="41"/>
      <c r="TJU10" s="41"/>
      <c r="TJV10" s="41"/>
      <c r="TJW10" s="41"/>
      <c r="TJX10" s="41"/>
      <c r="TJY10" s="41"/>
      <c r="TJZ10" s="41"/>
      <c r="TKA10" s="41"/>
      <c r="TKB10" s="41"/>
      <c r="TKC10" s="41"/>
      <c r="TKD10" s="41"/>
      <c r="TKE10" s="41"/>
      <c r="TKF10" s="41"/>
      <c r="TKG10" s="41"/>
      <c r="TKH10" s="41"/>
      <c r="TKI10" s="41"/>
      <c r="TKJ10" s="41"/>
      <c r="TKK10" s="41"/>
      <c r="TKL10" s="41"/>
      <c r="TKM10" s="41"/>
      <c r="TKN10" s="41"/>
      <c r="TKO10" s="41"/>
      <c r="TKP10" s="41"/>
      <c r="TKQ10" s="41"/>
      <c r="TKR10" s="41"/>
      <c r="TKS10" s="41"/>
      <c r="TKT10" s="41"/>
      <c r="TKU10" s="41"/>
      <c r="TKV10" s="41"/>
      <c r="TKW10" s="41"/>
      <c r="TKX10" s="41"/>
      <c r="TKY10" s="41"/>
      <c r="TKZ10" s="41"/>
      <c r="TLA10" s="41"/>
      <c r="TLB10" s="41"/>
      <c r="TLC10" s="41"/>
      <c r="TLD10" s="41"/>
      <c r="TLE10" s="41"/>
      <c r="TLF10" s="41"/>
      <c r="TLG10" s="41"/>
      <c r="TLH10" s="41"/>
      <c r="TLI10" s="41"/>
      <c r="TLJ10" s="41"/>
      <c r="TLK10" s="41"/>
      <c r="TLL10" s="41"/>
      <c r="TLM10" s="41"/>
      <c r="TLN10" s="41"/>
      <c r="TLO10" s="41"/>
      <c r="TLP10" s="41"/>
      <c r="TLQ10" s="41"/>
      <c r="TLR10" s="41"/>
      <c r="TLS10" s="41"/>
      <c r="TLT10" s="41"/>
      <c r="TLU10" s="41"/>
      <c r="TLV10" s="41"/>
      <c r="TLW10" s="41"/>
      <c r="TLX10" s="41"/>
      <c r="TLY10" s="41"/>
      <c r="TLZ10" s="41"/>
      <c r="TMA10" s="41"/>
      <c r="TMB10" s="41"/>
      <c r="TMC10" s="41"/>
      <c r="TMD10" s="41"/>
      <c r="TME10" s="41"/>
      <c r="TMF10" s="41"/>
      <c r="TMG10" s="41"/>
      <c r="TMH10" s="41"/>
      <c r="TMI10" s="41"/>
      <c r="TMJ10" s="41"/>
      <c r="TMK10" s="41"/>
      <c r="TML10" s="41"/>
      <c r="TMM10" s="41"/>
      <c r="TMN10" s="41"/>
      <c r="TMO10" s="41"/>
      <c r="TMP10" s="41"/>
      <c r="TMQ10" s="41"/>
      <c r="TMR10" s="41"/>
      <c r="TMS10" s="41"/>
      <c r="TMT10" s="41"/>
      <c r="TMU10" s="41"/>
      <c r="TMV10" s="41"/>
      <c r="TMW10" s="41"/>
      <c r="TMX10" s="41"/>
      <c r="TMY10" s="41"/>
      <c r="TMZ10" s="41"/>
      <c r="TNA10" s="41"/>
      <c r="TNB10" s="41"/>
      <c r="TNC10" s="41"/>
      <c r="TND10" s="41"/>
      <c r="TNE10" s="41"/>
      <c r="TNF10" s="41"/>
      <c r="TNG10" s="41"/>
      <c r="TNH10" s="41"/>
      <c r="TNI10" s="41"/>
      <c r="TNJ10" s="41"/>
      <c r="TNK10" s="41"/>
      <c r="TNL10" s="41"/>
      <c r="TNM10" s="41"/>
      <c r="TNN10" s="41"/>
      <c r="TNO10" s="41"/>
      <c r="TNP10" s="41"/>
      <c r="TNQ10" s="41"/>
      <c r="TNR10" s="41"/>
      <c r="TNS10" s="41"/>
      <c r="TNT10" s="41"/>
      <c r="TNU10" s="41"/>
      <c r="TNV10" s="41"/>
      <c r="TNW10" s="41"/>
      <c r="TNX10" s="41"/>
      <c r="TNY10" s="41"/>
      <c r="TNZ10" s="41"/>
      <c r="TOA10" s="41"/>
      <c r="TOB10" s="41"/>
      <c r="TOC10" s="41"/>
      <c r="TOD10" s="41"/>
      <c r="TOE10" s="41"/>
      <c r="TOF10" s="41"/>
      <c r="TOG10" s="41"/>
      <c r="TOH10" s="41"/>
      <c r="TOI10" s="41"/>
      <c r="TOJ10" s="41"/>
      <c r="TOK10" s="41"/>
      <c r="TOL10" s="41"/>
      <c r="TOM10" s="41"/>
      <c r="TON10" s="41"/>
      <c r="TOO10" s="41"/>
      <c r="TOP10" s="41"/>
      <c r="TOQ10" s="41"/>
      <c r="TOR10" s="41"/>
      <c r="TOS10" s="41"/>
      <c r="TOT10" s="41"/>
      <c r="TOU10" s="41"/>
      <c r="TOV10" s="41"/>
      <c r="TOW10" s="41"/>
      <c r="TOX10" s="41"/>
      <c r="TOY10" s="41"/>
      <c r="TOZ10" s="41"/>
      <c r="TPA10" s="41"/>
      <c r="TPB10" s="41"/>
      <c r="TPC10" s="41"/>
      <c r="TPD10" s="41"/>
      <c r="TPE10" s="41"/>
      <c r="TPF10" s="41"/>
      <c r="TPG10" s="41"/>
      <c r="TPH10" s="41"/>
      <c r="TPI10" s="41"/>
      <c r="TPJ10" s="41"/>
      <c r="TPK10" s="41"/>
      <c r="TPL10" s="41"/>
      <c r="TPM10" s="41"/>
      <c r="TPN10" s="41"/>
      <c r="TPO10" s="41"/>
      <c r="TPP10" s="41"/>
      <c r="TPQ10" s="41"/>
      <c r="TPR10" s="41"/>
      <c r="TPS10" s="41"/>
      <c r="TPT10" s="41"/>
      <c r="TPU10" s="41"/>
      <c r="TPV10" s="41"/>
      <c r="TPW10" s="41"/>
      <c r="TPX10" s="41"/>
      <c r="TPY10" s="41"/>
      <c r="TPZ10" s="41"/>
      <c r="TQA10" s="41"/>
      <c r="TQB10" s="41"/>
      <c r="TQC10" s="41"/>
      <c r="TQD10" s="41"/>
      <c r="TQE10" s="41"/>
      <c r="TQF10" s="41"/>
      <c r="TQG10" s="41"/>
      <c r="TQH10" s="41"/>
      <c r="TQI10" s="41"/>
      <c r="TQJ10" s="41"/>
      <c r="TQK10" s="41"/>
      <c r="TQL10" s="41"/>
      <c r="TQM10" s="41"/>
      <c r="TQN10" s="41"/>
      <c r="TQO10" s="41"/>
      <c r="TQP10" s="41"/>
      <c r="TQQ10" s="41"/>
      <c r="TQR10" s="41"/>
      <c r="TQS10" s="41"/>
      <c r="TQT10" s="41"/>
      <c r="TQU10" s="41"/>
      <c r="TQV10" s="41"/>
      <c r="TQW10" s="41"/>
      <c r="TQX10" s="41"/>
      <c r="TQY10" s="41"/>
      <c r="TQZ10" s="41"/>
      <c r="TRA10" s="41"/>
      <c r="TRB10" s="41"/>
      <c r="TRC10" s="41"/>
      <c r="TRD10" s="41"/>
      <c r="TRE10" s="41"/>
      <c r="TRF10" s="41"/>
      <c r="TRG10" s="41"/>
      <c r="TRH10" s="41"/>
      <c r="TRI10" s="41"/>
      <c r="TRJ10" s="41"/>
      <c r="TRK10" s="41"/>
      <c r="TRL10" s="41"/>
      <c r="TRM10" s="41"/>
      <c r="TRN10" s="41"/>
      <c r="TRO10" s="41"/>
      <c r="TRP10" s="41"/>
      <c r="TRQ10" s="41"/>
      <c r="TRR10" s="41"/>
      <c r="TRS10" s="41"/>
      <c r="TRT10" s="41"/>
      <c r="TRU10" s="41"/>
      <c r="TRV10" s="41"/>
      <c r="TRW10" s="41"/>
      <c r="TRX10" s="41"/>
      <c r="TRY10" s="41"/>
      <c r="TRZ10" s="41"/>
      <c r="TSA10" s="41"/>
      <c r="TSB10" s="41"/>
      <c r="TSC10" s="41"/>
      <c r="TSD10" s="41"/>
      <c r="TSE10" s="41"/>
      <c r="TSF10" s="41"/>
      <c r="TSG10" s="41"/>
      <c r="TSH10" s="41"/>
      <c r="TSI10" s="41"/>
      <c r="TSJ10" s="41"/>
      <c r="TSK10" s="41"/>
      <c r="TSL10" s="41"/>
      <c r="TSM10" s="41"/>
      <c r="TSN10" s="41"/>
      <c r="TSO10" s="41"/>
      <c r="TSP10" s="41"/>
      <c r="TSQ10" s="41"/>
      <c r="TSR10" s="41"/>
      <c r="TSS10" s="41"/>
      <c r="TST10" s="41"/>
      <c r="TSU10" s="41"/>
      <c r="TSV10" s="41"/>
      <c r="TSW10" s="41"/>
      <c r="TSX10" s="41"/>
      <c r="TSY10" s="41"/>
      <c r="TSZ10" s="41"/>
      <c r="TTA10" s="41"/>
      <c r="TTB10" s="41"/>
      <c r="TTC10" s="41"/>
      <c r="TTD10" s="41"/>
      <c r="TTE10" s="41"/>
      <c r="TTF10" s="41"/>
      <c r="TTG10" s="41"/>
      <c r="TTH10" s="41"/>
      <c r="TTI10" s="41"/>
      <c r="TTJ10" s="41"/>
      <c r="TTK10" s="41"/>
      <c r="TTL10" s="41"/>
      <c r="TTM10" s="41"/>
      <c r="TTN10" s="41"/>
      <c r="TTO10" s="41"/>
      <c r="TTP10" s="41"/>
      <c r="TTQ10" s="41"/>
      <c r="TTR10" s="41"/>
      <c r="TTS10" s="41"/>
      <c r="TTT10" s="41"/>
      <c r="TTU10" s="41"/>
      <c r="TTV10" s="41"/>
      <c r="TTW10" s="41"/>
      <c r="TTX10" s="41"/>
      <c r="TTY10" s="41"/>
      <c r="TTZ10" s="41"/>
      <c r="TUA10" s="41"/>
      <c r="TUB10" s="41"/>
      <c r="TUC10" s="41"/>
      <c r="TUD10" s="41"/>
      <c r="TUE10" s="41"/>
      <c r="TUF10" s="41"/>
      <c r="TUG10" s="41"/>
      <c r="TUH10" s="41"/>
      <c r="TUI10" s="41"/>
      <c r="TUJ10" s="41"/>
      <c r="TUK10" s="41"/>
      <c r="TUL10" s="41"/>
      <c r="TUM10" s="41"/>
      <c r="TUN10" s="41"/>
      <c r="TUO10" s="41"/>
      <c r="TUP10" s="41"/>
      <c r="TUQ10" s="41"/>
      <c r="TUR10" s="41"/>
      <c r="TUS10" s="41"/>
      <c r="TUT10" s="41"/>
      <c r="TUU10" s="41"/>
      <c r="TUV10" s="41"/>
      <c r="TUW10" s="41"/>
      <c r="TUX10" s="41"/>
      <c r="TUY10" s="41"/>
      <c r="TUZ10" s="41"/>
      <c r="TVA10" s="41"/>
      <c r="TVB10" s="41"/>
      <c r="TVC10" s="41"/>
      <c r="TVD10" s="41"/>
      <c r="TVE10" s="41"/>
      <c r="TVF10" s="41"/>
      <c r="TVG10" s="41"/>
      <c r="TVH10" s="41"/>
      <c r="TVI10" s="41"/>
      <c r="TVJ10" s="41"/>
      <c r="TVK10" s="41"/>
      <c r="TVL10" s="41"/>
      <c r="TVM10" s="41"/>
      <c r="TVN10" s="41"/>
      <c r="TVO10" s="41"/>
      <c r="TVP10" s="41"/>
      <c r="TVQ10" s="41"/>
      <c r="TVR10" s="41"/>
      <c r="TVS10" s="41"/>
      <c r="TVT10" s="41"/>
      <c r="TVU10" s="41"/>
      <c r="TVV10" s="41"/>
      <c r="TVW10" s="41"/>
      <c r="TVX10" s="41"/>
      <c r="TVY10" s="41"/>
      <c r="TVZ10" s="41"/>
      <c r="TWA10" s="41"/>
      <c r="TWB10" s="41"/>
      <c r="TWC10" s="41"/>
      <c r="TWD10" s="41"/>
      <c r="TWE10" s="41"/>
      <c r="TWF10" s="41"/>
      <c r="TWG10" s="41"/>
      <c r="TWH10" s="41"/>
      <c r="TWI10" s="41"/>
      <c r="TWJ10" s="41"/>
      <c r="TWK10" s="41"/>
      <c r="TWL10" s="41"/>
      <c r="TWM10" s="41"/>
      <c r="TWN10" s="41"/>
      <c r="TWO10" s="41"/>
      <c r="TWP10" s="41"/>
      <c r="TWQ10" s="41"/>
      <c r="TWR10" s="41"/>
      <c r="TWS10" s="41"/>
      <c r="TWT10" s="41"/>
      <c r="TWU10" s="41"/>
      <c r="TWV10" s="41"/>
      <c r="TWW10" s="41"/>
      <c r="TWX10" s="41"/>
      <c r="TWY10" s="41"/>
      <c r="TWZ10" s="41"/>
      <c r="TXA10" s="41"/>
      <c r="TXB10" s="41"/>
      <c r="TXC10" s="41"/>
      <c r="TXD10" s="41"/>
      <c r="TXE10" s="41"/>
      <c r="TXF10" s="41"/>
      <c r="TXG10" s="41"/>
      <c r="TXH10" s="41"/>
      <c r="TXI10" s="41"/>
      <c r="TXJ10" s="41"/>
      <c r="TXK10" s="41"/>
      <c r="TXL10" s="41"/>
      <c r="TXM10" s="41"/>
      <c r="TXN10" s="41"/>
      <c r="TXO10" s="41"/>
      <c r="TXP10" s="41"/>
      <c r="TXQ10" s="41"/>
      <c r="TXR10" s="41"/>
      <c r="TXS10" s="41"/>
      <c r="TXT10" s="41"/>
      <c r="TXU10" s="41"/>
      <c r="TXV10" s="41"/>
      <c r="TXW10" s="41"/>
      <c r="TXX10" s="41"/>
      <c r="TXY10" s="41"/>
      <c r="TXZ10" s="41"/>
      <c r="TYA10" s="41"/>
      <c r="TYB10" s="41"/>
      <c r="TYC10" s="41"/>
      <c r="TYD10" s="41"/>
      <c r="TYE10" s="41"/>
      <c r="TYF10" s="41"/>
      <c r="TYG10" s="41"/>
      <c r="TYH10" s="41"/>
      <c r="TYI10" s="41"/>
      <c r="TYJ10" s="41"/>
      <c r="TYK10" s="41"/>
      <c r="TYL10" s="41"/>
      <c r="TYM10" s="41"/>
      <c r="TYN10" s="41"/>
      <c r="TYO10" s="41"/>
      <c r="TYP10" s="41"/>
      <c r="TYQ10" s="41"/>
      <c r="TYR10" s="41"/>
      <c r="TYS10" s="41"/>
      <c r="TYT10" s="41"/>
      <c r="TYU10" s="41"/>
      <c r="TYV10" s="41"/>
      <c r="TYW10" s="41"/>
      <c r="TYX10" s="41"/>
      <c r="TYY10" s="41"/>
      <c r="TYZ10" s="41"/>
      <c r="TZA10" s="41"/>
      <c r="TZB10" s="41"/>
      <c r="TZC10" s="41"/>
      <c r="TZD10" s="41"/>
      <c r="TZE10" s="41"/>
      <c r="TZF10" s="41"/>
      <c r="TZG10" s="41"/>
      <c r="TZH10" s="41"/>
      <c r="TZI10" s="41"/>
      <c r="TZJ10" s="41"/>
      <c r="TZK10" s="41"/>
      <c r="TZL10" s="41"/>
      <c r="TZM10" s="41"/>
      <c r="TZN10" s="41"/>
      <c r="TZO10" s="41"/>
      <c r="TZP10" s="41"/>
      <c r="TZQ10" s="41"/>
      <c r="TZR10" s="41"/>
      <c r="TZS10" s="41"/>
      <c r="TZT10" s="41"/>
      <c r="TZU10" s="41"/>
      <c r="TZV10" s="41"/>
      <c r="TZW10" s="41"/>
      <c r="TZX10" s="41"/>
      <c r="TZY10" s="41"/>
      <c r="TZZ10" s="41"/>
      <c r="UAA10" s="41"/>
      <c r="UAB10" s="41"/>
      <c r="UAC10" s="41"/>
      <c r="UAD10" s="41"/>
      <c r="UAE10" s="41"/>
      <c r="UAF10" s="41"/>
      <c r="UAG10" s="41"/>
      <c r="UAH10" s="41"/>
      <c r="UAI10" s="41"/>
      <c r="UAJ10" s="41"/>
      <c r="UAK10" s="41"/>
      <c r="UAL10" s="41"/>
      <c r="UAM10" s="41"/>
      <c r="UAN10" s="41"/>
      <c r="UAO10" s="41"/>
      <c r="UAP10" s="41"/>
      <c r="UAQ10" s="41"/>
      <c r="UAR10" s="41"/>
      <c r="UAS10" s="41"/>
      <c r="UAT10" s="41"/>
      <c r="UAU10" s="41"/>
      <c r="UAV10" s="41"/>
      <c r="UAW10" s="41"/>
      <c r="UAX10" s="41"/>
      <c r="UAY10" s="41"/>
      <c r="UAZ10" s="41"/>
      <c r="UBA10" s="41"/>
      <c r="UBB10" s="41"/>
      <c r="UBC10" s="41"/>
      <c r="UBD10" s="41"/>
      <c r="UBE10" s="41"/>
      <c r="UBF10" s="41"/>
      <c r="UBG10" s="41"/>
      <c r="UBH10" s="41"/>
      <c r="UBI10" s="41"/>
      <c r="UBJ10" s="41"/>
      <c r="UBK10" s="41"/>
      <c r="UBL10" s="41"/>
      <c r="UBM10" s="41"/>
      <c r="UBN10" s="41"/>
      <c r="UBO10" s="41"/>
      <c r="UBP10" s="41"/>
      <c r="UBQ10" s="41"/>
      <c r="UBR10" s="41"/>
      <c r="UBS10" s="41"/>
      <c r="UBT10" s="41"/>
      <c r="UBU10" s="41"/>
      <c r="UBV10" s="41"/>
      <c r="UBW10" s="41"/>
      <c r="UBX10" s="41"/>
      <c r="UBY10" s="41"/>
      <c r="UBZ10" s="41"/>
      <c r="UCA10" s="41"/>
      <c r="UCB10" s="41"/>
      <c r="UCC10" s="41"/>
      <c r="UCD10" s="41"/>
      <c r="UCE10" s="41"/>
      <c r="UCF10" s="41"/>
      <c r="UCG10" s="41"/>
      <c r="UCH10" s="41"/>
      <c r="UCI10" s="41"/>
      <c r="UCJ10" s="41"/>
      <c r="UCK10" s="41"/>
      <c r="UCL10" s="41"/>
      <c r="UCM10" s="41"/>
      <c r="UCN10" s="41"/>
      <c r="UCO10" s="41"/>
      <c r="UCP10" s="41"/>
      <c r="UCQ10" s="41"/>
      <c r="UCR10" s="41"/>
      <c r="UCS10" s="41"/>
      <c r="UCT10" s="41"/>
      <c r="UCU10" s="41"/>
      <c r="UCV10" s="41"/>
      <c r="UCW10" s="41"/>
      <c r="UCX10" s="41"/>
      <c r="UCY10" s="41"/>
      <c r="UCZ10" s="41"/>
      <c r="UDA10" s="41"/>
      <c r="UDB10" s="41"/>
      <c r="UDC10" s="41"/>
      <c r="UDD10" s="41"/>
      <c r="UDE10" s="41"/>
      <c r="UDF10" s="41"/>
      <c r="UDG10" s="41"/>
      <c r="UDH10" s="41"/>
      <c r="UDI10" s="41"/>
      <c r="UDJ10" s="41"/>
      <c r="UDK10" s="41"/>
      <c r="UDL10" s="41"/>
      <c r="UDM10" s="41"/>
      <c r="UDN10" s="41"/>
      <c r="UDO10" s="41"/>
      <c r="UDP10" s="41"/>
      <c r="UDQ10" s="41"/>
      <c r="UDR10" s="41"/>
      <c r="UDS10" s="41"/>
      <c r="UDT10" s="41"/>
      <c r="UDU10" s="41"/>
      <c r="UDV10" s="41"/>
      <c r="UDW10" s="41"/>
      <c r="UDX10" s="41"/>
      <c r="UDY10" s="41"/>
      <c r="UDZ10" s="41"/>
      <c r="UEA10" s="41"/>
      <c r="UEB10" s="41"/>
      <c r="UEC10" s="41"/>
      <c r="UED10" s="41"/>
      <c r="UEE10" s="41"/>
      <c r="UEF10" s="41"/>
      <c r="UEG10" s="41"/>
      <c r="UEH10" s="41"/>
      <c r="UEI10" s="41"/>
      <c r="UEJ10" s="41"/>
      <c r="UEK10" s="41"/>
      <c r="UEL10" s="41"/>
      <c r="UEM10" s="41"/>
      <c r="UEN10" s="41"/>
      <c r="UEO10" s="41"/>
      <c r="UEP10" s="41"/>
      <c r="UEQ10" s="41"/>
      <c r="UER10" s="41"/>
      <c r="UES10" s="41"/>
      <c r="UET10" s="41"/>
      <c r="UEU10" s="41"/>
      <c r="UEV10" s="41"/>
      <c r="UEW10" s="41"/>
      <c r="UEX10" s="41"/>
      <c r="UEY10" s="41"/>
      <c r="UEZ10" s="41"/>
      <c r="UFA10" s="41"/>
      <c r="UFB10" s="41"/>
      <c r="UFC10" s="41"/>
      <c r="UFD10" s="41"/>
      <c r="UFE10" s="41"/>
      <c r="UFF10" s="41"/>
      <c r="UFG10" s="41"/>
      <c r="UFH10" s="41"/>
      <c r="UFI10" s="41"/>
      <c r="UFJ10" s="41"/>
      <c r="UFK10" s="41"/>
      <c r="UFL10" s="41"/>
      <c r="UFM10" s="41"/>
      <c r="UFN10" s="41"/>
      <c r="UFO10" s="41"/>
      <c r="UFP10" s="41"/>
      <c r="UFQ10" s="41"/>
      <c r="UFR10" s="41"/>
      <c r="UFS10" s="41"/>
      <c r="UFT10" s="41"/>
      <c r="UFU10" s="41"/>
      <c r="UFV10" s="41"/>
      <c r="UFW10" s="41"/>
      <c r="UFX10" s="41"/>
      <c r="UFY10" s="41"/>
      <c r="UFZ10" s="41"/>
      <c r="UGA10" s="41"/>
      <c r="UGB10" s="41"/>
      <c r="UGC10" s="41"/>
      <c r="UGD10" s="41"/>
      <c r="UGE10" s="41"/>
      <c r="UGF10" s="41"/>
      <c r="UGG10" s="41"/>
      <c r="UGH10" s="41"/>
      <c r="UGI10" s="41"/>
      <c r="UGJ10" s="41"/>
      <c r="UGK10" s="41"/>
      <c r="UGL10" s="41"/>
      <c r="UGM10" s="41"/>
      <c r="UGN10" s="41"/>
      <c r="UGO10" s="41"/>
      <c r="UGP10" s="41"/>
      <c r="UGQ10" s="41"/>
      <c r="UGR10" s="41"/>
      <c r="UGS10" s="41"/>
      <c r="UGT10" s="41"/>
      <c r="UGU10" s="41"/>
      <c r="UGV10" s="41"/>
      <c r="UGW10" s="41"/>
      <c r="UGX10" s="41"/>
      <c r="UGY10" s="41"/>
      <c r="UGZ10" s="41"/>
      <c r="UHA10" s="41"/>
      <c r="UHB10" s="41"/>
      <c r="UHC10" s="41"/>
      <c r="UHD10" s="41"/>
      <c r="UHE10" s="41"/>
      <c r="UHF10" s="41"/>
      <c r="UHG10" s="41"/>
      <c r="UHH10" s="41"/>
      <c r="UHI10" s="41"/>
      <c r="UHJ10" s="41"/>
      <c r="UHK10" s="41"/>
      <c r="UHL10" s="41"/>
      <c r="UHM10" s="41"/>
      <c r="UHN10" s="41"/>
      <c r="UHO10" s="41"/>
      <c r="UHP10" s="41"/>
      <c r="UHQ10" s="41"/>
      <c r="UHR10" s="41"/>
      <c r="UHS10" s="41"/>
      <c r="UHT10" s="41"/>
      <c r="UHU10" s="41"/>
      <c r="UHV10" s="41"/>
      <c r="UHW10" s="41"/>
      <c r="UHX10" s="41"/>
      <c r="UHY10" s="41"/>
      <c r="UHZ10" s="41"/>
      <c r="UIA10" s="41"/>
      <c r="UIB10" s="41"/>
      <c r="UIC10" s="41"/>
      <c r="UID10" s="41"/>
      <c r="UIE10" s="41"/>
      <c r="UIF10" s="41"/>
      <c r="UIG10" s="41"/>
      <c r="UIH10" s="41"/>
      <c r="UII10" s="41"/>
      <c r="UIJ10" s="41"/>
      <c r="UIK10" s="41"/>
      <c r="UIL10" s="41"/>
      <c r="UIM10" s="41"/>
      <c r="UIN10" s="41"/>
      <c r="UIO10" s="41"/>
      <c r="UIP10" s="41"/>
      <c r="UIQ10" s="41"/>
      <c r="UIR10" s="41"/>
      <c r="UIS10" s="41"/>
      <c r="UIT10" s="41"/>
      <c r="UIU10" s="41"/>
      <c r="UIV10" s="41"/>
      <c r="UIW10" s="41"/>
      <c r="UIX10" s="41"/>
      <c r="UIY10" s="41"/>
      <c r="UIZ10" s="41"/>
      <c r="UJA10" s="41"/>
      <c r="UJB10" s="41"/>
      <c r="UJC10" s="41"/>
      <c r="UJD10" s="41"/>
      <c r="UJE10" s="41"/>
      <c r="UJF10" s="41"/>
      <c r="UJG10" s="41"/>
      <c r="UJH10" s="41"/>
      <c r="UJI10" s="41"/>
      <c r="UJJ10" s="41"/>
      <c r="UJK10" s="41"/>
      <c r="UJL10" s="41"/>
      <c r="UJM10" s="41"/>
      <c r="UJN10" s="41"/>
      <c r="UJO10" s="41"/>
      <c r="UJP10" s="41"/>
      <c r="UJQ10" s="41"/>
      <c r="UJR10" s="41"/>
      <c r="UJS10" s="41"/>
      <c r="UJT10" s="41"/>
      <c r="UJU10" s="41"/>
      <c r="UJV10" s="41"/>
      <c r="UJW10" s="41"/>
      <c r="UJX10" s="41"/>
      <c r="UJY10" s="41"/>
      <c r="UJZ10" s="41"/>
      <c r="UKA10" s="41"/>
      <c r="UKB10" s="41"/>
      <c r="UKC10" s="41"/>
      <c r="UKD10" s="41"/>
      <c r="UKE10" s="41"/>
      <c r="UKF10" s="41"/>
      <c r="UKG10" s="41"/>
      <c r="UKH10" s="41"/>
      <c r="UKI10" s="41"/>
      <c r="UKJ10" s="41"/>
      <c r="UKK10" s="41"/>
      <c r="UKL10" s="41"/>
      <c r="UKM10" s="41"/>
      <c r="UKN10" s="41"/>
      <c r="UKO10" s="41"/>
      <c r="UKP10" s="41"/>
      <c r="UKQ10" s="41"/>
      <c r="UKR10" s="41"/>
      <c r="UKS10" s="41"/>
      <c r="UKT10" s="41"/>
      <c r="UKU10" s="41"/>
      <c r="UKV10" s="41"/>
      <c r="UKW10" s="41"/>
      <c r="UKX10" s="41"/>
      <c r="UKY10" s="41"/>
      <c r="UKZ10" s="41"/>
      <c r="ULA10" s="41"/>
      <c r="ULB10" s="41"/>
      <c r="ULC10" s="41"/>
      <c r="ULD10" s="41"/>
      <c r="ULE10" s="41"/>
      <c r="ULF10" s="41"/>
      <c r="ULG10" s="41"/>
      <c r="ULH10" s="41"/>
      <c r="ULI10" s="41"/>
      <c r="ULJ10" s="41"/>
      <c r="ULK10" s="41"/>
      <c r="ULL10" s="41"/>
      <c r="ULM10" s="41"/>
      <c r="ULN10" s="41"/>
      <c r="ULO10" s="41"/>
      <c r="ULP10" s="41"/>
      <c r="ULQ10" s="41"/>
      <c r="ULR10" s="41"/>
      <c r="ULS10" s="41"/>
      <c r="ULT10" s="41"/>
      <c r="ULU10" s="41"/>
      <c r="ULV10" s="41"/>
      <c r="ULW10" s="41"/>
      <c r="ULX10" s="41"/>
      <c r="ULY10" s="41"/>
      <c r="ULZ10" s="41"/>
      <c r="UMA10" s="41"/>
      <c r="UMB10" s="41"/>
      <c r="UMC10" s="41"/>
      <c r="UMD10" s="41"/>
      <c r="UME10" s="41"/>
      <c r="UMF10" s="41"/>
      <c r="UMG10" s="41"/>
      <c r="UMH10" s="41"/>
      <c r="UMI10" s="41"/>
      <c r="UMJ10" s="41"/>
      <c r="UMK10" s="41"/>
      <c r="UML10" s="41"/>
      <c r="UMM10" s="41"/>
      <c r="UMN10" s="41"/>
      <c r="UMO10" s="41"/>
      <c r="UMP10" s="41"/>
      <c r="UMQ10" s="41"/>
      <c r="UMR10" s="41"/>
      <c r="UMS10" s="41"/>
      <c r="UMT10" s="41"/>
      <c r="UMU10" s="41"/>
      <c r="UMV10" s="41"/>
      <c r="UMW10" s="41"/>
      <c r="UMX10" s="41"/>
      <c r="UMY10" s="41"/>
      <c r="UMZ10" s="41"/>
      <c r="UNA10" s="41"/>
      <c r="UNB10" s="41"/>
      <c r="UNC10" s="41"/>
      <c r="UND10" s="41"/>
      <c r="UNE10" s="41"/>
      <c r="UNF10" s="41"/>
      <c r="UNG10" s="41"/>
      <c r="UNH10" s="41"/>
      <c r="UNI10" s="41"/>
      <c r="UNJ10" s="41"/>
      <c r="UNK10" s="41"/>
      <c r="UNL10" s="41"/>
      <c r="UNM10" s="41"/>
      <c r="UNN10" s="41"/>
      <c r="UNO10" s="41"/>
      <c r="UNP10" s="41"/>
      <c r="UNQ10" s="41"/>
      <c r="UNR10" s="41"/>
      <c r="UNS10" s="41"/>
      <c r="UNT10" s="41"/>
      <c r="UNU10" s="41"/>
      <c r="UNV10" s="41"/>
      <c r="UNW10" s="41"/>
      <c r="UNX10" s="41"/>
      <c r="UNY10" s="41"/>
      <c r="UNZ10" s="41"/>
      <c r="UOA10" s="41"/>
      <c r="UOB10" s="41"/>
      <c r="UOC10" s="41"/>
      <c r="UOD10" s="41"/>
      <c r="UOE10" s="41"/>
      <c r="UOF10" s="41"/>
      <c r="UOG10" s="41"/>
      <c r="UOH10" s="41"/>
      <c r="UOI10" s="41"/>
      <c r="UOJ10" s="41"/>
      <c r="UOK10" s="41"/>
      <c r="UOL10" s="41"/>
      <c r="UOM10" s="41"/>
      <c r="UON10" s="41"/>
      <c r="UOO10" s="41"/>
      <c r="UOP10" s="41"/>
      <c r="UOQ10" s="41"/>
      <c r="UOR10" s="41"/>
      <c r="UOS10" s="41"/>
      <c r="UOT10" s="41"/>
      <c r="UOU10" s="41"/>
      <c r="UOV10" s="41"/>
      <c r="UOW10" s="41"/>
      <c r="UOX10" s="41"/>
      <c r="UOY10" s="41"/>
      <c r="UOZ10" s="41"/>
      <c r="UPA10" s="41"/>
      <c r="UPB10" s="41"/>
      <c r="UPC10" s="41"/>
      <c r="UPD10" s="41"/>
      <c r="UPE10" s="41"/>
      <c r="UPF10" s="41"/>
      <c r="UPG10" s="41"/>
      <c r="UPH10" s="41"/>
      <c r="UPI10" s="41"/>
      <c r="UPJ10" s="41"/>
      <c r="UPK10" s="41"/>
      <c r="UPL10" s="41"/>
      <c r="UPM10" s="41"/>
      <c r="UPN10" s="41"/>
      <c r="UPO10" s="41"/>
      <c r="UPP10" s="41"/>
      <c r="UPQ10" s="41"/>
      <c r="UPR10" s="41"/>
      <c r="UPS10" s="41"/>
      <c r="UPT10" s="41"/>
      <c r="UPU10" s="41"/>
      <c r="UPV10" s="41"/>
      <c r="UPW10" s="41"/>
      <c r="UPX10" s="41"/>
      <c r="UPY10" s="41"/>
      <c r="UPZ10" s="41"/>
      <c r="UQA10" s="41"/>
      <c r="UQB10" s="41"/>
      <c r="UQC10" s="41"/>
      <c r="UQD10" s="41"/>
      <c r="UQE10" s="41"/>
      <c r="UQF10" s="41"/>
      <c r="UQG10" s="41"/>
      <c r="UQH10" s="41"/>
      <c r="UQI10" s="41"/>
      <c r="UQJ10" s="41"/>
      <c r="UQK10" s="41"/>
      <c r="UQL10" s="41"/>
      <c r="UQM10" s="41"/>
      <c r="UQN10" s="41"/>
      <c r="UQO10" s="41"/>
      <c r="UQP10" s="41"/>
      <c r="UQQ10" s="41"/>
      <c r="UQR10" s="41"/>
      <c r="UQS10" s="41"/>
      <c r="UQT10" s="41"/>
      <c r="UQU10" s="41"/>
      <c r="UQV10" s="41"/>
      <c r="UQW10" s="41"/>
      <c r="UQX10" s="41"/>
      <c r="UQY10" s="41"/>
      <c r="UQZ10" s="41"/>
      <c r="URA10" s="41"/>
      <c r="URB10" s="41"/>
      <c r="URC10" s="41"/>
      <c r="URD10" s="41"/>
      <c r="URE10" s="41"/>
      <c r="URF10" s="41"/>
      <c r="URG10" s="41"/>
      <c r="URH10" s="41"/>
      <c r="URI10" s="41"/>
      <c r="URJ10" s="41"/>
      <c r="URK10" s="41"/>
      <c r="URL10" s="41"/>
      <c r="URM10" s="41"/>
      <c r="URN10" s="41"/>
      <c r="URO10" s="41"/>
      <c r="URP10" s="41"/>
      <c r="URQ10" s="41"/>
      <c r="URR10" s="41"/>
      <c r="URS10" s="41"/>
      <c r="URT10" s="41"/>
      <c r="URU10" s="41"/>
      <c r="URV10" s="41"/>
      <c r="URW10" s="41"/>
      <c r="URX10" s="41"/>
      <c r="URY10" s="41"/>
      <c r="URZ10" s="41"/>
      <c r="USA10" s="41"/>
      <c r="USB10" s="41"/>
      <c r="USC10" s="41"/>
      <c r="USD10" s="41"/>
      <c r="USE10" s="41"/>
      <c r="USF10" s="41"/>
      <c r="USG10" s="41"/>
      <c r="USH10" s="41"/>
      <c r="USI10" s="41"/>
      <c r="USJ10" s="41"/>
      <c r="USK10" s="41"/>
      <c r="USL10" s="41"/>
      <c r="USM10" s="41"/>
      <c r="USN10" s="41"/>
      <c r="USO10" s="41"/>
      <c r="USP10" s="41"/>
      <c r="USQ10" s="41"/>
      <c r="USR10" s="41"/>
      <c r="USS10" s="41"/>
      <c r="UST10" s="41"/>
      <c r="USU10" s="41"/>
      <c r="USV10" s="41"/>
      <c r="USW10" s="41"/>
      <c r="USX10" s="41"/>
      <c r="USY10" s="41"/>
      <c r="USZ10" s="41"/>
      <c r="UTA10" s="41"/>
      <c r="UTB10" s="41"/>
      <c r="UTC10" s="41"/>
      <c r="UTD10" s="41"/>
      <c r="UTE10" s="41"/>
      <c r="UTF10" s="41"/>
      <c r="UTG10" s="41"/>
      <c r="UTH10" s="41"/>
      <c r="UTI10" s="41"/>
      <c r="UTJ10" s="41"/>
      <c r="UTK10" s="41"/>
      <c r="UTL10" s="41"/>
      <c r="UTM10" s="41"/>
      <c r="UTN10" s="41"/>
      <c r="UTO10" s="41"/>
      <c r="UTP10" s="41"/>
      <c r="UTQ10" s="41"/>
      <c r="UTR10" s="41"/>
      <c r="UTS10" s="41"/>
      <c r="UTT10" s="41"/>
      <c r="UTU10" s="41"/>
      <c r="UTV10" s="41"/>
      <c r="UTW10" s="41"/>
      <c r="UTX10" s="41"/>
      <c r="UTY10" s="41"/>
      <c r="UTZ10" s="41"/>
      <c r="UUA10" s="41"/>
      <c r="UUB10" s="41"/>
      <c r="UUC10" s="41"/>
      <c r="UUD10" s="41"/>
      <c r="UUE10" s="41"/>
      <c r="UUF10" s="41"/>
      <c r="UUG10" s="41"/>
      <c r="UUH10" s="41"/>
      <c r="UUI10" s="41"/>
      <c r="UUJ10" s="41"/>
      <c r="UUK10" s="41"/>
      <c r="UUL10" s="41"/>
      <c r="UUM10" s="41"/>
      <c r="UUN10" s="41"/>
      <c r="UUO10" s="41"/>
      <c r="UUP10" s="41"/>
      <c r="UUQ10" s="41"/>
      <c r="UUR10" s="41"/>
      <c r="UUS10" s="41"/>
      <c r="UUT10" s="41"/>
      <c r="UUU10" s="41"/>
      <c r="UUV10" s="41"/>
      <c r="UUW10" s="41"/>
      <c r="UUX10" s="41"/>
      <c r="UUY10" s="41"/>
      <c r="UUZ10" s="41"/>
      <c r="UVA10" s="41"/>
      <c r="UVB10" s="41"/>
      <c r="UVC10" s="41"/>
      <c r="UVD10" s="41"/>
      <c r="UVE10" s="41"/>
      <c r="UVF10" s="41"/>
      <c r="UVG10" s="41"/>
      <c r="UVH10" s="41"/>
      <c r="UVI10" s="41"/>
      <c r="UVJ10" s="41"/>
      <c r="UVK10" s="41"/>
      <c r="UVL10" s="41"/>
      <c r="UVM10" s="41"/>
      <c r="UVN10" s="41"/>
      <c r="UVO10" s="41"/>
      <c r="UVP10" s="41"/>
      <c r="UVQ10" s="41"/>
      <c r="UVR10" s="41"/>
      <c r="UVS10" s="41"/>
      <c r="UVT10" s="41"/>
      <c r="UVU10" s="41"/>
      <c r="UVV10" s="41"/>
      <c r="UVW10" s="41"/>
      <c r="UVX10" s="41"/>
      <c r="UVY10" s="41"/>
      <c r="UVZ10" s="41"/>
      <c r="UWA10" s="41"/>
      <c r="UWB10" s="41"/>
      <c r="UWC10" s="41"/>
      <c r="UWD10" s="41"/>
      <c r="UWE10" s="41"/>
      <c r="UWF10" s="41"/>
      <c r="UWG10" s="41"/>
      <c r="UWH10" s="41"/>
      <c r="UWI10" s="41"/>
      <c r="UWJ10" s="41"/>
      <c r="UWK10" s="41"/>
      <c r="UWL10" s="41"/>
      <c r="UWM10" s="41"/>
      <c r="UWN10" s="41"/>
      <c r="UWO10" s="41"/>
      <c r="UWP10" s="41"/>
      <c r="UWQ10" s="41"/>
      <c r="UWR10" s="41"/>
      <c r="UWS10" s="41"/>
      <c r="UWT10" s="41"/>
      <c r="UWU10" s="41"/>
      <c r="UWV10" s="41"/>
      <c r="UWW10" s="41"/>
      <c r="UWX10" s="41"/>
      <c r="UWY10" s="41"/>
      <c r="UWZ10" s="41"/>
      <c r="UXA10" s="41"/>
      <c r="UXB10" s="41"/>
      <c r="UXC10" s="41"/>
      <c r="UXD10" s="41"/>
      <c r="UXE10" s="41"/>
      <c r="UXF10" s="41"/>
      <c r="UXG10" s="41"/>
      <c r="UXH10" s="41"/>
      <c r="UXI10" s="41"/>
      <c r="UXJ10" s="41"/>
      <c r="UXK10" s="41"/>
      <c r="UXL10" s="41"/>
      <c r="UXM10" s="41"/>
      <c r="UXN10" s="41"/>
      <c r="UXO10" s="41"/>
      <c r="UXP10" s="41"/>
      <c r="UXQ10" s="41"/>
      <c r="UXR10" s="41"/>
      <c r="UXS10" s="41"/>
      <c r="UXT10" s="41"/>
      <c r="UXU10" s="41"/>
      <c r="UXV10" s="41"/>
      <c r="UXW10" s="41"/>
      <c r="UXX10" s="41"/>
      <c r="UXY10" s="41"/>
      <c r="UXZ10" s="41"/>
      <c r="UYA10" s="41"/>
      <c r="UYB10" s="41"/>
      <c r="UYC10" s="41"/>
      <c r="UYD10" s="41"/>
      <c r="UYE10" s="41"/>
      <c r="UYF10" s="41"/>
      <c r="UYG10" s="41"/>
      <c r="UYH10" s="41"/>
      <c r="UYI10" s="41"/>
      <c r="UYJ10" s="41"/>
      <c r="UYK10" s="41"/>
      <c r="UYL10" s="41"/>
      <c r="UYM10" s="41"/>
      <c r="UYN10" s="41"/>
      <c r="UYO10" s="41"/>
      <c r="UYP10" s="41"/>
      <c r="UYQ10" s="41"/>
      <c r="UYR10" s="41"/>
      <c r="UYS10" s="41"/>
      <c r="UYT10" s="41"/>
      <c r="UYU10" s="41"/>
      <c r="UYV10" s="41"/>
      <c r="UYW10" s="41"/>
      <c r="UYX10" s="41"/>
      <c r="UYY10" s="41"/>
      <c r="UYZ10" s="41"/>
      <c r="UZA10" s="41"/>
      <c r="UZB10" s="41"/>
      <c r="UZC10" s="41"/>
      <c r="UZD10" s="41"/>
      <c r="UZE10" s="41"/>
      <c r="UZF10" s="41"/>
      <c r="UZG10" s="41"/>
      <c r="UZH10" s="41"/>
      <c r="UZI10" s="41"/>
      <c r="UZJ10" s="41"/>
      <c r="UZK10" s="41"/>
      <c r="UZL10" s="41"/>
      <c r="UZM10" s="41"/>
      <c r="UZN10" s="41"/>
      <c r="UZO10" s="41"/>
      <c r="UZP10" s="41"/>
      <c r="UZQ10" s="41"/>
      <c r="UZR10" s="41"/>
      <c r="UZS10" s="41"/>
      <c r="UZT10" s="41"/>
      <c r="UZU10" s="41"/>
      <c r="UZV10" s="41"/>
      <c r="UZW10" s="41"/>
      <c r="UZX10" s="41"/>
      <c r="UZY10" s="41"/>
      <c r="UZZ10" s="41"/>
      <c r="VAA10" s="41"/>
      <c r="VAB10" s="41"/>
      <c r="VAC10" s="41"/>
      <c r="VAD10" s="41"/>
      <c r="VAE10" s="41"/>
      <c r="VAF10" s="41"/>
      <c r="VAG10" s="41"/>
      <c r="VAH10" s="41"/>
      <c r="VAI10" s="41"/>
      <c r="VAJ10" s="41"/>
      <c r="VAK10" s="41"/>
      <c r="VAL10" s="41"/>
      <c r="VAM10" s="41"/>
      <c r="VAN10" s="41"/>
      <c r="VAO10" s="41"/>
      <c r="VAP10" s="41"/>
      <c r="VAQ10" s="41"/>
      <c r="VAR10" s="41"/>
      <c r="VAS10" s="41"/>
      <c r="VAT10" s="41"/>
      <c r="VAU10" s="41"/>
      <c r="VAV10" s="41"/>
      <c r="VAW10" s="41"/>
      <c r="VAX10" s="41"/>
      <c r="VAY10" s="41"/>
      <c r="VAZ10" s="41"/>
      <c r="VBA10" s="41"/>
      <c r="VBB10" s="41"/>
      <c r="VBC10" s="41"/>
      <c r="VBD10" s="41"/>
      <c r="VBE10" s="41"/>
      <c r="VBF10" s="41"/>
      <c r="VBG10" s="41"/>
      <c r="VBH10" s="41"/>
      <c r="VBI10" s="41"/>
      <c r="VBJ10" s="41"/>
      <c r="VBK10" s="41"/>
      <c r="VBL10" s="41"/>
      <c r="VBM10" s="41"/>
      <c r="VBN10" s="41"/>
      <c r="VBO10" s="41"/>
      <c r="VBP10" s="41"/>
      <c r="VBQ10" s="41"/>
      <c r="VBR10" s="41"/>
      <c r="VBS10" s="41"/>
      <c r="VBT10" s="41"/>
      <c r="VBU10" s="41"/>
      <c r="VBV10" s="41"/>
      <c r="VBW10" s="41"/>
      <c r="VBX10" s="41"/>
      <c r="VBY10" s="41"/>
      <c r="VBZ10" s="41"/>
      <c r="VCA10" s="41"/>
      <c r="VCB10" s="41"/>
      <c r="VCC10" s="41"/>
      <c r="VCD10" s="41"/>
      <c r="VCE10" s="41"/>
      <c r="VCF10" s="41"/>
      <c r="VCG10" s="41"/>
      <c r="VCH10" s="41"/>
      <c r="VCI10" s="41"/>
      <c r="VCJ10" s="41"/>
      <c r="VCK10" s="41"/>
      <c r="VCL10" s="41"/>
      <c r="VCM10" s="41"/>
      <c r="VCN10" s="41"/>
      <c r="VCO10" s="41"/>
      <c r="VCP10" s="41"/>
      <c r="VCQ10" s="41"/>
      <c r="VCR10" s="41"/>
      <c r="VCS10" s="41"/>
      <c r="VCT10" s="41"/>
      <c r="VCU10" s="41"/>
      <c r="VCV10" s="41"/>
      <c r="VCW10" s="41"/>
      <c r="VCX10" s="41"/>
      <c r="VCY10" s="41"/>
      <c r="VCZ10" s="41"/>
      <c r="VDA10" s="41"/>
      <c r="VDB10" s="41"/>
      <c r="VDC10" s="41"/>
      <c r="VDD10" s="41"/>
      <c r="VDE10" s="41"/>
      <c r="VDF10" s="41"/>
      <c r="VDG10" s="41"/>
      <c r="VDH10" s="41"/>
      <c r="VDI10" s="41"/>
      <c r="VDJ10" s="41"/>
      <c r="VDK10" s="41"/>
      <c r="VDL10" s="41"/>
      <c r="VDM10" s="41"/>
      <c r="VDN10" s="41"/>
      <c r="VDO10" s="41"/>
      <c r="VDP10" s="41"/>
      <c r="VDQ10" s="41"/>
      <c r="VDR10" s="41"/>
      <c r="VDS10" s="41"/>
      <c r="VDT10" s="41"/>
      <c r="VDU10" s="41"/>
      <c r="VDV10" s="41"/>
      <c r="VDW10" s="41"/>
      <c r="VDX10" s="41"/>
      <c r="VDY10" s="41"/>
      <c r="VDZ10" s="41"/>
      <c r="VEA10" s="41"/>
      <c r="VEB10" s="41"/>
      <c r="VEC10" s="41"/>
      <c r="VED10" s="41"/>
      <c r="VEE10" s="41"/>
      <c r="VEF10" s="41"/>
      <c r="VEG10" s="41"/>
      <c r="VEH10" s="41"/>
      <c r="VEI10" s="41"/>
      <c r="VEJ10" s="41"/>
      <c r="VEK10" s="41"/>
      <c r="VEL10" s="41"/>
      <c r="VEM10" s="41"/>
      <c r="VEN10" s="41"/>
      <c r="VEO10" s="41"/>
      <c r="VEP10" s="41"/>
      <c r="VEQ10" s="41"/>
      <c r="VER10" s="41"/>
      <c r="VES10" s="41"/>
      <c r="VET10" s="41"/>
      <c r="VEU10" s="41"/>
      <c r="VEV10" s="41"/>
      <c r="VEW10" s="41"/>
      <c r="VEX10" s="41"/>
      <c r="VEY10" s="41"/>
      <c r="VEZ10" s="41"/>
      <c r="VFA10" s="41"/>
      <c r="VFB10" s="41"/>
      <c r="VFC10" s="41"/>
      <c r="VFD10" s="41"/>
      <c r="VFE10" s="41"/>
      <c r="VFF10" s="41"/>
      <c r="VFG10" s="41"/>
      <c r="VFH10" s="41"/>
      <c r="VFI10" s="41"/>
      <c r="VFJ10" s="41"/>
      <c r="VFK10" s="41"/>
      <c r="VFL10" s="41"/>
      <c r="VFM10" s="41"/>
      <c r="VFN10" s="41"/>
      <c r="VFO10" s="41"/>
      <c r="VFP10" s="41"/>
      <c r="VFQ10" s="41"/>
      <c r="VFR10" s="41"/>
      <c r="VFS10" s="41"/>
      <c r="VFT10" s="41"/>
      <c r="VFU10" s="41"/>
      <c r="VFV10" s="41"/>
      <c r="VFW10" s="41"/>
      <c r="VFX10" s="41"/>
      <c r="VFY10" s="41"/>
      <c r="VFZ10" s="41"/>
      <c r="VGA10" s="41"/>
      <c r="VGB10" s="41"/>
      <c r="VGC10" s="41"/>
      <c r="VGD10" s="41"/>
      <c r="VGE10" s="41"/>
      <c r="VGF10" s="41"/>
      <c r="VGG10" s="41"/>
      <c r="VGH10" s="41"/>
      <c r="VGI10" s="41"/>
      <c r="VGJ10" s="41"/>
      <c r="VGK10" s="41"/>
      <c r="VGL10" s="41"/>
      <c r="VGM10" s="41"/>
      <c r="VGN10" s="41"/>
      <c r="VGO10" s="41"/>
      <c r="VGP10" s="41"/>
      <c r="VGQ10" s="41"/>
      <c r="VGR10" s="41"/>
      <c r="VGS10" s="41"/>
      <c r="VGT10" s="41"/>
      <c r="VGU10" s="41"/>
      <c r="VGV10" s="41"/>
      <c r="VGW10" s="41"/>
      <c r="VGX10" s="41"/>
      <c r="VGY10" s="41"/>
      <c r="VGZ10" s="41"/>
      <c r="VHA10" s="41"/>
      <c r="VHB10" s="41"/>
      <c r="VHC10" s="41"/>
      <c r="VHD10" s="41"/>
      <c r="VHE10" s="41"/>
      <c r="VHF10" s="41"/>
      <c r="VHG10" s="41"/>
      <c r="VHH10" s="41"/>
      <c r="VHI10" s="41"/>
      <c r="VHJ10" s="41"/>
      <c r="VHK10" s="41"/>
      <c r="VHL10" s="41"/>
      <c r="VHM10" s="41"/>
      <c r="VHN10" s="41"/>
      <c r="VHO10" s="41"/>
      <c r="VHP10" s="41"/>
      <c r="VHQ10" s="41"/>
      <c r="VHR10" s="41"/>
      <c r="VHS10" s="41"/>
      <c r="VHT10" s="41"/>
      <c r="VHU10" s="41"/>
      <c r="VHV10" s="41"/>
      <c r="VHW10" s="41"/>
      <c r="VHX10" s="41"/>
      <c r="VHY10" s="41"/>
      <c r="VHZ10" s="41"/>
      <c r="VIA10" s="41"/>
      <c r="VIB10" s="41"/>
      <c r="VIC10" s="41"/>
      <c r="VID10" s="41"/>
      <c r="VIE10" s="41"/>
      <c r="VIF10" s="41"/>
      <c r="VIG10" s="41"/>
      <c r="VIH10" s="41"/>
      <c r="VII10" s="41"/>
      <c r="VIJ10" s="41"/>
      <c r="VIK10" s="41"/>
      <c r="VIL10" s="41"/>
      <c r="VIM10" s="41"/>
      <c r="VIN10" s="41"/>
      <c r="VIO10" s="41"/>
      <c r="VIP10" s="41"/>
      <c r="VIQ10" s="41"/>
      <c r="VIR10" s="41"/>
      <c r="VIS10" s="41"/>
      <c r="VIT10" s="41"/>
      <c r="VIU10" s="41"/>
      <c r="VIV10" s="41"/>
      <c r="VIW10" s="41"/>
      <c r="VIX10" s="41"/>
      <c r="VIY10" s="41"/>
      <c r="VIZ10" s="41"/>
      <c r="VJA10" s="41"/>
      <c r="VJB10" s="41"/>
      <c r="VJC10" s="41"/>
      <c r="VJD10" s="41"/>
      <c r="VJE10" s="41"/>
      <c r="VJF10" s="41"/>
      <c r="VJG10" s="41"/>
      <c r="VJH10" s="41"/>
      <c r="VJI10" s="41"/>
      <c r="VJJ10" s="41"/>
      <c r="VJK10" s="41"/>
      <c r="VJL10" s="41"/>
      <c r="VJM10" s="41"/>
      <c r="VJN10" s="41"/>
      <c r="VJO10" s="41"/>
      <c r="VJP10" s="41"/>
      <c r="VJQ10" s="41"/>
      <c r="VJR10" s="41"/>
      <c r="VJS10" s="41"/>
      <c r="VJT10" s="41"/>
      <c r="VJU10" s="41"/>
      <c r="VJV10" s="41"/>
      <c r="VJW10" s="41"/>
      <c r="VJX10" s="41"/>
      <c r="VJY10" s="41"/>
      <c r="VJZ10" s="41"/>
      <c r="VKA10" s="41"/>
      <c r="VKB10" s="41"/>
      <c r="VKC10" s="41"/>
      <c r="VKD10" s="41"/>
      <c r="VKE10" s="41"/>
      <c r="VKF10" s="41"/>
      <c r="VKG10" s="41"/>
      <c r="VKH10" s="41"/>
      <c r="VKI10" s="41"/>
      <c r="VKJ10" s="41"/>
      <c r="VKK10" s="41"/>
      <c r="VKL10" s="41"/>
      <c r="VKM10" s="41"/>
      <c r="VKN10" s="41"/>
      <c r="VKO10" s="41"/>
      <c r="VKP10" s="41"/>
      <c r="VKQ10" s="41"/>
      <c r="VKR10" s="41"/>
      <c r="VKS10" s="41"/>
      <c r="VKT10" s="41"/>
      <c r="VKU10" s="41"/>
      <c r="VKV10" s="41"/>
      <c r="VKW10" s="41"/>
      <c r="VKX10" s="41"/>
      <c r="VKY10" s="41"/>
      <c r="VKZ10" s="41"/>
      <c r="VLA10" s="41"/>
      <c r="VLB10" s="41"/>
      <c r="VLC10" s="41"/>
      <c r="VLD10" s="41"/>
      <c r="VLE10" s="41"/>
      <c r="VLF10" s="41"/>
      <c r="VLG10" s="41"/>
      <c r="VLH10" s="41"/>
      <c r="VLI10" s="41"/>
      <c r="VLJ10" s="41"/>
      <c r="VLK10" s="41"/>
      <c r="VLL10" s="41"/>
      <c r="VLM10" s="41"/>
      <c r="VLN10" s="41"/>
      <c r="VLO10" s="41"/>
      <c r="VLP10" s="41"/>
      <c r="VLQ10" s="41"/>
      <c r="VLR10" s="41"/>
      <c r="VLS10" s="41"/>
      <c r="VLT10" s="41"/>
      <c r="VLU10" s="41"/>
      <c r="VLV10" s="41"/>
      <c r="VLW10" s="41"/>
      <c r="VLX10" s="41"/>
      <c r="VLY10" s="41"/>
      <c r="VLZ10" s="41"/>
      <c r="VMA10" s="41"/>
      <c r="VMB10" s="41"/>
      <c r="VMC10" s="41"/>
      <c r="VMD10" s="41"/>
      <c r="VME10" s="41"/>
      <c r="VMF10" s="41"/>
      <c r="VMG10" s="41"/>
      <c r="VMH10" s="41"/>
      <c r="VMI10" s="41"/>
      <c r="VMJ10" s="41"/>
      <c r="VMK10" s="41"/>
      <c r="VML10" s="41"/>
      <c r="VMM10" s="41"/>
      <c r="VMN10" s="41"/>
      <c r="VMO10" s="41"/>
      <c r="VMP10" s="41"/>
      <c r="VMQ10" s="41"/>
      <c r="VMR10" s="41"/>
      <c r="VMS10" s="41"/>
      <c r="VMT10" s="41"/>
      <c r="VMU10" s="41"/>
      <c r="VMV10" s="41"/>
      <c r="VMW10" s="41"/>
      <c r="VMX10" s="41"/>
      <c r="VMY10" s="41"/>
      <c r="VMZ10" s="41"/>
      <c r="VNA10" s="41"/>
      <c r="VNB10" s="41"/>
      <c r="VNC10" s="41"/>
      <c r="VND10" s="41"/>
      <c r="VNE10" s="41"/>
      <c r="VNF10" s="41"/>
      <c r="VNG10" s="41"/>
      <c r="VNH10" s="41"/>
      <c r="VNI10" s="41"/>
      <c r="VNJ10" s="41"/>
      <c r="VNK10" s="41"/>
      <c r="VNL10" s="41"/>
      <c r="VNM10" s="41"/>
      <c r="VNN10" s="41"/>
      <c r="VNO10" s="41"/>
      <c r="VNP10" s="41"/>
      <c r="VNQ10" s="41"/>
      <c r="VNR10" s="41"/>
      <c r="VNS10" s="41"/>
      <c r="VNT10" s="41"/>
      <c r="VNU10" s="41"/>
      <c r="VNV10" s="41"/>
      <c r="VNW10" s="41"/>
      <c r="VNX10" s="41"/>
      <c r="VNY10" s="41"/>
      <c r="VNZ10" s="41"/>
      <c r="VOA10" s="41"/>
      <c r="VOB10" s="41"/>
      <c r="VOC10" s="41"/>
      <c r="VOD10" s="41"/>
      <c r="VOE10" s="41"/>
      <c r="VOF10" s="41"/>
      <c r="VOG10" s="41"/>
      <c r="VOH10" s="41"/>
      <c r="VOI10" s="41"/>
      <c r="VOJ10" s="41"/>
      <c r="VOK10" s="41"/>
      <c r="VOL10" s="41"/>
      <c r="VOM10" s="41"/>
      <c r="VON10" s="41"/>
      <c r="VOO10" s="41"/>
      <c r="VOP10" s="41"/>
      <c r="VOQ10" s="41"/>
      <c r="VOR10" s="41"/>
      <c r="VOS10" s="41"/>
      <c r="VOT10" s="41"/>
      <c r="VOU10" s="41"/>
      <c r="VOV10" s="41"/>
      <c r="VOW10" s="41"/>
      <c r="VOX10" s="41"/>
      <c r="VOY10" s="41"/>
      <c r="VOZ10" s="41"/>
      <c r="VPA10" s="41"/>
      <c r="VPB10" s="41"/>
      <c r="VPC10" s="41"/>
      <c r="VPD10" s="41"/>
      <c r="VPE10" s="41"/>
      <c r="VPF10" s="41"/>
      <c r="VPG10" s="41"/>
      <c r="VPH10" s="41"/>
      <c r="VPI10" s="41"/>
      <c r="VPJ10" s="41"/>
      <c r="VPK10" s="41"/>
      <c r="VPL10" s="41"/>
      <c r="VPM10" s="41"/>
      <c r="VPN10" s="41"/>
      <c r="VPO10" s="41"/>
      <c r="VPP10" s="41"/>
      <c r="VPQ10" s="41"/>
      <c r="VPR10" s="41"/>
      <c r="VPS10" s="41"/>
      <c r="VPT10" s="41"/>
      <c r="VPU10" s="41"/>
      <c r="VPV10" s="41"/>
      <c r="VPW10" s="41"/>
      <c r="VPX10" s="41"/>
      <c r="VPY10" s="41"/>
      <c r="VPZ10" s="41"/>
      <c r="VQA10" s="41"/>
      <c r="VQB10" s="41"/>
      <c r="VQC10" s="41"/>
      <c r="VQD10" s="41"/>
      <c r="VQE10" s="41"/>
      <c r="VQF10" s="41"/>
      <c r="VQG10" s="41"/>
      <c r="VQH10" s="41"/>
      <c r="VQI10" s="41"/>
      <c r="VQJ10" s="41"/>
      <c r="VQK10" s="41"/>
      <c r="VQL10" s="41"/>
      <c r="VQM10" s="41"/>
      <c r="VQN10" s="41"/>
      <c r="VQO10" s="41"/>
      <c r="VQP10" s="41"/>
      <c r="VQQ10" s="41"/>
      <c r="VQR10" s="41"/>
      <c r="VQS10" s="41"/>
      <c r="VQT10" s="41"/>
      <c r="VQU10" s="41"/>
      <c r="VQV10" s="41"/>
      <c r="VQW10" s="41"/>
      <c r="VQX10" s="41"/>
      <c r="VQY10" s="41"/>
      <c r="VQZ10" s="41"/>
      <c r="VRA10" s="41"/>
      <c r="VRB10" s="41"/>
      <c r="VRC10" s="41"/>
      <c r="VRD10" s="41"/>
      <c r="VRE10" s="41"/>
      <c r="VRF10" s="41"/>
      <c r="VRG10" s="41"/>
      <c r="VRH10" s="41"/>
      <c r="VRI10" s="41"/>
      <c r="VRJ10" s="41"/>
      <c r="VRK10" s="41"/>
      <c r="VRL10" s="41"/>
      <c r="VRM10" s="41"/>
      <c r="VRN10" s="41"/>
      <c r="VRO10" s="41"/>
      <c r="VRP10" s="41"/>
      <c r="VRQ10" s="41"/>
      <c r="VRR10" s="41"/>
      <c r="VRS10" s="41"/>
      <c r="VRT10" s="41"/>
      <c r="VRU10" s="41"/>
      <c r="VRV10" s="41"/>
      <c r="VRW10" s="41"/>
      <c r="VRX10" s="41"/>
      <c r="VRY10" s="41"/>
      <c r="VRZ10" s="41"/>
      <c r="VSA10" s="41"/>
      <c r="VSB10" s="41"/>
      <c r="VSC10" s="41"/>
      <c r="VSD10" s="41"/>
      <c r="VSE10" s="41"/>
      <c r="VSF10" s="41"/>
      <c r="VSG10" s="41"/>
      <c r="VSH10" s="41"/>
      <c r="VSI10" s="41"/>
      <c r="VSJ10" s="41"/>
      <c r="VSK10" s="41"/>
      <c r="VSL10" s="41"/>
      <c r="VSM10" s="41"/>
      <c r="VSN10" s="41"/>
      <c r="VSO10" s="41"/>
      <c r="VSP10" s="41"/>
      <c r="VSQ10" s="41"/>
      <c r="VSR10" s="41"/>
      <c r="VSS10" s="41"/>
      <c r="VST10" s="41"/>
      <c r="VSU10" s="41"/>
      <c r="VSV10" s="41"/>
      <c r="VSW10" s="41"/>
      <c r="VSX10" s="41"/>
      <c r="VSY10" s="41"/>
      <c r="VSZ10" s="41"/>
      <c r="VTA10" s="41"/>
      <c r="VTB10" s="41"/>
      <c r="VTC10" s="41"/>
      <c r="VTD10" s="41"/>
      <c r="VTE10" s="41"/>
      <c r="VTF10" s="41"/>
      <c r="VTG10" s="41"/>
      <c r="VTH10" s="41"/>
      <c r="VTI10" s="41"/>
      <c r="VTJ10" s="41"/>
      <c r="VTK10" s="41"/>
      <c r="VTL10" s="41"/>
      <c r="VTM10" s="41"/>
      <c r="VTN10" s="41"/>
      <c r="VTO10" s="41"/>
      <c r="VTP10" s="41"/>
      <c r="VTQ10" s="41"/>
      <c r="VTR10" s="41"/>
      <c r="VTS10" s="41"/>
      <c r="VTT10" s="41"/>
      <c r="VTU10" s="41"/>
      <c r="VTV10" s="41"/>
      <c r="VTW10" s="41"/>
      <c r="VTX10" s="41"/>
      <c r="VTY10" s="41"/>
      <c r="VTZ10" s="41"/>
      <c r="VUA10" s="41"/>
      <c r="VUB10" s="41"/>
      <c r="VUC10" s="41"/>
      <c r="VUD10" s="41"/>
      <c r="VUE10" s="41"/>
      <c r="VUF10" s="41"/>
      <c r="VUG10" s="41"/>
      <c r="VUH10" s="41"/>
      <c r="VUI10" s="41"/>
      <c r="VUJ10" s="41"/>
      <c r="VUK10" s="41"/>
      <c r="VUL10" s="41"/>
      <c r="VUM10" s="41"/>
      <c r="VUN10" s="41"/>
      <c r="VUO10" s="41"/>
      <c r="VUP10" s="41"/>
      <c r="VUQ10" s="41"/>
      <c r="VUR10" s="41"/>
      <c r="VUS10" s="41"/>
      <c r="VUT10" s="41"/>
      <c r="VUU10" s="41"/>
      <c r="VUV10" s="41"/>
      <c r="VUW10" s="41"/>
      <c r="VUX10" s="41"/>
      <c r="VUY10" s="41"/>
      <c r="VUZ10" s="41"/>
      <c r="VVA10" s="41"/>
      <c r="VVB10" s="41"/>
      <c r="VVC10" s="41"/>
      <c r="VVD10" s="41"/>
      <c r="VVE10" s="41"/>
      <c r="VVF10" s="41"/>
      <c r="VVG10" s="41"/>
      <c r="VVH10" s="41"/>
      <c r="VVI10" s="41"/>
      <c r="VVJ10" s="41"/>
      <c r="VVK10" s="41"/>
      <c r="VVL10" s="41"/>
      <c r="VVM10" s="41"/>
      <c r="VVN10" s="41"/>
      <c r="VVO10" s="41"/>
      <c r="VVP10" s="41"/>
      <c r="VVQ10" s="41"/>
      <c r="VVR10" s="41"/>
      <c r="VVS10" s="41"/>
      <c r="VVT10" s="41"/>
      <c r="VVU10" s="41"/>
      <c r="VVV10" s="41"/>
      <c r="VVW10" s="41"/>
      <c r="VVX10" s="41"/>
      <c r="VVY10" s="41"/>
      <c r="VVZ10" s="41"/>
      <c r="VWA10" s="41"/>
      <c r="VWB10" s="41"/>
      <c r="VWC10" s="41"/>
      <c r="VWD10" s="41"/>
      <c r="VWE10" s="41"/>
      <c r="VWF10" s="41"/>
      <c r="VWG10" s="41"/>
      <c r="VWH10" s="41"/>
      <c r="VWI10" s="41"/>
      <c r="VWJ10" s="41"/>
      <c r="VWK10" s="41"/>
      <c r="VWL10" s="41"/>
      <c r="VWM10" s="41"/>
      <c r="VWN10" s="41"/>
      <c r="VWO10" s="41"/>
      <c r="VWP10" s="41"/>
      <c r="VWQ10" s="41"/>
      <c r="VWR10" s="41"/>
      <c r="VWS10" s="41"/>
      <c r="VWT10" s="41"/>
      <c r="VWU10" s="41"/>
      <c r="VWV10" s="41"/>
      <c r="VWW10" s="41"/>
      <c r="VWX10" s="41"/>
      <c r="VWY10" s="41"/>
      <c r="VWZ10" s="41"/>
      <c r="VXA10" s="41"/>
      <c r="VXB10" s="41"/>
      <c r="VXC10" s="41"/>
      <c r="VXD10" s="41"/>
      <c r="VXE10" s="41"/>
      <c r="VXF10" s="41"/>
      <c r="VXG10" s="41"/>
      <c r="VXH10" s="41"/>
      <c r="VXI10" s="41"/>
      <c r="VXJ10" s="41"/>
      <c r="VXK10" s="41"/>
      <c r="VXL10" s="41"/>
      <c r="VXM10" s="41"/>
      <c r="VXN10" s="41"/>
      <c r="VXO10" s="41"/>
      <c r="VXP10" s="41"/>
      <c r="VXQ10" s="41"/>
      <c r="VXR10" s="41"/>
      <c r="VXS10" s="41"/>
      <c r="VXT10" s="41"/>
      <c r="VXU10" s="41"/>
      <c r="VXV10" s="41"/>
      <c r="VXW10" s="41"/>
      <c r="VXX10" s="41"/>
      <c r="VXY10" s="41"/>
      <c r="VXZ10" s="41"/>
      <c r="VYA10" s="41"/>
      <c r="VYB10" s="41"/>
      <c r="VYC10" s="41"/>
      <c r="VYD10" s="41"/>
      <c r="VYE10" s="41"/>
      <c r="VYF10" s="41"/>
      <c r="VYG10" s="41"/>
      <c r="VYH10" s="41"/>
      <c r="VYI10" s="41"/>
      <c r="VYJ10" s="41"/>
      <c r="VYK10" s="41"/>
      <c r="VYL10" s="41"/>
      <c r="VYM10" s="41"/>
      <c r="VYN10" s="41"/>
      <c r="VYO10" s="41"/>
      <c r="VYP10" s="41"/>
      <c r="VYQ10" s="41"/>
      <c r="VYR10" s="41"/>
      <c r="VYS10" s="41"/>
      <c r="VYT10" s="41"/>
      <c r="VYU10" s="41"/>
      <c r="VYV10" s="41"/>
      <c r="VYW10" s="41"/>
      <c r="VYX10" s="41"/>
      <c r="VYY10" s="41"/>
      <c r="VYZ10" s="41"/>
      <c r="VZA10" s="41"/>
      <c r="VZB10" s="41"/>
      <c r="VZC10" s="41"/>
      <c r="VZD10" s="41"/>
      <c r="VZE10" s="41"/>
      <c r="VZF10" s="41"/>
      <c r="VZG10" s="41"/>
      <c r="VZH10" s="41"/>
      <c r="VZI10" s="41"/>
      <c r="VZJ10" s="41"/>
      <c r="VZK10" s="41"/>
      <c r="VZL10" s="41"/>
      <c r="VZM10" s="41"/>
      <c r="VZN10" s="41"/>
      <c r="VZO10" s="41"/>
      <c r="VZP10" s="41"/>
      <c r="VZQ10" s="41"/>
      <c r="VZR10" s="41"/>
      <c r="VZS10" s="41"/>
      <c r="VZT10" s="41"/>
      <c r="VZU10" s="41"/>
      <c r="VZV10" s="41"/>
      <c r="VZW10" s="41"/>
      <c r="VZX10" s="41"/>
      <c r="VZY10" s="41"/>
      <c r="VZZ10" s="41"/>
      <c r="WAA10" s="41"/>
      <c r="WAB10" s="41"/>
      <c r="WAC10" s="41"/>
      <c r="WAD10" s="41"/>
      <c r="WAE10" s="41"/>
      <c r="WAF10" s="41"/>
      <c r="WAG10" s="41"/>
      <c r="WAH10" s="41"/>
      <c r="WAI10" s="41"/>
      <c r="WAJ10" s="41"/>
      <c r="WAK10" s="41"/>
      <c r="WAL10" s="41"/>
      <c r="WAM10" s="41"/>
      <c r="WAN10" s="41"/>
      <c r="WAO10" s="41"/>
      <c r="WAP10" s="41"/>
      <c r="WAQ10" s="41"/>
      <c r="WAR10" s="41"/>
      <c r="WAS10" s="41"/>
      <c r="WAT10" s="41"/>
      <c r="WAU10" s="41"/>
      <c r="WAV10" s="41"/>
      <c r="WAW10" s="41"/>
      <c r="WAX10" s="41"/>
      <c r="WAY10" s="41"/>
      <c r="WAZ10" s="41"/>
      <c r="WBA10" s="41"/>
      <c r="WBB10" s="41"/>
      <c r="WBC10" s="41"/>
      <c r="WBD10" s="41"/>
      <c r="WBE10" s="41"/>
      <c r="WBF10" s="41"/>
      <c r="WBG10" s="41"/>
      <c r="WBH10" s="41"/>
      <c r="WBI10" s="41"/>
      <c r="WBJ10" s="41"/>
      <c r="WBK10" s="41"/>
      <c r="WBL10" s="41"/>
      <c r="WBM10" s="41"/>
      <c r="WBN10" s="41"/>
      <c r="WBO10" s="41"/>
      <c r="WBP10" s="41"/>
      <c r="WBQ10" s="41"/>
      <c r="WBR10" s="41"/>
      <c r="WBS10" s="41"/>
      <c r="WBT10" s="41"/>
      <c r="WBU10" s="41"/>
      <c r="WBV10" s="41"/>
      <c r="WBW10" s="41"/>
      <c r="WBX10" s="41"/>
      <c r="WBY10" s="41"/>
      <c r="WBZ10" s="41"/>
      <c r="WCA10" s="41"/>
      <c r="WCB10" s="41"/>
      <c r="WCC10" s="41"/>
      <c r="WCD10" s="41"/>
      <c r="WCE10" s="41"/>
      <c r="WCF10" s="41"/>
      <c r="WCG10" s="41"/>
      <c r="WCH10" s="41"/>
      <c r="WCI10" s="41"/>
      <c r="WCJ10" s="41"/>
      <c r="WCK10" s="41"/>
      <c r="WCL10" s="41"/>
      <c r="WCM10" s="41"/>
      <c r="WCN10" s="41"/>
      <c r="WCO10" s="41"/>
      <c r="WCP10" s="41"/>
      <c r="WCQ10" s="41"/>
      <c r="WCR10" s="41"/>
      <c r="WCS10" s="41"/>
      <c r="WCT10" s="41"/>
      <c r="WCU10" s="41"/>
      <c r="WCV10" s="41"/>
      <c r="WCW10" s="41"/>
      <c r="WCX10" s="41"/>
      <c r="WCY10" s="41"/>
      <c r="WCZ10" s="41"/>
      <c r="WDA10" s="41"/>
      <c r="WDB10" s="41"/>
      <c r="WDC10" s="41"/>
      <c r="WDD10" s="41"/>
      <c r="WDE10" s="41"/>
      <c r="WDF10" s="41"/>
      <c r="WDG10" s="41"/>
      <c r="WDH10" s="41"/>
      <c r="WDI10" s="41"/>
      <c r="WDJ10" s="41"/>
      <c r="WDK10" s="41"/>
      <c r="WDL10" s="41"/>
      <c r="WDM10" s="41"/>
      <c r="WDN10" s="41"/>
      <c r="WDO10" s="41"/>
      <c r="WDP10" s="41"/>
      <c r="WDQ10" s="41"/>
      <c r="WDR10" s="41"/>
      <c r="WDS10" s="41"/>
      <c r="WDT10" s="41"/>
      <c r="WDU10" s="41"/>
      <c r="WDV10" s="41"/>
      <c r="WDW10" s="41"/>
      <c r="WDX10" s="41"/>
      <c r="WDY10" s="41"/>
      <c r="WDZ10" s="41"/>
      <c r="WEA10" s="41"/>
      <c r="WEB10" s="41"/>
      <c r="WEC10" s="41"/>
      <c r="WED10" s="41"/>
      <c r="WEE10" s="41"/>
      <c r="WEF10" s="41"/>
      <c r="WEG10" s="41"/>
      <c r="WEH10" s="41"/>
      <c r="WEI10" s="41"/>
      <c r="WEJ10" s="41"/>
      <c r="WEK10" s="41"/>
      <c r="WEL10" s="41"/>
      <c r="WEM10" s="41"/>
      <c r="WEN10" s="41"/>
      <c r="WEO10" s="41"/>
      <c r="WEP10" s="41"/>
      <c r="WEQ10" s="41"/>
      <c r="WER10" s="41"/>
      <c r="WES10" s="41"/>
      <c r="WET10" s="41"/>
      <c r="WEU10" s="41"/>
      <c r="WEV10" s="41"/>
      <c r="WEW10" s="41"/>
      <c r="WEX10" s="41"/>
      <c r="WEY10" s="41"/>
      <c r="WEZ10" s="41"/>
      <c r="WFA10" s="41"/>
      <c r="WFB10" s="41"/>
      <c r="WFC10" s="41"/>
      <c r="WFD10" s="41"/>
      <c r="WFE10" s="41"/>
      <c r="WFF10" s="41"/>
      <c r="WFG10" s="41"/>
      <c r="WFH10" s="41"/>
      <c r="WFI10" s="41"/>
      <c r="WFJ10" s="41"/>
      <c r="WFK10" s="41"/>
      <c r="WFL10" s="41"/>
      <c r="WFM10" s="41"/>
      <c r="WFN10" s="41"/>
      <c r="WFO10" s="41"/>
      <c r="WFP10" s="41"/>
      <c r="WFQ10" s="41"/>
      <c r="WFR10" s="41"/>
      <c r="WFS10" s="41"/>
      <c r="WFT10" s="41"/>
      <c r="WFU10" s="41"/>
      <c r="WFV10" s="41"/>
      <c r="WFW10" s="41"/>
      <c r="WFX10" s="41"/>
      <c r="WFY10" s="41"/>
      <c r="WFZ10" s="41"/>
      <c r="WGA10" s="41"/>
      <c r="WGB10" s="41"/>
      <c r="WGC10" s="41"/>
      <c r="WGD10" s="41"/>
      <c r="WGE10" s="41"/>
      <c r="WGF10" s="41"/>
      <c r="WGG10" s="41"/>
      <c r="WGH10" s="41"/>
      <c r="WGI10" s="41"/>
      <c r="WGJ10" s="41"/>
      <c r="WGK10" s="41"/>
      <c r="WGL10" s="41"/>
      <c r="WGM10" s="41"/>
      <c r="WGN10" s="41"/>
      <c r="WGO10" s="41"/>
      <c r="WGP10" s="41"/>
      <c r="WGQ10" s="41"/>
      <c r="WGR10" s="41"/>
      <c r="WGS10" s="41"/>
      <c r="WGT10" s="41"/>
      <c r="WGU10" s="41"/>
      <c r="WGV10" s="41"/>
      <c r="WGW10" s="41"/>
      <c r="WGX10" s="41"/>
      <c r="WGY10" s="41"/>
      <c r="WGZ10" s="41"/>
      <c r="WHA10" s="41"/>
      <c r="WHB10" s="41"/>
      <c r="WHC10" s="41"/>
      <c r="WHD10" s="41"/>
      <c r="WHE10" s="41"/>
      <c r="WHF10" s="41"/>
      <c r="WHG10" s="41"/>
      <c r="WHH10" s="41"/>
      <c r="WHI10" s="41"/>
      <c r="WHJ10" s="41"/>
      <c r="WHK10" s="41"/>
      <c r="WHL10" s="41"/>
      <c r="WHM10" s="41"/>
      <c r="WHN10" s="41"/>
      <c r="WHO10" s="41"/>
      <c r="WHP10" s="41"/>
      <c r="WHQ10" s="41"/>
      <c r="WHR10" s="41"/>
      <c r="WHS10" s="41"/>
      <c r="WHT10" s="41"/>
      <c r="WHU10" s="41"/>
      <c r="WHV10" s="41"/>
      <c r="WHW10" s="41"/>
      <c r="WHX10" s="41"/>
      <c r="WHY10" s="41"/>
      <c r="WHZ10" s="41"/>
      <c r="WIA10" s="41"/>
      <c r="WIB10" s="41"/>
      <c r="WIC10" s="41"/>
      <c r="WID10" s="41"/>
      <c r="WIE10" s="41"/>
      <c r="WIF10" s="41"/>
      <c r="WIG10" s="41"/>
      <c r="WIH10" s="41"/>
      <c r="WII10" s="41"/>
      <c r="WIJ10" s="41"/>
      <c r="WIK10" s="41"/>
      <c r="WIL10" s="41"/>
      <c r="WIM10" s="41"/>
      <c r="WIN10" s="41"/>
      <c r="WIO10" s="41"/>
      <c r="WIP10" s="41"/>
      <c r="WIQ10" s="41"/>
      <c r="WIR10" s="41"/>
      <c r="WIS10" s="41"/>
      <c r="WIT10" s="41"/>
      <c r="WIU10" s="41"/>
      <c r="WIV10" s="41"/>
      <c r="WIW10" s="41"/>
      <c r="WIX10" s="41"/>
      <c r="WIY10" s="41"/>
      <c r="WIZ10" s="41"/>
      <c r="WJA10" s="41"/>
      <c r="WJB10" s="41"/>
      <c r="WJC10" s="41"/>
      <c r="WJD10" s="41"/>
      <c r="WJE10" s="41"/>
      <c r="WJF10" s="41"/>
      <c r="WJG10" s="41"/>
      <c r="WJH10" s="41"/>
      <c r="WJI10" s="41"/>
      <c r="WJJ10" s="41"/>
      <c r="WJK10" s="41"/>
      <c r="WJL10" s="41"/>
      <c r="WJM10" s="41"/>
      <c r="WJN10" s="41"/>
      <c r="WJO10" s="41"/>
      <c r="WJP10" s="41"/>
      <c r="WJQ10" s="41"/>
      <c r="WJR10" s="41"/>
      <c r="WJS10" s="41"/>
      <c r="WJT10" s="41"/>
      <c r="WJU10" s="41"/>
      <c r="WJV10" s="41"/>
      <c r="WJW10" s="41"/>
      <c r="WJX10" s="41"/>
      <c r="WJY10" s="41"/>
      <c r="WJZ10" s="41"/>
      <c r="WKA10" s="41"/>
      <c r="WKB10" s="41"/>
      <c r="WKC10" s="41"/>
      <c r="WKD10" s="41"/>
      <c r="WKE10" s="41"/>
      <c r="WKF10" s="41"/>
      <c r="WKG10" s="41"/>
      <c r="WKH10" s="41"/>
      <c r="WKI10" s="41"/>
      <c r="WKJ10" s="41"/>
      <c r="WKK10" s="41"/>
      <c r="WKL10" s="41"/>
      <c r="WKM10" s="41"/>
      <c r="WKN10" s="41"/>
      <c r="WKO10" s="41"/>
      <c r="WKP10" s="41"/>
      <c r="WKQ10" s="41"/>
      <c r="WKR10" s="41"/>
      <c r="WKS10" s="41"/>
      <c r="WKT10" s="41"/>
      <c r="WKU10" s="41"/>
      <c r="WKV10" s="41"/>
      <c r="WKW10" s="41"/>
      <c r="WKX10" s="41"/>
      <c r="WKY10" s="41"/>
      <c r="WKZ10" s="41"/>
      <c r="WLA10" s="41"/>
      <c r="WLB10" s="41"/>
      <c r="WLC10" s="41"/>
      <c r="WLD10" s="41"/>
      <c r="WLE10" s="41"/>
      <c r="WLF10" s="41"/>
      <c r="WLG10" s="41"/>
      <c r="WLH10" s="41"/>
      <c r="WLI10" s="41"/>
      <c r="WLJ10" s="41"/>
      <c r="WLK10" s="41"/>
      <c r="WLL10" s="41"/>
      <c r="WLM10" s="41"/>
      <c r="WLN10" s="41"/>
      <c r="WLO10" s="41"/>
      <c r="WLP10" s="41"/>
      <c r="WLQ10" s="41"/>
      <c r="WLR10" s="41"/>
      <c r="WLS10" s="41"/>
      <c r="WLT10" s="41"/>
      <c r="WLU10" s="41"/>
      <c r="WLV10" s="41"/>
      <c r="WLW10" s="41"/>
      <c r="WLX10" s="41"/>
      <c r="WLY10" s="41"/>
      <c r="WLZ10" s="41"/>
      <c r="WMA10" s="41"/>
      <c r="WMB10" s="41"/>
      <c r="WMC10" s="41"/>
      <c r="WMD10" s="41"/>
      <c r="WME10" s="41"/>
      <c r="WMF10" s="41"/>
      <c r="WMG10" s="41"/>
      <c r="WMH10" s="41"/>
      <c r="WMI10" s="41"/>
      <c r="WMJ10" s="41"/>
      <c r="WMK10" s="41"/>
      <c r="WML10" s="41"/>
      <c r="WMM10" s="41"/>
      <c r="WMN10" s="41"/>
      <c r="WMO10" s="41"/>
      <c r="WMP10" s="41"/>
      <c r="WMQ10" s="41"/>
      <c r="WMR10" s="41"/>
      <c r="WMS10" s="41"/>
      <c r="WMT10" s="41"/>
      <c r="WMU10" s="41"/>
      <c r="WMV10" s="41"/>
      <c r="WMW10" s="41"/>
      <c r="WMX10" s="41"/>
      <c r="WMY10" s="41"/>
      <c r="WMZ10" s="41"/>
      <c r="WNA10" s="41"/>
      <c r="WNB10" s="41"/>
      <c r="WNC10" s="41"/>
      <c r="WND10" s="41"/>
      <c r="WNE10" s="41"/>
      <c r="WNF10" s="41"/>
      <c r="WNG10" s="41"/>
      <c r="WNH10" s="41"/>
      <c r="WNI10" s="41"/>
      <c r="WNJ10" s="41"/>
      <c r="WNK10" s="41"/>
      <c r="WNL10" s="41"/>
      <c r="WNM10" s="41"/>
      <c r="WNN10" s="41"/>
      <c r="WNO10" s="41"/>
      <c r="WNP10" s="41"/>
      <c r="WNQ10" s="41"/>
      <c r="WNR10" s="41"/>
      <c r="WNS10" s="41"/>
      <c r="WNT10" s="41"/>
      <c r="WNU10" s="41"/>
      <c r="WNV10" s="41"/>
      <c r="WNW10" s="41"/>
      <c r="WNX10" s="41"/>
      <c r="WNY10" s="41"/>
      <c r="WNZ10" s="41"/>
      <c r="WOA10" s="41"/>
      <c r="WOB10" s="41"/>
      <c r="WOC10" s="41"/>
      <c r="WOD10" s="41"/>
      <c r="WOE10" s="41"/>
      <c r="WOF10" s="41"/>
      <c r="WOG10" s="41"/>
      <c r="WOH10" s="41"/>
      <c r="WOI10" s="41"/>
      <c r="WOJ10" s="41"/>
      <c r="WOK10" s="41"/>
      <c r="WOL10" s="41"/>
      <c r="WOM10" s="41"/>
      <c r="WON10" s="41"/>
      <c r="WOO10" s="41"/>
      <c r="WOP10" s="41"/>
      <c r="WOQ10" s="41"/>
      <c r="WOR10" s="41"/>
      <c r="WOS10" s="41"/>
      <c r="WOT10" s="41"/>
      <c r="WOU10" s="41"/>
      <c r="WOV10" s="41"/>
      <c r="WOW10" s="41"/>
      <c r="WOX10" s="41"/>
      <c r="WOY10" s="41"/>
      <c r="WOZ10" s="41"/>
      <c r="WPA10" s="41"/>
      <c r="WPB10" s="41"/>
      <c r="WPC10" s="41"/>
      <c r="WPD10" s="41"/>
      <c r="WPE10" s="41"/>
      <c r="WPF10" s="41"/>
      <c r="WPG10" s="41"/>
      <c r="WPH10" s="41"/>
      <c r="WPI10" s="41"/>
      <c r="WPJ10" s="41"/>
      <c r="WPK10" s="41"/>
      <c r="WPL10" s="41"/>
      <c r="WPM10" s="41"/>
      <c r="WPN10" s="41"/>
      <c r="WPO10" s="41"/>
      <c r="WPP10" s="41"/>
      <c r="WPQ10" s="41"/>
      <c r="WPR10" s="41"/>
      <c r="WPS10" s="41"/>
      <c r="WPT10" s="41"/>
      <c r="WPU10" s="41"/>
      <c r="WPV10" s="41"/>
      <c r="WPW10" s="41"/>
      <c r="WPX10" s="41"/>
      <c r="WPY10" s="41"/>
      <c r="WPZ10" s="41"/>
      <c r="WQA10" s="41"/>
      <c r="WQB10" s="41"/>
      <c r="WQC10" s="41"/>
      <c r="WQD10" s="41"/>
      <c r="WQE10" s="41"/>
      <c r="WQF10" s="41"/>
      <c r="WQG10" s="41"/>
      <c r="WQH10" s="41"/>
      <c r="WQI10" s="41"/>
      <c r="WQJ10" s="41"/>
      <c r="WQK10" s="41"/>
      <c r="WQL10" s="41"/>
      <c r="WQM10" s="41"/>
      <c r="WQN10" s="41"/>
      <c r="WQO10" s="41"/>
      <c r="WQP10" s="41"/>
      <c r="WQQ10" s="41"/>
      <c r="WQR10" s="41"/>
      <c r="WQS10" s="41"/>
      <c r="WQT10" s="41"/>
      <c r="WQU10" s="41"/>
      <c r="WQV10" s="41"/>
      <c r="WQW10" s="41"/>
      <c r="WQX10" s="41"/>
      <c r="WQY10" s="41"/>
      <c r="WQZ10" s="41"/>
      <c r="WRA10" s="41"/>
      <c r="WRB10" s="41"/>
      <c r="WRC10" s="41"/>
      <c r="WRD10" s="41"/>
      <c r="WRE10" s="41"/>
      <c r="WRF10" s="41"/>
      <c r="WRG10" s="41"/>
      <c r="WRH10" s="41"/>
      <c r="WRI10" s="41"/>
      <c r="WRJ10" s="41"/>
      <c r="WRK10" s="41"/>
      <c r="WRL10" s="41"/>
      <c r="WRM10" s="41"/>
      <c r="WRN10" s="41"/>
      <c r="WRO10" s="41"/>
      <c r="WRP10" s="41"/>
      <c r="WRQ10" s="41"/>
      <c r="WRR10" s="41"/>
      <c r="WRS10" s="41"/>
      <c r="WRT10" s="41"/>
      <c r="WRU10" s="41"/>
      <c r="WRV10" s="41"/>
      <c r="WRW10" s="41"/>
      <c r="WRX10" s="41"/>
      <c r="WRY10" s="41"/>
      <c r="WRZ10" s="41"/>
      <c r="WSA10" s="41"/>
      <c r="WSB10" s="41"/>
      <c r="WSC10" s="41"/>
      <c r="WSD10" s="41"/>
      <c r="WSE10" s="41"/>
      <c r="WSF10" s="41"/>
      <c r="WSG10" s="41"/>
      <c r="WSH10" s="41"/>
      <c r="WSI10" s="41"/>
      <c r="WSJ10" s="41"/>
      <c r="WSK10" s="41"/>
      <c r="WSL10" s="41"/>
      <c r="WSM10" s="41"/>
      <c r="WSN10" s="41"/>
      <c r="WSO10" s="41"/>
      <c r="WSP10" s="41"/>
      <c r="WSQ10" s="41"/>
      <c r="WSR10" s="41"/>
      <c r="WSS10" s="41"/>
      <c r="WST10" s="41"/>
      <c r="WSU10" s="41"/>
      <c r="WSV10" s="41"/>
      <c r="WSW10" s="41"/>
      <c r="WSX10" s="41"/>
      <c r="WSY10" s="41"/>
      <c r="WSZ10" s="41"/>
      <c r="WTA10" s="41"/>
      <c r="WTB10" s="41"/>
      <c r="WTC10" s="41"/>
      <c r="WTD10" s="41"/>
      <c r="WTE10" s="41"/>
      <c r="WTF10" s="41"/>
      <c r="WTG10" s="41"/>
      <c r="WTH10" s="41"/>
      <c r="WTI10" s="41"/>
      <c r="WTJ10" s="41"/>
      <c r="WTK10" s="41"/>
      <c r="WTL10" s="41"/>
      <c r="WTM10" s="41"/>
      <c r="WTN10" s="41"/>
      <c r="WTO10" s="41"/>
      <c r="WTP10" s="41"/>
      <c r="WTQ10" s="41"/>
      <c r="WTR10" s="41"/>
      <c r="WTS10" s="41"/>
      <c r="WTT10" s="41"/>
      <c r="WTU10" s="41"/>
      <c r="WTV10" s="41"/>
      <c r="WTW10" s="41"/>
      <c r="WTX10" s="41"/>
      <c r="WTY10" s="41"/>
      <c r="WTZ10" s="41"/>
      <c r="WUA10" s="41"/>
      <c r="WUB10" s="41"/>
      <c r="WUC10" s="41"/>
      <c r="WUD10" s="41"/>
      <c r="WUE10" s="41"/>
      <c r="WUF10" s="41"/>
      <c r="WUG10" s="41"/>
      <c r="WUH10" s="41"/>
      <c r="WUI10" s="41"/>
      <c r="WUJ10" s="41"/>
      <c r="WUK10" s="41"/>
      <c r="WUL10" s="41"/>
      <c r="WUM10" s="41"/>
      <c r="WUN10" s="41"/>
      <c r="WUO10" s="41"/>
      <c r="WUP10" s="41"/>
      <c r="WUQ10" s="41"/>
      <c r="WUR10" s="41"/>
      <c r="WUS10" s="41"/>
      <c r="WUT10" s="41"/>
      <c r="WUU10" s="41"/>
      <c r="WUV10" s="41"/>
      <c r="WUW10" s="41"/>
      <c r="WUX10" s="41"/>
      <c r="WUY10" s="41"/>
      <c r="WUZ10" s="41"/>
      <c r="WVA10" s="41"/>
      <c r="WVB10" s="41"/>
      <c r="WVC10" s="41"/>
      <c r="WVD10" s="41"/>
      <c r="WVE10" s="41"/>
      <c r="WVF10" s="41"/>
      <c r="WVG10" s="41"/>
      <c r="WVH10" s="41"/>
      <c r="WVI10" s="41"/>
      <c r="WVJ10" s="41"/>
      <c r="WVK10" s="41"/>
      <c r="WVL10" s="41"/>
      <c r="WVM10" s="41"/>
      <c r="WVN10" s="41"/>
      <c r="WVO10" s="41"/>
      <c r="WVP10" s="41"/>
      <c r="WVQ10" s="41"/>
      <c r="WVR10" s="41"/>
      <c r="WVS10" s="41"/>
      <c r="WVT10" s="41"/>
      <c r="WVU10" s="41"/>
      <c r="WVV10" s="41"/>
      <c r="WVW10" s="41"/>
      <c r="WVX10" s="41"/>
      <c r="WVY10" s="41"/>
      <c r="WVZ10" s="41"/>
      <c r="WWA10" s="41"/>
      <c r="WWB10" s="41"/>
      <c r="WWC10" s="41"/>
      <c r="WWD10" s="41"/>
      <c r="WWE10" s="41"/>
      <c r="WWF10" s="41"/>
      <c r="WWG10" s="41"/>
      <c r="WWH10" s="41"/>
      <c r="WWI10" s="41"/>
      <c r="WWJ10" s="41"/>
      <c r="WWK10" s="41"/>
      <c r="WWL10" s="41"/>
      <c r="WWM10" s="41"/>
      <c r="WWN10" s="41"/>
      <c r="WWO10" s="41"/>
      <c r="WWP10" s="41"/>
      <c r="WWQ10" s="41"/>
      <c r="WWR10" s="41"/>
      <c r="WWS10" s="41"/>
      <c r="WWT10" s="41"/>
      <c r="WWU10" s="41"/>
      <c r="WWV10" s="41"/>
      <c r="WWW10" s="41"/>
      <c r="WWX10" s="41"/>
      <c r="WWY10" s="41"/>
      <c r="WWZ10" s="41"/>
      <c r="WXA10" s="41"/>
      <c r="WXB10" s="41"/>
      <c r="WXC10" s="41"/>
      <c r="WXD10" s="41"/>
      <c r="WXE10" s="41"/>
      <c r="WXF10" s="41"/>
      <c r="WXG10" s="41"/>
      <c r="WXH10" s="41"/>
      <c r="WXI10" s="41"/>
      <c r="WXJ10" s="41"/>
      <c r="WXK10" s="41"/>
      <c r="WXL10" s="41"/>
      <c r="WXM10" s="41"/>
      <c r="WXN10" s="41"/>
      <c r="WXO10" s="41"/>
      <c r="WXP10" s="41"/>
      <c r="WXQ10" s="41"/>
      <c r="WXR10" s="41"/>
      <c r="WXS10" s="41"/>
      <c r="WXT10" s="41"/>
      <c r="WXU10" s="41"/>
      <c r="WXV10" s="41"/>
      <c r="WXW10" s="41"/>
      <c r="WXX10" s="41"/>
      <c r="WXY10" s="41"/>
      <c r="WXZ10" s="41"/>
      <c r="WYA10" s="41"/>
      <c r="WYB10" s="41"/>
      <c r="WYC10" s="41"/>
      <c r="WYD10" s="41"/>
      <c r="WYE10" s="41"/>
      <c r="WYF10" s="41"/>
      <c r="WYG10" s="41"/>
      <c r="WYH10" s="41"/>
      <c r="WYI10" s="41"/>
      <c r="WYJ10" s="41"/>
      <c r="WYK10" s="41"/>
      <c r="WYL10" s="41"/>
      <c r="WYM10" s="41"/>
      <c r="WYN10" s="41"/>
      <c r="WYO10" s="41"/>
      <c r="WYP10" s="41"/>
      <c r="WYQ10" s="41"/>
      <c r="WYR10" s="41"/>
      <c r="WYS10" s="41"/>
      <c r="WYT10" s="41"/>
      <c r="WYU10" s="41"/>
      <c r="WYV10" s="41"/>
      <c r="WYW10" s="41"/>
      <c r="WYX10" s="41"/>
      <c r="WYY10" s="41"/>
      <c r="WYZ10" s="41"/>
      <c r="WZA10" s="41"/>
      <c r="WZB10" s="41"/>
      <c r="WZC10" s="41"/>
      <c r="WZD10" s="41"/>
      <c r="WZE10" s="41"/>
      <c r="WZF10" s="41"/>
      <c r="WZG10" s="41"/>
      <c r="WZH10" s="41"/>
      <c r="WZI10" s="41"/>
      <c r="WZJ10" s="41"/>
      <c r="WZK10" s="41"/>
      <c r="WZL10" s="41"/>
      <c r="WZM10" s="41"/>
      <c r="WZN10" s="41"/>
      <c r="WZO10" s="41"/>
      <c r="WZP10" s="41"/>
      <c r="WZQ10" s="41"/>
      <c r="WZR10" s="41"/>
      <c r="WZS10" s="41"/>
      <c r="WZT10" s="41"/>
      <c r="WZU10" s="41"/>
      <c r="WZV10" s="41"/>
      <c r="WZW10" s="41"/>
      <c r="WZX10" s="41"/>
      <c r="WZY10" s="41"/>
      <c r="WZZ10" s="41"/>
      <c r="XAA10" s="41"/>
      <c r="XAB10" s="41"/>
      <c r="XAC10" s="41"/>
      <c r="XAD10" s="41"/>
      <c r="XAE10" s="41"/>
      <c r="XAF10" s="41"/>
      <c r="XAG10" s="41"/>
      <c r="XAH10" s="41"/>
      <c r="XAI10" s="41"/>
      <c r="XAJ10" s="41"/>
      <c r="XAK10" s="41"/>
      <c r="XAL10" s="41"/>
      <c r="XAM10" s="41"/>
      <c r="XAN10" s="41"/>
      <c r="XAO10" s="41"/>
      <c r="XAP10" s="41"/>
      <c r="XAQ10" s="41"/>
      <c r="XAR10" s="41"/>
      <c r="XAS10" s="41"/>
      <c r="XAT10" s="41"/>
      <c r="XAU10" s="41"/>
      <c r="XAV10" s="41"/>
      <c r="XAW10" s="41"/>
      <c r="XAX10" s="41"/>
      <c r="XAY10" s="41"/>
      <c r="XAZ10" s="41"/>
      <c r="XBA10" s="41"/>
      <c r="XBB10" s="41"/>
      <c r="XBC10" s="41"/>
      <c r="XBD10" s="41"/>
      <c r="XBE10" s="41"/>
      <c r="XBF10" s="41"/>
      <c r="XBG10" s="41"/>
      <c r="XBH10" s="41"/>
      <c r="XBI10" s="41"/>
      <c r="XBJ10" s="41"/>
      <c r="XBK10" s="41"/>
      <c r="XBL10" s="41"/>
      <c r="XBM10" s="41"/>
      <c r="XBN10" s="41"/>
      <c r="XBO10" s="41"/>
      <c r="XBP10" s="41"/>
      <c r="XBQ10" s="41"/>
      <c r="XBR10" s="41"/>
      <c r="XBS10" s="41"/>
      <c r="XBT10" s="41"/>
      <c r="XBU10" s="41"/>
      <c r="XBV10" s="41"/>
      <c r="XBW10" s="41"/>
      <c r="XBX10" s="41"/>
      <c r="XBY10" s="41"/>
      <c r="XBZ10" s="41"/>
      <c r="XCA10" s="41"/>
      <c r="XCB10" s="41"/>
      <c r="XCC10" s="41"/>
      <c r="XCD10" s="41"/>
      <c r="XCE10" s="41"/>
      <c r="XCF10" s="41"/>
      <c r="XCG10" s="41"/>
      <c r="XCH10" s="41"/>
      <c r="XCI10" s="41"/>
      <c r="XCJ10" s="41"/>
      <c r="XCK10" s="41"/>
      <c r="XCL10" s="41"/>
      <c r="XCM10" s="41"/>
      <c r="XCN10" s="41"/>
      <c r="XCO10" s="41"/>
      <c r="XCP10" s="41"/>
      <c r="XCQ10" s="41"/>
      <c r="XCR10" s="41"/>
      <c r="XCS10" s="41"/>
      <c r="XCT10" s="41"/>
      <c r="XCU10" s="41"/>
      <c r="XCV10" s="41"/>
      <c r="XCW10" s="41"/>
      <c r="XCX10" s="41"/>
      <c r="XCY10" s="41"/>
      <c r="XCZ10" s="41"/>
      <c r="XDA10" s="41"/>
      <c r="XDB10" s="41"/>
      <c r="XDC10" s="41"/>
      <c r="XDD10" s="41"/>
      <c r="XDE10" s="41"/>
      <c r="XDF10" s="41"/>
      <c r="XDG10" s="41"/>
      <c r="XDH10" s="41"/>
      <c r="XDI10" s="41"/>
      <c r="XDJ10" s="41"/>
      <c r="XDK10" s="41"/>
      <c r="XDL10" s="41"/>
      <c r="XDM10" s="41"/>
      <c r="XDN10" s="41"/>
      <c r="XDO10" s="41"/>
      <c r="XDP10" s="41"/>
      <c r="XDQ10" s="41"/>
      <c r="XDR10" s="41"/>
      <c r="XDS10" s="41"/>
      <c r="XDT10" s="41"/>
      <c r="XDU10" s="41"/>
      <c r="XDV10" s="41"/>
      <c r="XDW10" s="41"/>
      <c r="XDX10" s="41"/>
      <c r="XDY10" s="41"/>
      <c r="XDZ10" s="41"/>
      <c r="XEA10" s="41"/>
      <c r="XEB10" s="41"/>
      <c r="XEC10" s="41"/>
      <c r="XED10" s="41"/>
      <c r="XEE10" s="41"/>
      <c r="XEF10" s="41"/>
      <c r="XEG10" s="41"/>
      <c r="XEH10" s="41"/>
      <c r="XEI10" s="41"/>
      <c r="XEJ10" s="41"/>
      <c r="XEK10" s="41"/>
      <c r="XEL10" s="41"/>
      <c r="XEM10" s="41"/>
      <c r="XEN10" s="41"/>
      <c r="XEO10" s="41"/>
      <c r="XEP10" s="41"/>
    </row>
    <row r="11" spans="2:16370" ht="45" customHeight="1" thickBot="1">
      <c r="B11" s="244" t="s">
        <v>162</v>
      </c>
      <c r="C11" s="245" t="s">
        <v>323</v>
      </c>
      <c r="D11" s="245" t="s">
        <v>324</v>
      </c>
      <c r="E11" s="245" t="s">
        <v>324</v>
      </c>
      <c r="F11" s="245" t="s">
        <v>324</v>
      </c>
      <c r="G11" s="245" t="s">
        <v>324</v>
      </c>
      <c r="H11" s="245" t="s">
        <v>324</v>
      </c>
      <c r="I11" s="245" t="s">
        <v>324</v>
      </c>
      <c r="J11" s="245" t="s">
        <v>324</v>
      </c>
      <c r="K11" s="245" t="s">
        <v>324</v>
      </c>
      <c r="L11" s="245" t="s">
        <v>324</v>
      </c>
      <c r="M11" s="245" t="s">
        <v>324</v>
      </c>
      <c r="N11" s="245" t="s">
        <v>324</v>
      </c>
      <c r="O11" s="245" t="s">
        <v>324</v>
      </c>
      <c r="P11" s="245" t="s">
        <v>324</v>
      </c>
      <c r="Q11" s="245" t="s">
        <v>324</v>
      </c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  <c r="FF11" s="41"/>
      <c r="FG11" s="41"/>
      <c r="FH11" s="41"/>
      <c r="FI11" s="41"/>
      <c r="FJ11" s="41"/>
      <c r="FK11" s="41"/>
      <c r="FL11" s="41"/>
      <c r="FM11" s="41"/>
      <c r="FN11" s="41"/>
      <c r="FO11" s="41"/>
      <c r="FP11" s="41"/>
      <c r="FQ11" s="41"/>
      <c r="FR11" s="41"/>
      <c r="FS11" s="41"/>
      <c r="FT11" s="41"/>
      <c r="FU11" s="41"/>
      <c r="FV11" s="41"/>
      <c r="FW11" s="41"/>
      <c r="FX11" s="41"/>
      <c r="FY11" s="41"/>
      <c r="FZ11" s="41"/>
      <c r="GA11" s="41"/>
      <c r="GB11" s="41"/>
      <c r="GC11" s="41"/>
      <c r="GD11" s="41"/>
      <c r="GE11" s="41"/>
      <c r="GF11" s="41"/>
      <c r="GG11" s="41"/>
      <c r="GH11" s="41"/>
      <c r="GI11" s="41"/>
      <c r="GJ11" s="41"/>
      <c r="GK11" s="41"/>
      <c r="GL11" s="41"/>
      <c r="GM11" s="41"/>
      <c r="GN11" s="41"/>
      <c r="GO11" s="41"/>
      <c r="GP11" s="41"/>
      <c r="GQ11" s="41"/>
      <c r="GR11" s="41"/>
      <c r="GS11" s="41"/>
      <c r="GT11" s="41"/>
      <c r="GU11" s="41"/>
      <c r="GV11" s="41"/>
      <c r="GW11" s="41"/>
      <c r="GX11" s="41"/>
      <c r="GY11" s="41"/>
      <c r="GZ11" s="41"/>
      <c r="HA11" s="41"/>
      <c r="HB11" s="41"/>
      <c r="HC11" s="41"/>
      <c r="HD11" s="41"/>
      <c r="HE11" s="41"/>
      <c r="HF11" s="41"/>
      <c r="HG11" s="41"/>
      <c r="HH11" s="41"/>
      <c r="HI11" s="41"/>
      <c r="HJ11" s="41"/>
      <c r="HK11" s="41"/>
      <c r="HL11" s="41"/>
      <c r="HM11" s="41"/>
      <c r="HN11" s="41"/>
      <c r="HO11" s="41"/>
      <c r="HP11" s="41"/>
      <c r="HQ11" s="41"/>
      <c r="HR11" s="41"/>
      <c r="HS11" s="41"/>
      <c r="HT11" s="41"/>
      <c r="HU11" s="41"/>
      <c r="HV11" s="41"/>
      <c r="HW11" s="41"/>
      <c r="HX11" s="41"/>
      <c r="HY11" s="41"/>
      <c r="HZ11" s="41"/>
      <c r="IA11" s="41"/>
      <c r="IB11" s="41"/>
      <c r="IC11" s="41"/>
      <c r="ID11" s="41"/>
      <c r="IE11" s="41"/>
      <c r="IF11" s="41"/>
      <c r="IG11" s="41"/>
      <c r="IH11" s="41"/>
      <c r="II11" s="41"/>
      <c r="IJ11" s="41"/>
      <c r="IK11" s="41"/>
      <c r="IL11" s="41"/>
      <c r="IM11" s="41"/>
      <c r="IN11" s="41"/>
      <c r="IO11" s="41"/>
      <c r="IP11" s="41"/>
      <c r="IQ11" s="41"/>
      <c r="IR11" s="41"/>
      <c r="IS11" s="41"/>
      <c r="IT11" s="41"/>
      <c r="IU11" s="41"/>
      <c r="IV11" s="41"/>
      <c r="IW11" s="41"/>
      <c r="IX11" s="41"/>
      <c r="IY11" s="41"/>
      <c r="IZ11" s="41"/>
      <c r="JA11" s="41"/>
      <c r="JB11" s="41"/>
      <c r="JC11" s="41"/>
      <c r="JD11" s="41"/>
      <c r="JE11" s="41"/>
      <c r="JF11" s="41"/>
      <c r="JG11" s="41"/>
      <c r="JH11" s="41"/>
      <c r="JI11" s="41"/>
      <c r="JJ11" s="41"/>
      <c r="JK11" s="41"/>
      <c r="JL11" s="41"/>
      <c r="JM11" s="41"/>
      <c r="JN11" s="41"/>
      <c r="JO11" s="41"/>
      <c r="JP11" s="41"/>
      <c r="JQ11" s="41"/>
      <c r="JR11" s="41"/>
      <c r="JS11" s="41"/>
      <c r="JT11" s="41"/>
      <c r="JU11" s="41"/>
      <c r="JV11" s="41"/>
      <c r="JW11" s="41"/>
      <c r="JX11" s="41"/>
      <c r="JY11" s="41"/>
      <c r="JZ11" s="41"/>
      <c r="KA11" s="41"/>
      <c r="KB11" s="41"/>
      <c r="KC11" s="41"/>
      <c r="KD11" s="41"/>
      <c r="KE11" s="41"/>
      <c r="KF11" s="41"/>
      <c r="KG11" s="41"/>
      <c r="KH11" s="41"/>
      <c r="KI11" s="41"/>
      <c r="KJ11" s="41"/>
      <c r="KK11" s="41"/>
      <c r="KL11" s="41"/>
      <c r="KM11" s="41"/>
      <c r="KN11" s="41"/>
      <c r="KO11" s="41"/>
      <c r="KP11" s="41"/>
      <c r="KQ11" s="41"/>
      <c r="KR11" s="41"/>
      <c r="KS11" s="41"/>
      <c r="KT11" s="41"/>
      <c r="KU11" s="41"/>
      <c r="KV11" s="41"/>
      <c r="KW11" s="41"/>
      <c r="KX11" s="41"/>
      <c r="KY11" s="41"/>
      <c r="KZ11" s="41"/>
      <c r="LA11" s="41"/>
      <c r="LB11" s="41"/>
      <c r="LC11" s="41"/>
      <c r="LD11" s="41"/>
      <c r="LE11" s="41"/>
      <c r="LF11" s="41"/>
      <c r="LG11" s="41"/>
      <c r="LH11" s="41"/>
      <c r="LI11" s="41"/>
      <c r="LJ11" s="41"/>
      <c r="LK11" s="41"/>
      <c r="LL11" s="41"/>
      <c r="LM11" s="41"/>
      <c r="LN11" s="41"/>
      <c r="LO11" s="41"/>
      <c r="LP11" s="41"/>
      <c r="LQ11" s="41"/>
      <c r="LR11" s="41"/>
      <c r="LS11" s="41"/>
      <c r="LT11" s="41"/>
      <c r="LU11" s="41"/>
      <c r="LV11" s="41"/>
      <c r="LW11" s="41"/>
      <c r="LX11" s="41"/>
      <c r="LY11" s="41"/>
      <c r="LZ11" s="41"/>
      <c r="MA11" s="41"/>
      <c r="MB11" s="41"/>
      <c r="MC11" s="41"/>
      <c r="MD11" s="41"/>
      <c r="ME11" s="41"/>
      <c r="MF11" s="41"/>
      <c r="MG11" s="41"/>
      <c r="MH11" s="41"/>
      <c r="MI11" s="41"/>
      <c r="MJ11" s="41"/>
      <c r="MK11" s="41"/>
      <c r="ML11" s="41"/>
      <c r="MM11" s="41"/>
      <c r="MN11" s="41"/>
      <c r="MO11" s="41"/>
      <c r="MP11" s="41"/>
      <c r="MQ11" s="41"/>
      <c r="MR11" s="41"/>
      <c r="MS11" s="41"/>
      <c r="MT11" s="41"/>
      <c r="MU11" s="41"/>
      <c r="MV11" s="41"/>
      <c r="MW11" s="41"/>
      <c r="MX11" s="41"/>
      <c r="MY11" s="41"/>
      <c r="MZ11" s="41"/>
      <c r="NA11" s="41"/>
      <c r="NB11" s="41"/>
      <c r="NC11" s="41"/>
      <c r="ND11" s="41"/>
      <c r="NE11" s="41"/>
      <c r="NF11" s="41"/>
      <c r="NG11" s="41"/>
      <c r="NH11" s="41"/>
      <c r="NI11" s="41"/>
      <c r="NJ11" s="41"/>
      <c r="NK11" s="41"/>
      <c r="NL11" s="41"/>
      <c r="NM11" s="41"/>
      <c r="NN11" s="41"/>
      <c r="NO11" s="41"/>
      <c r="NP11" s="41"/>
      <c r="NQ11" s="41"/>
      <c r="NR11" s="41"/>
      <c r="NS11" s="41"/>
      <c r="NT11" s="41"/>
      <c r="NU11" s="41"/>
      <c r="NV11" s="41"/>
      <c r="NW11" s="41"/>
      <c r="NX11" s="41"/>
      <c r="NY11" s="41"/>
      <c r="NZ11" s="41"/>
      <c r="OA11" s="41"/>
      <c r="OB11" s="41"/>
      <c r="OC11" s="41"/>
      <c r="OD11" s="41"/>
      <c r="OE11" s="41"/>
      <c r="OF11" s="41"/>
      <c r="OG11" s="41"/>
      <c r="OH11" s="41"/>
      <c r="OI11" s="41"/>
      <c r="OJ11" s="41"/>
      <c r="OK11" s="41"/>
      <c r="OL11" s="41"/>
      <c r="OM11" s="41"/>
      <c r="ON11" s="41"/>
      <c r="OO11" s="41"/>
      <c r="OP11" s="41"/>
      <c r="OQ11" s="41"/>
      <c r="OR11" s="41"/>
      <c r="OS11" s="41"/>
      <c r="OT11" s="41"/>
      <c r="OU11" s="41"/>
      <c r="OV11" s="41"/>
      <c r="OW11" s="41"/>
      <c r="OX11" s="41"/>
      <c r="OY11" s="41"/>
      <c r="OZ11" s="41"/>
      <c r="PA11" s="41"/>
      <c r="PB11" s="41"/>
      <c r="PC11" s="41"/>
      <c r="PD11" s="41"/>
      <c r="PE11" s="41"/>
      <c r="PF11" s="41"/>
      <c r="PG11" s="41"/>
      <c r="PH11" s="41"/>
      <c r="PI11" s="41"/>
      <c r="PJ11" s="41"/>
      <c r="PK11" s="41"/>
      <c r="PL11" s="41"/>
      <c r="PM11" s="41"/>
      <c r="PN11" s="41"/>
      <c r="PO11" s="41"/>
      <c r="PP11" s="41"/>
      <c r="PQ11" s="41"/>
      <c r="PR11" s="41"/>
      <c r="PS11" s="41"/>
      <c r="PT11" s="41"/>
      <c r="PU11" s="41"/>
      <c r="PV11" s="41"/>
      <c r="PW11" s="41"/>
      <c r="PX11" s="41"/>
      <c r="PY11" s="41"/>
      <c r="PZ11" s="41"/>
      <c r="QA11" s="41"/>
      <c r="QB11" s="41"/>
      <c r="QC11" s="41"/>
      <c r="QD11" s="41"/>
      <c r="QE11" s="41"/>
      <c r="QF11" s="41"/>
      <c r="QG11" s="41"/>
      <c r="QH11" s="41"/>
      <c r="QI11" s="41"/>
      <c r="QJ11" s="41"/>
      <c r="QK11" s="41"/>
      <c r="QL11" s="41"/>
      <c r="QM11" s="41"/>
      <c r="QN11" s="41"/>
      <c r="QO11" s="41"/>
      <c r="QP11" s="41"/>
      <c r="QQ11" s="41"/>
      <c r="QR11" s="41"/>
      <c r="QS11" s="41"/>
      <c r="QT11" s="41"/>
      <c r="QU11" s="41"/>
      <c r="QV11" s="41"/>
      <c r="QW11" s="41"/>
      <c r="QX11" s="41"/>
      <c r="QY11" s="41"/>
      <c r="QZ11" s="41"/>
      <c r="RA11" s="41"/>
      <c r="RB11" s="41"/>
      <c r="RC11" s="41"/>
      <c r="RD11" s="41"/>
      <c r="RE11" s="41"/>
      <c r="RF11" s="41"/>
      <c r="RG11" s="41"/>
      <c r="RH11" s="41"/>
      <c r="RI11" s="41"/>
      <c r="RJ11" s="41"/>
      <c r="RK11" s="41"/>
      <c r="RL11" s="41"/>
      <c r="RM11" s="41"/>
      <c r="RN11" s="41"/>
      <c r="RO11" s="41"/>
      <c r="RP11" s="41"/>
      <c r="RQ11" s="41"/>
      <c r="RR11" s="41"/>
      <c r="RS11" s="41"/>
      <c r="RT11" s="41"/>
      <c r="RU11" s="41"/>
      <c r="RV11" s="41"/>
      <c r="RW11" s="41"/>
      <c r="RX11" s="41"/>
      <c r="RY11" s="41"/>
      <c r="RZ11" s="41"/>
      <c r="SA11" s="41"/>
      <c r="SB11" s="41"/>
      <c r="SC11" s="41"/>
      <c r="SD11" s="41"/>
      <c r="SE11" s="41"/>
      <c r="SF11" s="41"/>
      <c r="SG11" s="41"/>
      <c r="SH11" s="41"/>
      <c r="SI11" s="41"/>
      <c r="SJ11" s="41"/>
      <c r="SK11" s="41"/>
      <c r="SL11" s="41"/>
      <c r="SM11" s="41"/>
      <c r="SN11" s="41"/>
      <c r="SO11" s="41"/>
      <c r="SP11" s="41"/>
      <c r="SQ11" s="41"/>
      <c r="SR11" s="41"/>
      <c r="SS11" s="41"/>
      <c r="ST11" s="41"/>
      <c r="SU11" s="41"/>
      <c r="SV11" s="41"/>
      <c r="SW11" s="41"/>
      <c r="SX11" s="41"/>
      <c r="SY11" s="41"/>
      <c r="SZ11" s="41"/>
      <c r="TA11" s="41"/>
      <c r="TB11" s="41"/>
      <c r="TC11" s="41"/>
      <c r="TD11" s="41"/>
      <c r="TE11" s="41"/>
      <c r="TF11" s="41"/>
      <c r="TG11" s="41"/>
      <c r="TH11" s="41"/>
      <c r="TI11" s="41"/>
      <c r="TJ11" s="41"/>
      <c r="TK11" s="41"/>
      <c r="TL11" s="41"/>
      <c r="TM11" s="41"/>
      <c r="TN11" s="41"/>
      <c r="TO11" s="41"/>
      <c r="TP11" s="41"/>
      <c r="TQ11" s="41"/>
      <c r="TR11" s="41"/>
      <c r="TS11" s="41"/>
      <c r="TT11" s="41"/>
      <c r="TU11" s="41"/>
      <c r="TV11" s="41"/>
      <c r="TW11" s="41"/>
      <c r="TX11" s="41"/>
      <c r="TY11" s="41"/>
      <c r="TZ11" s="41"/>
      <c r="UA11" s="41"/>
      <c r="UB11" s="41"/>
      <c r="UC11" s="41"/>
      <c r="UD11" s="41"/>
      <c r="UE11" s="41"/>
      <c r="UF11" s="41"/>
      <c r="UG11" s="41"/>
      <c r="UH11" s="41"/>
      <c r="UI11" s="41"/>
      <c r="UJ11" s="41"/>
      <c r="UK11" s="41"/>
      <c r="UL11" s="41"/>
      <c r="UM11" s="41"/>
      <c r="UN11" s="41"/>
      <c r="UO11" s="41"/>
      <c r="UP11" s="41"/>
      <c r="UQ11" s="41"/>
      <c r="UR11" s="41"/>
      <c r="US11" s="41"/>
      <c r="UT11" s="41"/>
      <c r="UU11" s="41"/>
      <c r="UV11" s="41"/>
      <c r="UW11" s="41"/>
      <c r="UX11" s="41"/>
      <c r="UY11" s="41"/>
      <c r="UZ11" s="41"/>
      <c r="VA11" s="41"/>
      <c r="VB11" s="41"/>
      <c r="VC11" s="41"/>
      <c r="VD11" s="41"/>
      <c r="VE11" s="41"/>
      <c r="VF11" s="41"/>
      <c r="VG11" s="41"/>
      <c r="VH11" s="41"/>
      <c r="VI11" s="41"/>
      <c r="VJ11" s="41"/>
      <c r="VK11" s="41"/>
      <c r="VL11" s="41"/>
      <c r="VM11" s="41"/>
      <c r="VN11" s="41"/>
      <c r="VO11" s="41"/>
      <c r="VP11" s="41"/>
      <c r="VQ11" s="41"/>
      <c r="VR11" s="41"/>
      <c r="VS11" s="41"/>
      <c r="VT11" s="41"/>
      <c r="VU11" s="41"/>
      <c r="VV11" s="41"/>
      <c r="VW11" s="41"/>
      <c r="VX11" s="41"/>
      <c r="VY11" s="41"/>
      <c r="VZ11" s="41"/>
      <c r="WA11" s="41"/>
      <c r="WB11" s="41"/>
      <c r="WC11" s="41"/>
      <c r="WD11" s="41"/>
      <c r="WE11" s="41"/>
      <c r="WF11" s="41"/>
      <c r="WG11" s="41"/>
      <c r="WH11" s="41"/>
      <c r="WI11" s="41"/>
      <c r="WJ11" s="41"/>
      <c r="WK11" s="41"/>
      <c r="WL11" s="41"/>
      <c r="WM11" s="41"/>
      <c r="WN11" s="41"/>
      <c r="WO11" s="41"/>
      <c r="WP11" s="41"/>
      <c r="WQ11" s="41"/>
      <c r="WR11" s="41"/>
      <c r="WS11" s="41"/>
      <c r="WT11" s="41"/>
      <c r="WU11" s="41"/>
      <c r="WV11" s="41"/>
      <c r="WW11" s="41"/>
      <c r="WX11" s="41"/>
      <c r="WY11" s="41"/>
      <c r="WZ11" s="41"/>
      <c r="XA11" s="41"/>
      <c r="XB11" s="41"/>
      <c r="XC11" s="41"/>
      <c r="XD11" s="41"/>
      <c r="XE11" s="41"/>
      <c r="XF11" s="41"/>
      <c r="XG11" s="41"/>
      <c r="XH11" s="41"/>
      <c r="XI11" s="41"/>
      <c r="XJ11" s="41"/>
      <c r="XK11" s="41"/>
      <c r="XL11" s="41"/>
      <c r="XM11" s="41"/>
      <c r="XN11" s="41"/>
      <c r="XO11" s="41"/>
      <c r="XP11" s="41"/>
      <c r="XQ11" s="41"/>
      <c r="XR11" s="41"/>
      <c r="XS11" s="41"/>
      <c r="XT11" s="41"/>
      <c r="XU11" s="41"/>
      <c r="XV11" s="41"/>
      <c r="XW11" s="41"/>
      <c r="XX11" s="41"/>
      <c r="XY11" s="41"/>
      <c r="XZ11" s="41"/>
      <c r="YA11" s="41"/>
      <c r="YB11" s="41"/>
      <c r="YC11" s="41"/>
      <c r="YD11" s="41"/>
      <c r="YE11" s="41"/>
      <c r="YF11" s="41"/>
      <c r="YG11" s="41"/>
      <c r="YH11" s="41"/>
      <c r="YI11" s="41"/>
      <c r="YJ11" s="41"/>
      <c r="YK11" s="41"/>
      <c r="YL11" s="41"/>
      <c r="YM11" s="41"/>
      <c r="YN11" s="41"/>
      <c r="YO11" s="41"/>
      <c r="YP11" s="41"/>
      <c r="YQ11" s="41"/>
      <c r="YR11" s="41"/>
      <c r="YS11" s="41"/>
      <c r="YT11" s="41"/>
      <c r="YU11" s="41"/>
      <c r="YV11" s="41"/>
      <c r="YW11" s="41"/>
      <c r="YX11" s="41"/>
      <c r="YY11" s="41"/>
      <c r="YZ11" s="41"/>
      <c r="ZA11" s="41"/>
      <c r="ZB11" s="41"/>
      <c r="ZC11" s="41"/>
      <c r="ZD11" s="41"/>
      <c r="ZE11" s="41"/>
      <c r="ZF11" s="41"/>
      <c r="ZG11" s="41"/>
      <c r="ZH11" s="41"/>
      <c r="ZI11" s="41"/>
      <c r="ZJ11" s="41"/>
      <c r="ZK11" s="41"/>
      <c r="ZL11" s="41"/>
      <c r="ZM11" s="41"/>
      <c r="ZN11" s="41"/>
      <c r="ZO11" s="41"/>
      <c r="ZP11" s="41"/>
      <c r="ZQ11" s="41"/>
      <c r="ZR11" s="41"/>
      <c r="ZS11" s="41"/>
      <c r="ZT11" s="41"/>
      <c r="ZU11" s="41"/>
      <c r="ZV11" s="41"/>
      <c r="ZW11" s="41"/>
      <c r="ZX11" s="41"/>
      <c r="ZY11" s="41"/>
      <c r="ZZ11" s="41"/>
      <c r="AAA11" s="41"/>
      <c r="AAB11" s="41"/>
      <c r="AAC11" s="41"/>
      <c r="AAD11" s="41"/>
      <c r="AAE11" s="41"/>
      <c r="AAF11" s="41"/>
      <c r="AAG11" s="41"/>
      <c r="AAH11" s="41"/>
      <c r="AAI11" s="41"/>
      <c r="AAJ11" s="41"/>
      <c r="AAK11" s="41"/>
      <c r="AAL11" s="41"/>
      <c r="AAM11" s="41"/>
      <c r="AAN11" s="41"/>
      <c r="AAO11" s="41"/>
      <c r="AAP11" s="41"/>
      <c r="AAQ11" s="41"/>
      <c r="AAR11" s="41"/>
      <c r="AAS11" s="41"/>
      <c r="AAT11" s="41"/>
      <c r="AAU11" s="41"/>
      <c r="AAV11" s="41"/>
      <c r="AAW11" s="41"/>
      <c r="AAX11" s="41"/>
      <c r="AAY11" s="41"/>
      <c r="AAZ11" s="41"/>
      <c r="ABA11" s="41"/>
      <c r="ABB11" s="41"/>
      <c r="ABC11" s="41"/>
      <c r="ABD11" s="41"/>
      <c r="ABE11" s="41"/>
      <c r="ABF11" s="41"/>
      <c r="ABG11" s="41"/>
      <c r="ABH11" s="41"/>
      <c r="ABI11" s="41"/>
      <c r="ABJ11" s="41"/>
      <c r="ABK11" s="41"/>
      <c r="ABL11" s="41"/>
      <c r="ABM11" s="41"/>
      <c r="ABN11" s="41"/>
      <c r="ABO11" s="41"/>
      <c r="ABP11" s="41"/>
      <c r="ABQ11" s="41"/>
      <c r="ABR11" s="41"/>
      <c r="ABS11" s="41"/>
      <c r="ABT11" s="41"/>
      <c r="ABU11" s="41"/>
      <c r="ABV11" s="41"/>
      <c r="ABW11" s="41"/>
      <c r="ABX11" s="41"/>
      <c r="ABY11" s="41"/>
      <c r="ABZ11" s="41"/>
      <c r="ACA11" s="41"/>
      <c r="ACB11" s="41"/>
      <c r="ACC11" s="41"/>
      <c r="ACD11" s="41"/>
      <c r="ACE11" s="41"/>
      <c r="ACF11" s="41"/>
      <c r="ACG11" s="41"/>
      <c r="ACH11" s="41"/>
      <c r="ACI11" s="41"/>
      <c r="ACJ11" s="41"/>
      <c r="ACK11" s="41"/>
      <c r="ACL11" s="41"/>
      <c r="ACM11" s="41"/>
      <c r="ACN11" s="41"/>
      <c r="ACO11" s="41"/>
      <c r="ACP11" s="41"/>
      <c r="ACQ11" s="41"/>
      <c r="ACR11" s="41"/>
      <c r="ACS11" s="41"/>
      <c r="ACT11" s="41"/>
      <c r="ACU11" s="41"/>
      <c r="ACV11" s="41"/>
      <c r="ACW11" s="41"/>
      <c r="ACX11" s="41"/>
      <c r="ACY11" s="41"/>
      <c r="ACZ11" s="41"/>
      <c r="ADA11" s="41"/>
      <c r="ADB11" s="41"/>
      <c r="ADC11" s="41"/>
      <c r="ADD11" s="41"/>
      <c r="ADE11" s="41"/>
      <c r="ADF11" s="41"/>
      <c r="ADG11" s="41"/>
      <c r="ADH11" s="41"/>
      <c r="ADI11" s="41"/>
      <c r="ADJ11" s="41"/>
      <c r="ADK11" s="41"/>
      <c r="ADL11" s="41"/>
      <c r="ADM11" s="41"/>
      <c r="ADN11" s="41"/>
      <c r="ADO11" s="41"/>
      <c r="ADP11" s="41"/>
      <c r="ADQ11" s="41"/>
      <c r="ADR11" s="41"/>
      <c r="ADS11" s="41"/>
      <c r="ADT11" s="41"/>
      <c r="ADU11" s="41"/>
      <c r="ADV11" s="41"/>
      <c r="ADW11" s="41"/>
      <c r="ADX11" s="41"/>
      <c r="ADY11" s="41"/>
      <c r="ADZ11" s="41"/>
      <c r="AEA11" s="41"/>
      <c r="AEB11" s="41"/>
      <c r="AEC11" s="41"/>
      <c r="AED11" s="41"/>
      <c r="AEE11" s="41"/>
      <c r="AEF11" s="41"/>
      <c r="AEG11" s="41"/>
      <c r="AEH11" s="41"/>
      <c r="AEI11" s="41"/>
      <c r="AEJ11" s="41"/>
      <c r="AEK11" s="41"/>
      <c r="AEL11" s="41"/>
      <c r="AEM11" s="41"/>
      <c r="AEN11" s="41"/>
      <c r="AEO11" s="41"/>
      <c r="AEP11" s="41"/>
      <c r="AEQ11" s="41"/>
      <c r="AER11" s="41"/>
      <c r="AES11" s="41"/>
      <c r="AET11" s="41"/>
      <c r="AEU11" s="41"/>
      <c r="AEV11" s="41"/>
      <c r="AEW11" s="41"/>
      <c r="AEX11" s="41"/>
      <c r="AEY11" s="41"/>
      <c r="AEZ11" s="41"/>
      <c r="AFA11" s="41"/>
      <c r="AFB11" s="41"/>
      <c r="AFC11" s="41"/>
      <c r="AFD11" s="41"/>
      <c r="AFE11" s="41"/>
      <c r="AFF11" s="41"/>
      <c r="AFG11" s="41"/>
      <c r="AFH11" s="41"/>
      <c r="AFI11" s="41"/>
      <c r="AFJ11" s="41"/>
      <c r="AFK11" s="41"/>
      <c r="AFL11" s="41"/>
      <c r="AFM11" s="41"/>
      <c r="AFN11" s="41"/>
      <c r="AFO11" s="41"/>
      <c r="AFP11" s="41"/>
      <c r="AFQ11" s="41"/>
      <c r="AFR11" s="41"/>
      <c r="AFS11" s="41"/>
      <c r="AFT11" s="41"/>
      <c r="AFU11" s="41"/>
      <c r="AFV11" s="41"/>
      <c r="AFW11" s="41"/>
      <c r="AFX11" s="41"/>
      <c r="AFY11" s="41"/>
      <c r="AFZ11" s="41"/>
      <c r="AGA11" s="41"/>
      <c r="AGB11" s="41"/>
      <c r="AGC11" s="41"/>
      <c r="AGD11" s="41"/>
      <c r="AGE11" s="41"/>
      <c r="AGF11" s="41"/>
      <c r="AGG11" s="41"/>
      <c r="AGH11" s="41"/>
      <c r="AGI11" s="41"/>
      <c r="AGJ11" s="41"/>
      <c r="AGK11" s="41"/>
      <c r="AGL11" s="41"/>
      <c r="AGM11" s="41"/>
      <c r="AGN11" s="41"/>
      <c r="AGO11" s="41"/>
      <c r="AGP11" s="41"/>
      <c r="AGQ11" s="41"/>
      <c r="AGR11" s="41"/>
      <c r="AGS11" s="41"/>
      <c r="AGT11" s="41"/>
      <c r="AGU11" s="41"/>
      <c r="AGV11" s="41"/>
      <c r="AGW11" s="41"/>
      <c r="AGX11" s="41"/>
      <c r="AGY11" s="41"/>
      <c r="AGZ11" s="41"/>
      <c r="AHA11" s="41"/>
      <c r="AHB11" s="41"/>
      <c r="AHC11" s="41"/>
      <c r="AHD11" s="41"/>
      <c r="AHE11" s="41"/>
      <c r="AHF11" s="41"/>
      <c r="AHG11" s="41"/>
      <c r="AHH11" s="41"/>
      <c r="AHI11" s="41"/>
      <c r="AHJ11" s="41"/>
      <c r="AHK11" s="41"/>
      <c r="AHL11" s="41"/>
      <c r="AHM11" s="41"/>
      <c r="AHN11" s="41"/>
      <c r="AHO11" s="41"/>
      <c r="AHP11" s="41"/>
      <c r="AHQ11" s="41"/>
      <c r="AHR11" s="41"/>
      <c r="AHS11" s="41"/>
      <c r="AHT11" s="41"/>
      <c r="AHU11" s="41"/>
      <c r="AHV11" s="41"/>
      <c r="AHW11" s="41"/>
      <c r="AHX11" s="41"/>
      <c r="AHY11" s="41"/>
      <c r="AHZ11" s="41"/>
      <c r="AIA11" s="41"/>
      <c r="AIB11" s="41"/>
      <c r="AIC11" s="41"/>
      <c r="AID11" s="41"/>
      <c r="AIE11" s="41"/>
      <c r="AIF11" s="41"/>
      <c r="AIG11" s="41"/>
      <c r="AIH11" s="41"/>
      <c r="AII11" s="41"/>
      <c r="AIJ11" s="41"/>
      <c r="AIK11" s="41"/>
      <c r="AIL11" s="41"/>
      <c r="AIM11" s="41"/>
      <c r="AIN11" s="41"/>
      <c r="AIO11" s="41"/>
      <c r="AIP11" s="41"/>
      <c r="AIQ11" s="41"/>
      <c r="AIR11" s="41"/>
      <c r="AIS11" s="41"/>
      <c r="AIT11" s="41"/>
      <c r="AIU11" s="41"/>
      <c r="AIV11" s="41"/>
      <c r="AIW11" s="41"/>
      <c r="AIX11" s="41"/>
      <c r="AIY11" s="41"/>
      <c r="AIZ11" s="41"/>
      <c r="AJA11" s="41"/>
      <c r="AJB11" s="41"/>
      <c r="AJC11" s="41"/>
      <c r="AJD11" s="41"/>
      <c r="AJE11" s="41"/>
      <c r="AJF11" s="41"/>
      <c r="AJG11" s="41"/>
      <c r="AJH11" s="41"/>
      <c r="AJI11" s="41"/>
      <c r="AJJ11" s="41"/>
      <c r="AJK11" s="41"/>
      <c r="AJL11" s="41"/>
      <c r="AJM11" s="41"/>
      <c r="AJN11" s="41"/>
      <c r="AJO11" s="41"/>
      <c r="AJP11" s="41"/>
      <c r="AJQ11" s="41"/>
      <c r="AJR11" s="41"/>
      <c r="AJS11" s="41"/>
      <c r="AJT11" s="41"/>
      <c r="AJU11" s="41"/>
      <c r="AJV11" s="41"/>
      <c r="AJW11" s="41"/>
      <c r="AJX11" s="41"/>
      <c r="AJY11" s="41"/>
      <c r="AJZ11" s="41"/>
      <c r="AKA11" s="41"/>
      <c r="AKB11" s="41"/>
      <c r="AKC11" s="41"/>
      <c r="AKD11" s="41"/>
      <c r="AKE11" s="41"/>
      <c r="AKF11" s="41"/>
      <c r="AKG11" s="41"/>
      <c r="AKH11" s="41"/>
      <c r="AKI11" s="41"/>
      <c r="AKJ11" s="41"/>
      <c r="AKK11" s="41"/>
      <c r="AKL11" s="41"/>
      <c r="AKM11" s="41"/>
      <c r="AKN11" s="41"/>
      <c r="AKO11" s="41"/>
      <c r="AKP11" s="41"/>
      <c r="AKQ11" s="41"/>
      <c r="AKR11" s="41"/>
      <c r="AKS11" s="41"/>
      <c r="AKT11" s="41"/>
      <c r="AKU11" s="41"/>
      <c r="AKV11" s="41"/>
      <c r="AKW11" s="41"/>
      <c r="AKX11" s="41"/>
      <c r="AKY11" s="41"/>
      <c r="AKZ11" s="41"/>
      <c r="ALA11" s="41"/>
      <c r="ALB11" s="41"/>
      <c r="ALC11" s="41"/>
      <c r="ALD11" s="41"/>
      <c r="ALE11" s="41"/>
      <c r="ALF11" s="41"/>
      <c r="ALG11" s="41"/>
      <c r="ALH11" s="41"/>
      <c r="ALI11" s="41"/>
      <c r="ALJ11" s="41"/>
      <c r="ALK11" s="41"/>
      <c r="ALL11" s="41"/>
      <c r="ALM11" s="41"/>
      <c r="ALN11" s="41"/>
      <c r="ALO11" s="41"/>
      <c r="ALP11" s="41"/>
      <c r="ALQ11" s="41"/>
      <c r="ALR11" s="41"/>
      <c r="ALS11" s="41"/>
      <c r="ALT11" s="41"/>
      <c r="ALU11" s="41"/>
      <c r="ALV11" s="41"/>
      <c r="ALW11" s="41"/>
      <c r="ALX11" s="41"/>
      <c r="ALY11" s="41"/>
      <c r="ALZ11" s="41"/>
      <c r="AMA11" s="41"/>
      <c r="AMB11" s="41"/>
      <c r="AMC11" s="41"/>
      <c r="AMD11" s="41"/>
      <c r="AME11" s="41"/>
      <c r="AMF11" s="41"/>
      <c r="AMG11" s="41"/>
      <c r="AMH11" s="41"/>
      <c r="AMI11" s="41"/>
      <c r="AMJ11" s="41"/>
      <c r="AMK11" s="41"/>
      <c r="AML11" s="41"/>
      <c r="AMM11" s="41"/>
      <c r="AMN11" s="41"/>
      <c r="AMO11" s="41"/>
      <c r="AMP11" s="41"/>
      <c r="AMQ11" s="41"/>
      <c r="AMR11" s="41"/>
      <c r="AMS11" s="41"/>
      <c r="AMT11" s="41"/>
      <c r="AMU11" s="41"/>
      <c r="AMV11" s="41"/>
      <c r="AMW11" s="41"/>
      <c r="AMX11" s="41"/>
      <c r="AMY11" s="41"/>
      <c r="AMZ11" s="41"/>
      <c r="ANA11" s="41"/>
      <c r="ANB11" s="41"/>
      <c r="ANC11" s="41"/>
      <c r="AND11" s="41"/>
      <c r="ANE11" s="41"/>
      <c r="ANF11" s="41"/>
      <c r="ANG11" s="41"/>
      <c r="ANH11" s="41"/>
      <c r="ANI11" s="41"/>
      <c r="ANJ11" s="41"/>
      <c r="ANK11" s="41"/>
      <c r="ANL11" s="41"/>
      <c r="ANM11" s="41"/>
      <c r="ANN11" s="41"/>
      <c r="ANO11" s="41"/>
      <c r="ANP11" s="41"/>
      <c r="ANQ11" s="41"/>
      <c r="ANR11" s="41"/>
      <c r="ANS11" s="41"/>
      <c r="ANT11" s="41"/>
      <c r="ANU11" s="41"/>
      <c r="ANV11" s="41"/>
      <c r="ANW11" s="41"/>
      <c r="ANX11" s="41"/>
      <c r="ANY11" s="41"/>
      <c r="ANZ11" s="41"/>
      <c r="AOA11" s="41"/>
      <c r="AOB11" s="41"/>
      <c r="AOC11" s="41"/>
      <c r="AOD11" s="41"/>
      <c r="AOE11" s="41"/>
      <c r="AOF11" s="41"/>
      <c r="AOG11" s="41"/>
      <c r="AOH11" s="41"/>
      <c r="AOI11" s="41"/>
      <c r="AOJ11" s="41"/>
      <c r="AOK11" s="41"/>
      <c r="AOL11" s="41"/>
      <c r="AOM11" s="41"/>
      <c r="AON11" s="41"/>
      <c r="AOO11" s="41"/>
      <c r="AOP11" s="41"/>
      <c r="AOQ11" s="41"/>
      <c r="AOR11" s="41"/>
      <c r="AOS11" s="41"/>
      <c r="AOT11" s="41"/>
      <c r="AOU11" s="41"/>
      <c r="AOV11" s="41"/>
      <c r="AOW11" s="41"/>
      <c r="AOX11" s="41"/>
      <c r="AOY11" s="41"/>
      <c r="AOZ11" s="41"/>
      <c r="APA11" s="41"/>
      <c r="APB11" s="41"/>
      <c r="APC11" s="41"/>
      <c r="APD11" s="41"/>
      <c r="APE11" s="41"/>
      <c r="APF11" s="41"/>
      <c r="APG11" s="41"/>
      <c r="APH11" s="41"/>
      <c r="API11" s="41"/>
      <c r="APJ11" s="41"/>
      <c r="APK11" s="41"/>
      <c r="APL11" s="41"/>
      <c r="APM11" s="41"/>
      <c r="APN11" s="41"/>
      <c r="APO11" s="41"/>
      <c r="APP11" s="41"/>
      <c r="APQ11" s="41"/>
      <c r="APR11" s="41"/>
      <c r="APS11" s="41"/>
      <c r="APT11" s="41"/>
      <c r="APU11" s="41"/>
      <c r="APV11" s="41"/>
      <c r="APW11" s="41"/>
      <c r="APX11" s="41"/>
      <c r="APY11" s="41"/>
      <c r="APZ11" s="41"/>
      <c r="AQA11" s="41"/>
      <c r="AQB11" s="41"/>
      <c r="AQC11" s="41"/>
      <c r="AQD11" s="41"/>
      <c r="AQE11" s="41"/>
      <c r="AQF11" s="41"/>
      <c r="AQG11" s="41"/>
      <c r="AQH11" s="41"/>
      <c r="AQI11" s="41"/>
      <c r="AQJ11" s="41"/>
      <c r="AQK11" s="41"/>
      <c r="AQL11" s="41"/>
      <c r="AQM11" s="41"/>
      <c r="AQN11" s="41"/>
      <c r="AQO11" s="41"/>
      <c r="AQP11" s="41"/>
      <c r="AQQ11" s="41"/>
      <c r="AQR11" s="41"/>
      <c r="AQS11" s="41"/>
      <c r="AQT11" s="41"/>
      <c r="AQU11" s="41"/>
      <c r="AQV11" s="41"/>
      <c r="AQW11" s="41"/>
      <c r="AQX11" s="41"/>
      <c r="AQY11" s="41"/>
      <c r="AQZ11" s="41"/>
      <c r="ARA11" s="41"/>
      <c r="ARB11" s="41"/>
      <c r="ARC11" s="41"/>
      <c r="ARD11" s="41"/>
      <c r="ARE11" s="41"/>
      <c r="ARF11" s="41"/>
      <c r="ARG11" s="41"/>
      <c r="ARH11" s="41"/>
      <c r="ARI11" s="41"/>
      <c r="ARJ11" s="41"/>
      <c r="ARK11" s="41"/>
      <c r="ARL11" s="41"/>
      <c r="ARM11" s="41"/>
      <c r="ARN11" s="41"/>
      <c r="ARO11" s="41"/>
      <c r="ARP11" s="41"/>
      <c r="ARQ11" s="41"/>
      <c r="ARR11" s="41"/>
      <c r="ARS11" s="41"/>
      <c r="ART11" s="41"/>
      <c r="ARU11" s="41"/>
      <c r="ARV11" s="41"/>
      <c r="ARW11" s="41"/>
      <c r="ARX11" s="41"/>
      <c r="ARY11" s="41"/>
      <c r="ARZ11" s="41"/>
      <c r="ASA11" s="41"/>
      <c r="ASB11" s="41"/>
      <c r="ASC11" s="41"/>
      <c r="ASD11" s="41"/>
      <c r="ASE11" s="41"/>
      <c r="ASF11" s="41"/>
      <c r="ASG11" s="41"/>
      <c r="ASH11" s="41"/>
      <c r="ASI11" s="41"/>
      <c r="ASJ11" s="41"/>
      <c r="ASK11" s="41"/>
      <c r="ASL11" s="41"/>
      <c r="ASM11" s="41"/>
      <c r="ASN11" s="41"/>
      <c r="ASO11" s="41"/>
      <c r="ASP11" s="41"/>
      <c r="ASQ11" s="41"/>
      <c r="ASR11" s="41"/>
      <c r="ASS11" s="41"/>
      <c r="AST11" s="41"/>
      <c r="ASU11" s="41"/>
      <c r="ASV11" s="41"/>
      <c r="ASW11" s="41"/>
      <c r="ASX11" s="41"/>
      <c r="ASY11" s="41"/>
      <c r="ASZ11" s="41"/>
      <c r="ATA11" s="41"/>
      <c r="ATB11" s="41"/>
      <c r="ATC11" s="41"/>
      <c r="ATD11" s="41"/>
      <c r="ATE11" s="41"/>
      <c r="ATF11" s="41"/>
      <c r="ATG11" s="41"/>
      <c r="ATH11" s="41"/>
      <c r="ATI11" s="41"/>
      <c r="ATJ11" s="41"/>
      <c r="ATK11" s="41"/>
      <c r="ATL11" s="41"/>
      <c r="ATM11" s="41"/>
      <c r="ATN11" s="41"/>
      <c r="ATO11" s="41"/>
      <c r="ATP11" s="41"/>
      <c r="ATQ11" s="41"/>
      <c r="ATR11" s="41"/>
      <c r="ATS11" s="41"/>
      <c r="ATT11" s="41"/>
      <c r="ATU11" s="41"/>
      <c r="ATV11" s="41"/>
      <c r="ATW11" s="41"/>
      <c r="ATX11" s="41"/>
      <c r="ATY11" s="41"/>
      <c r="ATZ11" s="41"/>
      <c r="AUA11" s="41"/>
      <c r="AUB11" s="41"/>
      <c r="AUC11" s="41"/>
      <c r="AUD11" s="41"/>
      <c r="AUE11" s="41"/>
      <c r="AUF11" s="41"/>
      <c r="AUG11" s="41"/>
      <c r="AUH11" s="41"/>
      <c r="AUI11" s="41"/>
      <c r="AUJ11" s="41"/>
      <c r="AUK11" s="41"/>
      <c r="AUL11" s="41"/>
      <c r="AUM11" s="41"/>
      <c r="AUN11" s="41"/>
      <c r="AUO11" s="41"/>
      <c r="AUP11" s="41"/>
      <c r="AUQ11" s="41"/>
      <c r="AUR11" s="41"/>
      <c r="AUS11" s="41"/>
      <c r="AUT11" s="41"/>
      <c r="AUU11" s="41"/>
      <c r="AUV11" s="41"/>
      <c r="AUW11" s="41"/>
      <c r="AUX11" s="41"/>
      <c r="AUY11" s="41"/>
      <c r="AUZ11" s="41"/>
      <c r="AVA11" s="41"/>
      <c r="AVB11" s="41"/>
      <c r="AVC11" s="41"/>
      <c r="AVD11" s="41"/>
      <c r="AVE11" s="41"/>
      <c r="AVF11" s="41"/>
      <c r="AVG11" s="41"/>
      <c r="AVH11" s="41"/>
      <c r="AVI11" s="41"/>
      <c r="AVJ11" s="41"/>
      <c r="AVK11" s="41"/>
      <c r="AVL11" s="41"/>
      <c r="AVM11" s="41"/>
      <c r="AVN11" s="41"/>
      <c r="AVO11" s="41"/>
      <c r="AVP11" s="41"/>
      <c r="AVQ11" s="41"/>
      <c r="AVR11" s="41"/>
      <c r="AVS11" s="41"/>
      <c r="AVT11" s="41"/>
      <c r="AVU11" s="41"/>
      <c r="AVV11" s="41"/>
      <c r="AVW11" s="41"/>
      <c r="AVX11" s="41"/>
      <c r="AVY11" s="41"/>
      <c r="AVZ11" s="41"/>
      <c r="AWA11" s="41"/>
      <c r="AWB11" s="41"/>
      <c r="AWC11" s="41"/>
      <c r="AWD11" s="41"/>
      <c r="AWE11" s="41"/>
      <c r="AWF11" s="41"/>
      <c r="AWG11" s="41"/>
      <c r="AWH11" s="41"/>
      <c r="AWI11" s="41"/>
      <c r="AWJ11" s="41"/>
      <c r="AWK11" s="41"/>
      <c r="AWL11" s="41"/>
      <c r="AWM11" s="41"/>
      <c r="AWN11" s="41"/>
      <c r="AWO11" s="41"/>
      <c r="AWP11" s="41"/>
      <c r="AWQ11" s="41"/>
      <c r="AWR11" s="41"/>
      <c r="AWS11" s="41"/>
      <c r="AWT11" s="41"/>
      <c r="AWU11" s="41"/>
      <c r="AWV11" s="41"/>
      <c r="AWW11" s="41"/>
      <c r="AWX11" s="41"/>
      <c r="AWY11" s="41"/>
      <c r="AWZ11" s="41"/>
      <c r="AXA11" s="41"/>
      <c r="AXB11" s="41"/>
      <c r="AXC11" s="41"/>
      <c r="AXD11" s="41"/>
      <c r="AXE11" s="41"/>
      <c r="AXF11" s="41"/>
      <c r="AXG11" s="41"/>
      <c r="AXH11" s="41"/>
      <c r="AXI11" s="41"/>
      <c r="AXJ11" s="41"/>
      <c r="AXK11" s="41"/>
      <c r="AXL11" s="41"/>
      <c r="AXM11" s="41"/>
      <c r="AXN11" s="41"/>
      <c r="AXO11" s="41"/>
      <c r="AXP11" s="41"/>
      <c r="AXQ11" s="41"/>
      <c r="AXR11" s="41"/>
      <c r="AXS11" s="41"/>
      <c r="AXT11" s="41"/>
      <c r="AXU11" s="41"/>
      <c r="AXV11" s="41"/>
      <c r="AXW11" s="41"/>
      <c r="AXX11" s="41"/>
      <c r="AXY11" s="41"/>
      <c r="AXZ11" s="41"/>
      <c r="AYA11" s="41"/>
      <c r="AYB11" s="41"/>
      <c r="AYC11" s="41"/>
      <c r="AYD11" s="41"/>
      <c r="AYE11" s="41"/>
      <c r="AYF11" s="41"/>
      <c r="AYG11" s="41"/>
      <c r="AYH11" s="41"/>
      <c r="AYI11" s="41"/>
      <c r="AYJ11" s="41"/>
      <c r="AYK11" s="41"/>
      <c r="AYL11" s="41"/>
      <c r="AYM11" s="41"/>
      <c r="AYN11" s="41"/>
      <c r="AYO11" s="41"/>
      <c r="AYP11" s="41"/>
      <c r="AYQ11" s="41"/>
      <c r="AYR11" s="41"/>
      <c r="AYS11" s="41"/>
      <c r="AYT11" s="41"/>
      <c r="AYU11" s="41"/>
      <c r="AYV11" s="41"/>
      <c r="AYW11" s="41"/>
      <c r="AYX11" s="41"/>
      <c r="AYY11" s="41"/>
      <c r="AYZ11" s="41"/>
      <c r="AZA11" s="41"/>
      <c r="AZB11" s="41"/>
      <c r="AZC11" s="41"/>
      <c r="AZD11" s="41"/>
      <c r="AZE11" s="41"/>
      <c r="AZF11" s="41"/>
      <c r="AZG11" s="41"/>
      <c r="AZH11" s="41"/>
      <c r="AZI11" s="41"/>
      <c r="AZJ11" s="41"/>
      <c r="AZK11" s="41"/>
      <c r="AZL11" s="41"/>
      <c r="AZM11" s="41"/>
      <c r="AZN11" s="41"/>
      <c r="AZO11" s="41"/>
      <c r="AZP11" s="41"/>
      <c r="AZQ11" s="41"/>
      <c r="AZR11" s="41"/>
      <c r="AZS11" s="41"/>
      <c r="AZT11" s="41"/>
      <c r="AZU11" s="41"/>
      <c r="AZV11" s="41"/>
      <c r="AZW11" s="41"/>
      <c r="AZX11" s="41"/>
      <c r="AZY11" s="41"/>
      <c r="AZZ11" s="41"/>
      <c r="BAA11" s="41"/>
      <c r="BAB11" s="41"/>
      <c r="BAC11" s="41"/>
      <c r="BAD11" s="41"/>
      <c r="BAE11" s="41"/>
      <c r="BAF11" s="41"/>
      <c r="BAG11" s="41"/>
      <c r="BAH11" s="41"/>
      <c r="BAI11" s="41"/>
      <c r="BAJ11" s="41"/>
      <c r="BAK11" s="41"/>
      <c r="BAL11" s="41"/>
      <c r="BAM11" s="41"/>
      <c r="BAN11" s="41"/>
      <c r="BAO11" s="41"/>
      <c r="BAP11" s="41"/>
      <c r="BAQ11" s="41"/>
      <c r="BAR11" s="41"/>
      <c r="BAS11" s="41"/>
      <c r="BAT11" s="41"/>
      <c r="BAU11" s="41"/>
      <c r="BAV11" s="41"/>
      <c r="BAW11" s="41"/>
      <c r="BAX11" s="41"/>
      <c r="BAY11" s="41"/>
      <c r="BAZ11" s="41"/>
      <c r="BBA11" s="41"/>
      <c r="BBB11" s="41"/>
      <c r="BBC11" s="41"/>
      <c r="BBD11" s="41"/>
      <c r="BBE11" s="41"/>
      <c r="BBF11" s="41"/>
      <c r="BBG11" s="41"/>
      <c r="BBH11" s="41"/>
      <c r="BBI11" s="41"/>
      <c r="BBJ11" s="41"/>
      <c r="BBK11" s="41"/>
      <c r="BBL11" s="41"/>
      <c r="BBM11" s="41"/>
      <c r="BBN11" s="41"/>
      <c r="BBO11" s="41"/>
      <c r="BBP11" s="41"/>
      <c r="BBQ11" s="41"/>
      <c r="BBR11" s="41"/>
      <c r="BBS11" s="41"/>
      <c r="BBT11" s="41"/>
      <c r="BBU11" s="41"/>
      <c r="BBV11" s="41"/>
      <c r="BBW11" s="41"/>
      <c r="BBX11" s="41"/>
      <c r="BBY11" s="41"/>
      <c r="BBZ11" s="41"/>
      <c r="BCA11" s="41"/>
      <c r="BCB11" s="41"/>
      <c r="BCC11" s="41"/>
      <c r="BCD11" s="41"/>
      <c r="BCE11" s="41"/>
      <c r="BCF11" s="41"/>
      <c r="BCG11" s="41"/>
      <c r="BCH11" s="41"/>
      <c r="BCI11" s="41"/>
      <c r="BCJ11" s="41"/>
      <c r="BCK11" s="41"/>
      <c r="BCL11" s="41"/>
      <c r="BCM11" s="41"/>
      <c r="BCN11" s="41"/>
      <c r="BCO11" s="41"/>
      <c r="BCP11" s="41"/>
      <c r="BCQ11" s="41"/>
      <c r="BCR11" s="41"/>
      <c r="BCS11" s="41"/>
      <c r="BCT11" s="41"/>
      <c r="BCU11" s="41"/>
      <c r="BCV11" s="41"/>
      <c r="BCW11" s="41"/>
      <c r="BCX11" s="41"/>
      <c r="BCY11" s="41"/>
      <c r="BCZ11" s="41"/>
      <c r="BDA11" s="41"/>
      <c r="BDB11" s="41"/>
      <c r="BDC11" s="41"/>
      <c r="BDD11" s="41"/>
      <c r="BDE11" s="41"/>
      <c r="BDF11" s="41"/>
      <c r="BDG11" s="41"/>
      <c r="BDH11" s="41"/>
      <c r="BDI11" s="41"/>
      <c r="BDJ11" s="41"/>
      <c r="BDK11" s="41"/>
      <c r="BDL11" s="41"/>
      <c r="BDM11" s="41"/>
      <c r="BDN11" s="41"/>
      <c r="BDO11" s="41"/>
      <c r="BDP11" s="41"/>
      <c r="BDQ11" s="41"/>
      <c r="BDR11" s="41"/>
      <c r="BDS11" s="41"/>
      <c r="BDT11" s="41"/>
      <c r="BDU11" s="41"/>
      <c r="BDV11" s="41"/>
      <c r="BDW11" s="41"/>
      <c r="BDX11" s="41"/>
      <c r="BDY11" s="41"/>
      <c r="BDZ11" s="41"/>
      <c r="BEA11" s="41"/>
      <c r="BEB11" s="41"/>
      <c r="BEC11" s="41"/>
      <c r="BED11" s="41"/>
      <c r="BEE11" s="41"/>
      <c r="BEF11" s="41"/>
      <c r="BEG11" s="41"/>
      <c r="BEH11" s="41"/>
      <c r="BEI11" s="41"/>
      <c r="BEJ11" s="41"/>
      <c r="BEK11" s="41"/>
      <c r="BEL11" s="41"/>
      <c r="BEM11" s="41"/>
      <c r="BEN11" s="41"/>
      <c r="BEO11" s="41"/>
      <c r="BEP11" s="41"/>
      <c r="BEQ11" s="41"/>
      <c r="BER11" s="41"/>
      <c r="BES11" s="41"/>
      <c r="BET11" s="41"/>
      <c r="BEU11" s="41"/>
      <c r="BEV11" s="41"/>
      <c r="BEW11" s="41"/>
      <c r="BEX11" s="41"/>
      <c r="BEY11" s="41"/>
      <c r="BEZ11" s="41"/>
      <c r="BFA11" s="41"/>
      <c r="BFB11" s="41"/>
      <c r="BFC11" s="41"/>
      <c r="BFD11" s="41"/>
      <c r="BFE11" s="41"/>
      <c r="BFF11" s="41"/>
      <c r="BFG11" s="41"/>
      <c r="BFH11" s="41"/>
      <c r="BFI11" s="41"/>
      <c r="BFJ11" s="41"/>
      <c r="BFK11" s="41"/>
      <c r="BFL11" s="41"/>
      <c r="BFM11" s="41"/>
      <c r="BFN11" s="41"/>
      <c r="BFO11" s="41"/>
      <c r="BFP11" s="41"/>
      <c r="BFQ11" s="41"/>
      <c r="BFR11" s="41"/>
      <c r="BFS11" s="41"/>
      <c r="BFT11" s="41"/>
      <c r="BFU11" s="41"/>
      <c r="BFV11" s="41"/>
      <c r="BFW11" s="41"/>
      <c r="BFX11" s="41"/>
      <c r="BFY11" s="41"/>
      <c r="BFZ11" s="41"/>
      <c r="BGA11" s="41"/>
      <c r="BGB11" s="41"/>
      <c r="BGC11" s="41"/>
      <c r="BGD11" s="41"/>
      <c r="BGE11" s="41"/>
      <c r="BGF11" s="41"/>
      <c r="BGG11" s="41"/>
      <c r="BGH11" s="41"/>
      <c r="BGI11" s="41"/>
      <c r="BGJ11" s="41"/>
      <c r="BGK11" s="41"/>
      <c r="BGL11" s="41"/>
      <c r="BGM11" s="41"/>
      <c r="BGN11" s="41"/>
      <c r="BGO11" s="41"/>
      <c r="BGP11" s="41"/>
      <c r="BGQ11" s="41"/>
      <c r="BGR11" s="41"/>
      <c r="BGS11" s="41"/>
      <c r="BGT11" s="41"/>
      <c r="BGU11" s="41"/>
      <c r="BGV11" s="41"/>
      <c r="BGW11" s="41"/>
      <c r="BGX11" s="41"/>
      <c r="BGY11" s="41"/>
      <c r="BGZ11" s="41"/>
      <c r="BHA11" s="41"/>
      <c r="BHB11" s="41"/>
      <c r="BHC11" s="41"/>
      <c r="BHD11" s="41"/>
      <c r="BHE11" s="41"/>
      <c r="BHF11" s="41"/>
      <c r="BHG11" s="41"/>
      <c r="BHH11" s="41"/>
      <c r="BHI11" s="41"/>
      <c r="BHJ11" s="41"/>
      <c r="BHK11" s="41"/>
      <c r="BHL11" s="41"/>
      <c r="BHM11" s="41"/>
      <c r="BHN11" s="41"/>
      <c r="BHO11" s="41"/>
      <c r="BHP11" s="41"/>
      <c r="BHQ11" s="41"/>
      <c r="BHR11" s="41"/>
      <c r="BHS11" s="41"/>
      <c r="BHT11" s="41"/>
      <c r="BHU11" s="41"/>
      <c r="BHV11" s="41"/>
      <c r="BHW11" s="41"/>
      <c r="BHX11" s="41"/>
      <c r="BHY11" s="41"/>
      <c r="BHZ11" s="41"/>
      <c r="BIA11" s="41"/>
      <c r="BIB11" s="41"/>
      <c r="BIC11" s="41"/>
      <c r="BID11" s="41"/>
      <c r="BIE11" s="41"/>
      <c r="BIF11" s="41"/>
      <c r="BIG11" s="41"/>
      <c r="BIH11" s="41"/>
      <c r="BII11" s="41"/>
      <c r="BIJ11" s="41"/>
      <c r="BIK11" s="41"/>
      <c r="BIL11" s="41"/>
      <c r="BIM11" s="41"/>
      <c r="BIN11" s="41"/>
      <c r="BIO11" s="41"/>
      <c r="BIP11" s="41"/>
      <c r="BIQ11" s="41"/>
      <c r="BIR11" s="41"/>
      <c r="BIS11" s="41"/>
      <c r="BIT11" s="41"/>
      <c r="BIU11" s="41"/>
      <c r="BIV11" s="41"/>
      <c r="BIW11" s="41"/>
      <c r="BIX11" s="41"/>
      <c r="BIY11" s="41"/>
      <c r="BIZ11" s="41"/>
      <c r="BJA11" s="41"/>
      <c r="BJB11" s="41"/>
      <c r="BJC11" s="41"/>
      <c r="BJD11" s="41"/>
      <c r="BJE11" s="41"/>
      <c r="BJF11" s="41"/>
      <c r="BJG11" s="41"/>
      <c r="BJH11" s="41"/>
      <c r="BJI11" s="41"/>
      <c r="BJJ11" s="41"/>
      <c r="BJK11" s="41"/>
      <c r="BJL11" s="41"/>
      <c r="BJM11" s="41"/>
      <c r="BJN11" s="41"/>
      <c r="BJO11" s="41"/>
      <c r="BJP11" s="41"/>
      <c r="BJQ11" s="41"/>
      <c r="BJR11" s="41"/>
      <c r="BJS11" s="41"/>
      <c r="BJT11" s="41"/>
      <c r="BJU11" s="41"/>
      <c r="BJV11" s="41"/>
      <c r="BJW11" s="41"/>
      <c r="BJX11" s="41"/>
      <c r="BJY11" s="41"/>
      <c r="BJZ11" s="41"/>
      <c r="BKA11" s="41"/>
      <c r="BKB11" s="41"/>
      <c r="BKC11" s="41"/>
      <c r="BKD11" s="41"/>
      <c r="BKE11" s="41"/>
      <c r="BKF11" s="41"/>
      <c r="BKG11" s="41"/>
      <c r="BKH11" s="41"/>
      <c r="BKI11" s="41"/>
      <c r="BKJ11" s="41"/>
      <c r="BKK11" s="41"/>
      <c r="BKL11" s="41"/>
      <c r="BKM11" s="41"/>
      <c r="BKN11" s="41"/>
      <c r="BKO11" s="41"/>
      <c r="BKP11" s="41"/>
      <c r="BKQ11" s="41"/>
      <c r="BKR11" s="41"/>
      <c r="BKS11" s="41"/>
      <c r="BKT11" s="41"/>
      <c r="BKU11" s="41"/>
      <c r="BKV11" s="41"/>
      <c r="BKW11" s="41"/>
      <c r="BKX11" s="41"/>
      <c r="BKY11" s="41"/>
      <c r="BKZ11" s="41"/>
      <c r="BLA11" s="41"/>
      <c r="BLB11" s="41"/>
      <c r="BLC11" s="41"/>
      <c r="BLD11" s="41"/>
      <c r="BLE11" s="41"/>
      <c r="BLF11" s="41"/>
      <c r="BLG11" s="41"/>
      <c r="BLH11" s="41"/>
      <c r="BLI11" s="41"/>
      <c r="BLJ11" s="41"/>
      <c r="BLK11" s="41"/>
      <c r="BLL11" s="41"/>
      <c r="BLM11" s="41"/>
      <c r="BLN11" s="41"/>
      <c r="BLO11" s="41"/>
      <c r="BLP11" s="41"/>
      <c r="BLQ11" s="41"/>
      <c r="BLR11" s="41"/>
      <c r="BLS11" s="41"/>
      <c r="BLT11" s="41"/>
      <c r="BLU11" s="41"/>
      <c r="BLV11" s="41"/>
      <c r="BLW11" s="41"/>
      <c r="BLX11" s="41"/>
      <c r="BLY11" s="41"/>
      <c r="BLZ11" s="41"/>
      <c r="BMA11" s="41"/>
      <c r="BMB11" s="41"/>
      <c r="BMC11" s="41"/>
      <c r="BMD11" s="41"/>
      <c r="BME11" s="41"/>
      <c r="BMF11" s="41"/>
      <c r="BMG11" s="41"/>
      <c r="BMH11" s="41"/>
      <c r="BMI11" s="41"/>
      <c r="BMJ11" s="41"/>
      <c r="BMK11" s="41"/>
      <c r="BML11" s="41"/>
      <c r="BMM11" s="41"/>
      <c r="BMN11" s="41"/>
      <c r="BMO11" s="41"/>
      <c r="BMP11" s="41"/>
      <c r="BMQ11" s="41"/>
      <c r="BMR11" s="41"/>
      <c r="BMS11" s="41"/>
      <c r="BMT11" s="41"/>
      <c r="BMU11" s="41"/>
      <c r="BMV11" s="41"/>
      <c r="BMW11" s="41"/>
      <c r="BMX11" s="41"/>
      <c r="BMY11" s="41"/>
      <c r="BMZ11" s="41"/>
      <c r="BNA11" s="41"/>
      <c r="BNB11" s="41"/>
      <c r="BNC11" s="41"/>
      <c r="BND11" s="41"/>
      <c r="BNE11" s="41"/>
      <c r="BNF11" s="41"/>
      <c r="BNG11" s="41"/>
      <c r="BNH11" s="41"/>
      <c r="BNI11" s="41"/>
      <c r="BNJ11" s="41"/>
      <c r="BNK11" s="41"/>
      <c r="BNL11" s="41"/>
      <c r="BNM11" s="41"/>
      <c r="BNN11" s="41"/>
      <c r="BNO11" s="41"/>
      <c r="BNP11" s="41"/>
      <c r="BNQ11" s="41"/>
      <c r="BNR11" s="41"/>
      <c r="BNS11" s="41"/>
      <c r="BNT11" s="41"/>
      <c r="BNU11" s="41"/>
      <c r="BNV11" s="41"/>
      <c r="BNW11" s="41"/>
      <c r="BNX11" s="41"/>
      <c r="BNY11" s="41"/>
      <c r="BNZ11" s="41"/>
      <c r="BOA11" s="41"/>
      <c r="BOB11" s="41"/>
      <c r="BOC11" s="41"/>
      <c r="BOD11" s="41"/>
      <c r="BOE11" s="41"/>
      <c r="BOF11" s="41"/>
      <c r="BOG11" s="41"/>
      <c r="BOH11" s="41"/>
      <c r="BOI11" s="41"/>
      <c r="BOJ11" s="41"/>
      <c r="BOK11" s="41"/>
      <c r="BOL11" s="41"/>
      <c r="BOM11" s="41"/>
      <c r="BON11" s="41"/>
      <c r="BOO11" s="41"/>
      <c r="BOP11" s="41"/>
      <c r="BOQ11" s="41"/>
      <c r="BOR11" s="41"/>
      <c r="BOS11" s="41"/>
      <c r="BOT11" s="41"/>
      <c r="BOU11" s="41"/>
      <c r="BOV11" s="41"/>
      <c r="BOW11" s="41"/>
      <c r="BOX11" s="41"/>
      <c r="BOY11" s="41"/>
      <c r="BOZ11" s="41"/>
      <c r="BPA11" s="41"/>
      <c r="BPB11" s="41"/>
      <c r="BPC11" s="41"/>
      <c r="BPD11" s="41"/>
      <c r="BPE11" s="41"/>
      <c r="BPF11" s="41"/>
      <c r="BPG11" s="41"/>
      <c r="BPH11" s="41"/>
      <c r="BPI11" s="41"/>
      <c r="BPJ11" s="41"/>
      <c r="BPK11" s="41"/>
      <c r="BPL11" s="41"/>
      <c r="BPM11" s="41"/>
      <c r="BPN11" s="41"/>
      <c r="BPO11" s="41"/>
      <c r="BPP11" s="41"/>
      <c r="BPQ11" s="41"/>
      <c r="BPR11" s="41"/>
      <c r="BPS11" s="41"/>
      <c r="BPT11" s="41"/>
      <c r="BPU11" s="41"/>
      <c r="BPV11" s="41"/>
      <c r="BPW11" s="41"/>
      <c r="BPX11" s="41"/>
      <c r="BPY11" s="41"/>
      <c r="BPZ11" s="41"/>
      <c r="BQA11" s="41"/>
      <c r="BQB11" s="41"/>
      <c r="BQC11" s="41"/>
      <c r="BQD11" s="41"/>
      <c r="BQE11" s="41"/>
      <c r="BQF11" s="41"/>
      <c r="BQG11" s="41"/>
      <c r="BQH11" s="41"/>
      <c r="BQI11" s="41"/>
      <c r="BQJ11" s="41"/>
      <c r="BQK11" s="41"/>
      <c r="BQL11" s="41"/>
      <c r="BQM11" s="41"/>
      <c r="BQN11" s="41"/>
      <c r="BQO11" s="41"/>
      <c r="BQP11" s="41"/>
      <c r="BQQ11" s="41"/>
      <c r="BQR11" s="41"/>
      <c r="BQS11" s="41"/>
      <c r="BQT11" s="41"/>
      <c r="BQU11" s="41"/>
      <c r="BQV11" s="41"/>
      <c r="BQW11" s="41"/>
      <c r="BQX11" s="41"/>
      <c r="BQY11" s="41"/>
      <c r="BQZ11" s="41"/>
      <c r="BRA11" s="41"/>
      <c r="BRB11" s="41"/>
      <c r="BRC11" s="41"/>
      <c r="BRD11" s="41"/>
      <c r="BRE11" s="41"/>
      <c r="BRF11" s="41"/>
      <c r="BRG11" s="41"/>
      <c r="BRH11" s="41"/>
      <c r="BRI11" s="41"/>
      <c r="BRJ11" s="41"/>
      <c r="BRK11" s="41"/>
      <c r="BRL11" s="41"/>
      <c r="BRM11" s="41"/>
      <c r="BRN11" s="41"/>
      <c r="BRO11" s="41"/>
      <c r="BRP11" s="41"/>
      <c r="BRQ11" s="41"/>
      <c r="BRR11" s="41"/>
      <c r="BRS11" s="41"/>
      <c r="BRT11" s="41"/>
      <c r="BRU11" s="41"/>
      <c r="BRV11" s="41"/>
      <c r="BRW11" s="41"/>
      <c r="BRX11" s="41"/>
      <c r="BRY11" s="41"/>
      <c r="BRZ11" s="41"/>
      <c r="BSA11" s="41"/>
      <c r="BSB11" s="41"/>
      <c r="BSC11" s="41"/>
      <c r="BSD11" s="41"/>
      <c r="BSE11" s="41"/>
      <c r="BSF11" s="41"/>
      <c r="BSG11" s="41"/>
      <c r="BSH11" s="41"/>
      <c r="BSI11" s="41"/>
      <c r="BSJ11" s="41"/>
      <c r="BSK11" s="41"/>
      <c r="BSL11" s="41"/>
      <c r="BSM11" s="41"/>
      <c r="BSN11" s="41"/>
      <c r="BSO11" s="41"/>
      <c r="BSP11" s="41"/>
      <c r="BSQ11" s="41"/>
      <c r="BSR11" s="41"/>
      <c r="BSS11" s="41"/>
      <c r="BST11" s="41"/>
      <c r="BSU11" s="41"/>
      <c r="BSV11" s="41"/>
      <c r="BSW11" s="41"/>
      <c r="BSX11" s="41"/>
      <c r="BSY11" s="41"/>
      <c r="BSZ11" s="41"/>
      <c r="BTA11" s="41"/>
      <c r="BTB11" s="41"/>
      <c r="BTC11" s="41"/>
      <c r="BTD11" s="41"/>
      <c r="BTE11" s="41"/>
      <c r="BTF11" s="41"/>
      <c r="BTG11" s="41"/>
      <c r="BTH11" s="41"/>
      <c r="BTI11" s="41"/>
      <c r="BTJ11" s="41"/>
      <c r="BTK11" s="41"/>
      <c r="BTL11" s="41"/>
      <c r="BTM11" s="41"/>
      <c r="BTN11" s="41"/>
      <c r="BTO11" s="41"/>
      <c r="BTP11" s="41"/>
      <c r="BTQ11" s="41"/>
      <c r="BTR11" s="41"/>
      <c r="BTS11" s="41"/>
      <c r="BTT11" s="41"/>
      <c r="BTU11" s="41"/>
      <c r="BTV11" s="41"/>
      <c r="BTW11" s="41"/>
      <c r="BTX11" s="41"/>
      <c r="BTY11" s="41"/>
      <c r="BTZ11" s="41"/>
      <c r="BUA11" s="41"/>
      <c r="BUB11" s="41"/>
      <c r="BUC11" s="41"/>
      <c r="BUD11" s="41"/>
      <c r="BUE11" s="41"/>
      <c r="BUF11" s="41"/>
      <c r="BUG11" s="41"/>
      <c r="BUH11" s="41"/>
      <c r="BUI11" s="41"/>
      <c r="BUJ11" s="41"/>
      <c r="BUK11" s="41"/>
      <c r="BUL11" s="41"/>
      <c r="BUM11" s="41"/>
      <c r="BUN11" s="41"/>
      <c r="BUO11" s="41"/>
      <c r="BUP11" s="41"/>
      <c r="BUQ11" s="41"/>
      <c r="BUR11" s="41"/>
      <c r="BUS11" s="41"/>
      <c r="BUT11" s="41"/>
      <c r="BUU11" s="41"/>
      <c r="BUV11" s="41"/>
      <c r="BUW11" s="41"/>
      <c r="BUX11" s="41"/>
      <c r="BUY11" s="41"/>
      <c r="BUZ11" s="41"/>
      <c r="BVA11" s="41"/>
      <c r="BVB11" s="41"/>
      <c r="BVC11" s="41"/>
      <c r="BVD11" s="41"/>
      <c r="BVE11" s="41"/>
      <c r="BVF11" s="41"/>
      <c r="BVG11" s="41"/>
      <c r="BVH11" s="41"/>
      <c r="BVI11" s="41"/>
      <c r="BVJ11" s="41"/>
      <c r="BVK11" s="41"/>
      <c r="BVL11" s="41"/>
      <c r="BVM11" s="41"/>
      <c r="BVN11" s="41"/>
      <c r="BVO11" s="41"/>
      <c r="BVP11" s="41"/>
      <c r="BVQ11" s="41"/>
      <c r="BVR11" s="41"/>
      <c r="BVS11" s="41"/>
      <c r="BVT11" s="41"/>
      <c r="BVU11" s="41"/>
      <c r="BVV11" s="41"/>
      <c r="BVW11" s="41"/>
      <c r="BVX11" s="41"/>
      <c r="BVY11" s="41"/>
      <c r="BVZ11" s="41"/>
      <c r="BWA11" s="41"/>
      <c r="BWB11" s="41"/>
      <c r="BWC11" s="41"/>
      <c r="BWD11" s="41"/>
      <c r="BWE11" s="41"/>
      <c r="BWF11" s="41"/>
      <c r="BWG11" s="41"/>
      <c r="BWH11" s="41"/>
      <c r="BWI11" s="41"/>
      <c r="BWJ11" s="41"/>
      <c r="BWK11" s="41"/>
      <c r="BWL11" s="41"/>
      <c r="BWM11" s="41"/>
      <c r="BWN11" s="41"/>
      <c r="BWO11" s="41"/>
      <c r="BWP11" s="41"/>
      <c r="BWQ11" s="41"/>
      <c r="BWR11" s="41"/>
      <c r="BWS11" s="41"/>
      <c r="BWT11" s="41"/>
      <c r="BWU11" s="41"/>
      <c r="BWV11" s="41"/>
      <c r="BWW11" s="41"/>
      <c r="BWX11" s="41"/>
      <c r="BWY11" s="41"/>
      <c r="BWZ11" s="41"/>
      <c r="BXA11" s="41"/>
      <c r="BXB11" s="41"/>
      <c r="BXC11" s="41"/>
      <c r="BXD11" s="41"/>
      <c r="BXE11" s="41"/>
      <c r="BXF11" s="41"/>
      <c r="BXG11" s="41"/>
      <c r="BXH11" s="41"/>
      <c r="BXI11" s="41"/>
      <c r="BXJ11" s="41"/>
      <c r="BXK11" s="41"/>
      <c r="BXL11" s="41"/>
      <c r="BXM11" s="41"/>
      <c r="BXN11" s="41"/>
      <c r="BXO11" s="41"/>
      <c r="BXP11" s="41"/>
      <c r="BXQ11" s="41"/>
      <c r="BXR11" s="41"/>
      <c r="BXS11" s="41"/>
      <c r="BXT11" s="41"/>
      <c r="BXU11" s="41"/>
      <c r="BXV11" s="41"/>
      <c r="BXW11" s="41"/>
      <c r="BXX11" s="41"/>
      <c r="BXY11" s="41"/>
      <c r="BXZ11" s="41"/>
      <c r="BYA11" s="41"/>
      <c r="BYB11" s="41"/>
      <c r="BYC11" s="41"/>
      <c r="BYD11" s="41"/>
      <c r="BYE11" s="41"/>
      <c r="BYF11" s="41"/>
      <c r="BYG11" s="41"/>
      <c r="BYH11" s="41"/>
      <c r="BYI11" s="41"/>
      <c r="BYJ11" s="41"/>
      <c r="BYK11" s="41"/>
      <c r="BYL11" s="41"/>
      <c r="BYM11" s="41"/>
      <c r="BYN11" s="41"/>
      <c r="BYO11" s="41"/>
      <c r="BYP11" s="41"/>
      <c r="BYQ11" s="41"/>
      <c r="BYR11" s="41"/>
      <c r="BYS11" s="41"/>
      <c r="BYT11" s="41"/>
      <c r="BYU11" s="41"/>
      <c r="BYV11" s="41"/>
      <c r="BYW11" s="41"/>
      <c r="BYX11" s="41"/>
      <c r="BYY11" s="41"/>
      <c r="BYZ11" s="41"/>
      <c r="BZA11" s="41"/>
      <c r="BZB11" s="41"/>
      <c r="BZC11" s="41"/>
      <c r="BZD11" s="41"/>
      <c r="BZE11" s="41"/>
      <c r="BZF11" s="41"/>
      <c r="BZG11" s="41"/>
      <c r="BZH11" s="41"/>
      <c r="BZI11" s="41"/>
      <c r="BZJ11" s="41"/>
      <c r="BZK11" s="41"/>
      <c r="BZL11" s="41"/>
      <c r="BZM11" s="41"/>
      <c r="BZN11" s="41"/>
      <c r="BZO11" s="41"/>
      <c r="BZP11" s="41"/>
      <c r="BZQ11" s="41"/>
      <c r="BZR11" s="41"/>
      <c r="BZS11" s="41"/>
      <c r="BZT11" s="41"/>
      <c r="BZU11" s="41"/>
      <c r="BZV11" s="41"/>
      <c r="BZW11" s="41"/>
      <c r="BZX11" s="41"/>
      <c r="BZY11" s="41"/>
      <c r="BZZ11" s="41"/>
      <c r="CAA11" s="41"/>
      <c r="CAB11" s="41"/>
      <c r="CAC11" s="41"/>
      <c r="CAD11" s="41"/>
      <c r="CAE11" s="41"/>
      <c r="CAF11" s="41"/>
      <c r="CAG11" s="41"/>
      <c r="CAH11" s="41"/>
      <c r="CAI11" s="41"/>
      <c r="CAJ11" s="41"/>
      <c r="CAK11" s="41"/>
      <c r="CAL11" s="41"/>
      <c r="CAM11" s="41"/>
      <c r="CAN11" s="41"/>
      <c r="CAO11" s="41"/>
      <c r="CAP11" s="41"/>
      <c r="CAQ11" s="41"/>
      <c r="CAR11" s="41"/>
      <c r="CAS11" s="41"/>
      <c r="CAT11" s="41"/>
      <c r="CAU11" s="41"/>
      <c r="CAV11" s="41"/>
      <c r="CAW11" s="41"/>
      <c r="CAX11" s="41"/>
      <c r="CAY11" s="41"/>
      <c r="CAZ11" s="41"/>
      <c r="CBA11" s="41"/>
      <c r="CBB11" s="41"/>
      <c r="CBC11" s="41"/>
      <c r="CBD11" s="41"/>
      <c r="CBE11" s="41"/>
      <c r="CBF11" s="41"/>
      <c r="CBG11" s="41"/>
      <c r="CBH11" s="41"/>
      <c r="CBI11" s="41"/>
      <c r="CBJ11" s="41"/>
      <c r="CBK11" s="41"/>
      <c r="CBL11" s="41"/>
      <c r="CBM11" s="41"/>
      <c r="CBN11" s="41"/>
      <c r="CBO11" s="41"/>
      <c r="CBP11" s="41"/>
      <c r="CBQ11" s="41"/>
      <c r="CBR11" s="41"/>
      <c r="CBS11" s="41"/>
      <c r="CBT11" s="41"/>
      <c r="CBU11" s="41"/>
      <c r="CBV11" s="41"/>
      <c r="CBW11" s="41"/>
      <c r="CBX11" s="41"/>
      <c r="CBY11" s="41"/>
      <c r="CBZ11" s="41"/>
      <c r="CCA11" s="41"/>
      <c r="CCB11" s="41"/>
      <c r="CCC11" s="41"/>
      <c r="CCD11" s="41"/>
      <c r="CCE11" s="41"/>
      <c r="CCF11" s="41"/>
      <c r="CCG11" s="41"/>
      <c r="CCH11" s="41"/>
      <c r="CCI11" s="41"/>
      <c r="CCJ11" s="41"/>
      <c r="CCK11" s="41"/>
      <c r="CCL11" s="41"/>
      <c r="CCM11" s="41"/>
      <c r="CCN11" s="41"/>
      <c r="CCO11" s="41"/>
      <c r="CCP11" s="41"/>
      <c r="CCQ11" s="41"/>
      <c r="CCR11" s="41"/>
      <c r="CCS11" s="41"/>
      <c r="CCT11" s="41"/>
      <c r="CCU11" s="41"/>
      <c r="CCV11" s="41"/>
      <c r="CCW11" s="41"/>
      <c r="CCX11" s="41"/>
      <c r="CCY11" s="41"/>
      <c r="CCZ11" s="41"/>
      <c r="CDA11" s="41"/>
      <c r="CDB11" s="41"/>
      <c r="CDC11" s="41"/>
      <c r="CDD11" s="41"/>
      <c r="CDE11" s="41"/>
      <c r="CDF11" s="41"/>
      <c r="CDG11" s="41"/>
      <c r="CDH11" s="41"/>
      <c r="CDI11" s="41"/>
      <c r="CDJ11" s="41"/>
      <c r="CDK11" s="41"/>
      <c r="CDL11" s="41"/>
      <c r="CDM11" s="41"/>
      <c r="CDN11" s="41"/>
      <c r="CDO11" s="41"/>
      <c r="CDP11" s="41"/>
      <c r="CDQ11" s="41"/>
      <c r="CDR11" s="41"/>
      <c r="CDS11" s="41"/>
      <c r="CDT11" s="41"/>
      <c r="CDU11" s="41"/>
      <c r="CDV11" s="41"/>
      <c r="CDW11" s="41"/>
      <c r="CDX11" s="41"/>
      <c r="CDY11" s="41"/>
      <c r="CDZ11" s="41"/>
      <c r="CEA11" s="41"/>
      <c r="CEB11" s="41"/>
      <c r="CEC11" s="41"/>
      <c r="CED11" s="41"/>
      <c r="CEE11" s="41"/>
      <c r="CEF11" s="41"/>
      <c r="CEG11" s="41"/>
      <c r="CEH11" s="41"/>
      <c r="CEI11" s="41"/>
      <c r="CEJ11" s="41"/>
      <c r="CEK11" s="41"/>
      <c r="CEL11" s="41"/>
      <c r="CEM11" s="41"/>
      <c r="CEN11" s="41"/>
      <c r="CEO11" s="41"/>
      <c r="CEP11" s="41"/>
      <c r="CEQ11" s="41"/>
      <c r="CER11" s="41"/>
      <c r="CES11" s="41"/>
      <c r="CET11" s="41"/>
      <c r="CEU11" s="41"/>
      <c r="CEV11" s="41"/>
      <c r="CEW11" s="41"/>
      <c r="CEX11" s="41"/>
      <c r="CEY11" s="41"/>
      <c r="CEZ11" s="41"/>
      <c r="CFA11" s="41"/>
      <c r="CFB11" s="41"/>
      <c r="CFC11" s="41"/>
      <c r="CFD11" s="41"/>
      <c r="CFE11" s="41"/>
      <c r="CFF11" s="41"/>
      <c r="CFG11" s="41"/>
      <c r="CFH11" s="41"/>
      <c r="CFI11" s="41"/>
      <c r="CFJ11" s="41"/>
      <c r="CFK11" s="41"/>
      <c r="CFL11" s="41"/>
      <c r="CFM11" s="41"/>
      <c r="CFN11" s="41"/>
      <c r="CFO11" s="41"/>
      <c r="CFP11" s="41"/>
      <c r="CFQ11" s="41"/>
      <c r="CFR11" s="41"/>
      <c r="CFS11" s="41"/>
      <c r="CFT11" s="41"/>
      <c r="CFU11" s="41"/>
      <c r="CFV11" s="41"/>
      <c r="CFW11" s="41"/>
      <c r="CFX11" s="41"/>
      <c r="CFY11" s="41"/>
      <c r="CFZ11" s="41"/>
      <c r="CGA11" s="41"/>
      <c r="CGB11" s="41"/>
      <c r="CGC11" s="41"/>
      <c r="CGD11" s="41"/>
      <c r="CGE11" s="41"/>
      <c r="CGF11" s="41"/>
      <c r="CGG11" s="41"/>
      <c r="CGH11" s="41"/>
      <c r="CGI11" s="41"/>
      <c r="CGJ11" s="41"/>
      <c r="CGK11" s="41"/>
      <c r="CGL11" s="41"/>
      <c r="CGM11" s="41"/>
      <c r="CGN11" s="41"/>
      <c r="CGO11" s="41"/>
      <c r="CGP11" s="41"/>
      <c r="CGQ11" s="41"/>
      <c r="CGR11" s="41"/>
      <c r="CGS11" s="41"/>
      <c r="CGT11" s="41"/>
      <c r="CGU11" s="41"/>
      <c r="CGV11" s="41"/>
      <c r="CGW11" s="41"/>
      <c r="CGX11" s="41"/>
      <c r="CGY11" s="41"/>
      <c r="CGZ11" s="41"/>
      <c r="CHA11" s="41"/>
      <c r="CHB11" s="41"/>
      <c r="CHC11" s="41"/>
      <c r="CHD11" s="41"/>
      <c r="CHE11" s="41"/>
      <c r="CHF11" s="41"/>
      <c r="CHG11" s="41"/>
      <c r="CHH11" s="41"/>
      <c r="CHI11" s="41"/>
      <c r="CHJ11" s="41"/>
      <c r="CHK11" s="41"/>
      <c r="CHL11" s="41"/>
      <c r="CHM11" s="41"/>
      <c r="CHN11" s="41"/>
      <c r="CHO11" s="41"/>
      <c r="CHP11" s="41"/>
      <c r="CHQ11" s="41"/>
      <c r="CHR11" s="41"/>
      <c r="CHS11" s="41"/>
      <c r="CHT11" s="41"/>
      <c r="CHU11" s="41"/>
      <c r="CHV11" s="41"/>
      <c r="CHW11" s="41"/>
      <c r="CHX11" s="41"/>
      <c r="CHY11" s="41"/>
      <c r="CHZ11" s="41"/>
      <c r="CIA11" s="41"/>
      <c r="CIB11" s="41"/>
      <c r="CIC11" s="41"/>
      <c r="CID11" s="41"/>
      <c r="CIE11" s="41"/>
      <c r="CIF11" s="41"/>
      <c r="CIG11" s="41"/>
      <c r="CIH11" s="41"/>
      <c r="CII11" s="41"/>
      <c r="CIJ11" s="41"/>
      <c r="CIK11" s="41"/>
      <c r="CIL11" s="41"/>
      <c r="CIM11" s="41"/>
      <c r="CIN11" s="41"/>
      <c r="CIO11" s="41"/>
      <c r="CIP11" s="41"/>
      <c r="CIQ11" s="41"/>
      <c r="CIR11" s="41"/>
      <c r="CIS11" s="41"/>
      <c r="CIT11" s="41"/>
      <c r="CIU11" s="41"/>
      <c r="CIV11" s="41"/>
      <c r="CIW11" s="41"/>
      <c r="CIX11" s="41"/>
      <c r="CIY11" s="41"/>
      <c r="CIZ11" s="41"/>
      <c r="CJA11" s="41"/>
      <c r="CJB11" s="41"/>
      <c r="CJC11" s="41"/>
      <c r="CJD11" s="41"/>
      <c r="CJE11" s="41"/>
      <c r="CJF11" s="41"/>
      <c r="CJG11" s="41"/>
      <c r="CJH11" s="41"/>
      <c r="CJI11" s="41"/>
      <c r="CJJ11" s="41"/>
      <c r="CJK11" s="41"/>
      <c r="CJL11" s="41"/>
      <c r="CJM11" s="41"/>
      <c r="CJN11" s="41"/>
      <c r="CJO11" s="41"/>
      <c r="CJP11" s="41"/>
      <c r="CJQ11" s="41"/>
      <c r="CJR11" s="41"/>
      <c r="CJS11" s="41"/>
      <c r="CJT11" s="41"/>
      <c r="CJU11" s="41"/>
      <c r="CJV11" s="41"/>
      <c r="CJW11" s="41"/>
      <c r="CJX11" s="41"/>
      <c r="CJY11" s="41"/>
      <c r="CJZ11" s="41"/>
      <c r="CKA11" s="41"/>
      <c r="CKB11" s="41"/>
      <c r="CKC11" s="41"/>
      <c r="CKD11" s="41"/>
      <c r="CKE11" s="41"/>
      <c r="CKF11" s="41"/>
      <c r="CKG11" s="41"/>
      <c r="CKH11" s="41"/>
      <c r="CKI11" s="41"/>
      <c r="CKJ11" s="41"/>
      <c r="CKK11" s="41"/>
      <c r="CKL11" s="41"/>
      <c r="CKM11" s="41"/>
      <c r="CKN11" s="41"/>
      <c r="CKO11" s="41"/>
      <c r="CKP11" s="41"/>
      <c r="CKQ11" s="41"/>
      <c r="CKR11" s="41"/>
      <c r="CKS11" s="41"/>
      <c r="CKT11" s="41"/>
      <c r="CKU11" s="41"/>
      <c r="CKV11" s="41"/>
      <c r="CKW11" s="41"/>
      <c r="CKX11" s="41"/>
      <c r="CKY11" s="41"/>
      <c r="CKZ11" s="41"/>
      <c r="CLA11" s="41"/>
      <c r="CLB11" s="41"/>
      <c r="CLC11" s="41"/>
      <c r="CLD11" s="41"/>
      <c r="CLE11" s="41"/>
      <c r="CLF11" s="41"/>
      <c r="CLG11" s="41"/>
      <c r="CLH11" s="41"/>
      <c r="CLI11" s="41"/>
      <c r="CLJ11" s="41"/>
      <c r="CLK11" s="41"/>
      <c r="CLL11" s="41"/>
      <c r="CLM11" s="41"/>
      <c r="CLN11" s="41"/>
      <c r="CLO11" s="41"/>
      <c r="CLP11" s="41"/>
      <c r="CLQ11" s="41"/>
      <c r="CLR11" s="41"/>
      <c r="CLS11" s="41"/>
      <c r="CLT11" s="41"/>
      <c r="CLU11" s="41"/>
      <c r="CLV11" s="41"/>
      <c r="CLW11" s="41"/>
      <c r="CLX11" s="41"/>
      <c r="CLY11" s="41"/>
      <c r="CLZ11" s="41"/>
      <c r="CMA11" s="41"/>
      <c r="CMB11" s="41"/>
      <c r="CMC11" s="41"/>
      <c r="CMD11" s="41"/>
      <c r="CME11" s="41"/>
      <c r="CMF11" s="41"/>
      <c r="CMG11" s="41"/>
      <c r="CMH11" s="41"/>
      <c r="CMI11" s="41"/>
      <c r="CMJ11" s="41"/>
      <c r="CMK11" s="41"/>
      <c r="CML11" s="41"/>
      <c r="CMM11" s="41"/>
      <c r="CMN11" s="41"/>
      <c r="CMO11" s="41"/>
      <c r="CMP11" s="41"/>
      <c r="CMQ11" s="41"/>
      <c r="CMR11" s="41"/>
      <c r="CMS11" s="41"/>
      <c r="CMT11" s="41"/>
      <c r="CMU11" s="41"/>
      <c r="CMV11" s="41"/>
      <c r="CMW11" s="41"/>
      <c r="CMX11" s="41"/>
      <c r="CMY11" s="41"/>
      <c r="CMZ11" s="41"/>
      <c r="CNA11" s="41"/>
      <c r="CNB11" s="41"/>
      <c r="CNC11" s="41"/>
      <c r="CND11" s="41"/>
      <c r="CNE11" s="41"/>
      <c r="CNF11" s="41"/>
      <c r="CNG11" s="41"/>
      <c r="CNH11" s="41"/>
      <c r="CNI11" s="41"/>
      <c r="CNJ11" s="41"/>
      <c r="CNK11" s="41"/>
      <c r="CNL11" s="41"/>
      <c r="CNM11" s="41"/>
      <c r="CNN11" s="41"/>
      <c r="CNO11" s="41"/>
      <c r="CNP11" s="41"/>
      <c r="CNQ11" s="41"/>
      <c r="CNR11" s="41"/>
      <c r="CNS11" s="41"/>
      <c r="CNT11" s="41"/>
      <c r="CNU11" s="41"/>
      <c r="CNV11" s="41"/>
      <c r="CNW11" s="41"/>
      <c r="CNX11" s="41"/>
      <c r="CNY11" s="41"/>
      <c r="CNZ11" s="41"/>
      <c r="COA11" s="41"/>
      <c r="COB11" s="41"/>
      <c r="COC11" s="41"/>
      <c r="COD11" s="41"/>
      <c r="COE11" s="41"/>
      <c r="COF11" s="41"/>
      <c r="COG11" s="41"/>
      <c r="COH11" s="41"/>
      <c r="COI11" s="41"/>
      <c r="COJ11" s="41"/>
      <c r="COK11" s="41"/>
      <c r="COL11" s="41"/>
      <c r="COM11" s="41"/>
      <c r="CON11" s="41"/>
      <c r="COO11" s="41"/>
      <c r="COP11" s="41"/>
      <c r="COQ11" s="41"/>
      <c r="COR11" s="41"/>
      <c r="COS11" s="41"/>
      <c r="COT11" s="41"/>
      <c r="COU11" s="41"/>
      <c r="COV11" s="41"/>
      <c r="COW11" s="41"/>
      <c r="COX11" s="41"/>
      <c r="COY11" s="41"/>
      <c r="COZ11" s="41"/>
      <c r="CPA11" s="41"/>
      <c r="CPB11" s="41"/>
      <c r="CPC11" s="41"/>
      <c r="CPD11" s="41"/>
      <c r="CPE11" s="41"/>
      <c r="CPF11" s="41"/>
      <c r="CPG11" s="41"/>
      <c r="CPH11" s="41"/>
      <c r="CPI11" s="41"/>
      <c r="CPJ11" s="41"/>
      <c r="CPK11" s="41"/>
      <c r="CPL11" s="41"/>
      <c r="CPM11" s="41"/>
      <c r="CPN11" s="41"/>
      <c r="CPO11" s="41"/>
      <c r="CPP11" s="41"/>
      <c r="CPQ11" s="41"/>
      <c r="CPR11" s="41"/>
      <c r="CPS11" s="41"/>
      <c r="CPT11" s="41"/>
      <c r="CPU11" s="41"/>
      <c r="CPV11" s="41"/>
      <c r="CPW11" s="41"/>
      <c r="CPX11" s="41"/>
      <c r="CPY11" s="41"/>
      <c r="CPZ11" s="41"/>
      <c r="CQA11" s="41"/>
      <c r="CQB11" s="41"/>
      <c r="CQC11" s="41"/>
      <c r="CQD11" s="41"/>
      <c r="CQE11" s="41"/>
      <c r="CQF11" s="41"/>
      <c r="CQG11" s="41"/>
      <c r="CQH11" s="41"/>
      <c r="CQI11" s="41"/>
      <c r="CQJ11" s="41"/>
      <c r="CQK11" s="41"/>
      <c r="CQL11" s="41"/>
      <c r="CQM11" s="41"/>
      <c r="CQN11" s="41"/>
      <c r="CQO11" s="41"/>
      <c r="CQP11" s="41"/>
      <c r="CQQ11" s="41"/>
      <c r="CQR11" s="41"/>
      <c r="CQS11" s="41"/>
      <c r="CQT11" s="41"/>
      <c r="CQU11" s="41"/>
      <c r="CQV11" s="41"/>
      <c r="CQW11" s="41"/>
      <c r="CQX11" s="41"/>
      <c r="CQY11" s="41"/>
      <c r="CQZ11" s="41"/>
      <c r="CRA11" s="41"/>
      <c r="CRB11" s="41"/>
      <c r="CRC11" s="41"/>
      <c r="CRD11" s="41"/>
      <c r="CRE11" s="41"/>
      <c r="CRF11" s="41"/>
      <c r="CRG11" s="41"/>
      <c r="CRH11" s="41"/>
      <c r="CRI11" s="41"/>
      <c r="CRJ11" s="41"/>
      <c r="CRK11" s="41"/>
      <c r="CRL11" s="41"/>
      <c r="CRM11" s="41"/>
      <c r="CRN11" s="41"/>
      <c r="CRO11" s="41"/>
      <c r="CRP11" s="41"/>
      <c r="CRQ11" s="41"/>
      <c r="CRR11" s="41"/>
      <c r="CRS11" s="41"/>
      <c r="CRT11" s="41"/>
      <c r="CRU11" s="41"/>
      <c r="CRV11" s="41"/>
      <c r="CRW11" s="41"/>
      <c r="CRX11" s="41"/>
      <c r="CRY11" s="41"/>
      <c r="CRZ11" s="41"/>
      <c r="CSA11" s="41"/>
      <c r="CSB11" s="41"/>
      <c r="CSC11" s="41"/>
      <c r="CSD11" s="41"/>
      <c r="CSE11" s="41"/>
      <c r="CSF11" s="41"/>
      <c r="CSG11" s="41"/>
      <c r="CSH11" s="41"/>
      <c r="CSI11" s="41"/>
      <c r="CSJ11" s="41"/>
      <c r="CSK11" s="41"/>
      <c r="CSL11" s="41"/>
      <c r="CSM11" s="41"/>
      <c r="CSN11" s="41"/>
      <c r="CSO11" s="41"/>
      <c r="CSP11" s="41"/>
      <c r="CSQ11" s="41"/>
      <c r="CSR11" s="41"/>
      <c r="CSS11" s="41"/>
      <c r="CST11" s="41"/>
      <c r="CSU11" s="41"/>
      <c r="CSV11" s="41"/>
      <c r="CSW11" s="41"/>
      <c r="CSX11" s="41"/>
      <c r="CSY11" s="41"/>
      <c r="CSZ11" s="41"/>
      <c r="CTA11" s="41"/>
      <c r="CTB11" s="41"/>
      <c r="CTC11" s="41"/>
      <c r="CTD11" s="41"/>
      <c r="CTE11" s="41"/>
      <c r="CTF11" s="41"/>
      <c r="CTG11" s="41"/>
      <c r="CTH11" s="41"/>
      <c r="CTI11" s="41"/>
      <c r="CTJ11" s="41"/>
      <c r="CTK11" s="41"/>
      <c r="CTL11" s="41"/>
      <c r="CTM11" s="41"/>
      <c r="CTN11" s="41"/>
      <c r="CTO11" s="41"/>
      <c r="CTP11" s="41"/>
      <c r="CTQ11" s="41"/>
      <c r="CTR11" s="41"/>
      <c r="CTS11" s="41"/>
      <c r="CTT11" s="41"/>
      <c r="CTU11" s="41"/>
      <c r="CTV11" s="41"/>
      <c r="CTW11" s="41"/>
      <c r="CTX11" s="41"/>
      <c r="CTY11" s="41"/>
      <c r="CTZ11" s="41"/>
      <c r="CUA11" s="41"/>
      <c r="CUB11" s="41"/>
      <c r="CUC11" s="41"/>
      <c r="CUD11" s="41"/>
      <c r="CUE11" s="41"/>
      <c r="CUF11" s="41"/>
      <c r="CUG11" s="41"/>
      <c r="CUH11" s="41"/>
      <c r="CUI11" s="41"/>
      <c r="CUJ11" s="41"/>
      <c r="CUK11" s="41"/>
      <c r="CUL11" s="41"/>
      <c r="CUM11" s="41"/>
      <c r="CUN11" s="41"/>
      <c r="CUO11" s="41"/>
      <c r="CUP11" s="41"/>
      <c r="CUQ11" s="41"/>
      <c r="CUR11" s="41"/>
      <c r="CUS11" s="41"/>
      <c r="CUT11" s="41"/>
      <c r="CUU11" s="41"/>
      <c r="CUV11" s="41"/>
      <c r="CUW11" s="41"/>
      <c r="CUX11" s="41"/>
      <c r="CUY11" s="41"/>
      <c r="CUZ11" s="41"/>
      <c r="CVA11" s="41"/>
      <c r="CVB11" s="41"/>
      <c r="CVC11" s="41"/>
      <c r="CVD11" s="41"/>
      <c r="CVE11" s="41"/>
      <c r="CVF11" s="41"/>
      <c r="CVG11" s="41"/>
      <c r="CVH11" s="41"/>
      <c r="CVI11" s="41"/>
      <c r="CVJ11" s="41"/>
      <c r="CVK11" s="41"/>
      <c r="CVL11" s="41"/>
      <c r="CVM11" s="41"/>
      <c r="CVN11" s="41"/>
      <c r="CVO11" s="41"/>
      <c r="CVP11" s="41"/>
      <c r="CVQ11" s="41"/>
      <c r="CVR11" s="41"/>
      <c r="CVS11" s="41"/>
      <c r="CVT11" s="41"/>
      <c r="CVU11" s="41"/>
      <c r="CVV11" s="41"/>
      <c r="CVW11" s="41"/>
      <c r="CVX11" s="41"/>
      <c r="CVY11" s="41"/>
      <c r="CVZ11" s="41"/>
      <c r="CWA11" s="41"/>
      <c r="CWB11" s="41"/>
      <c r="CWC11" s="41"/>
      <c r="CWD11" s="41"/>
      <c r="CWE11" s="41"/>
      <c r="CWF11" s="41"/>
      <c r="CWG11" s="41"/>
      <c r="CWH11" s="41"/>
      <c r="CWI11" s="41"/>
      <c r="CWJ11" s="41"/>
      <c r="CWK11" s="41"/>
      <c r="CWL11" s="41"/>
      <c r="CWM11" s="41"/>
      <c r="CWN11" s="41"/>
      <c r="CWO11" s="41"/>
      <c r="CWP11" s="41"/>
      <c r="CWQ11" s="41"/>
      <c r="CWR11" s="41"/>
      <c r="CWS11" s="41"/>
      <c r="CWT11" s="41"/>
      <c r="CWU11" s="41"/>
      <c r="CWV11" s="41"/>
      <c r="CWW11" s="41"/>
      <c r="CWX11" s="41"/>
      <c r="CWY11" s="41"/>
      <c r="CWZ11" s="41"/>
      <c r="CXA11" s="41"/>
      <c r="CXB11" s="41"/>
      <c r="CXC11" s="41"/>
      <c r="CXD11" s="41"/>
      <c r="CXE11" s="41"/>
      <c r="CXF11" s="41"/>
      <c r="CXG11" s="41"/>
      <c r="CXH11" s="41"/>
      <c r="CXI11" s="41"/>
      <c r="CXJ11" s="41"/>
      <c r="CXK11" s="41"/>
      <c r="CXL11" s="41"/>
      <c r="CXM11" s="41"/>
      <c r="CXN11" s="41"/>
      <c r="CXO11" s="41"/>
      <c r="CXP11" s="41"/>
      <c r="CXQ11" s="41"/>
      <c r="CXR11" s="41"/>
      <c r="CXS11" s="41"/>
      <c r="CXT11" s="41"/>
      <c r="CXU11" s="41"/>
      <c r="CXV11" s="41"/>
      <c r="CXW11" s="41"/>
      <c r="CXX11" s="41"/>
      <c r="CXY11" s="41"/>
      <c r="CXZ11" s="41"/>
      <c r="CYA11" s="41"/>
      <c r="CYB11" s="41"/>
      <c r="CYC11" s="41"/>
      <c r="CYD11" s="41"/>
      <c r="CYE11" s="41"/>
      <c r="CYF11" s="41"/>
      <c r="CYG11" s="41"/>
      <c r="CYH11" s="41"/>
      <c r="CYI11" s="41"/>
      <c r="CYJ11" s="41"/>
      <c r="CYK11" s="41"/>
      <c r="CYL11" s="41"/>
      <c r="CYM11" s="41"/>
      <c r="CYN11" s="41"/>
      <c r="CYO11" s="41"/>
      <c r="CYP11" s="41"/>
      <c r="CYQ11" s="41"/>
      <c r="CYR11" s="41"/>
      <c r="CYS11" s="41"/>
      <c r="CYT11" s="41"/>
      <c r="CYU11" s="41"/>
      <c r="CYV11" s="41"/>
      <c r="CYW11" s="41"/>
      <c r="CYX11" s="41"/>
      <c r="CYY11" s="41"/>
      <c r="CYZ11" s="41"/>
      <c r="CZA11" s="41"/>
      <c r="CZB11" s="41"/>
      <c r="CZC11" s="41"/>
      <c r="CZD11" s="41"/>
      <c r="CZE11" s="41"/>
      <c r="CZF11" s="41"/>
      <c r="CZG11" s="41"/>
      <c r="CZH11" s="41"/>
      <c r="CZI11" s="41"/>
      <c r="CZJ11" s="41"/>
      <c r="CZK11" s="41"/>
      <c r="CZL11" s="41"/>
      <c r="CZM11" s="41"/>
      <c r="CZN11" s="41"/>
      <c r="CZO11" s="41"/>
      <c r="CZP11" s="41"/>
      <c r="CZQ11" s="41"/>
      <c r="CZR11" s="41"/>
      <c r="CZS11" s="41"/>
      <c r="CZT11" s="41"/>
      <c r="CZU11" s="41"/>
      <c r="CZV11" s="41"/>
      <c r="CZW11" s="41"/>
      <c r="CZX11" s="41"/>
      <c r="CZY11" s="41"/>
      <c r="CZZ11" s="41"/>
      <c r="DAA11" s="41"/>
      <c r="DAB11" s="41"/>
      <c r="DAC11" s="41"/>
      <c r="DAD11" s="41"/>
      <c r="DAE11" s="41"/>
      <c r="DAF11" s="41"/>
      <c r="DAG11" s="41"/>
      <c r="DAH11" s="41"/>
      <c r="DAI11" s="41"/>
      <c r="DAJ11" s="41"/>
      <c r="DAK11" s="41"/>
      <c r="DAL11" s="41"/>
      <c r="DAM11" s="41"/>
      <c r="DAN11" s="41"/>
      <c r="DAO11" s="41"/>
      <c r="DAP11" s="41"/>
      <c r="DAQ11" s="41"/>
      <c r="DAR11" s="41"/>
      <c r="DAS11" s="41"/>
      <c r="DAT11" s="41"/>
      <c r="DAU11" s="41"/>
      <c r="DAV11" s="41"/>
      <c r="DAW11" s="41"/>
      <c r="DAX11" s="41"/>
      <c r="DAY11" s="41"/>
      <c r="DAZ11" s="41"/>
      <c r="DBA11" s="41"/>
      <c r="DBB11" s="41"/>
      <c r="DBC11" s="41"/>
      <c r="DBD11" s="41"/>
      <c r="DBE11" s="41"/>
      <c r="DBF11" s="41"/>
      <c r="DBG11" s="41"/>
      <c r="DBH11" s="41"/>
      <c r="DBI11" s="41"/>
      <c r="DBJ11" s="41"/>
      <c r="DBK11" s="41"/>
      <c r="DBL11" s="41"/>
      <c r="DBM11" s="41"/>
      <c r="DBN11" s="41"/>
      <c r="DBO11" s="41"/>
      <c r="DBP11" s="41"/>
      <c r="DBQ11" s="41"/>
      <c r="DBR11" s="41"/>
      <c r="DBS11" s="41"/>
      <c r="DBT11" s="41"/>
      <c r="DBU11" s="41"/>
      <c r="DBV11" s="41"/>
      <c r="DBW11" s="41"/>
      <c r="DBX11" s="41"/>
      <c r="DBY11" s="41"/>
      <c r="DBZ11" s="41"/>
      <c r="DCA11" s="41"/>
      <c r="DCB11" s="41"/>
      <c r="DCC11" s="41"/>
      <c r="DCD11" s="41"/>
      <c r="DCE11" s="41"/>
      <c r="DCF11" s="41"/>
      <c r="DCG11" s="41"/>
      <c r="DCH11" s="41"/>
      <c r="DCI11" s="41"/>
      <c r="DCJ11" s="41"/>
      <c r="DCK11" s="41"/>
      <c r="DCL11" s="41"/>
      <c r="DCM11" s="41"/>
      <c r="DCN11" s="41"/>
      <c r="DCO11" s="41"/>
      <c r="DCP11" s="41"/>
      <c r="DCQ11" s="41"/>
      <c r="DCR11" s="41"/>
      <c r="DCS11" s="41"/>
      <c r="DCT11" s="41"/>
      <c r="DCU11" s="41"/>
      <c r="DCV11" s="41"/>
      <c r="DCW11" s="41"/>
      <c r="DCX11" s="41"/>
      <c r="DCY11" s="41"/>
      <c r="DCZ11" s="41"/>
      <c r="DDA11" s="41"/>
      <c r="DDB11" s="41"/>
      <c r="DDC11" s="41"/>
      <c r="DDD11" s="41"/>
      <c r="DDE11" s="41"/>
      <c r="DDF11" s="41"/>
      <c r="DDG11" s="41"/>
      <c r="DDH11" s="41"/>
      <c r="DDI11" s="41"/>
      <c r="DDJ11" s="41"/>
      <c r="DDK11" s="41"/>
      <c r="DDL11" s="41"/>
      <c r="DDM11" s="41"/>
      <c r="DDN11" s="41"/>
      <c r="DDO11" s="41"/>
      <c r="DDP11" s="41"/>
      <c r="DDQ11" s="41"/>
      <c r="DDR11" s="41"/>
      <c r="DDS11" s="41"/>
      <c r="DDT11" s="41"/>
      <c r="DDU11" s="41"/>
      <c r="DDV11" s="41"/>
      <c r="DDW11" s="41"/>
      <c r="DDX11" s="41"/>
      <c r="DDY11" s="41"/>
      <c r="DDZ11" s="41"/>
      <c r="DEA11" s="41"/>
      <c r="DEB11" s="41"/>
      <c r="DEC11" s="41"/>
      <c r="DED11" s="41"/>
      <c r="DEE11" s="41"/>
      <c r="DEF11" s="41"/>
      <c r="DEG11" s="41"/>
      <c r="DEH11" s="41"/>
      <c r="DEI11" s="41"/>
      <c r="DEJ11" s="41"/>
      <c r="DEK11" s="41"/>
      <c r="DEL11" s="41"/>
      <c r="DEM11" s="41"/>
      <c r="DEN11" s="41"/>
      <c r="DEO11" s="41"/>
      <c r="DEP11" s="41"/>
      <c r="DEQ11" s="41"/>
      <c r="DER11" s="41"/>
      <c r="DES11" s="41"/>
      <c r="DET11" s="41"/>
      <c r="DEU11" s="41"/>
      <c r="DEV11" s="41"/>
      <c r="DEW11" s="41"/>
      <c r="DEX11" s="41"/>
      <c r="DEY11" s="41"/>
      <c r="DEZ11" s="41"/>
      <c r="DFA11" s="41"/>
      <c r="DFB11" s="41"/>
      <c r="DFC11" s="41"/>
      <c r="DFD11" s="41"/>
      <c r="DFE11" s="41"/>
      <c r="DFF11" s="41"/>
      <c r="DFG11" s="41"/>
      <c r="DFH11" s="41"/>
      <c r="DFI11" s="41"/>
      <c r="DFJ11" s="41"/>
      <c r="DFK11" s="41"/>
      <c r="DFL11" s="41"/>
      <c r="DFM11" s="41"/>
      <c r="DFN11" s="41"/>
      <c r="DFO11" s="41"/>
      <c r="DFP11" s="41"/>
      <c r="DFQ11" s="41"/>
      <c r="DFR11" s="41"/>
      <c r="DFS11" s="41"/>
      <c r="DFT11" s="41"/>
      <c r="DFU11" s="41"/>
      <c r="DFV11" s="41"/>
      <c r="DFW11" s="41"/>
      <c r="DFX11" s="41"/>
      <c r="DFY11" s="41"/>
      <c r="DFZ11" s="41"/>
      <c r="DGA11" s="41"/>
      <c r="DGB11" s="41"/>
      <c r="DGC11" s="41"/>
      <c r="DGD11" s="41"/>
      <c r="DGE11" s="41"/>
      <c r="DGF11" s="41"/>
      <c r="DGG11" s="41"/>
      <c r="DGH11" s="41"/>
      <c r="DGI11" s="41"/>
      <c r="DGJ11" s="41"/>
      <c r="DGK11" s="41"/>
      <c r="DGL11" s="41"/>
      <c r="DGM11" s="41"/>
      <c r="DGN11" s="41"/>
      <c r="DGO11" s="41"/>
      <c r="DGP11" s="41"/>
      <c r="DGQ11" s="41"/>
      <c r="DGR11" s="41"/>
      <c r="DGS11" s="41"/>
      <c r="DGT11" s="41"/>
      <c r="DGU11" s="41"/>
      <c r="DGV11" s="41"/>
      <c r="DGW11" s="41"/>
      <c r="DGX11" s="41"/>
      <c r="DGY11" s="41"/>
      <c r="DGZ11" s="41"/>
      <c r="DHA11" s="41"/>
      <c r="DHB11" s="41"/>
      <c r="DHC11" s="41"/>
      <c r="DHD11" s="41"/>
      <c r="DHE11" s="41"/>
      <c r="DHF11" s="41"/>
      <c r="DHG11" s="41"/>
      <c r="DHH11" s="41"/>
      <c r="DHI11" s="41"/>
      <c r="DHJ11" s="41"/>
      <c r="DHK11" s="41"/>
      <c r="DHL11" s="41"/>
      <c r="DHM11" s="41"/>
      <c r="DHN11" s="41"/>
      <c r="DHO11" s="41"/>
      <c r="DHP11" s="41"/>
      <c r="DHQ11" s="41"/>
      <c r="DHR11" s="41"/>
      <c r="DHS11" s="41"/>
      <c r="DHT11" s="41"/>
      <c r="DHU11" s="41"/>
      <c r="DHV11" s="41"/>
      <c r="DHW11" s="41"/>
      <c r="DHX11" s="41"/>
      <c r="DHY11" s="41"/>
      <c r="DHZ11" s="41"/>
      <c r="DIA11" s="41"/>
      <c r="DIB11" s="41"/>
      <c r="DIC11" s="41"/>
      <c r="DID11" s="41"/>
      <c r="DIE11" s="41"/>
      <c r="DIF11" s="41"/>
      <c r="DIG11" s="41"/>
      <c r="DIH11" s="41"/>
      <c r="DII11" s="41"/>
      <c r="DIJ11" s="41"/>
      <c r="DIK11" s="41"/>
      <c r="DIL11" s="41"/>
      <c r="DIM11" s="41"/>
      <c r="DIN11" s="41"/>
      <c r="DIO11" s="41"/>
      <c r="DIP11" s="41"/>
      <c r="DIQ11" s="41"/>
      <c r="DIR11" s="41"/>
      <c r="DIS11" s="41"/>
      <c r="DIT11" s="41"/>
      <c r="DIU11" s="41"/>
      <c r="DIV11" s="41"/>
      <c r="DIW11" s="41"/>
      <c r="DIX11" s="41"/>
      <c r="DIY11" s="41"/>
      <c r="DIZ11" s="41"/>
      <c r="DJA11" s="41"/>
      <c r="DJB11" s="41"/>
      <c r="DJC11" s="41"/>
      <c r="DJD11" s="41"/>
      <c r="DJE11" s="41"/>
      <c r="DJF11" s="41"/>
      <c r="DJG11" s="41"/>
      <c r="DJH11" s="41"/>
      <c r="DJI11" s="41"/>
      <c r="DJJ11" s="41"/>
      <c r="DJK11" s="41"/>
      <c r="DJL11" s="41"/>
      <c r="DJM11" s="41"/>
      <c r="DJN11" s="41"/>
      <c r="DJO11" s="41"/>
      <c r="DJP11" s="41"/>
      <c r="DJQ11" s="41"/>
      <c r="DJR11" s="41"/>
      <c r="DJS11" s="41"/>
      <c r="DJT11" s="41"/>
      <c r="DJU11" s="41"/>
      <c r="DJV11" s="41"/>
      <c r="DJW11" s="41"/>
      <c r="DJX11" s="41"/>
      <c r="DJY11" s="41"/>
      <c r="DJZ11" s="41"/>
      <c r="DKA11" s="41"/>
      <c r="DKB11" s="41"/>
      <c r="DKC11" s="41"/>
      <c r="DKD11" s="41"/>
      <c r="DKE11" s="41"/>
      <c r="DKF11" s="41"/>
      <c r="DKG11" s="41"/>
      <c r="DKH11" s="41"/>
      <c r="DKI11" s="41"/>
      <c r="DKJ11" s="41"/>
      <c r="DKK11" s="41"/>
      <c r="DKL11" s="41"/>
      <c r="DKM11" s="41"/>
      <c r="DKN11" s="41"/>
      <c r="DKO11" s="41"/>
      <c r="DKP11" s="41"/>
      <c r="DKQ11" s="41"/>
      <c r="DKR11" s="41"/>
      <c r="DKS11" s="41"/>
      <c r="DKT11" s="41"/>
      <c r="DKU11" s="41"/>
      <c r="DKV11" s="41"/>
      <c r="DKW11" s="41"/>
      <c r="DKX11" s="41"/>
      <c r="DKY11" s="41"/>
      <c r="DKZ11" s="41"/>
      <c r="DLA11" s="41"/>
      <c r="DLB11" s="41"/>
      <c r="DLC11" s="41"/>
      <c r="DLD11" s="41"/>
      <c r="DLE11" s="41"/>
      <c r="DLF11" s="41"/>
      <c r="DLG11" s="41"/>
      <c r="DLH11" s="41"/>
      <c r="DLI11" s="41"/>
      <c r="DLJ11" s="41"/>
      <c r="DLK11" s="41"/>
      <c r="DLL11" s="41"/>
      <c r="DLM11" s="41"/>
      <c r="DLN11" s="41"/>
      <c r="DLO11" s="41"/>
      <c r="DLP11" s="41"/>
      <c r="DLQ11" s="41"/>
      <c r="DLR11" s="41"/>
      <c r="DLS11" s="41"/>
      <c r="DLT11" s="41"/>
      <c r="DLU11" s="41"/>
      <c r="DLV11" s="41"/>
      <c r="DLW11" s="41"/>
      <c r="DLX11" s="41"/>
      <c r="DLY11" s="41"/>
      <c r="DLZ11" s="41"/>
      <c r="DMA11" s="41"/>
      <c r="DMB11" s="41"/>
      <c r="DMC11" s="41"/>
      <c r="DMD11" s="41"/>
      <c r="DME11" s="41"/>
      <c r="DMF11" s="41"/>
      <c r="DMG11" s="41"/>
      <c r="DMH11" s="41"/>
      <c r="DMI11" s="41"/>
      <c r="DMJ11" s="41"/>
      <c r="DMK11" s="41"/>
      <c r="DML11" s="41"/>
      <c r="DMM11" s="41"/>
      <c r="DMN11" s="41"/>
      <c r="DMO11" s="41"/>
      <c r="DMP11" s="41"/>
      <c r="DMQ11" s="41"/>
      <c r="DMR11" s="41"/>
      <c r="DMS11" s="41"/>
      <c r="DMT11" s="41"/>
      <c r="DMU11" s="41"/>
      <c r="DMV11" s="41"/>
      <c r="DMW11" s="41"/>
      <c r="DMX11" s="41"/>
      <c r="DMY11" s="41"/>
      <c r="DMZ11" s="41"/>
      <c r="DNA11" s="41"/>
      <c r="DNB11" s="41"/>
      <c r="DNC11" s="41"/>
      <c r="DND11" s="41"/>
      <c r="DNE11" s="41"/>
      <c r="DNF11" s="41"/>
      <c r="DNG11" s="41"/>
      <c r="DNH11" s="41"/>
      <c r="DNI11" s="41"/>
      <c r="DNJ11" s="41"/>
      <c r="DNK11" s="41"/>
      <c r="DNL11" s="41"/>
      <c r="DNM11" s="41"/>
      <c r="DNN11" s="41"/>
      <c r="DNO11" s="41"/>
      <c r="DNP11" s="41"/>
      <c r="DNQ11" s="41"/>
      <c r="DNR11" s="41"/>
      <c r="DNS11" s="41"/>
      <c r="DNT11" s="41"/>
      <c r="DNU11" s="41"/>
      <c r="DNV11" s="41"/>
      <c r="DNW11" s="41"/>
      <c r="DNX11" s="41"/>
      <c r="DNY11" s="41"/>
      <c r="DNZ11" s="41"/>
      <c r="DOA11" s="41"/>
      <c r="DOB11" s="41"/>
      <c r="DOC11" s="41"/>
      <c r="DOD11" s="41"/>
      <c r="DOE11" s="41"/>
      <c r="DOF11" s="41"/>
      <c r="DOG11" s="41"/>
      <c r="DOH11" s="41"/>
      <c r="DOI11" s="41"/>
      <c r="DOJ11" s="41"/>
      <c r="DOK11" s="41"/>
      <c r="DOL11" s="41"/>
      <c r="DOM11" s="41"/>
      <c r="DON11" s="41"/>
      <c r="DOO11" s="41"/>
      <c r="DOP11" s="41"/>
      <c r="DOQ11" s="41"/>
      <c r="DOR11" s="41"/>
      <c r="DOS11" s="41"/>
      <c r="DOT11" s="41"/>
      <c r="DOU11" s="41"/>
      <c r="DOV11" s="41"/>
      <c r="DOW11" s="41"/>
      <c r="DOX11" s="41"/>
      <c r="DOY11" s="41"/>
      <c r="DOZ11" s="41"/>
      <c r="DPA11" s="41"/>
      <c r="DPB11" s="41"/>
      <c r="DPC11" s="41"/>
      <c r="DPD11" s="41"/>
      <c r="DPE11" s="41"/>
      <c r="DPF11" s="41"/>
      <c r="DPG11" s="41"/>
      <c r="DPH11" s="41"/>
      <c r="DPI11" s="41"/>
      <c r="DPJ11" s="41"/>
      <c r="DPK11" s="41"/>
      <c r="DPL11" s="41"/>
      <c r="DPM11" s="41"/>
      <c r="DPN11" s="41"/>
      <c r="DPO11" s="41"/>
      <c r="DPP11" s="41"/>
      <c r="DPQ11" s="41"/>
      <c r="DPR11" s="41"/>
      <c r="DPS11" s="41"/>
      <c r="DPT11" s="41"/>
      <c r="DPU11" s="41"/>
      <c r="DPV11" s="41"/>
      <c r="DPW11" s="41"/>
      <c r="DPX11" s="41"/>
      <c r="DPY11" s="41"/>
      <c r="DPZ11" s="41"/>
      <c r="DQA11" s="41"/>
      <c r="DQB11" s="41"/>
      <c r="DQC11" s="41"/>
      <c r="DQD11" s="41"/>
      <c r="DQE11" s="41"/>
      <c r="DQF11" s="41"/>
      <c r="DQG11" s="41"/>
      <c r="DQH11" s="41"/>
      <c r="DQI11" s="41"/>
      <c r="DQJ11" s="41"/>
      <c r="DQK11" s="41"/>
      <c r="DQL11" s="41"/>
      <c r="DQM11" s="41"/>
      <c r="DQN11" s="41"/>
      <c r="DQO11" s="41"/>
      <c r="DQP11" s="41"/>
      <c r="DQQ11" s="41"/>
      <c r="DQR11" s="41"/>
      <c r="DQS11" s="41"/>
      <c r="DQT11" s="41"/>
      <c r="DQU11" s="41"/>
      <c r="DQV11" s="41"/>
      <c r="DQW11" s="41"/>
      <c r="DQX11" s="41"/>
      <c r="DQY11" s="41"/>
      <c r="DQZ11" s="41"/>
      <c r="DRA11" s="41"/>
      <c r="DRB11" s="41"/>
      <c r="DRC11" s="41"/>
      <c r="DRD11" s="41"/>
      <c r="DRE11" s="41"/>
      <c r="DRF11" s="41"/>
      <c r="DRG11" s="41"/>
      <c r="DRH11" s="41"/>
      <c r="DRI11" s="41"/>
      <c r="DRJ11" s="41"/>
      <c r="DRK11" s="41"/>
      <c r="DRL11" s="41"/>
      <c r="DRM11" s="41"/>
      <c r="DRN11" s="41"/>
      <c r="DRO11" s="41"/>
      <c r="DRP11" s="41"/>
      <c r="DRQ11" s="41"/>
      <c r="DRR11" s="41"/>
      <c r="DRS11" s="41"/>
      <c r="DRT11" s="41"/>
      <c r="DRU11" s="41"/>
      <c r="DRV11" s="41"/>
      <c r="DRW11" s="41"/>
      <c r="DRX11" s="41"/>
      <c r="DRY11" s="41"/>
      <c r="DRZ11" s="41"/>
      <c r="DSA11" s="41"/>
      <c r="DSB11" s="41"/>
      <c r="DSC11" s="41"/>
      <c r="DSD11" s="41"/>
      <c r="DSE11" s="41"/>
      <c r="DSF11" s="41"/>
      <c r="DSG11" s="41"/>
      <c r="DSH11" s="41"/>
      <c r="DSI11" s="41"/>
      <c r="DSJ11" s="41"/>
      <c r="DSK11" s="41"/>
      <c r="DSL11" s="41"/>
      <c r="DSM11" s="41"/>
      <c r="DSN11" s="41"/>
      <c r="DSO11" s="41"/>
      <c r="DSP11" s="41"/>
      <c r="DSQ11" s="41"/>
      <c r="DSR11" s="41"/>
      <c r="DSS11" s="41"/>
      <c r="DST11" s="41"/>
      <c r="DSU11" s="41"/>
      <c r="DSV11" s="41"/>
      <c r="DSW11" s="41"/>
      <c r="DSX11" s="41"/>
      <c r="DSY11" s="41"/>
      <c r="DSZ11" s="41"/>
      <c r="DTA11" s="41"/>
      <c r="DTB11" s="41"/>
      <c r="DTC11" s="41"/>
      <c r="DTD11" s="41"/>
      <c r="DTE11" s="41"/>
      <c r="DTF11" s="41"/>
      <c r="DTG11" s="41"/>
      <c r="DTH11" s="41"/>
      <c r="DTI11" s="41"/>
      <c r="DTJ11" s="41"/>
      <c r="DTK11" s="41"/>
      <c r="DTL11" s="41"/>
      <c r="DTM11" s="41"/>
      <c r="DTN11" s="41"/>
      <c r="DTO11" s="41"/>
      <c r="DTP11" s="41"/>
      <c r="DTQ11" s="41"/>
      <c r="DTR11" s="41"/>
      <c r="DTS11" s="41"/>
      <c r="DTT11" s="41"/>
      <c r="DTU11" s="41"/>
      <c r="DTV11" s="41"/>
      <c r="DTW11" s="41"/>
      <c r="DTX11" s="41"/>
      <c r="DTY11" s="41"/>
      <c r="DTZ11" s="41"/>
      <c r="DUA11" s="41"/>
      <c r="DUB11" s="41"/>
      <c r="DUC11" s="41"/>
      <c r="DUD11" s="41"/>
      <c r="DUE11" s="41"/>
      <c r="DUF11" s="41"/>
      <c r="DUG11" s="41"/>
      <c r="DUH11" s="41"/>
      <c r="DUI11" s="41"/>
      <c r="DUJ11" s="41"/>
      <c r="DUK11" s="41"/>
      <c r="DUL11" s="41"/>
      <c r="DUM11" s="41"/>
      <c r="DUN11" s="41"/>
      <c r="DUO11" s="41"/>
      <c r="DUP11" s="41"/>
      <c r="DUQ11" s="41"/>
      <c r="DUR11" s="41"/>
      <c r="DUS11" s="41"/>
      <c r="DUT11" s="41"/>
      <c r="DUU11" s="41"/>
      <c r="DUV11" s="41"/>
      <c r="DUW11" s="41"/>
      <c r="DUX11" s="41"/>
      <c r="DUY11" s="41"/>
      <c r="DUZ11" s="41"/>
      <c r="DVA11" s="41"/>
      <c r="DVB11" s="41"/>
      <c r="DVC11" s="41"/>
      <c r="DVD11" s="41"/>
      <c r="DVE11" s="41"/>
      <c r="DVF11" s="41"/>
      <c r="DVG11" s="41"/>
      <c r="DVH11" s="41"/>
      <c r="DVI11" s="41"/>
      <c r="DVJ11" s="41"/>
      <c r="DVK11" s="41"/>
      <c r="DVL11" s="41"/>
      <c r="DVM11" s="41"/>
      <c r="DVN11" s="41"/>
      <c r="DVO11" s="41"/>
      <c r="DVP11" s="41"/>
      <c r="DVQ11" s="41"/>
      <c r="DVR11" s="41"/>
      <c r="DVS11" s="41"/>
      <c r="DVT11" s="41"/>
      <c r="DVU11" s="41"/>
      <c r="DVV11" s="41"/>
      <c r="DVW11" s="41"/>
      <c r="DVX11" s="41"/>
      <c r="DVY11" s="41"/>
      <c r="DVZ11" s="41"/>
      <c r="DWA11" s="41"/>
      <c r="DWB11" s="41"/>
      <c r="DWC11" s="41"/>
      <c r="DWD11" s="41"/>
      <c r="DWE11" s="41"/>
      <c r="DWF11" s="41"/>
      <c r="DWG11" s="41"/>
      <c r="DWH11" s="41"/>
      <c r="DWI11" s="41"/>
      <c r="DWJ11" s="41"/>
      <c r="DWK11" s="41"/>
      <c r="DWL11" s="41"/>
      <c r="DWM11" s="41"/>
      <c r="DWN11" s="41"/>
      <c r="DWO11" s="41"/>
      <c r="DWP11" s="41"/>
      <c r="DWQ11" s="41"/>
      <c r="DWR11" s="41"/>
      <c r="DWS11" s="41"/>
      <c r="DWT11" s="41"/>
      <c r="DWU11" s="41"/>
      <c r="DWV11" s="41"/>
      <c r="DWW11" s="41"/>
      <c r="DWX11" s="41"/>
      <c r="DWY11" s="41"/>
      <c r="DWZ11" s="41"/>
      <c r="DXA11" s="41"/>
      <c r="DXB11" s="41"/>
      <c r="DXC11" s="41"/>
      <c r="DXD11" s="41"/>
      <c r="DXE11" s="41"/>
      <c r="DXF11" s="41"/>
      <c r="DXG11" s="41"/>
      <c r="DXH11" s="41"/>
      <c r="DXI11" s="41"/>
      <c r="DXJ11" s="41"/>
      <c r="DXK11" s="41"/>
      <c r="DXL11" s="41"/>
      <c r="DXM11" s="41"/>
      <c r="DXN11" s="41"/>
      <c r="DXO11" s="41"/>
      <c r="DXP11" s="41"/>
      <c r="DXQ11" s="41"/>
      <c r="DXR11" s="41"/>
      <c r="DXS11" s="41"/>
      <c r="DXT11" s="41"/>
      <c r="DXU11" s="41"/>
      <c r="DXV11" s="41"/>
      <c r="DXW11" s="41"/>
      <c r="DXX11" s="41"/>
      <c r="DXY11" s="41"/>
      <c r="DXZ11" s="41"/>
      <c r="DYA11" s="41"/>
      <c r="DYB11" s="41"/>
      <c r="DYC11" s="41"/>
      <c r="DYD11" s="41"/>
      <c r="DYE11" s="41"/>
      <c r="DYF11" s="41"/>
      <c r="DYG11" s="41"/>
      <c r="DYH11" s="41"/>
      <c r="DYI11" s="41"/>
      <c r="DYJ11" s="41"/>
      <c r="DYK11" s="41"/>
      <c r="DYL11" s="41"/>
      <c r="DYM11" s="41"/>
      <c r="DYN11" s="41"/>
      <c r="DYO11" s="41"/>
      <c r="DYP11" s="41"/>
      <c r="DYQ11" s="41"/>
      <c r="DYR11" s="41"/>
      <c r="DYS11" s="41"/>
      <c r="DYT11" s="41"/>
      <c r="DYU11" s="41"/>
      <c r="DYV11" s="41"/>
      <c r="DYW11" s="41"/>
      <c r="DYX11" s="41"/>
      <c r="DYY11" s="41"/>
      <c r="DYZ11" s="41"/>
      <c r="DZA11" s="41"/>
      <c r="DZB11" s="41"/>
      <c r="DZC11" s="41"/>
      <c r="DZD11" s="41"/>
      <c r="DZE11" s="41"/>
      <c r="DZF11" s="41"/>
      <c r="DZG11" s="41"/>
      <c r="DZH11" s="41"/>
      <c r="DZI11" s="41"/>
      <c r="DZJ11" s="41"/>
      <c r="DZK11" s="41"/>
      <c r="DZL11" s="41"/>
      <c r="DZM11" s="41"/>
      <c r="DZN11" s="41"/>
      <c r="DZO11" s="41"/>
      <c r="DZP11" s="41"/>
      <c r="DZQ11" s="41"/>
      <c r="DZR11" s="41"/>
      <c r="DZS11" s="41"/>
      <c r="DZT11" s="41"/>
      <c r="DZU11" s="41"/>
      <c r="DZV11" s="41"/>
      <c r="DZW11" s="41"/>
      <c r="DZX11" s="41"/>
      <c r="DZY11" s="41"/>
      <c r="DZZ11" s="41"/>
      <c r="EAA11" s="41"/>
      <c r="EAB11" s="41"/>
      <c r="EAC11" s="41"/>
      <c r="EAD11" s="41"/>
      <c r="EAE11" s="41"/>
      <c r="EAF11" s="41"/>
      <c r="EAG11" s="41"/>
      <c r="EAH11" s="41"/>
      <c r="EAI11" s="41"/>
      <c r="EAJ11" s="41"/>
      <c r="EAK11" s="41"/>
      <c r="EAL11" s="41"/>
      <c r="EAM11" s="41"/>
      <c r="EAN11" s="41"/>
      <c r="EAO11" s="41"/>
      <c r="EAP11" s="41"/>
      <c r="EAQ11" s="41"/>
      <c r="EAR11" s="41"/>
      <c r="EAS11" s="41"/>
      <c r="EAT11" s="41"/>
      <c r="EAU11" s="41"/>
      <c r="EAV11" s="41"/>
      <c r="EAW11" s="41"/>
      <c r="EAX11" s="41"/>
      <c r="EAY11" s="41"/>
      <c r="EAZ11" s="41"/>
      <c r="EBA11" s="41"/>
      <c r="EBB11" s="41"/>
      <c r="EBC11" s="41"/>
      <c r="EBD11" s="41"/>
      <c r="EBE11" s="41"/>
      <c r="EBF11" s="41"/>
      <c r="EBG11" s="41"/>
      <c r="EBH11" s="41"/>
      <c r="EBI11" s="41"/>
      <c r="EBJ11" s="41"/>
      <c r="EBK11" s="41"/>
      <c r="EBL11" s="41"/>
      <c r="EBM11" s="41"/>
      <c r="EBN11" s="41"/>
      <c r="EBO11" s="41"/>
      <c r="EBP11" s="41"/>
      <c r="EBQ11" s="41"/>
      <c r="EBR11" s="41"/>
      <c r="EBS11" s="41"/>
      <c r="EBT11" s="41"/>
      <c r="EBU11" s="41"/>
      <c r="EBV11" s="41"/>
      <c r="EBW11" s="41"/>
      <c r="EBX11" s="41"/>
      <c r="EBY11" s="41"/>
      <c r="EBZ11" s="41"/>
      <c r="ECA11" s="41"/>
      <c r="ECB11" s="41"/>
      <c r="ECC11" s="41"/>
      <c r="ECD11" s="41"/>
      <c r="ECE11" s="41"/>
      <c r="ECF11" s="41"/>
      <c r="ECG11" s="41"/>
      <c r="ECH11" s="41"/>
      <c r="ECI11" s="41"/>
      <c r="ECJ11" s="41"/>
      <c r="ECK11" s="41"/>
      <c r="ECL11" s="41"/>
      <c r="ECM11" s="41"/>
      <c r="ECN11" s="41"/>
      <c r="ECO11" s="41"/>
      <c r="ECP11" s="41"/>
      <c r="ECQ11" s="41"/>
      <c r="ECR11" s="41"/>
      <c r="ECS11" s="41"/>
      <c r="ECT11" s="41"/>
      <c r="ECU11" s="41"/>
      <c r="ECV11" s="41"/>
      <c r="ECW11" s="41"/>
      <c r="ECX11" s="41"/>
      <c r="ECY11" s="41"/>
      <c r="ECZ11" s="41"/>
      <c r="EDA11" s="41"/>
      <c r="EDB11" s="41"/>
      <c r="EDC11" s="41"/>
      <c r="EDD11" s="41"/>
      <c r="EDE11" s="41"/>
      <c r="EDF11" s="41"/>
      <c r="EDG11" s="41"/>
      <c r="EDH11" s="41"/>
      <c r="EDI11" s="41"/>
      <c r="EDJ11" s="41"/>
      <c r="EDK11" s="41"/>
      <c r="EDL11" s="41"/>
      <c r="EDM11" s="41"/>
      <c r="EDN11" s="41"/>
      <c r="EDO11" s="41"/>
      <c r="EDP11" s="41"/>
      <c r="EDQ11" s="41"/>
      <c r="EDR11" s="41"/>
      <c r="EDS11" s="41"/>
      <c r="EDT11" s="41"/>
      <c r="EDU11" s="41"/>
      <c r="EDV11" s="41"/>
      <c r="EDW11" s="41"/>
      <c r="EDX11" s="41"/>
      <c r="EDY11" s="41"/>
      <c r="EDZ11" s="41"/>
      <c r="EEA11" s="41"/>
      <c r="EEB11" s="41"/>
      <c r="EEC11" s="41"/>
      <c r="EED11" s="41"/>
      <c r="EEE11" s="41"/>
      <c r="EEF11" s="41"/>
      <c r="EEG11" s="41"/>
      <c r="EEH11" s="41"/>
      <c r="EEI11" s="41"/>
      <c r="EEJ11" s="41"/>
      <c r="EEK11" s="41"/>
      <c r="EEL11" s="41"/>
      <c r="EEM11" s="41"/>
      <c r="EEN11" s="41"/>
      <c r="EEO11" s="41"/>
      <c r="EEP11" s="41"/>
      <c r="EEQ11" s="41"/>
      <c r="EER11" s="41"/>
      <c r="EES11" s="41"/>
      <c r="EET11" s="41"/>
      <c r="EEU11" s="41"/>
      <c r="EEV11" s="41"/>
      <c r="EEW11" s="41"/>
      <c r="EEX11" s="41"/>
      <c r="EEY11" s="41"/>
      <c r="EEZ11" s="41"/>
      <c r="EFA11" s="41"/>
      <c r="EFB11" s="41"/>
      <c r="EFC11" s="41"/>
      <c r="EFD11" s="41"/>
      <c r="EFE11" s="41"/>
      <c r="EFF11" s="41"/>
      <c r="EFG11" s="41"/>
      <c r="EFH11" s="41"/>
      <c r="EFI11" s="41"/>
      <c r="EFJ11" s="41"/>
      <c r="EFK11" s="41"/>
      <c r="EFL11" s="41"/>
      <c r="EFM11" s="41"/>
      <c r="EFN11" s="41"/>
      <c r="EFO11" s="41"/>
      <c r="EFP11" s="41"/>
      <c r="EFQ11" s="41"/>
      <c r="EFR11" s="41"/>
      <c r="EFS11" s="41"/>
      <c r="EFT11" s="41"/>
      <c r="EFU11" s="41"/>
      <c r="EFV11" s="41"/>
      <c r="EFW11" s="41"/>
      <c r="EFX11" s="41"/>
      <c r="EFY11" s="41"/>
      <c r="EFZ11" s="41"/>
      <c r="EGA11" s="41"/>
      <c r="EGB11" s="41"/>
      <c r="EGC11" s="41"/>
      <c r="EGD11" s="41"/>
      <c r="EGE11" s="41"/>
      <c r="EGF11" s="41"/>
      <c r="EGG11" s="41"/>
      <c r="EGH11" s="41"/>
      <c r="EGI11" s="41"/>
      <c r="EGJ11" s="41"/>
      <c r="EGK11" s="41"/>
      <c r="EGL11" s="41"/>
      <c r="EGM11" s="41"/>
      <c r="EGN11" s="41"/>
      <c r="EGO11" s="41"/>
      <c r="EGP11" s="41"/>
      <c r="EGQ11" s="41"/>
      <c r="EGR11" s="41"/>
      <c r="EGS11" s="41"/>
      <c r="EGT11" s="41"/>
      <c r="EGU11" s="41"/>
      <c r="EGV11" s="41"/>
      <c r="EGW11" s="41"/>
      <c r="EGX11" s="41"/>
      <c r="EGY11" s="41"/>
      <c r="EGZ11" s="41"/>
      <c r="EHA11" s="41"/>
      <c r="EHB11" s="41"/>
      <c r="EHC11" s="41"/>
      <c r="EHD11" s="41"/>
      <c r="EHE11" s="41"/>
      <c r="EHF11" s="41"/>
      <c r="EHG11" s="41"/>
      <c r="EHH11" s="41"/>
      <c r="EHI11" s="41"/>
      <c r="EHJ11" s="41"/>
      <c r="EHK11" s="41"/>
      <c r="EHL11" s="41"/>
      <c r="EHM11" s="41"/>
      <c r="EHN11" s="41"/>
      <c r="EHO11" s="41"/>
      <c r="EHP11" s="41"/>
      <c r="EHQ11" s="41"/>
      <c r="EHR11" s="41"/>
      <c r="EHS11" s="41"/>
      <c r="EHT11" s="41"/>
      <c r="EHU11" s="41"/>
      <c r="EHV11" s="41"/>
      <c r="EHW11" s="41"/>
      <c r="EHX11" s="41"/>
      <c r="EHY11" s="41"/>
      <c r="EHZ11" s="41"/>
      <c r="EIA11" s="41"/>
      <c r="EIB11" s="41"/>
      <c r="EIC11" s="41"/>
      <c r="EID11" s="41"/>
      <c r="EIE11" s="41"/>
      <c r="EIF11" s="41"/>
      <c r="EIG11" s="41"/>
      <c r="EIH11" s="41"/>
      <c r="EII11" s="41"/>
      <c r="EIJ11" s="41"/>
      <c r="EIK11" s="41"/>
      <c r="EIL11" s="41"/>
      <c r="EIM11" s="41"/>
      <c r="EIN11" s="41"/>
      <c r="EIO11" s="41"/>
      <c r="EIP11" s="41"/>
      <c r="EIQ11" s="41"/>
      <c r="EIR11" s="41"/>
      <c r="EIS11" s="41"/>
      <c r="EIT11" s="41"/>
      <c r="EIU11" s="41"/>
      <c r="EIV11" s="41"/>
      <c r="EIW11" s="41"/>
      <c r="EIX11" s="41"/>
      <c r="EIY11" s="41"/>
      <c r="EIZ11" s="41"/>
      <c r="EJA11" s="41"/>
      <c r="EJB11" s="41"/>
      <c r="EJC11" s="41"/>
      <c r="EJD11" s="41"/>
      <c r="EJE11" s="41"/>
      <c r="EJF11" s="41"/>
      <c r="EJG11" s="41"/>
      <c r="EJH11" s="41"/>
      <c r="EJI11" s="41"/>
      <c r="EJJ11" s="41"/>
      <c r="EJK11" s="41"/>
      <c r="EJL11" s="41"/>
      <c r="EJM11" s="41"/>
      <c r="EJN11" s="41"/>
      <c r="EJO11" s="41"/>
      <c r="EJP11" s="41"/>
      <c r="EJQ11" s="41"/>
      <c r="EJR11" s="41"/>
      <c r="EJS11" s="41"/>
      <c r="EJT11" s="41"/>
      <c r="EJU11" s="41"/>
      <c r="EJV11" s="41"/>
      <c r="EJW11" s="41"/>
      <c r="EJX11" s="41"/>
      <c r="EJY11" s="41"/>
      <c r="EJZ11" s="41"/>
      <c r="EKA11" s="41"/>
      <c r="EKB11" s="41"/>
      <c r="EKC11" s="41"/>
      <c r="EKD11" s="41"/>
      <c r="EKE11" s="41"/>
      <c r="EKF11" s="41"/>
      <c r="EKG11" s="41"/>
      <c r="EKH11" s="41"/>
      <c r="EKI11" s="41"/>
      <c r="EKJ11" s="41"/>
      <c r="EKK11" s="41"/>
      <c r="EKL11" s="41"/>
      <c r="EKM11" s="41"/>
      <c r="EKN11" s="41"/>
      <c r="EKO11" s="41"/>
      <c r="EKP11" s="41"/>
      <c r="EKQ11" s="41"/>
      <c r="EKR11" s="41"/>
      <c r="EKS11" s="41"/>
      <c r="EKT11" s="41"/>
      <c r="EKU11" s="41"/>
      <c r="EKV11" s="41"/>
      <c r="EKW11" s="41"/>
      <c r="EKX11" s="41"/>
      <c r="EKY11" s="41"/>
      <c r="EKZ11" s="41"/>
      <c r="ELA11" s="41"/>
      <c r="ELB11" s="41"/>
      <c r="ELC11" s="41"/>
      <c r="ELD11" s="41"/>
      <c r="ELE11" s="41"/>
      <c r="ELF11" s="41"/>
      <c r="ELG11" s="41"/>
      <c r="ELH11" s="41"/>
      <c r="ELI11" s="41"/>
      <c r="ELJ11" s="41"/>
      <c r="ELK11" s="41"/>
      <c r="ELL11" s="41"/>
      <c r="ELM11" s="41"/>
      <c r="ELN11" s="41"/>
      <c r="ELO11" s="41"/>
      <c r="ELP11" s="41"/>
      <c r="ELQ11" s="41"/>
      <c r="ELR11" s="41"/>
      <c r="ELS11" s="41"/>
      <c r="ELT11" s="41"/>
      <c r="ELU11" s="41"/>
      <c r="ELV11" s="41"/>
      <c r="ELW11" s="41"/>
      <c r="ELX11" s="41"/>
      <c r="ELY11" s="41"/>
      <c r="ELZ11" s="41"/>
      <c r="EMA11" s="41"/>
      <c r="EMB11" s="41"/>
      <c r="EMC11" s="41"/>
      <c r="EMD11" s="41"/>
      <c r="EME11" s="41"/>
      <c r="EMF11" s="41"/>
      <c r="EMG11" s="41"/>
      <c r="EMH11" s="41"/>
      <c r="EMI11" s="41"/>
      <c r="EMJ11" s="41"/>
      <c r="EMK11" s="41"/>
      <c r="EML11" s="41"/>
      <c r="EMM11" s="41"/>
      <c r="EMN11" s="41"/>
      <c r="EMO11" s="41"/>
      <c r="EMP11" s="41"/>
      <c r="EMQ11" s="41"/>
      <c r="EMR11" s="41"/>
      <c r="EMS11" s="41"/>
      <c r="EMT11" s="41"/>
      <c r="EMU11" s="41"/>
      <c r="EMV11" s="41"/>
      <c r="EMW11" s="41"/>
      <c r="EMX11" s="41"/>
      <c r="EMY11" s="41"/>
      <c r="EMZ11" s="41"/>
      <c r="ENA11" s="41"/>
      <c r="ENB11" s="41"/>
      <c r="ENC11" s="41"/>
      <c r="END11" s="41"/>
      <c r="ENE11" s="41"/>
      <c r="ENF11" s="41"/>
      <c r="ENG11" s="41"/>
      <c r="ENH11" s="41"/>
      <c r="ENI11" s="41"/>
      <c r="ENJ11" s="41"/>
      <c r="ENK11" s="41"/>
      <c r="ENL11" s="41"/>
      <c r="ENM11" s="41"/>
      <c r="ENN11" s="41"/>
      <c r="ENO11" s="41"/>
      <c r="ENP11" s="41"/>
      <c r="ENQ11" s="41"/>
      <c r="ENR11" s="41"/>
      <c r="ENS11" s="41"/>
      <c r="ENT11" s="41"/>
      <c r="ENU11" s="41"/>
      <c r="ENV11" s="41"/>
      <c r="ENW11" s="41"/>
      <c r="ENX11" s="41"/>
      <c r="ENY11" s="41"/>
      <c r="ENZ11" s="41"/>
      <c r="EOA11" s="41"/>
      <c r="EOB11" s="41"/>
      <c r="EOC11" s="41"/>
      <c r="EOD11" s="41"/>
      <c r="EOE11" s="41"/>
      <c r="EOF11" s="41"/>
      <c r="EOG11" s="41"/>
      <c r="EOH11" s="41"/>
      <c r="EOI11" s="41"/>
      <c r="EOJ11" s="41"/>
      <c r="EOK11" s="41"/>
      <c r="EOL11" s="41"/>
      <c r="EOM11" s="41"/>
      <c r="EON11" s="41"/>
      <c r="EOO11" s="41"/>
      <c r="EOP11" s="41"/>
      <c r="EOQ11" s="41"/>
      <c r="EOR11" s="41"/>
      <c r="EOS11" s="41"/>
      <c r="EOT11" s="41"/>
      <c r="EOU11" s="41"/>
      <c r="EOV11" s="41"/>
      <c r="EOW11" s="41"/>
      <c r="EOX11" s="41"/>
      <c r="EOY11" s="41"/>
      <c r="EOZ11" s="41"/>
      <c r="EPA11" s="41"/>
      <c r="EPB11" s="41"/>
      <c r="EPC11" s="41"/>
      <c r="EPD11" s="41"/>
      <c r="EPE11" s="41"/>
      <c r="EPF11" s="41"/>
      <c r="EPG11" s="41"/>
      <c r="EPH11" s="41"/>
      <c r="EPI11" s="41"/>
      <c r="EPJ11" s="41"/>
      <c r="EPK11" s="41"/>
      <c r="EPL11" s="41"/>
      <c r="EPM11" s="41"/>
      <c r="EPN11" s="41"/>
      <c r="EPO11" s="41"/>
      <c r="EPP11" s="41"/>
      <c r="EPQ11" s="41"/>
      <c r="EPR11" s="41"/>
      <c r="EPS11" s="41"/>
      <c r="EPT11" s="41"/>
      <c r="EPU11" s="41"/>
      <c r="EPV11" s="41"/>
      <c r="EPW11" s="41"/>
      <c r="EPX11" s="41"/>
      <c r="EPY11" s="41"/>
      <c r="EPZ11" s="41"/>
      <c r="EQA11" s="41"/>
      <c r="EQB11" s="41"/>
      <c r="EQC11" s="41"/>
      <c r="EQD11" s="41"/>
      <c r="EQE11" s="41"/>
      <c r="EQF11" s="41"/>
      <c r="EQG11" s="41"/>
      <c r="EQH11" s="41"/>
      <c r="EQI11" s="41"/>
      <c r="EQJ11" s="41"/>
      <c r="EQK11" s="41"/>
      <c r="EQL11" s="41"/>
      <c r="EQM11" s="41"/>
      <c r="EQN11" s="41"/>
      <c r="EQO11" s="41"/>
      <c r="EQP11" s="41"/>
      <c r="EQQ11" s="41"/>
      <c r="EQR11" s="41"/>
      <c r="EQS11" s="41"/>
      <c r="EQT11" s="41"/>
      <c r="EQU11" s="41"/>
      <c r="EQV11" s="41"/>
      <c r="EQW11" s="41"/>
      <c r="EQX11" s="41"/>
      <c r="EQY11" s="41"/>
      <c r="EQZ11" s="41"/>
      <c r="ERA11" s="41"/>
      <c r="ERB11" s="41"/>
      <c r="ERC11" s="41"/>
      <c r="ERD11" s="41"/>
      <c r="ERE11" s="41"/>
      <c r="ERF11" s="41"/>
      <c r="ERG11" s="41"/>
      <c r="ERH11" s="41"/>
      <c r="ERI11" s="41"/>
      <c r="ERJ11" s="41"/>
      <c r="ERK11" s="41"/>
      <c r="ERL11" s="41"/>
      <c r="ERM11" s="41"/>
      <c r="ERN11" s="41"/>
      <c r="ERO11" s="41"/>
      <c r="ERP11" s="41"/>
      <c r="ERQ11" s="41"/>
      <c r="ERR11" s="41"/>
      <c r="ERS11" s="41"/>
      <c r="ERT11" s="41"/>
      <c r="ERU11" s="41"/>
      <c r="ERV11" s="41"/>
      <c r="ERW11" s="41"/>
      <c r="ERX11" s="41"/>
      <c r="ERY11" s="41"/>
      <c r="ERZ11" s="41"/>
      <c r="ESA11" s="41"/>
      <c r="ESB11" s="41"/>
      <c r="ESC11" s="41"/>
      <c r="ESD11" s="41"/>
      <c r="ESE11" s="41"/>
      <c r="ESF11" s="41"/>
      <c r="ESG11" s="41"/>
      <c r="ESH11" s="41"/>
      <c r="ESI11" s="41"/>
      <c r="ESJ11" s="41"/>
      <c r="ESK11" s="41"/>
      <c r="ESL11" s="41"/>
      <c r="ESM11" s="41"/>
      <c r="ESN11" s="41"/>
      <c r="ESO11" s="41"/>
      <c r="ESP11" s="41"/>
      <c r="ESQ11" s="41"/>
      <c r="ESR11" s="41"/>
      <c r="ESS11" s="41"/>
      <c r="EST11" s="41"/>
      <c r="ESU11" s="41"/>
      <c r="ESV11" s="41"/>
      <c r="ESW11" s="41"/>
      <c r="ESX11" s="41"/>
      <c r="ESY11" s="41"/>
      <c r="ESZ11" s="41"/>
      <c r="ETA11" s="41"/>
      <c r="ETB11" s="41"/>
      <c r="ETC11" s="41"/>
      <c r="ETD11" s="41"/>
      <c r="ETE11" s="41"/>
      <c r="ETF11" s="41"/>
      <c r="ETG11" s="41"/>
      <c r="ETH11" s="41"/>
      <c r="ETI11" s="41"/>
      <c r="ETJ11" s="41"/>
      <c r="ETK11" s="41"/>
      <c r="ETL11" s="41"/>
      <c r="ETM11" s="41"/>
      <c r="ETN11" s="41"/>
      <c r="ETO11" s="41"/>
      <c r="ETP11" s="41"/>
      <c r="ETQ11" s="41"/>
      <c r="ETR11" s="41"/>
      <c r="ETS11" s="41"/>
      <c r="ETT11" s="41"/>
      <c r="ETU11" s="41"/>
      <c r="ETV11" s="41"/>
      <c r="ETW11" s="41"/>
      <c r="ETX11" s="41"/>
      <c r="ETY11" s="41"/>
      <c r="ETZ11" s="41"/>
      <c r="EUA11" s="41"/>
      <c r="EUB11" s="41"/>
      <c r="EUC11" s="41"/>
      <c r="EUD11" s="41"/>
      <c r="EUE11" s="41"/>
      <c r="EUF11" s="41"/>
      <c r="EUG11" s="41"/>
      <c r="EUH11" s="41"/>
      <c r="EUI11" s="41"/>
      <c r="EUJ11" s="41"/>
      <c r="EUK11" s="41"/>
      <c r="EUL11" s="41"/>
      <c r="EUM11" s="41"/>
      <c r="EUN11" s="41"/>
      <c r="EUO11" s="41"/>
      <c r="EUP11" s="41"/>
      <c r="EUQ11" s="41"/>
      <c r="EUR11" s="41"/>
      <c r="EUS11" s="41"/>
      <c r="EUT11" s="41"/>
      <c r="EUU11" s="41"/>
      <c r="EUV11" s="41"/>
      <c r="EUW11" s="41"/>
      <c r="EUX11" s="41"/>
      <c r="EUY11" s="41"/>
      <c r="EUZ11" s="41"/>
      <c r="EVA11" s="41"/>
      <c r="EVB11" s="41"/>
      <c r="EVC11" s="41"/>
      <c r="EVD11" s="41"/>
      <c r="EVE11" s="41"/>
      <c r="EVF11" s="41"/>
      <c r="EVG11" s="41"/>
      <c r="EVH11" s="41"/>
      <c r="EVI11" s="41"/>
      <c r="EVJ11" s="41"/>
      <c r="EVK11" s="41"/>
      <c r="EVL11" s="41"/>
      <c r="EVM11" s="41"/>
      <c r="EVN11" s="41"/>
      <c r="EVO11" s="41"/>
      <c r="EVP11" s="41"/>
      <c r="EVQ11" s="41"/>
      <c r="EVR11" s="41"/>
      <c r="EVS11" s="41"/>
      <c r="EVT11" s="41"/>
      <c r="EVU11" s="41"/>
      <c r="EVV11" s="41"/>
      <c r="EVW11" s="41"/>
      <c r="EVX11" s="41"/>
      <c r="EVY11" s="41"/>
      <c r="EVZ11" s="41"/>
      <c r="EWA11" s="41"/>
      <c r="EWB11" s="41"/>
      <c r="EWC11" s="41"/>
      <c r="EWD11" s="41"/>
      <c r="EWE11" s="41"/>
      <c r="EWF11" s="41"/>
      <c r="EWG11" s="41"/>
      <c r="EWH11" s="41"/>
      <c r="EWI11" s="41"/>
      <c r="EWJ11" s="41"/>
      <c r="EWK11" s="41"/>
      <c r="EWL11" s="41"/>
      <c r="EWM11" s="41"/>
      <c r="EWN11" s="41"/>
      <c r="EWO11" s="41"/>
      <c r="EWP11" s="41"/>
      <c r="EWQ11" s="41"/>
      <c r="EWR11" s="41"/>
      <c r="EWS11" s="41"/>
      <c r="EWT11" s="41"/>
      <c r="EWU11" s="41"/>
      <c r="EWV11" s="41"/>
      <c r="EWW11" s="41"/>
      <c r="EWX11" s="41"/>
      <c r="EWY11" s="41"/>
      <c r="EWZ11" s="41"/>
      <c r="EXA11" s="41"/>
      <c r="EXB11" s="41"/>
      <c r="EXC11" s="41"/>
      <c r="EXD11" s="41"/>
      <c r="EXE11" s="41"/>
      <c r="EXF11" s="41"/>
      <c r="EXG11" s="41"/>
      <c r="EXH11" s="41"/>
      <c r="EXI11" s="41"/>
      <c r="EXJ11" s="41"/>
      <c r="EXK11" s="41"/>
      <c r="EXL11" s="41"/>
      <c r="EXM11" s="41"/>
      <c r="EXN11" s="41"/>
      <c r="EXO11" s="41"/>
      <c r="EXP11" s="41"/>
      <c r="EXQ11" s="41"/>
      <c r="EXR11" s="41"/>
      <c r="EXS11" s="41"/>
      <c r="EXT11" s="41"/>
      <c r="EXU11" s="41"/>
      <c r="EXV11" s="41"/>
      <c r="EXW11" s="41"/>
      <c r="EXX11" s="41"/>
      <c r="EXY11" s="41"/>
      <c r="EXZ11" s="41"/>
      <c r="EYA11" s="41"/>
      <c r="EYB11" s="41"/>
      <c r="EYC11" s="41"/>
      <c r="EYD11" s="41"/>
      <c r="EYE11" s="41"/>
      <c r="EYF11" s="41"/>
      <c r="EYG11" s="41"/>
      <c r="EYH11" s="41"/>
      <c r="EYI11" s="41"/>
      <c r="EYJ11" s="41"/>
      <c r="EYK11" s="41"/>
      <c r="EYL11" s="41"/>
      <c r="EYM11" s="41"/>
      <c r="EYN11" s="41"/>
      <c r="EYO11" s="41"/>
      <c r="EYP11" s="41"/>
      <c r="EYQ11" s="41"/>
      <c r="EYR11" s="41"/>
      <c r="EYS11" s="41"/>
      <c r="EYT11" s="41"/>
      <c r="EYU11" s="41"/>
      <c r="EYV11" s="41"/>
      <c r="EYW11" s="41"/>
      <c r="EYX11" s="41"/>
      <c r="EYY11" s="41"/>
      <c r="EYZ11" s="41"/>
      <c r="EZA11" s="41"/>
      <c r="EZB11" s="41"/>
      <c r="EZC11" s="41"/>
      <c r="EZD11" s="41"/>
      <c r="EZE11" s="41"/>
      <c r="EZF11" s="41"/>
      <c r="EZG11" s="41"/>
      <c r="EZH11" s="41"/>
      <c r="EZI11" s="41"/>
      <c r="EZJ11" s="41"/>
      <c r="EZK11" s="41"/>
      <c r="EZL11" s="41"/>
      <c r="EZM11" s="41"/>
      <c r="EZN11" s="41"/>
      <c r="EZO11" s="41"/>
      <c r="EZP11" s="41"/>
      <c r="EZQ11" s="41"/>
      <c r="EZR11" s="41"/>
      <c r="EZS11" s="41"/>
      <c r="EZT11" s="41"/>
      <c r="EZU11" s="41"/>
      <c r="EZV11" s="41"/>
      <c r="EZW11" s="41"/>
      <c r="EZX11" s="41"/>
      <c r="EZY11" s="41"/>
      <c r="EZZ11" s="41"/>
      <c r="FAA11" s="41"/>
      <c r="FAB11" s="41"/>
      <c r="FAC11" s="41"/>
      <c r="FAD11" s="41"/>
      <c r="FAE11" s="41"/>
      <c r="FAF11" s="41"/>
      <c r="FAG11" s="41"/>
      <c r="FAH11" s="41"/>
      <c r="FAI11" s="41"/>
      <c r="FAJ11" s="41"/>
      <c r="FAK11" s="41"/>
      <c r="FAL11" s="41"/>
      <c r="FAM11" s="41"/>
      <c r="FAN11" s="41"/>
      <c r="FAO11" s="41"/>
      <c r="FAP11" s="41"/>
      <c r="FAQ11" s="41"/>
      <c r="FAR11" s="41"/>
      <c r="FAS11" s="41"/>
      <c r="FAT11" s="41"/>
      <c r="FAU11" s="41"/>
      <c r="FAV11" s="41"/>
      <c r="FAW11" s="41"/>
      <c r="FAX11" s="41"/>
      <c r="FAY11" s="41"/>
      <c r="FAZ11" s="41"/>
      <c r="FBA11" s="41"/>
      <c r="FBB11" s="41"/>
      <c r="FBC11" s="41"/>
      <c r="FBD11" s="41"/>
      <c r="FBE11" s="41"/>
      <c r="FBF11" s="41"/>
      <c r="FBG11" s="41"/>
      <c r="FBH11" s="41"/>
      <c r="FBI11" s="41"/>
      <c r="FBJ11" s="41"/>
      <c r="FBK11" s="41"/>
      <c r="FBL11" s="41"/>
      <c r="FBM11" s="41"/>
      <c r="FBN11" s="41"/>
      <c r="FBO11" s="41"/>
      <c r="FBP11" s="41"/>
      <c r="FBQ11" s="41"/>
      <c r="FBR11" s="41"/>
      <c r="FBS11" s="41"/>
      <c r="FBT11" s="41"/>
      <c r="FBU11" s="41"/>
      <c r="FBV11" s="41"/>
      <c r="FBW11" s="41"/>
      <c r="FBX11" s="41"/>
      <c r="FBY11" s="41"/>
      <c r="FBZ11" s="41"/>
      <c r="FCA11" s="41"/>
      <c r="FCB11" s="41"/>
      <c r="FCC11" s="41"/>
      <c r="FCD11" s="41"/>
      <c r="FCE11" s="41"/>
      <c r="FCF11" s="41"/>
      <c r="FCG11" s="41"/>
      <c r="FCH11" s="41"/>
      <c r="FCI11" s="41"/>
      <c r="FCJ11" s="41"/>
      <c r="FCK11" s="41"/>
      <c r="FCL11" s="41"/>
      <c r="FCM11" s="41"/>
      <c r="FCN11" s="41"/>
      <c r="FCO11" s="41"/>
      <c r="FCP11" s="41"/>
      <c r="FCQ11" s="41"/>
      <c r="FCR11" s="41"/>
      <c r="FCS11" s="41"/>
      <c r="FCT11" s="41"/>
      <c r="FCU11" s="41"/>
      <c r="FCV11" s="41"/>
      <c r="FCW11" s="41"/>
      <c r="FCX11" s="41"/>
      <c r="FCY11" s="41"/>
      <c r="FCZ11" s="41"/>
      <c r="FDA11" s="41"/>
      <c r="FDB11" s="41"/>
      <c r="FDC11" s="41"/>
      <c r="FDD11" s="41"/>
      <c r="FDE11" s="41"/>
      <c r="FDF11" s="41"/>
      <c r="FDG11" s="41"/>
      <c r="FDH11" s="41"/>
      <c r="FDI11" s="41"/>
      <c r="FDJ11" s="41"/>
      <c r="FDK11" s="41"/>
      <c r="FDL11" s="41"/>
      <c r="FDM11" s="41"/>
      <c r="FDN11" s="41"/>
      <c r="FDO11" s="41"/>
      <c r="FDP11" s="41"/>
      <c r="FDQ11" s="41"/>
      <c r="FDR11" s="41"/>
      <c r="FDS11" s="41"/>
      <c r="FDT11" s="41"/>
      <c r="FDU11" s="41"/>
      <c r="FDV11" s="41"/>
      <c r="FDW11" s="41"/>
      <c r="FDX11" s="41"/>
      <c r="FDY11" s="41"/>
      <c r="FDZ11" s="41"/>
      <c r="FEA11" s="41"/>
      <c r="FEB11" s="41"/>
      <c r="FEC11" s="41"/>
      <c r="FED11" s="41"/>
      <c r="FEE11" s="41"/>
      <c r="FEF11" s="41"/>
      <c r="FEG11" s="41"/>
      <c r="FEH11" s="41"/>
      <c r="FEI11" s="41"/>
      <c r="FEJ11" s="41"/>
      <c r="FEK11" s="41"/>
      <c r="FEL11" s="41"/>
      <c r="FEM11" s="41"/>
      <c r="FEN11" s="41"/>
      <c r="FEO11" s="41"/>
      <c r="FEP11" s="41"/>
      <c r="FEQ11" s="41"/>
      <c r="FER11" s="41"/>
      <c r="FES11" s="41"/>
      <c r="FET11" s="41"/>
      <c r="FEU11" s="41"/>
      <c r="FEV11" s="41"/>
      <c r="FEW11" s="41"/>
      <c r="FEX11" s="41"/>
      <c r="FEY11" s="41"/>
      <c r="FEZ11" s="41"/>
      <c r="FFA11" s="41"/>
      <c r="FFB11" s="41"/>
      <c r="FFC11" s="41"/>
      <c r="FFD11" s="41"/>
      <c r="FFE11" s="41"/>
      <c r="FFF11" s="41"/>
      <c r="FFG11" s="41"/>
      <c r="FFH11" s="41"/>
      <c r="FFI11" s="41"/>
      <c r="FFJ11" s="41"/>
      <c r="FFK11" s="41"/>
      <c r="FFL11" s="41"/>
      <c r="FFM11" s="41"/>
      <c r="FFN11" s="41"/>
      <c r="FFO11" s="41"/>
      <c r="FFP11" s="41"/>
      <c r="FFQ11" s="41"/>
      <c r="FFR11" s="41"/>
      <c r="FFS11" s="41"/>
      <c r="FFT11" s="41"/>
      <c r="FFU11" s="41"/>
      <c r="FFV11" s="41"/>
      <c r="FFW11" s="41"/>
      <c r="FFX11" s="41"/>
      <c r="FFY11" s="41"/>
      <c r="FFZ11" s="41"/>
      <c r="FGA11" s="41"/>
      <c r="FGB11" s="41"/>
      <c r="FGC11" s="41"/>
      <c r="FGD11" s="41"/>
      <c r="FGE11" s="41"/>
      <c r="FGF11" s="41"/>
      <c r="FGG11" s="41"/>
      <c r="FGH11" s="41"/>
      <c r="FGI11" s="41"/>
      <c r="FGJ11" s="41"/>
      <c r="FGK11" s="41"/>
      <c r="FGL11" s="41"/>
      <c r="FGM11" s="41"/>
      <c r="FGN11" s="41"/>
      <c r="FGO11" s="41"/>
      <c r="FGP11" s="41"/>
      <c r="FGQ11" s="41"/>
      <c r="FGR11" s="41"/>
      <c r="FGS11" s="41"/>
      <c r="FGT11" s="41"/>
      <c r="FGU11" s="41"/>
      <c r="FGV11" s="41"/>
      <c r="FGW11" s="41"/>
      <c r="FGX11" s="41"/>
      <c r="FGY11" s="41"/>
      <c r="FGZ11" s="41"/>
      <c r="FHA11" s="41"/>
      <c r="FHB11" s="41"/>
      <c r="FHC11" s="41"/>
      <c r="FHD11" s="41"/>
      <c r="FHE11" s="41"/>
      <c r="FHF11" s="41"/>
      <c r="FHG11" s="41"/>
      <c r="FHH11" s="41"/>
      <c r="FHI11" s="41"/>
      <c r="FHJ11" s="41"/>
      <c r="FHK11" s="41"/>
      <c r="FHL11" s="41"/>
      <c r="FHM11" s="41"/>
      <c r="FHN11" s="41"/>
      <c r="FHO11" s="41"/>
      <c r="FHP11" s="41"/>
      <c r="FHQ11" s="41"/>
      <c r="FHR11" s="41"/>
      <c r="FHS11" s="41"/>
      <c r="FHT11" s="41"/>
      <c r="FHU11" s="41"/>
      <c r="FHV11" s="41"/>
      <c r="FHW11" s="41"/>
      <c r="FHX11" s="41"/>
      <c r="FHY11" s="41"/>
      <c r="FHZ11" s="41"/>
      <c r="FIA11" s="41"/>
      <c r="FIB11" s="41"/>
      <c r="FIC11" s="41"/>
      <c r="FID11" s="41"/>
      <c r="FIE11" s="41"/>
      <c r="FIF11" s="41"/>
      <c r="FIG11" s="41"/>
      <c r="FIH11" s="41"/>
      <c r="FII11" s="41"/>
      <c r="FIJ11" s="41"/>
      <c r="FIK11" s="41"/>
      <c r="FIL11" s="41"/>
      <c r="FIM11" s="41"/>
      <c r="FIN11" s="41"/>
      <c r="FIO11" s="41"/>
      <c r="FIP11" s="41"/>
      <c r="FIQ11" s="41"/>
      <c r="FIR11" s="41"/>
      <c r="FIS11" s="41"/>
      <c r="FIT11" s="41"/>
      <c r="FIU11" s="41"/>
      <c r="FIV11" s="41"/>
      <c r="FIW11" s="41"/>
      <c r="FIX11" s="41"/>
      <c r="FIY11" s="41"/>
      <c r="FIZ11" s="41"/>
      <c r="FJA11" s="41"/>
      <c r="FJB11" s="41"/>
      <c r="FJC11" s="41"/>
      <c r="FJD11" s="41"/>
      <c r="FJE11" s="41"/>
      <c r="FJF11" s="41"/>
      <c r="FJG11" s="41"/>
      <c r="FJH11" s="41"/>
      <c r="FJI11" s="41"/>
      <c r="FJJ11" s="41"/>
      <c r="FJK11" s="41"/>
      <c r="FJL11" s="41"/>
      <c r="FJM11" s="41"/>
      <c r="FJN11" s="41"/>
      <c r="FJO11" s="41"/>
      <c r="FJP11" s="41"/>
      <c r="FJQ11" s="41"/>
      <c r="FJR11" s="41"/>
      <c r="FJS11" s="41"/>
      <c r="FJT11" s="41"/>
      <c r="FJU11" s="41"/>
      <c r="FJV11" s="41"/>
      <c r="FJW11" s="41"/>
      <c r="FJX11" s="41"/>
      <c r="FJY11" s="41"/>
      <c r="FJZ11" s="41"/>
      <c r="FKA11" s="41"/>
      <c r="FKB11" s="41"/>
      <c r="FKC11" s="41"/>
      <c r="FKD11" s="41"/>
      <c r="FKE11" s="41"/>
      <c r="FKF11" s="41"/>
      <c r="FKG11" s="41"/>
      <c r="FKH11" s="41"/>
      <c r="FKI11" s="41"/>
      <c r="FKJ11" s="41"/>
      <c r="FKK11" s="41"/>
      <c r="FKL11" s="41"/>
      <c r="FKM11" s="41"/>
      <c r="FKN11" s="41"/>
      <c r="FKO11" s="41"/>
      <c r="FKP11" s="41"/>
      <c r="FKQ11" s="41"/>
      <c r="FKR11" s="41"/>
      <c r="FKS11" s="41"/>
      <c r="FKT11" s="41"/>
      <c r="FKU11" s="41"/>
      <c r="FKV11" s="41"/>
      <c r="FKW11" s="41"/>
      <c r="FKX11" s="41"/>
      <c r="FKY11" s="41"/>
      <c r="FKZ11" s="41"/>
      <c r="FLA11" s="41"/>
      <c r="FLB11" s="41"/>
      <c r="FLC11" s="41"/>
      <c r="FLD11" s="41"/>
      <c r="FLE11" s="41"/>
      <c r="FLF11" s="41"/>
      <c r="FLG11" s="41"/>
      <c r="FLH11" s="41"/>
      <c r="FLI11" s="41"/>
      <c r="FLJ11" s="41"/>
      <c r="FLK11" s="41"/>
      <c r="FLL11" s="41"/>
      <c r="FLM11" s="41"/>
      <c r="FLN11" s="41"/>
      <c r="FLO11" s="41"/>
      <c r="FLP11" s="41"/>
      <c r="FLQ11" s="41"/>
      <c r="FLR11" s="41"/>
      <c r="FLS11" s="41"/>
      <c r="FLT11" s="41"/>
      <c r="FLU11" s="41"/>
      <c r="FLV11" s="41"/>
      <c r="FLW11" s="41"/>
      <c r="FLX11" s="41"/>
      <c r="FLY11" s="41"/>
      <c r="FLZ11" s="41"/>
      <c r="FMA11" s="41"/>
      <c r="FMB11" s="41"/>
      <c r="FMC11" s="41"/>
      <c r="FMD11" s="41"/>
      <c r="FME11" s="41"/>
      <c r="FMF11" s="41"/>
      <c r="FMG11" s="41"/>
      <c r="FMH11" s="41"/>
      <c r="FMI11" s="41"/>
      <c r="FMJ11" s="41"/>
      <c r="FMK11" s="41"/>
      <c r="FML11" s="41"/>
      <c r="FMM11" s="41"/>
      <c r="FMN11" s="41"/>
      <c r="FMO11" s="41"/>
      <c r="FMP11" s="41"/>
      <c r="FMQ11" s="41"/>
      <c r="FMR11" s="41"/>
      <c r="FMS11" s="41"/>
      <c r="FMT11" s="41"/>
      <c r="FMU11" s="41"/>
      <c r="FMV11" s="41"/>
      <c r="FMW11" s="41"/>
      <c r="FMX11" s="41"/>
      <c r="FMY11" s="41"/>
      <c r="FMZ11" s="41"/>
      <c r="FNA11" s="41"/>
      <c r="FNB11" s="41"/>
      <c r="FNC11" s="41"/>
      <c r="FND11" s="41"/>
      <c r="FNE11" s="41"/>
      <c r="FNF11" s="41"/>
      <c r="FNG11" s="41"/>
      <c r="FNH11" s="41"/>
      <c r="FNI11" s="41"/>
      <c r="FNJ11" s="41"/>
      <c r="FNK11" s="41"/>
      <c r="FNL11" s="41"/>
      <c r="FNM11" s="41"/>
      <c r="FNN11" s="41"/>
      <c r="FNO11" s="41"/>
      <c r="FNP11" s="41"/>
      <c r="FNQ11" s="41"/>
      <c r="FNR11" s="41"/>
      <c r="FNS11" s="41"/>
      <c r="FNT11" s="41"/>
      <c r="FNU11" s="41"/>
      <c r="FNV11" s="41"/>
      <c r="FNW11" s="41"/>
      <c r="FNX11" s="41"/>
      <c r="FNY11" s="41"/>
      <c r="FNZ11" s="41"/>
      <c r="FOA11" s="41"/>
      <c r="FOB11" s="41"/>
      <c r="FOC11" s="41"/>
      <c r="FOD11" s="41"/>
      <c r="FOE11" s="41"/>
      <c r="FOF11" s="41"/>
      <c r="FOG11" s="41"/>
      <c r="FOH11" s="41"/>
      <c r="FOI11" s="41"/>
      <c r="FOJ11" s="41"/>
      <c r="FOK11" s="41"/>
      <c r="FOL11" s="41"/>
      <c r="FOM11" s="41"/>
      <c r="FON11" s="41"/>
      <c r="FOO11" s="41"/>
      <c r="FOP11" s="41"/>
      <c r="FOQ11" s="41"/>
      <c r="FOR11" s="41"/>
      <c r="FOS11" s="41"/>
      <c r="FOT11" s="41"/>
      <c r="FOU11" s="41"/>
      <c r="FOV11" s="41"/>
      <c r="FOW11" s="41"/>
      <c r="FOX11" s="41"/>
      <c r="FOY11" s="41"/>
      <c r="FOZ11" s="41"/>
      <c r="FPA11" s="41"/>
      <c r="FPB11" s="41"/>
      <c r="FPC11" s="41"/>
      <c r="FPD11" s="41"/>
      <c r="FPE11" s="41"/>
      <c r="FPF11" s="41"/>
      <c r="FPG11" s="41"/>
      <c r="FPH11" s="41"/>
      <c r="FPI11" s="41"/>
      <c r="FPJ11" s="41"/>
      <c r="FPK11" s="41"/>
      <c r="FPL11" s="41"/>
      <c r="FPM11" s="41"/>
      <c r="FPN11" s="41"/>
      <c r="FPO11" s="41"/>
      <c r="FPP11" s="41"/>
      <c r="FPQ11" s="41"/>
      <c r="FPR11" s="41"/>
      <c r="FPS11" s="41"/>
      <c r="FPT11" s="41"/>
      <c r="FPU11" s="41"/>
      <c r="FPV11" s="41"/>
      <c r="FPW11" s="41"/>
      <c r="FPX11" s="41"/>
      <c r="FPY11" s="41"/>
      <c r="FPZ11" s="41"/>
      <c r="FQA11" s="41"/>
      <c r="FQB11" s="41"/>
      <c r="FQC11" s="41"/>
      <c r="FQD11" s="41"/>
      <c r="FQE11" s="41"/>
      <c r="FQF11" s="41"/>
      <c r="FQG11" s="41"/>
      <c r="FQH11" s="41"/>
      <c r="FQI11" s="41"/>
      <c r="FQJ11" s="41"/>
      <c r="FQK11" s="41"/>
      <c r="FQL11" s="41"/>
      <c r="FQM11" s="41"/>
      <c r="FQN11" s="41"/>
      <c r="FQO11" s="41"/>
      <c r="FQP11" s="41"/>
      <c r="FQQ11" s="41"/>
      <c r="FQR11" s="41"/>
      <c r="FQS11" s="41"/>
      <c r="FQT11" s="41"/>
      <c r="FQU11" s="41"/>
      <c r="FQV11" s="41"/>
      <c r="FQW11" s="41"/>
      <c r="FQX11" s="41"/>
      <c r="FQY11" s="41"/>
      <c r="FQZ11" s="41"/>
      <c r="FRA11" s="41"/>
      <c r="FRB11" s="41"/>
      <c r="FRC11" s="41"/>
      <c r="FRD11" s="41"/>
      <c r="FRE11" s="41"/>
      <c r="FRF11" s="41"/>
      <c r="FRG11" s="41"/>
      <c r="FRH11" s="41"/>
      <c r="FRI11" s="41"/>
      <c r="FRJ11" s="41"/>
      <c r="FRK11" s="41"/>
      <c r="FRL11" s="41"/>
      <c r="FRM11" s="41"/>
      <c r="FRN11" s="41"/>
      <c r="FRO11" s="41"/>
      <c r="FRP11" s="41"/>
      <c r="FRQ11" s="41"/>
      <c r="FRR11" s="41"/>
      <c r="FRS11" s="41"/>
      <c r="FRT11" s="41"/>
      <c r="FRU11" s="41"/>
      <c r="FRV11" s="41"/>
      <c r="FRW11" s="41"/>
      <c r="FRX11" s="41"/>
      <c r="FRY11" s="41"/>
      <c r="FRZ11" s="41"/>
      <c r="FSA11" s="41"/>
      <c r="FSB11" s="41"/>
      <c r="FSC11" s="41"/>
      <c r="FSD11" s="41"/>
      <c r="FSE11" s="41"/>
      <c r="FSF11" s="41"/>
      <c r="FSG11" s="41"/>
      <c r="FSH11" s="41"/>
      <c r="FSI11" s="41"/>
      <c r="FSJ11" s="41"/>
      <c r="FSK11" s="41"/>
      <c r="FSL11" s="41"/>
      <c r="FSM11" s="41"/>
      <c r="FSN11" s="41"/>
      <c r="FSO11" s="41"/>
      <c r="FSP11" s="41"/>
      <c r="FSQ11" s="41"/>
      <c r="FSR11" s="41"/>
      <c r="FSS11" s="41"/>
      <c r="FST11" s="41"/>
      <c r="FSU11" s="41"/>
      <c r="FSV11" s="41"/>
      <c r="FSW11" s="41"/>
      <c r="FSX11" s="41"/>
      <c r="FSY11" s="41"/>
      <c r="FSZ11" s="41"/>
      <c r="FTA11" s="41"/>
      <c r="FTB11" s="41"/>
      <c r="FTC11" s="41"/>
      <c r="FTD11" s="41"/>
      <c r="FTE11" s="41"/>
      <c r="FTF11" s="41"/>
      <c r="FTG11" s="41"/>
      <c r="FTH11" s="41"/>
      <c r="FTI11" s="41"/>
      <c r="FTJ11" s="41"/>
      <c r="FTK11" s="41"/>
      <c r="FTL11" s="41"/>
      <c r="FTM11" s="41"/>
      <c r="FTN11" s="41"/>
      <c r="FTO11" s="41"/>
      <c r="FTP11" s="41"/>
      <c r="FTQ11" s="41"/>
      <c r="FTR11" s="41"/>
      <c r="FTS11" s="41"/>
      <c r="FTT11" s="41"/>
      <c r="FTU11" s="41"/>
      <c r="FTV11" s="41"/>
      <c r="FTW11" s="41"/>
      <c r="FTX11" s="41"/>
      <c r="FTY11" s="41"/>
      <c r="FTZ11" s="41"/>
      <c r="FUA11" s="41"/>
      <c r="FUB11" s="41"/>
      <c r="FUC11" s="41"/>
      <c r="FUD11" s="41"/>
      <c r="FUE11" s="41"/>
      <c r="FUF11" s="41"/>
      <c r="FUG11" s="41"/>
      <c r="FUH11" s="41"/>
      <c r="FUI11" s="41"/>
      <c r="FUJ11" s="41"/>
      <c r="FUK11" s="41"/>
      <c r="FUL11" s="41"/>
      <c r="FUM11" s="41"/>
      <c r="FUN11" s="41"/>
      <c r="FUO11" s="41"/>
      <c r="FUP11" s="41"/>
      <c r="FUQ11" s="41"/>
      <c r="FUR11" s="41"/>
      <c r="FUS11" s="41"/>
      <c r="FUT11" s="41"/>
      <c r="FUU11" s="41"/>
      <c r="FUV11" s="41"/>
      <c r="FUW11" s="41"/>
      <c r="FUX11" s="41"/>
      <c r="FUY11" s="41"/>
      <c r="FUZ11" s="41"/>
      <c r="FVA11" s="41"/>
      <c r="FVB11" s="41"/>
      <c r="FVC11" s="41"/>
      <c r="FVD11" s="41"/>
      <c r="FVE11" s="41"/>
      <c r="FVF11" s="41"/>
      <c r="FVG11" s="41"/>
      <c r="FVH11" s="41"/>
      <c r="FVI11" s="41"/>
      <c r="FVJ11" s="41"/>
      <c r="FVK11" s="41"/>
      <c r="FVL11" s="41"/>
      <c r="FVM11" s="41"/>
      <c r="FVN11" s="41"/>
      <c r="FVO11" s="41"/>
      <c r="FVP11" s="41"/>
      <c r="FVQ11" s="41"/>
      <c r="FVR11" s="41"/>
      <c r="FVS11" s="41"/>
      <c r="FVT11" s="41"/>
      <c r="FVU11" s="41"/>
      <c r="FVV11" s="41"/>
      <c r="FVW11" s="41"/>
      <c r="FVX11" s="41"/>
      <c r="FVY11" s="41"/>
      <c r="FVZ11" s="41"/>
      <c r="FWA11" s="41"/>
      <c r="FWB11" s="41"/>
      <c r="FWC11" s="41"/>
      <c r="FWD11" s="41"/>
      <c r="FWE11" s="41"/>
      <c r="FWF11" s="41"/>
      <c r="FWG11" s="41"/>
      <c r="FWH11" s="41"/>
      <c r="FWI11" s="41"/>
      <c r="FWJ11" s="41"/>
      <c r="FWK11" s="41"/>
      <c r="FWL11" s="41"/>
      <c r="FWM11" s="41"/>
      <c r="FWN11" s="41"/>
      <c r="FWO11" s="41"/>
      <c r="FWP11" s="41"/>
      <c r="FWQ11" s="41"/>
      <c r="FWR11" s="41"/>
      <c r="FWS11" s="41"/>
      <c r="FWT11" s="41"/>
      <c r="FWU11" s="41"/>
      <c r="FWV11" s="41"/>
      <c r="FWW11" s="41"/>
      <c r="FWX11" s="41"/>
      <c r="FWY11" s="41"/>
      <c r="FWZ11" s="41"/>
      <c r="FXA11" s="41"/>
      <c r="FXB11" s="41"/>
      <c r="FXC11" s="41"/>
      <c r="FXD11" s="41"/>
      <c r="FXE11" s="41"/>
      <c r="FXF11" s="41"/>
      <c r="FXG11" s="41"/>
      <c r="FXH11" s="41"/>
      <c r="FXI11" s="41"/>
      <c r="FXJ11" s="41"/>
      <c r="FXK11" s="41"/>
      <c r="FXL11" s="41"/>
      <c r="FXM11" s="41"/>
      <c r="FXN11" s="41"/>
      <c r="FXO11" s="41"/>
      <c r="FXP11" s="41"/>
      <c r="FXQ11" s="41"/>
      <c r="FXR11" s="41"/>
      <c r="FXS11" s="41"/>
      <c r="FXT11" s="41"/>
      <c r="FXU11" s="41"/>
      <c r="FXV11" s="41"/>
      <c r="FXW11" s="41"/>
      <c r="FXX11" s="41"/>
      <c r="FXY11" s="41"/>
      <c r="FXZ11" s="41"/>
      <c r="FYA11" s="41"/>
      <c r="FYB11" s="41"/>
      <c r="FYC11" s="41"/>
      <c r="FYD11" s="41"/>
      <c r="FYE11" s="41"/>
      <c r="FYF11" s="41"/>
      <c r="FYG11" s="41"/>
      <c r="FYH11" s="41"/>
      <c r="FYI11" s="41"/>
      <c r="FYJ11" s="41"/>
      <c r="FYK11" s="41"/>
      <c r="FYL11" s="41"/>
      <c r="FYM11" s="41"/>
      <c r="FYN11" s="41"/>
      <c r="FYO11" s="41"/>
      <c r="FYP11" s="41"/>
      <c r="FYQ11" s="41"/>
      <c r="FYR11" s="41"/>
      <c r="FYS11" s="41"/>
      <c r="FYT11" s="41"/>
      <c r="FYU11" s="41"/>
      <c r="FYV11" s="41"/>
      <c r="FYW11" s="41"/>
      <c r="FYX11" s="41"/>
      <c r="FYY11" s="41"/>
      <c r="FYZ11" s="41"/>
      <c r="FZA11" s="41"/>
      <c r="FZB11" s="41"/>
      <c r="FZC11" s="41"/>
      <c r="FZD11" s="41"/>
      <c r="FZE11" s="41"/>
      <c r="FZF11" s="41"/>
      <c r="FZG11" s="41"/>
      <c r="FZH11" s="41"/>
      <c r="FZI11" s="41"/>
      <c r="FZJ11" s="41"/>
      <c r="FZK11" s="41"/>
      <c r="FZL11" s="41"/>
      <c r="FZM11" s="41"/>
      <c r="FZN11" s="41"/>
      <c r="FZO11" s="41"/>
      <c r="FZP11" s="41"/>
      <c r="FZQ11" s="41"/>
      <c r="FZR11" s="41"/>
      <c r="FZS11" s="41"/>
      <c r="FZT11" s="41"/>
      <c r="FZU11" s="41"/>
      <c r="FZV11" s="41"/>
      <c r="FZW11" s="41"/>
      <c r="FZX11" s="41"/>
      <c r="FZY11" s="41"/>
      <c r="FZZ11" s="41"/>
      <c r="GAA11" s="41"/>
      <c r="GAB11" s="41"/>
      <c r="GAC11" s="41"/>
      <c r="GAD11" s="41"/>
      <c r="GAE11" s="41"/>
      <c r="GAF11" s="41"/>
      <c r="GAG11" s="41"/>
      <c r="GAH11" s="41"/>
      <c r="GAI11" s="41"/>
      <c r="GAJ11" s="41"/>
      <c r="GAK11" s="41"/>
      <c r="GAL11" s="41"/>
      <c r="GAM11" s="41"/>
      <c r="GAN11" s="41"/>
      <c r="GAO11" s="41"/>
      <c r="GAP11" s="41"/>
      <c r="GAQ11" s="41"/>
      <c r="GAR11" s="41"/>
      <c r="GAS11" s="41"/>
      <c r="GAT11" s="41"/>
      <c r="GAU11" s="41"/>
      <c r="GAV11" s="41"/>
      <c r="GAW11" s="41"/>
      <c r="GAX11" s="41"/>
      <c r="GAY11" s="41"/>
      <c r="GAZ11" s="41"/>
      <c r="GBA11" s="41"/>
      <c r="GBB11" s="41"/>
      <c r="GBC11" s="41"/>
      <c r="GBD11" s="41"/>
      <c r="GBE11" s="41"/>
      <c r="GBF11" s="41"/>
      <c r="GBG11" s="41"/>
      <c r="GBH11" s="41"/>
      <c r="GBI11" s="41"/>
      <c r="GBJ11" s="41"/>
      <c r="GBK11" s="41"/>
      <c r="GBL11" s="41"/>
      <c r="GBM11" s="41"/>
      <c r="GBN11" s="41"/>
      <c r="GBO11" s="41"/>
      <c r="GBP11" s="41"/>
      <c r="GBQ11" s="41"/>
      <c r="GBR11" s="41"/>
      <c r="GBS11" s="41"/>
      <c r="GBT11" s="41"/>
      <c r="GBU11" s="41"/>
      <c r="GBV11" s="41"/>
      <c r="GBW11" s="41"/>
      <c r="GBX11" s="41"/>
      <c r="GBY11" s="41"/>
      <c r="GBZ11" s="41"/>
      <c r="GCA11" s="41"/>
      <c r="GCB11" s="41"/>
      <c r="GCC11" s="41"/>
      <c r="GCD11" s="41"/>
      <c r="GCE11" s="41"/>
      <c r="GCF11" s="41"/>
      <c r="GCG11" s="41"/>
      <c r="GCH11" s="41"/>
      <c r="GCI11" s="41"/>
      <c r="GCJ11" s="41"/>
      <c r="GCK11" s="41"/>
      <c r="GCL11" s="41"/>
      <c r="GCM11" s="41"/>
      <c r="GCN11" s="41"/>
      <c r="GCO11" s="41"/>
      <c r="GCP11" s="41"/>
      <c r="GCQ11" s="41"/>
      <c r="GCR11" s="41"/>
      <c r="GCS11" s="41"/>
      <c r="GCT11" s="41"/>
      <c r="GCU11" s="41"/>
      <c r="GCV11" s="41"/>
      <c r="GCW11" s="41"/>
      <c r="GCX11" s="41"/>
      <c r="GCY11" s="41"/>
      <c r="GCZ11" s="41"/>
      <c r="GDA11" s="41"/>
      <c r="GDB11" s="41"/>
      <c r="GDC11" s="41"/>
      <c r="GDD11" s="41"/>
      <c r="GDE11" s="41"/>
      <c r="GDF11" s="41"/>
      <c r="GDG11" s="41"/>
      <c r="GDH11" s="41"/>
      <c r="GDI11" s="41"/>
      <c r="GDJ11" s="41"/>
      <c r="GDK11" s="41"/>
      <c r="GDL11" s="41"/>
      <c r="GDM11" s="41"/>
      <c r="GDN11" s="41"/>
      <c r="GDO11" s="41"/>
      <c r="GDP11" s="41"/>
      <c r="GDQ11" s="41"/>
      <c r="GDR11" s="41"/>
      <c r="GDS11" s="41"/>
      <c r="GDT11" s="41"/>
      <c r="GDU11" s="41"/>
      <c r="GDV11" s="41"/>
      <c r="GDW11" s="41"/>
      <c r="GDX11" s="41"/>
      <c r="GDY11" s="41"/>
      <c r="GDZ11" s="41"/>
      <c r="GEA11" s="41"/>
      <c r="GEB11" s="41"/>
      <c r="GEC11" s="41"/>
      <c r="GED11" s="41"/>
      <c r="GEE11" s="41"/>
      <c r="GEF11" s="41"/>
      <c r="GEG11" s="41"/>
      <c r="GEH11" s="41"/>
      <c r="GEI11" s="41"/>
      <c r="GEJ11" s="41"/>
      <c r="GEK11" s="41"/>
      <c r="GEL11" s="41"/>
      <c r="GEM11" s="41"/>
      <c r="GEN11" s="41"/>
      <c r="GEO11" s="41"/>
      <c r="GEP11" s="41"/>
      <c r="GEQ11" s="41"/>
      <c r="GER11" s="41"/>
      <c r="GES11" s="41"/>
      <c r="GET11" s="41"/>
      <c r="GEU11" s="41"/>
      <c r="GEV11" s="41"/>
      <c r="GEW11" s="41"/>
      <c r="GEX11" s="41"/>
      <c r="GEY11" s="41"/>
      <c r="GEZ11" s="41"/>
      <c r="GFA11" s="41"/>
      <c r="GFB11" s="41"/>
      <c r="GFC11" s="41"/>
      <c r="GFD11" s="41"/>
      <c r="GFE11" s="41"/>
      <c r="GFF11" s="41"/>
      <c r="GFG11" s="41"/>
      <c r="GFH11" s="41"/>
      <c r="GFI11" s="41"/>
      <c r="GFJ11" s="41"/>
      <c r="GFK11" s="41"/>
      <c r="GFL11" s="41"/>
      <c r="GFM11" s="41"/>
      <c r="GFN11" s="41"/>
      <c r="GFO11" s="41"/>
      <c r="GFP11" s="41"/>
      <c r="GFQ11" s="41"/>
      <c r="GFR11" s="41"/>
      <c r="GFS11" s="41"/>
      <c r="GFT11" s="41"/>
      <c r="GFU11" s="41"/>
      <c r="GFV11" s="41"/>
      <c r="GFW11" s="41"/>
      <c r="GFX11" s="41"/>
      <c r="GFY11" s="41"/>
      <c r="GFZ11" s="41"/>
      <c r="GGA11" s="41"/>
      <c r="GGB11" s="41"/>
      <c r="GGC11" s="41"/>
      <c r="GGD11" s="41"/>
      <c r="GGE11" s="41"/>
      <c r="GGF11" s="41"/>
      <c r="GGG11" s="41"/>
      <c r="GGH11" s="41"/>
      <c r="GGI11" s="41"/>
      <c r="GGJ11" s="41"/>
      <c r="GGK11" s="41"/>
      <c r="GGL11" s="41"/>
      <c r="GGM11" s="41"/>
      <c r="GGN11" s="41"/>
      <c r="GGO11" s="41"/>
      <c r="GGP11" s="41"/>
      <c r="GGQ11" s="41"/>
      <c r="GGR11" s="41"/>
      <c r="GGS11" s="41"/>
      <c r="GGT11" s="41"/>
      <c r="GGU11" s="41"/>
      <c r="GGV11" s="41"/>
      <c r="GGW11" s="41"/>
      <c r="GGX11" s="41"/>
      <c r="GGY11" s="41"/>
      <c r="GGZ11" s="41"/>
      <c r="GHA11" s="41"/>
      <c r="GHB11" s="41"/>
      <c r="GHC11" s="41"/>
      <c r="GHD11" s="41"/>
      <c r="GHE11" s="41"/>
      <c r="GHF11" s="41"/>
      <c r="GHG11" s="41"/>
      <c r="GHH11" s="41"/>
      <c r="GHI11" s="41"/>
      <c r="GHJ11" s="41"/>
      <c r="GHK11" s="41"/>
      <c r="GHL11" s="41"/>
      <c r="GHM11" s="41"/>
      <c r="GHN11" s="41"/>
      <c r="GHO11" s="41"/>
      <c r="GHP11" s="41"/>
      <c r="GHQ11" s="41"/>
      <c r="GHR11" s="41"/>
      <c r="GHS11" s="41"/>
      <c r="GHT11" s="41"/>
      <c r="GHU11" s="41"/>
      <c r="GHV11" s="41"/>
      <c r="GHW11" s="41"/>
      <c r="GHX11" s="41"/>
      <c r="GHY11" s="41"/>
      <c r="GHZ11" s="41"/>
      <c r="GIA11" s="41"/>
      <c r="GIB11" s="41"/>
      <c r="GIC11" s="41"/>
      <c r="GID11" s="41"/>
      <c r="GIE11" s="41"/>
      <c r="GIF11" s="41"/>
      <c r="GIG11" s="41"/>
      <c r="GIH11" s="41"/>
      <c r="GII11" s="41"/>
      <c r="GIJ11" s="41"/>
      <c r="GIK11" s="41"/>
      <c r="GIL11" s="41"/>
      <c r="GIM11" s="41"/>
      <c r="GIN11" s="41"/>
      <c r="GIO11" s="41"/>
      <c r="GIP11" s="41"/>
      <c r="GIQ11" s="41"/>
      <c r="GIR11" s="41"/>
      <c r="GIS11" s="41"/>
      <c r="GIT11" s="41"/>
      <c r="GIU11" s="41"/>
      <c r="GIV11" s="41"/>
      <c r="GIW11" s="41"/>
      <c r="GIX11" s="41"/>
      <c r="GIY11" s="41"/>
      <c r="GIZ11" s="41"/>
      <c r="GJA11" s="41"/>
      <c r="GJB11" s="41"/>
      <c r="GJC11" s="41"/>
      <c r="GJD11" s="41"/>
      <c r="GJE11" s="41"/>
      <c r="GJF11" s="41"/>
      <c r="GJG11" s="41"/>
      <c r="GJH11" s="41"/>
      <c r="GJI11" s="41"/>
      <c r="GJJ11" s="41"/>
      <c r="GJK11" s="41"/>
      <c r="GJL11" s="41"/>
      <c r="GJM11" s="41"/>
      <c r="GJN11" s="41"/>
      <c r="GJO11" s="41"/>
      <c r="GJP11" s="41"/>
      <c r="GJQ11" s="41"/>
      <c r="GJR11" s="41"/>
      <c r="GJS11" s="41"/>
      <c r="GJT11" s="41"/>
      <c r="GJU11" s="41"/>
      <c r="GJV11" s="41"/>
      <c r="GJW11" s="41"/>
      <c r="GJX11" s="41"/>
      <c r="GJY11" s="41"/>
      <c r="GJZ11" s="41"/>
      <c r="GKA11" s="41"/>
      <c r="GKB11" s="41"/>
      <c r="GKC11" s="41"/>
      <c r="GKD11" s="41"/>
      <c r="GKE11" s="41"/>
      <c r="GKF11" s="41"/>
      <c r="GKG11" s="41"/>
      <c r="GKH11" s="41"/>
      <c r="GKI11" s="41"/>
      <c r="GKJ11" s="41"/>
      <c r="GKK11" s="41"/>
      <c r="GKL11" s="41"/>
      <c r="GKM11" s="41"/>
      <c r="GKN11" s="41"/>
      <c r="GKO11" s="41"/>
      <c r="GKP11" s="41"/>
      <c r="GKQ11" s="41"/>
      <c r="GKR11" s="41"/>
      <c r="GKS11" s="41"/>
      <c r="GKT11" s="41"/>
      <c r="GKU11" s="41"/>
      <c r="GKV11" s="41"/>
      <c r="GKW11" s="41"/>
      <c r="GKX11" s="41"/>
      <c r="GKY11" s="41"/>
      <c r="GKZ11" s="41"/>
      <c r="GLA11" s="41"/>
      <c r="GLB11" s="41"/>
      <c r="GLC11" s="41"/>
      <c r="GLD11" s="41"/>
      <c r="GLE11" s="41"/>
      <c r="GLF11" s="41"/>
      <c r="GLG11" s="41"/>
      <c r="GLH11" s="41"/>
      <c r="GLI11" s="41"/>
      <c r="GLJ11" s="41"/>
      <c r="GLK11" s="41"/>
      <c r="GLL11" s="41"/>
      <c r="GLM11" s="41"/>
      <c r="GLN11" s="41"/>
      <c r="GLO11" s="41"/>
      <c r="GLP11" s="41"/>
      <c r="GLQ11" s="41"/>
      <c r="GLR11" s="41"/>
      <c r="GLS11" s="41"/>
      <c r="GLT11" s="41"/>
      <c r="GLU11" s="41"/>
      <c r="GLV11" s="41"/>
      <c r="GLW11" s="41"/>
      <c r="GLX11" s="41"/>
      <c r="GLY11" s="41"/>
      <c r="GLZ11" s="41"/>
      <c r="GMA11" s="41"/>
      <c r="GMB11" s="41"/>
      <c r="GMC11" s="41"/>
      <c r="GMD11" s="41"/>
      <c r="GME11" s="41"/>
      <c r="GMF11" s="41"/>
      <c r="GMG11" s="41"/>
      <c r="GMH11" s="41"/>
      <c r="GMI11" s="41"/>
      <c r="GMJ11" s="41"/>
      <c r="GMK11" s="41"/>
      <c r="GML11" s="41"/>
      <c r="GMM11" s="41"/>
      <c r="GMN11" s="41"/>
      <c r="GMO11" s="41"/>
      <c r="GMP11" s="41"/>
      <c r="GMQ11" s="41"/>
      <c r="GMR11" s="41"/>
      <c r="GMS11" s="41"/>
      <c r="GMT11" s="41"/>
      <c r="GMU11" s="41"/>
      <c r="GMV11" s="41"/>
      <c r="GMW11" s="41"/>
      <c r="GMX11" s="41"/>
      <c r="GMY11" s="41"/>
      <c r="GMZ11" s="41"/>
      <c r="GNA11" s="41"/>
      <c r="GNB11" s="41"/>
      <c r="GNC11" s="41"/>
      <c r="GND11" s="41"/>
      <c r="GNE11" s="41"/>
      <c r="GNF11" s="41"/>
      <c r="GNG11" s="41"/>
      <c r="GNH11" s="41"/>
      <c r="GNI11" s="41"/>
      <c r="GNJ11" s="41"/>
      <c r="GNK11" s="41"/>
      <c r="GNL11" s="41"/>
      <c r="GNM11" s="41"/>
      <c r="GNN11" s="41"/>
      <c r="GNO11" s="41"/>
      <c r="GNP11" s="41"/>
      <c r="GNQ11" s="41"/>
      <c r="GNR11" s="41"/>
      <c r="GNS11" s="41"/>
      <c r="GNT11" s="41"/>
      <c r="GNU11" s="41"/>
      <c r="GNV11" s="41"/>
      <c r="GNW11" s="41"/>
      <c r="GNX11" s="41"/>
      <c r="GNY11" s="41"/>
      <c r="GNZ11" s="41"/>
      <c r="GOA11" s="41"/>
      <c r="GOB11" s="41"/>
      <c r="GOC11" s="41"/>
      <c r="GOD11" s="41"/>
      <c r="GOE11" s="41"/>
      <c r="GOF11" s="41"/>
      <c r="GOG11" s="41"/>
      <c r="GOH11" s="41"/>
      <c r="GOI11" s="41"/>
      <c r="GOJ11" s="41"/>
      <c r="GOK11" s="41"/>
      <c r="GOL11" s="41"/>
      <c r="GOM11" s="41"/>
      <c r="GON11" s="41"/>
      <c r="GOO11" s="41"/>
      <c r="GOP11" s="41"/>
      <c r="GOQ11" s="41"/>
      <c r="GOR11" s="41"/>
      <c r="GOS11" s="41"/>
      <c r="GOT11" s="41"/>
      <c r="GOU11" s="41"/>
      <c r="GOV11" s="41"/>
      <c r="GOW11" s="41"/>
      <c r="GOX11" s="41"/>
      <c r="GOY11" s="41"/>
      <c r="GOZ11" s="41"/>
      <c r="GPA11" s="41"/>
      <c r="GPB11" s="41"/>
      <c r="GPC11" s="41"/>
      <c r="GPD11" s="41"/>
      <c r="GPE11" s="41"/>
      <c r="GPF11" s="41"/>
      <c r="GPG11" s="41"/>
      <c r="GPH11" s="41"/>
      <c r="GPI11" s="41"/>
      <c r="GPJ11" s="41"/>
      <c r="GPK11" s="41"/>
      <c r="GPL11" s="41"/>
      <c r="GPM11" s="41"/>
      <c r="GPN11" s="41"/>
      <c r="GPO11" s="41"/>
      <c r="GPP11" s="41"/>
      <c r="GPQ11" s="41"/>
      <c r="GPR11" s="41"/>
      <c r="GPS11" s="41"/>
      <c r="GPT11" s="41"/>
      <c r="GPU11" s="41"/>
      <c r="GPV11" s="41"/>
      <c r="GPW11" s="41"/>
      <c r="GPX11" s="41"/>
      <c r="GPY11" s="41"/>
      <c r="GPZ11" s="41"/>
      <c r="GQA11" s="41"/>
      <c r="GQB11" s="41"/>
      <c r="GQC11" s="41"/>
      <c r="GQD11" s="41"/>
      <c r="GQE11" s="41"/>
      <c r="GQF11" s="41"/>
      <c r="GQG11" s="41"/>
      <c r="GQH11" s="41"/>
      <c r="GQI11" s="41"/>
      <c r="GQJ11" s="41"/>
      <c r="GQK11" s="41"/>
      <c r="GQL11" s="41"/>
      <c r="GQM11" s="41"/>
      <c r="GQN11" s="41"/>
      <c r="GQO11" s="41"/>
      <c r="GQP11" s="41"/>
      <c r="GQQ11" s="41"/>
      <c r="GQR11" s="41"/>
      <c r="GQS11" s="41"/>
      <c r="GQT11" s="41"/>
      <c r="GQU11" s="41"/>
      <c r="GQV11" s="41"/>
      <c r="GQW11" s="41"/>
      <c r="GQX11" s="41"/>
      <c r="GQY11" s="41"/>
      <c r="GQZ11" s="41"/>
      <c r="GRA11" s="41"/>
      <c r="GRB11" s="41"/>
      <c r="GRC11" s="41"/>
      <c r="GRD11" s="41"/>
      <c r="GRE11" s="41"/>
      <c r="GRF11" s="41"/>
      <c r="GRG11" s="41"/>
      <c r="GRH11" s="41"/>
      <c r="GRI11" s="41"/>
      <c r="GRJ11" s="41"/>
      <c r="GRK11" s="41"/>
      <c r="GRL11" s="41"/>
      <c r="GRM11" s="41"/>
      <c r="GRN11" s="41"/>
      <c r="GRO11" s="41"/>
      <c r="GRP11" s="41"/>
      <c r="GRQ11" s="41"/>
      <c r="GRR11" s="41"/>
      <c r="GRS11" s="41"/>
      <c r="GRT11" s="41"/>
      <c r="GRU11" s="41"/>
      <c r="GRV11" s="41"/>
      <c r="GRW11" s="41"/>
      <c r="GRX11" s="41"/>
      <c r="GRY11" s="41"/>
      <c r="GRZ11" s="41"/>
      <c r="GSA11" s="41"/>
      <c r="GSB11" s="41"/>
      <c r="GSC11" s="41"/>
      <c r="GSD11" s="41"/>
      <c r="GSE11" s="41"/>
      <c r="GSF11" s="41"/>
      <c r="GSG11" s="41"/>
      <c r="GSH11" s="41"/>
      <c r="GSI11" s="41"/>
      <c r="GSJ11" s="41"/>
      <c r="GSK11" s="41"/>
      <c r="GSL11" s="41"/>
      <c r="GSM11" s="41"/>
      <c r="GSN11" s="41"/>
      <c r="GSO11" s="41"/>
      <c r="GSP11" s="41"/>
      <c r="GSQ11" s="41"/>
      <c r="GSR11" s="41"/>
      <c r="GSS11" s="41"/>
      <c r="GST11" s="41"/>
      <c r="GSU11" s="41"/>
      <c r="GSV11" s="41"/>
      <c r="GSW11" s="41"/>
      <c r="GSX11" s="41"/>
      <c r="GSY11" s="41"/>
      <c r="GSZ11" s="41"/>
      <c r="GTA11" s="41"/>
      <c r="GTB11" s="41"/>
      <c r="GTC11" s="41"/>
      <c r="GTD11" s="41"/>
      <c r="GTE11" s="41"/>
      <c r="GTF11" s="41"/>
      <c r="GTG11" s="41"/>
      <c r="GTH11" s="41"/>
      <c r="GTI11" s="41"/>
      <c r="GTJ11" s="41"/>
      <c r="GTK11" s="41"/>
      <c r="GTL11" s="41"/>
      <c r="GTM11" s="41"/>
      <c r="GTN11" s="41"/>
      <c r="GTO11" s="41"/>
      <c r="GTP11" s="41"/>
      <c r="GTQ11" s="41"/>
      <c r="GTR11" s="41"/>
      <c r="GTS11" s="41"/>
      <c r="GTT11" s="41"/>
      <c r="GTU11" s="41"/>
      <c r="GTV11" s="41"/>
      <c r="GTW11" s="41"/>
      <c r="GTX11" s="41"/>
      <c r="GTY11" s="41"/>
      <c r="GTZ11" s="41"/>
      <c r="GUA11" s="41"/>
      <c r="GUB11" s="41"/>
      <c r="GUC11" s="41"/>
      <c r="GUD11" s="41"/>
      <c r="GUE11" s="41"/>
      <c r="GUF11" s="41"/>
      <c r="GUG11" s="41"/>
      <c r="GUH11" s="41"/>
      <c r="GUI11" s="41"/>
      <c r="GUJ11" s="41"/>
      <c r="GUK11" s="41"/>
      <c r="GUL11" s="41"/>
      <c r="GUM11" s="41"/>
      <c r="GUN11" s="41"/>
      <c r="GUO11" s="41"/>
      <c r="GUP11" s="41"/>
      <c r="GUQ11" s="41"/>
      <c r="GUR11" s="41"/>
      <c r="GUS11" s="41"/>
      <c r="GUT11" s="41"/>
      <c r="GUU11" s="41"/>
      <c r="GUV11" s="41"/>
      <c r="GUW11" s="41"/>
      <c r="GUX11" s="41"/>
      <c r="GUY11" s="41"/>
      <c r="GUZ11" s="41"/>
      <c r="GVA11" s="41"/>
      <c r="GVB11" s="41"/>
      <c r="GVC11" s="41"/>
      <c r="GVD11" s="41"/>
      <c r="GVE11" s="41"/>
      <c r="GVF11" s="41"/>
      <c r="GVG11" s="41"/>
      <c r="GVH11" s="41"/>
      <c r="GVI11" s="41"/>
      <c r="GVJ11" s="41"/>
      <c r="GVK11" s="41"/>
      <c r="GVL11" s="41"/>
      <c r="GVM11" s="41"/>
      <c r="GVN11" s="41"/>
      <c r="GVO11" s="41"/>
      <c r="GVP11" s="41"/>
      <c r="GVQ11" s="41"/>
      <c r="GVR11" s="41"/>
      <c r="GVS11" s="41"/>
      <c r="GVT11" s="41"/>
      <c r="GVU11" s="41"/>
      <c r="GVV11" s="41"/>
      <c r="GVW11" s="41"/>
      <c r="GVX11" s="41"/>
      <c r="GVY11" s="41"/>
      <c r="GVZ11" s="41"/>
      <c r="GWA11" s="41"/>
      <c r="GWB11" s="41"/>
      <c r="GWC11" s="41"/>
      <c r="GWD11" s="41"/>
      <c r="GWE11" s="41"/>
      <c r="GWF11" s="41"/>
      <c r="GWG11" s="41"/>
      <c r="GWH11" s="41"/>
      <c r="GWI11" s="41"/>
      <c r="GWJ11" s="41"/>
      <c r="GWK11" s="41"/>
      <c r="GWL11" s="41"/>
      <c r="GWM11" s="41"/>
      <c r="GWN11" s="41"/>
      <c r="GWO11" s="41"/>
      <c r="GWP11" s="41"/>
      <c r="GWQ11" s="41"/>
      <c r="GWR11" s="41"/>
      <c r="GWS11" s="41"/>
      <c r="GWT11" s="41"/>
      <c r="GWU11" s="41"/>
      <c r="GWV11" s="41"/>
      <c r="GWW11" s="41"/>
      <c r="GWX11" s="41"/>
      <c r="GWY11" s="41"/>
      <c r="GWZ11" s="41"/>
      <c r="GXA11" s="41"/>
      <c r="GXB11" s="41"/>
      <c r="GXC11" s="41"/>
      <c r="GXD11" s="41"/>
      <c r="GXE11" s="41"/>
      <c r="GXF11" s="41"/>
      <c r="GXG11" s="41"/>
      <c r="GXH11" s="41"/>
      <c r="GXI11" s="41"/>
      <c r="GXJ11" s="41"/>
      <c r="GXK11" s="41"/>
      <c r="GXL11" s="41"/>
      <c r="GXM11" s="41"/>
      <c r="GXN11" s="41"/>
      <c r="GXO11" s="41"/>
      <c r="GXP11" s="41"/>
      <c r="GXQ11" s="41"/>
      <c r="GXR11" s="41"/>
      <c r="GXS11" s="41"/>
      <c r="GXT11" s="41"/>
      <c r="GXU11" s="41"/>
      <c r="GXV11" s="41"/>
      <c r="GXW11" s="41"/>
      <c r="GXX11" s="41"/>
      <c r="GXY11" s="41"/>
      <c r="GXZ11" s="41"/>
      <c r="GYA11" s="41"/>
      <c r="GYB11" s="41"/>
      <c r="GYC11" s="41"/>
      <c r="GYD11" s="41"/>
      <c r="GYE11" s="41"/>
      <c r="GYF11" s="41"/>
      <c r="GYG11" s="41"/>
      <c r="GYH11" s="41"/>
      <c r="GYI11" s="41"/>
      <c r="GYJ11" s="41"/>
      <c r="GYK11" s="41"/>
      <c r="GYL11" s="41"/>
      <c r="GYM11" s="41"/>
      <c r="GYN11" s="41"/>
      <c r="GYO11" s="41"/>
      <c r="GYP11" s="41"/>
      <c r="GYQ11" s="41"/>
      <c r="GYR11" s="41"/>
      <c r="GYS11" s="41"/>
      <c r="GYT11" s="41"/>
      <c r="GYU11" s="41"/>
      <c r="GYV11" s="41"/>
      <c r="GYW11" s="41"/>
      <c r="GYX11" s="41"/>
      <c r="GYY11" s="41"/>
      <c r="GYZ11" s="41"/>
      <c r="GZA11" s="41"/>
      <c r="GZB11" s="41"/>
      <c r="GZC11" s="41"/>
      <c r="GZD11" s="41"/>
      <c r="GZE11" s="41"/>
      <c r="GZF11" s="41"/>
      <c r="GZG11" s="41"/>
      <c r="GZH11" s="41"/>
      <c r="GZI11" s="41"/>
      <c r="GZJ11" s="41"/>
      <c r="GZK11" s="41"/>
      <c r="GZL11" s="41"/>
      <c r="GZM11" s="41"/>
      <c r="GZN11" s="41"/>
      <c r="GZO11" s="41"/>
      <c r="GZP11" s="41"/>
      <c r="GZQ11" s="41"/>
      <c r="GZR11" s="41"/>
      <c r="GZS11" s="41"/>
      <c r="GZT11" s="41"/>
      <c r="GZU11" s="41"/>
      <c r="GZV11" s="41"/>
      <c r="GZW11" s="41"/>
      <c r="GZX11" s="41"/>
      <c r="GZY11" s="41"/>
      <c r="GZZ11" s="41"/>
      <c r="HAA11" s="41"/>
      <c r="HAB11" s="41"/>
      <c r="HAC11" s="41"/>
      <c r="HAD11" s="41"/>
      <c r="HAE11" s="41"/>
      <c r="HAF11" s="41"/>
      <c r="HAG11" s="41"/>
      <c r="HAH11" s="41"/>
      <c r="HAI11" s="41"/>
      <c r="HAJ11" s="41"/>
      <c r="HAK11" s="41"/>
      <c r="HAL11" s="41"/>
      <c r="HAM11" s="41"/>
      <c r="HAN11" s="41"/>
      <c r="HAO11" s="41"/>
      <c r="HAP11" s="41"/>
      <c r="HAQ11" s="41"/>
      <c r="HAR11" s="41"/>
      <c r="HAS11" s="41"/>
      <c r="HAT11" s="41"/>
      <c r="HAU11" s="41"/>
      <c r="HAV11" s="41"/>
      <c r="HAW11" s="41"/>
      <c r="HAX11" s="41"/>
      <c r="HAY11" s="41"/>
      <c r="HAZ11" s="41"/>
      <c r="HBA11" s="41"/>
      <c r="HBB11" s="41"/>
      <c r="HBC11" s="41"/>
      <c r="HBD11" s="41"/>
      <c r="HBE11" s="41"/>
      <c r="HBF11" s="41"/>
      <c r="HBG11" s="41"/>
      <c r="HBH11" s="41"/>
      <c r="HBI11" s="41"/>
      <c r="HBJ11" s="41"/>
      <c r="HBK11" s="41"/>
      <c r="HBL11" s="41"/>
      <c r="HBM11" s="41"/>
      <c r="HBN11" s="41"/>
      <c r="HBO11" s="41"/>
      <c r="HBP11" s="41"/>
      <c r="HBQ11" s="41"/>
      <c r="HBR11" s="41"/>
      <c r="HBS11" s="41"/>
      <c r="HBT11" s="41"/>
      <c r="HBU11" s="41"/>
      <c r="HBV11" s="41"/>
      <c r="HBW11" s="41"/>
      <c r="HBX11" s="41"/>
      <c r="HBY11" s="41"/>
      <c r="HBZ11" s="41"/>
      <c r="HCA11" s="41"/>
      <c r="HCB11" s="41"/>
      <c r="HCC11" s="41"/>
      <c r="HCD11" s="41"/>
      <c r="HCE11" s="41"/>
      <c r="HCF11" s="41"/>
      <c r="HCG11" s="41"/>
      <c r="HCH11" s="41"/>
      <c r="HCI11" s="41"/>
      <c r="HCJ11" s="41"/>
      <c r="HCK11" s="41"/>
      <c r="HCL11" s="41"/>
      <c r="HCM11" s="41"/>
      <c r="HCN11" s="41"/>
      <c r="HCO11" s="41"/>
      <c r="HCP11" s="41"/>
      <c r="HCQ11" s="41"/>
      <c r="HCR11" s="41"/>
      <c r="HCS11" s="41"/>
      <c r="HCT11" s="41"/>
      <c r="HCU11" s="41"/>
      <c r="HCV11" s="41"/>
      <c r="HCW11" s="41"/>
      <c r="HCX11" s="41"/>
      <c r="HCY11" s="41"/>
      <c r="HCZ11" s="41"/>
      <c r="HDA11" s="41"/>
      <c r="HDB11" s="41"/>
      <c r="HDC11" s="41"/>
      <c r="HDD11" s="41"/>
      <c r="HDE11" s="41"/>
      <c r="HDF11" s="41"/>
      <c r="HDG11" s="41"/>
      <c r="HDH11" s="41"/>
      <c r="HDI11" s="41"/>
      <c r="HDJ11" s="41"/>
      <c r="HDK11" s="41"/>
      <c r="HDL11" s="41"/>
      <c r="HDM11" s="41"/>
      <c r="HDN11" s="41"/>
      <c r="HDO11" s="41"/>
      <c r="HDP11" s="41"/>
      <c r="HDQ11" s="41"/>
      <c r="HDR11" s="41"/>
      <c r="HDS11" s="41"/>
      <c r="HDT11" s="41"/>
      <c r="HDU11" s="41"/>
      <c r="HDV11" s="41"/>
      <c r="HDW11" s="41"/>
      <c r="HDX11" s="41"/>
      <c r="HDY11" s="41"/>
      <c r="HDZ11" s="41"/>
      <c r="HEA11" s="41"/>
      <c r="HEB11" s="41"/>
      <c r="HEC11" s="41"/>
      <c r="HED11" s="41"/>
      <c r="HEE11" s="41"/>
      <c r="HEF11" s="41"/>
      <c r="HEG11" s="41"/>
      <c r="HEH11" s="41"/>
      <c r="HEI11" s="41"/>
      <c r="HEJ11" s="41"/>
      <c r="HEK11" s="41"/>
      <c r="HEL11" s="41"/>
      <c r="HEM11" s="41"/>
      <c r="HEN11" s="41"/>
      <c r="HEO11" s="41"/>
      <c r="HEP11" s="41"/>
      <c r="HEQ11" s="41"/>
      <c r="HER11" s="41"/>
      <c r="HES11" s="41"/>
      <c r="HET11" s="41"/>
      <c r="HEU11" s="41"/>
      <c r="HEV11" s="41"/>
      <c r="HEW11" s="41"/>
      <c r="HEX11" s="41"/>
      <c r="HEY11" s="41"/>
      <c r="HEZ11" s="41"/>
      <c r="HFA11" s="41"/>
      <c r="HFB11" s="41"/>
      <c r="HFC11" s="41"/>
      <c r="HFD11" s="41"/>
      <c r="HFE11" s="41"/>
      <c r="HFF11" s="41"/>
      <c r="HFG11" s="41"/>
      <c r="HFH11" s="41"/>
      <c r="HFI11" s="41"/>
      <c r="HFJ11" s="41"/>
      <c r="HFK11" s="41"/>
      <c r="HFL11" s="41"/>
      <c r="HFM11" s="41"/>
      <c r="HFN11" s="41"/>
      <c r="HFO11" s="41"/>
      <c r="HFP11" s="41"/>
      <c r="HFQ11" s="41"/>
      <c r="HFR11" s="41"/>
      <c r="HFS11" s="41"/>
      <c r="HFT11" s="41"/>
      <c r="HFU11" s="41"/>
      <c r="HFV11" s="41"/>
      <c r="HFW11" s="41"/>
      <c r="HFX11" s="41"/>
      <c r="HFY11" s="41"/>
      <c r="HFZ11" s="41"/>
      <c r="HGA11" s="41"/>
      <c r="HGB11" s="41"/>
      <c r="HGC11" s="41"/>
      <c r="HGD11" s="41"/>
      <c r="HGE11" s="41"/>
      <c r="HGF11" s="41"/>
      <c r="HGG11" s="41"/>
      <c r="HGH11" s="41"/>
      <c r="HGI11" s="41"/>
      <c r="HGJ11" s="41"/>
      <c r="HGK11" s="41"/>
      <c r="HGL11" s="41"/>
      <c r="HGM11" s="41"/>
      <c r="HGN11" s="41"/>
      <c r="HGO11" s="41"/>
      <c r="HGP11" s="41"/>
      <c r="HGQ11" s="41"/>
      <c r="HGR11" s="41"/>
      <c r="HGS11" s="41"/>
      <c r="HGT11" s="41"/>
      <c r="HGU11" s="41"/>
      <c r="HGV11" s="41"/>
      <c r="HGW11" s="41"/>
      <c r="HGX11" s="41"/>
      <c r="HGY11" s="41"/>
      <c r="HGZ11" s="41"/>
      <c r="HHA11" s="41"/>
      <c r="HHB11" s="41"/>
      <c r="HHC11" s="41"/>
      <c r="HHD11" s="41"/>
      <c r="HHE11" s="41"/>
      <c r="HHF11" s="41"/>
      <c r="HHG11" s="41"/>
      <c r="HHH11" s="41"/>
      <c r="HHI11" s="41"/>
      <c r="HHJ11" s="41"/>
      <c r="HHK11" s="41"/>
      <c r="HHL11" s="41"/>
      <c r="HHM11" s="41"/>
      <c r="HHN11" s="41"/>
      <c r="HHO11" s="41"/>
      <c r="HHP11" s="41"/>
      <c r="HHQ11" s="41"/>
      <c r="HHR11" s="41"/>
      <c r="HHS11" s="41"/>
      <c r="HHT11" s="41"/>
      <c r="HHU11" s="41"/>
      <c r="HHV11" s="41"/>
      <c r="HHW11" s="41"/>
      <c r="HHX11" s="41"/>
      <c r="HHY11" s="41"/>
      <c r="HHZ11" s="41"/>
      <c r="HIA11" s="41"/>
      <c r="HIB11" s="41"/>
      <c r="HIC11" s="41"/>
      <c r="HID11" s="41"/>
      <c r="HIE11" s="41"/>
      <c r="HIF11" s="41"/>
      <c r="HIG11" s="41"/>
      <c r="HIH11" s="41"/>
      <c r="HII11" s="41"/>
      <c r="HIJ11" s="41"/>
      <c r="HIK11" s="41"/>
      <c r="HIL11" s="41"/>
      <c r="HIM11" s="41"/>
      <c r="HIN11" s="41"/>
      <c r="HIO11" s="41"/>
      <c r="HIP11" s="41"/>
      <c r="HIQ11" s="41"/>
      <c r="HIR11" s="41"/>
      <c r="HIS11" s="41"/>
      <c r="HIT11" s="41"/>
      <c r="HIU11" s="41"/>
      <c r="HIV11" s="41"/>
      <c r="HIW11" s="41"/>
      <c r="HIX11" s="41"/>
      <c r="HIY11" s="41"/>
      <c r="HIZ11" s="41"/>
      <c r="HJA11" s="41"/>
      <c r="HJB11" s="41"/>
      <c r="HJC11" s="41"/>
      <c r="HJD11" s="41"/>
      <c r="HJE11" s="41"/>
      <c r="HJF11" s="41"/>
      <c r="HJG11" s="41"/>
      <c r="HJH11" s="41"/>
      <c r="HJI11" s="41"/>
      <c r="HJJ11" s="41"/>
      <c r="HJK11" s="41"/>
      <c r="HJL11" s="41"/>
      <c r="HJM11" s="41"/>
      <c r="HJN11" s="41"/>
      <c r="HJO11" s="41"/>
      <c r="HJP11" s="41"/>
      <c r="HJQ11" s="41"/>
      <c r="HJR11" s="41"/>
      <c r="HJS11" s="41"/>
      <c r="HJT11" s="41"/>
      <c r="HJU11" s="41"/>
      <c r="HJV11" s="41"/>
      <c r="HJW11" s="41"/>
      <c r="HJX11" s="41"/>
      <c r="HJY11" s="41"/>
      <c r="HJZ11" s="41"/>
      <c r="HKA11" s="41"/>
      <c r="HKB11" s="41"/>
      <c r="HKC11" s="41"/>
      <c r="HKD11" s="41"/>
      <c r="HKE11" s="41"/>
      <c r="HKF11" s="41"/>
      <c r="HKG11" s="41"/>
      <c r="HKH11" s="41"/>
      <c r="HKI11" s="41"/>
      <c r="HKJ11" s="41"/>
      <c r="HKK11" s="41"/>
      <c r="HKL11" s="41"/>
      <c r="HKM11" s="41"/>
      <c r="HKN11" s="41"/>
      <c r="HKO11" s="41"/>
      <c r="HKP11" s="41"/>
      <c r="HKQ11" s="41"/>
      <c r="HKR11" s="41"/>
      <c r="HKS11" s="41"/>
      <c r="HKT11" s="41"/>
      <c r="HKU11" s="41"/>
      <c r="HKV11" s="41"/>
      <c r="HKW11" s="41"/>
      <c r="HKX11" s="41"/>
      <c r="HKY11" s="41"/>
      <c r="HKZ11" s="41"/>
      <c r="HLA11" s="41"/>
      <c r="HLB11" s="41"/>
      <c r="HLC11" s="41"/>
      <c r="HLD11" s="41"/>
      <c r="HLE11" s="41"/>
      <c r="HLF11" s="41"/>
      <c r="HLG11" s="41"/>
      <c r="HLH11" s="41"/>
      <c r="HLI11" s="41"/>
      <c r="HLJ11" s="41"/>
      <c r="HLK11" s="41"/>
      <c r="HLL11" s="41"/>
      <c r="HLM11" s="41"/>
      <c r="HLN11" s="41"/>
      <c r="HLO11" s="41"/>
      <c r="HLP11" s="41"/>
      <c r="HLQ11" s="41"/>
      <c r="HLR11" s="41"/>
      <c r="HLS11" s="41"/>
      <c r="HLT11" s="41"/>
      <c r="HLU11" s="41"/>
      <c r="HLV11" s="41"/>
      <c r="HLW11" s="41"/>
      <c r="HLX11" s="41"/>
      <c r="HLY11" s="41"/>
      <c r="HLZ11" s="41"/>
      <c r="HMA11" s="41"/>
      <c r="HMB11" s="41"/>
      <c r="HMC11" s="41"/>
      <c r="HMD11" s="41"/>
      <c r="HME11" s="41"/>
      <c r="HMF11" s="41"/>
      <c r="HMG11" s="41"/>
      <c r="HMH11" s="41"/>
      <c r="HMI11" s="41"/>
      <c r="HMJ11" s="41"/>
      <c r="HMK11" s="41"/>
      <c r="HML11" s="41"/>
      <c r="HMM11" s="41"/>
      <c r="HMN11" s="41"/>
      <c r="HMO11" s="41"/>
      <c r="HMP11" s="41"/>
      <c r="HMQ11" s="41"/>
      <c r="HMR11" s="41"/>
      <c r="HMS11" s="41"/>
      <c r="HMT11" s="41"/>
      <c r="HMU11" s="41"/>
      <c r="HMV11" s="41"/>
      <c r="HMW11" s="41"/>
      <c r="HMX11" s="41"/>
      <c r="HMY11" s="41"/>
      <c r="HMZ11" s="41"/>
      <c r="HNA11" s="41"/>
      <c r="HNB11" s="41"/>
      <c r="HNC11" s="41"/>
      <c r="HND11" s="41"/>
      <c r="HNE11" s="41"/>
      <c r="HNF11" s="41"/>
      <c r="HNG11" s="41"/>
      <c r="HNH11" s="41"/>
      <c r="HNI11" s="41"/>
      <c r="HNJ11" s="41"/>
      <c r="HNK11" s="41"/>
      <c r="HNL11" s="41"/>
      <c r="HNM11" s="41"/>
      <c r="HNN11" s="41"/>
      <c r="HNO11" s="41"/>
      <c r="HNP11" s="41"/>
      <c r="HNQ11" s="41"/>
      <c r="HNR11" s="41"/>
      <c r="HNS11" s="41"/>
      <c r="HNT11" s="41"/>
      <c r="HNU11" s="41"/>
      <c r="HNV11" s="41"/>
      <c r="HNW11" s="41"/>
      <c r="HNX11" s="41"/>
      <c r="HNY11" s="41"/>
      <c r="HNZ11" s="41"/>
      <c r="HOA11" s="41"/>
      <c r="HOB11" s="41"/>
      <c r="HOC11" s="41"/>
      <c r="HOD11" s="41"/>
      <c r="HOE11" s="41"/>
      <c r="HOF11" s="41"/>
      <c r="HOG11" s="41"/>
      <c r="HOH11" s="41"/>
      <c r="HOI11" s="41"/>
      <c r="HOJ11" s="41"/>
      <c r="HOK11" s="41"/>
      <c r="HOL11" s="41"/>
      <c r="HOM11" s="41"/>
      <c r="HON11" s="41"/>
      <c r="HOO11" s="41"/>
      <c r="HOP11" s="41"/>
      <c r="HOQ11" s="41"/>
      <c r="HOR11" s="41"/>
      <c r="HOS11" s="41"/>
      <c r="HOT11" s="41"/>
      <c r="HOU11" s="41"/>
      <c r="HOV11" s="41"/>
      <c r="HOW11" s="41"/>
      <c r="HOX11" s="41"/>
      <c r="HOY11" s="41"/>
      <c r="HOZ11" s="41"/>
      <c r="HPA11" s="41"/>
      <c r="HPB11" s="41"/>
      <c r="HPC11" s="41"/>
      <c r="HPD11" s="41"/>
      <c r="HPE11" s="41"/>
      <c r="HPF11" s="41"/>
      <c r="HPG11" s="41"/>
      <c r="HPH11" s="41"/>
      <c r="HPI11" s="41"/>
      <c r="HPJ11" s="41"/>
      <c r="HPK11" s="41"/>
      <c r="HPL11" s="41"/>
      <c r="HPM11" s="41"/>
      <c r="HPN11" s="41"/>
      <c r="HPO11" s="41"/>
      <c r="HPP11" s="41"/>
      <c r="HPQ11" s="41"/>
      <c r="HPR11" s="41"/>
      <c r="HPS11" s="41"/>
      <c r="HPT11" s="41"/>
      <c r="HPU11" s="41"/>
      <c r="HPV11" s="41"/>
      <c r="HPW11" s="41"/>
      <c r="HPX11" s="41"/>
      <c r="HPY11" s="41"/>
      <c r="HPZ11" s="41"/>
      <c r="HQA11" s="41"/>
      <c r="HQB11" s="41"/>
      <c r="HQC11" s="41"/>
      <c r="HQD11" s="41"/>
      <c r="HQE11" s="41"/>
      <c r="HQF11" s="41"/>
      <c r="HQG11" s="41"/>
      <c r="HQH11" s="41"/>
      <c r="HQI11" s="41"/>
      <c r="HQJ11" s="41"/>
      <c r="HQK11" s="41"/>
      <c r="HQL11" s="41"/>
      <c r="HQM11" s="41"/>
      <c r="HQN11" s="41"/>
      <c r="HQO11" s="41"/>
      <c r="HQP11" s="41"/>
      <c r="HQQ11" s="41"/>
      <c r="HQR11" s="41"/>
      <c r="HQS11" s="41"/>
      <c r="HQT11" s="41"/>
      <c r="HQU11" s="41"/>
      <c r="HQV11" s="41"/>
      <c r="HQW11" s="41"/>
      <c r="HQX11" s="41"/>
      <c r="HQY11" s="41"/>
      <c r="HQZ11" s="41"/>
      <c r="HRA11" s="41"/>
      <c r="HRB11" s="41"/>
      <c r="HRC11" s="41"/>
      <c r="HRD11" s="41"/>
      <c r="HRE11" s="41"/>
      <c r="HRF11" s="41"/>
      <c r="HRG11" s="41"/>
      <c r="HRH11" s="41"/>
      <c r="HRI11" s="41"/>
      <c r="HRJ11" s="41"/>
      <c r="HRK11" s="41"/>
      <c r="HRL11" s="41"/>
      <c r="HRM11" s="41"/>
      <c r="HRN11" s="41"/>
      <c r="HRO11" s="41"/>
      <c r="HRP11" s="41"/>
      <c r="HRQ11" s="41"/>
      <c r="HRR11" s="41"/>
      <c r="HRS11" s="41"/>
      <c r="HRT11" s="41"/>
      <c r="HRU11" s="41"/>
      <c r="HRV11" s="41"/>
      <c r="HRW11" s="41"/>
      <c r="HRX11" s="41"/>
      <c r="HRY11" s="41"/>
      <c r="HRZ11" s="41"/>
      <c r="HSA11" s="41"/>
      <c r="HSB11" s="41"/>
      <c r="HSC11" s="41"/>
      <c r="HSD11" s="41"/>
      <c r="HSE11" s="41"/>
      <c r="HSF11" s="41"/>
      <c r="HSG11" s="41"/>
      <c r="HSH11" s="41"/>
      <c r="HSI11" s="41"/>
      <c r="HSJ11" s="41"/>
      <c r="HSK11" s="41"/>
      <c r="HSL11" s="41"/>
      <c r="HSM11" s="41"/>
      <c r="HSN11" s="41"/>
      <c r="HSO11" s="41"/>
      <c r="HSP11" s="41"/>
      <c r="HSQ11" s="41"/>
      <c r="HSR11" s="41"/>
      <c r="HSS11" s="41"/>
      <c r="HST11" s="41"/>
      <c r="HSU11" s="41"/>
      <c r="HSV11" s="41"/>
      <c r="HSW11" s="41"/>
      <c r="HSX11" s="41"/>
      <c r="HSY11" s="41"/>
      <c r="HSZ11" s="41"/>
      <c r="HTA11" s="41"/>
      <c r="HTB11" s="41"/>
      <c r="HTC11" s="41"/>
      <c r="HTD11" s="41"/>
      <c r="HTE11" s="41"/>
      <c r="HTF11" s="41"/>
      <c r="HTG11" s="41"/>
      <c r="HTH11" s="41"/>
      <c r="HTI11" s="41"/>
      <c r="HTJ11" s="41"/>
      <c r="HTK11" s="41"/>
      <c r="HTL11" s="41"/>
      <c r="HTM11" s="41"/>
      <c r="HTN11" s="41"/>
      <c r="HTO11" s="41"/>
      <c r="HTP11" s="41"/>
      <c r="HTQ11" s="41"/>
      <c r="HTR11" s="41"/>
      <c r="HTS11" s="41"/>
      <c r="HTT11" s="41"/>
      <c r="HTU11" s="41"/>
      <c r="HTV11" s="41"/>
      <c r="HTW11" s="41"/>
      <c r="HTX11" s="41"/>
      <c r="HTY11" s="41"/>
      <c r="HTZ11" s="41"/>
      <c r="HUA11" s="41"/>
      <c r="HUB11" s="41"/>
      <c r="HUC11" s="41"/>
      <c r="HUD11" s="41"/>
      <c r="HUE11" s="41"/>
      <c r="HUF11" s="41"/>
      <c r="HUG11" s="41"/>
      <c r="HUH11" s="41"/>
      <c r="HUI11" s="41"/>
      <c r="HUJ11" s="41"/>
      <c r="HUK11" s="41"/>
      <c r="HUL11" s="41"/>
      <c r="HUM11" s="41"/>
      <c r="HUN11" s="41"/>
      <c r="HUO11" s="41"/>
      <c r="HUP11" s="41"/>
      <c r="HUQ11" s="41"/>
      <c r="HUR11" s="41"/>
      <c r="HUS11" s="41"/>
      <c r="HUT11" s="41"/>
      <c r="HUU11" s="41"/>
      <c r="HUV11" s="41"/>
      <c r="HUW11" s="41"/>
      <c r="HUX11" s="41"/>
      <c r="HUY11" s="41"/>
      <c r="HUZ11" s="41"/>
      <c r="HVA11" s="41"/>
      <c r="HVB11" s="41"/>
      <c r="HVC11" s="41"/>
      <c r="HVD11" s="41"/>
      <c r="HVE11" s="41"/>
      <c r="HVF11" s="41"/>
      <c r="HVG11" s="41"/>
      <c r="HVH11" s="41"/>
      <c r="HVI11" s="41"/>
      <c r="HVJ11" s="41"/>
      <c r="HVK11" s="41"/>
      <c r="HVL11" s="41"/>
      <c r="HVM11" s="41"/>
      <c r="HVN11" s="41"/>
      <c r="HVO11" s="41"/>
      <c r="HVP11" s="41"/>
      <c r="HVQ11" s="41"/>
      <c r="HVR11" s="41"/>
      <c r="HVS11" s="41"/>
      <c r="HVT11" s="41"/>
      <c r="HVU11" s="41"/>
      <c r="HVV11" s="41"/>
      <c r="HVW11" s="41"/>
      <c r="HVX11" s="41"/>
      <c r="HVY11" s="41"/>
      <c r="HVZ11" s="41"/>
      <c r="HWA11" s="41"/>
      <c r="HWB11" s="41"/>
      <c r="HWC11" s="41"/>
      <c r="HWD11" s="41"/>
      <c r="HWE11" s="41"/>
      <c r="HWF11" s="41"/>
      <c r="HWG11" s="41"/>
      <c r="HWH11" s="41"/>
      <c r="HWI11" s="41"/>
      <c r="HWJ11" s="41"/>
      <c r="HWK11" s="41"/>
      <c r="HWL11" s="41"/>
      <c r="HWM11" s="41"/>
      <c r="HWN11" s="41"/>
      <c r="HWO11" s="41"/>
      <c r="HWP11" s="41"/>
      <c r="HWQ11" s="41"/>
      <c r="HWR11" s="41"/>
      <c r="HWS11" s="41"/>
      <c r="HWT11" s="41"/>
      <c r="HWU11" s="41"/>
      <c r="HWV11" s="41"/>
      <c r="HWW11" s="41"/>
      <c r="HWX11" s="41"/>
      <c r="HWY11" s="41"/>
      <c r="HWZ11" s="41"/>
      <c r="HXA11" s="41"/>
      <c r="HXB11" s="41"/>
      <c r="HXC11" s="41"/>
      <c r="HXD11" s="41"/>
      <c r="HXE11" s="41"/>
      <c r="HXF11" s="41"/>
      <c r="HXG11" s="41"/>
      <c r="HXH11" s="41"/>
      <c r="HXI11" s="41"/>
      <c r="HXJ11" s="41"/>
      <c r="HXK11" s="41"/>
      <c r="HXL11" s="41"/>
      <c r="HXM11" s="41"/>
      <c r="HXN11" s="41"/>
      <c r="HXO11" s="41"/>
      <c r="HXP11" s="41"/>
      <c r="HXQ11" s="41"/>
      <c r="HXR11" s="41"/>
      <c r="HXS11" s="41"/>
      <c r="HXT11" s="41"/>
      <c r="HXU11" s="41"/>
      <c r="HXV11" s="41"/>
      <c r="HXW11" s="41"/>
      <c r="HXX11" s="41"/>
      <c r="HXY11" s="41"/>
      <c r="HXZ11" s="41"/>
      <c r="HYA11" s="41"/>
      <c r="HYB11" s="41"/>
      <c r="HYC11" s="41"/>
      <c r="HYD11" s="41"/>
      <c r="HYE11" s="41"/>
      <c r="HYF11" s="41"/>
      <c r="HYG11" s="41"/>
      <c r="HYH11" s="41"/>
      <c r="HYI11" s="41"/>
      <c r="HYJ11" s="41"/>
      <c r="HYK11" s="41"/>
      <c r="HYL11" s="41"/>
      <c r="HYM11" s="41"/>
      <c r="HYN11" s="41"/>
      <c r="HYO11" s="41"/>
      <c r="HYP11" s="41"/>
      <c r="HYQ11" s="41"/>
      <c r="HYR11" s="41"/>
      <c r="HYS11" s="41"/>
      <c r="HYT11" s="41"/>
      <c r="HYU11" s="41"/>
      <c r="HYV11" s="41"/>
      <c r="HYW11" s="41"/>
      <c r="HYX11" s="41"/>
      <c r="HYY11" s="41"/>
      <c r="HYZ11" s="41"/>
      <c r="HZA11" s="41"/>
      <c r="HZB11" s="41"/>
      <c r="HZC11" s="41"/>
      <c r="HZD11" s="41"/>
      <c r="HZE11" s="41"/>
      <c r="HZF11" s="41"/>
      <c r="HZG11" s="41"/>
      <c r="HZH11" s="41"/>
      <c r="HZI11" s="41"/>
      <c r="HZJ11" s="41"/>
      <c r="HZK11" s="41"/>
      <c r="HZL11" s="41"/>
      <c r="HZM11" s="41"/>
      <c r="HZN11" s="41"/>
      <c r="HZO11" s="41"/>
      <c r="HZP11" s="41"/>
      <c r="HZQ11" s="41"/>
      <c r="HZR11" s="41"/>
      <c r="HZS11" s="41"/>
      <c r="HZT11" s="41"/>
      <c r="HZU11" s="41"/>
      <c r="HZV11" s="41"/>
      <c r="HZW11" s="41"/>
      <c r="HZX11" s="41"/>
      <c r="HZY11" s="41"/>
      <c r="HZZ11" s="41"/>
      <c r="IAA11" s="41"/>
      <c r="IAB11" s="41"/>
      <c r="IAC11" s="41"/>
      <c r="IAD11" s="41"/>
      <c r="IAE11" s="41"/>
      <c r="IAF11" s="41"/>
      <c r="IAG11" s="41"/>
      <c r="IAH11" s="41"/>
      <c r="IAI11" s="41"/>
      <c r="IAJ11" s="41"/>
      <c r="IAK11" s="41"/>
      <c r="IAL11" s="41"/>
      <c r="IAM11" s="41"/>
      <c r="IAN11" s="41"/>
      <c r="IAO11" s="41"/>
      <c r="IAP11" s="41"/>
      <c r="IAQ11" s="41"/>
      <c r="IAR11" s="41"/>
      <c r="IAS11" s="41"/>
      <c r="IAT11" s="41"/>
      <c r="IAU11" s="41"/>
      <c r="IAV11" s="41"/>
      <c r="IAW11" s="41"/>
      <c r="IAX11" s="41"/>
      <c r="IAY11" s="41"/>
      <c r="IAZ11" s="41"/>
      <c r="IBA11" s="41"/>
      <c r="IBB11" s="41"/>
      <c r="IBC11" s="41"/>
      <c r="IBD11" s="41"/>
      <c r="IBE11" s="41"/>
      <c r="IBF11" s="41"/>
      <c r="IBG11" s="41"/>
      <c r="IBH11" s="41"/>
      <c r="IBI11" s="41"/>
      <c r="IBJ11" s="41"/>
      <c r="IBK11" s="41"/>
      <c r="IBL11" s="41"/>
      <c r="IBM11" s="41"/>
      <c r="IBN11" s="41"/>
      <c r="IBO11" s="41"/>
      <c r="IBP11" s="41"/>
      <c r="IBQ11" s="41"/>
      <c r="IBR11" s="41"/>
      <c r="IBS11" s="41"/>
      <c r="IBT11" s="41"/>
      <c r="IBU11" s="41"/>
      <c r="IBV11" s="41"/>
      <c r="IBW11" s="41"/>
      <c r="IBX11" s="41"/>
      <c r="IBY11" s="41"/>
      <c r="IBZ11" s="41"/>
      <c r="ICA11" s="41"/>
      <c r="ICB11" s="41"/>
      <c r="ICC11" s="41"/>
      <c r="ICD11" s="41"/>
      <c r="ICE11" s="41"/>
      <c r="ICF11" s="41"/>
      <c r="ICG11" s="41"/>
      <c r="ICH11" s="41"/>
      <c r="ICI11" s="41"/>
      <c r="ICJ11" s="41"/>
      <c r="ICK11" s="41"/>
      <c r="ICL11" s="41"/>
      <c r="ICM11" s="41"/>
      <c r="ICN11" s="41"/>
      <c r="ICO11" s="41"/>
      <c r="ICP11" s="41"/>
      <c r="ICQ11" s="41"/>
      <c r="ICR11" s="41"/>
      <c r="ICS11" s="41"/>
      <c r="ICT11" s="41"/>
      <c r="ICU11" s="41"/>
      <c r="ICV11" s="41"/>
      <c r="ICW11" s="41"/>
      <c r="ICX11" s="41"/>
      <c r="ICY11" s="41"/>
      <c r="ICZ11" s="41"/>
      <c r="IDA11" s="41"/>
      <c r="IDB11" s="41"/>
      <c r="IDC11" s="41"/>
      <c r="IDD11" s="41"/>
      <c r="IDE11" s="41"/>
      <c r="IDF11" s="41"/>
      <c r="IDG11" s="41"/>
      <c r="IDH11" s="41"/>
      <c r="IDI11" s="41"/>
      <c r="IDJ11" s="41"/>
      <c r="IDK11" s="41"/>
      <c r="IDL11" s="41"/>
      <c r="IDM11" s="41"/>
      <c r="IDN11" s="41"/>
      <c r="IDO11" s="41"/>
      <c r="IDP11" s="41"/>
      <c r="IDQ11" s="41"/>
      <c r="IDR11" s="41"/>
      <c r="IDS11" s="41"/>
      <c r="IDT11" s="41"/>
      <c r="IDU11" s="41"/>
      <c r="IDV11" s="41"/>
      <c r="IDW11" s="41"/>
      <c r="IDX11" s="41"/>
      <c r="IDY11" s="41"/>
      <c r="IDZ11" s="41"/>
      <c r="IEA11" s="41"/>
      <c r="IEB11" s="41"/>
      <c r="IEC11" s="41"/>
      <c r="IED11" s="41"/>
      <c r="IEE11" s="41"/>
      <c r="IEF11" s="41"/>
      <c r="IEG11" s="41"/>
      <c r="IEH11" s="41"/>
      <c r="IEI11" s="41"/>
      <c r="IEJ11" s="41"/>
      <c r="IEK11" s="41"/>
      <c r="IEL11" s="41"/>
      <c r="IEM11" s="41"/>
      <c r="IEN11" s="41"/>
      <c r="IEO11" s="41"/>
      <c r="IEP11" s="41"/>
      <c r="IEQ11" s="41"/>
      <c r="IER11" s="41"/>
      <c r="IES11" s="41"/>
      <c r="IET11" s="41"/>
      <c r="IEU11" s="41"/>
      <c r="IEV11" s="41"/>
      <c r="IEW11" s="41"/>
      <c r="IEX11" s="41"/>
      <c r="IEY11" s="41"/>
      <c r="IEZ11" s="41"/>
      <c r="IFA11" s="41"/>
      <c r="IFB11" s="41"/>
      <c r="IFC11" s="41"/>
      <c r="IFD11" s="41"/>
      <c r="IFE11" s="41"/>
      <c r="IFF11" s="41"/>
      <c r="IFG11" s="41"/>
      <c r="IFH11" s="41"/>
      <c r="IFI11" s="41"/>
      <c r="IFJ11" s="41"/>
      <c r="IFK11" s="41"/>
      <c r="IFL11" s="41"/>
      <c r="IFM11" s="41"/>
      <c r="IFN11" s="41"/>
      <c r="IFO11" s="41"/>
      <c r="IFP11" s="41"/>
      <c r="IFQ11" s="41"/>
      <c r="IFR11" s="41"/>
      <c r="IFS11" s="41"/>
      <c r="IFT11" s="41"/>
      <c r="IFU11" s="41"/>
      <c r="IFV11" s="41"/>
      <c r="IFW11" s="41"/>
      <c r="IFX11" s="41"/>
      <c r="IFY11" s="41"/>
      <c r="IFZ11" s="41"/>
      <c r="IGA11" s="41"/>
      <c r="IGB11" s="41"/>
      <c r="IGC11" s="41"/>
      <c r="IGD11" s="41"/>
      <c r="IGE11" s="41"/>
      <c r="IGF11" s="41"/>
      <c r="IGG11" s="41"/>
      <c r="IGH11" s="41"/>
      <c r="IGI11" s="41"/>
      <c r="IGJ11" s="41"/>
      <c r="IGK11" s="41"/>
      <c r="IGL11" s="41"/>
      <c r="IGM11" s="41"/>
      <c r="IGN11" s="41"/>
      <c r="IGO11" s="41"/>
      <c r="IGP11" s="41"/>
      <c r="IGQ11" s="41"/>
      <c r="IGR11" s="41"/>
      <c r="IGS11" s="41"/>
      <c r="IGT11" s="41"/>
      <c r="IGU11" s="41"/>
      <c r="IGV11" s="41"/>
      <c r="IGW11" s="41"/>
      <c r="IGX11" s="41"/>
      <c r="IGY11" s="41"/>
      <c r="IGZ11" s="41"/>
      <c r="IHA11" s="41"/>
      <c r="IHB11" s="41"/>
      <c r="IHC11" s="41"/>
      <c r="IHD11" s="41"/>
      <c r="IHE11" s="41"/>
      <c r="IHF11" s="41"/>
      <c r="IHG11" s="41"/>
      <c r="IHH11" s="41"/>
      <c r="IHI11" s="41"/>
      <c r="IHJ11" s="41"/>
      <c r="IHK11" s="41"/>
      <c r="IHL11" s="41"/>
      <c r="IHM11" s="41"/>
      <c r="IHN11" s="41"/>
      <c r="IHO11" s="41"/>
      <c r="IHP11" s="41"/>
      <c r="IHQ11" s="41"/>
      <c r="IHR11" s="41"/>
      <c r="IHS11" s="41"/>
      <c r="IHT11" s="41"/>
      <c r="IHU11" s="41"/>
      <c r="IHV11" s="41"/>
      <c r="IHW11" s="41"/>
      <c r="IHX11" s="41"/>
      <c r="IHY11" s="41"/>
      <c r="IHZ11" s="41"/>
      <c r="IIA11" s="41"/>
      <c r="IIB11" s="41"/>
      <c r="IIC11" s="41"/>
      <c r="IID11" s="41"/>
      <c r="IIE11" s="41"/>
      <c r="IIF11" s="41"/>
      <c r="IIG11" s="41"/>
      <c r="IIH11" s="41"/>
      <c r="III11" s="41"/>
      <c r="IIJ11" s="41"/>
      <c r="IIK11" s="41"/>
      <c r="IIL11" s="41"/>
      <c r="IIM11" s="41"/>
      <c r="IIN11" s="41"/>
      <c r="IIO11" s="41"/>
      <c r="IIP11" s="41"/>
      <c r="IIQ11" s="41"/>
      <c r="IIR11" s="41"/>
      <c r="IIS11" s="41"/>
      <c r="IIT11" s="41"/>
      <c r="IIU11" s="41"/>
      <c r="IIV11" s="41"/>
      <c r="IIW11" s="41"/>
      <c r="IIX11" s="41"/>
      <c r="IIY11" s="41"/>
      <c r="IIZ11" s="41"/>
      <c r="IJA11" s="41"/>
      <c r="IJB11" s="41"/>
      <c r="IJC11" s="41"/>
      <c r="IJD11" s="41"/>
      <c r="IJE11" s="41"/>
      <c r="IJF11" s="41"/>
      <c r="IJG11" s="41"/>
      <c r="IJH11" s="41"/>
      <c r="IJI11" s="41"/>
      <c r="IJJ11" s="41"/>
      <c r="IJK11" s="41"/>
      <c r="IJL11" s="41"/>
      <c r="IJM11" s="41"/>
      <c r="IJN11" s="41"/>
      <c r="IJO11" s="41"/>
      <c r="IJP11" s="41"/>
      <c r="IJQ11" s="41"/>
      <c r="IJR11" s="41"/>
      <c r="IJS11" s="41"/>
      <c r="IJT11" s="41"/>
      <c r="IJU11" s="41"/>
      <c r="IJV11" s="41"/>
      <c r="IJW11" s="41"/>
      <c r="IJX11" s="41"/>
      <c r="IJY11" s="41"/>
      <c r="IJZ11" s="41"/>
      <c r="IKA11" s="41"/>
      <c r="IKB11" s="41"/>
      <c r="IKC11" s="41"/>
      <c r="IKD11" s="41"/>
      <c r="IKE11" s="41"/>
      <c r="IKF11" s="41"/>
      <c r="IKG11" s="41"/>
      <c r="IKH11" s="41"/>
      <c r="IKI11" s="41"/>
      <c r="IKJ11" s="41"/>
      <c r="IKK11" s="41"/>
      <c r="IKL11" s="41"/>
      <c r="IKM11" s="41"/>
      <c r="IKN11" s="41"/>
      <c r="IKO11" s="41"/>
      <c r="IKP11" s="41"/>
      <c r="IKQ11" s="41"/>
      <c r="IKR11" s="41"/>
      <c r="IKS11" s="41"/>
      <c r="IKT11" s="41"/>
      <c r="IKU11" s="41"/>
      <c r="IKV11" s="41"/>
      <c r="IKW11" s="41"/>
      <c r="IKX11" s="41"/>
      <c r="IKY11" s="41"/>
      <c r="IKZ11" s="41"/>
      <c r="ILA11" s="41"/>
      <c r="ILB11" s="41"/>
      <c r="ILC11" s="41"/>
      <c r="ILD11" s="41"/>
      <c r="ILE11" s="41"/>
      <c r="ILF11" s="41"/>
      <c r="ILG11" s="41"/>
      <c r="ILH11" s="41"/>
      <c r="ILI11" s="41"/>
      <c r="ILJ11" s="41"/>
      <c r="ILK11" s="41"/>
      <c r="ILL11" s="41"/>
      <c r="ILM11" s="41"/>
      <c r="ILN11" s="41"/>
      <c r="ILO11" s="41"/>
      <c r="ILP11" s="41"/>
      <c r="ILQ11" s="41"/>
      <c r="ILR11" s="41"/>
      <c r="ILS11" s="41"/>
      <c r="ILT11" s="41"/>
      <c r="ILU11" s="41"/>
      <c r="ILV11" s="41"/>
      <c r="ILW11" s="41"/>
      <c r="ILX11" s="41"/>
      <c r="ILY11" s="41"/>
      <c r="ILZ11" s="41"/>
      <c r="IMA11" s="41"/>
      <c r="IMB11" s="41"/>
      <c r="IMC11" s="41"/>
      <c r="IMD11" s="41"/>
      <c r="IME11" s="41"/>
      <c r="IMF11" s="41"/>
      <c r="IMG11" s="41"/>
      <c r="IMH11" s="41"/>
      <c r="IMI11" s="41"/>
      <c r="IMJ11" s="41"/>
      <c r="IMK11" s="41"/>
      <c r="IML11" s="41"/>
      <c r="IMM11" s="41"/>
      <c r="IMN11" s="41"/>
      <c r="IMO11" s="41"/>
      <c r="IMP11" s="41"/>
      <c r="IMQ11" s="41"/>
      <c r="IMR11" s="41"/>
      <c r="IMS11" s="41"/>
      <c r="IMT11" s="41"/>
      <c r="IMU11" s="41"/>
      <c r="IMV11" s="41"/>
      <c r="IMW11" s="41"/>
      <c r="IMX11" s="41"/>
      <c r="IMY11" s="41"/>
      <c r="IMZ11" s="41"/>
      <c r="INA11" s="41"/>
      <c r="INB11" s="41"/>
      <c r="INC11" s="41"/>
      <c r="IND11" s="41"/>
      <c r="INE11" s="41"/>
      <c r="INF11" s="41"/>
      <c r="ING11" s="41"/>
      <c r="INH11" s="41"/>
      <c r="INI11" s="41"/>
      <c r="INJ11" s="41"/>
      <c r="INK11" s="41"/>
      <c r="INL11" s="41"/>
      <c r="INM11" s="41"/>
      <c r="INN11" s="41"/>
      <c r="INO11" s="41"/>
      <c r="INP11" s="41"/>
      <c r="INQ11" s="41"/>
      <c r="INR11" s="41"/>
      <c r="INS11" s="41"/>
      <c r="INT11" s="41"/>
      <c r="INU11" s="41"/>
      <c r="INV11" s="41"/>
      <c r="INW11" s="41"/>
      <c r="INX11" s="41"/>
      <c r="INY11" s="41"/>
      <c r="INZ11" s="41"/>
      <c r="IOA11" s="41"/>
      <c r="IOB11" s="41"/>
      <c r="IOC11" s="41"/>
      <c r="IOD11" s="41"/>
      <c r="IOE11" s="41"/>
      <c r="IOF11" s="41"/>
      <c r="IOG11" s="41"/>
      <c r="IOH11" s="41"/>
      <c r="IOI11" s="41"/>
      <c r="IOJ11" s="41"/>
      <c r="IOK11" s="41"/>
      <c r="IOL11" s="41"/>
      <c r="IOM11" s="41"/>
      <c r="ION11" s="41"/>
      <c r="IOO11" s="41"/>
      <c r="IOP11" s="41"/>
      <c r="IOQ11" s="41"/>
      <c r="IOR11" s="41"/>
      <c r="IOS11" s="41"/>
      <c r="IOT11" s="41"/>
      <c r="IOU11" s="41"/>
      <c r="IOV11" s="41"/>
      <c r="IOW11" s="41"/>
      <c r="IOX11" s="41"/>
      <c r="IOY11" s="41"/>
      <c r="IOZ11" s="41"/>
      <c r="IPA11" s="41"/>
      <c r="IPB11" s="41"/>
      <c r="IPC11" s="41"/>
      <c r="IPD11" s="41"/>
      <c r="IPE11" s="41"/>
      <c r="IPF11" s="41"/>
      <c r="IPG11" s="41"/>
      <c r="IPH11" s="41"/>
      <c r="IPI11" s="41"/>
      <c r="IPJ11" s="41"/>
      <c r="IPK11" s="41"/>
      <c r="IPL11" s="41"/>
      <c r="IPM11" s="41"/>
      <c r="IPN11" s="41"/>
      <c r="IPO11" s="41"/>
      <c r="IPP11" s="41"/>
      <c r="IPQ11" s="41"/>
      <c r="IPR11" s="41"/>
      <c r="IPS11" s="41"/>
      <c r="IPT11" s="41"/>
      <c r="IPU11" s="41"/>
      <c r="IPV11" s="41"/>
      <c r="IPW11" s="41"/>
      <c r="IPX11" s="41"/>
      <c r="IPY11" s="41"/>
      <c r="IPZ11" s="41"/>
      <c r="IQA11" s="41"/>
      <c r="IQB11" s="41"/>
      <c r="IQC11" s="41"/>
      <c r="IQD11" s="41"/>
      <c r="IQE11" s="41"/>
      <c r="IQF11" s="41"/>
      <c r="IQG11" s="41"/>
      <c r="IQH11" s="41"/>
      <c r="IQI11" s="41"/>
      <c r="IQJ11" s="41"/>
      <c r="IQK11" s="41"/>
      <c r="IQL11" s="41"/>
      <c r="IQM11" s="41"/>
      <c r="IQN11" s="41"/>
      <c r="IQO11" s="41"/>
      <c r="IQP11" s="41"/>
      <c r="IQQ11" s="41"/>
      <c r="IQR11" s="41"/>
      <c r="IQS11" s="41"/>
      <c r="IQT11" s="41"/>
      <c r="IQU11" s="41"/>
      <c r="IQV11" s="41"/>
      <c r="IQW11" s="41"/>
      <c r="IQX11" s="41"/>
      <c r="IQY11" s="41"/>
      <c r="IQZ11" s="41"/>
      <c r="IRA11" s="41"/>
      <c r="IRB11" s="41"/>
      <c r="IRC11" s="41"/>
      <c r="IRD11" s="41"/>
      <c r="IRE11" s="41"/>
      <c r="IRF11" s="41"/>
      <c r="IRG11" s="41"/>
      <c r="IRH11" s="41"/>
      <c r="IRI11" s="41"/>
      <c r="IRJ11" s="41"/>
      <c r="IRK11" s="41"/>
      <c r="IRL11" s="41"/>
      <c r="IRM11" s="41"/>
      <c r="IRN11" s="41"/>
      <c r="IRO11" s="41"/>
      <c r="IRP11" s="41"/>
      <c r="IRQ11" s="41"/>
      <c r="IRR11" s="41"/>
      <c r="IRS11" s="41"/>
      <c r="IRT11" s="41"/>
      <c r="IRU11" s="41"/>
      <c r="IRV11" s="41"/>
      <c r="IRW11" s="41"/>
      <c r="IRX11" s="41"/>
      <c r="IRY11" s="41"/>
      <c r="IRZ11" s="41"/>
      <c r="ISA11" s="41"/>
      <c r="ISB11" s="41"/>
      <c r="ISC11" s="41"/>
      <c r="ISD11" s="41"/>
      <c r="ISE11" s="41"/>
      <c r="ISF11" s="41"/>
      <c r="ISG11" s="41"/>
      <c r="ISH11" s="41"/>
      <c r="ISI11" s="41"/>
      <c r="ISJ11" s="41"/>
      <c r="ISK11" s="41"/>
      <c r="ISL11" s="41"/>
      <c r="ISM11" s="41"/>
      <c r="ISN11" s="41"/>
      <c r="ISO11" s="41"/>
      <c r="ISP11" s="41"/>
      <c r="ISQ11" s="41"/>
      <c r="ISR11" s="41"/>
      <c r="ISS11" s="41"/>
      <c r="IST11" s="41"/>
      <c r="ISU11" s="41"/>
      <c r="ISV11" s="41"/>
      <c r="ISW11" s="41"/>
      <c r="ISX11" s="41"/>
      <c r="ISY11" s="41"/>
      <c r="ISZ11" s="41"/>
      <c r="ITA11" s="41"/>
      <c r="ITB11" s="41"/>
      <c r="ITC11" s="41"/>
      <c r="ITD11" s="41"/>
      <c r="ITE11" s="41"/>
      <c r="ITF11" s="41"/>
      <c r="ITG11" s="41"/>
      <c r="ITH11" s="41"/>
      <c r="ITI11" s="41"/>
      <c r="ITJ11" s="41"/>
      <c r="ITK11" s="41"/>
      <c r="ITL11" s="41"/>
      <c r="ITM11" s="41"/>
      <c r="ITN11" s="41"/>
      <c r="ITO11" s="41"/>
      <c r="ITP11" s="41"/>
      <c r="ITQ11" s="41"/>
      <c r="ITR11" s="41"/>
      <c r="ITS11" s="41"/>
      <c r="ITT11" s="41"/>
      <c r="ITU11" s="41"/>
      <c r="ITV11" s="41"/>
      <c r="ITW11" s="41"/>
      <c r="ITX11" s="41"/>
      <c r="ITY11" s="41"/>
      <c r="ITZ11" s="41"/>
      <c r="IUA11" s="41"/>
      <c r="IUB11" s="41"/>
      <c r="IUC11" s="41"/>
      <c r="IUD11" s="41"/>
      <c r="IUE11" s="41"/>
      <c r="IUF11" s="41"/>
      <c r="IUG11" s="41"/>
      <c r="IUH11" s="41"/>
      <c r="IUI11" s="41"/>
      <c r="IUJ11" s="41"/>
      <c r="IUK11" s="41"/>
      <c r="IUL11" s="41"/>
      <c r="IUM11" s="41"/>
      <c r="IUN11" s="41"/>
      <c r="IUO11" s="41"/>
      <c r="IUP11" s="41"/>
      <c r="IUQ11" s="41"/>
      <c r="IUR11" s="41"/>
      <c r="IUS11" s="41"/>
      <c r="IUT11" s="41"/>
      <c r="IUU11" s="41"/>
      <c r="IUV11" s="41"/>
      <c r="IUW11" s="41"/>
      <c r="IUX11" s="41"/>
      <c r="IUY11" s="41"/>
      <c r="IUZ11" s="41"/>
      <c r="IVA11" s="41"/>
      <c r="IVB11" s="41"/>
      <c r="IVC11" s="41"/>
      <c r="IVD11" s="41"/>
      <c r="IVE11" s="41"/>
      <c r="IVF11" s="41"/>
      <c r="IVG11" s="41"/>
      <c r="IVH11" s="41"/>
      <c r="IVI11" s="41"/>
      <c r="IVJ11" s="41"/>
      <c r="IVK11" s="41"/>
      <c r="IVL11" s="41"/>
      <c r="IVM11" s="41"/>
      <c r="IVN11" s="41"/>
      <c r="IVO11" s="41"/>
      <c r="IVP11" s="41"/>
      <c r="IVQ11" s="41"/>
      <c r="IVR11" s="41"/>
      <c r="IVS11" s="41"/>
      <c r="IVT11" s="41"/>
      <c r="IVU11" s="41"/>
      <c r="IVV11" s="41"/>
      <c r="IVW11" s="41"/>
      <c r="IVX11" s="41"/>
      <c r="IVY11" s="41"/>
      <c r="IVZ11" s="41"/>
      <c r="IWA11" s="41"/>
      <c r="IWB11" s="41"/>
      <c r="IWC11" s="41"/>
      <c r="IWD11" s="41"/>
      <c r="IWE11" s="41"/>
      <c r="IWF11" s="41"/>
      <c r="IWG11" s="41"/>
      <c r="IWH11" s="41"/>
      <c r="IWI11" s="41"/>
      <c r="IWJ11" s="41"/>
      <c r="IWK11" s="41"/>
      <c r="IWL11" s="41"/>
      <c r="IWM11" s="41"/>
      <c r="IWN11" s="41"/>
      <c r="IWO11" s="41"/>
      <c r="IWP11" s="41"/>
      <c r="IWQ11" s="41"/>
      <c r="IWR11" s="41"/>
      <c r="IWS11" s="41"/>
      <c r="IWT11" s="41"/>
      <c r="IWU11" s="41"/>
      <c r="IWV11" s="41"/>
      <c r="IWW11" s="41"/>
      <c r="IWX11" s="41"/>
      <c r="IWY11" s="41"/>
      <c r="IWZ11" s="41"/>
      <c r="IXA11" s="41"/>
      <c r="IXB11" s="41"/>
      <c r="IXC11" s="41"/>
      <c r="IXD11" s="41"/>
      <c r="IXE11" s="41"/>
      <c r="IXF11" s="41"/>
      <c r="IXG11" s="41"/>
      <c r="IXH11" s="41"/>
      <c r="IXI11" s="41"/>
      <c r="IXJ11" s="41"/>
      <c r="IXK11" s="41"/>
      <c r="IXL11" s="41"/>
      <c r="IXM11" s="41"/>
      <c r="IXN11" s="41"/>
      <c r="IXO11" s="41"/>
      <c r="IXP11" s="41"/>
      <c r="IXQ11" s="41"/>
      <c r="IXR11" s="41"/>
      <c r="IXS11" s="41"/>
      <c r="IXT11" s="41"/>
      <c r="IXU11" s="41"/>
      <c r="IXV11" s="41"/>
      <c r="IXW11" s="41"/>
      <c r="IXX11" s="41"/>
      <c r="IXY11" s="41"/>
      <c r="IXZ11" s="41"/>
      <c r="IYA11" s="41"/>
      <c r="IYB11" s="41"/>
      <c r="IYC11" s="41"/>
      <c r="IYD11" s="41"/>
      <c r="IYE11" s="41"/>
      <c r="IYF11" s="41"/>
      <c r="IYG11" s="41"/>
      <c r="IYH11" s="41"/>
      <c r="IYI11" s="41"/>
      <c r="IYJ11" s="41"/>
      <c r="IYK11" s="41"/>
      <c r="IYL11" s="41"/>
      <c r="IYM11" s="41"/>
      <c r="IYN11" s="41"/>
      <c r="IYO11" s="41"/>
      <c r="IYP11" s="41"/>
      <c r="IYQ11" s="41"/>
      <c r="IYR11" s="41"/>
      <c r="IYS11" s="41"/>
      <c r="IYT11" s="41"/>
      <c r="IYU11" s="41"/>
      <c r="IYV11" s="41"/>
      <c r="IYW11" s="41"/>
      <c r="IYX11" s="41"/>
      <c r="IYY11" s="41"/>
      <c r="IYZ11" s="41"/>
      <c r="IZA11" s="41"/>
      <c r="IZB11" s="41"/>
      <c r="IZC11" s="41"/>
      <c r="IZD11" s="41"/>
      <c r="IZE11" s="41"/>
      <c r="IZF11" s="41"/>
      <c r="IZG11" s="41"/>
      <c r="IZH11" s="41"/>
      <c r="IZI11" s="41"/>
      <c r="IZJ11" s="41"/>
      <c r="IZK11" s="41"/>
      <c r="IZL11" s="41"/>
      <c r="IZM11" s="41"/>
      <c r="IZN11" s="41"/>
      <c r="IZO11" s="41"/>
      <c r="IZP11" s="41"/>
      <c r="IZQ11" s="41"/>
      <c r="IZR11" s="41"/>
      <c r="IZS11" s="41"/>
      <c r="IZT11" s="41"/>
      <c r="IZU11" s="41"/>
      <c r="IZV11" s="41"/>
      <c r="IZW11" s="41"/>
      <c r="IZX11" s="41"/>
      <c r="IZY11" s="41"/>
      <c r="IZZ11" s="41"/>
      <c r="JAA11" s="41"/>
      <c r="JAB11" s="41"/>
      <c r="JAC11" s="41"/>
      <c r="JAD11" s="41"/>
      <c r="JAE11" s="41"/>
      <c r="JAF11" s="41"/>
      <c r="JAG11" s="41"/>
      <c r="JAH11" s="41"/>
      <c r="JAI11" s="41"/>
      <c r="JAJ11" s="41"/>
      <c r="JAK11" s="41"/>
      <c r="JAL11" s="41"/>
      <c r="JAM11" s="41"/>
      <c r="JAN11" s="41"/>
      <c r="JAO11" s="41"/>
      <c r="JAP11" s="41"/>
      <c r="JAQ11" s="41"/>
      <c r="JAR11" s="41"/>
      <c r="JAS11" s="41"/>
      <c r="JAT11" s="41"/>
      <c r="JAU11" s="41"/>
      <c r="JAV11" s="41"/>
      <c r="JAW11" s="41"/>
      <c r="JAX11" s="41"/>
      <c r="JAY11" s="41"/>
      <c r="JAZ11" s="41"/>
      <c r="JBA11" s="41"/>
      <c r="JBB11" s="41"/>
      <c r="JBC11" s="41"/>
      <c r="JBD11" s="41"/>
      <c r="JBE11" s="41"/>
      <c r="JBF11" s="41"/>
      <c r="JBG11" s="41"/>
      <c r="JBH11" s="41"/>
      <c r="JBI11" s="41"/>
      <c r="JBJ11" s="41"/>
      <c r="JBK11" s="41"/>
      <c r="JBL11" s="41"/>
      <c r="JBM11" s="41"/>
      <c r="JBN11" s="41"/>
      <c r="JBO11" s="41"/>
      <c r="JBP11" s="41"/>
      <c r="JBQ11" s="41"/>
      <c r="JBR11" s="41"/>
      <c r="JBS11" s="41"/>
      <c r="JBT11" s="41"/>
      <c r="JBU11" s="41"/>
      <c r="JBV11" s="41"/>
      <c r="JBW11" s="41"/>
      <c r="JBX11" s="41"/>
      <c r="JBY11" s="41"/>
      <c r="JBZ11" s="41"/>
      <c r="JCA11" s="41"/>
      <c r="JCB11" s="41"/>
      <c r="JCC11" s="41"/>
      <c r="JCD11" s="41"/>
      <c r="JCE11" s="41"/>
      <c r="JCF11" s="41"/>
      <c r="JCG11" s="41"/>
      <c r="JCH11" s="41"/>
      <c r="JCI11" s="41"/>
      <c r="JCJ11" s="41"/>
      <c r="JCK11" s="41"/>
      <c r="JCL11" s="41"/>
      <c r="JCM11" s="41"/>
      <c r="JCN11" s="41"/>
      <c r="JCO11" s="41"/>
      <c r="JCP11" s="41"/>
      <c r="JCQ11" s="41"/>
      <c r="JCR11" s="41"/>
      <c r="JCS11" s="41"/>
      <c r="JCT11" s="41"/>
      <c r="JCU11" s="41"/>
      <c r="JCV11" s="41"/>
      <c r="JCW11" s="41"/>
      <c r="JCX11" s="41"/>
      <c r="JCY11" s="41"/>
      <c r="JCZ11" s="41"/>
      <c r="JDA11" s="41"/>
      <c r="JDB11" s="41"/>
      <c r="JDC11" s="41"/>
      <c r="JDD11" s="41"/>
      <c r="JDE11" s="41"/>
      <c r="JDF11" s="41"/>
      <c r="JDG11" s="41"/>
      <c r="JDH11" s="41"/>
      <c r="JDI11" s="41"/>
      <c r="JDJ11" s="41"/>
      <c r="JDK11" s="41"/>
      <c r="JDL11" s="41"/>
      <c r="JDM11" s="41"/>
      <c r="JDN11" s="41"/>
      <c r="JDO11" s="41"/>
      <c r="JDP11" s="41"/>
      <c r="JDQ11" s="41"/>
      <c r="JDR11" s="41"/>
      <c r="JDS11" s="41"/>
      <c r="JDT11" s="41"/>
      <c r="JDU11" s="41"/>
      <c r="JDV11" s="41"/>
      <c r="JDW11" s="41"/>
      <c r="JDX11" s="41"/>
      <c r="JDY11" s="41"/>
      <c r="JDZ11" s="41"/>
      <c r="JEA11" s="41"/>
      <c r="JEB11" s="41"/>
      <c r="JEC11" s="41"/>
      <c r="JED11" s="41"/>
      <c r="JEE11" s="41"/>
      <c r="JEF11" s="41"/>
      <c r="JEG11" s="41"/>
      <c r="JEH11" s="41"/>
      <c r="JEI11" s="41"/>
      <c r="JEJ11" s="41"/>
      <c r="JEK11" s="41"/>
      <c r="JEL11" s="41"/>
      <c r="JEM11" s="41"/>
      <c r="JEN11" s="41"/>
      <c r="JEO11" s="41"/>
      <c r="JEP11" s="41"/>
      <c r="JEQ11" s="41"/>
      <c r="JER11" s="41"/>
      <c r="JES11" s="41"/>
      <c r="JET11" s="41"/>
      <c r="JEU11" s="41"/>
      <c r="JEV11" s="41"/>
      <c r="JEW11" s="41"/>
      <c r="JEX11" s="41"/>
      <c r="JEY11" s="41"/>
      <c r="JEZ11" s="41"/>
      <c r="JFA11" s="41"/>
      <c r="JFB11" s="41"/>
      <c r="JFC11" s="41"/>
      <c r="JFD11" s="41"/>
      <c r="JFE11" s="41"/>
      <c r="JFF11" s="41"/>
      <c r="JFG11" s="41"/>
      <c r="JFH11" s="41"/>
      <c r="JFI11" s="41"/>
      <c r="JFJ11" s="41"/>
      <c r="JFK11" s="41"/>
      <c r="JFL11" s="41"/>
      <c r="JFM11" s="41"/>
      <c r="JFN11" s="41"/>
      <c r="JFO11" s="41"/>
      <c r="JFP11" s="41"/>
      <c r="JFQ11" s="41"/>
      <c r="JFR11" s="41"/>
      <c r="JFS11" s="41"/>
      <c r="JFT11" s="41"/>
      <c r="JFU11" s="41"/>
      <c r="JFV11" s="41"/>
      <c r="JFW11" s="41"/>
      <c r="JFX11" s="41"/>
      <c r="JFY11" s="41"/>
      <c r="JFZ11" s="41"/>
      <c r="JGA11" s="41"/>
      <c r="JGB11" s="41"/>
      <c r="JGC11" s="41"/>
      <c r="JGD11" s="41"/>
      <c r="JGE11" s="41"/>
      <c r="JGF11" s="41"/>
      <c r="JGG11" s="41"/>
      <c r="JGH11" s="41"/>
      <c r="JGI11" s="41"/>
      <c r="JGJ11" s="41"/>
      <c r="JGK11" s="41"/>
      <c r="JGL11" s="41"/>
      <c r="JGM11" s="41"/>
      <c r="JGN11" s="41"/>
      <c r="JGO11" s="41"/>
      <c r="JGP11" s="41"/>
      <c r="JGQ11" s="41"/>
      <c r="JGR11" s="41"/>
      <c r="JGS11" s="41"/>
      <c r="JGT11" s="41"/>
      <c r="JGU11" s="41"/>
      <c r="JGV11" s="41"/>
      <c r="JGW11" s="41"/>
      <c r="JGX11" s="41"/>
      <c r="JGY11" s="41"/>
      <c r="JGZ11" s="41"/>
      <c r="JHA11" s="41"/>
      <c r="JHB11" s="41"/>
      <c r="JHC11" s="41"/>
      <c r="JHD11" s="41"/>
      <c r="JHE11" s="41"/>
      <c r="JHF11" s="41"/>
      <c r="JHG11" s="41"/>
      <c r="JHH11" s="41"/>
      <c r="JHI11" s="41"/>
      <c r="JHJ11" s="41"/>
      <c r="JHK11" s="41"/>
      <c r="JHL11" s="41"/>
      <c r="JHM11" s="41"/>
      <c r="JHN11" s="41"/>
      <c r="JHO11" s="41"/>
      <c r="JHP11" s="41"/>
      <c r="JHQ11" s="41"/>
      <c r="JHR11" s="41"/>
      <c r="JHS11" s="41"/>
      <c r="JHT11" s="41"/>
      <c r="JHU11" s="41"/>
      <c r="JHV11" s="41"/>
      <c r="JHW11" s="41"/>
      <c r="JHX11" s="41"/>
      <c r="JHY11" s="41"/>
      <c r="JHZ11" s="41"/>
      <c r="JIA11" s="41"/>
      <c r="JIB11" s="41"/>
      <c r="JIC11" s="41"/>
      <c r="JID11" s="41"/>
      <c r="JIE11" s="41"/>
      <c r="JIF11" s="41"/>
      <c r="JIG11" s="41"/>
      <c r="JIH11" s="41"/>
      <c r="JII11" s="41"/>
      <c r="JIJ11" s="41"/>
      <c r="JIK11" s="41"/>
      <c r="JIL11" s="41"/>
      <c r="JIM11" s="41"/>
      <c r="JIN11" s="41"/>
      <c r="JIO11" s="41"/>
      <c r="JIP11" s="41"/>
      <c r="JIQ11" s="41"/>
      <c r="JIR11" s="41"/>
      <c r="JIS11" s="41"/>
      <c r="JIT11" s="41"/>
      <c r="JIU11" s="41"/>
      <c r="JIV11" s="41"/>
      <c r="JIW11" s="41"/>
      <c r="JIX11" s="41"/>
      <c r="JIY11" s="41"/>
      <c r="JIZ11" s="41"/>
      <c r="JJA11" s="41"/>
      <c r="JJB11" s="41"/>
      <c r="JJC11" s="41"/>
      <c r="JJD11" s="41"/>
      <c r="JJE11" s="41"/>
      <c r="JJF11" s="41"/>
      <c r="JJG11" s="41"/>
      <c r="JJH11" s="41"/>
      <c r="JJI11" s="41"/>
      <c r="JJJ11" s="41"/>
      <c r="JJK11" s="41"/>
      <c r="JJL11" s="41"/>
      <c r="JJM11" s="41"/>
      <c r="JJN11" s="41"/>
      <c r="JJO11" s="41"/>
      <c r="JJP11" s="41"/>
      <c r="JJQ11" s="41"/>
      <c r="JJR11" s="41"/>
      <c r="JJS11" s="41"/>
      <c r="JJT11" s="41"/>
      <c r="JJU11" s="41"/>
      <c r="JJV11" s="41"/>
      <c r="JJW11" s="41"/>
      <c r="JJX11" s="41"/>
      <c r="JJY11" s="41"/>
      <c r="JJZ11" s="41"/>
      <c r="JKA11" s="41"/>
      <c r="JKB11" s="41"/>
      <c r="JKC11" s="41"/>
      <c r="JKD11" s="41"/>
      <c r="JKE11" s="41"/>
      <c r="JKF11" s="41"/>
      <c r="JKG11" s="41"/>
      <c r="JKH11" s="41"/>
      <c r="JKI11" s="41"/>
      <c r="JKJ11" s="41"/>
      <c r="JKK11" s="41"/>
      <c r="JKL11" s="41"/>
      <c r="JKM11" s="41"/>
      <c r="JKN11" s="41"/>
      <c r="JKO11" s="41"/>
      <c r="JKP11" s="41"/>
      <c r="JKQ11" s="41"/>
      <c r="JKR11" s="41"/>
      <c r="JKS11" s="41"/>
      <c r="JKT11" s="41"/>
      <c r="JKU11" s="41"/>
      <c r="JKV11" s="41"/>
      <c r="JKW11" s="41"/>
      <c r="JKX11" s="41"/>
      <c r="JKY11" s="41"/>
      <c r="JKZ11" s="41"/>
      <c r="JLA11" s="41"/>
      <c r="JLB11" s="41"/>
      <c r="JLC11" s="41"/>
      <c r="JLD11" s="41"/>
      <c r="JLE11" s="41"/>
      <c r="JLF11" s="41"/>
      <c r="JLG11" s="41"/>
      <c r="JLH11" s="41"/>
      <c r="JLI11" s="41"/>
      <c r="JLJ11" s="41"/>
      <c r="JLK11" s="41"/>
      <c r="JLL11" s="41"/>
      <c r="JLM11" s="41"/>
      <c r="JLN11" s="41"/>
      <c r="JLO11" s="41"/>
      <c r="JLP11" s="41"/>
      <c r="JLQ11" s="41"/>
      <c r="JLR11" s="41"/>
      <c r="JLS11" s="41"/>
      <c r="JLT11" s="41"/>
      <c r="JLU11" s="41"/>
      <c r="JLV11" s="41"/>
      <c r="JLW11" s="41"/>
      <c r="JLX11" s="41"/>
      <c r="JLY11" s="41"/>
      <c r="JLZ11" s="41"/>
      <c r="JMA11" s="41"/>
      <c r="JMB11" s="41"/>
      <c r="JMC11" s="41"/>
      <c r="JMD11" s="41"/>
      <c r="JME11" s="41"/>
      <c r="JMF11" s="41"/>
      <c r="JMG11" s="41"/>
      <c r="JMH11" s="41"/>
      <c r="JMI11" s="41"/>
      <c r="JMJ11" s="41"/>
      <c r="JMK11" s="41"/>
      <c r="JML11" s="41"/>
      <c r="JMM11" s="41"/>
      <c r="JMN11" s="41"/>
      <c r="JMO11" s="41"/>
      <c r="JMP11" s="41"/>
      <c r="JMQ11" s="41"/>
      <c r="JMR11" s="41"/>
      <c r="JMS11" s="41"/>
      <c r="JMT11" s="41"/>
      <c r="JMU11" s="41"/>
      <c r="JMV11" s="41"/>
      <c r="JMW11" s="41"/>
      <c r="JMX11" s="41"/>
      <c r="JMY11" s="41"/>
      <c r="JMZ11" s="41"/>
      <c r="JNA11" s="41"/>
      <c r="JNB11" s="41"/>
      <c r="JNC11" s="41"/>
      <c r="JND11" s="41"/>
      <c r="JNE11" s="41"/>
      <c r="JNF11" s="41"/>
      <c r="JNG11" s="41"/>
      <c r="JNH11" s="41"/>
      <c r="JNI11" s="41"/>
      <c r="JNJ11" s="41"/>
      <c r="JNK11" s="41"/>
      <c r="JNL11" s="41"/>
      <c r="JNM11" s="41"/>
      <c r="JNN11" s="41"/>
      <c r="JNO11" s="41"/>
      <c r="JNP11" s="41"/>
      <c r="JNQ11" s="41"/>
      <c r="JNR11" s="41"/>
      <c r="JNS11" s="41"/>
      <c r="JNT11" s="41"/>
      <c r="JNU11" s="41"/>
      <c r="JNV11" s="41"/>
      <c r="JNW11" s="41"/>
      <c r="JNX11" s="41"/>
      <c r="JNY11" s="41"/>
      <c r="JNZ11" s="41"/>
      <c r="JOA11" s="41"/>
      <c r="JOB11" s="41"/>
      <c r="JOC11" s="41"/>
      <c r="JOD11" s="41"/>
      <c r="JOE11" s="41"/>
      <c r="JOF11" s="41"/>
      <c r="JOG11" s="41"/>
      <c r="JOH11" s="41"/>
      <c r="JOI11" s="41"/>
      <c r="JOJ11" s="41"/>
      <c r="JOK11" s="41"/>
      <c r="JOL11" s="41"/>
      <c r="JOM11" s="41"/>
      <c r="JON11" s="41"/>
      <c r="JOO11" s="41"/>
      <c r="JOP11" s="41"/>
      <c r="JOQ11" s="41"/>
      <c r="JOR11" s="41"/>
      <c r="JOS11" s="41"/>
      <c r="JOT11" s="41"/>
      <c r="JOU11" s="41"/>
      <c r="JOV11" s="41"/>
      <c r="JOW11" s="41"/>
      <c r="JOX11" s="41"/>
      <c r="JOY11" s="41"/>
      <c r="JOZ11" s="41"/>
      <c r="JPA11" s="41"/>
      <c r="JPB11" s="41"/>
      <c r="JPC11" s="41"/>
      <c r="JPD11" s="41"/>
      <c r="JPE11" s="41"/>
      <c r="JPF11" s="41"/>
      <c r="JPG11" s="41"/>
      <c r="JPH11" s="41"/>
      <c r="JPI11" s="41"/>
      <c r="JPJ11" s="41"/>
      <c r="JPK11" s="41"/>
      <c r="JPL11" s="41"/>
      <c r="JPM11" s="41"/>
      <c r="JPN11" s="41"/>
      <c r="JPO11" s="41"/>
      <c r="JPP11" s="41"/>
      <c r="JPQ11" s="41"/>
      <c r="JPR11" s="41"/>
      <c r="JPS11" s="41"/>
      <c r="JPT11" s="41"/>
      <c r="JPU11" s="41"/>
      <c r="JPV11" s="41"/>
      <c r="JPW11" s="41"/>
      <c r="JPX11" s="41"/>
      <c r="JPY11" s="41"/>
      <c r="JPZ11" s="41"/>
      <c r="JQA11" s="41"/>
      <c r="JQB11" s="41"/>
      <c r="JQC11" s="41"/>
      <c r="JQD11" s="41"/>
      <c r="JQE11" s="41"/>
      <c r="JQF11" s="41"/>
      <c r="JQG11" s="41"/>
      <c r="JQH11" s="41"/>
      <c r="JQI11" s="41"/>
      <c r="JQJ11" s="41"/>
      <c r="JQK11" s="41"/>
      <c r="JQL11" s="41"/>
      <c r="JQM11" s="41"/>
      <c r="JQN11" s="41"/>
      <c r="JQO11" s="41"/>
      <c r="JQP11" s="41"/>
      <c r="JQQ11" s="41"/>
      <c r="JQR11" s="41"/>
      <c r="JQS11" s="41"/>
      <c r="JQT11" s="41"/>
      <c r="JQU11" s="41"/>
      <c r="JQV11" s="41"/>
      <c r="JQW11" s="41"/>
      <c r="JQX11" s="41"/>
      <c r="JQY11" s="41"/>
      <c r="JQZ11" s="41"/>
      <c r="JRA11" s="41"/>
      <c r="JRB11" s="41"/>
      <c r="JRC11" s="41"/>
      <c r="JRD11" s="41"/>
      <c r="JRE11" s="41"/>
      <c r="JRF11" s="41"/>
      <c r="JRG11" s="41"/>
      <c r="JRH11" s="41"/>
      <c r="JRI11" s="41"/>
      <c r="JRJ11" s="41"/>
      <c r="JRK11" s="41"/>
      <c r="JRL11" s="41"/>
      <c r="JRM11" s="41"/>
      <c r="JRN11" s="41"/>
      <c r="JRO11" s="41"/>
      <c r="JRP11" s="41"/>
      <c r="JRQ11" s="41"/>
      <c r="JRR11" s="41"/>
      <c r="JRS11" s="41"/>
      <c r="JRT11" s="41"/>
      <c r="JRU11" s="41"/>
      <c r="JRV11" s="41"/>
      <c r="JRW11" s="41"/>
      <c r="JRX11" s="41"/>
      <c r="JRY11" s="41"/>
      <c r="JRZ11" s="41"/>
      <c r="JSA11" s="41"/>
      <c r="JSB11" s="41"/>
      <c r="JSC11" s="41"/>
      <c r="JSD11" s="41"/>
      <c r="JSE11" s="41"/>
      <c r="JSF11" s="41"/>
      <c r="JSG11" s="41"/>
      <c r="JSH11" s="41"/>
      <c r="JSI11" s="41"/>
      <c r="JSJ11" s="41"/>
      <c r="JSK11" s="41"/>
      <c r="JSL11" s="41"/>
      <c r="JSM11" s="41"/>
      <c r="JSN11" s="41"/>
      <c r="JSO11" s="41"/>
      <c r="JSP11" s="41"/>
      <c r="JSQ11" s="41"/>
      <c r="JSR11" s="41"/>
      <c r="JSS11" s="41"/>
      <c r="JST11" s="41"/>
      <c r="JSU11" s="41"/>
      <c r="JSV11" s="41"/>
      <c r="JSW11" s="41"/>
      <c r="JSX11" s="41"/>
      <c r="JSY11" s="41"/>
      <c r="JSZ11" s="41"/>
      <c r="JTA11" s="41"/>
      <c r="JTB11" s="41"/>
      <c r="JTC11" s="41"/>
      <c r="JTD11" s="41"/>
      <c r="JTE11" s="41"/>
      <c r="JTF11" s="41"/>
      <c r="JTG11" s="41"/>
      <c r="JTH11" s="41"/>
      <c r="JTI11" s="41"/>
      <c r="JTJ11" s="41"/>
      <c r="JTK11" s="41"/>
      <c r="JTL11" s="41"/>
      <c r="JTM11" s="41"/>
      <c r="JTN11" s="41"/>
      <c r="JTO11" s="41"/>
      <c r="JTP11" s="41"/>
      <c r="JTQ11" s="41"/>
      <c r="JTR11" s="41"/>
      <c r="JTS11" s="41"/>
      <c r="JTT11" s="41"/>
      <c r="JTU11" s="41"/>
      <c r="JTV11" s="41"/>
      <c r="JTW11" s="41"/>
      <c r="JTX11" s="41"/>
      <c r="JTY11" s="41"/>
      <c r="JTZ11" s="41"/>
      <c r="JUA11" s="41"/>
      <c r="JUB11" s="41"/>
      <c r="JUC11" s="41"/>
      <c r="JUD11" s="41"/>
      <c r="JUE11" s="41"/>
      <c r="JUF11" s="41"/>
      <c r="JUG11" s="41"/>
      <c r="JUH11" s="41"/>
      <c r="JUI11" s="41"/>
      <c r="JUJ11" s="41"/>
      <c r="JUK11" s="41"/>
      <c r="JUL11" s="41"/>
      <c r="JUM11" s="41"/>
      <c r="JUN11" s="41"/>
      <c r="JUO11" s="41"/>
      <c r="JUP11" s="41"/>
      <c r="JUQ11" s="41"/>
      <c r="JUR11" s="41"/>
      <c r="JUS11" s="41"/>
      <c r="JUT11" s="41"/>
      <c r="JUU11" s="41"/>
      <c r="JUV11" s="41"/>
      <c r="JUW11" s="41"/>
      <c r="JUX11" s="41"/>
      <c r="JUY11" s="41"/>
      <c r="JUZ11" s="41"/>
      <c r="JVA11" s="41"/>
      <c r="JVB11" s="41"/>
      <c r="JVC11" s="41"/>
      <c r="JVD11" s="41"/>
      <c r="JVE11" s="41"/>
      <c r="JVF11" s="41"/>
      <c r="JVG11" s="41"/>
      <c r="JVH11" s="41"/>
      <c r="JVI11" s="41"/>
      <c r="JVJ11" s="41"/>
      <c r="JVK11" s="41"/>
      <c r="JVL11" s="41"/>
      <c r="JVM11" s="41"/>
      <c r="JVN11" s="41"/>
      <c r="JVO11" s="41"/>
      <c r="JVP11" s="41"/>
      <c r="JVQ11" s="41"/>
      <c r="JVR11" s="41"/>
      <c r="JVS11" s="41"/>
      <c r="JVT11" s="41"/>
      <c r="JVU11" s="41"/>
      <c r="JVV11" s="41"/>
      <c r="JVW11" s="41"/>
      <c r="JVX11" s="41"/>
      <c r="JVY11" s="41"/>
      <c r="JVZ11" s="41"/>
      <c r="JWA11" s="41"/>
      <c r="JWB11" s="41"/>
      <c r="JWC11" s="41"/>
      <c r="JWD11" s="41"/>
      <c r="JWE11" s="41"/>
      <c r="JWF11" s="41"/>
      <c r="JWG11" s="41"/>
      <c r="JWH11" s="41"/>
      <c r="JWI11" s="41"/>
      <c r="JWJ11" s="41"/>
      <c r="JWK11" s="41"/>
      <c r="JWL11" s="41"/>
      <c r="JWM11" s="41"/>
      <c r="JWN11" s="41"/>
      <c r="JWO11" s="41"/>
      <c r="JWP11" s="41"/>
      <c r="JWQ11" s="41"/>
      <c r="JWR11" s="41"/>
      <c r="JWS11" s="41"/>
      <c r="JWT11" s="41"/>
      <c r="JWU11" s="41"/>
      <c r="JWV11" s="41"/>
      <c r="JWW11" s="41"/>
      <c r="JWX11" s="41"/>
      <c r="JWY11" s="41"/>
      <c r="JWZ11" s="41"/>
      <c r="JXA11" s="41"/>
      <c r="JXB11" s="41"/>
      <c r="JXC11" s="41"/>
      <c r="JXD11" s="41"/>
      <c r="JXE11" s="41"/>
      <c r="JXF11" s="41"/>
      <c r="JXG11" s="41"/>
      <c r="JXH11" s="41"/>
      <c r="JXI11" s="41"/>
      <c r="JXJ11" s="41"/>
      <c r="JXK11" s="41"/>
      <c r="JXL11" s="41"/>
      <c r="JXM11" s="41"/>
      <c r="JXN11" s="41"/>
      <c r="JXO11" s="41"/>
      <c r="JXP11" s="41"/>
      <c r="JXQ11" s="41"/>
      <c r="JXR11" s="41"/>
      <c r="JXS11" s="41"/>
      <c r="JXT11" s="41"/>
      <c r="JXU11" s="41"/>
      <c r="JXV11" s="41"/>
      <c r="JXW11" s="41"/>
      <c r="JXX11" s="41"/>
      <c r="JXY11" s="41"/>
      <c r="JXZ11" s="41"/>
      <c r="JYA11" s="41"/>
      <c r="JYB11" s="41"/>
      <c r="JYC11" s="41"/>
      <c r="JYD11" s="41"/>
      <c r="JYE11" s="41"/>
      <c r="JYF11" s="41"/>
      <c r="JYG11" s="41"/>
      <c r="JYH11" s="41"/>
      <c r="JYI11" s="41"/>
      <c r="JYJ11" s="41"/>
      <c r="JYK11" s="41"/>
      <c r="JYL11" s="41"/>
      <c r="JYM11" s="41"/>
      <c r="JYN11" s="41"/>
      <c r="JYO11" s="41"/>
      <c r="JYP11" s="41"/>
      <c r="JYQ11" s="41"/>
      <c r="JYR11" s="41"/>
      <c r="JYS11" s="41"/>
      <c r="JYT11" s="41"/>
      <c r="JYU11" s="41"/>
      <c r="JYV11" s="41"/>
      <c r="JYW11" s="41"/>
      <c r="JYX11" s="41"/>
      <c r="JYY11" s="41"/>
      <c r="JYZ11" s="41"/>
      <c r="JZA11" s="41"/>
      <c r="JZB11" s="41"/>
      <c r="JZC11" s="41"/>
      <c r="JZD11" s="41"/>
      <c r="JZE11" s="41"/>
      <c r="JZF11" s="41"/>
      <c r="JZG11" s="41"/>
      <c r="JZH11" s="41"/>
      <c r="JZI11" s="41"/>
      <c r="JZJ11" s="41"/>
      <c r="JZK11" s="41"/>
      <c r="JZL11" s="41"/>
      <c r="JZM11" s="41"/>
      <c r="JZN11" s="41"/>
      <c r="JZO11" s="41"/>
      <c r="JZP11" s="41"/>
      <c r="JZQ11" s="41"/>
      <c r="JZR11" s="41"/>
      <c r="JZS11" s="41"/>
      <c r="JZT11" s="41"/>
      <c r="JZU11" s="41"/>
      <c r="JZV11" s="41"/>
      <c r="JZW11" s="41"/>
      <c r="JZX11" s="41"/>
      <c r="JZY11" s="41"/>
      <c r="JZZ11" s="41"/>
      <c r="KAA11" s="41"/>
      <c r="KAB11" s="41"/>
      <c r="KAC11" s="41"/>
      <c r="KAD11" s="41"/>
      <c r="KAE11" s="41"/>
      <c r="KAF11" s="41"/>
      <c r="KAG11" s="41"/>
      <c r="KAH11" s="41"/>
      <c r="KAI11" s="41"/>
      <c r="KAJ11" s="41"/>
      <c r="KAK11" s="41"/>
      <c r="KAL11" s="41"/>
      <c r="KAM11" s="41"/>
      <c r="KAN11" s="41"/>
      <c r="KAO11" s="41"/>
      <c r="KAP11" s="41"/>
      <c r="KAQ11" s="41"/>
      <c r="KAR11" s="41"/>
      <c r="KAS11" s="41"/>
      <c r="KAT11" s="41"/>
      <c r="KAU11" s="41"/>
      <c r="KAV11" s="41"/>
      <c r="KAW11" s="41"/>
      <c r="KAX11" s="41"/>
      <c r="KAY11" s="41"/>
      <c r="KAZ11" s="41"/>
      <c r="KBA11" s="41"/>
      <c r="KBB11" s="41"/>
      <c r="KBC11" s="41"/>
      <c r="KBD11" s="41"/>
      <c r="KBE11" s="41"/>
      <c r="KBF11" s="41"/>
      <c r="KBG11" s="41"/>
      <c r="KBH11" s="41"/>
      <c r="KBI11" s="41"/>
      <c r="KBJ11" s="41"/>
      <c r="KBK11" s="41"/>
      <c r="KBL11" s="41"/>
      <c r="KBM11" s="41"/>
      <c r="KBN11" s="41"/>
      <c r="KBO11" s="41"/>
      <c r="KBP11" s="41"/>
      <c r="KBQ11" s="41"/>
      <c r="KBR11" s="41"/>
      <c r="KBS11" s="41"/>
      <c r="KBT11" s="41"/>
      <c r="KBU11" s="41"/>
      <c r="KBV11" s="41"/>
      <c r="KBW11" s="41"/>
      <c r="KBX11" s="41"/>
      <c r="KBY11" s="41"/>
      <c r="KBZ11" s="41"/>
      <c r="KCA11" s="41"/>
      <c r="KCB11" s="41"/>
      <c r="KCC11" s="41"/>
      <c r="KCD11" s="41"/>
      <c r="KCE11" s="41"/>
      <c r="KCF11" s="41"/>
      <c r="KCG11" s="41"/>
      <c r="KCH11" s="41"/>
      <c r="KCI11" s="41"/>
      <c r="KCJ11" s="41"/>
      <c r="KCK11" s="41"/>
      <c r="KCL11" s="41"/>
      <c r="KCM11" s="41"/>
      <c r="KCN11" s="41"/>
      <c r="KCO11" s="41"/>
      <c r="KCP11" s="41"/>
      <c r="KCQ11" s="41"/>
      <c r="KCR11" s="41"/>
      <c r="KCS11" s="41"/>
      <c r="KCT11" s="41"/>
      <c r="KCU11" s="41"/>
      <c r="KCV11" s="41"/>
      <c r="KCW11" s="41"/>
      <c r="KCX11" s="41"/>
      <c r="KCY11" s="41"/>
      <c r="KCZ11" s="41"/>
      <c r="KDA11" s="41"/>
      <c r="KDB11" s="41"/>
      <c r="KDC11" s="41"/>
      <c r="KDD11" s="41"/>
      <c r="KDE11" s="41"/>
      <c r="KDF11" s="41"/>
      <c r="KDG11" s="41"/>
      <c r="KDH11" s="41"/>
      <c r="KDI11" s="41"/>
      <c r="KDJ11" s="41"/>
      <c r="KDK11" s="41"/>
      <c r="KDL11" s="41"/>
      <c r="KDM11" s="41"/>
      <c r="KDN11" s="41"/>
      <c r="KDO11" s="41"/>
      <c r="KDP11" s="41"/>
      <c r="KDQ11" s="41"/>
      <c r="KDR11" s="41"/>
      <c r="KDS11" s="41"/>
      <c r="KDT11" s="41"/>
      <c r="KDU11" s="41"/>
      <c r="KDV11" s="41"/>
      <c r="KDW11" s="41"/>
      <c r="KDX11" s="41"/>
      <c r="KDY11" s="41"/>
      <c r="KDZ11" s="41"/>
      <c r="KEA11" s="41"/>
      <c r="KEB11" s="41"/>
      <c r="KEC11" s="41"/>
      <c r="KED11" s="41"/>
      <c r="KEE11" s="41"/>
      <c r="KEF11" s="41"/>
      <c r="KEG11" s="41"/>
      <c r="KEH11" s="41"/>
      <c r="KEI11" s="41"/>
      <c r="KEJ11" s="41"/>
      <c r="KEK11" s="41"/>
      <c r="KEL11" s="41"/>
      <c r="KEM11" s="41"/>
      <c r="KEN11" s="41"/>
      <c r="KEO11" s="41"/>
      <c r="KEP11" s="41"/>
      <c r="KEQ11" s="41"/>
      <c r="KER11" s="41"/>
      <c r="KES11" s="41"/>
      <c r="KET11" s="41"/>
      <c r="KEU11" s="41"/>
      <c r="KEV11" s="41"/>
      <c r="KEW11" s="41"/>
      <c r="KEX11" s="41"/>
      <c r="KEY11" s="41"/>
      <c r="KEZ11" s="41"/>
      <c r="KFA11" s="41"/>
      <c r="KFB11" s="41"/>
      <c r="KFC11" s="41"/>
      <c r="KFD11" s="41"/>
      <c r="KFE11" s="41"/>
      <c r="KFF11" s="41"/>
      <c r="KFG11" s="41"/>
      <c r="KFH11" s="41"/>
      <c r="KFI11" s="41"/>
      <c r="KFJ11" s="41"/>
      <c r="KFK11" s="41"/>
      <c r="KFL11" s="41"/>
      <c r="KFM11" s="41"/>
      <c r="KFN11" s="41"/>
      <c r="KFO11" s="41"/>
      <c r="KFP11" s="41"/>
      <c r="KFQ11" s="41"/>
      <c r="KFR11" s="41"/>
      <c r="KFS11" s="41"/>
      <c r="KFT11" s="41"/>
      <c r="KFU11" s="41"/>
      <c r="KFV11" s="41"/>
      <c r="KFW11" s="41"/>
      <c r="KFX11" s="41"/>
      <c r="KFY11" s="41"/>
      <c r="KFZ11" s="41"/>
      <c r="KGA11" s="41"/>
      <c r="KGB11" s="41"/>
      <c r="KGC11" s="41"/>
      <c r="KGD11" s="41"/>
      <c r="KGE11" s="41"/>
      <c r="KGF11" s="41"/>
      <c r="KGG11" s="41"/>
      <c r="KGH11" s="41"/>
      <c r="KGI11" s="41"/>
      <c r="KGJ11" s="41"/>
      <c r="KGK11" s="41"/>
      <c r="KGL11" s="41"/>
      <c r="KGM11" s="41"/>
      <c r="KGN11" s="41"/>
      <c r="KGO11" s="41"/>
      <c r="KGP11" s="41"/>
      <c r="KGQ11" s="41"/>
      <c r="KGR11" s="41"/>
      <c r="KGS11" s="41"/>
      <c r="KGT11" s="41"/>
      <c r="KGU11" s="41"/>
      <c r="KGV11" s="41"/>
      <c r="KGW11" s="41"/>
      <c r="KGX11" s="41"/>
      <c r="KGY11" s="41"/>
      <c r="KGZ11" s="41"/>
      <c r="KHA11" s="41"/>
      <c r="KHB11" s="41"/>
      <c r="KHC11" s="41"/>
      <c r="KHD11" s="41"/>
      <c r="KHE11" s="41"/>
      <c r="KHF11" s="41"/>
      <c r="KHG11" s="41"/>
      <c r="KHH11" s="41"/>
      <c r="KHI11" s="41"/>
      <c r="KHJ11" s="41"/>
      <c r="KHK11" s="41"/>
      <c r="KHL11" s="41"/>
      <c r="KHM11" s="41"/>
      <c r="KHN11" s="41"/>
      <c r="KHO11" s="41"/>
      <c r="KHP11" s="41"/>
      <c r="KHQ11" s="41"/>
      <c r="KHR11" s="41"/>
      <c r="KHS11" s="41"/>
      <c r="KHT11" s="41"/>
      <c r="KHU11" s="41"/>
      <c r="KHV11" s="41"/>
      <c r="KHW11" s="41"/>
      <c r="KHX11" s="41"/>
      <c r="KHY11" s="41"/>
      <c r="KHZ11" s="41"/>
      <c r="KIA11" s="41"/>
      <c r="KIB11" s="41"/>
      <c r="KIC11" s="41"/>
      <c r="KID11" s="41"/>
      <c r="KIE11" s="41"/>
      <c r="KIF11" s="41"/>
      <c r="KIG11" s="41"/>
      <c r="KIH11" s="41"/>
      <c r="KII11" s="41"/>
      <c r="KIJ11" s="41"/>
      <c r="KIK11" s="41"/>
      <c r="KIL11" s="41"/>
      <c r="KIM11" s="41"/>
      <c r="KIN11" s="41"/>
      <c r="KIO11" s="41"/>
      <c r="KIP11" s="41"/>
      <c r="KIQ11" s="41"/>
      <c r="KIR11" s="41"/>
      <c r="KIS11" s="41"/>
      <c r="KIT11" s="41"/>
      <c r="KIU11" s="41"/>
      <c r="KIV11" s="41"/>
      <c r="KIW11" s="41"/>
      <c r="KIX11" s="41"/>
      <c r="KIY11" s="41"/>
      <c r="KIZ11" s="41"/>
      <c r="KJA11" s="41"/>
      <c r="KJB11" s="41"/>
      <c r="KJC11" s="41"/>
      <c r="KJD11" s="41"/>
      <c r="KJE11" s="41"/>
      <c r="KJF11" s="41"/>
      <c r="KJG11" s="41"/>
      <c r="KJH11" s="41"/>
      <c r="KJI11" s="41"/>
      <c r="KJJ11" s="41"/>
      <c r="KJK11" s="41"/>
      <c r="KJL11" s="41"/>
      <c r="KJM11" s="41"/>
      <c r="KJN11" s="41"/>
      <c r="KJO11" s="41"/>
      <c r="KJP11" s="41"/>
      <c r="KJQ11" s="41"/>
      <c r="KJR11" s="41"/>
      <c r="KJS11" s="41"/>
      <c r="KJT11" s="41"/>
      <c r="KJU11" s="41"/>
      <c r="KJV11" s="41"/>
      <c r="KJW11" s="41"/>
      <c r="KJX11" s="41"/>
      <c r="KJY11" s="41"/>
      <c r="KJZ11" s="41"/>
      <c r="KKA11" s="41"/>
      <c r="KKB11" s="41"/>
      <c r="KKC11" s="41"/>
      <c r="KKD11" s="41"/>
      <c r="KKE11" s="41"/>
      <c r="KKF11" s="41"/>
      <c r="KKG11" s="41"/>
      <c r="KKH11" s="41"/>
      <c r="KKI11" s="41"/>
      <c r="KKJ11" s="41"/>
      <c r="KKK11" s="41"/>
      <c r="KKL11" s="41"/>
      <c r="KKM11" s="41"/>
      <c r="KKN11" s="41"/>
      <c r="KKO11" s="41"/>
      <c r="KKP11" s="41"/>
      <c r="KKQ11" s="41"/>
      <c r="KKR11" s="41"/>
      <c r="KKS11" s="41"/>
      <c r="KKT11" s="41"/>
      <c r="KKU11" s="41"/>
      <c r="KKV11" s="41"/>
      <c r="KKW11" s="41"/>
      <c r="KKX11" s="41"/>
      <c r="KKY11" s="41"/>
      <c r="KKZ11" s="41"/>
      <c r="KLA11" s="41"/>
      <c r="KLB11" s="41"/>
      <c r="KLC11" s="41"/>
      <c r="KLD11" s="41"/>
      <c r="KLE11" s="41"/>
      <c r="KLF11" s="41"/>
      <c r="KLG11" s="41"/>
      <c r="KLH11" s="41"/>
      <c r="KLI11" s="41"/>
      <c r="KLJ11" s="41"/>
      <c r="KLK11" s="41"/>
      <c r="KLL11" s="41"/>
      <c r="KLM11" s="41"/>
      <c r="KLN11" s="41"/>
      <c r="KLO11" s="41"/>
      <c r="KLP11" s="41"/>
      <c r="KLQ11" s="41"/>
      <c r="KLR11" s="41"/>
      <c r="KLS11" s="41"/>
      <c r="KLT11" s="41"/>
      <c r="KLU11" s="41"/>
      <c r="KLV11" s="41"/>
      <c r="KLW11" s="41"/>
      <c r="KLX11" s="41"/>
      <c r="KLY11" s="41"/>
      <c r="KLZ11" s="41"/>
      <c r="KMA11" s="41"/>
      <c r="KMB11" s="41"/>
      <c r="KMC11" s="41"/>
      <c r="KMD11" s="41"/>
      <c r="KME11" s="41"/>
      <c r="KMF11" s="41"/>
      <c r="KMG11" s="41"/>
      <c r="KMH11" s="41"/>
      <c r="KMI11" s="41"/>
      <c r="KMJ11" s="41"/>
      <c r="KMK11" s="41"/>
      <c r="KML11" s="41"/>
      <c r="KMM11" s="41"/>
      <c r="KMN11" s="41"/>
      <c r="KMO11" s="41"/>
      <c r="KMP11" s="41"/>
      <c r="KMQ11" s="41"/>
      <c r="KMR11" s="41"/>
      <c r="KMS11" s="41"/>
      <c r="KMT11" s="41"/>
      <c r="KMU11" s="41"/>
      <c r="KMV11" s="41"/>
      <c r="KMW11" s="41"/>
      <c r="KMX11" s="41"/>
      <c r="KMY11" s="41"/>
      <c r="KMZ11" s="41"/>
      <c r="KNA11" s="41"/>
      <c r="KNB11" s="41"/>
      <c r="KNC11" s="41"/>
      <c r="KND11" s="41"/>
      <c r="KNE11" s="41"/>
      <c r="KNF11" s="41"/>
      <c r="KNG11" s="41"/>
      <c r="KNH11" s="41"/>
      <c r="KNI11" s="41"/>
      <c r="KNJ11" s="41"/>
      <c r="KNK11" s="41"/>
      <c r="KNL11" s="41"/>
      <c r="KNM11" s="41"/>
      <c r="KNN11" s="41"/>
      <c r="KNO11" s="41"/>
      <c r="KNP11" s="41"/>
      <c r="KNQ11" s="41"/>
      <c r="KNR11" s="41"/>
      <c r="KNS11" s="41"/>
      <c r="KNT11" s="41"/>
      <c r="KNU11" s="41"/>
      <c r="KNV11" s="41"/>
      <c r="KNW11" s="41"/>
      <c r="KNX11" s="41"/>
      <c r="KNY11" s="41"/>
      <c r="KNZ11" s="41"/>
      <c r="KOA11" s="41"/>
      <c r="KOB11" s="41"/>
      <c r="KOC11" s="41"/>
      <c r="KOD11" s="41"/>
      <c r="KOE11" s="41"/>
      <c r="KOF11" s="41"/>
      <c r="KOG11" s="41"/>
      <c r="KOH11" s="41"/>
      <c r="KOI11" s="41"/>
      <c r="KOJ11" s="41"/>
      <c r="KOK11" s="41"/>
      <c r="KOL11" s="41"/>
      <c r="KOM11" s="41"/>
      <c r="KON11" s="41"/>
      <c r="KOO11" s="41"/>
      <c r="KOP11" s="41"/>
      <c r="KOQ11" s="41"/>
      <c r="KOR11" s="41"/>
      <c r="KOS11" s="41"/>
      <c r="KOT11" s="41"/>
      <c r="KOU11" s="41"/>
      <c r="KOV11" s="41"/>
      <c r="KOW11" s="41"/>
      <c r="KOX11" s="41"/>
      <c r="KOY11" s="41"/>
      <c r="KOZ11" s="41"/>
      <c r="KPA11" s="41"/>
      <c r="KPB11" s="41"/>
      <c r="KPC11" s="41"/>
      <c r="KPD11" s="41"/>
      <c r="KPE11" s="41"/>
      <c r="KPF11" s="41"/>
      <c r="KPG11" s="41"/>
      <c r="KPH11" s="41"/>
      <c r="KPI11" s="41"/>
      <c r="KPJ11" s="41"/>
      <c r="KPK11" s="41"/>
      <c r="KPL11" s="41"/>
      <c r="KPM11" s="41"/>
      <c r="KPN11" s="41"/>
      <c r="KPO11" s="41"/>
      <c r="KPP11" s="41"/>
      <c r="KPQ11" s="41"/>
      <c r="KPR11" s="41"/>
      <c r="KPS11" s="41"/>
      <c r="KPT11" s="41"/>
      <c r="KPU11" s="41"/>
      <c r="KPV11" s="41"/>
      <c r="KPW11" s="41"/>
      <c r="KPX11" s="41"/>
      <c r="KPY11" s="41"/>
      <c r="KPZ11" s="41"/>
      <c r="KQA11" s="41"/>
      <c r="KQB11" s="41"/>
      <c r="KQC11" s="41"/>
      <c r="KQD11" s="41"/>
      <c r="KQE11" s="41"/>
      <c r="KQF11" s="41"/>
      <c r="KQG11" s="41"/>
      <c r="KQH11" s="41"/>
      <c r="KQI11" s="41"/>
      <c r="KQJ11" s="41"/>
      <c r="KQK11" s="41"/>
      <c r="KQL11" s="41"/>
      <c r="KQM11" s="41"/>
      <c r="KQN11" s="41"/>
      <c r="KQO11" s="41"/>
      <c r="KQP11" s="41"/>
      <c r="KQQ11" s="41"/>
      <c r="KQR11" s="41"/>
      <c r="KQS11" s="41"/>
      <c r="KQT11" s="41"/>
      <c r="KQU11" s="41"/>
      <c r="KQV11" s="41"/>
      <c r="KQW11" s="41"/>
      <c r="KQX11" s="41"/>
      <c r="KQY11" s="41"/>
      <c r="KQZ11" s="41"/>
      <c r="KRA11" s="41"/>
      <c r="KRB11" s="41"/>
      <c r="KRC11" s="41"/>
      <c r="KRD11" s="41"/>
      <c r="KRE11" s="41"/>
      <c r="KRF11" s="41"/>
      <c r="KRG11" s="41"/>
      <c r="KRH11" s="41"/>
      <c r="KRI11" s="41"/>
      <c r="KRJ11" s="41"/>
      <c r="KRK11" s="41"/>
      <c r="KRL11" s="41"/>
      <c r="KRM11" s="41"/>
      <c r="KRN11" s="41"/>
      <c r="KRO11" s="41"/>
      <c r="KRP11" s="41"/>
      <c r="KRQ11" s="41"/>
      <c r="KRR11" s="41"/>
      <c r="KRS11" s="41"/>
      <c r="KRT11" s="41"/>
      <c r="KRU11" s="41"/>
      <c r="KRV11" s="41"/>
      <c r="KRW11" s="41"/>
      <c r="KRX11" s="41"/>
      <c r="KRY11" s="41"/>
      <c r="KRZ11" s="41"/>
      <c r="KSA11" s="41"/>
      <c r="KSB11" s="41"/>
      <c r="KSC11" s="41"/>
      <c r="KSD11" s="41"/>
      <c r="KSE11" s="41"/>
      <c r="KSF11" s="41"/>
      <c r="KSG11" s="41"/>
      <c r="KSH11" s="41"/>
      <c r="KSI11" s="41"/>
      <c r="KSJ11" s="41"/>
      <c r="KSK11" s="41"/>
      <c r="KSL11" s="41"/>
      <c r="KSM11" s="41"/>
      <c r="KSN11" s="41"/>
      <c r="KSO11" s="41"/>
      <c r="KSP11" s="41"/>
      <c r="KSQ11" s="41"/>
      <c r="KSR11" s="41"/>
      <c r="KSS11" s="41"/>
      <c r="KST11" s="41"/>
      <c r="KSU11" s="41"/>
      <c r="KSV11" s="41"/>
      <c r="KSW11" s="41"/>
      <c r="KSX11" s="41"/>
      <c r="KSY11" s="41"/>
      <c r="KSZ11" s="41"/>
      <c r="KTA11" s="41"/>
      <c r="KTB11" s="41"/>
      <c r="KTC11" s="41"/>
      <c r="KTD11" s="41"/>
      <c r="KTE11" s="41"/>
      <c r="KTF11" s="41"/>
      <c r="KTG11" s="41"/>
      <c r="KTH11" s="41"/>
      <c r="KTI11" s="41"/>
      <c r="KTJ11" s="41"/>
      <c r="KTK11" s="41"/>
      <c r="KTL11" s="41"/>
      <c r="KTM11" s="41"/>
      <c r="KTN11" s="41"/>
      <c r="KTO11" s="41"/>
      <c r="KTP11" s="41"/>
      <c r="KTQ11" s="41"/>
      <c r="KTR11" s="41"/>
      <c r="KTS11" s="41"/>
      <c r="KTT11" s="41"/>
      <c r="KTU11" s="41"/>
      <c r="KTV11" s="41"/>
      <c r="KTW11" s="41"/>
      <c r="KTX11" s="41"/>
      <c r="KTY11" s="41"/>
      <c r="KTZ11" s="41"/>
      <c r="KUA11" s="41"/>
      <c r="KUB11" s="41"/>
      <c r="KUC11" s="41"/>
      <c r="KUD11" s="41"/>
      <c r="KUE11" s="41"/>
      <c r="KUF11" s="41"/>
      <c r="KUG11" s="41"/>
      <c r="KUH11" s="41"/>
      <c r="KUI11" s="41"/>
      <c r="KUJ11" s="41"/>
      <c r="KUK11" s="41"/>
      <c r="KUL11" s="41"/>
      <c r="KUM11" s="41"/>
      <c r="KUN11" s="41"/>
      <c r="KUO11" s="41"/>
      <c r="KUP11" s="41"/>
      <c r="KUQ11" s="41"/>
      <c r="KUR11" s="41"/>
      <c r="KUS11" s="41"/>
      <c r="KUT11" s="41"/>
      <c r="KUU11" s="41"/>
      <c r="KUV11" s="41"/>
      <c r="KUW11" s="41"/>
      <c r="KUX11" s="41"/>
      <c r="KUY11" s="41"/>
      <c r="KUZ11" s="41"/>
      <c r="KVA11" s="41"/>
      <c r="KVB11" s="41"/>
      <c r="KVC11" s="41"/>
      <c r="KVD11" s="41"/>
      <c r="KVE11" s="41"/>
      <c r="KVF11" s="41"/>
      <c r="KVG11" s="41"/>
      <c r="KVH11" s="41"/>
      <c r="KVI11" s="41"/>
      <c r="KVJ11" s="41"/>
      <c r="KVK11" s="41"/>
      <c r="KVL11" s="41"/>
      <c r="KVM11" s="41"/>
      <c r="KVN11" s="41"/>
      <c r="KVO11" s="41"/>
      <c r="KVP11" s="41"/>
      <c r="KVQ11" s="41"/>
      <c r="KVR11" s="41"/>
      <c r="KVS11" s="41"/>
      <c r="KVT11" s="41"/>
      <c r="KVU11" s="41"/>
      <c r="KVV11" s="41"/>
      <c r="KVW11" s="41"/>
      <c r="KVX11" s="41"/>
      <c r="KVY11" s="41"/>
      <c r="KVZ11" s="41"/>
      <c r="KWA11" s="41"/>
      <c r="KWB11" s="41"/>
      <c r="KWC11" s="41"/>
      <c r="KWD11" s="41"/>
      <c r="KWE11" s="41"/>
      <c r="KWF11" s="41"/>
      <c r="KWG11" s="41"/>
      <c r="KWH11" s="41"/>
      <c r="KWI11" s="41"/>
      <c r="KWJ11" s="41"/>
      <c r="KWK11" s="41"/>
      <c r="KWL11" s="41"/>
      <c r="KWM11" s="41"/>
      <c r="KWN11" s="41"/>
      <c r="KWO11" s="41"/>
      <c r="KWP11" s="41"/>
      <c r="KWQ11" s="41"/>
      <c r="KWR11" s="41"/>
      <c r="KWS11" s="41"/>
      <c r="KWT11" s="41"/>
      <c r="KWU11" s="41"/>
      <c r="KWV11" s="41"/>
      <c r="KWW11" s="41"/>
      <c r="KWX11" s="41"/>
      <c r="KWY11" s="41"/>
      <c r="KWZ11" s="41"/>
      <c r="KXA11" s="41"/>
      <c r="KXB11" s="41"/>
      <c r="KXC11" s="41"/>
      <c r="KXD11" s="41"/>
      <c r="KXE11" s="41"/>
      <c r="KXF11" s="41"/>
      <c r="KXG11" s="41"/>
      <c r="KXH11" s="41"/>
      <c r="KXI11" s="41"/>
      <c r="KXJ11" s="41"/>
      <c r="KXK11" s="41"/>
      <c r="KXL11" s="41"/>
      <c r="KXM11" s="41"/>
      <c r="KXN11" s="41"/>
      <c r="KXO11" s="41"/>
      <c r="KXP11" s="41"/>
      <c r="KXQ11" s="41"/>
      <c r="KXR11" s="41"/>
      <c r="KXS11" s="41"/>
      <c r="KXT11" s="41"/>
      <c r="KXU11" s="41"/>
      <c r="KXV11" s="41"/>
      <c r="KXW11" s="41"/>
      <c r="KXX11" s="41"/>
      <c r="KXY11" s="41"/>
      <c r="KXZ11" s="41"/>
      <c r="KYA11" s="41"/>
      <c r="KYB11" s="41"/>
      <c r="KYC11" s="41"/>
      <c r="KYD11" s="41"/>
      <c r="KYE11" s="41"/>
      <c r="KYF11" s="41"/>
      <c r="KYG11" s="41"/>
      <c r="KYH11" s="41"/>
      <c r="KYI11" s="41"/>
      <c r="KYJ11" s="41"/>
      <c r="KYK11" s="41"/>
      <c r="KYL11" s="41"/>
      <c r="KYM11" s="41"/>
      <c r="KYN11" s="41"/>
      <c r="KYO11" s="41"/>
      <c r="KYP11" s="41"/>
      <c r="KYQ11" s="41"/>
      <c r="KYR11" s="41"/>
      <c r="KYS11" s="41"/>
      <c r="KYT11" s="41"/>
      <c r="KYU11" s="41"/>
      <c r="KYV11" s="41"/>
      <c r="KYW11" s="41"/>
      <c r="KYX11" s="41"/>
      <c r="KYY11" s="41"/>
      <c r="KYZ11" s="41"/>
      <c r="KZA11" s="41"/>
      <c r="KZB11" s="41"/>
      <c r="KZC11" s="41"/>
      <c r="KZD11" s="41"/>
      <c r="KZE11" s="41"/>
      <c r="KZF11" s="41"/>
      <c r="KZG11" s="41"/>
      <c r="KZH11" s="41"/>
      <c r="KZI11" s="41"/>
      <c r="KZJ11" s="41"/>
      <c r="KZK11" s="41"/>
      <c r="KZL11" s="41"/>
      <c r="KZM11" s="41"/>
      <c r="KZN11" s="41"/>
      <c r="KZO11" s="41"/>
      <c r="KZP11" s="41"/>
      <c r="KZQ11" s="41"/>
      <c r="KZR11" s="41"/>
      <c r="KZS11" s="41"/>
      <c r="KZT11" s="41"/>
      <c r="KZU11" s="41"/>
      <c r="KZV11" s="41"/>
      <c r="KZW11" s="41"/>
      <c r="KZX11" s="41"/>
      <c r="KZY11" s="41"/>
      <c r="KZZ11" s="41"/>
      <c r="LAA11" s="41"/>
      <c r="LAB11" s="41"/>
      <c r="LAC11" s="41"/>
      <c r="LAD11" s="41"/>
      <c r="LAE11" s="41"/>
      <c r="LAF11" s="41"/>
      <c r="LAG11" s="41"/>
      <c r="LAH11" s="41"/>
      <c r="LAI11" s="41"/>
      <c r="LAJ11" s="41"/>
      <c r="LAK11" s="41"/>
      <c r="LAL11" s="41"/>
      <c r="LAM11" s="41"/>
      <c r="LAN11" s="41"/>
      <c r="LAO11" s="41"/>
      <c r="LAP11" s="41"/>
      <c r="LAQ11" s="41"/>
      <c r="LAR11" s="41"/>
      <c r="LAS11" s="41"/>
      <c r="LAT11" s="41"/>
      <c r="LAU11" s="41"/>
      <c r="LAV11" s="41"/>
      <c r="LAW11" s="41"/>
      <c r="LAX11" s="41"/>
      <c r="LAY11" s="41"/>
      <c r="LAZ11" s="41"/>
      <c r="LBA11" s="41"/>
      <c r="LBB11" s="41"/>
      <c r="LBC11" s="41"/>
      <c r="LBD11" s="41"/>
      <c r="LBE11" s="41"/>
      <c r="LBF11" s="41"/>
      <c r="LBG11" s="41"/>
      <c r="LBH11" s="41"/>
      <c r="LBI11" s="41"/>
      <c r="LBJ11" s="41"/>
      <c r="LBK11" s="41"/>
      <c r="LBL11" s="41"/>
      <c r="LBM11" s="41"/>
      <c r="LBN11" s="41"/>
      <c r="LBO11" s="41"/>
      <c r="LBP11" s="41"/>
      <c r="LBQ11" s="41"/>
      <c r="LBR11" s="41"/>
      <c r="LBS11" s="41"/>
      <c r="LBT11" s="41"/>
      <c r="LBU11" s="41"/>
      <c r="LBV11" s="41"/>
      <c r="LBW11" s="41"/>
      <c r="LBX11" s="41"/>
      <c r="LBY11" s="41"/>
      <c r="LBZ11" s="41"/>
      <c r="LCA11" s="41"/>
      <c r="LCB11" s="41"/>
      <c r="LCC11" s="41"/>
      <c r="LCD11" s="41"/>
      <c r="LCE11" s="41"/>
      <c r="LCF11" s="41"/>
      <c r="LCG11" s="41"/>
      <c r="LCH11" s="41"/>
      <c r="LCI11" s="41"/>
      <c r="LCJ11" s="41"/>
      <c r="LCK11" s="41"/>
      <c r="LCL11" s="41"/>
      <c r="LCM11" s="41"/>
      <c r="LCN11" s="41"/>
      <c r="LCO11" s="41"/>
      <c r="LCP11" s="41"/>
      <c r="LCQ11" s="41"/>
      <c r="LCR11" s="41"/>
      <c r="LCS11" s="41"/>
      <c r="LCT11" s="41"/>
      <c r="LCU11" s="41"/>
      <c r="LCV11" s="41"/>
      <c r="LCW11" s="41"/>
      <c r="LCX11" s="41"/>
      <c r="LCY11" s="41"/>
      <c r="LCZ11" s="41"/>
      <c r="LDA11" s="41"/>
      <c r="LDB11" s="41"/>
      <c r="LDC11" s="41"/>
      <c r="LDD11" s="41"/>
      <c r="LDE11" s="41"/>
      <c r="LDF11" s="41"/>
      <c r="LDG11" s="41"/>
      <c r="LDH11" s="41"/>
      <c r="LDI11" s="41"/>
      <c r="LDJ11" s="41"/>
      <c r="LDK11" s="41"/>
      <c r="LDL11" s="41"/>
      <c r="LDM11" s="41"/>
      <c r="LDN11" s="41"/>
      <c r="LDO11" s="41"/>
      <c r="LDP11" s="41"/>
      <c r="LDQ11" s="41"/>
      <c r="LDR11" s="41"/>
      <c r="LDS11" s="41"/>
      <c r="LDT11" s="41"/>
      <c r="LDU11" s="41"/>
      <c r="LDV11" s="41"/>
      <c r="LDW11" s="41"/>
      <c r="LDX11" s="41"/>
      <c r="LDY11" s="41"/>
      <c r="LDZ11" s="41"/>
      <c r="LEA11" s="41"/>
      <c r="LEB11" s="41"/>
      <c r="LEC11" s="41"/>
      <c r="LED11" s="41"/>
      <c r="LEE11" s="41"/>
      <c r="LEF11" s="41"/>
      <c r="LEG11" s="41"/>
      <c r="LEH11" s="41"/>
      <c r="LEI11" s="41"/>
      <c r="LEJ11" s="41"/>
      <c r="LEK11" s="41"/>
      <c r="LEL11" s="41"/>
      <c r="LEM11" s="41"/>
      <c r="LEN11" s="41"/>
      <c r="LEO11" s="41"/>
      <c r="LEP11" s="41"/>
      <c r="LEQ11" s="41"/>
      <c r="LER11" s="41"/>
      <c r="LES11" s="41"/>
      <c r="LET11" s="41"/>
      <c r="LEU11" s="41"/>
      <c r="LEV11" s="41"/>
      <c r="LEW11" s="41"/>
      <c r="LEX11" s="41"/>
      <c r="LEY11" s="41"/>
      <c r="LEZ11" s="41"/>
      <c r="LFA11" s="41"/>
      <c r="LFB11" s="41"/>
      <c r="LFC11" s="41"/>
      <c r="LFD11" s="41"/>
      <c r="LFE11" s="41"/>
      <c r="LFF11" s="41"/>
      <c r="LFG11" s="41"/>
      <c r="LFH11" s="41"/>
      <c r="LFI11" s="41"/>
      <c r="LFJ11" s="41"/>
      <c r="LFK11" s="41"/>
      <c r="LFL11" s="41"/>
      <c r="LFM11" s="41"/>
      <c r="LFN11" s="41"/>
      <c r="LFO11" s="41"/>
      <c r="LFP11" s="41"/>
      <c r="LFQ11" s="41"/>
      <c r="LFR11" s="41"/>
      <c r="LFS11" s="41"/>
      <c r="LFT11" s="41"/>
      <c r="LFU11" s="41"/>
      <c r="LFV11" s="41"/>
      <c r="LFW11" s="41"/>
      <c r="LFX11" s="41"/>
      <c r="LFY11" s="41"/>
      <c r="LFZ11" s="41"/>
      <c r="LGA11" s="41"/>
      <c r="LGB11" s="41"/>
      <c r="LGC11" s="41"/>
      <c r="LGD11" s="41"/>
      <c r="LGE11" s="41"/>
      <c r="LGF11" s="41"/>
      <c r="LGG11" s="41"/>
      <c r="LGH11" s="41"/>
      <c r="LGI11" s="41"/>
      <c r="LGJ11" s="41"/>
      <c r="LGK11" s="41"/>
      <c r="LGL11" s="41"/>
      <c r="LGM11" s="41"/>
      <c r="LGN11" s="41"/>
      <c r="LGO11" s="41"/>
      <c r="LGP11" s="41"/>
      <c r="LGQ11" s="41"/>
      <c r="LGR11" s="41"/>
      <c r="LGS11" s="41"/>
      <c r="LGT11" s="41"/>
      <c r="LGU11" s="41"/>
      <c r="LGV11" s="41"/>
      <c r="LGW11" s="41"/>
      <c r="LGX11" s="41"/>
      <c r="LGY11" s="41"/>
      <c r="LGZ11" s="41"/>
      <c r="LHA11" s="41"/>
      <c r="LHB11" s="41"/>
      <c r="LHC11" s="41"/>
      <c r="LHD11" s="41"/>
      <c r="LHE11" s="41"/>
      <c r="LHF11" s="41"/>
      <c r="LHG11" s="41"/>
      <c r="LHH11" s="41"/>
      <c r="LHI11" s="41"/>
      <c r="LHJ11" s="41"/>
      <c r="LHK11" s="41"/>
      <c r="LHL11" s="41"/>
      <c r="LHM11" s="41"/>
      <c r="LHN11" s="41"/>
      <c r="LHO11" s="41"/>
      <c r="LHP11" s="41"/>
      <c r="LHQ11" s="41"/>
      <c r="LHR11" s="41"/>
      <c r="LHS11" s="41"/>
      <c r="LHT11" s="41"/>
      <c r="LHU11" s="41"/>
      <c r="LHV11" s="41"/>
      <c r="LHW11" s="41"/>
      <c r="LHX11" s="41"/>
      <c r="LHY11" s="41"/>
      <c r="LHZ11" s="41"/>
      <c r="LIA11" s="41"/>
      <c r="LIB11" s="41"/>
      <c r="LIC11" s="41"/>
      <c r="LID11" s="41"/>
      <c r="LIE11" s="41"/>
      <c r="LIF11" s="41"/>
      <c r="LIG11" s="41"/>
      <c r="LIH11" s="41"/>
      <c r="LII11" s="41"/>
      <c r="LIJ11" s="41"/>
      <c r="LIK11" s="41"/>
      <c r="LIL11" s="41"/>
      <c r="LIM11" s="41"/>
      <c r="LIN11" s="41"/>
      <c r="LIO11" s="41"/>
      <c r="LIP11" s="41"/>
      <c r="LIQ11" s="41"/>
      <c r="LIR11" s="41"/>
      <c r="LIS11" s="41"/>
      <c r="LIT11" s="41"/>
      <c r="LIU11" s="41"/>
      <c r="LIV11" s="41"/>
      <c r="LIW11" s="41"/>
      <c r="LIX11" s="41"/>
      <c r="LIY11" s="41"/>
      <c r="LIZ11" s="41"/>
      <c r="LJA11" s="41"/>
      <c r="LJB11" s="41"/>
      <c r="LJC11" s="41"/>
      <c r="LJD11" s="41"/>
      <c r="LJE11" s="41"/>
      <c r="LJF11" s="41"/>
      <c r="LJG11" s="41"/>
      <c r="LJH11" s="41"/>
      <c r="LJI11" s="41"/>
      <c r="LJJ11" s="41"/>
      <c r="LJK11" s="41"/>
      <c r="LJL11" s="41"/>
      <c r="LJM11" s="41"/>
      <c r="LJN11" s="41"/>
      <c r="LJO11" s="41"/>
      <c r="LJP11" s="41"/>
      <c r="LJQ11" s="41"/>
      <c r="LJR11" s="41"/>
      <c r="LJS11" s="41"/>
      <c r="LJT11" s="41"/>
      <c r="LJU11" s="41"/>
      <c r="LJV11" s="41"/>
      <c r="LJW11" s="41"/>
      <c r="LJX11" s="41"/>
      <c r="LJY11" s="41"/>
      <c r="LJZ11" s="41"/>
      <c r="LKA11" s="41"/>
      <c r="LKB11" s="41"/>
      <c r="LKC11" s="41"/>
      <c r="LKD11" s="41"/>
      <c r="LKE11" s="41"/>
      <c r="LKF11" s="41"/>
      <c r="LKG11" s="41"/>
      <c r="LKH11" s="41"/>
      <c r="LKI11" s="41"/>
      <c r="LKJ11" s="41"/>
      <c r="LKK11" s="41"/>
      <c r="LKL11" s="41"/>
      <c r="LKM11" s="41"/>
      <c r="LKN11" s="41"/>
      <c r="LKO11" s="41"/>
      <c r="LKP11" s="41"/>
      <c r="LKQ11" s="41"/>
      <c r="LKR11" s="41"/>
      <c r="LKS11" s="41"/>
      <c r="LKT11" s="41"/>
      <c r="LKU11" s="41"/>
      <c r="LKV11" s="41"/>
      <c r="LKW11" s="41"/>
      <c r="LKX11" s="41"/>
      <c r="LKY11" s="41"/>
      <c r="LKZ11" s="41"/>
      <c r="LLA11" s="41"/>
      <c r="LLB11" s="41"/>
      <c r="LLC11" s="41"/>
      <c r="LLD11" s="41"/>
      <c r="LLE11" s="41"/>
      <c r="LLF11" s="41"/>
      <c r="LLG11" s="41"/>
      <c r="LLH11" s="41"/>
      <c r="LLI11" s="41"/>
      <c r="LLJ11" s="41"/>
      <c r="LLK11" s="41"/>
      <c r="LLL11" s="41"/>
      <c r="LLM11" s="41"/>
      <c r="LLN11" s="41"/>
      <c r="LLO11" s="41"/>
      <c r="LLP11" s="41"/>
      <c r="LLQ11" s="41"/>
      <c r="LLR11" s="41"/>
      <c r="LLS11" s="41"/>
      <c r="LLT11" s="41"/>
      <c r="LLU11" s="41"/>
      <c r="LLV11" s="41"/>
      <c r="LLW11" s="41"/>
      <c r="LLX11" s="41"/>
      <c r="LLY11" s="41"/>
      <c r="LLZ11" s="41"/>
      <c r="LMA11" s="41"/>
      <c r="LMB11" s="41"/>
      <c r="LMC11" s="41"/>
      <c r="LMD11" s="41"/>
      <c r="LME11" s="41"/>
      <c r="LMF11" s="41"/>
      <c r="LMG11" s="41"/>
      <c r="LMH11" s="41"/>
      <c r="LMI11" s="41"/>
      <c r="LMJ11" s="41"/>
      <c r="LMK11" s="41"/>
      <c r="LML11" s="41"/>
      <c r="LMM11" s="41"/>
      <c r="LMN11" s="41"/>
      <c r="LMO11" s="41"/>
      <c r="LMP11" s="41"/>
      <c r="LMQ11" s="41"/>
      <c r="LMR11" s="41"/>
      <c r="LMS11" s="41"/>
      <c r="LMT11" s="41"/>
      <c r="LMU11" s="41"/>
      <c r="LMV11" s="41"/>
      <c r="LMW11" s="41"/>
      <c r="LMX11" s="41"/>
      <c r="LMY11" s="41"/>
      <c r="LMZ11" s="41"/>
      <c r="LNA11" s="41"/>
      <c r="LNB11" s="41"/>
      <c r="LNC11" s="41"/>
      <c r="LND11" s="41"/>
      <c r="LNE11" s="41"/>
      <c r="LNF11" s="41"/>
      <c r="LNG11" s="41"/>
      <c r="LNH11" s="41"/>
      <c r="LNI11" s="41"/>
      <c r="LNJ11" s="41"/>
      <c r="LNK11" s="41"/>
      <c r="LNL11" s="41"/>
      <c r="LNM11" s="41"/>
      <c r="LNN11" s="41"/>
      <c r="LNO11" s="41"/>
      <c r="LNP11" s="41"/>
      <c r="LNQ11" s="41"/>
      <c r="LNR11" s="41"/>
      <c r="LNS11" s="41"/>
      <c r="LNT11" s="41"/>
      <c r="LNU11" s="41"/>
      <c r="LNV11" s="41"/>
      <c r="LNW11" s="41"/>
      <c r="LNX11" s="41"/>
      <c r="LNY11" s="41"/>
      <c r="LNZ11" s="41"/>
      <c r="LOA11" s="41"/>
      <c r="LOB11" s="41"/>
      <c r="LOC11" s="41"/>
      <c r="LOD11" s="41"/>
      <c r="LOE11" s="41"/>
      <c r="LOF11" s="41"/>
      <c r="LOG11" s="41"/>
      <c r="LOH11" s="41"/>
      <c r="LOI11" s="41"/>
      <c r="LOJ11" s="41"/>
      <c r="LOK11" s="41"/>
      <c r="LOL11" s="41"/>
      <c r="LOM11" s="41"/>
      <c r="LON11" s="41"/>
      <c r="LOO11" s="41"/>
      <c r="LOP11" s="41"/>
      <c r="LOQ11" s="41"/>
      <c r="LOR11" s="41"/>
      <c r="LOS11" s="41"/>
      <c r="LOT11" s="41"/>
      <c r="LOU11" s="41"/>
      <c r="LOV11" s="41"/>
      <c r="LOW11" s="41"/>
      <c r="LOX11" s="41"/>
      <c r="LOY11" s="41"/>
      <c r="LOZ11" s="41"/>
      <c r="LPA11" s="41"/>
      <c r="LPB11" s="41"/>
      <c r="LPC11" s="41"/>
      <c r="LPD11" s="41"/>
      <c r="LPE11" s="41"/>
      <c r="LPF11" s="41"/>
      <c r="LPG11" s="41"/>
      <c r="LPH11" s="41"/>
      <c r="LPI11" s="41"/>
      <c r="LPJ11" s="41"/>
      <c r="LPK11" s="41"/>
      <c r="LPL11" s="41"/>
      <c r="LPM11" s="41"/>
      <c r="LPN11" s="41"/>
      <c r="LPO11" s="41"/>
      <c r="LPP11" s="41"/>
      <c r="LPQ11" s="41"/>
      <c r="LPR11" s="41"/>
      <c r="LPS11" s="41"/>
      <c r="LPT11" s="41"/>
      <c r="LPU11" s="41"/>
      <c r="LPV11" s="41"/>
      <c r="LPW11" s="41"/>
      <c r="LPX11" s="41"/>
      <c r="LPY11" s="41"/>
      <c r="LPZ11" s="41"/>
      <c r="LQA11" s="41"/>
      <c r="LQB11" s="41"/>
      <c r="LQC11" s="41"/>
      <c r="LQD11" s="41"/>
      <c r="LQE11" s="41"/>
      <c r="LQF11" s="41"/>
      <c r="LQG11" s="41"/>
      <c r="LQH11" s="41"/>
      <c r="LQI11" s="41"/>
      <c r="LQJ11" s="41"/>
      <c r="LQK11" s="41"/>
      <c r="LQL11" s="41"/>
      <c r="LQM11" s="41"/>
      <c r="LQN11" s="41"/>
      <c r="LQO11" s="41"/>
      <c r="LQP11" s="41"/>
      <c r="LQQ11" s="41"/>
      <c r="LQR11" s="41"/>
      <c r="LQS11" s="41"/>
      <c r="LQT11" s="41"/>
      <c r="LQU11" s="41"/>
      <c r="LQV11" s="41"/>
      <c r="LQW11" s="41"/>
      <c r="LQX11" s="41"/>
      <c r="LQY11" s="41"/>
      <c r="LQZ11" s="41"/>
      <c r="LRA11" s="41"/>
      <c r="LRB11" s="41"/>
      <c r="LRC11" s="41"/>
      <c r="LRD11" s="41"/>
      <c r="LRE11" s="41"/>
      <c r="LRF11" s="41"/>
      <c r="LRG11" s="41"/>
      <c r="LRH11" s="41"/>
      <c r="LRI11" s="41"/>
      <c r="LRJ11" s="41"/>
      <c r="LRK11" s="41"/>
      <c r="LRL11" s="41"/>
      <c r="LRM11" s="41"/>
      <c r="LRN11" s="41"/>
      <c r="LRO11" s="41"/>
      <c r="LRP11" s="41"/>
      <c r="LRQ11" s="41"/>
      <c r="LRR11" s="41"/>
      <c r="LRS11" s="41"/>
      <c r="LRT11" s="41"/>
      <c r="LRU11" s="41"/>
      <c r="LRV11" s="41"/>
      <c r="LRW11" s="41"/>
      <c r="LRX11" s="41"/>
      <c r="LRY11" s="41"/>
      <c r="LRZ11" s="41"/>
      <c r="LSA11" s="41"/>
      <c r="LSB11" s="41"/>
      <c r="LSC11" s="41"/>
      <c r="LSD11" s="41"/>
      <c r="LSE11" s="41"/>
      <c r="LSF11" s="41"/>
      <c r="LSG11" s="41"/>
      <c r="LSH11" s="41"/>
      <c r="LSI11" s="41"/>
      <c r="LSJ11" s="41"/>
      <c r="LSK11" s="41"/>
      <c r="LSL11" s="41"/>
      <c r="LSM11" s="41"/>
      <c r="LSN11" s="41"/>
      <c r="LSO11" s="41"/>
      <c r="LSP11" s="41"/>
      <c r="LSQ11" s="41"/>
      <c r="LSR11" s="41"/>
      <c r="LSS11" s="41"/>
      <c r="LST11" s="41"/>
      <c r="LSU11" s="41"/>
      <c r="LSV11" s="41"/>
      <c r="LSW11" s="41"/>
      <c r="LSX11" s="41"/>
      <c r="LSY11" s="41"/>
      <c r="LSZ11" s="41"/>
      <c r="LTA11" s="41"/>
      <c r="LTB11" s="41"/>
      <c r="LTC11" s="41"/>
      <c r="LTD11" s="41"/>
      <c r="LTE11" s="41"/>
      <c r="LTF11" s="41"/>
      <c r="LTG11" s="41"/>
      <c r="LTH11" s="41"/>
      <c r="LTI11" s="41"/>
      <c r="LTJ11" s="41"/>
      <c r="LTK11" s="41"/>
      <c r="LTL11" s="41"/>
      <c r="LTM11" s="41"/>
      <c r="LTN11" s="41"/>
      <c r="LTO11" s="41"/>
      <c r="LTP11" s="41"/>
      <c r="LTQ11" s="41"/>
      <c r="LTR11" s="41"/>
      <c r="LTS11" s="41"/>
      <c r="LTT11" s="41"/>
      <c r="LTU11" s="41"/>
      <c r="LTV11" s="41"/>
      <c r="LTW11" s="41"/>
      <c r="LTX11" s="41"/>
      <c r="LTY11" s="41"/>
      <c r="LTZ11" s="41"/>
      <c r="LUA11" s="41"/>
      <c r="LUB11" s="41"/>
      <c r="LUC11" s="41"/>
      <c r="LUD11" s="41"/>
      <c r="LUE11" s="41"/>
      <c r="LUF11" s="41"/>
      <c r="LUG11" s="41"/>
      <c r="LUH11" s="41"/>
      <c r="LUI11" s="41"/>
      <c r="LUJ11" s="41"/>
      <c r="LUK11" s="41"/>
      <c r="LUL11" s="41"/>
      <c r="LUM11" s="41"/>
      <c r="LUN11" s="41"/>
      <c r="LUO11" s="41"/>
      <c r="LUP11" s="41"/>
      <c r="LUQ11" s="41"/>
      <c r="LUR11" s="41"/>
      <c r="LUS11" s="41"/>
      <c r="LUT11" s="41"/>
      <c r="LUU11" s="41"/>
      <c r="LUV11" s="41"/>
      <c r="LUW11" s="41"/>
      <c r="LUX11" s="41"/>
      <c r="LUY11" s="41"/>
      <c r="LUZ11" s="41"/>
      <c r="LVA11" s="41"/>
      <c r="LVB11" s="41"/>
      <c r="LVC11" s="41"/>
      <c r="LVD11" s="41"/>
      <c r="LVE11" s="41"/>
      <c r="LVF11" s="41"/>
      <c r="LVG11" s="41"/>
      <c r="LVH11" s="41"/>
      <c r="LVI11" s="41"/>
      <c r="LVJ11" s="41"/>
      <c r="LVK11" s="41"/>
      <c r="LVL11" s="41"/>
      <c r="LVM11" s="41"/>
      <c r="LVN11" s="41"/>
      <c r="LVO11" s="41"/>
      <c r="LVP11" s="41"/>
      <c r="LVQ11" s="41"/>
      <c r="LVR11" s="41"/>
      <c r="LVS11" s="41"/>
      <c r="LVT11" s="41"/>
      <c r="LVU11" s="41"/>
      <c r="LVV11" s="41"/>
      <c r="LVW11" s="41"/>
      <c r="LVX11" s="41"/>
      <c r="LVY11" s="41"/>
      <c r="LVZ11" s="41"/>
      <c r="LWA11" s="41"/>
      <c r="LWB11" s="41"/>
      <c r="LWC11" s="41"/>
      <c r="LWD11" s="41"/>
      <c r="LWE11" s="41"/>
      <c r="LWF11" s="41"/>
      <c r="LWG11" s="41"/>
      <c r="LWH11" s="41"/>
      <c r="LWI11" s="41"/>
      <c r="LWJ11" s="41"/>
      <c r="LWK11" s="41"/>
      <c r="LWL11" s="41"/>
      <c r="LWM11" s="41"/>
      <c r="LWN11" s="41"/>
      <c r="LWO11" s="41"/>
      <c r="LWP11" s="41"/>
      <c r="LWQ11" s="41"/>
      <c r="LWR11" s="41"/>
      <c r="LWS11" s="41"/>
      <c r="LWT11" s="41"/>
      <c r="LWU11" s="41"/>
      <c r="LWV11" s="41"/>
      <c r="LWW11" s="41"/>
      <c r="LWX11" s="41"/>
      <c r="LWY11" s="41"/>
      <c r="LWZ11" s="41"/>
      <c r="LXA11" s="41"/>
      <c r="LXB11" s="41"/>
      <c r="LXC11" s="41"/>
      <c r="LXD11" s="41"/>
      <c r="LXE11" s="41"/>
      <c r="LXF11" s="41"/>
      <c r="LXG11" s="41"/>
      <c r="LXH11" s="41"/>
      <c r="LXI11" s="41"/>
      <c r="LXJ11" s="41"/>
      <c r="LXK11" s="41"/>
      <c r="LXL11" s="41"/>
      <c r="LXM11" s="41"/>
      <c r="LXN11" s="41"/>
      <c r="LXO11" s="41"/>
      <c r="LXP11" s="41"/>
      <c r="LXQ11" s="41"/>
      <c r="LXR11" s="41"/>
      <c r="LXS11" s="41"/>
      <c r="LXT11" s="41"/>
      <c r="LXU11" s="41"/>
      <c r="LXV11" s="41"/>
      <c r="LXW11" s="41"/>
      <c r="LXX11" s="41"/>
      <c r="LXY11" s="41"/>
      <c r="LXZ11" s="41"/>
      <c r="LYA11" s="41"/>
      <c r="LYB11" s="41"/>
      <c r="LYC11" s="41"/>
      <c r="LYD11" s="41"/>
      <c r="LYE11" s="41"/>
      <c r="LYF11" s="41"/>
      <c r="LYG11" s="41"/>
      <c r="LYH11" s="41"/>
      <c r="LYI11" s="41"/>
      <c r="LYJ11" s="41"/>
      <c r="LYK11" s="41"/>
      <c r="LYL11" s="41"/>
      <c r="LYM11" s="41"/>
      <c r="LYN11" s="41"/>
      <c r="LYO11" s="41"/>
      <c r="LYP11" s="41"/>
      <c r="LYQ11" s="41"/>
      <c r="LYR11" s="41"/>
      <c r="LYS11" s="41"/>
      <c r="LYT11" s="41"/>
      <c r="LYU11" s="41"/>
      <c r="LYV11" s="41"/>
      <c r="LYW11" s="41"/>
      <c r="LYX11" s="41"/>
      <c r="LYY11" s="41"/>
      <c r="LYZ11" s="41"/>
      <c r="LZA11" s="41"/>
      <c r="LZB11" s="41"/>
      <c r="LZC11" s="41"/>
      <c r="LZD11" s="41"/>
      <c r="LZE11" s="41"/>
      <c r="LZF11" s="41"/>
      <c r="LZG11" s="41"/>
      <c r="LZH11" s="41"/>
      <c r="LZI11" s="41"/>
      <c r="LZJ11" s="41"/>
      <c r="LZK11" s="41"/>
      <c r="LZL11" s="41"/>
      <c r="LZM11" s="41"/>
      <c r="LZN11" s="41"/>
      <c r="LZO11" s="41"/>
      <c r="LZP11" s="41"/>
      <c r="LZQ11" s="41"/>
      <c r="LZR11" s="41"/>
      <c r="LZS11" s="41"/>
      <c r="LZT11" s="41"/>
      <c r="LZU11" s="41"/>
      <c r="LZV11" s="41"/>
      <c r="LZW11" s="41"/>
      <c r="LZX11" s="41"/>
      <c r="LZY11" s="41"/>
      <c r="LZZ11" s="41"/>
      <c r="MAA11" s="41"/>
      <c r="MAB11" s="41"/>
      <c r="MAC11" s="41"/>
      <c r="MAD11" s="41"/>
      <c r="MAE11" s="41"/>
      <c r="MAF11" s="41"/>
      <c r="MAG11" s="41"/>
      <c r="MAH11" s="41"/>
      <c r="MAI11" s="41"/>
      <c r="MAJ11" s="41"/>
      <c r="MAK11" s="41"/>
      <c r="MAL11" s="41"/>
      <c r="MAM11" s="41"/>
      <c r="MAN11" s="41"/>
      <c r="MAO11" s="41"/>
      <c r="MAP11" s="41"/>
      <c r="MAQ11" s="41"/>
      <c r="MAR11" s="41"/>
      <c r="MAS11" s="41"/>
      <c r="MAT11" s="41"/>
      <c r="MAU11" s="41"/>
      <c r="MAV11" s="41"/>
      <c r="MAW11" s="41"/>
      <c r="MAX11" s="41"/>
      <c r="MAY11" s="41"/>
      <c r="MAZ11" s="41"/>
      <c r="MBA11" s="41"/>
      <c r="MBB11" s="41"/>
      <c r="MBC11" s="41"/>
      <c r="MBD11" s="41"/>
      <c r="MBE11" s="41"/>
      <c r="MBF11" s="41"/>
      <c r="MBG11" s="41"/>
      <c r="MBH11" s="41"/>
      <c r="MBI11" s="41"/>
      <c r="MBJ11" s="41"/>
      <c r="MBK11" s="41"/>
      <c r="MBL11" s="41"/>
      <c r="MBM11" s="41"/>
      <c r="MBN11" s="41"/>
      <c r="MBO11" s="41"/>
      <c r="MBP11" s="41"/>
      <c r="MBQ11" s="41"/>
      <c r="MBR11" s="41"/>
      <c r="MBS11" s="41"/>
      <c r="MBT11" s="41"/>
      <c r="MBU11" s="41"/>
      <c r="MBV11" s="41"/>
      <c r="MBW11" s="41"/>
      <c r="MBX11" s="41"/>
      <c r="MBY11" s="41"/>
      <c r="MBZ11" s="41"/>
      <c r="MCA11" s="41"/>
      <c r="MCB11" s="41"/>
      <c r="MCC11" s="41"/>
      <c r="MCD11" s="41"/>
      <c r="MCE11" s="41"/>
      <c r="MCF11" s="41"/>
      <c r="MCG11" s="41"/>
      <c r="MCH11" s="41"/>
      <c r="MCI11" s="41"/>
      <c r="MCJ11" s="41"/>
      <c r="MCK11" s="41"/>
      <c r="MCL11" s="41"/>
      <c r="MCM11" s="41"/>
      <c r="MCN11" s="41"/>
      <c r="MCO11" s="41"/>
      <c r="MCP11" s="41"/>
      <c r="MCQ11" s="41"/>
      <c r="MCR11" s="41"/>
      <c r="MCS11" s="41"/>
      <c r="MCT11" s="41"/>
      <c r="MCU11" s="41"/>
      <c r="MCV11" s="41"/>
      <c r="MCW11" s="41"/>
      <c r="MCX11" s="41"/>
      <c r="MCY11" s="41"/>
      <c r="MCZ11" s="41"/>
      <c r="MDA11" s="41"/>
      <c r="MDB11" s="41"/>
      <c r="MDC11" s="41"/>
      <c r="MDD11" s="41"/>
      <c r="MDE11" s="41"/>
      <c r="MDF11" s="41"/>
      <c r="MDG11" s="41"/>
      <c r="MDH11" s="41"/>
      <c r="MDI11" s="41"/>
      <c r="MDJ11" s="41"/>
      <c r="MDK11" s="41"/>
      <c r="MDL11" s="41"/>
      <c r="MDM11" s="41"/>
      <c r="MDN11" s="41"/>
      <c r="MDO11" s="41"/>
      <c r="MDP11" s="41"/>
      <c r="MDQ11" s="41"/>
      <c r="MDR11" s="41"/>
      <c r="MDS11" s="41"/>
      <c r="MDT11" s="41"/>
      <c r="MDU11" s="41"/>
      <c r="MDV11" s="41"/>
      <c r="MDW11" s="41"/>
      <c r="MDX11" s="41"/>
      <c r="MDY11" s="41"/>
      <c r="MDZ11" s="41"/>
      <c r="MEA11" s="41"/>
      <c r="MEB11" s="41"/>
      <c r="MEC11" s="41"/>
      <c r="MED11" s="41"/>
      <c r="MEE11" s="41"/>
      <c r="MEF11" s="41"/>
      <c r="MEG11" s="41"/>
      <c r="MEH11" s="41"/>
      <c r="MEI11" s="41"/>
      <c r="MEJ11" s="41"/>
      <c r="MEK11" s="41"/>
      <c r="MEL11" s="41"/>
      <c r="MEM11" s="41"/>
      <c r="MEN11" s="41"/>
      <c r="MEO11" s="41"/>
      <c r="MEP11" s="41"/>
      <c r="MEQ11" s="41"/>
      <c r="MER11" s="41"/>
      <c r="MES11" s="41"/>
      <c r="MET11" s="41"/>
      <c r="MEU11" s="41"/>
      <c r="MEV11" s="41"/>
      <c r="MEW11" s="41"/>
      <c r="MEX11" s="41"/>
      <c r="MEY11" s="41"/>
      <c r="MEZ11" s="41"/>
      <c r="MFA11" s="41"/>
      <c r="MFB11" s="41"/>
      <c r="MFC11" s="41"/>
      <c r="MFD11" s="41"/>
      <c r="MFE11" s="41"/>
      <c r="MFF11" s="41"/>
      <c r="MFG11" s="41"/>
      <c r="MFH11" s="41"/>
      <c r="MFI11" s="41"/>
      <c r="MFJ11" s="41"/>
      <c r="MFK11" s="41"/>
      <c r="MFL11" s="41"/>
      <c r="MFM11" s="41"/>
      <c r="MFN11" s="41"/>
      <c r="MFO11" s="41"/>
      <c r="MFP11" s="41"/>
      <c r="MFQ11" s="41"/>
      <c r="MFR11" s="41"/>
      <c r="MFS11" s="41"/>
      <c r="MFT11" s="41"/>
      <c r="MFU11" s="41"/>
      <c r="MFV11" s="41"/>
      <c r="MFW11" s="41"/>
      <c r="MFX11" s="41"/>
      <c r="MFY11" s="41"/>
      <c r="MFZ11" s="41"/>
      <c r="MGA11" s="41"/>
      <c r="MGB11" s="41"/>
      <c r="MGC11" s="41"/>
      <c r="MGD11" s="41"/>
      <c r="MGE11" s="41"/>
      <c r="MGF11" s="41"/>
      <c r="MGG11" s="41"/>
      <c r="MGH11" s="41"/>
      <c r="MGI11" s="41"/>
      <c r="MGJ11" s="41"/>
      <c r="MGK11" s="41"/>
      <c r="MGL11" s="41"/>
      <c r="MGM11" s="41"/>
      <c r="MGN11" s="41"/>
      <c r="MGO11" s="41"/>
      <c r="MGP11" s="41"/>
      <c r="MGQ11" s="41"/>
      <c r="MGR11" s="41"/>
      <c r="MGS11" s="41"/>
      <c r="MGT11" s="41"/>
      <c r="MGU11" s="41"/>
      <c r="MGV11" s="41"/>
      <c r="MGW11" s="41"/>
      <c r="MGX11" s="41"/>
      <c r="MGY11" s="41"/>
      <c r="MGZ11" s="41"/>
      <c r="MHA11" s="41"/>
      <c r="MHB11" s="41"/>
      <c r="MHC11" s="41"/>
      <c r="MHD11" s="41"/>
      <c r="MHE11" s="41"/>
      <c r="MHF11" s="41"/>
      <c r="MHG11" s="41"/>
      <c r="MHH11" s="41"/>
      <c r="MHI11" s="41"/>
      <c r="MHJ11" s="41"/>
      <c r="MHK11" s="41"/>
      <c r="MHL11" s="41"/>
      <c r="MHM11" s="41"/>
      <c r="MHN11" s="41"/>
      <c r="MHO11" s="41"/>
      <c r="MHP11" s="41"/>
      <c r="MHQ11" s="41"/>
      <c r="MHR11" s="41"/>
      <c r="MHS11" s="41"/>
      <c r="MHT11" s="41"/>
      <c r="MHU11" s="41"/>
      <c r="MHV11" s="41"/>
      <c r="MHW11" s="41"/>
      <c r="MHX11" s="41"/>
      <c r="MHY11" s="41"/>
      <c r="MHZ11" s="41"/>
      <c r="MIA11" s="41"/>
      <c r="MIB11" s="41"/>
      <c r="MIC11" s="41"/>
      <c r="MID11" s="41"/>
      <c r="MIE11" s="41"/>
      <c r="MIF11" s="41"/>
      <c r="MIG11" s="41"/>
      <c r="MIH11" s="41"/>
      <c r="MII11" s="41"/>
      <c r="MIJ11" s="41"/>
      <c r="MIK11" s="41"/>
      <c r="MIL11" s="41"/>
      <c r="MIM11" s="41"/>
      <c r="MIN11" s="41"/>
      <c r="MIO11" s="41"/>
      <c r="MIP11" s="41"/>
      <c r="MIQ11" s="41"/>
      <c r="MIR11" s="41"/>
      <c r="MIS11" s="41"/>
      <c r="MIT11" s="41"/>
      <c r="MIU11" s="41"/>
      <c r="MIV11" s="41"/>
      <c r="MIW11" s="41"/>
      <c r="MIX11" s="41"/>
      <c r="MIY11" s="41"/>
      <c r="MIZ11" s="41"/>
      <c r="MJA11" s="41"/>
      <c r="MJB11" s="41"/>
      <c r="MJC11" s="41"/>
      <c r="MJD11" s="41"/>
      <c r="MJE11" s="41"/>
      <c r="MJF11" s="41"/>
      <c r="MJG11" s="41"/>
      <c r="MJH11" s="41"/>
      <c r="MJI11" s="41"/>
      <c r="MJJ11" s="41"/>
      <c r="MJK11" s="41"/>
      <c r="MJL11" s="41"/>
      <c r="MJM11" s="41"/>
      <c r="MJN11" s="41"/>
      <c r="MJO11" s="41"/>
      <c r="MJP11" s="41"/>
      <c r="MJQ11" s="41"/>
      <c r="MJR11" s="41"/>
      <c r="MJS11" s="41"/>
      <c r="MJT11" s="41"/>
      <c r="MJU11" s="41"/>
      <c r="MJV11" s="41"/>
      <c r="MJW11" s="41"/>
      <c r="MJX11" s="41"/>
      <c r="MJY11" s="41"/>
      <c r="MJZ11" s="41"/>
      <c r="MKA11" s="41"/>
      <c r="MKB11" s="41"/>
      <c r="MKC11" s="41"/>
      <c r="MKD11" s="41"/>
      <c r="MKE11" s="41"/>
      <c r="MKF11" s="41"/>
      <c r="MKG11" s="41"/>
      <c r="MKH11" s="41"/>
      <c r="MKI11" s="41"/>
      <c r="MKJ11" s="41"/>
      <c r="MKK11" s="41"/>
      <c r="MKL11" s="41"/>
      <c r="MKM11" s="41"/>
      <c r="MKN11" s="41"/>
      <c r="MKO11" s="41"/>
      <c r="MKP11" s="41"/>
      <c r="MKQ11" s="41"/>
      <c r="MKR11" s="41"/>
      <c r="MKS11" s="41"/>
      <c r="MKT11" s="41"/>
      <c r="MKU11" s="41"/>
      <c r="MKV11" s="41"/>
      <c r="MKW11" s="41"/>
      <c r="MKX11" s="41"/>
      <c r="MKY11" s="41"/>
      <c r="MKZ11" s="41"/>
      <c r="MLA11" s="41"/>
      <c r="MLB11" s="41"/>
      <c r="MLC11" s="41"/>
      <c r="MLD11" s="41"/>
      <c r="MLE11" s="41"/>
      <c r="MLF11" s="41"/>
      <c r="MLG11" s="41"/>
      <c r="MLH11" s="41"/>
      <c r="MLI11" s="41"/>
      <c r="MLJ11" s="41"/>
      <c r="MLK11" s="41"/>
      <c r="MLL11" s="41"/>
      <c r="MLM11" s="41"/>
      <c r="MLN11" s="41"/>
      <c r="MLO11" s="41"/>
      <c r="MLP11" s="41"/>
      <c r="MLQ11" s="41"/>
      <c r="MLR11" s="41"/>
      <c r="MLS11" s="41"/>
      <c r="MLT11" s="41"/>
      <c r="MLU11" s="41"/>
      <c r="MLV11" s="41"/>
      <c r="MLW11" s="41"/>
      <c r="MLX11" s="41"/>
      <c r="MLY11" s="41"/>
      <c r="MLZ11" s="41"/>
      <c r="MMA11" s="41"/>
      <c r="MMB11" s="41"/>
      <c r="MMC11" s="41"/>
      <c r="MMD11" s="41"/>
      <c r="MME11" s="41"/>
      <c r="MMF11" s="41"/>
      <c r="MMG11" s="41"/>
      <c r="MMH11" s="41"/>
      <c r="MMI11" s="41"/>
      <c r="MMJ11" s="41"/>
      <c r="MMK11" s="41"/>
      <c r="MML11" s="41"/>
      <c r="MMM11" s="41"/>
      <c r="MMN11" s="41"/>
      <c r="MMO11" s="41"/>
      <c r="MMP11" s="41"/>
      <c r="MMQ11" s="41"/>
      <c r="MMR11" s="41"/>
      <c r="MMS11" s="41"/>
      <c r="MMT11" s="41"/>
      <c r="MMU11" s="41"/>
      <c r="MMV11" s="41"/>
      <c r="MMW11" s="41"/>
      <c r="MMX11" s="41"/>
      <c r="MMY11" s="41"/>
      <c r="MMZ11" s="41"/>
      <c r="MNA11" s="41"/>
      <c r="MNB11" s="41"/>
      <c r="MNC11" s="41"/>
      <c r="MND11" s="41"/>
      <c r="MNE11" s="41"/>
      <c r="MNF11" s="41"/>
      <c r="MNG11" s="41"/>
      <c r="MNH11" s="41"/>
      <c r="MNI11" s="41"/>
      <c r="MNJ11" s="41"/>
      <c r="MNK11" s="41"/>
      <c r="MNL11" s="41"/>
      <c r="MNM11" s="41"/>
      <c r="MNN11" s="41"/>
      <c r="MNO11" s="41"/>
      <c r="MNP11" s="41"/>
      <c r="MNQ11" s="41"/>
      <c r="MNR11" s="41"/>
      <c r="MNS11" s="41"/>
      <c r="MNT11" s="41"/>
      <c r="MNU11" s="41"/>
      <c r="MNV11" s="41"/>
      <c r="MNW11" s="41"/>
      <c r="MNX11" s="41"/>
      <c r="MNY11" s="41"/>
      <c r="MNZ11" s="41"/>
      <c r="MOA11" s="41"/>
      <c r="MOB11" s="41"/>
      <c r="MOC11" s="41"/>
      <c r="MOD11" s="41"/>
      <c r="MOE11" s="41"/>
      <c r="MOF11" s="41"/>
      <c r="MOG11" s="41"/>
      <c r="MOH11" s="41"/>
      <c r="MOI11" s="41"/>
      <c r="MOJ11" s="41"/>
      <c r="MOK11" s="41"/>
      <c r="MOL11" s="41"/>
      <c r="MOM11" s="41"/>
      <c r="MON11" s="41"/>
      <c r="MOO11" s="41"/>
      <c r="MOP11" s="41"/>
      <c r="MOQ11" s="41"/>
      <c r="MOR11" s="41"/>
      <c r="MOS11" s="41"/>
      <c r="MOT11" s="41"/>
      <c r="MOU11" s="41"/>
      <c r="MOV11" s="41"/>
      <c r="MOW11" s="41"/>
      <c r="MOX11" s="41"/>
      <c r="MOY11" s="41"/>
      <c r="MOZ11" s="41"/>
      <c r="MPA11" s="41"/>
      <c r="MPB11" s="41"/>
      <c r="MPC11" s="41"/>
      <c r="MPD11" s="41"/>
      <c r="MPE11" s="41"/>
      <c r="MPF11" s="41"/>
      <c r="MPG11" s="41"/>
      <c r="MPH11" s="41"/>
      <c r="MPI11" s="41"/>
      <c r="MPJ11" s="41"/>
      <c r="MPK11" s="41"/>
      <c r="MPL11" s="41"/>
      <c r="MPM11" s="41"/>
      <c r="MPN11" s="41"/>
      <c r="MPO11" s="41"/>
      <c r="MPP11" s="41"/>
      <c r="MPQ11" s="41"/>
      <c r="MPR11" s="41"/>
      <c r="MPS11" s="41"/>
      <c r="MPT11" s="41"/>
      <c r="MPU11" s="41"/>
      <c r="MPV11" s="41"/>
      <c r="MPW11" s="41"/>
      <c r="MPX11" s="41"/>
      <c r="MPY11" s="41"/>
      <c r="MPZ11" s="41"/>
      <c r="MQA11" s="41"/>
      <c r="MQB11" s="41"/>
      <c r="MQC11" s="41"/>
      <c r="MQD11" s="41"/>
      <c r="MQE11" s="41"/>
      <c r="MQF11" s="41"/>
      <c r="MQG11" s="41"/>
      <c r="MQH11" s="41"/>
      <c r="MQI11" s="41"/>
      <c r="MQJ11" s="41"/>
      <c r="MQK11" s="41"/>
      <c r="MQL11" s="41"/>
      <c r="MQM11" s="41"/>
      <c r="MQN11" s="41"/>
      <c r="MQO11" s="41"/>
      <c r="MQP11" s="41"/>
      <c r="MQQ11" s="41"/>
      <c r="MQR11" s="41"/>
      <c r="MQS11" s="41"/>
      <c r="MQT11" s="41"/>
      <c r="MQU11" s="41"/>
      <c r="MQV11" s="41"/>
      <c r="MQW11" s="41"/>
      <c r="MQX11" s="41"/>
      <c r="MQY11" s="41"/>
      <c r="MQZ11" s="41"/>
      <c r="MRA11" s="41"/>
      <c r="MRB11" s="41"/>
      <c r="MRC11" s="41"/>
      <c r="MRD11" s="41"/>
      <c r="MRE11" s="41"/>
      <c r="MRF11" s="41"/>
      <c r="MRG11" s="41"/>
      <c r="MRH11" s="41"/>
      <c r="MRI11" s="41"/>
      <c r="MRJ11" s="41"/>
      <c r="MRK11" s="41"/>
      <c r="MRL11" s="41"/>
      <c r="MRM11" s="41"/>
      <c r="MRN11" s="41"/>
      <c r="MRO11" s="41"/>
      <c r="MRP11" s="41"/>
      <c r="MRQ11" s="41"/>
      <c r="MRR11" s="41"/>
      <c r="MRS11" s="41"/>
      <c r="MRT11" s="41"/>
      <c r="MRU11" s="41"/>
      <c r="MRV11" s="41"/>
      <c r="MRW11" s="41"/>
      <c r="MRX11" s="41"/>
      <c r="MRY11" s="41"/>
      <c r="MRZ11" s="41"/>
      <c r="MSA11" s="41"/>
      <c r="MSB11" s="41"/>
      <c r="MSC11" s="41"/>
      <c r="MSD11" s="41"/>
      <c r="MSE11" s="41"/>
      <c r="MSF11" s="41"/>
      <c r="MSG11" s="41"/>
      <c r="MSH11" s="41"/>
      <c r="MSI11" s="41"/>
      <c r="MSJ11" s="41"/>
      <c r="MSK11" s="41"/>
      <c r="MSL11" s="41"/>
      <c r="MSM11" s="41"/>
      <c r="MSN11" s="41"/>
      <c r="MSO11" s="41"/>
      <c r="MSP11" s="41"/>
      <c r="MSQ11" s="41"/>
      <c r="MSR11" s="41"/>
      <c r="MSS11" s="41"/>
      <c r="MST11" s="41"/>
      <c r="MSU11" s="41"/>
      <c r="MSV11" s="41"/>
      <c r="MSW11" s="41"/>
      <c r="MSX11" s="41"/>
      <c r="MSY11" s="41"/>
      <c r="MSZ11" s="41"/>
      <c r="MTA11" s="41"/>
      <c r="MTB11" s="41"/>
      <c r="MTC11" s="41"/>
      <c r="MTD11" s="41"/>
      <c r="MTE11" s="41"/>
      <c r="MTF11" s="41"/>
      <c r="MTG11" s="41"/>
      <c r="MTH11" s="41"/>
      <c r="MTI11" s="41"/>
      <c r="MTJ11" s="41"/>
      <c r="MTK11" s="41"/>
      <c r="MTL11" s="41"/>
      <c r="MTM11" s="41"/>
      <c r="MTN11" s="41"/>
      <c r="MTO11" s="41"/>
      <c r="MTP11" s="41"/>
      <c r="MTQ11" s="41"/>
      <c r="MTR11" s="41"/>
      <c r="MTS11" s="41"/>
      <c r="MTT11" s="41"/>
      <c r="MTU11" s="41"/>
      <c r="MTV11" s="41"/>
      <c r="MTW11" s="41"/>
      <c r="MTX11" s="41"/>
      <c r="MTY11" s="41"/>
      <c r="MTZ11" s="41"/>
      <c r="MUA11" s="41"/>
      <c r="MUB11" s="41"/>
      <c r="MUC11" s="41"/>
      <c r="MUD11" s="41"/>
      <c r="MUE11" s="41"/>
      <c r="MUF11" s="41"/>
      <c r="MUG11" s="41"/>
      <c r="MUH11" s="41"/>
      <c r="MUI11" s="41"/>
      <c r="MUJ11" s="41"/>
      <c r="MUK11" s="41"/>
      <c r="MUL11" s="41"/>
      <c r="MUM11" s="41"/>
      <c r="MUN11" s="41"/>
      <c r="MUO11" s="41"/>
      <c r="MUP11" s="41"/>
      <c r="MUQ11" s="41"/>
      <c r="MUR11" s="41"/>
      <c r="MUS11" s="41"/>
      <c r="MUT11" s="41"/>
      <c r="MUU11" s="41"/>
      <c r="MUV11" s="41"/>
      <c r="MUW11" s="41"/>
      <c r="MUX11" s="41"/>
      <c r="MUY11" s="41"/>
      <c r="MUZ11" s="41"/>
      <c r="MVA11" s="41"/>
      <c r="MVB11" s="41"/>
      <c r="MVC11" s="41"/>
      <c r="MVD11" s="41"/>
      <c r="MVE11" s="41"/>
      <c r="MVF11" s="41"/>
      <c r="MVG11" s="41"/>
      <c r="MVH11" s="41"/>
      <c r="MVI11" s="41"/>
      <c r="MVJ11" s="41"/>
      <c r="MVK11" s="41"/>
      <c r="MVL11" s="41"/>
      <c r="MVM11" s="41"/>
      <c r="MVN11" s="41"/>
      <c r="MVO11" s="41"/>
      <c r="MVP11" s="41"/>
      <c r="MVQ11" s="41"/>
      <c r="MVR11" s="41"/>
      <c r="MVS11" s="41"/>
      <c r="MVT11" s="41"/>
      <c r="MVU11" s="41"/>
      <c r="MVV11" s="41"/>
      <c r="MVW11" s="41"/>
      <c r="MVX11" s="41"/>
      <c r="MVY11" s="41"/>
      <c r="MVZ11" s="41"/>
      <c r="MWA11" s="41"/>
      <c r="MWB11" s="41"/>
      <c r="MWC11" s="41"/>
      <c r="MWD11" s="41"/>
      <c r="MWE11" s="41"/>
      <c r="MWF11" s="41"/>
      <c r="MWG11" s="41"/>
      <c r="MWH11" s="41"/>
      <c r="MWI11" s="41"/>
      <c r="MWJ11" s="41"/>
      <c r="MWK11" s="41"/>
      <c r="MWL11" s="41"/>
      <c r="MWM11" s="41"/>
      <c r="MWN11" s="41"/>
      <c r="MWO11" s="41"/>
      <c r="MWP11" s="41"/>
      <c r="MWQ11" s="41"/>
      <c r="MWR11" s="41"/>
      <c r="MWS11" s="41"/>
      <c r="MWT11" s="41"/>
      <c r="MWU11" s="41"/>
      <c r="MWV11" s="41"/>
      <c r="MWW11" s="41"/>
      <c r="MWX11" s="41"/>
      <c r="MWY11" s="41"/>
      <c r="MWZ11" s="41"/>
      <c r="MXA11" s="41"/>
      <c r="MXB11" s="41"/>
      <c r="MXC11" s="41"/>
      <c r="MXD11" s="41"/>
      <c r="MXE11" s="41"/>
      <c r="MXF11" s="41"/>
      <c r="MXG11" s="41"/>
      <c r="MXH11" s="41"/>
      <c r="MXI11" s="41"/>
      <c r="MXJ11" s="41"/>
      <c r="MXK11" s="41"/>
      <c r="MXL11" s="41"/>
      <c r="MXM11" s="41"/>
      <c r="MXN11" s="41"/>
      <c r="MXO11" s="41"/>
      <c r="MXP11" s="41"/>
      <c r="MXQ11" s="41"/>
      <c r="MXR11" s="41"/>
      <c r="MXS11" s="41"/>
      <c r="MXT11" s="41"/>
      <c r="MXU11" s="41"/>
      <c r="MXV11" s="41"/>
      <c r="MXW11" s="41"/>
      <c r="MXX11" s="41"/>
      <c r="MXY11" s="41"/>
      <c r="MXZ11" s="41"/>
      <c r="MYA11" s="41"/>
      <c r="MYB11" s="41"/>
      <c r="MYC11" s="41"/>
      <c r="MYD11" s="41"/>
      <c r="MYE11" s="41"/>
      <c r="MYF11" s="41"/>
      <c r="MYG11" s="41"/>
      <c r="MYH11" s="41"/>
      <c r="MYI11" s="41"/>
      <c r="MYJ11" s="41"/>
      <c r="MYK11" s="41"/>
      <c r="MYL11" s="41"/>
      <c r="MYM11" s="41"/>
      <c r="MYN11" s="41"/>
      <c r="MYO11" s="41"/>
      <c r="MYP11" s="41"/>
      <c r="MYQ11" s="41"/>
      <c r="MYR11" s="41"/>
      <c r="MYS11" s="41"/>
      <c r="MYT11" s="41"/>
      <c r="MYU11" s="41"/>
      <c r="MYV11" s="41"/>
      <c r="MYW11" s="41"/>
      <c r="MYX11" s="41"/>
      <c r="MYY11" s="41"/>
      <c r="MYZ11" s="41"/>
      <c r="MZA11" s="41"/>
      <c r="MZB11" s="41"/>
      <c r="MZC11" s="41"/>
      <c r="MZD11" s="41"/>
      <c r="MZE11" s="41"/>
      <c r="MZF11" s="41"/>
      <c r="MZG11" s="41"/>
      <c r="MZH11" s="41"/>
      <c r="MZI11" s="41"/>
      <c r="MZJ11" s="41"/>
      <c r="MZK11" s="41"/>
      <c r="MZL11" s="41"/>
      <c r="MZM11" s="41"/>
      <c r="MZN11" s="41"/>
      <c r="MZO11" s="41"/>
      <c r="MZP11" s="41"/>
      <c r="MZQ11" s="41"/>
      <c r="MZR11" s="41"/>
      <c r="MZS11" s="41"/>
      <c r="MZT11" s="41"/>
      <c r="MZU11" s="41"/>
      <c r="MZV11" s="41"/>
      <c r="MZW11" s="41"/>
      <c r="MZX11" s="41"/>
      <c r="MZY11" s="41"/>
      <c r="MZZ11" s="41"/>
      <c r="NAA11" s="41"/>
      <c r="NAB11" s="41"/>
      <c r="NAC11" s="41"/>
      <c r="NAD11" s="41"/>
      <c r="NAE11" s="41"/>
      <c r="NAF11" s="41"/>
      <c r="NAG11" s="41"/>
      <c r="NAH11" s="41"/>
      <c r="NAI11" s="41"/>
      <c r="NAJ11" s="41"/>
      <c r="NAK11" s="41"/>
      <c r="NAL11" s="41"/>
      <c r="NAM11" s="41"/>
      <c r="NAN11" s="41"/>
      <c r="NAO11" s="41"/>
      <c r="NAP11" s="41"/>
      <c r="NAQ11" s="41"/>
      <c r="NAR11" s="41"/>
      <c r="NAS11" s="41"/>
      <c r="NAT11" s="41"/>
      <c r="NAU11" s="41"/>
      <c r="NAV11" s="41"/>
      <c r="NAW11" s="41"/>
      <c r="NAX11" s="41"/>
      <c r="NAY11" s="41"/>
      <c r="NAZ11" s="41"/>
      <c r="NBA11" s="41"/>
      <c r="NBB11" s="41"/>
      <c r="NBC11" s="41"/>
      <c r="NBD11" s="41"/>
      <c r="NBE11" s="41"/>
      <c r="NBF11" s="41"/>
      <c r="NBG11" s="41"/>
      <c r="NBH11" s="41"/>
      <c r="NBI11" s="41"/>
      <c r="NBJ11" s="41"/>
      <c r="NBK11" s="41"/>
      <c r="NBL11" s="41"/>
      <c r="NBM11" s="41"/>
      <c r="NBN11" s="41"/>
      <c r="NBO11" s="41"/>
      <c r="NBP11" s="41"/>
      <c r="NBQ11" s="41"/>
      <c r="NBR11" s="41"/>
      <c r="NBS11" s="41"/>
      <c r="NBT11" s="41"/>
      <c r="NBU11" s="41"/>
      <c r="NBV11" s="41"/>
      <c r="NBW11" s="41"/>
      <c r="NBX11" s="41"/>
      <c r="NBY11" s="41"/>
      <c r="NBZ11" s="41"/>
      <c r="NCA11" s="41"/>
      <c r="NCB11" s="41"/>
      <c r="NCC11" s="41"/>
      <c r="NCD11" s="41"/>
      <c r="NCE11" s="41"/>
      <c r="NCF11" s="41"/>
      <c r="NCG11" s="41"/>
      <c r="NCH11" s="41"/>
      <c r="NCI11" s="41"/>
      <c r="NCJ11" s="41"/>
      <c r="NCK11" s="41"/>
      <c r="NCL11" s="41"/>
      <c r="NCM11" s="41"/>
      <c r="NCN11" s="41"/>
      <c r="NCO11" s="41"/>
      <c r="NCP11" s="41"/>
      <c r="NCQ11" s="41"/>
      <c r="NCR11" s="41"/>
      <c r="NCS11" s="41"/>
      <c r="NCT11" s="41"/>
      <c r="NCU11" s="41"/>
      <c r="NCV11" s="41"/>
      <c r="NCW11" s="41"/>
      <c r="NCX11" s="41"/>
      <c r="NCY11" s="41"/>
      <c r="NCZ11" s="41"/>
      <c r="NDA11" s="41"/>
      <c r="NDB11" s="41"/>
      <c r="NDC11" s="41"/>
      <c r="NDD11" s="41"/>
      <c r="NDE11" s="41"/>
      <c r="NDF11" s="41"/>
      <c r="NDG11" s="41"/>
      <c r="NDH11" s="41"/>
      <c r="NDI11" s="41"/>
      <c r="NDJ11" s="41"/>
      <c r="NDK11" s="41"/>
      <c r="NDL11" s="41"/>
      <c r="NDM11" s="41"/>
      <c r="NDN11" s="41"/>
      <c r="NDO11" s="41"/>
      <c r="NDP11" s="41"/>
      <c r="NDQ11" s="41"/>
      <c r="NDR11" s="41"/>
      <c r="NDS11" s="41"/>
      <c r="NDT11" s="41"/>
      <c r="NDU11" s="41"/>
      <c r="NDV11" s="41"/>
      <c r="NDW11" s="41"/>
      <c r="NDX11" s="41"/>
      <c r="NDY11" s="41"/>
      <c r="NDZ11" s="41"/>
      <c r="NEA11" s="41"/>
      <c r="NEB11" s="41"/>
      <c r="NEC11" s="41"/>
      <c r="NED11" s="41"/>
      <c r="NEE11" s="41"/>
      <c r="NEF11" s="41"/>
      <c r="NEG11" s="41"/>
      <c r="NEH11" s="41"/>
      <c r="NEI11" s="41"/>
      <c r="NEJ11" s="41"/>
      <c r="NEK11" s="41"/>
      <c r="NEL11" s="41"/>
      <c r="NEM11" s="41"/>
      <c r="NEN11" s="41"/>
      <c r="NEO11" s="41"/>
      <c r="NEP11" s="41"/>
      <c r="NEQ11" s="41"/>
      <c r="NER11" s="41"/>
      <c r="NES11" s="41"/>
      <c r="NET11" s="41"/>
      <c r="NEU11" s="41"/>
      <c r="NEV11" s="41"/>
      <c r="NEW11" s="41"/>
      <c r="NEX11" s="41"/>
      <c r="NEY11" s="41"/>
      <c r="NEZ11" s="41"/>
      <c r="NFA11" s="41"/>
      <c r="NFB11" s="41"/>
      <c r="NFC11" s="41"/>
      <c r="NFD11" s="41"/>
      <c r="NFE11" s="41"/>
      <c r="NFF11" s="41"/>
      <c r="NFG11" s="41"/>
      <c r="NFH11" s="41"/>
      <c r="NFI11" s="41"/>
      <c r="NFJ11" s="41"/>
      <c r="NFK11" s="41"/>
      <c r="NFL11" s="41"/>
      <c r="NFM11" s="41"/>
      <c r="NFN11" s="41"/>
      <c r="NFO11" s="41"/>
      <c r="NFP11" s="41"/>
      <c r="NFQ11" s="41"/>
      <c r="NFR11" s="41"/>
      <c r="NFS11" s="41"/>
      <c r="NFT11" s="41"/>
      <c r="NFU11" s="41"/>
      <c r="NFV11" s="41"/>
      <c r="NFW11" s="41"/>
      <c r="NFX11" s="41"/>
      <c r="NFY11" s="41"/>
      <c r="NFZ11" s="41"/>
      <c r="NGA11" s="41"/>
      <c r="NGB11" s="41"/>
      <c r="NGC11" s="41"/>
      <c r="NGD11" s="41"/>
      <c r="NGE11" s="41"/>
      <c r="NGF11" s="41"/>
      <c r="NGG11" s="41"/>
      <c r="NGH11" s="41"/>
      <c r="NGI11" s="41"/>
      <c r="NGJ11" s="41"/>
      <c r="NGK11" s="41"/>
      <c r="NGL11" s="41"/>
      <c r="NGM11" s="41"/>
      <c r="NGN11" s="41"/>
      <c r="NGO11" s="41"/>
      <c r="NGP11" s="41"/>
      <c r="NGQ11" s="41"/>
      <c r="NGR11" s="41"/>
      <c r="NGS11" s="41"/>
      <c r="NGT11" s="41"/>
      <c r="NGU11" s="41"/>
      <c r="NGV11" s="41"/>
      <c r="NGW11" s="41"/>
      <c r="NGX11" s="41"/>
      <c r="NGY11" s="41"/>
      <c r="NGZ11" s="41"/>
      <c r="NHA11" s="41"/>
      <c r="NHB11" s="41"/>
      <c r="NHC11" s="41"/>
      <c r="NHD11" s="41"/>
      <c r="NHE11" s="41"/>
      <c r="NHF11" s="41"/>
      <c r="NHG11" s="41"/>
      <c r="NHH11" s="41"/>
      <c r="NHI11" s="41"/>
      <c r="NHJ11" s="41"/>
      <c r="NHK11" s="41"/>
      <c r="NHL11" s="41"/>
      <c r="NHM11" s="41"/>
      <c r="NHN11" s="41"/>
      <c r="NHO11" s="41"/>
      <c r="NHP11" s="41"/>
      <c r="NHQ11" s="41"/>
      <c r="NHR11" s="41"/>
      <c r="NHS11" s="41"/>
      <c r="NHT11" s="41"/>
      <c r="NHU11" s="41"/>
      <c r="NHV11" s="41"/>
      <c r="NHW11" s="41"/>
      <c r="NHX11" s="41"/>
      <c r="NHY11" s="41"/>
      <c r="NHZ11" s="41"/>
      <c r="NIA11" s="41"/>
      <c r="NIB11" s="41"/>
      <c r="NIC11" s="41"/>
      <c r="NID11" s="41"/>
      <c r="NIE11" s="41"/>
      <c r="NIF11" s="41"/>
      <c r="NIG11" s="41"/>
      <c r="NIH11" s="41"/>
      <c r="NII11" s="41"/>
      <c r="NIJ11" s="41"/>
      <c r="NIK11" s="41"/>
      <c r="NIL11" s="41"/>
      <c r="NIM11" s="41"/>
      <c r="NIN11" s="41"/>
      <c r="NIO11" s="41"/>
      <c r="NIP11" s="41"/>
      <c r="NIQ11" s="41"/>
      <c r="NIR11" s="41"/>
      <c r="NIS11" s="41"/>
      <c r="NIT11" s="41"/>
      <c r="NIU11" s="41"/>
      <c r="NIV11" s="41"/>
      <c r="NIW11" s="41"/>
      <c r="NIX11" s="41"/>
      <c r="NIY11" s="41"/>
      <c r="NIZ11" s="41"/>
      <c r="NJA11" s="41"/>
      <c r="NJB11" s="41"/>
      <c r="NJC11" s="41"/>
      <c r="NJD11" s="41"/>
      <c r="NJE11" s="41"/>
      <c r="NJF11" s="41"/>
      <c r="NJG11" s="41"/>
      <c r="NJH11" s="41"/>
      <c r="NJI11" s="41"/>
      <c r="NJJ11" s="41"/>
      <c r="NJK11" s="41"/>
      <c r="NJL11" s="41"/>
      <c r="NJM11" s="41"/>
      <c r="NJN11" s="41"/>
      <c r="NJO11" s="41"/>
      <c r="NJP11" s="41"/>
      <c r="NJQ11" s="41"/>
      <c r="NJR11" s="41"/>
      <c r="NJS11" s="41"/>
      <c r="NJT11" s="41"/>
      <c r="NJU11" s="41"/>
      <c r="NJV11" s="41"/>
      <c r="NJW11" s="41"/>
      <c r="NJX11" s="41"/>
      <c r="NJY11" s="41"/>
      <c r="NJZ11" s="41"/>
      <c r="NKA11" s="41"/>
      <c r="NKB11" s="41"/>
      <c r="NKC11" s="41"/>
      <c r="NKD11" s="41"/>
      <c r="NKE11" s="41"/>
      <c r="NKF11" s="41"/>
      <c r="NKG11" s="41"/>
      <c r="NKH11" s="41"/>
      <c r="NKI11" s="41"/>
      <c r="NKJ11" s="41"/>
      <c r="NKK11" s="41"/>
      <c r="NKL11" s="41"/>
      <c r="NKM11" s="41"/>
      <c r="NKN11" s="41"/>
      <c r="NKO11" s="41"/>
      <c r="NKP11" s="41"/>
      <c r="NKQ11" s="41"/>
      <c r="NKR11" s="41"/>
      <c r="NKS11" s="41"/>
      <c r="NKT11" s="41"/>
      <c r="NKU11" s="41"/>
      <c r="NKV11" s="41"/>
      <c r="NKW11" s="41"/>
      <c r="NKX11" s="41"/>
      <c r="NKY11" s="41"/>
      <c r="NKZ11" s="41"/>
      <c r="NLA11" s="41"/>
      <c r="NLB11" s="41"/>
      <c r="NLC11" s="41"/>
      <c r="NLD11" s="41"/>
      <c r="NLE11" s="41"/>
      <c r="NLF11" s="41"/>
      <c r="NLG11" s="41"/>
      <c r="NLH11" s="41"/>
      <c r="NLI11" s="41"/>
      <c r="NLJ11" s="41"/>
      <c r="NLK11" s="41"/>
      <c r="NLL11" s="41"/>
      <c r="NLM11" s="41"/>
      <c r="NLN11" s="41"/>
      <c r="NLO11" s="41"/>
      <c r="NLP11" s="41"/>
      <c r="NLQ11" s="41"/>
      <c r="NLR11" s="41"/>
      <c r="NLS11" s="41"/>
      <c r="NLT11" s="41"/>
      <c r="NLU11" s="41"/>
      <c r="NLV11" s="41"/>
      <c r="NLW11" s="41"/>
      <c r="NLX11" s="41"/>
      <c r="NLY11" s="41"/>
      <c r="NLZ11" s="41"/>
      <c r="NMA11" s="41"/>
      <c r="NMB11" s="41"/>
      <c r="NMC11" s="41"/>
      <c r="NMD11" s="41"/>
      <c r="NME11" s="41"/>
      <c r="NMF11" s="41"/>
      <c r="NMG11" s="41"/>
      <c r="NMH11" s="41"/>
      <c r="NMI11" s="41"/>
      <c r="NMJ11" s="41"/>
      <c r="NMK11" s="41"/>
      <c r="NML11" s="41"/>
      <c r="NMM11" s="41"/>
      <c r="NMN11" s="41"/>
      <c r="NMO11" s="41"/>
      <c r="NMP11" s="41"/>
      <c r="NMQ11" s="41"/>
      <c r="NMR11" s="41"/>
      <c r="NMS11" s="41"/>
      <c r="NMT11" s="41"/>
      <c r="NMU11" s="41"/>
      <c r="NMV11" s="41"/>
      <c r="NMW11" s="41"/>
      <c r="NMX11" s="41"/>
      <c r="NMY11" s="41"/>
      <c r="NMZ11" s="41"/>
      <c r="NNA11" s="41"/>
      <c r="NNB11" s="41"/>
      <c r="NNC11" s="41"/>
      <c r="NND11" s="41"/>
      <c r="NNE11" s="41"/>
      <c r="NNF11" s="41"/>
      <c r="NNG11" s="41"/>
      <c r="NNH11" s="41"/>
      <c r="NNI11" s="41"/>
      <c r="NNJ11" s="41"/>
      <c r="NNK11" s="41"/>
      <c r="NNL11" s="41"/>
      <c r="NNM11" s="41"/>
      <c r="NNN11" s="41"/>
      <c r="NNO11" s="41"/>
      <c r="NNP11" s="41"/>
      <c r="NNQ11" s="41"/>
      <c r="NNR11" s="41"/>
      <c r="NNS11" s="41"/>
      <c r="NNT11" s="41"/>
      <c r="NNU11" s="41"/>
      <c r="NNV11" s="41"/>
      <c r="NNW11" s="41"/>
      <c r="NNX11" s="41"/>
      <c r="NNY11" s="41"/>
      <c r="NNZ11" s="41"/>
      <c r="NOA11" s="41"/>
      <c r="NOB11" s="41"/>
      <c r="NOC11" s="41"/>
      <c r="NOD11" s="41"/>
      <c r="NOE11" s="41"/>
      <c r="NOF11" s="41"/>
      <c r="NOG11" s="41"/>
      <c r="NOH11" s="41"/>
      <c r="NOI11" s="41"/>
      <c r="NOJ11" s="41"/>
      <c r="NOK11" s="41"/>
      <c r="NOL11" s="41"/>
      <c r="NOM11" s="41"/>
      <c r="NON11" s="41"/>
      <c r="NOO11" s="41"/>
      <c r="NOP11" s="41"/>
      <c r="NOQ11" s="41"/>
      <c r="NOR11" s="41"/>
      <c r="NOS11" s="41"/>
      <c r="NOT11" s="41"/>
      <c r="NOU11" s="41"/>
      <c r="NOV11" s="41"/>
      <c r="NOW11" s="41"/>
      <c r="NOX11" s="41"/>
      <c r="NOY11" s="41"/>
      <c r="NOZ11" s="41"/>
      <c r="NPA11" s="41"/>
      <c r="NPB11" s="41"/>
      <c r="NPC11" s="41"/>
      <c r="NPD11" s="41"/>
      <c r="NPE11" s="41"/>
      <c r="NPF11" s="41"/>
      <c r="NPG11" s="41"/>
      <c r="NPH11" s="41"/>
      <c r="NPI11" s="41"/>
      <c r="NPJ11" s="41"/>
      <c r="NPK11" s="41"/>
      <c r="NPL11" s="41"/>
      <c r="NPM11" s="41"/>
      <c r="NPN11" s="41"/>
      <c r="NPO11" s="41"/>
      <c r="NPP11" s="41"/>
      <c r="NPQ11" s="41"/>
      <c r="NPR11" s="41"/>
      <c r="NPS11" s="41"/>
      <c r="NPT11" s="41"/>
      <c r="NPU11" s="41"/>
      <c r="NPV11" s="41"/>
      <c r="NPW11" s="41"/>
      <c r="NPX11" s="41"/>
      <c r="NPY11" s="41"/>
      <c r="NPZ11" s="41"/>
      <c r="NQA11" s="41"/>
      <c r="NQB11" s="41"/>
      <c r="NQC11" s="41"/>
      <c r="NQD11" s="41"/>
      <c r="NQE11" s="41"/>
      <c r="NQF11" s="41"/>
      <c r="NQG11" s="41"/>
      <c r="NQH11" s="41"/>
      <c r="NQI11" s="41"/>
      <c r="NQJ11" s="41"/>
      <c r="NQK11" s="41"/>
      <c r="NQL11" s="41"/>
      <c r="NQM11" s="41"/>
      <c r="NQN11" s="41"/>
      <c r="NQO11" s="41"/>
      <c r="NQP11" s="41"/>
      <c r="NQQ11" s="41"/>
      <c r="NQR11" s="41"/>
      <c r="NQS11" s="41"/>
      <c r="NQT11" s="41"/>
      <c r="NQU11" s="41"/>
      <c r="NQV11" s="41"/>
      <c r="NQW11" s="41"/>
      <c r="NQX11" s="41"/>
      <c r="NQY11" s="41"/>
      <c r="NQZ11" s="41"/>
      <c r="NRA11" s="41"/>
      <c r="NRB11" s="41"/>
      <c r="NRC11" s="41"/>
      <c r="NRD11" s="41"/>
      <c r="NRE11" s="41"/>
      <c r="NRF11" s="41"/>
      <c r="NRG11" s="41"/>
      <c r="NRH11" s="41"/>
      <c r="NRI11" s="41"/>
      <c r="NRJ11" s="41"/>
      <c r="NRK11" s="41"/>
      <c r="NRL11" s="41"/>
      <c r="NRM11" s="41"/>
      <c r="NRN11" s="41"/>
      <c r="NRO11" s="41"/>
      <c r="NRP11" s="41"/>
      <c r="NRQ11" s="41"/>
      <c r="NRR11" s="41"/>
      <c r="NRS11" s="41"/>
      <c r="NRT11" s="41"/>
      <c r="NRU11" s="41"/>
      <c r="NRV11" s="41"/>
      <c r="NRW11" s="41"/>
      <c r="NRX11" s="41"/>
      <c r="NRY11" s="41"/>
      <c r="NRZ11" s="41"/>
      <c r="NSA11" s="41"/>
      <c r="NSB11" s="41"/>
      <c r="NSC11" s="41"/>
      <c r="NSD11" s="41"/>
      <c r="NSE11" s="41"/>
      <c r="NSF11" s="41"/>
      <c r="NSG11" s="41"/>
      <c r="NSH11" s="41"/>
      <c r="NSI11" s="41"/>
      <c r="NSJ11" s="41"/>
      <c r="NSK11" s="41"/>
      <c r="NSL11" s="41"/>
      <c r="NSM11" s="41"/>
      <c r="NSN11" s="41"/>
      <c r="NSO11" s="41"/>
      <c r="NSP11" s="41"/>
      <c r="NSQ11" s="41"/>
      <c r="NSR11" s="41"/>
      <c r="NSS11" s="41"/>
      <c r="NST11" s="41"/>
      <c r="NSU11" s="41"/>
      <c r="NSV11" s="41"/>
      <c r="NSW11" s="41"/>
      <c r="NSX11" s="41"/>
      <c r="NSY11" s="41"/>
      <c r="NSZ11" s="41"/>
      <c r="NTA11" s="41"/>
      <c r="NTB11" s="41"/>
      <c r="NTC11" s="41"/>
      <c r="NTD11" s="41"/>
      <c r="NTE11" s="41"/>
      <c r="NTF11" s="41"/>
      <c r="NTG11" s="41"/>
      <c r="NTH11" s="41"/>
      <c r="NTI11" s="41"/>
      <c r="NTJ11" s="41"/>
      <c r="NTK11" s="41"/>
      <c r="NTL11" s="41"/>
      <c r="NTM11" s="41"/>
      <c r="NTN11" s="41"/>
      <c r="NTO11" s="41"/>
      <c r="NTP11" s="41"/>
      <c r="NTQ11" s="41"/>
      <c r="NTR11" s="41"/>
      <c r="NTS11" s="41"/>
      <c r="NTT11" s="41"/>
      <c r="NTU11" s="41"/>
      <c r="NTV11" s="41"/>
      <c r="NTW11" s="41"/>
      <c r="NTX11" s="41"/>
      <c r="NTY11" s="41"/>
      <c r="NTZ11" s="41"/>
      <c r="NUA11" s="41"/>
      <c r="NUB11" s="41"/>
      <c r="NUC11" s="41"/>
      <c r="NUD11" s="41"/>
      <c r="NUE11" s="41"/>
      <c r="NUF11" s="41"/>
      <c r="NUG11" s="41"/>
      <c r="NUH11" s="41"/>
      <c r="NUI11" s="41"/>
      <c r="NUJ11" s="41"/>
      <c r="NUK11" s="41"/>
      <c r="NUL11" s="41"/>
      <c r="NUM11" s="41"/>
      <c r="NUN11" s="41"/>
      <c r="NUO11" s="41"/>
      <c r="NUP11" s="41"/>
      <c r="NUQ11" s="41"/>
      <c r="NUR11" s="41"/>
      <c r="NUS11" s="41"/>
      <c r="NUT11" s="41"/>
      <c r="NUU11" s="41"/>
      <c r="NUV11" s="41"/>
      <c r="NUW11" s="41"/>
      <c r="NUX11" s="41"/>
      <c r="NUY11" s="41"/>
      <c r="NUZ11" s="41"/>
      <c r="NVA11" s="41"/>
      <c r="NVB11" s="41"/>
      <c r="NVC11" s="41"/>
      <c r="NVD11" s="41"/>
      <c r="NVE11" s="41"/>
      <c r="NVF11" s="41"/>
      <c r="NVG11" s="41"/>
      <c r="NVH11" s="41"/>
      <c r="NVI11" s="41"/>
      <c r="NVJ11" s="41"/>
      <c r="NVK11" s="41"/>
      <c r="NVL11" s="41"/>
      <c r="NVM11" s="41"/>
      <c r="NVN11" s="41"/>
      <c r="NVO11" s="41"/>
      <c r="NVP11" s="41"/>
      <c r="NVQ11" s="41"/>
      <c r="NVR11" s="41"/>
      <c r="NVS11" s="41"/>
      <c r="NVT11" s="41"/>
      <c r="NVU11" s="41"/>
      <c r="NVV11" s="41"/>
      <c r="NVW11" s="41"/>
      <c r="NVX11" s="41"/>
      <c r="NVY11" s="41"/>
      <c r="NVZ11" s="41"/>
      <c r="NWA11" s="41"/>
      <c r="NWB11" s="41"/>
      <c r="NWC11" s="41"/>
      <c r="NWD11" s="41"/>
      <c r="NWE11" s="41"/>
      <c r="NWF11" s="41"/>
      <c r="NWG11" s="41"/>
      <c r="NWH11" s="41"/>
      <c r="NWI11" s="41"/>
      <c r="NWJ11" s="41"/>
      <c r="NWK11" s="41"/>
      <c r="NWL11" s="41"/>
      <c r="NWM11" s="41"/>
      <c r="NWN11" s="41"/>
      <c r="NWO11" s="41"/>
      <c r="NWP11" s="41"/>
      <c r="NWQ11" s="41"/>
      <c r="NWR11" s="41"/>
      <c r="NWS11" s="41"/>
      <c r="NWT11" s="41"/>
      <c r="NWU11" s="41"/>
      <c r="NWV11" s="41"/>
      <c r="NWW11" s="41"/>
      <c r="NWX11" s="41"/>
      <c r="NWY11" s="41"/>
      <c r="NWZ11" s="41"/>
      <c r="NXA11" s="41"/>
      <c r="NXB11" s="41"/>
      <c r="NXC11" s="41"/>
      <c r="NXD11" s="41"/>
      <c r="NXE11" s="41"/>
      <c r="NXF11" s="41"/>
      <c r="NXG11" s="41"/>
      <c r="NXH11" s="41"/>
      <c r="NXI11" s="41"/>
      <c r="NXJ11" s="41"/>
      <c r="NXK11" s="41"/>
      <c r="NXL11" s="41"/>
      <c r="NXM11" s="41"/>
      <c r="NXN11" s="41"/>
      <c r="NXO11" s="41"/>
      <c r="NXP11" s="41"/>
      <c r="NXQ11" s="41"/>
      <c r="NXR11" s="41"/>
      <c r="NXS11" s="41"/>
      <c r="NXT11" s="41"/>
      <c r="NXU11" s="41"/>
      <c r="NXV11" s="41"/>
      <c r="NXW11" s="41"/>
      <c r="NXX11" s="41"/>
      <c r="NXY11" s="41"/>
      <c r="NXZ11" s="41"/>
      <c r="NYA11" s="41"/>
      <c r="NYB11" s="41"/>
      <c r="NYC11" s="41"/>
      <c r="NYD11" s="41"/>
      <c r="NYE11" s="41"/>
      <c r="NYF11" s="41"/>
      <c r="NYG11" s="41"/>
      <c r="NYH11" s="41"/>
      <c r="NYI11" s="41"/>
      <c r="NYJ11" s="41"/>
      <c r="NYK11" s="41"/>
      <c r="NYL11" s="41"/>
      <c r="NYM11" s="41"/>
      <c r="NYN11" s="41"/>
      <c r="NYO11" s="41"/>
      <c r="NYP11" s="41"/>
      <c r="NYQ11" s="41"/>
      <c r="NYR11" s="41"/>
      <c r="NYS11" s="41"/>
      <c r="NYT11" s="41"/>
      <c r="NYU11" s="41"/>
      <c r="NYV11" s="41"/>
      <c r="NYW11" s="41"/>
      <c r="NYX11" s="41"/>
      <c r="NYY11" s="41"/>
      <c r="NYZ11" s="41"/>
      <c r="NZA11" s="41"/>
      <c r="NZB11" s="41"/>
      <c r="NZC11" s="41"/>
      <c r="NZD11" s="41"/>
      <c r="NZE11" s="41"/>
      <c r="NZF11" s="41"/>
      <c r="NZG11" s="41"/>
      <c r="NZH11" s="41"/>
      <c r="NZI11" s="41"/>
      <c r="NZJ11" s="41"/>
      <c r="NZK11" s="41"/>
      <c r="NZL11" s="41"/>
      <c r="NZM11" s="41"/>
      <c r="NZN11" s="41"/>
      <c r="NZO11" s="41"/>
      <c r="NZP11" s="41"/>
      <c r="NZQ11" s="41"/>
      <c r="NZR11" s="41"/>
      <c r="NZS11" s="41"/>
      <c r="NZT11" s="41"/>
      <c r="NZU11" s="41"/>
      <c r="NZV11" s="41"/>
      <c r="NZW11" s="41"/>
      <c r="NZX11" s="41"/>
      <c r="NZY11" s="41"/>
      <c r="NZZ11" s="41"/>
      <c r="OAA11" s="41"/>
      <c r="OAB11" s="41"/>
      <c r="OAC11" s="41"/>
      <c r="OAD11" s="41"/>
      <c r="OAE11" s="41"/>
      <c r="OAF11" s="41"/>
      <c r="OAG11" s="41"/>
      <c r="OAH11" s="41"/>
      <c r="OAI11" s="41"/>
      <c r="OAJ11" s="41"/>
      <c r="OAK11" s="41"/>
      <c r="OAL11" s="41"/>
      <c r="OAM11" s="41"/>
      <c r="OAN11" s="41"/>
      <c r="OAO11" s="41"/>
      <c r="OAP11" s="41"/>
      <c r="OAQ11" s="41"/>
      <c r="OAR11" s="41"/>
      <c r="OAS11" s="41"/>
      <c r="OAT11" s="41"/>
      <c r="OAU11" s="41"/>
      <c r="OAV11" s="41"/>
      <c r="OAW11" s="41"/>
      <c r="OAX11" s="41"/>
      <c r="OAY11" s="41"/>
      <c r="OAZ11" s="41"/>
      <c r="OBA11" s="41"/>
      <c r="OBB11" s="41"/>
      <c r="OBC11" s="41"/>
      <c r="OBD11" s="41"/>
      <c r="OBE11" s="41"/>
      <c r="OBF11" s="41"/>
      <c r="OBG11" s="41"/>
      <c r="OBH11" s="41"/>
      <c r="OBI11" s="41"/>
      <c r="OBJ11" s="41"/>
      <c r="OBK11" s="41"/>
      <c r="OBL11" s="41"/>
      <c r="OBM11" s="41"/>
      <c r="OBN11" s="41"/>
      <c r="OBO11" s="41"/>
      <c r="OBP11" s="41"/>
      <c r="OBQ11" s="41"/>
      <c r="OBR11" s="41"/>
      <c r="OBS11" s="41"/>
      <c r="OBT11" s="41"/>
      <c r="OBU11" s="41"/>
      <c r="OBV11" s="41"/>
      <c r="OBW11" s="41"/>
      <c r="OBX11" s="41"/>
      <c r="OBY11" s="41"/>
      <c r="OBZ11" s="41"/>
      <c r="OCA11" s="41"/>
      <c r="OCB11" s="41"/>
      <c r="OCC11" s="41"/>
      <c r="OCD11" s="41"/>
      <c r="OCE11" s="41"/>
      <c r="OCF11" s="41"/>
      <c r="OCG11" s="41"/>
      <c r="OCH11" s="41"/>
      <c r="OCI11" s="41"/>
      <c r="OCJ11" s="41"/>
      <c r="OCK11" s="41"/>
      <c r="OCL11" s="41"/>
      <c r="OCM11" s="41"/>
      <c r="OCN11" s="41"/>
      <c r="OCO11" s="41"/>
      <c r="OCP11" s="41"/>
      <c r="OCQ11" s="41"/>
      <c r="OCR11" s="41"/>
      <c r="OCS11" s="41"/>
      <c r="OCT11" s="41"/>
      <c r="OCU11" s="41"/>
      <c r="OCV11" s="41"/>
      <c r="OCW11" s="41"/>
      <c r="OCX11" s="41"/>
      <c r="OCY11" s="41"/>
      <c r="OCZ11" s="41"/>
      <c r="ODA11" s="41"/>
      <c r="ODB11" s="41"/>
      <c r="ODC11" s="41"/>
      <c r="ODD11" s="41"/>
      <c r="ODE11" s="41"/>
      <c r="ODF11" s="41"/>
      <c r="ODG11" s="41"/>
      <c r="ODH11" s="41"/>
      <c r="ODI11" s="41"/>
      <c r="ODJ11" s="41"/>
      <c r="ODK11" s="41"/>
      <c r="ODL11" s="41"/>
      <c r="ODM11" s="41"/>
      <c r="ODN11" s="41"/>
      <c r="ODO11" s="41"/>
      <c r="ODP11" s="41"/>
      <c r="ODQ11" s="41"/>
      <c r="ODR11" s="41"/>
      <c r="ODS11" s="41"/>
      <c r="ODT11" s="41"/>
      <c r="ODU11" s="41"/>
      <c r="ODV11" s="41"/>
      <c r="ODW11" s="41"/>
      <c r="ODX11" s="41"/>
      <c r="ODY11" s="41"/>
      <c r="ODZ11" s="41"/>
      <c r="OEA11" s="41"/>
      <c r="OEB11" s="41"/>
      <c r="OEC11" s="41"/>
      <c r="OED11" s="41"/>
      <c r="OEE11" s="41"/>
      <c r="OEF11" s="41"/>
      <c r="OEG11" s="41"/>
      <c r="OEH11" s="41"/>
      <c r="OEI11" s="41"/>
      <c r="OEJ11" s="41"/>
      <c r="OEK11" s="41"/>
      <c r="OEL11" s="41"/>
      <c r="OEM11" s="41"/>
      <c r="OEN11" s="41"/>
      <c r="OEO11" s="41"/>
      <c r="OEP11" s="41"/>
      <c r="OEQ11" s="41"/>
      <c r="OER11" s="41"/>
      <c r="OES11" s="41"/>
      <c r="OET11" s="41"/>
      <c r="OEU11" s="41"/>
      <c r="OEV11" s="41"/>
      <c r="OEW11" s="41"/>
      <c r="OEX11" s="41"/>
      <c r="OEY11" s="41"/>
      <c r="OEZ11" s="41"/>
      <c r="OFA11" s="41"/>
      <c r="OFB11" s="41"/>
      <c r="OFC11" s="41"/>
      <c r="OFD11" s="41"/>
      <c r="OFE11" s="41"/>
      <c r="OFF11" s="41"/>
      <c r="OFG11" s="41"/>
      <c r="OFH11" s="41"/>
      <c r="OFI11" s="41"/>
      <c r="OFJ11" s="41"/>
      <c r="OFK11" s="41"/>
      <c r="OFL11" s="41"/>
      <c r="OFM11" s="41"/>
      <c r="OFN11" s="41"/>
      <c r="OFO11" s="41"/>
      <c r="OFP11" s="41"/>
      <c r="OFQ11" s="41"/>
      <c r="OFR11" s="41"/>
      <c r="OFS11" s="41"/>
      <c r="OFT11" s="41"/>
      <c r="OFU11" s="41"/>
      <c r="OFV11" s="41"/>
      <c r="OFW11" s="41"/>
      <c r="OFX11" s="41"/>
      <c r="OFY11" s="41"/>
      <c r="OFZ11" s="41"/>
      <c r="OGA11" s="41"/>
      <c r="OGB11" s="41"/>
      <c r="OGC11" s="41"/>
      <c r="OGD11" s="41"/>
      <c r="OGE11" s="41"/>
      <c r="OGF11" s="41"/>
      <c r="OGG11" s="41"/>
      <c r="OGH11" s="41"/>
      <c r="OGI11" s="41"/>
      <c r="OGJ11" s="41"/>
      <c r="OGK11" s="41"/>
      <c r="OGL11" s="41"/>
      <c r="OGM11" s="41"/>
      <c r="OGN11" s="41"/>
      <c r="OGO11" s="41"/>
      <c r="OGP11" s="41"/>
      <c r="OGQ11" s="41"/>
      <c r="OGR11" s="41"/>
      <c r="OGS11" s="41"/>
      <c r="OGT11" s="41"/>
      <c r="OGU11" s="41"/>
      <c r="OGV11" s="41"/>
      <c r="OGW11" s="41"/>
      <c r="OGX11" s="41"/>
      <c r="OGY11" s="41"/>
      <c r="OGZ11" s="41"/>
      <c r="OHA11" s="41"/>
      <c r="OHB11" s="41"/>
      <c r="OHC11" s="41"/>
      <c r="OHD11" s="41"/>
      <c r="OHE11" s="41"/>
      <c r="OHF11" s="41"/>
      <c r="OHG11" s="41"/>
      <c r="OHH11" s="41"/>
      <c r="OHI11" s="41"/>
      <c r="OHJ11" s="41"/>
      <c r="OHK11" s="41"/>
      <c r="OHL11" s="41"/>
      <c r="OHM11" s="41"/>
      <c r="OHN11" s="41"/>
      <c r="OHO11" s="41"/>
      <c r="OHP11" s="41"/>
      <c r="OHQ11" s="41"/>
      <c r="OHR11" s="41"/>
      <c r="OHS11" s="41"/>
      <c r="OHT11" s="41"/>
      <c r="OHU11" s="41"/>
      <c r="OHV11" s="41"/>
      <c r="OHW11" s="41"/>
      <c r="OHX11" s="41"/>
      <c r="OHY11" s="41"/>
      <c r="OHZ11" s="41"/>
      <c r="OIA11" s="41"/>
      <c r="OIB11" s="41"/>
      <c r="OIC11" s="41"/>
      <c r="OID11" s="41"/>
      <c r="OIE11" s="41"/>
      <c r="OIF11" s="41"/>
      <c r="OIG11" s="41"/>
      <c r="OIH11" s="41"/>
      <c r="OII11" s="41"/>
      <c r="OIJ11" s="41"/>
      <c r="OIK11" s="41"/>
      <c r="OIL11" s="41"/>
      <c r="OIM11" s="41"/>
      <c r="OIN11" s="41"/>
      <c r="OIO11" s="41"/>
      <c r="OIP11" s="41"/>
      <c r="OIQ11" s="41"/>
      <c r="OIR11" s="41"/>
      <c r="OIS11" s="41"/>
      <c r="OIT11" s="41"/>
      <c r="OIU11" s="41"/>
      <c r="OIV11" s="41"/>
      <c r="OIW11" s="41"/>
      <c r="OIX11" s="41"/>
      <c r="OIY11" s="41"/>
      <c r="OIZ11" s="41"/>
      <c r="OJA11" s="41"/>
      <c r="OJB11" s="41"/>
      <c r="OJC11" s="41"/>
      <c r="OJD11" s="41"/>
      <c r="OJE11" s="41"/>
      <c r="OJF11" s="41"/>
      <c r="OJG11" s="41"/>
      <c r="OJH11" s="41"/>
      <c r="OJI11" s="41"/>
      <c r="OJJ11" s="41"/>
      <c r="OJK11" s="41"/>
      <c r="OJL11" s="41"/>
      <c r="OJM11" s="41"/>
      <c r="OJN11" s="41"/>
      <c r="OJO11" s="41"/>
      <c r="OJP11" s="41"/>
      <c r="OJQ11" s="41"/>
      <c r="OJR11" s="41"/>
      <c r="OJS11" s="41"/>
      <c r="OJT11" s="41"/>
      <c r="OJU11" s="41"/>
      <c r="OJV11" s="41"/>
      <c r="OJW11" s="41"/>
      <c r="OJX11" s="41"/>
      <c r="OJY11" s="41"/>
      <c r="OJZ11" s="41"/>
      <c r="OKA11" s="41"/>
      <c r="OKB11" s="41"/>
      <c r="OKC11" s="41"/>
      <c r="OKD11" s="41"/>
      <c r="OKE11" s="41"/>
      <c r="OKF11" s="41"/>
      <c r="OKG11" s="41"/>
      <c r="OKH11" s="41"/>
      <c r="OKI11" s="41"/>
      <c r="OKJ11" s="41"/>
      <c r="OKK11" s="41"/>
      <c r="OKL11" s="41"/>
      <c r="OKM11" s="41"/>
      <c r="OKN11" s="41"/>
      <c r="OKO11" s="41"/>
      <c r="OKP11" s="41"/>
      <c r="OKQ11" s="41"/>
      <c r="OKR11" s="41"/>
      <c r="OKS11" s="41"/>
      <c r="OKT11" s="41"/>
      <c r="OKU11" s="41"/>
      <c r="OKV11" s="41"/>
      <c r="OKW11" s="41"/>
      <c r="OKX11" s="41"/>
      <c r="OKY11" s="41"/>
      <c r="OKZ11" s="41"/>
      <c r="OLA11" s="41"/>
      <c r="OLB11" s="41"/>
      <c r="OLC11" s="41"/>
      <c r="OLD11" s="41"/>
      <c r="OLE11" s="41"/>
      <c r="OLF11" s="41"/>
      <c r="OLG11" s="41"/>
      <c r="OLH11" s="41"/>
      <c r="OLI11" s="41"/>
      <c r="OLJ11" s="41"/>
      <c r="OLK11" s="41"/>
      <c r="OLL11" s="41"/>
      <c r="OLM11" s="41"/>
      <c r="OLN11" s="41"/>
      <c r="OLO11" s="41"/>
      <c r="OLP11" s="41"/>
      <c r="OLQ11" s="41"/>
      <c r="OLR11" s="41"/>
      <c r="OLS11" s="41"/>
      <c r="OLT11" s="41"/>
      <c r="OLU11" s="41"/>
      <c r="OLV11" s="41"/>
      <c r="OLW11" s="41"/>
      <c r="OLX11" s="41"/>
      <c r="OLY11" s="41"/>
      <c r="OLZ11" s="41"/>
      <c r="OMA11" s="41"/>
      <c r="OMB11" s="41"/>
      <c r="OMC11" s="41"/>
      <c r="OMD11" s="41"/>
      <c r="OME11" s="41"/>
      <c r="OMF11" s="41"/>
      <c r="OMG11" s="41"/>
      <c r="OMH11" s="41"/>
      <c r="OMI11" s="41"/>
      <c r="OMJ11" s="41"/>
      <c r="OMK11" s="41"/>
      <c r="OML11" s="41"/>
      <c r="OMM11" s="41"/>
      <c r="OMN11" s="41"/>
      <c r="OMO11" s="41"/>
      <c r="OMP11" s="41"/>
      <c r="OMQ11" s="41"/>
      <c r="OMR11" s="41"/>
      <c r="OMS11" s="41"/>
      <c r="OMT11" s="41"/>
      <c r="OMU11" s="41"/>
      <c r="OMV11" s="41"/>
      <c r="OMW11" s="41"/>
      <c r="OMX11" s="41"/>
      <c r="OMY11" s="41"/>
      <c r="OMZ11" s="41"/>
      <c r="ONA11" s="41"/>
      <c r="ONB11" s="41"/>
      <c r="ONC11" s="41"/>
      <c r="OND11" s="41"/>
      <c r="ONE11" s="41"/>
      <c r="ONF11" s="41"/>
      <c r="ONG11" s="41"/>
      <c r="ONH11" s="41"/>
      <c r="ONI11" s="41"/>
      <c r="ONJ11" s="41"/>
      <c r="ONK11" s="41"/>
      <c r="ONL11" s="41"/>
      <c r="ONM11" s="41"/>
      <c r="ONN11" s="41"/>
      <c r="ONO11" s="41"/>
      <c r="ONP11" s="41"/>
      <c r="ONQ11" s="41"/>
      <c r="ONR11" s="41"/>
      <c r="ONS11" s="41"/>
      <c r="ONT11" s="41"/>
      <c r="ONU11" s="41"/>
      <c r="ONV11" s="41"/>
      <c r="ONW11" s="41"/>
      <c r="ONX11" s="41"/>
      <c r="ONY11" s="41"/>
      <c r="ONZ11" s="41"/>
      <c r="OOA11" s="41"/>
      <c r="OOB11" s="41"/>
      <c r="OOC11" s="41"/>
      <c r="OOD11" s="41"/>
      <c r="OOE11" s="41"/>
      <c r="OOF11" s="41"/>
      <c r="OOG11" s="41"/>
      <c r="OOH11" s="41"/>
      <c r="OOI11" s="41"/>
      <c r="OOJ11" s="41"/>
      <c r="OOK11" s="41"/>
      <c r="OOL11" s="41"/>
      <c r="OOM11" s="41"/>
      <c r="OON11" s="41"/>
      <c r="OOO11" s="41"/>
      <c r="OOP11" s="41"/>
      <c r="OOQ11" s="41"/>
      <c r="OOR11" s="41"/>
      <c r="OOS11" s="41"/>
      <c r="OOT11" s="41"/>
      <c r="OOU11" s="41"/>
      <c r="OOV11" s="41"/>
      <c r="OOW11" s="41"/>
      <c r="OOX11" s="41"/>
      <c r="OOY11" s="41"/>
      <c r="OOZ11" s="41"/>
      <c r="OPA11" s="41"/>
      <c r="OPB11" s="41"/>
      <c r="OPC11" s="41"/>
      <c r="OPD11" s="41"/>
      <c r="OPE11" s="41"/>
      <c r="OPF11" s="41"/>
      <c r="OPG11" s="41"/>
      <c r="OPH11" s="41"/>
      <c r="OPI11" s="41"/>
      <c r="OPJ11" s="41"/>
      <c r="OPK11" s="41"/>
      <c r="OPL11" s="41"/>
      <c r="OPM11" s="41"/>
      <c r="OPN11" s="41"/>
      <c r="OPO11" s="41"/>
      <c r="OPP11" s="41"/>
      <c r="OPQ11" s="41"/>
      <c r="OPR11" s="41"/>
      <c r="OPS11" s="41"/>
      <c r="OPT11" s="41"/>
      <c r="OPU11" s="41"/>
      <c r="OPV11" s="41"/>
      <c r="OPW11" s="41"/>
      <c r="OPX11" s="41"/>
      <c r="OPY11" s="41"/>
      <c r="OPZ11" s="41"/>
      <c r="OQA11" s="41"/>
      <c r="OQB11" s="41"/>
      <c r="OQC11" s="41"/>
      <c r="OQD11" s="41"/>
      <c r="OQE11" s="41"/>
      <c r="OQF11" s="41"/>
      <c r="OQG11" s="41"/>
      <c r="OQH11" s="41"/>
      <c r="OQI11" s="41"/>
      <c r="OQJ11" s="41"/>
      <c r="OQK11" s="41"/>
      <c r="OQL11" s="41"/>
      <c r="OQM11" s="41"/>
      <c r="OQN11" s="41"/>
      <c r="OQO11" s="41"/>
      <c r="OQP11" s="41"/>
      <c r="OQQ11" s="41"/>
      <c r="OQR11" s="41"/>
      <c r="OQS11" s="41"/>
      <c r="OQT11" s="41"/>
      <c r="OQU11" s="41"/>
      <c r="OQV11" s="41"/>
      <c r="OQW11" s="41"/>
      <c r="OQX11" s="41"/>
      <c r="OQY11" s="41"/>
      <c r="OQZ11" s="41"/>
      <c r="ORA11" s="41"/>
      <c r="ORB11" s="41"/>
      <c r="ORC11" s="41"/>
      <c r="ORD11" s="41"/>
      <c r="ORE11" s="41"/>
      <c r="ORF11" s="41"/>
      <c r="ORG11" s="41"/>
      <c r="ORH11" s="41"/>
      <c r="ORI11" s="41"/>
      <c r="ORJ11" s="41"/>
      <c r="ORK11" s="41"/>
      <c r="ORL11" s="41"/>
      <c r="ORM11" s="41"/>
      <c r="ORN11" s="41"/>
      <c r="ORO11" s="41"/>
      <c r="ORP11" s="41"/>
      <c r="ORQ11" s="41"/>
      <c r="ORR11" s="41"/>
      <c r="ORS11" s="41"/>
      <c r="ORT11" s="41"/>
      <c r="ORU11" s="41"/>
      <c r="ORV11" s="41"/>
      <c r="ORW11" s="41"/>
      <c r="ORX11" s="41"/>
      <c r="ORY11" s="41"/>
      <c r="ORZ11" s="41"/>
      <c r="OSA11" s="41"/>
      <c r="OSB11" s="41"/>
      <c r="OSC11" s="41"/>
      <c r="OSD11" s="41"/>
      <c r="OSE11" s="41"/>
      <c r="OSF11" s="41"/>
      <c r="OSG11" s="41"/>
      <c r="OSH11" s="41"/>
      <c r="OSI11" s="41"/>
      <c r="OSJ11" s="41"/>
      <c r="OSK11" s="41"/>
      <c r="OSL11" s="41"/>
      <c r="OSM11" s="41"/>
      <c r="OSN11" s="41"/>
      <c r="OSO11" s="41"/>
      <c r="OSP11" s="41"/>
      <c r="OSQ11" s="41"/>
      <c r="OSR11" s="41"/>
      <c r="OSS11" s="41"/>
      <c r="OST11" s="41"/>
      <c r="OSU11" s="41"/>
      <c r="OSV11" s="41"/>
      <c r="OSW11" s="41"/>
      <c r="OSX11" s="41"/>
      <c r="OSY11" s="41"/>
      <c r="OSZ11" s="41"/>
      <c r="OTA11" s="41"/>
      <c r="OTB11" s="41"/>
      <c r="OTC11" s="41"/>
      <c r="OTD11" s="41"/>
      <c r="OTE11" s="41"/>
      <c r="OTF11" s="41"/>
      <c r="OTG11" s="41"/>
      <c r="OTH11" s="41"/>
      <c r="OTI11" s="41"/>
      <c r="OTJ11" s="41"/>
      <c r="OTK11" s="41"/>
      <c r="OTL11" s="41"/>
      <c r="OTM11" s="41"/>
      <c r="OTN11" s="41"/>
      <c r="OTO11" s="41"/>
      <c r="OTP11" s="41"/>
      <c r="OTQ11" s="41"/>
      <c r="OTR11" s="41"/>
      <c r="OTS11" s="41"/>
      <c r="OTT11" s="41"/>
      <c r="OTU11" s="41"/>
      <c r="OTV11" s="41"/>
      <c r="OTW11" s="41"/>
      <c r="OTX11" s="41"/>
      <c r="OTY11" s="41"/>
      <c r="OTZ11" s="41"/>
      <c r="OUA11" s="41"/>
      <c r="OUB11" s="41"/>
      <c r="OUC11" s="41"/>
      <c r="OUD11" s="41"/>
      <c r="OUE11" s="41"/>
      <c r="OUF11" s="41"/>
      <c r="OUG11" s="41"/>
      <c r="OUH11" s="41"/>
      <c r="OUI11" s="41"/>
      <c r="OUJ11" s="41"/>
      <c r="OUK11" s="41"/>
      <c r="OUL11" s="41"/>
      <c r="OUM11" s="41"/>
      <c r="OUN11" s="41"/>
      <c r="OUO11" s="41"/>
      <c r="OUP11" s="41"/>
      <c r="OUQ11" s="41"/>
      <c r="OUR11" s="41"/>
      <c r="OUS11" s="41"/>
      <c r="OUT11" s="41"/>
      <c r="OUU11" s="41"/>
      <c r="OUV11" s="41"/>
      <c r="OUW11" s="41"/>
      <c r="OUX11" s="41"/>
      <c r="OUY11" s="41"/>
      <c r="OUZ11" s="41"/>
      <c r="OVA11" s="41"/>
      <c r="OVB11" s="41"/>
      <c r="OVC11" s="41"/>
      <c r="OVD11" s="41"/>
      <c r="OVE11" s="41"/>
      <c r="OVF11" s="41"/>
      <c r="OVG11" s="41"/>
      <c r="OVH11" s="41"/>
      <c r="OVI11" s="41"/>
      <c r="OVJ11" s="41"/>
      <c r="OVK11" s="41"/>
      <c r="OVL11" s="41"/>
      <c r="OVM11" s="41"/>
      <c r="OVN11" s="41"/>
      <c r="OVO11" s="41"/>
      <c r="OVP11" s="41"/>
      <c r="OVQ11" s="41"/>
      <c r="OVR11" s="41"/>
      <c r="OVS11" s="41"/>
      <c r="OVT11" s="41"/>
      <c r="OVU11" s="41"/>
      <c r="OVV11" s="41"/>
      <c r="OVW11" s="41"/>
      <c r="OVX11" s="41"/>
      <c r="OVY11" s="41"/>
      <c r="OVZ11" s="41"/>
      <c r="OWA11" s="41"/>
      <c r="OWB11" s="41"/>
      <c r="OWC11" s="41"/>
      <c r="OWD11" s="41"/>
      <c r="OWE11" s="41"/>
      <c r="OWF11" s="41"/>
      <c r="OWG11" s="41"/>
      <c r="OWH11" s="41"/>
      <c r="OWI11" s="41"/>
      <c r="OWJ11" s="41"/>
      <c r="OWK11" s="41"/>
      <c r="OWL11" s="41"/>
      <c r="OWM11" s="41"/>
      <c r="OWN11" s="41"/>
      <c r="OWO11" s="41"/>
      <c r="OWP11" s="41"/>
      <c r="OWQ11" s="41"/>
      <c r="OWR11" s="41"/>
      <c r="OWS11" s="41"/>
      <c r="OWT11" s="41"/>
      <c r="OWU11" s="41"/>
      <c r="OWV11" s="41"/>
      <c r="OWW11" s="41"/>
      <c r="OWX11" s="41"/>
      <c r="OWY11" s="41"/>
      <c r="OWZ11" s="41"/>
      <c r="OXA11" s="41"/>
      <c r="OXB11" s="41"/>
      <c r="OXC11" s="41"/>
      <c r="OXD11" s="41"/>
      <c r="OXE11" s="41"/>
      <c r="OXF11" s="41"/>
      <c r="OXG11" s="41"/>
      <c r="OXH11" s="41"/>
      <c r="OXI11" s="41"/>
      <c r="OXJ11" s="41"/>
      <c r="OXK11" s="41"/>
      <c r="OXL11" s="41"/>
      <c r="OXM11" s="41"/>
      <c r="OXN11" s="41"/>
      <c r="OXO11" s="41"/>
      <c r="OXP11" s="41"/>
      <c r="OXQ11" s="41"/>
      <c r="OXR11" s="41"/>
      <c r="OXS11" s="41"/>
      <c r="OXT11" s="41"/>
      <c r="OXU11" s="41"/>
      <c r="OXV11" s="41"/>
      <c r="OXW11" s="41"/>
      <c r="OXX11" s="41"/>
      <c r="OXY11" s="41"/>
      <c r="OXZ11" s="41"/>
      <c r="OYA11" s="41"/>
      <c r="OYB11" s="41"/>
      <c r="OYC11" s="41"/>
      <c r="OYD11" s="41"/>
      <c r="OYE11" s="41"/>
      <c r="OYF11" s="41"/>
      <c r="OYG11" s="41"/>
      <c r="OYH11" s="41"/>
      <c r="OYI11" s="41"/>
      <c r="OYJ11" s="41"/>
      <c r="OYK11" s="41"/>
      <c r="OYL11" s="41"/>
      <c r="OYM11" s="41"/>
      <c r="OYN11" s="41"/>
      <c r="OYO11" s="41"/>
      <c r="OYP11" s="41"/>
      <c r="OYQ11" s="41"/>
      <c r="OYR11" s="41"/>
      <c r="OYS11" s="41"/>
      <c r="OYT11" s="41"/>
      <c r="OYU11" s="41"/>
      <c r="OYV11" s="41"/>
      <c r="OYW11" s="41"/>
      <c r="OYX11" s="41"/>
      <c r="OYY11" s="41"/>
      <c r="OYZ11" s="41"/>
      <c r="OZA11" s="41"/>
      <c r="OZB11" s="41"/>
      <c r="OZC11" s="41"/>
      <c r="OZD11" s="41"/>
      <c r="OZE11" s="41"/>
      <c r="OZF11" s="41"/>
      <c r="OZG11" s="41"/>
      <c r="OZH11" s="41"/>
      <c r="OZI11" s="41"/>
      <c r="OZJ11" s="41"/>
      <c r="OZK11" s="41"/>
      <c r="OZL11" s="41"/>
      <c r="OZM11" s="41"/>
      <c r="OZN11" s="41"/>
      <c r="OZO11" s="41"/>
      <c r="OZP11" s="41"/>
      <c r="OZQ11" s="41"/>
      <c r="OZR11" s="41"/>
      <c r="OZS11" s="41"/>
      <c r="OZT11" s="41"/>
      <c r="OZU11" s="41"/>
      <c r="OZV11" s="41"/>
      <c r="OZW11" s="41"/>
      <c r="OZX11" s="41"/>
      <c r="OZY11" s="41"/>
      <c r="OZZ11" s="41"/>
      <c r="PAA11" s="41"/>
      <c r="PAB11" s="41"/>
      <c r="PAC11" s="41"/>
      <c r="PAD11" s="41"/>
      <c r="PAE11" s="41"/>
      <c r="PAF11" s="41"/>
      <c r="PAG11" s="41"/>
      <c r="PAH11" s="41"/>
      <c r="PAI11" s="41"/>
      <c r="PAJ11" s="41"/>
      <c r="PAK11" s="41"/>
      <c r="PAL11" s="41"/>
      <c r="PAM11" s="41"/>
      <c r="PAN11" s="41"/>
      <c r="PAO11" s="41"/>
      <c r="PAP11" s="41"/>
      <c r="PAQ11" s="41"/>
      <c r="PAR11" s="41"/>
      <c r="PAS11" s="41"/>
      <c r="PAT11" s="41"/>
      <c r="PAU11" s="41"/>
      <c r="PAV11" s="41"/>
      <c r="PAW11" s="41"/>
      <c r="PAX11" s="41"/>
      <c r="PAY11" s="41"/>
      <c r="PAZ11" s="41"/>
      <c r="PBA11" s="41"/>
      <c r="PBB11" s="41"/>
      <c r="PBC11" s="41"/>
      <c r="PBD11" s="41"/>
      <c r="PBE11" s="41"/>
      <c r="PBF11" s="41"/>
      <c r="PBG11" s="41"/>
      <c r="PBH11" s="41"/>
      <c r="PBI11" s="41"/>
      <c r="PBJ11" s="41"/>
      <c r="PBK11" s="41"/>
      <c r="PBL11" s="41"/>
      <c r="PBM11" s="41"/>
      <c r="PBN11" s="41"/>
      <c r="PBO11" s="41"/>
      <c r="PBP11" s="41"/>
      <c r="PBQ11" s="41"/>
      <c r="PBR11" s="41"/>
      <c r="PBS11" s="41"/>
      <c r="PBT11" s="41"/>
      <c r="PBU11" s="41"/>
      <c r="PBV11" s="41"/>
      <c r="PBW11" s="41"/>
      <c r="PBX11" s="41"/>
      <c r="PBY11" s="41"/>
      <c r="PBZ11" s="41"/>
      <c r="PCA11" s="41"/>
      <c r="PCB11" s="41"/>
      <c r="PCC11" s="41"/>
      <c r="PCD11" s="41"/>
      <c r="PCE11" s="41"/>
      <c r="PCF11" s="41"/>
      <c r="PCG11" s="41"/>
      <c r="PCH11" s="41"/>
      <c r="PCI11" s="41"/>
      <c r="PCJ11" s="41"/>
      <c r="PCK11" s="41"/>
      <c r="PCL11" s="41"/>
      <c r="PCM11" s="41"/>
      <c r="PCN11" s="41"/>
      <c r="PCO11" s="41"/>
      <c r="PCP11" s="41"/>
      <c r="PCQ11" s="41"/>
      <c r="PCR11" s="41"/>
      <c r="PCS11" s="41"/>
      <c r="PCT11" s="41"/>
      <c r="PCU11" s="41"/>
      <c r="PCV11" s="41"/>
      <c r="PCW11" s="41"/>
      <c r="PCX11" s="41"/>
      <c r="PCY11" s="41"/>
      <c r="PCZ11" s="41"/>
      <c r="PDA11" s="41"/>
      <c r="PDB11" s="41"/>
      <c r="PDC11" s="41"/>
      <c r="PDD11" s="41"/>
      <c r="PDE11" s="41"/>
      <c r="PDF11" s="41"/>
      <c r="PDG11" s="41"/>
      <c r="PDH11" s="41"/>
      <c r="PDI11" s="41"/>
      <c r="PDJ11" s="41"/>
      <c r="PDK11" s="41"/>
      <c r="PDL11" s="41"/>
      <c r="PDM11" s="41"/>
      <c r="PDN11" s="41"/>
      <c r="PDO11" s="41"/>
      <c r="PDP11" s="41"/>
      <c r="PDQ11" s="41"/>
      <c r="PDR11" s="41"/>
      <c r="PDS11" s="41"/>
      <c r="PDT11" s="41"/>
      <c r="PDU11" s="41"/>
      <c r="PDV11" s="41"/>
      <c r="PDW11" s="41"/>
      <c r="PDX11" s="41"/>
      <c r="PDY11" s="41"/>
      <c r="PDZ11" s="41"/>
      <c r="PEA11" s="41"/>
      <c r="PEB11" s="41"/>
      <c r="PEC11" s="41"/>
      <c r="PED11" s="41"/>
      <c r="PEE11" s="41"/>
      <c r="PEF11" s="41"/>
      <c r="PEG11" s="41"/>
      <c r="PEH11" s="41"/>
      <c r="PEI11" s="41"/>
      <c r="PEJ11" s="41"/>
      <c r="PEK11" s="41"/>
      <c r="PEL11" s="41"/>
      <c r="PEM11" s="41"/>
      <c r="PEN11" s="41"/>
      <c r="PEO11" s="41"/>
      <c r="PEP11" s="41"/>
      <c r="PEQ11" s="41"/>
      <c r="PER11" s="41"/>
      <c r="PES11" s="41"/>
      <c r="PET11" s="41"/>
      <c r="PEU11" s="41"/>
      <c r="PEV11" s="41"/>
      <c r="PEW11" s="41"/>
      <c r="PEX11" s="41"/>
      <c r="PEY11" s="41"/>
      <c r="PEZ11" s="41"/>
      <c r="PFA11" s="41"/>
      <c r="PFB11" s="41"/>
      <c r="PFC11" s="41"/>
      <c r="PFD11" s="41"/>
      <c r="PFE11" s="41"/>
      <c r="PFF11" s="41"/>
      <c r="PFG11" s="41"/>
      <c r="PFH11" s="41"/>
      <c r="PFI11" s="41"/>
      <c r="PFJ11" s="41"/>
      <c r="PFK11" s="41"/>
      <c r="PFL11" s="41"/>
      <c r="PFM11" s="41"/>
      <c r="PFN11" s="41"/>
      <c r="PFO11" s="41"/>
      <c r="PFP11" s="41"/>
      <c r="PFQ11" s="41"/>
      <c r="PFR11" s="41"/>
      <c r="PFS11" s="41"/>
      <c r="PFT11" s="41"/>
      <c r="PFU11" s="41"/>
      <c r="PFV11" s="41"/>
      <c r="PFW11" s="41"/>
      <c r="PFX11" s="41"/>
      <c r="PFY11" s="41"/>
      <c r="PFZ11" s="41"/>
      <c r="PGA11" s="41"/>
      <c r="PGB11" s="41"/>
      <c r="PGC11" s="41"/>
      <c r="PGD11" s="41"/>
      <c r="PGE11" s="41"/>
      <c r="PGF11" s="41"/>
      <c r="PGG11" s="41"/>
      <c r="PGH11" s="41"/>
      <c r="PGI11" s="41"/>
      <c r="PGJ11" s="41"/>
      <c r="PGK11" s="41"/>
      <c r="PGL11" s="41"/>
      <c r="PGM11" s="41"/>
      <c r="PGN11" s="41"/>
      <c r="PGO11" s="41"/>
      <c r="PGP11" s="41"/>
      <c r="PGQ11" s="41"/>
      <c r="PGR11" s="41"/>
      <c r="PGS11" s="41"/>
      <c r="PGT11" s="41"/>
      <c r="PGU11" s="41"/>
      <c r="PGV11" s="41"/>
      <c r="PGW11" s="41"/>
      <c r="PGX11" s="41"/>
      <c r="PGY11" s="41"/>
      <c r="PGZ11" s="41"/>
      <c r="PHA11" s="41"/>
      <c r="PHB11" s="41"/>
      <c r="PHC11" s="41"/>
      <c r="PHD11" s="41"/>
      <c r="PHE11" s="41"/>
      <c r="PHF11" s="41"/>
      <c r="PHG11" s="41"/>
      <c r="PHH11" s="41"/>
      <c r="PHI11" s="41"/>
      <c r="PHJ11" s="41"/>
      <c r="PHK11" s="41"/>
      <c r="PHL11" s="41"/>
      <c r="PHM11" s="41"/>
      <c r="PHN11" s="41"/>
      <c r="PHO11" s="41"/>
      <c r="PHP11" s="41"/>
      <c r="PHQ11" s="41"/>
      <c r="PHR11" s="41"/>
      <c r="PHS11" s="41"/>
      <c r="PHT11" s="41"/>
      <c r="PHU11" s="41"/>
      <c r="PHV11" s="41"/>
      <c r="PHW11" s="41"/>
      <c r="PHX11" s="41"/>
      <c r="PHY11" s="41"/>
      <c r="PHZ11" s="41"/>
      <c r="PIA11" s="41"/>
      <c r="PIB11" s="41"/>
      <c r="PIC11" s="41"/>
      <c r="PID11" s="41"/>
      <c r="PIE11" s="41"/>
      <c r="PIF11" s="41"/>
      <c r="PIG11" s="41"/>
      <c r="PIH11" s="41"/>
      <c r="PII11" s="41"/>
      <c r="PIJ11" s="41"/>
      <c r="PIK11" s="41"/>
      <c r="PIL11" s="41"/>
      <c r="PIM11" s="41"/>
      <c r="PIN11" s="41"/>
      <c r="PIO11" s="41"/>
      <c r="PIP11" s="41"/>
      <c r="PIQ11" s="41"/>
      <c r="PIR11" s="41"/>
      <c r="PIS11" s="41"/>
      <c r="PIT11" s="41"/>
      <c r="PIU11" s="41"/>
      <c r="PIV11" s="41"/>
      <c r="PIW11" s="41"/>
      <c r="PIX11" s="41"/>
      <c r="PIY11" s="41"/>
      <c r="PIZ11" s="41"/>
      <c r="PJA11" s="41"/>
      <c r="PJB11" s="41"/>
      <c r="PJC11" s="41"/>
      <c r="PJD11" s="41"/>
      <c r="PJE11" s="41"/>
      <c r="PJF11" s="41"/>
      <c r="PJG11" s="41"/>
      <c r="PJH11" s="41"/>
      <c r="PJI11" s="41"/>
      <c r="PJJ11" s="41"/>
      <c r="PJK11" s="41"/>
      <c r="PJL11" s="41"/>
      <c r="PJM11" s="41"/>
      <c r="PJN11" s="41"/>
      <c r="PJO11" s="41"/>
      <c r="PJP11" s="41"/>
      <c r="PJQ11" s="41"/>
      <c r="PJR11" s="41"/>
      <c r="PJS11" s="41"/>
      <c r="PJT11" s="41"/>
      <c r="PJU11" s="41"/>
      <c r="PJV11" s="41"/>
      <c r="PJW11" s="41"/>
      <c r="PJX11" s="41"/>
      <c r="PJY11" s="41"/>
      <c r="PJZ11" s="41"/>
      <c r="PKA11" s="41"/>
      <c r="PKB11" s="41"/>
      <c r="PKC11" s="41"/>
      <c r="PKD11" s="41"/>
      <c r="PKE11" s="41"/>
      <c r="PKF11" s="41"/>
      <c r="PKG11" s="41"/>
      <c r="PKH11" s="41"/>
      <c r="PKI11" s="41"/>
      <c r="PKJ11" s="41"/>
      <c r="PKK11" s="41"/>
      <c r="PKL11" s="41"/>
      <c r="PKM11" s="41"/>
      <c r="PKN11" s="41"/>
      <c r="PKO11" s="41"/>
      <c r="PKP11" s="41"/>
      <c r="PKQ11" s="41"/>
      <c r="PKR11" s="41"/>
      <c r="PKS11" s="41"/>
      <c r="PKT11" s="41"/>
      <c r="PKU11" s="41"/>
      <c r="PKV11" s="41"/>
      <c r="PKW11" s="41"/>
      <c r="PKX11" s="41"/>
      <c r="PKY11" s="41"/>
      <c r="PKZ11" s="41"/>
      <c r="PLA11" s="41"/>
      <c r="PLB11" s="41"/>
      <c r="PLC11" s="41"/>
      <c r="PLD11" s="41"/>
      <c r="PLE11" s="41"/>
      <c r="PLF11" s="41"/>
      <c r="PLG11" s="41"/>
      <c r="PLH11" s="41"/>
      <c r="PLI11" s="41"/>
      <c r="PLJ11" s="41"/>
      <c r="PLK11" s="41"/>
      <c r="PLL11" s="41"/>
      <c r="PLM11" s="41"/>
      <c r="PLN11" s="41"/>
      <c r="PLO11" s="41"/>
      <c r="PLP11" s="41"/>
      <c r="PLQ11" s="41"/>
      <c r="PLR11" s="41"/>
      <c r="PLS11" s="41"/>
      <c r="PLT11" s="41"/>
      <c r="PLU11" s="41"/>
      <c r="PLV11" s="41"/>
      <c r="PLW11" s="41"/>
      <c r="PLX11" s="41"/>
      <c r="PLY11" s="41"/>
      <c r="PLZ11" s="41"/>
      <c r="PMA11" s="41"/>
      <c r="PMB11" s="41"/>
      <c r="PMC11" s="41"/>
      <c r="PMD11" s="41"/>
      <c r="PME11" s="41"/>
      <c r="PMF11" s="41"/>
      <c r="PMG11" s="41"/>
      <c r="PMH11" s="41"/>
      <c r="PMI11" s="41"/>
      <c r="PMJ11" s="41"/>
      <c r="PMK11" s="41"/>
      <c r="PML11" s="41"/>
      <c r="PMM11" s="41"/>
      <c r="PMN11" s="41"/>
      <c r="PMO11" s="41"/>
      <c r="PMP11" s="41"/>
      <c r="PMQ11" s="41"/>
      <c r="PMR11" s="41"/>
      <c r="PMS11" s="41"/>
      <c r="PMT11" s="41"/>
      <c r="PMU11" s="41"/>
      <c r="PMV11" s="41"/>
      <c r="PMW11" s="41"/>
      <c r="PMX11" s="41"/>
      <c r="PMY11" s="41"/>
      <c r="PMZ11" s="41"/>
      <c r="PNA11" s="41"/>
      <c r="PNB11" s="41"/>
      <c r="PNC11" s="41"/>
      <c r="PND11" s="41"/>
      <c r="PNE11" s="41"/>
      <c r="PNF11" s="41"/>
      <c r="PNG11" s="41"/>
      <c r="PNH11" s="41"/>
      <c r="PNI11" s="41"/>
      <c r="PNJ11" s="41"/>
      <c r="PNK11" s="41"/>
      <c r="PNL11" s="41"/>
      <c r="PNM11" s="41"/>
      <c r="PNN11" s="41"/>
      <c r="PNO11" s="41"/>
      <c r="PNP11" s="41"/>
      <c r="PNQ11" s="41"/>
      <c r="PNR11" s="41"/>
      <c r="PNS11" s="41"/>
      <c r="PNT11" s="41"/>
      <c r="PNU11" s="41"/>
      <c r="PNV11" s="41"/>
      <c r="PNW11" s="41"/>
      <c r="PNX11" s="41"/>
      <c r="PNY11" s="41"/>
      <c r="PNZ11" s="41"/>
      <c r="POA11" s="41"/>
      <c r="POB11" s="41"/>
      <c r="POC11" s="41"/>
      <c r="POD11" s="41"/>
      <c r="POE11" s="41"/>
      <c r="POF11" s="41"/>
      <c r="POG11" s="41"/>
      <c r="POH11" s="41"/>
      <c r="POI11" s="41"/>
      <c r="POJ11" s="41"/>
      <c r="POK11" s="41"/>
      <c r="POL11" s="41"/>
      <c r="POM11" s="41"/>
      <c r="PON11" s="41"/>
      <c r="POO11" s="41"/>
      <c r="POP11" s="41"/>
      <c r="POQ11" s="41"/>
      <c r="POR11" s="41"/>
      <c r="POS11" s="41"/>
      <c r="POT11" s="41"/>
      <c r="POU11" s="41"/>
      <c r="POV11" s="41"/>
      <c r="POW11" s="41"/>
      <c r="POX11" s="41"/>
      <c r="POY11" s="41"/>
      <c r="POZ11" s="41"/>
      <c r="PPA11" s="41"/>
      <c r="PPB11" s="41"/>
      <c r="PPC11" s="41"/>
      <c r="PPD11" s="41"/>
      <c r="PPE11" s="41"/>
      <c r="PPF11" s="41"/>
      <c r="PPG11" s="41"/>
      <c r="PPH11" s="41"/>
      <c r="PPI11" s="41"/>
      <c r="PPJ11" s="41"/>
      <c r="PPK11" s="41"/>
      <c r="PPL11" s="41"/>
      <c r="PPM11" s="41"/>
      <c r="PPN11" s="41"/>
      <c r="PPO11" s="41"/>
      <c r="PPP11" s="41"/>
      <c r="PPQ11" s="41"/>
      <c r="PPR11" s="41"/>
      <c r="PPS11" s="41"/>
      <c r="PPT11" s="41"/>
      <c r="PPU11" s="41"/>
      <c r="PPV11" s="41"/>
      <c r="PPW11" s="41"/>
      <c r="PPX11" s="41"/>
      <c r="PPY11" s="41"/>
      <c r="PPZ11" s="41"/>
      <c r="PQA11" s="41"/>
      <c r="PQB11" s="41"/>
      <c r="PQC11" s="41"/>
      <c r="PQD11" s="41"/>
      <c r="PQE11" s="41"/>
      <c r="PQF11" s="41"/>
      <c r="PQG11" s="41"/>
      <c r="PQH11" s="41"/>
      <c r="PQI11" s="41"/>
      <c r="PQJ11" s="41"/>
      <c r="PQK11" s="41"/>
      <c r="PQL11" s="41"/>
      <c r="PQM11" s="41"/>
      <c r="PQN11" s="41"/>
      <c r="PQO11" s="41"/>
      <c r="PQP11" s="41"/>
      <c r="PQQ11" s="41"/>
      <c r="PQR11" s="41"/>
      <c r="PQS11" s="41"/>
      <c r="PQT11" s="41"/>
      <c r="PQU11" s="41"/>
      <c r="PQV11" s="41"/>
      <c r="PQW11" s="41"/>
      <c r="PQX11" s="41"/>
      <c r="PQY11" s="41"/>
      <c r="PQZ11" s="41"/>
      <c r="PRA11" s="41"/>
      <c r="PRB11" s="41"/>
      <c r="PRC11" s="41"/>
      <c r="PRD11" s="41"/>
      <c r="PRE11" s="41"/>
      <c r="PRF11" s="41"/>
      <c r="PRG11" s="41"/>
      <c r="PRH11" s="41"/>
      <c r="PRI11" s="41"/>
      <c r="PRJ11" s="41"/>
      <c r="PRK11" s="41"/>
      <c r="PRL11" s="41"/>
      <c r="PRM11" s="41"/>
      <c r="PRN11" s="41"/>
      <c r="PRO11" s="41"/>
      <c r="PRP11" s="41"/>
      <c r="PRQ11" s="41"/>
      <c r="PRR11" s="41"/>
      <c r="PRS11" s="41"/>
      <c r="PRT11" s="41"/>
      <c r="PRU11" s="41"/>
      <c r="PRV11" s="41"/>
      <c r="PRW11" s="41"/>
      <c r="PRX11" s="41"/>
      <c r="PRY11" s="41"/>
      <c r="PRZ11" s="41"/>
      <c r="PSA11" s="41"/>
      <c r="PSB11" s="41"/>
      <c r="PSC11" s="41"/>
      <c r="PSD11" s="41"/>
      <c r="PSE11" s="41"/>
      <c r="PSF11" s="41"/>
      <c r="PSG11" s="41"/>
      <c r="PSH11" s="41"/>
      <c r="PSI11" s="41"/>
      <c r="PSJ11" s="41"/>
      <c r="PSK11" s="41"/>
      <c r="PSL11" s="41"/>
      <c r="PSM11" s="41"/>
      <c r="PSN11" s="41"/>
      <c r="PSO11" s="41"/>
      <c r="PSP11" s="41"/>
      <c r="PSQ11" s="41"/>
      <c r="PSR11" s="41"/>
      <c r="PSS11" s="41"/>
      <c r="PST11" s="41"/>
      <c r="PSU11" s="41"/>
      <c r="PSV11" s="41"/>
      <c r="PSW11" s="41"/>
      <c r="PSX11" s="41"/>
      <c r="PSY11" s="41"/>
      <c r="PSZ11" s="41"/>
      <c r="PTA11" s="41"/>
      <c r="PTB11" s="41"/>
      <c r="PTC11" s="41"/>
      <c r="PTD11" s="41"/>
      <c r="PTE11" s="41"/>
      <c r="PTF11" s="41"/>
      <c r="PTG11" s="41"/>
      <c r="PTH11" s="41"/>
      <c r="PTI11" s="41"/>
      <c r="PTJ11" s="41"/>
      <c r="PTK11" s="41"/>
      <c r="PTL11" s="41"/>
      <c r="PTM11" s="41"/>
      <c r="PTN11" s="41"/>
      <c r="PTO11" s="41"/>
      <c r="PTP11" s="41"/>
      <c r="PTQ11" s="41"/>
      <c r="PTR11" s="41"/>
      <c r="PTS11" s="41"/>
      <c r="PTT11" s="41"/>
      <c r="PTU11" s="41"/>
      <c r="PTV11" s="41"/>
      <c r="PTW11" s="41"/>
      <c r="PTX11" s="41"/>
      <c r="PTY11" s="41"/>
      <c r="PTZ11" s="41"/>
      <c r="PUA11" s="41"/>
      <c r="PUB11" s="41"/>
      <c r="PUC11" s="41"/>
      <c r="PUD11" s="41"/>
      <c r="PUE11" s="41"/>
      <c r="PUF11" s="41"/>
      <c r="PUG11" s="41"/>
      <c r="PUH11" s="41"/>
      <c r="PUI11" s="41"/>
      <c r="PUJ11" s="41"/>
      <c r="PUK11" s="41"/>
      <c r="PUL11" s="41"/>
      <c r="PUM11" s="41"/>
      <c r="PUN11" s="41"/>
      <c r="PUO11" s="41"/>
      <c r="PUP11" s="41"/>
      <c r="PUQ11" s="41"/>
      <c r="PUR11" s="41"/>
      <c r="PUS11" s="41"/>
      <c r="PUT11" s="41"/>
      <c r="PUU11" s="41"/>
      <c r="PUV11" s="41"/>
      <c r="PUW11" s="41"/>
      <c r="PUX11" s="41"/>
      <c r="PUY11" s="41"/>
      <c r="PUZ11" s="41"/>
      <c r="PVA11" s="41"/>
      <c r="PVB11" s="41"/>
      <c r="PVC11" s="41"/>
      <c r="PVD11" s="41"/>
      <c r="PVE11" s="41"/>
      <c r="PVF11" s="41"/>
      <c r="PVG11" s="41"/>
      <c r="PVH11" s="41"/>
      <c r="PVI11" s="41"/>
      <c r="PVJ11" s="41"/>
      <c r="PVK11" s="41"/>
      <c r="PVL11" s="41"/>
      <c r="PVM11" s="41"/>
      <c r="PVN11" s="41"/>
      <c r="PVO11" s="41"/>
      <c r="PVP11" s="41"/>
      <c r="PVQ11" s="41"/>
      <c r="PVR11" s="41"/>
      <c r="PVS11" s="41"/>
      <c r="PVT11" s="41"/>
      <c r="PVU11" s="41"/>
      <c r="PVV11" s="41"/>
      <c r="PVW11" s="41"/>
      <c r="PVX11" s="41"/>
      <c r="PVY11" s="41"/>
      <c r="PVZ11" s="41"/>
      <c r="PWA11" s="41"/>
      <c r="PWB11" s="41"/>
      <c r="PWC11" s="41"/>
      <c r="PWD11" s="41"/>
      <c r="PWE11" s="41"/>
      <c r="PWF11" s="41"/>
      <c r="PWG11" s="41"/>
      <c r="PWH11" s="41"/>
      <c r="PWI11" s="41"/>
      <c r="PWJ11" s="41"/>
      <c r="PWK11" s="41"/>
      <c r="PWL11" s="41"/>
      <c r="PWM11" s="41"/>
      <c r="PWN11" s="41"/>
      <c r="PWO11" s="41"/>
      <c r="PWP11" s="41"/>
      <c r="PWQ11" s="41"/>
      <c r="PWR11" s="41"/>
      <c r="PWS11" s="41"/>
      <c r="PWT11" s="41"/>
      <c r="PWU11" s="41"/>
      <c r="PWV11" s="41"/>
      <c r="PWW11" s="41"/>
      <c r="PWX11" s="41"/>
      <c r="PWY11" s="41"/>
      <c r="PWZ11" s="41"/>
      <c r="PXA11" s="41"/>
      <c r="PXB11" s="41"/>
      <c r="PXC11" s="41"/>
      <c r="PXD11" s="41"/>
      <c r="PXE11" s="41"/>
      <c r="PXF11" s="41"/>
      <c r="PXG11" s="41"/>
      <c r="PXH11" s="41"/>
      <c r="PXI11" s="41"/>
      <c r="PXJ11" s="41"/>
      <c r="PXK11" s="41"/>
      <c r="PXL11" s="41"/>
      <c r="PXM11" s="41"/>
      <c r="PXN11" s="41"/>
      <c r="PXO11" s="41"/>
      <c r="PXP11" s="41"/>
      <c r="PXQ11" s="41"/>
      <c r="PXR11" s="41"/>
      <c r="PXS11" s="41"/>
      <c r="PXT11" s="41"/>
      <c r="PXU11" s="41"/>
      <c r="PXV11" s="41"/>
      <c r="PXW11" s="41"/>
      <c r="PXX11" s="41"/>
      <c r="PXY11" s="41"/>
      <c r="PXZ11" s="41"/>
      <c r="PYA11" s="41"/>
      <c r="PYB11" s="41"/>
      <c r="PYC11" s="41"/>
      <c r="PYD11" s="41"/>
      <c r="PYE11" s="41"/>
      <c r="PYF11" s="41"/>
      <c r="PYG11" s="41"/>
      <c r="PYH11" s="41"/>
      <c r="PYI11" s="41"/>
      <c r="PYJ11" s="41"/>
      <c r="PYK11" s="41"/>
      <c r="PYL11" s="41"/>
      <c r="PYM11" s="41"/>
      <c r="PYN11" s="41"/>
      <c r="PYO11" s="41"/>
      <c r="PYP11" s="41"/>
      <c r="PYQ11" s="41"/>
      <c r="PYR11" s="41"/>
      <c r="PYS11" s="41"/>
      <c r="PYT11" s="41"/>
      <c r="PYU11" s="41"/>
      <c r="PYV11" s="41"/>
      <c r="PYW11" s="41"/>
      <c r="PYX11" s="41"/>
      <c r="PYY11" s="41"/>
      <c r="PYZ11" s="41"/>
      <c r="PZA11" s="41"/>
      <c r="PZB11" s="41"/>
      <c r="PZC11" s="41"/>
      <c r="PZD11" s="41"/>
      <c r="PZE11" s="41"/>
      <c r="PZF11" s="41"/>
      <c r="PZG11" s="41"/>
      <c r="PZH11" s="41"/>
      <c r="PZI11" s="41"/>
      <c r="PZJ11" s="41"/>
      <c r="PZK11" s="41"/>
      <c r="PZL11" s="41"/>
      <c r="PZM11" s="41"/>
      <c r="PZN11" s="41"/>
      <c r="PZO11" s="41"/>
      <c r="PZP11" s="41"/>
      <c r="PZQ11" s="41"/>
      <c r="PZR11" s="41"/>
      <c r="PZS11" s="41"/>
      <c r="PZT11" s="41"/>
      <c r="PZU11" s="41"/>
      <c r="PZV11" s="41"/>
      <c r="PZW11" s="41"/>
      <c r="PZX11" s="41"/>
      <c r="PZY11" s="41"/>
      <c r="PZZ11" s="41"/>
      <c r="QAA11" s="41"/>
      <c r="QAB11" s="41"/>
      <c r="QAC11" s="41"/>
      <c r="QAD11" s="41"/>
      <c r="QAE11" s="41"/>
      <c r="QAF11" s="41"/>
      <c r="QAG11" s="41"/>
      <c r="QAH11" s="41"/>
      <c r="QAI11" s="41"/>
      <c r="QAJ11" s="41"/>
      <c r="QAK11" s="41"/>
      <c r="QAL11" s="41"/>
      <c r="QAM11" s="41"/>
      <c r="QAN11" s="41"/>
      <c r="QAO11" s="41"/>
      <c r="QAP11" s="41"/>
      <c r="QAQ11" s="41"/>
      <c r="QAR11" s="41"/>
      <c r="QAS11" s="41"/>
      <c r="QAT11" s="41"/>
      <c r="QAU11" s="41"/>
      <c r="QAV11" s="41"/>
      <c r="QAW11" s="41"/>
      <c r="QAX11" s="41"/>
      <c r="QAY11" s="41"/>
      <c r="QAZ11" s="41"/>
      <c r="QBA11" s="41"/>
      <c r="QBB11" s="41"/>
      <c r="QBC11" s="41"/>
      <c r="QBD11" s="41"/>
      <c r="QBE11" s="41"/>
      <c r="QBF11" s="41"/>
      <c r="QBG11" s="41"/>
      <c r="QBH11" s="41"/>
      <c r="QBI11" s="41"/>
      <c r="QBJ11" s="41"/>
      <c r="QBK11" s="41"/>
      <c r="QBL11" s="41"/>
      <c r="QBM11" s="41"/>
      <c r="QBN11" s="41"/>
      <c r="QBO11" s="41"/>
      <c r="QBP11" s="41"/>
      <c r="QBQ11" s="41"/>
      <c r="QBR11" s="41"/>
      <c r="QBS11" s="41"/>
      <c r="QBT11" s="41"/>
      <c r="QBU11" s="41"/>
      <c r="QBV11" s="41"/>
      <c r="QBW11" s="41"/>
      <c r="QBX11" s="41"/>
      <c r="QBY11" s="41"/>
      <c r="QBZ11" s="41"/>
      <c r="QCA11" s="41"/>
      <c r="QCB11" s="41"/>
      <c r="QCC11" s="41"/>
      <c r="QCD11" s="41"/>
      <c r="QCE11" s="41"/>
      <c r="QCF11" s="41"/>
      <c r="QCG11" s="41"/>
      <c r="QCH11" s="41"/>
      <c r="QCI11" s="41"/>
      <c r="QCJ11" s="41"/>
      <c r="QCK11" s="41"/>
      <c r="QCL11" s="41"/>
      <c r="QCM11" s="41"/>
      <c r="QCN11" s="41"/>
      <c r="QCO11" s="41"/>
      <c r="QCP11" s="41"/>
      <c r="QCQ11" s="41"/>
      <c r="QCR11" s="41"/>
      <c r="QCS11" s="41"/>
      <c r="QCT11" s="41"/>
      <c r="QCU11" s="41"/>
      <c r="QCV11" s="41"/>
      <c r="QCW11" s="41"/>
      <c r="QCX11" s="41"/>
      <c r="QCY11" s="41"/>
      <c r="QCZ11" s="41"/>
      <c r="QDA11" s="41"/>
      <c r="QDB11" s="41"/>
      <c r="QDC11" s="41"/>
      <c r="QDD11" s="41"/>
      <c r="QDE11" s="41"/>
      <c r="QDF11" s="41"/>
      <c r="QDG11" s="41"/>
      <c r="QDH11" s="41"/>
      <c r="QDI11" s="41"/>
      <c r="QDJ11" s="41"/>
      <c r="QDK11" s="41"/>
      <c r="QDL11" s="41"/>
      <c r="QDM11" s="41"/>
      <c r="QDN11" s="41"/>
      <c r="QDO11" s="41"/>
      <c r="QDP11" s="41"/>
      <c r="QDQ11" s="41"/>
      <c r="QDR11" s="41"/>
      <c r="QDS11" s="41"/>
      <c r="QDT11" s="41"/>
      <c r="QDU11" s="41"/>
      <c r="QDV11" s="41"/>
      <c r="QDW11" s="41"/>
      <c r="QDX11" s="41"/>
      <c r="QDY11" s="41"/>
      <c r="QDZ11" s="41"/>
      <c r="QEA11" s="41"/>
      <c r="QEB11" s="41"/>
      <c r="QEC11" s="41"/>
      <c r="QED11" s="41"/>
      <c r="QEE11" s="41"/>
      <c r="QEF11" s="41"/>
      <c r="QEG11" s="41"/>
      <c r="QEH11" s="41"/>
      <c r="QEI11" s="41"/>
      <c r="QEJ11" s="41"/>
      <c r="QEK11" s="41"/>
      <c r="QEL11" s="41"/>
      <c r="QEM11" s="41"/>
      <c r="QEN11" s="41"/>
      <c r="QEO11" s="41"/>
      <c r="QEP11" s="41"/>
      <c r="QEQ11" s="41"/>
      <c r="QER11" s="41"/>
      <c r="QES11" s="41"/>
      <c r="QET11" s="41"/>
      <c r="QEU11" s="41"/>
      <c r="QEV11" s="41"/>
      <c r="QEW11" s="41"/>
      <c r="QEX11" s="41"/>
      <c r="QEY11" s="41"/>
      <c r="QEZ11" s="41"/>
      <c r="QFA11" s="41"/>
      <c r="QFB11" s="41"/>
      <c r="QFC11" s="41"/>
      <c r="QFD11" s="41"/>
      <c r="QFE11" s="41"/>
      <c r="QFF11" s="41"/>
      <c r="QFG11" s="41"/>
      <c r="QFH11" s="41"/>
      <c r="QFI11" s="41"/>
      <c r="QFJ11" s="41"/>
      <c r="QFK11" s="41"/>
      <c r="QFL11" s="41"/>
      <c r="QFM11" s="41"/>
      <c r="QFN11" s="41"/>
      <c r="QFO11" s="41"/>
      <c r="QFP11" s="41"/>
      <c r="QFQ11" s="41"/>
      <c r="QFR11" s="41"/>
      <c r="QFS11" s="41"/>
      <c r="QFT11" s="41"/>
      <c r="QFU11" s="41"/>
      <c r="QFV11" s="41"/>
      <c r="QFW11" s="41"/>
      <c r="QFX11" s="41"/>
      <c r="QFY11" s="41"/>
      <c r="QFZ11" s="41"/>
      <c r="QGA11" s="41"/>
      <c r="QGB11" s="41"/>
      <c r="QGC11" s="41"/>
      <c r="QGD11" s="41"/>
      <c r="QGE11" s="41"/>
      <c r="QGF11" s="41"/>
      <c r="QGG11" s="41"/>
      <c r="QGH11" s="41"/>
      <c r="QGI11" s="41"/>
      <c r="QGJ11" s="41"/>
      <c r="QGK11" s="41"/>
      <c r="QGL11" s="41"/>
      <c r="QGM11" s="41"/>
      <c r="QGN11" s="41"/>
      <c r="QGO11" s="41"/>
      <c r="QGP11" s="41"/>
      <c r="QGQ11" s="41"/>
      <c r="QGR11" s="41"/>
      <c r="QGS11" s="41"/>
      <c r="QGT11" s="41"/>
      <c r="QGU11" s="41"/>
      <c r="QGV11" s="41"/>
      <c r="QGW11" s="41"/>
      <c r="QGX11" s="41"/>
      <c r="QGY11" s="41"/>
      <c r="QGZ11" s="41"/>
      <c r="QHA11" s="41"/>
      <c r="QHB11" s="41"/>
      <c r="QHC11" s="41"/>
      <c r="QHD11" s="41"/>
      <c r="QHE11" s="41"/>
      <c r="QHF11" s="41"/>
      <c r="QHG11" s="41"/>
      <c r="QHH11" s="41"/>
      <c r="QHI11" s="41"/>
      <c r="QHJ11" s="41"/>
      <c r="QHK11" s="41"/>
      <c r="QHL11" s="41"/>
      <c r="QHM11" s="41"/>
      <c r="QHN11" s="41"/>
      <c r="QHO11" s="41"/>
      <c r="QHP11" s="41"/>
      <c r="QHQ11" s="41"/>
      <c r="QHR11" s="41"/>
      <c r="QHS11" s="41"/>
      <c r="QHT11" s="41"/>
      <c r="QHU11" s="41"/>
      <c r="QHV11" s="41"/>
      <c r="QHW11" s="41"/>
      <c r="QHX11" s="41"/>
      <c r="QHY11" s="41"/>
      <c r="QHZ11" s="41"/>
      <c r="QIA11" s="41"/>
      <c r="QIB11" s="41"/>
      <c r="QIC11" s="41"/>
      <c r="QID11" s="41"/>
      <c r="QIE11" s="41"/>
      <c r="QIF11" s="41"/>
      <c r="QIG11" s="41"/>
      <c r="QIH11" s="41"/>
      <c r="QII11" s="41"/>
      <c r="QIJ11" s="41"/>
      <c r="QIK11" s="41"/>
      <c r="QIL11" s="41"/>
      <c r="QIM11" s="41"/>
      <c r="QIN11" s="41"/>
      <c r="QIO11" s="41"/>
      <c r="QIP11" s="41"/>
      <c r="QIQ11" s="41"/>
      <c r="QIR11" s="41"/>
      <c r="QIS11" s="41"/>
      <c r="QIT11" s="41"/>
      <c r="QIU11" s="41"/>
      <c r="QIV11" s="41"/>
      <c r="QIW11" s="41"/>
      <c r="QIX11" s="41"/>
      <c r="QIY11" s="41"/>
      <c r="QIZ11" s="41"/>
      <c r="QJA11" s="41"/>
      <c r="QJB11" s="41"/>
      <c r="QJC11" s="41"/>
      <c r="QJD11" s="41"/>
      <c r="QJE11" s="41"/>
      <c r="QJF11" s="41"/>
      <c r="QJG11" s="41"/>
      <c r="QJH11" s="41"/>
      <c r="QJI11" s="41"/>
      <c r="QJJ11" s="41"/>
      <c r="QJK11" s="41"/>
      <c r="QJL11" s="41"/>
      <c r="QJM11" s="41"/>
      <c r="QJN11" s="41"/>
      <c r="QJO11" s="41"/>
      <c r="QJP11" s="41"/>
      <c r="QJQ11" s="41"/>
      <c r="QJR11" s="41"/>
      <c r="QJS11" s="41"/>
      <c r="QJT11" s="41"/>
      <c r="QJU11" s="41"/>
      <c r="QJV11" s="41"/>
      <c r="QJW11" s="41"/>
      <c r="QJX11" s="41"/>
      <c r="QJY11" s="41"/>
      <c r="QJZ11" s="41"/>
      <c r="QKA11" s="41"/>
      <c r="QKB11" s="41"/>
      <c r="QKC11" s="41"/>
      <c r="QKD11" s="41"/>
      <c r="QKE11" s="41"/>
      <c r="QKF11" s="41"/>
      <c r="QKG11" s="41"/>
      <c r="QKH11" s="41"/>
      <c r="QKI11" s="41"/>
      <c r="QKJ11" s="41"/>
      <c r="QKK11" s="41"/>
      <c r="QKL11" s="41"/>
      <c r="QKM11" s="41"/>
      <c r="QKN11" s="41"/>
      <c r="QKO11" s="41"/>
      <c r="QKP11" s="41"/>
      <c r="QKQ11" s="41"/>
      <c r="QKR11" s="41"/>
      <c r="QKS11" s="41"/>
      <c r="QKT11" s="41"/>
      <c r="QKU11" s="41"/>
      <c r="QKV11" s="41"/>
      <c r="QKW11" s="41"/>
      <c r="QKX11" s="41"/>
      <c r="QKY11" s="41"/>
      <c r="QKZ11" s="41"/>
      <c r="QLA11" s="41"/>
      <c r="QLB11" s="41"/>
      <c r="QLC11" s="41"/>
      <c r="QLD11" s="41"/>
      <c r="QLE11" s="41"/>
      <c r="QLF11" s="41"/>
      <c r="QLG11" s="41"/>
      <c r="QLH11" s="41"/>
      <c r="QLI11" s="41"/>
      <c r="QLJ11" s="41"/>
      <c r="QLK11" s="41"/>
      <c r="QLL11" s="41"/>
      <c r="QLM11" s="41"/>
      <c r="QLN11" s="41"/>
      <c r="QLO11" s="41"/>
      <c r="QLP11" s="41"/>
      <c r="QLQ11" s="41"/>
      <c r="QLR11" s="41"/>
      <c r="QLS11" s="41"/>
      <c r="QLT11" s="41"/>
      <c r="QLU11" s="41"/>
      <c r="QLV11" s="41"/>
      <c r="QLW11" s="41"/>
      <c r="QLX11" s="41"/>
      <c r="QLY11" s="41"/>
      <c r="QLZ11" s="41"/>
      <c r="QMA11" s="41"/>
      <c r="QMB11" s="41"/>
      <c r="QMC11" s="41"/>
      <c r="QMD11" s="41"/>
      <c r="QME11" s="41"/>
      <c r="QMF11" s="41"/>
      <c r="QMG11" s="41"/>
      <c r="QMH11" s="41"/>
      <c r="QMI11" s="41"/>
      <c r="QMJ11" s="41"/>
      <c r="QMK11" s="41"/>
      <c r="QML11" s="41"/>
      <c r="QMM11" s="41"/>
      <c r="QMN11" s="41"/>
      <c r="QMO11" s="41"/>
      <c r="QMP11" s="41"/>
      <c r="QMQ11" s="41"/>
      <c r="QMR11" s="41"/>
      <c r="QMS11" s="41"/>
      <c r="QMT11" s="41"/>
      <c r="QMU11" s="41"/>
      <c r="QMV11" s="41"/>
      <c r="QMW11" s="41"/>
      <c r="QMX11" s="41"/>
      <c r="QMY11" s="41"/>
      <c r="QMZ11" s="41"/>
      <c r="QNA11" s="41"/>
      <c r="QNB11" s="41"/>
      <c r="QNC11" s="41"/>
      <c r="QND11" s="41"/>
      <c r="QNE11" s="41"/>
      <c r="QNF11" s="41"/>
      <c r="QNG11" s="41"/>
      <c r="QNH11" s="41"/>
      <c r="QNI11" s="41"/>
      <c r="QNJ11" s="41"/>
      <c r="QNK11" s="41"/>
      <c r="QNL11" s="41"/>
      <c r="QNM11" s="41"/>
      <c r="QNN11" s="41"/>
      <c r="QNO11" s="41"/>
      <c r="QNP11" s="41"/>
      <c r="QNQ11" s="41"/>
      <c r="QNR11" s="41"/>
      <c r="QNS11" s="41"/>
      <c r="QNT11" s="41"/>
      <c r="QNU11" s="41"/>
      <c r="QNV11" s="41"/>
      <c r="QNW11" s="41"/>
      <c r="QNX11" s="41"/>
      <c r="QNY11" s="41"/>
      <c r="QNZ11" s="41"/>
      <c r="QOA11" s="41"/>
      <c r="QOB11" s="41"/>
      <c r="QOC11" s="41"/>
      <c r="QOD11" s="41"/>
      <c r="QOE11" s="41"/>
      <c r="QOF11" s="41"/>
      <c r="QOG11" s="41"/>
      <c r="QOH11" s="41"/>
      <c r="QOI11" s="41"/>
      <c r="QOJ11" s="41"/>
      <c r="QOK11" s="41"/>
      <c r="QOL11" s="41"/>
      <c r="QOM11" s="41"/>
      <c r="QON11" s="41"/>
      <c r="QOO11" s="41"/>
      <c r="QOP11" s="41"/>
      <c r="QOQ11" s="41"/>
      <c r="QOR11" s="41"/>
      <c r="QOS11" s="41"/>
      <c r="QOT11" s="41"/>
      <c r="QOU11" s="41"/>
      <c r="QOV11" s="41"/>
      <c r="QOW11" s="41"/>
      <c r="QOX11" s="41"/>
      <c r="QOY11" s="41"/>
      <c r="QOZ11" s="41"/>
      <c r="QPA11" s="41"/>
      <c r="QPB11" s="41"/>
      <c r="QPC11" s="41"/>
      <c r="QPD11" s="41"/>
      <c r="QPE11" s="41"/>
      <c r="QPF11" s="41"/>
      <c r="QPG11" s="41"/>
      <c r="QPH11" s="41"/>
      <c r="QPI11" s="41"/>
      <c r="QPJ11" s="41"/>
      <c r="QPK11" s="41"/>
      <c r="QPL11" s="41"/>
      <c r="QPM11" s="41"/>
      <c r="QPN11" s="41"/>
      <c r="QPO11" s="41"/>
      <c r="QPP11" s="41"/>
      <c r="QPQ11" s="41"/>
      <c r="QPR11" s="41"/>
      <c r="QPS11" s="41"/>
      <c r="QPT11" s="41"/>
      <c r="QPU11" s="41"/>
      <c r="QPV11" s="41"/>
      <c r="QPW11" s="41"/>
      <c r="QPX11" s="41"/>
      <c r="QPY11" s="41"/>
      <c r="QPZ11" s="41"/>
      <c r="QQA11" s="41"/>
      <c r="QQB11" s="41"/>
      <c r="QQC11" s="41"/>
      <c r="QQD11" s="41"/>
      <c r="QQE11" s="41"/>
      <c r="QQF11" s="41"/>
      <c r="QQG11" s="41"/>
      <c r="QQH11" s="41"/>
      <c r="QQI11" s="41"/>
      <c r="QQJ11" s="41"/>
      <c r="QQK11" s="41"/>
      <c r="QQL11" s="41"/>
      <c r="QQM11" s="41"/>
      <c r="QQN11" s="41"/>
      <c r="QQO11" s="41"/>
      <c r="QQP11" s="41"/>
      <c r="QQQ11" s="41"/>
      <c r="QQR11" s="41"/>
      <c r="QQS11" s="41"/>
      <c r="QQT11" s="41"/>
      <c r="QQU11" s="41"/>
      <c r="QQV11" s="41"/>
      <c r="QQW11" s="41"/>
      <c r="QQX11" s="41"/>
      <c r="QQY11" s="41"/>
      <c r="QQZ11" s="41"/>
      <c r="QRA11" s="41"/>
      <c r="QRB11" s="41"/>
      <c r="QRC11" s="41"/>
      <c r="QRD11" s="41"/>
      <c r="QRE11" s="41"/>
      <c r="QRF11" s="41"/>
      <c r="QRG11" s="41"/>
      <c r="QRH11" s="41"/>
      <c r="QRI11" s="41"/>
      <c r="QRJ11" s="41"/>
      <c r="QRK11" s="41"/>
      <c r="QRL11" s="41"/>
      <c r="QRM11" s="41"/>
      <c r="QRN11" s="41"/>
      <c r="QRO11" s="41"/>
      <c r="QRP11" s="41"/>
      <c r="QRQ11" s="41"/>
      <c r="QRR11" s="41"/>
      <c r="QRS11" s="41"/>
      <c r="QRT11" s="41"/>
      <c r="QRU11" s="41"/>
      <c r="QRV11" s="41"/>
      <c r="QRW11" s="41"/>
      <c r="QRX11" s="41"/>
      <c r="QRY11" s="41"/>
      <c r="QRZ11" s="41"/>
      <c r="QSA11" s="41"/>
      <c r="QSB11" s="41"/>
      <c r="QSC11" s="41"/>
      <c r="QSD11" s="41"/>
      <c r="QSE11" s="41"/>
      <c r="QSF11" s="41"/>
      <c r="QSG11" s="41"/>
      <c r="QSH11" s="41"/>
      <c r="QSI11" s="41"/>
      <c r="QSJ11" s="41"/>
      <c r="QSK11" s="41"/>
      <c r="QSL11" s="41"/>
      <c r="QSM11" s="41"/>
      <c r="QSN11" s="41"/>
      <c r="QSO11" s="41"/>
      <c r="QSP11" s="41"/>
      <c r="QSQ11" s="41"/>
      <c r="QSR11" s="41"/>
      <c r="QSS11" s="41"/>
      <c r="QST11" s="41"/>
      <c r="QSU11" s="41"/>
      <c r="QSV11" s="41"/>
      <c r="QSW11" s="41"/>
      <c r="QSX11" s="41"/>
      <c r="QSY11" s="41"/>
      <c r="QSZ11" s="41"/>
      <c r="QTA11" s="41"/>
      <c r="QTB11" s="41"/>
      <c r="QTC11" s="41"/>
      <c r="QTD11" s="41"/>
      <c r="QTE11" s="41"/>
      <c r="QTF11" s="41"/>
      <c r="QTG11" s="41"/>
      <c r="QTH11" s="41"/>
      <c r="QTI11" s="41"/>
      <c r="QTJ11" s="41"/>
      <c r="QTK11" s="41"/>
      <c r="QTL11" s="41"/>
      <c r="QTM11" s="41"/>
      <c r="QTN11" s="41"/>
      <c r="QTO11" s="41"/>
      <c r="QTP11" s="41"/>
      <c r="QTQ11" s="41"/>
      <c r="QTR11" s="41"/>
      <c r="QTS11" s="41"/>
      <c r="QTT11" s="41"/>
      <c r="QTU11" s="41"/>
      <c r="QTV11" s="41"/>
      <c r="QTW11" s="41"/>
      <c r="QTX11" s="41"/>
      <c r="QTY11" s="41"/>
      <c r="QTZ11" s="41"/>
      <c r="QUA11" s="41"/>
      <c r="QUB11" s="41"/>
      <c r="QUC11" s="41"/>
      <c r="QUD11" s="41"/>
      <c r="QUE11" s="41"/>
      <c r="QUF11" s="41"/>
      <c r="QUG11" s="41"/>
      <c r="QUH11" s="41"/>
      <c r="QUI11" s="41"/>
      <c r="QUJ11" s="41"/>
      <c r="QUK11" s="41"/>
      <c r="QUL11" s="41"/>
      <c r="QUM11" s="41"/>
      <c r="QUN11" s="41"/>
      <c r="QUO11" s="41"/>
      <c r="QUP11" s="41"/>
      <c r="QUQ11" s="41"/>
      <c r="QUR11" s="41"/>
      <c r="QUS11" s="41"/>
      <c r="QUT11" s="41"/>
      <c r="QUU11" s="41"/>
      <c r="QUV11" s="41"/>
      <c r="QUW11" s="41"/>
      <c r="QUX11" s="41"/>
      <c r="QUY11" s="41"/>
      <c r="QUZ11" s="41"/>
      <c r="QVA11" s="41"/>
      <c r="QVB11" s="41"/>
      <c r="QVC11" s="41"/>
      <c r="QVD11" s="41"/>
      <c r="QVE11" s="41"/>
      <c r="QVF11" s="41"/>
      <c r="QVG11" s="41"/>
      <c r="QVH11" s="41"/>
      <c r="QVI11" s="41"/>
      <c r="QVJ11" s="41"/>
      <c r="QVK11" s="41"/>
      <c r="QVL11" s="41"/>
      <c r="QVM11" s="41"/>
      <c r="QVN11" s="41"/>
      <c r="QVO11" s="41"/>
      <c r="QVP11" s="41"/>
      <c r="QVQ11" s="41"/>
      <c r="QVR11" s="41"/>
      <c r="QVS11" s="41"/>
      <c r="QVT11" s="41"/>
      <c r="QVU11" s="41"/>
      <c r="QVV11" s="41"/>
      <c r="QVW11" s="41"/>
      <c r="QVX11" s="41"/>
      <c r="QVY11" s="41"/>
      <c r="QVZ11" s="41"/>
      <c r="QWA11" s="41"/>
      <c r="QWB11" s="41"/>
      <c r="QWC11" s="41"/>
      <c r="QWD11" s="41"/>
      <c r="QWE11" s="41"/>
      <c r="QWF11" s="41"/>
      <c r="QWG11" s="41"/>
      <c r="QWH11" s="41"/>
      <c r="QWI11" s="41"/>
      <c r="QWJ11" s="41"/>
      <c r="QWK11" s="41"/>
      <c r="QWL11" s="41"/>
      <c r="QWM11" s="41"/>
      <c r="QWN11" s="41"/>
      <c r="QWO11" s="41"/>
      <c r="QWP11" s="41"/>
      <c r="QWQ11" s="41"/>
      <c r="QWR11" s="41"/>
      <c r="QWS11" s="41"/>
      <c r="QWT11" s="41"/>
      <c r="QWU11" s="41"/>
      <c r="QWV11" s="41"/>
      <c r="QWW11" s="41"/>
      <c r="QWX11" s="41"/>
      <c r="QWY11" s="41"/>
      <c r="QWZ11" s="41"/>
      <c r="QXA11" s="41"/>
      <c r="QXB11" s="41"/>
      <c r="QXC11" s="41"/>
      <c r="QXD11" s="41"/>
      <c r="QXE11" s="41"/>
      <c r="QXF11" s="41"/>
      <c r="QXG11" s="41"/>
      <c r="QXH11" s="41"/>
      <c r="QXI11" s="41"/>
      <c r="QXJ11" s="41"/>
      <c r="QXK11" s="41"/>
      <c r="QXL11" s="41"/>
      <c r="QXM11" s="41"/>
      <c r="QXN11" s="41"/>
      <c r="QXO11" s="41"/>
      <c r="QXP11" s="41"/>
      <c r="QXQ11" s="41"/>
      <c r="QXR11" s="41"/>
      <c r="QXS11" s="41"/>
      <c r="QXT11" s="41"/>
      <c r="QXU11" s="41"/>
      <c r="QXV11" s="41"/>
      <c r="QXW11" s="41"/>
      <c r="QXX11" s="41"/>
      <c r="QXY11" s="41"/>
      <c r="QXZ11" s="41"/>
      <c r="QYA11" s="41"/>
      <c r="QYB11" s="41"/>
      <c r="QYC11" s="41"/>
      <c r="QYD11" s="41"/>
      <c r="QYE11" s="41"/>
      <c r="QYF11" s="41"/>
      <c r="QYG11" s="41"/>
      <c r="QYH11" s="41"/>
      <c r="QYI11" s="41"/>
      <c r="QYJ11" s="41"/>
      <c r="QYK11" s="41"/>
      <c r="QYL11" s="41"/>
      <c r="QYM11" s="41"/>
      <c r="QYN11" s="41"/>
      <c r="QYO11" s="41"/>
      <c r="QYP11" s="41"/>
      <c r="QYQ11" s="41"/>
      <c r="QYR11" s="41"/>
      <c r="QYS11" s="41"/>
      <c r="QYT11" s="41"/>
      <c r="QYU11" s="41"/>
      <c r="QYV11" s="41"/>
      <c r="QYW11" s="41"/>
      <c r="QYX11" s="41"/>
      <c r="QYY11" s="41"/>
      <c r="QYZ11" s="41"/>
      <c r="QZA11" s="41"/>
      <c r="QZB11" s="41"/>
      <c r="QZC11" s="41"/>
      <c r="QZD11" s="41"/>
      <c r="QZE11" s="41"/>
      <c r="QZF11" s="41"/>
      <c r="QZG11" s="41"/>
      <c r="QZH11" s="41"/>
      <c r="QZI11" s="41"/>
      <c r="QZJ11" s="41"/>
      <c r="QZK11" s="41"/>
      <c r="QZL11" s="41"/>
      <c r="QZM11" s="41"/>
      <c r="QZN11" s="41"/>
      <c r="QZO11" s="41"/>
      <c r="QZP11" s="41"/>
      <c r="QZQ11" s="41"/>
      <c r="QZR11" s="41"/>
      <c r="QZS11" s="41"/>
      <c r="QZT11" s="41"/>
      <c r="QZU11" s="41"/>
      <c r="QZV11" s="41"/>
      <c r="QZW11" s="41"/>
      <c r="QZX11" s="41"/>
      <c r="QZY11" s="41"/>
      <c r="QZZ11" s="41"/>
      <c r="RAA11" s="41"/>
      <c r="RAB11" s="41"/>
      <c r="RAC11" s="41"/>
      <c r="RAD11" s="41"/>
      <c r="RAE11" s="41"/>
      <c r="RAF11" s="41"/>
      <c r="RAG11" s="41"/>
      <c r="RAH11" s="41"/>
      <c r="RAI11" s="41"/>
      <c r="RAJ11" s="41"/>
      <c r="RAK11" s="41"/>
      <c r="RAL11" s="41"/>
      <c r="RAM11" s="41"/>
      <c r="RAN11" s="41"/>
      <c r="RAO11" s="41"/>
      <c r="RAP11" s="41"/>
      <c r="RAQ11" s="41"/>
      <c r="RAR11" s="41"/>
      <c r="RAS11" s="41"/>
      <c r="RAT11" s="41"/>
      <c r="RAU11" s="41"/>
      <c r="RAV11" s="41"/>
      <c r="RAW11" s="41"/>
      <c r="RAX11" s="41"/>
      <c r="RAY11" s="41"/>
      <c r="RAZ11" s="41"/>
      <c r="RBA11" s="41"/>
      <c r="RBB11" s="41"/>
      <c r="RBC11" s="41"/>
      <c r="RBD11" s="41"/>
      <c r="RBE11" s="41"/>
      <c r="RBF11" s="41"/>
      <c r="RBG11" s="41"/>
      <c r="RBH11" s="41"/>
      <c r="RBI11" s="41"/>
      <c r="RBJ11" s="41"/>
      <c r="RBK11" s="41"/>
      <c r="RBL11" s="41"/>
      <c r="RBM11" s="41"/>
      <c r="RBN11" s="41"/>
      <c r="RBO11" s="41"/>
      <c r="RBP11" s="41"/>
      <c r="RBQ11" s="41"/>
      <c r="RBR11" s="41"/>
      <c r="RBS11" s="41"/>
      <c r="RBT11" s="41"/>
      <c r="RBU11" s="41"/>
      <c r="RBV11" s="41"/>
      <c r="RBW11" s="41"/>
      <c r="RBX11" s="41"/>
      <c r="RBY11" s="41"/>
      <c r="RBZ11" s="41"/>
      <c r="RCA11" s="41"/>
      <c r="RCB11" s="41"/>
      <c r="RCC11" s="41"/>
      <c r="RCD11" s="41"/>
      <c r="RCE11" s="41"/>
      <c r="RCF11" s="41"/>
      <c r="RCG11" s="41"/>
      <c r="RCH11" s="41"/>
      <c r="RCI11" s="41"/>
      <c r="RCJ11" s="41"/>
      <c r="RCK11" s="41"/>
      <c r="RCL11" s="41"/>
      <c r="RCM11" s="41"/>
      <c r="RCN11" s="41"/>
      <c r="RCO11" s="41"/>
      <c r="RCP11" s="41"/>
      <c r="RCQ11" s="41"/>
      <c r="RCR11" s="41"/>
      <c r="RCS11" s="41"/>
      <c r="RCT11" s="41"/>
      <c r="RCU11" s="41"/>
      <c r="RCV11" s="41"/>
      <c r="RCW11" s="41"/>
      <c r="RCX11" s="41"/>
      <c r="RCY11" s="41"/>
      <c r="RCZ11" s="41"/>
      <c r="RDA11" s="41"/>
      <c r="RDB11" s="41"/>
      <c r="RDC11" s="41"/>
      <c r="RDD11" s="41"/>
      <c r="RDE11" s="41"/>
      <c r="RDF11" s="41"/>
      <c r="RDG11" s="41"/>
      <c r="RDH11" s="41"/>
      <c r="RDI11" s="41"/>
      <c r="RDJ11" s="41"/>
      <c r="RDK11" s="41"/>
      <c r="RDL11" s="41"/>
      <c r="RDM11" s="41"/>
      <c r="RDN11" s="41"/>
      <c r="RDO11" s="41"/>
      <c r="RDP11" s="41"/>
      <c r="RDQ11" s="41"/>
      <c r="RDR11" s="41"/>
      <c r="RDS11" s="41"/>
      <c r="RDT11" s="41"/>
      <c r="RDU11" s="41"/>
      <c r="RDV11" s="41"/>
      <c r="RDW11" s="41"/>
      <c r="RDX11" s="41"/>
      <c r="RDY11" s="41"/>
      <c r="RDZ11" s="41"/>
      <c r="REA11" s="41"/>
      <c r="REB11" s="41"/>
      <c r="REC11" s="41"/>
      <c r="RED11" s="41"/>
      <c r="REE11" s="41"/>
      <c r="REF11" s="41"/>
      <c r="REG11" s="41"/>
      <c r="REH11" s="41"/>
      <c r="REI11" s="41"/>
      <c r="REJ11" s="41"/>
      <c r="REK11" s="41"/>
      <c r="REL11" s="41"/>
      <c r="REM11" s="41"/>
      <c r="REN11" s="41"/>
      <c r="REO11" s="41"/>
      <c r="REP11" s="41"/>
      <c r="REQ11" s="41"/>
      <c r="RER11" s="41"/>
      <c r="RES11" s="41"/>
      <c r="RET11" s="41"/>
      <c r="REU11" s="41"/>
      <c r="REV11" s="41"/>
      <c r="REW11" s="41"/>
      <c r="REX11" s="41"/>
      <c r="REY11" s="41"/>
      <c r="REZ11" s="41"/>
      <c r="RFA11" s="41"/>
      <c r="RFB11" s="41"/>
      <c r="RFC11" s="41"/>
      <c r="RFD11" s="41"/>
      <c r="RFE11" s="41"/>
      <c r="RFF11" s="41"/>
      <c r="RFG11" s="41"/>
      <c r="RFH11" s="41"/>
      <c r="RFI11" s="41"/>
      <c r="RFJ11" s="41"/>
      <c r="RFK11" s="41"/>
      <c r="RFL11" s="41"/>
      <c r="RFM11" s="41"/>
      <c r="RFN11" s="41"/>
      <c r="RFO11" s="41"/>
      <c r="RFP11" s="41"/>
      <c r="RFQ11" s="41"/>
      <c r="RFR11" s="41"/>
      <c r="RFS11" s="41"/>
      <c r="RFT11" s="41"/>
      <c r="RFU11" s="41"/>
      <c r="RFV11" s="41"/>
      <c r="RFW11" s="41"/>
      <c r="RFX11" s="41"/>
      <c r="RFY11" s="41"/>
      <c r="RFZ11" s="41"/>
      <c r="RGA11" s="41"/>
      <c r="RGB11" s="41"/>
      <c r="RGC11" s="41"/>
      <c r="RGD11" s="41"/>
      <c r="RGE11" s="41"/>
      <c r="RGF11" s="41"/>
      <c r="RGG11" s="41"/>
      <c r="RGH11" s="41"/>
      <c r="RGI11" s="41"/>
      <c r="RGJ11" s="41"/>
      <c r="RGK11" s="41"/>
      <c r="RGL11" s="41"/>
      <c r="RGM11" s="41"/>
      <c r="RGN11" s="41"/>
      <c r="RGO11" s="41"/>
      <c r="RGP11" s="41"/>
      <c r="RGQ11" s="41"/>
      <c r="RGR11" s="41"/>
      <c r="RGS11" s="41"/>
      <c r="RGT11" s="41"/>
      <c r="RGU11" s="41"/>
      <c r="RGV11" s="41"/>
      <c r="RGW11" s="41"/>
      <c r="RGX11" s="41"/>
      <c r="RGY11" s="41"/>
      <c r="RGZ11" s="41"/>
      <c r="RHA11" s="41"/>
      <c r="RHB11" s="41"/>
      <c r="RHC11" s="41"/>
      <c r="RHD11" s="41"/>
      <c r="RHE11" s="41"/>
      <c r="RHF11" s="41"/>
      <c r="RHG11" s="41"/>
      <c r="RHH11" s="41"/>
      <c r="RHI11" s="41"/>
      <c r="RHJ11" s="41"/>
      <c r="RHK11" s="41"/>
      <c r="RHL11" s="41"/>
      <c r="RHM11" s="41"/>
      <c r="RHN11" s="41"/>
      <c r="RHO11" s="41"/>
      <c r="RHP11" s="41"/>
      <c r="RHQ11" s="41"/>
      <c r="RHR11" s="41"/>
      <c r="RHS11" s="41"/>
      <c r="RHT11" s="41"/>
      <c r="RHU11" s="41"/>
      <c r="RHV11" s="41"/>
      <c r="RHW11" s="41"/>
      <c r="RHX11" s="41"/>
      <c r="RHY11" s="41"/>
      <c r="RHZ11" s="41"/>
      <c r="RIA11" s="41"/>
      <c r="RIB11" s="41"/>
      <c r="RIC11" s="41"/>
      <c r="RID11" s="41"/>
      <c r="RIE11" s="41"/>
      <c r="RIF11" s="41"/>
      <c r="RIG11" s="41"/>
      <c r="RIH11" s="41"/>
      <c r="RII11" s="41"/>
      <c r="RIJ11" s="41"/>
      <c r="RIK11" s="41"/>
      <c r="RIL11" s="41"/>
      <c r="RIM11" s="41"/>
      <c r="RIN11" s="41"/>
      <c r="RIO11" s="41"/>
      <c r="RIP11" s="41"/>
      <c r="RIQ11" s="41"/>
      <c r="RIR11" s="41"/>
      <c r="RIS11" s="41"/>
      <c r="RIT11" s="41"/>
      <c r="RIU11" s="41"/>
      <c r="RIV11" s="41"/>
      <c r="RIW11" s="41"/>
      <c r="RIX11" s="41"/>
      <c r="RIY11" s="41"/>
      <c r="RIZ11" s="41"/>
      <c r="RJA11" s="41"/>
      <c r="RJB11" s="41"/>
      <c r="RJC11" s="41"/>
      <c r="RJD11" s="41"/>
      <c r="RJE11" s="41"/>
      <c r="RJF11" s="41"/>
      <c r="RJG11" s="41"/>
      <c r="RJH11" s="41"/>
      <c r="RJI11" s="41"/>
      <c r="RJJ11" s="41"/>
      <c r="RJK11" s="41"/>
      <c r="RJL11" s="41"/>
      <c r="RJM11" s="41"/>
      <c r="RJN11" s="41"/>
      <c r="RJO11" s="41"/>
      <c r="RJP11" s="41"/>
      <c r="RJQ11" s="41"/>
      <c r="RJR11" s="41"/>
      <c r="RJS11" s="41"/>
      <c r="RJT11" s="41"/>
      <c r="RJU11" s="41"/>
      <c r="RJV11" s="41"/>
      <c r="RJW11" s="41"/>
      <c r="RJX11" s="41"/>
      <c r="RJY11" s="41"/>
      <c r="RJZ11" s="41"/>
      <c r="RKA11" s="41"/>
      <c r="RKB11" s="41"/>
      <c r="RKC11" s="41"/>
      <c r="RKD11" s="41"/>
      <c r="RKE11" s="41"/>
      <c r="RKF11" s="41"/>
      <c r="RKG11" s="41"/>
      <c r="RKH11" s="41"/>
      <c r="RKI11" s="41"/>
      <c r="RKJ11" s="41"/>
      <c r="RKK11" s="41"/>
      <c r="RKL11" s="41"/>
      <c r="RKM11" s="41"/>
      <c r="RKN11" s="41"/>
      <c r="RKO11" s="41"/>
      <c r="RKP11" s="41"/>
      <c r="RKQ11" s="41"/>
      <c r="RKR11" s="41"/>
      <c r="RKS11" s="41"/>
      <c r="RKT11" s="41"/>
      <c r="RKU11" s="41"/>
      <c r="RKV11" s="41"/>
      <c r="RKW11" s="41"/>
      <c r="RKX11" s="41"/>
      <c r="RKY11" s="41"/>
      <c r="RKZ11" s="41"/>
      <c r="RLA11" s="41"/>
      <c r="RLB11" s="41"/>
      <c r="RLC11" s="41"/>
      <c r="RLD11" s="41"/>
      <c r="RLE11" s="41"/>
      <c r="RLF11" s="41"/>
      <c r="RLG11" s="41"/>
      <c r="RLH11" s="41"/>
      <c r="RLI11" s="41"/>
      <c r="RLJ11" s="41"/>
      <c r="RLK11" s="41"/>
      <c r="RLL11" s="41"/>
      <c r="RLM11" s="41"/>
      <c r="RLN11" s="41"/>
      <c r="RLO11" s="41"/>
      <c r="RLP11" s="41"/>
      <c r="RLQ11" s="41"/>
      <c r="RLR11" s="41"/>
      <c r="RLS11" s="41"/>
      <c r="RLT11" s="41"/>
      <c r="RLU11" s="41"/>
      <c r="RLV11" s="41"/>
      <c r="RLW11" s="41"/>
      <c r="RLX11" s="41"/>
      <c r="RLY11" s="41"/>
      <c r="RLZ11" s="41"/>
      <c r="RMA11" s="41"/>
      <c r="RMB11" s="41"/>
      <c r="RMC11" s="41"/>
      <c r="RMD11" s="41"/>
      <c r="RME11" s="41"/>
      <c r="RMF11" s="41"/>
      <c r="RMG11" s="41"/>
      <c r="RMH11" s="41"/>
      <c r="RMI11" s="41"/>
      <c r="RMJ11" s="41"/>
      <c r="RMK11" s="41"/>
      <c r="RML11" s="41"/>
      <c r="RMM11" s="41"/>
      <c r="RMN11" s="41"/>
      <c r="RMO11" s="41"/>
      <c r="RMP11" s="41"/>
      <c r="RMQ11" s="41"/>
      <c r="RMR11" s="41"/>
      <c r="RMS11" s="41"/>
      <c r="RMT11" s="41"/>
      <c r="RMU11" s="41"/>
      <c r="RMV11" s="41"/>
      <c r="RMW11" s="41"/>
      <c r="RMX11" s="41"/>
      <c r="RMY11" s="41"/>
      <c r="RMZ11" s="41"/>
      <c r="RNA11" s="41"/>
      <c r="RNB11" s="41"/>
      <c r="RNC11" s="41"/>
      <c r="RND11" s="41"/>
      <c r="RNE11" s="41"/>
      <c r="RNF11" s="41"/>
      <c r="RNG11" s="41"/>
      <c r="RNH11" s="41"/>
      <c r="RNI11" s="41"/>
      <c r="RNJ11" s="41"/>
      <c r="RNK11" s="41"/>
      <c r="RNL11" s="41"/>
      <c r="RNM11" s="41"/>
      <c r="RNN11" s="41"/>
      <c r="RNO11" s="41"/>
      <c r="RNP11" s="41"/>
      <c r="RNQ11" s="41"/>
      <c r="RNR11" s="41"/>
      <c r="RNS11" s="41"/>
      <c r="RNT11" s="41"/>
      <c r="RNU11" s="41"/>
      <c r="RNV11" s="41"/>
      <c r="RNW11" s="41"/>
      <c r="RNX11" s="41"/>
      <c r="RNY11" s="41"/>
      <c r="RNZ11" s="41"/>
      <c r="ROA11" s="41"/>
      <c r="ROB11" s="41"/>
      <c r="ROC11" s="41"/>
      <c r="ROD11" s="41"/>
      <c r="ROE11" s="41"/>
      <c r="ROF11" s="41"/>
      <c r="ROG11" s="41"/>
      <c r="ROH11" s="41"/>
      <c r="ROI11" s="41"/>
      <c r="ROJ11" s="41"/>
      <c r="ROK11" s="41"/>
      <c r="ROL11" s="41"/>
      <c r="ROM11" s="41"/>
      <c r="RON11" s="41"/>
      <c r="ROO11" s="41"/>
      <c r="ROP11" s="41"/>
      <c r="ROQ11" s="41"/>
      <c r="ROR11" s="41"/>
      <c r="ROS11" s="41"/>
      <c r="ROT11" s="41"/>
      <c r="ROU11" s="41"/>
      <c r="ROV11" s="41"/>
      <c r="ROW11" s="41"/>
      <c r="ROX11" s="41"/>
      <c r="ROY11" s="41"/>
      <c r="ROZ11" s="41"/>
      <c r="RPA11" s="41"/>
      <c r="RPB11" s="41"/>
      <c r="RPC11" s="41"/>
      <c r="RPD11" s="41"/>
      <c r="RPE11" s="41"/>
      <c r="RPF11" s="41"/>
      <c r="RPG11" s="41"/>
      <c r="RPH11" s="41"/>
      <c r="RPI11" s="41"/>
      <c r="RPJ11" s="41"/>
      <c r="RPK11" s="41"/>
      <c r="RPL11" s="41"/>
      <c r="RPM11" s="41"/>
      <c r="RPN11" s="41"/>
      <c r="RPO11" s="41"/>
      <c r="RPP11" s="41"/>
      <c r="RPQ11" s="41"/>
      <c r="RPR11" s="41"/>
      <c r="RPS11" s="41"/>
      <c r="RPT11" s="41"/>
      <c r="RPU11" s="41"/>
      <c r="RPV11" s="41"/>
      <c r="RPW11" s="41"/>
      <c r="RPX11" s="41"/>
      <c r="RPY11" s="41"/>
      <c r="RPZ11" s="41"/>
      <c r="RQA11" s="41"/>
      <c r="RQB11" s="41"/>
      <c r="RQC11" s="41"/>
      <c r="RQD11" s="41"/>
      <c r="RQE11" s="41"/>
      <c r="RQF11" s="41"/>
      <c r="RQG11" s="41"/>
      <c r="RQH11" s="41"/>
      <c r="RQI11" s="41"/>
      <c r="RQJ11" s="41"/>
      <c r="RQK11" s="41"/>
      <c r="RQL11" s="41"/>
      <c r="RQM11" s="41"/>
      <c r="RQN11" s="41"/>
      <c r="RQO11" s="41"/>
      <c r="RQP11" s="41"/>
      <c r="RQQ11" s="41"/>
      <c r="RQR11" s="41"/>
      <c r="RQS11" s="41"/>
      <c r="RQT11" s="41"/>
      <c r="RQU11" s="41"/>
      <c r="RQV11" s="41"/>
      <c r="RQW11" s="41"/>
      <c r="RQX11" s="41"/>
      <c r="RQY11" s="41"/>
      <c r="RQZ11" s="41"/>
      <c r="RRA11" s="41"/>
      <c r="RRB11" s="41"/>
      <c r="RRC11" s="41"/>
      <c r="RRD11" s="41"/>
      <c r="RRE11" s="41"/>
      <c r="RRF11" s="41"/>
      <c r="RRG11" s="41"/>
      <c r="RRH11" s="41"/>
      <c r="RRI11" s="41"/>
      <c r="RRJ11" s="41"/>
      <c r="RRK11" s="41"/>
      <c r="RRL11" s="41"/>
      <c r="RRM11" s="41"/>
      <c r="RRN11" s="41"/>
      <c r="RRO11" s="41"/>
      <c r="RRP11" s="41"/>
      <c r="RRQ11" s="41"/>
      <c r="RRR11" s="41"/>
      <c r="RRS11" s="41"/>
      <c r="RRT11" s="41"/>
      <c r="RRU11" s="41"/>
      <c r="RRV11" s="41"/>
      <c r="RRW11" s="41"/>
      <c r="RRX11" s="41"/>
      <c r="RRY11" s="41"/>
      <c r="RRZ11" s="41"/>
      <c r="RSA11" s="41"/>
      <c r="RSB11" s="41"/>
      <c r="RSC11" s="41"/>
      <c r="RSD11" s="41"/>
      <c r="RSE11" s="41"/>
      <c r="RSF11" s="41"/>
      <c r="RSG11" s="41"/>
      <c r="RSH11" s="41"/>
      <c r="RSI11" s="41"/>
      <c r="RSJ11" s="41"/>
      <c r="RSK11" s="41"/>
      <c r="RSL11" s="41"/>
      <c r="RSM11" s="41"/>
      <c r="RSN11" s="41"/>
      <c r="RSO11" s="41"/>
      <c r="RSP11" s="41"/>
      <c r="RSQ11" s="41"/>
      <c r="RSR11" s="41"/>
      <c r="RSS11" s="41"/>
      <c r="RST11" s="41"/>
      <c r="RSU11" s="41"/>
      <c r="RSV11" s="41"/>
      <c r="RSW11" s="41"/>
      <c r="RSX11" s="41"/>
      <c r="RSY11" s="41"/>
      <c r="RSZ11" s="41"/>
      <c r="RTA11" s="41"/>
      <c r="RTB11" s="41"/>
      <c r="RTC11" s="41"/>
      <c r="RTD11" s="41"/>
      <c r="RTE11" s="41"/>
      <c r="RTF11" s="41"/>
      <c r="RTG11" s="41"/>
      <c r="RTH11" s="41"/>
      <c r="RTI11" s="41"/>
      <c r="RTJ11" s="41"/>
      <c r="RTK11" s="41"/>
      <c r="RTL11" s="41"/>
      <c r="RTM11" s="41"/>
      <c r="RTN11" s="41"/>
      <c r="RTO11" s="41"/>
      <c r="RTP11" s="41"/>
      <c r="RTQ11" s="41"/>
      <c r="RTR11" s="41"/>
      <c r="RTS11" s="41"/>
      <c r="RTT11" s="41"/>
      <c r="RTU11" s="41"/>
      <c r="RTV11" s="41"/>
      <c r="RTW11" s="41"/>
      <c r="RTX11" s="41"/>
      <c r="RTY11" s="41"/>
      <c r="RTZ11" s="41"/>
      <c r="RUA11" s="41"/>
      <c r="RUB11" s="41"/>
      <c r="RUC11" s="41"/>
      <c r="RUD11" s="41"/>
      <c r="RUE11" s="41"/>
      <c r="RUF11" s="41"/>
      <c r="RUG11" s="41"/>
      <c r="RUH11" s="41"/>
      <c r="RUI11" s="41"/>
      <c r="RUJ11" s="41"/>
      <c r="RUK11" s="41"/>
      <c r="RUL11" s="41"/>
      <c r="RUM11" s="41"/>
      <c r="RUN11" s="41"/>
      <c r="RUO11" s="41"/>
      <c r="RUP11" s="41"/>
      <c r="RUQ11" s="41"/>
      <c r="RUR11" s="41"/>
      <c r="RUS11" s="41"/>
      <c r="RUT11" s="41"/>
      <c r="RUU11" s="41"/>
      <c r="RUV11" s="41"/>
      <c r="RUW11" s="41"/>
      <c r="RUX11" s="41"/>
      <c r="RUY11" s="41"/>
      <c r="RUZ11" s="41"/>
      <c r="RVA11" s="41"/>
      <c r="RVB11" s="41"/>
      <c r="RVC11" s="41"/>
      <c r="RVD11" s="41"/>
      <c r="RVE11" s="41"/>
      <c r="RVF11" s="41"/>
      <c r="RVG11" s="41"/>
      <c r="RVH11" s="41"/>
      <c r="RVI11" s="41"/>
      <c r="RVJ11" s="41"/>
      <c r="RVK11" s="41"/>
      <c r="RVL11" s="41"/>
      <c r="RVM11" s="41"/>
      <c r="RVN11" s="41"/>
      <c r="RVO11" s="41"/>
      <c r="RVP11" s="41"/>
      <c r="RVQ11" s="41"/>
      <c r="RVR11" s="41"/>
      <c r="RVS11" s="41"/>
      <c r="RVT11" s="41"/>
      <c r="RVU11" s="41"/>
      <c r="RVV11" s="41"/>
      <c r="RVW11" s="41"/>
      <c r="RVX11" s="41"/>
      <c r="RVY11" s="41"/>
      <c r="RVZ11" s="41"/>
      <c r="RWA11" s="41"/>
      <c r="RWB11" s="41"/>
      <c r="RWC11" s="41"/>
      <c r="RWD11" s="41"/>
      <c r="RWE11" s="41"/>
      <c r="RWF11" s="41"/>
      <c r="RWG11" s="41"/>
      <c r="RWH11" s="41"/>
      <c r="RWI11" s="41"/>
      <c r="RWJ11" s="41"/>
      <c r="RWK11" s="41"/>
      <c r="RWL11" s="41"/>
      <c r="RWM11" s="41"/>
      <c r="RWN11" s="41"/>
      <c r="RWO11" s="41"/>
      <c r="RWP11" s="41"/>
      <c r="RWQ11" s="41"/>
      <c r="RWR11" s="41"/>
      <c r="RWS11" s="41"/>
      <c r="RWT11" s="41"/>
      <c r="RWU11" s="41"/>
      <c r="RWV11" s="41"/>
      <c r="RWW11" s="41"/>
      <c r="RWX11" s="41"/>
      <c r="RWY11" s="41"/>
      <c r="RWZ11" s="41"/>
      <c r="RXA11" s="41"/>
      <c r="RXB11" s="41"/>
      <c r="RXC11" s="41"/>
      <c r="RXD11" s="41"/>
      <c r="RXE11" s="41"/>
      <c r="RXF11" s="41"/>
      <c r="RXG11" s="41"/>
      <c r="RXH11" s="41"/>
      <c r="RXI11" s="41"/>
      <c r="RXJ11" s="41"/>
      <c r="RXK11" s="41"/>
      <c r="RXL11" s="41"/>
      <c r="RXM11" s="41"/>
      <c r="RXN11" s="41"/>
      <c r="RXO11" s="41"/>
      <c r="RXP11" s="41"/>
      <c r="RXQ11" s="41"/>
      <c r="RXR11" s="41"/>
      <c r="RXS11" s="41"/>
      <c r="RXT11" s="41"/>
      <c r="RXU11" s="41"/>
      <c r="RXV11" s="41"/>
      <c r="RXW11" s="41"/>
      <c r="RXX11" s="41"/>
      <c r="RXY11" s="41"/>
      <c r="RXZ11" s="41"/>
      <c r="RYA11" s="41"/>
      <c r="RYB11" s="41"/>
      <c r="RYC11" s="41"/>
      <c r="RYD11" s="41"/>
      <c r="RYE11" s="41"/>
      <c r="RYF11" s="41"/>
      <c r="RYG11" s="41"/>
      <c r="RYH11" s="41"/>
      <c r="RYI11" s="41"/>
      <c r="RYJ11" s="41"/>
      <c r="RYK11" s="41"/>
      <c r="RYL11" s="41"/>
      <c r="RYM11" s="41"/>
      <c r="RYN11" s="41"/>
      <c r="RYO11" s="41"/>
      <c r="RYP11" s="41"/>
      <c r="RYQ11" s="41"/>
      <c r="RYR11" s="41"/>
      <c r="RYS11" s="41"/>
      <c r="RYT11" s="41"/>
      <c r="RYU11" s="41"/>
      <c r="RYV11" s="41"/>
      <c r="RYW11" s="41"/>
      <c r="RYX11" s="41"/>
      <c r="RYY11" s="41"/>
      <c r="RYZ11" s="41"/>
      <c r="RZA11" s="41"/>
      <c r="RZB11" s="41"/>
      <c r="RZC11" s="41"/>
      <c r="RZD11" s="41"/>
      <c r="RZE11" s="41"/>
      <c r="RZF11" s="41"/>
      <c r="RZG11" s="41"/>
      <c r="RZH11" s="41"/>
      <c r="RZI11" s="41"/>
      <c r="RZJ11" s="41"/>
      <c r="RZK11" s="41"/>
      <c r="RZL11" s="41"/>
      <c r="RZM11" s="41"/>
      <c r="RZN11" s="41"/>
      <c r="RZO11" s="41"/>
      <c r="RZP11" s="41"/>
      <c r="RZQ11" s="41"/>
      <c r="RZR11" s="41"/>
      <c r="RZS11" s="41"/>
      <c r="RZT11" s="41"/>
      <c r="RZU11" s="41"/>
      <c r="RZV11" s="41"/>
      <c r="RZW11" s="41"/>
      <c r="RZX11" s="41"/>
      <c r="RZY11" s="41"/>
      <c r="RZZ11" s="41"/>
      <c r="SAA11" s="41"/>
      <c r="SAB11" s="41"/>
      <c r="SAC11" s="41"/>
      <c r="SAD11" s="41"/>
      <c r="SAE11" s="41"/>
      <c r="SAF11" s="41"/>
      <c r="SAG11" s="41"/>
      <c r="SAH11" s="41"/>
      <c r="SAI11" s="41"/>
      <c r="SAJ11" s="41"/>
      <c r="SAK11" s="41"/>
      <c r="SAL11" s="41"/>
      <c r="SAM11" s="41"/>
      <c r="SAN11" s="41"/>
      <c r="SAO11" s="41"/>
      <c r="SAP11" s="41"/>
      <c r="SAQ11" s="41"/>
      <c r="SAR11" s="41"/>
      <c r="SAS11" s="41"/>
      <c r="SAT11" s="41"/>
      <c r="SAU11" s="41"/>
      <c r="SAV11" s="41"/>
      <c r="SAW11" s="41"/>
      <c r="SAX11" s="41"/>
      <c r="SAY11" s="41"/>
      <c r="SAZ11" s="41"/>
      <c r="SBA11" s="41"/>
      <c r="SBB11" s="41"/>
      <c r="SBC11" s="41"/>
      <c r="SBD11" s="41"/>
      <c r="SBE11" s="41"/>
      <c r="SBF11" s="41"/>
      <c r="SBG11" s="41"/>
      <c r="SBH11" s="41"/>
      <c r="SBI11" s="41"/>
      <c r="SBJ11" s="41"/>
      <c r="SBK11" s="41"/>
      <c r="SBL11" s="41"/>
      <c r="SBM11" s="41"/>
      <c r="SBN11" s="41"/>
      <c r="SBO11" s="41"/>
      <c r="SBP11" s="41"/>
      <c r="SBQ11" s="41"/>
      <c r="SBR11" s="41"/>
      <c r="SBS11" s="41"/>
      <c r="SBT11" s="41"/>
      <c r="SBU11" s="41"/>
      <c r="SBV11" s="41"/>
      <c r="SBW11" s="41"/>
      <c r="SBX11" s="41"/>
      <c r="SBY11" s="41"/>
      <c r="SBZ11" s="41"/>
      <c r="SCA11" s="41"/>
      <c r="SCB11" s="41"/>
      <c r="SCC11" s="41"/>
      <c r="SCD11" s="41"/>
      <c r="SCE11" s="41"/>
      <c r="SCF11" s="41"/>
      <c r="SCG11" s="41"/>
      <c r="SCH11" s="41"/>
      <c r="SCI11" s="41"/>
      <c r="SCJ11" s="41"/>
      <c r="SCK11" s="41"/>
      <c r="SCL11" s="41"/>
      <c r="SCM11" s="41"/>
      <c r="SCN11" s="41"/>
      <c r="SCO11" s="41"/>
      <c r="SCP11" s="41"/>
      <c r="SCQ11" s="41"/>
      <c r="SCR11" s="41"/>
      <c r="SCS11" s="41"/>
      <c r="SCT11" s="41"/>
      <c r="SCU11" s="41"/>
      <c r="SCV11" s="41"/>
      <c r="SCW11" s="41"/>
      <c r="SCX11" s="41"/>
      <c r="SCY11" s="41"/>
      <c r="SCZ11" s="41"/>
      <c r="SDA11" s="41"/>
      <c r="SDB11" s="41"/>
      <c r="SDC11" s="41"/>
      <c r="SDD11" s="41"/>
      <c r="SDE11" s="41"/>
      <c r="SDF11" s="41"/>
      <c r="SDG11" s="41"/>
      <c r="SDH11" s="41"/>
      <c r="SDI11" s="41"/>
      <c r="SDJ11" s="41"/>
      <c r="SDK11" s="41"/>
      <c r="SDL11" s="41"/>
      <c r="SDM11" s="41"/>
      <c r="SDN11" s="41"/>
      <c r="SDO11" s="41"/>
      <c r="SDP11" s="41"/>
      <c r="SDQ11" s="41"/>
      <c r="SDR11" s="41"/>
      <c r="SDS11" s="41"/>
      <c r="SDT11" s="41"/>
      <c r="SDU11" s="41"/>
      <c r="SDV11" s="41"/>
      <c r="SDW11" s="41"/>
      <c r="SDX11" s="41"/>
      <c r="SDY11" s="41"/>
      <c r="SDZ11" s="41"/>
      <c r="SEA11" s="41"/>
      <c r="SEB11" s="41"/>
      <c r="SEC11" s="41"/>
      <c r="SED11" s="41"/>
      <c r="SEE11" s="41"/>
      <c r="SEF11" s="41"/>
      <c r="SEG11" s="41"/>
      <c r="SEH11" s="41"/>
      <c r="SEI11" s="41"/>
      <c r="SEJ11" s="41"/>
      <c r="SEK11" s="41"/>
      <c r="SEL11" s="41"/>
      <c r="SEM11" s="41"/>
      <c r="SEN11" s="41"/>
      <c r="SEO11" s="41"/>
      <c r="SEP11" s="41"/>
      <c r="SEQ11" s="41"/>
      <c r="SER11" s="41"/>
      <c r="SES11" s="41"/>
      <c r="SET11" s="41"/>
      <c r="SEU11" s="41"/>
      <c r="SEV11" s="41"/>
      <c r="SEW11" s="41"/>
      <c r="SEX11" s="41"/>
      <c r="SEY11" s="41"/>
      <c r="SEZ11" s="41"/>
      <c r="SFA11" s="41"/>
      <c r="SFB11" s="41"/>
      <c r="SFC11" s="41"/>
      <c r="SFD11" s="41"/>
      <c r="SFE11" s="41"/>
      <c r="SFF11" s="41"/>
      <c r="SFG11" s="41"/>
      <c r="SFH11" s="41"/>
      <c r="SFI11" s="41"/>
      <c r="SFJ11" s="41"/>
      <c r="SFK11" s="41"/>
      <c r="SFL11" s="41"/>
      <c r="SFM11" s="41"/>
      <c r="SFN11" s="41"/>
      <c r="SFO11" s="41"/>
      <c r="SFP11" s="41"/>
      <c r="SFQ11" s="41"/>
      <c r="SFR11" s="41"/>
      <c r="SFS11" s="41"/>
      <c r="SFT11" s="41"/>
      <c r="SFU11" s="41"/>
      <c r="SFV11" s="41"/>
      <c r="SFW11" s="41"/>
      <c r="SFX11" s="41"/>
      <c r="SFY11" s="41"/>
      <c r="SFZ11" s="41"/>
      <c r="SGA11" s="41"/>
      <c r="SGB11" s="41"/>
      <c r="SGC11" s="41"/>
      <c r="SGD11" s="41"/>
      <c r="SGE11" s="41"/>
      <c r="SGF11" s="41"/>
      <c r="SGG11" s="41"/>
      <c r="SGH11" s="41"/>
      <c r="SGI11" s="41"/>
      <c r="SGJ11" s="41"/>
      <c r="SGK11" s="41"/>
      <c r="SGL11" s="41"/>
      <c r="SGM11" s="41"/>
      <c r="SGN11" s="41"/>
      <c r="SGO11" s="41"/>
      <c r="SGP11" s="41"/>
      <c r="SGQ11" s="41"/>
      <c r="SGR11" s="41"/>
      <c r="SGS11" s="41"/>
      <c r="SGT11" s="41"/>
      <c r="SGU11" s="41"/>
      <c r="SGV11" s="41"/>
      <c r="SGW11" s="41"/>
      <c r="SGX11" s="41"/>
      <c r="SGY11" s="41"/>
      <c r="SGZ11" s="41"/>
      <c r="SHA11" s="41"/>
      <c r="SHB11" s="41"/>
      <c r="SHC11" s="41"/>
      <c r="SHD11" s="41"/>
      <c r="SHE11" s="41"/>
      <c r="SHF11" s="41"/>
      <c r="SHG11" s="41"/>
      <c r="SHH11" s="41"/>
      <c r="SHI11" s="41"/>
      <c r="SHJ11" s="41"/>
      <c r="SHK11" s="41"/>
      <c r="SHL11" s="41"/>
      <c r="SHM11" s="41"/>
      <c r="SHN11" s="41"/>
      <c r="SHO11" s="41"/>
      <c r="SHP11" s="41"/>
      <c r="SHQ11" s="41"/>
      <c r="SHR11" s="41"/>
      <c r="SHS11" s="41"/>
      <c r="SHT11" s="41"/>
      <c r="SHU11" s="41"/>
      <c r="SHV11" s="41"/>
      <c r="SHW11" s="41"/>
      <c r="SHX11" s="41"/>
      <c r="SHY11" s="41"/>
      <c r="SHZ11" s="41"/>
      <c r="SIA11" s="41"/>
      <c r="SIB11" s="41"/>
      <c r="SIC11" s="41"/>
      <c r="SID11" s="41"/>
      <c r="SIE11" s="41"/>
      <c r="SIF11" s="41"/>
      <c r="SIG11" s="41"/>
      <c r="SIH11" s="41"/>
      <c r="SII11" s="41"/>
      <c r="SIJ11" s="41"/>
      <c r="SIK11" s="41"/>
      <c r="SIL11" s="41"/>
      <c r="SIM11" s="41"/>
      <c r="SIN11" s="41"/>
      <c r="SIO11" s="41"/>
      <c r="SIP11" s="41"/>
      <c r="SIQ11" s="41"/>
      <c r="SIR11" s="41"/>
      <c r="SIS11" s="41"/>
      <c r="SIT11" s="41"/>
      <c r="SIU11" s="41"/>
      <c r="SIV11" s="41"/>
      <c r="SIW11" s="41"/>
      <c r="SIX11" s="41"/>
      <c r="SIY11" s="41"/>
      <c r="SIZ11" s="41"/>
      <c r="SJA11" s="41"/>
      <c r="SJB11" s="41"/>
      <c r="SJC11" s="41"/>
      <c r="SJD11" s="41"/>
      <c r="SJE11" s="41"/>
      <c r="SJF11" s="41"/>
      <c r="SJG11" s="41"/>
      <c r="SJH11" s="41"/>
      <c r="SJI11" s="41"/>
      <c r="SJJ11" s="41"/>
      <c r="SJK11" s="41"/>
      <c r="SJL11" s="41"/>
      <c r="SJM11" s="41"/>
      <c r="SJN11" s="41"/>
      <c r="SJO11" s="41"/>
      <c r="SJP11" s="41"/>
      <c r="SJQ11" s="41"/>
      <c r="SJR11" s="41"/>
      <c r="SJS11" s="41"/>
      <c r="SJT11" s="41"/>
      <c r="SJU11" s="41"/>
      <c r="SJV11" s="41"/>
      <c r="SJW11" s="41"/>
      <c r="SJX11" s="41"/>
      <c r="SJY11" s="41"/>
      <c r="SJZ11" s="41"/>
      <c r="SKA11" s="41"/>
      <c r="SKB11" s="41"/>
      <c r="SKC11" s="41"/>
      <c r="SKD11" s="41"/>
      <c r="SKE11" s="41"/>
      <c r="SKF11" s="41"/>
      <c r="SKG11" s="41"/>
      <c r="SKH11" s="41"/>
      <c r="SKI11" s="41"/>
      <c r="SKJ11" s="41"/>
      <c r="SKK11" s="41"/>
      <c r="SKL11" s="41"/>
      <c r="SKM11" s="41"/>
      <c r="SKN11" s="41"/>
      <c r="SKO11" s="41"/>
      <c r="SKP11" s="41"/>
      <c r="SKQ11" s="41"/>
      <c r="SKR11" s="41"/>
      <c r="SKS11" s="41"/>
      <c r="SKT11" s="41"/>
      <c r="SKU11" s="41"/>
      <c r="SKV11" s="41"/>
      <c r="SKW11" s="41"/>
      <c r="SKX11" s="41"/>
      <c r="SKY11" s="41"/>
      <c r="SKZ11" s="41"/>
      <c r="SLA11" s="41"/>
      <c r="SLB11" s="41"/>
      <c r="SLC11" s="41"/>
      <c r="SLD11" s="41"/>
      <c r="SLE11" s="41"/>
      <c r="SLF11" s="41"/>
      <c r="SLG11" s="41"/>
      <c r="SLH11" s="41"/>
      <c r="SLI11" s="41"/>
      <c r="SLJ11" s="41"/>
      <c r="SLK11" s="41"/>
      <c r="SLL11" s="41"/>
      <c r="SLM11" s="41"/>
      <c r="SLN11" s="41"/>
      <c r="SLO11" s="41"/>
      <c r="SLP11" s="41"/>
      <c r="SLQ11" s="41"/>
      <c r="SLR11" s="41"/>
      <c r="SLS11" s="41"/>
      <c r="SLT11" s="41"/>
      <c r="SLU11" s="41"/>
      <c r="SLV11" s="41"/>
      <c r="SLW11" s="41"/>
      <c r="SLX11" s="41"/>
      <c r="SLY11" s="41"/>
      <c r="SLZ11" s="41"/>
      <c r="SMA11" s="41"/>
      <c r="SMB11" s="41"/>
      <c r="SMC11" s="41"/>
      <c r="SMD11" s="41"/>
      <c r="SME11" s="41"/>
      <c r="SMF11" s="41"/>
      <c r="SMG11" s="41"/>
      <c r="SMH11" s="41"/>
      <c r="SMI11" s="41"/>
      <c r="SMJ11" s="41"/>
      <c r="SMK11" s="41"/>
      <c r="SML11" s="41"/>
      <c r="SMM11" s="41"/>
      <c r="SMN11" s="41"/>
      <c r="SMO11" s="41"/>
      <c r="SMP11" s="41"/>
      <c r="SMQ11" s="41"/>
      <c r="SMR11" s="41"/>
      <c r="SMS11" s="41"/>
      <c r="SMT11" s="41"/>
      <c r="SMU11" s="41"/>
      <c r="SMV11" s="41"/>
      <c r="SMW11" s="41"/>
      <c r="SMX11" s="41"/>
      <c r="SMY11" s="41"/>
      <c r="SMZ11" s="41"/>
      <c r="SNA11" s="41"/>
      <c r="SNB11" s="41"/>
      <c r="SNC11" s="41"/>
      <c r="SND11" s="41"/>
      <c r="SNE11" s="41"/>
      <c r="SNF11" s="41"/>
      <c r="SNG11" s="41"/>
      <c r="SNH11" s="41"/>
      <c r="SNI11" s="41"/>
      <c r="SNJ11" s="41"/>
      <c r="SNK11" s="41"/>
      <c r="SNL11" s="41"/>
      <c r="SNM11" s="41"/>
      <c r="SNN11" s="41"/>
      <c r="SNO11" s="41"/>
      <c r="SNP11" s="41"/>
      <c r="SNQ11" s="41"/>
      <c r="SNR11" s="41"/>
      <c r="SNS11" s="41"/>
      <c r="SNT11" s="41"/>
      <c r="SNU11" s="41"/>
      <c r="SNV11" s="41"/>
      <c r="SNW11" s="41"/>
      <c r="SNX11" s="41"/>
      <c r="SNY11" s="41"/>
      <c r="SNZ11" s="41"/>
      <c r="SOA11" s="41"/>
      <c r="SOB11" s="41"/>
      <c r="SOC11" s="41"/>
      <c r="SOD11" s="41"/>
      <c r="SOE11" s="41"/>
      <c r="SOF11" s="41"/>
      <c r="SOG11" s="41"/>
      <c r="SOH11" s="41"/>
      <c r="SOI11" s="41"/>
      <c r="SOJ11" s="41"/>
      <c r="SOK11" s="41"/>
      <c r="SOL11" s="41"/>
      <c r="SOM11" s="41"/>
      <c r="SON11" s="41"/>
      <c r="SOO11" s="41"/>
      <c r="SOP11" s="41"/>
      <c r="SOQ11" s="41"/>
      <c r="SOR11" s="41"/>
      <c r="SOS11" s="41"/>
      <c r="SOT11" s="41"/>
      <c r="SOU11" s="41"/>
      <c r="SOV11" s="41"/>
      <c r="SOW11" s="41"/>
      <c r="SOX11" s="41"/>
      <c r="SOY11" s="41"/>
      <c r="SOZ11" s="41"/>
      <c r="SPA11" s="41"/>
      <c r="SPB11" s="41"/>
      <c r="SPC11" s="41"/>
      <c r="SPD11" s="41"/>
      <c r="SPE11" s="41"/>
      <c r="SPF11" s="41"/>
      <c r="SPG11" s="41"/>
      <c r="SPH11" s="41"/>
      <c r="SPI11" s="41"/>
      <c r="SPJ11" s="41"/>
      <c r="SPK11" s="41"/>
      <c r="SPL11" s="41"/>
      <c r="SPM11" s="41"/>
      <c r="SPN11" s="41"/>
      <c r="SPO11" s="41"/>
      <c r="SPP11" s="41"/>
      <c r="SPQ11" s="41"/>
      <c r="SPR11" s="41"/>
      <c r="SPS11" s="41"/>
      <c r="SPT11" s="41"/>
      <c r="SPU11" s="41"/>
      <c r="SPV11" s="41"/>
      <c r="SPW11" s="41"/>
      <c r="SPX11" s="41"/>
      <c r="SPY11" s="41"/>
      <c r="SPZ11" s="41"/>
      <c r="SQA11" s="41"/>
      <c r="SQB11" s="41"/>
      <c r="SQC11" s="41"/>
      <c r="SQD11" s="41"/>
      <c r="SQE11" s="41"/>
      <c r="SQF11" s="41"/>
      <c r="SQG11" s="41"/>
      <c r="SQH11" s="41"/>
      <c r="SQI11" s="41"/>
      <c r="SQJ11" s="41"/>
      <c r="SQK11" s="41"/>
      <c r="SQL11" s="41"/>
      <c r="SQM11" s="41"/>
      <c r="SQN11" s="41"/>
      <c r="SQO11" s="41"/>
      <c r="SQP11" s="41"/>
      <c r="SQQ11" s="41"/>
      <c r="SQR11" s="41"/>
      <c r="SQS11" s="41"/>
      <c r="SQT11" s="41"/>
      <c r="SQU11" s="41"/>
      <c r="SQV11" s="41"/>
      <c r="SQW11" s="41"/>
      <c r="SQX11" s="41"/>
      <c r="SQY11" s="41"/>
      <c r="SQZ11" s="41"/>
      <c r="SRA11" s="41"/>
      <c r="SRB11" s="41"/>
      <c r="SRC11" s="41"/>
      <c r="SRD11" s="41"/>
      <c r="SRE11" s="41"/>
      <c r="SRF11" s="41"/>
      <c r="SRG11" s="41"/>
      <c r="SRH11" s="41"/>
      <c r="SRI11" s="41"/>
      <c r="SRJ11" s="41"/>
      <c r="SRK11" s="41"/>
      <c r="SRL11" s="41"/>
      <c r="SRM11" s="41"/>
      <c r="SRN11" s="41"/>
      <c r="SRO11" s="41"/>
      <c r="SRP11" s="41"/>
      <c r="SRQ11" s="41"/>
      <c r="SRR11" s="41"/>
      <c r="SRS11" s="41"/>
      <c r="SRT11" s="41"/>
      <c r="SRU11" s="41"/>
      <c r="SRV11" s="41"/>
      <c r="SRW11" s="41"/>
      <c r="SRX11" s="41"/>
      <c r="SRY11" s="41"/>
      <c r="SRZ11" s="41"/>
      <c r="SSA11" s="41"/>
      <c r="SSB11" s="41"/>
      <c r="SSC11" s="41"/>
      <c r="SSD11" s="41"/>
      <c r="SSE11" s="41"/>
      <c r="SSF11" s="41"/>
      <c r="SSG11" s="41"/>
      <c r="SSH11" s="41"/>
      <c r="SSI11" s="41"/>
      <c r="SSJ11" s="41"/>
      <c r="SSK11" s="41"/>
      <c r="SSL11" s="41"/>
      <c r="SSM11" s="41"/>
      <c r="SSN11" s="41"/>
      <c r="SSO11" s="41"/>
      <c r="SSP11" s="41"/>
      <c r="SSQ11" s="41"/>
      <c r="SSR11" s="41"/>
      <c r="SSS11" s="41"/>
      <c r="SST11" s="41"/>
      <c r="SSU11" s="41"/>
      <c r="SSV11" s="41"/>
      <c r="SSW11" s="41"/>
      <c r="SSX11" s="41"/>
      <c r="SSY11" s="41"/>
      <c r="SSZ11" s="41"/>
      <c r="STA11" s="41"/>
      <c r="STB11" s="41"/>
      <c r="STC11" s="41"/>
      <c r="STD11" s="41"/>
      <c r="STE11" s="41"/>
      <c r="STF11" s="41"/>
      <c r="STG11" s="41"/>
      <c r="STH11" s="41"/>
      <c r="STI11" s="41"/>
      <c r="STJ11" s="41"/>
      <c r="STK11" s="41"/>
      <c r="STL11" s="41"/>
      <c r="STM11" s="41"/>
      <c r="STN11" s="41"/>
      <c r="STO11" s="41"/>
      <c r="STP11" s="41"/>
      <c r="STQ11" s="41"/>
      <c r="STR11" s="41"/>
      <c r="STS11" s="41"/>
      <c r="STT11" s="41"/>
      <c r="STU11" s="41"/>
      <c r="STV11" s="41"/>
      <c r="STW11" s="41"/>
      <c r="STX11" s="41"/>
      <c r="STY11" s="41"/>
      <c r="STZ11" s="41"/>
      <c r="SUA11" s="41"/>
      <c r="SUB11" s="41"/>
      <c r="SUC11" s="41"/>
      <c r="SUD11" s="41"/>
      <c r="SUE11" s="41"/>
      <c r="SUF11" s="41"/>
      <c r="SUG11" s="41"/>
      <c r="SUH11" s="41"/>
      <c r="SUI11" s="41"/>
      <c r="SUJ11" s="41"/>
      <c r="SUK11" s="41"/>
      <c r="SUL11" s="41"/>
      <c r="SUM11" s="41"/>
      <c r="SUN11" s="41"/>
      <c r="SUO11" s="41"/>
      <c r="SUP11" s="41"/>
      <c r="SUQ11" s="41"/>
      <c r="SUR11" s="41"/>
      <c r="SUS11" s="41"/>
      <c r="SUT11" s="41"/>
      <c r="SUU11" s="41"/>
      <c r="SUV11" s="41"/>
      <c r="SUW11" s="41"/>
      <c r="SUX11" s="41"/>
      <c r="SUY11" s="41"/>
      <c r="SUZ11" s="41"/>
      <c r="SVA11" s="41"/>
      <c r="SVB11" s="41"/>
      <c r="SVC11" s="41"/>
      <c r="SVD11" s="41"/>
      <c r="SVE11" s="41"/>
      <c r="SVF11" s="41"/>
      <c r="SVG11" s="41"/>
      <c r="SVH11" s="41"/>
      <c r="SVI11" s="41"/>
      <c r="SVJ11" s="41"/>
      <c r="SVK11" s="41"/>
      <c r="SVL11" s="41"/>
      <c r="SVM11" s="41"/>
      <c r="SVN11" s="41"/>
      <c r="SVO11" s="41"/>
      <c r="SVP11" s="41"/>
      <c r="SVQ11" s="41"/>
      <c r="SVR11" s="41"/>
      <c r="SVS11" s="41"/>
      <c r="SVT11" s="41"/>
      <c r="SVU11" s="41"/>
      <c r="SVV11" s="41"/>
      <c r="SVW11" s="41"/>
      <c r="SVX11" s="41"/>
      <c r="SVY11" s="41"/>
      <c r="SVZ11" s="41"/>
      <c r="SWA11" s="41"/>
      <c r="SWB11" s="41"/>
      <c r="SWC11" s="41"/>
      <c r="SWD11" s="41"/>
      <c r="SWE11" s="41"/>
      <c r="SWF11" s="41"/>
      <c r="SWG11" s="41"/>
      <c r="SWH11" s="41"/>
      <c r="SWI11" s="41"/>
      <c r="SWJ11" s="41"/>
      <c r="SWK11" s="41"/>
      <c r="SWL11" s="41"/>
      <c r="SWM11" s="41"/>
      <c r="SWN11" s="41"/>
      <c r="SWO11" s="41"/>
      <c r="SWP11" s="41"/>
      <c r="SWQ11" s="41"/>
      <c r="SWR11" s="41"/>
      <c r="SWS11" s="41"/>
      <c r="SWT11" s="41"/>
      <c r="SWU11" s="41"/>
      <c r="SWV11" s="41"/>
      <c r="SWW11" s="41"/>
      <c r="SWX11" s="41"/>
      <c r="SWY11" s="41"/>
      <c r="SWZ11" s="41"/>
      <c r="SXA11" s="41"/>
      <c r="SXB11" s="41"/>
      <c r="SXC11" s="41"/>
      <c r="SXD11" s="41"/>
      <c r="SXE11" s="41"/>
      <c r="SXF11" s="41"/>
      <c r="SXG11" s="41"/>
      <c r="SXH11" s="41"/>
      <c r="SXI11" s="41"/>
      <c r="SXJ11" s="41"/>
      <c r="SXK11" s="41"/>
      <c r="SXL11" s="41"/>
      <c r="SXM11" s="41"/>
      <c r="SXN11" s="41"/>
      <c r="SXO11" s="41"/>
      <c r="SXP11" s="41"/>
      <c r="SXQ11" s="41"/>
      <c r="SXR11" s="41"/>
      <c r="SXS11" s="41"/>
      <c r="SXT11" s="41"/>
      <c r="SXU11" s="41"/>
      <c r="SXV11" s="41"/>
      <c r="SXW11" s="41"/>
      <c r="SXX11" s="41"/>
      <c r="SXY11" s="41"/>
      <c r="SXZ11" s="41"/>
      <c r="SYA11" s="41"/>
      <c r="SYB11" s="41"/>
      <c r="SYC11" s="41"/>
      <c r="SYD11" s="41"/>
      <c r="SYE11" s="41"/>
      <c r="SYF11" s="41"/>
      <c r="SYG11" s="41"/>
      <c r="SYH11" s="41"/>
      <c r="SYI11" s="41"/>
      <c r="SYJ11" s="41"/>
      <c r="SYK11" s="41"/>
      <c r="SYL11" s="41"/>
      <c r="SYM11" s="41"/>
      <c r="SYN11" s="41"/>
      <c r="SYO11" s="41"/>
      <c r="SYP11" s="41"/>
      <c r="SYQ11" s="41"/>
      <c r="SYR11" s="41"/>
      <c r="SYS11" s="41"/>
      <c r="SYT11" s="41"/>
      <c r="SYU11" s="41"/>
      <c r="SYV11" s="41"/>
      <c r="SYW11" s="41"/>
      <c r="SYX11" s="41"/>
      <c r="SYY11" s="41"/>
      <c r="SYZ11" s="41"/>
      <c r="SZA11" s="41"/>
      <c r="SZB11" s="41"/>
      <c r="SZC11" s="41"/>
      <c r="SZD11" s="41"/>
      <c r="SZE11" s="41"/>
      <c r="SZF11" s="41"/>
      <c r="SZG11" s="41"/>
      <c r="SZH11" s="41"/>
      <c r="SZI11" s="41"/>
      <c r="SZJ11" s="41"/>
      <c r="SZK11" s="41"/>
      <c r="SZL11" s="41"/>
      <c r="SZM11" s="41"/>
      <c r="SZN11" s="41"/>
      <c r="SZO11" s="41"/>
      <c r="SZP11" s="41"/>
      <c r="SZQ11" s="41"/>
      <c r="SZR11" s="41"/>
      <c r="SZS11" s="41"/>
      <c r="SZT11" s="41"/>
      <c r="SZU11" s="41"/>
      <c r="SZV11" s="41"/>
      <c r="SZW11" s="41"/>
      <c r="SZX11" s="41"/>
      <c r="SZY11" s="41"/>
      <c r="SZZ11" s="41"/>
      <c r="TAA11" s="41"/>
      <c r="TAB11" s="41"/>
      <c r="TAC11" s="41"/>
      <c r="TAD11" s="41"/>
      <c r="TAE11" s="41"/>
      <c r="TAF11" s="41"/>
      <c r="TAG11" s="41"/>
      <c r="TAH11" s="41"/>
      <c r="TAI11" s="41"/>
      <c r="TAJ11" s="41"/>
      <c r="TAK11" s="41"/>
      <c r="TAL11" s="41"/>
      <c r="TAM11" s="41"/>
      <c r="TAN11" s="41"/>
      <c r="TAO11" s="41"/>
      <c r="TAP11" s="41"/>
      <c r="TAQ11" s="41"/>
      <c r="TAR11" s="41"/>
      <c r="TAS11" s="41"/>
      <c r="TAT11" s="41"/>
      <c r="TAU11" s="41"/>
      <c r="TAV11" s="41"/>
      <c r="TAW11" s="41"/>
      <c r="TAX11" s="41"/>
      <c r="TAY11" s="41"/>
      <c r="TAZ11" s="41"/>
      <c r="TBA11" s="41"/>
      <c r="TBB11" s="41"/>
      <c r="TBC11" s="41"/>
      <c r="TBD11" s="41"/>
      <c r="TBE11" s="41"/>
      <c r="TBF11" s="41"/>
      <c r="TBG11" s="41"/>
      <c r="TBH11" s="41"/>
      <c r="TBI11" s="41"/>
      <c r="TBJ11" s="41"/>
      <c r="TBK11" s="41"/>
      <c r="TBL11" s="41"/>
      <c r="TBM11" s="41"/>
      <c r="TBN11" s="41"/>
      <c r="TBO11" s="41"/>
      <c r="TBP11" s="41"/>
      <c r="TBQ11" s="41"/>
      <c r="TBR11" s="41"/>
      <c r="TBS11" s="41"/>
      <c r="TBT11" s="41"/>
      <c r="TBU11" s="41"/>
      <c r="TBV11" s="41"/>
      <c r="TBW11" s="41"/>
      <c r="TBX11" s="41"/>
      <c r="TBY11" s="41"/>
      <c r="TBZ11" s="41"/>
      <c r="TCA11" s="41"/>
      <c r="TCB11" s="41"/>
      <c r="TCC11" s="41"/>
      <c r="TCD11" s="41"/>
      <c r="TCE11" s="41"/>
      <c r="TCF11" s="41"/>
      <c r="TCG11" s="41"/>
      <c r="TCH11" s="41"/>
      <c r="TCI11" s="41"/>
      <c r="TCJ11" s="41"/>
      <c r="TCK11" s="41"/>
      <c r="TCL11" s="41"/>
      <c r="TCM11" s="41"/>
      <c r="TCN11" s="41"/>
      <c r="TCO11" s="41"/>
      <c r="TCP11" s="41"/>
      <c r="TCQ11" s="41"/>
      <c r="TCR11" s="41"/>
      <c r="TCS11" s="41"/>
      <c r="TCT11" s="41"/>
      <c r="TCU11" s="41"/>
      <c r="TCV11" s="41"/>
      <c r="TCW11" s="41"/>
      <c r="TCX11" s="41"/>
      <c r="TCY11" s="41"/>
      <c r="TCZ11" s="41"/>
      <c r="TDA11" s="41"/>
      <c r="TDB11" s="41"/>
      <c r="TDC11" s="41"/>
      <c r="TDD11" s="41"/>
      <c r="TDE11" s="41"/>
      <c r="TDF11" s="41"/>
      <c r="TDG11" s="41"/>
      <c r="TDH11" s="41"/>
      <c r="TDI11" s="41"/>
      <c r="TDJ11" s="41"/>
      <c r="TDK11" s="41"/>
      <c r="TDL11" s="41"/>
      <c r="TDM11" s="41"/>
      <c r="TDN11" s="41"/>
      <c r="TDO11" s="41"/>
      <c r="TDP11" s="41"/>
      <c r="TDQ11" s="41"/>
      <c r="TDR11" s="41"/>
      <c r="TDS11" s="41"/>
      <c r="TDT11" s="41"/>
      <c r="TDU11" s="41"/>
      <c r="TDV11" s="41"/>
      <c r="TDW11" s="41"/>
      <c r="TDX11" s="41"/>
      <c r="TDY11" s="41"/>
      <c r="TDZ11" s="41"/>
      <c r="TEA11" s="41"/>
      <c r="TEB11" s="41"/>
      <c r="TEC11" s="41"/>
      <c r="TED11" s="41"/>
      <c r="TEE11" s="41"/>
      <c r="TEF11" s="41"/>
      <c r="TEG11" s="41"/>
      <c r="TEH11" s="41"/>
      <c r="TEI11" s="41"/>
      <c r="TEJ11" s="41"/>
      <c r="TEK11" s="41"/>
      <c r="TEL11" s="41"/>
      <c r="TEM11" s="41"/>
      <c r="TEN11" s="41"/>
      <c r="TEO11" s="41"/>
      <c r="TEP11" s="41"/>
      <c r="TEQ11" s="41"/>
      <c r="TER11" s="41"/>
      <c r="TES11" s="41"/>
      <c r="TET11" s="41"/>
      <c r="TEU11" s="41"/>
      <c r="TEV11" s="41"/>
      <c r="TEW11" s="41"/>
      <c r="TEX11" s="41"/>
      <c r="TEY11" s="41"/>
      <c r="TEZ11" s="41"/>
      <c r="TFA11" s="41"/>
      <c r="TFB11" s="41"/>
      <c r="TFC11" s="41"/>
      <c r="TFD11" s="41"/>
      <c r="TFE11" s="41"/>
      <c r="TFF11" s="41"/>
      <c r="TFG11" s="41"/>
      <c r="TFH11" s="41"/>
      <c r="TFI11" s="41"/>
      <c r="TFJ11" s="41"/>
      <c r="TFK11" s="41"/>
      <c r="TFL11" s="41"/>
      <c r="TFM11" s="41"/>
      <c r="TFN11" s="41"/>
      <c r="TFO11" s="41"/>
      <c r="TFP11" s="41"/>
      <c r="TFQ11" s="41"/>
      <c r="TFR11" s="41"/>
      <c r="TFS11" s="41"/>
      <c r="TFT11" s="41"/>
      <c r="TFU11" s="41"/>
      <c r="TFV11" s="41"/>
      <c r="TFW11" s="41"/>
      <c r="TFX11" s="41"/>
      <c r="TFY11" s="41"/>
      <c r="TFZ11" s="41"/>
      <c r="TGA11" s="41"/>
      <c r="TGB11" s="41"/>
      <c r="TGC11" s="41"/>
      <c r="TGD11" s="41"/>
      <c r="TGE11" s="41"/>
      <c r="TGF11" s="41"/>
      <c r="TGG11" s="41"/>
      <c r="TGH11" s="41"/>
      <c r="TGI11" s="41"/>
      <c r="TGJ11" s="41"/>
      <c r="TGK11" s="41"/>
      <c r="TGL11" s="41"/>
      <c r="TGM11" s="41"/>
      <c r="TGN11" s="41"/>
      <c r="TGO11" s="41"/>
      <c r="TGP11" s="41"/>
      <c r="TGQ11" s="41"/>
      <c r="TGR11" s="41"/>
      <c r="TGS11" s="41"/>
      <c r="TGT11" s="41"/>
      <c r="TGU11" s="41"/>
      <c r="TGV11" s="41"/>
      <c r="TGW11" s="41"/>
      <c r="TGX11" s="41"/>
      <c r="TGY11" s="41"/>
      <c r="TGZ11" s="41"/>
      <c r="THA11" s="41"/>
      <c r="THB11" s="41"/>
      <c r="THC11" s="41"/>
      <c r="THD11" s="41"/>
      <c r="THE11" s="41"/>
      <c r="THF11" s="41"/>
      <c r="THG11" s="41"/>
      <c r="THH11" s="41"/>
      <c r="THI11" s="41"/>
      <c r="THJ11" s="41"/>
      <c r="THK11" s="41"/>
      <c r="THL11" s="41"/>
      <c r="THM11" s="41"/>
      <c r="THN11" s="41"/>
      <c r="THO11" s="41"/>
      <c r="THP11" s="41"/>
      <c r="THQ11" s="41"/>
      <c r="THR11" s="41"/>
      <c r="THS11" s="41"/>
      <c r="THT11" s="41"/>
      <c r="THU11" s="41"/>
      <c r="THV11" s="41"/>
      <c r="THW11" s="41"/>
      <c r="THX11" s="41"/>
      <c r="THY11" s="41"/>
      <c r="THZ11" s="41"/>
      <c r="TIA11" s="41"/>
      <c r="TIB11" s="41"/>
      <c r="TIC11" s="41"/>
      <c r="TID11" s="41"/>
      <c r="TIE11" s="41"/>
      <c r="TIF11" s="41"/>
      <c r="TIG11" s="41"/>
      <c r="TIH11" s="41"/>
      <c r="TII11" s="41"/>
      <c r="TIJ11" s="41"/>
      <c r="TIK11" s="41"/>
      <c r="TIL11" s="41"/>
      <c r="TIM11" s="41"/>
      <c r="TIN11" s="41"/>
      <c r="TIO11" s="41"/>
      <c r="TIP11" s="41"/>
      <c r="TIQ11" s="41"/>
      <c r="TIR11" s="41"/>
      <c r="TIS11" s="41"/>
      <c r="TIT11" s="41"/>
      <c r="TIU11" s="41"/>
      <c r="TIV11" s="41"/>
      <c r="TIW11" s="41"/>
      <c r="TIX11" s="41"/>
      <c r="TIY11" s="41"/>
      <c r="TIZ11" s="41"/>
      <c r="TJA11" s="41"/>
      <c r="TJB11" s="41"/>
      <c r="TJC11" s="41"/>
      <c r="TJD11" s="41"/>
      <c r="TJE11" s="41"/>
      <c r="TJF11" s="41"/>
      <c r="TJG11" s="41"/>
      <c r="TJH11" s="41"/>
      <c r="TJI11" s="41"/>
      <c r="TJJ11" s="41"/>
      <c r="TJK11" s="41"/>
      <c r="TJL11" s="41"/>
      <c r="TJM11" s="41"/>
      <c r="TJN11" s="41"/>
      <c r="TJO11" s="41"/>
      <c r="TJP11" s="41"/>
      <c r="TJQ11" s="41"/>
      <c r="TJR11" s="41"/>
      <c r="TJS11" s="41"/>
      <c r="TJT11" s="41"/>
      <c r="TJU11" s="41"/>
      <c r="TJV11" s="41"/>
      <c r="TJW11" s="41"/>
      <c r="TJX11" s="41"/>
      <c r="TJY11" s="41"/>
      <c r="TJZ11" s="41"/>
      <c r="TKA11" s="41"/>
      <c r="TKB11" s="41"/>
      <c r="TKC11" s="41"/>
      <c r="TKD11" s="41"/>
      <c r="TKE11" s="41"/>
      <c r="TKF11" s="41"/>
      <c r="TKG11" s="41"/>
      <c r="TKH11" s="41"/>
      <c r="TKI11" s="41"/>
      <c r="TKJ11" s="41"/>
      <c r="TKK11" s="41"/>
      <c r="TKL11" s="41"/>
      <c r="TKM11" s="41"/>
      <c r="TKN11" s="41"/>
      <c r="TKO11" s="41"/>
      <c r="TKP11" s="41"/>
      <c r="TKQ11" s="41"/>
      <c r="TKR11" s="41"/>
      <c r="TKS11" s="41"/>
      <c r="TKT11" s="41"/>
      <c r="TKU11" s="41"/>
      <c r="TKV11" s="41"/>
      <c r="TKW11" s="41"/>
      <c r="TKX11" s="41"/>
      <c r="TKY11" s="41"/>
      <c r="TKZ11" s="41"/>
      <c r="TLA11" s="41"/>
      <c r="TLB11" s="41"/>
      <c r="TLC11" s="41"/>
      <c r="TLD11" s="41"/>
      <c r="TLE11" s="41"/>
      <c r="TLF11" s="41"/>
      <c r="TLG11" s="41"/>
      <c r="TLH11" s="41"/>
      <c r="TLI11" s="41"/>
      <c r="TLJ11" s="41"/>
      <c r="TLK11" s="41"/>
      <c r="TLL11" s="41"/>
      <c r="TLM11" s="41"/>
      <c r="TLN11" s="41"/>
      <c r="TLO11" s="41"/>
      <c r="TLP11" s="41"/>
      <c r="TLQ11" s="41"/>
      <c r="TLR11" s="41"/>
      <c r="TLS11" s="41"/>
      <c r="TLT11" s="41"/>
      <c r="TLU11" s="41"/>
      <c r="TLV11" s="41"/>
      <c r="TLW11" s="41"/>
      <c r="TLX11" s="41"/>
      <c r="TLY11" s="41"/>
      <c r="TLZ11" s="41"/>
      <c r="TMA11" s="41"/>
      <c r="TMB11" s="41"/>
      <c r="TMC11" s="41"/>
      <c r="TMD11" s="41"/>
      <c r="TME11" s="41"/>
      <c r="TMF11" s="41"/>
      <c r="TMG11" s="41"/>
      <c r="TMH11" s="41"/>
      <c r="TMI11" s="41"/>
      <c r="TMJ11" s="41"/>
      <c r="TMK11" s="41"/>
      <c r="TML11" s="41"/>
      <c r="TMM11" s="41"/>
      <c r="TMN11" s="41"/>
      <c r="TMO11" s="41"/>
      <c r="TMP11" s="41"/>
      <c r="TMQ11" s="41"/>
      <c r="TMR11" s="41"/>
      <c r="TMS11" s="41"/>
      <c r="TMT11" s="41"/>
      <c r="TMU11" s="41"/>
      <c r="TMV11" s="41"/>
      <c r="TMW11" s="41"/>
      <c r="TMX11" s="41"/>
      <c r="TMY11" s="41"/>
      <c r="TMZ11" s="41"/>
      <c r="TNA11" s="41"/>
      <c r="TNB11" s="41"/>
      <c r="TNC11" s="41"/>
      <c r="TND11" s="41"/>
      <c r="TNE11" s="41"/>
      <c r="TNF11" s="41"/>
      <c r="TNG11" s="41"/>
      <c r="TNH11" s="41"/>
      <c r="TNI11" s="41"/>
      <c r="TNJ11" s="41"/>
      <c r="TNK11" s="41"/>
      <c r="TNL11" s="41"/>
      <c r="TNM11" s="41"/>
      <c r="TNN11" s="41"/>
      <c r="TNO11" s="41"/>
      <c r="TNP11" s="41"/>
      <c r="TNQ11" s="41"/>
      <c r="TNR11" s="41"/>
      <c r="TNS11" s="41"/>
      <c r="TNT11" s="41"/>
      <c r="TNU11" s="41"/>
      <c r="TNV11" s="41"/>
      <c r="TNW11" s="41"/>
      <c r="TNX11" s="41"/>
      <c r="TNY11" s="41"/>
      <c r="TNZ11" s="41"/>
      <c r="TOA11" s="41"/>
      <c r="TOB11" s="41"/>
      <c r="TOC11" s="41"/>
      <c r="TOD11" s="41"/>
      <c r="TOE11" s="41"/>
      <c r="TOF11" s="41"/>
      <c r="TOG11" s="41"/>
      <c r="TOH11" s="41"/>
      <c r="TOI11" s="41"/>
      <c r="TOJ11" s="41"/>
      <c r="TOK11" s="41"/>
      <c r="TOL11" s="41"/>
      <c r="TOM11" s="41"/>
      <c r="TON11" s="41"/>
      <c r="TOO11" s="41"/>
      <c r="TOP11" s="41"/>
      <c r="TOQ11" s="41"/>
      <c r="TOR11" s="41"/>
      <c r="TOS11" s="41"/>
      <c r="TOT11" s="41"/>
      <c r="TOU11" s="41"/>
      <c r="TOV11" s="41"/>
      <c r="TOW11" s="41"/>
      <c r="TOX11" s="41"/>
      <c r="TOY11" s="41"/>
      <c r="TOZ11" s="41"/>
      <c r="TPA11" s="41"/>
      <c r="TPB11" s="41"/>
      <c r="TPC11" s="41"/>
      <c r="TPD11" s="41"/>
      <c r="TPE11" s="41"/>
      <c r="TPF11" s="41"/>
      <c r="TPG11" s="41"/>
      <c r="TPH11" s="41"/>
      <c r="TPI11" s="41"/>
      <c r="TPJ11" s="41"/>
      <c r="TPK11" s="41"/>
      <c r="TPL11" s="41"/>
      <c r="TPM11" s="41"/>
      <c r="TPN11" s="41"/>
      <c r="TPO11" s="41"/>
      <c r="TPP11" s="41"/>
      <c r="TPQ11" s="41"/>
      <c r="TPR11" s="41"/>
      <c r="TPS11" s="41"/>
      <c r="TPT11" s="41"/>
      <c r="TPU11" s="41"/>
      <c r="TPV11" s="41"/>
      <c r="TPW11" s="41"/>
      <c r="TPX11" s="41"/>
      <c r="TPY11" s="41"/>
      <c r="TPZ11" s="41"/>
      <c r="TQA11" s="41"/>
      <c r="TQB11" s="41"/>
      <c r="TQC11" s="41"/>
      <c r="TQD11" s="41"/>
      <c r="TQE11" s="41"/>
      <c r="TQF11" s="41"/>
      <c r="TQG11" s="41"/>
      <c r="TQH11" s="41"/>
      <c r="TQI11" s="41"/>
      <c r="TQJ11" s="41"/>
      <c r="TQK11" s="41"/>
      <c r="TQL11" s="41"/>
      <c r="TQM11" s="41"/>
      <c r="TQN11" s="41"/>
      <c r="TQO11" s="41"/>
      <c r="TQP11" s="41"/>
      <c r="TQQ11" s="41"/>
      <c r="TQR11" s="41"/>
      <c r="TQS11" s="41"/>
      <c r="TQT11" s="41"/>
      <c r="TQU11" s="41"/>
      <c r="TQV11" s="41"/>
      <c r="TQW11" s="41"/>
      <c r="TQX11" s="41"/>
      <c r="TQY11" s="41"/>
      <c r="TQZ11" s="41"/>
      <c r="TRA11" s="41"/>
      <c r="TRB11" s="41"/>
      <c r="TRC11" s="41"/>
      <c r="TRD11" s="41"/>
      <c r="TRE11" s="41"/>
      <c r="TRF11" s="41"/>
      <c r="TRG11" s="41"/>
      <c r="TRH11" s="41"/>
      <c r="TRI11" s="41"/>
      <c r="TRJ11" s="41"/>
      <c r="TRK11" s="41"/>
      <c r="TRL11" s="41"/>
      <c r="TRM11" s="41"/>
      <c r="TRN11" s="41"/>
      <c r="TRO11" s="41"/>
      <c r="TRP11" s="41"/>
      <c r="TRQ11" s="41"/>
      <c r="TRR11" s="41"/>
      <c r="TRS11" s="41"/>
      <c r="TRT11" s="41"/>
      <c r="TRU11" s="41"/>
      <c r="TRV11" s="41"/>
      <c r="TRW11" s="41"/>
      <c r="TRX11" s="41"/>
      <c r="TRY11" s="41"/>
      <c r="TRZ11" s="41"/>
      <c r="TSA11" s="41"/>
      <c r="TSB11" s="41"/>
      <c r="TSC11" s="41"/>
      <c r="TSD11" s="41"/>
      <c r="TSE11" s="41"/>
      <c r="TSF11" s="41"/>
      <c r="TSG11" s="41"/>
      <c r="TSH11" s="41"/>
      <c r="TSI11" s="41"/>
      <c r="TSJ11" s="41"/>
      <c r="TSK11" s="41"/>
      <c r="TSL11" s="41"/>
      <c r="TSM11" s="41"/>
      <c r="TSN11" s="41"/>
      <c r="TSO11" s="41"/>
      <c r="TSP11" s="41"/>
      <c r="TSQ11" s="41"/>
      <c r="TSR11" s="41"/>
      <c r="TSS11" s="41"/>
      <c r="TST11" s="41"/>
      <c r="TSU11" s="41"/>
      <c r="TSV11" s="41"/>
      <c r="TSW11" s="41"/>
      <c r="TSX11" s="41"/>
      <c r="TSY11" s="41"/>
      <c r="TSZ11" s="41"/>
      <c r="TTA11" s="41"/>
      <c r="TTB11" s="41"/>
      <c r="TTC11" s="41"/>
      <c r="TTD11" s="41"/>
      <c r="TTE11" s="41"/>
      <c r="TTF11" s="41"/>
      <c r="TTG11" s="41"/>
      <c r="TTH11" s="41"/>
      <c r="TTI11" s="41"/>
      <c r="TTJ11" s="41"/>
      <c r="TTK11" s="41"/>
      <c r="TTL11" s="41"/>
      <c r="TTM11" s="41"/>
      <c r="TTN11" s="41"/>
      <c r="TTO11" s="41"/>
      <c r="TTP11" s="41"/>
      <c r="TTQ11" s="41"/>
      <c r="TTR11" s="41"/>
      <c r="TTS11" s="41"/>
      <c r="TTT11" s="41"/>
      <c r="TTU11" s="41"/>
      <c r="TTV11" s="41"/>
      <c r="TTW11" s="41"/>
      <c r="TTX11" s="41"/>
      <c r="TTY11" s="41"/>
      <c r="TTZ11" s="41"/>
      <c r="TUA11" s="41"/>
      <c r="TUB11" s="41"/>
      <c r="TUC11" s="41"/>
      <c r="TUD11" s="41"/>
      <c r="TUE11" s="41"/>
      <c r="TUF11" s="41"/>
      <c r="TUG11" s="41"/>
      <c r="TUH11" s="41"/>
      <c r="TUI11" s="41"/>
      <c r="TUJ11" s="41"/>
      <c r="TUK11" s="41"/>
      <c r="TUL11" s="41"/>
      <c r="TUM11" s="41"/>
      <c r="TUN11" s="41"/>
      <c r="TUO11" s="41"/>
      <c r="TUP11" s="41"/>
      <c r="TUQ11" s="41"/>
      <c r="TUR11" s="41"/>
      <c r="TUS11" s="41"/>
      <c r="TUT11" s="41"/>
      <c r="TUU11" s="41"/>
      <c r="TUV11" s="41"/>
      <c r="TUW11" s="41"/>
      <c r="TUX11" s="41"/>
      <c r="TUY11" s="41"/>
      <c r="TUZ11" s="41"/>
      <c r="TVA11" s="41"/>
      <c r="TVB11" s="41"/>
      <c r="TVC11" s="41"/>
      <c r="TVD11" s="41"/>
      <c r="TVE11" s="41"/>
      <c r="TVF11" s="41"/>
      <c r="TVG11" s="41"/>
      <c r="TVH11" s="41"/>
      <c r="TVI11" s="41"/>
      <c r="TVJ11" s="41"/>
      <c r="TVK11" s="41"/>
      <c r="TVL11" s="41"/>
      <c r="TVM11" s="41"/>
      <c r="TVN11" s="41"/>
      <c r="TVO11" s="41"/>
      <c r="TVP11" s="41"/>
      <c r="TVQ11" s="41"/>
      <c r="TVR11" s="41"/>
      <c r="TVS11" s="41"/>
      <c r="TVT11" s="41"/>
      <c r="TVU11" s="41"/>
      <c r="TVV11" s="41"/>
      <c r="TVW11" s="41"/>
      <c r="TVX11" s="41"/>
      <c r="TVY11" s="41"/>
      <c r="TVZ11" s="41"/>
      <c r="TWA11" s="41"/>
      <c r="TWB11" s="41"/>
      <c r="TWC11" s="41"/>
      <c r="TWD11" s="41"/>
      <c r="TWE11" s="41"/>
      <c r="TWF11" s="41"/>
      <c r="TWG11" s="41"/>
      <c r="TWH11" s="41"/>
      <c r="TWI11" s="41"/>
      <c r="TWJ11" s="41"/>
      <c r="TWK11" s="41"/>
      <c r="TWL11" s="41"/>
      <c r="TWM11" s="41"/>
      <c r="TWN11" s="41"/>
      <c r="TWO11" s="41"/>
      <c r="TWP11" s="41"/>
      <c r="TWQ11" s="41"/>
      <c r="TWR11" s="41"/>
      <c r="TWS11" s="41"/>
      <c r="TWT11" s="41"/>
      <c r="TWU11" s="41"/>
      <c r="TWV11" s="41"/>
      <c r="TWW11" s="41"/>
      <c r="TWX11" s="41"/>
      <c r="TWY11" s="41"/>
      <c r="TWZ11" s="41"/>
      <c r="TXA11" s="41"/>
      <c r="TXB11" s="41"/>
      <c r="TXC11" s="41"/>
      <c r="TXD11" s="41"/>
      <c r="TXE11" s="41"/>
      <c r="TXF11" s="41"/>
      <c r="TXG11" s="41"/>
      <c r="TXH11" s="41"/>
      <c r="TXI11" s="41"/>
      <c r="TXJ11" s="41"/>
      <c r="TXK11" s="41"/>
      <c r="TXL11" s="41"/>
      <c r="TXM11" s="41"/>
      <c r="TXN11" s="41"/>
      <c r="TXO11" s="41"/>
      <c r="TXP11" s="41"/>
      <c r="TXQ11" s="41"/>
      <c r="TXR11" s="41"/>
      <c r="TXS11" s="41"/>
      <c r="TXT11" s="41"/>
      <c r="TXU11" s="41"/>
      <c r="TXV11" s="41"/>
      <c r="TXW11" s="41"/>
      <c r="TXX11" s="41"/>
      <c r="TXY11" s="41"/>
      <c r="TXZ11" s="41"/>
      <c r="TYA11" s="41"/>
      <c r="TYB11" s="41"/>
      <c r="TYC11" s="41"/>
      <c r="TYD11" s="41"/>
      <c r="TYE11" s="41"/>
      <c r="TYF11" s="41"/>
      <c r="TYG11" s="41"/>
      <c r="TYH11" s="41"/>
      <c r="TYI11" s="41"/>
      <c r="TYJ11" s="41"/>
      <c r="TYK11" s="41"/>
      <c r="TYL11" s="41"/>
      <c r="TYM11" s="41"/>
      <c r="TYN11" s="41"/>
      <c r="TYO11" s="41"/>
      <c r="TYP11" s="41"/>
      <c r="TYQ11" s="41"/>
      <c r="TYR11" s="41"/>
      <c r="TYS11" s="41"/>
      <c r="TYT11" s="41"/>
      <c r="TYU11" s="41"/>
      <c r="TYV11" s="41"/>
      <c r="TYW11" s="41"/>
      <c r="TYX11" s="41"/>
      <c r="TYY11" s="41"/>
      <c r="TYZ11" s="41"/>
      <c r="TZA11" s="41"/>
      <c r="TZB11" s="41"/>
      <c r="TZC11" s="41"/>
      <c r="TZD11" s="41"/>
      <c r="TZE11" s="41"/>
      <c r="TZF11" s="41"/>
      <c r="TZG11" s="41"/>
      <c r="TZH11" s="41"/>
      <c r="TZI11" s="41"/>
      <c r="TZJ11" s="41"/>
      <c r="TZK11" s="41"/>
      <c r="TZL11" s="41"/>
      <c r="TZM11" s="41"/>
      <c r="TZN11" s="41"/>
      <c r="TZO11" s="41"/>
      <c r="TZP11" s="41"/>
      <c r="TZQ11" s="41"/>
      <c r="TZR11" s="41"/>
      <c r="TZS11" s="41"/>
      <c r="TZT11" s="41"/>
      <c r="TZU11" s="41"/>
      <c r="TZV11" s="41"/>
      <c r="TZW11" s="41"/>
      <c r="TZX11" s="41"/>
      <c r="TZY11" s="41"/>
      <c r="TZZ11" s="41"/>
      <c r="UAA11" s="41"/>
      <c r="UAB11" s="41"/>
      <c r="UAC11" s="41"/>
      <c r="UAD11" s="41"/>
      <c r="UAE11" s="41"/>
      <c r="UAF11" s="41"/>
      <c r="UAG11" s="41"/>
      <c r="UAH11" s="41"/>
      <c r="UAI11" s="41"/>
      <c r="UAJ11" s="41"/>
      <c r="UAK11" s="41"/>
      <c r="UAL11" s="41"/>
      <c r="UAM11" s="41"/>
      <c r="UAN11" s="41"/>
      <c r="UAO11" s="41"/>
      <c r="UAP11" s="41"/>
      <c r="UAQ11" s="41"/>
      <c r="UAR11" s="41"/>
      <c r="UAS11" s="41"/>
      <c r="UAT11" s="41"/>
      <c r="UAU11" s="41"/>
      <c r="UAV11" s="41"/>
      <c r="UAW11" s="41"/>
      <c r="UAX11" s="41"/>
      <c r="UAY11" s="41"/>
      <c r="UAZ11" s="41"/>
      <c r="UBA11" s="41"/>
      <c r="UBB11" s="41"/>
      <c r="UBC11" s="41"/>
      <c r="UBD11" s="41"/>
      <c r="UBE11" s="41"/>
      <c r="UBF11" s="41"/>
      <c r="UBG11" s="41"/>
      <c r="UBH11" s="41"/>
      <c r="UBI11" s="41"/>
      <c r="UBJ11" s="41"/>
      <c r="UBK11" s="41"/>
      <c r="UBL11" s="41"/>
      <c r="UBM11" s="41"/>
      <c r="UBN11" s="41"/>
      <c r="UBO11" s="41"/>
      <c r="UBP11" s="41"/>
      <c r="UBQ11" s="41"/>
      <c r="UBR11" s="41"/>
      <c r="UBS11" s="41"/>
      <c r="UBT11" s="41"/>
      <c r="UBU11" s="41"/>
      <c r="UBV11" s="41"/>
      <c r="UBW11" s="41"/>
      <c r="UBX11" s="41"/>
      <c r="UBY11" s="41"/>
      <c r="UBZ11" s="41"/>
      <c r="UCA11" s="41"/>
      <c r="UCB11" s="41"/>
      <c r="UCC11" s="41"/>
      <c r="UCD11" s="41"/>
      <c r="UCE11" s="41"/>
      <c r="UCF11" s="41"/>
      <c r="UCG11" s="41"/>
      <c r="UCH11" s="41"/>
      <c r="UCI11" s="41"/>
      <c r="UCJ11" s="41"/>
      <c r="UCK11" s="41"/>
      <c r="UCL11" s="41"/>
      <c r="UCM11" s="41"/>
      <c r="UCN11" s="41"/>
      <c r="UCO11" s="41"/>
      <c r="UCP11" s="41"/>
      <c r="UCQ11" s="41"/>
      <c r="UCR11" s="41"/>
      <c r="UCS11" s="41"/>
      <c r="UCT11" s="41"/>
      <c r="UCU11" s="41"/>
      <c r="UCV11" s="41"/>
      <c r="UCW11" s="41"/>
      <c r="UCX11" s="41"/>
      <c r="UCY11" s="41"/>
      <c r="UCZ11" s="41"/>
      <c r="UDA11" s="41"/>
      <c r="UDB11" s="41"/>
      <c r="UDC11" s="41"/>
      <c r="UDD11" s="41"/>
      <c r="UDE11" s="41"/>
      <c r="UDF11" s="41"/>
      <c r="UDG11" s="41"/>
      <c r="UDH11" s="41"/>
      <c r="UDI11" s="41"/>
      <c r="UDJ11" s="41"/>
      <c r="UDK11" s="41"/>
      <c r="UDL11" s="41"/>
      <c r="UDM11" s="41"/>
      <c r="UDN11" s="41"/>
      <c r="UDO11" s="41"/>
      <c r="UDP11" s="41"/>
      <c r="UDQ11" s="41"/>
      <c r="UDR11" s="41"/>
      <c r="UDS11" s="41"/>
      <c r="UDT11" s="41"/>
      <c r="UDU11" s="41"/>
      <c r="UDV11" s="41"/>
      <c r="UDW11" s="41"/>
      <c r="UDX11" s="41"/>
      <c r="UDY11" s="41"/>
      <c r="UDZ11" s="41"/>
      <c r="UEA11" s="41"/>
      <c r="UEB11" s="41"/>
      <c r="UEC11" s="41"/>
      <c r="UED11" s="41"/>
      <c r="UEE11" s="41"/>
      <c r="UEF11" s="41"/>
      <c r="UEG11" s="41"/>
      <c r="UEH11" s="41"/>
      <c r="UEI11" s="41"/>
      <c r="UEJ11" s="41"/>
      <c r="UEK11" s="41"/>
      <c r="UEL11" s="41"/>
      <c r="UEM11" s="41"/>
      <c r="UEN11" s="41"/>
      <c r="UEO11" s="41"/>
      <c r="UEP11" s="41"/>
      <c r="UEQ11" s="41"/>
      <c r="UER11" s="41"/>
      <c r="UES11" s="41"/>
      <c r="UET11" s="41"/>
      <c r="UEU11" s="41"/>
      <c r="UEV11" s="41"/>
      <c r="UEW11" s="41"/>
      <c r="UEX11" s="41"/>
      <c r="UEY11" s="41"/>
      <c r="UEZ11" s="41"/>
      <c r="UFA11" s="41"/>
      <c r="UFB11" s="41"/>
      <c r="UFC11" s="41"/>
      <c r="UFD11" s="41"/>
      <c r="UFE11" s="41"/>
      <c r="UFF11" s="41"/>
      <c r="UFG11" s="41"/>
      <c r="UFH11" s="41"/>
      <c r="UFI11" s="41"/>
      <c r="UFJ11" s="41"/>
      <c r="UFK11" s="41"/>
      <c r="UFL11" s="41"/>
      <c r="UFM11" s="41"/>
      <c r="UFN11" s="41"/>
      <c r="UFO11" s="41"/>
      <c r="UFP11" s="41"/>
      <c r="UFQ11" s="41"/>
      <c r="UFR11" s="41"/>
      <c r="UFS11" s="41"/>
      <c r="UFT11" s="41"/>
      <c r="UFU11" s="41"/>
      <c r="UFV11" s="41"/>
      <c r="UFW11" s="41"/>
      <c r="UFX11" s="41"/>
      <c r="UFY11" s="41"/>
      <c r="UFZ11" s="41"/>
      <c r="UGA11" s="41"/>
      <c r="UGB11" s="41"/>
      <c r="UGC11" s="41"/>
      <c r="UGD11" s="41"/>
      <c r="UGE11" s="41"/>
      <c r="UGF11" s="41"/>
      <c r="UGG11" s="41"/>
      <c r="UGH11" s="41"/>
      <c r="UGI11" s="41"/>
      <c r="UGJ11" s="41"/>
      <c r="UGK11" s="41"/>
      <c r="UGL11" s="41"/>
      <c r="UGM11" s="41"/>
      <c r="UGN11" s="41"/>
      <c r="UGO11" s="41"/>
      <c r="UGP11" s="41"/>
      <c r="UGQ11" s="41"/>
      <c r="UGR11" s="41"/>
      <c r="UGS11" s="41"/>
      <c r="UGT11" s="41"/>
      <c r="UGU11" s="41"/>
      <c r="UGV11" s="41"/>
      <c r="UGW11" s="41"/>
      <c r="UGX11" s="41"/>
      <c r="UGY11" s="41"/>
      <c r="UGZ11" s="41"/>
      <c r="UHA11" s="41"/>
      <c r="UHB11" s="41"/>
      <c r="UHC11" s="41"/>
      <c r="UHD11" s="41"/>
      <c r="UHE11" s="41"/>
      <c r="UHF11" s="41"/>
      <c r="UHG11" s="41"/>
      <c r="UHH11" s="41"/>
      <c r="UHI11" s="41"/>
      <c r="UHJ11" s="41"/>
      <c r="UHK11" s="41"/>
      <c r="UHL11" s="41"/>
      <c r="UHM11" s="41"/>
      <c r="UHN11" s="41"/>
      <c r="UHO11" s="41"/>
      <c r="UHP11" s="41"/>
      <c r="UHQ11" s="41"/>
      <c r="UHR11" s="41"/>
      <c r="UHS11" s="41"/>
      <c r="UHT11" s="41"/>
      <c r="UHU11" s="41"/>
      <c r="UHV11" s="41"/>
      <c r="UHW11" s="41"/>
      <c r="UHX11" s="41"/>
      <c r="UHY11" s="41"/>
      <c r="UHZ11" s="41"/>
      <c r="UIA11" s="41"/>
      <c r="UIB11" s="41"/>
      <c r="UIC11" s="41"/>
      <c r="UID11" s="41"/>
      <c r="UIE11" s="41"/>
      <c r="UIF11" s="41"/>
      <c r="UIG11" s="41"/>
      <c r="UIH11" s="41"/>
      <c r="UII11" s="41"/>
      <c r="UIJ11" s="41"/>
      <c r="UIK11" s="41"/>
      <c r="UIL11" s="41"/>
      <c r="UIM11" s="41"/>
      <c r="UIN11" s="41"/>
      <c r="UIO11" s="41"/>
      <c r="UIP11" s="41"/>
      <c r="UIQ11" s="41"/>
      <c r="UIR11" s="41"/>
      <c r="UIS11" s="41"/>
      <c r="UIT11" s="41"/>
      <c r="UIU11" s="41"/>
      <c r="UIV11" s="41"/>
      <c r="UIW11" s="41"/>
      <c r="UIX11" s="41"/>
      <c r="UIY11" s="41"/>
      <c r="UIZ11" s="41"/>
      <c r="UJA11" s="41"/>
      <c r="UJB11" s="41"/>
      <c r="UJC11" s="41"/>
      <c r="UJD11" s="41"/>
      <c r="UJE11" s="41"/>
      <c r="UJF11" s="41"/>
      <c r="UJG11" s="41"/>
      <c r="UJH11" s="41"/>
      <c r="UJI11" s="41"/>
      <c r="UJJ11" s="41"/>
      <c r="UJK11" s="41"/>
      <c r="UJL11" s="41"/>
      <c r="UJM11" s="41"/>
      <c r="UJN11" s="41"/>
      <c r="UJO11" s="41"/>
      <c r="UJP11" s="41"/>
      <c r="UJQ11" s="41"/>
      <c r="UJR11" s="41"/>
      <c r="UJS11" s="41"/>
      <c r="UJT11" s="41"/>
      <c r="UJU11" s="41"/>
      <c r="UJV11" s="41"/>
      <c r="UJW11" s="41"/>
      <c r="UJX11" s="41"/>
      <c r="UJY11" s="41"/>
      <c r="UJZ11" s="41"/>
      <c r="UKA11" s="41"/>
      <c r="UKB11" s="41"/>
      <c r="UKC11" s="41"/>
      <c r="UKD11" s="41"/>
      <c r="UKE11" s="41"/>
      <c r="UKF11" s="41"/>
      <c r="UKG11" s="41"/>
      <c r="UKH11" s="41"/>
      <c r="UKI11" s="41"/>
      <c r="UKJ11" s="41"/>
      <c r="UKK11" s="41"/>
      <c r="UKL11" s="41"/>
      <c r="UKM11" s="41"/>
      <c r="UKN11" s="41"/>
      <c r="UKO11" s="41"/>
      <c r="UKP11" s="41"/>
      <c r="UKQ11" s="41"/>
      <c r="UKR11" s="41"/>
      <c r="UKS11" s="41"/>
      <c r="UKT11" s="41"/>
      <c r="UKU11" s="41"/>
      <c r="UKV11" s="41"/>
      <c r="UKW11" s="41"/>
      <c r="UKX11" s="41"/>
      <c r="UKY11" s="41"/>
      <c r="UKZ11" s="41"/>
      <c r="ULA11" s="41"/>
      <c r="ULB11" s="41"/>
      <c r="ULC11" s="41"/>
      <c r="ULD11" s="41"/>
      <c r="ULE11" s="41"/>
      <c r="ULF11" s="41"/>
      <c r="ULG11" s="41"/>
      <c r="ULH11" s="41"/>
      <c r="ULI11" s="41"/>
      <c r="ULJ11" s="41"/>
      <c r="ULK11" s="41"/>
      <c r="ULL11" s="41"/>
      <c r="ULM11" s="41"/>
      <c r="ULN11" s="41"/>
      <c r="ULO11" s="41"/>
      <c r="ULP11" s="41"/>
      <c r="ULQ11" s="41"/>
      <c r="ULR11" s="41"/>
      <c r="ULS11" s="41"/>
      <c r="ULT11" s="41"/>
      <c r="ULU11" s="41"/>
      <c r="ULV11" s="41"/>
      <c r="ULW11" s="41"/>
      <c r="ULX11" s="41"/>
      <c r="ULY11" s="41"/>
      <c r="ULZ11" s="41"/>
      <c r="UMA11" s="41"/>
      <c r="UMB11" s="41"/>
      <c r="UMC11" s="41"/>
      <c r="UMD11" s="41"/>
      <c r="UME11" s="41"/>
      <c r="UMF11" s="41"/>
      <c r="UMG11" s="41"/>
      <c r="UMH11" s="41"/>
      <c r="UMI11" s="41"/>
      <c r="UMJ11" s="41"/>
      <c r="UMK11" s="41"/>
      <c r="UML11" s="41"/>
      <c r="UMM11" s="41"/>
      <c r="UMN11" s="41"/>
      <c r="UMO11" s="41"/>
      <c r="UMP11" s="41"/>
      <c r="UMQ11" s="41"/>
      <c r="UMR11" s="41"/>
      <c r="UMS11" s="41"/>
      <c r="UMT11" s="41"/>
      <c r="UMU11" s="41"/>
      <c r="UMV11" s="41"/>
      <c r="UMW11" s="41"/>
      <c r="UMX11" s="41"/>
      <c r="UMY11" s="41"/>
      <c r="UMZ11" s="41"/>
      <c r="UNA11" s="41"/>
      <c r="UNB11" s="41"/>
      <c r="UNC11" s="41"/>
      <c r="UND11" s="41"/>
      <c r="UNE11" s="41"/>
      <c r="UNF11" s="41"/>
      <c r="UNG11" s="41"/>
      <c r="UNH11" s="41"/>
      <c r="UNI11" s="41"/>
      <c r="UNJ11" s="41"/>
      <c r="UNK11" s="41"/>
      <c r="UNL11" s="41"/>
      <c r="UNM11" s="41"/>
      <c r="UNN11" s="41"/>
      <c r="UNO11" s="41"/>
      <c r="UNP11" s="41"/>
      <c r="UNQ11" s="41"/>
      <c r="UNR11" s="41"/>
      <c r="UNS11" s="41"/>
      <c r="UNT11" s="41"/>
      <c r="UNU11" s="41"/>
      <c r="UNV11" s="41"/>
      <c r="UNW11" s="41"/>
      <c r="UNX11" s="41"/>
      <c r="UNY11" s="41"/>
      <c r="UNZ11" s="41"/>
      <c r="UOA11" s="41"/>
      <c r="UOB11" s="41"/>
      <c r="UOC11" s="41"/>
      <c r="UOD11" s="41"/>
      <c r="UOE11" s="41"/>
      <c r="UOF11" s="41"/>
      <c r="UOG11" s="41"/>
      <c r="UOH11" s="41"/>
      <c r="UOI11" s="41"/>
      <c r="UOJ11" s="41"/>
      <c r="UOK11" s="41"/>
      <c r="UOL11" s="41"/>
      <c r="UOM11" s="41"/>
      <c r="UON11" s="41"/>
      <c r="UOO11" s="41"/>
      <c r="UOP11" s="41"/>
      <c r="UOQ11" s="41"/>
      <c r="UOR11" s="41"/>
      <c r="UOS11" s="41"/>
      <c r="UOT11" s="41"/>
      <c r="UOU11" s="41"/>
      <c r="UOV11" s="41"/>
      <c r="UOW11" s="41"/>
      <c r="UOX11" s="41"/>
      <c r="UOY11" s="41"/>
      <c r="UOZ11" s="41"/>
      <c r="UPA11" s="41"/>
      <c r="UPB11" s="41"/>
      <c r="UPC11" s="41"/>
      <c r="UPD11" s="41"/>
      <c r="UPE11" s="41"/>
      <c r="UPF11" s="41"/>
      <c r="UPG11" s="41"/>
      <c r="UPH11" s="41"/>
      <c r="UPI11" s="41"/>
      <c r="UPJ11" s="41"/>
      <c r="UPK11" s="41"/>
      <c r="UPL11" s="41"/>
      <c r="UPM11" s="41"/>
      <c r="UPN11" s="41"/>
      <c r="UPO11" s="41"/>
      <c r="UPP11" s="41"/>
      <c r="UPQ11" s="41"/>
      <c r="UPR11" s="41"/>
      <c r="UPS11" s="41"/>
      <c r="UPT11" s="41"/>
      <c r="UPU11" s="41"/>
      <c r="UPV11" s="41"/>
      <c r="UPW11" s="41"/>
      <c r="UPX11" s="41"/>
      <c r="UPY11" s="41"/>
      <c r="UPZ11" s="41"/>
      <c r="UQA11" s="41"/>
      <c r="UQB11" s="41"/>
      <c r="UQC11" s="41"/>
      <c r="UQD11" s="41"/>
      <c r="UQE11" s="41"/>
      <c r="UQF11" s="41"/>
      <c r="UQG11" s="41"/>
      <c r="UQH11" s="41"/>
      <c r="UQI11" s="41"/>
      <c r="UQJ11" s="41"/>
      <c r="UQK11" s="41"/>
      <c r="UQL11" s="41"/>
      <c r="UQM11" s="41"/>
      <c r="UQN11" s="41"/>
      <c r="UQO11" s="41"/>
      <c r="UQP11" s="41"/>
      <c r="UQQ11" s="41"/>
      <c r="UQR11" s="41"/>
      <c r="UQS11" s="41"/>
      <c r="UQT11" s="41"/>
      <c r="UQU11" s="41"/>
      <c r="UQV11" s="41"/>
      <c r="UQW11" s="41"/>
      <c r="UQX11" s="41"/>
      <c r="UQY11" s="41"/>
      <c r="UQZ11" s="41"/>
      <c r="URA11" s="41"/>
      <c r="URB11" s="41"/>
      <c r="URC11" s="41"/>
      <c r="URD11" s="41"/>
      <c r="URE11" s="41"/>
      <c r="URF11" s="41"/>
      <c r="URG11" s="41"/>
      <c r="URH11" s="41"/>
      <c r="URI11" s="41"/>
      <c r="URJ11" s="41"/>
      <c r="URK11" s="41"/>
      <c r="URL11" s="41"/>
      <c r="URM11" s="41"/>
      <c r="URN11" s="41"/>
      <c r="URO11" s="41"/>
      <c r="URP11" s="41"/>
      <c r="URQ11" s="41"/>
      <c r="URR11" s="41"/>
      <c r="URS11" s="41"/>
      <c r="URT11" s="41"/>
      <c r="URU11" s="41"/>
      <c r="URV11" s="41"/>
      <c r="URW11" s="41"/>
      <c r="URX11" s="41"/>
      <c r="URY11" s="41"/>
      <c r="URZ11" s="41"/>
      <c r="USA11" s="41"/>
      <c r="USB11" s="41"/>
      <c r="USC11" s="41"/>
      <c r="USD11" s="41"/>
      <c r="USE11" s="41"/>
      <c r="USF11" s="41"/>
      <c r="USG11" s="41"/>
      <c r="USH11" s="41"/>
      <c r="USI11" s="41"/>
      <c r="USJ11" s="41"/>
      <c r="USK11" s="41"/>
      <c r="USL11" s="41"/>
      <c r="USM11" s="41"/>
      <c r="USN11" s="41"/>
      <c r="USO11" s="41"/>
      <c r="USP11" s="41"/>
      <c r="USQ11" s="41"/>
      <c r="USR11" s="41"/>
      <c r="USS11" s="41"/>
      <c r="UST11" s="41"/>
      <c r="USU11" s="41"/>
      <c r="USV11" s="41"/>
      <c r="USW11" s="41"/>
      <c r="USX11" s="41"/>
      <c r="USY11" s="41"/>
      <c r="USZ11" s="41"/>
      <c r="UTA11" s="41"/>
      <c r="UTB11" s="41"/>
      <c r="UTC11" s="41"/>
      <c r="UTD11" s="41"/>
      <c r="UTE11" s="41"/>
      <c r="UTF11" s="41"/>
      <c r="UTG11" s="41"/>
      <c r="UTH11" s="41"/>
      <c r="UTI11" s="41"/>
      <c r="UTJ11" s="41"/>
      <c r="UTK11" s="41"/>
      <c r="UTL11" s="41"/>
      <c r="UTM11" s="41"/>
      <c r="UTN11" s="41"/>
      <c r="UTO11" s="41"/>
      <c r="UTP11" s="41"/>
      <c r="UTQ11" s="41"/>
      <c r="UTR11" s="41"/>
      <c r="UTS11" s="41"/>
      <c r="UTT11" s="41"/>
      <c r="UTU11" s="41"/>
      <c r="UTV11" s="41"/>
      <c r="UTW11" s="41"/>
      <c r="UTX11" s="41"/>
      <c r="UTY11" s="41"/>
      <c r="UTZ11" s="41"/>
      <c r="UUA11" s="41"/>
      <c r="UUB11" s="41"/>
      <c r="UUC11" s="41"/>
      <c r="UUD11" s="41"/>
      <c r="UUE11" s="41"/>
      <c r="UUF11" s="41"/>
      <c r="UUG11" s="41"/>
      <c r="UUH11" s="41"/>
      <c r="UUI11" s="41"/>
      <c r="UUJ11" s="41"/>
      <c r="UUK11" s="41"/>
      <c r="UUL11" s="41"/>
      <c r="UUM11" s="41"/>
      <c r="UUN11" s="41"/>
      <c r="UUO11" s="41"/>
      <c r="UUP11" s="41"/>
      <c r="UUQ11" s="41"/>
      <c r="UUR11" s="41"/>
      <c r="UUS11" s="41"/>
      <c r="UUT11" s="41"/>
      <c r="UUU11" s="41"/>
      <c r="UUV11" s="41"/>
      <c r="UUW11" s="41"/>
      <c r="UUX11" s="41"/>
      <c r="UUY11" s="41"/>
      <c r="UUZ11" s="41"/>
      <c r="UVA11" s="41"/>
      <c r="UVB11" s="41"/>
      <c r="UVC11" s="41"/>
      <c r="UVD11" s="41"/>
      <c r="UVE11" s="41"/>
      <c r="UVF11" s="41"/>
      <c r="UVG11" s="41"/>
      <c r="UVH11" s="41"/>
      <c r="UVI11" s="41"/>
      <c r="UVJ11" s="41"/>
      <c r="UVK11" s="41"/>
      <c r="UVL11" s="41"/>
      <c r="UVM11" s="41"/>
      <c r="UVN11" s="41"/>
      <c r="UVO11" s="41"/>
      <c r="UVP11" s="41"/>
      <c r="UVQ11" s="41"/>
      <c r="UVR11" s="41"/>
      <c r="UVS11" s="41"/>
      <c r="UVT11" s="41"/>
      <c r="UVU11" s="41"/>
      <c r="UVV11" s="41"/>
      <c r="UVW11" s="41"/>
      <c r="UVX11" s="41"/>
      <c r="UVY11" s="41"/>
      <c r="UVZ11" s="41"/>
      <c r="UWA11" s="41"/>
      <c r="UWB11" s="41"/>
      <c r="UWC11" s="41"/>
      <c r="UWD11" s="41"/>
      <c r="UWE11" s="41"/>
      <c r="UWF11" s="41"/>
      <c r="UWG11" s="41"/>
      <c r="UWH11" s="41"/>
      <c r="UWI11" s="41"/>
      <c r="UWJ11" s="41"/>
      <c r="UWK11" s="41"/>
      <c r="UWL11" s="41"/>
      <c r="UWM11" s="41"/>
      <c r="UWN11" s="41"/>
      <c r="UWO11" s="41"/>
      <c r="UWP11" s="41"/>
      <c r="UWQ11" s="41"/>
      <c r="UWR11" s="41"/>
      <c r="UWS11" s="41"/>
      <c r="UWT11" s="41"/>
      <c r="UWU11" s="41"/>
      <c r="UWV11" s="41"/>
      <c r="UWW11" s="41"/>
      <c r="UWX11" s="41"/>
      <c r="UWY11" s="41"/>
      <c r="UWZ11" s="41"/>
      <c r="UXA11" s="41"/>
      <c r="UXB11" s="41"/>
      <c r="UXC11" s="41"/>
      <c r="UXD11" s="41"/>
      <c r="UXE11" s="41"/>
      <c r="UXF11" s="41"/>
      <c r="UXG11" s="41"/>
      <c r="UXH11" s="41"/>
      <c r="UXI11" s="41"/>
      <c r="UXJ11" s="41"/>
      <c r="UXK11" s="41"/>
      <c r="UXL11" s="41"/>
      <c r="UXM11" s="41"/>
      <c r="UXN11" s="41"/>
      <c r="UXO11" s="41"/>
      <c r="UXP11" s="41"/>
      <c r="UXQ11" s="41"/>
      <c r="UXR11" s="41"/>
      <c r="UXS11" s="41"/>
      <c r="UXT11" s="41"/>
      <c r="UXU11" s="41"/>
      <c r="UXV11" s="41"/>
      <c r="UXW11" s="41"/>
      <c r="UXX11" s="41"/>
      <c r="UXY11" s="41"/>
      <c r="UXZ11" s="41"/>
      <c r="UYA11" s="41"/>
      <c r="UYB11" s="41"/>
      <c r="UYC11" s="41"/>
      <c r="UYD11" s="41"/>
      <c r="UYE11" s="41"/>
      <c r="UYF11" s="41"/>
      <c r="UYG11" s="41"/>
      <c r="UYH11" s="41"/>
      <c r="UYI11" s="41"/>
      <c r="UYJ11" s="41"/>
      <c r="UYK11" s="41"/>
      <c r="UYL11" s="41"/>
      <c r="UYM11" s="41"/>
      <c r="UYN11" s="41"/>
      <c r="UYO11" s="41"/>
      <c r="UYP11" s="41"/>
      <c r="UYQ11" s="41"/>
      <c r="UYR11" s="41"/>
      <c r="UYS11" s="41"/>
      <c r="UYT11" s="41"/>
      <c r="UYU11" s="41"/>
      <c r="UYV11" s="41"/>
      <c r="UYW11" s="41"/>
      <c r="UYX11" s="41"/>
      <c r="UYY11" s="41"/>
      <c r="UYZ11" s="41"/>
      <c r="UZA11" s="41"/>
      <c r="UZB11" s="41"/>
      <c r="UZC11" s="41"/>
      <c r="UZD11" s="41"/>
      <c r="UZE11" s="41"/>
      <c r="UZF11" s="41"/>
      <c r="UZG11" s="41"/>
      <c r="UZH11" s="41"/>
      <c r="UZI11" s="41"/>
      <c r="UZJ11" s="41"/>
      <c r="UZK11" s="41"/>
      <c r="UZL11" s="41"/>
      <c r="UZM11" s="41"/>
      <c r="UZN11" s="41"/>
      <c r="UZO11" s="41"/>
      <c r="UZP11" s="41"/>
      <c r="UZQ11" s="41"/>
      <c r="UZR11" s="41"/>
      <c r="UZS11" s="41"/>
      <c r="UZT11" s="41"/>
      <c r="UZU11" s="41"/>
      <c r="UZV11" s="41"/>
      <c r="UZW11" s="41"/>
      <c r="UZX11" s="41"/>
      <c r="UZY11" s="41"/>
      <c r="UZZ11" s="41"/>
      <c r="VAA11" s="41"/>
      <c r="VAB11" s="41"/>
      <c r="VAC11" s="41"/>
      <c r="VAD11" s="41"/>
      <c r="VAE11" s="41"/>
      <c r="VAF11" s="41"/>
      <c r="VAG11" s="41"/>
      <c r="VAH11" s="41"/>
      <c r="VAI11" s="41"/>
      <c r="VAJ11" s="41"/>
      <c r="VAK11" s="41"/>
      <c r="VAL11" s="41"/>
      <c r="VAM11" s="41"/>
      <c r="VAN11" s="41"/>
      <c r="VAO11" s="41"/>
      <c r="VAP11" s="41"/>
      <c r="VAQ11" s="41"/>
      <c r="VAR11" s="41"/>
      <c r="VAS11" s="41"/>
      <c r="VAT11" s="41"/>
      <c r="VAU11" s="41"/>
      <c r="VAV11" s="41"/>
      <c r="VAW11" s="41"/>
      <c r="VAX11" s="41"/>
      <c r="VAY11" s="41"/>
      <c r="VAZ11" s="41"/>
      <c r="VBA11" s="41"/>
      <c r="VBB11" s="41"/>
      <c r="VBC11" s="41"/>
      <c r="VBD11" s="41"/>
      <c r="VBE11" s="41"/>
      <c r="VBF11" s="41"/>
      <c r="VBG11" s="41"/>
      <c r="VBH11" s="41"/>
      <c r="VBI11" s="41"/>
      <c r="VBJ11" s="41"/>
      <c r="VBK11" s="41"/>
      <c r="VBL11" s="41"/>
      <c r="VBM11" s="41"/>
      <c r="VBN11" s="41"/>
      <c r="VBO11" s="41"/>
      <c r="VBP11" s="41"/>
      <c r="VBQ11" s="41"/>
      <c r="VBR11" s="41"/>
      <c r="VBS11" s="41"/>
      <c r="VBT11" s="41"/>
      <c r="VBU11" s="41"/>
      <c r="VBV11" s="41"/>
      <c r="VBW11" s="41"/>
      <c r="VBX11" s="41"/>
      <c r="VBY11" s="41"/>
      <c r="VBZ11" s="41"/>
      <c r="VCA11" s="41"/>
      <c r="VCB11" s="41"/>
      <c r="VCC11" s="41"/>
      <c r="VCD11" s="41"/>
      <c r="VCE11" s="41"/>
      <c r="VCF11" s="41"/>
      <c r="VCG11" s="41"/>
      <c r="VCH11" s="41"/>
      <c r="VCI11" s="41"/>
      <c r="VCJ11" s="41"/>
      <c r="VCK11" s="41"/>
      <c r="VCL11" s="41"/>
      <c r="VCM11" s="41"/>
      <c r="VCN11" s="41"/>
      <c r="VCO11" s="41"/>
      <c r="VCP11" s="41"/>
      <c r="VCQ11" s="41"/>
      <c r="VCR11" s="41"/>
      <c r="VCS11" s="41"/>
      <c r="VCT11" s="41"/>
      <c r="VCU11" s="41"/>
      <c r="VCV11" s="41"/>
      <c r="VCW11" s="41"/>
      <c r="VCX11" s="41"/>
      <c r="VCY11" s="41"/>
      <c r="VCZ11" s="41"/>
      <c r="VDA11" s="41"/>
      <c r="VDB11" s="41"/>
      <c r="VDC11" s="41"/>
      <c r="VDD11" s="41"/>
      <c r="VDE11" s="41"/>
      <c r="VDF11" s="41"/>
      <c r="VDG11" s="41"/>
      <c r="VDH11" s="41"/>
      <c r="VDI11" s="41"/>
      <c r="VDJ11" s="41"/>
      <c r="VDK11" s="41"/>
      <c r="VDL11" s="41"/>
      <c r="VDM11" s="41"/>
      <c r="VDN11" s="41"/>
      <c r="VDO11" s="41"/>
      <c r="VDP11" s="41"/>
      <c r="VDQ11" s="41"/>
      <c r="VDR11" s="41"/>
      <c r="VDS11" s="41"/>
      <c r="VDT11" s="41"/>
      <c r="VDU11" s="41"/>
      <c r="VDV11" s="41"/>
      <c r="VDW11" s="41"/>
      <c r="VDX11" s="41"/>
      <c r="VDY11" s="41"/>
      <c r="VDZ11" s="41"/>
      <c r="VEA11" s="41"/>
      <c r="VEB11" s="41"/>
      <c r="VEC11" s="41"/>
      <c r="VED11" s="41"/>
      <c r="VEE11" s="41"/>
      <c r="VEF11" s="41"/>
      <c r="VEG11" s="41"/>
      <c r="VEH11" s="41"/>
      <c r="VEI11" s="41"/>
      <c r="VEJ11" s="41"/>
      <c r="VEK11" s="41"/>
      <c r="VEL11" s="41"/>
      <c r="VEM11" s="41"/>
      <c r="VEN11" s="41"/>
      <c r="VEO11" s="41"/>
      <c r="VEP11" s="41"/>
      <c r="VEQ11" s="41"/>
      <c r="VER11" s="41"/>
      <c r="VES11" s="41"/>
      <c r="VET11" s="41"/>
      <c r="VEU11" s="41"/>
      <c r="VEV11" s="41"/>
      <c r="VEW11" s="41"/>
      <c r="VEX11" s="41"/>
      <c r="VEY11" s="41"/>
      <c r="VEZ11" s="41"/>
      <c r="VFA11" s="41"/>
      <c r="VFB11" s="41"/>
      <c r="VFC11" s="41"/>
      <c r="VFD11" s="41"/>
      <c r="VFE11" s="41"/>
      <c r="VFF11" s="41"/>
      <c r="VFG11" s="41"/>
      <c r="VFH11" s="41"/>
      <c r="VFI11" s="41"/>
      <c r="VFJ11" s="41"/>
      <c r="VFK11" s="41"/>
      <c r="VFL11" s="41"/>
      <c r="VFM11" s="41"/>
      <c r="VFN11" s="41"/>
      <c r="VFO11" s="41"/>
      <c r="VFP11" s="41"/>
      <c r="VFQ11" s="41"/>
      <c r="VFR11" s="41"/>
      <c r="VFS11" s="41"/>
      <c r="VFT11" s="41"/>
      <c r="VFU11" s="41"/>
      <c r="VFV11" s="41"/>
      <c r="VFW11" s="41"/>
      <c r="VFX11" s="41"/>
      <c r="VFY11" s="41"/>
      <c r="VFZ11" s="41"/>
      <c r="VGA11" s="41"/>
      <c r="VGB11" s="41"/>
      <c r="VGC11" s="41"/>
      <c r="VGD11" s="41"/>
      <c r="VGE11" s="41"/>
      <c r="VGF11" s="41"/>
      <c r="VGG11" s="41"/>
      <c r="VGH11" s="41"/>
      <c r="VGI11" s="41"/>
      <c r="VGJ11" s="41"/>
      <c r="VGK11" s="41"/>
      <c r="VGL11" s="41"/>
      <c r="VGM11" s="41"/>
      <c r="VGN11" s="41"/>
      <c r="VGO11" s="41"/>
      <c r="VGP11" s="41"/>
      <c r="VGQ11" s="41"/>
      <c r="VGR11" s="41"/>
      <c r="VGS11" s="41"/>
      <c r="VGT11" s="41"/>
      <c r="VGU11" s="41"/>
      <c r="VGV11" s="41"/>
      <c r="VGW11" s="41"/>
      <c r="VGX11" s="41"/>
      <c r="VGY11" s="41"/>
      <c r="VGZ11" s="41"/>
      <c r="VHA11" s="41"/>
      <c r="VHB11" s="41"/>
      <c r="VHC11" s="41"/>
      <c r="VHD11" s="41"/>
      <c r="VHE11" s="41"/>
      <c r="VHF11" s="41"/>
      <c r="VHG11" s="41"/>
      <c r="VHH11" s="41"/>
      <c r="VHI11" s="41"/>
      <c r="VHJ11" s="41"/>
      <c r="VHK11" s="41"/>
      <c r="VHL11" s="41"/>
      <c r="VHM11" s="41"/>
      <c r="VHN11" s="41"/>
      <c r="VHO11" s="41"/>
      <c r="VHP11" s="41"/>
      <c r="VHQ11" s="41"/>
      <c r="VHR11" s="41"/>
      <c r="VHS11" s="41"/>
      <c r="VHT11" s="41"/>
      <c r="VHU11" s="41"/>
      <c r="VHV11" s="41"/>
      <c r="VHW11" s="41"/>
      <c r="VHX11" s="41"/>
      <c r="VHY11" s="41"/>
      <c r="VHZ11" s="41"/>
      <c r="VIA11" s="41"/>
      <c r="VIB11" s="41"/>
      <c r="VIC11" s="41"/>
      <c r="VID11" s="41"/>
      <c r="VIE11" s="41"/>
      <c r="VIF11" s="41"/>
      <c r="VIG11" s="41"/>
      <c r="VIH11" s="41"/>
      <c r="VII11" s="41"/>
      <c r="VIJ11" s="41"/>
      <c r="VIK11" s="41"/>
      <c r="VIL11" s="41"/>
      <c r="VIM11" s="41"/>
      <c r="VIN11" s="41"/>
      <c r="VIO11" s="41"/>
      <c r="VIP11" s="41"/>
      <c r="VIQ11" s="41"/>
      <c r="VIR11" s="41"/>
      <c r="VIS11" s="41"/>
      <c r="VIT11" s="41"/>
      <c r="VIU11" s="41"/>
      <c r="VIV11" s="41"/>
      <c r="VIW11" s="41"/>
      <c r="VIX11" s="41"/>
      <c r="VIY11" s="41"/>
      <c r="VIZ11" s="41"/>
      <c r="VJA11" s="41"/>
      <c r="VJB11" s="41"/>
      <c r="VJC11" s="41"/>
      <c r="VJD11" s="41"/>
      <c r="VJE11" s="41"/>
      <c r="VJF11" s="41"/>
      <c r="VJG11" s="41"/>
      <c r="VJH11" s="41"/>
      <c r="VJI11" s="41"/>
      <c r="VJJ11" s="41"/>
      <c r="VJK11" s="41"/>
      <c r="VJL11" s="41"/>
      <c r="VJM11" s="41"/>
      <c r="VJN11" s="41"/>
      <c r="VJO11" s="41"/>
      <c r="VJP11" s="41"/>
      <c r="VJQ11" s="41"/>
      <c r="VJR11" s="41"/>
      <c r="VJS11" s="41"/>
      <c r="VJT11" s="41"/>
      <c r="VJU11" s="41"/>
      <c r="VJV11" s="41"/>
      <c r="VJW11" s="41"/>
      <c r="VJX11" s="41"/>
      <c r="VJY11" s="41"/>
      <c r="VJZ11" s="41"/>
      <c r="VKA11" s="41"/>
      <c r="VKB11" s="41"/>
      <c r="VKC11" s="41"/>
      <c r="VKD11" s="41"/>
      <c r="VKE11" s="41"/>
      <c r="VKF11" s="41"/>
      <c r="VKG11" s="41"/>
      <c r="VKH11" s="41"/>
      <c r="VKI11" s="41"/>
      <c r="VKJ11" s="41"/>
      <c r="VKK11" s="41"/>
      <c r="VKL11" s="41"/>
      <c r="VKM11" s="41"/>
      <c r="VKN11" s="41"/>
      <c r="VKO11" s="41"/>
      <c r="VKP11" s="41"/>
      <c r="VKQ11" s="41"/>
      <c r="VKR11" s="41"/>
      <c r="VKS11" s="41"/>
      <c r="VKT11" s="41"/>
      <c r="VKU11" s="41"/>
      <c r="VKV11" s="41"/>
      <c r="VKW11" s="41"/>
      <c r="VKX11" s="41"/>
      <c r="VKY11" s="41"/>
      <c r="VKZ11" s="41"/>
      <c r="VLA11" s="41"/>
      <c r="VLB11" s="41"/>
      <c r="VLC11" s="41"/>
      <c r="VLD11" s="41"/>
      <c r="VLE11" s="41"/>
      <c r="VLF11" s="41"/>
      <c r="VLG11" s="41"/>
      <c r="VLH11" s="41"/>
      <c r="VLI11" s="41"/>
      <c r="VLJ11" s="41"/>
      <c r="VLK11" s="41"/>
      <c r="VLL11" s="41"/>
      <c r="VLM11" s="41"/>
      <c r="VLN11" s="41"/>
      <c r="VLO11" s="41"/>
      <c r="VLP11" s="41"/>
      <c r="VLQ11" s="41"/>
      <c r="VLR11" s="41"/>
      <c r="VLS11" s="41"/>
      <c r="VLT11" s="41"/>
      <c r="VLU11" s="41"/>
      <c r="VLV11" s="41"/>
      <c r="VLW11" s="41"/>
      <c r="VLX11" s="41"/>
      <c r="VLY11" s="41"/>
      <c r="VLZ11" s="41"/>
      <c r="VMA11" s="41"/>
      <c r="VMB11" s="41"/>
      <c r="VMC11" s="41"/>
      <c r="VMD11" s="41"/>
      <c r="VME11" s="41"/>
      <c r="VMF11" s="41"/>
      <c r="VMG11" s="41"/>
      <c r="VMH11" s="41"/>
      <c r="VMI11" s="41"/>
      <c r="VMJ11" s="41"/>
      <c r="VMK11" s="41"/>
      <c r="VML11" s="41"/>
      <c r="VMM11" s="41"/>
      <c r="VMN11" s="41"/>
      <c r="VMO11" s="41"/>
      <c r="VMP11" s="41"/>
      <c r="VMQ11" s="41"/>
      <c r="VMR11" s="41"/>
      <c r="VMS11" s="41"/>
      <c r="VMT11" s="41"/>
      <c r="VMU11" s="41"/>
      <c r="VMV11" s="41"/>
      <c r="VMW11" s="41"/>
      <c r="VMX11" s="41"/>
      <c r="VMY11" s="41"/>
      <c r="VMZ11" s="41"/>
      <c r="VNA11" s="41"/>
      <c r="VNB11" s="41"/>
      <c r="VNC11" s="41"/>
      <c r="VND11" s="41"/>
      <c r="VNE11" s="41"/>
      <c r="VNF11" s="41"/>
      <c r="VNG11" s="41"/>
      <c r="VNH11" s="41"/>
      <c r="VNI11" s="41"/>
      <c r="VNJ11" s="41"/>
      <c r="VNK11" s="41"/>
      <c r="VNL11" s="41"/>
      <c r="VNM11" s="41"/>
      <c r="VNN11" s="41"/>
      <c r="VNO11" s="41"/>
      <c r="VNP11" s="41"/>
      <c r="VNQ11" s="41"/>
      <c r="VNR11" s="41"/>
      <c r="VNS11" s="41"/>
      <c r="VNT11" s="41"/>
      <c r="VNU11" s="41"/>
      <c r="VNV11" s="41"/>
      <c r="VNW11" s="41"/>
      <c r="VNX11" s="41"/>
      <c r="VNY11" s="41"/>
      <c r="VNZ11" s="41"/>
      <c r="VOA11" s="41"/>
      <c r="VOB11" s="41"/>
      <c r="VOC11" s="41"/>
      <c r="VOD11" s="41"/>
      <c r="VOE11" s="41"/>
      <c r="VOF11" s="41"/>
      <c r="VOG11" s="41"/>
      <c r="VOH11" s="41"/>
      <c r="VOI11" s="41"/>
      <c r="VOJ11" s="41"/>
      <c r="VOK11" s="41"/>
      <c r="VOL11" s="41"/>
      <c r="VOM11" s="41"/>
      <c r="VON11" s="41"/>
      <c r="VOO11" s="41"/>
      <c r="VOP11" s="41"/>
      <c r="VOQ11" s="41"/>
      <c r="VOR11" s="41"/>
      <c r="VOS11" s="41"/>
      <c r="VOT11" s="41"/>
      <c r="VOU11" s="41"/>
      <c r="VOV11" s="41"/>
      <c r="VOW11" s="41"/>
      <c r="VOX11" s="41"/>
      <c r="VOY11" s="41"/>
      <c r="VOZ11" s="41"/>
      <c r="VPA11" s="41"/>
      <c r="VPB11" s="41"/>
      <c r="VPC11" s="41"/>
      <c r="VPD11" s="41"/>
      <c r="VPE11" s="41"/>
      <c r="VPF11" s="41"/>
      <c r="VPG11" s="41"/>
      <c r="VPH11" s="41"/>
      <c r="VPI11" s="41"/>
      <c r="VPJ11" s="41"/>
      <c r="VPK11" s="41"/>
      <c r="VPL11" s="41"/>
      <c r="VPM11" s="41"/>
      <c r="VPN11" s="41"/>
      <c r="VPO11" s="41"/>
      <c r="VPP11" s="41"/>
      <c r="VPQ11" s="41"/>
      <c r="VPR11" s="41"/>
      <c r="VPS11" s="41"/>
      <c r="VPT11" s="41"/>
      <c r="VPU11" s="41"/>
      <c r="VPV11" s="41"/>
      <c r="VPW11" s="41"/>
      <c r="VPX11" s="41"/>
      <c r="VPY11" s="41"/>
      <c r="VPZ11" s="41"/>
      <c r="VQA11" s="41"/>
      <c r="VQB11" s="41"/>
      <c r="VQC11" s="41"/>
      <c r="VQD11" s="41"/>
      <c r="VQE11" s="41"/>
      <c r="VQF11" s="41"/>
      <c r="VQG11" s="41"/>
      <c r="VQH11" s="41"/>
      <c r="VQI11" s="41"/>
      <c r="VQJ11" s="41"/>
      <c r="VQK11" s="41"/>
      <c r="VQL11" s="41"/>
      <c r="VQM11" s="41"/>
      <c r="VQN11" s="41"/>
      <c r="VQO11" s="41"/>
      <c r="VQP11" s="41"/>
      <c r="VQQ11" s="41"/>
      <c r="VQR11" s="41"/>
      <c r="VQS11" s="41"/>
      <c r="VQT11" s="41"/>
      <c r="VQU11" s="41"/>
      <c r="VQV11" s="41"/>
      <c r="VQW11" s="41"/>
      <c r="VQX11" s="41"/>
      <c r="VQY11" s="41"/>
      <c r="VQZ11" s="41"/>
      <c r="VRA11" s="41"/>
      <c r="VRB11" s="41"/>
      <c r="VRC11" s="41"/>
      <c r="VRD11" s="41"/>
      <c r="VRE11" s="41"/>
      <c r="VRF11" s="41"/>
      <c r="VRG11" s="41"/>
      <c r="VRH11" s="41"/>
      <c r="VRI11" s="41"/>
      <c r="VRJ11" s="41"/>
      <c r="VRK11" s="41"/>
      <c r="VRL11" s="41"/>
      <c r="VRM11" s="41"/>
      <c r="VRN11" s="41"/>
      <c r="VRO11" s="41"/>
      <c r="VRP11" s="41"/>
      <c r="VRQ11" s="41"/>
      <c r="VRR11" s="41"/>
      <c r="VRS11" s="41"/>
      <c r="VRT11" s="41"/>
      <c r="VRU11" s="41"/>
      <c r="VRV11" s="41"/>
      <c r="VRW11" s="41"/>
      <c r="VRX11" s="41"/>
      <c r="VRY11" s="41"/>
      <c r="VRZ11" s="41"/>
      <c r="VSA11" s="41"/>
      <c r="VSB11" s="41"/>
      <c r="VSC11" s="41"/>
      <c r="VSD11" s="41"/>
      <c r="VSE11" s="41"/>
      <c r="VSF11" s="41"/>
      <c r="VSG11" s="41"/>
      <c r="VSH11" s="41"/>
      <c r="VSI11" s="41"/>
      <c r="VSJ11" s="41"/>
      <c r="VSK11" s="41"/>
      <c r="VSL11" s="41"/>
      <c r="VSM11" s="41"/>
      <c r="VSN11" s="41"/>
      <c r="VSO11" s="41"/>
      <c r="VSP11" s="41"/>
      <c r="VSQ11" s="41"/>
      <c r="VSR11" s="41"/>
      <c r="VSS11" s="41"/>
      <c r="VST11" s="41"/>
      <c r="VSU11" s="41"/>
      <c r="VSV11" s="41"/>
      <c r="VSW11" s="41"/>
      <c r="VSX11" s="41"/>
      <c r="VSY11" s="41"/>
      <c r="VSZ11" s="41"/>
      <c r="VTA11" s="41"/>
      <c r="VTB11" s="41"/>
      <c r="VTC11" s="41"/>
      <c r="VTD11" s="41"/>
      <c r="VTE11" s="41"/>
      <c r="VTF11" s="41"/>
      <c r="VTG11" s="41"/>
      <c r="VTH11" s="41"/>
      <c r="VTI11" s="41"/>
      <c r="VTJ11" s="41"/>
      <c r="VTK11" s="41"/>
      <c r="VTL11" s="41"/>
      <c r="VTM11" s="41"/>
      <c r="VTN11" s="41"/>
      <c r="VTO11" s="41"/>
      <c r="VTP11" s="41"/>
      <c r="VTQ11" s="41"/>
      <c r="VTR11" s="41"/>
      <c r="VTS11" s="41"/>
      <c r="VTT11" s="41"/>
      <c r="VTU11" s="41"/>
      <c r="VTV11" s="41"/>
      <c r="VTW11" s="41"/>
      <c r="VTX11" s="41"/>
      <c r="VTY11" s="41"/>
      <c r="VTZ11" s="41"/>
      <c r="VUA11" s="41"/>
      <c r="VUB11" s="41"/>
      <c r="VUC11" s="41"/>
      <c r="VUD11" s="41"/>
      <c r="VUE11" s="41"/>
      <c r="VUF11" s="41"/>
      <c r="VUG11" s="41"/>
      <c r="VUH11" s="41"/>
      <c r="VUI11" s="41"/>
      <c r="VUJ11" s="41"/>
      <c r="VUK11" s="41"/>
      <c r="VUL11" s="41"/>
      <c r="VUM11" s="41"/>
      <c r="VUN11" s="41"/>
      <c r="VUO11" s="41"/>
      <c r="VUP11" s="41"/>
      <c r="VUQ11" s="41"/>
      <c r="VUR11" s="41"/>
      <c r="VUS11" s="41"/>
      <c r="VUT11" s="41"/>
      <c r="VUU11" s="41"/>
      <c r="VUV11" s="41"/>
      <c r="VUW11" s="41"/>
      <c r="VUX11" s="41"/>
      <c r="VUY11" s="41"/>
      <c r="VUZ11" s="41"/>
      <c r="VVA11" s="41"/>
      <c r="VVB11" s="41"/>
      <c r="VVC11" s="41"/>
      <c r="VVD11" s="41"/>
      <c r="VVE11" s="41"/>
      <c r="VVF11" s="41"/>
      <c r="VVG11" s="41"/>
      <c r="VVH11" s="41"/>
      <c r="VVI11" s="41"/>
      <c r="VVJ11" s="41"/>
      <c r="VVK11" s="41"/>
      <c r="VVL11" s="41"/>
      <c r="VVM11" s="41"/>
      <c r="VVN11" s="41"/>
      <c r="VVO11" s="41"/>
      <c r="VVP11" s="41"/>
      <c r="VVQ11" s="41"/>
      <c r="VVR11" s="41"/>
      <c r="VVS11" s="41"/>
      <c r="VVT11" s="41"/>
      <c r="VVU11" s="41"/>
      <c r="VVV11" s="41"/>
      <c r="VVW11" s="41"/>
      <c r="VVX11" s="41"/>
      <c r="VVY11" s="41"/>
      <c r="VVZ11" s="41"/>
      <c r="VWA11" s="41"/>
      <c r="VWB11" s="41"/>
      <c r="VWC11" s="41"/>
      <c r="VWD11" s="41"/>
      <c r="VWE11" s="41"/>
      <c r="VWF11" s="41"/>
      <c r="VWG11" s="41"/>
      <c r="VWH11" s="41"/>
      <c r="VWI11" s="41"/>
      <c r="VWJ11" s="41"/>
      <c r="VWK11" s="41"/>
      <c r="VWL11" s="41"/>
      <c r="VWM11" s="41"/>
      <c r="VWN11" s="41"/>
      <c r="VWO11" s="41"/>
      <c r="VWP11" s="41"/>
      <c r="VWQ11" s="41"/>
      <c r="VWR11" s="41"/>
      <c r="VWS11" s="41"/>
      <c r="VWT11" s="41"/>
      <c r="VWU11" s="41"/>
      <c r="VWV11" s="41"/>
      <c r="VWW11" s="41"/>
      <c r="VWX11" s="41"/>
      <c r="VWY11" s="41"/>
      <c r="VWZ11" s="41"/>
      <c r="VXA11" s="41"/>
      <c r="VXB11" s="41"/>
      <c r="VXC11" s="41"/>
      <c r="VXD11" s="41"/>
      <c r="VXE11" s="41"/>
      <c r="VXF11" s="41"/>
      <c r="VXG11" s="41"/>
      <c r="VXH11" s="41"/>
      <c r="VXI11" s="41"/>
      <c r="VXJ11" s="41"/>
      <c r="VXK11" s="41"/>
      <c r="VXL11" s="41"/>
      <c r="VXM11" s="41"/>
      <c r="VXN11" s="41"/>
      <c r="VXO11" s="41"/>
      <c r="VXP11" s="41"/>
      <c r="VXQ11" s="41"/>
      <c r="VXR11" s="41"/>
      <c r="VXS11" s="41"/>
      <c r="VXT11" s="41"/>
      <c r="VXU11" s="41"/>
      <c r="VXV11" s="41"/>
      <c r="VXW11" s="41"/>
      <c r="VXX11" s="41"/>
      <c r="VXY11" s="41"/>
      <c r="VXZ11" s="41"/>
      <c r="VYA11" s="41"/>
      <c r="VYB11" s="41"/>
      <c r="VYC11" s="41"/>
      <c r="VYD11" s="41"/>
      <c r="VYE11" s="41"/>
      <c r="VYF11" s="41"/>
      <c r="VYG11" s="41"/>
      <c r="VYH11" s="41"/>
      <c r="VYI11" s="41"/>
      <c r="VYJ11" s="41"/>
      <c r="VYK11" s="41"/>
      <c r="VYL11" s="41"/>
      <c r="VYM11" s="41"/>
      <c r="VYN11" s="41"/>
      <c r="VYO11" s="41"/>
      <c r="VYP11" s="41"/>
      <c r="VYQ11" s="41"/>
      <c r="VYR11" s="41"/>
      <c r="VYS11" s="41"/>
      <c r="VYT11" s="41"/>
      <c r="VYU11" s="41"/>
      <c r="VYV11" s="41"/>
      <c r="VYW11" s="41"/>
      <c r="VYX11" s="41"/>
      <c r="VYY11" s="41"/>
      <c r="VYZ11" s="41"/>
      <c r="VZA11" s="41"/>
      <c r="VZB11" s="41"/>
      <c r="VZC11" s="41"/>
      <c r="VZD11" s="41"/>
      <c r="VZE11" s="41"/>
      <c r="VZF11" s="41"/>
      <c r="VZG11" s="41"/>
      <c r="VZH11" s="41"/>
      <c r="VZI11" s="41"/>
      <c r="VZJ11" s="41"/>
      <c r="VZK11" s="41"/>
      <c r="VZL11" s="41"/>
      <c r="VZM11" s="41"/>
      <c r="VZN11" s="41"/>
      <c r="VZO11" s="41"/>
      <c r="VZP11" s="41"/>
      <c r="VZQ11" s="41"/>
      <c r="VZR11" s="41"/>
      <c r="VZS11" s="41"/>
      <c r="VZT11" s="41"/>
      <c r="VZU11" s="41"/>
      <c r="VZV11" s="41"/>
      <c r="VZW11" s="41"/>
      <c r="VZX11" s="41"/>
      <c r="VZY11" s="41"/>
      <c r="VZZ11" s="41"/>
      <c r="WAA11" s="41"/>
      <c r="WAB11" s="41"/>
      <c r="WAC11" s="41"/>
      <c r="WAD11" s="41"/>
      <c r="WAE11" s="41"/>
      <c r="WAF11" s="41"/>
      <c r="WAG11" s="41"/>
      <c r="WAH11" s="41"/>
      <c r="WAI11" s="41"/>
      <c r="WAJ11" s="41"/>
      <c r="WAK11" s="41"/>
      <c r="WAL11" s="41"/>
      <c r="WAM11" s="41"/>
      <c r="WAN11" s="41"/>
      <c r="WAO11" s="41"/>
      <c r="WAP11" s="41"/>
      <c r="WAQ11" s="41"/>
      <c r="WAR11" s="41"/>
      <c r="WAS11" s="41"/>
      <c r="WAT11" s="41"/>
      <c r="WAU11" s="41"/>
      <c r="WAV11" s="41"/>
      <c r="WAW11" s="41"/>
      <c r="WAX11" s="41"/>
      <c r="WAY11" s="41"/>
      <c r="WAZ11" s="41"/>
      <c r="WBA11" s="41"/>
      <c r="WBB11" s="41"/>
      <c r="WBC11" s="41"/>
      <c r="WBD11" s="41"/>
      <c r="WBE11" s="41"/>
      <c r="WBF11" s="41"/>
      <c r="WBG11" s="41"/>
      <c r="WBH11" s="41"/>
      <c r="WBI11" s="41"/>
      <c r="WBJ11" s="41"/>
      <c r="WBK11" s="41"/>
      <c r="WBL11" s="41"/>
      <c r="WBM11" s="41"/>
      <c r="WBN11" s="41"/>
      <c r="WBO11" s="41"/>
      <c r="WBP11" s="41"/>
      <c r="WBQ11" s="41"/>
      <c r="WBR11" s="41"/>
      <c r="WBS11" s="41"/>
      <c r="WBT11" s="41"/>
      <c r="WBU11" s="41"/>
      <c r="WBV11" s="41"/>
      <c r="WBW11" s="41"/>
      <c r="WBX11" s="41"/>
      <c r="WBY11" s="41"/>
      <c r="WBZ11" s="41"/>
      <c r="WCA11" s="41"/>
      <c r="WCB11" s="41"/>
      <c r="WCC11" s="41"/>
      <c r="WCD11" s="41"/>
      <c r="WCE11" s="41"/>
      <c r="WCF11" s="41"/>
      <c r="WCG11" s="41"/>
      <c r="WCH11" s="41"/>
      <c r="WCI11" s="41"/>
      <c r="WCJ11" s="41"/>
      <c r="WCK11" s="41"/>
      <c r="WCL11" s="41"/>
      <c r="WCM11" s="41"/>
      <c r="WCN11" s="41"/>
      <c r="WCO11" s="41"/>
      <c r="WCP11" s="41"/>
      <c r="WCQ11" s="41"/>
      <c r="WCR11" s="41"/>
      <c r="WCS11" s="41"/>
      <c r="WCT11" s="41"/>
      <c r="WCU11" s="41"/>
      <c r="WCV11" s="41"/>
      <c r="WCW11" s="41"/>
      <c r="WCX11" s="41"/>
      <c r="WCY11" s="41"/>
      <c r="WCZ11" s="41"/>
      <c r="WDA11" s="41"/>
      <c r="WDB11" s="41"/>
      <c r="WDC11" s="41"/>
      <c r="WDD11" s="41"/>
      <c r="WDE11" s="41"/>
      <c r="WDF11" s="41"/>
      <c r="WDG11" s="41"/>
      <c r="WDH11" s="41"/>
      <c r="WDI11" s="41"/>
      <c r="WDJ11" s="41"/>
      <c r="WDK11" s="41"/>
      <c r="WDL11" s="41"/>
      <c r="WDM11" s="41"/>
      <c r="WDN11" s="41"/>
      <c r="WDO11" s="41"/>
      <c r="WDP11" s="41"/>
      <c r="WDQ11" s="41"/>
      <c r="WDR11" s="41"/>
      <c r="WDS11" s="41"/>
      <c r="WDT11" s="41"/>
      <c r="WDU11" s="41"/>
      <c r="WDV11" s="41"/>
      <c r="WDW11" s="41"/>
      <c r="WDX11" s="41"/>
      <c r="WDY11" s="41"/>
      <c r="WDZ11" s="41"/>
      <c r="WEA11" s="41"/>
      <c r="WEB11" s="41"/>
      <c r="WEC11" s="41"/>
      <c r="WED11" s="41"/>
      <c r="WEE11" s="41"/>
      <c r="WEF11" s="41"/>
      <c r="WEG11" s="41"/>
      <c r="WEH11" s="41"/>
      <c r="WEI11" s="41"/>
      <c r="WEJ11" s="41"/>
      <c r="WEK11" s="41"/>
      <c r="WEL11" s="41"/>
      <c r="WEM11" s="41"/>
      <c r="WEN11" s="41"/>
      <c r="WEO11" s="41"/>
      <c r="WEP11" s="41"/>
      <c r="WEQ11" s="41"/>
      <c r="WER11" s="41"/>
      <c r="WES11" s="41"/>
      <c r="WET11" s="41"/>
      <c r="WEU11" s="41"/>
      <c r="WEV11" s="41"/>
      <c r="WEW11" s="41"/>
      <c r="WEX11" s="41"/>
      <c r="WEY11" s="41"/>
      <c r="WEZ11" s="41"/>
      <c r="WFA11" s="41"/>
      <c r="WFB11" s="41"/>
      <c r="WFC11" s="41"/>
      <c r="WFD11" s="41"/>
      <c r="WFE11" s="41"/>
      <c r="WFF11" s="41"/>
      <c r="WFG11" s="41"/>
      <c r="WFH11" s="41"/>
      <c r="WFI11" s="41"/>
      <c r="WFJ11" s="41"/>
      <c r="WFK11" s="41"/>
      <c r="WFL11" s="41"/>
      <c r="WFM11" s="41"/>
      <c r="WFN11" s="41"/>
      <c r="WFO11" s="41"/>
      <c r="WFP11" s="41"/>
      <c r="WFQ11" s="41"/>
      <c r="WFR11" s="41"/>
      <c r="WFS11" s="41"/>
      <c r="WFT11" s="41"/>
      <c r="WFU11" s="41"/>
      <c r="WFV11" s="41"/>
      <c r="WFW11" s="41"/>
      <c r="WFX11" s="41"/>
      <c r="WFY11" s="41"/>
      <c r="WFZ11" s="41"/>
      <c r="WGA11" s="41"/>
      <c r="WGB11" s="41"/>
      <c r="WGC11" s="41"/>
      <c r="WGD11" s="41"/>
      <c r="WGE11" s="41"/>
      <c r="WGF11" s="41"/>
      <c r="WGG11" s="41"/>
      <c r="WGH11" s="41"/>
      <c r="WGI11" s="41"/>
      <c r="WGJ11" s="41"/>
      <c r="WGK11" s="41"/>
      <c r="WGL11" s="41"/>
      <c r="WGM11" s="41"/>
      <c r="WGN11" s="41"/>
      <c r="WGO11" s="41"/>
      <c r="WGP11" s="41"/>
      <c r="WGQ11" s="41"/>
      <c r="WGR11" s="41"/>
      <c r="WGS11" s="41"/>
      <c r="WGT11" s="41"/>
      <c r="WGU11" s="41"/>
      <c r="WGV11" s="41"/>
      <c r="WGW11" s="41"/>
      <c r="WGX11" s="41"/>
      <c r="WGY11" s="41"/>
      <c r="WGZ11" s="41"/>
      <c r="WHA11" s="41"/>
      <c r="WHB11" s="41"/>
      <c r="WHC11" s="41"/>
      <c r="WHD11" s="41"/>
      <c r="WHE11" s="41"/>
      <c r="WHF11" s="41"/>
      <c r="WHG11" s="41"/>
      <c r="WHH11" s="41"/>
      <c r="WHI11" s="41"/>
      <c r="WHJ11" s="41"/>
      <c r="WHK11" s="41"/>
      <c r="WHL11" s="41"/>
      <c r="WHM11" s="41"/>
      <c r="WHN11" s="41"/>
      <c r="WHO11" s="41"/>
      <c r="WHP11" s="41"/>
      <c r="WHQ11" s="41"/>
      <c r="WHR11" s="41"/>
      <c r="WHS11" s="41"/>
      <c r="WHT11" s="41"/>
      <c r="WHU11" s="41"/>
      <c r="WHV11" s="41"/>
      <c r="WHW11" s="41"/>
      <c r="WHX11" s="41"/>
      <c r="WHY11" s="41"/>
      <c r="WHZ11" s="41"/>
      <c r="WIA11" s="41"/>
      <c r="WIB11" s="41"/>
      <c r="WIC11" s="41"/>
      <c r="WID11" s="41"/>
      <c r="WIE11" s="41"/>
      <c r="WIF11" s="41"/>
      <c r="WIG11" s="41"/>
      <c r="WIH11" s="41"/>
      <c r="WII11" s="41"/>
      <c r="WIJ11" s="41"/>
      <c r="WIK11" s="41"/>
      <c r="WIL11" s="41"/>
      <c r="WIM11" s="41"/>
      <c r="WIN11" s="41"/>
      <c r="WIO11" s="41"/>
      <c r="WIP11" s="41"/>
      <c r="WIQ11" s="41"/>
      <c r="WIR11" s="41"/>
      <c r="WIS11" s="41"/>
      <c r="WIT11" s="41"/>
      <c r="WIU11" s="41"/>
      <c r="WIV11" s="41"/>
      <c r="WIW11" s="41"/>
      <c r="WIX11" s="41"/>
      <c r="WIY11" s="41"/>
      <c r="WIZ11" s="41"/>
      <c r="WJA11" s="41"/>
      <c r="WJB11" s="41"/>
      <c r="WJC11" s="41"/>
      <c r="WJD11" s="41"/>
      <c r="WJE11" s="41"/>
      <c r="WJF11" s="41"/>
      <c r="WJG11" s="41"/>
      <c r="WJH11" s="41"/>
      <c r="WJI11" s="41"/>
      <c r="WJJ11" s="41"/>
      <c r="WJK11" s="41"/>
      <c r="WJL11" s="41"/>
      <c r="WJM11" s="41"/>
      <c r="WJN11" s="41"/>
      <c r="WJO11" s="41"/>
      <c r="WJP11" s="41"/>
      <c r="WJQ11" s="41"/>
      <c r="WJR11" s="41"/>
      <c r="WJS11" s="41"/>
      <c r="WJT11" s="41"/>
      <c r="WJU11" s="41"/>
      <c r="WJV11" s="41"/>
      <c r="WJW11" s="41"/>
      <c r="WJX11" s="41"/>
      <c r="WJY11" s="41"/>
      <c r="WJZ11" s="41"/>
      <c r="WKA11" s="41"/>
      <c r="WKB11" s="41"/>
      <c r="WKC11" s="41"/>
      <c r="WKD11" s="41"/>
      <c r="WKE11" s="41"/>
      <c r="WKF11" s="41"/>
      <c r="WKG11" s="41"/>
      <c r="WKH11" s="41"/>
      <c r="WKI11" s="41"/>
      <c r="WKJ11" s="41"/>
      <c r="WKK11" s="41"/>
      <c r="WKL11" s="41"/>
      <c r="WKM11" s="41"/>
      <c r="WKN11" s="41"/>
      <c r="WKO11" s="41"/>
      <c r="WKP11" s="41"/>
      <c r="WKQ11" s="41"/>
      <c r="WKR11" s="41"/>
      <c r="WKS11" s="41"/>
      <c r="WKT11" s="41"/>
      <c r="WKU11" s="41"/>
      <c r="WKV11" s="41"/>
      <c r="WKW11" s="41"/>
      <c r="WKX11" s="41"/>
      <c r="WKY11" s="41"/>
      <c r="WKZ11" s="41"/>
      <c r="WLA11" s="41"/>
      <c r="WLB11" s="41"/>
      <c r="WLC11" s="41"/>
      <c r="WLD11" s="41"/>
      <c r="WLE11" s="41"/>
      <c r="WLF11" s="41"/>
      <c r="WLG11" s="41"/>
      <c r="WLH11" s="41"/>
      <c r="WLI11" s="41"/>
      <c r="WLJ11" s="41"/>
      <c r="WLK11" s="41"/>
      <c r="WLL11" s="41"/>
      <c r="WLM11" s="41"/>
      <c r="WLN11" s="41"/>
      <c r="WLO11" s="41"/>
      <c r="WLP11" s="41"/>
      <c r="WLQ11" s="41"/>
      <c r="WLR11" s="41"/>
      <c r="WLS11" s="41"/>
      <c r="WLT11" s="41"/>
      <c r="WLU11" s="41"/>
      <c r="WLV11" s="41"/>
      <c r="WLW11" s="41"/>
      <c r="WLX11" s="41"/>
      <c r="WLY11" s="41"/>
      <c r="WLZ11" s="41"/>
      <c r="WMA11" s="41"/>
      <c r="WMB11" s="41"/>
      <c r="WMC11" s="41"/>
      <c r="WMD11" s="41"/>
      <c r="WME11" s="41"/>
      <c r="WMF11" s="41"/>
      <c r="WMG11" s="41"/>
      <c r="WMH11" s="41"/>
      <c r="WMI11" s="41"/>
      <c r="WMJ11" s="41"/>
      <c r="WMK11" s="41"/>
      <c r="WML11" s="41"/>
      <c r="WMM11" s="41"/>
      <c r="WMN11" s="41"/>
      <c r="WMO11" s="41"/>
      <c r="WMP11" s="41"/>
      <c r="WMQ11" s="41"/>
      <c r="WMR11" s="41"/>
      <c r="WMS11" s="41"/>
      <c r="WMT11" s="41"/>
      <c r="WMU11" s="41"/>
      <c r="WMV11" s="41"/>
      <c r="WMW11" s="41"/>
      <c r="WMX11" s="41"/>
      <c r="WMY11" s="41"/>
      <c r="WMZ11" s="41"/>
      <c r="WNA11" s="41"/>
      <c r="WNB11" s="41"/>
      <c r="WNC11" s="41"/>
      <c r="WND11" s="41"/>
      <c r="WNE11" s="41"/>
      <c r="WNF11" s="41"/>
      <c r="WNG11" s="41"/>
      <c r="WNH11" s="41"/>
      <c r="WNI11" s="41"/>
      <c r="WNJ11" s="41"/>
      <c r="WNK11" s="41"/>
      <c r="WNL11" s="41"/>
      <c r="WNM11" s="41"/>
      <c r="WNN11" s="41"/>
      <c r="WNO11" s="41"/>
      <c r="WNP11" s="41"/>
      <c r="WNQ11" s="41"/>
      <c r="WNR11" s="41"/>
      <c r="WNS11" s="41"/>
      <c r="WNT11" s="41"/>
      <c r="WNU11" s="41"/>
      <c r="WNV11" s="41"/>
      <c r="WNW11" s="41"/>
      <c r="WNX11" s="41"/>
      <c r="WNY11" s="41"/>
      <c r="WNZ11" s="41"/>
      <c r="WOA11" s="41"/>
      <c r="WOB11" s="41"/>
      <c r="WOC11" s="41"/>
      <c r="WOD11" s="41"/>
      <c r="WOE11" s="41"/>
      <c r="WOF11" s="41"/>
      <c r="WOG11" s="41"/>
      <c r="WOH11" s="41"/>
      <c r="WOI11" s="41"/>
      <c r="WOJ11" s="41"/>
      <c r="WOK11" s="41"/>
      <c r="WOL11" s="41"/>
      <c r="WOM11" s="41"/>
      <c r="WON11" s="41"/>
      <c r="WOO11" s="41"/>
      <c r="WOP11" s="41"/>
      <c r="WOQ11" s="41"/>
      <c r="WOR11" s="41"/>
      <c r="WOS11" s="41"/>
      <c r="WOT11" s="41"/>
      <c r="WOU11" s="41"/>
      <c r="WOV11" s="41"/>
      <c r="WOW11" s="41"/>
      <c r="WOX11" s="41"/>
      <c r="WOY11" s="41"/>
      <c r="WOZ11" s="41"/>
      <c r="WPA11" s="41"/>
      <c r="WPB11" s="41"/>
      <c r="WPC11" s="41"/>
      <c r="WPD11" s="41"/>
      <c r="WPE11" s="41"/>
      <c r="WPF11" s="41"/>
      <c r="WPG11" s="41"/>
      <c r="WPH11" s="41"/>
      <c r="WPI11" s="41"/>
      <c r="WPJ11" s="41"/>
      <c r="WPK11" s="41"/>
      <c r="WPL11" s="41"/>
      <c r="WPM11" s="41"/>
      <c r="WPN11" s="41"/>
      <c r="WPO11" s="41"/>
      <c r="WPP11" s="41"/>
      <c r="WPQ11" s="41"/>
      <c r="WPR11" s="41"/>
      <c r="WPS11" s="41"/>
      <c r="WPT11" s="41"/>
      <c r="WPU11" s="41"/>
      <c r="WPV11" s="41"/>
      <c r="WPW11" s="41"/>
      <c r="WPX11" s="41"/>
      <c r="WPY11" s="41"/>
      <c r="WPZ11" s="41"/>
      <c r="WQA11" s="41"/>
      <c r="WQB11" s="41"/>
      <c r="WQC11" s="41"/>
      <c r="WQD11" s="41"/>
      <c r="WQE11" s="41"/>
      <c r="WQF11" s="41"/>
      <c r="WQG11" s="41"/>
      <c r="WQH11" s="41"/>
      <c r="WQI11" s="41"/>
      <c r="WQJ11" s="41"/>
      <c r="WQK11" s="41"/>
      <c r="WQL11" s="41"/>
      <c r="WQM11" s="41"/>
      <c r="WQN11" s="41"/>
      <c r="WQO11" s="41"/>
      <c r="WQP11" s="41"/>
      <c r="WQQ11" s="41"/>
      <c r="WQR11" s="41"/>
      <c r="WQS11" s="41"/>
      <c r="WQT11" s="41"/>
      <c r="WQU11" s="41"/>
      <c r="WQV11" s="41"/>
      <c r="WQW11" s="41"/>
      <c r="WQX11" s="41"/>
      <c r="WQY11" s="41"/>
      <c r="WQZ11" s="41"/>
      <c r="WRA11" s="41"/>
      <c r="WRB11" s="41"/>
      <c r="WRC11" s="41"/>
      <c r="WRD11" s="41"/>
      <c r="WRE11" s="41"/>
      <c r="WRF11" s="41"/>
      <c r="WRG11" s="41"/>
      <c r="WRH11" s="41"/>
      <c r="WRI11" s="41"/>
      <c r="WRJ11" s="41"/>
      <c r="WRK11" s="41"/>
      <c r="WRL11" s="41"/>
      <c r="WRM11" s="41"/>
      <c r="WRN11" s="41"/>
      <c r="WRO11" s="41"/>
      <c r="WRP11" s="41"/>
      <c r="WRQ11" s="41"/>
      <c r="WRR11" s="41"/>
      <c r="WRS11" s="41"/>
      <c r="WRT11" s="41"/>
      <c r="WRU11" s="41"/>
      <c r="WRV11" s="41"/>
      <c r="WRW11" s="41"/>
      <c r="WRX11" s="41"/>
      <c r="WRY11" s="41"/>
      <c r="WRZ11" s="41"/>
      <c r="WSA11" s="41"/>
      <c r="WSB11" s="41"/>
      <c r="WSC11" s="41"/>
      <c r="WSD11" s="41"/>
      <c r="WSE11" s="41"/>
      <c r="WSF11" s="41"/>
      <c r="WSG11" s="41"/>
      <c r="WSH11" s="41"/>
      <c r="WSI11" s="41"/>
      <c r="WSJ11" s="41"/>
      <c r="WSK11" s="41"/>
      <c r="WSL11" s="41"/>
      <c r="WSM11" s="41"/>
      <c r="WSN11" s="41"/>
      <c r="WSO11" s="41"/>
      <c r="WSP11" s="41"/>
      <c r="WSQ11" s="41"/>
      <c r="WSR11" s="41"/>
      <c r="WSS11" s="41"/>
      <c r="WST11" s="41"/>
      <c r="WSU11" s="41"/>
      <c r="WSV11" s="41"/>
      <c r="WSW11" s="41"/>
      <c r="WSX11" s="41"/>
      <c r="WSY11" s="41"/>
      <c r="WSZ11" s="41"/>
      <c r="WTA11" s="41"/>
      <c r="WTB11" s="41"/>
      <c r="WTC11" s="41"/>
      <c r="WTD11" s="41"/>
      <c r="WTE11" s="41"/>
      <c r="WTF11" s="41"/>
      <c r="WTG11" s="41"/>
      <c r="WTH11" s="41"/>
      <c r="WTI11" s="41"/>
      <c r="WTJ11" s="41"/>
      <c r="WTK11" s="41"/>
      <c r="WTL11" s="41"/>
      <c r="WTM11" s="41"/>
      <c r="WTN11" s="41"/>
      <c r="WTO11" s="41"/>
      <c r="WTP11" s="41"/>
      <c r="WTQ11" s="41"/>
      <c r="WTR11" s="41"/>
      <c r="WTS11" s="41"/>
      <c r="WTT11" s="41"/>
      <c r="WTU11" s="41"/>
      <c r="WTV11" s="41"/>
      <c r="WTW11" s="41"/>
      <c r="WTX11" s="41"/>
      <c r="WTY11" s="41"/>
      <c r="WTZ11" s="41"/>
      <c r="WUA11" s="41"/>
      <c r="WUB11" s="41"/>
      <c r="WUC11" s="41"/>
      <c r="WUD11" s="41"/>
      <c r="WUE11" s="41"/>
      <c r="WUF11" s="41"/>
      <c r="WUG11" s="41"/>
      <c r="WUH11" s="41"/>
      <c r="WUI11" s="41"/>
      <c r="WUJ11" s="41"/>
      <c r="WUK11" s="41"/>
      <c r="WUL11" s="41"/>
      <c r="WUM11" s="41"/>
      <c r="WUN11" s="41"/>
      <c r="WUO11" s="41"/>
      <c r="WUP11" s="41"/>
      <c r="WUQ11" s="41"/>
      <c r="WUR11" s="41"/>
      <c r="WUS11" s="41"/>
      <c r="WUT11" s="41"/>
      <c r="WUU11" s="41"/>
      <c r="WUV11" s="41"/>
      <c r="WUW11" s="41"/>
      <c r="WUX11" s="41"/>
      <c r="WUY11" s="41"/>
      <c r="WUZ11" s="41"/>
      <c r="WVA11" s="41"/>
      <c r="WVB11" s="41"/>
      <c r="WVC11" s="41"/>
      <c r="WVD11" s="41"/>
      <c r="WVE11" s="41"/>
      <c r="WVF11" s="41"/>
      <c r="WVG11" s="41"/>
      <c r="WVH11" s="41"/>
      <c r="WVI11" s="41"/>
      <c r="WVJ11" s="41"/>
      <c r="WVK11" s="41"/>
      <c r="WVL11" s="41"/>
      <c r="WVM11" s="41"/>
      <c r="WVN11" s="41"/>
      <c r="WVO11" s="41"/>
      <c r="WVP11" s="41"/>
      <c r="WVQ11" s="41"/>
      <c r="WVR11" s="41"/>
      <c r="WVS11" s="41"/>
      <c r="WVT11" s="41"/>
      <c r="WVU11" s="41"/>
      <c r="WVV11" s="41"/>
      <c r="WVW11" s="41"/>
      <c r="WVX11" s="41"/>
      <c r="WVY11" s="41"/>
      <c r="WVZ11" s="41"/>
      <c r="WWA11" s="41"/>
      <c r="WWB11" s="41"/>
      <c r="WWC11" s="41"/>
      <c r="WWD11" s="41"/>
      <c r="WWE11" s="41"/>
      <c r="WWF11" s="41"/>
      <c r="WWG11" s="41"/>
      <c r="WWH11" s="41"/>
      <c r="WWI11" s="41"/>
      <c r="WWJ11" s="41"/>
      <c r="WWK11" s="41"/>
      <c r="WWL11" s="41"/>
      <c r="WWM11" s="41"/>
      <c r="WWN11" s="41"/>
      <c r="WWO11" s="41"/>
      <c r="WWP11" s="41"/>
      <c r="WWQ11" s="41"/>
      <c r="WWR11" s="41"/>
      <c r="WWS11" s="41"/>
      <c r="WWT11" s="41"/>
      <c r="WWU11" s="41"/>
      <c r="WWV11" s="41"/>
      <c r="WWW11" s="41"/>
      <c r="WWX11" s="41"/>
      <c r="WWY11" s="41"/>
      <c r="WWZ11" s="41"/>
      <c r="WXA11" s="41"/>
      <c r="WXB11" s="41"/>
      <c r="WXC11" s="41"/>
      <c r="WXD11" s="41"/>
      <c r="WXE11" s="41"/>
      <c r="WXF11" s="41"/>
      <c r="WXG11" s="41"/>
      <c r="WXH11" s="41"/>
      <c r="WXI11" s="41"/>
      <c r="WXJ11" s="41"/>
      <c r="WXK11" s="41"/>
      <c r="WXL11" s="41"/>
      <c r="WXM11" s="41"/>
      <c r="WXN11" s="41"/>
      <c r="WXO11" s="41"/>
      <c r="WXP11" s="41"/>
      <c r="WXQ11" s="41"/>
      <c r="WXR11" s="41"/>
      <c r="WXS11" s="41"/>
      <c r="WXT11" s="41"/>
      <c r="WXU11" s="41"/>
      <c r="WXV11" s="41"/>
      <c r="WXW11" s="41"/>
      <c r="WXX11" s="41"/>
      <c r="WXY11" s="41"/>
      <c r="WXZ11" s="41"/>
      <c r="WYA11" s="41"/>
      <c r="WYB11" s="41"/>
      <c r="WYC11" s="41"/>
      <c r="WYD11" s="41"/>
      <c r="WYE11" s="41"/>
      <c r="WYF11" s="41"/>
      <c r="WYG11" s="41"/>
      <c r="WYH11" s="41"/>
      <c r="WYI11" s="41"/>
      <c r="WYJ11" s="41"/>
      <c r="WYK11" s="41"/>
      <c r="WYL11" s="41"/>
      <c r="WYM11" s="41"/>
      <c r="WYN11" s="41"/>
      <c r="WYO11" s="41"/>
      <c r="WYP11" s="41"/>
      <c r="WYQ11" s="41"/>
      <c r="WYR11" s="41"/>
      <c r="WYS11" s="41"/>
      <c r="WYT11" s="41"/>
      <c r="WYU11" s="41"/>
      <c r="WYV11" s="41"/>
      <c r="WYW11" s="41"/>
      <c r="WYX11" s="41"/>
      <c r="WYY11" s="41"/>
      <c r="WYZ11" s="41"/>
      <c r="WZA11" s="41"/>
      <c r="WZB11" s="41"/>
      <c r="WZC11" s="41"/>
      <c r="WZD11" s="41"/>
      <c r="WZE11" s="41"/>
      <c r="WZF11" s="41"/>
      <c r="WZG11" s="41"/>
      <c r="WZH11" s="41"/>
      <c r="WZI11" s="41"/>
      <c r="WZJ11" s="41"/>
      <c r="WZK11" s="41"/>
      <c r="WZL11" s="41"/>
      <c r="WZM11" s="41"/>
      <c r="WZN11" s="41"/>
      <c r="WZO11" s="41"/>
      <c r="WZP11" s="41"/>
      <c r="WZQ11" s="41"/>
      <c r="WZR11" s="41"/>
      <c r="WZS11" s="41"/>
      <c r="WZT11" s="41"/>
      <c r="WZU11" s="41"/>
      <c r="WZV11" s="41"/>
      <c r="WZW11" s="41"/>
      <c r="WZX11" s="41"/>
      <c r="WZY11" s="41"/>
      <c r="WZZ11" s="41"/>
      <c r="XAA11" s="41"/>
      <c r="XAB11" s="41"/>
      <c r="XAC11" s="41"/>
      <c r="XAD11" s="41"/>
      <c r="XAE11" s="41"/>
      <c r="XAF11" s="41"/>
      <c r="XAG11" s="41"/>
      <c r="XAH11" s="41"/>
      <c r="XAI11" s="41"/>
      <c r="XAJ11" s="41"/>
      <c r="XAK11" s="41"/>
      <c r="XAL11" s="41"/>
      <c r="XAM11" s="41"/>
      <c r="XAN11" s="41"/>
      <c r="XAO11" s="41"/>
      <c r="XAP11" s="41"/>
      <c r="XAQ11" s="41"/>
      <c r="XAR11" s="41"/>
      <c r="XAS11" s="41"/>
      <c r="XAT11" s="41"/>
      <c r="XAU11" s="41"/>
      <c r="XAV11" s="41"/>
      <c r="XAW11" s="41"/>
      <c r="XAX11" s="41"/>
      <c r="XAY11" s="41"/>
      <c r="XAZ11" s="41"/>
      <c r="XBA11" s="41"/>
      <c r="XBB11" s="41"/>
      <c r="XBC11" s="41"/>
      <c r="XBD11" s="41"/>
      <c r="XBE11" s="41"/>
      <c r="XBF11" s="41"/>
      <c r="XBG11" s="41"/>
      <c r="XBH11" s="41"/>
      <c r="XBI11" s="41"/>
      <c r="XBJ11" s="41"/>
      <c r="XBK11" s="41"/>
      <c r="XBL11" s="41"/>
      <c r="XBM11" s="41"/>
      <c r="XBN11" s="41"/>
      <c r="XBO11" s="41"/>
      <c r="XBP11" s="41"/>
      <c r="XBQ11" s="41"/>
      <c r="XBR11" s="41"/>
      <c r="XBS11" s="41"/>
      <c r="XBT11" s="41"/>
      <c r="XBU11" s="41"/>
      <c r="XBV11" s="41"/>
      <c r="XBW11" s="41"/>
      <c r="XBX11" s="41"/>
      <c r="XBY11" s="41"/>
      <c r="XBZ11" s="41"/>
      <c r="XCA11" s="41"/>
      <c r="XCB11" s="41"/>
      <c r="XCC11" s="41"/>
      <c r="XCD11" s="41"/>
      <c r="XCE11" s="41"/>
      <c r="XCF11" s="41"/>
      <c r="XCG11" s="41"/>
      <c r="XCH11" s="41"/>
      <c r="XCI11" s="41"/>
      <c r="XCJ11" s="41"/>
      <c r="XCK11" s="41"/>
      <c r="XCL11" s="41"/>
      <c r="XCM11" s="41"/>
      <c r="XCN11" s="41"/>
      <c r="XCO11" s="41"/>
      <c r="XCP11" s="41"/>
      <c r="XCQ11" s="41"/>
      <c r="XCR11" s="41"/>
      <c r="XCS11" s="41"/>
      <c r="XCT11" s="41"/>
      <c r="XCU11" s="41"/>
      <c r="XCV11" s="41"/>
      <c r="XCW11" s="41"/>
      <c r="XCX11" s="41"/>
      <c r="XCY11" s="41"/>
      <c r="XCZ11" s="41"/>
      <c r="XDA11" s="41"/>
      <c r="XDB11" s="41"/>
      <c r="XDC11" s="41"/>
      <c r="XDD11" s="41"/>
      <c r="XDE11" s="41"/>
      <c r="XDF11" s="41"/>
      <c r="XDG11" s="41"/>
      <c r="XDH11" s="41"/>
      <c r="XDI11" s="41"/>
      <c r="XDJ11" s="41"/>
      <c r="XDK11" s="41"/>
      <c r="XDL11" s="41"/>
      <c r="XDM11" s="41"/>
      <c r="XDN11" s="41"/>
      <c r="XDO11" s="41"/>
      <c r="XDP11" s="41"/>
      <c r="XDQ11" s="41"/>
      <c r="XDR11" s="41"/>
      <c r="XDS11" s="41"/>
      <c r="XDT11" s="41"/>
      <c r="XDU11" s="41"/>
      <c r="XDV11" s="41"/>
      <c r="XDW11" s="41"/>
      <c r="XDX11" s="41"/>
      <c r="XDY11" s="41"/>
      <c r="XDZ11" s="41"/>
      <c r="XEA11" s="41"/>
      <c r="XEB11" s="41"/>
      <c r="XEC11" s="41"/>
      <c r="XED11" s="41"/>
      <c r="XEE11" s="41"/>
      <c r="XEF11" s="41"/>
      <c r="XEG11" s="41"/>
      <c r="XEH11" s="41"/>
      <c r="XEI11" s="41"/>
      <c r="XEJ11" s="41"/>
      <c r="XEK11" s="41"/>
      <c r="XEL11" s="41"/>
      <c r="XEM11" s="41"/>
      <c r="XEN11" s="41"/>
      <c r="XEO11" s="41"/>
      <c r="XEP11" s="41"/>
    </row>
    <row r="12" spans="2:16370" ht="45" customHeight="1" thickBot="1">
      <c r="B12" s="246" t="s">
        <v>103</v>
      </c>
      <c r="C12" s="246" t="s">
        <v>193</v>
      </c>
      <c r="D12" s="246" t="s">
        <v>193</v>
      </c>
      <c r="E12" s="246" t="s">
        <v>193</v>
      </c>
      <c r="F12" s="246" t="s">
        <v>193</v>
      </c>
      <c r="G12" s="246" t="s">
        <v>193</v>
      </c>
      <c r="H12" s="246" t="s">
        <v>193</v>
      </c>
      <c r="I12" s="246" t="s">
        <v>193</v>
      </c>
      <c r="J12" s="246" t="s">
        <v>193</v>
      </c>
      <c r="K12" s="246" t="s">
        <v>193</v>
      </c>
      <c r="L12" s="246" t="s">
        <v>193</v>
      </c>
      <c r="M12" s="246" t="s">
        <v>193</v>
      </c>
      <c r="N12" s="246" t="s">
        <v>193</v>
      </c>
      <c r="O12" s="246" t="s">
        <v>193</v>
      </c>
      <c r="P12" s="246" t="s">
        <v>193</v>
      </c>
      <c r="Q12" s="246" t="s">
        <v>193</v>
      </c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41"/>
      <c r="CV12" s="41"/>
      <c r="CW12" s="41"/>
      <c r="CX12" s="41"/>
      <c r="CY12" s="41"/>
      <c r="CZ12" s="41"/>
      <c r="DA12" s="41"/>
      <c r="DB12" s="41"/>
      <c r="DC12" s="41"/>
      <c r="DD12" s="41"/>
      <c r="DE12" s="41"/>
      <c r="DF12" s="41"/>
      <c r="DG12" s="41"/>
      <c r="DH12" s="41"/>
      <c r="DI12" s="41"/>
      <c r="DJ12" s="41"/>
      <c r="DK12" s="41"/>
      <c r="DL12" s="41"/>
      <c r="DM12" s="41"/>
      <c r="DN12" s="41"/>
      <c r="DO12" s="41"/>
      <c r="DP12" s="41"/>
      <c r="DQ12" s="41"/>
      <c r="DR12" s="41"/>
      <c r="DS12" s="41"/>
      <c r="DT12" s="41"/>
      <c r="DU12" s="41"/>
      <c r="DV12" s="41"/>
      <c r="DW12" s="41"/>
      <c r="DX12" s="41"/>
      <c r="DY12" s="41"/>
      <c r="DZ12" s="41"/>
      <c r="EA12" s="41"/>
      <c r="EB12" s="41"/>
      <c r="EC12" s="41"/>
      <c r="ED12" s="41"/>
      <c r="EE12" s="41"/>
      <c r="EF12" s="41"/>
      <c r="EG12" s="41"/>
      <c r="EH12" s="41"/>
      <c r="EI12" s="41"/>
      <c r="EJ12" s="41"/>
      <c r="EK12" s="41"/>
      <c r="EL12" s="41"/>
      <c r="EM12" s="41"/>
      <c r="EN12" s="41"/>
      <c r="EO12" s="41"/>
      <c r="EP12" s="41"/>
      <c r="EQ12" s="41"/>
      <c r="ER12" s="41"/>
      <c r="ES12" s="41"/>
      <c r="ET12" s="41"/>
      <c r="EU12" s="41"/>
      <c r="EV12" s="41"/>
      <c r="EW12" s="41"/>
      <c r="EX12" s="41"/>
      <c r="EY12" s="41"/>
      <c r="EZ12" s="41"/>
      <c r="FA12" s="41"/>
      <c r="FB12" s="41"/>
      <c r="FC12" s="41"/>
      <c r="FD12" s="41"/>
      <c r="FE12" s="41"/>
      <c r="FF12" s="41"/>
      <c r="FG12" s="41"/>
      <c r="FH12" s="41"/>
      <c r="FI12" s="41"/>
      <c r="FJ12" s="41"/>
      <c r="FK12" s="41"/>
      <c r="FL12" s="41"/>
      <c r="FM12" s="41"/>
      <c r="FN12" s="41"/>
      <c r="FO12" s="41"/>
      <c r="FP12" s="41"/>
      <c r="FQ12" s="41"/>
      <c r="FR12" s="41"/>
      <c r="FS12" s="41"/>
      <c r="FT12" s="41"/>
      <c r="FU12" s="41"/>
      <c r="FV12" s="41"/>
      <c r="FW12" s="41"/>
      <c r="FX12" s="41"/>
      <c r="FY12" s="41"/>
      <c r="FZ12" s="41"/>
      <c r="GA12" s="41"/>
      <c r="GB12" s="41"/>
      <c r="GC12" s="41"/>
      <c r="GD12" s="41"/>
      <c r="GE12" s="41"/>
      <c r="GF12" s="41"/>
      <c r="GG12" s="41"/>
      <c r="GH12" s="41"/>
      <c r="GI12" s="41"/>
      <c r="GJ12" s="41"/>
      <c r="GK12" s="41"/>
      <c r="GL12" s="41"/>
      <c r="GM12" s="41"/>
      <c r="GN12" s="41"/>
      <c r="GO12" s="41"/>
      <c r="GP12" s="41"/>
      <c r="GQ12" s="41"/>
      <c r="GR12" s="41"/>
      <c r="GS12" s="41"/>
      <c r="GT12" s="41"/>
      <c r="GU12" s="41"/>
      <c r="GV12" s="41"/>
      <c r="GW12" s="41"/>
      <c r="GX12" s="41"/>
      <c r="GY12" s="41"/>
      <c r="GZ12" s="41"/>
      <c r="HA12" s="41"/>
      <c r="HB12" s="41"/>
      <c r="HC12" s="41"/>
      <c r="HD12" s="41"/>
      <c r="HE12" s="41"/>
      <c r="HF12" s="41"/>
      <c r="HG12" s="41"/>
      <c r="HH12" s="41"/>
      <c r="HI12" s="41"/>
      <c r="HJ12" s="41"/>
      <c r="HK12" s="41"/>
      <c r="HL12" s="41"/>
      <c r="HM12" s="41"/>
      <c r="HN12" s="41"/>
      <c r="HO12" s="41"/>
      <c r="HP12" s="41"/>
      <c r="HQ12" s="41"/>
      <c r="HR12" s="41"/>
      <c r="HS12" s="41"/>
      <c r="HT12" s="41"/>
      <c r="HU12" s="41"/>
      <c r="HV12" s="41"/>
      <c r="HW12" s="41"/>
      <c r="HX12" s="41"/>
      <c r="HY12" s="41"/>
      <c r="HZ12" s="41"/>
      <c r="IA12" s="41"/>
      <c r="IB12" s="41"/>
      <c r="IC12" s="41"/>
      <c r="ID12" s="41"/>
      <c r="IE12" s="41"/>
      <c r="IF12" s="41"/>
      <c r="IG12" s="41"/>
      <c r="IH12" s="41"/>
      <c r="II12" s="41"/>
      <c r="IJ12" s="41"/>
      <c r="IK12" s="41"/>
      <c r="IL12" s="41"/>
      <c r="IM12" s="41"/>
      <c r="IN12" s="41"/>
      <c r="IO12" s="41"/>
      <c r="IP12" s="41"/>
      <c r="IQ12" s="41"/>
      <c r="IR12" s="41"/>
      <c r="IS12" s="41"/>
      <c r="IT12" s="41"/>
      <c r="IU12" s="41"/>
      <c r="IV12" s="41"/>
      <c r="IW12" s="41"/>
      <c r="IX12" s="41"/>
      <c r="IY12" s="41"/>
      <c r="IZ12" s="41"/>
      <c r="JA12" s="41"/>
      <c r="JB12" s="41"/>
      <c r="JC12" s="41"/>
      <c r="JD12" s="41"/>
      <c r="JE12" s="41"/>
      <c r="JF12" s="41"/>
      <c r="JG12" s="41"/>
      <c r="JH12" s="41"/>
      <c r="JI12" s="41"/>
      <c r="JJ12" s="41"/>
      <c r="JK12" s="41"/>
      <c r="JL12" s="41"/>
      <c r="JM12" s="41"/>
      <c r="JN12" s="41"/>
      <c r="JO12" s="41"/>
      <c r="JP12" s="41"/>
      <c r="JQ12" s="41"/>
      <c r="JR12" s="41"/>
      <c r="JS12" s="41"/>
      <c r="JT12" s="41"/>
      <c r="JU12" s="41"/>
      <c r="JV12" s="41"/>
      <c r="JW12" s="41"/>
      <c r="JX12" s="41"/>
      <c r="JY12" s="41"/>
      <c r="JZ12" s="41"/>
      <c r="KA12" s="41"/>
      <c r="KB12" s="41"/>
      <c r="KC12" s="41"/>
      <c r="KD12" s="41"/>
      <c r="KE12" s="41"/>
      <c r="KF12" s="41"/>
      <c r="KG12" s="41"/>
      <c r="KH12" s="41"/>
      <c r="KI12" s="41"/>
      <c r="KJ12" s="41"/>
      <c r="KK12" s="41"/>
      <c r="KL12" s="41"/>
      <c r="KM12" s="41"/>
      <c r="KN12" s="41"/>
      <c r="KO12" s="41"/>
      <c r="KP12" s="41"/>
      <c r="KQ12" s="41"/>
      <c r="KR12" s="41"/>
      <c r="KS12" s="41"/>
      <c r="KT12" s="41"/>
      <c r="KU12" s="41"/>
      <c r="KV12" s="41"/>
      <c r="KW12" s="41"/>
      <c r="KX12" s="41"/>
      <c r="KY12" s="41"/>
      <c r="KZ12" s="41"/>
      <c r="LA12" s="41"/>
      <c r="LB12" s="41"/>
      <c r="LC12" s="41"/>
      <c r="LD12" s="41"/>
      <c r="LE12" s="41"/>
      <c r="LF12" s="41"/>
      <c r="LG12" s="41"/>
      <c r="LH12" s="41"/>
      <c r="LI12" s="41"/>
      <c r="LJ12" s="41"/>
      <c r="LK12" s="41"/>
      <c r="LL12" s="41"/>
      <c r="LM12" s="41"/>
      <c r="LN12" s="41"/>
      <c r="LO12" s="41"/>
      <c r="LP12" s="41"/>
      <c r="LQ12" s="41"/>
      <c r="LR12" s="41"/>
      <c r="LS12" s="41"/>
      <c r="LT12" s="41"/>
      <c r="LU12" s="41"/>
      <c r="LV12" s="41"/>
      <c r="LW12" s="41"/>
      <c r="LX12" s="41"/>
      <c r="LY12" s="41"/>
      <c r="LZ12" s="41"/>
      <c r="MA12" s="41"/>
      <c r="MB12" s="41"/>
      <c r="MC12" s="41"/>
      <c r="MD12" s="41"/>
      <c r="ME12" s="41"/>
      <c r="MF12" s="41"/>
      <c r="MG12" s="41"/>
      <c r="MH12" s="41"/>
      <c r="MI12" s="41"/>
      <c r="MJ12" s="41"/>
      <c r="MK12" s="41"/>
      <c r="ML12" s="41"/>
      <c r="MM12" s="41"/>
      <c r="MN12" s="41"/>
      <c r="MO12" s="41"/>
      <c r="MP12" s="41"/>
      <c r="MQ12" s="41"/>
      <c r="MR12" s="41"/>
      <c r="MS12" s="41"/>
      <c r="MT12" s="41"/>
      <c r="MU12" s="41"/>
      <c r="MV12" s="41"/>
      <c r="MW12" s="41"/>
      <c r="MX12" s="41"/>
      <c r="MY12" s="41"/>
      <c r="MZ12" s="41"/>
      <c r="NA12" s="41"/>
      <c r="NB12" s="41"/>
      <c r="NC12" s="41"/>
      <c r="ND12" s="41"/>
      <c r="NE12" s="41"/>
      <c r="NF12" s="41"/>
      <c r="NG12" s="41"/>
      <c r="NH12" s="41"/>
      <c r="NI12" s="41"/>
      <c r="NJ12" s="41"/>
      <c r="NK12" s="41"/>
      <c r="NL12" s="41"/>
      <c r="NM12" s="41"/>
      <c r="NN12" s="41"/>
      <c r="NO12" s="41"/>
      <c r="NP12" s="41"/>
      <c r="NQ12" s="41"/>
      <c r="NR12" s="41"/>
      <c r="NS12" s="41"/>
      <c r="NT12" s="41"/>
      <c r="NU12" s="41"/>
      <c r="NV12" s="41"/>
      <c r="NW12" s="41"/>
      <c r="NX12" s="41"/>
      <c r="NY12" s="41"/>
      <c r="NZ12" s="41"/>
      <c r="OA12" s="41"/>
      <c r="OB12" s="41"/>
      <c r="OC12" s="41"/>
      <c r="OD12" s="41"/>
      <c r="OE12" s="41"/>
      <c r="OF12" s="41"/>
      <c r="OG12" s="41"/>
      <c r="OH12" s="41"/>
      <c r="OI12" s="41"/>
      <c r="OJ12" s="41"/>
      <c r="OK12" s="41"/>
      <c r="OL12" s="41"/>
      <c r="OM12" s="41"/>
      <c r="ON12" s="41"/>
      <c r="OO12" s="41"/>
      <c r="OP12" s="41"/>
      <c r="OQ12" s="41"/>
      <c r="OR12" s="41"/>
      <c r="OS12" s="41"/>
      <c r="OT12" s="41"/>
      <c r="OU12" s="41"/>
      <c r="OV12" s="41"/>
      <c r="OW12" s="41"/>
      <c r="OX12" s="41"/>
      <c r="OY12" s="41"/>
      <c r="OZ12" s="41"/>
      <c r="PA12" s="41"/>
      <c r="PB12" s="41"/>
      <c r="PC12" s="41"/>
      <c r="PD12" s="41"/>
      <c r="PE12" s="41"/>
      <c r="PF12" s="41"/>
      <c r="PG12" s="41"/>
      <c r="PH12" s="41"/>
      <c r="PI12" s="41"/>
      <c r="PJ12" s="41"/>
      <c r="PK12" s="41"/>
      <c r="PL12" s="41"/>
      <c r="PM12" s="41"/>
      <c r="PN12" s="41"/>
      <c r="PO12" s="41"/>
      <c r="PP12" s="41"/>
      <c r="PQ12" s="41"/>
      <c r="PR12" s="41"/>
      <c r="PS12" s="41"/>
      <c r="PT12" s="41"/>
      <c r="PU12" s="41"/>
      <c r="PV12" s="41"/>
      <c r="PW12" s="41"/>
      <c r="PX12" s="41"/>
      <c r="PY12" s="41"/>
      <c r="PZ12" s="41"/>
      <c r="QA12" s="41"/>
      <c r="QB12" s="41"/>
      <c r="QC12" s="41"/>
      <c r="QD12" s="41"/>
      <c r="QE12" s="41"/>
      <c r="QF12" s="41"/>
      <c r="QG12" s="41"/>
      <c r="QH12" s="41"/>
      <c r="QI12" s="41"/>
      <c r="QJ12" s="41"/>
      <c r="QK12" s="41"/>
      <c r="QL12" s="41"/>
      <c r="QM12" s="41"/>
      <c r="QN12" s="41"/>
      <c r="QO12" s="41"/>
      <c r="QP12" s="41"/>
      <c r="QQ12" s="41"/>
      <c r="QR12" s="41"/>
      <c r="QS12" s="41"/>
      <c r="QT12" s="41"/>
      <c r="QU12" s="41"/>
      <c r="QV12" s="41"/>
      <c r="QW12" s="41"/>
      <c r="QX12" s="41"/>
      <c r="QY12" s="41"/>
      <c r="QZ12" s="41"/>
      <c r="RA12" s="41"/>
      <c r="RB12" s="41"/>
      <c r="RC12" s="41"/>
      <c r="RD12" s="41"/>
      <c r="RE12" s="41"/>
      <c r="RF12" s="41"/>
      <c r="RG12" s="41"/>
      <c r="RH12" s="41"/>
      <c r="RI12" s="41"/>
      <c r="RJ12" s="41"/>
      <c r="RK12" s="41"/>
      <c r="RL12" s="41"/>
      <c r="RM12" s="41"/>
      <c r="RN12" s="41"/>
      <c r="RO12" s="41"/>
      <c r="RP12" s="41"/>
      <c r="RQ12" s="41"/>
      <c r="RR12" s="41"/>
      <c r="RS12" s="41"/>
      <c r="RT12" s="41"/>
      <c r="RU12" s="41"/>
      <c r="RV12" s="41"/>
      <c r="RW12" s="41"/>
      <c r="RX12" s="41"/>
      <c r="RY12" s="41"/>
      <c r="RZ12" s="41"/>
      <c r="SA12" s="41"/>
      <c r="SB12" s="41"/>
      <c r="SC12" s="41"/>
      <c r="SD12" s="41"/>
      <c r="SE12" s="41"/>
      <c r="SF12" s="41"/>
      <c r="SG12" s="41"/>
      <c r="SH12" s="41"/>
      <c r="SI12" s="41"/>
      <c r="SJ12" s="41"/>
      <c r="SK12" s="41"/>
      <c r="SL12" s="41"/>
      <c r="SM12" s="41"/>
      <c r="SN12" s="41"/>
      <c r="SO12" s="41"/>
      <c r="SP12" s="41"/>
      <c r="SQ12" s="41"/>
      <c r="SR12" s="41"/>
      <c r="SS12" s="41"/>
      <c r="ST12" s="41"/>
      <c r="SU12" s="41"/>
      <c r="SV12" s="41"/>
      <c r="SW12" s="41"/>
      <c r="SX12" s="41"/>
      <c r="SY12" s="41"/>
      <c r="SZ12" s="41"/>
      <c r="TA12" s="41"/>
      <c r="TB12" s="41"/>
      <c r="TC12" s="41"/>
      <c r="TD12" s="41"/>
      <c r="TE12" s="41"/>
      <c r="TF12" s="41"/>
      <c r="TG12" s="41"/>
      <c r="TH12" s="41"/>
      <c r="TI12" s="41"/>
      <c r="TJ12" s="41"/>
      <c r="TK12" s="41"/>
      <c r="TL12" s="41"/>
      <c r="TM12" s="41"/>
      <c r="TN12" s="41"/>
      <c r="TO12" s="41"/>
      <c r="TP12" s="41"/>
      <c r="TQ12" s="41"/>
      <c r="TR12" s="41"/>
      <c r="TS12" s="41"/>
      <c r="TT12" s="41"/>
      <c r="TU12" s="41"/>
      <c r="TV12" s="41"/>
      <c r="TW12" s="41"/>
      <c r="TX12" s="41"/>
      <c r="TY12" s="41"/>
      <c r="TZ12" s="41"/>
      <c r="UA12" s="41"/>
      <c r="UB12" s="41"/>
      <c r="UC12" s="41"/>
      <c r="UD12" s="41"/>
      <c r="UE12" s="41"/>
      <c r="UF12" s="41"/>
      <c r="UG12" s="41"/>
      <c r="UH12" s="41"/>
      <c r="UI12" s="41"/>
      <c r="UJ12" s="41"/>
      <c r="UK12" s="41"/>
      <c r="UL12" s="41"/>
      <c r="UM12" s="41"/>
      <c r="UN12" s="41"/>
      <c r="UO12" s="41"/>
      <c r="UP12" s="41"/>
      <c r="UQ12" s="41"/>
      <c r="UR12" s="41"/>
      <c r="US12" s="41"/>
      <c r="UT12" s="41"/>
      <c r="UU12" s="41"/>
      <c r="UV12" s="41"/>
      <c r="UW12" s="41"/>
      <c r="UX12" s="41"/>
      <c r="UY12" s="41"/>
      <c r="UZ12" s="41"/>
      <c r="VA12" s="41"/>
      <c r="VB12" s="41"/>
      <c r="VC12" s="41"/>
      <c r="VD12" s="41"/>
      <c r="VE12" s="41"/>
      <c r="VF12" s="41"/>
      <c r="VG12" s="41"/>
      <c r="VH12" s="41"/>
      <c r="VI12" s="41"/>
      <c r="VJ12" s="41"/>
      <c r="VK12" s="41"/>
      <c r="VL12" s="41"/>
      <c r="VM12" s="41"/>
      <c r="VN12" s="41"/>
      <c r="VO12" s="41"/>
      <c r="VP12" s="41"/>
      <c r="VQ12" s="41"/>
      <c r="VR12" s="41"/>
      <c r="VS12" s="41"/>
      <c r="VT12" s="41"/>
      <c r="VU12" s="41"/>
      <c r="VV12" s="41"/>
      <c r="VW12" s="41"/>
      <c r="VX12" s="41"/>
      <c r="VY12" s="41"/>
      <c r="VZ12" s="41"/>
      <c r="WA12" s="41"/>
      <c r="WB12" s="41"/>
      <c r="WC12" s="41"/>
      <c r="WD12" s="41"/>
      <c r="WE12" s="41"/>
      <c r="WF12" s="41"/>
      <c r="WG12" s="41"/>
      <c r="WH12" s="41"/>
      <c r="WI12" s="41"/>
      <c r="WJ12" s="41"/>
      <c r="WK12" s="41"/>
      <c r="WL12" s="41"/>
      <c r="WM12" s="41"/>
      <c r="WN12" s="41"/>
      <c r="WO12" s="41"/>
      <c r="WP12" s="41"/>
      <c r="WQ12" s="41"/>
      <c r="WR12" s="41"/>
      <c r="WS12" s="41"/>
      <c r="WT12" s="41"/>
      <c r="WU12" s="41"/>
      <c r="WV12" s="41"/>
      <c r="WW12" s="41"/>
      <c r="WX12" s="41"/>
      <c r="WY12" s="41"/>
      <c r="WZ12" s="41"/>
      <c r="XA12" s="41"/>
      <c r="XB12" s="41"/>
      <c r="XC12" s="41"/>
      <c r="XD12" s="41"/>
      <c r="XE12" s="41"/>
      <c r="XF12" s="41"/>
      <c r="XG12" s="41"/>
      <c r="XH12" s="41"/>
      <c r="XI12" s="41"/>
      <c r="XJ12" s="41"/>
      <c r="XK12" s="41"/>
      <c r="XL12" s="41"/>
      <c r="XM12" s="41"/>
      <c r="XN12" s="41"/>
      <c r="XO12" s="41"/>
      <c r="XP12" s="41"/>
      <c r="XQ12" s="41"/>
      <c r="XR12" s="41"/>
      <c r="XS12" s="41"/>
      <c r="XT12" s="41"/>
      <c r="XU12" s="41"/>
      <c r="XV12" s="41"/>
      <c r="XW12" s="41"/>
      <c r="XX12" s="41"/>
      <c r="XY12" s="41"/>
      <c r="XZ12" s="41"/>
      <c r="YA12" s="41"/>
      <c r="YB12" s="41"/>
      <c r="YC12" s="41"/>
      <c r="YD12" s="41"/>
      <c r="YE12" s="41"/>
      <c r="YF12" s="41"/>
      <c r="YG12" s="41"/>
      <c r="YH12" s="41"/>
      <c r="YI12" s="41"/>
      <c r="YJ12" s="41"/>
      <c r="YK12" s="41"/>
      <c r="YL12" s="41"/>
      <c r="YM12" s="41"/>
      <c r="YN12" s="41"/>
      <c r="YO12" s="41"/>
      <c r="YP12" s="41"/>
      <c r="YQ12" s="41"/>
      <c r="YR12" s="41"/>
      <c r="YS12" s="41"/>
      <c r="YT12" s="41"/>
      <c r="YU12" s="41"/>
      <c r="YV12" s="41"/>
      <c r="YW12" s="41"/>
      <c r="YX12" s="41"/>
      <c r="YY12" s="41"/>
      <c r="YZ12" s="41"/>
      <c r="ZA12" s="41"/>
      <c r="ZB12" s="41"/>
      <c r="ZC12" s="41"/>
      <c r="ZD12" s="41"/>
      <c r="ZE12" s="41"/>
      <c r="ZF12" s="41"/>
      <c r="ZG12" s="41"/>
      <c r="ZH12" s="41"/>
      <c r="ZI12" s="41"/>
      <c r="ZJ12" s="41"/>
      <c r="ZK12" s="41"/>
      <c r="ZL12" s="41"/>
      <c r="ZM12" s="41"/>
      <c r="ZN12" s="41"/>
      <c r="ZO12" s="41"/>
      <c r="ZP12" s="41"/>
      <c r="ZQ12" s="41"/>
      <c r="ZR12" s="41"/>
      <c r="ZS12" s="41"/>
      <c r="ZT12" s="41"/>
      <c r="ZU12" s="41"/>
      <c r="ZV12" s="41"/>
      <c r="ZW12" s="41"/>
      <c r="ZX12" s="41"/>
      <c r="ZY12" s="41"/>
      <c r="ZZ12" s="41"/>
      <c r="AAA12" s="41"/>
      <c r="AAB12" s="41"/>
      <c r="AAC12" s="41"/>
      <c r="AAD12" s="41"/>
      <c r="AAE12" s="41"/>
      <c r="AAF12" s="41"/>
      <c r="AAG12" s="41"/>
      <c r="AAH12" s="41"/>
      <c r="AAI12" s="41"/>
      <c r="AAJ12" s="41"/>
      <c r="AAK12" s="41"/>
      <c r="AAL12" s="41"/>
      <c r="AAM12" s="41"/>
      <c r="AAN12" s="41"/>
      <c r="AAO12" s="41"/>
      <c r="AAP12" s="41"/>
      <c r="AAQ12" s="41"/>
      <c r="AAR12" s="41"/>
      <c r="AAS12" s="41"/>
      <c r="AAT12" s="41"/>
      <c r="AAU12" s="41"/>
      <c r="AAV12" s="41"/>
      <c r="AAW12" s="41"/>
      <c r="AAX12" s="41"/>
      <c r="AAY12" s="41"/>
      <c r="AAZ12" s="41"/>
      <c r="ABA12" s="41"/>
      <c r="ABB12" s="41"/>
      <c r="ABC12" s="41"/>
      <c r="ABD12" s="41"/>
      <c r="ABE12" s="41"/>
      <c r="ABF12" s="41"/>
      <c r="ABG12" s="41"/>
      <c r="ABH12" s="41"/>
      <c r="ABI12" s="41"/>
      <c r="ABJ12" s="41"/>
      <c r="ABK12" s="41"/>
      <c r="ABL12" s="41"/>
      <c r="ABM12" s="41"/>
      <c r="ABN12" s="41"/>
      <c r="ABO12" s="41"/>
      <c r="ABP12" s="41"/>
      <c r="ABQ12" s="41"/>
      <c r="ABR12" s="41"/>
      <c r="ABS12" s="41"/>
      <c r="ABT12" s="41"/>
      <c r="ABU12" s="41"/>
      <c r="ABV12" s="41"/>
      <c r="ABW12" s="41"/>
      <c r="ABX12" s="41"/>
      <c r="ABY12" s="41"/>
      <c r="ABZ12" s="41"/>
      <c r="ACA12" s="41"/>
      <c r="ACB12" s="41"/>
      <c r="ACC12" s="41"/>
      <c r="ACD12" s="41"/>
      <c r="ACE12" s="41"/>
      <c r="ACF12" s="41"/>
      <c r="ACG12" s="41"/>
      <c r="ACH12" s="41"/>
      <c r="ACI12" s="41"/>
      <c r="ACJ12" s="41"/>
      <c r="ACK12" s="41"/>
      <c r="ACL12" s="41"/>
      <c r="ACM12" s="41"/>
      <c r="ACN12" s="41"/>
      <c r="ACO12" s="41"/>
      <c r="ACP12" s="41"/>
      <c r="ACQ12" s="41"/>
      <c r="ACR12" s="41"/>
      <c r="ACS12" s="41"/>
      <c r="ACT12" s="41"/>
      <c r="ACU12" s="41"/>
      <c r="ACV12" s="41"/>
      <c r="ACW12" s="41"/>
      <c r="ACX12" s="41"/>
      <c r="ACY12" s="41"/>
      <c r="ACZ12" s="41"/>
      <c r="ADA12" s="41"/>
      <c r="ADB12" s="41"/>
      <c r="ADC12" s="41"/>
      <c r="ADD12" s="41"/>
      <c r="ADE12" s="41"/>
      <c r="ADF12" s="41"/>
      <c r="ADG12" s="41"/>
      <c r="ADH12" s="41"/>
      <c r="ADI12" s="41"/>
      <c r="ADJ12" s="41"/>
      <c r="ADK12" s="41"/>
      <c r="ADL12" s="41"/>
      <c r="ADM12" s="41"/>
      <c r="ADN12" s="41"/>
      <c r="ADO12" s="41"/>
      <c r="ADP12" s="41"/>
      <c r="ADQ12" s="41"/>
      <c r="ADR12" s="41"/>
      <c r="ADS12" s="41"/>
      <c r="ADT12" s="41"/>
      <c r="ADU12" s="41"/>
      <c r="ADV12" s="41"/>
      <c r="ADW12" s="41"/>
      <c r="ADX12" s="41"/>
      <c r="ADY12" s="41"/>
      <c r="ADZ12" s="41"/>
      <c r="AEA12" s="41"/>
      <c r="AEB12" s="41"/>
      <c r="AEC12" s="41"/>
      <c r="AED12" s="41"/>
      <c r="AEE12" s="41"/>
      <c r="AEF12" s="41"/>
      <c r="AEG12" s="41"/>
      <c r="AEH12" s="41"/>
      <c r="AEI12" s="41"/>
      <c r="AEJ12" s="41"/>
      <c r="AEK12" s="41"/>
      <c r="AEL12" s="41"/>
      <c r="AEM12" s="41"/>
      <c r="AEN12" s="41"/>
      <c r="AEO12" s="41"/>
      <c r="AEP12" s="41"/>
      <c r="AEQ12" s="41"/>
      <c r="AER12" s="41"/>
      <c r="AES12" s="41"/>
      <c r="AET12" s="41"/>
      <c r="AEU12" s="41"/>
      <c r="AEV12" s="41"/>
      <c r="AEW12" s="41"/>
      <c r="AEX12" s="41"/>
      <c r="AEY12" s="41"/>
      <c r="AEZ12" s="41"/>
      <c r="AFA12" s="41"/>
      <c r="AFB12" s="41"/>
      <c r="AFC12" s="41"/>
      <c r="AFD12" s="41"/>
      <c r="AFE12" s="41"/>
      <c r="AFF12" s="41"/>
      <c r="AFG12" s="41"/>
      <c r="AFH12" s="41"/>
      <c r="AFI12" s="41"/>
      <c r="AFJ12" s="41"/>
      <c r="AFK12" s="41"/>
      <c r="AFL12" s="41"/>
      <c r="AFM12" s="41"/>
      <c r="AFN12" s="41"/>
      <c r="AFO12" s="41"/>
      <c r="AFP12" s="41"/>
      <c r="AFQ12" s="41"/>
      <c r="AFR12" s="41"/>
      <c r="AFS12" s="41"/>
      <c r="AFT12" s="41"/>
      <c r="AFU12" s="41"/>
      <c r="AFV12" s="41"/>
      <c r="AFW12" s="41"/>
      <c r="AFX12" s="41"/>
      <c r="AFY12" s="41"/>
      <c r="AFZ12" s="41"/>
      <c r="AGA12" s="41"/>
      <c r="AGB12" s="41"/>
      <c r="AGC12" s="41"/>
      <c r="AGD12" s="41"/>
      <c r="AGE12" s="41"/>
      <c r="AGF12" s="41"/>
      <c r="AGG12" s="41"/>
      <c r="AGH12" s="41"/>
      <c r="AGI12" s="41"/>
      <c r="AGJ12" s="41"/>
      <c r="AGK12" s="41"/>
      <c r="AGL12" s="41"/>
      <c r="AGM12" s="41"/>
      <c r="AGN12" s="41"/>
      <c r="AGO12" s="41"/>
      <c r="AGP12" s="41"/>
      <c r="AGQ12" s="41"/>
      <c r="AGR12" s="41"/>
      <c r="AGS12" s="41"/>
      <c r="AGT12" s="41"/>
      <c r="AGU12" s="41"/>
      <c r="AGV12" s="41"/>
      <c r="AGW12" s="41"/>
      <c r="AGX12" s="41"/>
      <c r="AGY12" s="41"/>
      <c r="AGZ12" s="41"/>
      <c r="AHA12" s="41"/>
      <c r="AHB12" s="41"/>
      <c r="AHC12" s="41"/>
      <c r="AHD12" s="41"/>
      <c r="AHE12" s="41"/>
      <c r="AHF12" s="41"/>
      <c r="AHG12" s="41"/>
      <c r="AHH12" s="41"/>
      <c r="AHI12" s="41"/>
      <c r="AHJ12" s="41"/>
      <c r="AHK12" s="41"/>
      <c r="AHL12" s="41"/>
      <c r="AHM12" s="41"/>
      <c r="AHN12" s="41"/>
      <c r="AHO12" s="41"/>
      <c r="AHP12" s="41"/>
      <c r="AHQ12" s="41"/>
      <c r="AHR12" s="41"/>
      <c r="AHS12" s="41"/>
      <c r="AHT12" s="41"/>
      <c r="AHU12" s="41"/>
      <c r="AHV12" s="41"/>
      <c r="AHW12" s="41"/>
      <c r="AHX12" s="41"/>
      <c r="AHY12" s="41"/>
      <c r="AHZ12" s="41"/>
      <c r="AIA12" s="41"/>
      <c r="AIB12" s="41"/>
      <c r="AIC12" s="41"/>
      <c r="AID12" s="41"/>
      <c r="AIE12" s="41"/>
      <c r="AIF12" s="41"/>
      <c r="AIG12" s="41"/>
      <c r="AIH12" s="41"/>
      <c r="AII12" s="41"/>
      <c r="AIJ12" s="41"/>
      <c r="AIK12" s="41"/>
      <c r="AIL12" s="41"/>
      <c r="AIM12" s="41"/>
      <c r="AIN12" s="41"/>
      <c r="AIO12" s="41"/>
      <c r="AIP12" s="41"/>
      <c r="AIQ12" s="41"/>
      <c r="AIR12" s="41"/>
      <c r="AIS12" s="41"/>
      <c r="AIT12" s="41"/>
      <c r="AIU12" s="41"/>
      <c r="AIV12" s="41"/>
      <c r="AIW12" s="41"/>
      <c r="AIX12" s="41"/>
      <c r="AIY12" s="41"/>
      <c r="AIZ12" s="41"/>
      <c r="AJA12" s="41"/>
      <c r="AJB12" s="41"/>
      <c r="AJC12" s="41"/>
      <c r="AJD12" s="41"/>
      <c r="AJE12" s="41"/>
      <c r="AJF12" s="41"/>
      <c r="AJG12" s="41"/>
      <c r="AJH12" s="41"/>
      <c r="AJI12" s="41"/>
      <c r="AJJ12" s="41"/>
      <c r="AJK12" s="41"/>
      <c r="AJL12" s="41"/>
      <c r="AJM12" s="41"/>
      <c r="AJN12" s="41"/>
      <c r="AJO12" s="41"/>
      <c r="AJP12" s="41"/>
      <c r="AJQ12" s="41"/>
      <c r="AJR12" s="41"/>
      <c r="AJS12" s="41"/>
      <c r="AJT12" s="41"/>
      <c r="AJU12" s="41"/>
      <c r="AJV12" s="41"/>
      <c r="AJW12" s="41"/>
      <c r="AJX12" s="41"/>
      <c r="AJY12" s="41"/>
      <c r="AJZ12" s="41"/>
      <c r="AKA12" s="41"/>
      <c r="AKB12" s="41"/>
      <c r="AKC12" s="41"/>
      <c r="AKD12" s="41"/>
      <c r="AKE12" s="41"/>
      <c r="AKF12" s="41"/>
      <c r="AKG12" s="41"/>
      <c r="AKH12" s="41"/>
      <c r="AKI12" s="41"/>
      <c r="AKJ12" s="41"/>
      <c r="AKK12" s="41"/>
      <c r="AKL12" s="41"/>
      <c r="AKM12" s="41"/>
      <c r="AKN12" s="41"/>
      <c r="AKO12" s="41"/>
      <c r="AKP12" s="41"/>
      <c r="AKQ12" s="41"/>
      <c r="AKR12" s="41"/>
      <c r="AKS12" s="41"/>
      <c r="AKT12" s="41"/>
      <c r="AKU12" s="41"/>
      <c r="AKV12" s="41"/>
      <c r="AKW12" s="41"/>
      <c r="AKX12" s="41"/>
      <c r="AKY12" s="41"/>
      <c r="AKZ12" s="41"/>
      <c r="ALA12" s="41"/>
      <c r="ALB12" s="41"/>
      <c r="ALC12" s="41"/>
      <c r="ALD12" s="41"/>
      <c r="ALE12" s="41"/>
      <c r="ALF12" s="41"/>
      <c r="ALG12" s="41"/>
      <c r="ALH12" s="41"/>
      <c r="ALI12" s="41"/>
      <c r="ALJ12" s="41"/>
      <c r="ALK12" s="41"/>
      <c r="ALL12" s="41"/>
      <c r="ALM12" s="41"/>
      <c r="ALN12" s="41"/>
      <c r="ALO12" s="41"/>
      <c r="ALP12" s="41"/>
      <c r="ALQ12" s="41"/>
      <c r="ALR12" s="41"/>
      <c r="ALS12" s="41"/>
      <c r="ALT12" s="41"/>
      <c r="ALU12" s="41"/>
      <c r="ALV12" s="41"/>
      <c r="ALW12" s="41"/>
      <c r="ALX12" s="41"/>
      <c r="ALY12" s="41"/>
      <c r="ALZ12" s="41"/>
      <c r="AMA12" s="41"/>
      <c r="AMB12" s="41"/>
      <c r="AMC12" s="41"/>
      <c r="AMD12" s="41"/>
      <c r="AME12" s="41"/>
      <c r="AMF12" s="41"/>
      <c r="AMG12" s="41"/>
      <c r="AMH12" s="41"/>
      <c r="AMI12" s="41"/>
      <c r="AMJ12" s="41"/>
      <c r="AMK12" s="41"/>
      <c r="AML12" s="41"/>
      <c r="AMM12" s="41"/>
      <c r="AMN12" s="41"/>
      <c r="AMO12" s="41"/>
      <c r="AMP12" s="41"/>
      <c r="AMQ12" s="41"/>
      <c r="AMR12" s="41"/>
      <c r="AMS12" s="41"/>
      <c r="AMT12" s="41"/>
      <c r="AMU12" s="41"/>
      <c r="AMV12" s="41"/>
      <c r="AMW12" s="41"/>
      <c r="AMX12" s="41"/>
      <c r="AMY12" s="41"/>
      <c r="AMZ12" s="41"/>
      <c r="ANA12" s="41"/>
      <c r="ANB12" s="41"/>
      <c r="ANC12" s="41"/>
      <c r="AND12" s="41"/>
      <c r="ANE12" s="41"/>
      <c r="ANF12" s="41"/>
      <c r="ANG12" s="41"/>
      <c r="ANH12" s="41"/>
      <c r="ANI12" s="41"/>
      <c r="ANJ12" s="41"/>
      <c r="ANK12" s="41"/>
      <c r="ANL12" s="41"/>
      <c r="ANM12" s="41"/>
      <c r="ANN12" s="41"/>
      <c r="ANO12" s="41"/>
      <c r="ANP12" s="41"/>
      <c r="ANQ12" s="41"/>
      <c r="ANR12" s="41"/>
      <c r="ANS12" s="41"/>
      <c r="ANT12" s="41"/>
      <c r="ANU12" s="41"/>
      <c r="ANV12" s="41"/>
      <c r="ANW12" s="41"/>
      <c r="ANX12" s="41"/>
      <c r="ANY12" s="41"/>
      <c r="ANZ12" s="41"/>
      <c r="AOA12" s="41"/>
      <c r="AOB12" s="41"/>
      <c r="AOC12" s="41"/>
      <c r="AOD12" s="41"/>
      <c r="AOE12" s="41"/>
      <c r="AOF12" s="41"/>
      <c r="AOG12" s="41"/>
      <c r="AOH12" s="41"/>
      <c r="AOI12" s="41"/>
      <c r="AOJ12" s="41"/>
      <c r="AOK12" s="41"/>
      <c r="AOL12" s="41"/>
      <c r="AOM12" s="41"/>
      <c r="AON12" s="41"/>
      <c r="AOO12" s="41"/>
      <c r="AOP12" s="41"/>
      <c r="AOQ12" s="41"/>
      <c r="AOR12" s="41"/>
      <c r="AOS12" s="41"/>
      <c r="AOT12" s="41"/>
      <c r="AOU12" s="41"/>
      <c r="AOV12" s="41"/>
      <c r="AOW12" s="41"/>
      <c r="AOX12" s="41"/>
      <c r="AOY12" s="41"/>
      <c r="AOZ12" s="41"/>
      <c r="APA12" s="41"/>
      <c r="APB12" s="41"/>
      <c r="APC12" s="41"/>
      <c r="APD12" s="41"/>
      <c r="APE12" s="41"/>
      <c r="APF12" s="41"/>
      <c r="APG12" s="41"/>
      <c r="APH12" s="41"/>
      <c r="API12" s="41"/>
      <c r="APJ12" s="41"/>
      <c r="APK12" s="41"/>
      <c r="APL12" s="41"/>
      <c r="APM12" s="41"/>
      <c r="APN12" s="41"/>
      <c r="APO12" s="41"/>
      <c r="APP12" s="41"/>
      <c r="APQ12" s="41"/>
      <c r="APR12" s="41"/>
      <c r="APS12" s="41"/>
      <c r="APT12" s="41"/>
      <c r="APU12" s="41"/>
      <c r="APV12" s="41"/>
      <c r="APW12" s="41"/>
      <c r="APX12" s="41"/>
      <c r="APY12" s="41"/>
      <c r="APZ12" s="41"/>
      <c r="AQA12" s="41"/>
      <c r="AQB12" s="41"/>
      <c r="AQC12" s="41"/>
      <c r="AQD12" s="41"/>
      <c r="AQE12" s="41"/>
      <c r="AQF12" s="41"/>
      <c r="AQG12" s="41"/>
      <c r="AQH12" s="41"/>
      <c r="AQI12" s="41"/>
      <c r="AQJ12" s="41"/>
      <c r="AQK12" s="41"/>
      <c r="AQL12" s="41"/>
      <c r="AQM12" s="41"/>
      <c r="AQN12" s="41"/>
      <c r="AQO12" s="41"/>
      <c r="AQP12" s="41"/>
      <c r="AQQ12" s="41"/>
      <c r="AQR12" s="41"/>
      <c r="AQS12" s="41"/>
      <c r="AQT12" s="41"/>
      <c r="AQU12" s="41"/>
      <c r="AQV12" s="41"/>
      <c r="AQW12" s="41"/>
      <c r="AQX12" s="41"/>
      <c r="AQY12" s="41"/>
      <c r="AQZ12" s="41"/>
      <c r="ARA12" s="41"/>
      <c r="ARB12" s="41"/>
      <c r="ARC12" s="41"/>
      <c r="ARD12" s="41"/>
      <c r="ARE12" s="41"/>
      <c r="ARF12" s="41"/>
      <c r="ARG12" s="41"/>
      <c r="ARH12" s="41"/>
      <c r="ARI12" s="41"/>
      <c r="ARJ12" s="41"/>
      <c r="ARK12" s="41"/>
      <c r="ARL12" s="41"/>
      <c r="ARM12" s="41"/>
      <c r="ARN12" s="41"/>
      <c r="ARO12" s="41"/>
      <c r="ARP12" s="41"/>
      <c r="ARQ12" s="41"/>
      <c r="ARR12" s="41"/>
      <c r="ARS12" s="41"/>
      <c r="ART12" s="41"/>
      <c r="ARU12" s="41"/>
      <c r="ARV12" s="41"/>
      <c r="ARW12" s="41"/>
      <c r="ARX12" s="41"/>
      <c r="ARY12" s="41"/>
      <c r="ARZ12" s="41"/>
      <c r="ASA12" s="41"/>
      <c r="ASB12" s="41"/>
      <c r="ASC12" s="41"/>
      <c r="ASD12" s="41"/>
      <c r="ASE12" s="41"/>
      <c r="ASF12" s="41"/>
      <c r="ASG12" s="41"/>
      <c r="ASH12" s="41"/>
      <c r="ASI12" s="41"/>
      <c r="ASJ12" s="41"/>
      <c r="ASK12" s="41"/>
      <c r="ASL12" s="41"/>
      <c r="ASM12" s="41"/>
      <c r="ASN12" s="41"/>
      <c r="ASO12" s="41"/>
      <c r="ASP12" s="41"/>
      <c r="ASQ12" s="41"/>
      <c r="ASR12" s="41"/>
      <c r="ASS12" s="41"/>
      <c r="AST12" s="41"/>
      <c r="ASU12" s="41"/>
      <c r="ASV12" s="41"/>
      <c r="ASW12" s="41"/>
      <c r="ASX12" s="41"/>
      <c r="ASY12" s="41"/>
      <c r="ASZ12" s="41"/>
      <c r="ATA12" s="41"/>
      <c r="ATB12" s="41"/>
      <c r="ATC12" s="41"/>
      <c r="ATD12" s="41"/>
      <c r="ATE12" s="41"/>
      <c r="ATF12" s="41"/>
      <c r="ATG12" s="41"/>
      <c r="ATH12" s="41"/>
      <c r="ATI12" s="41"/>
      <c r="ATJ12" s="41"/>
      <c r="ATK12" s="41"/>
      <c r="ATL12" s="41"/>
      <c r="ATM12" s="41"/>
      <c r="ATN12" s="41"/>
      <c r="ATO12" s="41"/>
      <c r="ATP12" s="41"/>
      <c r="ATQ12" s="41"/>
      <c r="ATR12" s="41"/>
      <c r="ATS12" s="41"/>
      <c r="ATT12" s="41"/>
      <c r="ATU12" s="41"/>
      <c r="ATV12" s="41"/>
      <c r="ATW12" s="41"/>
      <c r="ATX12" s="41"/>
      <c r="ATY12" s="41"/>
      <c r="ATZ12" s="41"/>
      <c r="AUA12" s="41"/>
      <c r="AUB12" s="41"/>
      <c r="AUC12" s="41"/>
      <c r="AUD12" s="41"/>
      <c r="AUE12" s="41"/>
      <c r="AUF12" s="41"/>
      <c r="AUG12" s="41"/>
      <c r="AUH12" s="41"/>
      <c r="AUI12" s="41"/>
      <c r="AUJ12" s="41"/>
      <c r="AUK12" s="41"/>
      <c r="AUL12" s="41"/>
      <c r="AUM12" s="41"/>
      <c r="AUN12" s="41"/>
      <c r="AUO12" s="41"/>
      <c r="AUP12" s="41"/>
      <c r="AUQ12" s="41"/>
      <c r="AUR12" s="41"/>
      <c r="AUS12" s="41"/>
      <c r="AUT12" s="41"/>
      <c r="AUU12" s="41"/>
      <c r="AUV12" s="41"/>
      <c r="AUW12" s="41"/>
      <c r="AUX12" s="41"/>
      <c r="AUY12" s="41"/>
      <c r="AUZ12" s="41"/>
      <c r="AVA12" s="41"/>
      <c r="AVB12" s="41"/>
      <c r="AVC12" s="41"/>
      <c r="AVD12" s="41"/>
      <c r="AVE12" s="41"/>
      <c r="AVF12" s="41"/>
      <c r="AVG12" s="41"/>
      <c r="AVH12" s="41"/>
      <c r="AVI12" s="41"/>
      <c r="AVJ12" s="41"/>
      <c r="AVK12" s="41"/>
      <c r="AVL12" s="41"/>
      <c r="AVM12" s="41"/>
      <c r="AVN12" s="41"/>
      <c r="AVO12" s="41"/>
      <c r="AVP12" s="41"/>
      <c r="AVQ12" s="41"/>
      <c r="AVR12" s="41"/>
      <c r="AVS12" s="41"/>
      <c r="AVT12" s="41"/>
      <c r="AVU12" s="41"/>
      <c r="AVV12" s="41"/>
      <c r="AVW12" s="41"/>
      <c r="AVX12" s="41"/>
      <c r="AVY12" s="41"/>
      <c r="AVZ12" s="41"/>
      <c r="AWA12" s="41"/>
      <c r="AWB12" s="41"/>
      <c r="AWC12" s="41"/>
      <c r="AWD12" s="41"/>
      <c r="AWE12" s="41"/>
      <c r="AWF12" s="41"/>
      <c r="AWG12" s="41"/>
      <c r="AWH12" s="41"/>
      <c r="AWI12" s="41"/>
      <c r="AWJ12" s="41"/>
      <c r="AWK12" s="41"/>
      <c r="AWL12" s="41"/>
      <c r="AWM12" s="41"/>
      <c r="AWN12" s="41"/>
      <c r="AWO12" s="41"/>
      <c r="AWP12" s="41"/>
      <c r="AWQ12" s="41"/>
      <c r="AWR12" s="41"/>
      <c r="AWS12" s="41"/>
      <c r="AWT12" s="41"/>
      <c r="AWU12" s="41"/>
      <c r="AWV12" s="41"/>
      <c r="AWW12" s="41"/>
      <c r="AWX12" s="41"/>
      <c r="AWY12" s="41"/>
      <c r="AWZ12" s="41"/>
      <c r="AXA12" s="41"/>
      <c r="AXB12" s="41"/>
      <c r="AXC12" s="41"/>
      <c r="AXD12" s="41"/>
      <c r="AXE12" s="41"/>
      <c r="AXF12" s="41"/>
      <c r="AXG12" s="41"/>
      <c r="AXH12" s="41"/>
      <c r="AXI12" s="41"/>
      <c r="AXJ12" s="41"/>
      <c r="AXK12" s="41"/>
      <c r="AXL12" s="41"/>
      <c r="AXM12" s="41"/>
      <c r="AXN12" s="41"/>
      <c r="AXO12" s="41"/>
      <c r="AXP12" s="41"/>
      <c r="AXQ12" s="41"/>
      <c r="AXR12" s="41"/>
      <c r="AXS12" s="41"/>
      <c r="AXT12" s="41"/>
      <c r="AXU12" s="41"/>
      <c r="AXV12" s="41"/>
      <c r="AXW12" s="41"/>
      <c r="AXX12" s="41"/>
      <c r="AXY12" s="41"/>
      <c r="AXZ12" s="41"/>
      <c r="AYA12" s="41"/>
      <c r="AYB12" s="41"/>
      <c r="AYC12" s="41"/>
      <c r="AYD12" s="41"/>
      <c r="AYE12" s="41"/>
      <c r="AYF12" s="41"/>
      <c r="AYG12" s="41"/>
      <c r="AYH12" s="41"/>
      <c r="AYI12" s="41"/>
      <c r="AYJ12" s="41"/>
      <c r="AYK12" s="41"/>
      <c r="AYL12" s="41"/>
      <c r="AYM12" s="41"/>
      <c r="AYN12" s="41"/>
      <c r="AYO12" s="41"/>
      <c r="AYP12" s="41"/>
      <c r="AYQ12" s="41"/>
      <c r="AYR12" s="41"/>
      <c r="AYS12" s="41"/>
      <c r="AYT12" s="41"/>
      <c r="AYU12" s="41"/>
      <c r="AYV12" s="41"/>
      <c r="AYW12" s="41"/>
      <c r="AYX12" s="41"/>
      <c r="AYY12" s="41"/>
      <c r="AYZ12" s="41"/>
      <c r="AZA12" s="41"/>
      <c r="AZB12" s="41"/>
      <c r="AZC12" s="41"/>
      <c r="AZD12" s="41"/>
      <c r="AZE12" s="41"/>
      <c r="AZF12" s="41"/>
      <c r="AZG12" s="41"/>
      <c r="AZH12" s="41"/>
      <c r="AZI12" s="41"/>
      <c r="AZJ12" s="41"/>
      <c r="AZK12" s="41"/>
      <c r="AZL12" s="41"/>
      <c r="AZM12" s="41"/>
      <c r="AZN12" s="41"/>
      <c r="AZO12" s="41"/>
      <c r="AZP12" s="41"/>
      <c r="AZQ12" s="41"/>
      <c r="AZR12" s="41"/>
      <c r="AZS12" s="41"/>
      <c r="AZT12" s="41"/>
      <c r="AZU12" s="41"/>
      <c r="AZV12" s="41"/>
      <c r="AZW12" s="41"/>
      <c r="AZX12" s="41"/>
      <c r="AZY12" s="41"/>
      <c r="AZZ12" s="41"/>
      <c r="BAA12" s="41"/>
      <c r="BAB12" s="41"/>
      <c r="BAC12" s="41"/>
      <c r="BAD12" s="41"/>
      <c r="BAE12" s="41"/>
      <c r="BAF12" s="41"/>
      <c r="BAG12" s="41"/>
      <c r="BAH12" s="41"/>
      <c r="BAI12" s="41"/>
      <c r="BAJ12" s="41"/>
      <c r="BAK12" s="41"/>
      <c r="BAL12" s="41"/>
      <c r="BAM12" s="41"/>
      <c r="BAN12" s="41"/>
      <c r="BAO12" s="41"/>
      <c r="BAP12" s="41"/>
      <c r="BAQ12" s="41"/>
      <c r="BAR12" s="41"/>
      <c r="BAS12" s="41"/>
      <c r="BAT12" s="41"/>
      <c r="BAU12" s="41"/>
      <c r="BAV12" s="41"/>
      <c r="BAW12" s="41"/>
      <c r="BAX12" s="41"/>
      <c r="BAY12" s="41"/>
      <c r="BAZ12" s="41"/>
      <c r="BBA12" s="41"/>
      <c r="BBB12" s="41"/>
      <c r="BBC12" s="41"/>
      <c r="BBD12" s="41"/>
      <c r="BBE12" s="41"/>
      <c r="BBF12" s="41"/>
      <c r="BBG12" s="41"/>
      <c r="BBH12" s="41"/>
      <c r="BBI12" s="41"/>
      <c r="BBJ12" s="41"/>
      <c r="BBK12" s="41"/>
      <c r="BBL12" s="41"/>
      <c r="BBM12" s="41"/>
      <c r="BBN12" s="41"/>
      <c r="BBO12" s="41"/>
      <c r="BBP12" s="41"/>
      <c r="BBQ12" s="41"/>
      <c r="BBR12" s="41"/>
      <c r="BBS12" s="41"/>
      <c r="BBT12" s="41"/>
      <c r="BBU12" s="41"/>
      <c r="BBV12" s="41"/>
      <c r="BBW12" s="41"/>
      <c r="BBX12" s="41"/>
      <c r="BBY12" s="41"/>
      <c r="BBZ12" s="41"/>
      <c r="BCA12" s="41"/>
      <c r="BCB12" s="41"/>
      <c r="BCC12" s="41"/>
      <c r="BCD12" s="41"/>
      <c r="BCE12" s="41"/>
      <c r="BCF12" s="41"/>
      <c r="BCG12" s="41"/>
      <c r="BCH12" s="41"/>
      <c r="BCI12" s="41"/>
      <c r="BCJ12" s="41"/>
      <c r="BCK12" s="41"/>
      <c r="BCL12" s="41"/>
      <c r="BCM12" s="41"/>
      <c r="BCN12" s="41"/>
      <c r="BCO12" s="41"/>
      <c r="BCP12" s="41"/>
      <c r="BCQ12" s="41"/>
      <c r="BCR12" s="41"/>
      <c r="BCS12" s="41"/>
      <c r="BCT12" s="41"/>
      <c r="BCU12" s="41"/>
      <c r="BCV12" s="41"/>
      <c r="BCW12" s="41"/>
      <c r="BCX12" s="41"/>
      <c r="BCY12" s="41"/>
      <c r="BCZ12" s="41"/>
      <c r="BDA12" s="41"/>
      <c r="BDB12" s="41"/>
      <c r="BDC12" s="41"/>
      <c r="BDD12" s="41"/>
      <c r="BDE12" s="41"/>
      <c r="BDF12" s="41"/>
      <c r="BDG12" s="41"/>
      <c r="BDH12" s="41"/>
      <c r="BDI12" s="41"/>
      <c r="BDJ12" s="41"/>
      <c r="BDK12" s="41"/>
      <c r="BDL12" s="41"/>
      <c r="BDM12" s="41"/>
      <c r="BDN12" s="41"/>
      <c r="BDO12" s="41"/>
      <c r="BDP12" s="41"/>
      <c r="BDQ12" s="41"/>
      <c r="BDR12" s="41"/>
      <c r="BDS12" s="41"/>
      <c r="BDT12" s="41"/>
      <c r="BDU12" s="41"/>
      <c r="BDV12" s="41"/>
      <c r="BDW12" s="41"/>
      <c r="BDX12" s="41"/>
      <c r="BDY12" s="41"/>
      <c r="BDZ12" s="41"/>
      <c r="BEA12" s="41"/>
      <c r="BEB12" s="41"/>
      <c r="BEC12" s="41"/>
      <c r="BED12" s="41"/>
      <c r="BEE12" s="41"/>
      <c r="BEF12" s="41"/>
      <c r="BEG12" s="41"/>
      <c r="BEH12" s="41"/>
      <c r="BEI12" s="41"/>
      <c r="BEJ12" s="41"/>
      <c r="BEK12" s="41"/>
      <c r="BEL12" s="41"/>
      <c r="BEM12" s="41"/>
      <c r="BEN12" s="41"/>
      <c r="BEO12" s="41"/>
      <c r="BEP12" s="41"/>
      <c r="BEQ12" s="41"/>
      <c r="BER12" s="41"/>
      <c r="BES12" s="41"/>
      <c r="BET12" s="41"/>
      <c r="BEU12" s="41"/>
      <c r="BEV12" s="41"/>
      <c r="BEW12" s="41"/>
      <c r="BEX12" s="41"/>
      <c r="BEY12" s="41"/>
      <c r="BEZ12" s="41"/>
      <c r="BFA12" s="41"/>
      <c r="BFB12" s="41"/>
      <c r="BFC12" s="41"/>
      <c r="BFD12" s="41"/>
      <c r="BFE12" s="41"/>
      <c r="BFF12" s="41"/>
      <c r="BFG12" s="41"/>
      <c r="BFH12" s="41"/>
      <c r="BFI12" s="41"/>
      <c r="BFJ12" s="41"/>
      <c r="BFK12" s="41"/>
      <c r="BFL12" s="41"/>
      <c r="BFM12" s="41"/>
      <c r="BFN12" s="41"/>
      <c r="BFO12" s="41"/>
      <c r="BFP12" s="41"/>
      <c r="BFQ12" s="41"/>
      <c r="BFR12" s="41"/>
      <c r="BFS12" s="41"/>
      <c r="BFT12" s="41"/>
      <c r="BFU12" s="41"/>
      <c r="BFV12" s="41"/>
      <c r="BFW12" s="41"/>
      <c r="BFX12" s="41"/>
      <c r="BFY12" s="41"/>
      <c r="BFZ12" s="41"/>
      <c r="BGA12" s="41"/>
      <c r="BGB12" s="41"/>
      <c r="BGC12" s="41"/>
      <c r="BGD12" s="41"/>
      <c r="BGE12" s="41"/>
      <c r="BGF12" s="41"/>
      <c r="BGG12" s="41"/>
      <c r="BGH12" s="41"/>
      <c r="BGI12" s="41"/>
      <c r="BGJ12" s="41"/>
      <c r="BGK12" s="41"/>
      <c r="BGL12" s="41"/>
      <c r="BGM12" s="41"/>
      <c r="BGN12" s="41"/>
      <c r="BGO12" s="41"/>
      <c r="BGP12" s="41"/>
      <c r="BGQ12" s="41"/>
      <c r="BGR12" s="41"/>
      <c r="BGS12" s="41"/>
      <c r="BGT12" s="41"/>
      <c r="BGU12" s="41"/>
      <c r="BGV12" s="41"/>
      <c r="BGW12" s="41"/>
      <c r="BGX12" s="41"/>
      <c r="BGY12" s="41"/>
      <c r="BGZ12" s="41"/>
      <c r="BHA12" s="41"/>
      <c r="BHB12" s="41"/>
      <c r="BHC12" s="41"/>
      <c r="BHD12" s="41"/>
      <c r="BHE12" s="41"/>
      <c r="BHF12" s="41"/>
      <c r="BHG12" s="41"/>
      <c r="BHH12" s="41"/>
      <c r="BHI12" s="41"/>
      <c r="BHJ12" s="41"/>
      <c r="BHK12" s="41"/>
      <c r="BHL12" s="41"/>
      <c r="BHM12" s="41"/>
      <c r="BHN12" s="41"/>
      <c r="BHO12" s="41"/>
      <c r="BHP12" s="41"/>
      <c r="BHQ12" s="41"/>
      <c r="BHR12" s="41"/>
      <c r="BHS12" s="41"/>
      <c r="BHT12" s="41"/>
      <c r="BHU12" s="41"/>
      <c r="BHV12" s="41"/>
      <c r="BHW12" s="41"/>
      <c r="BHX12" s="41"/>
      <c r="BHY12" s="41"/>
      <c r="BHZ12" s="41"/>
      <c r="BIA12" s="41"/>
      <c r="BIB12" s="41"/>
      <c r="BIC12" s="41"/>
      <c r="BID12" s="41"/>
      <c r="BIE12" s="41"/>
      <c r="BIF12" s="41"/>
      <c r="BIG12" s="41"/>
      <c r="BIH12" s="41"/>
      <c r="BII12" s="41"/>
      <c r="BIJ12" s="41"/>
      <c r="BIK12" s="41"/>
      <c r="BIL12" s="41"/>
      <c r="BIM12" s="41"/>
      <c r="BIN12" s="41"/>
      <c r="BIO12" s="41"/>
      <c r="BIP12" s="41"/>
      <c r="BIQ12" s="41"/>
      <c r="BIR12" s="41"/>
      <c r="BIS12" s="41"/>
      <c r="BIT12" s="41"/>
      <c r="BIU12" s="41"/>
      <c r="BIV12" s="41"/>
      <c r="BIW12" s="41"/>
      <c r="BIX12" s="41"/>
      <c r="BIY12" s="41"/>
      <c r="BIZ12" s="41"/>
      <c r="BJA12" s="41"/>
      <c r="BJB12" s="41"/>
      <c r="BJC12" s="41"/>
      <c r="BJD12" s="41"/>
      <c r="BJE12" s="41"/>
      <c r="BJF12" s="41"/>
      <c r="BJG12" s="41"/>
      <c r="BJH12" s="41"/>
      <c r="BJI12" s="41"/>
      <c r="BJJ12" s="41"/>
      <c r="BJK12" s="41"/>
      <c r="BJL12" s="41"/>
      <c r="BJM12" s="41"/>
      <c r="BJN12" s="41"/>
      <c r="BJO12" s="41"/>
      <c r="BJP12" s="41"/>
      <c r="BJQ12" s="41"/>
      <c r="BJR12" s="41"/>
      <c r="BJS12" s="41"/>
      <c r="BJT12" s="41"/>
      <c r="BJU12" s="41"/>
      <c r="BJV12" s="41"/>
      <c r="BJW12" s="41"/>
      <c r="BJX12" s="41"/>
      <c r="BJY12" s="41"/>
      <c r="BJZ12" s="41"/>
      <c r="BKA12" s="41"/>
      <c r="BKB12" s="41"/>
      <c r="BKC12" s="41"/>
      <c r="BKD12" s="41"/>
      <c r="BKE12" s="41"/>
      <c r="BKF12" s="41"/>
      <c r="BKG12" s="41"/>
      <c r="BKH12" s="41"/>
      <c r="BKI12" s="41"/>
      <c r="BKJ12" s="41"/>
      <c r="BKK12" s="41"/>
      <c r="BKL12" s="41"/>
      <c r="BKM12" s="41"/>
      <c r="BKN12" s="41"/>
      <c r="BKO12" s="41"/>
      <c r="BKP12" s="41"/>
      <c r="BKQ12" s="41"/>
      <c r="BKR12" s="41"/>
      <c r="BKS12" s="41"/>
      <c r="BKT12" s="41"/>
      <c r="BKU12" s="41"/>
      <c r="BKV12" s="41"/>
      <c r="BKW12" s="41"/>
      <c r="BKX12" s="41"/>
      <c r="BKY12" s="41"/>
      <c r="BKZ12" s="41"/>
      <c r="BLA12" s="41"/>
      <c r="BLB12" s="41"/>
      <c r="BLC12" s="41"/>
      <c r="BLD12" s="41"/>
      <c r="BLE12" s="41"/>
      <c r="BLF12" s="41"/>
      <c r="BLG12" s="41"/>
      <c r="BLH12" s="41"/>
      <c r="BLI12" s="41"/>
      <c r="BLJ12" s="41"/>
      <c r="BLK12" s="41"/>
      <c r="BLL12" s="41"/>
      <c r="BLM12" s="41"/>
      <c r="BLN12" s="41"/>
      <c r="BLO12" s="41"/>
      <c r="BLP12" s="41"/>
      <c r="BLQ12" s="41"/>
      <c r="BLR12" s="41"/>
      <c r="BLS12" s="41"/>
      <c r="BLT12" s="41"/>
      <c r="BLU12" s="41"/>
      <c r="BLV12" s="41"/>
      <c r="BLW12" s="41"/>
      <c r="BLX12" s="41"/>
      <c r="BLY12" s="41"/>
      <c r="BLZ12" s="41"/>
      <c r="BMA12" s="41"/>
      <c r="BMB12" s="41"/>
      <c r="BMC12" s="41"/>
      <c r="BMD12" s="41"/>
      <c r="BME12" s="41"/>
      <c r="BMF12" s="41"/>
      <c r="BMG12" s="41"/>
      <c r="BMH12" s="41"/>
      <c r="BMI12" s="41"/>
      <c r="BMJ12" s="41"/>
      <c r="BMK12" s="41"/>
      <c r="BML12" s="41"/>
      <c r="BMM12" s="41"/>
      <c r="BMN12" s="41"/>
      <c r="BMO12" s="41"/>
      <c r="BMP12" s="41"/>
      <c r="BMQ12" s="41"/>
      <c r="BMR12" s="41"/>
      <c r="BMS12" s="41"/>
      <c r="BMT12" s="41"/>
      <c r="BMU12" s="41"/>
      <c r="BMV12" s="41"/>
      <c r="BMW12" s="41"/>
      <c r="BMX12" s="41"/>
      <c r="BMY12" s="41"/>
      <c r="BMZ12" s="41"/>
      <c r="BNA12" s="41"/>
      <c r="BNB12" s="41"/>
      <c r="BNC12" s="41"/>
      <c r="BND12" s="41"/>
      <c r="BNE12" s="41"/>
      <c r="BNF12" s="41"/>
      <c r="BNG12" s="41"/>
      <c r="BNH12" s="41"/>
      <c r="BNI12" s="41"/>
      <c r="BNJ12" s="41"/>
      <c r="BNK12" s="41"/>
      <c r="BNL12" s="41"/>
      <c r="BNM12" s="41"/>
      <c r="BNN12" s="41"/>
      <c r="BNO12" s="41"/>
      <c r="BNP12" s="41"/>
      <c r="BNQ12" s="41"/>
      <c r="BNR12" s="41"/>
      <c r="BNS12" s="41"/>
      <c r="BNT12" s="41"/>
      <c r="BNU12" s="41"/>
      <c r="BNV12" s="41"/>
      <c r="BNW12" s="41"/>
      <c r="BNX12" s="41"/>
      <c r="BNY12" s="41"/>
      <c r="BNZ12" s="41"/>
      <c r="BOA12" s="41"/>
      <c r="BOB12" s="41"/>
      <c r="BOC12" s="41"/>
      <c r="BOD12" s="41"/>
      <c r="BOE12" s="41"/>
      <c r="BOF12" s="41"/>
      <c r="BOG12" s="41"/>
      <c r="BOH12" s="41"/>
      <c r="BOI12" s="41"/>
      <c r="BOJ12" s="41"/>
      <c r="BOK12" s="41"/>
      <c r="BOL12" s="41"/>
      <c r="BOM12" s="41"/>
      <c r="BON12" s="41"/>
      <c r="BOO12" s="41"/>
      <c r="BOP12" s="41"/>
      <c r="BOQ12" s="41"/>
      <c r="BOR12" s="41"/>
      <c r="BOS12" s="41"/>
      <c r="BOT12" s="41"/>
      <c r="BOU12" s="41"/>
      <c r="BOV12" s="41"/>
      <c r="BOW12" s="41"/>
      <c r="BOX12" s="41"/>
      <c r="BOY12" s="41"/>
      <c r="BOZ12" s="41"/>
      <c r="BPA12" s="41"/>
      <c r="BPB12" s="41"/>
      <c r="BPC12" s="41"/>
      <c r="BPD12" s="41"/>
      <c r="BPE12" s="41"/>
      <c r="BPF12" s="41"/>
      <c r="BPG12" s="41"/>
      <c r="BPH12" s="41"/>
      <c r="BPI12" s="41"/>
      <c r="BPJ12" s="41"/>
      <c r="BPK12" s="41"/>
      <c r="BPL12" s="41"/>
      <c r="BPM12" s="41"/>
      <c r="BPN12" s="41"/>
      <c r="BPO12" s="41"/>
      <c r="BPP12" s="41"/>
      <c r="BPQ12" s="41"/>
      <c r="BPR12" s="41"/>
      <c r="BPS12" s="41"/>
      <c r="BPT12" s="41"/>
      <c r="BPU12" s="41"/>
      <c r="BPV12" s="41"/>
      <c r="BPW12" s="41"/>
      <c r="BPX12" s="41"/>
      <c r="BPY12" s="41"/>
      <c r="BPZ12" s="41"/>
      <c r="BQA12" s="41"/>
      <c r="BQB12" s="41"/>
      <c r="BQC12" s="41"/>
      <c r="BQD12" s="41"/>
      <c r="BQE12" s="41"/>
      <c r="BQF12" s="41"/>
      <c r="BQG12" s="41"/>
      <c r="BQH12" s="41"/>
      <c r="BQI12" s="41"/>
      <c r="BQJ12" s="41"/>
      <c r="BQK12" s="41"/>
      <c r="BQL12" s="41"/>
      <c r="BQM12" s="41"/>
      <c r="BQN12" s="41"/>
      <c r="BQO12" s="41"/>
      <c r="BQP12" s="41"/>
      <c r="BQQ12" s="41"/>
      <c r="BQR12" s="41"/>
      <c r="BQS12" s="41"/>
      <c r="BQT12" s="41"/>
      <c r="BQU12" s="41"/>
      <c r="BQV12" s="41"/>
      <c r="BQW12" s="41"/>
      <c r="BQX12" s="41"/>
      <c r="BQY12" s="41"/>
      <c r="BQZ12" s="41"/>
      <c r="BRA12" s="41"/>
      <c r="BRB12" s="41"/>
      <c r="BRC12" s="41"/>
      <c r="BRD12" s="41"/>
      <c r="BRE12" s="41"/>
      <c r="BRF12" s="41"/>
      <c r="BRG12" s="41"/>
      <c r="BRH12" s="41"/>
      <c r="BRI12" s="41"/>
      <c r="BRJ12" s="41"/>
      <c r="BRK12" s="41"/>
      <c r="BRL12" s="41"/>
      <c r="BRM12" s="41"/>
      <c r="BRN12" s="41"/>
      <c r="BRO12" s="41"/>
      <c r="BRP12" s="41"/>
      <c r="BRQ12" s="41"/>
      <c r="BRR12" s="41"/>
      <c r="BRS12" s="41"/>
      <c r="BRT12" s="41"/>
      <c r="BRU12" s="41"/>
      <c r="BRV12" s="41"/>
      <c r="BRW12" s="41"/>
      <c r="BRX12" s="41"/>
      <c r="BRY12" s="41"/>
      <c r="BRZ12" s="41"/>
      <c r="BSA12" s="41"/>
      <c r="BSB12" s="41"/>
      <c r="BSC12" s="41"/>
      <c r="BSD12" s="41"/>
      <c r="BSE12" s="41"/>
      <c r="BSF12" s="41"/>
      <c r="BSG12" s="41"/>
      <c r="BSH12" s="41"/>
      <c r="BSI12" s="41"/>
      <c r="BSJ12" s="41"/>
      <c r="BSK12" s="41"/>
      <c r="BSL12" s="41"/>
      <c r="BSM12" s="41"/>
      <c r="BSN12" s="41"/>
      <c r="BSO12" s="41"/>
      <c r="BSP12" s="41"/>
      <c r="BSQ12" s="41"/>
      <c r="BSR12" s="41"/>
      <c r="BSS12" s="41"/>
      <c r="BST12" s="41"/>
      <c r="BSU12" s="41"/>
      <c r="BSV12" s="41"/>
      <c r="BSW12" s="41"/>
      <c r="BSX12" s="41"/>
      <c r="BSY12" s="41"/>
      <c r="BSZ12" s="41"/>
      <c r="BTA12" s="41"/>
      <c r="BTB12" s="41"/>
      <c r="BTC12" s="41"/>
      <c r="BTD12" s="41"/>
      <c r="BTE12" s="41"/>
      <c r="BTF12" s="41"/>
      <c r="BTG12" s="41"/>
      <c r="BTH12" s="41"/>
      <c r="BTI12" s="41"/>
      <c r="BTJ12" s="41"/>
      <c r="BTK12" s="41"/>
      <c r="BTL12" s="41"/>
      <c r="BTM12" s="41"/>
      <c r="BTN12" s="41"/>
      <c r="BTO12" s="41"/>
      <c r="BTP12" s="41"/>
      <c r="BTQ12" s="41"/>
      <c r="BTR12" s="41"/>
      <c r="BTS12" s="41"/>
      <c r="BTT12" s="41"/>
      <c r="BTU12" s="41"/>
      <c r="BTV12" s="41"/>
      <c r="BTW12" s="41"/>
      <c r="BTX12" s="41"/>
      <c r="BTY12" s="41"/>
      <c r="BTZ12" s="41"/>
      <c r="BUA12" s="41"/>
      <c r="BUB12" s="41"/>
      <c r="BUC12" s="41"/>
      <c r="BUD12" s="41"/>
      <c r="BUE12" s="41"/>
      <c r="BUF12" s="41"/>
      <c r="BUG12" s="41"/>
      <c r="BUH12" s="41"/>
      <c r="BUI12" s="41"/>
      <c r="BUJ12" s="41"/>
      <c r="BUK12" s="41"/>
      <c r="BUL12" s="41"/>
      <c r="BUM12" s="41"/>
      <c r="BUN12" s="41"/>
      <c r="BUO12" s="41"/>
      <c r="BUP12" s="41"/>
      <c r="BUQ12" s="41"/>
      <c r="BUR12" s="41"/>
      <c r="BUS12" s="41"/>
      <c r="BUT12" s="41"/>
      <c r="BUU12" s="41"/>
      <c r="BUV12" s="41"/>
      <c r="BUW12" s="41"/>
      <c r="BUX12" s="41"/>
      <c r="BUY12" s="41"/>
      <c r="BUZ12" s="41"/>
      <c r="BVA12" s="41"/>
      <c r="BVB12" s="41"/>
      <c r="BVC12" s="41"/>
      <c r="BVD12" s="41"/>
      <c r="BVE12" s="41"/>
      <c r="BVF12" s="41"/>
      <c r="BVG12" s="41"/>
      <c r="BVH12" s="41"/>
      <c r="BVI12" s="41"/>
      <c r="BVJ12" s="41"/>
      <c r="BVK12" s="41"/>
      <c r="BVL12" s="41"/>
      <c r="BVM12" s="41"/>
      <c r="BVN12" s="41"/>
      <c r="BVO12" s="41"/>
      <c r="BVP12" s="41"/>
      <c r="BVQ12" s="41"/>
      <c r="BVR12" s="41"/>
      <c r="BVS12" s="41"/>
      <c r="BVT12" s="41"/>
      <c r="BVU12" s="41"/>
      <c r="BVV12" s="41"/>
      <c r="BVW12" s="41"/>
      <c r="BVX12" s="41"/>
      <c r="BVY12" s="41"/>
      <c r="BVZ12" s="41"/>
      <c r="BWA12" s="41"/>
      <c r="BWB12" s="41"/>
      <c r="BWC12" s="41"/>
      <c r="BWD12" s="41"/>
      <c r="BWE12" s="41"/>
      <c r="BWF12" s="41"/>
      <c r="BWG12" s="41"/>
      <c r="BWH12" s="41"/>
      <c r="BWI12" s="41"/>
      <c r="BWJ12" s="41"/>
      <c r="BWK12" s="41"/>
      <c r="BWL12" s="41"/>
      <c r="BWM12" s="41"/>
      <c r="BWN12" s="41"/>
      <c r="BWO12" s="41"/>
      <c r="BWP12" s="41"/>
      <c r="BWQ12" s="41"/>
      <c r="BWR12" s="41"/>
      <c r="BWS12" s="41"/>
      <c r="BWT12" s="41"/>
      <c r="BWU12" s="41"/>
      <c r="BWV12" s="41"/>
      <c r="BWW12" s="41"/>
      <c r="BWX12" s="41"/>
      <c r="BWY12" s="41"/>
      <c r="BWZ12" s="41"/>
      <c r="BXA12" s="41"/>
      <c r="BXB12" s="41"/>
      <c r="BXC12" s="41"/>
      <c r="BXD12" s="41"/>
      <c r="BXE12" s="41"/>
      <c r="BXF12" s="41"/>
      <c r="BXG12" s="41"/>
      <c r="BXH12" s="41"/>
      <c r="BXI12" s="41"/>
      <c r="BXJ12" s="41"/>
      <c r="BXK12" s="41"/>
      <c r="BXL12" s="41"/>
      <c r="BXM12" s="41"/>
      <c r="BXN12" s="41"/>
      <c r="BXO12" s="41"/>
      <c r="BXP12" s="41"/>
      <c r="BXQ12" s="41"/>
      <c r="BXR12" s="41"/>
      <c r="BXS12" s="41"/>
      <c r="BXT12" s="41"/>
      <c r="BXU12" s="41"/>
      <c r="BXV12" s="41"/>
      <c r="BXW12" s="41"/>
      <c r="BXX12" s="41"/>
      <c r="BXY12" s="41"/>
      <c r="BXZ12" s="41"/>
      <c r="BYA12" s="41"/>
      <c r="BYB12" s="41"/>
      <c r="BYC12" s="41"/>
      <c r="BYD12" s="41"/>
      <c r="BYE12" s="41"/>
      <c r="BYF12" s="41"/>
      <c r="BYG12" s="41"/>
      <c r="BYH12" s="41"/>
      <c r="BYI12" s="41"/>
      <c r="BYJ12" s="41"/>
      <c r="BYK12" s="41"/>
      <c r="BYL12" s="41"/>
      <c r="BYM12" s="41"/>
      <c r="BYN12" s="41"/>
      <c r="BYO12" s="41"/>
      <c r="BYP12" s="41"/>
      <c r="BYQ12" s="41"/>
      <c r="BYR12" s="41"/>
      <c r="BYS12" s="41"/>
      <c r="BYT12" s="41"/>
      <c r="BYU12" s="41"/>
      <c r="BYV12" s="41"/>
      <c r="BYW12" s="41"/>
      <c r="BYX12" s="41"/>
      <c r="BYY12" s="41"/>
      <c r="BYZ12" s="41"/>
      <c r="BZA12" s="41"/>
      <c r="BZB12" s="41"/>
      <c r="BZC12" s="41"/>
      <c r="BZD12" s="41"/>
      <c r="BZE12" s="41"/>
      <c r="BZF12" s="41"/>
      <c r="BZG12" s="41"/>
      <c r="BZH12" s="41"/>
      <c r="BZI12" s="41"/>
      <c r="BZJ12" s="41"/>
      <c r="BZK12" s="41"/>
      <c r="BZL12" s="41"/>
      <c r="BZM12" s="41"/>
      <c r="BZN12" s="41"/>
      <c r="BZO12" s="41"/>
      <c r="BZP12" s="41"/>
      <c r="BZQ12" s="41"/>
      <c r="BZR12" s="41"/>
      <c r="BZS12" s="41"/>
      <c r="BZT12" s="41"/>
      <c r="BZU12" s="41"/>
      <c r="BZV12" s="41"/>
      <c r="BZW12" s="41"/>
      <c r="BZX12" s="41"/>
      <c r="BZY12" s="41"/>
      <c r="BZZ12" s="41"/>
      <c r="CAA12" s="41"/>
      <c r="CAB12" s="41"/>
      <c r="CAC12" s="41"/>
      <c r="CAD12" s="41"/>
      <c r="CAE12" s="41"/>
      <c r="CAF12" s="41"/>
      <c r="CAG12" s="41"/>
      <c r="CAH12" s="41"/>
      <c r="CAI12" s="41"/>
      <c r="CAJ12" s="41"/>
      <c r="CAK12" s="41"/>
      <c r="CAL12" s="41"/>
      <c r="CAM12" s="41"/>
      <c r="CAN12" s="41"/>
      <c r="CAO12" s="41"/>
      <c r="CAP12" s="41"/>
      <c r="CAQ12" s="41"/>
      <c r="CAR12" s="41"/>
      <c r="CAS12" s="41"/>
      <c r="CAT12" s="41"/>
      <c r="CAU12" s="41"/>
      <c r="CAV12" s="41"/>
      <c r="CAW12" s="41"/>
      <c r="CAX12" s="41"/>
      <c r="CAY12" s="41"/>
      <c r="CAZ12" s="41"/>
      <c r="CBA12" s="41"/>
      <c r="CBB12" s="41"/>
      <c r="CBC12" s="41"/>
      <c r="CBD12" s="41"/>
      <c r="CBE12" s="41"/>
      <c r="CBF12" s="41"/>
      <c r="CBG12" s="41"/>
      <c r="CBH12" s="41"/>
      <c r="CBI12" s="41"/>
      <c r="CBJ12" s="41"/>
      <c r="CBK12" s="41"/>
      <c r="CBL12" s="41"/>
      <c r="CBM12" s="41"/>
      <c r="CBN12" s="41"/>
      <c r="CBO12" s="41"/>
      <c r="CBP12" s="41"/>
      <c r="CBQ12" s="41"/>
      <c r="CBR12" s="41"/>
      <c r="CBS12" s="41"/>
      <c r="CBT12" s="41"/>
      <c r="CBU12" s="41"/>
      <c r="CBV12" s="41"/>
      <c r="CBW12" s="41"/>
      <c r="CBX12" s="41"/>
      <c r="CBY12" s="41"/>
      <c r="CBZ12" s="41"/>
      <c r="CCA12" s="41"/>
      <c r="CCB12" s="41"/>
      <c r="CCC12" s="41"/>
      <c r="CCD12" s="41"/>
      <c r="CCE12" s="41"/>
      <c r="CCF12" s="41"/>
      <c r="CCG12" s="41"/>
      <c r="CCH12" s="41"/>
      <c r="CCI12" s="41"/>
      <c r="CCJ12" s="41"/>
      <c r="CCK12" s="41"/>
      <c r="CCL12" s="41"/>
      <c r="CCM12" s="41"/>
      <c r="CCN12" s="41"/>
      <c r="CCO12" s="41"/>
      <c r="CCP12" s="41"/>
      <c r="CCQ12" s="41"/>
      <c r="CCR12" s="41"/>
      <c r="CCS12" s="41"/>
      <c r="CCT12" s="41"/>
      <c r="CCU12" s="41"/>
      <c r="CCV12" s="41"/>
      <c r="CCW12" s="41"/>
      <c r="CCX12" s="41"/>
      <c r="CCY12" s="41"/>
      <c r="CCZ12" s="41"/>
      <c r="CDA12" s="41"/>
      <c r="CDB12" s="41"/>
      <c r="CDC12" s="41"/>
      <c r="CDD12" s="41"/>
      <c r="CDE12" s="41"/>
      <c r="CDF12" s="41"/>
      <c r="CDG12" s="41"/>
      <c r="CDH12" s="41"/>
      <c r="CDI12" s="41"/>
      <c r="CDJ12" s="41"/>
      <c r="CDK12" s="41"/>
      <c r="CDL12" s="41"/>
      <c r="CDM12" s="41"/>
      <c r="CDN12" s="41"/>
      <c r="CDO12" s="41"/>
      <c r="CDP12" s="41"/>
      <c r="CDQ12" s="41"/>
      <c r="CDR12" s="41"/>
      <c r="CDS12" s="41"/>
      <c r="CDT12" s="41"/>
      <c r="CDU12" s="41"/>
      <c r="CDV12" s="41"/>
      <c r="CDW12" s="41"/>
      <c r="CDX12" s="41"/>
      <c r="CDY12" s="41"/>
      <c r="CDZ12" s="41"/>
      <c r="CEA12" s="41"/>
      <c r="CEB12" s="41"/>
      <c r="CEC12" s="41"/>
      <c r="CED12" s="41"/>
      <c r="CEE12" s="41"/>
      <c r="CEF12" s="41"/>
      <c r="CEG12" s="41"/>
      <c r="CEH12" s="41"/>
      <c r="CEI12" s="41"/>
      <c r="CEJ12" s="41"/>
      <c r="CEK12" s="41"/>
      <c r="CEL12" s="41"/>
      <c r="CEM12" s="41"/>
      <c r="CEN12" s="41"/>
      <c r="CEO12" s="41"/>
      <c r="CEP12" s="41"/>
      <c r="CEQ12" s="41"/>
      <c r="CER12" s="41"/>
      <c r="CES12" s="41"/>
      <c r="CET12" s="41"/>
      <c r="CEU12" s="41"/>
      <c r="CEV12" s="41"/>
      <c r="CEW12" s="41"/>
      <c r="CEX12" s="41"/>
      <c r="CEY12" s="41"/>
      <c r="CEZ12" s="41"/>
      <c r="CFA12" s="41"/>
      <c r="CFB12" s="41"/>
      <c r="CFC12" s="41"/>
      <c r="CFD12" s="41"/>
      <c r="CFE12" s="41"/>
      <c r="CFF12" s="41"/>
      <c r="CFG12" s="41"/>
      <c r="CFH12" s="41"/>
      <c r="CFI12" s="41"/>
      <c r="CFJ12" s="41"/>
      <c r="CFK12" s="41"/>
      <c r="CFL12" s="41"/>
      <c r="CFM12" s="41"/>
      <c r="CFN12" s="41"/>
      <c r="CFO12" s="41"/>
      <c r="CFP12" s="41"/>
      <c r="CFQ12" s="41"/>
      <c r="CFR12" s="41"/>
      <c r="CFS12" s="41"/>
      <c r="CFT12" s="41"/>
      <c r="CFU12" s="41"/>
      <c r="CFV12" s="41"/>
      <c r="CFW12" s="41"/>
      <c r="CFX12" s="41"/>
      <c r="CFY12" s="41"/>
      <c r="CFZ12" s="41"/>
      <c r="CGA12" s="41"/>
      <c r="CGB12" s="41"/>
      <c r="CGC12" s="41"/>
      <c r="CGD12" s="41"/>
      <c r="CGE12" s="41"/>
      <c r="CGF12" s="41"/>
      <c r="CGG12" s="41"/>
      <c r="CGH12" s="41"/>
      <c r="CGI12" s="41"/>
      <c r="CGJ12" s="41"/>
      <c r="CGK12" s="41"/>
      <c r="CGL12" s="41"/>
      <c r="CGM12" s="41"/>
      <c r="CGN12" s="41"/>
      <c r="CGO12" s="41"/>
      <c r="CGP12" s="41"/>
      <c r="CGQ12" s="41"/>
      <c r="CGR12" s="41"/>
      <c r="CGS12" s="41"/>
      <c r="CGT12" s="41"/>
      <c r="CGU12" s="41"/>
      <c r="CGV12" s="41"/>
      <c r="CGW12" s="41"/>
      <c r="CGX12" s="41"/>
      <c r="CGY12" s="41"/>
      <c r="CGZ12" s="41"/>
      <c r="CHA12" s="41"/>
      <c r="CHB12" s="41"/>
      <c r="CHC12" s="41"/>
      <c r="CHD12" s="41"/>
      <c r="CHE12" s="41"/>
      <c r="CHF12" s="41"/>
      <c r="CHG12" s="41"/>
      <c r="CHH12" s="41"/>
      <c r="CHI12" s="41"/>
      <c r="CHJ12" s="41"/>
      <c r="CHK12" s="41"/>
      <c r="CHL12" s="41"/>
      <c r="CHM12" s="41"/>
      <c r="CHN12" s="41"/>
      <c r="CHO12" s="41"/>
      <c r="CHP12" s="41"/>
      <c r="CHQ12" s="41"/>
      <c r="CHR12" s="41"/>
      <c r="CHS12" s="41"/>
      <c r="CHT12" s="41"/>
      <c r="CHU12" s="41"/>
      <c r="CHV12" s="41"/>
      <c r="CHW12" s="41"/>
      <c r="CHX12" s="41"/>
      <c r="CHY12" s="41"/>
      <c r="CHZ12" s="41"/>
      <c r="CIA12" s="41"/>
      <c r="CIB12" s="41"/>
      <c r="CIC12" s="41"/>
      <c r="CID12" s="41"/>
      <c r="CIE12" s="41"/>
      <c r="CIF12" s="41"/>
      <c r="CIG12" s="41"/>
      <c r="CIH12" s="41"/>
      <c r="CII12" s="41"/>
      <c r="CIJ12" s="41"/>
      <c r="CIK12" s="41"/>
      <c r="CIL12" s="41"/>
      <c r="CIM12" s="41"/>
      <c r="CIN12" s="41"/>
      <c r="CIO12" s="41"/>
      <c r="CIP12" s="41"/>
      <c r="CIQ12" s="41"/>
      <c r="CIR12" s="41"/>
      <c r="CIS12" s="41"/>
      <c r="CIT12" s="41"/>
      <c r="CIU12" s="41"/>
      <c r="CIV12" s="41"/>
      <c r="CIW12" s="41"/>
      <c r="CIX12" s="41"/>
      <c r="CIY12" s="41"/>
      <c r="CIZ12" s="41"/>
      <c r="CJA12" s="41"/>
      <c r="CJB12" s="41"/>
      <c r="CJC12" s="41"/>
      <c r="CJD12" s="41"/>
      <c r="CJE12" s="41"/>
      <c r="CJF12" s="41"/>
      <c r="CJG12" s="41"/>
      <c r="CJH12" s="41"/>
      <c r="CJI12" s="41"/>
      <c r="CJJ12" s="41"/>
      <c r="CJK12" s="41"/>
      <c r="CJL12" s="41"/>
      <c r="CJM12" s="41"/>
      <c r="CJN12" s="41"/>
      <c r="CJO12" s="41"/>
      <c r="CJP12" s="41"/>
      <c r="CJQ12" s="41"/>
      <c r="CJR12" s="41"/>
      <c r="CJS12" s="41"/>
      <c r="CJT12" s="41"/>
      <c r="CJU12" s="41"/>
      <c r="CJV12" s="41"/>
      <c r="CJW12" s="41"/>
      <c r="CJX12" s="41"/>
      <c r="CJY12" s="41"/>
      <c r="CJZ12" s="41"/>
      <c r="CKA12" s="41"/>
      <c r="CKB12" s="41"/>
      <c r="CKC12" s="41"/>
      <c r="CKD12" s="41"/>
      <c r="CKE12" s="41"/>
      <c r="CKF12" s="41"/>
      <c r="CKG12" s="41"/>
      <c r="CKH12" s="41"/>
      <c r="CKI12" s="41"/>
      <c r="CKJ12" s="41"/>
      <c r="CKK12" s="41"/>
      <c r="CKL12" s="41"/>
      <c r="CKM12" s="41"/>
      <c r="CKN12" s="41"/>
      <c r="CKO12" s="41"/>
      <c r="CKP12" s="41"/>
      <c r="CKQ12" s="41"/>
      <c r="CKR12" s="41"/>
      <c r="CKS12" s="41"/>
      <c r="CKT12" s="41"/>
      <c r="CKU12" s="41"/>
      <c r="CKV12" s="41"/>
      <c r="CKW12" s="41"/>
      <c r="CKX12" s="41"/>
      <c r="CKY12" s="41"/>
      <c r="CKZ12" s="41"/>
      <c r="CLA12" s="41"/>
      <c r="CLB12" s="41"/>
      <c r="CLC12" s="41"/>
      <c r="CLD12" s="41"/>
      <c r="CLE12" s="41"/>
      <c r="CLF12" s="41"/>
      <c r="CLG12" s="41"/>
      <c r="CLH12" s="41"/>
      <c r="CLI12" s="41"/>
      <c r="CLJ12" s="41"/>
      <c r="CLK12" s="41"/>
      <c r="CLL12" s="41"/>
      <c r="CLM12" s="41"/>
      <c r="CLN12" s="41"/>
      <c r="CLO12" s="41"/>
      <c r="CLP12" s="41"/>
      <c r="CLQ12" s="41"/>
      <c r="CLR12" s="41"/>
      <c r="CLS12" s="41"/>
      <c r="CLT12" s="41"/>
      <c r="CLU12" s="41"/>
      <c r="CLV12" s="41"/>
      <c r="CLW12" s="41"/>
      <c r="CLX12" s="41"/>
      <c r="CLY12" s="41"/>
      <c r="CLZ12" s="41"/>
      <c r="CMA12" s="41"/>
      <c r="CMB12" s="41"/>
      <c r="CMC12" s="41"/>
      <c r="CMD12" s="41"/>
      <c r="CME12" s="41"/>
      <c r="CMF12" s="41"/>
      <c r="CMG12" s="41"/>
      <c r="CMH12" s="41"/>
      <c r="CMI12" s="41"/>
      <c r="CMJ12" s="41"/>
      <c r="CMK12" s="41"/>
      <c r="CML12" s="41"/>
      <c r="CMM12" s="41"/>
      <c r="CMN12" s="41"/>
      <c r="CMO12" s="41"/>
      <c r="CMP12" s="41"/>
      <c r="CMQ12" s="41"/>
      <c r="CMR12" s="41"/>
      <c r="CMS12" s="41"/>
      <c r="CMT12" s="41"/>
      <c r="CMU12" s="41"/>
      <c r="CMV12" s="41"/>
      <c r="CMW12" s="41"/>
      <c r="CMX12" s="41"/>
      <c r="CMY12" s="41"/>
      <c r="CMZ12" s="41"/>
      <c r="CNA12" s="41"/>
      <c r="CNB12" s="41"/>
      <c r="CNC12" s="41"/>
      <c r="CND12" s="41"/>
      <c r="CNE12" s="41"/>
      <c r="CNF12" s="41"/>
      <c r="CNG12" s="41"/>
      <c r="CNH12" s="41"/>
      <c r="CNI12" s="41"/>
      <c r="CNJ12" s="41"/>
      <c r="CNK12" s="41"/>
      <c r="CNL12" s="41"/>
      <c r="CNM12" s="41"/>
      <c r="CNN12" s="41"/>
      <c r="CNO12" s="41"/>
      <c r="CNP12" s="41"/>
      <c r="CNQ12" s="41"/>
      <c r="CNR12" s="41"/>
      <c r="CNS12" s="41"/>
      <c r="CNT12" s="41"/>
      <c r="CNU12" s="41"/>
      <c r="CNV12" s="41"/>
      <c r="CNW12" s="41"/>
      <c r="CNX12" s="41"/>
      <c r="CNY12" s="41"/>
      <c r="CNZ12" s="41"/>
      <c r="COA12" s="41"/>
      <c r="COB12" s="41"/>
      <c r="COC12" s="41"/>
      <c r="COD12" s="41"/>
      <c r="COE12" s="41"/>
      <c r="COF12" s="41"/>
      <c r="COG12" s="41"/>
      <c r="COH12" s="41"/>
      <c r="COI12" s="41"/>
      <c r="COJ12" s="41"/>
      <c r="COK12" s="41"/>
      <c r="COL12" s="41"/>
      <c r="COM12" s="41"/>
      <c r="CON12" s="41"/>
      <c r="COO12" s="41"/>
      <c r="COP12" s="41"/>
      <c r="COQ12" s="41"/>
      <c r="COR12" s="41"/>
      <c r="COS12" s="41"/>
      <c r="COT12" s="41"/>
      <c r="COU12" s="41"/>
      <c r="COV12" s="41"/>
      <c r="COW12" s="41"/>
      <c r="COX12" s="41"/>
      <c r="COY12" s="41"/>
      <c r="COZ12" s="41"/>
      <c r="CPA12" s="41"/>
      <c r="CPB12" s="41"/>
      <c r="CPC12" s="41"/>
      <c r="CPD12" s="41"/>
      <c r="CPE12" s="41"/>
      <c r="CPF12" s="41"/>
      <c r="CPG12" s="41"/>
      <c r="CPH12" s="41"/>
      <c r="CPI12" s="41"/>
      <c r="CPJ12" s="41"/>
      <c r="CPK12" s="41"/>
      <c r="CPL12" s="41"/>
      <c r="CPM12" s="41"/>
      <c r="CPN12" s="41"/>
      <c r="CPO12" s="41"/>
      <c r="CPP12" s="41"/>
      <c r="CPQ12" s="41"/>
      <c r="CPR12" s="41"/>
      <c r="CPS12" s="41"/>
      <c r="CPT12" s="41"/>
      <c r="CPU12" s="41"/>
      <c r="CPV12" s="41"/>
      <c r="CPW12" s="41"/>
      <c r="CPX12" s="41"/>
      <c r="CPY12" s="41"/>
      <c r="CPZ12" s="41"/>
      <c r="CQA12" s="41"/>
      <c r="CQB12" s="41"/>
      <c r="CQC12" s="41"/>
      <c r="CQD12" s="41"/>
      <c r="CQE12" s="41"/>
      <c r="CQF12" s="41"/>
      <c r="CQG12" s="41"/>
      <c r="CQH12" s="41"/>
      <c r="CQI12" s="41"/>
      <c r="CQJ12" s="41"/>
      <c r="CQK12" s="41"/>
      <c r="CQL12" s="41"/>
      <c r="CQM12" s="41"/>
      <c r="CQN12" s="41"/>
      <c r="CQO12" s="41"/>
      <c r="CQP12" s="41"/>
      <c r="CQQ12" s="41"/>
      <c r="CQR12" s="41"/>
      <c r="CQS12" s="41"/>
      <c r="CQT12" s="41"/>
      <c r="CQU12" s="41"/>
      <c r="CQV12" s="41"/>
      <c r="CQW12" s="41"/>
      <c r="CQX12" s="41"/>
      <c r="CQY12" s="41"/>
      <c r="CQZ12" s="41"/>
      <c r="CRA12" s="41"/>
      <c r="CRB12" s="41"/>
      <c r="CRC12" s="41"/>
      <c r="CRD12" s="41"/>
      <c r="CRE12" s="41"/>
      <c r="CRF12" s="41"/>
      <c r="CRG12" s="41"/>
      <c r="CRH12" s="41"/>
      <c r="CRI12" s="41"/>
      <c r="CRJ12" s="41"/>
      <c r="CRK12" s="41"/>
      <c r="CRL12" s="41"/>
      <c r="CRM12" s="41"/>
      <c r="CRN12" s="41"/>
      <c r="CRO12" s="41"/>
      <c r="CRP12" s="41"/>
      <c r="CRQ12" s="41"/>
      <c r="CRR12" s="41"/>
      <c r="CRS12" s="41"/>
      <c r="CRT12" s="41"/>
      <c r="CRU12" s="41"/>
      <c r="CRV12" s="41"/>
      <c r="CRW12" s="41"/>
      <c r="CRX12" s="41"/>
      <c r="CRY12" s="41"/>
      <c r="CRZ12" s="41"/>
      <c r="CSA12" s="41"/>
      <c r="CSB12" s="41"/>
      <c r="CSC12" s="41"/>
      <c r="CSD12" s="41"/>
      <c r="CSE12" s="41"/>
      <c r="CSF12" s="41"/>
      <c r="CSG12" s="41"/>
      <c r="CSH12" s="41"/>
      <c r="CSI12" s="41"/>
      <c r="CSJ12" s="41"/>
      <c r="CSK12" s="41"/>
      <c r="CSL12" s="41"/>
      <c r="CSM12" s="41"/>
      <c r="CSN12" s="41"/>
      <c r="CSO12" s="41"/>
      <c r="CSP12" s="41"/>
      <c r="CSQ12" s="41"/>
      <c r="CSR12" s="41"/>
      <c r="CSS12" s="41"/>
      <c r="CST12" s="41"/>
      <c r="CSU12" s="41"/>
      <c r="CSV12" s="41"/>
      <c r="CSW12" s="41"/>
      <c r="CSX12" s="41"/>
      <c r="CSY12" s="41"/>
      <c r="CSZ12" s="41"/>
      <c r="CTA12" s="41"/>
      <c r="CTB12" s="41"/>
      <c r="CTC12" s="41"/>
      <c r="CTD12" s="41"/>
      <c r="CTE12" s="41"/>
      <c r="CTF12" s="41"/>
      <c r="CTG12" s="41"/>
      <c r="CTH12" s="41"/>
      <c r="CTI12" s="41"/>
      <c r="CTJ12" s="41"/>
      <c r="CTK12" s="41"/>
      <c r="CTL12" s="41"/>
      <c r="CTM12" s="41"/>
      <c r="CTN12" s="41"/>
      <c r="CTO12" s="41"/>
      <c r="CTP12" s="41"/>
      <c r="CTQ12" s="41"/>
      <c r="CTR12" s="41"/>
      <c r="CTS12" s="41"/>
      <c r="CTT12" s="41"/>
      <c r="CTU12" s="41"/>
      <c r="CTV12" s="41"/>
      <c r="CTW12" s="41"/>
      <c r="CTX12" s="41"/>
      <c r="CTY12" s="41"/>
      <c r="CTZ12" s="41"/>
      <c r="CUA12" s="41"/>
      <c r="CUB12" s="41"/>
      <c r="CUC12" s="41"/>
      <c r="CUD12" s="41"/>
      <c r="CUE12" s="41"/>
      <c r="CUF12" s="41"/>
      <c r="CUG12" s="41"/>
      <c r="CUH12" s="41"/>
      <c r="CUI12" s="41"/>
      <c r="CUJ12" s="41"/>
      <c r="CUK12" s="41"/>
      <c r="CUL12" s="41"/>
      <c r="CUM12" s="41"/>
      <c r="CUN12" s="41"/>
      <c r="CUO12" s="41"/>
      <c r="CUP12" s="41"/>
      <c r="CUQ12" s="41"/>
      <c r="CUR12" s="41"/>
      <c r="CUS12" s="41"/>
      <c r="CUT12" s="41"/>
      <c r="CUU12" s="41"/>
      <c r="CUV12" s="41"/>
      <c r="CUW12" s="41"/>
      <c r="CUX12" s="41"/>
      <c r="CUY12" s="41"/>
      <c r="CUZ12" s="41"/>
      <c r="CVA12" s="41"/>
      <c r="CVB12" s="41"/>
      <c r="CVC12" s="41"/>
      <c r="CVD12" s="41"/>
      <c r="CVE12" s="41"/>
      <c r="CVF12" s="41"/>
      <c r="CVG12" s="41"/>
      <c r="CVH12" s="41"/>
      <c r="CVI12" s="41"/>
      <c r="CVJ12" s="41"/>
      <c r="CVK12" s="41"/>
      <c r="CVL12" s="41"/>
      <c r="CVM12" s="41"/>
      <c r="CVN12" s="41"/>
      <c r="CVO12" s="41"/>
      <c r="CVP12" s="41"/>
      <c r="CVQ12" s="41"/>
      <c r="CVR12" s="41"/>
      <c r="CVS12" s="41"/>
      <c r="CVT12" s="41"/>
      <c r="CVU12" s="41"/>
      <c r="CVV12" s="41"/>
      <c r="CVW12" s="41"/>
      <c r="CVX12" s="41"/>
      <c r="CVY12" s="41"/>
      <c r="CVZ12" s="41"/>
      <c r="CWA12" s="41"/>
      <c r="CWB12" s="41"/>
      <c r="CWC12" s="41"/>
      <c r="CWD12" s="41"/>
      <c r="CWE12" s="41"/>
      <c r="CWF12" s="41"/>
      <c r="CWG12" s="41"/>
      <c r="CWH12" s="41"/>
      <c r="CWI12" s="41"/>
      <c r="CWJ12" s="41"/>
      <c r="CWK12" s="41"/>
      <c r="CWL12" s="41"/>
      <c r="CWM12" s="41"/>
      <c r="CWN12" s="41"/>
      <c r="CWO12" s="41"/>
      <c r="CWP12" s="41"/>
      <c r="CWQ12" s="41"/>
      <c r="CWR12" s="41"/>
      <c r="CWS12" s="41"/>
      <c r="CWT12" s="41"/>
      <c r="CWU12" s="41"/>
      <c r="CWV12" s="41"/>
      <c r="CWW12" s="41"/>
      <c r="CWX12" s="41"/>
      <c r="CWY12" s="41"/>
      <c r="CWZ12" s="41"/>
      <c r="CXA12" s="41"/>
      <c r="CXB12" s="41"/>
      <c r="CXC12" s="41"/>
      <c r="CXD12" s="41"/>
      <c r="CXE12" s="41"/>
      <c r="CXF12" s="41"/>
      <c r="CXG12" s="41"/>
      <c r="CXH12" s="41"/>
      <c r="CXI12" s="41"/>
      <c r="CXJ12" s="41"/>
      <c r="CXK12" s="41"/>
      <c r="CXL12" s="41"/>
      <c r="CXM12" s="41"/>
      <c r="CXN12" s="41"/>
      <c r="CXO12" s="41"/>
      <c r="CXP12" s="41"/>
      <c r="CXQ12" s="41"/>
      <c r="CXR12" s="41"/>
      <c r="CXS12" s="41"/>
      <c r="CXT12" s="41"/>
      <c r="CXU12" s="41"/>
      <c r="CXV12" s="41"/>
      <c r="CXW12" s="41"/>
      <c r="CXX12" s="41"/>
      <c r="CXY12" s="41"/>
      <c r="CXZ12" s="41"/>
      <c r="CYA12" s="41"/>
      <c r="CYB12" s="41"/>
      <c r="CYC12" s="41"/>
      <c r="CYD12" s="41"/>
      <c r="CYE12" s="41"/>
      <c r="CYF12" s="41"/>
      <c r="CYG12" s="41"/>
      <c r="CYH12" s="41"/>
      <c r="CYI12" s="41"/>
      <c r="CYJ12" s="41"/>
      <c r="CYK12" s="41"/>
      <c r="CYL12" s="41"/>
      <c r="CYM12" s="41"/>
      <c r="CYN12" s="41"/>
      <c r="CYO12" s="41"/>
      <c r="CYP12" s="41"/>
      <c r="CYQ12" s="41"/>
      <c r="CYR12" s="41"/>
      <c r="CYS12" s="41"/>
      <c r="CYT12" s="41"/>
      <c r="CYU12" s="41"/>
      <c r="CYV12" s="41"/>
      <c r="CYW12" s="41"/>
      <c r="CYX12" s="41"/>
      <c r="CYY12" s="41"/>
      <c r="CYZ12" s="41"/>
      <c r="CZA12" s="41"/>
      <c r="CZB12" s="41"/>
      <c r="CZC12" s="41"/>
      <c r="CZD12" s="41"/>
      <c r="CZE12" s="41"/>
      <c r="CZF12" s="41"/>
      <c r="CZG12" s="41"/>
      <c r="CZH12" s="41"/>
      <c r="CZI12" s="41"/>
      <c r="CZJ12" s="41"/>
      <c r="CZK12" s="41"/>
      <c r="CZL12" s="41"/>
      <c r="CZM12" s="41"/>
      <c r="CZN12" s="41"/>
      <c r="CZO12" s="41"/>
      <c r="CZP12" s="41"/>
      <c r="CZQ12" s="41"/>
      <c r="CZR12" s="41"/>
      <c r="CZS12" s="41"/>
      <c r="CZT12" s="41"/>
      <c r="CZU12" s="41"/>
      <c r="CZV12" s="41"/>
      <c r="CZW12" s="41"/>
      <c r="CZX12" s="41"/>
      <c r="CZY12" s="41"/>
      <c r="CZZ12" s="41"/>
      <c r="DAA12" s="41"/>
      <c r="DAB12" s="41"/>
      <c r="DAC12" s="41"/>
      <c r="DAD12" s="41"/>
      <c r="DAE12" s="41"/>
      <c r="DAF12" s="41"/>
      <c r="DAG12" s="41"/>
      <c r="DAH12" s="41"/>
      <c r="DAI12" s="41"/>
      <c r="DAJ12" s="41"/>
      <c r="DAK12" s="41"/>
      <c r="DAL12" s="41"/>
      <c r="DAM12" s="41"/>
      <c r="DAN12" s="41"/>
      <c r="DAO12" s="41"/>
      <c r="DAP12" s="41"/>
      <c r="DAQ12" s="41"/>
      <c r="DAR12" s="41"/>
      <c r="DAS12" s="41"/>
      <c r="DAT12" s="41"/>
      <c r="DAU12" s="41"/>
      <c r="DAV12" s="41"/>
      <c r="DAW12" s="41"/>
      <c r="DAX12" s="41"/>
      <c r="DAY12" s="41"/>
      <c r="DAZ12" s="41"/>
      <c r="DBA12" s="41"/>
      <c r="DBB12" s="41"/>
      <c r="DBC12" s="41"/>
      <c r="DBD12" s="41"/>
      <c r="DBE12" s="41"/>
      <c r="DBF12" s="41"/>
      <c r="DBG12" s="41"/>
      <c r="DBH12" s="41"/>
      <c r="DBI12" s="41"/>
      <c r="DBJ12" s="41"/>
      <c r="DBK12" s="41"/>
      <c r="DBL12" s="41"/>
      <c r="DBM12" s="41"/>
      <c r="DBN12" s="41"/>
      <c r="DBO12" s="41"/>
      <c r="DBP12" s="41"/>
      <c r="DBQ12" s="41"/>
      <c r="DBR12" s="41"/>
      <c r="DBS12" s="41"/>
      <c r="DBT12" s="41"/>
      <c r="DBU12" s="41"/>
      <c r="DBV12" s="41"/>
      <c r="DBW12" s="41"/>
      <c r="DBX12" s="41"/>
      <c r="DBY12" s="41"/>
      <c r="DBZ12" s="41"/>
      <c r="DCA12" s="41"/>
      <c r="DCB12" s="41"/>
      <c r="DCC12" s="41"/>
      <c r="DCD12" s="41"/>
      <c r="DCE12" s="41"/>
      <c r="DCF12" s="41"/>
      <c r="DCG12" s="41"/>
      <c r="DCH12" s="41"/>
      <c r="DCI12" s="41"/>
      <c r="DCJ12" s="41"/>
      <c r="DCK12" s="41"/>
      <c r="DCL12" s="41"/>
      <c r="DCM12" s="41"/>
      <c r="DCN12" s="41"/>
      <c r="DCO12" s="41"/>
      <c r="DCP12" s="41"/>
      <c r="DCQ12" s="41"/>
      <c r="DCR12" s="41"/>
      <c r="DCS12" s="41"/>
      <c r="DCT12" s="41"/>
      <c r="DCU12" s="41"/>
      <c r="DCV12" s="41"/>
      <c r="DCW12" s="41"/>
      <c r="DCX12" s="41"/>
      <c r="DCY12" s="41"/>
      <c r="DCZ12" s="41"/>
      <c r="DDA12" s="41"/>
      <c r="DDB12" s="41"/>
      <c r="DDC12" s="41"/>
      <c r="DDD12" s="41"/>
      <c r="DDE12" s="41"/>
      <c r="DDF12" s="41"/>
      <c r="DDG12" s="41"/>
      <c r="DDH12" s="41"/>
      <c r="DDI12" s="41"/>
      <c r="DDJ12" s="41"/>
      <c r="DDK12" s="41"/>
      <c r="DDL12" s="41"/>
      <c r="DDM12" s="41"/>
      <c r="DDN12" s="41"/>
      <c r="DDO12" s="41"/>
      <c r="DDP12" s="41"/>
      <c r="DDQ12" s="41"/>
      <c r="DDR12" s="41"/>
      <c r="DDS12" s="41"/>
      <c r="DDT12" s="41"/>
      <c r="DDU12" s="41"/>
      <c r="DDV12" s="41"/>
      <c r="DDW12" s="41"/>
      <c r="DDX12" s="41"/>
      <c r="DDY12" s="41"/>
      <c r="DDZ12" s="41"/>
      <c r="DEA12" s="41"/>
      <c r="DEB12" s="41"/>
      <c r="DEC12" s="41"/>
      <c r="DED12" s="41"/>
      <c r="DEE12" s="41"/>
      <c r="DEF12" s="41"/>
      <c r="DEG12" s="41"/>
      <c r="DEH12" s="41"/>
      <c r="DEI12" s="41"/>
      <c r="DEJ12" s="41"/>
      <c r="DEK12" s="41"/>
      <c r="DEL12" s="41"/>
      <c r="DEM12" s="41"/>
      <c r="DEN12" s="41"/>
      <c r="DEO12" s="41"/>
      <c r="DEP12" s="41"/>
      <c r="DEQ12" s="41"/>
      <c r="DER12" s="41"/>
      <c r="DES12" s="41"/>
      <c r="DET12" s="41"/>
      <c r="DEU12" s="41"/>
      <c r="DEV12" s="41"/>
      <c r="DEW12" s="41"/>
      <c r="DEX12" s="41"/>
      <c r="DEY12" s="41"/>
      <c r="DEZ12" s="41"/>
      <c r="DFA12" s="41"/>
      <c r="DFB12" s="41"/>
      <c r="DFC12" s="41"/>
      <c r="DFD12" s="41"/>
      <c r="DFE12" s="41"/>
      <c r="DFF12" s="41"/>
      <c r="DFG12" s="41"/>
      <c r="DFH12" s="41"/>
      <c r="DFI12" s="41"/>
      <c r="DFJ12" s="41"/>
      <c r="DFK12" s="41"/>
      <c r="DFL12" s="41"/>
      <c r="DFM12" s="41"/>
      <c r="DFN12" s="41"/>
      <c r="DFO12" s="41"/>
      <c r="DFP12" s="41"/>
      <c r="DFQ12" s="41"/>
      <c r="DFR12" s="41"/>
      <c r="DFS12" s="41"/>
      <c r="DFT12" s="41"/>
      <c r="DFU12" s="41"/>
      <c r="DFV12" s="41"/>
      <c r="DFW12" s="41"/>
      <c r="DFX12" s="41"/>
      <c r="DFY12" s="41"/>
      <c r="DFZ12" s="41"/>
      <c r="DGA12" s="41"/>
      <c r="DGB12" s="41"/>
      <c r="DGC12" s="41"/>
      <c r="DGD12" s="41"/>
      <c r="DGE12" s="41"/>
      <c r="DGF12" s="41"/>
      <c r="DGG12" s="41"/>
      <c r="DGH12" s="41"/>
      <c r="DGI12" s="41"/>
      <c r="DGJ12" s="41"/>
      <c r="DGK12" s="41"/>
      <c r="DGL12" s="41"/>
      <c r="DGM12" s="41"/>
      <c r="DGN12" s="41"/>
      <c r="DGO12" s="41"/>
      <c r="DGP12" s="41"/>
      <c r="DGQ12" s="41"/>
      <c r="DGR12" s="41"/>
      <c r="DGS12" s="41"/>
      <c r="DGT12" s="41"/>
      <c r="DGU12" s="41"/>
      <c r="DGV12" s="41"/>
      <c r="DGW12" s="41"/>
      <c r="DGX12" s="41"/>
      <c r="DGY12" s="41"/>
      <c r="DGZ12" s="41"/>
      <c r="DHA12" s="41"/>
      <c r="DHB12" s="41"/>
      <c r="DHC12" s="41"/>
      <c r="DHD12" s="41"/>
      <c r="DHE12" s="41"/>
      <c r="DHF12" s="41"/>
      <c r="DHG12" s="41"/>
      <c r="DHH12" s="41"/>
      <c r="DHI12" s="41"/>
      <c r="DHJ12" s="41"/>
      <c r="DHK12" s="41"/>
      <c r="DHL12" s="41"/>
      <c r="DHM12" s="41"/>
      <c r="DHN12" s="41"/>
      <c r="DHO12" s="41"/>
      <c r="DHP12" s="41"/>
      <c r="DHQ12" s="41"/>
      <c r="DHR12" s="41"/>
      <c r="DHS12" s="41"/>
      <c r="DHT12" s="41"/>
      <c r="DHU12" s="41"/>
      <c r="DHV12" s="41"/>
      <c r="DHW12" s="41"/>
      <c r="DHX12" s="41"/>
      <c r="DHY12" s="41"/>
      <c r="DHZ12" s="41"/>
      <c r="DIA12" s="41"/>
      <c r="DIB12" s="41"/>
      <c r="DIC12" s="41"/>
      <c r="DID12" s="41"/>
      <c r="DIE12" s="41"/>
      <c r="DIF12" s="41"/>
      <c r="DIG12" s="41"/>
      <c r="DIH12" s="41"/>
      <c r="DII12" s="41"/>
      <c r="DIJ12" s="41"/>
      <c r="DIK12" s="41"/>
      <c r="DIL12" s="41"/>
      <c r="DIM12" s="41"/>
      <c r="DIN12" s="41"/>
      <c r="DIO12" s="41"/>
      <c r="DIP12" s="41"/>
      <c r="DIQ12" s="41"/>
      <c r="DIR12" s="41"/>
      <c r="DIS12" s="41"/>
      <c r="DIT12" s="41"/>
      <c r="DIU12" s="41"/>
      <c r="DIV12" s="41"/>
      <c r="DIW12" s="41"/>
      <c r="DIX12" s="41"/>
      <c r="DIY12" s="41"/>
      <c r="DIZ12" s="41"/>
      <c r="DJA12" s="41"/>
      <c r="DJB12" s="41"/>
      <c r="DJC12" s="41"/>
      <c r="DJD12" s="41"/>
      <c r="DJE12" s="41"/>
      <c r="DJF12" s="41"/>
      <c r="DJG12" s="41"/>
      <c r="DJH12" s="41"/>
      <c r="DJI12" s="41"/>
      <c r="DJJ12" s="41"/>
      <c r="DJK12" s="41"/>
      <c r="DJL12" s="41"/>
      <c r="DJM12" s="41"/>
      <c r="DJN12" s="41"/>
      <c r="DJO12" s="41"/>
      <c r="DJP12" s="41"/>
      <c r="DJQ12" s="41"/>
      <c r="DJR12" s="41"/>
      <c r="DJS12" s="41"/>
      <c r="DJT12" s="41"/>
      <c r="DJU12" s="41"/>
      <c r="DJV12" s="41"/>
      <c r="DJW12" s="41"/>
      <c r="DJX12" s="41"/>
      <c r="DJY12" s="41"/>
      <c r="DJZ12" s="41"/>
      <c r="DKA12" s="41"/>
      <c r="DKB12" s="41"/>
      <c r="DKC12" s="41"/>
      <c r="DKD12" s="41"/>
      <c r="DKE12" s="41"/>
      <c r="DKF12" s="41"/>
      <c r="DKG12" s="41"/>
      <c r="DKH12" s="41"/>
      <c r="DKI12" s="41"/>
      <c r="DKJ12" s="41"/>
      <c r="DKK12" s="41"/>
      <c r="DKL12" s="41"/>
      <c r="DKM12" s="41"/>
      <c r="DKN12" s="41"/>
      <c r="DKO12" s="41"/>
      <c r="DKP12" s="41"/>
      <c r="DKQ12" s="41"/>
      <c r="DKR12" s="41"/>
      <c r="DKS12" s="41"/>
      <c r="DKT12" s="41"/>
      <c r="DKU12" s="41"/>
      <c r="DKV12" s="41"/>
      <c r="DKW12" s="41"/>
      <c r="DKX12" s="41"/>
      <c r="DKY12" s="41"/>
      <c r="DKZ12" s="41"/>
      <c r="DLA12" s="41"/>
      <c r="DLB12" s="41"/>
      <c r="DLC12" s="41"/>
      <c r="DLD12" s="41"/>
      <c r="DLE12" s="41"/>
      <c r="DLF12" s="41"/>
      <c r="DLG12" s="41"/>
      <c r="DLH12" s="41"/>
      <c r="DLI12" s="41"/>
      <c r="DLJ12" s="41"/>
      <c r="DLK12" s="41"/>
      <c r="DLL12" s="41"/>
      <c r="DLM12" s="41"/>
      <c r="DLN12" s="41"/>
      <c r="DLO12" s="41"/>
      <c r="DLP12" s="41"/>
      <c r="DLQ12" s="41"/>
      <c r="DLR12" s="41"/>
      <c r="DLS12" s="41"/>
      <c r="DLT12" s="41"/>
      <c r="DLU12" s="41"/>
      <c r="DLV12" s="41"/>
      <c r="DLW12" s="41"/>
      <c r="DLX12" s="41"/>
      <c r="DLY12" s="41"/>
      <c r="DLZ12" s="41"/>
      <c r="DMA12" s="41"/>
      <c r="DMB12" s="41"/>
      <c r="DMC12" s="41"/>
      <c r="DMD12" s="41"/>
      <c r="DME12" s="41"/>
      <c r="DMF12" s="41"/>
      <c r="DMG12" s="41"/>
      <c r="DMH12" s="41"/>
      <c r="DMI12" s="41"/>
      <c r="DMJ12" s="41"/>
      <c r="DMK12" s="41"/>
      <c r="DML12" s="41"/>
      <c r="DMM12" s="41"/>
      <c r="DMN12" s="41"/>
      <c r="DMO12" s="41"/>
      <c r="DMP12" s="41"/>
      <c r="DMQ12" s="41"/>
      <c r="DMR12" s="41"/>
      <c r="DMS12" s="41"/>
      <c r="DMT12" s="41"/>
      <c r="DMU12" s="41"/>
      <c r="DMV12" s="41"/>
      <c r="DMW12" s="41"/>
      <c r="DMX12" s="41"/>
      <c r="DMY12" s="41"/>
      <c r="DMZ12" s="41"/>
      <c r="DNA12" s="41"/>
      <c r="DNB12" s="41"/>
      <c r="DNC12" s="41"/>
      <c r="DND12" s="41"/>
      <c r="DNE12" s="41"/>
      <c r="DNF12" s="41"/>
      <c r="DNG12" s="41"/>
      <c r="DNH12" s="41"/>
      <c r="DNI12" s="41"/>
      <c r="DNJ12" s="41"/>
      <c r="DNK12" s="41"/>
      <c r="DNL12" s="41"/>
      <c r="DNM12" s="41"/>
      <c r="DNN12" s="41"/>
      <c r="DNO12" s="41"/>
      <c r="DNP12" s="41"/>
      <c r="DNQ12" s="41"/>
      <c r="DNR12" s="41"/>
      <c r="DNS12" s="41"/>
      <c r="DNT12" s="41"/>
      <c r="DNU12" s="41"/>
      <c r="DNV12" s="41"/>
      <c r="DNW12" s="41"/>
      <c r="DNX12" s="41"/>
      <c r="DNY12" s="41"/>
      <c r="DNZ12" s="41"/>
      <c r="DOA12" s="41"/>
      <c r="DOB12" s="41"/>
      <c r="DOC12" s="41"/>
      <c r="DOD12" s="41"/>
      <c r="DOE12" s="41"/>
      <c r="DOF12" s="41"/>
      <c r="DOG12" s="41"/>
      <c r="DOH12" s="41"/>
      <c r="DOI12" s="41"/>
      <c r="DOJ12" s="41"/>
      <c r="DOK12" s="41"/>
      <c r="DOL12" s="41"/>
      <c r="DOM12" s="41"/>
      <c r="DON12" s="41"/>
      <c r="DOO12" s="41"/>
      <c r="DOP12" s="41"/>
      <c r="DOQ12" s="41"/>
      <c r="DOR12" s="41"/>
      <c r="DOS12" s="41"/>
      <c r="DOT12" s="41"/>
      <c r="DOU12" s="41"/>
      <c r="DOV12" s="41"/>
      <c r="DOW12" s="41"/>
      <c r="DOX12" s="41"/>
      <c r="DOY12" s="41"/>
      <c r="DOZ12" s="41"/>
      <c r="DPA12" s="41"/>
      <c r="DPB12" s="41"/>
      <c r="DPC12" s="41"/>
      <c r="DPD12" s="41"/>
      <c r="DPE12" s="41"/>
      <c r="DPF12" s="41"/>
      <c r="DPG12" s="41"/>
      <c r="DPH12" s="41"/>
      <c r="DPI12" s="41"/>
      <c r="DPJ12" s="41"/>
      <c r="DPK12" s="41"/>
      <c r="DPL12" s="41"/>
      <c r="DPM12" s="41"/>
      <c r="DPN12" s="41"/>
      <c r="DPO12" s="41"/>
      <c r="DPP12" s="41"/>
      <c r="DPQ12" s="41"/>
      <c r="DPR12" s="41"/>
      <c r="DPS12" s="41"/>
      <c r="DPT12" s="41"/>
      <c r="DPU12" s="41"/>
      <c r="DPV12" s="41"/>
      <c r="DPW12" s="41"/>
      <c r="DPX12" s="41"/>
      <c r="DPY12" s="41"/>
      <c r="DPZ12" s="41"/>
      <c r="DQA12" s="41"/>
      <c r="DQB12" s="41"/>
      <c r="DQC12" s="41"/>
      <c r="DQD12" s="41"/>
      <c r="DQE12" s="41"/>
      <c r="DQF12" s="41"/>
      <c r="DQG12" s="41"/>
      <c r="DQH12" s="41"/>
      <c r="DQI12" s="41"/>
      <c r="DQJ12" s="41"/>
      <c r="DQK12" s="41"/>
      <c r="DQL12" s="41"/>
      <c r="DQM12" s="41"/>
      <c r="DQN12" s="41"/>
      <c r="DQO12" s="41"/>
      <c r="DQP12" s="41"/>
      <c r="DQQ12" s="41"/>
      <c r="DQR12" s="41"/>
      <c r="DQS12" s="41"/>
      <c r="DQT12" s="41"/>
      <c r="DQU12" s="41"/>
      <c r="DQV12" s="41"/>
      <c r="DQW12" s="41"/>
      <c r="DQX12" s="41"/>
      <c r="DQY12" s="41"/>
      <c r="DQZ12" s="41"/>
      <c r="DRA12" s="41"/>
      <c r="DRB12" s="41"/>
      <c r="DRC12" s="41"/>
      <c r="DRD12" s="41"/>
      <c r="DRE12" s="41"/>
      <c r="DRF12" s="41"/>
      <c r="DRG12" s="41"/>
      <c r="DRH12" s="41"/>
      <c r="DRI12" s="41"/>
      <c r="DRJ12" s="41"/>
      <c r="DRK12" s="41"/>
      <c r="DRL12" s="41"/>
      <c r="DRM12" s="41"/>
      <c r="DRN12" s="41"/>
      <c r="DRO12" s="41"/>
      <c r="DRP12" s="41"/>
      <c r="DRQ12" s="41"/>
      <c r="DRR12" s="41"/>
      <c r="DRS12" s="41"/>
      <c r="DRT12" s="41"/>
      <c r="DRU12" s="41"/>
      <c r="DRV12" s="41"/>
      <c r="DRW12" s="41"/>
      <c r="DRX12" s="41"/>
      <c r="DRY12" s="41"/>
      <c r="DRZ12" s="41"/>
      <c r="DSA12" s="41"/>
      <c r="DSB12" s="41"/>
      <c r="DSC12" s="41"/>
      <c r="DSD12" s="41"/>
      <c r="DSE12" s="41"/>
      <c r="DSF12" s="41"/>
      <c r="DSG12" s="41"/>
      <c r="DSH12" s="41"/>
      <c r="DSI12" s="41"/>
      <c r="DSJ12" s="41"/>
      <c r="DSK12" s="41"/>
      <c r="DSL12" s="41"/>
      <c r="DSM12" s="41"/>
      <c r="DSN12" s="41"/>
      <c r="DSO12" s="41"/>
      <c r="DSP12" s="41"/>
      <c r="DSQ12" s="41"/>
      <c r="DSR12" s="41"/>
      <c r="DSS12" s="41"/>
      <c r="DST12" s="41"/>
      <c r="DSU12" s="41"/>
      <c r="DSV12" s="41"/>
      <c r="DSW12" s="41"/>
      <c r="DSX12" s="41"/>
      <c r="DSY12" s="41"/>
      <c r="DSZ12" s="41"/>
      <c r="DTA12" s="41"/>
      <c r="DTB12" s="41"/>
      <c r="DTC12" s="41"/>
      <c r="DTD12" s="41"/>
      <c r="DTE12" s="41"/>
      <c r="DTF12" s="41"/>
      <c r="DTG12" s="41"/>
      <c r="DTH12" s="41"/>
      <c r="DTI12" s="41"/>
      <c r="DTJ12" s="41"/>
      <c r="DTK12" s="41"/>
      <c r="DTL12" s="41"/>
      <c r="DTM12" s="41"/>
      <c r="DTN12" s="41"/>
      <c r="DTO12" s="41"/>
      <c r="DTP12" s="41"/>
      <c r="DTQ12" s="41"/>
      <c r="DTR12" s="41"/>
      <c r="DTS12" s="41"/>
      <c r="DTT12" s="41"/>
      <c r="DTU12" s="41"/>
      <c r="DTV12" s="41"/>
      <c r="DTW12" s="41"/>
      <c r="DTX12" s="41"/>
      <c r="DTY12" s="41"/>
      <c r="DTZ12" s="41"/>
      <c r="DUA12" s="41"/>
      <c r="DUB12" s="41"/>
      <c r="DUC12" s="41"/>
      <c r="DUD12" s="41"/>
      <c r="DUE12" s="41"/>
      <c r="DUF12" s="41"/>
      <c r="DUG12" s="41"/>
      <c r="DUH12" s="41"/>
      <c r="DUI12" s="41"/>
      <c r="DUJ12" s="41"/>
      <c r="DUK12" s="41"/>
      <c r="DUL12" s="41"/>
      <c r="DUM12" s="41"/>
      <c r="DUN12" s="41"/>
      <c r="DUO12" s="41"/>
      <c r="DUP12" s="41"/>
      <c r="DUQ12" s="41"/>
      <c r="DUR12" s="41"/>
      <c r="DUS12" s="41"/>
      <c r="DUT12" s="41"/>
      <c r="DUU12" s="41"/>
      <c r="DUV12" s="41"/>
      <c r="DUW12" s="41"/>
      <c r="DUX12" s="41"/>
      <c r="DUY12" s="41"/>
      <c r="DUZ12" s="41"/>
      <c r="DVA12" s="41"/>
      <c r="DVB12" s="41"/>
      <c r="DVC12" s="41"/>
      <c r="DVD12" s="41"/>
      <c r="DVE12" s="41"/>
      <c r="DVF12" s="41"/>
      <c r="DVG12" s="41"/>
      <c r="DVH12" s="41"/>
      <c r="DVI12" s="41"/>
      <c r="DVJ12" s="41"/>
      <c r="DVK12" s="41"/>
      <c r="DVL12" s="41"/>
      <c r="DVM12" s="41"/>
      <c r="DVN12" s="41"/>
      <c r="DVO12" s="41"/>
      <c r="DVP12" s="41"/>
      <c r="DVQ12" s="41"/>
      <c r="DVR12" s="41"/>
      <c r="DVS12" s="41"/>
      <c r="DVT12" s="41"/>
      <c r="DVU12" s="41"/>
      <c r="DVV12" s="41"/>
      <c r="DVW12" s="41"/>
      <c r="DVX12" s="41"/>
      <c r="DVY12" s="41"/>
      <c r="DVZ12" s="41"/>
      <c r="DWA12" s="41"/>
      <c r="DWB12" s="41"/>
      <c r="DWC12" s="41"/>
      <c r="DWD12" s="41"/>
      <c r="DWE12" s="41"/>
      <c r="DWF12" s="41"/>
      <c r="DWG12" s="41"/>
      <c r="DWH12" s="41"/>
      <c r="DWI12" s="41"/>
      <c r="DWJ12" s="41"/>
      <c r="DWK12" s="41"/>
      <c r="DWL12" s="41"/>
      <c r="DWM12" s="41"/>
      <c r="DWN12" s="41"/>
      <c r="DWO12" s="41"/>
      <c r="DWP12" s="41"/>
      <c r="DWQ12" s="41"/>
      <c r="DWR12" s="41"/>
      <c r="DWS12" s="41"/>
      <c r="DWT12" s="41"/>
      <c r="DWU12" s="41"/>
      <c r="DWV12" s="41"/>
      <c r="DWW12" s="41"/>
      <c r="DWX12" s="41"/>
      <c r="DWY12" s="41"/>
      <c r="DWZ12" s="41"/>
      <c r="DXA12" s="41"/>
      <c r="DXB12" s="41"/>
      <c r="DXC12" s="41"/>
      <c r="DXD12" s="41"/>
      <c r="DXE12" s="41"/>
      <c r="DXF12" s="41"/>
      <c r="DXG12" s="41"/>
      <c r="DXH12" s="41"/>
      <c r="DXI12" s="41"/>
      <c r="DXJ12" s="41"/>
      <c r="DXK12" s="41"/>
      <c r="DXL12" s="41"/>
      <c r="DXM12" s="41"/>
      <c r="DXN12" s="41"/>
      <c r="DXO12" s="41"/>
      <c r="DXP12" s="41"/>
      <c r="DXQ12" s="41"/>
      <c r="DXR12" s="41"/>
      <c r="DXS12" s="41"/>
      <c r="DXT12" s="41"/>
      <c r="DXU12" s="41"/>
      <c r="DXV12" s="41"/>
      <c r="DXW12" s="41"/>
      <c r="DXX12" s="41"/>
      <c r="DXY12" s="41"/>
      <c r="DXZ12" s="41"/>
      <c r="DYA12" s="41"/>
      <c r="DYB12" s="41"/>
      <c r="DYC12" s="41"/>
      <c r="DYD12" s="41"/>
      <c r="DYE12" s="41"/>
      <c r="DYF12" s="41"/>
      <c r="DYG12" s="41"/>
      <c r="DYH12" s="41"/>
      <c r="DYI12" s="41"/>
      <c r="DYJ12" s="41"/>
      <c r="DYK12" s="41"/>
      <c r="DYL12" s="41"/>
      <c r="DYM12" s="41"/>
      <c r="DYN12" s="41"/>
      <c r="DYO12" s="41"/>
      <c r="DYP12" s="41"/>
      <c r="DYQ12" s="41"/>
      <c r="DYR12" s="41"/>
      <c r="DYS12" s="41"/>
      <c r="DYT12" s="41"/>
      <c r="DYU12" s="41"/>
      <c r="DYV12" s="41"/>
      <c r="DYW12" s="41"/>
      <c r="DYX12" s="41"/>
      <c r="DYY12" s="41"/>
      <c r="DYZ12" s="41"/>
      <c r="DZA12" s="41"/>
      <c r="DZB12" s="41"/>
      <c r="DZC12" s="41"/>
      <c r="DZD12" s="41"/>
      <c r="DZE12" s="41"/>
      <c r="DZF12" s="41"/>
      <c r="DZG12" s="41"/>
      <c r="DZH12" s="41"/>
      <c r="DZI12" s="41"/>
      <c r="DZJ12" s="41"/>
      <c r="DZK12" s="41"/>
      <c r="DZL12" s="41"/>
      <c r="DZM12" s="41"/>
      <c r="DZN12" s="41"/>
      <c r="DZO12" s="41"/>
      <c r="DZP12" s="41"/>
      <c r="DZQ12" s="41"/>
      <c r="DZR12" s="41"/>
      <c r="DZS12" s="41"/>
      <c r="DZT12" s="41"/>
      <c r="DZU12" s="41"/>
      <c r="DZV12" s="41"/>
      <c r="DZW12" s="41"/>
      <c r="DZX12" s="41"/>
      <c r="DZY12" s="41"/>
      <c r="DZZ12" s="41"/>
      <c r="EAA12" s="41"/>
      <c r="EAB12" s="41"/>
      <c r="EAC12" s="41"/>
      <c r="EAD12" s="41"/>
      <c r="EAE12" s="41"/>
      <c r="EAF12" s="41"/>
      <c r="EAG12" s="41"/>
      <c r="EAH12" s="41"/>
      <c r="EAI12" s="41"/>
      <c r="EAJ12" s="41"/>
      <c r="EAK12" s="41"/>
      <c r="EAL12" s="41"/>
      <c r="EAM12" s="41"/>
      <c r="EAN12" s="41"/>
      <c r="EAO12" s="41"/>
      <c r="EAP12" s="41"/>
      <c r="EAQ12" s="41"/>
      <c r="EAR12" s="41"/>
      <c r="EAS12" s="41"/>
      <c r="EAT12" s="41"/>
      <c r="EAU12" s="41"/>
      <c r="EAV12" s="41"/>
      <c r="EAW12" s="41"/>
      <c r="EAX12" s="41"/>
      <c r="EAY12" s="41"/>
      <c r="EAZ12" s="41"/>
      <c r="EBA12" s="41"/>
      <c r="EBB12" s="41"/>
      <c r="EBC12" s="41"/>
      <c r="EBD12" s="41"/>
      <c r="EBE12" s="41"/>
      <c r="EBF12" s="41"/>
      <c r="EBG12" s="41"/>
      <c r="EBH12" s="41"/>
      <c r="EBI12" s="41"/>
      <c r="EBJ12" s="41"/>
      <c r="EBK12" s="41"/>
      <c r="EBL12" s="41"/>
      <c r="EBM12" s="41"/>
      <c r="EBN12" s="41"/>
      <c r="EBO12" s="41"/>
      <c r="EBP12" s="41"/>
      <c r="EBQ12" s="41"/>
      <c r="EBR12" s="41"/>
      <c r="EBS12" s="41"/>
      <c r="EBT12" s="41"/>
      <c r="EBU12" s="41"/>
      <c r="EBV12" s="41"/>
      <c r="EBW12" s="41"/>
      <c r="EBX12" s="41"/>
      <c r="EBY12" s="41"/>
      <c r="EBZ12" s="41"/>
      <c r="ECA12" s="41"/>
      <c r="ECB12" s="41"/>
      <c r="ECC12" s="41"/>
      <c r="ECD12" s="41"/>
      <c r="ECE12" s="41"/>
      <c r="ECF12" s="41"/>
      <c r="ECG12" s="41"/>
      <c r="ECH12" s="41"/>
      <c r="ECI12" s="41"/>
      <c r="ECJ12" s="41"/>
      <c r="ECK12" s="41"/>
      <c r="ECL12" s="41"/>
      <c r="ECM12" s="41"/>
      <c r="ECN12" s="41"/>
      <c r="ECO12" s="41"/>
      <c r="ECP12" s="41"/>
      <c r="ECQ12" s="41"/>
      <c r="ECR12" s="41"/>
      <c r="ECS12" s="41"/>
      <c r="ECT12" s="41"/>
      <c r="ECU12" s="41"/>
      <c r="ECV12" s="41"/>
      <c r="ECW12" s="41"/>
      <c r="ECX12" s="41"/>
      <c r="ECY12" s="41"/>
      <c r="ECZ12" s="41"/>
      <c r="EDA12" s="41"/>
      <c r="EDB12" s="41"/>
      <c r="EDC12" s="41"/>
      <c r="EDD12" s="41"/>
      <c r="EDE12" s="41"/>
      <c r="EDF12" s="41"/>
      <c r="EDG12" s="41"/>
      <c r="EDH12" s="41"/>
      <c r="EDI12" s="41"/>
      <c r="EDJ12" s="41"/>
      <c r="EDK12" s="41"/>
      <c r="EDL12" s="41"/>
      <c r="EDM12" s="41"/>
      <c r="EDN12" s="41"/>
      <c r="EDO12" s="41"/>
      <c r="EDP12" s="41"/>
      <c r="EDQ12" s="41"/>
      <c r="EDR12" s="41"/>
      <c r="EDS12" s="41"/>
      <c r="EDT12" s="41"/>
      <c r="EDU12" s="41"/>
      <c r="EDV12" s="41"/>
      <c r="EDW12" s="41"/>
      <c r="EDX12" s="41"/>
      <c r="EDY12" s="41"/>
      <c r="EDZ12" s="41"/>
      <c r="EEA12" s="41"/>
      <c r="EEB12" s="41"/>
      <c r="EEC12" s="41"/>
      <c r="EED12" s="41"/>
      <c r="EEE12" s="41"/>
      <c r="EEF12" s="41"/>
      <c r="EEG12" s="41"/>
      <c r="EEH12" s="41"/>
      <c r="EEI12" s="41"/>
      <c r="EEJ12" s="41"/>
      <c r="EEK12" s="41"/>
      <c r="EEL12" s="41"/>
      <c r="EEM12" s="41"/>
      <c r="EEN12" s="41"/>
      <c r="EEO12" s="41"/>
      <c r="EEP12" s="41"/>
      <c r="EEQ12" s="41"/>
      <c r="EER12" s="41"/>
      <c r="EES12" s="41"/>
      <c r="EET12" s="41"/>
      <c r="EEU12" s="41"/>
      <c r="EEV12" s="41"/>
      <c r="EEW12" s="41"/>
      <c r="EEX12" s="41"/>
      <c r="EEY12" s="41"/>
      <c r="EEZ12" s="41"/>
      <c r="EFA12" s="41"/>
      <c r="EFB12" s="41"/>
      <c r="EFC12" s="41"/>
      <c r="EFD12" s="41"/>
      <c r="EFE12" s="41"/>
      <c r="EFF12" s="41"/>
      <c r="EFG12" s="41"/>
      <c r="EFH12" s="41"/>
      <c r="EFI12" s="41"/>
      <c r="EFJ12" s="41"/>
      <c r="EFK12" s="41"/>
      <c r="EFL12" s="41"/>
      <c r="EFM12" s="41"/>
      <c r="EFN12" s="41"/>
      <c r="EFO12" s="41"/>
      <c r="EFP12" s="41"/>
      <c r="EFQ12" s="41"/>
      <c r="EFR12" s="41"/>
      <c r="EFS12" s="41"/>
      <c r="EFT12" s="41"/>
      <c r="EFU12" s="41"/>
      <c r="EFV12" s="41"/>
      <c r="EFW12" s="41"/>
      <c r="EFX12" s="41"/>
      <c r="EFY12" s="41"/>
      <c r="EFZ12" s="41"/>
      <c r="EGA12" s="41"/>
      <c r="EGB12" s="41"/>
      <c r="EGC12" s="41"/>
      <c r="EGD12" s="41"/>
      <c r="EGE12" s="41"/>
      <c r="EGF12" s="41"/>
      <c r="EGG12" s="41"/>
      <c r="EGH12" s="41"/>
      <c r="EGI12" s="41"/>
      <c r="EGJ12" s="41"/>
      <c r="EGK12" s="41"/>
      <c r="EGL12" s="41"/>
      <c r="EGM12" s="41"/>
      <c r="EGN12" s="41"/>
      <c r="EGO12" s="41"/>
      <c r="EGP12" s="41"/>
      <c r="EGQ12" s="41"/>
      <c r="EGR12" s="41"/>
      <c r="EGS12" s="41"/>
      <c r="EGT12" s="41"/>
      <c r="EGU12" s="41"/>
      <c r="EGV12" s="41"/>
      <c r="EGW12" s="41"/>
      <c r="EGX12" s="41"/>
      <c r="EGY12" s="41"/>
      <c r="EGZ12" s="41"/>
      <c r="EHA12" s="41"/>
      <c r="EHB12" s="41"/>
      <c r="EHC12" s="41"/>
      <c r="EHD12" s="41"/>
      <c r="EHE12" s="41"/>
      <c r="EHF12" s="41"/>
      <c r="EHG12" s="41"/>
      <c r="EHH12" s="41"/>
      <c r="EHI12" s="41"/>
      <c r="EHJ12" s="41"/>
      <c r="EHK12" s="41"/>
      <c r="EHL12" s="41"/>
      <c r="EHM12" s="41"/>
      <c r="EHN12" s="41"/>
      <c r="EHO12" s="41"/>
      <c r="EHP12" s="41"/>
      <c r="EHQ12" s="41"/>
      <c r="EHR12" s="41"/>
      <c r="EHS12" s="41"/>
      <c r="EHT12" s="41"/>
      <c r="EHU12" s="41"/>
      <c r="EHV12" s="41"/>
      <c r="EHW12" s="41"/>
      <c r="EHX12" s="41"/>
      <c r="EHY12" s="41"/>
      <c r="EHZ12" s="41"/>
      <c r="EIA12" s="41"/>
      <c r="EIB12" s="41"/>
      <c r="EIC12" s="41"/>
      <c r="EID12" s="41"/>
      <c r="EIE12" s="41"/>
      <c r="EIF12" s="41"/>
      <c r="EIG12" s="41"/>
      <c r="EIH12" s="41"/>
      <c r="EII12" s="41"/>
      <c r="EIJ12" s="41"/>
      <c r="EIK12" s="41"/>
      <c r="EIL12" s="41"/>
      <c r="EIM12" s="41"/>
      <c r="EIN12" s="41"/>
      <c r="EIO12" s="41"/>
      <c r="EIP12" s="41"/>
      <c r="EIQ12" s="41"/>
      <c r="EIR12" s="41"/>
      <c r="EIS12" s="41"/>
      <c r="EIT12" s="41"/>
      <c r="EIU12" s="41"/>
      <c r="EIV12" s="41"/>
      <c r="EIW12" s="41"/>
      <c r="EIX12" s="41"/>
      <c r="EIY12" s="41"/>
      <c r="EIZ12" s="41"/>
      <c r="EJA12" s="41"/>
      <c r="EJB12" s="41"/>
      <c r="EJC12" s="41"/>
      <c r="EJD12" s="41"/>
      <c r="EJE12" s="41"/>
      <c r="EJF12" s="41"/>
      <c r="EJG12" s="41"/>
      <c r="EJH12" s="41"/>
      <c r="EJI12" s="41"/>
      <c r="EJJ12" s="41"/>
      <c r="EJK12" s="41"/>
      <c r="EJL12" s="41"/>
      <c r="EJM12" s="41"/>
      <c r="EJN12" s="41"/>
      <c r="EJO12" s="41"/>
      <c r="EJP12" s="41"/>
      <c r="EJQ12" s="41"/>
      <c r="EJR12" s="41"/>
      <c r="EJS12" s="41"/>
      <c r="EJT12" s="41"/>
      <c r="EJU12" s="41"/>
      <c r="EJV12" s="41"/>
      <c r="EJW12" s="41"/>
      <c r="EJX12" s="41"/>
      <c r="EJY12" s="41"/>
      <c r="EJZ12" s="41"/>
      <c r="EKA12" s="41"/>
      <c r="EKB12" s="41"/>
      <c r="EKC12" s="41"/>
      <c r="EKD12" s="41"/>
      <c r="EKE12" s="41"/>
      <c r="EKF12" s="41"/>
      <c r="EKG12" s="41"/>
      <c r="EKH12" s="41"/>
      <c r="EKI12" s="41"/>
      <c r="EKJ12" s="41"/>
      <c r="EKK12" s="41"/>
      <c r="EKL12" s="41"/>
      <c r="EKM12" s="41"/>
      <c r="EKN12" s="41"/>
      <c r="EKO12" s="41"/>
      <c r="EKP12" s="41"/>
      <c r="EKQ12" s="41"/>
      <c r="EKR12" s="41"/>
      <c r="EKS12" s="41"/>
      <c r="EKT12" s="41"/>
      <c r="EKU12" s="41"/>
      <c r="EKV12" s="41"/>
      <c r="EKW12" s="41"/>
      <c r="EKX12" s="41"/>
      <c r="EKY12" s="41"/>
      <c r="EKZ12" s="41"/>
      <c r="ELA12" s="41"/>
      <c r="ELB12" s="41"/>
      <c r="ELC12" s="41"/>
      <c r="ELD12" s="41"/>
      <c r="ELE12" s="41"/>
      <c r="ELF12" s="41"/>
      <c r="ELG12" s="41"/>
      <c r="ELH12" s="41"/>
      <c r="ELI12" s="41"/>
      <c r="ELJ12" s="41"/>
      <c r="ELK12" s="41"/>
      <c r="ELL12" s="41"/>
      <c r="ELM12" s="41"/>
      <c r="ELN12" s="41"/>
      <c r="ELO12" s="41"/>
      <c r="ELP12" s="41"/>
      <c r="ELQ12" s="41"/>
      <c r="ELR12" s="41"/>
      <c r="ELS12" s="41"/>
      <c r="ELT12" s="41"/>
      <c r="ELU12" s="41"/>
      <c r="ELV12" s="41"/>
      <c r="ELW12" s="41"/>
      <c r="ELX12" s="41"/>
      <c r="ELY12" s="41"/>
      <c r="ELZ12" s="41"/>
      <c r="EMA12" s="41"/>
      <c r="EMB12" s="41"/>
      <c r="EMC12" s="41"/>
      <c r="EMD12" s="41"/>
      <c r="EME12" s="41"/>
      <c r="EMF12" s="41"/>
      <c r="EMG12" s="41"/>
      <c r="EMH12" s="41"/>
      <c r="EMI12" s="41"/>
      <c r="EMJ12" s="41"/>
      <c r="EMK12" s="41"/>
      <c r="EML12" s="41"/>
      <c r="EMM12" s="41"/>
      <c r="EMN12" s="41"/>
      <c r="EMO12" s="41"/>
      <c r="EMP12" s="41"/>
      <c r="EMQ12" s="41"/>
      <c r="EMR12" s="41"/>
      <c r="EMS12" s="41"/>
      <c r="EMT12" s="41"/>
      <c r="EMU12" s="41"/>
      <c r="EMV12" s="41"/>
      <c r="EMW12" s="41"/>
      <c r="EMX12" s="41"/>
      <c r="EMY12" s="41"/>
      <c r="EMZ12" s="41"/>
      <c r="ENA12" s="41"/>
      <c r="ENB12" s="41"/>
      <c r="ENC12" s="41"/>
      <c r="END12" s="41"/>
      <c r="ENE12" s="41"/>
      <c r="ENF12" s="41"/>
      <c r="ENG12" s="41"/>
      <c r="ENH12" s="41"/>
      <c r="ENI12" s="41"/>
      <c r="ENJ12" s="41"/>
      <c r="ENK12" s="41"/>
      <c r="ENL12" s="41"/>
      <c r="ENM12" s="41"/>
      <c r="ENN12" s="41"/>
      <c r="ENO12" s="41"/>
      <c r="ENP12" s="41"/>
      <c r="ENQ12" s="41"/>
      <c r="ENR12" s="41"/>
      <c r="ENS12" s="41"/>
      <c r="ENT12" s="41"/>
      <c r="ENU12" s="41"/>
      <c r="ENV12" s="41"/>
      <c r="ENW12" s="41"/>
      <c r="ENX12" s="41"/>
      <c r="ENY12" s="41"/>
      <c r="ENZ12" s="41"/>
      <c r="EOA12" s="41"/>
      <c r="EOB12" s="41"/>
      <c r="EOC12" s="41"/>
      <c r="EOD12" s="41"/>
      <c r="EOE12" s="41"/>
      <c r="EOF12" s="41"/>
      <c r="EOG12" s="41"/>
      <c r="EOH12" s="41"/>
      <c r="EOI12" s="41"/>
      <c r="EOJ12" s="41"/>
      <c r="EOK12" s="41"/>
      <c r="EOL12" s="41"/>
      <c r="EOM12" s="41"/>
      <c r="EON12" s="41"/>
      <c r="EOO12" s="41"/>
      <c r="EOP12" s="41"/>
      <c r="EOQ12" s="41"/>
      <c r="EOR12" s="41"/>
      <c r="EOS12" s="41"/>
      <c r="EOT12" s="41"/>
      <c r="EOU12" s="41"/>
      <c r="EOV12" s="41"/>
      <c r="EOW12" s="41"/>
      <c r="EOX12" s="41"/>
      <c r="EOY12" s="41"/>
      <c r="EOZ12" s="41"/>
      <c r="EPA12" s="41"/>
      <c r="EPB12" s="41"/>
      <c r="EPC12" s="41"/>
      <c r="EPD12" s="41"/>
      <c r="EPE12" s="41"/>
      <c r="EPF12" s="41"/>
      <c r="EPG12" s="41"/>
      <c r="EPH12" s="41"/>
      <c r="EPI12" s="41"/>
      <c r="EPJ12" s="41"/>
      <c r="EPK12" s="41"/>
      <c r="EPL12" s="41"/>
      <c r="EPM12" s="41"/>
      <c r="EPN12" s="41"/>
      <c r="EPO12" s="41"/>
      <c r="EPP12" s="41"/>
      <c r="EPQ12" s="41"/>
      <c r="EPR12" s="41"/>
      <c r="EPS12" s="41"/>
      <c r="EPT12" s="41"/>
      <c r="EPU12" s="41"/>
      <c r="EPV12" s="41"/>
      <c r="EPW12" s="41"/>
      <c r="EPX12" s="41"/>
      <c r="EPY12" s="41"/>
      <c r="EPZ12" s="41"/>
      <c r="EQA12" s="41"/>
      <c r="EQB12" s="41"/>
      <c r="EQC12" s="41"/>
      <c r="EQD12" s="41"/>
      <c r="EQE12" s="41"/>
      <c r="EQF12" s="41"/>
      <c r="EQG12" s="41"/>
      <c r="EQH12" s="41"/>
      <c r="EQI12" s="41"/>
      <c r="EQJ12" s="41"/>
      <c r="EQK12" s="41"/>
      <c r="EQL12" s="41"/>
      <c r="EQM12" s="41"/>
      <c r="EQN12" s="41"/>
      <c r="EQO12" s="41"/>
      <c r="EQP12" s="41"/>
      <c r="EQQ12" s="41"/>
      <c r="EQR12" s="41"/>
      <c r="EQS12" s="41"/>
      <c r="EQT12" s="41"/>
      <c r="EQU12" s="41"/>
      <c r="EQV12" s="41"/>
      <c r="EQW12" s="41"/>
      <c r="EQX12" s="41"/>
      <c r="EQY12" s="41"/>
      <c r="EQZ12" s="41"/>
      <c r="ERA12" s="41"/>
      <c r="ERB12" s="41"/>
      <c r="ERC12" s="41"/>
      <c r="ERD12" s="41"/>
      <c r="ERE12" s="41"/>
      <c r="ERF12" s="41"/>
      <c r="ERG12" s="41"/>
      <c r="ERH12" s="41"/>
      <c r="ERI12" s="41"/>
      <c r="ERJ12" s="41"/>
      <c r="ERK12" s="41"/>
      <c r="ERL12" s="41"/>
      <c r="ERM12" s="41"/>
      <c r="ERN12" s="41"/>
      <c r="ERO12" s="41"/>
      <c r="ERP12" s="41"/>
      <c r="ERQ12" s="41"/>
      <c r="ERR12" s="41"/>
      <c r="ERS12" s="41"/>
      <c r="ERT12" s="41"/>
      <c r="ERU12" s="41"/>
      <c r="ERV12" s="41"/>
      <c r="ERW12" s="41"/>
      <c r="ERX12" s="41"/>
      <c r="ERY12" s="41"/>
      <c r="ERZ12" s="41"/>
      <c r="ESA12" s="41"/>
      <c r="ESB12" s="41"/>
      <c r="ESC12" s="41"/>
      <c r="ESD12" s="41"/>
      <c r="ESE12" s="41"/>
      <c r="ESF12" s="41"/>
      <c r="ESG12" s="41"/>
      <c r="ESH12" s="41"/>
      <c r="ESI12" s="41"/>
      <c r="ESJ12" s="41"/>
      <c r="ESK12" s="41"/>
      <c r="ESL12" s="41"/>
      <c r="ESM12" s="41"/>
      <c r="ESN12" s="41"/>
      <c r="ESO12" s="41"/>
      <c r="ESP12" s="41"/>
      <c r="ESQ12" s="41"/>
      <c r="ESR12" s="41"/>
      <c r="ESS12" s="41"/>
      <c r="EST12" s="41"/>
      <c r="ESU12" s="41"/>
      <c r="ESV12" s="41"/>
      <c r="ESW12" s="41"/>
      <c r="ESX12" s="41"/>
      <c r="ESY12" s="41"/>
      <c r="ESZ12" s="41"/>
      <c r="ETA12" s="41"/>
      <c r="ETB12" s="41"/>
      <c r="ETC12" s="41"/>
      <c r="ETD12" s="41"/>
      <c r="ETE12" s="41"/>
      <c r="ETF12" s="41"/>
      <c r="ETG12" s="41"/>
      <c r="ETH12" s="41"/>
      <c r="ETI12" s="41"/>
      <c r="ETJ12" s="41"/>
      <c r="ETK12" s="41"/>
      <c r="ETL12" s="41"/>
      <c r="ETM12" s="41"/>
      <c r="ETN12" s="41"/>
      <c r="ETO12" s="41"/>
      <c r="ETP12" s="41"/>
      <c r="ETQ12" s="41"/>
      <c r="ETR12" s="41"/>
      <c r="ETS12" s="41"/>
      <c r="ETT12" s="41"/>
      <c r="ETU12" s="41"/>
      <c r="ETV12" s="41"/>
      <c r="ETW12" s="41"/>
      <c r="ETX12" s="41"/>
      <c r="ETY12" s="41"/>
      <c r="ETZ12" s="41"/>
      <c r="EUA12" s="41"/>
      <c r="EUB12" s="41"/>
      <c r="EUC12" s="41"/>
      <c r="EUD12" s="41"/>
      <c r="EUE12" s="41"/>
      <c r="EUF12" s="41"/>
      <c r="EUG12" s="41"/>
      <c r="EUH12" s="41"/>
      <c r="EUI12" s="41"/>
      <c r="EUJ12" s="41"/>
      <c r="EUK12" s="41"/>
      <c r="EUL12" s="41"/>
      <c r="EUM12" s="41"/>
      <c r="EUN12" s="41"/>
      <c r="EUO12" s="41"/>
      <c r="EUP12" s="41"/>
      <c r="EUQ12" s="41"/>
      <c r="EUR12" s="41"/>
      <c r="EUS12" s="41"/>
      <c r="EUT12" s="41"/>
      <c r="EUU12" s="41"/>
      <c r="EUV12" s="41"/>
      <c r="EUW12" s="41"/>
      <c r="EUX12" s="41"/>
      <c r="EUY12" s="41"/>
      <c r="EUZ12" s="41"/>
      <c r="EVA12" s="41"/>
      <c r="EVB12" s="41"/>
      <c r="EVC12" s="41"/>
      <c r="EVD12" s="41"/>
      <c r="EVE12" s="41"/>
      <c r="EVF12" s="41"/>
      <c r="EVG12" s="41"/>
      <c r="EVH12" s="41"/>
      <c r="EVI12" s="41"/>
      <c r="EVJ12" s="41"/>
      <c r="EVK12" s="41"/>
      <c r="EVL12" s="41"/>
      <c r="EVM12" s="41"/>
      <c r="EVN12" s="41"/>
      <c r="EVO12" s="41"/>
      <c r="EVP12" s="41"/>
      <c r="EVQ12" s="41"/>
      <c r="EVR12" s="41"/>
      <c r="EVS12" s="41"/>
      <c r="EVT12" s="41"/>
      <c r="EVU12" s="41"/>
      <c r="EVV12" s="41"/>
      <c r="EVW12" s="41"/>
      <c r="EVX12" s="41"/>
      <c r="EVY12" s="41"/>
      <c r="EVZ12" s="41"/>
      <c r="EWA12" s="41"/>
      <c r="EWB12" s="41"/>
      <c r="EWC12" s="41"/>
      <c r="EWD12" s="41"/>
      <c r="EWE12" s="41"/>
      <c r="EWF12" s="41"/>
      <c r="EWG12" s="41"/>
      <c r="EWH12" s="41"/>
      <c r="EWI12" s="41"/>
      <c r="EWJ12" s="41"/>
      <c r="EWK12" s="41"/>
      <c r="EWL12" s="41"/>
      <c r="EWM12" s="41"/>
      <c r="EWN12" s="41"/>
      <c r="EWO12" s="41"/>
      <c r="EWP12" s="41"/>
      <c r="EWQ12" s="41"/>
      <c r="EWR12" s="41"/>
      <c r="EWS12" s="41"/>
      <c r="EWT12" s="41"/>
      <c r="EWU12" s="41"/>
      <c r="EWV12" s="41"/>
      <c r="EWW12" s="41"/>
      <c r="EWX12" s="41"/>
      <c r="EWY12" s="41"/>
      <c r="EWZ12" s="41"/>
      <c r="EXA12" s="41"/>
      <c r="EXB12" s="41"/>
      <c r="EXC12" s="41"/>
      <c r="EXD12" s="41"/>
      <c r="EXE12" s="41"/>
      <c r="EXF12" s="41"/>
      <c r="EXG12" s="41"/>
      <c r="EXH12" s="41"/>
      <c r="EXI12" s="41"/>
      <c r="EXJ12" s="41"/>
      <c r="EXK12" s="41"/>
      <c r="EXL12" s="41"/>
      <c r="EXM12" s="41"/>
      <c r="EXN12" s="41"/>
      <c r="EXO12" s="41"/>
      <c r="EXP12" s="41"/>
      <c r="EXQ12" s="41"/>
      <c r="EXR12" s="41"/>
      <c r="EXS12" s="41"/>
      <c r="EXT12" s="41"/>
      <c r="EXU12" s="41"/>
      <c r="EXV12" s="41"/>
      <c r="EXW12" s="41"/>
      <c r="EXX12" s="41"/>
      <c r="EXY12" s="41"/>
      <c r="EXZ12" s="41"/>
      <c r="EYA12" s="41"/>
      <c r="EYB12" s="41"/>
      <c r="EYC12" s="41"/>
      <c r="EYD12" s="41"/>
      <c r="EYE12" s="41"/>
      <c r="EYF12" s="41"/>
      <c r="EYG12" s="41"/>
      <c r="EYH12" s="41"/>
      <c r="EYI12" s="41"/>
      <c r="EYJ12" s="41"/>
      <c r="EYK12" s="41"/>
      <c r="EYL12" s="41"/>
      <c r="EYM12" s="41"/>
      <c r="EYN12" s="41"/>
      <c r="EYO12" s="41"/>
      <c r="EYP12" s="41"/>
      <c r="EYQ12" s="41"/>
      <c r="EYR12" s="41"/>
      <c r="EYS12" s="41"/>
      <c r="EYT12" s="41"/>
      <c r="EYU12" s="41"/>
      <c r="EYV12" s="41"/>
      <c r="EYW12" s="41"/>
      <c r="EYX12" s="41"/>
      <c r="EYY12" s="41"/>
      <c r="EYZ12" s="41"/>
      <c r="EZA12" s="41"/>
      <c r="EZB12" s="41"/>
      <c r="EZC12" s="41"/>
      <c r="EZD12" s="41"/>
      <c r="EZE12" s="41"/>
      <c r="EZF12" s="41"/>
      <c r="EZG12" s="41"/>
      <c r="EZH12" s="41"/>
      <c r="EZI12" s="41"/>
      <c r="EZJ12" s="41"/>
      <c r="EZK12" s="41"/>
      <c r="EZL12" s="41"/>
      <c r="EZM12" s="41"/>
      <c r="EZN12" s="41"/>
      <c r="EZO12" s="41"/>
      <c r="EZP12" s="41"/>
      <c r="EZQ12" s="41"/>
      <c r="EZR12" s="41"/>
      <c r="EZS12" s="41"/>
      <c r="EZT12" s="41"/>
      <c r="EZU12" s="41"/>
      <c r="EZV12" s="41"/>
      <c r="EZW12" s="41"/>
      <c r="EZX12" s="41"/>
      <c r="EZY12" s="41"/>
      <c r="EZZ12" s="41"/>
      <c r="FAA12" s="41"/>
      <c r="FAB12" s="41"/>
      <c r="FAC12" s="41"/>
      <c r="FAD12" s="41"/>
      <c r="FAE12" s="41"/>
      <c r="FAF12" s="41"/>
      <c r="FAG12" s="41"/>
      <c r="FAH12" s="41"/>
      <c r="FAI12" s="41"/>
      <c r="FAJ12" s="41"/>
      <c r="FAK12" s="41"/>
      <c r="FAL12" s="41"/>
      <c r="FAM12" s="41"/>
      <c r="FAN12" s="41"/>
      <c r="FAO12" s="41"/>
      <c r="FAP12" s="41"/>
      <c r="FAQ12" s="41"/>
      <c r="FAR12" s="41"/>
      <c r="FAS12" s="41"/>
      <c r="FAT12" s="41"/>
      <c r="FAU12" s="41"/>
      <c r="FAV12" s="41"/>
      <c r="FAW12" s="41"/>
      <c r="FAX12" s="41"/>
      <c r="FAY12" s="41"/>
      <c r="FAZ12" s="41"/>
      <c r="FBA12" s="41"/>
      <c r="FBB12" s="41"/>
      <c r="FBC12" s="41"/>
      <c r="FBD12" s="41"/>
      <c r="FBE12" s="41"/>
      <c r="FBF12" s="41"/>
      <c r="FBG12" s="41"/>
      <c r="FBH12" s="41"/>
      <c r="FBI12" s="41"/>
      <c r="FBJ12" s="41"/>
      <c r="FBK12" s="41"/>
      <c r="FBL12" s="41"/>
      <c r="FBM12" s="41"/>
      <c r="FBN12" s="41"/>
      <c r="FBO12" s="41"/>
      <c r="FBP12" s="41"/>
      <c r="FBQ12" s="41"/>
      <c r="FBR12" s="41"/>
      <c r="FBS12" s="41"/>
      <c r="FBT12" s="41"/>
      <c r="FBU12" s="41"/>
      <c r="FBV12" s="41"/>
      <c r="FBW12" s="41"/>
      <c r="FBX12" s="41"/>
      <c r="FBY12" s="41"/>
      <c r="FBZ12" s="41"/>
      <c r="FCA12" s="41"/>
      <c r="FCB12" s="41"/>
      <c r="FCC12" s="41"/>
      <c r="FCD12" s="41"/>
      <c r="FCE12" s="41"/>
      <c r="FCF12" s="41"/>
      <c r="FCG12" s="41"/>
      <c r="FCH12" s="41"/>
      <c r="FCI12" s="41"/>
      <c r="FCJ12" s="41"/>
      <c r="FCK12" s="41"/>
      <c r="FCL12" s="41"/>
      <c r="FCM12" s="41"/>
      <c r="FCN12" s="41"/>
      <c r="FCO12" s="41"/>
      <c r="FCP12" s="41"/>
      <c r="FCQ12" s="41"/>
      <c r="FCR12" s="41"/>
      <c r="FCS12" s="41"/>
      <c r="FCT12" s="41"/>
      <c r="FCU12" s="41"/>
      <c r="FCV12" s="41"/>
      <c r="FCW12" s="41"/>
      <c r="FCX12" s="41"/>
      <c r="FCY12" s="41"/>
      <c r="FCZ12" s="41"/>
      <c r="FDA12" s="41"/>
      <c r="FDB12" s="41"/>
      <c r="FDC12" s="41"/>
      <c r="FDD12" s="41"/>
      <c r="FDE12" s="41"/>
      <c r="FDF12" s="41"/>
      <c r="FDG12" s="41"/>
      <c r="FDH12" s="41"/>
      <c r="FDI12" s="41"/>
      <c r="FDJ12" s="41"/>
      <c r="FDK12" s="41"/>
      <c r="FDL12" s="41"/>
      <c r="FDM12" s="41"/>
      <c r="FDN12" s="41"/>
      <c r="FDO12" s="41"/>
      <c r="FDP12" s="41"/>
      <c r="FDQ12" s="41"/>
      <c r="FDR12" s="41"/>
      <c r="FDS12" s="41"/>
      <c r="FDT12" s="41"/>
      <c r="FDU12" s="41"/>
      <c r="FDV12" s="41"/>
      <c r="FDW12" s="41"/>
      <c r="FDX12" s="41"/>
      <c r="FDY12" s="41"/>
      <c r="FDZ12" s="41"/>
      <c r="FEA12" s="41"/>
      <c r="FEB12" s="41"/>
      <c r="FEC12" s="41"/>
      <c r="FED12" s="41"/>
      <c r="FEE12" s="41"/>
      <c r="FEF12" s="41"/>
      <c r="FEG12" s="41"/>
      <c r="FEH12" s="41"/>
      <c r="FEI12" s="41"/>
      <c r="FEJ12" s="41"/>
      <c r="FEK12" s="41"/>
      <c r="FEL12" s="41"/>
      <c r="FEM12" s="41"/>
      <c r="FEN12" s="41"/>
      <c r="FEO12" s="41"/>
      <c r="FEP12" s="41"/>
      <c r="FEQ12" s="41"/>
      <c r="FER12" s="41"/>
      <c r="FES12" s="41"/>
      <c r="FET12" s="41"/>
      <c r="FEU12" s="41"/>
      <c r="FEV12" s="41"/>
      <c r="FEW12" s="41"/>
      <c r="FEX12" s="41"/>
      <c r="FEY12" s="41"/>
      <c r="FEZ12" s="41"/>
      <c r="FFA12" s="41"/>
      <c r="FFB12" s="41"/>
      <c r="FFC12" s="41"/>
      <c r="FFD12" s="41"/>
      <c r="FFE12" s="41"/>
      <c r="FFF12" s="41"/>
      <c r="FFG12" s="41"/>
      <c r="FFH12" s="41"/>
      <c r="FFI12" s="41"/>
      <c r="FFJ12" s="41"/>
      <c r="FFK12" s="41"/>
      <c r="FFL12" s="41"/>
      <c r="FFM12" s="41"/>
      <c r="FFN12" s="41"/>
      <c r="FFO12" s="41"/>
      <c r="FFP12" s="41"/>
      <c r="FFQ12" s="41"/>
      <c r="FFR12" s="41"/>
      <c r="FFS12" s="41"/>
      <c r="FFT12" s="41"/>
      <c r="FFU12" s="41"/>
      <c r="FFV12" s="41"/>
      <c r="FFW12" s="41"/>
      <c r="FFX12" s="41"/>
      <c r="FFY12" s="41"/>
      <c r="FFZ12" s="41"/>
      <c r="FGA12" s="41"/>
      <c r="FGB12" s="41"/>
      <c r="FGC12" s="41"/>
      <c r="FGD12" s="41"/>
      <c r="FGE12" s="41"/>
      <c r="FGF12" s="41"/>
      <c r="FGG12" s="41"/>
      <c r="FGH12" s="41"/>
      <c r="FGI12" s="41"/>
      <c r="FGJ12" s="41"/>
      <c r="FGK12" s="41"/>
      <c r="FGL12" s="41"/>
      <c r="FGM12" s="41"/>
      <c r="FGN12" s="41"/>
      <c r="FGO12" s="41"/>
      <c r="FGP12" s="41"/>
      <c r="FGQ12" s="41"/>
      <c r="FGR12" s="41"/>
      <c r="FGS12" s="41"/>
      <c r="FGT12" s="41"/>
      <c r="FGU12" s="41"/>
      <c r="FGV12" s="41"/>
      <c r="FGW12" s="41"/>
      <c r="FGX12" s="41"/>
      <c r="FGY12" s="41"/>
      <c r="FGZ12" s="41"/>
      <c r="FHA12" s="41"/>
      <c r="FHB12" s="41"/>
      <c r="FHC12" s="41"/>
      <c r="FHD12" s="41"/>
      <c r="FHE12" s="41"/>
      <c r="FHF12" s="41"/>
      <c r="FHG12" s="41"/>
      <c r="FHH12" s="41"/>
      <c r="FHI12" s="41"/>
      <c r="FHJ12" s="41"/>
      <c r="FHK12" s="41"/>
      <c r="FHL12" s="41"/>
      <c r="FHM12" s="41"/>
      <c r="FHN12" s="41"/>
      <c r="FHO12" s="41"/>
      <c r="FHP12" s="41"/>
      <c r="FHQ12" s="41"/>
      <c r="FHR12" s="41"/>
      <c r="FHS12" s="41"/>
      <c r="FHT12" s="41"/>
      <c r="FHU12" s="41"/>
      <c r="FHV12" s="41"/>
      <c r="FHW12" s="41"/>
      <c r="FHX12" s="41"/>
      <c r="FHY12" s="41"/>
      <c r="FHZ12" s="41"/>
      <c r="FIA12" s="41"/>
      <c r="FIB12" s="41"/>
      <c r="FIC12" s="41"/>
      <c r="FID12" s="41"/>
      <c r="FIE12" s="41"/>
      <c r="FIF12" s="41"/>
      <c r="FIG12" s="41"/>
      <c r="FIH12" s="41"/>
      <c r="FII12" s="41"/>
      <c r="FIJ12" s="41"/>
      <c r="FIK12" s="41"/>
      <c r="FIL12" s="41"/>
      <c r="FIM12" s="41"/>
      <c r="FIN12" s="41"/>
      <c r="FIO12" s="41"/>
      <c r="FIP12" s="41"/>
      <c r="FIQ12" s="41"/>
      <c r="FIR12" s="41"/>
      <c r="FIS12" s="41"/>
      <c r="FIT12" s="41"/>
      <c r="FIU12" s="41"/>
      <c r="FIV12" s="41"/>
      <c r="FIW12" s="41"/>
      <c r="FIX12" s="41"/>
      <c r="FIY12" s="41"/>
      <c r="FIZ12" s="41"/>
      <c r="FJA12" s="41"/>
      <c r="FJB12" s="41"/>
      <c r="FJC12" s="41"/>
      <c r="FJD12" s="41"/>
      <c r="FJE12" s="41"/>
      <c r="FJF12" s="41"/>
      <c r="FJG12" s="41"/>
      <c r="FJH12" s="41"/>
      <c r="FJI12" s="41"/>
      <c r="FJJ12" s="41"/>
      <c r="FJK12" s="41"/>
      <c r="FJL12" s="41"/>
      <c r="FJM12" s="41"/>
      <c r="FJN12" s="41"/>
      <c r="FJO12" s="41"/>
      <c r="FJP12" s="41"/>
      <c r="FJQ12" s="41"/>
      <c r="FJR12" s="41"/>
      <c r="FJS12" s="41"/>
      <c r="FJT12" s="41"/>
      <c r="FJU12" s="41"/>
      <c r="FJV12" s="41"/>
      <c r="FJW12" s="41"/>
      <c r="FJX12" s="41"/>
      <c r="FJY12" s="41"/>
      <c r="FJZ12" s="41"/>
      <c r="FKA12" s="41"/>
      <c r="FKB12" s="41"/>
      <c r="FKC12" s="41"/>
      <c r="FKD12" s="41"/>
      <c r="FKE12" s="41"/>
      <c r="FKF12" s="41"/>
      <c r="FKG12" s="41"/>
      <c r="FKH12" s="41"/>
      <c r="FKI12" s="41"/>
      <c r="FKJ12" s="41"/>
      <c r="FKK12" s="41"/>
      <c r="FKL12" s="41"/>
      <c r="FKM12" s="41"/>
      <c r="FKN12" s="41"/>
      <c r="FKO12" s="41"/>
      <c r="FKP12" s="41"/>
      <c r="FKQ12" s="41"/>
      <c r="FKR12" s="41"/>
      <c r="FKS12" s="41"/>
      <c r="FKT12" s="41"/>
      <c r="FKU12" s="41"/>
      <c r="FKV12" s="41"/>
      <c r="FKW12" s="41"/>
      <c r="FKX12" s="41"/>
      <c r="FKY12" s="41"/>
      <c r="FKZ12" s="41"/>
      <c r="FLA12" s="41"/>
      <c r="FLB12" s="41"/>
      <c r="FLC12" s="41"/>
      <c r="FLD12" s="41"/>
      <c r="FLE12" s="41"/>
      <c r="FLF12" s="41"/>
      <c r="FLG12" s="41"/>
      <c r="FLH12" s="41"/>
      <c r="FLI12" s="41"/>
      <c r="FLJ12" s="41"/>
      <c r="FLK12" s="41"/>
      <c r="FLL12" s="41"/>
      <c r="FLM12" s="41"/>
      <c r="FLN12" s="41"/>
      <c r="FLO12" s="41"/>
      <c r="FLP12" s="41"/>
      <c r="FLQ12" s="41"/>
      <c r="FLR12" s="41"/>
      <c r="FLS12" s="41"/>
      <c r="FLT12" s="41"/>
      <c r="FLU12" s="41"/>
      <c r="FLV12" s="41"/>
      <c r="FLW12" s="41"/>
      <c r="FLX12" s="41"/>
      <c r="FLY12" s="41"/>
      <c r="FLZ12" s="41"/>
      <c r="FMA12" s="41"/>
      <c r="FMB12" s="41"/>
      <c r="FMC12" s="41"/>
      <c r="FMD12" s="41"/>
      <c r="FME12" s="41"/>
      <c r="FMF12" s="41"/>
      <c r="FMG12" s="41"/>
      <c r="FMH12" s="41"/>
      <c r="FMI12" s="41"/>
      <c r="FMJ12" s="41"/>
      <c r="FMK12" s="41"/>
      <c r="FML12" s="41"/>
      <c r="FMM12" s="41"/>
      <c r="FMN12" s="41"/>
      <c r="FMO12" s="41"/>
      <c r="FMP12" s="41"/>
      <c r="FMQ12" s="41"/>
      <c r="FMR12" s="41"/>
      <c r="FMS12" s="41"/>
      <c r="FMT12" s="41"/>
      <c r="FMU12" s="41"/>
      <c r="FMV12" s="41"/>
      <c r="FMW12" s="41"/>
      <c r="FMX12" s="41"/>
      <c r="FMY12" s="41"/>
      <c r="FMZ12" s="41"/>
      <c r="FNA12" s="41"/>
      <c r="FNB12" s="41"/>
      <c r="FNC12" s="41"/>
      <c r="FND12" s="41"/>
      <c r="FNE12" s="41"/>
      <c r="FNF12" s="41"/>
      <c r="FNG12" s="41"/>
      <c r="FNH12" s="41"/>
      <c r="FNI12" s="41"/>
      <c r="FNJ12" s="41"/>
      <c r="FNK12" s="41"/>
      <c r="FNL12" s="41"/>
      <c r="FNM12" s="41"/>
      <c r="FNN12" s="41"/>
      <c r="FNO12" s="41"/>
      <c r="FNP12" s="41"/>
      <c r="FNQ12" s="41"/>
      <c r="FNR12" s="41"/>
      <c r="FNS12" s="41"/>
      <c r="FNT12" s="41"/>
      <c r="FNU12" s="41"/>
      <c r="FNV12" s="41"/>
      <c r="FNW12" s="41"/>
      <c r="FNX12" s="41"/>
      <c r="FNY12" s="41"/>
      <c r="FNZ12" s="41"/>
      <c r="FOA12" s="41"/>
      <c r="FOB12" s="41"/>
      <c r="FOC12" s="41"/>
      <c r="FOD12" s="41"/>
      <c r="FOE12" s="41"/>
      <c r="FOF12" s="41"/>
      <c r="FOG12" s="41"/>
      <c r="FOH12" s="41"/>
      <c r="FOI12" s="41"/>
      <c r="FOJ12" s="41"/>
      <c r="FOK12" s="41"/>
      <c r="FOL12" s="41"/>
      <c r="FOM12" s="41"/>
      <c r="FON12" s="41"/>
      <c r="FOO12" s="41"/>
      <c r="FOP12" s="41"/>
      <c r="FOQ12" s="41"/>
      <c r="FOR12" s="41"/>
      <c r="FOS12" s="41"/>
      <c r="FOT12" s="41"/>
      <c r="FOU12" s="41"/>
      <c r="FOV12" s="41"/>
      <c r="FOW12" s="41"/>
      <c r="FOX12" s="41"/>
      <c r="FOY12" s="41"/>
      <c r="FOZ12" s="41"/>
      <c r="FPA12" s="41"/>
      <c r="FPB12" s="41"/>
      <c r="FPC12" s="41"/>
      <c r="FPD12" s="41"/>
      <c r="FPE12" s="41"/>
      <c r="FPF12" s="41"/>
      <c r="FPG12" s="41"/>
      <c r="FPH12" s="41"/>
      <c r="FPI12" s="41"/>
      <c r="FPJ12" s="41"/>
      <c r="FPK12" s="41"/>
      <c r="FPL12" s="41"/>
      <c r="FPM12" s="41"/>
      <c r="FPN12" s="41"/>
      <c r="FPO12" s="41"/>
      <c r="FPP12" s="41"/>
      <c r="FPQ12" s="41"/>
      <c r="FPR12" s="41"/>
      <c r="FPS12" s="41"/>
      <c r="FPT12" s="41"/>
      <c r="FPU12" s="41"/>
      <c r="FPV12" s="41"/>
      <c r="FPW12" s="41"/>
      <c r="FPX12" s="41"/>
      <c r="FPY12" s="41"/>
      <c r="FPZ12" s="41"/>
      <c r="FQA12" s="41"/>
      <c r="FQB12" s="41"/>
      <c r="FQC12" s="41"/>
      <c r="FQD12" s="41"/>
      <c r="FQE12" s="41"/>
      <c r="FQF12" s="41"/>
      <c r="FQG12" s="41"/>
      <c r="FQH12" s="41"/>
      <c r="FQI12" s="41"/>
      <c r="FQJ12" s="41"/>
      <c r="FQK12" s="41"/>
      <c r="FQL12" s="41"/>
      <c r="FQM12" s="41"/>
      <c r="FQN12" s="41"/>
      <c r="FQO12" s="41"/>
      <c r="FQP12" s="41"/>
      <c r="FQQ12" s="41"/>
      <c r="FQR12" s="41"/>
      <c r="FQS12" s="41"/>
      <c r="FQT12" s="41"/>
      <c r="FQU12" s="41"/>
      <c r="FQV12" s="41"/>
      <c r="FQW12" s="41"/>
      <c r="FQX12" s="41"/>
      <c r="FQY12" s="41"/>
      <c r="FQZ12" s="41"/>
      <c r="FRA12" s="41"/>
      <c r="FRB12" s="41"/>
      <c r="FRC12" s="41"/>
      <c r="FRD12" s="41"/>
      <c r="FRE12" s="41"/>
      <c r="FRF12" s="41"/>
      <c r="FRG12" s="41"/>
      <c r="FRH12" s="41"/>
      <c r="FRI12" s="41"/>
      <c r="FRJ12" s="41"/>
      <c r="FRK12" s="41"/>
      <c r="FRL12" s="41"/>
      <c r="FRM12" s="41"/>
      <c r="FRN12" s="41"/>
      <c r="FRO12" s="41"/>
      <c r="FRP12" s="41"/>
      <c r="FRQ12" s="41"/>
      <c r="FRR12" s="41"/>
      <c r="FRS12" s="41"/>
      <c r="FRT12" s="41"/>
      <c r="FRU12" s="41"/>
      <c r="FRV12" s="41"/>
      <c r="FRW12" s="41"/>
      <c r="FRX12" s="41"/>
      <c r="FRY12" s="41"/>
      <c r="FRZ12" s="41"/>
      <c r="FSA12" s="41"/>
      <c r="FSB12" s="41"/>
      <c r="FSC12" s="41"/>
      <c r="FSD12" s="41"/>
      <c r="FSE12" s="41"/>
      <c r="FSF12" s="41"/>
      <c r="FSG12" s="41"/>
      <c r="FSH12" s="41"/>
      <c r="FSI12" s="41"/>
      <c r="FSJ12" s="41"/>
      <c r="FSK12" s="41"/>
      <c r="FSL12" s="41"/>
      <c r="FSM12" s="41"/>
      <c r="FSN12" s="41"/>
      <c r="FSO12" s="41"/>
      <c r="FSP12" s="41"/>
      <c r="FSQ12" s="41"/>
      <c r="FSR12" s="41"/>
      <c r="FSS12" s="41"/>
      <c r="FST12" s="41"/>
      <c r="FSU12" s="41"/>
      <c r="FSV12" s="41"/>
      <c r="FSW12" s="41"/>
      <c r="FSX12" s="41"/>
      <c r="FSY12" s="41"/>
      <c r="FSZ12" s="41"/>
      <c r="FTA12" s="41"/>
      <c r="FTB12" s="41"/>
      <c r="FTC12" s="41"/>
      <c r="FTD12" s="41"/>
      <c r="FTE12" s="41"/>
      <c r="FTF12" s="41"/>
      <c r="FTG12" s="41"/>
      <c r="FTH12" s="41"/>
      <c r="FTI12" s="41"/>
      <c r="FTJ12" s="41"/>
      <c r="FTK12" s="41"/>
      <c r="FTL12" s="41"/>
      <c r="FTM12" s="41"/>
      <c r="FTN12" s="41"/>
      <c r="FTO12" s="41"/>
      <c r="FTP12" s="41"/>
      <c r="FTQ12" s="41"/>
      <c r="FTR12" s="41"/>
      <c r="FTS12" s="41"/>
      <c r="FTT12" s="41"/>
      <c r="FTU12" s="41"/>
      <c r="FTV12" s="41"/>
      <c r="FTW12" s="41"/>
      <c r="FTX12" s="41"/>
      <c r="FTY12" s="41"/>
      <c r="FTZ12" s="41"/>
      <c r="FUA12" s="41"/>
      <c r="FUB12" s="41"/>
      <c r="FUC12" s="41"/>
      <c r="FUD12" s="41"/>
      <c r="FUE12" s="41"/>
      <c r="FUF12" s="41"/>
      <c r="FUG12" s="41"/>
      <c r="FUH12" s="41"/>
      <c r="FUI12" s="41"/>
      <c r="FUJ12" s="41"/>
      <c r="FUK12" s="41"/>
      <c r="FUL12" s="41"/>
      <c r="FUM12" s="41"/>
      <c r="FUN12" s="41"/>
      <c r="FUO12" s="41"/>
      <c r="FUP12" s="41"/>
      <c r="FUQ12" s="41"/>
      <c r="FUR12" s="41"/>
      <c r="FUS12" s="41"/>
      <c r="FUT12" s="41"/>
      <c r="FUU12" s="41"/>
      <c r="FUV12" s="41"/>
      <c r="FUW12" s="41"/>
      <c r="FUX12" s="41"/>
      <c r="FUY12" s="41"/>
      <c r="FUZ12" s="41"/>
      <c r="FVA12" s="41"/>
      <c r="FVB12" s="41"/>
      <c r="FVC12" s="41"/>
      <c r="FVD12" s="41"/>
      <c r="FVE12" s="41"/>
      <c r="FVF12" s="41"/>
      <c r="FVG12" s="41"/>
      <c r="FVH12" s="41"/>
      <c r="FVI12" s="41"/>
      <c r="FVJ12" s="41"/>
      <c r="FVK12" s="41"/>
      <c r="FVL12" s="41"/>
      <c r="FVM12" s="41"/>
      <c r="FVN12" s="41"/>
      <c r="FVO12" s="41"/>
      <c r="FVP12" s="41"/>
      <c r="FVQ12" s="41"/>
      <c r="FVR12" s="41"/>
      <c r="FVS12" s="41"/>
      <c r="FVT12" s="41"/>
      <c r="FVU12" s="41"/>
      <c r="FVV12" s="41"/>
      <c r="FVW12" s="41"/>
      <c r="FVX12" s="41"/>
      <c r="FVY12" s="41"/>
      <c r="FVZ12" s="41"/>
      <c r="FWA12" s="41"/>
      <c r="FWB12" s="41"/>
      <c r="FWC12" s="41"/>
      <c r="FWD12" s="41"/>
      <c r="FWE12" s="41"/>
      <c r="FWF12" s="41"/>
      <c r="FWG12" s="41"/>
      <c r="FWH12" s="41"/>
      <c r="FWI12" s="41"/>
      <c r="FWJ12" s="41"/>
      <c r="FWK12" s="41"/>
      <c r="FWL12" s="41"/>
      <c r="FWM12" s="41"/>
      <c r="FWN12" s="41"/>
      <c r="FWO12" s="41"/>
      <c r="FWP12" s="41"/>
      <c r="FWQ12" s="41"/>
      <c r="FWR12" s="41"/>
      <c r="FWS12" s="41"/>
      <c r="FWT12" s="41"/>
      <c r="FWU12" s="41"/>
      <c r="FWV12" s="41"/>
      <c r="FWW12" s="41"/>
      <c r="FWX12" s="41"/>
      <c r="FWY12" s="41"/>
      <c r="FWZ12" s="41"/>
      <c r="FXA12" s="41"/>
      <c r="FXB12" s="41"/>
      <c r="FXC12" s="41"/>
      <c r="FXD12" s="41"/>
      <c r="FXE12" s="41"/>
      <c r="FXF12" s="41"/>
      <c r="FXG12" s="41"/>
      <c r="FXH12" s="41"/>
      <c r="FXI12" s="41"/>
      <c r="FXJ12" s="41"/>
      <c r="FXK12" s="41"/>
      <c r="FXL12" s="41"/>
      <c r="FXM12" s="41"/>
      <c r="FXN12" s="41"/>
      <c r="FXO12" s="41"/>
      <c r="FXP12" s="41"/>
      <c r="FXQ12" s="41"/>
      <c r="FXR12" s="41"/>
      <c r="FXS12" s="41"/>
      <c r="FXT12" s="41"/>
      <c r="FXU12" s="41"/>
      <c r="FXV12" s="41"/>
      <c r="FXW12" s="41"/>
      <c r="FXX12" s="41"/>
      <c r="FXY12" s="41"/>
      <c r="FXZ12" s="41"/>
      <c r="FYA12" s="41"/>
      <c r="FYB12" s="41"/>
      <c r="FYC12" s="41"/>
      <c r="FYD12" s="41"/>
      <c r="FYE12" s="41"/>
      <c r="FYF12" s="41"/>
      <c r="FYG12" s="41"/>
      <c r="FYH12" s="41"/>
      <c r="FYI12" s="41"/>
      <c r="FYJ12" s="41"/>
      <c r="FYK12" s="41"/>
      <c r="FYL12" s="41"/>
      <c r="FYM12" s="41"/>
      <c r="FYN12" s="41"/>
      <c r="FYO12" s="41"/>
      <c r="FYP12" s="41"/>
      <c r="FYQ12" s="41"/>
      <c r="FYR12" s="41"/>
      <c r="FYS12" s="41"/>
      <c r="FYT12" s="41"/>
      <c r="FYU12" s="41"/>
      <c r="FYV12" s="41"/>
      <c r="FYW12" s="41"/>
      <c r="FYX12" s="41"/>
      <c r="FYY12" s="41"/>
      <c r="FYZ12" s="41"/>
      <c r="FZA12" s="41"/>
      <c r="FZB12" s="41"/>
      <c r="FZC12" s="41"/>
      <c r="FZD12" s="41"/>
      <c r="FZE12" s="41"/>
      <c r="FZF12" s="41"/>
      <c r="FZG12" s="41"/>
      <c r="FZH12" s="41"/>
      <c r="FZI12" s="41"/>
      <c r="FZJ12" s="41"/>
      <c r="FZK12" s="41"/>
      <c r="FZL12" s="41"/>
      <c r="FZM12" s="41"/>
      <c r="FZN12" s="41"/>
      <c r="FZO12" s="41"/>
      <c r="FZP12" s="41"/>
      <c r="FZQ12" s="41"/>
      <c r="FZR12" s="41"/>
      <c r="FZS12" s="41"/>
      <c r="FZT12" s="41"/>
      <c r="FZU12" s="41"/>
      <c r="FZV12" s="41"/>
      <c r="FZW12" s="41"/>
      <c r="FZX12" s="41"/>
      <c r="FZY12" s="41"/>
      <c r="FZZ12" s="41"/>
      <c r="GAA12" s="41"/>
      <c r="GAB12" s="41"/>
      <c r="GAC12" s="41"/>
      <c r="GAD12" s="41"/>
      <c r="GAE12" s="41"/>
      <c r="GAF12" s="41"/>
      <c r="GAG12" s="41"/>
      <c r="GAH12" s="41"/>
      <c r="GAI12" s="41"/>
      <c r="GAJ12" s="41"/>
      <c r="GAK12" s="41"/>
      <c r="GAL12" s="41"/>
      <c r="GAM12" s="41"/>
      <c r="GAN12" s="41"/>
      <c r="GAO12" s="41"/>
      <c r="GAP12" s="41"/>
      <c r="GAQ12" s="41"/>
      <c r="GAR12" s="41"/>
      <c r="GAS12" s="41"/>
      <c r="GAT12" s="41"/>
      <c r="GAU12" s="41"/>
      <c r="GAV12" s="41"/>
      <c r="GAW12" s="41"/>
      <c r="GAX12" s="41"/>
      <c r="GAY12" s="41"/>
      <c r="GAZ12" s="41"/>
      <c r="GBA12" s="41"/>
      <c r="GBB12" s="41"/>
      <c r="GBC12" s="41"/>
      <c r="GBD12" s="41"/>
      <c r="GBE12" s="41"/>
      <c r="GBF12" s="41"/>
      <c r="GBG12" s="41"/>
      <c r="GBH12" s="41"/>
      <c r="GBI12" s="41"/>
      <c r="GBJ12" s="41"/>
      <c r="GBK12" s="41"/>
      <c r="GBL12" s="41"/>
      <c r="GBM12" s="41"/>
      <c r="GBN12" s="41"/>
      <c r="GBO12" s="41"/>
      <c r="GBP12" s="41"/>
      <c r="GBQ12" s="41"/>
      <c r="GBR12" s="41"/>
      <c r="GBS12" s="41"/>
      <c r="GBT12" s="41"/>
      <c r="GBU12" s="41"/>
      <c r="GBV12" s="41"/>
      <c r="GBW12" s="41"/>
      <c r="GBX12" s="41"/>
      <c r="GBY12" s="41"/>
      <c r="GBZ12" s="41"/>
      <c r="GCA12" s="41"/>
      <c r="GCB12" s="41"/>
      <c r="GCC12" s="41"/>
      <c r="GCD12" s="41"/>
      <c r="GCE12" s="41"/>
      <c r="GCF12" s="41"/>
      <c r="GCG12" s="41"/>
      <c r="GCH12" s="41"/>
      <c r="GCI12" s="41"/>
      <c r="GCJ12" s="41"/>
      <c r="GCK12" s="41"/>
      <c r="GCL12" s="41"/>
      <c r="GCM12" s="41"/>
      <c r="GCN12" s="41"/>
      <c r="GCO12" s="41"/>
      <c r="GCP12" s="41"/>
      <c r="GCQ12" s="41"/>
      <c r="GCR12" s="41"/>
      <c r="GCS12" s="41"/>
      <c r="GCT12" s="41"/>
      <c r="GCU12" s="41"/>
      <c r="GCV12" s="41"/>
      <c r="GCW12" s="41"/>
      <c r="GCX12" s="41"/>
      <c r="GCY12" s="41"/>
      <c r="GCZ12" s="41"/>
      <c r="GDA12" s="41"/>
      <c r="GDB12" s="41"/>
      <c r="GDC12" s="41"/>
      <c r="GDD12" s="41"/>
      <c r="GDE12" s="41"/>
      <c r="GDF12" s="41"/>
      <c r="GDG12" s="41"/>
      <c r="GDH12" s="41"/>
      <c r="GDI12" s="41"/>
      <c r="GDJ12" s="41"/>
      <c r="GDK12" s="41"/>
      <c r="GDL12" s="41"/>
      <c r="GDM12" s="41"/>
      <c r="GDN12" s="41"/>
      <c r="GDO12" s="41"/>
      <c r="GDP12" s="41"/>
      <c r="GDQ12" s="41"/>
      <c r="GDR12" s="41"/>
      <c r="GDS12" s="41"/>
      <c r="GDT12" s="41"/>
      <c r="GDU12" s="41"/>
      <c r="GDV12" s="41"/>
      <c r="GDW12" s="41"/>
      <c r="GDX12" s="41"/>
      <c r="GDY12" s="41"/>
      <c r="GDZ12" s="41"/>
      <c r="GEA12" s="41"/>
      <c r="GEB12" s="41"/>
      <c r="GEC12" s="41"/>
      <c r="GED12" s="41"/>
      <c r="GEE12" s="41"/>
      <c r="GEF12" s="41"/>
      <c r="GEG12" s="41"/>
      <c r="GEH12" s="41"/>
      <c r="GEI12" s="41"/>
      <c r="GEJ12" s="41"/>
      <c r="GEK12" s="41"/>
      <c r="GEL12" s="41"/>
      <c r="GEM12" s="41"/>
      <c r="GEN12" s="41"/>
      <c r="GEO12" s="41"/>
      <c r="GEP12" s="41"/>
      <c r="GEQ12" s="41"/>
      <c r="GER12" s="41"/>
      <c r="GES12" s="41"/>
      <c r="GET12" s="41"/>
      <c r="GEU12" s="41"/>
      <c r="GEV12" s="41"/>
      <c r="GEW12" s="41"/>
      <c r="GEX12" s="41"/>
      <c r="GEY12" s="41"/>
      <c r="GEZ12" s="41"/>
      <c r="GFA12" s="41"/>
      <c r="GFB12" s="41"/>
      <c r="GFC12" s="41"/>
      <c r="GFD12" s="41"/>
      <c r="GFE12" s="41"/>
      <c r="GFF12" s="41"/>
      <c r="GFG12" s="41"/>
      <c r="GFH12" s="41"/>
      <c r="GFI12" s="41"/>
      <c r="GFJ12" s="41"/>
      <c r="GFK12" s="41"/>
      <c r="GFL12" s="41"/>
      <c r="GFM12" s="41"/>
      <c r="GFN12" s="41"/>
      <c r="GFO12" s="41"/>
      <c r="GFP12" s="41"/>
      <c r="GFQ12" s="41"/>
      <c r="GFR12" s="41"/>
      <c r="GFS12" s="41"/>
      <c r="GFT12" s="41"/>
      <c r="GFU12" s="41"/>
      <c r="GFV12" s="41"/>
      <c r="GFW12" s="41"/>
      <c r="GFX12" s="41"/>
      <c r="GFY12" s="41"/>
      <c r="GFZ12" s="41"/>
      <c r="GGA12" s="41"/>
      <c r="GGB12" s="41"/>
      <c r="GGC12" s="41"/>
      <c r="GGD12" s="41"/>
      <c r="GGE12" s="41"/>
      <c r="GGF12" s="41"/>
      <c r="GGG12" s="41"/>
      <c r="GGH12" s="41"/>
      <c r="GGI12" s="41"/>
      <c r="GGJ12" s="41"/>
      <c r="GGK12" s="41"/>
      <c r="GGL12" s="41"/>
      <c r="GGM12" s="41"/>
      <c r="GGN12" s="41"/>
      <c r="GGO12" s="41"/>
      <c r="GGP12" s="41"/>
      <c r="GGQ12" s="41"/>
      <c r="GGR12" s="41"/>
      <c r="GGS12" s="41"/>
      <c r="GGT12" s="41"/>
      <c r="GGU12" s="41"/>
      <c r="GGV12" s="41"/>
      <c r="GGW12" s="41"/>
      <c r="GGX12" s="41"/>
      <c r="GGY12" s="41"/>
      <c r="GGZ12" s="41"/>
      <c r="GHA12" s="41"/>
      <c r="GHB12" s="41"/>
      <c r="GHC12" s="41"/>
      <c r="GHD12" s="41"/>
      <c r="GHE12" s="41"/>
      <c r="GHF12" s="41"/>
      <c r="GHG12" s="41"/>
      <c r="GHH12" s="41"/>
      <c r="GHI12" s="41"/>
      <c r="GHJ12" s="41"/>
      <c r="GHK12" s="41"/>
      <c r="GHL12" s="41"/>
      <c r="GHM12" s="41"/>
      <c r="GHN12" s="41"/>
      <c r="GHO12" s="41"/>
      <c r="GHP12" s="41"/>
      <c r="GHQ12" s="41"/>
      <c r="GHR12" s="41"/>
      <c r="GHS12" s="41"/>
      <c r="GHT12" s="41"/>
      <c r="GHU12" s="41"/>
      <c r="GHV12" s="41"/>
      <c r="GHW12" s="41"/>
      <c r="GHX12" s="41"/>
      <c r="GHY12" s="41"/>
      <c r="GHZ12" s="41"/>
      <c r="GIA12" s="41"/>
      <c r="GIB12" s="41"/>
      <c r="GIC12" s="41"/>
      <c r="GID12" s="41"/>
      <c r="GIE12" s="41"/>
      <c r="GIF12" s="41"/>
      <c r="GIG12" s="41"/>
      <c r="GIH12" s="41"/>
      <c r="GII12" s="41"/>
      <c r="GIJ12" s="41"/>
      <c r="GIK12" s="41"/>
      <c r="GIL12" s="41"/>
      <c r="GIM12" s="41"/>
      <c r="GIN12" s="41"/>
      <c r="GIO12" s="41"/>
      <c r="GIP12" s="41"/>
      <c r="GIQ12" s="41"/>
      <c r="GIR12" s="41"/>
      <c r="GIS12" s="41"/>
      <c r="GIT12" s="41"/>
      <c r="GIU12" s="41"/>
      <c r="GIV12" s="41"/>
      <c r="GIW12" s="41"/>
      <c r="GIX12" s="41"/>
      <c r="GIY12" s="41"/>
      <c r="GIZ12" s="41"/>
      <c r="GJA12" s="41"/>
      <c r="GJB12" s="41"/>
      <c r="GJC12" s="41"/>
      <c r="GJD12" s="41"/>
      <c r="GJE12" s="41"/>
      <c r="GJF12" s="41"/>
      <c r="GJG12" s="41"/>
      <c r="GJH12" s="41"/>
      <c r="GJI12" s="41"/>
      <c r="GJJ12" s="41"/>
      <c r="GJK12" s="41"/>
      <c r="GJL12" s="41"/>
      <c r="GJM12" s="41"/>
      <c r="GJN12" s="41"/>
      <c r="GJO12" s="41"/>
      <c r="GJP12" s="41"/>
      <c r="GJQ12" s="41"/>
      <c r="GJR12" s="41"/>
      <c r="GJS12" s="41"/>
      <c r="GJT12" s="41"/>
      <c r="GJU12" s="41"/>
      <c r="GJV12" s="41"/>
      <c r="GJW12" s="41"/>
      <c r="GJX12" s="41"/>
      <c r="GJY12" s="41"/>
      <c r="GJZ12" s="41"/>
      <c r="GKA12" s="41"/>
      <c r="GKB12" s="41"/>
      <c r="GKC12" s="41"/>
      <c r="GKD12" s="41"/>
      <c r="GKE12" s="41"/>
      <c r="GKF12" s="41"/>
      <c r="GKG12" s="41"/>
      <c r="GKH12" s="41"/>
      <c r="GKI12" s="41"/>
      <c r="GKJ12" s="41"/>
      <c r="GKK12" s="41"/>
      <c r="GKL12" s="41"/>
      <c r="GKM12" s="41"/>
      <c r="GKN12" s="41"/>
      <c r="GKO12" s="41"/>
      <c r="GKP12" s="41"/>
      <c r="GKQ12" s="41"/>
      <c r="GKR12" s="41"/>
      <c r="GKS12" s="41"/>
      <c r="GKT12" s="41"/>
      <c r="GKU12" s="41"/>
      <c r="GKV12" s="41"/>
      <c r="GKW12" s="41"/>
      <c r="GKX12" s="41"/>
      <c r="GKY12" s="41"/>
      <c r="GKZ12" s="41"/>
      <c r="GLA12" s="41"/>
      <c r="GLB12" s="41"/>
      <c r="GLC12" s="41"/>
      <c r="GLD12" s="41"/>
      <c r="GLE12" s="41"/>
      <c r="GLF12" s="41"/>
      <c r="GLG12" s="41"/>
      <c r="GLH12" s="41"/>
      <c r="GLI12" s="41"/>
      <c r="GLJ12" s="41"/>
      <c r="GLK12" s="41"/>
      <c r="GLL12" s="41"/>
      <c r="GLM12" s="41"/>
      <c r="GLN12" s="41"/>
      <c r="GLO12" s="41"/>
      <c r="GLP12" s="41"/>
      <c r="GLQ12" s="41"/>
      <c r="GLR12" s="41"/>
      <c r="GLS12" s="41"/>
      <c r="GLT12" s="41"/>
      <c r="GLU12" s="41"/>
      <c r="GLV12" s="41"/>
      <c r="GLW12" s="41"/>
      <c r="GLX12" s="41"/>
      <c r="GLY12" s="41"/>
      <c r="GLZ12" s="41"/>
      <c r="GMA12" s="41"/>
      <c r="GMB12" s="41"/>
      <c r="GMC12" s="41"/>
      <c r="GMD12" s="41"/>
      <c r="GME12" s="41"/>
      <c r="GMF12" s="41"/>
      <c r="GMG12" s="41"/>
      <c r="GMH12" s="41"/>
      <c r="GMI12" s="41"/>
      <c r="GMJ12" s="41"/>
      <c r="GMK12" s="41"/>
      <c r="GML12" s="41"/>
      <c r="GMM12" s="41"/>
      <c r="GMN12" s="41"/>
      <c r="GMO12" s="41"/>
      <c r="GMP12" s="41"/>
      <c r="GMQ12" s="41"/>
      <c r="GMR12" s="41"/>
      <c r="GMS12" s="41"/>
      <c r="GMT12" s="41"/>
      <c r="GMU12" s="41"/>
      <c r="GMV12" s="41"/>
      <c r="GMW12" s="41"/>
      <c r="GMX12" s="41"/>
      <c r="GMY12" s="41"/>
      <c r="GMZ12" s="41"/>
      <c r="GNA12" s="41"/>
      <c r="GNB12" s="41"/>
      <c r="GNC12" s="41"/>
      <c r="GND12" s="41"/>
      <c r="GNE12" s="41"/>
      <c r="GNF12" s="41"/>
      <c r="GNG12" s="41"/>
      <c r="GNH12" s="41"/>
      <c r="GNI12" s="41"/>
      <c r="GNJ12" s="41"/>
      <c r="GNK12" s="41"/>
      <c r="GNL12" s="41"/>
      <c r="GNM12" s="41"/>
      <c r="GNN12" s="41"/>
      <c r="GNO12" s="41"/>
      <c r="GNP12" s="41"/>
      <c r="GNQ12" s="41"/>
      <c r="GNR12" s="41"/>
      <c r="GNS12" s="41"/>
      <c r="GNT12" s="41"/>
      <c r="GNU12" s="41"/>
      <c r="GNV12" s="41"/>
      <c r="GNW12" s="41"/>
      <c r="GNX12" s="41"/>
      <c r="GNY12" s="41"/>
      <c r="GNZ12" s="41"/>
      <c r="GOA12" s="41"/>
      <c r="GOB12" s="41"/>
      <c r="GOC12" s="41"/>
      <c r="GOD12" s="41"/>
      <c r="GOE12" s="41"/>
      <c r="GOF12" s="41"/>
      <c r="GOG12" s="41"/>
      <c r="GOH12" s="41"/>
      <c r="GOI12" s="41"/>
      <c r="GOJ12" s="41"/>
      <c r="GOK12" s="41"/>
      <c r="GOL12" s="41"/>
      <c r="GOM12" s="41"/>
      <c r="GON12" s="41"/>
      <c r="GOO12" s="41"/>
      <c r="GOP12" s="41"/>
      <c r="GOQ12" s="41"/>
      <c r="GOR12" s="41"/>
      <c r="GOS12" s="41"/>
      <c r="GOT12" s="41"/>
      <c r="GOU12" s="41"/>
      <c r="GOV12" s="41"/>
      <c r="GOW12" s="41"/>
      <c r="GOX12" s="41"/>
      <c r="GOY12" s="41"/>
      <c r="GOZ12" s="41"/>
      <c r="GPA12" s="41"/>
      <c r="GPB12" s="41"/>
      <c r="GPC12" s="41"/>
      <c r="GPD12" s="41"/>
      <c r="GPE12" s="41"/>
      <c r="GPF12" s="41"/>
      <c r="GPG12" s="41"/>
      <c r="GPH12" s="41"/>
      <c r="GPI12" s="41"/>
      <c r="GPJ12" s="41"/>
      <c r="GPK12" s="41"/>
      <c r="GPL12" s="41"/>
      <c r="GPM12" s="41"/>
      <c r="GPN12" s="41"/>
      <c r="GPO12" s="41"/>
      <c r="GPP12" s="41"/>
      <c r="GPQ12" s="41"/>
      <c r="GPR12" s="41"/>
      <c r="GPS12" s="41"/>
      <c r="GPT12" s="41"/>
      <c r="GPU12" s="41"/>
      <c r="GPV12" s="41"/>
      <c r="GPW12" s="41"/>
      <c r="GPX12" s="41"/>
      <c r="GPY12" s="41"/>
      <c r="GPZ12" s="41"/>
      <c r="GQA12" s="41"/>
      <c r="GQB12" s="41"/>
      <c r="GQC12" s="41"/>
      <c r="GQD12" s="41"/>
      <c r="GQE12" s="41"/>
      <c r="GQF12" s="41"/>
      <c r="GQG12" s="41"/>
      <c r="GQH12" s="41"/>
      <c r="GQI12" s="41"/>
      <c r="GQJ12" s="41"/>
      <c r="GQK12" s="41"/>
      <c r="GQL12" s="41"/>
      <c r="GQM12" s="41"/>
      <c r="GQN12" s="41"/>
      <c r="GQO12" s="41"/>
      <c r="GQP12" s="41"/>
      <c r="GQQ12" s="41"/>
      <c r="GQR12" s="41"/>
      <c r="GQS12" s="41"/>
      <c r="GQT12" s="41"/>
      <c r="GQU12" s="41"/>
      <c r="GQV12" s="41"/>
      <c r="GQW12" s="41"/>
      <c r="GQX12" s="41"/>
      <c r="GQY12" s="41"/>
      <c r="GQZ12" s="41"/>
      <c r="GRA12" s="41"/>
      <c r="GRB12" s="41"/>
      <c r="GRC12" s="41"/>
      <c r="GRD12" s="41"/>
      <c r="GRE12" s="41"/>
      <c r="GRF12" s="41"/>
      <c r="GRG12" s="41"/>
      <c r="GRH12" s="41"/>
      <c r="GRI12" s="41"/>
      <c r="GRJ12" s="41"/>
      <c r="GRK12" s="41"/>
      <c r="GRL12" s="41"/>
      <c r="GRM12" s="41"/>
      <c r="GRN12" s="41"/>
      <c r="GRO12" s="41"/>
      <c r="GRP12" s="41"/>
      <c r="GRQ12" s="41"/>
      <c r="GRR12" s="41"/>
      <c r="GRS12" s="41"/>
      <c r="GRT12" s="41"/>
      <c r="GRU12" s="41"/>
      <c r="GRV12" s="41"/>
      <c r="GRW12" s="41"/>
      <c r="GRX12" s="41"/>
      <c r="GRY12" s="41"/>
      <c r="GRZ12" s="41"/>
      <c r="GSA12" s="41"/>
      <c r="GSB12" s="41"/>
      <c r="GSC12" s="41"/>
      <c r="GSD12" s="41"/>
      <c r="GSE12" s="41"/>
      <c r="GSF12" s="41"/>
      <c r="GSG12" s="41"/>
      <c r="GSH12" s="41"/>
      <c r="GSI12" s="41"/>
      <c r="GSJ12" s="41"/>
      <c r="GSK12" s="41"/>
      <c r="GSL12" s="41"/>
      <c r="GSM12" s="41"/>
      <c r="GSN12" s="41"/>
      <c r="GSO12" s="41"/>
      <c r="GSP12" s="41"/>
      <c r="GSQ12" s="41"/>
      <c r="GSR12" s="41"/>
      <c r="GSS12" s="41"/>
      <c r="GST12" s="41"/>
      <c r="GSU12" s="41"/>
      <c r="GSV12" s="41"/>
      <c r="GSW12" s="41"/>
      <c r="GSX12" s="41"/>
      <c r="GSY12" s="41"/>
      <c r="GSZ12" s="41"/>
      <c r="GTA12" s="41"/>
      <c r="GTB12" s="41"/>
      <c r="GTC12" s="41"/>
      <c r="GTD12" s="41"/>
      <c r="GTE12" s="41"/>
      <c r="GTF12" s="41"/>
      <c r="GTG12" s="41"/>
      <c r="GTH12" s="41"/>
      <c r="GTI12" s="41"/>
      <c r="GTJ12" s="41"/>
      <c r="GTK12" s="41"/>
      <c r="GTL12" s="41"/>
      <c r="GTM12" s="41"/>
      <c r="GTN12" s="41"/>
      <c r="GTO12" s="41"/>
      <c r="GTP12" s="41"/>
      <c r="GTQ12" s="41"/>
      <c r="GTR12" s="41"/>
      <c r="GTS12" s="41"/>
      <c r="GTT12" s="41"/>
      <c r="GTU12" s="41"/>
      <c r="GTV12" s="41"/>
      <c r="GTW12" s="41"/>
      <c r="GTX12" s="41"/>
      <c r="GTY12" s="41"/>
      <c r="GTZ12" s="41"/>
      <c r="GUA12" s="41"/>
      <c r="GUB12" s="41"/>
      <c r="GUC12" s="41"/>
      <c r="GUD12" s="41"/>
      <c r="GUE12" s="41"/>
      <c r="GUF12" s="41"/>
      <c r="GUG12" s="41"/>
      <c r="GUH12" s="41"/>
      <c r="GUI12" s="41"/>
      <c r="GUJ12" s="41"/>
      <c r="GUK12" s="41"/>
      <c r="GUL12" s="41"/>
      <c r="GUM12" s="41"/>
      <c r="GUN12" s="41"/>
      <c r="GUO12" s="41"/>
      <c r="GUP12" s="41"/>
      <c r="GUQ12" s="41"/>
      <c r="GUR12" s="41"/>
      <c r="GUS12" s="41"/>
      <c r="GUT12" s="41"/>
      <c r="GUU12" s="41"/>
      <c r="GUV12" s="41"/>
      <c r="GUW12" s="41"/>
      <c r="GUX12" s="41"/>
      <c r="GUY12" s="41"/>
      <c r="GUZ12" s="41"/>
      <c r="GVA12" s="41"/>
      <c r="GVB12" s="41"/>
      <c r="GVC12" s="41"/>
      <c r="GVD12" s="41"/>
      <c r="GVE12" s="41"/>
      <c r="GVF12" s="41"/>
      <c r="GVG12" s="41"/>
      <c r="GVH12" s="41"/>
      <c r="GVI12" s="41"/>
      <c r="GVJ12" s="41"/>
      <c r="GVK12" s="41"/>
      <c r="GVL12" s="41"/>
      <c r="GVM12" s="41"/>
      <c r="GVN12" s="41"/>
      <c r="GVO12" s="41"/>
      <c r="GVP12" s="41"/>
      <c r="GVQ12" s="41"/>
      <c r="GVR12" s="41"/>
      <c r="GVS12" s="41"/>
      <c r="GVT12" s="41"/>
      <c r="GVU12" s="41"/>
      <c r="GVV12" s="41"/>
      <c r="GVW12" s="41"/>
      <c r="GVX12" s="41"/>
      <c r="GVY12" s="41"/>
      <c r="GVZ12" s="41"/>
      <c r="GWA12" s="41"/>
      <c r="GWB12" s="41"/>
      <c r="GWC12" s="41"/>
      <c r="GWD12" s="41"/>
      <c r="GWE12" s="41"/>
      <c r="GWF12" s="41"/>
      <c r="GWG12" s="41"/>
      <c r="GWH12" s="41"/>
      <c r="GWI12" s="41"/>
      <c r="GWJ12" s="41"/>
      <c r="GWK12" s="41"/>
      <c r="GWL12" s="41"/>
      <c r="GWM12" s="41"/>
      <c r="GWN12" s="41"/>
      <c r="GWO12" s="41"/>
      <c r="GWP12" s="41"/>
      <c r="GWQ12" s="41"/>
      <c r="GWR12" s="41"/>
      <c r="GWS12" s="41"/>
      <c r="GWT12" s="41"/>
      <c r="GWU12" s="41"/>
      <c r="GWV12" s="41"/>
      <c r="GWW12" s="41"/>
      <c r="GWX12" s="41"/>
      <c r="GWY12" s="41"/>
      <c r="GWZ12" s="41"/>
      <c r="GXA12" s="41"/>
      <c r="GXB12" s="41"/>
      <c r="GXC12" s="41"/>
      <c r="GXD12" s="41"/>
      <c r="GXE12" s="41"/>
      <c r="GXF12" s="41"/>
      <c r="GXG12" s="41"/>
      <c r="GXH12" s="41"/>
      <c r="GXI12" s="41"/>
      <c r="GXJ12" s="41"/>
      <c r="GXK12" s="41"/>
      <c r="GXL12" s="41"/>
      <c r="GXM12" s="41"/>
      <c r="GXN12" s="41"/>
      <c r="GXO12" s="41"/>
      <c r="GXP12" s="41"/>
      <c r="GXQ12" s="41"/>
      <c r="GXR12" s="41"/>
      <c r="GXS12" s="41"/>
      <c r="GXT12" s="41"/>
      <c r="GXU12" s="41"/>
      <c r="GXV12" s="41"/>
      <c r="GXW12" s="41"/>
      <c r="GXX12" s="41"/>
      <c r="GXY12" s="41"/>
      <c r="GXZ12" s="41"/>
      <c r="GYA12" s="41"/>
      <c r="GYB12" s="41"/>
      <c r="GYC12" s="41"/>
      <c r="GYD12" s="41"/>
      <c r="GYE12" s="41"/>
      <c r="GYF12" s="41"/>
      <c r="GYG12" s="41"/>
      <c r="GYH12" s="41"/>
      <c r="GYI12" s="41"/>
      <c r="GYJ12" s="41"/>
      <c r="GYK12" s="41"/>
      <c r="GYL12" s="41"/>
      <c r="GYM12" s="41"/>
      <c r="GYN12" s="41"/>
      <c r="GYO12" s="41"/>
      <c r="GYP12" s="41"/>
      <c r="GYQ12" s="41"/>
      <c r="GYR12" s="41"/>
      <c r="GYS12" s="41"/>
      <c r="GYT12" s="41"/>
      <c r="GYU12" s="41"/>
      <c r="GYV12" s="41"/>
      <c r="GYW12" s="41"/>
      <c r="GYX12" s="41"/>
      <c r="GYY12" s="41"/>
      <c r="GYZ12" s="41"/>
      <c r="GZA12" s="41"/>
      <c r="GZB12" s="41"/>
      <c r="GZC12" s="41"/>
      <c r="GZD12" s="41"/>
      <c r="GZE12" s="41"/>
      <c r="GZF12" s="41"/>
      <c r="GZG12" s="41"/>
      <c r="GZH12" s="41"/>
      <c r="GZI12" s="41"/>
      <c r="GZJ12" s="41"/>
      <c r="GZK12" s="41"/>
      <c r="GZL12" s="41"/>
      <c r="GZM12" s="41"/>
      <c r="GZN12" s="41"/>
      <c r="GZO12" s="41"/>
      <c r="GZP12" s="41"/>
      <c r="GZQ12" s="41"/>
      <c r="GZR12" s="41"/>
      <c r="GZS12" s="41"/>
      <c r="GZT12" s="41"/>
      <c r="GZU12" s="41"/>
      <c r="GZV12" s="41"/>
      <c r="GZW12" s="41"/>
      <c r="GZX12" s="41"/>
      <c r="GZY12" s="41"/>
      <c r="GZZ12" s="41"/>
      <c r="HAA12" s="41"/>
      <c r="HAB12" s="41"/>
      <c r="HAC12" s="41"/>
      <c r="HAD12" s="41"/>
      <c r="HAE12" s="41"/>
      <c r="HAF12" s="41"/>
      <c r="HAG12" s="41"/>
      <c r="HAH12" s="41"/>
      <c r="HAI12" s="41"/>
      <c r="HAJ12" s="41"/>
      <c r="HAK12" s="41"/>
      <c r="HAL12" s="41"/>
      <c r="HAM12" s="41"/>
      <c r="HAN12" s="41"/>
      <c r="HAO12" s="41"/>
      <c r="HAP12" s="41"/>
      <c r="HAQ12" s="41"/>
      <c r="HAR12" s="41"/>
      <c r="HAS12" s="41"/>
      <c r="HAT12" s="41"/>
      <c r="HAU12" s="41"/>
      <c r="HAV12" s="41"/>
      <c r="HAW12" s="41"/>
      <c r="HAX12" s="41"/>
      <c r="HAY12" s="41"/>
      <c r="HAZ12" s="41"/>
      <c r="HBA12" s="41"/>
      <c r="HBB12" s="41"/>
      <c r="HBC12" s="41"/>
      <c r="HBD12" s="41"/>
      <c r="HBE12" s="41"/>
      <c r="HBF12" s="41"/>
      <c r="HBG12" s="41"/>
      <c r="HBH12" s="41"/>
      <c r="HBI12" s="41"/>
      <c r="HBJ12" s="41"/>
      <c r="HBK12" s="41"/>
      <c r="HBL12" s="41"/>
      <c r="HBM12" s="41"/>
      <c r="HBN12" s="41"/>
      <c r="HBO12" s="41"/>
      <c r="HBP12" s="41"/>
      <c r="HBQ12" s="41"/>
      <c r="HBR12" s="41"/>
      <c r="HBS12" s="41"/>
      <c r="HBT12" s="41"/>
      <c r="HBU12" s="41"/>
      <c r="HBV12" s="41"/>
      <c r="HBW12" s="41"/>
      <c r="HBX12" s="41"/>
      <c r="HBY12" s="41"/>
      <c r="HBZ12" s="41"/>
      <c r="HCA12" s="41"/>
      <c r="HCB12" s="41"/>
      <c r="HCC12" s="41"/>
      <c r="HCD12" s="41"/>
      <c r="HCE12" s="41"/>
      <c r="HCF12" s="41"/>
      <c r="HCG12" s="41"/>
      <c r="HCH12" s="41"/>
      <c r="HCI12" s="41"/>
      <c r="HCJ12" s="41"/>
      <c r="HCK12" s="41"/>
      <c r="HCL12" s="41"/>
      <c r="HCM12" s="41"/>
      <c r="HCN12" s="41"/>
      <c r="HCO12" s="41"/>
      <c r="HCP12" s="41"/>
      <c r="HCQ12" s="41"/>
      <c r="HCR12" s="41"/>
      <c r="HCS12" s="41"/>
      <c r="HCT12" s="41"/>
      <c r="HCU12" s="41"/>
      <c r="HCV12" s="41"/>
      <c r="HCW12" s="41"/>
      <c r="HCX12" s="41"/>
      <c r="HCY12" s="41"/>
      <c r="HCZ12" s="41"/>
      <c r="HDA12" s="41"/>
      <c r="HDB12" s="41"/>
      <c r="HDC12" s="41"/>
      <c r="HDD12" s="41"/>
      <c r="HDE12" s="41"/>
      <c r="HDF12" s="41"/>
      <c r="HDG12" s="41"/>
      <c r="HDH12" s="41"/>
      <c r="HDI12" s="41"/>
      <c r="HDJ12" s="41"/>
      <c r="HDK12" s="41"/>
      <c r="HDL12" s="41"/>
      <c r="HDM12" s="41"/>
      <c r="HDN12" s="41"/>
      <c r="HDO12" s="41"/>
      <c r="HDP12" s="41"/>
      <c r="HDQ12" s="41"/>
      <c r="HDR12" s="41"/>
      <c r="HDS12" s="41"/>
      <c r="HDT12" s="41"/>
      <c r="HDU12" s="41"/>
      <c r="HDV12" s="41"/>
      <c r="HDW12" s="41"/>
      <c r="HDX12" s="41"/>
      <c r="HDY12" s="41"/>
      <c r="HDZ12" s="41"/>
      <c r="HEA12" s="41"/>
      <c r="HEB12" s="41"/>
      <c r="HEC12" s="41"/>
      <c r="HED12" s="41"/>
      <c r="HEE12" s="41"/>
      <c r="HEF12" s="41"/>
      <c r="HEG12" s="41"/>
      <c r="HEH12" s="41"/>
      <c r="HEI12" s="41"/>
      <c r="HEJ12" s="41"/>
      <c r="HEK12" s="41"/>
      <c r="HEL12" s="41"/>
      <c r="HEM12" s="41"/>
      <c r="HEN12" s="41"/>
      <c r="HEO12" s="41"/>
      <c r="HEP12" s="41"/>
      <c r="HEQ12" s="41"/>
      <c r="HER12" s="41"/>
      <c r="HES12" s="41"/>
      <c r="HET12" s="41"/>
      <c r="HEU12" s="41"/>
      <c r="HEV12" s="41"/>
      <c r="HEW12" s="41"/>
      <c r="HEX12" s="41"/>
      <c r="HEY12" s="41"/>
      <c r="HEZ12" s="41"/>
      <c r="HFA12" s="41"/>
      <c r="HFB12" s="41"/>
      <c r="HFC12" s="41"/>
      <c r="HFD12" s="41"/>
      <c r="HFE12" s="41"/>
      <c r="HFF12" s="41"/>
      <c r="HFG12" s="41"/>
      <c r="HFH12" s="41"/>
      <c r="HFI12" s="41"/>
      <c r="HFJ12" s="41"/>
      <c r="HFK12" s="41"/>
      <c r="HFL12" s="41"/>
      <c r="HFM12" s="41"/>
      <c r="HFN12" s="41"/>
      <c r="HFO12" s="41"/>
      <c r="HFP12" s="41"/>
      <c r="HFQ12" s="41"/>
      <c r="HFR12" s="41"/>
      <c r="HFS12" s="41"/>
      <c r="HFT12" s="41"/>
      <c r="HFU12" s="41"/>
      <c r="HFV12" s="41"/>
      <c r="HFW12" s="41"/>
      <c r="HFX12" s="41"/>
      <c r="HFY12" s="41"/>
      <c r="HFZ12" s="41"/>
      <c r="HGA12" s="41"/>
      <c r="HGB12" s="41"/>
      <c r="HGC12" s="41"/>
      <c r="HGD12" s="41"/>
      <c r="HGE12" s="41"/>
      <c r="HGF12" s="41"/>
      <c r="HGG12" s="41"/>
      <c r="HGH12" s="41"/>
      <c r="HGI12" s="41"/>
      <c r="HGJ12" s="41"/>
      <c r="HGK12" s="41"/>
      <c r="HGL12" s="41"/>
      <c r="HGM12" s="41"/>
      <c r="HGN12" s="41"/>
      <c r="HGO12" s="41"/>
      <c r="HGP12" s="41"/>
      <c r="HGQ12" s="41"/>
      <c r="HGR12" s="41"/>
      <c r="HGS12" s="41"/>
      <c r="HGT12" s="41"/>
      <c r="HGU12" s="41"/>
      <c r="HGV12" s="41"/>
      <c r="HGW12" s="41"/>
      <c r="HGX12" s="41"/>
      <c r="HGY12" s="41"/>
      <c r="HGZ12" s="41"/>
      <c r="HHA12" s="41"/>
      <c r="HHB12" s="41"/>
      <c r="HHC12" s="41"/>
      <c r="HHD12" s="41"/>
      <c r="HHE12" s="41"/>
      <c r="HHF12" s="41"/>
      <c r="HHG12" s="41"/>
      <c r="HHH12" s="41"/>
      <c r="HHI12" s="41"/>
      <c r="HHJ12" s="41"/>
      <c r="HHK12" s="41"/>
      <c r="HHL12" s="41"/>
      <c r="HHM12" s="41"/>
      <c r="HHN12" s="41"/>
      <c r="HHO12" s="41"/>
      <c r="HHP12" s="41"/>
      <c r="HHQ12" s="41"/>
      <c r="HHR12" s="41"/>
      <c r="HHS12" s="41"/>
      <c r="HHT12" s="41"/>
      <c r="HHU12" s="41"/>
      <c r="HHV12" s="41"/>
      <c r="HHW12" s="41"/>
      <c r="HHX12" s="41"/>
      <c r="HHY12" s="41"/>
      <c r="HHZ12" s="41"/>
      <c r="HIA12" s="41"/>
      <c r="HIB12" s="41"/>
      <c r="HIC12" s="41"/>
      <c r="HID12" s="41"/>
      <c r="HIE12" s="41"/>
      <c r="HIF12" s="41"/>
      <c r="HIG12" s="41"/>
      <c r="HIH12" s="41"/>
      <c r="HII12" s="41"/>
      <c r="HIJ12" s="41"/>
      <c r="HIK12" s="41"/>
      <c r="HIL12" s="41"/>
      <c r="HIM12" s="41"/>
      <c r="HIN12" s="41"/>
      <c r="HIO12" s="41"/>
      <c r="HIP12" s="41"/>
      <c r="HIQ12" s="41"/>
      <c r="HIR12" s="41"/>
      <c r="HIS12" s="41"/>
      <c r="HIT12" s="41"/>
      <c r="HIU12" s="41"/>
      <c r="HIV12" s="41"/>
      <c r="HIW12" s="41"/>
      <c r="HIX12" s="41"/>
      <c r="HIY12" s="41"/>
      <c r="HIZ12" s="41"/>
      <c r="HJA12" s="41"/>
      <c r="HJB12" s="41"/>
      <c r="HJC12" s="41"/>
      <c r="HJD12" s="41"/>
      <c r="HJE12" s="41"/>
      <c r="HJF12" s="41"/>
      <c r="HJG12" s="41"/>
      <c r="HJH12" s="41"/>
      <c r="HJI12" s="41"/>
      <c r="HJJ12" s="41"/>
      <c r="HJK12" s="41"/>
      <c r="HJL12" s="41"/>
      <c r="HJM12" s="41"/>
      <c r="HJN12" s="41"/>
      <c r="HJO12" s="41"/>
      <c r="HJP12" s="41"/>
      <c r="HJQ12" s="41"/>
      <c r="HJR12" s="41"/>
      <c r="HJS12" s="41"/>
      <c r="HJT12" s="41"/>
      <c r="HJU12" s="41"/>
      <c r="HJV12" s="41"/>
      <c r="HJW12" s="41"/>
      <c r="HJX12" s="41"/>
      <c r="HJY12" s="41"/>
      <c r="HJZ12" s="41"/>
      <c r="HKA12" s="41"/>
      <c r="HKB12" s="41"/>
      <c r="HKC12" s="41"/>
      <c r="HKD12" s="41"/>
      <c r="HKE12" s="41"/>
      <c r="HKF12" s="41"/>
      <c r="HKG12" s="41"/>
      <c r="HKH12" s="41"/>
      <c r="HKI12" s="41"/>
      <c r="HKJ12" s="41"/>
      <c r="HKK12" s="41"/>
      <c r="HKL12" s="41"/>
      <c r="HKM12" s="41"/>
      <c r="HKN12" s="41"/>
      <c r="HKO12" s="41"/>
      <c r="HKP12" s="41"/>
      <c r="HKQ12" s="41"/>
      <c r="HKR12" s="41"/>
      <c r="HKS12" s="41"/>
      <c r="HKT12" s="41"/>
      <c r="HKU12" s="41"/>
      <c r="HKV12" s="41"/>
      <c r="HKW12" s="41"/>
      <c r="HKX12" s="41"/>
      <c r="HKY12" s="41"/>
      <c r="HKZ12" s="41"/>
      <c r="HLA12" s="41"/>
      <c r="HLB12" s="41"/>
      <c r="HLC12" s="41"/>
      <c r="HLD12" s="41"/>
      <c r="HLE12" s="41"/>
      <c r="HLF12" s="41"/>
      <c r="HLG12" s="41"/>
      <c r="HLH12" s="41"/>
      <c r="HLI12" s="41"/>
      <c r="HLJ12" s="41"/>
      <c r="HLK12" s="41"/>
      <c r="HLL12" s="41"/>
      <c r="HLM12" s="41"/>
      <c r="HLN12" s="41"/>
      <c r="HLO12" s="41"/>
      <c r="HLP12" s="41"/>
      <c r="HLQ12" s="41"/>
      <c r="HLR12" s="41"/>
      <c r="HLS12" s="41"/>
      <c r="HLT12" s="41"/>
      <c r="HLU12" s="41"/>
      <c r="HLV12" s="41"/>
      <c r="HLW12" s="41"/>
      <c r="HLX12" s="41"/>
      <c r="HLY12" s="41"/>
      <c r="HLZ12" s="41"/>
      <c r="HMA12" s="41"/>
      <c r="HMB12" s="41"/>
      <c r="HMC12" s="41"/>
      <c r="HMD12" s="41"/>
      <c r="HME12" s="41"/>
      <c r="HMF12" s="41"/>
      <c r="HMG12" s="41"/>
      <c r="HMH12" s="41"/>
      <c r="HMI12" s="41"/>
      <c r="HMJ12" s="41"/>
      <c r="HMK12" s="41"/>
      <c r="HML12" s="41"/>
      <c r="HMM12" s="41"/>
      <c r="HMN12" s="41"/>
      <c r="HMO12" s="41"/>
      <c r="HMP12" s="41"/>
      <c r="HMQ12" s="41"/>
      <c r="HMR12" s="41"/>
      <c r="HMS12" s="41"/>
      <c r="HMT12" s="41"/>
      <c r="HMU12" s="41"/>
      <c r="HMV12" s="41"/>
      <c r="HMW12" s="41"/>
      <c r="HMX12" s="41"/>
      <c r="HMY12" s="41"/>
      <c r="HMZ12" s="41"/>
      <c r="HNA12" s="41"/>
      <c r="HNB12" s="41"/>
      <c r="HNC12" s="41"/>
      <c r="HND12" s="41"/>
      <c r="HNE12" s="41"/>
      <c r="HNF12" s="41"/>
      <c r="HNG12" s="41"/>
      <c r="HNH12" s="41"/>
      <c r="HNI12" s="41"/>
      <c r="HNJ12" s="41"/>
      <c r="HNK12" s="41"/>
      <c r="HNL12" s="41"/>
      <c r="HNM12" s="41"/>
      <c r="HNN12" s="41"/>
      <c r="HNO12" s="41"/>
      <c r="HNP12" s="41"/>
      <c r="HNQ12" s="41"/>
      <c r="HNR12" s="41"/>
      <c r="HNS12" s="41"/>
      <c r="HNT12" s="41"/>
      <c r="HNU12" s="41"/>
      <c r="HNV12" s="41"/>
      <c r="HNW12" s="41"/>
      <c r="HNX12" s="41"/>
      <c r="HNY12" s="41"/>
      <c r="HNZ12" s="41"/>
      <c r="HOA12" s="41"/>
      <c r="HOB12" s="41"/>
      <c r="HOC12" s="41"/>
      <c r="HOD12" s="41"/>
      <c r="HOE12" s="41"/>
      <c r="HOF12" s="41"/>
      <c r="HOG12" s="41"/>
      <c r="HOH12" s="41"/>
      <c r="HOI12" s="41"/>
      <c r="HOJ12" s="41"/>
      <c r="HOK12" s="41"/>
      <c r="HOL12" s="41"/>
      <c r="HOM12" s="41"/>
      <c r="HON12" s="41"/>
      <c r="HOO12" s="41"/>
      <c r="HOP12" s="41"/>
      <c r="HOQ12" s="41"/>
      <c r="HOR12" s="41"/>
      <c r="HOS12" s="41"/>
      <c r="HOT12" s="41"/>
      <c r="HOU12" s="41"/>
      <c r="HOV12" s="41"/>
      <c r="HOW12" s="41"/>
      <c r="HOX12" s="41"/>
      <c r="HOY12" s="41"/>
      <c r="HOZ12" s="41"/>
      <c r="HPA12" s="41"/>
      <c r="HPB12" s="41"/>
      <c r="HPC12" s="41"/>
      <c r="HPD12" s="41"/>
      <c r="HPE12" s="41"/>
      <c r="HPF12" s="41"/>
      <c r="HPG12" s="41"/>
      <c r="HPH12" s="41"/>
      <c r="HPI12" s="41"/>
      <c r="HPJ12" s="41"/>
      <c r="HPK12" s="41"/>
      <c r="HPL12" s="41"/>
      <c r="HPM12" s="41"/>
      <c r="HPN12" s="41"/>
      <c r="HPO12" s="41"/>
      <c r="HPP12" s="41"/>
      <c r="HPQ12" s="41"/>
      <c r="HPR12" s="41"/>
      <c r="HPS12" s="41"/>
      <c r="HPT12" s="41"/>
      <c r="HPU12" s="41"/>
      <c r="HPV12" s="41"/>
      <c r="HPW12" s="41"/>
      <c r="HPX12" s="41"/>
      <c r="HPY12" s="41"/>
      <c r="HPZ12" s="41"/>
      <c r="HQA12" s="41"/>
      <c r="HQB12" s="41"/>
      <c r="HQC12" s="41"/>
      <c r="HQD12" s="41"/>
      <c r="HQE12" s="41"/>
      <c r="HQF12" s="41"/>
      <c r="HQG12" s="41"/>
      <c r="HQH12" s="41"/>
      <c r="HQI12" s="41"/>
      <c r="HQJ12" s="41"/>
      <c r="HQK12" s="41"/>
      <c r="HQL12" s="41"/>
      <c r="HQM12" s="41"/>
      <c r="HQN12" s="41"/>
      <c r="HQO12" s="41"/>
      <c r="HQP12" s="41"/>
      <c r="HQQ12" s="41"/>
      <c r="HQR12" s="41"/>
      <c r="HQS12" s="41"/>
      <c r="HQT12" s="41"/>
      <c r="HQU12" s="41"/>
      <c r="HQV12" s="41"/>
      <c r="HQW12" s="41"/>
      <c r="HQX12" s="41"/>
      <c r="HQY12" s="41"/>
      <c r="HQZ12" s="41"/>
      <c r="HRA12" s="41"/>
      <c r="HRB12" s="41"/>
      <c r="HRC12" s="41"/>
      <c r="HRD12" s="41"/>
      <c r="HRE12" s="41"/>
      <c r="HRF12" s="41"/>
      <c r="HRG12" s="41"/>
      <c r="HRH12" s="41"/>
      <c r="HRI12" s="41"/>
      <c r="HRJ12" s="41"/>
      <c r="HRK12" s="41"/>
      <c r="HRL12" s="41"/>
      <c r="HRM12" s="41"/>
      <c r="HRN12" s="41"/>
      <c r="HRO12" s="41"/>
      <c r="HRP12" s="41"/>
      <c r="HRQ12" s="41"/>
      <c r="HRR12" s="41"/>
      <c r="HRS12" s="41"/>
      <c r="HRT12" s="41"/>
      <c r="HRU12" s="41"/>
      <c r="HRV12" s="41"/>
      <c r="HRW12" s="41"/>
      <c r="HRX12" s="41"/>
      <c r="HRY12" s="41"/>
      <c r="HRZ12" s="41"/>
      <c r="HSA12" s="41"/>
      <c r="HSB12" s="41"/>
      <c r="HSC12" s="41"/>
      <c r="HSD12" s="41"/>
      <c r="HSE12" s="41"/>
      <c r="HSF12" s="41"/>
      <c r="HSG12" s="41"/>
      <c r="HSH12" s="41"/>
      <c r="HSI12" s="41"/>
      <c r="HSJ12" s="41"/>
      <c r="HSK12" s="41"/>
      <c r="HSL12" s="41"/>
      <c r="HSM12" s="41"/>
      <c r="HSN12" s="41"/>
      <c r="HSO12" s="41"/>
      <c r="HSP12" s="41"/>
      <c r="HSQ12" s="41"/>
      <c r="HSR12" s="41"/>
      <c r="HSS12" s="41"/>
      <c r="HST12" s="41"/>
      <c r="HSU12" s="41"/>
      <c r="HSV12" s="41"/>
      <c r="HSW12" s="41"/>
      <c r="HSX12" s="41"/>
      <c r="HSY12" s="41"/>
      <c r="HSZ12" s="41"/>
      <c r="HTA12" s="41"/>
      <c r="HTB12" s="41"/>
      <c r="HTC12" s="41"/>
      <c r="HTD12" s="41"/>
      <c r="HTE12" s="41"/>
      <c r="HTF12" s="41"/>
      <c r="HTG12" s="41"/>
      <c r="HTH12" s="41"/>
      <c r="HTI12" s="41"/>
      <c r="HTJ12" s="41"/>
      <c r="HTK12" s="41"/>
      <c r="HTL12" s="41"/>
      <c r="HTM12" s="41"/>
      <c r="HTN12" s="41"/>
      <c r="HTO12" s="41"/>
      <c r="HTP12" s="41"/>
      <c r="HTQ12" s="41"/>
      <c r="HTR12" s="41"/>
      <c r="HTS12" s="41"/>
      <c r="HTT12" s="41"/>
      <c r="HTU12" s="41"/>
      <c r="HTV12" s="41"/>
      <c r="HTW12" s="41"/>
      <c r="HTX12" s="41"/>
      <c r="HTY12" s="41"/>
      <c r="HTZ12" s="41"/>
      <c r="HUA12" s="41"/>
      <c r="HUB12" s="41"/>
      <c r="HUC12" s="41"/>
      <c r="HUD12" s="41"/>
      <c r="HUE12" s="41"/>
      <c r="HUF12" s="41"/>
      <c r="HUG12" s="41"/>
      <c r="HUH12" s="41"/>
      <c r="HUI12" s="41"/>
      <c r="HUJ12" s="41"/>
      <c r="HUK12" s="41"/>
      <c r="HUL12" s="41"/>
      <c r="HUM12" s="41"/>
      <c r="HUN12" s="41"/>
      <c r="HUO12" s="41"/>
      <c r="HUP12" s="41"/>
      <c r="HUQ12" s="41"/>
      <c r="HUR12" s="41"/>
      <c r="HUS12" s="41"/>
      <c r="HUT12" s="41"/>
      <c r="HUU12" s="41"/>
      <c r="HUV12" s="41"/>
      <c r="HUW12" s="41"/>
      <c r="HUX12" s="41"/>
      <c r="HUY12" s="41"/>
      <c r="HUZ12" s="41"/>
      <c r="HVA12" s="41"/>
      <c r="HVB12" s="41"/>
      <c r="HVC12" s="41"/>
      <c r="HVD12" s="41"/>
      <c r="HVE12" s="41"/>
      <c r="HVF12" s="41"/>
      <c r="HVG12" s="41"/>
      <c r="HVH12" s="41"/>
      <c r="HVI12" s="41"/>
      <c r="HVJ12" s="41"/>
      <c r="HVK12" s="41"/>
      <c r="HVL12" s="41"/>
      <c r="HVM12" s="41"/>
      <c r="HVN12" s="41"/>
      <c r="HVO12" s="41"/>
      <c r="HVP12" s="41"/>
      <c r="HVQ12" s="41"/>
      <c r="HVR12" s="41"/>
      <c r="HVS12" s="41"/>
      <c r="HVT12" s="41"/>
      <c r="HVU12" s="41"/>
      <c r="HVV12" s="41"/>
      <c r="HVW12" s="41"/>
      <c r="HVX12" s="41"/>
      <c r="HVY12" s="41"/>
      <c r="HVZ12" s="41"/>
      <c r="HWA12" s="41"/>
      <c r="HWB12" s="41"/>
      <c r="HWC12" s="41"/>
      <c r="HWD12" s="41"/>
      <c r="HWE12" s="41"/>
      <c r="HWF12" s="41"/>
      <c r="HWG12" s="41"/>
      <c r="HWH12" s="41"/>
      <c r="HWI12" s="41"/>
      <c r="HWJ12" s="41"/>
      <c r="HWK12" s="41"/>
      <c r="HWL12" s="41"/>
      <c r="HWM12" s="41"/>
      <c r="HWN12" s="41"/>
      <c r="HWO12" s="41"/>
      <c r="HWP12" s="41"/>
      <c r="HWQ12" s="41"/>
      <c r="HWR12" s="41"/>
      <c r="HWS12" s="41"/>
      <c r="HWT12" s="41"/>
      <c r="HWU12" s="41"/>
      <c r="HWV12" s="41"/>
      <c r="HWW12" s="41"/>
      <c r="HWX12" s="41"/>
      <c r="HWY12" s="41"/>
      <c r="HWZ12" s="41"/>
      <c r="HXA12" s="41"/>
      <c r="HXB12" s="41"/>
      <c r="HXC12" s="41"/>
      <c r="HXD12" s="41"/>
      <c r="HXE12" s="41"/>
      <c r="HXF12" s="41"/>
      <c r="HXG12" s="41"/>
      <c r="HXH12" s="41"/>
      <c r="HXI12" s="41"/>
      <c r="HXJ12" s="41"/>
      <c r="HXK12" s="41"/>
      <c r="HXL12" s="41"/>
      <c r="HXM12" s="41"/>
      <c r="HXN12" s="41"/>
      <c r="HXO12" s="41"/>
      <c r="HXP12" s="41"/>
      <c r="HXQ12" s="41"/>
      <c r="HXR12" s="41"/>
      <c r="HXS12" s="41"/>
      <c r="HXT12" s="41"/>
      <c r="HXU12" s="41"/>
      <c r="HXV12" s="41"/>
      <c r="HXW12" s="41"/>
      <c r="HXX12" s="41"/>
      <c r="HXY12" s="41"/>
      <c r="HXZ12" s="41"/>
      <c r="HYA12" s="41"/>
      <c r="HYB12" s="41"/>
      <c r="HYC12" s="41"/>
      <c r="HYD12" s="41"/>
      <c r="HYE12" s="41"/>
      <c r="HYF12" s="41"/>
      <c r="HYG12" s="41"/>
      <c r="HYH12" s="41"/>
      <c r="HYI12" s="41"/>
      <c r="HYJ12" s="41"/>
      <c r="HYK12" s="41"/>
      <c r="HYL12" s="41"/>
      <c r="HYM12" s="41"/>
      <c r="HYN12" s="41"/>
      <c r="HYO12" s="41"/>
      <c r="HYP12" s="41"/>
      <c r="HYQ12" s="41"/>
      <c r="HYR12" s="41"/>
      <c r="HYS12" s="41"/>
      <c r="HYT12" s="41"/>
      <c r="HYU12" s="41"/>
      <c r="HYV12" s="41"/>
      <c r="HYW12" s="41"/>
      <c r="HYX12" s="41"/>
      <c r="HYY12" s="41"/>
      <c r="HYZ12" s="41"/>
      <c r="HZA12" s="41"/>
      <c r="HZB12" s="41"/>
      <c r="HZC12" s="41"/>
      <c r="HZD12" s="41"/>
      <c r="HZE12" s="41"/>
      <c r="HZF12" s="41"/>
      <c r="HZG12" s="41"/>
      <c r="HZH12" s="41"/>
      <c r="HZI12" s="41"/>
      <c r="HZJ12" s="41"/>
      <c r="HZK12" s="41"/>
      <c r="HZL12" s="41"/>
      <c r="HZM12" s="41"/>
      <c r="HZN12" s="41"/>
      <c r="HZO12" s="41"/>
      <c r="HZP12" s="41"/>
      <c r="HZQ12" s="41"/>
      <c r="HZR12" s="41"/>
      <c r="HZS12" s="41"/>
      <c r="HZT12" s="41"/>
      <c r="HZU12" s="41"/>
      <c r="HZV12" s="41"/>
      <c r="HZW12" s="41"/>
      <c r="HZX12" s="41"/>
      <c r="HZY12" s="41"/>
      <c r="HZZ12" s="41"/>
      <c r="IAA12" s="41"/>
      <c r="IAB12" s="41"/>
      <c r="IAC12" s="41"/>
      <c r="IAD12" s="41"/>
      <c r="IAE12" s="41"/>
      <c r="IAF12" s="41"/>
      <c r="IAG12" s="41"/>
      <c r="IAH12" s="41"/>
      <c r="IAI12" s="41"/>
      <c r="IAJ12" s="41"/>
      <c r="IAK12" s="41"/>
      <c r="IAL12" s="41"/>
      <c r="IAM12" s="41"/>
      <c r="IAN12" s="41"/>
      <c r="IAO12" s="41"/>
      <c r="IAP12" s="41"/>
      <c r="IAQ12" s="41"/>
      <c r="IAR12" s="41"/>
      <c r="IAS12" s="41"/>
      <c r="IAT12" s="41"/>
      <c r="IAU12" s="41"/>
      <c r="IAV12" s="41"/>
      <c r="IAW12" s="41"/>
      <c r="IAX12" s="41"/>
      <c r="IAY12" s="41"/>
      <c r="IAZ12" s="41"/>
      <c r="IBA12" s="41"/>
      <c r="IBB12" s="41"/>
      <c r="IBC12" s="41"/>
      <c r="IBD12" s="41"/>
      <c r="IBE12" s="41"/>
      <c r="IBF12" s="41"/>
      <c r="IBG12" s="41"/>
      <c r="IBH12" s="41"/>
      <c r="IBI12" s="41"/>
      <c r="IBJ12" s="41"/>
      <c r="IBK12" s="41"/>
      <c r="IBL12" s="41"/>
      <c r="IBM12" s="41"/>
      <c r="IBN12" s="41"/>
      <c r="IBO12" s="41"/>
      <c r="IBP12" s="41"/>
      <c r="IBQ12" s="41"/>
      <c r="IBR12" s="41"/>
      <c r="IBS12" s="41"/>
      <c r="IBT12" s="41"/>
      <c r="IBU12" s="41"/>
      <c r="IBV12" s="41"/>
      <c r="IBW12" s="41"/>
      <c r="IBX12" s="41"/>
      <c r="IBY12" s="41"/>
      <c r="IBZ12" s="41"/>
      <c r="ICA12" s="41"/>
      <c r="ICB12" s="41"/>
      <c r="ICC12" s="41"/>
      <c r="ICD12" s="41"/>
      <c r="ICE12" s="41"/>
      <c r="ICF12" s="41"/>
      <c r="ICG12" s="41"/>
      <c r="ICH12" s="41"/>
      <c r="ICI12" s="41"/>
      <c r="ICJ12" s="41"/>
      <c r="ICK12" s="41"/>
      <c r="ICL12" s="41"/>
      <c r="ICM12" s="41"/>
      <c r="ICN12" s="41"/>
      <c r="ICO12" s="41"/>
      <c r="ICP12" s="41"/>
      <c r="ICQ12" s="41"/>
      <c r="ICR12" s="41"/>
      <c r="ICS12" s="41"/>
      <c r="ICT12" s="41"/>
      <c r="ICU12" s="41"/>
      <c r="ICV12" s="41"/>
      <c r="ICW12" s="41"/>
      <c r="ICX12" s="41"/>
      <c r="ICY12" s="41"/>
      <c r="ICZ12" s="41"/>
      <c r="IDA12" s="41"/>
      <c r="IDB12" s="41"/>
      <c r="IDC12" s="41"/>
      <c r="IDD12" s="41"/>
      <c r="IDE12" s="41"/>
      <c r="IDF12" s="41"/>
      <c r="IDG12" s="41"/>
      <c r="IDH12" s="41"/>
      <c r="IDI12" s="41"/>
      <c r="IDJ12" s="41"/>
      <c r="IDK12" s="41"/>
      <c r="IDL12" s="41"/>
      <c r="IDM12" s="41"/>
      <c r="IDN12" s="41"/>
      <c r="IDO12" s="41"/>
      <c r="IDP12" s="41"/>
      <c r="IDQ12" s="41"/>
      <c r="IDR12" s="41"/>
      <c r="IDS12" s="41"/>
      <c r="IDT12" s="41"/>
      <c r="IDU12" s="41"/>
      <c r="IDV12" s="41"/>
      <c r="IDW12" s="41"/>
      <c r="IDX12" s="41"/>
      <c r="IDY12" s="41"/>
      <c r="IDZ12" s="41"/>
      <c r="IEA12" s="41"/>
      <c r="IEB12" s="41"/>
      <c r="IEC12" s="41"/>
      <c r="IED12" s="41"/>
      <c r="IEE12" s="41"/>
      <c r="IEF12" s="41"/>
      <c r="IEG12" s="41"/>
      <c r="IEH12" s="41"/>
      <c r="IEI12" s="41"/>
      <c r="IEJ12" s="41"/>
      <c r="IEK12" s="41"/>
      <c r="IEL12" s="41"/>
      <c r="IEM12" s="41"/>
      <c r="IEN12" s="41"/>
      <c r="IEO12" s="41"/>
      <c r="IEP12" s="41"/>
      <c r="IEQ12" s="41"/>
      <c r="IER12" s="41"/>
      <c r="IES12" s="41"/>
      <c r="IET12" s="41"/>
      <c r="IEU12" s="41"/>
      <c r="IEV12" s="41"/>
      <c r="IEW12" s="41"/>
      <c r="IEX12" s="41"/>
      <c r="IEY12" s="41"/>
      <c r="IEZ12" s="41"/>
      <c r="IFA12" s="41"/>
      <c r="IFB12" s="41"/>
      <c r="IFC12" s="41"/>
      <c r="IFD12" s="41"/>
      <c r="IFE12" s="41"/>
      <c r="IFF12" s="41"/>
      <c r="IFG12" s="41"/>
      <c r="IFH12" s="41"/>
      <c r="IFI12" s="41"/>
      <c r="IFJ12" s="41"/>
      <c r="IFK12" s="41"/>
      <c r="IFL12" s="41"/>
      <c r="IFM12" s="41"/>
      <c r="IFN12" s="41"/>
      <c r="IFO12" s="41"/>
      <c r="IFP12" s="41"/>
      <c r="IFQ12" s="41"/>
      <c r="IFR12" s="41"/>
      <c r="IFS12" s="41"/>
      <c r="IFT12" s="41"/>
      <c r="IFU12" s="41"/>
      <c r="IFV12" s="41"/>
      <c r="IFW12" s="41"/>
      <c r="IFX12" s="41"/>
      <c r="IFY12" s="41"/>
      <c r="IFZ12" s="41"/>
      <c r="IGA12" s="41"/>
      <c r="IGB12" s="41"/>
      <c r="IGC12" s="41"/>
      <c r="IGD12" s="41"/>
      <c r="IGE12" s="41"/>
      <c r="IGF12" s="41"/>
      <c r="IGG12" s="41"/>
      <c r="IGH12" s="41"/>
      <c r="IGI12" s="41"/>
      <c r="IGJ12" s="41"/>
      <c r="IGK12" s="41"/>
      <c r="IGL12" s="41"/>
      <c r="IGM12" s="41"/>
      <c r="IGN12" s="41"/>
      <c r="IGO12" s="41"/>
      <c r="IGP12" s="41"/>
      <c r="IGQ12" s="41"/>
      <c r="IGR12" s="41"/>
      <c r="IGS12" s="41"/>
      <c r="IGT12" s="41"/>
      <c r="IGU12" s="41"/>
      <c r="IGV12" s="41"/>
      <c r="IGW12" s="41"/>
      <c r="IGX12" s="41"/>
      <c r="IGY12" s="41"/>
      <c r="IGZ12" s="41"/>
      <c r="IHA12" s="41"/>
      <c r="IHB12" s="41"/>
      <c r="IHC12" s="41"/>
      <c r="IHD12" s="41"/>
      <c r="IHE12" s="41"/>
      <c r="IHF12" s="41"/>
      <c r="IHG12" s="41"/>
      <c r="IHH12" s="41"/>
      <c r="IHI12" s="41"/>
      <c r="IHJ12" s="41"/>
      <c r="IHK12" s="41"/>
      <c r="IHL12" s="41"/>
      <c r="IHM12" s="41"/>
      <c r="IHN12" s="41"/>
      <c r="IHO12" s="41"/>
      <c r="IHP12" s="41"/>
      <c r="IHQ12" s="41"/>
      <c r="IHR12" s="41"/>
      <c r="IHS12" s="41"/>
      <c r="IHT12" s="41"/>
      <c r="IHU12" s="41"/>
      <c r="IHV12" s="41"/>
      <c r="IHW12" s="41"/>
      <c r="IHX12" s="41"/>
      <c r="IHY12" s="41"/>
      <c r="IHZ12" s="41"/>
      <c r="IIA12" s="41"/>
      <c r="IIB12" s="41"/>
      <c r="IIC12" s="41"/>
      <c r="IID12" s="41"/>
      <c r="IIE12" s="41"/>
      <c r="IIF12" s="41"/>
      <c r="IIG12" s="41"/>
      <c r="IIH12" s="41"/>
      <c r="III12" s="41"/>
      <c r="IIJ12" s="41"/>
      <c r="IIK12" s="41"/>
      <c r="IIL12" s="41"/>
      <c r="IIM12" s="41"/>
      <c r="IIN12" s="41"/>
      <c r="IIO12" s="41"/>
      <c r="IIP12" s="41"/>
      <c r="IIQ12" s="41"/>
      <c r="IIR12" s="41"/>
      <c r="IIS12" s="41"/>
      <c r="IIT12" s="41"/>
      <c r="IIU12" s="41"/>
      <c r="IIV12" s="41"/>
      <c r="IIW12" s="41"/>
      <c r="IIX12" s="41"/>
      <c r="IIY12" s="41"/>
      <c r="IIZ12" s="41"/>
      <c r="IJA12" s="41"/>
      <c r="IJB12" s="41"/>
      <c r="IJC12" s="41"/>
      <c r="IJD12" s="41"/>
      <c r="IJE12" s="41"/>
      <c r="IJF12" s="41"/>
      <c r="IJG12" s="41"/>
      <c r="IJH12" s="41"/>
      <c r="IJI12" s="41"/>
      <c r="IJJ12" s="41"/>
      <c r="IJK12" s="41"/>
      <c r="IJL12" s="41"/>
      <c r="IJM12" s="41"/>
      <c r="IJN12" s="41"/>
      <c r="IJO12" s="41"/>
      <c r="IJP12" s="41"/>
      <c r="IJQ12" s="41"/>
      <c r="IJR12" s="41"/>
      <c r="IJS12" s="41"/>
      <c r="IJT12" s="41"/>
      <c r="IJU12" s="41"/>
      <c r="IJV12" s="41"/>
      <c r="IJW12" s="41"/>
      <c r="IJX12" s="41"/>
      <c r="IJY12" s="41"/>
      <c r="IJZ12" s="41"/>
      <c r="IKA12" s="41"/>
      <c r="IKB12" s="41"/>
      <c r="IKC12" s="41"/>
      <c r="IKD12" s="41"/>
      <c r="IKE12" s="41"/>
      <c r="IKF12" s="41"/>
      <c r="IKG12" s="41"/>
      <c r="IKH12" s="41"/>
      <c r="IKI12" s="41"/>
      <c r="IKJ12" s="41"/>
      <c r="IKK12" s="41"/>
      <c r="IKL12" s="41"/>
      <c r="IKM12" s="41"/>
      <c r="IKN12" s="41"/>
      <c r="IKO12" s="41"/>
      <c r="IKP12" s="41"/>
      <c r="IKQ12" s="41"/>
      <c r="IKR12" s="41"/>
      <c r="IKS12" s="41"/>
      <c r="IKT12" s="41"/>
      <c r="IKU12" s="41"/>
      <c r="IKV12" s="41"/>
      <c r="IKW12" s="41"/>
      <c r="IKX12" s="41"/>
      <c r="IKY12" s="41"/>
      <c r="IKZ12" s="41"/>
      <c r="ILA12" s="41"/>
      <c r="ILB12" s="41"/>
      <c r="ILC12" s="41"/>
      <c r="ILD12" s="41"/>
      <c r="ILE12" s="41"/>
      <c r="ILF12" s="41"/>
      <c r="ILG12" s="41"/>
      <c r="ILH12" s="41"/>
      <c r="ILI12" s="41"/>
      <c r="ILJ12" s="41"/>
      <c r="ILK12" s="41"/>
      <c r="ILL12" s="41"/>
      <c r="ILM12" s="41"/>
      <c r="ILN12" s="41"/>
      <c r="ILO12" s="41"/>
      <c r="ILP12" s="41"/>
      <c r="ILQ12" s="41"/>
      <c r="ILR12" s="41"/>
      <c r="ILS12" s="41"/>
      <c r="ILT12" s="41"/>
      <c r="ILU12" s="41"/>
      <c r="ILV12" s="41"/>
      <c r="ILW12" s="41"/>
      <c r="ILX12" s="41"/>
      <c r="ILY12" s="41"/>
      <c r="ILZ12" s="41"/>
      <c r="IMA12" s="41"/>
      <c r="IMB12" s="41"/>
      <c r="IMC12" s="41"/>
      <c r="IMD12" s="41"/>
      <c r="IME12" s="41"/>
      <c r="IMF12" s="41"/>
      <c r="IMG12" s="41"/>
      <c r="IMH12" s="41"/>
      <c r="IMI12" s="41"/>
      <c r="IMJ12" s="41"/>
      <c r="IMK12" s="41"/>
      <c r="IML12" s="41"/>
      <c r="IMM12" s="41"/>
      <c r="IMN12" s="41"/>
      <c r="IMO12" s="41"/>
      <c r="IMP12" s="41"/>
      <c r="IMQ12" s="41"/>
      <c r="IMR12" s="41"/>
      <c r="IMS12" s="41"/>
      <c r="IMT12" s="41"/>
      <c r="IMU12" s="41"/>
      <c r="IMV12" s="41"/>
      <c r="IMW12" s="41"/>
      <c r="IMX12" s="41"/>
      <c r="IMY12" s="41"/>
      <c r="IMZ12" s="41"/>
      <c r="INA12" s="41"/>
      <c r="INB12" s="41"/>
      <c r="INC12" s="41"/>
      <c r="IND12" s="41"/>
      <c r="INE12" s="41"/>
      <c r="INF12" s="41"/>
      <c r="ING12" s="41"/>
      <c r="INH12" s="41"/>
      <c r="INI12" s="41"/>
      <c r="INJ12" s="41"/>
      <c r="INK12" s="41"/>
      <c r="INL12" s="41"/>
      <c r="INM12" s="41"/>
      <c r="INN12" s="41"/>
      <c r="INO12" s="41"/>
      <c r="INP12" s="41"/>
      <c r="INQ12" s="41"/>
      <c r="INR12" s="41"/>
      <c r="INS12" s="41"/>
      <c r="INT12" s="41"/>
      <c r="INU12" s="41"/>
      <c r="INV12" s="41"/>
      <c r="INW12" s="41"/>
      <c r="INX12" s="41"/>
      <c r="INY12" s="41"/>
      <c r="INZ12" s="41"/>
      <c r="IOA12" s="41"/>
      <c r="IOB12" s="41"/>
      <c r="IOC12" s="41"/>
      <c r="IOD12" s="41"/>
      <c r="IOE12" s="41"/>
      <c r="IOF12" s="41"/>
      <c r="IOG12" s="41"/>
      <c r="IOH12" s="41"/>
      <c r="IOI12" s="41"/>
      <c r="IOJ12" s="41"/>
      <c r="IOK12" s="41"/>
      <c r="IOL12" s="41"/>
      <c r="IOM12" s="41"/>
      <c r="ION12" s="41"/>
      <c r="IOO12" s="41"/>
      <c r="IOP12" s="41"/>
      <c r="IOQ12" s="41"/>
      <c r="IOR12" s="41"/>
      <c r="IOS12" s="41"/>
      <c r="IOT12" s="41"/>
      <c r="IOU12" s="41"/>
      <c r="IOV12" s="41"/>
      <c r="IOW12" s="41"/>
      <c r="IOX12" s="41"/>
      <c r="IOY12" s="41"/>
      <c r="IOZ12" s="41"/>
      <c r="IPA12" s="41"/>
      <c r="IPB12" s="41"/>
      <c r="IPC12" s="41"/>
      <c r="IPD12" s="41"/>
      <c r="IPE12" s="41"/>
      <c r="IPF12" s="41"/>
      <c r="IPG12" s="41"/>
      <c r="IPH12" s="41"/>
      <c r="IPI12" s="41"/>
      <c r="IPJ12" s="41"/>
      <c r="IPK12" s="41"/>
      <c r="IPL12" s="41"/>
      <c r="IPM12" s="41"/>
      <c r="IPN12" s="41"/>
      <c r="IPO12" s="41"/>
      <c r="IPP12" s="41"/>
      <c r="IPQ12" s="41"/>
      <c r="IPR12" s="41"/>
      <c r="IPS12" s="41"/>
      <c r="IPT12" s="41"/>
      <c r="IPU12" s="41"/>
      <c r="IPV12" s="41"/>
      <c r="IPW12" s="41"/>
      <c r="IPX12" s="41"/>
      <c r="IPY12" s="41"/>
      <c r="IPZ12" s="41"/>
      <c r="IQA12" s="41"/>
      <c r="IQB12" s="41"/>
      <c r="IQC12" s="41"/>
      <c r="IQD12" s="41"/>
      <c r="IQE12" s="41"/>
      <c r="IQF12" s="41"/>
      <c r="IQG12" s="41"/>
      <c r="IQH12" s="41"/>
      <c r="IQI12" s="41"/>
      <c r="IQJ12" s="41"/>
      <c r="IQK12" s="41"/>
      <c r="IQL12" s="41"/>
      <c r="IQM12" s="41"/>
      <c r="IQN12" s="41"/>
      <c r="IQO12" s="41"/>
      <c r="IQP12" s="41"/>
      <c r="IQQ12" s="41"/>
      <c r="IQR12" s="41"/>
      <c r="IQS12" s="41"/>
      <c r="IQT12" s="41"/>
      <c r="IQU12" s="41"/>
      <c r="IQV12" s="41"/>
      <c r="IQW12" s="41"/>
      <c r="IQX12" s="41"/>
      <c r="IQY12" s="41"/>
      <c r="IQZ12" s="41"/>
      <c r="IRA12" s="41"/>
      <c r="IRB12" s="41"/>
      <c r="IRC12" s="41"/>
      <c r="IRD12" s="41"/>
      <c r="IRE12" s="41"/>
      <c r="IRF12" s="41"/>
      <c r="IRG12" s="41"/>
      <c r="IRH12" s="41"/>
      <c r="IRI12" s="41"/>
      <c r="IRJ12" s="41"/>
      <c r="IRK12" s="41"/>
      <c r="IRL12" s="41"/>
      <c r="IRM12" s="41"/>
      <c r="IRN12" s="41"/>
      <c r="IRO12" s="41"/>
      <c r="IRP12" s="41"/>
      <c r="IRQ12" s="41"/>
      <c r="IRR12" s="41"/>
      <c r="IRS12" s="41"/>
      <c r="IRT12" s="41"/>
      <c r="IRU12" s="41"/>
      <c r="IRV12" s="41"/>
      <c r="IRW12" s="41"/>
      <c r="IRX12" s="41"/>
      <c r="IRY12" s="41"/>
      <c r="IRZ12" s="41"/>
      <c r="ISA12" s="41"/>
      <c r="ISB12" s="41"/>
      <c r="ISC12" s="41"/>
      <c r="ISD12" s="41"/>
      <c r="ISE12" s="41"/>
      <c r="ISF12" s="41"/>
      <c r="ISG12" s="41"/>
      <c r="ISH12" s="41"/>
      <c r="ISI12" s="41"/>
      <c r="ISJ12" s="41"/>
      <c r="ISK12" s="41"/>
      <c r="ISL12" s="41"/>
      <c r="ISM12" s="41"/>
      <c r="ISN12" s="41"/>
      <c r="ISO12" s="41"/>
      <c r="ISP12" s="41"/>
      <c r="ISQ12" s="41"/>
      <c r="ISR12" s="41"/>
      <c r="ISS12" s="41"/>
      <c r="IST12" s="41"/>
      <c r="ISU12" s="41"/>
      <c r="ISV12" s="41"/>
      <c r="ISW12" s="41"/>
      <c r="ISX12" s="41"/>
      <c r="ISY12" s="41"/>
      <c r="ISZ12" s="41"/>
      <c r="ITA12" s="41"/>
      <c r="ITB12" s="41"/>
      <c r="ITC12" s="41"/>
      <c r="ITD12" s="41"/>
      <c r="ITE12" s="41"/>
      <c r="ITF12" s="41"/>
      <c r="ITG12" s="41"/>
      <c r="ITH12" s="41"/>
      <c r="ITI12" s="41"/>
      <c r="ITJ12" s="41"/>
      <c r="ITK12" s="41"/>
      <c r="ITL12" s="41"/>
      <c r="ITM12" s="41"/>
      <c r="ITN12" s="41"/>
      <c r="ITO12" s="41"/>
      <c r="ITP12" s="41"/>
      <c r="ITQ12" s="41"/>
      <c r="ITR12" s="41"/>
      <c r="ITS12" s="41"/>
      <c r="ITT12" s="41"/>
      <c r="ITU12" s="41"/>
      <c r="ITV12" s="41"/>
      <c r="ITW12" s="41"/>
      <c r="ITX12" s="41"/>
      <c r="ITY12" s="41"/>
      <c r="ITZ12" s="41"/>
      <c r="IUA12" s="41"/>
      <c r="IUB12" s="41"/>
      <c r="IUC12" s="41"/>
      <c r="IUD12" s="41"/>
      <c r="IUE12" s="41"/>
      <c r="IUF12" s="41"/>
      <c r="IUG12" s="41"/>
      <c r="IUH12" s="41"/>
      <c r="IUI12" s="41"/>
      <c r="IUJ12" s="41"/>
      <c r="IUK12" s="41"/>
      <c r="IUL12" s="41"/>
      <c r="IUM12" s="41"/>
      <c r="IUN12" s="41"/>
      <c r="IUO12" s="41"/>
      <c r="IUP12" s="41"/>
      <c r="IUQ12" s="41"/>
      <c r="IUR12" s="41"/>
      <c r="IUS12" s="41"/>
      <c r="IUT12" s="41"/>
      <c r="IUU12" s="41"/>
      <c r="IUV12" s="41"/>
      <c r="IUW12" s="41"/>
      <c r="IUX12" s="41"/>
      <c r="IUY12" s="41"/>
      <c r="IUZ12" s="41"/>
      <c r="IVA12" s="41"/>
      <c r="IVB12" s="41"/>
      <c r="IVC12" s="41"/>
      <c r="IVD12" s="41"/>
      <c r="IVE12" s="41"/>
      <c r="IVF12" s="41"/>
      <c r="IVG12" s="41"/>
      <c r="IVH12" s="41"/>
      <c r="IVI12" s="41"/>
      <c r="IVJ12" s="41"/>
      <c r="IVK12" s="41"/>
      <c r="IVL12" s="41"/>
      <c r="IVM12" s="41"/>
      <c r="IVN12" s="41"/>
      <c r="IVO12" s="41"/>
      <c r="IVP12" s="41"/>
      <c r="IVQ12" s="41"/>
      <c r="IVR12" s="41"/>
      <c r="IVS12" s="41"/>
      <c r="IVT12" s="41"/>
      <c r="IVU12" s="41"/>
      <c r="IVV12" s="41"/>
      <c r="IVW12" s="41"/>
      <c r="IVX12" s="41"/>
      <c r="IVY12" s="41"/>
      <c r="IVZ12" s="41"/>
      <c r="IWA12" s="41"/>
      <c r="IWB12" s="41"/>
      <c r="IWC12" s="41"/>
      <c r="IWD12" s="41"/>
      <c r="IWE12" s="41"/>
      <c r="IWF12" s="41"/>
      <c r="IWG12" s="41"/>
      <c r="IWH12" s="41"/>
      <c r="IWI12" s="41"/>
      <c r="IWJ12" s="41"/>
      <c r="IWK12" s="41"/>
      <c r="IWL12" s="41"/>
      <c r="IWM12" s="41"/>
      <c r="IWN12" s="41"/>
      <c r="IWO12" s="41"/>
      <c r="IWP12" s="41"/>
      <c r="IWQ12" s="41"/>
      <c r="IWR12" s="41"/>
      <c r="IWS12" s="41"/>
      <c r="IWT12" s="41"/>
      <c r="IWU12" s="41"/>
      <c r="IWV12" s="41"/>
      <c r="IWW12" s="41"/>
      <c r="IWX12" s="41"/>
      <c r="IWY12" s="41"/>
      <c r="IWZ12" s="41"/>
      <c r="IXA12" s="41"/>
      <c r="IXB12" s="41"/>
      <c r="IXC12" s="41"/>
      <c r="IXD12" s="41"/>
      <c r="IXE12" s="41"/>
      <c r="IXF12" s="41"/>
      <c r="IXG12" s="41"/>
      <c r="IXH12" s="41"/>
      <c r="IXI12" s="41"/>
      <c r="IXJ12" s="41"/>
      <c r="IXK12" s="41"/>
      <c r="IXL12" s="41"/>
      <c r="IXM12" s="41"/>
      <c r="IXN12" s="41"/>
      <c r="IXO12" s="41"/>
      <c r="IXP12" s="41"/>
      <c r="IXQ12" s="41"/>
      <c r="IXR12" s="41"/>
      <c r="IXS12" s="41"/>
      <c r="IXT12" s="41"/>
      <c r="IXU12" s="41"/>
      <c r="IXV12" s="41"/>
      <c r="IXW12" s="41"/>
      <c r="IXX12" s="41"/>
      <c r="IXY12" s="41"/>
      <c r="IXZ12" s="41"/>
      <c r="IYA12" s="41"/>
      <c r="IYB12" s="41"/>
      <c r="IYC12" s="41"/>
      <c r="IYD12" s="41"/>
      <c r="IYE12" s="41"/>
      <c r="IYF12" s="41"/>
      <c r="IYG12" s="41"/>
      <c r="IYH12" s="41"/>
      <c r="IYI12" s="41"/>
      <c r="IYJ12" s="41"/>
      <c r="IYK12" s="41"/>
      <c r="IYL12" s="41"/>
      <c r="IYM12" s="41"/>
      <c r="IYN12" s="41"/>
      <c r="IYO12" s="41"/>
      <c r="IYP12" s="41"/>
      <c r="IYQ12" s="41"/>
      <c r="IYR12" s="41"/>
      <c r="IYS12" s="41"/>
      <c r="IYT12" s="41"/>
      <c r="IYU12" s="41"/>
      <c r="IYV12" s="41"/>
      <c r="IYW12" s="41"/>
      <c r="IYX12" s="41"/>
      <c r="IYY12" s="41"/>
      <c r="IYZ12" s="41"/>
      <c r="IZA12" s="41"/>
      <c r="IZB12" s="41"/>
      <c r="IZC12" s="41"/>
      <c r="IZD12" s="41"/>
      <c r="IZE12" s="41"/>
      <c r="IZF12" s="41"/>
      <c r="IZG12" s="41"/>
      <c r="IZH12" s="41"/>
      <c r="IZI12" s="41"/>
      <c r="IZJ12" s="41"/>
      <c r="IZK12" s="41"/>
      <c r="IZL12" s="41"/>
      <c r="IZM12" s="41"/>
      <c r="IZN12" s="41"/>
      <c r="IZO12" s="41"/>
      <c r="IZP12" s="41"/>
      <c r="IZQ12" s="41"/>
      <c r="IZR12" s="41"/>
      <c r="IZS12" s="41"/>
      <c r="IZT12" s="41"/>
      <c r="IZU12" s="41"/>
      <c r="IZV12" s="41"/>
      <c r="IZW12" s="41"/>
      <c r="IZX12" s="41"/>
      <c r="IZY12" s="41"/>
      <c r="IZZ12" s="41"/>
      <c r="JAA12" s="41"/>
      <c r="JAB12" s="41"/>
      <c r="JAC12" s="41"/>
      <c r="JAD12" s="41"/>
      <c r="JAE12" s="41"/>
      <c r="JAF12" s="41"/>
      <c r="JAG12" s="41"/>
      <c r="JAH12" s="41"/>
      <c r="JAI12" s="41"/>
      <c r="JAJ12" s="41"/>
      <c r="JAK12" s="41"/>
      <c r="JAL12" s="41"/>
      <c r="JAM12" s="41"/>
      <c r="JAN12" s="41"/>
      <c r="JAO12" s="41"/>
      <c r="JAP12" s="41"/>
      <c r="JAQ12" s="41"/>
      <c r="JAR12" s="41"/>
      <c r="JAS12" s="41"/>
      <c r="JAT12" s="41"/>
      <c r="JAU12" s="41"/>
      <c r="JAV12" s="41"/>
      <c r="JAW12" s="41"/>
      <c r="JAX12" s="41"/>
      <c r="JAY12" s="41"/>
      <c r="JAZ12" s="41"/>
      <c r="JBA12" s="41"/>
      <c r="JBB12" s="41"/>
      <c r="JBC12" s="41"/>
      <c r="JBD12" s="41"/>
      <c r="JBE12" s="41"/>
      <c r="JBF12" s="41"/>
      <c r="JBG12" s="41"/>
      <c r="JBH12" s="41"/>
      <c r="JBI12" s="41"/>
      <c r="JBJ12" s="41"/>
      <c r="JBK12" s="41"/>
      <c r="JBL12" s="41"/>
      <c r="JBM12" s="41"/>
      <c r="JBN12" s="41"/>
      <c r="JBO12" s="41"/>
      <c r="JBP12" s="41"/>
      <c r="JBQ12" s="41"/>
      <c r="JBR12" s="41"/>
      <c r="JBS12" s="41"/>
      <c r="JBT12" s="41"/>
      <c r="JBU12" s="41"/>
      <c r="JBV12" s="41"/>
      <c r="JBW12" s="41"/>
      <c r="JBX12" s="41"/>
      <c r="JBY12" s="41"/>
      <c r="JBZ12" s="41"/>
      <c r="JCA12" s="41"/>
      <c r="JCB12" s="41"/>
      <c r="JCC12" s="41"/>
      <c r="JCD12" s="41"/>
      <c r="JCE12" s="41"/>
      <c r="JCF12" s="41"/>
      <c r="JCG12" s="41"/>
      <c r="JCH12" s="41"/>
      <c r="JCI12" s="41"/>
      <c r="JCJ12" s="41"/>
      <c r="JCK12" s="41"/>
      <c r="JCL12" s="41"/>
      <c r="JCM12" s="41"/>
      <c r="JCN12" s="41"/>
      <c r="JCO12" s="41"/>
      <c r="JCP12" s="41"/>
      <c r="JCQ12" s="41"/>
      <c r="JCR12" s="41"/>
      <c r="JCS12" s="41"/>
      <c r="JCT12" s="41"/>
      <c r="JCU12" s="41"/>
      <c r="JCV12" s="41"/>
      <c r="JCW12" s="41"/>
      <c r="JCX12" s="41"/>
      <c r="JCY12" s="41"/>
      <c r="JCZ12" s="41"/>
      <c r="JDA12" s="41"/>
      <c r="JDB12" s="41"/>
      <c r="JDC12" s="41"/>
      <c r="JDD12" s="41"/>
      <c r="JDE12" s="41"/>
      <c r="JDF12" s="41"/>
      <c r="JDG12" s="41"/>
      <c r="JDH12" s="41"/>
      <c r="JDI12" s="41"/>
      <c r="JDJ12" s="41"/>
      <c r="JDK12" s="41"/>
      <c r="JDL12" s="41"/>
      <c r="JDM12" s="41"/>
      <c r="JDN12" s="41"/>
      <c r="JDO12" s="41"/>
      <c r="JDP12" s="41"/>
      <c r="JDQ12" s="41"/>
      <c r="JDR12" s="41"/>
      <c r="JDS12" s="41"/>
      <c r="JDT12" s="41"/>
      <c r="JDU12" s="41"/>
      <c r="JDV12" s="41"/>
      <c r="JDW12" s="41"/>
      <c r="JDX12" s="41"/>
      <c r="JDY12" s="41"/>
      <c r="JDZ12" s="41"/>
      <c r="JEA12" s="41"/>
      <c r="JEB12" s="41"/>
      <c r="JEC12" s="41"/>
      <c r="JED12" s="41"/>
      <c r="JEE12" s="41"/>
      <c r="JEF12" s="41"/>
      <c r="JEG12" s="41"/>
      <c r="JEH12" s="41"/>
      <c r="JEI12" s="41"/>
      <c r="JEJ12" s="41"/>
      <c r="JEK12" s="41"/>
      <c r="JEL12" s="41"/>
      <c r="JEM12" s="41"/>
      <c r="JEN12" s="41"/>
      <c r="JEO12" s="41"/>
      <c r="JEP12" s="41"/>
      <c r="JEQ12" s="41"/>
      <c r="JER12" s="41"/>
      <c r="JES12" s="41"/>
      <c r="JET12" s="41"/>
      <c r="JEU12" s="41"/>
      <c r="JEV12" s="41"/>
      <c r="JEW12" s="41"/>
      <c r="JEX12" s="41"/>
      <c r="JEY12" s="41"/>
      <c r="JEZ12" s="41"/>
      <c r="JFA12" s="41"/>
      <c r="JFB12" s="41"/>
      <c r="JFC12" s="41"/>
      <c r="JFD12" s="41"/>
      <c r="JFE12" s="41"/>
      <c r="JFF12" s="41"/>
      <c r="JFG12" s="41"/>
      <c r="JFH12" s="41"/>
      <c r="JFI12" s="41"/>
      <c r="JFJ12" s="41"/>
      <c r="JFK12" s="41"/>
      <c r="JFL12" s="41"/>
      <c r="JFM12" s="41"/>
      <c r="JFN12" s="41"/>
      <c r="JFO12" s="41"/>
      <c r="JFP12" s="41"/>
      <c r="JFQ12" s="41"/>
      <c r="JFR12" s="41"/>
      <c r="JFS12" s="41"/>
      <c r="JFT12" s="41"/>
      <c r="JFU12" s="41"/>
      <c r="JFV12" s="41"/>
      <c r="JFW12" s="41"/>
      <c r="JFX12" s="41"/>
      <c r="JFY12" s="41"/>
      <c r="JFZ12" s="41"/>
      <c r="JGA12" s="41"/>
      <c r="JGB12" s="41"/>
      <c r="JGC12" s="41"/>
      <c r="JGD12" s="41"/>
      <c r="JGE12" s="41"/>
      <c r="JGF12" s="41"/>
      <c r="JGG12" s="41"/>
      <c r="JGH12" s="41"/>
      <c r="JGI12" s="41"/>
      <c r="JGJ12" s="41"/>
      <c r="JGK12" s="41"/>
      <c r="JGL12" s="41"/>
      <c r="JGM12" s="41"/>
      <c r="JGN12" s="41"/>
      <c r="JGO12" s="41"/>
      <c r="JGP12" s="41"/>
      <c r="JGQ12" s="41"/>
      <c r="JGR12" s="41"/>
      <c r="JGS12" s="41"/>
      <c r="JGT12" s="41"/>
      <c r="JGU12" s="41"/>
      <c r="JGV12" s="41"/>
      <c r="JGW12" s="41"/>
      <c r="JGX12" s="41"/>
      <c r="JGY12" s="41"/>
      <c r="JGZ12" s="41"/>
      <c r="JHA12" s="41"/>
      <c r="JHB12" s="41"/>
      <c r="JHC12" s="41"/>
      <c r="JHD12" s="41"/>
      <c r="JHE12" s="41"/>
      <c r="JHF12" s="41"/>
      <c r="JHG12" s="41"/>
      <c r="JHH12" s="41"/>
      <c r="JHI12" s="41"/>
      <c r="JHJ12" s="41"/>
      <c r="JHK12" s="41"/>
      <c r="JHL12" s="41"/>
      <c r="JHM12" s="41"/>
      <c r="JHN12" s="41"/>
      <c r="JHO12" s="41"/>
      <c r="JHP12" s="41"/>
      <c r="JHQ12" s="41"/>
      <c r="JHR12" s="41"/>
      <c r="JHS12" s="41"/>
      <c r="JHT12" s="41"/>
      <c r="JHU12" s="41"/>
      <c r="JHV12" s="41"/>
      <c r="JHW12" s="41"/>
      <c r="JHX12" s="41"/>
      <c r="JHY12" s="41"/>
      <c r="JHZ12" s="41"/>
      <c r="JIA12" s="41"/>
      <c r="JIB12" s="41"/>
      <c r="JIC12" s="41"/>
      <c r="JID12" s="41"/>
      <c r="JIE12" s="41"/>
      <c r="JIF12" s="41"/>
      <c r="JIG12" s="41"/>
      <c r="JIH12" s="41"/>
      <c r="JII12" s="41"/>
      <c r="JIJ12" s="41"/>
      <c r="JIK12" s="41"/>
      <c r="JIL12" s="41"/>
      <c r="JIM12" s="41"/>
      <c r="JIN12" s="41"/>
      <c r="JIO12" s="41"/>
      <c r="JIP12" s="41"/>
      <c r="JIQ12" s="41"/>
      <c r="JIR12" s="41"/>
      <c r="JIS12" s="41"/>
      <c r="JIT12" s="41"/>
      <c r="JIU12" s="41"/>
      <c r="JIV12" s="41"/>
      <c r="JIW12" s="41"/>
      <c r="JIX12" s="41"/>
      <c r="JIY12" s="41"/>
      <c r="JIZ12" s="41"/>
      <c r="JJA12" s="41"/>
      <c r="JJB12" s="41"/>
      <c r="JJC12" s="41"/>
      <c r="JJD12" s="41"/>
      <c r="JJE12" s="41"/>
      <c r="JJF12" s="41"/>
      <c r="JJG12" s="41"/>
      <c r="JJH12" s="41"/>
      <c r="JJI12" s="41"/>
      <c r="JJJ12" s="41"/>
      <c r="JJK12" s="41"/>
      <c r="JJL12" s="41"/>
      <c r="JJM12" s="41"/>
      <c r="JJN12" s="41"/>
      <c r="JJO12" s="41"/>
      <c r="JJP12" s="41"/>
      <c r="JJQ12" s="41"/>
      <c r="JJR12" s="41"/>
      <c r="JJS12" s="41"/>
      <c r="JJT12" s="41"/>
      <c r="JJU12" s="41"/>
      <c r="JJV12" s="41"/>
      <c r="JJW12" s="41"/>
      <c r="JJX12" s="41"/>
      <c r="JJY12" s="41"/>
      <c r="JJZ12" s="41"/>
      <c r="JKA12" s="41"/>
      <c r="JKB12" s="41"/>
      <c r="JKC12" s="41"/>
      <c r="JKD12" s="41"/>
      <c r="JKE12" s="41"/>
      <c r="JKF12" s="41"/>
      <c r="JKG12" s="41"/>
      <c r="JKH12" s="41"/>
      <c r="JKI12" s="41"/>
      <c r="JKJ12" s="41"/>
      <c r="JKK12" s="41"/>
      <c r="JKL12" s="41"/>
      <c r="JKM12" s="41"/>
      <c r="JKN12" s="41"/>
      <c r="JKO12" s="41"/>
      <c r="JKP12" s="41"/>
      <c r="JKQ12" s="41"/>
      <c r="JKR12" s="41"/>
      <c r="JKS12" s="41"/>
      <c r="JKT12" s="41"/>
      <c r="JKU12" s="41"/>
      <c r="JKV12" s="41"/>
      <c r="JKW12" s="41"/>
      <c r="JKX12" s="41"/>
      <c r="JKY12" s="41"/>
      <c r="JKZ12" s="41"/>
      <c r="JLA12" s="41"/>
      <c r="JLB12" s="41"/>
      <c r="JLC12" s="41"/>
      <c r="JLD12" s="41"/>
      <c r="JLE12" s="41"/>
      <c r="JLF12" s="41"/>
      <c r="JLG12" s="41"/>
      <c r="JLH12" s="41"/>
      <c r="JLI12" s="41"/>
      <c r="JLJ12" s="41"/>
      <c r="JLK12" s="41"/>
      <c r="JLL12" s="41"/>
      <c r="JLM12" s="41"/>
      <c r="JLN12" s="41"/>
      <c r="JLO12" s="41"/>
      <c r="JLP12" s="41"/>
      <c r="JLQ12" s="41"/>
      <c r="JLR12" s="41"/>
      <c r="JLS12" s="41"/>
      <c r="JLT12" s="41"/>
      <c r="JLU12" s="41"/>
      <c r="JLV12" s="41"/>
      <c r="JLW12" s="41"/>
      <c r="JLX12" s="41"/>
      <c r="JLY12" s="41"/>
      <c r="JLZ12" s="41"/>
      <c r="JMA12" s="41"/>
      <c r="JMB12" s="41"/>
      <c r="JMC12" s="41"/>
      <c r="JMD12" s="41"/>
      <c r="JME12" s="41"/>
      <c r="JMF12" s="41"/>
      <c r="JMG12" s="41"/>
      <c r="JMH12" s="41"/>
      <c r="JMI12" s="41"/>
      <c r="JMJ12" s="41"/>
      <c r="JMK12" s="41"/>
      <c r="JML12" s="41"/>
      <c r="JMM12" s="41"/>
      <c r="JMN12" s="41"/>
      <c r="JMO12" s="41"/>
      <c r="JMP12" s="41"/>
      <c r="JMQ12" s="41"/>
      <c r="JMR12" s="41"/>
      <c r="JMS12" s="41"/>
      <c r="JMT12" s="41"/>
      <c r="JMU12" s="41"/>
      <c r="JMV12" s="41"/>
      <c r="JMW12" s="41"/>
      <c r="JMX12" s="41"/>
      <c r="JMY12" s="41"/>
      <c r="JMZ12" s="41"/>
      <c r="JNA12" s="41"/>
      <c r="JNB12" s="41"/>
      <c r="JNC12" s="41"/>
      <c r="JND12" s="41"/>
      <c r="JNE12" s="41"/>
      <c r="JNF12" s="41"/>
      <c r="JNG12" s="41"/>
      <c r="JNH12" s="41"/>
      <c r="JNI12" s="41"/>
      <c r="JNJ12" s="41"/>
      <c r="JNK12" s="41"/>
      <c r="JNL12" s="41"/>
      <c r="JNM12" s="41"/>
      <c r="JNN12" s="41"/>
      <c r="JNO12" s="41"/>
      <c r="JNP12" s="41"/>
      <c r="JNQ12" s="41"/>
      <c r="JNR12" s="41"/>
      <c r="JNS12" s="41"/>
      <c r="JNT12" s="41"/>
      <c r="JNU12" s="41"/>
      <c r="JNV12" s="41"/>
      <c r="JNW12" s="41"/>
      <c r="JNX12" s="41"/>
      <c r="JNY12" s="41"/>
      <c r="JNZ12" s="41"/>
      <c r="JOA12" s="41"/>
      <c r="JOB12" s="41"/>
      <c r="JOC12" s="41"/>
      <c r="JOD12" s="41"/>
      <c r="JOE12" s="41"/>
      <c r="JOF12" s="41"/>
      <c r="JOG12" s="41"/>
      <c r="JOH12" s="41"/>
      <c r="JOI12" s="41"/>
      <c r="JOJ12" s="41"/>
      <c r="JOK12" s="41"/>
      <c r="JOL12" s="41"/>
      <c r="JOM12" s="41"/>
      <c r="JON12" s="41"/>
      <c r="JOO12" s="41"/>
      <c r="JOP12" s="41"/>
      <c r="JOQ12" s="41"/>
      <c r="JOR12" s="41"/>
      <c r="JOS12" s="41"/>
      <c r="JOT12" s="41"/>
      <c r="JOU12" s="41"/>
      <c r="JOV12" s="41"/>
      <c r="JOW12" s="41"/>
      <c r="JOX12" s="41"/>
      <c r="JOY12" s="41"/>
      <c r="JOZ12" s="41"/>
      <c r="JPA12" s="41"/>
      <c r="JPB12" s="41"/>
      <c r="JPC12" s="41"/>
      <c r="JPD12" s="41"/>
      <c r="JPE12" s="41"/>
      <c r="JPF12" s="41"/>
      <c r="JPG12" s="41"/>
      <c r="JPH12" s="41"/>
      <c r="JPI12" s="41"/>
      <c r="JPJ12" s="41"/>
      <c r="JPK12" s="41"/>
      <c r="JPL12" s="41"/>
      <c r="JPM12" s="41"/>
      <c r="JPN12" s="41"/>
      <c r="JPO12" s="41"/>
      <c r="JPP12" s="41"/>
      <c r="JPQ12" s="41"/>
      <c r="JPR12" s="41"/>
      <c r="JPS12" s="41"/>
      <c r="JPT12" s="41"/>
      <c r="JPU12" s="41"/>
      <c r="JPV12" s="41"/>
      <c r="JPW12" s="41"/>
      <c r="JPX12" s="41"/>
      <c r="JPY12" s="41"/>
      <c r="JPZ12" s="41"/>
      <c r="JQA12" s="41"/>
      <c r="JQB12" s="41"/>
      <c r="JQC12" s="41"/>
      <c r="JQD12" s="41"/>
      <c r="JQE12" s="41"/>
      <c r="JQF12" s="41"/>
      <c r="JQG12" s="41"/>
      <c r="JQH12" s="41"/>
      <c r="JQI12" s="41"/>
      <c r="JQJ12" s="41"/>
      <c r="JQK12" s="41"/>
      <c r="JQL12" s="41"/>
      <c r="JQM12" s="41"/>
      <c r="JQN12" s="41"/>
      <c r="JQO12" s="41"/>
      <c r="JQP12" s="41"/>
      <c r="JQQ12" s="41"/>
      <c r="JQR12" s="41"/>
      <c r="JQS12" s="41"/>
      <c r="JQT12" s="41"/>
      <c r="JQU12" s="41"/>
      <c r="JQV12" s="41"/>
      <c r="JQW12" s="41"/>
      <c r="JQX12" s="41"/>
      <c r="JQY12" s="41"/>
      <c r="JQZ12" s="41"/>
      <c r="JRA12" s="41"/>
      <c r="JRB12" s="41"/>
      <c r="JRC12" s="41"/>
      <c r="JRD12" s="41"/>
      <c r="JRE12" s="41"/>
      <c r="JRF12" s="41"/>
      <c r="JRG12" s="41"/>
      <c r="JRH12" s="41"/>
      <c r="JRI12" s="41"/>
      <c r="JRJ12" s="41"/>
      <c r="JRK12" s="41"/>
      <c r="JRL12" s="41"/>
      <c r="JRM12" s="41"/>
      <c r="JRN12" s="41"/>
      <c r="JRO12" s="41"/>
      <c r="JRP12" s="41"/>
      <c r="JRQ12" s="41"/>
      <c r="JRR12" s="41"/>
      <c r="JRS12" s="41"/>
      <c r="JRT12" s="41"/>
      <c r="JRU12" s="41"/>
      <c r="JRV12" s="41"/>
      <c r="JRW12" s="41"/>
      <c r="JRX12" s="41"/>
      <c r="JRY12" s="41"/>
      <c r="JRZ12" s="41"/>
      <c r="JSA12" s="41"/>
      <c r="JSB12" s="41"/>
      <c r="JSC12" s="41"/>
      <c r="JSD12" s="41"/>
      <c r="JSE12" s="41"/>
      <c r="JSF12" s="41"/>
      <c r="JSG12" s="41"/>
      <c r="JSH12" s="41"/>
      <c r="JSI12" s="41"/>
      <c r="JSJ12" s="41"/>
      <c r="JSK12" s="41"/>
      <c r="JSL12" s="41"/>
      <c r="JSM12" s="41"/>
      <c r="JSN12" s="41"/>
      <c r="JSO12" s="41"/>
      <c r="JSP12" s="41"/>
      <c r="JSQ12" s="41"/>
      <c r="JSR12" s="41"/>
      <c r="JSS12" s="41"/>
      <c r="JST12" s="41"/>
      <c r="JSU12" s="41"/>
      <c r="JSV12" s="41"/>
      <c r="JSW12" s="41"/>
      <c r="JSX12" s="41"/>
      <c r="JSY12" s="41"/>
      <c r="JSZ12" s="41"/>
      <c r="JTA12" s="41"/>
      <c r="JTB12" s="41"/>
      <c r="JTC12" s="41"/>
      <c r="JTD12" s="41"/>
      <c r="JTE12" s="41"/>
      <c r="JTF12" s="41"/>
      <c r="JTG12" s="41"/>
      <c r="JTH12" s="41"/>
      <c r="JTI12" s="41"/>
      <c r="JTJ12" s="41"/>
      <c r="JTK12" s="41"/>
      <c r="JTL12" s="41"/>
      <c r="JTM12" s="41"/>
      <c r="JTN12" s="41"/>
      <c r="JTO12" s="41"/>
      <c r="JTP12" s="41"/>
      <c r="JTQ12" s="41"/>
      <c r="JTR12" s="41"/>
      <c r="JTS12" s="41"/>
      <c r="JTT12" s="41"/>
      <c r="JTU12" s="41"/>
      <c r="JTV12" s="41"/>
      <c r="JTW12" s="41"/>
      <c r="JTX12" s="41"/>
      <c r="JTY12" s="41"/>
      <c r="JTZ12" s="41"/>
      <c r="JUA12" s="41"/>
      <c r="JUB12" s="41"/>
      <c r="JUC12" s="41"/>
      <c r="JUD12" s="41"/>
      <c r="JUE12" s="41"/>
      <c r="JUF12" s="41"/>
      <c r="JUG12" s="41"/>
      <c r="JUH12" s="41"/>
      <c r="JUI12" s="41"/>
      <c r="JUJ12" s="41"/>
      <c r="JUK12" s="41"/>
      <c r="JUL12" s="41"/>
      <c r="JUM12" s="41"/>
      <c r="JUN12" s="41"/>
      <c r="JUO12" s="41"/>
      <c r="JUP12" s="41"/>
      <c r="JUQ12" s="41"/>
      <c r="JUR12" s="41"/>
      <c r="JUS12" s="41"/>
      <c r="JUT12" s="41"/>
      <c r="JUU12" s="41"/>
      <c r="JUV12" s="41"/>
      <c r="JUW12" s="41"/>
      <c r="JUX12" s="41"/>
      <c r="JUY12" s="41"/>
      <c r="JUZ12" s="41"/>
      <c r="JVA12" s="41"/>
      <c r="JVB12" s="41"/>
      <c r="JVC12" s="41"/>
      <c r="JVD12" s="41"/>
      <c r="JVE12" s="41"/>
      <c r="JVF12" s="41"/>
      <c r="JVG12" s="41"/>
      <c r="JVH12" s="41"/>
      <c r="JVI12" s="41"/>
      <c r="JVJ12" s="41"/>
      <c r="JVK12" s="41"/>
      <c r="JVL12" s="41"/>
      <c r="JVM12" s="41"/>
      <c r="JVN12" s="41"/>
      <c r="JVO12" s="41"/>
      <c r="JVP12" s="41"/>
      <c r="JVQ12" s="41"/>
      <c r="JVR12" s="41"/>
      <c r="JVS12" s="41"/>
      <c r="JVT12" s="41"/>
      <c r="JVU12" s="41"/>
      <c r="JVV12" s="41"/>
      <c r="JVW12" s="41"/>
      <c r="JVX12" s="41"/>
      <c r="JVY12" s="41"/>
      <c r="JVZ12" s="41"/>
      <c r="JWA12" s="41"/>
      <c r="JWB12" s="41"/>
      <c r="JWC12" s="41"/>
      <c r="JWD12" s="41"/>
      <c r="JWE12" s="41"/>
      <c r="JWF12" s="41"/>
      <c r="JWG12" s="41"/>
      <c r="JWH12" s="41"/>
      <c r="JWI12" s="41"/>
      <c r="JWJ12" s="41"/>
      <c r="JWK12" s="41"/>
      <c r="JWL12" s="41"/>
      <c r="JWM12" s="41"/>
      <c r="JWN12" s="41"/>
      <c r="JWO12" s="41"/>
      <c r="JWP12" s="41"/>
      <c r="JWQ12" s="41"/>
      <c r="JWR12" s="41"/>
      <c r="JWS12" s="41"/>
      <c r="JWT12" s="41"/>
      <c r="JWU12" s="41"/>
      <c r="JWV12" s="41"/>
      <c r="JWW12" s="41"/>
      <c r="JWX12" s="41"/>
      <c r="JWY12" s="41"/>
      <c r="JWZ12" s="41"/>
      <c r="JXA12" s="41"/>
      <c r="JXB12" s="41"/>
      <c r="JXC12" s="41"/>
      <c r="JXD12" s="41"/>
      <c r="JXE12" s="41"/>
      <c r="JXF12" s="41"/>
      <c r="JXG12" s="41"/>
      <c r="JXH12" s="41"/>
      <c r="JXI12" s="41"/>
      <c r="JXJ12" s="41"/>
      <c r="JXK12" s="41"/>
      <c r="JXL12" s="41"/>
      <c r="JXM12" s="41"/>
      <c r="JXN12" s="41"/>
      <c r="JXO12" s="41"/>
      <c r="JXP12" s="41"/>
      <c r="JXQ12" s="41"/>
      <c r="JXR12" s="41"/>
      <c r="JXS12" s="41"/>
      <c r="JXT12" s="41"/>
      <c r="JXU12" s="41"/>
      <c r="JXV12" s="41"/>
      <c r="JXW12" s="41"/>
      <c r="JXX12" s="41"/>
      <c r="JXY12" s="41"/>
      <c r="JXZ12" s="41"/>
      <c r="JYA12" s="41"/>
      <c r="JYB12" s="41"/>
      <c r="JYC12" s="41"/>
      <c r="JYD12" s="41"/>
      <c r="JYE12" s="41"/>
      <c r="JYF12" s="41"/>
      <c r="JYG12" s="41"/>
      <c r="JYH12" s="41"/>
      <c r="JYI12" s="41"/>
      <c r="JYJ12" s="41"/>
      <c r="JYK12" s="41"/>
      <c r="JYL12" s="41"/>
      <c r="JYM12" s="41"/>
      <c r="JYN12" s="41"/>
      <c r="JYO12" s="41"/>
      <c r="JYP12" s="41"/>
      <c r="JYQ12" s="41"/>
      <c r="JYR12" s="41"/>
      <c r="JYS12" s="41"/>
      <c r="JYT12" s="41"/>
      <c r="JYU12" s="41"/>
      <c r="JYV12" s="41"/>
      <c r="JYW12" s="41"/>
      <c r="JYX12" s="41"/>
      <c r="JYY12" s="41"/>
      <c r="JYZ12" s="41"/>
      <c r="JZA12" s="41"/>
      <c r="JZB12" s="41"/>
      <c r="JZC12" s="41"/>
      <c r="JZD12" s="41"/>
      <c r="JZE12" s="41"/>
      <c r="JZF12" s="41"/>
      <c r="JZG12" s="41"/>
      <c r="JZH12" s="41"/>
      <c r="JZI12" s="41"/>
      <c r="JZJ12" s="41"/>
      <c r="JZK12" s="41"/>
      <c r="JZL12" s="41"/>
      <c r="JZM12" s="41"/>
      <c r="JZN12" s="41"/>
      <c r="JZO12" s="41"/>
      <c r="JZP12" s="41"/>
      <c r="JZQ12" s="41"/>
      <c r="JZR12" s="41"/>
      <c r="JZS12" s="41"/>
      <c r="JZT12" s="41"/>
      <c r="JZU12" s="41"/>
      <c r="JZV12" s="41"/>
      <c r="JZW12" s="41"/>
      <c r="JZX12" s="41"/>
      <c r="JZY12" s="41"/>
      <c r="JZZ12" s="41"/>
      <c r="KAA12" s="41"/>
      <c r="KAB12" s="41"/>
      <c r="KAC12" s="41"/>
      <c r="KAD12" s="41"/>
      <c r="KAE12" s="41"/>
      <c r="KAF12" s="41"/>
      <c r="KAG12" s="41"/>
      <c r="KAH12" s="41"/>
      <c r="KAI12" s="41"/>
      <c r="KAJ12" s="41"/>
      <c r="KAK12" s="41"/>
      <c r="KAL12" s="41"/>
      <c r="KAM12" s="41"/>
      <c r="KAN12" s="41"/>
      <c r="KAO12" s="41"/>
      <c r="KAP12" s="41"/>
      <c r="KAQ12" s="41"/>
      <c r="KAR12" s="41"/>
      <c r="KAS12" s="41"/>
      <c r="KAT12" s="41"/>
      <c r="KAU12" s="41"/>
      <c r="KAV12" s="41"/>
      <c r="KAW12" s="41"/>
      <c r="KAX12" s="41"/>
      <c r="KAY12" s="41"/>
      <c r="KAZ12" s="41"/>
      <c r="KBA12" s="41"/>
      <c r="KBB12" s="41"/>
      <c r="KBC12" s="41"/>
      <c r="KBD12" s="41"/>
      <c r="KBE12" s="41"/>
      <c r="KBF12" s="41"/>
      <c r="KBG12" s="41"/>
      <c r="KBH12" s="41"/>
      <c r="KBI12" s="41"/>
      <c r="KBJ12" s="41"/>
      <c r="KBK12" s="41"/>
      <c r="KBL12" s="41"/>
      <c r="KBM12" s="41"/>
      <c r="KBN12" s="41"/>
      <c r="KBO12" s="41"/>
      <c r="KBP12" s="41"/>
      <c r="KBQ12" s="41"/>
      <c r="KBR12" s="41"/>
      <c r="KBS12" s="41"/>
      <c r="KBT12" s="41"/>
      <c r="KBU12" s="41"/>
      <c r="KBV12" s="41"/>
      <c r="KBW12" s="41"/>
      <c r="KBX12" s="41"/>
      <c r="KBY12" s="41"/>
      <c r="KBZ12" s="41"/>
      <c r="KCA12" s="41"/>
      <c r="KCB12" s="41"/>
      <c r="KCC12" s="41"/>
      <c r="KCD12" s="41"/>
      <c r="KCE12" s="41"/>
      <c r="KCF12" s="41"/>
      <c r="KCG12" s="41"/>
      <c r="KCH12" s="41"/>
      <c r="KCI12" s="41"/>
      <c r="KCJ12" s="41"/>
      <c r="KCK12" s="41"/>
      <c r="KCL12" s="41"/>
      <c r="KCM12" s="41"/>
      <c r="KCN12" s="41"/>
      <c r="KCO12" s="41"/>
      <c r="KCP12" s="41"/>
      <c r="KCQ12" s="41"/>
      <c r="KCR12" s="41"/>
      <c r="KCS12" s="41"/>
      <c r="KCT12" s="41"/>
      <c r="KCU12" s="41"/>
      <c r="KCV12" s="41"/>
      <c r="KCW12" s="41"/>
      <c r="KCX12" s="41"/>
      <c r="KCY12" s="41"/>
      <c r="KCZ12" s="41"/>
      <c r="KDA12" s="41"/>
      <c r="KDB12" s="41"/>
      <c r="KDC12" s="41"/>
      <c r="KDD12" s="41"/>
      <c r="KDE12" s="41"/>
      <c r="KDF12" s="41"/>
      <c r="KDG12" s="41"/>
      <c r="KDH12" s="41"/>
      <c r="KDI12" s="41"/>
      <c r="KDJ12" s="41"/>
      <c r="KDK12" s="41"/>
      <c r="KDL12" s="41"/>
      <c r="KDM12" s="41"/>
      <c r="KDN12" s="41"/>
      <c r="KDO12" s="41"/>
      <c r="KDP12" s="41"/>
      <c r="KDQ12" s="41"/>
      <c r="KDR12" s="41"/>
      <c r="KDS12" s="41"/>
      <c r="KDT12" s="41"/>
      <c r="KDU12" s="41"/>
      <c r="KDV12" s="41"/>
      <c r="KDW12" s="41"/>
      <c r="KDX12" s="41"/>
      <c r="KDY12" s="41"/>
      <c r="KDZ12" s="41"/>
      <c r="KEA12" s="41"/>
      <c r="KEB12" s="41"/>
      <c r="KEC12" s="41"/>
      <c r="KED12" s="41"/>
      <c r="KEE12" s="41"/>
      <c r="KEF12" s="41"/>
      <c r="KEG12" s="41"/>
      <c r="KEH12" s="41"/>
      <c r="KEI12" s="41"/>
      <c r="KEJ12" s="41"/>
      <c r="KEK12" s="41"/>
      <c r="KEL12" s="41"/>
      <c r="KEM12" s="41"/>
      <c r="KEN12" s="41"/>
      <c r="KEO12" s="41"/>
      <c r="KEP12" s="41"/>
      <c r="KEQ12" s="41"/>
      <c r="KER12" s="41"/>
      <c r="KES12" s="41"/>
      <c r="KET12" s="41"/>
      <c r="KEU12" s="41"/>
      <c r="KEV12" s="41"/>
      <c r="KEW12" s="41"/>
      <c r="KEX12" s="41"/>
      <c r="KEY12" s="41"/>
      <c r="KEZ12" s="41"/>
      <c r="KFA12" s="41"/>
      <c r="KFB12" s="41"/>
      <c r="KFC12" s="41"/>
      <c r="KFD12" s="41"/>
      <c r="KFE12" s="41"/>
      <c r="KFF12" s="41"/>
      <c r="KFG12" s="41"/>
      <c r="KFH12" s="41"/>
      <c r="KFI12" s="41"/>
      <c r="KFJ12" s="41"/>
      <c r="KFK12" s="41"/>
      <c r="KFL12" s="41"/>
      <c r="KFM12" s="41"/>
      <c r="KFN12" s="41"/>
      <c r="KFO12" s="41"/>
      <c r="KFP12" s="41"/>
      <c r="KFQ12" s="41"/>
      <c r="KFR12" s="41"/>
      <c r="KFS12" s="41"/>
      <c r="KFT12" s="41"/>
      <c r="KFU12" s="41"/>
      <c r="KFV12" s="41"/>
      <c r="KFW12" s="41"/>
      <c r="KFX12" s="41"/>
      <c r="KFY12" s="41"/>
      <c r="KFZ12" s="41"/>
      <c r="KGA12" s="41"/>
      <c r="KGB12" s="41"/>
      <c r="KGC12" s="41"/>
      <c r="KGD12" s="41"/>
      <c r="KGE12" s="41"/>
      <c r="KGF12" s="41"/>
      <c r="KGG12" s="41"/>
      <c r="KGH12" s="41"/>
      <c r="KGI12" s="41"/>
      <c r="KGJ12" s="41"/>
      <c r="KGK12" s="41"/>
      <c r="KGL12" s="41"/>
      <c r="KGM12" s="41"/>
      <c r="KGN12" s="41"/>
      <c r="KGO12" s="41"/>
      <c r="KGP12" s="41"/>
      <c r="KGQ12" s="41"/>
      <c r="KGR12" s="41"/>
      <c r="KGS12" s="41"/>
      <c r="KGT12" s="41"/>
      <c r="KGU12" s="41"/>
      <c r="KGV12" s="41"/>
      <c r="KGW12" s="41"/>
      <c r="KGX12" s="41"/>
      <c r="KGY12" s="41"/>
      <c r="KGZ12" s="41"/>
      <c r="KHA12" s="41"/>
      <c r="KHB12" s="41"/>
      <c r="KHC12" s="41"/>
      <c r="KHD12" s="41"/>
      <c r="KHE12" s="41"/>
      <c r="KHF12" s="41"/>
      <c r="KHG12" s="41"/>
      <c r="KHH12" s="41"/>
      <c r="KHI12" s="41"/>
      <c r="KHJ12" s="41"/>
      <c r="KHK12" s="41"/>
      <c r="KHL12" s="41"/>
      <c r="KHM12" s="41"/>
      <c r="KHN12" s="41"/>
      <c r="KHO12" s="41"/>
      <c r="KHP12" s="41"/>
      <c r="KHQ12" s="41"/>
      <c r="KHR12" s="41"/>
      <c r="KHS12" s="41"/>
      <c r="KHT12" s="41"/>
      <c r="KHU12" s="41"/>
      <c r="KHV12" s="41"/>
      <c r="KHW12" s="41"/>
      <c r="KHX12" s="41"/>
      <c r="KHY12" s="41"/>
      <c r="KHZ12" s="41"/>
      <c r="KIA12" s="41"/>
      <c r="KIB12" s="41"/>
      <c r="KIC12" s="41"/>
      <c r="KID12" s="41"/>
      <c r="KIE12" s="41"/>
      <c r="KIF12" s="41"/>
      <c r="KIG12" s="41"/>
      <c r="KIH12" s="41"/>
      <c r="KII12" s="41"/>
      <c r="KIJ12" s="41"/>
      <c r="KIK12" s="41"/>
      <c r="KIL12" s="41"/>
      <c r="KIM12" s="41"/>
      <c r="KIN12" s="41"/>
      <c r="KIO12" s="41"/>
      <c r="KIP12" s="41"/>
      <c r="KIQ12" s="41"/>
      <c r="KIR12" s="41"/>
      <c r="KIS12" s="41"/>
      <c r="KIT12" s="41"/>
      <c r="KIU12" s="41"/>
      <c r="KIV12" s="41"/>
      <c r="KIW12" s="41"/>
      <c r="KIX12" s="41"/>
      <c r="KIY12" s="41"/>
      <c r="KIZ12" s="41"/>
      <c r="KJA12" s="41"/>
      <c r="KJB12" s="41"/>
      <c r="KJC12" s="41"/>
      <c r="KJD12" s="41"/>
      <c r="KJE12" s="41"/>
      <c r="KJF12" s="41"/>
      <c r="KJG12" s="41"/>
      <c r="KJH12" s="41"/>
      <c r="KJI12" s="41"/>
      <c r="KJJ12" s="41"/>
      <c r="KJK12" s="41"/>
      <c r="KJL12" s="41"/>
      <c r="KJM12" s="41"/>
      <c r="KJN12" s="41"/>
      <c r="KJO12" s="41"/>
      <c r="KJP12" s="41"/>
      <c r="KJQ12" s="41"/>
      <c r="KJR12" s="41"/>
      <c r="KJS12" s="41"/>
      <c r="KJT12" s="41"/>
      <c r="KJU12" s="41"/>
      <c r="KJV12" s="41"/>
      <c r="KJW12" s="41"/>
      <c r="KJX12" s="41"/>
      <c r="KJY12" s="41"/>
      <c r="KJZ12" s="41"/>
      <c r="KKA12" s="41"/>
      <c r="KKB12" s="41"/>
      <c r="KKC12" s="41"/>
      <c r="KKD12" s="41"/>
      <c r="KKE12" s="41"/>
      <c r="KKF12" s="41"/>
      <c r="KKG12" s="41"/>
      <c r="KKH12" s="41"/>
      <c r="KKI12" s="41"/>
      <c r="KKJ12" s="41"/>
      <c r="KKK12" s="41"/>
      <c r="KKL12" s="41"/>
      <c r="KKM12" s="41"/>
      <c r="KKN12" s="41"/>
      <c r="KKO12" s="41"/>
      <c r="KKP12" s="41"/>
      <c r="KKQ12" s="41"/>
      <c r="KKR12" s="41"/>
      <c r="KKS12" s="41"/>
      <c r="KKT12" s="41"/>
      <c r="KKU12" s="41"/>
      <c r="KKV12" s="41"/>
      <c r="KKW12" s="41"/>
      <c r="KKX12" s="41"/>
      <c r="KKY12" s="41"/>
      <c r="KKZ12" s="41"/>
      <c r="KLA12" s="41"/>
      <c r="KLB12" s="41"/>
      <c r="KLC12" s="41"/>
      <c r="KLD12" s="41"/>
      <c r="KLE12" s="41"/>
      <c r="KLF12" s="41"/>
      <c r="KLG12" s="41"/>
      <c r="KLH12" s="41"/>
      <c r="KLI12" s="41"/>
      <c r="KLJ12" s="41"/>
      <c r="KLK12" s="41"/>
      <c r="KLL12" s="41"/>
      <c r="KLM12" s="41"/>
      <c r="KLN12" s="41"/>
      <c r="KLO12" s="41"/>
      <c r="KLP12" s="41"/>
      <c r="KLQ12" s="41"/>
      <c r="KLR12" s="41"/>
      <c r="KLS12" s="41"/>
      <c r="KLT12" s="41"/>
      <c r="KLU12" s="41"/>
      <c r="KLV12" s="41"/>
      <c r="KLW12" s="41"/>
      <c r="KLX12" s="41"/>
      <c r="KLY12" s="41"/>
      <c r="KLZ12" s="41"/>
      <c r="KMA12" s="41"/>
      <c r="KMB12" s="41"/>
      <c r="KMC12" s="41"/>
      <c r="KMD12" s="41"/>
      <c r="KME12" s="41"/>
      <c r="KMF12" s="41"/>
      <c r="KMG12" s="41"/>
      <c r="KMH12" s="41"/>
      <c r="KMI12" s="41"/>
      <c r="KMJ12" s="41"/>
      <c r="KMK12" s="41"/>
      <c r="KML12" s="41"/>
      <c r="KMM12" s="41"/>
      <c r="KMN12" s="41"/>
      <c r="KMO12" s="41"/>
      <c r="KMP12" s="41"/>
      <c r="KMQ12" s="41"/>
      <c r="KMR12" s="41"/>
      <c r="KMS12" s="41"/>
      <c r="KMT12" s="41"/>
      <c r="KMU12" s="41"/>
      <c r="KMV12" s="41"/>
      <c r="KMW12" s="41"/>
      <c r="KMX12" s="41"/>
      <c r="KMY12" s="41"/>
      <c r="KMZ12" s="41"/>
      <c r="KNA12" s="41"/>
      <c r="KNB12" s="41"/>
      <c r="KNC12" s="41"/>
      <c r="KND12" s="41"/>
      <c r="KNE12" s="41"/>
      <c r="KNF12" s="41"/>
      <c r="KNG12" s="41"/>
      <c r="KNH12" s="41"/>
      <c r="KNI12" s="41"/>
      <c r="KNJ12" s="41"/>
      <c r="KNK12" s="41"/>
      <c r="KNL12" s="41"/>
      <c r="KNM12" s="41"/>
      <c r="KNN12" s="41"/>
      <c r="KNO12" s="41"/>
      <c r="KNP12" s="41"/>
      <c r="KNQ12" s="41"/>
      <c r="KNR12" s="41"/>
      <c r="KNS12" s="41"/>
      <c r="KNT12" s="41"/>
      <c r="KNU12" s="41"/>
      <c r="KNV12" s="41"/>
      <c r="KNW12" s="41"/>
      <c r="KNX12" s="41"/>
      <c r="KNY12" s="41"/>
      <c r="KNZ12" s="41"/>
      <c r="KOA12" s="41"/>
      <c r="KOB12" s="41"/>
      <c r="KOC12" s="41"/>
      <c r="KOD12" s="41"/>
      <c r="KOE12" s="41"/>
      <c r="KOF12" s="41"/>
      <c r="KOG12" s="41"/>
      <c r="KOH12" s="41"/>
      <c r="KOI12" s="41"/>
      <c r="KOJ12" s="41"/>
      <c r="KOK12" s="41"/>
      <c r="KOL12" s="41"/>
      <c r="KOM12" s="41"/>
      <c r="KON12" s="41"/>
      <c r="KOO12" s="41"/>
      <c r="KOP12" s="41"/>
      <c r="KOQ12" s="41"/>
      <c r="KOR12" s="41"/>
      <c r="KOS12" s="41"/>
      <c r="KOT12" s="41"/>
      <c r="KOU12" s="41"/>
      <c r="KOV12" s="41"/>
      <c r="KOW12" s="41"/>
      <c r="KOX12" s="41"/>
      <c r="KOY12" s="41"/>
      <c r="KOZ12" s="41"/>
      <c r="KPA12" s="41"/>
      <c r="KPB12" s="41"/>
      <c r="KPC12" s="41"/>
      <c r="KPD12" s="41"/>
      <c r="KPE12" s="41"/>
      <c r="KPF12" s="41"/>
      <c r="KPG12" s="41"/>
      <c r="KPH12" s="41"/>
      <c r="KPI12" s="41"/>
      <c r="KPJ12" s="41"/>
      <c r="KPK12" s="41"/>
      <c r="KPL12" s="41"/>
      <c r="KPM12" s="41"/>
      <c r="KPN12" s="41"/>
      <c r="KPO12" s="41"/>
      <c r="KPP12" s="41"/>
      <c r="KPQ12" s="41"/>
      <c r="KPR12" s="41"/>
      <c r="KPS12" s="41"/>
      <c r="KPT12" s="41"/>
      <c r="KPU12" s="41"/>
      <c r="KPV12" s="41"/>
      <c r="KPW12" s="41"/>
      <c r="KPX12" s="41"/>
      <c r="KPY12" s="41"/>
      <c r="KPZ12" s="41"/>
      <c r="KQA12" s="41"/>
      <c r="KQB12" s="41"/>
      <c r="KQC12" s="41"/>
      <c r="KQD12" s="41"/>
      <c r="KQE12" s="41"/>
      <c r="KQF12" s="41"/>
      <c r="KQG12" s="41"/>
      <c r="KQH12" s="41"/>
      <c r="KQI12" s="41"/>
      <c r="KQJ12" s="41"/>
      <c r="KQK12" s="41"/>
      <c r="KQL12" s="41"/>
      <c r="KQM12" s="41"/>
      <c r="KQN12" s="41"/>
      <c r="KQO12" s="41"/>
      <c r="KQP12" s="41"/>
      <c r="KQQ12" s="41"/>
      <c r="KQR12" s="41"/>
      <c r="KQS12" s="41"/>
      <c r="KQT12" s="41"/>
      <c r="KQU12" s="41"/>
      <c r="KQV12" s="41"/>
      <c r="KQW12" s="41"/>
      <c r="KQX12" s="41"/>
      <c r="KQY12" s="41"/>
      <c r="KQZ12" s="41"/>
      <c r="KRA12" s="41"/>
      <c r="KRB12" s="41"/>
      <c r="KRC12" s="41"/>
      <c r="KRD12" s="41"/>
      <c r="KRE12" s="41"/>
      <c r="KRF12" s="41"/>
      <c r="KRG12" s="41"/>
      <c r="KRH12" s="41"/>
      <c r="KRI12" s="41"/>
      <c r="KRJ12" s="41"/>
      <c r="KRK12" s="41"/>
      <c r="KRL12" s="41"/>
      <c r="KRM12" s="41"/>
      <c r="KRN12" s="41"/>
      <c r="KRO12" s="41"/>
      <c r="KRP12" s="41"/>
      <c r="KRQ12" s="41"/>
      <c r="KRR12" s="41"/>
      <c r="KRS12" s="41"/>
      <c r="KRT12" s="41"/>
      <c r="KRU12" s="41"/>
      <c r="KRV12" s="41"/>
      <c r="KRW12" s="41"/>
      <c r="KRX12" s="41"/>
      <c r="KRY12" s="41"/>
      <c r="KRZ12" s="41"/>
      <c r="KSA12" s="41"/>
      <c r="KSB12" s="41"/>
      <c r="KSC12" s="41"/>
      <c r="KSD12" s="41"/>
      <c r="KSE12" s="41"/>
      <c r="KSF12" s="41"/>
      <c r="KSG12" s="41"/>
      <c r="KSH12" s="41"/>
      <c r="KSI12" s="41"/>
      <c r="KSJ12" s="41"/>
      <c r="KSK12" s="41"/>
      <c r="KSL12" s="41"/>
      <c r="KSM12" s="41"/>
      <c r="KSN12" s="41"/>
      <c r="KSO12" s="41"/>
      <c r="KSP12" s="41"/>
      <c r="KSQ12" s="41"/>
      <c r="KSR12" s="41"/>
      <c r="KSS12" s="41"/>
      <c r="KST12" s="41"/>
      <c r="KSU12" s="41"/>
      <c r="KSV12" s="41"/>
      <c r="KSW12" s="41"/>
      <c r="KSX12" s="41"/>
      <c r="KSY12" s="41"/>
      <c r="KSZ12" s="41"/>
      <c r="KTA12" s="41"/>
      <c r="KTB12" s="41"/>
      <c r="KTC12" s="41"/>
      <c r="KTD12" s="41"/>
      <c r="KTE12" s="41"/>
      <c r="KTF12" s="41"/>
      <c r="KTG12" s="41"/>
      <c r="KTH12" s="41"/>
      <c r="KTI12" s="41"/>
      <c r="KTJ12" s="41"/>
      <c r="KTK12" s="41"/>
      <c r="KTL12" s="41"/>
      <c r="KTM12" s="41"/>
      <c r="KTN12" s="41"/>
      <c r="KTO12" s="41"/>
      <c r="KTP12" s="41"/>
      <c r="KTQ12" s="41"/>
      <c r="KTR12" s="41"/>
      <c r="KTS12" s="41"/>
      <c r="KTT12" s="41"/>
      <c r="KTU12" s="41"/>
      <c r="KTV12" s="41"/>
      <c r="KTW12" s="41"/>
      <c r="KTX12" s="41"/>
      <c r="KTY12" s="41"/>
      <c r="KTZ12" s="41"/>
      <c r="KUA12" s="41"/>
      <c r="KUB12" s="41"/>
      <c r="KUC12" s="41"/>
      <c r="KUD12" s="41"/>
      <c r="KUE12" s="41"/>
      <c r="KUF12" s="41"/>
      <c r="KUG12" s="41"/>
      <c r="KUH12" s="41"/>
      <c r="KUI12" s="41"/>
      <c r="KUJ12" s="41"/>
      <c r="KUK12" s="41"/>
      <c r="KUL12" s="41"/>
      <c r="KUM12" s="41"/>
      <c r="KUN12" s="41"/>
      <c r="KUO12" s="41"/>
      <c r="KUP12" s="41"/>
      <c r="KUQ12" s="41"/>
      <c r="KUR12" s="41"/>
      <c r="KUS12" s="41"/>
      <c r="KUT12" s="41"/>
      <c r="KUU12" s="41"/>
      <c r="KUV12" s="41"/>
      <c r="KUW12" s="41"/>
      <c r="KUX12" s="41"/>
      <c r="KUY12" s="41"/>
      <c r="KUZ12" s="41"/>
      <c r="KVA12" s="41"/>
      <c r="KVB12" s="41"/>
      <c r="KVC12" s="41"/>
      <c r="KVD12" s="41"/>
      <c r="KVE12" s="41"/>
      <c r="KVF12" s="41"/>
      <c r="KVG12" s="41"/>
      <c r="KVH12" s="41"/>
      <c r="KVI12" s="41"/>
      <c r="KVJ12" s="41"/>
      <c r="KVK12" s="41"/>
      <c r="KVL12" s="41"/>
      <c r="KVM12" s="41"/>
      <c r="KVN12" s="41"/>
      <c r="KVO12" s="41"/>
      <c r="KVP12" s="41"/>
      <c r="KVQ12" s="41"/>
      <c r="KVR12" s="41"/>
      <c r="KVS12" s="41"/>
      <c r="KVT12" s="41"/>
      <c r="KVU12" s="41"/>
      <c r="KVV12" s="41"/>
      <c r="KVW12" s="41"/>
      <c r="KVX12" s="41"/>
      <c r="KVY12" s="41"/>
      <c r="KVZ12" s="41"/>
      <c r="KWA12" s="41"/>
      <c r="KWB12" s="41"/>
      <c r="KWC12" s="41"/>
      <c r="KWD12" s="41"/>
      <c r="KWE12" s="41"/>
      <c r="KWF12" s="41"/>
      <c r="KWG12" s="41"/>
      <c r="KWH12" s="41"/>
      <c r="KWI12" s="41"/>
      <c r="KWJ12" s="41"/>
      <c r="KWK12" s="41"/>
      <c r="KWL12" s="41"/>
      <c r="KWM12" s="41"/>
      <c r="KWN12" s="41"/>
      <c r="KWO12" s="41"/>
      <c r="KWP12" s="41"/>
      <c r="KWQ12" s="41"/>
      <c r="KWR12" s="41"/>
      <c r="KWS12" s="41"/>
      <c r="KWT12" s="41"/>
      <c r="KWU12" s="41"/>
      <c r="KWV12" s="41"/>
      <c r="KWW12" s="41"/>
      <c r="KWX12" s="41"/>
      <c r="KWY12" s="41"/>
      <c r="KWZ12" s="41"/>
      <c r="KXA12" s="41"/>
      <c r="KXB12" s="41"/>
      <c r="KXC12" s="41"/>
      <c r="KXD12" s="41"/>
      <c r="KXE12" s="41"/>
      <c r="KXF12" s="41"/>
      <c r="KXG12" s="41"/>
      <c r="KXH12" s="41"/>
      <c r="KXI12" s="41"/>
      <c r="KXJ12" s="41"/>
      <c r="KXK12" s="41"/>
      <c r="KXL12" s="41"/>
      <c r="KXM12" s="41"/>
      <c r="KXN12" s="41"/>
      <c r="KXO12" s="41"/>
      <c r="KXP12" s="41"/>
      <c r="KXQ12" s="41"/>
      <c r="KXR12" s="41"/>
      <c r="KXS12" s="41"/>
      <c r="KXT12" s="41"/>
      <c r="KXU12" s="41"/>
      <c r="KXV12" s="41"/>
      <c r="KXW12" s="41"/>
      <c r="KXX12" s="41"/>
      <c r="KXY12" s="41"/>
      <c r="KXZ12" s="41"/>
      <c r="KYA12" s="41"/>
      <c r="KYB12" s="41"/>
      <c r="KYC12" s="41"/>
      <c r="KYD12" s="41"/>
      <c r="KYE12" s="41"/>
      <c r="KYF12" s="41"/>
      <c r="KYG12" s="41"/>
      <c r="KYH12" s="41"/>
      <c r="KYI12" s="41"/>
      <c r="KYJ12" s="41"/>
      <c r="KYK12" s="41"/>
      <c r="KYL12" s="41"/>
      <c r="KYM12" s="41"/>
      <c r="KYN12" s="41"/>
      <c r="KYO12" s="41"/>
      <c r="KYP12" s="41"/>
      <c r="KYQ12" s="41"/>
      <c r="KYR12" s="41"/>
      <c r="KYS12" s="41"/>
      <c r="KYT12" s="41"/>
      <c r="KYU12" s="41"/>
      <c r="KYV12" s="41"/>
      <c r="KYW12" s="41"/>
      <c r="KYX12" s="41"/>
      <c r="KYY12" s="41"/>
      <c r="KYZ12" s="41"/>
      <c r="KZA12" s="41"/>
      <c r="KZB12" s="41"/>
      <c r="KZC12" s="41"/>
      <c r="KZD12" s="41"/>
      <c r="KZE12" s="41"/>
      <c r="KZF12" s="41"/>
      <c r="KZG12" s="41"/>
      <c r="KZH12" s="41"/>
      <c r="KZI12" s="41"/>
      <c r="KZJ12" s="41"/>
      <c r="KZK12" s="41"/>
      <c r="KZL12" s="41"/>
      <c r="KZM12" s="41"/>
      <c r="KZN12" s="41"/>
      <c r="KZO12" s="41"/>
      <c r="KZP12" s="41"/>
      <c r="KZQ12" s="41"/>
      <c r="KZR12" s="41"/>
      <c r="KZS12" s="41"/>
      <c r="KZT12" s="41"/>
      <c r="KZU12" s="41"/>
      <c r="KZV12" s="41"/>
      <c r="KZW12" s="41"/>
      <c r="KZX12" s="41"/>
      <c r="KZY12" s="41"/>
      <c r="KZZ12" s="41"/>
      <c r="LAA12" s="41"/>
      <c r="LAB12" s="41"/>
      <c r="LAC12" s="41"/>
      <c r="LAD12" s="41"/>
      <c r="LAE12" s="41"/>
      <c r="LAF12" s="41"/>
      <c r="LAG12" s="41"/>
      <c r="LAH12" s="41"/>
      <c r="LAI12" s="41"/>
      <c r="LAJ12" s="41"/>
      <c r="LAK12" s="41"/>
      <c r="LAL12" s="41"/>
      <c r="LAM12" s="41"/>
      <c r="LAN12" s="41"/>
      <c r="LAO12" s="41"/>
      <c r="LAP12" s="41"/>
      <c r="LAQ12" s="41"/>
      <c r="LAR12" s="41"/>
      <c r="LAS12" s="41"/>
      <c r="LAT12" s="41"/>
      <c r="LAU12" s="41"/>
      <c r="LAV12" s="41"/>
      <c r="LAW12" s="41"/>
      <c r="LAX12" s="41"/>
      <c r="LAY12" s="41"/>
      <c r="LAZ12" s="41"/>
      <c r="LBA12" s="41"/>
      <c r="LBB12" s="41"/>
      <c r="LBC12" s="41"/>
      <c r="LBD12" s="41"/>
      <c r="LBE12" s="41"/>
      <c r="LBF12" s="41"/>
      <c r="LBG12" s="41"/>
      <c r="LBH12" s="41"/>
      <c r="LBI12" s="41"/>
      <c r="LBJ12" s="41"/>
      <c r="LBK12" s="41"/>
      <c r="LBL12" s="41"/>
      <c r="LBM12" s="41"/>
      <c r="LBN12" s="41"/>
      <c r="LBO12" s="41"/>
      <c r="LBP12" s="41"/>
      <c r="LBQ12" s="41"/>
      <c r="LBR12" s="41"/>
      <c r="LBS12" s="41"/>
      <c r="LBT12" s="41"/>
      <c r="LBU12" s="41"/>
      <c r="LBV12" s="41"/>
      <c r="LBW12" s="41"/>
      <c r="LBX12" s="41"/>
      <c r="LBY12" s="41"/>
      <c r="LBZ12" s="41"/>
      <c r="LCA12" s="41"/>
      <c r="LCB12" s="41"/>
      <c r="LCC12" s="41"/>
      <c r="LCD12" s="41"/>
      <c r="LCE12" s="41"/>
      <c r="LCF12" s="41"/>
      <c r="LCG12" s="41"/>
      <c r="LCH12" s="41"/>
      <c r="LCI12" s="41"/>
      <c r="LCJ12" s="41"/>
      <c r="LCK12" s="41"/>
      <c r="LCL12" s="41"/>
      <c r="LCM12" s="41"/>
      <c r="LCN12" s="41"/>
      <c r="LCO12" s="41"/>
      <c r="LCP12" s="41"/>
      <c r="LCQ12" s="41"/>
      <c r="LCR12" s="41"/>
      <c r="LCS12" s="41"/>
      <c r="LCT12" s="41"/>
      <c r="LCU12" s="41"/>
      <c r="LCV12" s="41"/>
      <c r="LCW12" s="41"/>
      <c r="LCX12" s="41"/>
      <c r="LCY12" s="41"/>
      <c r="LCZ12" s="41"/>
      <c r="LDA12" s="41"/>
      <c r="LDB12" s="41"/>
      <c r="LDC12" s="41"/>
      <c r="LDD12" s="41"/>
      <c r="LDE12" s="41"/>
      <c r="LDF12" s="41"/>
      <c r="LDG12" s="41"/>
      <c r="LDH12" s="41"/>
      <c r="LDI12" s="41"/>
      <c r="LDJ12" s="41"/>
      <c r="LDK12" s="41"/>
      <c r="LDL12" s="41"/>
      <c r="LDM12" s="41"/>
      <c r="LDN12" s="41"/>
      <c r="LDO12" s="41"/>
      <c r="LDP12" s="41"/>
      <c r="LDQ12" s="41"/>
      <c r="LDR12" s="41"/>
      <c r="LDS12" s="41"/>
      <c r="LDT12" s="41"/>
      <c r="LDU12" s="41"/>
      <c r="LDV12" s="41"/>
      <c r="LDW12" s="41"/>
      <c r="LDX12" s="41"/>
      <c r="LDY12" s="41"/>
      <c r="LDZ12" s="41"/>
      <c r="LEA12" s="41"/>
      <c r="LEB12" s="41"/>
      <c r="LEC12" s="41"/>
      <c r="LED12" s="41"/>
      <c r="LEE12" s="41"/>
      <c r="LEF12" s="41"/>
      <c r="LEG12" s="41"/>
      <c r="LEH12" s="41"/>
      <c r="LEI12" s="41"/>
      <c r="LEJ12" s="41"/>
      <c r="LEK12" s="41"/>
      <c r="LEL12" s="41"/>
      <c r="LEM12" s="41"/>
      <c r="LEN12" s="41"/>
      <c r="LEO12" s="41"/>
      <c r="LEP12" s="41"/>
      <c r="LEQ12" s="41"/>
      <c r="LER12" s="41"/>
      <c r="LES12" s="41"/>
      <c r="LET12" s="41"/>
      <c r="LEU12" s="41"/>
      <c r="LEV12" s="41"/>
      <c r="LEW12" s="41"/>
      <c r="LEX12" s="41"/>
      <c r="LEY12" s="41"/>
      <c r="LEZ12" s="41"/>
      <c r="LFA12" s="41"/>
      <c r="LFB12" s="41"/>
      <c r="LFC12" s="41"/>
      <c r="LFD12" s="41"/>
      <c r="LFE12" s="41"/>
      <c r="LFF12" s="41"/>
      <c r="LFG12" s="41"/>
      <c r="LFH12" s="41"/>
      <c r="LFI12" s="41"/>
      <c r="LFJ12" s="41"/>
      <c r="LFK12" s="41"/>
      <c r="LFL12" s="41"/>
      <c r="LFM12" s="41"/>
      <c r="LFN12" s="41"/>
      <c r="LFO12" s="41"/>
      <c r="LFP12" s="41"/>
      <c r="LFQ12" s="41"/>
      <c r="LFR12" s="41"/>
      <c r="LFS12" s="41"/>
      <c r="LFT12" s="41"/>
      <c r="LFU12" s="41"/>
      <c r="LFV12" s="41"/>
      <c r="LFW12" s="41"/>
      <c r="LFX12" s="41"/>
      <c r="LFY12" s="41"/>
      <c r="LFZ12" s="41"/>
      <c r="LGA12" s="41"/>
      <c r="LGB12" s="41"/>
      <c r="LGC12" s="41"/>
      <c r="LGD12" s="41"/>
      <c r="LGE12" s="41"/>
      <c r="LGF12" s="41"/>
      <c r="LGG12" s="41"/>
      <c r="LGH12" s="41"/>
      <c r="LGI12" s="41"/>
      <c r="LGJ12" s="41"/>
      <c r="LGK12" s="41"/>
      <c r="LGL12" s="41"/>
      <c r="LGM12" s="41"/>
      <c r="LGN12" s="41"/>
      <c r="LGO12" s="41"/>
      <c r="LGP12" s="41"/>
      <c r="LGQ12" s="41"/>
      <c r="LGR12" s="41"/>
      <c r="LGS12" s="41"/>
      <c r="LGT12" s="41"/>
      <c r="LGU12" s="41"/>
      <c r="LGV12" s="41"/>
      <c r="LGW12" s="41"/>
      <c r="LGX12" s="41"/>
      <c r="LGY12" s="41"/>
      <c r="LGZ12" s="41"/>
      <c r="LHA12" s="41"/>
      <c r="LHB12" s="41"/>
      <c r="LHC12" s="41"/>
      <c r="LHD12" s="41"/>
      <c r="LHE12" s="41"/>
      <c r="LHF12" s="41"/>
      <c r="LHG12" s="41"/>
      <c r="LHH12" s="41"/>
      <c r="LHI12" s="41"/>
      <c r="LHJ12" s="41"/>
      <c r="LHK12" s="41"/>
      <c r="LHL12" s="41"/>
      <c r="LHM12" s="41"/>
      <c r="LHN12" s="41"/>
      <c r="LHO12" s="41"/>
      <c r="LHP12" s="41"/>
      <c r="LHQ12" s="41"/>
      <c r="LHR12" s="41"/>
      <c r="LHS12" s="41"/>
      <c r="LHT12" s="41"/>
      <c r="LHU12" s="41"/>
      <c r="LHV12" s="41"/>
      <c r="LHW12" s="41"/>
      <c r="LHX12" s="41"/>
      <c r="LHY12" s="41"/>
      <c r="LHZ12" s="41"/>
      <c r="LIA12" s="41"/>
      <c r="LIB12" s="41"/>
      <c r="LIC12" s="41"/>
      <c r="LID12" s="41"/>
      <c r="LIE12" s="41"/>
      <c r="LIF12" s="41"/>
      <c r="LIG12" s="41"/>
      <c r="LIH12" s="41"/>
      <c r="LII12" s="41"/>
      <c r="LIJ12" s="41"/>
      <c r="LIK12" s="41"/>
      <c r="LIL12" s="41"/>
      <c r="LIM12" s="41"/>
      <c r="LIN12" s="41"/>
      <c r="LIO12" s="41"/>
      <c r="LIP12" s="41"/>
      <c r="LIQ12" s="41"/>
      <c r="LIR12" s="41"/>
      <c r="LIS12" s="41"/>
      <c r="LIT12" s="41"/>
      <c r="LIU12" s="41"/>
      <c r="LIV12" s="41"/>
      <c r="LIW12" s="41"/>
      <c r="LIX12" s="41"/>
      <c r="LIY12" s="41"/>
      <c r="LIZ12" s="41"/>
      <c r="LJA12" s="41"/>
      <c r="LJB12" s="41"/>
      <c r="LJC12" s="41"/>
      <c r="LJD12" s="41"/>
      <c r="LJE12" s="41"/>
      <c r="LJF12" s="41"/>
      <c r="LJG12" s="41"/>
      <c r="LJH12" s="41"/>
      <c r="LJI12" s="41"/>
      <c r="LJJ12" s="41"/>
      <c r="LJK12" s="41"/>
      <c r="LJL12" s="41"/>
      <c r="LJM12" s="41"/>
      <c r="LJN12" s="41"/>
      <c r="LJO12" s="41"/>
      <c r="LJP12" s="41"/>
      <c r="LJQ12" s="41"/>
      <c r="LJR12" s="41"/>
      <c r="LJS12" s="41"/>
      <c r="LJT12" s="41"/>
      <c r="LJU12" s="41"/>
      <c r="LJV12" s="41"/>
      <c r="LJW12" s="41"/>
      <c r="LJX12" s="41"/>
      <c r="LJY12" s="41"/>
      <c r="LJZ12" s="41"/>
      <c r="LKA12" s="41"/>
      <c r="LKB12" s="41"/>
      <c r="LKC12" s="41"/>
      <c r="LKD12" s="41"/>
      <c r="LKE12" s="41"/>
      <c r="LKF12" s="41"/>
      <c r="LKG12" s="41"/>
      <c r="LKH12" s="41"/>
      <c r="LKI12" s="41"/>
      <c r="LKJ12" s="41"/>
      <c r="LKK12" s="41"/>
      <c r="LKL12" s="41"/>
      <c r="LKM12" s="41"/>
      <c r="LKN12" s="41"/>
      <c r="LKO12" s="41"/>
      <c r="LKP12" s="41"/>
      <c r="LKQ12" s="41"/>
      <c r="LKR12" s="41"/>
      <c r="LKS12" s="41"/>
      <c r="LKT12" s="41"/>
      <c r="LKU12" s="41"/>
      <c r="LKV12" s="41"/>
      <c r="LKW12" s="41"/>
      <c r="LKX12" s="41"/>
      <c r="LKY12" s="41"/>
      <c r="LKZ12" s="41"/>
      <c r="LLA12" s="41"/>
      <c r="LLB12" s="41"/>
      <c r="LLC12" s="41"/>
      <c r="LLD12" s="41"/>
      <c r="LLE12" s="41"/>
      <c r="LLF12" s="41"/>
      <c r="LLG12" s="41"/>
      <c r="LLH12" s="41"/>
      <c r="LLI12" s="41"/>
      <c r="LLJ12" s="41"/>
      <c r="LLK12" s="41"/>
      <c r="LLL12" s="41"/>
      <c r="LLM12" s="41"/>
      <c r="LLN12" s="41"/>
      <c r="LLO12" s="41"/>
      <c r="LLP12" s="41"/>
      <c r="LLQ12" s="41"/>
      <c r="LLR12" s="41"/>
      <c r="LLS12" s="41"/>
      <c r="LLT12" s="41"/>
      <c r="LLU12" s="41"/>
      <c r="LLV12" s="41"/>
      <c r="LLW12" s="41"/>
      <c r="LLX12" s="41"/>
      <c r="LLY12" s="41"/>
      <c r="LLZ12" s="41"/>
      <c r="LMA12" s="41"/>
      <c r="LMB12" s="41"/>
      <c r="LMC12" s="41"/>
      <c r="LMD12" s="41"/>
      <c r="LME12" s="41"/>
      <c r="LMF12" s="41"/>
      <c r="LMG12" s="41"/>
      <c r="LMH12" s="41"/>
      <c r="LMI12" s="41"/>
      <c r="LMJ12" s="41"/>
      <c r="LMK12" s="41"/>
      <c r="LML12" s="41"/>
      <c r="LMM12" s="41"/>
      <c r="LMN12" s="41"/>
      <c r="LMO12" s="41"/>
      <c r="LMP12" s="41"/>
      <c r="LMQ12" s="41"/>
      <c r="LMR12" s="41"/>
      <c r="LMS12" s="41"/>
      <c r="LMT12" s="41"/>
      <c r="LMU12" s="41"/>
      <c r="LMV12" s="41"/>
      <c r="LMW12" s="41"/>
      <c r="LMX12" s="41"/>
      <c r="LMY12" s="41"/>
      <c r="LMZ12" s="41"/>
      <c r="LNA12" s="41"/>
      <c r="LNB12" s="41"/>
      <c r="LNC12" s="41"/>
      <c r="LND12" s="41"/>
      <c r="LNE12" s="41"/>
      <c r="LNF12" s="41"/>
      <c r="LNG12" s="41"/>
      <c r="LNH12" s="41"/>
      <c r="LNI12" s="41"/>
      <c r="LNJ12" s="41"/>
      <c r="LNK12" s="41"/>
      <c r="LNL12" s="41"/>
      <c r="LNM12" s="41"/>
      <c r="LNN12" s="41"/>
      <c r="LNO12" s="41"/>
      <c r="LNP12" s="41"/>
      <c r="LNQ12" s="41"/>
      <c r="LNR12" s="41"/>
      <c r="LNS12" s="41"/>
      <c r="LNT12" s="41"/>
      <c r="LNU12" s="41"/>
      <c r="LNV12" s="41"/>
      <c r="LNW12" s="41"/>
      <c r="LNX12" s="41"/>
      <c r="LNY12" s="41"/>
      <c r="LNZ12" s="41"/>
      <c r="LOA12" s="41"/>
      <c r="LOB12" s="41"/>
      <c r="LOC12" s="41"/>
      <c r="LOD12" s="41"/>
      <c r="LOE12" s="41"/>
      <c r="LOF12" s="41"/>
      <c r="LOG12" s="41"/>
      <c r="LOH12" s="41"/>
      <c r="LOI12" s="41"/>
      <c r="LOJ12" s="41"/>
      <c r="LOK12" s="41"/>
      <c r="LOL12" s="41"/>
      <c r="LOM12" s="41"/>
      <c r="LON12" s="41"/>
      <c r="LOO12" s="41"/>
      <c r="LOP12" s="41"/>
      <c r="LOQ12" s="41"/>
      <c r="LOR12" s="41"/>
      <c r="LOS12" s="41"/>
      <c r="LOT12" s="41"/>
      <c r="LOU12" s="41"/>
      <c r="LOV12" s="41"/>
      <c r="LOW12" s="41"/>
      <c r="LOX12" s="41"/>
      <c r="LOY12" s="41"/>
      <c r="LOZ12" s="41"/>
      <c r="LPA12" s="41"/>
      <c r="LPB12" s="41"/>
      <c r="LPC12" s="41"/>
      <c r="LPD12" s="41"/>
      <c r="LPE12" s="41"/>
      <c r="LPF12" s="41"/>
      <c r="LPG12" s="41"/>
      <c r="LPH12" s="41"/>
      <c r="LPI12" s="41"/>
      <c r="LPJ12" s="41"/>
      <c r="LPK12" s="41"/>
      <c r="LPL12" s="41"/>
      <c r="LPM12" s="41"/>
      <c r="LPN12" s="41"/>
      <c r="LPO12" s="41"/>
      <c r="LPP12" s="41"/>
      <c r="LPQ12" s="41"/>
      <c r="LPR12" s="41"/>
      <c r="LPS12" s="41"/>
      <c r="LPT12" s="41"/>
      <c r="LPU12" s="41"/>
      <c r="LPV12" s="41"/>
      <c r="LPW12" s="41"/>
      <c r="LPX12" s="41"/>
      <c r="LPY12" s="41"/>
      <c r="LPZ12" s="41"/>
      <c r="LQA12" s="41"/>
      <c r="LQB12" s="41"/>
      <c r="LQC12" s="41"/>
      <c r="LQD12" s="41"/>
      <c r="LQE12" s="41"/>
      <c r="LQF12" s="41"/>
      <c r="LQG12" s="41"/>
      <c r="LQH12" s="41"/>
      <c r="LQI12" s="41"/>
      <c r="LQJ12" s="41"/>
      <c r="LQK12" s="41"/>
      <c r="LQL12" s="41"/>
      <c r="LQM12" s="41"/>
      <c r="LQN12" s="41"/>
      <c r="LQO12" s="41"/>
      <c r="LQP12" s="41"/>
      <c r="LQQ12" s="41"/>
      <c r="LQR12" s="41"/>
      <c r="LQS12" s="41"/>
      <c r="LQT12" s="41"/>
      <c r="LQU12" s="41"/>
      <c r="LQV12" s="41"/>
      <c r="LQW12" s="41"/>
      <c r="LQX12" s="41"/>
      <c r="LQY12" s="41"/>
      <c r="LQZ12" s="41"/>
      <c r="LRA12" s="41"/>
      <c r="LRB12" s="41"/>
      <c r="LRC12" s="41"/>
      <c r="LRD12" s="41"/>
      <c r="LRE12" s="41"/>
      <c r="LRF12" s="41"/>
      <c r="LRG12" s="41"/>
      <c r="LRH12" s="41"/>
      <c r="LRI12" s="41"/>
      <c r="LRJ12" s="41"/>
      <c r="LRK12" s="41"/>
      <c r="LRL12" s="41"/>
      <c r="LRM12" s="41"/>
      <c r="LRN12" s="41"/>
      <c r="LRO12" s="41"/>
      <c r="LRP12" s="41"/>
      <c r="LRQ12" s="41"/>
      <c r="LRR12" s="41"/>
      <c r="LRS12" s="41"/>
      <c r="LRT12" s="41"/>
      <c r="LRU12" s="41"/>
      <c r="LRV12" s="41"/>
      <c r="LRW12" s="41"/>
      <c r="LRX12" s="41"/>
      <c r="LRY12" s="41"/>
      <c r="LRZ12" s="41"/>
      <c r="LSA12" s="41"/>
      <c r="LSB12" s="41"/>
      <c r="LSC12" s="41"/>
      <c r="LSD12" s="41"/>
      <c r="LSE12" s="41"/>
      <c r="LSF12" s="41"/>
      <c r="LSG12" s="41"/>
      <c r="LSH12" s="41"/>
      <c r="LSI12" s="41"/>
      <c r="LSJ12" s="41"/>
      <c r="LSK12" s="41"/>
      <c r="LSL12" s="41"/>
      <c r="LSM12" s="41"/>
      <c r="LSN12" s="41"/>
      <c r="LSO12" s="41"/>
      <c r="LSP12" s="41"/>
      <c r="LSQ12" s="41"/>
      <c r="LSR12" s="41"/>
      <c r="LSS12" s="41"/>
      <c r="LST12" s="41"/>
      <c r="LSU12" s="41"/>
      <c r="LSV12" s="41"/>
      <c r="LSW12" s="41"/>
      <c r="LSX12" s="41"/>
      <c r="LSY12" s="41"/>
      <c r="LSZ12" s="41"/>
      <c r="LTA12" s="41"/>
      <c r="LTB12" s="41"/>
      <c r="LTC12" s="41"/>
      <c r="LTD12" s="41"/>
      <c r="LTE12" s="41"/>
      <c r="LTF12" s="41"/>
      <c r="LTG12" s="41"/>
      <c r="LTH12" s="41"/>
      <c r="LTI12" s="41"/>
      <c r="LTJ12" s="41"/>
      <c r="LTK12" s="41"/>
      <c r="LTL12" s="41"/>
      <c r="LTM12" s="41"/>
      <c r="LTN12" s="41"/>
      <c r="LTO12" s="41"/>
      <c r="LTP12" s="41"/>
      <c r="LTQ12" s="41"/>
      <c r="LTR12" s="41"/>
      <c r="LTS12" s="41"/>
      <c r="LTT12" s="41"/>
      <c r="LTU12" s="41"/>
      <c r="LTV12" s="41"/>
      <c r="LTW12" s="41"/>
      <c r="LTX12" s="41"/>
      <c r="LTY12" s="41"/>
      <c r="LTZ12" s="41"/>
      <c r="LUA12" s="41"/>
      <c r="LUB12" s="41"/>
      <c r="LUC12" s="41"/>
      <c r="LUD12" s="41"/>
      <c r="LUE12" s="41"/>
      <c r="LUF12" s="41"/>
      <c r="LUG12" s="41"/>
      <c r="LUH12" s="41"/>
      <c r="LUI12" s="41"/>
      <c r="LUJ12" s="41"/>
      <c r="LUK12" s="41"/>
      <c r="LUL12" s="41"/>
      <c r="LUM12" s="41"/>
      <c r="LUN12" s="41"/>
      <c r="LUO12" s="41"/>
      <c r="LUP12" s="41"/>
      <c r="LUQ12" s="41"/>
      <c r="LUR12" s="41"/>
      <c r="LUS12" s="41"/>
      <c r="LUT12" s="41"/>
      <c r="LUU12" s="41"/>
      <c r="LUV12" s="41"/>
      <c r="LUW12" s="41"/>
      <c r="LUX12" s="41"/>
      <c r="LUY12" s="41"/>
      <c r="LUZ12" s="41"/>
      <c r="LVA12" s="41"/>
      <c r="LVB12" s="41"/>
      <c r="LVC12" s="41"/>
      <c r="LVD12" s="41"/>
      <c r="LVE12" s="41"/>
      <c r="LVF12" s="41"/>
      <c r="LVG12" s="41"/>
      <c r="LVH12" s="41"/>
      <c r="LVI12" s="41"/>
      <c r="LVJ12" s="41"/>
      <c r="LVK12" s="41"/>
      <c r="LVL12" s="41"/>
      <c r="LVM12" s="41"/>
      <c r="LVN12" s="41"/>
      <c r="LVO12" s="41"/>
      <c r="LVP12" s="41"/>
      <c r="LVQ12" s="41"/>
      <c r="LVR12" s="41"/>
      <c r="LVS12" s="41"/>
      <c r="LVT12" s="41"/>
      <c r="LVU12" s="41"/>
      <c r="LVV12" s="41"/>
      <c r="LVW12" s="41"/>
      <c r="LVX12" s="41"/>
      <c r="LVY12" s="41"/>
      <c r="LVZ12" s="41"/>
      <c r="LWA12" s="41"/>
      <c r="LWB12" s="41"/>
      <c r="LWC12" s="41"/>
      <c r="LWD12" s="41"/>
      <c r="LWE12" s="41"/>
      <c r="LWF12" s="41"/>
      <c r="LWG12" s="41"/>
      <c r="LWH12" s="41"/>
      <c r="LWI12" s="41"/>
      <c r="LWJ12" s="41"/>
      <c r="LWK12" s="41"/>
      <c r="LWL12" s="41"/>
      <c r="LWM12" s="41"/>
      <c r="LWN12" s="41"/>
      <c r="LWO12" s="41"/>
      <c r="LWP12" s="41"/>
      <c r="LWQ12" s="41"/>
      <c r="LWR12" s="41"/>
      <c r="LWS12" s="41"/>
      <c r="LWT12" s="41"/>
      <c r="LWU12" s="41"/>
      <c r="LWV12" s="41"/>
      <c r="LWW12" s="41"/>
      <c r="LWX12" s="41"/>
      <c r="LWY12" s="41"/>
      <c r="LWZ12" s="41"/>
      <c r="LXA12" s="41"/>
      <c r="LXB12" s="41"/>
      <c r="LXC12" s="41"/>
      <c r="LXD12" s="41"/>
      <c r="LXE12" s="41"/>
      <c r="LXF12" s="41"/>
      <c r="LXG12" s="41"/>
      <c r="LXH12" s="41"/>
      <c r="LXI12" s="41"/>
      <c r="LXJ12" s="41"/>
      <c r="LXK12" s="41"/>
      <c r="LXL12" s="41"/>
      <c r="LXM12" s="41"/>
      <c r="LXN12" s="41"/>
      <c r="LXO12" s="41"/>
      <c r="LXP12" s="41"/>
      <c r="LXQ12" s="41"/>
      <c r="LXR12" s="41"/>
      <c r="LXS12" s="41"/>
      <c r="LXT12" s="41"/>
      <c r="LXU12" s="41"/>
      <c r="LXV12" s="41"/>
      <c r="LXW12" s="41"/>
      <c r="LXX12" s="41"/>
      <c r="LXY12" s="41"/>
      <c r="LXZ12" s="41"/>
      <c r="LYA12" s="41"/>
      <c r="LYB12" s="41"/>
      <c r="LYC12" s="41"/>
      <c r="LYD12" s="41"/>
      <c r="LYE12" s="41"/>
      <c r="LYF12" s="41"/>
      <c r="LYG12" s="41"/>
      <c r="LYH12" s="41"/>
      <c r="LYI12" s="41"/>
      <c r="LYJ12" s="41"/>
      <c r="LYK12" s="41"/>
      <c r="LYL12" s="41"/>
      <c r="LYM12" s="41"/>
      <c r="LYN12" s="41"/>
      <c r="LYO12" s="41"/>
      <c r="LYP12" s="41"/>
      <c r="LYQ12" s="41"/>
      <c r="LYR12" s="41"/>
      <c r="LYS12" s="41"/>
      <c r="LYT12" s="41"/>
      <c r="LYU12" s="41"/>
      <c r="LYV12" s="41"/>
      <c r="LYW12" s="41"/>
      <c r="LYX12" s="41"/>
      <c r="LYY12" s="41"/>
      <c r="LYZ12" s="41"/>
      <c r="LZA12" s="41"/>
      <c r="LZB12" s="41"/>
      <c r="LZC12" s="41"/>
      <c r="LZD12" s="41"/>
      <c r="LZE12" s="41"/>
      <c r="LZF12" s="41"/>
      <c r="LZG12" s="41"/>
      <c r="LZH12" s="41"/>
      <c r="LZI12" s="41"/>
      <c r="LZJ12" s="41"/>
      <c r="LZK12" s="41"/>
      <c r="LZL12" s="41"/>
      <c r="LZM12" s="41"/>
      <c r="LZN12" s="41"/>
      <c r="LZO12" s="41"/>
      <c r="LZP12" s="41"/>
      <c r="LZQ12" s="41"/>
      <c r="LZR12" s="41"/>
      <c r="LZS12" s="41"/>
      <c r="LZT12" s="41"/>
      <c r="LZU12" s="41"/>
      <c r="LZV12" s="41"/>
      <c r="LZW12" s="41"/>
      <c r="LZX12" s="41"/>
      <c r="LZY12" s="41"/>
      <c r="LZZ12" s="41"/>
      <c r="MAA12" s="41"/>
      <c r="MAB12" s="41"/>
      <c r="MAC12" s="41"/>
      <c r="MAD12" s="41"/>
      <c r="MAE12" s="41"/>
      <c r="MAF12" s="41"/>
      <c r="MAG12" s="41"/>
      <c r="MAH12" s="41"/>
      <c r="MAI12" s="41"/>
      <c r="MAJ12" s="41"/>
      <c r="MAK12" s="41"/>
      <c r="MAL12" s="41"/>
      <c r="MAM12" s="41"/>
      <c r="MAN12" s="41"/>
      <c r="MAO12" s="41"/>
      <c r="MAP12" s="41"/>
      <c r="MAQ12" s="41"/>
      <c r="MAR12" s="41"/>
      <c r="MAS12" s="41"/>
      <c r="MAT12" s="41"/>
      <c r="MAU12" s="41"/>
      <c r="MAV12" s="41"/>
      <c r="MAW12" s="41"/>
      <c r="MAX12" s="41"/>
      <c r="MAY12" s="41"/>
      <c r="MAZ12" s="41"/>
      <c r="MBA12" s="41"/>
      <c r="MBB12" s="41"/>
      <c r="MBC12" s="41"/>
      <c r="MBD12" s="41"/>
      <c r="MBE12" s="41"/>
      <c r="MBF12" s="41"/>
      <c r="MBG12" s="41"/>
      <c r="MBH12" s="41"/>
      <c r="MBI12" s="41"/>
      <c r="MBJ12" s="41"/>
      <c r="MBK12" s="41"/>
      <c r="MBL12" s="41"/>
      <c r="MBM12" s="41"/>
      <c r="MBN12" s="41"/>
      <c r="MBO12" s="41"/>
      <c r="MBP12" s="41"/>
      <c r="MBQ12" s="41"/>
      <c r="MBR12" s="41"/>
      <c r="MBS12" s="41"/>
      <c r="MBT12" s="41"/>
      <c r="MBU12" s="41"/>
      <c r="MBV12" s="41"/>
      <c r="MBW12" s="41"/>
      <c r="MBX12" s="41"/>
      <c r="MBY12" s="41"/>
      <c r="MBZ12" s="41"/>
      <c r="MCA12" s="41"/>
      <c r="MCB12" s="41"/>
      <c r="MCC12" s="41"/>
      <c r="MCD12" s="41"/>
      <c r="MCE12" s="41"/>
      <c r="MCF12" s="41"/>
      <c r="MCG12" s="41"/>
      <c r="MCH12" s="41"/>
      <c r="MCI12" s="41"/>
      <c r="MCJ12" s="41"/>
      <c r="MCK12" s="41"/>
      <c r="MCL12" s="41"/>
      <c r="MCM12" s="41"/>
      <c r="MCN12" s="41"/>
      <c r="MCO12" s="41"/>
      <c r="MCP12" s="41"/>
      <c r="MCQ12" s="41"/>
      <c r="MCR12" s="41"/>
      <c r="MCS12" s="41"/>
      <c r="MCT12" s="41"/>
      <c r="MCU12" s="41"/>
      <c r="MCV12" s="41"/>
      <c r="MCW12" s="41"/>
      <c r="MCX12" s="41"/>
      <c r="MCY12" s="41"/>
      <c r="MCZ12" s="41"/>
      <c r="MDA12" s="41"/>
      <c r="MDB12" s="41"/>
      <c r="MDC12" s="41"/>
      <c r="MDD12" s="41"/>
      <c r="MDE12" s="41"/>
      <c r="MDF12" s="41"/>
      <c r="MDG12" s="41"/>
      <c r="MDH12" s="41"/>
      <c r="MDI12" s="41"/>
      <c r="MDJ12" s="41"/>
      <c r="MDK12" s="41"/>
      <c r="MDL12" s="41"/>
      <c r="MDM12" s="41"/>
      <c r="MDN12" s="41"/>
      <c r="MDO12" s="41"/>
      <c r="MDP12" s="41"/>
      <c r="MDQ12" s="41"/>
      <c r="MDR12" s="41"/>
      <c r="MDS12" s="41"/>
      <c r="MDT12" s="41"/>
      <c r="MDU12" s="41"/>
      <c r="MDV12" s="41"/>
      <c r="MDW12" s="41"/>
      <c r="MDX12" s="41"/>
      <c r="MDY12" s="41"/>
      <c r="MDZ12" s="41"/>
      <c r="MEA12" s="41"/>
      <c r="MEB12" s="41"/>
      <c r="MEC12" s="41"/>
      <c r="MED12" s="41"/>
      <c r="MEE12" s="41"/>
      <c r="MEF12" s="41"/>
      <c r="MEG12" s="41"/>
      <c r="MEH12" s="41"/>
      <c r="MEI12" s="41"/>
      <c r="MEJ12" s="41"/>
      <c r="MEK12" s="41"/>
      <c r="MEL12" s="41"/>
      <c r="MEM12" s="41"/>
      <c r="MEN12" s="41"/>
      <c r="MEO12" s="41"/>
      <c r="MEP12" s="41"/>
      <c r="MEQ12" s="41"/>
      <c r="MER12" s="41"/>
      <c r="MES12" s="41"/>
      <c r="MET12" s="41"/>
      <c r="MEU12" s="41"/>
      <c r="MEV12" s="41"/>
      <c r="MEW12" s="41"/>
      <c r="MEX12" s="41"/>
      <c r="MEY12" s="41"/>
      <c r="MEZ12" s="41"/>
      <c r="MFA12" s="41"/>
      <c r="MFB12" s="41"/>
      <c r="MFC12" s="41"/>
      <c r="MFD12" s="41"/>
      <c r="MFE12" s="41"/>
      <c r="MFF12" s="41"/>
      <c r="MFG12" s="41"/>
      <c r="MFH12" s="41"/>
      <c r="MFI12" s="41"/>
      <c r="MFJ12" s="41"/>
      <c r="MFK12" s="41"/>
      <c r="MFL12" s="41"/>
      <c r="MFM12" s="41"/>
      <c r="MFN12" s="41"/>
      <c r="MFO12" s="41"/>
      <c r="MFP12" s="41"/>
      <c r="MFQ12" s="41"/>
      <c r="MFR12" s="41"/>
      <c r="MFS12" s="41"/>
      <c r="MFT12" s="41"/>
      <c r="MFU12" s="41"/>
      <c r="MFV12" s="41"/>
      <c r="MFW12" s="41"/>
      <c r="MFX12" s="41"/>
      <c r="MFY12" s="41"/>
      <c r="MFZ12" s="41"/>
      <c r="MGA12" s="41"/>
      <c r="MGB12" s="41"/>
      <c r="MGC12" s="41"/>
      <c r="MGD12" s="41"/>
      <c r="MGE12" s="41"/>
      <c r="MGF12" s="41"/>
      <c r="MGG12" s="41"/>
      <c r="MGH12" s="41"/>
      <c r="MGI12" s="41"/>
      <c r="MGJ12" s="41"/>
      <c r="MGK12" s="41"/>
      <c r="MGL12" s="41"/>
      <c r="MGM12" s="41"/>
      <c r="MGN12" s="41"/>
      <c r="MGO12" s="41"/>
      <c r="MGP12" s="41"/>
      <c r="MGQ12" s="41"/>
      <c r="MGR12" s="41"/>
      <c r="MGS12" s="41"/>
      <c r="MGT12" s="41"/>
      <c r="MGU12" s="41"/>
      <c r="MGV12" s="41"/>
      <c r="MGW12" s="41"/>
      <c r="MGX12" s="41"/>
      <c r="MGY12" s="41"/>
      <c r="MGZ12" s="41"/>
      <c r="MHA12" s="41"/>
      <c r="MHB12" s="41"/>
      <c r="MHC12" s="41"/>
      <c r="MHD12" s="41"/>
      <c r="MHE12" s="41"/>
      <c r="MHF12" s="41"/>
      <c r="MHG12" s="41"/>
      <c r="MHH12" s="41"/>
      <c r="MHI12" s="41"/>
      <c r="MHJ12" s="41"/>
      <c r="MHK12" s="41"/>
      <c r="MHL12" s="41"/>
      <c r="MHM12" s="41"/>
      <c r="MHN12" s="41"/>
      <c r="MHO12" s="41"/>
      <c r="MHP12" s="41"/>
      <c r="MHQ12" s="41"/>
      <c r="MHR12" s="41"/>
      <c r="MHS12" s="41"/>
      <c r="MHT12" s="41"/>
      <c r="MHU12" s="41"/>
      <c r="MHV12" s="41"/>
      <c r="MHW12" s="41"/>
      <c r="MHX12" s="41"/>
      <c r="MHY12" s="41"/>
      <c r="MHZ12" s="41"/>
      <c r="MIA12" s="41"/>
      <c r="MIB12" s="41"/>
      <c r="MIC12" s="41"/>
      <c r="MID12" s="41"/>
      <c r="MIE12" s="41"/>
      <c r="MIF12" s="41"/>
      <c r="MIG12" s="41"/>
      <c r="MIH12" s="41"/>
      <c r="MII12" s="41"/>
      <c r="MIJ12" s="41"/>
      <c r="MIK12" s="41"/>
      <c r="MIL12" s="41"/>
      <c r="MIM12" s="41"/>
      <c r="MIN12" s="41"/>
      <c r="MIO12" s="41"/>
      <c r="MIP12" s="41"/>
      <c r="MIQ12" s="41"/>
      <c r="MIR12" s="41"/>
      <c r="MIS12" s="41"/>
      <c r="MIT12" s="41"/>
      <c r="MIU12" s="41"/>
      <c r="MIV12" s="41"/>
      <c r="MIW12" s="41"/>
      <c r="MIX12" s="41"/>
      <c r="MIY12" s="41"/>
      <c r="MIZ12" s="41"/>
      <c r="MJA12" s="41"/>
      <c r="MJB12" s="41"/>
      <c r="MJC12" s="41"/>
      <c r="MJD12" s="41"/>
      <c r="MJE12" s="41"/>
      <c r="MJF12" s="41"/>
      <c r="MJG12" s="41"/>
      <c r="MJH12" s="41"/>
      <c r="MJI12" s="41"/>
      <c r="MJJ12" s="41"/>
      <c r="MJK12" s="41"/>
      <c r="MJL12" s="41"/>
      <c r="MJM12" s="41"/>
      <c r="MJN12" s="41"/>
      <c r="MJO12" s="41"/>
      <c r="MJP12" s="41"/>
      <c r="MJQ12" s="41"/>
      <c r="MJR12" s="41"/>
      <c r="MJS12" s="41"/>
      <c r="MJT12" s="41"/>
      <c r="MJU12" s="41"/>
      <c r="MJV12" s="41"/>
      <c r="MJW12" s="41"/>
      <c r="MJX12" s="41"/>
      <c r="MJY12" s="41"/>
      <c r="MJZ12" s="41"/>
      <c r="MKA12" s="41"/>
      <c r="MKB12" s="41"/>
      <c r="MKC12" s="41"/>
      <c r="MKD12" s="41"/>
      <c r="MKE12" s="41"/>
      <c r="MKF12" s="41"/>
      <c r="MKG12" s="41"/>
      <c r="MKH12" s="41"/>
      <c r="MKI12" s="41"/>
      <c r="MKJ12" s="41"/>
      <c r="MKK12" s="41"/>
      <c r="MKL12" s="41"/>
      <c r="MKM12" s="41"/>
      <c r="MKN12" s="41"/>
      <c r="MKO12" s="41"/>
      <c r="MKP12" s="41"/>
      <c r="MKQ12" s="41"/>
      <c r="MKR12" s="41"/>
      <c r="MKS12" s="41"/>
      <c r="MKT12" s="41"/>
      <c r="MKU12" s="41"/>
      <c r="MKV12" s="41"/>
      <c r="MKW12" s="41"/>
      <c r="MKX12" s="41"/>
      <c r="MKY12" s="41"/>
      <c r="MKZ12" s="41"/>
      <c r="MLA12" s="41"/>
      <c r="MLB12" s="41"/>
      <c r="MLC12" s="41"/>
      <c r="MLD12" s="41"/>
      <c r="MLE12" s="41"/>
      <c r="MLF12" s="41"/>
      <c r="MLG12" s="41"/>
      <c r="MLH12" s="41"/>
      <c r="MLI12" s="41"/>
      <c r="MLJ12" s="41"/>
      <c r="MLK12" s="41"/>
      <c r="MLL12" s="41"/>
      <c r="MLM12" s="41"/>
      <c r="MLN12" s="41"/>
      <c r="MLO12" s="41"/>
      <c r="MLP12" s="41"/>
      <c r="MLQ12" s="41"/>
      <c r="MLR12" s="41"/>
      <c r="MLS12" s="41"/>
      <c r="MLT12" s="41"/>
      <c r="MLU12" s="41"/>
      <c r="MLV12" s="41"/>
      <c r="MLW12" s="41"/>
      <c r="MLX12" s="41"/>
      <c r="MLY12" s="41"/>
      <c r="MLZ12" s="41"/>
      <c r="MMA12" s="41"/>
      <c r="MMB12" s="41"/>
      <c r="MMC12" s="41"/>
      <c r="MMD12" s="41"/>
      <c r="MME12" s="41"/>
      <c r="MMF12" s="41"/>
      <c r="MMG12" s="41"/>
      <c r="MMH12" s="41"/>
      <c r="MMI12" s="41"/>
      <c r="MMJ12" s="41"/>
      <c r="MMK12" s="41"/>
      <c r="MML12" s="41"/>
      <c r="MMM12" s="41"/>
      <c r="MMN12" s="41"/>
      <c r="MMO12" s="41"/>
      <c r="MMP12" s="41"/>
      <c r="MMQ12" s="41"/>
      <c r="MMR12" s="41"/>
      <c r="MMS12" s="41"/>
      <c r="MMT12" s="41"/>
      <c r="MMU12" s="41"/>
      <c r="MMV12" s="41"/>
      <c r="MMW12" s="41"/>
      <c r="MMX12" s="41"/>
      <c r="MMY12" s="41"/>
      <c r="MMZ12" s="41"/>
      <c r="MNA12" s="41"/>
      <c r="MNB12" s="41"/>
      <c r="MNC12" s="41"/>
      <c r="MND12" s="41"/>
      <c r="MNE12" s="41"/>
      <c r="MNF12" s="41"/>
      <c r="MNG12" s="41"/>
      <c r="MNH12" s="41"/>
      <c r="MNI12" s="41"/>
      <c r="MNJ12" s="41"/>
      <c r="MNK12" s="41"/>
      <c r="MNL12" s="41"/>
      <c r="MNM12" s="41"/>
      <c r="MNN12" s="41"/>
      <c r="MNO12" s="41"/>
      <c r="MNP12" s="41"/>
      <c r="MNQ12" s="41"/>
      <c r="MNR12" s="41"/>
      <c r="MNS12" s="41"/>
      <c r="MNT12" s="41"/>
      <c r="MNU12" s="41"/>
      <c r="MNV12" s="41"/>
      <c r="MNW12" s="41"/>
      <c r="MNX12" s="41"/>
      <c r="MNY12" s="41"/>
      <c r="MNZ12" s="41"/>
      <c r="MOA12" s="41"/>
      <c r="MOB12" s="41"/>
      <c r="MOC12" s="41"/>
      <c r="MOD12" s="41"/>
      <c r="MOE12" s="41"/>
      <c r="MOF12" s="41"/>
      <c r="MOG12" s="41"/>
      <c r="MOH12" s="41"/>
      <c r="MOI12" s="41"/>
      <c r="MOJ12" s="41"/>
      <c r="MOK12" s="41"/>
      <c r="MOL12" s="41"/>
      <c r="MOM12" s="41"/>
      <c r="MON12" s="41"/>
      <c r="MOO12" s="41"/>
      <c r="MOP12" s="41"/>
      <c r="MOQ12" s="41"/>
      <c r="MOR12" s="41"/>
      <c r="MOS12" s="41"/>
      <c r="MOT12" s="41"/>
      <c r="MOU12" s="41"/>
      <c r="MOV12" s="41"/>
      <c r="MOW12" s="41"/>
      <c r="MOX12" s="41"/>
      <c r="MOY12" s="41"/>
      <c r="MOZ12" s="41"/>
      <c r="MPA12" s="41"/>
      <c r="MPB12" s="41"/>
      <c r="MPC12" s="41"/>
      <c r="MPD12" s="41"/>
      <c r="MPE12" s="41"/>
      <c r="MPF12" s="41"/>
      <c r="MPG12" s="41"/>
      <c r="MPH12" s="41"/>
      <c r="MPI12" s="41"/>
      <c r="MPJ12" s="41"/>
      <c r="MPK12" s="41"/>
      <c r="MPL12" s="41"/>
      <c r="MPM12" s="41"/>
      <c r="MPN12" s="41"/>
      <c r="MPO12" s="41"/>
      <c r="MPP12" s="41"/>
      <c r="MPQ12" s="41"/>
      <c r="MPR12" s="41"/>
      <c r="MPS12" s="41"/>
      <c r="MPT12" s="41"/>
      <c r="MPU12" s="41"/>
      <c r="MPV12" s="41"/>
      <c r="MPW12" s="41"/>
      <c r="MPX12" s="41"/>
      <c r="MPY12" s="41"/>
      <c r="MPZ12" s="41"/>
      <c r="MQA12" s="41"/>
      <c r="MQB12" s="41"/>
      <c r="MQC12" s="41"/>
      <c r="MQD12" s="41"/>
      <c r="MQE12" s="41"/>
      <c r="MQF12" s="41"/>
      <c r="MQG12" s="41"/>
      <c r="MQH12" s="41"/>
      <c r="MQI12" s="41"/>
      <c r="MQJ12" s="41"/>
      <c r="MQK12" s="41"/>
      <c r="MQL12" s="41"/>
      <c r="MQM12" s="41"/>
      <c r="MQN12" s="41"/>
      <c r="MQO12" s="41"/>
      <c r="MQP12" s="41"/>
      <c r="MQQ12" s="41"/>
      <c r="MQR12" s="41"/>
      <c r="MQS12" s="41"/>
      <c r="MQT12" s="41"/>
      <c r="MQU12" s="41"/>
      <c r="MQV12" s="41"/>
      <c r="MQW12" s="41"/>
      <c r="MQX12" s="41"/>
      <c r="MQY12" s="41"/>
      <c r="MQZ12" s="41"/>
      <c r="MRA12" s="41"/>
      <c r="MRB12" s="41"/>
      <c r="MRC12" s="41"/>
      <c r="MRD12" s="41"/>
      <c r="MRE12" s="41"/>
      <c r="MRF12" s="41"/>
      <c r="MRG12" s="41"/>
      <c r="MRH12" s="41"/>
      <c r="MRI12" s="41"/>
      <c r="MRJ12" s="41"/>
      <c r="MRK12" s="41"/>
      <c r="MRL12" s="41"/>
      <c r="MRM12" s="41"/>
      <c r="MRN12" s="41"/>
      <c r="MRO12" s="41"/>
      <c r="MRP12" s="41"/>
      <c r="MRQ12" s="41"/>
      <c r="MRR12" s="41"/>
      <c r="MRS12" s="41"/>
      <c r="MRT12" s="41"/>
      <c r="MRU12" s="41"/>
      <c r="MRV12" s="41"/>
      <c r="MRW12" s="41"/>
      <c r="MRX12" s="41"/>
      <c r="MRY12" s="41"/>
      <c r="MRZ12" s="41"/>
      <c r="MSA12" s="41"/>
      <c r="MSB12" s="41"/>
      <c r="MSC12" s="41"/>
      <c r="MSD12" s="41"/>
      <c r="MSE12" s="41"/>
      <c r="MSF12" s="41"/>
      <c r="MSG12" s="41"/>
      <c r="MSH12" s="41"/>
      <c r="MSI12" s="41"/>
      <c r="MSJ12" s="41"/>
      <c r="MSK12" s="41"/>
      <c r="MSL12" s="41"/>
      <c r="MSM12" s="41"/>
      <c r="MSN12" s="41"/>
      <c r="MSO12" s="41"/>
      <c r="MSP12" s="41"/>
      <c r="MSQ12" s="41"/>
      <c r="MSR12" s="41"/>
      <c r="MSS12" s="41"/>
      <c r="MST12" s="41"/>
      <c r="MSU12" s="41"/>
      <c r="MSV12" s="41"/>
      <c r="MSW12" s="41"/>
      <c r="MSX12" s="41"/>
      <c r="MSY12" s="41"/>
      <c r="MSZ12" s="41"/>
      <c r="MTA12" s="41"/>
      <c r="MTB12" s="41"/>
      <c r="MTC12" s="41"/>
      <c r="MTD12" s="41"/>
      <c r="MTE12" s="41"/>
      <c r="MTF12" s="41"/>
      <c r="MTG12" s="41"/>
      <c r="MTH12" s="41"/>
      <c r="MTI12" s="41"/>
      <c r="MTJ12" s="41"/>
      <c r="MTK12" s="41"/>
      <c r="MTL12" s="41"/>
      <c r="MTM12" s="41"/>
      <c r="MTN12" s="41"/>
      <c r="MTO12" s="41"/>
      <c r="MTP12" s="41"/>
      <c r="MTQ12" s="41"/>
      <c r="MTR12" s="41"/>
      <c r="MTS12" s="41"/>
      <c r="MTT12" s="41"/>
      <c r="MTU12" s="41"/>
      <c r="MTV12" s="41"/>
      <c r="MTW12" s="41"/>
      <c r="MTX12" s="41"/>
      <c r="MTY12" s="41"/>
      <c r="MTZ12" s="41"/>
      <c r="MUA12" s="41"/>
      <c r="MUB12" s="41"/>
      <c r="MUC12" s="41"/>
      <c r="MUD12" s="41"/>
      <c r="MUE12" s="41"/>
      <c r="MUF12" s="41"/>
      <c r="MUG12" s="41"/>
      <c r="MUH12" s="41"/>
      <c r="MUI12" s="41"/>
      <c r="MUJ12" s="41"/>
      <c r="MUK12" s="41"/>
      <c r="MUL12" s="41"/>
      <c r="MUM12" s="41"/>
      <c r="MUN12" s="41"/>
      <c r="MUO12" s="41"/>
      <c r="MUP12" s="41"/>
      <c r="MUQ12" s="41"/>
      <c r="MUR12" s="41"/>
      <c r="MUS12" s="41"/>
      <c r="MUT12" s="41"/>
      <c r="MUU12" s="41"/>
      <c r="MUV12" s="41"/>
      <c r="MUW12" s="41"/>
      <c r="MUX12" s="41"/>
      <c r="MUY12" s="41"/>
      <c r="MUZ12" s="41"/>
      <c r="MVA12" s="41"/>
      <c r="MVB12" s="41"/>
      <c r="MVC12" s="41"/>
      <c r="MVD12" s="41"/>
      <c r="MVE12" s="41"/>
      <c r="MVF12" s="41"/>
      <c r="MVG12" s="41"/>
      <c r="MVH12" s="41"/>
      <c r="MVI12" s="41"/>
      <c r="MVJ12" s="41"/>
      <c r="MVK12" s="41"/>
      <c r="MVL12" s="41"/>
      <c r="MVM12" s="41"/>
      <c r="MVN12" s="41"/>
      <c r="MVO12" s="41"/>
      <c r="MVP12" s="41"/>
      <c r="MVQ12" s="41"/>
      <c r="MVR12" s="41"/>
      <c r="MVS12" s="41"/>
      <c r="MVT12" s="41"/>
      <c r="MVU12" s="41"/>
      <c r="MVV12" s="41"/>
      <c r="MVW12" s="41"/>
      <c r="MVX12" s="41"/>
      <c r="MVY12" s="41"/>
      <c r="MVZ12" s="41"/>
      <c r="MWA12" s="41"/>
      <c r="MWB12" s="41"/>
      <c r="MWC12" s="41"/>
      <c r="MWD12" s="41"/>
      <c r="MWE12" s="41"/>
      <c r="MWF12" s="41"/>
      <c r="MWG12" s="41"/>
      <c r="MWH12" s="41"/>
      <c r="MWI12" s="41"/>
      <c r="MWJ12" s="41"/>
      <c r="MWK12" s="41"/>
      <c r="MWL12" s="41"/>
      <c r="MWM12" s="41"/>
      <c r="MWN12" s="41"/>
      <c r="MWO12" s="41"/>
      <c r="MWP12" s="41"/>
      <c r="MWQ12" s="41"/>
      <c r="MWR12" s="41"/>
      <c r="MWS12" s="41"/>
      <c r="MWT12" s="41"/>
      <c r="MWU12" s="41"/>
      <c r="MWV12" s="41"/>
      <c r="MWW12" s="41"/>
      <c r="MWX12" s="41"/>
      <c r="MWY12" s="41"/>
      <c r="MWZ12" s="41"/>
      <c r="MXA12" s="41"/>
      <c r="MXB12" s="41"/>
      <c r="MXC12" s="41"/>
      <c r="MXD12" s="41"/>
      <c r="MXE12" s="41"/>
      <c r="MXF12" s="41"/>
      <c r="MXG12" s="41"/>
      <c r="MXH12" s="41"/>
      <c r="MXI12" s="41"/>
      <c r="MXJ12" s="41"/>
      <c r="MXK12" s="41"/>
      <c r="MXL12" s="41"/>
      <c r="MXM12" s="41"/>
      <c r="MXN12" s="41"/>
      <c r="MXO12" s="41"/>
      <c r="MXP12" s="41"/>
      <c r="MXQ12" s="41"/>
      <c r="MXR12" s="41"/>
      <c r="MXS12" s="41"/>
      <c r="MXT12" s="41"/>
      <c r="MXU12" s="41"/>
      <c r="MXV12" s="41"/>
      <c r="MXW12" s="41"/>
      <c r="MXX12" s="41"/>
      <c r="MXY12" s="41"/>
      <c r="MXZ12" s="41"/>
      <c r="MYA12" s="41"/>
      <c r="MYB12" s="41"/>
      <c r="MYC12" s="41"/>
      <c r="MYD12" s="41"/>
      <c r="MYE12" s="41"/>
      <c r="MYF12" s="41"/>
      <c r="MYG12" s="41"/>
      <c r="MYH12" s="41"/>
      <c r="MYI12" s="41"/>
      <c r="MYJ12" s="41"/>
      <c r="MYK12" s="41"/>
      <c r="MYL12" s="41"/>
      <c r="MYM12" s="41"/>
      <c r="MYN12" s="41"/>
      <c r="MYO12" s="41"/>
      <c r="MYP12" s="41"/>
      <c r="MYQ12" s="41"/>
      <c r="MYR12" s="41"/>
      <c r="MYS12" s="41"/>
      <c r="MYT12" s="41"/>
      <c r="MYU12" s="41"/>
      <c r="MYV12" s="41"/>
      <c r="MYW12" s="41"/>
      <c r="MYX12" s="41"/>
      <c r="MYY12" s="41"/>
      <c r="MYZ12" s="41"/>
      <c r="MZA12" s="41"/>
      <c r="MZB12" s="41"/>
      <c r="MZC12" s="41"/>
      <c r="MZD12" s="41"/>
      <c r="MZE12" s="41"/>
      <c r="MZF12" s="41"/>
      <c r="MZG12" s="41"/>
      <c r="MZH12" s="41"/>
      <c r="MZI12" s="41"/>
      <c r="MZJ12" s="41"/>
      <c r="MZK12" s="41"/>
      <c r="MZL12" s="41"/>
      <c r="MZM12" s="41"/>
      <c r="MZN12" s="41"/>
      <c r="MZO12" s="41"/>
      <c r="MZP12" s="41"/>
      <c r="MZQ12" s="41"/>
      <c r="MZR12" s="41"/>
      <c r="MZS12" s="41"/>
      <c r="MZT12" s="41"/>
      <c r="MZU12" s="41"/>
      <c r="MZV12" s="41"/>
      <c r="MZW12" s="41"/>
      <c r="MZX12" s="41"/>
      <c r="MZY12" s="41"/>
      <c r="MZZ12" s="41"/>
      <c r="NAA12" s="41"/>
      <c r="NAB12" s="41"/>
      <c r="NAC12" s="41"/>
      <c r="NAD12" s="41"/>
      <c r="NAE12" s="41"/>
      <c r="NAF12" s="41"/>
      <c r="NAG12" s="41"/>
      <c r="NAH12" s="41"/>
      <c r="NAI12" s="41"/>
      <c r="NAJ12" s="41"/>
      <c r="NAK12" s="41"/>
      <c r="NAL12" s="41"/>
      <c r="NAM12" s="41"/>
      <c r="NAN12" s="41"/>
      <c r="NAO12" s="41"/>
      <c r="NAP12" s="41"/>
      <c r="NAQ12" s="41"/>
      <c r="NAR12" s="41"/>
      <c r="NAS12" s="41"/>
      <c r="NAT12" s="41"/>
      <c r="NAU12" s="41"/>
      <c r="NAV12" s="41"/>
      <c r="NAW12" s="41"/>
      <c r="NAX12" s="41"/>
      <c r="NAY12" s="41"/>
      <c r="NAZ12" s="41"/>
      <c r="NBA12" s="41"/>
      <c r="NBB12" s="41"/>
      <c r="NBC12" s="41"/>
      <c r="NBD12" s="41"/>
      <c r="NBE12" s="41"/>
      <c r="NBF12" s="41"/>
      <c r="NBG12" s="41"/>
      <c r="NBH12" s="41"/>
      <c r="NBI12" s="41"/>
      <c r="NBJ12" s="41"/>
      <c r="NBK12" s="41"/>
      <c r="NBL12" s="41"/>
      <c r="NBM12" s="41"/>
      <c r="NBN12" s="41"/>
      <c r="NBO12" s="41"/>
      <c r="NBP12" s="41"/>
      <c r="NBQ12" s="41"/>
      <c r="NBR12" s="41"/>
      <c r="NBS12" s="41"/>
      <c r="NBT12" s="41"/>
      <c r="NBU12" s="41"/>
      <c r="NBV12" s="41"/>
      <c r="NBW12" s="41"/>
      <c r="NBX12" s="41"/>
      <c r="NBY12" s="41"/>
      <c r="NBZ12" s="41"/>
      <c r="NCA12" s="41"/>
      <c r="NCB12" s="41"/>
      <c r="NCC12" s="41"/>
      <c r="NCD12" s="41"/>
      <c r="NCE12" s="41"/>
      <c r="NCF12" s="41"/>
      <c r="NCG12" s="41"/>
      <c r="NCH12" s="41"/>
      <c r="NCI12" s="41"/>
      <c r="NCJ12" s="41"/>
      <c r="NCK12" s="41"/>
      <c r="NCL12" s="41"/>
      <c r="NCM12" s="41"/>
      <c r="NCN12" s="41"/>
      <c r="NCO12" s="41"/>
      <c r="NCP12" s="41"/>
      <c r="NCQ12" s="41"/>
      <c r="NCR12" s="41"/>
      <c r="NCS12" s="41"/>
      <c r="NCT12" s="41"/>
      <c r="NCU12" s="41"/>
      <c r="NCV12" s="41"/>
      <c r="NCW12" s="41"/>
      <c r="NCX12" s="41"/>
      <c r="NCY12" s="41"/>
      <c r="NCZ12" s="41"/>
      <c r="NDA12" s="41"/>
      <c r="NDB12" s="41"/>
      <c r="NDC12" s="41"/>
      <c r="NDD12" s="41"/>
      <c r="NDE12" s="41"/>
      <c r="NDF12" s="41"/>
      <c r="NDG12" s="41"/>
      <c r="NDH12" s="41"/>
      <c r="NDI12" s="41"/>
      <c r="NDJ12" s="41"/>
      <c r="NDK12" s="41"/>
      <c r="NDL12" s="41"/>
      <c r="NDM12" s="41"/>
      <c r="NDN12" s="41"/>
      <c r="NDO12" s="41"/>
      <c r="NDP12" s="41"/>
      <c r="NDQ12" s="41"/>
      <c r="NDR12" s="41"/>
      <c r="NDS12" s="41"/>
      <c r="NDT12" s="41"/>
      <c r="NDU12" s="41"/>
      <c r="NDV12" s="41"/>
      <c r="NDW12" s="41"/>
      <c r="NDX12" s="41"/>
      <c r="NDY12" s="41"/>
      <c r="NDZ12" s="41"/>
      <c r="NEA12" s="41"/>
      <c r="NEB12" s="41"/>
      <c r="NEC12" s="41"/>
      <c r="NED12" s="41"/>
      <c r="NEE12" s="41"/>
      <c r="NEF12" s="41"/>
      <c r="NEG12" s="41"/>
      <c r="NEH12" s="41"/>
      <c r="NEI12" s="41"/>
      <c r="NEJ12" s="41"/>
      <c r="NEK12" s="41"/>
      <c r="NEL12" s="41"/>
      <c r="NEM12" s="41"/>
      <c r="NEN12" s="41"/>
      <c r="NEO12" s="41"/>
      <c r="NEP12" s="41"/>
      <c r="NEQ12" s="41"/>
      <c r="NER12" s="41"/>
      <c r="NES12" s="41"/>
      <c r="NET12" s="41"/>
      <c r="NEU12" s="41"/>
      <c r="NEV12" s="41"/>
      <c r="NEW12" s="41"/>
      <c r="NEX12" s="41"/>
      <c r="NEY12" s="41"/>
      <c r="NEZ12" s="41"/>
      <c r="NFA12" s="41"/>
      <c r="NFB12" s="41"/>
      <c r="NFC12" s="41"/>
      <c r="NFD12" s="41"/>
      <c r="NFE12" s="41"/>
      <c r="NFF12" s="41"/>
      <c r="NFG12" s="41"/>
      <c r="NFH12" s="41"/>
      <c r="NFI12" s="41"/>
      <c r="NFJ12" s="41"/>
      <c r="NFK12" s="41"/>
      <c r="NFL12" s="41"/>
      <c r="NFM12" s="41"/>
      <c r="NFN12" s="41"/>
      <c r="NFO12" s="41"/>
      <c r="NFP12" s="41"/>
      <c r="NFQ12" s="41"/>
      <c r="NFR12" s="41"/>
      <c r="NFS12" s="41"/>
      <c r="NFT12" s="41"/>
      <c r="NFU12" s="41"/>
      <c r="NFV12" s="41"/>
      <c r="NFW12" s="41"/>
      <c r="NFX12" s="41"/>
      <c r="NFY12" s="41"/>
      <c r="NFZ12" s="41"/>
      <c r="NGA12" s="41"/>
      <c r="NGB12" s="41"/>
      <c r="NGC12" s="41"/>
      <c r="NGD12" s="41"/>
      <c r="NGE12" s="41"/>
      <c r="NGF12" s="41"/>
      <c r="NGG12" s="41"/>
      <c r="NGH12" s="41"/>
      <c r="NGI12" s="41"/>
      <c r="NGJ12" s="41"/>
      <c r="NGK12" s="41"/>
      <c r="NGL12" s="41"/>
      <c r="NGM12" s="41"/>
      <c r="NGN12" s="41"/>
      <c r="NGO12" s="41"/>
      <c r="NGP12" s="41"/>
      <c r="NGQ12" s="41"/>
      <c r="NGR12" s="41"/>
      <c r="NGS12" s="41"/>
      <c r="NGT12" s="41"/>
      <c r="NGU12" s="41"/>
      <c r="NGV12" s="41"/>
      <c r="NGW12" s="41"/>
      <c r="NGX12" s="41"/>
      <c r="NGY12" s="41"/>
      <c r="NGZ12" s="41"/>
      <c r="NHA12" s="41"/>
      <c r="NHB12" s="41"/>
      <c r="NHC12" s="41"/>
      <c r="NHD12" s="41"/>
      <c r="NHE12" s="41"/>
      <c r="NHF12" s="41"/>
      <c r="NHG12" s="41"/>
      <c r="NHH12" s="41"/>
      <c r="NHI12" s="41"/>
      <c r="NHJ12" s="41"/>
      <c r="NHK12" s="41"/>
      <c r="NHL12" s="41"/>
      <c r="NHM12" s="41"/>
      <c r="NHN12" s="41"/>
      <c r="NHO12" s="41"/>
      <c r="NHP12" s="41"/>
      <c r="NHQ12" s="41"/>
      <c r="NHR12" s="41"/>
      <c r="NHS12" s="41"/>
      <c r="NHT12" s="41"/>
      <c r="NHU12" s="41"/>
      <c r="NHV12" s="41"/>
      <c r="NHW12" s="41"/>
      <c r="NHX12" s="41"/>
      <c r="NHY12" s="41"/>
      <c r="NHZ12" s="41"/>
      <c r="NIA12" s="41"/>
      <c r="NIB12" s="41"/>
      <c r="NIC12" s="41"/>
      <c r="NID12" s="41"/>
      <c r="NIE12" s="41"/>
      <c r="NIF12" s="41"/>
      <c r="NIG12" s="41"/>
      <c r="NIH12" s="41"/>
      <c r="NII12" s="41"/>
      <c r="NIJ12" s="41"/>
      <c r="NIK12" s="41"/>
      <c r="NIL12" s="41"/>
      <c r="NIM12" s="41"/>
      <c r="NIN12" s="41"/>
      <c r="NIO12" s="41"/>
      <c r="NIP12" s="41"/>
      <c r="NIQ12" s="41"/>
      <c r="NIR12" s="41"/>
      <c r="NIS12" s="41"/>
      <c r="NIT12" s="41"/>
      <c r="NIU12" s="41"/>
      <c r="NIV12" s="41"/>
      <c r="NIW12" s="41"/>
      <c r="NIX12" s="41"/>
      <c r="NIY12" s="41"/>
      <c r="NIZ12" s="41"/>
      <c r="NJA12" s="41"/>
      <c r="NJB12" s="41"/>
      <c r="NJC12" s="41"/>
      <c r="NJD12" s="41"/>
      <c r="NJE12" s="41"/>
      <c r="NJF12" s="41"/>
      <c r="NJG12" s="41"/>
      <c r="NJH12" s="41"/>
      <c r="NJI12" s="41"/>
      <c r="NJJ12" s="41"/>
      <c r="NJK12" s="41"/>
      <c r="NJL12" s="41"/>
      <c r="NJM12" s="41"/>
      <c r="NJN12" s="41"/>
      <c r="NJO12" s="41"/>
      <c r="NJP12" s="41"/>
      <c r="NJQ12" s="41"/>
      <c r="NJR12" s="41"/>
      <c r="NJS12" s="41"/>
      <c r="NJT12" s="41"/>
      <c r="NJU12" s="41"/>
      <c r="NJV12" s="41"/>
      <c r="NJW12" s="41"/>
      <c r="NJX12" s="41"/>
      <c r="NJY12" s="41"/>
      <c r="NJZ12" s="41"/>
      <c r="NKA12" s="41"/>
      <c r="NKB12" s="41"/>
      <c r="NKC12" s="41"/>
      <c r="NKD12" s="41"/>
      <c r="NKE12" s="41"/>
      <c r="NKF12" s="41"/>
      <c r="NKG12" s="41"/>
      <c r="NKH12" s="41"/>
      <c r="NKI12" s="41"/>
      <c r="NKJ12" s="41"/>
      <c r="NKK12" s="41"/>
      <c r="NKL12" s="41"/>
      <c r="NKM12" s="41"/>
      <c r="NKN12" s="41"/>
      <c r="NKO12" s="41"/>
      <c r="NKP12" s="41"/>
      <c r="NKQ12" s="41"/>
      <c r="NKR12" s="41"/>
      <c r="NKS12" s="41"/>
      <c r="NKT12" s="41"/>
      <c r="NKU12" s="41"/>
      <c r="NKV12" s="41"/>
      <c r="NKW12" s="41"/>
      <c r="NKX12" s="41"/>
      <c r="NKY12" s="41"/>
      <c r="NKZ12" s="41"/>
      <c r="NLA12" s="41"/>
      <c r="NLB12" s="41"/>
      <c r="NLC12" s="41"/>
      <c r="NLD12" s="41"/>
      <c r="NLE12" s="41"/>
      <c r="NLF12" s="41"/>
      <c r="NLG12" s="41"/>
      <c r="NLH12" s="41"/>
      <c r="NLI12" s="41"/>
      <c r="NLJ12" s="41"/>
      <c r="NLK12" s="41"/>
      <c r="NLL12" s="41"/>
      <c r="NLM12" s="41"/>
      <c r="NLN12" s="41"/>
      <c r="NLO12" s="41"/>
      <c r="NLP12" s="41"/>
      <c r="NLQ12" s="41"/>
      <c r="NLR12" s="41"/>
      <c r="NLS12" s="41"/>
      <c r="NLT12" s="41"/>
      <c r="NLU12" s="41"/>
      <c r="NLV12" s="41"/>
      <c r="NLW12" s="41"/>
      <c r="NLX12" s="41"/>
      <c r="NLY12" s="41"/>
      <c r="NLZ12" s="41"/>
      <c r="NMA12" s="41"/>
      <c r="NMB12" s="41"/>
      <c r="NMC12" s="41"/>
      <c r="NMD12" s="41"/>
      <c r="NME12" s="41"/>
      <c r="NMF12" s="41"/>
      <c r="NMG12" s="41"/>
      <c r="NMH12" s="41"/>
      <c r="NMI12" s="41"/>
      <c r="NMJ12" s="41"/>
      <c r="NMK12" s="41"/>
      <c r="NML12" s="41"/>
      <c r="NMM12" s="41"/>
      <c r="NMN12" s="41"/>
      <c r="NMO12" s="41"/>
      <c r="NMP12" s="41"/>
      <c r="NMQ12" s="41"/>
      <c r="NMR12" s="41"/>
      <c r="NMS12" s="41"/>
      <c r="NMT12" s="41"/>
      <c r="NMU12" s="41"/>
      <c r="NMV12" s="41"/>
      <c r="NMW12" s="41"/>
      <c r="NMX12" s="41"/>
      <c r="NMY12" s="41"/>
      <c r="NMZ12" s="41"/>
      <c r="NNA12" s="41"/>
      <c r="NNB12" s="41"/>
      <c r="NNC12" s="41"/>
      <c r="NND12" s="41"/>
      <c r="NNE12" s="41"/>
      <c r="NNF12" s="41"/>
      <c r="NNG12" s="41"/>
      <c r="NNH12" s="41"/>
      <c r="NNI12" s="41"/>
      <c r="NNJ12" s="41"/>
      <c r="NNK12" s="41"/>
      <c r="NNL12" s="41"/>
      <c r="NNM12" s="41"/>
      <c r="NNN12" s="41"/>
      <c r="NNO12" s="41"/>
      <c r="NNP12" s="41"/>
      <c r="NNQ12" s="41"/>
      <c r="NNR12" s="41"/>
      <c r="NNS12" s="41"/>
      <c r="NNT12" s="41"/>
      <c r="NNU12" s="41"/>
      <c r="NNV12" s="41"/>
      <c r="NNW12" s="41"/>
      <c r="NNX12" s="41"/>
      <c r="NNY12" s="41"/>
      <c r="NNZ12" s="41"/>
      <c r="NOA12" s="41"/>
      <c r="NOB12" s="41"/>
      <c r="NOC12" s="41"/>
      <c r="NOD12" s="41"/>
      <c r="NOE12" s="41"/>
      <c r="NOF12" s="41"/>
      <c r="NOG12" s="41"/>
      <c r="NOH12" s="41"/>
      <c r="NOI12" s="41"/>
      <c r="NOJ12" s="41"/>
      <c r="NOK12" s="41"/>
      <c r="NOL12" s="41"/>
      <c r="NOM12" s="41"/>
      <c r="NON12" s="41"/>
      <c r="NOO12" s="41"/>
      <c r="NOP12" s="41"/>
      <c r="NOQ12" s="41"/>
      <c r="NOR12" s="41"/>
      <c r="NOS12" s="41"/>
      <c r="NOT12" s="41"/>
      <c r="NOU12" s="41"/>
      <c r="NOV12" s="41"/>
      <c r="NOW12" s="41"/>
      <c r="NOX12" s="41"/>
      <c r="NOY12" s="41"/>
      <c r="NOZ12" s="41"/>
      <c r="NPA12" s="41"/>
      <c r="NPB12" s="41"/>
      <c r="NPC12" s="41"/>
      <c r="NPD12" s="41"/>
      <c r="NPE12" s="41"/>
      <c r="NPF12" s="41"/>
      <c r="NPG12" s="41"/>
      <c r="NPH12" s="41"/>
      <c r="NPI12" s="41"/>
      <c r="NPJ12" s="41"/>
      <c r="NPK12" s="41"/>
      <c r="NPL12" s="41"/>
      <c r="NPM12" s="41"/>
      <c r="NPN12" s="41"/>
      <c r="NPO12" s="41"/>
      <c r="NPP12" s="41"/>
      <c r="NPQ12" s="41"/>
      <c r="NPR12" s="41"/>
      <c r="NPS12" s="41"/>
      <c r="NPT12" s="41"/>
      <c r="NPU12" s="41"/>
      <c r="NPV12" s="41"/>
      <c r="NPW12" s="41"/>
      <c r="NPX12" s="41"/>
      <c r="NPY12" s="41"/>
      <c r="NPZ12" s="41"/>
      <c r="NQA12" s="41"/>
      <c r="NQB12" s="41"/>
      <c r="NQC12" s="41"/>
      <c r="NQD12" s="41"/>
      <c r="NQE12" s="41"/>
      <c r="NQF12" s="41"/>
      <c r="NQG12" s="41"/>
      <c r="NQH12" s="41"/>
      <c r="NQI12" s="41"/>
      <c r="NQJ12" s="41"/>
      <c r="NQK12" s="41"/>
      <c r="NQL12" s="41"/>
      <c r="NQM12" s="41"/>
      <c r="NQN12" s="41"/>
      <c r="NQO12" s="41"/>
      <c r="NQP12" s="41"/>
      <c r="NQQ12" s="41"/>
      <c r="NQR12" s="41"/>
      <c r="NQS12" s="41"/>
      <c r="NQT12" s="41"/>
      <c r="NQU12" s="41"/>
      <c r="NQV12" s="41"/>
      <c r="NQW12" s="41"/>
      <c r="NQX12" s="41"/>
      <c r="NQY12" s="41"/>
      <c r="NQZ12" s="41"/>
      <c r="NRA12" s="41"/>
      <c r="NRB12" s="41"/>
      <c r="NRC12" s="41"/>
      <c r="NRD12" s="41"/>
      <c r="NRE12" s="41"/>
      <c r="NRF12" s="41"/>
      <c r="NRG12" s="41"/>
      <c r="NRH12" s="41"/>
      <c r="NRI12" s="41"/>
      <c r="NRJ12" s="41"/>
      <c r="NRK12" s="41"/>
      <c r="NRL12" s="41"/>
      <c r="NRM12" s="41"/>
      <c r="NRN12" s="41"/>
      <c r="NRO12" s="41"/>
      <c r="NRP12" s="41"/>
      <c r="NRQ12" s="41"/>
      <c r="NRR12" s="41"/>
      <c r="NRS12" s="41"/>
      <c r="NRT12" s="41"/>
      <c r="NRU12" s="41"/>
      <c r="NRV12" s="41"/>
      <c r="NRW12" s="41"/>
      <c r="NRX12" s="41"/>
      <c r="NRY12" s="41"/>
      <c r="NRZ12" s="41"/>
      <c r="NSA12" s="41"/>
      <c r="NSB12" s="41"/>
      <c r="NSC12" s="41"/>
      <c r="NSD12" s="41"/>
      <c r="NSE12" s="41"/>
      <c r="NSF12" s="41"/>
      <c r="NSG12" s="41"/>
      <c r="NSH12" s="41"/>
      <c r="NSI12" s="41"/>
      <c r="NSJ12" s="41"/>
      <c r="NSK12" s="41"/>
      <c r="NSL12" s="41"/>
      <c r="NSM12" s="41"/>
      <c r="NSN12" s="41"/>
      <c r="NSO12" s="41"/>
      <c r="NSP12" s="41"/>
      <c r="NSQ12" s="41"/>
      <c r="NSR12" s="41"/>
      <c r="NSS12" s="41"/>
      <c r="NST12" s="41"/>
      <c r="NSU12" s="41"/>
      <c r="NSV12" s="41"/>
      <c r="NSW12" s="41"/>
      <c r="NSX12" s="41"/>
      <c r="NSY12" s="41"/>
      <c r="NSZ12" s="41"/>
      <c r="NTA12" s="41"/>
      <c r="NTB12" s="41"/>
      <c r="NTC12" s="41"/>
      <c r="NTD12" s="41"/>
      <c r="NTE12" s="41"/>
      <c r="NTF12" s="41"/>
      <c r="NTG12" s="41"/>
      <c r="NTH12" s="41"/>
      <c r="NTI12" s="41"/>
      <c r="NTJ12" s="41"/>
      <c r="NTK12" s="41"/>
      <c r="NTL12" s="41"/>
      <c r="NTM12" s="41"/>
      <c r="NTN12" s="41"/>
      <c r="NTO12" s="41"/>
      <c r="NTP12" s="41"/>
      <c r="NTQ12" s="41"/>
      <c r="NTR12" s="41"/>
      <c r="NTS12" s="41"/>
      <c r="NTT12" s="41"/>
      <c r="NTU12" s="41"/>
      <c r="NTV12" s="41"/>
      <c r="NTW12" s="41"/>
      <c r="NTX12" s="41"/>
      <c r="NTY12" s="41"/>
      <c r="NTZ12" s="41"/>
      <c r="NUA12" s="41"/>
      <c r="NUB12" s="41"/>
      <c r="NUC12" s="41"/>
      <c r="NUD12" s="41"/>
      <c r="NUE12" s="41"/>
      <c r="NUF12" s="41"/>
      <c r="NUG12" s="41"/>
      <c r="NUH12" s="41"/>
      <c r="NUI12" s="41"/>
      <c r="NUJ12" s="41"/>
      <c r="NUK12" s="41"/>
      <c r="NUL12" s="41"/>
      <c r="NUM12" s="41"/>
      <c r="NUN12" s="41"/>
      <c r="NUO12" s="41"/>
      <c r="NUP12" s="41"/>
      <c r="NUQ12" s="41"/>
      <c r="NUR12" s="41"/>
      <c r="NUS12" s="41"/>
      <c r="NUT12" s="41"/>
      <c r="NUU12" s="41"/>
      <c r="NUV12" s="41"/>
      <c r="NUW12" s="41"/>
      <c r="NUX12" s="41"/>
      <c r="NUY12" s="41"/>
      <c r="NUZ12" s="41"/>
      <c r="NVA12" s="41"/>
      <c r="NVB12" s="41"/>
      <c r="NVC12" s="41"/>
      <c r="NVD12" s="41"/>
      <c r="NVE12" s="41"/>
      <c r="NVF12" s="41"/>
      <c r="NVG12" s="41"/>
      <c r="NVH12" s="41"/>
      <c r="NVI12" s="41"/>
      <c r="NVJ12" s="41"/>
      <c r="NVK12" s="41"/>
      <c r="NVL12" s="41"/>
      <c r="NVM12" s="41"/>
      <c r="NVN12" s="41"/>
      <c r="NVO12" s="41"/>
      <c r="NVP12" s="41"/>
      <c r="NVQ12" s="41"/>
      <c r="NVR12" s="41"/>
      <c r="NVS12" s="41"/>
      <c r="NVT12" s="41"/>
      <c r="NVU12" s="41"/>
      <c r="NVV12" s="41"/>
      <c r="NVW12" s="41"/>
      <c r="NVX12" s="41"/>
      <c r="NVY12" s="41"/>
      <c r="NVZ12" s="41"/>
      <c r="NWA12" s="41"/>
      <c r="NWB12" s="41"/>
      <c r="NWC12" s="41"/>
      <c r="NWD12" s="41"/>
      <c r="NWE12" s="41"/>
      <c r="NWF12" s="41"/>
      <c r="NWG12" s="41"/>
      <c r="NWH12" s="41"/>
      <c r="NWI12" s="41"/>
      <c r="NWJ12" s="41"/>
      <c r="NWK12" s="41"/>
      <c r="NWL12" s="41"/>
      <c r="NWM12" s="41"/>
      <c r="NWN12" s="41"/>
      <c r="NWO12" s="41"/>
      <c r="NWP12" s="41"/>
      <c r="NWQ12" s="41"/>
      <c r="NWR12" s="41"/>
      <c r="NWS12" s="41"/>
      <c r="NWT12" s="41"/>
      <c r="NWU12" s="41"/>
      <c r="NWV12" s="41"/>
      <c r="NWW12" s="41"/>
      <c r="NWX12" s="41"/>
      <c r="NWY12" s="41"/>
      <c r="NWZ12" s="41"/>
      <c r="NXA12" s="41"/>
      <c r="NXB12" s="41"/>
      <c r="NXC12" s="41"/>
      <c r="NXD12" s="41"/>
      <c r="NXE12" s="41"/>
      <c r="NXF12" s="41"/>
      <c r="NXG12" s="41"/>
      <c r="NXH12" s="41"/>
      <c r="NXI12" s="41"/>
      <c r="NXJ12" s="41"/>
      <c r="NXK12" s="41"/>
      <c r="NXL12" s="41"/>
      <c r="NXM12" s="41"/>
      <c r="NXN12" s="41"/>
      <c r="NXO12" s="41"/>
      <c r="NXP12" s="41"/>
      <c r="NXQ12" s="41"/>
      <c r="NXR12" s="41"/>
      <c r="NXS12" s="41"/>
      <c r="NXT12" s="41"/>
      <c r="NXU12" s="41"/>
      <c r="NXV12" s="41"/>
      <c r="NXW12" s="41"/>
      <c r="NXX12" s="41"/>
      <c r="NXY12" s="41"/>
      <c r="NXZ12" s="41"/>
      <c r="NYA12" s="41"/>
      <c r="NYB12" s="41"/>
      <c r="NYC12" s="41"/>
      <c r="NYD12" s="41"/>
      <c r="NYE12" s="41"/>
      <c r="NYF12" s="41"/>
      <c r="NYG12" s="41"/>
      <c r="NYH12" s="41"/>
      <c r="NYI12" s="41"/>
      <c r="NYJ12" s="41"/>
      <c r="NYK12" s="41"/>
      <c r="NYL12" s="41"/>
      <c r="NYM12" s="41"/>
      <c r="NYN12" s="41"/>
      <c r="NYO12" s="41"/>
      <c r="NYP12" s="41"/>
      <c r="NYQ12" s="41"/>
      <c r="NYR12" s="41"/>
      <c r="NYS12" s="41"/>
      <c r="NYT12" s="41"/>
      <c r="NYU12" s="41"/>
      <c r="NYV12" s="41"/>
      <c r="NYW12" s="41"/>
      <c r="NYX12" s="41"/>
      <c r="NYY12" s="41"/>
      <c r="NYZ12" s="41"/>
      <c r="NZA12" s="41"/>
      <c r="NZB12" s="41"/>
      <c r="NZC12" s="41"/>
      <c r="NZD12" s="41"/>
      <c r="NZE12" s="41"/>
      <c r="NZF12" s="41"/>
      <c r="NZG12" s="41"/>
      <c r="NZH12" s="41"/>
      <c r="NZI12" s="41"/>
      <c r="NZJ12" s="41"/>
      <c r="NZK12" s="41"/>
      <c r="NZL12" s="41"/>
      <c r="NZM12" s="41"/>
      <c r="NZN12" s="41"/>
      <c r="NZO12" s="41"/>
      <c r="NZP12" s="41"/>
      <c r="NZQ12" s="41"/>
      <c r="NZR12" s="41"/>
      <c r="NZS12" s="41"/>
      <c r="NZT12" s="41"/>
      <c r="NZU12" s="41"/>
      <c r="NZV12" s="41"/>
      <c r="NZW12" s="41"/>
      <c r="NZX12" s="41"/>
      <c r="NZY12" s="41"/>
      <c r="NZZ12" s="41"/>
      <c r="OAA12" s="41"/>
      <c r="OAB12" s="41"/>
      <c r="OAC12" s="41"/>
      <c r="OAD12" s="41"/>
      <c r="OAE12" s="41"/>
      <c r="OAF12" s="41"/>
      <c r="OAG12" s="41"/>
      <c r="OAH12" s="41"/>
      <c r="OAI12" s="41"/>
      <c r="OAJ12" s="41"/>
      <c r="OAK12" s="41"/>
      <c r="OAL12" s="41"/>
      <c r="OAM12" s="41"/>
      <c r="OAN12" s="41"/>
      <c r="OAO12" s="41"/>
      <c r="OAP12" s="41"/>
      <c r="OAQ12" s="41"/>
      <c r="OAR12" s="41"/>
      <c r="OAS12" s="41"/>
      <c r="OAT12" s="41"/>
      <c r="OAU12" s="41"/>
      <c r="OAV12" s="41"/>
      <c r="OAW12" s="41"/>
      <c r="OAX12" s="41"/>
      <c r="OAY12" s="41"/>
      <c r="OAZ12" s="41"/>
      <c r="OBA12" s="41"/>
      <c r="OBB12" s="41"/>
      <c r="OBC12" s="41"/>
      <c r="OBD12" s="41"/>
      <c r="OBE12" s="41"/>
      <c r="OBF12" s="41"/>
      <c r="OBG12" s="41"/>
      <c r="OBH12" s="41"/>
      <c r="OBI12" s="41"/>
      <c r="OBJ12" s="41"/>
      <c r="OBK12" s="41"/>
      <c r="OBL12" s="41"/>
      <c r="OBM12" s="41"/>
      <c r="OBN12" s="41"/>
      <c r="OBO12" s="41"/>
      <c r="OBP12" s="41"/>
      <c r="OBQ12" s="41"/>
      <c r="OBR12" s="41"/>
      <c r="OBS12" s="41"/>
      <c r="OBT12" s="41"/>
      <c r="OBU12" s="41"/>
      <c r="OBV12" s="41"/>
      <c r="OBW12" s="41"/>
      <c r="OBX12" s="41"/>
      <c r="OBY12" s="41"/>
      <c r="OBZ12" s="41"/>
      <c r="OCA12" s="41"/>
      <c r="OCB12" s="41"/>
      <c r="OCC12" s="41"/>
      <c r="OCD12" s="41"/>
      <c r="OCE12" s="41"/>
      <c r="OCF12" s="41"/>
      <c r="OCG12" s="41"/>
      <c r="OCH12" s="41"/>
      <c r="OCI12" s="41"/>
      <c r="OCJ12" s="41"/>
      <c r="OCK12" s="41"/>
      <c r="OCL12" s="41"/>
      <c r="OCM12" s="41"/>
      <c r="OCN12" s="41"/>
      <c r="OCO12" s="41"/>
      <c r="OCP12" s="41"/>
      <c r="OCQ12" s="41"/>
      <c r="OCR12" s="41"/>
      <c r="OCS12" s="41"/>
      <c r="OCT12" s="41"/>
      <c r="OCU12" s="41"/>
      <c r="OCV12" s="41"/>
      <c r="OCW12" s="41"/>
      <c r="OCX12" s="41"/>
      <c r="OCY12" s="41"/>
      <c r="OCZ12" s="41"/>
      <c r="ODA12" s="41"/>
      <c r="ODB12" s="41"/>
      <c r="ODC12" s="41"/>
      <c r="ODD12" s="41"/>
      <c r="ODE12" s="41"/>
      <c r="ODF12" s="41"/>
      <c r="ODG12" s="41"/>
      <c r="ODH12" s="41"/>
      <c r="ODI12" s="41"/>
      <c r="ODJ12" s="41"/>
      <c r="ODK12" s="41"/>
      <c r="ODL12" s="41"/>
      <c r="ODM12" s="41"/>
      <c r="ODN12" s="41"/>
      <c r="ODO12" s="41"/>
      <c r="ODP12" s="41"/>
      <c r="ODQ12" s="41"/>
      <c r="ODR12" s="41"/>
      <c r="ODS12" s="41"/>
      <c r="ODT12" s="41"/>
      <c r="ODU12" s="41"/>
      <c r="ODV12" s="41"/>
      <c r="ODW12" s="41"/>
      <c r="ODX12" s="41"/>
      <c r="ODY12" s="41"/>
      <c r="ODZ12" s="41"/>
      <c r="OEA12" s="41"/>
      <c r="OEB12" s="41"/>
      <c r="OEC12" s="41"/>
      <c r="OED12" s="41"/>
      <c r="OEE12" s="41"/>
      <c r="OEF12" s="41"/>
      <c r="OEG12" s="41"/>
      <c r="OEH12" s="41"/>
      <c r="OEI12" s="41"/>
      <c r="OEJ12" s="41"/>
      <c r="OEK12" s="41"/>
      <c r="OEL12" s="41"/>
      <c r="OEM12" s="41"/>
      <c r="OEN12" s="41"/>
      <c r="OEO12" s="41"/>
      <c r="OEP12" s="41"/>
      <c r="OEQ12" s="41"/>
      <c r="OER12" s="41"/>
      <c r="OES12" s="41"/>
      <c r="OET12" s="41"/>
      <c r="OEU12" s="41"/>
      <c r="OEV12" s="41"/>
      <c r="OEW12" s="41"/>
      <c r="OEX12" s="41"/>
      <c r="OEY12" s="41"/>
      <c r="OEZ12" s="41"/>
      <c r="OFA12" s="41"/>
      <c r="OFB12" s="41"/>
      <c r="OFC12" s="41"/>
      <c r="OFD12" s="41"/>
      <c r="OFE12" s="41"/>
      <c r="OFF12" s="41"/>
      <c r="OFG12" s="41"/>
      <c r="OFH12" s="41"/>
      <c r="OFI12" s="41"/>
      <c r="OFJ12" s="41"/>
      <c r="OFK12" s="41"/>
      <c r="OFL12" s="41"/>
      <c r="OFM12" s="41"/>
      <c r="OFN12" s="41"/>
      <c r="OFO12" s="41"/>
      <c r="OFP12" s="41"/>
      <c r="OFQ12" s="41"/>
      <c r="OFR12" s="41"/>
      <c r="OFS12" s="41"/>
      <c r="OFT12" s="41"/>
      <c r="OFU12" s="41"/>
      <c r="OFV12" s="41"/>
      <c r="OFW12" s="41"/>
      <c r="OFX12" s="41"/>
      <c r="OFY12" s="41"/>
      <c r="OFZ12" s="41"/>
      <c r="OGA12" s="41"/>
      <c r="OGB12" s="41"/>
      <c r="OGC12" s="41"/>
      <c r="OGD12" s="41"/>
      <c r="OGE12" s="41"/>
      <c r="OGF12" s="41"/>
      <c r="OGG12" s="41"/>
      <c r="OGH12" s="41"/>
      <c r="OGI12" s="41"/>
      <c r="OGJ12" s="41"/>
      <c r="OGK12" s="41"/>
      <c r="OGL12" s="41"/>
      <c r="OGM12" s="41"/>
      <c r="OGN12" s="41"/>
      <c r="OGO12" s="41"/>
      <c r="OGP12" s="41"/>
      <c r="OGQ12" s="41"/>
      <c r="OGR12" s="41"/>
      <c r="OGS12" s="41"/>
      <c r="OGT12" s="41"/>
      <c r="OGU12" s="41"/>
      <c r="OGV12" s="41"/>
      <c r="OGW12" s="41"/>
      <c r="OGX12" s="41"/>
      <c r="OGY12" s="41"/>
      <c r="OGZ12" s="41"/>
      <c r="OHA12" s="41"/>
      <c r="OHB12" s="41"/>
      <c r="OHC12" s="41"/>
      <c r="OHD12" s="41"/>
      <c r="OHE12" s="41"/>
      <c r="OHF12" s="41"/>
      <c r="OHG12" s="41"/>
      <c r="OHH12" s="41"/>
      <c r="OHI12" s="41"/>
      <c r="OHJ12" s="41"/>
      <c r="OHK12" s="41"/>
      <c r="OHL12" s="41"/>
      <c r="OHM12" s="41"/>
      <c r="OHN12" s="41"/>
      <c r="OHO12" s="41"/>
      <c r="OHP12" s="41"/>
      <c r="OHQ12" s="41"/>
      <c r="OHR12" s="41"/>
      <c r="OHS12" s="41"/>
      <c r="OHT12" s="41"/>
      <c r="OHU12" s="41"/>
      <c r="OHV12" s="41"/>
      <c r="OHW12" s="41"/>
      <c r="OHX12" s="41"/>
      <c r="OHY12" s="41"/>
      <c r="OHZ12" s="41"/>
      <c r="OIA12" s="41"/>
      <c r="OIB12" s="41"/>
      <c r="OIC12" s="41"/>
      <c r="OID12" s="41"/>
      <c r="OIE12" s="41"/>
      <c r="OIF12" s="41"/>
      <c r="OIG12" s="41"/>
      <c r="OIH12" s="41"/>
      <c r="OII12" s="41"/>
      <c r="OIJ12" s="41"/>
      <c r="OIK12" s="41"/>
      <c r="OIL12" s="41"/>
      <c r="OIM12" s="41"/>
      <c r="OIN12" s="41"/>
      <c r="OIO12" s="41"/>
      <c r="OIP12" s="41"/>
      <c r="OIQ12" s="41"/>
      <c r="OIR12" s="41"/>
      <c r="OIS12" s="41"/>
      <c r="OIT12" s="41"/>
      <c r="OIU12" s="41"/>
      <c r="OIV12" s="41"/>
      <c r="OIW12" s="41"/>
      <c r="OIX12" s="41"/>
      <c r="OIY12" s="41"/>
      <c r="OIZ12" s="41"/>
      <c r="OJA12" s="41"/>
      <c r="OJB12" s="41"/>
      <c r="OJC12" s="41"/>
      <c r="OJD12" s="41"/>
      <c r="OJE12" s="41"/>
      <c r="OJF12" s="41"/>
      <c r="OJG12" s="41"/>
      <c r="OJH12" s="41"/>
      <c r="OJI12" s="41"/>
      <c r="OJJ12" s="41"/>
      <c r="OJK12" s="41"/>
      <c r="OJL12" s="41"/>
      <c r="OJM12" s="41"/>
      <c r="OJN12" s="41"/>
      <c r="OJO12" s="41"/>
      <c r="OJP12" s="41"/>
      <c r="OJQ12" s="41"/>
      <c r="OJR12" s="41"/>
      <c r="OJS12" s="41"/>
      <c r="OJT12" s="41"/>
      <c r="OJU12" s="41"/>
      <c r="OJV12" s="41"/>
      <c r="OJW12" s="41"/>
      <c r="OJX12" s="41"/>
      <c r="OJY12" s="41"/>
      <c r="OJZ12" s="41"/>
      <c r="OKA12" s="41"/>
      <c r="OKB12" s="41"/>
      <c r="OKC12" s="41"/>
      <c r="OKD12" s="41"/>
      <c r="OKE12" s="41"/>
      <c r="OKF12" s="41"/>
      <c r="OKG12" s="41"/>
      <c r="OKH12" s="41"/>
      <c r="OKI12" s="41"/>
      <c r="OKJ12" s="41"/>
      <c r="OKK12" s="41"/>
      <c r="OKL12" s="41"/>
      <c r="OKM12" s="41"/>
      <c r="OKN12" s="41"/>
      <c r="OKO12" s="41"/>
      <c r="OKP12" s="41"/>
      <c r="OKQ12" s="41"/>
      <c r="OKR12" s="41"/>
      <c r="OKS12" s="41"/>
      <c r="OKT12" s="41"/>
      <c r="OKU12" s="41"/>
      <c r="OKV12" s="41"/>
      <c r="OKW12" s="41"/>
      <c r="OKX12" s="41"/>
      <c r="OKY12" s="41"/>
      <c r="OKZ12" s="41"/>
      <c r="OLA12" s="41"/>
      <c r="OLB12" s="41"/>
      <c r="OLC12" s="41"/>
      <c r="OLD12" s="41"/>
      <c r="OLE12" s="41"/>
      <c r="OLF12" s="41"/>
      <c r="OLG12" s="41"/>
      <c r="OLH12" s="41"/>
      <c r="OLI12" s="41"/>
      <c r="OLJ12" s="41"/>
      <c r="OLK12" s="41"/>
      <c r="OLL12" s="41"/>
      <c r="OLM12" s="41"/>
      <c r="OLN12" s="41"/>
      <c r="OLO12" s="41"/>
      <c r="OLP12" s="41"/>
      <c r="OLQ12" s="41"/>
      <c r="OLR12" s="41"/>
      <c r="OLS12" s="41"/>
      <c r="OLT12" s="41"/>
      <c r="OLU12" s="41"/>
      <c r="OLV12" s="41"/>
      <c r="OLW12" s="41"/>
      <c r="OLX12" s="41"/>
      <c r="OLY12" s="41"/>
      <c r="OLZ12" s="41"/>
      <c r="OMA12" s="41"/>
      <c r="OMB12" s="41"/>
      <c r="OMC12" s="41"/>
      <c r="OMD12" s="41"/>
      <c r="OME12" s="41"/>
      <c r="OMF12" s="41"/>
      <c r="OMG12" s="41"/>
      <c r="OMH12" s="41"/>
      <c r="OMI12" s="41"/>
      <c r="OMJ12" s="41"/>
      <c r="OMK12" s="41"/>
      <c r="OML12" s="41"/>
      <c r="OMM12" s="41"/>
      <c r="OMN12" s="41"/>
      <c r="OMO12" s="41"/>
      <c r="OMP12" s="41"/>
      <c r="OMQ12" s="41"/>
      <c r="OMR12" s="41"/>
      <c r="OMS12" s="41"/>
      <c r="OMT12" s="41"/>
      <c r="OMU12" s="41"/>
      <c r="OMV12" s="41"/>
      <c r="OMW12" s="41"/>
      <c r="OMX12" s="41"/>
      <c r="OMY12" s="41"/>
      <c r="OMZ12" s="41"/>
      <c r="ONA12" s="41"/>
      <c r="ONB12" s="41"/>
      <c r="ONC12" s="41"/>
      <c r="OND12" s="41"/>
      <c r="ONE12" s="41"/>
      <c r="ONF12" s="41"/>
      <c r="ONG12" s="41"/>
      <c r="ONH12" s="41"/>
      <c r="ONI12" s="41"/>
      <c r="ONJ12" s="41"/>
      <c r="ONK12" s="41"/>
      <c r="ONL12" s="41"/>
      <c r="ONM12" s="41"/>
      <c r="ONN12" s="41"/>
      <c r="ONO12" s="41"/>
      <c r="ONP12" s="41"/>
      <c r="ONQ12" s="41"/>
      <c r="ONR12" s="41"/>
      <c r="ONS12" s="41"/>
      <c r="ONT12" s="41"/>
      <c r="ONU12" s="41"/>
      <c r="ONV12" s="41"/>
      <c r="ONW12" s="41"/>
      <c r="ONX12" s="41"/>
      <c r="ONY12" s="41"/>
      <c r="ONZ12" s="41"/>
      <c r="OOA12" s="41"/>
      <c r="OOB12" s="41"/>
      <c r="OOC12" s="41"/>
      <c r="OOD12" s="41"/>
      <c r="OOE12" s="41"/>
      <c r="OOF12" s="41"/>
      <c r="OOG12" s="41"/>
      <c r="OOH12" s="41"/>
      <c r="OOI12" s="41"/>
      <c r="OOJ12" s="41"/>
      <c r="OOK12" s="41"/>
      <c r="OOL12" s="41"/>
      <c r="OOM12" s="41"/>
      <c r="OON12" s="41"/>
      <c r="OOO12" s="41"/>
      <c r="OOP12" s="41"/>
      <c r="OOQ12" s="41"/>
      <c r="OOR12" s="41"/>
      <c r="OOS12" s="41"/>
      <c r="OOT12" s="41"/>
      <c r="OOU12" s="41"/>
      <c r="OOV12" s="41"/>
      <c r="OOW12" s="41"/>
      <c r="OOX12" s="41"/>
      <c r="OOY12" s="41"/>
      <c r="OOZ12" s="41"/>
      <c r="OPA12" s="41"/>
      <c r="OPB12" s="41"/>
      <c r="OPC12" s="41"/>
      <c r="OPD12" s="41"/>
      <c r="OPE12" s="41"/>
      <c r="OPF12" s="41"/>
      <c r="OPG12" s="41"/>
      <c r="OPH12" s="41"/>
      <c r="OPI12" s="41"/>
      <c r="OPJ12" s="41"/>
      <c r="OPK12" s="41"/>
      <c r="OPL12" s="41"/>
      <c r="OPM12" s="41"/>
      <c r="OPN12" s="41"/>
      <c r="OPO12" s="41"/>
      <c r="OPP12" s="41"/>
      <c r="OPQ12" s="41"/>
      <c r="OPR12" s="41"/>
      <c r="OPS12" s="41"/>
      <c r="OPT12" s="41"/>
      <c r="OPU12" s="41"/>
      <c r="OPV12" s="41"/>
      <c r="OPW12" s="41"/>
      <c r="OPX12" s="41"/>
      <c r="OPY12" s="41"/>
      <c r="OPZ12" s="41"/>
      <c r="OQA12" s="41"/>
      <c r="OQB12" s="41"/>
      <c r="OQC12" s="41"/>
      <c r="OQD12" s="41"/>
      <c r="OQE12" s="41"/>
      <c r="OQF12" s="41"/>
      <c r="OQG12" s="41"/>
      <c r="OQH12" s="41"/>
      <c r="OQI12" s="41"/>
      <c r="OQJ12" s="41"/>
      <c r="OQK12" s="41"/>
      <c r="OQL12" s="41"/>
      <c r="OQM12" s="41"/>
      <c r="OQN12" s="41"/>
      <c r="OQO12" s="41"/>
      <c r="OQP12" s="41"/>
      <c r="OQQ12" s="41"/>
      <c r="OQR12" s="41"/>
      <c r="OQS12" s="41"/>
      <c r="OQT12" s="41"/>
      <c r="OQU12" s="41"/>
      <c r="OQV12" s="41"/>
      <c r="OQW12" s="41"/>
      <c r="OQX12" s="41"/>
      <c r="OQY12" s="41"/>
      <c r="OQZ12" s="41"/>
      <c r="ORA12" s="41"/>
      <c r="ORB12" s="41"/>
      <c r="ORC12" s="41"/>
      <c r="ORD12" s="41"/>
      <c r="ORE12" s="41"/>
      <c r="ORF12" s="41"/>
      <c r="ORG12" s="41"/>
      <c r="ORH12" s="41"/>
      <c r="ORI12" s="41"/>
      <c r="ORJ12" s="41"/>
      <c r="ORK12" s="41"/>
      <c r="ORL12" s="41"/>
      <c r="ORM12" s="41"/>
      <c r="ORN12" s="41"/>
      <c r="ORO12" s="41"/>
      <c r="ORP12" s="41"/>
      <c r="ORQ12" s="41"/>
      <c r="ORR12" s="41"/>
      <c r="ORS12" s="41"/>
      <c r="ORT12" s="41"/>
      <c r="ORU12" s="41"/>
      <c r="ORV12" s="41"/>
      <c r="ORW12" s="41"/>
      <c r="ORX12" s="41"/>
      <c r="ORY12" s="41"/>
      <c r="ORZ12" s="41"/>
      <c r="OSA12" s="41"/>
      <c r="OSB12" s="41"/>
      <c r="OSC12" s="41"/>
      <c r="OSD12" s="41"/>
      <c r="OSE12" s="41"/>
      <c r="OSF12" s="41"/>
      <c r="OSG12" s="41"/>
      <c r="OSH12" s="41"/>
      <c r="OSI12" s="41"/>
      <c r="OSJ12" s="41"/>
      <c r="OSK12" s="41"/>
      <c r="OSL12" s="41"/>
      <c r="OSM12" s="41"/>
      <c r="OSN12" s="41"/>
      <c r="OSO12" s="41"/>
      <c r="OSP12" s="41"/>
      <c r="OSQ12" s="41"/>
      <c r="OSR12" s="41"/>
      <c r="OSS12" s="41"/>
      <c r="OST12" s="41"/>
      <c r="OSU12" s="41"/>
      <c r="OSV12" s="41"/>
      <c r="OSW12" s="41"/>
      <c r="OSX12" s="41"/>
      <c r="OSY12" s="41"/>
      <c r="OSZ12" s="41"/>
      <c r="OTA12" s="41"/>
      <c r="OTB12" s="41"/>
      <c r="OTC12" s="41"/>
      <c r="OTD12" s="41"/>
      <c r="OTE12" s="41"/>
      <c r="OTF12" s="41"/>
      <c r="OTG12" s="41"/>
      <c r="OTH12" s="41"/>
      <c r="OTI12" s="41"/>
      <c r="OTJ12" s="41"/>
      <c r="OTK12" s="41"/>
      <c r="OTL12" s="41"/>
      <c r="OTM12" s="41"/>
      <c r="OTN12" s="41"/>
      <c r="OTO12" s="41"/>
      <c r="OTP12" s="41"/>
      <c r="OTQ12" s="41"/>
      <c r="OTR12" s="41"/>
      <c r="OTS12" s="41"/>
      <c r="OTT12" s="41"/>
      <c r="OTU12" s="41"/>
      <c r="OTV12" s="41"/>
      <c r="OTW12" s="41"/>
      <c r="OTX12" s="41"/>
      <c r="OTY12" s="41"/>
      <c r="OTZ12" s="41"/>
      <c r="OUA12" s="41"/>
      <c r="OUB12" s="41"/>
      <c r="OUC12" s="41"/>
      <c r="OUD12" s="41"/>
      <c r="OUE12" s="41"/>
      <c r="OUF12" s="41"/>
      <c r="OUG12" s="41"/>
      <c r="OUH12" s="41"/>
      <c r="OUI12" s="41"/>
      <c r="OUJ12" s="41"/>
      <c r="OUK12" s="41"/>
      <c r="OUL12" s="41"/>
      <c r="OUM12" s="41"/>
      <c r="OUN12" s="41"/>
      <c r="OUO12" s="41"/>
      <c r="OUP12" s="41"/>
      <c r="OUQ12" s="41"/>
      <c r="OUR12" s="41"/>
      <c r="OUS12" s="41"/>
      <c r="OUT12" s="41"/>
      <c r="OUU12" s="41"/>
      <c r="OUV12" s="41"/>
      <c r="OUW12" s="41"/>
      <c r="OUX12" s="41"/>
      <c r="OUY12" s="41"/>
      <c r="OUZ12" s="41"/>
      <c r="OVA12" s="41"/>
      <c r="OVB12" s="41"/>
      <c r="OVC12" s="41"/>
      <c r="OVD12" s="41"/>
      <c r="OVE12" s="41"/>
      <c r="OVF12" s="41"/>
      <c r="OVG12" s="41"/>
      <c r="OVH12" s="41"/>
      <c r="OVI12" s="41"/>
      <c r="OVJ12" s="41"/>
      <c r="OVK12" s="41"/>
      <c r="OVL12" s="41"/>
      <c r="OVM12" s="41"/>
      <c r="OVN12" s="41"/>
      <c r="OVO12" s="41"/>
      <c r="OVP12" s="41"/>
      <c r="OVQ12" s="41"/>
      <c r="OVR12" s="41"/>
      <c r="OVS12" s="41"/>
      <c r="OVT12" s="41"/>
      <c r="OVU12" s="41"/>
      <c r="OVV12" s="41"/>
      <c r="OVW12" s="41"/>
      <c r="OVX12" s="41"/>
      <c r="OVY12" s="41"/>
      <c r="OVZ12" s="41"/>
      <c r="OWA12" s="41"/>
      <c r="OWB12" s="41"/>
      <c r="OWC12" s="41"/>
      <c r="OWD12" s="41"/>
      <c r="OWE12" s="41"/>
      <c r="OWF12" s="41"/>
      <c r="OWG12" s="41"/>
      <c r="OWH12" s="41"/>
      <c r="OWI12" s="41"/>
      <c r="OWJ12" s="41"/>
      <c r="OWK12" s="41"/>
      <c r="OWL12" s="41"/>
      <c r="OWM12" s="41"/>
      <c r="OWN12" s="41"/>
      <c r="OWO12" s="41"/>
      <c r="OWP12" s="41"/>
      <c r="OWQ12" s="41"/>
      <c r="OWR12" s="41"/>
      <c r="OWS12" s="41"/>
      <c r="OWT12" s="41"/>
      <c r="OWU12" s="41"/>
      <c r="OWV12" s="41"/>
      <c r="OWW12" s="41"/>
      <c r="OWX12" s="41"/>
      <c r="OWY12" s="41"/>
      <c r="OWZ12" s="41"/>
      <c r="OXA12" s="41"/>
      <c r="OXB12" s="41"/>
      <c r="OXC12" s="41"/>
      <c r="OXD12" s="41"/>
      <c r="OXE12" s="41"/>
      <c r="OXF12" s="41"/>
      <c r="OXG12" s="41"/>
      <c r="OXH12" s="41"/>
      <c r="OXI12" s="41"/>
      <c r="OXJ12" s="41"/>
      <c r="OXK12" s="41"/>
      <c r="OXL12" s="41"/>
      <c r="OXM12" s="41"/>
      <c r="OXN12" s="41"/>
      <c r="OXO12" s="41"/>
      <c r="OXP12" s="41"/>
      <c r="OXQ12" s="41"/>
      <c r="OXR12" s="41"/>
      <c r="OXS12" s="41"/>
      <c r="OXT12" s="41"/>
      <c r="OXU12" s="41"/>
      <c r="OXV12" s="41"/>
      <c r="OXW12" s="41"/>
      <c r="OXX12" s="41"/>
      <c r="OXY12" s="41"/>
      <c r="OXZ12" s="41"/>
      <c r="OYA12" s="41"/>
      <c r="OYB12" s="41"/>
      <c r="OYC12" s="41"/>
      <c r="OYD12" s="41"/>
      <c r="OYE12" s="41"/>
      <c r="OYF12" s="41"/>
      <c r="OYG12" s="41"/>
      <c r="OYH12" s="41"/>
      <c r="OYI12" s="41"/>
      <c r="OYJ12" s="41"/>
      <c r="OYK12" s="41"/>
      <c r="OYL12" s="41"/>
      <c r="OYM12" s="41"/>
      <c r="OYN12" s="41"/>
      <c r="OYO12" s="41"/>
      <c r="OYP12" s="41"/>
      <c r="OYQ12" s="41"/>
      <c r="OYR12" s="41"/>
      <c r="OYS12" s="41"/>
      <c r="OYT12" s="41"/>
      <c r="OYU12" s="41"/>
      <c r="OYV12" s="41"/>
      <c r="OYW12" s="41"/>
      <c r="OYX12" s="41"/>
      <c r="OYY12" s="41"/>
      <c r="OYZ12" s="41"/>
      <c r="OZA12" s="41"/>
      <c r="OZB12" s="41"/>
      <c r="OZC12" s="41"/>
      <c r="OZD12" s="41"/>
      <c r="OZE12" s="41"/>
      <c r="OZF12" s="41"/>
      <c r="OZG12" s="41"/>
      <c r="OZH12" s="41"/>
      <c r="OZI12" s="41"/>
      <c r="OZJ12" s="41"/>
      <c r="OZK12" s="41"/>
      <c r="OZL12" s="41"/>
      <c r="OZM12" s="41"/>
      <c r="OZN12" s="41"/>
      <c r="OZO12" s="41"/>
      <c r="OZP12" s="41"/>
      <c r="OZQ12" s="41"/>
      <c r="OZR12" s="41"/>
      <c r="OZS12" s="41"/>
      <c r="OZT12" s="41"/>
      <c r="OZU12" s="41"/>
      <c r="OZV12" s="41"/>
      <c r="OZW12" s="41"/>
      <c r="OZX12" s="41"/>
      <c r="OZY12" s="41"/>
      <c r="OZZ12" s="41"/>
      <c r="PAA12" s="41"/>
      <c r="PAB12" s="41"/>
      <c r="PAC12" s="41"/>
      <c r="PAD12" s="41"/>
      <c r="PAE12" s="41"/>
      <c r="PAF12" s="41"/>
      <c r="PAG12" s="41"/>
      <c r="PAH12" s="41"/>
      <c r="PAI12" s="41"/>
      <c r="PAJ12" s="41"/>
      <c r="PAK12" s="41"/>
      <c r="PAL12" s="41"/>
      <c r="PAM12" s="41"/>
      <c r="PAN12" s="41"/>
      <c r="PAO12" s="41"/>
      <c r="PAP12" s="41"/>
      <c r="PAQ12" s="41"/>
      <c r="PAR12" s="41"/>
      <c r="PAS12" s="41"/>
      <c r="PAT12" s="41"/>
      <c r="PAU12" s="41"/>
      <c r="PAV12" s="41"/>
      <c r="PAW12" s="41"/>
      <c r="PAX12" s="41"/>
      <c r="PAY12" s="41"/>
      <c r="PAZ12" s="41"/>
      <c r="PBA12" s="41"/>
      <c r="PBB12" s="41"/>
      <c r="PBC12" s="41"/>
      <c r="PBD12" s="41"/>
      <c r="PBE12" s="41"/>
      <c r="PBF12" s="41"/>
      <c r="PBG12" s="41"/>
      <c r="PBH12" s="41"/>
      <c r="PBI12" s="41"/>
      <c r="PBJ12" s="41"/>
      <c r="PBK12" s="41"/>
      <c r="PBL12" s="41"/>
      <c r="PBM12" s="41"/>
      <c r="PBN12" s="41"/>
      <c r="PBO12" s="41"/>
      <c r="PBP12" s="41"/>
      <c r="PBQ12" s="41"/>
      <c r="PBR12" s="41"/>
      <c r="PBS12" s="41"/>
      <c r="PBT12" s="41"/>
      <c r="PBU12" s="41"/>
      <c r="PBV12" s="41"/>
      <c r="PBW12" s="41"/>
      <c r="PBX12" s="41"/>
      <c r="PBY12" s="41"/>
      <c r="PBZ12" s="41"/>
      <c r="PCA12" s="41"/>
      <c r="PCB12" s="41"/>
      <c r="PCC12" s="41"/>
      <c r="PCD12" s="41"/>
      <c r="PCE12" s="41"/>
      <c r="PCF12" s="41"/>
      <c r="PCG12" s="41"/>
      <c r="PCH12" s="41"/>
      <c r="PCI12" s="41"/>
      <c r="PCJ12" s="41"/>
      <c r="PCK12" s="41"/>
      <c r="PCL12" s="41"/>
      <c r="PCM12" s="41"/>
      <c r="PCN12" s="41"/>
      <c r="PCO12" s="41"/>
      <c r="PCP12" s="41"/>
      <c r="PCQ12" s="41"/>
      <c r="PCR12" s="41"/>
      <c r="PCS12" s="41"/>
      <c r="PCT12" s="41"/>
      <c r="PCU12" s="41"/>
      <c r="PCV12" s="41"/>
      <c r="PCW12" s="41"/>
      <c r="PCX12" s="41"/>
      <c r="PCY12" s="41"/>
      <c r="PCZ12" s="41"/>
      <c r="PDA12" s="41"/>
      <c r="PDB12" s="41"/>
      <c r="PDC12" s="41"/>
      <c r="PDD12" s="41"/>
      <c r="PDE12" s="41"/>
      <c r="PDF12" s="41"/>
      <c r="PDG12" s="41"/>
      <c r="PDH12" s="41"/>
      <c r="PDI12" s="41"/>
      <c r="PDJ12" s="41"/>
      <c r="PDK12" s="41"/>
      <c r="PDL12" s="41"/>
      <c r="PDM12" s="41"/>
      <c r="PDN12" s="41"/>
      <c r="PDO12" s="41"/>
      <c r="PDP12" s="41"/>
      <c r="PDQ12" s="41"/>
      <c r="PDR12" s="41"/>
      <c r="PDS12" s="41"/>
      <c r="PDT12" s="41"/>
      <c r="PDU12" s="41"/>
      <c r="PDV12" s="41"/>
      <c r="PDW12" s="41"/>
      <c r="PDX12" s="41"/>
      <c r="PDY12" s="41"/>
      <c r="PDZ12" s="41"/>
      <c r="PEA12" s="41"/>
      <c r="PEB12" s="41"/>
      <c r="PEC12" s="41"/>
      <c r="PED12" s="41"/>
      <c r="PEE12" s="41"/>
      <c r="PEF12" s="41"/>
      <c r="PEG12" s="41"/>
      <c r="PEH12" s="41"/>
      <c r="PEI12" s="41"/>
      <c r="PEJ12" s="41"/>
      <c r="PEK12" s="41"/>
      <c r="PEL12" s="41"/>
      <c r="PEM12" s="41"/>
      <c r="PEN12" s="41"/>
      <c r="PEO12" s="41"/>
      <c r="PEP12" s="41"/>
      <c r="PEQ12" s="41"/>
      <c r="PER12" s="41"/>
      <c r="PES12" s="41"/>
      <c r="PET12" s="41"/>
      <c r="PEU12" s="41"/>
      <c r="PEV12" s="41"/>
      <c r="PEW12" s="41"/>
      <c r="PEX12" s="41"/>
      <c r="PEY12" s="41"/>
      <c r="PEZ12" s="41"/>
      <c r="PFA12" s="41"/>
      <c r="PFB12" s="41"/>
      <c r="PFC12" s="41"/>
      <c r="PFD12" s="41"/>
      <c r="PFE12" s="41"/>
      <c r="PFF12" s="41"/>
      <c r="PFG12" s="41"/>
      <c r="PFH12" s="41"/>
      <c r="PFI12" s="41"/>
      <c r="PFJ12" s="41"/>
      <c r="PFK12" s="41"/>
      <c r="PFL12" s="41"/>
      <c r="PFM12" s="41"/>
      <c r="PFN12" s="41"/>
      <c r="PFO12" s="41"/>
      <c r="PFP12" s="41"/>
      <c r="PFQ12" s="41"/>
      <c r="PFR12" s="41"/>
      <c r="PFS12" s="41"/>
      <c r="PFT12" s="41"/>
      <c r="PFU12" s="41"/>
      <c r="PFV12" s="41"/>
      <c r="PFW12" s="41"/>
      <c r="PFX12" s="41"/>
      <c r="PFY12" s="41"/>
      <c r="PFZ12" s="41"/>
      <c r="PGA12" s="41"/>
      <c r="PGB12" s="41"/>
      <c r="PGC12" s="41"/>
      <c r="PGD12" s="41"/>
      <c r="PGE12" s="41"/>
      <c r="PGF12" s="41"/>
      <c r="PGG12" s="41"/>
      <c r="PGH12" s="41"/>
      <c r="PGI12" s="41"/>
      <c r="PGJ12" s="41"/>
      <c r="PGK12" s="41"/>
      <c r="PGL12" s="41"/>
      <c r="PGM12" s="41"/>
      <c r="PGN12" s="41"/>
      <c r="PGO12" s="41"/>
      <c r="PGP12" s="41"/>
      <c r="PGQ12" s="41"/>
      <c r="PGR12" s="41"/>
      <c r="PGS12" s="41"/>
      <c r="PGT12" s="41"/>
      <c r="PGU12" s="41"/>
      <c r="PGV12" s="41"/>
      <c r="PGW12" s="41"/>
      <c r="PGX12" s="41"/>
      <c r="PGY12" s="41"/>
      <c r="PGZ12" s="41"/>
      <c r="PHA12" s="41"/>
      <c r="PHB12" s="41"/>
      <c r="PHC12" s="41"/>
      <c r="PHD12" s="41"/>
      <c r="PHE12" s="41"/>
      <c r="PHF12" s="41"/>
      <c r="PHG12" s="41"/>
      <c r="PHH12" s="41"/>
      <c r="PHI12" s="41"/>
      <c r="PHJ12" s="41"/>
      <c r="PHK12" s="41"/>
      <c r="PHL12" s="41"/>
      <c r="PHM12" s="41"/>
      <c r="PHN12" s="41"/>
      <c r="PHO12" s="41"/>
      <c r="PHP12" s="41"/>
      <c r="PHQ12" s="41"/>
      <c r="PHR12" s="41"/>
      <c r="PHS12" s="41"/>
      <c r="PHT12" s="41"/>
      <c r="PHU12" s="41"/>
      <c r="PHV12" s="41"/>
      <c r="PHW12" s="41"/>
      <c r="PHX12" s="41"/>
      <c r="PHY12" s="41"/>
      <c r="PHZ12" s="41"/>
      <c r="PIA12" s="41"/>
      <c r="PIB12" s="41"/>
      <c r="PIC12" s="41"/>
      <c r="PID12" s="41"/>
      <c r="PIE12" s="41"/>
      <c r="PIF12" s="41"/>
      <c r="PIG12" s="41"/>
      <c r="PIH12" s="41"/>
      <c r="PII12" s="41"/>
      <c r="PIJ12" s="41"/>
      <c r="PIK12" s="41"/>
      <c r="PIL12" s="41"/>
      <c r="PIM12" s="41"/>
      <c r="PIN12" s="41"/>
      <c r="PIO12" s="41"/>
      <c r="PIP12" s="41"/>
      <c r="PIQ12" s="41"/>
      <c r="PIR12" s="41"/>
      <c r="PIS12" s="41"/>
      <c r="PIT12" s="41"/>
      <c r="PIU12" s="41"/>
      <c r="PIV12" s="41"/>
      <c r="PIW12" s="41"/>
      <c r="PIX12" s="41"/>
      <c r="PIY12" s="41"/>
      <c r="PIZ12" s="41"/>
      <c r="PJA12" s="41"/>
      <c r="PJB12" s="41"/>
      <c r="PJC12" s="41"/>
      <c r="PJD12" s="41"/>
      <c r="PJE12" s="41"/>
      <c r="PJF12" s="41"/>
      <c r="PJG12" s="41"/>
      <c r="PJH12" s="41"/>
      <c r="PJI12" s="41"/>
      <c r="PJJ12" s="41"/>
      <c r="PJK12" s="41"/>
      <c r="PJL12" s="41"/>
      <c r="PJM12" s="41"/>
      <c r="PJN12" s="41"/>
      <c r="PJO12" s="41"/>
      <c r="PJP12" s="41"/>
      <c r="PJQ12" s="41"/>
      <c r="PJR12" s="41"/>
      <c r="PJS12" s="41"/>
      <c r="PJT12" s="41"/>
      <c r="PJU12" s="41"/>
      <c r="PJV12" s="41"/>
      <c r="PJW12" s="41"/>
      <c r="PJX12" s="41"/>
      <c r="PJY12" s="41"/>
      <c r="PJZ12" s="41"/>
      <c r="PKA12" s="41"/>
      <c r="PKB12" s="41"/>
      <c r="PKC12" s="41"/>
      <c r="PKD12" s="41"/>
      <c r="PKE12" s="41"/>
      <c r="PKF12" s="41"/>
      <c r="PKG12" s="41"/>
      <c r="PKH12" s="41"/>
      <c r="PKI12" s="41"/>
      <c r="PKJ12" s="41"/>
      <c r="PKK12" s="41"/>
      <c r="PKL12" s="41"/>
      <c r="PKM12" s="41"/>
      <c r="PKN12" s="41"/>
      <c r="PKO12" s="41"/>
      <c r="PKP12" s="41"/>
      <c r="PKQ12" s="41"/>
      <c r="PKR12" s="41"/>
      <c r="PKS12" s="41"/>
      <c r="PKT12" s="41"/>
      <c r="PKU12" s="41"/>
      <c r="PKV12" s="41"/>
      <c r="PKW12" s="41"/>
      <c r="PKX12" s="41"/>
      <c r="PKY12" s="41"/>
      <c r="PKZ12" s="41"/>
      <c r="PLA12" s="41"/>
      <c r="PLB12" s="41"/>
      <c r="PLC12" s="41"/>
      <c r="PLD12" s="41"/>
      <c r="PLE12" s="41"/>
      <c r="PLF12" s="41"/>
      <c r="PLG12" s="41"/>
      <c r="PLH12" s="41"/>
      <c r="PLI12" s="41"/>
      <c r="PLJ12" s="41"/>
      <c r="PLK12" s="41"/>
      <c r="PLL12" s="41"/>
      <c r="PLM12" s="41"/>
      <c r="PLN12" s="41"/>
      <c r="PLO12" s="41"/>
      <c r="PLP12" s="41"/>
      <c r="PLQ12" s="41"/>
      <c r="PLR12" s="41"/>
      <c r="PLS12" s="41"/>
      <c r="PLT12" s="41"/>
      <c r="PLU12" s="41"/>
      <c r="PLV12" s="41"/>
      <c r="PLW12" s="41"/>
      <c r="PLX12" s="41"/>
      <c r="PLY12" s="41"/>
      <c r="PLZ12" s="41"/>
      <c r="PMA12" s="41"/>
      <c r="PMB12" s="41"/>
      <c r="PMC12" s="41"/>
      <c r="PMD12" s="41"/>
      <c r="PME12" s="41"/>
      <c r="PMF12" s="41"/>
      <c r="PMG12" s="41"/>
      <c r="PMH12" s="41"/>
      <c r="PMI12" s="41"/>
      <c r="PMJ12" s="41"/>
      <c r="PMK12" s="41"/>
      <c r="PML12" s="41"/>
      <c r="PMM12" s="41"/>
      <c r="PMN12" s="41"/>
      <c r="PMO12" s="41"/>
      <c r="PMP12" s="41"/>
      <c r="PMQ12" s="41"/>
      <c r="PMR12" s="41"/>
      <c r="PMS12" s="41"/>
      <c r="PMT12" s="41"/>
      <c r="PMU12" s="41"/>
      <c r="PMV12" s="41"/>
      <c r="PMW12" s="41"/>
      <c r="PMX12" s="41"/>
      <c r="PMY12" s="41"/>
      <c r="PMZ12" s="41"/>
      <c r="PNA12" s="41"/>
      <c r="PNB12" s="41"/>
      <c r="PNC12" s="41"/>
      <c r="PND12" s="41"/>
      <c r="PNE12" s="41"/>
      <c r="PNF12" s="41"/>
      <c r="PNG12" s="41"/>
      <c r="PNH12" s="41"/>
      <c r="PNI12" s="41"/>
      <c r="PNJ12" s="41"/>
      <c r="PNK12" s="41"/>
      <c r="PNL12" s="41"/>
      <c r="PNM12" s="41"/>
      <c r="PNN12" s="41"/>
      <c r="PNO12" s="41"/>
      <c r="PNP12" s="41"/>
      <c r="PNQ12" s="41"/>
      <c r="PNR12" s="41"/>
      <c r="PNS12" s="41"/>
      <c r="PNT12" s="41"/>
      <c r="PNU12" s="41"/>
      <c r="PNV12" s="41"/>
      <c r="PNW12" s="41"/>
      <c r="PNX12" s="41"/>
      <c r="PNY12" s="41"/>
      <c r="PNZ12" s="41"/>
      <c r="POA12" s="41"/>
      <c r="POB12" s="41"/>
      <c r="POC12" s="41"/>
      <c r="POD12" s="41"/>
      <c r="POE12" s="41"/>
      <c r="POF12" s="41"/>
      <c r="POG12" s="41"/>
      <c r="POH12" s="41"/>
      <c r="POI12" s="41"/>
      <c r="POJ12" s="41"/>
      <c r="POK12" s="41"/>
      <c r="POL12" s="41"/>
      <c r="POM12" s="41"/>
      <c r="PON12" s="41"/>
      <c r="POO12" s="41"/>
      <c r="POP12" s="41"/>
      <c r="POQ12" s="41"/>
      <c r="POR12" s="41"/>
      <c r="POS12" s="41"/>
      <c r="POT12" s="41"/>
      <c r="POU12" s="41"/>
      <c r="POV12" s="41"/>
      <c r="POW12" s="41"/>
      <c r="POX12" s="41"/>
      <c r="POY12" s="41"/>
      <c r="POZ12" s="41"/>
      <c r="PPA12" s="41"/>
      <c r="PPB12" s="41"/>
      <c r="PPC12" s="41"/>
      <c r="PPD12" s="41"/>
      <c r="PPE12" s="41"/>
      <c r="PPF12" s="41"/>
      <c r="PPG12" s="41"/>
      <c r="PPH12" s="41"/>
      <c r="PPI12" s="41"/>
      <c r="PPJ12" s="41"/>
      <c r="PPK12" s="41"/>
      <c r="PPL12" s="41"/>
      <c r="PPM12" s="41"/>
      <c r="PPN12" s="41"/>
      <c r="PPO12" s="41"/>
      <c r="PPP12" s="41"/>
      <c r="PPQ12" s="41"/>
      <c r="PPR12" s="41"/>
      <c r="PPS12" s="41"/>
      <c r="PPT12" s="41"/>
      <c r="PPU12" s="41"/>
      <c r="PPV12" s="41"/>
      <c r="PPW12" s="41"/>
      <c r="PPX12" s="41"/>
      <c r="PPY12" s="41"/>
      <c r="PPZ12" s="41"/>
      <c r="PQA12" s="41"/>
      <c r="PQB12" s="41"/>
      <c r="PQC12" s="41"/>
      <c r="PQD12" s="41"/>
      <c r="PQE12" s="41"/>
      <c r="PQF12" s="41"/>
      <c r="PQG12" s="41"/>
      <c r="PQH12" s="41"/>
      <c r="PQI12" s="41"/>
      <c r="PQJ12" s="41"/>
      <c r="PQK12" s="41"/>
      <c r="PQL12" s="41"/>
      <c r="PQM12" s="41"/>
      <c r="PQN12" s="41"/>
      <c r="PQO12" s="41"/>
      <c r="PQP12" s="41"/>
      <c r="PQQ12" s="41"/>
      <c r="PQR12" s="41"/>
      <c r="PQS12" s="41"/>
      <c r="PQT12" s="41"/>
      <c r="PQU12" s="41"/>
      <c r="PQV12" s="41"/>
      <c r="PQW12" s="41"/>
      <c r="PQX12" s="41"/>
      <c r="PQY12" s="41"/>
      <c r="PQZ12" s="41"/>
      <c r="PRA12" s="41"/>
      <c r="PRB12" s="41"/>
      <c r="PRC12" s="41"/>
      <c r="PRD12" s="41"/>
      <c r="PRE12" s="41"/>
      <c r="PRF12" s="41"/>
      <c r="PRG12" s="41"/>
      <c r="PRH12" s="41"/>
      <c r="PRI12" s="41"/>
      <c r="PRJ12" s="41"/>
      <c r="PRK12" s="41"/>
      <c r="PRL12" s="41"/>
      <c r="PRM12" s="41"/>
      <c r="PRN12" s="41"/>
      <c r="PRO12" s="41"/>
      <c r="PRP12" s="41"/>
      <c r="PRQ12" s="41"/>
      <c r="PRR12" s="41"/>
      <c r="PRS12" s="41"/>
      <c r="PRT12" s="41"/>
      <c r="PRU12" s="41"/>
      <c r="PRV12" s="41"/>
      <c r="PRW12" s="41"/>
      <c r="PRX12" s="41"/>
      <c r="PRY12" s="41"/>
      <c r="PRZ12" s="41"/>
      <c r="PSA12" s="41"/>
      <c r="PSB12" s="41"/>
      <c r="PSC12" s="41"/>
      <c r="PSD12" s="41"/>
      <c r="PSE12" s="41"/>
      <c r="PSF12" s="41"/>
      <c r="PSG12" s="41"/>
      <c r="PSH12" s="41"/>
      <c r="PSI12" s="41"/>
      <c r="PSJ12" s="41"/>
      <c r="PSK12" s="41"/>
      <c r="PSL12" s="41"/>
      <c r="PSM12" s="41"/>
      <c r="PSN12" s="41"/>
      <c r="PSO12" s="41"/>
      <c r="PSP12" s="41"/>
      <c r="PSQ12" s="41"/>
      <c r="PSR12" s="41"/>
      <c r="PSS12" s="41"/>
      <c r="PST12" s="41"/>
      <c r="PSU12" s="41"/>
      <c r="PSV12" s="41"/>
      <c r="PSW12" s="41"/>
      <c r="PSX12" s="41"/>
      <c r="PSY12" s="41"/>
      <c r="PSZ12" s="41"/>
      <c r="PTA12" s="41"/>
      <c r="PTB12" s="41"/>
      <c r="PTC12" s="41"/>
      <c r="PTD12" s="41"/>
      <c r="PTE12" s="41"/>
      <c r="PTF12" s="41"/>
      <c r="PTG12" s="41"/>
      <c r="PTH12" s="41"/>
      <c r="PTI12" s="41"/>
      <c r="PTJ12" s="41"/>
      <c r="PTK12" s="41"/>
      <c r="PTL12" s="41"/>
      <c r="PTM12" s="41"/>
      <c r="PTN12" s="41"/>
      <c r="PTO12" s="41"/>
      <c r="PTP12" s="41"/>
      <c r="PTQ12" s="41"/>
      <c r="PTR12" s="41"/>
      <c r="PTS12" s="41"/>
      <c r="PTT12" s="41"/>
      <c r="PTU12" s="41"/>
      <c r="PTV12" s="41"/>
      <c r="PTW12" s="41"/>
      <c r="PTX12" s="41"/>
      <c r="PTY12" s="41"/>
      <c r="PTZ12" s="41"/>
      <c r="PUA12" s="41"/>
      <c r="PUB12" s="41"/>
      <c r="PUC12" s="41"/>
      <c r="PUD12" s="41"/>
      <c r="PUE12" s="41"/>
      <c r="PUF12" s="41"/>
      <c r="PUG12" s="41"/>
      <c r="PUH12" s="41"/>
      <c r="PUI12" s="41"/>
      <c r="PUJ12" s="41"/>
      <c r="PUK12" s="41"/>
      <c r="PUL12" s="41"/>
      <c r="PUM12" s="41"/>
      <c r="PUN12" s="41"/>
      <c r="PUO12" s="41"/>
      <c r="PUP12" s="41"/>
      <c r="PUQ12" s="41"/>
      <c r="PUR12" s="41"/>
      <c r="PUS12" s="41"/>
      <c r="PUT12" s="41"/>
      <c r="PUU12" s="41"/>
      <c r="PUV12" s="41"/>
      <c r="PUW12" s="41"/>
      <c r="PUX12" s="41"/>
      <c r="PUY12" s="41"/>
      <c r="PUZ12" s="41"/>
      <c r="PVA12" s="41"/>
      <c r="PVB12" s="41"/>
      <c r="PVC12" s="41"/>
      <c r="PVD12" s="41"/>
      <c r="PVE12" s="41"/>
      <c r="PVF12" s="41"/>
      <c r="PVG12" s="41"/>
      <c r="PVH12" s="41"/>
      <c r="PVI12" s="41"/>
      <c r="PVJ12" s="41"/>
      <c r="PVK12" s="41"/>
      <c r="PVL12" s="41"/>
      <c r="PVM12" s="41"/>
      <c r="PVN12" s="41"/>
      <c r="PVO12" s="41"/>
      <c r="PVP12" s="41"/>
      <c r="PVQ12" s="41"/>
      <c r="PVR12" s="41"/>
      <c r="PVS12" s="41"/>
      <c r="PVT12" s="41"/>
      <c r="PVU12" s="41"/>
      <c r="PVV12" s="41"/>
      <c r="PVW12" s="41"/>
      <c r="PVX12" s="41"/>
      <c r="PVY12" s="41"/>
      <c r="PVZ12" s="41"/>
      <c r="PWA12" s="41"/>
      <c r="PWB12" s="41"/>
      <c r="PWC12" s="41"/>
      <c r="PWD12" s="41"/>
      <c r="PWE12" s="41"/>
      <c r="PWF12" s="41"/>
      <c r="PWG12" s="41"/>
      <c r="PWH12" s="41"/>
      <c r="PWI12" s="41"/>
      <c r="PWJ12" s="41"/>
      <c r="PWK12" s="41"/>
      <c r="PWL12" s="41"/>
      <c r="PWM12" s="41"/>
      <c r="PWN12" s="41"/>
      <c r="PWO12" s="41"/>
      <c r="PWP12" s="41"/>
      <c r="PWQ12" s="41"/>
      <c r="PWR12" s="41"/>
      <c r="PWS12" s="41"/>
      <c r="PWT12" s="41"/>
      <c r="PWU12" s="41"/>
      <c r="PWV12" s="41"/>
      <c r="PWW12" s="41"/>
      <c r="PWX12" s="41"/>
      <c r="PWY12" s="41"/>
      <c r="PWZ12" s="41"/>
      <c r="PXA12" s="41"/>
      <c r="PXB12" s="41"/>
      <c r="PXC12" s="41"/>
      <c r="PXD12" s="41"/>
      <c r="PXE12" s="41"/>
      <c r="PXF12" s="41"/>
      <c r="PXG12" s="41"/>
      <c r="PXH12" s="41"/>
      <c r="PXI12" s="41"/>
      <c r="PXJ12" s="41"/>
      <c r="PXK12" s="41"/>
      <c r="PXL12" s="41"/>
      <c r="PXM12" s="41"/>
      <c r="PXN12" s="41"/>
      <c r="PXO12" s="41"/>
      <c r="PXP12" s="41"/>
      <c r="PXQ12" s="41"/>
      <c r="PXR12" s="41"/>
      <c r="PXS12" s="41"/>
      <c r="PXT12" s="41"/>
      <c r="PXU12" s="41"/>
      <c r="PXV12" s="41"/>
      <c r="PXW12" s="41"/>
      <c r="PXX12" s="41"/>
      <c r="PXY12" s="41"/>
      <c r="PXZ12" s="41"/>
      <c r="PYA12" s="41"/>
      <c r="PYB12" s="41"/>
      <c r="PYC12" s="41"/>
      <c r="PYD12" s="41"/>
      <c r="PYE12" s="41"/>
      <c r="PYF12" s="41"/>
      <c r="PYG12" s="41"/>
      <c r="PYH12" s="41"/>
      <c r="PYI12" s="41"/>
      <c r="PYJ12" s="41"/>
      <c r="PYK12" s="41"/>
      <c r="PYL12" s="41"/>
      <c r="PYM12" s="41"/>
      <c r="PYN12" s="41"/>
      <c r="PYO12" s="41"/>
      <c r="PYP12" s="41"/>
      <c r="PYQ12" s="41"/>
      <c r="PYR12" s="41"/>
      <c r="PYS12" s="41"/>
      <c r="PYT12" s="41"/>
      <c r="PYU12" s="41"/>
      <c r="PYV12" s="41"/>
      <c r="PYW12" s="41"/>
      <c r="PYX12" s="41"/>
      <c r="PYY12" s="41"/>
      <c r="PYZ12" s="41"/>
      <c r="PZA12" s="41"/>
      <c r="PZB12" s="41"/>
      <c r="PZC12" s="41"/>
      <c r="PZD12" s="41"/>
      <c r="PZE12" s="41"/>
      <c r="PZF12" s="41"/>
      <c r="PZG12" s="41"/>
      <c r="PZH12" s="41"/>
      <c r="PZI12" s="41"/>
      <c r="PZJ12" s="41"/>
      <c r="PZK12" s="41"/>
      <c r="PZL12" s="41"/>
      <c r="PZM12" s="41"/>
      <c r="PZN12" s="41"/>
      <c r="PZO12" s="41"/>
      <c r="PZP12" s="41"/>
      <c r="PZQ12" s="41"/>
      <c r="PZR12" s="41"/>
      <c r="PZS12" s="41"/>
      <c r="PZT12" s="41"/>
      <c r="PZU12" s="41"/>
      <c r="PZV12" s="41"/>
      <c r="PZW12" s="41"/>
      <c r="PZX12" s="41"/>
      <c r="PZY12" s="41"/>
      <c r="PZZ12" s="41"/>
      <c r="QAA12" s="41"/>
      <c r="QAB12" s="41"/>
      <c r="QAC12" s="41"/>
      <c r="QAD12" s="41"/>
      <c r="QAE12" s="41"/>
      <c r="QAF12" s="41"/>
      <c r="QAG12" s="41"/>
      <c r="QAH12" s="41"/>
      <c r="QAI12" s="41"/>
      <c r="QAJ12" s="41"/>
      <c r="QAK12" s="41"/>
      <c r="QAL12" s="41"/>
      <c r="QAM12" s="41"/>
      <c r="QAN12" s="41"/>
      <c r="QAO12" s="41"/>
      <c r="QAP12" s="41"/>
      <c r="QAQ12" s="41"/>
      <c r="QAR12" s="41"/>
      <c r="QAS12" s="41"/>
      <c r="QAT12" s="41"/>
      <c r="QAU12" s="41"/>
      <c r="QAV12" s="41"/>
      <c r="QAW12" s="41"/>
      <c r="QAX12" s="41"/>
      <c r="QAY12" s="41"/>
      <c r="QAZ12" s="41"/>
      <c r="QBA12" s="41"/>
      <c r="QBB12" s="41"/>
      <c r="QBC12" s="41"/>
      <c r="QBD12" s="41"/>
      <c r="QBE12" s="41"/>
      <c r="QBF12" s="41"/>
      <c r="QBG12" s="41"/>
      <c r="QBH12" s="41"/>
      <c r="QBI12" s="41"/>
      <c r="QBJ12" s="41"/>
      <c r="QBK12" s="41"/>
      <c r="QBL12" s="41"/>
      <c r="QBM12" s="41"/>
      <c r="QBN12" s="41"/>
      <c r="QBO12" s="41"/>
      <c r="QBP12" s="41"/>
      <c r="QBQ12" s="41"/>
      <c r="QBR12" s="41"/>
      <c r="QBS12" s="41"/>
      <c r="QBT12" s="41"/>
      <c r="QBU12" s="41"/>
      <c r="QBV12" s="41"/>
      <c r="QBW12" s="41"/>
      <c r="QBX12" s="41"/>
      <c r="QBY12" s="41"/>
      <c r="QBZ12" s="41"/>
      <c r="QCA12" s="41"/>
      <c r="QCB12" s="41"/>
      <c r="QCC12" s="41"/>
      <c r="QCD12" s="41"/>
      <c r="QCE12" s="41"/>
      <c r="QCF12" s="41"/>
      <c r="QCG12" s="41"/>
      <c r="QCH12" s="41"/>
      <c r="QCI12" s="41"/>
      <c r="QCJ12" s="41"/>
      <c r="QCK12" s="41"/>
      <c r="QCL12" s="41"/>
      <c r="QCM12" s="41"/>
      <c r="QCN12" s="41"/>
      <c r="QCO12" s="41"/>
      <c r="QCP12" s="41"/>
      <c r="QCQ12" s="41"/>
      <c r="QCR12" s="41"/>
      <c r="QCS12" s="41"/>
      <c r="QCT12" s="41"/>
      <c r="QCU12" s="41"/>
      <c r="QCV12" s="41"/>
      <c r="QCW12" s="41"/>
      <c r="QCX12" s="41"/>
      <c r="QCY12" s="41"/>
      <c r="QCZ12" s="41"/>
      <c r="QDA12" s="41"/>
      <c r="QDB12" s="41"/>
      <c r="QDC12" s="41"/>
      <c r="QDD12" s="41"/>
      <c r="QDE12" s="41"/>
      <c r="QDF12" s="41"/>
      <c r="QDG12" s="41"/>
      <c r="QDH12" s="41"/>
      <c r="QDI12" s="41"/>
      <c r="QDJ12" s="41"/>
      <c r="QDK12" s="41"/>
      <c r="QDL12" s="41"/>
      <c r="QDM12" s="41"/>
      <c r="QDN12" s="41"/>
      <c r="QDO12" s="41"/>
      <c r="QDP12" s="41"/>
      <c r="QDQ12" s="41"/>
      <c r="QDR12" s="41"/>
      <c r="QDS12" s="41"/>
      <c r="QDT12" s="41"/>
      <c r="QDU12" s="41"/>
      <c r="QDV12" s="41"/>
      <c r="QDW12" s="41"/>
      <c r="QDX12" s="41"/>
      <c r="QDY12" s="41"/>
      <c r="QDZ12" s="41"/>
      <c r="QEA12" s="41"/>
      <c r="QEB12" s="41"/>
      <c r="QEC12" s="41"/>
      <c r="QED12" s="41"/>
      <c r="QEE12" s="41"/>
      <c r="QEF12" s="41"/>
      <c r="QEG12" s="41"/>
      <c r="QEH12" s="41"/>
      <c r="QEI12" s="41"/>
      <c r="QEJ12" s="41"/>
      <c r="QEK12" s="41"/>
      <c r="QEL12" s="41"/>
      <c r="QEM12" s="41"/>
      <c r="QEN12" s="41"/>
      <c r="QEO12" s="41"/>
      <c r="QEP12" s="41"/>
      <c r="QEQ12" s="41"/>
      <c r="QER12" s="41"/>
      <c r="QES12" s="41"/>
      <c r="QET12" s="41"/>
      <c r="QEU12" s="41"/>
      <c r="QEV12" s="41"/>
      <c r="QEW12" s="41"/>
      <c r="QEX12" s="41"/>
      <c r="QEY12" s="41"/>
      <c r="QEZ12" s="41"/>
      <c r="QFA12" s="41"/>
      <c r="QFB12" s="41"/>
      <c r="QFC12" s="41"/>
      <c r="QFD12" s="41"/>
      <c r="QFE12" s="41"/>
      <c r="QFF12" s="41"/>
      <c r="QFG12" s="41"/>
      <c r="QFH12" s="41"/>
      <c r="QFI12" s="41"/>
      <c r="QFJ12" s="41"/>
      <c r="QFK12" s="41"/>
      <c r="QFL12" s="41"/>
      <c r="QFM12" s="41"/>
      <c r="QFN12" s="41"/>
      <c r="QFO12" s="41"/>
      <c r="QFP12" s="41"/>
      <c r="QFQ12" s="41"/>
      <c r="QFR12" s="41"/>
      <c r="QFS12" s="41"/>
      <c r="QFT12" s="41"/>
      <c r="QFU12" s="41"/>
      <c r="QFV12" s="41"/>
      <c r="QFW12" s="41"/>
      <c r="QFX12" s="41"/>
      <c r="QFY12" s="41"/>
      <c r="QFZ12" s="41"/>
      <c r="QGA12" s="41"/>
      <c r="QGB12" s="41"/>
      <c r="QGC12" s="41"/>
      <c r="QGD12" s="41"/>
      <c r="QGE12" s="41"/>
      <c r="QGF12" s="41"/>
      <c r="QGG12" s="41"/>
      <c r="QGH12" s="41"/>
      <c r="QGI12" s="41"/>
      <c r="QGJ12" s="41"/>
      <c r="QGK12" s="41"/>
      <c r="QGL12" s="41"/>
      <c r="QGM12" s="41"/>
      <c r="QGN12" s="41"/>
      <c r="QGO12" s="41"/>
      <c r="QGP12" s="41"/>
      <c r="QGQ12" s="41"/>
      <c r="QGR12" s="41"/>
      <c r="QGS12" s="41"/>
      <c r="QGT12" s="41"/>
      <c r="QGU12" s="41"/>
      <c r="QGV12" s="41"/>
      <c r="QGW12" s="41"/>
      <c r="QGX12" s="41"/>
      <c r="QGY12" s="41"/>
      <c r="QGZ12" s="41"/>
      <c r="QHA12" s="41"/>
      <c r="QHB12" s="41"/>
      <c r="QHC12" s="41"/>
      <c r="QHD12" s="41"/>
      <c r="QHE12" s="41"/>
      <c r="QHF12" s="41"/>
      <c r="QHG12" s="41"/>
      <c r="QHH12" s="41"/>
      <c r="QHI12" s="41"/>
      <c r="QHJ12" s="41"/>
      <c r="QHK12" s="41"/>
      <c r="QHL12" s="41"/>
      <c r="QHM12" s="41"/>
      <c r="QHN12" s="41"/>
      <c r="QHO12" s="41"/>
      <c r="QHP12" s="41"/>
      <c r="QHQ12" s="41"/>
      <c r="QHR12" s="41"/>
      <c r="QHS12" s="41"/>
      <c r="QHT12" s="41"/>
      <c r="QHU12" s="41"/>
      <c r="QHV12" s="41"/>
      <c r="QHW12" s="41"/>
      <c r="QHX12" s="41"/>
      <c r="QHY12" s="41"/>
      <c r="QHZ12" s="41"/>
      <c r="QIA12" s="41"/>
      <c r="QIB12" s="41"/>
      <c r="QIC12" s="41"/>
      <c r="QID12" s="41"/>
      <c r="QIE12" s="41"/>
      <c r="QIF12" s="41"/>
      <c r="QIG12" s="41"/>
      <c r="QIH12" s="41"/>
      <c r="QII12" s="41"/>
      <c r="QIJ12" s="41"/>
      <c r="QIK12" s="41"/>
      <c r="QIL12" s="41"/>
      <c r="QIM12" s="41"/>
      <c r="QIN12" s="41"/>
      <c r="QIO12" s="41"/>
      <c r="QIP12" s="41"/>
      <c r="QIQ12" s="41"/>
      <c r="QIR12" s="41"/>
      <c r="QIS12" s="41"/>
      <c r="QIT12" s="41"/>
      <c r="QIU12" s="41"/>
      <c r="QIV12" s="41"/>
      <c r="QIW12" s="41"/>
      <c r="QIX12" s="41"/>
      <c r="QIY12" s="41"/>
      <c r="QIZ12" s="41"/>
      <c r="QJA12" s="41"/>
      <c r="QJB12" s="41"/>
      <c r="QJC12" s="41"/>
      <c r="QJD12" s="41"/>
      <c r="QJE12" s="41"/>
      <c r="QJF12" s="41"/>
      <c r="QJG12" s="41"/>
      <c r="QJH12" s="41"/>
      <c r="QJI12" s="41"/>
      <c r="QJJ12" s="41"/>
      <c r="QJK12" s="41"/>
      <c r="QJL12" s="41"/>
      <c r="QJM12" s="41"/>
      <c r="QJN12" s="41"/>
      <c r="QJO12" s="41"/>
      <c r="QJP12" s="41"/>
      <c r="QJQ12" s="41"/>
      <c r="QJR12" s="41"/>
      <c r="QJS12" s="41"/>
      <c r="QJT12" s="41"/>
      <c r="QJU12" s="41"/>
      <c r="QJV12" s="41"/>
      <c r="QJW12" s="41"/>
      <c r="QJX12" s="41"/>
      <c r="QJY12" s="41"/>
      <c r="QJZ12" s="41"/>
      <c r="QKA12" s="41"/>
      <c r="QKB12" s="41"/>
      <c r="QKC12" s="41"/>
      <c r="QKD12" s="41"/>
      <c r="QKE12" s="41"/>
      <c r="QKF12" s="41"/>
      <c r="QKG12" s="41"/>
      <c r="QKH12" s="41"/>
      <c r="QKI12" s="41"/>
      <c r="QKJ12" s="41"/>
      <c r="QKK12" s="41"/>
      <c r="QKL12" s="41"/>
      <c r="QKM12" s="41"/>
      <c r="QKN12" s="41"/>
      <c r="QKO12" s="41"/>
      <c r="QKP12" s="41"/>
      <c r="QKQ12" s="41"/>
      <c r="QKR12" s="41"/>
      <c r="QKS12" s="41"/>
      <c r="QKT12" s="41"/>
      <c r="QKU12" s="41"/>
      <c r="QKV12" s="41"/>
      <c r="QKW12" s="41"/>
      <c r="QKX12" s="41"/>
      <c r="QKY12" s="41"/>
      <c r="QKZ12" s="41"/>
      <c r="QLA12" s="41"/>
      <c r="QLB12" s="41"/>
      <c r="QLC12" s="41"/>
      <c r="QLD12" s="41"/>
      <c r="QLE12" s="41"/>
      <c r="QLF12" s="41"/>
      <c r="QLG12" s="41"/>
      <c r="QLH12" s="41"/>
      <c r="QLI12" s="41"/>
      <c r="QLJ12" s="41"/>
      <c r="QLK12" s="41"/>
      <c r="QLL12" s="41"/>
      <c r="QLM12" s="41"/>
      <c r="QLN12" s="41"/>
      <c r="QLO12" s="41"/>
      <c r="QLP12" s="41"/>
      <c r="QLQ12" s="41"/>
      <c r="QLR12" s="41"/>
      <c r="QLS12" s="41"/>
      <c r="QLT12" s="41"/>
      <c r="QLU12" s="41"/>
      <c r="QLV12" s="41"/>
      <c r="QLW12" s="41"/>
      <c r="QLX12" s="41"/>
      <c r="QLY12" s="41"/>
      <c r="QLZ12" s="41"/>
      <c r="QMA12" s="41"/>
      <c r="QMB12" s="41"/>
      <c r="QMC12" s="41"/>
      <c r="QMD12" s="41"/>
      <c r="QME12" s="41"/>
      <c r="QMF12" s="41"/>
      <c r="QMG12" s="41"/>
      <c r="QMH12" s="41"/>
      <c r="QMI12" s="41"/>
      <c r="QMJ12" s="41"/>
      <c r="QMK12" s="41"/>
      <c r="QML12" s="41"/>
      <c r="QMM12" s="41"/>
      <c r="QMN12" s="41"/>
      <c r="QMO12" s="41"/>
      <c r="QMP12" s="41"/>
      <c r="QMQ12" s="41"/>
      <c r="QMR12" s="41"/>
      <c r="QMS12" s="41"/>
      <c r="QMT12" s="41"/>
      <c r="QMU12" s="41"/>
      <c r="QMV12" s="41"/>
      <c r="QMW12" s="41"/>
      <c r="QMX12" s="41"/>
      <c r="QMY12" s="41"/>
      <c r="QMZ12" s="41"/>
      <c r="QNA12" s="41"/>
      <c r="QNB12" s="41"/>
      <c r="QNC12" s="41"/>
      <c r="QND12" s="41"/>
      <c r="QNE12" s="41"/>
      <c r="QNF12" s="41"/>
      <c r="QNG12" s="41"/>
      <c r="QNH12" s="41"/>
      <c r="QNI12" s="41"/>
      <c r="QNJ12" s="41"/>
      <c r="QNK12" s="41"/>
      <c r="QNL12" s="41"/>
      <c r="QNM12" s="41"/>
      <c r="QNN12" s="41"/>
      <c r="QNO12" s="41"/>
      <c r="QNP12" s="41"/>
      <c r="QNQ12" s="41"/>
      <c r="QNR12" s="41"/>
      <c r="QNS12" s="41"/>
      <c r="QNT12" s="41"/>
      <c r="QNU12" s="41"/>
      <c r="QNV12" s="41"/>
      <c r="QNW12" s="41"/>
      <c r="QNX12" s="41"/>
      <c r="QNY12" s="41"/>
      <c r="QNZ12" s="41"/>
      <c r="QOA12" s="41"/>
      <c r="QOB12" s="41"/>
      <c r="QOC12" s="41"/>
      <c r="QOD12" s="41"/>
      <c r="QOE12" s="41"/>
      <c r="QOF12" s="41"/>
      <c r="QOG12" s="41"/>
      <c r="QOH12" s="41"/>
      <c r="QOI12" s="41"/>
      <c r="QOJ12" s="41"/>
      <c r="QOK12" s="41"/>
      <c r="QOL12" s="41"/>
      <c r="QOM12" s="41"/>
      <c r="QON12" s="41"/>
      <c r="QOO12" s="41"/>
      <c r="QOP12" s="41"/>
      <c r="QOQ12" s="41"/>
      <c r="QOR12" s="41"/>
      <c r="QOS12" s="41"/>
      <c r="QOT12" s="41"/>
      <c r="QOU12" s="41"/>
      <c r="QOV12" s="41"/>
      <c r="QOW12" s="41"/>
      <c r="QOX12" s="41"/>
      <c r="QOY12" s="41"/>
      <c r="QOZ12" s="41"/>
      <c r="QPA12" s="41"/>
      <c r="QPB12" s="41"/>
      <c r="QPC12" s="41"/>
      <c r="QPD12" s="41"/>
      <c r="QPE12" s="41"/>
      <c r="QPF12" s="41"/>
      <c r="QPG12" s="41"/>
      <c r="QPH12" s="41"/>
      <c r="QPI12" s="41"/>
      <c r="QPJ12" s="41"/>
      <c r="QPK12" s="41"/>
      <c r="QPL12" s="41"/>
      <c r="QPM12" s="41"/>
      <c r="QPN12" s="41"/>
      <c r="QPO12" s="41"/>
      <c r="QPP12" s="41"/>
      <c r="QPQ12" s="41"/>
      <c r="QPR12" s="41"/>
      <c r="QPS12" s="41"/>
      <c r="QPT12" s="41"/>
      <c r="QPU12" s="41"/>
      <c r="QPV12" s="41"/>
      <c r="QPW12" s="41"/>
      <c r="QPX12" s="41"/>
      <c r="QPY12" s="41"/>
      <c r="QPZ12" s="41"/>
      <c r="QQA12" s="41"/>
      <c r="QQB12" s="41"/>
      <c r="QQC12" s="41"/>
      <c r="QQD12" s="41"/>
      <c r="QQE12" s="41"/>
      <c r="QQF12" s="41"/>
      <c r="QQG12" s="41"/>
      <c r="QQH12" s="41"/>
      <c r="QQI12" s="41"/>
      <c r="QQJ12" s="41"/>
      <c r="QQK12" s="41"/>
      <c r="QQL12" s="41"/>
      <c r="QQM12" s="41"/>
      <c r="QQN12" s="41"/>
      <c r="QQO12" s="41"/>
      <c r="QQP12" s="41"/>
      <c r="QQQ12" s="41"/>
      <c r="QQR12" s="41"/>
      <c r="QQS12" s="41"/>
      <c r="QQT12" s="41"/>
      <c r="QQU12" s="41"/>
      <c r="QQV12" s="41"/>
      <c r="QQW12" s="41"/>
      <c r="QQX12" s="41"/>
      <c r="QQY12" s="41"/>
      <c r="QQZ12" s="41"/>
      <c r="QRA12" s="41"/>
      <c r="QRB12" s="41"/>
      <c r="QRC12" s="41"/>
      <c r="QRD12" s="41"/>
      <c r="QRE12" s="41"/>
      <c r="QRF12" s="41"/>
      <c r="QRG12" s="41"/>
      <c r="QRH12" s="41"/>
      <c r="QRI12" s="41"/>
      <c r="QRJ12" s="41"/>
      <c r="QRK12" s="41"/>
      <c r="QRL12" s="41"/>
      <c r="QRM12" s="41"/>
      <c r="QRN12" s="41"/>
      <c r="QRO12" s="41"/>
      <c r="QRP12" s="41"/>
      <c r="QRQ12" s="41"/>
      <c r="QRR12" s="41"/>
      <c r="QRS12" s="41"/>
      <c r="QRT12" s="41"/>
      <c r="QRU12" s="41"/>
      <c r="QRV12" s="41"/>
      <c r="QRW12" s="41"/>
      <c r="QRX12" s="41"/>
      <c r="QRY12" s="41"/>
      <c r="QRZ12" s="41"/>
      <c r="QSA12" s="41"/>
      <c r="QSB12" s="41"/>
      <c r="QSC12" s="41"/>
      <c r="QSD12" s="41"/>
      <c r="QSE12" s="41"/>
      <c r="QSF12" s="41"/>
      <c r="QSG12" s="41"/>
      <c r="QSH12" s="41"/>
      <c r="QSI12" s="41"/>
      <c r="QSJ12" s="41"/>
      <c r="QSK12" s="41"/>
      <c r="QSL12" s="41"/>
      <c r="QSM12" s="41"/>
      <c r="QSN12" s="41"/>
      <c r="QSO12" s="41"/>
      <c r="QSP12" s="41"/>
      <c r="QSQ12" s="41"/>
      <c r="QSR12" s="41"/>
      <c r="QSS12" s="41"/>
      <c r="QST12" s="41"/>
      <c r="QSU12" s="41"/>
      <c r="QSV12" s="41"/>
      <c r="QSW12" s="41"/>
      <c r="QSX12" s="41"/>
      <c r="QSY12" s="41"/>
      <c r="QSZ12" s="41"/>
      <c r="QTA12" s="41"/>
      <c r="QTB12" s="41"/>
      <c r="QTC12" s="41"/>
      <c r="QTD12" s="41"/>
      <c r="QTE12" s="41"/>
      <c r="QTF12" s="41"/>
      <c r="QTG12" s="41"/>
      <c r="QTH12" s="41"/>
      <c r="QTI12" s="41"/>
      <c r="QTJ12" s="41"/>
      <c r="QTK12" s="41"/>
      <c r="QTL12" s="41"/>
      <c r="QTM12" s="41"/>
      <c r="QTN12" s="41"/>
      <c r="QTO12" s="41"/>
      <c r="QTP12" s="41"/>
      <c r="QTQ12" s="41"/>
      <c r="QTR12" s="41"/>
      <c r="QTS12" s="41"/>
      <c r="QTT12" s="41"/>
      <c r="QTU12" s="41"/>
      <c r="QTV12" s="41"/>
      <c r="QTW12" s="41"/>
      <c r="QTX12" s="41"/>
      <c r="QTY12" s="41"/>
      <c r="QTZ12" s="41"/>
      <c r="QUA12" s="41"/>
      <c r="QUB12" s="41"/>
      <c r="QUC12" s="41"/>
      <c r="QUD12" s="41"/>
      <c r="QUE12" s="41"/>
      <c r="QUF12" s="41"/>
      <c r="QUG12" s="41"/>
      <c r="QUH12" s="41"/>
      <c r="QUI12" s="41"/>
      <c r="QUJ12" s="41"/>
      <c r="QUK12" s="41"/>
      <c r="QUL12" s="41"/>
      <c r="QUM12" s="41"/>
      <c r="QUN12" s="41"/>
      <c r="QUO12" s="41"/>
      <c r="QUP12" s="41"/>
      <c r="QUQ12" s="41"/>
      <c r="QUR12" s="41"/>
      <c r="QUS12" s="41"/>
      <c r="QUT12" s="41"/>
      <c r="QUU12" s="41"/>
      <c r="QUV12" s="41"/>
      <c r="QUW12" s="41"/>
      <c r="QUX12" s="41"/>
      <c r="QUY12" s="41"/>
      <c r="QUZ12" s="41"/>
      <c r="QVA12" s="41"/>
      <c r="QVB12" s="41"/>
      <c r="QVC12" s="41"/>
      <c r="QVD12" s="41"/>
      <c r="QVE12" s="41"/>
      <c r="QVF12" s="41"/>
      <c r="QVG12" s="41"/>
      <c r="QVH12" s="41"/>
      <c r="QVI12" s="41"/>
      <c r="QVJ12" s="41"/>
      <c r="QVK12" s="41"/>
      <c r="QVL12" s="41"/>
      <c r="QVM12" s="41"/>
      <c r="QVN12" s="41"/>
      <c r="QVO12" s="41"/>
      <c r="QVP12" s="41"/>
      <c r="QVQ12" s="41"/>
      <c r="QVR12" s="41"/>
      <c r="QVS12" s="41"/>
      <c r="QVT12" s="41"/>
      <c r="QVU12" s="41"/>
      <c r="QVV12" s="41"/>
      <c r="QVW12" s="41"/>
      <c r="QVX12" s="41"/>
      <c r="QVY12" s="41"/>
      <c r="QVZ12" s="41"/>
      <c r="QWA12" s="41"/>
      <c r="QWB12" s="41"/>
      <c r="QWC12" s="41"/>
      <c r="QWD12" s="41"/>
      <c r="QWE12" s="41"/>
      <c r="QWF12" s="41"/>
      <c r="QWG12" s="41"/>
      <c r="QWH12" s="41"/>
      <c r="QWI12" s="41"/>
      <c r="QWJ12" s="41"/>
      <c r="QWK12" s="41"/>
      <c r="QWL12" s="41"/>
      <c r="QWM12" s="41"/>
      <c r="QWN12" s="41"/>
      <c r="QWO12" s="41"/>
      <c r="QWP12" s="41"/>
      <c r="QWQ12" s="41"/>
      <c r="QWR12" s="41"/>
      <c r="QWS12" s="41"/>
      <c r="QWT12" s="41"/>
      <c r="QWU12" s="41"/>
      <c r="QWV12" s="41"/>
      <c r="QWW12" s="41"/>
      <c r="QWX12" s="41"/>
      <c r="QWY12" s="41"/>
      <c r="QWZ12" s="41"/>
      <c r="QXA12" s="41"/>
      <c r="QXB12" s="41"/>
      <c r="QXC12" s="41"/>
      <c r="QXD12" s="41"/>
      <c r="QXE12" s="41"/>
      <c r="QXF12" s="41"/>
      <c r="QXG12" s="41"/>
      <c r="QXH12" s="41"/>
      <c r="QXI12" s="41"/>
      <c r="QXJ12" s="41"/>
      <c r="QXK12" s="41"/>
      <c r="QXL12" s="41"/>
      <c r="QXM12" s="41"/>
      <c r="QXN12" s="41"/>
      <c r="QXO12" s="41"/>
      <c r="QXP12" s="41"/>
      <c r="QXQ12" s="41"/>
      <c r="QXR12" s="41"/>
      <c r="QXS12" s="41"/>
      <c r="QXT12" s="41"/>
      <c r="QXU12" s="41"/>
      <c r="QXV12" s="41"/>
      <c r="QXW12" s="41"/>
      <c r="QXX12" s="41"/>
      <c r="QXY12" s="41"/>
      <c r="QXZ12" s="41"/>
      <c r="QYA12" s="41"/>
      <c r="QYB12" s="41"/>
      <c r="QYC12" s="41"/>
      <c r="QYD12" s="41"/>
      <c r="QYE12" s="41"/>
      <c r="QYF12" s="41"/>
      <c r="QYG12" s="41"/>
      <c r="QYH12" s="41"/>
      <c r="QYI12" s="41"/>
      <c r="QYJ12" s="41"/>
      <c r="QYK12" s="41"/>
      <c r="QYL12" s="41"/>
      <c r="QYM12" s="41"/>
      <c r="QYN12" s="41"/>
      <c r="QYO12" s="41"/>
      <c r="QYP12" s="41"/>
      <c r="QYQ12" s="41"/>
      <c r="QYR12" s="41"/>
      <c r="QYS12" s="41"/>
      <c r="QYT12" s="41"/>
      <c r="QYU12" s="41"/>
      <c r="QYV12" s="41"/>
      <c r="QYW12" s="41"/>
      <c r="QYX12" s="41"/>
      <c r="QYY12" s="41"/>
      <c r="QYZ12" s="41"/>
      <c r="QZA12" s="41"/>
      <c r="QZB12" s="41"/>
      <c r="QZC12" s="41"/>
      <c r="QZD12" s="41"/>
      <c r="QZE12" s="41"/>
      <c r="QZF12" s="41"/>
      <c r="QZG12" s="41"/>
      <c r="QZH12" s="41"/>
      <c r="QZI12" s="41"/>
      <c r="QZJ12" s="41"/>
      <c r="QZK12" s="41"/>
      <c r="QZL12" s="41"/>
      <c r="QZM12" s="41"/>
      <c r="QZN12" s="41"/>
      <c r="QZO12" s="41"/>
      <c r="QZP12" s="41"/>
      <c r="QZQ12" s="41"/>
      <c r="QZR12" s="41"/>
      <c r="QZS12" s="41"/>
      <c r="QZT12" s="41"/>
      <c r="QZU12" s="41"/>
      <c r="QZV12" s="41"/>
      <c r="QZW12" s="41"/>
      <c r="QZX12" s="41"/>
      <c r="QZY12" s="41"/>
      <c r="QZZ12" s="41"/>
      <c r="RAA12" s="41"/>
      <c r="RAB12" s="41"/>
      <c r="RAC12" s="41"/>
      <c r="RAD12" s="41"/>
      <c r="RAE12" s="41"/>
      <c r="RAF12" s="41"/>
      <c r="RAG12" s="41"/>
      <c r="RAH12" s="41"/>
      <c r="RAI12" s="41"/>
      <c r="RAJ12" s="41"/>
      <c r="RAK12" s="41"/>
      <c r="RAL12" s="41"/>
      <c r="RAM12" s="41"/>
      <c r="RAN12" s="41"/>
      <c r="RAO12" s="41"/>
      <c r="RAP12" s="41"/>
      <c r="RAQ12" s="41"/>
      <c r="RAR12" s="41"/>
      <c r="RAS12" s="41"/>
      <c r="RAT12" s="41"/>
      <c r="RAU12" s="41"/>
      <c r="RAV12" s="41"/>
      <c r="RAW12" s="41"/>
      <c r="RAX12" s="41"/>
      <c r="RAY12" s="41"/>
      <c r="RAZ12" s="41"/>
      <c r="RBA12" s="41"/>
      <c r="RBB12" s="41"/>
      <c r="RBC12" s="41"/>
      <c r="RBD12" s="41"/>
      <c r="RBE12" s="41"/>
      <c r="RBF12" s="41"/>
      <c r="RBG12" s="41"/>
      <c r="RBH12" s="41"/>
      <c r="RBI12" s="41"/>
      <c r="RBJ12" s="41"/>
      <c r="RBK12" s="41"/>
      <c r="RBL12" s="41"/>
      <c r="RBM12" s="41"/>
      <c r="RBN12" s="41"/>
      <c r="RBO12" s="41"/>
      <c r="RBP12" s="41"/>
      <c r="RBQ12" s="41"/>
      <c r="RBR12" s="41"/>
      <c r="RBS12" s="41"/>
      <c r="RBT12" s="41"/>
      <c r="RBU12" s="41"/>
      <c r="RBV12" s="41"/>
      <c r="RBW12" s="41"/>
      <c r="RBX12" s="41"/>
      <c r="RBY12" s="41"/>
      <c r="RBZ12" s="41"/>
      <c r="RCA12" s="41"/>
      <c r="RCB12" s="41"/>
      <c r="RCC12" s="41"/>
      <c r="RCD12" s="41"/>
      <c r="RCE12" s="41"/>
      <c r="RCF12" s="41"/>
      <c r="RCG12" s="41"/>
      <c r="RCH12" s="41"/>
      <c r="RCI12" s="41"/>
      <c r="RCJ12" s="41"/>
      <c r="RCK12" s="41"/>
      <c r="RCL12" s="41"/>
      <c r="RCM12" s="41"/>
      <c r="RCN12" s="41"/>
      <c r="RCO12" s="41"/>
      <c r="RCP12" s="41"/>
      <c r="RCQ12" s="41"/>
      <c r="RCR12" s="41"/>
      <c r="RCS12" s="41"/>
      <c r="RCT12" s="41"/>
      <c r="RCU12" s="41"/>
      <c r="RCV12" s="41"/>
      <c r="RCW12" s="41"/>
      <c r="RCX12" s="41"/>
      <c r="RCY12" s="41"/>
      <c r="RCZ12" s="41"/>
      <c r="RDA12" s="41"/>
      <c r="RDB12" s="41"/>
      <c r="RDC12" s="41"/>
      <c r="RDD12" s="41"/>
      <c r="RDE12" s="41"/>
      <c r="RDF12" s="41"/>
      <c r="RDG12" s="41"/>
      <c r="RDH12" s="41"/>
      <c r="RDI12" s="41"/>
      <c r="RDJ12" s="41"/>
      <c r="RDK12" s="41"/>
      <c r="RDL12" s="41"/>
      <c r="RDM12" s="41"/>
      <c r="RDN12" s="41"/>
      <c r="RDO12" s="41"/>
      <c r="RDP12" s="41"/>
      <c r="RDQ12" s="41"/>
      <c r="RDR12" s="41"/>
      <c r="RDS12" s="41"/>
      <c r="RDT12" s="41"/>
      <c r="RDU12" s="41"/>
      <c r="RDV12" s="41"/>
      <c r="RDW12" s="41"/>
      <c r="RDX12" s="41"/>
      <c r="RDY12" s="41"/>
      <c r="RDZ12" s="41"/>
      <c r="REA12" s="41"/>
      <c r="REB12" s="41"/>
      <c r="REC12" s="41"/>
      <c r="RED12" s="41"/>
      <c r="REE12" s="41"/>
      <c r="REF12" s="41"/>
      <c r="REG12" s="41"/>
      <c r="REH12" s="41"/>
      <c r="REI12" s="41"/>
      <c r="REJ12" s="41"/>
      <c r="REK12" s="41"/>
      <c r="REL12" s="41"/>
      <c r="REM12" s="41"/>
      <c r="REN12" s="41"/>
      <c r="REO12" s="41"/>
      <c r="REP12" s="41"/>
      <c r="REQ12" s="41"/>
      <c r="RER12" s="41"/>
      <c r="RES12" s="41"/>
      <c r="RET12" s="41"/>
      <c r="REU12" s="41"/>
      <c r="REV12" s="41"/>
      <c r="REW12" s="41"/>
      <c r="REX12" s="41"/>
      <c r="REY12" s="41"/>
      <c r="REZ12" s="41"/>
      <c r="RFA12" s="41"/>
      <c r="RFB12" s="41"/>
      <c r="RFC12" s="41"/>
      <c r="RFD12" s="41"/>
      <c r="RFE12" s="41"/>
      <c r="RFF12" s="41"/>
      <c r="RFG12" s="41"/>
      <c r="RFH12" s="41"/>
      <c r="RFI12" s="41"/>
      <c r="RFJ12" s="41"/>
      <c r="RFK12" s="41"/>
      <c r="RFL12" s="41"/>
      <c r="RFM12" s="41"/>
      <c r="RFN12" s="41"/>
      <c r="RFO12" s="41"/>
      <c r="RFP12" s="41"/>
      <c r="RFQ12" s="41"/>
      <c r="RFR12" s="41"/>
      <c r="RFS12" s="41"/>
      <c r="RFT12" s="41"/>
      <c r="RFU12" s="41"/>
      <c r="RFV12" s="41"/>
      <c r="RFW12" s="41"/>
      <c r="RFX12" s="41"/>
      <c r="RFY12" s="41"/>
      <c r="RFZ12" s="41"/>
      <c r="RGA12" s="41"/>
      <c r="RGB12" s="41"/>
      <c r="RGC12" s="41"/>
      <c r="RGD12" s="41"/>
      <c r="RGE12" s="41"/>
      <c r="RGF12" s="41"/>
      <c r="RGG12" s="41"/>
      <c r="RGH12" s="41"/>
      <c r="RGI12" s="41"/>
      <c r="RGJ12" s="41"/>
      <c r="RGK12" s="41"/>
      <c r="RGL12" s="41"/>
      <c r="RGM12" s="41"/>
      <c r="RGN12" s="41"/>
      <c r="RGO12" s="41"/>
      <c r="RGP12" s="41"/>
      <c r="RGQ12" s="41"/>
      <c r="RGR12" s="41"/>
      <c r="RGS12" s="41"/>
      <c r="RGT12" s="41"/>
      <c r="RGU12" s="41"/>
      <c r="RGV12" s="41"/>
      <c r="RGW12" s="41"/>
      <c r="RGX12" s="41"/>
      <c r="RGY12" s="41"/>
      <c r="RGZ12" s="41"/>
      <c r="RHA12" s="41"/>
      <c r="RHB12" s="41"/>
      <c r="RHC12" s="41"/>
      <c r="RHD12" s="41"/>
      <c r="RHE12" s="41"/>
      <c r="RHF12" s="41"/>
      <c r="RHG12" s="41"/>
      <c r="RHH12" s="41"/>
      <c r="RHI12" s="41"/>
      <c r="RHJ12" s="41"/>
      <c r="RHK12" s="41"/>
      <c r="RHL12" s="41"/>
      <c r="RHM12" s="41"/>
      <c r="RHN12" s="41"/>
      <c r="RHO12" s="41"/>
      <c r="RHP12" s="41"/>
      <c r="RHQ12" s="41"/>
      <c r="RHR12" s="41"/>
      <c r="RHS12" s="41"/>
      <c r="RHT12" s="41"/>
      <c r="RHU12" s="41"/>
      <c r="RHV12" s="41"/>
      <c r="RHW12" s="41"/>
      <c r="RHX12" s="41"/>
      <c r="RHY12" s="41"/>
      <c r="RHZ12" s="41"/>
      <c r="RIA12" s="41"/>
      <c r="RIB12" s="41"/>
      <c r="RIC12" s="41"/>
      <c r="RID12" s="41"/>
      <c r="RIE12" s="41"/>
      <c r="RIF12" s="41"/>
      <c r="RIG12" s="41"/>
      <c r="RIH12" s="41"/>
      <c r="RII12" s="41"/>
      <c r="RIJ12" s="41"/>
      <c r="RIK12" s="41"/>
      <c r="RIL12" s="41"/>
      <c r="RIM12" s="41"/>
      <c r="RIN12" s="41"/>
      <c r="RIO12" s="41"/>
      <c r="RIP12" s="41"/>
      <c r="RIQ12" s="41"/>
      <c r="RIR12" s="41"/>
      <c r="RIS12" s="41"/>
      <c r="RIT12" s="41"/>
      <c r="RIU12" s="41"/>
      <c r="RIV12" s="41"/>
      <c r="RIW12" s="41"/>
      <c r="RIX12" s="41"/>
      <c r="RIY12" s="41"/>
      <c r="RIZ12" s="41"/>
      <c r="RJA12" s="41"/>
      <c r="RJB12" s="41"/>
      <c r="RJC12" s="41"/>
      <c r="RJD12" s="41"/>
      <c r="RJE12" s="41"/>
      <c r="RJF12" s="41"/>
      <c r="RJG12" s="41"/>
      <c r="RJH12" s="41"/>
      <c r="RJI12" s="41"/>
      <c r="RJJ12" s="41"/>
      <c r="RJK12" s="41"/>
      <c r="RJL12" s="41"/>
      <c r="RJM12" s="41"/>
      <c r="RJN12" s="41"/>
      <c r="RJO12" s="41"/>
      <c r="RJP12" s="41"/>
      <c r="RJQ12" s="41"/>
      <c r="RJR12" s="41"/>
      <c r="RJS12" s="41"/>
      <c r="RJT12" s="41"/>
      <c r="RJU12" s="41"/>
      <c r="RJV12" s="41"/>
      <c r="RJW12" s="41"/>
      <c r="RJX12" s="41"/>
      <c r="RJY12" s="41"/>
      <c r="RJZ12" s="41"/>
      <c r="RKA12" s="41"/>
      <c r="RKB12" s="41"/>
      <c r="RKC12" s="41"/>
      <c r="RKD12" s="41"/>
      <c r="RKE12" s="41"/>
      <c r="RKF12" s="41"/>
      <c r="RKG12" s="41"/>
      <c r="RKH12" s="41"/>
      <c r="RKI12" s="41"/>
      <c r="RKJ12" s="41"/>
      <c r="RKK12" s="41"/>
      <c r="RKL12" s="41"/>
      <c r="RKM12" s="41"/>
      <c r="RKN12" s="41"/>
      <c r="RKO12" s="41"/>
      <c r="RKP12" s="41"/>
      <c r="RKQ12" s="41"/>
      <c r="RKR12" s="41"/>
      <c r="RKS12" s="41"/>
      <c r="RKT12" s="41"/>
      <c r="RKU12" s="41"/>
      <c r="RKV12" s="41"/>
      <c r="RKW12" s="41"/>
      <c r="RKX12" s="41"/>
      <c r="RKY12" s="41"/>
      <c r="RKZ12" s="41"/>
      <c r="RLA12" s="41"/>
      <c r="RLB12" s="41"/>
      <c r="RLC12" s="41"/>
      <c r="RLD12" s="41"/>
      <c r="RLE12" s="41"/>
      <c r="RLF12" s="41"/>
      <c r="RLG12" s="41"/>
      <c r="RLH12" s="41"/>
      <c r="RLI12" s="41"/>
      <c r="RLJ12" s="41"/>
      <c r="RLK12" s="41"/>
      <c r="RLL12" s="41"/>
      <c r="RLM12" s="41"/>
      <c r="RLN12" s="41"/>
      <c r="RLO12" s="41"/>
      <c r="RLP12" s="41"/>
      <c r="RLQ12" s="41"/>
      <c r="RLR12" s="41"/>
      <c r="RLS12" s="41"/>
      <c r="RLT12" s="41"/>
      <c r="RLU12" s="41"/>
      <c r="RLV12" s="41"/>
      <c r="RLW12" s="41"/>
      <c r="RLX12" s="41"/>
      <c r="RLY12" s="41"/>
      <c r="RLZ12" s="41"/>
      <c r="RMA12" s="41"/>
      <c r="RMB12" s="41"/>
      <c r="RMC12" s="41"/>
      <c r="RMD12" s="41"/>
      <c r="RME12" s="41"/>
      <c r="RMF12" s="41"/>
      <c r="RMG12" s="41"/>
      <c r="RMH12" s="41"/>
      <c r="RMI12" s="41"/>
      <c r="RMJ12" s="41"/>
      <c r="RMK12" s="41"/>
      <c r="RML12" s="41"/>
      <c r="RMM12" s="41"/>
      <c r="RMN12" s="41"/>
      <c r="RMO12" s="41"/>
      <c r="RMP12" s="41"/>
      <c r="RMQ12" s="41"/>
      <c r="RMR12" s="41"/>
      <c r="RMS12" s="41"/>
      <c r="RMT12" s="41"/>
      <c r="RMU12" s="41"/>
      <c r="RMV12" s="41"/>
      <c r="RMW12" s="41"/>
      <c r="RMX12" s="41"/>
      <c r="RMY12" s="41"/>
      <c r="RMZ12" s="41"/>
      <c r="RNA12" s="41"/>
      <c r="RNB12" s="41"/>
      <c r="RNC12" s="41"/>
      <c r="RND12" s="41"/>
      <c r="RNE12" s="41"/>
      <c r="RNF12" s="41"/>
      <c r="RNG12" s="41"/>
      <c r="RNH12" s="41"/>
      <c r="RNI12" s="41"/>
      <c r="RNJ12" s="41"/>
      <c r="RNK12" s="41"/>
      <c r="RNL12" s="41"/>
      <c r="RNM12" s="41"/>
      <c r="RNN12" s="41"/>
      <c r="RNO12" s="41"/>
      <c r="RNP12" s="41"/>
      <c r="RNQ12" s="41"/>
      <c r="RNR12" s="41"/>
      <c r="RNS12" s="41"/>
      <c r="RNT12" s="41"/>
      <c r="RNU12" s="41"/>
      <c r="RNV12" s="41"/>
      <c r="RNW12" s="41"/>
      <c r="RNX12" s="41"/>
      <c r="RNY12" s="41"/>
      <c r="RNZ12" s="41"/>
      <c r="ROA12" s="41"/>
      <c r="ROB12" s="41"/>
      <c r="ROC12" s="41"/>
      <c r="ROD12" s="41"/>
      <c r="ROE12" s="41"/>
      <c r="ROF12" s="41"/>
      <c r="ROG12" s="41"/>
      <c r="ROH12" s="41"/>
      <c r="ROI12" s="41"/>
      <c r="ROJ12" s="41"/>
      <c r="ROK12" s="41"/>
      <c r="ROL12" s="41"/>
      <c r="ROM12" s="41"/>
      <c r="RON12" s="41"/>
      <c r="ROO12" s="41"/>
      <c r="ROP12" s="41"/>
      <c r="ROQ12" s="41"/>
      <c r="ROR12" s="41"/>
      <c r="ROS12" s="41"/>
      <c r="ROT12" s="41"/>
      <c r="ROU12" s="41"/>
      <c r="ROV12" s="41"/>
      <c r="ROW12" s="41"/>
      <c r="ROX12" s="41"/>
      <c r="ROY12" s="41"/>
      <c r="ROZ12" s="41"/>
      <c r="RPA12" s="41"/>
      <c r="RPB12" s="41"/>
      <c r="RPC12" s="41"/>
      <c r="RPD12" s="41"/>
      <c r="RPE12" s="41"/>
      <c r="RPF12" s="41"/>
      <c r="RPG12" s="41"/>
      <c r="RPH12" s="41"/>
      <c r="RPI12" s="41"/>
      <c r="RPJ12" s="41"/>
      <c r="RPK12" s="41"/>
      <c r="RPL12" s="41"/>
      <c r="RPM12" s="41"/>
      <c r="RPN12" s="41"/>
      <c r="RPO12" s="41"/>
      <c r="RPP12" s="41"/>
      <c r="RPQ12" s="41"/>
      <c r="RPR12" s="41"/>
      <c r="RPS12" s="41"/>
      <c r="RPT12" s="41"/>
      <c r="RPU12" s="41"/>
      <c r="RPV12" s="41"/>
      <c r="RPW12" s="41"/>
      <c r="RPX12" s="41"/>
      <c r="RPY12" s="41"/>
      <c r="RPZ12" s="41"/>
      <c r="RQA12" s="41"/>
      <c r="RQB12" s="41"/>
      <c r="RQC12" s="41"/>
      <c r="RQD12" s="41"/>
      <c r="RQE12" s="41"/>
      <c r="RQF12" s="41"/>
      <c r="RQG12" s="41"/>
      <c r="RQH12" s="41"/>
      <c r="RQI12" s="41"/>
      <c r="RQJ12" s="41"/>
      <c r="RQK12" s="41"/>
      <c r="RQL12" s="41"/>
      <c r="RQM12" s="41"/>
      <c r="RQN12" s="41"/>
      <c r="RQO12" s="41"/>
      <c r="RQP12" s="41"/>
      <c r="RQQ12" s="41"/>
      <c r="RQR12" s="41"/>
      <c r="RQS12" s="41"/>
      <c r="RQT12" s="41"/>
      <c r="RQU12" s="41"/>
      <c r="RQV12" s="41"/>
      <c r="RQW12" s="41"/>
      <c r="RQX12" s="41"/>
      <c r="RQY12" s="41"/>
      <c r="RQZ12" s="41"/>
      <c r="RRA12" s="41"/>
      <c r="RRB12" s="41"/>
      <c r="RRC12" s="41"/>
      <c r="RRD12" s="41"/>
      <c r="RRE12" s="41"/>
      <c r="RRF12" s="41"/>
      <c r="RRG12" s="41"/>
      <c r="RRH12" s="41"/>
      <c r="RRI12" s="41"/>
      <c r="RRJ12" s="41"/>
      <c r="RRK12" s="41"/>
      <c r="RRL12" s="41"/>
      <c r="RRM12" s="41"/>
      <c r="RRN12" s="41"/>
      <c r="RRO12" s="41"/>
      <c r="RRP12" s="41"/>
      <c r="RRQ12" s="41"/>
      <c r="RRR12" s="41"/>
      <c r="RRS12" s="41"/>
      <c r="RRT12" s="41"/>
      <c r="RRU12" s="41"/>
      <c r="RRV12" s="41"/>
      <c r="RRW12" s="41"/>
      <c r="RRX12" s="41"/>
      <c r="RRY12" s="41"/>
      <c r="RRZ12" s="41"/>
      <c r="RSA12" s="41"/>
      <c r="RSB12" s="41"/>
      <c r="RSC12" s="41"/>
      <c r="RSD12" s="41"/>
      <c r="RSE12" s="41"/>
      <c r="RSF12" s="41"/>
      <c r="RSG12" s="41"/>
      <c r="RSH12" s="41"/>
      <c r="RSI12" s="41"/>
      <c r="RSJ12" s="41"/>
      <c r="RSK12" s="41"/>
      <c r="RSL12" s="41"/>
      <c r="RSM12" s="41"/>
      <c r="RSN12" s="41"/>
      <c r="RSO12" s="41"/>
      <c r="RSP12" s="41"/>
      <c r="RSQ12" s="41"/>
      <c r="RSR12" s="41"/>
      <c r="RSS12" s="41"/>
      <c r="RST12" s="41"/>
      <c r="RSU12" s="41"/>
      <c r="RSV12" s="41"/>
      <c r="RSW12" s="41"/>
      <c r="RSX12" s="41"/>
      <c r="RSY12" s="41"/>
      <c r="RSZ12" s="41"/>
      <c r="RTA12" s="41"/>
      <c r="RTB12" s="41"/>
      <c r="RTC12" s="41"/>
      <c r="RTD12" s="41"/>
      <c r="RTE12" s="41"/>
      <c r="RTF12" s="41"/>
      <c r="RTG12" s="41"/>
      <c r="RTH12" s="41"/>
      <c r="RTI12" s="41"/>
      <c r="RTJ12" s="41"/>
      <c r="RTK12" s="41"/>
      <c r="RTL12" s="41"/>
      <c r="RTM12" s="41"/>
      <c r="RTN12" s="41"/>
      <c r="RTO12" s="41"/>
      <c r="RTP12" s="41"/>
      <c r="RTQ12" s="41"/>
      <c r="RTR12" s="41"/>
      <c r="RTS12" s="41"/>
      <c r="RTT12" s="41"/>
      <c r="RTU12" s="41"/>
      <c r="RTV12" s="41"/>
      <c r="RTW12" s="41"/>
      <c r="RTX12" s="41"/>
      <c r="RTY12" s="41"/>
      <c r="RTZ12" s="41"/>
      <c r="RUA12" s="41"/>
      <c r="RUB12" s="41"/>
      <c r="RUC12" s="41"/>
      <c r="RUD12" s="41"/>
      <c r="RUE12" s="41"/>
      <c r="RUF12" s="41"/>
      <c r="RUG12" s="41"/>
      <c r="RUH12" s="41"/>
      <c r="RUI12" s="41"/>
      <c r="RUJ12" s="41"/>
      <c r="RUK12" s="41"/>
      <c r="RUL12" s="41"/>
      <c r="RUM12" s="41"/>
      <c r="RUN12" s="41"/>
      <c r="RUO12" s="41"/>
      <c r="RUP12" s="41"/>
      <c r="RUQ12" s="41"/>
      <c r="RUR12" s="41"/>
      <c r="RUS12" s="41"/>
      <c r="RUT12" s="41"/>
      <c r="RUU12" s="41"/>
      <c r="RUV12" s="41"/>
      <c r="RUW12" s="41"/>
      <c r="RUX12" s="41"/>
      <c r="RUY12" s="41"/>
      <c r="RUZ12" s="41"/>
      <c r="RVA12" s="41"/>
      <c r="RVB12" s="41"/>
      <c r="RVC12" s="41"/>
      <c r="RVD12" s="41"/>
      <c r="RVE12" s="41"/>
      <c r="RVF12" s="41"/>
      <c r="RVG12" s="41"/>
      <c r="RVH12" s="41"/>
      <c r="RVI12" s="41"/>
      <c r="RVJ12" s="41"/>
      <c r="RVK12" s="41"/>
      <c r="RVL12" s="41"/>
      <c r="RVM12" s="41"/>
      <c r="RVN12" s="41"/>
      <c r="RVO12" s="41"/>
      <c r="RVP12" s="41"/>
      <c r="RVQ12" s="41"/>
      <c r="RVR12" s="41"/>
      <c r="RVS12" s="41"/>
      <c r="RVT12" s="41"/>
      <c r="RVU12" s="41"/>
      <c r="RVV12" s="41"/>
      <c r="RVW12" s="41"/>
      <c r="RVX12" s="41"/>
      <c r="RVY12" s="41"/>
      <c r="RVZ12" s="41"/>
      <c r="RWA12" s="41"/>
      <c r="RWB12" s="41"/>
      <c r="RWC12" s="41"/>
      <c r="RWD12" s="41"/>
      <c r="RWE12" s="41"/>
      <c r="RWF12" s="41"/>
      <c r="RWG12" s="41"/>
      <c r="RWH12" s="41"/>
      <c r="RWI12" s="41"/>
      <c r="RWJ12" s="41"/>
      <c r="RWK12" s="41"/>
      <c r="RWL12" s="41"/>
      <c r="RWM12" s="41"/>
      <c r="RWN12" s="41"/>
      <c r="RWO12" s="41"/>
      <c r="RWP12" s="41"/>
      <c r="RWQ12" s="41"/>
      <c r="RWR12" s="41"/>
      <c r="RWS12" s="41"/>
      <c r="RWT12" s="41"/>
      <c r="RWU12" s="41"/>
      <c r="RWV12" s="41"/>
      <c r="RWW12" s="41"/>
      <c r="RWX12" s="41"/>
      <c r="RWY12" s="41"/>
      <c r="RWZ12" s="41"/>
      <c r="RXA12" s="41"/>
      <c r="RXB12" s="41"/>
      <c r="RXC12" s="41"/>
      <c r="RXD12" s="41"/>
      <c r="RXE12" s="41"/>
      <c r="RXF12" s="41"/>
      <c r="RXG12" s="41"/>
      <c r="RXH12" s="41"/>
      <c r="RXI12" s="41"/>
      <c r="RXJ12" s="41"/>
      <c r="RXK12" s="41"/>
      <c r="RXL12" s="41"/>
      <c r="RXM12" s="41"/>
      <c r="RXN12" s="41"/>
      <c r="RXO12" s="41"/>
      <c r="RXP12" s="41"/>
      <c r="RXQ12" s="41"/>
      <c r="RXR12" s="41"/>
      <c r="RXS12" s="41"/>
      <c r="RXT12" s="41"/>
      <c r="RXU12" s="41"/>
      <c r="RXV12" s="41"/>
      <c r="RXW12" s="41"/>
      <c r="RXX12" s="41"/>
      <c r="RXY12" s="41"/>
      <c r="RXZ12" s="41"/>
      <c r="RYA12" s="41"/>
      <c r="RYB12" s="41"/>
      <c r="RYC12" s="41"/>
      <c r="RYD12" s="41"/>
      <c r="RYE12" s="41"/>
      <c r="RYF12" s="41"/>
      <c r="RYG12" s="41"/>
      <c r="RYH12" s="41"/>
      <c r="RYI12" s="41"/>
      <c r="RYJ12" s="41"/>
      <c r="RYK12" s="41"/>
      <c r="RYL12" s="41"/>
      <c r="RYM12" s="41"/>
      <c r="RYN12" s="41"/>
      <c r="RYO12" s="41"/>
      <c r="RYP12" s="41"/>
      <c r="RYQ12" s="41"/>
      <c r="RYR12" s="41"/>
      <c r="RYS12" s="41"/>
      <c r="RYT12" s="41"/>
      <c r="RYU12" s="41"/>
      <c r="RYV12" s="41"/>
      <c r="RYW12" s="41"/>
      <c r="RYX12" s="41"/>
      <c r="RYY12" s="41"/>
      <c r="RYZ12" s="41"/>
      <c r="RZA12" s="41"/>
      <c r="RZB12" s="41"/>
      <c r="RZC12" s="41"/>
      <c r="RZD12" s="41"/>
      <c r="RZE12" s="41"/>
      <c r="RZF12" s="41"/>
      <c r="RZG12" s="41"/>
      <c r="RZH12" s="41"/>
      <c r="RZI12" s="41"/>
      <c r="RZJ12" s="41"/>
      <c r="RZK12" s="41"/>
      <c r="RZL12" s="41"/>
      <c r="RZM12" s="41"/>
      <c r="RZN12" s="41"/>
      <c r="RZO12" s="41"/>
      <c r="RZP12" s="41"/>
      <c r="RZQ12" s="41"/>
      <c r="RZR12" s="41"/>
      <c r="RZS12" s="41"/>
      <c r="RZT12" s="41"/>
      <c r="RZU12" s="41"/>
      <c r="RZV12" s="41"/>
      <c r="RZW12" s="41"/>
      <c r="RZX12" s="41"/>
      <c r="RZY12" s="41"/>
      <c r="RZZ12" s="41"/>
      <c r="SAA12" s="41"/>
      <c r="SAB12" s="41"/>
      <c r="SAC12" s="41"/>
      <c r="SAD12" s="41"/>
      <c r="SAE12" s="41"/>
      <c r="SAF12" s="41"/>
      <c r="SAG12" s="41"/>
      <c r="SAH12" s="41"/>
      <c r="SAI12" s="41"/>
      <c r="SAJ12" s="41"/>
      <c r="SAK12" s="41"/>
      <c r="SAL12" s="41"/>
      <c r="SAM12" s="41"/>
      <c r="SAN12" s="41"/>
      <c r="SAO12" s="41"/>
      <c r="SAP12" s="41"/>
      <c r="SAQ12" s="41"/>
      <c r="SAR12" s="41"/>
      <c r="SAS12" s="41"/>
      <c r="SAT12" s="41"/>
      <c r="SAU12" s="41"/>
      <c r="SAV12" s="41"/>
      <c r="SAW12" s="41"/>
      <c r="SAX12" s="41"/>
      <c r="SAY12" s="41"/>
      <c r="SAZ12" s="41"/>
      <c r="SBA12" s="41"/>
      <c r="SBB12" s="41"/>
      <c r="SBC12" s="41"/>
      <c r="SBD12" s="41"/>
      <c r="SBE12" s="41"/>
      <c r="SBF12" s="41"/>
      <c r="SBG12" s="41"/>
      <c r="SBH12" s="41"/>
      <c r="SBI12" s="41"/>
      <c r="SBJ12" s="41"/>
      <c r="SBK12" s="41"/>
      <c r="SBL12" s="41"/>
      <c r="SBM12" s="41"/>
      <c r="SBN12" s="41"/>
      <c r="SBO12" s="41"/>
      <c r="SBP12" s="41"/>
      <c r="SBQ12" s="41"/>
      <c r="SBR12" s="41"/>
      <c r="SBS12" s="41"/>
      <c r="SBT12" s="41"/>
      <c r="SBU12" s="41"/>
      <c r="SBV12" s="41"/>
      <c r="SBW12" s="41"/>
      <c r="SBX12" s="41"/>
      <c r="SBY12" s="41"/>
      <c r="SBZ12" s="41"/>
      <c r="SCA12" s="41"/>
      <c r="SCB12" s="41"/>
      <c r="SCC12" s="41"/>
      <c r="SCD12" s="41"/>
      <c r="SCE12" s="41"/>
      <c r="SCF12" s="41"/>
      <c r="SCG12" s="41"/>
      <c r="SCH12" s="41"/>
      <c r="SCI12" s="41"/>
      <c r="SCJ12" s="41"/>
      <c r="SCK12" s="41"/>
      <c r="SCL12" s="41"/>
      <c r="SCM12" s="41"/>
      <c r="SCN12" s="41"/>
      <c r="SCO12" s="41"/>
      <c r="SCP12" s="41"/>
      <c r="SCQ12" s="41"/>
      <c r="SCR12" s="41"/>
      <c r="SCS12" s="41"/>
      <c r="SCT12" s="41"/>
      <c r="SCU12" s="41"/>
      <c r="SCV12" s="41"/>
      <c r="SCW12" s="41"/>
      <c r="SCX12" s="41"/>
      <c r="SCY12" s="41"/>
      <c r="SCZ12" s="41"/>
      <c r="SDA12" s="41"/>
      <c r="SDB12" s="41"/>
      <c r="SDC12" s="41"/>
      <c r="SDD12" s="41"/>
      <c r="SDE12" s="41"/>
      <c r="SDF12" s="41"/>
      <c r="SDG12" s="41"/>
      <c r="SDH12" s="41"/>
      <c r="SDI12" s="41"/>
      <c r="SDJ12" s="41"/>
      <c r="SDK12" s="41"/>
      <c r="SDL12" s="41"/>
      <c r="SDM12" s="41"/>
      <c r="SDN12" s="41"/>
      <c r="SDO12" s="41"/>
      <c r="SDP12" s="41"/>
      <c r="SDQ12" s="41"/>
      <c r="SDR12" s="41"/>
      <c r="SDS12" s="41"/>
      <c r="SDT12" s="41"/>
      <c r="SDU12" s="41"/>
      <c r="SDV12" s="41"/>
      <c r="SDW12" s="41"/>
      <c r="SDX12" s="41"/>
      <c r="SDY12" s="41"/>
      <c r="SDZ12" s="41"/>
      <c r="SEA12" s="41"/>
      <c r="SEB12" s="41"/>
      <c r="SEC12" s="41"/>
      <c r="SED12" s="41"/>
      <c r="SEE12" s="41"/>
      <c r="SEF12" s="41"/>
      <c r="SEG12" s="41"/>
      <c r="SEH12" s="41"/>
      <c r="SEI12" s="41"/>
      <c r="SEJ12" s="41"/>
      <c r="SEK12" s="41"/>
      <c r="SEL12" s="41"/>
      <c r="SEM12" s="41"/>
      <c r="SEN12" s="41"/>
      <c r="SEO12" s="41"/>
      <c r="SEP12" s="41"/>
      <c r="SEQ12" s="41"/>
      <c r="SER12" s="41"/>
      <c r="SES12" s="41"/>
      <c r="SET12" s="41"/>
      <c r="SEU12" s="41"/>
      <c r="SEV12" s="41"/>
      <c r="SEW12" s="41"/>
      <c r="SEX12" s="41"/>
      <c r="SEY12" s="41"/>
      <c r="SEZ12" s="41"/>
      <c r="SFA12" s="41"/>
      <c r="SFB12" s="41"/>
      <c r="SFC12" s="41"/>
      <c r="SFD12" s="41"/>
      <c r="SFE12" s="41"/>
      <c r="SFF12" s="41"/>
      <c r="SFG12" s="41"/>
      <c r="SFH12" s="41"/>
      <c r="SFI12" s="41"/>
      <c r="SFJ12" s="41"/>
      <c r="SFK12" s="41"/>
      <c r="SFL12" s="41"/>
      <c r="SFM12" s="41"/>
      <c r="SFN12" s="41"/>
      <c r="SFO12" s="41"/>
      <c r="SFP12" s="41"/>
      <c r="SFQ12" s="41"/>
      <c r="SFR12" s="41"/>
      <c r="SFS12" s="41"/>
      <c r="SFT12" s="41"/>
      <c r="SFU12" s="41"/>
      <c r="SFV12" s="41"/>
      <c r="SFW12" s="41"/>
      <c r="SFX12" s="41"/>
      <c r="SFY12" s="41"/>
      <c r="SFZ12" s="41"/>
      <c r="SGA12" s="41"/>
      <c r="SGB12" s="41"/>
      <c r="SGC12" s="41"/>
      <c r="SGD12" s="41"/>
      <c r="SGE12" s="41"/>
      <c r="SGF12" s="41"/>
      <c r="SGG12" s="41"/>
      <c r="SGH12" s="41"/>
      <c r="SGI12" s="41"/>
      <c r="SGJ12" s="41"/>
      <c r="SGK12" s="41"/>
      <c r="SGL12" s="41"/>
      <c r="SGM12" s="41"/>
      <c r="SGN12" s="41"/>
      <c r="SGO12" s="41"/>
      <c r="SGP12" s="41"/>
      <c r="SGQ12" s="41"/>
      <c r="SGR12" s="41"/>
      <c r="SGS12" s="41"/>
      <c r="SGT12" s="41"/>
      <c r="SGU12" s="41"/>
      <c r="SGV12" s="41"/>
      <c r="SGW12" s="41"/>
      <c r="SGX12" s="41"/>
      <c r="SGY12" s="41"/>
      <c r="SGZ12" s="41"/>
      <c r="SHA12" s="41"/>
      <c r="SHB12" s="41"/>
      <c r="SHC12" s="41"/>
      <c r="SHD12" s="41"/>
      <c r="SHE12" s="41"/>
      <c r="SHF12" s="41"/>
      <c r="SHG12" s="41"/>
      <c r="SHH12" s="41"/>
      <c r="SHI12" s="41"/>
      <c r="SHJ12" s="41"/>
      <c r="SHK12" s="41"/>
      <c r="SHL12" s="41"/>
      <c r="SHM12" s="41"/>
      <c r="SHN12" s="41"/>
      <c r="SHO12" s="41"/>
      <c r="SHP12" s="41"/>
      <c r="SHQ12" s="41"/>
      <c r="SHR12" s="41"/>
      <c r="SHS12" s="41"/>
      <c r="SHT12" s="41"/>
      <c r="SHU12" s="41"/>
      <c r="SHV12" s="41"/>
      <c r="SHW12" s="41"/>
      <c r="SHX12" s="41"/>
      <c r="SHY12" s="41"/>
      <c r="SHZ12" s="41"/>
      <c r="SIA12" s="41"/>
      <c r="SIB12" s="41"/>
      <c r="SIC12" s="41"/>
      <c r="SID12" s="41"/>
      <c r="SIE12" s="41"/>
      <c r="SIF12" s="41"/>
      <c r="SIG12" s="41"/>
      <c r="SIH12" s="41"/>
      <c r="SII12" s="41"/>
      <c r="SIJ12" s="41"/>
      <c r="SIK12" s="41"/>
      <c r="SIL12" s="41"/>
      <c r="SIM12" s="41"/>
      <c r="SIN12" s="41"/>
      <c r="SIO12" s="41"/>
      <c r="SIP12" s="41"/>
      <c r="SIQ12" s="41"/>
      <c r="SIR12" s="41"/>
      <c r="SIS12" s="41"/>
      <c r="SIT12" s="41"/>
      <c r="SIU12" s="41"/>
      <c r="SIV12" s="41"/>
      <c r="SIW12" s="41"/>
      <c r="SIX12" s="41"/>
      <c r="SIY12" s="41"/>
      <c r="SIZ12" s="41"/>
      <c r="SJA12" s="41"/>
      <c r="SJB12" s="41"/>
      <c r="SJC12" s="41"/>
      <c r="SJD12" s="41"/>
      <c r="SJE12" s="41"/>
      <c r="SJF12" s="41"/>
      <c r="SJG12" s="41"/>
      <c r="SJH12" s="41"/>
      <c r="SJI12" s="41"/>
      <c r="SJJ12" s="41"/>
      <c r="SJK12" s="41"/>
      <c r="SJL12" s="41"/>
      <c r="SJM12" s="41"/>
      <c r="SJN12" s="41"/>
      <c r="SJO12" s="41"/>
      <c r="SJP12" s="41"/>
      <c r="SJQ12" s="41"/>
      <c r="SJR12" s="41"/>
      <c r="SJS12" s="41"/>
      <c r="SJT12" s="41"/>
      <c r="SJU12" s="41"/>
      <c r="SJV12" s="41"/>
      <c r="SJW12" s="41"/>
      <c r="SJX12" s="41"/>
      <c r="SJY12" s="41"/>
      <c r="SJZ12" s="41"/>
      <c r="SKA12" s="41"/>
      <c r="SKB12" s="41"/>
      <c r="SKC12" s="41"/>
      <c r="SKD12" s="41"/>
      <c r="SKE12" s="41"/>
      <c r="SKF12" s="41"/>
      <c r="SKG12" s="41"/>
      <c r="SKH12" s="41"/>
      <c r="SKI12" s="41"/>
      <c r="SKJ12" s="41"/>
      <c r="SKK12" s="41"/>
      <c r="SKL12" s="41"/>
      <c r="SKM12" s="41"/>
      <c r="SKN12" s="41"/>
      <c r="SKO12" s="41"/>
      <c r="SKP12" s="41"/>
      <c r="SKQ12" s="41"/>
      <c r="SKR12" s="41"/>
      <c r="SKS12" s="41"/>
      <c r="SKT12" s="41"/>
      <c r="SKU12" s="41"/>
      <c r="SKV12" s="41"/>
      <c r="SKW12" s="41"/>
      <c r="SKX12" s="41"/>
      <c r="SKY12" s="41"/>
      <c r="SKZ12" s="41"/>
      <c r="SLA12" s="41"/>
      <c r="SLB12" s="41"/>
      <c r="SLC12" s="41"/>
      <c r="SLD12" s="41"/>
      <c r="SLE12" s="41"/>
      <c r="SLF12" s="41"/>
      <c r="SLG12" s="41"/>
      <c r="SLH12" s="41"/>
      <c r="SLI12" s="41"/>
      <c r="SLJ12" s="41"/>
      <c r="SLK12" s="41"/>
      <c r="SLL12" s="41"/>
      <c r="SLM12" s="41"/>
      <c r="SLN12" s="41"/>
      <c r="SLO12" s="41"/>
      <c r="SLP12" s="41"/>
      <c r="SLQ12" s="41"/>
      <c r="SLR12" s="41"/>
      <c r="SLS12" s="41"/>
      <c r="SLT12" s="41"/>
      <c r="SLU12" s="41"/>
      <c r="SLV12" s="41"/>
      <c r="SLW12" s="41"/>
      <c r="SLX12" s="41"/>
      <c r="SLY12" s="41"/>
      <c r="SLZ12" s="41"/>
      <c r="SMA12" s="41"/>
      <c r="SMB12" s="41"/>
      <c r="SMC12" s="41"/>
      <c r="SMD12" s="41"/>
      <c r="SME12" s="41"/>
      <c r="SMF12" s="41"/>
      <c r="SMG12" s="41"/>
      <c r="SMH12" s="41"/>
      <c r="SMI12" s="41"/>
      <c r="SMJ12" s="41"/>
      <c r="SMK12" s="41"/>
      <c r="SML12" s="41"/>
      <c r="SMM12" s="41"/>
      <c r="SMN12" s="41"/>
      <c r="SMO12" s="41"/>
      <c r="SMP12" s="41"/>
      <c r="SMQ12" s="41"/>
      <c r="SMR12" s="41"/>
      <c r="SMS12" s="41"/>
      <c r="SMT12" s="41"/>
      <c r="SMU12" s="41"/>
      <c r="SMV12" s="41"/>
      <c r="SMW12" s="41"/>
      <c r="SMX12" s="41"/>
      <c r="SMY12" s="41"/>
      <c r="SMZ12" s="41"/>
      <c r="SNA12" s="41"/>
      <c r="SNB12" s="41"/>
      <c r="SNC12" s="41"/>
      <c r="SND12" s="41"/>
      <c r="SNE12" s="41"/>
      <c r="SNF12" s="41"/>
      <c r="SNG12" s="41"/>
      <c r="SNH12" s="41"/>
      <c r="SNI12" s="41"/>
      <c r="SNJ12" s="41"/>
      <c r="SNK12" s="41"/>
      <c r="SNL12" s="41"/>
      <c r="SNM12" s="41"/>
      <c r="SNN12" s="41"/>
      <c r="SNO12" s="41"/>
      <c r="SNP12" s="41"/>
      <c r="SNQ12" s="41"/>
      <c r="SNR12" s="41"/>
      <c r="SNS12" s="41"/>
      <c r="SNT12" s="41"/>
      <c r="SNU12" s="41"/>
      <c r="SNV12" s="41"/>
      <c r="SNW12" s="41"/>
      <c r="SNX12" s="41"/>
      <c r="SNY12" s="41"/>
      <c r="SNZ12" s="41"/>
      <c r="SOA12" s="41"/>
      <c r="SOB12" s="41"/>
      <c r="SOC12" s="41"/>
      <c r="SOD12" s="41"/>
      <c r="SOE12" s="41"/>
      <c r="SOF12" s="41"/>
      <c r="SOG12" s="41"/>
      <c r="SOH12" s="41"/>
      <c r="SOI12" s="41"/>
      <c r="SOJ12" s="41"/>
      <c r="SOK12" s="41"/>
      <c r="SOL12" s="41"/>
      <c r="SOM12" s="41"/>
      <c r="SON12" s="41"/>
      <c r="SOO12" s="41"/>
      <c r="SOP12" s="41"/>
      <c r="SOQ12" s="41"/>
      <c r="SOR12" s="41"/>
      <c r="SOS12" s="41"/>
      <c r="SOT12" s="41"/>
      <c r="SOU12" s="41"/>
      <c r="SOV12" s="41"/>
      <c r="SOW12" s="41"/>
      <c r="SOX12" s="41"/>
      <c r="SOY12" s="41"/>
      <c r="SOZ12" s="41"/>
      <c r="SPA12" s="41"/>
      <c r="SPB12" s="41"/>
      <c r="SPC12" s="41"/>
      <c r="SPD12" s="41"/>
      <c r="SPE12" s="41"/>
      <c r="SPF12" s="41"/>
      <c r="SPG12" s="41"/>
      <c r="SPH12" s="41"/>
      <c r="SPI12" s="41"/>
      <c r="SPJ12" s="41"/>
      <c r="SPK12" s="41"/>
      <c r="SPL12" s="41"/>
      <c r="SPM12" s="41"/>
      <c r="SPN12" s="41"/>
      <c r="SPO12" s="41"/>
      <c r="SPP12" s="41"/>
      <c r="SPQ12" s="41"/>
      <c r="SPR12" s="41"/>
      <c r="SPS12" s="41"/>
      <c r="SPT12" s="41"/>
      <c r="SPU12" s="41"/>
      <c r="SPV12" s="41"/>
      <c r="SPW12" s="41"/>
      <c r="SPX12" s="41"/>
      <c r="SPY12" s="41"/>
      <c r="SPZ12" s="41"/>
      <c r="SQA12" s="41"/>
      <c r="SQB12" s="41"/>
      <c r="SQC12" s="41"/>
      <c r="SQD12" s="41"/>
      <c r="SQE12" s="41"/>
      <c r="SQF12" s="41"/>
      <c r="SQG12" s="41"/>
      <c r="SQH12" s="41"/>
      <c r="SQI12" s="41"/>
      <c r="SQJ12" s="41"/>
      <c r="SQK12" s="41"/>
      <c r="SQL12" s="41"/>
      <c r="SQM12" s="41"/>
      <c r="SQN12" s="41"/>
      <c r="SQO12" s="41"/>
      <c r="SQP12" s="41"/>
      <c r="SQQ12" s="41"/>
      <c r="SQR12" s="41"/>
      <c r="SQS12" s="41"/>
      <c r="SQT12" s="41"/>
      <c r="SQU12" s="41"/>
      <c r="SQV12" s="41"/>
      <c r="SQW12" s="41"/>
      <c r="SQX12" s="41"/>
      <c r="SQY12" s="41"/>
      <c r="SQZ12" s="41"/>
      <c r="SRA12" s="41"/>
      <c r="SRB12" s="41"/>
      <c r="SRC12" s="41"/>
      <c r="SRD12" s="41"/>
      <c r="SRE12" s="41"/>
      <c r="SRF12" s="41"/>
      <c r="SRG12" s="41"/>
      <c r="SRH12" s="41"/>
      <c r="SRI12" s="41"/>
      <c r="SRJ12" s="41"/>
      <c r="SRK12" s="41"/>
      <c r="SRL12" s="41"/>
      <c r="SRM12" s="41"/>
      <c r="SRN12" s="41"/>
      <c r="SRO12" s="41"/>
      <c r="SRP12" s="41"/>
      <c r="SRQ12" s="41"/>
      <c r="SRR12" s="41"/>
      <c r="SRS12" s="41"/>
      <c r="SRT12" s="41"/>
      <c r="SRU12" s="41"/>
      <c r="SRV12" s="41"/>
      <c r="SRW12" s="41"/>
      <c r="SRX12" s="41"/>
      <c r="SRY12" s="41"/>
      <c r="SRZ12" s="41"/>
      <c r="SSA12" s="41"/>
      <c r="SSB12" s="41"/>
      <c r="SSC12" s="41"/>
      <c r="SSD12" s="41"/>
      <c r="SSE12" s="41"/>
      <c r="SSF12" s="41"/>
      <c r="SSG12" s="41"/>
      <c r="SSH12" s="41"/>
      <c r="SSI12" s="41"/>
      <c r="SSJ12" s="41"/>
      <c r="SSK12" s="41"/>
      <c r="SSL12" s="41"/>
      <c r="SSM12" s="41"/>
      <c r="SSN12" s="41"/>
      <c r="SSO12" s="41"/>
      <c r="SSP12" s="41"/>
      <c r="SSQ12" s="41"/>
      <c r="SSR12" s="41"/>
      <c r="SSS12" s="41"/>
      <c r="SST12" s="41"/>
      <c r="SSU12" s="41"/>
      <c r="SSV12" s="41"/>
      <c r="SSW12" s="41"/>
      <c r="SSX12" s="41"/>
      <c r="SSY12" s="41"/>
      <c r="SSZ12" s="41"/>
      <c r="STA12" s="41"/>
      <c r="STB12" s="41"/>
      <c r="STC12" s="41"/>
      <c r="STD12" s="41"/>
      <c r="STE12" s="41"/>
      <c r="STF12" s="41"/>
      <c r="STG12" s="41"/>
      <c r="STH12" s="41"/>
      <c r="STI12" s="41"/>
      <c r="STJ12" s="41"/>
      <c r="STK12" s="41"/>
      <c r="STL12" s="41"/>
      <c r="STM12" s="41"/>
      <c r="STN12" s="41"/>
      <c r="STO12" s="41"/>
      <c r="STP12" s="41"/>
      <c r="STQ12" s="41"/>
      <c r="STR12" s="41"/>
      <c r="STS12" s="41"/>
      <c r="STT12" s="41"/>
      <c r="STU12" s="41"/>
      <c r="STV12" s="41"/>
      <c r="STW12" s="41"/>
      <c r="STX12" s="41"/>
      <c r="STY12" s="41"/>
      <c r="STZ12" s="41"/>
      <c r="SUA12" s="41"/>
      <c r="SUB12" s="41"/>
      <c r="SUC12" s="41"/>
      <c r="SUD12" s="41"/>
      <c r="SUE12" s="41"/>
      <c r="SUF12" s="41"/>
      <c r="SUG12" s="41"/>
      <c r="SUH12" s="41"/>
      <c r="SUI12" s="41"/>
      <c r="SUJ12" s="41"/>
      <c r="SUK12" s="41"/>
      <c r="SUL12" s="41"/>
      <c r="SUM12" s="41"/>
      <c r="SUN12" s="41"/>
      <c r="SUO12" s="41"/>
      <c r="SUP12" s="41"/>
      <c r="SUQ12" s="41"/>
      <c r="SUR12" s="41"/>
      <c r="SUS12" s="41"/>
      <c r="SUT12" s="41"/>
      <c r="SUU12" s="41"/>
      <c r="SUV12" s="41"/>
      <c r="SUW12" s="41"/>
      <c r="SUX12" s="41"/>
      <c r="SUY12" s="41"/>
      <c r="SUZ12" s="41"/>
      <c r="SVA12" s="41"/>
      <c r="SVB12" s="41"/>
      <c r="SVC12" s="41"/>
      <c r="SVD12" s="41"/>
      <c r="SVE12" s="41"/>
      <c r="SVF12" s="41"/>
      <c r="SVG12" s="41"/>
      <c r="SVH12" s="41"/>
      <c r="SVI12" s="41"/>
      <c r="SVJ12" s="41"/>
      <c r="SVK12" s="41"/>
      <c r="SVL12" s="41"/>
      <c r="SVM12" s="41"/>
      <c r="SVN12" s="41"/>
      <c r="SVO12" s="41"/>
      <c r="SVP12" s="41"/>
      <c r="SVQ12" s="41"/>
      <c r="SVR12" s="41"/>
      <c r="SVS12" s="41"/>
      <c r="SVT12" s="41"/>
      <c r="SVU12" s="41"/>
      <c r="SVV12" s="41"/>
      <c r="SVW12" s="41"/>
      <c r="SVX12" s="41"/>
      <c r="SVY12" s="41"/>
      <c r="SVZ12" s="41"/>
      <c r="SWA12" s="41"/>
      <c r="SWB12" s="41"/>
      <c r="SWC12" s="41"/>
      <c r="SWD12" s="41"/>
      <c r="SWE12" s="41"/>
      <c r="SWF12" s="41"/>
      <c r="SWG12" s="41"/>
      <c r="SWH12" s="41"/>
      <c r="SWI12" s="41"/>
      <c r="SWJ12" s="41"/>
      <c r="SWK12" s="41"/>
      <c r="SWL12" s="41"/>
      <c r="SWM12" s="41"/>
      <c r="SWN12" s="41"/>
      <c r="SWO12" s="41"/>
      <c r="SWP12" s="41"/>
      <c r="SWQ12" s="41"/>
      <c r="SWR12" s="41"/>
      <c r="SWS12" s="41"/>
      <c r="SWT12" s="41"/>
      <c r="SWU12" s="41"/>
      <c r="SWV12" s="41"/>
      <c r="SWW12" s="41"/>
      <c r="SWX12" s="41"/>
      <c r="SWY12" s="41"/>
      <c r="SWZ12" s="41"/>
      <c r="SXA12" s="41"/>
      <c r="SXB12" s="41"/>
      <c r="SXC12" s="41"/>
      <c r="SXD12" s="41"/>
      <c r="SXE12" s="41"/>
      <c r="SXF12" s="41"/>
      <c r="SXG12" s="41"/>
      <c r="SXH12" s="41"/>
      <c r="SXI12" s="41"/>
      <c r="SXJ12" s="41"/>
      <c r="SXK12" s="41"/>
      <c r="SXL12" s="41"/>
      <c r="SXM12" s="41"/>
      <c r="SXN12" s="41"/>
      <c r="SXO12" s="41"/>
      <c r="SXP12" s="41"/>
      <c r="SXQ12" s="41"/>
      <c r="SXR12" s="41"/>
      <c r="SXS12" s="41"/>
      <c r="SXT12" s="41"/>
      <c r="SXU12" s="41"/>
      <c r="SXV12" s="41"/>
      <c r="SXW12" s="41"/>
      <c r="SXX12" s="41"/>
      <c r="SXY12" s="41"/>
      <c r="SXZ12" s="41"/>
      <c r="SYA12" s="41"/>
      <c r="SYB12" s="41"/>
      <c r="SYC12" s="41"/>
      <c r="SYD12" s="41"/>
      <c r="SYE12" s="41"/>
      <c r="SYF12" s="41"/>
      <c r="SYG12" s="41"/>
      <c r="SYH12" s="41"/>
      <c r="SYI12" s="41"/>
      <c r="SYJ12" s="41"/>
      <c r="SYK12" s="41"/>
      <c r="SYL12" s="41"/>
      <c r="SYM12" s="41"/>
      <c r="SYN12" s="41"/>
      <c r="SYO12" s="41"/>
      <c r="SYP12" s="41"/>
      <c r="SYQ12" s="41"/>
      <c r="SYR12" s="41"/>
      <c r="SYS12" s="41"/>
      <c r="SYT12" s="41"/>
      <c r="SYU12" s="41"/>
      <c r="SYV12" s="41"/>
      <c r="SYW12" s="41"/>
      <c r="SYX12" s="41"/>
      <c r="SYY12" s="41"/>
      <c r="SYZ12" s="41"/>
      <c r="SZA12" s="41"/>
      <c r="SZB12" s="41"/>
      <c r="SZC12" s="41"/>
      <c r="SZD12" s="41"/>
      <c r="SZE12" s="41"/>
      <c r="SZF12" s="41"/>
      <c r="SZG12" s="41"/>
      <c r="SZH12" s="41"/>
      <c r="SZI12" s="41"/>
      <c r="SZJ12" s="41"/>
      <c r="SZK12" s="41"/>
      <c r="SZL12" s="41"/>
      <c r="SZM12" s="41"/>
      <c r="SZN12" s="41"/>
      <c r="SZO12" s="41"/>
      <c r="SZP12" s="41"/>
      <c r="SZQ12" s="41"/>
      <c r="SZR12" s="41"/>
      <c r="SZS12" s="41"/>
      <c r="SZT12" s="41"/>
      <c r="SZU12" s="41"/>
      <c r="SZV12" s="41"/>
      <c r="SZW12" s="41"/>
      <c r="SZX12" s="41"/>
      <c r="SZY12" s="41"/>
      <c r="SZZ12" s="41"/>
      <c r="TAA12" s="41"/>
      <c r="TAB12" s="41"/>
      <c r="TAC12" s="41"/>
      <c r="TAD12" s="41"/>
      <c r="TAE12" s="41"/>
      <c r="TAF12" s="41"/>
      <c r="TAG12" s="41"/>
      <c r="TAH12" s="41"/>
      <c r="TAI12" s="41"/>
      <c r="TAJ12" s="41"/>
      <c r="TAK12" s="41"/>
      <c r="TAL12" s="41"/>
      <c r="TAM12" s="41"/>
      <c r="TAN12" s="41"/>
      <c r="TAO12" s="41"/>
      <c r="TAP12" s="41"/>
      <c r="TAQ12" s="41"/>
      <c r="TAR12" s="41"/>
      <c r="TAS12" s="41"/>
      <c r="TAT12" s="41"/>
      <c r="TAU12" s="41"/>
      <c r="TAV12" s="41"/>
      <c r="TAW12" s="41"/>
      <c r="TAX12" s="41"/>
      <c r="TAY12" s="41"/>
      <c r="TAZ12" s="41"/>
      <c r="TBA12" s="41"/>
      <c r="TBB12" s="41"/>
      <c r="TBC12" s="41"/>
      <c r="TBD12" s="41"/>
      <c r="TBE12" s="41"/>
      <c r="TBF12" s="41"/>
      <c r="TBG12" s="41"/>
      <c r="TBH12" s="41"/>
      <c r="TBI12" s="41"/>
      <c r="TBJ12" s="41"/>
      <c r="TBK12" s="41"/>
      <c r="TBL12" s="41"/>
      <c r="TBM12" s="41"/>
      <c r="TBN12" s="41"/>
      <c r="TBO12" s="41"/>
      <c r="TBP12" s="41"/>
      <c r="TBQ12" s="41"/>
      <c r="TBR12" s="41"/>
      <c r="TBS12" s="41"/>
      <c r="TBT12" s="41"/>
      <c r="TBU12" s="41"/>
      <c r="TBV12" s="41"/>
      <c r="TBW12" s="41"/>
      <c r="TBX12" s="41"/>
      <c r="TBY12" s="41"/>
      <c r="TBZ12" s="41"/>
      <c r="TCA12" s="41"/>
      <c r="TCB12" s="41"/>
      <c r="TCC12" s="41"/>
      <c r="TCD12" s="41"/>
      <c r="TCE12" s="41"/>
      <c r="TCF12" s="41"/>
      <c r="TCG12" s="41"/>
      <c r="TCH12" s="41"/>
      <c r="TCI12" s="41"/>
      <c r="TCJ12" s="41"/>
      <c r="TCK12" s="41"/>
      <c r="TCL12" s="41"/>
      <c r="TCM12" s="41"/>
      <c r="TCN12" s="41"/>
      <c r="TCO12" s="41"/>
      <c r="TCP12" s="41"/>
      <c r="TCQ12" s="41"/>
      <c r="TCR12" s="41"/>
      <c r="TCS12" s="41"/>
      <c r="TCT12" s="41"/>
      <c r="TCU12" s="41"/>
      <c r="TCV12" s="41"/>
      <c r="TCW12" s="41"/>
      <c r="TCX12" s="41"/>
      <c r="TCY12" s="41"/>
      <c r="TCZ12" s="41"/>
      <c r="TDA12" s="41"/>
      <c r="TDB12" s="41"/>
      <c r="TDC12" s="41"/>
      <c r="TDD12" s="41"/>
      <c r="TDE12" s="41"/>
      <c r="TDF12" s="41"/>
      <c r="TDG12" s="41"/>
      <c r="TDH12" s="41"/>
      <c r="TDI12" s="41"/>
      <c r="TDJ12" s="41"/>
      <c r="TDK12" s="41"/>
      <c r="TDL12" s="41"/>
      <c r="TDM12" s="41"/>
      <c r="TDN12" s="41"/>
      <c r="TDO12" s="41"/>
      <c r="TDP12" s="41"/>
      <c r="TDQ12" s="41"/>
      <c r="TDR12" s="41"/>
      <c r="TDS12" s="41"/>
      <c r="TDT12" s="41"/>
      <c r="TDU12" s="41"/>
      <c r="TDV12" s="41"/>
      <c r="TDW12" s="41"/>
      <c r="TDX12" s="41"/>
      <c r="TDY12" s="41"/>
      <c r="TDZ12" s="41"/>
      <c r="TEA12" s="41"/>
      <c r="TEB12" s="41"/>
      <c r="TEC12" s="41"/>
      <c r="TED12" s="41"/>
      <c r="TEE12" s="41"/>
      <c r="TEF12" s="41"/>
      <c r="TEG12" s="41"/>
      <c r="TEH12" s="41"/>
      <c r="TEI12" s="41"/>
      <c r="TEJ12" s="41"/>
      <c r="TEK12" s="41"/>
      <c r="TEL12" s="41"/>
      <c r="TEM12" s="41"/>
      <c r="TEN12" s="41"/>
      <c r="TEO12" s="41"/>
      <c r="TEP12" s="41"/>
      <c r="TEQ12" s="41"/>
      <c r="TER12" s="41"/>
      <c r="TES12" s="41"/>
      <c r="TET12" s="41"/>
      <c r="TEU12" s="41"/>
      <c r="TEV12" s="41"/>
      <c r="TEW12" s="41"/>
      <c r="TEX12" s="41"/>
      <c r="TEY12" s="41"/>
      <c r="TEZ12" s="41"/>
      <c r="TFA12" s="41"/>
      <c r="TFB12" s="41"/>
      <c r="TFC12" s="41"/>
      <c r="TFD12" s="41"/>
      <c r="TFE12" s="41"/>
      <c r="TFF12" s="41"/>
      <c r="TFG12" s="41"/>
      <c r="TFH12" s="41"/>
      <c r="TFI12" s="41"/>
      <c r="TFJ12" s="41"/>
      <c r="TFK12" s="41"/>
      <c r="TFL12" s="41"/>
      <c r="TFM12" s="41"/>
      <c r="TFN12" s="41"/>
      <c r="TFO12" s="41"/>
      <c r="TFP12" s="41"/>
      <c r="TFQ12" s="41"/>
      <c r="TFR12" s="41"/>
      <c r="TFS12" s="41"/>
      <c r="TFT12" s="41"/>
      <c r="TFU12" s="41"/>
      <c r="TFV12" s="41"/>
      <c r="TFW12" s="41"/>
      <c r="TFX12" s="41"/>
      <c r="TFY12" s="41"/>
      <c r="TFZ12" s="41"/>
      <c r="TGA12" s="41"/>
      <c r="TGB12" s="41"/>
      <c r="TGC12" s="41"/>
      <c r="TGD12" s="41"/>
      <c r="TGE12" s="41"/>
      <c r="TGF12" s="41"/>
      <c r="TGG12" s="41"/>
      <c r="TGH12" s="41"/>
      <c r="TGI12" s="41"/>
      <c r="TGJ12" s="41"/>
      <c r="TGK12" s="41"/>
      <c r="TGL12" s="41"/>
      <c r="TGM12" s="41"/>
      <c r="TGN12" s="41"/>
      <c r="TGO12" s="41"/>
      <c r="TGP12" s="41"/>
      <c r="TGQ12" s="41"/>
      <c r="TGR12" s="41"/>
      <c r="TGS12" s="41"/>
      <c r="TGT12" s="41"/>
      <c r="TGU12" s="41"/>
      <c r="TGV12" s="41"/>
      <c r="TGW12" s="41"/>
      <c r="TGX12" s="41"/>
      <c r="TGY12" s="41"/>
      <c r="TGZ12" s="41"/>
      <c r="THA12" s="41"/>
      <c r="THB12" s="41"/>
      <c r="THC12" s="41"/>
      <c r="THD12" s="41"/>
      <c r="THE12" s="41"/>
      <c r="THF12" s="41"/>
      <c r="THG12" s="41"/>
      <c r="THH12" s="41"/>
      <c r="THI12" s="41"/>
      <c r="THJ12" s="41"/>
      <c r="THK12" s="41"/>
      <c r="THL12" s="41"/>
      <c r="THM12" s="41"/>
      <c r="THN12" s="41"/>
      <c r="THO12" s="41"/>
      <c r="THP12" s="41"/>
      <c r="THQ12" s="41"/>
      <c r="THR12" s="41"/>
      <c r="THS12" s="41"/>
      <c r="THT12" s="41"/>
      <c r="THU12" s="41"/>
      <c r="THV12" s="41"/>
      <c r="THW12" s="41"/>
      <c r="THX12" s="41"/>
      <c r="THY12" s="41"/>
      <c r="THZ12" s="41"/>
      <c r="TIA12" s="41"/>
      <c r="TIB12" s="41"/>
      <c r="TIC12" s="41"/>
      <c r="TID12" s="41"/>
      <c r="TIE12" s="41"/>
      <c r="TIF12" s="41"/>
      <c r="TIG12" s="41"/>
      <c r="TIH12" s="41"/>
      <c r="TII12" s="41"/>
      <c r="TIJ12" s="41"/>
      <c r="TIK12" s="41"/>
      <c r="TIL12" s="41"/>
      <c r="TIM12" s="41"/>
      <c r="TIN12" s="41"/>
      <c r="TIO12" s="41"/>
      <c r="TIP12" s="41"/>
      <c r="TIQ12" s="41"/>
      <c r="TIR12" s="41"/>
      <c r="TIS12" s="41"/>
      <c r="TIT12" s="41"/>
      <c r="TIU12" s="41"/>
      <c r="TIV12" s="41"/>
      <c r="TIW12" s="41"/>
      <c r="TIX12" s="41"/>
      <c r="TIY12" s="41"/>
      <c r="TIZ12" s="41"/>
      <c r="TJA12" s="41"/>
      <c r="TJB12" s="41"/>
      <c r="TJC12" s="41"/>
      <c r="TJD12" s="41"/>
      <c r="TJE12" s="41"/>
      <c r="TJF12" s="41"/>
      <c r="TJG12" s="41"/>
      <c r="TJH12" s="41"/>
      <c r="TJI12" s="41"/>
      <c r="TJJ12" s="41"/>
      <c r="TJK12" s="41"/>
      <c r="TJL12" s="41"/>
      <c r="TJM12" s="41"/>
      <c r="TJN12" s="41"/>
      <c r="TJO12" s="41"/>
      <c r="TJP12" s="41"/>
      <c r="TJQ12" s="41"/>
      <c r="TJR12" s="41"/>
      <c r="TJS12" s="41"/>
      <c r="TJT12" s="41"/>
      <c r="TJU12" s="41"/>
      <c r="TJV12" s="41"/>
      <c r="TJW12" s="41"/>
      <c r="TJX12" s="41"/>
      <c r="TJY12" s="41"/>
      <c r="TJZ12" s="41"/>
      <c r="TKA12" s="41"/>
      <c r="TKB12" s="41"/>
      <c r="TKC12" s="41"/>
      <c r="TKD12" s="41"/>
      <c r="TKE12" s="41"/>
      <c r="TKF12" s="41"/>
      <c r="TKG12" s="41"/>
      <c r="TKH12" s="41"/>
      <c r="TKI12" s="41"/>
      <c r="TKJ12" s="41"/>
      <c r="TKK12" s="41"/>
      <c r="TKL12" s="41"/>
      <c r="TKM12" s="41"/>
      <c r="TKN12" s="41"/>
      <c r="TKO12" s="41"/>
      <c r="TKP12" s="41"/>
      <c r="TKQ12" s="41"/>
      <c r="TKR12" s="41"/>
      <c r="TKS12" s="41"/>
      <c r="TKT12" s="41"/>
      <c r="TKU12" s="41"/>
      <c r="TKV12" s="41"/>
      <c r="TKW12" s="41"/>
      <c r="TKX12" s="41"/>
      <c r="TKY12" s="41"/>
      <c r="TKZ12" s="41"/>
      <c r="TLA12" s="41"/>
      <c r="TLB12" s="41"/>
      <c r="TLC12" s="41"/>
      <c r="TLD12" s="41"/>
      <c r="TLE12" s="41"/>
      <c r="TLF12" s="41"/>
      <c r="TLG12" s="41"/>
      <c r="TLH12" s="41"/>
      <c r="TLI12" s="41"/>
      <c r="TLJ12" s="41"/>
      <c r="TLK12" s="41"/>
      <c r="TLL12" s="41"/>
      <c r="TLM12" s="41"/>
      <c r="TLN12" s="41"/>
      <c r="TLO12" s="41"/>
      <c r="TLP12" s="41"/>
      <c r="TLQ12" s="41"/>
      <c r="TLR12" s="41"/>
      <c r="TLS12" s="41"/>
      <c r="TLT12" s="41"/>
      <c r="TLU12" s="41"/>
      <c r="TLV12" s="41"/>
      <c r="TLW12" s="41"/>
      <c r="TLX12" s="41"/>
      <c r="TLY12" s="41"/>
      <c r="TLZ12" s="41"/>
      <c r="TMA12" s="41"/>
      <c r="TMB12" s="41"/>
      <c r="TMC12" s="41"/>
      <c r="TMD12" s="41"/>
      <c r="TME12" s="41"/>
      <c r="TMF12" s="41"/>
      <c r="TMG12" s="41"/>
      <c r="TMH12" s="41"/>
      <c r="TMI12" s="41"/>
      <c r="TMJ12" s="41"/>
      <c r="TMK12" s="41"/>
      <c r="TML12" s="41"/>
      <c r="TMM12" s="41"/>
      <c r="TMN12" s="41"/>
      <c r="TMO12" s="41"/>
      <c r="TMP12" s="41"/>
      <c r="TMQ12" s="41"/>
      <c r="TMR12" s="41"/>
      <c r="TMS12" s="41"/>
      <c r="TMT12" s="41"/>
      <c r="TMU12" s="41"/>
      <c r="TMV12" s="41"/>
      <c r="TMW12" s="41"/>
      <c r="TMX12" s="41"/>
      <c r="TMY12" s="41"/>
      <c r="TMZ12" s="41"/>
      <c r="TNA12" s="41"/>
      <c r="TNB12" s="41"/>
      <c r="TNC12" s="41"/>
      <c r="TND12" s="41"/>
      <c r="TNE12" s="41"/>
      <c r="TNF12" s="41"/>
      <c r="TNG12" s="41"/>
      <c r="TNH12" s="41"/>
      <c r="TNI12" s="41"/>
      <c r="TNJ12" s="41"/>
      <c r="TNK12" s="41"/>
      <c r="TNL12" s="41"/>
      <c r="TNM12" s="41"/>
      <c r="TNN12" s="41"/>
      <c r="TNO12" s="41"/>
      <c r="TNP12" s="41"/>
      <c r="TNQ12" s="41"/>
      <c r="TNR12" s="41"/>
      <c r="TNS12" s="41"/>
      <c r="TNT12" s="41"/>
      <c r="TNU12" s="41"/>
      <c r="TNV12" s="41"/>
      <c r="TNW12" s="41"/>
      <c r="TNX12" s="41"/>
      <c r="TNY12" s="41"/>
      <c r="TNZ12" s="41"/>
      <c r="TOA12" s="41"/>
      <c r="TOB12" s="41"/>
      <c r="TOC12" s="41"/>
      <c r="TOD12" s="41"/>
      <c r="TOE12" s="41"/>
      <c r="TOF12" s="41"/>
      <c r="TOG12" s="41"/>
      <c r="TOH12" s="41"/>
      <c r="TOI12" s="41"/>
      <c r="TOJ12" s="41"/>
      <c r="TOK12" s="41"/>
      <c r="TOL12" s="41"/>
      <c r="TOM12" s="41"/>
      <c r="TON12" s="41"/>
      <c r="TOO12" s="41"/>
      <c r="TOP12" s="41"/>
      <c r="TOQ12" s="41"/>
      <c r="TOR12" s="41"/>
      <c r="TOS12" s="41"/>
      <c r="TOT12" s="41"/>
      <c r="TOU12" s="41"/>
      <c r="TOV12" s="41"/>
      <c r="TOW12" s="41"/>
      <c r="TOX12" s="41"/>
      <c r="TOY12" s="41"/>
      <c r="TOZ12" s="41"/>
      <c r="TPA12" s="41"/>
      <c r="TPB12" s="41"/>
      <c r="TPC12" s="41"/>
      <c r="TPD12" s="41"/>
      <c r="TPE12" s="41"/>
      <c r="TPF12" s="41"/>
      <c r="TPG12" s="41"/>
      <c r="TPH12" s="41"/>
      <c r="TPI12" s="41"/>
      <c r="TPJ12" s="41"/>
      <c r="TPK12" s="41"/>
      <c r="TPL12" s="41"/>
      <c r="TPM12" s="41"/>
      <c r="TPN12" s="41"/>
      <c r="TPO12" s="41"/>
      <c r="TPP12" s="41"/>
      <c r="TPQ12" s="41"/>
      <c r="TPR12" s="41"/>
      <c r="TPS12" s="41"/>
      <c r="TPT12" s="41"/>
      <c r="TPU12" s="41"/>
      <c r="TPV12" s="41"/>
      <c r="TPW12" s="41"/>
      <c r="TPX12" s="41"/>
      <c r="TPY12" s="41"/>
      <c r="TPZ12" s="41"/>
      <c r="TQA12" s="41"/>
      <c r="TQB12" s="41"/>
      <c r="TQC12" s="41"/>
      <c r="TQD12" s="41"/>
      <c r="TQE12" s="41"/>
      <c r="TQF12" s="41"/>
      <c r="TQG12" s="41"/>
      <c r="TQH12" s="41"/>
      <c r="TQI12" s="41"/>
      <c r="TQJ12" s="41"/>
      <c r="TQK12" s="41"/>
      <c r="TQL12" s="41"/>
      <c r="TQM12" s="41"/>
      <c r="TQN12" s="41"/>
      <c r="TQO12" s="41"/>
      <c r="TQP12" s="41"/>
      <c r="TQQ12" s="41"/>
      <c r="TQR12" s="41"/>
      <c r="TQS12" s="41"/>
      <c r="TQT12" s="41"/>
      <c r="TQU12" s="41"/>
      <c r="TQV12" s="41"/>
      <c r="TQW12" s="41"/>
      <c r="TQX12" s="41"/>
      <c r="TQY12" s="41"/>
      <c r="TQZ12" s="41"/>
      <c r="TRA12" s="41"/>
      <c r="TRB12" s="41"/>
      <c r="TRC12" s="41"/>
      <c r="TRD12" s="41"/>
      <c r="TRE12" s="41"/>
      <c r="TRF12" s="41"/>
      <c r="TRG12" s="41"/>
      <c r="TRH12" s="41"/>
      <c r="TRI12" s="41"/>
      <c r="TRJ12" s="41"/>
      <c r="TRK12" s="41"/>
      <c r="TRL12" s="41"/>
      <c r="TRM12" s="41"/>
      <c r="TRN12" s="41"/>
      <c r="TRO12" s="41"/>
      <c r="TRP12" s="41"/>
      <c r="TRQ12" s="41"/>
      <c r="TRR12" s="41"/>
      <c r="TRS12" s="41"/>
      <c r="TRT12" s="41"/>
      <c r="TRU12" s="41"/>
      <c r="TRV12" s="41"/>
      <c r="TRW12" s="41"/>
      <c r="TRX12" s="41"/>
      <c r="TRY12" s="41"/>
      <c r="TRZ12" s="41"/>
      <c r="TSA12" s="41"/>
      <c r="TSB12" s="41"/>
      <c r="TSC12" s="41"/>
      <c r="TSD12" s="41"/>
      <c r="TSE12" s="41"/>
      <c r="TSF12" s="41"/>
      <c r="TSG12" s="41"/>
      <c r="TSH12" s="41"/>
      <c r="TSI12" s="41"/>
      <c r="TSJ12" s="41"/>
      <c r="TSK12" s="41"/>
      <c r="TSL12" s="41"/>
      <c r="TSM12" s="41"/>
      <c r="TSN12" s="41"/>
      <c r="TSO12" s="41"/>
      <c r="TSP12" s="41"/>
      <c r="TSQ12" s="41"/>
      <c r="TSR12" s="41"/>
      <c r="TSS12" s="41"/>
      <c r="TST12" s="41"/>
      <c r="TSU12" s="41"/>
      <c r="TSV12" s="41"/>
      <c r="TSW12" s="41"/>
      <c r="TSX12" s="41"/>
      <c r="TSY12" s="41"/>
      <c r="TSZ12" s="41"/>
      <c r="TTA12" s="41"/>
      <c r="TTB12" s="41"/>
      <c r="TTC12" s="41"/>
      <c r="TTD12" s="41"/>
      <c r="TTE12" s="41"/>
      <c r="TTF12" s="41"/>
      <c r="TTG12" s="41"/>
      <c r="TTH12" s="41"/>
      <c r="TTI12" s="41"/>
      <c r="TTJ12" s="41"/>
      <c r="TTK12" s="41"/>
      <c r="TTL12" s="41"/>
      <c r="TTM12" s="41"/>
      <c r="TTN12" s="41"/>
      <c r="TTO12" s="41"/>
      <c r="TTP12" s="41"/>
      <c r="TTQ12" s="41"/>
      <c r="TTR12" s="41"/>
      <c r="TTS12" s="41"/>
      <c r="TTT12" s="41"/>
      <c r="TTU12" s="41"/>
      <c r="TTV12" s="41"/>
      <c r="TTW12" s="41"/>
      <c r="TTX12" s="41"/>
      <c r="TTY12" s="41"/>
      <c r="TTZ12" s="41"/>
      <c r="TUA12" s="41"/>
      <c r="TUB12" s="41"/>
      <c r="TUC12" s="41"/>
      <c r="TUD12" s="41"/>
      <c r="TUE12" s="41"/>
      <c r="TUF12" s="41"/>
      <c r="TUG12" s="41"/>
      <c r="TUH12" s="41"/>
      <c r="TUI12" s="41"/>
      <c r="TUJ12" s="41"/>
      <c r="TUK12" s="41"/>
      <c r="TUL12" s="41"/>
      <c r="TUM12" s="41"/>
      <c r="TUN12" s="41"/>
      <c r="TUO12" s="41"/>
      <c r="TUP12" s="41"/>
      <c r="TUQ12" s="41"/>
      <c r="TUR12" s="41"/>
      <c r="TUS12" s="41"/>
      <c r="TUT12" s="41"/>
      <c r="TUU12" s="41"/>
      <c r="TUV12" s="41"/>
      <c r="TUW12" s="41"/>
      <c r="TUX12" s="41"/>
      <c r="TUY12" s="41"/>
      <c r="TUZ12" s="41"/>
      <c r="TVA12" s="41"/>
      <c r="TVB12" s="41"/>
      <c r="TVC12" s="41"/>
      <c r="TVD12" s="41"/>
      <c r="TVE12" s="41"/>
      <c r="TVF12" s="41"/>
      <c r="TVG12" s="41"/>
      <c r="TVH12" s="41"/>
      <c r="TVI12" s="41"/>
      <c r="TVJ12" s="41"/>
      <c r="TVK12" s="41"/>
      <c r="TVL12" s="41"/>
      <c r="TVM12" s="41"/>
      <c r="TVN12" s="41"/>
      <c r="TVO12" s="41"/>
      <c r="TVP12" s="41"/>
      <c r="TVQ12" s="41"/>
      <c r="TVR12" s="41"/>
      <c r="TVS12" s="41"/>
      <c r="TVT12" s="41"/>
      <c r="TVU12" s="41"/>
      <c r="TVV12" s="41"/>
      <c r="TVW12" s="41"/>
      <c r="TVX12" s="41"/>
      <c r="TVY12" s="41"/>
      <c r="TVZ12" s="41"/>
      <c r="TWA12" s="41"/>
      <c r="TWB12" s="41"/>
      <c r="TWC12" s="41"/>
      <c r="TWD12" s="41"/>
      <c r="TWE12" s="41"/>
      <c r="TWF12" s="41"/>
      <c r="TWG12" s="41"/>
      <c r="TWH12" s="41"/>
      <c r="TWI12" s="41"/>
      <c r="TWJ12" s="41"/>
      <c r="TWK12" s="41"/>
      <c r="TWL12" s="41"/>
      <c r="TWM12" s="41"/>
      <c r="TWN12" s="41"/>
      <c r="TWO12" s="41"/>
      <c r="TWP12" s="41"/>
      <c r="TWQ12" s="41"/>
      <c r="TWR12" s="41"/>
      <c r="TWS12" s="41"/>
      <c r="TWT12" s="41"/>
      <c r="TWU12" s="41"/>
      <c r="TWV12" s="41"/>
      <c r="TWW12" s="41"/>
      <c r="TWX12" s="41"/>
      <c r="TWY12" s="41"/>
      <c r="TWZ12" s="41"/>
      <c r="TXA12" s="41"/>
      <c r="TXB12" s="41"/>
      <c r="TXC12" s="41"/>
      <c r="TXD12" s="41"/>
      <c r="TXE12" s="41"/>
      <c r="TXF12" s="41"/>
      <c r="TXG12" s="41"/>
      <c r="TXH12" s="41"/>
      <c r="TXI12" s="41"/>
      <c r="TXJ12" s="41"/>
      <c r="TXK12" s="41"/>
      <c r="TXL12" s="41"/>
      <c r="TXM12" s="41"/>
      <c r="TXN12" s="41"/>
      <c r="TXO12" s="41"/>
      <c r="TXP12" s="41"/>
      <c r="TXQ12" s="41"/>
      <c r="TXR12" s="41"/>
      <c r="TXS12" s="41"/>
      <c r="TXT12" s="41"/>
      <c r="TXU12" s="41"/>
      <c r="TXV12" s="41"/>
      <c r="TXW12" s="41"/>
      <c r="TXX12" s="41"/>
      <c r="TXY12" s="41"/>
      <c r="TXZ12" s="41"/>
      <c r="TYA12" s="41"/>
      <c r="TYB12" s="41"/>
      <c r="TYC12" s="41"/>
      <c r="TYD12" s="41"/>
      <c r="TYE12" s="41"/>
      <c r="TYF12" s="41"/>
      <c r="TYG12" s="41"/>
      <c r="TYH12" s="41"/>
      <c r="TYI12" s="41"/>
      <c r="TYJ12" s="41"/>
      <c r="TYK12" s="41"/>
      <c r="TYL12" s="41"/>
      <c r="TYM12" s="41"/>
      <c r="TYN12" s="41"/>
      <c r="TYO12" s="41"/>
      <c r="TYP12" s="41"/>
      <c r="TYQ12" s="41"/>
      <c r="TYR12" s="41"/>
      <c r="TYS12" s="41"/>
      <c r="TYT12" s="41"/>
      <c r="TYU12" s="41"/>
      <c r="TYV12" s="41"/>
      <c r="TYW12" s="41"/>
      <c r="TYX12" s="41"/>
      <c r="TYY12" s="41"/>
      <c r="TYZ12" s="41"/>
      <c r="TZA12" s="41"/>
      <c r="TZB12" s="41"/>
      <c r="TZC12" s="41"/>
      <c r="TZD12" s="41"/>
      <c r="TZE12" s="41"/>
      <c r="TZF12" s="41"/>
      <c r="TZG12" s="41"/>
      <c r="TZH12" s="41"/>
      <c r="TZI12" s="41"/>
      <c r="TZJ12" s="41"/>
      <c r="TZK12" s="41"/>
      <c r="TZL12" s="41"/>
      <c r="TZM12" s="41"/>
      <c r="TZN12" s="41"/>
      <c r="TZO12" s="41"/>
      <c r="TZP12" s="41"/>
      <c r="TZQ12" s="41"/>
      <c r="TZR12" s="41"/>
      <c r="TZS12" s="41"/>
      <c r="TZT12" s="41"/>
      <c r="TZU12" s="41"/>
      <c r="TZV12" s="41"/>
      <c r="TZW12" s="41"/>
      <c r="TZX12" s="41"/>
      <c r="TZY12" s="41"/>
      <c r="TZZ12" s="41"/>
      <c r="UAA12" s="41"/>
      <c r="UAB12" s="41"/>
      <c r="UAC12" s="41"/>
      <c r="UAD12" s="41"/>
      <c r="UAE12" s="41"/>
      <c r="UAF12" s="41"/>
      <c r="UAG12" s="41"/>
      <c r="UAH12" s="41"/>
      <c r="UAI12" s="41"/>
      <c r="UAJ12" s="41"/>
      <c r="UAK12" s="41"/>
      <c r="UAL12" s="41"/>
      <c r="UAM12" s="41"/>
      <c r="UAN12" s="41"/>
      <c r="UAO12" s="41"/>
      <c r="UAP12" s="41"/>
      <c r="UAQ12" s="41"/>
      <c r="UAR12" s="41"/>
      <c r="UAS12" s="41"/>
      <c r="UAT12" s="41"/>
      <c r="UAU12" s="41"/>
      <c r="UAV12" s="41"/>
      <c r="UAW12" s="41"/>
      <c r="UAX12" s="41"/>
      <c r="UAY12" s="41"/>
      <c r="UAZ12" s="41"/>
      <c r="UBA12" s="41"/>
      <c r="UBB12" s="41"/>
      <c r="UBC12" s="41"/>
      <c r="UBD12" s="41"/>
      <c r="UBE12" s="41"/>
      <c r="UBF12" s="41"/>
      <c r="UBG12" s="41"/>
      <c r="UBH12" s="41"/>
      <c r="UBI12" s="41"/>
      <c r="UBJ12" s="41"/>
      <c r="UBK12" s="41"/>
      <c r="UBL12" s="41"/>
      <c r="UBM12" s="41"/>
      <c r="UBN12" s="41"/>
      <c r="UBO12" s="41"/>
      <c r="UBP12" s="41"/>
      <c r="UBQ12" s="41"/>
      <c r="UBR12" s="41"/>
      <c r="UBS12" s="41"/>
      <c r="UBT12" s="41"/>
      <c r="UBU12" s="41"/>
      <c r="UBV12" s="41"/>
      <c r="UBW12" s="41"/>
      <c r="UBX12" s="41"/>
      <c r="UBY12" s="41"/>
      <c r="UBZ12" s="41"/>
      <c r="UCA12" s="41"/>
      <c r="UCB12" s="41"/>
      <c r="UCC12" s="41"/>
      <c r="UCD12" s="41"/>
      <c r="UCE12" s="41"/>
      <c r="UCF12" s="41"/>
      <c r="UCG12" s="41"/>
      <c r="UCH12" s="41"/>
      <c r="UCI12" s="41"/>
      <c r="UCJ12" s="41"/>
      <c r="UCK12" s="41"/>
      <c r="UCL12" s="41"/>
      <c r="UCM12" s="41"/>
      <c r="UCN12" s="41"/>
      <c r="UCO12" s="41"/>
      <c r="UCP12" s="41"/>
      <c r="UCQ12" s="41"/>
      <c r="UCR12" s="41"/>
      <c r="UCS12" s="41"/>
      <c r="UCT12" s="41"/>
      <c r="UCU12" s="41"/>
      <c r="UCV12" s="41"/>
      <c r="UCW12" s="41"/>
      <c r="UCX12" s="41"/>
      <c r="UCY12" s="41"/>
      <c r="UCZ12" s="41"/>
      <c r="UDA12" s="41"/>
      <c r="UDB12" s="41"/>
      <c r="UDC12" s="41"/>
      <c r="UDD12" s="41"/>
      <c r="UDE12" s="41"/>
      <c r="UDF12" s="41"/>
      <c r="UDG12" s="41"/>
      <c r="UDH12" s="41"/>
      <c r="UDI12" s="41"/>
      <c r="UDJ12" s="41"/>
      <c r="UDK12" s="41"/>
      <c r="UDL12" s="41"/>
      <c r="UDM12" s="41"/>
      <c r="UDN12" s="41"/>
      <c r="UDO12" s="41"/>
      <c r="UDP12" s="41"/>
      <c r="UDQ12" s="41"/>
      <c r="UDR12" s="41"/>
      <c r="UDS12" s="41"/>
      <c r="UDT12" s="41"/>
      <c r="UDU12" s="41"/>
      <c r="UDV12" s="41"/>
      <c r="UDW12" s="41"/>
      <c r="UDX12" s="41"/>
      <c r="UDY12" s="41"/>
      <c r="UDZ12" s="41"/>
      <c r="UEA12" s="41"/>
      <c r="UEB12" s="41"/>
      <c r="UEC12" s="41"/>
      <c r="UED12" s="41"/>
      <c r="UEE12" s="41"/>
      <c r="UEF12" s="41"/>
      <c r="UEG12" s="41"/>
      <c r="UEH12" s="41"/>
      <c r="UEI12" s="41"/>
      <c r="UEJ12" s="41"/>
      <c r="UEK12" s="41"/>
      <c r="UEL12" s="41"/>
      <c r="UEM12" s="41"/>
      <c r="UEN12" s="41"/>
      <c r="UEO12" s="41"/>
      <c r="UEP12" s="41"/>
      <c r="UEQ12" s="41"/>
      <c r="UER12" s="41"/>
      <c r="UES12" s="41"/>
      <c r="UET12" s="41"/>
      <c r="UEU12" s="41"/>
      <c r="UEV12" s="41"/>
      <c r="UEW12" s="41"/>
      <c r="UEX12" s="41"/>
      <c r="UEY12" s="41"/>
      <c r="UEZ12" s="41"/>
      <c r="UFA12" s="41"/>
      <c r="UFB12" s="41"/>
      <c r="UFC12" s="41"/>
      <c r="UFD12" s="41"/>
      <c r="UFE12" s="41"/>
      <c r="UFF12" s="41"/>
      <c r="UFG12" s="41"/>
      <c r="UFH12" s="41"/>
      <c r="UFI12" s="41"/>
      <c r="UFJ12" s="41"/>
      <c r="UFK12" s="41"/>
      <c r="UFL12" s="41"/>
      <c r="UFM12" s="41"/>
      <c r="UFN12" s="41"/>
      <c r="UFO12" s="41"/>
      <c r="UFP12" s="41"/>
      <c r="UFQ12" s="41"/>
      <c r="UFR12" s="41"/>
      <c r="UFS12" s="41"/>
      <c r="UFT12" s="41"/>
      <c r="UFU12" s="41"/>
      <c r="UFV12" s="41"/>
      <c r="UFW12" s="41"/>
      <c r="UFX12" s="41"/>
      <c r="UFY12" s="41"/>
      <c r="UFZ12" s="41"/>
      <c r="UGA12" s="41"/>
      <c r="UGB12" s="41"/>
      <c r="UGC12" s="41"/>
      <c r="UGD12" s="41"/>
      <c r="UGE12" s="41"/>
      <c r="UGF12" s="41"/>
      <c r="UGG12" s="41"/>
      <c r="UGH12" s="41"/>
      <c r="UGI12" s="41"/>
      <c r="UGJ12" s="41"/>
      <c r="UGK12" s="41"/>
      <c r="UGL12" s="41"/>
      <c r="UGM12" s="41"/>
      <c r="UGN12" s="41"/>
      <c r="UGO12" s="41"/>
      <c r="UGP12" s="41"/>
      <c r="UGQ12" s="41"/>
      <c r="UGR12" s="41"/>
      <c r="UGS12" s="41"/>
      <c r="UGT12" s="41"/>
      <c r="UGU12" s="41"/>
      <c r="UGV12" s="41"/>
      <c r="UGW12" s="41"/>
      <c r="UGX12" s="41"/>
      <c r="UGY12" s="41"/>
      <c r="UGZ12" s="41"/>
      <c r="UHA12" s="41"/>
      <c r="UHB12" s="41"/>
      <c r="UHC12" s="41"/>
      <c r="UHD12" s="41"/>
      <c r="UHE12" s="41"/>
      <c r="UHF12" s="41"/>
      <c r="UHG12" s="41"/>
      <c r="UHH12" s="41"/>
      <c r="UHI12" s="41"/>
      <c r="UHJ12" s="41"/>
      <c r="UHK12" s="41"/>
      <c r="UHL12" s="41"/>
      <c r="UHM12" s="41"/>
      <c r="UHN12" s="41"/>
      <c r="UHO12" s="41"/>
      <c r="UHP12" s="41"/>
      <c r="UHQ12" s="41"/>
      <c r="UHR12" s="41"/>
      <c r="UHS12" s="41"/>
      <c r="UHT12" s="41"/>
      <c r="UHU12" s="41"/>
      <c r="UHV12" s="41"/>
      <c r="UHW12" s="41"/>
      <c r="UHX12" s="41"/>
      <c r="UHY12" s="41"/>
      <c r="UHZ12" s="41"/>
      <c r="UIA12" s="41"/>
      <c r="UIB12" s="41"/>
      <c r="UIC12" s="41"/>
      <c r="UID12" s="41"/>
      <c r="UIE12" s="41"/>
      <c r="UIF12" s="41"/>
      <c r="UIG12" s="41"/>
      <c r="UIH12" s="41"/>
      <c r="UII12" s="41"/>
      <c r="UIJ12" s="41"/>
      <c r="UIK12" s="41"/>
      <c r="UIL12" s="41"/>
      <c r="UIM12" s="41"/>
      <c r="UIN12" s="41"/>
      <c r="UIO12" s="41"/>
      <c r="UIP12" s="41"/>
      <c r="UIQ12" s="41"/>
      <c r="UIR12" s="41"/>
      <c r="UIS12" s="41"/>
      <c r="UIT12" s="41"/>
      <c r="UIU12" s="41"/>
      <c r="UIV12" s="41"/>
      <c r="UIW12" s="41"/>
      <c r="UIX12" s="41"/>
      <c r="UIY12" s="41"/>
      <c r="UIZ12" s="41"/>
      <c r="UJA12" s="41"/>
      <c r="UJB12" s="41"/>
      <c r="UJC12" s="41"/>
      <c r="UJD12" s="41"/>
      <c r="UJE12" s="41"/>
      <c r="UJF12" s="41"/>
      <c r="UJG12" s="41"/>
      <c r="UJH12" s="41"/>
      <c r="UJI12" s="41"/>
      <c r="UJJ12" s="41"/>
      <c r="UJK12" s="41"/>
      <c r="UJL12" s="41"/>
      <c r="UJM12" s="41"/>
      <c r="UJN12" s="41"/>
      <c r="UJO12" s="41"/>
      <c r="UJP12" s="41"/>
      <c r="UJQ12" s="41"/>
      <c r="UJR12" s="41"/>
      <c r="UJS12" s="41"/>
      <c r="UJT12" s="41"/>
      <c r="UJU12" s="41"/>
      <c r="UJV12" s="41"/>
      <c r="UJW12" s="41"/>
      <c r="UJX12" s="41"/>
      <c r="UJY12" s="41"/>
      <c r="UJZ12" s="41"/>
      <c r="UKA12" s="41"/>
      <c r="UKB12" s="41"/>
      <c r="UKC12" s="41"/>
      <c r="UKD12" s="41"/>
      <c r="UKE12" s="41"/>
      <c r="UKF12" s="41"/>
      <c r="UKG12" s="41"/>
      <c r="UKH12" s="41"/>
      <c r="UKI12" s="41"/>
      <c r="UKJ12" s="41"/>
      <c r="UKK12" s="41"/>
      <c r="UKL12" s="41"/>
      <c r="UKM12" s="41"/>
      <c r="UKN12" s="41"/>
      <c r="UKO12" s="41"/>
      <c r="UKP12" s="41"/>
      <c r="UKQ12" s="41"/>
      <c r="UKR12" s="41"/>
      <c r="UKS12" s="41"/>
      <c r="UKT12" s="41"/>
      <c r="UKU12" s="41"/>
      <c r="UKV12" s="41"/>
      <c r="UKW12" s="41"/>
      <c r="UKX12" s="41"/>
      <c r="UKY12" s="41"/>
      <c r="UKZ12" s="41"/>
      <c r="ULA12" s="41"/>
      <c r="ULB12" s="41"/>
      <c r="ULC12" s="41"/>
      <c r="ULD12" s="41"/>
      <c r="ULE12" s="41"/>
      <c r="ULF12" s="41"/>
      <c r="ULG12" s="41"/>
      <c r="ULH12" s="41"/>
      <c r="ULI12" s="41"/>
      <c r="ULJ12" s="41"/>
      <c r="ULK12" s="41"/>
      <c r="ULL12" s="41"/>
      <c r="ULM12" s="41"/>
      <c r="ULN12" s="41"/>
      <c r="ULO12" s="41"/>
      <c r="ULP12" s="41"/>
      <c r="ULQ12" s="41"/>
      <c r="ULR12" s="41"/>
      <c r="ULS12" s="41"/>
      <c r="ULT12" s="41"/>
      <c r="ULU12" s="41"/>
      <c r="ULV12" s="41"/>
      <c r="ULW12" s="41"/>
      <c r="ULX12" s="41"/>
      <c r="ULY12" s="41"/>
      <c r="ULZ12" s="41"/>
      <c r="UMA12" s="41"/>
      <c r="UMB12" s="41"/>
      <c r="UMC12" s="41"/>
      <c r="UMD12" s="41"/>
      <c r="UME12" s="41"/>
      <c r="UMF12" s="41"/>
      <c r="UMG12" s="41"/>
      <c r="UMH12" s="41"/>
      <c r="UMI12" s="41"/>
      <c r="UMJ12" s="41"/>
      <c r="UMK12" s="41"/>
      <c r="UML12" s="41"/>
      <c r="UMM12" s="41"/>
      <c r="UMN12" s="41"/>
      <c r="UMO12" s="41"/>
      <c r="UMP12" s="41"/>
      <c r="UMQ12" s="41"/>
      <c r="UMR12" s="41"/>
      <c r="UMS12" s="41"/>
      <c r="UMT12" s="41"/>
      <c r="UMU12" s="41"/>
      <c r="UMV12" s="41"/>
      <c r="UMW12" s="41"/>
      <c r="UMX12" s="41"/>
      <c r="UMY12" s="41"/>
      <c r="UMZ12" s="41"/>
      <c r="UNA12" s="41"/>
      <c r="UNB12" s="41"/>
      <c r="UNC12" s="41"/>
      <c r="UND12" s="41"/>
      <c r="UNE12" s="41"/>
      <c r="UNF12" s="41"/>
      <c r="UNG12" s="41"/>
      <c r="UNH12" s="41"/>
      <c r="UNI12" s="41"/>
      <c r="UNJ12" s="41"/>
      <c r="UNK12" s="41"/>
      <c r="UNL12" s="41"/>
      <c r="UNM12" s="41"/>
      <c r="UNN12" s="41"/>
      <c r="UNO12" s="41"/>
      <c r="UNP12" s="41"/>
      <c r="UNQ12" s="41"/>
      <c r="UNR12" s="41"/>
      <c r="UNS12" s="41"/>
      <c r="UNT12" s="41"/>
      <c r="UNU12" s="41"/>
      <c r="UNV12" s="41"/>
      <c r="UNW12" s="41"/>
      <c r="UNX12" s="41"/>
      <c r="UNY12" s="41"/>
      <c r="UNZ12" s="41"/>
      <c r="UOA12" s="41"/>
      <c r="UOB12" s="41"/>
      <c r="UOC12" s="41"/>
      <c r="UOD12" s="41"/>
      <c r="UOE12" s="41"/>
      <c r="UOF12" s="41"/>
      <c r="UOG12" s="41"/>
      <c r="UOH12" s="41"/>
      <c r="UOI12" s="41"/>
      <c r="UOJ12" s="41"/>
      <c r="UOK12" s="41"/>
      <c r="UOL12" s="41"/>
      <c r="UOM12" s="41"/>
      <c r="UON12" s="41"/>
      <c r="UOO12" s="41"/>
      <c r="UOP12" s="41"/>
      <c r="UOQ12" s="41"/>
      <c r="UOR12" s="41"/>
      <c r="UOS12" s="41"/>
      <c r="UOT12" s="41"/>
      <c r="UOU12" s="41"/>
      <c r="UOV12" s="41"/>
      <c r="UOW12" s="41"/>
      <c r="UOX12" s="41"/>
      <c r="UOY12" s="41"/>
      <c r="UOZ12" s="41"/>
      <c r="UPA12" s="41"/>
      <c r="UPB12" s="41"/>
      <c r="UPC12" s="41"/>
      <c r="UPD12" s="41"/>
      <c r="UPE12" s="41"/>
      <c r="UPF12" s="41"/>
      <c r="UPG12" s="41"/>
      <c r="UPH12" s="41"/>
      <c r="UPI12" s="41"/>
      <c r="UPJ12" s="41"/>
      <c r="UPK12" s="41"/>
      <c r="UPL12" s="41"/>
      <c r="UPM12" s="41"/>
      <c r="UPN12" s="41"/>
      <c r="UPO12" s="41"/>
      <c r="UPP12" s="41"/>
      <c r="UPQ12" s="41"/>
      <c r="UPR12" s="41"/>
      <c r="UPS12" s="41"/>
      <c r="UPT12" s="41"/>
      <c r="UPU12" s="41"/>
      <c r="UPV12" s="41"/>
      <c r="UPW12" s="41"/>
      <c r="UPX12" s="41"/>
      <c r="UPY12" s="41"/>
      <c r="UPZ12" s="41"/>
      <c r="UQA12" s="41"/>
      <c r="UQB12" s="41"/>
      <c r="UQC12" s="41"/>
      <c r="UQD12" s="41"/>
      <c r="UQE12" s="41"/>
      <c r="UQF12" s="41"/>
      <c r="UQG12" s="41"/>
      <c r="UQH12" s="41"/>
      <c r="UQI12" s="41"/>
      <c r="UQJ12" s="41"/>
      <c r="UQK12" s="41"/>
      <c r="UQL12" s="41"/>
      <c r="UQM12" s="41"/>
      <c r="UQN12" s="41"/>
      <c r="UQO12" s="41"/>
      <c r="UQP12" s="41"/>
      <c r="UQQ12" s="41"/>
      <c r="UQR12" s="41"/>
      <c r="UQS12" s="41"/>
      <c r="UQT12" s="41"/>
      <c r="UQU12" s="41"/>
      <c r="UQV12" s="41"/>
      <c r="UQW12" s="41"/>
      <c r="UQX12" s="41"/>
      <c r="UQY12" s="41"/>
      <c r="UQZ12" s="41"/>
      <c r="URA12" s="41"/>
      <c r="URB12" s="41"/>
      <c r="URC12" s="41"/>
      <c r="URD12" s="41"/>
      <c r="URE12" s="41"/>
      <c r="URF12" s="41"/>
      <c r="URG12" s="41"/>
      <c r="URH12" s="41"/>
      <c r="URI12" s="41"/>
      <c r="URJ12" s="41"/>
      <c r="URK12" s="41"/>
      <c r="URL12" s="41"/>
      <c r="URM12" s="41"/>
      <c r="URN12" s="41"/>
      <c r="URO12" s="41"/>
      <c r="URP12" s="41"/>
      <c r="URQ12" s="41"/>
      <c r="URR12" s="41"/>
      <c r="URS12" s="41"/>
      <c r="URT12" s="41"/>
      <c r="URU12" s="41"/>
      <c r="URV12" s="41"/>
      <c r="URW12" s="41"/>
      <c r="URX12" s="41"/>
      <c r="URY12" s="41"/>
      <c r="URZ12" s="41"/>
      <c r="USA12" s="41"/>
      <c r="USB12" s="41"/>
      <c r="USC12" s="41"/>
      <c r="USD12" s="41"/>
      <c r="USE12" s="41"/>
      <c r="USF12" s="41"/>
      <c r="USG12" s="41"/>
      <c r="USH12" s="41"/>
      <c r="USI12" s="41"/>
      <c r="USJ12" s="41"/>
      <c r="USK12" s="41"/>
      <c r="USL12" s="41"/>
      <c r="USM12" s="41"/>
      <c r="USN12" s="41"/>
      <c r="USO12" s="41"/>
      <c r="USP12" s="41"/>
      <c r="USQ12" s="41"/>
      <c r="USR12" s="41"/>
      <c r="USS12" s="41"/>
      <c r="UST12" s="41"/>
      <c r="USU12" s="41"/>
      <c r="USV12" s="41"/>
      <c r="USW12" s="41"/>
      <c r="USX12" s="41"/>
      <c r="USY12" s="41"/>
      <c r="USZ12" s="41"/>
      <c r="UTA12" s="41"/>
      <c r="UTB12" s="41"/>
      <c r="UTC12" s="41"/>
      <c r="UTD12" s="41"/>
      <c r="UTE12" s="41"/>
      <c r="UTF12" s="41"/>
      <c r="UTG12" s="41"/>
      <c r="UTH12" s="41"/>
      <c r="UTI12" s="41"/>
      <c r="UTJ12" s="41"/>
      <c r="UTK12" s="41"/>
      <c r="UTL12" s="41"/>
      <c r="UTM12" s="41"/>
      <c r="UTN12" s="41"/>
      <c r="UTO12" s="41"/>
      <c r="UTP12" s="41"/>
      <c r="UTQ12" s="41"/>
      <c r="UTR12" s="41"/>
      <c r="UTS12" s="41"/>
      <c r="UTT12" s="41"/>
      <c r="UTU12" s="41"/>
      <c r="UTV12" s="41"/>
      <c r="UTW12" s="41"/>
      <c r="UTX12" s="41"/>
      <c r="UTY12" s="41"/>
      <c r="UTZ12" s="41"/>
      <c r="UUA12" s="41"/>
      <c r="UUB12" s="41"/>
      <c r="UUC12" s="41"/>
      <c r="UUD12" s="41"/>
      <c r="UUE12" s="41"/>
      <c r="UUF12" s="41"/>
      <c r="UUG12" s="41"/>
      <c r="UUH12" s="41"/>
      <c r="UUI12" s="41"/>
      <c r="UUJ12" s="41"/>
      <c r="UUK12" s="41"/>
      <c r="UUL12" s="41"/>
      <c r="UUM12" s="41"/>
      <c r="UUN12" s="41"/>
      <c r="UUO12" s="41"/>
      <c r="UUP12" s="41"/>
      <c r="UUQ12" s="41"/>
      <c r="UUR12" s="41"/>
      <c r="UUS12" s="41"/>
      <c r="UUT12" s="41"/>
      <c r="UUU12" s="41"/>
      <c r="UUV12" s="41"/>
      <c r="UUW12" s="41"/>
      <c r="UUX12" s="41"/>
      <c r="UUY12" s="41"/>
      <c r="UUZ12" s="41"/>
      <c r="UVA12" s="41"/>
      <c r="UVB12" s="41"/>
      <c r="UVC12" s="41"/>
      <c r="UVD12" s="41"/>
      <c r="UVE12" s="41"/>
      <c r="UVF12" s="41"/>
      <c r="UVG12" s="41"/>
      <c r="UVH12" s="41"/>
      <c r="UVI12" s="41"/>
      <c r="UVJ12" s="41"/>
      <c r="UVK12" s="41"/>
      <c r="UVL12" s="41"/>
      <c r="UVM12" s="41"/>
      <c r="UVN12" s="41"/>
      <c r="UVO12" s="41"/>
      <c r="UVP12" s="41"/>
      <c r="UVQ12" s="41"/>
      <c r="UVR12" s="41"/>
      <c r="UVS12" s="41"/>
      <c r="UVT12" s="41"/>
      <c r="UVU12" s="41"/>
      <c r="UVV12" s="41"/>
      <c r="UVW12" s="41"/>
      <c r="UVX12" s="41"/>
      <c r="UVY12" s="41"/>
      <c r="UVZ12" s="41"/>
      <c r="UWA12" s="41"/>
      <c r="UWB12" s="41"/>
      <c r="UWC12" s="41"/>
      <c r="UWD12" s="41"/>
      <c r="UWE12" s="41"/>
      <c r="UWF12" s="41"/>
      <c r="UWG12" s="41"/>
      <c r="UWH12" s="41"/>
      <c r="UWI12" s="41"/>
      <c r="UWJ12" s="41"/>
      <c r="UWK12" s="41"/>
      <c r="UWL12" s="41"/>
      <c r="UWM12" s="41"/>
      <c r="UWN12" s="41"/>
      <c r="UWO12" s="41"/>
      <c r="UWP12" s="41"/>
      <c r="UWQ12" s="41"/>
      <c r="UWR12" s="41"/>
      <c r="UWS12" s="41"/>
      <c r="UWT12" s="41"/>
      <c r="UWU12" s="41"/>
      <c r="UWV12" s="41"/>
      <c r="UWW12" s="41"/>
      <c r="UWX12" s="41"/>
      <c r="UWY12" s="41"/>
      <c r="UWZ12" s="41"/>
      <c r="UXA12" s="41"/>
      <c r="UXB12" s="41"/>
      <c r="UXC12" s="41"/>
      <c r="UXD12" s="41"/>
      <c r="UXE12" s="41"/>
      <c r="UXF12" s="41"/>
      <c r="UXG12" s="41"/>
      <c r="UXH12" s="41"/>
      <c r="UXI12" s="41"/>
      <c r="UXJ12" s="41"/>
      <c r="UXK12" s="41"/>
      <c r="UXL12" s="41"/>
      <c r="UXM12" s="41"/>
      <c r="UXN12" s="41"/>
      <c r="UXO12" s="41"/>
      <c r="UXP12" s="41"/>
      <c r="UXQ12" s="41"/>
      <c r="UXR12" s="41"/>
      <c r="UXS12" s="41"/>
      <c r="UXT12" s="41"/>
      <c r="UXU12" s="41"/>
      <c r="UXV12" s="41"/>
      <c r="UXW12" s="41"/>
      <c r="UXX12" s="41"/>
      <c r="UXY12" s="41"/>
      <c r="UXZ12" s="41"/>
      <c r="UYA12" s="41"/>
      <c r="UYB12" s="41"/>
      <c r="UYC12" s="41"/>
      <c r="UYD12" s="41"/>
      <c r="UYE12" s="41"/>
      <c r="UYF12" s="41"/>
      <c r="UYG12" s="41"/>
      <c r="UYH12" s="41"/>
      <c r="UYI12" s="41"/>
      <c r="UYJ12" s="41"/>
      <c r="UYK12" s="41"/>
      <c r="UYL12" s="41"/>
      <c r="UYM12" s="41"/>
      <c r="UYN12" s="41"/>
      <c r="UYO12" s="41"/>
      <c r="UYP12" s="41"/>
      <c r="UYQ12" s="41"/>
      <c r="UYR12" s="41"/>
      <c r="UYS12" s="41"/>
      <c r="UYT12" s="41"/>
      <c r="UYU12" s="41"/>
      <c r="UYV12" s="41"/>
      <c r="UYW12" s="41"/>
      <c r="UYX12" s="41"/>
      <c r="UYY12" s="41"/>
      <c r="UYZ12" s="41"/>
      <c r="UZA12" s="41"/>
      <c r="UZB12" s="41"/>
      <c r="UZC12" s="41"/>
      <c r="UZD12" s="41"/>
      <c r="UZE12" s="41"/>
      <c r="UZF12" s="41"/>
      <c r="UZG12" s="41"/>
      <c r="UZH12" s="41"/>
      <c r="UZI12" s="41"/>
      <c r="UZJ12" s="41"/>
      <c r="UZK12" s="41"/>
      <c r="UZL12" s="41"/>
      <c r="UZM12" s="41"/>
      <c r="UZN12" s="41"/>
      <c r="UZO12" s="41"/>
      <c r="UZP12" s="41"/>
      <c r="UZQ12" s="41"/>
      <c r="UZR12" s="41"/>
      <c r="UZS12" s="41"/>
      <c r="UZT12" s="41"/>
      <c r="UZU12" s="41"/>
      <c r="UZV12" s="41"/>
      <c r="UZW12" s="41"/>
      <c r="UZX12" s="41"/>
      <c r="UZY12" s="41"/>
      <c r="UZZ12" s="41"/>
      <c r="VAA12" s="41"/>
      <c r="VAB12" s="41"/>
      <c r="VAC12" s="41"/>
      <c r="VAD12" s="41"/>
      <c r="VAE12" s="41"/>
      <c r="VAF12" s="41"/>
      <c r="VAG12" s="41"/>
      <c r="VAH12" s="41"/>
      <c r="VAI12" s="41"/>
      <c r="VAJ12" s="41"/>
      <c r="VAK12" s="41"/>
      <c r="VAL12" s="41"/>
      <c r="VAM12" s="41"/>
      <c r="VAN12" s="41"/>
      <c r="VAO12" s="41"/>
      <c r="VAP12" s="41"/>
      <c r="VAQ12" s="41"/>
      <c r="VAR12" s="41"/>
      <c r="VAS12" s="41"/>
      <c r="VAT12" s="41"/>
      <c r="VAU12" s="41"/>
      <c r="VAV12" s="41"/>
      <c r="VAW12" s="41"/>
      <c r="VAX12" s="41"/>
      <c r="VAY12" s="41"/>
      <c r="VAZ12" s="41"/>
      <c r="VBA12" s="41"/>
      <c r="VBB12" s="41"/>
      <c r="VBC12" s="41"/>
      <c r="VBD12" s="41"/>
      <c r="VBE12" s="41"/>
      <c r="VBF12" s="41"/>
      <c r="VBG12" s="41"/>
      <c r="VBH12" s="41"/>
      <c r="VBI12" s="41"/>
      <c r="VBJ12" s="41"/>
      <c r="VBK12" s="41"/>
      <c r="VBL12" s="41"/>
      <c r="VBM12" s="41"/>
      <c r="VBN12" s="41"/>
      <c r="VBO12" s="41"/>
      <c r="VBP12" s="41"/>
      <c r="VBQ12" s="41"/>
      <c r="VBR12" s="41"/>
      <c r="VBS12" s="41"/>
      <c r="VBT12" s="41"/>
      <c r="VBU12" s="41"/>
      <c r="VBV12" s="41"/>
      <c r="VBW12" s="41"/>
      <c r="VBX12" s="41"/>
      <c r="VBY12" s="41"/>
      <c r="VBZ12" s="41"/>
      <c r="VCA12" s="41"/>
      <c r="VCB12" s="41"/>
      <c r="VCC12" s="41"/>
      <c r="VCD12" s="41"/>
      <c r="VCE12" s="41"/>
      <c r="VCF12" s="41"/>
      <c r="VCG12" s="41"/>
      <c r="VCH12" s="41"/>
      <c r="VCI12" s="41"/>
      <c r="VCJ12" s="41"/>
      <c r="VCK12" s="41"/>
      <c r="VCL12" s="41"/>
      <c r="VCM12" s="41"/>
      <c r="VCN12" s="41"/>
      <c r="VCO12" s="41"/>
      <c r="VCP12" s="41"/>
      <c r="VCQ12" s="41"/>
      <c r="VCR12" s="41"/>
      <c r="VCS12" s="41"/>
      <c r="VCT12" s="41"/>
      <c r="VCU12" s="41"/>
      <c r="VCV12" s="41"/>
      <c r="VCW12" s="41"/>
      <c r="VCX12" s="41"/>
      <c r="VCY12" s="41"/>
      <c r="VCZ12" s="41"/>
      <c r="VDA12" s="41"/>
      <c r="VDB12" s="41"/>
      <c r="VDC12" s="41"/>
      <c r="VDD12" s="41"/>
      <c r="VDE12" s="41"/>
      <c r="VDF12" s="41"/>
      <c r="VDG12" s="41"/>
      <c r="VDH12" s="41"/>
      <c r="VDI12" s="41"/>
      <c r="VDJ12" s="41"/>
      <c r="VDK12" s="41"/>
      <c r="VDL12" s="41"/>
      <c r="VDM12" s="41"/>
      <c r="VDN12" s="41"/>
      <c r="VDO12" s="41"/>
      <c r="VDP12" s="41"/>
      <c r="VDQ12" s="41"/>
      <c r="VDR12" s="41"/>
      <c r="VDS12" s="41"/>
      <c r="VDT12" s="41"/>
      <c r="VDU12" s="41"/>
      <c r="VDV12" s="41"/>
      <c r="VDW12" s="41"/>
      <c r="VDX12" s="41"/>
      <c r="VDY12" s="41"/>
      <c r="VDZ12" s="41"/>
      <c r="VEA12" s="41"/>
      <c r="VEB12" s="41"/>
      <c r="VEC12" s="41"/>
      <c r="VED12" s="41"/>
      <c r="VEE12" s="41"/>
      <c r="VEF12" s="41"/>
      <c r="VEG12" s="41"/>
      <c r="VEH12" s="41"/>
      <c r="VEI12" s="41"/>
      <c r="VEJ12" s="41"/>
      <c r="VEK12" s="41"/>
      <c r="VEL12" s="41"/>
      <c r="VEM12" s="41"/>
      <c r="VEN12" s="41"/>
      <c r="VEO12" s="41"/>
      <c r="VEP12" s="41"/>
      <c r="VEQ12" s="41"/>
      <c r="VER12" s="41"/>
      <c r="VES12" s="41"/>
      <c r="VET12" s="41"/>
      <c r="VEU12" s="41"/>
      <c r="VEV12" s="41"/>
      <c r="VEW12" s="41"/>
      <c r="VEX12" s="41"/>
      <c r="VEY12" s="41"/>
      <c r="VEZ12" s="41"/>
      <c r="VFA12" s="41"/>
      <c r="VFB12" s="41"/>
      <c r="VFC12" s="41"/>
      <c r="VFD12" s="41"/>
      <c r="VFE12" s="41"/>
      <c r="VFF12" s="41"/>
      <c r="VFG12" s="41"/>
      <c r="VFH12" s="41"/>
      <c r="VFI12" s="41"/>
      <c r="VFJ12" s="41"/>
      <c r="VFK12" s="41"/>
      <c r="VFL12" s="41"/>
      <c r="VFM12" s="41"/>
      <c r="VFN12" s="41"/>
      <c r="VFO12" s="41"/>
      <c r="VFP12" s="41"/>
      <c r="VFQ12" s="41"/>
      <c r="VFR12" s="41"/>
      <c r="VFS12" s="41"/>
      <c r="VFT12" s="41"/>
      <c r="VFU12" s="41"/>
      <c r="VFV12" s="41"/>
      <c r="VFW12" s="41"/>
      <c r="VFX12" s="41"/>
      <c r="VFY12" s="41"/>
      <c r="VFZ12" s="41"/>
      <c r="VGA12" s="41"/>
      <c r="VGB12" s="41"/>
      <c r="VGC12" s="41"/>
      <c r="VGD12" s="41"/>
      <c r="VGE12" s="41"/>
      <c r="VGF12" s="41"/>
      <c r="VGG12" s="41"/>
      <c r="VGH12" s="41"/>
      <c r="VGI12" s="41"/>
      <c r="VGJ12" s="41"/>
      <c r="VGK12" s="41"/>
      <c r="VGL12" s="41"/>
      <c r="VGM12" s="41"/>
      <c r="VGN12" s="41"/>
      <c r="VGO12" s="41"/>
      <c r="VGP12" s="41"/>
      <c r="VGQ12" s="41"/>
      <c r="VGR12" s="41"/>
      <c r="VGS12" s="41"/>
      <c r="VGT12" s="41"/>
      <c r="VGU12" s="41"/>
      <c r="VGV12" s="41"/>
      <c r="VGW12" s="41"/>
      <c r="VGX12" s="41"/>
      <c r="VGY12" s="41"/>
      <c r="VGZ12" s="41"/>
      <c r="VHA12" s="41"/>
      <c r="VHB12" s="41"/>
      <c r="VHC12" s="41"/>
      <c r="VHD12" s="41"/>
      <c r="VHE12" s="41"/>
      <c r="VHF12" s="41"/>
      <c r="VHG12" s="41"/>
      <c r="VHH12" s="41"/>
      <c r="VHI12" s="41"/>
      <c r="VHJ12" s="41"/>
      <c r="VHK12" s="41"/>
      <c r="VHL12" s="41"/>
      <c r="VHM12" s="41"/>
      <c r="VHN12" s="41"/>
      <c r="VHO12" s="41"/>
      <c r="VHP12" s="41"/>
      <c r="VHQ12" s="41"/>
      <c r="VHR12" s="41"/>
      <c r="VHS12" s="41"/>
      <c r="VHT12" s="41"/>
      <c r="VHU12" s="41"/>
      <c r="VHV12" s="41"/>
      <c r="VHW12" s="41"/>
      <c r="VHX12" s="41"/>
      <c r="VHY12" s="41"/>
      <c r="VHZ12" s="41"/>
      <c r="VIA12" s="41"/>
      <c r="VIB12" s="41"/>
      <c r="VIC12" s="41"/>
      <c r="VID12" s="41"/>
      <c r="VIE12" s="41"/>
      <c r="VIF12" s="41"/>
      <c r="VIG12" s="41"/>
      <c r="VIH12" s="41"/>
      <c r="VII12" s="41"/>
      <c r="VIJ12" s="41"/>
      <c r="VIK12" s="41"/>
      <c r="VIL12" s="41"/>
      <c r="VIM12" s="41"/>
      <c r="VIN12" s="41"/>
      <c r="VIO12" s="41"/>
      <c r="VIP12" s="41"/>
      <c r="VIQ12" s="41"/>
      <c r="VIR12" s="41"/>
      <c r="VIS12" s="41"/>
      <c r="VIT12" s="41"/>
      <c r="VIU12" s="41"/>
      <c r="VIV12" s="41"/>
      <c r="VIW12" s="41"/>
      <c r="VIX12" s="41"/>
      <c r="VIY12" s="41"/>
      <c r="VIZ12" s="41"/>
      <c r="VJA12" s="41"/>
      <c r="VJB12" s="41"/>
      <c r="VJC12" s="41"/>
      <c r="VJD12" s="41"/>
      <c r="VJE12" s="41"/>
      <c r="VJF12" s="41"/>
      <c r="VJG12" s="41"/>
      <c r="VJH12" s="41"/>
      <c r="VJI12" s="41"/>
      <c r="VJJ12" s="41"/>
      <c r="VJK12" s="41"/>
      <c r="VJL12" s="41"/>
      <c r="VJM12" s="41"/>
      <c r="VJN12" s="41"/>
      <c r="VJO12" s="41"/>
      <c r="VJP12" s="41"/>
      <c r="VJQ12" s="41"/>
      <c r="VJR12" s="41"/>
      <c r="VJS12" s="41"/>
      <c r="VJT12" s="41"/>
      <c r="VJU12" s="41"/>
      <c r="VJV12" s="41"/>
      <c r="VJW12" s="41"/>
      <c r="VJX12" s="41"/>
      <c r="VJY12" s="41"/>
      <c r="VJZ12" s="41"/>
      <c r="VKA12" s="41"/>
      <c r="VKB12" s="41"/>
      <c r="VKC12" s="41"/>
      <c r="VKD12" s="41"/>
      <c r="VKE12" s="41"/>
      <c r="VKF12" s="41"/>
      <c r="VKG12" s="41"/>
      <c r="VKH12" s="41"/>
      <c r="VKI12" s="41"/>
      <c r="VKJ12" s="41"/>
      <c r="VKK12" s="41"/>
      <c r="VKL12" s="41"/>
      <c r="VKM12" s="41"/>
      <c r="VKN12" s="41"/>
      <c r="VKO12" s="41"/>
      <c r="VKP12" s="41"/>
      <c r="VKQ12" s="41"/>
      <c r="VKR12" s="41"/>
      <c r="VKS12" s="41"/>
      <c r="VKT12" s="41"/>
      <c r="VKU12" s="41"/>
      <c r="VKV12" s="41"/>
      <c r="VKW12" s="41"/>
      <c r="VKX12" s="41"/>
      <c r="VKY12" s="41"/>
      <c r="VKZ12" s="41"/>
      <c r="VLA12" s="41"/>
      <c r="VLB12" s="41"/>
      <c r="VLC12" s="41"/>
      <c r="VLD12" s="41"/>
      <c r="VLE12" s="41"/>
      <c r="VLF12" s="41"/>
      <c r="VLG12" s="41"/>
      <c r="VLH12" s="41"/>
      <c r="VLI12" s="41"/>
      <c r="VLJ12" s="41"/>
      <c r="VLK12" s="41"/>
      <c r="VLL12" s="41"/>
      <c r="VLM12" s="41"/>
      <c r="VLN12" s="41"/>
      <c r="VLO12" s="41"/>
      <c r="VLP12" s="41"/>
      <c r="VLQ12" s="41"/>
      <c r="VLR12" s="41"/>
      <c r="VLS12" s="41"/>
      <c r="VLT12" s="41"/>
      <c r="VLU12" s="41"/>
      <c r="VLV12" s="41"/>
      <c r="VLW12" s="41"/>
      <c r="VLX12" s="41"/>
      <c r="VLY12" s="41"/>
      <c r="VLZ12" s="41"/>
      <c r="VMA12" s="41"/>
      <c r="VMB12" s="41"/>
      <c r="VMC12" s="41"/>
      <c r="VMD12" s="41"/>
      <c r="VME12" s="41"/>
      <c r="VMF12" s="41"/>
      <c r="VMG12" s="41"/>
      <c r="VMH12" s="41"/>
      <c r="VMI12" s="41"/>
      <c r="VMJ12" s="41"/>
      <c r="VMK12" s="41"/>
      <c r="VML12" s="41"/>
      <c r="VMM12" s="41"/>
      <c r="VMN12" s="41"/>
      <c r="VMO12" s="41"/>
      <c r="VMP12" s="41"/>
      <c r="VMQ12" s="41"/>
      <c r="VMR12" s="41"/>
      <c r="VMS12" s="41"/>
      <c r="VMT12" s="41"/>
      <c r="VMU12" s="41"/>
      <c r="VMV12" s="41"/>
      <c r="VMW12" s="41"/>
      <c r="VMX12" s="41"/>
      <c r="VMY12" s="41"/>
      <c r="VMZ12" s="41"/>
      <c r="VNA12" s="41"/>
      <c r="VNB12" s="41"/>
      <c r="VNC12" s="41"/>
      <c r="VND12" s="41"/>
      <c r="VNE12" s="41"/>
      <c r="VNF12" s="41"/>
      <c r="VNG12" s="41"/>
      <c r="VNH12" s="41"/>
      <c r="VNI12" s="41"/>
      <c r="VNJ12" s="41"/>
      <c r="VNK12" s="41"/>
      <c r="VNL12" s="41"/>
      <c r="VNM12" s="41"/>
      <c r="VNN12" s="41"/>
      <c r="VNO12" s="41"/>
      <c r="VNP12" s="41"/>
      <c r="VNQ12" s="41"/>
      <c r="VNR12" s="41"/>
      <c r="VNS12" s="41"/>
      <c r="VNT12" s="41"/>
      <c r="VNU12" s="41"/>
      <c r="VNV12" s="41"/>
      <c r="VNW12" s="41"/>
      <c r="VNX12" s="41"/>
      <c r="VNY12" s="41"/>
      <c r="VNZ12" s="41"/>
      <c r="VOA12" s="41"/>
      <c r="VOB12" s="41"/>
      <c r="VOC12" s="41"/>
      <c r="VOD12" s="41"/>
      <c r="VOE12" s="41"/>
      <c r="VOF12" s="41"/>
      <c r="VOG12" s="41"/>
      <c r="VOH12" s="41"/>
      <c r="VOI12" s="41"/>
      <c r="VOJ12" s="41"/>
      <c r="VOK12" s="41"/>
      <c r="VOL12" s="41"/>
      <c r="VOM12" s="41"/>
      <c r="VON12" s="41"/>
      <c r="VOO12" s="41"/>
      <c r="VOP12" s="41"/>
      <c r="VOQ12" s="41"/>
      <c r="VOR12" s="41"/>
      <c r="VOS12" s="41"/>
      <c r="VOT12" s="41"/>
      <c r="VOU12" s="41"/>
      <c r="VOV12" s="41"/>
      <c r="VOW12" s="41"/>
      <c r="VOX12" s="41"/>
      <c r="VOY12" s="41"/>
      <c r="VOZ12" s="41"/>
      <c r="VPA12" s="41"/>
      <c r="VPB12" s="41"/>
      <c r="VPC12" s="41"/>
      <c r="VPD12" s="41"/>
      <c r="VPE12" s="41"/>
      <c r="VPF12" s="41"/>
      <c r="VPG12" s="41"/>
      <c r="VPH12" s="41"/>
      <c r="VPI12" s="41"/>
      <c r="VPJ12" s="41"/>
      <c r="VPK12" s="41"/>
      <c r="VPL12" s="41"/>
      <c r="VPM12" s="41"/>
      <c r="VPN12" s="41"/>
      <c r="VPO12" s="41"/>
      <c r="VPP12" s="41"/>
      <c r="VPQ12" s="41"/>
      <c r="VPR12" s="41"/>
      <c r="VPS12" s="41"/>
      <c r="VPT12" s="41"/>
      <c r="VPU12" s="41"/>
      <c r="VPV12" s="41"/>
      <c r="VPW12" s="41"/>
      <c r="VPX12" s="41"/>
      <c r="VPY12" s="41"/>
      <c r="VPZ12" s="41"/>
      <c r="VQA12" s="41"/>
      <c r="VQB12" s="41"/>
      <c r="VQC12" s="41"/>
      <c r="VQD12" s="41"/>
      <c r="VQE12" s="41"/>
      <c r="VQF12" s="41"/>
      <c r="VQG12" s="41"/>
      <c r="VQH12" s="41"/>
      <c r="VQI12" s="41"/>
      <c r="VQJ12" s="41"/>
      <c r="VQK12" s="41"/>
      <c r="VQL12" s="41"/>
      <c r="VQM12" s="41"/>
      <c r="VQN12" s="41"/>
      <c r="VQO12" s="41"/>
      <c r="VQP12" s="41"/>
      <c r="VQQ12" s="41"/>
      <c r="VQR12" s="41"/>
      <c r="VQS12" s="41"/>
      <c r="VQT12" s="41"/>
      <c r="VQU12" s="41"/>
      <c r="VQV12" s="41"/>
      <c r="VQW12" s="41"/>
      <c r="VQX12" s="41"/>
      <c r="VQY12" s="41"/>
      <c r="VQZ12" s="41"/>
      <c r="VRA12" s="41"/>
      <c r="VRB12" s="41"/>
      <c r="VRC12" s="41"/>
      <c r="VRD12" s="41"/>
      <c r="VRE12" s="41"/>
      <c r="VRF12" s="41"/>
      <c r="VRG12" s="41"/>
      <c r="VRH12" s="41"/>
      <c r="VRI12" s="41"/>
      <c r="VRJ12" s="41"/>
      <c r="VRK12" s="41"/>
      <c r="VRL12" s="41"/>
      <c r="VRM12" s="41"/>
      <c r="VRN12" s="41"/>
      <c r="VRO12" s="41"/>
      <c r="VRP12" s="41"/>
      <c r="VRQ12" s="41"/>
      <c r="VRR12" s="41"/>
      <c r="VRS12" s="41"/>
      <c r="VRT12" s="41"/>
      <c r="VRU12" s="41"/>
      <c r="VRV12" s="41"/>
      <c r="VRW12" s="41"/>
      <c r="VRX12" s="41"/>
      <c r="VRY12" s="41"/>
      <c r="VRZ12" s="41"/>
      <c r="VSA12" s="41"/>
      <c r="VSB12" s="41"/>
      <c r="VSC12" s="41"/>
      <c r="VSD12" s="41"/>
      <c r="VSE12" s="41"/>
      <c r="VSF12" s="41"/>
      <c r="VSG12" s="41"/>
      <c r="VSH12" s="41"/>
      <c r="VSI12" s="41"/>
      <c r="VSJ12" s="41"/>
      <c r="VSK12" s="41"/>
      <c r="VSL12" s="41"/>
      <c r="VSM12" s="41"/>
      <c r="VSN12" s="41"/>
      <c r="VSO12" s="41"/>
      <c r="VSP12" s="41"/>
      <c r="VSQ12" s="41"/>
      <c r="VSR12" s="41"/>
      <c r="VSS12" s="41"/>
      <c r="VST12" s="41"/>
      <c r="VSU12" s="41"/>
      <c r="VSV12" s="41"/>
      <c r="VSW12" s="41"/>
      <c r="VSX12" s="41"/>
      <c r="VSY12" s="41"/>
      <c r="VSZ12" s="41"/>
      <c r="VTA12" s="41"/>
      <c r="VTB12" s="41"/>
      <c r="VTC12" s="41"/>
      <c r="VTD12" s="41"/>
      <c r="VTE12" s="41"/>
      <c r="VTF12" s="41"/>
      <c r="VTG12" s="41"/>
      <c r="VTH12" s="41"/>
      <c r="VTI12" s="41"/>
      <c r="VTJ12" s="41"/>
      <c r="VTK12" s="41"/>
      <c r="VTL12" s="41"/>
      <c r="VTM12" s="41"/>
      <c r="VTN12" s="41"/>
      <c r="VTO12" s="41"/>
      <c r="VTP12" s="41"/>
      <c r="VTQ12" s="41"/>
      <c r="VTR12" s="41"/>
      <c r="VTS12" s="41"/>
      <c r="VTT12" s="41"/>
      <c r="VTU12" s="41"/>
      <c r="VTV12" s="41"/>
      <c r="VTW12" s="41"/>
      <c r="VTX12" s="41"/>
      <c r="VTY12" s="41"/>
      <c r="VTZ12" s="41"/>
      <c r="VUA12" s="41"/>
      <c r="VUB12" s="41"/>
      <c r="VUC12" s="41"/>
      <c r="VUD12" s="41"/>
      <c r="VUE12" s="41"/>
      <c r="VUF12" s="41"/>
      <c r="VUG12" s="41"/>
      <c r="VUH12" s="41"/>
      <c r="VUI12" s="41"/>
      <c r="VUJ12" s="41"/>
      <c r="VUK12" s="41"/>
      <c r="VUL12" s="41"/>
      <c r="VUM12" s="41"/>
      <c r="VUN12" s="41"/>
      <c r="VUO12" s="41"/>
      <c r="VUP12" s="41"/>
      <c r="VUQ12" s="41"/>
      <c r="VUR12" s="41"/>
      <c r="VUS12" s="41"/>
      <c r="VUT12" s="41"/>
      <c r="VUU12" s="41"/>
      <c r="VUV12" s="41"/>
      <c r="VUW12" s="41"/>
      <c r="VUX12" s="41"/>
      <c r="VUY12" s="41"/>
      <c r="VUZ12" s="41"/>
      <c r="VVA12" s="41"/>
      <c r="VVB12" s="41"/>
      <c r="VVC12" s="41"/>
      <c r="VVD12" s="41"/>
      <c r="VVE12" s="41"/>
      <c r="VVF12" s="41"/>
      <c r="VVG12" s="41"/>
      <c r="VVH12" s="41"/>
      <c r="VVI12" s="41"/>
      <c r="VVJ12" s="41"/>
      <c r="VVK12" s="41"/>
      <c r="VVL12" s="41"/>
      <c r="VVM12" s="41"/>
      <c r="VVN12" s="41"/>
      <c r="VVO12" s="41"/>
      <c r="VVP12" s="41"/>
      <c r="VVQ12" s="41"/>
      <c r="VVR12" s="41"/>
      <c r="VVS12" s="41"/>
      <c r="VVT12" s="41"/>
      <c r="VVU12" s="41"/>
      <c r="VVV12" s="41"/>
      <c r="VVW12" s="41"/>
      <c r="VVX12" s="41"/>
      <c r="VVY12" s="41"/>
      <c r="VVZ12" s="41"/>
      <c r="VWA12" s="41"/>
      <c r="VWB12" s="41"/>
      <c r="VWC12" s="41"/>
      <c r="VWD12" s="41"/>
      <c r="VWE12" s="41"/>
      <c r="VWF12" s="41"/>
      <c r="VWG12" s="41"/>
      <c r="VWH12" s="41"/>
      <c r="VWI12" s="41"/>
      <c r="VWJ12" s="41"/>
      <c r="VWK12" s="41"/>
      <c r="VWL12" s="41"/>
      <c r="VWM12" s="41"/>
      <c r="VWN12" s="41"/>
      <c r="VWO12" s="41"/>
      <c r="VWP12" s="41"/>
      <c r="VWQ12" s="41"/>
      <c r="VWR12" s="41"/>
      <c r="VWS12" s="41"/>
      <c r="VWT12" s="41"/>
      <c r="VWU12" s="41"/>
      <c r="VWV12" s="41"/>
      <c r="VWW12" s="41"/>
      <c r="VWX12" s="41"/>
      <c r="VWY12" s="41"/>
      <c r="VWZ12" s="41"/>
      <c r="VXA12" s="41"/>
      <c r="VXB12" s="41"/>
      <c r="VXC12" s="41"/>
      <c r="VXD12" s="41"/>
      <c r="VXE12" s="41"/>
      <c r="VXF12" s="41"/>
      <c r="VXG12" s="41"/>
      <c r="VXH12" s="41"/>
      <c r="VXI12" s="41"/>
      <c r="VXJ12" s="41"/>
      <c r="VXK12" s="41"/>
      <c r="VXL12" s="41"/>
      <c r="VXM12" s="41"/>
      <c r="VXN12" s="41"/>
      <c r="VXO12" s="41"/>
      <c r="VXP12" s="41"/>
      <c r="VXQ12" s="41"/>
      <c r="VXR12" s="41"/>
      <c r="VXS12" s="41"/>
      <c r="VXT12" s="41"/>
      <c r="VXU12" s="41"/>
      <c r="VXV12" s="41"/>
      <c r="VXW12" s="41"/>
      <c r="VXX12" s="41"/>
      <c r="VXY12" s="41"/>
      <c r="VXZ12" s="41"/>
      <c r="VYA12" s="41"/>
      <c r="VYB12" s="41"/>
      <c r="VYC12" s="41"/>
      <c r="VYD12" s="41"/>
      <c r="VYE12" s="41"/>
      <c r="VYF12" s="41"/>
      <c r="VYG12" s="41"/>
      <c r="VYH12" s="41"/>
      <c r="VYI12" s="41"/>
      <c r="VYJ12" s="41"/>
      <c r="VYK12" s="41"/>
      <c r="VYL12" s="41"/>
      <c r="VYM12" s="41"/>
      <c r="VYN12" s="41"/>
      <c r="VYO12" s="41"/>
      <c r="VYP12" s="41"/>
      <c r="VYQ12" s="41"/>
      <c r="VYR12" s="41"/>
      <c r="VYS12" s="41"/>
      <c r="VYT12" s="41"/>
      <c r="VYU12" s="41"/>
      <c r="VYV12" s="41"/>
      <c r="VYW12" s="41"/>
      <c r="VYX12" s="41"/>
      <c r="VYY12" s="41"/>
      <c r="VYZ12" s="41"/>
      <c r="VZA12" s="41"/>
      <c r="VZB12" s="41"/>
      <c r="VZC12" s="41"/>
      <c r="VZD12" s="41"/>
      <c r="VZE12" s="41"/>
      <c r="VZF12" s="41"/>
      <c r="VZG12" s="41"/>
      <c r="VZH12" s="41"/>
      <c r="VZI12" s="41"/>
      <c r="VZJ12" s="41"/>
      <c r="VZK12" s="41"/>
      <c r="VZL12" s="41"/>
      <c r="VZM12" s="41"/>
      <c r="VZN12" s="41"/>
      <c r="VZO12" s="41"/>
      <c r="VZP12" s="41"/>
      <c r="VZQ12" s="41"/>
      <c r="VZR12" s="41"/>
      <c r="VZS12" s="41"/>
      <c r="VZT12" s="41"/>
      <c r="VZU12" s="41"/>
      <c r="VZV12" s="41"/>
      <c r="VZW12" s="41"/>
      <c r="VZX12" s="41"/>
      <c r="VZY12" s="41"/>
      <c r="VZZ12" s="41"/>
      <c r="WAA12" s="41"/>
      <c r="WAB12" s="41"/>
      <c r="WAC12" s="41"/>
      <c r="WAD12" s="41"/>
      <c r="WAE12" s="41"/>
      <c r="WAF12" s="41"/>
      <c r="WAG12" s="41"/>
      <c r="WAH12" s="41"/>
      <c r="WAI12" s="41"/>
      <c r="WAJ12" s="41"/>
      <c r="WAK12" s="41"/>
      <c r="WAL12" s="41"/>
      <c r="WAM12" s="41"/>
      <c r="WAN12" s="41"/>
      <c r="WAO12" s="41"/>
      <c r="WAP12" s="41"/>
      <c r="WAQ12" s="41"/>
      <c r="WAR12" s="41"/>
      <c r="WAS12" s="41"/>
      <c r="WAT12" s="41"/>
      <c r="WAU12" s="41"/>
      <c r="WAV12" s="41"/>
      <c r="WAW12" s="41"/>
      <c r="WAX12" s="41"/>
      <c r="WAY12" s="41"/>
      <c r="WAZ12" s="41"/>
      <c r="WBA12" s="41"/>
      <c r="WBB12" s="41"/>
      <c r="WBC12" s="41"/>
      <c r="WBD12" s="41"/>
      <c r="WBE12" s="41"/>
      <c r="WBF12" s="41"/>
      <c r="WBG12" s="41"/>
      <c r="WBH12" s="41"/>
      <c r="WBI12" s="41"/>
      <c r="WBJ12" s="41"/>
      <c r="WBK12" s="41"/>
      <c r="WBL12" s="41"/>
      <c r="WBM12" s="41"/>
      <c r="WBN12" s="41"/>
      <c r="WBO12" s="41"/>
      <c r="WBP12" s="41"/>
      <c r="WBQ12" s="41"/>
      <c r="WBR12" s="41"/>
      <c r="WBS12" s="41"/>
      <c r="WBT12" s="41"/>
      <c r="WBU12" s="41"/>
      <c r="WBV12" s="41"/>
      <c r="WBW12" s="41"/>
      <c r="WBX12" s="41"/>
      <c r="WBY12" s="41"/>
      <c r="WBZ12" s="41"/>
      <c r="WCA12" s="41"/>
      <c r="WCB12" s="41"/>
      <c r="WCC12" s="41"/>
      <c r="WCD12" s="41"/>
      <c r="WCE12" s="41"/>
      <c r="WCF12" s="41"/>
      <c r="WCG12" s="41"/>
      <c r="WCH12" s="41"/>
      <c r="WCI12" s="41"/>
      <c r="WCJ12" s="41"/>
      <c r="WCK12" s="41"/>
      <c r="WCL12" s="41"/>
      <c r="WCM12" s="41"/>
      <c r="WCN12" s="41"/>
      <c r="WCO12" s="41"/>
      <c r="WCP12" s="41"/>
      <c r="WCQ12" s="41"/>
      <c r="WCR12" s="41"/>
      <c r="WCS12" s="41"/>
      <c r="WCT12" s="41"/>
      <c r="WCU12" s="41"/>
      <c r="WCV12" s="41"/>
      <c r="WCW12" s="41"/>
      <c r="WCX12" s="41"/>
      <c r="WCY12" s="41"/>
      <c r="WCZ12" s="41"/>
      <c r="WDA12" s="41"/>
      <c r="WDB12" s="41"/>
      <c r="WDC12" s="41"/>
      <c r="WDD12" s="41"/>
      <c r="WDE12" s="41"/>
      <c r="WDF12" s="41"/>
      <c r="WDG12" s="41"/>
      <c r="WDH12" s="41"/>
      <c r="WDI12" s="41"/>
      <c r="WDJ12" s="41"/>
      <c r="WDK12" s="41"/>
      <c r="WDL12" s="41"/>
      <c r="WDM12" s="41"/>
      <c r="WDN12" s="41"/>
      <c r="WDO12" s="41"/>
      <c r="WDP12" s="41"/>
      <c r="WDQ12" s="41"/>
      <c r="WDR12" s="41"/>
      <c r="WDS12" s="41"/>
      <c r="WDT12" s="41"/>
      <c r="WDU12" s="41"/>
      <c r="WDV12" s="41"/>
      <c r="WDW12" s="41"/>
      <c r="WDX12" s="41"/>
      <c r="WDY12" s="41"/>
      <c r="WDZ12" s="41"/>
      <c r="WEA12" s="41"/>
      <c r="WEB12" s="41"/>
      <c r="WEC12" s="41"/>
      <c r="WED12" s="41"/>
      <c r="WEE12" s="41"/>
      <c r="WEF12" s="41"/>
      <c r="WEG12" s="41"/>
      <c r="WEH12" s="41"/>
      <c r="WEI12" s="41"/>
      <c r="WEJ12" s="41"/>
      <c r="WEK12" s="41"/>
      <c r="WEL12" s="41"/>
      <c r="WEM12" s="41"/>
      <c r="WEN12" s="41"/>
      <c r="WEO12" s="41"/>
      <c r="WEP12" s="41"/>
      <c r="WEQ12" s="41"/>
      <c r="WER12" s="41"/>
      <c r="WES12" s="41"/>
      <c r="WET12" s="41"/>
      <c r="WEU12" s="41"/>
      <c r="WEV12" s="41"/>
      <c r="WEW12" s="41"/>
      <c r="WEX12" s="41"/>
      <c r="WEY12" s="41"/>
      <c r="WEZ12" s="41"/>
      <c r="WFA12" s="41"/>
      <c r="WFB12" s="41"/>
      <c r="WFC12" s="41"/>
      <c r="WFD12" s="41"/>
      <c r="WFE12" s="41"/>
      <c r="WFF12" s="41"/>
      <c r="WFG12" s="41"/>
      <c r="WFH12" s="41"/>
      <c r="WFI12" s="41"/>
      <c r="WFJ12" s="41"/>
      <c r="WFK12" s="41"/>
      <c r="WFL12" s="41"/>
      <c r="WFM12" s="41"/>
      <c r="WFN12" s="41"/>
      <c r="WFO12" s="41"/>
      <c r="WFP12" s="41"/>
      <c r="WFQ12" s="41"/>
      <c r="WFR12" s="41"/>
      <c r="WFS12" s="41"/>
      <c r="WFT12" s="41"/>
      <c r="WFU12" s="41"/>
      <c r="WFV12" s="41"/>
      <c r="WFW12" s="41"/>
      <c r="WFX12" s="41"/>
      <c r="WFY12" s="41"/>
      <c r="WFZ12" s="41"/>
      <c r="WGA12" s="41"/>
      <c r="WGB12" s="41"/>
      <c r="WGC12" s="41"/>
      <c r="WGD12" s="41"/>
      <c r="WGE12" s="41"/>
      <c r="WGF12" s="41"/>
      <c r="WGG12" s="41"/>
      <c r="WGH12" s="41"/>
      <c r="WGI12" s="41"/>
      <c r="WGJ12" s="41"/>
      <c r="WGK12" s="41"/>
      <c r="WGL12" s="41"/>
      <c r="WGM12" s="41"/>
      <c r="WGN12" s="41"/>
      <c r="WGO12" s="41"/>
      <c r="WGP12" s="41"/>
      <c r="WGQ12" s="41"/>
      <c r="WGR12" s="41"/>
      <c r="WGS12" s="41"/>
      <c r="WGT12" s="41"/>
      <c r="WGU12" s="41"/>
      <c r="WGV12" s="41"/>
      <c r="WGW12" s="41"/>
      <c r="WGX12" s="41"/>
      <c r="WGY12" s="41"/>
      <c r="WGZ12" s="41"/>
      <c r="WHA12" s="41"/>
      <c r="WHB12" s="41"/>
      <c r="WHC12" s="41"/>
      <c r="WHD12" s="41"/>
      <c r="WHE12" s="41"/>
      <c r="WHF12" s="41"/>
      <c r="WHG12" s="41"/>
      <c r="WHH12" s="41"/>
      <c r="WHI12" s="41"/>
      <c r="WHJ12" s="41"/>
      <c r="WHK12" s="41"/>
      <c r="WHL12" s="41"/>
      <c r="WHM12" s="41"/>
      <c r="WHN12" s="41"/>
      <c r="WHO12" s="41"/>
      <c r="WHP12" s="41"/>
      <c r="WHQ12" s="41"/>
      <c r="WHR12" s="41"/>
      <c r="WHS12" s="41"/>
      <c r="WHT12" s="41"/>
      <c r="WHU12" s="41"/>
      <c r="WHV12" s="41"/>
      <c r="WHW12" s="41"/>
      <c r="WHX12" s="41"/>
      <c r="WHY12" s="41"/>
      <c r="WHZ12" s="41"/>
      <c r="WIA12" s="41"/>
      <c r="WIB12" s="41"/>
      <c r="WIC12" s="41"/>
      <c r="WID12" s="41"/>
      <c r="WIE12" s="41"/>
      <c r="WIF12" s="41"/>
      <c r="WIG12" s="41"/>
      <c r="WIH12" s="41"/>
      <c r="WII12" s="41"/>
      <c r="WIJ12" s="41"/>
      <c r="WIK12" s="41"/>
      <c r="WIL12" s="41"/>
      <c r="WIM12" s="41"/>
      <c r="WIN12" s="41"/>
      <c r="WIO12" s="41"/>
      <c r="WIP12" s="41"/>
      <c r="WIQ12" s="41"/>
      <c r="WIR12" s="41"/>
      <c r="WIS12" s="41"/>
      <c r="WIT12" s="41"/>
      <c r="WIU12" s="41"/>
      <c r="WIV12" s="41"/>
      <c r="WIW12" s="41"/>
      <c r="WIX12" s="41"/>
      <c r="WIY12" s="41"/>
      <c r="WIZ12" s="41"/>
      <c r="WJA12" s="41"/>
      <c r="WJB12" s="41"/>
      <c r="WJC12" s="41"/>
      <c r="WJD12" s="41"/>
      <c r="WJE12" s="41"/>
      <c r="WJF12" s="41"/>
      <c r="WJG12" s="41"/>
      <c r="WJH12" s="41"/>
      <c r="WJI12" s="41"/>
      <c r="WJJ12" s="41"/>
      <c r="WJK12" s="41"/>
      <c r="WJL12" s="41"/>
      <c r="WJM12" s="41"/>
      <c r="WJN12" s="41"/>
      <c r="WJO12" s="41"/>
      <c r="WJP12" s="41"/>
      <c r="WJQ12" s="41"/>
      <c r="WJR12" s="41"/>
      <c r="WJS12" s="41"/>
      <c r="WJT12" s="41"/>
      <c r="WJU12" s="41"/>
      <c r="WJV12" s="41"/>
      <c r="WJW12" s="41"/>
      <c r="WJX12" s="41"/>
      <c r="WJY12" s="41"/>
      <c r="WJZ12" s="41"/>
      <c r="WKA12" s="41"/>
      <c r="WKB12" s="41"/>
      <c r="WKC12" s="41"/>
      <c r="WKD12" s="41"/>
      <c r="WKE12" s="41"/>
      <c r="WKF12" s="41"/>
      <c r="WKG12" s="41"/>
      <c r="WKH12" s="41"/>
      <c r="WKI12" s="41"/>
      <c r="WKJ12" s="41"/>
      <c r="WKK12" s="41"/>
      <c r="WKL12" s="41"/>
      <c r="WKM12" s="41"/>
      <c r="WKN12" s="41"/>
      <c r="WKO12" s="41"/>
      <c r="WKP12" s="41"/>
      <c r="WKQ12" s="41"/>
      <c r="WKR12" s="41"/>
      <c r="WKS12" s="41"/>
      <c r="WKT12" s="41"/>
      <c r="WKU12" s="41"/>
      <c r="WKV12" s="41"/>
      <c r="WKW12" s="41"/>
      <c r="WKX12" s="41"/>
      <c r="WKY12" s="41"/>
      <c r="WKZ12" s="41"/>
      <c r="WLA12" s="41"/>
      <c r="WLB12" s="41"/>
      <c r="WLC12" s="41"/>
      <c r="WLD12" s="41"/>
      <c r="WLE12" s="41"/>
      <c r="WLF12" s="41"/>
      <c r="WLG12" s="41"/>
      <c r="WLH12" s="41"/>
      <c r="WLI12" s="41"/>
      <c r="WLJ12" s="41"/>
      <c r="WLK12" s="41"/>
      <c r="WLL12" s="41"/>
      <c r="WLM12" s="41"/>
      <c r="WLN12" s="41"/>
      <c r="WLO12" s="41"/>
      <c r="WLP12" s="41"/>
      <c r="WLQ12" s="41"/>
      <c r="WLR12" s="41"/>
      <c r="WLS12" s="41"/>
      <c r="WLT12" s="41"/>
      <c r="WLU12" s="41"/>
      <c r="WLV12" s="41"/>
      <c r="WLW12" s="41"/>
      <c r="WLX12" s="41"/>
      <c r="WLY12" s="41"/>
      <c r="WLZ12" s="41"/>
      <c r="WMA12" s="41"/>
      <c r="WMB12" s="41"/>
      <c r="WMC12" s="41"/>
      <c r="WMD12" s="41"/>
      <c r="WME12" s="41"/>
      <c r="WMF12" s="41"/>
      <c r="WMG12" s="41"/>
      <c r="WMH12" s="41"/>
      <c r="WMI12" s="41"/>
      <c r="WMJ12" s="41"/>
      <c r="WMK12" s="41"/>
      <c r="WML12" s="41"/>
      <c r="WMM12" s="41"/>
      <c r="WMN12" s="41"/>
      <c r="WMO12" s="41"/>
      <c r="WMP12" s="41"/>
      <c r="WMQ12" s="41"/>
      <c r="WMR12" s="41"/>
      <c r="WMS12" s="41"/>
      <c r="WMT12" s="41"/>
      <c r="WMU12" s="41"/>
      <c r="WMV12" s="41"/>
      <c r="WMW12" s="41"/>
      <c r="WMX12" s="41"/>
      <c r="WMY12" s="41"/>
      <c r="WMZ12" s="41"/>
      <c r="WNA12" s="41"/>
      <c r="WNB12" s="41"/>
      <c r="WNC12" s="41"/>
      <c r="WND12" s="41"/>
      <c r="WNE12" s="41"/>
      <c r="WNF12" s="41"/>
      <c r="WNG12" s="41"/>
      <c r="WNH12" s="41"/>
      <c r="WNI12" s="41"/>
      <c r="WNJ12" s="41"/>
      <c r="WNK12" s="41"/>
      <c r="WNL12" s="41"/>
      <c r="WNM12" s="41"/>
      <c r="WNN12" s="41"/>
      <c r="WNO12" s="41"/>
      <c r="WNP12" s="41"/>
      <c r="WNQ12" s="41"/>
      <c r="WNR12" s="41"/>
      <c r="WNS12" s="41"/>
      <c r="WNT12" s="41"/>
      <c r="WNU12" s="41"/>
      <c r="WNV12" s="41"/>
      <c r="WNW12" s="41"/>
      <c r="WNX12" s="41"/>
      <c r="WNY12" s="41"/>
      <c r="WNZ12" s="41"/>
      <c r="WOA12" s="41"/>
      <c r="WOB12" s="41"/>
      <c r="WOC12" s="41"/>
      <c r="WOD12" s="41"/>
      <c r="WOE12" s="41"/>
      <c r="WOF12" s="41"/>
      <c r="WOG12" s="41"/>
      <c r="WOH12" s="41"/>
      <c r="WOI12" s="41"/>
      <c r="WOJ12" s="41"/>
      <c r="WOK12" s="41"/>
      <c r="WOL12" s="41"/>
      <c r="WOM12" s="41"/>
      <c r="WON12" s="41"/>
      <c r="WOO12" s="41"/>
      <c r="WOP12" s="41"/>
      <c r="WOQ12" s="41"/>
      <c r="WOR12" s="41"/>
      <c r="WOS12" s="41"/>
      <c r="WOT12" s="41"/>
      <c r="WOU12" s="41"/>
      <c r="WOV12" s="41"/>
      <c r="WOW12" s="41"/>
      <c r="WOX12" s="41"/>
      <c r="WOY12" s="41"/>
      <c r="WOZ12" s="41"/>
      <c r="WPA12" s="41"/>
      <c r="WPB12" s="41"/>
      <c r="WPC12" s="41"/>
      <c r="WPD12" s="41"/>
      <c r="WPE12" s="41"/>
      <c r="WPF12" s="41"/>
      <c r="WPG12" s="41"/>
      <c r="WPH12" s="41"/>
      <c r="WPI12" s="41"/>
      <c r="WPJ12" s="41"/>
      <c r="WPK12" s="41"/>
      <c r="WPL12" s="41"/>
      <c r="WPM12" s="41"/>
      <c r="WPN12" s="41"/>
      <c r="WPO12" s="41"/>
      <c r="WPP12" s="41"/>
      <c r="WPQ12" s="41"/>
      <c r="WPR12" s="41"/>
      <c r="WPS12" s="41"/>
      <c r="WPT12" s="41"/>
      <c r="WPU12" s="41"/>
      <c r="WPV12" s="41"/>
      <c r="WPW12" s="41"/>
      <c r="WPX12" s="41"/>
      <c r="WPY12" s="41"/>
      <c r="WPZ12" s="41"/>
      <c r="WQA12" s="41"/>
      <c r="WQB12" s="41"/>
      <c r="WQC12" s="41"/>
      <c r="WQD12" s="41"/>
      <c r="WQE12" s="41"/>
      <c r="WQF12" s="41"/>
      <c r="WQG12" s="41"/>
      <c r="WQH12" s="41"/>
      <c r="WQI12" s="41"/>
      <c r="WQJ12" s="41"/>
      <c r="WQK12" s="41"/>
      <c r="WQL12" s="41"/>
      <c r="WQM12" s="41"/>
      <c r="WQN12" s="41"/>
      <c r="WQO12" s="41"/>
      <c r="WQP12" s="41"/>
      <c r="WQQ12" s="41"/>
      <c r="WQR12" s="41"/>
      <c r="WQS12" s="41"/>
      <c r="WQT12" s="41"/>
      <c r="WQU12" s="41"/>
      <c r="WQV12" s="41"/>
      <c r="WQW12" s="41"/>
      <c r="WQX12" s="41"/>
      <c r="WQY12" s="41"/>
      <c r="WQZ12" s="41"/>
      <c r="WRA12" s="41"/>
      <c r="WRB12" s="41"/>
      <c r="WRC12" s="41"/>
      <c r="WRD12" s="41"/>
      <c r="WRE12" s="41"/>
      <c r="WRF12" s="41"/>
      <c r="WRG12" s="41"/>
      <c r="WRH12" s="41"/>
      <c r="WRI12" s="41"/>
      <c r="WRJ12" s="41"/>
      <c r="WRK12" s="41"/>
      <c r="WRL12" s="41"/>
      <c r="WRM12" s="41"/>
      <c r="WRN12" s="41"/>
      <c r="WRO12" s="41"/>
      <c r="WRP12" s="41"/>
      <c r="WRQ12" s="41"/>
      <c r="WRR12" s="41"/>
      <c r="WRS12" s="41"/>
      <c r="WRT12" s="41"/>
      <c r="WRU12" s="41"/>
      <c r="WRV12" s="41"/>
      <c r="WRW12" s="41"/>
      <c r="WRX12" s="41"/>
      <c r="WRY12" s="41"/>
      <c r="WRZ12" s="41"/>
      <c r="WSA12" s="41"/>
      <c r="WSB12" s="41"/>
      <c r="WSC12" s="41"/>
      <c r="WSD12" s="41"/>
      <c r="WSE12" s="41"/>
      <c r="WSF12" s="41"/>
      <c r="WSG12" s="41"/>
      <c r="WSH12" s="41"/>
      <c r="WSI12" s="41"/>
      <c r="WSJ12" s="41"/>
      <c r="WSK12" s="41"/>
      <c r="WSL12" s="41"/>
      <c r="WSM12" s="41"/>
      <c r="WSN12" s="41"/>
      <c r="WSO12" s="41"/>
      <c r="WSP12" s="41"/>
      <c r="WSQ12" s="41"/>
      <c r="WSR12" s="41"/>
      <c r="WSS12" s="41"/>
      <c r="WST12" s="41"/>
      <c r="WSU12" s="41"/>
      <c r="WSV12" s="41"/>
      <c r="WSW12" s="41"/>
      <c r="WSX12" s="41"/>
      <c r="WSY12" s="41"/>
      <c r="WSZ12" s="41"/>
      <c r="WTA12" s="41"/>
      <c r="WTB12" s="41"/>
      <c r="WTC12" s="41"/>
      <c r="WTD12" s="41"/>
      <c r="WTE12" s="41"/>
      <c r="WTF12" s="41"/>
      <c r="WTG12" s="41"/>
      <c r="WTH12" s="41"/>
      <c r="WTI12" s="41"/>
      <c r="WTJ12" s="41"/>
      <c r="WTK12" s="41"/>
      <c r="WTL12" s="41"/>
      <c r="WTM12" s="41"/>
      <c r="WTN12" s="41"/>
      <c r="WTO12" s="41"/>
      <c r="WTP12" s="41"/>
      <c r="WTQ12" s="41"/>
      <c r="WTR12" s="41"/>
      <c r="WTS12" s="41"/>
      <c r="WTT12" s="41"/>
      <c r="WTU12" s="41"/>
      <c r="WTV12" s="41"/>
      <c r="WTW12" s="41"/>
      <c r="WTX12" s="41"/>
      <c r="WTY12" s="41"/>
      <c r="WTZ12" s="41"/>
      <c r="WUA12" s="41"/>
      <c r="WUB12" s="41"/>
      <c r="WUC12" s="41"/>
      <c r="WUD12" s="41"/>
      <c r="WUE12" s="41"/>
      <c r="WUF12" s="41"/>
      <c r="WUG12" s="41"/>
      <c r="WUH12" s="41"/>
      <c r="WUI12" s="41"/>
      <c r="WUJ12" s="41"/>
      <c r="WUK12" s="41"/>
      <c r="WUL12" s="41"/>
      <c r="WUM12" s="41"/>
      <c r="WUN12" s="41"/>
      <c r="WUO12" s="41"/>
      <c r="WUP12" s="41"/>
      <c r="WUQ12" s="41"/>
      <c r="WUR12" s="41"/>
      <c r="WUS12" s="41"/>
      <c r="WUT12" s="41"/>
      <c r="WUU12" s="41"/>
      <c r="WUV12" s="41"/>
      <c r="WUW12" s="41"/>
      <c r="WUX12" s="41"/>
      <c r="WUY12" s="41"/>
      <c r="WUZ12" s="41"/>
      <c r="WVA12" s="41"/>
      <c r="WVB12" s="41"/>
      <c r="WVC12" s="41"/>
      <c r="WVD12" s="41"/>
      <c r="WVE12" s="41"/>
      <c r="WVF12" s="41"/>
      <c r="WVG12" s="41"/>
      <c r="WVH12" s="41"/>
      <c r="WVI12" s="41"/>
      <c r="WVJ12" s="41"/>
      <c r="WVK12" s="41"/>
      <c r="WVL12" s="41"/>
      <c r="WVM12" s="41"/>
      <c r="WVN12" s="41"/>
      <c r="WVO12" s="41"/>
      <c r="WVP12" s="41"/>
      <c r="WVQ12" s="41"/>
      <c r="WVR12" s="41"/>
      <c r="WVS12" s="41"/>
      <c r="WVT12" s="41"/>
      <c r="WVU12" s="41"/>
      <c r="WVV12" s="41"/>
      <c r="WVW12" s="41"/>
      <c r="WVX12" s="41"/>
      <c r="WVY12" s="41"/>
      <c r="WVZ12" s="41"/>
      <c r="WWA12" s="41"/>
      <c r="WWB12" s="41"/>
      <c r="WWC12" s="41"/>
      <c r="WWD12" s="41"/>
      <c r="WWE12" s="41"/>
      <c r="WWF12" s="41"/>
      <c r="WWG12" s="41"/>
      <c r="WWH12" s="41"/>
      <c r="WWI12" s="41"/>
      <c r="WWJ12" s="41"/>
      <c r="WWK12" s="41"/>
      <c r="WWL12" s="41"/>
      <c r="WWM12" s="41"/>
      <c r="WWN12" s="41"/>
      <c r="WWO12" s="41"/>
      <c r="WWP12" s="41"/>
      <c r="WWQ12" s="41"/>
      <c r="WWR12" s="41"/>
      <c r="WWS12" s="41"/>
      <c r="WWT12" s="41"/>
      <c r="WWU12" s="41"/>
      <c r="WWV12" s="41"/>
      <c r="WWW12" s="41"/>
      <c r="WWX12" s="41"/>
      <c r="WWY12" s="41"/>
      <c r="WWZ12" s="41"/>
      <c r="WXA12" s="41"/>
      <c r="WXB12" s="41"/>
      <c r="WXC12" s="41"/>
      <c r="WXD12" s="41"/>
      <c r="WXE12" s="41"/>
      <c r="WXF12" s="41"/>
      <c r="WXG12" s="41"/>
      <c r="WXH12" s="41"/>
      <c r="WXI12" s="41"/>
      <c r="WXJ12" s="41"/>
      <c r="WXK12" s="41"/>
      <c r="WXL12" s="41"/>
      <c r="WXM12" s="41"/>
      <c r="WXN12" s="41"/>
      <c r="WXO12" s="41"/>
      <c r="WXP12" s="41"/>
      <c r="WXQ12" s="41"/>
      <c r="WXR12" s="41"/>
      <c r="WXS12" s="41"/>
      <c r="WXT12" s="41"/>
      <c r="WXU12" s="41"/>
      <c r="WXV12" s="41"/>
      <c r="WXW12" s="41"/>
      <c r="WXX12" s="41"/>
      <c r="WXY12" s="41"/>
      <c r="WXZ12" s="41"/>
      <c r="WYA12" s="41"/>
      <c r="WYB12" s="41"/>
      <c r="WYC12" s="41"/>
      <c r="WYD12" s="41"/>
      <c r="WYE12" s="41"/>
      <c r="WYF12" s="41"/>
      <c r="WYG12" s="41"/>
      <c r="WYH12" s="41"/>
      <c r="WYI12" s="41"/>
      <c r="WYJ12" s="41"/>
      <c r="WYK12" s="41"/>
      <c r="WYL12" s="41"/>
      <c r="WYM12" s="41"/>
      <c r="WYN12" s="41"/>
      <c r="WYO12" s="41"/>
      <c r="WYP12" s="41"/>
      <c r="WYQ12" s="41"/>
      <c r="WYR12" s="41"/>
      <c r="WYS12" s="41"/>
      <c r="WYT12" s="41"/>
      <c r="WYU12" s="41"/>
      <c r="WYV12" s="41"/>
      <c r="WYW12" s="41"/>
      <c r="WYX12" s="41"/>
      <c r="WYY12" s="41"/>
      <c r="WYZ12" s="41"/>
      <c r="WZA12" s="41"/>
      <c r="WZB12" s="41"/>
      <c r="WZC12" s="41"/>
      <c r="WZD12" s="41"/>
      <c r="WZE12" s="41"/>
      <c r="WZF12" s="41"/>
      <c r="WZG12" s="41"/>
      <c r="WZH12" s="41"/>
      <c r="WZI12" s="41"/>
      <c r="WZJ12" s="41"/>
      <c r="WZK12" s="41"/>
      <c r="WZL12" s="41"/>
      <c r="WZM12" s="41"/>
      <c r="WZN12" s="41"/>
      <c r="WZO12" s="41"/>
      <c r="WZP12" s="41"/>
      <c r="WZQ12" s="41"/>
      <c r="WZR12" s="41"/>
      <c r="WZS12" s="41"/>
      <c r="WZT12" s="41"/>
      <c r="WZU12" s="41"/>
      <c r="WZV12" s="41"/>
      <c r="WZW12" s="41"/>
      <c r="WZX12" s="41"/>
      <c r="WZY12" s="41"/>
      <c r="WZZ12" s="41"/>
      <c r="XAA12" s="41"/>
      <c r="XAB12" s="41"/>
      <c r="XAC12" s="41"/>
      <c r="XAD12" s="41"/>
      <c r="XAE12" s="41"/>
      <c r="XAF12" s="41"/>
      <c r="XAG12" s="41"/>
      <c r="XAH12" s="41"/>
      <c r="XAI12" s="41"/>
      <c r="XAJ12" s="41"/>
      <c r="XAK12" s="41"/>
      <c r="XAL12" s="41"/>
      <c r="XAM12" s="41"/>
      <c r="XAN12" s="41"/>
      <c r="XAO12" s="41"/>
      <c r="XAP12" s="41"/>
      <c r="XAQ12" s="41"/>
      <c r="XAR12" s="41"/>
      <c r="XAS12" s="41"/>
      <c r="XAT12" s="41"/>
      <c r="XAU12" s="41"/>
      <c r="XAV12" s="41"/>
      <c r="XAW12" s="41"/>
      <c r="XAX12" s="41"/>
      <c r="XAY12" s="41"/>
      <c r="XAZ12" s="41"/>
      <c r="XBA12" s="41"/>
      <c r="XBB12" s="41"/>
      <c r="XBC12" s="41"/>
      <c r="XBD12" s="41"/>
      <c r="XBE12" s="41"/>
      <c r="XBF12" s="41"/>
      <c r="XBG12" s="41"/>
      <c r="XBH12" s="41"/>
      <c r="XBI12" s="41"/>
      <c r="XBJ12" s="41"/>
      <c r="XBK12" s="41"/>
      <c r="XBL12" s="41"/>
      <c r="XBM12" s="41"/>
      <c r="XBN12" s="41"/>
      <c r="XBO12" s="41"/>
      <c r="XBP12" s="41"/>
      <c r="XBQ12" s="41"/>
      <c r="XBR12" s="41"/>
      <c r="XBS12" s="41"/>
      <c r="XBT12" s="41"/>
      <c r="XBU12" s="41"/>
      <c r="XBV12" s="41"/>
      <c r="XBW12" s="41"/>
      <c r="XBX12" s="41"/>
      <c r="XBY12" s="41"/>
      <c r="XBZ12" s="41"/>
      <c r="XCA12" s="41"/>
      <c r="XCB12" s="41"/>
      <c r="XCC12" s="41"/>
      <c r="XCD12" s="41"/>
      <c r="XCE12" s="41"/>
      <c r="XCF12" s="41"/>
      <c r="XCG12" s="41"/>
      <c r="XCH12" s="41"/>
      <c r="XCI12" s="41"/>
      <c r="XCJ12" s="41"/>
      <c r="XCK12" s="41"/>
      <c r="XCL12" s="41"/>
      <c r="XCM12" s="41"/>
      <c r="XCN12" s="41"/>
      <c r="XCO12" s="41"/>
      <c r="XCP12" s="41"/>
      <c r="XCQ12" s="41"/>
      <c r="XCR12" s="41"/>
      <c r="XCS12" s="41"/>
      <c r="XCT12" s="41"/>
      <c r="XCU12" s="41"/>
      <c r="XCV12" s="41"/>
      <c r="XCW12" s="41"/>
      <c r="XCX12" s="41"/>
      <c r="XCY12" s="41"/>
      <c r="XCZ12" s="41"/>
      <c r="XDA12" s="41"/>
      <c r="XDB12" s="41"/>
      <c r="XDC12" s="41"/>
      <c r="XDD12" s="41"/>
      <c r="XDE12" s="41"/>
      <c r="XDF12" s="41"/>
      <c r="XDG12" s="41"/>
      <c r="XDH12" s="41"/>
      <c r="XDI12" s="41"/>
      <c r="XDJ12" s="41"/>
      <c r="XDK12" s="41"/>
      <c r="XDL12" s="41"/>
      <c r="XDM12" s="41"/>
      <c r="XDN12" s="41"/>
      <c r="XDO12" s="41"/>
      <c r="XDP12" s="41"/>
      <c r="XDQ12" s="41"/>
      <c r="XDR12" s="41"/>
      <c r="XDS12" s="41"/>
      <c r="XDT12" s="41"/>
      <c r="XDU12" s="41"/>
      <c r="XDV12" s="41"/>
      <c r="XDW12" s="41"/>
      <c r="XDX12" s="41"/>
      <c r="XDY12" s="41"/>
      <c r="XDZ12" s="41"/>
      <c r="XEA12" s="41"/>
      <c r="XEB12" s="41"/>
      <c r="XEC12" s="41"/>
      <c r="XED12" s="41"/>
      <c r="XEE12" s="41"/>
      <c r="XEF12" s="41"/>
      <c r="XEG12" s="41"/>
      <c r="XEH12" s="41"/>
      <c r="XEI12" s="41"/>
      <c r="XEJ12" s="41"/>
      <c r="XEK12" s="41"/>
      <c r="XEL12" s="41"/>
      <c r="XEM12" s="41"/>
      <c r="XEN12" s="41"/>
      <c r="XEO12" s="41"/>
      <c r="XEP12" s="41"/>
    </row>
    <row r="14" spans="2:16370">
      <c r="C14" s="41"/>
    </row>
    <row r="15" spans="2:16370">
      <c r="C15" s="41"/>
    </row>
  </sheetData>
  <conditionalFormatting sqref="C3:C12">
    <cfRule type="expression" dxfId="18" priority="10">
      <formula>C3="Planned Outage"</formula>
    </cfRule>
  </conditionalFormatting>
  <conditionalFormatting sqref="D3:D12 D11:Q11">
    <cfRule type="expression" dxfId="17" priority="4">
      <formula>D3="Planned Outage"</formula>
    </cfRule>
  </conditionalFormatting>
  <conditionalFormatting sqref="E3:E12">
    <cfRule type="expression" dxfId="16" priority="3">
      <formula>E3="Planned Outage"</formula>
    </cfRule>
  </conditionalFormatting>
  <conditionalFormatting sqref="F3:F12">
    <cfRule type="expression" dxfId="15" priority="2">
      <formula>F3="Planned Outage"</formula>
    </cfRule>
  </conditionalFormatting>
  <conditionalFormatting sqref="G3:Q12">
    <cfRule type="expression" dxfId="14" priority="1">
      <formula>G3="Planned Outage"</formula>
    </cfRule>
  </conditionalFormatting>
  <printOptions horizontalCentered="1"/>
  <pageMargins left="0" right="0" top="0.75" bottom="0.75" header="0.3" footer="0.3"/>
  <pageSetup scale="70" fitToHeight="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200"/>
  <sheetViews>
    <sheetView showGridLines="0" topLeftCell="C1" zoomScale="80" zoomScaleNormal="80" workbookViewId="0">
      <selection activeCell="D8" sqref="D8"/>
    </sheetView>
  </sheetViews>
  <sheetFormatPr defaultColWidth="9.140625" defaultRowHeight="15"/>
  <cols>
    <col min="1" max="1" width="13.140625" style="41" bestFit="1" customWidth="1"/>
    <col min="2" max="2" width="21.7109375" style="41" bestFit="1" customWidth="1"/>
    <col min="3" max="3" width="18.7109375" style="41" bestFit="1" customWidth="1"/>
    <col min="4" max="4" width="26.140625" style="41" bestFit="1" customWidth="1"/>
    <col min="5" max="5" width="22.28515625" style="41" bestFit="1" customWidth="1"/>
    <col min="6" max="6" width="20" style="41" bestFit="1" customWidth="1"/>
    <col min="7" max="7" width="18.7109375" style="41" bestFit="1" customWidth="1"/>
    <col min="8" max="8" width="20.42578125" style="29" bestFit="1" customWidth="1"/>
    <col min="9" max="9" width="22.28515625" style="41" bestFit="1" customWidth="1"/>
    <col min="10" max="10" width="67.28515625" style="41" bestFit="1" customWidth="1"/>
    <col min="11" max="11" width="18.7109375" style="676" bestFit="1" customWidth="1"/>
    <col min="12" max="12" width="20.42578125" style="676" bestFit="1" customWidth="1"/>
    <col min="13" max="13" width="22.28515625" style="41" bestFit="1" customWidth="1"/>
    <col min="14" max="14" width="16" style="41" bestFit="1" customWidth="1"/>
    <col min="15" max="15" width="18.7109375" style="41" bestFit="1" customWidth="1"/>
    <col min="16" max="16" width="20.42578125" style="41" bestFit="1" customWidth="1"/>
    <col min="17" max="17" width="22.28515625" style="41" bestFit="1" customWidth="1"/>
    <col min="18" max="18" width="21" style="41" bestFit="1" customWidth="1"/>
    <col min="19" max="19" width="23.7109375" style="41" bestFit="1" customWidth="1"/>
    <col min="20" max="20" width="25.5703125" style="41" bestFit="1" customWidth="1"/>
    <col min="21" max="21" width="27.28515625" style="41" bestFit="1" customWidth="1"/>
    <col min="22" max="16384" width="9.140625" style="41"/>
  </cols>
  <sheetData>
    <row r="1" spans="1:12">
      <c r="H1" s="41"/>
      <c r="L1" s="675">
        <f ca="1">+SUM(L5:L187)</f>
        <v>12.919999990379438</v>
      </c>
    </row>
    <row r="2" spans="1:12" ht="15.75" thickBot="1">
      <c r="H2" s="41"/>
    </row>
    <row r="3" spans="1:12">
      <c r="A3" s="224"/>
      <c r="B3" s="224" t="s">
        <v>163</v>
      </c>
      <c r="C3" s="224"/>
      <c r="D3" s="224"/>
      <c r="E3" s="224"/>
      <c r="F3" s="218"/>
      <c r="G3" s="219"/>
      <c r="H3" s="373"/>
      <c r="I3" s="374"/>
      <c r="J3" s="609"/>
    </row>
    <row r="4" spans="1:12">
      <c r="A4" s="225" t="s">
        <v>164</v>
      </c>
      <c r="B4" s="225" t="s">
        <v>165</v>
      </c>
      <c r="C4" s="225" t="s">
        <v>166</v>
      </c>
      <c r="D4" s="225" t="s">
        <v>167</v>
      </c>
      <c r="E4" s="225" t="s">
        <v>168</v>
      </c>
      <c r="F4" s="220" t="s">
        <v>169</v>
      </c>
      <c r="G4" s="221" t="s">
        <v>170</v>
      </c>
      <c r="H4" s="375" t="s">
        <v>240</v>
      </c>
      <c r="I4" s="376" t="s">
        <v>241</v>
      </c>
      <c r="J4" s="629" t="s">
        <v>292</v>
      </c>
    </row>
    <row r="5" spans="1:12">
      <c r="A5" s="226">
        <v>2013</v>
      </c>
      <c r="B5" s="227">
        <v>2264670.2500000009</v>
      </c>
      <c r="C5" s="228">
        <v>69656854.316100001</v>
      </c>
      <c r="D5" s="227">
        <v>-232317.86999999994</v>
      </c>
      <c r="E5" s="228">
        <v>-5862335.8961000014</v>
      </c>
      <c r="F5" s="222">
        <f>+IF(ISERROR(C5/B5),0,C5/B5)</f>
        <v>30.758055975743034</v>
      </c>
      <c r="G5" s="223">
        <f>+IF(ISERROR(E5/D5),0,E5/D5)</f>
        <v>25.234115206462608</v>
      </c>
      <c r="H5" s="377">
        <f>+D5+B5</f>
        <v>2032352.3800000011</v>
      </c>
      <c r="I5" s="378">
        <f>+E5+C5</f>
        <v>63794518.420000002</v>
      </c>
      <c r="J5" s="610">
        <f ca="1">+INDIRECT("'Annual Interactions'!"&amp;K5&amp;26)</f>
        <v>2032355.6400000006</v>
      </c>
      <c r="K5" s="676" t="s">
        <v>114</v>
      </c>
      <c r="L5" s="675">
        <f ca="1">+J5-H5</f>
        <v>3.2599999995436519</v>
      </c>
    </row>
    <row r="6" spans="1:12">
      <c r="A6" s="229">
        <v>1</v>
      </c>
      <c r="B6" s="230">
        <v>111083.57999999994</v>
      </c>
      <c r="C6" s="230">
        <v>3763023.9350999999</v>
      </c>
      <c r="D6" s="230">
        <v>-22194.860000000015</v>
      </c>
      <c r="E6" s="230">
        <v>-617467.53539999994</v>
      </c>
      <c r="F6" s="273">
        <f t="shared" ref="F6:F17" si="0">+IF(ISERROR(C6/B6),0,C6/B6)</f>
        <v>33.875609114326366</v>
      </c>
      <c r="G6" s="274">
        <f t="shared" ref="G6:G17" si="1">+IF(ISERROR(E6/D6),0,E6/D6)</f>
        <v>27.820294221274633</v>
      </c>
      <c r="H6" s="404">
        <f t="shared" ref="H6:I17" si="2">+D6+B6</f>
        <v>88888.719999999928</v>
      </c>
      <c r="I6" s="405">
        <f t="shared" si="2"/>
        <v>3145556.3997</v>
      </c>
      <c r="J6" s="611"/>
    </row>
    <row r="7" spans="1:12">
      <c r="A7" s="229">
        <v>2</v>
      </c>
      <c r="B7" s="230">
        <v>109506.29</v>
      </c>
      <c r="C7" s="230">
        <v>3600987.9888999946</v>
      </c>
      <c r="D7" s="230">
        <v>-21286.989999999994</v>
      </c>
      <c r="E7" s="230">
        <v>-573747.39250000007</v>
      </c>
      <c r="F7" s="273">
        <f t="shared" si="0"/>
        <v>32.88384611422773</v>
      </c>
      <c r="G7" s="274">
        <f t="shared" si="1"/>
        <v>26.952960117893618</v>
      </c>
      <c r="H7" s="404">
        <f t="shared" si="2"/>
        <v>88219.3</v>
      </c>
      <c r="I7" s="405">
        <f t="shared" si="2"/>
        <v>3027240.5963999946</v>
      </c>
      <c r="J7" s="611"/>
    </row>
    <row r="8" spans="1:12">
      <c r="A8" s="229">
        <v>3</v>
      </c>
      <c r="B8" s="230">
        <v>131637.61999999994</v>
      </c>
      <c r="C8" s="230">
        <v>4191118.1850999999</v>
      </c>
      <c r="D8" s="230">
        <v>-19032.919999999998</v>
      </c>
      <c r="E8" s="230">
        <v>-446042.65739999985</v>
      </c>
      <c r="F8" s="273">
        <f t="shared" si="0"/>
        <v>31.838301126228217</v>
      </c>
      <c r="G8" s="274">
        <f t="shared" si="1"/>
        <v>23.4353245534579</v>
      </c>
      <c r="H8" s="404">
        <f t="shared" si="2"/>
        <v>112604.69999999994</v>
      </c>
      <c r="I8" s="405">
        <f t="shared" si="2"/>
        <v>3745075.5277</v>
      </c>
      <c r="J8" s="611"/>
    </row>
    <row r="9" spans="1:12">
      <c r="A9" s="229">
        <v>4</v>
      </c>
      <c r="B9" s="230">
        <v>79180.530000000013</v>
      </c>
      <c r="C9" s="230">
        <v>2615775.9305999982</v>
      </c>
      <c r="D9" s="230">
        <v>-30574.989999999994</v>
      </c>
      <c r="E9" s="230">
        <v>-721059.06090000016</v>
      </c>
      <c r="F9" s="273">
        <f t="shared" si="0"/>
        <v>33.035595121679506</v>
      </c>
      <c r="G9" s="274">
        <f t="shared" si="1"/>
        <v>23.583296704267124</v>
      </c>
      <c r="H9" s="404">
        <f t="shared" si="2"/>
        <v>48605.540000000023</v>
      </c>
      <c r="I9" s="405">
        <f t="shared" si="2"/>
        <v>1894716.8696999981</v>
      </c>
      <c r="J9" s="611"/>
    </row>
    <row r="10" spans="1:12">
      <c r="A10" s="229">
        <v>5</v>
      </c>
      <c r="B10" s="230">
        <v>67070.559999999983</v>
      </c>
      <c r="C10" s="230">
        <v>2090250.9237000009</v>
      </c>
      <c r="D10" s="230">
        <v>-44236.869999999966</v>
      </c>
      <c r="E10" s="230">
        <v>-1147679.4566000004</v>
      </c>
      <c r="F10" s="273">
        <f t="shared" si="0"/>
        <v>31.16495409759515</v>
      </c>
      <c r="G10" s="274">
        <f t="shared" si="1"/>
        <v>25.943957079241848</v>
      </c>
      <c r="H10" s="404">
        <f>+D10+B10</f>
        <v>22833.690000000017</v>
      </c>
      <c r="I10" s="405">
        <f t="shared" si="2"/>
        <v>942571.46710000047</v>
      </c>
      <c r="J10" s="611"/>
    </row>
    <row r="11" spans="1:12">
      <c r="A11" s="229">
        <v>6</v>
      </c>
      <c r="B11" s="230">
        <v>60646.020000000026</v>
      </c>
      <c r="C11" s="230">
        <v>2075235.7047999976</v>
      </c>
      <c r="D11" s="230">
        <v>-34072.94000000001</v>
      </c>
      <c r="E11" s="230">
        <v>-775572.34580000013</v>
      </c>
      <c r="F11" s="273">
        <f t="shared" si="0"/>
        <v>34.218827629578939</v>
      </c>
      <c r="G11" s="274">
        <f t="shared" si="1"/>
        <v>22.762119905121189</v>
      </c>
      <c r="H11" s="404">
        <f t="shared" si="2"/>
        <v>26573.080000000016</v>
      </c>
      <c r="I11" s="405">
        <f t="shared" si="2"/>
        <v>1299663.3589999974</v>
      </c>
      <c r="J11" s="611"/>
    </row>
    <row r="12" spans="1:12">
      <c r="A12" s="229">
        <v>7</v>
      </c>
      <c r="B12" s="230">
        <v>83378.589999999982</v>
      </c>
      <c r="C12" s="230">
        <v>3571964.2287000017</v>
      </c>
      <c r="D12" s="230">
        <v>-33510.209999999992</v>
      </c>
      <c r="E12" s="230">
        <v>-878730.33169999951</v>
      </c>
      <c r="F12" s="273">
        <f t="shared" si="0"/>
        <v>42.840305031543501</v>
      </c>
      <c r="G12" s="274">
        <f t="shared" si="1"/>
        <v>26.222764097867479</v>
      </c>
      <c r="H12" s="404">
        <f t="shared" si="2"/>
        <v>49868.37999999999</v>
      </c>
      <c r="I12" s="405">
        <f t="shared" si="2"/>
        <v>2693233.8970000022</v>
      </c>
      <c r="J12" s="611"/>
    </row>
    <row r="13" spans="1:12">
      <c r="A13" s="229">
        <v>8</v>
      </c>
      <c r="B13" s="230">
        <v>197436.37999999998</v>
      </c>
      <c r="C13" s="230">
        <v>6879202.2962999977</v>
      </c>
      <c r="D13" s="230">
        <v>-25542.480000000007</v>
      </c>
      <c r="E13" s="230">
        <v>-661303.22650000022</v>
      </c>
      <c r="F13" s="273">
        <f t="shared" si="0"/>
        <v>34.842627768499398</v>
      </c>
      <c r="G13" s="274">
        <f t="shared" si="1"/>
        <v>25.890329619520109</v>
      </c>
      <c r="H13" s="404">
        <f t="shared" si="2"/>
        <v>171893.89999999997</v>
      </c>
      <c r="I13" s="405">
        <f t="shared" si="2"/>
        <v>6217899.0697999978</v>
      </c>
      <c r="J13" s="611"/>
    </row>
    <row r="14" spans="1:12">
      <c r="A14" s="229">
        <v>9</v>
      </c>
      <c r="B14" s="230">
        <v>414168.86000000004</v>
      </c>
      <c r="C14" s="230">
        <v>11693776.808600007</v>
      </c>
      <c r="D14" s="230">
        <v>-65.600000000000136</v>
      </c>
      <c r="E14" s="230">
        <v>-1462.7241000000031</v>
      </c>
      <c r="F14" s="273">
        <f t="shared" si="0"/>
        <v>28.234321645041121</v>
      </c>
      <c r="G14" s="274">
        <f t="shared" si="1"/>
        <v>22.297623475609758</v>
      </c>
      <c r="H14" s="404">
        <f t="shared" si="2"/>
        <v>414103.26000000007</v>
      </c>
      <c r="I14" s="405">
        <f t="shared" si="2"/>
        <v>11692314.084500007</v>
      </c>
      <c r="J14" s="611"/>
    </row>
    <row r="15" spans="1:12">
      <c r="A15" s="229">
        <v>10</v>
      </c>
      <c r="B15" s="230">
        <v>272793.32000000024</v>
      </c>
      <c r="C15" s="230">
        <v>7754188.9395000059</v>
      </c>
      <c r="D15" s="230">
        <v>-641.7800000000002</v>
      </c>
      <c r="E15" s="230">
        <v>-13186.473000000005</v>
      </c>
      <c r="F15" s="273">
        <f t="shared" si="0"/>
        <v>28.425142300038722</v>
      </c>
      <c r="G15" s="274">
        <f t="shared" si="1"/>
        <v>20.54671850166724</v>
      </c>
      <c r="H15" s="404">
        <f t="shared" si="2"/>
        <v>272151.54000000021</v>
      </c>
      <c r="I15" s="405">
        <f t="shared" si="2"/>
        <v>7741002.4665000057</v>
      </c>
      <c r="J15" s="611"/>
    </row>
    <row r="16" spans="1:12">
      <c r="A16" s="229">
        <v>11</v>
      </c>
      <c r="B16" s="230">
        <v>325925.58000000037</v>
      </c>
      <c r="C16" s="230">
        <v>9050988.5367999971</v>
      </c>
      <c r="D16" s="230">
        <v>-1108.6100000000001</v>
      </c>
      <c r="E16" s="230">
        <v>-24945.913199999999</v>
      </c>
      <c r="F16" s="273">
        <f t="shared" si="0"/>
        <v>27.770107939364522</v>
      </c>
      <c r="G16" s="274">
        <f t="shared" si="1"/>
        <v>22.50197382307574</v>
      </c>
      <c r="H16" s="404">
        <f t="shared" si="2"/>
        <v>324816.97000000038</v>
      </c>
      <c r="I16" s="405">
        <f t="shared" si="2"/>
        <v>9026042.6235999968</v>
      </c>
      <c r="J16" s="611"/>
    </row>
    <row r="17" spans="1:12">
      <c r="A17" s="229">
        <v>12</v>
      </c>
      <c r="B17" s="230">
        <v>411842.92000000016</v>
      </c>
      <c r="C17" s="230">
        <v>12370340.838000005</v>
      </c>
      <c r="D17" s="230">
        <v>-49.620000000000005</v>
      </c>
      <c r="E17" s="230">
        <v>-1138.779</v>
      </c>
      <c r="F17" s="273">
        <f t="shared" si="0"/>
        <v>30.036550920919073</v>
      </c>
      <c r="G17" s="274">
        <f t="shared" si="1"/>
        <v>22.95</v>
      </c>
      <c r="H17" s="404">
        <f t="shared" si="2"/>
        <v>411793.30000000016</v>
      </c>
      <c r="I17" s="405">
        <f t="shared" si="2"/>
        <v>12369202.059000006</v>
      </c>
      <c r="J17" s="611"/>
    </row>
    <row r="18" spans="1:12">
      <c r="A18" s="226">
        <v>2014</v>
      </c>
      <c r="B18" s="227">
        <v>4777270.88</v>
      </c>
      <c r="C18" s="228">
        <v>149116580.93080002</v>
      </c>
      <c r="D18" s="227">
        <v>-3174.9599999999996</v>
      </c>
      <c r="E18" s="228">
        <v>-76776.8033</v>
      </c>
      <c r="F18" s="222">
        <f>+IF(ISERROR(C18/B18),0,C18/B18)</f>
        <v>31.213758791672291</v>
      </c>
      <c r="G18" s="223">
        <f>+IF(ISERROR(E18/D18),0,E18/D18)</f>
        <v>24.18197498551163</v>
      </c>
      <c r="H18" s="377">
        <f>+D18+B18</f>
        <v>4774095.92</v>
      </c>
      <c r="I18" s="378">
        <f>+E18+C18</f>
        <v>149039804.12750003</v>
      </c>
      <c r="J18" s="610">
        <f ca="1">+INDIRECT("'Annual Interactions'!"&amp;K18&amp;26)</f>
        <v>4774099.0500000017</v>
      </c>
      <c r="K18" s="676" t="s">
        <v>109</v>
      </c>
      <c r="L18" s="675">
        <f ca="1">+J18-H18</f>
        <v>3.1300000017508864</v>
      </c>
    </row>
    <row r="19" spans="1:12">
      <c r="A19" s="229">
        <v>1</v>
      </c>
      <c r="B19" s="230">
        <v>437197.87999999989</v>
      </c>
      <c r="C19" s="230">
        <v>14715127.770800008</v>
      </c>
      <c r="D19" s="230">
        <v>-134.56999999999994</v>
      </c>
      <c r="E19" s="230">
        <v>-3117.7945999999984</v>
      </c>
      <c r="F19" s="273">
        <f t="shared" ref="F19:F30" si="3">+IF(ISERROR(C19/B19),0,C19/B19)</f>
        <v>33.657820506357467</v>
      </c>
      <c r="G19" s="274">
        <f t="shared" ref="G19:G30" si="4">+IF(ISERROR(E19/D19),0,E19/D19)</f>
        <v>23.168571003938471</v>
      </c>
      <c r="H19" s="404">
        <f t="shared" ref="H19:H22" si="5">+D19+B19</f>
        <v>437063.30999999988</v>
      </c>
      <c r="I19" s="405">
        <f t="shared" ref="I19:I30" si="6">+E19+C19</f>
        <v>14712009.976200007</v>
      </c>
      <c r="J19" s="612"/>
    </row>
    <row r="20" spans="1:12">
      <c r="A20" s="229">
        <v>2</v>
      </c>
      <c r="B20" s="230">
        <v>404683.31</v>
      </c>
      <c r="C20" s="230">
        <v>13319833.539300011</v>
      </c>
      <c r="D20" s="230">
        <v>0</v>
      </c>
      <c r="E20" s="230">
        <v>0</v>
      </c>
      <c r="F20" s="273">
        <f t="shared" si="3"/>
        <v>32.914215165681064</v>
      </c>
      <c r="G20" s="274">
        <f t="shared" si="4"/>
        <v>0</v>
      </c>
      <c r="H20" s="404">
        <f t="shared" si="5"/>
        <v>404683.31</v>
      </c>
      <c r="I20" s="405">
        <f t="shared" si="6"/>
        <v>13319833.539300011</v>
      </c>
      <c r="J20" s="612"/>
    </row>
    <row r="21" spans="1:12">
      <c r="A21" s="229">
        <v>3</v>
      </c>
      <c r="B21" s="230">
        <v>374799.21000000043</v>
      </c>
      <c r="C21" s="230">
        <v>11465411.814199975</v>
      </c>
      <c r="D21" s="230">
        <v>-54.870000000000005</v>
      </c>
      <c r="E21" s="230">
        <v>-1475.9005000000004</v>
      </c>
      <c r="F21" s="273">
        <f t="shared" si="3"/>
        <v>30.590811048400987</v>
      </c>
      <c r="G21" s="274">
        <f t="shared" si="4"/>
        <v>26.898131948241303</v>
      </c>
      <c r="H21" s="404">
        <f t="shared" si="5"/>
        <v>374744.34000000043</v>
      </c>
      <c r="I21" s="405">
        <f t="shared" si="6"/>
        <v>11463935.913699975</v>
      </c>
      <c r="J21" s="612"/>
    </row>
    <row r="22" spans="1:12">
      <c r="A22" s="229">
        <v>4</v>
      </c>
      <c r="B22" s="230">
        <v>358777.35999999981</v>
      </c>
      <c r="C22" s="230">
        <v>10995652.029400002</v>
      </c>
      <c r="D22" s="230">
        <v>-423.75999999999988</v>
      </c>
      <c r="E22" s="230">
        <v>-9424.2695999999978</v>
      </c>
      <c r="F22" s="273">
        <f t="shared" si="3"/>
        <v>30.647563796667683</v>
      </c>
      <c r="G22" s="274">
        <f t="shared" si="4"/>
        <v>22.239639418538797</v>
      </c>
      <c r="H22" s="404">
        <f t="shared" si="5"/>
        <v>358353.5999999998</v>
      </c>
      <c r="I22" s="405">
        <f t="shared" si="6"/>
        <v>10986227.759800002</v>
      </c>
      <c r="J22" s="612"/>
    </row>
    <row r="23" spans="1:12">
      <c r="A23" s="229">
        <v>5</v>
      </c>
      <c r="B23" s="230">
        <v>368359.18</v>
      </c>
      <c r="C23" s="230">
        <v>10836696.597500006</v>
      </c>
      <c r="D23" s="230">
        <v>-808.5600000000004</v>
      </c>
      <c r="E23" s="230">
        <v>-25407.138100000007</v>
      </c>
      <c r="F23" s="273">
        <f t="shared" si="3"/>
        <v>29.418831363182004</v>
      </c>
      <c r="G23" s="274">
        <f t="shared" si="4"/>
        <v>31.422699737805473</v>
      </c>
      <c r="H23" s="404">
        <f>+D23+B23</f>
        <v>367550.62</v>
      </c>
      <c r="I23" s="405">
        <f t="shared" si="6"/>
        <v>10811289.459400006</v>
      </c>
      <c r="J23" s="612"/>
    </row>
    <row r="24" spans="1:12">
      <c r="A24" s="229">
        <v>6</v>
      </c>
      <c r="B24" s="230">
        <v>377861.79000000004</v>
      </c>
      <c r="C24" s="230">
        <v>11909827.497699996</v>
      </c>
      <c r="D24" s="230">
        <v>-799.29999999999984</v>
      </c>
      <c r="E24" s="230">
        <v>-16121.074699999997</v>
      </c>
      <c r="F24" s="273">
        <f t="shared" si="3"/>
        <v>31.519004601391412</v>
      </c>
      <c r="G24" s="274">
        <f t="shared" si="4"/>
        <v>20.168991242337047</v>
      </c>
      <c r="H24" s="404">
        <f t="shared" ref="H24:H30" si="7">+D24+B24</f>
        <v>377062.49000000005</v>
      </c>
      <c r="I24" s="405">
        <f t="shared" si="6"/>
        <v>11893706.422999997</v>
      </c>
      <c r="J24" s="612"/>
    </row>
    <row r="25" spans="1:12">
      <c r="A25" s="229">
        <v>7</v>
      </c>
      <c r="B25" s="230">
        <v>374145.50999999978</v>
      </c>
      <c r="C25" s="230">
        <v>13159668.005799998</v>
      </c>
      <c r="D25" s="230">
        <v>-14.090000000000032</v>
      </c>
      <c r="E25" s="230">
        <v>-322.66100000000068</v>
      </c>
      <c r="F25" s="273">
        <f t="shared" si="3"/>
        <v>35.172593694362405</v>
      </c>
      <c r="G25" s="274">
        <f t="shared" si="4"/>
        <v>22.899999999999995</v>
      </c>
      <c r="H25" s="404">
        <f t="shared" si="7"/>
        <v>374131.41999999975</v>
      </c>
      <c r="I25" s="405">
        <f t="shared" si="6"/>
        <v>13159345.344799997</v>
      </c>
      <c r="J25" s="612"/>
    </row>
    <row r="26" spans="1:12">
      <c r="A26" s="229">
        <v>8</v>
      </c>
      <c r="B26" s="230">
        <v>382452.1299999996</v>
      </c>
      <c r="C26" s="230">
        <v>13098227.355400013</v>
      </c>
      <c r="D26" s="230">
        <v>-301.12999999999977</v>
      </c>
      <c r="E26" s="230">
        <v>-6884.0066999999954</v>
      </c>
      <c r="F26" s="273">
        <f t="shared" si="3"/>
        <v>34.24801779872432</v>
      </c>
      <c r="G26" s="274">
        <f t="shared" si="4"/>
        <v>22.860580812273771</v>
      </c>
      <c r="H26" s="404">
        <f t="shared" si="7"/>
        <v>382150.99999999959</v>
      </c>
      <c r="I26" s="405">
        <f t="shared" si="6"/>
        <v>13091343.348700013</v>
      </c>
      <c r="J26" s="612"/>
    </row>
    <row r="27" spans="1:12">
      <c r="A27" s="229">
        <v>9</v>
      </c>
      <c r="B27" s="230">
        <v>407384.87999999983</v>
      </c>
      <c r="C27" s="230">
        <v>11791893.035400007</v>
      </c>
      <c r="D27" s="230">
        <v>-35.409999999999968</v>
      </c>
      <c r="E27" s="230">
        <v>-817.6168999999993</v>
      </c>
      <c r="F27" s="273">
        <f t="shared" si="3"/>
        <v>28.945337969833371</v>
      </c>
      <c r="G27" s="274">
        <f t="shared" si="4"/>
        <v>23.09</v>
      </c>
      <c r="H27" s="404">
        <f t="shared" si="7"/>
        <v>407349.46999999986</v>
      </c>
      <c r="I27" s="405">
        <f t="shared" si="6"/>
        <v>11791075.418500006</v>
      </c>
      <c r="J27" s="612"/>
    </row>
    <row r="28" spans="1:12">
      <c r="A28" s="229">
        <v>10</v>
      </c>
      <c r="B28" s="230">
        <v>442442.26999999979</v>
      </c>
      <c r="C28" s="230">
        <v>12633562.393099997</v>
      </c>
      <c r="D28" s="230">
        <v>-92.720000000000027</v>
      </c>
      <c r="E28" s="230">
        <v>-2002.0946000000013</v>
      </c>
      <c r="F28" s="273">
        <f t="shared" si="3"/>
        <v>28.554148755045496</v>
      </c>
      <c r="G28" s="274">
        <f t="shared" si="4"/>
        <v>21.59290983606558</v>
      </c>
      <c r="H28" s="404">
        <f t="shared" si="7"/>
        <v>442349.54999999981</v>
      </c>
      <c r="I28" s="405">
        <f t="shared" si="6"/>
        <v>12631560.298499998</v>
      </c>
      <c r="J28" s="612"/>
    </row>
    <row r="29" spans="1:12">
      <c r="A29" s="229">
        <v>11</v>
      </c>
      <c r="B29" s="230">
        <v>447875.24000000028</v>
      </c>
      <c r="C29" s="230">
        <v>12755492.989600014</v>
      </c>
      <c r="D29" s="230">
        <v>0</v>
      </c>
      <c r="E29" s="230">
        <v>0</v>
      </c>
      <c r="F29" s="273">
        <f t="shared" si="3"/>
        <v>28.480013741326726</v>
      </c>
      <c r="G29" s="274">
        <f t="shared" si="4"/>
        <v>0</v>
      </c>
      <c r="H29" s="404">
        <f t="shared" si="7"/>
        <v>447875.24000000028</v>
      </c>
      <c r="I29" s="405">
        <f t="shared" si="6"/>
        <v>12755492.989600014</v>
      </c>
      <c r="J29" s="612"/>
    </row>
    <row r="30" spans="1:12">
      <c r="A30" s="229">
        <v>12</v>
      </c>
      <c r="B30" s="230">
        <v>401292.12000000029</v>
      </c>
      <c r="C30" s="230">
        <v>12435187.902600022</v>
      </c>
      <c r="D30" s="230">
        <v>-510.54999999999984</v>
      </c>
      <c r="E30" s="230">
        <v>-11204.246599999997</v>
      </c>
      <c r="F30" s="273">
        <f t="shared" si="3"/>
        <v>30.987869641198071</v>
      </c>
      <c r="G30" s="274">
        <f t="shared" si="4"/>
        <v>21.945444324747822</v>
      </c>
      <c r="H30" s="404">
        <f t="shared" si="7"/>
        <v>400781.5700000003</v>
      </c>
      <c r="I30" s="405">
        <f t="shared" si="6"/>
        <v>12423983.656000022</v>
      </c>
      <c r="J30" s="612"/>
    </row>
    <row r="31" spans="1:12">
      <c r="A31" s="226">
        <v>2015</v>
      </c>
      <c r="B31" s="227">
        <v>4568437.1600000011</v>
      </c>
      <c r="C31" s="228">
        <v>150962027.41840002</v>
      </c>
      <c r="D31" s="227">
        <v>-5404.6500000000005</v>
      </c>
      <c r="E31" s="228">
        <v>-138149.1159</v>
      </c>
      <c r="F31" s="222">
        <f>+IF(ISERROR(C31/B31),0,C31/B31)</f>
        <v>33.044566912331128</v>
      </c>
      <c r="G31" s="223">
        <f>+IF(ISERROR(E31/D31),0,E31/D31)</f>
        <v>25.561158613416222</v>
      </c>
      <c r="H31" s="377">
        <f>+D31+B31</f>
        <v>4563032.5100000007</v>
      </c>
      <c r="I31" s="378">
        <f>+E31+C31</f>
        <v>150823878.30250001</v>
      </c>
      <c r="J31" s="610">
        <f ca="1">+INDIRECT("'Annual Interactions'!"&amp;K31&amp;26)</f>
        <v>4563033.1900000013</v>
      </c>
      <c r="K31" s="676" t="s">
        <v>115</v>
      </c>
      <c r="L31" s="675">
        <f ca="1">+J31-H31</f>
        <v>0.68000000063329935</v>
      </c>
    </row>
    <row r="32" spans="1:12">
      <c r="A32" s="229">
        <v>1</v>
      </c>
      <c r="B32" s="230">
        <v>394051.76000000013</v>
      </c>
      <c r="C32" s="230">
        <v>13521653.920999995</v>
      </c>
      <c r="D32" s="230">
        <v>-540.67999999999995</v>
      </c>
      <c r="E32" s="230">
        <v>-13182.2549</v>
      </c>
      <c r="F32" s="273">
        <f t="shared" ref="F32:F43" si="8">+IF(ISERROR(C32/B32),0,C32/B32)</f>
        <v>34.314410677927157</v>
      </c>
      <c r="G32" s="274">
        <f t="shared" ref="G32:G43" si="9">+IF(ISERROR(E32/D32),0,E32/D32)</f>
        <v>24.380881297625216</v>
      </c>
      <c r="H32" s="404">
        <f t="shared" ref="H32:H35" si="10">+D32+B32</f>
        <v>393511.08000000013</v>
      </c>
      <c r="I32" s="405">
        <f t="shared" ref="I32:I43" si="11">+E32+C32</f>
        <v>13508471.666099995</v>
      </c>
      <c r="J32" s="612"/>
    </row>
    <row r="33" spans="1:12">
      <c r="A33" s="229">
        <v>2</v>
      </c>
      <c r="B33" s="230">
        <v>380831.00000000029</v>
      </c>
      <c r="C33" s="230">
        <v>13220111.450000003</v>
      </c>
      <c r="D33" s="230">
        <v>-581.09000000000015</v>
      </c>
      <c r="E33" s="230">
        <v>-16371.772100000006</v>
      </c>
      <c r="F33" s="273">
        <f t="shared" si="8"/>
        <v>34.713853257744233</v>
      </c>
      <c r="G33" s="274">
        <f t="shared" si="9"/>
        <v>28.174245125539937</v>
      </c>
      <c r="H33" s="404">
        <f t="shared" si="10"/>
        <v>380249.91000000027</v>
      </c>
      <c r="I33" s="405">
        <f t="shared" si="11"/>
        <v>13203739.677900003</v>
      </c>
      <c r="J33" s="612"/>
    </row>
    <row r="34" spans="1:12">
      <c r="A34" s="229">
        <v>3</v>
      </c>
      <c r="B34" s="230">
        <v>421917.30000000016</v>
      </c>
      <c r="C34" s="230">
        <v>13573124.244199995</v>
      </c>
      <c r="D34" s="230">
        <v>-17.899999999999977</v>
      </c>
      <c r="E34" s="230">
        <v>-409.90999999999946</v>
      </c>
      <c r="F34" s="273">
        <f t="shared" si="8"/>
        <v>32.170105952517211</v>
      </c>
      <c r="G34" s="274">
        <f t="shared" si="9"/>
        <v>22.9</v>
      </c>
      <c r="H34" s="404">
        <f t="shared" si="10"/>
        <v>421899.40000000014</v>
      </c>
      <c r="I34" s="405">
        <f t="shared" si="11"/>
        <v>13572714.334199995</v>
      </c>
      <c r="J34" s="612"/>
    </row>
    <row r="35" spans="1:12">
      <c r="A35" s="229">
        <v>4</v>
      </c>
      <c r="B35" s="230">
        <v>355065.73000000033</v>
      </c>
      <c r="C35" s="230">
        <v>11151358.879500009</v>
      </c>
      <c r="D35" s="230">
        <v>-531.71000000000015</v>
      </c>
      <c r="E35" s="230">
        <v>-20369.179300000007</v>
      </c>
      <c r="F35" s="273">
        <f t="shared" si="8"/>
        <v>31.406463472270328</v>
      </c>
      <c r="G35" s="274">
        <f t="shared" si="9"/>
        <v>38.308813639013749</v>
      </c>
      <c r="H35" s="404">
        <f t="shared" si="10"/>
        <v>354534.02000000031</v>
      </c>
      <c r="I35" s="405">
        <f t="shared" si="11"/>
        <v>11130989.700200008</v>
      </c>
      <c r="J35" s="612"/>
    </row>
    <row r="36" spans="1:12">
      <c r="A36" s="229">
        <v>5</v>
      </c>
      <c r="B36" s="230">
        <v>324339.9700000002</v>
      </c>
      <c r="C36" s="230">
        <v>9863106.5177999921</v>
      </c>
      <c r="D36" s="230">
        <v>-1135.0499999999997</v>
      </c>
      <c r="E36" s="230">
        <v>-27890.926199999998</v>
      </c>
      <c r="F36" s="273">
        <f t="shared" si="8"/>
        <v>30.40977810351276</v>
      </c>
      <c r="G36" s="274">
        <f t="shared" si="9"/>
        <v>24.572420774415228</v>
      </c>
      <c r="H36" s="404">
        <f>+D36+B36</f>
        <v>323204.92000000022</v>
      </c>
      <c r="I36" s="405">
        <f t="shared" si="11"/>
        <v>9835215.5915999915</v>
      </c>
      <c r="J36" s="612"/>
    </row>
    <row r="37" spans="1:12">
      <c r="A37" s="229">
        <v>6</v>
      </c>
      <c r="B37" s="230">
        <v>385826.04000000015</v>
      </c>
      <c r="C37" s="230">
        <v>13073245.658800008</v>
      </c>
      <c r="D37" s="230">
        <v>-37.720000000000027</v>
      </c>
      <c r="E37" s="230">
        <v>-1042.9580000000008</v>
      </c>
      <c r="F37" s="273">
        <f t="shared" si="8"/>
        <v>33.883782594871001</v>
      </c>
      <c r="G37" s="274">
        <f t="shared" si="9"/>
        <v>27.65</v>
      </c>
      <c r="H37" s="404">
        <f t="shared" ref="H37:H43" si="12">+D37+B37</f>
        <v>385788.32000000018</v>
      </c>
      <c r="I37" s="405">
        <f t="shared" si="11"/>
        <v>13072202.700800007</v>
      </c>
      <c r="J37" s="612"/>
    </row>
    <row r="38" spans="1:12">
      <c r="A38" s="229">
        <v>7</v>
      </c>
      <c r="B38" s="230">
        <v>405828.58</v>
      </c>
      <c r="C38" s="230">
        <v>15350508.471200006</v>
      </c>
      <c r="D38" s="230">
        <v>-24.519999999999982</v>
      </c>
      <c r="E38" s="230">
        <v>-519.82399999999961</v>
      </c>
      <c r="F38" s="273">
        <f t="shared" si="8"/>
        <v>37.825104558185636</v>
      </c>
      <c r="G38" s="274">
        <f t="shared" si="9"/>
        <v>21.2</v>
      </c>
      <c r="H38" s="404">
        <f t="shared" si="12"/>
        <v>405804.06</v>
      </c>
      <c r="I38" s="405">
        <f t="shared" si="11"/>
        <v>15349988.647200007</v>
      </c>
      <c r="J38" s="612"/>
    </row>
    <row r="39" spans="1:12">
      <c r="A39" s="229">
        <v>8</v>
      </c>
      <c r="B39" s="230">
        <v>409655.63999999949</v>
      </c>
      <c r="C39" s="230">
        <v>15086201.305999996</v>
      </c>
      <c r="D39" s="230">
        <v>0</v>
      </c>
      <c r="E39" s="230">
        <v>0</v>
      </c>
      <c r="F39" s="273">
        <f t="shared" si="8"/>
        <v>36.82654364529197</v>
      </c>
      <c r="G39" s="274">
        <f t="shared" si="9"/>
        <v>0</v>
      </c>
      <c r="H39" s="404">
        <f t="shared" si="12"/>
        <v>409655.63999999949</v>
      </c>
      <c r="I39" s="405">
        <f t="shared" si="11"/>
        <v>15086201.305999996</v>
      </c>
      <c r="J39" s="612"/>
    </row>
    <row r="40" spans="1:12">
      <c r="A40" s="229">
        <v>9</v>
      </c>
      <c r="B40" s="230">
        <v>412398.16999999975</v>
      </c>
      <c r="C40" s="230">
        <v>12645312.760599991</v>
      </c>
      <c r="D40" s="230">
        <v>-149.70000000000005</v>
      </c>
      <c r="E40" s="230">
        <v>-3352.3034000000016</v>
      </c>
      <c r="F40" s="273">
        <f t="shared" si="8"/>
        <v>30.662873117501949</v>
      </c>
      <c r="G40" s="274">
        <f t="shared" si="9"/>
        <v>22.393476285905148</v>
      </c>
      <c r="H40" s="404">
        <f t="shared" si="12"/>
        <v>412248.46999999974</v>
      </c>
      <c r="I40" s="405">
        <f t="shared" si="11"/>
        <v>12641960.457199991</v>
      </c>
      <c r="J40" s="612"/>
    </row>
    <row r="41" spans="1:12">
      <c r="A41" s="229">
        <v>10</v>
      </c>
      <c r="B41" s="230">
        <v>286608.86999999953</v>
      </c>
      <c r="C41" s="230">
        <v>8817731.8026000075</v>
      </c>
      <c r="D41" s="230">
        <v>-1504.6900000000003</v>
      </c>
      <c r="E41" s="230">
        <v>-33948.457299999995</v>
      </c>
      <c r="F41" s="273">
        <f t="shared" si="8"/>
        <v>30.765732416446227</v>
      </c>
      <c r="G41" s="274">
        <f t="shared" si="9"/>
        <v>22.561761758235907</v>
      </c>
      <c r="H41" s="404">
        <f t="shared" si="12"/>
        <v>285104.17999999953</v>
      </c>
      <c r="I41" s="405">
        <f t="shared" si="11"/>
        <v>8783783.3453000076</v>
      </c>
      <c r="J41" s="612"/>
    </row>
    <row r="42" spans="1:12">
      <c r="A42" s="229">
        <v>11</v>
      </c>
      <c r="B42" s="230">
        <v>427347.23999999987</v>
      </c>
      <c r="C42" s="230">
        <v>13067578.456899999</v>
      </c>
      <c r="D42" s="230">
        <v>-350.20999999999992</v>
      </c>
      <c r="E42" s="230">
        <v>-8503.7674999999981</v>
      </c>
      <c r="F42" s="273">
        <f t="shared" si="8"/>
        <v>30.578361654798574</v>
      </c>
      <c r="G42" s="274">
        <f t="shared" si="9"/>
        <v>24.281909425773108</v>
      </c>
      <c r="H42" s="404">
        <f t="shared" si="12"/>
        <v>426997.02999999985</v>
      </c>
      <c r="I42" s="405">
        <f t="shared" si="11"/>
        <v>13059074.689399999</v>
      </c>
      <c r="J42" s="612"/>
    </row>
    <row r="43" spans="1:12">
      <c r="A43" s="229">
        <v>12</v>
      </c>
      <c r="B43" s="230">
        <v>364566.86000000004</v>
      </c>
      <c r="C43" s="230">
        <v>11592093.949800007</v>
      </c>
      <c r="D43" s="230">
        <v>-531.37999999999988</v>
      </c>
      <c r="E43" s="230">
        <v>-12557.763199999996</v>
      </c>
      <c r="F43" s="273">
        <f t="shared" si="8"/>
        <v>31.796894401756663</v>
      </c>
      <c r="G43" s="274">
        <f t="shared" si="9"/>
        <v>23.63235951673002</v>
      </c>
      <c r="H43" s="404">
        <f t="shared" si="12"/>
        <v>364035.48000000004</v>
      </c>
      <c r="I43" s="405">
        <f t="shared" si="11"/>
        <v>11579536.186600007</v>
      </c>
      <c r="J43" s="612"/>
    </row>
    <row r="44" spans="1:12">
      <c r="A44" s="226">
        <v>2016</v>
      </c>
      <c r="B44" s="227">
        <v>4514372.46</v>
      </c>
      <c r="C44" s="227">
        <v>155328296.24089998</v>
      </c>
      <c r="D44" s="227">
        <v>-4247.76</v>
      </c>
      <c r="E44" s="227">
        <v>-109202.66419999997</v>
      </c>
      <c r="F44" s="222">
        <f>+IF(ISERROR(C44/B44),0,C44/B44)</f>
        <v>34.407505720274571</v>
      </c>
      <c r="G44" s="223">
        <f>+IF(ISERROR(E44/D44),0,E44/D44)</f>
        <v>25.708294300996283</v>
      </c>
      <c r="H44" s="377">
        <f>+D44+B44</f>
        <v>4510124.7</v>
      </c>
      <c r="I44" s="378">
        <f>+E44+C44</f>
        <v>155219093.57669997</v>
      </c>
      <c r="J44" s="610">
        <f ca="1">+INDIRECT("'Annual Interactions'!"&amp;K44&amp;26)</f>
        <v>4510124.9400000013</v>
      </c>
      <c r="K44" s="676" t="s">
        <v>116</v>
      </c>
      <c r="L44" s="675">
        <f ca="1">+J44-H44</f>
        <v>0.24000000115483999</v>
      </c>
    </row>
    <row r="45" spans="1:12">
      <c r="A45" s="229">
        <v>1</v>
      </c>
      <c r="B45" s="230">
        <v>390846.76999999979</v>
      </c>
      <c r="C45" s="230">
        <v>13929932.851199992</v>
      </c>
      <c r="D45" s="230">
        <v>-182.90999999999997</v>
      </c>
      <c r="E45" s="230">
        <v>-4619.8415999999988</v>
      </c>
      <c r="F45" s="273">
        <f t="shared" ref="F45:F56" si="13">+IF(ISERROR(C45/B45),0,C45/B45)</f>
        <v>35.640393935454554</v>
      </c>
      <c r="G45" s="274">
        <f t="shared" ref="G45:G56" si="14">+IF(ISERROR(E45/D45),0,E45/D45)</f>
        <v>25.257457766114481</v>
      </c>
      <c r="H45" s="404">
        <f t="shared" ref="H45:H48" si="15">+D45+B45</f>
        <v>390663.85999999981</v>
      </c>
      <c r="I45" s="405">
        <f t="shared" ref="I45:I56" si="16">+E45+C45</f>
        <v>13925313.009599991</v>
      </c>
      <c r="J45" s="612"/>
    </row>
    <row r="46" spans="1:12">
      <c r="A46" s="229">
        <v>2</v>
      </c>
      <c r="B46" s="230">
        <v>399752.44999999984</v>
      </c>
      <c r="C46" s="230">
        <v>14445882.508499993</v>
      </c>
      <c r="D46" s="230">
        <v>-83.17999999999995</v>
      </c>
      <c r="E46" s="230">
        <v>-2060.2273999999989</v>
      </c>
      <c r="F46" s="273">
        <f t="shared" si="13"/>
        <v>36.137070600818078</v>
      </c>
      <c r="G46" s="274">
        <f t="shared" si="14"/>
        <v>24.768302476556865</v>
      </c>
      <c r="H46" s="404">
        <f t="shared" si="15"/>
        <v>399669.26999999984</v>
      </c>
      <c r="I46" s="405">
        <f t="shared" si="16"/>
        <v>14443822.281099994</v>
      </c>
      <c r="J46" s="612"/>
    </row>
    <row r="47" spans="1:12">
      <c r="A47" s="229">
        <v>3</v>
      </c>
      <c r="B47" s="230">
        <v>296481.1300000003</v>
      </c>
      <c r="C47" s="230">
        <v>10137443.948999995</v>
      </c>
      <c r="D47" s="230">
        <v>-372.46000000000004</v>
      </c>
      <c r="E47" s="230">
        <v>-9288.5257999999994</v>
      </c>
      <c r="F47" s="273">
        <f t="shared" si="13"/>
        <v>34.192543549061568</v>
      </c>
      <c r="G47" s="274">
        <f t="shared" si="14"/>
        <v>24.938317671696286</v>
      </c>
      <c r="H47" s="404">
        <f t="shared" si="15"/>
        <v>296108.67000000027</v>
      </c>
      <c r="I47" s="405">
        <f t="shared" si="16"/>
        <v>10128155.423199994</v>
      </c>
      <c r="J47" s="612"/>
    </row>
    <row r="48" spans="1:12">
      <c r="A48" s="229">
        <v>4</v>
      </c>
      <c r="B48" s="230">
        <v>269578.15000000008</v>
      </c>
      <c r="C48" s="230">
        <v>8889242.7138999924</v>
      </c>
      <c r="D48" s="230">
        <v>-1773.38</v>
      </c>
      <c r="E48" s="230">
        <v>-44635.182299999986</v>
      </c>
      <c r="F48" s="273">
        <f t="shared" si="13"/>
        <v>32.974640985925568</v>
      </c>
      <c r="G48" s="274">
        <f t="shared" si="14"/>
        <v>25.169553226042915</v>
      </c>
      <c r="H48" s="404">
        <f t="shared" si="15"/>
        <v>267804.77000000008</v>
      </c>
      <c r="I48" s="405">
        <f t="shared" si="16"/>
        <v>8844607.5315999929</v>
      </c>
      <c r="J48" s="612"/>
    </row>
    <row r="49" spans="1:12">
      <c r="A49" s="229">
        <v>5</v>
      </c>
      <c r="B49" s="230">
        <v>362881.13999999996</v>
      </c>
      <c r="C49" s="230">
        <v>11527859.786400003</v>
      </c>
      <c r="D49" s="230">
        <v>-379.4899999999999</v>
      </c>
      <c r="E49" s="230">
        <v>-12565.507999999996</v>
      </c>
      <c r="F49" s="273">
        <f t="shared" si="13"/>
        <v>31.767591411336518</v>
      </c>
      <c r="G49" s="274">
        <f t="shared" si="14"/>
        <v>33.111565522148148</v>
      </c>
      <c r="H49" s="404">
        <f>+D49+B49</f>
        <v>362501.64999999997</v>
      </c>
      <c r="I49" s="405">
        <f t="shared" si="16"/>
        <v>11515294.278400004</v>
      </c>
      <c r="J49" s="612"/>
    </row>
    <row r="50" spans="1:12">
      <c r="A50" s="229">
        <v>6</v>
      </c>
      <c r="B50" s="230">
        <v>384662.3000000004</v>
      </c>
      <c r="C50" s="230">
        <v>13725219.349100022</v>
      </c>
      <c r="D50" s="230">
        <v>-51.17999999999995</v>
      </c>
      <c r="E50" s="230">
        <v>-972.61119999999914</v>
      </c>
      <c r="F50" s="273">
        <f t="shared" si="13"/>
        <v>35.681217912699026</v>
      </c>
      <c r="G50" s="274">
        <f t="shared" si="14"/>
        <v>19.00373583431028</v>
      </c>
      <c r="H50" s="404">
        <f t="shared" ref="H50:H56" si="17">+D50+B50</f>
        <v>384611.1200000004</v>
      </c>
      <c r="I50" s="405">
        <f t="shared" si="16"/>
        <v>13724246.737900022</v>
      </c>
      <c r="J50" s="612"/>
    </row>
    <row r="51" spans="1:12">
      <c r="A51" s="229">
        <v>7</v>
      </c>
      <c r="B51" s="230">
        <v>397038.21000000025</v>
      </c>
      <c r="C51" s="230">
        <v>15531028.727700004</v>
      </c>
      <c r="D51" s="230">
        <v>-690.39</v>
      </c>
      <c r="E51" s="230">
        <v>-17102.735099999998</v>
      </c>
      <c r="F51" s="273">
        <f t="shared" si="13"/>
        <v>39.117214254265335</v>
      </c>
      <c r="G51" s="274">
        <f t="shared" si="14"/>
        <v>24.772570720896884</v>
      </c>
      <c r="H51" s="404">
        <f t="shared" si="17"/>
        <v>396347.82000000024</v>
      </c>
      <c r="I51" s="405">
        <f t="shared" si="16"/>
        <v>15513925.992600005</v>
      </c>
      <c r="J51" s="612"/>
    </row>
    <row r="52" spans="1:12">
      <c r="A52" s="229">
        <v>8</v>
      </c>
      <c r="B52" s="230">
        <v>416121.24</v>
      </c>
      <c r="C52" s="230">
        <v>16271494.284500014</v>
      </c>
      <c r="D52" s="230">
        <v>-111.70000000000005</v>
      </c>
      <c r="E52" s="230">
        <v>-2581.096700000001</v>
      </c>
      <c r="F52" s="273">
        <f t="shared" si="13"/>
        <v>39.102772750797371</v>
      </c>
      <c r="G52" s="274">
        <f t="shared" si="14"/>
        <v>23.107401074306175</v>
      </c>
      <c r="H52" s="404">
        <f t="shared" si="17"/>
        <v>416009.54</v>
      </c>
      <c r="I52" s="405">
        <f t="shared" si="16"/>
        <v>16268913.187800014</v>
      </c>
      <c r="J52" s="612"/>
    </row>
    <row r="53" spans="1:12">
      <c r="A53" s="229">
        <v>9</v>
      </c>
      <c r="B53" s="230">
        <v>409508.71999999974</v>
      </c>
      <c r="C53" s="230">
        <v>13154056.036999974</v>
      </c>
      <c r="D53" s="230">
        <v>-21.259999999999991</v>
      </c>
      <c r="E53" s="230">
        <v>-500.67299999999977</v>
      </c>
      <c r="F53" s="273">
        <f t="shared" si="13"/>
        <v>32.121552959849019</v>
      </c>
      <c r="G53" s="274">
        <f t="shared" si="14"/>
        <v>23.55</v>
      </c>
      <c r="H53" s="404">
        <f t="shared" si="17"/>
        <v>409487.45999999973</v>
      </c>
      <c r="I53" s="405">
        <f t="shared" si="16"/>
        <v>13153555.363999974</v>
      </c>
      <c r="J53" s="612"/>
    </row>
    <row r="54" spans="1:12">
      <c r="A54" s="229">
        <v>10</v>
      </c>
      <c r="B54" s="230">
        <v>399973.76</v>
      </c>
      <c r="C54" s="230">
        <v>12458892.492699994</v>
      </c>
      <c r="D54" s="230">
        <v>0</v>
      </c>
      <c r="E54" s="230">
        <v>0</v>
      </c>
      <c r="F54" s="273">
        <f t="shared" si="13"/>
        <v>31.149274624165329</v>
      </c>
      <c r="G54" s="274">
        <f t="shared" si="14"/>
        <v>0</v>
      </c>
      <c r="H54" s="404">
        <f t="shared" si="17"/>
        <v>399973.76</v>
      </c>
      <c r="I54" s="405">
        <f t="shared" si="16"/>
        <v>12458892.492699994</v>
      </c>
      <c r="J54" s="612"/>
    </row>
    <row r="55" spans="1:12">
      <c r="A55" s="229">
        <v>11</v>
      </c>
      <c r="B55" s="230">
        <v>428368.36999999994</v>
      </c>
      <c r="C55" s="230">
        <v>13504788.22220001</v>
      </c>
      <c r="D55" s="230">
        <v>-17.460000000000036</v>
      </c>
      <c r="E55" s="230">
        <v>-455.53140000000093</v>
      </c>
      <c r="F55" s="273">
        <f t="shared" si="13"/>
        <v>31.526109694326898</v>
      </c>
      <c r="G55" s="274">
        <f t="shared" si="14"/>
        <v>26.09</v>
      </c>
      <c r="H55" s="404">
        <f t="shared" si="17"/>
        <v>428350.90999999992</v>
      </c>
      <c r="I55" s="405">
        <f t="shared" si="16"/>
        <v>13504332.690800009</v>
      </c>
      <c r="J55" s="612"/>
    </row>
    <row r="56" spans="1:12">
      <c r="A56" s="229">
        <v>12</v>
      </c>
      <c r="B56" s="230">
        <v>359160.21999999991</v>
      </c>
      <c r="C56" s="230">
        <v>11752455.318700001</v>
      </c>
      <c r="D56" s="230">
        <v>-564.34999999999991</v>
      </c>
      <c r="E56" s="230">
        <v>-14420.731699999997</v>
      </c>
      <c r="F56" s="273">
        <f t="shared" si="13"/>
        <v>32.722040649991818</v>
      </c>
      <c r="G56" s="274">
        <f t="shared" si="14"/>
        <v>25.552815982989276</v>
      </c>
      <c r="H56" s="404">
        <f t="shared" si="17"/>
        <v>358595.86999999994</v>
      </c>
      <c r="I56" s="405">
        <f t="shared" si="16"/>
        <v>11738034.587000001</v>
      </c>
      <c r="J56" s="612"/>
    </row>
    <row r="57" spans="1:12">
      <c r="A57" s="226">
        <v>2017</v>
      </c>
      <c r="B57" s="227">
        <v>4030518.870000001</v>
      </c>
      <c r="C57" s="227">
        <v>147527911.91170004</v>
      </c>
      <c r="D57" s="227">
        <v>-19793.089999999997</v>
      </c>
      <c r="E57" s="227">
        <v>-521130.86119999998</v>
      </c>
      <c r="F57" s="222">
        <f>+IF(ISERROR(C57/B57),0,C57/B57)</f>
        <v>36.602709643609735</v>
      </c>
      <c r="G57" s="223">
        <f>+IF(ISERROR(E57/D57),0,E57/D57)</f>
        <v>26.328928994916918</v>
      </c>
      <c r="H57" s="377">
        <f>+D57+B57</f>
        <v>4010725.7800000012</v>
      </c>
      <c r="I57" s="378">
        <f>+E57+C57</f>
        <v>147006781.05050004</v>
      </c>
      <c r="J57" s="610">
        <f ca="1">+INDIRECT("'Annual Interactions'!"&amp;K57&amp;26)</f>
        <v>4010726.66</v>
      </c>
      <c r="K57" s="676" t="s">
        <v>117</v>
      </c>
      <c r="L57" s="675">
        <f ca="1">+J57-H57</f>
        <v>0.87999999895691872</v>
      </c>
    </row>
    <row r="58" spans="1:12">
      <c r="A58" s="229">
        <v>1</v>
      </c>
      <c r="B58" s="230">
        <v>387774.44000000029</v>
      </c>
      <c r="C58" s="230">
        <v>14623637.391500007</v>
      </c>
      <c r="D58" s="230">
        <v>-926.41</v>
      </c>
      <c r="E58" s="230">
        <v>-24140.154599999998</v>
      </c>
      <c r="F58" s="273">
        <f t="shared" ref="F58:F121" si="18">+IF(ISERROR(C58/B58),0,C58/B58)</f>
        <v>37.711710425008924</v>
      </c>
      <c r="G58" s="274">
        <f t="shared" ref="G58:G121" si="19">+IF(ISERROR(E58/D58),0,E58/D58)</f>
        <v>26.057743979447544</v>
      </c>
      <c r="H58" s="404">
        <f t="shared" ref="H58:H121" si="20">+D58+B58</f>
        <v>386848.03000000032</v>
      </c>
      <c r="I58" s="405">
        <f t="shared" ref="I58:I121" si="21">+E58+C58</f>
        <v>14599497.236900007</v>
      </c>
      <c r="J58" s="611"/>
    </row>
    <row r="59" spans="1:12">
      <c r="A59" s="229">
        <v>2</v>
      </c>
      <c r="B59" s="230">
        <v>370345.06000000046</v>
      </c>
      <c r="C59" s="230">
        <v>14056380.754000014</v>
      </c>
      <c r="D59" s="230">
        <v>-155.11000000000001</v>
      </c>
      <c r="E59" s="230">
        <v>-4371.8126000000002</v>
      </c>
      <c r="F59" s="273">
        <f t="shared" si="18"/>
        <v>37.954821792411636</v>
      </c>
      <c r="G59" s="274">
        <f t="shared" si="19"/>
        <v>28.185240152150087</v>
      </c>
      <c r="H59" s="404">
        <f t="shared" si="20"/>
        <v>370189.95000000048</v>
      </c>
      <c r="I59" s="405">
        <f t="shared" si="21"/>
        <v>14052008.941400014</v>
      </c>
      <c r="J59" s="611"/>
    </row>
    <row r="60" spans="1:12">
      <c r="A60" s="229">
        <v>3</v>
      </c>
      <c r="B60" s="230">
        <v>339715.00999999989</v>
      </c>
      <c r="C60" s="230">
        <v>12059307.295699991</v>
      </c>
      <c r="D60" s="230">
        <v>-4695.1600000000008</v>
      </c>
      <c r="E60" s="230">
        <v>-163736.55140000003</v>
      </c>
      <c r="F60" s="273">
        <f t="shared" si="18"/>
        <v>35.498305758406126</v>
      </c>
      <c r="G60" s="274">
        <f t="shared" si="19"/>
        <v>34.873476388451088</v>
      </c>
      <c r="H60" s="404">
        <f t="shared" si="20"/>
        <v>335019.84999999992</v>
      </c>
      <c r="I60" s="405">
        <f t="shared" si="21"/>
        <v>11895570.744299991</v>
      </c>
      <c r="J60" s="611"/>
    </row>
    <row r="61" spans="1:12">
      <c r="A61" s="229">
        <v>4</v>
      </c>
      <c r="B61" s="230">
        <v>315582.10000000015</v>
      </c>
      <c r="C61" s="230">
        <v>10816687.883699993</v>
      </c>
      <c r="D61" s="230">
        <v>-827.20999999999992</v>
      </c>
      <c r="E61" s="230">
        <v>-18726.822100000005</v>
      </c>
      <c r="F61" s="273">
        <f t="shared" si="18"/>
        <v>34.275353018121073</v>
      </c>
      <c r="G61" s="274">
        <f t="shared" si="19"/>
        <v>22.638534471295085</v>
      </c>
      <c r="H61" s="404">
        <f t="shared" si="20"/>
        <v>314754.89000000013</v>
      </c>
      <c r="I61" s="405">
        <f t="shared" si="21"/>
        <v>10797961.061599992</v>
      </c>
      <c r="J61" s="611"/>
    </row>
    <row r="62" spans="1:12">
      <c r="A62" s="229">
        <v>5</v>
      </c>
      <c r="B62" s="230">
        <v>357327.87999999983</v>
      </c>
      <c r="C62" s="230">
        <v>11816870.778799992</v>
      </c>
      <c r="D62" s="230">
        <v>-569.59999999999991</v>
      </c>
      <c r="E62" s="230">
        <v>-13080.974599999996</v>
      </c>
      <c r="F62" s="273">
        <f t="shared" si="18"/>
        <v>33.070105749375053</v>
      </c>
      <c r="G62" s="274">
        <f t="shared" si="19"/>
        <v>22.965194171348312</v>
      </c>
      <c r="H62" s="404">
        <f t="shared" si="20"/>
        <v>356758.27999999985</v>
      </c>
      <c r="I62" s="405">
        <f t="shared" si="21"/>
        <v>11803789.804199992</v>
      </c>
      <c r="J62" s="611"/>
    </row>
    <row r="63" spans="1:12">
      <c r="A63" s="229">
        <v>6</v>
      </c>
      <c r="B63" s="230">
        <v>363028.37000000017</v>
      </c>
      <c r="C63" s="230">
        <v>13774377.915900001</v>
      </c>
      <c r="D63" s="230">
        <v>-369.14</v>
      </c>
      <c r="E63" s="230">
        <v>-6975.2473999999984</v>
      </c>
      <c r="F63" s="273">
        <f t="shared" si="18"/>
        <v>37.942979266055694</v>
      </c>
      <c r="G63" s="274">
        <f t="shared" si="19"/>
        <v>18.895940293655521</v>
      </c>
      <c r="H63" s="404">
        <f t="shared" si="20"/>
        <v>362659.23000000016</v>
      </c>
      <c r="I63" s="405">
        <f t="shared" si="21"/>
        <v>13767402.668500001</v>
      </c>
      <c r="J63" s="611"/>
    </row>
    <row r="64" spans="1:12">
      <c r="A64" s="229">
        <v>7</v>
      </c>
      <c r="B64" s="230">
        <v>370822.03999999969</v>
      </c>
      <c r="C64" s="230">
        <v>15411835.187100004</v>
      </c>
      <c r="D64" s="230">
        <v>-594.78999999999985</v>
      </c>
      <c r="E64" s="230">
        <v>-10065.130899999998</v>
      </c>
      <c r="F64" s="273">
        <f t="shared" si="18"/>
        <v>41.561270703057502</v>
      </c>
      <c r="G64" s="274">
        <f t="shared" si="19"/>
        <v>16.922158913229882</v>
      </c>
      <c r="H64" s="404">
        <f t="shared" si="20"/>
        <v>370227.24999999971</v>
      </c>
      <c r="I64" s="405">
        <f t="shared" si="21"/>
        <v>15401770.056200005</v>
      </c>
      <c r="J64" s="611"/>
    </row>
    <row r="65" spans="1:12">
      <c r="A65" s="229">
        <v>8</v>
      </c>
      <c r="B65" s="230">
        <v>391592.13000000018</v>
      </c>
      <c r="C65" s="230">
        <v>16280088.885100005</v>
      </c>
      <c r="D65" s="230">
        <v>-949.05000000000007</v>
      </c>
      <c r="E65" s="230">
        <v>-19033.495000000003</v>
      </c>
      <c r="F65" s="273">
        <f t="shared" si="18"/>
        <v>41.574096203363425</v>
      </c>
      <c r="G65" s="274">
        <f t="shared" si="19"/>
        <v>20.055313207944788</v>
      </c>
      <c r="H65" s="404">
        <f t="shared" si="20"/>
        <v>390643.08000000019</v>
      </c>
      <c r="I65" s="405">
        <f t="shared" si="21"/>
        <v>16261055.390100006</v>
      </c>
      <c r="J65" s="611"/>
    </row>
    <row r="66" spans="1:12">
      <c r="A66" s="229">
        <v>9</v>
      </c>
      <c r="B66" s="230">
        <v>367530.11999999982</v>
      </c>
      <c r="C66" s="230">
        <v>12240323.303300004</v>
      </c>
      <c r="D66" s="230">
        <v>0</v>
      </c>
      <c r="E66" s="230">
        <v>0</v>
      </c>
      <c r="F66" s="273">
        <f t="shared" si="18"/>
        <v>33.304272594855654</v>
      </c>
      <c r="G66" s="274">
        <f t="shared" si="19"/>
        <v>0</v>
      </c>
      <c r="H66" s="404">
        <f t="shared" si="20"/>
        <v>367530.11999999982</v>
      </c>
      <c r="I66" s="405">
        <f t="shared" si="21"/>
        <v>12240323.303300004</v>
      </c>
      <c r="J66" s="611"/>
    </row>
    <row r="67" spans="1:12">
      <c r="A67" s="229">
        <v>10</v>
      </c>
      <c r="B67" s="230">
        <v>170649.70000000004</v>
      </c>
      <c r="C67" s="230">
        <v>5880783.6496999981</v>
      </c>
      <c r="D67" s="230">
        <v>-5412.9900000000016</v>
      </c>
      <c r="E67" s="230">
        <v>-124804.4711</v>
      </c>
      <c r="F67" s="273">
        <f t="shared" si="18"/>
        <v>34.461142619647127</v>
      </c>
      <c r="G67" s="274">
        <f t="shared" si="19"/>
        <v>23.056475459958353</v>
      </c>
      <c r="H67" s="404">
        <f t="shared" si="20"/>
        <v>165236.71000000005</v>
      </c>
      <c r="I67" s="405">
        <f t="shared" si="21"/>
        <v>5755979.1785999984</v>
      </c>
      <c r="J67" s="611"/>
    </row>
    <row r="68" spans="1:12">
      <c r="A68" s="229">
        <v>11</v>
      </c>
      <c r="B68" s="230">
        <v>254539.58000000002</v>
      </c>
      <c r="C68" s="230">
        <v>8568539.5267000031</v>
      </c>
      <c r="D68" s="230">
        <v>-4042.7099999999991</v>
      </c>
      <c r="E68" s="230">
        <v>-102809.14170000002</v>
      </c>
      <c r="F68" s="273">
        <f t="shared" si="18"/>
        <v>33.662896460739042</v>
      </c>
      <c r="G68" s="274">
        <f t="shared" si="19"/>
        <v>25.430748606751422</v>
      </c>
      <c r="H68" s="404">
        <f t="shared" si="20"/>
        <v>250496.87000000002</v>
      </c>
      <c r="I68" s="405">
        <f t="shared" si="21"/>
        <v>8465730.3850000035</v>
      </c>
      <c r="J68" s="611"/>
    </row>
    <row r="69" spans="1:12">
      <c r="A69" s="229">
        <v>12</v>
      </c>
      <c r="B69" s="230">
        <v>341612.44000000024</v>
      </c>
      <c r="C69" s="230">
        <v>11999079.3402</v>
      </c>
      <c r="D69" s="230">
        <v>-1250.92</v>
      </c>
      <c r="E69" s="230">
        <v>-33387.05980000001</v>
      </c>
      <c r="F69" s="273">
        <f t="shared" si="18"/>
        <v>35.124831344549371</v>
      </c>
      <c r="G69" s="274">
        <f t="shared" si="19"/>
        <v>26.69000399705817</v>
      </c>
      <c r="H69" s="404">
        <f t="shared" si="20"/>
        <v>340361.52000000025</v>
      </c>
      <c r="I69" s="405">
        <f t="shared" si="21"/>
        <v>11965692.280399999</v>
      </c>
      <c r="J69" s="611"/>
    </row>
    <row r="70" spans="1:12">
      <c r="A70" s="226">
        <v>2018</v>
      </c>
      <c r="B70" s="227">
        <v>4536474.79</v>
      </c>
      <c r="C70" s="227">
        <v>175983720.70899996</v>
      </c>
      <c r="D70" s="227">
        <v>-6328.43</v>
      </c>
      <c r="E70" s="227">
        <v>-164747.99619999999</v>
      </c>
      <c r="F70" s="222">
        <f t="shared" si="18"/>
        <v>38.79305603040725</v>
      </c>
      <c r="G70" s="223">
        <f t="shared" si="19"/>
        <v>26.03299652520451</v>
      </c>
      <c r="H70" s="377">
        <f t="shared" si="20"/>
        <v>4530146.3600000003</v>
      </c>
      <c r="I70" s="378">
        <f t="shared" si="21"/>
        <v>175818972.71279997</v>
      </c>
      <c r="J70" s="610">
        <f ca="1">+INDIRECT("'Annual Interactions'!"&amp;K70&amp;26)</f>
        <v>4530147.5600000015</v>
      </c>
      <c r="K70" s="676" t="s">
        <v>118</v>
      </c>
      <c r="L70" s="675">
        <f ca="1">+J70-H70</f>
        <v>1.2000000011175871</v>
      </c>
    </row>
    <row r="71" spans="1:12">
      <c r="A71" s="229">
        <v>1</v>
      </c>
      <c r="B71" s="230">
        <v>394366.99999999965</v>
      </c>
      <c r="C71" s="230">
        <v>15542995.758099988</v>
      </c>
      <c r="D71" s="230">
        <v>-87.920000000000073</v>
      </c>
      <c r="E71" s="230">
        <v>-2540.7128000000016</v>
      </c>
      <c r="F71" s="273">
        <f t="shared" si="18"/>
        <v>39.412516153988548</v>
      </c>
      <c r="G71" s="274">
        <f t="shared" si="19"/>
        <v>28.898007279344853</v>
      </c>
      <c r="H71" s="404">
        <f t="shared" si="20"/>
        <v>394279.07999999967</v>
      </c>
      <c r="I71" s="405">
        <f t="shared" si="21"/>
        <v>15540455.045299988</v>
      </c>
      <c r="J71" s="612"/>
    </row>
    <row r="72" spans="1:12">
      <c r="A72" s="229">
        <v>2</v>
      </c>
      <c r="B72" s="230">
        <v>378043.75000000017</v>
      </c>
      <c r="C72" s="230">
        <v>15031807.8631</v>
      </c>
      <c r="D72" s="230">
        <v>-177.63</v>
      </c>
      <c r="E72" s="230">
        <v>-4642.3403999999991</v>
      </c>
      <c r="F72" s="273">
        <f t="shared" si="18"/>
        <v>39.762085375303762</v>
      </c>
      <c r="G72" s="274">
        <f t="shared" si="19"/>
        <v>26.134889376794455</v>
      </c>
      <c r="H72" s="404">
        <f t="shared" si="20"/>
        <v>377866.12000000017</v>
      </c>
      <c r="I72" s="405">
        <f t="shared" si="21"/>
        <v>15027165.522700001</v>
      </c>
      <c r="J72" s="612"/>
    </row>
    <row r="73" spans="1:12">
      <c r="A73" s="229">
        <v>3</v>
      </c>
      <c r="B73" s="230">
        <v>339369.78000000009</v>
      </c>
      <c r="C73" s="230">
        <v>12569333.001400022</v>
      </c>
      <c r="D73" s="230">
        <v>-870.11</v>
      </c>
      <c r="E73" s="230">
        <v>-23372.677199999998</v>
      </c>
      <c r="F73" s="273">
        <f t="shared" si="18"/>
        <v>37.037278338100755</v>
      </c>
      <c r="G73" s="274">
        <f t="shared" si="19"/>
        <v>26.861749893691599</v>
      </c>
      <c r="H73" s="404">
        <f t="shared" si="20"/>
        <v>338499.6700000001</v>
      </c>
      <c r="I73" s="405">
        <f t="shared" si="21"/>
        <v>12545960.324200021</v>
      </c>
      <c r="J73" s="612"/>
    </row>
    <row r="74" spans="1:12">
      <c r="A74" s="229">
        <v>4</v>
      </c>
      <c r="B74" s="230">
        <v>330603.65999999986</v>
      </c>
      <c r="C74" s="230">
        <v>12038457.433999998</v>
      </c>
      <c r="D74" s="230">
        <v>-1279.2299999999998</v>
      </c>
      <c r="E74" s="230">
        <v>-29476.5995</v>
      </c>
      <c r="F74" s="273">
        <f t="shared" si="18"/>
        <v>36.413563703438747</v>
      </c>
      <c r="G74" s="274">
        <f t="shared" si="19"/>
        <v>23.042454836112352</v>
      </c>
      <c r="H74" s="404">
        <f t="shared" si="20"/>
        <v>329324.42999999988</v>
      </c>
      <c r="I74" s="405">
        <f t="shared" si="21"/>
        <v>12008980.834499998</v>
      </c>
      <c r="J74" s="612"/>
    </row>
    <row r="75" spans="1:12">
      <c r="A75" s="229">
        <v>5</v>
      </c>
      <c r="B75" s="230">
        <v>373280.93000000023</v>
      </c>
      <c r="C75" s="230">
        <v>13208857.768899996</v>
      </c>
      <c r="D75" s="230">
        <v>-717.11</v>
      </c>
      <c r="E75" s="230">
        <v>-17867.312699999999</v>
      </c>
      <c r="F75" s="273">
        <f t="shared" si="18"/>
        <v>35.385835994622035</v>
      </c>
      <c r="G75" s="274">
        <f t="shared" si="19"/>
        <v>24.915721019090515</v>
      </c>
      <c r="H75" s="404">
        <f t="shared" si="20"/>
        <v>372563.82000000024</v>
      </c>
      <c r="I75" s="405">
        <f t="shared" si="21"/>
        <v>13190990.456199996</v>
      </c>
      <c r="J75" s="612"/>
    </row>
    <row r="76" spans="1:12">
      <c r="A76" s="229">
        <v>6</v>
      </c>
      <c r="B76" s="230">
        <v>374076.98000000016</v>
      </c>
      <c r="C76" s="230">
        <v>15020350.217300007</v>
      </c>
      <c r="D76" s="230">
        <v>-543.77</v>
      </c>
      <c r="E76" s="230">
        <v>-16507.0062</v>
      </c>
      <c r="F76" s="273">
        <f t="shared" si="18"/>
        <v>40.153099549991026</v>
      </c>
      <c r="G76" s="274">
        <f t="shared" si="19"/>
        <v>30.356595987274034</v>
      </c>
      <c r="H76" s="404">
        <f t="shared" si="20"/>
        <v>373533.21000000014</v>
      </c>
      <c r="I76" s="405">
        <f t="shared" si="21"/>
        <v>15003843.211100006</v>
      </c>
      <c r="J76" s="612"/>
    </row>
    <row r="77" spans="1:12">
      <c r="A77" s="229">
        <v>7</v>
      </c>
      <c r="B77" s="230">
        <v>397612.67999999964</v>
      </c>
      <c r="C77" s="230">
        <v>17901070.643300008</v>
      </c>
      <c r="D77" s="230">
        <v>-284.34000000000015</v>
      </c>
      <c r="E77" s="230">
        <v>-6435.8240000000042</v>
      </c>
      <c r="F77" s="273">
        <f t="shared" si="18"/>
        <v>45.021377696757618</v>
      </c>
      <c r="G77" s="274">
        <f t="shared" si="19"/>
        <v>22.63425476542168</v>
      </c>
      <c r="H77" s="404">
        <f t="shared" si="20"/>
        <v>397328.33999999962</v>
      </c>
      <c r="I77" s="405">
        <f t="shared" si="21"/>
        <v>17894634.819300007</v>
      </c>
      <c r="J77" s="612"/>
    </row>
    <row r="78" spans="1:12">
      <c r="A78" s="229">
        <v>8</v>
      </c>
      <c r="B78" s="230">
        <v>414011.71</v>
      </c>
      <c r="C78" s="230">
        <v>18453170.902699985</v>
      </c>
      <c r="D78" s="230">
        <v>-66.340000000000032</v>
      </c>
      <c r="E78" s="230">
        <v>-1875.167100000001</v>
      </c>
      <c r="F78" s="273">
        <f t="shared" si="18"/>
        <v>44.571615867338593</v>
      </c>
      <c r="G78" s="274">
        <f t="shared" si="19"/>
        <v>28.26600994874887</v>
      </c>
      <c r="H78" s="404">
        <f t="shared" si="20"/>
        <v>413945.37</v>
      </c>
      <c r="I78" s="405">
        <f t="shared" si="21"/>
        <v>18451295.735599983</v>
      </c>
      <c r="J78" s="612"/>
    </row>
    <row r="79" spans="1:12">
      <c r="A79" s="229">
        <v>9</v>
      </c>
      <c r="B79" s="230">
        <v>363776.39000000025</v>
      </c>
      <c r="C79" s="230">
        <v>13312265.752699988</v>
      </c>
      <c r="D79" s="230">
        <v>-1073.58</v>
      </c>
      <c r="E79" s="230">
        <v>-30525.477699999996</v>
      </c>
      <c r="F79" s="273">
        <f t="shared" si="18"/>
        <v>36.594639230709774</v>
      </c>
      <c r="G79" s="274">
        <f t="shared" si="19"/>
        <v>28.43335168315356</v>
      </c>
      <c r="H79" s="404">
        <f t="shared" si="20"/>
        <v>362702.81000000023</v>
      </c>
      <c r="I79" s="405">
        <f t="shared" si="21"/>
        <v>13281740.274999987</v>
      </c>
      <c r="J79" s="612"/>
    </row>
    <row r="80" spans="1:12">
      <c r="A80" s="229">
        <v>10</v>
      </c>
      <c r="B80" s="230">
        <v>376745.88000000018</v>
      </c>
      <c r="C80" s="230">
        <v>13426077.998800006</v>
      </c>
      <c r="D80" s="230">
        <v>-415.96000000000004</v>
      </c>
      <c r="E80" s="230">
        <v>-11274.706899999999</v>
      </c>
      <c r="F80" s="273">
        <f t="shared" si="18"/>
        <v>35.636960379765796</v>
      </c>
      <c r="G80" s="274">
        <f t="shared" si="19"/>
        <v>27.105267092989706</v>
      </c>
      <c r="H80" s="404">
        <f t="shared" si="20"/>
        <v>376329.92000000016</v>
      </c>
      <c r="I80" s="405">
        <f t="shared" si="21"/>
        <v>13414803.291900005</v>
      </c>
      <c r="J80" s="612"/>
    </row>
    <row r="81" spans="1:12">
      <c r="A81" s="229">
        <v>11</v>
      </c>
      <c r="B81" s="230">
        <v>389767.0999999998</v>
      </c>
      <c r="C81" s="230">
        <v>14034049.758199986</v>
      </c>
      <c r="D81" s="230">
        <v>-421.33000000000015</v>
      </c>
      <c r="E81" s="230">
        <v>-10465.795800000004</v>
      </c>
      <c r="F81" s="273">
        <f t="shared" si="18"/>
        <v>36.006245160763939</v>
      </c>
      <c r="G81" s="274">
        <f t="shared" si="19"/>
        <v>24.839901739728951</v>
      </c>
      <c r="H81" s="404">
        <f t="shared" si="20"/>
        <v>389345.76999999979</v>
      </c>
      <c r="I81" s="405">
        <f t="shared" si="21"/>
        <v>14023583.962399986</v>
      </c>
      <c r="J81" s="612"/>
    </row>
    <row r="82" spans="1:12">
      <c r="A82" s="229">
        <v>12</v>
      </c>
      <c r="B82" s="230">
        <v>404818.92999999988</v>
      </c>
      <c r="C82" s="230">
        <v>15445283.610499982</v>
      </c>
      <c r="D82" s="230">
        <v>-391.11</v>
      </c>
      <c r="E82" s="230">
        <v>-9764.3758999999991</v>
      </c>
      <c r="F82" s="273">
        <f t="shared" si="18"/>
        <v>38.153560680820895</v>
      </c>
      <c r="G82" s="274">
        <f t="shared" si="19"/>
        <v>24.965804760808975</v>
      </c>
      <c r="H82" s="404">
        <f t="shared" si="20"/>
        <v>404427.81999999989</v>
      </c>
      <c r="I82" s="405">
        <f t="shared" si="21"/>
        <v>15435519.234599981</v>
      </c>
      <c r="J82" s="612"/>
    </row>
    <row r="83" spans="1:12">
      <c r="A83" s="226">
        <v>2019</v>
      </c>
      <c r="B83" s="227">
        <v>4838129.4700000007</v>
      </c>
      <c r="C83" s="227">
        <v>226517677.97650006</v>
      </c>
      <c r="D83" s="227">
        <v>-6456.1600000000017</v>
      </c>
      <c r="E83" s="227">
        <v>-213551.84230000002</v>
      </c>
      <c r="F83" s="222">
        <f t="shared" si="18"/>
        <v>46.819267524996604</v>
      </c>
      <c r="G83" s="223">
        <f t="shared" si="19"/>
        <v>33.077222729919946</v>
      </c>
      <c r="H83" s="377">
        <f t="shared" si="20"/>
        <v>4831673.3100000005</v>
      </c>
      <c r="I83" s="378">
        <f t="shared" si="21"/>
        <v>226304126.13420007</v>
      </c>
      <c r="J83" s="610">
        <f ca="1">+INDIRECT("'Annual Interactions'!"&amp;K83&amp;26)</f>
        <v>4831673.7599999988</v>
      </c>
      <c r="K83" s="676" t="s">
        <v>119</v>
      </c>
      <c r="L83" s="675">
        <f ca="1">+J83-H83</f>
        <v>0.44999999832361937</v>
      </c>
    </row>
    <row r="84" spans="1:12">
      <c r="A84" s="229">
        <v>1</v>
      </c>
      <c r="B84" s="230">
        <v>432043.10000000009</v>
      </c>
      <c r="C84" s="230">
        <v>18236854.030599996</v>
      </c>
      <c r="D84" s="230">
        <v>-1004.23</v>
      </c>
      <c r="E84" s="230">
        <v>-32135.6486</v>
      </c>
      <c r="F84" s="273">
        <f t="shared" si="18"/>
        <v>42.210728583791742</v>
      </c>
      <c r="G84" s="274">
        <f t="shared" si="19"/>
        <v>32.000287384364142</v>
      </c>
      <c r="H84" s="404">
        <f t="shared" si="20"/>
        <v>431038.87000000011</v>
      </c>
      <c r="I84" s="405">
        <f t="shared" si="21"/>
        <v>18204718.381999996</v>
      </c>
      <c r="J84" s="612"/>
    </row>
    <row r="85" spans="1:12">
      <c r="A85" s="229">
        <v>2</v>
      </c>
      <c r="B85" s="230">
        <v>383439.95000000024</v>
      </c>
      <c r="C85" s="230">
        <v>16634946.805399992</v>
      </c>
      <c r="D85" s="230">
        <v>-613.27</v>
      </c>
      <c r="E85" s="230">
        <v>-23613.746300000003</v>
      </c>
      <c r="F85" s="273">
        <f t="shared" si="18"/>
        <v>43.383447148373506</v>
      </c>
      <c r="G85" s="274">
        <f t="shared" si="19"/>
        <v>38.504649338790422</v>
      </c>
      <c r="H85" s="404">
        <f t="shared" si="20"/>
        <v>382826.68000000023</v>
      </c>
      <c r="I85" s="405">
        <f t="shared" si="21"/>
        <v>16611333.059099991</v>
      </c>
      <c r="J85" s="612"/>
    </row>
    <row r="86" spans="1:12">
      <c r="A86" s="229">
        <v>3</v>
      </c>
      <c r="B86" s="230">
        <v>332032.03999999998</v>
      </c>
      <c r="C86" s="230">
        <v>13669450.83060002</v>
      </c>
      <c r="D86" s="230">
        <v>-1247.3400000000001</v>
      </c>
      <c r="E86" s="230">
        <v>-36820.1872</v>
      </c>
      <c r="F86" s="273">
        <f t="shared" si="18"/>
        <v>41.169071607065455</v>
      </c>
      <c r="G86" s="274">
        <f t="shared" si="19"/>
        <v>29.518966119903151</v>
      </c>
      <c r="H86" s="404">
        <f t="shared" si="20"/>
        <v>330784.69999999995</v>
      </c>
      <c r="I86" s="405">
        <f t="shared" si="21"/>
        <v>13632630.643400019</v>
      </c>
      <c r="J86" s="612"/>
    </row>
    <row r="87" spans="1:12">
      <c r="A87" s="229">
        <v>4</v>
      </c>
      <c r="B87" s="230">
        <v>301259.50999999978</v>
      </c>
      <c r="C87" s="230">
        <v>12526226.39310002</v>
      </c>
      <c r="D87" s="230">
        <v>-139.74999999999989</v>
      </c>
      <c r="E87" s="230">
        <v>-3786.803599999997</v>
      </c>
      <c r="F87" s="273">
        <f t="shared" si="18"/>
        <v>41.579521898246561</v>
      </c>
      <c r="G87" s="274">
        <f t="shared" si="19"/>
        <v>27.096984615384617</v>
      </c>
      <c r="H87" s="404">
        <f t="shared" si="20"/>
        <v>301119.75999999978</v>
      </c>
      <c r="I87" s="405">
        <f t="shared" si="21"/>
        <v>12522439.589500019</v>
      </c>
      <c r="J87" s="612"/>
    </row>
    <row r="88" spans="1:12">
      <c r="A88" s="229">
        <v>5</v>
      </c>
      <c r="B88" s="230">
        <v>362141.5100000003</v>
      </c>
      <c r="C88" s="230">
        <v>14944659.944900002</v>
      </c>
      <c r="D88" s="230">
        <v>-276.62</v>
      </c>
      <c r="E88" s="230">
        <v>-7560.5361000000003</v>
      </c>
      <c r="F88" s="273">
        <f t="shared" si="18"/>
        <v>41.267459079463137</v>
      </c>
      <c r="G88" s="274">
        <f t="shared" si="19"/>
        <v>27.331849107078302</v>
      </c>
      <c r="H88" s="404">
        <f t="shared" si="20"/>
        <v>361864.89000000031</v>
      </c>
      <c r="I88" s="405">
        <f t="shared" si="21"/>
        <v>14937099.408800002</v>
      </c>
      <c r="J88" s="612"/>
    </row>
    <row r="89" spans="1:12">
      <c r="A89" s="229">
        <v>6</v>
      </c>
      <c r="B89" s="230">
        <v>403536.69000000018</v>
      </c>
      <c r="C89" s="230">
        <v>19012901.950100023</v>
      </c>
      <c r="D89" s="230">
        <v>-583.26000000000022</v>
      </c>
      <c r="E89" s="230">
        <v>-16502.526800000007</v>
      </c>
      <c r="F89" s="273">
        <f t="shared" si="18"/>
        <v>47.115671068472153</v>
      </c>
      <c r="G89" s="274">
        <f t="shared" si="19"/>
        <v>28.293602852930086</v>
      </c>
      <c r="H89" s="404">
        <f t="shared" si="20"/>
        <v>402953.43000000017</v>
      </c>
      <c r="I89" s="405">
        <f t="shared" si="21"/>
        <v>18996399.423300024</v>
      </c>
      <c r="J89" s="612"/>
    </row>
    <row r="90" spans="1:12">
      <c r="A90" s="229">
        <v>7</v>
      </c>
      <c r="B90" s="230">
        <v>456352.96000000008</v>
      </c>
      <c r="C90" s="230">
        <v>25355629.066100016</v>
      </c>
      <c r="D90" s="230">
        <v>-1110.9200000000005</v>
      </c>
      <c r="E90" s="230">
        <v>-28205.423700000018</v>
      </c>
      <c r="F90" s="273">
        <f t="shared" si="18"/>
        <v>55.56144319979871</v>
      </c>
      <c r="G90" s="274">
        <f t="shared" si="19"/>
        <v>25.389248280704283</v>
      </c>
      <c r="H90" s="404">
        <f t="shared" si="20"/>
        <v>455242.0400000001</v>
      </c>
      <c r="I90" s="405">
        <f t="shared" si="21"/>
        <v>25327423.642400015</v>
      </c>
      <c r="J90" s="612"/>
    </row>
    <row r="91" spans="1:12">
      <c r="A91" s="229">
        <v>8</v>
      </c>
      <c r="B91" s="230">
        <v>463229.45999999985</v>
      </c>
      <c r="C91" s="230">
        <v>25919230.084799979</v>
      </c>
      <c r="D91" s="230">
        <v>-116.34999999999991</v>
      </c>
      <c r="E91" s="230">
        <v>-2687.1204999999982</v>
      </c>
      <c r="F91" s="273">
        <f t="shared" si="18"/>
        <v>55.953328367327906</v>
      </c>
      <c r="G91" s="274">
        <f t="shared" si="19"/>
        <v>23.095148259561668</v>
      </c>
      <c r="H91" s="404">
        <f t="shared" si="20"/>
        <v>463113.10999999987</v>
      </c>
      <c r="I91" s="405">
        <f t="shared" si="21"/>
        <v>25916542.964299981</v>
      </c>
      <c r="J91" s="612"/>
    </row>
    <row r="92" spans="1:12">
      <c r="A92" s="229">
        <v>9</v>
      </c>
      <c r="B92" s="230">
        <v>466891.98000000004</v>
      </c>
      <c r="C92" s="230">
        <v>21447319.753900018</v>
      </c>
      <c r="D92" s="230">
        <v>-330.16000000000008</v>
      </c>
      <c r="E92" s="230">
        <v>-13560.689500000004</v>
      </c>
      <c r="F92" s="273">
        <f t="shared" si="18"/>
        <v>45.936363597207247</v>
      </c>
      <c r="G92" s="274">
        <f t="shared" si="19"/>
        <v>41.073084262175918</v>
      </c>
      <c r="H92" s="404">
        <f t="shared" si="20"/>
        <v>466561.82000000007</v>
      </c>
      <c r="I92" s="405">
        <f t="shared" si="21"/>
        <v>21433759.064400017</v>
      </c>
      <c r="J92" s="612"/>
    </row>
    <row r="93" spans="1:12">
      <c r="A93" s="229">
        <v>10</v>
      </c>
      <c r="B93" s="230">
        <v>275109.60999999993</v>
      </c>
      <c r="C93" s="230">
        <v>12789541.2005</v>
      </c>
      <c r="D93" s="230">
        <v>-1034.26</v>
      </c>
      <c r="E93" s="230">
        <v>-48679.16</v>
      </c>
      <c r="F93" s="273">
        <f t="shared" si="18"/>
        <v>46.488892919807505</v>
      </c>
      <c r="G93" s="274">
        <f t="shared" si="19"/>
        <v>47.066656353334757</v>
      </c>
      <c r="H93" s="404">
        <f t="shared" si="20"/>
        <v>274075.34999999992</v>
      </c>
      <c r="I93" s="405">
        <f t="shared" si="21"/>
        <v>12740862.0405</v>
      </c>
      <c r="J93" s="612"/>
    </row>
    <row r="94" spans="1:12">
      <c r="A94" s="229">
        <v>11</v>
      </c>
      <c r="B94" s="230">
        <v>499461.30999999971</v>
      </c>
      <c r="C94" s="230">
        <v>23048288.471999992</v>
      </c>
      <c r="D94" s="230">
        <v>0</v>
      </c>
      <c r="E94" s="230">
        <v>0</v>
      </c>
      <c r="F94" s="273">
        <f t="shared" si="18"/>
        <v>46.146294038270966</v>
      </c>
      <c r="G94" s="274">
        <f t="shared" si="19"/>
        <v>0</v>
      </c>
      <c r="H94" s="404">
        <f t="shared" si="20"/>
        <v>499461.30999999971</v>
      </c>
      <c r="I94" s="405">
        <f t="shared" si="21"/>
        <v>23048288.471999992</v>
      </c>
      <c r="J94" s="612"/>
    </row>
    <row r="95" spans="1:12">
      <c r="A95" s="229">
        <v>12</v>
      </c>
      <c r="B95" s="230">
        <v>462631.35000000056</v>
      </c>
      <c r="C95" s="230">
        <v>22932629.444499977</v>
      </c>
      <c r="D95" s="230">
        <v>0</v>
      </c>
      <c r="E95" s="230">
        <v>0</v>
      </c>
      <c r="F95" s="273">
        <f t="shared" si="18"/>
        <v>49.569985787819931</v>
      </c>
      <c r="G95" s="274">
        <f t="shared" si="19"/>
        <v>0</v>
      </c>
      <c r="H95" s="404">
        <f t="shared" si="20"/>
        <v>462631.35000000056</v>
      </c>
      <c r="I95" s="405">
        <f t="shared" si="21"/>
        <v>22932629.444499977</v>
      </c>
      <c r="J95" s="612"/>
    </row>
    <row r="96" spans="1:12">
      <c r="A96" s="226">
        <v>2020</v>
      </c>
      <c r="B96" s="227">
        <v>5555457.1100000013</v>
      </c>
      <c r="C96" s="227">
        <v>319912891.6437</v>
      </c>
      <c r="D96" s="227">
        <v>-2719.1000000000004</v>
      </c>
      <c r="E96" s="227">
        <v>-116512.13570000003</v>
      </c>
      <c r="F96" s="222">
        <f t="shared" si="18"/>
        <v>57.585340919624151</v>
      </c>
      <c r="G96" s="223">
        <f t="shared" si="19"/>
        <v>42.84952215806701</v>
      </c>
      <c r="H96" s="377">
        <f t="shared" si="20"/>
        <v>5552738.0100000016</v>
      </c>
      <c r="I96" s="378">
        <f t="shared" si="21"/>
        <v>319796379.50800002</v>
      </c>
      <c r="J96" s="610">
        <f ca="1">+INDIRECT("'Annual Interactions'!"&amp;K96&amp;26)</f>
        <v>5552738.6400000006</v>
      </c>
      <c r="K96" s="676" t="s">
        <v>120</v>
      </c>
      <c r="L96" s="675">
        <f ca="1">+J96-H96</f>
        <v>0.62999999895691872</v>
      </c>
    </row>
    <row r="97" spans="1:12">
      <c r="A97" s="229">
        <v>1</v>
      </c>
      <c r="B97" s="230">
        <v>470925.14000000025</v>
      </c>
      <c r="C97" s="230">
        <v>24817355.226499997</v>
      </c>
      <c r="D97" s="230">
        <v>0</v>
      </c>
      <c r="E97" s="230">
        <v>0</v>
      </c>
      <c r="F97" s="273">
        <f t="shared" si="18"/>
        <v>52.69915134813143</v>
      </c>
      <c r="G97" s="274">
        <f t="shared" si="19"/>
        <v>0</v>
      </c>
      <c r="H97" s="404">
        <f t="shared" si="20"/>
        <v>470925.14000000025</v>
      </c>
      <c r="I97" s="405">
        <f t="shared" si="21"/>
        <v>24817355.226499997</v>
      </c>
      <c r="J97" s="612"/>
    </row>
    <row r="98" spans="1:12">
      <c r="A98" s="229">
        <v>2</v>
      </c>
      <c r="B98" s="230">
        <v>462631.23000000068</v>
      </c>
      <c r="C98" s="230">
        <v>24718757.063600004</v>
      </c>
      <c r="D98" s="230">
        <v>0</v>
      </c>
      <c r="E98" s="230">
        <v>0</v>
      </c>
      <c r="F98" s="273">
        <f t="shared" si="18"/>
        <v>53.430800734312655</v>
      </c>
      <c r="G98" s="274">
        <f t="shared" si="19"/>
        <v>0</v>
      </c>
      <c r="H98" s="404">
        <f t="shared" si="20"/>
        <v>462631.23000000068</v>
      </c>
      <c r="I98" s="405">
        <f t="shared" si="21"/>
        <v>24718757.063600004</v>
      </c>
      <c r="J98" s="612"/>
    </row>
    <row r="99" spans="1:12">
      <c r="A99" s="229">
        <v>3</v>
      </c>
      <c r="B99" s="230">
        <v>497057.8600000001</v>
      </c>
      <c r="C99" s="230">
        <v>25431986.756900005</v>
      </c>
      <c r="D99" s="230">
        <v>0</v>
      </c>
      <c r="E99" s="230">
        <v>0</v>
      </c>
      <c r="F99" s="273">
        <f t="shared" si="18"/>
        <v>51.165042952745985</v>
      </c>
      <c r="G99" s="274">
        <f t="shared" si="19"/>
        <v>0</v>
      </c>
      <c r="H99" s="404">
        <f t="shared" si="20"/>
        <v>497057.8600000001</v>
      </c>
      <c r="I99" s="405">
        <f t="shared" si="21"/>
        <v>25431986.756900005</v>
      </c>
      <c r="J99" s="612"/>
    </row>
    <row r="100" spans="1:12">
      <c r="A100" s="229">
        <v>4</v>
      </c>
      <c r="B100" s="230">
        <v>367032.44000000035</v>
      </c>
      <c r="C100" s="230">
        <v>18877132.717600003</v>
      </c>
      <c r="D100" s="230">
        <v>-210.89999999999998</v>
      </c>
      <c r="E100" s="230">
        <v>-6483.7741999999989</v>
      </c>
      <c r="F100" s="273">
        <f t="shared" si="18"/>
        <v>51.431782753589808</v>
      </c>
      <c r="G100" s="274">
        <f t="shared" si="19"/>
        <v>30.743357989568516</v>
      </c>
      <c r="H100" s="404">
        <f t="shared" si="20"/>
        <v>366821.54000000033</v>
      </c>
      <c r="I100" s="405">
        <f t="shared" si="21"/>
        <v>18870648.943400003</v>
      </c>
      <c r="J100" s="612"/>
    </row>
    <row r="101" spans="1:12">
      <c r="A101" s="229">
        <v>5</v>
      </c>
      <c r="B101" s="230">
        <v>431208.7</v>
      </c>
      <c r="C101" s="230">
        <v>22147580.887600016</v>
      </c>
      <c r="D101" s="230">
        <v>-895.10000000000025</v>
      </c>
      <c r="E101" s="230">
        <v>-25903.897200000014</v>
      </c>
      <c r="F101" s="273">
        <f t="shared" si="18"/>
        <v>51.361628110935648</v>
      </c>
      <c r="G101" s="274">
        <f t="shared" si="19"/>
        <v>28.939668416936662</v>
      </c>
      <c r="H101" s="404">
        <f t="shared" si="20"/>
        <v>430313.60000000003</v>
      </c>
      <c r="I101" s="405">
        <f t="shared" si="21"/>
        <v>22121676.990400016</v>
      </c>
      <c r="J101" s="612"/>
    </row>
    <row r="102" spans="1:12">
      <c r="A102" s="229">
        <v>6</v>
      </c>
      <c r="B102" s="230">
        <v>443107.93999999977</v>
      </c>
      <c r="C102" s="230">
        <v>26610217.153499991</v>
      </c>
      <c r="D102" s="230">
        <v>-93.87</v>
      </c>
      <c r="E102" s="230">
        <v>-2611.6749999999984</v>
      </c>
      <c r="F102" s="273">
        <f t="shared" si="18"/>
        <v>60.053577811085951</v>
      </c>
      <c r="G102" s="274">
        <f t="shared" si="19"/>
        <v>27.822254181314566</v>
      </c>
      <c r="H102" s="404">
        <f t="shared" si="20"/>
        <v>443014.06999999977</v>
      </c>
      <c r="I102" s="405">
        <f t="shared" si="21"/>
        <v>26607605.47849999</v>
      </c>
      <c r="J102" s="612"/>
    </row>
    <row r="103" spans="1:12">
      <c r="A103" s="229">
        <v>7</v>
      </c>
      <c r="B103" s="230">
        <v>472043.1099999994</v>
      </c>
      <c r="C103" s="230">
        <v>33241561.888599958</v>
      </c>
      <c r="D103" s="230">
        <v>-415.91999999999996</v>
      </c>
      <c r="E103" s="230">
        <v>-9972.6892999999982</v>
      </c>
      <c r="F103" s="273">
        <f t="shared" si="18"/>
        <v>70.420606051426105</v>
      </c>
      <c r="G103" s="274">
        <f t="shared" si="19"/>
        <v>23.97742185997307</v>
      </c>
      <c r="H103" s="404">
        <f t="shared" si="20"/>
        <v>471627.18999999942</v>
      </c>
      <c r="I103" s="405">
        <f t="shared" si="21"/>
        <v>33231589.199299958</v>
      </c>
      <c r="J103" s="612"/>
    </row>
    <row r="104" spans="1:12">
      <c r="A104" s="229">
        <v>8</v>
      </c>
      <c r="B104" s="230">
        <v>478480.47999999992</v>
      </c>
      <c r="C104" s="230">
        <v>32659927.908500031</v>
      </c>
      <c r="D104" s="230">
        <v>-93.659999999999968</v>
      </c>
      <c r="E104" s="230">
        <v>-2736.205899999999</v>
      </c>
      <c r="F104" s="273">
        <f t="shared" si="18"/>
        <v>68.257597276486678</v>
      </c>
      <c r="G104" s="274">
        <f t="shared" si="19"/>
        <v>29.214241938928037</v>
      </c>
      <c r="H104" s="404">
        <f t="shared" si="20"/>
        <v>478386.81999999995</v>
      </c>
      <c r="I104" s="405">
        <f t="shared" si="21"/>
        <v>32657191.702600032</v>
      </c>
      <c r="J104" s="612"/>
    </row>
    <row r="105" spans="1:12">
      <c r="A105" s="229">
        <v>9</v>
      </c>
      <c r="B105" s="230">
        <v>489997.44000000012</v>
      </c>
      <c r="C105" s="230">
        <v>28411448.420899987</v>
      </c>
      <c r="D105" s="230">
        <v>0</v>
      </c>
      <c r="E105" s="230">
        <v>0</v>
      </c>
      <c r="F105" s="273">
        <f t="shared" si="18"/>
        <v>57.98285072856703</v>
      </c>
      <c r="G105" s="274">
        <f t="shared" si="19"/>
        <v>0</v>
      </c>
      <c r="H105" s="404">
        <f t="shared" si="20"/>
        <v>489997.44000000012</v>
      </c>
      <c r="I105" s="405">
        <f t="shared" si="21"/>
        <v>28411448.420899987</v>
      </c>
      <c r="J105" s="612"/>
    </row>
    <row r="106" spans="1:12">
      <c r="A106" s="229">
        <v>10</v>
      </c>
      <c r="B106" s="230">
        <v>466800.69999999984</v>
      </c>
      <c r="C106" s="230">
        <v>26334680.295399964</v>
      </c>
      <c r="D106" s="230">
        <v>-92.770000000000095</v>
      </c>
      <c r="E106" s="230">
        <v>-2789.9031000000032</v>
      </c>
      <c r="F106" s="273">
        <f t="shared" si="18"/>
        <v>56.415254508829939</v>
      </c>
      <c r="G106" s="274">
        <f t="shared" si="19"/>
        <v>30.073332974021778</v>
      </c>
      <c r="H106" s="404">
        <f t="shared" si="20"/>
        <v>466707.92999999982</v>
      </c>
      <c r="I106" s="405">
        <f t="shared" si="21"/>
        <v>26331890.392299965</v>
      </c>
      <c r="J106" s="612"/>
    </row>
    <row r="107" spans="1:12">
      <c r="A107" s="229">
        <v>11</v>
      </c>
      <c r="B107" s="230">
        <v>509848.22000000026</v>
      </c>
      <c r="C107" s="230">
        <v>28369056.038000017</v>
      </c>
      <c r="D107" s="230">
        <v>-862.78000000000009</v>
      </c>
      <c r="E107" s="230">
        <v>-64447.924400000018</v>
      </c>
      <c r="F107" s="273">
        <f t="shared" si="18"/>
        <v>55.642159617621111</v>
      </c>
      <c r="G107" s="274">
        <f t="shared" si="19"/>
        <v>74.697981408933927</v>
      </c>
      <c r="H107" s="404">
        <f t="shared" si="20"/>
        <v>508985.44000000024</v>
      </c>
      <c r="I107" s="405">
        <f t="shared" si="21"/>
        <v>28304608.113600016</v>
      </c>
      <c r="J107" s="612"/>
    </row>
    <row r="108" spans="1:12">
      <c r="A108" s="229">
        <v>12</v>
      </c>
      <c r="B108" s="230">
        <v>466323.85000000009</v>
      </c>
      <c r="C108" s="230">
        <v>28293187.286599983</v>
      </c>
      <c r="D108" s="230">
        <v>-54.100000000000023</v>
      </c>
      <c r="E108" s="230">
        <v>-1566.0666000000006</v>
      </c>
      <c r="F108" s="273">
        <f t="shared" si="18"/>
        <v>60.672829164967602</v>
      </c>
      <c r="G108" s="274">
        <f t="shared" si="19"/>
        <v>28.947626617375228</v>
      </c>
      <c r="H108" s="404">
        <f t="shared" si="20"/>
        <v>466269.75000000012</v>
      </c>
      <c r="I108" s="405">
        <f t="shared" si="21"/>
        <v>28291621.219999984</v>
      </c>
      <c r="J108" s="612"/>
    </row>
    <row r="109" spans="1:12">
      <c r="A109" s="226">
        <v>2021</v>
      </c>
      <c r="B109" s="227">
        <v>5169911.7000000039</v>
      </c>
      <c r="C109" s="227">
        <v>343148758.7141999</v>
      </c>
      <c r="D109" s="227">
        <v>-4642.0399999999991</v>
      </c>
      <c r="E109" s="227">
        <v>-147611.55470000001</v>
      </c>
      <c r="F109" s="222">
        <f t="shared" si="18"/>
        <v>66.374201074691399</v>
      </c>
      <c r="G109" s="223">
        <f t="shared" si="19"/>
        <v>31.798854533782571</v>
      </c>
      <c r="H109" s="377">
        <f t="shared" si="20"/>
        <v>5165269.6600000039</v>
      </c>
      <c r="I109" s="378">
        <f t="shared" si="21"/>
        <v>343001147.15949988</v>
      </c>
      <c r="J109" s="610">
        <f ca="1">+INDIRECT("'Annual Interactions'!"&amp;K109&amp;26)</f>
        <v>5165270.2299999986</v>
      </c>
      <c r="K109" s="676" t="s">
        <v>121</v>
      </c>
      <c r="L109" s="675">
        <f ca="1">+J109-H109</f>
        <v>0.56999999471008778</v>
      </c>
    </row>
    <row r="110" spans="1:12">
      <c r="A110" s="229">
        <v>1</v>
      </c>
      <c r="B110" s="230">
        <v>470500.15000000037</v>
      </c>
      <c r="C110" s="230">
        <v>30064388.01279996</v>
      </c>
      <c r="D110" s="230">
        <v>-386.70000000000005</v>
      </c>
      <c r="E110" s="230">
        <v>-12319.081800000004</v>
      </c>
      <c r="F110" s="273">
        <f t="shared" si="18"/>
        <v>63.89878518168365</v>
      </c>
      <c r="G110" s="274">
        <f t="shared" si="19"/>
        <v>31.856948021722271</v>
      </c>
      <c r="H110" s="404">
        <f t="shared" si="20"/>
        <v>470113.45000000036</v>
      </c>
      <c r="I110" s="405">
        <f t="shared" si="21"/>
        <v>30052068.930999961</v>
      </c>
      <c r="J110" s="611"/>
    </row>
    <row r="111" spans="1:12">
      <c r="A111" s="229">
        <v>2</v>
      </c>
      <c r="B111" s="230">
        <v>395698.48000000045</v>
      </c>
      <c r="C111" s="230">
        <v>25983560.361900013</v>
      </c>
      <c r="D111" s="230">
        <v>-24.779999999999973</v>
      </c>
      <c r="E111" s="230">
        <v>-778.71759999999927</v>
      </c>
      <c r="F111" s="273">
        <f t="shared" si="18"/>
        <v>65.665049716390072</v>
      </c>
      <c r="G111" s="274">
        <f t="shared" si="19"/>
        <v>31.425246166263122</v>
      </c>
      <c r="H111" s="404">
        <f t="shared" si="20"/>
        <v>395673.70000000042</v>
      </c>
      <c r="I111" s="405">
        <f t="shared" si="21"/>
        <v>25982781.644300014</v>
      </c>
      <c r="J111" s="611"/>
    </row>
    <row r="112" spans="1:12">
      <c r="A112" s="229">
        <v>3</v>
      </c>
      <c r="B112" s="230">
        <v>362536.34000000055</v>
      </c>
      <c r="C112" s="230">
        <v>22306334.405999996</v>
      </c>
      <c r="D112" s="230">
        <v>-926.44999999999982</v>
      </c>
      <c r="E112" s="230">
        <v>-36706.810899999989</v>
      </c>
      <c r="F112" s="273">
        <f t="shared" si="18"/>
        <v>61.528547471958156</v>
      </c>
      <c r="G112" s="274">
        <f t="shared" si="19"/>
        <v>39.620930325435801</v>
      </c>
      <c r="H112" s="404">
        <f t="shared" si="20"/>
        <v>361609.89000000054</v>
      </c>
      <c r="I112" s="405">
        <f t="shared" si="21"/>
        <v>22269627.595099997</v>
      </c>
      <c r="J112" s="611"/>
    </row>
    <row r="113" spans="1:12">
      <c r="A113" s="229">
        <v>4</v>
      </c>
      <c r="B113" s="230">
        <v>373875.11000000022</v>
      </c>
      <c r="C113" s="230">
        <v>23248607.045799974</v>
      </c>
      <c r="D113" s="230">
        <v>0</v>
      </c>
      <c r="E113" s="230">
        <v>0</v>
      </c>
      <c r="F113" s="273">
        <f t="shared" si="18"/>
        <v>62.182815662160451</v>
      </c>
      <c r="G113" s="274">
        <f t="shared" si="19"/>
        <v>0</v>
      </c>
      <c r="H113" s="404">
        <f t="shared" si="20"/>
        <v>373875.11000000022</v>
      </c>
      <c r="I113" s="405">
        <f t="shared" si="21"/>
        <v>23248607.045799974</v>
      </c>
      <c r="J113" s="611"/>
    </row>
    <row r="114" spans="1:12">
      <c r="A114" s="229">
        <v>5</v>
      </c>
      <c r="B114" s="230">
        <v>441070.5</v>
      </c>
      <c r="C114" s="230">
        <v>26342409.239599992</v>
      </c>
      <c r="D114" s="230">
        <v>-164.63</v>
      </c>
      <c r="E114" s="230">
        <v>-4407.6562999999996</v>
      </c>
      <c r="F114" s="273">
        <f t="shared" si="18"/>
        <v>59.72380660143898</v>
      </c>
      <c r="G114" s="274">
        <f t="shared" si="19"/>
        <v>26.773105144870314</v>
      </c>
      <c r="H114" s="404">
        <f t="shared" si="20"/>
        <v>440905.87</v>
      </c>
      <c r="I114" s="405">
        <f t="shared" si="21"/>
        <v>26338001.583299991</v>
      </c>
      <c r="J114" s="611"/>
    </row>
    <row r="115" spans="1:12">
      <c r="A115" s="229">
        <v>6</v>
      </c>
      <c r="B115" s="230">
        <v>446686.69999999995</v>
      </c>
      <c r="C115" s="230">
        <v>31833822.297199998</v>
      </c>
      <c r="D115" s="230">
        <v>-7.4400000000000546</v>
      </c>
      <c r="E115" s="230">
        <v>-238.08000000000175</v>
      </c>
      <c r="F115" s="273">
        <f t="shared" si="18"/>
        <v>71.266555053463648</v>
      </c>
      <c r="G115" s="274">
        <f t="shared" si="19"/>
        <v>32</v>
      </c>
      <c r="H115" s="404">
        <f t="shared" si="20"/>
        <v>446679.25999999995</v>
      </c>
      <c r="I115" s="405">
        <f t="shared" si="21"/>
        <v>31833584.2172</v>
      </c>
      <c r="J115" s="611"/>
    </row>
    <row r="116" spans="1:12">
      <c r="A116" s="229">
        <v>7</v>
      </c>
      <c r="B116" s="230">
        <v>473707.95000000083</v>
      </c>
      <c r="C116" s="230">
        <v>38107076.028399996</v>
      </c>
      <c r="D116" s="230">
        <v>-58.480000000000018</v>
      </c>
      <c r="E116" s="230">
        <v>-1927.5008000000007</v>
      </c>
      <c r="F116" s="273">
        <f t="shared" si="18"/>
        <v>80.444240018348708</v>
      </c>
      <c r="G116" s="274">
        <f t="shared" si="19"/>
        <v>32.96</v>
      </c>
      <c r="H116" s="404">
        <f t="shared" si="20"/>
        <v>473649.47000000085</v>
      </c>
      <c r="I116" s="405">
        <f t="shared" si="21"/>
        <v>38105148.527599998</v>
      </c>
      <c r="J116" s="611"/>
    </row>
    <row r="117" spans="1:12">
      <c r="A117" s="229">
        <v>8</v>
      </c>
      <c r="B117" s="230">
        <v>492320.74000000051</v>
      </c>
      <c r="C117" s="230">
        <v>38226436.840399981</v>
      </c>
      <c r="D117" s="230">
        <v>-348.08000000000004</v>
      </c>
      <c r="E117" s="230">
        <v>-8564.8869000000013</v>
      </c>
      <c r="F117" s="273">
        <f t="shared" si="18"/>
        <v>77.645391986532886</v>
      </c>
      <c r="G117" s="274">
        <f t="shared" si="19"/>
        <v>24.606087393702598</v>
      </c>
      <c r="H117" s="404">
        <f t="shared" si="20"/>
        <v>491972.6600000005</v>
      </c>
      <c r="I117" s="405">
        <f t="shared" si="21"/>
        <v>38217871.95349998</v>
      </c>
      <c r="J117" s="611"/>
    </row>
    <row r="118" spans="1:12">
      <c r="A118" s="229">
        <v>9</v>
      </c>
      <c r="B118" s="230">
        <v>477204.7000000003</v>
      </c>
      <c r="C118" s="230">
        <v>30231850.533900056</v>
      </c>
      <c r="D118" s="230">
        <v>-154.79999999999995</v>
      </c>
      <c r="E118" s="230">
        <v>-4667.1531999999988</v>
      </c>
      <c r="F118" s="273">
        <f t="shared" si="18"/>
        <v>63.351954693447148</v>
      </c>
      <c r="G118" s="274">
        <f t="shared" si="19"/>
        <v>30.149568475452199</v>
      </c>
      <c r="H118" s="404">
        <f t="shared" si="20"/>
        <v>477049.90000000031</v>
      </c>
      <c r="I118" s="405">
        <f t="shared" si="21"/>
        <v>30227183.380700056</v>
      </c>
      <c r="J118" s="611"/>
    </row>
    <row r="119" spans="1:12">
      <c r="A119" s="229">
        <v>10</v>
      </c>
      <c r="B119" s="230">
        <v>270090.52000000031</v>
      </c>
      <c r="C119" s="230">
        <v>16105156.456399998</v>
      </c>
      <c r="D119" s="230">
        <v>-1799.3799999999997</v>
      </c>
      <c r="E119" s="230">
        <v>-53616.289900000011</v>
      </c>
      <c r="F119" s="273">
        <f t="shared" si="18"/>
        <v>59.628736530256518</v>
      </c>
      <c r="G119" s="274">
        <f t="shared" si="19"/>
        <v>29.797091164734532</v>
      </c>
      <c r="H119" s="404">
        <f t="shared" si="20"/>
        <v>268291.14000000031</v>
      </c>
      <c r="I119" s="405">
        <f t="shared" si="21"/>
        <v>16051540.166499998</v>
      </c>
      <c r="J119" s="611"/>
    </row>
    <row r="120" spans="1:12">
      <c r="A120" s="229">
        <v>11</v>
      </c>
      <c r="B120" s="230">
        <v>512573.22000000032</v>
      </c>
      <c r="C120" s="230">
        <v>30958526.540699989</v>
      </c>
      <c r="D120" s="230">
        <v>-89.610000000000127</v>
      </c>
      <c r="E120" s="230">
        <v>-3575.4737000000055</v>
      </c>
      <c r="F120" s="273">
        <f t="shared" si="18"/>
        <v>60.398252059871503</v>
      </c>
      <c r="G120" s="274">
        <f t="shared" si="19"/>
        <v>39.900387233567685</v>
      </c>
      <c r="H120" s="404">
        <f t="shared" si="20"/>
        <v>512483.61000000034</v>
      </c>
      <c r="I120" s="405">
        <f t="shared" si="21"/>
        <v>30954951.066999987</v>
      </c>
      <c r="J120" s="611"/>
    </row>
    <row r="121" spans="1:12">
      <c r="A121" s="229">
        <v>12</v>
      </c>
      <c r="B121" s="230">
        <v>453647.29000000027</v>
      </c>
      <c r="C121" s="230">
        <v>29740590.95110001</v>
      </c>
      <c r="D121" s="230">
        <v>-681.69</v>
      </c>
      <c r="E121" s="230">
        <v>-20809.903600000001</v>
      </c>
      <c r="F121" s="273">
        <f t="shared" si="18"/>
        <v>65.5588418727245</v>
      </c>
      <c r="G121" s="274">
        <f t="shared" si="19"/>
        <v>30.52693100969649</v>
      </c>
      <c r="H121" s="404">
        <f t="shared" si="20"/>
        <v>452965.60000000027</v>
      </c>
      <c r="I121" s="405">
        <f t="shared" si="21"/>
        <v>29719781.047500011</v>
      </c>
      <c r="J121" s="611"/>
    </row>
    <row r="122" spans="1:12">
      <c r="A122" s="226">
        <v>2022</v>
      </c>
      <c r="B122" s="227">
        <v>5444552.209999999</v>
      </c>
      <c r="C122" s="227">
        <v>367491833.47729981</v>
      </c>
      <c r="D122" s="227">
        <v>-2953.7</v>
      </c>
      <c r="E122" s="227">
        <v>-91100.954899999997</v>
      </c>
      <c r="F122" s="222">
        <f t="shared" ref="F122:F185" si="22">+IF(ISERROR(C122/B122),0,C122/B122)</f>
        <v>67.497164009618317</v>
      </c>
      <c r="G122" s="223">
        <f t="shared" ref="G122:G185" si="23">+IF(ISERROR(E122/D122),0,E122/D122)</f>
        <v>30.842995192470461</v>
      </c>
      <c r="H122" s="377">
        <f t="shared" ref="H122:H185" si="24">+D122+B122</f>
        <v>5441598.5099999988</v>
      </c>
      <c r="I122" s="378">
        <f t="shared" ref="I122:I185" si="25">+E122+C122</f>
        <v>367400732.52239978</v>
      </c>
      <c r="J122" s="610">
        <f ca="1">+INDIRECT("'Annual Interactions'!"&amp;K122&amp;26)</f>
        <v>5441598.339999998</v>
      </c>
      <c r="K122" s="676" t="s">
        <v>105</v>
      </c>
      <c r="L122" s="675">
        <f ca="1">+J122-H122</f>
        <v>-0.17000000085681677</v>
      </c>
    </row>
    <row r="123" spans="1:12">
      <c r="A123" s="229">
        <v>1</v>
      </c>
      <c r="B123" s="230">
        <v>463904.50999999966</v>
      </c>
      <c r="C123" s="230">
        <v>30562353.569200005</v>
      </c>
      <c r="D123" s="230">
        <v>0</v>
      </c>
      <c r="E123" s="230">
        <v>0</v>
      </c>
      <c r="F123" s="273">
        <f t="shared" si="22"/>
        <v>65.880699390484537</v>
      </c>
      <c r="G123" s="274">
        <f t="shared" si="23"/>
        <v>0</v>
      </c>
      <c r="H123" s="404">
        <f t="shared" si="24"/>
        <v>463904.50999999966</v>
      </c>
      <c r="I123" s="405">
        <f t="shared" si="25"/>
        <v>30562353.569200005</v>
      </c>
      <c r="J123" s="612"/>
    </row>
    <row r="124" spans="1:12">
      <c r="A124" s="229">
        <v>2</v>
      </c>
      <c r="B124" s="230">
        <v>433469.35999999981</v>
      </c>
      <c r="C124" s="230">
        <v>28694824.452799994</v>
      </c>
      <c r="D124" s="230">
        <v>0</v>
      </c>
      <c r="E124" s="230">
        <v>0</v>
      </c>
      <c r="F124" s="273">
        <f t="shared" si="22"/>
        <v>66.198045584582971</v>
      </c>
      <c r="G124" s="274">
        <f t="shared" si="23"/>
        <v>0</v>
      </c>
      <c r="H124" s="404">
        <f t="shared" si="24"/>
        <v>433469.35999999981</v>
      </c>
      <c r="I124" s="405">
        <f t="shared" si="25"/>
        <v>28694824.452799994</v>
      </c>
      <c r="J124" s="612"/>
    </row>
    <row r="125" spans="1:12">
      <c r="A125" s="229">
        <v>3</v>
      </c>
      <c r="B125" s="230">
        <v>514424.5100000003</v>
      </c>
      <c r="C125" s="230">
        <v>32550917.219299994</v>
      </c>
      <c r="D125" s="230">
        <v>0</v>
      </c>
      <c r="E125" s="230">
        <v>0</v>
      </c>
      <c r="F125" s="273">
        <f t="shared" si="22"/>
        <v>63.276373085916873</v>
      </c>
      <c r="G125" s="274">
        <f t="shared" si="23"/>
        <v>0</v>
      </c>
      <c r="H125" s="404">
        <f t="shared" si="24"/>
        <v>514424.5100000003</v>
      </c>
      <c r="I125" s="405">
        <f t="shared" si="25"/>
        <v>32550917.219299994</v>
      </c>
      <c r="J125" s="612"/>
    </row>
    <row r="126" spans="1:12">
      <c r="A126" s="229">
        <v>4</v>
      </c>
      <c r="B126" s="230">
        <v>399953.7199999998</v>
      </c>
      <c r="C126" s="230">
        <v>24796340.121199951</v>
      </c>
      <c r="D126" s="230">
        <v>-764.51</v>
      </c>
      <c r="E126" s="230">
        <v>-23932.608600000003</v>
      </c>
      <c r="F126" s="273">
        <f t="shared" si="22"/>
        <v>61.998023474315886</v>
      </c>
      <c r="G126" s="274">
        <f t="shared" si="23"/>
        <v>31.304506939085169</v>
      </c>
      <c r="H126" s="404">
        <f t="shared" si="24"/>
        <v>399189.20999999979</v>
      </c>
      <c r="I126" s="405">
        <f t="shared" si="25"/>
        <v>24772407.512599949</v>
      </c>
      <c r="J126" s="612"/>
    </row>
    <row r="127" spans="1:12">
      <c r="A127" s="229">
        <v>5</v>
      </c>
      <c r="B127" s="230">
        <v>362762.58999999985</v>
      </c>
      <c r="C127" s="230">
        <v>22206748.070499983</v>
      </c>
      <c r="D127" s="230">
        <v>-795.72</v>
      </c>
      <c r="E127" s="230">
        <v>-25669.454000000002</v>
      </c>
      <c r="F127" s="273">
        <f t="shared" si="22"/>
        <v>61.215650904080249</v>
      </c>
      <c r="G127" s="274">
        <f t="shared" si="23"/>
        <v>32.25940531845373</v>
      </c>
      <c r="H127" s="404">
        <f t="shared" si="24"/>
        <v>361966.86999999988</v>
      </c>
      <c r="I127" s="405">
        <f t="shared" si="25"/>
        <v>22181078.616499983</v>
      </c>
      <c r="J127" s="612"/>
    </row>
    <row r="128" spans="1:12">
      <c r="A128" s="229">
        <v>6</v>
      </c>
      <c r="B128" s="230">
        <v>439096.94000000012</v>
      </c>
      <c r="C128" s="230">
        <v>32172452.169600002</v>
      </c>
      <c r="D128" s="230">
        <v>-118.38999999999987</v>
      </c>
      <c r="E128" s="230">
        <v>-3555.6976999999974</v>
      </c>
      <c r="F128" s="273">
        <f t="shared" si="22"/>
        <v>73.269588646188225</v>
      </c>
      <c r="G128" s="274">
        <f t="shared" si="23"/>
        <v>30.033767210068429</v>
      </c>
      <c r="H128" s="404">
        <f t="shared" si="24"/>
        <v>438978.5500000001</v>
      </c>
      <c r="I128" s="405">
        <f t="shared" si="25"/>
        <v>32168896.471900001</v>
      </c>
      <c r="J128" s="612"/>
    </row>
    <row r="129" spans="1:12">
      <c r="A129" s="229">
        <v>7</v>
      </c>
      <c r="B129" s="230">
        <v>471462.88000000035</v>
      </c>
      <c r="C129" s="230">
        <v>37565588.858199984</v>
      </c>
      <c r="D129" s="230">
        <v>-421.11</v>
      </c>
      <c r="E129" s="230">
        <v>-10248.8886</v>
      </c>
      <c r="F129" s="273">
        <f t="shared" si="22"/>
        <v>79.678783742635176</v>
      </c>
      <c r="G129" s="274">
        <f t="shared" si="23"/>
        <v>24.33779440051293</v>
      </c>
      <c r="H129" s="404">
        <f t="shared" si="24"/>
        <v>471041.77000000037</v>
      </c>
      <c r="I129" s="405">
        <f t="shared" si="25"/>
        <v>37555339.969599985</v>
      </c>
      <c r="J129" s="612"/>
    </row>
    <row r="130" spans="1:12">
      <c r="A130" s="229">
        <v>8</v>
      </c>
      <c r="B130" s="230">
        <v>473802.48999999987</v>
      </c>
      <c r="C130" s="230">
        <v>37463109.183599964</v>
      </c>
      <c r="D130" s="230">
        <v>0</v>
      </c>
      <c r="E130" s="230">
        <v>0</v>
      </c>
      <c r="F130" s="273">
        <f t="shared" si="22"/>
        <v>79.069042426518223</v>
      </c>
      <c r="G130" s="274">
        <f t="shared" si="23"/>
        <v>0</v>
      </c>
      <c r="H130" s="404">
        <f t="shared" si="24"/>
        <v>473802.48999999987</v>
      </c>
      <c r="I130" s="405">
        <f t="shared" si="25"/>
        <v>37463109.183599964</v>
      </c>
      <c r="J130" s="612"/>
    </row>
    <row r="131" spans="1:12">
      <c r="A131" s="229">
        <v>9</v>
      </c>
      <c r="B131" s="230">
        <v>466374.19000000012</v>
      </c>
      <c r="C131" s="230">
        <v>30987642.932700004</v>
      </c>
      <c r="D131" s="230">
        <v>-554.29</v>
      </c>
      <c r="E131" s="230">
        <v>-16002.094499999999</v>
      </c>
      <c r="F131" s="273">
        <f t="shared" si="22"/>
        <v>66.443734660144884</v>
      </c>
      <c r="G131" s="274">
        <f t="shared" si="23"/>
        <v>28.869534900503346</v>
      </c>
      <c r="H131" s="404">
        <f t="shared" si="24"/>
        <v>465819.90000000014</v>
      </c>
      <c r="I131" s="405">
        <f t="shared" si="25"/>
        <v>30971640.838200003</v>
      </c>
      <c r="J131" s="612"/>
    </row>
    <row r="132" spans="1:12">
      <c r="A132" s="229">
        <v>10</v>
      </c>
      <c r="B132" s="230">
        <v>464237.7399999997</v>
      </c>
      <c r="C132" s="230">
        <v>29023038.950400021</v>
      </c>
      <c r="D132" s="230">
        <v>-48.549999999999841</v>
      </c>
      <c r="E132" s="230">
        <v>-3361.3740999999895</v>
      </c>
      <c r="F132" s="273">
        <f t="shared" si="22"/>
        <v>62.51762071390413</v>
      </c>
      <c r="G132" s="274">
        <f t="shared" si="23"/>
        <v>69.235305870236886</v>
      </c>
      <c r="H132" s="404">
        <f t="shared" si="24"/>
        <v>464189.18999999971</v>
      </c>
      <c r="I132" s="405">
        <f t="shared" si="25"/>
        <v>29019677.576300021</v>
      </c>
      <c r="J132" s="612"/>
    </row>
    <row r="133" spans="1:12">
      <c r="A133" s="229">
        <v>11</v>
      </c>
      <c r="B133" s="230">
        <v>508394.95000000042</v>
      </c>
      <c r="C133" s="230">
        <v>31880236.2797</v>
      </c>
      <c r="D133" s="230">
        <v>0</v>
      </c>
      <c r="E133" s="230">
        <v>0</v>
      </c>
      <c r="F133" s="273">
        <f t="shared" si="22"/>
        <v>62.707617925197674</v>
      </c>
      <c r="G133" s="274">
        <f t="shared" si="23"/>
        <v>0</v>
      </c>
      <c r="H133" s="404">
        <f t="shared" si="24"/>
        <v>508394.95000000042</v>
      </c>
      <c r="I133" s="405">
        <f t="shared" si="25"/>
        <v>31880236.2797</v>
      </c>
      <c r="J133" s="612"/>
    </row>
    <row r="134" spans="1:12">
      <c r="A134" s="229">
        <v>12</v>
      </c>
      <c r="B134" s="230">
        <v>446668.32999999978</v>
      </c>
      <c r="C134" s="230">
        <v>29588581.670099974</v>
      </c>
      <c r="D134" s="230">
        <v>-251.13</v>
      </c>
      <c r="E134" s="230">
        <v>-8330.8373999999985</v>
      </c>
      <c r="F134" s="273">
        <f t="shared" si="22"/>
        <v>66.242846610817452</v>
      </c>
      <c r="G134" s="274">
        <f t="shared" si="23"/>
        <v>33.173405805757966</v>
      </c>
      <c r="H134" s="404">
        <f t="shared" si="24"/>
        <v>446417.19999999978</v>
      </c>
      <c r="I134" s="405">
        <f t="shared" si="25"/>
        <v>29580250.832699973</v>
      </c>
      <c r="J134" s="612"/>
    </row>
    <row r="135" spans="1:12">
      <c r="A135" s="226">
        <v>2023</v>
      </c>
      <c r="B135" s="227">
        <v>4987164.4800000004</v>
      </c>
      <c r="C135" s="227">
        <v>342988958.17339993</v>
      </c>
      <c r="D135" s="227">
        <v>-3477.03</v>
      </c>
      <c r="E135" s="227">
        <v>-118797.39949999997</v>
      </c>
      <c r="F135" s="222">
        <f t="shared" si="22"/>
        <v>68.774342524471919</v>
      </c>
      <c r="G135" s="223">
        <f t="shared" si="23"/>
        <v>34.166342970868804</v>
      </c>
      <c r="H135" s="377">
        <f t="shared" si="24"/>
        <v>4983687.45</v>
      </c>
      <c r="I135" s="378">
        <f t="shared" si="25"/>
        <v>342870160.77389991</v>
      </c>
      <c r="J135" s="610">
        <f ca="1">+INDIRECT("'Annual Interactions'!"&amp;K135&amp;26)</f>
        <v>4983688.0399999991</v>
      </c>
      <c r="K135" s="676" t="s">
        <v>106</v>
      </c>
      <c r="L135" s="675">
        <f ca="1">+J135-H135</f>
        <v>0.58999999891966581</v>
      </c>
    </row>
    <row r="136" spans="1:12">
      <c r="A136" s="229">
        <v>1</v>
      </c>
      <c r="B136" s="230">
        <v>454372.75999999989</v>
      </c>
      <c r="C136" s="230">
        <v>30875784.027899999</v>
      </c>
      <c r="D136" s="230">
        <v>0</v>
      </c>
      <c r="E136" s="230">
        <v>0</v>
      </c>
      <c r="F136" s="273">
        <f t="shared" si="22"/>
        <v>67.952541934732196</v>
      </c>
      <c r="G136" s="274">
        <f t="shared" si="23"/>
        <v>0</v>
      </c>
      <c r="H136" s="404">
        <f t="shared" si="24"/>
        <v>454372.75999999989</v>
      </c>
      <c r="I136" s="405">
        <f t="shared" si="25"/>
        <v>30875784.027899999</v>
      </c>
      <c r="J136" s="612"/>
    </row>
    <row r="137" spans="1:12">
      <c r="A137" s="229">
        <v>2</v>
      </c>
      <c r="B137" s="230">
        <v>426081.35000000038</v>
      </c>
      <c r="C137" s="230">
        <v>29073646.3365</v>
      </c>
      <c r="D137" s="230">
        <v>-0.89999999999997726</v>
      </c>
      <c r="E137" s="230">
        <v>-32.192999999999188</v>
      </c>
      <c r="F137" s="273">
        <f t="shared" si="22"/>
        <v>68.234965779422112</v>
      </c>
      <c r="G137" s="274">
        <f t="shared" si="23"/>
        <v>35.770000000000003</v>
      </c>
      <c r="H137" s="404">
        <f t="shared" si="24"/>
        <v>426080.45000000036</v>
      </c>
      <c r="I137" s="405">
        <f t="shared" si="25"/>
        <v>29073614.1435</v>
      </c>
      <c r="J137" s="612"/>
    </row>
    <row r="138" spans="1:12">
      <c r="A138" s="229">
        <v>3</v>
      </c>
      <c r="B138" s="230">
        <v>467755.2</v>
      </c>
      <c r="C138" s="230">
        <v>30444007.121199988</v>
      </c>
      <c r="D138" s="230">
        <v>0</v>
      </c>
      <c r="E138" s="230">
        <v>0</v>
      </c>
      <c r="F138" s="273">
        <f t="shared" si="22"/>
        <v>65.085341907903938</v>
      </c>
      <c r="G138" s="274">
        <f t="shared" si="23"/>
        <v>0</v>
      </c>
      <c r="H138" s="404">
        <f t="shared" si="24"/>
        <v>467755.2</v>
      </c>
      <c r="I138" s="405">
        <f t="shared" si="25"/>
        <v>30444007.121199988</v>
      </c>
      <c r="J138" s="612"/>
    </row>
    <row r="139" spans="1:12">
      <c r="A139" s="229">
        <v>4</v>
      </c>
      <c r="B139" s="230">
        <v>333661.84999999998</v>
      </c>
      <c r="C139" s="230">
        <v>21044677.047199976</v>
      </c>
      <c r="D139" s="230">
        <v>-120.81000000000006</v>
      </c>
      <c r="E139" s="230">
        <v>-5099.1916000000028</v>
      </c>
      <c r="F139" s="273">
        <f t="shared" si="22"/>
        <v>63.071870659471486</v>
      </c>
      <c r="G139" s="274">
        <f t="shared" si="23"/>
        <v>42.208356924095689</v>
      </c>
      <c r="H139" s="404">
        <f t="shared" si="24"/>
        <v>333541.03999999998</v>
      </c>
      <c r="I139" s="405">
        <f t="shared" si="25"/>
        <v>21039577.855599977</v>
      </c>
      <c r="J139" s="612"/>
    </row>
    <row r="140" spans="1:12">
      <c r="A140" s="229">
        <v>5</v>
      </c>
      <c r="B140" s="230">
        <v>393460.74000000011</v>
      </c>
      <c r="C140" s="230">
        <v>25311052.752499983</v>
      </c>
      <c r="D140" s="230">
        <v>-128.51999999999987</v>
      </c>
      <c r="E140" s="230">
        <v>-3981.6445999999955</v>
      </c>
      <c r="F140" s="273">
        <f t="shared" si="22"/>
        <v>64.329296875972872</v>
      </c>
      <c r="G140" s="274">
        <f t="shared" si="23"/>
        <v>30.980739184562712</v>
      </c>
      <c r="H140" s="404">
        <f t="shared" si="24"/>
        <v>393332.22000000009</v>
      </c>
      <c r="I140" s="405">
        <f t="shared" si="25"/>
        <v>25307071.107899982</v>
      </c>
      <c r="J140" s="612"/>
    </row>
    <row r="141" spans="1:12">
      <c r="A141" s="229">
        <v>6</v>
      </c>
      <c r="B141" s="230">
        <v>418360.35999999987</v>
      </c>
      <c r="C141" s="230">
        <v>31071584.604000013</v>
      </c>
      <c r="D141" s="230">
        <v>-229.41999999999996</v>
      </c>
      <c r="E141" s="230">
        <v>-6941.7609999999986</v>
      </c>
      <c r="F141" s="273">
        <f t="shared" si="22"/>
        <v>74.269905982488453</v>
      </c>
      <c r="G141" s="274">
        <f t="shared" si="23"/>
        <v>30.257872025106792</v>
      </c>
      <c r="H141" s="404">
        <f t="shared" si="24"/>
        <v>418130.93999999989</v>
      </c>
      <c r="I141" s="405">
        <f t="shared" si="25"/>
        <v>31064642.843000013</v>
      </c>
      <c r="J141" s="612"/>
    </row>
    <row r="142" spans="1:12">
      <c r="A142" s="229">
        <v>7</v>
      </c>
      <c r="B142" s="230">
        <v>454717.70999999996</v>
      </c>
      <c r="C142" s="230">
        <v>36080643.613700017</v>
      </c>
      <c r="D142" s="230">
        <v>-296.63</v>
      </c>
      <c r="E142" s="230">
        <v>-7492.9081999999989</v>
      </c>
      <c r="F142" s="273">
        <f t="shared" si="22"/>
        <v>79.347346321083521</v>
      </c>
      <c r="G142" s="274">
        <f t="shared" si="23"/>
        <v>25.260115969389471</v>
      </c>
      <c r="H142" s="404">
        <f t="shared" si="24"/>
        <v>454421.07999999996</v>
      </c>
      <c r="I142" s="405">
        <f t="shared" si="25"/>
        <v>36073150.705500014</v>
      </c>
      <c r="J142" s="612"/>
    </row>
    <row r="143" spans="1:12">
      <c r="A143" s="229">
        <v>8</v>
      </c>
      <c r="B143" s="230">
        <v>461668.87000000005</v>
      </c>
      <c r="C143" s="230">
        <v>37207788.794400007</v>
      </c>
      <c r="D143" s="230">
        <v>-644.48000000000013</v>
      </c>
      <c r="E143" s="230">
        <v>-17792.077400000006</v>
      </c>
      <c r="F143" s="273">
        <f t="shared" si="22"/>
        <v>80.594103722869605</v>
      </c>
      <c r="G143" s="274">
        <f t="shared" si="23"/>
        <v>27.606872827706059</v>
      </c>
      <c r="H143" s="404">
        <f t="shared" si="24"/>
        <v>461024.39000000007</v>
      </c>
      <c r="I143" s="405">
        <f t="shared" si="25"/>
        <v>37189996.717000008</v>
      </c>
      <c r="J143" s="612"/>
    </row>
    <row r="144" spans="1:12">
      <c r="A144" s="229">
        <v>9</v>
      </c>
      <c r="B144" s="230">
        <v>460156.19999999955</v>
      </c>
      <c r="C144" s="230">
        <v>30156756.409999993</v>
      </c>
      <c r="D144" s="230">
        <v>0</v>
      </c>
      <c r="E144" s="230">
        <v>0</v>
      </c>
      <c r="F144" s="273">
        <f t="shared" si="22"/>
        <v>65.535912392357247</v>
      </c>
      <c r="G144" s="274">
        <f t="shared" si="23"/>
        <v>0</v>
      </c>
      <c r="H144" s="404">
        <f t="shared" si="24"/>
        <v>460156.19999999955</v>
      </c>
      <c r="I144" s="405">
        <f t="shared" si="25"/>
        <v>30156756.409999993</v>
      </c>
      <c r="J144" s="612"/>
    </row>
    <row r="145" spans="1:12">
      <c r="A145" s="229">
        <v>10</v>
      </c>
      <c r="B145" s="230">
        <v>281701.34000000014</v>
      </c>
      <c r="C145" s="230">
        <v>18336120.883199986</v>
      </c>
      <c r="D145" s="230">
        <v>-991.25000000000011</v>
      </c>
      <c r="E145" s="230">
        <v>-41915.409099999997</v>
      </c>
      <c r="F145" s="273">
        <f t="shared" si="22"/>
        <v>65.090641326732694</v>
      </c>
      <c r="G145" s="274">
        <f t="shared" si="23"/>
        <v>42.285406406052957</v>
      </c>
      <c r="H145" s="404">
        <f t="shared" si="24"/>
        <v>280710.09000000014</v>
      </c>
      <c r="I145" s="405">
        <f t="shared" si="25"/>
        <v>18294205.474099986</v>
      </c>
      <c r="J145" s="612"/>
    </row>
    <row r="146" spans="1:12">
      <c r="A146" s="229">
        <v>11</v>
      </c>
      <c r="B146" s="230">
        <v>398008.92000000027</v>
      </c>
      <c r="C146" s="230">
        <v>24912677.718999989</v>
      </c>
      <c r="D146" s="230">
        <v>-1064.77</v>
      </c>
      <c r="E146" s="230">
        <v>-35533.722099999992</v>
      </c>
      <c r="F146" s="273">
        <f t="shared" si="22"/>
        <v>62.59326479165334</v>
      </c>
      <c r="G146" s="274">
        <f t="shared" si="23"/>
        <v>33.372204419733833</v>
      </c>
      <c r="H146" s="404">
        <f t="shared" si="24"/>
        <v>396944.15000000026</v>
      </c>
      <c r="I146" s="405">
        <f t="shared" si="25"/>
        <v>24877143.996899989</v>
      </c>
      <c r="J146" s="612"/>
    </row>
    <row r="147" spans="1:12">
      <c r="A147" s="229">
        <v>12</v>
      </c>
      <c r="B147" s="230">
        <v>437219.17999999976</v>
      </c>
      <c r="C147" s="230">
        <v>28474218.863800004</v>
      </c>
      <c r="D147" s="230">
        <v>-0.25</v>
      </c>
      <c r="E147" s="230">
        <v>-8.4924999999999997</v>
      </c>
      <c r="F147" s="273">
        <f t="shared" si="22"/>
        <v>65.125731363843684</v>
      </c>
      <c r="G147" s="274">
        <f t="shared" si="23"/>
        <v>33.97</v>
      </c>
      <c r="H147" s="404">
        <f t="shared" si="24"/>
        <v>437218.92999999976</v>
      </c>
      <c r="I147" s="405">
        <f t="shared" si="25"/>
        <v>28474210.371300004</v>
      </c>
      <c r="J147" s="612"/>
    </row>
    <row r="148" spans="1:12">
      <c r="A148" s="226">
        <v>2024</v>
      </c>
      <c r="B148" s="227">
        <v>5125880.1599999983</v>
      </c>
      <c r="C148" s="227">
        <v>355450283.43710005</v>
      </c>
      <c r="D148" s="227">
        <v>-4657.33</v>
      </c>
      <c r="E148" s="227">
        <v>-166910.97210000001</v>
      </c>
      <c r="F148" s="222">
        <f t="shared" si="22"/>
        <v>69.344243786827079</v>
      </c>
      <c r="G148" s="223">
        <f t="shared" si="23"/>
        <v>35.838339155696509</v>
      </c>
      <c r="H148" s="377">
        <f t="shared" si="24"/>
        <v>5121222.8299999982</v>
      </c>
      <c r="I148" s="378">
        <f t="shared" si="25"/>
        <v>355283372.46500003</v>
      </c>
      <c r="J148" s="610">
        <f ca="1">+INDIRECT("'Annual Interactions'!"&amp;K148&amp;26)</f>
        <v>5121223.51</v>
      </c>
      <c r="K148" s="676" t="s">
        <v>122</v>
      </c>
      <c r="L148" s="675">
        <f ca="1">+J148-H148</f>
        <v>0.68000000156462193</v>
      </c>
    </row>
    <row r="149" spans="1:12">
      <c r="A149" s="229">
        <v>1</v>
      </c>
      <c r="B149" s="230">
        <v>443918.00000000006</v>
      </c>
      <c r="C149" s="230">
        <v>29991949.523199979</v>
      </c>
      <c r="D149" s="230">
        <v>-39.190000000000055</v>
      </c>
      <c r="E149" s="230">
        <v>-1393.2045000000019</v>
      </c>
      <c r="F149" s="273">
        <f t="shared" si="22"/>
        <v>67.561913513756991</v>
      </c>
      <c r="G149" s="274">
        <f t="shared" si="23"/>
        <v>35.549999999999997</v>
      </c>
      <c r="H149" s="404">
        <f t="shared" si="24"/>
        <v>443878.81000000006</v>
      </c>
      <c r="I149" s="405">
        <f t="shared" si="25"/>
        <v>29990556.318699978</v>
      </c>
      <c r="J149" s="612"/>
    </row>
    <row r="150" spans="1:12">
      <c r="A150" s="229">
        <v>2</v>
      </c>
      <c r="B150" s="230">
        <v>448679.81000000029</v>
      </c>
      <c r="C150" s="230">
        <v>31201205.626500018</v>
      </c>
      <c r="D150" s="230">
        <v>0</v>
      </c>
      <c r="E150" s="230">
        <v>0</v>
      </c>
      <c r="F150" s="273">
        <f t="shared" si="22"/>
        <v>69.540025940770548</v>
      </c>
      <c r="G150" s="274">
        <f t="shared" si="23"/>
        <v>0</v>
      </c>
      <c r="H150" s="404">
        <f t="shared" si="24"/>
        <v>448679.81000000029</v>
      </c>
      <c r="I150" s="405">
        <f t="shared" si="25"/>
        <v>31201205.626500018</v>
      </c>
      <c r="J150" s="612"/>
    </row>
    <row r="151" spans="1:12">
      <c r="A151" s="229">
        <v>3</v>
      </c>
      <c r="B151" s="230">
        <v>345003.16000000027</v>
      </c>
      <c r="C151" s="230">
        <v>21946399.111400012</v>
      </c>
      <c r="D151" s="230">
        <v>-99.340000000000032</v>
      </c>
      <c r="E151" s="230">
        <v>-9148.7314000000042</v>
      </c>
      <c r="F151" s="273">
        <f t="shared" si="22"/>
        <v>63.612168396950324</v>
      </c>
      <c r="G151" s="274">
        <f t="shared" si="23"/>
        <v>92.095141936782781</v>
      </c>
      <c r="H151" s="404">
        <f t="shared" si="24"/>
        <v>344903.82000000024</v>
      </c>
      <c r="I151" s="405">
        <f t="shared" si="25"/>
        <v>21937250.38000001</v>
      </c>
      <c r="J151" s="612"/>
    </row>
    <row r="152" spans="1:12">
      <c r="A152" s="229">
        <v>4</v>
      </c>
      <c r="B152" s="230">
        <v>310740.72000000015</v>
      </c>
      <c r="C152" s="230">
        <v>20246177.111599974</v>
      </c>
      <c r="D152" s="230">
        <v>-545.48</v>
      </c>
      <c r="E152" s="230">
        <v>-25275.420900000001</v>
      </c>
      <c r="F152" s="273">
        <f t="shared" si="22"/>
        <v>65.154567163260623</v>
      </c>
      <c r="G152" s="274">
        <f t="shared" si="23"/>
        <v>46.336109298232749</v>
      </c>
      <c r="H152" s="404">
        <f t="shared" si="24"/>
        <v>310195.24000000017</v>
      </c>
      <c r="I152" s="405">
        <f t="shared" si="25"/>
        <v>20220901.690699976</v>
      </c>
      <c r="J152" s="612"/>
    </row>
    <row r="153" spans="1:12">
      <c r="A153" s="229">
        <v>5</v>
      </c>
      <c r="B153" s="230">
        <v>415290.17999999982</v>
      </c>
      <c r="C153" s="230">
        <v>26759778.715199996</v>
      </c>
      <c r="D153" s="230">
        <v>-12.389999999999986</v>
      </c>
      <c r="E153" s="230">
        <v>-405.52469999999954</v>
      </c>
      <c r="F153" s="273">
        <f t="shared" si="22"/>
        <v>64.436338743189182</v>
      </c>
      <c r="G153" s="274">
        <f t="shared" si="23"/>
        <v>32.729999999999997</v>
      </c>
      <c r="H153" s="404">
        <f t="shared" si="24"/>
        <v>415277.7899999998</v>
      </c>
      <c r="I153" s="405">
        <f t="shared" si="25"/>
        <v>26759373.190499995</v>
      </c>
      <c r="J153" s="612"/>
    </row>
    <row r="154" spans="1:12">
      <c r="A154" s="229">
        <v>6</v>
      </c>
      <c r="B154" s="230">
        <v>415637.79999999993</v>
      </c>
      <c r="C154" s="230">
        <v>30056747.216200039</v>
      </c>
      <c r="D154" s="230">
        <v>-385.12000000000012</v>
      </c>
      <c r="E154" s="230">
        <v>-13260.602500000005</v>
      </c>
      <c r="F154" s="273">
        <f t="shared" si="22"/>
        <v>72.314758706258289</v>
      </c>
      <c r="G154" s="274">
        <f t="shared" si="23"/>
        <v>34.432391202742004</v>
      </c>
      <c r="H154" s="404">
        <f t="shared" si="24"/>
        <v>415252.67999999993</v>
      </c>
      <c r="I154" s="405">
        <f t="shared" si="25"/>
        <v>30043486.61370004</v>
      </c>
      <c r="J154" s="612"/>
    </row>
    <row r="155" spans="1:12">
      <c r="A155" s="229">
        <v>7</v>
      </c>
      <c r="B155" s="230">
        <v>450740.38999999978</v>
      </c>
      <c r="C155" s="230">
        <v>36885724.397500008</v>
      </c>
      <c r="D155" s="230">
        <v>-277.66000000000008</v>
      </c>
      <c r="E155" s="230">
        <v>-7522.7466000000022</v>
      </c>
      <c r="F155" s="273">
        <f t="shared" si="22"/>
        <v>81.833634650535814</v>
      </c>
      <c r="G155" s="274">
        <f t="shared" si="23"/>
        <v>27.093375351148886</v>
      </c>
      <c r="H155" s="404">
        <f t="shared" si="24"/>
        <v>450462.72999999981</v>
      </c>
      <c r="I155" s="405">
        <f t="shared" si="25"/>
        <v>36878201.650900006</v>
      </c>
      <c r="J155" s="612"/>
    </row>
    <row r="156" spans="1:12">
      <c r="A156" s="229">
        <v>8</v>
      </c>
      <c r="B156" s="230">
        <v>454774.15999999992</v>
      </c>
      <c r="C156" s="230">
        <v>37369407.867399998</v>
      </c>
      <c r="D156" s="230">
        <v>-536.09</v>
      </c>
      <c r="E156" s="230">
        <v>-17345.728800000001</v>
      </c>
      <c r="F156" s="273">
        <f t="shared" si="22"/>
        <v>82.171352627862603</v>
      </c>
      <c r="G156" s="274">
        <f t="shared" si="23"/>
        <v>32.356001417672402</v>
      </c>
      <c r="H156" s="404">
        <f t="shared" si="24"/>
        <v>454238.06999999989</v>
      </c>
      <c r="I156" s="405">
        <f t="shared" si="25"/>
        <v>37352062.138599999</v>
      </c>
      <c r="J156" s="612"/>
    </row>
    <row r="157" spans="1:12">
      <c r="A157" s="229">
        <v>9</v>
      </c>
      <c r="B157" s="230">
        <v>464052.25999999943</v>
      </c>
      <c r="C157" s="230">
        <v>31492900.662900019</v>
      </c>
      <c r="D157" s="230">
        <v>-697.11</v>
      </c>
      <c r="E157" s="230">
        <v>-22873.749600000003</v>
      </c>
      <c r="F157" s="273">
        <f t="shared" si="22"/>
        <v>67.864987152309226</v>
      </c>
      <c r="G157" s="274">
        <f t="shared" si="23"/>
        <v>32.812252872573914</v>
      </c>
      <c r="H157" s="404">
        <f t="shared" si="24"/>
        <v>463355.14999999944</v>
      </c>
      <c r="I157" s="405">
        <f t="shared" si="25"/>
        <v>31470026.913300019</v>
      </c>
      <c r="J157" s="612"/>
    </row>
    <row r="158" spans="1:12">
      <c r="A158" s="229">
        <v>10</v>
      </c>
      <c r="B158" s="230">
        <v>448093.46999999945</v>
      </c>
      <c r="C158" s="230">
        <v>29126120.976899978</v>
      </c>
      <c r="D158" s="230">
        <v>-391.1</v>
      </c>
      <c r="E158" s="230">
        <v>-12472.5962</v>
      </c>
      <c r="F158" s="273">
        <f t="shared" si="22"/>
        <v>65.000101378179011</v>
      </c>
      <c r="G158" s="274">
        <f t="shared" si="23"/>
        <v>31.891066734850419</v>
      </c>
      <c r="H158" s="404">
        <f t="shared" si="24"/>
        <v>447702.36999999947</v>
      </c>
      <c r="I158" s="405">
        <f t="shared" si="25"/>
        <v>29113648.380699977</v>
      </c>
      <c r="J158" s="612"/>
    </row>
    <row r="159" spans="1:12">
      <c r="A159" s="229">
        <v>11</v>
      </c>
      <c r="B159" s="230">
        <v>489204.85999999981</v>
      </c>
      <c r="C159" s="230">
        <v>30814782.148900028</v>
      </c>
      <c r="D159" s="230">
        <v>-468.86</v>
      </c>
      <c r="E159" s="230">
        <v>-16168.746500000001</v>
      </c>
      <c r="F159" s="273">
        <f t="shared" si="22"/>
        <v>62.989525796820665</v>
      </c>
      <c r="G159" s="274">
        <f t="shared" si="23"/>
        <v>34.485233331911445</v>
      </c>
      <c r="H159" s="404">
        <f t="shared" si="24"/>
        <v>488735.99999999983</v>
      </c>
      <c r="I159" s="405">
        <f t="shared" si="25"/>
        <v>30798613.402400028</v>
      </c>
      <c r="J159" s="612"/>
    </row>
    <row r="160" spans="1:12">
      <c r="A160" s="229">
        <v>12</v>
      </c>
      <c r="B160" s="230">
        <v>439745.35000000009</v>
      </c>
      <c r="C160" s="230">
        <v>29559090.079399984</v>
      </c>
      <c r="D160" s="230">
        <v>-1204.9899999999998</v>
      </c>
      <c r="E160" s="230">
        <v>-41043.920399999988</v>
      </c>
      <c r="F160" s="273">
        <f t="shared" si="22"/>
        <v>67.218652975864273</v>
      </c>
      <c r="G160" s="274">
        <f t="shared" si="23"/>
        <v>34.061627399397501</v>
      </c>
      <c r="H160" s="404">
        <f t="shared" si="24"/>
        <v>438540.3600000001</v>
      </c>
      <c r="I160" s="405">
        <f t="shared" si="25"/>
        <v>29518046.158999983</v>
      </c>
      <c r="J160" s="612"/>
    </row>
    <row r="161" spans="1:12">
      <c r="A161" s="226">
        <v>2025</v>
      </c>
      <c r="B161" s="227">
        <v>4729274.5299999993</v>
      </c>
      <c r="C161" s="227">
        <v>345526515.49739999</v>
      </c>
      <c r="D161" s="227">
        <v>-6241.33</v>
      </c>
      <c r="E161" s="227">
        <v>-234077.9613</v>
      </c>
      <c r="F161" s="222">
        <f t="shared" si="22"/>
        <v>73.061209135896803</v>
      </c>
      <c r="G161" s="223">
        <f t="shared" si="23"/>
        <v>37.504500050470014</v>
      </c>
      <c r="H161" s="377">
        <f t="shared" si="24"/>
        <v>4723033.1999999993</v>
      </c>
      <c r="I161" s="378">
        <f t="shared" si="25"/>
        <v>345292437.53609997</v>
      </c>
      <c r="J161" s="610">
        <f ca="1">+INDIRECT("'Annual Interactions'!"&amp;K161&amp;26)</f>
        <v>4723033.5999999996</v>
      </c>
      <c r="K161" s="676" t="s">
        <v>110</v>
      </c>
      <c r="L161" s="675">
        <f ca="1">+J161-H161</f>
        <v>0.40000000037252903</v>
      </c>
    </row>
    <row r="162" spans="1:12">
      <c r="A162" s="229">
        <v>1</v>
      </c>
      <c r="B162" s="230">
        <v>428057.29999999993</v>
      </c>
      <c r="C162" s="230">
        <v>30649137.606699988</v>
      </c>
      <c r="D162" s="230">
        <v>-95.549999999999955</v>
      </c>
      <c r="E162" s="230">
        <v>-4027.6132999999982</v>
      </c>
      <c r="F162" s="273">
        <f t="shared" si="22"/>
        <v>71.600548820683571</v>
      </c>
      <c r="G162" s="274">
        <f t="shared" si="23"/>
        <v>42.151892203035061</v>
      </c>
      <c r="H162" s="404">
        <f t="shared" si="24"/>
        <v>427961.74999999994</v>
      </c>
      <c r="I162" s="405">
        <f t="shared" si="25"/>
        <v>30645109.993399989</v>
      </c>
      <c r="J162" s="611"/>
    </row>
    <row r="163" spans="1:12">
      <c r="A163" s="229">
        <v>2</v>
      </c>
      <c r="B163" s="230">
        <v>409177.71999999951</v>
      </c>
      <c r="C163" s="230">
        <v>29392795.44209997</v>
      </c>
      <c r="D163" s="230">
        <v>-461.4</v>
      </c>
      <c r="E163" s="230">
        <v>-17486.153999999999</v>
      </c>
      <c r="F163" s="273">
        <f t="shared" si="22"/>
        <v>71.833812070950501</v>
      </c>
      <c r="G163" s="274">
        <f t="shared" si="23"/>
        <v>37.898036410923275</v>
      </c>
      <c r="H163" s="404">
        <f t="shared" si="24"/>
        <v>408716.31999999948</v>
      </c>
      <c r="I163" s="405">
        <f t="shared" si="25"/>
        <v>29375309.288099971</v>
      </c>
      <c r="J163" s="611"/>
    </row>
    <row r="164" spans="1:12">
      <c r="A164" s="229">
        <v>3</v>
      </c>
      <c r="B164" s="230">
        <v>432824.24999999988</v>
      </c>
      <c r="C164" s="230">
        <v>29083825.242299978</v>
      </c>
      <c r="D164" s="230">
        <v>-8.4099999999999682</v>
      </c>
      <c r="E164" s="230">
        <v>-963.70189999999639</v>
      </c>
      <c r="F164" s="273">
        <f t="shared" si="22"/>
        <v>67.195461535022559</v>
      </c>
      <c r="G164" s="274">
        <f t="shared" si="23"/>
        <v>114.59</v>
      </c>
      <c r="H164" s="404">
        <f t="shared" si="24"/>
        <v>432815.83999999991</v>
      </c>
      <c r="I164" s="405">
        <f t="shared" si="25"/>
        <v>29082861.540399976</v>
      </c>
      <c r="J164" s="611"/>
    </row>
    <row r="165" spans="1:12">
      <c r="A165" s="229">
        <v>4</v>
      </c>
      <c r="B165" s="230">
        <v>353639.79999999981</v>
      </c>
      <c r="C165" s="230">
        <v>24139339.08280002</v>
      </c>
      <c r="D165" s="230">
        <v>-827.81999999999994</v>
      </c>
      <c r="E165" s="230">
        <v>-29538.072599999996</v>
      </c>
      <c r="F165" s="273">
        <f t="shared" si="22"/>
        <v>68.259678584820008</v>
      </c>
      <c r="G165" s="274">
        <f t="shared" si="23"/>
        <v>35.681757628469953</v>
      </c>
      <c r="H165" s="404">
        <f t="shared" si="24"/>
        <v>352811.97999999981</v>
      </c>
      <c r="I165" s="405">
        <f t="shared" si="25"/>
        <v>24109801.01020002</v>
      </c>
      <c r="J165" s="611"/>
    </row>
    <row r="166" spans="1:12">
      <c r="A166" s="229">
        <v>5</v>
      </c>
      <c r="B166" s="230">
        <v>427126.39000000048</v>
      </c>
      <c r="C166" s="230">
        <v>28336531.989599992</v>
      </c>
      <c r="D166" s="230">
        <v>-172.76999999999987</v>
      </c>
      <c r="E166" s="230">
        <v>-14550.765799999988</v>
      </c>
      <c r="F166" s="273">
        <f t="shared" si="22"/>
        <v>66.342264615398634</v>
      </c>
      <c r="G166" s="274">
        <f t="shared" si="23"/>
        <v>84.220442206401572</v>
      </c>
      <c r="H166" s="404">
        <f t="shared" si="24"/>
        <v>426953.62000000046</v>
      </c>
      <c r="I166" s="405">
        <f t="shared" si="25"/>
        <v>28321981.223799992</v>
      </c>
      <c r="J166" s="611"/>
    </row>
    <row r="167" spans="1:12">
      <c r="A167" s="229">
        <v>6</v>
      </c>
      <c r="B167" s="230">
        <v>401034.49000000034</v>
      </c>
      <c r="C167" s="230">
        <v>30553930.661700029</v>
      </c>
      <c r="D167" s="230">
        <v>-405.3900000000001</v>
      </c>
      <c r="E167" s="230">
        <v>-9243.0225000000009</v>
      </c>
      <c r="F167" s="273">
        <f t="shared" si="22"/>
        <v>76.1877878925077</v>
      </c>
      <c r="G167" s="274">
        <f t="shared" si="23"/>
        <v>22.800321912232661</v>
      </c>
      <c r="H167" s="404">
        <f t="shared" si="24"/>
        <v>400629.10000000033</v>
      </c>
      <c r="I167" s="405">
        <f t="shared" si="25"/>
        <v>30544687.639200028</v>
      </c>
      <c r="J167" s="611"/>
    </row>
    <row r="168" spans="1:12">
      <c r="A168" s="229">
        <v>7</v>
      </c>
      <c r="B168" s="230">
        <v>434065.63000000018</v>
      </c>
      <c r="C168" s="230">
        <v>37633969.679799922</v>
      </c>
      <c r="D168" s="230">
        <v>-80.279999999999973</v>
      </c>
      <c r="E168" s="230">
        <v>-2115.3779999999992</v>
      </c>
      <c r="F168" s="273">
        <f t="shared" si="22"/>
        <v>86.701104807123073</v>
      </c>
      <c r="G168" s="274">
        <f t="shared" si="23"/>
        <v>26.349999999999998</v>
      </c>
      <c r="H168" s="404">
        <f t="shared" si="24"/>
        <v>433985.35000000015</v>
      </c>
      <c r="I168" s="405">
        <f t="shared" si="25"/>
        <v>37631854.301799923</v>
      </c>
      <c r="J168" s="611"/>
    </row>
    <row r="169" spans="1:12">
      <c r="A169" s="229">
        <v>8</v>
      </c>
      <c r="B169" s="230">
        <v>447269.10000000003</v>
      </c>
      <c r="C169" s="230">
        <v>37229769.183000006</v>
      </c>
      <c r="D169" s="230">
        <v>-12.139999999999986</v>
      </c>
      <c r="E169" s="230">
        <v>-500.8963999999994</v>
      </c>
      <c r="F169" s="273">
        <f t="shared" si="22"/>
        <v>83.237963863365479</v>
      </c>
      <c r="G169" s="274">
        <f t="shared" si="23"/>
        <v>41.26</v>
      </c>
      <c r="H169" s="404">
        <f t="shared" si="24"/>
        <v>447256.96</v>
      </c>
      <c r="I169" s="405">
        <f t="shared" si="25"/>
        <v>37229268.286600009</v>
      </c>
      <c r="J169" s="611"/>
    </row>
    <row r="170" spans="1:12">
      <c r="A170" s="229">
        <v>9</v>
      </c>
      <c r="B170" s="230">
        <v>449876.14999999997</v>
      </c>
      <c r="C170" s="230">
        <v>32493348.639700022</v>
      </c>
      <c r="D170" s="230">
        <v>-19.480000000000018</v>
      </c>
      <c r="E170" s="230">
        <v>-641.67120000000057</v>
      </c>
      <c r="F170" s="273">
        <f t="shared" si="22"/>
        <v>72.227319985067055</v>
      </c>
      <c r="G170" s="274">
        <f t="shared" si="23"/>
        <v>32.94</v>
      </c>
      <c r="H170" s="404">
        <f t="shared" si="24"/>
        <v>449856.67</v>
      </c>
      <c r="I170" s="405">
        <f t="shared" si="25"/>
        <v>32492706.968500022</v>
      </c>
      <c r="J170" s="611"/>
    </row>
    <row r="171" spans="1:12">
      <c r="A171" s="229">
        <v>10</v>
      </c>
      <c r="B171" s="230">
        <v>244632.72000000026</v>
      </c>
      <c r="C171" s="230">
        <v>17425097.350400001</v>
      </c>
      <c r="D171" s="230">
        <v>-2725.76</v>
      </c>
      <c r="E171" s="230">
        <v>-95485.929900000003</v>
      </c>
      <c r="F171" s="273">
        <f t="shared" si="22"/>
        <v>71.229626807076272</v>
      </c>
      <c r="G171" s="274">
        <f t="shared" si="23"/>
        <v>35.030938123679263</v>
      </c>
      <c r="H171" s="404">
        <f t="shared" si="24"/>
        <v>241906.96000000025</v>
      </c>
      <c r="I171" s="405">
        <f t="shared" si="25"/>
        <v>17329611.420499999</v>
      </c>
      <c r="J171" s="611"/>
    </row>
    <row r="172" spans="1:12">
      <c r="A172" s="229">
        <v>11</v>
      </c>
      <c r="B172" s="230">
        <v>281793.57999999984</v>
      </c>
      <c r="C172" s="230">
        <v>18150879.25700001</v>
      </c>
      <c r="D172" s="230">
        <v>-1321.18</v>
      </c>
      <c r="E172" s="230">
        <v>-55611.57440000002</v>
      </c>
      <c r="F172" s="273">
        <f t="shared" si="22"/>
        <v>64.411968707732882</v>
      </c>
      <c r="G172" s="274">
        <f t="shared" si="23"/>
        <v>42.092352593893352</v>
      </c>
      <c r="H172" s="404">
        <f t="shared" si="24"/>
        <v>280472.39999999985</v>
      </c>
      <c r="I172" s="405">
        <f t="shared" si="25"/>
        <v>18095267.68260001</v>
      </c>
      <c r="J172" s="611"/>
    </row>
    <row r="173" spans="1:12">
      <c r="A173" s="229">
        <v>12</v>
      </c>
      <c r="B173" s="230">
        <v>419777.39999999991</v>
      </c>
      <c r="C173" s="230">
        <v>30437891.362300035</v>
      </c>
      <c r="D173" s="230">
        <v>-111.15000000000009</v>
      </c>
      <c r="E173" s="230">
        <v>-3913.1813000000034</v>
      </c>
      <c r="F173" s="273">
        <f t="shared" si="22"/>
        <v>72.509599998237263</v>
      </c>
      <c r="G173" s="274">
        <f t="shared" si="23"/>
        <v>35.206309491677914</v>
      </c>
      <c r="H173" s="404">
        <f t="shared" si="24"/>
        <v>419666.24999999988</v>
      </c>
      <c r="I173" s="405">
        <f t="shared" si="25"/>
        <v>30433978.181000035</v>
      </c>
      <c r="J173" s="611"/>
    </row>
    <row r="174" spans="1:12">
      <c r="A174" s="226">
        <v>2026</v>
      </c>
      <c r="B174" s="227">
        <v>4801518.4300000006</v>
      </c>
      <c r="C174" s="227">
        <v>372996491.47760004</v>
      </c>
      <c r="D174" s="227">
        <v>-7677.3000000000011</v>
      </c>
      <c r="E174" s="227">
        <v>-315722.65180000005</v>
      </c>
      <c r="F174" s="222">
        <f t="shared" si="22"/>
        <v>77.683028174401898</v>
      </c>
      <c r="G174" s="223">
        <f t="shared" si="23"/>
        <v>41.124178005288321</v>
      </c>
      <c r="H174" s="377">
        <f t="shared" si="24"/>
        <v>4793841.1300000008</v>
      </c>
      <c r="I174" s="378">
        <f t="shared" si="25"/>
        <v>372680768.82580006</v>
      </c>
      <c r="J174" s="610">
        <f ca="1">+INDIRECT("'Annual Interactions'!"&amp;K174&amp;26)</f>
        <v>4793841.3199999984</v>
      </c>
      <c r="K174" s="676" t="s">
        <v>123</v>
      </c>
      <c r="L174" s="675">
        <f ca="1">+J174-H174</f>
        <v>0.18999999761581421</v>
      </c>
    </row>
    <row r="175" spans="1:12">
      <c r="A175" s="229">
        <v>1</v>
      </c>
      <c r="B175" s="230">
        <v>409032.04000000021</v>
      </c>
      <c r="C175" s="230">
        <v>30746883.877400003</v>
      </c>
      <c r="D175" s="230">
        <v>-45.030000000000086</v>
      </c>
      <c r="E175" s="230">
        <v>-1831.5981000000036</v>
      </c>
      <c r="F175" s="273">
        <f t="shared" si="22"/>
        <v>75.16986658893515</v>
      </c>
      <c r="G175" s="274">
        <f t="shared" si="23"/>
        <v>40.675063291139239</v>
      </c>
      <c r="H175" s="404">
        <f t="shared" si="24"/>
        <v>408987.01000000018</v>
      </c>
      <c r="I175" s="405">
        <f t="shared" si="25"/>
        <v>30745052.279300004</v>
      </c>
      <c r="J175" s="612"/>
    </row>
    <row r="176" spans="1:12">
      <c r="A176" s="229">
        <v>2</v>
      </c>
      <c r="B176" s="230">
        <v>389181.59000000032</v>
      </c>
      <c r="C176" s="230">
        <v>29570612.150199983</v>
      </c>
      <c r="D176" s="230">
        <v>-248.76</v>
      </c>
      <c r="E176" s="230">
        <v>-10303.195100000001</v>
      </c>
      <c r="F176" s="273">
        <f t="shared" si="22"/>
        <v>75.9815287002655</v>
      </c>
      <c r="G176" s="274">
        <f t="shared" si="23"/>
        <v>41.418214745135877</v>
      </c>
      <c r="H176" s="404">
        <f t="shared" si="24"/>
        <v>388932.83000000031</v>
      </c>
      <c r="I176" s="405">
        <f t="shared" si="25"/>
        <v>29560308.955099985</v>
      </c>
      <c r="J176" s="612"/>
    </row>
    <row r="177" spans="1:12">
      <c r="A177" s="229">
        <v>3</v>
      </c>
      <c r="B177" s="230">
        <v>373057.84</v>
      </c>
      <c r="C177" s="230">
        <v>27400201.018400043</v>
      </c>
      <c r="D177" s="230">
        <v>-835.07</v>
      </c>
      <c r="E177" s="230">
        <v>-35621.061399999999</v>
      </c>
      <c r="F177" s="273">
        <f t="shared" si="22"/>
        <v>73.447594663605088</v>
      </c>
      <c r="G177" s="274">
        <f t="shared" si="23"/>
        <v>42.656377788688367</v>
      </c>
      <c r="H177" s="404">
        <f t="shared" si="24"/>
        <v>372222.77</v>
      </c>
      <c r="I177" s="405">
        <f t="shared" si="25"/>
        <v>27364579.957000043</v>
      </c>
      <c r="J177" s="612"/>
    </row>
    <row r="178" spans="1:12">
      <c r="A178" s="229">
        <v>4</v>
      </c>
      <c r="B178" s="230">
        <v>281823.14000000013</v>
      </c>
      <c r="C178" s="230">
        <v>20651699.645599999</v>
      </c>
      <c r="D178" s="230">
        <v>-1572.6000000000004</v>
      </c>
      <c r="E178" s="230">
        <v>-79900.929600000003</v>
      </c>
      <c r="F178" s="273">
        <f t="shared" si="22"/>
        <v>73.278935312409018</v>
      </c>
      <c r="G178" s="274">
        <f t="shared" si="23"/>
        <v>50.808170927127044</v>
      </c>
      <c r="H178" s="404">
        <f t="shared" si="24"/>
        <v>280250.54000000015</v>
      </c>
      <c r="I178" s="405">
        <f t="shared" si="25"/>
        <v>20571798.715999998</v>
      </c>
      <c r="J178" s="612"/>
    </row>
    <row r="179" spans="1:12">
      <c r="A179" s="229">
        <v>5</v>
      </c>
      <c r="B179" s="230">
        <v>388318.44999999955</v>
      </c>
      <c r="C179" s="230">
        <v>27788960.426599998</v>
      </c>
      <c r="D179" s="230">
        <v>-621.4899999999999</v>
      </c>
      <c r="E179" s="230">
        <v>-21975.967299999993</v>
      </c>
      <c r="F179" s="273">
        <f t="shared" si="22"/>
        <v>71.56229745612147</v>
      </c>
      <c r="G179" s="274">
        <f t="shared" si="23"/>
        <v>35.360130171040559</v>
      </c>
      <c r="H179" s="404">
        <f t="shared" si="24"/>
        <v>387696.95999999956</v>
      </c>
      <c r="I179" s="405">
        <f t="shared" si="25"/>
        <v>27766984.459299996</v>
      </c>
      <c r="J179" s="612"/>
    </row>
    <row r="180" spans="1:12">
      <c r="A180" s="229">
        <v>6</v>
      </c>
      <c r="B180" s="230">
        <v>386741.41000000021</v>
      </c>
      <c r="C180" s="230">
        <v>32366525.416299999</v>
      </c>
      <c r="D180" s="230">
        <v>-196.94000000000017</v>
      </c>
      <c r="E180" s="230">
        <v>-8174.097000000007</v>
      </c>
      <c r="F180" s="273">
        <f t="shared" si="22"/>
        <v>83.690353759376279</v>
      </c>
      <c r="G180" s="274">
        <f t="shared" si="23"/>
        <v>41.505519447547478</v>
      </c>
      <c r="H180" s="404">
        <f t="shared" si="24"/>
        <v>386544.4700000002</v>
      </c>
      <c r="I180" s="405">
        <f t="shared" si="25"/>
        <v>32358351.3193</v>
      </c>
      <c r="J180" s="612"/>
    </row>
    <row r="181" spans="1:12">
      <c r="A181" s="229">
        <v>7</v>
      </c>
      <c r="B181" s="230">
        <v>422678.45</v>
      </c>
      <c r="C181" s="230">
        <v>38810673.367500044</v>
      </c>
      <c r="D181" s="230">
        <v>-764.48</v>
      </c>
      <c r="E181" s="230">
        <v>-32995.107300000003</v>
      </c>
      <c r="F181" s="273">
        <f t="shared" si="22"/>
        <v>91.820799871628282</v>
      </c>
      <c r="G181" s="274">
        <f t="shared" si="23"/>
        <v>43.160196865843453</v>
      </c>
      <c r="H181" s="404">
        <f t="shared" si="24"/>
        <v>421913.97000000003</v>
      </c>
      <c r="I181" s="405">
        <f t="shared" si="25"/>
        <v>38777678.260200046</v>
      </c>
      <c r="J181" s="612"/>
    </row>
    <row r="182" spans="1:12">
      <c r="A182" s="229">
        <v>8</v>
      </c>
      <c r="B182" s="230">
        <v>426942.74999999959</v>
      </c>
      <c r="C182" s="230">
        <v>37480174.747599974</v>
      </c>
      <c r="D182" s="230">
        <v>-352.03999999999996</v>
      </c>
      <c r="E182" s="230">
        <v>-10414.225499999999</v>
      </c>
      <c r="F182" s="273">
        <f t="shared" si="22"/>
        <v>87.787354973471295</v>
      </c>
      <c r="G182" s="274">
        <f t="shared" si="23"/>
        <v>29.582506249289853</v>
      </c>
      <c r="H182" s="404">
        <f t="shared" si="24"/>
        <v>426590.70999999961</v>
      </c>
      <c r="I182" s="405">
        <f t="shared" si="25"/>
        <v>37469760.522099972</v>
      </c>
      <c r="J182" s="612"/>
    </row>
    <row r="183" spans="1:12">
      <c r="A183" s="229">
        <v>9</v>
      </c>
      <c r="B183" s="230">
        <v>429596.80000000022</v>
      </c>
      <c r="C183" s="230">
        <v>33325582.576000009</v>
      </c>
      <c r="D183" s="230">
        <v>0</v>
      </c>
      <c r="E183" s="230">
        <v>0</v>
      </c>
      <c r="F183" s="273">
        <f t="shared" si="22"/>
        <v>77.574094071464202</v>
      </c>
      <c r="G183" s="274">
        <f t="shared" si="23"/>
        <v>0</v>
      </c>
      <c r="H183" s="404">
        <f t="shared" si="24"/>
        <v>429596.80000000022</v>
      </c>
      <c r="I183" s="405">
        <f t="shared" si="25"/>
        <v>33325582.576000009</v>
      </c>
      <c r="J183" s="612"/>
    </row>
    <row r="184" spans="1:12">
      <c r="A184" s="229">
        <v>10</v>
      </c>
      <c r="B184" s="230">
        <v>430321.25000000052</v>
      </c>
      <c r="C184" s="230">
        <v>31148622.772900004</v>
      </c>
      <c r="D184" s="230">
        <v>-1306.9900000000002</v>
      </c>
      <c r="E184" s="230">
        <v>-48767.336500000012</v>
      </c>
      <c r="F184" s="273">
        <f t="shared" si="22"/>
        <v>72.384579596987052</v>
      </c>
      <c r="G184" s="274">
        <f t="shared" si="23"/>
        <v>37.312708207407866</v>
      </c>
      <c r="H184" s="404">
        <f t="shared" si="24"/>
        <v>429014.26000000053</v>
      </c>
      <c r="I184" s="405">
        <f t="shared" si="25"/>
        <v>31099855.436400004</v>
      </c>
      <c r="J184" s="612"/>
    </row>
    <row r="185" spans="1:12">
      <c r="A185" s="229">
        <v>11</v>
      </c>
      <c r="B185" s="230">
        <v>457882.20999999985</v>
      </c>
      <c r="C185" s="230">
        <v>31985877.05649998</v>
      </c>
      <c r="D185" s="230">
        <v>0</v>
      </c>
      <c r="E185" s="230">
        <v>0</v>
      </c>
      <c r="F185" s="273">
        <f t="shared" si="22"/>
        <v>69.856125348263674</v>
      </c>
      <c r="G185" s="274">
        <f t="shared" si="23"/>
        <v>0</v>
      </c>
      <c r="H185" s="404">
        <f t="shared" si="24"/>
        <v>457882.20999999985</v>
      </c>
      <c r="I185" s="405">
        <f t="shared" si="25"/>
        <v>31985877.05649998</v>
      </c>
      <c r="J185" s="612"/>
    </row>
    <row r="186" spans="1:12">
      <c r="A186" s="229">
        <v>12</v>
      </c>
      <c r="B186" s="230">
        <v>405942.5</v>
      </c>
      <c r="C186" s="230">
        <v>31720678.422600005</v>
      </c>
      <c r="D186" s="230">
        <v>-1733.9</v>
      </c>
      <c r="E186" s="230">
        <v>-65739.134000000005</v>
      </c>
      <c r="F186" s="273">
        <f t="shared" ref="F186:F200" si="26">+IF(ISERROR(C186/B186),0,C186/B186)</f>
        <v>78.14081655061986</v>
      </c>
      <c r="G186" s="274">
        <f t="shared" ref="G186:G200" si="27">+IF(ISERROR(E186/D186),0,E186/D186)</f>
        <v>37.914028490685737</v>
      </c>
      <c r="H186" s="404">
        <f t="shared" ref="H186:H200" si="28">+D186+B186</f>
        <v>404208.6</v>
      </c>
      <c r="I186" s="405">
        <f t="shared" ref="I186:I200" si="29">+E186+C186</f>
        <v>31654939.288600005</v>
      </c>
      <c r="J186" s="612"/>
    </row>
    <row r="187" spans="1:12">
      <c r="A187" s="226">
        <v>2027</v>
      </c>
      <c r="B187" s="227">
        <v>4360626.9200000009</v>
      </c>
      <c r="C187" s="227">
        <v>359095028.55690008</v>
      </c>
      <c r="D187" s="227">
        <v>-17228.66</v>
      </c>
      <c r="E187" s="227">
        <v>-943141.11090000032</v>
      </c>
      <c r="F187" s="222">
        <f t="shared" si="26"/>
        <v>82.34940414414082</v>
      </c>
      <c r="G187" s="223">
        <f t="shared" si="27"/>
        <v>54.742569120291442</v>
      </c>
      <c r="H187" s="377">
        <f t="shared" si="28"/>
        <v>4343398.2600000007</v>
      </c>
      <c r="I187" s="378">
        <f t="shared" si="29"/>
        <v>358151887.4460001</v>
      </c>
      <c r="J187" s="610">
        <f ca="1">+INDIRECT("'Annual Interactions'!"&amp;K187&amp;26)</f>
        <v>4343398.4499999983</v>
      </c>
      <c r="K187" s="676" t="s">
        <v>124</v>
      </c>
      <c r="L187" s="675">
        <f ca="1">+J187-H187</f>
        <v>0.18999999761581421</v>
      </c>
    </row>
    <row r="188" spans="1:12">
      <c r="A188" s="229">
        <v>1</v>
      </c>
      <c r="B188" s="230">
        <v>395671.79000000027</v>
      </c>
      <c r="C188" s="230">
        <v>31271445.918600019</v>
      </c>
      <c r="D188" s="230">
        <v>-177.95999999999992</v>
      </c>
      <c r="E188" s="230">
        <v>-12861.042099999991</v>
      </c>
      <c r="F188" s="273">
        <f t="shared" si="26"/>
        <v>79.033802027180144</v>
      </c>
      <c r="G188" s="274">
        <f t="shared" si="27"/>
        <v>72.26928579456056</v>
      </c>
      <c r="H188" s="404">
        <f t="shared" si="28"/>
        <v>395493.83000000025</v>
      </c>
      <c r="I188" s="405">
        <f t="shared" si="29"/>
        <v>31258584.876500018</v>
      </c>
      <c r="J188" s="612"/>
    </row>
    <row r="189" spans="1:12">
      <c r="A189" s="229">
        <v>2</v>
      </c>
      <c r="B189" s="230">
        <v>381695.59000000043</v>
      </c>
      <c r="C189" s="230">
        <v>30643599.896200001</v>
      </c>
      <c r="D189" s="230">
        <v>-1470.2599999999998</v>
      </c>
      <c r="E189" s="230">
        <v>-170187.12199999997</v>
      </c>
      <c r="F189" s="273">
        <f t="shared" si="26"/>
        <v>80.28282405935046</v>
      </c>
      <c r="G189" s="274">
        <f t="shared" si="27"/>
        <v>115.75307904724335</v>
      </c>
      <c r="H189" s="404">
        <f t="shared" si="28"/>
        <v>380225.33000000042</v>
      </c>
      <c r="I189" s="405">
        <f t="shared" si="29"/>
        <v>30473412.7742</v>
      </c>
      <c r="J189" s="612"/>
    </row>
    <row r="190" spans="1:12">
      <c r="A190" s="229">
        <v>3</v>
      </c>
      <c r="B190" s="230">
        <v>216095.38000000009</v>
      </c>
      <c r="C190" s="230">
        <v>17569320.017700005</v>
      </c>
      <c r="D190" s="230">
        <v>-7302.3100000000013</v>
      </c>
      <c r="E190" s="230">
        <v>-356370.51190000022</v>
      </c>
      <c r="F190" s="273">
        <f t="shared" si="26"/>
        <v>81.30354298967427</v>
      </c>
      <c r="G190" s="274">
        <f t="shared" si="27"/>
        <v>48.802435380037295</v>
      </c>
      <c r="H190" s="404">
        <f t="shared" si="28"/>
        <v>208793.07000000009</v>
      </c>
      <c r="I190" s="405">
        <f t="shared" si="29"/>
        <v>17212949.505800005</v>
      </c>
      <c r="J190" s="612"/>
    </row>
    <row r="191" spans="1:12">
      <c r="A191" s="229">
        <v>4</v>
      </c>
      <c r="B191" s="230">
        <v>351546.4</v>
      </c>
      <c r="C191" s="230">
        <v>27208782.059699979</v>
      </c>
      <c r="D191" s="230">
        <v>-187.01999999999987</v>
      </c>
      <c r="E191" s="230">
        <v>-8563.0702999999939</v>
      </c>
      <c r="F191" s="273">
        <f t="shared" si="26"/>
        <v>77.397413427359737</v>
      </c>
      <c r="G191" s="274">
        <f t="shared" si="27"/>
        <v>45.786922789006525</v>
      </c>
      <c r="H191" s="404">
        <f t="shared" si="28"/>
        <v>351359.38</v>
      </c>
      <c r="I191" s="405">
        <f t="shared" si="29"/>
        <v>27200218.989399977</v>
      </c>
      <c r="J191" s="612"/>
    </row>
    <row r="192" spans="1:12">
      <c r="A192" s="229">
        <v>5</v>
      </c>
      <c r="B192" s="230">
        <v>327083.41000000032</v>
      </c>
      <c r="C192" s="230">
        <v>24755110.586999986</v>
      </c>
      <c r="D192" s="230">
        <v>-2380.34</v>
      </c>
      <c r="E192" s="230">
        <v>-149277.7083</v>
      </c>
      <c r="F192" s="273">
        <f t="shared" si="26"/>
        <v>75.684396793466107</v>
      </c>
      <c r="G192" s="274">
        <f t="shared" si="27"/>
        <v>62.712767209726337</v>
      </c>
      <c r="H192" s="404">
        <f t="shared" si="28"/>
        <v>324703.0700000003</v>
      </c>
      <c r="I192" s="405">
        <f t="shared" si="29"/>
        <v>24605832.878699988</v>
      </c>
      <c r="J192" s="612"/>
    </row>
    <row r="193" spans="1:12">
      <c r="A193" s="229">
        <v>6</v>
      </c>
      <c r="B193" s="230">
        <v>377762.11</v>
      </c>
      <c r="C193" s="230">
        <v>33803629.882200032</v>
      </c>
      <c r="D193" s="230">
        <v>-255.74</v>
      </c>
      <c r="E193" s="230">
        <v>-10255.1031</v>
      </c>
      <c r="F193" s="273">
        <f t="shared" si="26"/>
        <v>89.483907960488764</v>
      </c>
      <c r="G193" s="274">
        <f t="shared" si="27"/>
        <v>40.099722765308513</v>
      </c>
      <c r="H193" s="404">
        <f t="shared" si="28"/>
        <v>377506.37</v>
      </c>
      <c r="I193" s="405">
        <f t="shared" si="29"/>
        <v>33793374.779100031</v>
      </c>
      <c r="J193" s="612"/>
    </row>
    <row r="194" spans="1:12">
      <c r="A194" s="229">
        <v>7</v>
      </c>
      <c r="B194" s="230">
        <v>408978.76000000007</v>
      </c>
      <c r="C194" s="230">
        <v>38293802.739100002</v>
      </c>
      <c r="D194" s="230">
        <v>-623.37000000000012</v>
      </c>
      <c r="E194" s="230">
        <v>-19813.385200000001</v>
      </c>
      <c r="F194" s="273">
        <f t="shared" si="26"/>
        <v>93.632742050222845</v>
      </c>
      <c r="G194" s="274">
        <f t="shared" si="27"/>
        <v>31.784309799958287</v>
      </c>
      <c r="H194" s="404">
        <f t="shared" si="28"/>
        <v>408355.39000000007</v>
      </c>
      <c r="I194" s="405">
        <f t="shared" si="29"/>
        <v>38273989.3539</v>
      </c>
      <c r="J194" s="612"/>
    </row>
    <row r="195" spans="1:12">
      <c r="A195" s="229">
        <v>8</v>
      </c>
      <c r="B195" s="230">
        <v>412111.32999999967</v>
      </c>
      <c r="C195" s="230">
        <v>38024414.999100059</v>
      </c>
      <c r="D195" s="230">
        <v>-480.11</v>
      </c>
      <c r="E195" s="230">
        <v>-22768.145499999999</v>
      </c>
      <c r="F195" s="273">
        <f t="shared" si="26"/>
        <v>92.267337078793958</v>
      </c>
      <c r="G195" s="274">
        <f t="shared" si="27"/>
        <v>47.422768740496963</v>
      </c>
      <c r="H195" s="404">
        <f t="shared" si="28"/>
        <v>411631.21999999968</v>
      </c>
      <c r="I195" s="405">
        <f t="shared" si="29"/>
        <v>38001646.853600062</v>
      </c>
      <c r="J195" s="612"/>
    </row>
    <row r="196" spans="1:12">
      <c r="A196" s="229">
        <v>9</v>
      </c>
      <c r="B196" s="230">
        <v>388581.64000000007</v>
      </c>
      <c r="C196" s="230">
        <v>31306129.656200003</v>
      </c>
      <c r="D196" s="230">
        <v>-1482.5700000000002</v>
      </c>
      <c r="E196" s="230">
        <v>-66886.153600000005</v>
      </c>
      <c r="F196" s="273">
        <f t="shared" si="26"/>
        <v>80.565128234571233</v>
      </c>
      <c r="G196" s="274">
        <f t="shared" si="27"/>
        <v>45.11500542976048</v>
      </c>
      <c r="H196" s="404">
        <f t="shared" si="28"/>
        <v>387099.07000000007</v>
      </c>
      <c r="I196" s="405">
        <f t="shared" si="29"/>
        <v>31239243.502600003</v>
      </c>
      <c r="J196" s="612"/>
    </row>
    <row r="197" spans="1:12">
      <c r="A197" s="229">
        <v>10</v>
      </c>
      <c r="B197" s="230">
        <v>333207.34999999963</v>
      </c>
      <c r="C197" s="230">
        <v>25215817.998400006</v>
      </c>
      <c r="D197" s="230">
        <v>-1840.56</v>
      </c>
      <c r="E197" s="230">
        <v>-76533.982300000003</v>
      </c>
      <c r="F197" s="273">
        <f t="shared" si="26"/>
        <v>75.676055760474782</v>
      </c>
      <c r="G197" s="274">
        <f t="shared" si="27"/>
        <v>41.581900236884429</v>
      </c>
      <c r="H197" s="404">
        <f t="shared" si="28"/>
        <v>331366.78999999963</v>
      </c>
      <c r="I197" s="405">
        <f t="shared" si="29"/>
        <v>25139284.016100008</v>
      </c>
      <c r="J197" s="612"/>
    </row>
    <row r="198" spans="1:12">
      <c r="A198" s="229">
        <v>11</v>
      </c>
      <c r="B198" s="230">
        <v>368592.99999999994</v>
      </c>
      <c r="C198" s="230">
        <v>27971172.62949999</v>
      </c>
      <c r="D198" s="230">
        <v>-423.41999999999996</v>
      </c>
      <c r="E198" s="230">
        <v>-24964.755800000003</v>
      </c>
      <c r="F198" s="273">
        <f t="shared" si="26"/>
        <v>75.886337042483163</v>
      </c>
      <c r="G198" s="274">
        <f t="shared" si="27"/>
        <v>58.959793585565173</v>
      </c>
      <c r="H198" s="404">
        <f t="shared" si="28"/>
        <v>368169.57999999996</v>
      </c>
      <c r="I198" s="405">
        <f t="shared" si="29"/>
        <v>27946207.873699989</v>
      </c>
      <c r="J198" s="612"/>
    </row>
    <row r="199" spans="1:12">
      <c r="A199" s="229">
        <v>12</v>
      </c>
      <c r="B199" s="230">
        <v>399300.16000000027</v>
      </c>
      <c r="C199" s="230">
        <v>33031802.1732</v>
      </c>
      <c r="D199" s="230">
        <v>-605.00000000000023</v>
      </c>
      <c r="E199" s="230">
        <v>-24660.13080000001</v>
      </c>
      <c r="F199" s="273">
        <f t="shared" si="26"/>
        <v>82.724239762889098</v>
      </c>
      <c r="G199" s="274">
        <f t="shared" si="27"/>
        <v>40.760546776859506</v>
      </c>
      <c r="H199" s="404">
        <f t="shared" si="28"/>
        <v>398695.16000000027</v>
      </c>
      <c r="I199" s="405">
        <f t="shared" si="29"/>
        <v>33007142.042399999</v>
      </c>
      <c r="J199" s="612"/>
    </row>
    <row r="200" spans="1:12" ht="15.75" thickBot="1">
      <c r="A200" s="572" t="s">
        <v>289</v>
      </c>
      <c r="B200" s="573">
        <v>69704259.420000046</v>
      </c>
      <c r="C200" s="573">
        <v>3881703830.4810019</v>
      </c>
      <c r="D200" s="573">
        <v>-327319.40999999997</v>
      </c>
      <c r="E200" s="573">
        <v>-9219769.9200999979</v>
      </c>
      <c r="F200" s="669">
        <f t="shared" si="26"/>
        <v>55.688186959880895</v>
      </c>
      <c r="G200" s="670">
        <f t="shared" si="27"/>
        <v>28.167501340968439</v>
      </c>
      <c r="H200" s="671">
        <f t="shared" si="28"/>
        <v>69376940.01000005</v>
      </c>
      <c r="I200" s="672">
        <f t="shared" si="29"/>
        <v>3872484060.5609016</v>
      </c>
      <c r="J200" s="673">
        <f ca="1">+SUM(J5:J199)</f>
        <v>69376952.929999992</v>
      </c>
      <c r="L200" s="675">
        <f ca="1">+J200-H200</f>
        <v>12.919999942183495</v>
      </c>
    </row>
  </sheetData>
  <pageMargins left="0.7" right="0.7" top="0.75" bottom="0.75" header="0.3" footer="0.3"/>
  <pageSetup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Z52"/>
  <sheetViews>
    <sheetView showGridLines="0" topLeftCell="FA25" zoomScale="80" zoomScaleNormal="80" workbookViewId="0">
      <selection activeCell="FO33" sqref="FO33"/>
    </sheetView>
  </sheetViews>
  <sheetFormatPr defaultColWidth="9.140625" defaultRowHeight="15"/>
  <cols>
    <col min="1" max="1" width="9.140625" style="5"/>
    <col min="2" max="2" width="46.5703125" style="5" bestFit="1" customWidth="1"/>
    <col min="3" max="14" width="14.140625" style="5" customWidth="1"/>
    <col min="15" max="18" width="14.140625" style="32" customWidth="1"/>
    <col min="19" max="182" width="14.140625" style="5" customWidth="1"/>
    <col min="183" max="16384" width="9.140625" style="5"/>
  </cols>
  <sheetData>
    <row r="1" spans="1:182">
      <c r="B1" s="25"/>
    </row>
    <row r="2" spans="1:182">
      <c r="B2" s="576" t="s">
        <v>0</v>
      </c>
      <c r="C2" s="69">
        <v>41275</v>
      </c>
      <c r="D2" s="70">
        <v>41306</v>
      </c>
      <c r="E2" s="70">
        <v>41334</v>
      </c>
      <c r="F2" s="70">
        <v>41365</v>
      </c>
      <c r="G2" s="70">
        <v>41395</v>
      </c>
      <c r="H2" s="70">
        <v>41426</v>
      </c>
      <c r="I2" s="70">
        <v>41456</v>
      </c>
      <c r="J2" s="70">
        <v>41487</v>
      </c>
      <c r="K2" s="70">
        <v>41518</v>
      </c>
      <c r="L2" s="70">
        <v>41548</v>
      </c>
      <c r="M2" s="70">
        <v>41579</v>
      </c>
      <c r="N2" s="70">
        <v>41609</v>
      </c>
      <c r="O2" s="70">
        <v>41640</v>
      </c>
      <c r="P2" s="70">
        <v>41671</v>
      </c>
      <c r="Q2" s="70">
        <v>41699</v>
      </c>
      <c r="R2" s="70">
        <v>41730</v>
      </c>
      <c r="S2" s="70">
        <v>41760</v>
      </c>
      <c r="T2" s="70">
        <v>41791</v>
      </c>
      <c r="U2" s="70">
        <v>41821</v>
      </c>
      <c r="V2" s="70">
        <v>41852</v>
      </c>
      <c r="W2" s="70">
        <v>41883</v>
      </c>
      <c r="X2" s="70">
        <v>41913</v>
      </c>
      <c r="Y2" s="70">
        <v>41944</v>
      </c>
      <c r="Z2" s="70">
        <v>41974</v>
      </c>
      <c r="AA2" s="70">
        <v>42005</v>
      </c>
      <c r="AB2" s="70">
        <v>42036</v>
      </c>
      <c r="AC2" s="70">
        <v>42064</v>
      </c>
      <c r="AD2" s="70">
        <v>42095</v>
      </c>
      <c r="AE2" s="70">
        <v>42125</v>
      </c>
      <c r="AF2" s="70">
        <v>42156</v>
      </c>
      <c r="AG2" s="70">
        <v>42186</v>
      </c>
      <c r="AH2" s="70">
        <v>42217</v>
      </c>
      <c r="AI2" s="70">
        <v>42248</v>
      </c>
      <c r="AJ2" s="70">
        <v>42278</v>
      </c>
      <c r="AK2" s="70">
        <v>42309</v>
      </c>
      <c r="AL2" s="70">
        <v>42339</v>
      </c>
      <c r="AM2" s="70">
        <v>42370</v>
      </c>
      <c r="AN2" s="70">
        <v>42401</v>
      </c>
      <c r="AO2" s="70">
        <v>42430</v>
      </c>
      <c r="AP2" s="70">
        <v>42461</v>
      </c>
      <c r="AQ2" s="70">
        <v>42491</v>
      </c>
      <c r="AR2" s="70">
        <v>42522</v>
      </c>
      <c r="AS2" s="70">
        <v>42552</v>
      </c>
      <c r="AT2" s="70">
        <v>42583</v>
      </c>
      <c r="AU2" s="70">
        <v>42614</v>
      </c>
      <c r="AV2" s="70">
        <v>42644</v>
      </c>
      <c r="AW2" s="70">
        <v>42675</v>
      </c>
      <c r="AX2" s="70">
        <v>42705</v>
      </c>
      <c r="AY2" s="70">
        <v>42736</v>
      </c>
      <c r="AZ2" s="70">
        <v>42767</v>
      </c>
      <c r="BA2" s="70">
        <v>42795</v>
      </c>
      <c r="BB2" s="70">
        <v>42826</v>
      </c>
      <c r="BC2" s="70">
        <v>42856</v>
      </c>
      <c r="BD2" s="70">
        <v>42887</v>
      </c>
      <c r="BE2" s="70">
        <v>42917</v>
      </c>
      <c r="BF2" s="70">
        <v>42948</v>
      </c>
      <c r="BG2" s="70">
        <v>42979</v>
      </c>
      <c r="BH2" s="70">
        <v>43009</v>
      </c>
      <c r="BI2" s="70">
        <v>43040</v>
      </c>
      <c r="BJ2" s="70">
        <v>43070</v>
      </c>
      <c r="BK2" s="70">
        <v>43101</v>
      </c>
      <c r="BL2" s="70">
        <v>43132</v>
      </c>
      <c r="BM2" s="70">
        <v>43160</v>
      </c>
      <c r="BN2" s="70">
        <v>43191</v>
      </c>
      <c r="BO2" s="70">
        <v>43221</v>
      </c>
      <c r="BP2" s="70">
        <v>43252</v>
      </c>
      <c r="BQ2" s="70">
        <v>43282</v>
      </c>
      <c r="BR2" s="70">
        <v>43313</v>
      </c>
      <c r="BS2" s="70">
        <v>43344</v>
      </c>
      <c r="BT2" s="70">
        <v>43374</v>
      </c>
      <c r="BU2" s="70">
        <v>43405</v>
      </c>
      <c r="BV2" s="70">
        <v>43435</v>
      </c>
      <c r="BW2" s="70">
        <v>43466</v>
      </c>
      <c r="BX2" s="70">
        <v>43497</v>
      </c>
      <c r="BY2" s="70">
        <v>43525</v>
      </c>
      <c r="BZ2" s="70">
        <v>43556</v>
      </c>
      <c r="CA2" s="70">
        <v>43586</v>
      </c>
      <c r="CB2" s="70">
        <v>43617</v>
      </c>
      <c r="CC2" s="70">
        <v>43647</v>
      </c>
      <c r="CD2" s="70">
        <v>43678</v>
      </c>
      <c r="CE2" s="70">
        <v>43709</v>
      </c>
      <c r="CF2" s="70">
        <v>43739</v>
      </c>
      <c r="CG2" s="70">
        <v>43770</v>
      </c>
      <c r="CH2" s="70">
        <v>43800</v>
      </c>
      <c r="CI2" s="70">
        <v>43831</v>
      </c>
      <c r="CJ2" s="70">
        <v>43862</v>
      </c>
      <c r="CK2" s="70">
        <v>43891</v>
      </c>
      <c r="CL2" s="70">
        <v>43922</v>
      </c>
      <c r="CM2" s="70">
        <v>43952</v>
      </c>
      <c r="CN2" s="70">
        <v>43983</v>
      </c>
      <c r="CO2" s="70">
        <v>44013</v>
      </c>
      <c r="CP2" s="70">
        <v>44044</v>
      </c>
      <c r="CQ2" s="70">
        <v>44075</v>
      </c>
      <c r="CR2" s="70">
        <v>44105</v>
      </c>
      <c r="CS2" s="70">
        <v>44136</v>
      </c>
      <c r="CT2" s="70">
        <v>44166</v>
      </c>
      <c r="CU2" s="70">
        <v>44197</v>
      </c>
      <c r="CV2" s="70">
        <v>44228</v>
      </c>
      <c r="CW2" s="70">
        <v>44256</v>
      </c>
      <c r="CX2" s="70">
        <v>44287</v>
      </c>
      <c r="CY2" s="70">
        <v>44317</v>
      </c>
      <c r="CZ2" s="70">
        <v>44348</v>
      </c>
      <c r="DA2" s="70">
        <v>44378</v>
      </c>
      <c r="DB2" s="70">
        <v>44409</v>
      </c>
      <c r="DC2" s="70">
        <v>44440</v>
      </c>
      <c r="DD2" s="70">
        <v>44470</v>
      </c>
      <c r="DE2" s="70">
        <v>44501</v>
      </c>
      <c r="DF2" s="70">
        <v>44531</v>
      </c>
      <c r="DG2" s="70">
        <v>44562</v>
      </c>
      <c r="DH2" s="70">
        <v>44593</v>
      </c>
      <c r="DI2" s="70">
        <v>44621</v>
      </c>
      <c r="DJ2" s="70">
        <v>44652</v>
      </c>
      <c r="DK2" s="70">
        <v>44682</v>
      </c>
      <c r="DL2" s="70">
        <v>44713</v>
      </c>
      <c r="DM2" s="70">
        <v>44743</v>
      </c>
      <c r="DN2" s="70">
        <v>44774</v>
      </c>
      <c r="DO2" s="70">
        <v>44805</v>
      </c>
      <c r="DP2" s="70">
        <v>44835</v>
      </c>
      <c r="DQ2" s="70">
        <v>44866</v>
      </c>
      <c r="DR2" s="70">
        <v>44896</v>
      </c>
      <c r="DS2" s="70">
        <v>44927</v>
      </c>
      <c r="DT2" s="70">
        <v>44958</v>
      </c>
      <c r="DU2" s="70">
        <v>44986</v>
      </c>
      <c r="DV2" s="70">
        <v>45017</v>
      </c>
      <c r="DW2" s="70">
        <v>45047</v>
      </c>
      <c r="DX2" s="70">
        <v>45078</v>
      </c>
      <c r="DY2" s="70">
        <v>45108</v>
      </c>
      <c r="DZ2" s="70">
        <v>45139</v>
      </c>
      <c r="EA2" s="70">
        <v>45170</v>
      </c>
      <c r="EB2" s="70">
        <v>45200</v>
      </c>
      <c r="EC2" s="70">
        <v>45231</v>
      </c>
      <c r="ED2" s="70">
        <v>45261</v>
      </c>
      <c r="EE2" s="70">
        <v>45292</v>
      </c>
      <c r="EF2" s="70">
        <v>45323</v>
      </c>
      <c r="EG2" s="70">
        <v>45352</v>
      </c>
      <c r="EH2" s="70">
        <v>45383</v>
      </c>
      <c r="EI2" s="70">
        <v>45413</v>
      </c>
      <c r="EJ2" s="70">
        <v>45444</v>
      </c>
      <c r="EK2" s="70">
        <v>45474</v>
      </c>
      <c r="EL2" s="70">
        <v>45505</v>
      </c>
      <c r="EM2" s="70">
        <v>45536</v>
      </c>
      <c r="EN2" s="70">
        <v>45566</v>
      </c>
      <c r="EO2" s="70">
        <v>45597</v>
      </c>
      <c r="EP2" s="70">
        <v>45627</v>
      </c>
      <c r="EQ2" s="70">
        <v>45658</v>
      </c>
      <c r="ER2" s="70">
        <v>45689</v>
      </c>
      <c r="ES2" s="70">
        <v>45717</v>
      </c>
      <c r="ET2" s="70">
        <v>45748</v>
      </c>
      <c r="EU2" s="70">
        <v>45778</v>
      </c>
      <c r="EV2" s="70">
        <v>45809</v>
      </c>
      <c r="EW2" s="70">
        <v>45839</v>
      </c>
      <c r="EX2" s="70">
        <v>45870</v>
      </c>
      <c r="EY2" s="70">
        <v>45901</v>
      </c>
      <c r="EZ2" s="70">
        <v>45931</v>
      </c>
      <c r="FA2" s="70">
        <v>45962</v>
      </c>
      <c r="FB2" s="70">
        <v>45992</v>
      </c>
      <c r="FC2" s="70">
        <v>46023</v>
      </c>
      <c r="FD2" s="70">
        <v>46054</v>
      </c>
      <c r="FE2" s="70">
        <v>46082</v>
      </c>
      <c r="FF2" s="70">
        <v>46113</v>
      </c>
      <c r="FG2" s="70">
        <v>46143</v>
      </c>
      <c r="FH2" s="70">
        <v>46174</v>
      </c>
      <c r="FI2" s="70">
        <v>46204</v>
      </c>
      <c r="FJ2" s="70">
        <v>46235</v>
      </c>
      <c r="FK2" s="70">
        <v>46266</v>
      </c>
      <c r="FL2" s="70">
        <v>46296</v>
      </c>
      <c r="FM2" s="70">
        <v>46327</v>
      </c>
      <c r="FN2" s="70">
        <v>46357</v>
      </c>
      <c r="FO2" s="70">
        <v>46388</v>
      </c>
      <c r="FP2" s="70">
        <v>46419</v>
      </c>
      <c r="FQ2" s="70">
        <v>46447</v>
      </c>
      <c r="FR2" s="70">
        <v>46478</v>
      </c>
      <c r="FS2" s="70">
        <v>46508</v>
      </c>
      <c r="FT2" s="70">
        <v>46539</v>
      </c>
      <c r="FU2" s="70">
        <v>46569</v>
      </c>
      <c r="FV2" s="70">
        <v>46600</v>
      </c>
      <c r="FW2" s="70">
        <v>46631</v>
      </c>
      <c r="FX2" s="70">
        <v>46661</v>
      </c>
      <c r="FY2" s="70">
        <v>46692</v>
      </c>
      <c r="FZ2" s="70">
        <v>46722</v>
      </c>
    </row>
    <row r="3" spans="1:182">
      <c r="B3" s="577" t="s">
        <v>1</v>
      </c>
      <c r="C3" s="61">
        <v>292783.78000000003</v>
      </c>
      <c r="D3" s="61">
        <v>263130</v>
      </c>
      <c r="E3" s="61">
        <v>283901.81</v>
      </c>
      <c r="F3" s="61">
        <v>268880.96999999997</v>
      </c>
      <c r="G3" s="61">
        <v>276856.81</v>
      </c>
      <c r="H3" s="61">
        <v>260833</v>
      </c>
      <c r="I3" s="61">
        <v>274090.78000000003</v>
      </c>
      <c r="J3" s="61">
        <v>272407.81</v>
      </c>
      <c r="K3" s="61">
        <v>261363.97</v>
      </c>
      <c r="L3" s="61">
        <v>35950.199999999997</v>
      </c>
      <c r="M3" s="61">
        <v>132794</v>
      </c>
      <c r="N3" s="61">
        <v>277649.78000000003</v>
      </c>
      <c r="O3" s="61">
        <v>287479.78000000003</v>
      </c>
      <c r="P3" s="61">
        <v>259806</v>
      </c>
      <c r="Q3" s="61">
        <v>270155.78000000003</v>
      </c>
      <c r="R3" s="61">
        <v>262523</v>
      </c>
      <c r="S3" s="61">
        <v>272920.81</v>
      </c>
      <c r="T3" s="61">
        <v>260675.97</v>
      </c>
      <c r="U3" s="61">
        <v>270580.81</v>
      </c>
      <c r="V3" s="61">
        <v>271567.81</v>
      </c>
      <c r="W3" s="61">
        <v>258749.97</v>
      </c>
      <c r="X3" s="61">
        <v>208883</v>
      </c>
      <c r="Y3" s="61">
        <v>261280</v>
      </c>
      <c r="Z3" s="61">
        <v>273238.78000000003</v>
      </c>
      <c r="AA3" s="61">
        <v>281726.78000000003</v>
      </c>
      <c r="AB3" s="61">
        <v>258209</v>
      </c>
      <c r="AC3" s="61">
        <v>270184.78000000003</v>
      </c>
      <c r="AD3" s="61">
        <v>258564</v>
      </c>
      <c r="AE3" s="61">
        <v>271432.78000000003</v>
      </c>
      <c r="AF3" s="61">
        <v>260529.97</v>
      </c>
      <c r="AG3" s="61">
        <v>271399.81</v>
      </c>
      <c r="AH3" s="61">
        <v>270463.78000000003</v>
      </c>
      <c r="AI3" s="61">
        <v>255353</v>
      </c>
      <c r="AJ3" s="61">
        <v>86925</v>
      </c>
      <c r="AK3" s="61">
        <v>261352.97</v>
      </c>
      <c r="AL3" s="61">
        <v>267100.81</v>
      </c>
      <c r="AM3" s="61">
        <v>283725.78000000003</v>
      </c>
      <c r="AN3" s="61">
        <v>267331.19</v>
      </c>
      <c r="AO3" s="61">
        <v>271198.81</v>
      </c>
      <c r="AP3" s="61">
        <v>261179</v>
      </c>
      <c r="AQ3" s="61">
        <v>270004.78000000003</v>
      </c>
      <c r="AR3" s="61">
        <v>260940</v>
      </c>
      <c r="AS3" s="61">
        <v>270464.78000000003</v>
      </c>
      <c r="AT3" s="61">
        <v>271606.78000000003</v>
      </c>
      <c r="AU3" s="61">
        <v>255010</v>
      </c>
      <c r="AV3" s="61">
        <v>209442</v>
      </c>
      <c r="AW3" s="61">
        <v>265325</v>
      </c>
      <c r="AX3" s="61">
        <v>267968.81</v>
      </c>
      <c r="AY3" s="61">
        <v>284905.81</v>
      </c>
      <c r="AZ3" s="61">
        <v>258069</v>
      </c>
      <c r="BA3" s="61">
        <v>269393.81</v>
      </c>
      <c r="BB3" s="61">
        <v>259040</v>
      </c>
      <c r="BC3" s="61">
        <v>268843.78000000003</v>
      </c>
      <c r="BD3" s="61">
        <v>260887</v>
      </c>
      <c r="BE3" s="61">
        <v>269761.78000000003</v>
      </c>
      <c r="BF3" s="61">
        <v>272218.81</v>
      </c>
      <c r="BG3" s="61">
        <v>244426.19</v>
      </c>
      <c r="BH3" s="61">
        <v>0</v>
      </c>
      <c r="BI3" s="61">
        <v>112763</v>
      </c>
      <c r="BJ3" s="61">
        <v>268769.81</v>
      </c>
      <c r="BK3" s="61">
        <v>289435.78000000003</v>
      </c>
      <c r="BL3" s="61">
        <v>260616</v>
      </c>
      <c r="BM3" s="61">
        <v>275762.81</v>
      </c>
      <c r="BN3" s="61">
        <v>267995.96999999997</v>
      </c>
      <c r="BO3" s="61">
        <v>275737.81</v>
      </c>
      <c r="BP3" s="61">
        <v>264924</v>
      </c>
      <c r="BQ3" s="61">
        <v>276052.78000000003</v>
      </c>
      <c r="BR3" s="61">
        <v>277456.81</v>
      </c>
      <c r="BS3" s="61">
        <v>261848</v>
      </c>
      <c r="BT3" s="61">
        <v>274375.78000000003</v>
      </c>
      <c r="BU3" s="61">
        <v>214640</v>
      </c>
      <c r="BV3" s="61">
        <v>288130.78000000003</v>
      </c>
      <c r="BW3" s="61">
        <v>294772.78000000003</v>
      </c>
      <c r="BX3" s="61">
        <v>267874</v>
      </c>
      <c r="BY3" s="61">
        <v>294534.81</v>
      </c>
      <c r="BZ3" s="61">
        <v>279080.96999999997</v>
      </c>
      <c r="CA3" s="61">
        <v>282070.81</v>
      </c>
      <c r="CB3" s="61">
        <v>273826</v>
      </c>
      <c r="CC3" s="61">
        <v>286456.78000000003</v>
      </c>
      <c r="CD3" s="61">
        <v>286699.81</v>
      </c>
      <c r="CE3" s="61">
        <v>277705.96999999997</v>
      </c>
      <c r="CF3" s="61">
        <v>38407.199999999997</v>
      </c>
      <c r="CG3" s="61">
        <v>274908.19</v>
      </c>
      <c r="CH3" s="61">
        <v>294657.78000000003</v>
      </c>
      <c r="CI3" s="61">
        <v>297697.78000000003</v>
      </c>
      <c r="CJ3" s="61">
        <v>278482.19</v>
      </c>
      <c r="CK3" s="61">
        <v>297697.78000000003</v>
      </c>
      <c r="CL3" s="61">
        <v>283194</v>
      </c>
      <c r="CM3" s="61">
        <v>288220.81</v>
      </c>
      <c r="CN3" s="61">
        <v>279926.96999999997</v>
      </c>
      <c r="CO3" s="61">
        <v>290236.81</v>
      </c>
      <c r="CP3" s="61">
        <v>289696.78000000003</v>
      </c>
      <c r="CQ3" s="61">
        <v>279346</v>
      </c>
      <c r="CR3" s="61">
        <v>224868</v>
      </c>
      <c r="CS3" s="61">
        <v>284162.96999999997</v>
      </c>
      <c r="CT3" s="61">
        <v>294421.81</v>
      </c>
      <c r="CU3" s="61">
        <v>296257.78000000003</v>
      </c>
      <c r="CV3" s="61">
        <v>267645</v>
      </c>
      <c r="CW3" s="61">
        <v>296927.78000000003</v>
      </c>
      <c r="CX3" s="61">
        <v>283460</v>
      </c>
      <c r="CY3" s="61">
        <v>288337.78000000003</v>
      </c>
      <c r="CZ3" s="61">
        <v>279900</v>
      </c>
      <c r="DA3" s="61">
        <v>287635.81</v>
      </c>
      <c r="DB3" s="61">
        <v>290772.78000000003</v>
      </c>
      <c r="DC3" s="61">
        <v>276576</v>
      </c>
      <c r="DD3" s="61">
        <v>27756</v>
      </c>
      <c r="DE3" s="61">
        <v>285443.96999999997</v>
      </c>
      <c r="DF3" s="61">
        <v>293890.81</v>
      </c>
      <c r="DG3" s="61">
        <v>295897.81</v>
      </c>
      <c r="DH3" s="61">
        <v>267012</v>
      </c>
      <c r="DI3" s="61">
        <v>296388.81</v>
      </c>
      <c r="DJ3" s="61">
        <v>282423</v>
      </c>
      <c r="DK3" s="61">
        <v>288220.78000000003</v>
      </c>
      <c r="DL3" s="61">
        <v>278952</v>
      </c>
      <c r="DM3" s="61">
        <v>288688.78000000003</v>
      </c>
      <c r="DN3" s="61">
        <v>289975.78000000003</v>
      </c>
      <c r="DO3" s="61">
        <v>275297</v>
      </c>
      <c r="DP3" s="61">
        <v>224634</v>
      </c>
      <c r="DQ3" s="61">
        <v>285354</v>
      </c>
      <c r="DR3" s="61">
        <v>293849.81</v>
      </c>
      <c r="DS3" s="61">
        <v>294610.81</v>
      </c>
      <c r="DT3" s="61">
        <v>266772</v>
      </c>
      <c r="DU3" s="61">
        <v>295615.81</v>
      </c>
      <c r="DV3" s="61">
        <v>281460</v>
      </c>
      <c r="DW3" s="61">
        <v>287818.78000000003</v>
      </c>
      <c r="DX3" s="61">
        <v>276030</v>
      </c>
      <c r="DY3" s="61">
        <v>288400.78000000003</v>
      </c>
      <c r="DZ3" s="61">
        <v>288805.81</v>
      </c>
      <c r="EA3" s="61">
        <v>275501</v>
      </c>
      <c r="EB3" s="61">
        <v>55787.8</v>
      </c>
      <c r="EC3" s="61">
        <v>189057</v>
      </c>
      <c r="ED3" s="61">
        <v>292553.81</v>
      </c>
      <c r="EE3" s="61">
        <v>294649.78000000003</v>
      </c>
      <c r="EF3" s="61">
        <v>276290.19</v>
      </c>
      <c r="EG3" s="61">
        <v>295057.81</v>
      </c>
      <c r="EH3" s="61">
        <v>281513.96999999997</v>
      </c>
      <c r="EI3" s="61">
        <v>286699.81</v>
      </c>
      <c r="EJ3" s="61">
        <v>276532</v>
      </c>
      <c r="EK3" s="61">
        <v>288571.78000000003</v>
      </c>
      <c r="EL3" s="61">
        <v>287896.81</v>
      </c>
      <c r="EM3" s="61">
        <v>276232.96999999997</v>
      </c>
      <c r="EN3" s="61">
        <v>224307</v>
      </c>
      <c r="EO3" s="61">
        <v>283230</v>
      </c>
      <c r="EP3" s="61">
        <v>293572.78000000003</v>
      </c>
      <c r="EQ3" s="61">
        <v>292963.78000000003</v>
      </c>
      <c r="ER3" s="61">
        <v>265447</v>
      </c>
      <c r="ES3" s="61">
        <v>293031.78000000003</v>
      </c>
      <c r="ET3" s="61">
        <v>277341</v>
      </c>
      <c r="EU3" s="61">
        <v>285856.81</v>
      </c>
      <c r="EV3" s="61">
        <v>276431.96999999997</v>
      </c>
      <c r="EW3" s="61">
        <v>285750.81</v>
      </c>
      <c r="EX3" s="61">
        <v>288805.81</v>
      </c>
      <c r="EY3" s="61">
        <v>275137.96999999997</v>
      </c>
      <c r="EZ3" s="61">
        <v>27880</v>
      </c>
      <c r="FA3" s="61">
        <v>84602.2</v>
      </c>
      <c r="FB3" s="61">
        <v>289716.78000000003</v>
      </c>
      <c r="FC3" s="61">
        <v>290823.78000000003</v>
      </c>
      <c r="FD3" s="61">
        <v>263379</v>
      </c>
      <c r="FE3" s="61">
        <v>291201.78000000003</v>
      </c>
      <c r="FF3" s="61">
        <v>274155</v>
      </c>
      <c r="FG3" s="61">
        <v>281354.81</v>
      </c>
      <c r="FH3" s="61">
        <v>273289.96999999997</v>
      </c>
      <c r="FI3" s="61">
        <v>285322.81</v>
      </c>
      <c r="FJ3" s="61">
        <v>288364.78000000003</v>
      </c>
      <c r="FK3" s="61">
        <v>269964</v>
      </c>
      <c r="FL3" s="61">
        <v>222717</v>
      </c>
      <c r="FM3" s="61">
        <v>280565.96999999997</v>
      </c>
      <c r="FN3" s="61">
        <v>286896.81</v>
      </c>
      <c r="FO3" s="61">
        <v>289141.78000000003</v>
      </c>
      <c r="FP3" s="61">
        <v>262538</v>
      </c>
      <c r="FQ3" s="61">
        <v>47016</v>
      </c>
      <c r="FR3" s="61">
        <v>251226</v>
      </c>
      <c r="FS3" s="61">
        <v>278743.78000000003</v>
      </c>
      <c r="FT3" s="61">
        <v>270091</v>
      </c>
      <c r="FU3" s="61">
        <v>285507.81</v>
      </c>
      <c r="FV3" s="61">
        <v>286060.78000000003</v>
      </c>
      <c r="FW3" s="61">
        <v>268434</v>
      </c>
      <c r="FX3" s="61">
        <v>284864.81</v>
      </c>
      <c r="FY3" s="61">
        <v>279129.96999999997</v>
      </c>
      <c r="FZ3" s="61">
        <v>286816.81</v>
      </c>
    </row>
    <row r="4" spans="1:182">
      <c r="B4" s="578" t="s">
        <v>2</v>
      </c>
      <c r="C4" s="61">
        <v>98376</v>
      </c>
      <c r="D4" s="61">
        <v>88234</v>
      </c>
      <c r="E4" s="61">
        <v>97045</v>
      </c>
      <c r="F4" s="61">
        <v>94088</v>
      </c>
      <c r="G4" s="61">
        <v>97056</v>
      </c>
      <c r="H4" s="61">
        <v>94453</v>
      </c>
      <c r="I4" s="61">
        <v>98759</v>
      </c>
      <c r="J4" s="61">
        <v>98728</v>
      </c>
      <c r="K4" s="61">
        <v>93532</v>
      </c>
      <c r="L4" s="61">
        <v>95552</v>
      </c>
      <c r="M4" s="61">
        <v>92288</v>
      </c>
      <c r="N4" s="61">
        <v>96608</v>
      </c>
      <c r="O4" s="61">
        <v>98648</v>
      </c>
      <c r="P4" s="61">
        <v>88671</v>
      </c>
      <c r="Q4" s="61">
        <v>96600</v>
      </c>
      <c r="R4" s="61">
        <v>78489</v>
      </c>
      <c r="S4" s="61">
        <v>46406</v>
      </c>
      <c r="T4" s="61">
        <v>94860</v>
      </c>
      <c r="U4" s="61">
        <v>98558</v>
      </c>
      <c r="V4" s="61">
        <v>98587</v>
      </c>
      <c r="W4" s="61">
        <v>93587</v>
      </c>
      <c r="X4" s="61">
        <v>96791</v>
      </c>
      <c r="Y4" s="61">
        <v>92740</v>
      </c>
      <c r="Z4" s="61">
        <v>96759</v>
      </c>
      <c r="AA4" s="61">
        <v>97681</v>
      </c>
      <c r="AB4" s="61">
        <v>88298</v>
      </c>
      <c r="AC4" s="61">
        <v>96516</v>
      </c>
      <c r="AD4" s="61">
        <v>93309</v>
      </c>
      <c r="AE4" s="61">
        <v>95710</v>
      </c>
      <c r="AF4" s="61">
        <v>94655</v>
      </c>
      <c r="AG4" s="61">
        <v>98532</v>
      </c>
      <c r="AH4" s="61">
        <v>98426</v>
      </c>
      <c r="AI4" s="61">
        <v>93354</v>
      </c>
      <c r="AJ4" s="61">
        <v>96357</v>
      </c>
      <c r="AK4" s="61">
        <v>92743</v>
      </c>
      <c r="AL4" s="61">
        <v>96040</v>
      </c>
      <c r="AM4" s="61">
        <v>98036</v>
      </c>
      <c r="AN4" s="61">
        <v>92133</v>
      </c>
      <c r="AO4" s="61">
        <v>97165</v>
      </c>
      <c r="AP4" s="61">
        <v>46934</v>
      </c>
      <c r="AQ4" s="61">
        <v>65650.600000000006</v>
      </c>
      <c r="AR4" s="61">
        <v>95079</v>
      </c>
      <c r="AS4" s="61">
        <v>98981</v>
      </c>
      <c r="AT4" s="61">
        <v>99129</v>
      </c>
      <c r="AU4" s="61">
        <v>94180</v>
      </c>
      <c r="AV4" s="61">
        <v>96238</v>
      </c>
      <c r="AW4" s="61">
        <v>93283</v>
      </c>
      <c r="AX4" s="61">
        <v>96327</v>
      </c>
      <c r="AY4" s="61">
        <v>97976</v>
      </c>
      <c r="AZ4" s="61">
        <v>88610</v>
      </c>
      <c r="BA4" s="61">
        <v>97114</v>
      </c>
      <c r="BB4" s="61">
        <v>93288</v>
      </c>
      <c r="BC4" s="61">
        <v>95860</v>
      </c>
      <c r="BD4" s="61">
        <v>95059</v>
      </c>
      <c r="BE4" s="61">
        <v>98667</v>
      </c>
      <c r="BF4" s="61">
        <v>98957</v>
      </c>
      <c r="BG4" s="61">
        <v>93814</v>
      </c>
      <c r="BH4" s="61">
        <v>95878</v>
      </c>
      <c r="BI4" s="61">
        <v>92829</v>
      </c>
      <c r="BJ4" s="61">
        <v>96299</v>
      </c>
      <c r="BK4" s="61">
        <v>98552</v>
      </c>
      <c r="BL4" s="61">
        <v>89200</v>
      </c>
      <c r="BM4" s="61">
        <v>97549</v>
      </c>
      <c r="BN4" s="61">
        <v>18805</v>
      </c>
      <c r="BO4" s="61">
        <v>18677</v>
      </c>
      <c r="BP4" s="61">
        <v>95493</v>
      </c>
      <c r="BQ4" s="61">
        <v>99473</v>
      </c>
      <c r="BR4" s="61">
        <v>100399</v>
      </c>
      <c r="BS4" s="61">
        <v>95186</v>
      </c>
      <c r="BT4" s="61">
        <v>97628</v>
      </c>
      <c r="BU4" s="61">
        <v>94644</v>
      </c>
      <c r="BV4" s="61">
        <v>98349</v>
      </c>
      <c r="BW4" s="61">
        <v>100199</v>
      </c>
      <c r="BX4" s="61">
        <v>90982</v>
      </c>
      <c r="BY4" s="61">
        <v>99191</v>
      </c>
      <c r="BZ4" s="61">
        <v>96485</v>
      </c>
      <c r="CA4" s="61">
        <v>100375</v>
      </c>
      <c r="CB4" s="61">
        <v>97428</v>
      </c>
      <c r="CC4" s="61">
        <v>102099</v>
      </c>
      <c r="CD4" s="61">
        <v>102143</v>
      </c>
      <c r="CE4" s="61">
        <v>97669</v>
      </c>
      <c r="CF4" s="61">
        <v>101081</v>
      </c>
      <c r="CG4" s="61">
        <v>99763</v>
      </c>
      <c r="CH4" s="61">
        <v>104335</v>
      </c>
      <c r="CI4" s="61">
        <v>103895</v>
      </c>
      <c r="CJ4" s="61">
        <v>97174.399999999994</v>
      </c>
      <c r="CK4" s="61">
        <v>102314</v>
      </c>
      <c r="CL4" s="61">
        <v>52684.6</v>
      </c>
      <c r="CM4" s="61">
        <v>78822.399999999994</v>
      </c>
      <c r="CN4" s="61">
        <v>98600</v>
      </c>
      <c r="CO4" s="61">
        <v>103372</v>
      </c>
      <c r="CP4" s="61">
        <v>103373</v>
      </c>
      <c r="CQ4" s="61">
        <v>98486</v>
      </c>
      <c r="CR4" s="61">
        <v>101497</v>
      </c>
      <c r="CS4" s="61">
        <v>99697</v>
      </c>
      <c r="CT4" s="61">
        <v>104416</v>
      </c>
      <c r="CU4" s="61">
        <v>104222</v>
      </c>
      <c r="CV4" s="61">
        <v>93909</v>
      </c>
      <c r="CW4" s="61">
        <v>62911.4</v>
      </c>
      <c r="CX4" s="61">
        <v>45883.4</v>
      </c>
      <c r="CY4" s="61">
        <v>101178</v>
      </c>
      <c r="CZ4" s="61">
        <v>99189</v>
      </c>
      <c r="DA4" s="61">
        <v>103238</v>
      </c>
      <c r="DB4" s="61">
        <v>103762</v>
      </c>
      <c r="DC4" s="61">
        <v>98112</v>
      </c>
      <c r="DD4" s="61">
        <v>101027</v>
      </c>
      <c r="DE4" s="61">
        <v>99889</v>
      </c>
      <c r="DF4" s="61">
        <v>103541</v>
      </c>
      <c r="DG4" s="61">
        <v>103771</v>
      </c>
      <c r="DH4" s="61">
        <v>93875</v>
      </c>
      <c r="DI4" s="61">
        <v>102372</v>
      </c>
      <c r="DJ4" s="61">
        <v>94918.41</v>
      </c>
      <c r="DK4" s="61">
        <v>35847.599999999999</v>
      </c>
      <c r="DL4" s="61">
        <v>98757</v>
      </c>
      <c r="DM4" s="61">
        <v>103494</v>
      </c>
      <c r="DN4" s="61">
        <v>102902</v>
      </c>
      <c r="DO4" s="61">
        <v>97849</v>
      </c>
      <c r="DP4" s="61">
        <v>101251</v>
      </c>
      <c r="DQ4" s="61">
        <v>99900</v>
      </c>
      <c r="DR4" s="61">
        <v>103452</v>
      </c>
      <c r="DS4" s="61">
        <v>103632</v>
      </c>
      <c r="DT4" s="61">
        <v>93291</v>
      </c>
      <c r="DU4" s="61">
        <v>102065</v>
      </c>
      <c r="DV4" s="61">
        <v>97963</v>
      </c>
      <c r="DW4" s="61">
        <v>101129</v>
      </c>
      <c r="DX4" s="61">
        <v>98462</v>
      </c>
      <c r="DY4" s="61">
        <v>103356</v>
      </c>
      <c r="DZ4" s="61">
        <v>102811</v>
      </c>
      <c r="EA4" s="61">
        <v>97822</v>
      </c>
      <c r="EB4" s="61">
        <v>100857</v>
      </c>
      <c r="EC4" s="61">
        <v>98786</v>
      </c>
      <c r="ED4" s="61">
        <v>102961</v>
      </c>
      <c r="EE4" s="61">
        <v>103154</v>
      </c>
      <c r="EF4" s="61">
        <v>96576.41</v>
      </c>
      <c r="EG4" s="61">
        <v>101987</v>
      </c>
      <c r="EH4" s="61">
        <v>39231</v>
      </c>
      <c r="EI4" s="61">
        <v>91154</v>
      </c>
      <c r="EJ4" s="61">
        <v>98388</v>
      </c>
      <c r="EK4" s="61">
        <v>103263</v>
      </c>
      <c r="EL4" s="61">
        <v>102607</v>
      </c>
      <c r="EM4" s="61">
        <v>97950</v>
      </c>
      <c r="EN4" s="61">
        <v>100838</v>
      </c>
      <c r="EO4" s="61">
        <v>98713</v>
      </c>
      <c r="EP4" s="61">
        <v>103475</v>
      </c>
      <c r="EQ4" s="61">
        <v>102135</v>
      </c>
      <c r="ER4" s="61">
        <v>92381</v>
      </c>
      <c r="ES4" s="61">
        <v>100826</v>
      </c>
      <c r="ET4" s="61">
        <v>97517</v>
      </c>
      <c r="EU4" s="61">
        <v>100728</v>
      </c>
      <c r="EV4" s="61">
        <v>97854</v>
      </c>
      <c r="EW4" s="61">
        <v>102010</v>
      </c>
      <c r="EX4" s="61">
        <v>102442</v>
      </c>
      <c r="EY4" s="61">
        <v>97340</v>
      </c>
      <c r="EZ4" s="61">
        <v>100636</v>
      </c>
      <c r="FA4" s="61">
        <v>98074</v>
      </c>
      <c r="FB4" s="61">
        <v>102519</v>
      </c>
      <c r="FC4" s="61">
        <v>100854</v>
      </c>
      <c r="FD4" s="61">
        <v>91448</v>
      </c>
      <c r="FE4" s="61">
        <v>100677</v>
      </c>
      <c r="FF4" s="61">
        <v>9774</v>
      </c>
      <c r="FG4" s="61">
        <v>28527</v>
      </c>
      <c r="FH4" s="61">
        <v>96874</v>
      </c>
      <c r="FI4" s="61">
        <v>101654</v>
      </c>
      <c r="FJ4" s="61">
        <v>101318</v>
      </c>
      <c r="FK4" s="61">
        <v>96287</v>
      </c>
      <c r="FL4" s="61">
        <v>100089</v>
      </c>
      <c r="FM4" s="61">
        <v>97081</v>
      </c>
      <c r="FN4" s="61">
        <v>101252</v>
      </c>
      <c r="FO4" s="61">
        <v>100573</v>
      </c>
      <c r="FP4" s="61">
        <v>91112</v>
      </c>
      <c r="FQ4" s="61">
        <v>100815</v>
      </c>
      <c r="FR4" s="61">
        <v>96905</v>
      </c>
      <c r="FS4" s="61">
        <v>99776</v>
      </c>
      <c r="FT4" s="61">
        <v>96914</v>
      </c>
      <c r="FU4" s="61">
        <v>100966</v>
      </c>
      <c r="FV4" s="61">
        <v>101107</v>
      </c>
      <c r="FW4" s="61">
        <v>96499</v>
      </c>
      <c r="FX4" s="61">
        <v>99543</v>
      </c>
      <c r="FY4" s="61">
        <v>97101</v>
      </c>
      <c r="FZ4" s="61">
        <v>101346</v>
      </c>
    </row>
    <row r="5" spans="1:182">
      <c r="B5" s="578" t="s">
        <v>3</v>
      </c>
      <c r="C5" s="61">
        <v>96176.8</v>
      </c>
      <c r="D5" s="61">
        <v>86649.41</v>
      </c>
      <c r="E5" s="61">
        <v>89111.2</v>
      </c>
      <c r="F5" s="61">
        <v>0</v>
      </c>
      <c r="G5" s="61">
        <v>42571.199999999997</v>
      </c>
      <c r="H5" s="61">
        <v>92776</v>
      </c>
      <c r="I5" s="61">
        <v>96991.8</v>
      </c>
      <c r="J5" s="61">
        <v>96476.800000000003</v>
      </c>
      <c r="K5" s="61">
        <v>91919</v>
      </c>
      <c r="L5" s="61">
        <v>93731.8</v>
      </c>
      <c r="M5" s="61">
        <v>90489</v>
      </c>
      <c r="N5" s="61">
        <v>94546.8</v>
      </c>
      <c r="O5" s="61">
        <v>96573.8</v>
      </c>
      <c r="P5" s="61">
        <v>87613</v>
      </c>
      <c r="Q5" s="61">
        <v>95283.8</v>
      </c>
      <c r="R5" s="61">
        <v>92313</v>
      </c>
      <c r="S5" s="61">
        <v>94866.8</v>
      </c>
      <c r="T5" s="61">
        <v>93100</v>
      </c>
      <c r="U5" s="61">
        <v>97107.8</v>
      </c>
      <c r="V5" s="61">
        <v>97142.8</v>
      </c>
      <c r="W5" s="61">
        <v>91975</v>
      </c>
      <c r="X5" s="61">
        <v>95125.8</v>
      </c>
      <c r="Y5" s="61">
        <v>91309</v>
      </c>
      <c r="Z5" s="61">
        <v>94966.8</v>
      </c>
      <c r="AA5" s="61">
        <v>95899.8</v>
      </c>
      <c r="AB5" s="61">
        <v>86769</v>
      </c>
      <c r="AC5" s="61">
        <v>94796.800000000003</v>
      </c>
      <c r="AD5" s="61">
        <v>91447</v>
      </c>
      <c r="AE5" s="61">
        <v>29989</v>
      </c>
      <c r="AF5" s="61">
        <v>92971.99</v>
      </c>
      <c r="AG5" s="61">
        <v>96673.8</v>
      </c>
      <c r="AH5" s="61">
        <v>96689.8</v>
      </c>
      <c r="AI5" s="61">
        <v>92133</v>
      </c>
      <c r="AJ5" s="61">
        <v>94662.8</v>
      </c>
      <c r="AK5" s="61">
        <v>91159</v>
      </c>
      <c r="AL5" s="61">
        <v>94096.8</v>
      </c>
      <c r="AM5" s="61">
        <v>96185.8</v>
      </c>
      <c r="AN5" s="61">
        <v>90229.2</v>
      </c>
      <c r="AO5" s="61">
        <v>95402.8</v>
      </c>
      <c r="AP5" s="61">
        <v>91992</v>
      </c>
      <c r="AQ5" s="61">
        <v>95081.8</v>
      </c>
      <c r="AR5" s="61">
        <v>93303</v>
      </c>
      <c r="AS5" s="61">
        <v>97263.8</v>
      </c>
      <c r="AT5" s="61">
        <v>97164.800000000003</v>
      </c>
      <c r="AU5" s="61">
        <v>92094</v>
      </c>
      <c r="AV5" s="61">
        <v>94188.800000000003</v>
      </c>
      <c r="AW5" s="61">
        <v>91296</v>
      </c>
      <c r="AX5" s="61">
        <v>94214.8</v>
      </c>
      <c r="AY5" s="61">
        <v>96688.8</v>
      </c>
      <c r="AZ5" s="61">
        <v>87082</v>
      </c>
      <c r="BA5" s="61">
        <v>95154.8</v>
      </c>
      <c r="BB5" s="61">
        <v>27239.200000000001</v>
      </c>
      <c r="BC5" s="61">
        <v>94129.8</v>
      </c>
      <c r="BD5" s="61">
        <v>93225</v>
      </c>
      <c r="BE5" s="61">
        <v>97032.8</v>
      </c>
      <c r="BF5" s="61">
        <v>96767.8</v>
      </c>
      <c r="BG5" s="61">
        <v>91388</v>
      </c>
      <c r="BH5" s="61">
        <v>94060.800000000003</v>
      </c>
      <c r="BI5" s="61">
        <v>90968</v>
      </c>
      <c r="BJ5" s="61">
        <v>94317.8</v>
      </c>
      <c r="BK5" s="61">
        <v>96708.800000000003</v>
      </c>
      <c r="BL5" s="61">
        <v>87686.41</v>
      </c>
      <c r="BM5" s="61">
        <v>95856.8</v>
      </c>
      <c r="BN5" s="61">
        <v>92075</v>
      </c>
      <c r="BO5" s="61">
        <v>96144.8</v>
      </c>
      <c r="BP5" s="61">
        <v>94020</v>
      </c>
      <c r="BQ5" s="61">
        <v>97816.8</v>
      </c>
      <c r="BR5" s="61">
        <v>98728.8</v>
      </c>
      <c r="BS5" s="61">
        <v>93337</v>
      </c>
      <c r="BT5" s="61">
        <v>95810.8</v>
      </c>
      <c r="BU5" s="61">
        <v>93140</v>
      </c>
      <c r="BV5" s="61">
        <v>96799.8</v>
      </c>
      <c r="BW5" s="61">
        <v>97972.800000000003</v>
      </c>
      <c r="BX5" s="61">
        <v>89249.41</v>
      </c>
      <c r="BY5" s="61">
        <v>97139.8</v>
      </c>
      <c r="BZ5" s="61">
        <v>60002.2</v>
      </c>
      <c r="CA5" s="61">
        <v>44392.2</v>
      </c>
      <c r="CB5" s="61">
        <v>95540</v>
      </c>
      <c r="CC5" s="61">
        <v>100116.8</v>
      </c>
      <c r="CD5" s="61">
        <v>100499.8</v>
      </c>
      <c r="CE5" s="61">
        <v>96053</v>
      </c>
      <c r="CF5" s="61">
        <v>99030.8</v>
      </c>
      <c r="CG5" s="61">
        <v>98209</v>
      </c>
      <c r="CH5" s="61">
        <v>102113.8</v>
      </c>
      <c r="CI5" s="61">
        <v>101874.8</v>
      </c>
      <c r="CJ5" s="61">
        <v>95102</v>
      </c>
      <c r="CK5" s="61">
        <v>100134.8</v>
      </c>
      <c r="CL5" s="61">
        <v>96776</v>
      </c>
      <c r="CM5" s="61">
        <v>99950.8</v>
      </c>
      <c r="CN5" s="61">
        <v>96939</v>
      </c>
      <c r="CO5" s="61">
        <v>101560.8</v>
      </c>
      <c r="CP5" s="61">
        <v>101225.8</v>
      </c>
      <c r="CQ5" s="61">
        <v>96912</v>
      </c>
      <c r="CR5" s="61">
        <v>99653.8</v>
      </c>
      <c r="CS5" s="61">
        <v>98186</v>
      </c>
      <c r="CT5" s="61">
        <v>102066.8</v>
      </c>
      <c r="CU5" s="61">
        <v>102184.8</v>
      </c>
      <c r="CV5" s="61">
        <v>92232.41</v>
      </c>
      <c r="CW5" s="61">
        <v>38956</v>
      </c>
      <c r="CX5" s="61">
        <v>0</v>
      </c>
      <c r="CY5" s="61">
        <v>99151.8</v>
      </c>
      <c r="CZ5" s="61">
        <v>97145</v>
      </c>
      <c r="DA5" s="61">
        <v>101547.8</v>
      </c>
      <c r="DB5" s="61">
        <v>101585.8</v>
      </c>
      <c r="DC5" s="61">
        <v>96230</v>
      </c>
      <c r="DD5" s="61">
        <v>99531.8</v>
      </c>
      <c r="DE5" s="61">
        <v>97888.99</v>
      </c>
      <c r="DF5" s="61">
        <v>101373.8</v>
      </c>
      <c r="DG5" s="61">
        <v>101836.8</v>
      </c>
      <c r="DH5" s="61">
        <v>92085.41</v>
      </c>
      <c r="DI5" s="61">
        <v>100432.8</v>
      </c>
      <c r="DJ5" s="61">
        <v>96201</v>
      </c>
      <c r="DK5" s="61">
        <v>99270.8</v>
      </c>
      <c r="DL5" s="61">
        <v>96836</v>
      </c>
      <c r="DM5" s="61">
        <v>101698.8</v>
      </c>
      <c r="DN5" s="61">
        <v>101387.8</v>
      </c>
      <c r="DO5" s="61">
        <v>96346</v>
      </c>
      <c r="DP5" s="61">
        <v>99621.8</v>
      </c>
      <c r="DQ5" s="61">
        <v>97978</v>
      </c>
      <c r="DR5" s="61">
        <v>101426.8</v>
      </c>
      <c r="DS5" s="61">
        <v>101685.8</v>
      </c>
      <c r="DT5" s="61">
        <v>91481.41</v>
      </c>
      <c r="DU5" s="61">
        <v>100308.8</v>
      </c>
      <c r="DV5" s="61">
        <v>44852.2</v>
      </c>
      <c r="DW5" s="61">
        <v>83189.8</v>
      </c>
      <c r="DX5" s="61">
        <v>96563</v>
      </c>
      <c r="DY5" s="61">
        <v>101051.8</v>
      </c>
      <c r="DZ5" s="61">
        <v>100763.8</v>
      </c>
      <c r="EA5" s="61">
        <v>96308</v>
      </c>
      <c r="EB5" s="61">
        <v>98948.800000000003</v>
      </c>
      <c r="EC5" s="61">
        <v>96951</v>
      </c>
      <c r="ED5" s="61">
        <v>100948.8</v>
      </c>
      <c r="EE5" s="61">
        <v>101316.8</v>
      </c>
      <c r="EF5" s="61">
        <v>94557.2</v>
      </c>
      <c r="EG5" s="61">
        <v>99959.8</v>
      </c>
      <c r="EH5" s="61">
        <v>96324</v>
      </c>
      <c r="EI5" s="61">
        <v>99115.8</v>
      </c>
      <c r="EJ5" s="61">
        <v>96247</v>
      </c>
      <c r="EK5" s="61">
        <v>101001.8</v>
      </c>
      <c r="EL5" s="61">
        <v>100582.8</v>
      </c>
      <c r="EM5" s="61">
        <v>96433</v>
      </c>
      <c r="EN5" s="61">
        <v>99205.8</v>
      </c>
      <c r="EO5" s="61">
        <v>96622</v>
      </c>
      <c r="EP5" s="61">
        <v>101319.8</v>
      </c>
      <c r="EQ5" s="61">
        <v>100216.8</v>
      </c>
      <c r="ER5" s="61">
        <v>90510.41</v>
      </c>
      <c r="ES5" s="61">
        <v>99166.8</v>
      </c>
      <c r="ET5" s="61">
        <v>35289</v>
      </c>
      <c r="EU5" s="61">
        <v>92076.2</v>
      </c>
      <c r="EV5" s="61">
        <v>96058</v>
      </c>
      <c r="EW5" s="61">
        <v>100000.8</v>
      </c>
      <c r="EX5" s="61">
        <v>100319.8</v>
      </c>
      <c r="EY5" s="61">
        <v>95509</v>
      </c>
      <c r="EZ5" s="61">
        <v>98904.8</v>
      </c>
      <c r="FA5" s="61">
        <v>96007</v>
      </c>
      <c r="FB5" s="61">
        <v>100415.8</v>
      </c>
      <c r="FC5" s="61">
        <v>98950.8</v>
      </c>
      <c r="FD5" s="61">
        <v>89412.41</v>
      </c>
      <c r="FE5" s="61">
        <v>98743.8</v>
      </c>
      <c r="FF5" s="61">
        <v>95480</v>
      </c>
      <c r="FG5" s="61">
        <v>97649.8</v>
      </c>
      <c r="FH5" s="61">
        <v>95190</v>
      </c>
      <c r="FI5" s="61">
        <v>99588.800000000003</v>
      </c>
      <c r="FJ5" s="61">
        <v>99616.8</v>
      </c>
      <c r="FK5" s="61">
        <v>94653</v>
      </c>
      <c r="FL5" s="61">
        <v>98082.8</v>
      </c>
      <c r="FM5" s="61">
        <v>95263</v>
      </c>
      <c r="FN5" s="61">
        <v>99248.8</v>
      </c>
      <c r="FO5" s="61">
        <v>98880.8</v>
      </c>
      <c r="FP5" s="61">
        <v>89582.41</v>
      </c>
      <c r="FQ5" s="61">
        <v>98734.8</v>
      </c>
      <c r="FR5" s="61">
        <v>95303</v>
      </c>
      <c r="FS5" s="61">
        <v>31345</v>
      </c>
      <c r="FT5" s="61">
        <v>95069</v>
      </c>
      <c r="FU5" s="61">
        <v>99433.8</v>
      </c>
      <c r="FV5" s="61">
        <v>99007.8</v>
      </c>
      <c r="FW5" s="61">
        <v>94549</v>
      </c>
      <c r="FX5" s="61">
        <v>97544.8</v>
      </c>
      <c r="FY5" s="61">
        <v>94980</v>
      </c>
      <c r="FZ5" s="61">
        <v>99207.8</v>
      </c>
    </row>
    <row r="6" spans="1:182">
      <c r="B6" s="578" t="s">
        <v>4</v>
      </c>
      <c r="C6" s="61">
        <v>94441</v>
      </c>
      <c r="D6" s="61">
        <v>83718</v>
      </c>
      <c r="E6" s="61">
        <v>89565</v>
      </c>
      <c r="F6" s="61">
        <v>76586.64</v>
      </c>
      <c r="G6" s="61">
        <v>20359.240000000002</v>
      </c>
      <c r="H6" s="61">
        <v>84534.6</v>
      </c>
      <c r="I6" s="61">
        <v>88568</v>
      </c>
      <c r="J6" s="61">
        <v>89653</v>
      </c>
      <c r="K6" s="61">
        <v>85030.6</v>
      </c>
      <c r="L6" s="61">
        <v>90800</v>
      </c>
      <c r="M6" s="61">
        <v>86273.600000000006</v>
      </c>
      <c r="N6" s="61">
        <v>88004</v>
      </c>
      <c r="O6" s="61">
        <v>92981</v>
      </c>
      <c r="P6" s="61">
        <v>83359</v>
      </c>
      <c r="Q6" s="61">
        <v>87095</v>
      </c>
      <c r="R6" s="61">
        <v>85535.6</v>
      </c>
      <c r="S6" s="61">
        <v>90830</v>
      </c>
      <c r="T6" s="61">
        <v>84981.6</v>
      </c>
      <c r="U6" s="61">
        <v>89086</v>
      </c>
      <c r="V6" s="61">
        <v>88756</v>
      </c>
      <c r="W6" s="61">
        <v>85083.6</v>
      </c>
      <c r="X6" s="61">
        <v>90336</v>
      </c>
      <c r="Y6" s="61">
        <v>86414.6</v>
      </c>
      <c r="Z6" s="61">
        <v>87739</v>
      </c>
      <c r="AA6" s="61">
        <v>88701</v>
      </c>
      <c r="AB6" s="61">
        <v>81725</v>
      </c>
      <c r="AC6" s="61">
        <v>86654</v>
      </c>
      <c r="AD6" s="61">
        <v>83699</v>
      </c>
      <c r="AE6" s="61">
        <v>89310</v>
      </c>
      <c r="AF6" s="61">
        <v>84680.6</v>
      </c>
      <c r="AG6" s="61">
        <v>88947</v>
      </c>
      <c r="AH6" s="61">
        <v>89026</v>
      </c>
      <c r="AI6" s="61">
        <v>84652.6</v>
      </c>
      <c r="AJ6" s="61">
        <v>89322</v>
      </c>
      <c r="AK6" s="61">
        <v>86277</v>
      </c>
      <c r="AL6" s="61">
        <v>85126</v>
      </c>
      <c r="AM6" s="61">
        <v>88131</v>
      </c>
      <c r="AN6" s="61">
        <v>85398</v>
      </c>
      <c r="AO6" s="61">
        <v>87489</v>
      </c>
      <c r="AP6" s="61">
        <v>80566</v>
      </c>
      <c r="AQ6" s="61">
        <v>19881.240000000002</v>
      </c>
      <c r="AR6" s="61">
        <v>85685.6</v>
      </c>
      <c r="AS6" s="61">
        <v>87985</v>
      </c>
      <c r="AT6" s="61">
        <v>90647</v>
      </c>
      <c r="AU6" s="61">
        <v>84388</v>
      </c>
      <c r="AV6" s="61">
        <v>89325</v>
      </c>
      <c r="AW6" s="61">
        <v>86636.6</v>
      </c>
      <c r="AX6" s="61">
        <v>85908</v>
      </c>
      <c r="AY6" s="61">
        <v>88034</v>
      </c>
      <c r="AZ6" s="61">
        <v>81122</v>
      </c>
      <c r="BA6" s="61">
        <v>81972</v>
      </c>
      <c r="BB6" s="61">
        <v>77409.600000000006</v>
      </c>
      <c r="BC6" s="61">
        <v>81275</v>
      </c>
      <c r="BD6" s="61">
        <v>80319</v>
      </c>
      <c r="BE6" s="61">
        <v>82005</v>
      </c>
      <c r="BF6" s="61">
        <v>84551</v>
      </c>
      <c r="BG6" s="61">
        <v>77057</v>
      </c>
      <c r="BH6" s="61">
        <v>82454</v>
      </c>
      <c r="BI6" s="61">
        <v>79900</v>
      </c>
      <c r="BJ6" s="61">
        <v>80190</v>
      </c>
      <c r="BK6" s="61">
        <v>88925</v>
      </c>
      <c r="BL6" s="61">
        <v>83142</v>
      </c>
      <c r="BM6" s="61">
        <v>82687</v>
      </c>
      <c r="BN6" s="61">
        <v>80626.600000000006</v>
      </c>
      <c r="BO6" s="61">
        <v>84502</v>
      </c>
      <c r="BP6" s="61">
        <v>80886</v>
      </c>
      <c r="BQ6" s="61">
        <v>87292</v>
      </c>
      <c r="BR6" s="61">
        <v>87870</v>
      </c>
      <c r="BS6" s="61">
        <v>81234.600000000006</v>
      </c>
      <c r="BT6" s="61">
        <v>84771</v>
      </c>
      <c r="BU6" s="61">
        <v>90487.6</v>
      </c>
      <c r="BV6" s="61">
        <v>90078</v>
      </c>
      <c r="BW6" s="61">
        <v>95448</v>
      </c>
      <c r="BX6" s="61">
        <v>87997</v>
      </c>
      <c r="BY6" s="61">
        <v>94844</v>
      </c>
      <c r="BZ6" s="61">
        <v>15186.6</v>
      </c>
      <c r="CA6" s="61">
        <v>19577</v>
      </c>
      <c r="CB6" s="61">
        <v>83794.600000000006</v>
      </c>
      <c r="CC6" s="61">
        <v>93695</v>
      </c>
      <c r="CD6" s="61">
        <v>95124</v>
      </c>
      <c r="CE6" s="61">
        <v>90291.6</v>
      </c>
      <c r="CF6" s="61">
        <v>95547</v>
      </c>
      <c r="CG6" s="61">
        <v>94999.6</v>
      </c>
      <c r="CH6" s="61">
        <v>96290</v>
      </c>
      <c r="CI6" s="61">
        <v>100118</v>
      </c>
      <c r="CJ6" s="61">
        <v>93856</v>
      </c>
      <c r="CK6" s="61">
        <v>100276</v>
      </c>
      <c r="CL6" s="61">
        <v>93444.6</v>
      </c>
      <c r="CM6" s="61">
        <v>93367</v>
      </c>
      <c r="CN6" s="61">
        <v>90811.6</v>
      </c>
      <c r="CO6" s="61">
        <v>94648</v>
      </c>
      <c r="CP6" s="61">
        <v>94719</v>
      </c>
      <c r="CQ6" s="61">
        <v>92862.6</v>
      </c>
      <c r="CR6" s="61">
        <v>96565</v>
      </c>
      <c r="CS6" s="61">
        <v>94295</v>
      </c>
      <c r="CT6" s="61">
        <v>96437</v>
      </c>
      <c r="CU6" s="61">
        <v>99442</v>
      </c>
      <c r="CV6" s="61">
        <v>89992</v>
      </c>
      <c r="CW6" s="61">
        <v>99855</v>
      </c>
      <c r="CX6" s="61">
        <v>92660</v>
      </c>
      <c r="CY6" s="61">
        <v>93824</v>
      </c>
      <c r="CZ6" s="61">
        <v>90972</v>
      </c>
      <c r="DA6" s="61">
        <v>93622</v>
      </c>
      <c r="DB6" s="61">
        <v>95411</v>
      </c>
      <c r="DC6" s="61">
        <v>90950.6</v>
      </c>
      <c r="DD6" s="61">
        <v>95037</v>
      </c>
      <c r="DE6" s="61">
        <v>95796</v>
      </c>
      <c r="DF6" s="61">
        <v>95284</v>
      </c>
      <c r="DG6" s="61">
        <v>99132</v>
      </c>
      <c r="DH6" s="61">
        <v>89812</v>
      </c>
      <c r="DI6" s="61">
        <v>99403</v>
      </c>
      <c r="DJ6" s="61">
        <v>89239</v>
      </c>
      <c r="DK6" s="61">
        <v>12018</v>
      </c>
      <c r="DL6" s="61">
        <v>89885</v>
      </c>
      <c r="DM6" s="61">
        <v>94066</v>
      </c>
      <c r="DN6" s="61">
        <v>95062</v>
      </c>
      <c r="DO6" s="61">
        <v>90324</v>
      </c>
      <c r="DP6" s="61">
        <v>95621</v>
      </c>
      <c r="DQ6" s="61">
        <v>95344</v>
      </c>
      <c r="DR6" s="61">
        <v>94347</v>
      </c>
      <c r="DS6" s="61">
        <v>98506</v>
      </c>
      <c r="DT6" s="61">
        <v>89187</v>
      </c>
      <c r="DU6" s="61">
        <v>98723</v>
      </c>
      <c r="DV6" s="61">
        <v>91969.600000000006</v>
      </c>
      <c r="DW6" s="61">
        <v>94023</v>
      </c>
      <c r="DX6" s="61">
        <v>87584.6</v>
      </c>
      <c r="DY6" s="61">
        <v>94307</v>
      </c>
      <c r="DZ6" s="61">
        <v>94594</v>
      </c>
      <c r="EA6" s="61">
        <v>89742</v>
      </c>
      <c r="EB6" s="61">
        <v>95249</v>
      </c>
      <c r="EC6" s="61">
        <v>93523.6</v>
      </c>
      <c r="ED6" s="61">
        <v>94790</v>
      </c>
      <c r="EE6" s="61">
        <v>98379</v>
      </c>
      <c r="EF6" s="61">
        <v>92283</v>
      </c>
      <c r="EG6" s="61">
        <v>98829</v>
      </c>
      <c r="EH6" s="61">
        <v>91752.6</v>
      </c>
      <c r="EI6" s="61">
        <v>93423</v>
      </c>
      <c r="EJ6" s="61">
        <v>88414</v>
      </c>
      <c r="EK6" s="61">
        <v>94702</v>
      </c>
      <c r="EL6" s="61">
        <v>93602</v>
      </c>
      <c r="EM6" s="61">
        <v>90483.6</v>
      </c>
      <c r="EN6" s="61">
        <v>95200</v>
      </c>
      <c r="EO6" s="61">
        <v>94114</v>
      </c>
      <c r="EP6" s="61">
        <v>95359</v>
      </c>
      <c r="EQ6" s="61">
        <v>97230</v>
      </c>
      <c r="ER6" s="61">
        <v>88330</v>
      </c>
      <c r="ES6" s="61">
        <v>96893</v>
      </c>
      <c r="ET6" s="61">
        <v>74610</v>
      </c>
      <c r="EU6" s="61">
        <v>31884.560000000001</v>
      </c>
      <c r="EV6" s="61">
        <v>85510</v>
      </c>
      <c r="EW6" s="61">
        <v>93412</v>
      </c>
      <c r="EX6" s="61">
        <v>94192</v>
      </c>
      <c r="EY6" s="61">
        <v>89183</v>
      </c>
      <c r="EZ6" s="61">
        <v>93930</v>
      </c>
      <c r="FA6" s="61">
        <v>92973</v>
      </c>
      <c r="FB6" s="61">
        <v>93374</v>
      </c>
      <c r="FC6" s="61">
        <v>94539</v>
      </c>
      <c r="FD6" s="61">
        <v>86160</v>
      </c>
      <c r="FE6" s="61">
        <v>94565</v>
      </c>
      <c r="FF6" s="61">
        <v>84687.6</v>
      </c>
      <c r="FG6" s="61">
        <v>87357</v>
      </c>
      <c r="FH6" s="61">
        <v>84424</v>
      </c>
      <c r="FI6" s="61">
        <v>91940</v>
      </c>
      <c r="FJ6" s="61">
        <v>90766</v>
      </c>
      <c r="FK6" s="61">
        <v>86888</v>
      </c>
      <c r="FL6" s="61">
        <v>93181</v>
      </c>
      <c r="FM6" s="61">
        <v>90982</v>
      </c>
      <c r="FN6" s="61">
        <v>92731</v>
      </c>
      <c r="FO6" s="61">
        <v>93684</v>
      </c>
      <c r="FP6" s="61">
        <v>85138</v>
      </c>
      <c r="FQ6" s="61">
        <v>92019</v>
      </c>
      <c r="FR6" s="61">
        <v>83412.600000000006</v>
      </c>
      <c r="FS6" s="61">
        <v>86670</v>
      </c>
      <c r="FT6" s="61">
        <v>83571.600000000006</v>
      </c>
      <c r="FU6" s="61">
        <v>91041</v>
      </c>
      <c r="FV6" s="61">
        <v>89382</v>
      </c>
      <c r="FW6" s="61">
        <v>84819</v>
      </c>
      <c r="FX6" s="61">
        <v>90946</v>
      </c>
      <c r="FY6" s="61">
        <v>90344</v>
      </c>
      <c r="FZ6" s="61">
        <v>91984</v>
      </c>
    </row>
    <row r="7" spans="1:182">
      <c r="B7" s="578" t="s">
        <v>5</v>
      </c>
      <c r="C7" s="61">
        <v>94691</v>
      </c>
      <c r="D7" s="61">
        <v>83440</v>
      </c>
      <c r="E7" s="61">
        <v>89400</v>
      </c>
      <c r="F7" s="61">
        <v>88052.6</v>
      </c>
      <c r="G7" s="61">
        <v>91307</v>
      </c>
      <c r="H7" s="61">
        <v>85232.6</v>
      </c>
      <c r="I7" s="61">
        <v>89042</v>
      </c>
      <c r="J7" s="61">
        <v>89871</v>
      </c>
      <c r="K7" s="61">
        <v>84842.6</v>
      </c>
      <c r="L7" s="61">
        <v>90716</v>
      </c>
      <c r="M7" s="61">
        <v>86707.6</v>
      </c>
      <c r="N7" s="61">
        <v>87758</v>
      </c>
      <c r="O7" s="61">
        <v>93131</v>
      </c>
      <c r="P7" s="61">
        <v>83079</v>
      </c>
      <c r="Q7" s="61">
        <v>86794</v>
      </c>
      <c r="R7" s="61">
        <v>85576.6</v>
      </c>
      <c r="S7" s="61">
        <v>90813</v>
      </c>
      <c r="T7" s="61">
        <v>85504.6</v>
      </c>
      <c r="U7" s="61">
        <v>88837</v>
      </c>
      <c r="V7" s="61">
        <v>89198</v>
      </c>
      <c r="W7" s="61">
        <v>85065.600000000006</v>
      </c>
      <c r="X7" s="61">
        <v>90329</v>
      </c>
      <c r="Y7" s="61">
        <v>86110.6</v>
      </c>
      <c r="Z7" s="61">
        <v>88203</v>
      </c>
      <c r="AA7" s="61">
        <v>88373</v>
      </c>
      <c r="AB7" s="61">
        <v>81642</v>
      </c>
      <c r="AC7" s="61">
        <v>86654</v>
      </c>
      <c r="AD7" s="61">
        <v>84035</v>
      </c>
      <c r="AE7" s="61">
        <v>17269</v>
      </c>
      <c r="AF7" s="61">
        <v>85284</v>
      </c>
      <c r="AG7" s="61">
        <v>88177</v>
      </c>
      <c r="AH7" s="61">
        <v>88480</v>
      </c>
      <c r="AI7" s="61">
        <v>84412</v>
      </c>
      <c r="AJ7" s="61">
        <v>89343</v>
      </c>
      <c r="AK7" s="61">
        <v>86021.6</v>
      </c>
      <c r="AL7" s="61">
        <v>84628</v>
      </c>
      <c r="AM7" s="61">
        <v>88734</v>
      </c>
      <c r="AN7" s="61">
        <v>84965</v>
      </c>
      <c r="AO7" s="61">
        <v>86257</v>
      </c>
      <c r="AP7" s="61">
        <v>83367.600000000006</v>
      </c>
      <c r="AQ7" s="61">
        <v>89550</v>
      </c>
      <c r="AR7" s="61">
        <v>85204.6</v>
      </c>
      <c r="AS7" s="61">
        <v>88652</v>
      </c>
      <c r="AT7" s="61">
        <v>90443</v>
      </c>
      <c r="AU7" s="61">
        <v>84812.6</v>
      </c>
      <c r="AV7" s="61">
        <v>89028</v>
      </c>
      <c r="AW7" s="61">
        <v>86636.6</v>
      </c>
      <c r="AX7" s="61">
        <v>85210</v>
      </c>
      <c r="AY7" s="61">
        <v>88437</v>
      </c>
      <c r="AZ7" s="61">
        <v>81500</v>
      </c>
      <c r="BA7" s="61">
        <v>81371</v>
      </c>
      <c r="BB7" s="61">
        <v>77908</v>
      </c>
      <c r="BC7" s="61">
        <v>81084</v>
      </c>
      <c r="BD7" s="61">
        <v>79925</v>
      </c>
      <c r="BE7" s="61">
        <v>81766</v>
      </c>
      <c r="BF7" s="61">
        <v>84784</v>
      </c>
      <c r="BG7" s="61">
        <v>77011.600000000006</v>
      </c>
      <c r="BH7" s="61">
        <v>82782</v>
      </c>
      <c r="BI7" s="61">
        <v>81009.600000000006</v>
      </c>
      <c r="BJ7" s="61">
        <v>80100</v>
      </c>
      <c r="BK7" s="61">
        <v>89462</v>
      </c>
      <c r="BL7" s="61">
        <v>82859</v>
      </c>
      <c r="BM7" s="61">
        <v>82517</v>
      </c>
      <c r="BN7" s="61">
        <v>80843.600000000006</v>
      </c>
      <c r="BO7" s="61">
        <v>84440</v>
      </c>
      <c r="BP7" s="61">
        <v>80551.600000000006</v>
      </c>
      <c r="BQ7" s="61">
        <v>86756</v>
      </c>
      <c r="BR7" s="61">
        <v>87904</v>
      </c>
      <c r="BS7" s="61">
        <v>38252.959999999999</v>
      </c>
      <c r="BT7" s="61">
        <v>0</v>
      </c>
      <c r="BU7" s="61">
        <v>84006</v>
      </c>
      <c r="BV7" s="61">
        <v>89997</v>
      </c>
      <c r="BW7" s="61">
        <v>96361</v>
      </c>
      <c r="BX7" s="61">
        <v>87925</v>
      </c>
      <c r="BY7" s="61">
        <v>95933</v>
      </c>
      <c r="BZ7" s="61">
        <v>88628.6</v>
      </c>
      <c r="CA7" s="61">
        <v>88539</v>
      </c>
      <c r="CB7" s="61">
        <v>84915</v>
      </c>
      <c r="CC7" s="61">
        <v>94056</v>
      </c>
      <c r="CD7" s="61">
        <v>93790</v>
      </c>
      <c r="CE7" s="61">
        <v>90836</v>
      </c>
      <c r="CF7" s="61">
        <v>96022</v>
      </c>
      <c r="CG7" s="61">
        <v>94416.6</v>
      </c>
      <c r="CH7" s="61">
        <v>95978</v>
      </c>
      <c r="CI7" s="61">
        <v>100118</v>
      </c>
      <c r="CJ7" s="61">
        <v>93887</v>
      </c>
      <c r="CK7" s="61">
        <v>100419</v>
      </c>
      <c r="CL7" s="61">
        <v>92565.6</v>
      </c>
      <c r="CM7" s="61">
        <v>93202</v>
      </c>
      <c r="CN7" s="61">
        <v>90911.6</v>
      </c>
      <c r="CO7" s="61">
        <v>95837</v>
      </c>
      <c r="CP7" s="61">
        <v>95079</v>
      </c>
      <c r="CQ7" s="61">
        <v>91633.600000000006</v>
      </c>
      <c r="CR7" s="61">
        <v>95159</v>
      </c>
      <c r="CS7" s="61">
        <v>94250.6</v>
      </c>
      <c r="CT7" s="61">
        <v>96710</v>
      </c>
      <c r="CU7" s="61">
        <v>99374</v>
      </c>
      <c r="CV7" s="61">
        <v>90133</v>
      </c>
      <c r="CW7" s="61">
        <v>99663</v>
      </c>
      <c r="CX7" s="61">
        <v>92963</v>
      </c>
      <c r="CY7" s="61">
        <v>17363</v>
      </c>
      <c r="CZ7" s="61">
        <v>90572.6</v>
      </c>
      <c r="DA7" s="61">
        <v>93591</v>
      </c>
      <c r="DB7" s="61">
        <v>95708</v>
      </c>
      <c r="DC7" s="61">
        <v>90209</v>
      </c>
      <c r="DD7" s="61">
        <v>94968</v>
      </c>
      <c r="DE7" s="61">
        <v>95314.6</v>
      </c>
      <c r="DF7" s="61">
        <v>95445</v>
      </c>
      <c r="DG7" s="61">
        <v>99091</v>
      </c>
      <c r="DH7" s="61">
        <v>89771</v>
      </c>
      <c r="DI7" s="61">
        <v>99687</v>
      </c>
      <c r="DJ7" s="61">
        <v>92764.6</v>
      </c>
      <c r="DK7" s="61">
        <v>93459</v>
      </c>
      <c r="DL7" s="61">
        <v>89604.6</v>
      </c>
      <c r="DM7" s="61">
        <v>94381</v>
      </c>
      <c r="DN7" s="61">
        <v>95766</v>
      </c>
      <c r="DO7" s="61">
        <v>89239.6</v>
      </c>
      <c r="DP7" s="61">
        <v>95849</v>
      </c>
      <c r="DQ7" s="61">
        <v>95038.6</v>
      </c>
      <c r="DR7" s="61">
        <v>94895</v>
      </c>
      <c r="DS7" s="61">
        <v>98383</v>
      </c>
      <c r="DT7" s="61">
        <v>88884</v>
      </c>
      <c r="DU7" s="61">
        <v>98824</v>
      </c>
      <c r="DV7" s="61">
        <v>92276.6</v>
      </c>
      <c r="DW7" s="61">
        <v>92516</v>
      </c>
      <c r="DX7" s="61">
        <v>88335.6</v>
      </c>
      <c r="DY7" s="61">
        <v>94985</v>
      </c>
      <c r="DZ7" s="61">
        <v>94297</v>
      </c>
      <c r="EA7" s="61">
        <v>89611.6</v>
      </c>
      <c r="EB7" s="61">
        <v>95000</v>
      </c>
      <c r="EC7" s="61">
        <v>93643.6</v>
      </c>
      <c r="ED7" s="61">
        <v>94027</v>
      </c>
      <c r="EE7" s="61">
        <v>98308</v>
      </c>
      <c r="EF7" s="61">
        <v>92124</v>
      </c>
      <c r="EG7" s="61">
        <v>99032</v>
      </c>
      <c r="EH7" s="61">
        <v>79831.64</v>
      </c>
      <c r="EI7" s="61">
        <v>20358.240000000002</v>
      </c>
      <c r="EJ7" s="61">
        <v>88022</v>
      </c>
      <c r="EK7" s="61">
        <v>94436</v>
      </c>
      <c r="EL7" s="61">
        <v>95068</v>
      </c>
      <c r="EM7" s="61">
        <v>91469.6</v>
      </c>
      <c r="EN7" s="61">
        <v>95171</v>
      </c>
      <c r="EO7" s="61">
        <v>94359.6</v>
      </c>
      <c r="EP7" s="61">
        <v>94797</v>
      </c>
      <c r="EQ7" s="61">
        <v>96871</v>
      </c>
      <c r="ER7" s="61">
        <v>88218</v>
      </c>
      <c r="ES7" s="61">
        <v>96954</v>
      </c>
      <c r="ET7" s="61">
        <v>89461.6</v>
      </c>
      <c r="EU7" s="61">
        <v>91926</v>
      </c>
      <c r="EV7" s="61">
        <v>85509</v>
      </c>
      <c r="EW7" s="61">
        <v>93490</v>
      </c>
      <c r="EX7" s="61">
        <v>94223</v>
      </c>
      <c r="EY7" s="61">
        <v>88837.6</v>
      </c>
      <c r="EZ7" s="61">
        <v>93825</v>
      </c>
      <c r="FA7" s="61">
        <v>93311</v>
      </c>
      <c r="FB7" s="61">
        <v>93479</v>
      </c>
      <c r="FC7" s="61">
        <v>95029</v>
      </c>
      <c r="FD7" s="61">
        <v>85935</v>
      </c>
      <c r="FE7" s="61">
        <v>94186</v>
      </c>
      <c r="FF7" s="61">
        <v>84647.6</v>
      </c>
      <c r="FG7" s="61">
        <v>86967</v>
      </c>
      <c r="FH7" s="61">
        <v>84445.6</v>
      </c>
      <c r="FI7" s="61">
        <v>92901</v>
      </c>
      <c r="FJ7" s="61">
        <v>90687</v>
      </c>
      <c r="FK7" s="61">
        <v>86238.6</v>
      </c>
      <c r="FL7" s="61">
        <v>93560</v>
      </c>
      <c r="FM7" s="61">
        <v>91471.6</v>
      </c>
      <c r="FN7" s="61">
        <v>92429</v>
      </c>
      <c r="FO7" s="61">
        <v>93702</v>
      </c>
      <c r="FP7" s="61">
        <v>85147</v>
      </c>
      <c r="FQ7" s="61">
        <v>91970</v>
      </c>
      <c r="FR7" s="61">
        <v>5776.64</v>
      </c>
      <c r="FS7" s="61">
        <v>27676.2</v>
      </c>
      <c r="FT7" s="61">
        <v>84392.6</v>
      </c>
      <c r="FU7" s="61">
        <v>91577</v>
      </c>
      <c r="FV7" s="61">
        <v>89343</v>
      </c>
      <c r="FW7" s="61">
        <v>84714</v>
      </c>
      <c r="FX7" s="61">
        <v>91056</v>
      </c>
      <c r="FY7" s="61">
        <v>90505.600000000006</v>
      </c>
      <c r="FZ7" s="61">
        <v>92786</v>
      </c>
    </row>
    <row r="8" spans="1:182">
      <c r="B8" s="578" t="s">
        <v>6</v>
      </c>
      <c r="C8" s="61">
        <v>97493</v>
      </c>
      <c r="D8" s="61">
        <v>86541.2</v>
      </c>
      <c r="E8" s="61">
        <v>94345.8</v>
      </c>
      <c r="F8" s="61">
        <v>92964.99</v>
      </c>
      <c r="G8" s="61">
        <v>96168.4</v>
      </c>
      <c r="H8" s="61">
        <v>90815</v>
      </c>
      <c r="I8" s="61">
        <v>94419</v>
      </c>
      <c r="J8" s="61">
        <v>94361.8</v>
      </c>
      <c r="K8" s="61">
        <v>90728</v>
      </c>
      <c r="L8" s="61">
        <v>95489</v>
      </c>
      <c r="M8" s="61">
        <v>91986</v>
      </c>
      <c r="N8" s="61">
        <v>92996.39</v>
      </c>
      <c r="O8" s="61">
        <v>97200.39</v>
      </c>
      <c r="P8" s="61">
        <v>86771.199999999997</v>
      </c>
      <c r="Q8" s="61">
        <v>91627.79</v>
      </c>
      <c r="R8" s="61">
        <v>12637.6</v>
      </c>
      <c r="S8" s="61">
        <v>18343.8</v>
      </c>
      <c r="T8" s="61">
        <v>91022.99</v>
      </c>
      <c r="U8" s="61">
        <v>94278.41</v>
      </c>
      <c r="V8" s="61">
        <v>93611.8</v>
      </c>
      <c r="W8" s="61">
        <v>90330</v>
      </c>
      <c r="X8" s="61">
        <v>95399</v>
      </c>
      <c r="Y8" s="61">
        <v>91905</v>
      </c>
      <c r="Z8" s="61">
        <v>92349.79</v>
      </c>
      <c r="AA8" s="61">
        <v>94569</v>
      </c>
      <c r="AB8" s="61">
        <v>85589.2</v>
      </c>
      <c r="AC8" s="61">
        <v>92167.79</v>
      </c>
      <c r="AD8" s="61">
        <v>89102</v>
      </c>
      <c r="AE8" s="61">
        <v>94789</v>
      </c>
      <c r="AF8" s="61">
        <v>90403.99</v>
      </c>
      <c r="AG8" s="61">
        <v>94053.8</v>
      </c>
      <c r="AH8" s="61">
        <v>93746.39</v>
      </c>
      <c r="AI8" s="61">
        <v>90094</v>
      </c>
      <c r="AJ8" s="61">
        <v>94995.8</v>
      </c>
      <c r="AK8" s="61">
        <v>90948</v>
      </c>
      <c r="AL8" s="61">
        <v>91267</v>
      </c>
      <c r="AM8" s="61">
        <v>94753</v>
      </c>
      <c r="AN8" s="61">
        <v>89207.59</v>
      </c>
      <c r="AO8" s="61">
        <v>92246.41</v>
      </c>
      <c r="AP8" s="61">
        <v>89162</v>
      </c>
      <c r="AQ8" s="61">
        <v>95293.79</v>
      </c>
      <c r="AR8" s="61">
        <v>90578</v>
      </c>
      <c r="AS8" s="61">
        <v>93190.41</v>
      </c>
      <c r="AT8" s="61">
        <v>95241.79</v>
      </c>
      <c r="AU8" s="61">
        <v>89834</v>
      </c>
      <c r="AV8" s="61">
        <v>94515.79</v>
      </c>
      <c r="AW8" s="61">
        <v>91676</v>
      </c>
      <c r="AX8" s="61">
        <v>90281.8</v>
      </c>
      <c r="AY8" s="61">
        <v>91713.8</v>
      </c>
      <c r="AZ8" s="61">
        <v>84557.2</v>
      </c>
      <c r="BA8" s="61">
        <v>85285.8</v>
      </c>
      <c r="BB8" s="61">
        <v>77594.2</v>
      </c>
      <c r="BC8" s="61">
        <v>13086</v>
      </c>
      <c r="BD8" s="61">
        <v>82742</v>
      </c>
      <c r="BE8" s="61">
        <v>85535</v>
      </c>
      <c r="BF8" s="61">
        <v>88505.8</v>
      </c>
      <c r="BG8" s="61">
        <v>80428</v>
      </c>
      <c r="BH8" s="61">
        <v>85521</v>
      </c>
      <c r="BI8" s="61">
        <v>83476</v>
      </c>
      <c r="BJ8" s="61">
        <v>84627.8</v>
      </c>
      <c r="BK8" s="61">
        <v>93563</v>
      </c>
      <c r="BL8" s="61">
        <v>85897.2</v>
      </c>
      <c r="BM8" s="61">
        <v>86449.8</v>
      </c>
      <c r="BN8" s="61">
        <v>82858</v>
      </c>
      <c r="BO8" s="61">
        <v>88225.8</v>
      </c>
      <c r="BP8" s="61">
        <v>84030</v>
      </c>
      <c r="BQ8" s="61">
        <v>90719.79</v>
      </c>
      <c r="BR8" s="61">
        <v>91235.8</v>
      </c>
      <c r="BS8" s="61">
        <v>85366</v>
      </c>
      <c r="BT8" s="61">
        <v>88528.39</v>
      </c>
      <c r="BU8" s="61">
        <v>92530</v>
      </c>
      <c r="BV8" s="61">
        <v>92327.79</v>
      </c>
      <c r="BW8" s="61">
        <v>98141</v>
      </c>
      <c r="BX8" s="61">
        <v>90081.2</v>
      </c>
      <c r="BY8" s="61">
        <v>97477</v>
      </c>
      <c r="BZ8" s="61">
        <v>91430.99</v>
      </c>
      <c r="CA8" s="61">
        <v>91461.8</v>
      </c>
      <c r="CB8" s="61">
        <v>87860</v>
      </c>
      <c r="CC8" s="61">
        <v>97627</v>
      </c>
      <c r="CD8" s="61">
        <v>96365.8</v>
      </c>
      <c r="CE8" s="61">
        <v>92100</v>
      </c>
      <c r="CF8" s="61">
        <v>97859.8</v>
      </c>
      <c r="CG8" s="61">
        <v>96300</v>
      </c>
      <c r="CH8" s="61">
        <v>98669.79</v>
      </c>
      <c r="CI8" s="61">
        <v>102311</v>
      </c>
      <c r="CJ8" s="61">
        <v>95990.6</v>
      </c>
      <c r="CK8" s="61">
        <v>102377</v>
      </c>
      <c r="CL8" s="61">
        <v>76420</v>
      </c>
      <c r="CM8" s="61">
        <v>36147</v>
      </c>
      <c r="CN8" s="61">
        <v>92554</v>
      </c>
      <c r="CO8" s="61">
        <v>97241</v>
      </c>
      <c r="CP8" s="61">
        <v>97501.79</v>
      </c>
      <c r="CQ8" s="61">
        <v>94342</v>
      </c>
      <c r="CR8" s="61">
        <v>98293.8</v>
      </c>
      <c r="CS8" s="61">
        <v>97328</v>
      </c>
      <c r="CT8" s="61">
        <v>98711.8</v>
      </c>
      <c r="CU8" s="61">
        <v>101923</v>
      </c>
      <c r="CV8" s="61">
        <v>92186.2</v>
      </c>
      <c r="CW8" s="61">
        <v>102169.79</v>
      </c>
      <c r="CX8" s="61">
        <v>95295</v>
      </c>
      <c r="CY8" s="61">
        <v>97403.79</v>
      </c>
      <c r="CZ8" s="61">
        <v>93730</v>
      </c>
      <c r="DA8" s="61">
        <v>96633.8</v>
      </c>
      <c r="DB8" s="61">
        <v>98115</v>
      </c>
      <c r="DC8" s="61">
        <v>93868</v>
      </c>
      <c r="DD8" s="61">
        <v>98229.8</v>
      </c>
      <c r="DE8" s="61">
        <v>97922</v>
      </c>
      <c r="DF8" s="61">
        <v>97541</v>
      </c>
      <c r="DG8" s="61">
        <v>101831</v>
      </c>
      <c r="DH8" s="61">
        <v>92236.2</v>
      </c>
      <c r="DI8" s="61">
        <v>101965.8</v>
      </c>
      <c r="DJ8" s="61">
        <v>94749</v>
      </c>
      <c r="DK8" s="61">
        <v>95907.79</v>
      </c>
      <c r="DL8" s="61">
        <v>92492</v>
      </c>
      <c r="DM8" s="61">
        <v>98035.8</v>
      </c>
      <c r="DN8" s="61">
        <v>97818.39</v>
      </c>
      <c r="DO8" s="61">
        <v>91528</v>
      </c>
      <c r="DP8" s="61">
        <v>97647.79</v>
      </c>
      <c r="DQ8" s="61">
        <v>97776</v>
      </c>
      <c r="DR8" s="61">
        <v>97827</v>
      </c>
      <c r="DS8" s="61">
        <v>101505.8</v>
      </c>
      <c r="DT8" s="61">
        <v>91971.199999999997</v>
      </c>
      <c r="DU8" s="61">
        <v>101375</v>
      </c>
      <c r="DV8" s="61">
        <v>44535.6</v>
      </c>
      <c r="DW8" s="61">
        <v>0</v>
      </c>
      <c r="DX8" s="61">
        <v>85861.2</v>
      </c>
      <c r="DY8" s="61">
        <v>97491.79</v>
      </c>
      <c r="DZ8" s="61">
        <v>97031.8</v>
      </c>
      <c r="EA8" s="61">
        <v>92152</v>
      </c>
      <c r="EB8" s="61">
        <v>96881.79</v>
      </c>
      <c r="EC8" s="61">
        <v>96406</v>
      </c>
      <c r="ED8" s="61">
        <v>96963.8</v>
      </c>
      <c r="EE8" s="61">
        <v>101421</v>
      </c>
      <c r="EF8" s="61">
        <v>95305.600000000006</v>
      </c>
      <c r="EG8" s="61">
        <v>101781.8</v>
      </c>
      <c r="EH8" s="61">
        <v>94998</v>
      </c>
      <c r="EI8" s="61">
        <v>95117.8</v>
      </c>
      <c r="EJ8" s="61">
        <v>91276</v>
      </c>
      <c r="EK8" s="61">
        <v>97537</v>
      </c>
      <c r="EL8" s="61">
        <v>97329.8</v>
      </c>
      <c r="EM8" s="61">
        <v>93566</v>
      </c>
      <c r="EN8" s="61">
        <v>97161</v>
      </c>
      <c r="EO8" s="61">
        <v>96667</v>
      </c>
      <c r="EP8" s="61">
        <v>98257.79</v>
      </c>
      <c r="EQ8" s="61">
        <v>99499.79</v>
      </c>
      <c r="ER8" s="61">
        <v>90291.199999999997</v>
      </c>
      <c r="ES8" s="61">
        <v>99815</v>
      </c>
      <c r="ET8" s="61">
        <v>91572</v>
      </c>
      <c r="EU8" s="61">
        <v>95263</v>
      </c>
      <c r="EV8" s="61">
        <v>88586</v>
      </c>
      <c r="EW8" s="61">
        <v>96235</v>
      </c>
      <c r="EX8" s="61">
        <v>96873.8</v>
      </c>
      <c r="EY8" s="61">
        <v>91938</v>
      </c>
      <c r="EZ8" s="61">
        <v>96269.8</v>
      </c>
      <c r="FA8" s="61">
        <v>95352</v>
      </c>
      <c r="FB8" s="61">
        <v>95995.79</v>
      </c>
      <c r="FC8" s="61">
        <v>97249.79</v>
      </c>
      <c r="FD8" s="61">
        <v>88361.2</v>
      </c>
      <c r="FE8" s="61">
        <v>96981</v>
      </c>
      <c r="FF8" s="61">
        <v>8671.2000000000007</v>
      </c>
      <c r="FG8" s="61">
        <v>87252</v>
      </c>
      <c r="FH8" s="61">
        <v>87244.99</v>
      </c>
      <c r="FI8" s="61">
        <v>95458.41</v>
      </c>
      <c r="FJ8" s="61">
        <v>95195</v>
      </c>
      <c r="FK8" s="61">
        <v>89290</v>
      </c>
      <c r="FL8" s="61">
        <v>95777.8</v>
      </c>
      <c r="FM8" s="61">
        <v>93266.99</v>
      </c>
      <c r="FN8" s="61">
        <v>94597</v>
      </c>
      <c r="FO8" s="61">
        <v>96637</v>
      </c>
      <c r="FP8" s="61">
        <v>87573.2</v>
      </c>
      <c r="FQ8" s="61">
        <v>95909.79</v>
      </c>
      <c r="FR8" s="61">
        <v>86350</v>
      </c>
      <c r="FS8" s="61">
        <v>89251</v>
      </c>
      <c r="FT8" s="61">
        <v>86448</v>
      </c>
      <c r="FU8" s="61">
        <v>94613.8</v>
      </c>
      <c r="FV8" s="61">
        <v>91915.79</v>
      </c>
      <c r="FW8" s="61">
        <v>86476</v>
      </c>
      <c r="FX8" s="61">
        <v>93482.4</v>
      </c>
      <c r="FY8" s="61">
        <v>92578</v>
      </c>
      <c r="FZ8" s="61">
        <v>94553</v>
      </c>
    </row>
    <row r="9" spans="1:182">
      <c r="B9" s="578" t="s">
        <v>7</v>
      </c>
      <c r="C9" s="61">
        <v>152538</v>
      </c>
      <c r="D9" s="61">
        <v>138122.59</v>
      </c>
      <c r="E9" s="61">
        <v>146133</v>
      </c>
      <c r="F9" s="61">
        <v>142313.98000000001</v>
      </c>
      <c r="G9" s="61">
        <v>149121</v>
      </c>
      <c r="H9" s="61">
        <v>141569</v>
      </c>
      <c r="I9" s="61">
        <v>148302</v>
      </c>
      <c r="J9" s="61">
        <v>148800</v>
      </c>
      <c r="K9" s="61">
        <v>138761.98000000001</v>
      </c>
      <c r="L9" s="61">
        <v>146137</v>
      </c>
      <c r="M9" s="61">
        <v>140875</v>
      </c>
      <c r="N9" s="61">
        <v>146952</v>
      </c>
      <c r="O9" s="61">
        <v>151127</v>
      </c>
      <c r="P9" s="61">
        <v>135744.59</v>
      </c>
      <c r="Q9" s="61">
        <v>65552.800000000003</v>
      </c>
      <c r="R9" s="61">
        <v>107656</v>
      </c>
      <c r="S9" s="61">
        <v>146385</v>
      </c>
      <c r="T9" s="61">
        <v>141704.98000000001</v>
      </c>
      <c r="U9" s="61">
        <v>147951</v>
      </c>
      <c r="V9" s="61">
        <v>147849</v>
      </c>
      <c r="W9" s="61">
        <v>138317.98000000001</v>
      </c>
      <c r="X9" s="61">
        <v>144390</v>
      </c>
      <c r="Y9" s="61">
        <v>139433</v>
      </c>
      <c r="Z9" s="61">
        <v>144789</v>
      </c>
      <c r="AA9" s="61">
        <v>146400</v>
      </c>
      <c r="AB9" s="61">
        <v>133767.59</v>
      </c>
      <c r="AC9" s="61">
        <v>142356</v>
      </c>
      <c r="AD9" s="61">
        <v>137749</v>
      </c>
      <c r="AE9" s="61">
        <v>142697</v>
      </c>
      <c r="AF9" s="61">
        <v>139922.98000000001</v>
      </c>
      <c r="AG9" s="61">
        <v>147048</v>
      </c>
      <c r="AH9" s="61">
        <v>146892</v>
      </c>
      <c r="AI9" s="61">
        <v>137169</v>
      </c>
      <c r="AJ9" s="61">
        <v>142965</v>
      </c>
      <c r="AK9" s="61">
        <v>137933.98000000001</v>
      </c>
      <c r="AL9" s="61">
        <v>140910</v>
      </c>
      <c r="AM9" s="61">
        <v>145826</v>
      </c>
      <c r="AN9" s="61">
        <v>137098.28</v>
      </c>
      <c r="AO9" s="61">
        <v>18708</v>
      </c>
      <c r="AP9" s="61">
        <v>13667.1</v>
      </c>
      <c r="AQ9" s="61">
        <v>143689</v>
      </c>
      <c r="AR9" s="61">
        <v>138852</v>
      </c>
      <c r="AS9" s="61">
        <v>145929</v>
      </c>
      <c r="AT9" s="61">
        <v>148176</v>
      </c>
      <c r="AU9" s="61">
        <v>137097</v>
      </c>
      <c r="AV9" s="61">
        <v>142026</v>
      </c>
      <c r="AW9" s="61">
        <v>136514</v>
      </c>
      <c r="AX9" s="61">
        <v>139527</v>
      </c>
      <c r="AY9" s="61">
        <v>146532</v>
      </c>
      <c r="AZ9" s="61">
        <v>132959.59</v>
      </c>
      <c r="BA9" s="61">
        <v>142212</v>
      </c>
      <c r="BB9" s="61">
        <v>136368</v>
      </c>
      <c r="BC9" s="61">
        <v>143616</v>
      </c>
      <c r="BD9" s="61">
        <v>139067</v>
      </c>
      <c r="BE9" s="61">
        <v>145827</v>
      </c>
      <c r="BF9" s="61">
        <v>147113</v>
      </c>
      <c r="BG9" s="61">
        <v>136268</v>
      </c>
      <c r="BH9" s="61">
        <v>141710</v>
      </c>
      <c r="BI9" s="61">
        <v>136590</v>
      </c>
      <c r="BJ9" s="61">
        <v>141336</v>
      </c>
      <c r="BK9" s="61">
        <v>146831</v>
      </c>
      <c r="BL9" s="61">
        <v>134030.59</v>
      </c>
      <c r="BM9" s="61">
        <v>74114.2</v>
      </c>
      <c r="BN9" s="61">
        <v>110443</v>
      </c>
      <c r="BO9" s="61">
        <v>145706</v>
      </c>
      <c r="BP9" s="61">
        <v>142362</v>
      </c>
      <c r="BQ9" s="61">
        <v>149775</v>
      </c>
      <c r="BR9" s="61">
        <v>150645</v>
      </c>
      <c r="BS9" s="61">
        <v>139491</v>
      </c>
      <c r="BT9" s="61">
        <v>148460</v>
      </c>
      <c r="BU9" s="61">
        <v>143823</v>
      </c>
      <c r="BV9" s="61">
        <v>149150</v>
      </c>
      <c r="BW9" s="61">
        <v>154170</v>
      </c>
      <c r="BX9" s="61">
        <v>140302.59</v>
      </c>
      <c r="BY9" s="61">
        <v>150462</v>
      </c>
      <c r="BZ9" s="61">
        <v>147072.98000000001</v>
      </c>
      <c r="CA9" s="61">
        <v>151821</v>
      </c>
      <c r="CB9" s="61">
        <v>146757</v>
      </c>
      <c r="CC9" s="61">
        <v>157461</v>
      </c>
      <c r="CD9" s="61">
        <v>157128</v>
      </c>
      <c r="CE9" s="61">
        <v>148770.98000000001</v>
      </c>
      <c r="CF9" s="61">
        <v>154185</v>
      </c>
      <c r="CG9" s="61">
        <v>155436</v>
      </c>
      <c r="CH9" s="61">
        <v>161427</v>
      </c>
      <c r="CI9" s="61">
        <v>162933</v>
      </c>
      <c r="CJ9" s="61">
        <v>152018.29999999999</v>
      </c>
      <c r="CK9" s="61">
        <v>139939</v>
      </c>
      <c r="CL9" s="61">
        <v>65511</v>
      </c>
      <c r="CM9" s="61">
        <v>154968</v>
      </c>
      <c r="CN9" s="61">
        <v>151175.98000000001</v>
      </c>
      <c r="CO9" s="61">
        <v>158997</v>
      </c>
      <c r="CP9" s="61">
        <v>159357</v>
      </c>
      <c r="CQ9" s="61">
        <v>151206</v>
      </c>
      <c r="CR9" s="61">
        <v>156588</v>
      </c>
      <c r="CS9" s="61">
        <v>155435.98000000001</v>
      </c>
      <c r="CT9" s="61">
        <v>162426</v>
      </c>
      <c r="CU9" s="61">
        <v>161841</v>
      </c>
      <c r="CV9" s="61">
        <v>146660.59</v>
      </c>
      <c r="CW9" s="61">
        <v>160315</v>
      </c>
      <c r="CX9" s="61">
        <v>151206</v>
      </c>
      <c r="CY9" s="61">
        <v>154251</v>
      </c>
      <c r="CZ9" s="61">
        <v>151842</v>
      </c>
      <c r="DA9" s="61">
        <v>159082</v>
      </c>
      <c r="DB9" s="61">
        <v>161187</v>
      </c>
      <c r="DC9" s="61">
        <v>149439</v>
      </c>
      <c r="DD9" s="61">
        <v>157018</v>
      </c>
      <c r="DE9" s="61">
        <v>155497.98000000001</v>
      </c>
      <c r="DF9" s="61">
        <v>159912</v>
      </c>
      <c r="DG9" s="61">
        <v>162159</v>
      </c>
      <c r="DH9" s="61">
        <v>146597.59</v>
      </c>
      <c r="DI9" s="61">
        <v>159148</v>
      </c>
      <c r="DJ9" s="61">
        <v>44733</v>
      </c>
      <c r="DK9" s="61">
        <v>153906</v>
      </c>
      <c r="DL9" s="61">
        <v>151458</v>
      </c>
      <c r="DM9" s="61">
        <v>158739</v>
      </c>
      <c r="DN9" s="61">
        <v>160908</v>
      </c>
      <c r="DO9" s="61">
        <v>148591</v>
      </c>
      <c r="DP9" s="61">
        <v>157411</v>
      </c>
      <c r="DQ9" s="61">
        <v>155639</v>
      </c>
      <c r="DR9" s="61">
        <v>159420</v>
      </c>
      <c r="DS9" s="61">
        <v>161352</v>
      </c>
      <c r="DT9" s="61">
        <v>145578</v>
      </c>
      <c r="DU9" s="61">
        <v>158595</v>
      </c>
      <c r="DV9" s="61">
        <v>149482</v>
      </c>
      <c r="DW9" s="61">
        <v>153798</v>
      </c>
      <c r="DX9" s="61">
        <v>150116</v>
      </c>
      <c r="DY9" s="61">
        <v>159648</v>
      </c>
      <c r="DZ9" s="61">
        <v>158847</v>
      </c>
      <c r="EA9" s="61">
        <v>148614</v>
      </c>
      <c r="EB9" s="61">
        <v>154625</v>
      </c>
      <c r="EC9" s="61">
        <v>153840</v>
      </c>
      <c r="ED9" s="61">
        <v>159245</v>
      </c>
      <c r="EE9" s="61">
        <v>161467</v>
      </c>
      <c r="EF9" s="61">
        <v>150758.29999999999</v>
      </c>
      <c r="EG9" s="61">
        <v>5187</v>
      </c>
      <c r="EH9" s="61">
        <v>29708.2</v>
      </c>
      <c r="EI9" s="61">
        <v>153495</v>
      </c>
      <c r="EJ9" s="61">
        <v>149186</v>
      </c>
      <c r="EK9" s="61">
        <v>159591</v>
      </c>
      <c r="EL9" s="61">
        <v>159399</v>
      </c>
      <c r="EM9" s="61">
        <v>149389.98000000001</v>
      </c>
      <c r="EN9" s="61">
        <v>154579</v>
      </c>
      <c r="EO9" s="61">
        <v>153837</v>
      </c>
      <c r="EP9" s="61">
        <v>159819</v>
      </c>
      <c r="EQ9" s="61">
        <v>160219</v>
      </c>
      <c r="ER9" s="61">
        <v>144624</v>
      </c>
      <c r="ES9" s="61">
        <v>157631</v>
      </c>
      <c r="ET9" s="61">
        <v>147150</v>
      </c>
      <c r="EU9" s="61">
        <v>153759</v>
      </c>
      <c r="EV9" s="61">
        <v>148946.98000000001</v>
      </c>
      <c r="EW9" s="61">
        <v>158213</v>
      </c>
      <c r="EX9" s="61">
        <v>158292</v>
      </c>
      <c r="EY9" s="61">
        <v>147728.98000000001</v>
      </c>
      <c r="EZ9" s="61">
        <v>153669</v>
      </c>
      <c r="FA9" s="61">
        <v>153006</v>
      </c>
      <c r="FB9" s="61">
        <v>158867</v>
      </c>
      <c r="FC9" s="61">
        <v>156432</v>
      </c>
      <c r="FD9" s="61">
        <v>141566.59</v>
      </c>
      <c r="FE9" s="61">
        <v>64457</v>
      </c>
      <c r="FF9" s="61">
        <v>132063</v>
      </c>
      <c r="FG9" s="61">
        <v>149787</v>
      </c>
      <c r="FH9" s="61">
        <v>146828.98000000001</v>
      </c>
      <c r="FI9" s="61">
        <v>156478</v>
      </c>
      <c r="FJ9" s="61">
        <v>155442</v>
      </c>
      <c r="FK9" s="61">
        <v>146122</v>
      </c>
      <c r="FL9" s="61">
        <v>151956</v>
      </c>
      <c r="FM9" s="61">
        <v>148800.98000000001</v>
      </c>
      <c r="FN9" s="61">
        <v>156841</v>
      </c>
      <c r="FO9" s="61">
        <v>154254</v>
      </c>
      <c r="FP9" s="61">
        <v>140717.59</v>
      </c>
      <c r="FQ9" s="61">
        <v>152892</v>
      </c>
      <c r="FR9" s="61">
        <v>146127</v>
      </c>
      <c r="FS9" s="61">
        <v>149508</v>
      </c>
      <c r="FT9" s="61">
        <v>146376</v>
      </c>
      <c r="FU9" s="61">
        <v>154358</v>
      </c>
      <c r="FV9" s="61">
        <v>153300</v>
      </c>
      <c r="FW9" s="61">
        <v>144432</v>
      </c>
      <c r="FX9" s="61">
        <v>149835</v>
      </c>
      <c r="FY9" s="61">
        <v>147911.98000000001</v>
      </c>
      <c r="FZ9" s="61">
        <v>155976</v>
      </c>
    </row>
    <row r="10" spans="1:182">
      <c r="B10" s="578" t="s">
        <v>8</v>
      </c>
      <c r="C10" s="61">
        <v>146945</v>
      </c>
      <c r="D10" s="61">
        <v>133265</v>
      </c>
      <c r="E10" s="61">
        <v>142005</v>
      </c>
      <c r="F10" s="61">
        <v>137629.98000000001</v>
      </c>
      <c r="G10" s="61">
        <v>143340</v>
      </c>
      <c r="H10" s="61">
        <v>136718</v>
      </c>
      <c r="I10" s="61">
        <v>144138</v>
      </c>
      <c r="J10" s="61">
        <v>144061</v>
      </c>
      <c r="K10" s="61">
        <v>134975.98000000001</v>
      </c>
      <c r="L10" s="61">
        <v>141881</v>
      </c>
      <c r="M10" s="61">
        <v>135589</v>
      </c>
      <c r="N10" s="61">
        <v>141885</v>
      </c>
      <c r="O10" s="61">
        <v>145165</v>
      </c>
      <c r="P10" s="61">
        <v>130606</v>
      </c>
      <c r="Q10" s="61">
        <v>140213</v>
      </c>
      <c r="R10" s="61">
        <v>136685</v>
      </c>
      <c r="S10" s="61">
        <v>141614</v>
      </c>
      <c r="T10" s="61">
        <v>137761.98000000001</v>
      </c>
      <c r="U10" s="61">
        <v>143446</v>
      </c>
      <c r="V10" s="61">
        <v>144209</v>
      </c>
      <c r="W10" s="61">
        <v>134323.98000000001</v>
      </c>
      <c r="X10" s="61">
        <v>141237</v>
      </c>
      <c r="Y10" s="61">
        <v>134191</v>
      </c>
      <c r="Z10" s="61">
        <v>140684</v>
      </c>
      <c r="AA10" s="61">
        <v>141721</v>
      </c>
      <c r="AB10" s="61">
        <v>129560</v>
      </c>
      <c r="AC10" s="61">
        <v>138714</v>
      </c>
      <c r="AD10" s="61">
        <v>45127</v>
      </c>
      <c r="AE10" s="61">
        <v>134933</v>
      </c>
      <c r="AF10" s="61">
        <v>135144.98000000001</v>
      </c>
      <c r="AG10" s="61">
        <v>143187</v>
      </c>
      <c r="AH10" s="61">
        <v>142320</v>
      </c>
      <c r="AI10" s="61">
        <v>133200</v>
      </c>
      <c r="AJ10" s="61">
        <v>139401</v>
      </c>
      <c r="AK10" s="61">
        <v>134360.98000000001</v>
      </c>
      <c r="AL10" s="61">
        <v>137714</v>
      </c>
      <c r="AM10" s="61">
        <v>140913</v>
      </c>
      <c r="AN10" s="61">
        <v>132789.48000000001</v>
      </c>
      <c r="AO10" s="61">
        <v>138272</v>
      </c>
      <c r="AP10" s="61">
        <v>133176</v>
      </c>
      <c r="AQ10" s="61">
        <v>139857</v>
      </c>
      <c r="AR10" s="61">
        <v>135270</v>
      </c>
      <c r="AS10" s="61">
        <v>141683</v>
      </c>
      <c r="AT10" s="61">
        <v>144094</v>
      </c>
      <c r="AU10" s="61">
        <v>133304</v>
      </c>
      <c r="AV10" s="61">
        <v>136836</v>
      </c>
      <c r="AW10" s="61">
        <v>133222</v>
      </c>
      <c r="AX10" s="61">
        <v>136039</v>
      </c>
      <c r="AY10" s="61">
        <v>141454</v>
      </c>
      <c r="AZ10" s="61">
        <v>128480</v>
      </c>
      <c r="BA10" s="61">
        <v>75663</v>
      </c>
      <c r="BB10" s="61">
        <v>101285</v>
      </c>
      <c r="BC10" s="61">
        <v>136991</v>
      </c>
      <c r="BD10" s="61">
        <v>134919</v>
      </c>
      <c r="BE10" s="61">
        <v>141272</v>
      </c>
      <c r="BF10" s="61">
        <v>142342</v>
      </c>
      <c r="BG10" s="61">
        <v>132270</v>
      </c>
      <c r="BH10" s="61">
        <v>136568</v>
      </c>
      <c r="BI10" s="61">
        <v>132183</v>
      </c>
      <c r="BJ10" s="61">
        <v>135398</v>
      </c>
      <c r="BK10" s="61">
        <v>142496</v>
      </c>
      <c r="BL10" s="61">
        <v>128879</v>
      </c>
      <c r="BM10" s="61">
        <v>139111</v>
      </c>
      <c r="BN10" s="61">
        <v>133487.98000000001</v>
      </c>
      <c r="BO10" s="61">
        <v>140392</v>
      </c>
      <c r="BP10" s="61">
        <v>136982</v>
      </c>
      <c r="BQ10" s="61">
        <v>144072</v>
      </c>
      <c r="BR10" s="61">
        <v>145843</v>
      </c>
      <c r="BS10" s="61">
        <v>135310</v>
      </c>
      <c r="BT10" s="61">
        <v>142634</v>
      </c>
      <c r="BU10" s="61">
        <v>138190</v>
      </c>
      <c r="BV10" s="61">
        <v>143790</v>
      </c>
      <c r="BW10" s="61">
        <v>148183</v>
      </c>
      <c r="BX10" s="61">
        <v>106476</v>
      </c>
      <c r="BY10" s="61">
        <v>0</v>
      </c>
      <c r="BZ10" s="61">
        <v>61357</v>
      </c>
      <c r="CA10" s="61">
        <v>147519</v>
      </c>
      <c r="CB10" s="61">
        <v>142330</v>
      </c>
      <c r="CC10" s="61">
        <v>151156</v>
      </c>
      <c r="CD10" s="61">
        <v>151757</v>
      </c>
      <c r="CE10" s="61">
        <v>143655.98000000001</v>
      </c>
      <c r="CF10" s="61">
        <v>149477</v>
      </c>
      <c r="CG10" s="61">
        <v>149580</v>
      </c>
      <c r="CH10" s="61">
        <v>156128</v>
      </c>
      <c r="CI10" s="61">
        <v>157750</v>
      </c>
      <c r="CJ10" s="61">
        <v>146953.5</v>
      </c>
      <c r="CK10" s="61">
        <v>154320</v>
      </c>
      <c r="CL10" s="61">
        <v>146580</v>
      </c>
      <c r="CM10" s="61">
        <v>150230</v>
      </c>
      <c r="CN10" s="61">
        <v>146558.98000000001</v>
      </c>
      <c r="CO10" s="61">
        <v>154096</v>
      </c>
      <c r="CP10" s="61">
        <v>154704</v>
      </c>
      <c r="CQ10" s="61">
        <v>147330</v>
      </c>
      <c r="CR10" s="61">
        <v>151469</v>
      </c>
      <c r="CS10" s="61">
        <v>150408.98000000001</v>
      </c>
      <c r="CT10" s="61">
        <v>156561</v>
      </c>
      <c r="CU10" s="61">
        <v>156532</v>
      </c>
      <c r="CV10" s="61">
        <v>96441.5</v>
      </c>
      <c r="CW10" s="61">
        <v>94621.49</v>
      </c>
      <c r="CX10" s="61">
        <v>146298</v>
      </c>
      <c r="CY10" s="61">
        <v>149224</v>
      </c>
      <c r="CZ10" s="61">
        <v>147038</v>
      </c>
      <c r="DA10" s="61">
        <v>153710</v>
      </c>
      <c r="DB10" s="61">
        <v>155456</v>
      </c>
      <c r="DC10" s="61">
        <v>145014</v>
      </c>
      <c r="DD10" s="61">
        <v>151110</v>
      </c>
      <c r="DE10" s="61">
        <v>150658.98000000001</v>
      </c>
      <c r="DF10" s="61">
        <v>155031</v>
      </c>
      <c r="DG10" s="61">
        <v>156213</v>
      </c>
      <c r="DH10" s="61">
        <v>140865</v>
      </c>
      <c r="DI10" s="61">
        <v>153476</v>
      </c>
      <c r="DJ10" s="61">
        <v>145354</v>
      </c>
      <c r="DK10" s="61">
        <v>149637</v>
      </c>
      <c r="DL10" s="61">
        <v>146809</v>
      </c>
      <c r="DM10" s="61">
        <v>153964</v>
      </c>
      <c r="DN10" s="61">
        <v>154030</v>
      </c>
      <c r="DO10" s="61">
        <v>143672</v>
      </c>
      <c r="DP10" s="61">
        <v>151383</v>
      </c>
      <c r="DQ10" s="61">
        <v>150134</v>
      </c>
      <c r="DR10" s="61">
        <v>154518</v>
      </c>
      <c r="DS10" s="61">
        <v>155606</v>
      </c>
      <c r="DT10" s="61">
        <v>140465</v>
      </c>
      <c r="DU10" s="61">
        <v>118787</v>
      </c>
      <c r="DV10" s="61">
        <v>77113</v>
      </c>
      <c r="DW10" s="61">
        <v>149163</v>
      </c>
      <c r="DX10" s="61">
        <v>145185</v>
      </c>
      <c r="DY10" s="61">
        <v>154002</v>
      </c>
      <c r="DZ10" s="61">
        <v>153429</v>
      </c>
      <c r="EA10" s="61">
        <v>143829</v>
      </c>
      <c r="EB10" s="61">
        <v>149718</v>
      </c>
      <c r="EC10" s="61">
        <v>148028</v>
      </c>
      <c r="ED10" s="61">
        <v>154364</v>
      </c>
      <c r="EE10" s="61">
        <v>155022</v>
      </c>
      <c r="EF10" s="61">
        <v>145359.5</v>
      </c>
      <c r="EG10" s="61">
        <v>153042</v>
      </c>
      <c r="EH10" s="61">
        <v>144968.98000000001</v>
      </c>
      <c r="EI10" s="61">
        <v>149101</v>
      </c>
      <c r="EJ10" s="61">
        <v>144684</v>
      </c>
      <c r="EK10" s="61">
        <v>154229</v>
      </c>
      <c r="EL10" s="61">
        <v>152973</v>
      </c>
      <c r="EM10" s="61">
        <v>143999.98000000001</v>
      </c>
      <c r="EN10" s="61">
        <v>149373</v>
      </c>
      <c r="EO10" s="61">
        <v>148170</v>
      </c>
      <c r="EP10" s="61">
        <v>154950</v>
      </c>
      <c r="EQ10" s="61">
        <v>153152</v>
      </c>
      <c r="ER10" s="61">
        <v>138716</v>
      </c>
      <c r="ES10" s="61">
        <v>101791.49</v>
      </c>
      <c r="ET10" s="61">
        <v>90126.5</v>
      </c>
      <c r="EU10" s="61">
        <v>147791</v>
      </c>
      <c r="EV10" s="61">
        <v>144509.98000000001</v>
      </c>
      <c r="EW10" s="61">
        <v>151574</v>
      </c>
      <c r="EX10" s="61">
        <v>152369</v>
      </c>
      <c r="EY10" s="61">
        <v>143409.98000000001</v>
      </c>
      <c r="EZ10" s="61">
        <v>148460</v>
      </c>
      <c r="FA10" s="61">
        <v>146586</v>
      </c>
      <c r="FB10" s="61">
        <v>152506</v>
      </c>
      <c r="FC10" s="61">
        <v>150118</v>
      </c>
      <c r="FD10" s="61">
        <v>136045</v>
      </c>
      <c r="FE10" s="61">
        <v>148103</v>
      </c>
      <c r="FF10" s="61">
        <v>142378</v>
      </c>
      <c r="FG10" s="61">
        <v>145121</v>
      </c>
      <c r="FH10" s="61">
        <v>141895.98000000001</v>
      </c>
      <c r="FI10" s="61">
        <v>151277</v>
      </c>
      <c r="FJ10" s="61">
        <v>149706</v>
      </c>
      <c r="FK10" s="61">
        <v>141222</v>
      </c>
      <c r="FL10" s="61">
        <v>147134</v>
      </c>
      <c r="FM10" s="61">
        <v>143817.98000000001</v>
      </c>
      <c r="FN10" s="61">
        <v>150836</v>
      </c>
      <c r="FO10" s="61">
        <v>148984</v>
      </c>
      <c r="FP10" s="61">
        <v>135698</v>
      </c>
      <c r="FQ10" s="61">
        <v>148213</v>
      </c>
      <c r="FR10" s="61">
        <v>140912</v>
      </c>
      <c r="FS10" s="61">
        <v>144589</v>
      </c>
      <c r="FT10" s="61">
        <v>141940</v>
      </c>
      <c r="FU10" s="61">
        <v>149002</v>
      </c>
      <c r="FV10" s="61">
        <v>148339</v>
      </c>
      <c r="FW10" s="61">
        <v>112229</v>
      </c>
      <c r="FX10" s="61">
        <v>0</v>
      </c>
      <c r="FY10" s="61">
        <v>61510</v>
      </c>
      <c r="FZ10" s="61">
        <v>150552</v>
      </c>
    </row>
    <row r="11" spans="1:182">
      <c r="B11" s="578" t="s">
        <v>9</v>
      </c>
      <c r="C11" s="61">
        <v>0</v>
      </c>
      <c r="D11" s="61">
        <v>0</v>
      </c>
      <c r="E11" s="61">
        <v>0</v>
      </c>
      <c r="F11" s="61">
        <v>0</v>
      </c>
      <c r="G11" s="61">
        <v>0</v>
      </c>
      <c r="H11" s="61">
        <v>0</v>
      </c>
      <c r="I11" s="61">
        <v>7714</v>
      </c>
      <c r="J11" s="61">
        <v>0</v>
      </c>
      <c r="K11" s="61">
        <v>0</v>
      </c>
      <c r="L11" s="61">
        <v>0</v>
      </c>
      <c r="M11" s="61">
        <v>0</v>
      </c>
      <c r="N11" s="61">
        <v>0</v>
      </c>
      <c r="O11" s="61">
        <v>0</v>
      </c>
      <c r="P11" s="61">
        <v>0</v>
      </c>
      <c r="Q11" s="61">
        <v>0</v>
      </c>
      <c r="R11" s="61">
        <v>0</v>
      </c>
      <c r="S11" s="61">
        <v>0</v>
      </c>
      <c r="T11" s="61">
        <v>0</v>
      </c>
      <c r="U11" s="61">
        <v>0</v>
      </c>
      <c r="V11" s="61">
        <v>0</v>
      </c>
      <c r="W11" s="61">
        <v>0</v>
      </c>
      <c r="X11" s="61">
        <v>0</v>
      </c>
      <c r="Y11" s="61">
        <v>0</v>
      </c>
      <c r="Z11" s="61">
        <v>0</v>
      </c>
      <c r="AA11" s="61">
        <v>0</v>
      </c>
      <c r="AB11" s="61">
        <v>0</v>
      </c>
      <c r="AC11" s="61">
        <v>0</v>
      </c>
      <c r="AD11" s="61">
        <v>0</v>
      </c>
      <c r="AE11" s="61">
        <v>0</v>
      </c>
      <c r="AF11" s="61">
        <v>0</v>
      </c>
      <c r="AG11" s="61">
        <v>0</v>
      </c>
      <c r="AH11" s="61">
        <v>0</v>
      </c>
      <c r="AI11" s="61">
        <v>0</v>
      </c>
      <c r="AJ11" s="61">
        <v>0</v>
      </c>
      <c r="AK11" s="61">
        <v>0</v>
      </c>
      <c r="AL11" s="61">
        <v>0</v>
      </c>
      <c r="AM11" s="61">
        <v>0</v>
      </c>
      <c r="AN11" s="61">
        <v>0</v>
      </c>
      <c r="AO11" s="61">
        <v>0</v>
      </c>
      <c r="AP11" s="61">
        <v>0</v>
      </c>
      <c r="AQ11" s="61">
        <v>0</v>
      </c>
      <c r="AR11" s="61">
        <v>0</v>
      </c>
      <c r="AS11" s="61">
        <v>0</v>
      </c>
      <c r="AT11" s="61">
        <v>0</v>
      </c>
      <c r="AU11" s="61">
        <v>0</v>
      </c>
      <c r="AV11" s="61">
        <v>0</v>
      </c>
      <c r="AW11" s="61">
        <v>0</v>
      </c>
      <c r="AX11" s="61">
        <v>0</v>
      </c>
      <c r="AY11" s="61">
        <v>0</v>
      </c>
      <c r="AZ11" s="61">
        <v>0</v>
      </c>
      <c r="BA11" s="61">
        <v>0</v>
      </c>
      <c r="BB11" s="61">
        <v>0</v>
      </c>
      <c r="BC11" s="61">
        <v>0</v>
      </c>
      <c r="BD11" s="61">
        <v>0</v>
      </c>
      <c r="BE11" s="61">
        <v>0</v>
      </c>
      <c r="BF11" s="61">
        <v>0</v>
      </c>
      <c r="BG11" s="61">
        <v>0</v>
      </c>
      <c r="BH11" s="61">
        <v>0</v>
      </c>
      <c r="BI11" s="61">
        <v>0</v>
      </c>
      <c r="BJ11" s="61">
        <v>0</v>
      </c>
      <c r="BK11" s="61">
        <v>0</v>
      </c>
      <c r="BL11" s="61">
        <v>0</v>
      </c>
      <c r="BM11" s="61">
        <v>0</v>
      </c>
      <c r="BN11" s="61">
        <v>0</v>
      </c>
      <c r="BO11" s="61">
        <v>0</v>
      </c>
      <c r="BP11" s="61">
        <v>0</v>
      </c>
      <c r="BQ11" s="61">
        <v>0</v>
      </c>
      <c r="BR11" s="61">
        <v>0</v>
      </c>
      <c r="BS11" s="61">
        <v>0</v>
      </c>
      <c r="BT11" s="61">
        <v>0</v>
      </c>
      <c r="BU11" s="61">
        <v>0</v>
      </c>
      <c r="BV11" s="61">
        <v>0</v>
      </c>
      <c r="BW11" s="61">
        <v>0</v>
      </c>
      <c r="BX11" s="61">
        <v>0</v>
      </c>
      <c r="BY11" s="61">
        <v>0</v>
      </c>
      <c r="BZ11" s="61">
        <v>0</v>
      </c>
      <c r="CA11" s="61">
        <v>0</v>
      </c>
      <c r="CB11" s="61">
        <v>0</v>
      </c>
      <c r="CC11" s="61">
        <v>8990</v>
      </c>
      <c r="CD11" s="61">
        <v>8700</v>
      </c>
      <c r="CE11" s="61">
        <v>0</v>
      </c>
      <c r="CF11" s="61">
        <v>0</v>
      </c>
      <c r="CG11" s="61">
        <v>0</v>
      </c>
      <c r="CH11" s="61">
        <v>0</v>
      </c>
      <c r="CI11" s="61">
        <v>2730</v>
      </c>
      <c r="CJ11" s="61">
        <v>0</v>
      </c>
      <c r="CK11" s="61">
        <v>0</v>
      </c>
      <c r="CL11" s="61">
        <v>0</v>
      </c>
      <c r="CM11" s="61">
        <v>0</v>
      </c>
      <c r="CN11" s="61">
        <v>8500</v>
      </c>
      <c r="CO11" s="61">
        <v>15586</v>
      </c>
      <c r="CP11" s="61">
        <v>15370</v>
      </c>
      <c r="CQ11" s="61">
        <v>9268</v>
      </c>
      <c r="CR11" s="61">
        <v>2200</v>
      </c>
      <c r="CS11" s="61">
        <v>2830</v>
      </c>
      <c r="CT11" s="61">
        <v>4565</v>
      </c>
      <c r="CU11" s="61">
        <v>11165</v>
      </c>
      <c r="CV11" s="61">
        <v>11355</v>
      </c>
      <c r="CW11" s="61">
        <v>9465</v>
      </c>
      <c r="CX11" s="61">
        <v>8305</v>
      </c>
      <c r="CY11" s="61">
        <v>9320</v>
      </c>
      <c r="CZ11" s="61">
        <v>12400</v>
      </c>
      <c r="DA11" s="61">
        <v>14484</v>
      </c>
      <c r="DB11" s="61">
        <v>14790</v>
      </c>
      <c r="DC11" s="61">
        <v>10548</v>
      </c>
      <c r="DD11" s="61">
        <v>6110</v>
      </c>
      <c r="DE11" s="61">
        <v>3440</v>
      </c>
      <c r="DF11" s="61">
        <v>5050</v>
      </c>
      <c r="DG11" s="61">
        <v>10740</v>
      </c>
      <c r="DH11" s="61">
        <v>9670</v>
      </c>
      <c r="DI11" s="61">
        <v>8540</v>
      </c>
      <c r="DJ11" s="61">
        <v>3080</v>
      </c>
      <c r="DK11" s="61">
        <v>4690</v>
      </c>
      <c r="DL11" s="61">
        <v>12690</v>
      </c>
      <c r="DM11" s="61">
        <v>12686</v>
      </c>
      <c r="DN11" s="61">
        <v>15022</v>
      </c>
      <c r="DO11" s="61">
        <v>10314</v>
      </c>
      <c r="DP11" s="61">
        <v>6170</v>
      </c>
      <c r="DQ11" s="61">
        <v>3710</v>
      </c>
      <c r="DR11" s="61">
        <v>4765</v>
      </c>
      <c r="DS11" s="61">
        <v>10150</v>
      </c>
      <c r="DT11" s="61">
        <v>8850</v>
      </c>
      <c r="DU11" s="61">
        <v>3850</v>
      </c>
      <c r="DV11" s="61">
        <v>2365</v>
      </c>
      <c r="DW11" s="61">
        <v>5360</v>
      </c>
      <c r="DX11" s="61">
        <v>12670</v>
      </c>
      <c r="DY11" s="61">
        <v>12876</v>
      </c>
      <c r="DZ11" s="61">
        <v>14036</v>
      </c>
      <c r="EA11" s="61">
        <v>6786</v>
      </c>
      <c r="EB11" s="61">
        <v>1540</v>
      </c>
      <c r="EC11" s="61">
        <v>2070</v>
      </c>
      <c r="ED11" s="61">
        <v>2995</v>
      </c>
      <c r="EE11" s="61">
        <v>4777</v>
      </c>
      <c r="EF11" s="61">
        <v>8710</v>
      </c>
      <c r="EG11" s="61">
        <v>2970</v>
      </c>
      <c r="EH11" s="61">
        <v>2640</v>
      </c>
      <c r="EI11" s="61">
        <v>4990</v>
      </c>
      <c r="EJ11" s="61">
        <v>9180</v>
      </c>
      <c r="EK11" s="61">
        <v>12802</v>
      </c>
      <c r="EL11" s="61">
        <v>12744</v>
      </c>
      <c r="EM11" s="61">
        <v>7424</v>
      </c>
      <c r="EN11" s="61">
        <v>1530</v>
      </c>
      <c r="EO11" s="61">
        <v>1610</v>
      </c>
      <c r="EP11" s="61">
        <v>3600</v>
      </c>
      <c r="EQ11" s="61">
        <v>4570</v>
      </c>
      <c r="ER11" s="61">
        <v>7540</v>
      </c>
      <c r="ES11" s="61">
        <v>3465</v>
      </c>
      <c r="ET11" s="61">
        <v>2750</v>
      </c>
      <c r="EU11" s="61">
        <v>5490</v>
      </c>
      <c r="EV11" s="61">
        <v>9370</v>
      </c>
      <c r="EW11" s="61">
        <v>12106</v>
      </c>
      <c r="EX11" s="61">
        <v>12006</v>
      </c>
      <c r="EY11" s="61">
        <v>8616</v>
      </c>
      <c r="EZ11" s="61">
        <v>1540</v>
      </c>
      <c r="FA11" s="61">
        <v>1610</v>
      </c>
      <c r="FB11" s="61">
        <v>3590</v>
      </c>
      <c r="FC11" s="61">
        <v>7005</v>
      </c>
      <c r="FD11" s="61">
        <v>8320</v>
      </c>
      <c r="FE11" s="61">
        <v>2915</v>
      </c>
      <c r="FF11" s="61">
        <v>2530</v>
      </c>
      <c r="FG11" s="61">
        <v>5490</v>
      </c>
      <c r="FH11" s="61">
        <v>10530</v>
      </c>
      <c r="FI11" s="61">
        <v>11584</v>
      </c>
      <c r="FJ11" s="61">
        <v>12412</v>
      </c>
      <c r="FK11" s="61">
        <v>8278</v>
      </c>
      <c r="FL11" s="61">
        <v>1360</v>
      </c>
      <c r="FM11" s="61">
        <v>1730</v>
      </c>
      <c r="FN11" s="61">
        <v>3665</v>
      </c>
      <c r="FO11" s="61">
        <v>6735</v>
      </c>
      <c r="FP11" s="61">
        <v>7800</v>
      </c>
      <c r="FQ11" s="61">
        <v>3685</v>
      </c>
      <c r="FR11" s="61">
        <v>2310</v>
      </c>
      <c r="FS11" s="61">
        <v>3520</v>
      </c>
      <c r="FT11" s="61">
        <v>11020</v>
      </c>
      <c r="FU11" s="61">
        <v>10730</v>
      </c>
      <c r="FV11" s="61">
        <v>13514</v>
      </c>
      <c r="FW11" s="61">
        <v>6718</v>
      </c>
      <c r="FX11" s="61">
        <v>1760</v>
      </c>
      <c r="FY11" s="61">
        <v>2070</v>
      </c>
      <c r="FZ11" s="61">
        <v>3687</v>
      </c>
    </row>
    <row r="12" spans="1:182">
      <c r="B12" s="579" t="s">
        <v>10</v>
      </c>
      <c r="C12" s="61">
        <v>0</v>
      </c>
      <c r="D12" s="61">
        <v>0</v>
      </c>
      <c r="E12" s="61">
        <v>0</v>
      </c>
      <c r="F12" s="61">
        <v>0</v>
      </c>
      <c r="G12" s="61">
        <v>0</v>
      </c>
      <c r="H12" s="61">
        <v>0</v>
      </c>
      <c r="I12" s="61">
        <v>14753</v>
      </c>
      <c r="J12" s="61">
        <v>0</v>
      </c>
      <c r="K12" s="61">
        <v>0</v>
      </c>
      <c r="L12" s="61">
        <v>0</v>
      </c>
      <c r="M12" s="61">
        <v>0</v>
      </c>
      <c r="N12" s="61">
        <v>0</v>
      </c>
      <c r="O12" s="61">
        <v>0</v>
      </c>
      <c r="P12" s="61">
        <v>0</v>
      </c>
      <c r="Q12" s="61">
        <v>0</v>
      </c>
      <c r="R12" s="61">
        <v>0</v>
      </c>
      <c r="S12" s="61">
        <v>0</v>
      </c>
      <c r="T12" s="61">
        <v>0</v>
      </c>
      <c r="U12" s="61">
        <v>0</v>
      </c>
      <c r="V12" s="61">
        <v>0</v>
      </c>
      <c r="W12" s="61">
        <v>0</v>
      </c>
      <c r="X12" s="61">
        <v>0</v>
      </c>
      <c r="Y12" s="61">
        <v>0</v>
      </c>
      <c r="Z12" s="61">
        <v>0</v>
      </c>
      <c r="AA12" s="61">
        <v>0</v>
      </c>
      <c r="AB12" s="61">
        <v>0</v>
      </c>
      <c r="AC12" s="61">
        <v>0</v>
      </c>
      <c r="AD12" s="61">
        <v>0</v>
      </c>
      <c r="AE12" s="61">
        <v>0</v>
      </c>
      <c r="AF12" s="61">
        <v>0</v>
      </c>
      <c r="AG12" s="61">
        <v>0</v>
      </c>
      <c r="AH12" s="61">
        <v>0</v>
      </c>
      <c r="AI12" s="61">
        <v>0</v>
      </c>
      <c r="AJ12" s="61">
        <v>0</v>
      </c>
      <c r="AK12" s="61">
        <v>0</v>
      </c>
      <c r="AL12" s="61">
        <v>0</v>
      </c>
      <c r="AM12" s="61">
        <v>0</v>
      </c>
      <c r="AN12" s="61">
        <v>0</v>
      </c>
      <c r="AO12" s="61">
        <v>0</v>
      </c>
      <c r="AP12" s="61">
        <v>0</v>
      </c>
      <c r="AQ12" s="61">
        <v>0</v>
      </c>
      <c r="AR12" s="61">
        <v>0</v>
      </c>
      <c r="AS12" s="61">
        <v>0</v>
      </c>
      <c r="AT12" s="61">
        <v>0</v>
      </c>
      <c r="AU12" s="61">
        <v>0</v>
      </c>
      <c r="AV12" s="61">
        <v>0</v>
      </c>
      <c r="AW12" s="61">
        <v>0</v>
      </c>
      <c r="AX12" s="61">
        <v>0</v>
      </c>
      <c r="AY12" s="61">
        <v>0</v>
      </c>
      <c r="AZ12" s="61">
        <v>0</v>
      </c>
      <c r="BA12" s="61">
        <v>0</v>
      </c>
      <c r="BB12" s="61">
        <v>0</v>
      </c>
      <c r="BC12" s="61">
        <v>0</v>
      </c>
      <c r="BD12" s="61">
        <v>0</v>
      </c>
      <c r="BE12" s="61">
        <v>0</v>
      </c>
      <c r="BF12" s="61">
        <v>0</v>
      </c>
      <c r="BG12" s="61">
        <v>0</v>
      </c>
      <c r="BH12" s="61">
        <v>0</v>
      </c>
      <c r="BI12" s="61">
        <v>0</v>
      </c>
      <c r="BJ12" s="61">
        <v>0</v>
      </c>
      <c r="BK12" s="61">
        <v>0</v>
      </c>
      <c r="BL12" s="61">
        <v>0</v>
      </c>
      <c r="BM12" s="61">
        <v>0</v>
      </c>
      <c r="BN12" s="61">
        <v>0</v>
      </c>
      <c r="BO12" s="61">
        <v>0</v>
      </c>
      <c r="BP12" s="61">
        <v>0</v>
      </c>
      <c r="BQ12" s="61">
        <v>0</v>
      </c>
      <c r="BR12" s="61">
        <v>0</v>
      </c>
      <c r="BS12" s="61">
        <v>0</v>
      </c>
      <c r="BT12" s="61">
        <v>0</v>
      </c>
      <c r="BU12" s="61">
        <v>0</v>
      </c>
      <c r="BV12" s="61">
        <v>0</v>
      </c>
      <c r="BW12" s="61">
        <v>0</v>
      </c>
      <c r="BX12" s="61">
        <v>0</v>
      </c>
      <c r="BY12" s="61">
        <v>0</v>
      </c>
      <c r="BZ12" s="61">
        <v>0</v>
      </c>
      <c r="CA12" s="61">
        <v>0</v>
      </c>
      <c r="CB12" s="61">
        <v>0</v>
      </c>
      <c r="CC12" s="61">
        <v>0</v>
      </c>
      <c r="CD12" s="61">
        <v>0</v>
      </c>
      <c r="CE12" s="61">
        <v>0</v>
      </c>
      <c r="CF12" s="61">
        <v>0</v>
      </c>
      <c r="CG12" s="61">
        <v>0</v>
      </c>
      <c r="CH12" s="61">
        <v>0</v>
      </c>
      <c r="CI12" s="61">
        <v>0</v>
      </c>
      <c r="CJ12" s="61">
        <v>0</v>
      </c>
      <c r="CK12" s="61">
        <v>0</v>
      </c>
      <c r="CL12" s="61">
        <v>0</v>
      </c>
      <c r="CM12" s="61">
        <v>0</v>
      </c>
      <c r="CN12" s="61">
        <v>0</v>
      </c>
      <c r="CO12" s="61">
        <v>354</v>
      </c>
      <c r="CP12" s="61">
        <v>1054</v>
      </c>
      <c r="CQ12" s="61">
        <v>0</v>
      </c>
      <c r="CR12" s="61">
        <v>0</v>
      </c>
      <c r="CS12" s="61">
        <v>0</v>
      </c>
      <c r="CT12" s="61">
        <v>0</v>
      </c>
      <c r="CU12" s="61">
        <v>0</v>
      </c>
      <c r="CV12" s="61">
        <v>0</v>
      </c>
      <c r="CW12" s="61">
        <v>0</v>
      </c>
      <c r="CX12" s="61">
        <v>0</v>
      </c>
      <c r="CY12" s="61">
        <v>0</v>
      </c>
      <c r="CZ12" s="61">
        <v>0</v>
      </c>
      <c r="DA12" s="61">
        <v>15299</v>
      </c>
      <c r="DB12" s="61">
        <v>13338</v>
      </c>
      <c r="DC12" s="61">
        <v>0</v>
      </c>
      <c r="DD12" s="61">
        <v>0</v>
      </c>
      <c r="DE12" s="61">
        <v>0</v>
      </c>
      <c r="DF12" s="61">
        <v>0</v>
      </c>
      <c r="DG12" s="61">
        <v>0</v>
      </c>
      <c r="DH12" s="61">
        <v>0</v>
      </c>
      <c r="DI12" s="61">
        <v>0</v>
      </c>
      <c r="DJ12" s="61">
        <v>0</v>
      </c>
      <c r="DK12" s="61">
        <v>0</v>
      </c>
      <c r="DL12" s="61">
        <v>0</v>
      </c>
      <c r="DM12" s="61">
        <v>14379</v>
      </c>
      <c r="DN12" s="61">
        <v>1715</v>
      </c>
      <c r="DO12" s="61">
        <v>0</v>
      </c>
      <c r="DP12" s="61">
        <v>0</v>
      </c>
      <c r="DQ12" s="61">
        <v>0</v>
      </c>
      <c r="DR12" s="61">
        <v>0</v>
      </c>
      <c r="DS12" s="61">
        <v>0</v>
      </c>
      <c r="DT12" s="61">
        <v>0</v>
      </c>
      <c r="DU12" s="61">
        <v>0</v>
      </c>
      <c r="DV12" s="61">
        <v>0</v>
      </c>
      <c r="DW12" s="61">
        <v>0</v>
      </c>
      <c r="DX12" s="61">
        <v>0</v>
      </c>
      <c r="DY12" s="61">
        <v>2216</v>
      </c>
      <c r="DZ12" s="61">
        <v>1272</v>
      </c>
      <c r="EA12" s="61">
        <v>0</v>
      </c>
      <c r="EB12" s="61">
        <v>0</v>
      </c>
      <c r="EC12" s="61">
        <v>0</v>
      </c>
      <c r="ED12" s="61">
        <v>0</v>
      </c>
      <c r="EE12" s="61">
        <v>0</v>
      </c>
      <c r="EF12" s="61">
        <v>0</v>
      </c>
      <c r="EG12" s="61">
        <v>0</v>
      </c>
      <c r="EH12" s="61">
        <v>0</v>
      </c>
      <c r="EI12" s="61">
        <v>0</v>
      </c>
      <c r="EJ12" s="61">
        <v>0</v>
      </c>
      <c r="EK12" s="61">
        <v>0</v>
      </c>
      <c r="EL12" s="61">
        <v>270</v>
      </c>
      <c r="EM12" s="61">
        <v>0</v>
      </c>
      <c r="EN12" s="61">
        <v>0</v>
      </c>
      <c r="EO12" s="61">
        <v>0</v>
      </c>
      <c r="EP12" s="61">
        <v>0</v>
      </c>
      <c r="EQ12" s="61">
        <v>0</v>
      </c>
      <c r="ER12" s="61">
        <v>0</v>
      </c>
      <c r="ES12" s="61">
        <v>0</v>
      </c>
      <c r="ET12" s="61">
        <v>0</v>
      </c>
      <c r="EU12" s="61">
        <v>0</v>
      </c>
      <c r="EV12" s="61">
        <v>0</v>
      </c>
      <c r="EW12" s="61">
        <v>405</v>
      </c>
      <c r="EX12" s="61">
        <v>0</v>
      </c>
      <c r="EY12" s="61">
        <v>0</v>
      </c>
      <c r="EZ12" s="61">
        <v>0</v>
      </c>
      <c r="FA12" s="61">
        <v>0</v>
      </c>
      <c r="FB12" s="61">
        <v>0</v>
      </c>
      <c r="FC12" s="61">
        <v>0</v>
      </c>
      <c r="FD12" s="61">
        <v>0</v>
      </c>
      <c r="FE12" s="61">
        <v>0</v>
      </c>
      <c r="FF12" s="61">
        <v>0</v>
      </c>
      <c r="FG12" s="61">
        <v>0</v>
      </c>
      <c r="FH12" s="61">
        <v>0</v>
      </c>
      <c r="FI12" s="61">
        <v>309</v>
      </c>
      <c r="FJ12" s="61">
        <v>0</v>
      </c>
      <c r="FK12" s="61">
        <v>0</v>
      </c>
      <c r="FL12" s="61">
        <v>0</v>
      </c>
      <c r="FM12" s="61">
        <v>0</v>
      </c>
      <c r="FN12" s="61">
        <v>0</v>
      </c>
      <c r="FO12" s="61">
        <v>0</v>
      </c>
      <c r="FP12" s="61">
        <v>0</v>
      </c>
      <c r="FQ12" s="61">
        <v>0</v>
      </c>
      <c r="FR12" s="61">
        <v>0</v>
      </c>
      <c r="FS12" s="61">
        <v>0</v>
      </c>
      <c r="FT12" s="61">
        <v>0</v>
      </c>
      <c r="FU12" s="61">
        <v>668</v>
      </c>
      <c r="FV12" s="61">
        <v>1054</v>
      </c>
      <c r="FW12" s="61">
        <v>0</v>
      </c>
      <c r="FX12" s="61">
        <v>0</v>
      </c>
      <c r="FY12" s="61">
        <v>0</v>
      </c>
      <c r="FZ12" s="61">
        <v>0</v>
      </c>
    </row>
    <row r="13" spans="1:182">
      <c r="B13" s="580" t="s">
        <v>11</v>
      </c>
      <c r="C13" s="62">
        <v>1073444.58</v>
      </c>
      <c r="D13" s="63">
        <v>963100.2</v>
      </c>
      <c r="E13" s="63">
        <v>1031506.81</v>
      </c>
      <c r="F13" s="63">
        <v>900517.15999999992</v>
      </c>
      <c r="G13" s="63">
        <v>916779.65</v>
      </c>
      <c r="H13" s="63">
        <v>986931.19999999995</v>
      </c>
      <c r="I13" s="63">
        <v>1056777.58</v>
      </c>
      <c r="J13" s="63">
        <v>1034359.41</v>
      </c>
      <c r="K13" s="63">
        <v>981154.12999999989</v>
      </c>
      <c r="L13" s="63">
        <v>790257</v>
      </c>
      <c r="M13" s="63">
        <v>857002.2</v>
      </c>
      <c r="N13" s="63">
        <v>1026399.9700000001</v>
      </c>
      <c r="O13" s="63">
        <v>1062305.9700000002</v>
      </c>
      <c r="P13" s="63">
        <v>955649.78999999992</v>
      </c>
      <c r="Q13" s="63">
        <v>933322.17000000016</v>
      </c>
      <c r="R13" s="63">
        <v>861415.79999999993</v>
      </c>
      <c r="S13" s="63">
        <v>902179.41</v>
      </c>
      <c r="T13" s="63">
        <v>989612.11999999988</v>
      </c>
      <c r="U13" s="63">
        <v>1029845.02</v>
      </c>
      <c r="V13" s="63">
        <v>1030921.41</v>
      </c>
      <c r="W13" s="63">
        <v>977433.12999999989</v>
      </c>
      <c r="X13" s="63">
        <v>962490.8</v>
      </c>
      <c r="Y13" s="63">
        <v>983383.2</v>
      </c>
      <c r="Z13" s="63">
        <v>1018729.3700000001</v>
      </c>
      <c r="AA13" s="63">
        <v>1035071.5800000001</v>
      </c>
      <c r="AB13" s="63">
        <v>945559.78999999992</v>
      </c>
      <c r="AC13" s="63">
        <v>1008043.3700000001</v>
      </c>
      <c r="AD13" s="63">
        <v>883032</v>
      </c>
      <c r="AE13" s="63">
        <v>876129.78</v>
      </c>
      <c r="AF13" s="63">
        <v>983593.50999999989</v>
      </c>
      <c r="AG13" s="63">
        <v>1028018.41</v>
      </c>
      <c r="AH13" s="63">
        <v>1026043.9700000001</v>
      </c>
      <c r="AI13" s="63">
        <v>970367.6</v>
      </c>
      <c r="AJ13" s="63">
        <v>833971.6</v>
      </c>
      <c r="AK13" s="63">
        <v>980796.52999999991</v>
      </c>
      <c r="AL13" s="63">
        <v>996882.61</v>
      </c>
      <c r="AM13" s="63">
        <v>1036304.5800000001</v>
      </c>
      <c r="AN13" s="63">
        <v>979151.74</v>
      </c>
      <c r="AO13" s="63">
        <v>886739.02</v>
      </c>
      <c r="AP13" s="63">
        <v>800043.7</v>
      </c>
      <c r="AQ13" s="63">
        <v>919008.21</v>
      </c>
      <c r="AR13" s="63">
        <v>984912.2</v>
      </c>
      <c r="AS13" s="63">
        <v>1024148.9900000001</v>
      </c>
      <c r="AT13" s="63">
        <v>1036502.3700000001</v>
      </c>
      <c r="AU13" s="63">
        <v>970719.6</v>
      </c>
      <c r="AV13" s="63">
        <v>951599.59000000008</v>
      </c>
      <c r="AW13" s="63">
        <v>984589.2</v>
      </c>
      <c r="AX13" s="63">
        <v>995476.41</v>
      </c>
      <c r="AY13" s="63">
        <v>1035741.41</v>
      </c>
      <c r="AZ13" s="63">
        <v>942379.78999999992</v>
      </c>
      <c r="BA13" s="63">
        <v>928166.41</v>
      </c>
      <c r="BB13" s="63">
        <v>850132</v>
      </c>
      <c r="BC13" s="63">
        <v>914885.58000000007</v>
      </c>
      <c r="BD13" s="63">
        <v>966143</v>
      </c>
      <c r="BE13" s="63">
        <v>1001866.5800000001</v>
      </c>
      <c r="BF13" s="63">
        <v>1015239.41</v>
      </c>
      <c r="BG13" s="63">
        <v>932662.79</v>
      </c>
      <c r="BH13" s="63">
        <v>718973.8</v>
      </c>
      <c r="BI13" s="63">
        <v>809718.6</v>
      </c>
      <c r="BJ13" s="63">
        <v>981038.41</v>
      </c>
      <c r="BK13" s="63">
        <v>1045973.5800000001</v>
      </c>
      <c r="BL13" s="63">
        <v>952310.2</v>
      </c>
      <c r="BM13" s="63">
        <v>934047.61</v>
      </c>
      <c r="BN13" s="63">
        <v>867135.14999999991</v>
      </c>
      <c r="BO13" s="63">
        <v>933825.41</v>
      </c>
      <c r="BP13" s="63">
        <v>979248.6</v>
      </c>
      <c r="BQ13" s="63">
        <v>1031957.3700000001</v>
      </c>
      <c r="BR13" s="63">
        <v>1040082.41</v>
      </c>
      <c r="BS13" s="63">
        <v>930025.55999999994</v>
      </c>
      <c r="BT13" s="63">
        <v>932207.97000000009</v>
      </c>
      <c r="BU13" s="63">
        <v>951460.6</v>
      </c>
      <c r="BV13" s="63">
        <v>1048622.3700000001</v>
      </c>
      <c r="BW13" s="63">
        <v>1085247.58</v>
      </c>
      <c r="BX13" s="63">
        <v>960887.2</v>
      </c>
      <c r="BY13" s="63">
        <v>929581.61</v>
      </c>
      <c r="BZ13" s="63">
        <v>839244.34</v>
      </c>
      <c r="CA13" s="63">
        <v>925755.81</v>
      </c>
      <c r="CB13" s="63">
        <v>1012450.6</v>
      </c>
      <c r="CC13" s="63">
        <v>1091657.58</v>
      </c>
      <c r="CD13" s="63">
        <v>1092207.4100000001</v>
      </c>
      <c r="CE13" s="63">
        <v>1037082.5299999999</v>
      </c>
      <c r="CF13" s="63">
        <v>831609.8</v>
      </c>
      <c r="CG13" s="63">
        <v>1063612.3900000001</v>
      </c>
      <c r="CH13" s="63">
        <v>1109599.3700000001</v>
      </c>
      <c r="CI13" s="63">
        <v>1129427.58</v>
      </c>
      <c r="CJ13" s="63">
        <v>1053463.99</v>
      </c>
      <c r="CK13" s="63">
        <v>1097477.58</v>
      </c>
      <c r="CL13" s="63">
        <v>907175.79999999993</v>
      </c>
      <c r="CM13" s="63">
        <v>994908.01</v>
      </c>
      <c r="CN13" s="63">
        <v>1055978.1299999999</v>
      </c>
      <c r="CO13" s="63">
        <v>1111928.6099999999</v>
      </c>
      <c r="CP13" s="63">
        <v>1112080.3700000001</v>
      </c>
      <c r="CQ13" s="63">
        <v>1061386.2</v>
      </c>
      <c r="CR13" s="63">
        <v>1026293.6000000001</v>
      </c>
      <c r="CS13" s="63">
        <v>1076594.53</v>
      </c>
      <c r="CT13" s="63">
        <v>1116315.4100000001</v>
      </c>
      <c r="CU13" s="63">
        <v>1132941.58</v>
      </c>
      <c r="CV13" s="63">
        <v>980554.7</v>
      </c>
      <c r="CW13" s="63">
        <v>964884.46000000008</v>
      </c>
      <c r="CX13" s="63">
        <v>916070.40000000002</v>
      </c>
      <c r="CY13" s="63">
        <v>1010053.3700000001</v>
      </c>
      <c r="CZ13" s="63">
        <v>1062788.6000000001</v>
      </c>
      <c r="DA13" s="63">
        <v>1118843.4100000001</v>
      </c>
      <c r="DB13" s="63">
        <v>1130125.58</v>
      </c>
      <c r="DC13" s="63">
        <v>1050946.6000000001</v>
      </c>
      <c r="DD13" s="63">
        <v>830787.6</v>
      </c>
      <c r="DE13" s="63">
        <v>1081851.52</v>
      </c>
      <c r="DF13" s="63">
        <v>1107068.6099999999</v>
      </c>
      <c r="DG13" s="63">
        <v>1130671.6099999999</v>
      </c>
      <c r="DH13" s="63">
        <v>1021924.2</v>
      </c>
      <c r="DI13" s="63">
        <v>1121413.4100000001</v>
      </c>
      <c r="DJ13" s="63">
        <v>943462.01</v>
      </c>
      <c r="DK13" s="63">
        <v>932956.97</v>
      </c>
      <c r="DL13" s="63">
        <v>1057483.6000000001</v>
      </c>
      <c r="DM13" s="63">
        <v>1120132.3800000001</v>
      </c>
      <c r="DN13" s="63">
        <v>1114586.9700000002</v>
      </c>
      <c r="DO13" s="63">
        <v>1043160.6</v>
      </c>
      <c r="DP13" s="63">
        <v>1029588.5900000001</v>
      </c>
      <c r="DQ13" s="63">
        <v>1080873.6000000001</v>
      </c>
      <c r="DR13" s="63">
        <v>1104500.6099999999</v>
      </c>
      <c r="DS13" s="63">
        <v>1125431.4100000001</v>
      </c>
      <c r="DT13" s="63">
        <v>1016479.61</v>
      </c>
      <c r="DU13" s="63">
        <v>1078143.6099999999</v>
      </c>
      <c r="DV13" s="63">
        <v>882017</v>
      </c>
      <c r="DW13" s="63">
        <v>966997.58000000007</v>
      </c>
      <c r="DX13" s="63">
        <v>1040807.3999999999</v>
      </c>
      <c r="DY13" s="63">
        <v>1108334.3700000001</v>
      </c>
      <c r="DZ13" s="63">
        <v>1105887.4100000001</v>
      </c>
      <c r="EA13" s="63">
        <v>1040365.6</v>
      </c>
      <c r="EB13" s="63">
        <v>848607.39</v>
      </c>
      <c r="EC13" s="63">
        <v>972305.2</v>
      </c>
      <c r="ED13" s="63">
        <v>1098848.4100000001</v>
      </c>
      <c r="EE13" s="63">
        <v>1118494.58</v>
      </c>
      <c r="EF13" s="63">
        <v>1051964.2</v>
      </c>
      <c r="EG13" s="63">
        <v>957846.41</v>
      </c>
      <c r="EH13" s="63">
        <v>860968.3899999999</v>
      </c>
      <c r="EI13" s="63">
        <v>993454.65</v>
      </c>
      <c r="EJ13" s="63">
        <v>1041929</v>
      </c>
      <c r="EK13" s="63">
        <v>1106133.58</v>
      </c>
      <c r="EL13" s="63">
        <v>1102472.4100000001</v>
      </c>
      <c r="EM13" s="63">
        <v>1046949.1299999999</v>
      </c>
      <c r="EN13" s="63">
        <v>1017364.8</v>
      </c>
      <c r="EO13" s="63">
        <v>1067322.6000000001</v>
      </c>
      <c r="EP13" s="63">
        <v>1105150.3700000001</v>
      </c>
      <c r="EQ13" s="63">
        <v>1106857.3700000001</v>
      </c>
      <c r="ER13" s="63">
        <v>1006057.61</v>
      </c>
      <c r="ES13" s="63">
        <v>1049574.07</v>
      </c>
      <c r="ET13" s="63">
        <v>905817.1</v>
      </c>
      <c r="EU13" s="63">
        <v>1004774.5700000001</v>
      </c>
      <c r="EV13" s="63">
        <v>1032775.9299999999</v>
      </c>
      <c r="EW13" s="63">
        <v>1093196.6099999999</v>
      </c>
      <c r="EX13" s="63">
        <v>1099523.4100000001</v>
      </c>
      <c r="EY13" s="63">
        <v>1037700.5299999999</v>
      </c>
      <c r="EZ13" s="63">
        <v>815114.6</v>
      </c>
      <c r="FA13" s="63">
        <v>861521.2</v>
      </c>
      <c r="FB13" s="63">
        <v>1090463.3700000001</v>
      </c>
      <c r="FC13" s="63">
        <v>1091001.3700000001</v>
      </c>
      <c r="FD13" s="63">
        <v>990627.2</v>
      </c>
      <c r="FE13" s="63">
        <v>991829.58000000007</v>
      </c>
      <c r="FF13" s="63">
        <v>834386.39999999991</v>
      </c>
      <c r="FG13" s="63">
        <v>969505.61</v>
      </c>
      <c r="FH13" s="63">
        <v>1020723.5199999999</v>
      </c>
      <c r="FI13" s="63">
        <v>1086513.02</v>
      </c>
      <c r="FJ13" s="63">
        <v>1083507.58</v>
      </c>
      <c r="FK13" s="63">
        <v>1018942.6</v>
      </c>
      <c r="FL13" s="63">
        <v>1003857.6000000001</v>
      </c>
      <c r="FM13" s="63">
        <v>1042979.5199999999</v>
      </c>
      <c r="FN13" s="63">
        <v>1078496.6099999999</v>
      </c>
      <c r="FO13" s="63">
        <v>1082591.58</v>
      </c>
      <c r="FP13" s="63">
        <v>985306.2</v>
      </c>
      <c r="FQ13" s="63">
        <v>831254.59</v>
      </c>
      <c r="FR13" s="63">
        <v>908322.24</v>
      </c>
      <c r="FS13" s="63">
        <v>911078.98</v>
      </c>
      <c r="FT13" s="63">
        <v>1015822.2</v>
      </c>
      <c r="FU13" s="63">
        <v>1077897.4100000001</v>
      </c>
      <c r="FV13" s="63">
        <v>1073023.3700000001</v>
      </c>
      <c r="FW13" s="63">
        <v>978870</v>
      </c>
      <c r="FX13" s="63">
        <v>909032.01</v>
      </c>
      <c r="FY13" s="63">
        <v>956130.54999999993</v>
      </c>
      <c r="FZ13" s="63">
        <v>1076908.6099999999</v>
      </c>
    </row>
    <row r="14" spans="1:182">
      <c r="B14" s="578" t="s">
        <v>97</v>
      </c>
      <c r="C14" s="88">
        <v>34588.480000000003</v>
      </c>
      <c r="D14" s="89">
        <v>31252.55</v>
      </c>
      <c r="E14" s="89">
        <v>34546.629999999997</v>
      </c>
      <c r="F14" s="89">
        <v>33514.949999999997</v>
      </c>
      <c r="G14" s="89">
        <v>34234.839999999997</v>
      </c>
      <c r="H14" s="89">
        <v>7643.53</v>
      </c>
      <c r="I14" s="89">
        <v>7936</v>
      </c>
      <c r="J14" s="89">
        <v>7826.88</v>
      </c>
      <c r="K14" s="89">
        <v>7642.64</v>
      </c>
      <c r="L14" s="89">
        <v>34547.120000000003</v>
      </c>
      <c r="M14" s="89">
        <v>33405.019999999997</v>
      </c>
      <c r="N14" s="89">
        <v>34790.050000000003</v>
      </c>
      <c r="O14" s="89">
        <v>34588.480000000003</v>
      </c>
      <c r="P14" s="89">
        <v>31252.55</v>
      </c>
      <c r="Q14" s="89">
        <v>34546.629999999997</v>
      </c>
      <c r="R14" s="89">
        <v>33514.949999999997</v>
      </c>
      <c r="S14" s="89">
        <v>34234.839999999997</v>
      </c>
      <c r="T14" s="89">
        <v>7643.53</v>
      </c>
      <c r="U14" s="89">
        <v>7936</v>
      </c>
      <c r="V14" s="89">
        <v>7826.88</v>
      </c>
      <c r="W14" s="89">
        <v>7642.64</v>
      </c>
      <c r="X14" s="89">
        <v>34547.120000000003</v>
      </c>
      <c r="Y14" s="89">
        <v>33405.019999999997</v>
      </c>
      <c r="Z14" s="89">
        <v>34790.050000000003</v>
      </c>
      <c r="AA14" s="89">
        <v>24046.14</v>
      </c>
      <c r="AB14" s="89">
        <v>19695.150000000001</v>
      </c>
      <c r="AC14" s="89">
        <v>10593.13</v>
      </c>
      <c r="AD14" s="89">
        <v>11535.78</v>
      </c>
      <c r="AE14" s="89">
        <v>18689.8</v>
      </c>
      <c r="AF14" s="89">
        <v>25270</v>
      </c>
      <c r="AG14" s="89">
        <v>42149.36</v>
      </c>
      <c r="AH14" s="89">
        <v>41004.58</v>
      </c>
      <c r="AI14" s="89">
        <v>20687.21</v>
      </c>
      <c r="AJ14" s="89">
        <v>10524.19</v>
      </c>
      <c r="AK14" s="89">
        <v>18151.330000000002</v>
      </c>
      <c r="AL14" s="89">
        <v>24633.34</v>
      </c>
      <c r="AM14" s="89">
        <v>24000</v>
      </c>
      <c r="AN14" s="89">
        <v>19717.740000000002</v>
      </c>
      <c r="AO14" s="89">
        <v>10157.26</v>
      </c>
      <c r="AP14" s="89">
        <v>11882.16</v>
      </c>
      <c r="AQ14" s="89">
        <v>18109.52</v>
      </c>
      <c r="AR14" s="89">
        <v>26745.52</v>
      </c>
      <c r="AS14" s="89">
        <v>40667.81</v>
      </c>
      <c r="AT14" s="89">
        <v>40997.81</v>
      </c>
      <c r="AU14" s="89">
        <v>20596.919999999998</v>
      </c>
      <c r="AV14" s="89">
        <v>10765.34</v>
      </c>
      <c r="AW14" s="89">
        <v>18728.71</v>
      </c>
      <c r="AX14" s="89">
        <v>24611.23</v>
      </c>
      <c r="AY14" s="89">
        <v>23821.61</v>
      </c>
      <c r="AZ14" s="89">
        <v>20832.84</v>
      </c>
      <c r="BA14" s="89">
        <v>9687.2099999999991</v>
      </c>
      <c r="BB14" s="89">
        <v>10838.33</v>
      </c>
      <c r="BC14" s="89">
        <v>18465</v>
      </c>
      <c r="BD14" s="89">
        <v>26621.13</v>
      </c>
      <c r="BE14" s="89">
        <v>40854.81</v>
      </c>
      <c r="BF14" s="89">
        <v>41892.81</v>
      </c>
      <c r="BG14" s="89">
        <v>19817.54</v>
      </c>
      <c r="BH14" s="89">
        <v>10691.84</v>
      </c>
      <c r="BI14" s="89">
        <v>18709.45</v>
      </c>
      <c r="BJ14" s="89">
        <v>24747.42</v>
      </c>
      <c r="BK14" s="89">
        <v>24033.19</v>
      </c>
      <c r="BL14" s="89">
        <v>20546.97</v>
      </c>
      <c r="BM14" s="89">
        <v>10318.17</v>
      </c>
      <c r="BN14" s="89">
        <v>10417.33</v>
      </c>
      <c r="BO14" s="89">
        <v>17771.689999999999</v>
      </c>
      <c r="BP14" s="89">
        <v>26427.71</v>
      </c>
      <c r="BQ14" s="89">
        <v>41854.49</v>
      </c>
      <c r="BR14" s="89">
        <v>42322.13</v>
      </c>
      <c r="BS14" s="89">
        <v>19688.32</v>
      </c>
      <c r="BT14" s="89">
        <v>10421.19</v>
      </c>
      <c r="BU14" s="89">
        <v>18849.2</v>
      </c>
      <c r="BV14" s="89">
        <v>24329.61</v>
      </c>
      <c r="BW14" s="89">
        <v>24513.43</v>
      </c>
      <c r="BX14" s="89">
        <v>19942.439999999999</v>
      </c>
      <c r="BY14" s="89">
        <v>10124.129999999999</v>
      </c>
      <c r="BZ14" s="89">
        <v>11049.33</v>
      </c>
      <c r="CA14" s="89">
        <v>17346.259999999998</v>
      </c>
      <c r="CB14" s="89">
        <v>25584.41</v>
      </c>
      <c r="CC14" s="89">
        <v>43019.49</v>
      </c>
      <c r="CD14" s="89">
        <v>42383.519999999997</v>
      </c>
      <c r="CE14" s="89">
        <v>19560.47</v>
      </c>
      <c r="CF14" s="89">
        <v>10710.79</v>
      </c>
      <c r="CG14" s="89">
        <v>18541.740000000002</v>
      </c>
      <c r="CH14" s="89">
        <v>24204</v>
      </c>
      <c r="CI14" s="89">
        <v>24292.55</v>
      </c>
      <c r="CJ14" s="89">
        <v>19448.740000000002</v>
      </c>
      <c r="CK14" s="89">
        <v>10472.379999999999</v>
      </c>
      <c r="CL14" s="89">
        <v>11798.28</v>
      </c>
      <c r="CM14" s="89">
        <v>18548.05</v>
      </c>
      <c r="CN14" s="89">
        <v>25264.32</v>
      </c>
      <c r="CO14" s="89">
        <v>42257.81</v>
      </c>
      <c r="CP14" s="89">
        <v>40901.81</v>
      </c>
      <c r="CQ14" s="89">
        <v>20580.21</v>
      </c>
      <c r="CR14" s="89">
        <v>10638.2</v>
      </c>
      <c r="CS14" s="89">
        <v>18144.330000000002</v>
      </c>
      <c r="CT14" s="89">
        <v>24633.34</v>
      </c>
      <c r="CU14" s="89">
        <v>24000</v>
      </c>
      <c r="CV14" s="89">
        <v>19380</v>
      </c>
      <c r="CW14" s="89">
        <v>10644.13</v>
      </c>
      <c r="CX14" s="89">
        <v>12005.19</v>
      </c>
      <c r="CY14" s="89">
        <v>18018.52</v>
      </c>
      <c r="CZ14" s="89">
        <v>26128.16</v>
      </c>
      <c r="DA14" s="89">
        <v>41437.07</v>
      </c>
      <c r="DB14" s="89">
        <v>40552.81</v>
      </c>
      <c r="DC14" s="89">
        <v>21034.94</v>
      </c>
      <c r="DD14" s="89">
        <v>10779.19</v>
      </c>
      <c r="DE14" s="89">
        <v>18371.330000000002</v>
      </c>
      <c r="DF14" s="89">
        <v>24628.67</v>
      </c>
      <c r="DG14" s="89">
        <v>24001.81</v>
      </c>
      <c r="DH14" s="89">
        <v>19814.05</v>
      </c>
      <c r="DI14" s="89">
        <v>9975.14</v>
      </c>
      <c r="DJ14" s="89">
        <v>11979.16</v>
      </c>
      <c r="DK14" s="89">
        <v>18139.52</v>
      </c>
      <c r="DL14" s="89">
        <v>26761.32</v>
      </c>
      <c r="DM14" s="89">
        <v>40609</v>
      </c>
      <c r="DN14" s="89">
        <v>40915.910000000003</v>
      </c>
      <c r="DO14" s="89">
        <v>20676.82</v>
      </c>
      <c r="DP14" s="89">
        <v>10765.34</v>
      </c>
      <c r="DQ14" s="89">
        <v>18649.939999999999</v>
      </c>
      <c r="DR14" s="89">
        <v>24692</v>
      </c>
      <c r="DS14" s="89">
        <v>23838.61</v>
      </c>
      <c r="DT14" s="89">
        <v>20840.84</v>
      </c>
      <c r="DU14" s="89">
        <v>9614.2099999999991</v>
      </c>
      <c r="DV14" s="89">
        <v>10886.33</v>
      </c>
      <c r="DW14" s="89">
        <v>18469</v>
      </c>
      <c r="DX14" s="89">
        <v>26635.13</v>
      </c>
      <c r="DY14" s="89">
        <v>40821.26</v>
      </c>
      <c r="DZ14" s="89">
        <v>41844.36</v>
      </c>
      <c r="EA14" s="89">
        <v>19892.189999999999</v>
      </c>
      <c r="EB14" s="89">
        <v>10666.19</v>
      </c>
      <c r="EC14" s="89">
        <v>18649.54</v>
      </c>
      <c r="ED14" s="89">
        <v>24822.34</v>
      </c>
      <c r="EE14" s="89">
        <v>24334.1</v>
      </c>
      <c r="EF14" s="89">
        <v>20118.77</v>
      </c>
      <c r="EG14" s="89">
        <v>10127.129999999999</v>
      </c>
      <c r="EH14" s="89">
        <v>11166.33</v>
      </c>
      <c r="EI14" s="89">
        <v>17220.259999999998</v>
      </c>
      <c r="EJ14" s="89">
        <v>25593.41</v>
      </c>
      <c r="EK14" s="89">
        <v>42990.49</v>
      </c>
      <c r="EL14" s="89">
        <v>42443.519999999997</v>
      </c>
      <c r="EM14" s="89">
        <v>19619</v>
      </c>
      <c r="EN14" s="89">
        <v>10543.96</v>
      </c>
      <c r="EO14" s="89">
        <v>18582.23</v>
      </c>
      <c r="EP14" s="89">
        <v>24240.81</v>
      </c>
      <c r="EQ14" s="89">
        <v>24135.29</v>
      </c>
      <c r="ER14" s="89">
        <v>19967.29</v>
      </c>
      <c r="ES14" s="89">
        <v>10338.129999999999</v>
      </c>
      <c r="ET14" s="89">
        <v>11016.97</v>
      </c>
      <c r="EU14" s="89">
        <v>19359.310000000001</v>
      </c>
      <c r="EV14" s="89">
        <v>24331</v>
      </c>
      <c r="EW14" s="89">
        <v>43484.75</v>
      </c>
      <c r="EX14" s="89">
        <v>41367.26</v>
      </c>
      <c r="EY14" s="89">
        <v>19421.64</v>
      </c>
      <c r="EZ14" s="89">
        <v>10432.68</v>
      </c>
      <c r="FA14" s="89">
        <v>19125.68</v>
      </c>
      <c r="FB14" s="89">
        <v>24000</v>
      </c>
      <c r="FC14" s="89">
        <v>24030.14</v>
      </c>
      <c r="FD14" s="89">
        <v>19711.150000000001</v>
      </c>
      <c r="FE14" s="89">
        <v>10502.13</v>
      </c>
      <c r="FF14" s="89">
        <v>11793.53</v>
      </c>
      <c r="FG14" s="89">
        <v>18523.05</v>
      </c>
      <c r="FH14" s="89">
        <v>25284.32</v>
      </c>
      <c r="FI14" s="89">
        <v>42208.81</v>
      </c>
      <c r="FJ14" s="89">
        <v>40844.080000000002</v>
      </c>
      <c r="FK14" s="89">
        <v>20804.54</v>
      </c>
      <c r="FL14" s="89">
        <v>10457.59</v>
      </c>
      <c r="FM14" s="89">
        <v>18187.330000000002</v>
      </c>
      <c r="FN14" s="89">
        <v>24633.34</v>
      </c>
      <c r="FO14" s="89">
        <v>24000</v>
      </c>
      <c r="FP14" s="89">
        <v>19380</v>
      </c>
      <c r="FQ14" s="89">
        <v>10661.13</v>
      </c>
      <c r="FR14" s="89">
        <v>12031.19</v>
      </c>
      <c r="FS14" s="89">
        <v>17975.52</v>
      </c>
      <c r="FT14" s="89">
        <v>26181.42</v>
      </c>
      <c r="FU14" s="89">
        <v>41342.81</v>
      </c>
      <c r="FV14" s="89">
        <v>40414.81</v>
      </c>
      <c r="FW14" s="89">
        <v>21345.94</v>
      </c>
      <c r="FX14" s="89">
        <v>10647.19</v>
      </c>
      <c r="FY14" s="89">
        <v>18340.330000000002</v>
      </c>
      <c r="FZ14" s="89">
        <v>24659.67</v>
      </c>
    </row>
    <row r="15" spans="1:182">
      <c r="A15" s="32"/>
      <c r="B15" s="578" t="s">
        <v>290</v>
      </c>
      <c r="C15" s="64">
        <v>2331.81</v>
      </c>
      <c r="D15" s="65">
        <v>2106.91</v>
      </c>
      <c r="E15" s="65">
        <v>2328.98</v>
      </c>
      <c r="F15" s="65">
        <v>2259.44</v>
      </c>
      <c r="G15" s="65">
        <v>2307.9699999999998</v>
      </c>
      <c r="H15" s="65">
        <v>515.29</v>
      </c>
      <c r="I15" s="65">
        <v>535.01</v>
      </c>
      <c r="J15" s="65">
        <v>527.66</v>
      </c>
      <c r="K15" s="65">
        <v>515.23</v>
      </c>
      <c r="L15" s="65">
        <v>2329.0100000000002</v>
      </c>
      <c r="M15" s="65">
        <v>2252.02</v>
      </c>
      <c r="N15" s="65">
        <v>2345.4</v>
      </c>
      <c r="O15" s="65">
        <v>2331.81</v>
      </c>
      <c r="P15" s="65">
        <v>2106.91</v>
      </c>
      <c r="Q15" s="65">
        <v>2328.98</v>
      </c>
      <c r="R15" s="65">
        <v>2259.44</v>
      </c>
      <c r="S15" s="65">
        <v>2307.9699999999998</v>
      </c>
      <c r="T15" s="65">
        <v>515.29</v>
      </c>
      <c r="U15" s="65">
        <v>535.01</v>
      </c>
      <c r="V15" s="65">
        <v>527.66</v>
      </c>
      <c r="W15" s="65">
        <v>515.23</v>
      </c>
      <c r="X15" s="65">
        <v>2329.0100000000002</v>
      </c>
      <c r="Y15" s="65">
        <v>2252.02</v>
      </c>
      <c r="Z15" s="65">
        <v>2345.4</v>
      </c>
      <c r="AA15" s="65">
        <v>1608.66</v>
      </c>
      <c r="AB15" s="65">
        <v>1340.2</v>
      </c>
      <c r="AC15" s="65">
        <v>722.03</v>
      </c>
      <c r="AD15" s="65">
        <v>822.04</v>
      </c>
      <c r="AE15" s="65">
        <v>1207.78</v>
      </c>
      <c r="AF15" s="65">
        <v>1672.13</v>
      </c>
      <c r="AG15" s="65">
        <v>2845.67</v>
      </c>
      <c r="AH15" s="65">
        <v>2767.29</v>
      </c>
      <c r="AI15" s="65">
        <v>1470.61</v>
      </c>
      <c r="AJ15" s="65">
        <v>645.09</v>
      </c>
      <c r="AK15" s="65">
        <v>1236.51</v>
      </c>
      <c r="AL15" s="65">
        <v>1660.7</v>
      </c>
      <c r="AM15" s="65">
        <v>1618</v>
      </c>
      <c r="AN15" s="65">
        <v>1305.6500000000001</v>
      </c>
      <c r="AO15" s="65">
        <v>731.36</v>
      </c>
      <c r="AP15" s="65">
        <v>781.34</v>
      </c>
      <c r="AQ15" s="65">
        <v>1244.06</v>
      </c>
      <c r="AR15" s="65">
        <v>1740.36</v>
      </c>
      <c r="AS15" s="65">
        <v>2777.93</v>
      </c>
      <c r="AT15" s="65">
        <v>2719.29</v>
      </c>
      <c r="AU15" s="65">
        <v>1475.46</v>
      </c>
      <c r="AV15" s="65">
        <v>689.3</v>
      </c>
      <c r="AW15" s="65">
        <v>1255.0899999999999</v>
      </c>
      <c r="AX15" s="65">
        <v>1660.86</v>
      </c>
      <c r="AY15" s="65">
        <v>1581.61</v>
      </c>
      <c r="AZ15" s="65">
        <v>1400.68</v>
      </c>
      <c r="BA15" s="65">
        <v>701.95</v>
      </c>
      <c r="BB15" s="65">
        <v>709.96</v>
      </c>
      <c r="BC15" s="65">
        <v>1288.58</v>
      </c>
      <c r="BD15" s="65">
        <v>1716.73</v>
      </c>
      <c r="BE15" s="65">
        <v>2802.29</v>
      </c>
      <c r="BF15" s="65">
        <v>2768.29</v>
      </c>
      <c r="BG15" s="65">
        <v>1384.81</v>
      </c>
      <c r="BH15" s="65">
        <v>698.8</v>
      </c>
      <c r="BI15" s="65">
        <v>1311.58</v>
      </c>
      <c r="BJ15" s="65">
        <v>1633.42</v>
      </c>
      <c r="BK15" s="65">
        <v>1604.64</v>
      </c>
      <c r="BL15" s="65">
        <v>1381.29</v>
      </c>
      <c r="BM15" s="65">
        <v>712.49</v>
      </c>
      <c r="BN15" s="65">
        <v>714.96</v>
      </c>
      <c r="BO15" s="65">
        <v>1246.74</v>
      </c>
      <c r="BP15" s="65">
        <v>1701.48</v>
      </c>
      <c r="BQ15" s="65">
        <v>2863.61</v>
      </c>
      <c r="BR15" s="65">
        <v>2813.97</v>
      </c>
      <c r="BS15" s="65">
        <v>1346.02</v>
      </c>
      <c r="BT15" s="65">
        <v>685.45</v>
      </c>
      <c r="BU15" s="65">
        <v>1309.44</v>
      </c>
      <c r="BV15" s="65">
        <v>1618.61</v>
      </c>
      <c r="BW15" s="65">
        <v>1641.98</v>
      </c>
      <c r="BX15" s="65">
        <v>1350.59</v>
      </c>
      <c r="BY15" s="65">
        <v>687.03</v>
      </c>
      <c r="BZ15" s="65">
        <v>774.96</v>
      </c>
      <c r="CA15" s="65">
        <v>1065.4100000000001</v>
      </c>
      <c r="CB15" s="65">
        <v>1798.73</v>
      </c>
      <c r="CC15" s="65">
        <v>2931.61</v>
      </c>
      <c r="CD15" s="65">
        <v>2829.94</v>
      </c>
      <c r="CE15" s="65">
        <v>1304.4000000000001</v>
      </c>
      <c r="CF15" s="65">
        <v>742.94</v>
      </c>
      <c r="CG15" s="65">
        <v>1250.5</v>
      </c>
      <c r="CH15" s="65">
        <v>1620.61</v>
      </c>
      <c r="CI15" s="65">
        <v>1605.52</v>
      </c>
      <c r="CJ15" s="65">
        <v>1343.34</v>
      </c>
      <c r="CK15" s="65">
        <v>732.78</v>
      </c>
      <c r="CL15" s="65">
        <v>838</v>
      </c>
      <c r="CM15" s="65">
        <v>1181.06</v>
      </c>
      <c r="CN15" s="65">
        <v>1681.52</v>
      </c>
      <c r="CO15" s="65">
        <v>2852.29</v>
      </c>
      <c r="CP15" s="65">
        <v>2751.29</v>
      </c>
      <c r="CQ15" s="65">
        <v>1446.61</v>
      </c>
      <c r="CR15" s="65">
        <v>696.08</v>
      </c>
      <c r="CS15" s="65">
        <v>1209.51</v>
      </c>
      <c r="CT15" s="65">
        <v>1660.7</v>
      </c>
      <c r="CU15" s="65">
        <v>1618</v>
      </c>
      <c r="CV15" s="65">
        <v>1306.5</v>
      </c>
      <c r="CW15" s="65">
        <v>742.03</v>
      </c>
      <c r="CX15" s="65">
        <v>811.96</v>
      </c>
      <c r="CY15" s="65">
        <v>1204.06</v>
      </c>
      <c r="CZ15" s="65">
        <v>1714.02</v>
      </c>
      <c r="DA15" s="65">
        <v>2816.03</v>
      </c>
      <c r="DB15" s="65">
        <v>2680.29</v>
      </c>
      <c r="DC15" s="65">
        <v>1500.46</v>
      </c>
      <c r="DD15" s="65">
        <v>706.45</v>
      </c>
      <c r="DE15" s="65">
        <v>1255.51</v>
      </c>
      <c r="DF15" s="65">
        <v>1643.39</v>
      </c>
      <c r="DG15" s="65">
        <v>1613.81</v>
      </c>
      <c r="DH15" s="65">
        <v>1320.03</v>
      </c>
      <c r="DI15" s="65">
        <v>724.22</v>
      </c>
      <c r="DJ15" s="65">
        <v>778.29</v>
      </c>
      <c r="DK15" s="65">
        <v>1260.3399999999999</v>
      </c>
      <c r="DL15" s="65">
        <v>1718.92</v>
      </c>
      <c r="DM15" s="65">
        <v>2783.1</v>
      </c>
      <c r="DN15" s="65">
        <v>2719.29</v>
      </c>
      <c r="DO15" s="65">
        <v>1464.46</v>
      </c>
      <c r="DP15" s="65">
        <v>695.3</v>
      </c>
      <c r="DQ15" s="65">
        <v>1268.5</v>
      </c>
      <c r="DR15" s="65">
        <v>1652.45</v>
      </c>
      <c r="DS15" s="65">
        <v>1584.61</v>
      </c>
      <c r="DT15" s="65">
        <v>1392.83</v>
      </c>
      <c r="DU15" s="65">
        <v>715.25</v>
      </c>
      <c r="DV15" s="65">
        <v>701.51</v>
      </c>
      <c r="DW15" s="65">
        <v>1293.23</v>
      </c>
      <c r="DX15" s="65">
        <v>1717.07</v>
      </c>
      <c r="DY15" s="65">
        <v>2792.61</v>
      </c>
      <c r="DZ15" s="65">
        <v>2767.97</v>
      </c>
      <c r="EA15" s="65">
        <v>1395.16</v>
      </c>
      <c r="EB15" s="65">
        <v>693.45</v>
      </c>
      <c r="EC15" s="65">
        <v>1318.5</v>
      </c>
      <c r="ED15" s="65">
        <v>1626.51</v>
      </c>
      <c r="EE15" s="65">
        <v>1629.21</v>
      </c>
      <c r="EF15" s="65">
        <v>1363.37</v>
      </c>
      <c r="EG15" s="65">
        <v>687.03</v>
      </c>
      <c r="EH15" s="65">
        <v>781.96</v>
      </c>
      <c r="EI15" s="65">
        <v>1062.4100000000001</v>
      </c>
      <c r="EJ15" s="65">
        <v>1794.73</v>
      </c>
      <c r="EK15" s="65">
        <v>2925.61</v>
      </c>
      <c r="EL15" s="65">
        <v>2834.94</v>
      </c>
      <c r="EM15" s="65">
        <v>1321.4</v>
      </c>
      <c r="EN15" s="65">
        <v>692.24</v>
      </c>
      <c r="EO15" s="65">
        <v>1290</v>
      </c>
      <c r="EP15" s="65">
        <v>1615.81</v>
      </c>
      <c r="EQ15" s="65">
        <v>1597.78</v>
      </c>
      <c r="ER15" s="65">
        <v>1375.43</v>
      </c>
      <c r="ES15" s="65">
        <v>707.03</v>
      </c>
      <c r="ET15" s="65">
        <v>741.5</v>
      </c>
      <c r="EU15" s="65">
        <v>1297.8900000000001</v>
      </c>
      <c r="EV15" s="65">
        <v>1629.13</v>
      </c>
      <c r="EW15" s="65">
        <v>2930.32</v>
      </c>
      <c r="EX15" s="65">
        <v>2799.61</v>
      </c>
      <c r="EY15" s="65">
        <v>1317.76</v>
      </c>
      <c r="EZ15" s="65">
        <v>664.08</v>
      </c>
      <c r="FA15" s="65">
        <v>1320.16</v>
      </c>
      <c r="FB15" s="65">
        <v>1618</v>
      </c>
      <c r="FC15" s="65">
        <v>1608.66</v>
      </c>
      <c r="FD15" s="65">
        <v>1340.2</v>
      </c>
      <c r="FE15" s="65">
        <v>725.03</v>
      </c>
      <c r="FF15" s="65">
        <v>845.75</v>
      </c>
      <c r="FG15" s="65">
        <v>1181.06</v>
      </c>
      <c r="FH15" s="65">
        <v>1682.52</v>
      </c>
      <c r="FI15" s="65">
        <v>2862.29</v>
      </c>
      <c r="FJ15" s="65">
        <v>2740.29</v>
      </c>
      <c r="FK15" s="65">
        <v>1462.61</v>
      </c>
      <c r="FL15" s="65">
        <v>650.09</v>
      </c>
      <c r="FM15" s="65">
        <v>1239.51</v>
      </c>
      <c r="FN15" s="65">
        <v>1660.7</v>
      </c>
      <c r="FO15" s="65">
        <v>1618</v>
      </c>
      <c r="FP15" s="65">
        <v>1306.5</v>
      </c>
      <c r="FQ15" s="65">
        <v>742.03</v>
      </c>
      <c r="FR15" s="65">
        <v>811.96</v>
      </c>
      <c r="FS15" s="65">
        <v>1204.06</v>
      </c>
      <c r="FT15" s="65">
        <v>1699.09</v>
      </c>
      <c r="FU15" s="65">
        <v>2830.96</v>
      </c>
      <c r="FV15" s="65">
        <v>2680.29</v>
      </c>
      <c r="FW15" s="65">
        <v>1526.46</v>
      </c>
      <c r="FX15" s="65">
        <v>680.45</v>
      </c>
      <c r="FY15" s="65">
        <v>1255.51</v>
      </c>
      <c r="FZ15" s="65">
        <v>1643.39</v>
      </c>
    </row>
    <row r="16" spans="1:182">
      <c r="B16" s="581" t="s">
        <v>13</v>
      </c>
      <c r="C16" s="66">
        <v>1110364.8700000001</v>
      </c>
      <c r="D16" s="66">
        <v>996459.66</v>
      </c>
      <c r="E16" s="66">
        <v>1068382.42</v>
      </c>
      <c r="F16" s="66">
        <v>936291.54999999981</v>
      </c>
      <c r="G16" s="66">
        <v>953322.46</v>
      </c>
      <c r="H16" s="66">
        <v>995090.02</v>
      </c>
      <c r="I16" s="66">
        <v>1065248.5900000001</v>
      </c>
      <c r="J16" s="66">
        <v>1042713.9500000001</v>
      </c>
      <c r="K16" s="66">
        <v>989311.99999999988</v>
      </c>
      <c r="L16" s="66">
        <v>827133.13</v>
      </c>
      <c r="M16" s="66">
        <v>892659.24</v>
      </c>
      <c r="N16" s="66">
        <v>1063535.42</v>
      </c>
      <c r="O16" s="66">
        <v>1099226.2600000002</v>
      </c>
      <c r="P16" s="66">
        <v>989009.25</v>
      </c>
      <c r="Q16" s="66">
        <v>970197.78000000014</v>
      </c>
      <c r="R16" s="66">
        <v>897190.18999999983</v>
      </c>
      <c r="S16" s="66">
        <v>938722.22</v>
      </c>
      <c r="T16" s="66">
        <v>997770.94</v>
      </c>
      <c r="U16" s="66">
        <v>1038316.03</v>
      </c>
      <c r="V16" s="66">
        <v>1039275.9500000001</v>
      </c>
      <c r="W16" s="66">
        <v>985590.99999999988</v>
      </c>
      <c r="X16" s="66">
        <v>999366.93</v>
      </c>
      <c r="Y16" s="66">
        <v>1019040.24</v>
      </c>
      <c r="Z16" s="66">
        <v>1055864.82</v>
      </c>
      <c r="AA16" s="66">
        <v>1060726.3799999999</v>
      </c>
      <c r="AB16" s="66">
        <v>966595.1399999999</v>
      </c>
      <c r="AC16" s="66">
        <v>1019358.5300000001</v>
      </c>
      <c r="AD16" s="66">
        <v>895389.82000000007</v>
      </c>
      <c r="AE16" s="66">
        <v>896027.3600000001</v>
      </c>
      <c r="AF16" s="66">
        <v>1010535.6399999999</v>
      </c>
      <c r="AG16" s="66">
        <v>1073013.44</v>
      </c>
      <c r="AH16" s="66">
        <v>1069815.8400000001</v>
      </c>
      <c r="AI16" s="66">
        <v>992525.41999999993</v>
      </c>
      <c r="AJ16" s="66">
        <v>845140.87999999989</v>
      </c>
      <c r="AK16" s="66">
        <v>1000184.3699999999</v>
      </c>
      <c r="AL16" s="66">
        <v>1023176.6499999999</v>
      </c>
      <c r="AM16" s="66">
        <v>1061922.58</v>
      </c>
      <c r="AN16" s="66">
        <v>1000175.13</v>
      </c>
      <c r="AO16" s="66">
        <v>897627.64</v>
      </c>
      <c r="AP16" s="66">
        <v>812707.2</v>
      </c>
      <c r="AQ16" s="66">
        <v>938361.79</v>
      </c>
      <c r="AR16" s="66">
        <v>1013398.08</v>
      </c>
      <c r="AS16" s="66">
        <v>1067594.73</v>
      </c>
      <c r="AT16" s="66">
        <v>1080219.4700000002</v>
      </c>
      <c r="AU16" s="66">
        <v>992791.98</v>
      </c>
      <c r="AV16" s="66">
        <v>963054.2300000001</v>
      </c>
      <c r="AW16" s="66">
        <v>1004572.9999999999</v>
      </c>
      <c r="AX16" s="66">
        <v>1021748.5</v>
      </c>
      <c r="AY16" s="66">
        <v>1061144.6300000001</v>
      </c>
      <c r="AZ16" s="66">
        <v>964613.30999999994</v>
      </c>
      <c r="BA16" s="66">
        <v>938555.57</v>
      </c>
      <c r="BB16" s="66">
        <v>861680.28999999992</v>
      </c>
      <c r="BC16" s="66">
        <v>934639.16</v>
      </c>
      <c r="BD16" s="66">
        <v>994480.86</v>
      </c>
      <c r="BE16" s="66">
        <v>1045523.6800000002</v>
      </c>
      <c r="BF16" s="66">
        <v>1059900.51</v>
      </c>
      <c r="BG16" s="66">
        <v>953865.14000000013</v>
      </c>
      <c r="BH16" s="66">
        <v>730364.44000000006</v>
      </c>
      <c r="BI16" s="66">
        <v>829739.62999999989</v>
      </c>
      <c r="BJ16" s="66">
        <v>1007419.2500000001</v>
      </c>
      <c r="BK16" s="66">
        <v>1071611.4099999999</v>
      </c>
      <c r="BL16" s="66">
        <v>974238.46</v>
      </c>
      <c r="BM16" s="66">
        <v>945078.27</v>
      </c>
      <c r="BN16" s="66">
        <v>878267.43999999983</v>
      </c>
      <c r="BO16" s="66">
        <v>952843.84</v>
      </c>
      <c r="BP16" s="66">
        <v>1007377.7899999999</v>
      </c>
      <c r="BQ16" s="66">
        <v>1076675.4700000002</v>
      </c>
      <c r="BR16" s="66">
        <v>1085218.51</v>
      </c>
      <c r="BS16" s="66">
        <v>951059.89999999991</v>
      </c>
      <c r="BT16" s="66">
        <v>943314.61</v>
      </c>
      <c r="BU16" s="66">
        <v>971619.23999999987</v>
      </c>
      <c r="BV16" s="66">
        <v>1074570.5900000003</v>
      </c>
      <c r="BW16" s="66">
        <v>1111402.99</v>
      </c>
      <c r="BX16" s="66">
        <v>982180.22999999986</v>
      </c>
      <c r="BY16" s="66">
        <v>940392.77</v>
      </c>
      <c r="BZ16" s="66">
        <v>851068.62999999989</v>
      </c>
      <c r="CA16" s="66">
        <v>944167.4800000001</v>
      </c>
      <c r="CB16" s="66">
        <v>1039833.74</v>
      </c>
      <c r="CC16" s="66">
        <v>1137608.6800000002</v>
      </c>
      <c r="CD16" s="66">
        <v>1137420.8700000001</v>
      </c>
      <c r="CE16" s="66">
        <v>1057947.3999999999</v>
      </c>
      <c r="CF16" s="66">
        <v>843063.53</v>
      </c>
      <c r="CG16" s="66">
        <v>1083404.6300000001</v>
      </c>
      <c r="CH16" s="66">
        <v>1135423.9800000002</v>
      </c>
      <c r="CI16" s="66">
        <v>1155325.6500000001</v>
      </c>
      <c r="CJ16" s="66">
        <v>1074256.07</v>
      </c>
      <c r="CK16" s="66">
        <v>1108682.74</v>
      </c>
      <c r="CL16" s="66">
        <v>919812.08</v>
      </c>
      <c r="CM16" s="66">
        <v>1014637.1200000001</v>
      </c>
      <c r="CN16" s="66">
        <v>1082923.97</v>
      </c>
      <c r="CO16" s="66">
        <v>1157038.71</v>
      </c>
      <c r="CP16" s="66">
        <v>1155733.4700000002</v>
      </c>
      <c r="CQ16" s="66">
        <v>1083413.02</v>
      </c>
      <c r="CR16" s="66">
        <v>1037627.88</v>
      </c>
      <c r="CS16" s="66">
        <v>1095948.3700000001</v>
      </c>
      <c r="CT16" s="66">
        <v>1142609.4500000002</v>
      </c>
      <c r="CU16" s="66">
        <v>1158559.58</v>
      </c>
      <c r="CV16" s="66">
        <v>1001241.2</v>
      </c>
      <c r="CW16" s="66">
        <v>976270.62000000011</v>
      </c>
      <c r="CX16" s="66">
        <v>928887.54999999993</v>
      </c>
      <c r="CY16" s="66">
        <v>1029275.9500000002</v>
      </c>
      <c r="CZ16" s="66">
        <v>1090630.78</v>
      </c>
      <c r="DA16" s="66">
        <v>1163096.5100000002</v>
      </c>
      <c r="DB16" s="66">
        <v>1173358.6800000002</v>
      </c>
      <c r="DC16" s="66">
        <v>1073482</v>
      </c>
      <c r="DD16" s="66">
        <v>842273.23999999987</v>
      </c>
      <c r="DE16" s="66">
        <v>1101478.3600000001</v>
      </c>
      <c r="DF16" s="66">
        <v>1133340.6699999997</v>
      </c>
      <c r="DG16" s="66">
        <v>1156287.23</v>
      </c>
      <c r="DH16" s="66">
        <v>1043058.28</v>
      </c>
      <c r="DI16" s="66">
        <v>1132112.77</v>
      </c>
      <c r="DJ16" s="66">
        <v>956219.46000000008</v>
      </c>
      <c r="DK16" s="66">
        <v>952356.83</v>
      </c>
      <c r="DL16" s="66">
        <v>1085963.8400000001</v>
      </c>
      <c r="DM16" s="66">
        <v>1163524.4800000002</v>
      </c>
      <c r="DN16" s="66">
        <v>1158222.1700000002</v>
      </c>
      <c r="DO16" s="66">
        <v>1065301.8799999999</v>
      </c>
      <c r="DP16" s="66">
        <v>1041049.2300000001</v>
      </c>
      <c r="DQ16" s="66">
        <v>1100792.04</v>
      </c>
      <c r="DR16" s="66">
        <v>1130845.0599999998</v>
      </c>
      <c r="DS16" s="66">
        <v>1150854.6300000004</v>
      </c>
      <c r="DT16" s="66">
        <v>1038713.2799999999</v>
      </c>
      <c r="DU16" s="66">
        <v>1088473.0699999998</v>
      </c>
      <c r="DV16" s="66">
        <v>893604.84</v>
      </c>
      <c r="DW16" s="66">
        <v>986759.81</v>
      </c>
      <c r="DX16" s="66">
        <v>1069159.5999999999</v>
      </c>
      <c r="DY16" s="66">
        <v>1151948.2400000002</v>
      </c>
      <c r="DZ16" s="66">
        <v>1150499.7400000002</v>
      </c>
      <c r="EA16" s="66">
        <v>1061652.95</v>
      </c>
      <c r="EB16" s="66">
        <v>859967.02999999991</v>
      </c>
      <c r="EC16" s="66">
        <v>992273.24</v>
      </c>
      <c r="ED16" s="66">
        <v>1125297.2600000002</v>
      </c>
      <c r="EE16" s="66">
        <v>1144457.8900000001</v>
      </c>
      <c r="EF16" s="66">
        <v>1073446.3400000001</v>
      </c>
      <c r="EG16" s="66">
        <v>968660.57000000007</v>
      </c>
      <c r="EH16" s="66">
        <v>872916.67999999982</v>
      </c>
      <c r="EI16" s="66">
        <v>1011737.3200000001</v>
      </c>
      <c r="EJ16" s="66">
        <v>1069317.1399999999</v>
      </c>
      <c r="EK16" s="66">
        <v>1152049.6800000002</v>
      </c>
      <c r="EL16" s="66">
        <v>1147750.8700000001</v>
      </c>
      <c r="EM16" s="66">
        <v>1067889.5299999998</v>
      </c>
      <c r="EN16" s="66">
        <v>1028601</v>
      </c>
      <c r="EO16" s="66">
        <v>1087194.83</v>
      </c>
      <c r="EP16" s="66">
        <v>1131006.9900000002</v>
      </c>
      <c r="EQ16" s="66">
        <v>1132590.4400000002</v>
      </c>
      <c r="ER16" s="66">
        <v>1027400.3300000001</v>
      </c>
      <c r="ES16" s="66">
        <v>1060619.23</v>
      </c>
      <c r="ET16" s="66">
        <v>917575.57</v>
      </c>
      <c r="EU16" s="66">
        <v>1025431.7700000001</v>
      </c>
      <c r="EV16" s="66">
        <v>1058736.0599999998</v>
      </c>
      <c r="EW16" s="66">
        <v>1139611.68</v>
      </c>
      <c r="EX16" s="66">
        <v>1143690.2800000003</v>
      </c>
      <c r="EY16" s="66">
        <v>1058439.93</v>
      </c>
      <c r="EZ16" s="66">
        <v>826211.36</v>
      </c>
      <c r="FA16" s="66">
        <v>881967.04</v>
      </c>
      <c r="FB16" s="66">
        <v>1116081.3700000001</v>
      </c>
      <c r="FC16" s="66">
        <v>1116640.17</v>
      </c>
      <c r="FD16" s="66">
        <v>1011678.5499999999</v>
      </c>
      <c r="FE16" s="66">
        <v>1003056.7400000001</v>
      </c>
      <c r="FF16" s="66">
        <v>847025.67999999993</v>
      </c>
      <c r="FG16" s="66">
        <v>989209.72000000009</v>
      </c>
      <c r="FH16" s="66">
        <v>1047690.3599999999</v>
      </c>
      <c r="FI16" s="66">
        <v>1131584.1200000001</v>
      </c>
      <c r="FJ16" s="66">
        <v>1127091.9500000002</v>
      </c>
      <c r="FK16" s="66">
        <v>1041209.75</v>
      </c>
      <c r="FL16" s="66">
        <v>1014965.28</v>
      </c>
      <c r="FM16" s="66">
        <v>1062406.3599999999</v>
      </c>
      <c r="FN16" s="66">
        <v>1104790.6499999999</v>
      </c>
      <c r="FO16" s="66">
        <v>1108209.58</v>
      </c>
      <c r="FP16" s="66">
        <v>1005992.7</v>
      </c>
      <c r="FQ16" s="66">
        <v>842657.75</v>
      </c>
      <c r="FR16" s="66">
        <v>921165.3899999999</v>
      </c>
      <c r="FS16" s="66">
        <v>930258.56</v>
      </c>
      <c r="FT16" s="66">
        <v>1043702.71</v>
      </c>
      <c r="FU16" s="66">
        <v>1122071.1800000002</v>
      </c>
      <c r="FV16" s="66">
        <v>1116118.4700000002</v>
      </c>
      <c r="FW16" s="66">
        <v>1001742.3999999999</v>
      </c>
      <c r="FX16" s="66">
        <v>920359.64999999991</v>
      </c>
      <c r="FY16" s="66">
        <v>975726.3899999999</v>
      </c>
      <c r="FZ16" s="66">
        <v>1103211.6699999997</v>
      </c>
    </row>
    <row r="17" spans="2:182" ht="15.75" thickBot="1">
      <c r="B17" s="582" t="s">
        <v>14</v>
      </c>
      <c r="C17" s="67">
        <v>1110364.8700000001</v>
      </c>
      <c r="D17" s="68">
        <v>996459.66</v>
      </c>
      <c r="E17" s="68">
        <v>1068382.42</v>
      </c>
      <c r="F17" s="68">
        <v>936291.54999999981</v>
      </c>
      <c r="G17" s="68">
        <v>953322.46</v>
      </c>
      <c r="H17" s="68">
        <v>995090.02</v>
      </c>
      <c r="I17" s="68">
        <v>1065248.5900000001</v>
      </c>
      <c r="J17" s="68">
        <v>1042713.9500000001</v>
      </c>
      <c r="K17" s="68">
        <v>989311.99999999988</v>
      </c>
      <c r="L17" s="68">
        <v>827133.13</v>
      </c>
      <c r="M17" s="68">
        <v>892659.24</v>
      </c>
      <c r="N17" s="68">
        <v>1063535.42</v>
      </c>
      <c r="O17" s="68">
        <v>1099226.2600000002</v>
      </c>
      <c r="P17" s="68">
        <v>989009.25</v>
      </c>
      <c r="Q17" s="68">
        <v>970197.78000000014</v>
      </c>
      <c r="R17" s="68">
        <v>897190.18999999983</v>
      </c>
      <c r="S17" s="68">
        <v>938722.22</v>
      </c>
      <c r="T17" s="68">
        <v>997770.94</v>
      </c>
      <c r="U17" s="68">
        <v>1038316.03</v>
      </c>
      <c r="V17" s="68">
        <v>1039275.9500000001</v>
      </c>
      <c r="W17" s="68">
        <v>985590.99999999988</v>
      </c>
      <c r="X17" s="68">
        <v>999366.93</v>
      </c>
      <c r="Y17" s="68">
        <v>1019040.24</v>
      </c>
      <c r="Z17" s="68">
        <v>1055864.82</v>
      </c>
      <c r="AA17" s="68">
        <v>1060726.3799999999</v>
      </c>
      <c r="AB17" s="68">
        <v>966595.1399999999</v>
      </c>
      <c r="AC17" s="68">
        <v>1019358.5300000001</v>
      </c>
      <c r="AD17" s="68">
        <v>895389.82000000007</v>
      </c>
      <c r="AE17" s="68">
        <v>896027.3600000001</v>
      </c>
      <c r="AF17" s="68">
        <v>1010535.6399999999</v>
      </c>
      <c r="AG17" s="68">
        <v>1073013.44</v>
      </c>
      <c r="AH17" s="68">
        <v>1069815.8400000001</v>
      </c>
      <c r="AI17" s="68">
        <v>992525.41999999993</v>
      </c>
      <c r="AJ17" s="68">
        <v>845140.87999999989</v>
      </c>
      <c r="AK17" s="68">
        <v>1000184.3699999999</v>
      </c>
      <c r="AL17" s="68">
        <v>1023176.6499999999</v>
      </c>
      <c r="AM17" s="68">
        <v>1061922.58</v>
      </c>
      <c r="AN17" s="68">
        <v>1000175.13</v>
      </c>
      <c r="AO17" s="68">
        <v>897627.64</v>
      </c>
      <c r="AP17" s="68">
        <v>812707.2</v>
      </c>
      <c r="AQ17" s="68">
        <v>938361.79</v>
      </c>
      <c r="AR17" s="68">
        <v>1013398.08</v>
      </c>
      <c r="AS17" s="68">
        <v>1067594.73</v>
      </c>
      <c r="AT17" s="68">
        <v>1080219.4700000002</v>
      </c>
      <c r="AU17" s="68">
        <v>992791.98</v>
      </c>
      <c r="AV17" s="68">
        <v>963054.2300000001</v>
      </c>
      <c r="AW17" s="68">
        <v>1004572.9999999999</v>
      </c>
      <c r="AX17" s="68">
        <v>1021748.5</v>
      </c>
      <c r="AY17" s="68">
        <v>1061144.6300000001</v>
      </c>
      <c r="AZ17" s="68">
        <v>964613.30999999994</v>
      </c>
      <c r="BA17" s="68">
        <v>938555.57</v>
      </c>
      <c r="BB17" s="68">
        <v>861680.28999999992</v>
      </c>
      <c r="BC17" s="68">
        <v>934639.16</v>
      </c>
      <c r="BD17" s="68">
        <v>994480.86</v>
      </c>
      <c r="BE17" s="68">
        <v>1045523.6800000002</v>
      </c>
      <c r="BF17" s="68">
        <v>1059900.51</v>
      </c>
      <c r="BG17" s="68">
        <v>953865.14000000013</v>
      </c>
      <c r="BH17" s="68">
        <v>730364.44000000006</v>
      </c>
      <c r="BI17" s="68">
        <v>829739.62999999989</v>
      </c>
      <c r="BJ17" s="68">
        <v>1007419.2500000001</v>
      </c>
      <c r="BK17" s="68">
        <v>1071611.4099999999</v>
      </c>
      <c r="BL17" s="68">
        <v>974238.46</v>
      </c>
      <c r="BM17" s="68">
        <v>945078.27</v>
      </c>
      <c r="BN17" s="68">
        <v>878267.43999999983</v>
      </c>
      <c r="BO17" s="68">
        <v>952843.84</v>
      </c>
      <c r="BP17" s="68">
        <v>1007377.7899999999</v>
      </c>
      <c r="BQ17" s="68">
        <v>1076675.4700000002</v>
      </c>
      <c r="BR17" s="68">
        <v>1085218.51</v>
      </c>
      <c r="BS17" s="68">
        <v>951059.89999999991</v>
      </c>
      <c r="BT17" s="68">
        <v>943314.61</v>
      </c>
      <c r="BU17" s="68">
        <v>971619.23999999987</v>
      </c>
      <c r="BV17" s="68">
        <v>1074570.5900000003</v>
      </c>
      <c r="BW17" s="68">
        <v>1111402.99</v>
      </c>
      <c r="BX17" s="68">
        <v>982180.22999999986</v>
      </c>
      <c r="BY17" s="68">
        <v>940392.77</v>
      </c>
      <c r="BZ17" s="68">
        <v>851068.62999999989</v>
      </c>
      <c r="CA17" s="68">
        <v>944167.4800000001</v>
      </c>
      <c r="CB17" s="68">
        <v>1039833.74</v>
      </c>
      <c r="CC17" s="68">
        <v>1137608.6800000002</v>
      </c>
      <c r="CD17" s="68">
        <v>1137420.8700000001</v>
      </c>
      <c r="CE17" s="68">
        <v>1057947.3999999999</v>
      </c>
      <c r="CF17" s="68">
        <v>843063.53</v>
      </c>
      <c r="CG17" s="68">
        <v>1083404.6300000001</v>
      </c>
      <c r="CH17" s="68">
        <v>1135423.9800000002</v>
      </c>
      <c r="CI17" s="68">
        <v>1155325.6500000001</v>
      </c>
      <c r="CJ17" s="68">
        <v>1074256.07</v>
      </c>
      <c r="CK17" s="68">
        <v>1108682.74</v>
      </c>
      <c r="CL17" s="68">
        <v>919812.08</v>
      </c>
      <c r="CM17" s="68">
        <v>1014637.1200000001</v>
      </c>
      <c r="CN17" s="68">
        <v>1082923.97</v>
      </c>
      <c r="CO17" s="68">
        <v>1157038.71</v>
      </c>
      <c r="CP17" s="68">
        <v>1155733.4700000002</v>
      </c>
      <c r="CQ17" s="68">
        <v>1083413.02</v>
      </c>
      <c r="CR17" s="68">
        <v>1037627.88</v>
      </c>
      <c r="CS17" s="68">
        <v>1095948.3700000001</v>
      </c>
      <c r="CT17" s="68">
        <v>1142609.4500000002</v>
      </c>
      <c r="CU17" s="68">
        <v>1158559.58</v>
      </c>
      <c r="CV17" s="68">
        <v>1001241.2</v>
      </c>
      <c r="CW17" s="68">
        <v>976270.62000000011</v>
      </c>
      <c r="CX17" s="68">
        <v>928887.54999999993</v>
      </c>
      <c r="CY17" s="68">
        <v>1029275.9500000002</v>
      </c>
      <c r="CZ17" s="68">
        <v>1090630.78</v>
      </c>
      <c r="DA17" s="68">
        <v>1163096.5100000002</v>
      </c>
      <c r="DB17" s="68">
        <v>1173358.6800000002</v>
      </c>
      <c r="DC17" s="68">
        <v>1073482</v>
      </c>
      <c r="DD17" s="68">
        <v>842273.23999999987</v>
      </c>
      <c r="DE17" s="68">
        <v>1101478.3600000001</v>
      </c>
      <c r="DF17" s="68">
        <v>1133340.6699999997</v>
      </c>
      <c r="DG17" s="68">
        <v>1156287.23</v>
      </c>
      <c r="DH17" s="68">
        <v>1043058.28</v>
      </c>
      <c r="DI17" s="68">
        <v>1132112.77</v>
      </c>
      <c r="DJ17" s="68">
        <v>956219.46000000008</v>
      </c>
      <c r="DK17" s="68">
        <v>952356.83</v>
      </c>
      <c r="DL17" s="68">
        <v>1085963.8400000001</v>
      </c>
      <c r="DM17" s="68">
        <v>1163524.4800000002</v>
      </c>
      <c r="DN17" s="68">
        <v>1158222.1700000002</v>
      </c>
      <c r="DO17" s="68">
        <v>1065301.8799999999</v>
      </c>
      <c r="DP17" s="68">
        <v>1041049.2300000001</v>
      </c>
      <c r="DQ17" s="68">
        <v>1100792.04</v>
      </c>
      <c r="DR17" s="68">
        <v>1130845.0599999998</v>
      </c>
      <c r="DS17" s="68">
        <v>1150854.6300000004</v>
      </c>
      <c r="DT17" s="68">
        <v>1038713.2799999999</v>
      </c>
      <c r="DU17" s="68">
        <v>1088473.0699999998</v>
      </c>
      <c r="DV17" s="68">
        <v>893604.84</v>
      </c>
      <c r="DW17" s="68">
        <v>986759.81</v>
      </c>
      <c r="DX17" s="68">
        <v>1069159.5999999999</v>
      </c>
      <c r="DY17" s="68">
        <v>1151948.2400000002</v>
      </c>
      <c r="DZ17" s="68">
        <v>1150499.7400000002</v>
      </c>
      <c r="EA17" s="68">
        <v>1061652.95</v>
      </c>
      <c r="EB17" s="68">
        <v>859967.02999999991</v>
      </c>
      <c r="EC17" s="68">
        <v>992273.24</v>
      </c>
      <c r="ED17" s="68">
        <v>1125297.2600000002</v>
      </c>
      <c r="EE17" s="68">
        <v>1144457.8900000001</v>
      </c>
      <c r="EF17" s="68">
        <v>1073446.3400000001</v>
      </c>
      <c r="EG17" s="68">
        <v>968660.57000000007</v>
      </c>
      <c r="EH17" s="68">
        <v>872916.67999999982</v>
      </c>
      <c r="EI17" s="68">
        <v>1011737.3200000001</v>
      </c>
      <c r="EJ17" s="68">
        <v>1069317.1399999999</v>
      </c>
      <c r="EK17" s="68">
        <v>1152049.6800000002</v>
      </c>
      <c r="EL17" s="68">
        <v>1147750.8700000001</v>
      </c>
      <c r="EM17" s="68">
        <v>1067889.5299999998</v>
      </c>
      <c r="EN17" s="68">
        <v>1028601</v>
      </c>
      <c r="EO17" s="68">
        <v>1087194.83</v>
      </c>
      <c r="EP17" s="68">
        <v>1131006.9900000002</v>
      </c>
      <c r="EQ17" s="68">
        <v>1132590.4400000002</v>
      </c>
      <c r="ER17" s="68">
        <v>1027400.3300000001</v>
      </c>
      <c r="ES17" s="68">
        <v>1060619.23</v>
      </c>
      <c r="ET17" s="68">
        <v>917575.57</v>
      </c>
      <c r="EU17" s="68">
        <v>1025431.7700000001</v>
      </c>
      <c r="EV17" s="68">
        <v>1058736.0599999998</v>
      </c>
      <c r="EW17" s="68">
        <v>1139611.68</v>
      </c>
      <c r="EX17" s="68">
        <v>1143690.2800000003</v>
      </c>
      <c r="EY17" s="68">
        <v>1058439.93</v>
      </c>
      <c r="EZ17" s="68">
        <v>826211.36</v>
      </c>
      <c r="FA17" s="68">
        <v>881967.04</v>
      </c>
      <c r="FB17" s="68">
        <v>1116081.3700000001</v>
      </c>
      <c r="FC17" s="68">
        <v>1116640.17</v>
      </c>
      <c r="FD17" s="68">
        <v>1011678.5499999999</v>
      </c>
      <c r="FE17" s="68">
        <v>1003056.7400000001</v>
      </c>
      <c r="FF17" s="68">
        <v>847025.67999999993</v>
      </c>
      <c r="FG17" s="68">
        <v>989209.72000000009</v>
      </c>
      <c r="FH17" s="68">
        <v>1047690.3599999999</v>
      </c>
      <c r="FI17" s="68">
        <v>1131584.1200000001</v>
      </c>
      <c r="FJ17" s="68">
        <v>1127091.9500000002</v>
      </c>
      <c r="FK17" s="68">
        <v>1041209.75</v>
      </c>
      <c r="FL17" s="68">
        <v>1014965.28</v>
      </c>
      <c r="FM17" s="68">
        <v>1062406.3599999999</v>
      </c>
      <c r="FN17" s="68">
        <v>1104790.6499999999</v>
      </c>
      <c r="FO17" s="68">
        <v>1108209.58</v>
      </c>
      <c r="FP17" s="68">
        <v>1005992.7</v>
      </c>
      <c r="FQ17" s="68">
        <v>842657.75</v>
      </c>
      <c r="FR17" s="68">
        <v>921165.3899999999</v>
      </c>
      <c r="FS17" s="68">
        <v>930258.56</v>
      </c>
      <c r="FT17" s="68">
        <v>1043702.71</v>
      </c>
      <c r="FU17" s="68">
        <v>1122071.1800000002</v>
      </c>
      <c r="FV17" s="68">
        <v>1116118.4700000002</v>
      </c>
      <c r="FW17" s="68">
        <v>1001742.3999999999</v>
      </c>
      <c r="FX17" s="68">
        <v>920359.64999999991</v>
      </c>
      <c r="FY17" s="68">
        <v>975726.3899999999</v>
      </c>
      <c r="FZ17" s="68">
        <v>1103211.6699999997</v>
      </c>
    </row>
    <row r="18" spans="2:182" ht="15.75" thickTop="1">
      <c r="B18" s="461"/>
      <c r="C18" s="461"/>
      <c r="D18" s="461"/>
      <c r="E18" s="461"/>
      <c r="F18" s="461"/>
      <c r="G18" s="461"/>
      <c r="H18" s="461"/>
      <c r="I18" s="461"/>
      <c r="J18" s="461"/>
      <c r="K18" s="461"/>
      <c r="L18" s="461"/>
      <c r="M18" s="461"/>
      <c r="N18" s="461"/>
      <c r="O18" s="461"/>
      <c r="P18" s="461"/>
      <c r="Q18" s="461"/>
      <c r="R18" s="461"/>
      <c r="S18" s="461"/>
      <c r="T18" s="461"/>
      <c r="U18" s="461"/>
      <c r="V18" s="461"/>
      <c r="W18" s="461"/>
      <c r="X18" s="461"/>
      <c r="Y18" s="461"/>
      <c r="Z18" s="461"/>
      <c r="AA18" s="461"/>
      <c r="AB18" s="461"/>
      <c r="AC18" s="461"/>
      <c r="AD18" s="461"/>
      <c r="AE18" s="461"/>
      <c r="AF18" s="461"/>
      <c r="AG18" s="461"/>
      <c r="AH18" s="461"/>
      <c r="AI18" s="461"/>
      <c r="AJ18" s="461"/>
      <c r="AK18" s="461"/>
      <c r="AL18" s="461"/>
      <c r="AM18" s="461"/>
      <c r="AN18" s="461"/>
      <c r="AO18" s="461"/>
      <c r="AP18" s="461"/>
      <c r="AQ18" s="461"/>
      <c r="AR18" s="461"/>
      <c r="AS18" s="461"/>
      <c r="AT18" s="461"/>
      <c r="AU18" s="461"/>
      <c r="AV18" s="461"/>
      <c r="AW18" s="461"/>
      <c r="AX18" s="461"/>
      <c r="AY18" s="461"/>
      <c r="AZ18" s="461"/>
      <c r="BA18" s="461"/>
      <c r="BB18" s="461"/>
      <c r="BC18" s="461"/>
      <c r="BD18" s="461"/>
      <c r="BE18" s="461"/>
      <c r="BF18" s="461"/>
      <c r="BG18" s="461"/>
      <c r="BH18" s="461"/>
      <c r="BI18" s="461"/>
      <c r="BJ18" s="461"/>
      <c r="BK18" s="461"/>
      <c r="BL18" s="461"/>
      <c r="BM18" s="461"/>
      <c r="BN18" s="461"/>
      <c r="BO18" s="461"/>
      <c r="BP18" s="461"/>
      <c r="BQ18" s="461"/>
      <c r="BR18" s="461"/>
      <c r="BS18" s="461"/>
      <c r="BT18" s="461"/>
      <c r="BU18" s="461"/>
      <c r="BV18" s="461"/>
      <c r="BW18" s="461"/>
      <c r="BX18" s="461"/>
      <c r="BY18" s="461"/>
      <c r="BZ18" s="461"/>
      <c r="CA18" s="461"/>
      <c r="CB18" s="461"/>
      <c r="CC18" s="461"/>
      <c r="CD18" s="461"/>
      <c r="CE18" s="461"/>
      <c r="CF18" s="461"/>
      <c r="CG18" s="461"/>
      <c r="CH18" s="461"/>
      <c r="CI18" s="461"/>
      <c r="CJ18" s="461"/>
      <c r="CK18" s="461"/>
      <c r="CL18" s="461"/>
      <c r="CM18" s="461"/>
      <c r="CN18" s="461"/>
      <c r="CO18" s="461"/>
      <c r="CP18" s="461"/>
      <c r="CQ18" s="461"/>
      <c r="CR18" s="461"/>
      <c r="CS18" s="461"/>
      <c r="CT18" s="461"/>
      <c r="CU18" s="461"/>
      <c r="CV18" s="461"/>
      <c r="CW18" s="461"/>
      <c r="CX18" s="461"/>
      <c r="CY18" s="461"/>
      <c r="CZ18" s="461"/>
      <c r="DA18" s="461"/>
      <c r="DB18" s="461"/>
      <c r="DC18" s="461"/>
      <c r="DD18" s="461"/>
      <c r="DE18" s="461"/>
      <c r="DF18" s="461"/>
      <c r="DG18" s="461"/>
      <c r="DH18" s="461"/>
      <c r="DI18" s="461"/>
      <c r="DJ18" s="461"/>
      <c r="DK18" s="461"/>
      <c r="DL18" s="461"/>
      <c r="DM18" s="461"/>
      <c r="DN18" s="461"/>
      <c r="DO18" s="461"/>
      <c r="DP18" s="461"/>
      <c r="DQ18" s="461"/>
      <c r="DR18" s="461"/>
      <c r="DS18" s="461"/>
      <c r="DT18" s="461"/>
      <c r="DU18" s="461"/>
      <c r="DV18" s="461"/>
      <c r="DW18" s="461"/>
      <c r="DX18" s="461"/>
      <c r="DY18" s="461"/>
      <c r="DZ18" s="461"/>
      <c r="EA18" s="461"/>
      <c r="EB18" s="461"/>
      <c r="EC18" s="461"/>
      <c r="ED18" s="461"/>
      <c r="EE18" s="461"/>
      <c r="EF18" s="461"/>
      <c r="EG18" s="461"/>
      <c r="EH18" s="461"/>
      <c r="EI18" s="461"/>
      <c r="EJ18" s="461"/>
      <c r="EK18" s="461"/>
      <c r="EL18" s="461"/>
      <c r="EM18" s="461"/>
      <c r="EN18" s="461"/>
      <c r="EO18" s="461"/>
      <c r="EP18" s="461"/>
      <c r="EQ18" s="461"/>
      <c r="ER18" s="461"/>
      <c r="ES18" s="461"/>
      <c r="ET18" s="461"/>
      <c r="EU18" s="461"/>
      <c r="EV18" s="461"/>
      <c r="EW18" s="461"/>
      <c r="EX18" s="461"/>
      <c r="EY18" s="461"/>
      <c r="EZ18" s="461"/>
      <c r="FA18" s="461"/>
      <c r="FB18" s="461"/>
      <c r="FC18" s="461"/>
      <c r="FD18" s="461"/>
      <c r="FE18" s="461"/>
      <c r="FF18" s="461"/>
      <c r="FG18" s="461"/>
      <c r="FH18" s="461"/>
      <c r="FI18" s="461"/>
      <c r="FJ18" s="461"/>
      <c r="FK18" s="461"/>
      <c r="FL18" s="461"/>
      <c r="FM18" s="461"/>
      <c r="FN18" s="461"/>
      <c r="FO18" s="461"/>
      <c r="FP18" s="461"/>
      <c r="FQ18" s="461"/>
      <c r="FR18" s="461"/>
      <c r="FS18" s="461"/>
      <c r="FT18" s="461"/>
      <c r="FU18" s="461"/>
      <c r="FV18" s="461"/>
      <c r="FW18" s="461"/>
      <c r="FX18" s="461"/>
      <c r="FY18" s="461"/>
      <c r="FZ18" s="461"/>
    </row>
    <row r="19" spans="2:182">
      <c r="B19" s="461"/>
      <c r="C19" s="461"/>
      <c r="D19" s="461"/>
      <c r="E19" s="461"/>
      <c r="F19" s="461"/>
      <c r="G19" s="461"/>
      <c r="H19" s="461"/>
      <c r="I19" s="461"/>
      <c r="J19" s="461"/>
      <c r="K19" s="461"/>
      <c r="L19" s="461"/>
      <c r="M19" s="461"/>
      <c r="N19" s="461"/>
      <c r="O19" s="461"/>
      <c r="P19" s="461"/>
      <c r="Q19" s="461"/>
      <c r="R19" s="461"/>
      <c r="S19" s="461"/>
      <c r="T19" s="461"/>
      <c r="U19" s="461"/>
      <c r="V19" s="461"/>
      <c r="W19" s="461"/>
      <c r="X19" s="461"/>
      <c r="Y19" s="461"/>
      <c r="Z19" s="461"/>
      <c r="AA19" s="461"/>
      <c r="AB19" s="461"/>
      <c r="AC19" s="461"/>
      <c r="AD19" s="461"/>
      <c r="AE19" s="461"/>
      <c r="AF19" s="461"/>
      <c r="AG19" s="461"/>
      <c r="AH19" s="461"/>
      <c r="AI19" s="461"/>
      <c r="AJ19" s="461"/>
      <c r="AK19" s="461"/>
      <c r="AL19" s="461"/>
      <c r="AM19" s="461"/>
      <c r="AN19" s="461"/>
      <c r="AO19" s="461"/>
      <c r="AP19" s="461"/>
      <c r="AQ19" s="461"/>
      <c r="AR19" s="461"/>
      <c r="AS19" s="461"/>
      <c r="AT19" s="461"/>
      <c r="AU19" s="461"/>
      <c r="AV19" s="461"/>
      <c r="AW19" s="461"/>
      <c r="AX19" s="461"/>
      <c r="AY19" s="461"/>
      <c r="AZ19" s="461"/>
      <c r="BA19" s="461"/>
      <c r="BB19" s="461"/>
      <c r="BC19" s="461"/>
      <c r="BD19" s="461"/>
      <c r="BE19" s="461"/>
      <c r="BF19" s="461"/>
      <c r="BG19" s="461"/>
      <c r="BH19" s="461"/>
      <c r="BI19" s="461"/>
      <c r="BJ19" s="461"/>
      <c r="BK19" s="461"/>
      <c r="BL19" s="461"/>
      <c r="BM19" s="461"/>
      <c r="BN19" s="461"/>
      <c r="BO19" s="461"/>
      <c r="BP19" s="461"/>
      <c r="BQ19" s="461"/>
      <c r="BR19" s="461"/>
      <c r="BS19" s="461"/>
      <c r="BT19" s="461"/>
      <c r="BU19" s="461"/>
      <c r="BV19" s="461"/>
      <c r="BW19" s="461"/>
      <c r="BX19" s="461"/>
      <c r="BY19" s="461"/>
      <c r="BZ19" s="461"/>
      <c r="CA19" s="461"/>
      <c r="CB19" s="461"/>
      <c r="CC19" s="461"/>
      <c r="CD19" s="461"/>
      <c r="CE19" s="461"/>
      <c r="CF19" s="461"/>
      <c r="CG19" s="461"/>
      <c r="CH19" s="461"/>
      <c r="CI19" s="461"/>
      <c r="CJ19" s="461"/>
      <c r="CK19" s="461"/>
      <c r="CL19" s="461"/>
      <c r="CM19" s="461"/>
      <c r="CN19" s="461"/>
      <c r="CO19" s="461"/>
      <c r="CP19" s="461"/>
      <c r="CQ19" s="461"/>
      <c r="CR19" s="461"/>
      <c r="CS19" s="461"/>
      <c r="CT19" s="461"/>
      <c r="CU19" s="461"/>
      <c r="CV19" s="461"/>
      <c r="CW19" s="461"/>
      <c r="CX19" s="461"/>
      <c r="CY19" s="461"/>
      <c r="CZ19" s="461"/>
      <c r="DA19" s="461"/>
      <c r="DB19" s="461"/>
      <c r="DC19" s="461"/>
      <c r="DD19" s="461"/>
      <c r="DE19" s="461"/>
      <c r="DF19" s="461"/>
      <c r="DG19" s="461"/>
      <c r="DH19" s="461"/>
      <c r="DI19" s="461"/>
      <c r="DJ19" s="461"/>
      <c r="DK19" s="461"/>
      <c r="DL19" s="461"/>
      <c r="DM19" s="461"/>
      <c r="DN19" s="461"/>
      <c r="DO19" s="461"/>
      <c r="DP19" s="461"/>
      <c r="DQ19" s="461"/>
      <c r="DR19" s="461"/>
      <c r="DS19" s="461"/>
      <c r="DT19" s="461"/>
      <c r="DU19" s="461"/>
      <c r="DV19" s="461"/>
      <c r="DW19" s="461"/>
      <c r="DX19" s="461"/>
      <c r="DY19" s="461"/>
      <c r="DZ19" s="461"/>
      <c r="EA19" s="461"/>
      <c r="EB19" s="461"/>
      <c r="EC19" s="461"/>
      <c r="ED19" s="461"/>
      <c r="EE19" s="461"/>
      <c r="EF19" s="461"/>
      <c r="EG19" s="461"/>
      <c r="EH19" s="461"/>
      <c r="EI19" s="461"/>
      <c r="EJ19" s="461"/>
      <c r="EK19" s="461"/>
      <c r="EL19" s="461"/>
      <c r="EM19" s="461"/>
      <c r="EN19" s="461"/>
      <c r="EO19" s="461"/>
      <c r="EP19" s="461"/>
      <c r="EQ19" s="461"/>
      <c r="ER19" s="461"/>
      <c r="ES19" s="461"/>
      <c r="ET19" s="461"/>
      <c r="EU19" s="461"/>
      <c r="EV19" s="461"/>
      <c r="EW19" s="461"/>
      <c r="EX19" s="461"/>
      <c r="EY19" s="461"/>
      <c r="EZ19" s="461"/>
      <c r="FA19" s="461"/>
      <c r="FB19" s="461"/>
      <c r="FC19" s="461"/>
      <c r="FD19" s="461"/>
      <c r="FE19" s="461"/>
      <c r="FF19" s="461"/>
      <c r="FG19" s="461"/>
      <c r="FH19" s="461"/>
      <c r="FI19" s="461"/>
      <c r="FJ19" s="461"/>
      <c r="FK19" s="461"/>
      <c r="FL19" s="461"/>
      <c r="FM19" s="461"/>
      <c r="FN19" s="461"/>
      <c r="FO19" s="461"/>
      <c r="FP19" s="461"/>
      <c r="FQ19" s="461"/>
      <c r="FR19" s="461"/>
      <c r="FS19" s="461"/>
      <c r="FT19" s="461"/>
      <c r="FU19" s="461"/>
      <c r="FV19" s="461"/>
      <c r="FW19" s="461"/>
      <c r="FX19" s="461"/>
      <c r="FY19" s="461"/>
      <c r="FZ19" s="461"/>
    </row>
    <row r="20" spans="2:182">
      <c r="B20" s="583" t="s">
        <v>15</v>
      </c>
      <c r="C20" s="148">
        <v>41275</v>
      </c>
      <c r="D20" s="149">
        <v>41306</v>
      </c>
      <c r="E20" s="149">
        <v>41334</v>
      </c>
      <c r="F20" s="149">
        <v>41365</v>
      </c>
      <c r="G20" s="149">
        <v>41395</v>
      </c>
      <c r="H20" s="149">
        <v>41426</v>
      </c>
      <c r="I20" s="149">
        <v>41456</v>
      </c>
      <c r="J20" s="149">
        <v>41487</v>
      </c>
      <c r="K20" s="149">
        <v>41518</v>
      </c>
      <c r="L20" s="149">
        <v>41548</v>
      </c>
      <c r="M20" s="149">
        <v>41579</v>
      </c>
      <c r="N20" s="149">
        <v>41609</v>
      </c>
      <c r="O20" s="149">
        <v>41640</v>
      </c>
      <c r="P20" s="149">
        <v>41671</v>
      </c>
      <c r="Q20" s="149">
        <v>41699</v>
      </c>
      <c r="R20" s="149">
        <v>41730</v>
      </c>
      <c r="S20" s="149">
        <v>41760</v>
      </c>
      <c r="T20" s="149">
        <v>41791</v>
      </c>
      <c r="U20" s="149">
        <v>41821</v>
      </c>
      <c r="V20" s="149">
        <v>41852</v>
      </c>
      <c r="W20" s="149">
        <v>41883</v>
      </c>
      <c r="X20" s="149">
        <v>41913</v>
      </c>
      <c r="Y20" s="149">
        <v>41944</v>
      </c>
      <c r="Z20" s="149">
        <v>41974</v>
      </c>
      <c r="AA20" s="149">
        <v>42005</v>
      </c>
      <c r="AB20" s="149">
        <v>42036</v>
      </c>
      <c r="AC20" s="149">
        <v>42064</v>
      </c>
      <c r="AD20" s="149">
        <v>42095</v>
      </c>
      <c r="AE20" s="149">
        <v>42125</v>
      </c>
      <c r="AF20" s="149">
        <v>42156</v>
      </c>
      <c r="AG20" s="149">
        <v>42186</v>
      </c>
      <c r="AH20" s="149">
        <v>42217</v>
      </c>
      <c r="AI20" s="149">
        <v>42248</v>
      </c>
      <c r="AJ20" s="149">
        <v>42278</v>
      </c>
      <c r="AK20" s="149">
        <v>42309</v>
      </c>
      <c r="AL20" s="149">
        <v>42339</v>
      </c>
      <c r="AM20" s="149">
        <v>42370</v>
      </c>
      <c r="AN20" s="149">
        <v>42401</v>
      </c>
      <c r="AO20" s="149">
        <v>42430</v>
      </c>
      <c r="AP20" s="149">
        <v>42461</v>
      </c>
      <c r="AQ20" s="149">
        <v>42491</v>
      </c>
      <c r="AR20" s="149">
        <v>42522</v>
      </c>
      <c r="AS20" s="149">
        <v>42552</v>
      </c>
      <c r="AT20" s="149">
        <v>42583</v>
      </c>
      <c r="AU20" s="149">
        <v>42614</v>
      </c>
      <c r="AV20" s="149">
        <v>42644</v>
      </c>
      <c r="AW20" s="149">
        <v>42675</v>
      </c>
      <c r="AX20" s="149">
        <v>42705</v>
      </c>
      <c r="AY20" s="149">
        <v>42736</v>
      </c>
      <c r="AZ20" s="149">
        <v>42767</v>
      </c>
      <c r="BA20" s="149">
        <v>42795</v>
      </c>
      <c r="BB20" s="149">
        <v>42826</v>
      </c>
      <c r="BC20" s="149">
        <v>42856</v>
      </c>
      <c r="BD20" s="149">
        <v>42887</v>
      </c>
      <c r="BE20" s="149">
        <v>42917</v>
      </c>
      <c r="BF20" s="149">
        <v>42948</v>
      </c>
      <c r="BG20" s="149">
        <v>42979</v>
      </c>
      <c r="BH20" s="149">
        <v>43009</v>
      </c>
      <c r="BI20" s="149">
        <v>43040</v>
      </c>
      <c r="BJ20" s="149">
        <v>43070</v>
      </c>
      <c r="BK20" s="149">
        <v>43101</v>
      </c>
      <c r="BL20" s="149">
        <v>43132</v>
      </c>
      <c r="BM20" s="149">
        <v>43160</v>
      </c>
      <c r="BN20" s="149">
        <v>43191</v>
      </c>
      <c r="BO20" s="149">
        <v>43221</v>
      </c>
      <c r="BP20" s="149">
        <v>43252</v>
      </c>
      <c r="BQ20" s="149">
        <v>43282</v>
      </c>
      <c r="BR20" s="149">
        <v>43313</v>
      </c>
      <c r="BS20" s="149">
        <v>43344</v>
      </c>
      <c r="BT20" s="149">
        <v>43374</v>
      </c>
      <c r="BU20" s="149">
        <v>43405</v>
      </c>
      <c r="BV20" s="149">
        <v>43435</v>
      </c>
      <c r="BW20" s="149">
        <v>43466</v>
      </c>
      <c r="BX20" s="149">
        <v>43497</v>
      </c>
      <c r="BY20" s="149">
        <v>43525</v>
      </c>
      <c r="BZ20" s="149">
        <v>43556</v>
      </c>
      <c r="CA20" s="149">
        <v>43586</v>
      </c>
      <c r="CB20" s="149">
        <v>43617</v>
      </c>
      <c r="CC20" s="149">
        <v>43647</v>
      </c>
      <c r="CD20" s="149">
        <v>43678</v>
      </c>
      <c r="CE20" s="149">
        <v>43709</v>
      </c>
      <c r="CF20" s="149">
        <v>43739</v>
      </c>
      <c r="CG20" s="149">
        <v>43770</v>
      </c>
      <c r="CH20" s="149">
        <v>43800</v>
      </c>
      <c r="CI20" s="149">
        <v>43831</v>
      </c>
      <c r="CJ20" s="149">
        <v>43862</v>
      </c>
      <c r="CK20" s="149">
        <v>43891</v>
      </c>
      <c r="CL20" s="149">
        <v>43922</v>
      </c>
      <c r="CM20" s="149">
        <v>43952</v>
      </c>
      <c r="CN20" s="149">
        <v>43983</v>
      </c>
      <c r="CO20" s="149">
        <v>44013</v>
      </c>
      <c r="CP20" s="149">
        <v>44044</v>
      </c>
      <c r="CQ20" s="149">
        <v>44075</v>
      </c>
      <c r="CR20" s="149">
        <v>44105</v>
      </c>
      <c r="CS20" s="149">
        <v>44136</v>
      </c>
      <c r="CT20" s="149">
        <v>44166</v>
      </c>
      <c r="CU20" s="149">
        <v>44197</v>
      </c>
      <c r="CV20" s="149">
        <v>44228</v>
      </c>
      <c r="CW20" s="149">
        <v>44256</v>
      </c>
      <c r="CX20" s="149">
        <v>44287</v>
      </c>
      <c r="CY20" s="149">
        <v>44317</v>
      </c>
      <c r="CZ20" s="149">
        <v>44348</v>
      </c>
      <c r="DA20" s="149">
        <v>44378</v>
      </c>
      <c r="DB20" s="149">
        <v>44409</v>
      </c>
      <c r="DC20" s="149">
        <v>44440</v>
      </c>
      <c r="DD20" s="149">
        <v>44470</v>
      </c>
      <c r="DE20" s="149">
        <v>44501</v>
      </c>
      <c r="DF20" s="149">
        <v>44531</v>
      </c>
      <c r="DG20" s="149">
        <v>44562</v>
      </c>
      <c r="DH20" s="149">
        <v>44593</v>
      </c>
      <c r="DI20" s="149">
        <v>44621</v>
      </c>
      <c r="DJ20" s="149">
        <v>44652</v>
      </c>
      <c r="DK20" s="149">
        <v>44682</v>
      </c>
      <c r="DL20" s="149">
        <v>44713</v>
      </c>
      <c r="DM20" s="149">
        <v>44743</v>
      </c>
      <c r="DN20" s="149">
        <v>44774</v>
      </c>
      <c r="DO20" s="149">
        <v>44805</v>
      </c>
      <c r="DP20" s="149">
        <v>44835</v>
      </c>
      <c r="DQ20" s="149">
        <v>44866</v>
      </c>
      <c r="DR20" s="149">
        <v>44896</v>
      </c>
      <c r="DS20" s="149">
        <v>44927</v>
      </c>
      <c r="DT20" s="149">
        <v>44958</v>
      </c>
      <c r="DU20" s="149">
        <v>44986</v>
      </c>
      <c r="DV20" s="149">
        <v>45017</v>
      </c>
      <c r="DW20" s="149">
        <v>45047</v>
      </c>
      <c r="DX20" s="149">
        <v>45078</v>
      </c>
      <c r="DY20" s="149">
        <v>45108</v>
      </c>
      <c r="DZ20" s="149">
        <v>45139</v>
      </c>
      <c r="EA20" s="149">
        <v>45170</v>
      </c>
      <c r="EB20" s="149">
        <v>45200</v>
      </c>
      <c r="EC20" s="149">
        <v>45231</v>
      </c>
      <c r="ED20" s="149">
        <v>45261</v>
      </c>
      <c r="EE20" s="149">
        <v>45292</v>
      </c>
      <c r="EF20" s="149">
        <v>45323</v>
      </c>
      <c r="EG20" s="149">
        <v>45352</v>
      </c>
      <c r="EH20" s="149">
        <v>45383</v>
      </c>
      <c r="EI20" s="149">
        <v>45413</v>
      </c>
      <c r="EJ20" s="149">
        <v>45444</v>
      </c>
      <c r="EK20" s="149">
        <v>45474</v>
      </c>
      <c r="EL20" s="149">
        <v>45505</v>
      </c>
      <c r="EM20" s="149">
        <v>45536</v>
      </c>
      <c r="EN20" s="149">
        <v>45566</v>
      </c>
      <c r="EO20" s="149">
        <v>45597</v>
      </c>
      <c r="EP20" s="149">
        <v>45627</v>
      </c>
      <c r="EQ20" s="149">
        <v>45658</v>
      </c>
      <c r="ER20" s="149">
        <v>45689</v>
      </c>
      <c r="ES20" s="149">
        <v>45717</v>
      </c>
      <c r="ET20" s="149">
        <v>45748</v>
      </c>
      <c r="EU20" s="149">
        <v>45778</v>
      </c>
      <c r="EV20" s="149">
        <v>45809</v>
      </c>
      <c r="EW20" s="149">
        <v>45839</v>
      </c>
      <c r="EX20" s="149">
        <v>45870</v>
      </c>
      <c r="EY20" s="149">
        <v>45901</v>
      </c>
      <c r="EZ20" s="149">
        <v>45931</v>
      </c>
      <c r="FA20" s="149">
        <v>45962</v>
      </c>
      <c r="FB20" s="149">
        <v>45992</v>
      </c>
      <c r="FC20" s="149">
        <v>46023</v>
      </c>
      <c r="FD20" s="149">
        <v>46054</v>
      </c>
      <c r="FE20" s="149">
        <v>46082</v>
      </c>
      <c r="FF20" s="149">
        <v>46113</v>
      </c>
      <c r="FG20" s="149">
        <v>46143</v>
      </c>
      <c r="FH20" s="149">
        <v>46174</v>
      </c>
      <c r="FI20" s="149">
        <v>46204</v>
      </c>
      <c r="FJ20" s="149">
        <v>46235</v>
      </c>
      <c r="FK20" s="149">
        <v>46266</v>
      </c>
      <c r="FL20" s="149">
        <v>46296</v>
      </c>
      <c r="FM20" s="149">
        <v>46327</v>
      </c>
      <c r="FN20" s="149">
        <v>46357</v>
      </c>
      <c r="FO20" s="149">
        <v>46388</v>
      </c>
      <c r="FP20" s="149">
        <v>46419</v>
      </c>
      <c r="FQ20" s="149">
        <v>46447</v>
      </c>
      <c r="FR20" s="149">
        <v>46478</v>
      </c>
      <c r="FS20" s="149">
        <v>46508</v>
      </c>
      <c r="FT20" s="149">
        <v>46539</v>
      </c>
      <c r="FU20" s="149">
        <v>46569</v>
      </c>
      <c r="FV20" s="149">
        <v>46600</v>
      </c>
      <c r="FW20" s="149">
        <v>46631</v>
      </c>
      <c r="FX20" s="149">
        <v>46661</v>
      </c>
      <c r="FY20" s="149">
        <v>46692</v>
      </c>
      <c r="FZ20" s="149">
        <v>46722</v>
      </c>
    </row>
    <row r="21" spans="2:182">
      <c r="B21" s="584" t="s">
        <v>101</v>
      </c>
      <c r="C21" s="61">
        <v>823739.94</v>
      </c>
      <c r="D21" s="61">
        <v>742760.25</v>
      </c>
      <c r="E21" s="61">
        <v>795071.88</v>
      </c>
      <c r="F21" s="61">
        <v>678687.19</v>
      </c>
      <c r="G21" s="61">
        <v>745487.88</v>
      </c>
      <c r="H21" s="61">
        <v>734507.88</v>
      </c>
      <c r="I21" s="61">
        <v>793219.62</v>
      </c>
      <c r="J21" s="61">
        <v>768828.25</v>
      </c>
      <c r="K21" s="61">
        <v>728710.81</v>
      </c>
      <c r="L21" s="61">
        <v>550128.5</v>
      </c>
      <c r="M21" s="61">
        <v>627692</v>
      </c>
      <c r="N21" s="61">
        <v>794776.88</v>
      </c>
      <c r="O21" s="61">
        <v>815913.75</v>
      </c>
      <c r="P21" s="61">
        <v>735799.94</v>
      </c>
      <c r="Q21" s="61">
        <v>704681.19</v>
      </c>
      <c r="R21" s="61">
        <v>713440.31</v>
      </c>
      <c r="S21" s="61">
        <v>738735.44</v>
      </c>
      <c r="T21" s="61">
        <v>736261.81</v>
      </c>
      <c r="U21" s="61">
        <v>766114.81</v>
      </c>
      <c r="V21" s="61">
        <v>767710.31</v>
      </c>
      <c r="W21" s="61">
        <v>725111.88</v>
      </c>
      <c r="X21" s="61">
        <v>723303.19</v>
      </c>
      <c r="Y21" s="61">
        <v>754610</v>
      </c>
      <c r="Z21" s="61">
        <v>787572.94</v>
      </c>
      <c r="AA21" s="61">
        <v>789083.38</v>
      </c>
      <c r="AB21" s="61">
        <v>717639</v>
      </c>
      <c r="AC21" s="61">
        <v>753882.75</v>
      </c>
      <c r="AD21" s="61">
        <v>638553.81000000006</v>
      </c>
      <c r="AE21" s="61">
        <v>694659.38</v>
      </c>
      <c r="AF21" s="61">
        <v>750167.06</v>
      </c>
      <c r="AG21" s="61">
        <v>801835.62</v>
      </c>
      <c r="AH21" s="61">
        <v>798563.44</v>
      </c>
      <c r="AI21" s="61">
        <v>733366.81</v>
      </c>
      <c r="AJ21" s="61">
        <v>571480.06000000006</v>
      </c>
      <c r="AK21" s="61">
        <v>736937.75</v>
      </c>
      <c r="AL21" s="61">
        <v>762155.56</v>
      </c>
      <c r="AM21" s="61">
        <v>790304.5</v>
      </c>
      <c r="AN21" s="61">
        <v>740604.44</v>
      </c>
      <c r="AO21" s="61">
        <v>631635.18999999994</v>
      </c>
      <c r="AP21" s="61">
        <v>559611.56000000006</v>
      </c>
      <c r="AQ21" s="61">
        <v>733636.75</v>
      </c>
      <c r="AR21" s="61">
        <v>751929.88</v>
      </c>
      <c r="AS21" s="61">
        <v>797767.38</v>
      </c>
      <c r="AT21" s="61">
        <v>803887.62</v>
      </c>
      <c r="AU21" s="61">
        <v>733757.38</v>
      </c>
      <c r="AV21" s="61">
        <v>690185.44</v>
      </c>
      <c r="AW21" s="61">
        <v>739623.75</v>
      </c>
      <c r="AX21" s="61">
        <v>760348.69</v>
      </c>
      <c r="AY21" s="61">
        <v>792959.81</v>
      </c>
      <c r="AZ21" s="61">
        <v>717434.12</v>
      </c>
      <c r="BA21" s="61">
        <v>689926.75</v>
      </c>
      <c r="BB21" s="61">
        <v>628768.5</v>
      </c>
      <c r="BC21" s="61">
        <v>759194.12</v>
      </c>
      <c r="BD21" s="61">
        <v>751494.88</v>
      </c>
      <c r="BE21" s="61">
        <v>796217.75</v>
      </c>
      <c r="BF21" s="61">
        <v>802059.69</v>
      </c>
      <c r="BG21" s="61">
        <v>719368.5</v>
      </c>
      <c r="BH21" s="61">
        <v>479607.41</v>
      </c>
      <c r="BI21" s="61">
        <v>585354</v>
      </c>
      <c r="BJ21" s="61">
        <v>762501.44</v>
      </c>
      <c r="BK21" s="61">
        <v>799661.38</v>
      </c>
      <c r="BL21" s="61">
        <v>722340.25</v>
      </c>
      <c r="BM21" s="61">
        <v>693424.44</v>
      </c>
      <c r="BN21" s="61">
        <v>633939.25</v>
      </c>
      <c r="BO21" s="61">
        <v>695676</v>
      </c>
      <c r="BP21" s="61">
        <v>761910.19</v>
      </c>
      <c r="BQ21" s="61">
        <v>811907.62</v>
      </c>
      <c r="BR21" s="61">
        <v>818208.69</v>
      </c>
      <c r="BS21" s="61">
        <v>746206.38</v>
      </c>
      <c r="BT21" s="61">
        <v>770015.19</v>
      </c>
      <c r="BU21" s="61">
        <v>704595.69</v>
      </c>
      <c r="BV21" s="61">
        <v>802167.75</v>
      </c>
      <c r="BW21" s="61">
        <v>821452.94</v>
      </c>
      <c r="BX21" s="61">
        <v>716177.06</v>
      </c>
      <c r="BY21" s="61">
        <v>652138.75</v>
      </c>
      <c r="BZ21" s="61">
        <v>655822.43999999994</v>
      </c>
      <c r="CA21" s="61">
        <v>744589.62</v>
      </c>
      <c r="CB21" s="61">
        <v>783264.12</v>
      </c>
      <c r="CC21" s="61">
        <v>852230.62</v>
      </c>
      <c r="CD21" s="61">
        <v>852141.06</v>
      </c>
      <c r="CE21" s="61">
        <v>784719.81</v>
      </c>
      <c r="CF21" s="61">
        <v>553634.68999999994</v>
      </c>
      <c r="CG21" s="61">
        <v>797688.44</v>
      </c>
      <c r="CH21" s="61">
        <v>844486.12</v>
      </c>
      <c r="CI21" s="61">
        <v>852778.56</v>
      </c>
      <c r="CJ21" s="61">
        <v>790522.5</v>
      </c>
      <c r="CK21" s="61">
        <v>805610.75</v>
      </c>
      <c r="CL21" s="61">
        <v>657381.88</v>
      </c>
      <c r="CM21" s="61">
        <v>791921.12</v>
      </c>
      <c r="CN21" s="61">
        <v>808646.69</v>
      </c>
      <c r="CO21" s="61">
        <v>869312.62</v>
      </c>
      <c r="CP21" s="61">
        <v>868433.69</v>
      </c>
      <c r="CQ21" s="61">
        <v>804574.88</v>
      </c>
      <c r="CR21" s="61">
        <v>747610.06</v>
      </c>
      <c r="CS21" s="61">
        <v>810074.88</v>
      </c>
      <c r="CT21" s="61">
        <v>850750.62</v>
      </c>
      <c r="CU21" s="61">
        <v>857820.56</v>
      </c>
      <c r="CV21" s="61">
        <v>728930</v>
      </c>
      <c r="CW21" s="61">
        <v>674582.81</v>
      </c>
      <c r="CX21" s="61">
        <v>647969.5</v>
      </c>
      <c r="CY21" s="61">
        <v>820685.12</v>
      </c>
      <c r="CZ21" s="61">
        <v>815356.19</v>
      </c>
      <c r="DA21" s="61">
        <v>879249.62</v>
      </c>
      <c r="DB21" s="61">
        <v>884124.75</v>
      </c>
      <c r="DC21" s="61">
        <v>798454.38</v>
      </c>
      <c r="DD21" s="61">
        <v>554038.43999999994</v>
      </c>
      <c r="DE21" s="61">
        <v>812445.88</v>
      </c>
      <c r="DF21" s="61">
        <v>845070.69</v>
      </c>
      <c r="DG21" s="61">
        <v>856233.19</v>
      </c>
      <c r="DH21" s="61">
        <v>771239.12</v>
      </c>
      <c r="DI21" s="61">
        <v>831056.94</v>
      </c>
      <c r="DJ21" s="61">
        <v>679466.88</v>
      </c>
      <c r="DK21" s="61">
        <v>750972</v>
      </c>
      <c r="DL21" s="61">
        <v>813982.25</v>
      </c>
      <c r="DM21" s="61">
        <v>877041.69</v>
      </c>
      <c r="DN21" s="61">
        <v>869575.75</v>
      </c>
      <c r="DO21" s="61">
        <v>794210.25</v>
      </c>
      <c r="DP21" s="61">
        <v>751931.38</v>
      </c>
      <c r="DQ21" s="61">
        <v>812633.56</v>
      </c>
      <c r="DR21" s="61">
        <v>843776</v>
      </c>
      <c r="DS21" s="61">
        <v>852459.81</v>
      </c>
      <c r="DT21" s="61">
        <v>768671.06</v>
      </c>
      <c r="DU21" s="61">
        <v>789551.06</v>
      </c>
      <c r="DV21" s="61">
        <v>664823</v>
      </c>
      <c r="DW21" s="61">
        <v>800220.75</v>
      </c>
      <c r="DX21" s="61">
        <v>807378.25</v>
      </c>
      <c r="DY21" s="61">
        <v>865164.38</v>
      </c>
      <c r="DZ21" s="61">
        <v>864576.88</v>
      </c>
      <c r="EA21" s="61">
        <v>790147.38</v>
      </c>
      <c r="EB21" s="61">
        <v>572836.25</v>
      </c>
      <c r="EC21" s="61">
        <v>708700</v>
      </c>
      <c r="ED21" s="61">
        <v>839516.38</v>
      </c>
      <c r="EE21" s="61">
        <v>846349.88</v>
      </c>
      <c r="EF21" s="61">
        <v>793733.69</v>
      </c>
      <c r="EG21" s="61">
        <v>669017.75</v>
      </c>
      <c r="EH21" s="61">
        <v>606334.43999999994</v>
      </c>
      <c r="EI21" s="61">
        <v>802838.25</v>
      </c>
      <c r="EJ21" s="61">
        <v>801605.12</v>
      </c>
      <c r="EK21" s="61">
        <v>865374.69</v>
      </c>
      <c r="EL21" s="61">
        <v>861751.06</v>
      </c>
      <c r="EM21" s="61">
        <v>792370.31</v>
      </c>
      <c r="EN21" s="61">
        <v>741069</v>
      </c>
      <c r="EO21" s="61">
        <v>802054.25</v>
      </c>
      <c r="EP21" s="61">
        <v>842593.12</v>
      </c>
      <c r="EQ21" s="61">
        <v>838989.62</v>
      </c>
      <c r="ER21" s="61">
        <v>760561.12</v>
      </c>
      <c r="ES21" s="61">
        <v>766957.12</v>
      </c>
      <c r="ET21" s="61">
        <v>661931.93999999994</v>
      </c>
      <c r="EU21" s="61">
        <v>806358.12</v>
      </c>
      <c r="EV21" s="61">
        <v>799131.06</v>
      </c>
      <c r="EW21" s="61">
        <v>856474.62</v>
      </c>
      <c r="EX21" s="61">
        <v>858401.44</v>
      </c>
      <c r="EY21" s="61">
        <v>788481.38</v>
      </c>
      <c r="EZ21" s="61">
        <v>542186.56000000006</v>
      </c>
      <c r="FA21" s="61">
        <v>600331</v>
      </c>
      <c r="FB21" s="61">
        <v>833232.62</v>
      </c>
      <c r="FC21" s="61">
        <v>829822.31</v>
      </c>
      <c r="FD21" s="61">
        <v>751222.38</v>
      </c>
      <c r="FE21" s="61">
        <v>717324.75</v>
      </c>
      <c r="FF21" s="61">
        <v>669019.25</v>
      </c>
      <c r="FG21" s="61">
        <v>727633.69</v>
      </c>
      <c r="FH21" s="61">
        <v>791575.69</v>
      </c>
      <c r="FI21" s="61">
        <v>851284.75</v>
      </c>
      <c r="FJ21" s="61">
        <v>850443.88</v>
      </c>
      <c r="FK21" s="61">
        <v>778793.12</v>
      </c>
      <c r="FL21" s="61">
        <v>732446.5</v>
      </c>
      <c r="FM21" s="61">
        <v>786685.81</v>
      </c>
      <c r="FN21" s="61">
        <v>825033.62</v>
      </c>
      <c r="FO21" s="61">
        <v>824186.56</v>
      </c>
      <c r="FP21" s="61">
        <v>748134.5</v>
      </c>
      <c r="FQ21" s="61">
        <v>562758.93999999994</v>
      </c>
      <c r="FR21" s="61">
        <v>745626.12</v>
      </c>
      <c r="FS21" s="61">
        <v>726661.31</v>
      </c>
      <c r="FT21" s="61">
        <v>789290.5</v>
      </c>
      <c r="FU21" s="61">
        <v>844839.38</v>
      </c>
      <c r="FV21" s="61">
        <v>845477.62</v>
      </c>
      <c r="FW21" s="61">
        <v>745733.38</v>
      </c>
      <c r="FX21" s="61">
        <v>644875.25</v>
      </c>
      <c r="FY21" s="61">
        <v>702298.81</v>
      </c>
      <c r="FZ21" s="61">
        <v>823888.62</v>
      </c>
    </row>
    <row r="22" spans="2:182">
      <c r="B22" s="585" t="s">
        <v>102</v>
      </c>
      <c r="C22" s="61">
        <v>286625</v>
      </c>
      <c r="D22" s="61">
        <v>253699.20000000001</v>
      </c>
      <c r="E22" s="61">
        <v>273310.81</v>
      </c>
      <c r="F22" s="61">
        <v>257604.23</v>
      </c>
      <c r="G22" s="61">
        <v>207834.64</v>
      </c>
      <c r="H22" s="61">
        <v>260582.2</v>
      </c>
      <c r="I22" s="61">
        <v>272029</v>
      </c>
      <c r="J22" s="61">
        <v>273885.81</v>
      </c>
      <c r="K22" s="61">
        <v>260601.2</v>
      </c>
      <c r="L22" s="61">
        <v>277005</v>
      </c>
      <c r="M22" s="61">
        <v>264967.21999999997</v>
      </c>
      <c r="N22" s="61">
        <v>268758.38</v>
      </c>
      <c r="O22" s="61">
        <v>283312.38</v>
      </c>
      <c r="P22" s="61">
        <v>253209.2</v>
      </c>
      <c r="Q22" s="61">
        <v>265516.78000000003</v>
      </c>
      <c r="R22" s="61">
        <v>183749.81</v>
      </c>
      <c r="S22" s="61">
        <v>199986.8</v>
      </c>
      <c r="T22" s="61">
        <v>261509.19</v>
      </c>
      <c r="U22" s="61">
        <v>272201.40999999997</v>
      </c>
      <c r="V22" s="61">
        <v>271565.81</v>
      </c>
      <c r="W22" s="61">
        <v>260479.2</v>
      </c>
      <c r="X22" s="61">
        <v>276064</v>
      </c>
      <c r="Y22" s="61">
        <v>264430.19</v>
      </c>
      <c r="Z22" s="61">
        <v>268291.78000000003</v>
      </c>
      <c r="AA22" s="61">
        <v>271643</v>
      </c>
      <c r="AB22" s="61">
        <v>248956.2</v>
      </c>
      <c r="AC22" s="61">
        <v>265475.78000000003</v>
      </c>
      <c r="AD22" s="61">
        <v>256836</v>
      </c>
      <c r="AE22" s="61">
        <v>201368</v>
      </c>
      <c r="AF22" s="61">
        <v>260368.59</v>
      </c>
      <c r="AG22" s="61">
        <v>271177.81</v>
      </c>
      <c r="AH22" s="61">
        <v>271252.38</v>
      </c>
      <c r="AI22" s="61">
        <v>259158.59</v>
      </c>
      <c r="AJ22" s="61">
        <v>273660.81</v>
      </c>
      <c r="AK22" s="61">
        <v>263246.59000000003</v>
      </c>
      <c r="AL22" s="61">
        <v>261021</v>
      </c>
      <c r="AM22" s="61">
        <v>271618</v>
      </c>
      <c r="AN22" s="61">
        <v>259570.59</v>
      </c>
      <c r="AO22" s="61">
        <v>265992.40999999997</v>
      </c>
      <c r="AP22" s="61">
        <v>253095.59</v>
      </c>
      <c r="AQ22" s="61">
        <v>204725.03</v>
      </c>
      <c r="AR22" s="61">
        <v>261468.2</v>
      </c>
      <c r="AS22" s="61">
        <v>269827.40999999997</v>
      </c>
      <c r="AT22" s="61">
        <v>276331.78000000003</v>
      </c>
      <c r="AU22" s="61">
        <v>259034.59</v>
      </c>
      <c r="AV22" s="61">
        <v>272868.78000000003</v>
      </c>
      <c r="AW22" s="61">
        <v>264949.19</v>
      </c>
      <c r="AX22" s="61">
        <v>261399.81</v>
      </c>
      <c r="AY22" s="61">
        <v>268184.81</v>
      </c>
      <c r="AZ22" s="61">
        <v>247179.2</v>
      </c>
      <c r="BA22" s="61">
        <v>248628.81</v>
      </c>
      <c r="BB22" s="61">
        <v>232911.81</v>
      </c>
      <c r="BC22" s="61">
        <v>175445</v>
      </c>
      <c r="BD22" s="61">
        <v>242986</v>
      </c>
      <c r="BE22" s="61">
        <v>249306</v>
      </c>
      <c r="BF22" s="61">
        <v>257840.81</v>
      </c>
      <c r="BG22" s="61">
        <v>234496.59</v>
      </c>
      <c r="BH22" s="61">
        <v>250757</v>
      </c>
      <c r="BI22" s="61">
        <v>244385.59</v>
      </c>
      <c r="BJ22" s="61">
        <v>244917.81</v>
      </c>
      <c r="BK22" s="61">
        <v>271950</v>
      </c>
      <c r="BL22" s="61">
        <v>251898.2</v>
      </c>
      <c r="BM22" s="61">
        <v>251653.81</v>
      </c>
      <c r="BN22" s="61">
        <v>244328.19</v>
      </c>
      <c r="BO22" s="61">
        <v>257167.81</v>
      </c>
      <c r="BP22" s="61">
        <v>245467.59</v>
      </c>
      <c r="BQ22" s="61">
        <v>264767.78000000003</v>
      </c>
      <c r="BR22" s="61">
        <v>267009.81</v>
      </c>
      <c r="BS22" s="61">
        <v>204853.56</v>
      </c>
      <c r="BT22" s="61">
        <v>173299.39</v>
      </c>
      <c r="BU22" s="61">
        <v>267023.59000000003</v>
      </c>
      <c r="BV22" s="61">
        <v>272402.78000000003</v>
      </c>
      <c r="BW22" s="61">
        <v>289950</v>
      </c>
      <c r="BX22" s="61">
        <v>266003.19</v>
      </c>
      <c r="BY22" s="61">
        <v>288254</v>
      </c>
      <c r="BZ22" s="61">
        <v>195246.19</v>
      </c>
      <c r="CA22" s="61">
        <v>199577.81</v>
      </c>
      <c r="CB22" s="61">
        <v>256569.59</v>
      </c>
      <c r="CC22" s="61">
        <v>285378</v>
      </c>
      <c r="CD22" s="61">
        <v>285279.81</v>
      </c>
      <c r="CE22" s="61">
        <v>273227.59000000003</v>
      </c>
      <c r="CF22" s="61">
        <v>289428.81</v>
      </c>
      <c r="CG22" s="61">
        <v>285716.19</v>
      </c>
      <c r="CH22" s="61">
        <v>290937.78000000003</v>
      </c>
      <c r="CI22" s="61">
        <v>302547</v>
      </c>
      <c r="CJ22" s="61">
        <v>283733.59000000003</v>
      </c>
      <c r="CK22" s="61">
        <v>303072</v>
      </c>
      <c r="CL22" s="61">
        <v>262430.19</v>
      </c>
      <c r="CM22" s="61">
        <v>222716</v>
      </c>
      <c r="CN22" s="61">
        <v>274277.19</v>
      </c>
      <c r="CO22" s="61">
        <v>287726</v>
      </c>
      <c r="CP22" s="61">
        <v>287299.78000000003</v>
      </c>
      <c r="CQ22" s="61">
        <v>278838.19</v>
      </c>
      <c r="CR22" s="61">
        <v>290017.81</v>
      </c>
      <c r="CS22" s="61">
        <v>285873.59000000003</v>
      </c>
      <c r="CT22" s="61">
        <v>291858.81</v>
      </c>
      <c r="CU22" s="61">
        <v>300739</v>
      </c>
      <c r="CV22" s="61">
        <v>272311.19</v>
      </c>
      <c r="CW22" s="61">
        <v>301687.78000000003</v>
      </c>
      <c r="CX22" s="61">
        <v>280918</v>
      </c>
      <c r="CY22" s="61">
        <v>208590.78</v>
      </c>
      <c r="CZ22" s="61">
        <v>275274.59000000003</v>
      </c>
      <c r="DA22" s="61">
        <v>283846.81</v>
      </c>
      <c r="DB22" s="61">
        <v>289234</v>
      </c>
      <c r="DC22" s="61">
        <v>275027.62</v>
      </c>
      <c r="DD22" s="61">
        <v>288234.81</v>
      </c>
      <c r="DE22" s="61">
        <v>289032.59000000003</v>
      </c>
      <c r="DF22" s="61">
        <v>288270</v>
      </c>
      <c r="DG22" s="61">
        <v>300054</v>
      </c>
      <c r="DH22" s="61">
        <v>271819.19</v>
      </c>
      <c r="DI22" s="61">
        <v>301055.81</v>
      </c>
      <c r="DJ22" s="61">
        <v>276752.62</v>
      </c>
      <c r="DK22" s="61">
        <v>201384.78</v>
      </c>
      <c r="DL22" s="61">
        <v>271981.59000000003</v>
      </c>
      <c r="DM22" s="61">
        <v>286482.81</v>
      </c>
      <c r="DN22" s="61">
        <v>288646.38</v>
      </c>
      <c r="DO22" s="61">
        <v>271091.59000000003</v>
      </c>
      <c r="DP22" s="61">
        <v>289117.78000000003</v>
      </c>
      <c r="DQ22" s="61">
        <v>288158.59000000003</v>
      </c>
      <c r="DR22" s="61">
        <v>287069</v>
      </c>
      <c r="DS22" s="61">
        <v>298394.81</v>
      </c>
      <c r="DT22" s="61">
        <v>270042.19</v>
      </c>
      <c r="DU22" s="61">
        <v>298922</v>
      </c>
      <c r="DV22" s="61">
        <v>228781.81</v>
      </c>
      <c r="DW22" s="61">
        <v>186539</v>
      </c>
      <c r="DX22" s="61">
        <v>261781.41</v>
      </c>
      <c r="DY22" s="61">
        <v>286783.78000000003</v>
      </c>
      <c r="DZ22" s="61">
        <v>285922.81</v>
      </c>
      <c r="EA22" s="61">
        <v>271505.59000000003</v>
      </c>
      <c r="EB22" s="61">
        <v>287130.78000000003</v>
      </c>
      <c r="EC22" s="61">
        <v>283573.21999999997</v>
      </c>
      <c r="ED22" s="61">
        <v>285780.81</v>
      </c>
      <c r="EE22" s="61">
        <v>298108</v>
      </c>
      <c r="EF22" s="61">
        <v>279712.59000000003</v>
      </c>
      <c r="EG22" s="61">
        <v>299642.81</v>
      </c>
      <c r="EH22" s="61">
        <v>266582.25</v>
      </c>
      <c r="EI22" s="61">
        <v>208899.06</v>
      </c>
      <c r="EJ22" s="61">
        <v>267712</v>
      </c>
      <c r="EK22" s="61">
        <v>286675</v>
      </c>
      <c r="EL22" s="61">
        <v>285999.81</v>
      </c>
      <c r="EM22" s="61">
        <v>275519.19</v>
      </c>
      <c r="EN22" s="61">
        <v>287532</v>
      </c>
      <c r="EO22" s="61">
        <v>285140.59000000003</v>
      </c>
      <c r="EP22" s="61">
        <v>288413.78000000003</v>
      </c>
      <c r="EQ22" s="61">
        <v>293600.78000000003</v>
      </c>
      <c r="ER22" s="61">
        <v>266839.19</v>
      </c>
      <c r="ES22" s="61">
        <v>293662</v>
      </c>
      <c r="ET22" s="61">
        <v>255643.59</v>
      </c>
      <c r="EU22" s="61">
        <v>219073.56</v>
      </c>
      <c r="EV22" s="61">
        <v>259605</v>
      </c>
      <c r="EW22" s="61">
        <v>283137</v>
      </c>
      <c r="EX22" s="61">
        <v>285288.81</v>
      </c>
      <c r="EY22" s="61">
        <v>269958.59000000003</v>
      </c>
      <c r="EZ22" s="61">
        <v>284024.81</v>
      </c>
      <c r="FA22" s="61">
        <v>281636</v>
      </c>
      <c r="FB22" s="61">
        <v>282848.78000000003</v>
      </c>
      <c r="FC22" s="61">
        <v>286817.78000000003</v>
      </c>
      <c r="FD22" s="61">
        <v>260456.2</v>
      </c>
      <c r="FE22" s="61">
        <v>285732</v>
      </c>
      <c r="FF22" s="61">
        <v>178006.41</v>
      </c>
      <c r="FG22" s="61">
        <v>261576</v>
      </c>
      <c r="FH22" s="61">
        <v>256114.59</v>
      </c>
      <c r="FI22" s="61">
        <v>280299.40999999997</v>
      </c>
      <c r="FJ22" s="61">
        <v>276648</v>
      </c>
      <c r="FK22" s="61">
        <v>262416.59000000003</v>
      </c>
      <c r="FL22" s="61">
        <v>282518.81</v>
      </c>
      <c r="FM22" s="61">
        <v>275720.59000000003</v>
      </c>
      <c r="FN22" s="61">
        <v>279757</v>
      </c>
      <c r="FO22" s="61">
        <v>284023</v>
      </c>
      <c r="FP22" s="61">
        <v>257858.2</v>
      </c>
      <c r="FQ22" s="61">
        <v>279898.78000000003</v>
      </c>
      <c r="FR22" s="61">
        <v>175539.25</v>
      </c>
      <c r="FS22" s="61">
        <v>203597.2</v>
      </c>
      <c r="FT22" s="61">
        <v>254412.2</v>
      </c>
      <c r="FU22" s="61">
        <v>277231.81</v>
      </c>
      <c r="FV22" s="61">
        <v>270640.78000000003</v>
      </c>
      <c r="FW22" s="61">
        <v>256009</v>
      </c>
      <c r="FX22" s="61">
        <v>275484.40999999997</v>
      </c>
      <c r="FY22" s="61">
        <v>273427.59000000003</v>
      </c>
      <c r="FZ22" s="61">
        <v>279323</v>
      </c>
    </row>
    <row r="23" spans="2:182">
      <c r="B23" s="586" t="s">
        <v>16</v>
      </c>
      <c r="C23" s="66">
        <v>1110364.94</v>
      </c>
      <c r="D23" s="66">
        <v>996459.45</v>
      </c>
      <c r="E23" s="66">
        <v>1068382.69</v>
      </c>
      <c r="F23" s="66">
        <v>936291.41999999993</v>
      </c>
      <c r="G23" s="66">
        <v>953322.52</v>
      </c>
      <c r="H23" s="66">
        <v>995090.08000000007</v>
      </c>
      <c r="I23" s="66">
        <v>1065248.6200000001</v>
      </c>
      <c r="J23" s="66">
        <v>1042714.06</v>
      </c>
      <c r="K23" s="66">
        <v>989312.01</v>
      </c>
      <c r="L23" s="66">
        <v>827133.5</v>
      </c>
      <c r="M23" s="66">
        <v>892659.22</v>
      </c>
      <c r="N23" s="66">
        <v>1063535.26</v>
      </c>
      <c r="O23" s="66">
        <v>1099226.1299999999</v>
      </c>
      <c r="P23" s="66">
        <v>989009.1399999999</v>
      </c>
      <c r="Q23" s="66">
        <v>970197.97</v>
      </c>
      <c r="R23" s="66">
        <v>897190.12000000011</v>
      </c>
      <c r="S23" s="66">
        <v>938722.24</v>
      </c>
      <c r="T23" s="66">
        <v>997771</v>
      </c>
      <c r="U23" s="66">
        <v>1038316.22</v>
      </c>
      <c r="V23" s="66">
        <v>1039276.1200000001</v>
      </c>
      <c r="W23" s="66">
        <v>985591.08000000007</v>
      </c>
      <c r="X23" s="66">
        <v>999367.19</v>
      </c>
      <c r="Y23" s="66">
        <v>1019040.19</v>
      </c>
      <c r="Z23" s="66">
        <v>1055864.72</v>
      </c>
      <c r="AA23" s="66">
        <v>1060726.3799999999</v>
      </c>
      <c r="AB23" s="66">
        <v>966595.2</v>
      </c>
      <c r="AC23" s="66">
        <v>1019358.53</v>
      </c>
      <c r="AD23" s="66">
        <v>895389.81</v>
      </c>
      <c r="AE23" s="66">
        <v>896027.38</v>
      </c>
      <c r="AF23" s="66">
        <v>1010535.65</v>
      </c>
      <c r="AG23" s="66">
        <v>1073013.43</v>
      </c>
      <c r="AH23" s="66">
        <v>1069815.8199999998</v>
      </c>
      <c r="AI23" s="66">
        <v>992525.4</v>
      </c>
      <c r="AJ23" s="66">
        <v>845140.87000000011</v>
      </c>
      <c r="AK23" s="66">
        <v>1000184.3400000001</v>
      </c>
      <c r="AL23" s="66">
        <v>1023176.56</v>
      </c>
      <c r="AM23" s="66">
        <v>1061922.5</v>
      </c>
      <c r="AN23" s="66">
        <v>1000175.0299999999</v>
      </c>
      <c r="AO23" s="66">
        <v>897627.59999999986</v>
      </c>
      <c r="AP23" s="66">
        <v>812707.15</v>
      </c>
      <c r="AQ23" s="66">
        <v>938361.78</v>
      </c>
      <c r="AR23" s="66">
        <v>1013398.0800000001</v>
      </c>
      <c r="AS23" s="66">
        <v>1067594.79</v>
      </c>
      <c r="AT23" s="66">
        <v>1080219.3999999999</v>
      </c>
      <c r="AU23" s="66">
        <v>992791.97</v>
      </c>
      <c r="AV23" s="66">
        <v>963054.22</v>
      </c>
      <c r="AW23" s="66">
        <v>1004572.94</v>
      </c>
      <c r="AX23" s="66">
        <v>1021748.5</v>
      </c>
      <c r="AY23" s="66">
        <v>1061144.6200000001</v>
      </c>
      <c r="AZ23" s="66">
        <v>964613.32000000007</v>
      </c>
      <c r="BA23" s="66">
        <v>938555.56</v>
      </c>
      <c r="BB23" s="66">
        <v>861680.31</v>
      </c>
      <c r="BC23" s="66">
        <v>934639.12</v>
      </c>
      <c r="BD23" s="66">
        <v>994480.88</v>
      </c>
      <c r="BE23" s="66">
        <v>1045523.75</v>
      </c>
      <c r="BF23" s="66">
        <v>1059900.5</v>
      </c>
      <c r="BG23" s="66">
        <v>953865.09</v>
      </c>
      <c r="BH23" s="66">
        <v>730364.40999999992</v>
      </c>
      <c r="BI23" s="66">
        <v>829739.59</v>
      </c>
      <c r="BJ23" s="66">
        <v>1007419.25</v>
      </c>
      <c r="BK23" s="66">
        <v>1071611.3799999999</v>
      </c>
      <c r="BL23" s="66">
        <v>974238.45</v>
      </c>
      <c r="BM23" s="66">
        <v>945078.25</v>
      </c>
      <c r="BN23" s="66">
        <v>878267.44</v>
      </c>
      <c r="BO23" s="66">
        <v>952843.81</v>
      </c>
      <c r="BP23" s="66">
        <v>1007377.7799999999</v>
      </c>
      <c r="BQ23" s="66">
        <v>1076675.3999999999</v>
      </c>
      <c r="BR23" s="66">
        <v>1085218.5</v>
      </c>
      <c r="BS23" s="66">
        <v>951059.94</v>
      </c>
      <c r="BT23" s="66">
        <v>943314.58</v>
      </c>
      <c r="BU23" s="66">
        <v>971619.28</v>
      </c>
      <c r="BV23" s="66">
        <v>1074570.53</v>
      </c>
      <c r="BW23" s="66">
        <v>1111402.94</v>
      </c>
      <c r="BX23" s="66">
        <v>982180.25</v>
      </c>
      <c r="BY23" s="66">
        <v>940392.75</v>
      </c>
      <c r="BZ23" s="66">
        <v>851068.62999999989</v>
      </c>
      <c r="CA23" s="66">
        <v>944167.42999999993</v>
      </c>
      <c r="CB23" s="66">
        <v>1039833.71</v>
      </c>
      <c r="CC23" s="66">
        <v>1137608.6200000001</v>
      </c>
      <c r="CD23" s="66">
        <v>1137420.8700000001</v>
      </c>
      <c r="CE23" s="66">
        <v>1057947.4000000001</v>
      </c>
      <c r="CF23" s="66">
        <v>843063.5</v>
      </c>
      <c r="CG23" s="66">
        <v>1083404.6299999999</v>
      </c>
      <c r="CH23" s="66">
        <v>1135423.8999999999</v>
      </c>
      <c r="CI23" s="66">
        <v>1155325.56</v>
      </c>
      <c r="CJ23" s="66">
        <v>1074256.0900000001</v>
      </c>
      <c r="CK23" s="66">
        <v>1108682.75</v>
      </c>
      <c r="CL23" s="66">
        <v>919812.07000000007</v>
      </c>
      <c r="CM23" s="66">
        <v>1014637.12</v>
      </c>
      <c r="CN23" s="66">
        <v>1082923.8799999999</v>
      </c>
      <c r="CO23" s="66">
        <v>1157038.6200000001</v>
      </c>
      <c r="CP23" s="66">
        <v>1155733.47</v>
      </c>
      <c r="CQ23" s="66">
        <v>1083413.07</v>
      </c>
      <c r="CR23" s="66">
        <v>1037627.8700000001</v>
      </c>
      <c r="CS23" s="66">
        <v>1095948.47</v>
      </c>
      <c r="CT23" s="66">
        <v>1142609.43</v>
      </c>
      <c r="CU23" s="66">
        <v>1158559.56</v>
      </c>
      <c r="CV23" s="66">
        <v>1001241.19</v>
      </c>
      <c r="CW23" s="66">
        <v>976270.59000000008</v>
      </c>
      <c r="CX23" s="66">
        <v>928887.5</v>
      </c>
      <c r="CY23" s="66">
        <v>1029275.9</v>
      </c>
      <c r="CZ23" s="66">
        <v>1090630.78</v>
      </c>
      <c r="DA23" s="66">
        <v>1163096.43</v>
      </c>
      <c r="DB23" s="66">
        <v>1173358.75</v>
      </c>
      <c r="DC23" s="66">
        <v>1073482</v>
      </c>
      <c r="DD23" s="66">
        <v>842273.25</v>
      </c>
      <c r="DE23" s="66">
        <v>1101478.47</v>
      </c>
      <c r="DF23" s="66">
        <v>1133340.69</v>
      </c>
      <c r="DG23" s="66">
        <v>1156287.19</v>
      </c>
      <c r="DH23" s="66">
        <v>1043058.31</v>
      </c>
      <c r="DI23" s="66">
        <v>1132112.75</v>
      </c>
      <c r="DJ23" s="66">
        <v>956219.5</v>
      </c>
      <c r="DK23" s="66">
        <v>952356.78</v>
      </c>
      <c r="DL23" s="66">
        <v>1085963.8400000001</v>
      </c>
      <c r="DM23" s="66">
        <v>1163524.5</v>
      </c>
      <c r="DN23" s="66">
        <v>1158222.1299999999</v>
      </c>
      <c r="DO23" s="66">
        <v>1065301.8400000001</v>
      </c>
      <c r="DP23" s="66">
        <v>1041049.16</v>
      </c>
      <c r="DQ23" s="66">
        <v>1100792.1500000001</v>
      </c>
      <c r="DR23" s="66">
        <v>1130845</v>
      </c>
      <c r="DS23" s="66">
        <v>1150854.6200000001</v>
      </c>
      <c r="DT23" s="66">
        <v>1038713.25</v>
      </c>
      <c r="DU23" s="66">
        <v>1088473.06</v>
      </c>
      <c r="DV23" s="66">
        <v>893604.81</v>
      </c>
      <c r="DW23" s="66">
        <v>986759.75</v>
      </c>
      <c r="DX23" s="66">
        <v>1069159.6599999999</v>
      </c>
      <c r="DY23" s="66">
        <v>1151948.1600000001</v>
      </c>
      <c r="DZ23" s="66">
        <v>1150499.69</v>
      </c>
      <c r="EA23" s="66">
        <v>1061652.97</v>
      </c>
      <c r="EB23" s="66">
        <v>859967.03</v>
      </c>
      <c r="EC23" s="66">
        <v>992273.22</v>
      </c>
      <c r="ED23" s="66">
        <v>1125297.19</v>
      </c>
      <c r="EE23" s="66">
        <v>1144457.8799999999</v>
      </c>
      <c r="EF23" s="66">
        <v>1073446.28</v>
      </c>
      <c r="EG23" s="66">
        <v>968660.56</v>
      </c>
      <c r="EH23" s="66">
        <v>872916.69</v>
      </c>
      <c r="EI23" s="66">
        <v>1011737.31</v>
      </c>
      <c r="EJ23" s="66">
        <v>1069317.1200000001</v>
      </c>
      <c r="EK23" s="66">
        <v>1152049.69</v>
      </c>
      <c r="EL23" s="66">
        <v>1147750.8700000001</v>
      </c>
      <c r="EM23" s="66">
        <v>1067889.5</v>
      </c>
      <c r="EN23" s="66">
        <v>1028601</v>
      </c>
      <c r="EO23" s="66">
        <v>1087194.8400000001</v>
      </c>
      <c r="EP23" s="66">
        <v>1131006.8999999999</v>
      </c>
      <c r="EQ23" s="66">
        <v>1132590.3999999999</v>
      </c>
      <c r="ER23" s="66">
        <v>1027400.31</v>
      </c>
      <c r="ES23" s="66">
        <v>1060619.1200000001</v>
      </c>
      <c r="ET23" s="66">
        <v>917575.52999999991</v>
      </c>
      <c r="EU23" s="66">
        <v>1025431.6799999999</v>
      </c>
      <c r="EV23" s="66">
        <v>1058736.06</v>
      </c>
      <c r="EW23" s="66">
        <v>1139611.6200000001</v>
      </c>
      <c r="EX23" s="66">
        <v>1143690.25</v>
      </c>
      <c r="EY23" s="66">
        <v>1058439.97</v>
      </c>
      <c r="EZ23" s="66">
        <v>826211.37000000011</v>
      </c>
      <c r="FA23" s="66">
        <v>881967</v>
      </c>
      <c r="FB23" s="66">
        <v>1116081.3999999999</v>
      </c>
      <c r="FC23" s="66">
        <v>1116640.0900000001</v>
      </c>
      <c r="FD23" s="66">
        <v>1011678.5800000001</v>
      </c>
      <c r="FE23" s="66">
        <v>1003056.75</v>
      </c>
      <c r="FF23" s="66">
        <v>847025.66</v>
      </c>
      <c r="FG23" s="66">
        <v>989209.69</v>
      </c>
      <c r="FH23" s="66">
        <v>1047690.2799999999</v>
      </c>
      <c r="FI23" s="66">
        <v>1131584.1599999999</v>
      </c>
      <c r="FJ23" s="66">
        <v>1127091.8799999999</v>
      </c>
      <c r="FK23" s="66">
        <v>1041209.71</v>
      </c>
      <c r="FL23" s="66">
        <v>1014965.31</v>
      </c>
      <c r="FM23" s="66">
        <v>1062406.4000000001</v>
      </c>
      <c r="FN23" s="66">
        <v>1104790.6200000001</v>
      </c>
      <c r="FO23" s="66">
        <v>1108209.56</v>
      </c>
      <c r="FP23" s="66">
        <v>1005992.7</v>
      </c>
      <c r="FQ23" s="66">
        <v>842657.72</v>
      </c>
      <c r="FR23" s="66">
        <v>921165.37</v>
      </c>
      <c r="FS23" s="66">
        <v>930258.51</v>
      </c>
      <c r="FT23" s="66">
        <v>1043702.7</v>
      </c>
      <c r="FU23" s="66">
        <v>1122071.19</v>
      </c>
      <c r="FV23" s="66">
        <v>1116118.3999999999</v>
      </c>
      <c r="FW23" s="66">
        <v>1001742.38</v>
      </c>
      <c r="FX23" s="66">
        <v>920359.65999999992</v>
      </c>
      <c r="FY23" s="66">
        <v>975726.40000000014</v>
      </c>
      <c r="FZ23" s="66">
        <v>1103211.6200000001</v>
      </c>
    </row>
    <row r="24" spans="2:182" ht="15.75" thickBot="1">
      <c r="B24" s="587" t="s">
        <v>17</v>
      </c>
      <c r="C24" s="588">
        <v>6.9999999832361937E-2</v>
      </c>
      <c r="D24" s="589">
        <v>-0.21000000007916242</v>
      </c>
      <c r="E24" s="589">
        <v>0.27000000001862645</v>
      </c>
      <c r="F24" s="589">
        <v>-0.12999999988824129</v>
      </c>
      <c r="G24" s="589">
        <v>6.0000000055879354E-2</v>
      </c>
      <c r="H24" s="589">
        <v>6.0000000055879354E-2</v>
      </c>
      <c r="I24" s="589">
        <v>3.0000000027939677E-2</v>
      </c>
      <c r="J24" s="589">
        <v>0.10999999998603016</v>
      </c>
      <c r="K24" s="589">
        <v>1.0000000125728548E-2</v>
      </c>
      <c r="L24" s="589">
        <v>0.36999999999534339</v>
      </c>
      <c r="M24" s="589">
        <v>-2.0000000018626451E-2</v>
      </c>
      <c r="N24" s="589">
        <v>-0.15999999991618097</v>
      </c>
      <c r="O24" s="589">
        <v>-0.13000000035390258</v>
      </c>
      <c r="P24" s="589">
        <v>-0.11000000010244548</v>
      </c>
      <c r="Q24" s="589">
        <v>0.18999999982770532</v>
      </c>
      <c r="R24" s="589">
        <v>-6.9999999715946615E-2</v>
      </c>
      <c r="S24" s="589">
        <v>2.0000000018626451E-2</v>
      </c>
      <c r="T24" s="589">
        <v>6.0000000055879354E-2</v>
      </c>
      <c r="U24" s="589">
        <v>0.18999999994412065</v>
      </c>
      <c r="V24" s="589">
        <v>0.17000000004190952</v>
      </c>
      <c r="W24" s="589">
        <v>8.0000000190921128E-2</v>
      </c>
      <c r="X24" s="589">
        <v>0.2599999998928979</v>
      </c>
      <c r="Y24" s="589">
        <v>-5.0000000046566129E-2</v>
      </c>
      <c r="Z24" s="589">
        <v>-0.10000000009313226</v>
      </c>
      <c r="AA24" s="589">
        <v>0</v>
      </c>
      <c r="AB24" s="589">
        <v>6.0000000055879354E-2</v>
      </c>
      <c r="AC24" s="589">
        <v>0</v>
      </c>
      <c r="AD24" s="589">
        <v>-1.0000000009313226E-2</v>
      </c>
      <c r="AE24" s="589">
        <v>1.999999990221113E-2</v>
      </c>
      <c r="AF24" s="589">
        <v>1.0000000125728548E-2</v>
      </c>
      <c r="AG24" s="589">
        <v>-1.0000000009313226E-2</v>
      </c>
      <c r="AH24" s="589">
        <v>-2.0000000251457095E-2</v>
      </c>
      <c r="AI24" s="589">
        <v>-1.999999990221113E-2</v>
      </c>
      <c r="AJ24" s="589">
        <v>-9.9999997764825821E-3</v>
      </c>
      <c r="AK24" s="589">
        <v>-2.9999999795109034E-2</v>
      </c>
      <c r="AL24" s="589">
        <v>-8.9999999850988388E-2</v>
      </c>
      <c r="AM24" s="589">
        <v>-8.0000000074505806E-2</v>
      </c>
      <c r="AN24" s="589">
        <v>-0.10000000009313226</v>
      </c>
      <c r="AO24" s="589">
        <v>-4.0000000153668225E-2</v>
      </c>
      <c r="AP24" s="589">
        <v>-4.9999999930150807E-2</v>
      </c>
      <c r="AQ24" s="589">
        <v>-1.0000000009313226E-2</v>
      </c>
      <c r="AR24" s="589">
        <v>0</v>
      </c>
      <c r="AS24" s="589">
        <v>6.0000000055879354E-2</v>
      </c>
      <c r="AT24" s="589">
        <v>-7.0000000298023224E-2</v>
      </c>
      <c r="AU24" s="589">
        <v>-1.0000000009313226E-2</v>
      </c>
      <c r="AV24" s="589">
        <v>-1.0000000125728548E-2</v>
      </c>
      <c r="AW24" s="589">
        <v>-5.9999999939464033E-2</v>
      </c>
      <c r="AX24" s="589">
        <v>0</v>
      </c>
      <c r="AY24" s="589">
        <v>-1.0000000009313226E-2</v>
      </c>
      <c r="AZ24" s="589">
        <v>1.0000000125728548E-2</v>
      </c>
      <c r="BA24" s="589">
        <v>-9.9999998928979039E-3</v>
      </c>
      <c r="BB24" s="589">
        <v>2.0000000135041773E-2</v>
      </c>
      <c r="BC24" s="589">
        <v>-4.0000000037252903E-2</v>
      </c>
      <c r="BD24" s="589">
        <v>2.0000000018626451E-2</v>
      </c>
      <c r="BE24" s="589">
        <v>6.9999999832361937E-2</v>
      </c>
      <c r="BF24" s="589">
        <v>-1.0000000009313226E-2</v>
      </c>
      <c r="BG24" s="589">
        <v>-5.0000000162981451E-2</v>
      </c>
      <c r="BH24" s="589">
        <v>-3.0000000144354999E-2</v>
      </c>
      <c r="BI24" s="589">
        <v>-3.9999999920837581E-2</v>
      </c>
      <c r="BJ24" s="589">
        <v>0</v>
      </c>
      <c r="BK24" s="589">
        <v>-3.0000000027939677E-2</v>
      </c>
      <c r="BL24" s="589">
        <v>-1.0000000009313226E-2</v>
      </c>
      <c r="BM24" s="589">
        <v>-2.0000000018626451E-2</v>
      </c>
      <c r="BN24" s="589">
        <v>0</v>
      </c>
      <c r="BO24" s="589">
        <v>-2.9999999911524355E-2</v>
      </c>
      <c r="BP24" s="589">
        <v>-1.0000000009313226E-2</v>
      </c>
      <c r="BQ24" s="589">
        <v>-7.0000000298023224E-2</v>
      </c>
      <c r="BR24" s="589">
        <v>-1.0000000009313226E-2</v>
      </c>
      <c r="BS24" s="589">
        <v>4.0000000037252903E-2</v>
      </c>
      <c r="BT24" s="589">
        <v>-3.0000000027939677E-2</v>
      </c>
      <c r="BU24" s="589">
        <v>4.0000000153668225E-2</v>
      </c>
      <c r="BV24" s="589">
        <v>-6.0000000288709998E-2</v>
      </c>
      <c r="BW24" s="589">
        <v>-5.0000000046566129E-2</v>
      </c>
      <c r="BX24" s="589">
        <v>2.0000000135041773E-2</v>
      </c>
      <c r="BY24" s="589">
        <v>-2.0000000018626451E-2</v>
      </c>
      <c r="BZ24" s="589">
        <v>0</v>
      </c>
      <c r="CA24" s="589">
        <v>-5.0000000162981451E-2</v>
      </c>
      <c r="CB24" s="589">
        <v>-3.0000000027939677E-2</v>
      </c>
      <c r="CC24" s="589">
        <v>-6.0000000055879354E-2</v>
      </c>
      <c r="CD24" s="589">
        <v>0</v>
      </c>
      <c r="CE24" s="589">
        <v>0</v>
      </c>
      <c r="CF24" s="589">
        <v>-3.0000000027939677E-2</v>
      </c>
      <c r="CG24" s="589">
        <v>0</v>
      </c>
      <c r="CH24" s="589">
        <v>-8.000000030733645E-2</v>
      </c>
      <c r="CI24" s="589">
        <v>-9.0000000083819032E-2</v>
      </c>
      <c r="CJ24" s="589">
        <v>2.0000000018626451E-2</v>
      </c>
      <c r="CK24" s="589">
        <v>1.0000000009313226E-2</v>
      </c>
      <c r="CL24" s="589">
        <v>-9.9999998928979039E-3</v>
      </c>
      <c r="CM24" s="589">
        <v>0</v>
      </c>
      <c r="CN24" s="589">
        <v>-9.0000000083819032E-2</v>
      </c>
      <c r="CO24" s="589">
        <v>-8.9999999850988388E-2</v>
      </c>
      <c r="CP24" s="589">
        <v>0</v>
      </c>
      <c r="CQ24" s="589">
        <v>5.0000000046566129E-2</v>
      </c>
      <c r="CR24" s="589">
        <v>-9.9999998928979039E-3</v>
      </c>
      <c r="CS24" s="589">
        <v>9.9999999860301614E-2</v>
      </c>
      <c r="CT24" s="589">
        <v>-2.0000000251457095E-2</v>
      </c>
      <c r="CU24" s="589">
        <v>-2.0000000018626451E-2</v>
      </c>
      <c r="CV24" s="589">
        <v>-1.0000000009313226E-2</v>
      </c>
      <c r="CW24" s="589">
        <v>-3.0000000027939677E-2</v>
      </c>
      <c r="CX24" s="589">
        <v>-4.9999999930150807E-2</v>
      </c>
      <c r="CY24" s="589">
        <v>-5.0000000162981451E-2</v>
      </c>
      <c r="CZ24" s="589">
        <v>0</v>
      </c>
      <c r="DA24" s="589">
        <v>-8.000000030733645E-2</v>
      </c>
      <c r="DB24" s="589">
        <v>6.9999999832361937E-2</v>
      </c>
      <c r="DC24" s="589">
        <v>0</v>
      </c>
      <c r="DD24" s="589">
        <v>1.0000000125728548E-2</v>
      </c>
      <c r="DE24" s="589">
        <v>0.10999999986961484</v>
      </c>
      <c r="DF24" s="589">
        <v>2.0000000251457095E-2</v>
      </c>
      <c r="DG24" s="589">
        <v>-4.0000000037252903E-2</v>
      </c>
      <c r="DH24" s="589">
        <v>3.0000000027939677E-2</v>
      </c>
      <c r="DI24" s="589">
        <v>-2.0000000018626451E-2</v>
      </c>
      <c r="DJ24" s="589">
        <v>3.9999999920837581E-2</v>
      </c>
      <c r="DK24" s="589">
        <v>-4.9999999930150807E-2</v>
      </c>
      <c r="DL24" s="589">
        <v>0</v>
      </c>
      <c r="DM24" s="589">
        <v>1.9999999785795808E-2</v>
      </c>
      <c r="DN24" s="589">
        <v>-4.0000000270083547E-2</v>
      </c>
      <c r="DO24" s="589">
        <v>-3.9999999804422259E-2</v>
      </c>
      <c r="DP24" s="589">
        <v>-7.000000006519258E-2</v>
      </c>
      <c r="DQ24" s="589">
        <v>0.11000000010244548</v>
      </c>
      <c r="DR24" s="589">
        <v>-5.9999999823048711E-2</v>
      </c>
      <c r="DS24" s="589">
        <v>-1.0000000242143869E-2</v>
      </c>
      <c r="DT24" s="589">
        <v>-2.9999999911524355E-2</v>
      </c>
      <c r="DU24" s="589">
        <v>-9.9999997764825821E-3</v>
      </c>
      <c r="DV24" s="589">
        <v>-2.9999999911524355E-2</v>
      </c>
      <c r="DW24" s="589">
        <v>-6.0000000055879354E-2</v>
      </c>
      <c r="DX24" s="589">
        <v>6.0000000055879354E-2</v>
      </c>
      <c r="DY24" s="589">
        <v>-8.0000000074505806E-2</v>
      </c>
      <c r="DZ24" s="589">
        <v>-5.0000000279396772E-2</v>
      </c>
      <c r="EA24" s="589">
        <v>2.0000000018626451E-2</v>
      </c>
      <c r="EB24" s="589">
        <v>0</v>
      </c>
      <c r="EC24" s="589">
        <v>-2.0000000018626451E-2</v>
      </c>
      <c r="ED24" s="589">
        <v>-7.0000000298023224E-2</v>
      </c>
      <c r="EE24" s="589">
        <v>-1.0000000242143869E-2</v>
      </c>
      <c r="EF24" s="589">
        <v>-6.0000000055879354E-2</v>
      </c>
      <c r="EG24" s="589">
        <v>-1.0000000009313226E-2</v>
      </c>
      <c r="EH24" s="589">
        <v>1.0000000125728548E-2</v>
      </c>
      <c r="EI24" s="589">
        <v>-1.0000000009313226E-2</v>
      </c>
      <c r="EJ24" s="589">
        <v>-1.9999999785795808E-2</v>
      </c>
      <c r="EK24" s="589">
        <v>9.9999997764825821E-3</v>
      </c>
      <c r="EL24" s="589">
        <v>0</v>
      </c>
      <c r="EM24" s="589">
        <v>-2.9999999795109034E-2</v>
      </c>
      <c r="EN24" s="589">
        <v>0</v>
      </c>
      <c r="EO24" s="589">
        <v>1.0000000009313226E-2</v>
      </c>
      <c r="EP24" s="589">
        <v>-9.0000000316649675E-2</v>
      </c>
      <c r="EQ24" s="589">
        <v>-4.0000000270083547E-2</v>
      </c>
      <c r="ER24" s="589">
        <v>-2.0000000018626451E-2</v>
      </c>
      <c r="ES24" s="589">
        <v>-0.10999999986961484</v>
      </c>
      <c r="ET24" s="589">
        <v>-4.0000000037252903E-2</v>
      </c>
      <c r="EU24" s="589">
        <v>-9.0000000200234354E-2</v>
      </c>
      <c r="EV24" s="589">
        <v>0</v>
      </c>
      <c r="EW24" s="589">
        <v>-5.9999999823048711E-2</v>
      </c>
      <c r="EX24" s="589">
        <v>-3.0000000260770321E-2</v>
      </c>
      <c r="EY24" s="589">
        <v>4.0000000037252903E-2</v>
      </c>
      <c r="EZ24" s="589">
        <v>1.0000000125728548E-2</v>
      </c>
      <c r="FA24" s="589">
        <v>-4.0000000037252903E-2</v>
      </c>
      <c r="FB24" s="589">
        <v>2.9999999795109034E-2</v>
      </c>
      <c r="FC24" s="589">
        <v>-7.9999999841675162E-2</v>
      </c>
      <c r="FD24" s="589">
        <v>3.0000000144354999E-2</v>
      </c>
      <c r="FE24" s="589">
        <v>9.9999998928979039E-3</v>
      </c>
      <c r="FF24" s="589">
        <v>-1.999999990221113E-2</v>
      </c>
      <c r="FG24" s="589">
        <v>-3.0000000144354999E-2</v>
      </c>
      <c r="FH24" s="589">
        <v>-7.9999999958090484E-2</v>
      </c>
      <c r="FI24" s="589">
        <v>3.9999999804422259E-2</v>
      </c>
      <c r="FJ24" s="589">
        <v>-7.0000000298023224E-2</v>
      </c>
      <c r="FK24" s="589">
        <v>-4.0000000037252903E-2</v>
      </c>
      <c r="FL24" s="589">
        <v>3.0000000027939677E-2</v>
      </c>
      <c r="FM24" s="589">
        <v>4.0000000270083547E-2</v>
      </c>
      <c r="FN24" s="589">
        <v>-2.9999999795109034E-2</v>
      </c>
      <c r="FO24" s="589">
        <v>-2.0000000018626451E-2</v>
      </c>
      <c r="FP24" s="589">
        <v>0</v>
      </c>
      <c r="FQ24" s="589">
        <v>-3.0000000027939677E-2</v>
      </c>
      <c r="FR24" s="589">
        <v>-1.999999990221113E-2</v>
      </c>
      <c r="FS24" s="589">
        <v>-5.0000000046566129E-2</v>
      </c>
      <c r="FT24" s="589">
        <v>-1.0000000009313226E-2</v>
      </c>
      <c r="FU24" s="589">
        <v>9.9999997764825821E-3</v>
      </c>
      <c r="FV24" s="589">
        <v>-7.0000000298023224E-2</v>
      </c>
      <c r="FW24" s="589">
        <v>-1.999999990221113E-2</v>
      </c>
      <c r="FX24" s="589">
        <v>1.0000000009313226E-2</v>
      </c>
      <c r="FY24" s="589">
        <v>1.0000000242143869E-2</v>
      </c>
      <c r="FZ24" s="589">
        <v>-4.9999999580904841E-2</v>
      </c>
    </row>
    <row r="25" spans="2:182" ht="15.75" thickTop="1">
      <c r="B25" s="461"/>
      <c r="C25" s="461"/>
      <c r="D25" s="461"/>
      <c r="E25" s="461"/>
      <c r="F25" s="461"/>
      <c r="G25" s="461"/>
      <c r="H25" s="461"/>
      <c r="I25" s="461"/>
      <c r="J25" s="461"/>
      <c r="K25" s="461"/>
      <c r="L25" s="461"/>
      <c r="M25" s="461"/>
      <c r="N25" s="461"/>
      <c r="O25" s="461"/>
      <c r="P25" s="461"/>
      <c r="Q25" s="461"/>
      <c r="R25" s="461"/>
      <c r="S25" s="461"/>
      <c r="T25" s="461"/>
      <c r="U25" s="461"/>
      <c r="V25" s="461"/>
      <c r="W25" s="461"/>
      <c r="X25" s="461"/>
      <c r="Y25" s="461"/>
      <c r="Z25" s="461"/>
      <c r="AA25" s="461"/>
      <c r="AB25" s="461"/>
      <c r="AC25" s="461"/>
      <c r="AD25" s="461"/>
      <c r="AE25" s="461"/>
      <c r="AF25" s="461"/>
      <c r="AG25" s="461"/>
      <c r="AH25" s="461"/>
      <c r="AI25" s="461"/>
      <c r="AJ25" s="461"/>
      <c r="AK25" s="461"/>
      <c r="AL25" s="461"/>
      <c r="AM25" s="461"/>
      <c r="AN25" s="461"/>
      <c r="AO25" s="461"/>
      <c r="AP25" s="461"/>
      <c r="AQ25" s="461"/>
      <c r="AR25" s="461"/>
      <c r="AS25" s="461"/>
      <c r="AT25" s="461"/>
      <c r="AU25" s="461"/>
      <c r="AV25" s="461"/>
      <c r="AW25" s="461"/>
      <c r="AX25" s="461"/>
      <c r="AY25" s="461"/>
      <c r="AZ25" s="461"/>
      <c r="BA25" s="461"/>
      <c r="BB25" s="461"/>
      <c r="BC25" s="461"/>
      <c r="BD25" s="461"/>
      <c r="BE25" s="461"/>
      <c r="BF25" s="461"/>
      <c r="BG25" s="461"/>
      <c r="BH25" s="461"/>
      <c r="BI25" s="461"/>
      <c r="BJ25" s="461"/>
      <c r="BK25" s="461"/>
      <c r="BL25" s="461"/>
      <c r="BM25" s="461"/>
      <c r="BN25" s="461"/>
      <c r="BO25" s="461"/>
      <c r="BP25" s="461"/>
      <c r="BQ25" s="461"/>
      <c r="BR25" s="461"/>
      <c r="BS25" s="461"/>
      <c r="BT25" s="461"/>
      <c r="BU25" s="461"/>
      <c r="BV25" s="461"/>
      <c r="BW25" s="461"/>
      <c r="BX25" s="461"/>
      <c r="BY25" s="461"/>
      <c r="BZ25" s="461"/>
      <c r="CA25" s="461"/>
      <c r="CB25" s="461"/>
      <c r="CC25" s="461"/>
      <c r="CD25" s="461"/>
      <c r="CE25" s="461"/>
      <c r="CF25" s="461"/>
      <c r="CG25" s="461"/>
      <c r="CH25" s="461"/>
      <c r="CI25" s="461"/>
      <c r="CJ25" s="461"/>
      <c r="CK25" s="461"/>
      <c r="CL25" s="461"/>
      <c r="CM25" s="461"/>
      <c r="CN25" s="461"/>
      <c r="CO25" s="461"/>
      <c r="CP25" s="461"/>
      <c r="CQ25" s="461"/>
      <c r="CR25" s="461"/>
      <c r="CS25" s="461"/>
      <c r="CT25" s="461"/>
      <c r="CU25" s="461"/>
      <c r="CV25" s="461"/>
      <c r="CW25" s="461"/>
      <c r="CX25" s="461"/>
      <c r="CY25" s="461"/>
      <c r="CZ25" s="461"/>
      <c r="DA25" s="461"/>
      <c r="DB25" s="461"/>
      <c r="DC25" s="461"/>
      <c r="DD25" s="461"/>
      <c r="DE25" s="461"/>
      <c r="DF25" s="461"/>
      <c r="DG25" s="461"/>
      <c r="DH25" s="461"/>
      <c r="DI25" s="461"/>
      <c r="DJ25" s="461"/>
      <c r="DK25" s="461"/>
      <c r="DL25" s="461"/>
      <c r="DM25" s="461"/>
      <c r="DN25" s="461"/>
      <c r="DO25" s="461"/>
      <c r="DP25" s="461"/>
      <c r="DQ25" s="461"/>
      <c r="DR25" s="461"/>
      <c r="DS25" s="461"/>
      <c r="DT25" s="461"/>
      <c r="DU25" s="461"/>
      <c r="DV25" s="461"/>
      <c r="DW25" s="461"/>
      <c r="DX25" s="461"/>
      <c r="DY25" s="461"/>
      <c r="DZ25" s="461"/>
      <c r="EA25" s="461"/>
      <c r="EB25" s="461"/>
      <c r="EC25" s="461"/>
      <c r="ED25" s="461"/>
      <c r="EE25" s="461"/>
      <c r="EF25" s="461"/>
      <c r="EG25" s="461"/>
      <c r="EH25" s="461"/>
      <c r="EI25" s="461"/>
      <c r="EJ25" s="461"/>
      <c r="EK25" s="461"/>
      <c r="EL25" s="461"/>
      <c r="EM25" s="461"/>
      <c r="EN25" s="461"/>
      <c r="EO25" s="461"/>
      <c r="EP25" s="461"/>
      <c r="EQ25" s="461"/>
      <c r="ER25" s="461"/>
      <c r="ES25" s="461"/>
      <c r="ET25" s="461"/>
      <c r="EU25" s="461"/>
      <c r="EV25" s="461"/>
      <c r="EW25" s="461"/>
      <c r="EX25" s="461"/>
      <c r="EY25" s="461"/>
      <c r="EZ25" s="461"/>
      <c r="FA25" s="461"/>
      <c r="FB25" s="461"/>
      <c r="FC25" s="461"/>
      <c r="FD25" s="461"/>
      <c r="FE25" s="461"/>
      <c r="FF25" s="461"/>
      <c r="FG25" s="461"/>
      <c r="FH25" s="461"/>
      <c r="FI25" s="461"/>
      <c r="FJ25" s="461"/>
      <c r="FK25" s="461"/>
      <c r="FL25" s="461"/>
      <c r="FM25" s="461"/>
      <c r="FN25" s="461"/>
      <c r="FO25" s="461"/>
      <c r="FP25" s="461"/>
      <c r="FQ25" s="461"/>
      <c r="FR25" s="461"/>
      <c r="FS25" s="461"/>
      <c r="FT25" s="461"/>
      <c r="FU25" s="461"/>
      <c r="FV25" s="461"/>
      <c r="FW25" s="461"/>
      <c r="FX25" s="461"/>
      <c r="FY25" s="461"/>
      <c r="FZ25" s="461"/>
    </row>
    <row r="26" spans="2:182">
      <c r="B26" s="461"/>
      <c r="C26" s="677"/>
      <c r="D26" s="461"/>
      <c r="E26" s="461"/>
      <c r="F26" s="461"/>
      <c r="G26" s="461"/>
      <c r="H26" s="461"/>
      <c r="I26" s="461"/>
      <c r="J26" s="461"/>
      <c r="K26" s="461"/>
      <c r="L26" s="461"/>
      <c r="M26" s="461"/>
      <c r="N26" s="461"/>
      <c r="O26" s="461"/>
      <c r="P26" s="461"/>
      <c r="Q26" s="461"/>
      <c r="R26" s="461"/>
      <c r="S26" s="461"/>
      <c r="T26" s="461"/>
      <c r="U26" s="461"/>
      <c r="V26" s="461"/>
      <c r="W26" s="461"/>
      <c r="X26" s="461"/>
      <c r="Y26" s="461"/>
      <c r="Z26" s="461"/>
      <c r="AA26" s="461"/>
      <c r="AB26" s="461"/>
      <c r="AC26" s="461"/>
      <c r="AD26" s="461"/>
      <c r="AE26" s="461"/>
      <c r="AF26" s="461"/>
      <c r="AG26" s="461"/>
      <c r="AH26" s="461"/>
      <c r="AI26" s="461"/>
      <c r="AJ26" s="461"/>
      <c r="AK26" s="461"/>
      <c r="AL26" s="461"/>
      <c r="AM26" s="461"/>
      <c r="AN26" s="461"/>
      <c r="AO26" s="461"/>
      <c r="AP26" s="461"/>
      <c r="AQ26" s="461"/>
      <c r="AR26" s="461"/>
      <c r="AS26" s="461"/>
      <c r="AT26" s="461"/>
      <c r="AU26" s="461"/>
      <c r="AV26" s="461"/>
      <c r="AW26" s="461"/>
      <c r="AX26" s="461"/>
      <c r="AY26" s="461"/>
      <c r="AZ26" s="461"/>
      <c r="BA26" s="461"/>
      <c r="BB26" s="461"/>
      <c r="BC26" s="461"/>
      <c r="BD26" s="461"/>
      <c r="BE26" s="461"/>
      <c r="BF26" s="461"/>
      <c r="BG26" s="461"/>
      <c r="BH26" s="461"/>
      <c r="BI26" s="461"/>
      <c r="BJ26" s="461"/>
      <c r="BK26" s="461"/>
      <c r="BL26" s="461"/>
      <c r="BM26" s="461"/>
      <c r="BN26" s="461"/>
      <c r="BO26" s="461"/>
      <c r="BP26" s="461"/>
      <c r="BQ26" s="461"/>
      <c r="BR26" s="461"/>
      <c r="BS26" s="461"/>
      <c r="BT26" s="461"/>
      <c r="BU26" s="461"/>
      <c r="BV26" s="461"/>
      <c r="BW26" s="461"/>
      <c r="BX26" s="461"/>
      <c r="BY26" s="461"/>
      <c r="BZ26" s="461"/>
      <c r="CA26" s="461"/>
      <c r="CB26" s="461"/>
      <c r="CC26" s="461"/>
      <c r="CD26" s="461"/>
      <c r="CE26" s="461"/>
      <c r="CF26" s="461"/>
      <c r="CG26" s="461"/>
      <c r="CH26" s="461"/>
      <c r="CI26" s="461"/>
      <c r="CJ26" s="461"/>
      <c r="CK26" s="461"/>
      <c r="CL26" s="461"/>
      <c r="CM26" s="461"/>
      <c r="CN26" s="461"/>
      <c r="CO26" s="461"/>
      <c r="CP26" s="461"/>
      <c r="CQ26" s="461"/>
      <c r="CR26" s="461"/>
      <c r="CS26" s="461"/>
      <c r="CT26" s="461"/>
      <c r="CU26" s="461"/>
      <c r="CV26" s="461"/>
      <c r="CW26" s="461"/>
      <c r="CX26" s="461"/>
      <c r="CY26" s="461"/>
      <c r="CZ26" s="461"/>
      <c r="DA26" s="461"/>
      <c r="DB26" s="461"/>
      <c r="DC26" s="461"/>
      <c r="DD26" s="461"/>
      <c r="DE26" s="461"/>
      <c r="DF26" s="461"/>
      <c r="DG26" s="461"/>
      <c r="DH26" s="461"/>
      <c r="DI26" s="461"/>
      <c r="DJ26" s="461"/>
      <c r="DK26" s="461"/>
      <c r="DL26" s="461"/>
      <c r="DM26" s="461"/>
      <c r="DN26" s="461"/>
      <c r="DO26" s="461"/>
      <c r="DP26" s="461"/>
      <c r="DQ26" s="461"/>
      <c r="DR26" s="461"/>
      <c r="DS26" s="461"/>
      <c r="DT26" s="461"/>
      <c r="DU26" s="461"/>
      <c r="DV26" s="461"/>
      <c r="DW26" s="461"/>
      <c r="DX26" s="461"/>
      <c r="DY26" s="461"/>
      <c r="DZ26" s="461"/>
      <c r="EA26" s="461"/>
      <c r="EB26" s="461"/>
      <c r="EC26" s="461"/>
      <c r="ED26" s="461"/>
      <c r="EE26" s="461"/>
      <c r="EF26" s="461"/>
      <c r="EG26" s="461"/>
      <c r="EH26" s="461"/>
      <c r="EI26" s="461"/>
      <c r="EJ26" s="461"/>
      <c r="EK26" s="461"/>
      <c r="EL26" s="461"/>
      <c r="EM26" s="461"/>
      <c r="EN26" s="461"/>
      <c r="EO26" s="461"/>
      <c r="EP26" s="461"/>
      <c r="EQ26" s="461"/>
      <c r="ER26" s="461"/>
      <c r="ES26" s="461"/>
      <c r="ET26" s="461"/>
      <c r="EU26" s="461"/>
      <c r="EV26" s="461"/>
      <c r="EW26" s="461"/>
      <c r="EX26" s="461"/>
      <c r="EY26" s="461"/>
      <c r="EZ26" s="461"/>
      <c r="FA26" s="461"/>
      <c r="FB26" s="461"/>
      <c r="FC26" s="461"/>
      <c r="FD26" s="461"/>
      <c r="FE26" s="461"/>
      <c r="FF26" s="461"/>
      <c r="FG26" s="461"/>
      <c r="FH26" s="461"/>
      <c r="FI26" s="461"/>
      <c r="FJ26" s="461"/>
      <c r="FK26" s="461"/>
      <c r="FL26" s="461"/>
      <c r="FM26" s="461"/>
      <c r="FN26" s="461"/>
      <c r="FO26" s="461"/>
      <c r="FP26" s="461"/>
      <c r="FQ26" s="461"/>
      <c r="FR26" s="461"/>
      <c r="FS26" s="461"/>
      <c r="FT26" s="461"/>
      <c r="FU26" s="461"/>
      <c r="FV26" s="461"/>
      <c r="FW26" s="461"/>
      <c r="FX26" s="461"/>
      <c r="FY26" s="461"/>
      <c r="FZ26" s="461"/>
    </row>
    <row r="27" spans="2:182">
      <c r="B27" s="590" t="s">
        <v>18</v>
      </c>
      <c r="C27" s="150">
        <v>41275</v>
      </c>
      <c r="D27" s="151">
        <v>41306</v>
      </c>
      <c r="E27" s="151">
        <v>41334</v>
      </c>
      <c r="F27" s="151">
        <v>41365</v>
      </c>
      <c r="G27" s="151">
        <v>41395</v>
      </c>
      <c r="H27" s="151">
        <v>41426</v>
      </c>
      <c r="I27" s="151">
        <v>41456</v>
      </c>
      <c r="J27" s="151">
        <v>41487</v>
      </c>
      <c r="K27" s="151">
        <v>41518</v>
      </c>
      <c r="L27" s="151">
        <v>41548</v>
      </c>
      <c r="M27" s="151">
        <v>41579</v>
      </c>
      <c r="N27" s="151">
        <v>41609</v>
      </c>
      <c r="O27" s="151">
        <v>41640</v>
      </c>
      <c r="P27" s="151">
        <v>41671</v>
      </c>
      <c r="Q27" s="151">
        <v>41699</v>
      </c>
      <c r="R27" s="151">
        <v>41730</v>
      </c>
      <c r="S27" s="151">
        <v>41760</v>
      </c>
      <c r="T27" s="151">
        <v>41791</v>
      </c>
      <c r="U27" s="151">
        <v>41821</v>
      </c>
      <c r="V27" s="151">
        <v>41852</v>
      </c>
      <c r="W27" s="151">
        <v>41883</v>
      </c>
      <c r="X27" s="151">
        <v>41913</v>
      </c>
      <c r="Y27" s="151">
        <v>41944</v>
      </c>
      <c r="Z27" s="151">
        <v>41974</v>
      </c>
      <c r="AA27" s="151">
        <v>42005</v>
      </c>
      <c r="AB27" s="151">
        <v>42036</v>
      </c>
      <c r="AC27" s="151">
        <v>42064</v>
      </c>
      <c r="AD27" s="151">
        <v>42095</v>
      </c>
      <c r="AE27" s="151">
        <v>42125</v>
      </c>
      <c r="AF27" s="151">
        <v>42156</v>
      </c>
      <c r="AG27" s="151">
        <v>42186</v>
      </c>
      <c r="AH27" s="151">
        <v>42217</v>
      </c>
      <c r="AI27" s="151">
        <v>42248</v>
      </c>
      <c r="AJ27" s="151">
        <v>42278</v>
      </c>
      <c r="AK27" s="151">
        <v>42309</v>
      </c>
      <c r="AL27" s="151">
        <v>42339</v>
      </c>
      <c r="AM27" s="151">
        <v>42370</v>
      </c>
      <c r="AN27" s="151">
        <v>42401</v>
      </c>
      <c r="AO27" s="151">
        <v>42430</v>
      </c>
      <c r="AP27" s="151">
        <v>42461</v>
      </c>
      <c r="AQ27" s="151">
        <v>42491</v>
      </c>
      <c r="AR27" s="151">
        <v>42522</v>
      </c>
      <c r="AS27" s="151">
        <v>42552</v>
      </c>
      <c r="AT27" s="151">
        <v>42583</v>
      </c>
      <c r="AU27" s="151">
        <v>42614</v>
      </c>
      <c r="AV27" s="151">
        <v>42644</v>
      </c>
      <c r="AW27" s="151">
        <v>42675</v>
      </c>
      <c r="AX27" s="151">
        <v>42705</v>
      </c>
      <c r="AY27" s="151">
        <v>42736</v>
      </c>
      <c r="AZ27" s="151">
        <v>42767</v>
      </c>
      <c r="BA27" s="151">
        <v>42795</v>
      </c>
      <c r="BB27" s="151">
        <v>42826</v>
      </c>
      <c r="BC27" s="151">
        <v>42856</v>
      </c>
      <c r="BD27" s="151">
        <v>42887</v>
      </c>
      <c r="BE27" s="151">
        <v>42917</v>
      </c>
      <c r="BF27" s="151">
        <v>42948</v>
      </c>
      <c r="BG27" s="151">
        <v>42979</v>
      </c>
      <c r="BH27" s="151">
        <v>43009</v>
      </c>
      <c r="BI27" s="151">
        <v>43040</v>
      </c>
      <c r="BJ27" s="151">
        <v>43070</v>
      </c>
      <c r="BK27" s="151">
        <v>43101</v>
      </c>
      <c r="BL27" s="151">
        <v>43132</v>
      </c>
      <c r="BM27" s="151">
        <v>43160</v>
      </c>
      <c r="BN27" s="151">
        <v>43191</v>
      </c>
      <c r="BO27" s="151">
        <v>43221</v>
      </c>
      <c r="BP27" s="151">
        <v>43252</v>
      </c>
      <c r="BQ27" s="151">
        <v>43282</v>
      </c>
      <c r="BR27" s="151">
        <v>43313</v>
      </c>
      <c r="BS27" s="151">
        <v>43344</v>
      </c>
      <c r="BT27" s="151">
        <v>43374</v>
      </c>
      <c r="BU27" s="151">
        <v>43405</v>
      </c>
      <c r="BV27" s="151">
        <v>43435</v>
      </c>
      <c r="BW27" s="151">
        <v>43466</v>
      </c>
      <c r="BX27" s="151">
        <v>43497</v>
      </c>
      <c r="BY27" s="151">
        <v>43525</v>
      </c>
      <c r="BZ27" s="151">
        <v>43556</v>
      </c>
      <c r="CA27" s="151">
        <v>43586</v>
      </c>
      <c r="CB27" s="151">
        <v>43617</v>
      </c>
      <c r="CC27" s="151">
        <v>43647</v>
      </c>
      <c r="CD27" s="151">
        <v>43678</v>
      </c>
      <c r="CE27" s="151">
        <v>43709</v>
      </c>
      <c r="CF27" s="151">
        <v>43739</v>
      </c>
      <c r="CG27" s="151">
        <v>43770</v>
      </c>
      <c r="CH27" s="151">
        <v>43800</v>
      </c>
      <c r="CI27" s="151">
        <v>43831</v>
      </c>
      <c r="CJ27" s="151">
        <v>43862</v>
      </c>
      <c r="CK27" s="151">
        <v>43891</v>
      </c>
      <c r="CL27" s="151">
        <v>43922</v>
      </c>
      <c r="CM27" s="151">
        <v>43952</v>
      </c>
      <c r="CN27" s="151">
        <v>43983</v>
      </c>
      <c r="CO27" s="151">
        <v>44013</v>
      </c>
      <c r="CP27" s="151">
        <v>44044</v>
      </c>
      <c r="CQ27" s="151">
        <v>44075</v>
      </c>
      <c r="CR27" s="151">
        <v>44105</v>
      </c>
      <c r="CS27" s="151">
        <v>44136</v>
      </c>
      <c r="CT27" s="151">
        <v>44166</v>
      </c>
      <c r="CU27" s="151">
        <v>44197</v>
      </c>
      <c r="CV27" s="151">
        <v>44228</v>
      </c>
      <c r="CW27" s="151">
        <v>44256</v>
      </c>
      <c r="CX27" s="151">
        <v>44287</v>
      </c>
      <c r="CY27" s="151">
        <v>44317</v>
      </c>
      <c r="CZ27" s="151">
        <v>44348</v>
      </c>
      <c r="DA27" s="151">
        <v>44378</v>
      </c>
      <c r="DB27" s="151">
        <v>44409</v>
      </c>
      <c r="DC27" s="151">
        <v>44440</v>
      </c>
      <c r="DD27" s="151">
        <v>44470</v>
      </c>
      <c r="DE27" s="151">
        <v>44501</v>
      </c>
      <c r="DF27" s="151">
        <v>44531</v>
      </c>
      <c r="DG27" s="151">
        <v>44562</v>
      </c>
      <c r="DH27" s="151">
        <v>44593</v>
      </c>
      <c r="DI27" s="151">
        <v>44621</v>
      </c>
      <c r="DJ27" s="151">
        <v>44652</v>
      </c>
      <c r="DK27" s="151">
        <v>44682</v>
      </c>
      <c r="DL27" s="151">
        <v>44713</v>
      </c>
      <c r="DM27" s="151">
        <v>44743</v>
      </c>
      <c r="DN27" s="151">
        <v>44774</v>
      </c>
      <c r="DO27" s="151">
        <v>44805</v>
      </c>
      <c r="DP27" s="151">
        <v>44835</v>
      </c>
      <c r="DQ27" s="151">
        <v>44866</v>
      </c>
      <c r="DR27" s="151">
        <v>44896</v>
      </c>
      <c r="DS27" s="151">
        <v>44927</v>
      </c>
      <c r="DT27" s="151">
        <v>44958</v>
      </c>
      <c r="DU27" s="151">
        <v>44986</v>
      </c>
      <c r="DV27" s="151">
        <v>45017</v>
      </c>
      <c r="DW27" s="151">
        <v>45047</v>
      </c>
      <c r="DX27" s="151">
        <v>45078</v>
      </c>
      <c r="DY27" s="151">
        <v>45108</v>
      </c>
      <c r="DZ27" s="151">
        <v>45139</v>
      </c>
      <c r="EA27" s="151">
        <v>45170</v>
      </c>
      <c r="EB27" s="151">
        <v>45200</v>
      </c>
      <c r="EC27" s="151">
        <v>45231</v>
      </c>
      <c r="ED27" s="151">
        <v>45261</v>
      </c>
      <c r="EE27" s="151">
        <v>45292</v>
      </c>
      <c r="EF27" s="151">
        <v>45323</v>
      </c>
      <c r="EG27" s="151">
        <v>45352</v>
      </c>
      <c r="EH27" s="151">
        <v>45383</v>
      </c>
      <c r="EI27" s="151">
        <v>45413</v>
      </c>
      <c r="EJ27" s="151">
        <v>45444</v>
      </c>
      <c r="EK27" s="151">
        <v>45474</v>
      </c>
      <c r="EL27" s="151">
        <v>45505</v>
      </c>
      <c r="EM27" s="151">
        <v>45536</v>
      </c>
      <c r="EN27" s="151">
        <v>45566</v>
      </c>
      <c r="EO27" s="151">
        <v>45597</v>
      </c>
      <c r="EP27" s="151">
        <v>45627</v>
      </c>
      <c r="EQ27" s="151">
        <v>45658</v>
      </c>
      <c r="ER27" s="151">
        <v>45689</v>
      </c>
      <c r="ES27" s="151">
        <v>45717</v>
      </c>
      <c r="ET27" s="151">
        <v>45748</v>
      </c>
      <c r="EU27" s="151">
        <v>45778</v>
      </c>
      <c r="EV27" s="151">
        <v>45809</v>
      </c>
      <c r="EW27" s="151">
        <v>45839</v>
      </c>
      <c r="EX27" s="151">
        <v>45870</v>
      </c>
      <c r="EY27" s="151">
        <v>45901</v>
      </c>
      <c r="EZ27" s="151">
        <v>45931</v>
      </c>
      <c r="FA27" s="151">
        <v>45962</v>
      </c>
      <c r="FB27" s="151">
        <v>45992</v>
      </c>
      <c r="FC27" s="151">
        <v>46023</v>
      </c>
      <c r="FD27" s="151">
        <v>46054</v>
      </c>
      <c r="FE27" s="151">
        <v>46082</v>
      </c>
      <c r="FF27" s="151">
        <v>46113</v>
      </c>
      <c r="FG27" s="151">
        <v>46143</v>
      </c>
      <c r="FH27" s="151">
        <v>46174</v>
      </c>
      <c r="FI27" s="151">
        <v>46204</v>
      </c>
      <c r="FJ27" s="151">
        <v>46235</v>
      </c>
      <c r="FK27" s="151">
        <v>46266</v>
      </c>
      <c r="FL27" s="151">
        <v>46296</v>
      </c>
      <c r="FM27" s="151">
        <v>46327</v>
      </c>
      <c r="FN27" s="151">
        <v>46357</v>
      </c>
      <c r="FO27" s="151">
        <v>46388</v>
      </c>
      <c r="FP27" s="151">
        <v>46419</v>
      </c>
      <c r="FQ27" s="151">
        <v>46447</v>
      </c>
      <c r="FR27" s="151">
        <v>46478</v>
      </c>
      <c r="FS27" s="151">
        <v>46508</v>
      </c>
      <c r="FT27" s="151">
        <v>46539</v>
      </c>
      <c r="FU27" s="151">
        <v>46569</v>
      </c>
      <c r="FV27" s="151">
        <v>46600</v>
      </c>
      <c r="FW27" s="151">
        <v>46631</v>
      </c>
      <c r="FX27" s="151">
        <v>46661</v>
      </c>
      <c r="FY27" s="151">
        <v>46692</v>
      </c>
      <c r="FZ27" s="151">
        <v>46722</v>
      </c>
    </row>
    <row r="28" spans="2:182">
      <c r="B28" s="591" t="s">
        <v>19</v>
      </c>
      <c r="C28" s="152">
        <v>276007</v>
      </c>
      <c r="D28" s="152">
        <v>249002</v>
      </c>
      <c r="E28" s="152">
        <v>276007</v>
      </c>
      <c r="F28" s="152">
        <v>267001</v>
      </c>
      <c r="G28" s="152">
        <v>276007</v>
      </c>
      <c r="H28" s="152">
        <v>267001</v>
      </c>
      <c r="I28" s="152">
        <v>268009</v>
      </c>
      <c r="J28" s="152">
        <v>268009</v>
      </c>
      <c r="K28" s="152">
        <v>260001</v>
      </c>
      <c r="L28" s="152">
        <v>268009</v>
      </c>
      <c r="M28" s="152">
        <v>260001</v>
      </c>
      <c r="N28" s="152">
        <v>268009</v>
      </c>
      <c r="O28" s="152">
        <v>268009</v>
      </c>
      <c r="P28" s="152">
        <v>242008</v>
      </c>
      <c r="Q28" s="152">
        <v>268009</v>
      </c>
      <c r="R28" s="152">
        <v>260001</v>
      </c>
      <c r="S28" s="152">
        <v>268009</v>
      </c>
      <c r="T28" s="152">
        <v>260001</v>
      </c>
      <c r="U28" s="152">
        <v>268009</v>
      </c>
      <c r="V28" s="152">
        <v>268009</v>
      </c>
      <c r="W28" s="152">
        <v>260001</v>
      </c>
      <c r="X28" s="152">
        <v>268009</v>
      </c>
      <c r="Y28" s="152">
        <v>260001</v>
      </c>
      <c r="Z28" s="152">
        <v>268009</v>
      </c>
      <c r="AA28" s="152">
        <v>268009</v>
      </c>
      <c r="AB28" s="152">
        <v>242008</v>
      </c>
      <c r="AC28" s="152">
        <v>268009</v>
      </c>
      <c r="AD28" s="152">
        <v>260001</v>
      </c>
      <c r="AE28" s="152">
        <v>268009</v>
      </c>
      <c r="AF28" s="152">
        <v>260001</v>
      </c>
      <c r="AG28" s="152">
        <v>268009</v>
      </c>
      <c r="AH28" s="152">
        <v>268009</v>
      </c>
      <c r="AI28" s="152">
        <v>260001</v>
      </c>
      <c r="AJ28" s="152">
        <v>268009</v>
      </c>
      <c r="AK28" s="152">
        <v>260001</v>
      </c>
      <c r="AL28" s="152">
        <v>268009</v>
      </c>
      <c r="AM28" s="152">
        <v>268009</v>
      </c>
      <c r="AN28" s="152">
        <v>251003</v>
      </c>
      <c r="AO28" s="152">
        <v>268009</v>
      </c>
      <c r="AP28" s="152">
        <v>260001</v>
      </c>
      <c r="AQ28" s="152">
        <v>268009</v>
      </c>
      <c r="AR28" s="152">
        <v>260001</v>
      </c>
      <c r="AS28" s="152">
        <v>268009</v>
      </c>
      <c r="AT28" s="152">
        <v>268009</v>
      </c>
      <c r="AU28" s="152">
        <v>260001</v>
      </c>
      <c r="AV28" s="152">
        <v>268009</v>
      </c>
      <c r="AW28" s="152">
        <v>260001</v>
      </c>
      <c r="AX28" s="152">
        <v>268009</v>
      </c>
      <c r="AY28" s="152">
        <v>268009</v>
      </c>
      <c r="AZ28" s="152">
        <v>242008</v>
      </c>
      <c r="BA28" s="152">
        <v>268009</v>
      </c>
      <c r="BB28" s="152">
        <v>260001</v>
      </c>
      <c r="BC28" s="152">
        <v>268009</v>
      </c>
      <c r="BD28" s="152">
        <v>260001</v>
      </c>
      <c r="BE28" s="152">
        <v>268009</v>
      </c>
      <c r="BF28" s="152">
        <v>268009</v>
      </c>
      <c r="BG28" s="152">
        <v>260001</v>
      </c>
      <c r="BH28" s="152">
        <v>268009</v>
      </c>
      <c r="BI28" s="152">
        <v>260001</v>
      </c>
      <c r="BJ28" s="152">
        <v>268009</v>
      </c>
      <c r="BK28" s="152">
        <v>268009</v>
      </c>
      <c r="BL28" s="152">
        <v>242008</v>
      </c>
      <c r="BM28" s="152">
        <v>268009</v>
      </c>
      <c r="BN28" s="152">
        <v>260001</v>
      </c>
      <c r="BO28" s="152">
        <v>268009</v>
      </c>
      <c r="BP28" s="152">
        <v>260001</v>
      </c>
      <c r="BQ28" s="152">
        <v>268009</v>
      </c>
      <c r="BR28" s="152">
        <v>268009</v>
      </c>
      <c r="BS28" s="152">
        <v>260001</v>
      </c>
      <c r="BT28" s="152">
        <v>268009</v>
      </c>
      <c r="BU28" s="152">
        <v>260001</v>
      </c>
      <c r="BV28" s="152">
        <v>268009</v>
      </c>
      <c r="BW28" s="152">
        <v>268009</v>
      </c>
      <c r="BX28" s="152">
        <v>242008</v>
      </c>
      <c r="BY28" s="152">
        <v>268009</v>
      </c>
      <c r="BZ28" s="152">
        <v>260001</v>
      </c>
      <c r="CA28" s="152">
        <v>268009</v>
      </c>
      <c r="CB28" s="152">
        <v>260001</v>
      </c>
      <c r="CC28" s="152">
        <v>268009</v>
      </c>
      <c r="CD28" s="152">
        <v>268009</v>
      </c>
      <c r="CE28" s="152">
        <v>260001</v>
      </c>
      <c r="CF28" s="152">
        <v>268009</v>
      </c>
      <c r="CG28" s="152">
        <v>260001</v>
      </c>
      <c r="CH28" s="152">
        <v>268009</v>
      </c>
      <c r="CI28" s="152">
        <v>268009</v>
      </c>
      <c r="CJ28" s="152">
        <v>251003</v>
      </c>
      <c r="CK28" s="152">
        <v>268009</v>
      </c>
      <c r="CL28" s="152">
        <v>260001</v>
      </c>
      <c r="CM28" s="152">
        <v>268009</v>
      </c>
      <c r="CN28" s="152">
        <v>260001</v>
      </c>
      <c r="CO28" s="152">
        <v>268009</v>
      </c>
      <c r="CP28" s="152">
        <v>268009</v>
      </c>
      <c r="CQ28" s="152">
        <v>260001</v>
      </c>
      <c r="CR28" s="152">
        <v>268009</v>
      </c>
      <c r="CS28" s="152">
        <v>260001</v>
      </c>
      <c r="CT28" s="152">
        <v>268009</v>
      </c>
      <c r="CU28" s="152">
        <v>268009</v>
      </c>
      <c r="CV28" s="152">
        <v>242008</v>
      </c>
      <c r="CW28" s="152">
        <v>268009</v>
      </c>
      <c r="CX28" s="152">
        <v>260001</v>
      </c>
      <c r="CY28" s="152">
        <v>268009</v>
      </c>
      <c r="CZ28" s="152">
        <v>260001</v>
      </c>
      <c r="DA28" s="152">
        <v>268009</v>
      </c>
      <c r="DB28" s="152">
        <v>268009</v>
      </c>
      <c r="DC28" s="152">
        <v>260001</v>
      </c>
      <c r="DD28" s="152">
        <v>268009</v>
      </c>
      <c r="DE28" s="152">
        <v>260001</v>
      </c>
      <c r="DF28" s="152">
        <v>268009</v>
      </c>
      <c r="DG28" s="152">
        <v>268009</v>
      </c>
      <c r="DH28" s="152">
        <v>242008</v>
      </c>
      <c r="DI28" s="152">
        <v>268009</v>
      </c>
      <c r="DJ28" s="152">
        <v>260001</v>
      </c>
      <c r="DK28" s="152">
        <v>268009</v>
      </c>
      <c r="DL28" s="152">
        <v>260001</v>
      </c>
      <c r="DM28" s="152">
        <v>268009</v>
      </c>
      <c r="DN28" s="152">
        <v>268009</v>
      </c>
      <c r="DO28" s="152">
        <v>260001</v>
      </c>
      <c r="DP28" s="152">
        <v>268009</v>
      </c>
      <c r="DQ28" s="152">
        <v>260001</v>
      </c>
      <c r="DR28" s="152">
        <v>268009</v>
      </c>
      <c r="DS28" s="152">
        <v>268009</v>
      </c>
      <c r="DT28" s="152">
        <v>242008</v>
      </c>
      <c r="DU28" s="152">
        <v>268009</v>
      </c>
      <c r="DV28" s="152">
        <v>260001</v>
      </c>
      <c r="DW28" s="152">
        <v>268009</v>
      </c>
      <c r="DX28" s="152">
        <v>260001</v>
      </c>
      <c r="DY28" s="152">
        <v>268009</v>
      </c>
      <c r="DZ28" s="152">
        <v>268009</v>
      </c>
      <c r="EA28" s="152">
        <v>260001</v>
      </c>
      <c r="EB28" s="152">
        <v>268009</v>
      </c>
      <c r="EC28" s="152">
        <v>260001</v>
      </c>
      <c r="ED28" s="152">
        <v>268009</v>
      </c>
      <c r="EE28" s="152">
        <v>268009</v>
      </c>
      <c r="EF28" s="152">
        <v>251003</v>
      </c>
      <c r="EG28" s="152">
        <v>268009</v>
      </c>
      <c r="EH28" s="152">
        <v>260001</v>
      </c>
      <c r="EI28" s="152">
        <v>268009</v>
      </c>
      <c r="EJ28" s="152">
        <v>260001</v>
      </c>
      <c r="EK28" s="152">
        <v>268009</v>
      </c>
      <c r="EL28" s="152">
        <v>268009</v>
      </c>
      <c r="EM28" s="152">
        <v>260001</v>
      </c>
      <c r="EN28" s="152">
        <v>268009</v>
      </c>
      <c r="EO28" s="152">
        <v>260001</v>
      </c>
      <c r="EP28" s="152">
        <v>268009</v>
      </c>
      <c r="EQ28" s="152">
        <v>268009</v>
      </c>
      <c r="ER28" s="152">
        <v>242008</v>
      </c>
      <c r="ES28" s="152">
        <v>268009</v>
      </c>
      <c r="ET28" s="152">
        <v>260001</v>
      </c>
      <c r="EU28" s="152">
        <v>268009</v>
      </c>
      <c r="EV28" s="152">
        <v>260001</v>
      </c>
      <c r="EW28" s="152">
        <v>268009</v>
      </c>
      <c r="EX28" s="152">
        <v>268009</v>
      </c>
      <c r="EY28" s="152">
        <v>260001</v>
      </c>
      <c r="EZ28" s="152">
        <v>268009</v>
      </c>
      <c r="FA28" s="152">
        <v>260001</v>
      </c>
      <c r="FB28" s="152">
        <v>268009</v>
      </c>
      <c r="FC28" s="152">
        <v>268009</v>
      </c>
      <c r="FD28" s="152">
        <v>242008</v>
      </c>
      <c r="FE28" s="152">
        <v>268009</v>
      </c>
      <c r="FF28" s="152">
        <v>260001</v>
      </c>
      <c r="FG28" s="152">
        <v>268009</v>
      </c>
      <c r="FH28" s="152">
        <v>260001</v>
      </c>
      <c r="FI28" s="152">
        <v>268009</v>
      </c>
      <c r="FJ28" s="152">
        <v>268009</v>
      </c>
      <c r="FK28" s="152">
        <v>260001</v>
      </c>
      <c r="FL28" s="152">
        <v>268009</v>
      </c>
      <c r="FM28" s="152">
        <v>260001</v>
      </c>
      <c r="FN28" s="152">
        <v>268009</v>
      </c>
      <c r="FO28" s="152">
        <v>268009</v>
      </c>
      <c r="FP28" s="152">
        <v>242008</v>
      </c>
      <c r="FQ28" s="152">
        <v>268009</v>
      </c>
      <c r="FR28" s="152">
        <v>260001</v>
      </c>
      <c r="FS28" s="152">
        <v>268009</v>
      </c>
      <c r="FT28" s="152">
        <v>260001</v>
      </c>
      <c r="FU28" s="152">
        <v>268009</v>
      </c>
      <c r="FV28" s="152">
        <v>268009</v>
      </c>
      <c r="FW28" s="152">
        <v>260001</v>
      </c>
      <c r="FX28" s="152">
        <v>268009</v>
      </c>
      <c r="FY28" s="152">
        <v>260001</v>
      </c>
      <c r="FZ28" s="152">
        <v>268009</v>
      </c>
    </row>
    <row r="29" spans="2:182">
      <c r="B29" s="585" t="s">
        <v>20</v>
      </c>
      <c r="C29" s="152">
        <v>351438.38</v>
      </c>
      <c r="D29" s="152">
        <v>317427.38</v>
      </c>
      <c r="E29" s="152">
        <v>351438.38</v>
      </c>
      <c r="F29" s="152">
        <v>340101.38</v>
      </c>
      <c r="G29" s="152">
        <v>351438.38</v>
      </c>
      <c r="H29" s="152">
        <v>340101.38</v>
      </c>
      <c r="I29" s="152">
        <v>351438.38</v>
      </c>
      <c r="J29" s="152">
        <v>215395.91</v>
      </c>
      <c r="K29" s="152">
        <v>0</v>
      </c>
      <c r="L29" s="152">
        <v>0</v>
      </c>
      <c r="M29" s="152">
        <v>0</v>
      </c>
      <c r="N29" s="152">
        <v>0</v>
      </c>
      <c r="O29" s="152">
        <v>0</v>
      </c>
      <c r="P29" s="152">
        <v>0</v>
      </c>
      <c r="Q29" s="152">
        <v>0</v>
      </c>
      <c r="R29" s="152">
        <v>0</v>
      </c>
      <c r="S29" s="152">
        <v>0</v>
      </c>
      <c r="T29" s="152">
        <v>0</v>
      </c>
      <c r="U29" s="152">
        <v>0</v>
      </c>
      <c r="V29" s="152">
        <v>0</v>
      </c>
      <c r="W29" s="152">
        <v>0</v>
      </c>
      <c r="X29" s="152">
        <v>0</v>
      </c>
      <c r="Y29" s="152">
        <v>0</v>
      </c>
      <c r="Z29" s="152">
        <v>0</v>
      </c>
      <c r="AA29" s="152">
        <v>0</v>
      </c>
      <c r="AB29" s="152">
        <v>0</v>
      </c>
      <c r="AC29" s="152">
        <v>0</v>
      </c>
      <c r="AD29" s="152">
        <v>0</v>
      </c>
      <c r="AE29" s="152">
        <v>0</v>
      </c>
      <c r="AF29" s="152">
        <v>0</v>
      </c>
      <c r="AG29" s="152">
        <v>0</v>
      </c>
      <c r="AH29" s="152">
        <v>0</v>
      </c>
      <c r="AI29" s="152">
        <v>0</v>
      </c>
      <c r="AJ29" s="152">
        <v>0</v>
      </c>
      <c r="AK29" s="152">
        <v>0</v>
      </c>
      <c r="AL29" s="152">
        <v>0</v>
      </c>
      <c r="AM29" s="152">
        <v>0</v>
      </c>
      <c r="AN29" s="152">
        <v>0</v>
      </c>
      <c r="AO29" s="152">
        <v>0</v>
      </c>
      <c r="AP29" s="152">
        <v>0</v>
      </c>
      <c r="AQ29" s="152">
        <v>0</v>
      </c>
      <c r="AR29" s="152">
        <v>0</v>
      </c>
      <c r="AS29" s="152">
        <v>0</v>
      </c>
      <c r="AT29" s="152">
        <v>0</v>
      </c>
      <c r="AU29" s="152">
        <v>0</v>
      </c>
      <c r="AV29" s="152">
        <v>0</v>
      </c>
      <c r="AW29" s="152">
        <v>0</v>
      </c>
      <c r="AX29" s="152">
        <v>0</v>
      </c>
      <c r="AY29" s="152">
        <v>0</v>
      </c>
      <c r="AZ29" s="152">
        <v>0</v>
      </c>
      <c r="BA29" s="152">
        <v>0</v>
      </c>
      <c r="BB29" s="152">
        <v>0</v>
      </c>
      <c r="BC29" s="152">
        <v>0</v>
      </c>
      <c r="BD29" s="152">
        <v>0</v>
      </c>
      <c r="BE29" s="152">
        <v>0</v>
      </c>
      <c r="BF29" s="152">
        <v>0</v>
      </c>
      <c r="BG29" s="152">
        <v>0</v>
      </c>
      <c r="BH29" s="152">
        <v>0</v>
      </c>
      <c r="BI29" s="152">
        <v>0</v>
      </c>
      <c r="BJ29" s="152">
        <v>0</v>
      </c>
      <c r="BK29" s="152">
        <v>0</v>
      </c>
      <c r="BL29" s="152">
        <v>0</v>
      </c>
      <c r="BM29" s="152">
        <v>0</v>
      </c>
      <c r="BN29" s="152">
        <v>0</v>
      </c>
      <c r="BO29" s="152">
        <v>0</v>
      </c>
      <c r="BP29" s="152">
        <v>0</v>
      </c>
      <c r="BQ29" s="152">
        <v>0</v>
      </c>
      <c r="BR29" s="152">
        <v>0</v>
      </c>
      <c r="BS29" s="152">
        <v>0</v>
      </c>
      <c r="BT29" s="152">
        <v>0</v>
      </c>
      <c r="BU29" s="152">
        <v>0</v>
      </c>
      <c r="BV29" s="152">
        <v>0</v>
      </c>
      <c r="BW29" s="152">
        <v>0</v>
      </c>
      <c r="BX29" s="152">
        <v>0</v>
      </c>
      <c r="BY29" s="152">
        <v>0</v>
      </c>
      <c r="BZ29" s="152">
        <v>0</v>
      </c>
      <c r="CA29" s="152">
        <v>0</v>
      </c>
      <c r="CB29" s="152">
        <v>0</v>
      </c>
      <c r="CC29" s="152">
        <v>0</v>
      </c>
      <c r="CD29" s="152">
        <v>0</v>
      </c>
      <c r="CE29" s="152">
        <v>0</v>
      </c>
      <c r="CF29" s="152">
        <v>0</v>
      </c>
      <c r="CG29" s="152">
        <v>0</v>
      </c>
      <c r="CH29" s="152">
        <v>0</v>
      </c>
      <c r="CI29" s="152">
        <v>0</v>
      </c>
      <c r="CJ29" s="152">
        <v>0</v>
      </c>
      <c r="CK29" s="152">
        <v>0</v>
      </c>
      <c r="CL29" s="152">
        <v>0</v>
      </c>
      <c r="CM29" s="152">
        <v>0</v>
      </c>
      <c r="CN29" s="152">
        <v>0</v>
      </c>
      <c r="CO29" s="152">
        <v>0</v>
      </c>
      <c r="CP29" s="152">
        <v>0</v>
      </c>
      <c r="CQ29" s="152">
        <v>0</v>
      </c>
      <c r="CR29" s="152">
        <v>0</v>
      </c>
      <c r="CS29" s="152">
        <v>0</v>
      </c>
      <c r="CT29" s="152">
        <v>0</v>
      </c>
      <c r="CU29" s="152">
        <v>0</v>
      </c>
      <c r="CV29" s="152">
        <v>0</v>
      </c>
      <c r="CW29" s="152">
        <v>0</v>
      </c>
      <c r="CX29" s="152">
        <v>0</v>
      </c>
      <c r="CY29" s="152">
        <v>0</v>
      </c>
      <c r="CZ29" s="152">
        <v>0</v>
      </c>
      <c r="DA29" s="152">
        <v>0</v>
      </c>
      <c r="DB29" s="152">
        <v>0</v>
      </c>
      <c r="DC29" s="152">
        <v>0</v>
      </c>
      <c r="DD29" s="152">
        <v>0</v>
      </c>
      <c r="DE29" s="152">
        <v>0</v>
      </c>
      <c r="DF29" s="152">
        <v>0</v>
      </c>
      <c r="DG29" s="152">
        <v>0</v>
      </c>
      <c r="DH29" s="152">
        <v>0</v>
      </c>
      <c r="DI29" s="152">
        <v>0</v>
      </c>
      <c r="DJ29" s="152">
        <v>0</v>
      </c>
      <c r="DK29" s="152">
        <v>0</v>
      </c>
      <c r="DL29" s="152">
        <v>0</v>
      </c>
      <c r="DM29" s="152">
        <v>0</v>
      </c>
      <c r="DN29" s="152">
        <v>0</v>
      </c>
      <c r="DO29" s="152">
        <v>0</v>
      </c>
      <c r="DP29" s="152">
        <v>0</v>
      </c>
      <c r="DQ29" s="152">
        <v>0</v>
      </c>
      <c r="DR29" s="152">
        <v>0</v>
      </c>
      <c r="DS29" s="152">
        <v>0</v>
      </c>
      <c r="DT29" s="152">
        <v>0</v>
      </c>
      <c r="DU29" s="152">
        <v>0</v>
      </c>
      <c r="DV29" s="152">
        <v>0</v>
      </c>
      <c r="DW29" s="152">
        <v>0</v>
      </c>
      <c r="DX29" s="152">
        <v>0</v>
      </c>
      <c r="DY29" s="152">
        <v>0</v>
      </c>
      <c r="DZ29" s="152">
        <v>0</v>
      </c>
      <c r="EA29" s="152">
        <v>0</v>
      </c>
      <c r="EB29" s="152">
        <v>0</v>
      </c>
      <c r="EC29" s="152">
        <v>0</v>
      </c>
      <c r="ED29" s="152">
        <v>0</v>
      </c>
      <c r="EE29" s="152">
        <v>0</v>
      </c>
      <c r="EF29" s="152">
        <v>0</v>
      </c>
      <c r="EG29" s="152">
        <v>0</v>
      </c>
      <c r="EH29" s="152">
        <v>0</v>
      </c>
      <c r="EI29" s="152">
        <v>0</v>
      </c>
      <c r="EJ29" s="152">
        <v>0</v>
      </c>
      <c r="EK29" s="152">
        <v>0</v>
      </c>
      <c r="EL29" s="152">
        <v>0</v>
      </c>
      <c r="EM29" s="152">
        <v>0</v>
      </c>
      <c r="EN29" s="152">
        <v>0</v>
      </c>
      <c r="EO29" s="152">
        <v>0</v>
      </c>
      <c r="EP29" s="152">
        <v>0</v>
      </c>
      <c r="EQ29" s="152">
        <v>0</v>
      </c>
      <c r="ER29" s="152">
        <v>0</v>
      </c>
      <c r="ES29" s="152">
        <v>0</v>
      </c>
      <c r="ET29" s="152">
        <v>0</v>
      </c>
      <c r="EU29" s="152">
        <v>0</v>
      </c>
      <c r="EV29" s="152">
        <v>0</v>
      </c>
      <c r="EW29" s="152">
        <v>0</v>
      </c>
      <c r="EX29" s="152">
        <v>0</v>
      </c>
      <c r="EY29" s="152">
        <v>0</v>
      </c>
      <c r="EZ29" s="152">
        <v>0</v>
      </c>
      <c r="FA29" s="152">
        <v>0</v>
      </c>
      <c r="FB29" s="152">
        <v>0</v>
      </c>
      <c r="FC29" s="152">
        <v>0</v>
      </c>
      <c r="FD29" s="152">
        <v>0</v>
      </c>
      <c r="FE29" s="152">
        <v>0</v>
      </c>
      <c r="FF29" s="152">
        <v>0</v>
      </c>
      <c r="FG29" s="152">
        <v>0</v>
      </c>
      <c r="FH29" s="152">
        <v>0</v>
      </c>
      <c r="FI29" s="152">
        <v>0</v>
      </c>
      <c r="FJ29" s="152">
        <v>0</v>
      </c>
      <c r="FK29" s="152">
        <v>0</v>
      </c>
      <c r="FL29" s="152">
        <v>0</v>
      </c>
      <c r="FM29" s="152">
        <v>0</v>
      </c>
      <c r="FN29" s="152">
        <v>0</v>
      </c>
      <c r="FO29" s="152">
        <v>0</v>
      </c>
      <c r="FP29" s="152">
        <v>0</v>
      </c>
      <c r="FQ29" s="152">
        <v>0</v>
      </c>
      <c r="FR29" s="152">
        <v>0</v>
      </c>
      <c r="FS29" s="152">
        <v>0</v>
      </c>
      <c r="FT29" s="152">
        <v>0</v>
      </c>
      <c r="FU29" s="152">
        <v>0</v>
      </c>
      <c r="FV29" s="152">
        <v>0</v>
      </c>
      <c r="FW29" s="152">
        <v>0</v>
      </c>
      <c r="FX29" s="152">
        <v>0</v>
      </c>
      <c r="FY29" s="152">
        <v>0</v>
      </c>
      <c r="FZ29" s="152">
        <v>0</v>
      </c>
    </row>
    <row r="30" spans="2:182">
      <c r="B30" s="585" t="s">
        <v>21</v>
      </c>
      <c r="C30" s="152">
        <v>55003</v>
      </c>
      <c r="D30" s="152">
        <v>50001</v>
      </c>
      <c r="E30" s="152">
        <v>50003</v>
      </c>
      <c r="F30" s="152">
        <v>46000</v>
      </c>
      <c r="G30" s="152">
        <v>49002</v>
      </c>
      <c r="H30" s="152">
        <v>57008</v>
      </c>
      <c r="I30" s="152">
        <v>59008</v>
      </c>
      <c r="J30" s="152">
        <v>62007</v>
      </c>
      <c r="K30" s="152">
        <v>53006</v>
      </c>
      <c r="L30" s="152">
        <v>48001</v>
      </c>
      <c r="M30" s="152">
        <v>46007</v>
      </c>
      <c r="N30" s="152">
        <v>51693</v>
      </c>
      <c r="O30" s="152">
        <v>55003</v>
      </c>
      <c r="P30" s="152">
        <v>50002</v>
      </c>
      <c r="Q30" s="152">
        <v>50003</v>
      </c>
      <c r="R30" s="152">
        <v>46002</v>
      </c>
      <c r="S30" s="152">
        <v>50002</v>
      </c>
      <c r="T30" s="152">
        <v>57009</v>
      </c>
      <c r="U30" s="152">
        <v>59008</v>
      </c>
      <c r="V30" s="152">
        <v>62008</v>
      </c>
      <c r="W30" s="152">
        <v>53006</v>
      </c>
      <c r="X30" s="152">
        <v>48013</v>
      </c>
      <c r="Y30" s="152">
        <v>46001</v>
      </c>
      <c r="Z30" s="152">
        <v>51995</v>
      </c>
      <c r="AA30" s="152">
        <v>56002</v>
      </c>
      <c r="AB30" s="152">
        <v>50002</v>
      </c>
      <c r="AC30" s="152">
        <v>50003</v>
      </c>
      <c r="AD30" s="152">
        <v>46002</v>
      </c>
      <c r="AE30" s="152">
        <v>49630</v>
      </c>
      <c r="AF30" s="152">
        <v>58006</v>
      </c>
      <c r="AG30" s="152">
        <v>59008</v>
      </c>
      <c r="AH30" s="152">
        <v>62008</v>
      </c>
      <c r="AI30" s="152">
        <v>53015</v>
      </c>
      <c r="AJ30" s="152">
        <v>49007</v>
      </c>
      <c r="AK30" s="152">
        <v>46002</v>
      </c>
      <c r="AL30" s="152">
        <v>52010</v>
      </c>
      <c r="AM30" s="152">
        <v>56003</v>
      </c>
      <c r="AN30" s="152">
        <v>51002</v>
      </c>
      <c r="AO30" s="152">
        <v>50003</v>
      </c>
      <c r="AP30" s="152">
        <v>47009</v>
      </c>
      <c r="AQ30" s="152">
        <v>49633</v>
      </c>
      <c r="AR30" s="152">
        <v>58006</v>
      </c>
      <c r="AS30" s="152">
        <v>59001</v>
      </c>
      <c r="AT30" s="152">
        <v>62008</v>
      </c>
      <c r="AU30" s="152">
        <v>53008</v>
      </c>
      <c r="AV30" s="152">
        <v>49001</v>
      </c>
      <c r="AW30" s="152">
        <v>46007</v>
      </c>
      <c r="AX30" s="152">
        <v>51985</v>
      </c>
      <c r="AY30" s="152">
        <v>56000</v>
      </c>
      <c r="AZ30" s="152">
        <v>50993</v>
      </c>
      <c r="BA30" s="152">
        <v>50004</v>
      </c>
      <c r="BB30" s="152">
        <v>47013</v>
      </c>
      <c r="BC30" s="152">
        <v>49630</v>
      </c>
      <c r="BD30" s="152">
        <v>58008</v>
      </c>
      <c r="BE30" s="152">
        <v>59008</v>
      </c>
      <c r="BF30" s="152">
        <v>63008</v>
      </c>
      <c r="BG30" s="152">
        <v>53009</v>
      </c>
      <c r="BH30" s="152">
        <v>49000</v>
      </c>
      <c r="BI30" s="152">
        <v>46000</v>
      </c>
      <c r="BJ30" s="152">
        <v>52845</v>
      </c>
      <c r="BK30" s="152">
        <v>56003</v>
      </c>
      <c r="BL30" s="152">
        <v>50918</v>
      </c>
      <c r="BM30" s="152">
        <v>50004</v>
      </c>
      <c r="BN30" s="152">
        <v>47009</v>
      </c>
      <c r="BO30" s="152">
        <v>50007</v>
      </c>
      <c r="BP30" s="152">
        <v>58007</v>
      </c>
      <c r="BQ30" s="152">
        <v>60009</v>
      </c>
      <c r="BR30" s="152">
        <v>63008</v>
      </c>
      <c r="BS30" s="152">
        <v>53008</v>
      </c>
      <c r="BT30" s="152">
        <v>49007</v>
      </c>
      <c r="BU30" s="152">
        <v>47003</v>
      </c>
      <c r="BV30" s="152">
        <v>52894</v>
      </c>
      <c r="BW30" s="152">
        <v>56002</v>
      </c>
      <c r="BX30" s="152">
        <v>50870</v>
      </c>
      <c r="BY30" s="152">
        <v>51004</v>
      </c>
      <c r="BZ30" s="152">
        <v>47004</v>
      </c>
      <c r="CA30" s="152">
        <v>50007</v>
      </c>
      <c r="CB30" s="152">
        <v>58008</v>
      </c>
      <c r="CC30" s="152">
        <v>60006</v>
      </c>
      <c r="CD30" s="152">
        <v>63009</v>
      </c>
      <c r="CE30" s="152">
        <v>54008</v>
      </c>
      <c r="CF30" s="152">
        <v>49007</v>
      </c>
      <c r="CG30" s="152">
        <v>46652</v>
      </c>
      <c r="CH30" s="152">
        <v>52520</v>
      </c>
      <c r="CI30" s="152">
        <v>56002</v>
      </c>
      <c r="CJ30" s="152">
        <v>51003</v>
      </c>
      <c r="CK30" s="152">
        <v>51003</v>
      </c>
      <c r="CL30" s="152">
        <v>47006</v>
      </c>
      <c r="CM30" s="152">
        <v>50007</v>
      </c>
      <c r="CN30" s="152">
        <v>58007</v>
      </c>
      <c r="CO30" s="152">
        <v>60008</v>
      </c>
      <c r="CP30" s="152">
        <v>63009</v>
      </c>
      <c r="CQ30" s="152">
        <v>54008</v>
      </c>
      <c r="CR30" s="152">
        <v>49007</v>
      </c>
      <c r="CS30" s="152">
        <v>46636</v>
      </c>
      <c r="CT30" s="152">
        <v>53026</v>
      </c>
      <c r="CU30" s="152">
        <v>57001</v>
      </c>
      <c r="CV30" s="152">
        <v>51015</v>
      </c>
      <c r="CW30" s="152">
        <v>51006</v>
      </c>
      <c r="CX30" s="152">
        <v>47008</v>
      </c>
      <c r="CY30" s="152">
        <v>51005</v>
      </c>
      <c r="CZ30" s="152">
        <v>59006</v>
      </c>
      <c r="DA30" s="152">
        <v>60008</v>
      </c>
      <c r="DB30" s="152">
        <v>63008</v>
      </c>
      <c r="DC30" s="152">
        <v>54007</v>
      </c>
      <c r="DD30" s="152">
        <v>50001</v>
      </c>
      <c r="DE30" s="152">
        <v>46640</v>
      </c>
      <c r="DF30" s="152">
        <v>53018</v>
      </c>
      <c r="DG30" s="152">
        <v>56894</v>
      </c>
      <c r="DH30" s="152">
        <v>51995</v>
      </c>
      <c r="DI30" s="152">
        <v>51003</v>
      </c>
      <c r="DJ30" s="152">
        <v>47008</v>
      </c>
      <c r="DK30" s="152">
        <v>51006</v>
      </c>
      <c r="DL30" s="152">
        <v>59007</v>
      </c>
      <c r="DM30" s="152">
        <v>60009</v>
      </c>
      <c r="DN30" s="152">
        <v>63009</v>
      </c>
      <c r="DO30" s="152">
        <v>54009</v>
      </c>
      <c r="DP30" s="152">
        <v>50001</v>
      </c>
      <c r="DQ30" s="152">
        <v>47005</v>
      </c>
      <c r="DR30" s="152">
        <v>53026</v>
      </c>
      <c r="DS30" s="152">
        <v>56949</v>
      </c>
      <c r="DT30" s="152">
        <v>52003</v>
      </c>
      <c r="DU30" s="152">
        <v>51004</v>
      </c>
      <c r="DV30" s="152">
        <v>48006</v>
      </c>
      <c r="DW30" s="152">
        <v>51007</v>
      </c>
      <c r="DX30" s="152">
        <v>59007</v>
      </c>
      <c r="DY30" s="152">
        <v>61000</v>
      </c>
      <c r="DZ30" s="152">
        <v>64008</v>
      </c>
      <c r="EA30" s="152">
        <v>54008</v>
      </c>
      <c r="EB30" s="152">
        <v>50003</v>
      </c>
      <c r="EC30" s="152">
        <v>47003</v>
      </c>
      <c r="ED30" s="152">
        <v>53637</v>
      </c>
      <c r="EE30" s="152">
        <v>57003</v>
      </c>
      <c r="EF30" s="152">
        <v>52004</v>
      </c>
      <c r="EG30" s="152">
        <v>51004</v>
      </c>
      <c r="EH30" s="152">
        <v>47636</v>
      </c>
      <c r="EI30" s="152">
        <v>51007</v>
      </c>
      <c r="EJ30" s="152">
        <v>59007</v>
      </c>
      <c r="EK30" s="152">
        <v>61007</v>
      </c>
      <c r="EL30" s="152">
        <v>64008</v>
      </c>
      <c r="EM30" s="152">
        <v>54008</v>
      </c>
      <c r="EN30" s="152">
        <v>49625</v>
      </c>
      <c r="EO30" s="152">
        <v>47004</v>
      </c>
      <c r="EP30" s="152">
        <v>53983</v>
      </c>
      <c r="EQ30" s="152">
        <v>57002</v>
      </c>
      <c r="ER30" s="152">
        <v>51986</v>
      </c>
      <c r="ES30" s="152">
        <v>52004</v>
      </c>
      <c r="ET30" s="152">
        <v>47658</v>
      </c>
      <c r="EU30" s="152">
        <v>51007</v>
      </c>
      <c r="EV30" s="152">
        <v>59007</v>
      </c>
      <c r="EW30" s="152">
        <v>61008</v>
      </c>
      <c r="EX30" s="152">
        <v>63890</v>
      </c>
      <c r="EY30" s="152">
        <v>55012</v>
      </c>
      <c r="EZ30" s="152">
        <v>50003</v>
      </c>
      <c r="FA30" s="152">
        <v>48002</v>
      </c>
      <c r="FB30" s="152">
        <v>53885</v>
      </c>
      <c r="FC30" s="152">
        <v>57003</v>
      </c>
      <c r="FD30" s="152">
        <v>52004</v>
      </c>
      <c r="FE30" s="152">
        <v>52005</v>
      </c>
      <c r="FF30" s="152">
        <v>47644</v>
      </c>
      <c r="FG30" s="152">
        <v>51007</v>
      </c>
      <c r="FH30" s="152">
        <v>59008</v>
      </c>
      <c r="FI30" s="152">
        <v>61008</v>
      </c>
      <c r="FJ30" s="152">
        <v>63915</v>
      </c>
      <c r="FK30" s="152">
        <v>55009</v>
      </c>
      <c r="FL30" s="152">
        <v>49624</v>
      </c>
      <c r="FM30" s="152">
        <v>48003</v>
      </c>
      <c r="FN30" s="152">
        <v>54004</v>
      </c>
      <c r="FO30" s="152">
        <v>58009</v>
      </c>
      <c r="FP30" s="152">
        <v>51995</v>
      </c>
      <c r="FQ30" s="152">
        <v>52004</v>
      </c>
      <c r="FR30" s="152">
        <v>47640</v>
      </c>
      <c r="FS30" s="152">
        <v>52007</v>
      </c>
      <c r="FT30" s="152">
        <v>60008</v>
      </c>
      <c r="FU30" s="152">
        <v>61009</v>
      </c>
      <c r="FV30" s="152">
        <v>63857</v>
      </c>
      <c r="FW30" s="152">
        <v>55007</v>
      </c>
      <c r="FX30" s="152">
        <v>49643</v>
      </c>
      <c r="FY30" s="152">
        <v>48004</v>
      </c>
      <c r="FZ30" s="152">
        <v>53895</v>
      </c>
    </row>
    <row r="31" spans="2:182">
      <c r="B31" s="585" t="s">
        <v>22</v>
      </c>
      <c r="C31" s="152">
        <v>328016</v>
      </c>
      <c r="D31" s="152">
        <v>282018</v>
      </c>
      <c r="E31" s="152">
        <v>268025</v>
      </c>
      <c r="F31" s="152">
        <v>225014</v>
      </c>
      <c r="G31" s="152">
        <v>244011</v>
      </c>
      <c r="H31" s="152">
        <v>293966</v>
      </c>
      <c r="I31" s="152">
        <v>325979</v>
      </c>
      <c r="J31" s="152">
        <v>316018</v>
      </c>
      <c r="K31" s="152">
        <v>256000</v>
      </c>
      <c r="L31" s="152">
        <v>232987</v>
      </c>
      <c r="M31" s="152">
        <v>255711</v>
      </c>
      <c r="N31" s="152">
        <v>325013</v>
      </c>
      <c r="O31" s="152">
        <v>332011</v>
      </c>
      <c r="P31" s="152">
        <v>286015</v>
      </c>
      <c r="Q31" s="152">
        <v>271020</v>
      </c>
      <c r="R31" s="152">
        <v>227023</v>
      </c>
      <c r="S31" s="152">
        <v>247002</v>
      </c>
      <c r="T31" s="152">
        <v>297006</v>
      </c>
      <c r="U31" s="152">
        <v>330006</v>
      </c>
      <c r="V31" s="152">
        <v>320022</v>
      </c>
      <c r="W31" s="152">
        <v>259000</v>
      </c>
      <c r="X31" s="152">
        <v>234989</v>
      </c>
      <c r="Y31" s="152">
        <v>259004</v>
      </c>
      <c r="Z31" s="152">
        <v>328016</v>
      </c>
      <c r="AA31" s="152">
        <v>336010</v>
      </c>
      <c r="AB31" s="152">
        <v>288013</v>
      </c>
      <c r="AC31" s="152">
        <v>273005</v>
      </c>
      <c r="AD31" s="152">
        <v>229021</v>
      </c>
      <c r="AE31" s="152">
        <v>249007</v>
      </c>
      <c r="AF31" s="152">
        <v>300004</v>
      </c>
      <c r="AG31" s="152">
        <v>332998</v>
      </c>
      <c r="AH31" s="152">
        <v>323025</v>
      </c>
      <c r="AI31" s="152">
        <v>261004</v>
      </c>
      <c r="AJ31" s="152">
        <v>236982</v>
      </c>
      <c r="AK31" s="152">
        <v>261004</v>
      </c>
      <c r="AL31" s="152">
        <v>332015</v>
      </c>
      <c r="AM31" s="152">
        <v>340009</v>
      </c>
      <c r="AN31" s="152">
        <v>292026</v>
      </c>
      <c r="AO31" s="152">
        <v>277021</v>
      </c>
      <c r="AP31" s="152">
        <v>232017</v>
      </c>
      <c r="AQ31" s="152">
        <v>252009</v>
      </c>
      <c r="AR31" s="152">
        <v>304000</v>
      </c>
      <c r="AS31" s="152">
        <v>336999</v>
      </c>
      <c r="AT31" s="152">
        <v>327031</v>
      </c>
      <c r="AU31" s="152">
        <v>264006</v>
      </c>
      <c r="AV31" s="152">
        <v>239999</v>
      </c>
      <c r="AW31" s="152">
        <v>264001</v>
      </c>
      <c r="AX31" s="152">
        <v>336008</v>
      </c>
      <c r="AY31" s="152">
        <v>343017</v>
      </c>
      <c r="AZ31" s="152">
        <v>295013</v>
      </c>
      <c r="BA31" s="152">
        <v>279015</v>
      </c>
      <c r="BB31" s="152">
        <v>234014</v>
      </c>
      <c r="BC31" s="152">
        <v>254011</v>
      </c>
      <c r="BD31" s="152">
        <v>307000</v>
      </c>
      <c r="BE31" s="152">
        <v>340998</v>
      </c>
      <c r="BF31" s="152">
        <v>331024</v>
      </c>
      <c r="BG31" s="152">
        <v>267003</v>
      </c>
      <c r="BH31" s="152">
        <v>242025</v>
      </c>
      <c r="BI31" s="152">
        <v>266996</v>
      </c>
      <c r="BJ31" s="152">
        <v>339011</v>
      </c>
      <c r="BK31" s="152">
        <v>346017</v>
      </c>
      <c r="BL31" s="152">
        <v>297016</v>
      </c>
      <c r="BM31" s="152">
        <v>282025</v>
      </c>
      <c r="BN31" s="152">
        <v>236014</v>
      </c>
      <c r="BO31" s="152">
        <v>256007</v>
      </c>
      <c r="BP31" s="152">
        <v>309002</v>
      </c>
      <c r="BQ31" s="152">
        <v>344004</v>
      </c>
      <c r="BR31" s="152">
        <v>333018</v>
      </c>
      <c r="BS31" s="152">
        <v>269004</v>
      </c>
      <c r="BT31" s="152">
        <v>243855</v>
      </c>
      <c r="BU31" s="152">
        <v>268991</v>
      </c>
      <c r="BV31" s="152">
        <v>342014</v>
      </c>
      <c r="BW31" s="152">
        <v>349017</v>
      </c>
      <c r="BX31" s="152">
        <v>300013</v>
      </c>
      <c r="BY31" s="152">
        <v>284022</v>
      </c>
      <c r="BZ31" s="152">
        <v>237014</v>
      </c>
      <c r="CA31" s="152">
        <v>258008</v>
      </c>
      <c r="CB31" s="152">
        <v>312004</v>
      </c>
      <c r="CC31" s="152">
        <v>346994</v>
      </c>
      <c r="CD31" s="152">
        <v>336019</v>
      </c>
      <c r="CE31" s="152">
        <v>271000</v>
      </c>
      <c r="CF31" s="152">
        <v>245837</v>
      </c>
      <c r="CG31" s="152">
        <v>270994</v>
      </c>
      <c r="CH31" s="152">
        <v>345009</v>
      </c>
      <c r="CI31" s="152">
        <v>353010</v>
      </c>
      <c r="CJ31" s="152">
        <v>303024</v>
      </c>
      <c r="CK31" s="152">
        <v>286018</v>
      </c>
      <c r="CL31" s="152">
        <v>240021</v>
      </c>
      <c r="CM31" s="152">
        <v>260007</v>
      </c>
      <c r="CN31" s="152">
        <v>315002</v>
      </c>
      <c r="CO31" s="152">
        <v>350004</v>
      </c>
      <c r="CP31" s="152">
        <v>339025</v>
      </c>
      <c r="CQ31" s="152">
        <v>273008</v>
      </c>
      <c r="CR31" s="152">
        <v>247748</v>
      </c>
      <c r="CS31" s="152">
        <v>273997</v>
      </c>
      <c r="CT31" s="152">
        <v>348012</v>
      </c>
      <c r="CU31" s="152">
        <v>356013</v>
      </c>
      <c r="CV31" s="152">
        <v>306015</v>
      </c>
      <c r="CW31" s="152">
        <v>289018</v>
      </c>
      <c r="CX31" s="152">
        <v>242019</v>
      </c>
      <c r="CY31" s="152">
        <v>263012</v>
      </c>
      <c r="CZ31" s="152">
        <v>318001</v>
      </c>
      <c r="DA31" s="152">
        <v>353996</v>
      </c>
      <c r="DB31" s="152">
        <v>343022</v>
      </c>
      <c r="DC31" s="152">
        <v>275993</v>
      </c>
      <c r="DD31" s="152">
        <v>249783</v>
      </c>
      <c r="DE31" s="152">
        <v>276003</v>
      </c>
      <c r="DF31" s="152">
        <v>352012</v>
      </c>
      <c r="DG31" s="152">
        <v>360014</v>
      </c>
      <c r="DH31" s="152">
        <v>309013</v>
      </c>
      <c r="DI31" s="152">
        <v>292016</v>
      </c>
      <c r="DJ31" s="152">
        <v>244015</v>
      </c>
      <c r="DK31" s="152">
        <v>265009</v>
      </c>
      <c r="DL31" s="152">
        <v>321001</v>
      </c>
      <c r="DM31" s="152">
        <v>356998</v>
      </c>
      <c r="DN31" s="152">
        <v>346022</v>
      </c>
      <c r="DO31" s="152">
        <v>279008</v>
      </c>
      <c r="DP31" s="152">
        <v>252630</v>
      </c>
      <c r="DQ31" s="152">
        <v>279004</v>
      </c>
      <c r="DR31" s="152">
        <v>356013</v>
      </c>
      <c r="DS31" s="152">
        <v>364014</v>
      </c>
      <c r="DT31" s="152">
        <v>312016</v>
      </c>
      <c r="DU31" s="152">
        <v>295012</v>
      </c>
      <c r="DV31" s="152">
        <v>246018</v>
      </c>
      <c r="DW31" s="152">
        <v>268013</v>
      </c>
      <c r="DX31" s="152">
        <v>325001</v>
      </c>
      <c r="DY31" s="152">
        <v>360997</v>
      </c>
      <c r="DZ31" s="152">
        <v>350024</v>
      </c>
      <c r="EA31" s="152">
        <v>281002</v>
      </c>
      <c r="EB31" s="152">
        <v>254999</v>
      </c>
      <c r="EC31" s="152">
        <v>281906</v>
      </c>
      <c r="ED31" s="152">
        <v>359013</v>
      </c>
      <c r="EE31" s="152">
        <v>368013</v>
      </c>
      <c r="EF31" s="152">
        <v>315023</v>
      </c>
      <c r="EG31" s="152">
        <v>298018</v>
      </c>
      <c r="EH31" s="152">
        <v>249017</v>
      </c>
      <c r="EI31" s="152">
        <v>271012</v>
      </c>
      <c r="EJ31" s="152">
        <v>328004</v>
      </c>
      <c r="EK31" s="152">
        <v>365006</v>
      </c>
      <c r="EL31" s="152">
        <v>354018</v>
      </c>
      <c r="EM31" s="152">
        <v>284007</v>
      </c>
      <c r="EN31" s="152">
        <v>257001</v>
      </c>
      <c r="EO31" s="152">
        <v>285001</v>
      </c>
      <c r="EP31" s="152">
        <v>363008</v>
      </c>
      <c r="EQ31" s="152">
        <v>372020</v>
      </c>
      <c r="ER31" s="152">
        <v>318019</v>
      </c>
      <c r="ES31" s="152">
        <v>301021</v>
      </c>
      <c r="ET31" s="152">
        <v>251015</v>
      </c>
      <c r="EU31" s="152">
        <v>273009</v>
      </c>
      <c r="EV31" s="152">
        <v>332003</v>
      </c>
      <c r="EW31" s="152">
        <v>369001</v>
      </c>
      <c r="EX31" s="152">
        <v>357025</v>
      </c>
      <c r="EY31" s="152">
        <v>287008</v>
      </c>
      <c r="EZ31" s="152">
        <v>259992</v>
      </c>
      <c r="FA31" s="152">
        <v>287006</v>
      </c>
      <c r="FB31" s="152">
        <v>367012</v>
      </c>
      <c r="FC31" s="152">
        <v>375011</v>
      </c>
      <c r="FD31" s="152">
        <v>322019</v>
      </c>
      <c r="FE31" s="152">
        <v>304018</v>
      </c>
      <c r="FF31" s="152">
        <v>253019</v>
      </c>
      <c r="FG31" s="152">
        <v>276011</v>
      </c>
      <c r="FH31" s="152">
        <v>335008</v>
      </c>
      <c r="FI31" s="152">
        <v>373001</v>
      </c>
      <c r="FJ31" s="152">
        <v>361024</v>
      </c>
      <c r="FK31" s="152">
        <v>290008</v>
      </c>
      <c r="FL31" s="152">
        <v>262000</v>
      </c>
      <c r="FM31" s="152">
        <v>290002</v>
      </c>
      <c r="FN31" s="152">
        <v>371015</v>
      </c>
      <c r="FO31" s="152">
        <v>379013</v>
      </c>
      <c r="FP31" s="152">
        <v>325017</v>
      </c>
      <c r="FQ31" s="152">
        <v>307017</v>
      </c>
      <c r="FR31" s="152">
        <v>256021</v>
      </c>
      <c r="FS31" s="152">
        <v>279010</v>
      </c>
      <c r="FT31" s="152">
        <v>339004</v>
      </c>
      <c r="FU31" s="152">
        <v>377002</v>
      </c>
      <c r="FV31" s="152">
        <v>365025</v>
      </c>
      <c r="FW31" s="152">
        <v>293008</v>
      </c>
      <c r="FX31" s="152">
        <v>264990</v>
      </c>
      <c r="FY31" s="152">
        <v>293001</v>
      </c>
      <c r="FZ31" s="152">
        <v>375016</v>
      </c>
    </row>
    <row r="32" spans="2:182">
      <c r="B32" s="592" t="s">
        <v>23</v>
      </c>
      <c r="C32" s="153">
        <v>1010464.38</v>
      </c>
      <c r="D32" s="153">
        <v>898448.38</v>
      </c>
      <c r="E32" s="153">
        <v>945473.38</v>
      </c>
      <c r="F32" s="153">
        <v>878116.38</v>
      </c>
      <c r="G32" s="153">
        <v>920458.38</v>
      </c>
      <c r="H32" s="153">
        <v>958076.38</v>
      </c>
      <c r="I32" s="153">
        <v>1004434.38</v>
      </c>
      <c r="J32" s="153">
        <v>861429.91</v>
      </c>
      <c r="K32" s="153">
        <v>569007</v>
      </c>
      <c r="L32" s="153">
        <v>548997</v>
      </c>
      <c r="M32" s="153">
        <v>561719</v>
      </c>
      <c r="N32" s="153">
        <v>644715</v>
      </c>
      <c r="O32" s="153">
        <v>655023</v>
      </c>
      <c r="P32" s="153">
        <v>578025</v>
      </c>
      <c r="Q32" s="153">
        <v>589032</v>
      </c>
      <c r="R32" s="153">
        <v>533026</v>
      </c>
      <c r="S32" s="153">
        <v>565013</v>
      </c>
      <c r="T32" s="153">
        <v>614016</v>
      </c>
      <c r="U32" s="153">
        <v>657023</v>
      </c>
      <c r="V32" s="153">
        <v>650039</v>
      </c>
      <c r="W32" s="153">
        <v>572007</v>
      </c>
      <c r="X32" s="153">
        <v>551011</v>
      </c>
      <c r="Y32" s="153">
        <v>565006</v>
      </c>
      <c r="Z32" s="153">
        <v>648020</v>
      </c>
      <c r="AA32" s="153">
        <v>660021</v>
      </c>
      <c r="AB32" s="153">
        <v>580023</v>
      </c>
      <c r="AC32" s="153">
        <v>591017</v>
      </c>
      <c r="AD32" s="153">
        <v>535024</v>
      </c>
      <c r="AE32" s="153">
        <v>566646</v>
      </c>
      <c r="AF32" s="153">
        <v>618011</v>
      </c>
      <c r="AG32" s="153">
        <v>660015</v>
      </c>
      <c r="AH32" s="153">
        <v>653042</v>
      </c>
      <c r="AI32" s="153">
        <v>574020</v>
      </c>
      <c r="AJ32" s="153">
        <v>553998</v>
      </c>
      <c r="AK32" s="153">
        <v>567007</v>
      </c>
      <c r="AL32" s="153">
        <v>652034</v>
      </c>
      <c r="AM32" s="153">
        <v>664021</v>
      </c>
      <c r="AN32" s="153">
        <v>594031</v>
      </c>
      <c r="AO32" s="153">
        <v>595033</v>
      </c>
      <c r="AP32" s="153">
        <v>539027</v>
      </c>
      <c r="AQ32" s="153">
        <v>569651</v>
      </c>
      <c r="AR32" s="153">
        <v>622007</v>
      </c>
      <c r="AS32" s="153">
        <v>664009</v>
      </c>
      <c r="AT32" s="153">
        <v>657048</v>
      </c>
      <c r="AU32" s="153">
        <v>577015</v>
      </c>
      <c r="AV32" s="153">
        <v>557009</v>
      </c>
      <c r="AW32" s="153">
        <v>570009</v>
      </c>
      <c r="AX32" s="153">
        <v>656002</v>
      </c>
      <c r="AY32" s="153">
        <v>667026</v>
      </c>
      <c r="AZ32" s="153">
        <v>588014</v>
      </c>
      <c r="BA32" s="153">
        <v>597028</v>
      </c>
      <c r="BB32" s="153">
        <v>541028</v>
      </c>
      <c r="BC32" s="153">
        <v>571650</v>
      </c>
      <c r="BD32" s="153">
        <v>625009</v>
      </c>
      <c r="BE32" s="153">
        <v>668015</v>
      </c>
      <c r="BF32" s="153">
        <v>662041</v>
      </c>
      <c r="BG32" s="153">
        <v>580013</v>
      </c>
      <c r="BH32" s="153">
        <v>559034</v>
      </c>
      <c r="BI32" s="153">
        <v>572997</v>
      </c>
      <c r="BJ32" s="153">
        <v>659865</v>
      </c>
      <c r="BK32" s="153">
        <v>670029</v>
      </c>
      <c r="BL32" s="153">
        <v>589942</v>
      </c>
      <c r="BM32" s="153">
        <v>600038</v>
      </c>
      <c r="BN32" s="153">
        <v>543024</v>
      </c>
      <c r="BO32" s="153">
        <v>574023</v>
      </c>
      <c r="BP32" s="153">
        <v>627010</v>
      </c>
      <c r="BQ32" s="153">
        <v>672022</v>
      </c>
      <c r="BR32" s="153">
        <v>664035</v>
      </c>
      <c r="BS32" s="153">
        <v>582013</v>
      </c>
      <c r="BT32" s="153">
        <v>560871</v>
      </c>
      <c r="BU32" s="153">
        <v>575995</v>
      </c>
      <c r="BV32" s="153">
        <v>662917</v>
      </c>
      <c r="BW32" s="153">
        <v>673028</v>
      </c>
      <c r="BX32" s="153">
        <v>592891</v>
      </c>
      <c r="BY32" s="153">
        <v>603035</v>
      </c>
      <c r="BZ32" s="153">
        <v>544019</v>
      </c>
      <c r="CA32" s="153">
        <v>576024</v>
      </c>
      <c r="CB32" s="153">
        <v>630013</v>
      </c>
      <c r="CC32" s="153">
        <v>675009</v>
      </c>
      <c r="CD32" s="153">
        <v>667037</v>
      </c>
      <c r="CE32" s="153">
        <v>585009</v>
      </c>
      <c r="CF32" s="153">
        <v>562853</v>
      </c>
      <c r="CG32" s="153">
        <v>577647</v>
      </c>
      <c r="CH32" s="153">
        <v>665538</v>
      </c>
      <c r="CI32" s="153">
        <v>677021</v>
      </c>
      <c r="CJ32" s="153">
        <v>605030</v>
      </c>
      <c r="CK32" s="153">
        <v>605030</v>
      </c>
      <c r="CL32" s="153">
        <v>547028</v>
      </c>
      <c r="CM32" s="153">
        <v>578023</v>
      </c>
      <c r="CN32" s="153">
        <v>633010</v>
      </c>
      <c r="CO32" s="153">
        <v>678021</v>
      </c>
      <c r="CP32" s="153">
        <v>670043</v>
      </c>
      <c r="CQ32" s="153">
        <v>587017</v>
      </c>
      <c r="CR32" s="153">
        <v>564764</v>
      </c>
      <c r="CS32" s="153">
        <v>580634</v>
      </c>
      <c r="CT32" s="153">
        <v>669047</v>
      </c>
      <c r="CU32" s="153">
        <v>681023</v>
      </c>
      <c r="CV32" s="153">
        <v>599038</v>
      </c>
      <c r="CW32" s="153">
        <v>608033</v>
      </c>
      <c r="CX32" s="153">
        <v>549028</v>
      </c>
      <c r="CY32" s="153">
        <v>582026</v>
      </c>
      <c r="CZ32" s="153">
        <v>637008</v>
      </c>
      <c r="DA32" s="153">
        <v>682013</v>
      </c>
      <c r="DB32" s="153">
        <v>674039</v>
      </c>
      <c r="DC32" s="153">
        <v>590001</v>
      </c>
      <c r="DD32" s="153">
        <v>567793</v>
      </c>
      <c r="DE32" s="153">
        <v>582644</v>
      </c>
      <c r="DF32" s="153">
        <v>673039</v>
      </c>
      <c r="DG32" s="153">
        <v>684917</v>
      </c>
      <c r="DH32" s="153">
        <v>603016</v>
      </c>
      <c r="DI32" s="153">
        <v>611028</v>
      </c>
      <c r="DJ32" s="153">
        <v>551024</v>
      </c>
      <c r="DK32" s="153">
        <v>584024</v>
      </c>
      <c r="DL32" s="153">
        <v>640009</v>
      </c>
      <c r="DM32" s="153">
        <v>685016</v>
      </c>
      <c r="DN32" s="153">
        <v>677040</v>
      </c>
      <c r="DO32" s="153">
        <v>593018</v>
      </c>
      <c r="DP32" s="153">
        <v>570640</v>
      </c>
      <c r="DQ32" s="153">
        <v>586010</v>
      </c>
      <c r="DR32" s="153">
        <v>677048</v>
      </c>
      <c r="DS32" s="153">
        <v>688972</v>
      </c>
      <c r="DT32" s="153">
        <v>606027</v>
      </c>
      <c r="DU32" s="153">
        <v>614025</v>
      </c>
      <c r="DV32" s="153">
        <v>554025</v>
      </c>
      <c r="DW32" s="153">
        <v>587029</v>
      </c>
      <c r="DX32" s="153">
        <v>644009</v>
      </c>
      <c r="DY32" s="153">
        <v>690006</v>
      </c>
      <c r="DZ32" s="153">
        <v>682041</v>
      </c>
      <c r="EA32" s="153">
        <v>595011</v>
      </c>
      <c r="EB32" s="153">
        <v>573011</v>
      </c>
      <c r="EC32" s="153">
        <v>588910</v>
      </c>
      <c r="ED32" s="153">
        <v>680659</v>
      </c>
      <c r="EE32" s="153">
        <v>693025</v>
      </c>
      <c r="EF32" s="153">
        <v>618030</v>
      </c>
      <c r="EG32" s="153">
        <v>617031</v>
      </c>
      <c r="EH32" s="153">
        <v>556654</v>
      </c>
      <c r="EI32" s="153">
        <v>590028</v>
      </c>
      <c r="EJ32" s="153">
        <v>647012</v>
      </c>
      <c r="EK32" s="153">
        <v>694022</v>
      </c>
      <c r="EL32" s="153">
        <v>686035</v>
      </c>
      <c r="EM32" s="153">
        <v>598016</v>
      </c>
      <c r="EN32" s="153">
        <v>574635</v>
      </c>
      <c r="EO32" s="153">
        <v>592006</v>
      </c>
      <c r="EP32" s="153">
        <v>685000</v>
      </c>
      <c r="EQ32" s="153">
        <v>697031</v>
      </c>
      <c r="ER32" s="153">
        <v>612013</v>
      </c>
      <c r="ES32" s="153">
        <v>621034</v>
      </c>
      <c r="ET32" s="153">
        <v>558674</v>
      </c>
      <c r="EU32" s="153">
        <v>592025</v>
      </c>
      <c r="EV32" s="153">
        <v>651011</v>
      </c>
      <c r="EW32" s="153">
        <v>698018</v>
      </c>
      <c r="EX32" s="153">
        <v>688924</v>
      </c>
      <c r="EY32" s="153">
        <v>602021</v>
      </c>
      <c r="EZ32" s="153">
        <v>578004</v>
      </c>
      <c r="FA32" s="153">
        <v>595009</v>
      </c>
      <c r="FB32" s="153">
        <v>688906</v>
      </c>
      <c r="FC32" s="153">
        <v>700023</v>
      </c>
      <c r="FD32" s="153">
        <v>616031</v>
      </c>
      <c r="FE32" s="153">
        <v>624032</v>
      </c>
      <c r="FF32" s="153">
        <v>560664</v>
      </c>
      <c r="FG32" s="153">
        <v>595027</v>
      </c>
      <c r="FH32" s="153">
        <v>654017</v>
      </c>
      <c r="FI32" s="153">
        <v>702018</v>
      </c>
      <c r="FJ32" s="153">
        <v>692948</v>
      </c>
      <c r="FK32" s="153">
        <v>605018</v>
      </c>
      <c r="FL32" s="153">
        <v>579633</v>
      </c>
      <c r="FM32" s="153">
        <v>598006</v>
      </c>
      <c r="FN32" s="153">
        <v>693028</v>
      </c>
      <c r="FO32" s="153">
        <v>705031</v>
      </c>
      <c r="FP32" s="153">
        <v>619020</v>
      </c>
      <c r="FQ32" s="153">
        <v>627030</v>
      </c>
      <c r="FR32" s="153">
        <v>563662</v>
      </c>
      <c r="FS32" s="153">
        <v>599026</v>
      </c>
      <c r="FT32" s="153">
        <v>659013</v>
      </c>
      <c r="FU32" s="153">
        <v>706020</v>
      </c>
      <c r="FV32" s="153">
        <v>696891</v>
      </c>
      <c r="FW32" s="153">
        <v>608016</v>
      </c>
      <c r="FX32" s="153">
        <v>582642</v>
      </c>
      <c r="FY32" s="153">
        <v>601006</v>
      </c>
      <c r="FZ32" s="153">
        <v>696920</v>
      </c>
    </row>
    <row r="33" spans="2:182">
      <c r="B33" s="585" t="s">
        <v>98</v>
      </c>
      <c r="C33" s="152">
        <v>0</v>
      </c>
      <c r="D33" s="152">
        <v>0</v>
      </c>
      <c r="E33" s="152">
        <v>0</v>
      </c>
      <c r="F33" s="152">
        <v>0</v>
      </c>
      <c r="G33" s="152">
        <v>0</v>
      </c>
      <c r="H33" s="152">
        <v>0</v>
      </c>
      <c r="I33" s="152">
        <v>0</v>
      </c>
      <c r="J33" s="152">
        <v>0</v>
      </c>
      <c r="K33" s="152">
        <v>0</v>
      </c>
      <c r="L33" s="152">
        <v>0</v>
      </c>
      <c r="M33" s="152">
        <v>0</v>
      </c>
      <c r="N33" s="152">
        <v>0</v>
      </c>
      <c r="O33" s="152">
        <v>0</v>
      </c>
      <c r="P33" s="152">
        <v>0</v>
      </c>
      <c r="Q33" s="152">
        <v>0</v>
      </c>
      <c r="R33" s="152">
        <v>0</v>
      </c>
      <c r="S33" s="152">
        <v>0</v>
      </c>
      <c r="T33" s="152">
        <v>0</v>
      </c>
      <c r="U33" s="152">
        <v>0</v>
      </c>
      <c r="V33" s="152">
        <v>0</v>
      </c>
      <c r="W33" s="152">
        <v>0</v>
      </c>
      <c r="X33" s="152">
        <v>0</v>
      </c>
      <c r="Y33" s="152">
        <v>0</v>
      </c>
      <c r="Z33" s="152">
        <v>0</v>
      </c>
      <c r="AA33" s="152">
        <v>0</v>
      </c>
      <c r="AB33" s="152">
        <v>0</v>
      </c>
      <c r="AC33" s="152">
        <v>0</v>
      </c>
      <c r="AD33" s="152">
        <v>0</v>
      </c>
      <c r="AE33" s="152">
        <v>0</v>
      </c>
      <c r="AF33" s="152">
        <v>0</v>
      </c>
      <c r="AG33" s="152">
        <v>0</v>
      </c>
      <c r="AH33" s="152">
        <v>0</v>
      </c>
      <c r="AI33" s="152">
        <v>0</v>
      </c>
      <c r="AJ33" s="152">
        <v>0</v>
      </c>
      <c r="AK33" s="152">
        <v>0</v>
      </c>
      <c r="AL33" s="152">
        <v>0</v>
      </c>
      <c r="AM33" s="152">
        <v>0</v>
      </c>
      <c r="AN33" s="152">
        <v>0</v>
      </c>
      <c r="AO33" s="152">
        <v>0</v>
      </c>
      <c r="AP33" s="152">
        <v>0</v>
      </c>
      <c r="AQ33" s="152">
        <v>0</v>
      </c>
      <c r="AR33" s="152">
        <v>0</v>
      </c>
      <c r="AS33" s="152">
        <v>0</v>
      </c>
      <c r="AT33" s="152">
        <v>0</v>
      </c>
      <c r="AU33" s="152">
        <v>0</v>
      </c>
      <c r="AV33" s="152">
        <v>0</v>
      </c>
      <c r="AW33" s="152">
        <v>0</v>
      </c>
      <c r="AX33" s="152">
        <v>0</v>
      </c>
      <c r="AY33" s="152">
        <v>0</v>
      </c>
      <c r="AZ33" s="152">
        <v>0</v>
      </c>
      <c r="BA33" s="152">
        <v>0</v>
      </c>
      <c r="BB33" s="152">
        <v>0</v>
      </c>
      <c r="BC33" s="152">
        <v>0</v>
      </c>
      <c r="BD33" s="152">
        <v>0</v>
      </c>
      <c r="BE33" s="152">
        <v>0</v>
      </c>
      <c r="BF33" s="152">
        <v>0</v>
      </c>
      <c r="BG33" s="152">
        <v>0</v>
      </c>
      <c r="BH33" s="152">
        <v>0</v>
      </c>
      <c r="BI33" s="152">
        <v>0</v>
      </c>
      <c r="BJ33" s="152">
        <v>0</v>
      </c>
      <c r="BK33" s="152">
        <v>0</v>
      </c>
      <c r="BL33" s="152">
        <v>0</v>
      </c>
      <c r="BM33" s="152">
        <v>0</v>
      </c>
      <c r="BN33" s="152">
        <v>0</v>
      </c>
      <c r="BO33" s="152">
        <v>0</v>
      </c>
      <c r="BP33" s="152">
        <v>0</v>
      </c>
      <c r="BQ33" s="152">
        <v>0</v>
      </c>
      <c r="BR33" s="152">
        <v>0</v>
      </c>
      <c r="BS33" s="152">
        <v>0</v>
      </c>
      <c r="BT33" s="152">
        <v>0</v>
      </c>
      <c r="BU33" s="152">
        <v>0</v>
      </c>
      <c r="BV33" s="152">
        <v>0</v>
      </c>
      <c r="BW33" s="152">
        <v>0</v>
      </c>
      <c r="BX33" s="152">
        <v>0</v>
      </c>
      <c r="BY33" s="152">
        <v>0</v>
      </c>
      <c r="BZ33" s="152">
        <v>0</v>
      </c>
      <c r="CA33" s="152">
        <v>0</v>
      </c>
      <c r="CB33" s="152">
        <v>0</v>
      </c>
      <c r="CC33" s="152">
        <v>0</v>
      </c>
      <c r="CD33" s="152">
        <v>0</v>
      </c>
      <c r="CE33" s="152">
        <v>0</v>
      </c>
      <c r="CF33" s="152">
        <v>0</v>
      </c>
      <c r="CG33" s="152">
        <v>0</v>
      </c>
      <c r="CH33" s="152">
        <v>0</v>
      </c>
      <c r="CI33" s="152">
        <v>0</v>
      </c>
      <c r="CJ33" s="152">
        <v>0</v>
      </c>
      <c r="CK33" s="152">
        <v>0</v>
      </c>
      <c r="CL33" s="152">
        <v>0</v>
      </c>
      <c r="CM33" s="152">
        <v>0</v>
      </c>
      <c r="CN33" s="152">
        <v>0</v>
      </c>
      <c r="CO33" s="152">
        <v>0</v>
      </c>
      <c r="CP33" s="152">
        <v>0</v>
      </c>
      <c r="CQ33" s="152">
        <v>0</v>
      </c>
      <c r="CR33" s="152">
        <v>0</v>
      </c>
      <c r="CS33" s="152">
        <v>0</v>
      </c>
      <c r="CT33" s="152">
        <v>0</v>
      </c>
      <c r="CU33" s="152">
        <v>0</v>
      </c>
      <c r="CV33" s="152">
        <v>0</v>
      </c>
      <c r="CW33" s="152">
        <v>0</v>
      </c>
      <c r="CX33" s="152">
        <v>0</v>
      </c>
      <c r="CY33" s="152">
        <v>0</v>
      </c>
      <c r="CZ33" s="152">
        <v>0</v>
      </c>
      <c r="DA33" s="152">
        <v>0</v>
      </c>
      <c r="DB33" s="152">
        <v>0</v>
      </c>
      <c r="DC33" s="152">
        <v>0</v>
      </c>
      <c r="DD33" s="152">
        <v>0</v>
      </c>
      <c r="DE33" s="152">
        <v>0</v>
      </c>
      <c r="DF33" s="152">
        <v>0</v>
      </c>
      <c r="DG33" s="152">
        <v>0</v>
      </c>
      <c r="DH33" s="152">
        <v>0</v>
      </c>
      <c r="DI33" s="152">
        <v>0</v>
      </c>
      <c r="DJ33" s="152">
        <v>0</v>
      </c>
      <c r="DK33" s="152">
        <v>0</v>
      </c>
      <c r="DL33" s="152">
        <v>0</v>
      </c>
      <c r="DM33" s="152">
        <v>0</v>
      </c>
      <c r="DN33" s="152">
        <v>0</v>
      </c>
      <c r="DO33" s="152">
        <v>0</v>
      </c>
      <c r="DP33" s="152">
        <v>0</v>
      </c>
      <c r="DQ33" s="152">
        <v>0</v>
      </c>
      <c r="DR33" s="152">
        <v>0</v>
      </c>
      <c r="DS33" s="152">
        <v>0</v>
      </c>
      <c r="DT33" s="152">
        <v>0</v>
      </c>
      <c r="DU33" s="152">
        <v>0</v>
      </c>
      <c r="DV33" s="152">
        <v>0</v>
      </c>
      <c r="DW33" s="152">
        <v>0</v>
      </c>
      <c r="DX33" s="152">
        <v>0</v>
      </c>
      <c r="DY33" s="152">
        <v>0</v>
      </c>
      <c r="DZ33" s="152">
        <v>0</v>
      </c>
      <c r="EA33" s="152">
        <v>0</v>
      </c>
      <c r="EB33" s="152">
        <v>0</v>
      </c>
      <c r="EC33" s="152">
        <v>0</v>
      </c>
      <c r="ED33" s="152">
        <v>0</v>
      </c>
      <c r="EE33" s="152">
        <v>0</v>
      </c>
      <c r="EF33" s="152">
        <v>0</v>
      </c>
      <c r="EG33" s="152">
        <v>0</v>
      </c>
      <c r="EH33" s="152">
        <v>0</v>
      </c>
      <c r="EI33" s="152">
        <v>0</v>
      </c>
      <c r="EJ33" s="152">
        <v>0</v>
      </c>
      <c r="EK33" s="152">
        <v>0</v>
      </c>
      <c r="EL33" s="152">
        <v>0</v>
      </c>
      <c r="EM33" s="152">
        <v>0</v>
      </c>
      <c r="EN33" s="152">
        <v>0</v>
      </c>
      <c r="EO33" s="152">
        <v>0</v>
      </c>
      <c r="EP33" s="152">
        <v>0</v>
      </c>
      <c r="EQ33" s="152">
        <v>0</v>
      </c>
      <c r="ER33" s="152">
        <v>0</v>
      </c>
      <c r="ES33" s="152">
        <v>0</v>
      </c>
      <c r="ET33" s="152">
        <v>0</v>
      </c>
      <c r="EU33" s="152">
        <v>0</v>
      </c>
      <c r="EV33" s="152">
        <v>0</v>
      </c>
      <c r="EW33" s="152">
        <v>0</v>
      </c>
      <c r="EX33" s="152">
        <v>0</v>
      </c>
      <c r="EY33" s="152">
        <v>0</v>
      </c>
      <c r="EZ33" s="152">
        <v>0</v>
      </c>
      <c r="FA33" s="152">
        <v>0</v>
      </c>
      <c r="FB33" s="152">
        <v>0</v>
      </c>
      <c r="FC33" s="152">
        <v>0</v>
      </c>
      <c r="FD33" s="152">
        <v>0</v>
      </c>
      <c r="FE33" s="152">
        <v>0</v>
      </c>
      <c r="FF33" s="152">
        <v>0</v>
      </c>
      <c r="FG33" s="152">
        <v>0</v>
      </c>
      <c r="FH33" s="152">
        <v>0</v>
      </c>
      <c r="FI33" s="152">
        <v>0</v>
      </c>
      <c r="FJ33" s="152">
        <v>0</v>
      </c>
      <c r="FK33" s="152">
        <v>0</v>
      </c>
      <c r="FL33" s="152">
        <v>0</v>
      </c>
      <c r="FM33" s="152">
        <v>0</v>
      </c>
      <c r="FN33" s="152">
        <v>0</v>
      </c>
      <c r="FO33" s="152">
        <v>0</v>
      </c>
      <c r="FP33" s="152">
        <v>0</v>
      </c>
      <c r="FQ33" s="152">
        <v>0</v>
      </c>
      <c r="FR33" s="152">
        <v>0</v>
      </c>
      <c r="FS33" s="152">
        <v>0</v>
      </c>
      <c r="FT33" s="152">
        <v>0</v>
      </c>
      <c r="FU33" s="152">
        <v>0</v>
      </c>
      <c r="FV33" s="152">
        <v>0</v>
      </c>
      <c r="FW33" s="152">
        <v>0</v>
      </c>
      <c r="FX33" s="152">
        <v>0</v>
      </c>
      <c r="FY33" s="152">
        <v>0</v>
      </c>
      <c r="FZ33" s="152">
        <v>0</v>
      </c>
    </row>
    <row r="34" spans="2:182">
      <c r="B34" s="585" t="s">
        <v>24</v>
      </c>
      <c r="C34" s="152">
        <v>11014.03</v>
      </c>
      <c r="D34" s="152">
        <v>9793.07</v>
      </c>
      <c r="E34" s="152">
        <v>10305.629999999999</v>
      </c>
      <c r="F34" s="152">
        <v>9571.44</v>
      </c>
      <c r="G34" s="152">
        <v>10032.969999999999</v>
      </c>
      <c r="H34" s="152">
        <v>10443.01</v>
      </c>
      <c r="I34" s="152">
        <v>10948.31</v>
      </c>
      <c r="J34" s="152">
        <v>9389.59</v>
      </c>
      <c r="K34" s="152">
        <v>6202.18</v>
      </c>
      <c r="L34" s="152">
        <v>5984.07</v>
      </c>
      <c r="M34" s="152">
        <v>6122.73</v>
      </c>
      <c r="N34" s="152">
        <v>7027.4</v>
      </c>
      <c r="O34" s="152">
        <v>7139.75</v>
      </c>
      <c r="P34" s="152">
        <v>6300.47</v>
      </c>
      <c r="Q34" s="152">
        <v>6420.44</v>
      </c>
      <c r="R34" s="152">
        <v>5809.98</v>
      </c>
      <c r="S34" s="152">
        <v>6158.64</v>
      </c>
      <c r="T34" s="152">
        <v>6692.77</v>
      </c>
      <c r="U34" s="152">
        <v>7161.55</v>
      </c>
      <c r="V34" s="152">
        <v>7085.42</v>
      </c>
      <c r="W34" s="152">
        <v>6234.87</v>
      </c>
      <c r="X34" s="152">
        <v>6006.02</v>
      </c>
      <c r="Y34" s="152">
        <v>6158.56</v>
      </c>
      <c r="Z34" s="152">
        <v>7063.41</v>
      </c>
      <c r="AA34" s="152">
        <v>7194.23</v>
      </c>
      <c r="AB34" s="152">
        <v>6322.25</v>
      </c>
      <c r="AC34" s="152">
        <v>6442.09</v>
      </c>
      <c r="AD34" s="152">
        <v>5831.76</v>
      </c>
      <c r="AE34" s="152">
        <v>6176.44</v>
      </c>
      <c r="AF34" s="152">
        <v>6736.32</v>
      </c>
      <c r="AG34" s="152">
        <v>7194.16</v>
      </c>
      <c r="AH34" s="152">
        <v>7118.16</v>
      </c>
      <c r="AI34" s="152">
        <v>6256.82</v>
      </c>
      <c r="AJ34" s="152">
        <v>6038.58</v>
      </c>
      <c r="AK34" s="152">
        <v>6180.38</v>
      </c>
      <c r="AL34" s="152">
        <v>7107.17</v>
      </c>
      <c r="AM34" s="152">
        <v>7237.83</v>
      </c>
      <c r="AN34" s="152">
        <v>6474.94</v>
      </c>
      <c r="AO34" s="152">
        <v>6485.86</v>
      </c>
      <c r="AP34" s="152">
        <v>5875.39</v>
      </c>
      <c r="AQ34" s="152">
        <v>6209.2</v>
      </c>
      <c r="AR34" s="152">
        <v>6779.87</v>
      </c>
      <c r="AS34" s="152">
        <v>7237.7</v>
      </c>
      <c r="AT34" s="152">
        <v>7161.82</v>
      </c>
      <c r="AU34" s="152">
        <v>6289.46</v>
      </c>
      <c r="AV34" s="152">
        <v>6071.4</v>
      </c>
      <c r="AW34" s="152">
        <v>6213.1</v>
      </c>
      <c r="AX34" s="152">
        <v>7150.42</v>
      </c>
      <c r="AY34" s="152">
        <v>7270.58</v>
      </c>
      <c r="AZ34" s="152">
        <v>6409.35</v>
      </c>
      <c r="BA34" s="152">
        <v>6507.6</v>
      </c>
      <c r="BB34" s="152">
        <v>5897.2</v>
      </c>
      <c r="BC34" s="152">
        <v>6230.99</v>
      </c>
      <c r="BD34" s="152">
        <v>6812.6</v>
      </c>
      <c r="BE34" s="152">
        <v>7281.36</v>
      </c>
      <c r="BF34" s="152">
        <v>7216.25</v>
      </c>
      <c r="BG34" s="152">
        <v>6322.14</v>
      </c>
      <c r="BH34" s="152">
        <v>6093.47</v>
      </c>
      <c r="BI34" s="152">
        <v>6245.66</v>
      </c>
      <c r="BJ34" s="152">
        <v>7192.53</v>
      </c>
      <c r="BK34" s="152">
        <v>7303.32</v>
      </c>
      <c r="BL34" s="152">
        <v>6430.37</v>
      </c>
      <c r="BM34" s="152">
        <v>6540.41</v>
      </c>
      <c r="BN34" s="152">
        <v>5918.96</v>
      </c>
      <c r="BO34" s="152">
        <v>6256.85</v>
      </c>
      <c r="BP34" s="152">
        <v>6834.41</v>
      </c>
      <c r="BQ34" s="152">
        <v>7325.04</v>
      </c>
      <c r="BR34" s="152">
        <v>7237.98</v>
      </c>
      <c r="BS34" s="152">
        <v>6343.94</v>
      </c>
      <c r="BT34" s="152">
        <v>6113.49</v>
      </c>
      <c r="BU34" s="152">
        <v>6278.34</v>
      </c>
      <c r="BV34" s="152">
        <v>7225.8</v>
      </c>
      <c r="BW34" s="152">
        <v>7336.01</v>
      </c>
      <c r="BX34" s="152">
        <v>6462.51</v>
      </c>
      <c r="BY34" s="152">
        <v>6573.08</v>
      </c>
      <c r="BZ34" s="152">
        <v>5929.81</v>
      </c>
      <c r="CA34" s="152">
        <v>6278.66</v>
      </c>
      <c r="CB34" s="152">
        <v>6867.14</v>
      </c>
      <c r="CC34" s="152">
        <v>7357.59</v>
      </c>
      <c r="CD34" s="152">
        <v>7270.71</v>
      </c>
      <c r="CE34" s="152">
        <v>6376.6</v>
      </c>
      <c r="CF34" s="152">
        <v>6135.1</v>
      </c>
      <c r="CG34" s="152">
        <v>6296.35</v>
      </c>
      <c r="CH34" s="152">
        <v>7254.36</v>
      </c>
      <c r="CI34" s="152">
        <v>7379.53</v>
      </c>
      <c r="CJ34" s="152">
        <v>6594.82</v>
      </c>
      <c r="CK34" s="152">
        <v>6594.83</v>
      </c>
      <c r="CL34" s="152">
        <v>5962.6</v>
      </c>
      <c r="CM34" s="152">
        <v>6300.45</v>
      </c>
      <c r="CN34" s="152">
        <v>6899.81</v>
      </c>
      <c r="CO34" s="152">
        <v>7390.43</v>
      </c>
      <c r="CP34" s="152">
        <v>7303.47</v>
      </c>
      <c r="CQ34" s="152">
        <v>6398.48</v>
      </c>
      <c r="CR34" s="152">
        <v>6155.93</v>
      </c>
      <c r="CS34" s="152">
        <v>6328.91</v>
      </c>
      <c r="CT34" s="152">
        <v>7292.61</v>
      </c>
      <c r="CU34" s="152">
        <v>7423.15</v>
      </c>
      <c r="CV34" s="152">
        <v>6529.52</v>
      </c>
      <c r="CW34" s="152">
        <v>6627.56</v>
      </c>
      <c r="CX34" s="152">
        <v>5984.4</v>
      </c>
      <c r="CY34" s="152">
        <v>6344.09</v>
      </c>
      <c r="CZ34" s="152">
        <v>6943.38</v>
      </c>
      <c r="DA34" s="152">
        <v>7433.94</v>
      </c>
      <c r="DB34" s="152">
        <v>7347.03</v>
      </c>
      <c r="DC34" s="152">
        <v>6431.01</v>
      </c>
      <c r="DD34" s="152">
        <v>6188.94</v>
      </c>
      <c r="DE34" s="152">
        <v>6350.82</v>
      </c>
      <c r="DF34" s="152">
        <v>7336.13</v>
      </c>
      <c r="DG34" s="152">
        <v>7465.59</v>
      </c>
      <c r="DH34" s="152">
        <v>6572.87</v>
      </c>
      <c r="DI34" s="152">
        <v>6660.2</v>
      </c>
      <c r="DJ34" s="152">
        <v>6006.16</v>
      </c>
      <c r="DK34" s="152">
        <v>6365.86</v>
      </c>
      <c r="DL34" s="152">
        <v>6976.1</v>
      </c>
      <c r="DM34" s="152">
        <v>7466.68</v>
      </c>
      <c r="DN34" s="152">
        <v>7379.74</v>
      </c>
      <c r="DO34" s="152">
        <v>6463.9</v>
      </c>
      <c r="DP34" s="152">
        <v>6219.97</v>
      </c>
      <c r="DQ34" s="152">
        <v>6387.51</v>
      </c>
      <c r="DR34" s="152">
        <v>7379.82</v>
      </c>
      <c r="DS34" s="152">
        <v>7509.8</v>
      </c>
      <c r="DT34" s="152">
        <v>6605.69</v>
      </c>
      <c r="DU34" s="152">
        <v>6692.87</v>
      </c>
      <c r="DV34" s="152">
        <v>6038.87</v>
      </c>
      <c r="DW34" s="152">
        <v>6398.62</v>
      </c>
      <c r="DX34" s="152">
        <v>7019.7</v>
      </c>
      <c r="DY34" s="152">
        <v>7521.07</v>
      </c>
      <c r="DZ34" s="152">
        <v>7434.24</v>
      </c>
      <c r="EA34" s="152">
        <v>6485.62</v>
      </c>
      <c r="EB34" s="152">
        <v>6245.82</v>
      </c>
      <c r="EC34" s="152">
        <v>6419.11</v>
      </c>
      <c r="ED34" s="152">
        <v>7419.19</v>
      </c>
      <c r="EE34" s="152">
        <v>7553.97</v>
      </c>
      <c r="EF34" s="152">
        <v>6736.52</v>
      </c>
      <c r="EG34" s="152">
        <v>6725.64</v>
      </c>
      <c r="EH34" s="152">
        <v>6067.52</v>
      </c>
      <c r="EI34" s="152">
        <v>6431.3</v>
      </c>
      <c r="EJ34" s="152">
        <v>7052.43</v>
      </c>
      <c r="EK34" s="152">
        <v>7564.84</v>
      </c>
      <c r="EL34" s="152">
        <v>7477.78</v>
      </c>
      <c r="EM34" s="152">
        <v>6518.37</v>
      </c>
      <c r="EN34" s="152">
        <v>6263.52</v>
      </c>
      <c r="EO34" s="152">
        <v>6452.87</v>
      </c>
      <c r="EP34" s="152">
        <v>7466.5</v>
      </c>
      <c r="EQ34" s="152">
        <v>7597.64</v>
      </c>
      <c r="ER34" s="152">
        <v>6670.94</v>
      </c>
      <c r="ES34" s="152">
        <v>6769.27</v>
      </c>
      <c r="ET34" s="152">
        <v>6089.55</v>
      </c>
      <c r="EU34" s="152">
        <v>6453.07</v>
      </c>
      <c r="EV34" s="152">
        <v>7096.02</v>
      </c>
      <c r="EW34" s="152">
        <v>7608.4</v>
      </c>
      <c r="EX34" s="152">
        <v>7509.27</v>
      </c>
      <c r="EY34" s="152">
        <v>6562.03</v>
      </c>
      <c r="EZ34" s="152">
        <v>6300.25</v>
      </c>
      <c r="FA34" s="152">
        <v>6485.6</v>
      </c>
      <c r="FB34" s="152">
        <v>7509.08</v>
      </c>
      <c r="FC34" s="152">
        <v>7630.24</v>
      </c>
      <c r="FD34" s="152">
        <v>6714.74</v>
      </c>
      <c r="FE34" s="152">
        <v>6801.95</v>
      </c>
      <c r="FF34" s="152">
        <v>6111.24</v>
      </c>
      <c r="FG34" s="152">
        <v>6485.79</v>
      </c>
      <c r="FH34" s="152">
        <v>7128.78</v>
      </c>
      <c r="FI34" s="152">
        <v>7651.99</v>
      </c>
      <c r="FJ34" s="152">
        <v>7553.13</v>
      </c>
      <c r="FK34" s="152">
        <v>6594.7</v>
      </c>
      <c r="FL34" s="152">
        <v>6318</v>
      </c>
      <c r="FM34" s="152">
        <v>6518.26</v>
      </c>
      <c r="FN34" s="152">
        <v>7554</v>
      </c>
      <c r="FO34" s="152">
        <v>7684.84</v>
      </c>
      <c r="FP34" s="152">
        <v>6747.32</v>
      </c>
      <c r="FQ34" s="152">
        <v>6834.63</v>
      </c>
      <c r="FR34" s="152">
        <v>6143.91</v>
      </c>
      <c r="FS34" s="152">
        <v>6529.38</v>
      </c>
      <c r="FT34" s="152">
        <v>7183.24</v>
      </c>
      <c r="FU34" s="152">
        <v>7695.62</v>
      </c>
      <c r="FV34" s="152">
        <v>7596.11</v>
      </c>
      <c r="FW34" s="152">
        <v>6627.37</v>
      </c>
      <c r="FX34" s="152">
        <v>6350.8</v>
      </c>
      <c r="FY34" s="152">
        <v>6550.96</v>
      </c>
      <c r="FZ34" s="152">
        <v>7596.43</v>
      </c>
    </row>
    <row r="35" spans="2:182" ht="15.75" thickBot="1">
      <c r="B35" s="593" t="s">
        <v>99</v>
      </c>
      <c r="C35" s="154">
        <v>1021478.41</v>
      </c>
      <c r="D35" s="155">
        <v>908241.45</v>
      </c>
      <c r="E35" s="155">
        <v>955779.01</v>
      </c>
      <c r="F35" s="155">
        <v>887687.82</v>
      </c>
      <c r="G35" s="155">
        <v>930491.35</v>
      </c>
      <c r="H35" s="155">
        <v>968519.39</v>
      </c>
      <c r="I35" s="155">
        <v>1015382.6900000001</v>
      </c>
      <c r="J35" s="155">
        <v>870819.5</v>
      </c>
      <c r="K35" s="155">
        <v>575209.18000000005</v>
      </c>
      <c r="L35" s="155">
        <v>554981.06999999995</v>
      </c>
      <c r="M35" s="155">
        <v>567841.73</v>
      </c>
      <c r="N35" s="155">
        <v>651742.4</v>
      </c>
      <c r="O35" s="155">
        <v>662162.75</v>
      </c>
      <c r="P35" s="155">
        <v>584325.47</v>
      </c>
      <c r="Q35" s="155">
        <v>595452.43999999994</v>
      </c>
      <c r="R35" s="155">
        <v>538835.98</v>
      </c>
      <c r="S35" s="155">
        <v>571171.64</v>
      </c>
      <c r="T35" s="155">
        <v>620708.77</v>
      </c>
      <c r="U35" s="155">
        <v>664184.55000000005</v>
      </c>
      <c r="V35" s="155">
        <v>657124.42000000004</v>
      </c>
      <c r="W35" s="155">
        <v>578241.87</v>
      </c>
      <c r="X35" s="155">
        <v>557017.02</v>
      </c>
      <c r="Y35" s="155">
        <v>571164.56000000006</v>
      </c>
      <c r="Z35" s="155">
        <v>655083.41</v>
      </c>
      <c r="AA35" s="155">
        <v>667215.23</v>
      </c>
      <c r="AB35" s="155">
        <v>586345.25</v>
      </c>
      <c r="AC35" s="155">
        <v>597459.09</v>
      </c>
      <c r="AD35" s="155">
        <v>540855.76</v>
      </c>
      <c r="AE35" s="155">
        <v>572822.43999999994</v>
      </c>
      <c r="AF35" s="155">
        <v>624747.31999999995</v>
      </c>
      <c r="AG35" s="155">
        <v>667209.16</v>
      </c>
      <c r="AH35" s="155">
        <v>660160.16</v>
      </c>
      <c r="AI35" s="155">
        <v>580276.81999999995</v>
      </c>
      <c r="AJ35" s="155">
        <v>560036.57999999996</v>
      </c>
      <c r="AK35" s="155">
        <v>573187.38</v>
      </c>
      <c r="AL35" s="155">
        <v>659141.17000000004</v>
      </c>
      <c r="AM35" s="155">
        <v>671258.83</v>
      </c>
      <c r="AN35" s="155">
        <v>600505.93999999994</v>
      </c>
      <c r="AO35" s="155">
        <v>601518.86</v>
      </c>
      <c r="AP35" s="155">
        <v>544902.39</v>
      </c>
      <c r="AQ35" s="155">
        <v>575860.19999999995</v>
      </c>
      <c r="AR35" s="155">
        <v>628786.87</v>
      </c>
      <c r="AS35" s="155">
        <v>671246.7</v>
      </c>
      <c r="AT35" s="155">
        <v>664209.81999999995</v>
      </c>
      <c r="AU35" s="155">
        <v>583304.46</v>
      </c>
      <c r="AV35" s="155">
        <v>563080.4</v>
      </c>
      <c r="AW35" s="155">
        <v>576222.1</v>
      </c>
      <c r="AX35" s="155">
        <v>663152.42000000004</v>
      </c>
      <c r="AY35" s="155">
        <v>674296.58</v>
      </c>
      <c r="AZ35" s="155">
        <v>594423.35</v>
      </c>
      <c r="BA35" s="155">
        <v>603535.6</v>
      </c>
      <c r="BB35" s="155">
        <v>546925.19999999995</v>
      </c>
      <c r="BC35" s="155">
        <v>577880.99</v>
      </c>
      <c r="BD35" s="155">
        <v>631821.6</v>
      </c>
      <c r="BE35" s="155">
        <v>675296.36</v>
      </c>
      <c r="BF35" s="155">
        <v>669257.25</v>
      </c>
      <c r="BG35" s="155">
        <v>586335.14</v>
      </c>
      <c r="BH35" s="155">
        <v>565127.47</v>
      </c>
      <c r="BI35" s="155">
        <v>579242.66</v>
      </c>
      <c r="BJ35" s="155">
        <v>667057.53</v>
      </c>
      <c r="BK35" s="155">
        <v>677332.32</v>
      </c>
      <c r="BL35" s="155">
        <v>596372.37</v>
      </c>
      <c r="BM35" s="155">
        <v>606578.41</v>
      </c>
      <c r="BN35" s="155">
        <v>548942.96</v>
      </c>
      <c r="BO35" s="155">
        <v>580279.85</v>
      </c>
      <c r="BP35" s="155">
        <v>633844.41</v>
      </c>
      <c r="BQ35" s="155">
        <v>679347.04</v>
      </c>
      <c r="BR35" s="155">
        <v>671272.98</v>
      </c>
      <c r="BS35" s="155">
        <v>588356.93999999994</v>
      </c>
      <c r="BT35" s="155">
        <v>566984.49</v>
      </c>
      <c r="BU35" s="155">
        <v>582273.34</v>
      </c>
      <c r="BV35" s="155">
        <v>670142.80000000005</v>
      </c>
      <c r="BW35" s="155">
        <v>680364.01</v>
      </c>
      <c r="BX35" s="155">
        <v>599353.51</v>
      </c>
      <c r="BY35" s="155">
        <v>609608.07999999996</v>
      </c>
      <c r="BZ35" s="155">
        <v>549948.81000000006</v>
      </c>
      <c r="CA35" s="155">
        <v>582302.66</v>
      </c>
      <c r="CB35" s="155">
        <v>636880.14</v>
      </c>
      <c r="CC35" s="155">
        <v>682366.59</v>
      </c>
      <c r="CD35" s="155">
        <v>674307.71</v>
      </c>
      <c r="CE35" s="155">
        <v>591385.59999999998</v>
      </c>
      <c r="CF35" s="155">
        <v>568988.1</v>
      </c>
      <c r="CG35" s="155">
        <v>583943.35</v>
      </c>
      <c r="CH35" s="155">
        <v>672792.36</v>
      </c>
      <c r="CI35" s="155">
        <v>684400.53</v>
      </c>
      <c r="CJ35" s="155">
        <v>611624.81999999995</v>
      </c>
      <c r="CK35" s="155">
        <v>611624.82999999996</v>
      </c>
      <c r="CL35" s="155">
        <v>552990.6</v>
      </c>
      <c r="CM35" s="155">
        <v>584323.44999999995</v>
      </c>
      <c r="CN35" s="155">
        <v>639909.81000000006</v>
      </c>
      <c r="CO35" s="155">
        <v>685411.43</v>
      </c>
      <c r="CP35" s="155">
        <v>677346.47</v>
      </c>
      <c r="CQ35" s="155">
        <v>593415.48</v>
      </c>
      <c r="CR35" s="155">
        <v>570919.93000000005</v>
      </c>
      <c r="CS35" s="155">
        <v>586962.91</v>
      </c>
      <c r="CT35" s="155">
        <v>676339.61</v>
      </c>
      <c r="CU35" s="155">
        <v>688446.15</v>
      </c>
      <c r="CV35" s="155">
        <v>605567.52</v>
      </c>
      <c r="CW35" s="155">
        <v>614660.56000000006</v>
      </c>
      <c r="CX35" s="155">
        <v>555012.4</v>
      </c>
      <c r="CY35" s="155">
        <v>588370.09</v>
      </c>
      <c r="CZ35" s="155">
        <v>643951.38</v>
      </c>
      <c r="DA35" s="155">
        <v>689446.94</v>
      </c>
      <c r="DB35" s="155">
        <v>681386.03</v>
      </c>
      <c r="DC35" s="155">
        <v>596432.01</v>
      </c>
      <c r="DD35" s="155">
        <v>573981.93999999994</v>
      </c>
      <c r="DE35" s="155">
        <v>588994.81999999995</v>
      </c>
      <c r="DF35" s="155">
        <v>680375.13</v>
      </c>
      <c r="DG35" s="155">
        <v>692382.59</v>
      </c>
      <c r="DH35" s="155">
        <v>609588.87</v>
      </c>
      <c r="DI35" s="155">
        <v>617688.19999999995</v>
      </c>
      <c r="DJ35" s="155">
        <v>557030.16</v>
      </c>
      <c r="DK35" s="155">
        <v>590389.86</v>
      </c>
      <c r="DL35" s="155">
        <v>646985.1</v>
      </c>
      <c r="DM35" s="155">
        <v>692482.68</v>
      </c>
      <c r="DN35" s="155">
        <v>684419.74</v>
      </c>
      <c r="DO35" s="155">
        <v>599481.9</v>
      </c>
      <c r="DP35" s="155">
        <v>576859.97</v>
      </c>
      <c r="DQ35" s="155">
        <v>592397.51</v>
      </c>
      <c r="DR35" s="155">
        <v>684427.82</v>
      </c>
      <c r="DS35" s="155">
        <v>696481.8</v>
      </c>
      <c r="DT35" s="155">
        <v>612632.68999999994</v>
      </c>
      <c r="DU35" s="155">
        <v>620717.87</v>
      </c>
      <c r="DV35" s="155">
        <v>560063.87</v>
      </c>
      <c r="DW35" s="155">
        <v>593427.62</v>
      </c>
      <c r="DX35" s="155">
        <v>651028.69999999995</v>
      </c>
      <c r="DY35" s="155">
        <v>697527.07</v>
      </c>
      <c r="DZ35" s="155">
        <v>689475.24</v>
      </c>
      <c r="EA35" s="155">
        <v>601496.62</v>
      </c>
      <c r="EB35" s="155">
        <v>579256.81999999995</v>
      </c>
      <c r="EC35" s="155">
        <v>595329.11</v>
      </c>
      <c r="ED35" s="155">
        <v>688078.19</v>
      </c>
      <c r="EE35" s="155">
        <v>700578.97</v>
      </c>
      <c r="EF35" s="155">
        <v>624766.52</v>
      </c>
      <c r="EG35" s="155">
        <v>623756.64</v>
      </c>
      <c r="EH35" s="155">
        <v>562721.52</v>
      </c>
      <c r="EI35" s="155">
        <v>596459.30000000005</v>
      </c>
      <c r="EJ35" s="155">
        <v>654064.43000000005</v>
      </c>
      <c r="EK35" s="155">
        <v>701586.84</v>
      </c>
      <c r="EL35" s="155">
        <v>693512.78</v>
      </c>
      <c r="EM35" s="155">
        <v>604534.37</v>
      </c>
      <c r="EN35" s="155">
        <v>580898.52</v>
      </c>
      <c r="EO35" s="155">
        <v>598458.87</v>
      </c>
      <c r="EP35" s="155">
        <v>692466.5</v>
      </c>
      <c r="EQ35" s="155">
        <v>704628.64</v>
      </c>
      <c r="ER35" s="155">
        <v>618683.93999999994</v>
      </c>
      <c r="ES35" s="155">
        <v>627803.27</v>
      </c>
      <c r="ET35" s="155">
        <v>564763.55000000005</v>
      </c>
      <c r="EU35" s="155">
        <v>598478.06999999995</v>
      </c>
      <c r="EV35" s="155">
        <v>658107.02</v>
      </c>
      <c r="EW35" s="155">
        <v>705626.4</v>
      </c>
      <c r="EX35" s="155">
        <v>696433.27</v>
      </c>
      <c r="EY35" s="155">
        <v>608583.03</v>
      </c>
      <c r="EZ35" s="155">
        <v>584304.25</v>
      </c>
      <c r="FA35" s="155">
        <v>601494.6</v>
      </c>
      <c r="FB35" s="155">
        <v>696415.08</v>
      </c>
      <c r="FC35" s="155">
        <v>707653.24</v>
      </c>
      <c r="FD35" s="155">
        <v>622745.74</v>
      </c>
      <c r="FE35" s="155">
        <v>630833.94999999995</v>
      </c>
      <c r="FF35" s="155">
        <v>566775.24</v>
      </c>
      <c r="FG35" s="155">
        <v>601512.79</v>
      </c>
      <c r="FH35" s="155">
        <v>661145.78</v>
      </c>
      <c r="FI35" s="155">
        <v>709669.99</v>
      </c>
      <c r="FJ35" s="155">
        <v>700501.13</v>
      </c>
      <c r="FK35" s="155">
        <v>611612.69999999995</v>
      </c>
      <c r="FL35" s="155">
        <v>585951</v>
      </c>
      <c r="FM35" s="155">
        <v>604524.26</v>
      </c>
      <c r="FN35" s="155">
        <v>700582</v>
      </c>
      <c r="FO35" s="155">
        <v>712715.84</v>
      </c>
      <c r="FP35" s="155">
        <v>625767.31999999995</v>
      </c>
      <c r="FQ35" s="155">
        <v>633864.63</v>
      </c>
      <c r="FR35" s="155">
        <v>569805.91</v>
      </c>
      <c r="FS35" s="155">
        <v>605555.38</v>
      </c>
      <c r="FT35" s="155">
        <v>666196.24</v>
      </c>
      <c r="FU35" s="155">
        <v>713715.62</v>
      </c>
      <c r="FV35" s="155">
        <v>704487.11</v>
      </c>
      <c r="FW35" s="155">
        <v>614643.37</v>
      </c>
      <c r="FX35" s="155">
        <v>588992.80000000005</v>
      </c>
      <c r="FY35" s="155">
        <v>607556.96</v>
      </c>
      <c r="FZ35" s="155">
        <v>704516.43</v>
      </c>
    </row>
    <row r="36" spans="2:182" ht="15.75" thickTop="1">
      <c r="B36" s="461"/>
      <c r="C36" s="594"/>
      <c r="D36" s="238"/>
      <c r="E36" s="238"/>
      <c r="F36" s="238"/>
      <c r="G36" s="238"/>
      <c r="H36" s="238"/>
      <c r="I36" s="238"/>
      <c r="J36" s="238"/>
      <c r="K36" s="238"/>
      <c r="L36" s="238"/>
      <c r="M36" s="238"/>
      <c r="N36" s="238"/>
      <c r="O36" s="238"/>
      <c r="P36" s="238"/>
      <c r="Q36" s="238"/>
      <c r="R36" s="238"/>
      <c r="S36" s="238"/>
      <c r="T36" s="238"/>
      <c r="U36" s="238"/>
      <c r="V36" s="238"/>
      <c r="W36" s="238"/>
      <c r="X36" s="238"/>
      <c r="Y36" s="238"/>
      <c r="Z36" s="238"/>
      <c r="AA36" s="238"/>
      <c r="AB36" s="238"/>
      <c r="AC36" s="238"/>
      <c r="AD36" s="238"/>
      <c r="AE36" s="238"/>
      <c r="AF36" s="238"/>
      <c r="AG36" s="238"/>
      <c r="AH36" s="238"/>
      <c r="AI36" s="238"/>
      <c r="AJ36" s="238"/>
      <c r="AK36" s="238"/>
      <c r="AL36" s="238"/>
      <c r="AM36" s="238"/>
      <c r="AN36" s="238"/>
      <c r="AO36" s="238"/>
      <c r="AP36" s="238"/>
      <c r="AQ36" s="238"/>
      <c r="AR36" s="238"/>
      <c r="AS36" s="238"/>
      <c r="AT36" s="238"/>
      <c r="AU36" s="238"/>
      <c r="AV36" s="238"/>
      <c r="AW36" s="238"/>
      <c r="AX36" s="238"/>
      <c r="AY36" s="238"/>
      <c r="AZ36" s="238"/>
      <c r="BA36" s="238"/>
      <c r="BB36" s="238"/>
      <c r="BC36" s="238"/>
      <c r="BD36" s="238"/>
      <c r="BE36" s="238"/>
      <c r="BF36" s="238"/>
      <c r="BG36" s="238"/>
      <c r="BH36" s="238"/>
      <c r="BI36" s="238"/>
      <c r="BJ36" s="238"/>
      <c r="BK36" s="238"/>
      <c r="BL36" s="238"/>
      <c r="BM36" s="238"/>
      <c r="BN36" s="238"/>
      <c r="BO36" s="238"/>
      <c r="BP36" s="238"/>
      <c r="BQ36" s="238"/>
      <c r="BR36" s="238"/>
      <c r="BS36" s="238"/>
      <c r="BT36" s="238"/>
      <c r="BU36" s="238"/>
      <c r="BV36" s="238"/>
      <c r="BW36" s="238"/>
      <c r="BX36" s="238"/>
      <c r="BY36" s="238"/>
      <c r="BZ36" s="238"/>
      <c r="CA36" s="238"/>
      <c r="CB36" s="238"/>
      <c r="CC36" s="238"/>
      <c r="CD36" s="238"/>
      <c r="CE36" s="238"/>
      <c r="CF36" s="238"/>
      <c r="CG36" s="238"/>
      <c r="CH36" s="238"/>
      <c r="CI36" s="238"/>
      <c r="CJ36" s="238"/>
      <c r="CK36" s="238"/>
      <c r="CL36" s="238"/>
      <c r="CM36" s="238"/>
      <c r="CN36" s="238"/>
      <c r="CO36" s="238"/>
      <c r="CP36" s="238"/>
      <c r="CQ36" s="238"/>
      <c r="CR36" s="238"/>
      <c r="CS36" s="238"/>
      <c r="CT36" s="238"/>
      <c r="CU36" s="238"/>
      <c r="CV36" s="238"/>
      <c r="CW36" s="238"/>
      <c r="CX36" s="238"/>
      <c r="CY36" s="238"/>
      <c r="CZ36" s="238"/>
      <c r="DA36" s="238"/>
      <c r="DB36" s="238"/>
      <c r="DC36" s="238"/>
      <c r="DD36" s="238"/>
      <c r="DE36" s="238"/>
      <c r="DF36" s="238"/>
      <c r="DG36" s="238"/>
      <c r="DH36" s="238"/>
      <c r="DI36" s="238"/>
      <c r="DJ36" s="238"/>
      <c r="DK36" s="238"/>
      <c r="DL36" s="238"/>
      <c r="DM36" s="238"/>
      <c r="DN36" s="238"/>
      <c r="DO36" s="238"/>
      <c r="DP36" s="238"/>
      <c r="DQ36" s="238"/>
      <c r="DR36" s="238"/>
      <c r="DS36" s="238"/>
      <c r="DT36" s="238"/>
      <c r="DU36" s="238"/>
      <c r="DV36" s="238"/>
      <c r="DW36" s="238"/>
      <c r="DX36" s="238"/>
      <c r="DY36" s="238"/>
      <c r="DZ36" s="238"/>
      <c r="EA36" s="238"/>
      <c r="EB36" s="238"/>
      <c r="EC36" s="238"/>
      <c r="ED36" s="238"/>
      <c r="EE36" s="238"/>
      <c r="EF36" s="238"/>
      <c r="EG36" s="238"/>
      <c r="EH36" s="238"/>
      <c r="EI36" s="238"/>
      <c r="EJ36" s="238"/>
      <c r="EK36" s="238"/>
      <c r="EL36" s="238"/>
      <c r="EM36" s="238"/>
      <c r="EN36" s="238"/>
      <c r="EO36" s="238"/>
      <c r="EP36" s="238"/>
      <c r="EQ36" s="238"/>
      <c r="ER36" s="238"/>
      <c r="ES36" s="238"/>
      <c r="ET36" s="238"/>
      <c r="EU36" s="238"/>
      <c r="EV36" s="238"/>
      <c r="EW36" s="238"/>
      <c r="EX36" s="238"/>
      <c r="EY36" s="238"/>
      <c r="EZ36" s="238"/>
      <c r="FA36" s="238"/>
      <c r="FB36" s="238"/>
      <c r="FC36" s="238"/>
      <c r="FD36" s="238"/>
      <c r="FE36" s="238"/>
      <c r="FF36" s="238"/>
      <c r="FG36" s="238"/>
      <c r="FH36" s="238"/>
      <c r="FI36" s="238"/>
      <c r="FJ36" s="238"/>
      <c r="FK36" s="238"/>
      <c r="FL36" s="238"/>
      <c r="FM36" s="238"/>
      <c r="FN36" s="238"/>
      <c r="FO36" s="238"/>
      <c r="FP36" s="238"/>
      <c r="FQ36" s="238"/>
      <c r="FR36" s="238"/>
      <c r="FS36" s="238"/>
      <c r="FT36" s="238"/>
      <c r="FU36" s="238"/>
      <c r="FV36" s="238"/>
      <c r="FW36" s="238"/>
      <c r="FX36" s="238"/>
      <c r="FY36" s="238"/>
      <c r="FZ36" s="238"/>
    </row>
    <row r="37" spans="2:182">
      <c r="B37" s="461"/>
      <c r="C37" s="461"/>
      <c r="D37" s="461"/>
      <c r="E37" s="461"/>
      <c r="F37" s="461"/>
      <c r="G37" s="461"/>
      <c r="H37" s="461"/>
      <c r="I37" s="461"/>
      <c r="J37" s="461"/>
      <c r="K37" s="461"/>
      <c r="L37" s="461"/>
      <c r="M37" s="461"/>
      <c r="N37" s="461"/>
      <c r="O37" s="461"/>
      <c r="P37" s="461"/>
      <c r="Q37" s="461"/>
      <c r="R37" s="461"/>
      <c r="S37" s="461"/>
      <c r="T37" s="461"/>
      <c r="U37" s="461"/>
      <c r="V37" s="461"/>
      <c r="W37" s="461"/>
      <c r="X37" s="461"/>
      <c r="Y37" s="461"/>
      <c r="Z37" s="461"/>
      <c r="AA37" s="461"/>
      <c r="AB37" s="461"/>
      <c r="AC37" s="461"/>
      <c r="AD37" s="461"/>
      <c r="AE37" s="461"/>
      <c r="AF37" s="461"/>
      <c r="AG37" s="461"/>
      <c r="AH37" s="461"/>
      <c r="AI37" s="461"/>
      <c r="AJ37" s="461"/>
      <c r="AK37" s="461"/>
      <c r="AL37" s="461"/>
      <c r="AM37" s="461"/>
      <c r="AN37" s="461"/>
      <c r="AO37" s="461"/>
      <c r="AP37" s="461"/>
      <c r="AQ37" s="461"/>
      <c r="AR37" s="461"/>
      <c r="AS37" s="461"/>
      <c r="AT37" s="461"/>
      <c r="AU37" s="461"/>
      <c r="AV37" s="461"/>
      <c r="AW37" s="461"/>
      <c r="AX37" s="461"/>
      <c r="AY37" s="461"/>
      <c r="AZ37" s="461"/>
      <c r="BA37" s="461"/>
      <c r="BB37" s="461"/>
      <c r="BC37" s="461"/>
      <c r="BD37" s="461"/>
      <c r="BE37" s="461"/>
      <c r="BF37" s="461"/>
      <c r="BG37" s="461"/>
      <c r="BH37" s="461"/>
      <c r="BI37" s="461"/>
      <c r="BJ37" s="461"/>
      <c r="BK37" s="461"/>
      <c r="BL37" s="461"/>
      <c r="BM37" s="461"/>
      <c r="BN37" s="461"/>
      <c r="BO37" s="461"/>
      <c r="BP37" s="461"/>
      <c r="BQ37" s="461"/>
      <c r="BR37" s="461"/>
      <c r="BS37" s="461"/>
      <c r="BT37" s="461"/>
      <c r="BU37" s="461"/>
      <c r="BV37" s="461"/>
      <c r="BW37" s="461"/>
      <c r="BX37" s="461"/>
      <c r="BY37" s="461"/>
      <c r="BZ37" s="461"/>
      <c r="CA37" s="461"/>
      <c r="CB37" s="461"/>
      <c r="CC37" s="461"/>
      <c r="CD37" s="461"/>
      <c r="CE37" s="461"/>
      <c r="CF37" s="461"/>
      <c r="CG37" s="461"/>
      <c r="CH37" s="461"/>
      <c r="CI37" s="461"/>
      <c r="CJ37" s="461"/>
      <c r="CK37" s="461"/>
      <c r="CL37" s="461"/>
      <c r="CM37" s="461"/>
      <c r="CN37" s="461"/>
      <c r="CO37" s="461"/>
      <c r="CP37" s="461"/>
      <c r="CQ37" s="461"/>
      <c r="CR37" s="461"/>
      <c r="CS37" s="461"/>
      <c r="CT37" s="461"/>
      <c r="CU37" s="461"/>
      <c r="CV37" s="461"/>
      <c r="CW37" s="461"/>
      <c r="CX37" s="461"/>
      <c r="CY37" s="461"/>
      <c r="CZ37" s="461"/>
      <c r="DA37" s="461"/>
      <c r="DB37" s="461"/>
      <c r="DC37" s="461"/>
      <c r="DD37" s="461"/>
      <c r="DE37" s="461"/>
      <c r="DF37" s="461"/>
      <c r="DG37" s="461"/>
      <c r="DH37" s="461"/>
      <c r="DI37" s="461"/>
      <c r="DJ37" s="461"/>
      <c r="DK37" s="461"/>
      <c r="DL37" s="461"/>
      <c r="DM37" s="461"/>
      <c r="DN37" s="461"/>
      <c r="DO37" s="461"/>
      <c r="DP37" s="461"/>
      <c r="DQ37" s="461"/>
      <c r="DR37" s="461"/>
      <c r="DS37" s="461"/>
      <c r="DT37" s="461"/>
      <c r="DU37" s="461"/>
      <c r="DV37" s="461"/>
      <c r="DW37" s="461"/>
      <c r="DX37" s="461"/>
      <c r="DY37" s="461"/>
      <c r="DZ37" s="461"/>
      <c r="EA37" s="461"/>
      <c r="EB37" s="461"/>
      <c r="EC37" s="461"/>
      <c r="ED37" s="461"/>
      <c r="EE37" s="461"/>
      <c r="EF37" s="461"/>
      <c r="EG37" s="461"/>
      <c r="EH37" s="461"/>
      <c r="EI37" s="461"/>
      <c r="EJ37" s="461"/>
      <c r="EK37" s="461"/>
      <c r="EL37" s="461"/>
      <c r="EM37" s="461"/>
      <c r="EN37" s="461"/>
      <c r="EO37" s="461"/>
      <c r="EP37" s="461"/>
      <c r="EQ37" s="461"/>
      <c r="ER37" s="461"/>
      <c r="ES37" s="461"/>
      <c r="ET37" s="461"/>
      <c r="EU37" s="461"/>
      <c r="EV37" s="461"/>
      <c r="EW37" s="461"/>
      <c r="EX37" s="461"/>
      <c r="EY37" s="461"/>
      <c r="EZ37" s="461"/>
      <c r="FA37" s="461"/>
      <c r="FB37" s="461"/>
      <c r="FC37" s="461"/>
      <c r="FD37" s="461"/>
      <c r="FE37" s="461"/>
      <c r="FF37" s="461"/>
      <c r="FG37" s="461"/>
      <c r="FH37" s="461"/>
      <c r="FI37" s="461"/>
      <c r="FJ37" s="461"/>
      <c r="FK37" s="461"/>
      <c r="FL37" s="461"/>
      <c r="FM37" s="461"/>
      <c r="FN37" s="461"/>
      <c r="FO37" s="461"/>
      <c r="FP37" s="461"/>
      <c r="FQ37" s="461"/>
      <c r="FR37" s="461"/>
      <c r="FS37" s="461"/>
      <c r="FT37" s="461"/>
      <c r="FU37" s="461"/>
      <c r="FV37" s="461"/>
      <c r="FW37" s="461"/>
      <c r="FX37" s="461"/>
      <c r="FY37" s="461"/>
      <c r="FZ37" s="461"/>
    </row>
    <row r="38" spans="2:182">
      <c r="B38" s="595" t="s">
        <v>25</v>
      </c>
      <c r="C38" s="150">
        <v>41275</v>
      </c>
      <c r="D38" s="151">
        <v>41306</v>
      </c>
      <c r="E38" s="151">
        <v>41334</v>
      </c>
      <c r="F38" s="151">
        <v>41365</v>
      </c>
      <c r="G38" s="151">
        <v>41395</v>
      </c>
      <c r="H38" s="151">
        <v>41426</v>
      </c>
      <c r="I38" s="151">
        <v>41456</v>
      </c>
      <c r="J38" s="151">
        <v>41487</v>
      </c>
      <c r="K38" s="151">
        <v>41518</v>
      </c>
      <c r="L38" s="151">
        <v>41548</v>
      </c>
      <c r="M38" s="151">
        <v>41579</v>
      </c>
      <c r="N38" s="151">
        <v>41609</v>
      </c>
      <c r="O38" s="151">
        <v>41640</v>
      </c>
      <c r="P38" s="151">
        <v>41671</v>
      </c>
      <c r="Q38" s="151">
        <v>41699</v>
      </c>
      <c r="R38" s="151">
        <v>41730</v>
      </c>
      <c r="S38" s="151">
        <v>41760</v>
      </c>
      <c r="T38" s="151">
        <v>41791</v>
      </c>
      <c r="U38" s="151">
        <v>41821</v>
      </c>
      <c r="V38" s="151">
        <v>41852</v>
      </c>
      <c r="W38" s="151">
        <v>41883</v>
      </c>
      <c r="X38" s="151">
        <v>41913</v>
      </c>
      <c r="Y38" s="151">
        <v>41944</v>
      </c>
      <c r="Z38" s="151">
        <v>41974</v>
      </c>
      <c r="AA38" s="151">
        <v>42005</v>
      </c>
      <c r="AB38" s="151">
        <v>42036</v>
      </c>
      <c r="AC38" s="151">
        <v>42064</v>
      </c>
      <c r="AD38" s="151">
        <v>42095</v>
      </c>
      <c r="AE38" s="151">
        <v>42125</v>
      </c>
      <c r="AF38" s="151">
        <v>42156</v>
      </c>
      <c r="AG38" s="151">
        <v>42186</v>
      </c>
      <c r="AH38" s="151">
        <v>42217</v>
      </c>
      <c r="AI38" s="151">
        <v>42248</v>
      </c>
      <c r="AJ38" s="151">
        <v>42278</v>
      </c>
      <c r="AK38" s="151">
        <v>42309</v>
      </c>
      <c r="AL38" s="151">
        <v>42339</v>
      </c>
      <c r="AM38" s="151">
        <v>42370</v>
      </c>
      <c r="AN38" s="151">
        <v>42401</v>
      </c>
      <c r="AO38" s="151">
        <v>42430</v>
      </c>
      <c r="AP38" s="151">
        <v>42461</v>
      </c>
      <c r="AQ38" s="151">
        <v>42491</v>
      </c>
      <c r="AR38" s="151">
        <v>42522</v>
      </c>
      <c r="AS38" s="151">
        <v>42552</v>
      </c>
      <c r="AT38" s="151">
        <v>42583</v>
      </c>
      <c r="AU38" s="151">
        <v>42614</v>
      </c>
      <c r="AV38" s="151">
        <v>42644</v>
      </c>
      <c r="AW38" s="151">
        <v>42675</v>
      </c>
      <c r="AX38" s="151">
        <v>42705</v>
      </c>
      <c r="AY38" s="151">
        <v>42736</v>
      </c>
      <c r="AZ38" s="151">
        <v>42767</v>
      </c>
      <c r="BA38" s="151">
        <v>42795</v>
      </c>
      <c r="BB38" s="151">
        <v>42826</v>
      </c>
      <c r="BC38" s="151">
        <v>42856</v>
      </c>
      <c r="BD38" s="151">
        <v>42887</v>
      </c>
      <c r="BE38" s="151">
        <v>42917</v>
      </c>
      <c r="BF38" s="151">
        <v>42948</v>
      </c>
      <c r="BG38" s="151">
        <v>42979</v>
      </c>
      <c r="BH38" s="151">
        <v>43009</v>
      </c>
      <c r="BI38" s="151">
        <v>43040</v>
      </c>
      <c r="BJ38" s="151">
        <v>43070</v>
      </c>
      <c r="BK38" s="151">
        <v>43101</v>
      </c>
      <c r="BL38" s="151">
        <v>43132</v>
      </c>
      <c r="BM38" s="151">
        <v>43160</v>
      </c>
      <c r="BN38" s="151">
        <v>43191</v>
      </c>
      <c r="BO38" s="151">
        <v>43221</v>
      </c>
      <c r="BP38" s="151">
        <v>43252</v>
      </c>
      <c r="BQ38" s="151">
        <v>43282</v>
      </c>
      <c r="BR38" s="151">
        <v>43313</v>
      </c>
      <c r="BS38" s="151">
        <v>43344</v>
      </c>
      <c r="BT38" s="151">
        <v>43374</v>
      </c>
      <c r="BU38" s="151">
        <v>43405</v>
      </c>
      <c r="BV38" s="151">
        <v>43435</v>
      </c>
      <c r="BW38" s="151">
        <v>43466</v>
      </c>
      <c r="BX38" s="151">
        <v>43497</v>
      </c>
      <c r="BY38" s="151">
        <v>43525</v>
      </c>
      <c r="BZ38" s="151">
        <v>43556</v>
      </c>
      <c r="CA38" s="151">
        <v>43586</v>
      </c>
      <c r="CB38" s="151">
        <v>43617</v>
      </c>
      <c r="CC38" s="151">
        <v>43647</v>
      </c>
      <c r="CD38" s="151">
        <v>43678</v>
      </c>
      <c r="CE38" s="151">
        <v>43709</v>
      </c>
      <c r="CF38" s="151">
        <v>43739</v>
      </c>
      <c r="CG38" s="151">
        <v>43770</v>
      </c>
      <c r="CH38" s="151">
        <v>43800</v>
      </c>
      <c r="CI38" s="151">
        <v>43831</v>
      </c>
      <c r="CJ38" s="151">
        <v>43862</v>
      </c>
      <c r="CK38" s="151">
        <v>43891</v>
      </c>
      <c r="CL38" s="151">
        <v>43922</v>
      </c>
      <c r="CM38" s="151">
        <v>43952</v>
      </c>
      <c r="CN38" s="151">
        <v>43983</v>
      </c>
      <c r="CO38" s="151">
        <v>44013</v>
      </c>
      <c r="CP38" s="151">
        <v>44044</v>
      </c>
      <c r="CQ38" s="151">
        <v>44075</v>
      </c>
      <c r="CR38" s="151">
        <v>44105</v>
      </c>
      <c r="CS38" s="151">
        <v>44136</v>
      </c>
      <c r="CT38" s="151">
        <v>44166</v>
      </c>
      <c r="CU38" s="151">
        <v>44197</v>
      </c>
      <c r="CV38" s="151">
        <v>44228</v>
      </c>
      <c r="CW38" s="151">
        <v>44256</v>
      </c>
      <c r="CX38" s="151">
        <v>44287</v>
      </c>
      <c r="CY38" s="151">
        <v>44317</v>
      </c>
      <c r="CZ38" s="151">
        <v>44348</v>
      </c>
      <c r="DA38" s="151">
        <v>44378</v>
      </c>
      <c r="DB38" s="151">
        <v>44409</v>
      </c>
      <c r="DC38" s="151">
        <v>44440</v>
      </c>
      <c r="DD38" s="151">
        <v>44470</v>
      </c>
      <c r="DE38" s="151">
        <v>44501</v>
      </c>
      <c r="DF38" s="151">
        <v>44531</v>
      </c>
      <c r="DG38" s="151">
        <v>44562</v>
      </c>
      <c r="DH38" s="151">
        <v>44593</v>
      </c>
      <c r="DI38" s="151">
        <v>44621</v>
      </c>
      <c r="DJ38" s="151">
        <v>44652</v>
      </c>
      <c r="DK38" s="151">
        <v>44682</v>
      </c>
      <c r="DL38" s="151">
        <v>44713</v>
      </c>
      <c r="DM38" s="151">
        <v>44743</v>
      </c>
      <c r="DN38" s="151">
        <v>44774</v>
      </c>
      <c r="DO38" s="151">
        <v>44805</v>
      </c>
      <c r="DP38" s="151">
        <v>44835</v>
      </c>
      <c r="DQ38" s="151">
        <v>44866</v>
      </c>
      <c r="DR38" s="151">
        <v>44896</v>
      </c>
      <c r="DS38" s="151">
        <v>44927</v>
      </c>
      <c r="DT38" s="151">
        <v>44958</v>
      </c>
      <c r="DU38" s="151">
        <v>44986</v>
      </c>
      <c r="DV38" s="151">
        <v>45017</v>
      </c>
      <c r="DW38" s="151">
        <v>45047</v>
      </c>
      <c r="DX38" s="151">
        <v>45078</v>
      </c>
      <c r="DY38" s="151">
        <v>45108</v>
      </c>
      <c r="DZ38" s="151">
        <v>45139</v>
      </c>
      <c r="EA38" s="151">
        <v>45170</v>
      </c>
      <c r="EB38" s="151">
        <v>45200</v>
      </c>
      <c r="EC38" s="151">
        <v>45231</v>
      </c>
      <c r="ED38" s="151">
        <v>45261</v>
      </c>
      <c r="EE38" s="151">
        <v>45292</v>
      </c>
      <c r="EF38" s="151">
        <v>45323</v>
      </c>
      <c r="EG38" s="151">
        <v>45352</v>
      </c>
      <c r="EH38" s="151">
        <v>45383</v>
      </c>
      <c r="EI38" s="151">
        <v>45413</v>
      </c>
      <c r="EJ38" s="151">
        <v>45444</v>
      </c>
      <c r="EK38" s="151">
        <v>45474</v>
      </c>
      <c r="EL38" s="151">
        <v>45505</v>
      </c>
      <c r="EM38" s="151">
        <v>45536</v>
      </c>
      <c r="EN38" s="151">
        <v>45566</v>
      </c>
      <c r="EO38" s="151">
        <v>45597</v>
      </c>
      <c r="EP38" s="151">
        <v>45627</v>
      </c>
      <c r="EQ38" s="151">
        <v>45658</v>
      </c>
      <c r="ER38" s="151">
        <v>45689</v>
      </c>
      <c r="ES38" s="151">
        <v>45717</v>
      </c>
      <c r="ET38" s="151">
        <v>45748</v>
      </c>
      <c r="EU38" s="151">
        <v>45778</v>
      </c>
      <c r="EV38" s="151">
        <v>45809</v>
      </c>
      <c r="EW38" s="151">
        <v>45839</v>
      </c>
      <c r="EX38" s="151">
        <v>45870</v>
      </c>
      <c r="EY38" s="151">
        <v>45901</v>
      </c>
      <c r="EZ38" s="151">
        <v>45931</v>
      </c>
      <c r="FA38" s="151">
        <v>45962</v>
      </c>
      <c r="FB38" s="151">
        <v>45992</v>
      </c>
      <c r="FC38" s="151">
        <v>46023</v>
      </c>
      <c r="FD38" s="151">
        <v>46054</v>
      </c>
      <c r="FE38" s="151">
        <v>46082</v>
      </c>
      <c r="FF38" s="151">
        <v>46113</v>
      </c>
      <c r="FG38" s="151">
        <v>46143</v>
      </c>
      <c r="FH38" s="151">
        <v>46174</v>
      </c>
      <c r="FI38" s="151">
        <v>46204</v>
      </c>
      <c r="FJ38" s="151">
        <v>46235</v>
      </c>
      <c r="FK38" s="151">
        <v>46266</v>
      </c>
      <c r="FL38" s="151">
        <v>46296</v>
      </c>
      <c r="FM38" s="151">
        <v>46327</v>
      </c>
      <c r="FN38" s="151">
        <v>46357</v>
      </c>
      <c r="FO38" s="151">
        <v>46388</v>
      </c>
      <c r="FP38" s="151">
        <v>46419</v>
      </c>
      <c r="FQ38" s="151">
        <v>46447</v>
      </c>
      <c r="FR38" s="151">
        <v>46478</v>
      </c>
      <c r="FS38" s="151">
        <v>46508</v>
      </c>
      <c r="FT38" s="151">
        <v>46539</v>
      </c>
      <c r="FU38" s="151">
        <v>46569</v>
      </c>
      <c r="FV38" s="151">
        <v>46600</v>
      </c>
      <c r="FW38" s="151">
        <v>46631</v>
      </c>
      <c r="FX38" s="151">
        <v>46661</v>
      </c>
      <c r="FY38" s="151">
        <v>46692</v>
      </c>
      <c r="FZ38" s="151">
        <v>46722</v>
      </c>
    </row>
    <row r="39" spans="2:182">
      <c r="B39" s="596" t="s">
        <v>26</v>
      </c>
      <c r="C39" s="156">
        <v>1021478.41</v>
      </c>
      <c r="D39" s="156">
        <v>908241.45</v>
      </c>
      <c r="E39" s="156">
        <v>955779.01</v>
      </c>
      <c r="F39" s="156">
        <v>887687.82</v>
      </c>
      <c r="G39" s="156">
        <v>930491.35</v>
      </c>
      <c r="H39" s="156">
        <v>968519.39</v>
      </c>
      <c r="I39" s="156">
        <v>1015382.6900000001</v>
      </c>
      <c r="J39" s="156">
        <v>870819.5</v>
      </c>
      <c r="K39" s="156">
        <v>575209.18000000005</v>
      </c>
      <c r="L39" s="156">
        <v>554981.06999999995</v>
      </c>
      <c r="M39" s="156">
        <v>567841.73</v>
      </c>
      <c r="N39" s="156">
        <v>651742.4</v>
      </c>
      <c r="O39" s="156">
        <v>662162.75</v>
      </c>
      <c r="P39" s="156">
        <v>584325.47</v>
      </c>
      <c r="Q39" s="156">
        <v>595452.43999999994</v>
      </c>
      <c r="R39" s="156">
        <v>538835.98</v>
      </c>
      <c r="S39" s="156">
        <v>571171.64</v>
      </c>
      <c r="T39" s="156">
        <v>620708.77</v>
      </c>
      <c r="U39" s="156">
        <v>664184.55000000005</v>
      </c>
      <c r="V39" s="156">
        <v>657124.42000000004</v>
      </c>
      <c r="W39" s="156">
        <v>578241.87</v>
      </c>
      <c r="X39" s="156">
        <v>557017.02</v>
      </c>
      <c r="Y39" s="156">
        <v>571164.56000000006</v>
      </c>
      <c r="Z39" s="156">
        <v>655083.41</v>
      </c>
      <c r="AA39" s="156">
        <v>667215.23</v>
      </c>
      <c r="AB39" s="156">
        <v>586345.25</v>
      </c>
      <c r="AC39" s="156">
        <v>597459.09</v>
      </c>
      <c r="AD39" s="156">
        <v>540855.76</v>
      </c>
      <c r="AE39" s="156">
        <v>572822.43999999994</v>
      </c>
      <c r="AF39" s="156">
        <v>624747.31999999995</v>
      </c>
      <c r="AG39" s="156">
        <v>667209.16</v>
      </c>
      <c r="AH39" s="156">
        <v>660160.16</v>
      </c>
      <c r="AI39" s="156">
        <v>580276.81999999995</v>
      </c>
      <c r="AJ39" s="156">
        <v>560036.57999999996</v>
      </c>
      <c r="AK39" s="156">
        <v>573187.38</v>
      </c>
      <c r="AL39" s="156">
        <v>659141.17000000004</v>
      </c>
      <c r="AM39" s="156">
        <v>671258.83</v>
      </c>
      <c r="AN39" s="156">
        <v>600505.93999999994</v>
      </c>
      <c r="AO39" s="156">
        <v>601518.86</v>
      </c>
      <c r="AP39" s="156">
        <v>544902.39</v>
      </c>
      <c r="AQ39" s="156">
        <v>575860.19999999995</v>
      </c>
      <c r="AR39" s="156">
        <v>628786.87</v>
      </c>
      <c r="AS39" s="156">
        <v>671246.7</v>
      </c>
      <c r="AT39" s="156">
        <v>664209.81999999995</v>
      </c>
      <c r="AU39" s="156">
        <v>583304.46</v>
      </c>
      <c r="AV39" s="156">
        <v>563080.4</v>
      </c>
      <c r="AW39" s="156">
        <v>576222.1</v>
      </c>
      <c r="AX39" s="156">
        <v>663152.42000000004</v>
      </c>
      <c r="AY39" s="156">
        <v>674296.58</v>
      </c>
      <c r="AZ39" s="156">
        <v>594423.35</v>
      </c>
      <c r="BA39" s="156">
        <v>603535.6</v>
      </c>
      <c r="BB39" s="156">
        <v>546925.19999999995</v>
      </c>
      <c r="BC39" s="156">
        <v>577880.99</v>
      </c>
      <c r="BD39" s="156">
        <v>631821.6</v>
      </c>
      <c r="BE39" s="156">
        <v>675296.36</v>
      </c>
      <c r="BF39" s="156">
        <v>669257.25</v>
      </c>
      <c r="BG39" s="156">
        <v>586335.14</v>
      </c>
      <c r="BH39" s="156">
        <v>565127.47</v>
      </c>
      <c r="BI39" s="156">
        <v>579242.66</v>
      </c>
      <c r="BJ39" s="156">
        <v>667057.53</v>
      </c>
      <c r="BK39" s="156">
        <v>677332.32</v>
      </c>
      <c r="BL39" s="156">
        <v>596372.37</v>
      </c>
      <c r="BM39" s="156">
        <v>606578.41</v>
      </c>
      <c r="BN39" s="156">
        <v>548942.96</v>
      </c>
      <c r="BO39" s="156">
        <v>580279.85</v>
      </c>
      <c r="BP39" s="156">
        <v>633844.41</v>
      </c>
      <c r="BQ39" s="156">
        <v>679347.04</v>
      </c>
      <c r="BR39" s="156">
        <v>671272.98</v>
      </c>
      <c r="BS39" s="156">
        <v>588356.93999999994</v>
      </c>
      <c r="BT39" s="156">
        <v>566984.49</v>
      </c>
      <c r="BU39" s="156">
        <v>582273.34</v>
      </c>
      <c r="BV39" s="156">
        <v>670142.80000000005</v>
      </c>
      <c r="BW39" s="156">
        <v>680364.01</v>
      </c>
      <c r="BX39" s="156">
        <v>599353.51</v>
      </c>
      <c r="BY39" s="156">
        <v>609608.07999999996</v>
      </c>
      <c r="BZ39" s="156">
        <v>549948.81000000006</v>
      </c>
      <c r="CA39" s="156">
        <v>582302.66</v>
      </c>
      <c r="CB39" s="156">
        <v>636880.14</v>
      </c>
      <c r="CC39" s="156">
        <v>682366.59</v>
      </c>
      <c r="CD39" s="156">
        <v>674307.71</v>
      </c>
      <c r="CE39" s="156">
        <v>591385.59999999998</v>
      </c>
      <c r="CF39" s="156">
        <v>568988.1</v>
      </c>
      <c r="CG39" s="156">
        <v>583943.35</v>
      </c>
      <c r="CH39" s="156">
        <v>672792.36</v>
      </c>
      <c r="CI39" s="156">
        <v>684400.53</v>
      </c>
      <c r="CJ39" s="156">
        <v>611624.81999999995</v>
      </c>
      <c r="CK39" s="156">
        <v>611624.82999999996</v>
      </c>
      <c r="CL39" s="156">
        <v>552990.6</v>
      </c>
      <c r="CM39" s="156">
        <v>584323.44999999995</v>
      </c>
      <c r="CN39" s="156">
        <v>639909.81000000006</v>
      </c>
      <c r="CO39" s="156">
        <v>685411.43</v>
      </c>
      <c r="CP39" s="156">
        <v>677346.47</v>
      </c>
      <c r="CQ39" s="156">
        <v>593415.48</v>
      </c>
      <c r="CR39" s="156">
        <v>570919.93000000005</v>
      </c>
      <c r="CS39" s="156">
        <v>586962.91</v>
      </c>
      <c r="CT39" s="156">
        <v>676339.61</v>
      </c>
      <c r="CU39" s="156">
        <v>688446.15</v>
      </c>
      <c r="CV39" s="156">
        <v>605567.52</v>
      </c>
      <c r="CW39" s="156">
        <v>614660.56000000006</v>
      </c>
      <c r="CX39" s="156">
        <v>555012.4</v>
      </c>
      <c r="CY39" s="156">
        <v>588370.09</v>
      </c>
      <c r="CZ39" s="156">
        <v>643951.38</v>
      </c>
      <c r="DA39" s="156">
        <v>689446.94</v>
      </c>
      <c r="DB39" s="156">
        <v>681386.03</v>
      </c>
      <c r="DC39" s="156">
        <v>596432.01</v>
      </c>
      <c r="DD39" s="156">
        <v>573981.93999999994</v>
      </c>
      <c r="DE39" s="156">
        <v>588994.81999999995</v>
      </c>
      <c r="DF39" s="156">
        <v>680375.13</v>
      </c>
      <c r="DG39" s="156">
        <v>692382.59</v>
      </c>
      <c r="DH39" s="156">
        <v>609588.87</v>
      </c>
      <c r="DI39" s="156">
        <v>617688.19999999995</v>
      </c>
      <c r="DJ39" s="156">
        <v>557030.16</v>
      </c>
      <c r="DK39" s="156">
        <v>590389.86</v>
      </c>
      <c r="DL39" s="156">
        <v>646985.1</v>
      </c>
      <c r="DM39" s="156">
        <v>692482.68</v>
      </c>
      <c r="DN39" s="156">
        <v>684419.74</v>
      </c>
      <c r="DO39" s="156">
        <v>599481.9</v>
      </c>
      <c r="DP39" s="156">
        <v>576859.97</v>
      </c>
      <c r="DQ39" s="156">
        <v>592397.51</v>
      </c>
      <c r="DR39" s="156">
        <v>684427.82</v>
      </c>
      <c r="DS39" s="156">
        <v>696481.8</v>
      </c>
      <c r="DT39" s="156">
        <v>612632.68999999994</v>
      </c>
      <c r="DU39" s="156">
        <v>620717.87</v>
      </c>
      <c r="DV39" s="156">
        <v>560063.87</v>
      </c>
      <c r="DW39" s="156">
        <v>593427.62</v>
      </c>
      <c r="DX39" s="156">
        <v>651028.69999999995</v>
      </c>
      <c r="DY39" s="156">
        <v>697527.07</v>
      </c>
      <c r="DZ39" s="156">
        <v>689475.24</v>
      </c>
      <c r="EA39" s="156">
        <v>601496.62</v>
      </c>
      <c r="EB39" s="156">
        <v>579256.81999999995</v>
      </c>
      <c r="EC39" s="156">
        <v>595329.11</v>
      </c>
      <c r="ED39" s="156">
        <v>688078.19</v>
      </c>
      <c r="EE39" s="156">
        <v>700578.97</v>
      </c>
      <c r="EF39" s="156">
        <v>624766.52</v>
      </c>
      <c r="EG39" s="156">
        <v>623756.64</v>
      </c>
      <c r="EH39" s="156">
        <v>562721.52</v>
      </c>
      <c r="EI39" s="156">
        <v>596459.30000000005</v>
      </c>
      <c r="EJ39" s="156">
        <v>654064.43000000005</v>
      </c>
      <c r="EK39" s="156">
        <v>701586.84</v>
      </c>
      <c r="EL39" s="156">
        <v>693512.78</v>
      </c>
      <c r="EM39" s="156">
        <v>604534.37</v>
      </c>
      <c r="EN39" s="156">
        <v>580898.52</v>
      </c>
      <c r="EO39" s="156">
        <v>598458.87</v>
      </c>
      <c r="EP39" s="156">
        <v>692466.5</v>
      </c>
      <c r="EQ39" s="156">
        <v>704628.64</v>
      </c>
      <c r="ER39" s="156">
        <v>618683.93999999994</v>
      </c>
      <c r="ES39" s="156">
        <v>627803.27</v>
      </c>
      <c r="ET39" s="156">
        <v>564763.55000000005</v>
      </c>
      <c r="EU39" s="156">
        <v>598478.06999999995</v>
      </c>
      <c r="EV39" s="156">
        <v>658107.02</v>
      </c>
      <c r="EW39" s="156">
        <v>705626.4</v>
      </c>
      <c r="EX39" s="156">
        <v>696433.27</v>
      </c>
      <c r="EY39" s="156">
        <v>608583.03</v>
      </c>
      <c r="EZ39" s="156">
        <v>584304.25</v>
      </c>
      <c r="FA39" s="156">
        <v>601494.6</v>
      </c>
      <c r="FB39" s="156">
        <v>696415.08</v>
      </c>
      <c r="FC39" s="156">
        <v>707653.24</v>
      </c>
      <c r="FD39" s="156">
        <v>622745.74</v>
      </c>
      <c r="FE39" s="156">
        <v>630833.94999999995</v>
      </c>
      <c r="FF39" s="156">
        <v>566775.24</v>
      </c>
      <c r="FG39" s="156">
        <v>601512.79</v>
      </c>
      <c r="FH39" s="156">
        <v>661145.78</v>
      </c>
      <c r="FI39" s="156">
        <v>709669.99</v>
      </c>
      <c r="FJ39" s="156">
        <v>700501.13</v>
      </c>
      <c r="FK39" s="156">
        <v>611612.69999999995</v>
      </c>
      <c r="FL39" s="156">
        <v>585951</v>
      </c>
      <c r="FM39" s="156">
        <v>604524.26</v>
      </c>
      <c r="FN39" s="156">
        <v>700582</v>
      </c>
      <c r="FO39" s="156">
        <v>712715.84</v>
      </c>
      <c r="FP39" s="156">
        <v>625767.31999999995</v>
      </c>
      <c r="FQ39" s="156">
        <v>633864.63</v>
      </c>
      <c r="FR39" s="156">
        <v>569805.91</v>
      </c>
      <c r="FS39" s="156">
        <v>605555.38</v>
      </c>
      <c r="FT39" s="156">
        <v>666196.24</v>
      </c>
      <c r="FU39" s="156">
        <v>713715.62</v>
      </c>
      <c r="FV39" s="156">
        <v>704487.11</v>
      </c>
      <c r="FW39" s="156">
        <v>614643.37</v>
      </c>
      <c r="FX39" s="156">
        <v>588992.80000000005</v>
      </c>
      <c r="FY39" s="156">
        <v>607556.96</v>
      </c>
      <c r="FZ39" s="156">
        <v>704516.43</v>
      </c>
    </row>
    <row r="40" spans="2:182">
      <c r="B40" s="597" t="s">
        <v>27</v>
      </c>
      <c r="C40" s="156">
        <v>1110364.94</v>
      </c>
      <c r="D40" s="156">
        <v>996459.45</v>
      </c>
      <c r="E40" s="156">
        <v>1068382.69</v>
      </c>
      <c r="F40" s="156">
        <v>936291.41999999993</v>
      </c>
      <c r="G40" s="156">
        <v>953322.52</v>
      </c>
      <c r="H40" s="156">
        <v>995090.08000000007</v>
      </c>
      <c r="I40" s="156">
        <v>1065248.6200000001</v>
      </c>
      <c r="J40" s="156">
        <v>1042714.06</v>
      </c>
      <c r="K40" s="156">
        <v>989312.01</v>
      </c>
      <c r="L40" s="156">
        <v>827133.5</v>
      </c>
      <c r="M40" s="156">
        <v>892659.22</v>
      </c>
      <c r="N40" s="156">
        <v>1063535.26</v>
      </c>
      <c r="O40" s="156">
        <v>1099226.1299999999</v>
      </c>
      <c r="P40" s="156">
        <v>989009.1399999999</v>
      </c>
      <c r="Q40" s="156">
        <v>970197.97</v>
      </c>
      <c r="R40" s="156">
        <v>897190.12000000011</v>
      </c>
      <c r="S40" s="156">
        <v>938722.24</v>
      </c>
      <c r="T40" s="156">
        <v>997771</v>
      </c>
      <c r="U40" s="156">
        <v>1038316.22</v>
      </c>
      <c r="V40" s="156">
        <v>1039276.1200000001</v>
      </c>
      <c r="W40" s="156">
        <v>985591.08000000007</v>
      </c>
      <c r="X40" s="156">
        <v>999367.19</v>
      </c>
      <c r="Y40" s="156">
        <v>1019040.19</v>
      </c>
      <c r="Z40" s="156">
        <v>1055864.72</v>
      </c>
      <c r="AA40" s="156">
        <v>1060726.3799999999</v>
      </c>
      <c r="AB40" s="156">
        <v>966595.2</v>
      </c>
      <c r="AC40" s="156">
        <v>1019358.53</v>
      </c>
      <c r="AD40" s="156">
        <v>895389.81</v>
      </c>
      <c r="AE40" s="156">
        <v>896027.38</v>
      </c>
      <c r="AF40" s="156">
        <v>1010535.65</v>
      </c>
      <c r="AG40" s="156">
        <v>1073013.43</v>
      </c>
      <c r="AH40" s="156">
        <v>1069815.8199999998</v>
      </c>
      <c r="AI40" s="156">
        <v>992525.4</v>
      </c>
      <c r="AJ40" s="156">
        <v>845140.87000000011</v>
      </c>
      <c r="AK40" s="156">
        <v>1000184.3400000001</v>
      </c>
      <c r="AL40" s="156">
        <v>1023176.56</v>
      </c>
      <c r="AM40" s="156">
        <v>1061922.5</v>
      </c>
      <c r="AN40" s="156">
        <v>1000175.0299999999</v>
      </c>
      <c r="AO40" s="156">
        <v>897627.59999999986</v>
      </c>
      <c r="AP40" s="156">
        <v>812707.15</v>
      </c>
      <c r="AQ40" s="156">
        <v>938361.78</v>
      </c>
      <c r="AR40" s="156">
        <v>1013398.0800000001</v>
      </c>
      <c r="AS40" s="156">
        <v>1067594.79</v>
      </c>
      <c r="AT40" s="156">
        <v>1080219.3999999999</v>
      </c>
      <c r="AU40" s="156">
        <v>992791.97</v>
      </c>
      <c r="AV40" s="156">
        <v>963054.22</v>
      </c>
      <c r="AW40" s="156">
        <v>1004572.94</v>
      </c>
      <c r="AX40" s="156">
        <v>1021748.5</v>
      </c>
      <c r="AY40" s="156">
        <v>1061144.6200000001</v>
      </c>
      <c r="AZ40" s="156">
        <v>964613.32000000007</v>
      </c>
      <c r="BA40" s="156">
        <v>938555.56</v>
      </c>
      <c r="BB40" s="156">
        <v>861680.31</v>
      </c>
      <c r="BC40" s="156">
        <v>934639.12</v>
      </c>
      <c r="BD40" s="156">
        <v>994480.88</v>
      </c>
      <c r="BE40" s="156">
        <v>1045523.75</v>
      </c>
      <c r="BF40" s="156">
        <v>1059900.5</v>
      </c>
      <c r="BG40" s="156">
        <v>953865.09</v>
      </c>
      <c r="BH40" s="156">
        <v>730364.40999999992</v>
      </c>
      <c r="BI40" s="156">
        <v>829739.59</v>
      </c>
      <c r="BJ40" s="156">
        <v>1007419.25</v>
      </c>
      <c r="BK40" s="156">
        <v>1071611.3799999999</v>
      </c>
      <c r="BL40" s="156">
        <v>974238.45</v>
      </c>
      <c r="BM40" s="156">
        <v>945078.25</v>
      </c>
      <c r="BN40" s="156">
        <v>878267.44</v>
      </c>
      <c r="BO40" s="156">
        <v>952843.81</v>
      </c>
      <c r="BP40" s="156">
        <v>1007377.7799999999</v>
      </c>
      <c r="BQ40" s="156">
        <v>1076675.3999999999</v>
      </c>
      <c r="BR40" s="156">
        <v>1085218.5</v>
      </c>
      <c r="BS40" s="156">
        <v>951059.94</v>
      </c>
      <c r="BT40" s="156">
        <v>943314.58</v>
      </c>
      <c r="BU40" s="156">
        <v>971619.28</v>
      </c>
      <c r="BV40" s="156">
        <v>1074570.53</v>
      </c>
      <c r="BW40" s="156">
        <v>1111402.94</v>
      </c>
      <c r="BX40" s="156">
        <v>982180.25</v>
      </c>
      <c r="BY40" s="156">
        <v>940392.75</v>
      </c>
      <c r="BZ40" s="156">
        <v>851068.62999999989</v>
      </c>
      <c r="CA40" s="156">
        <v>944167.42999999993</v>
      </c>
      <c r="CB40" s="156">
        <v>1039833.71</v>
      </c>
      <c r="CC40" s="156">
        <v>1137608.6200000001</v>
      </c>
      <c r="CD40" s="156">
        <v>1137420.8700000001</v>
      </c>
      <c r="CE40" s="156">
        <v>1057947.4000000001</v>
      </c>
      <c r="CF40" s="156">
        <v>843063.5</v>
      </c>
      <c r="CG40" s="156">
        <v>1083404.6299999999</v>
      </c>
      <c r="CH40" s="156">
        <v>1135423.8999999999</v>
      </c>
      <c r="CI40" s="156">
        <v>1155325.56</v>
      </c>
      <c r="CJ40" s="156">
        <v>1074256.0900000001</v>
      </c>
      <c r="CK40" s="156">
        <v>1108682.75</v>
      </c>
      <c r="CL40" s="156">
        <v>919812.07000000007</v>
      </c>
      <c r="CM40" s="156">
        <v>1014637.12</v>
      </c>
      <c r="CN40" s="156">
        <v>1082923.8799999999</v>
      </c>
      <c r="CO40" s="156">
        <v>1157038.6200000001</v>
      </c>
      <c r="CP40" s="156">
        <v>1155733.47</v>
      </c>
      <c r="CQ40" s="156">
        <v>1083413.07</v>
      </c>
      <c r="CR40" s="156">
        <v>1037627.8700000001</v>
      </c>
      <c r="CS40" s="156">
        <v>1095948.47</v>
      </c>
      <c r="CT40" s="156">
        <v>1142609.43</v>
      </c>
      <c r="CU40" s="156">
        <v>1158559.56</v>
      </c>
      <c r="CV40" s="156">
        <v>1001241.19</v>
      </c>
      <c r="CW40" s="156">
        <v>976270.59000000008</v>
      </c>
      <c r="CX40" s="156">
        <v>928887.5</v>
      </c>
      <c r="CY40" s="156">
        <v>1029275.9</v>
      </c>
      <c r="CZ40" s="156">
        <v>1090630.78</v>
      </c>
      <c r="DA40" s="156">
        <v>1163096.43</v>
      </c>
      <c r="DB40" s="156">
        <v>1173358.75</v>
      </c>
      <c r="DC40" s="156">
        <v>1073482</v>
      </c>
      <c r="DD40" s="156">
        <v>842273.25</v>
      </c>
      <c r="DE40" s="156">
        <v>1101478.47</v>
      </c>
      <c r="DF40" s="156">
        <v>1133340.69</v>
      </c>
      <c r="DG40" s="156">
        <v>1156287.19</v>
      </c>
      <c r="DH40" s="156">
        <v>1043058.31</v>
      </c>
      <c r="DI40" s="156">
        <v>1132112.75</v>
      </c>
      <c r="DJ40" s="156">
        <v>956219.5</v>
      </c>
      <c r="DK40" s="156">
        <v>952356.78</v>
      </c>
      <c r="DL40" s="156">
        <v>1085963.8400000001</v>
      </c>
      <c r="DM40" s="156">
        <v>1163524.5</v>
      </c>
      <c r="DN40" s="156">
        <v>1158222.1299999999</v>
      </c>
      <c r="DO40" s="156">
        <v>1065301.8400000001</v>
      </c>
      <c r="DP40" s="156">
        <v>1041049.16</v>
      </c>
      <c r="DQ40" s="156">
        <v>1100792.1500000001</v>
      </c>
      <c r="DR40" s="156">
        <v>1130845</v>
      </c>
      <c r="DS40" s="156">
        <v>1150854.6200000001</v>
      </c>
      <c r="DT40" s="156">
        <v>1038713.25</v>
      </c>
      <c r="DU40" s="156">
        <v>1088473.06</v>
      </c>
      <c r="DV40" s="156">
        <v>893604.81</v>
      </c>
      <c r="DW40" s="156">
        <v>986759.75</v>
      </c>
      <c r="DX40" s="156">
        <v>1069159.6599999999</v>
      </c>
      <c r="DY40" s="156">
        <v>1151948.1600000001</v>
      </c>
      <c r="DZ40" s="156">
        <v>1150499.69</v>
      </c>
      <c r="EA40" s="156">
        <v>1061652.97</v>
      </c>
      <c r="EB40" s="156">
        <v>859967.03</v>
      </c>
      <c r="EC40" s="156">
        <v>992273.22</v>
      </c>
      <c r="ED40" s="156">
        <v>1125297.19</v>
      </c>
      <c r="EE40" s="156">
        <v>1144457.8799999999</v>
      </c>
      <c r="EF40" s="156">
        <v>1073446.28</v>
      </c>
      <c r="EG40" s="156">
        <v>968660.56</v>
      </c>
      <c r="EH40" s="156">
        <v>872916.69</v>
      </c>
      <c r="EI40" s="156">
        <v>1011737.31</v>
      </c>
      <c r="EJ40" s="156">
        <v>1069317.1200000001</v>
      </c>
      <c r="EK40" s="156">
        <v>1152049.69</v>
      </c>
      <c r="EL40" s="156">
        <v>1147750.8700000001</v>
      </c>
      <c r="EM40" s="156">
        <v>1067889.5</v>
      </c>
      <c r="EN40" s="156">
        <v>1028601</v>
      </c>
      <c r="EO40" s="156">
        <v>1087194.8400000001</v>
      </c>
      <c r="EP40" s="156">
        <v>1131006.8999999999</v>
      </c>
      <c r="EQ40" s="156">
        <v>1132590.3999999999</v>
      </c>
      <c r="ER40" s="156">
        <v>1027400.31</v>
      </c>
      <c r="ES40" s="156">
        <v>1060619.1200000001</v>
      </c>
      <c r="ET40" s="156">
        <v>917575.52999999991</v>
      </c>
      <c r="EU40" s="156">
        <v>1025431.6799999999</v>
      </c>
      <c r="EV40" s="156">
        <v>1058736.06</v>
      </c>
      <c r="EW40" s="156">
        <v>1139611.6200000001</v>
      </c>
      <c r="EX40" s="156">
        <v>1143690.25</v>
      </c>
      <c r="EY40" s="156">
        <v>1058439.97</v>
      </c>
      <c r="EZ40" s="156">
        <v>826211.37000000011</v>
      </c>
      <c r="FA40" s="156">
        <v>881967</v>
      </c>
      <c r="FB40" s="156">
        <v>1116081.3999999999</v>
      </c>
      <c r="FC40" s="156">
        <v>1116640.0900000001</v>
      </c>
      <c r="FD40" s="156">
        <v>1011678.5800000001</v>
      </c>
      <c r="FE40" s="156">
        <v>1003056.75</v>
      </c>
      <c r="FF40" s="156">
        <v>847025.66</v>
      </c>
      <c r="FG40" s="156">
        <v>989209.69</v>
      </c>
      <c r="FH40" s="156">
        <v>1047690.2799999999</v>
      </c>
      <c r="FI40" s="156">
        <v>1131584.1599999999</v>
      </c>
      <c r="FJ40" s="156">
        <v>1127091.8799999999</v>
      </c>
      <c r="FK40" s="156">
        <v>1041209.71</v>
      </c>
      <c r="FL40" s="156">
        <v>1014965.31</v>
      </c>
      <c r="FM40" s="156">
        <v>1062406.4000000001</v>
      </c>
      <c r="FN40" s="156">
        <v>1104790.6200000001</v>
      </c>
      <c r="FO40" s="156">
        <v>1108209.56</v>
      </c>
      <c r="FP40" s="156">
        <v>1005992.7</v>
      </c>
      <c r="FQ40" s="156">
        <v>842657.72</v>
      </c>
      <c r="FR40" s="156">
        <v>921165.37</v>
      </c>
      <c r="FS40" s="156">
        <v>930258.51</v>
      </c>
      <c r="FT40" s="156">
        <v>1043702.7</v>
      </c>
      <c r="FU40" s="156">
        <v>1122071.19</v>
      </c>
      <c r="FV40" s="156">
        <v>1116118.3999999999</v>
      </c>
      <c r="FW40" s="156">
        <v>1001742.38</v>
      </c>
      <c r="FX40" s="156">
        <v>920359.65999999992</v>
      </c>
      <c r="FY40" s="156">
        <v>975726.40000000014</v>
      </c>
      <c r="FZ40" s="156">
        <v>1103211.6200000001</v>
      </c>
    </row>
    <row r="41" spans="2:182" ht="15.75" thickBot="1">
      <c r="B41" s="598" t="s">
        <v>28</v>
      </c>
      <c r="C41" s="157">
        <v>88886.529999999912</v>
      </c>
      <c r="D41" s="158">
        <v>88218</v>
      </c>
      <c r="E41" s="158">
        <v>112603.67999999993</v>
      </c>
      <c r="F41" s="158">
        <v>48603.599999999977</v>
      </c>
      <c r="G41" s="158">
        <v>22831.170000000042</v>
      </c>
      <c r="H41" s="158">
        <v>26570.690000000061</v>
      </c>
      <c r="I41" s="158">
        <v>49865.930000000051</v>
      </c>
      <c r="J41" s="158">
        <v>171894.56000000006</v>
      </c>
      <c r="K41" s="158">
        <v>414102.82999999996</v>
      </c>
      <c r="L41" s="158">
        <v>272152.43000000005</v>
      </c>
      <c r="M41" s="158">
        <v>324817.49</v>
      </c>
      <c r="N41" s="158">
        <v>411792.86</v>
      </c>
      <c r="O41" s="158">
        <v>437063.37999999989</v>
      </c>
      <c r="P41" s="158">
        <v>404683.66999999993</v>
      </c>
      <c r="Q41" s="158">
        <v>374745.53</v>
      </c>
      <c r="R41" s="158">
        <v>358354.14000000013</v>
      </c>
      <c r="S41" s="158">
        <v>367550.6</v>
      </c>
      <c r="T41" s="158">
        <v>377062.23</v>
      </c>
      <c r="U41" s="158">
        <v>374131.66999999993</v>
      </c>
      <c r="V41" s="158">
        <v>382151.70000000007</v>
      </c>
      <c r="W41" s="158">
        <v>407349.21000000008</v>
      </c>
      <c r="X41" s="158">
        <v>442350.16999999993</v>
      </c>
      <c r="Y41" s="158">
        <v>447875.62999999989</v>
      </c>
      <c r="Z41" s="158">
        <v>400781.30999999994</v>
      </c>
      <c r="AA41" s="158">
        <v>393511.14999999991</v>
      </c>
      <c r="AB41" s="158">
        <v>380249.94999999995</v>
      </c>
      <c r="AC41" s="158">
        <v>421899.44000000006</v>
      </c>
      <c r="AD41" s="158">
        <v>354534.05000000005</v>
      </c>
      <c r="AE41" s="158">
        <v>323204.94000000006</v>
      </c>
      <c r="AF41" s="158">
        <v>385788.33000000007</v>
      </c>
      <c r="AG41" s="158">
        <v>405804.2699999999</v>
      </c>
      <c r="AH41" s="158">
        <v>409655.6599999998</v>
      </c>
      <c r="AI41" s="158">
        <v>412248.58000000007</v>
      </c>
      <c r="AJ41" s="158">
        <v>285104.29000000015</v>
      </c>
      <c r="AK41" s="158">
        <v>426996.96000000008</v>
      </c>
      <c r="AL41" s="158">
        <v>364035.39</v>
      </c>
      <c r="AM41" s="158">
        <v>390663.67000000004</v>
      </c>
      <c r="AN41" s="158">
        <v>399669.08999999997</v>
      </c>
      <c r="AO41" s="158">
        <v>296108.73999999987</v>
      </c>
      <c r="AP41" s="158">
        <v>267804.76</v>
      </c>
      <c r="AQ41" s="158">
        <v>362501.58000000007</v>
      </c>
      <c r="AR41" s="158">
        <v>384611.21000000008</v>
      </c>
      <c r="AS41" s="158">
        <v>396348.09000000008</v>
      </c>
      <c r="AT41" s="158">
        <v>416009.57999999996</v>
      </c>
      <c r="AU41" s="158">
        <v>409487.51</v>
      </c>
      <c r="AV41" s="158">
        <v>399973.81999999995</v>
      </c>
      <c r="AW41" s="158">
        <v>428350.83999999997</v>
      </c>
      <c r="AX41" s="158">
        <v>358596.07999999996</v>
      </c>
      <c r="AY41" s="158">
        <v>386848.04000000015</v>
      </c>
      <c r="AZ41" s="158">
        <v>370189.97000000009</v>
      </c>
      <c r="BA41" s="158">
        <v>335019.96000000008</v>
      </c>
      <c r="BB41" s="158">
        <v>314755.1100000001</v>
      </c>
      <c r="BC41" s="158">
        <v>356758.13</v>
      </c>
      <c r="BD41" s="158">
        <v>362659.28</v>
      </c>
      <c r="BE41" s="158">
        <v>370227.39</v>
      </c>
      <c r="BF41" s="158">
        <v>390643.25</v>
      </c>
      <c r="BG41" s="158">
        <v>367529.94999999995</v>
      </c>
      <c r="BH41" s="158">
        <v>165236.93999999994</v>
      </c>
      <c r="BI41" s="158">
        <v>250496.92999999993</v>
      </c>
      <c r="BJ41" s="158">
        <v>340361.72</v>
      </c>
      <c r="BK41" s="158">
        <v>394279.05999999994</v>
      </c>
      <c r="BL41" s="158">
        <v>377866.07999999996</v>
      </c>
      <c r="BM41" s="158">
        <v>338499.83999999997</v>
      </c>
      <c r="BN41" s="158">
        <v>329324.48</v>
      </c>
      <c r="BO41" s="158">
        <v>372563.96000000008</v>
      </c>
      <c r="BP41" s="158">
        <v>373533.36999999988</v>
      </c>
      <c r="BQ41" s="158">
        <v>397328.35999999987</v>
      </c>
      <c r="BR41" s="158">
        <v>413945.52</v>
      </c>
      <c r="BS41" s="158">
        <v>362703</v>
      </c>
      <c r="BT41" s="158">
        <v>376330.08999999997</v>
      </c>
      <c r="BU41" s="158">
        <v>389345.94000000006</v>
      </c>
      <c r="BV41" s="158">
        <v>404427.73</v>
      </c>
      <c r="BW41" s="158">
        <v>431038.92999999993</v>
      </c>
      <c r="BX41" s="158">
        <v>382826.74</v>
      </c>
      <c r="BY41" s="158">
        <v>330784.67000000004</v>
      </c>
      <c r="BZ41" s="158">
        <v>301119.81999999983</v>
      </c>
      <c r="CA41" s="158">
        <v>361864.7699999999</v>
      </c>
      <c r="CB41" s="158">
        <v>402953.56999999995</v>
      </c>
      <c r="CC41" s="158">
        <v>455242.03000000014</v>
      </c>
      <c r="CD41" s="158">
        <v>463113.16000000015</v>
      </c>
      <c r="CE41" s="158">
        <v>466561.80000000016</v>
      </c>
      <c r="CF41" s="158">
        <v>274075.40000000002</v>
      </c>
      <c r="CG41" s="158">
        <v>499461.27999999991</v>
      </c>
      <c r="CH41" s="158">
        <v>462631.53999999992</v>
      </c>
      <c r="CI41" s="158">
        <v>470925.03</v>
      </c>
      <c r="CJ41" s="158">
        <v>462631.27000000014</v>
      </c>
      <c r="CK41" s="158">
        <v>497057.92000000004</v>
      </c>
      <c r="CL41" s="158">
        <v>366821.47000000009</v>
      </c>
      <c r="CM41" s="158">
        <v>430313.67000000004</v>
      </c>
      <c r="CN41" s="158">
        <v>443014.06999999983</v>
      </c>
      <c r="CO41" s="158">
        <v>471627.19000000006</v>
      </c>
      <c r="CP41" s="158">
        <v>478387</v>
      </c>
      <c r="CQ41" s="158">
        <v>489997.59000000008</v>
      </c>
      <c r="CR41" s="158">
        <v>466707.94000000006</v>
      </c>
      <c r="CS41" s="158">
        <v>508985.55999999994</v>
      </c>
      <c r="CT41" s="158">
        <v>466269.81999999995</v>
      </c>
      <c r="CU41" s="158">
        <v>470113.41000000003</v>
      </c>
      <c r="CV41" s="158">
        <v>395673.66999999993</v>
      </c>
      <c r="CW41" s="158">
        <v>361610.03</v>
      </c>
      <c r="CX41" s="158">
        <v>373875.1</v>
      </c>
      <c r="CY41" s="158">
        <v>440905.81000000006</v>
      </c>
      <c r="CZ41" s="158">
        <v>446679.4</v>
      </c>
      <c r="DA41" s="158">
        <v>473649.49</v>
      </c>
      <c r="DB41" s="158">
        <v>491972.72</v>
      </c>
      <c r="DC41" s="158">
        <v>477049.99</v>
      </c>
      <c r="DD41" s="158">
        <v>268291.31000000006</v>
      </c>
      <c r="DE41" s="158">
        <v>512483.65</v>
      </c>
      <c r="DF41" s="158">
        <v>452965.55999999994</v>
      </c>
      <c r="DG41" s="158">
        <v>463904.6</v>
      </c>
      <c r="DH41" s="158">
        <v>433469.44000000006</v>
      </c>
      <c r="DI41" s="158">
        <v>514424.55000000005</v>
      </c>
      <c r="DJ41" s="158">
        <v>399189.33999999997</v>
      </c>
      <c r="DK41" s="158">
        <v>361966.92000000004</v>
      </c>
      <c r="DL41" s="158">
        <v>438978.74000000011</v>
      </c>
      <c r="DM41" s="158">
        <v>471041.81999999995</v>
      </c>
      <c r="DN41" s="158">
        <v>473802.3899999999</v>
      </c>
      <c r="DO41" s="158">
        <v>465819.94000000006</v>
      </c>
      <c r="DP41" s="158">
        <v>464189.19000000006</v>
      </c>
      <c r="DQ41" s="158">
        <v>508394.64000000013</v>
      </c>
      <c r="DR41" s="158">
        <v>446417.18000000005</v>
      </c>
      <c r="DS41" s="158">
        <v>454372.82000000007</v>
      </c>
      <c r="DT41" s="158">
        <v>426080.56000000006</v>
      </c>
      <c r="DU41" s="158">
        <v>467755.19000000006</v>
      </c>
      <c r="DV41" s="158">
        <v>333540.94000000006</v>
      </c>
      <c r="DW41" s="158">
        <v>393332.13</v>
      </c>
      <c r="DX41" s="158">
        <v>418130.95999999996</v>
      </c>
      <c r="DY41" s="158">
        <v>454421.0900000002</v>
      </c>
      <c r="DZ41" s="158">
        <v>461024.44999999995</v>
      </c>
      <c r="EA41" s="158">
        <v>460156.35</v>
      </c>
      <c r="EB41" s="158">
        <v>280710.21000000008</v>
      </c>
      <c r="EC41" s="158">
        <v>396944.11</v>
      </c>
      <c r="ED41" s="158">
        <v>437219</v>
      </c>
      <c r="EE41" s="158">
        <v>443878.90999999992</v>
      </c>
      <c r="EF41" s="158">
        <v>448679.76</v>
      </c>
      <c r="EG41" s="158">
        <v>344903.92000000004</v>
      </c>
      <c r="EH41" s="158">
        <v>310195.16999999993</v>
      </c>
      <c r="EI41" s="158">
        <v>415278.01</v>
      </c>
      <c r="EJ41" s="158">
        <v>415252.69000000006</v>
      </c>
      <c r="EK41" s="158">
        <v>450462.85</v>
      </c>
      <c r="EL41" s="158">
        <v>454238.09000000008</v>
      </c>
      <c r="EM41" s="158">
        <v>463355.13</v>
      </c>
      <c r="EN41" s="158">
        <v>447702.48</v>
      </c>
      <c r="EO41" s="158">
        <v>488735.97000000009</v>
      </c>
      <c r="EP41" s="158">
        <v>438540.39999999991</v>
      </c>
      <c r="EQ41" s="158">
        <v>427961.75999999989</v>
      </c>
      <c r="ER41" s="158">
        <v>408716.37000000011</v>
      </c>
      <c r="ES41" s="158">
        <v>432815.85000000009</v>
      </c>
      <c r="ET41" s="158">
        <v>352811.97999999986</v>
      </c>
      <c r="EU41" s="158">
        <v>426953.61</v>
      </c>
      <c r="EV41" s="158">
        <v>400629.04000000004</v>
      </c>
      <c r="EW41" s="158">
        <v>433985.22000000009</v>
      </c>
      <c r="EX41" s="158">
        <v>447256.98</v>
      </c>
      <c r="EY41" s="158">
        <v>449856.93999999994</v>
      </c>
      <c r="EZ41" s="158">
        <v>241907.12000000011</v>
      </c>
      <c r="FA41" s="158">
        <v>280472.40000000002</v>
      </c>
      <c r="FB41" s="158">
        <v>419666.31999999995</v>
      </c>
      <c r="FC41" s="158">
        <v>408986.85000000009</v>
      </c>
      <c r="FD41" s="158">
        <v>388932.84000000008</v>
      </c>
      <c r="FE41" s="158">
        <v>372222.80000000005</v>
      </c>
      <c r="FF41" s="158">
        <v>280250.42000000004</v>
      </c>
      <c r="FG41" s="158">
        <v>387696.89999999991</v>
      </c>
      <c r="FH41" s="158">
        <v>386544.49999999988</v>
      </c>
      <c r="FI41" s="158">
        <v>421914.16999999993</v>
      </c>
      <c r="FJ41" s="158">
        <v>426590.74999999988</v>
      </c>
      <c r="FK41" s="158">
        <v>429597.01</v>
      </c>
      <c r="FL41" s="158">
        <v>429014.31000000006</v>
      </c>
      <c r="FM41" s="158">
        <v>457882.14000000013</v>
      </c>
      <c r="FN41" s="158">
        <v>404208.62000000011</v>
      </c>
      <c r="FO41" s="158">
        <v>395493.72000000009</v>
      </c>
      <c r="FP41" s="158">
        <v>380225.38</v>
      </c>
      <c r="FQ41" s="158">
        <v>208793.08999999997</v>
      </c>
      <c r="FR41" s="158">
        <v>351359.45999999996</v>
      </c>
      <c r="FS41" s="158">
        <v>324703.13</v>
      </c>
      <c r="FT41" s="158">
        <v>377506.45999999996</v>
      </c>
      <c r="FU41" s="158">
        <v>408355.56999999995</v>
      </c>
      <c r="FV41" s="158">
        <v>411631.28999999992</v>
      </c>
      <c r="FW41" s="158">
        <v>387099.01</v>
      </c>
      <c r="FX41" s="158">
        <v>331366.85999999987</v>
      </c>
      <c r="FY41" s="158">
        <v>368169.44000000018</v>
      </c>
      <c r="FZ41" s="158">
        <v>398695.19000000006</v>
      </c>
    </row>
    <row r="42" spans="2:182" ht="15.75" thickTop="1">
      <c r="B42" s="461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  <c r="CW42" s="39"/>
      <c r="CX42" s="39"/>
      <c r="CY42" s="39"/>
      <c r="CZ42" s="39"/>
      <c r="DA42" s="39"/>
      <c r="DB42" s="39"/>
      <c r="DC42" s="39"/>
      <c r="DD42" s="39"/>
      <c r="DE42" s="39"/>
      <c r="DF42" s="39"/>
      <c r="DG42" s="39"/>
      <c r="DH42" s="39"/>
      <c r="DI42" s="39"/>
      <c r="DJ42" s="39"/>
      <c r="DK42" s="39"/>
      <c r="DL42" s="39"/>
      <c r="DM42" s="39"/>
      <c r="DN42" s="39"/>
      <c r="DO42" s="39"/>
      <c r="DP42" s="39"/>
      <c r="DQ42" s="39"/>
      <c r="DR42" s="39"/>
      <c r="DS42" s="39"/>
      <c r="DT42" s="39"/>
      <c r="DU42" s="39"/>
      <c r="DV42" s="39"/>
      <c r="DW42" s="39"/>
      <c r="DX42" s="39"/>
      <c r="DY42" s="39"/>
      <c r="DZ42" s="39"/>
      <c r="EA42" s="39"/>
      <c r="EB42" s="39"/>
      <c r="EC42" s="39"/>
      <c r="ED42" s="39"/>
      <c r="EE42" s="39"/>
      <c r="EF42" s="39"/>
      <c r="EG42" s="39"/>
      <c r="EH42" s="39"/>
      <c r="EI42" s="39"/>
      <c r="EJ42" s="39"/>
      <c r="EK42" s="39"/>
      <c r="EL42" s="39"/>
      <c r="EM42" s="39"/>
      <c r="EN42" s="39"/>
      <c r="EO42" s="39"/>
      <c r="EP42" s="39"/>
      <c r="EQ42" s="39"/>
      <c r="ER42" s="39"/>
      <c r="ES42" s="39"/>
      <c r="ET42" s="39"/>
      <c r="EU42" s="39"/>
      <c r="EV42" s="39"/>
      <c r="EW42" s="39"/>
      <c r="EX42" s="39"/>
      <c r="EY42" s="39"/>
      <c r="EZ42" s="39"/>
      <c r="FA42" s="39"/>
      <c r="FB42" s="39"/>
      <c r="FC42" s="39"/>
      <c r="FD42" s="39"/>
      <c r="FE42" s="39"/>
      <c r="FF42" s="39"/>
      <c r="FG42" s="39"/>
      <c r="FH42" s="39"/>
      <c r="FI42" s="39"/>
      <c r="FJ42" s="39"/>
      <c r="FK42" s="39"/>
      <c r="FL42" s="39"/>
      <c r="FM42" s="39"/>
      <c r="FN42" s="39"/>
      <c r="FO42" s="39"/>
      <c r="FP42" s="39"/>
      <c r="FQ42" s="39"/>
      <c r="FR42" s="39"/>
      <c r="FS42" s="39"/>
      <c r="FT42" s="39"/>
      <c r="FU42" s="39"/>
      <c r="FV42" s="39"/>
      <c r="FW42" s="39"/>
      <c r="FX42" s="39"/>
      <c r="FY42" s="39"/>
      <c r="FZ42" s="39"/>
    </row>
    <row r="43" spans="2:182">
      <c r="B43" s="461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  <c r="FH43" s="40"/>
      <c r="FI43" s="40"/>
      <c r="FJ43" s="40"/>
      <c r="FK43" s="40"/>
      <c r="FL43" s="40"/>
      <c r="FM43" s="40"/>
      <c r="FN43" s="40"/>
      <c r="FO43" s="40"/>
      <c r="FP43" s="40"/>
      <c r="FQ43" s="40"/>
      <c r="FR43" s="40"/>
      <c r="FS43" s="40"/>
      <c r="FT43" s="40"/>
      <c r="FU43" s="40"/>
      <c r="FV43" s="40"/>
      <c r="FW43" s="40"/>
      <c r="FX43" s="40"/>
      <c r="FY43" s="40"/>
      <c r="FZ43" s="40"/>
    </row>
    <row r="44" spans="2:182">
      <c r="B44" s="599" t="s">
        <v>29</v>
      </c>
      <c r="C44" s="600">
        <v>0.27072953974448072</v>
      </c>
      <c r="D44" s="114">
        <v>0.27386296962073187</v>
      </c>
      <c r="E44" s="114">
        <v>0.25609686918834823</v>
      </c>
      <c r="F44" s="114">
        <v>0.46488989031544936</v>
      </c>
      <c r="G44" s="114">
        <v>0.33441929652675118</v>
      </c>
      <c r="H44" s="114">
        <v>0.30173055456152625</v>
      </c>
      <c r="I44" s="114">
        <v>0.29871137180537705</v>
      </c>
      <c r="J44" s="114">
        <v>0.31494789062564038</v>
      </c>
      <c r="K44" s="114">
        <v>0.28304387681921367</v>
      </c>
      <c r="L44" s="114">
        <v>0.24128842510558221</v>
      </c>
      <c r="M44" s="114">
        <v>0.23938996700897816</v>
      </c>
      <c r="N44" s="114">
        <v>0.25815517057379672</v>
      </c>
      <c r="O44" s="114">
        <v>0.26980178443186165</v>
      </c>
      <c r="P44" s="114">
        <v>0.27169277983254292</v>
      </c>
      <c r="Q44" s="114">
        <v>0.24845255305554717</v>
      </c>
      <c r="R44" s="114">
        <v>0.2561009824240934</v>
      </c>
      <c r="S44" s="114">
        <v>0.33760235515966275</v>
      </c>
      <c r="T44" s="114">
        <v>0.30056240689508407</v>
      </c>
      <c r="U44" s="114">
        <v>0.29884113626397663</v>
      </c>
      <c r="V44" s="114">
        <v>0.31410822470569122</v>
      </c>
      <c r="W44" s="114">
        <v>0.28287456483547274</v>
      </c>
      <c r="X44" s="114">
        <v>0.23804059884283191</v>
      </c>
      <c r="Y44" s="114">
        <v>0.23770289433792088</v>
      </c>
      <c r="Z44" s="114">
        <v>0.25896149605321767</v>
      </c>
      <c r="AA44" s="114">
        <v>0.28098520101167057</v>
      </c>
      <c r="AB44" s="114">
        <v>0.27796100921361538</v>
      </c>
      <c r="AC44" s="114">
        <v>0.25759368949699135</v>
      </c>
      <c r="AD44" s="114">
        <v>0.24453852648899088</v>
      </c>
      <c r="AE44" s="114">
        <v>0.38522358968647324</v>
      </c>
      <c r="AF44" s="114">
        <v>0.30024395743917232</v>
      </c>
      <c r="AG44" s="114">
        <v>0.28770830579829088</v>
      </c>
      <c r="AH44" s="114">
        <v>0.30361821031408015</v>
      </c>
      <c r="AI44" s="114">
        <v>0.27788680608344518</v>
      </c>
      <c r="AJ44" s="114">
        <v>0.25317747165477089</v>
      </c>
      <c r="AK44" s="114">
        <v>0.24342035431914824</v>
      </c>
      <c r="AL44" s="114">
        <v>0.2648056557173572</v>
      </c>
      <c r="AM44" s="114">
        <v>0.28001491078756352</v>
      </c>
      <c r="AN44" s="114">
        <v>0.27251453426203454</v>
      </c>
      <c r="AO44" s="114">
        <v>0.25586645326996521</v>
      </c>
      <c r="AP44" s="114">
        <v>0.33275024113556861</v>
      </c>
      <c r="AQ44" s="114">
        <v>0.30105280578153498</v>
      </c>
      <c r="AR44" s="114">
        <v>0.29867842999861982</v>
      </c>
      <c r="AS44" s="114">
        <v>0.28649457208547691</v>
      </c>
      <c r="AT44" s="114">
        <v>0.30204066557374715</v>
      </c>
      <c r="AU44" s="114">
        <v>0.27664912977656569</v>
      </c>
      <c r="AV44" s="114">
        <v>0.2537022099830486</v>
      </c>
      <c r="AW44" s="114">
        <v>0.24245396280183554</v>
      </c>
      <c r="AX44" s="114">
        <v>0.26411076204801259</v>
      </c>
      <c r="AY44" s="114">
        <v>0.2795492045814138</v>
      </c>
      <c r="AZ44" s="114">
        <v>0.28226851535641917</v>
      </c>
      <c r="BA44" s="114">
        <v>0.25642251889022039</v>
      </c>
      <c r="BB44" s="114">
        <v>0.38417087595165245</v>
      </c>
      <c r="BC44" s="114">
        <v>0.25444218584366107</v>
      </c>
      <c r="BD44" s="114">
        <v>0.29897001338403684</v>
      </c>
      <c r="BE44" s="114">
        <v>0.28720371712183662</v>
      </c>
      <c r="BF44" s="114">
        <v>0.3077776040644824</v>
      </c>
      <c r="BG44" s="114">
        <v>0.27874531592531399</v>
      </c>
      <c r="BH44" s="114">
        <v>0.25429875307204214</v>
      </c>
      <c r="BI44" s="114">
        <v>0.24314009477847842</v>
      </c>
      <c r="BJ44" s="114">
        <v>0.26866246836585234</v>
      </c>
      <c r="BK44" s="114">
        <v>0.27859334797358204</v>
      </c>
      <c r="BL44" s="114">
        <v>0.2800481393680837</v>
      </c>
      <c r="BM44" s="114">
        <v>0.25486055743933222</v>
      </c>
      <c r="BN44" s="114">
        <v>0.41751479076479076</v>
      </c>
      <c r="BO44" s="114">
        <v>0.42466029969918606</v>
      </c>
      <c r="BP44" s="114">
        <v>0.29710637264989737</v>
      </c>
      <c r="BQ44" s="114">
        <v>0.28965202458515343</v>
      </c>
      <c r="BR44" s="114">
        <v>0.30228842984254334</v>
      </c>
      <c r="BS44" s="114">
        <v>0.27403542273356568</v>
      </c>
      <c r="BT44" s="114">
        <v>0.24980278000070311</v>
      </c>
      <c r="BU44" s="114">
        <v>0.24333042218719378</v>
      </c>
      <c r="BV44" s="114">
        <v>0.26275021931982162</v>
      </c>
      <c r="BW44" s="114">
        <v>0.27430754527132517</v>
      </c>
      <c r="BX44" s="114">
        <v>0.27475460575934019</v>
      </c>
      <c r="BY44" s="114">
        <v>0.2562866855327845</v>
      </c>
      <c r="BZ44" s="114">
        <v>0.29541738877045531</v>
      </c>
      <c r="CA44" s="114">
        <v>0.33807098569289173</v>
      </c>
      <c r="CB44" s="114">
        <v>0.29128803739480119</v>
      </c>
      <c r="CC44" s="114">
        <v>0.28224495810910921</v>
      </c>
      <c r="CD44" s="114">
        <v>0.29697112357310501</v>
      </c>
      <c r="CE44" s="114">
        <v>0.27205789739936609</v>
      </c>
      <c r="CF44" s="114">
        <v>0.24118547731817913</v>
      </c>
      <c r="CG44" s="114">
        <v>0.22933293597074333</v>
      </c>
      <c r="CH44" s="114">
        <v>0.24654727951918345</v>
      </c>
      <c r="CI44" s="114">
        <v>0.26435599393108222</v>
      </c>
      <c r="CJ44" s="114">
        <v>0.25827225806183185</v>
      </c>
      <c r="CK44" s="114">
        <v>0.24831078277569441</v>
      </c>
      <c r="CL44" s="114">
        <v>0.30889746193980216</v>
      </c>
      <c r="CM44" s="114">
        <v>0.27311666401899165</v>
      </c>
      <c r="CN44" s="114">
        <v>0.28805240898235135</v>
      </c>
      <c r="CO44" s="114">
        <v>0.27889976616725093</v>
      </c>
      <c r="CP44" s="114">
        <v>0.2945164390015973</v>
      </c>
      <c r="CQ44" s="114">
        <v>0.26899656086551549</v>
      </c>
      <c r="CR44" s="114">
        <v>0.24017264659151244</v>
      </c>
      <c r="CS44" s="114">
        <v>0.22956236766169907</v>
      </c>
      <c r="CT44" s="114">
        <v>0.24876309310024858</v>
      </c>
      <c r="CU44" s="114">
        <v>0.26831964838367728</v>
      </c>
      <c r="CV44" s="114">
        <v>0.26704697251406873</v>
      </c>
      <c r="CW44" s="114">
        <v>0.4934254727223823</v>
      </c>
      <c r="CX44" s="114">
        <v>1.0068137932236931</v>
      </c>
      <c r="CY44" s="114">
        <v>0.24859476722883966</v>
      </c>
      <c r="CZ44" s="114">
        <v>0.29180875446942456</v>
      </c>
      <c r="DA44" s="114">
        <v>0.27927702995031883</v>
      </c>
      <c r="DB44" s="114">
        <v>0.29378308411387899</v>
      </c>
      <c r="DC44" s="114">
        <v>0.27017597842977842</v>
      </c>
      <c r="DD44" s="114">
        <v>0.2457860238493649</v>
      </c>
      <c r="DE44" s="114">
        <v>0.2294718942183607</v>
      </c>
      <c r="DF44" s="114">
        <v>0.25071205203333291</v>
      </c>
      <c r="DG44" s="114">
        <v>0.26886231942562494</v>
      </c>
      <c r="DH44" s="114">
        <v>0.27250407761523004</v>
      </c>
      <c r="DI44" s="114">
        <v>0.24791711044314535</v>
      </c>
      <c r="DJ44" s="114">
        <v>0.24188914145350279</v>
      </c>
      <c r="DK44" s="114">
        <v>0.36816347736503691</v>
      </c>
      <c r="DL44" s="114">
        <v>0.29289432648407665</v>
      </c>
      <c r="DM44" s="114">
        <v>0.27888844053007711</v>
      </c>
      <c r="DN44" s="114">
        <v>0.29511855217441108</v>
      </c>
      <c r="DO44" s="114">
        <v>0.27057617343391954</v>
      </c>
      <c r="DP44" s="114">
        <v>0.24545732423702959</v>
      </c>
      <c r="DQ44" s="114">
        <v>0.23113484065939618</v>
      </c>
      <c r="DR44" s="114">
        <v>0.25075093177039304</v>
      </c>
      <c r="DS44" s="114">
        <v>0.2696521684919671</v>
      </c>
      <c r="DT44" s="114">
        <v>0.27390544941206318</v>
      </c>
      <c r="DU44" s="114">
        <v>0.24849437031868751</v>
      </c>
      <c r="DV44" s="114">
        <v>0.33122867874007805</v>
      </c>
      <c r="DW44" s="114">
        <v>0.26971621994066802</v>
      </c>
      <c r="DX44" s="114">
        <v>0.29375685168568133</v>
      </c>
      <c r="DY44" s="114">
        <v>0.28476110011457489</v>
      </c>
      <c r="DZ44" s="114">
        <v>0.30082323548887191</v>
      </c>
      <c r="EA44" s="114">
        <v>0.27101859578632875</v>
      </c>
      <c r="EB44" s="114">
        <v>0.2467873805465107</v>
      </c>
      <c r="EC44" s="114">
        <v>0.23339736483138088</v>
      </c>
      <c r="ED44" s="114">
        <v>0.25506616160674966</v>
      </c>
      <c r="EE44" s="114">
        <v>0.27081514817763713</v>
      </c>
      <c r="EF44" s="114">
        <v>0.26494884913229022</v>
      </c>
      <c r="EG44" s="114">
        <v>0.24915953112403863</v>
      </c>
      <c r="EH44" s="114">
        <v>0.34564597395890967</v>
      </c>
      <c r="EI44" s="114">
        <v>0.26249352235614898</v>
      </c>
      <c r="EJ44" s="114">
        <v>0.29394646389395535</v>
      </c>
      <c r="EK44" s="114">
        <v>0.28434360692591187</v>
      </c>
      <c r="EL44" s="114">
        <v>0.30106363606834596</v>
      </c>
      <c r="EM44" s="114">
        <v>0.27104530746001448</v>
      </c>
      <c r="EN44" s="114">
        <v>0.24461023035955129</v>
      </c>
      <c r="EO44" s="114">
        <v>0.23402871989146851</v>
      </c>
      <c r="EP44" s="114">
        <v>0.25570566244846066</v>
      </c>
      <c r="EQ44" s="114">
        <v>0.2738014685315377</v>
      </c>
      <c r="ER44" s="114">
        <v>0.27672469691168106</v>
      </c>
      <c r="ES44" s="114">
        <v>0.25649408378701638</v>
      </c>
      <c r="ET44" s="114">
        <v>0.35327093655407138</v>
      </c>
      <c r="EU44" s="114">
        <v>0.25782171757669176</v>
      </c>
      <c r="EV44" s="114">
        <v>0.29589643755930528</v>
      </c>
      <c r="EW44" s="114">
        <v>0.28749789615208693</v>
      </c>
      <c r="EX44" s="114">
        <v>0.30129141682506272</v>
      </c>
      <c r="EY44" s="114">
        <v>0.27842633355630569</v>
      </c>
      <c r="EZ44" s="114">
        <v>0.24726231427357212</v>
      </c>
      <c r="FA44" s="114">
        <v>0.24052761475878626</v>
      </c>
      <c r="FB44" s="114">
        <v>0.25755562870439175</v>
      </c>
      <c r="FC44" s="114">
        <v>0.2772422884735502</v>
      </c>
      <c r="FD44" s="114">
        <v>0.28012653515492969</v>
      </c>
      <c r="FE44" s="114">
        <v>0.25714454058954733</v>
      </c>
      <c r="FF44" s="114">
        <v>0.44462205711896935</v>
      </c>
      <c r="FG44" s="114">
        <v>0.39488986881899052</v>
      </c>
      <c r="FH44" s="114">
        <v>0.29847071809396869</v>
      </c>
      <c r="FI44" s="114">
        <v>0.2889331195948377</v>
      </c>
      <c r="FJ44" s="114">
        <v>0.30445054813800299</v>
      </c>
      <c r="FK44" s="114">
        <v>0.2804356866031214</v>
      </c>
      <c r="FL44" s="114">
        <v>0.24712855209469767</v>
      </c>
      <c r="FM44" s="114">
        <v>0.2431242461423283</v>
      </c>
      <c r="FN44" s="114">
        <v>0.26106279875192523</v>
      </c>
      <c r="FO44" s="114">
        <v>0.28272712778598352</v>
      </c>
      <c r="FP44" s="114">
        <v>0.28052057614842651</v>
      </c>
      <c r="FQ44" s="114">
        <v>0.25688810512463556</v>
      </c>
      <c r="FR44" s="114">
        <v>0.24363210688420878</v>
      </c>
      <c r="FS44" s="114">
        <v>0.38745082786128843</v>
      </c>
      <c r="FT44" s="114">
        <v>0.30371913138142442</v>
      </c>
      <c r="FU44" s="114">
        <v>0.29030987056873314</v>
      </c>
      <c r="FV44" s="114">
        <v>0.30570807356577329</v>
      </c>
      <c r="FW44" s="114">
        <v>0.2799324777019388</v>
      </c>
      <c r="FX44" s="114">
        <v>0.24843014128728416</v>
      </c>
      <c r="FY44" s="114">
        <v>0.24337904321614318</v>
      </c>
      <c r="FZ44" s="114">
        <v>0.26053662408790063</v>
      </c>
    </row>
    <row r="45" spans="2:182">
      <c r="B45" s="601" t="s">
        <v>30</v>
      </c>
      <c r="C45" s="602">
        <v>28225.19</v>
      </c>
      <c r="D45" s="115">
        <v>25172.09</v>
      </c>
      <c r="E45" s="115">
        <v>33228.019999999997</v>
      </c>
      <c r="F45" s="115">
        <v>34540.559999999998</v>
      </c>
      <c r="G45" s="115">
        <v>34250.03</v>
      </c>
      <c r="H45" s="115">
        <v>28876.71</v>
      </c>
      <c r="I45" s="115">
        <v>29736.99</v>
      </c>
      <c r="J45" s="115">
        <v>26745.34</v>
      </c>
      <c r="K45" s="115">
        <v>32878.769999999997</v>
      </c>
      <c r="L45" s="115">
        <v>38949.99</v>
      </c>
      <c r="M45" s="115">
        <v>38140.980000000003</v>
      </c>
      <c r="N45" s="115">
        <v>35241.599999999999</v>
      </c>
      <c r="O45" s="115">
        <v>31945.19</v>
      </c>
      <c r="P45" s="115">
        <v>28531.09</v>
      </c>
      <c r="Q45" s="115">
        <v>36948.019999999997</v>
      </c>
      <c r="R45" s="115">
        <v>38138.559999999998</v>
      </c>
      <c r="S45" s="115">
        <v>36970.03</v>
      </c>
      <c r="T45" s="115">
        <v>32475.71</v>
      </c>
      <c r="U45" s="115">
        <v>33456.99</v>
      </c>
      <c r="V45" s="115">
        <v>30464.34</v>
      </c>
      <c r="W45" s="115">
        <v>36478.769999999997</v>
      </c>
      <c r="X45" s="115">
        <v>42657.99</v>
      </c>
      <c r="Y45" s="115">
        <v>41746.980000000003</v>
      </c>
      <c r="Z45" s="115">
        <v>38659.599999999999</v>
      </c>
      <c r="AA45" s="115">
        <v>35389.339999999997</v>
      </c>
      <c r="AB45" s="115">
        <v>32657.8</v>
      </c>
      <c r="AC45" s="115">
        <v>42274.97</v>
      </c>
      <c r="AD45" s="115">
        <v>43175.96</v>
      </c>
      <c r="AE45" s="115">
        <v>42162.22</v>
      </c>
      <c r="AF45" s="115">
        <v>30321.87</v>
      </c>
      <c r="AG45" s="115">
        <v>31146.33</v>
      </c>
      <c r="AH45" s="115">
        <v>28224.71</v>
      </c>
      <c r="AI45" s="115">
        <v>35514.39</v>
      </c>
      <c r="AJ45" s="115">
        <v>43347.91</v>
      </c>
      <c r="AK45" s="115">
        <v>42761.49</v>
      </c>
      <c r="AL45" s="115">
        <v>39329.300000000003</v>
      </c>
      <c r="AM45" s="115">
        <v>35379</v>
      </c>
      <c r="AN45" s="115">
        <v>34692.35</v>
      </c>
      <c r="AO45" s="115">
        <v>42265.64</v>
      </c>
      <c r="AP45" s="115">
        <v>42209.66</v>
      </c>
      <c r="AQ45" s="115">
        <v>42122.94</v>
      </c>
      <c r="AR45" s="115">
        <v>30253.64</v>
      </c>
      <c r="AS45" s="115">
        <v>31221.07</v>
      </c>
      <c r="AT45" s="115">
        <v>28272.71</v>
      </c>
      <c r="AU45" s="115">
        <v>35516.54</v>
      </c>
      <c r="AV45" s="115">
        <v>43309.7</v>
      </c>
      <c r="AW45" s="115">
        <v>42737.91</v>
      </c>
      <c r="AX45" s="115">
        <v>39354.14</v>
      </c>
      <c r="AY45" s="115">
        <v>38581.61</v>
      </c>
      <c r="AZ45" s="115">
        <v>34407.68</v>
      </c>
      <c r="BA45" s="115">
        <v>43697.95</v>
      </c>
      <c r="BB45" s="115">
        <v>43696.959999999999</v>
      </c>
      <c r="BC45" s="115">
        <v>44658.58</v>
      </c>
      <c r="BD45" s="115">
        <v>33708.730000000003</v>
      </c>
      <c r="BE45" s="115">
        <v>36794.29</v>
      </c>
      <c r="BF45" s="115">
        <v>32760.29</v>
      </c>
      <c r="BG45" s="115">
        <v>38375.81</v>
      </c>
      <c r="BH45" s="115">
        <v>44698.8</v>
      </c>
      <c r="BI45" s="115">
        <v>45311.58</v>
      </c>
      <c r="BJ45" s="115">
        <v>41788.42</v>
      </c>
      <c r="BK45" s="115">
        <v>38601.64</v>
      </c>
      <c r="BL45" s="115">
        <v>34463.29</v>
      </c>
      <c r="BM45" s="115">
        <v>43708.49</v>
      </c>
      <c r="BN45" s="115">
        <v>43705.96</v>
      </c>
      <c r="BO45" s="115">
        <v>44239.74</v>
      </c>
      <c r="BP45" s="115">
        <v>33694.480000000003</v>
      </c>
      <c r="BQ45" s="115">
        <v>35854.61</v>
      </c>
      <c r="BR45" s="115">
        <v>32805.97</v>
      </c>
      <c r="BS45" s="115">
        <v>38338.019999999997</v>
      </c>
      <c r="BT45" s="115">
        <v>44678.45</v>
      </c>
      <c r="BU45" s="115">
        <v>44306.44</v>
      </c>
      <c r="BV45" s="115">
        <v>41724.61</v>
      </c>
      <c r="BW45" s="115">
        <v>38639.980000000003</v>
      </c>
      <c r="BX45" s="115">
        <v>34480.589999999997</v>
      </c>
      <c r="BY45" s="115">
        <v>42683.03</v>
      </c>
      <c r="BZ45" s="115">
        <v>43770.96</v>
      </c>
      <c r="CA45" s="115">
        <v>44058.41</v>
      </c>
      <c r="CB45" s="115">
        <v>33790.730000000003</v>
      </c>
      <c r="CC45" s="115">
        <v>35925.61</v>
      </c>
      <c r="CD45" s="115">
        <v>32820.94</v>
      </c>
      <c r="CE45" s="115">
        <v>37296.400000000001</v>
      </c>
      <c r="CF45" s="115">
        <v>44735.94</v>
      </c>
      <c r="CG45" s="115">
        <v>44598.5</v>
      </c>
      <c r="CH45" s="115">
        <v>42100.61</v>
      </c>
      <c r="CI45" s="115">
        <v>38603.519999999997</v>
      </c>
      <c r="CJ45" s="115">
        <v>37340.339999999997</v>
      </c>
      <c r="CK45" s="115">
        <v>42729.78</v>
      </c>
      <c r="CL45" s="115">
        <v>43832</v>
      </c>
      <c r="CM45" s="115">
        <v>44174.06</v>
      </c>
      <c r="CN45" s="115">
        <v>33674.519999999997</v>
      </c>
      <c r="CO45" s="115">
        <v>35844.29</v>
      </c>
      <c r="CP45" s="115">
        <v>32742.29</v>
      </c>
      <c r="CQ45" s="115">
        <v>37438.61</v>
      </c>
      <c r="CR45" s="115">
        <v>44689.08</v>
      </c>
      <c r="CS45" s="115">
        <v>44573.51</v>
      </c>
      <c r="CT45" s="115">
        <v>41634.699999999997</v>
      </c>
      <c r="CU45" s="115">
        <v>37617</v>
      </c>
      <c r="CV45" s="115">
        <v>34291.5</v>
      </c>
      <c r="CW45" s="115">
        <v>42736.03</v>
      </c>
      <c r="CX45" s="115">
        <v>43803.96</v>
      </c>
      <c r="CY45" s="115">
        <v>43199.06</v>
      </c>
      <c r="CZ45" s="115">
        <v>32708.019999999997</v>
      </c>
      <c r="DA45" s="115">
        <v>35808.03</v>
      </c>
      <c r="DB45" s="115">
        <v>32672.29</v>
      </c>
      <c r="DC45" s="115">
        <v>37493.46</v>
      </c>
      <c r="DD45" s="115">
        <v>43705.45</v>
      </c>
      <c r="DE45" s="115">
        <v>44615.51</v>
      </c>
      <c r="DF45" s="115">
        <v>41625.39</v>
      </c>
      <c r="DG45" s="115">
        <v>37719.81</v>
      </c>
      <c r="DH45" s="115">
        <v>33325.03</v>
      </c>
      <c r="DI45" s="115">
        <v>42721.22</v>
      </c>
      <c r="DJ45" s="115">
        <v>43770.29</v>
      </c>
      <c r="DK45" s="115">
        <v>43254.34</v>
      </c>
      <c r="DL45" s="115">
        <v>32711.919999999998</v>
      </c>
      <c r="DM45" s="115">
        <v>35774.1</v>
      </c>
      <c r="DN45" s="115">
        <v>32710.29</v>
      </c>
      <c r="DO45" s="115">
        <v>37455.46</v>
      </c>
      <c r="DP45" s="115">
        <v>43694.3</v>
      </c>
      <c r="DQ45" s="115">
        <v>44263.5</v>
      </c>
      <c r="DR45" s="115">
        <v>41626.449999999997</v>
      </c>
      <c r="DS45" s="115">
        <v>37635.61</v>
      </c>
      <c r="DT45" s="115">
        <v>33389.83</v>
      </c>
      <c r="DU45" s="115">
        <v>42711.25</v>
      </c>
      <c r="DV45" s="115">
        <v>42695.51</v>
      </c>
      <c r="DW45" s="115">
        <v>43286.23</v>
      </c>
      <c r="DX45" s="115">
        <v>32710.07</v>
      </c>
      <c r="DY45" s="115">
        <v>34792.61</v>
      </c>
      <c r="DZ45" s="115">
        <v>31759.97</v>
      </c>
      <c r="EA45" s="115">
        <v>37387.160000000003</v>
      </c>
      <c r="EB45" s="115">
        <v>43690.45</v>
      </c>
      <c r="EC45" s="115">
        <v>44315.5</v>
      </c>
      <c r="ED45" s="115">
        <v>40989.51</v>
      </c>
      <c r="EE45" s="115">
        <v>37626.21</v>
      </c>
      <c r="EF45" s="115">
        <v>36359.370000000003</v>
      </c>
      <c r="EG45" s="115">
        <v>42683.03</v>
      </c>
      <c r="EH45" s="115">
        <v>43145.96</v>
      </c>
      <c r="EI45" s="115">
        <v>43055.41</v>
      </c>
      <c r="EJ45" s="115">
        <v>32787.730000000003</v>
      </c>
      <c r="EK45" s="115">
        <v>34918.61</v>
      </c>
      <c r="EL45" s="115">
        <v>31826.940000000002</v>
      </c>
      <c r="EM45" s="115">
        <v>37313.4</v>
      </c>
      <c r="EN45" s="115">
        <v>44067.24</v>
      </c>
      <c r="EO45" s="115">
        <v>44286</v>
      </c>
      <c r="EP45" s="115">
        <v>40632.81</v>
      </c>
      <c r="EQ45" s="115">
        <v>37595.78</v>
      </c>
      <c r="ER45" s="115">
        <v>33389.43</v>
      </c>
      <c r="ES45" s="115">
        <v>41703.03</v>
      </c>
      <c r="ET45" s="115">
        <v>43083.5</v>
      </c>
      <c r="EU45" s="115">
        <v>43290.89</v>
      </c>
      <c r="EV45" s="115">
        <v>32622.129999999997</v>
      </c>
      <c r="EW45" s="115">
        <v>34922.32</v>
      </c>
      <c r="EX45" s="115">
        <v>31909.61</v>
      </c>
      <c r="EY45" s="115">
        <v>36305.760000000002</v>
      </c>
      <c r="EZ45" s="115">
        <v>43661.08</v>
      </c>
      <c r="FA45" s="115">
        <v>43318.16</v>
      </c>
      <c r="FB45" s="115">
        <v>40733</v>
      </c>
      <c r="FC45" s="115">
        <v>37605.660000000003</v>
      </c>
      <c r="FD45" s="115">
        <v>33336.199999999997</v>
      </c>
      <c r="FE45" s="115">
        <v>41720.03</v>
      </c>
      <c r="FF45" s="115">
        <v>43201.75</v>
      </c>
      <c r="FG45" s="115">
        <v>43174.06</v>
      </c>
      <c r="FH45" s="115">
        <v>32674.519999999997</v>
      </c>
      <c r="FI45" s="115">
        <v>34854.29</v>
      </c>
      <c r="FJ45" s="115">
        <v>31825.29</v>
      </c>
      <c r="FK45" s="115">
        <v>36453.61</v>
      </c>
      <c r="FL45" s="115">
        <v>44026.09</v>
      </c>
      <c r="FM45" s="115">
        <v>43236.51</v>
      </c>
      <c r="FN45" s="115">
        <v>40656.699999999997</v>
      </c>
      <c r="FO45" s="115">
        <v>36609</v>
      </c>
      <c r="FP45" s="115">
        <v>33311.5</v>
      </c>
      <c r="FQ45" s="115">
        <v>41738.03</v>
      </c>
      <c r="FR45" s="115">
        <v>43171.96</v>
      </c>
      <c r="FS45" s="115">
        <v>42197.06</v>
      </c>
      <c r="FT45" s="115">
        <v>31691.089999999997</v>
      </c>
      <c r="FU45" s="115">
        <v>34821.96</v>
      </c>
      <c r="FV45" s="115">
        <v>31823.29</v>
      </c>
      <c r="FW45" s="115">
        <v>36519.46</v>
      </c>
      <c r="FX45" s="115">
        <v>44037.45</v>
      </c>
      <c r="FY45" s="115">
        <v>43251.51</v>
      </c>
      <c r="FZ45" s="115">
        <v>40748.39</v>
      </c>
    </row>
    <row r="46" spans="2:182">
      <c r="B46" s="603"/>
      <c r="C46" s="116"/>
      <c r="D46" s="604"/>
      <c r="E46" s="604"/>
      <c r="F46" s="604"/>
      <c r="G46" s="604"/>
      <c r="H46" s="604"/>
      <c r="I46" s="604"/>
      <c r="J46" s="604"/>
      <c r="K46" s="604"/>
      <c r="L46" s="604"/>
      <c r="M46" s="604"/>
      <c r="N46" s="604"/>
      <c r="O46" s="604"/>
      <c r="P46" s="604"/>
      <c r="Q46" s="604"/>
      <c r="R46" s="604"/>
      <c r="S46" s="604"/>
      <c r="T46" s="604"/>
      <c r="U46" s="604"/>
      <c r="V46" s="604"/>
      <c r="W46" s="604"/>
      <c r="X46" s="604"/>
      <c r="Y46" s="604"/>
      <c r="Z46" s="604"/>
      <c r="AA46" s="604"/>
      <c r="AB46" s="604"/>
      <c r="AC46" s="604"/>
      <c r="AD46" s="604"/>
      <c r="AE46" s="604"/>
      <c r="AF46" s="604"/>
      <c r="AG46" s="604"/>
      <c r="AH46" s="604"/>
      <c r="AI46" s="604"/>
      <c r="AJ46" s="604"/>
      <c r="AK46" s="604"/>
      <c r="AL46" s="604"/>
      <c r="AM46" s="604"/>
      <c r="AN46" s="604"/>
      <c r="AO46" s="604"/>
      <c r="AP46" s="604"/>
      <c r="AQ46" s="604"/>
      <c r="AR46" s="604"/>
      <c r="AS46" s="604"/>
      <c r="AT46" s="604"/>
      <c r="AU46" s="604"/>
      <c r="AV46" s="604"/>
      <c r="AW46" s="604"/>
      <c r="AX46" s="604"/>
      <c r="AY46" s="604"/>
      <c r="AZ46" s="604"/>
      <c r="BA46" s="604"/>
      <c r="BB46" s="604"/>
      <c r="BC46" s="604"/>
      <c r="BD46" s="604"/>
      <c r="BE46" s="604"/>
      <c r="BF46" s="604"/>
      <c r="BG46" s="604"/>
      <c r="BH46" s="604"/>
      <c r="BI46" s="604"/>
      <c r="BJ46" s="604"/>
      <c r="BK46" s="604"/>
      <c r="BL46" s="604"/>
      <c r="BM46" s="604"/>
      <c r="BN46" s="604"/>
      <c r="BO46" s="604"/>
      <c r="BP46" s="604"/>
      <c r="BQ46" s="604"/>
      <c r="BR46" s="604"/>
      <c r="BS46" s="604"/>
      <c r="BT46" s="604"/>
      <c r="BU46" s="604"/>
      <c r="BV46" s="604"/>
      <c r="BW46" s="604"/>
      <c r="BX46" s="604"/>
      <c r="BY46" s="604"/>
      <c r="BZ46" s="604"/>
      <c r="CA46" s="604"/>
      <c r="CB46" s="604"/>
      <c r="CC46" s="604"/>
      <c r="CD46" s="604"/>
      <c r="CE46" s="604"/>
      <c r="CF46" s="604"/>
      <c r="CG46" s="604"/>
      <c r="CH46" s="604"/>
      <c r="CI46" s="604"/>
      <c r="CJ46" s="604"/>
      <c r="CK46" s="604"/>
      <c r="CL46" s="604"/>
      <c r="CM46" s="604"/>
      <c r="CN46" s="604"/>
      <c r="CO46" s="604"/>
      <c r="CP46" s="604"/>
      <c r="CQ46" s="604"/>
      <c r="CR46" s="604"/>
      <c r="CS46" s="604"/>
      <c r="CT46" s="604"/>
      <c r="CU46" s="604"/>
      <c r="CV46" s="604"/>
      <c r="CW46" s="604"/>
      <c r="CX46" s="604"/>
      <c r="CY46" s="604"/>
      <c r="CZ46" s="604"/>
      <c r="DA46" s="604"/>
      <c r="DB46" s="604"/>
      <c r="DC46" s="604"/>
      <c r="DD46" s="604"/>
      <c r="DE46" s="604"/>
      <c r="DF46" s="604"/>
      <c r="DG46" s="604"/>
      <c r="DH46" s="604"/>
      <c r="DI46" s="604"/>
      <c r="DJ46" s="604"/>
      <c r="DK46" s="604"/>
      <c r="DL46" s="604"/>
      <c r="DM46" s="604"/>
      <c r="DN46" s="604"/>
      <c r="DO46" s="604"/>
      <c r="DP46" s="604"/>
      <c r="DQ46" s="604"/>
      <c r="DR46" s="604"/>
      <c r="DS46" s="604"/>
      <c r="DT46" s="604"/>
      <c r="DU46" s="604"/>
      <c r="DV46" s="604"/>
      <c r="DW46" s="604"/>
      <c r="DX46" s="604"/>
      <c r="DY46" s="604"/>
      <c r="DZ46" s="604"/>
      <c r="EA46" s="604"/>
      <c r="EB46" s="604"/>
      <c r="EC46" s="604"/>
      <c r="ED46" s="604"/>
      <c r="EE46" s="604"/>
      <c r="EF46" s="604"/>
      <c r="EG46" s="604"/>
      <c r="EH46" s="604"/>
      <c r="EI46" s="604"/>
      <c r="EJ46" s="604"/>
      <c r="EK46" s="604"/>
      <c r="EL46" s="604"/>
      <c r="EM46" s="604"/>
      <c r="EN46" s="604"/>
      <c r="EO46" s="604"/>
      <c r="EP46" s="604"/>
      <c r="EQ46" s="604"/>
      <c r="ER46" s="604"/>
      <c r="ES46" s="604"/>
      <c r="ET46" s="604"/>
      <c r="EU46" s="604"/>
      <c r="EV46" s="604"/>
      <c r="EW46" s="604"/>
      <c r="EX46" s="604"/>
      <c r="EY46" s="604"/>
      <c r="EZ46" s="604"/>
      <c r="FA46" s="604"/>
      <c r="FB46" s="604"/>
      <c r="FC46" s="604"/>
      <c r="FD46" s="604"/>
      <c r="FE46" s="604"/>
      <c r="FF46" s="604"/>
      <c r="FG46" s="604"/>
      <c r="FH46" s="604"/>
      <c r="FI46" s="604"/>
      <c r="FJ46" s="604"/>
      <c r="FK46" s="604"/>
      <c r="FL46" s="604"/>
      <c r="FM46" s="604"/>
      <c r="FN46" s="604"/>
      <c r="FO46" s="604"/>
      <c r="FP46" s="604"/>
      <c r="FQ46" s="604"/>
      <c r="FR46" s="604"/>
      <c r="FS46" s="604"/>
      <c r="FT46" s="604"/>
      <c r="FU46" s="604"/>
      <c r="FV46" s="604"/>
      <c r="FW46" s="604"/>
      <c r="FX46" s="604"/>
      <c r="FY46" s="604"/>
      <c r="FZ46" s="604"/>
    </row>
    <row r="47" spans="2:182">
      <c r="B47" s="605" t="s">
        <v>31</v>
      </c>
      <c r="C47" s="606">
        <v>24019.42933686254</v>
      </c>
      <c r="D47" s="607">
        <v>21846.435689871232</v>
      </c>
      <c r="E47" s="607">
        <v>21744.598914366263</v>
      </c>
      <c r="F47" s="607">
        <v>19760.524835343505</v>
      </c>
      <c r="G47" s="607">
        <v>21227.757279449666</v>
      </c>
      <c r="H47" s="607">
        <v>25772.012832991815</v>
      </c>
      <c r="I47" s="607">
        <v>26658.443479965452</v>
      </c>
      <c r="J47" s="607">
        <v>28032.333970705597</v>
      </c>
      <c r="K47" s="607">
        <v>23955.297631271755</v>
      </c>
      <c r="L47" s="607">
        <v>20850.941768919984</v>
      </c>
      <c r="M47" s="607">
        <v>19980.005324831171</v>
      </c>
      <c r="N47" s="607">
        <v>22521.630582645583</v>
      </c>
      <c r="O47" s="607">
        <v>23908.528632967162</v>
      </c>
      <c r="P47" s="607">
        <v>21739.555739427287</v>
      </c>
      <c r="Q47" s="607">
        <v>21654.783626714321</v>
      </c>
      <c r="R47" s="607">
        <v>19876.260069567099</v>
      </c>
      <c r="S47" s="607">
        <v>21711.374995486658</v>
      </c>
      <c r="T47" s="607">
        <v>25650.809827611818</v>
      </c>
      <c r="U47" s="607">
        <v>26538.566934145743</v>
      </c>
      <c r="V47" s="607">
        <v>27902.642595690802</v>
      </c>
      <c r="W47" s="607">
        <v>23846.266883429347</v>
      </c>
      <c r="X47" s="607">
        <v>20748.724492090023</v>
      </c>
      <c r="Y47" s="607">
        <v>19881.679855227958</v>
      </c>
      <c r="Z47" s="607">
        <v>22554.672958589821</v>
      </c>
      <c r="AA47" s="607">
        <v>24754.199115576026</v>
      </c>
      <c r="AB47" s="607">
        <v>22145.293974358392</v>
      </c>
      <c r="AC47" s="607">
        <v>22439.230469434417</v>
      </c>
      <c r="AD47" s="607">
        <v>20575.269670717233</v>
      </c>
      <c r="AE47" s="607">
        <v>21970.821668920198</v>
      </c>
      <c r="AF47" s="607">
        <v>25638.456283365696</v>
      </c>
      <c r="AG47" s="607">
        <v>25551.338674407987</v>
      </c>
      <c r="AH47" s="607">
        <v>26951.617727345503</v>
      </c>
      <c r="AI47" s="607">
        <v>23470.304358033449</v>
      </c>
      <c r="AJ47" s="607">
        <v>22019.757203619512</v>
      </c>
      <c r="AK47" s="607">
        <v>20389.91834302033</v>
      </c>
      <c r="AL47" s="607">
        <v>22932.807635746343</v>
      </c>
      <c r="AM47" s="607">
        <v>24803.624542436792</v>
      </c>
      <c r="AN47" s="607">
        <v>22660.777137548241</v>
      </c>
      <c r="AO47" s="607">
        <v>22478.462382826208</v>
      </c>
      <c r="AP47" s="607">
        <v>21163.688148657198</v>
      </c>
      <c r="AQ47" s="607">
        <v>22120.438947241499</v>
      </c>
      <c r="AR47" s="607">
        <v>25660.302460873649</v>
      </c>
      <c r="AS47" s="607">
        <v>25631.268286657385</v>
      </c>
      <c r="AT47" s="607">
        <v>27027.80226174093</v>
      </c>
      <c r="AU47" s="607">
        <v>23512.94416415361</v>
      </c>
      <c r="AV47" s="607">
        <v>22049.720913358178</v>
      </c>
      <c r="AW47" s="607">
        <v>20425.692600518814</v>
      </c>
      <c r="AX47" s="607">
        <v>22971.358825547821</v>
      </c>
      <c r="AY47" s="607">
        <v>24816.214904852128</v>
      </c>
      <c r="AZ47" s="607">
        <v>22614.403734414009</v>
      </c>
      <c r="BA47" s="607">
        <v>22494.446442076362</v>
      </c>
      <c r="BB47" s="607">
        <v>21022.308144601389</v>
      </c>
      <c r="BC47" s="607">
        <v>22066.375268848948</v>
      </c>
      <c r="BD47" s="607">
        <v>25672.791733881168</v>
      </c>
      <c r="BE47" s="607">
        <v>25625.328274049552</v>
      </c>
      <c r="BF47" s="607">
        <v>27463.426755800796</v>
      </c>
      <c r="BG47" s="607">
        <v>23559.183254593478</v>
      </c>
      <c r="BH47" s="607">
        <v>22047.140314933018</v>
      </c>
      <c r="BI47" s="607">
        <v>20400.199176304835</v>
      </c>
      <c r="BJ47" s="607">
        <v>23375.662253923754</v>
      </c>
      <c r="BK47" s="607">
        <v>24802.852352571539</v>
      </c>
      <c r="BL47" s="607">
        <v>22582.672738298621</v>
      </c>
      <c r="BM47" s="607">
        <v>22484.111643399738</v>
      </c>
      <c r="BN47" s="607">
        <v>21262.751394249037</v>
      </c>
      <c r="BO47" s="607">
        <v>22386.862139398836</v>
      </c>
      <c r="BP47" s="607">
        <v>25672.155512053174</v>
      </c>
      <c r="BQ47" s="607">
        <v>26044.681887283372</v>
      </c>
      <c r="BR47" s="607">
        <v>27424.412457795108</v>
      </c>
      <c r="BS47" s="607">
        <v>23559.721616599836</v>
      </c>
      <c r="BT47" s="607">
        <v>22037.031389070151</v>
      </c>
      <c r="BU47" s="607">
        <v>20838.584164456675</v>
      </c>
      <c r="BV47" s="607">
        <v>23379.20107596193</v>
      </c>
      <c r="BW47" s="607">
        <v>24652.849102448061</v>
      </c>
      <c r="BX47" s="607">
        <v>22451.97249205695</v>
      </c>
      <c r="BY47" s="607">
        <v>22829.478677359632</v>
      </c>
      <c r="BZ47" s="607">
        <v>20901.757963975964</v>
      </c>
      <c r="CA47" s="607">
        <v>22075.367534686175</v>
      </c>
      <c r="CB47" s="607">
        <v>25488.237300113658</v>
      </c>
      <c r="CC47" s="607">
        <v>25864.716277400188</v>
      </c>
      <c r="CD47" s="607">
        <v>27269.178534800521</v>
      </c>
      <c r="CE47" s="607">
        <v>23895.79948501891</v>
      </c>
      <c r="CF47" s="607">
        <v>21882.350050164085</v>
      </c>
      <c r="CG47" s="607">
        <v>20564.058571110014</v>
      </c>
      <c r="CH47" s="607">
        <v>23045.953123566313</v>
      </c>
      <c r="CI47" s="607">
        <v>24687.576995809883</v>
      </c>
      <c r="CJ47" s="607">
        <v>22541.432978080775</v>
      </c>
      <c r="CK47" s="607">
        <v>22830.368566800844</v>
      </c>
      <c r="CL47" s="607">
        <v>21049.910084419123</v>
      </c>
      <c r="CM47" s="607">
        <v>22216.064732679402</v>
      </c>
      <c r="CN47" s="607">
        <v>25587.710492631908</v>
      </c>
      <c r="CO47" s="607">
        <v>25948.869106671798</v>
      </c>
      <c r="CP47" s="607">
        <v>27355.459960120737</v>
      </c>
      <c r="CQ47" s="607">
        <v>23877.021646500711</v>
      </c>
      <c r="CR47" s="607">
        <v>21949.19554071498</v>
      </c>
      <c r="CS47" s="607">
        <v>20623.451437824853</v>
      </c>
      <c r="CT47" s="607">
        <v>23310.270595425707</v>
      </c>
      <c r="CU47" s="607">
        <v>25193.178884295477</v>
      </c>
      <c r="CV47" s="607">
        <v>22612.96604070059</v>
      </c>
      <c r="CW47" s="607">
        <v>22829.300721306496</v>
      </c>
      <c r="CX47" s="607">
        <v>20835.776947051658</v>
      </c>
      <c r="CY47" s="607">
        <v>22682.411984961218</v>
      </c>
      <c r="CZ47" s="607">
        <v>26081.402984905486</v>
      </c>
      <c r="DA47" s="607">
        <v>26025.951397541114</v>
      </c>
      <c r="DB47" s="607">
        <v>27446.941693537745</v>
      </c>
      <c r="DC47" s="607">
        <v>23912.606039539831</v>
      </c>
      <c r="DD47" s="607">
        <v>22449.19174511997</v>
      </c>
      <c r="DE47" s="607">
        <v>20651.804819932651</v>
      </c>
      <c r="DF47" s="607">
        <v>23377.151702495688</v>
      </c>
      <c r="DG47" s="607">
        <v>25035.357073456482</v>
      </c>
      <c r="DH47" s="607">
        <v>22948.371014030461</v>
      </c>
      <c r="DI47" s="607">
        <v>22782.793453521073</v>
      </c>
      <c r="DJ47" s="607">
        <v>20960.562085815265</v>
      </c>
      <c r="DK47" s="607">
        <v>22612.600779760567</v>
      </c>
      <c r="DL47" s="607">
        <v>25966.040051339605</v>
      </c>
      <c r="DM47" s="607">
        <v>25921.100179441</v>
      </c>
      <c r="DN47" s="607">
        <v>27311.120882616327</v>
      </c>
      <c r="DO47" s="607">
        <v>23822.335219140776</v>
      </c>
      <c r="DP47" s="607">
        <v>22351.143283661349</v>
      </c>
      <c r="DQ47" s="607">
        <v>20717.912242145412</v>
      </c>
      <c r="DR47" s="607">
        <v>23271.056508695932</v>
      </c>
      <c r="DS47" s="607">
        <v>25130.823706727449</v>
      </c>
      <c r="DT47" s="607">
        <v>22976.25127919123</v>
      </c>
      <c r="DU47" s="607">
        <v>22842.402464487543</v>
      </c>
      <c r="DV47" s="607">
        <v>21438.756495742775</v>
      </c>
      <c r="DW47" s="607">
        <v>22577.165066594174</v>
      </c>
      <c r="DX47" s="607">
        <v>26028.844569250399</v>
      </c>
      <c r="DY47" s="607">
        <v>26426.856417097548</v>
      </c>
      <c r="DZ47" s="607">
        <v>27810.954575753094</v>
      </c>
      <c r="EA47" s="607">
        <v>23907.998589933293</v>
      </c>
      <c r="EB47" s="607">
        <v>22409.809633795878</v>
      </c>
      <c r="EC47" s="607">
        <v>20750.804221429775</v>
      </c>
      <c r="ED47" s="607">
        <v>23616.255688858568</v>
      </c>
      <c r="EE47" s="607">
        <v>25195.325450506509</v>
      </c>
      <c r="EF47" s="607">
        <v>23044.610604474536</v>
      </c>
      <c r="EG47" s="607">
        <v>22908.223015194577</v>
      </c>
      <c r="EH47" s="607">
        <v>21427.463801413945</v>
      </c>
      <c r="EI47" s="607">
        <v>22760.679998666779</v>
      </c>
      <c r="EJ47" s="607">
        <v>26053.577394160864</v>
      </c>
      <c r="EK47" s="607">
        <v>26430.452084693396</v>
      </c>
      <c r="EL47" s="607">
        <v>27845.243984620538</v>
      </c>
      <c r="EM47" s="607">
        <v>23994.657174969001</v>
      </c>
      <c r="EN47" s="607">
        <v>22287.705780577555</v>
      </c>
      <c r="EO47" s="607">
        <v>20812.885897304634</v>
      </c>
      <c r="EP47" s="607">
        <v>23827.652477191503</v>
      </c>
      <c r="EQ47" s="607">
        <v>25220.623333070183</v>
      </c>
      <c r="ER47" s="607">
        <v>23039.296224453345</v>
      </c>
      <c r="ES47" s="607">
        <v>23364.524453625581</v>
      </c>
      <c r="ET47" s="607">
        <v>21274.859418216234</v>
      </c>
      <c r="EU47" s="607">
        <v>22638.201669700677</v>
      </c>
      <c r="EV47" s="607">
        <v>26132.269571559846</v>
      </c>
      <c r="EW47" s="607">
        <v>26442.74477891776</v>
      </c>
      <c r="EX47" s="607">
        <v>27810.500230640602</v>
      </c>
      <c r="EY47" s="607">
        <v>24460.392855400856</v>
      </c>
      <c r="EZ47" s="607">
        <v>22476.168887647204</v>
      </c>
      <c r="FA47" s="607">
        <v>21259.412863207286</v>
      </c>
      <c r="FB47" s="607">
        <v>23790.138482791022</v>
      </c>
      <c r="FC47" s="607">
        <v>25232.16872856746</v>
      </c>
      <c r="FD47" s="607">
        <v>23074.492496254894</v>
      </c>
      <c r="FE47" s="607">
        <v>23361.138152514974</v>
      </c>
      <c r="FF47" s="607">
        <v>21492.964474118362</v>
      </c>
      <c r="FG47" s="607">
        <v>22836.12735829474</v>
      </c>
      <c r="FH47" s="607">
        <v>26121.110983354421</v>
      </c>
      <c r="FI47" s="607">
        <v>26476.59552941826</v>
      </c>
      <c r="FJ47" s="607">
        <v>27857.615358746469</v>
      </c>
      <c r="FK47" s="607">
        <v>24405.022893286769</v>
      </c>
      <c r="FL47" s="607">
        <v>22313.482861539585</v>
      </c>
      <c r="FM47" s="607">
        <v>21305.875527032877</v>
      </c>
      <c r="FN47" s="607">
        <v>23838.523826893921</v>
      </c>
      <c r="FO47" s="607">
        <v>25569.215667588178</v>
      </c>
      <c r="FP47" s="607">
        <v>22980.198143348305</v>
      </c>
      <c r="FQ47" s="607">
        <v>23243.570241397243</v>
      </c>
      <c r="FR47" s="607">
        <v>21239.286825832867</v>
      </c>
      <c r="FS47" s="607">
        <v>22874.913806414304</v>
      </c>
      <c r="FT47" s="607">
        <v>26446.129749248459</v>
      </c>
      <c r="FU47" s="607">
        <v>26373.63420507306</v>
      </c>
      <c r="FV47" s="607">
        <v>27736.684868862401</v>
      </c>
      <c r="FW47" s="607">
        <v>24262.160509554582</v>
      </c>
      <c r="FX47" s="607">
        <v>22210.481385890896</v>
      </c>
      <c r="FY47" s="607">
        <v>21200.480433386889</v>
      </c>
      <c r="FZ47" s="607">
        <v>23686.141788951725</v>
      </c>
    </row>
    <row r="48" spans="2:182">
      <c r="B48" s="41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343"/>
      <c r="P48" s="159"/>
      <c r="Q48" s="159"/>
      <c r="R48" s="159"/>
    </row>
    <row r="49" spans="2:182" ht="15.75" thickBot="1">
      <c r="B49" s="41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343"/>
      <c r="P49" s="159"/>
      <c r="Q49" s="159"/>
      <c r="R49" s="159"/>
    </row>
    <row r="50" spans="2:182" ht="15.75" thickBot="1">
      <c r="B50" s="450" t="s">
        <v>253</v>
      </c>
      <c r="C50" s="451">
        <f>+(C45+C30+C15)/((EDATE(C2,1)-C2)*24)</f>
        <v>115</v>
      </c>
      <c r="D50" s="451">
        <f t="shared" ref="D50:BO50" si="0">+(D45+D30+D15)/((EDATE(D2,1)-D2)*24)</f>
        <v>115</v>
      </c>
      <c r="E50" s="451">
        <f t="shared" si="0"/>
        <v>114.99999999999999</v>
      </c>
      <c r="F50" s="451">
        <f t="shared" si="0"/>
        <v>115</v>
      </c>
      <c r="G50" s="451">
        <f t="shared" si="0"/>
        <v>115</v>
      </c>
      <c r="H50" s="451">
        <f t="shared" si="0"/>
        <v>119.99999999999999</v>
      </c>
      <c r="I50" s="451">
        <f t="shared" si="0"/>
        <v>120</v>
      </c>
      <c r="J50" s="451">
        <f t="shared" si="0"/>
        <v>120</v>
      </c>
      <c r="K50" s="451">
        <f t="shared" si="0"/>
        <v>119.99999999999999</v>
      </c>
      <c r="L50" s="451">
        <f t="shared" si="0"/>
        <v>119.99999999999999</v>
      </c>
      <c r="M50" s="451">
        <f t="shared" si="0"/>
        <v>120.00000000000001</v>
      </c>
      <c r="N50" s="451">
        <f t="shared" si="0"/>
        <v>120</v>
      </c>
      <c r="O50" s="451">
        <f t="shared" si="0"/>
        <v>120</v>
      </c>
      <c r="P50" s="451">
        <f t="shared" si="0"/>
        <v>120</v>
      </c>
      <c r="Q50" s="451">
        <f t="shared" si="0"/>
        <v>119.99999999999999</v>
      </c>
      <c r="R50" s="451">
        <f t="shared" si="0"/>
        <v>120</v>
      </c>
      <c r="S50" s="451">
        <f t="shared" si="0"/>
        <v>120</v>
      </c>
      <c r="T50" s="451">
        <f t="shared" si="0"/>
        <v>124.99999999999999</v>
      </c>
      <c r="U50" s="451">
        <f t="shared" si="0"/>
        <v>124.99999999999999</v>
      </c>
      <c r="V50" s="451">
        <f t="shared" si="0"/>
        <v>125</v>
      </c>
      <c r="W50" s="451">
        <f t="shared" si="0"/>
        <v>124.99999999999999</v>
      </c>
      <c r="X50" s="451">
        <f t="shared" si="0"/>
        <v>124.99999999999999</v>
      </c>
      <c r="Y50" s="451">
        <f t="shared" si="0"/>
        <v>125.00000000000001</v>
      </c>
      <c r="Z50" s="451">
        <f t="shared" si="0"/>
        <v>125</v>
      </c>
      <c r="AA50" s="451">
        <f t="shared" si="0"/>
        <v>125</v>
      </c>
      <c r="AB50" s="451">
        <f t="shared" si="0"/>
        <v>125</v>
      </c>
      <c r="AC50" s="451">
        <f t="shared" si="0"/>
        <v>125</v>
      </c>
      <c r="AD50" s="451">
        <f t="shared" si="0"/>
        <v>124.99999999999999</v>
      </c>
      <c r="AE50" s="451">
        <f t="shared" si="0"/>
        <v>125</v>
      </c>
      <c r="AF50" s="451">
        <f t="shared" si="0"/>
        <v>125</v>
      </c>
      <c r="AG50" s="451">
        <f t="shared" si="0"/>
        <v>125</v>
      </c>
      <c r="AH50" s="451">
        <f t="shared" si="0"/>
        <v>124.99999999999999</v>
      </c>
      <c r="AI50" s="451">
        <f t="shared" si="0"/>
        <v>125</v>
      </c>
      <c r="AJ50" s="451">
        <f t="shared" si="0"/>
        <v>125</v>
      </c>
      <c r="AK50" s="451">
        <f t="shared" si="0"/>
        <v>124.99999999999999</v>
      </c>
      <c r="AL50" s="451">
        <f t="shared" si="0"/>
        <v>125</v>
      </c>
      <c r="AM50" s="451">
        <f t="shared" si="0"/>
        <v>125</v>
      </c>
      <c r="AN50" s="451">
        <f t="shared" si="0"/>
        <v>125</v>
      </c>
      <c r="AO50" s="451">
        <f t="shared" si="0"/>
        <v>125</v>
      </c>
      <c r="AP50" s="451">
        <f t="shared" si="0"/>
        <v>125</v>
      </c>
      <c r="AQ50" s="451">
        <f t="shared" si="0"/>
        <v>125</v>
      </c>
      <c r="AR50" s="451">
        <f t="shared" si="0"/>
        <v>125</v>
      </c>
      <c r="AS50" s="451">
        <f t="shared" si="0"/>
        <v>125</v>
      </c>
      <c r="AT50" s="451">
        <f t="shared" si="0"/>
        <v>124.99999999999999</v>
      </c>
      <c r="AU50" s="451">
        <f t="shared" si="0"/>
        <v>125.00000000000001</v>
      </c>
      <c r="AV50" s="451">
        <f t="shared" si="0"/>
        <v>125</v>
      </c>
      <c r="AW50" s="451">
        <f t="shared" si="0"/>
        <v>125</v>
      </c>
      <c r="AX50" s="451">
        <f t="shared" si="0"/>
        <v>125</v>
      </c>
      <c r="AY50" s="451">
        <f t="shared" si="0"/>
        <v>129.25163978494624</v>
      </c>
      <c r="AZ50" s="451">
        <f t="shared" si="0"/>
        <v>129.16869047619045</v>
      </c>
      <c r="BA50" s="451">
        <f t="shared" si="0"/>
        <v>126.88696236559139</v>
      </c>
      <c r="BB50" s="451">
        <f t="shared" si="0"/>
        <v>126.9721111111111</v>
      </c>
      <c r="BC50" s="451">
        <f t="shared" si="0"/>
        <v>128.4639247311828</v>
      </c>
      <c r="BD50" s="451">
        <f t="shared" si="0"/>
        <v>129.76869444444446</v>
      </c>
      <c r="BE50" s="451">
        <f t="shared" si="0"/>
        <v>132.5330376344086</v>
      </c>
      <c r="BF50" s="451">
        <f t="shared" si="0"/>
        <v>132.44163978494623</v>
      </c>
      <c r="BG50" s="451">
        <f t="shared" si="0"/>
        <v>128.84669444444444</v>
      </c>
      <c r="BH50" s="451">
        <f t="shared" si="0"/>
        <v>126.87849462365593</v>
      </c>
      <c r="BI50" s="451">
        <f t="shared" si="0"/>
        <v>128.64327777777777</v>
      </c>
      <c r="BJ50" s="451">
        <f t="shared" si="0"/>
        <v>129.39091397849461</v>
      </c>
      <c r="BK50" s="451">
        <f t="shared" si="0"/>
        <v>129.31354838709677</v>
      </c>
      <c r="BL50" s="451">
        <f t="shared" si="0"/>
        <v>129.11098214285715</v>
      </c>
      <c r="BM50" s="451">
        <f t="shared" si="0"/>
        <v>126.91529569892472</v>
      </c>
      <c r="BN50" s="451">
        <f t="shared" si="0"/>
        <v>126.986</v>
      </c>
      <c r="BO50" s="451">
        <f t="shared" si="0"/>
        <v>128.35145161290322</v>
      </c>
      <c r="BP50" s="451">
        <f t="shared" ref="BP50:EA50" si="1">+(BP45+BP30+BP15)/((EDATE(BP2,1)-BP2)*24)</f>
        <v>129.72633333333334</v>
      </c>
      <c r="BQ50" s="451">
        <f t="shared" si="1"/>
        <v>132.69787634408601</v>
      </c>
      <c r="BR50" s="451">
        <f t="shared" si="1"/>
        <v>132.56443548387097</v>
      </c>
      <c r="BS50" s="451">
        <f t="shared" si="1"/>
        <v>128.73894444444443</v>
      </c>
      <c r="BT50" s="451">
        <f t="shared" si="1"/>
        <v>126.84260752688171</v>
      </c>
      <c r="BU50" s="451">
        <f t="shared" si="1"/>
        <v>128.63733333333334</v>
      </c>
      <c r="BV50" s="451">
        <f t="shared" si="1"/>
        <v>129.35110215053763</v>
      </c>
      <c r="BW50" s="451">
        <f t="shared" si="1"/>
        <v>129.41392473118282</v>
      </c>
      <c r="BX50" s="451">
        <f t="shared" si="1"/>
        <v>129.01961309523807</v>
      </c>
      <c r="BY50" s="451">
        <f t="shared" si="1"/>
        <v>126.84685483870967</v>
      </c>
      <c r="BZ50" s="451">
        <f t="shared" si="1"/>
        <v>127.15266666666666</v>
      </c>
      <c r="CA50" s="451">
        <f t="shared" si="1"/>
        <v>127.8640053763441</v>
      </c>
      <c r="CB50" s="451">
        <f t="shared" si="1"/>
        <v>129.99647222222222</v>
      </c>
      <c r="CC50" s="451">
        <f t="shared" si="1"/>
        <v>132.88067204301075</v>
      </c>
      <c r="CD50" s="451">
        <f t="shared" si="1"/>
        <v>132.60736559139787</v>
      </c>
      <c r="CE50" s="451">
        <f t="shared" si="1"/>
        <v>128.62333333333331</v>
      </c>
      <c r="CF50" s="451">
        <f t="shared" si="1"/>
        <v>126.99715053763441</v>
      </c>
      <c r="CG50" s="451">
        <f t="shared" si="1"/>
        <v>128.4736111111111</v>
      </c>
      <c r="CH50" s="451">
        <f t="shared" si="1"/>
        <v>129.35647849462364</v>
      </c>
      <c r="CI50" s="451">
        <f t="shared" si="1"/>
        <v>129.31591397849462</v>
      </c>
      <c r="CJ50" s="451">
        <f t="shared" si="1"/>
        <v>128.86017241379309</v>
      </c>
      <c r="CK50" s="451">
        <f t="shared" si="1"/>
        <v>126.96983870967742</v>
      </c>
      <c r="CL50" s="451">
        <f t="shared" si="1"/>
        <v>127.32777777777778</v>
      </c>
      <c r="CM50" s="451">
        <f t="shared" si="1"/>
        <v>128.17489247311826</v>
      </c>
      <c r="CN50" s="451">
        <f t="shared" si="1"/>
        <v>129.67088888888887</v>
      </c>
      <c r="CO50" s="451">
        <f t="shared" si="1"/>
        <v>132.66744623655913</v>
      </c>
      <c r="CP50" s="451">
        <f t="shared" si="1"/>
        <v>132.39594086021506</v>
      </c>
      <c r="CQ50" s="451">
        <f t="shared" si="1"/>
        <v>129.01836111111112</v>
      </c>
      <c r="CR50" s="451">
        <f t="shared" si="1"/>
        <v>126.87118279569893</v>
      </c>
      <c r="CS50" s="451">
        <f t="shared" si="1"/>
        <v>128.35975000000002</v>
      </c>
      <c r="CT50" s="451">
        <f t="shared" si="1"/>
        <v>129.46424731182796</v>
      </c>
      <c r="CU50" s="451">
        <f t="shared" si="1"/>
        <v>129.34946236559139</v>
      </c>
      <c r="CV50" s="451">
        <f t="shared" si="1"/>
        <v>128.88839285714286</v>
      </c>
      <c r="CW50" s="451">
        <f t="shared" si="1"/>
        <v>126.99470430107526</v>
      </c>
      <c r="CX50" s="451">
        <f t="shared" si="1"/>
        <v>127.25544444444444</v>
      </c>
      <c r="CY50" s="451">
        <f t="shared" si="1"/>
        <v>128.23672043010751</v>
      </c>
      <c r="CZ50" s="451">
        <f t="shared" si="1"/>
        <v>129.76116666666667</v>
      </c>
      <c r="DA50" s="451">
        <f t="shared" si="1"/>
        <v>132.56997311827956</v>
      </c>
      <c r="DB50" s="451">
        <f t="shared" si="1"/>
        <v>132.2050806451613</v>
      </c>
      <c r="DC50" s="451">
        <f t="shared" si="1"/>
        <v>129.16794444444443</v>
      </c>
      <c r="DD50" s="451">
        <f t="shared" si="1"/>
        <v>126.89905913978494</v>
      </c>
      <c r="DE50" s="451">
        <f t="shared" si="1"/>
        <v>128.48752777777779</v>
      </c>
      <c r="DF50" s="451">
        <f t="shared" si="1"/>
        <v>129.41771505376343</v>
      </c>
      <c r="DG50" s="451">
        <f t="shared" si="1"/>
        <v>129.33819892473119</v>
      </c>
      <c r="DH50" s="451">
        <f t="shared" si="1"/>
        <v>128.92866071428571</v>
      </c>
      <c r="DI50" s="451">
        <f t="shared" si="1"/>
        <v>126.94682795698925</v>
      </c>
      <c r="DJ50" s="451">
        <f t="shared" si="1"/>
        <v>127.16191666666667</v>
      </c>
      <c r="DK50" s="451">
        <f t="shared" si="1"/>
        <v>128.38801075268816</v>
      </c>
      <c r="DL50" s="451">
        <f t="shared" si="1"/>
        <v>129.77477777777779</v>
      </c>
      <c r="DM50" s="451">
        <f t="shared" si="1"/>
        <v>132.48145161290324</v>
      </c>
      <c r="DN50" s="451">
        <f t="shared" si="1"/>
        <v>132.30991935483871</v>
      </c>
      <c r="DO50" s="451">
        <f t="shared" si="1"/>
        <v>129.06794444444444</v>
      </c>
      <c r="DP50" s="451">
        <f t="shared" si="1"/>
        <v>126.86908602150538</v>
      </c>
      <c r="DQ50" s="451">
        <f t="shared" si="1"/>
        <v>128.52361111111111</v>
      </c>
      <c r="DR50" s="451">
        <f t="shared" si="1"/>
        <v>129.44206989247311</v>
      </c>
      <c r="DS50" s="451">
        <f t="shared" si="1"/>
        <v>129.25970430107526</v>
      </c>
      <c r="DT50" s="451">
        <f t="shared" si="1"/>
        <v>129.14532738095238</v>
      </c>
      <c r="DU50" s="451">
        <f t="shared" si="1"/>
        <v>126.92271505376344</v>
      </c>
      <c r="DV50" s="451">
        <f t="shared" si="1"/>
        <v>126.94863888888889</v>
      </c>
      <c r="DW50" s="451">
        <f t="shared" si="1"/>
        <v>128.47642473118282</v>
      </c>
      <c r="DX50" s="451">
        <f t="shared" si="1"/>
        <v>129.76963888888892</v>
      </c>
      <c r="DY50" s="451">
        <f t="shared" si="1"/>
        <v>132.50701612903225</v>
      </c>
      <c r="DZ50" s="451">
        <f t="shared" si="1"/>
        <v>132.44077956989247</v>
      </c>
      <c r="EA50" s="451">
        <f t="shared" si="1"/>
        <v>128.87544444444444</v>
      </c>
      <c r="EB50" s="451">
        <f t="shared" ref="EB50:FZ50" si="2">+(EB45+EB30+EB15)/((EDATE(EB2,1)-EB2)*24)</f>
        <v>126.8641129032258</v>
      </c>
      <c r="EC50" s="451">
        <f t="shared" si="2"/>
        <v>128.66249999999999</v>
      </c>
      <c r="ED50" s="451">
        <f t="shared" si="2"/>
        <v>129.37233870967742</v>
      </c>
      <c r="EE50" s="451">
        <f t="shared" si="2"/>
        <v>129.37959677419354</v>
      </c>
      <c r="EF50" s="451">
        <f t="shared" si="2"/>
        <v>128.91772988505747</v>
      </c>
      <c r="EG50" s="451">
        <f t="shared" si="2"/>
        <v>126.84685483870967</v>
      </c>
      <c r="EH50" s="451">
        <f t="shared" si="2"/>
        <v>127.17211111111111</v>
      </c>
      <c r="EI50" s="451">
        <f t="shared" si="2"/>
        <v>127.85594086021506</v>
      </c>
      <c r="EJ50" s="451">
        <f t="shared" si="2"/>
        <v>129.98536111111113</v>
      </c>
      <c r="EK50" s="451">
        <f t="shared" si="2"/>
        <v>132.8645430107527</v>
      </c>
      <c r="EL50" s="451">
        <f t="shared" si="2"/>
        <v>132.62080645161291</v>
      </c>
      <c r="EM50" s="451">
        <f t="shared" si="2"/>
        <v>128.67055555555555</v>
      </c>
      <c r="EN50" s="451">
        <f t="shared" si="2"/>
        <v>126.86086021505376</v>
      </c>
      <c r="EO50" s="451">
        <f t="shared" si="2"/>
        <v>128.58333333333334</v>
      </c>
      <c r="EP50" s="451">
        <f t="shared" si="2"/>
        <v>129.3435752688172</v>
      </c>
      <c r="EQ50" s="451">
        <f t="shared" si="2"/>
        <v>129.29510752688171</v>
      </c>
      <c r="ER50" s="451">
        <f t="shared" si="2"/>
        <v>129.09354166666665</v>
      </c>
      <c r="ES50" s="451">
        <f t="shared" si="2"/>
        <v>126.90061827956988</v>
      </c>
      <c r="ET50" s="451">
        <f t="shared" si="2"/>
        <v>127.05972222222222</v>
      </c>
      <c r="EU50" s="451">
        <f t="shared" si="2"/>
        <v>128.48895161290324</v>
      </c>
      <c r="EV50" s="451">
        <f t="shared" si="2"/>
        <v>129.52536111111112</v>
      </c>
      <c r="EW50" s="451">
        <f t="shared" si="2"/>
        <v>132.8772043010753</v>
      </c>
      <c r="EX50" s="451">
        <f t="shared" si="2"/>
        <v>132.52583333333334</v>
      </c>
      <c r="EY50" s="451">
        <f t="shared" si="2"/>
        <v>128.66044444444444</v>
      </c>
      <c r="EZ50" s="451">
        <f t="shared" si="2"/>
        <v>126.78516129032259</v>
      </c>
      <c r="FA50" s="451">
        <f t="shared" si="2"/>
        <v>128.66711111111113</v>
      </c>
      <c r="FB50" s="451">
        <f t="shared" si="2"/>
        <v>129.34946236559139</v>
      </c>
      <c r="FC50" s="451">
        <f t="shared" si="2"/>
        <v>129.3243548387097</v>
      </c>
      <c r="FD50" s="451">
        <f t="shared" si="2"/>
        <v>128.98869047619047</v>
      </c>
      <c r="FE50" s="451">
        <f t="shared" si="2"/>
        <v>126.94900537634409</v>
      </c>
      <c r="FF50" s="451">
        <f t="shared" si="2"/>
        <v>127.34930555555556</v>
      </c>
      <c r="FG50" s="451">
        <f t="shared" si="2"/>
        <v>128.17489247311826</v>
      </c>
      <c r="FH50" s="451">
        <f t="shared" si="2"/>
        <v>129.67366666666666</v>
      </c>
      <c r="FI50" s="451">
        <f t="shared" si="2"/>
        <v>132.69432795698924</v>
      </c>
      <c r="FJ50" s="451">
        <f t="shared" si="2"/>
        <v>132.36637096774194</v>
      </c>
      <c r="FK50" s="451">
        <f t="shared" si="2"/>
        <v>129.06280555555557</v>
      </c>
      <c r="FL50" s="451">
        <f t="shared" si="2"/>
        <v>126.74755376344085</v>
      </c>
      <c r="FM50" s="451">
        <f t="shared" si="2"/>
        <v>128.44308333333333</v>
      </c>
      <c r="FN50" s="451">
        <f t="shared" si="2"/>
        <v>129.46424731182796</v>
      </c>
      <c r="FO50" s="451">
        <f t="shared" si="2"/>
        <v>129.34946236559139</v>
      </c>
      <c r="FP50" s="451">
        <f t="shared" si="2"/>
        <v>128.88839285714286</v>
      </c>
      <c r="FQ50" s="451">
        <f t="shared" si="2"/>
        <v>126.99470430107526</v>
      </c>
      <c r="FR50" s="451">
        <f t="shared" si="2"/>
        <v>127.25544444444444</v>
      </c>
      <c r="FS50" s="451">
        <f t="shared" si="2"/>
        <v>128.23672043010751</v>
      </c>
      <c r="FT50" s="451">
        <f t="shared" si="2"/>
        <v>129.71969444444443</v>
      </c>
      <c r="FU50" s="451">
        <f t="shared" si="2"/>
        <v>132.61010752688171</v>
      </c>
      <c r="FV50" s="451">
        <f t="shared" si="2"/>
        <v>132.2050806451613</v>
      </c>
      <c r="FW50" s="451">
        <f t="shared" si="2"/>
        <v>129.24016666666665</v>
      </c>
      <c r="FX50" s="451">
        <f t="shared" si="2"/>
        <v>126.82916666666667</v>
      </c>
      <c r="FY50" s="451">
        <f t="shared" si="2"/>
        <v>128.48752777777779</v>
      </c>
      <c r="FZ50" s="451">
        <f t="shared" si="2"/>
        <v>129.41771505376343</v>
      </c>
    </row>
    <row r="51" spans="2:182">
      <c r="B51" s="5" t="str">
        <f>+"="&amp;" (HMPL Excess + (HMPL Load - HMPL SEPA)) / Hours in month"</f>
        <v>= (HMPL Excess + (HMPL Load - HMPL SEPA)) / Hours in month</v>
      </c>
    </row>
    <row r="52" spans="2:182">
      <c r="C52" s="4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5" tint="0.59999389629810485"/>
  </sheetPr>
  <dimension ref="A1:XFD411"/>
  <sheetViews>
    <sheetView zoomScale="80" zoomScaleNormal="80" workbookViewId="0">
      <selection activeCell="G19" sqref="G19"/>
    </sheetView>
  </sheetViews>
  <sheetFormatPr defaultRowHeight="15"/>
  <cols>
    <col min="1" max="1" width="9.140625" style="45"/>
    <col min="2" max="2" width="40.85546875" style="416" customWidth="1"/>
    <col min="3" max="5" width="12.28515625" style="45" bestFit="1" customWidth="1"/>
    <col min="6" max="6" width="11.5703125" style="45" bestFit="1" customWidth="1"/>
    <col min="7" max="17" width="11.5703125" style="462" bestFit="1" customWidth="1"/>
    <col min="20" max="20" width="9.42578125" style="8" bestFit="1" customWidth="1"/>
    <col min="21" max="23" width="12.28515625" style="8" bestFit="1" customWidth="1"/>
    <col min="24" max="24" width="11.5703125" style="8" bestFit="1" customWidth="1"/>
    <col min="38" max="39" width="9.7109375" bestFit="1" customWidth="1"/>
    <col min="41" max="41" width="10.5703125" bestFit="1" customWidth="1"/>
  </cols>
  <sheetData>
    <row r="1" spans="1:46">
      <c r="C1" s="271">
        <f>+AL2</f>
        <v>41275</v>
      </c>
      <c r="D1" s="271">
        <f>+DATE(YEAR(C1)+1,1,1)</f>
        <v>41640</v>
      </c>
      <c r="E1" s="271">
        <f t="shared" ref="E1:F1" si="0">+DATE(YEAR(D1)+1,1,1)</f>
        <v>42005</v>
      </c>
      <c r="F1" s="271">
        <f t="shared" si="0"/>
        <v>42370</v>
      </c>
      <c r="G1" s="271">
        <f t="shared" ref="G1" si="1">+DATE(YEAR(F1)+1,1,1)</f>
        <v>42736</v>
      </c>
      <c r="H1" s="271">
        <f t="shared" ref="H1" si="2">+DATE(YEAR(G1)+1,1,1)</f>
        <v>43101</v>
      </c>
      <c r="I1" s="271">
        <f t="shared" ref="I1" si="3">+DATE(YEAR(H1)+1,1,1)</f>
        <v>43466</v>
      </c>
      <c r="J1" s="271">
        <f t="shared" ref="J1" si="4">+DATE(YEAR(I1)+1,1,1)</f>
        <v>43831</v>
      </c>
      <c r="K1" s="271">
        <f t="shared" ref="K1" si="5">+DATE(YEAR(J1)+1,1,1)</f>
        <v>44197</v>
      </c>
      <c r="L1" s="271">
        <f t="shared" ref="L1" si="6">+DATE(YEAR(K1)+1,1,1)</f>
        <v>44562</v>
      </c>
      <c r="M1" s="271">
        <f t="shared" ref="M1" si="7">+DATE(YEAR(L1)+1,1,1)</f>
        <v>44927</v>
      </c>
      <c r="N1" s="271">
        <f t="shared" ref="N1" si="8">+DATE(YEAR(M1)+1,1,1)</f>
        <v>45292</v>
      </c>
      <c r="O1" s="271">
        <f t="shared" ref="O1" si="9">+DATE(YEAR(N1)+1,1,1)</f>
        <v>45658</v>
      </c>
      <c r="P1" s="271">
        <f t="shared" ref="P1:Q1" si="10">+DATE(YEAR(O1)+1,1,1)</f>
        <v>46023</v>
      </c>
      <c r="Q1" s="271">
        <f t="shared" si="10"/>
        <v>46388</v>
      </c>
      <c r="U1" s="321"/>
      <c r="V1" s="321"/>
      <c r="W1" s="321"/>
      <c r="X1" s="321"/>
      <c r="AK1" t="s">
        <v>130</v>
      </c>
      <c r="AO1" s="27">
        <f>+'Monthly Sources and Uses'!C2</f>
        <v>41275</v>
      </c>
      <c r="AP1" t="str">
        <f t="shared" ref="AP1:AP32" si="11">+VLOOKUP(AQ1,$AS$1:$AT$198,2,FALSE)</f>
        <v>c</v>
      </c>
      <c r="AQ1">
        <f>+COLUMN('Monthly Sources and Uses'!C2)</f>
        <v>3</v>
      </c>
      <c r="AS1">
        <v>1</v>
      </c>
      <c r="AT1" s="41" t="s">
        <v>111</v>
      </c>
    </row>
    <row r="2" spans="1:46">
      <c r="B2" s="418" t="s">
        <v>0</v>
      </c>
      <c r="C2" s="102">
        <f>+YEAR(C1)</f>
        <v>2013</v>
      </c>
      <c r="D2" s="237">
        <f t="shared" ref="D2:F2" si="12">+YEAR(D1)</f>
        <v>2014</v>
      </c>
      <c r="E2" s="237">
        <f t="shared" si="12"/>
        <v>2015</v>
      </c>
      <c r="F2" s="237">
        <f t="shared" si="12"/>
        <v>2016</v>
      </c>
      <c r="G2" s="237">
        <f t="shared" ref="G2:P2" si="13">+YEAR(G1)</f>
        <v>2017</v>
      </c>
      <c r="H2" s="237">
        <f t="shared" si="13"/>
        <v>2018</v>
      </c>
      <c r="I2" s="237">
        <f t="shared" si="13"/>
        <v>2019</v>
      </c>
      <c r="J2" s="237">
        <f t="shared" si="13"/>
        <v>2020</v>
      </c>
      <c r="K2" s="237">
        <f t="shared" si="13"/>
        <v>2021</v>
      </c>
      <c r="L2" s="237">
        <f t="shared" si="13"/>
        <v>2022</v>
      </c>
      <c r="M2" s="237">
        <f t="shared" si="13"/>
        <v>2023</v>
      </c>
      <c r="N2" s="237">
        <f t="shared" si="13"/>
        <v>2024</v>
      </c>
      <c r="O2" s="237">
        <f t="shared" si="13"/>
        <v>2025</v>
      </c>
      <c r="P2" s="237">
        <f t="shared" si="13"/>
        <v>2026</v>
      </c>
      <c r="Q2" s="237">
        <f t="shared" ref="Q2" si="14">+YEAR(Q1)</f>
        <v>2027</v>
      </c>
      <c r="T2" s="322"/>
      <c r="AK2" s="41">
        <f>+YEAR(AL2)</f>
        <v>2013</v>
      </c>
      <c r="AL2" s="49">
        <f>+'Monthly Sources and Uses'!$C$2</f>
        <v>41275</v>
      </c>
      <c r="AM2" s="27">
        <f>+DATE(YEAR(AL2),12,1)</f>
        <v>41609</v>
      </c>
      <c r="AO2" s="27">
        <f>+EDATE(AO1,1)</f>
        <v>41306</v>
      </c>
      <c r="AP2" s="41" t="str">
        <f t="shared" si="11"/>
        <v>d</v>
      </c>
      <c r="AQ2" s="41">
        <f>+AQ1+1</f>
        <v>4</v>
      </c>
      <c r="AS2">
        <f>+AS1+1</f>
        <v>2</v>
      </c>
      <c r="AT2" s="41" t="s">
        <v>112</v>
      </c>
    </row>
    <row r="3" spans="1:46">
      <c r="A3" s="247">
        <f>+ROW(A3)</f>
        <v>3</v>
      </c>
      <c r="B3" s="419" t="s">
        <v>1</v>
      </c>
      <c r="C3" s="89">
        <f t="shared" ref="C3:Q17" ca="1" si="15">+SUM(INDIRECT($AK$1&amp;VLOOKUP(C$1,$AO$1:$AP$198,2,FALSE)&amp;$A3&amp;":"&amp;(VLOOKUP(DATE(YEAR(C$1),12,1),$AO$1:$AP$198,2,FALSE)&amp;$A3)))</f>
        <v>2900642.91</v>
      </c>
      <c r="D3" s="89">
        <f t="shared" ca="1" si="15"/>
        <v>3157861.71</v>
      </c>
      <c r="E3" s="89">
        <f t="shared" ca="1" si="15"/>
        <v>3013242.6800000006</v>
      </c>
      <c r="F3" s="89">
        <f t="shared" ca="1" si="15"/>
        <v>3154196.93</v>
      </c>
      <c r="G3" s="89">
        <f t="shared" ca="1" si="15"/>
        <v>2769078.99</v>
      </c>
      <c r="H3" s="89">
        <f t="shared" ca="1" si="15"/>
        <v>3226976.5200000005</v>
      </c>
      <c r="I3" s="89">
        <f t="shared" ca="1" si="15"/>
        <v>3150995.0999999996</v>
      </c>
      <c r="J3" s="89">
        <f t="shared" ca="1" si="15"/>
        <v>3387951.9</v>
      </c>
      <c r="K3" s="89">
        <f t="shared" ca="1" si="15"/>
        <v>3174603.7100000004</v>
      </c>
      <c r="L3" s="89">
        <f t="shared" ca="1" si="15"/>
        <v>3366693.77</v>
      </c>
      <c r="M3" s="89">
        <f t="shared" ca="1" si="15"/>
        <v>3092413.6</v>
      </c>
      <c r="N3" s="89">
        <f t="shared" ca="1" si="15"/>
        <v>3364554.9000000004</v>
      </c>
      <c r="O3" s="89">
        <f t="shared" ca="1" si="15"/>
        <v>2942965.91</v>
      </c>
      <c r="P3" s="89">
        <f t="shared" ca="1" si="15"/>
        <v>3308035.7100000004</v>
      </c>
      <c r="Q3" s="89">
        <f t="shared" ca="1" si="15"/>
        <v>3089570.7400000007</v>
      </c>
      <c r="T3" s="323"/>
      <c r="U3" s="132"/>
      <c r="V3" s="132"/>
      <c r="W3" s="132"/>
      <c r="X3" s="132"/>
      <c r="AK3" s="41">
        <f>+AK2+1</f>
        <v>2014</v>
      </c>
      <c r="AL3" s="27">
        <f>+DATE(YEAR(AM2)+1,1,1)</f>
        <v>41640</v>
      </c>
      <c r="AM3" s="27">
        <f>+DATE(YEAR(AL3),12,1)</f>
        <v>41974</v>
      </c>
      <c r="AO3" s="27">
        <f t="shared" ref="AO3:AO66" si="16">+EDATE(AO2,1)</f>
        <v>41334</v>
      </c>
      <c r="AP3" s="41" t="str">
        <f t="shared" si="11"/>
        <v>e</v>
      </c>
      <c r="AQ3" s="41">
        <f t="shared" ref="AQ3:AQ66" si="17">+AQ2+1</f>
        <v>5</v>
      </c>
      <c r="AS3" s="41">
        <f t="shared" ref="AS3:AS66" si="18">+AS2+1</f>
        <v>3</v>
      </c>
      <c r="AT3" s="41" t="s">
        <v>104</v>
      </c>
    </row>
    <row r="4" spans="1:46">
      <c r="A4" s="247">
        <f t="shared" ref="A4:A17" si="19">+ROW(A4)</f>
        <v>4</v>
      </c>
      <c r="B4" s="420" t="s">
        <v>2</v>
      </c>
      <c r="C4" s="89">
        <f t="shared" ca="1" si="15"/>
        <v>1144719</v>
      </c>
      <c r="D4" s="89">
        <f t="shared" ca="1" si="15"/>
        <v>1080696</v>
      </c>
      <c r="E4" s="89">
        <f t="shared" ca="1" si="15"/>
        <v>1141621</v>
      </c>
      <c r="F4" s="89">
        <f t="shared" ca="1" si="15"/>
        <v>1073135.6000000001</v>
      </c>
      <c r="G4" s="89">
        <f t="shared" ca="1" si="15"/>
        <v>1144351</v>
      </c>
      <c r="H4" s="89">
        <f t="shared" ca="1" si="15"/>
        <v>1003955</v>
      </c>
      <c r="I4" s="89">
        <f t="shared" ca="1" si="15"/>
        <v>1191750</v>
      </c>
      <c r="J4" s="89">
        <f t="shared" ca="1" si="15"/>
        <v>1144331.3999999999</v>
      </c>
      <c r="K4" s="89">
        <f t="shared" ca="1" si="15"/>
        <v>1116861.8</v>
      </c>
      <c r="L4" s="89">
        <f t="shared" ca="1" si="15"/>
        <v>1138389.01</v>
      </c>
      <c r="M4" s="89">
        <f t="shared" ca="1" si="15"/>
        <v>1203135</v>
      </c>
      <c r="N4" s="89">
        <f t="shared" ca="1" si="15"/>
        <v>1137336.4100000001</v>
      </c>
      <c r="O4" s="89">
        <f t="shared" ca="1" si="15"/>
        <v>1194462</v>
      </c>
      <c r="P4" s="89">
        <f t="shared" ca="1" si="15"/>
        <v>1025835</v>
      </c>
      <c r="Q4" s="89">
        <f t="shared" ca="1" si="15"/>
        <v>1182657</v>
      </c>
      <c r="T4" s="323"/>
      <c r="U4" s="132"/>
      <c r="V4" s="132"/>
      <c r="W4" s="132"/>
      <c r="X4" s="132"/>
      <c r="AK4" s="41">
        <f t="shared" ref="AK4:AK16" si="20">+AK3+1</f>
        <v>2015</v>
      </c>
      <c r="AL4" s="27">
        <f t="shared" ref="AL4:AL7" si="21">+DATE(YEAR(AM3)+1,1,1)</f>
        <v>42005</v>
      </c>
      <c r="AM4" s="27">
        <f t="shared" ref="AM4:AM7" si="22">+DATE(YEAR(AL4),12,1)</f>
        <v>42339</v>
      </c>
      <c r="AO4" s="27">
        <f t="shared" si="16"/>
        <v>41365</v>
      </c>
      <c r="AP4" s="41" t="str">
        <f t="shared" si="11"/>
        <v>f</v>
      </c>
      <c r="AQ4" s="41">
        <f t="shared" si="17"/>
        <v>6</v>
      </c>
      <c r="AS4" s="41">
        <f t="shared" si="18"/>
        <v>4</v>
      </c>
      <c r="AT4" s="41" t="s">
        <v>113</v>
      </c>
    </row>
    <row r="5" spans="1:46">
      <c r="A5" s="247">
        <f t="shared" si="19"/>
        <v>5</v>
      </c>
      <c r="B5" s="420" t="s">
        <v>3</v>
      </c>
      <c r="C5" s="89">
        <f t="shared" ca="1" si="15"/>
        <v>971439.81000000017</v>
      </c>
      <c r="D5" s="89">
        <f t="shared" ca="1" si="15"/>
        <v>1127377.6000000001</v>
      </c>
      <c r="E5" s="89">
        <f t="shared" ca="1" si="15"/>
        <v>1057288.79</v>
      </c>
      <c r="F5" s="89">
        <f t="shared" ca="1" si="15"/>
        <v>1128416.8</v>
      </c>
      <c r="G5" s="89">
        <f t="shared" ca="1" si="15"/>
        <v>1058054.8</v>
      </c>
      <c r="H5" s="89">
        <f t="shared" ca="1" si="15"/>
        <v>1138125.0100000002</v>
      </c>
      <c r="I5" s="89">
        <f t="shared" ca="1" si="15"/>
        <v>1080319.6100000001</v>
      </c>
      <c r="J5" s="89">
        <f t="shared" ca="1" si="15"/>
        <v>1190382.6000000001</v>
      </c>
      <c r="K5" s="89">
        <f t="shared" ca="1" si="15"/>
        <v>1027828.2000000002</v>
      </c>
      <c r="L5" s="89">
        <f t="shared" ca="1" si="15"/>
        <v>1185122.0100000002</v>
      </c>
      <c r="M5" s="89">
        <f t="shared" ca="1" si="15"/>
        <v>1113053.2100000002</v>
      </c>
      <c r="N5" s="89">
        <f t="shared" ca="1" si="15"/>
        <v>1182685.8</v>
      </c>
      <c r="O5" s="89">
        <f t="shared" ca="1" si="15"/>
        <v>1104474.4100000001</v>
      </c>
      <c r="P5" s="89">
        <f t="shared" ca="1" si="15"/>
        <v>1161880.0100000002</v>
      </c>
      <c r="Q5" s="89">
        <f t="shared" ca="1" si="15"/>
        <v>1093638.2100000002</v>
      </c>
      <c r="T5" s="323"/>
      <c r="U5" s="132"/>
      <c r="V5" s="132"/>
      <c r="W5" s="132"/>
      <c r="X5" s="132"/>
      <c r="AK5" s="41">
        <f t="shared" si="20"/>
        <v>2016</v>
      </c>
      <c r="AL5" s="27">
        <f t="shared" si="21"/>
        <v>42370</v>
      </c>
      <c r="AM5" s="27">
        <f t="shared" si="22"/>
        <v>42705</v>
      </c>
      <c r="AO5" s="27">
        <f t="shared" si="16"/>
        <v>41395</v>
      </c>
      <c r="AP5" s="41" t="str">
        <f t="shared" si="11"/>
        <v>g</v>
      </c>
      <c r="AQ5" s="41">
        <f t="shared" si="17"/>
        <v>7</v>
      </c>
      <c r="AS5" s="41">
        <f t="shared" si="18"/>
        <v>5</v>
      </c>
      <c r="AT5" s="41" t="s">
        <v>114</v>
      </c>
    </row>
    <row r="6" spans="1:46">
      <c r="A6" s="247">
        <f t="shared" si="19"/>
        <v>6</v>
      </c>
      <c r="B6" s="420" t="s">
        <v>4</v>
      </c>
      <c r="C6" s="89">
        <f t="shared" ca="1" si="15"/>
        <v>977533.67999999993</v>
      </c>
      <c r="D6" s="89">
        <f t="shared" ca="1" si="15"/>
        <v>1052197.3999999999</v>
      </c>
      <c r="E6" s="89">
        <f t="shared" ca="1" si="15"/>
        <v>1038120.2</v>
      </c>
      <c r="F6" s="89">
        <f t="shared" ca="1" si="15"/>
        <v>972040.44</v>
      </c>
      <c r="G6" s="89">
        <f t="shared" ca="1" si="15"/>
        <v>976288.6</v>
      </c>
      <c r="H6" s="89">
        <f t="shared" ca="1" si="15"/>
        <v>1022501.7999999999</v>
      </c>
      <c r="I6" s="89">
        <f t="shared" ca="1" si="15"/>
        <v>962794.39999999991</v>
      </c>
      <c r="J6" s="89">
        <f t="shared" ca="1" si="15"/>
        <v>1141399.7999999998</v>
      </c>
      <c r="K6" s="89">
        <f t="shared" ca="1" si="15"/>
        <v>1132845.6000000001</v>
      </c>
      <c r="L6" s="89">
        <f t="shared" ca="1" si="15"/>
        <v>1044253</v>
      </c>
      <c r="M6" s="89">
        <f t="shared" ca="1" si="15"/>
        <v>1122198.7999999998</v>
      </c>
      <c r="N6" s="89">
        <f t="shared" ca="1" si="15"/>
        <v>1126541.2</v>
      </c>
      <c r="O6" s="89">
        <f t="shared" ca="1" si="15"/>
        <v>1031521.56</v>
      </c>
      <c r="P6" s="89">
        <f t="shared" ca="1" si="15"/>
        <v>1078220.6000000001</v>
      </c>
      <c r="Q6" s="89">
        <f t="shared" ca="1" si="15"/>
        <v>1063011.2</v>
      </c>
      <c r="T6" s="323"/>
      <c r="U6" s="132"/>
      <c r="V6" s="132"/>
      <c r="W6" s="132"/>
      <c r="X6" s="132"/>
      <c r="AK6" s="41">
        <f t="shared" si="20"/>
        <v>2017</v>
      </c>
      <c r="AL6" s="27">
        <f t="shared" si="21"/>
        <v>42736</v>
      </c>
      <c r="AM6" s="27">
        <f t="shared" si="22"/>
        <v>43070</v>
      </c>
      <c r="AO6" s="27">
        <f t="shared" si="16"/>
        <v>41426</v>
      </c>
      <c r="AP6" s="41" t="str">
        <f t="shared" si="11"/>
        <v>h</v>
      </c>
      <c r="AQ6" s="41">
        <f t="shared" si="17"/>
        <v>8</v>
      </c>
      <c r="AS6" s="41">
        <f t="shared" si="18"/>
        <v>6</v>
      </c>
      <c r="AT6" s="41" t="s">
        <v>109</v>
      </c>
    </row>
    <row r="7" spans="1:46">
      <c r="A7" s="247">
        <f t="shared" si="19"/>
        <v>7</v>
      </c>
      <c r="B7" s="420" t="s">
        <v>5</v>
      </c>
      <c r="C7" s="89">
        <f t="shared" ca="1" si="15"/>
        <v>1061060.3999999999</v>
      </c>
      <c r="D7" s="89">
        <f t="shared" ca="1" si="15"/>
        <v>1052641.3999999999</v>
      </c>
      <c r="E7" s="89">
        <f t="shared" ca="1" si="15"/>
        <v>964318.6</v>
      </c>
      <c r="F7" s="89">
        <f t="shared" ca="1" si="15"/>
        <v>1042860.3999999999</v>
      </c>
      <c r="G7" s="89">
        <f t="shared" ca="1" si="15"/>
        <v>977678.2</v>
      </c>
      <c r="H7" s="89">
        <f t="shared" ca="1" si="15"/>
        <v>887589.15999999992</v>
      </c>
      <c r="I7" s="89">
        <f t="shared" ca="1" si="15"/>
        <v>1107400.2</v>
      </c>
      <c r="J7" s="89">
        <f t="shared" ca="1" si="15"/>
        <v>1139772.3999999999</v>
      </c>
      <c r="K7" s="89">
        <f t="shared" ca="1" si="15"/>
        <v>1055304.2</v>
      </c>
      <c r="L7" s="89">
        <f t="shared" ca="1" si="15"/>
        <v>1129546.3999999999</v>
      </c>
      <c r="M7" s="89">
        <f t="shared" ca="1" si="15"/>
        <v>1120783.3999999999</v>
      </c>
      <c r="N7" s="89">
        <f t="shared" ca="1" si="15"/>
        <v>1042977.08</v>
      </c>
      <c r="O7" s="89">
        <f t="shared" ca="1" si="15"/>
        <v>1106105.2</v>
      </c>
      <c r="P7" s="89">
        <f t="shared" ca="1" si="15"/>
        <v>1078497.3999999999</v>
      </c>
      <c r="Q7" s="89">
        <f t="shared" ca="1" si="15"/>
        <v>928646.04</v>
      </c>
      <c r="T7" s="323"/>
      <c r="U7" s="132"/>
      <c r="V7" s="132"/>
      <c r="W7" s="132"/>
      <c r="X7" s="132"/>
      <c r="AK7" s="41">
        <f t="shared" si="20"/>
        <v>2018</v>
      </c>
      <c r="AL7" s="27">
        <f t="shared" si="21"/>
        <v>43101</v>
      </c>
      <c r="AM7" s="27">
        <f t="shared" si="22"/>
        <v>43435</v>
      </c>
      <c r="AO7" s="27">
        <f t="shared" si="16"/>
        <v>41456</v>
      </c>
      <c r="AP7" s="41" t="str">
        <f t="shared" si="11"/>
        <v>i</v>
      </c>
      <c r="AQ7" s="41">
        <f t="shared" si="17"/>
        <v>9</v>
      </c>
      <c r="AS7" s="41">
        <f t="shared" si="18"/>
        <v>7</v>
      </c>
      <c r="AT7" s="41" t="s">
        <v>115</v>
      </c>
    </row>
    <row r="8" spans="1:46">
      <c r="A8" s="247">
        <f t="shared" si="19"/>
        <v>8</v>
      </c>
      <c r="B8" s="420" t="s">
        <v>6</v>
      </c>
      <c r="C8" s="89">
        <f t="shared" ca="1" si="15"/>
        <v>1118308.58</v>
      </c>
      <c r="D8" s="89">
        <f t="shared" ca="1" si="15"/>
        <v>955477.77</v>
      </c>
      <c r="E8" s="89">
        <f t="shared" ca="1" si="15"/>
        <v>1101725.9700000002</v>
      </c>
      <c r="F8" s="89">
        <f t="shared" ca="1" si="15"/>
        <v>1105980.58</v>
      </c>
      <c r="G8" s="89">
        <f t="shared" ca="1" si="15"/>
        <v>943072.60000000009</v>
      </c>
      <c r="H8" s="89">
        <f t="shared" ca="1" si="15"/>
        <v>1061731.57</v>
      </c>
      <c r="I8" s="89">
        <f t="shared" ca="1" si="15"/>
        <v>1135374.3800000001</v>
      </c>
      <c r="J8" s="89">
        <f t="shared" ca="1" si="15"/>
        <v>1089217.99</v>
      </c>
      <c r="K8" s="89">
        <f t="shared" ca="1" si="15"/>
        <v>1165017.3800000001</v>
      </c>
      <c r="L8" s="89">
        <f t="shared" ca="1" si="15"/>
        <v>1159814.77</v>
      </c>
      <c r="M8" s="89">
        <f t="shared" ca="1" si="15"/>
        <v>1002175.9800000001</v>
      </c>
      <c r="N8" s="89">
        <f t="shared" ca="1" si="15"/>
        <v>1160418.79</v>
      </c>
      <c r="O8" s="89">
        <f t="shared" ca="1" si="15"/>
        <v>1137691.3800000001</v>
      </c>
      <c r="P8" s="89">
        <f t="shared" ca="1" si="15"/>
        <v>1029345.38</v>
      </c>
      <c r="Q8" s="89">
        <f t="shared" ca="1" si="15"/>
        <v>1095787.98</v>
      </c>
      <c r="T8" s="323"/>
      <c r="U8" s="132"/>
      <c r="V8" s="132"/>
      <c r="W8" s="132"/>
      <c r="X8" s="132"/>
      <c r="AK8" s="461">
        <f t="shared" si="20"/>
        <v>2019</v>
      </c>
      <c r="AL8" s="27">
        <f t="shared" ref="AL8:AL14" si="23">+DATE(YEAR(AM7)+1,1,1)</f>
        <v>43466</v>
      </c>
      <c r="AM8" s="27">
        <f t="shared" ref="AM8:AM14" si="24">+DATE(YEAR(AL8),12,1)</f>
        <v>43800</v>
      </c>
      <c r="AO8" s="27">
        <f t="shared" si="16"/>
        <v>41487</v>
      </c>
      <c r="AP8" s="41" t="str">
        <f t="shared" si="11"/>
        <v>j</v>
      </c>
      <c r="AQ8" s="41">
        <f t="shared" si="17"/>
        <v>10</v>
      </c>
      <c r="AS8" s="41">
        <f t="shared" si="18"/>
        <v>8</v>
      </c>
      <c r="AT8" s="41" t="s">
        <v>116</v>
      </c>
    </row>
    <row r="9" spans="1:46">
      <c r="A9" s="247">
        <f t="shared" si="19"/>
        <v>9</v>
      </c>
      <c r="B9" s="420" t="s">
        <v>7</v>
      </c>
      <c r="C9" s="89">
        <f t="shared" ca="1" si="15"/>
        <v>1739625.5499999998</v>
      </c>
      <c r="D9" s="89">
        <f t="shared" ca="1" si="15"/>
        <v>1610900.3499999999</v>
      </c>
      <c r="E9" s="89">
        <f t="shared" ca="1" si="15"/>
        <v>1695810.5499999998</v>
      </c>
      <c r="F9" s="89">
        <f t="shared" ca="1" si="15"/>
        <v>1447109.38</v>
      </c>
      <c r="G9" s="89">
        <f t="shared" ca="1" si="15"/>
        <v>1689598.5899999999</v>
      </c>
      <c r="H9" s="89">
        <f t="shared" ca="1" si="15"/>
        <v>1634830.79</v>
      </c>
      <c r="I9" s="89">
        <f t="shared" ca="1" si="15"/>
        <v>1824993.5499999998</v>
      </c>
      <c r="J9" s="89">
        <f t="shared" ca="1" si="15"/>
        <v>1770555.26</v>
      </c>
      <c r="K9" s="89">
        <f t="shared" ca="1" si="15"/>
        <v>1868251.5699999998</v>
      </c>
      <c r="L9" s="89">
        <f t="shared" ca="1" si="15"/>
        <v>1758709.5899999999</v>
      </c>
      <c r="M9" s="89">
        <f t="shared" ca="1" si="15"/>
        <v>1853740</v>
      </c>
      <c r="N9" s="89">
        <f t="shared" ca="1" si="15"/>
        <v>1586416.48</v>
      </c>
      <c r="O9" s="89">
        <f t="shared" ca="1" si="15"/>
        <v>1842105.96</v>
      </c>
      <c r="P9" s="89">
        <f t="shared" ca="1" si="15"/>
        <v>1706774.5499999998</v>
      </c>
      <c r="Q9" s="89">
        <f t="shared" ca="1" si="15"/>
        <v>1795687.5699999998</v>
      </c>
      <c r="T9" s="323"/>
      <c r="U9" s="132"/>
      <c r="V9" s="132"/>
      <c r="W9" s="132"/>
      <c r="X9" s="132"/>
      <c r="AK9" s="461">
        <f t="shared" si="20"/>
        <v>2020</v>
      </c>
      <c r="AL9" s="27">
        <f t="shared" si="23"/>
        <v>43831</v>
      </c>
      <c r="AM9" s="27">
        <f t="shared" si="24"/>
        <v>44166</v>
      </c>
      <c r="AO9" s="27">
        <f t="shared" si="16"/>
        <v>41518</v>
      </c>
      <c r="AP9" s="41" t="str">
        <f t="shared" si="11"/>
        <v>k</v>
      </c>
      <c r="AQ9" s="41">
        <f t="shared" si="17"/>
        <v>11</v>
      </c>
      <c r="AS9" s="41">
        <f t="shared" si="18"/>
        <v>9</v>
      </c>
      <c r="AT9" s="41" t="s">
        <v>117</v>
      </c>
    </row>
    <row r="10" spans="1:46">
      <c r="A10" s="247">
        <f t="shared" si="19"/>
        <v>10</v>
      </c>
      <c r="B10" s="420" t="s">
        <v>8</v>
      </c>
      <c r="C10" s="89">
        <f t="shared" ca="1" si="15"/>
        <v>1682432.96</v>
      </c>
      <c r="D10" s="89">
        <f t="shared" ca="1" si="15"/>
        <v>1670135.96</v>
      </c>
      <c r="E10" s="89">
        <f t="shared" ca="1" si="15"/>
        <v>1555382.96</v>
      </c>
      <c r="F10" s="89">
        <f t="shared" ca="1" si="15"/>
        <v>1645455.48</v>
      </c>
      <c r="G10" s="89">
        <f t="shared" ca="1" si="15"/>
        <v>1538825</v>
      </c>
      <c r="H10" s="89">
        <f t="shared" ca="1" si="15"/>
        <v>1671186.98</v>
      </c>
      <c r="I10" s="89">
        <f t="shared" ca="1" si="15"/>
        <v>1507618.98</v>
      </c>
      <c r="J10" s="89">
        <f t="shared" ca="1" si="15"/>
        <v>1816961.46</v>
      </c>
      <c r="K10" s="89">
        <f t="shared" ca="1" si="15"/>
        <v>1701134.97</v>
      </c>
      <c r="L10" s="89">
        <f t="shared" ca="1" si="15"/>
        <v>1800055</v>
      </c>
      <c r="M10" s="89">
        <f t="shared" ca="1" si="15"/>
        <v>1689689</v>
      </c>
      <c r="N10" s="89">
        <f t="shared" ca="1" si="15"/>
        <v>1795872.46</v>
      </c>
      <c r="O10" s="89">
        <f t="shared" ca="1" si="15"/>
        <v>1670991.95</v>
      </c>
      <c r="P10" s="89">
        <f t="shared" ca="1" si="15"/>
        <v>1747653.96</v>
      </c>
      <c r="Q10" s="89">
        <f t="shared" ca="1" si="15"/>
        <v>1481968</v>
      </c>
      <c r="T10" s="323"/>
      <c r="U10" s="132"/>
      <c r="V10" s="132"/>
      <c r="W10" s="132"/>
      <c r="X10" s="132"/>
      <c r="AK10" s="461">
        <f t="shared" si="20"/>
        <v>2021</v>
      </c>
      <c r="AL10" s="27">
        <f t="shared" si="23"/>
        <v>44197</v>
      </c>
      <c r="AM10" s="27">
        <f t="shared" si="24"/>
        <v>44531</v>
      </c>
      <c r="AO10" s="27">
        <f t="shared" si="16"/>
        <v>41548</v>
      </c>
      <c r="AP10" s="41" t="str">
        <f t="shared" si="11"/>
        <v>l</v>
      </c>
      <c r="AQ10" s="41">
        <f t="shared" si="17"/>
        <v>12</v>
      </c>
      <c r="AS10" s="41">
        <f t="shared" si="18"/>
        <v>10</v>
      </c>
      <c r="AT10" s="41" t="s">
        <v>118</v>
      </c>
    </row>
    <row r="11" spans="1:46">
      <c r="A11" s="247">
        <f t="shared" si="19"/>
        <v>11</v>
      </c>
      <c r="B11" s="420" t="s">
        <v>9</v>
      </c>
      <c r="C11" s="89">
        <f t="shared" ca="1" si="15"/>
        <v>7714</v>
      </c>
      <c r="D11" s="89">
        <f t="shared" ca="1" si="15"/>
        <v>0</v>
      </c>
      <c r="E11" s="89">
        <f t="shared" ca="1" si="15"/>
        <v>0</v>
      </c>
      <c r="F11" s="89">
        <f t="shared" ca="1" si="15"/>
        <v>0</v>
      </c>
      <c r="G11" s="89">
        <f t="shared" ca="1" si="15"/>
        <v>0</v>
      </c>
      <c r="H11" s="89">
        <f t="shared" ca="1" si="15"/>
        <v>0</v>
      </c>
      <c r="I11" s="89">
        <f t="shared" ca="1" si="15"/>
        <v>17690</v>
      </c>
      <c r="J11" s="89">
        <f t="shared" ca="1" si="15"/>
        <v>61049</v>
      </c>
      <c r="K11" s="89">
        <f t="shared" ca="1" si="15"/>
        <v>116432</v>
      </c>
      <c r="L11" s="89">
        <f t="shared" ca="1" si="15"/>
        <v>102077</v>
      </c>
      <c r="M11" s="89">
        <f t="shared" ca="1" si="15"/>
        <v>83548</v>
      </c>
      <c r="N11" s="89">
        <f t="shared" ca="1" si="15"/>
        <v>72977</v>
      </c>
      <c r="O11" s="89">
        <f t="shared" ca="1" si="15"/>
        <v>72653</v>
      </c>
      <c r="P11" s="89">
        <f t="shared" ca="1" si="15"/>
        <v>75819</v>
      </c>
      <c r="Q11" s="89">
        <f t="shared" ca="1" si="15"/>
        <v>73549</v>
      </c>
      <c r="T11" s="323"/>
      <c r="U11" s="132"/>
      <c r="V11" s="132"/>
      <c r="W11" s="132"/>
      <c r="X11" s="132"/>
      <c r="AK11" s="461">
        <f t="shared" si="20"/>
        <v>2022</v>
      </c>
      <c r="AL11" s="27">
        <f t="shared" si="23"/>
        <v>44562</v>
      </c>
      <c r="AM11" s="27">
        <f t="shared" si="24"/>
        <v>44896</v>
      </c>
      <c r="AO11" s="27">
        <f t="shared" si="16"/>
        <v>41579</v>
      </c>
      <c r="AP11" s="41" t="str">
        <f t="shared" si="11"/>
        <v>m</v>
      </c>
      <c r="AQ11" s="41">
        <f t="shared" si="17"/>
        <v>13</v>
      </c>
      <c r="AS11" s="41">
        <f t="shared" si="18"/>
        <v>11</v>
      </c>
      <c r="AT11" s="41" t="s">
        <v>119</v>
      </c>
    </row>
    <row r="12" spans="1:46">
      <c r="A12" s="247">
        <f t="shared" si="19"/>
        <v>12</v>
      </c>
      <c r="B12" s="421" t="s">
        <v>10</v>
      </c>
      <c r="C12" s="89">
        <f t="shared" ca="1" si="15"/>
        <v>14753</v>
      </c>
      <c r="D12" s="89">
        <f t="shared" ca="1" si="15"/>
        <v>0</v>
      </c>
      <c r="E12" s="89">
        <f t="shared" ca="1" si="15"/>
        <v>0</v>
      </c>
      <c r="F12" s="89">
        <f t="shared" ca="1" si="15"/>
        <v>0</v>
      </c>
      <c r="G12" s="89">
        <f t="shared" ca="1" si="15"/>
        <v>0</v>
      </c>
      <c r="H12" s="89">
        <f t="shared" ca="1" si="15"/>
        <v>0</v>
      </c>
      <c r="I12" s="89">
        <f t="shared" ca="1" si="15"/>
        <v>0</v>
      </c>
      <c r="J12" s="89">
        <f t="shared" ca="1" si="15"/>
        <v>1408</v>
      </c>
      <c r="K12" s="89">
        <f t="shared" ca="1" si="15"/>
        <v>28637</v>
      </c>
      <c r="L12" s="89">
        <f t="shared" ca="1" si="15"/>
        <v>16094</v>
      </c>
      <c r="M12" s="89">
        <f t="shared" ca="1" si="15"/>
        <v>3488</v>
      </c>
      <c r="N12" s="89">
        <f t="shared" ca="1" si="15"/>
        <v>270</v>
      </c>
      <c r="O12" s="89">
        <f t="shared" ca="1" si="15"/>
        <v>405</v>
      </c>
      <c r="P12" s="89">
        <f t="shared" ca="1" si="15"/>
        <v>309</v>
      </c>
      <c r="Q12" s="89">
        <f t="shared" ca="1" si="15"/>
        <v>1722</v>
      </c>
      <c r="T12" s="323"/>
      <c r="U12" s="132"/>
      <c r="V12" s="132"/>
      <c r="W12" s="132"/>
      <c r="X12" s="132"/>
      <c r="AK12" s="461">
        <f t="shared" si="20"/>
        <v>2023</v>
      </c>
      <c r="AL12" s="27">
        <f t="shared" si="23"/>
        <v>44927</v>
      </c>
      <c r="AM12" s="27">
        <f t="shared" si="24"/>
        <v>45261</v>
      </c>
      <c r="AO12" s="27">
        <f t="shared" si="16"/>
        <v>41609</v>
      </c>
      <c r="AP12" s="41" t="str">
        <f t="shared" si="11"/>
        <v>n</v>
      </c>
      <c r="AQ12" s="41">
        <f t="shared" si="17"/>
        <v>14</v>
      </c>
      <c r="AS12" s="41">
        <f t="shared" si="18"/>
        <v>12</v>
      </c>
      <c r="AT12" s="41" t="s">
        <v>120</v>
      </c>
    </row>
    <row r="13" spans="1:46">
      <c r="A13" s="247">
        <f t="shared" si="19"/>
        <v>13</v>
      </c>
      <c r="B13" s="422" t="s">
        <v>11</v>
      </c>
      <c r="C13" s="110">
        <f t="shared" ca="1" si="15"/>
        <v>11618229.890000001</v>
      </c>
      <c r="D13" s="111">
        <f t="shared" ca="1" si="15"/>
        <v>11707288.190000001</v>
      </c>
      <c r="E13" s="111">
        <f t="shared" ca="1" si="15"/>
        <v>11567510.749999998</v>
      </c>
      <c r="F13" s="111">
        <f t="shared" ca="1" si="15"/>
        <v>11569195.609999999</v>
      </c>
      <c r="G13" s="111">
        <f t="shared" ca="1" si="15"/>
        <v>11096947.779999999</v>
      </c>
      <c r="H13" s="111">
        <f t="shared" ca="1" si="15"/>
        <v>11646896.830000002</v>
      </c>
      <c r="I13" s="111">
        <f t="shared" ca="1" si="15"/>
        <v>11978936.220000003</v>
      </c>
      <c r="J13" s="111">
        <f t="shared" ca="1" si="15"/>
        <v>12743029.809999999</v>
      </c>
      <c r="K13" s="111">
        <f t="shared" ca="1" si="15"/>
        <v>12386916.429999998</v>
      </c>
      <c r="L13" s="111">
        <f t="shared" ca="1" si="15"/>
        <v>12700754.549999997</v>
      </c>
      <c r="M13" s="111">
        <f t="shared" ca="1" si="15"/>
        <v>12284224.99</v>
      </c>
      <c r="N13" s="111">
        <f t="shared" ca="1" si="15"/>
        <v>12470050.120000001</v>
      </c>
      <c r="O13" s="111">
        <f t="shared" ca="1" si="15"/>
        <v>12103376.369999997</v>
      </c>
      <c r="P13" s="111">
        <f t="shared" ca="1" si="15"/>
        <v>12212370.609999998</v>
      </c>
      <c r="Q13" s="111">
        <f t="shared" ca="1" si="15"/>
        <v>11806237.74</v>
      </c>
      <c r="T13" s="324"/>
      <c r="U13" s="325"/>
      <c r="V13" s="325"/>
      <c r="W13" s="325"/>
      <c r="X13" s="325"/>
      <c r="AK13" s="461">
        <f t="shared" si="20"/>
        <v>2024</v>
      </c>
      <c r="AL13" s="27">
        <f t="shared" si="23"/>
        <v>45292</v>
      </c>
      <c r="AM13" s="27">
        <f t="shared" si="24"/>
        <v>45627</v>
      </c>
      <c r="AO13" s="27">
        <f t="shared" si="16"/>
        <v>41640</v>
      </c>
      <c r="AP13" s="41" t="str">
        <f t="shared" si="11"/>
        <v>o</v>
      </c>
      <c r="AQ13" s="41">
        <f t="shared" si="17"/>
        <v>15</v>
      </c>
      <c r="AS13" s="41">
        <f t="shared" si="18"/>
        <v>13</v>
      </c>
      <c r="AT13" s="41" t="s">
        <v>121</v>
      </c>
    </row>
    <row r="14" spans="1:46">
      <c r="A14" s="247">
        <f t="shared" si="19"/>
        <v>14</v>
      </c>
      <c r="B14" s="420" t="s">
        <v>97</v>
      </c>
      <c r="C14" s="88">
        <f t="shared" ca="1" si="15"/>
        <v>301928.69</v>
      </c>
      <c r="D14" s="89">
        <f t="shared" ca="1" si="15"/>
        <v>301928.69</v>
      </c>
      <c r="E14" s="89">
        <f t="shared" ca="1" si="15"/>
        <v>266980.01</v>
      </c>
      <c r="F14" s="89">
        <f t="shared" ca="1" si="15"/>
        <v>266980.01999999996</v>
      </c>
      <c r="G14" s="89">
        <f t="shared" ca="1" si="15"/>
        <v>266979.99</v>
      </c>
      <c r="H14" s="89">
        <f t="shared" ca="1" si="15"/>
        <v>266980</v>
      </c>
      <c r="I14" s="89">
        <f t="shared" ca="1" si="15"/>
        <v>266980.01</v>
      </c>
      <c r="J14" s="89">
        <f t="shared" ca="1" si="15"/>
        <v>266980.02</v>
      </c>
      <c r="K14" s="89">
        <f t="shared" ca="1" si="15"/>
        <v>266980.01</v>
      </c>
      <c r="L14" s="89">
        <f t="shared" ca="1" si="15"/>
        <v>266980.01</v>
      </c>
      <c r="M14" s="89">
        <f t="shared" ca="1" si="15"/>
        <v>266980</v>
      </c>
      <c r="N14" s="89">
        <f t="shared" ca="1" si="15"/>
        <v>266980.01</v>
      </c>
      <c r="O14" s="89">
        <f t="shared" ca="1" si="15"/>
        <v>266980</v>
      </c>
      <c r="P14" s="89">
        <f t="shared" ca="1" si="15"/>
        <v>266980.01000000007</v>
      </c>
      <c r="Q14" s="89">
        <f t="shared" ca="1" si="15"/>
        <v>266980.01</v>
      </c>
      <c r="T14" s="323"/>
      <c r="U14" s="132"/>
      <c r="V14" s="132"/>
      <c r="W14" s="132"/>
      <c r="X14" s="132"/>
      <c r="AK14" s="461">
        <f t="shared" si="20"/>
        <v>2025</v>
      </c>
      <c r="AL14" s="27">
        <f t="shared" si="23"/>
        <v>45658</v>
      </c>
      <c r="AM14" s="27">
        <f t="shared" si="24"/>
        <v>45992</v>
      </c>
      <c r="AO14" s="27">
        <f t="shared" si="16"/>
        <v>41671</v>
      </c>
      <c r="AP14" s="41" t="str">
        <f t="shared" si="11"/>
        <v>p</v>
      </c>
      <c r="AQ14" s="41">
        <f t="shared" si="17"/>
        <v>16</v>
      </c>
      <c r="AS14" s="41">
        <f t="shared" si="18"/>
        <v>14</v>
      </c>
      <c r="AT14" s="41" t="s">
        <v>105</v>
      </c>
    </row>
    <row r="15" spans="1:46">
      <c r="A15" s="488">
        <f t="shared" si="19"/>
        <v>15</v>
      </c>
      <c r="B15" s="420" t="s">
        <v>290</v>
      </c>
      <c r="C15" s="64">
        <f t="shared" ca="1" si="15"/>
        <v>20354.73</v>
      </c>
      <c r="D15" s="65">
        <f t="shared" ca="1" si="15"/>
        <v>20354.73</v>
      </c>
      <c r="E15" s="65">
        <f t="shared" ca="1" si="15"/>
        <v>17998.71</v>
      </c>
      <c r="F15" s="65">
        <f t="shared" ca="1" si="15"/>
        <v>17998.699999999997</v>
      </c>
      <c r="G15" s="65">
        <f t="shared" ca="1" si="15"/>
        <v>17998.699999999997</v>
      </c>
      <c r="H15" s="65">
        <f t="shared" ca="1" si="15"/>
        <v>17998.7</v>
      </c>
      <c r="I15" s="65">
        <f t="shared" ca="1" si="15"/>
        <v>17998.7</v>
      </c>
      <c r="J15" s="65">
        <f t="shared" ca="1" si="15"/>
        <v>17998.7</v>
      </c>
      <c r="K15" s="65">
        <f t="shared" ca="1" si="15"/>
        <v>17998.7</v>
      </c>
      <c r="L15" s="65">
        <f t="shared" ca="1" si="15"/>
        <v>17998.71</v>
      </c>
      <c r="M15" s="65">
        <f t="shared" ca="1" si="15"/>
        <v>17998.7</v>
      </c>
      <c r="N15" s="65">
        <f t="shared" ca="1" si="15"/>
        <v>17998.71</v>
      </c>
      <c r="O15" s="65">
        <f t="shared" ca="1" si="15"/>
        <v>17998.690000000002</v>
      </c>
      <c r="P15" s="65">
        <f t="shared" ca="1" si="15"/>
        <v>17998.710000000003</v>
      </c>
      <c r="Q15" s="65">
        <f t="shared" ca="1" si="15"/>
        <v>17998.7</v>
      </c>
      <c r="T15" s="324"/>
      <c r="U15" s="325"/>
      <c r="V15" s="325"/>
      <c r="W15" s="325"/>
      <c r="X15" s="325"/>
      <c r="AK15" s="461">
        <f t="shared" si="20"/>
        <v>2026</v>
      </c>
      <c r="AL15" s="27">
        <f t="shared" ref="AL15:AL16" si="25">+DATE(YEAR(AM14)+1,1,1)</f>
        <v>46023</v>
      </c>
      <c r="AM15" s="27">
        <f t="shared" ref="AM15:AM16" si="26">+DATE(YEAR(AL15),12,1)</f>
        <v>46357</v>
      </c>
      <c r="AO15" s="27">
        <f t="shared" si="16"/>
        <v>41699</v>
      </c>
      <c r="AP15" s="41" t="str">
        <f t="shared" si="11"/>
        <v>q</v>
      </c>
      <c r="AQ15" s="41">
        <f t="shared" si="17"/>
        <v>17</v>
      </c>
      <c r="AS15" s="41">
        <f t="shared" si="18"/>
        <v>15</v>
      </c>
      <c r="AT15" s="41" t="s">
        <v>106</v>
      </c>
    </row>
    <row r="16" spans="1:46">
      <c r="A16" s="247">
        <f t="shared" si="19"/>
        <v>16</v>
      </c>
      <c r="B16" s="423" t="s">
        <v>13</v>
      </c>
      <c r="C16" s="112">
        <f t="shared" ca="1" si="15"/>
        <v>11940513.310000001</v>
      </c>
      <c r="D16" s="112">
        <f t="shared" ca="1" si="15"/>
        <v>12029571.610000001</v>
      </c>
      <c r="E16" s="112">
        <f t="shared" ca="1" si="15"/>
        <v>11852489.469999999</v>
      </c>
      <c r="F16" s="112">
        <f t="shared" ca="1" si="15"/>
        <v>11854174.330000002</v>
      </c>
      <c r="G16" s="112">
        <f t="shared" ca="1" si="15"/>
        <v>11381926.469999999</v>
      </c>
      <c r="H16" s="112">
        <f t="shared" ca="1" si="15"/>
        <v>11931875.529999999</v>
      </c>
      <c r="I16" s="112">
        <f t="shared" ca="1" si="15"/>
        <v>12263914.93</v>
      </c>
      <c r="J16" s="112">
        <f t="shared" ca="1" si="15"/>
        <v>13028008.530000001</v>
      </c>
      <c r="K16" s="112">
        <f t="shared" ca="1" si="15"/>
        <v>12671895.140000001</v>
      </c>
      <c r="L16" s="112">
        <f t="shared" ca="1" si="15"/>
        <v>12985733.270000001</v>
      </c>
      <c r="M16" s="112">
        <f t="shared" ca="1" si="15"/>
        <v>12569203.689999999</v>
      </c>
      <c r="N16" s="112">
        <f t="shared" ca="1" si="15"/>
        <v>12755028.840000002</v>
      </c>
      <c r="O16" s="112">
        <f t="shared" ca="1" si="15"/>
        <v>12388355.059999999</v>
      </c>
      <c r="P16" s="112">
        <f t="shared" ca="1" si="15"/>
        <v>12497349.329999998</v>
      </c>
      <c r="Q16" s="112">
        <f t="shared" ca="1" si="15"/>
        <v>12091216.450000003</v>
      </c>
      <c r="T16" s="323"/>
      <c r="U16" s="132"/>
      <c r="V16" s="132"/>
      <c r="W16" s="132"/>
      <c r="X16" s="132"/>
      <c r="AK16" s="461">
        <f t="shared" si="20"/>
        <v>2027</v>
      </c>
      <c r="AL16" s="27">
        <f t="shared" si="25"/>
        <v>46388</v>
      </c>
      <c r="AM16" s="27">
        <f t="shared" si="26"/>
        <v>46722</v>
      </c>
      <c r="AO16" s="27">
        <f t="shared" si="16"/>
        <v>41730</v>
      </c>
      <c r="AP16" s="41" t="str">
        <f t="shared" si="11"/>
        <v>r</v>
      </c>
      <c r="AQ16" s="41">
        <f t="shared" si="17"/>
        <v>18</v>
      </c>
      <c r="AS16" s="41">
        <f t="shared" si="18"/>
        <v>16</v>
      </c>
      <c r="AT16" s="41" t="s">
        <v>122</v>
      </c>
    </row>
    <row r="17" spans="1:46" ht="15.75" thickBot="1">
      <c r="A17" s="247">
        <f t="shared" si="19"/>
        <v>17</v>
      </c>
      <c r="B17" s="424" t="s">
        <v>14</v>
      </c>
      <c r="C17" s="113">
        <f t="shared" ca="1" si="15"/>
        <v>11940513.310000001</v>
      </c>
      <c r="D17" s="107">
        <f t="shared" ca="1" si="15"/>
        <v>12029571.610000001</v>
      </c>
      <c r="E17" s="107">
        <f t="shared" ca="1" si="15"/>
        <v>11852489.469999999</v>
      </c>
      <c r="F17" s="107">
        <f t="shared" ca="1" si="15"/>
        <v>11854174.330000002</v>
      </c>
      <c r="G17" s="107">
        <f t="shared" ca="1" si="15"/>
        <v>11381926.469999999</v>
      </c>
      <c r="H17" s="107">
        <f t="shared" ca="1" si="15"/>
        <v>11931875.529999999</v>
      </c>
      <c r="I17" s="107">
        <f t="shared" ca="1" si="15"/>
        <v>12263914.93</v>
      </c>
      <c r="J17" s="107">
        <f t="shared" ca="1" si="15"/>
        <v>13028008.530000001</v>
      </c>
      <c r="K17" s="107">
        <f t="shared" ca="1" si="15"/>
        <v>12671895.140000001</v>
      </c>
      <c r="L17" s="107">
        <f t="shared" ca="1" si="15"/>
        <v>12985733.270000001</v>
      </c>
      <c r="M17" s="107">
        <f t="shared" ca="1" si="15"/>
        <v>12569203.689999999</v>
      </c>
      <c r="N17" s="107">
        <f t="shared" ca="1" si="15"/>
        <v>12755028.840000002</v>
      </c>
      <c r="O17" s="107">
        <f t="shared" ca="1" si="15"/>
        <v>12388355.059999999</v>
      </c>
      <c r="P17" s="107">
        <f t="shared" ca="1" si="15"/>
        <v>12497349.329999998</v>
      </c>
      <c r="Q17" s="107">
        <f t="shared" ca="1" si="15"/>
        <v>12091216.450000003</v>
      </c>
      <c r="AO17" s="27">
        <f t="shared" si="16"/>
        <v>41760</v>
      </c>
      <c r="AP17" s="41" t="str">
        <f t="shared" si="11"/>
        <v>s</v>
      </c>
      <c r="AQ17" s="41">
        <f t="shared" si="17"/>
        <v>19</v>
      </c>
      <c r="AS17" s="41">
        <f t="shared" si="18"/>
        <v>17</v>
      </c>
      <c r="AT17" s="41" t="s">
        <v>110</v>
      </c>
    </row>
    <row r="18" spans="1:46" ht="15.75" thickTop="1">
      <c r="A18" s="247"/>
      <c r="AO18" s="27">
        <f t="shared" si="16"/>
        <v>41791</v>
      </c>
      <c r="AP18" s="41" t="str">
        <f t="shared" si="11"/>
        <v>t</v>
      </c>
      <c r="AQ18" s="41">
        <f t="shared" si="17"/>
        <v>20</v>
      </c>
      <c r="AS18" s="41">
        <f t="shared" si="18"/>
        <v>18</v>
      </c>
      <c r="AT18" s="41" t="s">
        <v>123</v>
      </c>
    </row>
    <row r="19" spans="1:46">
      <c r="A19" s="247"/>
      <c r="T19" s="326"/>
      <c r="U19" s="327"/>
      <c r="V19" s="327"/>
      <c r="W19" s="327"/>
      <c r="X19" s="327"/>
      <c r="AO19" s="27">
        <f t="shared" si="16"/>
        <v>41821</v>
      </c>
      <c r="AP19" s="41" t="str">
        <f t="shared" si="11"/>
        <v>u</v>
      </c>
      <c r="AQ19" s="41">
        <f t="shared" si="17"/>
        <v>21</v>
      </c>
      <c r="AS19" s="41">
        <f t="shared" si="18"/>
        <v>19</v>
      </c>
      <c r="AT19" s="41" t="s">
        <v>124</v>
      </c>
    </row>
    <row r="20" spans="1:46">
      <c r="A20" s="247"/>
      <c r="B20" s="425" t="s">
        <v>15</v>
      </c>
      <c r="C20" s="103">
        <f>+C$2</f>
        <v>2013</v>
      </c>
      <c r="D20" s="74">
        <f t="shared" ref="D20:Q20" si="27">+D$2</f>
        <v>2014</v>
      </c>
      <c r="E20" s="74">
        <f t="shared" si="27"/>
        <v>2015</v>
      </c>
      <c r="F20" s="74">
        <f t="shared" si="27"/>
        <v>2016</v>
      </c>
      <c r="G20" s="74">
        <f t="shared" si="27"/>
        <v>2017</v>
      </c>
      <c r="H20" s="74">
        <f t="shared" si="27"/>
        <v>2018</v>
      </c>
      <c r="I20" s="74">
        <f t="shared" si="27"/>
        <v>2019</v>
      </c>
      <c r="J20" s="74">
        <f t="shared" si="27"/>
        <v>2020</v>
      </c>
      <c r="K20" s="74">
        <f t="shared" si="27"/>
        <v>2021</v>
      </c>
      <c r="L20" s="74">
        <f t="shared" si="27"/>
        <v>2022</v>
      </c>
      <c r="M20" s="74">
        <f t="shared" si="27"/>
        <v>2023</v>
      </c>
      <c r="N20" s="74">
        <f t="shared" si="27"/>
        <v>2024</v>
      </c>
      <c r="O20" s="74">
        <f t="shared" si="27"/>
        <v>2025</v>
      </c>
      <c r="P20" s="74">
        <f t="shared" si="27"/>
        <v>2026</v>
      </c>
      <c r="Q20" s="74">
        <f t="shared" si="27"/>
        <v>2027</v>
      </c>
      <c r="T20" s="328"/>
      <c r="U20" s="132"/>
      <c r="V20" s="132"/>
      <c r="W20" s="132"/>
      <c r="X20" s="132"/>
      <c r="AO20" s="27">
        <f t="shared" si="16"/>
        <v>41852</v>
      </c>
      <c r="AP20" s="41" t="str">
        <f t="shared" si="11"/>
        <v>v</v>
      </c>
      <c r="AQ20" s="41">
        <f t="shared" si="17"/>
        <v>22</v>
      </c>
      <c r="AS20" s="41">
        <f t="shared" si="18"/>
        <v>20</v>
      </c>
      <c r="AT20" s="41" t="s">
        <v>125</v>
      </c>
    </row>
    <row r="21" spans="1:46">
      <c r="A21" s="247">
        <f t="shared" ref="A21:A24" si="28">+ROW(A21)</f>
        <v>21</v>
      </c>
      <c r="B21" s="426" t="s">
        <v>101</v>
      </c>
      <c r="C21" s="61">
        <f t="shared" ref="C21:Q24" ca="1" si="29">+SUM(INDIRECT($AK$1&amp;VLOOKUP(C$1,$AO$1:$AP$198,2,FALSE)&amp;$A21&amp;":"&amp;(VLOOKUP(DATE(YEAR(C$1),12,1),$AO$1:$AP$198,2,FALSE)&amp;$A21)))</f>
        <v>8783611.0800000001</v>
      </c>
      <c r="D21" s="61">
        <f t="shared" ca="1" si="29"/>
        <v>8969255.5700000003</v>
      </c>
      <c r="E21" s="61">
        <f t="shared" ca="1" si="29"/>
        <v>8748324.620000001</v>
      </c>
      <c r="F21" s="61">
        <f t="shared" ca="1" si="29"/>
        <v>8733292.5800000001</v>
      </c>
      <c r="G21" s="61">
        <f t="shared" ca="1" si="29"/>
        <v>8484886.9700000007</v>
      </c>
      <c r="H21" s="61">
        <f t="shared" ca="1" si="29"/>
        <v>8960052.8300000001</v>
      </c>
      <c r="I21" s="61">
        <f t="shared" ca="1" si="29"/>
        <v>9058345.6699999981</v>
      </c>
      <c r="J21" s="61">
        <f t="shared" ca="1" si="29"/>
        <v>9657618.25</v>
      </c>
      <c r="K21" s="61">
        <f t="shared" ca="1" si="29"/>
        <v>9318727.9399999995</v>
      </c>
      <c r="L21" s="61">
        <f t="shared" ca="1" si="29"/>
        <v>9652119.0099999998</v>
      </c>
      <c r="M21" s="61">
        <f t="shared" ca="1" si="29"/>
        <v>9324045.2000000011</v>
      </c>
      <c r="N21" s="61">
        <f t="shared" ca="1" si="29"/>
        <v>9425091.5600000005</v>
      </c>
      <c r="O21" s="61">
        <f t="shared" ca="1" si="29"/>
        <v>9113036.5999999996</v>
      </c>
      <c r="P21" s="61">
        <f t="shared" ca="1" si="29"/>
        <v>9311285.75</v>
      </c>
      <c r="Q21" s="61">
        <f t="shared" ca="1" si="29"/>
        <v>9003770.9899999984</v>
      </c>
      <c r="T21" s="329"/>
      <c r="U21" s="132"/>
      <c r="V21" s="132"/>
      <c r="W21" s="132"/>
      <c r="X21" s="132"/>
      <c r="AO21" s="27">
        <f t="shared" si="16"/>
        <v>41883</v>
      </c>
      <c r="AP21" s="41" t="str">
        <f t="shared" si="11"/>
        <v>w</v>
      </c>
      <c r="AQ21" s="41">
        <f t="shared" si="17"/>
        <v>23</v>
      </c>
      <c r="AS21" s="41">
        <f t="shared" si="18"/>
        <v>21</v>
      </c>
      <c r="AT21" s="41" t="s">
        <v>126</v>
      </c>
    </row>
    <row r="22" spans="1:46">
      <c r="A22" s="247">
        <f t="shared" si="28"/>
        <v>22</v>
      </c>
      <c r="B22" s="426" t="s">
        <v>102</v>
      </c>
      <c r="C22" s="61">
        <f t="shared" ca="1" si="29"/>
        <v>3156902.6899999995</v>
      </c>
      <c r="D22" s="61">
        <f t="shared" ca="1" si="29"/>
        <v>3060316.55</v>
      </c>
      <c r="E22" s="61">
        <f t="shared" ca="1" si="29"/>
        <v>3104164.75</v>
      </c>
      <c r="F22" s="61">
        <f t="shared" ca="1" si="29"/>
        <v>3120881.38</v>
      </c>
      <c r="G22" s="61">
        <f t="shared" ca="1" si="29"/>
        <v>2897039.43</v>
      </c>
      <c r="H22" s="61">
        <f t="shared" ca="1" si="29"/>
        <v>2971822.51</v>
      </c>
      <c r="I22" s="61">
        <f t="shared" ca="1" si="29"/>
        <v>3205568.96</v>
      </c>
      <c r="J22" s="61">
        <f t="shared" ca="1" si="29"/>
        <v>3370390.15</v>
      </c>
      <c r="K22" s="61">
        <f t="shared" ca="1" si="29"/>
        <v>3353167.1700000004</v>
      </c>
      <c r="L22" s="61">
        <f t="shared" ca="1" si="29"/>
        <v>3333614.1399999997</v>
      </c>
      <c r="M22" s="61">
        <f t="shared" ca="1" si="29"/>
        <v>3245158.2099999995</v>
      </c>
      <c r="N22" s="61">
        <f t="shared" ca="1" si="29"/>
        <v>3329937.08</v>
      </c>
      <c r="O22" s="61">
        <f t="shared" ca="1" si="29"/>
        <v>3275318.1100000003</v>
      </c>
      <c r="P22" s="61">
        <f t="shared" ca="1" si="29"/>
        <v>3186063.38</v>
      </c>
      <c r="Q22" s="61">
        <f t="shared" ca="1" si="29"/>
        <v>3087445.2199999997</v>
      </c>
      <c r="T22" s="330"/>
      <c r="U22" s="325"/>
      <c r="V22" s="325"/>
      <c r="W22" s="325"/>
      <c r="X22" s="325"/>
      <c r="AO22" s="27">
        <f t="shared" si="16"/>
        <v>41913</v>
      </c>
      <c r="AP22" s="41" t="str">
        <f t="shared" si="11"/>
        <v>x</v>
      </c>
      <c r="AQ22" s="41">
        <f t="shared" si="17"/>
        <v>24</v>
      </c>
      <c r="AS22" s="41">
        <f t="shared" si="18"/>
        <v>22</v>
      </c>
      <c r="AT22" s="41" t="s">
        <v>127</v>
      </c>
    </row>
    <row r="23" spans="1:46">
      <c r="A23" s="247">
        <f t="shared" si="28"/>
        <v>23</v>
      </c>
      <c r="B23" s="427" t="s">
        <v>16</v>
      </c>
      <c r="C23" s="108">
        <f t="shared" ca="1" si="29"/>
        <v>11940513.77</v>
      </c>
      <c r="D23" s="108">
        <f t="shared" ca="1" si="29"/>
        <v>12029572.119999999</v>
      </c>
      <c r="E23" s="108">
        <f t="shared" ca="1" si="29"/>
        <v>11852489.369999999</v>
      </c>
      <c r="F23" s="108">
        <f t="shared" ca="1" si="29"/>
        <v>11854173.960000001</v>
      </c>
      <c r="G23" s="108">
        <f t="shared" ca="1" si="29"/>
        <v>11381926.4</v>
      </c>
      <c r="H23" s="108">
        <f t="shared" ca="1" si="29"/>
        <v>11931875.339999998</v>
      </c>
      <c r="I23" s="108">
        <f t="shared" ca="1" si="29"/>
        <v>12263914.630000001</v>
      </c>
      <c r="J23" s="108">
        <f t="shared" ca="1" si="29"/>
        <v>13028008.4</v>
      </c>
      <c r="K23" s="108">
        <f t="shared" ca="1" si="29"/>
        <v>12671895.109999999</v>
      </c>
      <c r="L23" s="108">
        <f t="shared" ca="1" si="29"/>
        <v>12985733.15</v>
      </c>
      <c r="M23" s="108">
        <f t="shared" ca="1" si="29"/>
        <v>12569203.41</v>
      </c>
      <c r="N23" s="108">
        <f t="shared" ca="1" si="29"/>
        <v>12755028.640000002</v>
      </c>
      <c r="O23" s="108">
        <f t="shared" ca="1" si="29"/>
        <v>12388354.709999999</v>
      </c>
      <c r="P23" s="108">
        <f t="shared" ca="1" si="29"/>
        <v>12497349.130000003</v>
      </c>
      <c r="Q23" s="108">
        <f t="shared" ca="1" si="29"/>
        <v>12091216.210000001</v>
      </c>
      <c r="T23" s="331"/>
      <c r="U23" s="332"/>
      <c r="V23" s="332"/>
      <c r="W23" s="332"/>
      <c r="X23" s="332"/>
      <c r="AO23" s="27">
        <f t="shared" si="16"/>
        <v>41944</v>
      </c>
      <c r="AP23" s="41" t="str">
        <f t="shared" si="11"/>
        <v>y</v>
      </c>
      <c r="AQ23" s="41">
        <f t="shared" si="17"/>
        <v>25</v>
      </c>
      <c r="AS23" s="41">
        <f t="shared" si="18"/>
        <v>23</v>
      </c>
      <c r="AT23" s="41" t="s">
        <v>128</v>
      </c>
    </row>
    <row r="24" spans="1:46" s="6" customFormat="1" ht="15.75" thickBot="1">
      <c r="A24" s="247">
        <f t="shared" si="28"/>
        <v>24</v>
      </c>
      <c r="B24" s="428" t="s">
        <v>17</v>
      </c>
      <c r="C24" s="109">
        <f t="shared" ca="1" si="29"/>
        <v>0.46000000019557774</v>
      </c>
      <c r="D24" s="109">
        <f t="shared" ca="1" si="29"/>
        <v>0.50999999966006726</v>
      </c>
      <c r="E24" s="109">
        <f t="shared" ca="1" si="29"/>
        <v>-9.9999999511055648E-2</v>
      </c>
      <c r="F24" s="109">
        <f t="shared" ca="1" si="29"/>
        <v>-0.37000000057742</v>
      </c>
      <c r="G24" s="109">
        <f t="shared" ca="1" si="29"/>
        <v>-7.000000006519258E-2</v>
      </c>
      <c r="H24" s="109">
        <f t="shared" ca="1" si="29"/>
        <v>-0.19000000040978193</v>
      </c>
      <c r="I24" s="109">
        <f t="shared" ca="1" si="29"/>
        <v>-0.30000000051222742</v>
      </c>
      <c r="J24" s="109">
        <f t="shared" ca="1" si="29"/>
        <v>-0.13000000012107193</v>
      </c>
      <c r="K24" s="109">
        <f t="shared" ca="1" si="29"/>
        <v>-3.0000000377185643E-2</v>
      </c>
      <c r="L24" s="109">
        <f t="shared" ca="1" si="29"/>
        <v>-0.12000000011175871</v>
      </c>
      <c r="M24" s="109">
        <f t="shared" ca="1" si="29"/>
        <v>-0.28000000049360096</v>
      </c>
      <c r="N24" s="109">
        <f t="shared" ca="1" si="29"/>
        <v>-0.20000000030267984</v>
      </c>
      <c r="O24" s="109">
        <f t="shared" ca="1" si="29"/>
        <v>-0.35000000055879354</v>
      </c>
      <c r="P24" s="109">
        <f t="shared" ca="1" si="29"/>
        <v>-0.19999999983701855</v>
      </c>
      <c r="Q24" s="109">
        <f t="shared" ca="1" si="29"/>
        <v>-0.23999999975785613</v>
      </c>
      <c r="T24" s="8"/>
      <c r="U24" s="104"/>
      <c r="V24" s="104"/>
      <c r="W24" s="104"/>
      <c r="X24" s="104"/>
      <c r="AO24" s="27">
        <f t="shared" si="16"/>
        <v>41974</v>
      </c>
      <c r="AP24" s="41" t="str">
        <f t="shared" si="11"/>
        <v>z</v>
      </c>
      <c r="AQ24" s="41">
        <f t="shared" si="17"/>
        <v>26</v>
      </c>
      <c r="AS24" s="41">
        <f t="shared" si="18"/>
        <v>24</v>
      </c>
      <c r="AT24" s="32" t="s">
        <v>129</v>
      </c>
    </row>
    <row r="25" spans="1:46" s="6" customFormat="1" ht="15.75" thickTop="1">
      <c r="A25" s="239"/>
      <c r="B25" s="416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T25" s="8"/>
      <c r="U25" s="104"/>
      <c r="V25" s="104"/>
      <c r="W25" s="104"/>
      <c r="X25" s="104"/>
      <c r="AO25" s="27">
        <f t="shared" si="16"/>
        <v>42005</v>
      </c>
      <c r="AP25" s="41" t="str">
        <f t="shared" si="11"/>
        <v>aa</v>
      </c>
      <c r="AQ25" s="41">
        <f t="shared" si="17"/>
        <v>27</v>
      </c>
      <c r="AS25" s="41">
        <f t="shared" si="18"/>
        <v>25</v>
      </c>
      <c r="AT25" s="32" t="s">
        <v>108</v>
      </c>
    </row>
    <row r="26" spans="1:46">
      <c r="A26" s="239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T26" s="333"/>
      <c r="U26" s="327"/>
      <c r="V26" s="327"/>
      <c r="W26" s="327"/>
      <c r="X26" s="327"/>
      <c r="AO26" s="27">
        <f t="shared" si="16"/>
        <v>42036</v>
      </c>
      <c r="AP26" s="41" t="str">
        <f t="shared" si="11"/>
        <v>ab</v>
      </c>
      <c r="AQ26" s="41">
        <f t="shared" si="17"/>
        <v>28</v>
      </c>
      <c r="AS26" s="41">
        <f t="shared" si="18"/>
        <v>26</v>
      </c>
      <c r="AT26" s="32" t="s">
        <v>107</v>
      </c>
    </row>
    <row r="27" spans="1:46">
      <c r="A27" s="247"/>
      <c r="B27" s="429" t="s">
        <v>18</v>
      </c>
      <c r="C27" s="103">
        <f>+C$2</f>
        <v>2013</v>
      </c>
      <c r="D27" s="74">
        <f t="shared" ref="D27:Q27" si="30">+D$2</f>
        <v>2014</v>
      </c>
      <c r="E27" s="74">
        <f t="shared" si="30"/>
        <v>2015</v>
      </c>
      <c r="F27" s="74">
        <f t="shared" si="30"/>
        <v>2016</v>
      </c>
      <c r="G27" s="74">
        <f t="shared" si="30"/>
        <v>2017</v>
      </c>
      <c r="H27" s="74">
        <f t="shared" si="30"/>
        <v>2018</v>
      </c>
      <c r="I27" s="74">
        <f t="shared" si="30"/>
        <v>2019</v>
      </c>
      <c r="J27" s="74">
        <f t="shared" si="30"/>
        <v>2020</v>
      </c>
      <c r="K27" s="74">
        <f t="shared" si="30"/>
        <v>2021</v>
      </c>
      <c r="L27" s="74">
        <f t="shared" si="30"/>
        <v>2022</v>
      </c>
      <c r="M27" s="74">
        <f t="shared" si="30"/>
        <v>2023</v>
      </c>
      <c r="N27" s="74">
        <f t="shared" si="30"/>
        <v>2024</v>
      </c>
      <c r="O27" s="74">
        <f t="shared" si="30"/>
        <v>2025</v>
      </c>
      <c r="P27" s="74">
        <f t="shared" si="30"/>
        <v>2026</v>
      </c>
      <c r="Q27" s="74">
        <f t="shared" si="30"/>
        <v>2027</v>
      </c>
      <c r="T27" s="329"/>
      <c r="U27" s="132"/>
      <c r="V27" s="132"/>
      <c r="W27" s="132"/>
      <c r="X27" s="132"/>
      <c r="AO27" s="27">
        <f t="shared" si="16"/>
        <v>42064</v>
      </c>
      <c r="AP27" s="41" t="str">
        <f t="shared" si="11"/>
        <v>ac</v>
      </c>
      <c r="AQ27" s="41">
        <f t="shared" si="17"/>
        <v>29</v>
      </c>
      <c r="AS27" s="41">
        <f t="shared" si="18"/>
        <v>27</v>
      </c>
      <c r="AT27" t="str">
        <f>+"a"&amp;AT1</f>
        <v>aa</v>
      </c>
    </row>
    <row r="28" spans="1:46">
      <c r="A28" s="247">
        <f t="shared" ref="A28:A35" si="31">+ROW(A28)</f>
        <v>28</v>
      </c>
      <c r="B28" s="430" t="s">
        <v>19</v>
      </c>
      <c r="C28" s="61">
        <f t="shared" ref="C28:Q35" ca="1" si="32">+SUM(INDIRECT($AK$1&amp;VLOOKUP(C$1,$AO$1:$AP$198,2,FALSE)&amp;$A28&amp;":"&amp;(VLOOKUP(DATE(YEAR(C$1),12,1),$AO$1:$AP$198,2,FALSE)&amp;$A28)))</f>
        <v>3203063</v>
      </c>
      <c r="D28" s="61">
        <f t="shared" ca="1" si="32"/>
        <v>3158075</v>
      </c>
      <c r="E28" s="61">
        <f t="shared" ca="1" si="32"/>
        <v>3158075</v>
      </c>
      <c r="F28" s="61">
        <f t="shared" ca="1" si="32"/>
        <v>3167070</v>
      </c>
      <c r="G28" s="61">
        <f t="shared" ca="1" si="32"/>
        <v>3158075</v>
      </c>
      <c r="H28" s="61">
        <f t="shared" ca="1" si="32"/>
        <v>3158075</v>
      </c>
      <c r="I28" s="61">
        <f t="shared" ca="1" si="32"/>
        <v>3158075</v>
      </c>
      <c r="J28" s="61">
        <f t="shared" ca="1" si="32"/>
        <v>3167070</v>
      </c>
      <c r="K28" s="61">
        <f t="shared" ca="1" si="32"/>
        <v>3158075</v>
      </c>
      <c r="L28" s="61">
        <f t="shared" ca="1" si="32"/>
        <v>3158075</v>
      </c>
      <c r="M28" s="61">
        <f t="shared" ca="1" si="32"/>
        <v>3158075</v>
      </c>
      <c r="N28" s="61">
        <f t="shared" ca="1" si="32"/>
        <v>3167070</v>
      </c>
      <c r="O28" s="61">
        <f t="shared" ca="1" si="32"/>
        <v>3158075</v>
      </c>
      <c r="P28" s="61">
        <f t="shared" ca="1" si="32"/>
        <v>3158075</v>
      </c>
      <c r="Q28" s="61">
        <f t="shared" ca="1" si="32"/>
        <v>3158075</v>
      </c>
      <c r="T28" s="329"/>
      <c r="U28" s="132"/>
      <c r="V28" s="132"/>
      <c r="W28" s="132"/>
      <c r="X28" s="132"/>
      <c r="AO28" s="27">
        <f t="shared" si="16"/>
        <v>42095</v>
      </c>
      <c r="AP28" s="41" t="str">
        <f t="shared" si="11"/>
        <v>ad</v>
      </c>
      <c r="AQ28" s="41">
        <f t="shared" si="17"/>
        <v>30</v>
      </c>
      <c r="AS28" s="41">
        <f t="shared" si="18"/>
        <v>28</v>
      </c>
      <c r="AT28" s="41" t="str">
        <f t="shared" ref="AT28:AT51" si="33">+"a"&amp;AT2</f>
        <v>ab</v>
      </c>
    </row>
    <row r="29" spans="1:46">
      <c r="A29" s="247">
        <f t="shared" si="31"/>
        <v>29</v>
      </c>
      <c r="B29" s="426" t="s">
        <v>20</v>
      </c>
      <c r="C29" s="61">
        <f t="shared" ca="1" si="32"/>
        <v>2618779.5699999998</v>
      </c>
      <c r="D29" s="61">
        <f t="shared" ca="1" si="32"/>
        <v>0</v>
      </c>
      <c r="E29" s="61">
        <f t="shared" ca="1" si="32"/>
        <v>0</v>
      </c>
      <c r="F29" s="61">
        <f t="shared" ca="1" si="32"/>
        <v>0</v>
      </c>
      <c r="G29" s="61">
        <f t="shared" ca="1" si="32"/>
        <v>0</v>
      </c>
      <c r="H29" s="61">
        <f t="shared" ca="1" si="32"/>
        <v>0</v>
      </c>
      <c r="I29" s="61">
        <f t="shared" ca="1" si="32"/>
        <v>0</v>
      </c>
      <c r="J29" s="61">
        <f t="shared" ca="1" si="32"/>
        <v>0</v>
      </c>
      <c r="K29" s="61">
        <f t="shared" ca="1" si="32"/>
        <v>0</v>
      </c>
      <c r="L29" s="61">
        <f t="shared" ca="1" si="32"/>
        <v>0</v>
      </c>
      <c r="M29" s="61">
        <f t="shared" ca="1" si="32"/>
        <v>0</v>
      </c>
      <c r="N29" s="61">
        <f t="shared" ca="1" si="32"/>
        <v>0</v>
      </c>
      <c r="O29" s="61">
        <f t="shared" ca="1" si="32"/>
        <v>0</v>
      </c>
      <c r="P29" s="61">
        <f t="shared" ca="1" si="32"/>
        <v>0</v>
      </c>
      <c r="Q29" s="61">
        <f t="shared" ca="1" si="32"/>
        <v>0</v>
      </c>
      <c r="T29" s="329"/>
      <c r="U29" s="132"/>
      <c r="V29" s="132"/>
      <c r="W29" s="132"/>
      <c r="X29" s="132"/>
      <c r="AO29" s="27">
        <f t="shared" si="16"/>
        <v>42125</v>
      </c>
      <c r="AP29" s="41" t="str">
        <f t="shared" si="11"/>
        <v>ae</v>
      </c>
      <c r="AQ29" s="41">
        <f t="shared" si="17"/>
        <v>31</v>
      </c>
      <c r="AS29" s="41">
        <f t="shared" si="18"/>
        <v>29</v>
      </c>
      <c r="AT29" s="41" t="str">
        <f t="shared" si="33"/>
        <v>ac</v>
      </c>
    </row>
    <row r="30" spans="1:46">
      <c r="A30" s="247">
        <f t="shared" si="31"/>
        <v>30</v>
      </c>
      <c r="B30" s="426" t="s">
        <v>21</v>
      </c>
      <c r="C30" s="61">
        <f t="shared" ca="1" si="32"/>
        <v>626739</v>
      </c>
      <c r="D30" s="61">
        <f t="shared" ca="1" si="32"/>
        <v>628052</v>
      </c>
      <c r="E30" s="61">
        <f t="shared" ca="1" si="32"/>
        <v>630695</v>
      </c>
      <c r="F30" s="61">
        <f t="shared" ca="1" si="32"/>
        <v>632666</v>
      </c>
      <c r="G30" s="61">
        <f t="shared" ca="1" si="32"/>
        <v>634518</v>
      </c>
      <c r="H30" s="61">
        <f t="shared" ca="1" si="32"/>
        <v>636877</v>
      </c>
      <c r="I30" s="61">
        <f t="shared" ca="1" si="32"/>
        <v>638097</v>
      </c>
      <c r="J30" s="61">
        <f t="shared" ca="1" si="32"/>
        <v>638722</v>
      </c>
      <c r="K30" s="61">
        <f t="shared" ca="1" si="32"/>
        <v>642723</v>
      </c>
      <c r="L30" s="61">
        <f t="shared" ca="1" si="32"/>
        <v>643972</v>
      </c>
      <c r="M30" s="61">
        <f t="shared" ca="1" si="32"/>
        <v>647635</v>
      </c>
      <c r="N30" s="61">
        <f t="shared" ca="1" si="32"/>
        <v>647296</v>
      </c>
      <c r="O30" s="61">
        <f t="shared" ca="1" si="32"/>
        <v>650464</v>
      </c>
      <c r="P30" s="61">
        <f t="shared" ca="1" si="32"/>
        <v>650234</v>
      </c>
      <c r="Q30" s="61">
        <f t="shared" ca="1" si="32"/>
        <v>653078</v>
      </c>
      <c r="T30" s="329"/>
      <c r="U30" s="132"/>
      <c r="V30" s="132"/>
      <c r="W30" s="132"/>
      <c r="X30" s="132"/>
      <c r="AO30" s="27">
        <f t="shared" si="16"/>
        <v>42156</v>
      </c>
      <c r="AP30" s="41" t="str">
        <f t="shared" si="11"/>
        <v>af</v>
      </c>
      <c r="AQ30" s="41">
        <f t="shared" si="17"/>
        <v>32</v>
      </c>
      <c r="AS30" s="41">
        <f t="shared" si="18"/>
        <v>30</v>
      </c>
      <c r="AT30" s="41" t="str">
        <f t="shared" si="33"/>
        <v>ad</v>
      </c>
    </row>
    <row r="31" spans="1:46">
      <c r="A31" s="247">
        <f t="shared" si="31"/>
        <v>31</v>
      </c>
      <c r="B31" s="426" t="s">
        <v>22</v>
      </c>
      <c r="C31" s="61">
        <f t="shared" ca="1" si="32"/>
        <v>3352758</v>
      </c>
      <c r="D31" s="61">
        <f t="shared" ca="1" si="32"/>
        <v>3391114</v>
      </c>
      <c r="E31" s="61">
        <f t="shared" ca="1" si="32"/>
        <v>3422088</v>
      </c>
      <c r="F31" s="61">
        <f t="shared" ca="1" si="32"/>
        <v>3465126</v>
      </c>
      <c r="G31" s="61">
        <f t="shared" ca="1" si="32"/>
        <v>3499127</v>
      </c>
      <c r="H31" s="61">
        <f t="shared" ca="1" si="32"/>
        <v>3526967</v>
      </c>
      <c r="I31" s="61">
        <f t="shared" ca="1" si="32"/>
        <v>3555931</v>
      </c>
      <c r="J31" s="61">
        <f t="shared" ca="1" si="32"/>
        <v>3588876</v>
      </c>
      <c r="K31" s="61">
        <f t="shared" ca="1" si="32"/>
        <v>3624887</v>
      </c>
      <c r="L31" s="61">
        <f t="shared" ca="1" si="32"/>
        <v>3660743</v>
      </c>
      <c r="M31" s="61">
        <f t="shared" ca="1" si="32"/>
        <v>3698015</v>
      </c>
      <c r="N31" s="61">
        <f t="shared" ca="1" si="32"/>
        <v>3737128</v>
      </c>
      <c r="O31" s="61">
        <f t="shared" ca="1" si="32"/>
        <v>3774131</v>
      </c>
      <c r="P31" s="61">
        <f t="shared" ca="1" si="32"/>
        <v>3812136</v>
      </c>
      <c r="Q31" s="61">
        <f t="shared" ca="1" si="32"/>
        <v>3853124</v>
      </c>
      <c r="T31" s="334"/>
      <c r="U31" s="132"/>
      <c r="V31" s="132"/>
      <c r="W31" s="132"/>
      <c r="X31" s="132"/>
      <c r="AO31" s="27">
        <f t="shared" si="16"/>
        <v>42186</v>
      </c>
      <c r="AP31" s="41" t="str">
        <f t="shared" si="11"/>
        <v>ag</v>
      </c>
      <c r="AQ31" s="41">
        <f t="shared" si="17"/>
        <v>33</v>
      </c>
      <c r="AS31" s="41">
        <f t="shared" si="18"/>
        <v>31</v>
      </c>
      <c r="AT31" s="41" t="str">
        <f t="shared" si="33"/>
        <v>ae</v>
      </c>
    </row>
    <row r="32" spans="1:46">
      <c r="A32" s="247">
        <f t="shared" si="31"/>
        <v>32</v>
      </c>
      <c r="B32" s="431" t="s">
        <v>23</v>
      </c>
      <c r="C32" s="61">
        <f t="shared" ca="1" si="32"/>
        <v>9801339.5700000003</v>
      </c>
      <c r="D32" s="61">
        <f t="shared" ca="1" si="32"/>
        <v>7177241</v>
      </c>
      <c r="E32" s="61">
        <f t="shared" ca="1" si="32"/>
        <v>7210858</v>
      </c>
      <c r="F32" s="61">
        <f t="shared" ca="1" si="32"/>
        <v>7264862</v>
      </c>
      <c r="G32" s="61">
        <f t="shared" ca="1" si="32"/>
        <v>7291720</v>
      </c>
      <c r="H32" s="61">
        <f t="shared" ca="1" si="32"/>
        <v>7321919</v>
      </c>
      <c r="I32" s="61">
        <f t="shared" ca="1" si="32"/>
        <v>7352103</v>
      </c>
      <c r="J32" s="61">
        <f t="shared" ca="1" si="32"/>
        <v>7394668</v>
      </c>
      <c r="K32" s="61">
        <f t="shared" ca="1" si="32"/>
        <v>7425685</v>
      </c>
      <c r="L32" s="61">
        <f t="shared" ca="1" si="32"/>
        <v>7462790</v>
      </c>
      <c r="M32" s="61">
        <f t="shared" ca="1" si="32"/>
        <v>7503725</v>
      </c>
      <c r="N32" s="61">
        <f t="shared" ca="1" si="32"/>
        <v>7551494</v>
      </c>
      <c r="O32" s="61">
        <f t="shared" ca="1" si="32"/>
        <v>7582670</v>
      </c>
      <c r="P32" s="61">
        <f t="shared" ca="1" si="32"/>
        <v>7620445</v>
      </c>
      <c r="Q32" s="61">
        <f t="shared" ca="1" si="32"/>
        <v>7664277</v>
      </c>
      <c r="T32" s="329"/>
      <c r="U32" s="132"/>
      <c r="V32" s="132"/>
      <c r="W32" s="132"/>
      <c r="X32" s="132"/>
      <c r="AO32" s="27">
        <f t="shared" si="16"/>
        <v>42217</v>
      </c>
      <c r="AP32" s="41" t="str">
        <f t="shared" si="11"/>
        <v>ah</v>
      </c>
      <c r="AQ32" s="41">
        <f t="shared" si="17"/>
        <v>34</v>
      </c>
      <c r="AS32" s="41">
        <f t="shared" si="18"/>
        <v>32</v>
      </c>
      <c r="AT32" s="41" t="str">
        <f t="shared" si="33"/>
        <v>af</v>
      </c>
    </row>
    <row r="33" spans="1:46">
      <c r="A33" s="247">
        <f t="shared" si="31"/>
        <v>33</v>
      </c>
      <c r="B33" s="426" t="s">
        <v>98</v>
      </c>
      <c r="C33" s="61">
        <f t="shared" ca="1" si="32"/>
        <v>0</v>
      </c>
      <c r="D33" s="61">
        <f t="shared" ca="1" si="32"/>
        <v>0</v>
      </c>
      <c r="E33" s="61">
        <f t="shared" ca="1" si="32"/>
        <v>0</v>
      </c>
      <c r="F33" s="61">
        <f t="shared" ca="1" si="32"/>
        <v>0</v>
      </c>
      <c r="G33" s="61">
        <f t="shared" ca="1" si="32"/>
        <v>0</v>
      </c>
      <c r="H33" s="61">
        <f t="shared" ca="1" si="32"/>
        <v>0</v>
      </c>
      <c r="I33" s="61">
        <f t="shared" ca="1" si="32"/>
        <v>0</v>
      </c>
      <c r="J33" s="61">
        <f t="shared" ca="1" si="32"/>
        <v>0</v>
      </c>
      <c r="K33" s="61">
        <f t="shared" ca="1" si="32"/>
        <v>0</v>
      </c>
      <c r="L33" s="61">
        <f t="shared" ca="1" si="32"/>
        <v>0</v>
      </c>
      <c r="M33" s="61">
        <f t="shared" ca="1" si="32"/>
        <v>0</v>
      </c>
      <c r="N33" s="61">
        <f t="shared" ca="1" si="32"/>
        <v>0</v>
      </c>
      <c r="O33" s="61">
        <f t="shared" ca="1" si="32"/>
        <v>0</v>
      </c>
      <c r="P33" s="61">
        <f t="shared" ca="1" si="32"/>
        <v>0</v>
      </c>
      <c r="Q33" s="61">
        <f t="shared" ca="1" si="32"/>
        <v>0</v>
      </c>
      <c r="T33" s="329"/>
      <c r="U33" s="132"/>
      <c r="V33" s="132"/>
      <c r="W33" s="132"/>
      <c r="X33" s="132"/>
      <c r="AO33" s="27">
        <f t="shared" si="16"/>
        <v>42248</v>
      </c>
      <c r="AP33" s="41" t="str">
        <f t="shared" ref="AP33:AP64" si="34">+VLOOKUP(AQ33,$AS$1:$AT$198,2,FALSE)</f>
        <v>ai</v>
      </c>
      <c r="AQ33" s="41">
        <f t="shared" si="17"/>
        <v>35</v>
      </c>
      <c r="AS33" s="41">
        <f t="shared" si="18"/>
        <v>33</v>
      </c>
      <c r="AT33" s="41" t="str">
        <f t="shared" si="33"/>
        <v>ag</v>
      </c>
    </row>
    <row r="34" spans="1:46">
      <c r="A34" s="247">
        <f t="shared" si="31"/>
        <v>34</v>
      </c>
      <c r="B34" s="426" t="s">
        <v>24</v>
      </c>
      <c r="C34" s="61">
        <f t="shared" ca="1" si="32"/>
        <v>106834.43000000001</v>
      </c>
      <c r="D34" s="61">
        <f t="shared" ca="1" si="32"/>
        <v>78231.88</v>
      </c>
      <c r="E34" s="61">
        <f t="shared" ca="1" si="32"/>
        <v>78598.36</v>
      </c>
      <c r="F34" s="61">
        <f t="shared" ca="1" si="32"/>
        <v>79186.990000000005</v>
      </c>
      <c r="G34" s="61">
        <f t="shared" ca="1" si="32"/>
        <v>79479.73</v>
      </c>
      <c r="H34" s="61">
        <f t="shared" ca="1" si="32"/>
        <v>79808.91</v>
      </c>
      <c r="I34" s="61">
        <f t="shared" ca="1" si="32"/>
        <v>80137.920000000013</v>
      </c>
      <c r="J34" s="61">
        <f t="shared" ca="1" si="32"/>
        <v>80601.87000000001</v>
      </c>
      <c r="K34" s="61">
        <f t="shared" ca="1" si="32"/>
        <v>80939.97</v>
      </c>
      <c r="L34" s="61">
        <f t="shared" ca="1" si="32"/>
        <v>81344.399999999994</v>
      </c>
      <c r="M34" s="61">
        <f t="shared" ca="1" si="32"/>
        <v>81790.599999999991</v>
      </c>
      <c r="N34" s="61">
        <f t="shared" ca="1" si="32"/>
        <v>82311.259999999995</v>
      </c>
      <c r="O34" s="61">
        <f t="shared" ca="1" si="32"/>
        <v>82651.12000000001</v>
      </c>
      <c r="P34" s="61">
        <f t="shared" ca="1" si="32"/>
        <v>83062.819999999992</v>
      </c>
      <c r="Q34" s="61">
        <f t="shared" ca="1" si="32"/>
        <v>83540.610000000015</v>
      </c>
      <c r="T34" s="329"/>
      <c r="U34" s="132"/>
      <c r="V34" s="132"/>
      <c r="W34" s="132"/>
      <c r="X34" s="132"/>
      <c r="AO34" s="27">
        <f t="shared" si="16"/>
        <v>42278</v>
      </c>
      <c r="AP34" s="41" t="str">
        <f t="shared" si="34"/>
        <v>aj</v>
      </c>
      <c r="AQ34" s="41">
        <f t="shared" si="17"/>
        <v>36</v>
      </c>
      <c r="AS34" s="41">
        <f t="shared" si="18"/>
        <v>34</v>
      </c>
      <c r="AT34" s="41" t="str">
        <f t="shared" si="33"/>
        <v>ah</v>
      </c>
    </row>
    <row r="35" spans="1:46" ht="15.75" thickBot="1">
      <c r="A35" s="247">
        <f t="shared" si="31"/>
        <v>35</v>
      </c>
      <c r="B35" s="432" t="s">
        <v>99</v>
      </c>
      <c r="C35" s="107">
        <f t="shared" ca="1" si="32"/>
        <v>9908174</v>
      </c>
      <c r="D35" s="107">
        <f t="shared" ca="1" si="32"/>
        <v>7255472.8800000008</v>
      </c>
      <c r="E35" s="107">
        <f t="shared" ca="1" si="32"/>
        <v>7289456.3600000003</v>
      </c>
      <c r="F35" s="107">
        <f t="shared" ca="1" si="32"/>
        <v>7344048.9900000002</v>
      </c>
      <c r="G35" s="107">
        <f t="shared" ca="1" si="32"/>
        <v>7371199.7299999995</v>
      </c>
      <c r="H35" s="107">
        <f t="shared" ca="1" si="32"/>
        <v>7401727.9099999992</v>
      </c>
      <c r="I35" s="107">
        <f t="shared" ca="1" si="32"/>
        <v>7432240.9199999999</v>
      </c>
      <c r="J35" s="107">
        <f t="shared" ca="1" si="32"/>
        <v>7475269.8700000001</v>
      </c>
      <c r="K35" s="107">
        <f t="shared" ca="1" si="32"/>
        <v>7506624.9699999997</v>
      </c>
      <c r="L35" s="107">
        <f t="shared" ca="1" si="32"/>
        <v>7544134.4000000004</v>
      </c>
      <c r="M35" s="107">
        <f t="shared" ca="1" si="32"/>
        <v>7585515.6000000015</v>
      </c>
      <c r="N35" s="107">
        <f t="shared" ca="1" si="32"/>
        <v>7633805.2600000007</v>
      </c>
      <c r="O35" s="107">
        <f t="shared" ca="1" si="32"/>
        <v>7665321.1200000001</v>
      </c>
      <c r="P35" s="107">
        <f t="shared" ca="1" si="32"/>
        <v>7703507.8200000003</v>
      </c>
      <c r="Q35" s="107">
        <f t="shared" ca="1" si="32"/>
        <v>7747817.6100000003</v>
      </c>
      <c r="AO35" s="27">
        <f t="shared" si="16"/>
        <v>42309</v>
      </c>
      <c r="AP35" s="41" t="str">
        <f t="shared" si="34"/>
        <v>ak</v>
      </c>
      <c r="AQ35" s="41">
        <f t="shared" si="17"/>
        <v>37</v>
      </c>
      <c r="AS35" s="41">
        <f t="shared" si="18"/>
        <v>35</v>
      </c>
      <c r="AT35" s="41" t="str">
        <f t="shared" si="33"/>
        <v>ai</v>
      </c>
    </row>
    <row r="36" spans="1:46" ht="15.75" thickTop="1">
      <c r="A36" s="247"/>
      <c r="C36" s="462"/>
      <c r="D36" s="462"/>
      <c r="E36" s="462"/>
      <c r="U36" s="335"/>
      <c r="V36" s="335"/>
      <c r="AO36" s="27">
        <f t="shared" si="16"/>
        <v>42339</v>
      </c>
      <c r="AP36" s="41" t="str">
        <f t="shared" si="34"/>
        <v>al</v>
      </c>
      <c r="AQ36" s="41">
        <f t="shared" si="17"/>
        <v>38</v>
      </c>
      <c r="AS36" s="41">
        <f t="shared" si="18"/>
        <v>36</v>
      </c>
      <c r="AT36" s="41" t="str">
        <f t="shared" si="33"/>
        <v>aj</v>
      </c>
    </row>
    <row r="37" spans="1:46">
      <c r="A37" s="247"/>
      <c r="C37" s="105"/>
      <c r="D37" s="105"/>
      <c r="T37" s="336"/>
      <c r="U37" s="327"/>
      <c r="V37" s="327"/>
      <c r="W37" s="327"/>
      <c r="X37" s="327"/>
      <c r="AO37" s="27">
        <f t="shared" si="16"/>
        <v>42370</v>
      </c>
      <c r="AP37" s="41" t="str">
        <f t="shared" si="34"/>
        <v>am</v>
      </c>
      <c r="AQ37" s="41">
        <f t="shared" si="17"/>
        <v>39</v>
      </c>
      <c r="AS37" s="41">
        <f t="shared" si="18"/>
        <v>37</v>
      </c>
      <c r="AT37" s="41" t="str">
        <f t="shared" si="33"/>
        <v>ak</v>
      </c>
    </row>
    <row r="38" spans="1:46">
      <c r="A38" s="247"/>
      <c r="B38" s="433" t="s">
        <v>25</v>
      </c>
      <c r="C38" s="103">
        <f>+C$2</f>
        <v>2013</v>
      </c>
      <c r="D38" s="74">
        <f t="shared" ref="D38:Q38" si="35">+D$2</f>
        <v>2014</v>
      </c>
      <c r="E38" s="74">
        <f t="shared" si="35"/>
        <v>2015</v>
      </c>
      <c r="F38" s="74">
        <f t="shared" si="35"/>
        <v>2016</v>
      </c>
      <c r="G38" s="74">
        <f t="shared" si="35"/>
        <v>2017</v>
      </c>
      <c r="H38" s="74">
        <f t="shared" si="35"/>
        <v>2018</v>
      </c>
      <c r="I38" s="74">
        <f t="shared" si="35"/>
        <v>2019</v>
      </c>
      <c r="J38" s="74">
        <f t="shared" si="35"/>
        <v>2020</v>
      </c>
      <c r="K38" s="74">
        <f t="shared" si="35"/>
        <v>2021</v>
      </c>
      <c r="L38" s="74">
        <f t="shared" si="35"/>
        <v>2022</v>
      </c>
      <c r="M38" s="74">
        <f t="shared" si="35"/>
        <v>2023</v>
      </c>
      <c r="N38" s="74">
        <f t="shared" si="35"/>
        <v>2024</v>
      </c>
      <c r="O38" s="74">
        <f t="shared" si="35"/>
        <v>2025</v>
      </c>
      <c r="P38" s="74">
        <f t="shared" si="35"/>
        <v>2026</v>
      </c>
      <c r="Q38" s="74">
        <f t="shared" si="35"/>
        <v>2027</v>
      </c>
      <c r="T38" s="328"/>
      <c r="U38" s="132"/>
      <c r="V38" s="132"/>
      <c r="W38" s="132"/>
      <c r="X38" s="132"/>
      <c r="AO38" s="27">
        <f t="shared" si="16"/>
        <v>42401</v>
      </c>
      <c r="AP38" s="41" t="str">
        <f t="shared" si="34"/>
        <v>an</v>
      </c>
      <c r="AQ38" s="41">
        <f t="shared" si="17"/>
        <v>40</v>
      </c>
      <c r="AS38" s="41">
        <f t="shared" si="18"/>
        <v>38</v>
      </c>
      <c r="AT38" s="41" t="str">
        <f t="shared" si="33"/>
        <v>al</v>
      </c>
    </row>
    <row r="39" spans="1:46">
      <c r="A39" s="247">
        <f t="shared" ref="A39:A41" si="36">+ROW(A39)</f>
        <v>39</v>
      </c>
      <c r="B39" s="430" t="s">
        <v>26</v>
      </c>
      <c r="C39" s="61">
        <f t="shared" ref="C39:Q41" ca="1" si="37">+SUM(INDIRECT($AK$1&amp;VLOOKUP(C$1,$AO$1:$AP$198,2,FALSE)&amp;$A39&amp;":"&amp;(VLOOKUP(DATE(YEAR(C$1),12,1),$AO$1:$AP$198,2,FALSE)&amp;$A39)))</f>
        <v>9908174</v>
      </c>
      <c r="D39" s="61">
        <f t="shared" ca="1" si="37"/>
        <v>7255472.8800000008</v>
      </c>
      <c r="E39" s="61">
        <f t="shared" ca="1" si="37"/>
        <v>7289456.3600000003</v>
      </c>
      <c r="F39" s="61">
        <f t="shared" ca="1" si="37"/>
        <v>7344048.9900000002</v>
      </c>
      <c r="G39" s="61">
        <f t="shared" ca="1" si="37"/>
        <v>7371199.7299999995</v>
      </c>
      <c r="H39" s="61">
        <f t="shared" ca="1" si="37"/>
        <v>7401727.9099999992</v>
      </c>
      <c r="I39" s="61">
        <f t="shared" ca="1" si="37"/>
        <v>7432240.9199999999</v>
      </c>
      <c r="J39" s="61">
        <f t="shared" ca="1" si="37"/>
        <v>7475269.8700000001</v>
      </c>
      <c r="K39" s="61">
        <f t="shared" ca="1" si="37"/>
        <v>7506624.9699999997</v>
      </c>
      <c r="L39" s="61">
        <f t="shared" ca="1" si="37"/>
        <v>7544134.4000000004</v>
      </c>
      <c r="M39" s="61">
        <f t="shared" ca="1" si="37"/>
        <v>7585515.6000000015</v>
      </c>
      <c r="N39" s="61">
        <f t="shared" ca="1" si="37"/>
        <v>7633805.2600000007</v>
      </c>
      <c r="O39" s="61">
        <f t="shared" ca="1" si="37"/>
        <v>7665321.1200000001</v>
      </c>
      <c r="P39" s="61">
        <f t="shared" ca="1" si="37"/>
        <v>7703507.8200000003</v>
      </c>
      <c r="Q39" s="61">
        <f t="shared" ca="1" si="37"/>
        <v>7747817.6100000003</v>
      </c>
      <c r="T39" s="329"/>
      <c r="U39" s="132"/>
      <c r="V39" s="132"/>
      <c r="W39" s="132"/>
      <c r="X39" s="132"/>
      <c r="AO39" s="27">
        <f t="shared" si="16"/>
        <v>42430</v>
      </c>
      <c r="AP39" s="41" t="str">
        <f t="shared" si="34"/>
        <v>ao</v>
      </c>
      <c r="AQ39" s="41">
        <f t="shared" si="17"/>
        <v>41</v>
      </c>
      <c r="AS39" s="41">
        <f t="shared" si="18"/>
        <v>39</v>
      </c>
      <c r="AT39" s="41" t="str">
        <f t="shared" si="33"/>
        <v>am</v>
      </c>
    </row>
    <row r="40" spans="1:46">
      <c r="A40" s="247">
        <f t="shared" si="36"/>
        <v>40</v>
      </c>
      <c r="B40" s="434" t="s">
        <v>27</v>
      </c>
      <c r="C40" s="59">
        <f t="shared" ca="1" si="37"/>
        <v>11940513.77</v>
      </c>
      <c r="D40" s="59">
        <f t="shared" ca="1" si="37"/>
        <v>12029572.119999999</v>
      </c>
      <c r="E40" s="59">
        <f t="shared" ca="1" si="37"/>
        <v>11852489.369999999</v>
      </c>
      <c r="F40" s="59">
        <f t="shared" ca="1" si="37"/>
        <v>11854173.960000001</v>
      </c>
      <c r="G40" s="59">
        <f t="shared" ca="1" si="37"/>
        <v>11381926.4</v>
      </c>
      <c r="H40" s="59">
        <f t="shared" ca="1" si="37"/>
        <v>11931875.339999998</v>
      </c>
      <c r="I40" s="59">
        <f t="shared" ca="1" si="37"/>
        <v>12263914.630000001</v>
      </c>
      <c r="J40" s="59">
        <f t="shared" ca="1" si="37"/>
        <v>13028008.4</v>
      </c>
      <c r="K40" s="59">
        <f t="shared" ca="1" si="37"/>
        <v>12671895.109999999</v>
      </c>
      <c r="L40" s="59">
        <f t="shared" ca="1" si="37"/>
        <v>12985733.15</v>
      </c>
      <c r="M40" s="59">
        <f t="shared" ca="1" si="37"/>
        <v>12569203.41</v>
      </c>
      <c r="N40" s="59">
        <f t="shared" ca="1" si="37"/>
        <v>12755028.640000002</v>
      </c>
      <c r="O40" s="59">
        <f t="shared" ca="1" si="37"/>
        <v>12388354.709999999</v>
      </c>
      <c r="P40" s="59">
        <f t="shared" ca="1" si="37"/>
        <v>12497349.130000003</v>
      </c>
      <c r="Q40" s="59">
        <f t="shared" ca="1" si="37"/>
        <v>12091216.210000001</v>
      </c>
      <c r="T40" s="331"/>
      <c r="U40" s="132"/>
      <c r="V40" s="132"/>
      <c r="W40" s="132"/>
      <c r="X40" s="132"/>
      <c r="AO40" s="27">
        <f t="shared" si="16"/>
        <v>42461</v>
      </c>
      <c r="AP40" s="41" t="str">
        <f t="shared" si="34"/>
        <v>ap</v>
      </c>
      <c r="AQ40" s="41">
        <f t="shared" si="17"/>
        <v>42</v>
      </c>
      <c r="AS40" s="41">
        <f t="shared" si="18"/>
        <v>40</v>
      </c>
      <c r="AT40" s="41" t="str">
        <f t="shared" si="33"/>
        <v>an</v>
      </c>
    </row>
    <row r="41" spans="1:46" ht="15.75" thickBot="1">
      <c r="A41" s="247">
        <f t="shared" si="36"/>
        <v>41</v>
      </c>
      <c r="B41" s="435" t="s">
        <v>28</v>
      </c>
      <c r="C41" s="107">
        <f t="shared" ca="1" si="37"/>
        <v>2032339.77</v>
      </c>
      <c r="D41" s="107">
        <f t="shared" ca="1" si="37"/>
        <v>4774099.2399999993</v>
      </c>
      <c r="E41" s="107">
        <f t="shared" ca="1" si="37"/>
        <v>4563033.01</v>
      </c>
      <c r="F41" s="107">
        <f t="shared" ca="1" si="37"/>
        <v>4510124.97</v>
      </c>
      <c r="G41" s="107">
        <f t="shared" ca="1" si="37"/>
        <v>4010726.67</v>
      </c>
      <c r="H41" s="107">
        <f t="shared" ca="1" si="37"/>
        <v>4530147.43</v>
      </c>
      <c r="I41" s="107">
        <f t="shared" ca="1" si="37"/>
        <v>4831673.71</v>
      </c>
      <c r="J41" s="107">
        <f t="shared" ca="1" si="37"/>
        <v>5552738.5300000003</v>
      </c>
      <c r="K41" s="107">
        <f t="shared" ca="1" si="37"/>
        <v>5165270.1399999997</v>
      </c>
      <c r="L41" s="107">
        <f t="shared" ca="1" si="37"/>
        <v>5441598.75</v>
      </c>
      <c r="M41" s="107">
        <f t="shared" ca="1" si="37"/>
        <v>4983687.8100000005</v>
      </c>
      <c r="N41" s="107">
        <f t="shared" ca="1" si="37"/>
        <v>5121223.3800000008</v>
      </c>
      <c r="O41" s="107">
        <f t="shared" ca="1" si="37"/>
        <v>4723033.5900000008</v>
      </c>
      <c r="P41" s="107">
        <f t="shared" ca="1" si="37"/>
        <v>4793841.3100000005</v>
      </c>
      <c r="Q41" s="107">
        <f t="shared" ca="1" si="37"/>
        <v>4343398.5999999996</v>
      </c>
      <c r="AO41" s="27">
        <f t="shared" si="16"/>
        <v>42491</v>
      </c>
      <c r="AP41" s="41" t="str">
        <f t="shared" si="34"/>
        <v>aq</v>
      </c>
      <c r="AQ41" s="41">
        <f t="shared" si="17"/>
        <v>43</v>
      </c>
      <c r="AS41" s="41">
        <f t="shared" si="18"/>
        <v>41</v>
      </c>
      <c r="AT41" s="41" t="str">
        <f t="shared" si="33"/>
        <v>ao</v>
      </c>
    </row>
    <row r="42" spans="1:46" ht="15.75" thickTop="1">
      <c r="A42" s="247"/>
      <c r="AO42" s="27">
        <f t="shared" si="16"/>
        <v>42522</v>
      </c>
      <c r="AP42" s="41" t="str">
        <f t="shared" si="34"/>
        <v>ar</v>
      </c>
      <c r="AQ42" s="41">
        <f t="shared" si="17"/>
        <v>44</v>
      </c>
      <c r="AS42" s="41">
        <f t="shared" si="18"/>
        <v>42</v>
      </c>
      <c r="AT42" s="41" t="str">
        <f t="shared" si="33"/>
        <v>ap</v>
      </c>
    </row>
    <row r="43" spans="1:46">
      <c r="A43" s="247"/>
      <c r="T43" s="106"/>
      <c r="U43" s="337"/>
      <c r="V43" s="337"/>
      <c r="W43" s="337"/>
      <c r="X43" s="337"/>
      <c r="AO43" s="27">
        <f t="shared" si="16"/>
        <v>42552</v>
      </c>
      <c r="AP43" s="41" t="str">
        <f t="shared" si="34"/>
        <v>as</v>
      </c>
      <c r="AQ43" s="41">
        <f t="shared" si="17"/>
        <v>45</v>
      </c>
      <c r="AS43" s="41">
        <f t="shared" si="18"/>
        <v>43</v>
      </c>
      <c r="AT43" s="41" t="str">
        <f t="shared" si="33"/>
        <v>aq</v>
      </c>
    </row>
    <row r="44" spans="1:46">
      <c r="A44" s="247">
        <f t="shared" ref="A44:A45" si="38">+ROW(A44)</f>
        <v>44</v>
      </c>
      <c r="B44" s="436" t="s">
        <v>29</v>
      </c>
      <c r="C44" s="408">
        <f ca="1">+(C30-C15)/(C4+C5)</f>
        <v>0.28654950995856499</v>
      </c>
      <c r="D44" s="409">
        <f t="shared" ref="D44:F44" ca="1" si="39">+(D30-D15)/(D4+D5)</f>
        <v>0.27521603899435237</v>
      </c>
      <c r="E44" s="409">
        <f t="shared" ca="1" si="39"/>
        <v>0.27863639190036987</v>
      </c>
      <c r="F44" s="409">
        <f t="shared" ca="1" si="39"/>
        <v>0.27919721556479871</v>
      </c>
      <c r="G44" s="409">
        <f t="shared" ref="G44:P44" ca="1" si="40">+(G30-G15)/(G4+G5)</f>
        <v>0.2799299293527106</v>
      </c>
      <c r="H44" s="409">
        <f t="shared" ca="1" si="40"/>
        <v>0.28891465169874769</v>
      </c>
      <c r="I44" s="409">
        <f t="shared" ca="1" si="40"/>
        <v>0.27292222794177506</v>
      </c>
      <c r="J44" s="409">
        <f t="shared" ca="1" si="40"/>
        <v>0.26586695415369938</v>
      </c>
      <c r="K44" s="409">
        <f t="shared" ca="1" si="40"/>
        <v>0.2912888575971353</v>
      </c>
      <c r="L44" s="409">
        <f t="shared" ca="1" si="40"/>
        <v>0.26940835856246548</v>
      </c>
      <c r="M44" s="409">
        <f t="shared" ca="1" si="40"/>
        <v>0.27184159615422621</v>
      </c>
      <c r="N44" s="409">
        <f t="shared" ca="1" si="40"/>
        <v>0.2712462351815158</v>
      </c>
      <c r="O44" s="409">
        <f t="shared" ca="1" si="40"/>
        <v>0.27511213761671643</v>
      </c>
      <c r="P44" s="409">
        <f t="shared" ca="1" si="40"/>
        <v>0.28899344160919754</v>
      </c>
      <c r="Q44" s="409">
        <f t="shared" ref="Q44" ca="1" si="41">+(Q30-Q15)/(Q4+Q5)</f>
        <v>0.27899689689194579</v>
      </c>
      <c r="T44" s="106"/>
      <c r="U44" s="338"/>
      <c r="V44" s="338"/>
      <c r="W44" s="338"/>
      <c r="X44" s="338"/>
      <c r="AO44" s="27">
        <f t="shared" si="16"/>
        <v>42583</v>
      </c>
      <c r="AP44" s="41" t="str">
        <f t="shared" si="34"/>
        <v>at</v>
      </c>
      <c r="AQ44" s="41">
        <f t="shared" si="17"/>
        <v>46</v>
      </c>
      <c r="AS44" s="41">
        <f t="shared" si="18"/>
        <v>44</v>
      </c>
      <c r="AT44" s="41" t="str">
        <f t="shared" si="33"/>
        <v>ar</v>
      </c>
    </row>
    <row r="45" spans="1:46">
      <c r="A45" s="247">
        <f t="shared" si="38"/>
        <v>45</v>
      </c>
      <c r="B45" s="437" t="s">
        <v>30</v>
      </c>
      <c r="C45" s="410">
        <f ca="1">+(DATE(C$2,12,31)-DATE(C$2,MONTH(C$1),1))*24*HLOOKUP(C$2,$C$204:$BQ$205,2,FALSE)-C30-C15</f>
        <v>383026.27</v>
      </c>
      <c r="D45" s="411">
        <f t="shared" ref="D45:F45" ca="1" si="42">+(DATE(D$2,12,31)-DATE(D$2,MONTH(D$1),1))*24*HLOOKUP(D$2,$C$204:$BQ$205,2,FALSE)-D30-D15</f>
        <v>425393.27</v>
      </c>
      <c r="E45" s="411">
        <f t="shared" ca="1" si="42"/>
        <v>443306.29</v>
      </c>
      <c r="F45" s="411">
        <f t="shared" ca="1" si="42"/>
        <v>444335.3</v>
      </c>
      <c r="G45" s="411">
        <f ca="1">+(DATE(G$2,12,31)-DATE(G$2,MONTH(G$1),1))*24*HLOOKUP(G$2,$C$204:$BQ$205,2,FALSE)-(G30-G15)</f>
        <v>475480.69999999995</v>
      </c>
      <c r="H45" s="411">
        <f t="shared" ref="H45:Q45" ca="1" si="43">+(DATE(H$2,12,31)-DATE(H$2,MONTH(H$1),1))*24*HLOOKUP(H$2,$C$204:$BQ$205,2,FALSE)-(H30-H15)</f>
        <v>473121.69999999995</v>
      </c>
      <c r="I45" s="411">
        <f t="shared" ca="1" si="43"/>
        <v>471901.69999999995</v>
      </c>
      <c r="J45" s="411">
        <f t="shared" ca="1" si="43"/>
        <v>474276.69999999995</v>
      </c>
      <c r="K45" s="411">
        <f t="shared" ca="1" si="43"/>
        <v>467275.69999999995</v>
      </c>
      <c r="L45" s="411">
        <f t="shared" ca="1" si="43"/>
        <v>466026.70999999996</v>
      </c>
      <c r="M45" s="411">
        <f t="shared" ca="1" si="43"/>
        <v>462363.69999999995</v>
      </c>
      <c r="N45" s="411">
        <f t="shared" ca="1" si="43"/>
        <v>465702.70999999996</v>
      </c>
      <c r="O45" s="411">
        <f t="shared" ca="1" si="43"/>
        <v>459534.68999999994</v>
      </c>
      <c r="P45" s="411">
        <f t="shared" ca="1" si="43"/>
        <v>459764.70999999996</v>
      </c>
      <c r="Q45" s="411">
        <f t="shared" ca="1" si="43"/>
        <v>456920.69999999995</v>
      </c>
      <c r="T45" s="106"/>
      <c r="U45" s="339"/>
      <c r="V45" s="339"/>
      <c r="W45" s="338"/>
      <c r="X45" s="338"/>
      <c r="AO45" s="27">
        <f t="shared" si="16"/>
        <v>42614</v>
      </c>
      <c r="AP45" s="41" t="str">
        <f t="shared" si="34"/>
        <v>au</v>
      </c>
      <c r="AQ45" s="41">
        <f t="shared" si="17"/>
        <v>47</v>
      </c>
      <c r="AS45" s="41">
        <f t="shared" si="18"/>
        <v>45</v>
      </c>
      <c r="AT45" s="41" t="str">
        <f t="shared" si="33"/>
        <v>as</v>
      </c>
    </row>
    <row r="46" spans="1:46">
      <c r="A46" s="247"/>
      <c r="B46" s="438"/>
      <c r="C46" s="412"/>
      <c r="D46" s="412"/>
      <c r="E46" s="413"/>
      <c r="F46" s="413"/>
      <c r="G46" s="413"/>
      <c r="H46" s="413"/>
      <c r="I46" s="413"/>
      <c r="J46" s="413"/>
      <c r="K46" s="413"/>
      <c r="L46" s="413"/>
      <c r="M46" s="413"/>
      <c r="N46" s="413"/>
      <c r="O46" s="413"/>
      <c r="P46" s="413"/>
      <c r="Q46" s="413"/>
      <c r="T46" s="340"/>
      <c r="U46" s="341"/>
      <c r="V46" s="341"/>
      <c r="W46" s="341"/>
      <c r="X46" s="341"/>
      <c r="AO46" s="27">
        <f t="shared" si="16"/>
        <v>42644</v>
      </c>
      <c r="AP46" s="41" t="str">
        <f t="shared" si="34"/>
        <v>av</v>
      </c>
      <c r="AQ46" s="41">
        <f t="shared" si="17"/>
        <v>48</v>
      </c>
      <c r="AS46" s="41">
        <f t="shared" si="18"/>
        <v>46</v>
      </c>
      <c r="AT46" s="41" t="str">
        <f>+"a"&amp;AT20</f>
        <v>at</v>
      </c>
    </row>
    <row r="47" spans="1:46">
      <c r="A47" s="247">
        <f t="shared" ref="A47" si="44">+ROW(A47)</f>
        <v>47</v>
      </c>
      <c r="B47" s="439" t="s">
        <v>31</v>
      </c>
      <c r="C47" s="414">
        <f ca="1">+C44*'Annual Resource Report'!D57</f>
        <v>276462.97878939949</v>
      </c>
      <c r="D47" s="415">
        <f ca="1">+D44*'Annual Resource Report'!E57</f>
        <v>276011.80289241456</v>
      </c>
      <c r="E47" s="415">
        <f ca="1">+E44*'Annual Resource Report'!F57</f>
        <v>278865.62931074423</v>
      </c>
      <c r="F47" s="415">
        <f ca="1">+F44*'Annual Resource Report'!G57</f>
        <v>280496.36546203709</v>
      </c>
      <c r="G47" s="415">
        <f ca="1">+G44*'Annual Resource Report'!H57</f>
        <v>281192.85912250384</v>
      </c>
      <c r="H47" s="415">
        <f ca="1">+H44*'Annual Resource Report'!I57</f>
        <v>282381.89368466852</v>
      </c>
      <c r="I47" s="415">
        <f ca="1">+I44*'Annual Resource Report'!J57</f>
        <v>280943.34410414437</v>
      </c>
      <c r="J47" s="415">
        <f ca="1">+J44*'Annual Resource Report'!K57</f>
        <v>281963.69729797175</v>
      </c>
      <c r="K47" s="415">
        <f ca="1">+K44*'Annual Resource Report'!L57</f>
        <v>284255.17291328555</v>
      </c>
      <c r="L47" s="415">
        <f ca="1">+L44*'Annual Resource Report'!M57</f>
        <v>283682.4166850273</v>
      </c>
      <c r="M47" s="415">
        <f ca="1">+M44*'Annual Resource Report'!N57</f>
        <v>285926.80828389648</v>
      </c>
      <c r="N47" s="415">
        <f ca="1">+N44*'Annual Resource Report'!O57</f>
        <v>286569.21868527395</v>
      </c>
      <c r="O47" s="415">
        <f ca="1">+O44*'Annual Resource Report'!P57</f>
        <v>287930.4881111774</v>
      </c>
      <c r="P47" s="415">
        <f ca="1">+P44*'Annual Resource Report'!Q57</f>
        <v>288218.10242925753</v>
      </c>
      <c r="Q47" s="415">
        <f ca="1">+Q44*'Annual Resource Report'!R57</f>
        <v>287869.79730672186</v>
      </c>
      <c r="AO47" s="27">
        <f t="shared" si="16"/>
        <v>42675</v>
      </c>
      <c r="AP47" s="41" t="str">
        <f t="shared" si="34"/>
        <v>aw</v>
      </c>
      <c r="AQ47" s="41">
        <f t="shared" si="17"/>
        <v>49</v>
      </c>
      <c r="AS47" s="41">
        <f t="shared" si="18"/>
        <v>47</v>
      </c>
      <c r="AT47" s="41" t="str">
        <f t="shared" si="33"/>
        <v>au</v>
      </c>
    </row>
    <row r="48" spans="1:46">
      <c r="U48" s="321"/>
      <c r="V48" s="321"/>
      <c r="W48" s="321"/>
      <c r="X48" s="321"/>
      <c r="AO48" s="27">
        <f t="shared" si="16"/>
        <v>42705</v>
      </c>
      <c r="AP48" s="41" t="str">
        <f t="shared" si="34"/>
        <v>ax</v>
      </c>
      <c r="AQ48" s="41">
        <f t="shared" si="17"/>
        <v>50</v>
      </c>
      <c r="AS48" s="41">
        <f t="shared" si="18"/>
        <v>48</v>
      </c>
      <c r="AT48" s="41" t="str">
        <f t="shared" si="33"/>
        <v>av</v>
      </c>
    </row>
    <row r="49" spans="2:46" ht="15.75" thickBot="1"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AO49" s="27">
        <f t="shared" si="16"/>
        <v>42736</v>
      </c>
      <c r="AP49" s="41" t="str">
        <f t="shared" si="34"/>
        <v>ay</v>
      </c>
      <c r="AQ49" s="41">
        <f t="shared" si="17"/>
        <v>51</v>
      </c>
      <c r="AS49" s="41">
        <f t="shared" si="18"/>
        <v>49</v>
      </c>
      <c r="AT49" s="41" t="str">
        <f t="shared" si="33"/>
        <v>aw</v>
      </c>
    </row>
    <row r="50" spans="2:46" ht="15.75" thickBot="1">
      <c r="B50" s="450" t="s">
        <v>253</v>
      </c>
      <c r="C50" s="616">
        <f ca="1">+(C45+C30+C15)/((EDATE(C2,12)-C2)*24)</f>
        <v>117.59360730593608</v>
      </c>
      <c r="D50" s="616">
        <f t="shared" ref="D50:F50" ca="1" si="45">+(D45+D30+D15)/((EDATE(D2,12)-D2)*24)</f>
        <v>122.57990867579909</v>
      </c>
      <c r="E50" s="616">
        <f t="shared" ca="1" si="45"/>
        <v>124.65753424657534</v>
      </c>
      <c r="F50" s="616">
        <f t="shared" ca="1" si="45"/>
        <v>125</v>
      </c>
      <c r="G50" s="616">
        <f ca="1">+(G45+(G30-G15))/((EDATE(G2,12)-G2)*24)</f>
        <v>124.65753424657534</v>
      </c>
      <c r="H50" s="616">
        <f t="shared" ref="H50:Q50" ca="1" si="46">+(H45+(H30-H15))/((EDATE(H2,12)-H2)*24)</f>
        <v>124.65753424657534</v>
      </c>
      <c r="I50" s="616">
        <f t="shared" ca="1" si="46"/>
        <v>124.65753424657534</v>
      </c>
      <c r="J50" s="616">
        <f t="shared" ca="1" si="46"/>
        <v>125</v>
      </c>
      <c r="K50" s="616">
        <f t="shared" ca="1" si="46"/>
        <v>124.65753424657534</v>
      </c>
      <c r="L50" s="616">
        <f t="shared" ca="1" si="46"/>
        <v>124.65753424657534</v>
      </c>
      <c r="M50" s="616">
        <f t="shared" ca="1" si="46"/>
        <v>124.65753424657534</v>
      </c>
      <c r="N50" s="616">
        <f t="shared" ca="1" si="46"/>
        <v>125</v>
      </c>
      <c r="O50" s="616">
        <f t="shared" ca="1" si="46"/>
        <v>124.65753424657534</v>
      </c>
      <c r="P50" s="616">
        <f t="shared" ca="1" si="46"/>
        <v>124.65753424657534</v>
      </c>
      <c r="Q50" s="616">
        <f t="shared" ca="1" si="46"/>
        <v>124.65753424657534</v>
      </c>
      <c r="AO50" s="27">
        <f t="shared" si="16"/>
        <v>42767</v>
      </c>
      <c r="AP50" s="41" t="str">
        <f t="shared" si="34"/>
        <v>az</v>
      </c>
      <c r="AQ50" s="41">
        <f t="shared" si="17"/>
        <v>52</v>
      </c>
      <c r="AS50" s="41">
        <f t="shared" si="18"/>
        <v>50</v>
      </c>
      <c r="AT50" s="41" t="str">
        <f t="shared" si="33"/>
        <v>ax</v>
      </c>
    </row>
    <row r="51" spans="2:46">
      <c r="AO51" s="27">
        <f t="shared" si="16"/>
        <v>42795</v>
      </c>
      <c r="AP51" s="41" t="str">
        <f t="shared" si="34"/>
        <v>ba</v>
      </c>
      <c r="AQ51" s="41">
        <f t="shared" si="17"/>
        <v>53</v>
      </c>
      <c r="AS51" s="41">
        <f t="shared" si="18"/>
        <v>51</v>
      </c>
      <c r="AT51" s="41" t="str">
        <f t="shared" si="33"/>
        <v>ay</v>
      </c>
    </row>
    <row r="52" spans="2:46">
      <c r="AO52" s="27">
        <f t="shared" si="16"/>
        <v>42826</v>
      </c>
      <c r="AP52" s="41" t="str">
        <f t="shared" si="34"/>
        <v>bb</v>
      </c>
      <c r="AQ52" s="41">
        <f t="shared" si="17"/>
        <v>54</v>
      </c>
      <c r="AS52" s="41">
        <f t="shared" si="18"/>
        <v>52</v>
      </c>
      <c r="AT52" s="41" t="str">
        <f>+"a"&amp;AT26</f>
        <v>az</v>
      </c>
    </row>
    <row r="53" spans="2:46">
      <c r="AO53" s="27">
        <f t="shared" si="16"/>
        <v>42856</v>
      </c>
      <c r="AP53" s="41" t="str">
        <f t="shared" si="34"/>
        <v>bc</v>
      </c>
      <c r="AQ53" s="41">
        <f t="shared" si="17"/>
        <v>55</v>
      </c>
      <c r="AS53" s="41">
        <f t="shared" si="18"/>
        <v>53</v>
      </c>
      <c r="AT53" t="str">
        <f>+"b"&amp;AT1</f>
        <v>ba</v>
      </c>
    </row>
    <row r="54" spans="2:46">
      <c r="AO54" s="27">
        <f t="shared" si="16"/>
        <v>42887</v>
      </c>
      <c r="AP54" s="41" t="str">
        <f t="shared" si="34"/>
        <v>bd</v>
      </c>
      <c r="AQ54" s="41">
        <f t="shared" si="17"/>
        <v>56</v>
      </c>
      <c r="AS54" s="41">
        <f t="shared" si="18"/>
        <v>54</v>
      </c>
      <c r="AT54" s="41" t="str">
        <f t="shared" ref="AT54:AT78" si="47">+"b"&amp;AT2</f>
        <v>bb</v>
      </c>
    </row>
    <row r="55" spans="2:46">
      <c r="AO55" s="27">
        <f t="shared" si="16"/>
        <v>42917</v>
      </c>
      <c r="AP55" s="41" t="str">
        <f t="shared" si="34"/>
        <v>be</v>
      </c>
      <c r="AQ55" s="41">
        <f t="shared" si="17"/>
        <v>57</v>
      </c>
      <c r="AS55" s="41">
        <f t="shared" si="18"/>
        <v>55</v>
      </c>
      <c r="AT55" s="41" t="str">
        <f t="shared" si="47"/>
        <v>bc</v>
      </c>
    </row>
    <row r="56" spans="2:46">
      <c r="AO56" s="27">
        <f t="shared" si="16"/>
        <v>42948</v>
      </c>
      <c r="AP56" s="41" t="str">
        <f t="shared" si="34"/>
        <v>bf</v>
      </c>
      <c r="AQ56" s="41">
        <f t="shared" si="17"/>
        <v>58</v>
      </c>
      <c r="AS56" s="41">
        <f t="shared" si="18"/>
        <v>56</v>
      </c>
      <c r="AT56" s="41" t="str">
        <f t="shared" si="47"/>
        <v>bd</v>
      </c>
    </row>
    <row r="57" spans="2:46">
      <c r="AO57" s="27">
        <f t="shared" si="16"/>
        <v>42979</v>
      </c>
      <c r="AP57" s="41" t="str">
        <f t="shared" si="34"/>
        <v>bg</v>
      </c>
      <c r="AQ57" s="41">
        <f t="shared" si="17"/>
        <v>59</v>
      </c>
      <c r="AS57" s="41">
        <f t="shared" si="18"/>
        <v>57</v>
      </c>
      <c r="AT57" s="41" t="str">
        <f t="shared" si="47"/>
        <v>be</v>
      </c>
    </row>
    <row r="58" spans="2:46">
      <c r="AO58" s="27">
        <f t="shared" si="16"/>
        <v>43009</v>
      </c>
      <c r="AP58" s="41" t="str">
        <f t="shared" si="34"/>
        <v>bh</v>
      </c>
      <c r="AQ58" s="41">
        <f t="shared" si="17"/>
        <v>60</v>
      </c>
      <c r="AS58" s="41">
        <f t="shared" si="18"/>
        <v>58</v>
      </c>
      <c r="AT58" s="41" t="str">
        <f t="shared" si="47"/>
        <v>bf</v>
      </c>
    </row>
    <row r="59" spans="2:46">
      <c r="AO59" s="27">
        <f t="shared" si="16"/>
        <v>43040</v>
      </c>
      <c r="AP59" s="41" t="str">
        <f t="shared" si="34"/>
        <v>bi</v>
      </c>
      <c r="AQ59" s="41">
        <f t="shared" si="17"/>
        <v>61</v>
      </c>
      <c r="AS59" s="41">
        <f t="shared" si="18"/>
        <v>59</v>
      </c>
      <c r="AT59" s="41" t="str">
        <f t="shared" si="47"/>
        <v>bg</v>
      </c>
    </row>
    <row r="60" spans="2:46">
      <c r="AO60" s="27">
        <f t="shared" si="16"/>
        <v>43070</v>
      </c>
      <c r="AP60" s="41" t="str">
        <f t="shared" si="34"/>
        <v>bj</v>
      </c>
      <c r="AQ60" s="41">
        <f t="shared" si="17"/>
        <v>62</v>
      </c>
      <c r="AS60" s="41">
        <f t="shared" si="18"/>
        <v>60</v>
      </c>
      <c r="AT60" s="41" t="str">
        <f t="shared" si="47"/>
        <v>bh</v>
      </c>
    </row>
    <row r="61" spans="2:46">
      <c r="AO61" s="27">
        <f t="shared" si="16"/>
        <v>43101</v>
      </c>
      <c r="AP61" s="41" t="str">
        <f t="shared" si="34"/>
        <v>bk</v>
      </c>
      <c r="AQ61" s="41">
        <f t="shared" si="17"/>
        <v>63</v>
      </c>
      <c r="AS61" s="41">
        <f t="shared" si="18"/>
        <v>61</v>
      </c>
      <c r="AT61" s="41" t="str">
        <f t="shared" si="47"/>
        <v>bi</v>
      </c>
    </row>
    <row r="62" spans="2:46">
      <c r="AO62" s="27">
        <f t="shared" si="16"/>
        <v>43132</v>
      </c>
      <c r="AP62" s="41" t="str">
        <f t="shared" si="34"/>
        <v>bl</v>
      </c>
      <c r="AQ62" s="41">
        <f t="shared" si="17"/>
        <v>64</v>
      </c>
      <c r="AS62" s="41">
        <f t="shared" si="18"/>
        <v>62</v>
      </c>
      <c r="AT62" s="41" t="str">
        <f t="shared" si="47"/>
        <v>bj</v>
      </c>
    </row>
    <row r="63" spans="2:46">
      <c r="AO63" s="27">
        <f t="shared" si="16"/>
        <v>43160</v>
      </c>
      <c r="AP63" s="41" t="str">
        <f t="shared" si="34"/>
        <v>bm</v>
      </c>
      <c r="AQ63" s="41">
        <f t="shared" si="17"/>
        <v>65</v>
      </c>
      <c r="AS63" s="41">
        <f t="shared" si="18"/>
        <v>63</v>
      </c>
      <c r="AT63" s="41" t="str">
        <f t="shared" si="47"/>
        <v>bk</v>
      </c>
    </row>
    <row r="64" spans="2:46">
      <c r="AO64" s="27">
        <f t="shared" si="16"/>
        <v>43191</v>
      </c>
      <c r="AP64" s="41" t="str">
        <f t="shared" si="34"/>
        <v>bn</v>
      </c>
      <c r="AQ64" s="41">
        <f t="shared" si="17"/>
        <v>66</v>
      </c>
      <c r="AS64" s="41">
        <f t="shared" si="18"/>
        <v>64</v>
      </c>
      <c r="AT64" s="41" t="str">
        <f t="shared" si="47"/>
        <v>bl</v>
      </c>
    </row>
    <row r="65" spans="41:46">
      <c r="AO65" s="27">
        <f t="shared" si="16"/>
        <v>43221</v>
      </c>
      <c r="AP65" s="41" t="str">
        <f t="shared" ref="AP65:AP96" si="48">+VLOOKUP(AQ65,$AS$1:$AT$198,2,FALSE)</f>
        <v>bo</v>
      </c>
      <c r="AQ65" s="41">
        <f t="shared" si="17"/>
        <v>67</v>
      </c>
      <c r="AS65" s="41">
        <f t="shared" si="18"/>
        <v>65</v>
      </c>
      <c r="AT65" s="41" t="str">
        <f t="shared" si="47"/>
        <v>bm</v>
      </c>
    </row>
    <row r="66" spans="41:46">
      <c r="AO66" s="27">
        <f t="shared" si="16"/>
        <v>43252</v>
      </c>
      <c r="AP66" s="41" t="str">
        <f t="shared" si="48"/>
        <v>bp</v>
      </c>
      <c r="AQ66" s="41">
        <f t="shared" si="17"/>
        <v>68</v>
      </c>
      <c r="AS66" s="41">
        <f t="shared" si="18"/>
        <v>66</v>
      </c>
      <c r="AT66" s="41" t="str">
        <f t="shared" si="47"/>
        <v>bn</v>
      </c>
    </row>
    <row r="67" spans="41:46">
      <c r="AO67" s="27">
        <f t="shared" ref="AO67:AO130" si="49">+EDATE(AO66,1)</f>
        <v>43282</v>
      </c>
      <c r="AP67" s="41" t="str">
        <f t="shared" si="48"/>
        <v>bq</v>
      </c>
      <c r="AQ67" s="41">
        <f t="shared" ref="AQ67:AQ130" si="50">+AQ66+1</f>
        <v>69</v>
      </c>
      <c r="AS67" s="41">
        <f t="shared" ref="AS67:AS130" si="51">+AS66+1</f>
        <v>67</v>
      </c>
      <c r="AT67" s="41" t="str">
        <f t="shared" si="47"/>
        <v>bo</v>
      </c>
    </row>
    <row r="68" spans="41:46">
      <c r="AO68" s="27">
        <f t="shared" si="49"/>
        <v>43313</v>
      </c>
      <c r="AP68" s="41" t="str">
        <f t="shared" si="48"/>
        <v>br</v>
      </c>
      <c r="AQ68" s="41">
        <f t="shared" si="50"/>
        <v>70</v>
      </c>
      <c r="AS68" s="41">
        <f t="shared" si="51"/>
        <v>68</v>
      </c>
      <c r="AT68" s="41" t="str">
        <f t="shared" si="47"/>
        <v>bp</v>
      </c>
    </row>
    <row r="69" spans="41:46">
      <c r="AO69" s="27">
        <f t="shared" si="49"/>
        <v>43344</v>
      </c>
      <c r="AP69" s="41" t="str">
        <f t="shared" si="48"/>
        <v>bs</v>
      </c>
      <c r="AQ69" s="41">
        <f t="shared" si="50"/>
        <v>71</v>
      </c>
      <c r="AS69" s="41">
        <f t="shared" si="51"/>
        <v>69</v>
      </c>
      <c r="AT69" s="41" t="str">
        <f t="shared" si="47"/>
        <v>bq</v>
      </c>
    </row>
    <row r="70" spans="41:46">
      <c r="AO70" s="27">
        <f t="shared" si="49"/>
        <v>43374</v>
      </c>
      <c r="AP70" s="41" t="str">
        <f t="shared" si="48"/>
        <v>bt</v>
      </c>
      <c r="AQ70" s="41">
        <f t="shared" si="50"/>
        <v>72</v>
      </c>
      <c r="AS70" s="41">
        <f t="shared" si="51"/>
        <v>70</v>
      </c>
      <c r="AT70" s="41" t="str">
        <f t="shared" si="47"/>
        <v>br</v>
      </c>
    </row>
    <row r="71" spans="41:46">
      <c r="AO71" s="27">
        <f t="shared" si="49"/>
        <v>43405</v>
      </c>
      <c r="AP71" s="41" t="str">
        <f t="shared" si="48"/>
        <v>bu</v>
      </c>
      <c r="AQ71" s="41">
        <f t="shared" si="50"/>
        <v>73</v>
      </c>
      <c r="AS71" s="41">
        <f t="shared" si="51"/>
        <v>71</v>
      </c>
      <c r="AT71" s="41" t="str">
        <f t="shared" si="47"/>
        <v>bs</v>
      </c>
    </row>
    <row r="72" spans="41:46">
      <c r="AO72" s="27">
        <f t="shared" si="49"/>
        <v>43435</v>
      </c>
      <c r="AP72" s="41" t="str">
        <f t="shared" si="48"/>
        <v>bv</v>
      </c>
      <c r="AQ72" s="41">
        <f t="shared" si="50"/>
        <v>74</v>
      </c>
      <c r="AS72" s="41">
        <f t="shared" si="51"/>
        <v>72</v>
      </c>
      <c r="AT72" s="41" t="str">
        <f t="shared" si="47"/>
        <v>bt</v>
      </c>
    </row>
    <row r="73" spans="41:46">
      <c r="AO73" s="27">
        <f t="shared" si="49"/>
        <v>43466</v>
      </c>
      <c r="AP73" s="41" t="str">
        <f t="shared" si="48"/>
        <v>bw</v>
      </c>
      <c r="AQ73" s="41">
        <f t="shared" si="50"/>
        <v>75</v>
      </c>
      <c r="AS73" s="41">
        <f t="shared" si="51"/>
        <v>73</v>
      </c>
      <c r="AT73" s="41" t="str">
        <f t="shared" si="47"/>
        <v>bu</v>
      </c>
    </row>
    <row r="74" spans="41:46">
      <c r="AO74" s="27">
        <f t="shared" si="49"/>
        <v>43497</v>
      </c>
      <c r="AP74" s="41" t="str">
        <f t="shared" si="48"/>
        <v>bx</v>
      </c>
      <c r="AQ74" s="41">
        <f t="shared" si="50"/>
        <v>76</v>
      </c>
      <c r="AS74" s="41">
        <f t="shared" si="51"/>
        <v>74</v>
      </c>
      <c r="AT74" s="41" t="str">
        <f t="shared" si="47"/>
        <v>bv</v>
      </c>
    </row>
    <row r="75" spans="41:46">
      <c r="AO75" s="27">
        <f t="shared" si="49"/>
        <v>43525</v>
      </c>
      <c r="AP75" s="41" t="str">
        <f t="shared" si="48"/>
        <v>by</v>
      </c>
      <c r="AQ75" s="41">
        <f t="shared" si="50"/>
        <v>77</v>
      </c>
      <c r="AS75" s="41">
        <f t="shared" si="51"/>
        <v>75</v>
      </c>
      <c r="AT75" s="41" t="str">
        <f t="shared" si="47"/>
        <v>bw</v>
      </c>
    </row>
    <row r="76" spans="41:46">
      <c r="AO76" s="27">
        <f t="shared" si="49"/>
        <v>43556</v>
      </c>
      <c r="AP76" s="41" t="str">
        <f t="shared" si="48"/>
        <v>bz</v>
      </c>
      <c r="AQ76" s="41">
        <f t="shared" si="50"/>
        <v>78</v>
      </c>
      <c r="AS76" s="41">
        <f t="shared" si="51"/>
        <v>76</v>
      </c>
      <c r="AT76" s="41" t="str">
        <f t="shared" si="47"/>
        <v>bx</v>
      </c>
    </row>
    <row r="77" spans="41:46">
      <c r="AO77" s="27">
        <f t="shared" si="49"/>
        <v>43586</v>
      </c>
      <c r="AP77" s="41" t="str">
        <f t="shared" si="48"/>
        <v>ca</v>
      </c>
      <c r="AQ77" s="41">
        <f t="shared" si="50"/>
        <v>79</v>
      </c>
      <c r="AS77" s="41">
        <f t="shared" si="51"/>
        <v>77</v>
      </c>
      <c r="AT77" s="41" t="str">
        <f t="shared" si="47"/>
        <v>by</v>
      </c>
    </row>
    <row r="78" spans="41:46">
      <c r="AO78" s="27">
        <f t="shared" si="49"/>
        <v>43617</v>
      </c>
      <c r="AP78" s="41" t="str">
        <f t="shared" si="48"/>
        <v>cb</v>
      </c>
      <c r="AQ78" s="41">
        <f t="shared" si="50"/>
        <v>80</v>
      </c>
      <c r="AS78" s="41">
        <f t="shared" si="51"/>
        <v>78</v>
      </c>
      <c r="AT78" s="41" t="str">
        <f t="shared" si="47"/>
        <v>bz</v>
      </c>
    </row>
    <row r="79" spans="41:46">
      <c r="AO79" s="27">
        <f t="shared" si="49"/>
        <v>43647</v>
      </c>
      <c r="AP79" s="41" t="str">
        <f t="shared" si="48"/>
        <v>cc</v>
      </c>
      <c r="AQ79" s="41">
        <f t="shared" si="50"/>
        <v>81</v>
      </c>
      <c r="AS79" s="41">
        <f t="shared" si="51"/>
        <v>79</v>
      </c>
      <c r="AT79" t="str">
        <f>+"c"&amp;AT1</f>
        <v>ca</v>
      </c>
    </row>
    <row r="80" spans="41:46">
      <c r="AO80" s="27">
        <f t="shared" si="49"/>
        <v>43678</v>
      </c>
      <c r="AP80" s="41" t="str">
        <f t="shared" si="48"/>
        <v>cd</v>
      </c>
      <c r="AQ80" s="41">
        <f t="shared" si="50"/>
        <v>82</v>
      </c>
      <c r="AS80" s="41">
        <f t="shared" si="51"/>
        <v>80</v>
      </c>
      <c r="AT80" s="41" t="str">
        <f t="shared" ref="AT80:AT104" si="52">+"c"&amp;AT2</f>
        <v>cb</v>
      </c>
    </row>
    <row r="81" spans="41:46">
      <c r="AO81" s="27">
        <f t="shared" si="49"/>
        <v>43709</v>
      </c>
      <c r="AP81" s="41" t="str">
        <f t="shared" si="48"/>
        <v>ce</v>
      </c>
      <c r="AQ81" s="41">
        <f t="shared" si="50"/>
        <v>83</v>
      </c>
      <c r="AS81" s="41">
        <f t="shared" si="51"/>
        <v>81</v>
      </c>
      <c r="AT81" s="41" t="str">
        <f t="shared" si="52"/>
        <v>cc</v>
      </c>
    </row>
    <row r="82" spans="41:46">
      <c r="AO82" s="27">
        <f t="shared" si="49"/>
        <v>43739</v>
      </c>
      <c r="AP82" s="41" t="str">
        <f t="shared" si="48"/>
        <v>cf</v>
      </c>
      <c r="AQ82" s="41">
        <f t="shared" si="50"/>
        <v>84</v>
      </c>
      <c r="AS82" s="41">
        <f t="shared" si="51"/>
        <v>82</v>
      </c>
      <c r="AT82" s="41" t="str">
        <f t="shared" si="52"/>
        <v>cd</v>
      </c>
    </row>
    <row r="83" spans="41:46">
      <c r="AO83" s="27">
        <f t="shared" si="49"/>
        <v>43770</v>
      </c>
      <c r="AP83" s="41" t="str">
        <f t="shared" si="48"/>
        <v>cg</v>
      </c>
      <c r="AQ83" s="41">
        <f t="shared" si="50"/>
        <v>85</v>
      </c>
      <c r="AS83" s="41">
        <f t="shared" si="51"/>
        <v>83</v>
      </c>
      <c r="AT83" s="41" t="str">
        <f t="shared" si="52"/>
        <v>ce</v>
      </c>
    </row>
    <row r="84" spans="41:46">
      <c r="AO84" s="27">
        <f t="shared" si="49"/>
        <v>43800</v>
      </c>
      <c r="AP84" s="41" t="str">
        <f t="shared" si="48"/>
        <v>ch</v>
      </c>
      <c r="AQ84" s="41">
        <f t="shared" si="50"/>
        <v>86</v>
      </c>
      <c r="AS84" s="41">
        <f t="shared" si="51"/>
        <v>84</v>
      </c>
      <c r="AT84" s="41" t="str">
        <f t="shared" si="52"/>
        <v>cf</v>
      </c>
    </row>
    <row r="85" spans="41:46">
      <c r="AO85" s="27">
        <f t="shared" si="49"/>
        <v>43831</v>
      </c>
      <c r="AP85" s="41" t="str">
        <f t="shared" si="48"/>
        <v>ci</v>
      </c>
      <c r="AQ85" s="41">
        <f t="shared" si="50"/>
        <v>87</v>
      </c>
      <c r="AS85" s="41">
        <f t="shared" si="51"/>
        <v>85</v>
      </c>
      <c r="AT85" s="41" t="str">
        <f t="shared" si="52"/>
        <v>cg</v>
      </c>
    </row>
    <row r="86" spans="41:46">
      <c r="AO86" s="27">
        <f t="shared" si="49"/>
        <v>43862</v>
      </c>
      <c r="AP86" s="41" t="str">
        <f t="shared" si="48"/>
        <v>cj</v>
      </c>
      <c r="AQ86" s="41">
        <f t="shared" si="50"/>
        <v>88</v>
      </c>
      <c r="AS86" s="41">
        <f t="shared" si="51"/>
        <v>86</v>
      </c>
      <c r="AT86" s="41" t="str">
        <f t="shared" si="52"/>
        <v>ch</v>
      </c>
    </row>
    <row r="87" spans="41:46">
      <c r="AO87" s="27">
        <f t="shared" si="49"/>
        <v>43891</v>
      </c>
      <c r="AP87" s="41" t="str">
        <f t="shared" si="48"/>
        <v>ck</v>
      </c>
      <c r="AQ87" s="41">
        <f t="shared" si="50"/>
        <v>89</v>
      </c>
      <c r="AS87" s="41">
        <f t="shared" si="51"/>
        <v>87</v>
      </c>
      <c r="AT87" s="41" t="str">
        <f t="shared" si="52"/>
        <v>ci</v>
      </c>
    </row>
    <row r="88" spans="41:46">
      <c r="AO88" s="27">
        <f t="shared" si="49"/>
        <v>43922</v>
      </c>
      <c r="AP88" s="41" t="str">
        <f t="shared" si="48"/>
        <v>cl</v>
      </c>
      <c r="AQ88" s="41">
        <f t="shared" si="50"/>
        <v>90</v>
      </c>
      <c r="AS88" s="41">
        <f t="shared" si="51"/>
        <v>88</v>
      </c>
      <c r="AT88" s="41" t="str">
        <f t="shared" si="52"/>
        <v>cj</v>
      </c>
    </row>
    <row r="89" spans="41:46">
      <c r="AO89" s="27">
        <f t="shared" si="49"/>
        <v>43952</v>
      </c>
      <c r="AP89" s="41" t="str">
        <f t="shared" si="48"/>
        <v>cm</v>
      </c>
      <c r="AQ89" s="41">
        <f t="shared" si="50"/>
        <v>91</v>
      </c>
      <c r="AS89" s="41">
        <f t="shared" si="51"/>
        <v>89</v>
      </c>
      <c r="AT89" s="41" t="str">
        <f t="shared" si="52"/>
        <v>ck</v>
      </c>
    </row>
    <row r="90" spans="41:46">
      <c r="AO90" s="27">
        <f t="shared" si="49"/>
        <v>43983</v>
      </c>
      <c r="AP90" s="41" t="str">
        <f t="shared" si="48"/>
        <v>cn</v>
      </c>
      <c r="AQ90" s="41">
        <f t="shared" si="50"/>
        <v>92</v>
      </c>
      <c r="AS90" s="41">
        <f t="shared" si="51"/>
        <v>90</v>
      </c>
      <c r="AT90" s="41" t="str">
        <f t="shared" si="52"/>
        <v>cl</v>
      </c>
    </row>
    <row r="91" spans="41:46">
      <c r="AO91" s="27">
        <f t="shared" si="49"/>
        <v>44013</v>
      </c>
      <c r="AP91" s="41" t="str">
        <f t="shared" si="48"/>
        <v>co</v>
      </c>
      <c r="AQ91" s="41">
        <f t="shared" si="50"/>
        <v>93</v>
      </c>
      <c r="AS91" s="41">
        <f t="shared" si="51"/>
        <v>91</v>
      </c>
      <c r="AT91" s="41" t="str">
        <f t="shared" si="52"/>
        <v>cm</v>
      </c>
    </row>
    <row r="92" spans="41:46">
      <c r="AO92" s="27">
        <f t="shared" si="49"/>
        <v>44044</v>
      </c>
      <c r="AP92" s="41" t="str">
        <f t="shared" si="48"/>
        <v>cp</v>
      </c>
      <c r="AQ92" s="41">
        <f t="shared" si="50"/>
        <v>94</v>
      </c>
      <c r="AS92" s="41">
        <f t="shared" si="51"/>
        <v>92</v>
      </c>
      <c r="AT92" s="41" t="str">
        <f t="shared" si="52"/>
        <v>cn</v>
      </c>
    </row>
    <row r="93" spans="41:46">
      <c r="AO93" s="27">
        <f t="shared" si="49"/>
        <v>44075</v>
      </c>
      <c r="AP93" s="41" t="str">
        <f t="shared" si="48"/>
        <v>cq</v>
      </c>
      <c r="AQ93" s="41">
        <f t="shared" si="50"/>
        <v>95</v>
      </c>
      <c r="AS93" s="41">
        <f t="shared" si="51"/>
        <v>93</v>
      </c>
      <c r="AT93" s="41" t="str">
        <f t="shared" si="52"/>
        <v>co</v>
      </c>
    </row>
    <row r="94" spans="41:46">
      <c r="AO94" s="27">
        <f t="shared" si="49"/>
        <v>44105</v>
      </c>
      <c r="AP94" s="41" t="str">
        <f t="shared" si="48"/>
        <v>cr</v>
      </c>
      <c r="AQ94" s="41">
        <f t="shared" si="50"/>
        <v>96</v>
      </c>
      <c r="AS94" s="41">
        <f t="shared" si="51"/>
        <v>94</v>
      </c>
      <c r="AT94" s="41" t="str">
        <f t="shared" si="52"/>
        <v>cp</v>
      </c>
    </row>
    <row r="95" spans="41:46">
      <c r="AO95" s="27">
        <f t="shared" si="49"/>
        <v>44136</v>
      </c>
      <c r="AP95" s="41" t="str">
        <f t="shared" si="48"/>
        <v>cs</v>
      </c>
      <c r="AQ95" s="41">
        <f t="shared" si="50"/>
        <v>97</v>
      </c>
      <c r="AS95" s="41">
        <f t="shared" si="51"/>
        <v>95</v>
      </c>
      <c r="AT95" s="41" t="str">
        <f t="shared" si="52"/>
        <v>cq</v>
      </c>
    </row>
    <row r="96" spans="41:46">
      <c r="AO96" s="27">
        <f t="shared" si="49"/>
        <v>44166</v>
      </c>
      <c r="AP96" s="41" t="str">
        <f t="shared" si="48"/>
        <v>ct</v>
      </c>
      <c r="AQ96" s="41">
        <f t="shared" si="50"/>
        <v>98</v>
      </c>
      <c r="AS96" s="41">
        <f t="shared" si="51"/>
        <v>96</v>
      </c>
      <c r="AT96" s="41" t="str">
        <f t="shared" si="52"/>
        <v>cr</v>
      </c>
    </row>
    <row r="97" spans="41:46">
      <c r="AO97" s="27">
        <f t="shared" si="49"/>
        <v>44197</v>
      </c>
      <c r="AP97" s="41" t="str">
        <f t="shared" ref="AP97:AP128" si="53">+VLOOKUP(AQ97,$AS$1:$AT$198,2,FALSE)</f>
        <v>cu</v>
      </c>
      <c r="AQ97" s="41">
        <f t="shared" si="50"/>
        <v>99</v>
      </c>
      <c r="AS97" s="41">
        <f t="shared" si="51"/>
        <v>97</v>
      </c>
      <c r="AT97" s="41" t="str">
        <f t="shared" si="52"/>
        <v>cs</v>
      </c>
    </row>
    <row r="98" spans="41:46">
      <c r="AO98" s="27">
        <f t="shared" si="49"/>
        <v>44228</v>
      </c>
      <c r="AP98" s="41" t="str">
        <f t="shared" si="53"/>
        <v>cv</v>
      </c>
      <c r="AQ98" s="41">
        <f t="shared" si="50"/>
        <v>100</v>
      </c>
      <c r="AS98" s="41">
        <f t="shared" si="51"/>
        <v>98</v>
      </c>
      <c r="AT98" s="41" t="str">
        <f t="shared" si="52"/>
        <v>ct</v>
      </c>
    </row>
    <row r="99" spans="41:46">
      <c r="AO99" s="27">
        <f t="shared" si="49"/>
        <v>44256</v>
      </c>
      <c r="AP99" s="41" t="str">
        <f t="shared" si="53"/>
        <v>cw</v>
      </c>
      <c r="AQ99" s="41">
        <f t="shared" si="50"/>
        <v>101</v>
      </c>
      <c r="AS99" s="41">
        <f t="shared" si="51"/>
        <v>99</v>
      </c>
      <c r="AT99" s="41" t="str">
        <f t="shared" si="52"/>
        <v>cu</v>
      </c>
    </row>
    <row r="100" spans="41:46">
      <c r="AO100" s="27">
        <f t="shared" si="49"/>
        <v>44287</v>
      </c>
      <c r="AP100" s="41" t="str">
        <f t="shared" si="53"/>
        <v>cx</v>
      </c>
      <c r="AQ100" s="41">
        <f t="shared" si="50"/>
        <v>102</v>
      </c>
      <c r="AS100" s="41">
        <f t="shared" si="51"/>
        <v>100</v>
      </c>
      <c r="AT100" s="41" t="str">
        <f t="shared" si="52"/>
        <v>cv</v>
      </c>
    </row>
    <row r="101" spans="41:46">
      <c r="AO101" s="27">
        <f t="shared" si="49"/>
        <v>44317</v>
      </c>
      <c r="AP101" s="41" t="str">
        <f t="shared" si="53"/>
        <v>cy</v>
      </c>
      <c r="AQ101" s="41">
        <f t="shared" si="50"/>
        <v>103</v>
      </c>
      <c r="AS101" s="41">
        <f t="shared" si="51"/>
        <v>101</v>
      </c>
      <c r="AT101" s="41" t="str">
        <f t="shared" si="52"/>
        <v>cw</v>
      </c>
    </row>
    <row r="102" spans="41:46">
      <c r="AO102" s="27">
        <f t="shared" si="49"/>
        <v>44348</v>
      </c>
      <c r="AP102" s="41" t="str">
        <f t="shared" si="53"/>
        <v>cz</v>
      </c>
      <c r="AQ102" s="41">
        <f t="shared" si="50"/>
        <v>104</v>
      </c>
      <c r="AS102" s="41">
        <f t="shared" si="51"/>
        <v>102</v>
      </c>
      <c r="AT102" s="41" t="str">
        <f t="shared" si="52"/>
        <v>cx</v>
      </c>
    </row>
    <row r="103" spans="41:46">
      <c r="AO103" s="27">
        <f t="shared" si="49"/>
        <v>44378</v>
      </c>
      <c r="AP103" s="41" t="str">
        <f t="shared" si="53"/>
        <v>da</v>
      </c>
      <c r="AQ103" s="41">
        <f t="shared" si="50"/>
        <v>105</v>
      </c>
      <c r="AS103" s="41">
        <f t="shared" si="51"/>
        <v>103</v>
      </c>
      <c r="AT103" s="41" t="str">
        <f>+"c"&amp;AT25</f>
        <v>cy</v>
      </c>
    </row>
    <row r="104" spans="41:46">
      <c r="AO104" s="27">
        <f t="shared" si="49"/>
        <v>44409</v>
      </c>
      <c r="AP104" s="41" t="str">
        <f t="shared" si="53"/>
        <v>db</v>
      </c>
      <c r="AQ104" s="41">
        <f t="shared" si="50"/>
        <v>106</v>
      </c>
      <c r="AS104" s="41">
        <f t="shared" si="51"/>
        <v>104</v>
      </c>
      <c r="AT104" s="41" t="str">
        <f t="shared" si="52"/>
        <v>cz</v>
      </c>
    </row>
    <row r="105" spans="41:46">
      <c r="AO105" s="27">
        <f t="shared" si="49"/>
        <v>44440</v>
      </c>
      <c r="AP105" s="41" t="str">
        <f t="shared" si="53"/>
        <v>dc</v>
      </c>
      <c r="AQ105" s="41">
        <f t="shared" si="50"/>
        <v>107</v>
      </c>
      <c r="AS105" s="41">
        <f t="shared" si="51"/>
        <v>105</v>
      </c>
      <c r="AT105" s="41" t="str">
        <f>+"d"&amp;AT1</f>
        <v>da</v>
      </c>
    </row>
    <row r="106" spans="41:46">
      <c r="AO106" s="27">
        <f t="shared" si="49"/>
        <v>44470</v>
      </c>
      <c r="AP106" s="41" t="str">
        <f t="shared" si="53"/>
        <v>dd</v>
      </c>
      <c r="AQ106" s="41">
        <f t="shared" si="50"/>
        <v>108</v>
      </c>
      <c r="AS106" s="41">
        <f t="shared" si="51"/>
        <v>106</v>
      </c>
      <c r="AT106" s="41" t="str">
        <f t="shared" ref="AT106:AT130" si="54">+"d"&amp;AT2</f>
        <v>db</v>
      </c>
    </row>
    <row r="107" spans="41:46">
      <c r="AO107" s="27">
        <f t="shared" si="49"/>
        <v>44501</v>
      </c>
      <c r="AP107" s="41" t="str">
        <f t="shared" si="53"/>
        <v>de</v>
      </c>
      <c r="AQ107" s="41">
        <f t="shared" si="50"/>
        <v>109</v>
      </c>
      <c r="AS107" s="41">
        <f t="shared" si="51"/>
        <v>107</v>
      </c>
      <c r="AT107" s="41" t="str">
        <f t="shared" si="54"/>
        <v>dc</v>
      </c>
    </row>
    <row r="108" spans="41:46">
      <c r="AO108" s="27">
        <f t="shared" si="49"/>
        <v>44531</v>
      </c>
      <c r="AP108" s="41" t="str">
        <f t="shared" si="53"/>
        <v>df</v>
      </c>
      <c r="AQ108" s="41">
        <f t="shared" si="50"/>
        <v>110</v>
      </c>
      <c r="AS108" s="41">
        <f t="shared" si="51"/>
        <v>108</v>
      </c>
      <c r="AT108" s="41" t="str">
        <f t="shared" si="54"/>
        <v>dd</v>
      </c>
    </row>
    <row r="109" spans="41:46">
      <c r="AO109" s="27">
        <f t="shared" si="49"/>
        <v>44562</v>
      </c>
      <c r="AP109" s="41" t="str">
        <f t="shared" si="53"/>
        <v>dg</v>
      </c>
      <c r="AQ109" s="41">
        <f t="shared" si="50"/>
        <v>111</v>
      </c>
      <c r="AS109" s="41">
        <f t="shared" si="51"/>
        <v>109</v>
      </c>
      <c r="AT109" s="41" t="str">
        <f t="shared" si="54"/>
        <v>de</v>
      </c>
    </row>
    <row r="110" spans="41:46">
      <c r="AO110" s="27">
        <f t="shared" si="49"/>
        <v>44593</v>
      </c>
      <c r="AP110" s="41" t="str">
        <f t="shared" si="53"/>
        <v>dh</v>
      </c>
      <c r="AQ110" s="41">
        <f t="shared" si="50"/>
        <v>112</v>
      </c>
      <c r="AS110" s="41">
        <f t="shared" si="51"/>
        <v>110</v>
      </c>
      <c r="AT110" s="41" t="str">
        <f t="shared" si="54"/>
        <v>df</v>
      </c>
    </row>
    <row r="111" spans="41:46">
      <c r="AO111" s="27">
        <f t="shared" si="49"/>
        <v>44621</v>
      </c>
      <c r="AP111" s="41" t="str">
        <f t="shared" si="53"/>
        <v>di</v>
      </c>
      <c r="AQ111" s="41">
        <f t="shared" si="50"/>
        <v>113</v>
      </c>
      <c r="AS111" s="41">
        <f t="shared" si="51"/>
        <v>111</v>
      </c>
      <c r="AT111" s="41" t="str">
        <f t="shared" si="54"/>
        <v>dg</v>
      </c>
    </row>
    <row r="112" spans="41:46">
      <c r="AO112" s="27">
        <f t="shared" si="49"/>
        <v>44652</v>
      </c>
      <c r="AP112" s="41" t="str">
        <f t="shared" si="53"/>
        <v>dj</v>
      </c>
      <c r="AQ112" s="41">
        <f t="shared" si="50"/>
        <v>114</v>
      </c>
      <c r="AS112" s="41">
        <f t="shared" si="51"/>
        <v>112</v>
      </c>
      <c r="AT112" s="41" t="str">
        <f t="shared" si="54"/>
        <v>dh</v>
      </c>
    </row>
    <row r="113" spans="41:46">
      <c r="AO113" s="27">
        <f t="shared" si="49"/>
        <v>44682</v>
      </c>
      <c r="AP113" s="41" t="str">
        <f t="shared" si="53"/>
        <v>dk</v>
      </c>
      <c r="AQ113" s="41">
        <f t="shared" si="50"/>
        <v>115</v>
      </c>
      <c r="AS113" s="41">
        <f t="shared" si="51"/>
        <v>113</v>
      </c>
      <c r="AT113" s="41" t="str">
        <f t="shared" si="54"/>
        <v>di</v>
      </c>
    </row>
    <row r="114" spans="41:46">
      <c r="AO114" s="27">
        <f t="shared" si="49"/>
        <v>44713</v>
      </c>
      <c r="AP114" s="41" t="str">
        <f t="shared" si="53"/>
        <v>dl</v>
      </c>
      <c r="AQ114" s="41">
        <f t="shared" si="50"/>
        <v>116</v>
      </c>
      <c r="AS114" s="41">
        <f t="shared" si="51"/>
        <v>114</v>
      </c>
      <c r="AT114" s="41" t="str">
        <f t="shared" si="54"/>
        <v>dj</v>
      </c>
    </row>
    <row r="115" spans="41:46">
      <c r="AO115" s="27">
        <f t="shared" si="49"/>
        <v>44743</v>
      </c>
      <c r="AP115" s="41" t="str">
        <f t="shared" si="53"/>
        <v>dm</v>
      </c>
      <c r="AQ115" s="41">
        <f t="shared" si="50"/>
        <v>117</v>
      </c>
      <c r="AS115" s="41">
        <f t="shared" si="51"/>
        <v>115</v>
      </c>
      <c r="AT115" s="41" t="str">
        <f t="shared" si="54"/>
        <v>dk</v>
      </c>
    </row>
    <row r="116" spans="41:46">
      <c r="AO116" s="27">
        <f t="shared" si="49"/>
        <v>44774</v>
      </c>
      <c r="AP116" s="41" t="str">
        <f t="shared" si="53"/>
        <v>dn</v>
      </c>
      <c r="AQ116" s="41">
        <f t="shared" si="50"/>
        <v>118</v>
      </c>
      <c r="AS116" s="41">
        <f t="shared" si="51"/>
        <v>116</v>
      </c>
      <c r="AT116" s="41" t="str">
        <f t="shared" si="54"/>
        <v>dl</v>
      </c>
    </row>
    <row r="117" spans="41:46">
      <c r="AO117" s="27">
        <f t="shared" si="49"/>
        <v>44805</v>
      </c>
      <c r="AP117" s="41" t="str">
        <f t="shared" si="53"/>
        <v>do</v>
      </c>
      <c r="AQ117" s="41">
        <f t="shared" si="50"/>
        <v>119</v>
      </c>
      <c r="AS117" s="41">
        <f t="shared" si="51"/>
        <v>117</v>
      </c>
      <c r="AT117" s="41" t="str">
        <f t="shared" si="54"/>
        <v>dm</v>
      </c>
    </row>
    <row r="118" spans="41:46">
      <c r="AO118" s="27">
        <f t="shared" si="49"/>
        <v>44835</v>
      </c>
      <c r="AP118" s="41" t="str">
        <f t="shared" si="53"/>
        <v>dp</v>
      </c>
      <c r="AQ118" s="41">
        <f t="shared" si="50"/>
        <v>120</v>
      </c>
      <c r="AS118" s="41">
        <f t="shared" si="51"/>
        <v>118</v>
      </c>
      <c r="AT118" s="41" t="str">
        <f t="shared" si="54"/>
        <v>dn</v>
      </c>
    </row>
    <row r="119" spans="41:46">
      <c r="AO119" s="27">
        <f t="shared" si="49"/>
        <v>44866</v>
      </c>
      <c r="AP119" s="41" t="str">
        <f t="shared" si="53"/>
        <v>dq</v>
      </c>
      <c r="AQ119" s="41">
        <f t="shared" si="50"/>
        <v>121</v>
      </c>
      <c r="AS119" s="41">
        <f t="shared" si="51"/>
        <v>119</v>
      </c>
      <c r="AT119" s="41" t="str">
        <f t="shared" si="54"/>
        <v>do</v>
      </c>
    </row>
    <row r="120" spans="41:46">
      <c r="AO120" s="27">
        <f t="shared" si="49"/>
        <v>44896</v>
      </c>
      <c r="AP120" s="41" t="str">
        <f t="shared" si="53"/>
        <v>dr</v>
      </c>
      <c r="AQ120" s="41">
        <f t="shared" si="50"/>
        <v>122</v>
      </c>
      <c r="AS120" s="41">
        <f t="shared" si="51"/>
        <v>120</v>
      </c>
      <c r="AT120" s="41" t="str">
        <f t="shared" si="54"/>
        <v>dp</v>
      </c>
    </row>
    <row r="121" spans="41:46">
      <c r="AO121" s="27">
        <f t="shared" si="49"/>
        <v>44927</v>
      </c>
      <c r="AP121" s="41" t="str">
        <f t="shared" si="53"/>
        <v>ds</v>
      </c>
      <c r="AQ121" s="41">
        <f t="shared" si="50"/>
        <v>123</v>
      </c>
      <c r="AS121" s="41">
        <f t="shared" si="51"/>
        <v>121</v>
      </c>
      <c r="AT121" s="41" t="str">
        <f t="shared" si="54"/>
        <v>dq</v>
      </c>
    </row>
    <row r="122" spans="41:46">
      <c r="AO122" s="27">
        <f t="shared" si="49"/>
        <v>44958</v>
      </c>
      <c r="AP122" s="41" t="str">
        <f t="shared" si="53"/>
        <v>dt</v>
      </c>
      <c r="AQ122" s="41">
        <f t="shared" si="50"/>
        <v>124</v>
      </c>
      <c r="AS122" s="41">
        <f t="shared" si="51"/>
        <v>122</v>
      </c>
      <c r="AT122" s="41" t="str">
        <f t="shared" si="54"/>
        <v>dr</v>
      </c>
    </row>
    <row r="123" spans="41:46">
      <c r="AO123" s="27">
        <f t="shared" si="49"/>
        <v>44986</v>
      </c>
      <c r="AP123" s="41" t="str">
        <f t="shared" si="53"/>
        <v>du</v>
      </c>
      <c r="AQ123" s="41">
        <f t="shared" si="50"/>
        <v>125</v>
      </c>
      <c r="AS123" s="41">
        <f t="shared" si="51"/>
        <v>123</v>
      </c>
      <c r="AT123" s="41" t="str">
        <f t="shared" si="54"/>
        <v>ds</v>
      </c>
    </row>
    <row r="124" spans="41:46">
      <c r="AO124" s="27">
        <f t="shared" si="49"/>
        <v>45017</v>
      </c>
      <c r="AP124" s="41" t="str">
        <f t="shared" si="53"/>
        <v>dv</v>
      </c>
      <c r="AQ124" s="41">
        <f t="shared" si="50"/>
        <v>126</v>
      </c>
      <c r="AS124" s="41">
        <f t="shared" si="51"/>
        <v>124</v>
      </c>
      <c r="AT124" s="41" t="str">
        <f t="shared" si="54"/>
        <v>dt</v>
      </c>
    </row>
    <row r="125" spans="41:46">
      <c r="AO125" s="27">
        <f t="shared" si="49"/>
        <v>45047</v>
      </c>
      <c r="AP125" s="41" t="str">
        <f t="shared" si="53"/>
        <v>dw</v>
      </c>
      <c r="AQ125" s="41">
        <f t="shared" si="50"/>
        <v>127</v>
      </c>
      <c r="AS125" s="41">
        <f t="shared" si="51"/>
        <v>125</v>
      </c>
      <c r="AT125" s="41" t="str">
        <f t="shared" si="54"/>
        <v>du</v>
      </c>
    </row>
    <row r="126" spans="41:46">
      <c r="AO126" s="27">
        <f t="shared" si="49"/>
        <v>45078</v>
      </c>
      <c r="AP126" s="41" t="str">
        <f t="shared" si="53"/>
        <v>dx</v>
      </c>
      <c r="AQ126" s="41">
        <f t="shared" si="50"/>
        <v>128</v>
      </c>
      <c r="AS126" s="41">
        <f t="shared" si="51"/>
        <v>126</v>
      </c>
      <c r="AT126" s="41" t="str">
        <f t="shared" si="54"/>
        <v>dv</v>
      </c>
    </row>
    <row r="127" spans="41:46">
      <c r="AO127" s="27">
        <f t="shared" si="49"/>
        <v>45108</v>
      </c>
      <c r="AP127" s="41" t="str">
        <f t="shared" si="53"/>
        <v>dy</v>
      </c>
      <c r="AQ127" s="41">
        <f t="shared" si="50"/>
        <v>129</v>
      </c>
      <c r="AS127" s="41">
        <f t="shared" si="51"/>
        <v>127</v>
      </c>
      <c r="AT127" s="41" t="str">
        <f t="shared" si="54"/>
        <v>dw</v>
      </c>
    </row>
    <row r="128" spans="41:46">
      <c r="AO128" s="27">
        <f t="shared" si="49"/>
        <v>45139</v>
      </c>
      <c r="AP128" s="41" t="str">
        <f t="shared" si="53"/>
        <v>dz</v>
      </c>
      <c r="AQ128" s="41">
        <f t="shared" si="50"/>
        <v>130</v>
      </c>
      <c r="AS128" s="41">
        <f t="shared" si="51"/>
        <v>128</v>
      </c>
      <c r="AT128" s="41" t="str">
        <f>+"d"&amp;AT24</f>
        <v>dx</v>
      </c>
    </row>
    <row r="129" spans="41:46">
      <c r="AO129" s="27">
        <f t="shared" si="49"/>
        <v>45170</v>
      </c>
      <c r="AP129" s="41" t="str">
        <f t="shared" ref="AP129:AP160" si="55">+VLOOKUP(AQ129,$AS$1:$AT$198,2,FALSE)</f>
        <v>ea</v>
      </c>
      <c r="AQ129" s="41">
        <f t="shared" si="50"/>
        <v>131</v>
      </c>
      <c r="AS129" s="41">
        <f t="shared" si="51"/>
        <v>129</v>
      </c>
      <c r="AT129" s="41" t="str">
        <f t="shared" si="54"/>
        <v>dy</v>
      </c>
    </row>
    <row r="130" spans="41:46">
      <c r="AO130" s="27">
        <f t="shared" si="49"/>
        <v>45200</v>
      </c>
      <c r="AP130" s="41" t="str">
        <f t="shared" si="55"/>
        <v>eb</v>
      </c>
      <c r="AQ130" s="41">
        <f t="shared" si="50"/>
        <v>132</v>
      </c>
      <c r="AS130" s="41">
        <f t="shared" si="51"/>
        <v>130</v>
      </c>
      <c r="AT130" s="41" t="str">
        <f t="shared" si="54"/>
        <v>dz</v>
      </c>
    </row>
    <row r="131" spans="41:46">
      <c r="AO131" s="27">
        <f t="shared" ref="AO131:AO180" si="56">+EDATE(AO130,1)</f>
        <v>45231</v>
      </c>
      <c r="AP131" s="41" t="str">
        <f t="shared" si="55"/>
        <v>ec</v>
      </c>
      <c r="AQ131" s="41">
        <f t="shared" ref="AQ131:AQ180" si="57">+AQ130+1</f>
        <v>133</v>
      </c>
      <c r="AS131" s="41">
        <f t="shared" ref="AS131:AS182" si="58">+AS130+1</f>
        <v>131</v>
      </c>
      <c r="AT131" s="41" t="str">
        <f>+"e"&amp;AT1</f>
        <v>ea</v>
      </c>
    </row>
    <row r="132" spans="41:46">
      <c r="AO132" s="27">
        <f t="shared" si="56"/>
        <v>45261</v>
      </c>
      <c r="AP132" s="41" t="str">
        <f t="shared" si="55"/>
        <v>ed</v>
      </c>
      <c r="AQ132" s="41">
        <f t="shared" si="57"/>
        <v>134</v>
      </c>
      <c r="AS132" s="41">
        <f t="shared" si="58"/>
        <v>132</v>
      </c>
      <c r="AT132" s="41" t="str">
        <f t="shared" ref="AT132:AT153" si="59">+"e"&amp;AT2</f>
        <v>eb</v>
      </c>
    </row>
    <row r="133" spans="41:46">
      <c r="AO133" s="27">
        <f t="shared" si="56"/>
        <v>45292</v>
      </c>
      <c r="AP133" s="41" t="str">
        <f t="shared" si="55"/>
        <v>ee</v>
      </c>
      <c r="AQ133" s="41">
        <f t="shared" si="57"/>
        <v>135</v>
      </c>
      <c r="AS133" s="41">
        <f t="shared" si="58"/>
        <v>133</v>
      </c>
      <c r="AT133" s="41" t="str">
        <f t="shared" si="59"/>
        <v>ec</v>
      </c>
    </row>
    <row r="134" spans="41:46">
      <c r="AO134" s="27">
        <f t="shared" si="56"/>
        <v>45323</v>
      </c>
      <c r="AP134" s="41" t="str">
        <f t="shared" si="55"/>
        <v>ef</v>
      </c>
      <c r="AQ134" s="41">
        <f t="shared" si="57"/>
        <v>136</v>
      </c>
      <c r="AS134" s="41">
        <f t="shared" si="58"/>
        <v>134</v>
      </c>
      <c r="AT134" s="41" t="str">
        <f t="shared" si="59"/>
        <v>ed</v>
      </c>
    </row>
    <row r="135" spans="41:46">
      <c r="AO135" s="27">
        <f t="shared" si="56"/>
        <v>45352</v>
      </c>
      <c r="AP135" s="41" t="str">
        <f t="shared" si="55"/>
        <v>eg</v>
      </c>
      <c r="AQ135" s="41">
        <f t="shared" si="57"/>
        <v>137</v>
      </c>
      <c r="AS135" s="41">
        <f t="shared" si="58"/>
        <v>135</v>
      </c>
      <c r="AT135" s="41" t="str">
        <f t="shared" si="59"/>
        <v>ee</v>
      </c>
    </row>
    <row r="136" spans="41:46">
      <c r="AO136" s="27">
        <f t="shared" si="56"/>
        <v>45383</v>
      </c>
      <c r="AP136" s="41" t="str">
        <f t="shared" si="55"/>
        <v>eh</v>
      </c>
      <c r="AQ136" s="41">
        <f t="shared" si="57"/>
        <v>138</v>
      </c>
      <c r="AS136" s="41">
        <f t="shared" si="58"/>
        <v>136</v>
      </c>
      <c r="AT136" s="41" t="str">
        <f t="shared" si="59"/>
        <v>ef</v>
      </c>
    </row>
    <row r="137" spans="41:46">
      <c r="AO137" s="27">
        <f t="shared" si="56"/>
        <v>45413</v>
      </c>
      <c r="AP137" s="41" t="str">
        <f t="shared" si="55"/>
        <v>ei</v>
      </c>
      <c r="AQ137" s="41">
        <f t="shared" si="57"/>
        <v>139</v>
      </c>
      <c r="AS137" s="41">
        <f t="shared" si="58"/>
        <v>137</v>
      </c>
      <c r="AT137" s="41" t="str">
        <f t="shared" si="59"/>
        <v>eg</v>
      </c>
    </row>
    <row r="138" spans="41:46">
      <c r="AO138" s="27">
        <f t="shared" si="56"/>
        <v>45444</v>
      </c>
      <c r="AP138" s="41" t="str">
        <f t="shared" si="55"/>
        <v>ej</v>
      </c>
      <c r="AQ138" s="41">
        <f t="shared" si="57"/>
        <v>140</v>
      </c>
      <c r="AS138" s="41">
        <f t="shared" si="58"/>
        <v>138</v>
      </c>
      <c r="AT138" s="41" t="str">
        <f t="shared" si="59"/>
        <v>eh</v>
      </c>
    </row>
    <row r="139" spans="41:46">
      <c r="AO139" s="27">
        <f t="shared" si="56"/>
        <v>45474</v>
      </c>
      <c r="AP139" s="41" t="str">
        <f t="shared" si="55"/>
        <v>ek</v>
      </c>
      <c r="AQ139" s="41">
        <f t="shared" si="57"/>
        <v>141</v>
      </c>
      <c r="AS139" s="41">
        <f t="shared" si="58"/>
        <v>139</v>
      </c>
      <c r="AT139" s="41" t="str">
        <f t="shared" si="59"/>
        <v>ei</v>
      </c>
    </row>
    <row r="140" spans="41:46">
      <c r="AO140" s="27">
        <f t="shared" si="56"/>
        <v>45505</v>
      </c>
      <c r="AP140" s="41" t="str">
        <f t="shared" si="55"/>
        <v>el</v>
      </c>
      <c r="AQ140" s="41">
        <f t="shared" si="57"/>
        <v>142</v>
      </c>
      <c r="AS140" s="41">
        <f t="shared" si="58"/>
        <v>140</v>
      </c>
      <c r="AT140" s="41" t="str">
        <f t="shared" si="59"/>
        <v>ej</v>
      </c>
    </row>
    <row r="141" spans="41:46">
      <c r="AO141" s="27">
        <f t="shared" si="56"/>
        <v>45536</v>
      </c>
      <c r="AP141" s="41" t="str">
        <f t="shared" si="55"/>
        <v>em</v>
      </c>
      <c r="AQ141" s="41">
        <f t="shared" si="57"/>
        <v>143</v>
      </c>
      <c r="AS141" s="41">
        <f t="shared" si="58"/>
        <v>141</v>
      </c>
      <c r="AT141" s="41" t="str">
        <f t="shared" si="59"/>
        <v>ek</v>
      </c>
    </row>
    <row r="142" spans="41:46">
      <c r="AO142" s="27">
        <f t="shared" si="56"/>
        <v>45566</v>
      </c>
      <c r="AP142" s="41" t="str">
        <f t="shared" si="55"/>
        <v>en</v>
      </c>
      <c r="AQ142" s="41">
        <f t="shared" si="57"/>
        <v>144</v>
      </c>
      <c r="AS142" s="41">
        <f t="shared" si="58"/>
        <v>142</v>
      </c>
      <c r="AT142" s="41" t="str">
        <f t="shared" si="59"/>
        <v>el</v>
      </c>
    </row>
    <row r="143" spans="41:46">
      <c r="AO143" s="27">
        <f t="shared" si="56"/>
        <v>45597</v>
      </c>
      <c r="AP143" s="41" t="str">
        <f t="shared" si="55"/>
        <v>eo</v>
      </c>
      <c r="AQ143" s="41">
        <f t="shared" si="57"/>
        <v>145</v>
      </c>
      <c r="AS143" s="41">
        <f t="shared" si="58"/>
        <v>143</v>
      </c>
      <c r="AT143" s="41" t="str">
        <f t="shared" si="59"/>
        <v>em</v>
      </c>
    </row>
    <row r="144" spans="41:46">
      <c r="AO144" s="27">
        <f t="shared" si="56"/>
        <v>45627</v>
      </c>
      <c r="AP144" s="41" t="str">
        <f t="shared" si="55"/>
        <v>ep</v>
      </c>
      <c r="AQ144" s="41">
        <f t="shared" si="57"/>
        <v>146</v>
      </c>
      <c r="AS144" s="41">
        <f t="shared" si="58"/>
        <v>144</v>
      </c>
      <c r="AT144" s="41" t="str">
        <f t="shared" si="59"/>
        <v>en</v>
      </c>
    </row>
    <row r="145" spans="41:46">
      <c r="AO145" s="27">
        <f t="shared" si="56"/>
        <v>45658</v>
      </c>
      <c r="AP145" s="41" t="str">
        <f t="shared" si="55"/>
        <v>eq</v>
      </c>
      <c r="AQ145" s="41">
        <f t="shared" si="57"/>
        <v>147</v>
      </c>
      <c r="AS145" s="41">
        <f t="shared" si="58"/>
        <v>145</v>
      </c>
      <c r="AT145" s="41" t="str">
        <f t="shared" si="59"/>
        <v>eo</v>
      </c>
    </row>
    <row r="146" spans="41:46">
      <c r="AO146" s="27">
        <f t="shared" si="56"/>
        <v>45689</v>
      </c>
      <c r="AP146" s="41" t="str">
        <f t="shared" si="55"/>
        <v>er</v>
      </c>
      <c r="AQ146" s="41">
        <f t="shared" si="57"/>
        <v>148</v>
      </c>
      <c r="AS146" s="41">
        <f t="shared" si="58"/>
        <v>146</v>
      </c>
      <c r="AT146" s="41" t="str">
        <f t="shared" si="59"/>
        <v>ep</v>
      </c>
    </row>
    <row r="147" spans="41:46">
      <c r="AO147" s="27">
        <f t="shared" si="56"/>
        <v>45717</v>
      </c>
      <c r="AP147" s="41" t="str">
        <f t="shared" si="55"/>
        <v>es</v>
      </c>
      <c r="AQ147" s="41">
        <f t="shared" si="57"/>
        <v>149</v>
      </c>
      <c r="AS147" s="41">
        <f t="shared" si="58"/>
        <v>147</v>
      </c>
      <c r="AT147" s="41" t="str">
        <f t="shared" si="59"/>
        <v>eq</v>
      </c>
    </row>
    <row r="148" spans="41:46">
      <c r="AO148" s="27">
        <f t="shared" si="56"/>
        <v>45748</v>
      </c>
      <c r="AP148" s="41" t="str">
        <f t="shared" si="55"/>
        <v>et</v>
      </c>
      <c r="AQ148" s="41">
        <f t="shared" si="57"/>
        <v>150</v>
      </c>
      <c r="AS148" s="41">
        <f t="shared" si="58"/>
        <v>148</v>
      </c>
      <c r="AT148" s="41" t="str">
        <f t="shared" si="59"/>
        <v>er</v>
      </c>
    </row>
    <row r="149" spans="41:46">
      <c r="AO149" s="27">
        <f t="shared" si="56"/>
        <v>45778</v>
      </c>
      <c r="AP149" s="41" t="str">
        <f t="shared" si="55"/>
        <v>eu</v>
      </c>
      <c r="AQ149" s="41">
        <f t="shared" si="57"/>
        <v>151</v>
      </c>
      <c r="AS149" s="41">
        <f t="shared" si="58"/>
        <v>149</v>
      </c>
      <c r="AT149" s="41" t="str">
        <f t="shared" si="59"/>
        <v>es</v>
      </c>
    </row>
    <row r="150" spans="41:46">
      <c r="AO150" s="27">
        <f t="shared" si="56"/>
        <v>45809</v>
      </c>
      <c r="AP150" s="41" t="str">
        <f t="shared" si="55"/>
        <v>ev</v>
      </c>
      <c r="AQ150" s="41">
        <f t="shared" si="57"/>
        <v>152</v>
      </c>
      <c r="AS150" s="41">
        <f t="shared" si="58"/>
        <v>150</v>
      </c>
      <c r="AT150" s="41" t="str">
        <f t="shared" si="59"/>
        <v>et</v>
      </c>
    </row>
    <row r="151" spans="41:46">
      <c r="AO151" s="27">
        <f t="shared" si="56"/>
        <v>45839</v>
      </c>
      <c r="AP151" s="41" t="str">
        <f t="shared" si="55"/>
        <v>ew</v>
      </c>
      <c r="AQ151" s="41">
        <f t="shared" si="57"/>
        <v>153</v>
      </c>
      <c r="AS151" s="41">
        <f t="shared" si="58"/>
        <v>151</v>
      </c>
      <c r="AT151" s="41" t="str">
        <f t="shared" si="59"/>
        <v>eu</v>
      </c>
    </row>
    <row r="152" spans="41:46">
      <c r="AO152" s="27">
        <f t="shared" si="56"/>
        <v>45870</v>
      </c>
      <c r="AP152" s="41" t="str">
        <f t="shared" si="55"/>
        <v>ex</v>
      </c>
      <c r="AQ152" s="41">
        <f t="shared" si="57"/>
        <v>154</v>
      </c>
      <c r="AS152" s="41">
        <f t="shared" si="58"/>
        <v>152</v>
      </c>
      <c r="AT152" s="41" t="str">
        <f t="shared" si="59"/>
        <v>ev</v>
      </c>
    </row>
    <row r="153" spans="41:46">
      <c r="AO153" s="27">
        <f t="shared" si="56"/>
        <v>45901</v>
      </c>
      <c r="AP153" s="41" t="str">
        <f t="shared" si="55"/>
        <v>ey</v>
      </c>
      <c r="AQ153" s="41">
        <f t="shared" si="57"/>
        <v>155</v>
      </c>
      <c r="AS153" s="41">
        <f t="shared" si="58"/>
        <v>153</v>
      </c>
      <c r="AT153" s="41" t="str">
        <f t="shared" si="59"/>
        <v>ew</v>
      </c>
    </row>
    <row r="154" spans="41:46">
      <c r="AO154" s="27">
        <f t="shared" si="56"/>
        <v>45931</v>
      </c>
      <c r="AP154" s="41" t="str">
        <f t="shared" si="55"/>
        <v>ez</v>
      </c>
      <c r="AQ154" s="41">
        <f t="shared" si="57"/>
        <v>156</v>
      </c>
      <c r="AS154" s="41">
        <f t="shared" si="58"/>
        <v>154</v>
      </c>
      <c r="AT154" s="41" t="str">
        <f>+"e"&amp;AT24</f>
        <v>ex</v>
      </c>
    </row>
    <row r="155" spans="41:46">
      <c r="AO155" s="27">
        <f t="shared" si="56"/>
        <v>45962</v>
      </c>
      <c r="AP155" s="41" t="str">
        <f t="shared" si="55"/>
        <v>fa</v>
      </c>
      <c r="AQ155" s="41">
        <f t="shared" si="57"/>
        <v>157</v>
      </c>
      <c r="AS155" s="41">
        <f t="shared" si="58"/>
        <v>155</v>
      </c>
      <c r="AT155" s="41" t="str">
        <f>+"e"&amp;AT25</f>
        <v>ey</v>
      </c>
    </row>
    <row r="156" spans="41:46">
      <c r="AO156" s="27">
        <f t="shared" si="56"/>
        <v>45992</v>
      </c>
      <c r="AP156" s="41" t="str">
        <f t="shared" si="55"/>
        <v>fb</v>
      </c>
      <c r="AQ156" s="41">
        <f t="shared" si="57"/>
        <v>158</v>
      </c>
      <c r="AS156" s="41">
        <f t="shared" si="58"/>
        <v>156</v>
      </c>
      <c r="AT156" s="41" t="str">
        <f t="shared" ref="AT156" si="60">+"e"&amp;AT26</f>
        <v>ez</v>
      </c>
    </row>
    <row r="157" spans="41:46">
      <c r="AO157" s="27">
        <f t="shared" si="56"/>
        <v>46023</v>
      </c>
      <c r="AP157" s="41" t="str">
        <f t="shared" si="55"/>
        <v>fc</v>
      </c>
      <c r="AQ157" s="41">
        <f t="shared" si="57"/>
        <v>159</v>
      </c>
      <c r="AS157" s="41">
        <f t="shared" si="58"/>
        <v>157</v>
      </c>
      <c r="AT157" s="41" t="str">
        <f>+"f"&amp;AT1</f>
        <v>fa</v>
      </c>
    </row>
    <row r="158" spans="41:46">
      <c r="AO158" s="27">
        <f t="shared" si="56"/>
        <v>46054</v>
      </c>
      <c r="AP158" s="41" t="str">
        <f t="shared" si="55"/>
        <v>fd</v>
      </c>
      <c r="AQ158" s="41">
        <f t="shared" si="57"/>
        <v>160</v>
      </c>
      <c r="AS158" s="41">
        <f t="shared" si="58"/>
        <v>158</v>
      </c>
      <c r="AT158" s="41" t="str">
        <f t="shared" ref="AT158:AT182" si="61">+"f"&amp;AT2</f>
        <v>fb</v>
      </c>
    </row>
    <row r="159" spans="41:46">
      <c r="AO159" s="27">
        <f t="shared" si="56"/>
        <v>46082</v>
      </c>
      <c r="AP159" s="41" t="str">
        <f t="shared" si="55"/>
        <v>fe</v>
      </c>
      <c r="AQ159" s="41">
        <f t="shared" si="57"/>
        <v>161</v>
      </c>
      <c r="AS159" s="41">
        <f t="shared" si="58"/>
        <v>159</v>
      </c>
      <c r="AT159" s="41" t="str">
        <f t="shared" si="61"/>
        <v>fc</v>
      </c>
    </row>
    <row r="160" spans="41:46">
      <c r="AO160" s="27">
        <f t="shared" si="56"/>
        <v>46113</v>
      </c>
      <c r="AP160" s="41" t="str">
        <f t="shared" si="55"/>
        <v>ff</v>
      </c>
      <c r="AQ160" s="41">
        <f t="shared" si="57"/>
        <v>162</v>
      </c>
      <c r="AS160" s="41">
        <f t="shared" si="58"/>
        <v>160</v>
      </c>
      <c r="AT160" s="41" t="str">
        <f t="shared" si="61"/>
        <v>fd</v>
      </c>
    </row>
    <row r="161" spans="41:46">
      <c r="AO161" s="27">
        <f t="shared" si="56"/>
        <v>46143</v>
      </c>
      <c r="AP161" s="41" t="str">
        <f t="shared" ref="AP161:AP173" si="62">+VLOOKUP(AQ161,$AS$1:$AT$198,2,FALSE)</f>
        <v>fg</v>
      </c>
      <c r="AQ161" s="41">
        <f t="shared" si="57"/>
        <v>163</v>
      </c>
      <c r="AS161" s="41">
        <f t="shared" si="58"/>
        <v>161</v>
      </c>
      <c r="AT161" s="41" t="str">
        <f t="shared" si="61"/>
        <v>fe</v>
      </c>
    </row>
    <row r="162" spans="41:46">
      <c r="AO162" s="27">
        <f t="shared" si="56"/>
        <v>46174</v>
      </c>
      <c r="AP162" s="41" t="str">
        <f t="shared" si="62"/>
        <v>fh</v>
      </c>
      <c r="AQ162" s="41">
        <f t="shared" si="57"/>
        <v>164</v>
      </c>
      <c r="AS162" s="41">
        <f t="shared" si="58"/>
        <v>162</v>
      </c>
      <c r="AT162" s="41" t="str">
        <f t="shared" si="61"/>
        <v>ff</v>
      </c>
    </row>
    <row r="163" spans="41:46">
      <c r="AO163" s="27">
        <f t="shared" si="56"/>
        <v>46204</v>
      </c>
      <c r="AP163" s="41" t="str">
        <f t="shared" si="62"/>
        <v>fi</v>
      </c>
      <c r="AQ163" s="41">
        <f t="shared" si="57"/>
        <v>165</v>
      </c>
      <c r="AS163" s="41">
        <f t="shared" si="58"/>
        <v>163</v>
      </c>
      <c r="AT163" s="41" t="str">
        <f t="shared" si="61"/>
        <v>fg</v>
      </c>
    </row>
    <row r="164" spans="41:46">
      <c r="AO164" s="27">
        <f t="shared" si="56"/>
        <v>46235</v>
      </c>
      <c r="AP164" s="41" t="str">
        <f t="shared" si="62"/>
        <v>fj</v>
      </c>
      <c r="AQ164" s="41">
        <f t="shared" si="57"/>
        <v>166</v>
      </c>
      <c r="AS164" s="41">
        <f t="shared" si="58"/>
        <v>164</v>
      </c>
      <c r="AT164" s="41" t="str">
        <f t="shared" si="61"/>
        <v>fh</v>
      </c>
    </row>
    <row r="165" spans="41:46">
      <c r="AO165" s="27">
        <f t="shared" si="56"/>
        <v>46266</v>
      </c>
      <c r="AP165" s="41" t="str">
        <f t="shared" si="62"/>
        <v>fk</v>
      </c>
      <c r="AQ165" s="41">
        <f t="shared" si="57"/>
        <v>167</v>
      </c>
      <c r="AS165" s="41">
        <f t="shared" si="58"/>
        <v>165</v>
      </c>
      <c r="AT165" s="41" t="str">
        <f t="shared" si="61"/>
        <v>fi</v>
      </c>
    </row>
    <row r="166" spans="41:46">
      <c r="AO166" s="27">
        <f t="shared" si="56"/>
        <v>46296</v>
      </c>
      <c r="AP166" s="41" t="str">
        <f t="shared" si="62"/>
        <v>fl</v>
      </c>
      <c r="AQ166" s="41">
        <f t="shared" si="57"/>
        <v>168</v>
      </c>
      <c r="AS166" s="41">
        <f t="shared" si="58"/>
        <v>166</v>
      </c>
      <c r="AT166" s="41" t="str">
        <f t="shared" si="61"/>
        <v>fj</v>
      </c>
    </row>
    <row r="167" spans="41:46">
      <c r="AO167" s="27">
        <f t="shared" si="56"/>
        <v>46327</v>
      </c>
      <c r="AP167" s="41" t="str">
        <f t="shared" si="62"/>
        <v>fm</v>
      </c>
      <c r="AQ167" s="41">
        <f t="shared" si="57"/>
        <v>169</v>
      </c>
      <c r="AS167" s="41">
        <f t="shared" si="58"/>
        <v>167</v>
      </c>
      <c r="AT167" s="41" t="str">
        <f t="shared" si="61"/>
        <v>fk</v>
      </c>
    </row>
    <row r="168" spans="41:46">
      <c r="AO168" s="27">
        <f t="shared" si="56"/>
        <v>46357</v>
      </c>
      <c r="AP168" s="41" t="str">
        <f t="shared" si="62"/>
        <v>fn</v>
      </c>
      <c r="AQ168" s="41">
        <f t="shared" si="57"/>
        <v>170</v>
      </c>
      <c r="AS168" s="41">
        <f t="shared" si="58"/>
        <v>168</v>
      </c>
      <c r="AT168" s="41" t="str">
        <f t="shared" si="61"/>
        <v>fl</v>
      </c>
    </row>
    <row r="169" spans="41:46">
      <c r="AO169" s="27">
        <f t="shared" si="56"/>
        <v>46388</v>
      </c>
      <c r="AP169" s="41" t="str">
        <f t="shared" si="62"/>
        <v>fo</v>
      </c>
      <c r="AQ169" s="41">
        <f t="shared" si="57"/>
        <v>171</v>
      </c>
      <c r="AS169" s="41">
        <f t="shared" si="58"/>
        <v>169</v>
      </c>
      <c r="AT169" s="41" t="str">
        <f t="shared" si="61"/>
        <v>fm</v>
      </c>
    </row>
    <row r="170" spans="41:46">
      <c r="AO170" s="27">
        <f t="shared" si="56"/>
        <v>46419</v>
      </c>
      <c r="AP170" s="41" t="str">
        <f t="shared" si="62"/>
        <v>fp</v>
      </c>
      <c r="AQ170" s="41">
        <f t="shared" si="57"/>
        <v>172</v>
      </c>
      <c r="AS170" s="41">
        <f t="shared" si="58"/>
        <v>170</v>
      </c>
      <c r="AT170" s="41" t="str">
        <f t="shared" si="61"/>
        <v>fn</v>
      </c>
    </row>
    <row r="171" spans="41:46">
      <c r="AO171" s="27">
        <f t="shared" si="56"/>
        <v>46447</v>
      </c>
      <c r="AP171" s="41" t="str">
        <f t="shared" si="62"/>
        <v>fq</v>
      </c>
      <c r="AQ171" s="41">
        <f t="shared" si="57"/>
        <v>173</v>
      </c>
      <c r="AS171" s="41">
        <f t="shared" si="58"/>
        <v>171</v>
      </c>
      <c r="AT171" s="41" t="str">
        <f t="shared" si="61"/>
        <v>fo</v>
      </c>
    </row>
    <row r="172" spans="41:46">
      <c r="AO172" s="27">
        <f t="shared" si="56"/>
        <v>46478</v>
      </c>
      <c r="AP172" s="41" t="str">
        <f t="shared" si="62"/>
        <v>fr</v>
      </c>
      <c r="AQ172" s="41">
        <f t="shared" si="57"/>
        <v>174</v>
      </c>
      <c r="AS172" s="41">
        <f t="shared" si="58"/>
        <v>172</v>
      </c>
      <c r="AT172" s="41" t="str">
        <f t="shared" si="61"/>
        <v>fp</v>
      </c>
    </row>
    <row r="173" spans="41:46">
      <c r="AO173" s="27">
        <f t="shared" si="56"/>
        <v>46508</v>
      </c>
      <c r="AP173" s="41" t="str">
        <f t="shared" si="62"/>
        <v>fs</v>
      </c>
      <c r="AQ173" s="41">
        <f t="shared" si="57"/>
        <v>175</v>
      </c>
      <c r="AS173" s="41">
        <f t="shared" si="58"/>
        <v>173</v>
      </c>
      <c r="AT173" s="41" t="str">
        <f t="shared" si="61"/>
        <v>fq</v>
      </c>
    </row>
    <row r="174" spans="41:46">
      <c r="AO174" s="27">
        <f t="shared" si="56"/>
        <v>46539</v>
      </c>
      <c r="AP174" s="461" t="str">
        <f t="shared" ref="AP174:AP180" si="63">+VLOOKUP(AQ174,$AS$1:$AT$198,2,FALSE)</f>
        <v>ft</v>
      </c>
      <c r="AQ174" s="461">
        <f t="shared" si="57"/>
        <v>176</v>
      </c>
      <c r="AR174" s="461"/>
      <c r="AS174" s="461">
        <f t="shared" si="58"/>
        <v>174</v>
      </c>
      <c r="AT174" s="461" t="str">
        <f t="shared" si="61"/>
        <v>fr</v>
      </c>
    </row>
    <row r="175" spans="41:46">
      <c r="AO175" s="27">
        <f t="shared" si="56"/>
        <v>46569</v>
      </c>
      <c r="AP175" s="461" t="str">
        <f t="shared" si="63"/>
        <v>fu</v>
      </c>
      <c r="AQ175" s="461">
        <f t="shared" si="57"/>
        <v>177</v>
      </c>
      <c r="AR175" s="461"/>
      <c r="AS175" s="461">
        <f t="shared" si="58"/>
        <v>175</v>
      </c>
      <c r="AT175" s="461" t="str">
        <f t="shared" si="61"/>
        <v>fs</v>
      </c>
    </row>
    <row r="176" spans="41:46">
      <c r="AO176" s="27">
        <f t="shared" si="56"/>
        <v>46600</v>
      </c>
      <c r="AP176" s="461" t="str">
        <f t="shared" si="63"/>
        <v>fv</v>
      </c>
      <c r="AQ176" s="461">
        <f t="shared" si="57"/>
        <v>178</v>
      </c>
      <c r="AR176" s="461"/>
      <c r="AS176" s="461">
        <f t="shared" si="58"/>
        <v>176</v>
      </c>
      <c r="AT176" s="461" t="str">
        <f t="shared" si="61"/>
        <v>ft</v>
      </c>
    </row>
    <row r="177" spans="41:46">
      <c r="AO177" s="27">
        <f t="shared" si="56"/>
        <v>46631</v>
      </c>
      <c r="AP177" s="461" t="str">
        <f t="shared" si="63"/>
        <v>fw</v>
      </c>
      <c r="AQ177" s="461">
        <f t="shared" si="57"/>
        <v>179</v>
      </c>
      <c r="AR177" s="461"/>
      <c r="AS177" s="461">
        <f t="shared" si="58"/>
        <v>177</v>
      </c>
      <c r="AT177" s="461" t="str">
        <f t="shared" si="61"/>
        <v>fu</v>
      </c>
    </row>
    <row r="178" spans="41:46">
      <c r="AO178" s="27">
        <f t="shared" si="56"/>
        <v>46661</v>
      </c>
      <c r="AP178" s="461" t="str">
        <f t="shared" si="63"/>
        <v>fx</v>
      </c>
      <c r="AQ178" s="461">
        <f t="shared" si="57"/>
        <v>180</v>
      </c>
      <c r="AR178" s="461"/>
      <c r="AS178" s="461">
        <f t="shared" si="58"/>
        <v>178</v>
      </c>
      <c r="AT178" s="461" t="str">
        <f t="shared" si="61"/>
        <v>fv</v>
      </c>
    </row>
    <row r="179" spans="41:46">
      <c r="AO179" s="27">
        <f t="shared" si="56"/>
        <v>46692</v>
      </c>
      <c r="AP179" s="461" t="str">
        <f t="shared" si="63"/>
        <v>fy</v>
      </c>
      <c r="AQ179" s="461">
        <f t="shared" si="57"/>
        <v>181</v>
      </c>
      <c r="AR179" s="461"/>
      <c r="AS179" s="461">
        <f t="shared" si="58"/>
        <v>179</v>
      </c>
      <c r="AT179" s="461" t="str">
        <f t="shared" si="61"/>
        <v>fw</v>
      </c>
    </row>
    <row r="180" spans="41:46">
      <c r="AO180" s="27">
        <f t="shared" si="56"/>
        <v>46722</v>
      </c>
      <c r="AP180" s="461" t="str">
        <f t="shared" si="63"/>
        <v>fz</v>
      </c>
      <c r="AQ180" s="461">
        <f t="shared" si="57"/>
        <v>182</v>
      </c>
      <c r="AR180" s="461"/>
      <c r="AS180" s="461">
        <f t="shared" si="58"/>
        <v>180</v>
      </c>
      <c r="AT180" s="461" t="str">
        <f t="shared" si="61"/>
        <v>fx</v>
      </c>
    </row>
    <row r="181" spans="41:46">
      <c r="AO181" s="27"/>
      <c r="AP181" s="41"/>
      <c r="AQ181" s="41"/>
      <c r="AS181" s="461">
        <f t="shared" si="58"/>
        <v>181</v>
      </c>
      <c r="AT181" s="461" t="str">
        <f t="shared" si="61"/>
        <v>fy</v>
      </c>
    </row>
    <row r="182" spans="41:46">
      <c r="AO182" s="27"/>
      <c r="AP182" s="41"/>
      <c r="AQ182" s="41"/>
      <c r="AS182" s="461">
        <f t="shared" si="58"/>
        <v>182</v>
      </c>
      <c r="AT182" s="461" t="str">
        <f t="shared" si="61"/>
        <v>fz</v>
      </c>
    </row>
    <row r="183" spans="41:46">
      <c r="AO183" s="27"/>
      <c r="AP183" s="41"/>
      <c r="AQ183" s="41"/>
      <c r="AS183" s="41"/>
      <c r="AT183" s="41"/>
    </row>
    <row r="184" spans="41:46">
      <c r="AO184" s="27"/>
      <c r="AP184" s="41"/>
      <c r="AQ184" s="41"/>
      <c r="AS184" s="41"/>
      <c r="AT184" s="41"/>
    </row>
    <row r="185" spans="41:46">
      <c r="AO185" s="27"/>
      <c r="AP185" s="41"/>
      <c r="AQ185" s="41"/>
      <c r="AS185" s="41"/>
      <c r="AT185" s="41"/>
    </row>
    <row r="186" spans="41:46">
      <c r="AO186" s="27"/>
      <c r="AP186" s="41"/>
      <c r="AQ186" s="41"/>
      <c r="AS186" s="41"/>
      <c r="AT186" s="41"/>
    </row>
    <row r="187" spans="41:46">
      <c r="AO187" s="27"/>
      <c r="AP187" s="41"/>
      <c r="AQ187" s="41"/>
      <c r="AS187" s="41"/>
      <c r="AT187" s="41"/>
    </row>
    <row r="188" spans="41:46">
      <c r="AO188" s="27"/>
      <c r="AP188" s="41"/>
      <c r="AQ188" s="41"/>
      <c r="AS188" s="41"/>
      <c r="AT188" s="41"/>
    </row>
    <row r="189" spans="41:46">
      <c r="AO189" s="27"/>
      <c r="AP189" s="41"/>
      <c r="AQ189" s="41"/>
      <c r="AS189" s="41"/>
      <c r="AT189" s="41"/>
    </row>
    <row r="190" spans="41:46">
      <c r="AO190" s="27"/>
      <c r="AP190" s="41"/>
      <c r="AQ190" s="41"/>
      <c r="AS190" s="41"/>
      <c r="AT190" s="41"/>
    </row>
    <row r="191" spans="41:46">
      <c r="AO191" s="27"/>
      <c r="AP191" s="41"/>
      <c r="AQ191" s="41"/>
      <c r="AS191" s="41"/>
      <c r="AT191" s="41"/>
    </row>
    <row r="192" spans="41:46">
      <c r="AO192" s="27"/>
      <c r="AP192" s="41"/>
      <c r="AQ192" s="41"/>
      <c r="AS192" s="41"/>
      <c r="AT192" s="41"/>
    </row>
    <row r="193" spans="2:16384">
      <c r="AO193" s="27"/>
      <c r="AP193" s="41"/>
      <c r="AQ193" s="41"/>
      <c r="AS193" s="41"/>
      <c r="AT193" s="41"/>
    </row>
    <row r="194" spans="2:16384">
      <c r="AO194" s="27"/>
      <c r="AP194" s="41"/>
      <c r="AQ194" s="41"/>
      <c r="AS194" s="41"/>
      <c r="AT194" s="41"/>
    </row>
    <row r="195" spans="2:16384">
      <c r="AO195" s="27"/>
      <c r="AP195" s="41"/>
      <c r="AQ195" s="41"/>
      <c r="AS195" s="41"/>
      <c r="AT195" s="41"/>
    </row>
    <row r="196" spans="2:16384">
      <c r="AO196" s="27"/>
      <c r="AP196" s="41"/>
      <c r="AQ196" s="41"/>
      <c r="AS196" s="41"/>
      <c r="AT196" s="41"/>
    </row>
    <row r="197" spans="2:16384">
      <c r="R197" s="461"/>
      <c r="S197" s="461"/>
      <c r="Y197" s="461"/>
      <c r="Z197" s="461"/>
      <c r="AA197" s="461"/>
      <c r="AB197" s="461"/>
      <c r="AC197" s="461"/>
      <c r="AD197" s="461"/>
      <c r="AE197" s="461"/>
      <c r="AF197" s="461"/>
      <c r="AG197" s="461"/>
      <c r="AH197" s="461"/>
      <c r="AI197" s="461"/>
      <c r="AJ197" s="461"/>
      <c r="AK197" s="461"/>
      <c r="AL197" s="461"/>
      <c r="AM197" s="461"/>
      <c r="AN197" s="461"/>
      <c r="AO197" s="27"/>
      <c r="AP197" s="461"/>
      <c r="AQ197" s="461"/>
      <c r="AR197" s="461"/>
      <c r="AS197" s="461"/>
      <c r="AT197" s="461"/>
      <c r="AU197" s="461"/>
      <c r="AV197" s="461"/>
      <c r="AW197" s="461"/>
      <c r="AX197" s="461"/>
      <c r="AY197" s="461"/>
      <c r="AZ197" s="461"/>
      <c r="BA197" s="461"/>
      <c r="BB197" s="461"/>
      <c r="BC197" s="461"/>
      <c r="BD197" s="461"/>
      <c r="BE197" s="461"/>
      <c r="BF197" s="461"/>
      <c r="BG197" s="461"/>
      <c r="BH197" s="461"/>
      <c r="BI197" s="461"/>
      <c r="BJ197" s="461"/>
      <c r="BK197" s="461"/>
      <c r="BL197" s="461"/>
      <c r="BM197" s="461"/>
      <c r="BN197" s="461"/>
      <c r="BO197" s="461"/>
      <c r="BP197" s="461"/>
      <c r="BQ197" s="461"/>
      <c r="BR197" s="461"/>
      <c r="BS197" s="461"/>
      <c r="BT197" s="461"/>
      <c r="BU197" s="461"/>
      <c r="BV197" s="461"/>
      <c r="BW197" s="461"/>
      <c r="BX197" s="461"/>
      <c r="BY197" s="461"/>
      <c r="BZ197" s="461"/>
      <c r="CA197" s="461"/>
      <c r="CB197" s="461"/>
      <c r="CC197" s="461"/>
      <c r="CD197" s="461"/>
      <c r="CE197" s="461"/>
      <c r="CF197" s="461"/>
      <c r="CG197" s="461"/>
      <c r="CH197" s="461"/>
      <c r="CI197" s="461"/>
      <c r="CJ197" s="461"/>
      <c r="CK197" s="461"/>
      <c r="CL197" s="461"/>
      <c r="CM197" s="461"/>
      <c r="CN197" s="461"/>
      <c r="CO197" s="461"/>
      <c r="CP197" s="461"/>
      <c r="CQ197" s="461"/>
      <c r="CR197" s="461"/>
      <c r="CS197" s="461"/>
      <c r="CT197" s="461"/>
      <c r="CU197" s="461"/>
      <c r="CV197" s="461"/>
      <c r="CW197" s="461"/>
      <c r="CX197" s="461"/>
      <c r="CY197" s="461"/>
      <c r="CZ197" s="461"/>
      <c r="DA197" s="461"/>
      <c r="DB197" s="461"/>
      <c r="DC197" s="461"/>
      <c r="DD197" s="461"/>
      <c r="DE197" s="461"/>
      <c r="DF197" s="461"/>
      <c r="DG197" s="461"/>
      <c r="DH197" s="461"/>
      <c r="DI197" s="461"/>
      <c r="DJ197" s="461"/>
      <c r="DK197" s="461"/>
      <c r="DL197" s="461"/>
      <c r="DM197" s="461"/>
      <c r="DN197" s="461"/>
      <c r="DO197" s="461"/>
      <c r="DP197" s="461"/>
      <c r="DQ197" s="461"/>
      <c r="DR197" s="461"/>
      <c r="DS197" s="461"/>
      <c r="DT197" s="461"/>
      <c r="DU197" s="461"/>
      <c r="DV197" s="461"/>
      <c r="DW197" s="461"/>
      <c r="DX197" s="461"/>
      <c r="DY197" s="461"/>
      <c r="DZ197" s="461"/>
      <c r="EA197" s="461"/>
      <c r="EB197" s="461"/>
      <c r="EC197" s="461"/>
      <c r="ED197" s="461"/>
      <c r="EE197" s="461"/>
      <c r="EF197" s="461"/>
      <c r="EG197" s="461"/>
      <c r="EH197" s="461"/>
      <c r="EI197" s="461"/>
      <c r="EJ197" s="461"/>
      <c r="EK197" s="461"/>
      <c r="EL197" s="461"/>
      <c r="EM197" s="461"/>
      <c r="EN197" s="461"/>
      <c r="EO197" s="461"/>
      <c r="EP197" s="461"/>
      <c r="EQ197" s="461"/>
      <c r="ER197" s="461"/>
      <c r="ES197" s="461"/>
      <c r="ET197" s="461"/>
      <c r="EU197" s="461"/>
      <c r="EV197" s="461"/>
      <c r="EW197" s="461"/>
      <c r="EX197" s="461"/>
      <c r="EY197" s="461"/>
      <c r="EZ197" s="461"/>
      <c r="FA197" s="461"/>
      <c r="FB197" s="461"/>
      <c r="FC197" s="461"/>
      <c r="FD197" s="461"/>
      <c r="FE197" s="461"/>
      <c r="FF197" s="461"/>
      <c r="FG197" s="461"/>
      <c r="FH197" s="461"/>
      <c r="FI197" s="461"/>
      <c r="FJ197" s="461"/>
      <c r="FK197" s="461"/>
      <c r="FL197" s="461"/>
      <c r="FM197" s="461"/>
      <c r="FN197" s="461"/>
      <c r="FO197" s="461"/>
      <c r="FP197" s="461"/>
      <c r="FQ197" s="461"/>
      <c r="FR197" s="461"/>
      <c r="FS197" s="461"/>
      <c r="FT197" s="461"/>
      <c r="FU197" s="461"/>
      <c r="FV197" s="461"/>
      <c r="FW197" s="461"/>
      <c r="FX197" s="461"/>
      <c r="FY197" s="461"/>
      <c r="FZ197" s="461"/>
      <c r="GA197" s="461"/>
      <c r="GB197" s="461"/>
      <c r="GC197" s="461"/>
      <c r="GD197" s="461"/>
      <c r="GE197" s="461"/>
      <c r="GF197" s="461"/>
      <c r="GG197" s="461"/>
      <c r="GH197" s="461"/>
      <c r="GI197" s="461"/>
      <c r="GJ197" s="461"/>
      <c r="GK197" s="461"/>
      <c r="GL197" s="461"/>
      <c r="GM197" s="461"/>
      <c r="GN197" s="461"/>
      <c r="GO197" s="461"/>
      <c r="GP197" s="461"/>
      <c r="GQ197" s="461"/>
      <c r="GR197" s="461"/>
      <c r="GS197" s="461"/>
      <c r="GT197" s="461"/>
      <c r="GU197" s="461"/>
      <c r="GV197" s="461"/>
      <c r="GW197" s="461"/>
      <c r="GX197" s="461"/>
      <c r="GY197" s="461"/>
      <c r="GZ197" s="461"/>
      <c r="HA197" s="461"/>
      <c r="HB197" s="461"/>
      <c r="HC197" s="461"/>
      <c r="HD197" s="461"/>
      <c r="HE197" s="461"/>
      <c r="HF197" s="461"/>
      <c r="HG197" s="461"/>
      <c r="HH197" s="461"/>
      <c r="HI197" s="461"/>
      <c r="HJ197" s="461"/>
      <c r="HK197" s="461"/>
      <c r="HL197" s="461"/>
      <c r="HM197" s="461"/>
      <c r="HN197" s="461"/>
      <c r="HO197" s="461"/>
      <c r="HP197" s="461"/>
      <c r="HQ197" s="461"/>
      <c r="HR197" s="461"/>
      <c r="HS197" s="461"/>
      <c r="HT197" s="461"/>
      <c r="HU197" s="461"/>
      <c r="HV197" s="461"/>
      <c r="HW197" s="461"/>
      <c r="HX197" s="461"/>
      <c r="HY197" s="461"/>
      <c r="HZ197" s="461"/>
      <c r="IA197" s="461"/>
      <c r="IB197" s="461"/>
      <c r="IC197" s="461"/>
      <c r="ID197" s="461"/>
      <c r="IE197" s="461"/>
      <c r="IF197" s="461"/>
      <c r="IG197" s="461"/>
      <c r="IH197" s="461"/>
      <c r="II197" s="461"/>
      <c r="IJ197" s="461"/>
      <c r="IK197" s="461"/>
      <c r="IL197" s="461"/>
      <c r="IM197" s="461"/>
      <c r="IN197" s="461"/>
      <c r="IO197" s="461"/>
      <c r="IP197" s="461"/>
      <c r="IQ197" s="461"/>
      <c r="IR197" s="461"/>
      <c r="IS197" s="461"/>
      <c r="IT197" s="461"/>
      <c r="IU197" s="461"/>
      <c r="IV197" s="461"/>
      <c r="IW197" s="461"/>
      <c r="IX197" s="461"/>
      <c r="IY197" s="461"/>
      <c r="IZ197" s="461"/>
      <c r="JA197" s="461"/>
      <c r="JB197" s="461"/>
      <c r="JC197" s="461"/>
      <c r="JD197" s="461"/>
      <c r="JE197" s="461"/>
      <c r="JF197" s="461"/>
      <c r="JG197" s="461"/>
      <c r="JH197" s="461"/>
      <c r="JI197" s="461"/>
      <c r="JJ197" s="461"/>
      <c r="JK197" s="461"/>
      <c r="JL197" s="461"/>
      <c r="JM197" s="461"/>
      <c r="JN197" s="461"/>
      <c r="JO197" s="461"/>
      <c r="JP197" s="461"/>
      <c r="JQ197" s="461"/>
      <c r="JR197" s="461"/>
      <c r="JS197" s="461"/>
      <c r="JT197" s="461"/>
      <c r="JU197" s="461"/>
      <c r="JV197" s="461"/>
      <c r="JW197" s="461"/>
      <c r="JX197" s="461"/>
      <c r="JY197" s="461"/>
      <c r="JZ197" s="461"/>
      <c r="KA197" s="461"/>
      <c r="KB197" s="461"/>
      <c r="KC197" s="461"/>
      <c r="KD197" s="461"/>
      <c r="KE197" s="461"/>
      <c r="KF197" s="461"/>
      <c r="KG197" s="461"/>
      <c r="KH197" s="461"/>
      <c r="KI197" s="461"/>
      <c r="KJ197" s="461"/>
      <c r="KK197" s="461"/>
      <c r="KL197" s="461"/>
      <c r="KM197" s="461"/>
      <c r="KN197" s="461"/>
      <c r="KO197" s="461"/>
      <c r="KP197" s="461"/>
      <c r="KQ197" s="461"/>
      <c r="KR197" s="461"/>
      <c r="KS197" s="461"/>
      <c r="KT197" s="461"/>
      <c r="KU197" s="461"/>
      <c r="KV197" s="461"/>
      <c r="KW197" s="461"/>
      <c r="KX197" s="461"/>
      <c r="KY197" s="461"/>
      <c r="KZ197" s="461"/>
      <c r="LA197" s="461"/>
      <c r="LB197" s="461"/>
      <c r="LC197" s="461"/>
      <c r="LD197" s="461"/>
      <c r="LE197" s="461"/>
      <c r="LF197" s="461"/>
      <c r="LG197" s="461"/>
      <c r="LH197" s="461"/>
      <c r="LI197" s="461"/>
      <c r="LJ197" s="461"/>
      <c r="LK197" s="461"/>
      <c r="LL197" s="461"/>
      <c r="LM197" s="461"/>
      <c r="LN197" s="461"/>
      <c r="LO197" s="461"/>
      <c r="LP197" s="461"/>
      <c r="LQ197" s="461"/>
      <c r="LR197" s="461"/>
      <c r="LS197" s="461"/>
      <c r="LT197" s="461"/>
      <c r="LU197" s="461"/>
      <c r="LV197" s="461"/>
      <c r="LW197" s="461"/>
      <c r="LX197" s="461"/>
      <c r="LY197" s="461"/>
      <c r="LZ197" s="461"/>
      <c r="MA197" s="461"/>
      <c r="MB197" s="461"/>
      <c r="MC197" s="461"/>
      <c r="MD197" s="461"/>
      <c r="ME197" s="461"/>
      <c r="MF197" s="461"/>
      <c r="MG197" s="461"/>
      <c r="MH197" s="461"/>
      <c r="MI197" s="461"/>
      <c r="MJ197" s="461"/>
      <c r="MK197" s="461"/>
      <c r="ML197" s="461"/>
      <c r="MM197" s="461"/>
      <c r="MN197" s="461"/>
      <c r="MO197" s="461"/>
      <c r="MP197" s="461"/>
      <c r="MQ197" s="461"/>
      <c r="MR197" s="461"/>
      <c r="MS197" s="461"/>
      <c r="MT197" s="461"/>
      <c r="MU197" s="461"/>
      <c r="MV197" s="461"/>
      <c r="MW197" s="461"/>
      <c r="MX197" s="461"/>
      <c r="MY197" s="461"/>
      <c r="MZ197" s="461"/>
      <c r="NA197" s="461"/>
      <c r="NB197" s="461"/>
      <c r="NC197" s="461"/>
      <c r="ND197" s="461"/>
      <c r="NE197" s="461"/>
      <c r="NF197" s="461"/>
      <c r="NG197" s="461"/>
      <c r="NH197" s="461"/>
      <c r="NI197" s="461"/>
      <c r="NJ197" s="461"/>
      <c r="NK197" s="461"/>
      <c r="NL197" s="461"/>
      <c r="NM197" s="461"/>
      <c r="NN197" s="461"/>
      <c r="NO197" s="461"/>
      <c r="NP197" s="461"/>
      <c r="NQ197" s="461"/>
      <c r="NR197" s="461"/>
      <c r="NS197" s="461"/>
      <c r="NT197" s="461"/>
      <c r="NU197" s="461"/>
      <c r="NV197" s="461"/>
      <c r="NW197" s="461"/>
      <c r="NX197" s="461"/>
      <c r="NY197" s="461"/>
      <c r="NZ197" s="461"/>
      <c r="OA197" s="461"/>
      <c r="OB197" s="461"/>
      <c r="OC197" s="461"/>
      <c r="OD197" s="461"/>
      <c r="OE197" s="461"/>
      <c r="OF197" s="461"/>
      <c r="OG197" s="461"/>
      <c r="OH197" s="461"/>
      <c r="OI197" s="461"/>
      <c r="OJ197" s="461"/>
      <c r="OK197" s="461"/>
      <c r="OL197" s="461"/>
      <c r="OM197" s="461"/>
      <c r="ON197" s="461"/>
      <c r="OO197" s="461"/>
      <c r="OP197" s="461"/>
      <c r="OQ197" s="461"/>
      <c r="OR197" s="461"/>
      <c r="OS197" s="461"/>
      <c r="OT197" s="461"/>
      <c r="OU197" s="461"/>
      <c r="OV197" s="461"/>
      <c r="OW197" s="461"/>
      <c r="OX197" s="461"/>
      <c r="OY197" s="461"/>
      <c r="OZ197" s="461"/>
      <c r="PA197" s="461"/>
      <c r="PB197" s="461"/>
      <c r="PC197" s="461"/>
      <c r="PD197" s="461"/>
      <c r="PE197" s="461"/>
      <c r="PF197" s="461"/>
      <c r="PG197" s="461"/>
      <c r="PH197" s="461"/>
      <c r="PI197" s="461"/>
      <c r="PJ197" s="461"/>
      <c r="PK197" s="461"/>
      <c r="PL197" s="461"/>
      <c r="PM197" s="461"/>
      <c r="PN197" s="461"/>
      <c r="PO197" s="461"/>
      <c r="PP197" s="461"/>
      <c r="PQ197" s="461"/>
      <c r="PR197" s="461"/>
      <c r="PS197" s="461"/>
      <c r="PT197" s="461"/>
      <c r="PU197" s="461"/>
      <c r="PV197" s="461"/>
      <c r="PW197" s="461"/>
      <c r="PX197" s="461"/>
      <c r="PY197" s="461"/>
      <c r="PZ197" s="461"/>
      <c r="QA197" s="461"/>
      <c r="QB197" s="461"/>
      <c r="QC197" s="461"/>
      <c r="QD197" s="461"/>
      <c r="QE197" s="461"/>
      <c r="QF197" s="461"/>
      <c r="QG197" s="461"/>
      <c r="QH197" s="461"/>
      <c r="QI197" s="461"/>
      <c r="QJ197" s="461"/>
      <c r="QK197" s="461"/>
      <c r="QL197" s="461"/>
      <c r="QM197" s="461"/>
      <c r="QN197" s="461"/>
      <c r="QO197" s="461"/>
      <c r="QP197" s="461"/>
      <c r="QQ197" s="461"/>
      <c r="QR197" s="461"/>
      <c r="QS197" s="461"/>
      <c r="QT197" s="461"/>
      <c r="QU197" s="461"/>
      <c r="QV197" s="461"/>
      <c r="QW197" s="461"/>
      <c r="QX197" s="461"/>
      <c r="QY197" s="461"/>
      <c r="QZ197" s="461"/>
      <c r="RA197" s="461"/>
      <c r="RB197" s="461"/>
      <c r="RC197" s="461"/>
      <c r="RD197" s="461"/>
      <c r="RE197" s="461"/>
      <c r="RF197" s="461"/>
      <c r="RG197" s="461"/>
      <c r="RH197" s="461"/>
      <c r="RI197" s="461"/>
      <c r="RJ197" s="461"/>
      <c r="RK197" s="461"/>
      <c r="RL197" s="461"/>
      <c r="RM197" s="461"/>
      <c r="RN197" s="461"/>
      <c r="RO197" s="461"/>
      <c r="RP197" s="461"/>
      <c r="RQ197" s="461"/>
      <c r="RR197" s="461"/>
      <c r="RS197" s="461"/>
      <c r="RT197" s="461"/>
      <c r="RU197" s="461"/>
      <c r="RV197" s="461"/>
      <c r="RW197" s="461"/>
      <c r="RX197" s="461"/>
      <c r="RY197" s="461"/>
      <c r="RZ197" s="461"/>
      <c r="SA197" s="461"/>
      <c r="SB197" s="461"/>
      <c r="SC197" s="461"/>
      <c r="SD197" s="461"/>
      <c r="SE197" s="461"/>
      <c r="SF197" s="461"/>
      <c r="SG197" s="461"/>
      <c r="SH197" s="461"/>
      <c r="SI197" s="461"/>
      <c r="SJ197" s="461"/>
      <c r="SK197" s="461"/>
      <c r="SL197" s="461"/>
      <c r="SM197" s="461"/>
      <c r="SN197" s="461"/>
      <c r="SO197" s="461"/>
      <c r="SP197" s="461"/>
      <c r="SQ197" s="461"/>
      <c r="SR197" s="461"/>
      <c r="SS197" s="461"/>
      <c r="ST197" s="461"/>
      <c r="SU197" s="461"/>
      <c r="SV197" s="461"/>
      <c r="SW197" s="461"/>
      <c r="SX197" s="461"/>
      <c r="SY197" s="461"/>
      <c r="SZ197" s="461"/>
      <c r="TA197" s="461"/>
      <c r="TB197" s="461"/>
      <c r="TC197" s="461"/>
      <c r="TD197" s="461"/>
      <c r="TE197" s="461"/>
      <c r="TF197" s="461"/>
      <c r="TG197" s="461"/>
      <c r="TH197" s="461"/>
      <c r="TI197" s="461"/>
      <c r="TJ197" s="461"/>
      <c r="TK197" s="461"/>
      <c r="TL197" s="461"/>
      <c r="TM197" s="461"/>
      <c r="TN197" s="461"/>
      <c r="TO197" s="461"/>
      <c r="TP197" s="461"/>
      <c r="TQ197" s="461"/>
      <c r="TR197" s="461"/>
      <c r="TS197" s="461"/>
      <c r="TT197" s="461"/>
      <c r="TU197" s="461"/>
      <c r="TV197" s="461"/>
      <c r="TW197" s="461"/>
      <c r="TX197" s="461"/>
      <c r="TY197" s="461"/>
      <c r="TZ197" s="461"/>
      <c r="UA197" s="461"/>
      <c r="UB197" s="461"/>
      <c r="UC197" s="461"/>
      <c r="UD197" s="461"/>
      <c r="UE197" s="461"/>
      <c r="UF197" s="461"/>
      <c r="UG197" s="461"/>
      <c r="UH197" s="461"/>
      <c r="UI197" s="461"/>
      <c r="UJ197" s="461"/>
      <c r="UK197" s="461"/>
      <c r="UL197" s="461"/>
      <c r="UM197" s="461"/>
      <c r="UN197" s="461"/>
      <c r="UO197" s="461"/>
      <c r="UP197" s="461"/>
      <c r="UQ197" s="461"/>
      <c r="UR197" s="461"/>
      <c r="US197" s="461"/>
      <c r="UT197" s="461"/>
      <c r="UU197" s="461"/>
      <c r="UV197" s="461"/>
      <c r="UW197" s="461"/>
      <c r="UX197" s="461"/>
      <c r="UY197" s="461"/>
      <c r="UZ197" s="461"/>
      <c r="VA197" s="461"/>
      <c r="VB197" s="461"/>
      <c r="VC197" s="461"/>
      <c r="VD197" s="461"/>
      <c r="VE197" s="461"/>
      <c r="VF197" s="461"/>
      <c r="VG197" s="461"/>
      <c r="VH197" s="461"/>
      <c r="VI197" s="461"/>
      <c r="VJ197" s="461"/>
      <c r="VK197" s="461"/>
      <c r="VL197" s="461"/>
      <c r="VM197" s="461"/>
      <c r="VN197" s="461"/>
      <c r="VO197" s="461"/>
      <c r="VP197" s="461"/>
      <c r="VQ197" s="461"/>
      <c r="VR197" s="461"/>
      <c r="VS197" s="461"/>
      <c r="VT197" s="461"/>
      <c r="VU197" s="461"/>
      <c r="VV197" s="461"/>
      <c r="VW197" s="461"/>
      <c r="VX197" s="461"/>
      <c r="VY197" s="461"/>
      <c r="VZ197" s="461"/>
      <c r="WA197" s="461"/>
      <c r="WB197" s="461"/>
      <c r="WC197" s="461"/>
      <c r="WD197" s="461"/>
      <c r="WE197" s="461"/>
      <c r="WF197" s="461"/>
      <c r="WG197" s="461"/>
      <c r="WH197" s="461"/>
      <c r="WI197" s="461"/>
      <c r="WJ197" s="461"/>
      <c r="WK197" s="461"/>
      <c r="WL197" s="461"/>
      <c r="WM197" s="461"/>
      <c r="WN197" s="461"/>
      <c r="WO197" s="461"/>
      <c r="WP197" s="461"/>
      <c r="WQ197" s="461"/>
      <c r="WR197" s="461"/>
      <c r="WS197" s="461"/>
      <c r="WT197" s="461"/>
      <c r="WU197" s="461"/>
      <c r="WV197" s="461"/>
      <c r="WW197" s="461"/>
      <c r="WX197" s="461"/>
      <c r="WY197" s="461"/>
      <c r="WZ197" s="461"/>
      <c r="XA197" s="461"/>
      <c r="XB197" s="461"/>
      <c r="XC197" s="461"/>
      <c r="XD197" s="461"/>
      <c r="XE197" s="461"/>
      <c r="XF197" s="461"/>
      <c r="XG197" s="461"/>
      <c r="XH197" s="461"/>
      <c r="XI197" s="461"/>
      <c r="XJ197" s="461"/>
      <c r="XK197" s="461"/>
      <c r="XL197" s="461"/>
      <c r="XM197" s="461"/>
      <c r="XN197" s="461"/>
      <c r="XO197" s="461"/>
      <c r="XP197" s="461"/>
      <c r="XQ197" s="461"/>
      <c r="XR197" s="461"/>
      <c r="XS197" s="461"/>
      <c r="XT197" s="461"/>
      <c r="XU197" s="461"/>
      <c r="XV197" s="461"/>
      <c r="XW197" s="461"/>
      <c r="XX197" s="461"/>
      <c r="XY197" s="461"/>
      <c r="XZ197" s="461"/>
      <c r="YA197" s="461"/>
      <c r="YB197" s="461"/>
      <c r="YC197" s="461"/>
      <c r="YD197" s="461"/>
      <c r="YE197" s="461"/>
      <c r="YF197" s="461"/>
      <c r="YG197" s="461"/>
      <c r="YH197" s="461"/>
      <c r="YI197" s="461"/>
      <c r="YJ197" s="461"/>
      <c r="YK197" s="461"/>
      <c r="YL197" s="461"/>
      <c r="YM197" s="461"/>
      <c r="YN197" s="461"/>
      <c r="YO197" s="461"/>
      <c r="YP197" s="461"/>
      <c r="YQ197" s="461"/>
      <c r="YR197" s="461"/>
      <c r="YS197" s="461"/>
      <c r="YT197" s="461"/>
      <c r="YU197" s="461"/>
      <c r="YV197" s="461"/>
      <c r="YW197" s="461"/>
      <c r="YX197" s="461"/>
      <c r="YY197" s="461"/>
      <c r="YZ197" s="461"/>
      <c r="ZA197" s="461"/>
      <c r="ZB197" s="461"/>
      <c r="ZC197" s="461"/>
      <c r="ZD197" s="461"/>
      <c r="ZE197" s="461"/>
      <c r="ZF197" s="461"/>
      <c r="ZG197" s="461"/>
      <c r="ZH197" s="461"/>
      <c r="ZI197" s="461"/>
      <c r="ZJ197" s="461"/>
      <c r="ZK197" s="461"/>
      <c r="ZL197" s="461"/>
      <c r="ZM197" s="461"/>
      <c r="ZN197" s="461"/>
      <c r="ZO197" s="461"/>
      <c r="ZP197" s="461"/>
      <c r="ZQ197" s="461"/>
      <c r="ZR197" s="461"/>
      <c r="ZS197" s="461"/>
      <c r="ZT197" s="461"/>
      <c r="ZU197" s="461"/>
      <c r="ZV197" s="461"/>
      <c r="ZW197" s="461"/>
      <c r="ZX197" s="461"/>
      <c r="ZY197" s="461"/>
      <c r="ZZ197" s="461"/>
      <c r="AAA197" s="461"/>
      <c r="AAB197" s="461"/>
      <c r="AAC197" s="461"/>
      <c r="AAD197" s="461"/>
      <c r="AAE197" s="461"/>
      <c r="AAF197" s="461"/>
      <c r="AAG197" s="461"/>
      <c r="AAH197" s="461"/>
      <c r="AAI197" s="461"/>
      <c r="AAJ197" s="461"/>
      <c r="AAK197" s="461"/>
      <c r="AAL197" s="461"/>
      <c r="AAM197" s="461"/>
      <c r="AAN197" s="461"/>
      <c r="AAO197" s="461"/>
      <c r="AAP197" s="461"/>
      <c r="AAQ197" s="461"/>
      <c r="AAR197" s="461"/>
      <c r="AAS197" s="461"/>
      <c r="AAT197" s="461"/>
      <c r="AAU197" s="461"/>
      <c r="AAV197" s="461"/>
      <c r="AAW197" s="461"/>
      <c r="AAX197" s="461"/>
      <c r="AAY197" s="461"/>
      <c r="AAZ197" s="461"/>
      <c r="ABA197" s="461"/>
      <c r="ABB197" s="461"/>
      <c r="ABC197" s="461"/>
      <c r="ABD197" s="461"/>
      <c r="ABE197" s="461"/>
      <c r="ABF197" s="461"/>
      <c r="ABG197" s="461"/>
      <c r="ABH197" s="461"/>
      <c r="ABI197" s="461"/>
      <c r="ABJ197" s="461"/>
      <c r="ABK197" s="461"/>
      <c r="ABL197" s="461"/>
      <c r="ABM197" s="461"/>
      <c r="ABN197" s="461"/>
      <c r="ABO197" s="461"/>
      <c r="ABP197" s="461"/>
      <c r="ABQ197" s="461"/>
      <c r="ABR197" s="461"/>
      <c r="ABS197" s="461"/>
      <c r="ABT197" s="461"/>
      <c r="ABU197" s="461"/>
      <c r="ABV197" s="461"/>
      <c r="ABW197" s="461"/>
      <c r="ABX197" s="461"/>
      <c r="ABY197" s="461"/>
      <c r="ABZ197" s="461"/>
      <c r="ACA197" s="461"/>
      <c r="ACB197" s="461"/>
      <c r="ACC197" s="461"/>
      <c r="ACD197" s="461"/>
      <c r="ACE197" s="461"/>
      <c r="ACF197" s="461"/>
      <c r="ACG197" s="461"/>
      <c r="ACH197" s="461"/>
      <c r="ACI197" s="461"/>
      <c r="ACJ197" s="461"/>
      <c r="ACK197" s="461"/>
      <c r="ACL197" s="461"/>
      <c r="ACM197" s="461"/>
      <c r="ACN197" s="461"/>
      <c r="ACO197" s="461"/>
      <c r="ACP197" s="461"/>
      <c r="ACQ197" s="461"/>
      <c r="ACR197" s="461"/>
      <c r="ACS197" s="461"/>
      <c r="ACT197" s="461"/>
      <c r="ACU197" s="461"/>
      <c r="ACV197" s="461"/>
      <c r="ACW197" s="461"/>
      <c r="ACX197" s="461"/>
      <c r="ACY197" s="461"/>
      <c r="ACZ197" s="461"/>
      <c r="ADA197" s="461"/>
      <c r="ADB197" s="461"/>
      <c r="ADC197" s="461"/>
      <c r="ADD197" s="461"/>
      <c r="ADE197" s="461"/>
      <c r="ADF197" s="461"/>
      <c r="ADG197" s="461"/>
      <c r="ADH197" s="461"/>
      <c r="ADI197" s="461"/>
      <c r="ADJ197" s="461"/>
      <c r="ADK197" s="461"/>
      <c r="ADL197" s="461"/>
      <c r="ADM197" s="461"/>
      <c r="ADN197" s="461"/>
      <c r="ADO197" s="461"/>
      <c r="ADP197" s="461"/>
      <c r="ADQ197" s="461"/>
      <c r="ADR197" s="461"/>
      <c r="ADS197" s="461"/>
      <c r="ADT197" s="461"/>
      <c r="ADU197" s="461"/>
      <c r="ADV197" s="461"/>
      <c r="ADW197" s="461"/>
      <c r="ADX197" s="461"/>
      <c r="ADY197" s="461"/>
      <c r="ADZ197" s="461"/>
      <c r="AEA197" s="461"/>
      <c r="AEB197" s="461"/>
      <c r="AEC197" s="461"/>
      <c r="AED197" s="461"/>
      <c r="AEE197" s="461"/>
      <c r="AEF197" s="461"/>
      <c r="AEG197" s="461"/>
      <c r="AEH197" s="461"/>
      <c r="AEI197" s="461"/>
      <c r="AEJ197" s="461"/>
      <c r="AEK197" s="461"/>
      <c r="AEL197" s="461"/>
      <c r="AEM197" s="461"/>
      <c r="AEN197" s="461"/>
      <c r="AEO197" s="461"/>
      <c r="AEP197" s="461"/>
      <c r="AEQ197" s="461"/>
      <c r="AER197" s="461"/>
      <c r="AES197" s="461"/>
      <c r="AET197" s="461"/>
      <c r="AEU197" s="461"/>
      <c r="AEV197" s="461"/>
      <c r="AEW197" s="461"/>
      <c r="AEX197" s="461"/>
      <c r="AEY197" s="461"/>
      <c r="AEZ197" s="461"/>
      <c r="AFA197" s="461"/>
      <c r="AFB197" s="461"/>
      <c r="AFC197" s="461"/>
      <c r="AFD197" s="461"/>
      <c r="AFE197" s="461"/>
      <c r="AFF197" s="461"/>
      <c r="AFG197" s="461"/>
      <c r="AFH197" s="461"/>
      <c r="AFI197" s="461"/>
      <c r="AFJ197" s="461"/>
      <c r="AFK197" s="461"/>
      <c r="AFL197" s="461"/>
      <c r="AFM197" s="461"/>
      <c r="AFN197" s="461"/>
      <c r="AFO197" s="461"/>
      <c r="AFP197" s="461"/>
      <c r="AFQ197" s="461"/>
      <c r="AFR197" s="461"/>
      <c r="AFS197" s="461"/>
      <c r="AFT197" s="461"/>
      <c r="AFU197" s="461"/>
      <c r="AFV197" s="461"/>
      <c r="AFW197" s="461"/>
      <c r="AFX197" s="461"/>
      <c r="AFY197" s="461"/>
      <c r="AFZ197" s="461"/>
      <c r="AGA197" s="461"/>
      <c r="AGB197" s="461"/>
      <c r="AGC197" s="461"/>
      <c r="AGD197" s="461"/>
      <c r="AGE197" s="461"/>
      <c r="AGF197" s="461"/>
      <c r="AGG197" s="461"/>
      <c r="AGH197" s="461"/>
      <c r="AGI197" s="461"/>
      <c r="AGJ197" s="461"/>
      <c r="AGK197" s="461"/>
      <c r="AGL197" s="461"/>
      <c r="AGM197" s="461"/>
      <c r="AGN197" s="461"/>
      <c r="AGO197" s="461"/>
      <c r="AGP197" s="461"/>
      <c r="AGQ197" s="461"/>
      <c r="AGR197" s="461"/>
      <c r="AGS197" s="461"/>
      <c r="AGT197" s="461"/>
      <c r="AGU197" s="461"/>
      <c r="AGV197" s="461"/>
      <c r="AGW197" s="461"/>
      <c r="AGX197" s="461"/>
      <c r="AGY197" s="461"/>
      <c r="AGZ197" s="461"/>
      <c r="AHA197" s="461"/>
      <c r="AHB197" s="461"/>
      <c r="AHC197" s="461"/>
      <c r="AHD197" s="461"/>
      <c r="AHE197" s="461"/>
      <c r="AHF197" s="461"/>
      <c r="AHG197" s="461"/>
      <c r="AHH197" s="461"/>
      <c r="AHI197" s="461"/>
      <c r="AHJ197" s="461"/>
      <c r="AHK197" s="461"/>
      <c r="AHL197" s="461"/>
      <c r="AHM197" s="461"/>
      <c r="AHN197" s="461"/>
      <c r="AHO197" s="461"/>
      <c r="AHP197" s="461"/>
      <c r="AHQ197" s="461"/>
      <c r="AHR197" s="461"/>
      <c r="AHS197" s="461"/>
      <c r="AHT197" s="461"/>
      <c r="AHU197" s="461"/>
      <c r="AHV197" s="461"/>
      <c r="AHW197" s="461"/>
      <c r="AHX197" s="461"/>
      <c r="AHY197" s="461"/>
      <c r="AHZ197" s="461"/>
      <c r="AIA197" s="461"/>
      <c r="AIB197" s="461"/>
      <c r="AIC197" s="461"/>
      <c r="AID197" s="461"/>
      <c r="AIE197" s="461"/>
      <c r="AIF197" s="461"/>
      <c r="AIG197" s="461"/>
      <c r="AIH197" s="461"/>
      <c r="AII197" s="461"/>
      <c r="AIJ197" s="461"/>
      <c r="AIK197" s="461"/>
      <c r="AIL197" s="461"/>
      <c r="AIM197" s="461"/>
      <c r="AIN197" s="461"/>
      <c r="AIO197" s="461"/>
      <c r="AIP197" s="461"/>
      <c r="AIQ197" s="461"/>
      <c r="AIR197" s="461"/>
      <c r="AIS197" s="461"/>
      <c r="AIT197" s="461"/>
      <c r="AIU197" s="461"/>
      <c r="AIV197" s="461"/>
      <c r="AIW197" s="461"/>
      <c r="AIX197" s="461"/>
      <c r="AIY197" s="461"/>
      <c r="AIZ197" s="461"/>
      <c r="AJA197" s="461"/>
      <c r="AJB197" s="461"/>
      <c r="AJC197" s="461"/>
      <c r="AJD197" s="461"/>
      <c r="AJE197" s="461"/>
      <c r="AJF197" s="461"/>
      <c r="AJG197" s="461"/>
      <c r="AJH197" s="461"/>
      <c r="AJI197" s="461"/>
      <c r="AJJ197" s="461"/>
      <c r="AJK197" s="461"/>
      <c r="AJL197" s="461"/>
      <c r="AJM197" s="461"/>
      <c r="AJN197" s="461"/>
      <c r="AJO197" s="461"/>
      <c r="AJP197" s="461"/>
      <c r="AJQ197" s="461"/>
      <c r="AJR197" s="461"/>
      <c r="AJS197" s="461"/>
      <c r="AJT197" s="461"/>
      <c r="AJU197" s="461"/>
      <c r="AJV197" s="461"/>
      <c r="AJW197" s="461"/>
      <c r="AJX197" s="461"/>
      <c r="AJY197" s="461"/>
      <c r="AJZ197" s="461"/>
      <c r="AKA197" s="461"/>
      <c r="AKB197" s="461"/>
      <c r="AKC197" s="461"/>
      <c r="AKD197" s="461"/>
      <c r="AKE197" s="461"/>
      <c r="AKF197" s="461"/>
      <c r="AKG197" s="461"/>
      <c r="AKH197" s="461"/>
      <c r="AKI197" s="461"/>
      <c r="AKJ197" s="461"/>
      <c r="AKK197" s="461"/>
      <c r="AKL197" s="461"/>
      <c r="AKM197" s="461"/>
      <c r="AKN197" s="461"/>
      <c r="AKO197" s="461"/>
      <c r="AKP197" s="461"/>
      <c r="AKQ197" s="461"/>
      <c r="AKR197" s="461"/>
      <c r="AKS197" s="461"/>
      <c r="AKT197" s="461"/>
      <c r="AKU197" s="461"/>
      <c r="AKV197" s="461"/>
      <c r="AKW197" s="461"/>
      <c r="AKX197" s="461"/>
      <c r="AKY197" s="461"/>
      <c r="AKZ197" s="461"/>
      <c r="ALA197" s="461"/>
      <c r="ALB197" s="461"/>
      <c r="ALC197" s="461"/>
      <c r="ALD197" s="461"/>
      <c r="ALE197" s="461"/>
      <c r="ALF197" s="461"/>
      <c r="ALG197" s="461"/>
      <c r="ALH197" s="461"/>
      <c r="ALI197" s="461"/>
      <c r="ALJ197" s="461"/>
      <c r="ALK197" s="461"/>
      <c r="ALL197" s="461"/>
      <c r="ALM197" s="461"/>
      <c r="ALN197" s="461"/>
      <c r="ALO197" s="461"/>
      <c r="ALP197" s="461"/>
      <c r="ALQ197" s="461"/>
      <c r="ALR197" s="461"/>
      <c r="ALS197" s="461"/>
      <c r="ALT197" s="461"/>
      <c r="ALU197" s="461"/>
      <c r="ALV197" s="461"/>
      <c r="ALW197" s="461"/>
      <c r="ALX197" s="461"/>
      <c r="ALY197" s="461"/>
      <c r="ALZ197" s="461"/>
      <c r="AMA197" s="461"/>
      <c r="AMB197" s="461"/>
      <c r="AMC197" s="461"/>
      <c r="AMD197" s="461"/>
      <c r="AME197" s="461"/>
      <c r="AMF197" s="461"/>
      <c r="AMG197" s="461"/>
      <c r="AMH197" s="461"/>
      <c r="AMI197" s="461"/>
      <c r="AMJ197" s="461"/>
      <c r="AMK197" s="461"/>
      <c r="AML197" s="461"/>
      <c r="AMM197" s="461"/>
      <c r="AMN197" s="461"/>
      <c r="AMO197" s="461"/>
      <c r="AMP197" s="461"/>
      <c r="AMQ197" s="461"/>
      <c r="AMR197" s="461"/>
      <c r="AMS197" s="461"/>
      <c r="AMT197" s="461"/>
      <c r="AMU197" s="461"/>
      <c r="AMV197" s="461"/>
      <c r="AMW197" s="461"/>
      <c r="AMX197" s="461"/>
      <c r="AMY197" s="461"/>
      <c r="AMZ197" s="461"/>
      <c r="ANA197" s="461"/>
      <c r="ANB197" s="461"/>
      <c r="ANC197" s="461"/>
      <c r="AND197" s="461"/>
      <c r="ANE197" s="461"/>
      <c r="ANF197" s="461"/>
      <c r="ANG197" s="461"/>
      <c r="ANH197" s="461"/>
      <c r="ANI197" s="461"/>
      <c r="ANJ197" s="461"/>
      <c r="ANK197" s="461"/>
      <c r="ANL197" s="461"/>
      <c r="ANM197" s="461"/>
      <c r="ANN197" s="461"/>
      <c r="ANO197" s="461"/>
      <c r="ANP197" s="461"/>
      <c r="ANQ197" s="461"/>
      <c r="ANR197" s="461"/>
      <c r="ANS197" s="461"/>
      <c r="ANT197" s="461"/>
      <c r="ANU197" s="461"/>
      <c r="ANV197" s="461"/>
      <c r="ANW197" s="461"/>
      <c r="ANX197" s="461"/>
      <c r="ANY197" s="461"/>
      <c r="ANZ197" s="461"/>
      <c r="AOA197" s="461"/>
      <c r="AOB197" s="461"/>
      <c r="AOC197" s="461"/>
      <c r="AOD197" s="461"/>
      <c r="AOE197" s="461"/>
      <c r="AOF197" s="461"/>
      <c r="AOG197" s="461"/>
      <c r="AOH197" s="461"/>
      <c r="AOI197" s="461"/>
      <c r="AOJ197" s="461"/>
      <c r="AOK197" s="461"/>
      <c r="AOL197" s="461"/>
      <c r="AOM197" s="461"/>
      <c r="AON197" s="461"/>
      <c r="AOO197" s="461"/>
      <c r="AOP197" s="461"/>
      <c r="AOQ197" s="461"/>
      <c r="AOR197" s="461"/>
      <c r="AOS197" s="461"/>
      <c r="AOT197" s="461"/>
      <c r="AOU197" s="461"/>
      <c r="AOV197" s="461"/>
      <c r="AOW197" s="461"/>
      <c r="AOX197" s="461"/>
      <c r="AOY197" s="461"/>
      <c r="AOZ197" s="461"/>
      <c r="APA197" s="461"/>
      <c r="APB197" s="461"/>
      <c r="APC197" s="461"/>
      <c r="APD197" s="461"/>
      <c r="APE197" s="461"/>
      <c r="APF197" s="461"/>
      <c r="APG197" s="461"/>
      <c r="APH197" s="461"/>
      <c r="API197" s="461"/>
      <c r="APJ197" s="461"/>
      <c r="APK197" s="461"/>
      <c r="APL197" s="461"/>
      <c r="APM197" s="461"/>
      <c r="APN197" s="461"/>
      <c r="APO197" s="461"/>
      <c r="APP197" s="461"/>
      <c r="APQ197" s="461"/>
      <c r="APR197" s="461"/>
      <c r="APS197" s="461"/>
      <c r="APT197" s="461"/>
      <c r="APU197" s="461"/>
      <c r="APV197" s="461"/>
      <c r="APW197" s="461"/>
      <c r="APX197" s="461"/>
      <c r="APY197" s="461"/>
      <c r="APZ197" s="461"/>
      <c r="AQA197" s="461"/>
      <c r="AQB197" s="461"/>
      <c r="AQC197" s="461"/>
      <c r="AQD197" s="461"/>
      <c r="AQE197" s="461"/>
      <c r="AQF197" s="461"/>
      <c r="AQG197" s="461"/>
      <c r="AQH197" s="461"/>
      <c r="AQI197" s="461"/>
      <c r="AQJ197" s="461"/>
      <c r="AQK197" s="461"/>
      <c r="AQL197" s="461"/>
      <c r="AQM197" s="461"/>
      <c r="AQN197" s="461"/>
      <c r="AQO197" s="461"/>
      <c r="AQP197" s="461"/>
      <c r="AQQ197" s="461"/>
      <c r="AQR197" s="461"/>
      <c r="AQS197" s="461"/>
      <c r="AQT197" s="461"/>
      <c r="AQU197" s="461"/>
      <c r="AQV197" s="461"/>
      <c r="AQW197" s="461"/>
      <c r="AQX197" s="461"/>
      <c r="AQY197" s="461"/>
      <c r="AQZ197" s="461"/>
      <c r="ARA197" s="461"/>
      <c r="ARB197" s="461"/>
      <c r="ARC197" s="461"/>
      <c r="ARD197" s="461"/>
      <c r="ARE197" s="461"/>
      <c r="ARF197" s="461"/>
      <c r="ARG197" s="461"/>
      <c r="ARH197" s="461"/>
      <c r="ARI197" s="461"/>
      <c r="ARJ197" s="461"/>
      <c r="ARK197" s="461"/>
      <c r="ARL197" s="461"/>
      <c r="ARM197" s="461"/>
      <c r="ARN197" s="461"/>
      <c r="ARO197" s="461"/>
      <c r="ARP197" s="461"/>
      <c r="ARQ197" s="461"/>
      <c r="ARR197" s="461"/>
      <c r="ARS197" s="461"/>
      <c r="ART197" s="461"/>
      <c r="ARU197" s="461"/>
      <c r="ARV197" s="461"/>
      <c r="ARW197" s="461"/>
      <c r="ARX197" s="461"/>
      <c r="ARY197" s="461"/>
      <c r="ARZ197" s="461"/>
      <c r="ASA197" s="461"/>
      <c r="ASB197" s="461"/>
      <c r="ASC197" s="461"/>
      <c r="ASD197" s="461"/>
      <c r="ASE197" s="461"/>
      <c r="ASF197" s="461"/>
      <c r="ASG197" s="461"/>
      <c r="ASH197" s="461"/>
      <c r="ASI197" s="461"/>
      <c r="ASJ197" s="461"/>
      <c r="ASK197" s="461"/>
      <c r="ASL197" s="461"/>
      <c r="ASM197" s="461"/>
      <c r="ASN197" s="461"/>
      <c r="ASO197" s="461"/>
      <c r="ASP197" s="461"/>
      <c r="ASQ197" s="461"/>
      <c r="ASR197" s="461"/>
      <c r="ASS197" s="461"/>
      <c r="AST197" s="461"/>
      <c r="ASU197" s="461"/>
      <c r="ASV197" s="461"/>
      <c r="ASW197" s="461"/>
      <c r="ASX197" s="461"/>
      <c r="ASY197" s="461"/>
      <c r="ASZ197" s="461"/>
      <c r="ATA197" s="461"/>
      <c r="ATB197" s="461"/>
      <c r="ATC197" s="461"/>
      <c r="ATD197" s="461"/>
      <c r="ATE197" s="461"/>
      <c r="ATF197" s="461"/>
      <c r="ATG197" s="461"/>
      <c r="ATH197" s="461"/>
      <c r="ATI197" s="461"/>
      <c r="ATJ197" s="461"/>
      <c r="ATK197" s="461"/>
      <c r="ATL197" s="461"/>
      <c r="ATM197" s="461"/>
      <c r="ATN197" s="461"/>
      <c r="ATO197" s="461"/>
      <c r="ATP197" s="461"/>
      <c r="ATQ197" s="461"/>
      <c r="ATR197" s="461"/>
      <c r="ATS197" s="461"/>
      <c r="ATT197" s="461"/>
      <c r="ATU197" s="461"/>
      <c r="ATV197" s="461"/>
      <c r="ATW197" s="461"/>
      <c r="ATX197" s="461"/>
      <c r="ATY197" s="461"/>
      <c r="ATZ197" s="461"/>
      <c r="AUA197" s="461"/>
      <c r="AUB197" s="461"/>
      <c r="AUC197" s="461"/>
      <c r="AUD197" s="461"/>
      <c r="AUE197" s="461"/>
      <c r="AUF197" s="461"/>
      <c r="AUG197" s="461"/>
      <c r="AUH197" s="461"/>
      <c r="AUI197" s="461"/>
      <c r="AUJ197" s="461"/>
      <c r="AUK197" s="461"/>
      <c r="AUL197" s="461"/>
      <c r="AUM197" s="461"/>
      <c r="AUN197" s="461"/>
      <c r="AUO197" s="461"/>
      <c r="AUP197" s="461"/>
      <c r="AUQ197" s="461"/>
      <c r="AUR197" s="461"/>
      <c r="AUS197" s="461"/>
      <c r="AUT197" s="461"/>
      <c r="AUU197" s="461"/>
      <c r="AUV197" s="461"/>
      <c r="AUW197" s="461"/>
      <c r="AUX197" s="461"/>
      <c r="AUY197" s="461"/>
      <c r="AUZ197" s="461"/>
      <c r="AVA197" s="461"/>
      <c r="AVB197" s="461"/>
      <c r="AVC197" s="461"/>
      <c r="AVD197" s="461"/>
      <c r="AVE197" s="461"/>
      <c r="AVF197" s="461"/>
      <c r="AVG197" s="461"/>
      <c r="AVH197" s="461"/>
      <c r="AVI197" s="461"/>
      <c r="AVJ197" s="461"/>
      <c r="AVK197" s="461"/>
      <c r="AVL197" s="461"/>
      <c r="AVM197" s="461"/>
      <c r="AVN197" s="461"/>
      <c r="AVO197" s="461"/>
      <c r="AVP197" s="461"/>
      <c r="AVQ197" s="461"/>
      <c r="AVR197" s="461"/>
      <c r="AVS197" s="461"/>
      <c r="AVT197" s="461"/>
      <c r="AVU197" s="461"/>
      <c r="AVV197" s="461"/>
      <c r="AVW197" s="461"/>
      <c r="AVX197" s="461"/>
      <c r="AVY197" s="461"/>
      <c r="AVZ197" s="461"/>
      <c r="AWA197" s="461"/>
      <c r="AWB197" s="461"/>
      <c r="AWC197" s="461"/>
      <c r="AWD197" s="461"/>
      <c r="AWE197" s="461"/>
      <c r="AWF197" s="461"/>
      <c r="AWG197" s="461"/>
      <c r="AWH197" s="461"/>
      <c r="AWI197" s="461"/>
      <c r="AWJ197" s="461"/>
      <c r="AWK197" s="461"/>
      <c r="AWL197" s="461"/>
      <c r="AWM197" s="461"/>
      <c r="AWN197" s="461"/>
      <c r="AWO197" s="461"/>
      <c r="AWP197" s="461"/>
      <c r="AWQ197" s="461"/>
      <c r="AWR197" s="461"/>
      <c r="AWS197" s="461"/>
      <c r="AWT197" s="461"/>
      <c r="AWU197" s="461"/>
      <c r="AWV197" s="461"/>
      <c r="AWW197" s="461"/>
      <c r="AWX197" s="461"/>
      <c r="AWY197" s="461"/>
      <c r="AWZ197" s="461"/>
      <c r="AXA197" s="461"/>
      <c r="AXB197" s="461"/>
      <c r="AXC197" s="461"/>
      <c r="AXD197" s="461"/>
      <c r="AXE197" s="461"/>
      <c r="AXF197" s="461"/>
      <c r="AXG197" s="461"/>
      <c r="AXH197" s="461"/>
      <c r="AXI197" s="461"/>
      <c r="AXJ197" s="461"/>
      <c r="AXK197" s="461"/>
      <c r="AXL197" s="461"/>
      <c r="AXM197" s="461"/>
      <c r="AXN197" s="461"/>
      <c r="AXO197" s="461"/>
      <c r="AXP197" s="461"/>
      <c r="AXQ197" s="461"/>
      <c r="AXR197" s="461"/>
      <c r="AXS197" s="461"/>
      <c r="AXT197" s="461"/>
      <c r="AXU197" s="461"/>
      <c r="AXV197" s="461"/>
      <c r="AXW197" s="461"/>
      <c r="AXX197" s="461"/>
      <c r="AXY197" s="461"/>
      <c r="AXZ197" s="461"/>
      <c r="AYA197" s="461"/>
      <c r="AYB197" s="461"/>
      <c r="AYC197" s="461"/>
      <c r="AYD197" s="461"/>
      <c r="AYE197" s="461"/>
      <c r="AYF197" s="461"/>
      <c r="AYG197" s="461"/>
      <c r="AYH197" s="461"/>
      <c r="AYI197" s="461"/>
      <c r="AYJ197" s="461"/>
      <c r="AYK197" s="461"/>
      <c r="AYL197" s="461"/>
      <c r="AYM197" s="461"/>
      <c r="AYN197" s="461"/>
      <c r="AYO197" s="461"/>
      <c r="AYP197" s="461"/>
      <c r="AYQ197" s="461"/>
      <c r="AYR197" s="461"/>
      <c r="AYS197" s="461"/>
      <c r="AYT197" s="461"/>
      <c r="AYU197" s="461"/>
      <c r="AYV197" s="461"/>
      <c r="AYW197" s="461"/>
      <c r="AYX197" s="461"/>
      <c r="AYY197" s="461"/>
      <c r="AYZ197" s="461"/>
      <c r="AZA197" s="461"/>
      <c r="AZB197" s="461"/>
      <c r="AZC197" s="461"/>
      <c r="AZD197" s="461"/>
      <c r="AZE197" s="461"/>
      <c r="AZF197" s="461"/>
      <c r="AZG197" s="461"/>
      <c r="AZH197" s="461"/>
      <c r="AZI197" s="461"/>
      <c r="AZJ197" s="461"/>
      <c r="AZK197" s="461"/>
      <c r="AZL197" s="461"/>
      <c r="AZM197" s="461"/>
      <c r="AZN197" s="461"/>
      <c r="AZO197" s="461"/>
      <c r="AZP197" s="461"/>
      <c r="AZQ197" s="461"/>
      <c r="AZR197" s="461"/>
      <c r="AZS197" s="461"/>
      <c r="AZT197" s="461"/>
      <c r="AZU197" s="461"/>
      <c r="AZV197" s="461"/>
      <c r="AZW197" s="461"/>
      <c r="AZX197" s="461"/>
      <c r="AZY197" s="461"/>
      <c r="AZZ197" s="461"/>
      <c r="BAA197" s="461"/>
      <c r="BAB197" s="461"/>
      <c r="BAC197" s="461"/>
      <c r="BAD197" s="461"/>
      <c r="BAE197" s="461"/>
      <c r="BAF197" s="461"/>
      <c r="BAG197" s="461"/>
      <c r="BAH197" s="461"/>
      <c r="BAI197" s="461"/>
      <c r="BAJ197" s="461"/>
      <c r="BAK197" s="461"/>
      <c r="BAL197" s="461"/>
      <c r="BAM197" s="461"/>
      <c r="BAN197" s="461"/>
      <c r="BAO197" s="461"/>
      <c r="BAP197" s="461"/>
      <c r="BAQ197" s="461"/>
      <c r="BAR197" s="461"/>
      <c r="BAS197" s="461"/>
      <c r="BAT197" s="461"/>
      <c r="BAU197" s="461"/>
      <c r="BAV197" s="461"/>
      <c r="BAW197" s="461"/>
      <c r="BAX197" s="461"/>
      <c r="BAY197" s="461"/>
      <c r="BAZ197" s="461"/>
      <c r="BBA197" s="461"/>
      <c r="BBB197" s="461"/>
      <c r="BBC197" s="461"/>
      <c r="BBD197" s="461"/>
      <c r="BBE197" s="461"/>
      <c r="BBF197" s="461"/>
      <c r="BBG197" s="461"/>
      <c r="BBH197" s="461"/>
      <c r="BBI197" s="461"/>
      <c r="BBJ197" s="461"/>
      <c r="BBK197" s="461"/>
      <c r="BBL197" s="461"/>
      <c r="BBM197" s="461"/>
      <c r="BBN197" s="461"/>
      <c r="BBO197" s="461"/>
      <c r="BBP197" s="461"/>
      <c r="BBQ197" s="461"/>
      <c r="BBR197" s="461"/>
      <c r="BBS197" s="461"/>
      <c r="BBT197" s="461"/>
      <c r="BBU197" s="461"/>
      <c r="BBV197" s="461"/>
      <c r="BBW197" s="461"/>
      <c r="BBX197" s="461"/>
      <c r="BBY197" s="461"/>
      <c r="BBZ197" s="461"/>
      <c r="BCA197" s="461"/>
      <c r="BCB197" s="461"/>
      <c r="BCC197" s="461"/>
      <c r="BCD197" s="461"/>
      <c r="BCE197" s="461"/>
      <c r="BCF197" s="461"/>
      <c r="BCG197" s="461"/>
      <c r="BCH197" s="461"/>
      <c r="BCI197" s="461"/>
      <c r="BCJ197" s="461"/>
      <c r="BCK197" s="461"/>
      <c r="BCL197" s="461"/>
      <c r="BCM197" s="461"/>
      <c r="BCN197" s="461"/>
      <c r="BCO197" s="461"/>
      <c r="BCP197" s="461"/>
      <c r="BCQ197" s="461"/>
      <c r="BCR197" s="461"/>
      <c r="BCS197" s="461"/>
      <c r="BCT197" s="461"/>
      <c r="BCU197" s="461"/>
      <c r="BCV197" s="461"/>
      <c r="BCW197" s="461"/>
      <c r="BCX197" s="461"/>
      <c r="BCY197" s="461"/>
      <c r="BCZ197" s="461"/>
      <c r="BDA197" s="461"/>
      <c r="BDB197" s="461"/>
      <c r="BDC197" s="461"/>
      <c r="BDD197" s="461"/>
      <c r="BDE197" s="461"/>
      <c r="BDF197" s="461"/>
      <c r="BDG197" s="461"/>
      <c r="BDH197" s="461"/>
      <c r="BDI197" s="461"/>
      <c r="BDJ197" s="461"/>
      <c r="BDK197" s="461"/>
      <c r="BDL197" s="461"/>
      <c r="BDM197" s="461"/>
      <c r="BDN197" s="461"/>
      <c r="BDO197" s="461"/>
      <c r="BDP197" s="461"/>
      <c r="BDQ197" s="461"/>
      <c r="BDR197" s="461"/>
      <c r="BDS197" s="461"/>
      <c r="BDT197" s="461"/>
      <c r="BDU197" s="461"/>
      <c r="BDV197" s="461"/>
      <c r="BDW197" s="461"/>
      <c r="BDX197" s="461"/>
      <c r="BDY197" s="461"/>
      <c r="BDZ197" s="461"/>
      <c r="BEA197" s="461"/>
      <c r="BEB197" s="461"/>
      <c r="BEC197" s="461"/>
      <c r="BED197" s="461"/>
      <c r="BEE197" s="461"/>
      <c r="BEF197" s="461"/>
      <c r="BEG197" s="461"/>
      <c r="BEH197" s="461"/>
      <c r="BEI197" s="461"/>
      <c r="BEJ197" s="461"/>
      <c r="BEK197" s="461"/>
      <c r="BEL197" s="461"/>
      <c r="BEM197" s="461"/>
      <c r="BEN197" s="461"/>
      <c r="BEO197" s="461"/>
      <c r="BEP197" s="461"/>
      <c r="BEQ197" s="461"/>
      <c r="BER197" s="461"/>
      <c r="BES197" s="461"/>
      <c r="BET197" s="461"/>
      <c r="BEU197" s="461"/>
      <c r="BEV197" s="461"/>
      <c r="BEW197" s="461"/>
      <c r="BEX197" s="461"/>
      <c r="BEY197" s="461"/>
      <c r="BEZ197" s="461"/>
      <c r="BFA197" s="461"/>
      <c r="BFB197" s="461"/>
      <c r="BFC197" s="461"/>
      <c r="BFD197" s="461"/>
      <c r="BFE197" s="461"/>
      <c r="BFF197" s="461"/>
      <c r="BFG197" s="461"/>
      <c r="BFH197" s="461"/>
      <c r="BFI197" s="461"/>
      <c r="BFJ197" s="461"/>
      <c r="BFK197" s="461"/>
      <c r="BFL197" s="461"/>
      <c r="BFM197" s="461"/>
      <c r="BFN197" s="461"/>
      <c r="BFO197" s="461"/>
      <c r="BFP197" s="461"/>
      <c r="BFQ197" s="461"/>
      <c r="BFR197" s="461"/>
      <c r="BFS197" s="461"/>
      <c r="BFT197" s="461"/>
      <c r="BFU197" s="461"/>
      <c r="BFV197" s="461"/>
      <c r="BFW197" s="461"/>
      <c r="BFX197" s="461"/>
      <c r="BFY197" s="461"/>
      <c r="BFZ197" s="461"/>
      <c r="BGA197" s="461"/>
      <c r="BGB197" s="461"/>
      <c r="BGC197" s="461"/>
      <c r="BGD197" s="461"/>
      <c r="BGE197" s="461"/>
      <c r="BGF197" s="461"/>
      <c r="BGG197" s="461"/>
      <c r="BGH197" s="461"/>
      <c r="BGI197" s="461"/>
      <c r="BGJ197" s="461"/>
      <c r="BGK197" s="461"/>
      <c r="BGL197" s="461"/>
      <c r="BGM197" s="461"/>
      <c r="BGN197" s="461"/>
      <c r="BGO197" s="461"/>
      <c r="BGP197" s="461"/>
      <c r="BGQ197" s="461"/>
      <c r="BGR197" s="461"/>
      <c r="BGS197" s="461"/>
      <c r="BGT197" s="461"/>
      <c r="BGU197" s="461"/>
      <c r="BGV197" s="461"/>
      <c r="BGW197" s="461"/>
      <c r="BGX197" s="461"/>
      <c r="BGY197" s="461"/>
      <c r="BGZ197" s="461"/>
      <c r="BHA197" s="461"/>
      <c r="BHB197" s="461"/>
      <c r="BHC197" s="461"/>
      <c r="BHD197" s="461"/>
      <c r="BHE197" s="461"/>
      <c r="BHF197" s="461"/>
      <c r="BHG197" s="461"/>
      <c r="BHH197" s="461"/>
      <c r="BHI197" s="461"/>
      <c r="BHJ197" s="461"/>
      <c r="BHK197" s="461"/>
      <c r="BHL197" s="461"/>
      <c r="BHM197" s="461"/>
      <c r="BHN197" s="461"/>
      <c r="BHO197" s="461"/>
      <c r="BHP197" s="461"/>
      <c r="BHQ197" s="461"/>
      <c r="BHR197" s="461"/>
      <c r="BHS197" s="461"/>
      <c r="BHT197" s="461"/>
      <c r="BHU197" s="461"/>
      <c r="BHV197" s="461"/>
      <c r="BHW197" s="461"/>
      <c r="BHX197" s="461"/>
      <c r="BHY197" s="461"/>
      <c r="BHZ197" s="461"/>
      <c r="BIA197" s="461"/>
      <c r="BIB197" s="461"/>
      <c r="BIC197" s="461"/>
      <c r="BID197" s="461"/>
      <c r="BIE197" s="461"/>
      <c r="BIF197" s="461"/>
      <c r="BIG197" s="461"/>
      <c r="BIH197" s="461"/>
      <c r="BII197" s="461"/>
      <c r="BIJ197" s="461"/>
      <c r="BIK197" s="461"/>
      <c r="BIL197" s="461"/>
      <c r="BIM197" s="461"/>
      <c r="BIN197" s="461"/>
      <c r="BIO197" s="461"/>
      <c r="BIP197" s="461"/>
      <c r="BIQ197" s="461"/>
      <c r="BIR197" s="461"/>
      <c r="BIS197" s="461"/>
      <c r="BIT197" s="461"/>
      <c r="BIU197" s="461"/>
      <c r="BIV197" s="461"/>
      <c r="BIW197" s="461"/>
      <c r="BIX197" s="461"/>
      <c r="BIY197" s="461"/>
      <c r="BIZ197" s="461"/>
      <c r="BJA197" s="461"/>
      <c r="BJB197" s="461"/>
      <c r="BJC197" s="461"/>
      <c r="BJD197" s="461"/>
      <c r="BJE197" s="461"/>
      <c r="BJF197" s="461"/>
      <c r="BJG197" s="461"/>
      <c r="BJH197" s="461"/>
      <c r="BJI197" s="461"/>
      <c r="BJJ197" s="461"/>
      <c r="BJK197" s="461"/>
      <c r="BJL197" s="461"/>
      <c r="BJM197" s="461"/>
      <c r="BJN197" s="461"/>
      <c r="BJO197" s="461"/>
      <c r="BJP197" s="461"/>
      <c r="BJQ197" s="461"/>
      <c r="BJR197" s="461"/>
      <c r="BJS197" s="461"/>
      <c r="BJT197" s="461"/>
      <c r="BJU197" s="461"/>
      <c r="BJV197" s="461"/>
      <c r="BJW197" s="461"/>
      <c r="BJX197" s="461"/>
      <c r="BJY197" s="461"/>
      <c r="BJZ197" s="461"/>
      <c r="BKA197" s="461"/>
      <c r="BKB197" s="461"/>
      <c r="BKC197" s="461"/>
      <c r="BKD197" s="461"/>
      <c r="BKE197" s="461"/>
      <c r="BKF197" s="461"/>
      <c r="BKG197" s="461"/>
      <c r="BKH197" s="461"/>
      <c r="BKI197" s="461"/>
      <c r="BKJ197" s="461"/>
      <c r="BKK197" s="461"/>
      <c r="BKL197" s="461"/>
      <c r="BKM197" s="461"/>
      <c r="BKN197" s="461"/>
      <c r="BKO197" s="461"/>
      <c r="BKP197" s="461"/>
      <c r="BKQ197" s="461"/>
      <c r="BKR197" s="461"/>
      <c r="BKS197" s="461"/>
      <c r="BKT197" s="461"/>
      <c r="BKU197" s="461"/>
      <c r="BKV197" s="461"/>
      <c r="BKW197" s="461"/>
      <c r="BKX197" s="461"/>
      <c r="BKY197" s="461"/>
      <c r="BKZ197" s="461"/>
      <c r="BLA197" s="461"/>
      <c r="BLB197" s="461"/>
      <c r="BLC197" s="461"/>
      <c r="BLD197" s="461"/>
      <c r="BLE197" s="461"/>
      <c r="BLF197" s="461"/>
      <c r="BLG197" s="461"/>
      <c r="BLH197" s="461"/>
      <c r="BLI197" s="461"/>
      <c r="BLJ197" s="461"/>
      <c r="BLK197" s="461"/>
      <c r="BLL197" s="461"/>
      <c r="BLM197" s="461"/>
      <c r="BLN197" s="461"/>
      <c r="BLO197" s="461"/>
      <c r="BLP197" s="461"/>
      <c r="BLQ197" s="461"/>
      <c r="BLR197" s="461"/>
      <c r="BLS197" s="461"/>
      <c r="BLT197" s="461"/>
      <c r="BLU197" s="461"/>
      <c r="BLV197" s="461"/>
      <c r="BLW197" s="461"/>
      <c r="BLX197" s="461"/>
      <c r="BLY197" s="461"/>
      <c r="BLZ197" s="461"/>
      <c r="BMA197" s="461"/>
      <c r="BMB197" s="461"/>
      <c r="BMC197" s="461"/>
      <c r="BMD197" s="461"/>
      <c r="BME197" s="461"/>
      <c r="BMF197" s="461"/>
      <c r="BMG197" s="461"/>
      <c r="BMH197" s="461"/>
      <c r="BMI197" s="461"/>
      <c r="BMJ197" s="461"/>
      <c r="BMK197" s="461"/>
      <c r="BML197" s="461"/>
      <c r="BMM197" s="461"/>
      <c r="BMN197" s="461"/>
      <c r="BMO197" s="461"/>
      <c r="BMP197" s="461"/>
      <c r="BMQ197" s="461"/>
      <c r="BMR197" s="461"/>
      <c r="BMS197" s="461"/>
      <c r="BMT197" s="461"/>
      <c r="BMU197" s="461"/>
      <c r="BMV197" s="461"/>
      <c r="BMW197" s="461"/>
      <c r="BMX197" s="461"/>
      <c r="BMY197" s="461"/>
      <c r="BMZ197" s="461"/>
      <c r="BNA197" s="461"/>
      <c r="BNB197" s="461"/>
      <c r="BNC197" s="461"/>
      <c r="BND197" s="461"/>
      <c r="BNE197" s="461"/>
      <c r="BNF197" s="461"/>
      <c r="BNG197" s="461"/>
      <c r="BNH197" s="461"/>
      <c r="BNI197" s="461"/>
      <c r="BNJ197" s="461"/>
      <c r="BNK197" s="461"/>
      <c r="BNL197" s="461"/>
      <c r="BNM197" s="461"/>
      <c r="BNN197" s="461"/>
      <c r="BNO197" s="461"/>
      <c r="BNP197" s="461"/>
      <c r="BNQ197" s="461"/>
      <c r="BNR197" s="461"/>
      <c r="BNS197" s="461"/>
      <c r="BNT197" s="461"/>
      <c r="BNU197" s="461"/>
      <c r="BNV197" s="461"/>
      <c r="BNW197" s="461"/>
      <c r="BNX197" s="461"/>
      <c r="BNY197" s="461"/>
      <c r="BNZ197" s="461"/>
      <c r="BOA197" s="461"/>
      <c r="BOB197" s="461"/>
      <c r="BOC197" s="461"/>
      <c r="BOD197" s="461"/>
      <c r="BOE197" s="461"/>
      <c r="BOF197" s="461"/>
      <c r="BOG197" s="461"/>
      <c r="BOH197" s="461"/>
      <c r="BOI197" s="461"/>
      <c r="BOJ197" s="461"/>
      <c r="BOK197" s="461"/>
      <c r="BOL197" s="461"/>
      <c r="BOM197" s="461"/>
      <c r="BON197" s="461"/>
      <c r="BOO197" s="461"/>
      <c r="BOP197" s="461"/>
      <c r="BOQ197" s="461"/>
      <c r="BOR197" s="461"/>
      <c r="BOS197" s="461"/>
      <c r="BOT197" s="461"/>
      <c r="BOU197" s="461"/>
      <c r="BOV197" s="461"/>
      <c r="BOW197" s="461"/>
      <c r="BOX197" s="461"/>
      <c r="BOY197" s="461"/>
      <c r="BOZ197" s="461"/>
      <c r="BPA197" s="461"/>
      <c r="BPB197" s="461"/>
      <c r="BPC197" s="461"/>
      <c r="BPD197" s="461"/>
      <c r="BPE197" s="461"/>
      <c r="BPF197" s="461"/>
      <c r="BPG197" s="461"/>
      <c r="BPH197" s="461"/>
      <c r="BPI197" s="461"/>
      <c r="BPJ197" s="461"/>
      <c r="BPK197" s="461"/>
      <c r="BPL197" s="461"/>
      <c r="BPM197" s="461"/>
      <c r="BPN197" s="461"/>
      <c r="BPO197" s="461"/>
      <c r="BPP197" s="461"/>
      <c r="BPQ197" s="461"/>
      <c r="BPR197" s="461"/>
      <c r="BPS197" s="461"/>
      <c r="BPT197" s="461"/>
      <c r="BPU197" s="461"/>
      <c r="BPV197" s="461"/>
      <c r="BPW197" s="461"/>
      <c r="BPX197" s="461"/>
      <c r="BPY197" s="461"/>
      <c r="BPZ197" s="461"/>
      <c r="BQA197" s="461"/>
      <c r="BQB197" s="461"/>
      <c r="BQC197" s="461"/>
      <c r="BQD197" s="461"/>
      <c r="BQE197" s="461"/>
      <c r="BQF197" s="461"/>
      <c r="BQG197" s="461"/>
      <c r="BQH197" s="461"/>
      <c r="BQI197" s="461"/>
      <c r="BQJ197" s="461"/>
      <c r="BQK197" s="461"/>
      <c r="BQL197" s="461"/>
      <c r="BQM197" s="461"/>
      <c r="BQN197" s="461"/>
      <c r="BQO197" s="461"/>
      <c r="BQP197" s="461"/>
      <c r="BQQ197" s="461"/>
      <c r="BQR197" s="461"/>
      <c r="BQS197" s="461"/>
      <c r="BQT197" s="461"/>
      <c r="BQU197" s="461"/>
      <c r="BQV197" s="461"/>
      <c r="BQW197" s="461"/>
      <c r="BQX197" s="461"/>
      <c r="BQY197" s="461"/>
      <c r="BQZ197" s="461"/>
      <c r="BRA197" s="461"/>
      <c r="BRB197" s="461"/>
      <c r="BRC197" s="461"/>
      <c r="BRD197" s="461"/>
      <c r="BRE197" s="461"/>
      <c r="BRF197" s="461"/>
      <c r="BRG197" s="461"/>
      <c r="BRH197" s="461"/>
      <c r="BRI197" s="461"/>
      <c r="BRJ197" s="461"/>
      <c r="BRK197" s="461"/>
      <c r="BRL197" s="461"/>
      <c r="BRM197" s="461"/>
      <c r="BRN197" s="461"/>
      <c r="BRO197" s="461"/>
      <c r="BRP197" s="461"/>
      <c r="BRQ197" s="461"/>
      <c r="BRR197" s="461"/>
      <c r="BRS197" s="461"/>
      <c r="BRT197" s="461"/>
      <c r="BRU197" s="461"/>
      <c r="BRV197" s="461"/>
      <c r="BRW197" s="461"/>
      <c r="BRX197" s="461"/>
      <c r="BRY197" s="461"/>
      <c r="BRZ197" s="461"/>
      <c r="BSA197" s="461"/>
      <c r="BSB197" s="461"/>
      <c r="BSC197" s="461"/>
      <c r="BSD197" s="461"/>
      <c r="BSE197" s="461"/>
      <c r="BSF197" s="461"/>
      <c r="BSG197" s="461"/>
      <c r="BSH197" s="461"/>
      <c r="BSI197" s="461"/>
      <c r="BSJ197" s="461"/>
      <c r="BSK197" s="461"/>
      <c r="BSL197" s="461"/>
      <c r="BSM197" s="461"/>
      <c r="BSN197" s="461"/>
      <c r="BSO197" s="461"/>
      <c r="BSP197" s="461"/>
      <c r="BSQ197" s="461"/>
      <c r="BSR197" s="461"/>
      <c r="BSS197" s="461"/>
      <c r="BST197" s="461"/>
      <c r="BSU197" s="461"/>
      <c r="BSV197" s="461"/>
      <c r="BSW197" s="461"/>
      <c r="BSX197" s="461"/>
      <c r="BSY197" s="461"/>
      <c r="BSZ197" s="461"/>
      <c r="BTA197" s="461"/>
      <c r="BTB197" s="461"/>
      <c r="BTC197" s="461"/>
      <c r="BTD197" s="461"/>
      <c r="BTE197" s="461"/>
      <c r="BTF197" s="461"/>
      <c r="BTG197" s="461"/>
      <c r="BTH197" s="461"/>
      <c r="BTI197" s="461"/>
      <c r="BTJ197" s="461"/>
      <c r="BTK197" s="461"/>
      <c r="BTL197" s="461"/>
      <c r="BTM197" s="461"/>
      <c r="BTN197" s="461"/>
      <c r="BTO197" s="461"/>
      <c r="BTP197" s="461"/>
      <c r="BTQ197" s="461"/>
      <c r="BTR197" s="461"/>
      <c r="BTS197" s="461"/>
      <c r="BTT197" s="461"/>
      <c r="BTU197" s="461"/>
      <c r="BTV197" s="461"/>
      <c r="BTW197" s="461"/>
      <c r="BTX197" s="461"/>
      <c r="BTY197" s="461"/>
      <c r="BTZ197" s="461"/>
      <c r="BUA197" s="461"/>
      <c r="BUB197" s="461"/>
      <c r="BUC197" s="461"/>
      <c r="BUD197" s="461"/>
      <c r="BUE197" s="461"/>
      <c r="BUF197" s="461"/>
      <c r="BUG197" s="461"/>
      <c r="BUH197" s="461"/>
      <c r="BUI197" s="461"/>
      <c r="BUJ197" s="461"/>
      <c r="BUK197" s="461"/>
      <c r="BUL197" s="461"/>
      <c r="BUM197" s="461"/>
      <c r="BUN197" s="461"/>
      <c r="BUO197" s="461"/>
      <c r="BUP197" s="461"/>
      <c r="BUQ197" s="461"/>
      <c r="BUR197" s="461"/>
      <c r="BUS197" s="461"/>
      <c r="BUT197" s="461"/>
      <c r="BUU197" s="461"/>
      <c r="BUV197" s="461"/>
      <c r="BUW197" s="461"/>
      <c r="BUX197" s="461"/>
      <c r="BUY197" s="461"/>
      <c r="BUZ197" s="461"/>
      <c r="BVA197" s="461"/>
      <c r="BVB197" s="461"/>
      <c r="BVC197" s="461"/>
      <c r="BVD197" s="461"/>
      <c r="BVE197" s="461"/>
      <c r="BVF197" s="461"/>
      <c r="BVG197" s="461"/>
      <c r="BVH197" s="461"/>
      <c r="BVI197" s="461"/>
      <c r="BVJ197" s="461"/>
      <c r="BVK197" s="461"/>
      <c r="BVL197" s="461"/>
      <c r="BVM197" s="461"/>
      <c r="BVN197" s="461"/>
      <c r="BVO197" s="461"/>
      <c r="BVP197" s="461"/>
      <c r="BVQ197" s="461"/>
      <c r="BVR197" s="461"/>
      <c r="BVS197" s="461"/>
      <c r="BVT197" s="461"/>
      <c r="BVU197" s="461"/>
      <c r="BVV197" s="461"/>
      <c r="BVW197" s="461"/>
      <c r="BVX197" s="461"/>
      <c r="BVY197" s="461"/>
      <c r="BVZ197" s="461"/>
      <c r="BWA197" s="461"/>
      <c r="BWB197" s="461"/>
      <c r="BWC197" s="461"/>
      <c r="BWD197" s="461"/>
      <c r="BWE197" s="461"/>
      <c r="BWF197" s="461"/>
      <c r="BWG197" s="461"/>
      <c r="BWH197" s="461"/>
      <c r="BWI197" s="461"/>
      <c r="BWJ197" s="461"/>
      <c r="BWK197" s="461"/>
      <c r="BWL197" s="461"/>
      <c r="BWM197" s="461"/>
      <c r="BWN197" s="461"/>
      <c r="BWO197" s="461"/>
      <c r="BWP197" s="461"/>
      <c r="BWQ197" s="461"/>
      <c r="BWR197" s="461"/>
      <c r="BWS197" s="461"/>
      <c r="BWT197" s="461"/>
      <c r="BWU197" s="461"/>
      <c r="BWV197" s="461"/>
      <c r="BWW197" s="461"/>
      <c r="BWX197" s="461"/>
      <c r="BWY197" s="461"/>
      <c r="BWZ197" s="461"/>
      <c r="BXA197" s="461"/>
      <c r="BXB197" s="461"/>
      <c r="BXC197" s="461"/>
      <c r="BXD197" s="461"/>
      <c r="BXE197" s="461"/>
      <c r="BXF197" s="461"/>
      <c r="BXG197" s="461"/>
      <c r="BXH197" s="461"/>
      <c r="BXI197" s="461"/>
      <c r="BXJ197" s="461"/>
      <c r="BXK197" s="461"/>
      <c r="BXL197" s="461"/>
      <c r="BXM197" s="461"/>
      <c r="BXN197" s="461"/>
      <c r="BXO197" s="461"/>
      <c r="BXP197" s="461"/>
      <c r="BXQ197" s="461"/>
      <c r="BXR197" s="461"/>
      <c r="BXS197" s="461"/>
      <c r="BXT197" s="461"/>
      <c r="BXU197" s="461"/>
      <c r="BXV197" s="461"/>
      <c r="BXW197" s="461"/>
      <c r="BXX197" s="461"/>
      <c r="BXY197" s="461"/>
      <c r="BXZ197" s="461"/>
      <c r="BYA197" s="461"/>
      <c r="BYB197" s="461"/>
      <c r="BYC197" s="461"/>
      <c r="BYD197" s="461"/>
      <c r="BYE197" s="461"/>
      <c r="BYF197" s="461"/>
      <c r="BYG197" s="461"/>
      <c r="BYH197" s="461"/>
      <c r="BYI197" s="461"/>
      <c r="BYJ197" s="461"/>
      <c r="BYK197" s="461"/>
      <c r="BYL197" s="461"/>
      <c r="BYM197" s="461"/>
      <c r="BYN197" s="461"/>
      <c r="BYO197" s="461"/>
      <c r="BYP197" s="461"/>
      <c r="BYQ197" s="461"/>
      <c r="BYR197" s="461"/>
      <c r="BYS197" s="461"/>
      <c r="BYT197" s="461"/>
      <c r="BYU197" s="461"/>
      <c r="BYV197" s="461"/>
      <c r="BYW197" s="461"/>
      <c r="BYX197" s="461"/>
      <c r="BYY197" s="461"/>
      <c r="BYZ197" s="461"/>
      <c r="BZA197" s="461"/>
      <c r="BZB197" s="461"/>
      <c r="BZC197" s="461"/>
      <c r="BZD197" s="461"/>
      <c r="BZE197" s="461"/>
      <c r="BZF197" s="461"/>
      <c r="BZG197" s="461"/>
      <c r="BZH197" s="461"/>
      <c r="BZI197" s="461"/>
      <c r="BZJ197" s="461"/>
      <c r="BZK197" s="461"/>
      <c r="BZL197" s="461"/>
      <c r="BZM197" s="461"/>
      <c r="BZN197" s="461"/>
      <c r="BZO197" s="461"/>
      <c r="BZP197" s="461"/>
      <c r="BZQ197" s="461"/>
      <c r="BZR197" s="461"/>
      <c r="BZS197" s="461"/>
      <c r="BZT197" s="461"/>
      <c r="BZU197" s="461"/>
      <c r="BZV197" s="461"/>
      <c r="BZW197" s="461"/>
      <c r="BZX197" s="461"/>
      <c r="BZY197" s="461"/>
      <c r="BZZ197" s="461"/>
      <c r="CAA197" s="461"/>
      <c r="CAB197" s="461"/>
      <c r="CAC197" s="461"/>
      <c r="CAD197" s="461"/>
      <c r="CAE197" s="461"/>
      <c r="CAF197" s="461"/>
      <c r="CAG197" s="461"/>
      <c r="CAH197" s="461"/>
      <c r="CAI197" s="461"/>
      <c r="CAJ197" s="461"/>
      <c r="CAK197" s="461"/>
      <c r="CAL197" s="461"/>
      <c r="CAM197" s="461"/>
      <c r="CAN197" s="461"/>
      <c r="CAO197" s="461"/>
      <c r="CAP197" s="461"/>
      <c r="CAQ197" s="461"/>
      <c r="CAR197" s="461"/>
      <c r="CAS197" s="461"/>
      <c r="CAT197" s="461"/>
      <c r="CAU197" s="461"/>
      <c r="CAV197" s="461"/>
      <c r="CAW197" s="461"/>
      <c r="CAX197" s="461"/>
      <c r="CAY197" s="461"/>
      <c r="CAZ197" s="461"/>
      <c r="CBA197" s="461"/>
      <c r="CBB197" s="461"/>
      <c r="CBC197" s="461"/>
      <c r="CBD197" s="461"/>
      <c r="CBE197" s="461"/>
      <c r="CBF197" s="461"/>
      <c r="CBG197" s="461"/>
      <c r="CBH197" s="461"/>
      <c r="CBI197" s="461"/>
      <c r="CBJ197" s="461"/>
      <c r="CBK197" s="461"/>
      <c r="CBL197" s="461"/>
      <c r="CBM197" s="461"/>
      <c r="CBN197" s="461"/>
      <c r="CBO197" s="461"/>
      <c r="CBP197" s="461"/>
      <c r="CBQ197" s="461"/>
      <c r="CBR197" s="461"/>
      <c r="CBS197" s="461"/>
      <c r="CBT197" s="461"/>
      <c r="CBU197" s="461"/>
      <c r="CBV197" s="461"/>
      <c r="CBW197" s="461"/>
      <c r="CBX197" s="461"/>
      <c r="CBY197" s="461"/>
      <c r="CBZ197" s="461"/>
      <c r="CCA197" s="461"/>
      <c r="CCB197" s="461"/>
      <c r="CCC197" s="461"/>
      <c r="CCD197" s="461"/>
      <c r="CCE197" s="461"/>
      <c r="CCF197" s="461"/>
      <c r="CCG197" s="461"/>
      <c r="CCH197" s="461"/>
      <c r="CCI197" s="461"/>
      <c r="CCJ197" s="461"/>
      <c r="CCK197" s="461"/>
      <c r="CCL197" s="461"/>
      <c r="CCM197" s="461"/>
      <c r="CCN197" s="461"/>
      <c r="CCO197" s="461"/>
      <c r="CCP197" s="461"/>
      <c r="CCQ197" s="461"/>
      <c r="CCR197" s="461"/>
      <c r="CCS197" s="461"/>
      <c r="CCT197" s="461"/>
      <c r="CCU197" s="461"/>
      <c r="CCV197" s="461"/>
      <c r="CCW197" s="461"/>
      <c r="CCX197" s="461"/>
      <c r="CCY197" s="461"/>
      <c r="CCZ197" s="461"/>
      <c r="CDA197" s="461"/>
      <c r="CDB197" s="461"/>
      <c r="CDC197" s="461"/>
      <c r="CDD197" s="461"/>
      <c r="CDE197" s="461"/>
      <c r="CDF197" s="461"/>
      <c r="CDG197" s="461"/>
      <c r="CDH197" s="461"/>
      <c r="CDI197" s="461"/>
      <c r="CDJ197" s="461"/>
      <c r="CDK197" s="461"/>
      <c r="CDL197" s="461"/>
      <c r="CDM197" s="461"/>
      <c r="CDN197" s="461"/>
      <c r="CDO197" s="461"/>
      <c r="CDP197" s="461"/>
      <c r="CDQ197" s="461"/>
      <c r="CDR197" s="461"/>
      <c r="CDS197" s="461"/>
      <c r="CDT197" s="461"/>
      <c r="CDU197" s="461"/>
      <c r="CDV197" s="461"/>
      <c r="CDW197" s="461"/>
      <c r="CDX197" s="461"/>
      <c r="CDY197" s="461"/>
      <c r="CDZ197" s="461"/>
      <c r="CEA197" s="461"/>
      <c r="CEB197" s="461"/>
      <c r="CEC197" s="461"/>
      <c r="CED197" s="461"/>
      <c r="CEE197" s="461"/>
      <c r="CEF197" s="461"/>
      <c r="CEG197" s="461"/>
      <c r="CEH197" s="461"/>
      <c r="CEI197" s="461"/>
      <c r="CEJ197" s="461"/>
      <c r="CEK197" s="461"/>
      <c r="CEL197" s="461"/>
      <c r="CEM197" s="461"/>
      <c r="CEN197" s="461"/>
      <c r="CEO197" s="461"/>
      <c r="CEP197" s="461"/>
      <c r="CEQ197" s="461"/>
      <c r="CER197" s="461"/>
      <c r="CES197" s="461"/>
      <c r="CET197" s="461"/>
      <c r="CEU197" s="461"/>
      <c r="CEV197" s="461"/>
      <c r="CEW197" s="461"/>
      <c r="CEX197" s="461"/>
      <c r="CEY197" s="461"/>
      <c r="CEZ197" s="461"/>
      <c r="CFA197" s="461"/>
      <c r="CFB197" s="461"/>
      <c r="CFC197" s="461"/>
      <c r="CFD197" s="461"/>
      <c r="CFE197" s="461"/>
      <c r="CFF197" s="461"/>
      <c r="CFG197" s="461"/>
      <c r="CFH197" s="461"/>
      <c r="CFI197" s="461"/>
      <c r="CFJ197" s="461"/>
      <c r="CFK197" s="461"/>
      <c r="CFL197" s="461"/>
      <c r="CFM197" s="461"/>
      <c r="CFN197" s="461"/>
      <c r="CFO197" s="461"/>
      <c r="CFP197" s="461"/>
      <c r="CFQ197" s="461"/>
      <c r="CFR197" s="461"/>
      <c r="CFS197" s="461"/>
      <c r="CFT197" s="461"/>
      <c r="CFU197" s="461"/>
      <c r="CFV197" s="461"/>
      <c r="CFW197" s="461"/>
      <c r="CFX197" s="461"/>
      <c r="CFY197" s="461"/>
      <c r="CFZ197" s="461"/>
      <c r="CGA197" s="461"/>
      <c r="CGB197" s="461"/>
      <c r="CGC197" s="461"/>
      <c r="CGD197" s="461"/>
      <c r="CGE197" s="461"/>
      <c r="CGF197" s="461"/>
      <c r="CGG197" s="461"/>
      <c r="CGH197" s="461"/>
      <c r="CGI197" s="461"/>
      <c r="CGJ197" s="461"/>
      <c r="CGK197" s="461"/>
      <c r="CGL197" s="461"/>
      <c r="CGM197" s="461"/>
      <c r="CGN197" s="461"/>
      <c r="CGO197" s="461"/>
      <c r="CGP197" s="461"/>
      <c r="CGQ197" s="461"/>
      <c r="CGR197" s="461"/>
      <c r="CGS197" s="461"/>
      <c r="CGT197" s="461"/>
      <c r="CGU197" s="461"/>
      <c r="CGV197" s="461"/>
      <c r="CGW197" s="461"/>
      <c r="CGX197" s="461"/>
      <c r="CGY197" s="461"/>
      <c r="CGZ197" s="461"/>
      <c r="CHA197" s="461"/>
      <c r="CHB197" s="461"/>
      <c r="CHC197" s="461"/>
      <c r="CHD197" s="461"/>
      <c r="CHE197" s="461"/>
      <c r="CHF197" s="461"/>
      <c r="CHG197" s="461"/>
      <c r="CHH197" s="461"/>
      <c r="CHI197" s="461"/>
      <c r="CHJ197" s="461"/>
      <c r="CHK197" s="461"/>
      <c r="CHL197" s="461"/>
      <c r="CHM197" s="461"/>
      <c r="CHN197" s="461"/>
      <c r="CHO197" s="461"/>
      <c r="CHP197" s="461"/>
      <c r="CHQ197" s="461"/>
      <c r="CHR197" s="461"/>
      <c r="CHS197" s="461"/>
      <c r="CHT197" s="461"/>
      <c r="CHU197" s="461"/>
      <c r="CHV197" s="461"/>
      <c r="CHW197" s="461"/>
      <c r="CHX197" s="461"/>
      <c r="CHY197" s="461"/>
      <c r="CHZ197" s="461"/>
      <c r="CIA197" s="461"/>
      <c r="CIB197" s="461"/>
      <c r="CIC197" s="461"/>
      <c r="CID197" s="461"/>
      <c r="CIE197" s="461"/>
      <c r="CIF197" s="461"/>
      <c r="CIG197" s="461"/>
      <c r="CIH197" s="461"/>
      <c r="CII197" s="461"/>
      <c r="CIJ197" s="461"/>
      <c r="CIK197" s="461"/>
      <c r="CIL197" s="461"/>
      <c r="CIM197" s="461"/>
      <c r="CIN197" s="461"/>
      <c r="CIO197" s="461"/>
      <c r="CIP197" s="461"/>
      <c r="CIQ197" s="461"/>
      <c r="CIR197" s="461"/>
      <c r="CIS197" s="461"/>
      <c r="CIT197" s="461"/>
      <c r="CIU197" s="461"/>
      <c r="CIV197" s="461"/>
      <c r="CIW197" s="461"/>
      <c r="CIX197" s="461"/>
      <c r="CIY197" s="461"/>
      <c r="CIZ197" s="461"/>
      <c r="CJA197" s="461"/>
      <c r="CJB197" s="461"/>
      <c r="CJC197" s="461"/>
      <c r="CJD197" s="461"/>
      <c r="CJE197" s="461"/>
      <c r="CJF197" s="461"/>
      <c r="CJG197" s="461"/>
      <c r="CJH197" s="461"/>
      <c r="CJI197" s="461"/>
      <c r="CJJ197" s="461"/>
      <c r="CJK197" s="461"/>
      <c r="CJL197" s="461"/>
      <c r="CJM197" s="461"/>
      <c r="CJN197" s="461"/>
      <c r="CJO197" s="461"/>
      <c r="CJP197" s="461"/>
      <c r="CJQ197" s="461"/>
      <c r="CJR197" s="461"/>
      <c r="CJS197" s="461"/>
      <c r="CJT197" s="461"/>
      <c r="CJU197" s="461"/>
      <c r="CJV197" s="461"/>
      <c r="CJW197" s="461"/>
      <c r="CJX197" s="461"/>
      <c r="CJY197" s="461"/>
      <c r="CJZ197" s="461"/>
      <c r="CKA197" s="461"/>
      <c r="CKB197" s="461"/>
      <c r="CKC197" s="461"/>
      <c r="CKD197" s="461"/>
      <c r="CKE197" s="461"/>
      <c r="CKF197" s="461"/>
      <c r="CKG197" s="461"/>
      <c r="CKH197" s="461"/>
      <c r="CKI197" s="461"/>
      <c r="CKJ197" s="461"/>
      <c r="CKK197" s="461"/>
      <c r="CKL197" s="461"/>
      <c r="CKM197" s="461"/>
      <c r="CKN197" s="461"/>
      <c r="CKO197" s="461"/>
      <c r="CKP197" s="461"/>
      <c r="CKQ197" s="461"/>
      <c r="CKR197" s="461"/>
      <c r="CKS197" s="461"/>
      <c r="CKT197" s="461"/>
      <c r="CKU197" s="461"/>
      <c r="CKV197" s="461"/>
      <c r="CKW197" s="461"/>
      <c r="CKX197" s="461"/>
      <c r="CKY197" s="461"/>
      <c r="CKZ197" s="461"/>
      <c r="CLA197" s="461"/>
      <c r="CLB197" s="461"/>
      <c r="CLC197" s="461"/>
      <c r="CLD197" s="461"/>
      <c r="CLE197" s="461"/>
      <c r="CLF197" s="461"/>
      <c r="CLG197" s="461"/>
      <c r="CLH197" s="461"/>
      <c r="CLI197" s="461"/>
      <c r="CLJ197" s="461"/>
      <c r="CLK197" s="461"/>
      <c r="CLL197" s="461"/>
      <c r="CLM197" s="461"/>
      <c r="CLN197" s="461"/>
      <c r="CLO197" s="461"/>
      <c r="CLP197" s="461"/>
      <c r="CLQ197" s="461"/>
      <c r="CLR197" s="461"/>
      <c r="CLS197" s="461"/>
      <c r="CLT197" s="461"/>
      <c r="CLU197" s="461"/>
      <c r="CLV197" s="461"/>
      <c r="CLW197" s="461"/>
      <c r="CLX197" s="461"/>
      <c r="CLY197" s="461"/>
      <c r="CLZ197" s="461"/>
      <c r="CMA197" s="461"/>
      <c r="CMB197" s="461"/>
      <c r="CMC197" s="461"/>
      <c r="CMD197" s="461"/>
      <c r="CME197" s="461"/>
      <c r="CMF197" s="461"/>
      <c r="CMG197" s="461"/>
      <c r="CMH197" s="461"/>
      <c r="CMI197" s="461"/>
      <c r="CMJ197" s="461"/>
      <c r="CMK197" s="461"/>
      <c r="CML197" s="461"/>
      <c r="CMM197" s="461"/>
      <c r="CMN197" s="461"/>
      <c r="CMO197" s="461"/>
      <c r="CMP197" s="461"/>
      <c r="CMQ197" s="461"/>
      <c r="CMR197" s="461"/>
      <c r="CMS197" s="461"/>
      <c r="CMT197" s="461"/>
      <c r="CMU197" s="461"/>
      <c r="CMV197" s="461"/>
      <c r="CMW197" s="461"/>
      <c r="CMX197" s="461"/>
      <c r="CMY197" s="461"/>
      <c r="CMZ197" s="461"/>
      <c r="CNA197" s="461"/>
      <c r="CNB197" s="461"/>
      <c r="CNC197" s="461"/>
      <c r="CND197" s="461"/>
      <c r="CNE197" s="461"/>
      <c r="CNF197" s="461"/>
      <c r="CNG197" s="461"/>
      <c r="CNH197" s="461"/>
      <c r="CNI197" s="461"/>
      <c r="CNJ197" s="461"/>
      <c r="CNK197" s="461"/>
      <c r="CNL197" s="461"/>
      <c r="CNM197" s="461"/>
      <c r="CNN197" s="461"/>
      <c r="CNO197" s="461"/>
      <c r="CNP197" s="461"/>
      <c r="CNQ197" s="461"/>
      <c r="CNR197" s="461"/>
      <c r="CNS197" s="461"/>
      <c r="CNT197" s="461"/>
      <c r="CNU197" s="461"/>
      <c r="CNV197" s="461"/>
      <c r="CNW197" s="461"/>
      <c r="CNX197" s="461"/>
      <c r="CNY197" s="461"/>
      <c r="CNZ197" s="461"/>
      <c r="COA197" s="461"/>
      <c r="COB197" s="461"/>
      <c r="COC197" s="461"/>
      <c r="COD197" s="461"/>
      <c r="COE197" s="461"/>
      <c r="COF197" s="461"/>
      <c r="COG197" s="461"/>
      <c r="COH197" s="461"/>
      <c r="COI197" s="461"/>
      <c r="COJ197" s="461"/>
      <c r="COK197" s="461"/>
      <c r="COL197" s="461"/>
      <c r="COM197" s="461"/>
      <c r="CON197" s="461"/>
      <c r="COO197" s="461"/>
      <c r="COP197" s="461"/>
      <c r="COQ197" s="461"/>
      <c r="COR197" s="461"/>
      <c r="COS197" s="461"/>
      <c r="COT197" s="461"/>
      <c r="COU197" s="461"/>
      <c r="COV197" s="461"/>
      <c r="COW197" s="461"/>
      <c r="COX197" s="461"/>
      <c r="COY197" s="461"/>
      <c r="COZ197" s="461"/>
      <c r="CPA197" s="461"/>
      <c r="CPB197" s="461"/>
      <c r="CPC197" s="461"/>
      <c r="CPD197" s="461"/>
      <c r="CPE197" s="461"/>
      <c r="CPF197" s="461"/>
      <c r="CPG197" s="461"/>
      <c r="CPH197" s="461"/>
      <c r="CPI197" s="461"/>
      <c r="CPJ197" s="461"/>
      <c r="CPK197" s="461"/>
      <c r="CPL197" s="461"/>
      <c r="CPM197" s="461"/>
      <c r="CPN197" s="461"/>
      <c r="CPO197" s="461"/>
      <c r="CPP197" s="461"/>
      <c r="CPQ197" s="461"/>
      <c r="CPR197" s="461"/>
      <c r="CPS197" s="461"/>
      <c r="CPT197" s="461"/>
      <c r="CPU197" s="461"/>
      <c r="CPV197" s="461"/>
      <c r="CPW197" s="461"/>
      <c r="CPX197" s="461"/>
      <c r="CPY197" s="461"/>
      <c r="CPZ197" s="461"/>
      <c r="CQA197" s="461"/>
      <c r="CQB197" s="461"/>
      <c r="CQC197" s="461"/>
      <c r="CQD197" s="461"/>
      <c r="CQE197" s="461"/>
      <c r="CQF197" s="461"/>
      <c r="CQG197" s="461"/>
      <c r="CQH197" s="461"/>
      <c r="CQI197" s="461"/>
      <c r="CQJ197" s="461"/>
      <c r="CQK197" s="461"/>
      <c r="CQL197" s="461"/>
      <c r="CQM197" s="461"/>
      <c r="CQN197" s="461"/>
      <c r="CQO197" s="461"/>
      <c r="CQP197" s="461"/>
      <c r="CQQ197" s="461"/>
      <c r="CQR197" s="461"/>
      <c r="CQS197" s="461"/>
      <c r="CQT197" s="461"/>
      <c r="CQU197" s="461"/>
      <c r="CQV197" s="461"/>
      <c r="CQW197" s="461"/>
      <c r="CQX197" s="461"/>
      <c r="CQY197" s="461"/>
      <c r="CQZ197" s="461"/>
      <c r="CRA197" s="461"/>
      <c r="CRB197" s="461"/>
      <c r="CRC197" s="461"/>
      <c r="CRD197" s="461"/>
      <c r="CRE197" s="461"/>
      <c r="CRF197" s="461"/>
      <c r="CRG197" s="461"/>
      <c r="CRH197" s="461"/>
      <c r="CRI197" s="461"/>
      <c r="CRJ197" s="461"/>
      <c r="CRK197" s="461"/>
      <c r="CRL197" s="461"/>
      <c r="CRM197" s="461"/>
      <c r="CRN197" s="461"/>
      <c r="CRO197" s="461"/>
      <c r="CRP197" s="461"/>
      <c r="CRQ197" s="461"/>
      <c r="CRR197" s="461"/>
      <c r="CRS197" s="461"/>
      <c r="CRT197" s="461"/>
      <c r="CRU197" s="461"/>
      <c r="CRV197" s="461"/>
      <c r="CRW197" s="461"/>
      <c r="CRX197" s="461"/>
      <c r="CRY197" s="461"/>
      <c r="CRZ197" s="461"/>
      <c r="CSA197" s="461"/>
      <c r="CSB197" s="461"/>
      <c r="CSC197" s="461"/>
      <c r="CSD197" s="461"/>
      <c r="CSE197" s="461"/>
      <c r="CSF197" s="461"/>
      <c r="CSG197" s="461"/>
      <c r="CSH197" s="461"/>
      <c r="CSI197" s="461"/>
      <c r="CSJ197" s="461"/>
      <c r="CSK197" s="461"/>
      <c r="CSL197" s="461"/>
      <c r="CSM197" s="461"/>
      <c r="CSN197" s="461"/>
      <c r="CSO197" s="461"/>
      <c r="CSP197" s="461"/>
      <c r="CSQ197" s="461"/>
      <c r="CSR197" s="461"/>
      <c r="CSS197" s="461"/>
      <c r="CST197" s="461"/>
      <c r="CSU197" s="461"/>
      <c r="CSV197" s="461"/>
      <c r="CSW197" s="461"/>
      <c r="CSX197" s="461"/>
      <c r="CSY197" s="461"/>
      <c r="CSZ197" s="461"/>
      <c r="CTA197" s="461"/>
      <c r="CTB197" s="461"/>
      <c r="CTC197" s="461"/>
      <c r="CTD197" s="461"/>
      <c r="CTE197" s="461"/>
      <c r="CTF197" s="461"/>
      <c r="CTG197" s="461"/>
      <c r="CTH197" s="461"/>
      <c r="CTI197" s="461"/>
      <c r="CTJ197" s="461"/>
      <c r="CTK197" s="461"/>
      <c r="CTL197" s="461"/>
      <c r="CTM197" s="461"/>
      <c r="CTN197" s="461"/>
      <c r="CTO197" s="461"/>
      <c r="CTP197" s="461"/>
      <c r="CTQ197" s="461"/>
      <c r="CTR197" s="461"/>
      <c r="CTS197" s="461"/>
      <c r="CTT197" s="461"/>
      <c r="CTU197" s="461"/>
      <c r="CTV197" s="461"/>
      <c r="CTW197" s="461"/>
      <c r="CTX197" s="461"/>
      <c r="CTY197" s="461"/>
      <c r="CTZ197" s="461"/>
      <c r="CUA197" s="461"/>
      <c r="CUB197" s="461"/>
      <c r="CUC197" s="461"/>
      <c r="CUD197" s="461"/>
      <c r="CUE197" s="461"/>
      <c r="CUF197" s="461"/>
      <c r="CUG197" s="461"/>
      <c r="CUH197" s="461"/>
      <c r="CUI197" s="461"/>
      <c r="CUJ197" s="461"/>
      <c r="CUK197" s="461"/>
      <c r="CUL197" s="461"/>
      <c r="CUM197" s="461"/>
      <c r="CUN197" s="461"/>
      <c r="CUO197" s="461"/>
      <c r="CUP197" s="461"/>
      <c r="CUQ197" s="461"/>
      <c r="CUR197" s="461"/>
      <c r="CUS197" s="461"/>
      <c r="CUT197" s="461"/>
      <c r="CUU197" s="461"/>
      <c r="CUV197" s="461"/>
      <c r="CUW197" s="461"/>
      <c r="CUX197" s="461"/>
      <c r="CUY197" s="461"/>
      <c r="CUZ197" s="461"/>
      <c r="CVA197" s="461"/>
      <c r="CVB197" s="461"/>
      <c r="CVC197" s="461"/>
      <c r="CVD197" s="461"/>
      <c r="CVE197" s="461"/>
      <c r="CVF197" s="461"/>
      <c r="CVG197" s="461"/>
      <c r="CVH197" s="461"/>
      <c r="CVI197" s="461"/>
      <c r="CVJ197" s="461"/>
      <c r="CVK197" s="461"/>
      <c r="CVL197" s="461"/>
      <c r="CVM197" s="461"/>
      <c r="CVN197" s="461"/>
      <c r="CVO197" s="461"/>
      <c r="CVP197" s="461"/>
      <c r="CVQ197" s="461"/>
      <c r="CVR197" s="461"/>
      <c r="CVS197" s="461"/>
      <c r="CVT197" s="461"/>
      <c r="CVU197" s="461"/>
      <c r="CVV197" s="461"/>
      <c r="CVW197" s="461"/>
      <c r="CVX197" s="461"/>
      <c r="CVY197" s="461"/>
      <c r="CVZ197" s="461"/>
      <c r="CWA197" s="461"/>
      <c r="CWB197" s="461"/>
      <c r="CWC197" s="461"/>
      <c r="CWD197" s="461"/>
      <c r="CWE197" s="461"/>
      <c r="CWF197" s="461"/>
      <c r="CWG197" s="461"/>
      <c r="CWH197" s="461"/>
      <c r="CWI197" s="461"/>
      <c r="CWJ197" s="461"/>
      <c r="CWK197" s="461"/>
      <c r="CWL197" s="461"/>
      <c r="CWM197" s="461"/>
      <c r="CWN197" s="461"/>
      <c r="CWO197" s="461"/>
      <c r="CWP197" s="461"/>
      <c r="CWQ197" s="461"/>
      <c r="CWR197" s="461"/>
      <c r="CWS197" s="461"/>
      <c r="CWT197" s="461"/>
      <c r="CWU197" s="461"/>
      <c r="CWV197" s="461"/>
      <c r="CWW197" s="461"/>
      <c r="CWX197" s="461"/>
      <c r="CWY197" s="461"/>
      <c r="CWZ197" s="461"/>
      <c r="CXA197" s="461"/>
      <c r="CXB197" s="461"/>
      <c r="CXC197" s="461"/>
      <c r="CXD197" s="461"/>
      <c r="CXE197" s="461"/>
      <c r="CXF197" s="461"/>
      <c r="CXG197" s="461"/>
      <c r="CXH197" s="461"/>
      <c r="CXI197" s="461"/>
      <c r="CXJ197" s="461"/>
      <c r="CXK197" s="461"/>
      <c r="CXL197" s="461"/>
      <c r="CXM197" s="461"/>
      <c r="CXN197" s="461"/>
      <c r="CXO197" s="461"/>
      <c r="CXP197" s="461"/>
      <c r="CXQ197" s="461"/>
      <c r="CXR197" s="461"/>
      <c r="CXS197" s="461"/>
      <c r="CXT197" s="461"/>
      <c r="CXU197" s="461"/>
      <c r="CXV197" s="461"/>
      <c r="CXW197" s="461"/>
      <c r="CXX197" s="461"/>
      <c r="CXY197" s="461"/>
      <c r="CXZ197" s="461"/>
      <c r="CYA197" s="461"/>
      <c r="CYB197" s="461"/>
      <c r="CYC197" s="461"/>
      <c r="CYD197" s="461"/>
      <c r="CYE197" s="461"/>
      <c r="CYF197" s="461"/>
      <c r="CYG197" s="461"/>
      <c r="CYH197" s="461"/>
      <c r="CYI197" s="461"/>
      <c r="CYJ197" s="461"/>
      <c r="CYK197" s="461"/>
      <c r="CYL197" s="461"/>
      <c r="CYM197" s="461"/>
      <c r="CYN197" s="461"/>
      <c r="CYO197" s="461"/>
      <c r="CYP197" s="461"/>
      <c r="CYQ197" s="461"/>
      <c r="CYR197" s="461"/>
      <c r="CYS197" s="461"/>
      <c r="CYT197" s="461"/>
      <c r="CYU197" s="461"/>
      <c r="CYV197" s="461"/>
      <c r="CYW197" s="461"/>
      <c r="CYX197" s="461"/>
      <c r="CYY197" s="461"/>
      <c r="CYZ197" s="461"/>
      <c r="CZA197" s="461"/>
      <c r="CZB197" s="461"/>
      <c r="CZC197" s="461"/>
      <c r="CZD197" s="461"/>
      <c r="CZE197" s="461"/>
      <c r="CZF197" s="461"/>
      <c r="CZG197" s="461"/>
      <c r="CZH197" s="461"/>
      <c r="CZI197" s="461"/>
      <c r="CZJ197" s="461"/>
      <c r="CZK197" s="461"/>
      <c r="CZL197" s="461"/>
      <c r="CZM197" s="461"/>
      <c r="CZN197" s="461"/>
      <c r="CZO197" s="461"/>
      <c r="CZP197" s="461"/>
      <c r="CZQ197" s="461"/>
      <c r="CZR197" s="461"/>
      <c r="CZS197" s="461"/>
      <c r="CZT197" s="461"/>
      <c r="CZU197" s="461"/>
      <c r="CZV197" s="461"/>
      <c r="CZW197" s="461"/>
      <c r="CZX197" s="461"/>
      <c r="CZY197" s="461"/>
      <c r="CZZ197" s="461"/>
      <c r="DAA197" s="461"/>
      <c r="DAB197" s="461"/>
      <c r="DAC197" s="461"/>
      <c r="DAD197" s="461"/>
      <c r="DAE197" s="461"/>
      <c r="DAF197" s="461"/>
      <c r="DAG197" s="461"/>
      <c r="DAH197" s="461"/>
      <c r="DAI197" s="461"/>
      <c r="DAJ197" s="461"/>
      <c r="DAK197" s="461"/>
      <c r="DAL197" s="461"/>
      <c r="DAM197" s="461"/>
      <c r="DAN197" s="461"/>
      <c r="DAO197" s="461"/>
      <c r="DAP197" s="461"/>
      <c r="DAQ197" s="461"/>
      <c r="DAR197" s="461"/>
      <c r="DAS197" s="461"/>
      <c r="DAT197" s="461"/>
      <c r="DAU197" s="461"/>
      <c r="DAV197" s="461"/>
      <c r="DAW197" s="461"/>
      <c r="DAX197" s="461"/>
      <c r="DAY197" s="461"/>
      <c r="DAZ197" s="461"/>
      <c r="DBA197" s="461"/>
      <c r="DBB197" s="461"/>
      <c r="DBC197" s="461"/>
      <c r="DBD197" s="461"/>
      <c r="DBE197" s="461"/>
      <c r="DBF197" s="461"/>
      <c r="DBG197" s="461"/>
      <c r="DBH197" s="461"/>
      <c r="DBI197" s="461"/>
      <c r="DBJ197" s="461"/>
      <c r="DBK197" s="461"/>
      <c r="DBL197" s="461"/>
      <c r="DBM197" s="461"/>
      <c r="DBN197" s="461"/>
      <c r="DBO197" s="461"/>
      <c r="DBP197" s="461"/>
      <c r="DBQ197" s="461"/>
      <c r="DBR197" s="461"/>
      <c r="DBS197" s="461"/>
      <c r="DBT197" s="461"/>
      <c r="DBU197" s="461"/>
      <c r="DBV197" s="461"/>
      <c r="DBW197" s="461"/>
      <c r="DBX197" s="461"/>
      <c r="DBY197" s="461"/>
      <c r="DBZ197" s="461"/>
      <c r="DCA197" s="461"/>
      <c r="DCB197" s="461"/>
      <c r="DCC197" s="461"/>
      <c r="DCD197" s="461"/>
      <c r="DCE197" s="461"/>
      <c r="DCF197" s="461"/>
      <c r="DCG197" s="461"/>
      <c r="DCH197" s="461"/>
      <c r="DCI197" s="461"/>
      <c r="DCJ197" s="461"/>
      <c r="DCK197" s="461"/>
      <c r="DCL197" s="461"/>
      <c r="DCM197" s="461"/>
      <c r="DCN197" s="461"/>
      <c r="DCO197" s="461"/>
      <c r="DCP197" s="461"/>
      <c r="DCQ197" s="461"/>
      <c r="DCR197" s="461"/>
      <c r="DCS197" s="461"/>
      <c r="DCT197" s="461"/>
      <c r="DCU197" s="461"/>
      <c r="DCV197" s="461"/>
      <c r="DCW197" s="461"/>
      <c r="DCX197" s="461"/>
      <c r="DCY197" s="461"/>
      <c r="DCZ197" s="461"/>
      <c r="DDA197" s="461"/>
      <c r="DDB197" s="461"/>
      <c r="DDC197" s="461"/>
      <c r="DDD197" s="461"/>
      <c r="DDE197" s="461"/>
      <c r="DDF197" s="461"/>
      <c r="DDG197" s="461"/>
      <c r="DDH197" s="461"/>
      <c r="DDI197" s="461"/>
      <c r="DDJ197" s="461"/>
      <c r="DDK197" s="461"/>
      <c r="DDL197" s="461"/>
      <c r="DDM197" s="461"/>
      <c r="DDN197" s="461"/>
      <c r="DDO197" s="461"/>
      <c r="DDP197" s="461"/>
      <c r="DDQ197" s="461"/>
      <c r="DDR197" s="461"/>
      <c r="DDS197" s="461"/>
      <c r="DDT197" s="461"/>
      <c r="DDU197" s="461"/>
      <c r="DDV197" s="461"/>
      <c r="DDW197" s="461"/>
      <c r="DDX197" s="461"/>
      <c r="DDY197" s="461"/>
      <c r="DDZ197" s="461"/>
      <c r="DEA197" s="461"/>
      <c r="DEB197" s="461"/>
      <c r="DEC197" s="461"/>
      <c r="DED197" s="461"/>
      <c r="DEE197" s="461"/>
      <c r="DEF197" s="461"/>
      <c r="DEG197" s="461"/>
      <c r="DEH197" s="461"/>
      <c r="DEI197" s="461"/>
      <c r="DEJ197" s="461"/>
      <c r="DEK197" s="461"/>
      <c r="DEL197" s="461"/>
      <c r="DEM197" s="461"/>
      <c r="DEN197" s="461"/>
      <c r="DEO197" s="461"/>
      <c r="DEP197" s="461"/>
      <c r="DEQ197" s="461"/>
      <c r="DER197" s="461"/>
      <c r="DES197" s="461"/>
      <c r="DET197" s="461"/>
      <c r="DEU197" s="461"/>
      <c r="DEV197" s="461"/>
      <c r="DEW197" s="461"/>
      <c r="DEX197" s="461"/>
      <c r="DEY197" s="461"/>
      <c r="DEZ197" s="461"/>
      <c r="DFA197" s="461"/>
      <c r="DFB197" s="461"/>
      <c r="DFC197" s="461"/>
      <c r="DFD197" s="461"/>
      <c r="DFE197" s="461"/>
      <c r="DFF197" s="461"/>
      <c r="DFG197" s="461"/>
      <c r="DFH197" s="461"/>
      <c r="DFI197" s="461"/>
      <c r="DFJ197" s="461"/>
      <c r="DFK197" s="461"/>
      <c r="DFL197" s="461"/>
      <c r="DFM197" s="461"/>
      <c r="DFN197" s="461"/>
      <c r="DFO197" s="461"/>
      <c r="DFP197" s="461"/>
      <c r="DFQ197" s="461"/>
      <c r="DFR197" s="461"/>
      <c r="DFS197" s="461"/>
      <c r="DFT197" s="461"/>
      <c r="DFU197" s="461"/>
      <c r="DFV197" s="461"/>
      <c r="DFW197" s="461"/>
      <c r="DFX197" s="461"/>
      <c r="DFY197" s="461"/>
      <c r="DFZ197" s="461"/>
      <c r="DGA197" s="461"/>
      <c r="DGB197" s="461"/>
      <c r="DGC197" s="461"/>
      <c r="DGD197" s="461"/>
      <c r="DGE197" s="461"/>
      <c r="DGF197" s="461"/>
      <c r="DGG197" s="461"/>
      <c r="DGH197" s="461"/>
      <c r="DGI197" s="461"/>
      <c r="DGJ197" s="461"/>
      <c r="DGK197" s="461"/>
      <c r="DGL197" s="461"/>
      <c r="DGM197" s="461"/>
      <c r="DGN197" s="461"/>
      <c r="DGO197" s="461"/>
      <c r="DGP197" s="461"/>
      <c r="DGQ197" s="461"/>
      <c r="DGR197" s="461"/>
      <c r="DGS197" s="461"/>
      <c r="DGT197" s="461"/>
      <c r="DGU197" s="461"/>
      <c r="DGV197" s="461"/>
      <c r="DGW197" s="461"/>
      <c r="DGX197" s="461"/>
      <c r="DGY197" s="461"/>
      <c r="DGZ197" s="461"/>
      <c r="DHA197" s="461"/>
      <c r="DHB197" s="461"/>
      <c r="DHC197" s="461"/>
      <c r="DHD197" s="461"/>
      <c r="DHE197" s="461"/>
      <c r="DHF197" s="461"/>
      <c r="DHG197" s="461"/>
      <c r="DHH197" s="461"/>
      <c r="DHI197" s="461"/>
      <c r="DHJ197" s="461"/>
      <c r="DHK197" s="461"/>
      <c r="DHL197" s="461"/>
      <c r="DHM197" s="461"/>
      <c r="DHN197" s="461"/>
      <c r="DHO197" s="461"/>
      <c r="DHP197" s="461"/>
      <c r="DHQ197" s="461"/>
      <c r="DHR197" s="461"/>
      <c r="DHS197" s="461"/>
      <c r="DHT197" s="461"/>
      <c r="DHU197" s="461"/>
      <c r="DHV197" s="461"/>
      <c r="DHW197" s="461"/>
      <c r="DHX197" s="461"/>
      <c r="DHY197" s="461"/>
      <c r="DHZ197" s="461"/>
      <c r="DIA197" s="461"/>
      <c r="DIB197" s="461"/>
      <c r="DIC197" s="461"/>
      <c r="DID197" s="461"/>
      <c r="DIE197" s="461"/>
      <c r="DIF197" s="461"/>
      <c r="DIG197" s="461"/>
      <c r="DIH197" s="461"/>
      <c r="DII197" s="461"/>
      <c r="DIJ197" s="461"/>
      <c r="DIK197" s="461"/>
      <c r="DIL197" s="461"/>
      <c r="DIM197" s="461"/>
      <c r="DIN197" s="461"/>
      <c r="DIO197" s="461"/>
      <c r="DIP197" s="461"/>
      <c r="DIQ197" s="461"/>
      <c r="DIR197" s="461"/>
      <c r="DIS197" s="461"/>
      <c r="DIT197" s="461"/>
      <c r="DIU197" s="461"/>
      <c r="DIV197" s="461"/>
      <c r="DIW197" s="461"/>
      <c r="DIX197" s="461"/>
      <c r="DIY197" s="461"/>
      <c r="DIZ197" s="461"/>
      <c r="DJA197" s="461"/>
      <c r="DJB197" s="461"/>
      <c r="DJC197" s="461"/>
      <c r="DJD197" s="461"/>
      <c r="DJE197" s="461"/>
      <c r="DJF197" s="461"/>
      <c r="DJG197" s="461"/>
      <c r="DJH197" s="461"/>
      <c r="DJI197" s="461"/>
      <c r="DJJ197" s="461"/>
      <c r="DJK197" s="461"/>
      <c r="DJL197" s="461"/>
      <c r="DJM197" s="461"/>
      <c r="DJN197" s="461"/>
      <c r="DJO197" s="461"/>
      <c r="DJP197" s="461"/>
      <c r="DJQ197" s="461"/>
      <c r="DJR197" s="461"/>
      <c r="DJS197" s="461"/>
      <c r="DJT197" s="461"/>
      <c r="DJU197" s="461"/>
      <c r="DJV197" s="461"/>
      <c r="DJW197" s="461"/>
      <c r="DJX197" s="461"/>
      <c r="DJY197" s="461"/>
      <c r="DJZ197" s="461"/>
      <c r="DKA197" s="461"/>
      <c r="DKB197" s="461"/>
      <c r="DKC197" s="461"/>
      <c r="DKD197" s="461"/>
      <c r="DKE197" s="461"/>
      <c r="DKF197" s="461"/>
      <c r="DKG197" s="461"/>
      <c r="DKH197" s="461"/>
      <c r="DKI197" s="461"/>
      <c r="DKJ197" s="461"/>
      <c r="DKK197" s="461"/>
      <c r="DKL197" s="461"/>
      <c r="DKM197" s="461"/>
      <c r="DKN197" s="461"/>
      <c r="DKO197" s="461"/>
      <c r="DKP197" s="461"/>
      <c r="DKQ197" s="461"/>
      <c r="DKR197" s="461"/>
      <c r="DKS197" s="461"/>
      <c r="DKT197" s="461"/>
      <c r="DKU197" s="461"/>
      <c r="DKV197" s="461"/>
      <c r="DKW197" s="461"/>
      <c r="DKX197" s="461"/>
      <c r="DKY197" s="461"/>
      <c r="DKZ197" s="461"/>
      <c r="DLA197" s="461"/>
      <c r="DLB197" s="461"/>
      <c r="DLC197" s="461"/>
      <c r="DLD197" s="461"/>
      <c r="DLE197" s="461"/>
      <c r="DLF197" s="461"/>
      <c r="DLG197" s="461"/>
      <c r="DLH197" s="461"/>
      <c r="DLI197" s="461"/>
      <c r="DLJ197" s="461"/>
      <c r="DLK197" s="461"/>
      <c r="DLL197" s="461"/>
      <c r="DLM197" s="461"/>
      <c r="DLN197" s="461"/>
      <c r="DLO197" s="461"/>
      <c r="DLP197" s="461"/>
      <c r="DLQ197" s="461"/>
      <c r="DLR197" s="461"/>
      <c r="DLS197" s="461"/>
      <c r="DLT197" s="461"/>
      <c r="DLU197" s="461"/>
      <c r="DLV197" s="461"/>
      <c r="DLW197" s="461"/>
      <c r="DLX197" s="461"/>
      <c r="DLY197" s="461"/>
      <c r="DLZ197" s="461"/>
      <c r="DMA197" s="461"/>
      <c r="DMB197" s="461"/>
      <c r="DMC197" s="461"/>
      <c r="DMD197" s="461"/>
      <c r="DME197" s="461"/>
      <c r="DMF197" s="461"/>
      <c r="DMG197" s="461"/>
      <c r="DMH197" s="461"/>
      <c r="DMI197" s="461"/>
      <c r="DMJ197" s="461"/>
      <c r="DMK197" s="461"/>
      <c r="DML197" s="461"/>
      <c r="DMM197" s="461"/>
      <c r="DMN197" s="461"/>
      <c r="DMO197" s="461"/>
      <c r="DMP197" s="461"/>
      <c r="DMQ197" s="461"/>
      <c r="DMR197" s="461"/>
      <c r="DMS197" s="461"/>
      <c r="DMT197" s="461"/>
      <c r="DMU197" s="461"/>
      <c r="DMV197" s="461"/>
      <c r="DMW197" s="461"/>
      <c r="DMX197" s="461"/>
      <c r="DMY197" s="461"/>
      <c r="DMZ197" s="461"/>
      <c r="DNA197" s="461"/>
      <c r="DNB197" s="461"/>
      <c r="DNC197" s="461"/>
      <c r="DND197" s="461"/>
      <c r="DNE197" s="461"/>
      <c r="DNF197" s="461"/>
      <c r="DNG197" s="461"/>
      <c r="DNH197" s="461"/>
      <c r="DNI197" s="461"/>
      <c r="DNJ197" s="461"/>
      <c r="DNK197" s="461"/>
      <c r="DNL197" s="461"/>
      <c r="DNM197" s="461"/>
      <c r="DNN197" s="461"/>
      <c r="DNO197" s="461"/>
      <c r="DNP197" s="461"/>
      <c r="DNQ197" s="461"/>
      <c r="DNR197" s="461"/>
      <c r="DNS197" s="461"/>
      <c r="DNT197" s="461"/>
      <c r="DNU197" s="461"/>
      <c r="DNV197" s="461"/>
      <c r="DNW197" s="461"/>
      <c r="DNX197" s="461"/>
      <c r="DNY197" s="461"/>
      <c r="DNZ197" s="461"/>
      <c r="DOA197" s="461"/>
      <c r="DOB197" s="461"/>
      <c r="DOC197" s="461"/>
      <c r="DOD197" s="461"/>
      <c r="DOE197" s="461"/>
      <c r="DOF197" s="461"/>
      <c r="DOG197" s="461"/>
      <c r="DOH197" s="461"/>
      <c r="DOI197" s="461"/>
      <c r="DOJ197" s="461"/>
      <c r="DOK197" s="461"/>
      <c r="DOL197" s="461"/>
      <c r="DOM197" s="461"/>
      <c r="DON197" s="461"/>
      <c r="DOO197" s="461"/>
      <c r="DOP197" s="461"/>
      <c r="DOQ197" s="461"/>
      <c r="DOR197" s="461"/>
      <c r="DOS197" s="461"/>
      <c r="DOT197" s="461"/>
      <c r="DOU197" s="461"/>
      <c r="DOV197" s="461"/>
      <c r="DOW197" s="461"/>
      <c r="DOX197" s="461"/>
      <c r="DOY197" s="461"/>
      <c r="DOZ197" s="461"/>
      <c r="DPA197" s="461"/>
      <c r="DPB197" s="461"/>
      <c r="DPC197" s="461"/>
      <c r="DPD197" s="461"/>
      <c r="DPE197" s="461"/>
      <c r="DPF197" s="461"/>
      <c r="DPG197" s="461"/>
      <c r="DPH197" s="461"/>
      <c r="DPI197" s="461"/>
      <c r="DPJ197" s="461"/>
      <c r="DPK197" s="461"/>
      <c r="DPL197" s="461"/>
      <c r="DPM197" s="461"/>
      <c r="DPN197" s="461"/>
      <c r="DPO197" s="461"/>
      <c r="DPP197" s="461"/>
      <c r="DPQ197" s="461"/>
      <c r="DPR197" s="461"/>
      <c r="DPS197" s="461"/>
      <c r="DPT197" s="461"/>
      <c r="DPU197" s="461"/>
      <c r="DPV197" s="461"/>
      <c r="DPW197" s="461"/>
      <c r="DPX197" s="461"/>
      <c r="DPY197" s="461"/>
      <c r="DPZ197" s="461"/>
      <c r="DQA197" s="461"/>
      <c r="DQB197" s="461"/>
      <c r="DQC197" s="461"/>
      <c r="DQD197" s="461"/>
      <c r="DQE197" s="461"/>
      <c r="DQF197" s="461"/>
      <c r="DQG197" s="461"/>
      <c r="DQH197" s="461"/>
      <c r="DQI197" s="461"/>
      <c r="DQJ197" s="461"/>
      <c r="DQK197" s="461"/>
      <c r="DQL197" s="461"/>
      <c r="DQM197" s="461"/>
      <c r="DQN197" s="461"/>
      <c r="DQO197" s="461"/>
      <c r="DQP197" s="461"/>
      <c r="DQQ197" s="461"/>
      <c r="DQR197" s="461"/>
      <c r="DQS197" s="461"/>
      <c r="DQT197" s="461"/>
      <c r="DQU197" s="461"/>
      <c r="DQV197" s="461"/>
      <c r="DQW197" s="461"/>
      <c r="DQX197" s="461"/>
      <c r="DQY197" s="461"/>
      <c r="DQZ197" s="461"/>
      <c r="DRA197" s="461"/>
      <c r="DRB197" s="461"/>
      <c r="DRC197" s="461"/>
      <c r="DRD197" s="461"/>
      <c r="DRE197" s="461"/>
      <c r="DRF197" s="461"/>
      <c r="DRG197" s="461"/>
      <c r="DRH197" s="461"/>
      <c r="DRI197" s="461"/>
      <c r="DRJ197" s="461"/>
      <c r="DRK197" s="461"/>
      <c r="DRL197" s="461"/>
      <c r="DRM197" s="461"/>
      <c r="DRN197" s="461"/>
      <c r="DRO197" s="461"/>
      <c r="DRP197" s="461"/>
      <c r="DRQ197" s="461"/>
      <c r="DRR197" s="461"/>
      <c r="DRS197" s="461"/>
      <c r="DRT197" s="461"/>
      <c r="DRU197" s="461"/>
      <c r="DRV197" s="461"/>
      <c r="DRW197" s="461"/>
      <c r="DRX197" s="461"/>
      <c r="DRY197" s="461"/>
      <c r="DRZ197" s="461"/>
      <c r="DSA197" s="461"/>
      <c r="DSB197" s="461"/>
      <c r="DSC197" s="461"/>
      <c r="DSD197" s="461"/>
      <c r="DSE197" s="461"/>
      <c r="DSF197" s="461"/>
      <c r="DSG197" s="461"/>
      <c r="DSH197" s="461"/>
      <c r="DSI197" s="461"/>
      <c r="DSJ197" s="461"/>
      <c r="DSK197" s="461"/>
      <c r="DSL197" s="461"/>
      <c r="DSM197" s="461"/>
      <c r="DSN197" s="461"/>
      <c r="DSO197" s="461"/>
      <c r="DSP197" s="461"/>
      <c r="DSQ197" s="461"/>
      <c r="DSR197" s="461"/>
      <c r="DSS197" s="461"/>
      <c r="DST197" s="461"/>
      <c r="DSU197" s="461"/>
      <c r="DSV197" s="461"/>
      <c r="DSW197" s="461"/>
      <c r="DSX197" s="461"/>
      <c r="DSY197" s="461"/>
      <c r="DSZ197" s="461"/>
      <c r="DTA197" s="461"/>
      <c r="DTB197" s="461"/>
      <c r="DTC197" s="461"/>
      <c r="DTD197" s="461"/>
      <c r="DTE197" s="461"/>
      <c r="DTF197" s="461"/>
      <c r="DTG197" s="461"/>
      <c r="DTH197" s="461"/>
      <c r="DTI197" s="461"/>
      <c r="DTJ197" s="461"/>
      <c r="DTK197" s="461"/>
      <c r="DTL197" s="461"/>
      <c r="DTM197" s="461"/>
      <c r="DTN197" s="461"/>
      <c r="DTO197" s="461"/>
      <c r="DTP197" s="461"/>
      <c r="DTQ197" s="461"/>
      <c r="DTR197" s="461"/>
      <c r="DTS197" s="461"/>
      <c r="DTT197" s="461"/>
      <c r="DTU197" s="461"/>
      <c r="DTV197" s="461"/>
      <c r="DTW197" s="461"/>
      <c r="DTX197" s="461"/>
      <c r="DTY197" s="461"/>
      <c r="DTZ197" s="461"/>
      <c r="DUA197" s="461"/>
      <c r="DUB197" s="461"/>
      <c r="DUC197" s="461"/>
      <c r="DUD197" s="461"/>
      <c r="DUE197" s="461"/>
      <c r="DUF197" s="461"/>
      <c r="DUG197" s="461"/>
      <c r="DUH197" s="461"/>
      <c r="DUI197" s="461"/>
      <c r="DUJ197" s="461"/>
      <c r="DUK197" s="461"/>
      <c r="DUL197" s="461"/>
      <c r="DUM197" s="461"/>
      <c r="DUN197" s="461"/>
      <c r="DUO197" s="461"/>
      <c r="DUP197" s="461"/>
      <c r="DUQ197" s="461"/>
      <c r="DUR197" s="461"/>
      <c r="DUS197" s="461"/>
      <c r="DUT197" s="461"/>
      <c r="DUU197" s="461"/>
      <c r="DUV197" s="461"/>
      <c r="DUW197" s="461"/>
      <c r="DUX197" s="461"/>
      <c r="DUY197" s="461"/>
      <c r="DUZ197" s="461"/>
      <c r="DVA197" s="461"/>
      <c r="DVB197" s="461"/>
      <c r="DVC197" s="461"/>
      <c r="DVD197" s="461"/>
      <c r="DVE197" s="461"/>
      <c r="DVF197" s="461"/>
      <c r="DVG197" s="461"/>
      <c r="DVH197" s="461"/>
      <c r="DVI197" s="461"/>
      <c r="DVJ197" s="461"/>
      <c r="DVK197" s="461"/>
      <c r="DVL197" s="461"/>
      <c r="DVM197" s="461"/>
      <c r="DVN197" s="461"/>
      <c r="DVO197" s="461"/>
      <c r="DVP197" s="461"/>
      <c r="DVQ197" s="461"/>
      <c r="DVR197" s="461"/>
      <c r="DVS197" s="461"/>
      <c r="DVT197" s="461"/>
      <c r="DVU197" s="461"/>
      <c r="DVV197" s="461"/>
      <c r="DVW197" s="461"/>
      <c r="DVX197" s="461"/>
      <c r="DVY197" s="461"/>
      <c r="DVZ197" s="461"/>
      <c r="DWA197" s="461"/>
      <c r="DWB197" s="461"/>
      <c r="DWC197" s="461"/>
      <c r="DWD197" s="461"/>
      <c r="DWE197" s="461"/>
      <c r="DWF197" s="461"/>
      <c r="DWG197" s="461"/>
      <c r="DWH197" s="461"/>
      <c r="DWI197" s="461"/>
      <c r="DWJ197" s="461"/>
      <c r="DWK197" s="461"/>
      <c r="DWL197" s="461"/>
      <c r="DWM197" s="461"/>
      <c r="DWN197" s="461"/>
      <c r="DWO197" s="461"/>
      <c r="DWP197" s="461"/>
      <c r="DWQ197" s="461"/>
      <c r="DWR197" s="461"/>
      <c r="DWS197" s="461"/>
      <c r="DWT197" s="461"/>
      <c r="DWU197" s="461"/>
      <c r="DWV197" s="461"/>
      <c r="DWW197" s="461"/>
      <c r="DWX197" s="461"/>
      <c r="DWY197" s="461"/>
      <c r="DWZ197" s="461"/>
      <c r="DXA197" s="461"/>
      <c r="DXB197" s="461"/>
      <c r="DXC197" s="461"/>
      <c r="DXD197" s="461"/>
      <c r="DXE197" s="461"/>
      <c r="DXF197" s="461"/>
      <c r="DXG197" s="461"/>
      <c r="DXH197" s="461"/>
      <c r="DXI197" s="461"/>
      <c r="DXJ197" s="461"/>
      <c r="DXK197" s="461"/>
      <c r="DXL197" s="461"/>
      <c r="DXM197" s="461"/>
      <c r="DXN197" s="461"/>
      <c r="DXO197" s="461"/>
      <c r="DXP197" s="461"/>
      <c r="DXQ197" s="461"/>
      <c r="DXR197" s="461"/>
      <c r="DXS197" s="461"/>
      <c r="DXT197" s="461"/>
      <c r="DXU197" s="461"/>
      <c r="DXV197" s="461"/>
      <c r="DXW197" s="461"/>
      <c r="DXX197" s="461"/>
      <c r="DXY197" s="461"/>
      <c r="DXZ197" s="461"/>
      <c r="DYA197" s="461"/>
      <c r="DYB197" s="461"/>
      <c r="DYC197" s="461"/>
      <c r="DYD197" s="461"/>
      <c r="DYE197" s="461"/>
      <c r="DYF197" s="461"/>
      <c r="DYG197" s="461"/>
      <c r="DYH197" s="461"/>
      <c r="DYI197" s="461"/>
      <c r="DYJ197" s="461"/>
      <c r="DYK197" s="461"/>
      <c r="DYL197" s="461"/>
      <c r="DYM197" s="461"/>
      <c r="DYN197" s="461"/>
      <c r="DYO197" s="461"/>
      <c r="DYP197" s="461"/>
      <c r="DYQ197" s="461"/>
      <c r="DYR197" s="461"/>
      <c r="DYS197" s="461"/>
      <c r="DYT197" s="461"/>
      <c r="DYU197" s="461"/>
      <c r="DYV197" s="461"/>
      <c r="DYW197" s="461"/>
      <c r="DYX197" s="461"/>
      <c r="DYY197" s="461"/>
      <c r="DYZ197" s="461"/>
      <c r="DZA197" s="461"/>
      <c r="DZB197" s="461"/>
      <c r="DZC197" s="461"/>
      <c r="DZD197" s="461"/>
      <c r="DZE197" s="461"/>
      <c r="DZF197" s="461"/>
      <c r="DZG197" s="461"/>
      <c r="DZH197" s="461"/>
      <c r="DZI197" s="461"/>
      <c r="DZJ197" s="461"/>
      <c r="DZK197" s="461"/>
      <c r="DZL197" s="461"/>
      <c r="DZM197" s="461"/>
      <c r="DZN197" s="461"/>
      <c r="DZO197" s="461"/>
      <c r="DZP197" s="461"/>
      <c r="DZQ197" s="461"/>
      <c r="DZR197" s="461"/>
      <c r="DZS197" s="461"/>
      <c r="DZT197" s="461"/>
      <c r="DZU197" s="461"/>
      <c r="DZV197" s="461"/>
      <c r="DZW197" s="461"/>
      <c r="DZX197" s="461"/>
      <c r="DZY197" s="461"/>
      <c r="DZZ197" s="461"/>
      <c r="EAA197" s="461"/>
      <c r="EAB197" s="461"/>
      <c r="EAC197" s="461"/>
      <c r="EAD197" s="461"/>
      <c r="EAE197" s="461"/>
      <c r="EAF197" s="461"/>
      <c r="EAG197" s="461"/>
      <c r="EAH197" s="461"/>
      <c r="EAI197" s="461"/>
      <c r="EAJ197" s="461"/>
      <c r="EAK197" s="461"/>
      <c r="EAL197" s="461"/>
      <c r="EAM197" s="461"/>
      <c r="EAN197" s="461"/>
      <c r="EAO197" s="461"/>
      <c r="EAP197" s="461"/>
      <c r="EAQ197" s="461"/>
      <c r="EAR197" s="461"/>
      <c r="EAS197" s="461"/>
      <c r="EAT197" s="461"/>
      <c r="EAU197" s="461"/>
      <c r="EAV197" s="461"/>
      <c r="EAW197" s="461"/>
      <c r="EAX197" s="461"/>
      <c r="EAY197" s="461"/>
      <c r="EAZ197" s="461"/>
      <c r="EBA197" s="461"/>
      <c r="EBB197" s="461"/>
      <c r="EBC197" s="461"/>
      <c r="EBD197" s="461"/>
      <c r="EBE197" s="461"/>
      <c r="EBF197" s="461"/>
      <c r="EBG197" s="461"/>
      <c r="EBH197" s="461"/>
      <c r="EBI197" s="461"/>
      <c r="EBJ197" s="461"/>
      <c r="EBK197" s="461"/>
      <c r="EBL197" s="461"/>
      <c r="EBM197" s="461"/>
      <c r="EBN197" s="461"/>
      <c r="EBO197" s="461"/>
      <c r="EBP197" s="461"/>
      <c r="EBQ197" s="461"/>
      <c r="EBR197" s="461"/>
      <c r="EBS197" s="461"/>
      <c r="EBT197" s="461"/>
      <c r="EBU197" s="461"/>
      <c r="EBV197" s="461"/>
      <c r="EBW197" s="461"/>
      <c r="EBX197" s="461"/>
      <c r="EBY197" s="461"/>
      <c r="EBZ197" s="461"/>
      <c r="ECA197" s="461"/>
      <c r="ECB197" s="461"/>
      <c r="ECC197" s="461"/>
      <c r="ECD197" s="461"/>
      <c r="ECE197" s="461"/>
      <c r="ECF197" s="461"/>
      <c r="ECG197" s="461"/>
      <c r="ECH197" s="461"/>
      <c r="ECI197" s="461"/>
      <c r="ECJ197" s="461"/>
      <c r="ECK197" s="461"/>
      <c r="ECL197" s="461"/>
      <c r="ECM197" s="461"/>
      <c r="ECN197" s="461"/>
      <c r="ECO197" s="461"/>
      <c r="ECP197" s="461"/>
      <c r="ECQ197" s="461"/>
      <c r="ECR197" s="461"/>
      <c r="ECS197" s="461"/>
      <c r="ECT197" s="461"/>
      <c r="ECU197" s="461"/>
      <c r="ECV197" s="461"/>
      <c r="ECW197" s="461"/>
      <c r="ECX197" s="461"/>
      <c r="ECY197" s="461"/>
      <c r="ECZ197" s="461"/>
      <c r="EDA197" s="461"/>
      <c r="EDB197" s="461"/>
      <c r="EDC197" s="461"/>
      <c r="EDD197" s="461"/>
      <c r="EDE197" s="461"/>
      <c r="EDF197" s="461"/>
      <c r="EDG197" s="461"/>
      <c r="EDH197" s="461"/>
      <c r="EDI197" s="461"/>
      <c r="EDJ197" s="461"/>
      <c r="EDK197" s="461"/>
      <c r="EDL197" s="461"/>
      <c r="EDM197" s="461"/>
      <c r="EDN197" s="461"/>
      <c r="EDO197" s="461"/>
      <c r="EDP197" s="461"/>
      <c r="EDQ197" s="461"/>
      <c r="EDR197" s="461"/>
      <c r="EDS197" s="461"/>
      <c r="EDT197" s="461"/>
      <c r="EDU197" s="461"/>
      <c r="EDV197" s="461"/>
      <c r="EDW197" s="461"/>
      <c r="EDX197" s="461"/>
      <c r="EDY197" s="461"/>
      <c r="EDZ197" s="461"/>
      <c r="EEA197" s="461"/>
      <c r="EEB197" s="461"/>
      <c r="EEC197" s="461"/>
      <c r="EED197" s="461"/>
      <c r="EEE197" s="461"/>
      <c r="EEF197" s="461"/>
      <c r="EEG197" s="461"/>
      <c r="EEH197" s="461"/>
      <c r="EEI197" s="461"/>
      <c r="EEJ197" s="461"/>
      <c r="EEK197" s="461"/>
      <c r="EEL197" s="461"/>
      <c r="EEM197" s="461"/>
      <c r="EEN197" s="461"/>
      <c r="EEO197" s="461"/>
      <c r="EEP197" s="461"/>
      <c r="EEQ197" s="461"/>
      <c r="EER197" s="461"/>
      <c r="EES197" s="461"/>
      <c r="EET197" s="461"/>
      <c r="EEU197" s="461"/>
      <c r="EEV197" s="461"/>
      <c r="EEW197" s="461"/>
      <c r="EEX197" s="461"/>
      <c r="EEY197" s="461"/>
      <c r="EEZ197" s="461"/>
      <c r="EFA197" s="461"/>
      <c r="EFB197" s="461"/>
      <c r="EFC197" s="461"/>
      <c r="EFD197" s="461"/>
      <c r="EFE197" s="461"/>
      <c r="EFF197" s="461"/>
      <c r="EFG197" s="461"/>
      <c r="EFH197" s="461"/>
      <c r="EFI197" s="461"/>
      <c r="EFJ197" s="461"/>
      <c r="EFK197" s="461"/>
      <c r="EFL197" s="461"/>
      <c r="EFM197" s="461"/>
      <c r="EFN197" s="461"/>
      <c r="EFO197" s="461"/>
      <c r="EFP197" s="461"/>
      <c r="EFQ197" s="461"/>
      <c r="EFR197" s="461"/>
      <c r="EFS197" s="461"/>
      <c r="EFT197" s="461"/>
      <c r="EFU197" s="461"/>
      <c r="EFV197" s="461"/>
      <c r="EFW197" s="461"/>
      <c r="EFX197" s="461"/>
      <c r="EFY197" s="461"/>
      <c r="EFZ197" s="461"/>
      <c r="EGA197" s="461"/>
      <c r="EGB197" s="461"/>
      <c r="EGC197" s="461"/>
      <c r="EGD197" s="461"/>
      <c r="EGE197" s="461"/>
      <c r="EGF197" s="461"/>
      <c r="EGG197" s="461"/>
      <c r="EGH197" s="461"/>
      <c r="EGI197" s="461"/>
      <c r="EGJ197" s="461"/>
      <c r="EGK197" s="461"/>
      <c r="EGL197" s="461"/>
      <c r="EGM197" s="461"/>
      <c r="EGN197" s="461"/>
      <c r="EGO197" s="461"/>
      <c r="EGP197" s="461"/>
      <c r="EGQ197" s="461"/>
      <c r="EGR197" s="461"/>
      <c r="EGS197" s="461"/>
      <c r="EGT197" s="461"/>
      <c r="EGU197" s="461"/>
      <c r="EGV197" s="461"/>
      <c r="EGW197" s="461"/>
      <c r="EGX197" s="461"/>
      <c r="EGY197" s="461"/>
      <c r="EGZ197" s="461"/>
      <c r="EHA197" s="461"/>
      <c r="EHB197" s="461"/>
      <c r="EHC197" s="461"/>
      <c r="EHD197" s="461"/>
      <c r="EHE197" s="461"/>
      <c r="EHF197" s="461"/>
      <c r="EHG197" s="461"/>
      <c r="EHH197" s="461"/>
      <c r="EHI197" s="461"/>
      <c r="EHJ197" s="461"/>
      <c r="EHK197" s="461"/>
      <c r="EHL197" s="461"/>
      <c r="EHM197" s="461"/>
      <c r="EHN197" s="461"/>
      <c r="EHO197" s="461"/>
      <c r="EHP197" s="461"/>
      <c r="EHQ197" s="461"/>
      <c r="EHR197" s="461"/>
      <c r="EHS197" s="461"/>
      <c r="EHT197" s="461"/>
      <c r="EHU197" s="461"/>
      <c r="EHV197" s="461"/>
      <c r="EHW197" s="461"/>
      <c r="EHX197" s="461"/>
      <c r="EHY197" s="461"/>
      <c r="EHZ197" s="461"/>
      <c r="EIA197" s="461"/>
      <c r="EIB197" s="461"/>
      <c r="EIC197" s="461"/>
      <c r="EID197" s="461"/>
      <c r="EIE197" s="461"/>
      <c r="EIF197" s="461"/>
      <c r="EIG197" s="461"/>
      <c r="EIH197" s="461"/>
      <c r="EII197" s="461"/>
      <c r="EIJ197" s="461"/>
      <c r="EIK197" s="461"/>
      <c r="EIL197" s="461"/>
      <c r="EIM197" s="461"/>
      <c r="EIN197" s="461"/>
      <c r="EIO197" s="461"/>
      <c r="EIP197" s="461"/>
      <c r="EIQ197" s="461"/>
      <c r="EIR197" s="461"/>
      <c r="EIS197" s="461"/>
      <c r="EIT197" s="461"/>
      <c r="EIU197" s="461"/>
      <c r="EIV197" s="461"/>
      <c r="EIW197" s="461"/>
      <c r="EIX197" s="461"/>
      <c r="EIY197" s="461"/>
      <c r="EIZ197" s="461"/>
      <c r="EJA197" s="461"/>
      <c r="EJB197" s="461"/>
      <c r="EJC197" s="461"/>
      <c r="EJD197" s="461"/>
      <c r="EJE197" s="461"/>
      <c r="EJF197" s="461"/>
      <c r="EJG197" s="461"/>
      <c r="EJH197" s="461"/>
      <c r="EJI197" s="461"/>
      <c r="EJJ197" s="461"/>
      <c r="EJK197" s="461"/>
      <c r="EJL197" s="461"/>
      <c r="EJM197" s="461"/>
      <c r="EJN197" s="461"/>
      <c r="EJO197" s="461"/>
      <c r="EJP197" s="461"/>
      <c r="EJQ197" s="461"/>
      <c r="EJR197" s="461"/>
      <c r="EJS197" s="461"/>
      <c r="EJT197" s="461"/>
      <c r="EJU197" s="461"/>
      <c r="EJV197" s="461"/>
      <c r="EJW197" s="461"/>
      <c r="EJX197" s="461"/>
      <c r="EJY197" s="461"/>
      <c r="EJZ197" s="461"/>
      <c r="EKA197" s="461"/>
      <c r="EKB197" s="461"/>
      <c r="EKC197" s="461"/>
      <c r="EKD197" s="461"/>
      <c r="EKE197" s="461"/>
      <c r="EKF197" s="461"/>
      <c r="EKG197" s="461"/>
      <c r="EKH197" s="461"/>
      <c r="EKI197" s="461"/>
      <c r="EKJ197" s="461"/>
      <c r="EKK197" s="461"/>
      <c r="EKL197" s="461"/>
      <c r="EKM197" s="461"/>
      <c r="EKN197" s="461"/>
      <c r="EKO197" s="461"/>
      <c r="EKP197" s="461"/>
      <c r="EKQ197" s="461"/>
      <c r="EKR197" s="461"/>
      <c r="EKS197" s="461"/>
      <c r="EKT197" s="461"/>
      <c r="EKU197" s="461"/>
      <c r="EKV197" s="461"/>
      <c r="EKW197" s="461"/>
      <c r="EKX197" s="461"/>
      <c r="EKY197" s="461"/>
      <c r="EKZ197" s="461"/>
      <c r="ELA197" s="461"/>
      <c r="ELB197" s="461"/>
      <c r="ELC197" s="461"/>
      <c r="ELD197" s="461"/>
      <c r="ELE197" s="461"/>
      <c r="ELF197" s="461"/>
      <c r="ELG197" s="461"/>
      <c r="ELH197" s="461"/>
      <c r="ELI197" s="461"/>
      <c r="ELJ197" s="461"/>
      <c r="ELK197" s="461"/>
      <c r="ELL197" s="461"/>
      <c r="ELM197" s="461"/>
      <c r="ELN197" s="461"/>
      <c r="ELO197" s="461"/>
      <c r="ELP197" s="461"/>
      <c r="ELQ197" s="461"/>
      <c r="ELR197" s="461"/>
      <c r="ELS197" s="461"/>
      <c r="ELT197" s="461"/>
      <c r="ELU197" s="461"/>
      <c r="ELV197" s="461"/>
      <c r="ELW197" s="461"/>
      <c r="ELX197" s="461"/>
      <c r="ELY197" s="461"/>
      <c r="ELZ197" s="461"/>
      <c r="EMA197" s="461"/>
      <c r="EMB197" s="461"/>
      <c r="EMC197" s="461"/>
      <c r="EMD197" s="461"/>
      <c r="EME197" s="461"/>
      <c r="EMF197" s="461"/>
      <c r="EMG197" s="461"/>
      <c r="EMH197" s="461"/>
      <c r="EMI197" s="461"/>
      <c r="EMJ197" s="461"/>
      <c r="EMK197" s="461"/>
      <c r="EML197" s="461"/>
      <c r="EMM197" s="461"/>
      <c r="EMN197" s="461"/>
      <c r="EMO197" s="461"/>
      <c r="EMP197" s="461"/>
      <c r="EMQ197" s="461"/>
      <c r="EMR197" s="461"/>
      <c r="EMS197" s="461"/>
      <c r="EMT197" s="461"/>
      <c r="EMU197" s="461"/>
      <c r="EMV197" s="461"/>
      <c r="EMW197" s="461"/>
      <c r="EMX197" s="461"/>
      <c r="EMY197" s="461"/>
      <c r="EMZ197" s="461"/>
      <c r="ENA197" s="461"/>
      <c r="ENB197" s="461"/>
      <c r="ENC197" s="461"/>
      <c r="END197" s="461"/>
      <c r="ENE197" s="461"/>
      <c r="ENF197" s="461"/>
      <c r="ENG197" s="461"/>
      <c r="ENH197" s="461"/>
      <c r="ENI197" s="461"/>
      <c r="ENJ197" s="461"/>
      <c r="ENK197" s="461"/>
      <c r="ENL197" s="461"/>
      <c r="ENM197" s="461"/>
      <c r="ENN197" s="461"/>
      <c r="ENO197" s="461"/>
      <c r="ENP197" s="461"/>
      <c r="ENQ197" s="461"/>
      <c r="ENR197" s="461"/>
      <c r="ENS197" s="461"/>
      <c r="ENT197" s="461"/>
      <c r="ENU197" s="461"/>
      <c r="ENV197" s="461"/>
      <c r="ENW197" s="461"/>
      <c r="ENX197" s="461"/>
      <c r="ENY197" s="461"/>
      <c r="ENZ197" s="461"/>
      <c r="EOA197" s="461"/>
      <c r="EOB197" s="461"/>
      <c r="EOC197" s="461"/>
      <c r="EOD197" s="461"/>
      <c r="EOE197" s="461"/>
      <c r="EOF197" s="461"/>
      <c r="EOG197" s="461"/>
      <c r="EOH197" s="461"/>
      <c r="EOI197" s="461"/>
      <c r="EOJ197" s="461"/>
      <c r="EOK197" s="461"/>
      <c r="EOL197" s="461"/>
      <c r="EOM197" s="461"/>
      <c r="EON197" s="461"/>
      <c r="EOO197" s="461"/>
      <c r="EOP197" s="461"/>
      <c r="EOQ197" s="461"/>
      <c r="EOR197" s="461"/>
      <c r="EOS197" s="461"/>
      <c r="EOT197" s="461"/>
      <c r="EOU197" s="461"/>
      <c r="EOV197" s="461"/>
      <c r="EOW197" s="461"/>
      <c r="EOX197" s="461"/>
      <c r="EOY197" s="461"/>
      <c r="EOZ197" s="461"/>
      <c r="EPA197" s="461"/>
      <c r="EPB197" s="461"/>
      <c r="EPC197" s="461"/>
      <c r="EPD197" s="461"/>
      <c r="EPE197" s="461"/>
      <c r="EPF197" s="461"/>
      <c r="EPG197" s="461"/>
      <c r="EPH197" s="461"/>
      <c r="EPI197" s="461"/>
      <c r="EPJ197" s="461"/>
      <c r="EPK197" s="461"/>
      <c r="EPL197" s="461"/>
      <c r="EPM197" s="461"/>
      <c r="EPN197" s="461"/>
      <c r="EPO197" s="461"/>
      <c r="EPP197" s="461"/>
      <c r="EPQ197" s="461"/>
      <c r="EPR197" s="461"/>
      <c r="EPS197" s="461"/>
      <c r="EPT197" s="461"/>
      <c r="EPU197" s="461"/>
      <c r="EPV197" s="461"/>
      <c r="EPW197" s="461"/>
      <c r="EPX197" s="461"/>
      <c r="EPY197" s="461"/>
      <c r="EPZ197" s="461"/>
      <c r="EQA197" s="461"/>
      <c r="EQB197" s="461"/>
      <c r="EQC197" s="461"/>
      <c r="EQD197" s="461"/>
      <c r="EQE197" s="461"/>
      <c r="EQF197" s="461"/>
      <c r="EQG197" s="461"/>
      <c r="EQH197" s="461"/>
      <c r="EQI197" s="461"/>
      <c r="EQJ197" s="461"/>
      <c r="EQK197" s="461"/>
      <c r="EQL197" s="461"/>
      <c r="EQM197" s="461"/>
      <c r="EQN197" s="461"/>
      <c r="EQO197" s="461"/>
      <c r="EQP197" s="461"/>
      <c r="EQQ197" s="461"/>
      <c r="EQR197" s="461"/>
      <c r="EQS197" s="461"/>
      <c r="EQT197" s="461"/>
      <c r="EQU197" s="461"/>
      <c r="EQV197" s="461"/>
      <c r="EQW197" s="461"/>
      <c r="EQX197" s="461"/>
      <c r="EQY197" s="461"/>
      <c r="EQZ197" s="461"/>
      <c r="ERA197" s="461"/>
      <c r="ERB197" s="461"/>
      <c r="ERC197" s="461"/>
      <c r="ERD197" s="461"/>
      <c r="ERE197" s="461"/>
      <c r="ERF197" s="461"/>
      <c r="ERG197" s="461"/>
      <c r="ERH197" s="461"/>
      <c r="ERI197" s="461"/>
      <c r="ERJ197" s="461"/>
      <c r="ERK197" s="461"/>
      <c r="ERL197" s="461"/>
      <c r="ERM197" s="461"/>
      <c r="ERN197" s="461"/>
      <c r="ERO197" s="461"/>
      <c r="ERP197" s="461"/>
      <c r="ERQ197" s="461"/>
      <c r="ERR197" s="461"/>
      <c r="ERS197" s="461"/>
      <c r="ERT197" s="461"/>
      <c r="ERU197" s="461"/>
      <c r="ERV197" s="461"/>
      <c r="ERW197" s="461"/>
      <c r="ERX197" s="461"/>
      <c r="ERY197" s="461"/>
      <c r="ERZ197" s="461"/>
      <c r="ESA197" s="461"/>
      <c r="ESB197" s="461"/>
      <c r="ESC197" s="461"/>
      <c r="ESD197" s="461"/>
      <c r="ESE197" s="461"/>
      <c r="ESF197" s="461"/>
      <c r="ESG197" s="461"/>
      <c r="ESH197" s="461"/>
      <c r="ESI197" s="461"/>
      <c r="ESJ197" s="461"/>
      <c r="ESK197" s="461"/>
      <c r="ESL197" s="461"/>
      <c r="ESM197" s="461"/>
      <c r="ESN197" s="461"/>
      <c r="ESO197" s="461"/>
      <c r="ESP197" s="461"/>
      <c r="ESQ197" s="461"/>
      <c r="ESR197" s="461"/>
      <c r="ESS197" s="461"/>
      <c r="EST197" s="461"/>
      <c r="ESU197" s="461"/>
      <c r="ESV197" s="461"/>
      <c r="ESW197" s="461"/>
      <c r="ESX197" s="461"/>
      <c r="ESY197" s="461"/>
      <c r="ESZ197" s="461"/>
      <c r="ETA197" s="461"/>
      <c r="ETB197" s="461"/>
      <c r="ETC197" s="461"/>
      <c r="ETD197" s="461"/>
      <c r="ETE197" s="461"/>
      <c r="ETF197" s="461"/>
      <c r="ETG197" s="461"/>
      <c r="ETH197" s="461"/>
      <c r="ETI197" s="461"/>
      <c r="ETJ197" s="461"/>
      <c r="ETK197" s="461"/>
      <c r="ETL197" s="461"/>
      <c r="ETM197" s="461"/>
      <c r="ETN197" s="461"/>
      <c r="ETO197" s="461"/>
      <c r="ETP197" s="461"/>
      <c r="ETQ197" s="461"/>
      <c r="ETR197" s="461"/>
      <c r="ETS197" s="461"/>
      <c r="ETT197" s="461"/>
      <c r="ETU197" s="461"/>
      <c r="ETV197" s="461"/>
      <c r="ETW197" s="461"/>
      <c r="ETX197" s="461"/>
      <c r="ETY197" s="461"/>
      <c r="ETZ197" s="461"/>
      <c r="EUA197" s="461"/>
      <c r="EUB197" s="461"/>
      <c r="EUC197" s="461"/>
      <c r="EUD197" s="461"/>
      <c r="EUE197" s="461"/>
      <c r="EUF197" s="461"/>
      <c r="EUG197" s="461"/>
      <c r="EUH197" s="461"/>
      <c r="EUI197" s="461"/>
      <c r="EUJ197" s="461"/>
      <c r="EUK197" s="461"/>
      <c r="EUL197" s="461"/>
      <c r="EUM197" s="461"/>
      <c r="EUN197" s="461"/>
      <c r="EUO197" s="461"/>
      <c r="EUP197" s="461"/>
      <c r="EUQ197" s="461"/>
      <c r="EUR197" s="461"/>
      <c r="EUS197" s="461"/>
      <c r="EUT197" s="461"/>
      <c r="EUU197" s="461"/>
      <c r="EUV197" s="461"/>
      <c r="EUW197" s="461"/>
      <c r="EUX197" s="461"/>
      <c r="EUY197" s="461"/>
      <c r="EUZ197" s="461"/>
      <c r="EVA197" s="461"/>
      <c r="EVB197" s="461"/>
      <c r="EVC197" s="461"/>
      <c r="EVD197" s="461"/>
      <c r="EVE197" s="461"/>
      <c r="EVF197" s="461"/>
      <c r="EVG197" s="461"/>
      <c r="EVH197" s="461"/>
      <c r="EVI197" s="461"/>
      <c r="EVJ197" s="461"/>
      <c r="EVK197" s="461"/>
      <c r="EVL197" s="461"/>
      <c r="EVM197" s="461"/>
      <c r="EVN197" s="461"/>
      <c r="EVO197" s="461"/>
      <c r="EVP197" s="461"/>
      <c r="EVQ197" s="461"/>
      <c r="EVR197" s="461"/>
      <c r="EVS197" s="461"/>
      <c r="EVT197" s="461"/>
      <c r="EVU197" s="461"/>
      <c r="EVV197" s="461"/>
      <c r="EVW197" s="461"/>
      <c r="EVX197" s="461"/>
      <c r="EVY197" s="461"/>
      <c r="EVZ197" s="461"/>
      <c r="EWA197" s="461"/>
      <c r="EWB197" s="461"/>
      <c r="EWC197" s="461"/>
      <c r="EWD197" s="461"/>
      <c r="EWE197" s="461"/>
      <c r="EWF197" s="461"/>
      <c r="EWG197" s="461"/>
      <c r="EWH197" s="461"/>
      <c r="EWI197" s="461"/>
      <c r="EWJ197" s="461"/>
      <c r="EWK197" s="461"/>
      <c r="EWL197" s="461"/>
      <c r="EWM197" s="461"/>
      <c r="EWN197" s="461"/>
      <c r="EWO197" s="461"/>
      <c r="EWP197" s="461"/>
      <c r="EWQ197" s="461"/>
      <c r="EWR197" s="461"/>
      <c r="EWS197" s="461"/>
      <c r="EWT197" s="461"/>
      <c r="EWU197" s="461"/>
      <c r="EWV197" s="461"/>
      <c r="EWW197" s="461"/>
      <c r="EWX197" s="461"/>
      <c r="EWY197" s="461"/>
      <c r="EWZ197" s="461"/>
      <c r="EXA197" s="461"/>
      <c r="EXB197" s="461"/>
      <c r="EXC197" s="461"/>
      <c r="EXD197" s="461"/>
      <c r="EXE197" s="461"/>
      <c r="EXF197" s="461"/>
      <c r="EXG197" s="461"/>
      <c r="EXH197" s="461"/>
      <c r="EXI197" s="461"/>
      <c r="EXJ197" s="461"/>
      <c r="EXK197" s="461"/>
      <c r="EXL197" s="461"/>
      <c r="EXM197" s="461"/>
      <c r="EXN197" s="461"/>
      <c r="EXO197" s="461"/>
      <c r="EXP197" s="461"/>
      <c r="EXQ197" s="461"/>
      <c r="EXR197" s="461"/>
      <c r="EXS197" s="461"/>
      <c r="EXT197" s="461"/>
      <c r="EXU197" s="461"/>
      <c r="EXV197" s="461"/>
      <c r="EXW197" s="461"/>
      <c r="EXX197" s="461"/>
      <c r="EXY197" s="461"/>
      <c r="EXZ197" s="461"/>
      <c r="EYA197" s="461"/>
      <c r="EYB197" s="461"/>
      <c r="EYC197" s="461"/>
      <c r="EYD197" s="461"/>
      <c r="EYE197" s="461"/>
      <c r="EYF197" s="461"/>
      <c r="EYG197" s="461"/>
      <c r="EYH197" s="461"/>
      <c r="EYI197" s="461"/>
      <c r="EYJ197" s="461"/>
      <c r="EYK197" s="461"/>
      <c r="EYL197" s="461"/>
      <c r="EYM197" s="461"/>
      <c r="EYN197" s="461"/>
      <c r="EYO197" s="461"/>
      <c r="EYP197" s="461"/>
      <c r="EYQ197" s="461"/>
      <c r="EYR197" s="461"/>
      <c r="EYS197" s="461"/>
      <c r="EYT197" s="461"/>
      <c r="EYU197" s="461"/>
      <c r="EYV197" s="461"/>
      <c r="EYW197" s="461"/>
      <c r="EYX197" s="461"/>
      <c r="EYY197" s="461"/>
      <c r="EYZ197" s="461"/>
      <c r="EZA197" s="461"/>
      <c r="EZB197" s="461"/>
      <c r="EZC197" s="461"/>
      <c r="EZD197" s="461"/>
      <c r="EZE197" s="461"/>
      <c r="EZF197" s="461"/>
      <c r="EZG197" s="461"/>
      <c r="EZH197" s="461"/>
      <c r="EZI197" s="461"/>
      <c r="EZJ197" s="461"/>
      <c r="EZK197" s="461"/>
      <c r="EZL197" s="461"/>
      <c r="EZM197" s="461"/>
      <c r="EZN197" s="461"/>
      <c r="EZO197" s="461"/>
      <c r="EZP197" s="461"/>
      <c r="EZQ197" s="461"/>
      <c r="EZR197" s="461"/>
      <c r="EZS197" s="461"/>
      <c r="EZT197" s="461"/>
      <c r="EZU197" s="461"/>
      <c r="EZV197" s="461"/>
      <c r="EZW197" s="461"/>
      <c r="EZX197" s="461"/>
      <c r="EZY197" s="461"/>
      <c r="EZZ197" s="461"/>
      <c r="FAA197" s="461"/>
      <c r="FAB197" s="461"/>
      <c r="FAC197" s="461"/>
      <c r="FAD197" s="461"/>
      <c r="FAE197" s="461"/>
      <c r="FAF197" s="461"/>
      <c r="FAG197" s="461"/>
      <c r="FAH197" s="461"/>
      <c r="FAI197" s="461"/>
      <c r="FAJ197" s="461"/>
      <c r="FAK197" s="461"/>
      <c r="FAL197" s="461"/>
      <c r="FAM197" s="461"/>
      <c r="FAN197" s="461"/>
      <c r="FAO197" s="461"/>
      <c r="FAP197" s="461"/>
      <c r="FAQ197" s="461"/>
      <c r="FAR197" s="461"/>
      <c r="FAS197" s="461"/>
      <c r="FAT197" s="461"/>
      <c r="FAU197" s="461"/>
      <c r="FAV197" s="461"/>
      <c r="FAW197" s="461"/>
      <c r="FAX197" s="461"/>
      <c r="FAY197" s="461"/>
      <c r="FAZ197" s="461"/>
      <c r="FBA197" s="461"/>
      <c r="FBB197" s="461"/>
      <c r="FBC197" s="461"/>
      <c r="FBD197" s="461"/>
      <c r="FBE197" s="461"/>
      <c r="FBF197" s="461"/>
      <c r="FBG197" s="461"/>
      <c r="FBH197" s="461"/>
      <c r="FBI197" s="461"/>
      <c r="FBJ197" s="461"/>
      <c r="FBK197" s="461"/>
      <c r="FBL197" s="461"/>
      <c r="FBM197" s="461"/>
      <c r="FBN197" s="461"/>
      <c r="FBO197" s="461"/>
      <c r="FBP197" s="461"/>
      <c r="FBQ197" s="461"/>
      <c r="FBR197" s="461"/>
      <c r="FBS197" s="461"/>
      <c r="FBT197" s="461"/>
      <c r="FBU197" s="461"/>
      <c r="FBV197" s="461"/>
      <c r="FBW197" s="461"/>
      <c r="FBX197" s="461"/>
      <c r="FBY197" s="461"/>
      <c r="FBZ197" s="461"/>
      <c r="FCA197" s="461"/>
      <c r="FCB197" s="461"/>
      <c r="FCC197" s="461"/>
      <c r="FCD197" s="461"/>
      <c r="FCE197" s="461"/>
      <c r="FCF197" s="461"/>
      <c r="FCG197" s="461"/>
      <c r="FCH197" s="461"/>
      <c r="FCI197" s="461"/>
      <c r="FCJ197" s="461"/>
      <c r="FCK197" s="461"/>
      <c r="FCL197" s="461"/>
      <c r="FCM197" s="461"/>
      <c r="FCN197" s="461"/>
      <c r="FCO197" s="461"/>
      <c r="FCP197" s="461"/>
      <c r="FCQ197" s="461"/>
      <c r="FCR197" s="461"/>
      <c r="FCS197" s="461"/>
      <c r="FCT197" s="461"/>
      <c r="FCU197" s="461"/>
      <c r="FCV197" s="461"/>
      <c r="FCW197" s="461"/>
      <c r="FCX197" s="461"/>
      <c r="FCY197" s="461"/>
      <c r="FCZ197" s="461"/>
      <c r="FDA197" s="461"/>
      <c r="FDB197" s="461"/>
      <c r="FDC197" s="461"/>
      <c r="FDD197" s="461"/>
      <c r="FDE197" s="461"/>
      <c r="FDF197" s="461"/>
      <c r="FDG197" s="461"/>
      <c r="FDH197" s="461"/>
      <c r="FDI197" s="461"/>
      <c r="FDJ197" s="461"/>
      <c r="FDK197" s="461"/>
      <c r="FDL197" s="461"/>
      <c r="FDM197" s="461"/>
      <c r="FDN197" s="461"/>
      <c r="FDO197" s="461"/>
      <c r="FDP197" s="461"/>
      <c r="FDQ197" s="461"/>
      <c r="FDR197" s="461"/>
      <c r="FDS197" s="461"/>
      <c r="FDT197" s="461"/>
      <c r="FDU197" s="461"/>
      <c r="FDV197" s="461"/>
      <c r="FDW197" s="461"/>
      <c r="FDX197" s="461"/>
      <c r="FDY197" s="461"/>
      <c r="FDZ197" s="461"/>
      <c r="FEA197" s="461"/>
      <c r="FEB197" s="461"/>
      <c r="FEC197" s="461"/>
      <c r="FED197" s="461"/>
      <c r="FEE197" s="461"/>
      <c r="FEF197" s="461"/>
      <c r="FEG197" s="461"/>
      <c r="FEH197" s="461"/>
      <c r="FEI197" s="461"/>
      <c r="FEJ197" s="461"/>
      <c r="FEK197" s="461"/>
      <c r="FEL197" s="461"/>
      <c r="FEM197" s="461"/>
      <c r="FEN197" s="461"/>
      <c r="FEO197" s="461"/>
      <c r="FEP197" s="461"/>
      <c r="FEQ197" s="461"/>
      <c r="FER197" s="461"/>
      <c r="FES197" s="461"/>
      <c r="FET197" s="461"/>
      <c r="FEU197" s="461"/>
      <c r="FEV197" s="461"/>
      <c r="FEW197" s="461"/>
      <c r="FEX197" s="461"/>
      <c r="FEY197" s="461"/>
      <c r="FEZ197" s="461"/>
      <c r="FFA197" s="461"/>
      <c r="FFB197" s="461"/>
      <c r="FFC197" s="461"/>
      <c r="FFD197" s="461"/>
      <c r="FFE197" s="461"/>
      <c r="FFF197" s="461"/>
      <c r="FFG197" s="461"/>
      <c r="FFH197" s="461"/>
      <c r="FFI197" s="461"/>
      <c r="FFJ197" s="461"/>
      <c r="FFK197" s="461"/>
      <c r="FFL197" s="461"/>
      <c r="FFM197" s="461"/>
      <c r="FFN197" s="461"/>
      <c r="FFO197" s="461"/>
      <c r="FFP197" s="461"/>
      <c r="FFQ197" s="461"/>
      <c r="FFR197" s="461"/>
      <c r="FFS197" s="461"/>
      <c r="FFT197" s="461"/>
      <c r="FFU197" s="461"/>
      <c r="FFV197" s="461"/>
      <c r="FFW197" s="461"/>
      <c r="FFX197" s="461"/>
      <c r="FFY197" s="461"/>
      <c r="FFZ197" s="461"/>
      <c r="FGA197" s="461"/>
      <c r="FGB197" s="461"/>
      <c r="FGC197" s="461"/>
      <c r="FGD197" s="461"/>
      <c r="FGE197" s="461"/>
      <c r="FGF197" s="461"/>
      <c r="FGG197" s="461"/>
      <c r="FGH197" s="461"/>
      <c r="FGI197" s="461"/>
      <c r="FGJ197" s="461"/>
      <c r="FGK197" s="461"/>
      <c r="FGL197" s="461"/>
      <c r="FGM197" s="461"/>
      <c r="FGN197" s="461"/>
      <c r="FGO197" s="461"/>
      <c r="FGP197" s="461"/>
      <c r="FGQ197" s="461"/>
      <c r="FGR197" s="461"/>
      <c r="FGS197" s="461"/>
      <c r="FGT197" s="461"/>
      <c r="FGU197" s="461"/>
      <c r="FGV197" s="461"/>
      <c r="FGW197" s="461"/>
      <c r="FGX197" s="461"/>
      <c r="FGY197" s="461"/>
      <c r="FGZ197" s="461"/>
      <c r="FHA197" s="461"/>
      <c r="FHB197" s="461"/>
      <c r="FHC197" s="461"/>
      <c r="FHD197" s="461"/>
      <c r="FHE197" s="461"/>
      <c r="FHF197" s="461"/>
      <c r="FHG197" s="461"/>
      <c r="FHH197" s="461"/>
      <c r="FHI197" s="461"/>
      <c r="FHJ197" s="461"/>
      <c r="FHK197" s="461"/>
      <c r="FHL197" s="461"/>
      <c r="FHM197" s="461"/>
      <c r="FHN197" s="461"/>
      <c r="FHO197" s="461"/>
      <c r="FHP197" s="461"/>
      <c r="FHQ197" s="461"/>
      <c r="FHR197" s="461"/>
      <c r="FHS197" s="461"/>
      <c r="FHT197" s="461"/>
      <c r="FHU197" s="461"/>
      <c r="FHV197" s="461"/>
      <c r="FHW197" s="461"/>
      <c r="FHX197" s="461"/>
      <c r="FHY197" s="461"/>
      <c r="FHZ197" s="461"/>
      <c r="FIA197" s="461"/>
      <c r="FIB197" s="461"/>
      <c r="FIC197" s="461"/>
      <c r="FID197" s="461"/>
      <c r="FIE197" s="461"/>
      <c r="FIF197" s="461"/>
      <c r="FIG197" s="461"/>
      <c r="FIH197" s="461"/>
      <c r="FII197" s="461"/>
      <c r="FIJ197" s="461"/>
      <c r="FIK197" s="461"/>
      <c r="FIL197" s="461"/>
      <c r="FIM197" s="461"/>
      <c r="FIN197" s="461"/>
      <c r="FIO197" s="461"/>
      <c r="FIP197" s="461"/>
      <c r="FIQ197" s="461"/>
      <c r="FIR197" s="461"/>
      <c r="FIS197" s="461"/>
      <c r="FIT197" s="461"/>
      <c r="FIU197" s="461"/>
      <c r="FIV197" s="461"/>
      <c r="FIW197" s="461"/>
      <c r="FIX197" s="461"/>
      <c r="FIY197" s="461"/>
      <c r="FIZ197" s="461"/>
      <c r="FJA197" s="461"/>
      <c r="FJB197" s="461"/>
      <c r="FJC197" s="461"/>
      <c r="FJD197" s="461"/>
      <c r="FJE197" s="461"/>
      <c r="FJF197" s="461"/>
      <c r="FJG197" s="461"/>
      <c r="FJH197" s="461"/>
      <c r="FJI197" s="461"/>
      <c r="FJJ197" s="461"/>
      <c r="FJK197" s="461"/>
      <c r="FJL197" s="461"/>
      <c r="FJM197" s="461"/>
      <c r="FJN197" s="461"/>
      <c r="FJO197" s="461"/>
      <c r="FJP197" s="461"/>
      <c r="FJQ197" s="461"/>
      <c r="FJR197" s="461"/>
      <c r="FJS197" s="461"/>
      <c r="FJT197" s="461"/>
      <c r="FJU197" s="461"/>
      <c r="FJV197" s="461"/>
      <c r="FJW197" s="461"/>
      <c r="FJX197" s="461"/>
      <c r="FJY197" s="461"/>
      <c r="FJZ197" s="461"/>
      <c r="FKA197" s="461"/>
      <c r="FKB197" s="461"/>
      <c r="FKC197" s="461"/>
      <c r="FKD197" s="461"/>
      <c r="FKE197" s="461"/>
      <c r="FKF197" s="461"/>
      <c r="FKG197" s="461"/>
      <c r="FKH197" s="461"/>
      <c r="FKI197" s="461"/>
      <c r="FKJ197" s="461"/>
      <c r="FKK197" s="461"/>
      <c r="FKL197" s="461"/>
      <c r="FKM197" s="461"/>
      <c r="FKN197" s="461"/>
      <c r="FKO197" s="461"/>
      <c r="FKP197" s="461"/>
      <c r="FKQ197" s="461"/>
      <c r="FKR197" s="461"/>
      <c r="FKS197" s="461"/>
      <c r="FKT197" s="461"/>
      <c r="FKU197" s="461"/>
      <c r="FKV197" s="461"/>
      <c r="FKW197" s="461"/>
      <c r="FKX197" s="461"/>
      <c r="FKY197" s="461"/>
      <c r="FKZ197" s="461"/>
      <c r="FLA197" s="461"/>
      <c r="FLB197" s="461"/>
      <c r="FLC197" s="461"/>
      <c r="FLD197" s="461"/>
      <c r="FLE197" s="461"/>
      <c r="FLF197" s="461"/>
      <c r="FLG197" s="461"/>
      <c r="FLH197" s="461"/>
      <c r="FLI197" s="461"/>
      <c r="FLJ197" s="461"/>
      <c r="FLK197" s="461"/>
      <c r="FLL197" s="461"/>
      <c r="FLM197" s="461"/>
      <c r="FLN197" s="461"/>
      <c r="FLO197" s="461"/>
      <c r="FLP197" s="461"/>
      <c r="FLQ197" s="461"/>
      <c r="FLR197" s="461"/>
      <c r="FLS197" s="461"/>
      <c r="FLT197" s="461"/>
      <c r="FLU197" s="461"/>
      <c r="FLV197" s="461"/>
      <c r="FLW197" s="461"/>
      <c r="FLX197" s="461"/>
      <c r="FLY197" s="461"/>
      <c r="FLZ197" s="461"/>
      <c r="FMA197" s="461"/>
      <c r="FMB197" s="461"/>
      <c r="FMC197" s="461"/>
      <c r="FMD197" s="461"/>
      <c r="FME197" s="461"/>
      <c r="FMF197" s="461"/>
      <c r="FMG197" s="461"/>
      <c r="FMH197" s="461"/>
      <c r="FMI197" s="461"/>
      <c r="FMJ197" s="461"/>
      <c r="FMK197" s="461"/>
      <c r="FML197" s="461"/>
      <c r="FMM197" s="461"/>
      <c r="FMN197" s="461"/>
      <c r="FMO197" s="461"/>
      <c r="FMP197" s="461"/>
      <c r="FMQ197" s="461"/>
      <c r="FMR197" s="461"/>
      <c r="FMS197" s="461"/>
      <c r="FMT197" s="461"/>
      <c r="FMU197" s="461"/>
      <c r="FMV197" s="461"/>
      <c r="FMW197" s="461"/>
      <c r="FMX197" s="461"/>
      <c r="FMY197" s="461"/>
      <c r="FMZ197" s="461"/>
      <c r="FNA197" s="461"/>
      <c r="FNB197" s="461"/>
      <c r="FNC197" s="461"/>
      <c r="FND197" s="461"/>
      <c r="FNE197" s="461"/>
      <c r="FNF197" s="461"/>
      <c r="FNG197" s="461"/>
      <c r="FNH197" s="461"/>
      <c r="FNI197" s="461"/>
      <c r="FNJ197" s="461"/>
      <c r="FNK197" s="461"/>
      <c r="FNL197" s="461"/>
      <c r="FNM197" s="461"/>
      <c r="FNN197" s="461"/>
      <c r="FNO197" s="461"/>
      <c r="FNP197" s="461"/>
      <c r="FNQ197" s="461"/>
      <c r="FNR197" s="461"/>
      <c r="FNS197" s="461"/>
      <c r="FNT197" s="461"/>
      <c r="FNU197" s="461"/>
      <c r="FNV197" s="461"/>
      <c r="FNW197" s="461"/>
      <c r="FNX197" s="461"/>
      <c r="FNY197" s="461"/>
      <c r="FNZ197" s="461"/>
      <c r="FOA197" s="461"/>
      <c r="FOB197" s="461"/>
      <c r="FOC197" s="461"/>
      <c r="FOD197" s="461"/>
      <c r="FOE197" s="461"/>
      <c r="FOF197" s="461"/>
      <c r="FOG197" s="461"/>
      <c r="FOH197" s="461"/>
      <c r="FOI197" s="461"/>
      <c r="FOJ197" s="461"/>
      <c r="FOK197" s="461"/>
      <c r="FOL197" s="461"/>
      <c r="FOM197" s="461"/>
      <c r="FON197" s="461"/>
      <c r="FOO197" s="461"/>
      <c r="FOP197" s="461"/>
      <c r="FOQ197" s="461"/>
      <c r="FOR197" s="461"/>
      <c r="FOS197" s="461"/>
      <c r="FOT197" s="461"/>
      <c r="FOU197" s="461"/>
      <c r="FOV197" s="461"/>
      <c r="FOW197" s="461"/>
      <c r="FOX197" s="461"/>
      <c r="FOY197" s="461"/>
      <c r="FOZ197" s="461"/>
      <c r="FPA197" s="461"/>
      <c r="FPB197" s="461"/>
      <c r="FPC197" s="461"/>
      <c r="FPD197" s="461"/>
      <c r="FPE197" s="461"/>
      <c r="FPF197" s="461"/>
      <c r="FPG197" s="461"/>
      <c r="FPH197" s="461"/>
      <c r="FPI197" s="461"/>
      <c r="FPJ197" s="461"/>
      <c r="FPK197" s="461"/>
      <c r="FPL197" s="461"/>
      <c r="FPM197" s="461"/>
      <c r="FPN197" s="461"/>
      <c r="FPO197" s="461"/>
      <c r="FPP197" s="461"/>
      <c r="FPQ197" s="461"/>
      <c r="FPR197" s="461"/>
      <c r="FPS197" s="461"/>
      <c r="FPT197" s="461"/>
      <c r="FPU197" s="461"/>
      <c r="FPV197" s="461"/>
      <c r="FPW197" s="461"/>
      <c r="FPX197" s="461"/>
      <c r="FPY197" s="461"/>
      <c r="FPZ197" s="461"/>
      <c r="FQA197" s="461"/>
      <c r="FQB197" s="461"/>
      <c r="FQC197" s="461"/>
      <c r="FQD197" s="461"/>
      <c r="FQE197" s="461"/>
      <c r="FQF197" s="461"/>
      <c r="FQG197" s="461"/>
      <c r="FQH197" s="461"/>
      <c r="FQI197" s="461"/>
      <c r="FQJ197" s="461"/>
      <c r="FQK197" s="461"/>
      <c r="FQL197" s="461"/>
      <c r="FQM197" s="461"/>
      <c r="FQN197" s="461"/>
      <c r="FQO197" s="461"/>
      <c r="FQP197" s="461"/>
      <c r="FQQ197" s="461"/>
      <c r="FQR197" s="461"/>
      <c r="FQS197" s="461"/>
      <c r="FQT197" s="461"/>
      <c r="FQU197" s="461"/>
      <c r="FQV197" s="461"/>
      <c r="FQW197" s="461"/>
      <c r="FQX197" s="461"/>
      <c r="FQY197" s="461"/>
      <c r="FQZ197" s="461"/>
      <c r="FRA197" s="461"/>
      <c r="FRB197" s="461"/>
      <c r="FRC197" s="461"/>
      <c r="FRD197" s="461"/>
      <c r="FRE197" s="461"/>
      <c r="FRF197" s="461"/>
      <c r="FRG197" s="461"/>
      <c r="FRH197" s="461"/>
      <c r="FRI197" s="461"/>
      <c r="FRJ197" s="461"/>
      <c r="FRK197" s="461"/>
      <c r="FRL197" s="461"/>
      <c r="FRM197" s="461"/>
      <c r="FRN197" s="461"/>
      <c r="FRO197" s="461"/>
      <c r="FRP197" s="461"/>
      <c r="FRQ197" s="461"/>
      <c r="FRR197" s="461"/>
      <c r="FRS197" s="461"/>
      <c r="FRT197" s="461"/>
      <c r="FRU197" s="461"/>
      <c r="FRV197" s="461"/>
      <c r="FRW197" s="461"/>
      <c r="FRX197" s="461"/>
      <c r="FRY197" s="461"/>
      <c r="FRZ197" s="461"/>
      <c r="FSA197" s="461"/>
      <c r="FSB197" s="461"/>
      <c r="FSC197" s="461"/>
      <c r="FSD197" s="461"/>
      <c r="FSE197" s="461"/>
      <c r="FSF197" s="461"/>
      <c r="FSG197" s="461"/>
      <c r="FSH197" s="461"/>
      <c r="FSI197" s="461"/>
      <c r="FSJ197" s="461"/>
      <c r="FSK197" s="461"/>
      <c r="FSL197" s="461"/>
      <c r="FSM197" s="461"/>
      <c r="FSN197" s="461"/>
      <c r="FSO197" s="461"/>
      <c r="FSP197" s="461"/>
      <c r="FSQ197" s="461"/>
      <c r="FSR197" s="461"/>
      <c r="FSS197" s="461"/>
      <c r="FST197" s="461"/>
      <c r="FSU197" s="461"/>
      <c r="FSV197" s="461"/>
      <c r="FSW197" s="461"/>
      <c r="FSX197" s="461"/>
      <c r="FSY197" s="461"/>
      <c r="FSZ197" s="461"/>
      <c r="FTA197" s="461"/>
      <c r="FTB197" s="461"/>
      <c r="FTC197" s="461"/>
      <c r="FTD197" s="461"/>
      <c r="FTE197" s="461"/>
      <c r="FTF197" s="461"/>
      <c r="FTG197" s="461"/>
      <c r="FTH197" s="461"/>
      <c r="FTI197" s="461"/>
      <c r="FTJ197" s="461"/>
      <c r="FTK197" s="461"/>
      <c r="FTL197" s="461"/>
      <c r="FTM197" s="461"/>
      <c r="FTN197" s="461"/>
      <c r="FTO197" s="461"/>
      <c r="FTP197" s="461"/>
      <c r="FTQ197" s="461"/>
      <c r="FTR197" s="461"/>
      <c r="FTS197" s="461"/>
      <c r="FTT197" s="461"/>
      <c r="FTU197" s="461"/>
      <c r="FTV197" s="461"/>
      <c r="FTW197" s="461"/>
      <c r="FTX197" s="461"/>
      <c r="FTY197" s="461"/>
      <c r="FTZ197" s="461"/>
      <c r="FUA197" s="461"/>
      <c r="FUB197" s="461"/>
      <c r="FUC197" s="461"/>
      <c r="FUD197" s="461"/>
      <c r="FUE197" s="461"/>
      <c r="FUF197" s="461"/>
      <c r="FUG197" s="461"/>
      <c r="FUH197" s="461"/>
      <c r="FUI197" s="461"/>
      <c r="FUJ197" s="461"/>
      <c r="FUK197" s="461"/>
      <c r="FUL197" s="461"/>
      <c r="FUM197" s="461"/>
      <c r="FUN197" s="461"/>
      <c r="FUO197" s="461"/>
      <c r="FUP197" s="461"/>
      <c r="FUQ197" s="461"/>
      <c r="FUR197" s="461"/>
      <c r="FUS197" s="461"/>
      <c r="FUT197" s="461"/>
      <c r="FUU197" s="461"/>
      <c r="FUV197" s="461"/>
      <c r="FUW197" s="461"/>
      <c r="FUX197" s="461"/>
      <c r="FUY197" s="461"/>
      <c r="FUZ197" s="461"/>
      <c r="FVA197" s="461"/>
      <c r="FVB197" s="461"/>
      <c r="FVC197" s="461"/>
      <c r="FVD197" s="461"/>
      <c r="FVE197" s="461"/>
      <c r="FVF197" s="461"/>
      <c r="FVG197" s="461"/>
      <c r="FVH197" s="461"/>
      <c r="FVI197" s="461"/>
      <c r="FVJ197" s="461"/>
      <c r="FVK197" s="461"/>
      <c r="FVL197" s="461"/>
      <c r="FVM197" s="461"/>
      <c r="FVN197" s="461"/>
      <c r="FVO197" s="461"/>
      <c r="FVP197" s="461"/>
      <c r="FVQ197" s="461"/>
      <c r="FVR197" s="461"/>
      <c r="FVS197" s="461"/>
      <c r="FVT197" s="461"/>
      <c r="FVU197" s="461"/>
      <c r="FVV197" s="461"/>
      <c r="FVW197" s="461"/>
      <c r="FVX197" s="461"/>
      <c r="FVY197" s="461"/>
      <c r="FVZ197" s="461"/>
      <c r="FWA197" s="461"/>
      <c r="FWB197" s="461"/>
      <c r="FWC197" s="461"/>
      <c r="FWD197" s="461"/>
      <c r="FWE197" s="461"/>
      <c r="FWF197" s="461"/>
      <c r="FWG197" s="461"/>
      <c r="FWH197" s="461"/>
      <c r="FWI197" s="461"/>
      <c r="FWJ197" s="461"/>
      <c r="FWK197" s="461"/>
      <c r="FWL197" s="461"/>
      <c r="FWM197" s="461"/>
      <c r="FWN197" s="461"/>
      <c r="FWO197" s="461"/>
      <c r="FWP197" s="461"/>
      <c r="FWQ197" s="461"/>
      <c r="FWR197" s="461"/>
      <c r="FWS197" s="461"/>
      <c r="FWT197" s="461"/>
      <c r="FWU197" s="461"/>
      <c r="FWV197" s="461"/>
      <c r="FWW197" s="461"/>
      <c r="FWX197" s="461"/>
      <c r="FWY197" s="461"/>
      <c r="FWZ197" s="461"/>
      <c r="FXA197" s="461"/>
      <c r="FXB197" s="461"/>
      <c r="FXC197" s="461"/>
      <c r="FXD197" s="461"/>
      <c r="FXE197" s="461"/>
      <c r="FXF197" s="461"/>
      <c r="FXG197" s="461"/>
      <c r="FXH197" s="461"/>
      <c r="FXI197" s="461"/>
      <c r="FXJ197" s="461"/>
      <c r="FXK197" s="461"/>
      <c r="FXL197" s="461"/>
      <c r="FXM197" s="461"/>
      <c r="FXN197" s="461"/>
      <c r="FXO197" s="461"/>
      <c r="FXP197" s="461"/>
      <c r="FXQ197" s="461"/>
      <c r="FXR197" s="461"/>
      <c r="FXS197" s="461"/>
      <c r="FXT197" s="461"/>
      <c r="FXU197" s="461"/>
      <c r="FXV197" s="461"/>
      <c r="FXW197" s="461"/>
      <c r="FXX197" s="461"/>
      <c r="FXY197" s="461"/>
      <c r="FXZ197" s="461"/>
      <c r="FYA197" s="461"/>
      <c r="FYB197" s="461"/>
      <c r="FYC197" s="461"/>
      <c r="FYD197" s="461"/>
      <c r="FYE197" s="461"/>
      <c r="FYF197" s="461"/>
      <c r="FYG197" s="461"/>
      <c r="FYH197" s="461"/>
      <c r="FYI197" s="461"/>
      <c r="FYJ197" s="461"/>
      <c r="FYK197" s="461"/>
      <c r="FYL197" s="461"/>
      <c r="FYM197" s="461"/>
      <c r="FYN197" s="461"/>
      <c r="FYO197" s="461"/>
      <c r="FYP197" s="461"/>
      <c r="FYQ197" s="461"/>
      <c r="FYR197" s="461"/>
      <c r="FYS197" s="461"/>
      <c r="FYT197" s="461"/>
      <c r="FYU197" s="461"/>
      <c r="FYV197" s="461"/>
      <c r="FYW197" s="461"/>
      <c r="FYX197" s="461"/>
      <c r="FYY197" s="461"/>
      <c r="FYZ197" s="461"/>
      <c r="FZA197" s="461"/>
      <c r="FZB197" s="461"/>
      <c r="FZC197" s="461"/>
      <c r="FZD197" s="461"/>
      <c r="FZE197" s="461"/>
      <c r="FZF197" s="461"/>
      <c r="FZG197" s="461"/>
      <c r="FZH197" s="461"/>
      <c r="FZI197" s="461"/>
      <c r="FZJ197" s="461"/>
      <c r="FZK197" s="461"/>
      <c r="FZL197" s="461"/>
      <c r="FZM197" s="461"/>
      <c r="FZN197" s="461"/>
      <c r="FZO197" s="461"/>
      <c r="FZP197" s="461"/>
      <c r="FZQ197" s="461"/>
      <c r="FZR197" s="461"/>
      <c r="FZS197" s="461"/>
      <c r="FZT197" s="461"/>
      <c r="FZU197" s="461"/>
      <c r="FZV197" s="461"/>
      <c r="FZW197" s="461"/>
      <c r="FZX197" s="461"/>
      <c r="FZY197" s="461"/>
      <c r="FZZ197" s="461"/>
      <c r="GAA197" s="461"/>
      <c r="GAB197" s="461"/>
      <c r="GAC197" s="461"/>
      <c r="GAD197" s="461"/>
      <c r="GAE197" s="461"/>
      <c r="GAF197" s="461"/>
      <c r="GAG197" s="461"/>
      <c r="GAH197" s="461"/>
      <c r="GAI197" s="461"/>
      <c r="GAJ197" s="461"/>
      <c r="GAK197" s="461"/>
      <c r="GAL197" s="461"/>
      <c r="GAM197" s="461"/>
      <c r="GAN197" s="461"/>
      <c r="GAO197" s="461"/>
      <c r="GAP197" s="461"/>
      <c r="GAQ197" s="461"/>
      <c r="GAR197" s="461"/>
      <c r="GAS197" s="461"/>
      <c r="GAT197" s="461"/>
      <c r="GAU197" s="461"/>
      <c r="GAV197" s="461"/>
      <c r="GAW197" s="461"/>
      <c r="GAX197" s="461"/>
      <c r="GAY197" s="461"/>
      <c r="GAZ197" s="461"/>
      <c r="GBA197" s="461"/>
      <c r="GBB197" s="461"/>
      <c r="GBC197" s="461"/>
      <c r="GBD197" s="461"/>
      <c r="GBE197" s="461"/>
      <c r="GBF197" s="461"/>
      <c r="GBG197" s="461"/>
      <c r="GBH197" s="461"/>
      <c r="GBI197" s="461"/>
      <c r="GBJ197" s="461"/>
      <c r="GBK197" s="461"/>
      <c r="GBL197" s="461"/>
      <c r="GBM197" s="461"/>
      <c r="GBN197" s="461"/>
      <c r="GBO197" s="461"/>
      <c r="GBP197" s="461"/>
      <c r="GBQ197" s="461"/>
      <c r="GBR197" s="461"/>
      <c r="GBS197" s="461"/>
      <c r="GBT197" s="461"/>
      <c r="GBU197" s="461"/>
      <c r="GBV197" s="461"/>
      <c r="GBW197" s="461"/>
      <c r="GBX197" s="461"/>
      <c r="GBY197" s="461"/>
      <c r="GBZ197" s="461"/>
      <c r="GCA197" s="461"/>
      <c r="GCB197" s="461"/>
      <c r="GCC197" s="461"/>
      <c r="GCD197" s="461"/>
      <c r="GCE197" s="461"/>
      <c r="GCF197" s="461"/>
      <c r="GCG197" s="461"/>
      <c r="GCH197" s="461"/>
      <c r="GCI197" s="461"/>
      <c r="GCJ197" s="461"/>
      <c r="GCK197" s="461"/>
      <c r="GCL197" s="461"/>
      <c r="GCM197" s="461"/>
      <c r="GCN197" s="461"/>
      <c r="GCO197" s="461"/>
      <c r="GCP197" s="461"/>
      <c r="GCQ197" s="461"/>
      <c r="GCR197" s="461"/>
      <c r="GCS197" s="461"/>
      <c r="GCT197" s="461"/>
      <c r="GCU197" s="461"/>
      <c r="GCV197" s="461"/>
      <c r="GCW197" s="461"/>
      <c r="GCX197" s="461"/>
      <c r="GCY197" s="461"/>
      <c r="GCZ197" s="461"/>
      <c r="GDA197" s="461"/>
      <c r="GDB197" s="461"/>
      <c r="GDC197" s="461"/>
      <c r="GDD197" s="461"/>
      <c r="GDE197" s="461"/>
      <c r="GDF197" s="461"/>
      <c r="GDG197" s="461"/>
      <c r="GDH197" s="461"/>
      <c r="GDI197" s="461"/>
      <c r="GDJ197" s="461"/>
      <c r="GDK197" s="461"/>
      <c r="GDL197" s="461"/>
      <c r="GDM197" s="461"/>
      <c r="GDN197" s="461"/>
      <c r="GDO197" s="461"/>
      <c r="GDP197" s="461"/>
      <c r="GDQ197" s="461"/>
      <c r="GDR197" s="461"/>
      <c r="GDS197" s="461"/>
      <c r="GDT197" s="461"/>
      <c r="GDU197" s="461"/>
      <c r="GDV197" s="461"/>
      <c r="GDW197" s="461"/>
      <c r="GDX197" s="461"/>
      <c r="GDY197" s="461"/>
      <c r="GDZ197" s="461"/>
      <c r="GEA197" s="461"/>
      <c r="GEB197" s="461"/>
      <c r="GEC197" s="461"/>
      <c r="GED197" s="461"/>
      <c r="GEE197" s="461"/>
      <c r="GEF197" s="461"/>
      <c r="GEG197" s="461"/>
      <c r="GEH197" s="461"/>
      <c r="GEI197" s="461"/>
      <c r="GEJ197" s="461"/>
      <c r="GEK197" s="461"/>
      <c r="GEL197" s="461"/>
      <c r="GEM197" s="461"/>
      <c r="GEN197" s="461"/>
      <c r="GEO197" s="461"/>
      <c r="GEP197" s="461"/>
      <c r="GEQ197" s="461"/>
      <c r="GER197" s="461"/>
      <c r="GES197" s="461"/>
      <c r="GET197" s="461"/>
      <c r="GEU197" s="461"/>
      <c r="GEV197" s="461"/>
      <c r="GEW197" s="461"/>
      <c r="GEX197" s="461"/>
      <c r="GEY197" s="461"/>
      <c r="GEZ197" s="461"/>
      <c r="GFA197" s="461"/>
      <c r="GFB197" s="461"/>
      <c r="GFC197" s="461"/>
      <c r="GFD197" s="461"/>
      <c r="GFE197" s="461"/>
      <c r="GFF197" s="461"/>
      <c r="GFG197" s="461"/>
      <c r="GFH197" s="461"/>
      <c r="GFI197" s="461"/>
      <c r="GFJ197" s="461"/>
      <c r="GFK197" s="461"/>
      <c r="GFL197" s="461"/>
      <c r="GFM197" s="461"/>
      <c r="GFN197" s="461"/>
      <c r="GFO197" s="461"/>
      <c r="GFP197" s="461"/>
      <c r="GFQ197" s="461"/>
      <c r="GFR197" s="461"/>
      <c r="GFS197" s="461"/>
      <c r="GFT197" s="461"/>
      <c r="GFU197" s="461"/>
      <c r="GFV197" s="461"/>
      <c r="GFW197" s="461"/>
      <c r="GFX197" s="461"/>
      <c r="GFY197" s="461"/>
      <c r="GFZ197" s="461"/>
      <c r="GGA197" s="461"/>
      <c r="GGB197" s="461"/>
      <c r="GGC197" s="461"/>
      <c r="GGD197" s="461"/>
      <c r="GGE197" s="461"/>
      <c r="GGF197" s="461"/>
      <c r="GGG197" s="461"/>
      <c r="GGH197" s="461"/>
      <c r="GGI197" s="461"/>
      <c r="GGJ197" s="461"/>
      <c r="GGK197" s="461"/>
      <c r="GGL197" s="461"/>
      <c r="GGM197" s="461"/>
      <c r="GGN197" s="461"/>
      <c r="GGO197" s="461"/>
      <c r="GGP197" s="461"/>
      <c r="GGQ197" s="461"/>
      <c r="GGR197" s="461"/>
      <c r="GGS197" s="461"/>
      <c r="GGT197" s="461"/>
      <c r="GGU197" s="461"/>
      <c r="GGV197" s="461"/>
      <c r="GGW197" s="461"/>
      <c r="GGX197" s="461"/>
      <c r="GGY197" s="461"/>
      <c r="GGZ197" s="461"/>
      <c r="GHA197" s="461"/>
      <c r="GHB197" s="461"/>
      <c r="GHC197" s="461"/>
      <c r="GHD197" s="461"/>
      <c r="GHE197" s="461"/>
      <c r="GHF197" s="461"/>
      <c r="GHG197" s="461"/>
      <c r="GHH197" s="461"/>
      <c r="GHI197" s="461"/>
      <c r="GHJ197" s="461"/>
      <c r="GHK197" s="461"/>
      <c r="GHL197" s="461"/>
      <c r="GHM197" s="461"/>
      <c r="GHN197" s="461"/>
      <c r="GHO197" s="461"/>
      <c r="GHP197" s="461"/>
      <c r="GHQ197" s="461"/>
      <c r="GHR197" s="461"/>
      <c r="GHS197" s="461"/>
      <c r="GHT197" s="461"/>
      <c r="GHU197" s="461"/>
      <c r="GHV197" s="461"/>
      <c r="GHW197" s="461"/>
      <c r="GHX197" s="461"/>
      <c r="GHY197" s="461"/>
      <c r="GHZ197" s="461"/>
      <c r="GIA197" s="461"/>
      <c r="GIB197" s="461"/>
      <c r="GIC197" s="461"/>
      <c r="GID197" s="461"/>
      <c r="GIE197" s="461"/>
      <c r="GIF197" s="461"/>
      <c r="GIG197" s="461"/>
      <c r="GIH197" s="461"/>
      <c r="GII197" s="461"/>
      <c r="GIJ197" s="461"/>
      <c r="GIK197" s="461"/>
      <c r="GIL197" s="461"/>
      <c r="GIM197" s="461"/>
      <c r="GIN197" s="461"/>
      <c r="GIO197" s="461"/>
      <c r="GIP197" s="461"/>
      <c r="GIQ197" s="461"/>
      <c r="GIR197" s="461"/>
      <c r="GIS197" s="461"/>
      <c r="GIT197" s="461"/>
      <c r="GIU197" s="461"/>
      <c r="GIV197" s="461"/>
      <c r="GIW197" s="461"/>
      <c r="GIX197" s="461"/>
      <c r="GIY197" s="461"/>
      <c r="GIZ197" s="461"/>
      <c r="GJA197" s="461"/>
      <c r="GJB197" s="461"/>
      <c r="GJC197" s="461"/>
      <c r="GJD197" s="461"/>
      <c r="GJE197" s="461"/>
      <c r="GJF197" s="461"/>
      <c r="GJG197" s="461"/>
      <c r="GJH197" s="461"/>
      <c r="GJI197" s="461"/>
      <c r="GJJ197" s="461"/>
      <c r="GJK197" s="461"/>
      <c r="GJL197" s="461"/>
      <c r="GJM197" s="461"/>
      <c r="GJN197" s="461"/>
      <c r="GJO197" s="461"/>
      <c r="GJP197" s="461"/>
      <c r="GJQ197" s="461"/>
      <c r="GJR197" s="461"/>
      <c r="GJS197" s="461"/>
      <c r="GJT197" s="461"/>
      <c r="GJU197" s="461"/>
      <c r="GJV197" s="461"/>
      <c r="GJW197" s="461"/>
      <c r="GJX197" s="461"/>
      <c r="GJY197" s="461"/>
      <c r="GJZ197" s="461"/>
      <c r="GKA197" s="461"/>
      <c r="GKB197" s="461"/>
      <c r="GKC197" s="461"/>
      <c r="GKD197" s="461"/>
      <c r="GKE197" s="461"/>
      <c r="GKF197" s="461"/>
      <c r="GKG197" s="461"/>
      <c r="GKH197" s="461"/>
      <c r="GKI197" s="461"/>
      <c r="GKJ197" s="461"/>
      <c r="GKK197" s="461"/>
      <c r="GKL197" s="461"/>
      <c r="GKM197" s="461"/>
      <c r="GKN197" s="461"/>
      <c r="GKO197" s="461"/>
      <c r="GKP197" s="461"/>
      <c r="GKQ197" s="461"/>
      <c r="GKR197" s="461"/>
      <c r="GKS197" s="461"/>
      <c r="GKT197" s="461"/>
      <c r="GKU197" s="461"/>
      <c r="GKV197" s="461"/>
      <c r="GKW197" s="461"/>
      <c r="GKX197" s="461"/>
      <c r="GKY197" s="461"/>
      <c r="GKZ197" s="461"/>
      <c r="GLA197" s="461"/>
      <c r="GLB197" s="461"/>
      <c r="GLC197" s="461"/>
      <c r="GLD197" s="461"/>
      <c r="GLE197" s="461"/>
      <c r="GLF197" s="461"/>
      <c r="GLG197" s="461"/>
      <c r="GLH197" s="461"/>
      <c r="GLI197" s="461"/>
      <c r="GLJ197" s="461"/>
      <c r="GLK197" s="461"/>
      <c r="GLL197" s="461"/>
      <c r="GLM197" s="461"/>
      <c r="GLN197" s="461"/>
      <c r="GLO197" s="461"/>
      <c r="GLP197" s="461"/>
      <c r="GLQ197" s="461"/>
      <c r="GLR197" s="461"/>
      <c r="GLS197" s="461"/>
      <c r="GLT197" s="461"/>
      <c r="GLU197" s="461"/>
      <c r="GLV197" s="461"/>
      <c r="GLW197" s="461"/>
      <c r="GLX197" s="461"/>
      <c r="GLY197" s="461"/>
      <c r="GLZ197" s="461"/>
      <c r="GMA197" s="461"/>
      <c r="GMB197" s="461"/>
      <c r="GMC197" s="461"/>
      <c r="GMD197" s="461"/>
      <c r="GME197" s="461"/>
      <c r="GMF197" s="461"/>
      <c r="GMG197" s="461"/>
      <c r="GMH197" s="461"/>
      <c r="GMI197" s="461"/>
      <c r="GMJ197" s="461"/>
      <c r="GMK197" s="461"/>
      <c r="GML197" s="461"/>
      <c r="GMM197" s="461"/>
      <c r="GMN197" s="461"/>
      <c r="GMO197" s="461"/>
      <c r="GMP197" s="461"/>
      <c r="GMQ197" s="461"/>
      <c r="GMR197" s="461"/>
      <c r="GMS197" s="461"/>
      <c r="GMT197" s="461"/>
      <c r="GMU197" s="461"/>
      <c r="GMV197" s="461"/>
      <c r="GMW197" s="461"/>
      <c r="GMX197" s="461"/>
      <c r="GMY197" s="461"/>
      <c r="GMZ197" s="461"/>
      <c r="GNA197" s="461"/>
      <c r="GNB197" s="461"/>
      <c r="GNC197" s="461"/>
      <c r="GND197" s="461"/>
      <c r="GNE197" s="461"/>
      <c r="GNF197" s="461"/>
      <c r="GNG197" s="461"/>
      <c r="GNH197" s="461"/>
      <c r="GNI197" s="461"/>
      <c r="GNJ197" s="461"/>
      <c r="GNK197" s="461"/>
      <c r="GNL197" s="461"/>
      <c r="GNM197" s="461"/>
      <c r="GNN197" s="461"/>
      <c r="GNO197" s="461"/>
      <c r="GNP197" s="461"/>
      <c r="GNQ197" s="461"/>
      <c r="GNR197" s="461"/>
      <c r="GNS197" s="461"/>
      <c r="GNT197" s="461"/>
      <c r="GNU197" s="461"/>
      <c r="GNV197" s="461"/>
      <c r="GNW197" s="461"/>
      <c r="GNX197" s="461"/>
      <c r="GNY197" s="461"/>
      <c r="GNZ197" s="461"/>
      <c r="GOA197" s="461"/>
      <c r="GOB197" s="461"/>
      <c r="GOC197" s="461"/>
      <c r="GOD197" s="461"/>
      <c r="GOE197" s="461"/>
      <c r="GOF197" s="461"/>
      <c r="GOG197" s="461"/>
      <c r="GOH197" s="461"/>
      <c r="GOI197" s="461"/>
      <c r="GOJ197" s="461"/>
      <c r="GOK197" s="461"/>
      <c r="GOL197" s="461"/>
      <c r="GOM197" s="461"/>
      <c r="GON197" s="461"/>
      <c r="GOO197" s="461"/>
      <c r="GOP197" s="461"/>
      <c r="GOQ197" s="461"/>
      <c r="GOR197" s="461"/>
      <c r="GOS197" s="461"/>
      <c r="GOT197" s="461"/>
      <c r="GOU197" s="461"/>
      <c r="GOV197" s="461"/>
      <c r="GOW197" s="461"/>
      <c r="GOX197" s="461"/>
      <c r="GOY197" s="461"/>
      <c r="GOZ197" s="461"/>
      <c r="GPA197" s="461"/>
      <c r="GPB197" s="461"/>
      <c r="GPC197" s="461"/>
      <c r="GPD197" s="461"/>
      <c r="GPE197" s="461"/>
      <c r="GPF197" s="461"/>
      <c r="GPG197" s="461"/>
      <c r="GPH197" s="461"/>
      <c r="GPI197" s="461"/>
      <c r="GPJ197" s="461"/>
      <c r="GPK197" s="461"/>
      <c r="GPL197" s="461"/>
      <c r="GPM197" s="461"/>
      <c r="GPN197" s="461"/>
      <c r="GPO197" s="461"/>
      <c r="GPP197" s="461"/>
      <c r="GPQ197" s="461"/>
      <c r="GPR197" s="461"/>
      <c r="GPS197" s="461"/>
      <c r="GPT197" s="461"/>
      <c r="GPU197" s="461"/>
      <c r="GPV197" s="461"/>
      <c r="GPW197" s="461"/>
      <c r="GPX197" s="461"/>
      <c r="GPY197" s="461"/>
      <c r="GPZ197" s="461"/>
      <c r="GQA197" s="461"/>
      <c r="GQB197" s="461"/>
      <c r="GQC197" s="461"/>
      <c r="GQD197" s="461"/>
      <c r="GQE197" s="461"/>
      <c r="GQF197" s="461"/>
      <c r="GQG197" s="461"/>
      <c r="GQH197" s="461"/>
      <c r="GQI197" s="461"/>
      <c r="GQJ197" s="461"/>
      <c r="GQK197" s="461"/>
      <c r="GQL197" s="461"/>
      <c r="GQM197" s="461"/>
      <c r="GQN197" s="461"/>
      <c r="GQO197" s="461"/>
      <c r="GQP197" s="461"/>
      <c r="GQQ197" s="461"/>
      <c r="GQR197" s="461"/>
      <c r="GQS197" s="461"/>
      <c r="GQT197" s="461"/>
      <c r="GQU197" s="461"/>
      <c r="GQV197" s="461"/>
      <c r="GQW197" s="461"/>
      <c r="GQX197" s="461"/>
      <c r="GQY197" s="461"/>
      <c r="GQZ197" s="461"/>
      <c r="GRA197" s="461"/>
      <c r="GRB197" s="461"/>
      <c r="GRC197" s="461"/>
      <c r="GRD197" s="461"/>
      <c r="GRE197" s="461"/>
      <c r="GRF197" s="461"/>
      <c r="GRG197" s="461"/>
      <c r="GRH197" s="461"/>
      <c r="GRI197" s="461"/>
      <c r="GRJ197" s="461"/>
      <c r="GRK197" s="461"/>
      <c r="GRL197" s="461"/>
      <c r="GRM197" s="461"/>
      <c r="GRN197" s="461"/>
      <c r="GRO197" s="461"/>
      <c r="GRP197" s="461"/>
      <c r="GRQ197" s="461"/>
      <c r="GRR197" s="461"/>
      <c r="GRS197" s="461"/>
      <c r="GRT197" s="461"/>
      <c r="GRU197" s="461"/>
      <c r="GRV197" s="461"/>
      <c r="GRW197" s="461"/>
      <c r="GRX197" s="461"/>
      <c r="GRY197" s="461"/>
      <c r="GRZ197" s="461"/>
      <c r="GSA197" s="461"/>
      <c r="GSB197" s="461"/>
      <c r="GSC197" s="461"/>
      <c r="GSD197" s="461"/>
      <c r="GSE197" s="461"/>
      <c r="GSF197" s="461"/>
      <c r="GSG197" s="461"/>
      <c r="GSH197" s="461"/>
      <c r="GSI197" s="461"/>
      <c r="GSJ197" s="461"/>
      <c r="GSK197" s="461"/>
      <c r="GSL197" s="461"/>
      <c r="GSM197" s="461"/>
      <c r="GSN197" s="461"/>
      <c r="GSO197" s="461"/>
      <c r="GSP197" s="461"/>
      <c r="GSQ197" s="461"/>
      <c r="GSR197" s="461"/>
      <c r="GSS197" s="461"/>
      <c r="GST197" s="461"/>
      <c r="GSU197" s="461"/>
      <c r="GSV197" s="461"/>
      <c r="GSW197" s="461"/>
      <c r="GSX197" s="461"/>
      <c r="GSY197" s="461"/>
      <c r="GSZ197" s="461"/>
      <c r="GTA197" s="461"/>
      <c r="GTB197" s="461"/>
      <c r="GTC197" s="461"/>
      <c r="GTD197" s="461"/>
      <c r="GTE197" s="461"/>
      <c r="GTF197" s="461"/>
      <c r="GTG197" s="461"/>
      <c r="GTH197" s="461"/>
      <c r="GTI197" s="461"/>
      <c r="GTJ197" s="461"/>
      <c r="GTK197" s="461"/>
      <c r="GTL197" s="461"/>
      <c r="GTM197" s="461"/>
      <c r="GTN197" s="461"/>
      <c r="GTO197" s="461"/>
      <c r="GTP197" s="461"/>
      <c r="GTQ197" s="461"/>
      <c r="GTR197" s="461"/>
      <c r="GTS197" s="461"/>
      <c r="GTT197" s="461"/>
      <c r="GTU197" s="461"/>
      <c r="GTV197" s="461"/>
      <c r="GTW197" s="461"/>
      <c r="GTX197" s="461"/>
      <c r="GTY197" s="461"/>
      <c r="GTZ197" s="461"/>
      <c r="GUA197" s="461"/>
      <c r="GUB197" s="461"/>
      <c r="GUC197" s="461"/>
      <c r="GUD197" s="461"/>
      <c r="GUE197" s="461"/>
      <c r="GUF197" s="461"/>
      <c r="GUG197" s="461"/>
      <c r="GUH197" s="461"/>
      <c r="GUI197" s="461"/>
      <c r="GUJ197" s="461"/>
      <c r="GUK197" s="461"/>
      <c r="GUL197" s="461"/>
      <c r="GUM197" s="461"/>
      <c r="GUN197" s="461"/>
      <c r="GUO197" s="461"/>
      <c r="GUP197" s="461"/>
      <c r="GUQ197" s="461"/>
      <c r="GUR197" s="461"/>
      <c r="GUS197" s="461"/>
      <c r="GUT197" s="461"/>
      <c r="GUU197" s="461"/>
      <c r="GUV197" s="461"/>
      <c r="GUW197" s="461"/>
      <c r="GUX197" s="461"/>
      <c r="GUY197" s="461"/>
      <c r="GUZ197" s="461"/>
      <c r="GVA197" s="461"/>
      <c r="GVB197" s="461"/>
      <c r="GVC197" s="461"/>
      <c r="GVD197" s="461"/>
      <c r="GVE197" s="461"/>
      <c r="GVF197" s="461"/>
      <c r="GVG197" s="461"/>
      <c r="GVH197" s="461"/>
      <c r="GVI197" s="461"/>
      <c r="GVJ197" s="461"/>
      <c r="GVK197" s="461"/>
      <c r="GVL197" s="461"/>
      <c r="GVM197" s="461"/>
      <c r="GVN197" s="461"/>
      <c r="GVO197" s="461"/>
      <c r="GVP197" s="461"/>
      <c r="GVQ197" s="461"/>
      <c r="GVR197" s="461"/>
      <c r="GVS197" s="461"/>
      <c r="GVT197" s="461"/>
      <c r="GVU197" s="461"/>
      <c r="GVV197" s="461"/>
      <c r="GVW197" s="461"/>
      <c r="GVX197" s="461"/>
      <c r="GVY197" s="461"/>
      <c r="GVZ197" s="461"/>
      <c r="GWA197" s="461"/>
      <c r="GWB197" s="461"/>
      <c r="GWC197" s="461"/>
      <c r="GWD197" s="461"/>
      <c r="GWE197" s="461"/>
      <c r="GWF197" s="461"/>
      <c r="GWG197" s="461"/>
      <c r="GWH197" s="461"/>
      <c r="GWI197" s="461"/>
      <c r="GWJ197" s="461"/>
      <c r="GWK197" s="461"/>
      <c r="GWL197" s="461"/>
      <c r="GWM197" s="461"/>
      <c r="GWN197" s="461"/>
      <c r="GWO197" s="461"/>
      <c r="GWP197" s="461"/>
      <c r="GWQ197" s="461"/>
      <c r="GWR197" s="461"/>
      <c r="GWS197" s="461"/>
      <c r="GWT197" s="461"/>
      <c r="GWU197" s="461"/>
      <c r="GWV197" s="461"/>
      <c r="GWW197" s="461"/>
      <c r="GWX197" s="461"/>
      <c r="GWY197" s="461"/>
      <c r="GWZ197" s="461"/>
      <c r="GXA197" s="461"/>
      <c r="GXB197" s="461"/>
      <c r="GXC197" s="461"/>
      <c r="GXD197" s="461"/>
      <c r="GXE197" s="461"/>
      <c r="GXF197" s="461"/>
      <c r="GXG197" s="461"/>
      <c r="GXH197" s="461"/>
      <c r="GXI197" s="461"/>
      <c r="GXJ197" s="461"/>
      <c r="GXK197" s="461"/>
      <c r="GXL197" s="461"/>
      <c r="GXM197" s="461"/>
      <c r="GXN197" s="461"/>
      <c r="GXO197" s="461"/>
      <c r="GXP197" s="461"/>
      <c r="GXQ197" s="461"/>
      <c r="GXR197" s="461"/>
      <c r="GXS197" s="461"/>
      <c r="GXT197" s="461"/>
      <c r="GXU197" s="461"/>
      <c r="GXV197" s="461"/>
      <c r="GXW197" s="461"/>
      <c r="GXX197" s="461"/>
      <c r="GXY197" s="461"/>
      <c r="GXZ197" s="461"/>
      <c r="GYA197" s="461"/>
      <c r="GYB197" s="461"/>
      <c r="GYC197" s="461"/>
      <c r="GYD197" s="461"/>
      <c r="GYE197" s="461"/>
      <c r="GYF197" s="461"/>
      <c r="GYG197" s="461"/>
      <c r="GYH197" s="461"/>
      <c r="GYI197" s="461"/>
      <c r="GYJ197" s="461"/>
      <c r="GYK197" s="461"/>
      <c r="GYL197" s="461"/>
      <c r="GYM197" s="461"/>
      <c r="GYN197" s="461"/>
      <c r="GYO197" s="461"/>
      <c r="GYP197" s="461"/>
      <c r="GYQ197" s="461"/>
      <c r="GYR197" s="461"/>
      <c r="GYS197" s="461"/>
      <c r="GYT197" s="461"/>
      <c r="GYU197" s="461"/>
      <c r="GYV197" s="461"/>
      <c r="GYW197" s="461"/>
      <c r="GYX197" s="461"/>
      <c r="GYY197" s="461"/>
      <c r="GYZ197" s="461"/>
      <c r="GZA197" s="461"/>
      <c r="GZB197" s="461"/>
      <c r="GZC197" s="461"/>
      <c r="GZD197" s="461"/>
      <c r="GZE197" s="461"/>
      <c r="GZF197" s="461"/>
      <c r="GZG197" s="461"/>
      <c r="GZH197" s="461"/>
      <c r="GZI197" s="461"/>
      <c r="GZJ197" s="461"/>
      <c r="GZK197" s="461"/>
      <c r="GZL197" s="461"/>
      <c r="GZM197" s="461"/>
      <c r="GZN197" s="461"/>
      <c r="GZO197" s="461"/>
      <c r="GZP197" s="461"/>
      <c r="GZQ197" s="461"/>
      <c r="GZR197" s="461"/>
      <c r="GZS197" s="461"/>
      <c r="GZT197" s="461"/>
      <c r="GZU197" s="461"/>
      <c r="GZV197" s="461"/>
      <c r="GZW197" s="461"/>
      <c r="GZX197" s="461"/>
      <c r="GZY197" s="461"/>
      <c r="GZZ197" s="461"/>
      <c r="HAA197" s="461"/>
      <c r="HAB197" s="461"/>
      <c r="HAC197" s="461"/>
      <c r="HAD197" s="461"/>
      <c r="HAE197" s="461"/>
      <c r="HAF197" s="461"/>
      <c r="HAG197" s="461"/>
      <c r="HAH197" s="461"/>
      <c r="HAI197" s="461"/>
      <c r="HAJ197" s="461"/>
      <c r="HAK197" s="461"/>
      <c r="HAL197" s="461"/>
      <c r="HAM197" s="461"/>
      <c r="HAN197" s="461"/>
      <c r="HAO197" s="461"/>
      <c r="HAP197" s="461"/>
      <c r="HAQ197" s="461"/>
      <c r="HAR197" s="461"/>
      <c r="HAS197" s="461"/>
      <c r="HAT197" s="461"/>
      <c r="HAU197" s="461"/>
      <c r="HAV197" s="461"/>
      <c r="HAW197" s="461"/>
      <c r="HAX197" s="461"/>
      <c r="HAY197" s="461"/>
      <c r="HAZ197" s="461"/>
      <c r="HBA197" s="461"/>
      <c r="HBB197" s="461"/>
      <c r="HBC197" s="461"/>
      <c r="HBD197" s="461"/>
      <c r="HBE197" s="461"/>
      <c r="HBF197" s="461"/>
      <c r="HBG197" s="461"/>
      <c r="HBH197" s="461"/>
      <c r="HBI197" s="461"/>
      <c r="HBJ197" s="461"/>
      <c r="HBK197" s="461"/>
      <c r="HBL197" s="461"/>
      <c r="HBM197" s="461"/>
      <c r="HBN197" s="461"/>
      <c r="HBO197" s="461"/>
      <c r="HBP197" s="461"/>
      <c r="HBQ197" s="461"/>
      <c r="HBR197" s="461"/>
      <c r="HBS197" s="461"/>
      <c r="HBT197" s="461"/>
      <c r="HBU197" s="461"/>
      <c r="HBV197" s="461"/>
      <c r="HBW197" s="461"/>
      <c r="HBX197" s="461"/>
      <c r="HBY197" s="461"/>
      <c r="HBZ197" s="461"/>
      <c r="HCA197" s="461"/>
      <c r="HCB197" s="461"/>
      <c r="HCC197" s="461"/>
      <c r="HCD197" s="461"/>
      <c r="HCE197" s="461"/>
      <c r="HCF197" s="461"/>
      <c r="HCG197" s="461"/>
      <c r="HCH197" s="461"/>
      <c r="HCI197" s="461"/>
      <c r="HCJ197" s="461"/>
      <c r="HCK197" s="461"/>
      <c r="HCL197" s="461"/>
      <c r="HCM197" s="461"/>
      <c r="HCN197" s="461"/>
      <c r="HCO197" s="461"/>
      <c r="HCP197" s="461"/>
      <c r="HCQ197" s="461"/>
      <c r="HCR197" s="461"/>
      <c r="HCS197" s="461"/>
      <c r="HCT197" s="461"/>
      <c r="HCU197" s="461"/>
      <c r="HCV197" s="461"/>
      <c r="HCW197" s="461"/>
      <c r="HCX197" s="461"/>
      <c r="HCY197" s="461"/>
      <c r="HCZ197" s="461"/>
      <c r="HDA197" s="461"/>
      <c r="HDB197" s="461"/>
      <c r="HDC197" s="461"/>
      <c r="HDD197" s="461"/>
      <c r="HDE197" s="461"/>
      <c r="HDF197" s="461"/>
      <c r="HDG197" s="461"/>
      <c r="HDH197" s="461"/>
      <c r="HDI197" s="461"/>
      <c r="HDJ197" s="461"/>
      <c r="HDK197" s="461"/>
      <c r="HDL197" s="461"/>
      <c r="HDM197" s="461"/>
      <c r="HDN197" s="461"/>
      <c r="HDO197" s="461"/>
      <c r="HDP197" s="461"/>
      <c r="HDQ197" s="461"/>
      <c r="HDR197" s="461"/>
      <c r="HDS197" s="461"/>
      <c r="HDT197" s="461"/>
      <c r="HDU197" s="461"/>
      <c r="HDV197" s="461"/>
      <c r="HDW197" s="461"/>
      <c r="HDX197" s="461"/>
      <c r="HDY197" s="461"/>
      <c r="HDZ197" s="461"/>
      <c r="HEA197" s="461"/>
      <c r="HEB197" s="461"/>
      <c r="HEC197" s="461"/>
      <c r="HED197" s="461"/>
      <c r="HEE197" s="461"/>
      <c r="HEF197" s="461"/>
      <c r="HEG197" s="461"/>
      <c r="HEH197" s="461"/>
      <c r="HEI197" s="461"/>
      <c r="HEJ197" s="461"/>
      <c r="HEK197" s="461"/>
      <c r="HEL197" s="461"/>
      <c r="HEM197" s="461"/>
      <c r="HEN197" s="461"/>
      <c r="HEO197" s="461"/>
      <c r="HEP197" s="461"/>
      <c r="HEQ197" s="461"/>
      <c r="HER197" s="461"/>
      <c r="HES197" s="461"/>
      <c r="HET197" s="461"/>
      <c r="HEU197" s="461"/>
      <c r="HEV197" s="461"/>
      <c r="HEW197" s="461"/>
      <c r="HEX197" s="461"/>
      <c r="HEY197" s="461"/>
      <c r="HEZ197" s="461"/>
      <c r="HFA197" s="461"/>
      <c r="HFB197" s="461"/>
      <c r="HFC197" s="461"/>
      <c r="HFD197" s="461"/>
      <c r="HFE197" s="461"/>
      <c r="HFF197" s="461"/>
      <c r="HFG197" s="461"/>
      <c r="HFH197" s="461"/>
      <c r="HFI197" s="461"/>
      <c r="HFJ197" s="461"/>
      <c r="HFK197" s="461"/>
      <c r="HFL197" s="461"/>
      <c r="HFM197" s="461"/>
      <c r="HFN197" s="461"/>
      <c r="HFO197" s="461"/>
      <c r="HFP197" s="461"/>
      <c r="HFQ197" s="461"/>
      <c r="HFR197" s="461"/>
      <c r="HFS197" s="461"/>
      <c r="HFT197" s="461"/>
      <c r="HFU197" s="461"/>
      <c r="HFV197" s="461"/>
      <c r="HFW197" s="461"/>
      <c r="HFX197" s="461"/>
      <c r="HFY197" s="461"/>
      <c r="HFZ197" s="461"/>
      <c r="HGA197" s="461"/>
      <c r="HGB197" s="461"/>
      <c r="HGC197" s="461"/>
      <c r="HGD197" s="461"/>
      <c r="HGE197" s="461"/>
      <c r="HGF197" s="461"/>
      <c r="HGG197" s="461"/>
      <c r="HGH197" s="461"/>
      <c r="HGI197" s="461"/>
      <c r="HGJ197" s="461"/>
      <c r="HGK197" s="461"/>
      <c r="HGL197" s="461"/>
      <c r="HGM197" s="461"/>
      <c r="HGN197" s="461"/>
      <c r="HGO197" s="461"/>
      <c r="HGP197" s="461"/>
      <c r="HGQ197" s="461"/>
      <c r="HGR197" s="461"/>
      <c r="HGS197" s="461"/>
      <c r="HGT197" s="461"/>
      <c r="HGU197" s="461"/>
      <c r="HGV197" s="461"/>
      <c r="HGW197" s="461"/>
      <c r="HGX197" s="461"/>
      <c r="HGY197" s="461"/>
      <c r="HGZ197" s="461"/>
      <c r="HHA197" s="461"/>
      <c r="HHB197" s="461"/>
      <c r="HHC197" s="461"/>
      <c r="HHD197" s="461"/>
      <c r="HHE197" s="461"/>
      <c r="HHF197" s="461"/>
      <c r="HHG197" s="461"/>
      <c r="HHH197" s="461"/>
      <c r="HHI197" s="461"/>
      <c r="HHJ197" s="461"/>
      <c r="HHK197" s="461"/>
      <c r="HHL197" s="461"/>
      <c r="HHM197" s="461"/>
      <c r="HHN197" s="461"/>
      <c r="HHO197" s="461"/>
      <c r="HHP197" s="461"/>
      <c r="HHQ197" s="461"/>
      <c r="HHR197" s="461"/>
      <c r="HHS197" s="461"/>
      <c r="HHT197" s="461"/>
      <c r="HHU197" s="461"/>
      <c r="HHV197" s="461"/>
      <c r="HHW197" s="461"/>
      <c r="HHX197" s="461"/>
      <c r="HHY197" s="461"/>
      <c r="HHZ197" s="461"/>
      <c r="HIA197" s="461"/>
      <c r="HIB197" s="461"/>
      <c r="HIC197" s="461"/>
      <c r="HID197" s="461"/>
      <c r="HIE197" s="461"/>
      <c r="HIF197" s="461"/>
      <c r="HIG197" s="461"/>
      <c r="HIH197" s="461"/>
      <c r="HII197" s="461"/>
      <c r="HIJ197" s="461"/>
      <c r="HIK197" s="461"/>
      <c r="HIL197" s="461"/>
      <c r="HIM197" s="461"/>
      <c r="HIN197" s="461"/>
      <c r="HIO197" s="461"/>
      <c r="HIP197" s="461"/>
      <c r="HIQ197" s="461"/>
      <c r="HIR197" s="461"/>
      <c r="HIS197" s="461"/>
      <c r="HIT197" s="461"/>
      <c r="HIU197" s="461"/>
      <c r="HIV197" s="461"/>
      <c r="HIW197" s="461"/>
      <c r="HIX197" s="461"/>
      <c r="HIY197" s="461"/>
      <c r="HIZ197" s="461"/>
      <c r="HJA197" s="461"/>
      <c r="HJB197" s="461"/>
      <c r="HJC197" s="461"/>
      <c r="HJD197" s="461"/>
      <c r="HJE197" s="461"/>
      <c r="HJF197" s="461"/>
      <c r="HJG197" s="461"/>
      <c r="HJH197" s="461"/>
      <c r="HJI197" s="461"/>
      <c r="HJJ197" s="461"/>
      <c r="HJK197" s="461"/>
      <c r="HJL197" s="461"/>
      <c r="HJM197" s="461"/>
      <c r="HJN197" s="461"/>
      <c r="HJO197" s="461"/>
      <c r="HJP197" s="461"/>
      <c r="HJQ197" s="461"/>
      <c r="HJR197" s="461"/>
      <c r="HJS197" s="461"/>
      <c r="HJT197" s="461"/>
      <c r="HJU197" s="461"/>
      <c r="HJV197" s="461"/>
      <c r="HJW197" s="461"/>
      <c r="HJX197" s="461"/>
      <c r="HJY197" s="461"/>
      <c r="HJZ197" s="461"/>
      <c r="HKA197" s="461"/>
      <c r="HKB197" s="461"/>
      <c r="HKC197" s="461"/>
      <c r="HKD197" s="461"/>
      <c r="HKE197" s="461"/>
      <c r="HKF197" s="461"/>
      <c r="HKG197" s="461"/>
      <c r="HKH197" s="461"/>
      <c r="HKI197" s="461"/>
      <c r="HKJ197" s="461"/>
      <c r="HKK197" s="461"/>
      <c r="HKL197" s="461"/>
      <c r="HKM197" s="461"/>
      <c r="HKN197" s="461"/>
      <c r="HKO197" s="461"/>
      <c r="HKP197" s="461"/>
      <c r="HKQ197" s="461"/>
      <c r="HKR197" s="461"/>
      <c r="HKS197" s="461"/>
      <c r="HKT197" s="461"/>
      <c r="HKU197" s="461"/>
      <c r="HKV197" s="461"/>
      <c r="HKW197" s="461"/>
      <c r="HKX197" s="461"/>
      <c r="HKY197" s="461"/>
      <c r="HKZ197" s="461"/>
      <c r="HLA197" s="461"/>
      <c r="HLB197" s="461"/>
      <c r="HLC197" s="461"/>
      <c r="HLD197" s="461"/>
      <c r="HLE197" s="461"/>
      <c r="HLF197" s="461"/>
      <c r="HLG197" s="461"/>
      <c r="HLH197" s="461"/>
      <c r="HLI197" s="461"/>
      <c r="HLJ197" s="461"/>
      <c r="HLK197" s="461"/>
      <c r="HLL197" s="461"/>
      <c r="HLM197" s="461"/>
      <c r="HLN197" s="461"/>
      <c r="HLO197" s="461"/>
      <c r="HLP197" s="461"/>
      <c r="HLQ197" s="461"/>
      <c r="HLR197" s="461"/>
      <c r="HLS197" s="461"/>
      <c r="HLT197" s="461"/>
      <c r="HLU197" s="461"/>
      <c r="HLV197" s="461"/>
      <c r="HLW197" s="461"/>
      <c r="HLX197" s="461"/>
      <c r="HLY197" s="461"/>
      <c r="HLZ197" s="461"/>
      <c r="HMA197" s="461"/>
      <c r="HMB197" s="461"/>
      <c r="HMC197" s="461"/>
      <c r="HMD197" s="461"/>
      <c r="HME197" s="461"/>
      <c r="HMF197" s="461"/>
      <c r="HMG197" s="461"/>
      <c r="HMH197" s="461"/>
      <c r="HMI197" s="461"/>
      <c r="HMJ197" s="461"/>
      <c r="HMK197" s="461"/>
      <c r="HML197" s="461"/>
      <c r="HMM197" s="461"/>
      <c r="HMN197" s="461"/>
      <c r="HMO197" s="461"/>
      <c r="HMP197" s="461"/>
      <c r="HMQ197" s="461"/>
      <c r="HMR197" s="461"/>
      <c r="HMS197" s="461"/>
      <c r="HMT197" s="461"/>
      <c r="HMU197" s="461"/>
      <c r="HMV197" s="461"/>
      <c r="HMW197" s="461"/>
      <c r="HMX197" s="461"/>
      <c r="HMY197" s="461"/>
      <c r="HMZ197" s="461"/>
      <c r="HNA197" s="461"/>
      <c r="HNB197" s="461"/>
      <c r="HNC197" s="461"/>
      <c r="HND197" s="461"/>
      <c r="HNE197" s="461"/>
      <c r="HNF197" s="461"/>
      <c r="HNG197" s="461"/>
      <c r="HNH197" s="461"/>
      <c r="HNI197" s="461"/>
      <c r="HNJ197" s="461"/>
      <c r="HNK197" s="461"/>
      <c r="HNL197" s="461"/>
      <c r="HNM197" s="461"/>
      <c r="HNN197" s="461"/>
      <c r="HNO197" s="461"/>
      <c r="HNP197" s="461"/>
      <c r="HNQ197" s="461"/>
      <c r="HNR197" s="461"/>
      <c r="HNS197" s="461"/>
      <c r="HNT197" s="461"/>
      <c r="HNU197" s="461"/>
      <c r="HNV197" s="461"/>
      <c r="HNW197" s="461"/>
      <c r="HNX197" s="461"/>
      <c r="HNY197" s="461"/>
      <c r="HNZ197" s="461"/>
      <c r="HOA197" s="461"/>
      <c r="HOB197" s="461"/>
      <c r="HOC197" s="461"/>
      <c r="HOD197" s="461"/>
      <c r="HOE197" s="461"/>
      <c r="HOF197" s="461"/>
      <c r="HOG197" s="461"/>
      <c r="HOH197" s="461"/>
      <c r="HOI197" s="461"/>
      <c r="HOJ197" s="461"/>
      <c r="HOK197" s="461"/>
      <c r="HOL197" s="461"/>
      <c r="HOM197" s="461"/>
      <c r="HON197" s="461"/>
      <c r="HOO197" s="461"/>
      <c r="HOP197" s="461"/>
      <c r="HOQ197" s="461"/>
      <c r="HOR197" s="461"/>
      <c r="HOS197" s="461"/>
      <c r="HOT197" s="461"/>
      <c r="HOU197" s="461"/>
      <c r="HOV197" s="461"/>
      <c r="HOW197" s="461"/>
      <c r="HOX197" s="461"/>
      <c r="HOY197" s="461"/>
      <c r="HOZ197" s="461"/>
      <c r="HPA197" s="461"/>
      <c r="HPB197" s="461"/>
      <c r="HPC197" s="461"/>
      <c r="HPD197" s="461"/>
      <c r="HPE197" s="461"/>
      <c r="HPF197" s="461"/>
      <c r="HPG197" s="461"/>
      <c r="HPH197" s="461"/>
      <c r="HPI197" s="461"/>
      <c r="HPJ197" s="461"/>
      <c r="HPK197" s="461"/>
      <c r="HPL197" s="461"/>
      <c r="HPM197" s="461"/>
      <c r="HPN197" s="461"/>
      <c r="HPO197" s="461"/>
      <c r="HPP197" s="461"/>
      <c r="HPQ197" s="461"/>
      <c r="HPR197" s="461"/>
      <c r="HPS197" s="461"/>
      <c r="HPT197" s="461"/>
      <c r="HPU197" s="461"/>
      <c r="HPV197" s="461"/>
      <c r="HPW197" s="461"/>
      <c r="HPX197" s="461"/>
      <c r="HPY197" s="461"/>
      <c r="HPZ197" s="461"/>
      <c r="HQA197" s="461"/>
      <c r="HQB197" s="461"/>
      <c r="HQC197" s="461"/>
      <c r="HQD197" s="461"/>
      <c r="HQE197" s="461"/>
      <c r="HQF197" s="461"/>
      <c r="HQG197" s="461"/>
      <c r="HQH197" s="461"/>
      <c r="HQI197" s="461"/>
      <c r="HQJ197" s="461"/>
      <c r="HQK197" s="461"/>
      <c r="HQL197" s="461"/>
      <c r="HQM197" s="461"/>
      <c r="HQN197" s="461"/>
      <c r="HQO197" s="461"/>
      <c r="HQP197" s="461"/>
      <c r="HQQ197" s="461"/>
      <c r="HQR197" s="461"/>
      <c r="HQS197" s="461"/>
      <c r="HQT197" s="461"/>
      <c r="HQU197" s="461"/>
      <c r="HQV197" s="461"/>
      <c r="HQW197" s="461"/>
      <c r="HQX197" s="461"/>
      <c r="HQY197" s="461"/>
      <c r="HQZ197" s="461"/>
      <c r="HRA197" s="461"/>
      <c r="HRB197" s="461"/>
      <c r="HRC197" s="461"/>
      <c r="HRD197" s="461"/>
      <c r="HRE197" s="461"/>
      <c r="HRF197" s="461"/>
      <c r="HRG197" s="461"/>
      <c r="HRH197" s="461"/>
      <c r="HRI197" s="461"/>
      <c r="HRJ197" s="461"/>
      <c r="HRK197" s="461"/>
      <c r="HRL197" s="461"/>
      <c r="HRM197" s="461"/>
      <c r="HRN197" s="461"/>
      <c r="HRO197" s="461"/>
      <c r="HRP197" s="461"/>
      <c r="HRQ197" s="461"/>
      <c r="HRR197" s="461"/>
      <c r="HRS197" s="461"/>
      <c r="HRT197" s="461"/>
      <c r="HRU197" s="461"/>
      <c r="HRV197" s="461"/>
      <c r="HRW197" s="461"/>
      <c r="HRX197" s="461"/>
      <c r="HRY197" s="461"/>
      <c r="HRZ197" s="461"/>
      <c r="HSA197" s="461"/>
      <c r="HSB197" s="461"/>
      <c r="HSC197" s="461"/>
      <c r="HSD197" s="461"/>
      <c r="HSE197" s="461"/>
      <c r="HSF197" s="461"/>
      <c r="HSG197" s="461"/>
      <c r="HSH197" s="461"/>
      <c r="HSI197" s="461"/>
      <c r="HSJ197" s="461"/>
      <c r="HSK197" s="461"/>
      <c r="HSL197" s="461"/>
      <c r="HSM197" s="461"/>
      <c r="HSN197" s="461"/>
      <c r="HSO197" s="461"/>
      <c r="HSP197" s="461"/>
      <c r="HSQ197" s="461"/>
      <c r="HSR197" s="461"/>
      <c r="HSS197" s="461"/>
      <c r="HST197" s="461"/>
      <c r="HSU197" s="461"/>
      <c r="HSV197" s="461"/>
      <c r="HSW197" s="461"/>
      <c r="HSX197" s="461"/>
      <c r="HSY197" s="461"/>
      <c r="HSZ197" s="461"/>
      <c r="HTA197" s="461"/>
      <c r="HTB197" s="461"/>
      <c r="HTC197" s="461"/>
      <c r="HTD197" s="461"/>
      <c r="HTE197" s="461"/>
      <c r="HTF197" s="461"/>
      <c r="HTG197" s="461"/>
      <c r="HTH197" s="461"/>
      <c r="HTI197" s="461"/>
      <c r="HTJ197" s="461"/>
      <c r="HTK197" s="461"/>
      <c r="HTL197" s="461"/>
      <c r="HTM197" s="461"/>
      <c r="HTN197" s="461"/>
      <c r="HTO197" s="461"/>
      <c r="HTP197" s="461"/>
      <c r="HTQ197" s="461"/>
      <c r="HTR197" s="461"/>
      <c r="HTS197" s="461"/>
      <c r="HTT197" s="461"/>
      <c r="HTU197" s="461"/>
      <c r="HTV197" s="461"/>
      <c r="HTW197" s="461"/>
      <c r="HTX197" s="461"/>
      <c r="HTY197" s="461"/>
      <c r="HTZ197" s="461"/>
      <c r="HUA197" s="461"/>
      <c r="HUB197" s="461"/>
      <c r="HUC197" s="461"/>
      <c r="HUD197" s="461"/>
      <c r="HUE197" s="461"/>
      <c r="HUF197" s="461"/>
      <c r="HUG197" s="461"/>
      <c r="HUH197" s="461"/>
      <c r="HUI197" s="461"/>
      <c r="HUJ197" s="461"/>
      <c r="HUK197" s="461"/>
      <c r="HUL197" s="461"/>
      <c r="HUM197" s="461"/>
      <c r="HUN197" s="461"/>
      <c r="HUO197" s="461"/>
      <c r="HUP197" s="461"/>
      <c r="HUQ197" s="461"/>
      <c r="HUR197" s="461"/>
      <c r="HUS197" s="461"/>
      <c r="HUT197" s="461"/>
      <c r="HUU197" s="461"/>
      <c r="HUV197" s="461"/>
      <c r="HUW197" s="461"/>
      <c r="HUX197" s="461"/>
      <c r="HUY197" s="461"/>
      <c r="HUZ197" s="461"/>
      <c r="HVA197" s="461"/>
      <c r="HVB197" s="461"/>
      <c r="HVC197" s="461"/>
      <c r="HVD197" s="461"/>
      <c r="HVE197" s="461"/>
      <c r="HVF197" s="461"/>
      <c r="HVG197" s="461"/>
      <c r="HVH197" s="461"/>
      <c r="HVI197" s="461"/>
      <c r="HVJ197" s="461"/>
      <c r="HVK197" s="461"/>
      <c r="HVL197" s="461"/>
      <c r="HVM197" s="461"/>
      <c r="HVN197" s="461"/>
      <c r="HVO197" s="461"/>
      <c r="HVP197" s="461"/>
      <c r="HVQ197" s="461"/>
      <c r="HVR197" s="461"/>
      <c r="HVS197" s="461"/>
      <c r="HVT197" s="461"/>
      <c r="HVU197" s="461"/>
      <c r="HVV197" s="461"/>
      <c r="HVW197" s="461"/>
      <c r="HVX197" s="461"/>
      <c r="HVY197" s="461"/>
      <c r="HVZ197" s="461"/>
      <c r="HWA197" s="461"/>
      <c r="HWB197" s="461"/>
      <c r="HWC197" s="461"/>
      <c r="HWD197" s="461"/>
      <c r="HWE197" s="461"/>
      <c r="HWF197" s="461"/>
      <c r="HWG197" s="461"/>
      <c r="HWH197" s="461"/>
      <c r="HWI197" s="461"/>
      <c r="HWJ197" s="461"/>
      <c r="HWK197" s="461"/>
      <c r="HWL197" s="461"/>
      <c r="HWM197" s="461"/>
      <c r="HWN197" s="461"/>
      <c r="HWO197" s="461"/>
      <c r="HWP197" s="461"/>
      <c r="HWQ197" s="461"/>
      <c r="HWR197" s="461"/>
      <c r="HWS197" s="461"/>
      <c r="HWT197" s="461"/>
      <c r="HWU197" s="461"/>
      <c r="HWV197" s="461"/>
      <c r="HWW197" s="461"/>
      <c r="HWX197" s="461"/>
      <c r="HWY197" s="461"/>
      <c r="HWZ197" s="461"/>
      <c r="HXA197" s="461"/>
      <c r="HXB197" s="461"/>
      <c r="HXC197" s="461"/>
      <c r="HXD197" s="461"/>
      <c r="HXE197" s="461"/>
      <c r="HXF197" s="461"/>
      <c r="HXG197" s="461"/>
      <c r="HXH197" s="461"/>
      <c r="HXI197" s="461"/>
      <c r="HXJ197" s="461"/>
      <c r="HXK197" s="461"/>
      <c r="HXL197" s="461"/>
      <c r="HXM197" s="461"/>
      <c r="HXN197" s="461"/>
      <c r="HXO197" s="461"/>
      <c r="HXP197" s="461"/>
      <c r="HXQ197" s="461"/>
      <c r="HXR197" s="461"/>
      <c r="HXS197" s="461"/>
      <c r="HXT197" s="461"/>
      <c r="HXU197" s="461"/>
      <c r="HXV197" s="461"/>
      <c r="HXW197" s="461"/>
      <c r="HXX197" s="461"/>
      <c r="HXY197" s="461"/>
      <c r="HXZ197" s="461"/>
      <c r="HYA197" s="461"/>
      <c r="HYB197" s="461"/>
      <c r="HYC197" s="461"/>
      <c r="HYD197" s="461"/>
      <c r="HYE197" s="461"/>
      <c r="HYF197" s="461"/>
      <c r="HYG197" s="461"/>
      <c r="HYH197" s="461"/>
      <c r="HYI197" s="461"/>
      <c r="HYJ197" s="461"/>
      <c r="HYK197" s="461"/>
      <c r="HYL197" s="461"/>
      <c r="HYM197" s="461"/>
      <c r="HYN197" s="461"/>
      <c r="HYO197" s="461"/>
      <c r="HYP197" s="461"/>
      <c r="HYQ197" s="461"/>
      <c r="HYR197" s="461"/>
      <c r="HYS197" s="461"/>
      <c r="HYT197" s="461"/>
      <c r="HYU197" s="461"/>
      <c r="HYV197" s="461"/>
      <c r="HYW197" s="461"/>
      <c r="HYX197" s="461"/>
      <c r="HYY197" s="461"/>
      <c r="HYZ197" s="461"/>
      <c r="HZA197" s="461"/>
      <c r="HZB197" s="461"/>
      <c r="HZC197" s="461"/>
      <c r="HZD197" s="461"/>
      <c r="HZE197" s="461"/>
      <c r="HZF197" s="461"/>
      <c r="HZG197" s="461"/>
      <c r="HZH197" s="461"/>
      <c r="HZI197" s="461"/>
      <c r="HZJ197" s="461"/>
      <c r="HZK197" s="461"/>
      <c r="HZL197" s="461"/>
      <c r="HZM197" s="461"/>
      <c r="HZN197" s="461"/>
      <c r="HZO197" s="461"/>
      <c r="HZP197" s="461"/>
      <c r="HZQ197" s="461"/>
      <c r="HZR197" s="461"/>
      <c r="HZS197" s="461"/>
      <c r="HZT197" s="461"/>
      <c r="HZU197" s="461"/>
      <c r="HZV197" s="461"/>
      <c r="HZW197" s="461"/>
      <c r="HZX197" s="461"/>
      <c r="HZY197" s="461"/>
      <c r="HZZ197" s="461"/>
      <c r="IAA197" s="461"/>
      <c r="IAB197" s="461"/>
      <c r="IAC197" s="461"/>
      <c r="IAD197" s="461"/>
      <c r="IAE197" s="461"/>
      <c r="IAF197" s="461"/>
      <c r="IAG197" s="461"/>
      <c r="IAH197" s="461"/>
      <c r="IAI197" s="461"/>
      <c r="IAJ197" s="461"/>
      <c r="IAK197" s="461"/>
      <c r="IAL197" s="461"/>
      <c r="IAM197" s="461"/>
      <c r="IAN197" s="461"/>
      <c r="IAO197" s="461"/>
      <c r="IAP197" s="461"/>
      <c r="IAQ197" s="461"/>
      <c r="IAR197" s="461"/>
      <c r="IAS197" s="461"/>
      <c r="IAT197" s="461"/>
      <c r="IAU197" s="461"/>
      <c r="IAV197" s="461"/>
      <c r="IAW197" s="461"/>
      <c r="IAX197" s="461"/>
      <c r="IAY197" s="461"/>
      <c r="IAZ197" s="461"/>
      <c r="IBA197" s="461"/>
      <c r="IBB197" s="461"/>
      <c r="IBC197" s="461"/>
      <c r="IBD197" s="461"/>
      <c r="IBE197" s="461"/>
      <c r="IBF197" s="461"/>
      <c r="IBG197" s="461"/>
      <c r="IBH197" s="461"/>
      <c r="IBI197" s="461"/>
      <c r="IBJ197" s="461"/>
      <c r="IBK197" s="461"/>
      <c r="IBL197" s="461"/>
      <c r="IBM197" s="461"/>
      <c r="IBN197" s="461"/>
      <c r="IBO197" s="461"/>
      <c r="IBP197" s="461"/>
      <c r="IBQ197" s="461"/>
      <c r="IBR197" s="461"/>
      <c r="IBS197" s="461"/>
      <c r="IBT197" s="461"/>
      <c r="IBU197" s="461"/>
      <c r="IBV197" s="461"/>
      <c r="IBW197" s="461"/>
      <c r="IBX197" s="461"/>
      <c r="IBY197" s="461"/>
      <c r="IBZ197" s="461"/>
      <c r="ICA197" s="461"/>
      <c r="ICB197" s="461"/>
      <c r="ICC197" s="461"/>
      <c r="ICD197" s="461"/>
      <c r="ICE197" s="461"/>
      <c r="ICF197" s="461"/>
      <c r="ICG197" s="461"/>
      <c r="ICH197" s="461"/>
      <c r="ICI197" s="461"/>
      <c r="ICJ197" s="461"/>
      <c r="ICK197" s="461"/>
      <c r="ICL197" s="461"/>
      <c r="ICM197" s="461"/>
      <c r="ICN197" s="461"/>
      <c r="ICO197" s="461"/>
      <c r="ICP197" s="461"/>
      <c r="ICQ197" s="461"/>
      <c r="ICR197" s="461"/>
      <c r="ICS197" s="461"/>
      <c r="ICT197" s="461"/>
      <c r="ICU197" s="461"/>
      <c r="ICV197" s="461"/>
      <c r="ICW197" s="461"/>
      <c r="ICX197" s="461"/>
      <c r="ICY197" s="461"/>
      <c r="ICZ197" s="461"/>
      <c r="IDA197" s="461"/>
      <c r="IDB197" s="461"/>
      <c r="IDC197" s="461"/>
      <c r="IDD197" s="461"/>
      <c r="IDE197" s="461"/>
      <c r="IDF197" s="461"/>
      <c r="IDG197" s="461"/>
      <c r="IDH197" s="461"/>
      <c r="IDI197" s="461"/>
      <c r="IDJ197" s="461"/>
      <c r="IDK197" s="461"/>
      <c r="IDL197" s="461"/>
      <c r="IDM197" s="461"/>
      <c r="IDN197" s="461"/>
      <c r="IDO197" s="461"/>
      <c r="IDP197" s="461"/>
      <c r="IDQ197" s="461"/>
      <c r="IDR197" s="461"/>
      <c r="IDS197" s="461"/>
      <c r="IDT197" s="461"/>
      <c r="IDU197" s="461"/>
      <c r="IDV197" s="461"/>
      <c r="IDW197" s="461"/>
      <c r="IDX197" s="461"/>
      <c r="IDY197" s="461"/>
      <c r="IDZ197" s="461"/>
      <c r="IEA197" s="461"/>
      <c r="IEB197" s="461"/>
      <c r="IEC197" s="461"/>
      <c r="IED197" s="461"/>
      <c r="IEE197" s="461"/>
      <c r="IEF197" s="461"/>
      <c r="IEG197" s="461"/>
      <c r="IEH197" s="461"/>
      <c r="IEI197" s="461"/>
      <c r="IEJ197" s="461"/>
      <c r="IEK197" s="461"/>
      <c r="IEL197" s="461"/>
      <c r="IEM197" s="461"/>
      <c r="IEN197" s="461"/>
      <c r="IEO197" s="461"/>
      <c r="IEP197" s="461"/>
      <c r="IEQ197" s="461"/>
      <c r="IER197" s="461"/>
      <c r="IES197" s="461"/>
      <c r="IET197" s="461"/>
      <c r="IEU197" s="461"/>
      <c r="IEV197" s="461"/>
      <c r="IEW197" s="461"/>
      <c r="IEX197" s="461"/>
      <c r="IEY197" s="461"/>
      <c r="IEZ197" s="461"/>
      <c r="IFA197" s="461"/>
      <c r="IFB197" s="461"/>
      <c r="IFC197" s="461"/>
      <c r="IFD197" s="461"/>
      <c r="IFE197" s="461"/>
      <c r="IFF197" s="461"/>
      <c r="IFG197" s="461"/>
      <c r="IFH197" s="461"/>
      <c r="IFI197" s="461"/>
      <c r="IFJ197" s="461"/>
      <c r="IFK197" s="461"/>
      <c r="IFL197" s="461"/>
      <c r="IFM197" s="461"/>
      <c r="IFN197" s="461"/>
      <c r="IFO197" s="461"/>
      <c r="IFP197" s="461"/>
      <c r="IFQ197" s="461"/>
      <c r="IFR197" s="461"/>
      <c r="IFS197" s="461"/>
      <c r="IFT197" s="461"/>
      <c r="IFU197" s="461"/>
      <c r="IFV197" s="461"/>
      <c r="IFW197" s="461"/>
      <c r="IFX197" s="461"/>
      <c r="IFY197" s="461"/>
      <c r="IFZ197" s="461"/>
      <c r="IGA197" s="461"/>
      <c r="IGB197" s="461"/>
      <c r="IGC197" s="461"/>
      <c r="IGD197" s="461"/>
      <c r="IGE197" s="461"/>
      <c r="IGF197" s="461"/>
      <c r="IGG197" s="461"/>
      <c r="IGH197" s="461"/>
      <c r="IGI197" s="461"/>
      <c r="IGJ197" s="461"/>
      <c r="IGK197" s="461"/>
      <c r="IGL197" s="461"/>
      <c r="IGM197" s="461"/>
      <c r="IGN197" s="461"/>
      <c r="IGO197" s="461"/>
      <c r="IGP197" s="461"/>
      <c r="IGQ197" s="461"/>
      <c r="IGR197" s="461"/>
      <c r="IGS197" s="461"/>
      <c r="IGT197" s="461"/>
      <c r="IGU197" s="461"/>
      <c r="IGV197" s="461"/>
      <c r="IGW197" s="461"/>
      <c r="IGX197" s="461"/>
      <c r="IGY197" s="461"/>
      <c r="IGZ197" s="461"/>
      <c r="IHA197" s="461"/>
      <c r="IHB197" s="461"/>
      <c r="IHC197" s="461"/>
      <c r="IHD197" s="461"/>
      <c r="IHE197" s="461"/>
      <c r="IHF197" s="461"/>
      <c r="IHG197" s="461"/>
      <c r="IHH197" s="461"/>
      <c r="IHI197" s="461"/>
      <c r="IHJ197" s="461"/>
      <c r="IHK197" s="461"/>
      <c r="IHL197" s="461"/>
      <c r="IHM197" s="461"/>
      <c r="IHN197" s="461"/>
      <c r="IHO197" s="461"/>
      <c r="IHP197" s="461"/>
      <c r="IHQ197" s="461"/>
      <c r="IHR197" s="461"/>
      <c r="IHS197" s="461"/>
      <c r="IHT197" s="461"/>
      <c r="IHU197" s="461"/>
      <c r="IHV197" s="461"/>
      <c r="IHW197" s="461"/>
      <c r="IHX197" s="461"/>
      <c r="IHY197" s="461"/>
      <c r="IHZ197" s="461"/>
      <c r="IIA197" s="461"/>
      <c r="IIB197" s="461"/>
      <c r="IIC197" s="461"/>
      <c r="IID197" s="461"/>
      <c r="IIE197" s="461"/>
      <c r="IIF197" s="461"/>
      <c r="IIG197" s="461"/>
      <c r="IIH197" s="461"/>
      <c r="III197" s="461"/>
      <c r="IIJ197" s="461"/>
      <c r="IIK197" s="461"/>
      <c r="IIL197" s="461"/>
      <c r="IIM197" s="461"/>
      <c r="IIN197" s="461"/>
      <c r="IIO197" s="461"/>
      <c r="IIP197" s="461"/>
      <c r="IIQ197" s="461"/>
      <c r="IIR197" s="461"/>
      <c r="IIS197" s="461"/>
      <c r="IIT197" s="461"/>
      <c r="IIU197" s="461"/>
      <c r="IIV197" s="461"/>
      <c r="IIW197" s="461"/>
      <c r="IIX197" s="461"/>
      <c r="IIY197" s="461"/>
      <c r="IIZ197" s="461"/>
      <c r="IJA197" s="461"/>
      <c r="IJB197" s="461"/>
      <c r="IJC197" s="461"/>
      <c r="IJD197" s="461"/>
      <c r="IJE197" s="461"/>
      <c r="IJF197" s="461"/>
      <c r="IJG197" s="461"/>
      <c r="IJH197" s="461"/>
      <c r="IJI197" s="461"/>
      <c r="IJJ197" s="461"/>
      <c r="IJK197" s="461"/>
      <c r="IJL197" s="461"/>
      <c r="IJM197" s="461"/>
      <c r="IJN197" s="461"/>
      <c r="IJO197" s="461"/>
      <c r="IJP197" s="461"/>
      <c r="IJQ197" s="461"/>
      <c r="IJR197" s="461"/>
      <c r="IJS197" s="461"/>
      <c r="IJT197" s="461"/>
      <c r="IJU197" s="461"/>
      <c r="IJV197" s="461"/>
      <c r="IJW197" s="461"/>
      <c r="IJX197" s="461"/>
      <c r="IJY197" s="461"/>
      <c r="IJZ197" s="461"/>
      <c r="IKA197" s="461"/>
      <c r="IKB197" s="461"/>
      <c r="IKC197" s="461"/>
      <c r="IKD197" s="461"/>
      <c r="IKE197" s="461"/>
      <c r="IKF197" s="461"/>
      <c r="IKG197" s="461"/>
      <c r="IKH197" s="461"/>
      <c r="IKI197" s="461"/>
      <c r="IKJ197" s="461"/>
      <c r="IKK197" s="461"/>
      <c r="IKL197" s="461"/>
      <c r="IKM197" s="461"/>
      <c r="IKN197" s="461"/>
      <c r="IKO197" s="461"/>
      <c r="IKP197" s="461"/>
      <c r="IKQ197" s="461"/>
      <c r="IKR197" s="461"/>
      <c r="IKS197" s="461"/>
      <c r="IKT197" s="461"/>
      <c r="IKU197" s="461"/>
      <c r="IKV197" s="461"/>
      <c r="IKW197" s="461"/>
      <c r="IKX197" s="461"/>
      <c r="IKY197" s="461"/>
      <c r="IKZ197" s="461"/>
      <c r="ILA197" s="461"/>
      <c r="ILB197" s="461"/>
      <c r="ILC197" s="461"/>
      <c r="ILD197" s="461"/>
      <c r="ILE197" s="461"/>
      <c r="ILF197" s="461"/>
      <c r="ILG197" s="461"/>
      <c r="ILH197" s="461"/>
      <c r="ILI197" s="461"/>
      <c r="ILJ197" s="461"/>
      <c r="ILK197" s="461"/>
      <c r="ILL197" s="461"/>
      <c r="ILM197" s="461"/>
      <c r="ILN197" s="461"/>
      <c r="ILO197" s="461"/>
      <c r="ILP197" s="461"/>
      <c r="ILQ197" s="461"/>
      <c r="ILR197" s="461"/>
      <c r="ILS197" s="461"/>
      <c r="ILT197" s="461"/>
      <c r="ILU197" s="461"/>
      <c r="ILV197" s="461"/>
      <c r="ILW197" s="461"/>
      <c r="ILX197" s="461"/>
      <c r="ILY197" s="461"/>
      <c r="ILZ197" s="461"/>
      <c r="IMA197" s="461"/>
      <c r="IMB197" s="461"/>
      <c r="IMC197" s="461"/>
      <c r="IMD197" s="461"/>
      <c r="IME197" s="461"/>
      <c r="IMF197" s="461"/>
      <c r="IMG197" s="461"/>
      <c r="IMH197" s="461"/>
      <c r="IMI197" s="461"/>
      <c r="IMJ197" s="461"/>
      <c r="IMK197" s="461"/>
      <c r="IML197" s="461"/>
      <c r="IMM197" s="461"/>
      <c r="IMN197" s="461"/>
      <c r="IMO197" s="461"/>
      <c r="IMP197" s="461"/>
      <c r="IMQ197" s="461"/>
      <c r="IMR197" s="461"/>
      <c r="IMS197" s="461"/>
      <c r="IMT197" s="461"/>
      <c r="IMU197" s="461"/>
      <c r="IMV197" s="461"/>
      <c r="IMW197" s="461"/>
      <c r="IMX197" s="461"/>
      <c r="IMY197" s="461"/>
      <c r="IMZ197" s="461"/>
      <c r="INA197" s="461"/>
      <c r="INB197" s="461"/>
      <c r="INC197" s="461"/>
      <c r="IND197" s="461"/>
      <c r="INE197" s="461"/>
      <c r="INF197" s="461"/>
      <c r="ING197" s="461"/>
      <c r="INH197" s="461"/>
      <c r="INI197" s="461"/>
      <c r="INJ197" s="461"/>
      <c r="INK197" s="461"/>
      <c r="INL197" s="461"/>
      <c r="INM197" s="461"/>
      <c r="INN197" s="461"/>
      <c r="INO197" s="461"/>
      <c r="INP197" s="461"/>
      <c r="INQ197" s="461"/>
      <c r="INR197" s="461"/>
      <c r="INS197" s="461"/>
      <c r="INT197" s="461"/>
      <c r="INU197" s="461"/>
      <c r="INV197" s="461"/>
      <c r="INW197" s="461"/>
      <c r="INX197" s="461"/>
      <c r="INY197" s="461"/>
      <c r="INZ197" s="461"/>
      <c r="IOA197" s="461"/>
      <c r="IOB197" s="461"/>
      <c r="IOC197" s="461"/>
      <c r="IOD197" s="461"/>
      <c r="IOE197" s="461"/>
      <c r="IOF197" s="461"/>
      <c r="IOG197" s="461"/>
      <c r="IOH197" s="461"/>
      <c r="IOI197" s="461"/>
      <c r="IOJ197" s="461"/>
      <c r="IOK197" s="461"/>
      <c r="IOL197" s="461"/>
      <c r="IOM197" s="461"/>
      <c r="ION197" s="461"/>
      <c r="IOO197" s="461"/>
      <c r="IOP197" s="461"/>
      <c r="IOQ197" s="461"/>
      <c r="IOR197" s="461"/>
      <c r="IOS197" s="461"/>
      <c r="IOT197" s="461"/>
      <c r="IOU197" s="461"/>
      <c r="IOV197" s="461"/>
      <c r="IOW197" s="461"/>
      <c r="IOX197" s="461"/>
      <c r="IOY197" s="461"/>
      <c r="IOZ197" s="461"/>
      <c r="IPA197" s="461"/>
      <c r="IPB197" s="461"/>
      <c r="IPC197" s="461"/>
      <c r="IPD197" s="461"/>
      <c r="IPE197" s="461"/>
      <c r="IPF197" s="461"/>
      <c r="IPG197" s="461"/>
      <c r="IPH197" s="461"/>
      <c r="IPI197" s="461"/>
      <c r="IPJ197" s="461"/>
      <c r="IPK197" s="461"/>
      <c r="IPL197" s="461"/>
      <c r="IPM197" s="461"/>
      <c r="IPN197" s="461"/>
      <c r="IPO197" s="461"/>
      <c r="IPP197" s="461"/>
      <c r="IPQ197" s="461"/>
      <c r="IPR197" s="461"/>
      <c r="IPS197" s="461"/>
      <c r="IPT197" s="461"/>
      <c r="IPU197" s="461"/>
      <c r="IPV197" s="461"/>
      <c r="IPW197" s="461"/>
      <c r="IPX197" s="461"/>
      <c r="IPY197" s="461"/>
      <c r="IPZ197" s="461"/>
      <c r="IQA197" s="461"/>
      <c r="IQB197" s="461"/>
      <c r="IQC197" s="461"/>
      <c r="IQD197" s="461"/>
      <c r="IQE197" s="461"/>
      <c r="IQF197" s="461"/>
      <c r="IQG197" s="461"/>
      <c r="IQH197" s="461"/>
      <c r="IQI197" s="461"/>
      <c r="IQJ197" s="461"/>
      <c r="IQK197" s="461"/>
      <c r="IQL197" s="461"/>
      <c r="IQM197" s="461"/>
      <c r="IQN197" s="461"/>
      <c r="IQO197" s="461"/>
      <c r="IQP197" s="461"/>
      <c r="IQQ197" s="461"/>
      <c r="IQR197" s="461"/>
      <c r="IQS197" s="461"/>
      <c r="IQT197" s="461"/>
      <c r="IQU197" s="461"/>
      <c r="IQV197" s="461"/>
      <c r="IQW197" s="461"/>
      <c r="IQX197" s="461"/>
      <c r="IQY197" s="461"/>
      <c r="IQZ197" s="461"/>
      <c r="IRA197" s="461"/>
      <c r="IRB197" s="461"/>
      <c r="IRC197" s="461"/>
      <c r="IRD197" s="461"/>
      <c r="IRE197" s="461"/>
      <c r="IRF197" s="461"/>
      <c r="IRG197" s="461"/>
      <c r="IRH197" s="461"/>
      <c r="IRI197" s="461"/>
      <c r="IRJ197" s="461"/>
      <c r="IRK197" s="461"/>
      <c r="IRL197" s="461"/>
      <c r="IRM197" s="461"/>
      <c r="IRN197" s="461"/>
      <c r="IRO197" s="461"/>
      <c r="IRP197" s="461"/>
      <c r="IRQ197" s="461"/>
      <c r="IRR197" s="461"/>
      <c r="IRS197" s="461"/>
      <c r="IRT197" s="461"/>
      <c r="IRU197" s="461"/>
      <c r="IRV197" s="461"/>
      <c r="IRW197" s="461"/>
      <c r="IRX197" s="461"/>
      <c r="IRY197" s="461"/>
      <c r="IRZ197" s="461"/>
      <c r="ISA197" s="461"/>
      <c r="ISB197" s="461"/>
      <c r="ISC197" s="461"/>
      <c r="ISD197" s="461"/>
      <c r="ISE197" s="461"/>
      <c r="ISF197" s="461"/>
      <c r="ISG197" s="461"/>
      <c r="ISH197" s="461"/>
      <c r="ISI197" s="461"/>
      <c r="ISJ197" s="461"/>
      <c r="ISK197" s="461"/>
      <c r="ISL197" s="461"/>
      <c r="ISM197" s="461"/>
      <c r="ISN197" s="461"/>
      <c r="ISO197" s="461"/>
      <c r="ISP197" s="461"/>
      <c r="ISQ197" s="461"/>
      <c r="ISR197" s="461"/>
      <c r="ISS197" s="461"/>
      <c r="IST197" s="461"/>
      <c r="ISU197" s="461"/>
      <c r="ISV197" s="461"/>
      <c r="ISW197" s="461"/>
      <c r="ISX197" s="461"/>
      <c r="ISY197" s="461"/>
      <c r="ISZ197" s="461"/>
      <c r="ITA197" s="461"/>
      <c r="ITB197" s="461"/>
      <c r="ITC197" s="461"/>
      <c r="ITD197" s="461"/>
      <c r="ITE197" s="461"/>
      <c r="ITF197" s="461"/>
      <c r="ITG197" s="461"/>
      <c r="ITH197" s="461"/>
      <c r="ITI197" s="461"/>
      <c r="ITJ197" s="461"/>
      <c r="ITK197" s="461"/>
      <c r="ITL197" s="461"/>
      <c r="ITM197" s="461"/>
      <c r="ITN197" s="461"/>
      <c r="ITO197" s="461"/>
      <c r="ITP197" s="461"/>
      <c r="ITQ197" s="461"/>
      <c r="ITR197" s="461"/>
      <c r="ITS197" s="461"/>
      <c r="ITT197" s="461"/>
      <c r="ITU197" s="461"/>
      <c r="ITV197" s="461"/>
      <c r="ITW197" s="461"/>
      <c r="ITX197" s="461"/>
      <c r="ITY197" s="461"/>
      <c r="ITZ197" s="461"/>
      <c r="IUA197" s="461"/>
      <c r="IUB197" s="461"/>
      <c r="IUC197" s="461"/>
      <c r="IUD197" s="461"/>
      <c r="IUE197" s="461"/>
      <c r="IUF197" s="461"/>
      <c r="IUG197" s="461"/>
      <c r="IUH197" s="461"/>
      <c r="IUI197" s="461"/>
      <c r="IUJ197" s="461"/>
      <c r="IUK197" s="461"/>
      <c r="IUL197" s="461"/>
      <c r="IUM197" s="461"/>
      <c r="IUN197" s="461"/>
      <c r="IUO197" s="461"/>
      <c r="IUP197" s="461"/>
      <c r="IUQ197" s="461"/>
      <c r="IUR197" s="461"/>
      <c r="IUS197" s="461"/>
      <c r="IUT197" s="461"/>
      <c r="IUU197" s="461"/>
      <c r="IUV197" s="461"/>
      <c r="IUW197" s="461"/>
      <c r="IUX197" s="461"/>
      <c r="IUY197" s="461"/>
      <c r="IUZ197" s="461"/>
      <c r="IVA197" s="461"/>
      <c r="IVB197" s="461"/>
      <c r="IVC197" s="461"/>
      <c r="IVD197" s="461"/>
      <c r="IVE197" s="461"/>
      <c r="IVF197" s="461"/>
      <c r="IVG197" s="461"/>
      <c r="IVH197" s="461"/>
      <c r="IVI197" s="461"/>
      <c r="IVJ197" s="461"/>
      <c r="IVK197" s="461"/>
      <c r="IVL197" s="461"/>
      <c r="IVM197" s="461"/>
      <c r="IVN197" s="461"/>
      <c r="IVO197" s="461"/>
      <c r="IVP197" s="461"/>
      <c r="IVQ197" s="461"/>
      <c r="IVR197" s="461"/>
      <c r="IVS197" s="461"/>
      <c r="IVT197" s="461"/>
      <c r="IVU197" s="461"/>
      <c r="IVV197" s="461"/>
      <c r="IVW197" s="461"/>
      <c r="IVX197" s="461"/>
      <c r="IVY197" s="461"/>
      <c r="IVZ197" s="461"/>
      <c r="IWA197" s="461"/>
      <c r="IWB197" s="461"/>
      <c r="IWC197" s="461"/>
      <c r="IWD197" s="461"/>
      <c r="IWE197" s="461"/>
      <c r="IWF197" s="461"/>
      <c r="IWG197" s="461"/>
      <c r="IWH197" s="461"/>
      <c r="IWI197" s="461"/>
      <c r="IWJ197" s="461"/>
      <c r="IWK197" s="461"/>
      <c r="IWL197" s="461"/>
      <c r="IWM197" s="461"/>
      <c r="IWN197" s="461"/>
      <c r="IWO197" s="461"/>
      <c r="IWP197" s="461"/>
      <c r="IWQ197" s="461"/>
      <c r="IWR197" s="461"/>
      <c r="IWS197" s="461"/>
      <c r="IWT197" s="461"/>
      <c r="IWU197" s="461"/>
      <c r="IWV197" s="461"/>
      <c r="IWW197" s="461"/>
      <c r="IWX197" s="461"/>
      <c r="IWY197" s="461"/>
      <c r="IWZ197" s="461"/>
      <c r="IXA197" s="461"/>
      <c r="IXB197" s="461"/>
      <c r="IXC197" s="461"/>
      <c r="IXD197" s="461"/>
      <c r="IXE197" s="461"/>
      <c r="IXF197" s="461"/>
      <c r="IXG197" s="461"/>
      <c r="IXH197" s="461"/>
      <c r="IXI197" s="461"/>
      <c r="IXJ197" s="461"/>
      <c r="IXK197" s="461"/>
      <c r="IXL197" s="461"/>
      <c r="IXM197" s="461"/>
      <c r="IXN197" s="461"/>
      <c r="IXO197" s="461"/>
      <c r="IXP197" s="461"/>
      <c r="IXQ197" s="461"/>
      <c r="IXR197" s="461"/>
      <c r="IXS197" s="461"/>
      <c r="IXT197" s="461"/>
      <c r="IXU197" s="461"/>
      <c r="IXV197" s="461"/>
      <c r="IXW197" s="461"/>
      <c r="IXX197" s="461"/>
      <c r="IXY197" s="461"/>
      <c r="IXZ197" s="461"/>
      <c r="IYA197" s="461"/>
      <c r="IYB197" s="461"/>
      <c r="IYC197" s="461"/>
      <c r="IYD197" s="461"/>
      <c r="IYE197" s="461"/>
      <c r="IYF197" s="461"/>
      <c r="IYG197" s="461"/>
      <c r="IYH197" s="461"/>
      <c r="IYI197" s="461"/>
      <c r="IYJ197" s="461"/>
      <c r="IYK197" s="461"/>
      <c r="IYL197" s="461"/>
      <c r="IYM197" s="461"/>
      <c r="IYN197" s="461"/>
      <c r="IYO197" s="461"/>
      <c r="IYP197" s="461"/>
      <c r="IYQ197" s="461"/>
      <c r="IYR197" s="461"/>
      <c r="IYS197" s="461"/>
      <c r="IYT197" s="461"/>
      <c r="IYU197" s="461"/>
      <c r="IYV197" s="461"/>
      <c r="IYW197" s="461"/>
      <c r="IYX197" s="461"/>
      <c r="IYY197" s="461"/>
      <c r="IYZ197" s="461"/>
      <c r="IZA197" s="461"/>
      <c r="IZB197" s="461"/>
      <c r="IZC197" s="461"/>
      <c r="IZD197" s="461"/>
      <c r="IZE197" s="461"/>
      <c r="IZF197" s="461"/>
      <c r="IZG197" s="461"/>
      <c r="IZH197" s="461"/>
      <c r="IZI197" s="461"/>
      <c r="IZJ197" s="461"/>
      <c r="IZK197" s="461"/>
      <c r="IZL197" s="461"/>
      <c r="IZM197" s="461"/>
      <c r="IZN197" s="461"/>
      <c r="IZO197" s="461"/>
      <c r="IZP197" s="461"/>
      <c r="IZQ197" s="461"/>
      <c r="IZR197" s="461"/>
      <c r="IZS197" s="461"/>
      <c r="IZT197" s="461"/>
      <c r="IZU197" s="461"/>
      <c r="IZV197" s="461"/>
      <c r="IZW197" s="461"/>
      <c r="IZX197" s="461"/>
      <c r="IZY197" s="461"/>
      <c r="IZZ197" s="461"/>
      <c r="JAA197" s="461"/>
      <c r="JAB197" s="461"/>
      <c r="JAC197" s="461"/>
      <c r="JAD197" s="461"/>
      <c r="JAE197" s="461"/>
      <c r="JAF197" s="461"/>
      <c r="JAG197" s="461"/>
      <c r="JAH197" s="461"/>
      <c r="JAI197" s="461"/>
      <c r="JAJ197" s="461"/>
      <c r="JAK197" s="461"/>
      <c r="JAL197" s="461"/>
      <c r="JAM197" s="461"/>
      <c r="JAN197" s="461"/>
      <c r="JAO197" s="461"/>
      <c r="JAP197" s="461"/>
      <c r="JAQ197" s="461"/>
      <c r="JAR197" s="461"/>
      <c r="JAS197" s="461"/>
      <c r="JAT197" s="461"/>
      <c r="JAU197" s="461"/>
      <c r="JAV197" s="461"/>
      <c r="JAW197" s="461"/>
      <c r="JAX197" s="461"/>
      <c r="JAY197" s="461"/>
      <c r="JAZ197" s="461"/>
      <c r="JBA197" s="461"/>
      <c r="JBB197" s="461"/>
      <c r="JBC197" s="461"/>
      <c r="JBD197" s="461"/>
      <c r="JBE197" s="461"/>
      <c r="JBF197" s="461"/>
      <c r="JBG197" s="461"/>
      <c r="JBH197" s="461"/>
      <c r="JBI197" s="461"/>
      <c r="JBJ197" s="461"/>
      <c r="JBK197" s="461"/>
      <c r="JBL197" s="461"/>
      <c r="JBM197" s="461"/>
      <c r="JBN197" s="461"/>
      <c r="JBO197" s="461"/>
      <c r="JBP197" s="461"/>
      <c r="JBQ197" s="461"/>
      <c r="JBR197" s="461"/>
      <c r="JBS197" s="461"/>
      <c r="JBT197" s="461"/>
      <c r="JBU197" s="461"/>
      <c r="JBV197" s="461"/>
      <c r="JBW197" s="461"/>
      <c r="JBX197" s="461"/>
      <c r="JBY197" s="461"/>
      <c r="JBZ197" s="461"/>
      <c r="JCA197" s="461"/>
      <c r="JCB197" s="461"/>
      <c r="JCC197" s="461"/>
      <c r="JCD197" s="461"/>
      <c r="JCE197" s="461"/>
      <c r="JCF197" s="461"/>
      <c r="JCG197" s="461"/>
      <c r="JCH197" s="461"/>
      <c r="JCI197" s="461"/>
      <c r="JCJ197" s="461"/>
      <c r="JCK197" s="461"/>
      <c r="JCL197" s="461"/>
      <c r="JCM197" s="461"/>
      <c r="JCN197" s="461"/>
      <c r="JCO197" s="461"/>
      <c r="JCP197" s="461"/>
      <c r="JCQ197" s="461"/>
      <c r="JCR197" s="461"/>
      <c r="JCS197" s="461"/>
      <c r="JCT197" s="461"/>
      <c r="JCU197" s="461"/>
      <c r="JCV197" s="461"/>
      <c r="JCW197" s="461"/>
      <c r="JCX197" s="461"/>
      <c r="JCY197" s="461"/>
      <c r="JCZ197" s="461"/>
      <c r="JDA197" s="461"/>
      <c r="JDB197" s="461"/>
      <c r="JDC197" s="461"/>
      <c r="JDD197" s="461"/>
      <c r="JDE197" s="461"/>
      <c r="JDF197" s="461"/>
      <c r="JDG197" s="461"/>
      <c r="JDH197" s="461"/>
      <c r="JDI197" s="461"/>
      <c r="JDJ197" s="461"/>
      <c r="JDK197" s="461"/>
      <c r="JDL197" s="461"/>
      <c r="JDM197" s="461"/>
      <c r="JDN197" s="461"/>
      <c r="JDO197" s="461"/>
      <c r="JDP197" s="461"/>
      <c r="JDQ197" s="461"/>
      <c r="JDR197" s="461"/>
      <c r="JDS197" s="461"/>
      <c r="JDT197" s="461"/>
      <c r="JDU197" s="461"/>
      <c r="JDV197" s="461"/>
      <c r="JDW197" s="461"/>
      <c r="JDX197" s="461"/>
      <c r="JDY197" s="461"/>
      <c r="JDZ197" s="461"/>
      <c r="JEA197" s="461"/>
      <c r="JEB197" s="461"/>
      <c r="JEC197" s="461"/>
      <c r="JED197" s="461"/>
      <c r="JEE197" s="461"/>
      <c r="JEF197" s="461"/>
      <c r="JEG197" s="461"/>
      <c r="JEH197" s="461"/>
      <c r="JEI197" s="461"/>
      <c r="JEJ197" s="461"/>
      <c r="JEK197" s="461"/>
      <c r="JEL197" s="461"/>
      <c r="JEM197" s="461"/>
      <c r="JEN197" s="461"/>
      <c r="JEO197" s="461"/>
      <c r="JEP197" s="461"/>
      <c r="JEQ197" s="461"/>
      <c r="JER197" s="461"/>
      <c r="JES197" s="461"/>
      <c r="JET197" s="461"/>
      <c r="JEU197" s="461"/>
      <c r="JEV197" s="461"/>
      <c r="JEW197" s="461"/>
      <c r="JEX197" s="461"/>
      <c r="JEY197" s="461"/>
      <c r="JEZ197" s="461"/>
      <c r="JFA197" s="461"/>
      <c r="JFB197" s="461"/>
      <c r="JFC197" s="461"/>
      <c r="JFD197" s="461"/>
      <c r="JFE197" s="461"/>
      <c r="JFF197" s="461"/>
      <c r="JFG197" s="461"/>
      <c r="JFH197" s="461"/>
      <c r="JFI197" s="461"/>
      <c r="JFJ197" s="461"/>
      <c r="JFK197" s="461"/>
      <c r="JFL197" s="461"/>
      <c r="JFM197" s="461"/>
      <c r="JFN197" s="461"/>
      <c r="JFO197" s="461"/>
      <c r="JFP197" s="461"/>
      <c r="JFQ197" s="461"/>
      <c r="JFR197" s="461"/>
      <c r="JFS197" s="461"/>
      <c r="JFT197" s="461"/>
      <c r="JFU197" s="461"/>
      <c r="JFV197" s="461"/>
      <c r="JFW197" s="461"/>
      <c r="JFX197" s="461"/>
      <c r="JFY197" s="461"/>
      <c r="JFZ197" s="461"/>
      <c r="JGA197" s="461"/>
      <c r="JGB197" s="461"/>
      <c r="JGC197" s="461"/>
      <c r="JGD197" s="461"/>
      <c r="JGE197" s="461"/>
      <c r="JGF197" s="461"/>
      <c r="JGG197" s="461"/>
      <c r="JGH197" s="461"/>
      <c r="JGI197" s="461"/>
      <c r="JGJ197" s="461"/>
      <c r="JGK197" s="461"/>
      <c r="JGL197" s="461"/>
      <c r="JGM197" s="461"/>
      <c r="JGN197" s="461"/>
      <c r="JGO197" s="461"/>
      <c r="JGP197" s="461"/>
      <c r="JGQ197" s="461"/>
      <c r="JGR197" s="461"/>
      <c r="JGS197" s="461"/>
      <c r="JGT197" s="461"/>
      <c r="JGU197" s="461"/>
      <c r="JGV197" s="461"/>
      <c r="JGW197" s="461"/>
      <c r="JGX197" s="461"/>
      <c r="JGY197" s="461"/>
      <c r="JGZ197" s="461"/>
      <c r="JHA197" s="461"/>
      <c r="JHB197" s="461"/>
      <c r="JHC197" s="461"/>
      <c r="JHD197" s="461"/>
      <c r="JHE197" s="461"/>
      <c r="JHF197" s="461"/>
      <c r="JHG197" s="461"/>
      <c r="JHH197" s="461"/>
      <c r="JHI197" s="461"/>
      <c r="JHJ197" s="461"/>
      <c r="JHK197" s="461"/>
      <c r="JHL197" s="461"/>
      <c r="JHM197" s="461"/>
      <c r="JHN197" s="461"/>
      <c r="JHO197" s="461"/>
      <c r="JHP197" s="461"/>
      <c r="JHQ197" s="461"/>
      <c r="JHR197" s="461"/>
      <c r="JHS197" s="461"/>
      <c r="JHT197" s="461"/>
      <c r="JHU197" s="461"/>
      <c r="JHV197" s="461"/>
      <c r="JHW197" s="461"/>
      <c r="JHX197" s="461"/>
      <c r="JHY197" s="461"/>
      <c r="JHZ197" s="461"/>
      <c r="JIA197" s="461"/>
      <c r="JIB197" s="461"/>
      <c r="JIC197" s="461"/>
      <c r="JID197" s="461"/>
      <c r="JIE197" s="461"/>
      <c r="JIF197" s="461"/>
      <c r="JIG197" s="461"/>
      <c r="JIH197" s="461"/>
      <c r="JII197" s="461"/>
      <c r="JIJ197" s="461"/>
      <c r="JIK197" s="461"/>
      <c r="JIL197" s="461"/>
      <c r="JIM197" s="461"/>
      <c r="JIN197" s="461"/>
      <c r="JIO197" s="461"/>
      <c r="JIP197" s="461"/>
      <c r="JIQ197" s="461"/>
      <c r="JIR197" s="461"/>
      <c r="JIS197" s="461"/>
      <c r="JIT197" s="461"/>
      <c r="JIU197" s="461"/>
      <c r="JIV197" s="461"/>
      <c r="JIW197" s="461"/>
      <c r="JIX197" s="461"/>
      <c r="JIY197" s="461"/>
      <c r="JIZ197" s="461"/>
      <c r="JJA197" s="461"/>
      <c r="JJB197" s="461"/>
      <c r="JJC197" s="461"/>
      <c r="JJD197" s="461"/>
      <c r="JJE197" s="461"/>
      <c r="JJF197" s="461"/>
      <c r="JJG197" s="461"/>
      <c r="JJH197" s="461"/>
      <c r="JJI197" s="461"/>
      <c r="JJJ197" s="461"/>
      <c r="JJK197" s="461"/>
      <c r="JJL197" s="461"/>
      <c r="JJM197" s="461"/>
      <c r="JJN197" s="461"/>
      <c r="JJO197" s="461"/>
      <c r="JJP197" s="461"/>
      <c r="JJQ197" s="461"/>
      <c r="JJR197" s="461"/>
      <c r="JJS197" s="461"/>
      <c r="JJT197" s="461"/>
      <c r="JJU197" s="461"/>
      <c r="JJV197" s="461"/>
      <c r="JJW197" s="461"/>
      <c r="JJX197" s="461"/>
      <c r="JJY197" s="461"/>
      <c r="JJZ197" s="461"/>
      <c r="JKA197" s="461"/>
      <c r="JKB197" s="461"/>
      <c r="JKC197" s="461"/>
      <c r="JKD197" s="461"/>
      <c r="JKE197" s="461"/>
      <c r="JKF197" s="461"/>
      <c r="JKG197" s="461"/>
      <c r="JKH197" s="461"/>
      <c r="JKI197" s="461"/>
      <c r="JKJ197" s="461"/>
      <c r="JKK197" s="461"/>
      <c r="JKL197" s="461"/>
      <c r="JKM197" s="461"/>
      <c r="JKN197" s="461"/>
      <c r="JKO197" s="461"/>
      <c r="JKP197" s="461"/>
      <c r="JKQ197" s="461"/>
      <c r="JKR197" s="461"/>
      <c r="JKS197" s="461"/>
      <c r="JKT197" s="461"/>
      <c r="JKU197" s="461"/>
      <c r="JKV197" s="461"/>
      <c r="JKW197" s="461"/>
      <c r="JKX197" s="461"/>
      <c r="JKY197" s="461"/>
      <c r="JKZ197" s="461"/>
      <c r="JLA197" s="461"/>
      <c r="JLB197" s="461"/>
      <c r="JLC197" s="461"/>
      <c r="JLD197" s="461"/>
      <c r="JLE197" s="461"/>
      <c r="JLF197" s="461"/>
      <c r="JLG197" s="461"/>
      <c r="JLH197" s="461"/>
      <c r="JLI197" s="461"/>
      <c r="JLJ197" s="461"/>
      <c r="JLK197" s="461"/>
      <c r="JLL197" s="461"/>
      <c r="JLM197" s="461"/>
      <c r="JLN197" s="461"/>
      <c r="JLO197" s="461"/>
      <c r="JLP197" s="461"/>
      <c r="JLQ197" s="461"/>
      <c r="JLR197" s="461"/>
      <c r="JLS197" s="461"/>
      <c r="JLT197" s="461"/>
      <c r="JLU197" s="461"/>
      <c r="JLV197" s="461"/>
      <c r="JLW197" s="461"/>
      <c r="JLX197" s="461"/>
      <c r="JLY197" s="461"/>
      <c r="JLZ197" s="461"/>
      <c r="JMA197" s="461"/>
      <c r="JMB197" s="461"/>
      <c r="JMC197" s="461"/>
      <c r="JMD197" s="461"/>
      <c r="JME197" s="461"/>
      <c r="JMF197" s="461"/>
      <c r="JMG197" s="461"/>
      <c r="JMH197" s="461"/>
      <c r="JMI197" s="461"/>
      <c r="JMJ197" s="461"/>
      <c r="JMK197" s="461"/>
      <c r="JML197" s="461"/>
      <c r="JMM197" s="461"/>
      <c r="JMN197" s="461"/>
      <c r="JMO197" s="461"/>
      <c r="JMP197" s="461"/>
      <c r="JMQ197" s="461"/>
      <c r="JMR197" s="461"/>
      <c r="JMS197" s="461"/>
      <c r="JMT197" s="461"/>
      <c r="JMU197" s="461"/>
      <c r="JMV197" s="461"/>
      <c r="JMW197" s="461"/>
      <c r="JMX197" s="461"/>
      <c r="JMY197" s="461"/>
      <c r="JMZ197" s="461"/>
      <c r="JNA197" s="461"/>
      <c r="JNB197" s="461"/>
      <c r="JNC197" s="461"/>
      <c r="JND197" s="461"/>
      <c r="JNE197" s="461"/>
      <c r="JNF197" s="461"/>
      <c r="JNG197" s="461"/>
      <c r="JNH197" s="461"/>
      <c r="JNI197" s="461"/>
      <c r="JNJ197" s="461"/>
      <c r="JNK197" s="461"/>
      <c r="JNL197" s="461"/>
      <c r="JNM197" s="461"/>
      <c r="JNN197" s="461"/>
      <c r="JNO197" s="461"/>
      <c r="JNP197" s="461"/>
      <c r="JNQ197" s="461"/>
      <c r="JNR197" s="461"/>
      <c r="JNS197" s="461"/>
      <c r="JNT197" s="461"/>
      <c r="JNU197" s="461"/>
      <c r="JNV197" s="461"/>
      <c r="JNW197" s="461"/>
      <c r="JNX197" s="461"/>
      <c r="JNY197" s="461"/>
      <c r="JNZ197" s="461"/>
      <c r="JOA197" s="461"/>
      <c r="JOB197" s="461"/>
      <c r="JOC197" s="461"/>
      <c r="JOD197" s="461"/>
      <c r="JOE197" s="461"/>
      <c r="JOF197" s="461"/>
      <c r="JOG197" s="461"/>
      <c r="JOH197" s="461"/>
      <c r="JOI197" s="461"/>
      <c r="JOJ197" s="461"/>
      <c r="JOK197" s="461"/>
      <c r="JOL197" s="461"/>
      <c r="JOM197" s="461"/>
      <c r="JON197" s="461"/>
      <c r="JOO197" s="461"/>
      <c r="JOP197" s="461"/>
      <c r="JOQ197" s="461"/>
      <c r="JOR197" s="461"/>
      <c r="JOS197" s="461"/>
      <c r="JOT197" s="461"/>
      <c r="JOU197" s="461"/>
      <c r="JOV197" s="461"/>
      <c r="JOW197" s="461"/>
      <c r="JOX197" s="461"/>
      <c r="JOY197" s="461"/>
      <c r="JOZ197" s="461"/>
      <c r="JPA197" s="461"/>
      <c r="JPB197" s="461"/>
      <c r="JPC197" s="461"/>
      <c r="JPD197" s="461"/>
      <c r="JPE197" s="461"/>
      <c r="JPF197" s="461"/>
      <c r="JPG197" s="461"/>
      <c r="JPH197" s="461"/>
      <c r="JPI197" s="461"/>
      <c r="JPJ197" s="461"/>
      <c r="JPK197" s="461"/>
      <c r="JPL197" s="461"/>
      <c r="JPM197" s="461"/>
      <c r="JPN197" s="461"/>
      <c r="JPO197" s="461"/>
      <c r="JPP197" s="461"/>
      <c r="JPQ197" s="461"/>
      <c r="JPR197" s="461"/>
      <c r="JPS197" s="461"/>
      <c r="JPT197" s="461"/>
      <c r="JPU197" s="461"/>
      <c r="JPV197" s="461"/>
      <c r="JPW197" s="461"/>
      <c r="JPX197" s="461"/>
      <c r="JPY197" s="461"/>
      <c r="JPZ197" s="461"/>
      <c r="JQA197" s="461"/>
      <c r="JQB197" s="461"/>
      <c r="JQC197" s="461"/>
      <c r="JQD197" s="461"/>
      <c r="JQE197" s="461"/>
      <c r="JQF197" s="461"/>
      <c r="JQG197" s="461"/>
      <c r="JQH197" s="461"/>
      <c r="JQI197" s="461"/>
      <c r="JQJ197" s="461"/>
      <c r="JQK197" s="461"/>
      <c r="JQL197" s="461"/>
      <c r="JQM197" s="461"/>
      <c r="JQN197" s="461"/>
      <c r="JQO197" s="461"/>
      <c r="JQP197" s="461"/>
      <c r="JQQ197" s="461"/>
      <c r="JQR197" s="461"/>
      <c r="JQS197" s="461"/>
      <c r="JQT197" s="461"/>
      <c r="JQU197" s="461"/>
      <c r="JQV197" s="461"/>
      <c r="JQW197" s="461"/>
      <c r="JQX197" s="461"/>
      <c r="JQY197" s="461"/>
      <c r="JQZ197" s="461"/>
      <c r="JRA197" s="461"/>
      <c r="JRB197" s="461"/>
      <c r="JRC197" s="461"/>
      <c r="JRD197" s="461"/>
      <c r="JRE197" s="461"/>
      <c r="JRF197" s="461"/>
      <c r="JRG197" s="461"/>
      <c r="JRH197" s="461"/>
      <c r="JRI197" s="461"/>
      <c r="JRJ197" s="461"/>
      <c r="JRK197" s="461"/>
      <c r="JRL197" s="461"/>
      <c r="JRM197" s="461"/>
      <c r="JRN197" s="461"/>
      <c r="JRO197" s="461"/>
      <c r="JRP197" s="461"/>
      <c r="JRQ197" s="461"/>
      <c r="JRR197" s="461"/>
      <c r="JRS197" s="461"/>
      <c r="JRT197" s="461"/>
      <c r="JRU197" s="461"/>
      <c r="JRV197" s="461"/>
      <c r="JRW197" s="461"/>
      <c r="JRX197" s="461"/>
      <c r="JRY197" s="461"/>
      <c r="JRZ197" s="461"/>
      <c r="JSA197" s="461"/>
      <c r="JSB197" s="461"/>
      <c r="JSC197" s="461"/>
      <c r="JSD197" s="461"/>
      <c r="JSE197" s="461"/>
      <c r="JSF197" s="461"/>
      <c r="JSG197" s="461"/>
      <c r="JSH197" s="461"/>
      <c r="JSI197" s="461"/>
      <c r="JSJ197" s="461"/>
      <c r="JSK197" s="461"/>
      <c r="JSL197" s="461"/>
      <c r="JSM197" s="461"/>
      <c r="JSN197" s="461"/>
      <c r="JSO197" s="461"/>
      <c r="JSP197" s="461"/>
      <c r="JSQ197" s="461"/>
      <c r="JSR197" s="461"/>
      <c r="JSS197" s="461"/>
      <c r="JST197" s="461"/>
      <c r="JSU197" s="461"/>
      <c r="JSV197" s="461"/>
      <c r="JSW197" s="461"/>
      <c r="JSX197" s="461"/>
      <c r="JSY197" s="461"/>
      <c r="JSZ197" s="461"/>
      <c r="JTA197" s="461"/>
      <c r="JTB197" s="461"/>
      <c r="JTC197" s="461"/>
      <c r="JTD197" s="461"/>
      <c r="JTE197" s="461"/>
      <c r="JTF197" s="461"/>
      <c r="JTG197" s="461"/>
      <c r="JTH197" s="461"/>
      <c r="JTI197" s="461"/>
      <c r="JTJ197" s="461"/>
      <c r="JTK197" s="461"/>
      <c r="JTL197" s="461"/>
      <c r="JTM197" s="461"/>
      <c r="JTN197" s="461"/>
      <c r="JTO197" s="461"/>
      <c r="JTP197" s="461"/>
      <c r="JTQ197" s="461"/>
      <c r="JTR197" s="461"/>
      <c r="JTS197" s="461"/>
      <c r="JTT197" s="461"/>
      <c r="JTU197" s="461"/>
      <c r="JTV197" s="461"/>
      <c r="JTW197" s="461"/>
      <c r="JTX197" s="461"/>
      <c r="JTY197" s="461"/>
      <c r="JTZ197" s="461"/>
      <c r="JUA197" s="461"/>
      <c r="JUB197" s="461"/>
      <c r="JUC197" s="461"/>
      <c r="JUD197" s="461"/>
      <c r="JUE197" s="461"/>
      <c r="JUF197" s="461"/>
      <c r="JUG197" s="461"/>
      <c r="JUH197" s="461"/>
      <c r="JUI197" s="461"/>
      <c r="JUJ197" s="461"/>
      <c r="JUK197" s="461"/>
      <c r="JUL197" s="461"/>
      <c r="JUM197" s="461"/>
      <c r="JUN197" s="461"/>
      <c r="JUO197" s="461"/>
      <c r="JUP197" s="461"/>
      <c r="JUQ197" s="461"/>
      <c r="JUR197" s="461"/>
      <c r="JUS197" s="461"/>
      <c r="JUT197" s="461"/>
      <c r="JUU197" s="461"/>
      <c r="JUV197" s="461"/>
      <c r="JUW197" s="461"/>
      <c r="JUX197" s="461"/>
      <c r="JUY197" s="461"/>
      <c r="JUZ197" s="461"/>
      <c r="JVA197" s="461"/>
      <c r="JVB197" s="461"/>
      <c r="JVC197" s="461"/>
      <c r="JVD197" s="461"/>
      <c r="JVE197" s="461"/>
      <c r="JVF197" s="461"/>
      <c r="JVG197" s="461"/>
      <c r="JVH197" s="461"/>
      <c r="JVI197" s="461"/>
      <c r="JVJ197" s="461"/>
      <c r="JVK197" s="461"/>
      <c r="JVL197" s="461"/>
      <c r="JVM197" s="461"/>
      <c r="JVN197" s="461"/>
      <c r="JVO197" s="461"/>
      <c r="JVP197" s="461"/>
      <c r="JVQ197" s="461"/>
      <c r="JVR197" s="461"/>
      <c r="JVS197" s="461"/>
      <c r="JVT197" s="461"/>
      <c r="JVU197" s="461"/>
      <c r="JVV197" s="461"/>
      <c r="JVW197" s="461"/>
      <c r="JVX197" s="461"/>
      <c r="JVY197" s="461"/>
      <c r="JVZ197" s="461"/>
      <c r="JWA197" s="461"/>
      <c r="JWB197" s="461"/>
      <c r="JWC197" s="461"/>
      <c r="JWD197" s="461"/>
      <c r="JWE197" s="461"/>
      <c r="JWF197" s="461"/>
      <c r="JWG197" s="461"/>
      <c r="JWH197" s="461"/>
      <c r="JWI197" s="461"/>
      <c r="JWJ197" s="461"/>
      <c r="JWK197" s="461"/>
      <c r="JWL197" s="461"/>
      <c r="JWM197" s="461"/>
      <c r="JWN197" s="461"/>
      <c r="JWO197" s="461"/>
      <c r="JWP197" s="461"/>
      <c r="JWQ197" s="461"/>
      <c r="JWR197" s="461"/>
      <c r="JWS197" s="461"/>
      <c r="JWT197" s="461"/>
      <c r="JWU197" s="461"/>
      <c r="JWV197" s="461"/>
      <c r="JWW197" s="461"/>
      <c r="JWX197" s="461"/>
      <c r="JWY197" s="461"/>
      <c r="JWZ197" s="461"/>
      <c r="JXA197" s="461"/>
      <c r="JXB197" s="461"/>
      <c r="JXC197" s="461"/>
      <c r="JXD197" s="461"/>
      <c r="JXE197" s="461"/>
      <c r="JXF197" s="461"/>
      <c r="JXG197" s="461"/>
      <c r="JXH197" s="461"/>
      <c r="JXI197" s="461"/>
      <c r="JXJ197" s="461"/>
      <c r="JXK197" s="461"/>
      <c r="JXL197" s="461"/>
      <c r="JXM197" s="461"/>
      <c r="JXN197" s="461"/>
      <c r="JXO197" s="461"/>
      <c r="JXP197" s="461"/>
      <c r="JXQ197" s="461"/>
      <c r="JXR197" s="461"/>
      <c r="JXS197" s="461"/>
      <c r="JXT197" s="461"/>
      <c r="JXU197" s="461"/>
      <c r="JXV197" s="461"/>
      <c r="JXW197" s="461"/>
      <c r="JXX197" s="461"/>
      <c r="JXY197" s="461"/>
      <c r="JXZ197" s="461"/>
      <c r="JYA197" s="461"/>
      <c r="JYB197" s="461"/>
      <c r="JYC197" s="461"/>
      <c r="JYD197" s="461"/>
      <c r="JYE197" s="461"/>
      <c r="JYF197" s="461"/>
      <c r="JYG197" s="461"/>
      <c r="JYH197" s="461"/>
      <c r="JYI197" s="461"/>
      <c r="JYJ197" s="461"/>
      <c r="JYK197" s="461"/>
      <c r="JYL197" s="461"/>
      <c r="JYM197" s="461"/>
      <c r="JYN197" s="461"/>
      <c r="JYO197" s="461"/>
      <c r="JYP197" s="461"/>
      <c r="JYQ197" s="461"/>
      <c r="JYR197" s="461"/>
      <c r="JYS197" s="461"/>
      <c r="JYT197" s="461"/>
      <c r="JYU197" s="461"/>
      <c r="JYV197" s="461"/>
      <c r="JYW197" s="461"/>
      <c r="JYX197" s="461"/>
      <c r="JYY197" s="461"/>
      <c r="JYZ197" s="461"/>
      <c r="JZA197" s="461"/>
      <c r="JZB197" s="461"/>
      <c r="JZC197" s="461"/>
      <c r="JZD197" s="461"/>
      <c r="JZE197" s="461"/>
      <c r="JZF197" s="461"/>
      <c r="JZG197" s="461"/>
      <c r="JZH197" s="461"/>
      <c r="JZI197" s="461"/>
      <c r="JZJ197" s="461"/>
      <c r="JZK197" s="461"/>
      <c r="JZL197" s="461"/>
      <c r="JZM197" s="461"/>
      <c r="JZN197" s="461"/>
      <c r="JZO197" s="461"/>
      <c r="JZP197" s="461"/>
      <c r="JZQ197" s="461"/>
      <c r="JZR197" s="461"/>
      <c r="JZS197" s="461"/>
      <c r="JZT197" s="461"/>
      <c r="JZU197" s="461"/>
      <c r="JZV197" s="461"/>
      <c r="JZW197" s="461"/>
      <c r="JZX197" s="461"/>
      <c r="JZY197" s="461"/>
      <c r="JZZ197" s="461"/>
      <c r="KAA197" s="461"/>
      <c r="KAB197" s="461"/>
      <c r="KAC197" s="461"/>
      <c r="KAD197" s="461"/>
      <c r="KAE197" s="461"/>
      <c r="KAF197" s="461"/>
      <c r="KAG197" s="461"/>
      <c r="KAH197" s="461"/>
      <c r="KAI197" s="461"/>
      <c r="KAJ197" s="461"/>
      <c r="KAK197" s="461"/>
      <c r="KAL197" s="461"/>
      <c r="KAM197" s="461"/>
      <c r="KAN197" s="461"/>
      <c r="KAO197" s="461"/>
      <c r="KAP197" s="461"/>
      <c r="KAQ197" s="461"/>
      <c r="KAR197" s="461"/>
      <c r="KAS197" s="461"/>
      <c r="KAT197" s="461"/>
      <c r="KAU197" s="461"/>
      <c r="KAV197" s="461"/>
      <c r="KAW197" s="461"/>
      <c r="KAX197" s="461"/>
      <c r="KAY197" s="461"/>
      <c r="KAZ197" s="461"/>
      <c r="KBA197" s="461"/>
      <c r="KBB197" s="461"/>
      <c r="KBC197" s="461"/>
      <c r="KBD197" s="461"/>
      <c r="KBE197" s="461"/>
      <c r="KBF197" s="461"/>
      <c r="KBG197" s="461"/>
      <c r="KBH197" s="461"/>
      <c r="KBI197" s="461"/>
      <c r="KBJ197" s="461"/>
      <c r="KBK197" s="461"/>
      <c r="KBL197" s="461"/>
      <c r="KBM197" s="461"/>
      <c r="KBN197" s="461"/>
      <c r="KBO197" s="461"/>
      <c r="KBP197" s="461"/>
      <c r="KBQ197" s="461"/>
      <c r="KBR197" s="461"/>
      <c r="KBS197" s="461"/>
      <c r="KBT197" s="461"/>
      <c r="KBU197" s="461"/>
      <c r="KBV197" s="461"/>
      <c r="KBW197" s="461"/>
      <c r="KBX197" s="461"/>
      <c r="KBY197" s="461"/>
      <c r="KBZ197" s="461"/>
      <c r="KCA197" s="461"/>
      <c r="KCB197" s="461"/>
      <c r="KCC197" s="461"/>
      <c r="KCD197" s="461"/>
      <c r="KCE197" s="461"/>
      <c r="KCF197" s="461"/>
      <c r="KCG197" s="461"/>
      <c r="KCH197" s="461"/>
      <c r="KCI197" s="461"/>
      <c r="KCJ197" s="461"/>
      <c r="KCK197" s="461"/>
      <c r="KCL197" s="461"/>
      <c r="KCM197" s="461"/>
      <c r="KCN197" s="461"/>
      <c r="KCO197" s="461"/>
      <c r="KCP197" s="461"/>
      <c r="KCQ197" s="461"/>
      <c r="KCR197" s="461"/>
      <c r="KCS197" s="461"/>
      <c r="KCT197" s="461"/>
      <c r="KCU197" s="461"/>
      <c r="KCV197" s="461"/>
      <c r="KCW197" s="461"/>
      <c r="KCX197" s="461"/>
      <c r="KCY197" s="461"/>
      <c r="KCZ197" s="461"/>
      <c r="KDA197" s="461"/>
      <c r="KDB197" s="461"/>
      <c r="KDC197" s="461"/>
      <c r="KDD197" s="461"/>
      <c r="KDE197" s="461"/>
      <c r="KDF197" s="461"/>
      <c r="KDG197" s="461"/>
      <c r="KDH197" s="461"/>
      <c r="KDI197" s="461"/>
      <c r="KDJ197" s="461"/>
      <c r="KDK197" s="461"/>
      <c r="KDL197" s="461"/>
      <c r="KDM197" s="461"/>
      <c r="KDN197" s="461"/>
      <c r="KDO197" s="461"/>
      <c r="KDP197" s="461"/>
      <c r="KDQ197" s="461"/>
      <c r="KDR197" s="461"/>
      <c r="KDS197" s="461"/>
      <c r="KDT197" s="461"/>
      <c r="KDU197" s="461"/>
      <c r="KDV197" s="461"/>
      <c r="KDW197" s="461"/>
      <c r="KDX197" s="461"/>
      <c r="KDY197" s="461"/>
      <c r="KDZ197" s="461"/>
      <c r="KEA197" s="461"/>
      <c r="KEB197" s="461"/>
      <c r="KEC197" s="461"/>
      <c r="KED197" s="461"/>
      <c r="KEE197" s="461"/>
      <c r="KEF197" s="461"/>
      <c r="KEG197" s="461"/>
      <c r="KEH197" s="461"/>
      <c r="KEI197" s="461"/>
      <c r="KEJ197" s="461"/>
      <c r="KEK197" s="461"/>
      <c r="KEL197" s="461"/>
      <c r="KEM197" s="461"/>
      <c r="KEN197" s="461"/>
      <c r="KEO197" s="461"/>
      <c r="KEP197" s="461"/>
      <c r="KEQ197" s="461"/>
      <c r="KER197" s="461"/>
      <c r="KES197" s="461"/>
      <c r="KET197" s="461"/>
      <c r="KEU197" s="461"/>
      <c r="KEV197" s="461"/>
      <c r="KEW197" s="461"/>
      <c r="KEX197" s="461"/>
      <c r="KEY197" s="461"/>
      <c r="KEZ197" s="461"/>
      <c r="KFA197" s="461"/>
      <c r="KFB197" s="461"/>
      <c r="KFC197" s="461"/>
      <c r="KFD197" s="461"/>
      <c r="KFE197" s="461"/>
      <c r="KFF197" s="461"/>
      <c r="KFG197" s="461"/>
      <c r="KFH197" s="461"/>
      <c r="KFI197" s="461"/>
      <c r="KFJ197" s="461"/>
      <c r="KFK197" s="461"/>
      <c r="KFL197" s="461"/>
      <c r="KFM197" s="461"/>
      <c r="KFN197" s="461"/>
      <c r="KFO197" s="461"/>
      <c r="KFP197" s="461"/>
      <c r="KFQ197" s="461"/>
      <c r="KFR197" s="461"/>
      <c r="KFS197" s="461"/>
      <c r="KFT197" s="461"/>
      <c r="KFU197" s="461"/>
      <c r="KFV197" s="461"/>
      <c r="KFW197" s="461"/>
      <c r="KFX197" s="461"/>
      <c r="KFY197" s="461"/>
      <c r="KFZ197" s="461"/>
      <c r="KGA197" s="461"/>
      <c r="KGB197" s="461"/>
      <c r="KGC197" s="461"/>
      <c r="KGD197" s="461"/>
      <c r="KGE197" s="461"/>
      <c r="KGF197" s="461"/>
      <c r="KGG197" s="461"/>
      <c r="KGH197" s="461"/>
      <c r="KGI197" s="461"/>
      <c r="KGJ197" s="461"/>
      <c r="KGK197" s="461"/>
      <c r="KGL197" s="461"/>
      <c r="KGM197" s="461"/>
      <c r="KGN197" s="461"/>
      <c r="KGO197" s="461"/>
      <c r="KGP197" s="461"/>
      <c r="KGQ197" s="461"/>
      <c r="KGR197" s="461"/>
      <c r="KGS197" s="461"/>
      <c r="KGT197" s="461"/>
      <c r="KGU197" s="461"/>
      <c r="KGV197" s="461"/>
      <c r="KGW197" s="461"/>
      <c r="KGX197" s="461"/>
      <c r="KGY197" s="461"/>
      <c r="KGZ197" s="461"/>
      <c r="KHA197" s="461"/>
      <c r="KHB197" s="461"/>
      <c r="KHC197" s="461"/>
      <c r="KHD197" s="461"/>
      <c r="KHE197" s="461"/>
      <c r="KHF197" s="461"/>
      <c r="KHG197" s="461"/>
      <c r="KHH197" s="461"/>
      <c r="KHI197" s="461"/>
      <c r="KHJ197" s="461"/>
      <c r="KHK197" s="461"/>
      <c r="KHL197" s="461"/>
      <c r="KHM197" s="461"/>
      <c r="KHN197" s="461"/>
      <c r="KHO197" s="461"/>
      <c r="KHP197" s="461"/>
      <c r="KHQ197" s="461"/>
      <c r="KHR197" s="461"/>
      <c r="KHS197" s="461"/>
      <c r="KHT197" s="461"/>
      <c r="KHU197" s="461"/>
      <c r="KHV197" s="461"/>
      <c r="KHW197" s="461"/>
      <c r="KHX197" s="461"/>
      <c r="KHY197" s="461"/>
      <c r="KHZ197" s="461"/>
      <c r="KIA197" s="461"/>
      <c r="KIB197" s="461"/>
      <c r="KIC197" s="461"/>
      <c r="KID197" s="461"/>
      <c r="KIE197" s="461"/>
      <c r="KIF197" s="461"/>
      <c r="KIG197" s="461"/>
      <c r="KIH197" s="461"/>
      <c r="KII197" s="461"/>
      <c r="KIJ197" s="461"/>
      <c r="KIK197" s="461"/>
      <c r="KIL197" s="461"/>
      <c r="KIM197" s="461"/>
      <c r="KIN197" s="461"/>
      <c r="KIO197" s="461"/>
      <c r="KIP197" s="461"/>
      <c r="KIQ197" s="461"/>
      <c r="KIR197" s="461"/>
      <c r="KIS197" s="461"/>
      <c r="KIT197" s="461"/>
      <c r="KIU197" s="461"/>
      <c r="KIV197" s="461"/>
      <c r="KIW197" s="461"/>
      <c r="KIX197" s="461"/>
      <c r="KIY197" s="461"/>
      <c r="KIZ197" s="461"/>
      <c r="KJA197" s="461"/>
      <c r="KJB197" s="461"/>
      <c r="KJC197" s="461"/>
      <c r="KJD197" s="461"/>
      <c r="KJE197" s="461"/>
      <c r="KJF197" s="461"/>
      <c r="KJG197" s="461"/>
      <c r="KJH197" s="461"/>
      <c r="KJI197" s="461"/>
      <c r="KJJ197" s="461"/>
      <c r="KJK197" s="461"/>
      <c r="KJL197" s="461"/>
      <c r="KJM197" s="461"/>
      <c r="KJN197" s="461"/>
      <c r="KJO197" s="461"/>
      <c r="KJP197" s="461"/>
      <c r="KJQ197" s="461"/>
      <c r="KJR197" s="461"/>
      <c r="KJS197" s="461"/>
      <c r="KJT197" s="461"/>
      <c r="KJU197" s="461"/>
      <c r="KJV197" s="461"/>
      <c r="KJW197" s="461"/>
      <c r="KJX197" s="461"/>
      <c r="KJY197" s="461"/>
      <c r="KJZ197" s="461"/>
      <c r="KKA197" s="461"/>
      <c r="KKB197" s="461"/>
      <c r="KKC197" s="461"/>
      <c r="KKD197" s="461"/>
      <c r="KKE197" s="461"/>
      <c r="KKF197" s="461"/>
      <c r="KKG197" s="461"/>
      <c r="KKH197" s="461"/>
      <c r="KKI197" s="461"/>
      <c r="KKJ197" s="461"/>
      <c r="KKK197" s="461"/>
      <c r="KKL197" s="461"/>
      <c r="KKM197" s="461"/>
      <c r="KKN197" s="461"/>
      <c r="KKO197" s="461"/>
      <c r="KKP197" s="461"/>
      <c r="KKQ197" s="461"/>
      <c r="KKR197" s="461"/>
      <c r="KKS197" s="461"/>
      <c r="KKT197" s="461"/>
      <c r="KKU197" s="461"/>
      <c r="KKV197" s="461"/>
      <c r="KKW197" s="461"/>
      <c r="KKX197" s="461"/>
      <c r="KKY197" s="461"/>
      <c r="KKZ197" s="461"/>
      <c r="KLA197" s="461"/>
      <c r="KLB197" s="461"/>
      <c r="KLC197" s="461"/>
      <c r="KLD197" s="461"/>
      <c r="KLE197" s="461"/>
      <c r="KLF197" s="461"/>
      <c r="KLG197" s="461"/>
      <c r="KLH197" s="461"/>
      <c r="KLI197" s="461"/>
      <c r="KLJ197" s="461"/>
      <c r="KLK197" s="461"/>
      <c r="KLL197" s="461"/>
      <c r="KLM197" s="461"/>
      <c r="KLN197" s="461"/>
      <c r="KLO197" s="461"/>
      <c r="KLP197" s="461"/>
      <c r="KLQ197" s="461"/>
      <c r="KLR197" s="461"/>
      <c r="KLS197" s="461"/>
      <c r="KLT197" s="461"/>
      <c r="KLU197" s="461"/>
      <c r="KLV197" s="461"/>
      <c r="KLW197" s="461"/>
      <c r="KLX197" s="461"/>
      <c r="KLY197" s="461"/>
      <c r="KLZ197" s="461"/>
      <c r="KMA197" s="461"/>
      <c r="KMB197" s="461"/>
      <c r="KMC197" s="461"/>
      <c r="KMD197" s="461"/>
      <c r="KME197" s="461"/>
      <c r="KMF197" s="461"/>
      <c r="KMG197" s="461"/>
      <c r="KMH197" s="461"/>
      <c r="KMI197" s="461"/>
      <c r="KMJ197" s="461"/>
      <c r="KMK197" s="461"/>
      <c r="KML197" s="461"/>
      <c r="KMM197" s="461"/>
      <c r="KMN197" s="461"/>
      <c r="KMO197" s="461"/>
      <c r="KMP197" s="461"/>
      <c r="KMQ197" s="461"/>
      <c r="KMR197" s="461"/>
      <c r="KMS197" s="461"/>
      <c r="KMT197" s="461"/>
      <c r="KMU197" s="461"/>
      <c r="KMV197" s="461"/>
      <c r="KMW197" s="461"/>
      <c r="KMX197" s="461"/>
      <c r="KMY197" s="461"/>
      <c r="KMZ197" s="461"/>
      <c r="KNA197" s="461"/>
      <c r="KNB197" s="461"/>
      <c r="KNC197" s="461"/>
      <c r="KND197" s="461"/>
      <c r="KNE197" s="461"/>
      <c r="KNF197" s="461"/>
      <c r="KNG197" s="461"/>
      <c r="KNH197" s="461"/>
      <c r="KNI197" s="461"/>
      <c r="KNJ197" s="461"/>
      <c r="KNK197" s="461"/>
      <c r="KNL197" s="461"/>
      <c r="KNM197" s="461"/>
      <c r="KNN197" s="461"/>
      <c r="KNO197" s="461"/>
      <c r="KNP197" s="461"/>
      <c r="KNQ197" s="461"/>
      <c r="KNR197" s="461"/>
      <c r="KNS197" s="461"/>
      <c r="KNT197" s="461"/>
      <c r="KNU197" s="461"/>
      <c r="KNV197" s="461"/>
      <c r="KNW197" s="461"/>
      <c r="KNX197" s="461"/>
      <c r="KNY197" s="461"/>
      <c r="KNZ197" s="461"/>
      <c r="KOA197" s="461"/>
      <c r="KOB197" s="461"/>
      <c r="KOC197" s="461"/>
      <c r="KOD197" s="461"/>
      <c r="KOE197" s="461"/>
      <c r="KOF197" s="461"/>
      <c r="KOG197" s="461"/>
      <c r="KOH197" s="461"/>
      <c r="KOI197" s="461"/>
      <c r="KOJ197" s="461"/>
      <c r="KOK197" s="461"/>
      <c r="KOL197" s="461"/>
      <c r="KOM197" s="461"/>
      <c r="KON197" s="461"/>
      <c r="KOO197" s="461"/>
      <c r="KOP197" s="461"/>
      <c r="KOQ197" s="461"/>
      <c r="KOR197" s="461"/>
      <c r="KOS197" s="461"/>
      <c r="KOT197" s="461"/>
      <c r="KOU197" s="461"/>
      <c r="KOV197" s="461"/>
      <c r="KOW197" s="461"/>
      <c r="KOX197" s="461"/>
      <c r="KOY197" s="461"/>
      <c r="KOZ197" s="461"/>
      <c r="KPA197" s="461"/>
      <c r="KPB197" s="461"/>
      <c r="KPC197" s="461"/>
      <c r="KPD197" s="461"/>
      <c r="KPE197" s="461"/>
      <c r="KPF197" s="461"/>
      <c r="KPG197" s="461"/>
      <c r="KPH197" s="461"/>
      <c r="KPI197" s="461"/>
      <c r="KPJ197" s="461"/>
      <c r="KPK197" s="461"/>
      <c r="KPL197" s="461"/>
      <c r="KPM197" s="461"/>
      <c r="KPN197" s="461"/>
      <c r="KPO197" s="461"/>
      <c r="KPP197" s="461"/>
      <c r="KPQ197" s="461"/>
      <c r="KPR197" s="461"/>
      <c r="KPS197" s="461"/>
      <c r="KPT197" s="461"/>
      <c r="KPU197" s="461"/>
      <c r="KPV197" s="461"/>
      <c r="KPW197" s="461"/>
      <c r="KPX197" s="461"/>
      <c r="KPY197" s="461"/>
      <c r="KPZ197" s="461"/>
      <c r="KQA197" s="461"/>
      <c r="KQB197" s="461"/>
      <c r="KQC197" s="461"/>
      <c r="KQD197" s="461"/>
      <c r="KQE197" s="461"/>
      <c r="KQF197" s="461"/>
      <c r="KQG197" s="461"/>
      <c r="KQH197" s="461"/>
      <c r="KQI197" s="461"/>
      <c r="KQJ197" s="461"/>
      <c r="KQK197" s="461"/>
      <c r="KQL197" s="461"/>
      <c r="KQM197" s="461"/>
      <c r="KQN197" s="461"/>
      <c r="KQO197" s="461"/>
      <c r="KQP197" s="461"/>
      <c r="KQQ197" s="461"/>
      <c r="KQR197" s="461"/>
      <c r="KQS197" s="461"/>
      <c r="KQT197" s="461"/>
      <c r="KQU197" s="461"/>
      <c r="KQV197" s="461"/>
      <c r="KQW197" s="461"/>
      <c r="KQX197" s="461"/>
      <c r="KQY197" s="461"/>
      <c r="KQZ197" s="461"/>
      <c r="KRA197" s="461"/>
      <c r="KRB197" s="461"/>
      <c r="KRC197" s="461"/>
      <c r="KRD197" s="461"/>
      <c r="KRE197" s="461"/>
      <c r="KRF197" s="461"/>
      <c r="KRG197" s="461"/>
      <c r="KRH197" s="461"/>
      <c r="KRI197" s="461"/>
      <c r="KRJ197" s="461"/>
      <c r="KRK197" s="461"/>
      <c r="KRL197" s="461"/>
      <c r="KRM197" s="461"/>
      <c r="KRN197" s="461"/>
      <c r="KRO197" s="461"/>
      <c r="KRP197" s="461"/>
      <c r="KRQ197" s="461"/>
      <c r="KRR197" s="461"/>
      <c r="KRS197" s="461"/>
      <c r="KRT197" s="461"/>
      <c r="KRU197" s="461"/>
      <c r="KRV197" s="461"/>
      <c r="KRW197" s="461"/>
      <c r="KRX197" s="461"/>
      <c r="KRY197" s="461"/>
      <c r="KRZ197" s="461"/>
      <c r="KSA197" s="461"/>
      <c r="KSB197" s="461"/>
      <c r="KSC197" s="461"/>
      <c r="KSD197" s="461"/>
      <c r="KSE197" s="461"/>
      <c r="KSF197" s="461"/>
      <c r="KSG197" s="461"/>
      <c r="KSH197" s="461"/>
      <c r="KSI197" s="461"/>
      <c r="KSJ197" s="461"/>
      <c r="KSK197" s="461"/>
      <c r="KSL197" s="461"/>
      <c r="KSM197" s="461"/>
      <c r="KSN197" s="461"/>
      <c r="KSO197" s="461"/>
      <c r="KSP197" s="461"/>
      <c r="KSQ197" s="461"/>
      <c r="KSR197" s="461"/>
      <c r="KSS197" s="461"/>
      <c r="KST197" s="461"/>
      <c r="KSU197" s="461"/>
      <c r="KSV197" s="461"/>
      <c r="KSW197" s="461"/>
      <c r="KSX197" s="461"/>
      <c r="KSY197" s="461"/>
      <c r="KSZ197" s="461"/>
      <c r="KTA197" s="461"/>
      <c r="KTB197" s="461"/>
      <c r="KTC197" s="461"/>
      <c r="KTD197" s="461"/>
      <c r="KTE197" s="461"/>
      <c r="KTF197" s="461"/>
      <c r="KTG197" s="461"/>
      <c r="KTH197" s="461"/>
      <c r="KTI197" s="461"/>
      <c r="KTJ197" s="461"/>
      <c r="KTK197" s="461"/>
      <c r="KTL197" s="461"/>
      <c r="KTM197" s="461"/>
      <c r="KTN197" s="461"/>
      <c r="KTO197" s="461"/>
      <c r="KTP197" s="461"/>
      <c r="KTQ197" s="461"/>
      <c r="KTR197" s="461"/>
      <c r="KTS197" s="461"/>
      <c r="KTT197" s="461"/>
      <c r="KTU197" s="461"/>
      <c r="KTV197" s="461"/>
      <c r="KTW197" s="461"/>
      <c r="KTX197" s="461"/>
      <c r="KTY197" s="461"/>
      <c r="KTZ197" s="461"/>
      <c r="KUA197" s="461"/>
      <c r="KUB197" s="461"/>
      <c r="KUC197" s="461"/>
      <c r="KUD197" s="461"/>
      <c r="KUE197" s="461"/>
      <c r="KUF197" s="461"/>
      <c r="KUG197" s="461"/>
      <c r="KUH197" s="461"/>
      <c r="KUI197" s="461"/>
      <c r="KUJ197" s="461"/>
      <c r="KUK197" s="461"/>
      <c r="KUL197" s="461"/>
      <c r="KUM197" s="461"/>
      <c r="KUN197" s="461"/>
      <c r="KUO197" s="461"/>
      <c r="KUP197" s="461"/>
      <c r="KUQ197" s="461"/>
      <c r="KUR197" s="461"/>
      <c r="KUS197" s="461"/>
      <c r="KUT197" s="461"/>
      <c r="KUU197" s="461"/>
      <c r="KUV197" s="461"/>
      <c r="KUW197" s="461"/>
      <c r="KUX197" s="461"/>
      <c r="KUY197" s="461"/>
      <c r="KUZ197" s="461"/>
      <c r="KVA197" s="461"/>
      <c r="KVB197" s="461"/>
      <c r="KVC197" s="461"/>
      <c r="KVD197" s="461"/>
      <c r="KVE197" s="461"/>
      <c r="KVF197" s="461"/>
      <c r="KVG197" s="461"/>
      <c r="KVH197" s="461"/>
      <c r="KVI197" s="461"/>
      <c r="KVJ197" s="461"/>
      <c r="KVK197" s="461"/>
      <c r="KVL197" s="461"/>
      <c r="KVM197" s="461"/>
      <c r="KVN197" s="461"/>
      <c r="KVO197" s="461"/>
      <c r="KVP197" s="461"/>
      <c r="KVQ197" s="461"/>
      <c r="KVR197" s="461"/>
      <c r="KVS197" s="461"/>
      <c r="KVT197" s="461"/>
      <c r="KVU197" s="461"/>
      <c r="KVV197" s="461"/>
      <c r="KVW197" s="461"/>
      <c r="KVX197" s="461"/>
      <c r="KVY197" s="461"/>
      <c r="KVZ197" s="461"/>
      <c r="KWA197" s="461"/>
      <c r="KWB197" s="461"/>
      <c r="KWC197" s="461"/>
      <c r="KWD197" s="461"/>
      <c r="KWE197" s="461"/>
      <c r="KWF197" s="461"/>
      <c r="KWG197" s="461"/>
      <c r="KWH197" s="461"/>
      <c r="KWI197" s="461"/>
      <c r="KWJ197" s="461"/>
      <c r="KWK197" s="461"/>
      <c r="KWL197" s="461"/>
      <c r="KWM197" s="461"/>
      <c r="KWN197" s="461"/>
      <c r="KWO197" s="461"/>
      <c r="KWP197" s="461"/>
      <c r="KWQ197" s="461"/>
      <c r="KWR197" s="461"/>
      <c r="KWS197" s="461"/>
      <c r="KWT197" s="461"/>
      <c r="KWU197" s="461"/>
      <c r="KWV197" s="461"/>
      <c r="KWW197" s="461"/>
      <c r="KWX197" s="461"/>
      <c r="KWY197" s="461"/>
      <c r="KWZ197" s="461"/>
      <c r="KXA197" s="461"/>
      <c r="KXB197" s="461"/>
      <c r="KXC197" s="461"/>
      <c r="KXD197" s="461"/>
      <c r="KXE197" s="461"/>
      <c r="KXF197" s="461"/>
      <c r="KXG197" s="461"/>
      <c r="KXH197" s="461"/>
      <c r="KXI197" s="461"/>
      <c r="KXJ197" s="461"/>
      <c r="KXK197" s="461"/>
      <c r="KXL197" s="461"/>
      <c r="KXM197" s="461"/>
      <c r="KXN197" s="461"/>
      <c r="KXO197" s="461"/>
      <c r="KXP197" s="461"/>
      <c r="KXQ197" s="461"/>
      <c r="KXR197" s="461"/>
      <c r="KXS197" s="461"/>
      <c r="KXT197" s="461"/>
      <c r="KXU197" s="461"/>
      <c r="KXV197" s="461"/>
      <c r="KXW197" s="461"/>
      <c r="KXX197" s="461"/>
      <c r="KXY197" s="461"/>
      <c r="KXZ197" s="461"/>
      <c r="KYA197" s="461"/>
      <c r="KYB197" s="461"/>
      <c r="KYC197" s="461"/>
      <c r="KYD197" s="461"/>
      <c r="KYE197" s="461"/>
      <c r="KYF197" s="461"/>
      <c r="KYG197" s="461"/>
      <c r="KYH197" s="461"/>
      <c r="KYI197" s="461"/>
      <c r="KYJ197" s="461"/>
      <c r="KYK197" s="461"/>
      <c r="KYL197" s="461"/>
      <c r="KYM197" s="461"/>
      <c r="KYN197" s="461"/>
      <c r="KYO197" s="461"/>
      <c r="KYP197" s="461"/>
      <c r="KYQ197" s="461"/>
      <c r="KYR197" s="461"/>
      <c r="KYS197" s="461"/>
      <c r="KYT197" s="461"/>
      <c r="KYU197" s="461"/>
      <c r="KYV197" s="461"/>
      <c r="KYW197" s="461"/>
      <c r="KYX197" s="461"/>
      <c r="KYY197" s="461"/>
      <c r="KYZ197" s="461"/>
      <c r="KZA197" s="461"/>
      <c r="KZB197" s="461"/>
      <c r="KZC197" s="461"/>
      <c r="KZD197" s="461"/>
      <c r="KZE197" s="461"/>
      <c r="KZF197" s="461"/>
      <c r="KZG197" s="461"/>
      <c r="KZH197" s="461"/>
      <c r="KZI197" s="461"/>
      <c r="KZJ197" s="461"/>
      <c r="KZK197" s="461"/>
      <c r="KZL197" s="461"/>
      <c r="KZM197" s="461"/>
      <c r="KZN197" s="461"/>
      <c r="KZO197" s="461"/>
      <c r="KZP197" s="461"/>
      <c r="KZQ197" s="461"/>
      <c r="KZR197" s="461"/>
      <c r="KZS197" s="461"/>
      <c r="KZT197" s="461"/>
      <c r="KZU197" s="461"/>
      <c r="KZV197" s="461"/>
      <c r="KZW197" s="461"/>
      <c r="KZX197" s="461"/>
      <c r="KZY197" s="461"/>
      <c r="KZZ197" s="461"/>
      <c r="LAA197" s="461"/>
      <c r="LAB197" s="461"/>
      <c r="LAC197" s="461"/>
      <c r="LAD197" s="461"/>
      <c r="LAE197" s="461"/>
      <c r="LAF197" s="461"/>
      <c r="LAG197" s="461"/>
      <c r="LAH197" s="461"/>
      <c r="LAI197" s="461"/>
      <c r="LAJ197" s="461"/>
      <c r="LAK197" s="461"/>
      <c r="LAL197" s="461"/>
      <c r="LAM197" s="461"/>
      <c r="LAN197" s="461"/>
      <c r="LAO197" s="461"/>
      <c r="LAP197" s="461"/>
      <c r="LAQ197" s="461"/>
      <c r="LAR197" s="461"/>
      <c r="LAS197" s="461"/>
      <c r="LAT197" s="461"/>
      <c r="LAU197" s="461"/>
      <c r="LAV197" s="461"/>
      <c r="LAW197" s="461"/>
      <c r="LAX197" s="461"/>
      <c r="LAY197" s="461"/>
      <c r="LAZ197" s="461"/>
      <c r="LBA197" s="461"/>
      <c r="LBB197" s="461"/>
      <c r="LBC197" s="461"/>
      <c r="LBD197" s="461"/>
      <c r="LBE197" s="461"/>
      <c r="LBF197" s="461"/>
      <c r="LBG197" s="461"/>
      <c r="LBH197" s="461"/>
      <c r="LBI197" s="461"/>
      <c r="LBJ197" s="461"/>
      <c r="LBK197" s="461"/>
      <c r="LBL197" s="461"/>
      <c r="LBM197" s="461"/>
      <c r="LBN197" s="461"/>
      <c r="LBO197" s="461"/>
      <c r="LBP197" s="461"/>
      <c r="LBQ197" s="461"/>
      <c r="LBR197" s="461"/>
      <c r="LBS197" s="461"/>
      <c r="LBT197" s="461"/>
      <c r="LBU197" s="461"/>
      <c r="LBV197" s="461"/>
      <c r="LBW197" s="461"/>
      <c r="LBX197" s="461"/>
      <c r="LBY197" s="461"/>
      <c r="LBZ197" s="461"/>
      <c r="LCA197" s="461"/>
      <c r="LCB197" s="461"/>
      <c r="LCC197" s="461"/>
      <c r="LCD197" s="461"/>
      <c r="LCE197" s="461"/>
      <c r="LCF197" s="461"/>
      <c r="LCG197" s="461"/>
      <c r="LCH197" s="461"/>
      <c r="LCI197" s="461"/>
      <c r="LCJ197" s="461"/>
      <c r="LCK197" s="461"/>
      <c r="LCL197" s="461"/>
      <c r="LCM197" s="461"/>
      <c r="LCN197" s="461"/>
      <c r="LCO197" s="461"/>
      <c r="LCP197" s="461"/>
      <c r="LCQ197" s="461"/>
      <c r="LCR197" s="461"/>
      <c r="LCS197" s="461"/>
      <c r="LCT197" s="461"/>
      <c r="LCU197" s="461"/>
      <c r="LCV197" s="461"/>
      <c r="LCW197" s="461"/>
      <c r="LCX197" s="461"/>
      <c r="LCY197" s="461"/>
      <c r="LCZ197" s="461"/>
      <c r="LDA197" s="461"/>
      <c r="LDB197" s="461"/>
      <c r="LDC197" s="461"/>
      <c r="LDD197" s="461"/>
      <c r="LDE197" s="461"/>
      <c r="LDF197" s="461"/>
      <c r="LDG197" s="461"/>
      <c r="LDH197" s="461"/>
      <c r="LDI197" s="461"/>
      <c r="LDJ197" s="461"/>
      <c r="LDK197" s="461"/>
      <c r="LDL197" s="461"/>
      <c r="LDM197" s="461"/>
      <c r="LDN197" s="461"/>
      <c r="LDO197" s="461"/>
      <c r="LDP197" s="461"/>
      <c r="LDQ197" s="461"/>
      <c r="LDR197" s="461"/>
      <c r="LDS197" s="461"/>
      <c r="LDT197" s="461"/>
      <c r="LDU197" s="461"/>
      <c r="LDV197" s="461"/>
      <c r="LDW197" s="461"/>
      <c r="LDX197" s="461"/>
      <c r="LDY197" s="461"/>
      <c r="LDZ197" s="461"/>
      <c r="LEA197" s="461"/>
      <c r="LEB197" s="461"/>
      <c r="LEC197" s="461"/>
      <c r="LED197" s="461"/>
      <c r="LEE197" s="461"/>
      <c r="LEF197" s="461"/>
      <c r="LEG197" s="461"/>
      <c r="LEH197" s="461"/>
      <c r="LEI197" s="461"/>
      <c r="LEJ197" s="461"/>
      <c r="LEK197" s="461"/>
      <c r="LEL197" s="461"/>
      <c r="LEM197" s="461"/>
      <c r="LEN197" s="461"/>
      <c r="LEO197" s="461"/>
      <c r="LEP197" s="461"/>
      <c r="LEQ197" s="461"/>
      <c r="LER197" s="461"/>
      <c r="LES197" s="461"/>
      <c r="LET197" s="461"/>
      <c r="LEU197" s="461"/>
      <c r="LEV197" s="461"/>
      <c r="LEW197" s="461"/>
      <c r="LEX197" s="461"/>
      <c r="LEY197" s="461"/>
      <c r="LEZ197" s="461"/>
      <c r="LFA197" s="461"/>
      <c r="LFB197" s="461"/>
      <c r="LFC197" s="461"/>
      <c r="LFD197" s="461"/>
      <c r="LFE197" s="461"/>
      <c r="LFF197" s="461"/>
      <c r="LFG197" s="461"/>
      <c r="LFH197" s="461"/>
      <c r="LFI197" s="461"/>
      <c r="LFJ197" s="461"/>
      <c r="LFK197" s="461"/>
      <c r="LFL197" s="461"/>
      <c r="LFM197" s="461"/>
      <c r="LFN197" s="461"/>
      <c r="LFO197" s="461"/>
      <c r="LFP197" s="461"/>
      <c r="LFQ197" s="461"/>
      <c r="LFR197" s="461"/>
      <c r="LFS197" s="461"/>
      <c r="LFT197" s="461"/>
      <c r="LFU197" s="461"/>
      <c r="LFV197" s="461"/>
      <c r="LFW197" s="461"/>
      <c r="LFX197" s="461"/>
      <c r="LFY197" s="461"/>
      <c r="LFZ197" s="461"/>
      <c r="LGA197" s="461"/>
      <c r="LGB197" s="461"/>
      <c r="LGC197" s="461"/>
      <c r="LGD197" s="461"/>
      <c r="LGE197" s="461"/>
      <c r="LGF197" s="461"/>
      <c r="LGG197" s="461"/>
      <c r="LGH197" s="461"/>
      <c r="LGI197" s="461"/>
      <c r="LGJ197" s="461"/>
      <c r="LGK197" s="461"/>
      <c r="LGL197" s="461"/>
      <c r="LGM197" s="461"/>
      <c r="LGN197" s="461"/>
      <c r="LGO197" s="461"/>
      <c r="LGP197" s="461"/>
      <c r="LGQ197" s="461"/>
      <c r="LGR197" s="461"/>
      <c r="LGS197" s="461"/>
      <c r="LGT197" s="461"/>
      <c r="LGU197" s="461"/>
      <c r="LGV197" s="461"/>
      <c r="LGW197" s="461"/>
      <c r="LGX197" s="461"/>
      <c r="LGY197" s="461"/>
      <c r="LGZ197" s="461"/>
      <c r="LHA197" s="461"/>
      <c r="LHB197" s="461"/>
      <c r="LHC197" s="461"/>
      <c r="LHD197" s="461"/>
      <c r="LHE197" s="461"/>
      <c r="LHF197" s="461"/>
      <c r="LHG197" s="461"/>
      <c r="LHH197" s="461"/>
      <c r="LHI197" s="461"/>
      <c r="LHJ197" s="461"/>
      <c r="LHK197" s="461"/>
      <c r="LHL197" s="461"/>
      <c r="LHM197" s="461"/>
      <c r="LHN197" s="461"/>
      <c r="LHO197" s="461"/>
      <c r="LHP197" s="461"/>
      <c r="LHQ197" s="461"/>
      <c r="LHR197" s="461"/>
      <c r="LHS197" s="461"/>
      <c r="LHT197" s="461"/>
      <c r="LHU197" s="461"/>
      <c r="LHV197" s="461"/>
      <c r="LHW197" s="461"/>
      <c r="LHX197" s="461"/>
      <c r="LHY197" s="461"/>
      <c r="LHZ197" s="461"/>
      <c r="LIA197" s="461"/>
      <c r="LIB197" s="461"/>
      <c r="LIC197" s="461"/>
      <c r="LID197" s="461"/>
      <c r="LIE197" s="461"/>
      <c r="LIF197" s="461"/>
      <c r="LIG197" s="461"/>
      <c r="LIH197" s="461"/>
      <c r="LII197" s="461"/>
      <c r="LIJ197" s="461"/>
      <c r="LIK197" s="461"/>
      <c r="LIL197" s="461"/>
      <c r="LIM197" s="461"/>
      <c r="LIN197" s="461"/>
      <c r="LIO197" s="461"/>
      <c r="LIP197" s="461"/>
      <c r="LIQ197" s="461"/>
      <c r="LIR197" s="461"/>
      <c r="LIS197" s="461"/>
      <c r="LIT197" s="461"/>
      <c r="LIU197" s="461"/>
      <c r="LIV197" s="461"/>
      <c r="LIW197" s="461"/>
      <c r="LIX197" s="461"/>
      <c r="LIY197" s="461"/>
      <c r="LIZ197" s="461"/>
      <c r="LJA197" s="461"/>
      <c r="LJB197" s="461"/>
      <c r="LJC197" s="461"/>
      <c r="LJD197" s="461"/>
      <c r="LJE197" s="461"/>
      <c r="LJF197" s="461"/>
      <c r="LJG197" s="461"/>
      <c r="LJH197" s="461"/>
      <c r="LJI197" s="461"/>
      <c r="LJJ197" s="461"/>
      <c r="LJK197" s="461"/>
      <c r="LJL197" s="461"/>
      <c r="LJM197" s="461"/>
      <c r="LJN197" s="461"/>
      <c r="LJO197" s="461"/>
      <c r="LJP197" s="461"/>
      <c r="LJQ197" s="461"/>
      <c r="LJR197" s="461"/>
      <c r="LJS197" s="461"/>
      <c r="LJT197" s="461"/>
      <c r="LJU197" s="461"/>
      <c r="LJV197" s="461"/>
      <c r="LJW197" s="461"/>
      <c r="LJX197" s="461"/>
      <c r="LJY197" s="461"/>
      <c r="LJZ197" s="461"/>
      <c r="LKA197" s="461"/>
      <c r="LKB197" s="461"/>
      <c r="LKC197" s="461"/>
      <c r="LKD197" s="461"/>
      <c r="LKE197" s="461"/>
      <c r="LKF197" s="461"/>
      <c r="LKG197" s="461"/>
      <c r="LKH197" s="461"/>
      <c r="LKI197" s="461"/>
      <c r="LKJ197" s="461"/>
      <c r="LKK197" s="461"/>
      <c r="LKL197" s="461"/>
      <c r="LKM197" s="461"/>
      <c r="LKN197" s="461"/>
      <c r="LKO197" s="461"/>
      <c r="LKP197" s="461"/>
      <c r="LKQ197" s="461"/>
      <c r="LKR197" s="461"/>
      <c r="LKS197" s="461"/>
      <c r="LKT197" s="461"/>
      <c r="LKU197" s="461"/>
      <c r="LKV197" s="461"/>
      <c r="LKW197" s="461"/>
      <c r="LKX197" s="461"/>
      <c r="LKY197" s="461"/>
      <c r="LKZ197" s="461"/>
      <c r="LLA197" s="461"/>
      <c r="LLB197" s="461"/>
      <c r="LLC197" s="461"/>
      <c r="LLD197" s="461"/>
      <c r="LLE197" s="461"/>
      <c r="LLF197" s="461"/>
      <c r="LLG197" s="461"/>
      <c r="LLH197" s="461"/>
      <c r="LLI197" s="461"/>
      <c r="LLJ197" s="461"/>
      <c r="LLK197" s="461"/>
      <c r="LLL197" s="461"/>
      <c r="LLM197" s="461"/>
      <c r="LLN197" s="461"/>
      <c r="LLO197" s="461"/>
      <c r="LLP197" s="461"/>
      <c r="LLQ197" s="461"/>
      <c r="LLR197" s="461"/>
      <c r="LLS197" s="461"/>
      <c r="LLT197" s="461"/>
      <c r="LLU197" s="461"/>
      <c r="LLV197" s="461"/>
      <c r="LLW197" s="461"/>
      <c r="LLX197" s="461"/>
      <c r="LLY197" s="461"/>
      <c r="LLZ197" s="461"/>
      <c r="LMA197" s="461"/>
      <c r="LMB197" s="461"/>
      <c r="LMC197" s="461"/>
      <c r="LMD197" s="461"/>
      <c r="LME197" s="461"/>
      <c r="LMF197" s="461"/>
      <c r="LMG197" s="461"/>
      <c r="LMH197" s="461"/>
      <c r="LMI197" s="461"/>
      <c r="LMJ197" s="461"/>
      <c r="LMK197" s="461"/>
      <c r="LML197" s="461"/>
      <c r="LMM197" s="461"/>
      <c r="LMN197" s="461"/>
      <c r="LMO197" s="461"/>
      <c r="LMP197" s="461"/>
      <c r="LMQ197" s="461"/>
      <c r="LMR197" s="461"/>
      <c r="LMS197" s="461"/>
      <c r="LMT197" s="461"/>
      <c r="LMU197" s="461"/>
      <c r="LMV197" s="461"/>
      <c r="LMW197" s="461"/>
      <c r="LMX197" s="461"/>
      <c r="LMY197" s="461"/>
      <c r="LMZ197" s="461"/>
      <c r="LNA197" s="461"/>
      <c r="LNB197" s="461"/>
      <c r="LNC197" s="461"/>
      <c r="LND197" s="461"/>
      <c r="LNE197" s="461"/>
      <c r="LNF197" s="461"/>
      <c r="LNG197" s="461"/>
      <c r="LNH197" s="461"/>
      <c r="LNI197" s="461"/>
      <c r="LNJ197" s="461"/>
      <c r="LNK197" s="461"/>
      <c r="LNL197" s="461"/>
      <c r="LNM197" s="461"/>
      <c r="LNN197" s="461"/>
      <c r="LNO197" s="461"/>
      <c r="LNP197" s="461"/>
      <c r="LNQ197" s="461"/>
      <c r="LNR197" s="461"/>
      <c r="LNS197" s="461"/>
      <c r="LNT197" s="461"/>
      <c r="LNU197" s="461"/>
      <c r="LNV197" s="461"/>
      <c r="LNW197" s="461"/>
      <c r="LNX197" s="461"/>
      <c r="LNY197" s="461"/>
      <c r="LNZ197" s="461"/>
      <c r="LOA197" s="461"/>
      <c r="LOB197" s="461"/>
      <c r="LOC197" s="461"/>
      <c r="LOD197" s="461"/>
      <c r="LOE197" s="461"/>
      <c r="LOF197" s="461"/>
      <c r="LOG197" s="461"/>
      <c r="LOH197" s="461"/>
      <c r="LOI197" s="461"/>
      <c r="LOJ197" s="461"/>
      <c r="LOK197" s="461"/>
      <c r="LOL197" s="461"/>
      <c r="LOM197" s="461"/>
      <c r="LON197" s="461"/>
      <c r="LOO197" s="461"/>
      <c r="LOP197" s="461"/>
      <c r="LOQ197" s="461"/>
      <c r="LOR197" s="461"/>
      <c r="LOS197" s="461"/>
      <c r="LOT197" s="461"/>
      <c r="LOU197" s="461"/>
      <c r="LOV197" s="461"/>
      <c r="LOW197" s="461"/>
      <c r="LOX197" s="461"/>
      <c r="LOY197" s="461"/>
      <c r="LOZ197" s="461"/>
      <c r="LPA197" s="461"/>
      <c r="LPB197" s="461"/>
      <c r="LPC197" s="461"/>
      <c r="LPD197" s="461"/>
      <c r="LPE197" s="461"/>
      <c r="LPF197" s="461"/>
      <c r="LPG197" s="461"/>
      <c r="LPH197" s="461"/>
      <c r="LPI197" s="461"/>
      <c r="LPJ197" s="461"/>
      <c r="LPK197" s="461"/>
      <c r="LPL197" s="461"/>
      <c r="LPM197" s="461"/>
      <c r="LPN197" s="461"/>
      <c r="LPO197" s="461"/>
      <c r="LPP197" s="461"/>
      <c r="LPQ197" s="461"/>
      <c r="LPR197" s="461"/>
      <c r="LPS197" s="461"/>
      <c r="LPT197" s="461"/>
      <c r="LPU197" s="461"/>
      <c r="LPV197" s="461"/>
      <c r="LPW197" s="461"/>
      <c r="LPX197" s="461"/>
      <c r="LPY197" s="461"/>
      <c r="LPZ197" s="461"/>
      <c r="LQA197" s="461"/>
      <c r="LQB197" s="461"/>
      <c r="LQC197" s="461"/>
      <c r="LQD197" s="461"/>
      <c r="LQE197" s="461"/>
      <c r="LQF197" s="461"/>
      <c r="LQG197" s="461"/>
      <c r="LQH197" s="461"/>
      <c r="LQI197" s="461"/>
      <c r="LQJ197" s="461"/>
      <c r="LQK197" s="461"/>
      <c r="LQL197" s="461"/>
      <c r="LQM197" s="461"/>
      <c r="LQN197" s="461"/>
      <c r="LQO197" s="461"/>
      <c r="LQP197" s="461"/>
      <c r="LQQ197" s="461"/>
      <c r="LQR197" s="461"/>
      <c r="LQS197" s="461"/>
      <c r="LQT197" s="461"/>
      <c r="LQU197" s="461"/>
      <c r="LQV197" s="461"/>
      <c r="LQW197" s="461"/>
      <c r="LQX197" s="461"/>
      <c r="LQY197" s="461"/>
      <c r="LQZ197" s="461"/>
      <c r="LRA197" s="461"/>
      <c r="LRB197" s="461"/>
      <c r="LRC197" s="461"/>
      <c r="LRD197" s="461"/>
      <c r="LRE197" s="461"/>
      <c r="LRF197" s="461"/>
      <c r="LRG197" s="461"/>
      <c r="LRH197" s="461"/>
      <c r="LRI197" s="461"/>
      <c r="LRJ197" s="461"/>
      <c r="LRK197" s="461"/>
      <c r="LRL197" s="461"/>
      <c r="LRM197" s="461"/>
      <c r="LRN197" s="461"/>
      <c r="LRO197" s="461"/>
      <c r="LRP197" s="461"/>
      <c r="LRQ197" s="461"/>
      <c r="LRR197" s="461"/>
      <c r="LRS197" s="461"/>
      <c r="LRT197" s="461"/>
      <c r="LRU197" s="461"/>
      <c r="LRV197" s="461"/>
      <c r="LRW197" s="461"/>
      <c r="LRX197" s="461"/>
      <c r="LRY197" s="461"/>
      <c r="LRZ197" s="461"/>
      <c r="LSA197" s="461"/>
      <c r="LSB197" s="461"/>
      <c r="LSC197" s="461"/>
      <c r="LSD197" s="461"/>
      <c r="LSE197" s="461"/>
      <c r="LSF197" s="461"/>
      <c r="LSG197" s="461"/>
      <c r="LSH197" s="461"/>
      <c r="LSI197" s="461"/>
      <c r="LSJ197" s="461"/>
      <c r="LSK197" s="461"/>
      <c r="LSL197" s="461"/>
      <c r="LSM197" s="461"/>
      <c r="LSN197" s="461"/>
      <c r="LSO197" s="461"/>
      <c r="LSP197" s="461"/>
      <c r="LSQ197" s="461"/>
      <c r="LSR197" s="461"/>
      <c r="LSS197" s="461"/>
      <c r="LST197" s="461"/>
      <c r="LSU197" s="461"/>
      <c r="LSV197" s="461"/>
      <c r="LSW197" s="461"/>
      <c r="LSX197" s="461"/>
      <c r="LSY197" s="461"/>
      <c r="LSZ197" s="461"/>
      <c r="LTA197" s="461"/>
      <c r="LTB197" s="461"/>
      <c r="LTC197" s="461"/>
      <c r="LTD197" s="461"/>
      <c r="LTE197" s="461"/>
      <c r="LTF197" s="461"/>
      <c r="LTG197" s="461"/>
      <c r="LTH197" s="461"/>
      <c r="LTI197" s="461"/>
      <c r="LTJ197" s="461"/>
      <c r="LTK197" s="461"/>
      <c r="LTL197" s="461"/>
      <c r="LTM197" s="461"/>
      <c r="LTN197" s="461"/>
      <c r="LTO197" s="461"/>
      <c r="LTP197" s="461"/>
      <c r="LTQ197" s="461"/>
      <c r="LTR197" s="461"/>
      <c r="LTS197" s="461"/>
      <c r="LTT197" s="461"/>
      <c r="LTU197" s="461"/>
      <c r="LTV197" s="461"/>
      <c r="LTW197" s="461"/>
      <c r="LTX197" s="461"/>
      <c r="LTY197" s="461"/>
      <c r="LTZ197" s="461"/>
      <c r="LUA197" s="461"/>
      <c r="LUB197" s="461"/>
      <c r="LUC197" s="461"/>
      <c r="LUD197" s="461"/>
      <c r="LUE197" s="461"/>
      <c r="LUF197" s="461"/>
      <c r="LUG197" s="461"/>
      <c r="LUH197" s="461"/>
      <c r="LUI197" s="461"/>
      <c r="LUJ197" s="461"/>
      <c r="LUK197" s="461"/>
      <c r="LUL197" s="461"/>
      <c r="LUM197" s="461"/>
      <c r="LUN197" s="461"/>
      <c r="LUO197" s="461"/>
      <c r="LUP197" s="461"/>
      <c r="LUQ197" s="461"/>
      <c r="LUR197" s="461"/>
      <c r="LUS197" s="461"/>
      <c r="LUT197" s="461"/>
      <c r="LUU197" s="461"/>
      <c r="LUV197" s="461"/>
      <c r="LUW197" s="461"/>
      <c r="LUX197" s="461"/>
      <c r="LUY197" s="461"/>
      <c r="LUZ197" s="461"/>
      <c r="LVA197" s="461"/>
      <c r="LVB197" s="461"/>
      <c r="LVC197" s="461"/>
      <c r="LVD197" s="461"/>
      <c r="LVE197" s="461"/>
      <c r="LVF197" s="461"/>
      <c r="LVG197" s="461"/>
      <c r="LVH197" s="461"/>
      <c r="LVI197" s="461"/>
      <c r="LVJ197" s="461"/>
      <c r="LVK197" s="461"/>
      <c r="LVL197" s="461"/>
      <c r="LVM197" s="461"/>
      <c r="LVN197" s="461"/>
      <c r="LVO197" s="461"/>
      <c r="LVP197" s="461"/>
      <c r="LVQ197" s="461"/>
      <c r="LVR197" s="461"/>
      <c r="LVS197" s="461"/>
      <c r="LVT197" s="461"/>
      <c r="LVU197" s="461"/>
      <c r="LVV197" s="461"/>
      <c r="LVW197" s="461"/>
      <c r="LVX197" s="461"/>
      <c r="LVY197" s="461"/>
      <c r="LVZ197" s="461"/>
      <c r="LWA197" s="461"/>
      <c r="LWB197" s="461"/>
      <c r="LWC197" s="461"/>
      <c r="LWD197" s="461"/>
      <c r="LWE197" s="461"/>
      <c r="LWF197" s="461"/>
      <c r="LWG197" s="461"/>
      <c r="LWH197" s="461"/>
      <c r="LWI197" s="461"/>
      <c r="LWJ197" s="461"/>
      <c r="LWK197" s="461"/>
      <c r="LWL197" s="461"/>
      <c r="LWM197" s="461"/>
      <c r="LWN197" s="461"/>
      <c r="LWO197" s="461"/>
      <c r="LWP197" s="461"/>
      <c r="LWQ197" s="461"/>
      <c r="LWR197" s="461"/>
      <c r="LWS197" s="461"/>
      <c r="LWT197" s="461"/>
      <c r="LWU197" s="461"/>
      <c r="LWV197" s="461"/>
      <c r="LWW197" s="461"/>
      <c r="LWX197" s="461"/>
      <c r="LWY197" s="461"/>
      <c r="LWZ197" s="461"/>
      <c r="LXA197" s="461"/>
      <c r="LXB197" s="461"/>
      <c r="LXC197" s="461"/>
      <c r="LXD197" s="461"/>
      <c r="LXE197" s="461"/>
      <c r="LXF197" s="461"/>
      <c r="LXG197" s="461"/>
      <c r="LXH197" s="461"/>
      <c r="LXI197" s="461"/>
      <c r="LXJ197" s="461"/>
      <c r="LXK197" s="461"/>
      <c r="LXL197" s="461"/>
      <c r="LXM197" s="461"/>
      <c r="LXN197" s="461"/>
      <c r="LXO197" s="461"/>
      <c r="LXP197" s="461"/>
      <c r="LXQ197" s="461"/>
      <c r="LXR197" s="461"/>
      <c r="LXS197" s="461"/>
      <c r="LXT197" s="461"/>
      <c r="LXU197" s="461"/>
      <c r="LXV197" s="461"/>
      <c r="LXW197" s="461"/>
      <c r="LXX197" s="461"/>
      <c r="LXY197" s="461"/>
      <c r="LXZ197" s="461"/>
      <c r="LYA197" s="461"/>
      <c r="LYB197" s="461"/>
      <c r="LYC197" s="461"/>
      <c r="LYD197" s="461"/>
      <c r="LYE197" s="461"/>
      <c r="LYF197" s="461"/>
      <c r="LYG197" s="461"/>
      <c r="LYH197" s="461"/>
      <c r="LYI197" s="461"/>
      <c r="LYJ197" s="461"/>
      <c r="LYK197" s="461"/>
      <c r="LYL197" s="461"/>
      <c r="LYM197" s="461"/>
      <c r="LYN197" s="461"/>
      <c r="LYO197" s="461"/>
      <c r="LYP197" s="461"/>
      <c r="LYQ197" s="461"/>
      <c r="LYR197" s="461"/>
      <c r="LYS197" s="461"/>
      <c r="LYT197" s="461"/>
      <c r="LYU197" s="461"/>
      <c r="LYV197" s="461"/>
      <c r="LYW197" s="461"/>
      <c r="LYX197" s="461"/>
      <c r="LYY197" s="461"/>
      <c r="LYZ197" s="461"/>
      <c r="LZA197" s="461"/>
      <c r="LZB197" s="461"/>
      <c r="LZC197" s="461"/>
      <c r="LZD197" s="461"/>
      <c r="LZE197" s="461"/>
      <c r="LZF197" s="461"/>
      <c r="LZG197" s="461"/>
      <c r="LZH197" s="461"/>
      <c r="LZI197" s="461"/>
      <c r="LZJ197" s="461"/>
      <c r="LZK197" s="461"/>
      <c r="LZL197" s="461"/>
      <c r="LZM197" s="461"/>
      <c r="LZN197" s="461"/>
      <c r="LZO197" s="461"/>
      <c r="LZP197" s="461"/>
      <c r="LZQ197" s="461"/>
      <c r="LZR197" s="461"/>
      <c r="LZS197" s="461"/>
      <c r="LZT197" s="461"/>
      <c r="LZU197" s="461"/>
      <c r="LZV197" s="461"/>
      <c r="LZW197" s="461"/>
      <c r="LZX197" s="461"/>
      <c r="LZY197" s="461"/>
      <c r="LZZ197" s="461"/>
      <c r="MAA197" s="461"/>
      <c r="MAB197" s="461"/>
      <c r="MAC197" s="461"/>
      <c r="MAD197" s="461"/>
      <c r="MAE197" s="461"/>
      <c r="MAF197" s="461"/>
      <c r="MAG197" s="461"/>
      <c r="MAH197" s="461"/>
      <c r="MAI197" s="461"/>
      <c r="MAJ197" s="461"/>
      <c r="MAK197" s="461"/>
      <c r="MAL197" s="461"/>
      <c r="MAM197" s="461"/>
      <c r="MAN197" s="461"/>
      <c r="MAO197" s="461"/>
      <c r="MAP197" s="461"/>
      <c r="MAQ197" s="461"/>
      <c r="MAR197" s="461"/>
      <c r="MAS197" s="461"/>
      <c r="MAT197" s="461"/>
      <c r="MAU197" s="461"/>
      <c r="MAV197" s="461"/>
      <c r="MAW197" s="461"/>
      <c r="MAX197" s="461"/>
      <c r="MAY197" s="461"/>
      <c r="MAZ197" s="461"/>
      <c r="MBA197" s="461"/>
      <c r="MBB197" s="461"/>
      <c r="MBC197" s="461"/>
      <c r="MBD197" s="461"/>
      <c r="MBE197" s="461"/>
      <c r="MBF197" s="461"/>
      <c r="MBG197" s="461"/>
      <c r="MBH197" s="461"/>
      <c r="MBI197" s="461"/>
      <c r="MBJ197" s="461"/>
      <c r="MBK197" s="461"/>
      <c r="MBL197" s="461"/>
      <c r="MBM197" s="461"/>
      <c r="MBN197" s="461"/>
      <c r="MBO197" s="461"/>
      <c r="MBP197" s="461"/>
      <c r="MBQ197" s="461"/>
      <c r="MBR197" s="461"/>
      <c r="MBS197" s="461"/>
      <c r="MBT197" s="461"/>
      <c r="MBU197" s="461"/>
      <c r="MBV197" s="461"/>
      <c r="MBW197" s="461"/>
      <c r="MBX197" s="461"/>
      <c r="MBY197" s="461"/>
      <c r="MBZ197" s="461"/>
      <c r="MCA197" s="461"/>
      <c r="MCB197" s="461"/>
      <c r="MCC197" s="461"/>
      <c r="MCD197" s="461"/>
      <c r="MCE197" s="461"/>
      <c r="MCF197" s="461"/>
      <c r="MCG197" s="461"/>
      <c r="MCH197" s="461"/>
      <c r="MCI197" s="461"/>
      <c r="MCJ197" s="461"/>
      <c r="MCK197" s="461"/>
      <c r="MCL197" s="461"/>
      <c r="MCM197" s="461"/>
      <c r="MCN197" s="461"/>
      <c r="MCO197" s="461"/>
      <c r="MCP197" s="461"/>
      <c r="MCQ197" s="461"/>
      <c r="MCR197" s="461"/>
      <c r="MCS197" s="461"/>
      <c r="MCT197" s="461"/>
      <c r="MCU197" s="461"/>
      <c r="MCV197" s="461"/>
      <c r="MCW197" s="461"/>
      <c r="MCX197" s="461"/>
      <c r="MCY197" s="461"/>
      <c r="MCZ197" s="461"/>
      <c r="MDA197" s="461"/>
      <c r="MDB197" s="461"/>
      <c r="MDC197" s="461"/>
      <c r="MDD197" s="461"/>
      <c r="MDE197" s="461"/>
      <c r="MDF197" s="461"/>
      <c r="MDG197" s="461"/>
      <c r="MDH197" s="461"/>
      <c r="MDI197" s="461"/>
      <c r="MDJ197" s="461"/>
      <c r="MDK197" s="461"/>
      <c r="MDL197" s="461"/>
      <c r="MDM197" s="461"/>
      <c r="MDN197" s="461"/>
      <c r="MDO197" s="461"/>
      <c r="MDP197" s="461"/>
      <c r="MDQ197" s="461"/>
      <c r="MDR197" s="461"/>
      <c r="MDS197" s="461"/>
      <c r="MDT197" s="461"/>
      <c r="MDU197" s="461"/>
      <c r="MDV197" s="461"/>
      <c r="MDW197" s="461"/>
      <c r="MDX197" s="461"/>
      <c r="MDY197" s="461"/>
      <c r="MDZ197" s="461"/>
      <c r="MEA197" s="461"/>
      <c r="MEB197" s="461"/>
      <c r="MEC197" s="461"/>
      <c r="MED197" s="461"/>
      <c r="MEE197" s="461"/>
      <c r="MEF197" s="461"/>
      <c r="MEG197" s="461"/>
      <c r="MEH197" s="461"/>
      <c r="MEI197" s="461"/>
      <c r="MEJ197" s="461"/>
      <c r="MEK197" s="461"/>
      <c r="MEL197" s="461"/>
      <c r="MEM197" s="461"/>
      <c r="MEN197" s="461"/>
      <c r="MEO197" s="461"/>
      <c r="MEP197" s="461"/>
      <c r="MEQ197" s="461"/>
      <c r="MER197" s="461"/>
      <c r="MES197" s="461"/>
      <c r="MET197" s="461"/>
      <c r="MEU197" s="461"/>
      <c r="MEV197" s="461"/>
      <c r="MEW197" s="461"/>
      <c r="MEX197" s="461"/>
      <c r="MEY197" s="461"/>
      <c r="MEZ197" s="461"/>
      <c r="MFA197" s="461"/>
      <c r="MFB197" s="461"/>
      <c r="MFC197" s="461"/>
      <c r="MFD197" s="461"/>
      <c r="MFE197" s="461"/>
      <c r="MFF197" s="461"/>
      <c r="MFG197" s="461"/>
      <c r="MFH197" s="461"/>
      <c r="MFI197" s="461"/>
      <c r="MFJ197" s="461"/>
      <c r="MFK197" s="461"/>
      <c r="MFL197" s="461"/>
      <c r="MFM197" s="461"/>
      <c r="MFN197" s="461"/>
      <c r="MFO197" s="461"/>
      <c r="MFP197" s="461"/>
      <c r="MFQ197" s="461"/>
      <c r="MFR197" s="461"/>
      <c r="MFS197" s="461"/>
      <c r="MFT197" s="461"/>
      <c r="MFU197" s="461"/>
      <c r="MFV197" s="461"/>
      <c r="MFW197" s="461"/>
      <c r="MFX197" s="461"/>
      <c r="MFY197" s="461"/>
      <c r="MFZ197" s="461"/>
      <c r="MGA197" s="461"/>
      <c r="MGB197" s="461"/>
      <c r="MGC197" s="461"/>
      <c r="MGD197" s="461"/>
      <c r="MGE197" s="461"/>
      <c r="MGF197" s="461"/>
      <c r="MGG197" s="461"/>
      <c r="MGH197" s="461"/>
      <c r="MGI197" s="461"/>
      <c r="MGJ197" s="461"/>
      <c r="MGK197" s="461"/>
      <c r="MGL197" s="461"/>
      <c r="MGM197" s="461"/>
      <c r="MGN197" s="461"/>
      <c r="MGO197" s="461"/>
      <c r="MGP197" s="461"/>
      <c r="MGQ197" s="461"/>
      <c r="MGR197" s="461"/>
      <c r="MGS197" s="461"/>
      <c r="MGT197" s="461"/>
      <c r="MGU197" s="461"/>
      <c r="MGV197" s="461"/>
      <c r="MGW197" s="461"/>
      <c r="MGX197" s="461"/>
      <c r="MGY197" s="461"/>
      <c r="MGZ197" s="461"/>
      <c r="MHA197" s="461"/>
      <c r="MHB197" s="461"/>
      <c r="MHC197" s="461"/>
      <c r="MHD197" s="461"/>
      <c r="MHE197" s="461"/>
      <c r="MHF197" s="461"/>
      <c r="MHG197" s="461"/>
      <c r="MHH197" s="461"/>
      <c r="MHI197" s="461"/>
      <c r="MHJ197" s="461"/>
      <c r="MHK197" s="461"/>
      <c r="MHL197" s="461"/>
      <c r="MHM197" s="461"/>
      <c r="MHN197" s="461"/>
      <c r="MHO197" s="461"/>
      <c r="MHP197" s="461"/>
      <c r="MHQ197" s="461"/>
      <c r="MHR197" s="461"/>
      <c r="MHS197" s="461"/>
      <c r="MHT197" s="461"/>
      <c r="MHU197" s="461"/>
      <c r="MHV197" s="461"/>
      <c r="MHW197" s="461"/>
      <c r="MHX197" s="461"/>
      <c r="MHY197" s="461"/>
      <c r="MHZ197" s="461"/>
      <c r="MIA197" s="461"/>
      <c r="MIB197" s="461"/>
      <c r="MIC197" s="461"/>
      <c r="MID197" s="461"/>
      <c r="MIE197" s="461"/>
      <c r="MIF197" s="461"/>
      <c r="MIG197" s="461"/>
      <c r="MIH197" s="461"/>
      <c r="MII197" s="461"/>
      <c r="MIJ197" s="461"/>
      <c r="MIK197" s="461"/>
      <c r="MIL197" s="461"/>
      <c r="MIM197" s="461"/>
      <c r="MIN197" s="461"/>
      <c r="MIO197" s="461"/>
      <c r="MIP197" s="461"/>
      <c r="MIQ197" s="461"/>
      <c r="MIR197" s="461"/>
      <c r="MIS197" s="461"/>
      <c r="MIT197" s="461"/>
      <c r="MIU197" s="461"/>
      <c r="MIV197" s="461"/>
      <c r="MIW197" s="461"/>
      <c r="MIX197" s="461"/>
      <c r="MIY197" s="461"/>
      <c r="MIZ197" s="461"/>
      <c r="MJA197" s="461"/>
      <c r="MJB197" s="461"/>
      <c r="MJC197" s="461"/>
      <c r="MJD197" s="461"/>
      <c r="MJE197" s="461"/>
      <c r="MJF197" s="461"/>
      <c r="MJG197" s="461"/>
      <c r="MJH197" s="461"/>
      <c r="MJI197" s="461"/>
      <c r="MJJ197" s="461"/>
      <c r="MJK197" s="461"/>
      <c r="MJL197" s="461"/>
      <c r="MJM197" s="461"/>
      <c r="MJN197" s="461"/>
      <c r="MJO197" s="461"/>
      <c r="MJP197" s="461"/>
      <c r="MJQ197" s="461"/>
      <c r="MJR197" s="461"/>
      <c r="MJS197" s="461"/>
      <c r="MJT197" s="461"/>
      <c r="MJU197" s="461"/>
      <c r="MJV197" s="461"/>
      <c r="MJW197" s="461"/>
      <c r="MJX197" s="461"/>
      <c r="MJY197" s="461"/>
      <c r="MJZ197" s="461"/>
      <c r="MKA197" s="461"/>
      <c r="MKB197" s="461"/>
      <c r="MKC197" s="461"/>
      <c r="MKD197" s="461"/>
      <c r="MKE197" s="461"/>
      <c r="MKF197" s="461"/>
      <c r="MKG197" s="461"/>
      <c r="MKH197" s="461"/>
      <c r="MKI197" s="461"/>
      <c r="MKJ197" s="461"/>
      <c r="MKK197" s="461"/>
      <c r="MKL197" s="461"/>
      <c r="MKM197" s="461"/>
      <c r="MKN197" s="461"/>
      <c r="MKO197" s="461"/>
      <c r="MKP197" s="461"/>
      <c r="MKQ197" s="461"/>
      <c r="MKR197" s="461"/>
      <c r="MKS197" s="461"/>
      <c r="MKT197" s="461"/>
      <c r="MKU197" s="461"/>
      <c r="MKV197" s="461"/>
      <c r="MKW197" s="461"/>
      <c r="MKX197" s="461"/>
      <c r="MKY197" s="461"/>
      <c r="MKZ197" s="461"/>
      <c r="MLA197" s="461"/>
      <c r="MLB197" s="461"/>
      <c r="MLC197" s="461"/>
      <c r="MLD197" s="461"/>
      <c r="MLE197" s="461"/>
      <c r="MLF197" s="461"/>
      <c r="MLG197" s="461"/>
      <c r="MLH197" s="461"/>
      <c r="MLI197" s="461"/>
      <c r="MLJ197" s="461"/>
      <c r="MLK197" s="461"/>
      <c r="MLL197" s="461"/>
      <c r="MLM197" s="461"/>
      <c r="MLN197" s="461"/>
      <c r="MLO197" s="461"/>
      <c r="MLP197" s="461"/>
      <c r="MLQ197" s="461"/>
      <c r="MLR197" s="461"/>
      <c r="MLS197" s="461"/>
      <c r="MLT197" s="461"/>
      <c r="MLU197" s="461"/>
      <c r="MLV197" s="461"/>
      <c r="MLW197" s="461"/>
      <c r="MLX197" s="461"/>
      <c r="MLY197" s="461"/>
      <c r="MLZ197" s="461"/>
      <c r="MMA197" s="461"/>
      <c r="MMB197" s="461"/>
      <c r="MMC197" s="461"/>
      <c r="MMD197" s="461"/>
      <c r="MME197" s="461"/>
      <c r="MMF197" s="461"/>
      <c r="MMG197" s="461"/>
      <c r="MMH197" s="461"/>
      <c r="MMI197" s="461"/>
      <c r="MMJ197" s="461"/>
      <c r="MMK197" s="461"/>
      <c r="MML197" s="461"/>
      <c r="MMM197" s="461"/>
      <c r="MMN197" s="461"/>
      <c r="MMO197" s="461"/>
      <c r="MMP197" s="461"/>
      <c r="MMQ197" s="461"/>
      <c r="MMR197" s="461"/>
      <c r="MMS197" s="461"/>
      <c r="MMT197" s="461"/>
      <c r="MMU197" s="461"/>
      <c r="MMV197" s="461"/>
      <c r="MMW197" s="461"/>
      <c r="MMX197" s="461"/>
      <c r="MMY197" s="461"/>
      <c r="MMZ197" s="461"/>
      <c r="MNA197" s="461"/>
      <c r="MNB197" s="461"/>
      <c r="MNC197" s="461"/>
      <c r="MND197" s="461"/>
      <c r="MNE197" s="461"/>
      <c r="MNF197" s="461"/>
      <c r="MNG197" s="461"/>
      <c r="MNH197" s="461"/>
      <c r="MNI197" s="461"/>
      <c r="MNJ197" s="461"/>
      <c r="MNK197" s="461"/>
      <c r="MNL197" s="461"/>
      <c r="MNM197" s="461"/>
      <c r="MNN197" s="461"/>
      <c r="MNO197" s="461"/>
      <c r="MNP197" s="461"/>
      <c r="MNQ197" s="461"/>
      <c r="MNR197" s="461"/>
      <c r="MNS197" s="461"/>
      <c r="MNT197" s="461"/>
      <c r="MNU197" s="461"/>
      <c r="MNV197" s="461"/>
      <c r="MNW197" s="461"/>
      <c r="MNX197" s="461"/>
      <c r="MNY197" s="461"/>
      <c r="MNZ197" s="461"/>
      <c r="MOA197" s="461"/>
      <c r="MOB197" s="461"/>
      <c r="MOC197" s="461"/>
      <c r="MOD197" s="461"/>
      <c r="MOE197" s="461"/>
      <c r="MOF197" s="461"/>
      <c r="MOG197" s="461"/>
      <c r="MOH197" s="461"/>
      <c r="MOI197" s="461"/>
      <c r="MOJ197" s="461"/>
      <c r="MOK197" s="461"/>
      <c r="MOL197" s="461"/>
      <c r="MOM197" s="461"/>
      <c r="MON197" s="461"/>
      <c r="MOO197" s="461"/>
      <c r="MOP197" s="461"/>
      <c r="MOQ197" s="461"/>
      <c r="MOR197" s="461"/>
      <c r="MOS197" s="461"/>
      <c r="MOT197" s="461"/>
      <c r="MOU197" s="461"/>
      <c r="MOV197" s="461"/>
      <c r="MOW197" s="461"/>
      <c r="MOX197" s="461"/>
      <c r="MOY197" s="461"/>
      <c r="MOZ197" s="461"/>
      <c r="MPA197" s="461"/>
      <c r="MPB197" s="461"/>
      <c r="MPC197" s="461"/>
      <c r="MPD197" s="461"/>
      <c r="MPE197" s="461"/>
      <c r="MPF197" s="461"/>
      <c r="MPG197" s="461"/>
      <c r="MPH197" s="461"/>
      <c r="MPI197" s="461"/>
      <c r="MPJ197" s="461"/>
      <c r="MPK197" s="461"/>
      <c r="MPL197" s="461"/>
      <c r="MPM197" s="461"/>
      <c r="MPN197" s="461"/>
      <c r="MPO197" s="461"/>
      <c r="MPP197" s="461"/>
      <c r="MPQ197" s="461"/>
      <c r="MPR197" s="461"/>
      <c r="MPS197" s="461"/>
      <c r="MPT197" s="461"/>
      <c r="MPU197" s="461"/>
      <c r="MPV197" s="461"/>
      <c r="MPW197" s="461"/>
      <c r="MPX197" s="461"/>
      <c r="MPY197" s="461"/>
      <c r="MPZ197" s="461"/>
      <c r="MQA197" s="461"/>
      <c r="MQB197" s="461"/>
      <c r="MQC197" s="461"/>
      <c r="MQD197" s="461"/>
      <c r="MQE197" s="461"/>
      <c r="MQF197" s="461"/>
      <c r="MQG197" s="461"/>
      <c r="MQH197" s="461"/>
      <c r="MQI197" s="461"/>
      <c r="MQJ197" s="461"/>
      <c r="MQK197" s="461"/>
      <c r="MQL197" s="461"/>
      <c r="MQM197" s="461"/>
      <c r="MQN197" s="461"/>
      <c r="MQO197" s="461"/>
      <c r="MQP197" s="461"/>
      <c r="MQQ197" s="461"/>
      <c r="MQR197" s="461"/>
      <c r="MQS197" s="461"/>
      <c r="MQT197" s="461"/>
      <c r="MQU197" s="461"/>
      <c r="MQV197" s="461"/>
      <c r="MQW197" s="461"/>
      <c r="MQX197" s="461"/>
      <c r="MQY197" s="461"/>
      <c r="MQZ197" s="461"/>
      <c r="MRA197" s="461"/>
      <c r="MRB197" s="461"/>
      <c r="MRC197" s="461"/>
      <c r="MRD197" s="461"/>
      <c r="MRE197" s="461"/>
      <c r="MRF197" s="461"/>
      <c r="MRG197" s="461"/>
      <c r="MRH197" s="461"/>
      <c r="MRI197" s="461"/>
      <c r="MRJ197" s="461"/>
      <c r="MRK197" s="461"/>
      <c r="MRL197" s="461"/>
      <c r="MRM197" s="461"/>
      <c r="MRN197" s="461"/>
      <c r="MRO197" s="461"/>
      <c r="MRP197" s="461"/>
      <c r="MRQ197" s="461"/>
      <c r="MRR197" s="461"/>
      <c r="MRS197" s="461"/>
      <c r="MRT197" s="461"/>
      <c r="MRU197" s="461"/>
      <c r="MRV197" s="461"/>
      <c r="MRW197" s="461"/>
      <c r="MRX197" s="461"/>
      <c r="MRY197" s="461"/>
      <c r="MRZ197" s="461"/>
      <c r="MSA197" s="461"/>
      <c r="MSB197" s="461"/>
      <c r="MSC197" s="461"/>
      <c r="MSD197" s="461"/>
      <c r="MSE197" s="461"/>
      <c r="MSF197" s="461"/>
      <c r="MSG197" s="461"/>
      <c r="MSH197" s="461"/>
      <c r="MSI197" s="461"/>
      <c r="MSJ197" s="461"/>
      <c r="MSK197" s="461"/>
      <c r="MSL197" s="461"/>
      <c r="MSM197" s="461"/>
      <c r="MSN197" s="461"/>
      <c r="MSO197" s="461"/>
      <c r="MSP197" s="461"/>
      <c r="MSQ197" s="461"/>
      <c r="MSR197" s="461"/>
      <c r="MSS197" s="461"/>
      <c r="MST197" s="461"/>
      <c r="MSU197" s="461"/>
      <c r="MSV197" s="461"/>
      <c r="MSW197" s="461"/>
      <c r="MSX197" s="461"/>
      <c r="MSY197" s="461"/>
      <c r="MSZ197" s="461"/>
      <c r="MTA197" s="461"/>
      <c r="MTB197" s="461"/>
      <c r="MTC197" s="461"/>
      <c r="MTD197" s="461"/>
      <c r="MTE197" s="461"/>
      <c r="MTF197" s="461"/>
      <c r="MTG197" s="461"/>
      <c r="MTH197" s="461"/>
      <c r="MTI197" s="461"/>
      <c r="MTJ197" s="461"/>
      <c r="MTK197" s="461"/>
      <c r="MTL197" s="461"/>
      <c r="MTM197" s="461"/>
      <c r="MTN197" s="461"/>
      <c r="MTO197" s="461"/>
      <c r="MTP197" s="461"/>
      <c r="MTQ197" s="461"/>
      <c r="MTR197" s="461"/>
      <c r="MTS197" s="461"/>
      <c r="MTT197" s="461"/>
      <c r="MTU197" s="461"/>
      <c r="MTV197" s="461"/>
      <c r="MTW197" s="461"/>
      <c r="MTX197" s="461"/>
      <c r="MTY197" s="461"/>
      <c r="MTZ197" s="461"/>
      <c r="MUA197" s="461"/>
      <c r="MUB197" s="461"/>
      <c r="MUC197" s="461"/>
      <c r="MUD197" s="461"/>
      <c r="MUE197" s="461"/>
      <c r="MUF197" s="461"/>
      <c r="MUG197" s="461"/>
      <c r="MUH197" s="461"/>
      <c r="MUI197" s="461"/>
      <c r="MUJ197" s="461"/>
      <c r="MUK197" s="461"/>
      <c r="MUL197" s="461"/>
      <c r="MUM197" s="461"/>
      <c r="MUN197" s="461"/>
      <c r="MUO197" s="461"/>
      <c r="MUP197" s="461"/>
      <c r="MUQ197" s="461"/>
      <c r="MUR197" s="461"/>
      <c r="MUS197" s="461"/>
      <c r="MUT197" s="461"/>
      <c r="MUU197" s="461"/>
      <c r="MUV197" s="461"/>
      <c r="MUW197" s="461"/>
      <c r="MUX197" s="461"/>
      <c r="MUY197" s="461"/>
      <c r="MUZ197" s="461"/>
      <c r="MVA197" s="461"/>
      <c r="MVB197" s="461"/>
      <c r="MVC197" s="461"/>
      <c r="MVD197" s="461"/>
      <c r="MVE197" s="461"/>
      <c r="MVF197" s="461"/>
      <c r="MVG197" s="461"/>
      <c r="MVH197" s="461"/>
      <c r="MVI197" s="461"/>
      <c r="MVJ197" s="461"/>
      <c r="MVK197" s="461"/>
      <c r="MVL197" s="461"/>
      <c r="MVM197" s="461"/>
      <c r="MVN197" s="461"/>
      <c r="MVO197" s="461"/>
      <c r="MVP197" s="461"/>
      <c r="MVQ197" s="461"/>
      <c r="MVR197" s="461"/>
      <c r="MVS197" s="461"/>
      <c r="MVT197" s="461"/>
      <c r="MVU197" s="461"/>
      <c r="MVV197" s="461"/>
      <c r="MVW197" s="461"/>
      <c r="MVX197" s="461"/>
      <c r="MVY197" s="461"/>
      <c r="MVZ197" s="461"/>
      <c r="MWA197" s="461"/>
      <c r="MWB197" s="461"/>
      <c r="MWC197" s="461"/>
      <c r="MWD197" s="461"/>
      <c r="MWE197" s="461"/>
      <c r="MWF197" s="461"/>
      <c r="MWG197" s="461"/>
      <c r="MWH197" s="461"/>
      <c r="MWI197" s="461"/>
      <c r="MWJ197" s="461"/>
      <c r="MWK197" s="461"/>
      <c r="MWL197" s="461"/>
      <c r="MWM197" s="461"/>
      <c r="MWN197" s="461"/>
      <c r="MWO197" s="461"/>
      <c r="MWP197" s="461"/>
      <c r="MWQ197" s="461"/>
      <c r="MWR197" s="461"/>
      <c r="MWS197" s="461"/>
      <c r="MWT197" s="461"/>
      <c r="MWU197" s="461"/>
      <c r="MWV197" s="461"/>
      <c r="MWW197" s="461"/>
      <c r="MWX197" s="461"/>
      <c r="MWY197" s="461"/>
      <c r="MWZ197" s="461"/>
      <c r="MXA197" s="461"/>
      <c r="MXB197" s="461"/>
      <c r="MXC197" s="461"/>
      <c r="MXD197" s="461"/>
      <c r="MXE197" s="461"/>
      <c r="MXF197" s="461"/>
      <c r="MXG197" s="461"/>
      <c r="MXH197" s="461"/>
      <c r="MXI197" s="461"/>
      <c r="MXJ197" s="461"/>
      <c r="MXK197" s="461"/>
      <c r="MXL197" s="461"/>
      <c r="MXM197" s="461"/>
      <c r="MXN197" s="461"/>
      <c r="MXO197" s="461"/>
      <c r="MXP197" s="461"/>
      <c r="MXQ197" s="461"/>
      <c r="MXR197" s="461"/>
      <c r="MXS197" s="461"/>
      <c r="MXT197" s="461"/>
      <c r="MXU197" s="461"/>
      <c r="MXV197" s="461"/>
      <c r="MXW197" s="461"/>
      <c r="MXX197" s="461"/>
      <c r="MXY197" s="461"/>
      <c r="MXZ197" s="461"/>
      <c r="MYA197" s="461"/>
      <c r="MYB197" s="461"/>
      <c r="MYC197" s="461"/>
      <c r="MYD197" s="461"/>
      <c r="MYE197" s="461"/>
      <c r="MYF197" s="461"/>
      <c r="MYG197" s="461"/>
      <c r="MYH197" s="461"/>
      <c r="MYI197" s="461"/>
      <c r="MYJ197" s="461"/>
      <c r="MYK197" s="461"/>
      <c r="MYL197" s="461"/>
      <c r="MYM197" s="461"/>
      <c r="MYN197" s="461"/>
      <c r="MYO197" s="461"/>
      <c r="MYP197" s="461"/>
      <c r="MYQ197" s="461"/>
      <c r="MYR197" s="461"/>
      <c r="MYS197" s="461"/>
      <c r="MYT197" s="461"/>
      <c r="MYU197" s="461"/>
      <c r="MYV197" s="461"/>
      <c r="MYW197" s="461"/>
      <c r="MYX197" s="461"/>
      <c r="MYY197" s="461"/>
      <c r="MYZ197" s="461"/>
      <c r="MZA197" s="461"/>
      <c r="MZB197" s="461"/>
      <c r="MZC197" s="461"/>
      <c r="MZD197" s="461"/>
      <c r="MZE197" s="461"/>
      <c r="MZF197" s="461"/>
      <c r="MZG197" s="461"/>
      <c r="MZH197" s="461"/>
      <c r="MZI197" s="461"/>
      <c r="MZJ197" s="461"/>
      <c r="MZK197" s="461"/>
      <c r="MZL197" s="461"/>
      <c r="MZM197" s="461"/>
      <c r="MZN197" s="461"/>
      <c r="MZO197" s="461"/>
      <c r="MZP197" s="461"/>
      <c r="MZQ197" s="461"/>
      <c r="MZR197" s="461"/>
      <c r="MZS197" s="461"/>
      <c r="MZT197" s="461"/>
      <c r="MZU197" s="461"/>
      <c r="MZV197" s="461"/>
      <c r="MZW197" s="461"/>
      <c r="MZX197" s="461"/>
      <c r="MZY197" s="461"/>
      <c r="MZZ197" s="461"/>
      <c r="NAA197" s="461"/>
      <c r="NAB197" s="461"/>
      <c r="NAC197" s="461"/>
      <c r="NAD197" s="461"/>
      <c r="NAE197" s="461"/>
      <c r="NAF197" s="461"/>
      <c r="NAG197" s="461"/>
      <c r="NAH197" s="461"/>
      <c r="NAI197" s="461"/>
      <c r="NAJ197" s="461"/>
      <c r="NAK197" s="461"/>
      <c r="NAL197" s="461"/>
      <c r="NAM197" s="461"/>
      <c r="NAN197" s="461"/>
      <c r="NAO197" s="461"/>
      <c r="NAP197" s="461"/>
      <c r="NAQ197" s="461"/>
      <c r="NAR197" s="461"/>
      <c r="NAS197" s="461"/>
      <c r="NAT197" s="461"/>
      <c r="NAU197" s="461"/>
      <c r="NAV197" s="461"/>
      <c r="NAW197" s="461"/>
      <c r="NAX197" s="461"/>
      <c r="NAY197" s="461"/>
      <c r="NAZ197" s="461"/>
      <c r="NBA197" s="461"/>
      <c r="NBB197" s="461"/>
      <c r="NBC197" s="461"/>
      <c r="NBD197" s="461"/>
      <c r="NBE197" s="461"/>
      <c r="NBF197" s="461"/>
      <c r="NBG197" s="461"/>
      <c r="NBH197" s="461"/>
      <c r="NBI197" s="461"/>
      <c r="NBJ197" s="461"/>
      <c r="NBK197" s="461"/>
      <c r="NBL197" s="461"/>
      <c r="NBM197" s="461"/>
      <c r="NBN197" s="461"/>
      <c r="NBO197" s="461"/>
      <c r="NBP197" s="461"/>
      <c r="NBQ197" s="461"/>
      <c r="NBR197" s="461"/>
      <c r="NBS197" s="461"/>
      <c r="NBT197" s="461"/>
      <c r="NBU197" s="461"/>
      <c r="NBV197" s="461"/>
      <c r="NBW197" s="461"/>
      <c r="NBX197" s="461"/>
      <c r="NBY197" s="461"/>
      <c r="NBZ197" s="461"/>
      <c r="NCA197" s="461"/>
      <c r="NCB197" s="461"/>
      <c r="NCC197" s="461"/>
      <c r="NCD197" s="461"/>
      <c r="NCE197" s="461"/>
      <c r="NCF197" s="461"/>
      <c r="NCG197" s="461"/>
      <c r="NCH197" s="461"/>
      <c r="NCI197" s="461"/>
      <c r="NCJ197" s="461"/>
      <c r="NCK197" s="461"/>
      <c r="NCL197" s="461"/>
      <c r="NCM197" s="461"/>
      <c r="NCN197" s="461"/>
      <c r="NCO197" s="461"/>
      <c r="NCP197" s="461"/>
      <c r="NCQ197" s="461"/>
      <c r="NCR197" s="461"/>
      <c r="NCS197" s="461"/>
      <c r="NCT197" s="461"/>
      <c r="NCU197" s="461"/>
      <c r="NCV197" s="461"/>
      <c r="NCW197" s="461"/>
      <c r="NCX197" s="461"/>
      <c r="NCY197" s="461"/>
      <c r="NCZ197" s="461"/>
      <c r="NDA197" s="461"/>
      <c r="NDB197" s="461"/>
      <c r="NDC197" s="461"/>
      <c r="NDD197" s="461"/>
      <c r="NDE197" s="461"/>
      <c r="NDF197" s="461"/>
      <c r="NDG197" s="461"/>
      <c r="NDH197" s="461"/>
      <c r="NDI197" s="461"/>
      <c r="NDJ197" s="461"/>
      <c r="NDK197" s="461"/>
      <c r="NDL197" s="461"/>
      <c r="NDM197" s="461"/>
      <c r="NDN197" s="461"/>
      <c r="NDO197" s="461"/>
      <c r="NDP197" s="461"/>
      <c r="NDQ197" s="461"/>
      <c r="NDR197" s="461"/>
      <c r="NDS197" s="461"/>
      <c r="NDT197" s="461"/>
      <c r="NDU197" s="461"/>
      <c r="NDV197" s="461"/>
      <c r="NDW197" s="461"/>
      <c r="NDX197" s="461"/>
      <c r="NDY197" s="461"/>
      <c r="NDZ197" s="461"/>
      <c r="NEA197" s="461"/>
      <c r="NEB197" s="461"/>
      <c r="NEC197" s="461"/>
      <c r="NED197" s="461"/>
      <c r="NEE197" s="461"/>
      <c r="NEF197" s="461"/>
      <c r="NEG197" s="461"/>
      <c r="NEH197" s="461"/>
      <c r="NEI197" s="461"/>
      <c r="NEJ197" s="461"/>
      <c r="NEK197" s="461"/>
      <c r="NEL197" s="461"/>
      <c r="NEM197" s="461"/>
      <c r="NEN197" s="461"/>
      <c r="NEO197" s="461"/>
      <c r="NEP197" s="461"/>
      <c r="NEQ197" s="461"/>
      <c r="NER197" s="461"/>
      <c r="NES197" s="461"/>
      <c r="NET197" s="461"/>
      <c r="NEU197" s="461"/>
      <c r="NEV197" s="461"/>
      <c r="NEW197" s="461"/>
      <c r="NEX197" s="461"/>
      <c r="NEY197" s="461"/>
      <c r="NEZ197" s="461"/>
      <c r="NFA197" s="461"/>
      <c r="NFB197" s="461"/>
      <c r="NFC197" s="461"/>
      <c r="NFD197" s="461"/>
      <c r="NFE197" s="461"/>
      <c r="NFF197" s="461"/>
      <c r="NFG197" s="461"/>
      <c r="NFH197" s="461"/>
      <c r="NFI197" s="461"/>
      <c r="NFJ197" s="461"/>
      <c r="NFK197" s="461"/>
      <c r="NFL197" s="461"/>
      <c r="NFM197" s="461"/>
      <c r="NFN197" s="461"/>
      <c r="NFO197" s="461"/>
      <c r="NFP197" s="461"/>
      <c r="NFQ197" s="461"/>
      <c r="NFR197" s="461"/>
      <c r="NFS197" s="461"/>
      <c r="NFT197" s="461"/>
      <c r="NFU197" s="461"/>
      <c r="NFV197" s="461"/>
      <c r="NFW197" s="461"/>
      <c r="NFX197" s="461"/>
      <c r="NFY197" s="461"/>
      <c r="NFZ197" s="461"/>
      <c r="NGA197" s="461"/>
      <c r="NGB197" s="461"/>
      <c r="NGC197" s="461"/>
      <c r="NGD197" s="461"/>
      <c r="NGE197" s="461"/>
      <c r="NGF197" s="461"/>
      <c r="NGG197" s="461"/>
      <c r="NGH197" s="461"/>
      <c r="NGI197" s="461"/>
      <c r="NGJ197" s="461"/>
      <c r="NGK197" s="461"/>
      <c r="NGL197" s="461"/>
      <c r="NGM197" s="461"/>
      <c r="NGN197" s="461"/>
      <c r="NGO197" s="461"/>
      <c r="NGP197" s="461"/>
      <c r="NGQ197" s="461"/>
      <c r="NGR197" s="461"/>
      <c r="NGS197" s="461"/>
      <c r="NGT197" s="461"/>
      <c r="NGU197" s="461"/>
      <c r="NGV197" s="461"/>
      <c r="NGW197" s="461"/>
      <c r="NGX197" s="461"/>
      <c r="NGY197" s="461"/>
      <c r="NGZ197" s="461"/>
      <c r="NHA197" s="461"/>
      <c r="NHB197" s="461"/>
      <c r="NHC197" s="461"/>
      <c r="NHD197" s="461"/>
      <c r="NHE197" s="461"/>
      <c r="NHF197" s="461"/>
      <c r="NHG197" s="461"/>
      <c r="NHH197" s="461"/>
      <c r="NHI197" s="461"/>
      <c r="NHJ197" s="461"/>
      <c r="NHK197" s="461"/>
      <c r="NHL197" s="461"/>
      <c r="NHM197" s="461"/>
      <c r="NHN197" s="461"/>
      <c r="NHO197" s="461"/>
      <c r="NHP197" s="461"/>
      <c r="NHQ197" s="461"/>
      <c r="NHR197" s="461"/>
      <c r="NHS197" s="461"/>
      <c r="NHT197" s="461"/>
      <c r="NHU197" s="461"/>
      <c r="NHV197" s="461"/>
      <c r="NHW197" s="461"/>
      <c r="NHX197" s="461"/>
      <c r="NHY197" s="461"/>
      <c r="NHZ197" s="461"/>
      <c r="NIA197" s="461"/>
      <c r="NIB197" s="461"/>
      <c r="NIC197" s="461"/>
      <c r="NID197" s="461"/>
      <c r="NIE197" s="461"/>
      <c r="NIF197" s="461"/>
      <c r="NIG197" s="461"/>
      <c r="NIH197" s="461"/>
      <c r="NII197" s="461"/>
      <c r="NIJ197" s="461"/>
      <c r="NIK197" s="461"/>
      <c r="NIL197" s="461"/>
      <c r="NIM197" s="461"/>
      <c r="NIN197" s="461"/>
      <c r="NIO197" s="461"/>
      <c r="NIP197" s="461"/>
      <c r="NIQ197" s="461"/>
      <c r="NIR197" s="461"/>
      <c r="NIS197" s="461"/>
      <c r="NIT197" s="461"/>
      <c r="NIU197" s="461"/>
      <c r="NIV197" s="461"/>
      <c r="NIW197" s="461"/>
      <c r="NIX197" s="461"/>
      <c r="NIY197" s="461"/>
      <c r="NIZ197" s="461"/>
      <c r="NJA197" s="461"/>
      <c r="NJB197" s="461"/>
      <c r="NJC197" s="461"/>
      <c r="NJD197" s="461"/>
      <c r="NJE197" s="461"/>
      <c r="NJF197" s="461"/>
      <c r="NJG197" s="461"/>
      <c r="NJH197" s="461"/>
      <c r="NJI197" s="461"/>
      <c r="NJJ197" s="461"/>
      <c r="NJK197" s="461"/>
      <c r="NJL197" s="461"/>
      <c r="NJM197" s="461"/>
      <c r="NJN197" s="461"/>
      <c r="NJO197" s="461"/>
      <c r="NJP197" s="461"/>
      <c r="NJQ197" s="461"/>
      <c r="NJR197" s="461"/>
      <c r="NJS197" s="461"/>
      <c r="NJT197" s="461"/>
      <c r="NJU197" s="461"/>
      <c r="NJV197" s="461"/>
      <c r="NJW197" s="461"/>
      <c r="NJX197" s="461"/>
      <c r="NJY197" s="461"/>
      <c r="NJZ197" s="461"/>
      <c r="NKA197" s="461"/>
      <c r="NKB197" s="461"/>
      <c r="NKC197" s="461"/>
      <c r="NKD197" s="461"/>
      <c r="NKE197" s="461"/>
      <c r="NKF197" s="461"/>
      <c r="NKG197" s="461"/>
      <c r="NKH197" s="461"/>
      <c r="NKI197" s="461"/>
      <c r="NKJ197" s="461"/>
      <c r="NKK197" s="461"/>
      <c r="NKL197" s="461"/>
      <c r="NKM197" s="461"/>
      <c r="NKN197" s="461"/>
      <c r="NKO197" s="461"/>
      <c r="NKP197" s="461"/>
      <c r="NKQ197" s="461"/>
      <c r="NKR197" s="461"/>
      <c r="NKS197" s="461"/>
      <c r="NKT197" s="461"/>
      <c r="NKU197" s="461"/>
      <c r="NKV197" s="461"/>
      <c r="NKW197" s="461"/>
      <c r="NKX197" s="461"/>
      <c r="NKY197" s="461"/>
      <c r="NKZ197" s="461"/>
      <c r="NLA197" s="461"/>
      <c r="NLB197" s="461"/>
      <c r="NLC197" s="461"/>
      <c r="NLD197" s="461"/>
      <c r="NLE197" s="461"/>
      <c r="NLF197" s="461"/>
      <c r="NLG197" s="461"/>
      <c r="NLH197" s="461"/>
      <c r="NLI197" s="461"/>
      <c r="NLJ197" s="461"/>
      <c r="NLK197" s="461"/>
      <c r="NLL197" s="461"/>
      <c r="NLM197" s="461"/>
      <c r="NLN197" s="461"/>
      <c r="NLO197" s="461"/>
      <c r="NLP197" s="461"/>
      <c r="NLQ197" s="461"/>
      <c r="NLR197" s="461"/>
      <c r="NLS197" s="461"/>
      <c r="NLT197" s="461"/>
      <c r="NLU197" s="461"/>
      <c r="NLV197" s="461"/>
      <c r="NLW197" s="461"/>
      <c r="NLX197" s="461"/>
      <c r="NLY197" s="461"/>
      <c r="NLZ197" s="461"/>
      <c r="NMA197" s="461"/>
      <c r="NMB197" s="461"/>
      <c r="NMC197" s="461"/>
      <c r="NMD197" s="461"/>
      <c r="NME197" s="461"/>
      <c r="NMF197" s="461"/>
      <c r="NMG197" s="461"/>
      <c r="NMH197" s="461"/>
      <c r="NMI197" s="461"/>
      <c r="NMJ197" s="461"/>
      <c r="NMK197" s="461"/>
      <c r="NML197" s="461"/>
      <c r="NMM197" s="461"/>
      <c r="NMN197" s="461"/>
      <c r="NMO197" s="461"/>
      <c r="NMP197" s="461"/>
      <c r="NMQ197" s="461"/>
      <c r="NMR197" s="461"/>
      <c r="NMS197" s="461"/>
      <c r="NMT197" s="461"/>
      <c r="NMU197" s="461"/>
      <c r="NMV197" s="461"/>
      <c r="NMW197" s="461"/>
      <c r="NMX197" s="461"/>
      <c r="NMY197" s="461"/>
      <c r="NMZ197" s="461"/>
      <c r="NNA197" s="461"/>
      <c r="NNB197" s="461"/>
      <c r="NNC197" s="461"/>
      <c r="NND197" s="461"/>
      <c r="NNE197" s="461"/>
      <c r="NNF197" s="461"/>
      <c r="NNG197" s="461"/>
      <c r="NNH197" s="461"/>
      <c r="NNI197" s="461"/>
      <c r="NNJ197" s="461"/>
      <c r="NNK197" s="461"/>
      <c r="NNL197" s="461"/>
      <c r="NNM197" s="461"/>
      <c r="NNN197" s="461"/>
      <c r="NNO197" s="461"/>
      <c r="NNP197" s="461"/>
      <c r="NNQ197" s="461"/>
      <c r="NNR197" s="461"/>
      <c r="NNS197" s="461"/>
      <c r="NNT197" s="461"/>
      <c r="NNU197" s="461"/>
      <c r="NNV197" s="461"/>
      <c r="NNW197" s="461"/>
      <c r="NNX197" s="461"/>
      <c r="NNY197" s="461"/>
      <c r="NNZ197" s="461"/>
      <c r="NOA197" s="461"/>
      <c r="NOB197" s="461"/>
      <c r="NOC197" s="461"/>
      <c r="NOD197" s="461"/>
      <c r="NOE197" s="461"/>
      <c r="NOF197" s="461"/>
      <c r="NOG197" s="461"/>
      <c r="NOH197" s="461"/>
      <c r="NOI197" s="461"/>
      <c r="NOJ197" s="461"/>
      <c r="NOK197" s="461"/>
      <c r="NOL197" s="461"/>
      <c r="NOM197" s="461"/>
      <c r="NON197" s="461"/>
      <c r="NOO197" s="461"/>
      <c r="NOP197" s="461"/>
      <c r="NOQ197" s="461"/>
      <c r="NOR197" s="461"/>
      <c r="NOS197" s="461"/>
      <c r="NOT197" s="461"/>
      <c r="NOU197" s="461"/>
      <c r="NOV197" s="461"/>
      <c r="NOW197" s="461"/>
      <c r="NOX197" s="461"/>
      <c r="NOY197" s="461"/>
      <c r="NOZ197" s="461"/>
      <c r="NPA197" s="461"/>
      <c r="NPB197" s="461"/>
      <c r="NPC197" s="461"/>
      <c r="NPD197" s="461"/>
      <c r="NPE197" s="461"/>
      <c r="NPF197" s="461"/>
      <c r="NPG197" s="461"/>
      <c r="NPH197" s="461"/>
      <c r="NPI197" s="461"/>
      <c r="NPJ197" s="461"/>
      <c r="NPK197" s="461"/>
      <c r="NPL197" s="461"/>
      <c r="NPM197" s="461"/>
      <c r="NPN197" s="461"/>
      <c r="NPO197" s="461"/>
      <c r="NPP197" s="461"/>
      <c r="NPQ197" s="461"/>
      <c r="NPR197" s="461"/>
      <c r="NPS197" s="461"/>
      <c r="NPT197" s="461"/>
      <c r="NPU197" s="461"/>
      <c r="NPV197" s="461"/>
      <c r="NPW197" s="461"/>
      <c r="NPX197" s="461"/>
      <c r="NPY197" s="461"/>
      <c r="NPZ197" s="461"/>
      <c r="NQA197" s="461"/>
      <c r="NQB197" s="461"/>
      <c r="NQC197" s="461"/>
      <c r="NQD197" s="461"/>
      <c r="NQE197" s="461"/>
      <c r="NQF197" s="461"/>
      <c r="NQG197" s="461"/>
      <c r="NQH197" s="461"/>
      <c r="NQI197" s="461"/>
      <c r="NQJ197" s="461"/>
      <c r="NQK197" s="461"/>
      <c r="NQL197" s="461"/>
      <c r="NQM197" s="461"/>
      <c r="NQN197" s="461"/>
      <c r="NQO197" s="461"/>
      <c r="NQP197" s="461"/>
      <c r="NQQ197" s="461"/>
      <c r="NQR197" s="461"/>
      <c r="NQS197" s="461"/>
      <c r="NQT197" s="461"/>
      <c r="NQU197" s="461"/>
      <c r="NQV197" s="461"/>
      <c r="NQW197" s="461"/>
      <c r="NQX197" s="461"/>
      <c r="NQY197" s="461"/>
      <c r="NQZ197" s="461"/>
      <c r="NRA197" s="461"/>
      <c r="NRB197" s="461"/>
      <c r="NRC197" s="461"/>
      <c r="NRD197" s="461"/>
      <c r="NRE197" s="461"/>
      <c r="NRF197" s="461"/>
      <c r="NRG197" s="461"/>
      <c r="NRH197" s="461"/>
      <c r="NRI197" s="461"/>
      <c r="NRJ197" s="461"/>
      <c r="NRK197" s="461"/>
      <c r="NRL197" s="461"/>
      <c r="NRM197" s="461"/>
      <c r="NRN197" s="461"/>
      <c r="NRO197" s="461"/>
      <c r="NRP197" s="461"/>
      <c r="NRQ197" s="461"/>
      <c r="NRR197" s="461"/>
      <c r="NRS197" s="461"/>
      <c r="NRT197" s="461"/>
      <c r="NRU197" s="461"/>
      <c r="NRV197" s="461"/>
      <c r="NRW197" s="461"/>
      <c r="NRX197" s="461"/>
      <c r="NRY197" s="461"/>
      <c r="NRZ197" s="461"/>
      <c r="NSA197" s="461"/>
      <c r="NSB197" s="461"/>
      <c r="NSC197" s="461"/>
      <c r="NSD197" s="461"/>
      <c r="NSE197" s="461"/>
      <c r="NSF197" s="461"/>
      <c r="NSG197" s="461"/>
      <c r="NSH197" s="461"/>
      <c r="NSI197" s="461"/>
      <c r="NSJ197" s="461"/>
      <c r="NSK197" s="461"/>
      <c r="NSL197" s="461"/>
      <c r="NSM197" s="461"/>
      <c r="NSN197" s="461"/>
      <c r="NSO197" s="461"/>
      <c r="NSP197" s="461"/>
      <c r="NSQ197" s="461"/>
      <c r="NSR197" s="461"/>
      <c r="NSS197" s="461"/>
      <c r="NST197" s="461"/>
      <c r="NSU197" s="461"/>
      <c r="NSV197" s="461"/>
      <c r="NSW197" s="461"/>
      <c r="NSX197" s="461"/>
      <c r="NSY197" s="461"/>
      <c r="NSZ197" s="461"/>
      <c r="NTA197" s="461"/>
      <c r="NTB197" s="461"/>
      <c r="NTC197" s="461"/>
      <c r="NTD197" s="461"/>
      <c r="NTE197" s="461"/>
      <c r="NTF197" s="461"/>
      <c r="NTG197" s="461"/>
      <c r="NTH197" s="461"/>
      <c r="NTI197" s="461"/>
      <c r="NTJ197" s="461"/>
      <c r="NTK197" s="461"/>
      <c r="NTL197" s="461"/>
      <c r="NTM197" s="461"/>
      <c r="NTN197" s="461"/>
      <c r="NTO197" s="461"/>
      <c r="NTP197" s="461"/>
      <c r="NTQ197" s="461"/>
      <c r="NTR197" s="461"/>
      <c r="NTS197" s="461"/>
      <c r="NTT197" s="461"/>
      <c r="NTU197" s="461"/>
      <c r="NTV197" s="461"/>
      <c r="NTW197" s="461"/>
      <c r="NTX197" s="461"/>
      <c r="NTY197" s="461"/>
      <c r="NTZ197" s="461"/>
      <c r="NUA197" s="461"/>
      <c r="NUB197" s="461"/>
      <c r="NUC197" s="461"/>
      <c r="NUD197" s="461"/>
      <c r="NUE197" s="461"/>
      <c r="NUF197" s="461"/>
      <c r="NUG197" s="461"/>
      <c r="NUH197" s="461"/>
      <c r="NUI197" s="461"/>
      <c r="NUJ197" s="461"/>
      <c r="NUK197" s="461"/>
      <c r="NUL197" s="461"/>
      <c r="NUM197" s="461"/>
      <c r="NUN197" s="461"/>
      <c r="NUO197" s="461"/>
      <c r="NUP197" s="461"/>
      <c r="NUQ197" s="461"/>
      <c r="NUR197" s="461"/>
      <c r="NUS197" s="461"/>
      <c r="NUT197" s="461"/>
      <c r="NUU197" s="461"/>
      <c r="NUV197" s="461"/>
      <c r="NUW197" s="461"/>
      <c r="NUX197" s="461"/>
      <c r="NUY197" s="461"/>
      <c r="NUZ197" s="461"/>
      <c r="NVA197" s="461"/>
      <c r="NVB197" s="461"/>
      <c r="NVC197" s="461"/>
      <c r="NVD197" s="461"/>
      <c r="NVE197" s="461"/>
      <c r="NVF197" s="461"/>
      <c r="NVG197" s="461"/>
      <c r="NVH197" s="461"/>
      <c r="NVI197" s="461"/>
      <c r="NVJ197" s="461"/>
      <c r="NVK197" s="461"/>
      <c r="NVL197" s="461"/>
      <c r="NVM197" s="461"/>
      <c r="NVN197" s="461"/>
      <c r="NVO197" s="461"/>
      <c r="NVP197" s="461"/>
      <c r="NVQ197" s="461"/>
      <c r="NVR197" s="461"/>
      <c r="NVS197" s="461"/>
      <c r="NVT197" s="461"/>
      <c r="NVU197" s="461"/>
      <c r="NVV197" s="461"/>
      <c r="NVW197" s="461"/>
      <c r="NVX197" s="461"/>
      <c r="NVY197" s="461"/>
      <c r="NVZ197" s="461"/>
      <c r="NWA197" s="461"/>
      <c r="NWB197" s="461"/>
      <c r="NWC197" s="461"/>
      <c r="NWD197" s="461"/>
      <c r="NWE197" s="461"/>
      <c r="NWF197" s="461"/>
      <c r="NWG197" s="461"/>
      <c r="NWH197" s="461"/>
      <c r="NWI197" s="461"/>
      <c r="NWJ197" s="461"/>
      <c r="NWK197" s="461"/>
      <c r="NWL197" s="461"/>
      <c r="NWM197" s="461"/>
      <c r="NWN197" s="461"/>
      <c r="NWO197" s="461"/>
      <c r="NWP197" s="461"/>
      <c r="NWQ197" s="461"/>
      <c r="NWR197" s="461"/>
      <c r="NWS197" s="461"/>
      <c r="NWT197" s="461"/>
      <c r="NWU197" s="461"/>
      <c r="NWV197" s="461"/>
      <c r="NWW197" s="461"/>
      <c r="NWX197" s="461"/>
      <c r="NWY197" s="461"/>
      <c r="NWZ197" s="461"/>
      <c r="NXA197" s="461"/>
      <c r="NXB197" s="461"/>
      <c r="NXC197" s="461"/>
      <c r="NXD197" s="461"/>
      <c r="NXE197" s="461"/>
      <c r="NXF197" s="461"/>
      <c r="NXG197" s="461"/>
      <c r="NXH197" s="461"/>
      <c r="NXI197" s="461"/>
      <c r="NXJ197" s="461"/>
      <c r="NXK197" s="461"/>
      <c r="NXL197" s="461"/>
      <c r="NXM197" s="461"/>
      <c r="NXN197" s="461"/>
      <c r="NXO197" s="461"/>
      <c r="NXP197" s="461"/>
      <c r="NXQ197" s="461"/>
      <c r="NXR197" s="461"/>
      <c r="NXS197" s="461"/>
      <c r="NXT197" s="461"/>
      <c r="NXU197" s="461"/>
      <c r="NXV197" s="461"/>
      <c r="NXW197" s="461"/>
      <c r="NXX197" s="461"/>
      <c r="NXY197" s="461"/>
      <c r="NXZ197" s="461"/>
      <c r="NYA197" s="461"/>
      <c r="NYB197" s="461"/>
      <c r="NYC197" s="461"/>
      <c r="NYD197" s="461"/>
      <c r="NYE197" s="461"/>
      <c r="NYF197" s="461"/>
      <c r="NYG197" s="461"/>
      <c r="NYH197" s="461"/>
      <c r="NYI197" s="461"/>
      <c r="NYJ197" s="461"/>
      <c r="NYK197" s="461"/>
      <c r="NYL197" s="461"/>
      <c r="NYM197" s="461"/>
      <c r="NYN197" s="461"/>
      <c r="NYO197" s="461"/>
      <c r="NYP197" s="461"/>
      <c r="NYQ197" s="461"/>
      <c r="NYR197" s="461"/>
      <c r="NYS197" s="461"/>
      <c r="NYT197" s="461"/>
      <c r="NYU197" s="461"/>
      <c r="NYV197" s="461"/>
      <c r="NYW197" s="461"/>
      <c r="NYX197" s="461"/>
      <c r="NYY197" s="461"/>
      <c r="NYZ197" s="461"/>
      <c r="NZA197" s="461"/>
      <c r="NZB197" s="461"/>
      <c r="NZC197" s="461"/>
      <c r="NZD197" s="461"/>
      <c r="NZE197" s="461"/>
      <c r="NZF197" s="461"/>
      <c r="NZG197" s="461"/>
      <c r="NZH197" s="461"/>
      <c r="NZI197" s="461"/>
      <c r="NZJ197" s="461"/>
      <c r="NZK197" s="461"/>
      <c r="NZL197" s="461"/>
      <c r="NZM197" s="461"/>
      <c r="NZN197" s="461"/>
      <c r="NZO197" s="461"/>
      <c r="NZP197" s="461"/>
      <c r="NZQ197" s="461"/>
      <c r="NZR197" s="461"/>
      <c r="NZS197" s="461"/>
      <c r="NZT197" s="461"/>
      <c r="NZU197" s="461"/>
      <c r="NZV197" s="461"/>
      <c r="NZW197" s="461"/>
      <c r="NZX197" s="461"/>
      <c r="NZY197" s="461"/>
      <c r="NZZ197" s="461"/>
      <c r="OAA197" s="461"/>
      <c r="OAB197" s="461"/>
      <c r="OAC197" s="461"/>
      <c r="OAD197" s="461"/>
      <c r="OAE197" s="461"/>
      <c r="OAF197" s="461"/>
      <c r="OAG197" s="461"/>
      <c r="OAH197" s="461"/>
      <c r="OAI197" s="461"/>
      <c r="OAJ197" s="461"/>
      <c r="OAK197" s="461"/>
      <c r="OAL197" s="461"/>
      <c r="OAM197" s="461"/>
      <c r="OAN197" s="461"/>
      <c r="OAO197" s="461"/>
      <c r="OAP197" s="461"/>
      <c r="OAQ197" s="461"/>
      <c r="OAR197" s="461"/>
      <c r="OAS197" s="461"/>
      <c r="OAT197" s="461"/>
      <c r="OAU197" s="461"/>
      <c r="OAV197" s="461"/>
      <c r="OAW197" s="461"/>
      <c r="OAX197" s="461"/>
      <c r="OAY197" s="461"/>
      <c r="OAZ197" s="461"/>
      <c r="OBA197" s="461"/>
      <c r="OBB197" s="461"/>
      <c r="OBC197" s="461"/>
      <c r="OBD197" s="461"/>
      <c r="OBE197" s="461"/>
      <c r="OBF197" s="461"/>
      <c r="OBG197" s="461"/>
      <c r="OBH197" s="461"/>
      <c r="OBI197" s="461"/>
      <c r="OBJ197" s="461"/>
      <c r="OBK197" s="461"/>
      <c r="OBL197" s="461"/>
      <c r="OBM197" s="461"/>
      <c r="OBN197" s="461"/>
      <c r="OBO197" s="461"/>
      <c r="OBP197" s="461"/>
      <c r="OBQ197" s="461"/>
      <c r="OBR197" s="461"/>
      <c r="OBS197" s="461"/>
      <c r="OBT197" s="461"/>
      <c r="OBU197" s="461"/>
      <c r="OBV197" s="461"/>
      <c r="OBW197" s="461"/>
      <c r="OBX197" s="461"/>
      <c r="OBY197" s="461"/>
      <c r="OBZ197" s="461"/>
      <c r="OCA197" s="461"/>
      <c r="OCB197" s="461"/>
      <c r="OCC197" s="461"/>
      <c r="OCD197" s="461"/>
      <c r="OCE197" s="461"/>
      <c r="OCF197" s="461"/>
      <c r="OCG197" s="461"/>
      <c r="OCH197" s="461"/>
      <c r="OCI197" s="461"/>
      <c r="OCJ197" s="461"/>
      <c r="OCK197" s="461"/>
      <c r="OCL197" s="461"/>
      <c r="OCM197" s="461"/>
      <c r="OCN197" s="461"/>
      <c r="OCO197" s="461"/>
      <c r="OCP197" s="461"/>
      <c r="OCQ197" s="461"/>
      <c r="OCR197" s="461"/>
      <c r="OCS197" s="461"/>
      <c r="OCT197" s="461"/>
      <c r="OCU197" s="461"/>
      <c r="OCV197" s="461"/>
      <c r="OCW197" s="461"/>
      <c r="OCX197" s="461"/>
      <c r="OCY197" s="461"/>
      <c r="OCZ197" s="461"/>
      <c r="ODA197" s="461"/>
      <c r="ODB197" s="461"/>
      <c r="ODC197" s="461"/>
      <c r="ODD197" s="461"/>
      <c r="ODE197" s="461"/>
      <c r="ODF197" s="461"/>
      <c r="ODG197" s="461"/>
      <c r="ODH197" s="461"/>
      <c r="ODI197" s="461"/>
      <c r="ODJ197" s="461"/>
      <c r="ODK197" s="461"/>
      <c r="ODL197" s="461"/>
      <c r="ODM197" s="461"/>
      <c r="ODN197" s="461"/>
      <c r="ODO197" s="461"/>
      <c r="ODP197" s="461"/>
      <c r="ODQ197" s="461"/>
      <c r="ODR197" s="461"/>
      <c r="ODS197" s="461"/>
      <c r="ODT197" s="461"/>
      <c r="ODU197" s="461"/>
      <c r="ODV197" s="461"/>
      <c r="ODW197" s="461"/>
      <c r="ODX197" s="461"/>
      <c r="ODY197" s="461"/>
      <c r="ODZ197" s="461"/>
      <c r="OEA197" s="461"/>
      <c r="OEB197" s="461"/>
      <c r="OEC197" s="461"/>
      <c r="OED197" s="461"/>
      <c r="OEE197" s="461"/>
      <c r="OEF197" s="461"/>
      <c r="OEG197" s="461"/>
      <c r="OEH197" s="461"/>
      <c r="OEI197" s="461"/>
      <c r="OEJ197" s="461"/>
      <c r="OEK197" s="461"/>
      <c r="OEL197" s="461"/>
      <c r="OEM197" s="461"/>
      <c r="OEN197" s="461"/>
      <c r="OEO197" s="461"/>
      <c r="OEP197" s="461"/>
      <c r="OEQ197" s="461"/>
      <c r="OER197" s="461"/>
      <c r="OES197" s="461"/>
      <c r="OET197" s="461"/>
      <c r="OEU197" s="461"/>
      <c r="OEV197" s="461"/>
      <c r="OEW197" s="461"/>
      <c r="OEX197" s="461"/>
      <c r="OEY197" s="461"/>
      <c r="OEZ197" s="461"/>
      <c r="OFA197" s="461"/>
      <c r="OFB197" s="461"/>
      <c r="OFC197" s="461"/>
      <c r="OFD197" s="461"/>
      <c r="OFE197" s="461"/>
      <c r="OFF197" s="461"/>
      <c r="OFG197" s="461"/>
      <c r="OFH197" s="461"/>
      <c r="OFI197" s="461"/>
      <c r="OFJ197" s="461"/>
      <c r="OFK197" s="461"/>
      <c r="OFL197" s="461"/>
      <c r="OFM197" s="461"/>
      <c r="OFN197" s="461"/>
      <c r="OFO197" s="461"/>
      <c r="OFP197" s="461"/>
      <c r="OFQ197" s="461"/>
      <c r="OFR197" s="461"/>
      <c r="OFS197" s="461"/>
      <c r="OFT197" s="461"/>
      <c r="OFU197" s="461"/>
      <c r="OFV197" s="461"/>
      <c r="OFW197" s="461"/>
      <c r="OFX197" s="461"/>
      <c r="OFY197" s="461"/>
      <c r="OFZ197" s="461"/>
      <c r="OGA197" s="461"/>
      <c r="OGB197" s="461"/>
      <c r="OGC197" s="461"/>
      <c r="OGD197" s="461"/>
      <c r="OGE197" s="461"/>
      <c r="OGF197" s="461"/>
      <c r="OGG197" s="461"/>
      <c r="OGH197" s="461"/>
      <c r="OGI197" s="461"/>
      <c r="OGJ197" s="461"/>
      <c r="OGK197" s="461"/>
      <c r="OGL197" s="461"/>
      <c r="OGM197" s="461"/>
      <c r="OGN197" s="461"/>
      <c r="OGO197" s="461"/>
      <c r="OGP197" s="461"/>
      <c r="OGQ197" s="461"/>
      <c r="OGR197" s="461"/>
      <c r="OGS197" s="461"/>
      <c r="OGT197" s="461"/>
      <c r="OGU197" s="461"/>
      <c r="OGV197" s="461"/>
      <c r="OGW197" s="461"/>
      <c r="OGX197" s="461"/>
      <c r="OGY197" s="461"/>
      <c r="OGZ197" s="461"/>
      <c r="OHA197" s="461"/>
      <c r="OHB197" s="461"/>
      <c r="OHC197" s="461"/>
      <c r="OHD197" s="461"/>
      <c r="OHE197" s="461"/>
      <c r="OHF197" s="461"/>
      <c r="OHG197" s="461"/>
      <c r="OHH197" s="461"/>
      <c r="OHI197" s="461"/>
      <c r="OHJ197" s="461"/>
      <c r="OHK197" s="461"/>
      <c r="OHL197" s="461"/>
      <c r="OHM197" s="461"/>
      <c r="OHN197" s="461"/>
      <c r="OHO197" s="461"/>
      <c r="OHP197" s="461"/>
      <c r="OHQ197" s="461"/>
      <c r="OHR197" s="461"/>
      <c r="OHS197" s="461"/>
      <c r="OHT197" s="461"/>
      <c r="OHU197" s="461"/>
      <c r="OHV197" s="461"/>
      <c r="OHW197" s="461"/>
      <c r="OHX197" s="461"/>
      <c r="OHY197" s="461"/>
      <c r="OHZ197" s="461"/>
      <c r="OIA197" s="461"/>
      <c r="OIB197" s="461"/>
      <c r="OIC197" s="461"/>
      <c r="OID197" s="461"/>
      <c r="OIE197" s="461"/>
      <c r="OIF197" s="461"/>
      <c r="OIG197" s="461"/>
      <c r="OIH197" s="461"/>
      <c r="OII197" s="461"/>
      <c r="OIJ197" s="461"/>
      <c r="OIK197" s="461"/>
      <c r="OIL197" s="461"/>
      <c r="OIM197" s="461"/>
      <c r="OIN197" s="461"/>
      <c r="OIO197" s="461"/>
      <c r="OIP197" s="461"/>
      <c r="OIQ197" s="461"/>
      <c r="OIR197" s="461"/>
      <c r="OIS197" s="461"/>
      <c r="OIT197" s="461"/>
      <c r="OIU197" s="461"/>
      <c r="OIV197" s="461"/>
      <c r="OIW197" s="461"/>
      <c r="OIX197" s="461"/>
      <c r="OIY197" s="461"/>
      <c r="OIZ197" s="461"/>
      <c r="OJA197" s="461"/>
      <c r="OJB197" s="461"/>
      <c r="OJC197" s="461"/>
      <c r="OJD197" s="461"/>
      <c r="OJE197" s="461"/>
      <c r="OJF197" s="461"/>
      <c r="OJG197" s="461"/>
      <c r="OJH197" s="461"/>
      <c r="OJI197" s="461"/>
      <c r="OJJ197" s="461"/>
      <c r="OJK197" s="461"/>
      <c r="OJL197" s="461"/>
      <c r="OJM197" s="461"/>
      <c r="OJN197" s="461"/>
      <c r="OJO197" s="461"/>
      <c r="OJP197" s="461"/>
      <c r="OJQ197" s="461"/>
      <c r="OJR197" s="461"/>
      <c r="OJS197" s="461"/>
      <c r="OJT197" s="461"/>
      <c r="OJU197" s="461"/>
      <c r="OJV197" s="461"/>
      <c r="OJW197" s="461"/>
      <c r="OJX197" s="461"/>
      <c r="OJY197" s="461"/>
      <c r="OJZ197" s="461"/>
      <c r="OKA197" s="461"/>
      <c r="OKB197" s="461"/>
      <c r="OKC197" s="461"/>
      <c r="OKD197" s="461"/>
      <c r="OKE197" s="461"/>
      <c r="OKF197" s="461"/>
      <c r="OKG197" s="461"/>
      <c r="OKH197" s="461"/>
      <c r="OKI197" s="461"/>
      <c r="OKJ197" s="461"/>
      <c r="OKK197" s="461"/>
      <c r="OKL197" s="461"/>
      <c r="OKM197" s="461"/>
      <c r="OKN197" s="461"/>
      <c r="OKO197" s="461"/>
      <c r="OKP197" s="461"/>
      <c r="OKQ197" s="461"/>
      <c r="OKR197" s="461"/>
      <c r="OKS197" s="461"/>
      <c r="OKT197" s="461"/>
      <c r="OKU197" s="461"/>
      <c r="OKV197" s="461"/>
      <c r="OKW197" s="461"/>
      <c r="OKX197" s="461"/>
      <c r="OKY197" s="461"/>
      <c r="OKZ197" s="461"/>
      <c r="OLA197" s="461"/>
      <c r="OLB197" s="461"/>
      <c r="OLC197" s="461"/>
      <c r="OLD197" s="461"/>
      <c r="OLE197" s="461"/>
      <c r="OLF197" s="461"/>
      <c r="OLG197" s="461"/>
      <c r="OLH197" s="461"/>
      <c r="OLI197" s="461"/>
      <c r="OLJ197" s="461"/>
      <c r="OLK197" s="461"/>
      <c r="OLL197" s="461"/>
      <c r="OLM197" s="461"/>
      <c r="OLN197" s="461"/>
      <c r="OLO197" s="461"/>
      <c r="OLP197" s="461"/>
      <c r="OLQ197" s="461"/>
      <c r="OLR197" s="461"/>
      <c r="OLS197" s="461"/>
      <c r="OLT197" s="461"/>
      <c r="OLU197" s="461"/>
      <c r="OLV197" s="461"/>
      <c r="OLW197" s="461"/>
      <c r="OLX197" s="461"/>
      <c r="OLY197" s="461"/>
      <c r="OLZ197" s="461"/>
      <c r="OMA197" s="461"/>
      <c r="OMB197" s="461"/>
      <c r="OMC197" s="461"/>
      <c r="OMD197" s="461"/>
      <c r="OME197" s="461"/>
      <c r="OMF197" s="461"/>
      <c r="OMG197" s="461"/>
      <c r="OMH197" s="461"/>
      <c r="OMI197" s="461"/>
      <c r="OMJ197" s="461"/>
      <c r="OMK197" s="461"/>
      <c r="OML197" s="461"/>
      <c r="OMM197" s="461"/>
      <c r="OMN197" s="461"/>
      <c r="OMO197" s="461"/>
      <c r="OMP197" s="461"/>
      <c r="OMQ197" s="461"/>
      <c r="OMR197" s="461"/>
      <c r="OMS197" s="461"/>
      <c r="OMT197" s="461"/>
      <c r="OMU197" s="461"/>
      <c r="OMV197" s="461"/>
      <c r="OMW197" s="461"/>
      <c r="OMX197" s="461"/>
      <c r="OMY197" s="461"/>
      <c r="OMZ197" s="461"/>
      <c r="ONA197" s="461"/>
      <c r="ONB197" s="461"/>
      <c r="ONC197" s="461"/>
      <c r="OND197" s="461"/>
      <c r="ONE197" s="461"/>
      <c r="ONF197" s="461"/>
      <c r="ONG197" s="461"/>
      <c r="ONH197" s="461"/>
      <c r="ONI197" s="461"/>
      <c r="ONJ197" s="461"/>
      <c r="ONK197" s="461"/>
      <c r="ONL197" s="461"/>
      <c r="ONM197" s="461"/>
      <c r="ONN197" s="461"/>
      <c r="ONO197" s="461"/>
      <c r="ONP197" s="461"/>
      <c r="ONQ197" s="461"/>
      <c r="ONR197" s="461"/>
      <c r="ONS197" s="461"/>
      <c r="ONT197" s="461"/>
      <c r="ONU197" s="461"/>
      <c r="ONV197" s="461"/>
      <c r="ONW197" s="461"/>
      <c r="ONX197" s="461"/>
      <c r="ONY197" s="461"/>
      <c r="ONZ197" s="461"/>
      <c r="OOA197" s="461"/>
      <c r="OOB197" s="461"/>
      <c r="OOC197" s="461"/>
      <c r="OOD197" s="461"/>
      <c r="OOE197" s="461"/>
      <c r="OOF197" s="461"/>
      <c r="OOG197" s="461"/>
      <c r="OOH197" s="461"/>
      <c r="OOI197" s="461"/>
      <c r="OOJ197" s="461"/>
      <c r="OOK197" s="461"/>
      <c r="OOL197" s="461"/>
      <c r="OOM197" s="461"/>
      <c r="OON197" s="461"/>
      <c r="OOO197" s="461"/>
      <c r="OOP197" s="461"/>
      <c r="OOQ197" s="461"/>
      <c r="OOR197" s="461"/>
      <c r="OOS197" s="461"/>
      <c r="OOT197" s="461"/>
      <c r="OOU197" s="461"/>
      <c r="OOV197" s="461"/>
      <c r="OOW197" s="461"/>
      <c r="OOX197" s="461"/>
      <c r="OOY197" s="461"/>
      <c r="OOZ197" s="461"/>
      <c r="OPA197" s="461"/>
      <c r="OPB197" s="461"/>
      <c r="OPC197" s="461"/>
      <c r="OPD197" s="461"/>
      <c r="OPE197" s="461"/>
      <c r="OPF197" s="461"/>
      <c r="OPG197" s="461"/>
      <c r="OPH197" s="461"/>
      <c r="OPI197" s="461"/>
      <c r="OPJ197" s="461"/>
      <c r="OPK197" s="461"/>
      <c r="OPL197" s="461"/>
      <c r="OPM197" s="461"/>
      <c r="OPN197" s="461"/>
      <c r="OPO197" s="461"/>
      <c r="OPP197" s="461"/>
      <c r="OPQ197" s="461"/>
      <c r="OPR197" s="461"/>
      <c r="OPS197" s="461"/>
      <c r="OPT197" s="461"/>
      <c r="OPU197" s="461"/>
      <c r="OPV197" s="461"/>
      <c r="OPW197" s="461"/>
      <c r="OPX197" s="461"/>
      <c r="OPY197" s="461"/>
      <c r="OPZ197" s="461"/>
      <c r="OQA197" s="461"/>
      <c r="OQB197" s="461"/>
      <c r="OQC197" s="461"/>
      <c r="OQD197" s="461"/>
      <c r="OQE197" s="461"/>
      <c r="OQF197" s="461"/>
      <c r="OQG197" s="461"/>
      <c r="OQH197" s="461"/>
      <c r="OQI197" s="461"/>
      <c r="OQJ197" s="461"/>
      <c r="OQK197" s="461"/>
      <c r="OQL197" s="461"/>
      <c r="OQM197" s="461"/>
      <c r="OQN197" s="461"/>
      <c r="OQO197" s="461"/>
      <c r="OQP197" s="461"/>
      <c r="OQQ197" s="461"/>
      <c r="OQR197" s="461"/>
      <c r="OQS197" s="461"/>
      <c r="OQT197" s="461"/>
      <c r="OQU197" s="461"/>
      <c r="OQV197" s="461"/>
      <c r="OQW197" s="461"/>
      <c r="OQX197" s="461"/>
      <c r="OQY197" s="461"/>
      <c r="OQZ197" s="461"/>
      <c r="ORA197" s="461"/>
      <c r="ORB197" s="461"/>
      <c r="ORC197" s="461"/>
      <c r="ORD197" s="461"/>
      <c r="ORE197" s="461"/>
      <c r="ORF197" s="461"/>
      <c r="ORG197" s="461"/>
      <c r="ORH197" s="461"/>
      <c r="ORI197" s="461"/>
      <c r="ORJ197" s="461"/>
      <c r="ORK197" s="461"/>
      <c r="ORL197" s="461"/>
      <c r="ORM197" s="461"/>
      <c r="ORN197" s="461"/>
      <c r="ORO197" s="461"/>
      <c r="ORP197" s="461"/>
      <c r="ORQ197" s="461"/>
      <c r="ORR197" s="461"/>
      <c r="ORS197" s="461"/>
      <c r="ORT197" s="461"/>
      <c r="ORU197" s="461"/>
      <c r="ORV197" s="461"/>
      <c r="ORW197" s="461"/>
      <c r="ORX197" s="461"/>
      <c r="ORY197" s="461"/>
      <c r="ORZ197" s="461"/>
      <c r="OSA197" s="461"/>
      <c r="OSB197" s="461"/>
      <c r="OSC197" s="461"/>
      <c r="OSD197" s="461"/>
      <c r="OSE197" s="461"/>
      <c r="OSF197" s="461"/>
      <c r="OSG197" s="461"/>
      <c r="OSH197" s="461"/>
      <c r="OSI197" s="461"/>
      <c r="OSJ197" s="461"/>
      <c r="OSK197" s="461"/>
      <c r="OSL197" s="461"/>
      <c r="OSM197" s="461"/>
      <c r="OSN197" s="461"/>
      <c r="OSO197" s="461"/>
      <c r="OSP197" s="461"/>
      <c r="OSQ197" s="461"/>
      <c r="OSR197" s="461"/>
      <c r="OSS197" s="461"/>
      <c r="OST197" s="461"/>
      <c r="OSU197" s="461"/>
      <c r="OSV197" s="461"/>
      <c r="OSW197" s="461"/>
      <c r="OSX197" s="461"/>
      <c r="OSY197" s="461"/>
      <c r="OSZ197" s="461"/>
      <c r="OTA197" s="461"/>
      <c r="OTB197" s="461"/>
      <c r="OTC197" s="461"/>
      <c r="OTD197" s="461"/>
      <c r="OTE197" s="461"/>
      <c r="OTF197" s="461"/>
      <c r="OTG197" s="461"/>
      <c r="OTH197" s="461"/>
      <c r="OTI197" s="461"/>
      <c r="OTJ197" s="461"/>
      <c r="OTK197" s="461"/>
      <c r="OTL197" s="461"/>
      <c r="OTM197" s="461"/>
      <c r="OTN197" s="461"/>
      <c r="OTO197" s="461"/>
      <c r="OTP197" s="461"/>
      <c r="OTQ197" s="461"/>
      <c r="OTR197" s="461"/>
      <c r="OTS197" s="461"/>
      <c r="OTT197" s="461"/>
      <c r="OTU197" s="461"/>
      <c r="OTV197" s="461"/>
      <c r="OTW197" s="461"/>
      <c r="OTX197" s="461"/>
      <c r="OTY197" s="461"/>
      <c r="OTZ197" s="461"/>
      <c r="OUA197" s="461"/>
      <c r="OUB197" s="461"/>
      <c r="OUC197" s="461"/>
      <c r="OUD197" s="461"/>
      <c r="OUE197" s="461"/>
      <c r="OUF197" s="461"/>
      <c r="OUG197" s="461"/>
      <c r="OUH197" s="461"/>
      <c r="OUI197" s="461"/>
      <c r="OUJ197" s="461"/>
      <c r="OUK197" s="461"/>
      <c r="OUL197" s="461"/>
      <c r="OUM197" s="461"/>
      <c r="OUN197" s="461"/>
      <c r="OUO197" s="461"/>
      <c r="OUP197" s="461"/>
      <c r="OUQ197" s="461"/>
      <c r="OUR197" s="461"/>
      <c r="OUS197" s="461"/>
      <c r="OUT197" s="461"/>
      <c r="OUU197" s="461"/>
      <c r="OUV197" s="461"/>
      <c r="OUW197" s="461"/>
      <c r="OUX197" s="461"/>
      <c r="OUY197" s="461"/>
      <c r="OUZ197" s="461"/>
      <c r="OVA197" s="461"/>
      <c r="OVB197" s="461"/>
      <c r="OVC197" s="461"/>
      <c r="OVD197" s="461"/>
      <c r="OVE197" s="461"/>
      <c r="OVF197" s="461"/>
      <c r="OVG197" s="461"/>
      <c r="OVH197" s="461"/>
      <c r="OVI197" s="461"/>
      <c r="OVJ197" s="461"/>
      <c r="OVK197" s="461"/>
      <c r="OVL197" s="461"/>
      <c r="OVM197" s="461"/>
      <c r="OVN197" s="461"/>
      <c r="OVO197" s="461"/>
      <c r="OVP197" s="461"/>
      <c r="OVQ197" s="461"/>
      <c r="OVR197" s="461"/>
      <c r="OVS197" s="461"/>
      <c r="OVT197" s="461"/>
      <c r="OVU197" s="461"/>
      <c r="OVV197" s="461"/>
      <c r="OVW197" s="461"/>
      <c r="OVX197" s="461"/>
      <c r="OVY197" s="461"/>
      <c r="OVZ197" s="461"/>
      <c r="OWA197" s="461"/>
      <c r="OWB197" s="461"/>
      <c r="OWC197" s="461"/>
      <c r="OWD197" s="461"/>
      <c r="OWE197" s="461"/>
      <c r="OWF197" s="461"/>
      <c r="OWG197" s="461"/>
      <c r="OWH197" s="461"/>
      <c r="OWI197" s="461"/>
      <c r="OWJ197" s="461"/>
      <c r="OWK197" s="461"/>
      <c r="OWL197" s="461"/>
      <c r="OWM197" s="461"/>
      <c r="OWN197" s="461"/>
      <c r="OWO197" s="461"/>
      <c r="OWP197" s="461"/>
      <c r="OWQ197" s="461"/>
      <c r="OWR197" s="461"/>
      <c r="OWS197" s="461"/>
      <c r="OWT197" s="461"/>
      <c r="OWU197" s="461"/>
      <c r="OWV197" s="461"/>
      <c r="OWW197" s="461"/>
      <c r="OWX197" s="461"/>
      <c r="OWY197" s="461"/>
      <c r="OWZ197" s="461"/>
      <c r="OXA197" s="461"/>
      <c r="OXB197" s="461"/>
      <c r="OXC197" s="461"/>
      <c r="OXD197" s="461"/>
      <c r="OXE197" s="461"/>
      <c r="OXF197" s="461"/>
      <c r="OXG197" s="461"/>
      <c r="OXH197" s="461"/>
      <c r="OXI197" s="461"/>
      <c r="OXJ197" s="461"/>
      <c r="OXK197" s="461"/>
      <c r="OXL197" s="461"/>
      <c r="OXM197" s="461"/>
      <c r="OXN197" s="461"/>
      <c r="OXO197" s="461"/>
      <c r="OXP197" s="461"/>
      <c r="OXQ197" s="461"/>
      <c r="OXR197" s="461"/>
      <c r="OXS197" s="461"/>
      <c r="OXT197" s="461"/>
      <c r="OXU197" s="461"/>
      <c r="OXV197" s="461"/>
      <c r="OXW197" s="461"/>
      <c r="OXX197" s="461"/>
      <c r="OXY197" s="461"/>
      <c r="OXZ197" s="461"/>
      <c r="OYA197" s="461"/>
      <c r="OYB197" s="461"/>
      <c r="OYC197" s="461"/>
      <c r="OYD197" s="461"/>
      <c r="OYE197" s="461"/>
      <c r="OYF197" s="461"/>
      <c r="OYG197" s="461"/>
      <c r="OYH197" s="461"/>
      <c r="OYI197" s="461"/>
      <c r="OYJ197" s="461"/>
      <c r="OYK197" s="461"/>
      <c r="OYL197" s="461"/>
      <c r="OYM197" s="461"/>
      <c r="OYN197" s="461"/>
      <c r="OYO197" s="461"/>
      <c r="OYP197" s="461"/>
      <c r="OYQ197" s="461"/>
      <c r="OYR197" s="461"/>
      <c r="OYS197" s="461"/>
      <c r="OYT197" s="461"/>
      <c r="OYU197" s="461"/>
      <c r="OYV197" s="461"/>
      <c r="OYW197" s="461"/>
      <c r="OYX197" s="461"/>
      <c r="OYY197" s="461"/>
      <c r="OYZ197" s="461"/>
      <c r="OZA197" s="461"/>
      <c r="OZB197" s="461"/>
      <c r="OZC197" s="461"/>
      <c r="OZD197" s="461"/>
      <c r="OZE197" s="461"/>
      <c r="OZF197" s="461"/>
      <c r="OZG197" s="461"/>
      <c r="OZH197" s="461"/>
      <c r="OZI197" s="461"/>
      <c r="OZJ197" s="461"/>
      <c r="OZK197" s="461"/>
      <c r="OZL197" s="461"/>
      <c r="OZM197" s="461"/>
      <c r="OZN197" s="461"/>
      <c r="OZO197" s="461"/>
      <c r="OZP197" s="461"/>
      <c r="OZQ197" s="461"/>
      <c r="OZR197" s="461"/>
      <c r="OZS197" s="461"/>
      <c r="OZT197" s="461"/>
      <c r="OZU197" s="461"/>
      <c r="OZV197" s="461"/>
      <c r="OZW197" s="461"/>
      <c r="OZX197" s="461"/>
      <c r="OZY197" s="461"/>
      <c r="OZZ197" s="461"/>
      <c r="PAA197" s="461"/>
      <c r="PAB197" s="461"/>
      <c r="PAC197" s="461"/>
      <c r="PAD197" s="461"/>
      <c r="PAE197" s="461"/>
      <c r="PAF197" s="461"/>
      <c r="PAG197" s="461"/>
      <c r="PAH197" s="461"/>
      <c r="PAI197" s="461"/>
      <c r="PAJ197" s="461"/>
      <c r="PAK197" s="461"/>
      <c r="PAL197" s="461"/>
      <c r="PAM197" s="461"/>
      <c r="PAN197" s="461"/>
      <c r="PAO197" s="461"/>
      <c r="PAP197" s="461"/>
      <c r="PAQ197" s="461"/>
      <c r="PAR197" s="461"/>
      <c r="PAS197" s="461"/>
      <c r="PAT197" s="461"/>
      <c r="PAU197" s="461"/>
      <c r="PAV197" s="461"/>
      <c r="PAW197" s="461"/>
      <c r="PAX197" s="461"/>
      <c r="PAY197" s="461"/>
      <c r="PAZ197" s="461"/>
      <c r="PBA197" s="461"/>
      <c r="PBB197" s="461"/>
      <c r="PBC197" s="461"/>
      <c r="PBD197" s="461"/>
      <c r="PBE197" s="461"/>
      <c r="PBF197" s="461"/>
      <c r="PBG197" s="461"/>
      <c r="PBH197" s="461"/>
      <c r="PBI197" s="461"/>
      <c r="PBJ197" s="461"/>
      <c r="PBK197" s="461"/>
      <c r="PBL197" s="461"/>
      <c r="PBM197" s="461"/>
      <c r="PBN197" s="461"/>
      <c r="PBO197" s="461"/>
      <c r="PBP197" s="461"/>
      <c r="PBQ197" s="461"/>
      <c r="PBR197" s="461"/>
      <c r="PBS197" s="461"/>
      <c r="PBT197" s="461"/>
      <c r="PBU197" s="461"/>
      <c r="PBV197" s="461"/>
      <c r="PBW197" s="461"/>
      <c r="PBX197" s="461"/>
      <c r="PBY197" s="461"/>
      <c r="PBZ197" s="461"/>
      <c r="PCA197" s="461"/>
      <c r="PCB197" s="461"/>
      <c r="PCC197" s="461"/>
      <c r="PCD197" s="461"/>
      <c r="PCE197" s="461"/>
      <c r="PCF197" s="461"/>
      <c r="PCG197" s="461"/>
      <c r="PCH197" s="461"/>
      <c r="PCI197" s="461"/>
      <c r="PCJ197" s="461"/>
      <c r="PCK197" s="461"/>
      <c r="PCL197" s="461"/>
      <c r="PCM197" s="461"/>
      <c r="PCN197" s="461"/>
      <c r="PCO197" s="461"/>
      <c r="PCP197" s="461"/>
      <c r="PCQ197" s="461"/>
      <c r="PCR197" s="461"/>
      <c r="PCS197" s="461"/>
      <c r="PCT197" s="461"/>
      <c r="PCU197" s="461"/>
      <c r="PCV197" s="461"/>
      <c r="PCW197" s="461"/>
      <c r="PCX197" s="461"/>
      <c r="PCY197" s="461"/>
      <c r="PCZ197" s="461"/>
      <c r="PDA197" s="461"/>
      <c r="PDB197" s="461"/>
      <c r="PDC197" s="461"/>
      <c r="PDD197" s="461"/>
      <c r="PDE197" s="461"/>
      <c r="PDF197" s="461"/>
      <c r="PDG197" s="461"/>
      <c r="PDH197" s="461"/>
      <c r="PDI197" s="461"/>
      <c r="PDJ197" s="461"/>
      <c r="PDK197" s="461"/>
      <c r="PDL197" s="461"/>
      <c r="PDM197" s="461"/>
      <c r="PDN197" s="461"/>
      <c r="PDO197" s="461"/>
      <c r="PDP197" s="461"/>
      <c r="PDQ197" s="461"/>
      <c r="PDR197" s="461"/>
      <c r="PDS197" s="461"/>
      <c r="PDT197" s="461"/>
      <c r="PDU197" s="461"/>
      <c r="PDV197" s="461"/>
      <c r="PDW197" s="461"/>
      <c r="PDX197" s="461"/>
      <c r="PDY197" s="461"/>
      <c r="PDZ197" s="461"/>
      <c r="PEA197" s="461"/>
      <c r="PEB197" s="461"/>
      <c r="PEC197" s="461"/>
      <c r="PED197" s="461"/>
      <c r="PEE197" s="461"/>
      <c r="PEF197" s="461"/>
      <c r="PEG197" s="461"/>
      <c r="PEH197" s="461"/>
      <c r="PEI197" s="461"/>
      <c r="PEJ197" s="461"/>
      <c r="PEK197" s="461"/>
      <c r="PEL197" s="461"/>
      <c r="PEM197" s="461"/>
      <c r="PEN197" s="461"/>
      <c r="PEO197" s="461"/>
      <c r="PEP197" s="461"/>
      <c r="PEQ197" s="461"/>
      <c r="PER197" s="461"/>
      <c r="PES197" s="461"/>
      <c r="PET197" s="461"/>
      <c r="PEU197" s="461"/>
      <c r="PEV197" s="461"/>
      <c r="PEW197" s="461"/>
      <c r="PEX197" s="461"/>
      <c r="PEY197" s="461"/>
      <c r="PEZ197" s="461"/>
      <c r="PFA197" s="461"/>
      <c r="PFB197" s="461"/>
      <c r="PFC197" s="461"/>
      <c r="PFD197" s="461"/>
      <c r="PFE197" s="461"/>
      <c r="PFF197" s="461"/>
      <c r="PFG197" s="461"/>
      <c r="PFH197" s="461"/>
      <c r="PFI197" s="461"/>
      <c r="PFJ197" s="461"/>
      <c r="PFK197" s="461"/>
      <c r="PFL197" s="461"/>
      <c r="PFM197" s="461"/>
      <c r="PFN197" s="461"/>
      <c r="PFO197" s="461"/>
      <c r="PFP197" s="461"/>
      <c r="PFQ197" s="461"/>
      <c r="PFR197" s="461"/>
      <c r="PFS197" s="461"/>
      <c r="PFT197" s="461"/>
      <c r="PFU197" s="461"/>
      <c r="PFV197" s="461"/>
      <c r="PFW197" s="461"/>
      <c r="PFX197" s="461"/>
      <c r="PFY197" s="461"/>
      <c r="PFZ197" s="461"/>
      <c r="PGA197" s="461"/>
      <c r="PGB197" s="461"/>
      <c r="PGC197" s="461"/>
      <c r="PGD197" s="461"/>
      <c r="PGE197" s="461"/>
      <c r="PGF197" s="461"/>
      <c r="PGG197" s="461"/>
      <c r="PGH197" s="461"/>
      <c r="PGI197" s="461"/>
      <c r="PGJ197" s="461"/>
      <c r="PGK197" s="461"/>
      <c r="PGL197" s="461"/>
      <c r="PGM197" s="461"/>
      <c r="PGN197" s="461"/>
      <c r="PGO197" s="461"/>
      <c r="PGP197" s="461"/>
      <c r="PGQ197" s="461"/>
      <c r="PGR197" s="461"/>
      <c r="PGS197" s="461"/>
      <c r="PGT197" s="461"/>
      <c r="PGU197" s="461"/>
      <c r="PGV197" s="461"/>
      <c r="PGW197" s="461"/>
      <c r="PGX197" s="461"/>
      <c r="PGY197" s="461"/>
      <c r="PGZ197" s="461"/>
      <c r="PHA197" s="461"/>
      <c r="PHB197" s="461"/>
      <c r="PHC197" s="461"/>
      <c r="PHD197" s="461"/>
      <c r="PHE197" s="461"/>
      <c r="PHF197" s="461"/>
      <c r="PHG197" s="461"/>
      <c r="PHH197" s="461"/>
      <c r="PHI197" s="461"/>
      <c r="PHJ197" s="461"/>
      <c r="PHK197" s="461"/>
      <c r="PHL197" s="461"/>
      <c r="PHM197" s="461"/>
      <c r="PHN197" s="461"/>
      <c r="PHO197" s="461"/>
      <c r="PHP197" s="461"/>
      <c r="PHQ197" s="461"/>
      <c r="PHR197" s="461"/>
      <c r="PHS197" s="461"/>
      <c r="PHT197" s="461"/>
      <c r="PHU197" s="461"/>
      <c r="PHV197" s="461"/>
      <c r="PHW197" s="461"/>
      <c r="PHX197" s="461"/>
      <c r="PHY197" s="461"/>
      <c r="PHZ197" s="461"/>
      <c r="PIA197" s="461"/>
      <c r="PIB197" s="461"/>
      <c r="PIC197" s="461"/>
      <c r="PID197" s="461"/>
      <c r="PIE197" s="461"/>
      <c r="PIF197" s="461"/>
      <c r="PIG197" s="461"/>
      <c r="PIH197" s="461"/>
      <c r="PII197" s="461"/>
      <c r="PIJ197" s="461"/>
      <c r="PIK197" s="461"/>
      <c r="PIL197" s="461"/>
      <c r="PIM197" s="461"/>
      <c r="PIN197" s="461"/>
      <c r="PIO197" s="461"/>
      <c r="PIP197" s="461"/>
      <c r="PIQ197" s="461"/>
      <c r="PIR197" s="461"/>
      <c r="PIS197" s="461"/>
      <c r="PIT197" s="461"/>
      <c r="PIU197" s="461"/>
      <c r="PIV197" s="461"/>
      <c r="PIW197" s="461"/>
      <c r="PIX197" s="461"/>
      <c r="PIY197" s="461"/>
      <c r="PIZ197" s="461"/>
      <c r="PJA197" s="461"/>
      <c r="PJB197" s="461"/>
      <c r="PJC197" s="461"/>
      <c r="PJD197" s="461"/>
      <c r="PJE197" s="461"/>
      <c r="PJF197" s="461"/>
      <c r="PJG197" s="461"/>
      <c r="PJH197" s="461"/>
      <c r="PJI197" s="461"/>
      <c r="PJJ197" s="461"/>
      <c r="PJK197" s="461"/>
      <c r="PJL197" s="461"/>
      <c r="PJM197" s="461"/>
      <c r="PJN197" s="461"/>
      <c r="PJO197" s="461"/>
      <c r="PJP197" s="461"/>
      <c r="PJQ197" s="461"/>
      <c r="PJR197" s="461"/>
      <c r="PJS197" s="461"/>
      <c r="PJT197" s="461"/>
      <c r="PJU197" s="461"/>
      <c r="PJV197" s="461"/>
      <c r="PJW197" s="461"/>
      <c r="PJX197" s="461"/>
      <c r="PJY197" s="461"/>
      <c r="PJZ197" s="461"/>
      <c r="PKA197" s="461"/>
      <c r="PKB197" s="461"/>
      <c r="PKC197" s="461"/>
      <c r="PKD197" s="461"/>
      <c r="PKE197" s="461"/>
      <c r="PKF197" s="461"/>
      <c r="PKG197" s="461"/>
      <c r="PKH197" s="461"/>
      <c r="PKI197" s="461"/>
      <c r="PKJ197" s="461"/>
      <c r="PKK197" s="461"/>
      <c r="PKL197" s="461"/>
      <c r="PKM197" s="461"/>
      <c r="PKN197" s="461"/>
      <c r="PKO197" s="461"/>
      <c r="PKP197" s="461"/>
      <c r="PKQ197" s="461"/>
      <c r="PKR197" s="461"/>
      <c r="PKS197" s="461"/>
      <c r="PKT197" s="461"/>
      <c r="PKU197" s="461"/>
      <c r="PKV197" s="461"/>
      <c r="PKW197" s="461"/>
      <c r="PKX197" s="461"/>
      <c r="PKY197" s="461"/>
      <c r="PKZ197" s="461"/>
      <c r="PLA197" s="461"/>
      <c r="PLB197" s="461"/>
      <c r="PLC197" s="461"/>
      <c r="PLD197" s="461"/>
      <c r="PLE197" s="461"/>
      <c r="PLF197" s="461"/>
      <c r="PLG197" s="461"/>
      <c r="PLH197" s="461"/>
      <c r="PLI197" s="461"/>
      <c r="PLJ197" s="461"/>
      <c r="PLK197" s="461"/>
      <c r="PLL197" s="461"/>
      <c r="PLM197" s="461"/>
      <c r="PLN197" s="461"/>
      <c r="PLO197" s="461"/>
      <c r="PLP197" s="461"/>
      <c r="PLQ197" s="461"/>
      <c r="PLR197" s="461"/>
      <c r="PLS197" s="461"/>
      <c r="PLT197" s="461"/>
      <c r="PLU197" s="461"/>
      <c r="PLV197" s="461"/>
      <c r="PLW197" s="461"/>
      <c r="PLX197" s="461"/>
      <c r="PLY197" s="461"/>
      <c r="PLZ197" s="461"/>
      <c r="PMA197" s="461"/>
      <c r="PMB197" s="461"/>
      <c r="PMC197" s="461"/>
      <c r="PMD197" s="461"/>
      <c r="PME197" s="461"/>
      <c r="PMF197" s="461"/>
      <c r="PMG197" s="461"/>
      <c r="PMH197" s="461"/>
      <c r="PMI197" s="461"/>
      <c r="PMJ197" s="461"/>
      <c r="PMK197" s="461"/>
      <c r="PML197" s="461"/>
      <c r="PMM197" s="461"/>
      <c r="PMN197" s="461"/>
      <c r="PMO197" s="461"/>
      <c r="PMP197" s="461"/>
      <c r="PMQ197" s="461"/>
      <c r="PMR197" s="461"/>
      <c r="PMS197" s="461"/>
      <c r="PMT197" s="461"/>
      <c r="PMU197" s="461"/>
      <c r="PMV197" s="461"/>
      <c r="PMW197" s="461"/>
      <c r="PMX197" s="461"/>
      <c r="PMY197" s="461"/>
      <c r="PMZ197" s="461"/>
      <c r="PNA197" s="461"/>
      <c r="PNB197" s="461"/>
      <c r="PNC197" s="461"/>
      <c r="PND197" s="461"/>
      <c r="PNE197" s="461"/>
      <c r="PNF197" s="461"/>
      <c r="PNG197" s="461"/>
      <c r="PNH197" s="461"/>
      <c r="PNI197" s="461"/>
      <c r="PNJ197" s="461"/>
      <c r="PNK197" s="461"/>
      <c r="PNL197" s="461"/>
      <c r="PNM197" s="461"/>
      <c r="PNN197" s="461"/>
      <c r="PNO197" s="461"/>
      <c r="PNP197" s="461"/>
      <c r="PNQ197" s="461"/>
      <c r="PNR197" s="461"/>
      <c r="PNS197" s="461"/>
      <c r="PNT197" s="461"/>
      <c r="PNU197" s="461"/>
      <c r="PNV197" s="461"/>
      <c r="PNW197" s="461"/>
      <c r="PNX197" s="461"/>
      <c r="PNY197" s="461"/>
      <c r="PNZ197" s="461"/>
      <c r="POA197" s="461"/>
      <c r="POB197" s="461"/>
      <c r="POC197" s="461"/>
      <c r="POD197" s="461"/>
      <c r="POE197" s="461"/>
      <c r="POF197" s="461"/>
      <c r="POG197" s="461"/>
      <c r="POH197" s="461"/>
      <c r="POI197" s="461"/>
      <c r="POJ197" s="461"/>
      <c r="POK197" s="461"/>
      <c r="POL197" s="461"/>
      <c r="POM197" s="461"/>
      <c r="PON197" s="461"/>
      <c r="POO197" s="461"/>
      <c r="POP197" s="461"/>
      <c r="POQ197" s="461"/>
      <c r="POR197" s="461"/>
      <c r="POS197" s="461"/>
      <c r="POT197" s="461"/>
      <c r="POU197" s="461"/>
      <c r="POV197" s="461"/>
      <c r="POW197" s="461"/>
      <c r="POX197" s="461"/>
      <c r="POY197" s="461"/>
      <c r="POZ197" s="461"/>
      <c r="PPA197" s="461"/>
      <c r="PPB197" s="461"/>
      <c r="PPC197" s="461"/>
      <c r="PPD197" s="461"/>
      <c r="PPE197" s="461"/>
      <c r="PPF197" s="461"/>
      <c r="PPG197" s="461"/>
      <c r="PPH197" s="461"/>
      <c r="PPI197" s="461"/>
      <c r="PPJ197" s="461"/>
      <c r="PPK197" s="461"/>
      <c r="PPL197" s="461"/>
      <c r="PPM197" s="461"/>
      <c r="PPN197" s="461"/>
      <c r="PPO197" s="461"/>
      <c r="PPP197" s="461"/>
      <c r="PPQ197" s="461"/>
      <c r="PPR197" s="461"/>
      <c r="PPS197" s="461"/>
      <c r="PPT197" s="461"/>
      <c r="PPU197" s="461"/>
      <c r="PPV197" s="461"/>
      <c r="PPW197" s="461"/>
      <c r="PPX197" s="461"/>
      <c r="PPY197" s="461"/>
      <c r="PPZ197" s="461"/>
      <c r="PQA197" s="461"/>
      <c r="PQB197" s="461"/>
      <c r="PQC197" s="461"/>
      <c r="PQD197" s="461"/>
      <c r="PQE197" s="461"/>
      <c r="PQF197" s="461"/>
      <c r="PQG197" s="461"/>
      <c r="PQH197" s="461"/>
      <c r="PQI197" s="461"/>
      <c r="PQJ197" s="461"/>
      <c r="PQK197" s="461"/>
      <c r="PQL197" s="461"/>
      <c r="PQM197" s="461"/>
      <c r="PQN197" s="461"/>
      <c r="PQO197" s="461"/>
      <c r="PQP197" s="461"/>
      <c r="PQQ197" s="461"/>
      <c r="PQR197" s="461"/>
      <c r="PQS197" s="461"/>
      <c r="PQT197" s="461"/>
      <c r="PQU197" s="461"/>
      <c r="PQV197" s="461"/>
      <c r="PQW197" s="461"/>
      <c r="PQX197" s="461"/>
      <c r="PQY197" s="461"/>
      <c r="PQZ197" s="461"/>
      <c r="PRA197" s="461"/>
      <c r="PRB197" s="461"/>
      <c r="PRC197" s="461"/>
      <c r="PRD197" s="461"/>
      <c r="PRE197" s="461"/>
      <c r="PRF197" s="461"/>
      <c r="PRG197" s="461"/>
      <c r="PRH197" s="461"/>
      <c r="PRI197" s="461"/>
      <c r="PRJ197" s="461"/>
      <c r="PRK197" s="461"/>
      <c r="PRL197" s="461"/>
      <c r="PRM197" s="461"/>
      <c r="PRN197" s="461"/>
      <c r="PRO197" s="461"/>
      <c r="PRP197" s="461"/>
      <c r="PRQ197" s="461"/>
      <c r="PRR197" s="461"/>
      <c r="PRS197" s="461"/>
      <c r="PRT197" s="461"/>
      <c r="PRU197" s="461"/>
      <c r="PRV197" s="461"/>
      <c r="PRW197" s="461"/>
      <c r="PRX197" s="461"/>
      <c r="PRY197" s="461"/>
      <c r="PRZ197" s="461"/>
      <c r="PSA197" s="461"/>
      <c r="PSB197" s="461"/>
      <c r="PSC197" s="461"/>
      <c r="PSD197" s="461"/>
      <c r="PSE197" s="461"/>
      <c r="PSF197" s="461"/>
      <c r="PSG197" s="461"/>
      <c r="PSH197" s="461"/>
      <c r="PSI197" s="461"/>
      <c r="PSJ197" s="461"/>
      <c r="PSK197" s="461"/>
      <c r="PSL197" s="461"/>
      <c r="PSM197" s="461"/>
      <c r="PSN197" s="461"/>
      <c r="PSO197" s="461"/>
      <c r="PSP197" s="461"/>
      <c r="PSQ197" s="461"/>
      <c r="PSR197" s="461"/>
      <c r="PSS197" s="461"/>
      <c r="PST197" s="461"/>
      <c r="PSU197" s="461"/>
      <c r="PSV197" s="461"/>
      <c r="PSW197" s="461"/>
      <c r="PSX197" s="461"/>
      <c r="PSY197" s="461"/>
      <c r="PSZ197" s="461"/>
      <c r="PTA197" s="461"/>
      <c r="PTB197" s="461"/>
      <c r="PTC197" s="461"/>
      <c r="PTD197" s="461"/>
      <c r="PTE197" s="461"/>
      <c r="PTF197" s="461"/>
      <c r="PTG197" s="461"/>
      <c r="PTH197" s="461"/>
      <c r="PTI197" s="461"/>
      <c r="PTJ197" s="461"/>
      <c r="PTK197" s="461"/>
      <c r="PTL197" s="461"/>
      <c r="PTM197" s="461"/>
      <c r="PTN197" s="461"/>
      <c r="PTO197" s="461"/>
      <c r="PTP197" s="461"/>
      <c r="PTQ197" s="461"/>
      <c r="PTR197" s="461"/>
      <c r="PTS197" s="461"/>
      <c r="PTT197" s="461"/>
      <c r="PTU197" s="461"/>
      <c r="PTV197" s="461"/>
      <c r="PTW197" s="461"/>
      <c r="PTX197" s="461"/>
      <c r="PTY197" s="461"/>
      <c r="PTZ197" s="461"/>
      <c r="PUA197" s="461"/>
      <c r="PUB197" s="461"/>
      <c r="PUC197" s="461"/>
      <c r="PUD197" s="461"/>
      <c r="PUE197" s="461"/>
      <c r="PUF197" s="461"/>
      <c r="PUG197" s="461"/>
      <c r="PUH197" s="461"/>
      <c r="PUI197" s="461"/>
      <c r="PUJ197" s="461"/>
      <c r="PUK197" s="461"/>
      <c r="PUL197" s="461"/>
      <c r="PUM197" s="461"/>
      <c r="PUN197" s="461"/>
      <c r="PUO197" s="461"/>
      <c r="PUP197" s="461"/>
      <c r="PUQ197" s="461"/>
      <c r="PUR197" s="461"/>
      <c r="PUS197" s="461"/>
      <c r="PUT197" s="461"/>
      <c r="PUU197" s="461"/>
      <c r="PUV197" s="461"/>
      <c r="PUW197" s="461"/>
      <c r="PUX197" s="461"/>
      <c r="PUY197" s="461"/>
      <c r="PUZ197" s="461"/>
      <c r="PVA197" s="461"/>
      <c r="PVB197" s="461"/>
      <c r="PVC197" s="461"/>
      <c r="PVD197" s="461"/>
      <c r="PVE197" s="461"/>
      <c r="PVF197" s="461"/>
      <c r="PVG197" s="461"/>
      <c r="PVH197" s="461"/>
      <c r="PVI197" s="461"/>
      <c r="PVJ197" s="461"/>
      <c r="PVK197" s="461"/>
      <c r="PVL197" s="461"/>
      <c r="PVM197" s="461"/>
      <c r="PVN197" s="461"/>
      <c r="PVO197" s="461"/>
      <c r="PVP197" s="461"/>
      <c r="PVQ197" s="461"/>
      <c r="PVR197" s="461"/>
      <c r="PVS197" s="461"/>
      <c r="PVT197" s="461"/>
      <c r="PVU197" s="461"/>
      <c r="PVV197" s="461"/>
      <c r="PVW197" s="461"/>
      <c r="PVX197" s="461"/>
      <c r="PVY197" s="461"/>
      <c r="PVZ197" s="461"/>
      <c r="PWA197" s="461"/>
      <c r="PWB197" s="461"/>
      <c r="PWC197" s="461"/>
      <c r="PWD197" s="461"/>
      <c r="PWE197" s="461"/>
      <c r="PWF197" s="461"/>
      <c r="PWG197" s="461"/>
      <c r="PWH197" s="461"/>
      <c r="PWI197" s="461"/>
      <c r="PWJ197" s="461"/>
      <c r="PWK197" s="461"/>
      <c r="PWL197" s="461"/>
      <c r="PWM197" s="461"/>
      <c r="PWN197" s="461"/>
      <c r="PWO197" s="461"/>
      <c r="PWP197" s="461"/>
      <c r="PWQ197" s="461"/>
      <c r="PWR197" s="461"/>
      <c r="PWS197" s="461"/>
      <c r="PWT197" s="461"/>
      <c r="PWU197" s="461"/>
      <c r="PWV197" s="461"/>
      <c r="PWW197" s="461"/>
      <c r="PWX197" s="461"/>
      <c r="PWY197" s="461"/>
      <c r="PWZ197" s="461"/>
      <c r="PXA197" s="461"/>
      <c r="PXB197" s="461"/>
      <c r="PXC197" s="461"/>
      <c r="PXD197" s="461"/>
      <c r="PXE197" s="461"/>
      <c r="PXF197" s="461"/>
      <c r="PXG197" s="461"/>
      <c r="PXH197" s="461"/>
      <c r="PXI197" s="461"/>
      <c r="PXJ197" s="461"/>
      <c r="PXK197" s="461"/>
      <c r="PXL197" s="461"/>
      <c r="PXM197" s="461"/>
      <c r="PXN197" s="461"/>
      <c r="PXO197" s="461"/>
      <c r="PXP197" s="461"/>
      <c r="PXQ197" s="461"/>
      <c r="PXR197" s="461"/>
      <c r="PXS197" s="461"/>
      <c r="PXT197" s="461"/>
      <c r="PXU197" s="461"/>
      <c r="PXV197" s="461"/>
      <c r="PXW197" s="461"/>
      <c r="PXX197" s="461"/>
      <c r="PXY197" s="461"/>
      <c r="PXZ197" s="461"/>
      <c r="PYA197" s="461"/>
      <c r="PYB197" s="461"/>
      <c r="PYC197" s="461"/>
      <c r="PYD197" s="461"/>
      <c r="PYE197" s="461"/>
      <c r="PYF197" s="461"/>
      <c r="PYG197" s="461"/>
      <c r="PYH197" s="461"/>
      <c r="PYI197" s="461"/>
      <c r="PYJ197" s="461"/>
      <c r="PYK197" s="461"/>
      <c r="PYL197" s="461"/>
      <c r="PYM197" s="461"/>
      <c r="PYN197" s="461"/>
      <c r="PYO197" s="461"/>
      <c r="PYP197" s="461"/>
      <c r="PYQ197" s="461"/>
      <c r="PYR197" s="461"/>
      <c r="PYS197" s="461"/>
      <c r="PYT197" s="461"/>
      <c r="PYU197" s="461"/>
      <c r="PYV197" s="461"/>
      <c r="PYW197" s="461"/>
      <c r="PYX197" s="461"/>
      <c r="PYY197" s="461"/>
      <c r="PYZ197" s="461"/>
      <c r="PZA197" s="461"/>
      <c r="PZB197" s="461"/>
      <c r="PZC197" s="461"/>
      <c r="PZD197" s="461"/>
      <c r="PZE197" s="461"/>
      <c r="PZF197" s="461"/>
      <c r="PZG197" s="461"/>
      <c r="PZH197" s="461"/>
      <c r="PZI197" s="461"/>
      <c r="PZJ197" s="461"/>
      <c r="PZK197" s="461"/>
      <c r="PZL197" s="461"/>
      <c r="PZM197" s="461"/>
      <c r="PZN197" s="461"/>
      <c r="PZO197" s="461"/>
      <c r="PZP197" s="461"/>
      <c r="PZQ197" s="461"/>
      <c r="PZR197" s="461"/>
      <c r="PZS197" s="461"/>
      <c r="PZT197" s="461"/>
      <c r="PZU197" s="461"/>
      <c r="PZV197" s="461"/>
      <c r="PZW197" s="461"/>
      <c r="PZX197" s="461"/>
      <c r="PZY197" s="461"/>
      <c r="PZZ197" s="461"/>
      <c r="QAA197" s="461"/>
      <c r="QAB197" s="461"/>
      <c r="QAC197" s="461"/>
      <c r="QAD197" s="461"/>
      <c r="QAE197" s="461"/>
      <c r="QAF197" s="461"/>
      <c r="QAG197" s="461"/>
      <c r="QAH197" s="461"/>
      <c r="QAI197" s="461"/>
      <c r="QAJ197" s="461"/>
      <c r="QAK197" s="461"/>
      <c r="QAL197" s="461"/>
      <c r="QAM197" s="461"/>
      <c r="QAN197" s="461"/>
      <c r="QAO197" s="461"/>
      <c r="QAP197" s="461"/>
      <c r="QAQ197" s="461"/>
      <c r="QAR197" s="461"/>
      <c r="QAS197" s="461"/>
      <c r="QAT197" s="461"/>
      <c r="QAU197" s="461"/>
      <c r="QAV197" s="461"/>
      <c r="QAW197" s="461"/>
      <c r="QAX197" s="461"/>
      <c r="QAY197" s="461"/>
      <c r="QAZ197" s="461"/>
      <c r="QBA197" s="461"/>
      <c r="QBB197" s="461"/>
      <c r="QBC197" s="461"/>
      <c r="QBD197" s="461"/>
      <c r="QBE197" s="461"/>
      <c r="QBF197" s="461"/>
      <c r="QBG197" s="461"/>
      <c r="QBH197" s="461"/>
      <c r="QBI197" s="461"/>
      <c r="QBJ197" s="461"/>
      <c r="QBK197" s="461"/>
      <c r="QBL197" s="461"/>
      <c r="QBM197" s="461"/>
      <c r="QBN197" s="461"/>
      <c r="QBO197" s="461"/>
      <c r="QBP197" s="461"/>
      <c r="QBQ197" s="461"/>
      <c r="QBR197" s="461"/>
      <c r="QBS197" s="461"/>
      <c r="QBT197" s="461"/>
      <c r="QBU197" s="461"/>
      <c r="QBV197" s="461"/>
      <c r="QBW197" s="461"/>
      <c r="QBX197" s="461"/>
      <c r="QBY197" s="461"/>
      <c r="QBZ197" s="461"/>
      <c r="QCA197" s="461"/>
      <c r="QCB197" s="461"/>
      <c r="QCC197" s="461"/>
      <c r="QCD197" s="461"/>
      <c r="QCE197" s="461"/>
      <c r="QCF197" s="461"/>
      <c r="QCG197" s="461"/>
      <c r="QCH197" s="461"/>
      <c r="QCI197" s="461"/>
      <c r="QCJ197" s="461"/>
      <c r="QCK197" s="461"/>
      <c r="QCL197" s="461"/>
      <c r="QCM197" s="461"/>
      <c r="QCN197" s="461"/>
      <c r="QCO197" s="461"/>
      <c r="QCP197" s="461"/>
      <c r="QCQ197" s="461"/>
      <c r="QCR197" s="461"/>
      <c r="QCS197" s="461"/>
      <c r="QCT197" s="461"/>
      <c r="QCU197" s="461"/>
      <c r="QCV197" s="461"/>
      <c r="QCW197" s="461"/>
      <c r="QCX197" s="461"/>
      <c r="QCY197" s="461"/>
      <c r="QCZ197" s="461"/>
      <c r="QDA197" s="461"/>
      <c r="QDB197" s="461"/>
      <c r="QDC197" s="461"/>
      <c r="QDD197" s="461"/>
      <c r="QDE197" s="461"/>
      <c r="QDF197" s="461"/>
      <c r="QDG197" s="461"/>
      <c r="QDH197" s="461"/>
      <c r="QDI197" s="461"/>
      <c r="QDJ197" s="461"/>
      <c r="QDK197" s="461"/>
      <c r="QDL197" s="461"/>
      <c r="QDM197" s="461"/>
      <c r="QDN197" s="461"/>
      <c r="QDO197" s="461"/>
      <c r="QDP197" s="461"/>
      <c r="QDQ197" s="461"/>
      <c r="QDR197" s="461"/>
      <c r="QDS197" s="461"/>
      <c r="QDT197" s="461"/>
      <c r="QDU197" s="461"/>
      <c r="QDV197" s="461"/>
      <c r="QDW197" s="461"/>
      <c r="QDX197" s="461"/>
      <c r="QDY197" s="461"/>
      <c r="QDZ197" s="461"/>
      <c r="QEA197" s="461"/>
      <c r="QEB197" s="461"/>
      <c r="QEC197" s="461"/>
      <c r="QED197" s="461"/>
      <c r="QEE197" s="461"/>
      <c r="QEF197" s="461"/>
      <c r="QEG197" s="461"/>
      <c r="QEH197" s="461"/>
      <c r="QEI197" s="461"/>
      <c r="QEJ197" s="461"/>
      <c r="QEK197" s="461"/>
      <c r="QEL197" s="461"/>
      <c r="QEM197" s="461"/>
      <c r="QEN197" s="461"/>
      <c r="QEO197" s="461"/>
      <c r="QEP197" s="461"/>
      <c r="QEQ197" s="461"/>
      <c r="QER197" s="461"/>
      <c r="QES197" s="461"/>
      <c r="QET197" s="461"/>
      <c r="QEU197" s="461"/>
      <c r="QEV197" s="461"/>
      <c r="QEW197" s="461"/>
      <c r="QEX197" s="461"/>
      <c r="QEY197" s="461"/>
      <c r="QEZ197" s="461"/>
      <c r="QFA197" s="461"/>
      <c r="QFB197" s="461"/>
      <c r="QFC197" s="461"/>
      <c r="QFD197" s="461"/>
      <c r="QFE197" s="461"/>
      <c r="QFF197" s="461"/>
      <c r="QFG197" s="461"/>
      <c r="QFH197" s="461"/>
      <c r="QFI197" s="461"/>
      <c r="QFJ197" s="461"/>
      <c r="QFK197" s="461"/>
      <c r="QFL197" s="461"/>
      <c r="QFM197" s="461"/>
      <c r="QFN197" s="461"/>
      <c r="QFO197" s="461"/>
      <c r="QFP197" s="461"/>
      <c r="QFQ197" s="461"/>
      <c r="QFR197" s="461"/>
      <c r="QFS197" s="461"/>
      <c r="QFT197" s="461"/>
      <c r="QFU197" s="461"/>
      <c r="QFV197" s="461"/>
      <c r="QFW197" s="461"/>
      <c r="QFX197" s="461"/>
      <c r="QFY197" s="461"/>
      <c r="QFZ197" s="461"/>
      <c r="QGA197" s="461"/>
      <c r="QGB197" s="461"/>
      <c r="QGC197" s="461"/>
      <c r="QGD197" s="461"/>
      <c r="QGE197" s="461"/>
      <c r="QGF197" s="461"/>
      <c r="QGG197" s="461"/>
      <c r="QGH197" s="461"/>
      <c r="QGI197" s="461"/>
      <c r="QGJ197" s="461"/>
      <c r="QGK197" s="461"/>
      <c r="QGL197" s="461"/>
      <c r="QGM197" s="461"/>
      <c r="QGN197" s="461"/>
      <c r="QGO197" s="461"/>
      <c r="QGP197" s="461"/>
      <c r="QGQ197" s="461"/>
      <c r="QGR197" s="461"/>
      <c r="QGS197" s="461"/>
      <c r="QGT197" s="461"/>
      <c r="QGU197" s="461"/>
      <c r="QGV197" s="461"/>
      <c r="QGW197" s="461"/>
      <c r="QGX197" s="461"/>
      <c r="QGY197" s="461"/>
      <c r="QGZ197" s="461"/>
      <c r="QHA197" s="461"/>
      <c r="QHB197" s="461"/>
      <c r="QHC197" s="461"/>
      <c r="QHD197" s="461"/>
      <c r="QHE197" s="461"/>
      <c r="QHF197" s="461"/>
      <c r="QHG197" s="461"/>
      <c r="QHH197" s="461"/>
      <c r="QHI197" s="461"/>
      <c r="QHJ197" s="461"/>
      <c r="QHK197" s="461"/>
      <c r="QHL197" s="461"/>
      <c r="QHM197" s="461"/>
      <c r="QHN197" s="461"/>
      <c r="QHO197" s="461"/>
      <c r="QHP197" s="461"/>
      <c r="QHQ197" s="461"/>
      <c r="QHR197" s="461"/>
      <c r="QHS197" s="461"/>
      <c r="QHT197" s="461"/>
      <c r="QHU197" s="461"/>
      <c r="QHV197" s="461"/>
      <c r="QHW197" s="461"/>
      <c r="QHX197" s="461"/>
      <c r="QHY197" s="461"/>
      <c r="QHZ197" s="461"/>
      <c r="QIA197" s="461"/>
      <c r="QIB197" s="461"/>
      <c r="QIC197" s="461"/>
      <c r="QID197" s="461"/>
      <c r="QIE197" s="461"/>
      <c r="QIF197" s="461"/>
      <c r="QIG197" s="461"/>
      <c r="QIH197" s="461"/>
      <c r="QII197" s="461"/>
      <c r="QIJ197" s="461"/>
      <c r="QIK197" s="461"/>
      <c r="QIL197" s="461"/>
      <c r="QIM197" s="461"/>
      <c r="QIN197" s="461"/>
      <c r="QIO197" s="461"/>
      <c r="QIP197" s="461"/>
      <c r="QIQ197" s="461"/>
      <c r="QIR197" s="461"/>
      <c r="QIS197" s="461"/>
      <c r="QIT197" s="461"/>
      <c r="QIU197" s="461"/>
      <c r="QIV197" s="461"/>
      <c r="QIW197" s="461"/>
      <c r="QIX197" s="461"/>
      <c r="QIY197" s="461"/>
      <c r="QIZ197" s="461"/>
      <c r="QJA197" s="461"/>
      <c r="QJB197" s="461"/>
      <c r="QJC197" s="461"/>
      <c r="QJD197" s="461"/>
      <c r="QJE197" s="461"/>
      <c r="QJF197" s="461"/>
      <c r="QJG197" s="461"/>
      <c r="QJH197" s="461"/>
      <c r="QJI197" s="461"/>
      <c r="QJJ197" s="461"/>
      <c r="QJK197" s="461"/>
      <c r="QJL197" s="461"/>
      <c r="QJM197" s="461"/>
      <c r="QJN197" s="461"/>
      <c r="QJO197" s="461"/>
      <c r="QJP197" s="461"/>
      <c r="QJQ197" s="461"/>
      <c r="QJR197" s="461"/>
      <c r="QJS197" s="461"/>
      <c r="QJT197" s="461"/>
      <c r="QJU197" s="461"/>
      <c r="QJV197" s="461"/>
      <c r="QJW197" s="461"/>
      <c r="QJX197" s="461"/>
      <c r="QJY197" s="461"/>
      <c r="QJZ197" s="461"/>
      <c r="QKA197" s="461"/>
      <c r="QKB197" s="461"/>
      <c r="QKC197" s="461"/>
      <c r="QKD197" s="461"/>
      <c r="QKE197" s="461"/>
      <c r="QKF197" s="461"/>
      <c r="QKG197" s="461"/>
      <c r="QKH197" s="461"/>
      <c r="QKI197" s="461"/>
      <c r="QKJ197" s="461"/>
      <c r="QKK197" s="461"/>
      <c r="QKL197" s="461"/>
      <c r="QKM197" s="461"/>
      <c r="QKN197" s="461"/>
      <c r="QKO197" s="461"/>
      <c r="QKP197" s="461"/>
      <c r="QKQ197" s="461"/>
      <c r="QKR197" s="461"/>
      <c r="QKS197" s="461"/>
      <c r="QKT197" s="461"/>
      <c r="QKU197" s="461"/>
      <c r="QKV197" s="461"/>
      <c r="QKW197" s="461"/>
      <c r="QKX197" s="461"/>
      <c r="QKY197" s="461"/>
      <c r="QKZ197" s="461"/>
      <c r="QLA197" s="461"/>
      <c r="QLB197" s="461"/>
      <c r="QLC197" s="461"/>
      <c r="QLD197" s="461"/>
      <c r="QLE197" s="461"/>
      <c r="QLF197" s="461"/>
      <c r="QLG197" s="461"/>
      <c r="QLH197" s="461"/>
      <c r="QLI197" s="461"/>
      <c r="QLJ197" s="461"/>
      <c r="QLK197" s="461"/>
      <c r="QLL197" s="461"/>
      <c r="QLM197" s="461"/>
      <c r="QLN197" s="461"/>
      <c r="QLO197" s="461"/>
      <c r="QLP197" s="461"/>
      <c r="QLQ197" s="461"/>
      <c r="QLR197" s="461"/>
      <c r="QLS197" s="461"/>
      <c r="QLT197" s="461"/>
      <c r="QLU197" s="461"/>
      <c r="QLV197" s="461"/>
      <c r="QLW197" s="461"/>
      <c r="QLX197" s="461"/>
      <c r="QLY197" s="461"/>
      <c r="QLZ197" s="461"/>
      <c r="QMA197" s="461"/>
      <c r="QMB197" s="461"/>
      <c r="QMC197" s="461"/>
      <c r="QMD197" s="461"/>
      <c r="QME197" s="461"/>
      <c r="QMF197" s="461"/>
      <c r="QMG197" s="461"/>
      <c r="QMH197" s="461"/>
      <c r="QMI197" s="461"/>
      <c r="QMJ197" s="461"/>
      <c r="QMK197" s="461"/>
      <c r="QML197" s="461"/>
      <c r="QMM197" s="461"/>
      <c r="QMN197" s="461"/>
      <c r="QMO197" s="461"/>
      <c r="QMP197" s="461"/>
      <c r="QMQ197" s="461"/>
      <c r="QMR197" s="461"/>
      <c r="QMS197" s="461"/>
      <c r="QMT197" s="461"/>
      <c r="QMU197" s="461"/>
      <c r="QMV197" s="461"/>
      <c r="QMW197" s="461"/>
      <c r="QMX197" s="461"/>
      <c r="QMY197" s="461"/>
      <c r="QMZ197" s="461"/>
      <c r="QNA197" s="461"/>
      <c r="QNB197" s="461"/>
      <c r="QNC197" s="461"/>
      <c r="QND197" s="461"/>
      <c r="QNE197" s="461"/>
      <c r="QNF197" s="461"/>
      <c r="QNG197" s="461"/>
      <c r="QNH197" s="461"/>
      <c r="QNI197" s="461"/>
      <c r="QNJ197" s="461"/>
      <c r="QNK197" s="461"/>
      <c r="QNL197" s="461"/>
      <c r="QNM197" s="461"/>
      <c r="QNN197" s="461"/>
      <c r="QNO197" s="461"/>
      <c r="QNP197" s="461"/>
      <c r="QNQ197" s="461"/>
      <c r="QNR197" s="461"/>
      <c r="QNS197" s="461"/>
      <c r="QNT197" s="461"/>
      <c r="QNU197" s="461"/>
      <c r="QNV197" s="461"/>
      <c r="QNW197" s="461"/>
      <c r="QNX197" s="461"/>
      <c r="QNY197" s="461"/>
      <c r="QNZ197" s="461"/>
      <c r="QOA197" s="461"/>
      <c r="QOB197" s="461"/>
      <c r="QOC197" s="461"/>
      <c r="QOD197" s="461"/>
      <c r="QOE197" s="461"/>
      <c r="QOF197" s="461"/>
      <c r="QOG197" s="461"/>
      <c r="QOH197" s="461"/>
      <c r="QOI197" s="461"/>
      <c r="QOJ197" s="461"/>
      <c r="QOK197" s="461"/>
      <c r="QOL197" s="461"/>
      <c r="QOM197" s="461"/>
      <c r="QON197" s="461"/>
      <c r="QOO197" s="461"/>
      <c r="QOP197" s="461"/>
      <c r="QOQ197" s="461"/>
      <c r="QOR197" s="461"/>
      <c r="QOS197" s="461"/>
      <c r="QOT197" s="461"/>
      <c r="QOU197" s="461"/>
      <c r="QOV197" s="461"/>
      <c r="QOW197" s="461"/>
      <c r="QOX197" s="461"/>
      <c r="QOY197" s="461"/>
      <c r="QOZ197" s="461"/>
      <c r="QPA197" s="461"/>
      <c r="QPB197" s="461"/>
      <c r="QPC197" s="461"/>
      <c r="QPD197" s="461"/>
      <c r="QPE197" s="461"/>
      <c r="QPF197" s="461"/>
      <c r="QPG197" s="461"/>
      <c r="QPH197" s="461"/>
      <c r="QPI197" s="461"/>
      <c r="QPJ197" s="461"/>
      <c r="QPK197" s="461"/>
      <c r="QPL197" s="461"/>
      <c r="QPM197" s="461"/>
      <c r="QPN197" s="461"/>
      <c r="QPO197" s="461"/>
      <c r="QPP197" s="461"/>
      <c r="QPQ197" s="461"/>
      <c r="QPR197" s="461"/>
      <c r="QPS197" s="461"/>
      <c r="QPT197" s="461"/>
      <c r="QPU197" s="461"/>
      <c r="QPV197" s="461"/>
      <c r="QPW197" s="461"/>
      <c r="QPX197" s="461"/>
      <c r="QPY197" s="461"/>
      <c r="QPZ197" s="461"/>
      <c r="QQA197" s="461"/>
      <c r="QQB197" s="461"/>
      <c r="QQC197" s="461"/>
      <c r="QQD197" s="461"/>
      <c r="QQE197" s="461"/>
      <c r="QQF197" s="461"/>
      <c r="QQG197" s="461"/>
      <c r="QQH197" s="461"/>
      <c r="QQI197" s="461"/>
      <c r="QQJ197" s="461"/>
      <c r="QQK197" s="461"/>
      <c r="QQL197" s="461"/>
      <c r="QQM197" s="461"/>
      <c r="QQN197" s="461"/>
      <c r="QQO197" s="461"/>
      <c r="QQP197" s="461"/>
      <c r="QQQ197" s="461"/>
      <c r="QQR197" s="461"/>
      <c r="QQS197" s="461"/>
      <c r="QQT197" s="461"/>
      <c r="QQU197" s="461"/>
      <c r="QQV197" s="461"/>
      <c r="QQW197" s="461"/>
      <c r="QQX197" s="461"/>
      <c r="QQY197" s="461"/>
      <c r="QQZ197" s="461"/>
      <c r="QRA197" s="461"/>
      <c r="QRB197" s="461"/>
      <c r="QRC197" s="461"/>
      <c r="QRD197" s="461"/>
      <c r="QRE197" s="461"/>
      <c r="QRF197" s="461"/>
      <c r="QRG197" s="461"/>
      <c r="QRH197" s="461"/>
      <c r="QRI197" s="461"/>
      <c r="QRJ197" s="461"/>
      <c r="QRK197" s="461"/>
      <c r="QRL197" s="461"/>
      <c r="QRM197" s="461"/>
      <c r="QRN197" s="461"/>
      <c r="QRO197" s="461"/>
      <c r="QRP197" s="461"/>
      <c r="QRQ197" s="461"/>
      <c r="QRR197" s="461"/>
      <c r="QRS197" s="461"/>
      <c r="QRT197" s="461"/>
      <c r="QRU197" s="461"/>
      <c r="QRV197" s="461"/>
      <c r="QRW197" s="461"/>
      <c r="QRX197" s="461"/>
      <c r="QRY197" s="461"/>
      <c r="QRZ197" s="461"/>
      <c r="QSA197" s="461"/>
      <c r="QSB197" s="461"/>
      <c r="QSC197" s="461"/>
      <c r="QSD197" s="461"/>
      <c r="QSE197" s="461"/>
      <c r="QSF197" s="461"/>
      <c r="QSG197" s="461"/>
      <c r="QSH197" s="461"/>
      <c r="QSI197" s="461"/>
      <c r="QSJ197" s="461"/>
      <c r="QSK197" s="461"/>
      <c r="QSL197" s="461"/>
      <c r="QSM197" s="461"/>
      <c r="QSN197" s="461"/>
      <c r="QSO197" s="461"/>
      <c r="QSP197" s="461"/>
      <c r="QSQ197" s="461"/>
      <c r="QSR197" s="461"/>
      <c r="QSS197" s="461"/>
      <c r="QST197" s="461"/>
      <c r="QSU197" s="461"/>
      <c r="QSV197" s="461"/>
      <c r="QSW197" s="461"/>
      <c r="QSX197" s="461"/>
      <c r="QSY197" s="461"/>
      <c r="QSZ197" s="461"/>
      <c r="QTA197" s="461"/>
      <c r="QTB197" s="461"/>
      <c r="QTC197" s="461"/>
      <c r="QTD197" s="461"/>
      <c r="QTE197" s="461"/>
      <c r="QTF197" s="461"/>
      <c r="QTG197" s="461"/>
      <c r="QTH197" s="461"/>
      <c r="QTI197" s="461"/>
      <c r="QTJ197" s="461"/>
      <c r="QTK197" s="461"/>
      <c r="QTL197" s="461"/>
      <c r="QTM197" s="461"/>
      <c r="QTN197" s="461"/>
      <c r="QTO197" s="461"/>
      <c r="QTP197" s="461"/>
      <c r="QTQ197" s="461"/>
      <c r="QTR197" s="461"/>
      <c r="QTS197" s="461"/>
      <c r="QTT197" s="461"/>
      <c r="QTU197" s="461"/>
      <c r="QTV197" s="461"/>
      <c r="QTW197" s="461"/>
      <c r="QTX197" s="461"/>
      <c r="QTY197" s="461"/>
      <c r="QTZ197" s="461"/>
      <c r="QUA197" s="461"/>
      <c r="QUB197" s="461"/>
      <c r="QUC197" s="461"/>
      <c r="QUD197" s="461"/>
      <c r="QUE197" s="461"/>
      <c r="QUF197" s="461"/>
      <c r="QUG197" s="461"/>
      <c r="QUH197" s="461"/>
      <c r="QUI197" s="461"/>
      <c r="QUJ197" s="461"/>
      <c r="QUK197" s="461"/>
      <c r="QUL197" s="461"/>
      <c r="QUM197" s="461"/>
      <c r="QUN197" s="461"/>
      <c r="QUO197" s="461"/>
      <c r="QUP197" s="461"/>
      <c r="QUQ197" s="461"/>
      <c r="QUR197" s="461"/>
      <c r="QUS197" s="461"/>
      <c r="QUT197" s="461"/>
      <c r="QUU197" s="461"/>
      <c r="QUV197" s="461"/>
      <c r="QUW197" s="461"/>
      <c r="QUX197" s="461"/>
      <c r="QUY197" s="461"/>
      <c r="QUZ197" s="461"/>
      <c r="QVA197" s="461"/>
      <c r="QVB197" s="461"/>
      <c r="QVC197" s="461"/>
      <c r="QVD197" s="461"/>
      <c r="QVE197" s="461"/>
      <c r="QVF197" s="461"/>
      <c r="QVG197" s="461"/>
      <c r="QVH197" s="461"/>
      <c r="QVI197" s="461"/>
      <c r="QVJ197" s="461"/>
      <c r="QVK197" s="461"/>
      <c r="QVL197" s="461"/>
      <c r="QVM197" s="461"/>
      <c r="QVN197" s="461"/>
      <c r="QVO197" s="461"/>
      <c r="QVP197" s="461"/>
      <c r="QVQ197" s="461"/>
      <c r="QVR197" s="461"/>
      <c r="QVS197" s="461"/>
      <c r="QVT197" s="461"/>
      <c r="QVU197" s="461"/>
      <c r="QVV197" s="461"/>
      <c r="QVW197" s="461"/>
      <c r="QVX197" s="461"/>
      <c r="QVY197" s="461"/>
      <c r="QVZ197" s="461"/>
      <c r="QWA197" s="461"/>
      <c r="QWB197" s="461"/>
      <c r="QWC197" s="461"/>
      <c r="QWD197" s="461"/>
      <c r="QWE197" s="461"/>
      <c r="QWF197" s="461"/>
      <c r="QWG197" s="461"/>
      <c r="QWH197" s="461"/>
      <c r="QWI197" s="461"/>
      <c r="QWJ197" s="461"/>
      <c r="QWK197" s="461"/>
      <c r="QWL197" s="461"/>
      <c r="QWM197" s="461"/>
      <c r="QWN197" s="461"/>
      <c r="QWO197" s="461"/>
      <c r="QWP197" s="461"/>
      <c r="QWQ197" s="461"/>
      <c r="QWR197" s="461"/>
      <c r="QWS197" s="461"/>
      <c r="QWT197" s="461"/>
      <c r="QWU197" s="461"/>
      <c r="QWV197" s="461"/>
      <c r="QWW197" s="461"/>
      <c r="QWX197" s="461"/>
      <c r="QWY197" s="461"/>
      <c r="QWZ197" s="461"/>
      <c r="QXA197" s="461"/>
      <c r="QXB197" s="461"/>
      <c r="QXC197" s="461"/>
      <c r="QXD197" s="461"/>
      <c r="QXE197" s="461"/>
      <c r="QXF197" s="461"/>
      <c r="QXG197" s="461"/>
      <c r="QXH197" s="461"/>
      <c r="QXI197" s="461"/>
      <c r="QXJ197" s="461"/>
      <c r="QXK197" s="461"/>
      <c r="QXL197" s="461"/>
      <c r="QXM197" s="461"/>
      <c r="QXN197" s="461"/>
      <c r="QXO197" s="461"/>
      <c r="QXP197" s="461"/>
      <c r="QXQ197" s="461"/>
      <c r="QXR197" s="461"/>
      <c r="QXS197" s="461"/>
      <c r="QXT197" s="461"/>
      <c r="QXU197" s="461"/>
      <c r="QXV197" s="461"/>
      <c r="QXW197" s="461"/>
      <c r="QXX197" s="461"/>
      <c r="QXY197" s="461"/>
      <c r="QXZ197" s="461"/>
      <c r="QYA197" s="461"/>
      <c r="QYB197" s="461"/>
      <c r="QYC197" s="461"/>
      <c r="QYD197" s="461"/>
      <c r="QYE197" s="461"/>
      <c r="QYF197" s="461"/>
      <c r="QYG197" s="461"/>
      <c r="QYH197" s="461"/>
      <c r="QYI197" s="461"/>
      <c r="QYJ197" s="461"/>
      <c r="QYK197" s="461"/>
      <c r="QYL197" s="461"/>
      <c r="QYM197" s="461"/>
      <c r="QYN197" s="461"/>
      <c r="QYO197" s="461"/>
      <c r="QYP197" s="461"/>
      <c r="QYQ197" s="461"/>
      <c r="QYR197" s="461"/>
      <c r="QYS197" s="461"/>
      <c r="QYT197" s="461"/>
      <c r="QYU197" s="461"/>
      <c r="QYV197" s="461"/>
      <c r="QYW197" s="461"/>
      <c r="QYX197" s="461"/>
      <c r="QYY197" s="461"/>
      <c r="QYZ197" s="461"/>
      <c r="QZA197" s="461"/>
      <c r="QZB197" s="461"/>
      <c r="QZC197" s="461"/>
      <c r="QZD197" s="461"/>
      <c r="QZE197" s="461"/>
      <c r="QZF197" s="461"/>
      <c r="QZG197" s="461"/>
      <c r="QZH197" s="461"/>
      <c r="QZI197" s="461"/>
      <c r="QZJ197" s="461"/>
      <c r="QZK197" s="461"/>
      <c r="QZL197" s="461"/>
      <c r="QZM197" s="461"/>
      <c r="QZN197" s="461"/>
      <c r="QZO197" s="461"/>
      <c r="QZP197" s="461"/>
      <c r="QZQ197" s="461"/>
      <c r="QZR197" s="461"/>
      <c r="QZS197" s="461"/>
      <c r="QZT197" s="461"/>
      <c r="QZU197" s="461"/>
      <c r="QZV197" s="461"/>
      <c r="QZW197" s="461"/>
      <c r="QZX197" s="461"/>
      <c r="QZY197" s="461"/>
      <c r="QZZ197" s="461"/>
      <c r="RAA197" s="461"/>
      <c r="RAB197" s="461"/>
      <c r="RAC197" s="461"/>
      <c r="RAD197" s="461"/>
      <c r="RAE197" s="461"/>
      <c r="RAF197" s="461"/>
      <c r="RAG197" s="461"/>
      <c r="RAH197" s="461"/>
      <c r="RAI197" s="461"/>
      <c r="RAJ197" s="461"/>
      <c r="RAK197" s="461"/>
      <c r="RAL197" s="461"/>
      <c r="RAM197" s="461"/>
      <c r="RAN197" s="461"/>
      <c r="RAO197" s="461"/>
      <c r="RAP197" s="461"/>
      <c r="RAQ197" s="461"/>
      <c r="RAR197" s="461"/>
      <c r="RAS197" s="461"/>
      <c r="RAT197" s="461"/>
      <c r="RAU197" s="461"/>
      <c r="RAV197" s="461"/>
      <c r="RAW197" s="461"/>
      <c r="RAX197" s="461"/>
      <c r="RAY197" s="461"/>
      <c r="RAZ197" s="461"/>
      <c r="RBA197" s="461"/>
      <c r="RBB197" s="461"/>
      <c r="RBC197" s="461"/>
      <c r="RBD197" s="461"/>
      <c r="RBE197" s="461"/>
      <c r="RBF197" s="461"/>
      <c r="RBG197" s="461"/>
      <c r="RBH197" s="461"/>
      <c r="RBI197" s="461"/>
      <c r="RBJ197" s="461"/>
      <c r="RBK197" s="461"/>
      <c r="RBL197" s="461"/>
      <c r="RBM197" s="461"/>
      <c r="RBN197" s="461"/>
      <c r="RBO197" s="461"/>
      <c r="RBP197" s="461"/>
      <c r="RBQ197" s="461"/>
      <c r="RBR197" s="461"/>
      <c r="RBS197" s="461"/>
      <c r="RBT197" s="461"/>
      <c r="RBU197" s="461"/>
      <c r="RBV197" s="461"/>
      <c r="RBW197" s="461"/>
      <c r="RBX197" s="461"/>
      <c r="RBY197" s="461"/>
      <c r="RBZ197" s="461"/>
      <c r="RCA197" s="461"/>
      <c r="RCB197" s="461"/>
      <c r="RCC197" s="461"/>
      <c r="RCD197" s="461"/>
      <c r="RCE197" s="461"/>
      <c r="RCF197" s="461"/>
      <c r="RCG197" s="461"/>
      <c r="RCH197" s="461"/>
      <c r="RCI197" s="461"/>
      <c r="RCJ197" s="461"/>
      <c r="RCK197" s="461"/>
      <c r="RCL197" s="461"/>
      <c r="RCM197" s="461"/>
      <c r="RCN197" s="461"/>
      <c r="RCO197" s="461"/>
      <c r="RCP197" s="461"/>
      <c r="RCQ197" s="461"/>
      <c r="RCR197" s="461"/>
      <c r="RCS197" s="461"/>
      <c r="RCT197" s="461"/>
      <c r="RCU197" s="461"/>
      <c r="RCV197" s="461"/>
      <c r="RCW197" s="461"/>
      <c r="RCX197" s="461"/>
      <c r="RCY197" s="461"/>
      <c r="RCZ197" s="461"/>
      <c r="RDA197" s="461"/>
      <c r="RDB197" s="461"/>
      <c r="RDC197" s="461"/>
      <c r="RDD197" s="461"/>
      <c r="RDE197" s="461"/>
      <c r="RDF197" s="461"/>
      <c r="RDG197" s="461"/>
      <c r="RDH197" s="461"/>
      <c r="RDI197" s="461"/>
      <c r="RDJ197" s="461"/>
      <c r="RDK197" s="461"/>
      <c r="RDL197" s="461"/>
      <c r="RDM197" s="461"/>
      <c r="RDN197" s="461"/>
      <c r="RDO197" s="461"/>
      <c r="RDP197" s="461"/>
      <c r="RDQ197" s="461"/>
      <c r="RDR197" s="461"/>
      <c r="RDS197" s="461"/>
      <c r="RDT197" s="461"/>
      <c r="RDU197" s="461"/>
      <c r="RDV197" s="461"/>
      <c r="RDW197" s="461"/>
      <c r="RDX197" s="461"/>
      <c r="RDY197" s="461"/>
      <c r="RDZ197" s="461"/>
      <c r="REA197" s="461"/>
      <c r="REB197" s="461"/>
      <c r="REC197" s="461"/>
      <c r="RED197" s="461"/>
      <c r="REE197" s="461"/>
      <c r="REF197" s="461"/>
      <c r="REG197" s="461"/>
      <c r="REH197" s="461"/>
      <c r="REI197" s="461"/>
      <c r="REJ197" s="461"/>
      <c r="REK197" s="461"/>
      <c r="REL197" s="461"/>
      <c r="REM197" s="461"/>
      <c r="REN197" s="461"/>
      <c r="REO197" s="461"/>
      <c r="REP197" s="461"/>
      <c r="REQ197" s="461"/>
      <c r="RER197" s="461"/>
      <c r="RES197" s="461"/>
      <c r="RET197" s="461"/>
      <c r="REU197" s="461"/>
      <c r="REV197" s="461"/>
      <c r="REW197" s="461"/>
      <c r="REX197" s="461"/>
      <c r="REY197" s="461"/>
      <c r="REZ197" s="461"/>
      <c r="RFA197" s="461"/>
      <c r="RFB197" s="461"/>
      <c r="RFC197" s="461"/>
      <c r="RFD197" s="461"/>
      <c r="RFE197" s="461"/>
      <c r="RFF197" s="461"/>
      <c r="RFG197" s="461"/>
      <c r="RFH197" s="461"/>
      <c r="RFI197" s="461"/>
      <c r="RFJ197" s="461"/>
      <c r="RFK197" s="461"/>
      <c r="RFL197" s="461"/>
      <c r="RFM197" s="461"/>
      <c r="RFN197" s="461"/>
      <c r="RFO197" s="461"/>
      <c r="RFP197" s="461"/>
      <c r="RFQ197" s="461"/>
      <c r="RFR197" s="461"/>
      <c r="RFS197" s="461"/>
      <c r="RFT197" s="461"/>
      <c r="RFU197" s="461"/>
      <c r="RFV197" s="461"/>
      <c r="RFW197" s="461"/>
      <c r="RFX197" s="461"/>
      <c r="RFY197" s="461"/>
      <c r="RFZ197" s="461"/>
      <c r="RGA197" s="461"/>
      <c r="RGB197" s="461"/>
      <c r="RGC197" s="461"/>
      <c r="RGD197" s="461"/>
      <c r="RGE197" s="461"/>
      <c r="RGF197" s="461"/>
      <c r="RGG197" s="461"/>
      <c r="RGH197" s="461"/>
      <c r="RGI197" s="461"/>
      <c r="RGJ197" s="461"/>
      <c r="RGK197" s="461"/>
      <c r="RGL197" s="461"/>
      <c r="RGM197" s="461"/>
      <c r="RGN197" s="461"/>
      <c r="RGO197" s="461"/>
      <c r="RGP197" s="461"/>
      <c r="RGQ197" s="461"/>
      <c r="RGR197" s="461"/>
      <c r="RGS197" s="461"/>
      <c r="RGT197" s="461"/>
      <c r="RGU197" s="461"/>
      <c r="RGV197" s="461"/>
      <c r="RGW197" s="461"/>
      <c r="RGX197" s="461"/>
      <c r="RGY197" s="461"/>
      <c r="RGZ197" s="461"/>
      <c r="RHA197" s="461"/>
      <c r="RHB197" s="461"/>
      <c r="RHC197" s="461"/>
      <c r="RHD197" s="461"/>
      <c r="RHE197" s="461"/>
      <c r="RHF197" s="461"/>
      <c r="RHG197" s="461"/>
      <c r="RHH197" s="461"/>
      <c r="RHI197" s="461"/>
      <c r="RHJ197" s="461"/>
      <c r="RHK197" s="461"/>
      <c r="RHL197" s="461"/>
      <c r="RHM197" s="461"/>
      <c r="RHN197" s="461"/>
      <c r="RHO197" s="461"/>
      <c r="RHP197" s="461"/>
      <c r="RHQ197" s="461"/>
      <c r="RHR197" s="461"/>
      <c r="RHS197" s="461"/>
      <c r="RHT197" s="461"/>
      <c r="RHU197" s="461"/>
      <c r="RHV197" s="461"/>
      <c r="RHW197" s="461"/>
      <c r="RHX197" s="461"/>
      <c r="RHY197" s="461"/>
      <c r="RHZ197" s="461"/>
      <c r="RIA197" s="461"/>
      <c r="RIB197" s="461"/>
      <c r="RIC197" s="461"/>
      <c r="RID197" s="461"/>
      <c r="RIE197" s="461"/>
      <c r="RIF197" s="461"/>
      <c r="RIG197" s="461"/>
      <c r="RIH197" s="461"/>
      <c r="RII197" s="461"/>
      <c r="RIJ197" s="461"/>
      <c r="RIK197" s="461"/>
      <c r="RIL197" s="461"/>
      <c r="RIM197" s="461"/>
      <c r="RIN197" s="461"/>
      <c r="RIO197" s="461"/>
      <c r="RIP197" s="461"/>
      <c r="RIQ197" s="461"/>
      <c r="RIR197" s="461"/>
      <c r="RIS197" s="461"/>
      <c r="RIT197" s="461"/>
      <c r="RIU197" s="461"/>
      <c r="RIV197" s="461"/>
      <c r="RIW197" s="461"/>
      <c r="RIX197" s="461"/>
      <c r="RIY197" s="461"/>
      <c r="RIZ197" s="461"/>
      <c r="RJA197" s="461"/>
      <c r="RJB197" s="461"/>
      <c r="RJC197" s="461"/>
      <c r="RJD197" s="461"/>
      <c r="RJE197" s="461"/>
      <c r="RJF197" s="461"/>
      <c r="RJG197" s="461"/>
      <c r="RJH197" s="461"/>
      <c r="RJI197" s="461"/>
      <c r="RJJ197" s="461"/>
      <c r="RJK197" s="461"/>
      <c r="RJL197" s="461"/>
      <c r="RJM197" s="461"/>
      <c r="RJN197" s="461"/>
      <c r="RJO197" s="461"/>
      <c r="RJP197" s="461"/>
      <c r="RJQ197" s="461"/>
      <c r="RJR197" s="461"/>
      <c r="RJS197" s="461"/>
      <c r="RJT197" s="461"/>
      <c r="RJU197" s="461"/>
      <c r="RJV197" s="461"/>
      <c r="RJW197" s="461"/>
      <c r="RJX197" s="461"/>
      <c r="RJY197" s="461"/>
      <c r="RJZ197" s="461"/>
      <c r="RKA197" s="461"/>
      <c r="RKB197" s="461"/>
      <c r="RKC197" s="461"/>
      <c r="RKD197" s="461"/>
      <c r="RKE197" s="461"/>
      <c r="RKF197" s="461"/>
      <c r="RKG197" s="461"/>
      <c r="RKH197" s="461"/>
      <c r="RKI197" s="461"/>
      <c r="RKJ197" s="461"/>
      <c r="RKK197" s="461"/>
      <c r="RKL197" s="461"/>
      <c r="RKM197" s="461"/>
      <c r="RKN197" s="461"/>
      <c r="RKO197" s="461"/>
      <c r="RKP197" s="461"/>
      <c r="RKQ197" s="461"/>
      <c r="RKR197" s="461"/>
      <c r="RKS197" s="461"/>
      <c r="RKT197" s="461"/>
      <c r="RKU197" s="461"/>
      <c r="RKV197" s="461"/>
      <c r="RKW197" s="461"/>
      <c r="RKX197" s="461"/>
      <c r="RKY197" s="461"/>
      <c r="RKZ197" s="461"/>
      <c r="RLA197" s="461"/>
      <c r="RLB197" s="461"/>
      <c r="RLC197" s="461"/>
      <c r="RLD197" s="461"/>
      <c r="RLE197" s="461"/>
      <c r="RLF197" s="461"/>
      <c r="RLG197" s="461"/>
      <c r="RLH197" s="461"/>
      <c r="RLI197" s="461"/>
      <c r="RLJ197" s="461"/>
      <c r="RLK197" s="461"/>
      <c r="RLL197" s="461"/>
      <c r="RLM197" s="461"/>
      <c r="RLN197" s="461"/>
      <c r="RLO197" s="461"/>
      <c r="RLP197" s="461"/>
      <c r="RLQ197" s="461"/>
      <c r="RLR197" s="461"/>
      <c r="RLS197" s="461"/>
      <c r="RLT197" s="461"/>
      <c r="RLU197" s="461"/>
      <c r="RLV197" s="461"/>
      <c r="RLW197" s="461"/>
      <c r="RLX197" s="461"/>
      <c r="RLY197" s="461"/>
      <c r="RLZ197" s="461"/>
      <c r="RMA197" s="461"/>
      <c r="RMB197" s="461"/>
      <c r="RMC197" s="461"/>
      <c r="RMD197" s="461"/>
      <c r="RME197" s="461"/>
      <c r="RMF197" s="461"/>
      <c r="RMG197" s="461"/>
      <c r="RMH197" s="461"/>
      <c r="RMI197" s="461"/>
      <c r="RMJ197" s="461"/>
      <c r="RMK197" s="461"/>
      <c r="RML197" s="461"/>
      <c r="RMM197" s="461"/>
      <c r="RMN197" s="461"/>
      <c r="RMO197" s="461"/>
      <c r="RMP197" s="461"/>
      <c r="RMQ197" s="461"/>
      <c r="RMR197" s="461"/>
      <c r="RMS197" s="461"/>
      <c r="RMT197" s="461"/>
      <c r="RMU197" s="461"/>
      <c r="RMV197" s="461"/>
      <c r="RMW197" s="461"/>
      <c r="RMX197" s="461"/>
      <c r="RMY197" s="461"/>
      <c r="RMZ197" s="461"/>
      <c r="RNA197" s="461"/>
      <c r="RNB197" s="461"/>
      <c r="RNC197" s="461"/>
      <c r="RND197" s="461"/>
      <c r="RNE197" s="461"/>
      <c r="RNF197" s="461"/>
      <c r="RNG197" s="461"/>
      <c r="RNH197" s="461"/>
      <c r="RNI197" s="461"/>
      <c r="RNJ197" s="461"/>
      <c r="RNK197" s="461"/>
      <c r="RNL197" s="461"/>
      <c r="RNM197" s="461"/>
      <c r="RNN197" s="461"/>
      <c r="RNO197" s="461"/>
      <c r="RNP197" s="461"/>
      <c r="RNQ197" s="461"/>
      <c r="RNR197" s="461"/>
      <c r="RNS197" s="461"/>
      <c r="RNT197" s="461"/>
      <c r="RNU197" s="461"/>
      <c r="RNV197" s="461"/>
      <c r="RNW197" s="461"/>
      <c r="RNX197" s="461"/>
      <c r="RNY197" s="461"/>
      <c r="RNZ197" s="461"/>
      <c r="ROA197" s="461"/>
      <c r="ROB197" s="461"/>
      <c r="ROC197" s="461"/>
      <c r="ROD197" s="461"/>
      <c r="ROE197" s="461"/>
      <c r="ROF197" s="461"/>
      <c r="ROG197" s="461"/>
      <c r="ROH197" s="461"/>
      <c r="ROI197" s="461"/>
      <c r="ROJ197" s="461"/>
      <c r="ROK197" s="461"/>
      <c r="ROL197" s="461"/>
      <c r="ROM197" s="461"/>
      <c r="RON197" s="461"/>
      <c r="ROO197" s="461"/>
      <c r="ROP197" s="461"/>
      <c r="ROQ197" s="461"/>
      <c r="ROR197" s="461"/>
      <c r="ROS197" s="461"/>
      <c r="ROT197" s="461"/>
      <c r="ROU197" s="461"/>
      <c r="ROV197" s="461"/>
      <c r="ROW197" s="461"/>
      <c r="ROX197" s="461"/>
      <c r="ROY197" s="461"/>
      <c r="ROZ197" s="461"/>
      <c r="RPA197" s="461"/>
      <c r="RPB197" s="461"/>
      <c r="RPC197" s="461"/>
      <c r="RPD197" s="461"/>
      <c r="RPE197" s="461"/>
      <c r="RPF197" s="461"/>
      <c r="RPG197" s="461"/>
      <c r="RPH197" s="461"/>
      <c r="RPI197" s="461"/>
      <c r="RPJ197" s="461"/>
      <c r="RPK197" s="461"/>
      <c r="RPL197" s="461"/>
      <c r="RPM197" s="461"/>
      <c r="RPN197" s="461"/>
      <c r="RPO197" s="461"/>
      <c r="RPP197" s="461"/>
      <c r="RPQ197" s="461"/>
      <c r="RPR197" s="461"/>
      <c r="RPS197" s="461"/>
      <c r="RPT197" s="461"/>
      <c r="RPU197" s="461"/>
      <c r="RPV197" s="461"/>
      <c r="RPW197" s="461"/>
      <c r="RPX197" s="461"/>
      <c r="RPY197" s="461"/>
      <c r="RPZ197" s="461"/>
      <c r="RQA197" s="461"/>
      <c r="RQB197" s="461"/>
      <c r="RQC197" s="461"/>
      <c r="RQD197" s="461"/>
      <c r="RQE197" s="461"/>
      <c r="RQF197" s="461"/>
      <c r="RQG197" s="461"/>
      <c r="RQH197" s="461"/>
      <c r="RQI197" s="461"/>
      <c r="RQJ197" s="461"/>
      <c r="RQK197" s="461"/>
      <c r="RQL197" s="461"/>
      <c r="RQM197" s="461"/>
      <c r="RQN197" s="461"/>
      <c r="RQO197" s="461"/>
      <c r="RQP197" s="461"/>
      <c r="RQQ197" s="461"/>
      <c r="RQR197" s="461"/>
      <c r="RQS197" s="461"/>
      <c r="RQT197" s="461"/>
      <c r="RQU197" s="461"/>
      <c r="RQV197" s="461"/>
      <c r="RQW197" s="461"/>
      <c r="RQX197" s="461"/>
      <c r="RQY197" s="461"/>
      <c r="RQZ197" s="461"/>
      <c r="RRA197" s="461"/>
      <c r="RRB197" s="461"/>
      <c r="RRC197" s="461"/>
      <c r="RRD197" s="461"/>
      <c r="RRE197" s="461"/>
      <c r="RRF197" s="461"/>
      <c r="RRG197" s="461"/>
      <c r="RRH197" s="461"/>
      <c r="RRI197" s="461"/>
      <c r="RRJ197" s="461"/>
      <c r="RRK197" s="461"/>
      <c r="RRL197" s="461"/>
      <c r="RRM197" s="461"/>
      <c r="RRN197" s="461"/>
      <c r="RRO197" s="461"/>
      <c r="RRP197" s="461"/>
      <c r="RRQ197" s="461"/>
      <c r="RRR197" s="461"/>
      <c r="RRS197" s="461"/>
      <c r="RRT197" s="461"/>
      <c r="RRU197" s="461"/>
      <c r="RRV197" s="461"/>
      <c r="RRW197" s="461"/>
      <c r="RRX197" s="461"/>
      <c r="RRY197" s="461"/>
      <c r="RRZ197" s="461"/>
      <c r="RSA197" s="461"/>
      <c r="RSB197" s="461"/>
      <c r="RSC197" s="461"/>
      <c r="RSD197" s="461"/>
      <c r="RSE197" s="461"/>
      <c r="RSF197" s="461"/>
      <c r="RSG197" s="461"/>
      <c r="RSH197" s="461"/>
      <c r="RSI197" s="461"/>
      <c r="RSJ197" s="461"/>
      <c r="RSK197" s="461"/>
      <c r="RSL197" s="461"/>
      <c r="RSM197" s="461"/>
      <c r="RSN197" s="461"/>
      <c r="RSO197" s="461"/>
      <c r="RSP197" s="461"/>
      <c r="RSQ197" s="461"/>
      <c r="RSR197" s="461"/>
      <c r="RSS197" s="461"/>
      <c r="RST197" s="461"/>
      <c r="RSU197" s="461"/>
      <c r="RSV197" s="461"/>
      <c r="RSW197" s="461"/>
      <c r="RSX197" s="461"/>
      <c r="RSY197" s="461"/>
      <c r="RSZ197" s="461"/>
      <c r="RTA197" s="461"/>
      <c r="RTB197" s="461"/>
      <c r="RTC197" s="461"/>
      <c r="RTD197" s="461"/>
      <c r="RTE197" s="461"/>
      <c r="RTF197" s="461"/>
      <c r="RTG197" s="461"/>
      <c r="RTH197" s="461"/>
      <c r="RTI197" s="461"/>
      <c r="RTJ197" s="461"/>
      <c r="RTK197" s="461"/>
      <c r="RTL197" s="461"/>
      <c r="RTM197" s="461"/>
      <c r="RTN197" s="461"/>
      <c r="RTO197" s="461"/>
      <c r="RTP197" s="461"/>
      <c r="RTQ197" s="461"/>
      <c r="RTR197" s="461"/>
      <c r="RTS197" s="461"/>
      <c r="RTT197" s="461"/>
      <c r="RTU197" s="461"/>
      <c r="RTV197" s="461"/>
      <c r="RTW197" s="461"/>
      <c r="RTX197" s="461"/>
      <c r="RTY197" s="461"/>
      <c r="RTZ197" s="461"/>
      <c r="RUA197" s="461"/>
      <c r="RUB197" s="461"/>
      <c r="RUC197" s="461"/>
      <c r="RUD197" s="461"/>
      <c r="RUE197" s="461"/>
      <c r="RUF197" s="461"/>
      <c r="RUG197" s="461"/>
      <c r="RUH197" s="461"/>
      <c r="RUI197" s="461"/>
      <c r="RUJ197" s="461"/>
      <c r="RUK197" s="461"/>
      <c r="RUL197" s="461"/>
      <c r="RUM197" s="461"/>
      <c r="RUN197" s="461"/>
      <c r="RUO197" s="461"/>
      <c r="RUP197" s="461"/>
      <c r="RUQ197" s="461"/>
      <c r="RUR197" s="461"/>
      <c r="RUS197" s="461"/>
      <c r="RUT197" s="461"/>
      <c r="RUU197" s="461"/>
      <c r="RUV197" s="461"/>
      <c r="RUW197" s="461"/>
      <c r="RUX197" s="461"/>
      <c r="RUY197" s="461"/>
      <c r="RUZ197" s="461"/>
      <c r="RVA197" s="461"/>
      <c r="RVB197" s="461"/>
      <c r="RVC197" s="461"/>
      <c r="RVD197" s="461"/>
      <c r="RVE197" s="461"/>
      <c r="RVF197" s="461"/>
      <c r="RVG197" s="461"/>
      <c r="RVH197" s="461"/>
      <c r="RVI197" s="461"/>
      <c r="RVJ197" s="461"/>
      <c r="RVK197" s="461"/>
      <c r="RVL197" s="461"/>
      <c r="RVM197" s="461"/>
      <c r="RVN197" s="461"/>
      <c r="RVO197" s="461"/>
      <c r="RVP197" s="461"/>
      <c r="RVQ197" s="461"/>
      <c r="RVR197" s="461"/>
      <c r="RVS197" s="461"/>
      <c r="RVT197" s="461"/>
      <c r="RVU197" s="461"/>
      <c r="RVV197" s="461"/>
      <c r="RVW197" s="461"/>
      <c r="RVX197" s="461"/>
      <c r="RVY197" s="461"/>
      <c r="RVZ197" s="461"/>
      <c r="RWA197" s="461"/>
      <c r="RWB197" s="461"/>
      <c r="RWC197" s="461"/>
      <c r="RWD197" s="461"/>
      <c r="RWE197" s="461"/>
      <c r="RWF197" s="461"/>
      <c r="RWG197" s="461"/>
      <c r="RWH197" s="461"/>
      <c r="RWI197" s="461"/>
      <c r="RWJ197" s="461"/>
      <c r="RWK197" s="461"/>
      <c r="RWL197" s="461"/>
      <c r="RWM197" s="461"/>
      <c r="RWN197" s="461"/>
      <c r="RWO197" s="461"/>
      <c r="RWP197" s="461"/>
      <c r="RWQ197" s="461"/>
      <c r="RWR197" s="461"/>
      <c r="RWS197" s="461"/>
      <c r="RWT197" s="461"/>
      <c r="RWU197" s="461"/>
      <c r="RWV197" s="461"/>
      <c r="RWW197" s="461"/>
      <c r="RWX197" s="461"/>
      <c r="RWY197" s="461"/>
      <c r="RWZ197" s="461"/>
      <c r="RXA197" s="461"/>
      <c r="RXB197" s="461"/>
      <c r="RXC197" s="461"/>
      <c r="RXD197" s="461"/>
      <c r="RXE197" s="461"/>
      <c r="RXF197" s="461"/>
      <c r="RXG197" s="461"/>
      <c r="RXH197" s="461"/>
      <c r="RXI197" s="461"/>
      <c r="RXJ197" s="461"/>
      <c r="RXK197" s="461"/>
      <c r="RXL197" s="461"/>
      <c r="RXM197" s="461"/>
      <c r="RXN197" s="461"/>
      <c r="RXO197" s="461"/>
      <c r="RXP197" s="461"/>
      <c r="RXQ197" s="461"/>
      <c r="RXR197" s="461"/>
      <c r="RXS197" s="461"/>
      <c r="RXT197" s="461"/>
      <c r="RXU197" s="461"/>
      <c r="RXV197" s="461"/>
      <c r="RXW197" s="461"/>
      <c r="RXX197" s="461"/>
      <c r="RXY197" s="461"/>
      <c r="RXZ197" s="461"/>
      <c r="RYA197" s="461"/>
      <c r="RYB197" s="461"/>
      <c r="RYC197" s="461"/>
      <c r="RYD197" s="461"/>
      <c r="RYE197" s="461"/>
      <c r="RYF197" s="461"/>
      <c r="RYG197" s="461"/>
      <c r="RYH197" s="461"/>
      <c r="RYI197" s="461"/>
      <c r="RYJ197" s="461"/>
      <c r="RYK197" s="461"/>
      <c r="RYL197" s="461"/>
      <c r="RYM197" s="461"/>
      <c r="RYN197" s="461"/>
      <c r="RYO197" s="461"/>
      <c r="RYP197" s="461"/>
      <c r="RYQ197" s="461"/>
      <c r="RYR197" s="461"/>
      <c r="RYS197" s="461"/>
      <c r="RYT197" s="461"/>
      <c r="RYU197" s="461"/>
      <c r="RYV197" s="461"/>
      <c r="RYW197" s="461"/>
      <c r="RYX197" s="461"/>
      <c r="RYY197" s="461"/>
      <c r="RYZ197" s="461"/>
      <c r="RZA197" s="461"/>
      <c r="RZB197" s="461"/>
      <c r="RZC197" s="461"/>
      <c r="RZD197" s="461"/>
      <c r="RZE197" s="461"/>
      <c r="RZF197" s="461"/>
      <c r="RZG197" s="461"/>
      <c r="RZH197" s="461"/>
      <c r="RZI197" s="461"/>
      <c r="RZJ197" s="461"/>
      <c r="RZK197" s="461"/>
      <c r="RZL197" s="461"/>
      <c r="RZM197" s="461"/>
      <c r="RZN197" s="461"/>
      <c r="RZO197" s="461"/>
      <c r="RZP197" s="461"/>
      <c r="RZQ197" s="461"/>
      <c r="RZR197" s="461"/>
      <c r="RZS197" s="461"/>
      <c r="RZT197" s="461"/>
      <c r="RZU197" s="461"/>
      <c r="RZV197" s="461"/>
      <c r="RZW197" s="461"/>
      <c r="RZX197" s="461"/>
      <c r="RZY197" s="461"/>
      <c r="RZZ197" s="461"/>
      <c r="SAA197" s="461"/>
      <c r="SAB197" s="461"/>
      <c r="SAC197" s="461"/>
      <c r="SAD197" s="461"/>
      <c r="SAE197" s="461"/>
      <c r="SAF197" s="461"/>
      <c r="SAG197" s="461"/>
      <c r="SAH197" s="461"/>
      <c r="SAI197" s="461"/>
      <c r="SAJ197" s="461"/>
      <c r="SAK197" s="461"/>
      <c r="SAL197" s="461"/>
      <c r="SAM197" s="461"/>
      <c r="SAN197" s="461"/>
      <c r="SAO197" s="461"/>
      <c r="SAP197" s="461"/>
      <c r="SAQ197" s="461"/>
      <c r="SAR197" s="461"/>
      <c r="SAS197" s="461"/>
      <c r="SAT197" s="461"/>
      <c r="SAU197" s="461"/>
      <c r="SAV197" s="461"/>
      <c r="SAW197" s="461"/>
      <c r="SAX197" s="461"/>
      <c r="SAY197" s="461"/>
      <c r="SAZ197" s="461"/>
      <c r="SBA197" s="461"/>
      <c r="SBB197" s="461"/>
      <c r="SBC197" s="461"/>
      <c r="SBD197" s="461"/>
      <c r="SBE197" s="461"/>
      <c r="SBF197" s="461"/>
      <c r="SBG197" s="461"/>
      <c r="SBH197" s="461"/>
      <c r="SBI197" s="461"/>
      <c r="SBJ197" s="461"/>
      <c r="SBK197" s="461"/>
      <c r="SBL197" s="461"/>
      <c r="SBM197" s="461"/>
      <c r="SBN197" s="461"/>
      <c r="SBO197" s="461"/>
      <c r="SBP197" s="461"/>
      <c r="SBQ197" s="461"/>
      <c r="SBR197" s="461"/>
      <c r="SBS197" s="461"/>
      <c r="SBT197" s="461"/>
      <c r="SBU197" s="461"/>
      <c r="SBV197" s="461"/>
      <c r="SBW197" s="461"/>
      <c r="SBX197" s="461"/>
      <c r="SBY197" s="461"/>
      <c r="SBZ197" s="461"/>
      <c r="SCA197" s="461"/>
      <c r="SCB197" s="461"/>
      <c r="SCC197" s="461"/>
      <c r="SCD197" s="461"/>
      <c r="SCE197" s="461"/>
      <c r="SCF197" s="461"/>
      <c r="SCG197" s="461"/>
      <c r="SCH197" s="461"/>
      <c r="SCI197" s="461"/>
      <c r="SCJ197" s="461"/>
      <c r="SCK197" s="461"/>
      <c r="SCL197" s="461"/>
      <c r="SCM197" s="461"/>
      <c r="SCN197" s="461"/>
      <c r="SCO197" s="461"/>
      <c r="SCP197" s="461"/>
      <c r="SCQ197" s="461"/>
      <c r="SCR197" s="461"/>
      <c r="SCS197" s="461"/>
      <c r="SCT197" s="461"/>
      <c r="SCU197" s="461"/>
      <c r="SCV197" s="461"/>
      <c r="SCW197" s="461"/>
      <c r="SCX197" s="461"/>
      <c r="SCY197" s="461"/>
      <c r="SCZ197" s="461"/>
      <c r="SDA197" s="461"/>
      <c r="SDB197" s="461"/>
      <c r="SDC197" s="461"/>
      <c r="SDD197" s="461"/>
      <c r="SDE197" s="461"/>
      <c r="SDF197" s="461"/>
      <c r="SDG197" s="461"/>
      <c r="SDH197" s="461"/>
      <c r="SDI197" s="461"/>
      <c r="SDJ197" s="461"/>
      <c r="SDK197" s="461"/>
      <c r="SDL197" s="461"/>
      <c r="SDM197" s="461"/>
      <c r="SDN197" s="461"/>
      <c r="SDO197" s="461"/>
      <c r="SDP197" s="461"/>
      <c r="SDQ197" s="461"/>
      <c r="SDR197" s="461"/>
      <c r="SDS197" s="461"/>
      <c r="SDT197" s="461"/>
      <c r="SDU197" s="461"/>
      <c r="SDV197" s="461"/>
      <c r="SDW197" s="461"/>
      <c r="SDX197" s="461"/>
      <c r="SDY197" s="461"/>
      <c r="SDZ197" s="461"/>
      <c r="SEA197" s="461"/>
      <c r="SEB197" s="461"/>
      <c r="SEC197" s="461"/>
      <c r="SED197" s="461"/>
      <c r="SEE197" s="461"/>
      <c r="SEF197" s="461"/>
      <c r="SEG197" s="461"/>
      <c r="SEH197" s="461"/>
      <c r="SEI197" s="461"/>
      <c r="SEJ197" s="461"/>
      <c r="SEK197" s="461"/>
      <c r="SEL197" s="461"/>
      <c r="SEM197" s="461"/>
      <c r="SEN197" s="461"/>
      <c r="SEO197" s="461"/>
      <c r="SEP197" s="461"/>
      <c r="SEQ197" s="461"/>
      <c r="SER197" s="461"/>
      <c r="SES197" s="461"/>
      <c r="SET197" s="461"/>
      <c r="SEU197" s="461"/>
      <c r="SEV197" s="461"/>
      <c r="SEW197" s="461"/>
      <c r="SEX197" s="461"/>
      <c r="SEY197" s="461"/>
      <c r="SEZ197" s="461"/>
      <c r="SFA197" s="461"/>
      <c r="SFB197" s="461"/>
      <c r="SFC197" s="461"/>
      <c r="SFD197" s="461"/>
      <c r="SFE197" s="461"/>
      <c r="SFF197" s="461"/>
      <c r="SFG197" s="461"/>
      <c r="SFH197" s="461"/>
      <c r="SFI197" s="461"/>
      <c r="SFJ197" s="461"/>
      <c r="SFK197" s="461"/>
      <c r="SFL197" s="461"/>
      <c r="SFM197" s="461"/>
      <c r="SFN197" s="461"/>
      <c r="SFO197" s="461"/>
      <c r="SFP197" s="461"/>
      <c r="SFQ197" s="461"/>
      <c r="SFR197" s="461"/>
      <c r="SFS197" s="461"/>
      <c r="SFT197" s="461"/>
      <c r="SFU197" s="461"/>
      <c r="SFV197" s="461"/>
      <c r="SFW197" s="461"/>
      <c r="SFX197" s="461"/>
      <c r="SFY197" s="461"/>
      <c r="SFZ197" s="461"/>
      <c r="SGA197" s="461"/>
      <c r="SGB197" s="461"/>
      <c r="SGC197" s="461"/>
      <c r="SGD197" s="461"/>
      <c r="SGE197" s="461"/>
      <c r="SGF197" s="461"/>
      <c r="SGG197" s="461"/>
      <c r="SGH197" s="461"/>
      <c r="SGI197" s="461"/>
      <c r="SGJ197" s="461"/>
      <c r="SGK197" s="461"/>
      <c r="SGL197" s="461"/>
      <c r="SGM197" s="461"/>
      <c r="SGN197" s="461"/>
      <c r="SGO197" s="461"/>
      <c r="SGP197" s="461"/>
      <c r="SGQ197" s="461"/>
      <c r="SGR197" s="461"/>
      <c r="SGS197" s="461"/>
      <c r="SGT197" s="461"/>
      <c r="SGU197" s="461"/>
      <c r="SGV197" s="461"/>
      <c r="SGW197" s="461"/>
      <c r="SGX197" s="461"/>
      <c r="SGY197" s="461"/>
      <c r="SGZ197" s="461"/>
      <c r="SHA197" s="461"/>
      <c r="SHB197" s="461"/>
      <c r="SHC197" s="461"/>
      <c r="SHD197" s="461"/>
      <c r="SHE197" s="461"/>
      <c r="SHF197" s="461"/>
      <c r="SHG197" s="461"/>
      <c r="SHH197" s="461"/>
      <c r="SHI197" s="461"/>
      <c r="SHJ197" s="461"/>
      <c r="SHK197" s="461"/>
      <c r="SHL197" s="461"/>
      <c r="SHM197" s="461"/>
      <c r="SHN197" s="461"/>
      <c r="SHO197" s="461"/>
      <c r="SHP197" s="461"/>
      <c r="SHQ197" s="461"/>
      <c r="SHR197" s="461"/>
      <c r="SHS197" s="461"/>
      <c r="SHT197" s="461"/>
      <c r="SHU197" s="461"/>
      <c r="SHV197" s="461"/>
      <c r="SHW197" s="461"/>
      <c r="SHX197" s="461"/>
      <c r="SHY197" s="461"/>
      <c r="SHZ197" s="461"/>
      <c r="SIA197" s="461"/>
      <c r="SIB197" s="461"/>
      <c r="SIC197" s="461"/>
      <c r="SID197" s="461"/>
      <c r="SIE197" s="461"/>
      <c r="SIF197" s="461"/>
      <c r="SIG197" s="461"/>
      <c r="SIH197" s="461"/>
      <c r="SII197" s="461"/>
      <c r="SIJ197" s="461"/>
      <c r="SIK197" s="461"/>
      <c r="SIL197" s="461"/>
      <c r="SIM197" s="461"/>
      <c r="SIN197" s="461"/>
      <c r="SIO197" s="461"/>
      <c r="SIP197" s="461"/>
      <c r="SIQ197" s="461"/>
      <c r="SIR197" s="461"/>
      <c r="SIS197" s="461"/>
      <c r="SIT197" s="461"/>
      <c r="SIU197" s="461"/>
      <c r="SIV197" s="461"/>
      <c r="SIW197" s="461"/>
      <c r="SIX197" s="461"/>
      <c r="SIY197" s="461"/>
      <c r="SIZ197" s="461"/>
      <c r="SJA197" s="461"/>
      <c r="SJB197" s="461"/>
      <c r="SJC197" s="461"/>
      <c r="SJD197" s="461"/>
      <c r="SJE197" s="461"/>
      <c r="SJF197" s="461"/>
      <c r="SJG197" s="461"/>
      <c r="SJH197" s="461"/>
      <c r="SJI197" s="461"/>
      <c r="SJJ197" s="461"/>
      <c r="SJK197" s="461"/>
      <c r="SJL197" s="461"/>
      <c r="SJM197" s="461"/>
      <c r="SJN197" s="461"/>
      <c r="SJO197" s="461"/>
      <c r="SJP197" s="461"/>
      <c r="SJQ197" s="461"/>
      <c r="SJR197" s="461"/>
      <c r="SJS197" s="461"/>
      <c r="SJT197" s="461"/>
      <c r="SJU197" s="461"/>
      <c r="SJV197" s="461"/>
      <c r="SJW197" s="461"/>
      <c r="SJX197" s="461"/>
      <c r="SJY197" s="461"/>
      <c r="SJZ197" s="461"/>
      <c r="SKA197" s="461"/>
      <c r="SKB197" s="461"/>
      <c r="SKC197" s="461"/>
      <c r="SKD197" s="461"/>
      <c r="SKE197" s="461"/>
      <c r="SKF197" s="461"/>
      <c r="SKG197" s="461"/>
      <c r="SKH197" s="461"/>
      <c r="SKI197" s="461"/>
      <c r="SKJ197" s="461"/>
      <c r="SKK197" s="461"/>
      <c r="SKL197" s="461"/>
      <c r="SKM197" s="461"/>
      <c r="SKN197" s="461"/>
      <c r="SKO197" s="461"/>
      <c r="SKP197" s="461"/>
      <c r="SKQ197" s="461"/>
      <c r="SKR197" s="461"/>
      <c r="SKS197" s="461"/>
      <c r="SKT197" s="461"/>
      <c r="SKU197" s="461"/>
      <c r="SKV197" s="461"/>
      <c r="SKW197" s="461"/>
      <c r="SKX197" s="461"/>
      <c r="SKY197" s="461"/>
      <c r="SKZ197" s="461"/>
      <c r="SLA197" s="461"/>
      <c r="SLB197" s="461"/>
      <c r="SLC197" s="461"/>
      <c r="SLD197" s="461"/>
      <c r="SLE197" s="461"/>
      <c r="SLF197" s="461"/>
      <c r="SLG197" s="461"/>
      <c r="SLH197" s="461"/>
      <c r="SLI197" s="461"/>
      <c r="SLJ197" s="461"/>
      <c r="SLK197" s="461"/>
      <c r="SLL197" s="461"/>
      <c r="SLM197" s="461"/>
      <c r="SLN197" s="461"/>
      <c r="SLO197" s="461"/>
      <c r="SLP197" s="461"/>
      <c r="SLQ197" s="461"/>
      <c r="SLR197" s="461"/>
      <c r="SLS197" s="461"/>
      <c r="SLT197" s="461"/>
      <c r="SLU197" s="461"/>
      <c r="SLV197" s="461"/>
      <c r="SLW197" s="461"/>
      <c r="SLX197" s="461"/>
      <c r="SLY197" s="461"/>
      <c r="SLZ197" s="461"/>
      <c r="SMA197" s="461"/>
      <c r="SMB197" s="461"/>
      <c r="SMC197" s="461"/>
      <c r="SMD197" s="461"/>
      <c r="SME197" s="461"/>
      <c r="SMF197" s="461"/>
      <c r="SMG197" s="461"/>
      <c r="SMH197" s="461"/>
      <c r="SMI197" s="461"/>
      <c r="SMJ197" s="461"/>
      <c r="SMK197" s="461"/>
      <c r="SML197" s="461"/>
      <c r="SMM197" s="461"/>
      <c r="SMN197" s="461"/>
      <c r="SMO197" s="461"/>
      <c r="SMP197" s="461"/>
      <c r="SMQ197" s="461"/>
      <c r="SMR197" s="461"/>
      <c r="SMS197" s="461"/>
      <c r="SMT197" s="461"/>
      <c r="SMU197" s="461"/>
      <c r="SMV197" s="461"/>
      <c r="SMW197" s="461"/>
      <c r="SMX197" s="461"/>
      <c r="SMY197" s="461"/>
      <c r="SMZ197" s="461"/>
      <c r="SNA197" s="461"/>
      <c r="SNB197" s="461"/>
      <c r="SNC197" s="461"/>
      <c r="SND197" s="461"/>
      <c r="SNE197" s="461"/>
      <c r="SNF197" s="461"/>
      <c r="SNG197" s="461"/>
      <c r="SNH197" s="461"/>
      <c r="SNI197" s="461"/>
      <c r="SNJ197" s="461"/>
      <c r="SNK197" s="461"/>
      <c r="SNL197" s="461"/>
      <c r="SNM197" s="461"/>
      <c r="SNN197" s="461"/>
      <c r="SNO197" s="461"/>
      <c r="SNP197" s="461"/>
      <c r="SNQ197" s="461"/>
      <c r="SNR197" s="461"/>
      <c r="SNS197" s="461"/>
      <c r="SNT197" s="461"/>
      <c r="SNU197" s="461"/>
      <c r="SNV197" s="461"/>
      <c r="SNW197" s="461"/>
      <c r="SNX197" s="461"/>
      <c r="SNY197" s="461"/>
      <c r="SNZ197" s="461"/>
      <c r="SOA197" s="461"/>
      <c r="SOB197" s="461"/>
      <c r="SOC197" s="461"/>
      <c r="SOD197" s="461"/>
      <c r="SOE197" s="461"/>
      <c r="SOF197" s="461"/>
      <c r="SOG197" s="461"/>
      <c r="SOH197" s="461"/>
      <c r="SOI197" s="461"/>
      <c r="SOJ197" s="461"/>
      <c r="SOK197" s="461"/>
      <c r="SOL197" s="461"/>
      <c r="SOM197" s="461"/>
      <c r="SON197" s="461"/>
      <c r="SOO197" s="461"/>
      <c r="SOP197" s="461"/>
      <c r="SOQ197" s="461"/>
      <c r="SOR197" s="461"/>
      <c r="SOS197" s="461"/>
      <c r="SOT197" s="461"/>
      <c r="SOU197" s="461"/>
      <c r="SOV197" s="461"/>
      <c r="SOW197" s="461"/>
      <c r="SOX197" s="461"/>
      <c r="SOY197" s="461"/>
      <c r="SOZ197" s="461"/>
      <c r="SPA197" s="461"/>
      <c r="SPB197" s="461"/>
      <c r="SPC197" s="461"/>
      <c r="SPD197" s="461"/>
      <c r="SPE197" s="461"/>
      <c r="SPF197" s="461"/>
      <c r="SPG197" s="461"/>
      <c r="SPH197" s="461"/>
      <c r="SPI197" s="461"/>
      <c r="SPJ197" s="461"/>
      <c r="SPK197" s="461"/>
      <c r="SPL197" s="461"/>
      <c r="SPM197" s="461"/>
      <c r="SPN197" s="461"/>
      <c r="SPO197" s="461"/>
      <c r="SPP197" s="461"/>
      <c r="SPQ197" s="461"/>
      <c r="SPR197" s="461"/>
      <c r="SPS197" s="461"/>
      <c r="SPT197" s="461"/>
      <c r="SPU197" s="461"/>
      <c r="SPV197" s="461"/>
      <c r="SPW197" s="461"/>
      <c r="SPX197" s="461"/>
      <c r="SPY197" s="461"/>
      <c r="SPZ197" s="461"/>
      <c r="SQA197" s="461"/>
      <c r="SQB197" s="461"/>
      <c r="SQC197" s="461"/>
      <c r="SQD197" s="461"/>
      <c r="SQE197" s="461"/>
      <c r="SQF197" s="461"/>
      <c r="SQG197" s="461"/>
      <c r="SQH197" s="461"/>
      <c r="SQI197" s="461"/>
      <c r="SQJ197" s="461"/>
      <c r="SQK197" s="461"/>
      <c r="SQL197" s="461"/>
      <c r="SQM197" s="461"/>
      <c r="SQN197" s="461"/>
      <c r="SQO197" s="461"/>
      <c r="SQP197" s="461"/>
      <c r="SQQ197" s="461"/>
      <c r="SQR197" s="461"/>
      <c r="SQS197" s="461"/>
      <c r="SQT197" s="461"/>
      <c r="SQU197" s="461"/>
      <c r="SQV197" s="461"/>
      <c r="SQW197" s="461"/>
      <c r="SQX197" s="461"/>
      <c r="SQY197" s="461"/>
      <c r="SQZ197" s="461"/>
      <c r="SRA197" s="461"/>
      <c r="SRB197" s="461"/>
      <c r="SRC197" s="461"/>
      <c r="SRD197" s="461"/>
      <c r="SRE197" s="461"/>
      <c r="SRF197" s="461"/>
      <c r="SRG197" s="461"/>
      <c r="SRH197" s="461"/>
      <c r="SRI197" s="461"/>
      <c r="SRJ197" s="461"/>
      <c r="SRK197" s="461"/>
      <c r="SRL197" s="461"/>
      <c r="SRM197" s="461"/>
      <c r="SRN197" s="461"/>
      <c r="SRO197" s="461"/>
      <c r="SRP197" s="461"/>
      <c r="SRQ197" s="461"/>
      <c r="SRR197" s="461"/>
      <c r="SRS197" s="461"/>
      <c r="SRT197" s="461"/>
      <c r="SRU197" s="461"/>
      <c r="SRV197" s="461"/>
      <c r="SRW197" s="461"/>
      <c r="SRX197" s="461"/>
      <c r="SRY197" s="461"/>
      <c r="SRZ197" s="461"/>
      <c r="SSA197" s="461"/>
      <c r="SSB197" s="461"/>
      <c r="SSC197" s="461"/>
      <c r="SSD197" s="461"/>
      <c r="SSE197" s="461"/>
      <c r="SSF197" s="461"/>
      <c r="SSG197" s="461"/>
      <c r="SSH197" s="461"/>
      <c r="SSI197" s="461"/>
      <c r="SSJ197" s="461"/>
      <c r="SSK197" s="461"/>
      <c r="SSL197" s="461"/>
      <c r="SSM197" s="461"/>
      <c r="SSN197" s="461"/>
      <c r="SSO197" s="461"/>
      <c r="SSP197" s="461"/>
      <c r="SSQ197" s="461"/>
      <c r="SSR197" s="461"/>
      <c r="SSS197" s="461"/>
      <c r="SST197" s="461"/>
      <c r="SSU197" s="461"/>
      <c r="SSV197" s="461"/>
      <c r="SSW197" s="461"/>
      <c r="SSX197" s="461"/>
      <c r="SSY197" s="461"/>
      <c r="SSZ197" s="461"/>
      <c r="STA197" s="461"/>
      <c r="STB197" s="461"/>
      <c r="STC197" s="461"/>
      <c r="STD197" s="461"/>
      <c r="STE197" s="461"/>
      <c r="STF197" s="461"/>
      <c r="STG197" s="461"/>
      <c r="STH197" s="461"/>
      <c r="STI197" s="461"/>
      <c r="STJ197" s="461"/>
      <c r="STK197" s="461"/>
      <c r="STL197" s="461"/>
      <c r="STM197" s="461"/>
      <c r="STN197" s="461"/>
      <c r="STO197" s="461"/>
      <c r="STP197" s="461"/>
      <c r="STQ197" s="461"/>
      <c r="STR197" s="461"/>
      <c r="STS197" s="461"/>
      <c r="STT197" s="461"/>
      <c r="STU197" s="461"/>
      <c r="STV197" s="461"/>
      <c r="STW197" s="461"/>
      <c r="STX197" s="461"/>
      <c r="STY197" s="461"/>
      <c r="STZ197" s="461"/>
      <c r="SUA197" s="461"/>
      <c r="SUB197" s="461"/>
      <c r="SUC197" s="461"/>
      <c r="SUD197" s="461"/>
      <c r="SUE197" s="461"/>
      <c r="SUF197" s="461"/>
      <c r="SUG197" s="461"/>
      <c r="SUH197" s="461"/>
      <c r="SUI197" s="461"/>
      <c r="SUJ197" s="461"/>
      <c r="SUK197" s="461"/>
      <c r="SUL197" s="461"/>
      <c r="SUM197" s="461"/>
      <c r="SUN197" s="461"/>
      <c r="SUO197" s="461"/>
      <c r="SUP197" s="461"/>
      <c r="SUQ197" s="461"/>
      <c r="SUR197" s="461"/>
      <c r="SUS197" s="461"/>
      <c r="SUT197" s="461"/>
      <c r="SUU197" s="461"/>
      <c r="SUV197" s="461"/>
      <c r="SUW197" s="461"/>
      <c r="SUX197" s="461"/>
      <c r="SUY197" s="461"/>
      <c r="SUZ197" s="461"/>
      <c r="SVA197" s="461"/>
      <c r="SVB197" s="461"/>
      <c r="SVC197" s="461"/>
      <c r="SVD197" s="461"/>
      <c r="SVE197" s="461"/>
      <c r="SVF197" s="461"/>
      <c r="SVG197" s="461"/>
      <c r="SVH197" s="461"/>
      <c r="SVI197" s="461"/>
      <c r="SVJ197" s="461"/>
      <c r="SVK197" s="461"/>
      <c r="SVL197" s="461"/>
      <c r="SVM197" s="461"/>
      <c r="SVN197" s="461"/>
      <c r="SVO197" s="461"/>
      <c r="SVP197" s="461"/>
      <c r="SVQ197" s="461"/>
      <c r="SVR197" s="461"/>
      <c r="SVS197" s="461"/>
      <c r="SVT197" s="461"/>
      <c r="SVU197" s="461"/>
      <c r="SVV197" s="461"/>
      <c r="SVW197" s="461"/>
      <c r="SVX197" s="461"/>
      <c r="SVY197" s="461"/>
      <c r="SVZ197" s="461"/>
      <c r="SWA197" s="461"/>
      <c r="SWB197" s="461"/>
      <c r="SWC197" s="461"/>
      <c r="SWD197" s="461"/>
      <c r="SWE197" s="461"/>
      <c r="SWF197" s="461"/>
      <c r="SWG197" s="461"/>
      <c r="SWH197" s="461"/>
      <c r="SWI197" s="461"/>
      <c r="SWJ197" s="461"/>
      <c r="SWK197" s="461"/>
      <c r="SWL197" s="461"/>
      <c r="SWM197" s="461"/>
      <c r="SWN197" s="461"/>
      <c r="SWO197" s="461"/>
      <c r="SWP197" s="461"/>
      <c r="SWQ197" s="461"/>
      <c r="SWR197" s="461"/>
      <c r="SWS197" s="461"/>
      <c r="SWT197" s="461"/>
      <c r="SWU197" s="461"/>
      <c r="SWV197" s="461"/>
      <c r="SWW197" s="461"/>
      <c r="SWX197" s="461"/>
      <c r="SWY197" s="461"/>
      <c r="SWZ197" s="461"/>
      <c r="SXA197" s="461"/>
      <c r="SXB197" s="461"/>
      <c r="SXC197" s="461"/>
      <c r="SXD197" s="461"/>
      <c r="SXE197" s="461"/>
      <c r="SXF197" s="461"/>
      <c r="SXG197" s="461"/>
      <c r="SXH197" s="461"/>
      <c r="SXI197" s="461"/>
      <c r="SXJ197" s="461"/>
      <c r="SXK197" s="461"/>
      <c r="SXL197" s="461"/>
      <c r="SXM197" s="461"/>
      <c r="SXN197" s="461"/>
      <c r="SXO197" s="461"/>
      <c r="SXP197" s="461"/>
      <c r="SXQ197" s="461"/>
      <c r="SXR197" s="461"/>
      <c r="SXS197" s="461"/>
      <c r="SXT197" s="461"/>
      <c r="SXU197" s="461"/>
      <c r="SXV197" s="461"/>
      <c r="SXW197" s="461"/>
      <c r="SXX197" s="461"/>
      <c r="SXY197" s="461"/>
      <c r="SXZ197" s="461"/>
      <c r="SYA197" s="461"/>
      <c r="SYB197" s="461"/>
      <c r="SYC197" s="461"/>
      <c r="SYD197" s="461"/>
      <c r="SYE197" s="461"/>
      <c r="SYF197" s="461"/>
      <c r="SYG197" s="461"/>
      <c r="SYH197" s="461"/>
      <c r="SYI197" s="461"/>
      <c r="SYJ197" s="461"/>
      <c r="SYK197" s="461"/>
      <c r="SYL197" s="461"/>
      <c r="SYM197" s="461"/>
      <c r="SYN197" s="461"/>
      <c r="SYO197" s="461"/>
      <c r="SYP197" s="461"/>
      <c r="SYQ197" s="461"/>
      <c r="SYR197" s="461"/>
      <c r="SYS197" s="461"/>
      <c r="SYT197" s="461"/>
      <c r="SYU197" s="461"/>
      <c r="SYV197" s="461"/>
      <c r="SYW197" s="461"/>
      <c r="SYX197" s="461"/>
      <c r="SYY197" s="461"/>
      <c r="SYZ197" s="461"/>
      <c r="SZA197" s="461"/>
      <c r="SZB197" s="461"/>
      <c r="SZC197" s="461"/>
      <c r="SZD197" s="461"/>
      <c r="SZE197" s="461"/>
      <c r="SZF197" s="461"/>
      <c r="SZG197" s="461"/>
      <c r="SZH197" s="461"/>
      <c r="SZI197" s="461"/>
      <c r="SZJ197" s="461"/>
      <c r="SZK197" s="461"/>
      <c r="SZL197" s="461"/>
      <c r="SZM197" s="461"/>
      <c r="SZN197" s="461"/>
      <c r="SZO197" s="461"/>
      <c r="SZP197" s="461"/>
      <c r="SZQ197" s="461"/>
      <c r="SZR197" s="461"/>
      <c r="SZS197" s="461"/>
      <c r="SZT197" s="461"/>
      <c r="SZU197" s="461"/>
      <c r="SZV197" s="461"/>
      <c r="SZW197" s="461"/>
      <c r="SZX197" s="461"/>
      <c r="SZY197" s="461"/>
      <c r="SZZ197" s="461"/>
      <c r="TAA197" s="461"/>
      <c r="TAB197" s="461"/>
      <c r="TAC197" s="461"/>
      <c r="TAD197" s="461"/>
      <c r="TAE197" s="461"/>
      <c r="TAF197" s="461"/>
      <c r="TAG197" s="461"/>
      <c r="TAH197" s="461"/>
      <c r="TAI197" s="461"/>
      <c r="TAJ197" s="461"/>
      <c r="TAK197" s="461"/>
      <c r="TAL197" s="461"/>
      <c r="TAM197" s="461"/>
      <c r="TAN197" s="461"/>
      <c r="TAO197" s="461"/>
      <c r="TAP197" s="461"/>
      <c r="TAQ197" s="461"/>
      <c r="TAR197" s="461"/>
      <c r="TAS197" s="461"/>
      <c r="TAT197" s="461"/>
      <c r="TAU197" s="461"/>
      <c r="TAV197" s="461"/>
      <c r="TAW197" s="461"/>
      <c r="TAX197" s="461"/>
      <c r="TAY197" s="461"/>
      <c r="TAZ197" s="461"/>
      <c r="TBA197" s="461"/>
      <c r="TBB197" s="461"/>
      <c r="TBC197" s="461"/>
      <c r="TBD197" s="461"/>
      <c r="TBE197" s="461"/>
      <c r="TBF197" s="461"/>
      <c r="TBG197" s="461"/>
      <c r="TBH197" s="461"/>
      <c r="TBI197" s="461"/>
      <c r="TBJ197" s="461"/>
      <c r="TBK197" s="461"/>
      <c r="TBL197" s="461"/>
      <c r="TBM197" s="461"/>
      <c r="TBN197" s="461"/>
      <c r="TBO197" s="461"/>
      <c r="TBP197" s="461"/>
      <c r="TBQ197" s="461"/>
      <c r="TBR197" s="461"/>
      <c r="TBS197" s="461"/>
      <c r="TBT197" s="461"/>
      <c r="TBU197" s="461"/>
      <c r="TBV197" s="461"/>
      <c r="TBW197" s="461"/>
      <c r="TBX197" s="461"/>
      <c r="TBY197" s="461"/>
      <c r="TBZ197" s="461"/>
      <c r="TCA197" s="461"/>
      <c r="TCB197" s="461"/>
      <c r="TCC197" s="461"/>
      <c r="TCD197" s="461"/>
      <c r="TCE197" s="461"/>
      <c r="TCF197" s="461"/>
      <c r="TCG197" s="461"/>
      <c r="TCH197" s="461"/>
      <c r="TCI197" s="461"/>
      <c r="TCJ197" s="461"/>
      <c r="TCK197" s="461"/>
      <c r="TCL197" s="461"/>
      <c r="TCM197" s="461"/>
      <c r="TCN197" s="461"/>
      <c r="TCO197" s="461"/>
      <c r="TCP197" s="461"/>
      <c r="TCQ197" s="461"/>
      <c r="TCR197" s="461"/>
      <c r="TCS197" s="461"/>
      <c r="TCT197" s="461"/>
      <c r="TCU197" s="461"/>
      <c r="TCV197" s="461"/>
      <c r="TCW197" s="461"/>
      <c r="TCX197" s="461"/>
      <c r="TCY197" s="461"/>
      <c r="TCZ197" s="461"/>
      <c r="TDA197" s="461"/>
      <c r="TDB197" s="461"/>
      <c r="TDC197" s="461"/>
      <c r="TDD197" s="461"/>
      <c r="TDE197" s="461"/>
      <c r="TDF197" s="461"/>
      <c r="TDG197" s="461"/>
      <c r="TDH197" s="461"/>
      <c r="TDI197" s="461"/>
      <c r="TDJ197" s="461"/>
      <c r="TDK197" s="461"/>
      <c r="TDL197" s="461"/>
      <c r="TDM197" s="461"/>
      <c r="TDN197" s="461"/>
      <c r="TDO197" s="461"/>
      <c r="TDP197" s="461"/>
      <c r="TDQ197" s="461"/>
      <c r="TDR197" s="461"/>
      <c r="TDS197" s="461"/>
      <c r="TDT197" s="461"/>
      <c r="TDU197" s="461"/>
      <c r="TDV197" s="461"/>
      <c r="TDW197" s="461"/>
      <c r="TDX197" s="461"/>
      <c r="TDY197" s="461"/>
      <c r="TDZ197" s="461"/>
      <c r="TEA197" s="461"/>
      <c r="TEB197" s="461"/>
      <c r="TEC197" s="461"/>
      <c r="TED197" s="461"/>
      <c r="TEE197" s="461"/>
      <c r="TEF197" s="461"/>
      <c r="TEG197" s="461"/>
      <c r="TEH197" s="461"/>
      <c r="TEI197" s="461"/>
      <c r="TEJ197" s="461"/>
      <c r="TEK197" s="461"/>
      <c r="TEL197" s="461"/>
      <c r="TEM197" s="461"/>
      <c r="TEN197" s="461"/>
      <c r="TEO197" s="461"/>
      <c r="TEP197" s="461"/>
      <c r="TEQ197" s="461"/>
      <c r="TER197" s="461"/>
      <c r="TES197" s="461"/>
      <c r="TET197" s="461"/>
      <c r="TEU197" s="461"/>
      <c r="TEV197" s="461"/>
      <c r="TEW197" s="461"/>
      <c r="TEX197" s="461"/>
      <c r="TEY197" s="461"/>
      <c r="TEZ197" s="461"/>
      <c r="TFA197" s="461"/>
      <c r="TFB197" s="461"/>
      <c r="TFC197" s="461"/>
      <c r="TFD197" s="461"/>
      <c r="TFE197" s="461"/>
      <c r="TFF197" s="461"/>
      <c r="TFG197" s="461"/>
      <c r="TFH197" s="461"/>
      <c r="TFI197" s="461"/>
      <c r="TFJ197" s="461"/>
      <c r="TFK197" s="461"/>
      <c r="TFL197" s="461"/>
      <c r="TFM197" s="461"/>
      <c r="TFN197" s="461"/>
      <c r="TFO197" s="461"/>
      <c r="TFP197" s="461"/>
      <c r="TFQ197" s="461"/>
      <c r="TFR197" s="461"/>
      <c r="TFS197" s="461"/>
      <c r="TFT197" s="461"/>
      <c r="TFU197" s="461"/>
      <c r="TFV197" s="461"/>
      <c r="TFW197" s="461"/>
      <c r="TFX197" s="461"/>
      <c r="TFY197" s="461"/>
      <c r="TFZ197" s="461"/>
      <c r="TGA197" s="461"/>
      <c r="TGB197" s="461"/>
      <c r="TGC197" s="461"/>
      <c r="TGD197" s="461"/>
      <c r="TGE197" s="461"/>
      <c r="TGF197" s="461"/>
      <c r="TGG197" s="461"/>
      <c r="TGH197" s="461"/>
      <c r="TGI197" s="461"/>
      <c r="TGJ197" s="461"/>
      <c r="TGK197" s="461"/>
      <c r="TGL197" s="461"/>
      <c r="TGM197" s="461"/>
      <c r="TGN197" s="461"/>
      <c r="TGO197" s="461"/>
      <c r="TGP197" s="461"/>
      <c r="TGQ197" s="461"/>
      <c r="TGR197" s="461"/>
      <c r="TGS197" s="461"/>
      <c r="TGT197" s="461"/>
      <c r="TGU197" s="461"/>
      <c r="TGV197" s="461"/>
      <c r="TGW197" s="461"/>
      <c r="TGX197" s="461"/>
      <c r="TGY197" s="461"/>
      <c r="TGZ197" s="461"/>
      <c r="THA197" s="461"/>
      <c r="THB197" s="461"/>
      <c r="THC197" s="461"/>
      <c r="THD197" s="461"/>
      <c r="THE197" s="461"/>
      <c r="THF197" s="461"/>
      <c r="THG197" s="461"/>
      <c r="THH197" s="461"/>
      <c r="THI197" s="461"/>
      <c r="THJ197" s="461"/>
      <c r="THK197" s="461"/>
      <c r="THL197" s="461"/>
      <c r="THM197" s="461"/>
      <c r="THN197" s="461"/>
      <c r="THO197" s="461"/>
      <c r="THP197" s="461"/>
      <c r="THQ197" s="461"/>
      <c r="THR197" s="461"/>
      <c r="THS197" s="461"/>
      <c r="THT197" s="461"/>
      <c r="THU197" s="461"/>
      <c r="THV197" s="461"/>
      <c r="THW197" s="461"/>
      <c r="THX197" s="461"/>
      <c r="THY197" s="461"/>
      <c r="THZ197" s="461"/>
      <c r="TIA197" s="461"/>
      <c r="TIB197" s="461"/>
      <c r="TIC197" s="461"/>
      <c r="TID197" s="461"/>
      <c r="TIE197" s="461"/>
      <c r="TIF197" s="461"/>
      <c r="TIG197" s="461"/>
      <c r="TIH197" s="461"/>
      <c r="TII197" s="461"/>
      <c r="TIJ197" s="461"/>
      <c r="TIK197" s="461"/>
      <c r="TIL197" s="461"/>
      <c r="TIM197" s="461"/>
      <c r="TIN197" s="461"/>
      <c r="TIO197" s="461"/>
      <c r="TIP197" s="461"/>
      <c r="TIQ197" s="461"/>
      <c r="TIR197" s="461"/>
      <c r="TIS197" s="461"/>
      <c r="TIT197" s="461"/>
      <c r="TIU197" s="461"/>
      <c r="TIV197" s="461"/>
      <c r="TIW197" s="461"/>
      <c r="TIX197" s="461"/>
      <c r="TIY197" s="461"/>
      <c r="TIZ197" s="461"/>
      <c r="TJA197" s="461"/>
      <c r="TJB197" s="461"/>
      <c r="TJC197" s="461"/>
      <c r="TJD197" s="461"/>
      <c r="TJE197" s="461"/>
      <c r="TJF197" s="461"/>
      <c r="TJG197" s="461"/>
      <c r="TJH197" s="461"/>
      <c r="TJI197" s="461"/>
      <c r="TJJ197" s="461"/>
      <c r="TJK197" s="461"/>
      <c r="TJL197" s="461"/>
      <c r="TJM197" s="461"/>
      <c r="TJN197" s="461"/>
      <c r="TJO197" s="461"/>
      <c r="TJP197" s="461"/>
      <c r="TJQ197" s="461"/>
      <c r="TJR197" s="461"/>
      <c r="TJS197" s="461"/>
      <c r="TJT197" s="461"/>
      <c r="TJU197" s="461"/>
      <c r="TJV197" s="461"/>
      <c r="TJW197" s="461"/>
      <c r="TJX197" s="461"/>
      <c r="TJY197" s="461"/>
      <c r="TJZ197" s="461"/>
      <c r="TKA197" s="461"/>
      <c r="TKB197" s="461"/>
      <c r="TKC197" s="461"/>
      <c r="TKD197" s="461"/>
      <c r="TKE197" s="461"/>
      <c r="TKF197" s="461"/>
      <c r="TKG197" s="461"/>
      <c r="TKH197" s="461"/>
      <c r="TKI197" s="461"/>
      <c r="TKJ197" s="461"/>
      <c r="TKK197" s="461"/>
      <c r="TKL197" s="461"/>
      <c r="TKM197" s="461"/>
      <c r="TKN197" s="461"/>
      <c r="TKO197" s="461"/>
      <c r="TKP197" s="461"/>
      <c r="TKQ197" s="461"/>
      <c r="TKR197" s="461"/>
      <c r="TKS197" s="461"/>
      <c r="TKT197" s="461"/>
      <c r="TKU197" s="461"/>
      <c r="TKV197" s="461"/>
      <c r="TKW197" s="461"/>
      <c r="TKX197" s="461"/>
      <c r="TKY197" s="461"/>
      <c r="TKZ197" s="461"/>
      <c r="TLA197" s="461"/>
      <c r="TLB197" s="461"/>
      <c r="TLC197" s="461"/>
      <c r="TLD197" s="461"/>
      <c r="TLE197" s="461"/>
      <c r="TLF197" s="461"/>
      <c r="TLG197" s="461"/>
      <c r="TLH197" s="461"/>
      <c r="TLI197" s="461"/>
      <c r="TLJ197" s="461"/>
      <c r="TLK197" s="461"/>
      <c r="TLL197" s="461"/>
      <c r="TLM197" s="461"/>
      <c r="TLN197" s="461"/>
      <c r="TLO197" s="461"/>
      <c r="TLP197" s="461"/>
      <c r="TLQ197" s="461"/>
      <c r="TLR197" s="461"/>
      <c r="TLS197" s="461"/>
      <c r="TLT197" s="461"/>
      <c r="TLU197" s="461"/>
      <c r="TLV197" s="461"/>
      <c r="TLW197" s="461"/>
      <c r="TLX197" s="461"/>
      <c r="TLY197" s="461"/>
      <c r="TLZ197" s="461"/>
      <c r="TMA197" s="461"/>
      <c r="TMB197" s="461"/>
      <c r="TMC197" s="461"/>
      <c r="TMD197" s="461"/>
      <c r="TME197" s="461"/>
      <c r="TMF197" s="461"/>
      <c r="TMG197" s="461"/>
      <c r="TMH197" s="461"/>
      <c r="TMI197" s="461"/>
      <c r="TMJ197" s="461"/>
      <c r="TMK197" s="461"/>
      <c r="TML197" s="461"/>
      <c r="TMM197" s="461"/>
      <c r="TMN197" s="461"/>
      <c r="TMO197" s="461"/>
      <c r="TMP197" s="461"/>
      <c r="TMQ197" s="461"/>
      <c r="TMR197" s="461"/>
      <c r="TMS197" s="461"/>
      <c r="TMT197" s="461"/>
      <c r="TMU197" s="461"/>
      <c r="TMV197" s="461"/>
      <c r="TMW197" s="461"/>
      <c r="TMX197" s="461"/>
      <c r="TMY197" s="461"/>
      <c r="TMZ197" s="461"/>
      <c r="TNA197" s="461"/>
      <c r="TNB197" s="461"/>
      <c r="TNC197" s="461"/>
      <c r="TND197" s="461"/>
      <c r="TNE197" s="461"/>
      <c r="TNF197" s="461"/>
      <c r="TNG197" s="461"/>
      <c r="TNH197" s="461"/>
      <c r="TNI197" s="461"/>
      <c r="TNJ197" s="461"/>
      <c r="TNK197" s="461"/>
      <c r="TNL197" s="461"/>
      <c r="TNM197" s="461"/>
      <c r="TNN197" s="461"/>
      <c r="TNO197" s="461"/>
      <c r="TNP197" s="461"/>
      <c r="TNQ197" s="461"/>
      <c r="TNR197" s="461"/>
      <c r="TNS197" s="461"/>
      <c r="TNT197" s="461"/>
      <c r="TNU197" s="461"/>
      <c r="TNV197" s="461"/>
      <c r="TNW197" s="461"/>
      <c r="TNX197" s="461"/>
      <c r="TNY197" s="461"/>
      <c r="TNZ197" s="461"/>
      <c r="TOA197" s="461"/>
      <c r="TOB197" s="461"/>
      <c r="TOC197" s="461"/>
      <c r="TOD197" s="461"/>
      <c r="TOE197" s="461"/>
      <c r="TOF197" s="461"/>
      <c r="TOG197" s="461"/>
      <c r="TOH197" s="461"/>
      <c r="TOI197" s="461"/>
      <c r="TOJ197" s="461"/>
      <c r="TOK197" s="461"/>
      <c r="TOL197" s="461"/>
      <c r="TOM197" s="461"/>
      <c r="TON197" s="461"/>
      <c r="TOO197" s="461"/>
      <c r="TOP197" s="461"/>
      <c r="TOQ197" s="461"/>
      <c r="TOR197" s="461"/>
      <c r="TOS197" s="461"/>
      <c r="TOT197" s="461"/>
      <c r="TOU197" s="461"/>
      <c r="TOV197" s="461"/>
      <c r="TOW197" s="461"/>
      <c r="TOX197" s="461"/>
      <c r="TOY197" s="461"/>
      <c r="TOZ197" s="461"/>
      <c r="TPA197" s="461"/>
      <c r="TPB197" s="461"/>
      <c r="TPC197" s="461"/>
      <c r="TPD197" s="461"/>
      <c r="TPE197" s="461"/>
      <c r="TPF197" s="461"/>
      <c r="TPG197" s="461"/>
      <c r="TPH197" s="461"/>
      <c r="TPI197" s="461"/>
      <c r="TPJ197" s="461"/>
      <c r="TPK197" s="461"/>
      <c r="TPL197" s="461"/>
      <c r="TPM197" s="461"/>
      <c r="TPN197" s="461"/>
      <c r="TPO197" s="461"/>
      <c r="TPP197" s="461"/>
      <c r="TPQ197" s="461"/>
      <c r="TPR197" s="461"/>
      <c r="TPS197" s="461"/>
      <c r="TPT197" s="461"/>
      <c r="TPU197" s="461"/>
      <c r="TPV197" s="461"/>
      <c r="TPW197" s="461"/>
      <c r="TPX197" s="461"/>
      <c r="TPY197" s="461"/>
      <c r="TPZ197" s="461"/>
      <c r="TQA197" s="461"/>
      <c r="TQB197" s="461"/>
      <c r="TQC197" s="461"/>
      <c r="TQD197" s="461"/>
      <c r="TQE197" s="461"/>
      <c r="TQF197" s="461"/>
      <c r="TQG197" s="461"/>
      <c r="TQH197" s="461"/>
      <c r="TQI197" s="461"/>
      <c r="TQJ197" s="461"/>
      <c r="TQK197" s="461"/>
      <c r="TQL197" s="461"/>
      <c r="TQM197" s="461"/>
      <c r="TQN197" s="461"/>
      <c r="TQO197" s="461"/>
      <c r="TQP197" s="461"/>
      <c r="TQQ197" s="461"/>
      <c r="TQR197" s="461"/>
      <c r="TQS197" s="461"/>
      <c r="TQT197" s="461"/>
      <c r="TQU197" s="461"/>
      <c r="TQV197" s="461"/>
      <c r="TQW197" s="461"/>
      <c r="TQX197" s="461"/>
      <c r="TQY197" s="461"/>
      <c r="TQZ197" s="461"/>
      <c r="TRA197" s="461"/>
      <c r="TRB197" s="461"/>
      <c r="TRC197" s="461"/>
      <c r="TRD197" s="461"/>
      <c r="TRE197" s="461"/>
      <c r="TRF197" s="461"/>
      <c r="TRG197" s="461"/>
      <c r="TRH197" s="461"/>
      <c r="TRI197" s="461"/>
      <c r="TRJ197" s="461"/>
      <c r="TRK197" s="461"/>
      <c r="TRL197" s="461"/>
      <c r="TRM197" s="461"/>
      <c r="TRN197" s="461"/>
      <c r="TRO197" s="461"/>
      <c r="TRP197" s="461"/>
      <c r="TRQ197" s="461"/>
      <c r="TRR197" s="461"/>
      <c r="TRS197" s="461"/>
      <c r="TRT197" s="461"/>
      <c r="TRU197" s="461"/>
      <c r="TRV197" s="461"/>
      <c r="TRW197" s="461"/>
      <c r="TRX197" s="461"/>
      <c r="TRY197" s="461"/>
      <c r="TRZ197" s="461"/>
      <c r="TSA197" s="461"/>
      <c r="TSB197" s="461"/>
      <c r="TSC197" s="461"/>
      <c r="TSD197" s="461"/>
      <c r="TSE197" s="461"/>
      <c r="TSF197" s="461"/>
      <c r="TSG197" s="461"/>
      <c r="TSH197" s="461"/>
      <c r="TSI197" s="461"/>
      <c r="TSJ197" s="461"/>
      <c r="TSK197" s="461"/>
      <c r="TSL197" s="461"/>
      <c r="TSM197" s="461"/>
      <c r="TSN197" s="461"/>
      <c r="TSO197" s="461"/>
      <c r="TSP197" s="461"/>
      <c r="TSQ197" s="461"/>
      <c r="TSR197" s="461"/>
      <c r="TSS197" s="461"/>
      <c r="TST197" s="461"/>
      <c r="TSU197" s="461"/>
      <c r="TSV197" s="461"/>
      <c r="TSW197" s="461"/>
      <c r="TSX197" s="461"/>
      <c r="TSY197" s="461"/>
      <c r="TSZ197" s="461"/>
      <c r="TTA197" s="461"/>
      <c r="TTB197" s="461"/>
      <c r="TTC197" s="461"/>
      <c r="TTD197" s="461"/>
      <c r="TTE197" s="461"/>
      <c r="TTF197" s="461"/>
      <c r="TTG197" s="461"/>
      <c r="TTH197" s="461"/>
      <c r="TTI197" s="461"/>
      <c r="TTJ197" s="461"/>
      <c r="TTK197" s="461"/>
      <c r="TTL197" s="461"/>
      <c r="TTM197" s="461"/>
      <c r="TTN197" s="461"/>
      <c r="TTO197" s="461"/>
      <c r="TTP197" s="461"/>
      <c r="TTQ197" s="461"/>
      <c r="TTR197" s="461"/>
      <c r="TTS197" s="461"/>
      <c r="TTT197" s="461"/>
      <c r="TTU197" s="461"/>
      <c r="TTV197" s="461"/>
      <c r="TTW197" s="461"/>
      <c r="TTX197" s="461"/>
      <c r="TTY197" s="461"/>
      <c r="TTZ197" s="461"/>
      <c r="TUA197" s="461"/>
      <c r="TUB197" s="461"/>
      <c r="TUC197" s="461"/>
      <c r="TUD197" s="461"/>
      <c r="TUE197" s="461"/>
      <c r="TUF197" s="461"/>
      <c r="TUG197" s="461"/>
      <c r="TUH197" s="461"/>
      <c r="TUI197" s="461"/>
      <c r="TUJ197" s="461"/>
      <c r="TUK197" s="461"/>
      <c r="TUL197" s="461"/>
      <c r="TUM197" s="461"/>
      <c r="TUN197" s="461"/>
      <c r="TUO197" s="461"/>
      <c r="TUP197" s="461"/>
      <c r="TUQ197" s="461"/>
      <c r="TUR197" s="461"/>
      <c r="TUS197" s="461"/>
      <c r="TUT197" s="461"/>
      <c r="TUU197" s="461"/>
      <c r="TUV197" s="461"/>
      <c r="TUW197" s="461"/>
      <c r="TUX197" s="461"/>
      <c r="TUY197" s="461"/>
      <c r="TUZ197" s="461"/>
      <c r="TVA197" s="461"/>
      <c r="TVB197" s="461"/>
      <c r="TVC197" s="461"/>
      <c r="TVD197" s="461"/>
      <c r="TVE197" s="461"/>
      <c r="TVF197" s="461"/>
      <c r="TVG197" s="461"/>
      <c r="TVH197" s="461"/>
      <c r="TVI197" s="461"/>
      <c r="TVJ197" s="461"/>
      <c r="TVK197" s="461"/>
      <c r="TVL197" s="461"/>
      <c r="TVM197" s="461"/>
      <c r="TVN197" s="461"/>
      <c r="TVO197" s="461"/>
      <c r="TVP197" s="461"/>
      <c r="TVQ197" s="461"/>
      <c r="TVR197" s="461"/>
      <c r="TVS197" s="461"/>
      <c r="TVT197" s="461"/>
      <c r="TVU197" s="461"/>
      <c r="TVV197" s="461"/>
      <c r="TVW197" s="461"/>
      <c r="TVX197" s="461"/>
      <c r="TVY197" s="461"/>
      <c r="TVZ197" s="461"/>
      <c r="TWA197" s="461"/>
      <c r="TWB197" s="461"/>
      <c r="TWC197" s="461"/>
      <c r="TWD197" s="461"/>
      <c r="TWE197" s="461"/>
      <c r="TWF197" s="461"/>
      <c r="TWG197" s="461"/>
      <c r="TWH197" s="461"/>
      <c r="TWI197" s="461"/>
      <c r="TWJ197" s="461"/>
      <c r="TWK197" s="461"/>
      <c r="TWL197" s="461"/>
      <c r="TWM197" s="461"/>
      <c r="TWN197" s="461"/>
      <c r="TWO197" s="461"/>
      <c r="TWP197" s="461"/>
      <c r="TWQ197" s="461"/>
      <c r="TWR197" s="461"/>
      <c r="TWS197" s="461"/>
      <c r="TWT197" s="461"/>
      <c r="TWU197" s="461"/>
      <c r="TWV197" s="461"/>
      <c r="TWW197" s="461"/>
      <c r="TWX197" s="461"/>
      <c r="TWY197" s="461"/>
      <c r="TWZ197" s="461"/>
      <c r="TXA197" s="461"/>
      <c r="TXB197" s="461"/>
      <c r="TXC197" s="461"/>
      <c r="TXD197" s="461"/>
      <c r="TXE197" s="461"/>
      <c r="TXF197" s="461"/>
      <c r="TXG197" s="461"/>
      <c r="TXH197" s="461"/>
      <c r="TXI197" s="461"/>
      <c r="TXJ197" s="461"/>
      <c r="TXK197" s="461"/>
      <c r="TXL197" s="461"/>
      <c r="TXM197" s="461"/>
      <c r="TXN197" s="461"/>
      <c r="TXO197" s="461"/>
      <c r="TXP197" s="461"/>
      <c r="TXQ197" s="461"/>
      <c r="TXR197" s="461"/>
      <c r="TXS197" s="461"/>
      <c r="TXT197" s="461"/>
      <c r="TXU197" s="461"/>
      <c r="TXV197" s="461"/>
      <c r="TXW197" s="461"/>
      <c r="TXX197" s="461"/>
      <c r="TXY197" s="461"/>
      <c r="TXZ197" s="461"/>
      <c r="TYA197" s="461"/>
      <c r="TYB197" s="461"/>
      <c r="TYC197" s="461"/>
      <c r="TYD197" s="461"/>
      <c r="TYE197" s="461"/>
      <c r="TYF197" s="461"/>
      <c r="TYG197" s="461"/>
      <c r="TYH197" s="461"/>
      <c r="TYI197" s="461"/>
      <c r="TYJ197" s="461"/>
      <c r="TYK197" s="461"/>
      <c r="TYL197" s="461"/>
      <c r="TYM197" s="461"/>
      <c r="TYN197" s="461"/>
      <c r="TYO197" s="461"/>
      <c r="TYP197" s="461"/>
      <c r="TYQ197" s="461"/>
      <c r="TYR197" s="461"/>
      <c r="TYS197" s="461"/>
      <c r="TYT197" s="461"/>
      <c r="TYU197" s="461"/>
      <c r="TYV197" s="461"/>
      <c r="TYW197" s="461"/>
      <c r="TYX197" s="461"/>
      <c r="TYY197" s="461"/>
      <c r="TYZ197" s="461"/>
      <c r="TZA197" s="461"/>
      <c r="TZB197" s="461"/>
      <c r="TZC197" s="461"/>
      <c r="TZD197" s="461"/>
      <c r="TZE197" s="461"/>
      <c r="TZF197" s="461"/>
      <c r="TZG197" s="461"/>
      <c r="TZH197" s="461"/>
      <c r="TZI197" s="461"/>
      <c r="TZJ197" s="461"/>
      <c r="TZK197" s="461"/>
      <c r="TZL197" s="461"/>
      <c r="TZM197" s="461"/>
      <c r="TZN197" s="461"/>
      <c r="TZO197" s="461"/>
      <c r="TZP197" s="461"/>
      <c r="TZQ197" s="461"/>
      <c r="TZR197" s="461"/>
      <c r="TZS197" s="461"/>
      <c r="TZT197" s="461"/>
      <c r="TZU197" s="461"/>
      <c r="TZV197" s="461"/>
      <c r="TZW197" s="461"/>
      <c r="TZX197" s="461"/>
      <c r="TZY197" s="461"/>
      <c r="TZZ197" s="461"/>
      <c r="UAA197" s="461"/>
      <c r="UAB197" s="461"/>
      <c r="UAC197" s="461"/>
      <c r="UAD197" s="461"/>
      <c r="UAE197" s="461"/>
      <c r="UAF197" s="461"/>
      <c r="UAG197" s="461"/>
      <c r="UAH197" s="461"/>
      <c r="UAI197" s="461"/>
      <c r="UAJ197" s="461"/>
      <c r="UAK197" s="461"/>
      <c r="UAL197" s="461"/>
      <c r="UAM197" s="461"/>
      <c r="UAN197" s="461"/>
      <c r="UAO197" s="461"/>
      <c r="UAP197" s="461"/>
      <c r="UAQ197" s="461"/>
      <c r="UAR197" s="461"/>
      <c r="UAS197" s="461"/>
      <c r="UAT197" s="461"/>
      <c r="UAU197" s="461"/>
      <c r="UAV197" s="461"/>
      <c r="UAW197" s="461"/>
      <c r="UAX197" s="461"/>
      <c r="UAY197" s="461"/>
      <c r="UAZ197" s="461"/>
      <c r="UBA197" s="461"/>
      <c r="UBB197" s="461"/>
      <c r="UBC197" s="461"/>
      <c r="UBD197" s="461"/>
      <c r="UBE197" s="461"/>
      <c r="UBF197" s="461"/>
      <c r="UBG197" s="461"/>
      <c r="UBH197" s="461"/>
      <c r="UBI197" s="461"/>
      <c r="UBJ197" s="461"/>
      <c r="UBK197" s="461"/>
      <c r="UBL197" s="461"/>
      <c r="UBM197" s="461"/>
      <c r="UBN197" s="461"/>
      <c r="UBO197" s="461"/>
      <c r="UBP197" s="461"/>
      <c r="UBQ197" s="461"/>
      <c r="UBR197" s="461"/>
      <c r="UBS197" s="461"/>
      <c r="UBT197" s="461"/>
      <c r="UBU197" s="461"/>
      <c r="UBV197" s="461"/>
      <c r="UBW197" s="461"/>
      <c r="UBX197" s="461"/>
      <c r="UBY197" s="461"/>
      <c r="UBZ197" s="461"/>
      <c r="UCA197" s="461"/>
      <c r="UCB197" s="461"/>
      <c r="UCC197" s="461"/>
      <c r="UCD197" s="461"/>
      <c r="UCE197" s="461"/>
      <c r="UCF197" s="461"/>
      <c r="UCG197" s="461"/>
      <c r="UCH197" s="461"/>
      <c r="UCI197" s="461"/>
      <c r="UCJ197" s="461"/>
      <c r="UCK197" s="461"/>
      <c r="UCL197" s="461"/>
      <c r="UCM197" s="461"/>
      <c r="UCN197" s="461"/>
      <c r="UCO197" s="461"/>
      <c r="UCP197" s="461"/>
      <c r="UCQ197" s="461"/>
      <c r="UCR197" s="461"/>
      <c r="UCS197" s="461"/>
      <c r="UCT197" s="461"/>
      <c r="UCU197" s="461"/>
      <c r="UCV197" s="461"/>
      <c r="UCW197" s="461"/>
      <c r="UCX197" s="461"/>
      <c r="UCY197" s="461"/>
      <c r="UCZ197" s="461"/>
      <c r="UDA197" s="461"/>
      <c r="UDB197" s="461"/>
      <c r="UDC197" s="461"/>
      <c r="UDD197" s="461"/>
      <c r="UDE197" s="461"/>
      <c r="UDF197" s="461"/>
      <c r="UDG197" s="461"/>
      <c r="UDH197" s="461"/>
      <c r="UDI197" s="461"/>
      <c r="UDJ197" s="461"/>
      <c r="UDK197" s="461"/>
      <c r="UDL197" s="461"/>
      <c r="UDM197" s="461"/>
      <c r="UDN197" s="461"/>
      <c r="UDO197" s="461"/>
      <c r="UDP197" s="461"/>
      <c r="UDQ197" s="461"/>
      <c r="UDR197" s="461"/>
      <c r="UDS197" s="461"/>
      <c r="UDT197" s="461"/>
      <c r="UDU197" s="461"/>
      <c r="UDV197" s="461"/>
      <c r="UDW197" s="461"/>
      <c r="UDX197" s="461"/>
      <c r="UDY197" s="461"/>
      <c r="UDZ197" s="461"/>
      <c r="UEA197" s="461"/>
      <c r="UEB197" s="461"/>
      <c r="UEC197" s="461"/>
      <c r="UED197" s="461"/>
      <c r="UEE197" s="461"/>
      <c r="UEF197" s="461"/>
      <c r="UEG197" s="461"/>
      <c r="UEH197" s="461"/>
      <c r="UEI197" s="461"/>
      <c r="UEJ197" s="461"/>
      <c r="UEK197" s="461"/>
      <c r="UEL197" s="461"/>
      <c r="UEM197" s="461"/>
      <c r="UEN197" s="461"/>
      <c r="UEO197" s="461"/>
      <c r="UEP197" s="461"/>
      <c r="UEQ197" s="461"/>
      <c r="UER197" s="461"/>
      <c r="UES197" s="461"/>
      <c r="UET197" s="461"/>
      <c r="UEU197" s="461"/>
      <c r="UEV197" s="461"/>
      <c r="UEW197" s="461"/>
      <c r="UEX197" s="461"/>
      <c r="UEY197" s="461"/>
      <c r="UEZ197" s="461"/>
      <c r="UFA197" s="461"/>
      <c r="UFB197" s="461"/>
      <c r="UFC197" s="461"/>
      <c r="UFD197" s="461"/>
      <c r="UFE197" s="461"/>
      <c r="UFF197" s="461"/>
      <c r="UFG197" s="461"/>
      <c r="UFH197" s="461"/>
      <c r="UFI197" s="461"/>
      <c r="UFJ197" s="461"/>
      <c r="UFK197" s="461"/>
      <c r="UFL197" s="461"/>
      <c r="UFM197" s="461"/>
      <c r="UFN197" s="461"/>
      <c r="UFO197" s="461"/>
      <c r="UFP197" s="461"/>
      <c r="UFQ197" s="461"/>
      <c r="UFR197" s="461"/>
      <c r="UFS197" s="461"/>
      <c r="UFT197" s="461"/>
      <c r="UFU197" s="461"/>
      <c r="UFV197" s="461"/>
      <c r="UFW197" s="461"/>
      <c r="UFX197" s="461"/>
      <c r="UFY197" s="461"/>
      <c r="UFZ197" s="461"/>
      <c r="UGA197" s="461"/>
      <c r="UGB197" s="461"/>
      <c r="UGC197" s="461"/>
      <c r="UGD197" s="461"/>
      <c r="UGE197" s="461"/>
      <c r="UGF197" s="461"/>
      <c r="UGG197" s="461"/>
      <c r="UGH197" s="461"/>
      <c r="UGI197" s="461"/>
      <c r="UGJ197" s="461"/>
      <c r="UGK197" s="461"/>
      <c r="UGL197" s="461"/>
      <c r="UGM197" s="461"/>
      <c r="UGN197" s="461"/>
      <c r="UGO197" s="461"/>
      <c r="UGP197" s="461"/>
      <c r="UGQ197" s="461"/>
      <c r="UGR197" s="461"/>
      <c r="UGS197" s="461"/>
      <c r="UGT197" s="461"/>
      <c r="UGU197" s="461"/>
      <c r="UGV197" s="461"/>
      <c r="UGW197" s="461"/>
      <c r="UGX197" s="461"/>
      <c r="UGY197" s="461"/>
      <c r="UGZ197" s="461"/>
      <c r="UHA197" s="461"/>
      <c r="UHB197" s="461"/>
      <c r="UHC197" s="461"/>
      <c r="UHD197" s="461"/>
      <c r="UHE197" s="461"/>
      <c r="UHF197" s="461"/>
      <c r="UHG197" s="461"/>
      <c r="UHH197" s="461"/>
      <c r="UHI197" s="461"/>
      <c r="UHJ197" s="461"/>
      <c r="UHK197" s="461"/>
      <c r="UHL197" s="461"/>
      <c r="UHM197" s="461"/>
      <c r="UHN197" s="461"/>
      <c r="UHO197" s="461"/>
      <c r="UHP197" s="461"/>
      <c r="UHQ197" s="461"/>
      <c r="UHR197" s="461"/>
      <c r="UHS197" s="461"/>
      <c r="UHT197" s="461"/>
      <c r="UHU197" s="461"/>
      <c r="UHV197" s="461"/>
      <c r="UHW197" s="461"/>
      <c r="UHX197" s="461"/>
      <c r="UHY197" s="461"/>
      <c r="UHZ197" s="461"/>
      <c r="UIA197" s="461"/>
      <c r="UIB197" s="461"/>
      <c r="UIC197" s="461"/>
      <c r="UID197" s="461"/>
      <c r="UIE197" s="461"/>
      <c r="UIF197" s="461"/>
      <c r="UIG197" s="461"/>
      <c r="UIH197" s="461"/>
      <c r="UII197" s="461"/>
      <c r="UIJ197" s="461"/>
      <c r="UIK197" s="461"/>
      <c r="UIL197" s="461"/>
      <c r="UIM197" s="461"/>
      <c r="UIN197" s="461"/>
      <c r="UIO197" s="461"/>
      <c r="UIP197" s="461"/>
      <c r="UIQ197" s="461"/>
      <c r="UIR197" s="461"/>
      <c r="UIS197" s="461"/>
      <c r="UIT197" s="461"/>
      <c r="UIU197" s="461"/>
      <c r="UIV197" s="461"/>
      <c r="UIW197" s="461"/>
      <c r="UIX197" s="461"/>
      <c r="UIY197" s="461"/>
      <c r="UIZ197" s="461"/>
      <c r="UJA197" s="461"/>
      <c r="UJB197" s="461"/>
      <c r="UJC197" s="461"/>
      <c r="UJD197" s="461"/>
      <c r="UJE197" s="461"/>
      <c r="UJF197" s="461"/>
      <c r="UJG197" s="461"/>
      <c r="UJH197" s="461"/>
      <c r="UJI197" s="461"/>
      <c r="UJJ197" s="461"/>
      <c r="UJK197" s="461"/>
      <c r="UJL197" s="461"/>
      <c r="UJM197" s="461"/>
      <c r="UJN197" s="461"/>
      <c r="UJO197" s="461"/>
      <c r="UJP197" s="461"/>
      <c r="UJQ197" s="461"/>
      <c r="UJR197" s="461"/>
      <c r="UJS197" s="461"/>
      <c r="UJT197" s="461"/>
      <c r="UJU197" s="461"/>
      <c r="UJV197" s="461"/>
      <c r="UJW197" s="461"/>
      <c r="UJX197" s="461"/>
      <c r="UJY197" s="461"/>
      <c r="UJZ197" s="461"/>
      <c r="UKA197" s="461"/>
      <c r="UKB197" s="461"/>
      <c r="UKC197" s="461"/>
      <c r="UKD197" s="461"/>
      <c r="UKE197" s="461"/>
      <c r="UKF197" s="461"/>
      <c r="UKG197" s="461"/>
      <c r="UKH197" s="461"/>
      <c r="UKI197" s="461"/>
      <c r="UKJ197" s="461"/>
      <c r="UKK197" s="461"/>
      <c r="UKL197" s="461"/>
      <c r="UKM197" s="461"/>
      <c r="UKN197" s="461"/>
      <c r="UKO197" s="461"/>
      <c r="UKP197" s="461"/>
      <c r="UKQ197" s="461"/>
      <c r="UKR197" s="461"/>
      <c r="UKS197" s="461"/>
      <c r="UKT197" s="461"/>
      <c r="UKU197" s="461"/>
      <c r="UKV197" s="461"/>
      <c r="UKW197" s="461"/>
      <c r="UKX197" s="461"/>
      <c r="UKY197" s="461"/>
      <c r="UKZ197" s="461"/>
      <c r="ULA197" s="461"/>
      <c r="ULB197" s="461"/>
      <c r="ULC197" s="461"/>
      <c r="ULD197" s="461"/>
      <c r="ULE197" s="461"/>
      <c r="ULF197" s="461"/>
      <c r="ULG197" s="461"/>
      <c r="ULH197" s="461"/>
      <c r="ULI197" s="461"/>
      <c r="ULJ197" s="461"/>
      <c r="ULK197" s="461"/>
      <c r="ULL197" s="461"/>
      <c r="ULM197" s="461"/>
      <c r="ULN197" s="461"/>
      <c r="ULO197" s="461"/>
      <c r="ULP197" s="461"/>
      <c r="ULQ197" s="461"/>
      <c r="ULR197" s="461"/>
      <c r="ULS197" s="461"/>
      <c r="ULT197" s="461"/>
      <c r="ULU197" s="461"/>
      <c r="ULV197" s="461"/>
      <c r="ULW197" s="461"/>
      <c r="ULX197" s="461"/>
      <c r="ULY197" s="461"/>
      <c r="ULZ197" s="461"/>
      <c r="UMA197" s="461"/>
      <c r="UMB197" s="461"/>
      <c r="UMC197" s="461"/>
      <c r="UMD197" s="461"/>
      <c r="UME197" s="461"/>
      <c r="UMF197" s="461"/>
      <c r="UMG197" s="461"/>
      <c r="UMH197" s="461"/>
      <c r="UMI197" s="461"/>
      <c r="UMJ197" s="461"/>
      <c r="UMK197" s="461"/>
      <c r="UML197" s="461"/>
      <c r="UMM197" s="461"/>
      <c r="UMN197" s="461"/>
      <c r="UMO197" s="461"/>
      <c r="UMP197" s="461"/>
      <c r="UMQ197" s="461"/>
      <c r="UMR197" s="461"/>
      <c r="UMS197" s="461"/>
      <c r="UMT197" s="461"/>
      <c r="UMU197" s="461"/>
      <c r="UMV197" s="461"/>
      <c r="UMW197" s="461"/>
      <c r="UMX197" s="461"/>
      <c r="UMY197" s="461"/>
      <c r="UMZ197" s="461"/>
      <c r="UNA197" s="461"/>
      <c r="UNB197" s="461"/>
      <c r="UNC197" s="461"/>
      <c r="UND197" s="461"/>
      <c r="UNE197" s="461"/>
      <c r="UNF197" s="461"/>
      <c r="UNG197" s="461"/>
      <c r="UNH197" s="461"/>
      <c r="UNI197" s="461"/>
      <c r="UNJ197" s="461"/>
      <c r="UNK197" s="461"/>
      <c r="UNL197" s="461"/>
      <c r="UNM197" s="461"/>
      <c r="UNN197" s="461"/>
      <c r="UNO197" s="461"/>
      <c r="UNP197" s="461"/>
      <c r="UNQ197" s="461"/>
      <c r="UNR197" s="461"/>
      <c r="UNS197" s="461"/>
      <c r="UNT197" s="461"/>
      <c r="UNU197" s="461"/>
      <c r="UNV197" s="461"/>
      <c r="UNW197" s="461"/>
      <c r="UNX197" s="461"/>
      <c r="UNY197" s="461"/>
      <c r="UNZ197" s="461"/>
      <c r="UOA197" s="461"/>
      <c r="UOB197" s="461"/>
      <c r="UOC197" s="461"/>
      <c r="UOD197" s="461"/>
      <c r="UOE197" s="461"/>
      <c r="UOF197" s="461"/>
      <c r="UOG197" s="461"/>
      <c r="UOH197" s="461"/>
      <c r="UOI197" s="461"/>
      <c r="UOJ197" s="461"/>
      <c r="UOK197" s="461"/>
      <c r="UOL197" s="461"/>
      <c r="UOM197" s="461"/>
      <c r="UON197" s="461"/>
      <c r="UOO197" s="461"/>
      <c r="UOP197" s="461"/>
      <c r="UOQ197" s="461"/>
      <c r="UOR197" s="461"/>
      <c r="UOS197" s="461"/>
      <c r="UOT197" s="461"/>
      <c r="UOU197" s="461"/>
      <c r="UOV197" s="461"/>
      <c r="UOW197" s="461"/>
      <c r="UOX197" s="461"/>
      <c r="UOY197" s="461"/>
      <c r="UOZ197" s="461"/>
      <c r="UPA197" s="461"/>
      <c r="UPB197" s="461"/>
      <c r="UPC197" s="461"/>
      <c r="UPD197" s="461"/>
      <c r="UPE197" s="461"/>
      <c r="UPF197" s="461"/>
      <c r="UPG197" s="461"/>
      <c r="UPH197" s="461"/>
      <c r="UPI197" s="461"/>
      <c r="UPJ197" s="461"/>
      <c r="UPK197" s="461"/>
      <c r="UPL197" s="461"/>
      <c r="UPM197" s="461"/>
      <c r="UPN197" s="461"/>
      <c r="UPO197" s="461"/>
      <c r="UPP197" s="461"/>
      <c r="UPQ197" s="461"/>
      <c r="UPR197" s="461"/>
      <c r="UPS197" s="461"/>
      <c r="UPT197" s="461"/>
      <c r="UPU197" s="461"/>
      <c r="UPV197" s="461"/>
      <c r="UPW197" s="461"/>
      <c r="UPX197" s="461"/>
      <c r="UPY197" s="461"/>
      <c r="UPZ197" s="461"/>
      <c r="UQA197" s="461"/>
      <c r="UQB197" s="461"/>
      <c r="UQC197" s="461"/>
      <c r="UQD197" s="461"/>
      <c r="UQE197" s="461"/>
      <c r="UQF197" s="461"/>
      <c r="UQG197" s="461"/>
      <c r="UQH197" s="461"/>
      <c r="UQI197" s="461"/>
      <c r="UQJ197" s="461"/>
      <c r="UQK197" s="461"/>
      <c r="UQL197" s="461"/>
      <c r="UQM197" s="461"/>
      <c r="UQN197" s="461"/>
      <c r="UQO197" s="461"/>
      <c r="UQP197" s="461"/>
      <c r="UQQ197" s="461"/>
      <c r="UQR197" s="461"/>
      <c r="UQS197" s="461"/>
      <c r="UQT197" s="461"/>
      <c r="UQU197" s="461"/>
      <c r="UQV197" s="461"/>
      <c r="UQW197" s="461"/>
      <c r="UQX197" s="461"/>
      <c r="UQY197" s="461"/>
      <c r="UQZ197" s="461"/>
      <c r="URA197" s="461"/>
      <c r="URB197" s="461"/>
      <c r="URC197" s="461"/>
      <c r="URD197" s="461"/>
      <c r="URE197" s="461"/>
      <c r="URF197" s="461"/>
      <c r="URG197" s="461"/>
      <c r="URH197" s="461"/>
      <c r="URI197" s="461"/>
      <c r="URJ197" s="461"/>
      <c r="URK197" s="461"/>
      <c r="URL197" s="461"/>
      <c r="URM197" s="461"/>
      <c r="URN197" s="461"/>
      <c r="URO197" s="461"/>
      <c r="URP197" s="461"/>
      <c r="URQ197" s="461"/>
      <c r="URR197" s="461"/>
      <c r="URS197" s="461"/>
      <c r="URT197" s="461"/>
      <c r="URU197" s="461"/>
      <c r="URV197" s="461"/>
      <c r="URW197" s="461"/>
      <c r="URX197" s="461"/>
      <c r="URY197" s="461"/>
      <c r="URZ197" s="461"/>
      <c r="USA197" s="461"/>
      <c r="USB197" s="461"/>
      <c r="USC197" s="461"/>
      <c r="USD197" s="461"/>
      <c r="USE197" s="461"/>
      <c r="USF197" s="461"/>
      <c r="USG197" s="461"/>
      <c r="USH197" s="461"/>
      <c r="USI197" s="461"/>
      <c r="USJ197" s="461"/>
      <c r="USK197" s="461"/>
      <c r="USL197" s="461"/>
      <c r="USM197" s="461"/>
      <c r="USN197" s="461"/>
      <c r="USO197" s="461"/>
      <c r="USP197" s="461"/>
      <c r="USQ197" s="461"/>
      <c r="USR197" s="461"/>
      <c r="USS197" s="461"/>
      <c r="UST197" s="461"/>
      <c r="USU197" s="461"/>
      <c r="USV197" s="461"/>
      <c r="USW197" s="461"/>
      <c r="USX197" s="461"/>
      <c r="USY197" s="461"/>
      <c r="USZ197" s="461"/>
      <c r="UTA197" s="461"/>
      <c r="UTB197" s="461"/>
      <c r="UTC197" s="461"/>
      <c r="UTD197" s="461"/>
      <c r="UTE197" s="461"/>
      <c r="UTF197" s="461"/>
      <c r="UTG197" s="461"/>
      <c r="UTH197" s="461"/>
      <c r="UTI197" s="461"/>
      <c r="UTJ197" s="461"/>
      <c r="UTK197" s="461"/>
      <c r="UTL197" s="461"/>
      <c r="UTM197" s="461"/>
      <c r="UTN197" s="461"/>
      <c r="UTO197" s="461"/>
      <c r="UTP197" s="461"/>
      <c r="UTQ197" s="461"/>
      <c r="UTR197" s="461"/>
      <c r="UTS197" s="461"/>
      <c r="UTT197" s="461"/>
      <c r="UTU197" s="461"/>
      <c r="UTV197" s="461"/>
      <c r="UTW197" s="461"/>
      <c r="UTX197" s="461"/>
      <c r="UTY197" s="461"/>
      <c r="UTZ197" s="461"/>
      <c r="UUA197" s="461"/>
      <c r="UUB197" s="461"/>
      <c r="UUC197" s="461"/>
      <c r="UUD197" s="461"/>
      <c r="UUE197" s="461"/>
      <c r="UUF197" s="461"/>
      <c r="UUG197" s="461"/>
      <c r="UUH197" s="461"/>
      <c r="UUI197" s="461"/>
      <c r="UUJ197" s="461"/>
      <c r="UUK197" s="461"/>
      <c r="UUL197" s="461"/>
      <c r="UUM197" s="461"/>
      <c r="UUN197" s="461"/>
      <c r="UUO197" s="461"/>
      <c r="UUP197" s="461"/>
      <c r="UUQ197" s="461"/>
      <c r="UUR197" s="461"/>
      <c r="UUS197" s="461"/>
      <c r="UUT197" s="461"/>
      <c r="UUU197" s="461"/>
      <c r="UUV197" s="461"/>
      <c r="UUW197" s="461"/>
      <c r="UUX197" s="461"/>
      <c r="UUY197" s="461"/>
      <c r="UUZ197" s="461"/>
      <c r="UVA197" s="461"/>
      <c r="UVB197" s="461"/>
      <c r="UVC197" s="461"/>
      <c r="UVD197" s="461"/>
      <c r="UVE197" s="461"/>
      <c r="UVF197" s="461"/>
      <c r="UVG197" s="461"/>
      <c r="UVH197" s="461"/>
      <c r="UVI197" s="461"/>
      <c r="UVJ197" s="461"/>
      <c r="UVK197" s="461"/>
      <c r="UVL197" s="461"/>
      <c r="UVM197" s="461"/>
      <c r="UVN197" s="461"/>
      <c r="UVO197" s="461"/>
      <c r="UVP197" s="461"/>
      <c r="UVQ197" s="461"/>
      <c r="UVR197" s="461"/>
      <c r="UVS197" s="461"/>
      <c r="UVT197" s="461"/>
      <c r="UVU197" s="461"/>
      <c r="UVV197" s="461"/>
      <c r="UVW197" s="461"/>
      <c r="UVX197" s="461"/>
      <c r="UVY197" s="461"/>
      <c r="UVZ197" s="461"/>
      <c r="UWA197" s="461"/>
      <c r="UWB197" s="461"/>
      <c r="UWC197" s="461"/>
      <c r="UWD197" s="461"/>
      <c r="UWE197" s="461"/>
      <c r="UWF197" s="461"/>
      <c r="UWG197" s="461"/>
      <c r="UWH197" s="461"/>
      <c r="UWI197" s="461"/>
      <c r="UWJ197" s="461"/>
      <c r="UWK197" s="461"/>
      <c r="UWL197" s="461"/>
      <c r="UWM197" s="461"/>
      <c r="UWN197" s="461"/>
      <c r="UWO197" s="461"/>
      <c r="UWP197" s="461"/>
      <c r="UWQ197" s="461"/>
      <c r="UWR197" s="461"/>
      <c r="UWS197" s="461"/>
      <c r="UWT197" s="461"/>
      <c r="UWU197" s="461"/>
      <c r="UWV197" s="461"/>
      <c r="UWW197" s="461"/>
      <c r="UWX197" s="461"/>
      <c r="UWY197" s="461"/>
      <c r="UWZ197" s="461"/>
      <c r="UXA197" s="461"/>
      <c r="UXB197" s="461"/>
      <c r="UXC197" s="461"/>
      <c r="UXD197" s="461"/>
      <c r="UXE197" s="461"/>
      <c r="UXF197" s="461"/>
      <c r="UXG197" s="461"/>
      <c r="UXH197" s="461"/>
      <c r="UXI197" s="461"/>
      <c r="UXJ197" s="461"/>
      <c r="UXK197" s="461"/>
      <c r="UXL197" s="461"/>
      <c r="UXM197" s="461"/>
      <c r="UXN197" s="461"/>
      <c r="UXO197" s="461"/>
      <c r="UXP197" s="461"/>
      <c r="UXQ197" s="461"/>
      <c r="UXR197" s="461"/>
      <c r="UXS197" s="461"/>
      <c r="UXT197" s="461"/>
      <c r="UXU197" s="461"/>
      <c r="UXV197" s="461"/>
      <c r="UXW197" s="461"/>
      <c r="UXX197" s="461"/>
      <c r="UXY197" s="461"/>
      <c r="UXZ197" s="461"/>
      <c r="UYA197" s="461"/>
      <c r="UYB197" s="461"/>
      <c r="UYC197" s="461"/>
      <c r="UYD197" s="461"/>
      <c r="UYE197" s="461"/>
      <c r="UYF197" s="461"/>
      <c r="UYG197" s="461"/>
      <c r="UYH197" s="461"/>
      <c r="UYI197" s="461"/>
      <c r="UYJ197" s="461"/>
      <c r="UYK197" s="461"/>
      <c r="UYL197" s="461"/>
      <c r="UYM197" s="461"/>
      <c r="UYN197" s="461"/>
      <c r="UYO197" s="461"/>
      <c r="UYP197" s="461"/>
      <c r="UYQ197" s="461"/>
      <c r="UYR197" s="461"/>
      <c r="UYS197" s="461"/>
      <c r="UYT197" s="461"/>
      <c r="UYU197" s="461"/>
      <c r="UYV197" s="461"/>
      <c r="UYW197" s="461"/>
      <c r="UYX197" s="461"/>
      <c r="UYY197" s="461"/>
      <c r="UYZ197" s="461"/>
      <c r="UZA197" s="461"/>
      <c r="UZB197" s="461"/>
      <c r="UZC197" s="461"/>
      <c r="UZD197" s="461"/>
      <c r="UZE197" s="461"/>
      <c r="UZF197" s="461"/>
      <c r="UZG197" s="461"/>
      <c r="UZH197" s="461"/>
      <c r="UZI197" s="461"/>
      <c r="UZJ197" s="461"/>
      <c r="UZK197" s="461"/>
      <c r="UZL197" s="461"/>
      <c r="UZM197" s="461"/>
      <c r="UZN197" s="461"/>
      <c r="UZO197" s="461"/>
      <c r="UZP197" s="461"/>
      <c r="UZQ197" s="461"/>
      <c r="UZR197" s="461"/>
      <c r="UZS197" s="461"/>
      <c r="UZT197" s="461"/>
      <c r="UZU197" s="461"/>
      <c r="UZV197" s="461"/>
      <c r="UZW197" s="461"/>
      <c r="UZX197" s="461"/>
      <c r="UZY197" s="461"/>
      <c r="UZZ197" s="461"/>
      <c r="VAA197" s="461"/>
      <c r="VAB197" s="461"/>
      <c r="VAC197" s="461"/>
      <c r="VAD197" s="461"/>
      <c r="VAE197" s="461"/>
      <c r="VAF197" s="461"/>
      <c r="VAG197" s="461"/>
      <c r="VAH197" s="461"/>
      <c r="VAI197" s="461"/>
      <c r="VAJ197" s="461"/>
      <c r="VAK197" s="461"/>
      <c r="VAL197" s="461"/>
      <c r="VAM197" s="461"/>
      <c r="VAN197" s="461"/>
      <c r="VAO197" s="461"/>
      <c r="VAP197" s="461"/>
      <c r="VAQ197" s="461"/>
      <c r="VAR197" s="461"/>
      <c r="VAS197" s="461"/>
      <c r="VAT197" s="461"/>
      <c r="VAU197" s="461"/>
      <c r="VAV197" s="461"/>
      <c r="VAW197" s="461"/>
      <c r="VAX197" s="461"/>
      <c r="VAY197" s="461"/>
      <c r="VAZ197" s="461"/>
      <c r="VBA197" s="461"/>
      <c r="VBB197" s="461"/>
      <c r="VBC197" s="461"/>
      <c r="VBD197" s="461"/>
      <c r="VBE197" s="461"/>
      <c r="VBF197" s="461"/>
      <c r="VBG197" s="461"/>
      <c r="VBH197" s="461"/>
      <c r="VBI197" s="461"/>
      <c r="VBJ197" s="461"/>
      <c r="VBK197" s="461"/>
      <c r="VBL197" s="461"/>
      <c r="VBM197" s="461"/>
      <c r="VBN197" s="461"/>
      <c r="VBO197" s="461"/>
      <c r="VBP197" s="461"/>
      <c r="VBQ197" s="461"/>
      <c r="VBR197" s="461"/>
      <c r="VBS197" s="461"/>
      <c r="VBT197" s="461"/>
      <c r="VBU197" s="461"/>
      <c r="VBV197" s="461"/>
      <c r="VBW197" s="461"/>
      <c r="VBX197" s="461"/>
      <c r="VBY197" s="461"/>
      <c r="VBZ197" s="461"/>
      <c r="VCA197" s="461"/>
      <c r="VCB197" s="461"/>
      <c r="VCC197" s="461"/>
      <c r="VCD197" s="461"/>
      <c r="VCE197" s="461"/>
      <c r="VCF197" s="461"/>
      <c r="VCG197" s="461"/>
      <c r="VCH197" s="461"/>
      <c r="VCI197" s="461"/>
      <c r="VCJ197" s="461"/>
      <c r="VCK197" s="461"/>
      <c r="VCL197" s="461"/>
      <c r="VCM197" s="461"/>
      <c r="VCN197" s="461"/>
      <c r="VCO197" s="461"/>
      <c r="VCP197" s="461"/>
      <c r="VCQ197" s="461"/>
      <c r="VCR197" s="461"/>
      <c r="VCS197" s="461"/>
      <c r="VCT197" s="461"/>
      <c r="VCU197" s="461"/>
      <c r="VCV197" s="461"/>
      <c r="VCW197" s="461"/>
      <c r="VCX197" s="461"/>
      <c r="VCY197" s="461"/>
      <c r="VCZ197" s="461"/>
      <c r="VDA197" s="461"/>
      <c r="VDB197" s="461"/>
      <c r="VDC197" s="461"/>
      <c r="VDD197" s="461"/>
      <c r="VDE197" s="461"/>
      <c r="VDF197" s="461"/>
      <c r="VDG197" s="461"/>
      <c r="VDH197" s="461"/>
      <c r="VDI197" s="461"/>
      <c r="VDJ197" s="461"/>
      <c r="VDK197" s="461"/>
      <c r="VDL197" s="461"/>
      <c r="VDM197" s="461"/>
      <c r="VDN197" s="461"/>
      <c r="VDO197" s="461"/>
      <c r="VDP197" s="461"/>
      <c r="VDQ197" s="461"/>
      <c r="VDR197" s="461"/>
      <c r="VDS197" s="461"/>
      <c r="VDT197" s="461"/>
      <c r="VDU197" s="461"/>
      <c r="VDV197" s="461"/>
      <c r="VDW197" s="461"/>
      <c r="VDX197" s="461"/>
      <c r="VDY197" s="461"/>
      <c r="VDZ197" s="461"/>
      <c r="VEA197" s="461"/>
      <c r="VEB197" s="461"/>
      <c r="VEC197" s="461"/>
      <c r="VED197" s="461"/>
      <c r="VEE197" s="461"/>
      <c r="VEF197" s="461"/>
      <c r="VEG197" s="461"/>
      <c r="VEH197" s="461"/>
      <c r="VEI197" s="461"/>
      <c r="VEJ197" s="461"/>
      <c r="VEK197" s="461"/>
      <c r="VEL197" s="461"/>
      <c r="VEM197" s="461"/>
      <c r="VEN197" s="461"/>
      <c r="VEO197" s="461"/>
      <c r="VEP197" s="461"/>
      <c r="VEQ197" s="461"/>
      <c r="VER197" s="461"/>
      <c r="VES197" s="461"/>
      <c r="VET197" s="461"/>
      <c r="VEU197" s="461"/>
      <c r="VEV197" s="461"/>
      <c r="VEW197" s="461"/>
      <c r="VEX197" s="461"/>
      <c r="VEY197" s="461"/>
      <c r="VEZ197" s="461"/>
      <c r="VFA197" s="461"/>
      <c r="VFB197" s="461"/>
      <c r="VFC197" s="461"/>
      <c r="VFD197" s="461"/>
      <c r="VFE197" s="461"/>
      <c r="VFF197" s="461"/>
      <c r="VFG197" s="461"/>
      <c r="VFH197" s="461"/>
      <c r="VFI197" s="461"/>
      <c r="VFJ197" s="461"/>
      <c r="VFK197" s="461"/>
      <c r="VFL197" s="461"/>
      <c r="VFM197" s="461"/>
      <c r="VFN197" s="461"/>
      <c r="VFO197" s="461"/>
      <c r="VFP197" s="461"/>
      <c r="VFQ197" s="461"/>
      <c r="VFR197" s="461"/>
      <c r="VFS197" s="461"/>
      <c r="VFT197" s="461"/>
      <c r="VFU197" s="461"/>
      <c r="VFV197" s="461"/>
      <c r="VFW197" s="461"/>
      <c r="VFX197" s="461"/>
      <c r="VFY197" s="461"/>
      <c r="VFZ197" s="461"/>
      <c r="VGA197" s="461"/>
      <c r="VGB197" s="461"/>
      <c r="VGC197" s="461"/>
      <c r="VGD197" s="461"/>
      <c r="VGE197" s="461"/>
      <c r="VGF197" s="461"/>
      <c r="VGG197" s="461"/>
      <c r="VGH197" s="461"/>
      <c r="VGI197" s="461"/>
      <c r="VGJ197" s="461"/>
      <c r="VGK197" s="461"/>
      <c r="VGL197" s="461"/>
      <c r="VGM197" s="461"/>
      <c r="VGN197" s="461"/>
      <c r="VGO197" s="461"/>
      <c r="VGP197" s="461"/>
      <c r="VGQ197" s="461"/>
      <c r="VGR197" s="461"/>
      <c r="VGS197" s="461"/>
      <c r="VGT197" s="461"/>
      <c r="VGU197" s="461"/>
      <c r="VGV197" s="461"/>
      <c r="VGW197" s="461"/>
      <c r="VGX197" s="461"/>
      <c r="VGY197" s="461"/>
      <c r="VGZ197" s="461"/>
      <c r="VHA197" s="461"/>
      <c r="VHB197" s="461"/>
      <c r="VHC197" s="461"/>
      <c r="VHD197" s="461"/>
      <c r="VHE197" s="461"/>
      <c r="VHF197" s="461"/>
      <c r="VHG197" s="461"/>
      <c r="VHH197" s="461"/>
      <c r="VHI197" s="461"/>
      <c r="VHJ197" s="461"/>
      <c r="VHK197" s="461"/>
      <c r="VHL197" s="461"/>
      <c r="VHM197" s="461"/>
      <c r="VHN197" s="461"/>
      <c r="VHO197" s="461"/>
      <c r="VHP197" s="461"/>
      <c r="VHQ197" s="461"/>
      <c r="VHR197" s="461"/>
      <c r="VHS197" s="461"/>
      <c r="VHT197" s="461"/>
      <c r="VHU197" s="461"/>
      <c r="VHV197" s="461"/>
      <c r="VHW197" s="461"/>
      <c r="VHX197" s="461"/>
      <c r="VHY197" s="461"/>
      <c r="VHZ197" s="461"/>
      <c r="VIA197" s="461"/>
      <c r="VIB197" s="461"/>
      <c r="VIC197" s="461"/>
      <c r="VID197" s="461"/>
      <c r="VIE197" s="461"/>
      <c r="VIF197" s="461"/>
      <c r="VIG197" s="461"/>
      <c r="VIH197" s="461"/>
      <c r="VII197" s="461"/>
      <c r="VIJ197" s="461"/>
      <c r="VIK197" s="461"/>
      <c r="VIL197" s="461"/>
      <c r="VIM197" s="461"/>
      <c r="VIN197" s="461"/>
      <c r="VIO197" s="461"/>
      <c r="VIP197" s="461"/>
      <c r="VIQ197" s="461"/>
      <c r="VIR197" s="461"/>
      <c r="VIS197" s="461"/>
      <c r="VIT197" s="461"/>
      <c r="VIU197" s="461"/>
      <c r="VIV197" s="461"/>
      <c r="VIW197" s="461"/>
      <c r="VIX197" s="461"/>
      <c r="VIY197" s="461"/>
      <c r="VIZ197" s="461"/>
      <c r="VJA197" s="461"/>
      <c r="VJB197" s="461"/>
      <c r="VJC197" s="461"/>
      <c r="VJD197" s="461"/>
      <c r="VJE197" s="461"/>
      <c r="VJF197" s="461"/>
      <c r="VJG197" s="461"/>
      <c r="VJH197" s="461"/>
      <c r="VJI197" s="461"/>
      <c r="VJJ197" s="461"/>
      <c r="VJK197" s="461"/>
      <c r="VJL197" s="461"/>
      <c r="VJM197" s="461"/>
      <c r="VJN197" s="461"/>
      <c r="VJO197" s="461"/>
      <c r="VJP197" s="461"/>
      <c r="VJQ197" s="461"/>
      <c r="VJR197" s="461"/>
      <c r="VJS197" s="461"/>
      <c r="VJT197" s="461"/>
      <c r="VJU197" s="461"/>
      <c r="VJV197" s="461"/>
      <c r="VJW197" s="461"/>
      <c r="VJX197" s="461"/>
      <c r="VJY197" s="461"/>
      <c r="VJZ197" s="461"/>
      <c r="VKA197" s="461"/>
      <c r="VKB197" s="461"/>
      <c r="VKC197" s="461"/>
      <c r="VKD197" s="461"/>
      <c r="VKE197" s="461"/>
      <c r="VKF197" s="461"/>
      <c r="VKG197" s="461"/>
      <c r="VKH197" s="461"/>
      <c r="VKI197" s="461"/>
      <c r="VKJ197" s="461"/>
      <c r="VKK197" s="461"/>
      <c r="VKL197" s="461"/>
      <c r="VKM197" s="461"/>
      <c r="VKN197" s="461"/>
      <c r="VKO197" s="461"/>
      <c r="VKP197" s="461"/>
      <c r="VKQ197" s="461"/>
      <c r="VKR197" s="461"/>
      <c r="VKS197" s="461"/>
      <c r="VKT197" s="461"/>
      <c r="VKU197" s="461"/>
      <c r="VKV197" s="461"/>
      <c r="VKW197" s="461"/>
      <c r="VKX197" s="461"/>
      <c r="VKY197" s="461"/>
      <c r="VKZ197" s="461"/>
      <c r="VLA197" s="461"/>
      <c r="VLB197" s="461"/>
      <c r="VLC197" s="461"/>
      <c r="VLD197" s="461"/>
      <c r="VLE197" s="461"/>
      <c r="VLF197" s="461"/>
      <c r="VLG197" s="461"/>
      <c r="VLH197" s="461"/>
      <c r="VLI197" s="461"/>
      <c r="VLJ197" s="461"/>
      <c r="VLK197" s="461"/>
      <c r="VLL197" s="461"/>
      <c r="VLM197" s="461"/>
      <c r="VLN197" s="461"/>
      <c r="VLO197" s="461"/>
      <c r="VLP197" s="461"/>
      <c r="VLQ197" s="461"/>
      <c r="VLR197" s="461"/>
      <c r="VLS197" s="461"/>
      <c r="VLT197" s="461"/>
      <c r="VLU197" s="461"/>
      <c r="VLV197" s="461"/>
      <c r="VLW197" s="461"/>
      <c r="VLX197" s="461"/>
      <c r="VLY197" s="461"/>
      <c r="VLZ197" s="461"/>
      <c r="VMA197" s="461"/>
      <c r="VMB197" s="461"/>
      <c r="VMC197" s="461"/>
      <c r="VMD197" s="461"/>
      <c r="VME197" s="461"/>
      <c r="VMF197" s="461"/>
      <c r="VMG197" s="461"/>
      <c r="VMH197" s="461"/>
      <c r="VMI197" s="461"/>
      <c r="VMJ197" s="461"/>
      <c r="VMK197" s="461"/>
      <c r="VML197" s="461"/>
      <c r="VMM197" s="461"/>
      <c r="VMN197" s="461"/>
      <c r="VMO197" s="461"/>
      <c r="VMP197" s="461"/>
      <c r="VMQ197" s="461"/>
      <c r="VMR197" s="461"/>
      <c r="VMS197" s="461"/>
      <c r="VMT197" s="461"/>
      <c r="VMU197" s="461"/>
      <c r="VMV197" s="461"/>
      <c r="VMW197" s="461"/>
      <c r="VMX197" s="461"/>
      <c r="VMY197" s="461"/>
      <c r="VMZ197" s="461"/>
      <c r="VNA197" s="461"/>
      <c r="VNB197" s="461"/>
      <c r="VNC197" s="461"/>
      <c r="VND197" s="461"/>
      <c r="VNE197" s="461"/>
      <c r="VNF197" s="461"/>
      <c r="VNG197" s="461"/>
      <c r="VNH197" s="461"/>
      <c r="VNI197" s="461"/>
      <c r="VNJ197" s="461"/>
      <c r="VNK197" s="461"/>
      <c r="VNL197" s="461"/>
      <c r="VNM197" s="461"/>
      <c r="VNN197" s="461"/>
      <c r="VNO197" s="461"/>
      <c r="VNP197" s="461"/>
      <c r="VNQ197" s="461"/>
      <c r="VNR197" s="461"/>
      <c r="VNS197" s="461"/>
      <c r="VNT197" s="461"/>
      <c r="VNU197" s="461"/>
      <c r="VNV197" s="461"/>
      <c r="VNW197" s="461"/>
      <c r="VNX197" s="461"/>
      <c r="VNY197" s="461"/>
      <c r="VNZ197" s="461"/>
      <c r="VOA197" s="461"/>
      <c r="VOB197" s="461"/>
      <c r="VOC197" s="461"/>
      <c r="VOD197" s="461"/>
      <c r="VOE197" s="461"/>
      <c r="VOF197" s="461"/>
      <c r="VOG197" s="461"/>
      <c r="VOH197" s="461"/>
      <c r="VOI197" s="461"/>
      <c r="VOJ197" s="461"/>
      <c r="VOK197" s="461"/>
      <c r="VOL197" s="461"/>
      <c r="VOM197" s="461"/>
      <c r="VON197" s="461"/>
      <c r="VOO197" s="461"/>
      <c r="VOP197" s="461"/>
      <c r="VOQ197" s="461"/>
      <c r="VOR197" s="461"/>
      <c r="VOS197" s="461"/>
      <c r="VOT197" s="461"/>
      <c r="VOU197" s="461"/>
      <c r="VOV197" s="461"/>
      <c r="VOW197" s="461"/>
      <c r="VOX197" s="461"/>
      <c r="VOY197" s="461"/>
      <c r="VOZ197" s="461"/>
      <c r="VPA197" s="461"/>
      <c r="VPB197" s="461"/>
      <c r="VPC197" s="461"/>
      <c r="VPD197" s="461"/>
      <c r="VPE197" s="461"/>
      <c r="VPF197" s="461"/>
      <c r="VPG197" s="461"/>
      <c r="VPH197" s="461"/>
      <c r="VPI197" s="461"/>
      <c r="VPJ197" s="461"/>
      <c r="VPK197" s="461"/>
      <c r="VPL197" s="461"/>
      <c r="VPM197" s="461"/>
      <c r="VPN197" s="461"/>
      <c r="VPO197" s="461"/>
      <c r="VPP197" s="461"/>
      <c r="VPQ197" s="461"/>
      <c r="VPR197" s="461"/>
      <c r="VPS197" s="461"/>
      <c r="VPT197" s="461"/>
      <c r="VPU197" s="461"/>
      <c r="VPV197" s="461"/>
      <c r="VPW197" s="461"/>
      <c r="VPX197" s="461"/>
      <c r="VPY197" s="461"/>
      <c r="VPZ197" s="461"/>
      <c r="VQA197" s="461"/>
      <c r="VQB197" s="461"/>
      <c r="VQC197" s="461"/>
      <c r="VQD197" s="461"/>
      <c r="VQE197" s="461"/>
      <c r="VQF197" s="461"/>
      <c r="VQG197" s="461"/>
      <c r="VQH197" s="461"/>
      <c r="VQI197" s="461"/>
      <c r="VQJ197" s="461"/>
      <c r="VQK197" s="461"/>
      <c r="VQL197" s="461"/>
      <c r="VQM197" s="461"/>
      <c r="VQN197" s="461"/>
      <c r="VQO197" s="461"/>
      <c r="VQP197" s="461"/>
      <c r="VQQ197" s="461"/>
      <c r="VQR197" s="461"/>
      <c r="VQS197" s="461"/>
      <c r="VQT197" s="461"/>
      <c r="VQU197" s="461"/>
      <c r="VQV197" s="461"/>
      <c r="VQW197" s="461"/>
      <c r="VQX197" s="461"/>
      <c r="VQY197" s="461"/>
      <c r="VQZ197" s="461"/>
      <c r="VRA197" s="461"/>
      <c r="VRB197" s="461"/>
      <c r="VRC197" s="461"/>
      <c r="VRD197" s="461"/>
      <c r="VRE197" s="461"/>
      <c r="VRF197" s="461"/>
      <c r="VRG197" s="461"/>
      <c r="VRH197" s="461"/>
      <c r="VRI197" s="461"/>
      <c r="VRJ197" s="461"/>
      <c r="VRK197" s="461"/>
      <c r="VRL197" s="461"/>
      <c r="VRM197" s="461"/>
      <c r="VRN197" s="461"/>
      <c r="VRO197" s="461"/>
      <c r="VRP197" s="461"/>
      <c r="VRQ197" s="461"/>
      <c r="VRR197" s="461"/>
      <c r="VRS197" s="461"/>
      <c r="VRT197" s="461"/>
      <c r="VRU197" s="461"/>
      <c r="VRV197" s="461"/>
      <c r="VRW197" s="461"/>
      <c r="VRX197" s="461"/>
      <c r="VRY197" s="461"/>
      <c r="VRZ197" s="461"/>
      <c r="VSA197" s="461"/>
      <c r="VSB197" s="461"/>
      <c r="VSC197" s="461"/>
      <c r="VSD197" s="461"/>
      <c r="VSE197" s="461"/>
      <c r="VSF197" s="461"/>
      <c r="VSG197" s="461"/>
      <c r="VSH197" s="461"/>
      <c r="VSI197" s="461"/>
      <c r="VSJ197" s="461"/>
      <c r="VSK197" s="461"/>
      <c r="VSL197" s="461"/>
      <c r="VSM197" s="461"/>
      <c r="VSN197" s="461"/>
      <c r="VSO197" s="461"/>
      <c r="VSP197" s="461"/>
      <c r="VSQ197" s="461"/>
      <c r="VSR197" s="461"/>
      <c r="VSS197" s="461"/>
      <c r="VST197" s="461"/>
      <c r="VSU197" s="461"/>
      <c r="VSV197" s="461"/>
      <c r="VSW197" s="461"/>
      <c r="VSX197" s="461"/>
      <c r="VSY197" s="461"/>
      <c r="VSZ197" s="461"/>
      <c r="VTA197" s="461"/>
      <c r="VTB197" s="461"/>
      <c r="VTC197" s="461"/>
      <c r="VTD197" s="461"/>
      <c r="VTE197" s="461"/>
      <c r="VTF197" s="461"/>
      <c r="VTG197" s="461"/>
      <c r="VTH197" s="461"/>
      <c r="VTI197" s="461"/>
      <c r="VTJ197" s="461"/>
      <c r="VTK197" s="461"/>
      <c r="VTL197" s="461"/>
      <c r="VTM197" s="461"/>
      <c r="VTN197" s="461"/>
      <c r="VTO197" s="461"/>
      <c r="VTP197" s="461"/>
      <c r="VTQ197" s="461"/>
      <c r="VTR197" s="461"/>
      <c r="VTS197" s="461"/>
      <c r="VTT197" s="461"/>
      <c r="VTU197" s="461"/>
      <c r="VTV197" s="461"/>
      <c r="VTW197" s="461"/>
      <c r="VTX197" s="461"/>
      <c r="VTY197" s="461"/>
      <c r="VTZ197" s="461"/>
      <c r="VUA197" s="461"/>
      <c r="VUB197" s="461"/>
      <c r="VUC197" s="461"/>
      <c r="VUD197" s="461"/>
      <c r="VUE197" s="461"/>
      <c r="VUF197" s="461"/>
      <c r="VUG197" s="461"/>
      <c r="VUH197" s="461"/>
      <c r="VUI197" s="461"/>
      <c r="VUJ197" s="461"/>
      <c r="VUK197" s="461"/>
      <c r="VUL197" s="461"/>
      <c r="VUM197" s="461"/>
      <c r="VUN197" s="461"/>
      <c r="VUO197" s="461"/>
      <c r="VUP197" s="461"/>
      <c r="VUQ197" s="461"/>
      <c r="VUR197" s="461"/>
      <c r="VUS197" s="461"/>
      <c r="VUT197" s="461"/>
      <c r="VUU197" s="461"/>
      <c r="VUV197" s="461"/>
      <c r="VUW197" s="461"/>
      <c r="VUX197" s="461"/>
      <c r="VUY197" s="461"/>
      <c r="VUZ197" s="461"/>
      <c r="VVA197" s="461"/>
      <c r="VVB197" s="461"/>
      <c r="VVC197" s="461"/>
      <c r="VVD197" s="461"/>
      <c r="VVE197" s="461"/>
      <c r="VVF197" s="461"/>
      <c r="VVG197" s="461"/>
      <c r="VVH197" s="461"/>
      <c r="VVI197" s="461"/>
      <c r="VVJ197" s="461"/>
      <c r="VVK197" s="461"/>
      <c r="VVL197" s="461"/>
      <c r="VVM197" s="461"/>
      <c r="VVN197" s="461"/>
      <c r="VVO197" s="461"/>
      <c r="VVP197" s="461"/>
      <c r="VVQ197" s="461"/>
      <c r="VVR197" s="461"/>
      <c r="VVS197" s="461"/>
      <c r="VVT197" s="461"/>
      <c r="VVU197" s="461"/>
      <c r="VVV197" s="461"/>
      <c r="VVW197" s="461"/>
      <c r="VVX197" s="461"/>
      <c r="VVY197" s="461"/>
      <c r="VVZ197" s="461"/>
      <c r="VWA197" s="461"/>
      <c r="VWB197" s="461"/>
      <c r="VWC197" s="461"/>
      <c r="VWD197" s="461"/>
      <c r="VWE197" s="461"/>
      <c r="VWF197" s="461"/>
      <c r="VWG197" s="461"/>
      <c r="VWH197" s="461"/>
      <c r="VWI197" s="461"/>
      <c r="VWJ197" s="461"/>
      <c r="VWK197" s="461"/>
      <c r="VWL197" s="461"/>
      <c r="VWM197" s="461"/>
      <c r="VWN197" s="461"/>
      <c r="VWO197" s="461"/>
      <c r="VWP197" s="461"/>
      <c r="VWQ197" s="461"/>
      <c r="VWR197" s="461"/>
      <c r="VWS197" s="461"/>
      <c r="VWT197" s="461"/>
      <c r="VWU197" s="461"/>
      <c r="VWV197" s="461"/>
      <c r="VWW197" s="461"/>
      <c r="VWX197" s="461"/>
      <c r="VWY197" s="461"/>
      <c r="VWZ197" s="461"/>
      <c r="VXA197" s="461"/>
      <c r="VXB197" s="461"/>
      <c r="VXC197" s="461"/>
      <c r="VXD197" s="461"/>
      <c r="VXE197" s="461"/>
      <c r="VXF197" s="461"/>
      <c r="VXG197" s="461"/>
      <c r="VXH197" s="461"/>
      <c r="VXI197" s="461"/>
      <c r="VXJ197" s="461"/>
      <c r="VXK197" s="461"/>
      <c r="VXL197" s="461"/>
      <c r="VXM197" s="461"/>
      <c r="VXN197" s="461"/>
      <c r="VXO197" s="461"/>
      <c r="VXP197" s="461"/>
      <c r="VXQ197" s="461"/>
      <c r="VXR197" s="461"/>
      <c r="VXS197" s="461"/>
      <c r="VXT197" s="461"/>
      <c r="VXU197" s="461"/>
      <c r="VXV197" s="461"/>
      <c r="VXW197" s="461"/>
      <c r="VXX197" s="461"/>
      <c r="VXY197" s="461"/>
      <c r="VXZ197" s="461"/>
      <c r="VYA197" s="461"/>
      <c r="VYB197" s="461"/>
      <c r="VYC197" s="461"/>
      <c r="VYD197" s="461"/>
      <c r="VYE197" s="461"/>
      <c r="VYF197" s="461"/>
      <c r="VYG197" s="461"/>
      <c r="VYH197" s="461"/>
      <c r="VYI197" s="461"/>
      <c r="VYJ197" s="461"/>
      <c r="VYK197" s="461"/>
      <c r="VYL197" s="461"/>
      <c r="VYM197" s="461"/>
      <c r="VYN197" s="461"/>
      <c r="VYO197" s="461"/>
      <c r="VYP197" s="461"/>
      <c r="VYQ197" s="461"/>
      <c r="VYR197" s="461"/>
      <c r="VYS197" s="461"/>
      <c r="VYT197" s="461"/>
      <c r="VYU197" s="461"/>
      <c r="VYV197" s="461"/>
      <c r="VYW197" s="461"/>
      <c r="VYX197" s="461"/>
      <c r="VYY197" s="461"/>
      <c r="VYZ197" s="461"/>
      <c r="VZA197" s="461"/>
      <c r="VZB197" s="461"/>
      <c r="VZC197" s="461"/>
      <c r="VZD197" s="461"/>
      <c r="VZE197" s="461"/>
      <c r="VZF197" s="461"/>
      <c r="VZG197" s="461"/>
      <c r="VZH197" s="461"/>
      <c r="VZI197" s="461"/>
      <c r="VZJ197" s="461"/>
      <c r="VZK197" s="461"/>
      <c r="VZL197" s="461"/>
      <c r="VZM197" s="461"/>
      <c r="VZN197" s="461"/>
      <c r="VZO197" s="461"/>
      <c r="VZP197" s="461"/>
      <c r="VZQ197" s="461"/>
      <c r="VZR197" s="461"/>
      <c r="VZS197" s="461"/>
      <c r="VZT197" s="461"/>
      <c r="VZU197" s="461"/>
      <c r="VZV197" s="461"/>
      <c r="VZW197" s="461"/>
      <c r="VZX197" s="461"/>
      <c r="VZY197" s="461"/>
      <c r="VZZ197" s="461"/>
      <c r="WAA197" s="461"/>
      <c r="WAB197" s="461"/>
      <c r="WAC197" s="461"/>
      <c r="WAD197" s="461"/>
      <c r="WAE197" s="461"/>
      <c r="WAF197" s="461"/>
      <c r="WAG197" s="461"/>
      <c r="WAH197" s="461"/>
      <c r="WAI197" s="461"/>
      <c r="WAJ197" s="461"/>
      <c r="WAK197" s="461"/>
      <c r="WAL197" s="461"/>
      <c r="WAM197" s="461"/>
      <c r="WAN197" s="461"/>
      <c r="WAO197" s="461"/>
      <c r="WAP197" s="461"/>
      <c r="WAQ197" s="461"/>
      <c r="WAR197" s="461"/>
      <c r="WAS197" s="461"/>
      <c r="WAT197" s="461"/>
      <c r="WAU197" s="461"/>
      <c r="WAV197" s="461"/>
      <c r="WAW197" s="461"/>
      <c r="WAX197" s="461"/>
      <c r="WAY197" s="461"/>
      <c r="WAZ197" s="461"/>
      <c r="WBA197" s="461"/>
      <c r="WBB197" s="461"/>
      <c r="WBC197" s="461"/>
      <c r="WBD197" s="461"/>
      <c r="WBE197" s="461"/>
      <c r="WBF197" s="461"/>
      <c r="WBG197" s="461"/>
      <c r="WBH197" s="461"/>
      <c r="WBI197" s="461"/>
      <c r="WBJ197" s="461"/>
      <c r="WBK197" s="461"/>
      <c r="WBL197" s="461"/>
      <c r="WBM197" s="461"/>
      <c r="WBN197" s="461"/>
      <c r="WBO197" s="461"/>
      <c r="WBP197" s="461"/>
      <c r="WBQ197" s="461"/>
      <c r="WBR197" s="461"/>
      <c r="WBS197" s="461"/>
      <c r="WBT197" s="461"/>
      <c r="WBU197" s="461"/>
      <c r="WBV197" s="461"/>
      <c r="WBW197" s="461"/>
      <c r="WBX197" s="461"/>
      <c r="WBY197" s="461"/>
      <c r="WBZ197" s="461"/>
      <c r="WCA197" s="461"/>
      <c r="WCB197" s="461"/>
      <c r="WCC197" s="461"/>
      <c r="WCD197" s="461"/>
      <c r="WCE197" s="461"/>
      <c r="WCF197" s="461"/>
      <c r="WCG197" s="461"/>
      <c r="WCH197" s="461"/>
      <c r="WCI197" s="461"/>
      <c r="WCJ197" s="461"/>
      <c r="WCK197" s="461"/>
      <c r="WCL197" s="461"/>
      <c r="WCM197" s="461"/>
      <c r="WCN197" s="461"/>
      <c r="WCO197" s="461"/>
      <c r="WCP197" s="461"/>
      <c r="WCQ197" s="461"/>
      <c r="WCR197" s="461"/>
      <c r="WCS197" s="461"/>
      <c r="WCT197" s="461"/>
      <c r="WCU197" s="461"/>
      <c r="WCV197" s="461"/>
      <c r="WCW197" s="461"/>
      <c r="WCX197" s="461"/>
      <c r="WCY197" s="461"/>
      <c r="WCZ197" s="461"/>
      <c r="WDA197" s="461"/>
      <c r="WDB197" s="461"/>
      <c r="WDC197" s="461"/>
      <c r="WDD197" s="461"/>
      <c r="WDE197" s="461"/>
      <c r="WDF197" s="461"/>
      <c r="WDG197" s="461"/>
      <c r="WDH197" s="461"/>
      <c r="WDI197" s="461"/>
      <c r="WDJ197" s="461"/>
      <c r="WDK197" s="461"/>
      <c r="WDL197" s="461"/>
      <c r="WDM197" s="461"/>
      <c r="WDN197" s="461"/>
      <c r="WDO197" s="461"/>
      <c r="WDP197" s="461"/>
      <c r="WDQ197" s="461"/>
      <c r="WDR197" s="461"/>
      <c r="WDS197" s="461"/>
      <c r="WDT197" s="461"/>
      <c r="WDU197" s="461"/>
      <c r="WDV197" s="461"/>
      <c r="WDW197" s="461"/>
      <c r="WDX197" s="461"/>
      <c r="WDY197" s="461"/>
      <c r="WDZ197" s="461"/>
      <c r="WEA197" s="461"/>
      <c r="WEB197" s="461"/>
      <c r="WEC197" s="461"/>
      <c r="WED197" s="461"/>
      <c r="WEE197" s="461"/>
      <c r="WEF197" s="461"/>
      <c r="WEG197" s="461"/>
      <c r="WEH197" s="461"/>
      <c r="WEI197" s="461"/>
      <c r="WEJ197" s="461"/>
      <c r="WEK197" s="461"/>
      <c r="WEL197" s="461"/>
      <c r="WEM197" s="461"/>
      <c r="WEN197" s="461"/>
      <c r="WEO197" s="461"/>
      <c r="WEP197" s="461"/>
      <c r="WEQ197" s="461"/>
      <c r="WER197" s="461"/>
      <c r="WES197" s="461"/>
      <c r="WET197" s="461"/>
      <c r="WEU197" s="461"/>
      <c r="WEV197" s="461"/>
      <c r="WEW197" s="461"/>
      <c r="WEX197" s="461"/>
      <c r="WEY197" s="461"/>
      <c r="WEZ197" s="461"/>
      <c r="WFA197" s="461"/>
      <c r="WFB197" s="461"/>
      <c r="WFC197" s="461"/>
      <c r="WFD197" s="461"/>
      <c r="WFE197" s="461"/>
      <c r="WFF197" s="461"/>
      <c r="WFG197" s="461"/>
      <c r="WFH197" s="461"/>
      <c r="WFI197" s="461"/>
      <c r="WFJ197" s="461"/>
      <c r="WFK197" s="461"/>
      <c r="WFL197" s="461"/>
      <c r="WFM197" s="461"/>
      <c r="WFN197" s="461"/>
      <c r="WFO197" s="461"/>
      <c r="WFP197" s="461"/>
      <c r="WFQ197" s="461"/>
      <c r="WFR197" s="461"/>
      <c r="WFS197" s="461"/>
      <c r="WFT197" s="461"/>
      <c r="WFU197" s="461"/>
      <c r="WFV197" s="461"/>
      <c r="WFW197" s="461"/>
      <c r="WFX197" s="461"/>
      <c r="WFY197" s="461"/>
      <c r="WFZ197" s="461"/>
      <c r="WGA197" s="461"/>
      <c r="WGB197" s="461"/>
      <c r="WGC197" s="461"/>
      <c r="WGD197" s="461"/>
      <c r="WGE197" s="461"/>
      <c r="WGF197" s="461"/>
      <c r="WGG197" s="461"/>
      <c r="WGH197" s="461"/>
      <c r="WGI197" s="461"/>
      <c r="WGJ197" s="461"/>
      <c r="WGK197" s="461"/>
      <c r="WGL197" s="461"/>
      <c r="WGM197" s="461"/>
      <c r="WGN197" s="461"/>
      <c r="WGO197" s="461"/>
      <c r="WGP197" s="461"/>
      <c r="WGQ197" s="461"/>
      <c r="WGR197" s="461"/>
      <c r="WGS197" s="461"/>
      <c r="WGT197" s="461"/>
      <c r="WGU197" s="461"/>
      <c r="WGV197" s="461"/>
      <c r="WGW197" s="461"/>
      <c r="WGX197" s="461"/>
      <c r="WGY197" s="461"/>
      <c r="WGZ197" s="461"/>
      <c r="WHA197" s="461"/>
      <c r="WHB197" s="461"/>
      <c r="WHC197" s="461"/>
      <c r="WHD197" s="461"/>
      <c r="WHE197" s="461"/>
      <c r="WHF197" s="461"/>
      <c r="WHG197" s="461"/>
      <c r="WHH197" s="461"/>
      <c r="WHI197" s="461"/>
      <c r="WHJ197" s="461"/>
      <c r="WHK197" s="461"/>
      <c r="WHL197" s="461"/>
      <c r="WHM197" s="461"/>
      <c r="WHN197" s="461"/>
      <c r="WHO197" s="461"/>
      <c r="WHP197" s="461"/>
      <c r="WHQ197" s="461"/>
      <c r="WHR197" s="461"/>
      <c r="WHS197" s="461"/>
      <c r="WHT197" s="461"/>
      <c r="WHU197" s="461"/>
      <c r="WHV197" s="461"/>
      <c r="WHW197" s="461"/>
      <c r="WHX197" s="461"/>
      <c r="WHY197" s="461"/>
      <c r="WHZ197" s="461"/>
      <c r="WIA197" s="461"/>
      <c r="WIB197" s="461"/>
      <c r="WIC197" s="461"/>
      <c r="WID197" s="461"/>
      <c r="WIE197" s="461"/>
      <c r="WIF197" s="461"/>
      <c r="WIG197" s="461"/>
      <c r="WIH197" s="461"/>
      <c r="WII197" s="461"/>
      <c r="WIJ197" s="461"/>
      <c r="WIK197" s="461"/>
      <c r="WIL197" s="461"/>
      <c r="WIM197" s="461"/>
      <c r="WIN197" s="461"/>
      <c r="WIO197" s="461"/>
      <c r="WIP197" s="461"/>
      <c r="WIQ197" s="461"/>
      <c r="WIR197" s="461"/>
      <c r="WIS197" s="461"/>
      <c r="WIT197" s="461"/>
      <c r="WIU197" s="461"/>
      <c r="WIV197" s="461"/>
      <c r="WIW197" s="461"/>
      <c r="WIX197" s="461"/>
      <c r="WIY197" s="461"/>
      <c r="WIZ197" s="461"/>
      <c r="WJA197" s="461"/>
      <c r="WJB197" s="461"/>
      <c r="WJC197" s="461"/>
      <c r="WJD197" s="461"/>
      <c r="WJE197" s="461"/>
      <c r="WJF197" s="461"/>
      <c r="WJG197" s="461"/>
      <c r="WJH197" s="461"/>
      <c r="WJI197" s="461"/>
      <c r="WJJ197" s="461"/>
      <c r="WJK197" s="461"/>
      <c r="WJL197" s="461"/>
      <c r="WJM197" s="461"/>
      <c r="WJN197" s="461"/>
      <c r="WJO197" s="461"/>
      <c r="WJP197" s="461"/>
      <c r="WJQ197" s="461"/>
      <c r="WJR197" s="461"/>
      <c r="WJS197" s="461"/>
      <c r="WJT197" s="461"/>
      <c r="WJU197" s="461"/>
      <c r="WJV197" s="461"/>
      <c r="WJW197" s="461"/>
      <c r="WJX197" s="461"/>
      <c r="WJY197" s="461"/>
      <c r="WJZ197" s="461"/>
      <c r="WKA197" s="461"/>
      <c r="WKB197" s="461"/>
      <c r="WKC197" s="461"/>
      <c r="WKD197" s="461"/>
      <c r="WKE197" s="461"/>
      <c r="WKF197" s="461"/>
      <c r="WKG197" s="461"/>
      <c r="WKH197" s="461"/>
      <c r="WKI197" s="461"/>
      <c r="WKJ197" s="461"/>
      <c r="WKK197" s="461"/>
      <c r="WKL197" s="461"/>
      <c r="WKM197" s="461"/>
      <c r="WKN197" s="461"/>
      <c r="WKO197" s="461"/>
      <c r="WKP197" s="461"/>
      <c r="WKQ197" s="461"/>
      <c r="WKR197" s="461"/>
      <c r="WKS197" s="461"/>
      <c r="WKT197" s="461"/>
      <c r="WKU197" s="461"/>
      <c r="WKV197" s="461"/>
      <c r="WKW197" s="461"/>
      <c r="WKX197" s="461"/>
      <c r="WKY197" s="461"/>
      <c r="WKZ197" s="461"/>
      <c r="WLA197" s="461"/>
      <c r="WLB197" s="461"/>
      <c r="WLC197" s="461"/>
      <c r="WLD197" s="461"/>
      <c r="WLE197" s="461"/>
      <c r="WLF197" s="461"/>
      <c r="WLG197" s="461"/>
      <c r="WLH197" s="461"/>
      <c r="WLI197" s="461"/>
      <c r="WLJ197" s="461"/>
      <c r="WLK197" s="461"/>
      <c r="WLL197" s="461"/>
      <c r="WLM197" s="461"/>
      <c r="WLN197" s="461"/>
      <c r="WLO197" s="461"/>
      <c r="WLP197" s="461"/>
      <c r="WLQ197" s="461"/>
      <c r="WLR197" s="461"/>
      <c r="WLS197" s="461"/>
      <c r="WLT197" s="461"/>
      <c r="WLU197" s="461"/>
      <c r="WLV197" s="461"/>
      <c r="WLW197" s="461"/>
      <c r="WLX197" s="461"/>
      <c r="WLY197" s="461"/>
      <c r="WLZ197" s="461"/>
      <c r="WMA197" s="461"/>
      <c r="WMB197" s="461"/>
      <c r="WMC197" s="461"/>
      <c r="WMD197" s="461"/>
      <c r="WME197" s="461"/>
      <c r="WMF197" s="461"/>
      <c r="WMG197" s="461"/>
      <c r="WMH197" s="461"/>
      <c r="WMI197" s="461"/>
      <c r="WMJ197" s="461"/>
      <c r="WMK197" s="461"/>
      <c r="WML197" s="461"/>
      <c r="WMM197" s="461"/>
      <c r="WMN197" s="461"/>
      <c r="WMO197" s="461"/>
      <c r="WMP197" s="461"/>
      <c r="WMQ197" s="461"/>
      <c r="WMR197" s="461"/>
      <c r="WMS197" s="461"/>
      <c r="WMT197" s="461"/>
      <c r="WMU197" s="461"/>
      <c r="WMV197" s="461"/>
      <c r="WMW197" s="461"/>
      <c r="WMX197" s="461"/>
      <c r="WMY197" s="461"/>
      <c r="WMZ197" s="461"/>
      <c r="WNA197" s="461"/>
      <c r="WNB197" s="461"/>
      <c r="WNC197" s="461"/>
      <c r="WND197" s="461"/>
      <c r="WNE197" s="461"/>
      <c r="WNF197" s="461"/>
      <c r="WNG197" s="461"/>
      <c r="WNH197" s="461"/>
      <c r="WNI197" s="461"/>
      <c r="WNJ197" s="461"/>
      <c r="WNK197" s="461"/>
      <c r="WNL197" s="461"/>
      <c r="WNM197" s="461"/>
      <c r="WNN197" s="461"/>
      <c r="WNO197" s="461"/>
      <c r="WNP197" s="461"/>
      <c r="WNQ197" s="461"/>
      <c r="WNR197" s="461"/>
      <c r="WNS197" s="461"/>
      <c r="WNT197" s="461"/>
      <c r="WNU197" s="461"/>
      <c r="WNV197" s="461"/>
      <c r="WNW197" s="461"/>
      <c r="WNX197" s="461"/>
      <c r="WNY197" s="461"/>
      <c r="WNZ197" s="461"/>
      <c r="WOA197" s="461"/>
      <c r="WOB197" s="461"/>
      <c r="WOC197" s="461"/>
      <c r="WOD197" s="461"/>
      <c r="WOE197" s="461"/>
      <c r="WOF197" s="461"/>
      <c r="WOG197" s="461"/>
      <c r="WOH197" s="461"/>
      <c r="WOI197" s="461"/>
      <c r="WOJ197" s="461"/>
      <c r="WOK197" s="461"/>
      <c r="WOL197" s="461"/>
      <c r="WOM197" s="461"/>
      <c r="WON197" s="461"/>
      <c r="WOO197" s="461"/>
      <c r="WOP197" s="461"/>
      <c r="WOQ197" s="461"/>
      <c r="WOR197" s="461"/>
      <c r="WOS197" s="461"/>
      <c r="WOT197" s="461"/>
      <c r="WOU197" s="461"/>
      <c r="WOV197" s="461"/>
      <c r="WOW197" s="461"/>
      <c r="WOX197" s="461"/>
      <c r="WOY197" s="461"/>
      <c r="WOZ197" s="461"/>
      <c r="WPA197" s="461"/>
      <c r="WPB197" s="461"/>
      <c r="WPC197" s="461"/>
      <c r="WPD197" s="461"/>
      <c r="WPE197" s="461"/>
      <c r="WPF197" s="461"/>
      <c r="WPG197" s="461"/>
      <c r="WPH197" s="461"/>
      <c r="WPI197" s="461"/>
      <c r="WPJ197" s="461"/>
      <c r="WPK197" s="461"/>
      <c r="WPL197" s="461"/>
      <c r="WPM197" s="461"/>
      <c r="WPN197" s="461"/>
      <c r="WPO197" s="461"/>
      <c r="WPP197" s="461"/>
      <c r="WPQ197" s="461"/>
      <c r="WPR197" s="461"/>
      <c r="WPS197" s="461"/>
      <c r="WPT197" s="461"/>
      <c r="WPU197" s="461"/>
      <c r="WPV197" s="461"/>
      <c r="WPW197" s="461"/>
      <c r="WPX197" s="461"/>
      <c r="WPY197" s="461"/>
      <c r="WPZ197" s="461"/>
      <c r="WQA197" s="461"/>
      <c r="WQB197" s="461"/>
      <c r="WQC197" s="461"/>
      <c r="WQD197" s="461"/>
      <c r="WQE197" s="461"/>
      <c r="WQF197" s="461"/>
      <c r="WQG197" s="461"/>
      <c r="WQH197" s="461"/>
      <c r="WQI197" s="461"/>
      <c r="WQJ197" s="461"/>
      <c r="WQK197" s="461"/>
      <c r="WQL197" s="461"/>
      <c r="WQM197" s="461"/>
      <c r="WQN197" s="461"/>
      <c r="WQO197" s="461"/>
      <c r="WQP197" s="461"/>
      <c r="WQQ197" s="461"/>
      <c r="WQR197" s="461"/>
      <c r="WQS197" s="461"/>
      <c r="WQT197" s="461"/>
      <c r="WQU197" s="461"/>
      <c r="WQV197" s="461"/>
      <c r="WQW197" s="461"/>
      <c r="WQX197" s="461"/>
      <c r="WQY197" s="461"/>
      <c r="WQZ197" s="461"/>
      <c r="WRA197" s="461"/>
      <c r="WRB197" s="461"/>
      <c r="WRC197" s="461"/>
      <c r="WRD197" s="461"/>
      <c r="WRE197" s="461"/>
      <c r="WRF197" s="461"/>
      <c r="WRG197" s="461"/>
      <c r="WRH197" s="461"/>
      <c r="WRI197" s="461"/>
      <c r="WRJ197" s="461"/>
      <c r="WRK197" s="461"/>
      <c r="WRL197" s="461"/>
      <c r="WRM197" s="461"/>
      <c r="WRN197" s="461"/>
      <c r="WRO197" s="461"/>
      <c r="WRP197" s="461"/>
      <c r="WRQ197" s="461"/>
      <c r="WRR197" s="461"/>
      <c r="WRS197" s="461"/>
      <c r="WRT197" s="461"/>
      <c r="WRU197" s="461"/>
      <c r="WRV197" s="461"/>
      <c r="WRW197" s="461"/>
      <c r="WRX197" s="461"/>
      <c r="WRY197" s="461"/>
      <c r="WRZ197" s="461"/>
      <c r="WSA197" s="461"/>
      <c r="WSB197" s="461"/>
      <c r="WSC197" s="461"/>
      <c r="WSD197" s="461"/>
      <c r="WSE197" s="461"/>
      <c r="WSF197" s="461"/>
      <c r="WSG197" s="461"/>
      <c r="WSH197" s="461"/>
      <c r="WSI197" s="461"/>
      <c r="WSJ197" s="461"/>
      <c r="WSK197" s="461"/>
      <c r="WSL197" s="461"/>
      <c r="WSM197" s="461"/>
      <c r="WSN197" s="461"/>
      <c r="WSO197" s="461"/>
      <c r="WSP197" s="461"/>
      <c r="WSQ197" s="461"/>
      <c r="WSR197" s="461"/>
      <c r="WSS197" s="461"/>
      <c r="WST197" s="461"/>
      <c r="WSU197" s="461"/>
      <c r="WSV197" s="461"/>
      <c r="WSW197" s="461"/>
      <c r="WSX197" s="461"/>
      <c r="WSY197" s="461"/>
      <c r="WSZ197" s="461"/>
      <c r="WTA197" s="461"/>
      <c r="WTB197" s="461"/>
      <c r="WTC197" s="461"/>
      <c r="WTD197" s="461"/>
      <c r="WTE197" s="461"/>
      <c r="WTF197" s="461"/>
      <c r="WTG197" s="461"/>
      <c r="WTH197" s="461"/>
      <c r="WTI197" s="461"/>
      <c r="WTJ197" s="461"/>
      <c r="WTK197" s="461"/>
      <c r="WTL197" s="461"/>
      <c r="WTM197" s="461"/>
      <c r="WTN197" s="461"/>
      <c r="WTO197" s="461"/>
      <c r="WTP197" s="461"/>
      <c r="WTQ197" s="461"/>
      <c r="WTR197" s="461"/>
      <c r="WTS197" s="461"/>
      <c r="WTT197" s="461"/>
      <c r="WTU197" s="461"/>
      <c r="WTV197" s="461"/>
      <c r="WTW197" s="461"/>
      <c r="WTX197" s="461"/>
      <c r="WTY197" s="461"/>
      <c r="WTZ197" s="461"/>
      <c r="WUA197" s="461"/>
      <c r="WUB197" s="461"/>
      <c r="WUC197" s="461"/>
      <c r="WUD197" s="461"/>
      <c r="WUE197" s="461"/>
      <c r="WUF197" s="461"/>
      <c r="WUG197" s="461"/>
      <c r="WUH197" s="461"/>
      <c r="WUI197" s="461"/>
      <c r="WUJ197" s="461"/>
      <c r="WUK197" s="461"/>
      <c r="WUL197" s="461"/>
      <c r="WUM197" s="461"/>
      <c r="WUN197" s="461"/>
      <c r="WUO197" s="461"/>
      <c r="WUP197" s="461"/>
      <c r="WUQ197" s="461"/>
      <c r="WUR197" s="461"/>
      <c r="WUS197" s="461"/>
      <c r="WUT197" s="461"/>
      <c r="WUU197" s="461"/>
      <c r="WUV197" s="461"/>
      <c r="WUW197" s="461"/>
      <c r="WUX197" s="461"/>
      <c r="WUY197" s="461"/>
      <c r="WUZ197" s="461"/>
      <c r="WVA197" s="461"/>
      <c r="WVB197" s="461"/>
      <c r="WVC197" s="461"/>
      <c r="WVD197" s="461"/>
      <c r="WVE197" s="461"/>
      <c r="WVF197" s="461"/>
      <c r="WVG197" s="461"/>
      <c r="WVH197" s="461"/>
      <c r="WVI197" s="461"/>
      <c r="WVJ197" s="461"/>
      <c r="WVK197" s="461"/>
      <c r="WVL197" s="461"/>
      <c r="WVM197" s="461"/>
      <c r="WVN197" s="461"/>
      <c r="WVO197" s="461"/>
      <c r="WVP197" s="461"/>
      <c r="WVQ197" s="461"/>
      <c r="WVR197" s="461"/>
      <c r="WVS197" s="461"/>
      <c r="WVT197" s="461"/>
      <c r="WVU197" s="461"/>
      <c r="WVV197" s="461"/>
      <c r="WVW197" s="461"/>
      <c r="WVX197" s="461"/>
      <c r="WVY197" s="461"/>
      <c r="WVZ197" s="461"/>
      <c r="WWA197" s="461"/>
      <c r="WWB197" s="461"/>
      <c r="WWC197" s="461"/>
      <c r="WWD197" s="461"/>
      <c r="WWE197" s="461"/>
      <c r="WWF197" s="461"/>
      <c r="WWG197" s="461"/>
      <c r="WWH197" s="461"/>
      <c r="WWI197" s="461"/>
      <c r="WWJ197" s="461"/>
      <c r="WWK197" s="461"/>
      <c r="WWL197" s="461"/>
      <c r="WWM197" s="461"/>
      <c r="WWN197" s="461"/>
      <c r="WWO197" s="461"/>
      <c r="WWP197" s="461"/>
      <c r="WWQ197" s="461"/>
      <c r="WWR197" s="461"/>
      <c r="WWS197" s="461"/>
      <c r="WWT197" s="461"/>
      <c r="WWU197" s="461"/>
      <c r="WWV197" s="461"/>
      <c r="WWW197" s="461"/>
      <c r="WWX197" s="461"/>
      <c r="WWY197" s="461"/>
      <c r="WWZ197" s="461"/>
      <c r="WXA197" s="461"/>
      <c r="WXB197" s="461"/>
      <c r="WXC197" s="461"/>
      <c r="WXD197" s="461"/>
      <c r="WXE197" s="461"/>
      <c r="WXF197" s="461"/>
      <c r="WXG197" s="461"/>
      <c r="WXH197" s="461"/>
      <c r="WXI197" s="461"/>
      <c r="WXJ197" s="461"/>
      <c r="WXK197" s="461"/>
      <c r="WXL197" s="461"/>
      <c r="WXM197" s="461"/>
      <c r="WXN197" s="461"/>
      <c r="WXO197" s="461"/>
      <c r="WXP197" s="461"/>
      <c r="WXQ197" s="461"/>
      <c r="WXR197" s="461"/>
      <c r="WXS197" s="461"/>
      <c r="WXT197" s="461"/>
      <c r="WXU197" s="461"/>
      <c r="WXV197" s="461"/>
      <c r="WXW197" s="461"/>
      <c r="WXX197" s="461"/>
      <c r="WXY197" s="461"/>
      <c r="WXZ197" s="461"/>
      <c r="WYA197" s="461"/>
      <c r="WYB197" s="461"/>
      <c r="WYC197" s="461"/>
      <c r="WYD197" s="461"/>
      <c r="WYE197" s="461"/>
      <c r="WYF197" s="461"/>
      <c r="WYG197" s="461"/>
      <c r="WYH197" s="461"/>
      <c r="WYI197" s="461"/>
      <c r="WYJ197" s="461"/>
      <c r="WYK197" s="461"/>
      <c r="WYL197" s="461"/>
      <c r="WYM197" s="461"/>
      <c r="WYN197" s="461"/>
      <c r="WYO197" s="461"/>
      <c r="WYP197" s="461"/>
      <c r="WYQ197" s="461"/>
      <c r="WYR197" s="461"/>
      <c r="WYS197" s="461"/>
      <c r="WYT197" s="461"/>
      <c r="WYU197" s="461"/>
      <c r="WYV197" s="461"/>
      <c r="WYW197" s="461"/>
      <c r="WYX197" s="461"/>
      <c r="WYY197" s="461"/>
      <c r="WYZ197" s="461"/>
      <c r="WZA197" s="461"/>
      <c r="WZB197" s="461"/>
      <c r="WZC197" s="461"/>
      <c r="WZD197" s="461"/>
      <c r="WZE197" s="461"/>
      <c r="WZF197" s="461"/>
      <c r="WZG197" s="461"/>
      <c r="WZH197" s="461"/>
      <c r="WZI197" s="461"/>
      <c r="WZJ197" s="461"/>
      <c r="WZK197" s="461"/>
      <c r="WZL197" s="461"/>
      <c r="WZM197" s="461"/>
      <c r="WZN197" s="461"/>
      <c r="WZO197" s="461"/>
      <c r="WZP197" s="461"/>
      <c r="WZQ197" s="461"/>
      <c r="WZR197" s="461"/>
      <c r="WZS197" s="461"/>
      <c r="WZT197" s="461"/>
      <c r="WZU197" s="461"/>
      <c r="WZV197" s="461"/>
      <c r="WZW197" s="461"/>
      <c r="WZX197" s="461"/>
      <c r="WZY197" s="461"/>
      <c r="WZZ197" s="461"/>
      <c r="XAA197" s="461"/>
      <c r="XAB197" s="461"/>
      <c r="XAC197" s="461"/>
      <c r="XAD197" s="461"/>
      <c r="XAE197" s="461"/>
      <c r="XAF197" s="461"/>
      <c r="XAG197" s="461"/>
      <c r="XAH197" s="461"/>
      <c r="XAI197" s="461"/>
      <c r="XAJ197" s="461"/>
      <c r="XAK197" s="461"/>
      <c r="XAL197" s="461"/>
      <c r="XAM197" s="461"/>
      <c r="XAN197" s="461"/>
      <c r="XAO197" s="461"/>
      <c r="XAP197" s="461"/>
      <c r="XAQ197" s="461"/>
      <c r="XAR197" s="461"/>
      <c r="XAS197" s="461"/>
      <c r="XAT197" s="461"/>
      <c r="XAU197" s="461"/>
      <c r="XAV197" s="461"/>
      <c r="XAW197" s="461"/>
      <c r="XAX197" s="461"/>
      <c r="XAY197" s="461"/>
      <c r="XAZ197" s="461"/>
      <c r="XBA197" s="461"/>
      <c r="XBB197" s="461"/>
      <c r="XBC197" s="461"/>
      <c r="XBD197" s="461"/>
      <c r="XBE197" s="461"/>
      <c r="XBF197" s="461"/>
      <c r="XBG197" s="461"/>
      <c r="XBH197" s="461"/>
      <c r="XBI197" s="461"/>
      <c r="XBJ197" s="461"/>
      <c r="XBK197" s="461"/>
      <c r="XBL197" s="461"/>
      <c r="XBM197" s="461"/>
      <c r="XBN197" s="461"/>
      <c r="XBO197" s="461"/>
      <c r="XBP197" s="461"/>
      <c r="XBQ197" s="461"/>
      <c r="XBR197" s="461"/>
      <c r="XBS197" s="461"/>
      <c r="XBT197" s="461"/>
      <c r="XBU197" s="461"/>
      <c r="XBV197" s="461"/>
      <c r="XBW197" s="461"/>
      <c r="XBX197" s="461"/>
      <c r="XBY197" s="461"/>
      <c r="XBZ197" s="461"/>
      <c r="XCA197" s="461"/>
      <c r="XCB197" s="461"/>
      <c r="XCC197" s="461"/>
      <c r="XCD197" s="461"/>
      <c r="XCE197" s="461"/>
      <c r="XCF197" s="461"/>
      <c r="XCG197" s="461"/>
      <c r="XCH197" s="461"/>
      <c r="XCI197" s="461"/>
      <c r="XCJ197" s="461"/>
      <c r="XCK197" s="461"/>
      <c r="XCL197" s="461"/>
      <c r="XCM197" s="461"/>
      <c r="XCN197" s="461"/>
      <c r="XCO197" s="461"/>
      <c r="XCP197" s="461"/>
      <c r="XCQ197" s="461"/>
      <c r="XCR197" s="461"/>
      <c r="XCS197" s="461"/>
      <c r="XCT197" s="461"/>
      <c r="XCU197" s="461"/>
      <c r="XCV197" s="461"/>
      <c r="XCW197" s="461"/>
      <c r="XCX197" s="461"/>
      <c r="XCY197" s="461"/>
      <c r="XCZ197" s="461"/>
      <c r="XDA197" s="461"/>
      <c r="XDB197" s="461"/>
      <c r="XDC197" s="461"/>
      <c r="XDD197" s="461"/>
      <c r="XDE197" s="461"/>
      <c r="XDF197" s="461"/>
      <c r="XDG197" s="461"/>
      <c r="XDH197" s="461"/>
      <c r="XDI197" s="461"/>
      <c r="XDJ197" s="461"/>
      <c r="XDK197" s="461"/>
      <c r="XDL197" s="461"/>
      <c r="XDM197" s="461"/>
      <c r="XDN197" s="461"/>
      <c r="XDO197" s="461"/>
      <c r="XDP197" s="461"/>
      <c r="XDQ197" s="461"/>
      <c r="XDR197" s="461"/>
      <c r="XDS197" s="461"/>
      <c r="XDT197" s="461"/>
      <c r="XDU197" s="461"/>
      <c r="XDV197" s="461"/>
      <c r="XDW197" s="461"/>
      <c r="XDX197" s="461"/>
      <c r="XDY197" s="461"/>
      <c r="XDZ197" s="461"/>
      <c r="XEA197" s="461"/>
      <c r="XEB197" s="461"/>
      <c r="XEC197" s="461"/>
      <c r="XED197" s="461"/>
      <c r="XEE197" s="461"/>
      <c r="XEF197" s="461"/>
      <c r="XEG197" s="461"/>
      <c r="XEH197" s="461"/>
      <c r="XEI197" s="461"/>
      <c r="XEJ197" s="461"/>
      <c r="XEK197" s="461"/>
      <c r="XEL197" s="461"/>
      <c r="XEM197" s="461"/>
      <c r="XEN197" s="461"/>
      <c r="XEO197" s="461"/>
      <c r="XEP197" s="461"/>
      <c r="XEQ197" s="461"/>
      <c r="XER197" s="461"/>
      <c r="XES197" s="461"/>
      <c r="XET197" s="461"/>
      <c r="XEU197" s="461"/>
      <c r="XEV197" s="461"/>
      <c r="XEW197" s="461"/>
      <c r="XEX197" s="461"/>
      <c r="XEY197" s="461"/>
      <c r="XEZ197" s="461"/>
      <c r="XFA197" s="461"/>
      <c r="XFB197" s="461"/>
      <c r="XFC197" s="461"/>
      <c r="XFD197" s="461"/>
    </row>
    <row r="198" spans="2:16384">
      <c r="AO198" s="27"/>
      <c r="AP198" s="41"/>
      <c r="AQ198" s="41"/>
      <c r="AS198" s="41"/>
      <c r="AT198" s="41"/>
    </row>
    <row r="199" spans="2:16384">
      <c r="C199" s="45">
        <f>+YEAR(C200)</f>
        <v>2013</v>
      </c>
      <c r="D199" s="462">
        <f t="shared" ref="D199:BO199" si="64">+YEAR(D200)</f>
        <v>2013</v>
      </c>
      <c r="E199" s="462">
        <f t="shared" si="64"/>
        <v>2013</v>
      </c>
      <c r="F199" s="462">
        <f t="shared" si="64"/>
        <v>2013</v>
      </c>
      <c r="G199" s="462">
        <f t="shared" si="64"/>
        <v>2013</v>
      </c>
      <c r="H199" s="462">
        <f t="shared" si="64"/>
        <v>2013</v>
      </c>
      <c r="I199" s="462">
        <f t="shared" si="64"/>
        <v>2013</v>
      </c>
      <c r="J199" s="462">
        <f t="shared" si="64"/>
        <v>2013</v>
      </c>
      <c r="K199" s="462">
        <f t="shared" si="64"/>
        <v>2013</v>
      </c>
      <c r="L199" s="462">
        <f t="shared" si="64"/>
        <v>2013</v>
      </c>
      <c r="M199" s="462">
        <f t="shared" si="64"/>
        <v>2013</v>
      </c>
      <c r="N199" s="462">
        <f t="shared" si="64"/>
        <v>2013</v>
      </c>
      <c r="O199" s="462">
        <f t="shared" si="64"/>
        <v>2014</v>
      </c>
      <c r="P199" s="462">
        <f t="shared" si="64"/>
        <v>2014</v>
      </c>
      <c r="Q199" s="462">
        <f t="shared" si="64"/>
        <v>2014</v>
      </c>
      <c r="R199" s="462">
        <f t="shared" si="64"/>
        <v>2014</v>
      </c>
      <c r="S199" s="462">
        <f t="shared" si="64"/>
        <v>2014</v>
      </c>
      <c r="T199" s="462">
        <f t="shared" si="64"/>
        <v>2014</v>
      </c>
      <c r="U199" s="462">
        <f t="shared" si="64"/>
        <v>2014</v>
      </c>
      <c r="V199" s="462">
        <f t="shared" si="64"/>
        <v>2014</v>
      </c>
      <c r="W199" s="462">
        <f t="shared" si="64"/>
        <v>2014</v>
      </c>
      <c r="X199" s="462">
        <f t="shared" si="64"/>
        <v>2014</v>
      </c>
      <c r="Y199" s="462">
        <f t="shared" si="64"/>
        <v>2014</v>
      </c>
      <c r="Z199" s="462">
        <f t="shared" si="64"/>
        <v>2014</v>
      </c>
      <c r="AA199" s="462">
        <f t="shared" si="64"/>
        <v>2015</v>
      </c>
      <c r="AB199" s="462">
        <f t="shared" si="64"/>
        <v>2015</v>
      </c>
      <c r="AC199" s="462">
        <f t="shared" si="64"/>
        <v>2015</v>
      </c>
      <c r="AD199" s="462">
        <f t="shared" si="64"/>
        <v>2015</v>
      </c>
      <c r="AE199" s="462">
        <f t="shared" si="64"/>
        <v>2015</v>
      </c>
      <c r="AF199" s="462">
        <f t="shared" si="64"/>
        <v>2015</v>
      </c>
      <c r="AG199" s="462">
        <f t="shared" si="64"/>
        <v>2015</v>
      </c>
      <c r="AH199" s="462">
        <f t="shared" si="64"/>
        <v>2015</v>
      </c>
      <c r="AI199" s="462">
        <f t="shared" si="64"/>
        <v>2015</v>
      </c>
      <c r="AJ199" s="462">
        <f t="shared" si="64"/>
        <v>2015</v>
      </c>
      <c r="AK199" s="462">
        <f t="shared" si="64"/>
        <v>2015</v>
      </c>
      <c r="AL199" s="462">
        <f t="shared" si="64"/>
        <v>2015</v>
      </c>
      <c r="AM199" s="462">
        <f t="shared" si="64"/>
        <v>2016</v>
      </c>
      <c r="AN199" s="462">
        <f t="shared" si="64"/>
        <v>2016</v>
      </c>
      <c r="AO199" s="462">
        <f t="shared" si="64"/>
        <v>2016</v>
      </c>
      <c r="AP199" s="462">
        <f t="shared" si="64"/>
        <v>2016</v>
      </c>
      <c r="AQ199" s="462">
        <f t="shared" si="64"/>
        <v>2016</v>
      </c>
      <c r="AR199" s="462">
        <f t="shared" si="64"/>
        <v>2016</v>
      </c>
      <c r="AS199" s="462">
        <f t="shared" si="64"/>
        <v>2016</v>
      </c>
      <c r="AT199" s="462">
        <f t="shared" si="64"/>
        <v>2016</v>
      </c>
      <c r="AU199" s="462">
        <f t="shared" si="64"/>
        <v>2016</v>
      </c>
      <c r="AV199" s="462">
        <f t="shared" si="64"/>
        <v>2016</v>
      </c>
      <c r="AW199" s="462">
        <f t="shared" si="64"/>
        <v>2016</v>
      </c>
      <c r="AX199" s="462">
        <f t="shared" si="64"/>
        <v>2016</v>
      </c>
      <c r="AY199" s="462">
        <f t="shared" si="64"/>
        <v>2017</v>
      </c>
      <c r="AZ199" s="462">
        <f t="shared" si="64"/>
        <v>2017</v>
      </c>
      <c r="BA199" s="462">
        <f t="shared" si="64"/>
        <v>2017</v>
      </c>
      <c r="BB199" s="462">
        <f t="shared" si="64"/>
        <v>2017</v>
      </c>
      <c r="BC199" s="462">
        <f t="shared" si="64"/>
        <v>2017</v>
      </c>
      <c r="BD199" s="462">
        <f t="shared" si="64"/>
        <v>2017</v>
      </c>
      <c r="BE199" s="462">
        <f t="shared" si="64"/>
        <v>2017</v>
      </c>
      <c r="BF199" s="462">
        <f t="shared" si="64"/>
        <v>2017</v>
      </c>
      <c r="BG199" s="462">
        <f t="shared" si="64"/>
        <v>2017</v>
      </c>
      <c r="BH199" s="462">
        <f t="shared" si="64"/>
        <v>2017</v>
      </c>
      <c r="BI199" s="462">
        <f t="shared" si="64"/>
        <v>2017</v>
      </c>
      <c r="BJ199" s="462">
        <f t="shared" si="64"/>
        <v>2017</v>
      </c>
      <c r="BK199" s="462">
        <f t="shared" si="64"/>
        <v>2018</v>
      </c>
      <c r="BL199" s="462">
        <f t="shared" si="64"/>
        <v>2018</v>
      </c>
      <c r="BM199" s="462">
        <f t="shared" si="64"/>
        <v>2018</v>
      </c>
      <c r="BN199" s="462">
        <f t="shared" si="64"/>
        <v>2018</v>
      </c>
      <c r="BO199" s="462">
        <f t="shared" si="64"/>
        <v>2018</v>
      </c>
      <c r="BP199" s="462">
        <f t="shared" ref="BP199:EA199" si="65">+YEAR(BP200)</f>
        <v>2018</v>
      </c>
      <c r="BQ199" s="462">
        <f t="shared" si="65"/>
        <v>2018</v>
      </c>
      <c r="BR199" s="462">
        <f t="shared" si="65"/>
        <v>2018</v>
      </c>
      <c r="BS199" s="462">
        <f t="shared" si="65"/>
        <v>2018</v>
      </c>
      <c r="BT199" s="462">
        <f t="shared" si="65"/>
        <v>2018</v>
      </c>
      <c r="BU199" s="462">
        <f t="shared" si="65"/>
        <v>2018</v>
      </c>
      <c r="BV199" s="462">
        <f t="shared" si="65"/>
        <v>2018</v>
      </c>
      <c r="BW199" s="462">
        <f t="shared" si="65"/>
        <v>2019</v>
      </c>
      <c r="BX199" s="462">
        <f t="shared" si="65"/>
        <v>2019</v>
      </c>
      <c r="BY199" s="462">
        <f t="shared" si="65"/>
        <v>2019</v>
      </c>
      <c r="BZ199" s="462">
        <f t="shared" si="65"/>
        <v>2019</v>
      </c>
      <c r="CA199" s="462">
        <f t="shared" si="65"/>
        <v>2019</v>
      </c>
      <c r="CB199" s="462">
        <f t="shared" si="65"/>
        <v>2019</v>
      </c>
      <c r="CC199" s="462">
        <f t="shared" si="65"/>
        <v>2019</v>
      </c>
      <c r="CD199" s="462">
        <f t="shared" si="65"/>
        <v>2019</v>
      </c>
      <c r="CE199" s="462">
        <f t="shared" si="65"/>
        <v>2019</v>
      </c>
      <c r="CF199" s="462">
        <f t="shared" si="65"/>
        <v>2019</v>
      </c>
      <c r="CG199" s="462">
        <f t="shared" si="65"/>
        <v>2019</v>
      </c>
      <c r="CH199" s="462">
        <f t="shared" si="65"/>
        <v>2019</v>
      </c>
      <c r="CI199" s="462">
        <f t="shared" si="65"/>
        <v>2020</v>
      </c>
      <c r="CJ199" s="462">
        <f t="shared" si="65"/>
        <v>2020</v>
      </c>
      <c r="CK199" s="462">
        <f t="shared" si="65"/>
        <v>2020</v>
      </c>
      <c r="CL199" s="462">
        <f t="shared" si="65"/>
        <v>2020</v>
      </c>
      <c r="CM199" s="462">
        <f t="shared" si="65"/>
        <v>2020</v>
      </c>
      <c r="CN199" s="462">
        <f t="shared" si="65"/>
        <v>2020</v>
      </c>
      <c r="CO199" s="462">
        <f t="shared" si="65"/>
        <v>2020</v>
      </c>
      <c r="CP199" s="462">
        <f t="shared" si="65"/>
        <v>2020</v>
      </c>
      <c r="CQ199" s="462">
        <f t="shared" si="65"/>
        <v>2020</v>
      </c>
      <c r="CR199" s="462">
        <f t="shared" si="65"/>
        <v>2020</v>
      </c>
      <c r="CS199" s="462">
        <f t="shared" si="65"/>
        <v>2020</v>
      </c>
      <c r="CT199" s="462">
        <f t="shared" si="65"/>
        <v>2020</v>
      </c>
      <c r="CU199" s="462">
        <f t="shared" si="65"/>
        <v>2021</v>
      </c>
      <c r="CV199" s="462">
        <f t="shared" si="65"/>
        <v>2021</v>
      </c>
      <c r="CW199" s="462">
        <f t="shared" si="65"/>
        <v>2021</v>
      </c>
      <c r="CX199" s="462">
        <f t="shared" si="65"/>
        <v>2021</v>
      </c>
      <c r="CY199" s="462">
        <f t="shared" si="65"/>
        <v>2021</v>
      </c>
      <c r="CZ199" s="462">
        <f t="shared" si="65"/>
        <v>2021</v>
      </c>
      <c r="DA199" s="462">
        <f t="shared" si="65"/>
        <v>2021</v>
      </c>
      <c r="DB199" s="462">
        <f t="shared" si="65"/>
        <v>2021</v>
      </c>
      <c r="DC199" s="462">
        <f t="shared" si="65"/>
        <v>2021</v>
      </c>
      <c r="DD199" s="462">
        <f t="shared" si="65"/>
        <v>2021</v>
      </c>
      <c r="DE199" s="462">
        <f t="shared" si="65"/>
        <v>2021</v>
      </c>
      <c r="DF199" s="462">
        <f t="shared" si="65"/>
        <v>2021</v>
      </c>
      <c r="DG199" s="462">
        <f t="shared" si="65"/>
        <v>2022</v>
      </c>
      <c r="DH199" s="462">
        <f t="shared" si="65"/>
        <v>2022</v>
      </c>
      <c r="DI199" s="462">
        <f t="shared" si="65"/>
        <v>2022</v>
      </c>
      <c r="DJ199" s="462">
        <f t="shared" si="65"/>
        <v>2022</v>
      </c>
      <c r="DK199" s="462">
        <f t="shared" si="65"/>
        <v>2022</v>
      </c>
      <c r="DL199" s="462">
        <f t="shared" si="65"/>
        <v>2022</v>
      </c>
      <c r="DM199" s="462">
        <f t="shared" si="65"/>
        <v>2022</v>
      </c>
      <c r="DN199" s="462">
        <f t="shared" si="65"/>
        <v>2022</v>
      </c>
      <c r="DO199" s="462">
        <f t="shared" si="65"/>
        <v>2022</v>
      </c>
      <c r="DP199" s="462">
        <f t="shared" si="65"/>
        <v>2022</v>
      </c>
      <c r="DQ199" s="462">
        <f t="shared" si="65"/>
        <v>2022</v>
      </c>
      <c r="DR199" s="462">
        <f t="shared" si="65"/>
        <v>2022</v>
      </c>
      <c r="DS199" s="462">
        <f t="shared" si="65"/>
        <v>2023</v>
      </c>
      <c r="DT199" s="462">
        <f t="shared" si="65"/>
        <v>2023</v>
      </c>
      <c r="DU199" s="462">
        <f t="shared" si="65"/>
        <v>2023</v>
      </c>
      <c r="DV199" s="462">
        <f t="shared" si="65"/>
        <v>2023</v>
      </c>
      <c r="DW199" s="462">
        <f t="shared" si="65"/>
        <v>2023</v>
      </c>
      <c r="DX199" s="462">
        <f t="shared" si="65"/>
        <v>2023</v>
      </c>
      <c r="DY199" s="462">
        <f t="shared" si="65"/>
        <v>2023</v>
      </c>
      <c r="DZ199" s="462">
        <f t="shared" si="65"/>
        <v>2023</v>
      </c>
      <c r="EA199" s="462">
        <f t="shared" si="65"/>
        <v>2023</v>
      </c>
      <c r="EB199" s="462">
        <f t="shared" ref="EB199:GM199" si="66">+YEAR(EB200)</f>
        <v>2023</v>
      </c>
      <c r="EC199" s="462">
        <f t="shared" si="66"/>
        <v>2023</v>
      </c>
      <c r="ED199" s="462">
        <f t="shared" si="66"/>
        <v>2023</v>
      </c>
      <c r="EE199" s="462">
        <f t="shared" si="66"/>
        <v>2024</v>
      </c>
      <c r="EF199" s="462">
        <f t="shared" si="66"/>
        <v>2024</v>
      </c>
      <c r="EG199" s="462">
        <f t="shared" si="66"/>
        <v>2024</v>
      </c>
      <c r="EH199" s="462">
        <f t="shared" si="66"/>
        <v>2024</v>
      </c>
      <c r="EI199" s="462">
        <f t="shared" si="66"/>
        <v>2024</v>
      </c>
      <c r="EJ199" s="462">
        <f t="shared" si="66"/>
        <v>2024</v>
      </c>
      <c r="EK199" s="462">
        <f t="shared" si="66"/>
        <v>2024</v>
      </c>
      <c r="EL199" s="462">
        <f t="shared" si="66"/>
        <v>2024</v>
      </c>
      <c r="EM199" s="462">
        <f t="shared" si="66"/>
        <v>2024</v>
      </c>
      <c r="EN199" s="462">
        <f t="shared" si="66"/>
        <v>2024</v>
      </c>
      <c r="EO199" s="462">
        <f t="shared" si="66"/>
        <v>2024</v>
      </c>
      <c r="EP199" s="462">
        <f t="shared" si="66"/>
        <v>2024</v>
      </c>
      <c r="EQ199" s="462">
        <f t="shared" si="66"/>
        <v>2025</v>
      </c>
      <c r="ER199" s="462">
        <f t="shared" si="66"/>
        <v>2025</v>
      </c>
      <c r="ES199" s="462">
        <f t="shared" si="66"/>
        <v>2025</v>
      </c>
      <c r="ET199" s="462">
        <f t="shared" si="66"/>
        <v>2025</v>
      </c>
      <c r="EU199" s="462">
        <f t="shared" si="66"/>
        <v>2025</v>
      </c>
      <c r="EV199" s="462">
        <f t="shared" si="66"/>
        <v>2025</v>
      </c>
      <c r="EW199" s="462">
        <f t="shared" si="66"/>
        <v>2025</v>
      </c>
      <c r="EX199" s="462">
        <f t="shared" si="66"/>
        <v>2025</v>
      </c>
      <c r="EY199" s="462">
        <f t="shared" si="66"/>
        <v>2025</v>
      </c>
      <c r="EZ199" s="462">
        <f t="shared" si="66"/>
        <v>2025</v>
      </c>
      <c r="FA199" s="462">
        <f t="shared" si="66"/>
        <v>2025</v>
      </c>
      <c r="FB199" s="462">
        <f t="shared" si="66"/>
        <v>2025</v>
      </c>
      <c r="FC199" s="462">
        <f t="shared" si="66"/>
        <v>2026</v>
      </c>
      <c r="FD199" s="462">
        <f t="shared" si="66"/>
        <v>2026</v>
      </c>
      <c r="FE199" s="462">
        <f t="shared" si="66"/>
        <v>2026</v>
      </c>
      <c r="FF199" s="462">
        <f t="shared" si="66"/>
        <v>2026</v>
      </c>
      <c r="FG199" s="462">
        <f t="shared" si="66"/>
        <v>2026</v>
      </c>
      <c r="FH199" s="462">
        <f t="shared" si="66"/>
        <v>2026</v>
      </c>
      <c r="FI199" s="462">
        <f t="shared" si="66"/>
        <v>2026</v>
      </c>
      <c r="FJ199" s="462">
        <f t="shared" si="66"/>
        <v>2026</v>
      </c>
      <c r="FK199" s="462">
        <f t="shared" si="66"/>
        <v>2026</v>
      </c>
      <c r="FL199" s="462">
        <f t="shared" si="66"/>
        <v>2026</v>
      </c>
      <c r="FM199" s="462">
        <f t="shared" si="66"/>
        <v>2026</v>
      </c>
      <c r="FN199" s="462">
        <f t="shared" si="66"/>
        <v>2026</v>
      </c>
      <c r="FO199" s="462">
        <f t="shared" si="66"/>
        <v>2027</v>
      </c>
      <c r="FP199" s="462">
        <f t="shared" si="66"/>
        <v>2027</v>
      </c>
      <c r="FQ199" s="462">
        <f t="shared" si="66"/>
        <v>2027</v>
      </c>
      <c r="FR199" s="462">
        <f t="shared" si="66"/>
        <v>2027</v>
      </c>
      <c r="FS199" s="462">
        <f t="shared" si="66"/>
        <v>2027</v>
      </c>
      <c r="FT199" s="462">
        <f t="shared" si="66"/>
        <v>2027</v>
      </c>
      <c r="FU199" s="462">
        <f t="shared" si="66"/>
        <v>2027</v>
      </c>
      <c r="FV199" s="462">
        <f t="shared" si="66"/>
        <v>2027</v>
      </c>
      <c r="FW199" s="462">
        <f t="shared" si="66"/>
        <v>2027</v>
      </c>
      <c r="FX199" s="462">
        <f t="shared" si="66"/>
        <v>2027</v>
      </c>
      <c r="FY199" s="462">
        <f t="shared" si="66"/>
        <v>2027</v>
      </c>
      <c r="FZ199" s="462">
        <f t="shared" si="66"/>
        <v>2027</v>
      </c>
      <c r="GA199" s="462">
        <f t="shared" si="66"/>
        <v>1900</v>
      </c>
      <c r="GB199" s="462">
        <f t="shared" si="66"/>
        <v>1900</v>
      </c>
      <c r="GC199" s="462">
        <f t="shared" si="66"/>
        <v>1900</v>
      </c>
      <c r="GD199" s="462">
        <f t="shared" si="66"/>
        <v>1900</v>
      </c>
      <c r="GE199" s="462">
        <f t="shared" si="66"/>
        <v>1900</v>
      </c>
      <c r="GF199" s="462">
        <f t="shared" si="66"/>
        <v>1900</v>
      </c>
      <c r="GG199" s="462">
        <f t="shared" si="66"/>
        <v>1900</v>
      </c>
      <c r="GH199" s="462">
        <f t="shared" si="66"/>
        <v>1900</v>
      </c>
      <c r="GI199" s="462">
        <f t="shared" si="66"/>
        <v>1900</v>
      </c>
      <c r="GJ199" s="462">
        <f t="shared" si="66"/>
        <v>1900</v>
      </c>
      <c r="GK199" s="462">
        <f t="shared" si="66"/>
        <v>1900</v>
      </c>
      <c r="GL199" s="462">
        <f t="shared" si="66"/>
        <v>1900</v>
      </c>
      <c r="GM199" s="462">
        <f t="shared" si="66"/>
        <v>1900</v>
      </c>
      <c r="GN199" s="462">
        <f t="shared" ref="GN199" si="67">+YEAR(GN200)</f>
        <v>1900</v>
      </c>
    </row>
    <row r="200" spans="2:16384">
      <c r="B200" s="417" t="s">
        <v>171</v>
      </c>
      <c r="C200" s="235">
        <f>+'Monthly Sources and Uses'!C2</f>
        <v>41275</v>
      </c>
      <c r="D200" s="235">
        <f>+'Monthly Sources and Uses'!D2</f>
        <v>41306</v>
      </c>
      <c r="E200" s="235">
        <f>+'Monthly Sources and Uses'!E2</f>
        <v>41334</v>
      </c>
      <c r="F200" s="235">
        <f>+'Monthly Sources and Uses'!F2</f>
        <v>41365</v>
      </c>
      <c r="G200" s="235">
        <f>+'Monthly Sources and Uses'!G2</f>
        <v>41395</v>
      </c>
      <c r="H200" s="235">
        <f>+'Monthly Sources and Uses'!H2</f>
        <v>41426</v>
      </c>
      <c r="I200" s="235">
        <f>+'Monthly Sources and Uses'!I2</f>
        <v>41456</v>
      </c>
      <c r="J200" s="235">
        <f>+'Monthly Sources and Uses'!J2</f>
        <v>41487</v>
      </c>
      <c r="K200" s="235">
        <f>+'Monthly Sources and Uses'!K2</f>
        <v>41518</v>
      </c>
      <c r="L200" s="235">
        <f>+'Monthly Sources and Uses'!L2</f>
        <v>41548</v>
      </c>
      <c r="M200" s="235">
        <f>+'Monthly Sources and Uses'!M2</f>
        <v>41579</v>
      </c>
      <c r="N200" s="235">
        <f>+'Monthly Sources and Uses'!N2</f>
        <v>41609</v>
      </c>
      <c r="O200" s="235">
        <f>+'Monthly Sources and Uses'!O2</f>
        <v>41640</v>
      </c>
      <c r="P200" s="235">
        <f>+'Monthly Sources and Uses'!P2</f>
        <v>41671</v>
      </c>
      <c r="Q200" s="235">
        <f>+'Monthly Sources and Uses'!Q2</f>
        <v>41699</v>
      </c>
      <c r="R200" s="235">
        <f>+'Monthly Sources and Uses'!R2</f>
        <v>41730</v>
      </c>
      <c r="S200" s="235">
        <f>+'Monthly Sources and Uses'!S2</f>
        <v>41760</v>
      </c>
      <c r="T200" s="235">
        <f>+'Monthly Sources and Uses'!T2</f>
        <v>41791</v>
      </c>
      <c r="U200" s="235">
        <f>+'Monthly Sources and Uses'!U2</f>
        <v>41821</v>
      </c>
      <c r="V200" s="235">
        <f>+'Monthly Sources and Uses'!V2</f>
        <v>41852</v>
      </c>
      <c r="W200" s="235">
        <f>+'Monthly Sources and Uses'!W2</f>
        <v>41883</v>
      </c>
      <c r="X200" s="235">
        <f>+'Monthly Sources and Uses'!X2</f>
        <v>41913</v>
      </c>
      <c r="Y200" s="235">
        <f>+'Monthly Sources and Uses'!Y2</f>
        <v>41944</v>
      </c>
      <c r="Z200" s="235">
        <f>+'Monthly Sources and Uses'!Z2</f>
        <v>41974</v>
      </c>
      <c r="AA200" s="235">
        <f>+'Monthly Sources and Uses'!AA2</f>
        <v>42005</v>
      </c>
      <c r="AB200" s="235">
        <f>+'Monthly Sources and Uses'!AB2</f>
        <v>42036</v>
      </c>
      <c r="AC200" s="235">
        <f>+'Monthly Sources and Uses'!AC2</f>
        <v>42064</v>
      </c>
      <c r="AD200" s="235">
        <f>+'Monthly Sources and Uses'!AD2</f>
        <v>42095</v>
      </c>
      <c r="AE200" s="235">
        <f>+'Monthly Sources and Uses'!AE2</f>
        <v>42125</v>
      </c>
      <c r="AF200" s="235">
        <f>+'Monthly Sources and Uses'!AF2</f>
        <v>42156</v>
      </c>
      <c r="AG200" s="235">
        <f>+'Monthly Sources and Uses'!AG2</f>
        <v>42186</v>
      </c>
      <c r="AH200" s="235">
        <f>+'Monthly Sources and Uses'!AH2</f>
        <v>42217</v>
      </c>
      <c r="AI200" s="235">
        <f>+'Monthly Sources and Uses'!AI2</f>
        <v>42248</v>
      </c>
      <c r="AJ200" s="235">
        <f>+'Monthly Sources and Uses'!AJ2</f>
        <v>42278</v>
      </c>
      <c r="AK200" s="235">
        <f>+'Monthly Sources and Uses'!AK2</f>
        <v>42309</v>
      </c>
      <c r="AL200" s="235">
        <f>+'Monthly Sources and Uses'!AL2</f>
        <v>42339</v>
      </c>
      <c r="AM200" s="235">
        <f>+'Monthly Sources and Uses'!AM2</f>
        <v>42370</v>
      </c>
      <c r="AN200" s="235">
        <f>+'Monthly Sources and Uses'!AN2</f>
        <v>42401</v>
      </c>
      <c r="AO200" s="235">
        <f>+'Monthly Sources and Uses'!AO2</f>
        <v>42430</v>
      </c>
      <c r="AP200" s="235">
        <f>+'Monthly Sources and Uses'!AP2</f>
        <v>42461</v>
      </c>
      <c r="AQ200" s="235">
        <f>+'Monthly Sources and Uses'!AQ2</f>
        <v>42491</v>
      </c>
      <c r="AR200" s="235">
        <f>+'Monthly Sources and Uses'!AR2</f>
        <v>42522</v>
      </c>
      <c r="AS200" s="235">
        <f>+'Monthly Sources and Uses'!AS2</f>
        <v>42552</v>
      </c>
      <c r="AT200" s="235">
        <f>+'Monthly Sources and Uses'!AT2</f>
        <v>42583</v>
      </c>
      <c r="AU200" s="235">
        <f>+'Monthly Sources and Uses'!AU2</f>
        <v>42614</v>
      </c>
      <c r="AV200" s="235">
        <f>+'Monthly Sources and Uses'!AV2</f>
        <v>42644</v>
      </c>
      <c r="AW200" s="235">
        <f>+'Monthly Sources and Uses'!AW2</f>
        <v>42675</v>
      </c>
      <c r="AX200" s="235">
        <f>+'Monthly Sources and Uses'!AX2</f>
        <v>42705</v>
      </c>
      <c r="AY200" s="235">
        <f>+'Monthly Sources and Uses'!AY2</f>
        <v>42736</v>
      </c>
      <c r="AZ200" s="235">
        <f>+'Monthly Sources and Uses'!AZ2</f>
        <v>42767</v>
      </c>
      <c r="BA200" s="235">
        <f>+'Monthly Sources and Uses'!BA2</f>
        <v>42795</v>
      </c>
      <c r="BB200" s="235">
        <f>+'Monthly Sources and Uses'!BB2</f>
        <v>42826</v>
      </c>
      <c r="BC200" s="235">
        <f>+'Monthly Sources and Uses'!BC2</f>
        <v>42856</v>
      </c>
      <c r="BD200" s="235">
        <f>+'Monthly Sources and Uses'!BD2</f>
        <v>42887</v>
      </c>
      <c r="BE200" s="235">
        <f>+'Monthly Sources and Uses'!BE2</f>
        <v>42917</v>
      </c>
      <c r="BF200" s="235">
        <f>+'Monthly Sources and Uses'!BF2</f>
        <v>42948</v>
      </c>
      <c r="BG200" s="235">
        <f>+'Monthly Sources and Uses'!BG2</f>
        <v>42979</v>
      </c>
      <c r="BH200" s="235">
        <f>+'Monthly Sources and Uses'!BH2</f>
        <v>43009</v>
      </c>
      <c r="BI200" s="235">
        <f>+'Monthly Sources and Uses'!BI2</f>
        <v>43040</v>
      </c>
      <c r="BJ200" s="235">
        <f>+'Monthly Sources and Uses'!BJ2</f>
        <v>43070</v>
      </c>
      <c r="BK200" s="235">
        <f>+'Monthly Sources and Uses'!BK2</f>
        <v>43101</v>
      </c>
      <c r="BL200" s="235">
        <f>+'Monthly Sources and Uses'!BL2</f>
        <v>43132</v>
      </c>
      <c r="BM200" s="235">
        <f>+'Monthly Sources and Uses'!BM2</f>
        <v>43160</v>
      </c>
      <c r="BN200" s="235">
        <f>+'Monthly Sources and Uses'!BN2</f>
        <v>43191</v>
      </c>
      <c r="BO200" s="235">
        <f>+'Monthly Sources and Uses'!BO2</f>
        <v>43221</v>
      </c>
      <c r="BP200" s="235">
        <f>+'Monthly Sources and Uses'!BP2</f>
        <v>43252</v>
      </c>
      <c r="BQ200" s="235">
        <f>+'Monthly Sources and Uses'!BQ2</f>
        <v>43282</v>
      </c>
      <c r="BR200" s="235">
        <f>+'Monthly Sources and Uses'!BR2</f>
        <v>43313</v>
      </c>
      <c r="BS200" s="235">
        <f>+'Monthly Sources and Uses'!BS2</f>
        <v>43344</v>
      </c>
      <c r="BT200" s="235">
        <f>+'Monthly Sources and Uses'!BT2</f>
        <v>43374</v>
      </c>
      <c r="BU200" s="235">
        <f>+'Monthly Sources and Uses'!BU2</f>
        <v>43405</v>
      </c>
      <c r="BV200" s="235">
        <f>+'Monthly Sources and Uses'!BV2</f>
        <v>43435</v>
      </c>
      <c r="BW200" s="235">
        <f>+'Monthly Sources and Uses'!BW2</f>
        <v>43466</v>
      </c>
      <c r="BX200" s="235">
        <f>+'Monthly Sources and Uses'!BX2</f>
        <v>43497</v>
      </c>
      <c r="BY200" s="235">
        <f>+'Monthly Sources and Uses'!BY2</f>
        <v>43525</v>
      </c>
      <c r="BZ200" s="235">
        <f>+'Monthly Sources and Uses'!BZ2</f>
        <v>43556</v>
      </c>
      <c r="CA200" s="235">
        <f>+'Monthly Sources and Uses'!CA2</f>
        <v>43586</v>
      </c>
      <c r="CB200" s="235">
        <f>+'Monthly Sources and Uses'!CB2</f>
        <v>43617</v>
      </c>
      <c r="CC200" s="235">
        <f>+'Monthly Sources and Uses'!CC2</f>
        <v>43647</v>
      </c>
      <c r="CD200" s="235">
        <f>+'Monthly Sources and Uses'!CD2</f>
        <v>43678</v>
      </c>
      <c r="CE200" s="235">
        <f>+'Monthly Sources and Uses'!CE2</f>
        <v>43709</v>
      </c>
      <c r="CF200" s="235">
        <f>+'Monthly Sources and Uses'!CF2</f>
        <v>43739</v>
      </c>
      <c r="CG200" s="235">
        <f>+'Monthly Sources and Uses'!CG2</f>
        <v>43770</v>
      </c>
      <c r="CH200" s="235">
        <f>+'Monthly Sources and Uses'!CH2</f>
        <v>43800</v>
      </c>
      <c r="CI200" s="235">
        <f>+'Monthly Sources and Uses'!CI2</f>
        <v>43831</v>
      </c>
      <c r="CJ200" s="235">
        <f>+'Monthly Sources and Uses'!CJ2</f>
        <v>43862</v>
      </c>
      <c r="CK200" s="235">
        <f>+'Monthly Sources and Uses'!CK2</f>
        <v>43891</v>
      </c>
      <c r="CL200" s="235">
        <f>+'Monthly Sources and Uses'!CL2</f>
        <v>43922</v>
      </c>
      <c r="CM200" s="235">
        <f>+'Monthly Sources and Uses'!CM2</f>
        <v>43952</v>
      </c>
      <c r="CN200" s="235">
        <f>+'Monthly Sources and Uses'!CN2</f>
        <v>43983</v>
      </c>
      <c r="CO200" s="235">
        <f>+'Monthly Sources and Uses'!CO2</f>
        <v>44013</v>
      </c>
      <c r="CP200" s="235">
        <f>+'Monthly Sources and Uses'!CP2</f>
        <v>44044</v>
      </c>
      <c r="CQ200" s="235">
        <f>+'Monthly Sources and Uses'!CQ2</f>
        <v>44075</v>
      </c>
      <c r="CR200" s="235">
        <f>+'Monthly Sources and Uses'!CR2</f>
        <v>44105</v>
      </c>
      <c r="CS200" s="235">
        <f>+'Monthly Sources and Uses'!CS2</f>
        <v>44136</v>
      </c>
      <c r="CT200" s="235">
        <f>+'Monthly Sources and Uses'!CT2</f>
        <v>44166</v>
      </c>
      <c r="CU200" s="235">
        <f>+'Monthly Sources and Uses'!CU2</f>
        <v>44197</v>
      </c>
      <c r="CV200" s="235">
        <f>+'Monthly Sources and Uses'!CV2</f>
        <v>44228</v>
      </c>
      <c r="CW200" s="235">
        <f>+'Monthly Sources and Uses'!CW2</f>
        <v>44256</v>
      </c>
      <c r="CX200" s="235">
        <f>+'Monthly Sources and Uses'!CX2</f>
        <v>44287</v>
      </c>
      <c r="CY200" s="235">
        <f>+'Monthly Sources and Uses'!CY2</f>
        <v>44317</v>
      </c>
      <c r="CZ200" s="235">
        <f>+'Monthly Sources and Uses'!CZ2</f>
        <v>44348</v>
      </c>
      <c r="DA200" s="235">
        <f>+'Monthly Sources and Uses'!DA2</f>
        <v>44378</v>
      </c>
      <c r="DB200" s="235">
        <f>+'Monthly Sources and Uses'!DB2</f>
        <v>44409</v>
      </c>
      <c r="DC200" s="235">
        <f>+'Monthly Sources and Uses'!DC2</f>
        <v>44440</v>
      </c>
      <c r="DD200" s="235">
        <f>+'Monthly Sources and Uses'!DD2</f>
        <v>44470</v>
      </c>
      <c r="DE200" s="235">
        <f>+'Monthly Sources and Uses'!DE2</f>
        <v>44501</v>
      </c>
      <c r="DF200" s="235">
        <f>+'Monthly Sources and Uses'!DF2</f>
        <v>44531</v>
      </c>
      <c r="DG200" s="235">
        <f>+'Monthly Sources and Uses'!DG2</f>
        <v>44562</v>
      </c>
      <c r="DH200" s="235">
        <f>+'Monthly Sources and Uses'!DH2</f>
        <v>44593</v>
      </c>
      <c r="DI200" s="235">
        <f>+'Monthly Sources and Uses'!DI2</f>
        <v>44621</v>
      </c>
      <c r="DJ200" s="235">
        <f>+'Monthly Sources and Uses'!DJ2</f>
        <v>44652</v>
      </c>
      <c r="DK200" s="235">
        <f>+'Monthly Sources and Uses'!DK2</f>
        <v>44682</v>
      </c>
      <c r="DL200" s="235">
        <f>+'Monthly Sources and Uses'!DL2</f>
        <v>44713</v>
      </c>
      <c r="DM200" s="235">
        <f>+'Monthly Sources and Uses'!DM2</f>
        <v>44743</v>
      </c>
      <c r="DN200" s="235">
        <f>+'Monthly Sources and Uses'!DN2</f>
        <v>44774</v>
      </c>
      <c r="DO200" s="235">
        <f>+'Monthly Sources and Uses'!DO2</f>
        <v>44805</v>
      </c>
      <c r="DP200" s="235">
        <f>+'Monthly Sources and Uses'!DP2</f>
        <v>44835</v>
      </c>
      <c r="DQ200" s="235">
        <f>+'Monthly Sources and Uses'!DQ2</f>
        <v>44866</v>
      </c>
      <c r="DR200" s="235">
        <f>+'Monthly Sources and Uses'!DR2</f>
        <v>44896</v>
      </c>
      <c r="DS200" s="235">
        <f>+'Monthly Sources and Uses'!DS2</f>
        <v>44927</v>
      </c>
      <c r="DT200" s="235">
        <f>+'Monthly Sources and Uses'!DT2</f>
        <v>44958</v>
      </c>
      <c r="DU200" s="235">
        <f>+'Monthly Sources and Uses'!DU2</f>
        <v>44986</v>
      </c>
      <c r="DV200" s="235">
        <f>+'Monthly Sources and Uses'!DV2</f>
        <v>45017</v>
      </c>
      <c r="DW200" s="235">
        <f>+'Monthly Sources and Uses'!DW2</f>
        <v>45047</v>
      </c>
      <c r="DX200" s="235">
        <f>+'Monthly Sources and Uses'!DX2</f>
        <v>45078</v>
      </c>
      <c r="DY200" s="235">
        <f>+'Monthly Sources and Uses'!DY2</f>
        <v>45108</v>
      </c>
      <c r="DZ200" s="235">
        <f>+'Monthly Sources and Uses'!DZ2</f>
        <v>45139</v>
      </c>
      <c r="EA200" s="235">
        <f>+'Monthly Sources and Uses'!EA2</f>
        <v>45170</v>
      </c>
      <c r="EB200" s="235">
        <f>+'Monthly Sources and Uses'!EB2</f>
        <v>45200</v>
      </c>
      <c r="EC200" s="235">
        <f>+'Monthly Sources and Uses'!EC2</f>
        <v>45231</v>
      </c>
      <c r="ED200" s="235">
        <f>+'Monthly Sources and Uses'!ED2</f>
        <v>45261</v>
      </c>
      <c r="EE200" s="235">
        <f>+'Monthly Sources and Uses'!EE2</f>
        <v>45292</v>
      </c>
      <c r="EF200" s="235">
        <f>+'Monthly Sources and Uses'!EF2</f>
        <v>45323</v>
      </c>
      <c r="EG200" s="235">
        <f>+'Monthly Sources and Uses'!EG2</f>
        <v>45352</v>
      </c>
      <c r="EH200" s="235">
        <f>+'Monthly Sources and Uses'!EH2</f>
        <v>45383</v>
      </c>
      <c r="EI200" s="235">
        <f>+'Monthly Sources and Uses'!EI2</f>
        <v>45413</v>
      </c>
      <c r="EJ200" s="235">
        <f>+'Monthly Sources and Uses'!EJ2</f>
        <v>45444</v>
      </c>
      <c r="EK200" s="235">
        <f>+'Monthly Sources and Uses'!EK2</f>
        <v>45474</v>
      </c>
      <c r="EL200" s="235">
        <f>+'Monthly Sources and Uses'!EL2</f>
        <v>45505</v>
      </c>
      <c r="EM200" s="235">
        <f>+'Monthly Sources and Uses'!EM2</f>
        <v>45536</v>
      </c>
      <c r="EN200" s="235">
        <f>+'Monthly Sources and Uses'!EN2</f>
        <v>45566</v>
      </c>
      <c r="EO200" s="235">
        <f>+'Monthly Sources and Uses'!EO2</f>
        <v>45597</v>
      </c>
      <c r="EP200" s="235">
        <f>+'Monthly Sources and Uses'!EP2</f>
        <v>45627</v>
      </c>
      <c r="EQ200" s="235">
        <f>+'Monthly Sources and Uses'!EQ2</f>
        <v>45658</v>
      </c>
      <c r="ER200" s="235">
        <f>+'Monthly Sources and Uses'!ER2</f>
        <v>45689</v>
      </c>
      <c r="ES200" s="235">
        <f>+'Monthly Sources and Uses'!ES2</f>
        <v>45717</v>
      </c>
      <c r="ET200" s="235">
        <f>+'Monthly Sources and Uses'!ET2</f>
        <v>45748</v>
      </c>
      <c r="EU200" s="235">
        <f>+'Monthly Sources and Uses'!EU2</f>
        <v>45778</v>
      </c>
      <c r="EV200" s="235">
        <f>+'Monthly Sources and Uses'!EV2</f>
        <v>45809</v>
      </c>
      <c r="EW200" s="235">
        <f>+'Monthly Sources and Uses'!EW2</f>
        <v>45839</v>
      </c>
      <c r="EX200" s="235">
        <f>+'Monthly Sources and Uses'!EX2</f>
        <v>45870</v>
      </c>
      <c r="EY200" s="235">
        <f>+'Monthly Sources and Uses'!EY2</f>
        <v>45901</v>
      </c>
      <c r="EZ200" s="235">
        <f>+'Monthly Sources and Uses'!EZ2</f>
        <v>45931</v>
      </c>
      <c r="FA200" s="235">
        <f>+'Monthly Sources and Uses'!FA2</f>
        <v>45962</v>
      </c>
      <c r="FB200" s="235">
        <f>+'Monthly Sources and Uses'!FB2</f>
        <v>45992</v>
      </c>
      <c r="FC200" s="235">
        <f>+'Monthly Sources and Uses'!FC2</f>
        <v>46023</v>
      </c>
      <c r="FD200" s="235">
        <f>+'Monthly Sources and Uses'!FD2</f>
        <v>46054</v>
      </c>
      <c r="FE200" s="235">
        <f>+'Monthly Sources and Uses'!FE2</f>
        <v>46082</v>
      </c>
      <c r="FF200" s="235">
        <f>+'Monthly Sources and Uses'!FF2</f>
        <v>46113</v>
      </c>
      <c r="FG200" s="235">
        <f>+'Monthly Sources and Uses'!FG2</f>
        <v>46143</v>
      </c>
      <c r="FH200" s="235">
        <f>+'Monthly Sources and Uses'!FH2</f>
        <v>46174</v>
      </c>
      <c r="FI200" s="235">
        <f>+'Monthly Sources and Uses'!FI2</f>
        <v>46204</v>
      </c>
      <c r="FJ200" s="235">
        <f>+'Monthly Sources and Uses'!FJ2</f>
        <v>46235</v>
      </c>
      <c r="FK200" s="235">
        <f>+'Monthly Sources and Uses'!FK2</f>
        <v>46266</v>
      </c>
      <c r="FL200" s="235">
        <f>+'Monthly Sources and Uses'!FL2</f>
        <v>46296</v>
      </c>
      <c r="FM200" s="235">
        <f>+'Monthly Sources and Uses'!FM2</f>
        <v>46327</v>
      </c>
      <c r="FN200" s="235">
        <f>+'Monthly Sources and Uses'!FN2</f>
        <v>46357</v>
      </c>
      <c r="FO200" s="235">
        <f>+'Monthly Sources and Uses'!FO2</f>
        <v>46388</v>
      </c>
      <c r="FP200" s="235">
        <f>+'Monthly Sources and Uses'!FP2</f>
        <v>46419</v>
      </c>
      <c r="FQ200" s="235">
        <f>+'Monthly Sources and Uses'!FQ2</f>
        <v>46447</v>
      </c>
      <c r="FR200" s="235">
        <f>+'Monthly Sources and Uses'!FR2</f>
        <v>46478</v>
      </c>
      <c r="FS200" s="235">
        <f>+'Monthly Sources and Uses'!FS2</f>
        <v>46508</v>
      </c>
      <c r="FT200" s="235">
        <f>+'Monthly Sources and Uses'!FT2</f>
        <v>46539</v>
      </c>
      <c r="FU200" s="235">
        <f>+'Monthly Sources and Uses'!FU2</f>
        <v>46569</v>
      </c>
      <c r="FV200" s="235">
        <f>+'Monthly Sources and Uses'!FV2</f>
        <v>46600</v>
      </c>
      <c r="FW200" s="235">
        <f>+'Monthly Sources and Uses'!FW2</f>
        <v>46631</v>
      </c>
      <c r="FX200" s="235">
        <f>+'Monthly Sources and Uses'!FX2</f>
        <v>46661</v>
      </c>
      <c r="FY200" s="235">
        <f>+'Monthly Sources and Uses'!FY2</f>
        <v>46692</v>
      </c>
      <c r="FZ200" s="235">
        <f>+'Monthly Sources and Uses'!FZ2</f>
        <v>46722</v>
      </c>
      <c r="GA200" s="235">
        <f>+'Monthly Sources and Uses'!GA2</f>
        <v>0</v>
      </c>
      <c r="GB200" s="235">
        <f>+'Monthly Sources and Uses'!GB2</f>
        <v>0</v>
      </c>
      <c r="GC200" s="235">
        <f>+'Monthly Sources and Uses'!GC2</f>
        <v>0</v>
      </c>
      <c r="GD200" s="235">
        <f>+'Monthly Sources and Uses'!GD2</f>
        <v>0</v>
      </c>
      <c r="GE200" s="235">
        <f>+'Monthly Sources and Uses'!GE2</f>
        <v>0</v>
      </c>
      <c r="GF200" s="235">
        <f>+'Monthly Sources and Uses'!GF2</f>
        <v>0</v>
      </c>
      <c r="GG200" s="235">
        <f>+'Monthly Sources and Uses'!GG2</f>
        <v>0</v>
      </c>
      <c r="GH200" s="235">
        <f>+'Monthly Sources and Uses'!GH2</f>
        <v>0</v>
      </c>
      <c r="GI200" s="235">
        <f>+'Monthly Sources and Uses'!GI2</f>
        <v>0</v>
      </c>
      <c r="GJ200" s="235">
        <f>+'Monthly Sources and Uses'!GJ2</f>
        <v>0</v>
      </c>
      <c r="GK200" s="235">
        <f>+'Monthly Sources and Uses'!GK2</f>
        <v>0</v>
      </c>
      <c r="GL200" s="235">
        <f>+'Monthly Sources and Uses'!GL2</f>
        <v>0</v>
      </c>
      <c r="GM200" s="235">
        <f>+'Monthly Sources and Uses'!GM2</f>
        <v>0</v>
      </c>
      <c r="GN200" s="235">
        <f>+'Monthly Sources and Uses'!GN2</f>
        <v>0</v>
      </c>
    </row>
    <row r="201" spans="2:16384">
      <c r="B201" s="417" t="s">
        <v>171</v>
      </c>
      <c r="C201" s="232">
        <f>+VLOOKUP(C200,$B$208:$C$1000,2,FALSE)</f>
        <v>115</v>
      </c>
      <c r="D201" s="232">
        <f t="shared" ref="D201:BO201" si="68">+VLOOKUP(D200,$B$208:$C$1000,2,FALSE)</f>
        <v>115</v>
      </c>
      <c r="E201" s="232">
        <f t="shared" si="68"/>
        <v>115</v>
      </c>
      <c r="F201" s="232">
        <f t="shared" si="68"/>
        <v>115</v>
      </c>
      <c r="G201" s="232">
        <f t="shared" si="68"/>
        <v>115</v>
      </c>
      <c r="H201" s="232">
        <f t="shared" si="68"/>
        <v>120</v>
      </c>
      <c r="I201" s="232">
        <f t="shared" si="68"/>
        <v>120</v>
      </c>
      <c r="J201" s="232">
        <f t="shared" si="68"/>
        <v>120</v>
      </c>
      <c r="K201" s="232">
        <f t="shared" si="68"/>
        <v>120</v>
      </c>
      <c r="L201" s="232">
        <f t="shared" si="68"/>
        <v>120</v>
      </c>
      <c r="M201" s="232">
        <f t="shared" si="68"/>
        <v>120</v>
      </c>
      <c r="N201" s="232">
        <f t="shared" si="68"/>
        <v>120</v>
      </c>
      <c r="O201" s="232">
        <f t="shared" si="68"/>
        <v>120</v>
      </c>
      <c r="P201" s="232">
        <f t="shared" si="68"/>
        <v>120</v>
      </c>
      <c r="Q201" s="232">
        <f t="shared" si="68"/>
        <v>120</v>
      </c>
      <c r="R201" s="232">
        <f t="shared" si="68"/>
        <v>120</v>
      </c>
      <c r="S201" s="232">
        <f t="shared" si="68"/>
        <v>120</v>
      </c>
      <c r="T201" s="232">
        <f t="shared" si="68"/>
        <v>125</v>
      </c>
      <c r="U201" s="232">
        <f t="shared" si="68"/>
        <v>125</v>
      </c>
      <c r="V201" s="232">
        <f t="shared" si="68"/>
        <v>125</v>
      </c>
      <c r="W201" s="232">
        <f t="shared" si="68"/>
        <v>125</v>
      </c>
      <c r="X201" s="232">
        <f t="shared" si="68"/>
        <v>125</v>
      </c>
      <c r="Y201" s="232">
        <f t="shared" si="68"/>
        <v>125</v>
      </c>
      <c r="Z201" s="232">
        <f t="shared" si="68"/>
        <v>125</v>
      </c>
      <c r="AA201" s="232">
        <f t="shared" si="68"/>
        <v>125</v>
      </c>
      <c r="AB201" s="232">
        <f t="shared" si="68"/>
        <v>125</v>
      </c>
      <c r="AC201" s="232">
        <f t="shared" si="68"/>
        <v>125</v>
      </c>
      <c r="AD201" s="232">
        <f t="shared" si="68"/>
        <v>125</v>
      </c>
      <c r="AE201" s="232">
        <f t="shared" si="68"/>
        <v>125</v>
      </c>
      <c r="AF201" s="232">
        <f t="shared" si="68"/>
        <v>125</v>
      </c>
      <c r="AG201" s="232">
        <f t="shared" si="68"/>
        <v>125</v>
      </c>
      <c r="AH201" s="232">
        <f t="shared" si="68"/>
        <v>125</v>
      </c>
      <c r="AI201" s="232">
        <f t="shared" si="68"/>
        <v>125</v>
      </c>
      <c r="AJ201" s="232">
        <f t="shared" si="68"/>
        <v>125</v>
      </c>
      <c r="AK201" s="232">
        <f t="shared" si="68"/>
        <v>125</v>
      </c>
      <c r="AL201" s="232">
        <f t="shared" si="68"/>
        <v>125</v>
      </c>
      <c r="AM201" s="232">
        <f t="shared" si="68"/>
        <v>125</v>
      </c>
      <c r="AN201" s="232">
        <f t="shared" si="68"/>
        <v>125</v>
      </c>
      <c r="AO201" s="232">
        <f t="shared" si="68"/>
        <v>125</v>
      </c>
      <c r="AP201" s="232">
        <f t="shared" si="68"/>
        <v>125</v>
      </c>
      <c r="AQ201" s="232">
        <f t="shared" si="68"/>
        <v>125</v>
      </c>
      <c r="AR201" s="232">
        <f t="shared" si="68"/>
        <v>125</v>
      </c>
      <c r="AS201" s="232">
        <f t="shared" si="68"/>
        <v>125</v>
      </c>
      <c r="AT201" s="232">
        <f t="shared" si="68"/>
        <v>125</v>
      </c>
      <c r="AU201" s="232">
        <f t="shared" si="68"/>
        <v>125</v>
      </c>
      <c r="AV201" s="232">
        <f t="shared" si="68"/>
        <v>125</v>
      </c>
      <c r="AW201" s="232">
        <f t="shared" si="68"/>
        <v>125</v>
      </c>
      <c r="AX201" s="232">
        <f t="shared" si="68"/>
        <v>125</v>
      </c>
      <c r="AY201" s="232">
        <f t="shared" si="68"/>
        <v>125</v>
      </c>
      <c r="AZ201" s="232">
        <f t="shared" si="68"/>
        <v>125</v>
      </c>
      <c r="BA201" s="232">
        <f t="shared" si="68"/>
        <v>125</v>
      </c>
      <c r="BB201" s="232">
        <f t="shared" si="68"/>
        <v>125</v>
      </c>
      <c r="BC201" s="232">
        <f t="shared" si="68"/>
        <v>125</v>
      </c>
      <c r="BD201" s="232">
        <f t="shared" si="68"/>
        <v>125</v>
      </c>
      <c r="BE201" s="232">
        <f t="shared" si="68"/>
        <v>125</v>
      </c>
      <c r="BF201" s="232">
        <f t="shared" si="68"/>
        <v>125</v>
      </c>
      <c r="BG201" s="232">
        <f t="shared" si="68"/>
        <v>125</v>
      </c>
      <c r="BH201" s="232">
        <f t="shared" si="68"/>
        <v>125</v>
      </c>
      <c r="BI201" s="232">
        <f t="shared" si="68"/>
        <v>125</v>
      </c>
      <c r="BJ201" s="232">
        <f t="shared" si="68"/>
        <v>125</v>
      </c>
      <c r="BK201" s="232">
        <f t="shared" si="68"/>
        <v>125</v>
      </c>
      <c r="BL201" s="232">
        <f t="shared" si="68"/>
        <v>125</v>
      </c>
      <c r="BM201" s="232">
        <f t="shared" si="68"/>
        <v>125</v>
      </c>
      <c r="BN201" s="232">
        <f t="shared" si="68"/>
        <v>125</v>
      </c>
      <c r="BO201" s="232">
        <f t="shared" si="68"/>
        <v>125</v>
      </c>
      <c r="BP201" s="232">
        <f t="shared" ref="BP201:EA201" si="69">+VLOOKUP(BP200,$B$208:$C$1000,2,FALSE)</f>
        <v>125</v>
      </c>
      <c r="BQ201" s="232">
        <f t="shared" si="69"/>
        <v>125</v>
      </c>
      <c r="BR201" s="232">
        <f t="shared" si="69"/>
        <v>125</v>
      </c>
      <c r="BS201" s="232">
        <f t="shared" si="69"/>
        <v>125</v>
      </c>
      <c r="BT201" s="232">
        <f t="shared" si="69"/>
        <v>125</v>
      </c>
      <c r="BU201" s="232">
        <f t="shared" si="69"/>
        <v>125</v>
      </c>
      <c r="BV201" s="232">
        <f t="shared" si="69"/>
        <v>125</v>
      </c>
      <c r="BW201" s="232">
        <f t="shared" si="69"/>
        <v>125</v>
      </c>
      <c r="BX201" s="232">
        <f t="shared" si="69"/>
        <v>125</v>
      </c>
      <c r="BY201" s="232">
        <f t="shared" si="69"/>
        <v>125</v>
      </c>
      <c r="BZ201" s="232">
        <f t="shared" si="69"/>
        <v>125</v>
      </c>
      <c r="CA201" s="232">
        <f t="shared" si="69"/>
        <v>125</v>
      </c>
      <c r="CB201" s="232">
        <f t="shared" si="69"/>
        <v>125</v>
      </c>
      <c r="CC201" s="232">
        <f t="shared" si="69"/>
        <v>125</v>
      </c>
      <c r="CD201" s="232">
        <f t="shared" si="69"/>
        <v>125</v>
      </c>
      <c r="CE201" s="232">
        <f t="shared" si="69"/>
        <v>125</v>
      </c>
      <c r="CF201" s="232">
        <f t="shared" si="69"/>
        <v>125</v>
      </c>
      <c r="CG201" s="232">
        <f t="shared" si="69"/>
        <v>125</v>
      </c>
      <c r="CH201" s="232">
        <f t="shared" si="69"/>
        <v>125</v>
      </c>
      <c r="CI201" s="232">
        <f t="shared" si="69"/>
        <v>125</v>
      </c>
      <c r="CJ201" s="232">
        <f t="shared" si="69"/>
        <v>125</v>
      </c>
      <c r="CK201" s="232">
        <f t="shared" si="69"/>
        <v>125</v>
      </c>
      <c r="CL201" s="232">
        <f t="shared" si="69"/>
        <v>125</v>
      </c>
      <c r="CM201" s="232">
        <f t="shared" si="69"/>
        <v>125</v>
      </c>
      <c r="CN201" s="232">
        <f t="shared" si="69"/>
        <v>125</v>
      </c>
      <c r="CO201" s="232">
        <f t="shared" si="69"/>
        <v>125</v>
      </c>
      <c r="CP201" s="232">
        <f t="shared" si="69"/>
        <v>125</v>
      </c>
      <c r="CQ201" s="232">
        <f t="shared" si="69"/>
        <v>125</v>
      </c>
      <c r="CR201" s="232">
        <f t="shared" si="69"/>
        <v>125</v>
      </c>
      <c r="CS201" s="232">
        <f t="shared" si="69"/>
        <v>125</v>
      </c>
      <c r="CT201" s="232">
        <f t="shared" si="69"/>
        <v>125</v>
      </c>
      <c r="CU201" s="232">
        <f t="shared" si="69"/>
        <v>125</v>
      </c>
      <c r="CV201" s="232">
        <f t="shared" si="69"/>
        <v>125</v>
      </c>
      <c r="CW201" s="232">
        <f t="shared" si="69"/>
        <v>125</v>
      </c>
      <c r="CX201" s="232">
        <f t="shared" si="69"/>
        <v>125</v>
      </c>
      <c r="CY201" s="232">
        <f t="shared" si="69"/>
        <v>125</v>
      </c>
      <c r="CZ201" s="232">
        <f t="shared" si="69"/>
        <v>125</v>
      </c>
      <c r="DA201" s="232">
        <f t="shared" si="69"/>
        <v>125</v>
      </c>
      <c r="DB201" s="232">
        <f t="shared" si="69"/>
        <v>125</v>
      </c>
      <c r="DC201" s="232">
        <f t="shared" si="69"/>
        <v>125</v>
      </c>
      <c r="DD201" s="232">
        <f t="shared" si="69"/>
        <v>125</v>
      </c>
      <c r="DE201" s="232">
        <f t="shared" si="69"/>
        <v>125</v>
      </c>
      <c r="DF201" s="232">
        <f t="shared" si="69"/>
        <v>125</v>
      </c>
      <c r="DG201" s="232">
        <f t="shared" si="69"/>
        <v>125</v>
      </c>
      <c r="DH201" s="232">
        <f t="shared" si="69"/>
        <v>125</v>
      </c>
      <c r="DI201" s="232">
        <f t="shared" si="69"/>
        <v>125</v>
      </c>
      <c r="DJ201" s="232">
        <f t="shared" si="69"/>
        <v>125</v>
      </c>
      <c r="DK201" s="232">
        <f t="shared" si="69"/>
        <v>125</v>
      </c>
      <c r="DL201" s="232">
        <f t="shared" si="69"/>
        <v>125</v>
      </c>
      <c r="DM201" s="232">
        <f t="shared" si="69"/>
        <v>125</v>
      </c>
      <c r="DN201" s="232">
        <f t="shared" si="69"/>
        <v>125</v>
      </c>
      <c r="DO201" s="232">
        <f t="shared" si="69"/>
        <v>125</v>
      </c>
      <c r="DP201" s="232">
        <f t="shared" si="69"/>
        <v>125</v>
      </c>
      <c r="DQ201" s="232">
        <f t="shared" si="69"/>
        <v>125</v>
      </c>
      <c r="DR201" s="232">
        <f t="shared" si="69"/>
        <v>125</v>
      </c>
      <c r="DS201" s="232">
        <f t="shared" si="69"/>
        <v>125</v>
      </c>
      <c r="DT201" s="232">
        <f t="shared" si="69"/>
        <v>125</v>
      </c>
      <c r="DU201" s="232">
        <f t="shared" si="69"/>
        <v>125</v>
      </c>
      <c r="DV201" s="232">
        <f t="shared" si="69"/>
        <v>125</v>
      </c>
      <c r="DW201" s="232">
        <f t="shared" si="69"/>
        <v>125</v>
      </c>
      <c r="DX201" s="232">
        <f t="shared" si="69"/>
        <v>125</v>
      </c>
      <c r="DY201" s="232">
        <f t="shared" si="69"/>
        <v>125</v>
      </c>
      <c r="DZ201" s="232">
        <f t="shared" si="69"/>
        <v>125</v>
      </c>
      <c r="EA201" s="232">
        <f t="shared" si="69"/>
        <v>125</v>
      </c>
      <c r="EB201" s="232">
        <f t="shared" ref="EB201:GM201" si="70">+VLOOKUP(EB200,$B$208:$C$1000,2,FALSE)</f>
        <v>125</v>
      </c>
      <c r="EC201" s="232">
        <f t="shared" si="70"/>
        <v>125</v>
      </c>
      <c r="ED201" s="232">
        <f t="shared" si="70"/>
        <v>125</v>
      </c>
      <c r="EE201" s="232">
        <f t="shared" si="70"/>
        <v>125</v>
      </c>
      <c r="EF201" s="232">
        <f t="shared" si="70"/>
        <v>125</v>
      </c>
      <c r="EG201" s="232">
        <f t="shared" si="70"/>
        <v>125</v>
      </c>
      <c r="EH201" s="232">
        <f t="shared" si="70"/>
        <v>125</v>
      </c>
      <c r="EI201" s="232">
        <f t="shared" si="70"/>
        <v>125</v>
      </c>
      <c r="EJ201" s="232">
        <f t="shared" si="70"/>
        <v>125</v>
      </c>
      <c r="EK201" s="232">
        <f t="shared" si="70"/>
        <v>125</v>
      </c>
      <c r="EL201" s="232">
        <f t="shared" si="70"/>
        <v>125</v>
      </c>
      <c r="EM201" s="232">
        <f t="shared" si="70"/>
        <v>125</v>
      </c>
      <c r="EN201" s="232">
        <f t="shared" si="70"/>
        <v>125</v>
      </c>
      <c r="EO201" s="232">
        <f t="shared" si="70"/>
        <v>125</v>
      </c>
      <c r="EP201" s="232">
        <f t="shared" si="70"/>
        <v>125</v>
      </c>
      <c r="EQ201" s="232">
        <f t="shared" si="70"/>
        <v>125</v>
      </c>
      <c r="ER201" s="232">
        <f t="shared" si="70"/>
        <v>125</v>
      </c>
      <c r="ES201" s="232">
        <f t="shared" si="70"/>
        <v>125</v>
      </c>
      <c r="ET201" s="232">
        <f t="shared" si="70"/>
        <v>125</v>
      </c>
      <c r="EU201" s="232">
        <f t="shared" si="70"/>
        <v>125</v>
      </c>
      <c r="EV201" s="232">
        <f t="shared" si="70"/>
        <v>125</v>
      </c>
      <c r="EW201" s="232">
        <f t="shared" si="70"/>
        <v>125</v>
      </c>
      <c r="EX201" s="232">
        <f t="shared" si="70"/>
        <v>125</v>
      </c>
      <c r="EY201" s="232">
        <f t="shared" si="70"/>
        <v>125</v>
      </c>
      <c r="EZ201" s="232">
        <f t="shared" si="70"/>
        <v>125</v>
      </c>
      <c r="FA201" s="232">
        <f t="shared" si="70"/>
        <v>125</v>
      </c>
      <c r="FB201" s="232">
        <f t="shared" si="70"/>
        <v>125</v>
      </c>
      <c r="FC201" s="232">
        <f t="shared" si="70"/>
        <v>125</v>
      </c>
      <c r="FD201" s="232">
        <f t="shared" si="70"/>
        <v>125</v>
      </c>
      <c r="FE201" s="232">
        <f t="shared" si="70"/>
        <v>125</v>
      </c>
      <c r="FF201" s="232">
        <f t="shared" si="70"/>
        <v>125</v>
      </c>
      <c r="FG201" s="232">
        <f t="shared" si="70"/>
        <v>125</v>
      </c>
      <c r="FH201" s="232">
        <f t="shared" si="70"/>
        <v>125</v>
      </c>
      <c r="FI201" s="232">
        <f t="shared" si="70"/>
        <v>125</v>
      </c>
      <c r="FJ201" s="232">
        <f t="shared" si="70"/>
        <v>125</v>
      </c>
      <c r="FK201" s="232">
        <f t="shared" si="70"/>
        <v>125</v>
      </c>
      <c r="FL201" s="232">
        <f t="shared" si="70"/>
        <v>125</v>
      </c>
      <c r="FM201" s="232">
        <f t="shared" si="70"/>
        <v>125</v>
      </c>
      <c r="FN201" s="232">
        <f t="shared" si="70"/>
        <v>125</v>
      </c>
      <c r="FO201" s="232">
        <f t="shared" si="70"/>
        <v>125</v>
      </c>
      <c r="FP201" s="232">
        <f t="shared" si="70"/>
        <v>125</v>
      </c>
      <c r="FQ201" s="232">
        <f t="shared" si="70"/>
        <v>125</v>
      </c>
      <c r="FR201" s="232">
        <f t="shared" si="70"/>
        <v>125</v>
      </c>
      <c r="FS201" s="232">
        <f t="shared" si="70"/>
        <v>125</v>
      </c>
      <c r="FT201" s="232">
        <f t="shared" si="70"/>
        <v>125</v>
      </c>
      <c r="FU201" s="232">
        <f t="shared" si="70"/>
        <v>125</v>
      </c>
      <c r="FV201" s="232">
        <f t="shared" si="70"/>
        <v>125</v>
      </c>
      <c r="FW201" s="232">
        <f t="shared" si="70"/>
        <v>125</v>
      </c>
      <c r="FX201" s="232">
        <f t="shared" si="70"/>
        <v>125</v>
      </c>
      <c r="FY201" s="232">
        <f t="shared" si="70"/>
        <v>125</v>
      </c>
      <c r="FZ201" s="232">
        <f t="shared" si="70"/>
        <v>125</v>
      </c>
      <c r="GA201" s="232" t="e">
        <f t="shared" si="70"/>
        <v>#N/A</v>
      </c>
      <c r="GB201" s="232" t="e">
        <f t="shared" si="70"/>
        <v>#N/A</v>
      </c>
      <c r="GC201" s="232" t="e">
        <f t="shared" si="70"/>
        <v>#N/A</v>
      </c>
      <c r="GD201" s="232" t="e">
        <f t="shared" si="70"/>
        <v>#N/A</v>
      </c>
      <c r="GE201" s="232" t="e">
        <f t="shared" si="70"/>
        <v>#N/A</v>
      </c>
      <c r="GF201" s="232" t="e">
        <f t="shared" si="70"/>
        <v>#N/A</v>
      </c>
      <c r="GG201" s="232" t="e">
        <f t="shared" si="70"/>
        <v>#N/A</v>
      </c>
      <c r="GH201" s="232" t="e">
        <f t="shared" si="70"/>
        <v>#N/A</v>
      </c>
      <c r="GI201" s="232" t="e">
        <f t="shared" si="70"/>
        <v>#N/A</v>
      </c>
      <c r="GJ201" s="232" t="e">
        <f t="shared" si="70"/>
        <v>#N/A</v>
      </c>
      <c r="GK201" s="232" t="e">
        <f t="shared" si="70"/>
        <v>#N/A</v>
      </c>
      <c r="GL201" s="232" t="e">
        <f t="shared" si="70"/>
        <v>#N/A</v>
      </c>
      <c r="GM201" s="232" t="e">
        <f t="shared" si="70"/>
        <v>#N/A</v>
      </c>
      <c r="GN201" s="232" t="e">
        <f t="shared" ref="GN201" si="71">+VLOOKUP(GN200,$B$208:$C$1000,2,FALSE)</f>
        <v>#N/A</v>
      </c>
    </row>
    <row r="202" spans="2:16384"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F202" s="41"/>
      <c r="AG202" s="41"/>
      <c r="AH202" s="41"/>
      <c r="AI202" s="41"/>
      <c r="AJ202" s="41"/>
      <c r="AK202" s="41"/>
      <c r="AL202" s="41"/>
      <c r="AM202" s="41"/>
      <c r="AN202" s="41"/>
      <c r="AO202" s="41"/>
      <c r="AP202" s="41"/>
      <c r="AQ202" s="41"/>
      <c r="AR202" s="41"/>
      <c r="AS202" s="41"/>
      <c r="AT202" s="41"/>
      <c r="AU202" s="41"/>
      <c r="AV202" s="41"/>
      <c r="AW202" s="41"/>
      <c r="AX202" s="41"/>
      <c r="AY202" s="41"/>
      <c r="AZ202" s="41"/>
      <c r="BA202" s="41"/>
      <c r="BB202" s="41"/>
      <c r="BC202" s="41"/>
      <c r="BD202" s="41"/>
      <c r="BE202" s="41"/>
      <c r="BF202" s="41"/>
      <c r="BG202" s="41"/>
      <c r="BH202" s="41"/>
      <c r="BI202" s="41"/>
      <c r="BJ202" s="41"/>
      <c r="BK202" s="41"/>
      <c r="BL202" s="41"/>
      <c r="BM202" s="41"/>
      <c r="BN202" s="41"/>
      <c r="BO202" s="41"/>
      <c r="BP202" s="41"/>
      <c r="BQ202" s="41"/>
    </row>
    <row r="203" spans="2:16384">
      <c r="R203" s="41"/>
      <c r="S203" s="41"/>
      <c r="T203" s="41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F203" s="41"/>
      <c r="AG203" s="41"/>
      <c r="AH203" s="41"/>
      <c r="AI203" s="41"/>
      <c r="AJ203" s="41"/>
      <c r="AK203" s="41"/>
      <c r="AL203" s="41"/>
      <c r="AM203" s="41"/>
      <c r="AN203" s="41"/>
      <c r="AO203" s="41"/>
      <c r="AP203" s="41"/>
      <c r="AQ203" s="41"/>
      <c r="AR203" s="41"/>
      <c r="AS203" s="41"/>
      <c r="AT203" s="41"/>
      <c r="AU203" s="41"/>
      <c r="AV203" s="41"/>
      <c r="AW203" s="41"/>
      <c r="AX203" s="41"/>
      <c r="AY203" s="41"/>
      <c r="AZ203" s="41"/>
      <c r="BA203" s="41"/>
      <c r="BB203" s="41"/>
      <c r="BC203" s="41"/>
      <c r="BD203" s="41"/>
      <c r="BE203" s="41"/>
      <c r="BF203" s="41"/>
      <c r="BG203" s="41"/>
      <c r="BH203" s="41"/>
      <c r="BI203" s="41"/>
      <c r="BJ203" s="41"/>
      <c r="BK203" s="41"/>
      <c r="BL203" s="41"/>
      <c r="BM203" s="41"/>
      <c r="BN203" s="41"/>
      <c r="BO203" s="41"/>
      <c r="BP203" s="41"/>
      <c r="BQ203" s="41"/>
    </row>
    <row r="204" spans="2:16384">
      <c r="B204" s="417" t="s">
        <v>171</v>
      </c>
      <c r="C204" s="236">
        <f>+C199</f>
        <v>2013</v>
      </c>
      <c r="D204" s="236">
        <f>+C204+1</f>
        <v>2014</v>
      </c>
      <c r="E204" s="236">
        <f t="shared" ref="E204:F204" si="72">+D204+1</f>
        <v>2015</v>
      </c>
      <c r="F204" s="236">
        <f t="shared" si="72"/>
        <v>2016</v>
      </c>
      <c r="G204" s="236">
        <f t="shared" ref="G204" si="73">+F204+1</f>
        <v>2017</v>
      </c>
      <c r="H204" s="236">
        <f t="shared" ref="H204" si="74">+G204+1</f>
        <v>2018</v>
      </c>
      <c r="I204" s="236">
        <f t="shared" ref="I204" si="75">+H204+1</f>
        <v>2019</v>
      </c>
      <c r="J204" s="236">
        <f t="shared" ref="J204" si="76">+I204+1</f>
        <v>2020</v>
      </c>
      <c r="K204" s="236">
        <f t="shared" ref="K204" si="77">+J204+1</f>
        <v>2021</v>
      </c>
      <c r="L204" s="236">
        <f t="shared" ref="L204" si="78">+K204+1</f>
        <v>2022</v>
      </c>
      <c r="M204" s="236">
        <f t="shared" ref="M204" si="79">+L204+1</f>
        <v>2023</v>
      </c>
      <c r="N204" s="236">
        <f t="shared" ref="N204" si="80">+M204+1</f>
        <v>2024</v>
      </c>
      <c r="O204" s="236">
        <f t="shared" ref="O204" si="81">+N204+1</f>
        <v>2025</v>
      </c>
      <c r="P204" s="236">
        <f t="shared" ref="P204:Q204" si="82">+O204+1</f>
        <v>2026</v>
      </c>
      <c r="Q204" s="236">
        <f t="shared" si="82"/>
        <v>2027</v>
      </c>
      <c r="R204" s="236">
        <f t="shared" ref="R204" si="83">+Q204+1</f>
        <v>2028</v>
      </c>
      <c r="S204" s="236">
        <f t="shared" ref="S204" si="84">+R204+1</f>
        <v>2029</v>
      </c>
      <c r="T204" s="236">
        <f t="shared" ref="T204" si="85">+S204+1</f>
        <v>2030</v>
      </c>
      <c r="U204" s="236">
        <f t="shared" ref="U204" si="86">+T204+1</f>
        <v>2031</v>
      </c>
      <c r="V204" s="236">
        <f t="shared" ref="V204" si="87">+U204+1</f>
        <v>2032</v>
      </c>
      <c r="W204" s="236">
        <f t="shared" ref="W204" si="88">+V204+1</f>
        <v>2033</v>
      </c>
      <c r="X204" s="236">
        <f t="shared" ref="X204" si="89">+W204+1</f>
        <v>2034</v>
      </c>
      <c r="Y204" s="236">
        <f t="shared" ref="Y204" si="90">+X204+1</f>
        <v>2035</v>
      </c>
      <c r="Z204" s="236">
        <f t="shared" ref="Z204" si="91">+Y204+1</f>
        <v>2036</v>
      </c>
      <c r="AA204" s="236">
        <f t="shared" ref="AA204" si="92">+Z204+1</f>
        <v>2037</v>
      </c>
      <c r="AB204" s="236">
        <f t="shared" ref="AB204" si="93">+AA204+1</f>
        <v>2038</v>
      </c>
      <c r="AC204" s="236">
        <f t="shared" ref="AC204" si="94">+AB204+1</f>
        <v>2039</v>
      </c>
      <c r="AD204" s="236">
        <f t="shared" ref="AD204" si="95">+AC204+1</f>
        <v>2040</v>
      </c>
      <c r="AE204" s="236">
        <f t="shared" ref="AE204" si="96">+AD204+1</f>
        <v>2041</v>
      </c>
      <c r="AF204" s="236">
        <f t="shared" ref="AF204" si="97">+AE204+1</f>
        <v>2042</v>
      </c>
      <c r="AG204" s="236">
        <f t="shared" ref="AG204" si="98">+AF204+1</f>
        <v>2043</v>
      </c>
      <c r="AH204" s="236">
        <f t="shared" ref="AH204" si="99">+AG204+1</f>
        <v>2044</v>
      </c>
      <c r="AI204" s="236">
        <f t="shared" ref="AI204" si="100">+AH204+1</f>
        <v>2045</v>
      </c>
      <c r="AJ204" s="236">
        <f t="shared" ref="AJ204" si="101">+AI204+1</f>
        <v>2046</v>
      </c>
      <c r="AK204" s="236">
        <f t="shared" ref="AK204" si="102">+AJ204+1</f>
        <v>2047</v>
      </c>
      <c r="AL204" s="236">
        <f t="shared" ref="AL204" si="103">+AK204+1</f>
        <v>2048</v>
      </c>
      <c r="AM204" s="236">
        <f t="shared" ref="AM204" si="104">+AL204+1</f>
        <v>2049</v>
      </c>
      <c r="AN204" s="236">
        <f t="shared" ref="AN204" si="105">+AM204+1</f>
        <v>2050</v>
      </c>
      <c r="AO204" s="236">
        <f t="shared" ref="AO204" si="106">+AN204+1</f>
        <v>2051</v>
      </c>
      <c r="AP204" s="236">
        <f t="shared" ref="AP204" si="107">+AO204+1</f>
        <v>2052</v>
      </c>
      <c r="AQ204" s="236">
        <f t="shared" ref="AQ204" si="108">+AP204+1</f>
        <v>2053</v>
      </c>
      <c r="AR204" s="236">
        <f t="shared" ref="AR204" si="109">+AQ204+1</f>
        <v>2054</v>
      </c>
      <c r="AS204" s="236">
        <f t="shared" ref="AS204" si="110">+AR204+1</f>
        <v>2055</v>
      </c>
      <c r="AT204" s="236">
        <f t="shared" ref="AT204" si="111">+AS204+1</f>
        <v>2056</v>
      </c>
      <c r="AU204" s="236">
        <f t="shared" ref="AU204" si="112">+AT204+1</f>
        <v>2057</v>
      </c>
      <c r="AV204" s="236">
        <f t="shared" ref="AV204" si="113">+AU204+1</f>
        <v>2058</v>
      </c>
      <c r="AW204" s="236">
        <f t="shared" ref="AW204" si="114">+AV204+1</f>
        <v>2059</v>
      </c>
      <c r="AX204" s="236">
        <f t="shared" ref="AX204" si="115">+AW204+1</f>
        <v>2060</v>
      </c>
      <c r="AY204" s="236">
        <f t="shared" ref="AY204" si="116">+AX204+1</f>
        <v>2061</v>
      </c>
      <c r="AZ204" s="236">
        <f t="shared" ref="AZ204" si="117">+AY204+1</f>
        <v>2062</v>
      </c>
      <c r="BA204" s="236">
        <f t="shared" ref="BA204" si="118">+AZ204+1</f>
        <v>2063</v>
      </c>
      <c r="BB204" s="236">
        <f t="shared" ref="BB204" si="119">+BA204+1</f>
        <v>2064</v>
      </c>
      <c r="BC204" s="236">
        <f t="shared" ref="BC204" si="120">+BB204+1</f>
        <v>2065</v>
      </c>
      <c r="BD204" s="236">
        <f t="shared" ref="BD204" si="121">+BC204+1</f>
        <v>2066</v>
      </c>
      <c r="BE204" s="236">
        <f t="shared" ref="BE204" si="122">+BD204+1</f>
        <v>2067</v>
      </c>
      <c r="BF204" s="236">
        <f t="shared" ref="BF204" si="123">+BE204+1</f>
        <v>2068</v>
      </c>
      <c r="BG204" s="236">
        <f t="shared" ref="BG204" si="124">+BF204+1</f>
        <v>2069</v>
      </c>
      <c r="BH204" s="236">
        <f t="shared" ref="BH204" si="125">+BG204+1</f>
        <v>2070</v>
      </c>
      <c r="BI204" s="236">
        <f t="shared" ref="BI204" si="126">+BH204+1</f>
        <v>2071</v>
      </c>
      <c r="BJ204" s="236">
        <f t="shared" ref="BJ204" si="127">+BI204+1</f>
        <v>2072</v>
      </c>
      <c r="BK204" s="236">
        <f t="shared" ref="BK204" si="128">+BJ204+1</f>
        <v>2073</v>
      </c>
      <c r="BL204" s="236">
        <f t="shared" ref="BL204" si="129">+BK204+1</f>
        <v>2074</v>
      </c>
      <c r="BM204" s="236">
        <f t="shared" ref="BM204" si="130">+BL204+1</f>
        <v>2075</v>
      </c>
      <c r="BN204" s="236">
        <f t="shared" ref="BN204" si="131">+BM204+1</f>
        <v>2076</v>
      </c>
      <c r="BO204" s="236">
        <f t="shared" ref="BO204" si="132">+BN204+1</f>
        <v>2077</v>
      </c>
      <c r="BP204" s="236">
        <f t="shared" ref="BP204" si="133">+BO204+1</f>
        <v>2078</v>
      </c>
      <c r="BQ204" s="236">
        <f t="shared" ref="BQ204" si="134">+BP204+1</f>
        <v>2079</v>
      </c>
    </row>
    <row r="205" spans="2:16384">
      <c r="B205" s="417" t="s">
        <v>171</v>
      </c>
      <c r="C205" s="236">
        <f>+AVERAGEIF($C$199:$AAA$199,"="&amp;C$204,$C$201:$AAA$201)</f>
        <v>117.91666666666667</v>
      </c>
      <c r="D205" s="236">
        <f t="shared" ref="D205:BO205" si="135">+AVERAGEIF($C$199:$AAA$199,"="&amp;D$204,$C$201:$AAA$201)</f>
        <v>122.91666666666667</v>
      </c>
      <c r="E205" s="236">
        <f t="shared" si="135"/>
        <v>125</v>
      </c>
      <c r="F205" s="236">
        <f t="shared" si="135"/>
        <v>125</v>
      </c>
      <c r="G205" s="236">
        <f t="shared" si="135"/>
        <v>125</v>
      </c>
      <c r="H205" s="236">
        <f t="shared" si="135"/>
        <v>125</v>
      </c>
      <c r="I205" s="236">
        <f t="shared" si="135"/>
        <v>125</v>
      </c>
      <c r="J205" s="236">
        <f t="shared" si="135"/>
        <v>125</v>
      </c>
      <c r="K205" s="236">
        <f t="shared" si="135"/>
        <v>125</v>
      </c>
      <c r="L205" s="236">
        <f t="shared" si="135"/>
        <v>125</v>
      </c>
      <c r="M205" s="236">
        <f t="shared" si="135"/>
        <v>125</v>
      </c>
      <c r="N205" s="236">
        <f t="shared" si="135"/>
        <v>125</v>
      </c>
      <c r="O205" s="236">
        <f>+AVERAGEIF($C$199:$AAA$199,"="&amp;O$204,$C$201:$AAA$201)</f>
        <v>125</v>
      </c>
      <c r="P205" s="236">
        <f t="shared" si="135"/>
        <v>125</v>
      </c>
      <c r="Q205" s="236">
        <f t="shared" si="135"/>
        <v>125</v>
      </c>
      <c r="R205" s="236" t="e">
        <f t="shared" si="135"/>
        <v>#DIV/0!</v>
      </c>
      <c r="S205" s="236" t="e">
        <f t="shared" si="135"/>
        <v>#DIV/0!</v>
      </c>
      <c r="T205" s="236" t="e">
        <f t="shared" si="135"/>
        <v>#DIV/0!</v>
      </c>
      <c r="U205" s="236" t="e">
        <f t="shared" si="135"/>
        <v>#DIV/0!</v>
      </c>
      <c r="V205" s="236" t="e">
        <f t="shared" si="135"/>
        <v>#DIV/0!</v>
      </c>
      <c r="W205" s="236" t="e">
        <f t="shared" si="135"/>
        <v>#DIV/0!</v>
      </c>
      <c r="X205" s="236" t="e">
        <f t="shared" si="135"/>
        <v>#DIV/0!</v>
      </c>
      <c r="Y205" s="236" t="e">
        <f t="shared" si="135"/>
        <v>#DIV/0!</v>
      </c>
      <c r="Z205" s="236" t="e">
        <f t="shared" si="135"/>
        <v>#DIV/0!</v>
      </c>
      <c r="AA205" s="236" t="e">
        <f t="shared" si="135"/>
        <v>#DIV/0!</v>
      </c>
      <c r="AB205" s="236" t="e">
        <f t="shared" si="135"/>
        <v>#DIV/0!</v>
      </c>
      <c r="AC205" s="236" t="e">
        <f t="shared" si="135"/>
        <v>#DIV/0!</v>
      </c>
      <c r="AD205" s="236" t="e">
        <f t="shared" si="135"/>
        <v>#DIV/0!</v>
      </c>
      <c r="AE205" s="236" t="e">
        <f t="shared" si="135"/>
        <v>#DIV/0!</v>
      </c>
      <c r="AF205" s="236" t="e">
        <f t="shared" si="135"/>
        <v>#DIV/0!</v>
      </c>
      <c r="AG205" s="236" t="e">
        <f t="shared" si="135"/>
        <v>#DIV/0!</v>
      </c>
      <c r="AH205" s="236" t="e">
        <f t="shared" si="135"/>
        <v>#DIV/0!</v>
      </c>
      <c r="AI205" s="236" t="e">
        <f t="shared" si="135"/>
        <v>#DIV/0!</v>
      </c>
      <c r="AJ205" s="236" t="e">
        <f t="shared" si="135"/>
        <v>#DIV/0!</v>
      </c>
      <c r="AK205" s="236" t="e">
        <f t="shared" si="135"/>
        <v>#DIV/0!</v>
      </c>
      <c r="AL205" s="236" t="e">
        <f t="shared" si="135"/>
        <v>#DIV/0!</v>
      </c>
      <c r="AM205" s="236" t="e">
        <f t="shared" si="135"/>
        <v>#DIV/0!</v>
      </c>
      <c r="AN205" s="236" t="e">
        <f t="shared" si="135"/>
        <v>#DIV/0!</v>
      </c>
      <c r="AO205" s="236" t="e">
        <f t="shared" si="135"/>
        <v>#DIV/0!</v>
      </c>
      <c r="AP205" s="236" t="e">
        <f t="shared" si="135"/>
        <v>#DIV/0!</v>
      </c>
      <c r="AQ205" s="236" t="e">
        <f t="shared" si="135"/>
        <v>#DIV/0!</v>
      </c>
      <c r="AR205" s="236" t="e">
        <f t="shared" si="135"/>
        <v>#DIV/0!</v>
      </c>
      <c r="AS205" s="236" t="e">
        <f t="shared" si="135"/>
        <v>#DIV/0!</v>
      </c>
      <c r="AT205" s="236" t="e">
        <f t="shared" si="135"/>
        <v>#DIV/0!</v>
      </c>
      <c r="AU205" s="236" t="e">
        <f t="shared" si="135"/>
        <v>#DIV/0!</v>
      </c>
      <c r="AV205" s="236" t="e">
        <f t="shared" si="135"/>
        <v>#DIV/0!</v>
      </c>
      <c r="AW205" s="236" t="e">
        <f t="shared" si="135"/>
        <v>#DIV/0!</v>
      </c>
      <c r="AX205" s="236" t="e">
        <f t="shared" si="135"/>
        <v>#DIV/0!</v>
      </c>
      <c r="AY205" s="236" t="e">
        <f t="shared" si="135"/>
        <v>#DIV/0!</v>
      </c>
      <c r="AZ205" s="236" t="e">
        <f t="shared" si="135"/>
        <v>#DIV/0!</v>
      </c>
      <c r="BA205" s="236" t="e">
        <f t="shared" si="135"/>
        <v>#DIV/0!</v>
      </c>
      <c r="BB205" s="236" t="e">
        <f t="shared" si="135"/>
        <v>#DIV/0!</v>
      </c>
      <c r="BC205" s="236" t="e">
        <f t="shared" si="135"/>
        <v>#DIV/0!</v>
      </c>
      <c r="BD205" s="236" t="e">
        <f t="shared" si="135"/>
        <v>#DIV/0!</v>
      </c>
      <c r="BE205" s="236" t="e">
        <f t="shared" si="135"/>
        <v>#DIV/0!</v>
      </c>
      <c r="BF205" s="236" t="e">
        <f t="shared" si="135"/>
        <v>#DIV/0!</v>
      </c>
      <c r="BG205" s="236" t="e">
        <f t="shared" si="135"/>
        <v>#DIV/0!</v>
      </c>
      <c r="BH205" s="236" t="e">
        <f t="shared" si="135"/>
        <v>#DIV/0!</v>
      </c>
      <c r="BI205" s="236" t="e">
        <f t="shared" si="135"/>
        <v>#DIV/0!</v>
      </c>
      <c r="BJ205" s="236" t="e">
        <f t="shared" si="135"/>
        <v>#DIV/0!</v>
      </c>
      <c r="BK205" s="236" t="e">
        <f t="shared" si="135"/>
        <v>#DIV/0!</v>
      </c>
      <c r="BL205" s="236" t="e">
        <f t="shared" si="135"/>
        <v>#DIV/0!</v>
      </c>
      <c r="BM205" s="236" t="e">
        <f t="shared" si="135"/>
        <v>#DIV/0!</v>
      </c>
      <c r="BN205" s="236" t="e">
        <f t="shared" si="135"/>
        <v>#DIV/0!</v>
      </c>
      <c r="BO205" s="236" t="e">
        <f t="shared" si="135"/>
        <v>#DIV/0!</v>
      </c>
      <c r="BP205" s="236" t="e">
        <f t="shared" ref="BP205:BQ205" si="136">+AVERAGEIF($C$199:$AAA$199,"="&amp;BP$204,$C$201:$AAA$201)</f>
        <v>#DIV/0!</v>
      </c>
      <c r="BQ205" s="236" t="e">
        <f t="shared" si="136"/>
        <v>#DIV/0!</v>
      </c>
    </row>
    <row r="208" spans="2:16384">
      <c r="B208" s="613">
        <v>40909</v>
      </c>
      <c r="C208" s="614">
        <v>115</v>
      </c>
    </row>
    <row r="209" spans="2:3">
      <c r="B209" s="613">
        <f>+EDATE(B208,1)</f>
        <v>40940</v>
      </c>
      <c r="C209" s="614">
        <f>+C208</f>
        <v>115</v>
      </c>
    </row>
    <row r="210" spans="2:3">
      <c r="B210" s="613">
        <f t="shared" ref="B210:B273" si="137">+EDATE(B209,1)</f>
        <v>40969</v>
      </c>
      <c r="C210" s="614">
        <f t="shared" ref="C210:C224" si="138">+C209</f>
        <v>115</v>
      </c>
    </row>
    <row r="211" spans="2:3">
      <c r="B211" s="613">
        <f t="shared" si="137"/>
        <v>41000</v>
      </c>
      <c r="C211" s="614">
        <f t="shared" si="138"/>
        <v>115</v>
      </c>
    </row>
    <row r="212" spans="2:3">
      <c r="B212" s="613">
        <f t="shared" si="137"/>
        <v>41030</v>
      </c>
      <c r="C212" s="614">
        <f t="shared" si="138"/>
        <v>115</v>
      </c>
    </row>
    <row r="213" spans="2:3">
      <c r="B213" s="613">
        <f t="shared" si="137"/>
        <v>41061</v>
      </c>
      <c r="C213" s="614">
        <f t="shared" si="138"/>
        <v>115</v>
      </c>
    </row>
    <row r="214" spans="2:3">
      <c r="B214" s="613">
        <f t="shared" si="137"/>
        <v>41091</v>
      </c>
      <c r="C214" s="614">
        <f t="shared" si="138"/>
        <v>115</v>
      </c>
    </row>
    <row r="215" spans="2:3">
      <c r="B215" s="613">
        <f t="shared" si="137"/>
        <v>41122</v>
      </c>
      <c r="C215" s="614">
        <f t="shared" si="138"/>
        <v>115</v>
      </c>
    </row>
    <row r="216" spans="2:3">
      <c r="B216" s="613">
        <f t="shared" si="137"/>
        <v>41153</v>
      </c>
      <c r="C216" s="614">
        <f t="shared" si="138"/>
        <v>115</v>
      </c>
    </row>
    <row r="217" spans="2:3">
      <c r="B217" s="613">
        <f t="shared" si="137"/>
        <v>41183</v>
      </c>
      <c r="C217" s="614">
        <f t="shared" si="138"/>
        <v>115</v>
      </c>
    </row>
    <row r="218" spans="2:3">
      <c r="B218" s="613">
        <f t="shared" si="137"/>
        <v>41214</v>
      </c>
      <c r="C218" s="614">
        <f t="shared" si="138"/>
        <v>115</v>
      </c>
    </row>
    <row r="219" spans="2:3">
      <c r="B219" s="613">
        <f t="shared" si="137"/>
        <v>41244</v>
      </c>
      <c r="C219" s="614">
        <f t="shared" si="138"/>
        <v>115</v>
      </c>
    </row>
    <row r="220" spans="2:3">
      <c r="B220" s="613">
        <f t="shared" si="137"/>
        <v>41275</v>
      </c>
      <c r="C220" s="614">
        <f t="shared" si="138"/>
        <v>115</v>
      </c>
    </row>
    <row r="221" spans="2:3">
      <c r="B221" s="613">
        <f t="shared" si="137"/>
        <v>41306</v>
      </c>
      <c r="C221" s="614">
        <f t="shared" si="138"/>
        <v>115</v>
      </c>
    </row>
    <row r="222" spans="2:3">
      <c r="B222" s="613">
        <f t="shared" si="137"/>
        <v>41334</v>
      </c>
      <c r="C222" s="614">
        <f t="shared" si="138"/>
        <v>115</v>
      </c>
    </row>
    <row r="223" spans="2:3">
      <c r="B223" s="613">
        <f t="shared" si="137"/>
        <v>41365</v>
      </c>
      <c r="C223" s="614">
        <f t="shared" si="138"/>
        <v>115</v>
      </c>
    </row>
    <row r="224" spans="2:3">
      <c r="B224" s="613">
        <f t="shared" si="137"/>
        <v>41395</v>
      </c>
      <c r="C224" s="614">
        <f t="shared" si="138"/>
        <v>115</v>
      </c>
    </row>
    <row r="225" spans="2:3">
      <c r="B225" s="613">
        <f t="shared" si="137"/>
        <v>41426</v>
      </c>
      <c r="C225" s="614">
        <f>+C213+5</f>
        <v>120</v>
      </c>
    </row>
    <row r="226" spans="2:3">
      <c r="B226" s="613">
        <f t="shared" si="137"/>
        <v>41456</v>
      </c>
      <c r="C226" s="614">
        <f t="shared" ref="C226:C248" si="139">+C214+5</f>
        <v>120</v>
      </c>
    </row>
    <row r="227" spans="2:3">
      <c r="B227" s="613">
        <f t="shared" si="137"/>
        <v>41487</v>
      </c>
      <c r="C227" s="614">
        <f t="shared" si="139"/>
        <v>120</v>
      </c>
    </row>
    <row r="228" spans="2:3">
      <c r="B228" s="613">
        <f t="shared" si="137"/>
        <v>41518</v>
      </c>
      <c r="C228" s="614">
        <f t="shared" si="139"/>
        <v>120</v>
      </c>
    </row>
    <row r="229" spans="2:3">
      <c r="B229" s="613">
        <f t="shared" si="137"/>
        <v>41548</v>
      </c>
      <c r="C229" s="614">
        <f t="shared" si="139"/>
        <v>120</v>
      </c>
    </row>
    <row r="230" spans="2:3">
      <c r="B230" s="613">
        <f t="shared" si="137"/>
        <v>41579</v>
      </c>
      <c r="C230" s="614">
        <f t="shared" si="139"/>
        <v>120</v>
      </c>
    </row>
    <row r="231" spans="2:3">
      <c r="B231" s="613">
        <f t="shared" si="137"/>
        <v>41609</v>
      </c>
      <c r="C231" s="614">
        <f t="shared" si="139"/>
        <v>120</v>
      </c>
    </row>
    <row r="232" spans="2:3">
      <c r="B232" s="613">
        <f t="shared" si="137"/>
        <v>41640</v>
      </c>
      <c r="C232" s="614">
        <f t="shared" si="139"/>
        <v>120</v>
      </c>
    </row>
    <row r="233" spans="2:3">
      <c r="B233" s="613">
        <f t="shared" si="137"/>
        <v>41671</v>
      </c>
      <c r="C233" s="614">
        <f t="shared" si="139"/>
        <v>120</v>
      </c>
    </row>
    <row r="234" spans="2:3">
      <c r="B234" s="613">
        <f t="shared" si="137"/>
        <v>41699</v>
      </c>
      <c r="C234" s="614">
        <f t="shared" si="139"/>
        <v>120</v>
      </c>
    </row>
    <row r="235" spans="2:3">
      <c r="B235" s="613">
        <f t="shared" si="137"/>
        <v>41730</v>
      </c>
      <c r="C235" s="614">
        <f t="shared" si="139"/>
        <v>120</v>
      </c>
    </row>
    <row r="236" spans="2:3">
      <c r="B236" s="613">
        <f t="shared" si="137"/>
        <v>41760</v>
      </c>
      <c r="C236" s="614">
        <f t="shared" si="139"/>
        <v>120</v>
      </c>
    </row>
    <row r="237" spans="2:3">
      <c r="B237" s="613">
        <f t="shared" si="137"/>
        <v>41791</v>
      </c>
      <c r="C237" s="614">
        <f t="shared" si="139"/>
        <v>125</v>
      </c>
    </row>
    <row r="238" spans="2:3">
      <c r="B238" s="613">
        <f t="shared" si="137"/>
        <v>41821</v>
      </c>
      <c r="C238" s="614">
        <f t="shared" si="139"/>
        <v>125</v>
      </c>
    </row>
    <row r="239" spans="2:3">
      <c r="B239" s="613">
        <f t="shared" si="137"/>
        <v>41852</v>
      </c>
      <c r="C239" s="614">
        <f t="shared" si="139"/>
        <v>125</v>
      </c>
    </row>
    <row r="240" spans="2:3">
      <c r="B240" s="613">
        <f t="shared" si="137"/>
        <v>41883</v>
      </c>
      <c r="C240" s="614">
        <f t="shared" si="139"/>
        <v>125</v>
      </c>
    </row>
    <row r="241" spans="2:3">
      <c r="B241" s="613">
        <f t="shared" si="137"/>
        <v>41913</v>
      </c>
      <c r="C241" s="614">
        <f t="shared" si="139"/>
        <v>125</v>
      </c>
    </row>
    <row r="242" spans="2:3">
      <c r="B242" s="613">
        <f t="shared" si="137"/>
        <v>41944</v>
      </c>
      <c r="C242" s="614">
        <f t="shared" si="139"/>
        <v>125</v>
      </c>
    </row>
    <row r="243" spans="2:3">
      <c r="B243" s="613">
        <f t="shared" si="137"/>
        <v>41974</v>
      </c>
      <c r="C243" s="614">
        <f t="shared" si="139"/>
        <v>125</v>
      </c>
    </row>
    <row r="244" spans="2:3">
      <c r="B244" s="613">
        <f t="shared" si="137"/>
        <v>42005</v>
      </c>
      <c r="C244" s="614">
        <f t="shared" si="139"/>
        <v>125</v>
      </c>
    </row>
    <row r="245" spans="2:3">
      <c r="B245" s="613">
        <f t="shared" si="137"/>
        <v>42036</v>
      </c>
      <c r="C245" s="614">
        <f t="shared" si="139"/>
        <v>125</v>
      </c>
    </row>
    <row r="246" spans="2:3">
      <c r="B246" s="613">
        <f t="shared" si="137"/>
        <v>42064</v>
      </c>
      <c r="C246" s="614">
        <f t="shared" si="139"/>
        <v>125</v>
      </c>
    </row>
    <row r="247" spans="2:3">
      <c r="B247" s="613">
        <f t="shared" si="137"/>
        <v>42095</v>
      </c>
      <c r="C247" s="614">
        <f t="shared" si="139"/>
        <v>125</v>
      </c>
    </row>
    <row r="248" spans="2:3">
      <c r="B248" s="613">
        <f t="shared" si="137"/>
        <v>42125</v>
      </c>
      <c r="C248" s="614">
        <f t="shared" si="139"/>
        <v>125</v>
      </c>
    </row>
    <row r="249" spans="2:3">
      <c r="B249" s="613">
        <f t="shared" si="137"/>
        <v>42156</v>
      </c>
      <c r="C249" s="614">
        <f>+C237</f>
        <v>125</v>
      </c>
    </row>
    <row r="250" spans="2:3">
      <c r="B250" s="613">
        <f t="shared" si="137"/>
        <v>42186</v>
      </c>
      <c r="C250" s="614">
        <f t="shared" ref="C250:C313" si="140">+C238</f>
        <v>125</v>
      </c>
    </row>
    <row r="251" spans="2:3">
      <c r="B251" s="613">
        <f t="shared" si="137"/>
        <v>42217</v>
      </c>
      <c r="C251" s="614">
        <f t="shared" si="140"/>
        <v>125</v>
      </c>
    </row>
    <row r="252" spans="2:3">
      <c r="B252" s="613">
        <f t="shared" si="137"/>
        <v>42248</v>
      </c>
      <c r="C252" s="614">
        <f t="shared" si="140"/>
        <v>125</v>
      </c>
    </row>
    <row r="253" spans="2:3">
      <c r="B253" s="613">
        <f t="shared" si="137"/>
        <v>42278</v>
      </c>
      <c r="C253" s="614">
        <f t="shared" si="140"/>
        <v>125</v>
      </c>
    </row>
    <row r="254" spans="2:3">
      <c r="B254" s="613">
        <f t="shared" si="137"/>
        <v>42309</v>
      </c>
      <c r="C254" s="614">
        <f t="shared" si="140"/>
        <v>125</v>
      </c>
    </row>
    <row r="255" spans="2:3">
      <c r="B255" s="613">
        <f t="shared" si="137"/>
        <v>42339</v>
      </c>
      <c r="C255" s="614">
        <f t="shared" si="140"/>
        <v>125</v>
      </c>
    </row>
    <row r="256" spans="2:3">
      <c r="B256" s="613">
        <f t="shared" si="137"/>
        <v>42370</v>
      </c>
      <c r="C256" s="614">
        <f t="shared" si="140"/>
        <v>125</v>
      </c>
    </row>
    <row r="257" spans="2:3">
      <c r="B257" s="613">
        <f t="shared" si="137"/>
        <v>42401</v>
      </c>
      <c r="C257" s="614">
        <f t="shared" si="140"/>
        <v>125</v>
      </c>
    </row>
    <row r="258" spans="2:3">
      <c r="B258" s="613">
        <f t="shared" si="137"/>
        <v>42430</v>
      </c>
      <c r="C258" s="614">
        <f t="shared" si="140"/>
        <v>125</v>
      </c>
    </row>
    <row r="259" spans="2:3">
      <c r="B259" s="613">
        <f t="shared" si="137"/>
        <v>42461</v>
      </c>
      <c r="C259" s="614">
        <f t="shared" si="140"/>
        <v>125</v>
      </c>
    </row>
    <row r="260" spans="2:3">
      <c r="B260" s="613">
        <f t="shared" si="137"/>
        <v>42491</v>
      </c>
      <c r="C260" s="614">
        <f t="shared" si="140"/>
        <v>125</v>
      </c>
    </row>
    <row r="261" spans="2:3">
      <c r="B261" s="613">
        <f t="shared" si="137"/>
        <v>42522</v>
      </c>
      <c r="C261" s="614">
        <f t="shared" si="140"/>
        <v>125</v>
      </c>
    </row>
    <row r="262" spans="2:3">
      <c r="B262" s="613">
        <f t="shared" si="137"/>
        <v>42552</v>
      </c>
      <c r="C262" s="614">
        <f t="shared" si="140"/>
        <v>125</v>
      </c>
    </row>
    <row r="263" spans="2:3">
      <c r="B263" s="613">
        <f t="shared" si="137"/>
        <v>42583</v>
      </c>
      <c r="C263" s="614">
        <f t="shared" si="140"/>
        <v>125</v>
      </c>
    </row>
    <row r="264" spans="2:3">
      <c r="B264" s="613">
        <f t="shared" si="137"/>
        <v>42614</v>
      </c>
      <c r="C264" s="614">
        <f t="shared" si="140"/>
        <v>125</v>
      </c>
    </row>
    <row r="265" spans="2:3">
      <c r="B265" s="613">
        <f t="shared" si="137"/>
        <v>42644</v>
      </c>
      <c r="C265" s="614">
        <f t="shared" si="140"/>
        <v>125</v>
      </c>
    </row>
    <row r="266" spans="2:3">
      <c r="B266" s="613">
        <f t="shared" si="137"/>
        <v>42675</v>
      </c>
      <c r="C266" s="614">
        <f t="shared" si="140"/>
        <v>125</v>
      </c>
    </row>
    <row r="267" spans="2:3">
      <c r="B267" s="613">
        <f t="shared" si="137"/>
        <v>42705</v>
      </c>
      <c r="C267" s="614">
        <f t="shared" si="140"/>
        <v>125</v>
      </c>
    </row>
    <row r="268" spans="2:3">
      <c r="B268" s="613">
        <f t="shared" si="137"/>
        <v>42736</v>
      </c>
      <c r="C268" s="614">
        <f t="shared" si="140"/>
        <v>125</v>
      </c>
    </row>
    <row r="269" spans="2:3">
      <c r="B269" s="613">
        <f t="shared" si="137"/>
        <v>42767</v>
      </c>
      <c r="C269" s="614">
        <f t="shared" si="140"/>
        <v>125</v>
      </c>
    </row>
    <row r="270" spans="2:3">
      <c r="B270" s="613">
        <f t="shared" si="137"/>
        <v>42795</v>
      </c>
      <c r="C270" s="614">
        <f t="shared" si="140"/>
        <v>125</v>
      </c>
    </row>
    <row r="271" spans="2:3">
      <c r="B271" s="613">
        <f t="shared" si="137"/>
        <v>42826</v>
      </c>
      <c r="C271" s="614">
        <f t="shared" si="140"/>
        <v>125</v>
      </c>
    </row>
    <row r="272" spans="2:3">
      <c r="B272" s="613">
        <f t="shared" si="137"/>
        <v>42856</v>
      </c>
      <c r="C272" s="614">
        <f t="shared" si="140"/>
        <v>125</v>
      </c>
    </row>
    <row r="273" spans="2:3">
      <c r="B273" s="613">
        <f t="shared" si="137"/>
        <v>42887</v>
      </c>
      <c r="C273" s="614">
        <f t="shared" si="140"/>
        <v>125</v>
      </c>
    </row>
    <row r="274" spans="2:3">
      <c r="B274" s="613">
        <f t="shared" ref="B274:B337" si="141">+EDATE(B273,1)</f>
        <v>42917</v>
      </c>
      <c r="C274" s="614">
        <f t="shared" si="140"/>
        <v>125</v>
      </c>
    </row>
    <row r="275" spans="2:3">
      <c r="B275" s="613">
        <f t="shared" si="141"/>
        <v>42948</v>
      </c>
      <c r="C275" s="614">
        <f t="shared" si="140"/>
        <v>125</v>
      </c>
    </row>
    <row r="276" spans="2:3">
      <c r="B276" s="613">
        <f t="shared" si="141"/>
        <v>42979</v>
      </c>
      <c r="C276" s="614">
        <f t="shared" si="140"/>
        <v>125</v>
      </c>
    </row>
    <row r="277" spans="2:3">
      <c r="B277" s="613">
        <f t="shared" si="141"/>
        <v>43009</v>
      </c>
      <c r="C277" s="614">
        <f t="shared" si="140"/>
        <v>125</v>
      </c>
    </row>
    <row r="278" spans="2:3">
      <c r="B278" s="613">
        <f t="shared" si="141"/>
        <v>43040</v>
      </c>
      <c r="C278" s="614">
        <f t="shared" si="140"/>
        <v>125</v>
      </c>
    </row>
    <row r="279" spans="2:3">
      <c r="B279" s="613">
        <f t="shared" si="141"/>
        <v>43070</v>
      </c>
      <c r="C279" s="614">
        <f t="shared" si="140"/>
        <v>125</v>
      </c>
    </row>
    <row r="280" spans="2:3">
      <c r="B280" s="613">
        <f t="shared" si="141"/>
        <v>43101</v>
      </c>
      <c r="C280" s="614">
        <f t="shared" si="140"/>
        <v>125</v>
      </c>
    </row>
    <row r="281" spans="2:3">
      <c r="B281" s="613">
        <f t="shared" si="141"/>
        <v>43132</v>
      </c>
      <c r="C281" s="614">
        <f t="shared" si="140"/>
        <v>125</v>
      </c>
    </row>
    <row r="282" spans="2:3">
      <c r="B282" s="613">
        <f t="shared" si="141"/>
        <v>43160</v>
      </c>
      <c r="C282" s="614">
        <f t="shared" si="140"/>
        <v>125</v>
      </c>
    </row>
    <row r="283" spans="2:3">
      <c r="B283" s="613">
        <f t="shared" si="141"/>
        <v>43191</v>
      </c>
      <c r="C283" s="614">
        <f t="shared" si="140"/>
        <v>125</v>
      </c>
    </row>
    <row r="284" spans="2:3">
      <c r="B284" s="613">
        <f t="shared" si="141"/>
        <v>43221</v>
      </c>
      <c r="C284" s="614">
        <f t="shared" si="140"/>
        <v>125</v>
      </c>
    </row>
    <row r="285" spans="2:3">
      <c r="B285" s="613">
        <f t="shared" si="141"/>
        <v>43252</v>
      </c>
      <c r="C285" s="614">
        <f t="shared" si="140"/>
        <v>125</v>
      </c>
    </row>
    <row r="286" spans="2:3">
      <c r="B286" s="613">
        <f t="shared" si="141"/>
        <v>43282</v>
      </c>
      <c r="C286" s="614">
        <f t="shared" si="140"/>
        <v>125</v>
      </c>
    </row>
    <row r="287" spans="2:3">
      <c r="B287" s="613">
        <f t="shared" si="141"/>
        <v>43313</v>
      </c>
      <c r="C287" s="614">
        <f t="shared" si="140"/>
        <v>125</v>
      </c>
    </row>
    <row r="288" spans="2:3">
      <c r="B288" s="613">
        <f t="shared" si="141"/>
        <v>43344</v>
      </c>
      <c r="C288" s="614">
        <f t="shared" si="140"/>
        <v>125</v>
      </c>
    </row>
    <row r="289" spans="2:3">
      <c r="B289" s="613">
        <f t="shared" si="141"/>
        <v>43374</v>
      </c>
      <c r="C289" s="614">
        <f t="shared" si="140"/>
        <v>125</v>
      </c>
    </row>
    <row r="290" spans="2:3">
      <c r="B290" s="613">
        <f t="shared" si="141"/>
        <v>43405</v>
      </c>
      <c r="C290" s="614">
        <f t="shared" si="140"/>
        <v>125</v>
      </c>
    </row>
    <row r="291" spans="2:3">
      <c r="B291" s="613">
        <f t="shared" si="141"/>
        <v>43435</v>
      </c>
      <c r="C291" s="614">
        <f t="shared" si="140"/>
        <v>125</v>
      </c>
    </row>
    <row r="292" spans="2:3">
      <c r="B292" s="613">
        <f t="shared" si="141"/>
        <v>43466</v>
      </c>
      <c r="C292" s="614">
        <f t="shared" si="140"/>
        <v>125</v>
      </c>
    </row>
    <row r="293" spans="2:3">
      <c r="B293" s="613">
        <f t="shared" si="141"/>
        <v>43497</v>
      </c>
      <c r="C293" s="614">
        <f t="shared" si="140"/>
        <v>125</v>
      </c>
    </row>
    <row r="294" spans="2:3">
      <c r="B294" s="613">
        <f t="shared" si="141"/>
        <v>43525</v>
      </c>
      <c r="C294" s="614">
        <f t="shared" si="140"/>
        <v>125</v>
      </c>
    </row>
    <row r="295" spans="2:3">
      <c r="B295" s="613">
        <f t="shared" si="141"/>
        <v>43556</v>
      </c>
      <c r="C295" s="614">
        <f t="shared" si="140"/>
        <v>125</v>
      </c>
    </row>
    <row r="296" spans="2:3">
      <c r="B296" s="613">
        <f t="shared" si="141"/>
        <v>43586</v>
      </c>
      <c r="C296" s="614">
        <f t="shared" si="140"/>
        <v>125</v>
      </c>
    </row>
    <row r="297" spans="2:3">
      <c r="B297" s="613">
        <f t="shared" si="141"/>
        <v>43617</v>
      </c>
      <c r="C297" s="614">
        <f t="shared" si="140"/>
        <v>125</v>
      </c>
    </row>
    <row r="298" spans="2:3">
      <c r="B298" s="613">
        <f t="shared" si="141"/>
        <v>43647</v>
      </c>
      <c r="C298" s="614">
        <f t="shared" si="140"/>
        <v>125</v>
      </c>
    </row>
    <row r="299" spans="2:3">
      <c r="B299" s="613">
        <f t="shared" si="141"/>
        <v>43678</v>
      </c>
      <c r="C299" s="614">
        <f t="shared" si="140"/>
        <v>125</v>
      </c>
    </row>
    <row r="300" spans="2:3">
      <c r="B300" s="613">
        <f t="shared" si="141"/>
        <v>43709</v>
      </c>
      <c r="C300" s="614">
        <f t="shared" si="140"/>
        <v>125</v>
      </c>
    </row>
    <row r="301" spans="2:3">
      <c r="B301" s="613">
        <f t="shared" si="141"/>
        <v>43739</v>
      </c>
      <c r="C301" s="614">
        <f t="shared" si="140"/>
        <v>125</v>
      </c>
    </row>
    <row r="302" spans="2:3">
      <c r="B302" s="613">
        <f t="shared" si="141"/>
        <v>43770</v>
      </c>
      <c r="C302" s="614">
        <f t="shared" si="140"/>
        <v>125</v>
      </c>
    </row>
    <row r="303" spans="2:3">
      <c r="B303" s="613">
        <f t="shared" si="141"/>
        <v>43800</v>
      </c>
      <c r="C303" s="614">
        <f t="shared" si="140"/>
        <v>125</v>
      </c>
    </row>
    <row r="304" spans="2:3">
      <c r="B304" s="613">
        <f t="shared" si="141"/>
        <v>43831</v>
      </c>
      <c r="C304" s="614">
        <f t="shared" si="140"/>
        <v>125</v>
      </c>
    </row>
    <row r="305" spans="2:3">
      <c r="B305" s="613">
        <f t="shared" si="141"/>
        <v>43862</v>
      </c>
      <c r="C305" s="614">
        <f t="shared" si="140"/>
        <v>125</v>
      </c>
    </row>
    <row r="306" spans="2:3">
      <c r="B306" s="613">
        <f t="shared" si="141"/>
        <v>43891</v>
      </c>
      <c r="C306" s="614">
        <f t="shared" si="140"/>
        <v>125</v>
      </c>
    </row>
    <row r="307" spans="2:3">
      <c r="B307" s="613">
        <f t="shared" si="141"/>
        <v>43922</v>
      </c>
      <c r="C307" s="614">
        <f t="shared" si="140"/>
        <v>125</v>
      </c>
    </row>
    <row r="308" spans="2:3">
      <c r="B308" s="613">
        <f t="shared" si="141"/>
        <v>43952</v>
      </c>
      <c r="C308" s="614">
        <f t="shared" si="140"/>
        <v>125</v>
      </c>
    </row>
    <row r="309" spans="2:3">
      <c r="B309" s="613">
        <f t="shared" si="141"/>
        <v>43983</v>
      </c>
      <c r="C309" s="614">
        <f t="shared" si="140"/>
        <v>125</v>
      </c>
    </row>
    <row r="310" spans="2:3">
      <c r="B310" s="613">
        <f t="shared" si="141"/>
        <v>44013</v>
      </c>
      <c r="C310" s="614">
        <f t="shared" si="140"/>
        <v>125</v>
      </c>
    </row>
    <row r="311" spans="2:3">
      <c r="B311" s="613">
        <f t="shared" si="141"/>
        <v>44044</v>
      </c>
      <c r="C311" s="614">
        <f t="shared" si="140"/>
        <v>125</v>
      </c>
    </row>
    <row r="312" spans="2:3">
      <c r="B312" s="613">
        <f t="shared" si="141"/>
        <v>44075</v>
      </c>
      <c r="C312" s="614">
        <f t="shared" si="140"/>
        <v>125</v>
      </c>
    </row>
    <row r="313" spans="2:3">
      <c r="B313" s="613">
        <f t="shared" si="141"/>
        <v>44105</v>
      </c>
      <c r="C313" s="614">
        <f t="shared" si="140"/>
        <v>125</v>
      </c>
    </row>
    <row r="314" spans="2:3">
      <c r="B314" s="613">
        <f t="shared" si="141"/>
        <v>44136</v>
      </c>
      <c r="C314" s="614">
        <f t="shared" ref="C314:C377" si="142">+C302</f>
        <v>125</v>
      </c>
    </row>
    <row r="315" spans="2:3">
      <c r="B315" s="613">
        <f t="shared" si="141"/>
        <v>44166</v>
      </c>
      <c r="C315" s="614">
        <f t="shared" si="142"/>
        <v>125</v>
      </c>
    </row>
    <row r="316" spans="2:3">
      <c r="B316" s="613">
        <f t="shared" si="141"/>
        <v>44197</v>
      </c>
      <c r="C316" s="614">
        <f t="shared" si="142"/>
        <v>125</v>
      </c>
    </row>
    <row r="317" spans="2:3">
      <c r="B317" s="613">
        <f t="shared" si="141"/>
        <v>44228</v>
      </c>
      <c r="C317" s="614">
        <f t="shared" si="142"/>
        <v>125</v>
      </c>
    </row>
    <row r="318" spans="2:3">
      <c r="B318" s="613">
        <f t="shared" si="141"/>
        <v>44256</v>
      </c>
      <c r="C318" s="614">
        <f t="shared" si="142"/>
        <v>125</v>
      </c>
    </row>
    <row r="319" spans="2:3">
      <c r="B319" s="613">
        <f t="shared" si="141"/>
        <v>44287</v>
      </c>
      <c r="C319" s="614">
        <f t="shared" si="142"/>
        <v>125</v>
      </c>
    </row>
    <row r="320" spans="2:3">
      <c r="B320" s="613">
        <f t="shared" si="141"/>
        <v>44317</v>
      </c>
      <c r="C320" s="614">
        <f t="shared" si="142"/>
        <v>125</v>
      </c>
    </row>
    <row r="321" spans="2:3">
      <c r="B321" s="613">
        <f t="shared" si="141"/>
        <v>44348</v>
      </c>
      <c r="C321" s="614">
        <f t="shared" si="142"/>
        <v>125</v>
      </c>
    </row>
    <row r="322" spans="2:3">
      <c r="B322" s="613">
        <f t="shared" si="141"/>
        <v>44378</v>
      </c>
      <c r="C322" s="614">
        <f t="shared" si="142"/>
        <v>125</v>
      </c>
    </row>
    <row r="323" spans="2:3">
      <c r="B323" s="613">
        <f t="shared" si="141"/>
        <v>44409</v>
      </c>
      <c r="C323" s="614">
        <f t="shared" si="142"/>
        <v>125</v>
      </c>
    </row>
    <row r="324" spans="2:3">
      <c r="B324" s="613">
        <f t="shared" si="141"/>
        <v>44440</v>
      </c>
      <c r="C324" s="614">
        <f t="shared" si="142"/>
        <v>125</v>
      </c>
    </row>
    <row r="325" spans="2:3">
      <c r="B325" s="613">
        <f t="shared" si="141"/>
        <v>44470</v>
      </c>
      <c r="C325" s="614">
        <f t="shared" si="142"/>
        <v>125</v>
      </c>
    </row>
    <row r="326" spans="2:3">
      <c r="B326" s="613">
        <f t="shared" si="141"/>
        <v>44501</v>
      </c>
      <c r="C326" s="614">
        <f t="shared" si="142"/>
        <v>125</v>
      </c>
    </row>
    <row r="327" spans="2:3">
      <c r="B327" s="613">
        <f t="shared" si="141"/>
        <v>44531</v>
      </c>
      <c r="C327" s="614">
        <f t="shared" si="142"/>
        <v>125</v>
      </c>
    </row>
    <row r="328" spans="2:3">
      <c r="B328" s="613">
        <f t="shared" si="141"/>
        <v>44562</v>
      </c>
      <c r="C328" s="614">
        <f t="shared" si="142"/>
        <v>125</v>
      </c>
    </row>
    <row r="329" spans="2:3">
      <c r="B329" s="613">
        <f t="shared" si="141"/>
        <v>44593</v>
      </c>
      <c r="C329" s="614">
        <f t="shared" si="142"/>
        <v>125</v>
      </c>
    </row>
    <row r="330" spans="2:3">
      <c r="B330" s="613">
        <f t="shared" si="141"/>
        <v>44621</v>
      </c>
      <c r="C330" s="614">
        <f t="shared" si="142"/>
        <v>125</v>
      </c>
    </row>
    <row r="331" spans="2:3">
      <c r="B331" s="613">
        <f t="shared" si="141"/>
        <v>44652</v>
      </c>
      <c r="C331" s="614">
        <f t="shared" si="142"/>
        <v>125</v>
      </c>
    </row>
    <row r="332" spans="2:3">
      <c r="B332" s="613">
        <f t="shared" si="141"/>
        <v>44682</v>
      </c>
      <c r="C332" s="614">
        <f t="shared" si="142"/>
        <v>125</v>
      </c>
    </row>
    <row r="333" spans="2:3">
      <c r="B333" s="613">
        <f t="shared" si="141"/>
        <v>44713</v>
      </c>
      <c r="C333" s="614">
        <f t="shared" si="142"/>
        <v>125</v>
      </c>
    </row>
    <row r="334" spans="2:3">
      <c r="B334" s="613">
        <f t="shared" si="141"/>
        <v>44743</v>
      </c>
      <c r="C334" s="614">
        <f t="shared" si="142"/>
        <v>125</v>
      </c>
    </row>
    <row r="335" spans="2:3">
      <c r="B335" s="613">
        <f t="shared" si="141"/>
        <v>44774</v>
      </c>
      <c r="C335" s="614">
        <f t="shared" si="142"/>
        <v>125</v>
      </c>
    </row>
    <row r="336" spans="2:3">
      <c r="B336" s="613">
        <f t="shared" si="141"/>
        <v>44805</v>
      </c>
      <c r="C336" s="614">
        <f t="shared" si="142"/>
        <v>125</v>
      </c>
    </row>
    <row r="337" spans="2:3">
      <c r="B337" s="613">
        <f t="shared" si="141"/>
        <v>44835</v>
      </c>
      <c r="C337" s="614">
        <f t="shared" si="142"/>
        <v>125</v>
      </c>
    </row>
    <row r="338" spans="2:3">
      <c r="B338" s="613">
        <f t="shared" ref="B338:B401" si="143">+EDATE(B337,1)</f>
        <v>44866</v>
      </c>
      <c r="C338" s="614">
        <f t="shared" si="142"/>
        <v>125</v>
      </c>
    </row>
    <row r="339" spans="2:3">
      <c r="B339" s="613">
        <f t="shared" si="143"/>
        <v>44896</v>
      </c>
      <c r="C339" s="614">
        <f t="shared" si="142"/>
        <v>125</v>
      </c>
    </row>
    <row r="340" spans="2:3">
      <c r="B340" s="613">
        <f t="shared" si="143"/>
        <v>44927</v>
      </c>
      <c r="C340" s="614">
        <f t="shared" si="142"/>
        <v>125</v>
      </c>
    </row>
    <row r="341" spans="2:3">
      <c r="B341" s="613">
        <f t="shared" si="143"/>
        <v>44958</v>
      </c>
      <c r="C341" s="614">
        <f t="shared" si="142"/>
        <v>125</v>
      </c>
    </row>
    <row r="342" spans="2:3">
      <c r="B342" s="613">
        <f t="shared" si="143"/>
        <v>44986</v>
      </c>
      <c r="C342" s="614">
        <f t="shared" si="142"/>
        <v>125</v>
      </c>
    </row>
    <row r="343" spans="2:3">
      <c r="B343" s="613">
        <f t="shared" si="143"/>
        <v>45017</v>
      </c>
      <c r="C343" s="614">
        <f t="shared" si="142"/>
        <v>125</v>
      </c>
    </row>
    <row r="344" spans="2:3">
      <c r="B344" s="613">
        <f t="shared" si="143"/>
        <v>45047</v>
      </c>
      <c r="C344" s="614">
        <f t="shared" si="142"/>
        <v>125</v>
      </c>
    </row>
    <row r="345" spans="2:3">
      <c r="B345" s="613">
        <f t="shared" si="143"/>
        <v>45078</v>
      </c>
      <c r="C345" s="614">
        <f t="shared" si="142"/>
        <v>125</v>
      </c>
    </row>
    <row r="346" spans="2:3">
      <c r="B346" s="613">
        <f t="shared" si="143"/>
        <v>45108</v>
      </c>
      <c r="C346" s="614">
        <f t="shared" si="142"/>
        <v>125</v>
      </c>
    </row>
    <row r="347" spans="2:3">
      <c r="B347" s="613">
        <f t="shared" si="143"/>
        <v>45139</v>
      </c>
      <c r="C347" s="614">
        <f t="shared" si="142"/>
        <v>125</v>
      </c>
    </row>
    <row r="348" spans="2:3">
      <c r="B348" s="613">
        <f t="shared" si="143"/>
        <v>45170</v>
      </c>
      <c r="C348" s="614">
        <f t="shared" si="142"/>
        <v>125</v>
      </c>
    </row>
    <row r="349" spans="2:3">
      <c r="B349" s="613">
        <f t="shared" si="143"/>
        <v>45200</v>
      </c>
      <c r="C349" s="614">
        <f t="shared" si="142"/>
        <v>125</v>
      </c>
    </row>
    <row r="350" spans="2:3">
      <c r="B350" s="613">
        <f t="shared" si="143"/>
        <v>45231</v>
      </c>
      <c r="C350" s="614">
        <f t="shared" si="142"/>
        <v>125</v>
      </c>
    </row>
    <row r="351" spans="2:3">
      <c r="B351" s="613">
        <f t="shared" si="143"/>
        <v>45261</v>
      </c>
      <c r="C351" s="614">
        <f t="shared" si="142"/>
        <v>125</v>
      </c>
    </row>
    <row r="352" spans="2:3">
      <c r="B352" s="613">
        <f t="shared" si="143"/>
        <v>45292</v>
      </c>
      <c r="C352" s="614">
        <f t="shared" si="142"/>
        <v>125</v>
      </c>
    </row>
    <row r="353" spans="2:3">
      <c r="B353" s="613">
        <f t="shared" si="143"/>
        <v>45323</v>
      </c>
      <c r="C353" s="614">
        <f t="shared" si="142"/>
        <v>125</v>
      </c>
    </row>
    <row r="354" spans="2:3">
      <c r="B354" s="613">
        <f t="shared" si="143"/>
        <v>45352</v>
      </c>
      <c r="C354" s="614">
        <f t="shared" si="142"/>
        <v>125</v>
      </c>
    </row>
    <row r="355" spans="2:3">
      <c r="B355" s="613">
        <f t="shared" si="143"/>
        <v>45383</v>
      </c>
      <c r="C355" s="614">
        <f t="shared" si="142"/>
        <v>125</v>
      </c>
    </row>
    <row r="356" spans="2:3">
      <c r="B356" s="613">
        <f t="shared" si="143"/>
        <v>45413</v>
      </c>
      <c r="C356" s="614">
        <f t="shared" si="142"/>
        <v>125</v>
      </c>
    </row>
    <row r="357" spans="2:3">
      <c r="B357" s="613">
        <f t="shared" si="143"/>
        <v>45444</v>
      </c>
      <c r="C357" s="614">
        <f t="shared" si="142"/>
        <v>125</v>
      </c>
    </row>
    <row r="358" spans="2:3">
      <c r="B358" s="613">
        <f t="shared" si="143"/>
        <v>45474</v>
      </c>
      <c r="C358" s="614">
        <f t="shared" si="142"/>
        <v>125</v>
      </c>
    </row>
    <row r="359" spans="2:3">
      <c r="B359" s="613">
        <f t="shared" si="143"/>
        <v>45505</v>
      </c>
      <c r="C359" s="614">
        <f t="shared" si="142"/>
        <v>125</v>
      </c>
    </row>
    <row r="360" spans="2:3">
      <c r="B360" s="613">
        <f t="shared" si="143"/>
        <v>45536</v>
      </c>
      <c r="C360" s="614">
        <f t="shared" si="142"/>
        <v>125</v>
      </c>
    </row>
    <row r="361" spans="2:3">
      <c r="B361" s="613">
        <f t="shared" si="143"/>
        <v>45566</v>
      </c>
      <c r="C361" s="614">
        <f t="shared" si="142"/>
        <v>125</v>
      </c>
    </row>
    <row r="362" spans="2:3">
      <c r="B362" s="613">
        <f t="shared" si="143"/>
        <v>45597</v>
      </c>
      <c r="C362" s="614">
        <f t="shared" si="142"/>
        <v>125</v>
      </c>
    </row>
    <row r="363" spans="2:3">
      <c r="B363" s="613">
        <f t="shared" si="143"/>
        <v>45627</v>
      </c>
      <c r="C363" s="614">
        <f t="shared" si="142"/>
        <v>125</v>
      </c>
    </row>
    <row r="364" spans="2:3">
      <c r="B364" s="613">
        <f t="shared" si="143"/>
        <v>45658</v>
      </c>
      <c r="C364" s="614">
        <f t="shared" si="142"/>
        <v>125</v>
      </c>
    </row>
    <row r="365" spans="2:3">
      <c r="B365" s="613">
        <f t="shared" si="143"/>
        <v>45689</v>
      </c>
      <c r="C365" s="614">
        <f t="shared" si="142"/>
        <v>125</v>
      </c>
    </row>
    <row r="366" spans="2:3">
      <c r="B366" s="613">
        <f t="shared" si="143"/>
        <v>45717</v>
      </c>
      <c r="C366" s="614">
        <f t="shared" si="142"/>
        <v>125</v>
      </c>
    </row>
    <row r="367" spans="2:3">
      <c r="B367" s="613">
        <f t="shared" si="143"/>
        <v>45748</v>
      </c>
      <c r="C367" s="614">
        <f t="shared" si="142"/>
        <v>125</v>
      </c>
    </row>
    <row r="368" spans="2:3">
      <c r="B368" s="613">
        <f t="shared" si="143"/>
        <v>45778</v>
      </c>
      <c r="C368" s="614">
        <f t="shared" si="142"/>
        <v>125</v>
      </c>
    </row>
    <row r="369" spans="2:3">
      <c r="B369" s="613">
        <f t="shared" si="143"/>
        <v>45809</v>
      </c>
      <c r="C369" s="614">
        <f t="shared" si="142"/>
        <v>125</v>
      </c>
    </row>
    <row r="370" spans="2:3">
      <c r="B370" s="613">
        <f t="shared" si="143"/>
        <v>45839</v>
      </c>
      <c r="C370" s="614">
        <f t="shared" si="142"/>
        <v>125</v>
      </c>
    </row>
    <row r="371" spans="2:3">
      <c r="B371" s="613">
        <f t="shared" si="143"/>
        <v>45870</v>
      </c>
      <c r="C371" s="614">
        <f t="shared" si="142"/>
        <v>125</v>
      </c>
    </row>
    <row r="372" spans="2:3">
      <c r="B372" s="613">
        <f t="shared" si="143"/>
        <v>45901</v>
      </c>
      <c r="C372" s="614">
        <f t="shared" si="142"/>
        <v>125</v>
      </c>
    </row>
    <row r="373" spans="2:3">
      <c r="B373" s="613">
        <f t="shared" si="143"/>
        <v>45931</v>
      </c>
      <c r="C373" s="614">
        <f t="shared" si="142"/>
        <v>125</v>
      </c>
    </row>
    <row r="374" spans="2:3">
      <c r="B374" s="613">
        <f t="shared" si="143"/>
        <v>45962</v>
      </c>
      <c r="C374" s="614">
        <f t="shared" si="142"/>
        <v>125</v>
      </c>
    </row>
    <row r="375" spans="2:3">
      <c r="B375" s="613">
        <f t="shared" si="143"/>
        <v>45992</v>
      </c>
      <c r="C375" s="614">
        <f t="shared" si="142"/>
        <v>125</v>
      </c>
    </row>
    <row r="376" spans="2:3">
      <c r="B376" s="613">
        <f t="shared" si="143"/>
        <v>46023</v>
      </c>
      <c r="C376" s="614">
        <f t="shared" si="142"/>
        <v>125</v>
      </c>
    </row>
    <row r="377" spans="2:3">
      <c r="B377" s="613">
        <f t="shared" si="143"/>
        <v>46054</v>
      </c>
      <c r="C377" s="614">
        <f t="shared" si="142"/>
        <v>125</v>
      </c>
    </row>
    <row r="378" spans="2:3">
      <c r="B378" s="613">
        <f t="shared" si="143"/>
        <v>46082</v>
      </c>
      <c r="C378" s="614">
        <f t="shared" ref="C378:C411" si="144">+C366</f>
        <v>125</v>
      </c>
    </row>
    <row r="379" spans="2:3">
      <c r="B379" s="613">
        <f t="shared" si="143"/>
        <v>46113</v>
      </c>
      <c r="C379" s="614">
        <f t="shared" si="144"/>
        <v>125</v>
      </c>
    </row>
    <row r="380" spans="2:3">
      <c r="B380" s="613">
        <f t="shared" si="143"/>
        <v>46143</v>
      </c>
      <c r="C380" s="614">
        <f t="shared" si="144"/>
        <v>125</v>
      </c>
    </row>
    <row r="381" spans="2:3">
      <c r="B381" s="613">
        <f t="shared" si="143"/>
        <v>46174</v>
      </c>
      <c r="C381" s="614">
        <f t="shared" si="144"/>
        <v>125</v>
      </c>
    </row>
    <row r="382" spans="2:3">
      <c r="B382" s="613">
        <f t="shared" si="143"/>
        <v>46204</v>
      </c>
      <c r="C382" s="614">
        <f t="shared" si="144"/>
        <v>125</v>
      </c>
    </row>
    <row r="383" spans="2:3">
      <c r="B383" s="613">
        <f t="shared" si="143"/>
        <v>46235</v>
      </c>
      <c r="C383" s="614">
        <f t="shared" si="144"/>
        <v>125</v>
      </c>
    </row>
    <row r="384" spans="2:3">
      <c r="B384" s="613">
        <f t="shared" si="143"/>
        <v>46266</v>
      </c>
      <c r="C384" s="614">
        <f t="shared" si="144"/>
        <v>125</v>
      </c>
    </row>
    <row r="385" spans="2:3">
      <c r="B385" s="613">
        <f t="shared" si="143"/>
        <v>46296</v>
      </c>
      <c r="C385" s="614">
        <f t="shared" si="144"/>
        <v>125</v>
      </c>
    </row>
    <row r="386" spans="2:3">
      <c r="B386" s="613">
        <f t="shared" si="143"/>
        <v>46327</v>
      </c>
      <c r="C386" s="614">
        <f t="shared" si="144"/>
        <v>125</v>
      </c>
    </row>
    <row r="387" spans="2:3">
      <c r="B387" s="613">
        <f t="shared" si="143"/>
        <v>46357</v>
      </c>
      <c r="C387" s="614">
        <f t="shared" si="144"/>
        <v>125</v>
      </c>
    </row>
    <row r="388" spans="2:3">
      <c r="B388" s="613">
        <f t="shared" si="143"/>
        <v>46388</v>
      </c>
      <c r="C388" s="614">
        <f t="shared" si="144"/>
        <v>125</v>
      </c>
    </row>
    <row r="389" spans="2:3">
      <c r="B389" s="613">
        <f t="shared" si="143"/>
        <v>46419</v>
      </c>
      <c r="C389" s="614">
        <f t="shared" si="144"/>
        <v>125</v>
      </c>
    </row>
    <row r="390" spans="2:3">
      <c r="B390" s="613">
        <f t="shared" si="143"/>
        <v>46447</v>
      </c>
      <c r="C390" s="614">
        <f t="shared" si="144"/>
        <v>125</v>
      </c>
    </row>
    <row r="391" spans="2:3">
      <c r="B391" s="613">
        <f t="shared" si="143"/>
        <v>46478</v>
      </c>
      <c r="C391" s="614">
        <f t="shared" si="144"/>
        <v>125</v>
      </c>
    </row>
    <row r="392" spans="2:3">
      <c r="B392" s="613">
        <f t="shared" si="143"/>
        <v>46508</v>
      </c>
      <c r="C392" s="614">
        <f t="shared" si="144"/>
        <v>125</v>
      </c>
    </row>
    <row r="393" spans="2:3">
      <c r="B393" s="613">
        <f t="shared" si="143"/>
        <v>46539</v>
      </c>
      <c r="C393" s="614">
        <f t="shared" si="144"/>
        <v>125</v>
      </c>
    </row>
    <row r="394" spans="2:3">
      <c r="B394" s="613">
        <f t="shared" si="143"/>
        <v>46569</v>
      </c>
      <c r="C394" s="614">
        <f t="shared" si="144"/>
        <v>125</v>
      </c>
    </row>
    <row r="395" spans="2:3">
      <c r="B395" s="613">
        <f t="shared" si="143"/>
        <v>46600</v>
      </c>
      <c r="C395" s="614">
        <f t="shared" si="144"/>
        <v>125</v>
      </c>
    </row>
    <row r="396" spans="2:3">
      <c r="B396" s="613">
        <f t="shared" si="143"/>
        <v>46631</v>
      </c>
      <c r="C396" s="614">
        <f t="shared" si="144"/>
        <v>125</v>
      </c>
    </row>
    <row r="397" spans="2:3">
      <c r="B397" s="613">
        <f t="shared" si="143"/>
        <v>46661</v>
      </c>
      <c r="C397" s="614">
        <f t="shared" si="144"/>
        <v>125</v>
      </c>
    </row>
    <row r="398" spans="2:3">
      <c r="B398" s="613">
        <f t="shared" si="143"/>
        <v>46692</v>
      </c>
      <c r="C398" s="614">
        <f t="shared" si="144"/>
        <v>125</v>
      </c>
    </row>
    <row r="399" spans="2:3">
      <c r="B399" s="613">
        <f t="shared" si="143"/>
        <v>46722</v>
      </c>
      <c r="C399" s="614">
        <f t="shared" si="144"/>
        <v>125</v>
      </c>
    </row>
    <row r="400" spans="2:3">
      <c r="B400" s="613">
        <f t="shared" si="143"/>
        <v>46753</v>
      </c>
      <c r="C400" s="614">
        <f t="shared" si="144"/>
        <v>125</v>
      </c>
    </row>
    <row r="401" spans="2:3">
      <c r="B401" s="613">
        <f t="shared" si="143"/>
        <v>46784</v>
      </c>
      <c r="C401" s="614">
        <f t="shared" si="144"/>
        <v>125</v>
      </c>
    </row>
    <row r="402" spans="2:3">
      <c r="B402" s="613">
        <f t="shared" ref="B402:B411" si="145">+EDATE(B401,1)</f>
        <v>46813</v>
      </c>
      <c r="C402" s="614">
        <f t="shared" si="144"/>
        <v>125</v>
      </c>
    </row>
    <row r="403" spans="2:3">
      <c r="B403" s="613">
        <f t="shared" si="145"/>
        <v>46844</v>
      </c>
      <c r="C403" s="614">
        <f t="shared" si="144"/>
        <v>125</v>
      </c>
    </row>
    <row r="404" spans="2:3">
      <c r="B404" s="613">
        <f t="shared" si="145"/>
        <v>46874</v>
      </c>
      <c r="C404" s="614">
        <f t="shared" si="144"/>
        <v>125</v>
      </c>
    </row>
    <row r="405" spans="2:3">
      <c r="B405" s="613">
        <f t="shared" si="145"/>
        <v>46905</v>
      </c>
      <c r="C405" s="614">
        <f t="shared" si="144"/>
        <v>125</v>
      </c>
    </row>
    <row r="406" spans="2:3">
      <c r="B406" s="613">
        <f t="shared" si="145"/>
        <v>46935</v>
      </c>
      <c r="C406" s="614">
        <f t="shared" si="144"/>
        <v>125</v>
      </c>
    </row>
    <row r="407" spans="2:3">
      <c r="B407" s="613">
        <f t="shared" si="145"/>
        <v>46966</v>
      </c>
      <c r="C407" s="614">
        <f t="shared" si="144"/>
        <v>125</v>
      </c>
    </row>
    <row r="408" spans="2:3">
      <c r="B408" s="613">
        <f t="shared" si="145"/>
        <v>46997</v>
      </c>
      <c r="C408" s="614">
        <f t="shared" si="144"/>
        <v>125</v>
      </c>
    </row>
    <row r="409" spans="2:3">
      <c r="B409" s="613">
        <f t="shared" si="145"/>
        <v>47027</v>
      </c>
      <c r="C409" s="614">
        <f t="shared" si="144"/>
        <v>125</v>
      </c>
    </row>
    <row r="410" spans="2:3">
      <c r="B410" s="613">
        <f t="shared" si="145"/>
        <v>47058</v>
      </c>
      <c r="C410" s="614">
        <f t="shared" si="144"/>
        <v>125</v>
      </c>
    </row>
    <row r="411" spans="2:3">
      <c r="B411" s="613">
        <f t="shared" si="145"/>
        <v>47088</v>
      </c>
      <c r="C411" s="614">
        <f t="shared" si="144"/>
        <v>125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GA416"/>
  <sheetViews>
    <sheetView showGridLines="0" zoomScale="75" zoomScaleNormal="75" workbookViewId="0">
      <selection activeCell="C7" sqref="C7"/>
    </sheetView>
  </sheetViews>
  <sheetFormatPr defaultRowHeight="15"/>
  <cols>
    <col min="1" max="1" width="9.28515625" bestFit="1" customWidth="1"/>
    <col min="2" max="2" width="22.85546875" bestFit="1" customWidth="1"/>
    <col min="3" max="3" width="35.28515625" customWidth="1"/>
    <col min="4" max="15" width="14.42578125" customWidth="1"/>
    <col min="16" max="51" width="14.42578125" style="461" customWidth="1"/>
    <col min="52" max="183" width="14.42578125" customWidth="1"/>
  </cols>
  <sheetData>
    <row r="1" spans="2:183">
      <c r="C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2:183">
      <c r="B2" s="160" t="s">
        <v>32</v>
      </c>
      <c r="C2" s="161" t="s">
        <v>33</v>
      </c>
      <c r="D2" s="162">
        <v>41275</v>
      </c>
      <c r="E2" s="162">
        <v>41306</v>
      </c>
      <c r="F2" s="162">
        <v>41334</v>
      </c>
      <c r="G2" s="162">
        <v>41365</v>
      </c>
      <c r="H2" s="162">
        <v>41395</v>
      </c>
      <c r="I2" s="162">
        <v>41426</v>
      </c>
      <c r="J2" s="162">
        <v>41456</v>
      </c>
      <c r="K2" s="162">
        <v>41487</v>
      </c>
      <c r="L2" s="162">
        <v>41518</v>
      </c>
      <c r="M2" s="162">
        <v>41548</v>
      </c>
      <c r="N2" s="162">
        <v>41579</v>
      </c>
      <c r="O2" s="162">
        <v>41609</v>
      </c>
      <c r="P2" s="162">
        <v>41640</v>
      </c>
      <c r="Q2" s="162">
        <v>41671</v>
      </c>
      <c r="R2" s="162">
        <v>41699</v>
      </c>
      <c r="S2" s="162">
        <v>41730</v>
      </c>
      <c r="T2" s="162">
        <v>41760</v>
      </c>
      <c r="U2" s="162">
        <v>41791</v>
      </c>
      <c r="V2" s="162">
        <v>41821</v>
      </c>
      <c r="W2" s="162">
        <v>41852</v>
      </c>
      <c r="X2" s="162">
        <v>41883</v>
      </c>
      <c r="Y2" s="162">
        <v>41913</v>
      </c>
      <c r="Z2" s="162">
        <v>41944</v>
      </c>
      <c r="AA2" s="162">
        <v>41974</v>
      </c>
      <c r="AB2" s="162">
        <v>42005</v>
      </c>
      <c r="AC2" s="162">
        <v>42036</v>
      </c>
      <c r="AD2" s="162">
        <v>42064</v>
      </c>
      <c r="AE2" s="162">
        <v>42095</v>
      </c>
      <c r="AF2" s="162">
        <v>42125</v>
      </c>
      <c r="AG2" s="162">
        <v>42156</v>
      </c>
      <c r="AH2" s="162">
        <v>42186</v>
      </c>
      <c r="AI2" s="162">
        <v>42217</v>
      </c>
      <c r="AJ2" s="162">
        <v>42248</v>
      </c>
      <c r="AK2" s="162">
        <v>42278</v>
      </c>
      <c r="AL2" s="162">
        <v>42309</v>
      </c>
      <c r="AM2" s="162">
        <v>42339</v>
      </c>
      <c r="AN2" s="162">
        <v>42370</v>
      </c>
      <c r="AO2" s="162">
        <v>42401</v>
      </c>
      <c r="AP2" s="162">
        <v>42430</v>
      </c>
      <c r="AQ2" s="162">
        <v>42461</v>
      </c>
      <c r="AR2" s="162">
        <v>42491</v>
      </c>
      <c r="AS2" s="162">
        <v>42522</v>
      </c>
      <c r="AT2" s="162">
        <v>42552</v>
      </c>
      <c r="AU2" s="162">
        <v>42583</v>
      </c>
      <c r="AV2" s="162">
        <v>42614</v>
      </c>
      <c r="AW2" s="162">
        <v>42644</v>
      </c>
      <c r="AX2" s="162">
        <v>42675</v>
      </c>
      <c r="AY2" s="162">
        <v>42705</v>
      </c>
      <c r="AZ2" s="162">
        <v>42736</v>
      </c>
      <c r="BA2" s="162">
        <v>42767</v>
      </c>
      <c r="BB2" s="162">
        <v>42795</v>
      </c>
      <c r="BC2" s="162">
        <v>42826</v>
      </c>
      <c r="BD2" s="162">
        <v>42856</v>
      </c>
      <c r="BE2" s="162">
        <v>42887</v>
      </c>
      <c r="BF2" s="162">
        <v>42917</v>
      </c>
      <c r="BG2" s="162">
        <v>42948</v>
      </c>
      <c r="BH2" s="162">
        <v>42979</v>
      </c>
      <c r="BI2" s="162">
        <v>43009</v>
      </c>
      <c r="BJ2" s="162">
        <v>43040</v>
      </c>
      <c r="BK2" s="162">
        <v>43070</v>
      </c>
      <c r="BL2" s="162">
        <v>43101</v>
      </c>
      <c r="BM2" s="162">
        <v>43132</v>
      </c>
      <c r="BN2" s="162">
        <v>43160</v>
      </c>
      <c r="BO2" s="162">
        <v>43191</v>
      </c>
      <c r="BP2" s="162">
        <v>43221</v>
      </c>
      <c r="BQ2" s="162">
        <v>43252</v>
      </c>
      <c r="BR2" s="162">
        <v>43282</v>
      </c>
      <c r="BS2" s="162">
        <v>43313</v>
      </c>
      <c r="BT2" s="162">
        <v>43344</v>
      </c>
      <c r="BU2" s="162">
        <v>43374</v>
      </c>
      <c r="BV2" s="162">
        <v>43405</v>
      </c>
      <c r="BW2" s="162">
        <v>43435</v>
      </c>
      <c r="BX2" s="162">
        <v>43466</v>
      </c>
      <c r="BY2" s="162">
        <v>43497</v>
      </c>
      <c r="BZ2" s="162">
        <v>43525</v>
      </c>
      <c r="CA2" s="162">
        <v>43556</v>
      </c>
      <c r="CB2" s="162">
        <v>43586</v>
      </c>
      <c r="CC2" s="162">
        <v>43617</v>
      </c>
      <c r="CD2" s="162">
        <v>43647</v>
      </c>
      <c r="CE2" s="162">
        <v>43678</v>
      </c>
      <c r="CF2" s="162">
        <v>43709</v>
      </c>
      <c r="CG2" s="162">
        <v>43739</v>
      </c>
      <c r="CH2" s="162">
        <v>43770</v>
      </c>
      <c r="CI2" s="162">
        <v>43800</v>
      </c>
      <c r="CJ2" s="162">
        <v>43831</v>
      </c>
      <c r="CK2" s="162">
        <v>43862</v>
      </c>
      <c r="CL2" s="162">
        <v>43891</v>
      </c>
      <c r="CM2" s="162">
        <v>43922</v>
      </c>
      <c r="CN2" s="162">
        <v>43952</v>
      </c>
      <c r="CO2" s="162">
        <v>43983</v>
      </c>
      <c r="CP2" s="162">
        <v>44013</v>
      </c>
      <c r="CQ2" s="162">
        <v>44044</v>
      </c>
      <c r="CR2" s="162">
        <v>44075</v>
      </c>
      <c r="CS2" s="162">
        <v>44105</v>
      </c>
      <c r="CT2" s="162">
        <v>44136</v>
      </c>
      <c r="CU2" s="162">
        <v>44166</v>
      </c>
      <c r="CV2" s="162">
        <v>44197</v>
      </c>
      <c r="CW2" s="162">
        <v>44228</v>
      </c>
      <c r="CX2" s="162">
        <v>44256</v>
      </c>
      <c r="CY2" s="162">
        <v>44287</v>
      </c>
      <c r="CZ2" s="162">
        <v>44317</v>
      </c>
      <c r="DA2" s="162">
        <v>44348</v>
      </c>
      <c r="DB2" s="162">
        <v>44378</v>
      </c>
      <c r="DC2" s="162">
        <v>44409</v>
      </c>
      <c r="DD2" s="162">
        <v>44440</v>
      </c>
      <c r="DE2" s="162">
        <v>44470</v>
      </c>
      <c r="DF2" s="162">
        <v>44501</v>
      </c>
      <c r="DG2" s="162">
        <v>44531</v>
      </c>
      <c r="DH2" s="162">
        <v>44562</v>
      </c>
      <c r="DI2" s="162">
        <v>44593</v>
      </c>
      <c r="DJ2" s="162">
        <v>44621</v>
      </c>
      <c r="DK2" s="162">
        <v>44652</v>
      </c>
      <c r="DL2" s="162">
        <v>44682</v>
      </c>
      <c r="DM2" s="162">
        <v>44713</v>
      </c>
      <c r="DN2" s="162">
        <v>44743</v>
      </c>
      <c r="DO2" s="162">
        <v>44774</v>
      </c>
      <c r="DP2" s="162">
        <v>44805</v>
      </c>
      <c r="DQ2" s="162">
        <v>44835</v>
      </c>
      <c r="DR2" s="162">
        <v>44866</v>
      </c>
      <c r="DS2" s="162">
        <v>44896</v>
      </c>
      <c r="DT2" s="162">
        <v>44927</v>
      </c>
      <c r="DU2" s="162">
        <v>44958</v>
      </c>
      <c r="DV2" s="162">
        <v>44986</v>
      </c>
      <c r="DW2" s="162">
        <v>45017</v>
      </c>
      <c r="DX2" s="162">
        <v>45047</v>
      </c>
      <c r="DY2" s="162">
        <v>45078</v>
      </c>
      <c r="DZ2" s="162">
        <v>45108</v>
      </c>
      <c r="EA2" s="162">
        <v>45139</v>
      </c>
      <c r="EB2" s="162">
        <v>45170</v>
      </c>
      <c r="EC2" s="162">
        <v>45200</v>
      </c>
      <c r="ED2" s="162">
        <v>45231</v>
      </c>
      <c r="EE2" s="162">
        <v>45261</v>
      </c>
      <c r="EF2" s="162">
        <v>45292</v>
      </c>
      <c r="EG2" s="162">
        <v>45323</v>
      </c>
      <c r="EH2" s="162">
        <v>45352</v>
      </c>
      <c r="EI2" s="162">
        <v>45383</v>
      </c>
      <c r="EJ2" s="162">
        <v>45413</v>
      </c>
      <c r="EK2" s="162">
        <v>45444</v>
      </c>
      <c r="EL2" s="162">
        <v>45474</v>
      </c>
      <c r="EM2" s="162">
        <v>45505</v>
      </c>
      <c r="EN2" s="162">
        <v>45536</v>
      </c>
      <c r="EO2" s="162">
        <v>45566</v>
      </c>
      <c r="EP2" s="162">
        <v>45597</v>
      </c>
      <c r="EQ2" s="162">
        <v>45627</v>
      </c>
      <c r="ER2" s="162">
        <v>45658</v>
      </c>
      <c r="ES2" s="162">
        <v>45689</v>
      </c>
      <c r="ET2" s="162">
        <v>45717</v>
      </c>
      <c r="EU2" s="162">
        <v>45748</v>
      </c>
      <c r="EV2" s="162">
        <v>45778</v>
      </c>
      <c r="EW2" s="162">
        <v>45809</v>
      </c>
      <c r="EX2" s="162">
        <v>45839</v>
      </c>
      <c r="EY2" s="162">
        <v>45870</v>
      </c>
      <c r="EZ2" s="162">
        <v>45901</v>
      </c>
      <c r="FA2" s="162">
        <v>45931</v>
      </c>
      <c r="FB2" s="162">
        <v>45962</v>
      </c>
      <c r="FC2" s="162">
        <v>45992</v>
      </c>
      <c r="FD2" s="162">
        <v>46023</v>
      </c>
      <c r="FE2" s="162">
        <v>46054</v>
      </c>
      <c r="FF2" s="162">
        <v>46082</v>
      </c>
      <c r="FG2" s="162">
        <v>46113</v>
      </c>
      <c r="FH2" s="162">
        <v>46143</v>
      </c>
      <c r="FI2" s="162">
        <v>46174</v>
      </c>
      <c r="FJ2" s="162">
        <v>46204</v>
      </c>
      <c r="FK2" s="162">
        <v>46235</v>
      </c>
      <c r="FL2" s="162">
        <v>46266</v>
      </c>
      <c r="FM2" s="162">
        <v>46296</v>
      </c>
      <c r="FN2" s="162">
        <v>46327</v>
      </c>
      <c r="FO2" s="162">
        <v>46357</v>
      </c>
      <c r="FP2" s="162">
        <v>46388</v>
      </c>
      <c r="FQ2" s="162">
        <v>46419</v>
      </c>
      <c r="FR2" s="162">
        <v>46447</v>
      </c>
      <c r="FS2" s="162">
        <v>46478</v>
      </c>
      <c r="FT2" s="162">
        <v>46508</v>
      </c>
      <c r="FU2" s="162">
        <v>46539</v>
      </c>
      <c r="FV2" s="162">
        <v>46569</v>
      </c>
      <c r="FW2" s="162">
        <v>46600</v>
      </c>
      <c r="FX2" s="162">
        <v>46631</v>
      </c>
      <c r="FY2" s="162">
        <v>46661</v>
      </c>
      <c r="FZ2" s="162">
        <v>46692</v>
      </c>
      <c r="GA2" s="162">
        <v>46722</v>
      </c>
    </row>
    <row r="3" spans="2:183">
      <c r="B3" s="75" t="s">
        <v>1</v>
      </c>
      <c r="C3" s="163" t="s">
        <v>34</v>
      </c>
      <c r="D3" s="164">
        <v>417</v>
      </c>
      <c r="E3" s="165">
        <v>417</v>
      </c>
      <c r="F3" s="165">
        <v>417</v>
      </c>
      <c r="G3" s="165">
        <v>417</v>
      </c>
      <c r="H3" s="165">
        <v>417</v>
      </c>
      <c r="I3" s="165">
        <v>417</v>
      </c>
      <c r="J3" s="165">
        <v>417</v>
      </c>
      <c r="K3" s="165">
        <v>417</v>
      </c>
      <c r="L3" s="165">
        <v>417</v>
      </c>
      <c r="M3" s="165">
        <v>417</v>
      </c>
      <c r="N3" s="165">
        <v>417</v>
      </c>
      <c r="O3" s="165">
        <v>417</v>
      </c>
      <c r="P3" s="165">
        <v>417</v>
      </c>
      <c r="Q3" s="165">
        <v>417</v>
      </c>
      <c r="R3" s="165">
        <v>417</v>
      </c>
      <c r="S3" s="165">
        <v>417</v>
      </c>
      <c r="T3" s="165">
        <v>417</v>
      </c>
      <c r="U3" s="165">
        <v>417</v>
      </c>
      <c r="V3" s="165">
        <v>417</v>
      </c>
      <c r="W3" s="165">
        <v>417</v>
      </c>
      <c r="X3" s="165">
        <v>417</v>
      </c>
      <c r="Y3" s="165">
        <v>417</v>
      </c>
      <c r="Z3" s="165">
        <v>417</v>
      </c>
      <c r="AA3" s="165">
        <v>417</v>
      </c>
      <c r="AB3" s="165">
        <v>417</v>
      </c>
      <c r="AC3" s="165">
        <v>417</v>
      </c>
      <c r="AD3" s="165">
        <v>417</v>
      </c>
      <c r="AE3" s="165">
        <v>417</v>
      </c>
      <c r="AF3" s="165">
        <v>417</v>
      </c>
      <c r="AG3" s="165">
        <v>417</v>
      </c>
      <c r="AH3" s="165">
        <v>417</v>
      </c>
      <c r="AI3" s="165">
        <v>417</v>
      </c>
      <c r="AJ3" s="165">
        <v>417</v>
      </c>
      <c r="AK3" s="165">
        <v>417</v>
      </c>
      <c r="AL3" s="165">
        <v>417</v>
      </c>
      <c r="AM3" s="165">
        <v>417</v>
      </c>
      <c r="AN3" s="165">
        <v>417</v>
      </c>
      <c r="AO3" s="165">
        <v>417</v>
      </c>
      <c r="AP3" s="165">
        <v>417</v>
      </c>
      <c r="AQ3" s="165">
        <v>417</v>
      </c>
      <c r="AR3" s="165">
        <v>417</v>
      </c>
      <c r="AS3" s="165">
        <v>417</v>
      </c>
      <c r="AT3" s="165">
        <v>417</v>
      </c>
      <c r="AU3" s="165">
        <v>417</v>
      </c>
      <c r="AV3" s="165">
        <v>417</v>
      </c>
      <c r="AW3" s="165">
        <v>417</v>
      </c>
      <c r="AX3" s="165">
        <v>417</v>
      </c>
      <c r="AY3" s="165">
        <v>417</v>
      </c>
      <c r="AZ3" s="165">
        <v>417</v>
      </c>
      <c r="BA3" s="165">
        <v>417</v>
      </c>
      <c r="BB3" s="165">
        <v>417</v>
      </c>
      <c r="BC3" s="165">
        <v>417</v>
      </c>
      <c r="BD3" s="165">
        <v>417</v>
      </c>
      <c r="BE3" s="165">
        <v>417</v>
      </c>
      <c r="BF3" s="165">
        <v>417</v>
      </c>
      <c r="BG3" s="165">
        <v>417</v>
      </c>
      <c r="BH3" s="165">
        <v>417</v>
      </c>
      <c r="BI3" s="165">
        <v>417</v>
      </c>
      <c r="BJ3" s="165">
        <v>417</v>
      </c>
      <c r="BK3" s="165">
        <v>417</v>
      </c>
      <c r="BL3" s="165">
        <v>417</v>
      </c>
      <c r="BM3" s="165">
        <v>417</v>
      </c>
      <c r="BN3" s="165">
        <v>417</v>
      </c>
      <c r="BO3" s="165">
        <v>417</v>
      </c>
      <c r="BP3" s="165">
        <v>417</v>
      </c>
      <c r="BQ3" s="165">
        <v>417</v>
      </c>
      <c r="BR3" s="165">
        <v>417</v>
      </c>
      <c r="BS3" s="165">
        <v>417</v>
      </c>
      <c r="BT3" s="165">
        <v>417</v>
      </c>
      <c r="BU3" s="165">
        <v>417</v>
      </c>
      <c r="BV3" s="165">
        <v>417</v>
      </c>
      <c r="BW3" s="165">
        <v>417</v>
      </c>
      <c r="BX3" s="165">
        <v>417</v>
      </c>
      <c r="BY3" s="165">
        <v>417</v>
      </c>
      <c r="BZ3" s="165">
        <v>417</v>
      </c>
      <c r="CA3" s="165">
        <v>417</v>
      </c>
      <c r="CB3" s="165">
        <v>417</v>
      </c>
      <c r="CC3" s="165">
        <v>417</v>
      </c>
      <c r="CD3" s="165">
        <v>417</v>
      </c>
      <c r="CE3" s="165">
        <v>417</v>
      </c>
      <c r="CF3" s="165">
        <v>417</v>
      </c>
      <c r="CG3" s="165">
        <v>417</v>
      </c>
      <c r="CH3" s="165">
        <v>417</v>
      </c>
      <c r="CI3" s="165">
        <v>417</v>
      </c>
      <c r="CJ3" s="165">
        <v>417</v>
      </c>
      <c r="CK3" s="165">
        <v>417</v>
      </c>
      <c r="CL3" s="165">
        <v>417</v>
      </c>
      <c r="CM3" s="165">
        <v>417</v>
      </c>
      <c r="CN3" s="165">
        <v>417</v>
      </c>
      <c r="CO3" s="165">
        <v>417</v>
      </c>
      <c r="CP3" s="165">
        <v>417</v>
      </c>
      <c r="CQ3" s="165">
        <v>417</v>
      </c>
      <c r="CR3" s="165">
        <v>417</v>
      </c>
      <c r="CS3" s="165">
        <v>417</v>
      </c>
      <c r="CT3" s="165">
        <v>417</v>
      </c>
      <c r="CU3" s="165">
        <v>417</v>
      </c>
      <c r="CV3" s="165">
        <v>417</v>
      </c>
      <c r="CW3" s="165">
        <v>417</v>
      </c>
      <c r="CX3" s="165">
        <v>417</v>
      </c>
      <c r="CY3" s="165">
        <v>417</v>
      </c>
      <c r="CZ3" s="165">
        <v>417</v>
      </c>
      <c r="DA3" s="165">
        <v>417</v>
      </c>
      <c r="DB3" s="165">
        <v>417</v>
      </c>
      <c r="DC3" s="165">
        <v>417</v>
      </c>
      <c r="DD3" s="165">
        <v>417</v>
      </c>
      <c r="DE3" s="165">
        <v>417</v>
      </c>
      <c r="DF3" s="165">
        <v>417</v>
      </c>
      <c r="DG3" s="165">
        <v>417</v>
      </c>
      <c r="DH3" s="165">
        <v>417</v>
      </c>
      <c r="DI3" s="165">
        <v>417</v>
      </c>
      <c r="DJ3" s="165">
        <v>417</v>
      </c>
      <c r="DK3" s="165">
        <v>417</v>
      </c>
      <c r="DL3" s="165">
        <v>417</v>
      </c>
      <c r="DM3" s="165">
        <v>417</v>
      </c>
      <c r="DN3" s="165">
        <v>417</v>
      </c>
      <c r="DO3" s="165">
        <v>417</v>
      </c>
      <c r="DP3" s="165">
        <v>417</v>
      </c>
      <c r="DQ3" s="165">
        <v>417</v>
      </c>
      <c r="DR3" s="165">
        <v>417</v>
      </c>
      <c r="DS3" s="165">
        <v>417</v>
      </c>
      <c r="DT3" s="165">
        <v>417</v>
      </c>
      <c r="DU3" s="165">
        <v>417</v>
      </c>
      <c r="DV3" s="165">
        <v>417</v>
      </c>
      <c r="DW3" s="165">
        <v>417</v>
      </c>
      <c r="DX3" s="165">
        <v>417</v>
      </c>
      <c r="DY3" s="165">
        <v>417</v>
      </c>
      <c r="DZ3" s="165">
        <v>417</v>
      </c>
      <c r="EA3" s="165">
        <v>417</v>
      </c>
      <c r="EB3" s="165">
        <v>417</v>
      </c>
      <c r="EC3" s="165">
        <v>417</v>
      </c>
      <c r="ED3" s="165">
        <v>417</v>
      </c>
      <c r="EE3" s="165">
        <v>417</v>
      </c>
      <c r="EF3" s="165">
        <v>417</v>
      </c>
      <c r="EG3" s="165">
        <v>417</v>
      </c>
      <c r="EH3" s="165">
        <v>417</v>
      </c>
      <c r="EI3" s="165">
        <v>417</v>
      </c>
      <c r="EJ3" s="165">
        <v>417</v>
      </c>
      <c r="EK3" s="165">
        <v>417</v>
      </c>
      <c r="EL3" s="165">
        <v>417</v>
      </c>
      <c r="EM3" s="165">
        <v>417</v>
      </c>
      <c r="EN3" s="165">
        <v>417</v>
      </c>
      <c r="EO3" s="165">
        <v>417</v>
      </c>
      <c r="EP3" s="165">
        <v>417</v>
      </c>
      <c r="EQ3" s="165">
        <v>417</v>
      </c>
      <c r="ER3" s="165">
        <v>417</v>
      </c>
      <c r="ES3" s="165">
        <v>417</v>
      </c>
      <c r="ET3" s="165">
        <v>417</v>
      </c>
      <c r="EU3" s="165">
        <v>417</v>
      </c>
      <c r="EV3" s="165">
        <v>417</v>
      </c>
      <c r="EW3" s="165">
        <v>417</v>
      </c>
      <c r="EX3" s="165">
        <v>417</v>
      </c>
      <c r="EY3" s="165">
        <v>417</v>
      </c>
      <c r="EZ3" s="165">
        <v>417</v>
      </c>
      <c r="FA3" s="165">
        <v>417</v>
      </c>
      <c r="FB3" s="165">
        <v>417</v>
      </c>
      <c r="FC3" s="165">
        <v>417</v>
      </c>
      <c r="FD3" s="165">
        <v>417</v>
      </c>
      <c r="FE3" s="165">
        <v>417</v>
      </c>
      <c r="FF3" s="165">
        <v>417</v>
      </c>
      <c r="FG3" s="165">
        <v>417</v>
      </c>
      <c r="FH3" s="165">
        <v>417</v>
      </c>
      <c r="FI3" s="165">
        <v>417</v>
      </c>
      <c r="FJ3" s="165">
        <v>417</v>
      </c>
      <c r="FK3" s="165">
        <v>417</v>
      </c>
      <c r="FL3" s="165">
        <v>417</v>
      </c>
      <c r="FM3" s="165">
        <v>417</v>
      </c>
      <c r="FN3" s="165">
        <v>417</v>
      </c>
      <c r="FO3" s="165">
        <v>417</v>
      </c>
      <c r="FP3" s="165">
        <v>417</v>
      </c>
      <c r="FQ3" s="165">
        <v>417</v>
      </c>
      <c r="FR3" s="165">
        <v>417</v>
      </c>
      <c r="FS3" s="165">
        <v>417</v>
      </c>
      <c r="FT3" s="165">
        <v>417</v>
      </c>
      <c r="FU3" s="165">
        <v>417</v>
      </c>
      <c r="FV3" s="165">
        <v>417</v>
      </c>
      <c r="FW3" s="165">
        <v>417</v>
      </c>
      <c r="FX3" s="165">
        <v>417</v>
      </c>
      <c r="FY3" s="165">
        <v>417</v>
      </c>
      <c r="FZ3" s="165">
        <v>417</v>
      </c>
      <c r="GA3" s="165">
        <v>417</v>
      </c>
    </row>
    <row r="4" spans="2:183">
      <c r="B4" s="96" t="s">
        <v>1</v>
      </c>
      <c r="C4" s="166" t="s">
        <v>35</v>
      </c>
      <c r="D4" s="167">
        <v>135611.03333333335</v>
      </c>
      <c r="E4" s="168">
        <v>121928.34444444445</v>
      </c>
      <c r="F4" s="168">
        <v>131917.37777777779</v>
      </c>
      <c r="G4" s="168">
        <v>125257.15555555555</v>
      </c>
      <c r="H4" s="168">
        <v>129024.4888888889</v>
      </c>
      <c r="I4" s="168">
        <v>121933.4111111111</v>
      </c>
      <c r="J4" s="168">
        <v>127871.9111111111</v>
      </c>
      <c r="K4" s="168">
        <v>127186.5</v>
      </c>
      <c r="L4" s="168">
        <v>122143.2</v>
      </c>
      <c r="M4" s="168">
        <v>16758.213777777779</v>
      </c>
      <c r="N4" s="168">
        <v>61942.516444444445</v>
      </c>
      <c r="O4" s="168">
        <v>129339.54444444444</v>
      </c>
      <c r="P4" s="168">
        <v>133400.01111111112</v>
      </c>
      <c r="Q4" s="168">
        <v>120558.75555555556</v>
      </c>
      <c r="R4" s="168">
        <v>126255.87777777777</v>
      </c>
      <c r="S4" s="168">
        <v>122622.46666666667</v>
      </c>
      <c r="T4" s="168">
        <v>127405.57777777777</v>
      </c>
      <c r="U4" s="168">
        <v>121872.2111111111</v>
      </c>
      <c r="V4" s="168">
        <v>126438.9</v>
      </c>
      <c r="W4" s="168">
        <v>126839.53333333333</v>
      </c>
      <c r="X4" s="168">
        <v>121079.9111111111</v>
      </c>
      <c r="Y4" s="168">
        <v>97615.077777777769</v>
      </c>
      <c r="Z4" s="168">
        <v>122113.56666666667</v>
      </c>
      <c r="AA4" s="168">
        <v>127529.14444444445</v>
      </c>
      <c r="AB4" s="168">
        <v>131634.46666666667</v>
      </c>
      <c r="AC4" s="168">
        <v>120467.57777777777</v>
      </c>
      <c r="AD4" s="168">
        <v>126872.44444444445</v>
      </c>
      <c r="AE4" s="168">
        <v>121563.65555555555</v>
      </c>
      <c r="AF4" s="168">
        <v>127383.75555555556</v>
      </c>
      <c r="AG4" s="168">
        <v>122391.35555555555</v>
      </c>
      <c r="AH4" s="168">
        <v>127380.15555555555</v>
      </c>
      <c r="AI4" s="168">
        <v>126991.35555555555</v>
      </c>
      <c r="AJ4" s="168">
        <v>120233.5</v>
      </c>
      <c r="AK4" s="168">
        <v>40833.202666666664</v>
      </c>
      <c r="AL4" s="168">
        <v>122726.43333333333</v>
      </c>
      <c r="AM4" s="168">
        <v>125581.12222222223</v>
      </c>
      <c r="AN4" s="168">
        <v>132477.7111111111</v>
      </c>
      <c r="AO4" s="168">
        <v>124734.94444444445</v>
      </c>
      <c r="AP4" s="168">
        <v>127275.65555555555</v>
      </c>
      <c r="AQ4" s="168">
        <v>122640.2111111111</v>
      </c>
      <c r="AR4" s="168">
        <v>126786.52222222222</v>
      </c>
      <c r="AS4" s="168">
        <v>122561.36666666667</v>
      </c>
      <c r="AT4" s="168">
        <v>126987.42222222223</v>
      </c>
      <c r="AU4" s="168">
        <v>127465.7888888889</v>
      </c>
      <c r="AV4" s="168">
        <v>120094.7</v>
      </c>
      <c r="AW4" s="168">
        <v>98320.3</v>
      </c>
      <c r="AX4" s="168">
        <v>124373.44444444445</v>
      </c>
      <c r="AY4" s="168">
        <v>125941.24444444444</v>
      </c>
      <c r="AZ4" s="168">
        <v>132969.52222222224</v>
      </c>
      <c r="BA4" s="168">
        <v>120419.32222222222</v>
      </c>
      <c r="BB4" s="168">
        <v>126525.62222222223</v>
      </c>
      <c r="BC4" s="168">
        <v>121750.97777777778</v>
      </c>
      <c r="BD4" s="168">
        <v>126308.4</v>
      </c>
      <c r="BE4" s="168">
        <v>122539.42222222223</v>
      </c>
      <c r="BF4" s="168">
        <v>126699.8</v>
      </c>
      <c r="BG4" s="168">
        <v>127720.32222222222</v>
      </c>
      <c r="BH4" s="168">
        <v>115231.05555555555</v>
      </c>
      <c r="BI4" s="168">
        <v>0</v>
      </c>
      <c r="BJ4" s="168">
        <v>52979.150222222226</v>
      </c>
      <c r="BK4" s="168">
        <v>126277.37777777777</v>
      </c>
      <c r="BL4" s="168">
        <v>133561.68888888889</v>
      </c>
      <c r="BM4" s="168">
        <v>120319.27777777778</v>
      </c>
      <c r="BN4" s="168">
        <v>127951.35555555555</v>
      </c>
      <c r="BO4" s="168">
        <v>124288.66666666667</v>
      </c>
      <c r="BP4" s="168">
        <v>127942.07777777777</v>
      </c>
      <c r="BQ4" s="168">
        <v>123041.24444444444</v>
      </c>
      <c r="BR4" s="168">
        <v>128085.4111111111</v>
      </c>
      <c r="BS4" s="168">
        <v>128662.32222222222</v>
      </c>
      <c r="BT4" s="168">
        <v>121761.75555555556</v>
      </c>
      <c r="BU4" s="168">
        <v>127389.56666666667</v>
      </c>
      <c r="BV4" s="168">
        <v>99054.033333333326</v>
      </c>
      <c r="BW4" s="168">
        <v>133042.06666666668</v>
      </c>
      <c r="BX4" s="168">
        <v>136432.73333333334</v>
      </c>
      <c r="BY4" s="168">
        <v>123898.35555555555</v>
      </c>
      <c r="BZ4" s="168">
        <v>136324.5777777778</v>
      </c>
      <c r="CA4" s="168">
        <v>129459.02222222222</v>
      </c>
      <c r="CB4" s="168">
        <v>131178.2111111111</v>
      </c>
      <c r="CC4" s="168">
        <v>127297.05555555555</v>
      </c>
      <c r="CD4" s="168">
        <v>132994.42222222223</v>
      </c>
      <c r="CE4" s="168">
        <v>133097.57777777777</v>
      </c>
      <c r="CF4" s="168">
        <v>128907.61111111111</v>
      </c>
      <c r="CG4" s="168">
        <v>17773.245777777774</v>
      </c>
      <c r="CH4" s="168">
        <v>127276.66666666667</v>
      </c>
      <c r="CI4" s="168">
        <v>136381.85555555555</v>
      </c>
      <c r="CJ4" s="168">
        <v>138302.37777777779</v>
      </c>
      <c r="CK4" s="168">
        <v>129378.46666666667</v>
      </c>
      <c r="CL4" s="168">
        <v>138302.29999999999</v>
      </c>
      <c r="CM4" s="168">
        <v>131801.83333333331</v>
      </c>
      <c r="CN4" s="168">
        <v>134366.14444444445</v>
      </c>
      <c r="CO4" s="168">
        <v>130450.31111111111</v>
      </c>
      <c r="CP4" s="168">
        <v>135203.8222222222</v>
      </c>
      <c r="CQ4" s="168">
        <v>134976.16666666666</v>
      </c>
      <c r="CR4" s="168">
        <v>130205.77777777778</v>
      </c>
      <c r="CS4" s="168">
        <v>104732.38888888889</v>
      </c>
      <c r="CT4" s="168">
        <v>132205.95555555556</v>
      </c>
      <c r="CU4" s="168">
        <v>136941.70000000001</v>
      </c>
      <c r="CV4" s="168">
        <v>137701.15555555554</v>
      </c>
      <c r="CW4" s="168">
        <v>124403.43333333333</v>
      </c>
      <c r="CX4" s="168">
        <v>137977.5777777778</v>
      </c>
      <c r="CY4" s="168">
        <v>131907.11111111109</v>
      </c>
      <c r="CZ4" s="168">
        <v>134414.76666666666</v>
      </c>
      <c r="DA4" s="168">
        <v>130438.82222222222</v>
      </c>
      <c r="DB4" s="168">
        <v>134123.23333333334</v>
      </c>
      <c r="DC4" s="168">
        <v>135423.74444444446</v>
      </c>
      <c r="DD4" s="168">
        <v>129055.2</v>
      </c>
      <c r="DE4" s="168">
        <v>12963.251555555556</v>
      </c>
      <c r="DF4" s="168">
        <v>132738.25555555554</v>
      </c>
      <c r="DG4" s="168">
        <v>136719.14444444445</v>
      </c>
      <c r="DH4" s="168">
        <v>137548.34444444446</v>
      </c>
      <c r="DI4" s="168">
        <v>124143</v>
      </c>
      <c r="DJ4" s="168">
        <v>137756.31111111111</v>
      </c>
      <c r="DK4" s="168">
        <v>131480.95555555556</v>
      </c>
      <c r="DL4" s="168">
        <v>134366.1777777778</v>
      </c>
      <c r="DM4" s="168">
        <v>130039.67777777778</v>
      </c>
      <c r="DN4" s="168">
        <v>134560.55555555556</v>
      </c>
      <c r="DO4" s="168">
        <v>135095.08888888889</v>
      </c>
      <c r="DP4" s="168">
        <v>128526.67777777778</v>
      </c>
      <c r="DQ4" s="168">
        <v>104635.16666666667</v>
      </c>
      <c r="DR4" s="168">
        <v>132701.02222222224</v>
      </c>
      <c r="DS4" s="168">
        <v>136697.34444444446</v>
      </c>
      <c r="DT4" s="168">
        <v>137013.45555555556</v>
      </c>
      <c r="DU4" s="168">
        <v>124040.61111111111</v>
      </c>
      <c r="DV4" s="168">
        <v>137435.23333333334</v>
      </c>
      <c r="DW4" s="168">
        <v>131077.87777777779</v>
      </c>
      <c r="DX4" s="168">
        <v>134189.33333333331</v>
      </c>
      <c r="DY4" s="168">
        <v>128828.72222222222</v>
      </c>
      <c r="DZ4" s="168">
        <v>134440.12222222221</v>
      </c>
      <c r="EA4" s="168">
        <v>134609.20000000001</v>
      </c>
      <c r="EB4" s="168">
        <v>128611.42222222223</v>
      </c>
      <c r="EC4" s="168">
        <v>26019.569333333333</v>
      </c>
      <c r="ED4" s="168">
        <v>87966.494222222231</v>
      </c>
      <c r="EE4" s="168">
        <v>136155.34444444446</v>
      </c>
      <c r="EF4" s="168">
        <v>137033.63333333333</v>
      </c>
      <c r="EG4" s="168">
        <v>128465.14444444445</v>
      </c>
      <c r="EH4" s="168">
        <v>137202.4222222222</v>
      </c>
      <c r="EI4" s="168">
        <v>131098.23333333334</v>
      </c>
      <c r="EJ4" s="168">
        <v>133734.5</v>
      </c>
      <c r="EK4" s="168">
        <v>129037.25555555556</v>
      </c>
      <c r="EL4" s="168">
        <v>134511.96666666665</v>
      </c>
      <c r="EM4" s="168">
        <v>134231.94444444444</v>
      </c>
      <c r="EN4" s="168">
        <v>128915.4</v>
      </c>
      <c r="EO4" s="168">
        <v>104497.03333333333</v>
      </c>
      <c r="EP4" s="168">
        <v>131812.74444444446</v>
      </c>
      <c r="EQ4" s="168">
        <v>136580.85555555555</v>
      </c>
      <c r="ER4" s="168">
        <v>136329.81111111111</v>
      </c>
      <c r="ES4" s="168">
        <v>123488.2888888889</v>
      </c>
      <c r="ET4" s="168">
        <v>136355.86666666667</v>
      </c>
      <c r="EU4" s="168">
        <v>129369.47777777778</v>
      </c>
      <c r="EV4" s="168">
        <v>133370.87777777779</v>
      </c>
      <c r="EW4" s="168">
        <v>128990.9</v>
      </c>
      <c r="EX4" s="168">
        <v>133340.27777777778</v>
      </c>
      <c r="EY4" s="168">
        <v>134609.13333333333</v>
      </c>
      <c r="EZ4" s="168">
        <v>128451.27777777778</v>
      </c>
      <c r="FA4" s="168">
        <v>13014.701333333334</v>
      </c>
      <c r="FB4" s="168">
        <v>39400.702666666664</v>
      </c>
      <c r="FC4" s="168">
        <v>134981.18888888889</v>
      </c>
      <c r="FD4" s="168">
        <v>134148.42222222223</v>
      </c>
      <c r="FE4" s="168">
        <v>121460.7111111111</v>
      </c>
      <c r="FF4" s="168">
        <v>134304.3222222222</v>
      </c>
      <c r="FG4" s="168">
        <v>126817.7</v>
      </c>
      <c r="FH4" s="168">
        <v>130248.42222222223</v>
      </c>
      <c r="FI4" s="168">
        <v>126471.72222222222</v>
      </c>
      <c r="FJ4" s="168">
        <v>131894.68888888889</v>
      </c>
      <c r="FK4" s="168">
        <v>133144.58888888889</v>
      </c>
      <c r="FL4" s="168">
        <v>125099.43333333333</v>
      </c>
      <c r="FM4" s="168">
        <v>102836.88888888889</v>
      </c>
      <c r="FN4" s="168">
        <v>129465.31111111111</v>
      </c>
      <c r="FO4" s="168">
        <v>132534.44444444444</v>
      </c>
      <c r="FP4" s="168">
        <v>134102.94444444444</v>
      </c>
      <c r="FQ4" s="168">
        <v>121696.56666666667</v>
      </c>
      <c r="FR4" s="168">
        <v>21800.432000000001</v>
      </c>
      <c r="FS4" s="168">
        <v>117019.2111111111</v>
      </c>
      <c r="FT4" s="168">
        <v>129810.83333333333</v>
      </c>
      <c r="FU4" s="168">
        <v>125752.93333333333</v>
      </c>
      <c r="FV4" s="168">
        <v>132602.83333333331</v>
      </c>
      <c r="FW4" s="168">
        <v>132827.27777777778</v>
      </c>
      <c r="FX4" s="168">
        <v>125080.25555555556</v>
      </c>
      <c r="FY4" s="168">
        <v>132324.01111111112</v>
      </c>
      <c r="FZ4" s="168">
        <v>129493.9111111111</v>
      </c>
      <c r="GA4" s="168">
        <v>133145.96666666667</v>
      </c>
    </row>
    <row r="5" spans="2:183">
      <c r="B5" s="96" t="s">
        <v>1</v>
      </c>
      <c r="C5" s="166" t="s">
        <v>36</v>
      </c>
      <c r="D5" s="169">
        <v>292783.78000000003</v>
      </c>
      <c r="E5" s="170">
        <v>263130</v>
      </c>
      <c r="F5" s="170">
        <v>283901.81</v>
      </c>
      <c r="G5" s="170">
        <v>268880.96999999997</v>
      </c>
      <c r="H5" s="170">
        <v>276856.81</v>
      </c>
      <c r="I5" s="170">
        <v>260833</v>
      </c>
      <c r="J5" s="170">
        <v>274090.78000000003</v>
      </c>
      <c r="K5" s="170">
        <v>272407.81</v>
      </c>
      <c r="L5" s="170">
        <v>261363.97</v>
      </c>
      <c r="M5" s="170">
        <v>35950.199999999997</v>
      </c>
      <c r="N5" s="170">
        <v>132794</v>
      </c>
      <c r="O5" s="170">
        <v>277649.78000000003</v>
      </c>
      <c r="P5" s="170">
        <v>287479.78000000003</v>
      </c>
      <c r="Q5" s="170">
        <v>259806</v>
      </c>
      <c r="R5" s="170">
        <v>270155.78000000003</v>
      </c>
      <c r="S5" s="170">
        <v>262523</v>
      </c>
      <c r="T5" s="170">
        <v>272920.81</v>
      </c>
      <c r="U5" s="170">
        <v>260675.97</v>
      </c>
      <c r="V5" s="170">
        <v>270580.81</v>
      </c>
      <c r="W5" s="170">
        <v>271567.81</v>
      </c>
      <c r="X5" s="170">
        <v>258749.97</v>
      </c>
      <c r="Y5" s="170">
        <v>208883</v>
      </c>
      <c r="Z5" s="170">
        <v>261280</v>
      </c>
      <c r="AA5" s="170">
        <v>273238.78000000003</v>
      </c>
      <c r="AB5" s="170">
        <v>281726.78000000003</v>
      </c>
      <c r="AC5" s="170">
        <v>258209</v>
      </c>
      <c r="AD5" s="170">
        <v>270184.78000000003</v>
      </c>
      <c r="AE5" s="170">
        <v>258564</v>
      </c>
      <c r="AF5" s="170">
        <v>271432.78000000003</v>
      </c>
      <c r="AG5" s="170">
        <v>260529.97</v>
      </c>
      <c r="AH5" s="170">
        <v>271399.81</v>
      </c>
      <c r="AI5" s="170">
        <v>270463.78000000003</v>
      </c>
      <c r="AJ5" s="170">
        <v>255353</v>
      </c>
      <c r="AK5" s="170">
        <v>86925</v>
      </c>
      <c r="AL5" s="170">
        <v>261352.97</v>
      </c>
      <c r="AM5" s="170">
        <v>267100.81</v>
      </c>
      <c r="AN5" s="170">
        <v>283725.78000000003</v>
      </c>
      <c r="AO5" s="170">
        <v>267331.19</v>
      </c>
      <c r="AP5" s="170">
        <v>271198.81</v>
      </c>
      <c r="AQ5" s="170">
        <v>261179</v>
      </c>
      <c r="AR5" s="170">
        <v>270004.78000000003</v>
      </c>
      <c r="AS5" s="170">
        <v>260940</v>
      </c>
      <c r="AT5" s="170">
        <v>270464.78000000003</v>
      </c>
      <c r="AU5" s="170">
        <v>271606.78000000003</v>
      </c>
      <c r="AV5" s="170">
        <v>255010</v>
      </c>
      <c r="AW5" s="170">
        <v>209442</v>
      </c>
      <c r="AX5" s="170">
        <v>265325</v>
      </c>
      <c r="AY5" s="170">
        <v>267968.81</v>
      </c>
      <c r="AZ5" s="170">
        <v>284905.81</v>
      </c>
      <c r="BA5" s="170">
        <v>258069</v>
      </c>
      <c r="BB5" s="170">
        <v>269393.81</v>
      </c>
      <c r="BC5" s="170">
        <v>259040</v>
      </c>
      <c r="BD5" s="170">
        <v>268843.78000000003</v>
      </c>
      <c r="BE5" s="170">
        <v>260887</v>
      </c>
      <c r="BF5" s="170">
        <v>269761.78000000003</v>
      </c>
      <c r="BG5" s="170">
        <v>272218.81</v>
      </c>
      <c r="BH5" s="170">
        <v>244426.19</v>
      </c>
      <c r="BI5" s="170">
        <v>0</v>
      </c>
      <c r="BJ5" s="170">
        <v>112763</v>
      </c>
      <c r="BK5" s="170">
        <v>268769.81</v>
      </c>
      <c r="BL5" s="170">
        <v>289435.78000000003</v>
      </c>
      <c r="BM5" s="170">
        <v>260616</v>
      </c>
      <c r="BN5" s="170">
        <v>275762.81</v>
      </c>
      <c r="BO5" s="170">
        <v>267995.96999999997</v>
      </c>
      <c r="BP5" s="170">
        <v>275737.81</v>
      </c>
      <c r="BQ5" s="170">
        <v>264924</v>
      </c>
      <c r="BR5" s="170">
        <v>276052.78000000003</v>
      </c>
      <c r="BS5" s="170">
        <v>277456.81</v>
      </c>
      <c r="BT5" s="170">
        <v>261848</v>
      </c>
      <c r="BU5" s="170">
        <v>274375.78000000003</v>
      </c>
      <c r="BV5" s="170">
        <v>214640</v>
      </c>
      <c r="BW5" s="170">
        <v>288130.78000000003</v>
      </c>
      <c r="BX5" s="170">
        <v>294772.78000000003</v>
      </c>
      <c r="BY5" s="170">
        <v>267874</v>
      </c>
      <c r="BZ5" s="170">
        <v>294534.81</v>
      </c>
      <c r="CA5" s="170">
        <v>279080.96999999997</v>
      </c>
      <c r="CB5" s="170">
        <v>282070.81</v>
      </c>
      <c r="CC5" s="170">
        <v>273826</v>
      </c>
      <c r="CD5" s="170">
        <v>286456.78000000003</v>
      </c>
      <c r="CE5" s="170">
        <v>286699.81</v>
      </c>
      <c r="CF5" s="170">
        <v>277705.96999999997</v>
      </c>
      <c r="CG5" s="170">
        <v>38407.199999999997</v>
      </c>
      <c r="CH5" s="170">
        <v>274908.19</v>
      </c>
      <c r="CI5" s="170">
        <v>294657.78000000003</v>
      </c>
      <c r="CJ5" s="170">
        <v>297697.78000000003</v>
      </c>
      <c r="CK5" s="170">
        <v>278482.19</v>
      </c>
      <c r="CL5" s="170">
        <v>297697.78000000003</v>
      </c>
      <c r="CM5" s="170">
        <v>283194</v>
      </c>
      <c r="CN5" s="170">
        <v>288220.81</v>
      </c>
      <c r="CO5" s="170">
        <v>279926.96999999997</v>
      </c>
      <c r="CP5" s="170">
        <v>290236.81</v>
      </c>
      <c r="CQ5" s="170">
        <v>289696.78000000003</v>
      </c>
      <c r="CR5" s="170">
        <v>279346</v>
      </c>
      <c r="CS5" s="170">
        <v>224868</v>
      </c>
      <c r="CT5" s="170">
        <v>284162.96999999997</v>
      </c>
      <c r="CU5" s="170">
        <v>294421.81</v>
      </c>
      <c r="CV5" s="170">
        <v>296257.78000000003</v>
      </c>
      <c r="CW5" s="170">
        <v>267645</v>
      </c>
      <c r="CX5" s="170">
        <v>296927.78000000003</v>
      </c>
      <c r="CY5" s="170">
        <v>283460</v>
      </c>
      <c r="CZ5" s="170">
        <v>288337.78000000003</v>
      </c>
      <c r="DA5" s="170">
        <v>279900</v>
      </c>
      <c r="DB5" s="170">
        <v>287635.81</v>
      </c>
      <c r="DC5" s="170">
        <v>290772.78000000003</v>
      </c>
      <c r="DD5" s="170">
        <v>276576</v>
      </c>
      <c r="DE5" s="170">
        <v>27756</v>
      </c>
      <c r="DF5" s="170">
        <v>285443.96999999997</v>
      </c>
      <c r="DG5" s="170">
        <v>293890.81</v>
      </c>
      <c r="DH5" s="170">
        <v>295897.81</v>
      </c>
      <c r="DI5" s="170">
        <v>267012</v>
      </c>
      <c r="DJ5" s="170">
        <v>296388.81</v>
      </c>
      <c r="DK5" s="170">
        <v>282423</v>
      </c>
      <c r="DL5" s="170">
        <v>288220.78000000003</v>
      </c>
      <c r="DM5" s="170">
        <v>278952</v>
      </c>
      <c r="DN5" s="170">
        <v>288688.78000000003</v>
      </c>
      <c r="DO5" s="170">
        <v>289975.78000000003</v>
      </c>
      <c r="DP5" s="170">
        <v>275297</v>
      </c>
      <c r="DQ5" s="170">
        <v>224634</v>
      </c>
      <c r="DR5" s="170">
        <v>285354</v>
      </c>
      <c r="DS5" s="170">
        <v>293849.81</v>
      </c>
      <c r="DT5" s="170">
        <v>294610.81</v>
      </c>
      <c r="DU5" s="170">
        <v>266772</v>
      </c>
      <c r="DV5" s="170">
        <v>295615.81</v>
      </c>
      <c r="DW5" s="170">
        <v>281460</v>
      </c>
      <c r="DX5" s="170">
        <v>287818.78000000003</v>
      </c>
      <c r="DY5" s="170">
        <v>276030</v>
      </c>
      <c r="DZ5" s="170">
        <v>288400.78000000003</v>
      </c>
      <c r="EA5" s="170">
        <v>288805.81</v>
      </c>
      <c r="EB5" s="170">
        <v>275501</v>
      </c>
      <c r="EC5" s="170">
        <v>55787.8</v>
      </c>
      <c r="ED5" s="170">
        <v>189057</v>
      </c>
      <c r="EE5" s="170">
        <v>292553.81</v>
      </c>
      <c r="EF5" s="170">
        <v>294649.78000000003</v>
      </c>
      <c r="EG5" s="170">
        <v>276290.19</v>
      </c>
      <c r="EH5" s="170">
        <v>295057.81</v>
      </c>
      <c r="EI5" s="170">
        <v>281513.96999999997</v>
      </c>
      <c r="EJ5" s="170">
        <v>286699.81</v>
      </c>
      <c r="EK5" s="170">
        <v>276532</v>
      </c>
      <c r="EL5" s="170">
        <v>288571.78000000003</v>
      </c>
      <c r="EM5" s="170">
        <v>287896.81</v>
      </c>
      <c r="EN5" s="170">
        <v>276232.96999999997</v>
      </c>
      <c r="EO5" s="170">
        <v>224307</v>
      </c>
      <c r="EP5" s="170">
        <v>283230</v>
      </c>
      <c r="EQ5" s="170">
        <v>293572.78000000003</v>
      </c>
      <c r="ER5" s="170">
        <v>292963.78000000003</v>
      </c>
      <c r="ES5" s="170">
        <v>265447</v>
      </c>
      <c r="ET5" s="170">
        <v>293031.78000000003</v>
      </c>
      <c r="EU5" s="170">
        <v>277341</v>
      </c>
      <c r="EV5" s="170">
        <v>285856.81</v>
      </c>
      <c r="EW5" s="170">
        <v>276431.96999999997</v>
      </c>
      <c r="EX5" s="170">
        <v>285750.81</v>
      </c>
      <c r="EY5" s="170">
        <v>288805.81</v>
      </c>
      <c r="EZ5" s="170">
        <v>275137.96999999997</v>
      </c>
      <c r="FA5" s="170">
        <v>27880</v>
      </c>
      <c r="FB5" s="170">
        <v>84602.2</v>
      </c>
      <c r="FC5" s="170">
        <v>289716.78000000003</v>
      </c>
      <c r="FD5" s="170">
        <v>290823.78000000003</v>
      </c>
      <c r="FE5" s="170">
        <v>263379</v>
      </c>
      <c r="FF5" s="170">
        <v>291201.78000000003</v>
      </c>
      <c r="FG5" s="170">
        <v>274155</v>
      </c>
      <c r="FH5" s="170">
        <v>281354.81</v>
      </c>
      <c r="FI5" s="170">
        <v>273289.96999999997</v>
      </c>
      <c r="FJ5" s="170">
        <v>285322.81</v>
      </c>
      <c r="FK5" s="170">
        <v>288364.78000000003</v>
      </c>
      <c r="FL5" s="170">
        <v>269964</v>
      </c>
      <c r="FM5" s="170">
        <v>222717</v>
      </c>
      <c r="FN5" s="170">
        <v>280565.96999999997</v>
      </c>
      <c r="FO5" s="170">
        <v>286896.81</v>
      </c>
      <c r="FP5" s="170">
        <v>289141.78000000003</v>
      </c>
      <c r="FQ5" s="170">
        <v>262538</v>
      </c>
      <c r="FR5" s="170">
        <v>47016</v>
      </c>
      <c r="FS5" s="170">
        <v>251226</v>
      </c>
      <c r="FT5" s="170">
        <v>278743.78000000003</v>
      </c>
      <c r="FU5" s="170">
        <v>270091</v>
      </c>
      <c r="FV5" s="170">
        <v>285507.81</v>
      </c>
      <c r="FW5" s="170">
        <v>286060.78000000003</v>
      </c>
      <c r="FX5" s="170">
        <v>268434</v>
      </c>
      <c r="FY5" s="170">
        <v>284864.81</v>
      </c>
      <c r="FZ5" s="170">
        <v>279129.96999999997</v>
      </c>
      <c r="GA5" s="170">
        <v>286816.81</v>
      </c>
    </row>
    <row r="6" spans="2:183">
      <c r="B6" s="171" t="s">
        <v>1</v>
      </c>
      <c r="C6" s="172" t="s">
        <v>95</v>
      </c>
      <c r="D6" s="83">
        <v>0.94370883938010885</v>
      </c>
      <c r="E6" s="84">
        <v>0.9389988009592326</v>
      </c>
      <c r="F6" s="84">
        <v>0.91508022614166729</v>
      </c>
      <c r="G6" s="84">
        <v>0.89555345723421254</v>
      </c>
      <c r="H6" s="84">
        <v>0.89237258580232592</v>
      </c>
      <c r="I6" s="84">
        <v>0.86874833466560086</v>
      </c>
      <c r="J6" s="84">
        <v>0.88345704081895782</v>
      </c>
      <c r="K6" s="84">
        <v>0.8780324450117325</v>
      </c>
      <c r="L6" s="84">
        <v>0.87051681987743135</v>
      </c>
      <c r="M6" s="84">
        <v>0.11587568654753616</v>
      </c>
      <c r="N6" s="84">
        <v>0.44229283240074607</v>
      </c>
      <c r="O6" s="84">
        <v>0.89492850880585861</v>
      </c>
      <c r="P6" s="84">
        <v>0.92661283876124911</v>
      </c>
      <c r="Q6" s="84">
        <v>0.92713686193902023</v>
      </c>
      <c r="R6" s="84">
        <v>0.87077363915319361</v>
      </c>
      <c r="S6" s="84">
        <v>0.87437716493471884</v>
      </c>
      <c r="T6" s="84">
        <v>0.87968596090869244</v>
      </c>
      <c r="U6" s="84">
        <v>0.86822531974420469</v>
      </c>
      <c r="V6" s="84">
        <v>0.87214360769448951</v>
      </c>
      <c r="W6" s="84">
        <v>0.87532493360150587</v>
      </c>
      <c r="X6" s="84">
        <v>0.86181045163868908</v>
      </c>
      <c r="Y6" s="84">
        <v>0.6732775070266368</v>
      </c>
      <c r="Z6" s="84">
        <v>0.87023714361843862</v>
      </c>
      <c r="AA6" s="84">
        <v>0.88071085067429933</v>
      </c>
      <c r="AB6" s="84">
        <v>0.90806960882906584</v>
      </c>
      <c r="AC6" s="84">
        <v>0.9214378497202238</v>
      </c>
      <c r="AD6" s="84">
        <v>0.87086711276140383</v>
      </c>
      <c r="AE6" s="84">
        <v>0.86119104716227013</v>
      </c>
      <c r="AF6" s="84">
        <v>0.87488970114231202</v>
      </c>
      <c r="AG6" s="84">
        <v>0.86773904209965358</v>
      </c>
      <c r="AH6" s="84">
        <v>0.87478343131946057</v>
      </c>
      <c r="AI6" s="84">
        <v>0.87176639333694339</v>
      </c>
      <c r="AJ6" s="84">
        <v>0.85049626965094594</v>
      </c>
      <c r="AK6" s="84">
        <v>0.28017908254041929</v>
      </c>
      <c r="AL6" s="84">
        <v>0.87048018252065018</v>
      </c>
      <c r="AM6" s="84">
        <v>0.86092677470926482</v>
      </c>
      <c r="AN6" s="84">
        <v>0.91451284133983146</v>
      </c>
      <c r="AO6" s="84">
        <v>0.92109481380412916</v>
      </c>
      <c r="AP6" s="84">
        <v>0.87413556251772773</v>
      </c>
      <c r="AQ6" s="84">
        <v>0.86990074606981083</v>
      </c>
      <c r="AR6" s="84">
        <v>0.87028693174492677</v>
      </c>
      <c r="AS6" s="84">
        <v>0.86910471622701835</v>
      </c>
      <c r="AT6" s="84">
        <v>0.87176961656481278</v>
      </c>
      <c r="AU6" s="84">
        <v>0.87545054279157331</v>
      </c>
      <c r="AV6" s="84">
        <v>0.84935385025313082</v>
      </c>
      <c r="AW6" s="84">
        <v>0.6750792914055852</v>
      </c>
      <c r="AX6" s="84">
        <v>0.88370969890754059</v>
      </c>
      <c r="AY6" s="84">
        <v>0.86372453649983238</v>
      </c>
      <c r="AZ6" s="84">
        <v>0.918316346922462</v>
      </c>
      <c r="BA6" s="84">
        <v>0.92093824940047964</v>
      </c>
      <c r="BB6" s="84">
        <v>0.8683176362136098</v>
      </c>
      <c r="BC6" s="84">
        <v>0.86277644551025845</v>
      </c>
      <c r="BD6" s="84">
        <v>0.86654476418864912</v>
      </c>
      <c r="BE6" s="84">
        <v>0.86892819078070882</v>
      </c>
      <c r="BF6" s="84">
        <v>0.86950368737268258</v>
      </c>
      <c r="BG6" s="84">
        <v>0.87742325494443152</v>
      </c>
      <c r="BH6" s="84">
        <v>0.81410268451905143</v>
      </c>
      <c r="BI6" s="84">
        <v>0</v>
      </c>
      <c r="BJ6" s="84">
        <v>0.37557620570210498</v>
      </c>
      <c r="BK6" s="84">
        <v>0.86630634202315571</v>
      </c>
      <c r="BL6" s="84">
        <v>0.9329174724736341</v>
      </c>
      <c r="BM6" s="84">
        <v>0.93002740664611172</v>
      </c>
      <c r="BN6" s="84">
        <v>0.88884637451329263</v>
      </c>
      <c r="BO6" s="84">
        <v>0.89260581534772176</v>
      </c>
      <c r="BP6" s="84">
        <v>0.88876579381655962</v>
      </c>
      <c r="BQ6" s="84">
        <v>0.88237410071942446</v>
      </c>
      <c r="BR6" s="84">
        <v>0.88978101389855868</v>
      </c>
      <c r="BS6" s="84">
        <v>0.89430652252391629</v>
      </c>
      <c r="BT6" s="84">
        <v>0.87212896349586999</v>
      </c>
      <c r="BU6" s="84">
        <v>0.88437566076171326</v>
      </c>
      <c r="BV6" s="84">
        <v>0.71489475086597387</v>
      </c>
      <c r="BW6" s="84">
        <v>0.92871116010417476</v>
      </c>
      <c r="BX6" s="84">
        <v>0.95011983961218127</v>
      </c>
      <c r="BY6" s="84">
        <v>0.95592811465113625</v>
      </c>
      <c r="BZ6" s="84">
        <v>0.94935280807611977</v>
      </c>
      <c r="CA6" s="84">
        <v>0.9295262789768185</v>
      </c>
      <c r="CB6" s="84">
        <v>0.90917849591294708</v>
      </c>
      <c r="CC6" s="84">
        <v>0.91202371436184382</v>
      </c>
      <c r="CD6" s="84">
        <v>0.92331547665093738</v>
      </c>
      <c r="CE6" s="84">
        <v>0.92409881772001756</v>
      </c>
      <c r="CF6" s="84">
        <v>0.92494660937916329</v>
      </c>
      <c r="CG6" s="84">
        <v>0.12379515742244913</v>
      </c>
      <c r="CH6" s="84">
        <v>0.91562813082867045</v>
      </c>
      <c r="CI6" s="84">
        <v>0.9497491684072098</v>
      </c>
      <c r="CJ6" s="84">
        <v>0.95954778112993488</v>
      </c>
      <c r="CK6" s="84">
        <v>0.95951580115218171</v>
      </c>
      <c r="CL6" s="84">
        <v>0.95954778112993488</v>
      </c>
      <c r="CM6" s="84">
        <v>0.94322541966426854</v>
      </c>
      <c r="CN6" s="84">
        <v>0.92900134730924933</v>
      </c>
      <c r="CO6" s="84">
        <v>0.93234402478017575</v>
      </c>
      <c r="CP6" s="84">
        <v>0.9354993746937933</v>
      </c>
      <c r="CQ6" s="84">
        <v>0.93375873494752593</v>
      </c>
      <c r="CR6" s="84">
        <v>0.93040900612843058</v>
      </c>
      <c r="CS6" s="84">
        <v>0.72480080451767614</v>
      </c>
      <c r="CT6" s="84">
        <v>0.94645273780975214</v>
      </c>
      <c r="CU6" s="84">
        <v>0.94898858332688685</v>
      </c>
      <c r="CV6" s="84">
        <v>0.95490633299811778</v>
      </c>
      <c r="CW6" s="84">
        <v>0.95511091127098324</v>
      </c>
      <c r="CX6" s="84">
        <v>0.95706589567056044</v>
      </c>
      <c r="CY6" s="84">
        <v>0.94411137756461494</v>
      </c>
      <c r="CZ6" s="84">
        <v>0.92937836827312348</v>
      </c>
      <c r="DA6" s="84">
        <v>0.93225419664268583</v>
      </c>
      <c r="DB6" s="84">
        <v>0.92711575900569865</v>
      </c>
      <c r="DC6" s="84">
        <v>0.93722692813491149</v>
      </c>
      <c r="DD6" s="84">
        <v>0.92118305355715424</v>
      </c>
      <c r="DE6" s="84">
        <v>8.9463912740775128E-2</v>
      </c>
      <c r="DF6" s="84">
        <v>0.95071932454036756</v>
      </c>
      <c r="DG6" s="84">
        <v>0.94727704932827927</v>
      </c>
      <c r="DH6" s="84">
        <v>0.95374606766199943</v>
      </c>
      <c r="DI6" s="84">
        <v>0.95285200411099691</v>
      </c>
      <c r="DJ6" s="84">
        <v>0.95532867254583431</v>
      </c>
      <c r="DK6" s="84">
        <v>0.94065747402078337</v>
      </c>
      <c r="DL6" s="84">
        <v>0.92900125061241334</v>
      </c>
      <c r="DM6" s="84">
        <v>0.92909672262190246</v>
      </c>
      <c r="DN6" s="84">
        <v>0.930509721255254</v>
      </c>
      <c r="DO6" s="84">
        <v>0.93465801552306549</v>
      </c>
      <c r="DP6" s="84">
        <v>0.91692312816413535</v>
      </c>
      <c r="DQ6" s="84">
        <v>0.72404656919625587</v>
      </c>
      <c r="DR6" s="84">
        <v>0.95041966426858515</v>
      </c>
      <c r="DS6" s="84">
        <v>0.94714489698563731</v>
      </c>
      <c r="DT6" s="84">
        <v>0.94959777339418783</v>
      </c>
      <c r="DU6" s="84">
        <v>0.95199554642000683</v>
      </c>
      <c r="DV6" s="84">
        <v>0.95283711740285193</v>
      </c>
      <c r="DW6" s="84">
        <v>0.93745003996802556</v>
      </c>
      <c r="DX6" s="84">
        <v>0.92770551300894777</v>
      </c>
      <c r="DY6" s="84">
        <v>0.91936450839328532</v>
      </c>
      <c r="DZ6" s="84">
        <v>0.92958143162889051</v>
      </c>
      <c r="EA6" s="84">
        <v>0.93088693561280011</v>
      </c>
      <c r="EB6" s="84">
        <v>0.91760258459898747</v>
      </c>
      <c r="EC6" s="84">
        <v>0.17981679172790802</v>
      </c>
      <c r="ED6" s="84">
        <v>0.62968625099920061</v>
      </c>
      <c r="EE6" s="84">
        <v>0.94296759366700189</v>
      </c>
      <c r="EF6" s="84">
        <v>0.94972338258425526</v>
      </c>
      <c r="EG6" s="84">
        <v>0.95196322252542798</v>
      </c>
      <c r="EH6" s="84">
        <v>0.9510385562517728</v>
      </c>
      <c r="EI6" s="84">
        <v>0.93762979616306941</v>
      </c>
      <c r="EJ6" s="84">
        <v>0.92409881772001756</v>
      </c>
      <c r="EK6" s="84">
        <v>0.92103650413002935</v>
      </c>
      <c r="EL6" s="84">
        <v>0.93013260359454386</v>
      </c>
      <c r="EM6" s="84">
        <v>0.92795702147959047</v>
      </c>
      <c r="EN6" s="84">
        <v>0.92004053423927512</v>
      </c>
      <c r="EO6" s="84">
        <v>0.72299257368298908</v>
      </c>
      <c r="EP6" s="84">
        <v>0.94334532374100721</v>
      </c>
      <c r="EQ6" s="84">
        <v>0.94625196616900042</v>
      </c>
      <c r="ER6" s="84">
        <v>0.94428902039658602</v>
      </c>
      <c r="ES6" s="84">
        <v>0.94726718625099915</v>
      </c>
      <c r="ET6" s="84">
        <v>0.94450819989169965</v>
      </c>
      <c r="EU6" s="84">
        <v>0.92373101518784972</v>
      </c>
      <c r="EV6" s="84">
        <v>0.92138163662618289</v>
      </c>
      <c r="EW6" s="84">
        <v>0.92070333733013576</v>
      </c>
      <c r="EX6" s="84">
        <v>0.92103997447203523</v>
      </c>
      <c r="EY6" s="84">
        <v>0.93088693561280011</v>
      </c>
      <c r="EZ6" s="84">
        <v>0.91639345190514243</v>
      </c>
      <c r="FA6" s="84">
        <v>8.9863592996570485E-2</v>
      </c>
      <c r="FB6" s="84">
        <v>0.28178190780708767</v>
      </c>
      <c r="FC6" s="84">
        <v>0.93382319950491233</v>
      </c>
      <c r="FD6" s="84">
        <v>0.93739131275624665</v>
      </c>
      <c r="FE6" s="84">
        <v>0.9398873758136348</v>
      </c>
      <c r="FF6" s="84">
        <v>0.93860969289084872</v>
      </c>
      <c r="FG6" s="84">
        <v>0.91311950439648282</v>
      </c>
      <c r="FH6" s="84">
        <v>0.90687066475851574</v>
      </c>
      <c r="FI6" s="84">
        <v>0.91023837596589385</v>
      </c>
      <c r="FJ6" s="84">
        <v>0.91966043294396738</v>
      </c>
      <c r="FK6" s="84">
        <v>0.92946539542559514</v>
      </c>
      <c r="FL6" s="84">
        <v>0.89916067146282974</v>
      </c>
      <c r="FM6" s="84">
        <v>0.7178676413707743</v>
      </c>
      <c r="FN6" s="84">
        <v>0.93447232214228604</v>
      </c>
      <c r="FO6" s="84">
        <v>0.92473379361027308</v>
      </c>
      <c r="FP6" s="84">
        <v>0.93196984348005474</v>
      </c>
      <c r="FQ6" s="84">
        <v>0.93688620532145717</v>
      </c>
      <c r="FR6" s="84">
        <v>0.1515432815038292</v>
      </c>
      <c r="FS6" s="84">
        <v>0.83675059952038366</v>
      </c>
      <c r="FT6" s="84">
        <v>0.89845472009489191</v>
      </c>
      <c r="FU6" s="84">
        <v>0.89958366640021314</v>
      </c>
      <c r="FV6" s="84">
        <v>0.92025673009979114</v>
      </c>
      <c r="FW6" s="84">
        <v>0.92203907841468769</v>
      </c>
      <c r="FX6" s="84">
        <v>0.89406474820143889</v>
      </c>
      <c r="FY6" s="84">
        <v>0.91818419457982003</v>
      </c>
      <c r="FZ6" s="84">
        <v>0.92968948174793486</v>
      </c>
      <c r="GA6" s="84">
        <v>0.9244759353807277</v>
      </c>
    </row>
    <row r="7" spans="2:183">
      <c r="B7" s="96" t="s">
        <v>1</v>
      </c>
      <c r="C7" s="166" t="s">
        <v>269</v>
      </c>
      <c r="D7" s="169">
        <v>3051248.25</v>
      </c>
      <c r="E7" s="170">
        <v>2743387.75</v>
      </c>
      <c r="F7" s="170">
        <v>2968141</v>
      </c>
      <c r="G7" s="170">
        <v>2818286</v>
      </c>
      <c r="H7" s="170">
        <v>2903051</v>
      </c>
      <c r="I7" s="170">
        <v>2743501.75</v>
      </c>
      <c r="J7" s="170">
        <v>2877118</v>
      </c>
      <c r="K7" s="170">
        <v>2861696.25</v>
      </c>
      <c r="L7" s="170">
        <v>2748222</v>
      </c>
      <c r="M7" s="170">
        <v>377059.81</v>
      </c>
      <c r="N7" s="170">
        <v>1393706.62</v>
      </c>
      <c r="O7" s="170">
        <v>2910139.75</v>
      </c>
      <c r="P7" s="170">
        <v>3001500.25</v>
      </c>
      <c r="Q7" s="170">
        <v>2712572</v>
      </c>
      <c r="R7" s="170">
        <v>2840757.25</v>
      </c>
      <c r="S7" s="170">
        <v>2759005.5</v>
      </c>
      <c r="T7" s="170">
        <v>2866625.5</v>
      </c>
      <c r="U7" s="170">
        <v>2742124.75</v>
      </c>
      <c r="V7" s="170">
        <v>2844875.25</v>
      </c>
      <c r="W7" s="170">
        <v>2853889.5</v>
      </c>
      <c r="X7" s="170">
        <v>2724298</v>
      </c>
      <c r="Y7" s="170">
        <v>2196339.25</v>
      </c>
      <c r="Z7" s="170">
        <v>2747555.25</v>
      </c>
      <c r="AA7" s="170">
        <v>2869405.75</v>
      </c>
      <c r="AB7" s="170">
        <v>2961775.5</v>
      </c>
      <c r="AC7" s="170">
        <v>2710520.5</v>
      </c>
      <c r="AD7" s="170">
        <v>2854630</v>
      </c>
      <c r="AE7" s="170">
        <v>2735182.25</v>
      </c>
      <c r="AF7" s="170">
        <v>2866134.5</v>
      </c>
      <c r="AG7" s="170">
        <v>2753805.5</v>
      </c>
      <c r="AH7" s="170">
        <v>2866053.5</v>
      </c>
      <c r="AI7" s="170">
        <v>2857305.5</v>
      </c>
      <c r="AJ7" s="170">
        <v>2705253.75</v>
      </c>
      <c r="AK7" s="170">
        <v>918747.06</v>
      </c>
      <c r="AL7" s="170">
        <v>2761344.75</v>
      </c>
      <c r="AM7" s="170">
        <v>2825575.25</v>
      </c>
      <c r="AN7" s="170">
        <v>2980748.5</v>
      </c>
      <c r="AO7" s="170">
        <v>2806536.25</v>
      </c>
      <c r="AP7" s="170">
        <v>2863702.25</v>
      </c>
      <c r="AQ7" s="170">
        <v>2759404.75</v>
      </c>
      <c r="AR7" s="170">
        <v>2852696.75</v>
      </c>
      <c r="AS7" s="170">
        <v>2757630.75</v>
      </c>
      <c r="AT7" s="170">
        <v>2857217</v>
      </c>
      <c r="AU7" s="170">
        <v>2867980.25</v>
      </c>
      <c r="AV7" s="170">
        <v>2702130.75</v>
      </c>
      <c r="AW7" s="170">
        <v>2212206.75</v>
      </c>
      <c r="AX7" s="170">
        <v>2798402.5</v>
      </c>
      <c r="AY7" s="170">
        <v>2833678</v>
      </c>
      <c r="AZ7" s="170">
        <v>2991814.25</v>
      </c>
      <c r="BA7" s="170">
        <v>2709434.75</v>
      </c>
      <c r="BB7" s="170">
        <v>2846826.5</v>
      </c>
      <c r="BC7" s="170">
        <v>2739397</v>
      </c>
      <c r="BD7" s="170">
        <v>2841939</v>
      </c>
      <c r="BE7" s="170">
        <v>2757137</v>
      </c>
      <c r="BF7" s="170">
        <v>2850745.5</v>
      </c>
      <c r="BG7" s="170">
        <v>2873707.25</v>
      </c>
      <c r="BH7" s="170">
        <v>2592698.75</v>
      </c>
      <c r="BI7" s="170">
        <v>0</v>
      </c>
      <c r="BJ7" s="170">
        <v>1192030.8799999999</v>
      </c>
      <c r="BK7" s="170">
        <v>2841241</v>
      </c>
      <c r="BL7" s="170">
        <v>3005138</v>
      </c>
      <c r="BM7" s="170">
        <v>2707183.75</v>
      </c>
      <c r="BN7" s="170">
        <v>2878905.5</v>
      </c>
      <c r="BO7" s="170">
        <v>2796495</v>
      </c>
      <c r="BP7" s="170">
        <v>2878696.75</v>
      </c>
      <c r="BQ7" s="170">
        <v>2768428</v>
      </c>
      <c r="BR7" s="170">
        <v>2881921.75</v>
      </c>
      <c r="BS7" s="170">
        <v>2894902.25</v>
      </c>
      <c r="BT7" s="170">
        <v>2739639.5</v>
      </c>
      <c r="BU7" s="170">
        <v>2866265.25</v>
      </c>
      <c r="BV7" s="170">
        <v>2228715.75</v>
      </c>
      <c r="BW7" s="170">
        <v>2993446.5</v>
      </c>
      <c r="BX7" s="170">
        <v>3069736.5</v>
      </c>
      <c r="BY7" s="170">
        <v>2787713</v>
      </c>
      <c r="BZ7" s="170">
        <v>3067303</v>
      </c>
      <c r="CA7" s="170">
        <v>2912828</v>
      </c>
      <c r="CB7" s="170">
        <v>2951509.75</v>
      </c>
      <c r="CC7" s="170">
        <v>2864183.75</v>
      </c>
      <c r="CD7" s="170">
        <v>2992374.5</v>
      </c>
      <c r="CE7" s="170">
        <v>2994695.5</v>
      </c>
      <c r="CF7" s="170">
        <v>2900421.25</v>
      </c>
      <c r="CG7" s="170">
        <v>399898.03</v>
      </c>
      <c r="CH7" s="170">
        <v>2863725</v>
      </c>
      <c r="CI7" s="170">
        <v>3068591.75</v>
      </c>
      <c r="CJ7" s="170">
        <v>3111803.5</v>
      </c>
      <c r="CK7" s="170">
        <v>2911015.5</v>
      </c>
      <c r="CL7" s="170">
        <v>3111801.75</v>
      </c>
      <c r="CM7" s="170">
        <v>2965541.25</v>
      </c>
      <c r="CN7" s="170">
        <v>3023238.25</v>
      </c>
      <c r="CO7" s="170">
        <v>2935132</v>
      </c>
      <c r="CP7" s="170">
        <v>3042086</v>
      </c>
      <c r="CQ7" s="170">
        <v>3036963.75</v>
      </c>
      <c r="CR7" s="170">
        <v>2929630</v>
      </c>
      <c r="CS7" s="170">
        <v>2356478.75</v>
      </c>
      <c r="CT7" s="170">
        <v>2974634</v>
      </c>
      <c r="CU7" s="170">
        <v>3081188.25</v>
      </c>
      <c r="CV7" s="170">
        <v>3098276</v>
      </c>
      <c r="CW7" s="170">
        <v>2799077.25</v>
      </c>
      <c r="CX7" s="170">
        <v>3104495.5</v>
      </c>
      <c r="CY7" s="170">
        <v>2967910</v>
      </c>
      <c r="CZ7" s="170">
        <v>3024332.25</v>
      </c>
      <c r="DA7" s="170">
        <v>2934873.5</v>
      </c>
      <c r="DB7" s="170">
        <v>3017772.75</v>
      </c>
      <c r="DC7" s="170">
        <v>3047034.25</v>
      </c>
      <c r="DD7" s="170">
        <v>2903742</v>
      </c>
      <c r="DE7" s="170">
        <v>291673.15999999997</v>
      </c>
      <c r="DF7" s="170">
        <v>2986610.75</v>
      </c>
      <c r="DG7" s="170">
        <v>3076180.75</v>
      </c>
      <c r="DH7" s="170">
        <v>3094837.75</v>
      </c>
      <c r="DI7" s="170">
        <v>2793217.5</v>
      </c>
      <c r="DJ7" s="170">
        <v>3099517</v>
      </c>
      <c r="DK7" s="170">
        <v>2958321.5</v>
      </c>
      <c r="DL7" s="170">
        <v>3023239</v>
      </c>
      <c r="DM7" s="170">
        <v>2925892.75</v>
      </c>
      <c r="DN7" s="170">
        <v>3027612.5</v>
      </c>
      <c r="DO7" s="170">
        <v>3039639.5</v>
      </c>
      <c r="DP7" s="170">
        <v>2891850.25</v>
      </c>
      <c r="DQ7" s="170">
        <v>2354291.25</v>
      </c>
      <c r="DR7" s="170">
        <v>2985773</v>
      </c>
      <c r="DS7" s="170">
        <v>3075690.25</v>
      </c>
      <c r="DT7" s="170">
        <v>3082802.75</v>
      </c>
      <c r="DU7" s="170">
        <v>2790913.75</v>
      </c>
      <c r="DV7" s="170">
        <v>3092292.75</v>
      </c>
      <c r="DW7" s="170">
        <v>2949252.25</v>
      </c>
      <c r="DX7" s="170">
        <v>3019260</v>
      </c>
      <c r="DY7" s="170">
        <v>2898646.25</v>
      </c>
      <c r="DZ7" s="170">
        <v>3024902.75</v>
      </c>
      <c r="EA7" s="170">
        <v>3028707</v>
      </c>
      <c r="EB7" s="170">
        <v>2893757</v>
      </c>
      <c r="EC7" s="170">
        <v>585440.31000000006</v>
      </c>
      <c r="ED7" s="170">
        <v>1979246.12</v>
      </c>
      <c r="EE7" s="170">
        <v>3063495.25</v>
      </c>
      <c r="EF7" s="170">
        <v>3083256.75</v>
      </c>
      <c r="EG7" s="170">
        <v>2890465.75</v>
      </c>
      <c r="EH7" s="170">
        <v>3087054.5</v>
      </c>
      <c r="EI7" s="170">
        <v>2949710.25</v>
      </c>
      <c r="EJ7" s="170">
        <v>3009026.25</v>
      </c>
      <c r="EK7" s="170">
        <v>2903338.25</v>
      </c>
      <c r="EL7" s="170">
        <v>3026519.25</v>
      </c>
      <c r="EM7" s="170">
        <v>3020218.75</v>
      </c>
      <c r="EN7" s="170">
        <v>2900596.5</v>
      </c>
      <c r="EO7" s="170">
        <v>2351183.25</v>
      </c>
      <c r="EP7" s="170">
        <v>2965786.75</v>
      </c>
      <c r="EQ7" s="170">
        <v>3073069.25</v>
      </c>
      <c r="ER7" s="170">
        <v>3067420.75</v>
      </c>
      <c r="ES7" s="170">
        <v>2778486.5</v>
      </c>
      <c r="ET7" s="170">
        <v>3068007</v>
      </c>
      <c r="EU7" s="170">
        <v>2910813.25</v>
      </c>
      <c r="EV7" s="170">
        <v>3000844.75</v>
      </c>
      <c r="EW7" s="170">
        <v>2902295.25</v>
      </c>
      <c r="EX7" s="170">
        <v>3000156.25</v>
      </c>
      <c r="EY7" s="170">
        <v>3028705.5</v>
      </c>
      <c r="EZ7" s="170">
        <v>2890153.75</v>
      </c>
      <c r="FA7" s="170">
        <v>292830.78000000003</v>
      </c>
      <c r="FB7" s="170">
        <v>886515.81</v>
      </c>
      <c r="FC7" s="170">
        <v>3037076.75</v>
      </c>
      <c r="FD7" s="170">
        <v>3018339.5</v>
      </c>
      <c r="FE7" s="170">
        <v>2732866</v>
      </c>
      <c r="FF7" s="170">
        <v>3021847.25</v>
      </c>
      <c r="FG7" s="170">
        <v>2853398.25</v>
      </c>
      <c r="FH7" s="170">
        <v>2930589.5</v>
      </c>
      <c r="FI7" s="170">
        <v>2845613.75</v>
      </c>
      <c r="FJ7" s="170">
        <v>2967630.5</v>
      </c>
      <c r="FK7" s="170">
        <v>2995753.25</v>
      </c>
      <c r="FL7" s="170">
        <v>2814737.25</v>
      </c>
      <c r="FM7" s="170">
        <v>2313830</v>
      </c>
      <c r="FN7" s="170">
        <v>2912969.5</v>
      </c>
      <c r="FO7" s="170">
        <v>2982025</v>
      </c>
      <c r="FP7" s="170">
        <v>3017316.25</v>
      </c>
      <c r="FQ7" s="170">
        <v>2738172.75</v>
      </c>
      <c r="FR7" s="170">
        <v>490509.72</v>
      </c>
      <c r="FS7" s="170">
        <v>2632932.25</v>
      </c>
      <c r="FT7" s="170">
        <v>2920743.75</v>
      </c>
      <c r="FU7" s="170">
        <v>2829441</v>
      </c>
      <c r="FV7" s="170">
        <v>2983563.75</v>
      </c>
      <c r="FW7" s="170">
        <v>2988613.75</v>
      </c>
      <c r="FX7" s="170">
        <v>2814305.75</v>
      </c>
      <c r="FY7" s="170">
        <v>2977290.25</v>
      </c>
      <c r="FZ7" s="170">
        <v>2913613</v>
      </c>
      <c r="GA7" s="170">
        <v>2995784.25</v>
      </c>
    </row>
    <row r="8" spans="2:183">
      <c r="B8" s="171" t="s">
        <v>1</v>
      </c>
      <c r="C8" s="172" t="s">
        <v>270</v>
      </c>
      <c r="D8" s="455">
        <v>10.421507127204928</v>
      </c>
      <c r="E8" s="456">
        <v>10.425978603731995</v>
      </c>
      <c r="F8" s="456">
        <v>10.454815346193108</v>
      </c>
      <c r="G8" s="456">
        <v>10.481537611233701</v>
      </c>
      <c r="H8" s="456">
        <v>10.485748932814765</v>
      </c>
      <c r="I8" s="456">
        <v>10.518231013713756</v>
      </c>
      <c r="J8" s="456">
        <v>10.496952870870008</v>
      </c>
      <c r="K8" s="456">
        <v>10.50519164630412</v>
      </c>
      <c r="L8" s="456">
        <v>10.514922925298388</v>
      </c>
      <c r="M8" s="456">
        <v>10.488392554144346</v>
      </c>
      <c r="N8" s="456">
        <v>10.49525294817537</v>
      </c>
      <c r="O8" s="456">
        <v>10.481332814310171</v>
      </c>
      <c r="P8" s="456">
        <v>10.440735171009244</v>
      </c>
      <c r="Q8" s="456">
        <v>10.440759643734172</v>
      </c>
      <c r="R8" s="456">
        <v>10.515256234754629</v>
      </c>
      <c r="S8" s="456">
        <v>10.509576303790524</v>
      </c>
      <c r="T8" s="456">
        <v>10.503506493330429</v>
      </c>
      <c r="U8" s="456">
        <v>10.519284727318748</v>
      </c>
      <c r="V8" s="456">
        <v>10.513957918893066</v>
      </c>
      <c r="W8" s="456">
        <v>10.508938817159516</v>
      </c>
      <c r="X8" s="456">
        <v>10.528689143422897</v>
      </c>
      <c r="Y8" s="456">
        <v>10.514686451266977</v>
      </c>
      <c r="Z8" s="456">
        <v>10.515750344458052</v>
      </c>
      <c r="AA8" s="456">
        <v>10.501458650927953</v>
      </c>
      <c r="AB8" s="456">
        <v>10.512935617977105</v>
      </c>
      <c r="AC8" s="456">
        <v>10.497389711435311</v>
      </c>
      <c r="AD8" s="456">
        <v>10.565473007028745</v>
      </c>
      <c r="AE8" s="456">
        <v>10.578356809145898</v>
      </c>
      <c r="AF8" s="456">
        <v>10.559279170334547</v>
      </c>
      <c r="AG8" s="456">
        <v>10.570014267456447</v>
      </c>
      <c r="AH8" s="456">
        <v>10.560263472549963</v>
      </c>
      <c r="AI8" s="456">
        <v>10.564466340003085</v>
      </c>
      <c r="AJ8" s="456">
        <v>10.59417257678586</v>
      </c>
      <c r="AK8" s="456">
        <v>10.569422605694564</v>
      </c>
      <c r="AL8" s="456">
        <v>10.565576316197975</v>
      </c>
      <c r="AM8" s="456">
        <v>10.578684692120552</v>
      </c>
      <c r="AN8" s="456">
        <v>10.505737265045143</v>
      </c>
      <c r="AO8" s="456">
        <v>10.498349444372728</v>
      </c>
      <c r="AP8" s="456">
        <v>10.5594204119111</v>
      </c>
      <c r="AQ8" s="456">
        <v>10.565186136710839</v>
      </c>
      <c r="AR8" s="456">
        <v>10.565356472578003</v>
      </c>
      <c r="AS8" s="456">
        <v>10.568064497585652</v>
      </c>
      <c r="AT8" s="456">
        <v>10.564100065080561</v>
      </c>
      <c r="AU8" s="456">
        <v>10.559310227822737</v>
      </c>
      <c r="AV8" s="456">
        <v>10.596175640170975</v>
      </c>
      <c r="AW8" s="456">
        <v>10.562383619331365</v>
      </c>
      <c r="AX8" s="456">
        <v>10.547074342787148</v>
      </c>
      <c r="AY8" s="456">
        <v>10.574656057919576</v>
      </c>
      <c r="AZ8" s="456">
        <v>10.50106436930858</v>
      </c>
      <c r="BA8" s="456">
        <v>10.498877238257986</v>
      </c>
      <c r="BB8" s="456">
        <v>10.567527516686445</v>
      </c>
      <c r="BC8" s="456">
        <v>10.575189159975293</v>
      </c>
      <c r="BD8" s="456">
        <v>10.570968017188271</v>
      </c>
      <c r="BE8" s="456">
        <v>10.568318850690146</v>
      </c>
      <c r="BF8" s="456">
        <v>10.567640456702204</v>
      </c>
      <c r="BG8" s="456">
        <v>10.556607936093762</v>
      </c>
      <c r="BH8" s="456">
        <v>10.60728700962855</v>
      </c>
      <c r="BI8" s="456" t="e">
        <v>#DIV/0!</v>
      </c>
      <c r="BJ8" s="456">
        <v>10.571117121750929</v>
      </c>
      <c r="BK8" s="456">
        <v>10.571280308603113</v>
      </c>
      <c r="BL8" s="456">
        <v>10.382745353736155</v>
      </c>
      <c r="BM8" s="456">
        <v>10.387634489056696</v>
      </c>
      <c r="BN8" s="456">
        <v>10.439788817063477</v>
      </c>
      <c r="BO8" s="456">
        <v>10.434839747776806</v>
      </c>
      <c r="BP8" s="456">
        <v>10.439978289520759</v>
      </c>
      <c r="BQ8" s="456">
        <v>10.44989506424484</v>
      </c>
      <c r="BR8" s="456">
        <v>10.439749058133012</v>
      </c>
      <c r="BS8" s="456">
        <v>10.433704078123005</v>
      </c>
      <c r="BT8" s="456">
        <v>10.462709281720693</v>
      </c>
      <c r="BU8" s="456">
        <v>10.446495131603816</v>
      </c>
      <c r="BV8" s="456">
        <v>10.383506103242638</v>
      </c>
      <c r="BW8" s="456">
        <v>10.389193754308373</v>
      </c>
      <c r="BX8" s="456">
        <v>10.413907620642583</v>
      </c>
      <c r="BY8" s="456">
        <v>10.406806931617103</v>
      </c>
      <c r="BZ8" s="456">
        <v>10.414059377226074</v>
      </c>
      <c r="CA8" s="456">
        <v>10.437214690775944</v>
      </c>
      <c r="CB8" s="456">
        <v>10.463719198735948</v>
      </c>
      <c r="CC8" s="456">
        <v>10.459867762739842</v>
      </c>
      <c r="CD8" s="456">
        <v>10.446163990253607</v>
      </c>
      <c r="CE8" s="456">
        <v>10.445404550494819</v>
      </c>
      <c r="CF8" s="456">
        <v>10.444216413496621</v>
      </c>
      <c r="CG8" s="456">
        <v>10.412058936866005</v>
      </c>
      <c r="CH8" s="456">
        <v>10.417023225099259</v>
      </c>
      <c r="CI8" s="456">
        <v>10.414086979138986</v>
      </c>
      <c r="CJ8" s="456">
        <v>10.452894542915301</v>
      </c>
      <c r="CK8" s="456">
        <v>10.453147829669108</v>
      </c>
      <c r="CL8" s="456">
        <v>10.45288866447039</v>
      </c>
      <c r="CM8" s="456">
        <v>10.471765821309774</v>
      </c>
      <c r="CN8" s="456">
        <v>10.489312863980919</v>
      </c>
      <c r="CO8" s="456">
        <v>10.485349089442865</v>
      </c>
      <c r="CP8" s="456">
        <v>10.481392763378292</v>
      </c>
      <c r="CQ8" s="456">
        <v>10.483249934638554</v>
      </c>
      <c r="CR8" s="456">
        <v>10.487459995847443</v>
      </c>
      <c r="CS8" s="456">
        <v>10.479386795809097</v>
      </c>
      <c r="CT8" s="456">
        <v>10.468056411431792</v>
      </c>
      <c r="CU8" s="456">
        <v>10.465217403561237</v>
      </c>
      <c r="CV8" s="456">
        <v>10.458040966890387</v>
      </c>
      <c r="CW8" s="456">
        <v>10.458171271647144</v>
      </c>
      <c r="CX8" s="456">
        <v>10.455389185882169</v>
      </c>
      <c r="CY8" s="456">
        <v>10.470295632540747</v>
      </c>
      <c r="CZ8" s="456">
        <v>10.488851825105955</v>
      </c>
      <c r="DA8" s="456">
        <v>10.485435869953555</v>
      </c>
      <c r="DB8" s="456">
        <v>10.491644799025545</v>
      </c>
      <c r="DC8" s="456">
        <v>10.479090408668926</v>
      </c>
      <c r="DD8" s="456">
        <v>10.498893613328706</v>
      </c>
      <c r="DE8" s="456">
        <v>10.508472402363452</v>
      </c>
      <c r="DF8" s="456">
        <v>10.463036756390405</v>
      </c>
      <c r="DG8" s="456">
        <v>10.467087249172575</v>
      </c>
      <c r="DH8" s="456">
        <v>10.459143817252315</v>
      </c>
      <c r="DI8" s="456">
        <v>10.461018605905352</v>
      </c>
      <c r="DJ8" s="456">
        <v>10.457604657881653</v>
      </c>
      <c r="DK8" s="456">
        <v>10.474789588666646</v>
      </c>
      <c r="DL8" s="456">
        <v>10.489316557952552</v>
      </c>
      <c r="DM8" s="456">
        <v>10.488875326220999</v>
      </c>
      <c r="DN8" s="456">
        <v>10.487461618702326</v>
      </c>
      <c r="DO8" s="456">
        <v>10.482390977618888</v>
      </c>
      <c r="DP8" s="456">
        <v>10.504474258709685</v>
      </c>
      <c r="DQ8" s="456">
        <v>10.480565052485376</v>
      </c>
      <c r="DR8" s="456">
        <v>10.463399847207329</v>
      </c>
      <c r="DS8" s="456">
        <v>10.466878471012114</v>
      </c>
      <c r="DT8" s="456">
        <v>10.4639838232684</v>
      </c>
      <c r="DU8" s="456">
        <v>10.461794153809246</v>
      </c>
      <c r="DV8" s="456">
        <v>10.460512074777057</v>
      </c>
      <c r="DW8" s="456">
        <v>10.478406345484261</v>
      </c>
      <c r="DX8" s="456">
        <v>10.490142443102565</v>
      </c>
      <c r="DY8" s="456">
        <v>10.501200050719124</v>
      </c>
      <c r="DZ8" s="456">
        <v>10.488538727253095</v>
      </c>
      <c r="EA8" s="456">
        <v>10.487001629226226</v>
      </c>
      <c r="EB8" s="456">
        <v>10.503617046762081</v>
      </c>
      <c r="EC8" s="456">
        <v>10.494056227347198</v>
      </c>
      <c r="ED8" s="456">
        <v>10.469044362282276</v>
      </c>
      <c r="EE8" s="456">
        <v>10.471561624851169</v>
      </c>
      <c r="EF8" s="456">
        <v>10.46414068254183</v>
      </c>
      <c r="EG8" s="456">
        <v>10.461702422369756</v>
      </c>
      <c r="EH8" s="456">
        <v>10.46254122200663</v>
      </c>
      <c r="EI8" s="456">
        <v>10.478024412074472</v>
      </c>
      <c r="EJ8" s="456">
        <v>10.495389759763007</v>
      </c>
      <c r="EK8" s="456">
        <v>10.499104081986895</v>
      </c>
      <c r="EL8" s="456">
        <v>10.487925222625718</v>
      </c>
      <c r="EM8" s="456">
        <v>10.490629437679424</v>
      </c>
      <c r="EN8" s="456">
        <v>10.500544160242713</v>
      </c>
      <c r="EO8" s="456">
        <v>10.481987855929596</v>
      </c>
      <c r="EP8" s="456">
        <v>10.471301592345444</v>
      </c>
      <c r="EQ8" s="456">
        <v>10.467827603090448</v>
      </c>
      <c r="ER8" s="456">
        <v>10.470307114415304</v>
      </c>
      <c r="ES8" s="456">
        <v>10.467198725169244</v>
      </c>
      <c r="ET8" s="456">
        <v>10.469878045309624</v>
      </c>
      <c r="EU8" s="456">
        <v>10.495430715256669</v>
      </c>
      <c r="EV8" s="456">
        <v>10.497719994846371</v>
      </c>
      <c r="EW8" s="456">
        <v>10.499130219995902</v>
      </c>
      <c r="EX8" s="456">
        <v>10.499204709166003</v>
      </c>
      <c r="EY8" s="456">
        <v>10.486996435424897</v>
      </c>
      <c r="EZ8" s="456">
        <v>10.504379857131315</v>
      </c>
      <c r="FA8" s="456">
        <v>10.503256097560977</v>
      </c>
      <c r="FB8" s="456">
        <v>10.478637789561029</v>
      </c>
      <c r="FC8" s="456">
        <v>10.482916281204007</v>
      </c>
      <c r="FD8" s="456">
        <v>10.378585616348154</v>
      </c>
      <c r="FE8" s="456">
        <v>10.376172739664135</v>
      </c>
      <c r="FF8" s="456">
        <v>10.377159267364368</v>
      </c>
      <c r="FG8" s="456">
        <v>10.407974503474312</v>
      </c>
      <c r="FH8" s="456">
        <v>10.415992177279643</v>
      </c>
      <c r="FI8" s="456">
        <v>10.412433906740157</v>
      </c>
      <c r="FJ8" s="456">
        <v>10.400957778314325</v>
      </c>
      <c r="FK8" s="456">
        <v>10.388762629056155</v>
      </c>
      <c r="FL8" s="456">
        <v>10.42634295683869</v>
      </c>
      <c r="FM8" s="456">
        <v>10.389103660699453</v>
      </c>
      <c r="FN8" s="456">
        <v>10.38247617841893</v>
      </c>
      <c r="FO8" s="456">
        <v>10.394068166878537</v>
      </c>
      <c r="FP8" s="456">
        <v>10.43542116258674</v>
      </c>
      <c r="FQ8" s="456">
        <v>10.429624473409564</v>
      </c>
      <c r="FR8" s="456">
        <v>10.432825421133231</v>
      </c>
      <c r="FS8" s="456">
        <v>10.480333444786766</v>
      </c>
      <c r="FT8" s="456">
        <v>10.478238294680512</v>
      </c>
      <c r="FU8" s="456">
        <v>10.475880351437109</v>
      </c>
      <c r="FV8" s="456">
        <v>10.450024992311068</v>
      </c>
      <c r="FW8" s="456">
        <v>10.447478154817308</v>
      </c>
      <c r="FX8" s="456">
        <v>10.484162773717189</v>
      </c>
      <c r="FY8" s="456">
        <v>10.451590177108924</v>
      </c>
      <c r="FZ8" s="456">
        <v>10.438194795062675</v>
      </c>
      <c r="GA8" s="456">
        <v>10.444939576588974</v>
      </c>
    </row>
    <row r="9" spans="2:183">
      <c r="B9" s="96" t="s">
        <v>1</v>
      </c>
      <c r="C9" s="166" t="s">
        <v>37</v>
      </c>
      <c r="D9" s="99">
        <v>6413702</v>
      </c>
      <c r="E9" s="87">
        <v>5766585</v>
      </c>
      <c r="F9" s="87">
        <v>6239015</v>
      </c>
      <c r="G9" s="87">
        <v>5924021.5</v>
      </c>
      <c r="H9" s="87">
        <v>6102197</v>
      </c>
      <c r="I9" s="87">
        <v>5766827</v>
      </c>
      <c r="J9" s="87">
        <v>6047689.5</v>
      </c>
      <c r="K9" s="87">
        <v>6015270</v>
      </c>
      <c r="L9" s="87">
        <v>5776751.5</v>
      </c>
      <c r="M9" s="87">
        <v>792578.69</v>
      </c>
      <c r="N9" s="87">
        <v>2929565</v>
      </c>
      <c r="O9" s="87">
        <v>6117102</v>
      </c>
      <c r="P9" s="87">
        <v>6750361</v>
      </c>
      <c r="Q9" s="87">
        <v>6100564</v>
      </c>
      <c r="R9" s="87">
        <v>6388853.5</v>
      </c>
      <c r="S9" s="87">
        <v>6204994</v>
      </c>
      <c r="T9" s="87">
        <v>6447028</v>
      </c>
      <c r="U9" s="87">
        <v>6167027</v>
      </c>
      <c r="V9" s="87">
        <v>6398111.5</v>
      </c>
      <c r="W9" s="87">
        <v>6418387</v>
      </c>
      <c r="X9" s="87">
        <v>6126936</v>
      </c>
      <c r="Y9" s="87">
        <v>4939560</v>
      </c>
      <c r="Z9" s="87">
        <v>6179242.5</v>
      </c>
      <c r="AA9" s="87">
        <v>6453285.5</v>
      </c>
      <c r="AB9" s="87">
        <v>7066801</v>
      </c>
      <c r="AC9" s="87">
        <v>6467308.5</v>
      </c>
      <c r="AD9" s="87">
        <v>6811154.5</v>
      </c>
      <c r="AE9" s="87">
        <v>6526150</v>
      </c>
      <c r="AF9" s="87">
        <v>6838605</v>
      </c>
      <c r="AG9" s="87">
        <v>6570586.5</v>
      </c>
      <c r="AH9" s="87">
        <v>6838409</v>
      </c>
      <c r="AI9" s="87">
        <v>6817538.5</v>
      </c>
      <c r="AJ9" s="87">
        <v>6454739</v>
      </c>
      <c r="AK9" s="87">
        <v>2192130.5</v>
      </c>
      <c r="AL9" s="87">
        <v>6588575.5</v>
      </c>
      <c r="AM9" s="87">
        <v>6741826</v>
      </c>
      <c r="AN9" s="87">
        <v>7341575.5</v>
      </c>
      <c r="AO9" s="87">
        <v>6912491</v>
      </c>
      <c r="AP9" s="87">
        <v>7053290.5</v>
      </c>
      <c r="AQ9" s="87">
        <v>6796405</v>
      </c>
      <c r="AR9" s="87">
        <v>7026185</v>
      </c>
      <c r="AS9" s="87">
        <v>6792035</v>
      </c>
      <c r="AT9" s="87">
        <v>7037318</v>
      </c>
      <c r="AU9" s="87">
        <v>7063828</v>
      </c>
      <c r="AV9" s="87">
        <v>6655339.5</v>
      </c>
      <c r="AW9" s="87">
        <v>5448659.5</v>
      </c>
      <c r="AX9" s="87">
        <v>6892457</v>
      </c>
      <c r="AY9" s="87">
        <v>6979341</v>
      </c>
      <c r="AZ9" s="87">
        <v>7736840</v>
      </c>
      <c r="BA9" s="87">
        <v>7006602.5</v>
      </c>
      <c r="BB9" s="87">
        <v>7361896</v>
      </c>
      <c r="BC9" s="87">
        <v>7084086.5</v>
      </c>
      <c r="BD9" s="87">
        <v>7349261.5</v>
      </c>
      <c r="BE9" s="87">
        <v>7129959</v>
      </c>
      <c r="BF9" s="87">
        <v>7372034.5</v>
      </c>
      <c r="BG9" s="87">
        <v>7431411.5</v>
      </c>
      <c r="BH9" s="87">
        <v>6704721.5</v>
      </c>
      <c r="BI9" s="87">
        <v>0</v>
      </c>
      <c r="BJ9" s="87">
        <v>3082591.75</v>
      </c>
      <c r="BK9" s="87">
        <v>7347457.5</v>
      </c>
      <c r="BL9" s="87">
        <v>8005699</v>
      </c>
      <c r="BM9" s="87">
        <v>7211950</v>
      </c>
      <c r="BN9" s="87">
        <v>7669417</v>
      </c>
      <c r="BO9" s="87">
        <v>7449875</v>
      </c>
      <c r="BP9" s="87">
        <v>7668861</v>
      </c>
      <c r="BQ9" s="87">
        <v>7375104.5</v>
      </c>
      <c r="BR9" s="87">
        <v>7677453</v>
      </c>
      <c r="BS9" s="87">
        <v>7712032</v>
      </c>
      <c r="BT9" s="87">
        <v>7298410</v>
      </c>
      <c r="BU9" s="87">
        <v>7635744</v>
      </c>
      <c r="BV9" s="87">
        <v>5937307</v>
      </c>
      <c r="BW9" s="87">
        <v>7974558</v>
      </c>
      <c r="BX9" s="87">
        <v>8423347</v>
      </c>
      <c r="BY9" s="87">
        <v>7649476</v>
      </c>
      <c r="BZ9" s="87">
        <v>8416672</v>
      </c>
      <c r="CA9" s="87">
        <v>7992796</v>
      </c>
      <c r="CB9" s="87">
        <v>8098935</v>
      </c>
      <c r="CC9" s="87">
        <v>7859318</v>
      </c>
      <c r="CD9" s="87">
        <v>8211072.5</v>
      </c>
      <c r="CE9" s="87">
        <v>8217441</v>
      </c>
      <c r="CF9" s="87">
        <v>7958752</v>
      </c>
      <c r="CG9" s="87">
        <v>1097318.6200000001</v>
      </c>
      <c r="CH9" s="87">
        <v>7858053</v>
      </c>
      <c r="CI9" s="87">
        <v>8420208</v>
      </c>
      <c r="CJ9" s="87">
        <v>8965117</v>
      </c>
      <c r="CK9" s="87">
        <v>8386650</v>
      </c>
      <c r="CL9" s="87">
        <v>8965117</v>
      </c>
      <c r="CM9" s="87">
        <v>8543736</v>
      </c>
      <c r="CN9" s="87">
        <v>8709962</v>
      </c>
      <c r="CO9" s="87">
        <v>8456126</v>
      </c>
      <c r="CP9" s="87">
        <v>8764260</v>
      </c>
      <c r="CQ9" s="87">
        <v>8749504</v>
      </c>
      <c r="CR9" s="87">
        <v>8440272</v>
      </c>
      <c r="CS9" s="87">
        <v>6789023.5</v>
      </c>
      <c r="CT9" s="87">
        <v>8569935</v>
      </c>
      <c r="CU9" s="87">
        <v>8876916</v>
      </c>
      <c r="CV9" s="87">
        <v>9192584</v>
      </c>
      <c r="CW9" s="87">
        <v>8304859</v>
      </c>
      <c r="CX9" s="87">
        <v>9211035</v>
      </c>
      <c r="CY9" s="87">
        <v>8805786</v>
      </c>
      <c r="CZ9" s="87">
        <v>8973191</v>
      </c>
      <c r="DA9" s="87">
        <v>8707767</v>
      </c>
      <c r="DB9" s="87">
        <v>8953729</v>
      </c>
      <c r="DC9" s="87">
        <v>9040547</v>
      </c>
      <c r="DD9" s="87">
        <v>8615398</v>
      </c>
      <c r="DE9" s="87">
        <v>865394.69</v>
      </c>
      <c r="DF9" s="87">
        <v>8861270</v>
      </c>
      <c r="DG9" s="87">
        <v>9127025</v>
      </c>
      <c r="DH9" s="87">
        <v>9550688</v>
      </c>
      <c r="DI9" s="87">
        <v>8619887</v>
      </c>
      <c r="DJ9" s="87">
        <v>9565129</v>
      </c>
      <c r="DK9" s="87">
        <v>9129397</v>
      </c>
      <c r="DL9" s="87">
        <v>9329734</v>
      </c>
      <c r="DM9" s="87">
        <v>9029318</v>
      </c>
      <c r="DN9" s="87">
        <v>9343232</v>
      </c>
      <c r="DO9" s="87">
        <v>9380347</v>
      </c>
      <c r="DP9" s="87">
        <v>8924266</v>
      </c>
      <c r="DQ9" s="87">
        <v>7265360</v>
      </c>
      <c r="DR9" s="87">
        <v>9214116</v>
      </c>
      <c r="DS9" s="87">
        <v>9491598</v>
      </c>
      <c r="DT9" s="87">
        <v>9988272</v>
      </c>
      <c r="DU9" s="87">
        <v>9042551</v>
      </c>
      <c r="DV9" s="87">
        <v>10019017</v>
      </c>
      <c r="DW9" s="87">
        <v>9555567</v>
      </c>
      <c r="DX9" s="87">
        <v>9782394</v>
      </c>
      <c r="DY9" s="87">
        <v>9391607</v>
      </c>
      <c r="DZ9" s="87">
        <v>9800675</v>
      </c>
      <c r="EA9" s="87">
        <v>9812999</v>
      </c>
      <c r="EB9" s="87">
        <v>9375764</v>
      </c>
      <c r="EC9" s="87">
        <v>1896824.62</v>
      </c>
      <c r="ED9" s="87">
        <v>6412752</v>
      </c>
      <c r="EE9" s="87">
        <v>9925713</v>
      </c>
      <c r="EF9" s="87">
        <v>10190172</v>
      </c>
      <c r="EG9" s="87">
        <v>9552992</v>
      </c>
      <c r="EH9" s="87">
        <v>10202723</v>
      </c>
      <c r="EI9" s="87">
        <v>9748799</v>
      </c>
      <c r="EJ9" s="87">
        <v>9944836</v>
      </c>
      <c r="EK9" s="87">
        <v>9595540</v>
      </c>
      <c r="EL9" s="87">
        <v>10002653</v>
      </c>
      <c r="EM9" s="87">
        <v>9981829</v>
      </c>
      <c r="EN9" s="87">
        <v>9586478</v>
      </c>
      <c r="EO9" s="87">
        <v>7770663.5</v>
      </c>
      <c r="EP9" s="87">
        <v>9801933</v>
      </c>
      <c r="EQ9" s="87">
        <v>10156502</v>
      </c>
      <c r="ER9" s="87">
        <v>11051918</v>
      </c>
      <c r="ES9" s="87">
        <v>10010890</v>
      </c>
      <c r="ET9" s="87">
        <v>11054037</v>
      </c>
      <c r="EU9" s="87">
        <v>10487664</v>
      </c>
      <c r="EV9" s="87">
        <v>10812044</v>
      </c>
      <c r="EW9" s="87">
        <v>10456976</v>
      </c>
      <c r="EX9" s="87">
        <v>10809564</v>
      </c>
      <c r="EY9" s="87">
        <v>10912432</v>
      </c>
      <c r="EZ9" s="87">
        <v>10413226</v>
      </c>
      <c r="FA9" s="87">
        <v>1055069.25</v>
      </c>
      <c r="FB9" s="87">
        <v>3194117.5</v>
      </c>
      <c r="FC9" s="87">
        <v>10942591</v>
      </c>
      <c r="FD9" s="87">
        <v>12504988</v>
      </c>
      <c r="FE9" s="87">
        <v>11322271</v>
      </c>
      <c r="FF9" s="87">
        <v>12519519</v>
      </c>
      <c r="FG9" s="87">
        <v>11821636</v>
      </c>
      <c r="FH9" s="87">
        <v>12141438</v>
      </c>
      <c r="FI9" s="87">
        <v>11789383</v>
      </c>
      <c r="FJ9" s="87">
        <v>12294900</v>
      </c>
      <c r="FK9" s="87">
        <v>12411416</v>
      </c>
      <c r="FL9" s="87">
        <v>11661462</v>
      </c>
      <c r="FM9" s="87">
        <v>9586203</v>
      </c>
      <c r="FN9" s="87">
        <v>12068442</v>
      </c>
      <c r="FO9" s="87">
        <v>12354540</v>
      </c>
      <c r="FP9" s="87">
        <v>13499462</v>
      </c>
      <c r="FQ9" s="87">
        <v>12250576</v>
      </c>
      <c r="FR9" s="87">
        <v>2194538.75</v>
      </c>
      <c r="FS9" s="87">
        <v>11779735</v>
      </c>
      <c r="FT9" s="87">
        <v>13067404</v>
      </c>
      <c r="FU9" s="87">
        <v>12658911</v>
      </c>
      <c r="FV9" s="87">
        <v>13348454</v>
      </c>
      <c r="FW9" s="87">
        <v>13371051</v>
      </c>
      <c r="FX9" s="87">
        <v>12591198</v>
      </c>
      <c r="FY9" s="87">
        <v>13320387</v>
      </c>
      <c r="FZ9" s="87">
        <v>13035494</v>
      </c>
      <c r="GA9" s="87">
        <v>13403130</v>
      </c>
    </row>
    <row r="10" spans="2:183">
      <c r="B10" s="171" t="s">
        <v>1</v>
      </c>
      <c r="C10" s="172" t="s">
        <v>271</v>
      </c>
      <c r="D10" s="81">
        <v>2.1019928483367423</v>
      </c>
      <c r="E10" s="82">
        <v>2.1019941493870125</v>
      </c>
      <c r="F10" s="82">
        <v>2.1019941438092058</v>
      </c>
      <c r="G10" s="82">
        <v>2.1019944391733132</v>
      </c>
      <c r="H10" s="82">
        <v>2.1019944189750714</v>
      </c>
      <c r="I10" s="82">
        <v>2.1019950142185984</v>
      </c>
      <c r="J10" s="82">
        <v>2.1019956428620583</v>
      </c>
      <c r="K10" s="82">
        <v>2.1019945775167437</v>
      </c>
      <c r="L10" s="82">
        <v>2.1019959450146315</v>
      </c>
      <c r="M10" s="82">
        <v>2.1019972666935782</v>
      </c>
      <c r="N10" s="82">
        <v>2.1019954687450646</v>
      </c>
      <c r="O10" s="82">
        <v>2.1019959608468977</v>
      </c>
      <c r="P10" s="82">
        <v>2.2489956480929827</v>
      </c>
      <c r="Q10" s="82">
        <v>2.2489961556780798</v>
      </c>
      <c r="R10" s="82">
        <v>2.2489966363722207</v>
      </c>
      <c r="S10" s="82">
        <v>2.2489966040299665</v>
      </c>
      <c r="T10" s="82">
        <v>2.2489955524361309</v>
      </c>
      <c r="U10" s="82">
        <v>2.2489957832881236</v>
      </c>
      <c r="V10" s="82">
        <v>2.2489954524367985</v>
      </c>
      <c r="W10" s="82">
        <v>2.2489963258913845</v>
      </c>
      <c r="X10" s="82">
        <v>2.2489962551820688</v>
      </c>
      <c r="Y10" s="82">
        <v>2.2489968250578776</v>
      </c>
      <c r="Z10" s="82">
        <v>2.2489966307319933</v>
      </c>
      <c r="AA10" s="82">
        <v>2.2489972009012669</v>
      </c>
      <c r="AB10" s="82">
        <v>2.3860015723676558</v>
      </c>
      <c r="AC10" s="82">
        <v>2.3860024301605542</v>
      </c>
      <c r="AD10" s="82">
        <v>2.3860025642552625</v>
      </c>
      <c r="AE10" s="82">
        <v>2.3860018834211139</v>
      </c>
      <c r="AF10" s="82">
        <v>2.3860028201746988</v>
      </c>
      <c r="AG10" s="82">
        <v>2.3860023883313475</v>
      </c>
      <c r="AH10" s="82">
        <v>2.3860018663294316</v>
      </c>
      <c r="AI10" s="82">
        <v>2.3860026517990462</v>
      </c>
      <c r="AJ10" s="82">
        <v>2.3860013131855005</v>
      </c>
      <c r="AK10" s="82">
        <v>2.3860000161524324</v>
      </c>
      <c r="AL10" s="82">
        <v>2.3860025083792959</v>
      </c>
      <c r="AM10" s="82">
        <v>2.3860012222289955</v>
      </c>
      <c r="AN10" s="82">
        <v>2.4629972974908818</v>
      </c>
      <c r="AO10" s="82">
        <v>2.4629972265635263</v>
      </c>
      <c r="AP10" s="82">
        <v>2.4629971569146201</v>
      </c>
      <c r="AQ10" s="82">
        <v>2.462996774938508</v>
      </c>
      <c r="AR10" s="82">
        <v>2.4629975127920622</v>
      </c>
      <c r="AS10" s="82">
        <v>2.4629965415057837</v>
      </c>
      <c r="AT10" s="82">
        <v>2.4629973852178537</v>
      </c>
      <c r="AU10" s="82">
        <v>2.4629974352159505</v>
      </c>
      <c r="AV10" s="82">
        <v>2.4629968405488891</v>
      </c>
      <c r="AW10" s="82">
        <v>2.4629974119733609</v>
      </c>
      <c r="AX10" s="82">
        <v>2.4629970134746522</v>
      </c>
      <c r="AY10" s="82">
        <v>2.4629972071632698</v>
      </c>
      <c r="AZ10" s="82">
        <v>2.5860027907815466</v>
      </c>
      <c r="BA10" s="82">
        <v>2.5860015636102696</v>
      </c>
      <c r="BB10" s="82">
        <v>2.5860009382377185</v>
      </c>
      <c r="BC10" s="82">
        <v>2.5860021384268146</v>
      </c>
      <c r="BD10" s="82">
        <v>2.5860025496676742</v>
      </c>
      <c r="BE10" s="82">
        <v>2.5860009858052031</v>
      </c>
      <c r="BF10" s="82">
        <v>2.5860023281629316</v>
      </c>
      <c r="BG10" s="82">
        <v>2.5860015838426129</v>
      </c>
      <c r="BH10" s="82">
        <v>2.5860009767814329</v>
      </c>
      <c r="BI10" s="82" t="e">
        <v>#DIV/0!</v>
      </c>
      <c r="BJ10" s="82">
        <v>2.5859999113445786</v>
      </c>
      <c r="BK10" s="82">
        <v>2.5860029121077726</v>
      </c>
      <c r="BL10" s="82">
        <v>2.6640037828545644</v>
      </c>
      <c r="BM10" s="82">
        <v>2.6640046136506248</v>
      </c>
      <c r="BN10" s="82">
        <v>2.6640044280717099</v>
      </c>
      <c r="BO10" s="82">
        <v>2.6640044055147603</v>
      </c>
      <c r="BP10" s="82">
        <v>2.6640044666045495</v>
      </c>
      <c r="BQ10" s="82">
        <v>2.6640044458443564</v>
      </c>
      <c r="BR10" s="82">
        <v>2.6640046698006286</v>
      </c>
      <c r="BS10" s="82">
        <v>2.6640042854642156</v>
      </c>
      <c r="BT10" s="82">
        <v>2.6640037858995682</v>
      </c>
      <c r="BU10" s="82">
        <v>2.6640046660022132</v>
      </c>
      <c r="BV10" s="82">
        <v>2.6640036980938464</v>
      </c>
      <c r="BW10" s="82">
        <v>2.6640055200585677</v>
      </c>
      <c r="BX10" s="82">
        <v>2.7439967567248851</v>
      </c>
      <c r="BY10" s="82">
        <v>2.7439969609497106</v>
      </c>
      <c r="BZ10" s="82">
        <v>2.7439975770245066</v>
      </c>
      <c r="CA10" s="82">
        <v>2.7439986157782061</v>
      </c>
      <c r="CB10" s="82">
        <v>2.7439973728699356</v>
      </c>
      <c r="CC10" s="82">
        <v>2.74399922840146</v>
      </c>
      <c r="CD10" s="82">
        <v>2.7439989546762948</v>
      </c>
      <c r="CE10" s="82">
        <v>2.7439988472951589</v>
      </c>
      <c r="CF10" s="82">
        <v>2.7439986519199584</v>
      </c>
      <c r="CG10" s="82">
        <v>2.7439960631964104</v>
      </c>
      <c r="CH10" s="82">
        <v>2.7439970667574576</v>
      </c>
      <c r="CI10" s="82">
        <v>2.7439974705009229</v>
      </c>
      <c r="CJ10" s="82">
        <v>2.8810035723656715</v>
      </c>
      <c r="CK10" s="82">
        <v>2.8810049276618419</v>
      </c>
      <c r="CL10" s="82">
        <v>2.8810051925705098</v>
      </c>
      <c r="CM10" s="82">
        <v>2.881003931407125</v>
      </c>
      <c r="CN10" s="82">
        <v>2.88100416829537</v>
      </c>
      <c r="CO10" s="82">
        <v>2.8810036482175247</v>
      </c>
      <c r="CP10" s="82">
        <v>2.8810033641389494</v>
      </c>
      <c r="CQ10" s="82">
        <v>2.8810037656853824</v>
      </c>
      <c r="CR10" s="82">
        <v>2.8810027204800606</v>
      </c>
      <c r="CS10" s="82">
        <v>2.8810034887859692</v>
      </c>
      <c r="CT10" s="82">
        <v>2.8810048563957786</v>
      </c>
      <c r="CU10" s="82">
        <v>2.8810041061269138</v>
      </c>
      <c r="CV10" s="82">
        <v>2.9669997120979539</v>
      </c>
      <c r="CW10" s="82">
        <v>2.9669988564981549</v>
      </c>
      <c r="CX10" s="82">
        <v>2.9669989858255552</v>
      </c>
      <c r="CY10" s="82">
        <v>2.9669989992958006</v>
      </c>
      <c r="CZ10" s="82">
        <v>2.9669990788875791</v>
      </c>
      <c r="DA10" s="82">
        <v>2.9669990887171118</v>
      </c>
      <c r="DB10" s="82">
        <v>2.9669990889804407</v>
      </c>
      <c r="DC10" s="82">
        <v>2.9669988120415778</v>
      </c>
      <c r="DD10" s="82">
        <v>2.966998445454176</v>
      </c>
      <c r="DE10" s="82">
        <v>2.9670014546419012</v>
      </c>
      <c r="DF10" s="82">
        <v>2.966998628796873</v>
      </c>
      <c r="DG10" s="82">
        <v>2.966998932036097</v>
      </c>
      <c r="DH10" s="82">
        <v>3.0860060434509045</v>
      </c>
      <c r="DI10" s="82">
        <v>3.0860063707892422</v>
      </c>
      <c r="DJ10" s="82">
        <v>3.0860063035627809</v>
      </c>
      <c r="DK10" s="82">
        <v>3.0860056961354605</v>
      </c>
      <c r="DL10" s="82">
        <v>3.0860061014031639</v>
      </c>
      <c r="DM10" s="82">
        <v>3.0860044340312882</v>
      </c>
      <c r="DN10" s="82">
        <v>3.0860065480638621</v>
      </c>
      <c r="DO10" s="82">
        <v>3.0860064162213972</v>
      </c>
      <c r="DP10" s="82">
        <v>3.0860055772251691</v>
      </c>
      <c r="DQ10" s="82">
        <v>3.0860073068699552</v>
      </c>
      <c r="DR10" s="82">
        <v>3.0860068732619661</v>
      </c>
      <c r="DS10" s="82">
        <v>3.0860058160928268</v>
      </c>
      <c r="DT10" s="82">
        <v>3.2399971097729168</v>
      </c>
      <c r="DU10" s="82">
        <v>3.239996578181608</v>
      </c>
      <c r="DV10" s="82">
        <v>3.2399962778427107</v>
      </c>
      <c r="DW10" s="82">
        <v>3.2399965109800291</v>
      </c>
      <c r="DX10" s="82">
        <v>3.2399972178613301</v>
      </c>
      <c r="DY10" s="82">
        <v>3.2399976368278813</v>
      </c>
      <c r="DZ10" s="82">
        <v>3.2399967238616183</v>
      </c>
      <c r="EA10" s="82">
        <v>3.2399961435688565</v>
      </c>
      <c r="EB10" s="82">
        <v>3.2399970004392213</v>
      </c>
      <c r="EC10" s="82">
        <v>3.239996610414476</v>
      </c>
      <c r="ED10" s="82">
        <v>3.23999725713748</v>
      </c>
      <c r="EE10" s="82">
        <v>3.2399962102111957</v>
      </c>
      <c r="EF10" s="82">
        <v>3.3050027377707032</v>
      </c>
      <c r="EG10" s="82">
        <v>3.3050009328081469</v>
      </c>
      <c r="EH10" s="82">
        <v>3.3050025517852051</v>
      </c>
      <c r="EI10" s="82">
        <v>3.3050022455595425</v>
      </c>
      <c r="EJ10" s="82">
        <v>3.305001410339973</v>
      </c>
      <c r="EK10" s="82">
        <v>3.305002439863836</v>
      </c>
      <c r="EL10" s="82">
        <v>3.3050022728254578</v>
      </c>
      <c r="EM10" s="82">
        <v>3.3050019969580018</v>
      </c>
      <c r="EN10" s="82">
        <v>3.3050022641894521</v>
      </c>
      <c r="EO10" s="82">
        <v>3.3050012158771547</v>
      </c>
      <c r="EP10" s="82">
        <v>3.3050026270432289</v>
      </c>
      <c r="EQ10" s="82">
        <v>3.3050026451567924</v>
      </c>
      <c r="ER10" s="82">
        <v>3.6030003383135489</v>
      </c>
      <c r="ES10" s="82">
        <v>3.6030011302916174</v>
      </c>
      <c r="ET10" s="82">
        <v>3.6030025355222461</v>
      </c>
      <c r="EU10" s="82">
        <v>3.603001326175769</v>
      </c>
      <c r="EV10" s="82">
        <v>3.6030001218823466</v>
      </c>
      <c r="EW10" s="82">
        <v>3.6030021411501809</v>
      </c>
      <c r="EX10" s="82">
        <v>3.6030003437320972</v>
      </c>
      <c r="EY10" s="82">
        <v>3.603002008613911</v>
      </c>
      <c r="EZ10" s="82">
        <v>3.6030007054122986</v>
      </c>
      <c r="FA10" s="82">
        <v>3.6029998280918418</v>
      </c>
      <c r="FB10" s="82">
        <v>3.6030011692628467</v>
      </c>
      <c r="FC10" s="82">
        <v>3.6030011424637194</v>
      </c>
      <c r="FD10" s="82">
        <v>4.1430024687415052</v>
      </c>
      <c r="FE10" s="82">
        <v>4.143002620691977</v>
      </c>
      <c r="FF10" s="82">
        <v>4.1430019336682227</v>
      </c>
      <c r="FG10" s="82">
        <v>4.1430024708257953</v>
      </c>
      <c r="FH10" s="82">
        <v>4.14300194551301</v>
      </c>
      <c r="FI10" s="82">
        <v>4.143001839234155</v>
      </c>
      <c r="FJ10" s="82">
        <v>4.1430023043637005</v>
      </c>
      <c r="FK10" s="82">
        <v>4.143003433276756</v>
      </c>
      <c r="FL10" s="82">
        <v>4.1430019800249562</v>
      </c>
      <c r="FM10" s="82">
        <v>4.1430022948963403</v>
      </c>
      <c r="FN10" s="82">
        <v>4.1430032137308679</v>
      </c>
      <c r="FO10" s="82">
        <v>4.1430034959465463</v>
      </c>
      <c r="FP10" s="82">
        <v>4.4739963866896622</v>
      </c>
      <c r="FQ10" s="82">
        <v>4.4739967556831468</v>
      </c>
      <c r="FR10" s="82">
        <v>4.4739964582149367</v>
      </c>
      <c r="FS10" s="82">
        <v>4.4739985238890974</v>
      </c>
      <c r="FT10" s="82">
        <v>4.4739987888358916</v>
      </c>
      <c r="FU10" s="82">
        <v>4.473997160569879</v>
      </c>
      <c r="FV10" s="82">
        <v>4.4739965754041622</v>
      </c>
      <c r="FW10" s="82">
        <v>4.4739976853817263</v>
      </c>
      <c r="FX10" s="82">
        <v>4.4739978945073755</v>
      </c>
      <c r="FY10" s="82">
        <v>4.4739967828128275</v>
      </c>
      <c r="FZ10" s="82">
        <v>4.4739963749475304</v>
      </c>
      <c r="GA10" s="82">
        <v>4.4739970844028569</v>
      </c>
    </row>
    <row r="11" spans="2:183">
      <c r="B11" s="96" t="s">
        <v>1</v>
      </c>
      <c r="C11" s="166" t="s">
        <v>38</v>
      </c>
      <c r="D11" s="173">
        <v>785244.69</v>
      </c>
      <c r="E11" s="174">
        <v>705713.69</v>
      </c>
      <c r="F11" s="174">
        <v>761423.38</v>
      </c>
      <c r="G11" s="174">
        <v>721137.69</v>
      </c>
      <c r="H11" s="174">
        <v>742529</v>
      </c>
      <c r="I11" s="174">
        <v>699553.12</v>
      </c>
      <c r="J11" s="174">
        <v>735110.56</v>
      </c>
      <c r="K11" s="174">
        <v>730596.88</v>
      </c>
      <c r="L11" s="174">
        <v>700977.31</v>
      </c>
      <c r="M11" s="174">
        <v>96418.38</v>
      </c>
      <c r="N11" s="174">
        <v>356153.12</v>
      </c>
      <c r="O11" s="174">
        <v>744655.62</v>
      </c>
      <c r="P11" s="174">
        <v>772170.81</v>
      </c>
      <c r="Q11" s="174">
        <v>697839.12</v>
      </c>
      <c r="R11" s="174">
        <v>725638.31</v>
      </c>
      <c r="S11" s="174">
        <v>705136.69</v>
      </c>
      <c r="T11" s="174">
        <v>733065.12</v>
      </c>
      <c r="U11" s="174">
        <v>700175.5</v>
      </c>
      <c r="V11" s="174">
        <v>726779.81</v>
      </c>
      <c r="W11" s="174">
        <v>729431</v>
      </c>
      <c r="X11" s="174">
        <v>695002.19</v>
      </c>
      <c r="Y11" s="174">
        <v>561059.68999999994</v>
      </c>
      <c r="Z11" s="174">
        <v>701797.94</v>
      </c>
      <c r="AA11" s="174">
        <v>733919.19</v>
      </c>
      <c r="AB11" s="174">
        <v>742068</v>
      </c>
      <c r="AC11" s="174">
        <v>680122</v>
      </c>
      <c r="AD11" s="174">
        <v>711666.56</v>
      </c>
      <c r="AE11" s="174">
        <v>782155.38</v>
      </c>
      <c r="AF11" s="174">
        <v>821083.38</v>
      </c>
      <c r="AG11" s="174">
        <v>788102.44</v>
      </c>
      <c r="AH11" s="174">
        <v>820983.62</v>
      </c>
      <c r="AI11" s="174">
        <v>818152.12</v>
      </c>
      <c r="AJ11" s="174">
        <v>772442.19</v>
      </c>
      <c r="AK11" s="174">
        <v>262948</v>
      </c>
      <c r="AL11" s="174">
        <v>790591.94</v>
      </c>
      <c r="AM11" s="174">
        <v>807979.19</v>
      </c>
      <c r="AN11" s="174">
        <v>890047.62</v>
      </c>
      <c r="AO11" s="174">
        <v>838617.56</v>
      </c>
      <c r="AP11" s="174">
        <v>850750.5</v>
      </c>
      <c r="AQ11" s="174">
        <v>819318.31</v>
      </c>
      <c r="AR11" s="174">
        <v>847004.62</v>
      </c>
      <c r="AS11" s="174">
        <v>818568.88</v>
      </c>
      <c r="AT11" s="174">
        <v>848447.81</v>
      </c>
      <c r="AU11" s="174">
        <v>852030.19</v>
      </c>
      <c r="AV11" s="174">
        <v>799966.44</v>
      </c>
      <c r="AW11" s="174">
        <v>657019.31000000006</v>
      </c>
      <c r="AX11" s="174">
        <v>832324.38</v>
      </c>
      <c r="AY11" s="174">
        <v>840617.81</v>
      </c>
      <c r="AZ11" s="174">
        <v>915117.62</v>
      </c>
      <c r="BA11" s="174">
        <v>828917.75</v>
      </c>
      <c r="BB11" s="174">
        <v>865292.88</v>
      </c>
      <c r="BC11" s="174">
        <v>832036.38</v>
      </c>
      <c r="BD11" s="174">
        <v>863526.25</v>
      </c>
      <c r="BE11" s="174">
        <v>837969.31</v>
      </c>
      <c r="BF11" s="174">
        <v>866474.94</v>
      </c>
      <c r="BG11" s="174">
        <v>874367.06</v>
      </c>
      <c r="BH11" s="174">
        <v>785097.12</v>
      </c>
      <c r="BI11" s="174">
        <v>0</v>
      </c>
      <c r="BJ11" s="174">
        <v>362194.81</v>
      </c>
      <c r="BK11" s="174">
        <v>863288.44</v>
      </c>
      <c r="BL11" s="174">
        <v>953113.06</v>
      </c>
      <c r="BM11" s="174">
        <v>858209.38</v>
      </c>
      <c r="BN11" s="174">
        <v>908087.88</v>
      </c>
      <c r="BO11" s="174">
        <v>882511.81</v>
      </c>
      <c r="BP11" s="174">
        <v>908005.5</v>
      </c>
      <c r="BQ11" s="174">
        <v>872395.62</v>
      </c>
      <c r="BR11" s="174">
        <v>909042.88</v>
      </c>
      <c r="BS11" s="174">
        <v>913666.06</v>
      </c>
      <c r="BT11" s="174">
        <v>862266.44</v>
      </c>
      <c r="BU11" s="174">
        <v>903520.5</v>
      </c>
      <c r="BV11" s="174">
        <v>706810.12</v>
      </c>
      <c r="BW11" s="174">
        <v>948816</v>
      </c>
      <c r="BX11" s="174">
        <v>996039</v>
      </c>
      <c r="BY11" s="174">
        <v>905147.81</v>
      </c>
      <c r="BZ11" s="174">
        <v>995234.81</v>
      </c>
      <c r="CA11" s="174">
        <v>943016.12</v>
      </c>
      <c r="CB11" s="174">
        <v>953118.88</v>
      </c>
      <c r="CC11" s="174">
        <v>925259.56</v>
      </c>
      <c r="CD11" s="174">
        <v>967939.12</v>
      </c>
      <c r="CE11" s="174">
        <v>968760.38</v>
      </c>
      <c r="CF11" s="174">
        <v>938370.12</v>
      </c>
      <c r="CG11" s="174">
        <v>129778.09</v>
      </c>
      <c r="CH11" s="174">
        <v>928916.38</v>
      </c>
      <c r="CI11" s="174">
        <v>995650.38</v>
      </c>
      <c r="CJ11" s="174">
        <v>1032416</v>
      </c>
      <c r="CK11" s="174">
        <v>965776.38</v>
      </c>
      <c r="CL11" s="174">
        <v>1032416</v>
      </c>
      <c r="CM11" s="174">
        <v>982117</v>
      </c>
      <c r="CN11" s="174">
        <v>999550.19</v>
      </c>
      <c r="CO11" s="174">
        <v>970787.31</v>
      </c>
      <c r="CP11" s="174">
        <v>1006541.62</v>
      </c>
      <c r="CQ11" s="174">
        <v>1004668.75</v>
      </c>
      <c r="CR11" s="174">
        <v>968772.44</v>
      </c>
      <c r="CS11" s="174">
        <v>779842.5</v>
      </c>
      <c r="CT11" s="174">
        <v>985477.38</v>
      </c>
      <c r="CU11" s="174">
        <v>1021055.06</v>
      </c>
      <c r="CV11" s="174">
        <v>1054974.1200000001</v>
      </c>
      <c r="CW11" s="174">
        <v>953084.12</v>
      </c>
      <c r="CX11" s="174">
        <v>1057360.1200000001</v>
      </c>
      <c r="CY11" s="174">
        <v>1009401.25</v>
      </c>
      <c r="CZ11" s="174">
        <v>1026770.94</v>
      </c>
      <c r="DA11" s="174">
        <v>996723.94</v>
      </c>
      <c r="DB11" s="174">
        <v>1024271.12</v>
      </c>
      <c r="DC11" s="174">
        <v>1035441.94</v>
      </c>
      <c r="DD11" s="174">
        <v>984887.12</v>
      </c>
      <c r="DE11" s="174">
        <v>98839.14</v>
      </c>
      <c r="DF11" s="174">
        <v>1016466.25</v>
      </c>
      <c r="DG11" s="174">
        <v>1046545.31</v>
      </c>
      <c r="DH11" s="174">
        <v>1082394.8799999999</v>
      </c>
      <c r="DI11" s="174">
        <v>976730.69</v>
      </c>
      <c r="DJ11" s="174">
        <v>1084190.8799999999</v>
      </c>
      <c r="DK11" s="174">
        <v>1033104.12</v>
      </c>
      <c r="DL11" s="174">
        <v>1054312.5</v>
      </c>
      <c r="DM11" s="174">
        <v>1020406.94</v>
      </c>
      <c r="DN11" s="174">
        <v>1056024.5</v>
      </c>
      <c r="DO11" s="174">
        <v>1060732.25</v>
      </c>
      <c r="DP11" s="174">
        <v>1007037.06</v>
      </c>
      <c r="DQ11" s="174">
        <v>821712</v>
      </c>
      <c r="DR11" s="174">
        <v>1043825.75</v>
      </c>
      <c r="DS11" s="174">
        <v>1074903.1200000001</v>
      </c>
      <c r="DT11" s="174">
        <v>1106853.8799999999</v>
      </c>
      <c r="DU11" s="174">
        <v>1002263.25</v>
      </c>
      <c r="DV11" s="174">
        <v>1110629.6200000001</v>
      </c>
      <c r="DW11" s="174">
        <v>1057446</v>
      </c>
      <c r="DX11" s="174">
        <v>1081335.8799999999</v>
      </c>
      <c r="DY11" s="174">
        <v>1037045.31</v>
      </c>
      <c r="DZ11" s="174">
        <v>1083522.5</v>
      </c>
      <c r="EA11" s="174">
        <v>1085044.25</v>
      </c>
      <c r="EB11" s="174">
        <v>1035057.88</v>
      </c>
      <c r="EC11" s="174">
        <v>209594.84</v>
      </c>
      <c r="ED11" s="174">
        <v>710287.75</v>
      </c>
      <c r="EE11" s="174">
        <v>1099125.6200000001</v>
      </c>
      <c r="EF11" s="174">
        <v>1137349</v>
      </c>
      <c r="EG11" s="174">
        <v>1066480.75</v>
      </c>
      <c r="EH11" s="174">
        <v>1138924</v>
      </c>
      <c r="EI11" s="174">
        <v>1086644.75</v>
      </c>
      <c r="EJ11" s="174">
        <v>1106661.8799999999</v>
      </c>
      <c r="EK11" s="174">
        <v>1067414.3799999999</v>
      </c>
      <c r="EL11" s="174">
        <v>1113888</v>
      </c>
      <c r="EM11" s="174">
        <v>1111282.3799999999</v>
      </c>
      <c r="EN11" s="174">
        <v>1066260.1200000001</v>
      </c>
      <c r="EO11" s="174">
        <v>865825.31</v>
      </c>
      <c r="EP11" s="174">
        <v>1093268.75</v>
      </c>
      <c r="EQ11" s="174">
        <v>1133191.8799999999</v>
      </c>
      <c r="ER11" s="174">
        <v>1161895.5</v>
      </c>
      <c r="ES11" s="174">
        <v>1052763.8799999999</v>
      </c>
      <c r="ET11" s="174">
        <v>1162165.3799999999</v>
      </c>
      <c r="EU11" s="174">
        <v>1099935.5</v>
      </c>
      <c r="EV11" s="174">
        <v>1133709</v>
      </c>
      <c r="EW11" s="174">
        <v>1096330.3799999999</v>
      </c>
      <c r="EX11" s="174">
        <v>1133288.75</v>
      </c>
      <c r="EY11" s="174">
        <v>1145404.8799999999</v>
      </c>
      <c r="EZ11" s="174">
        <v>1091198.3799999999</v>
      </c>
      <c r="FA11" s="174">
        <v>110572.02</v>
      </c>
      <c r="FB11" s="174">
        <v>335532.65999999997</v>
      </c>
      <c r="FC11" s="174">
        <v>1149017.8799999999</v>
      </c>
      <c r="FD11" s="174">
        <v>1185396.8799999999</v>
      </c>
      <c r="FE11" s="174">
        <v>1073532</v>
      </c>
      <c r="FF11" s="174">
        <v>1186937.6200000001</v>
      </c>
      <c r="FG11" s="174">
        <v>1117455</v>
      </c>
      <c r="FH11" s="174">
        <v>1146801.25</v>
      </c>
      <c r="FI11" s="174">
        <v>1113929</v>
      </c>
      <c r="FJ11" s="174">
        <v>1162974.75</v>
      </c>
      <c r="FK11" s="174">
        <v>1175373.8799999999</v>
      </c>
      <c r="FL11" s="174">
        <v>1100372.5</v>
      </c>
      <c r="FM11" s="174">
        <v>907793.88</v>
      </c>
      <c r="FN11" s="174">
        <v>1143585.8799999999</v>
      </c>
      <c r="FO11" s="174">
        <v>1169390.6200000001</v>
      </c>
      <c r="FP11" s="174">
        <v>1211504.5</v>
      </c>
      <c r="FQ11" s="174">
        <v>1100034.75</v>
      </c>
      <c r="FR11" s="174">
        <v>196997.06</v>
      </c>
      <c r="FS11" s="174">
        <v>1052637.3799999999</v>
      </c>
      <c r="FT11" s="174">
        <v>1167937</v>
      </c>
      <c r="FU11" s="174">
        <v>1131681.8799999999</v>
      </c>
      <c r="FV11" s="174">
        <v>1196278.1200000001</v>
      </c>
      <c r="FW11" s="174">
        <v>1198595.3799999999</v>
      </c>
      <c r="FX11" s="174">
        <v>1124739</v>
      </c>
      <c r="FY11" s="174">
        <v>1193584</v>
      </c>
      <c r="FZ11" s="174">
        <v>1169555.1200000001</v>
      </c>
      <c r="GA11" s="174">
        <v>1201762.8799999999</v>
      </c>
    </row>
    <row r="12" spans="2:183">
      <c r="B12" s="171" t="s">
        <v>1</v>
      </c>
      <c r="C12" s="172" t="s">
        <v>39</v>
      </c>
      <c r="D12" s="81">
        <v>2.681995191127049</v>
      </c>
      <c r="E12" s="82">
        <v>2.6819963136092424</v>
      </c>
      <c r="F12" s="82">
        <v>2.681995511053628</v>
      </c>
      <c r="G12" s="82">
        <v>2.6819960148165189</v>
      </c>
      <c r="H12" s="82">
        <v>2.6819965165386397</v>
      </c>
      <c r="I12" s="82">
        <v>2.6819962198034757</v>
      </c>
      <c r="J12" s="82">
        <v>2.6819966727811857</v>
      </c>
      <c r="K12" s="82">
        <v>2.6819968194010295</v>
      </c>
      <c r="L12" s="82">
        <v>2.6819967189815799</v>
      </c>
      <c r="M12" s="82">
        <v>2.6819984311631093</v>
      </c>
      <c r="N12" s="82">
        <v>2.6819970781812432</v>
      </c>
      <c r="O12" s="82">
        <v>2.6819960743350846</v>
      </c>
      <c r="P12" s="82">
        <v>2.686000420620887</v>
      </c>
      <c r="Q12" s="82">
        <v>2.6860007852012657</v>
      </c>
      <c r="R12" s="82">
        <v>2.6859995740235503</v>
      </c>
      <c r="S12" s="82">
        <v>2.6859996647912752</v>
      </c>
      <c r="T12" s="82">
        <v>2.6859993563700768</v>
      </c>
      <c r="U12" s="82">
        <v>2.6859994037808703</v>
      </c>
      <c r="V12" s="82">
        <v>2.6859990921011732</v>
      </c>
      <c r="W12" s="82">
        <v>2.6859994930916149</v>
      </c>
      <c r="X12" s="82">
        <v>2.6859991133525538</v>
      </c>
      <c r="Y12" s="82">
        <v>2.6859997702062874</v>
      </c>
      <c r="Z12" s="82">
        <v>2.6859994641763625</v>
      </c>
      <c r="AA12" s="82">
        <v>2.6859993665613637</v>
      </c>
      <c r="AB12" s="82">
        <v>2.6339987984102895</v>
      </c>
      <c r="AC12" s="82">
        <v>2.6339980403471608</v>
      </c>
      <c r="AD12" s="82">
        <v>2.6339994428997815</v>
      </c>
      <c r="AE12" s="82">
        <v>3.0249972153896136</v>
      </c>
      <c r="AF12" s="82">
        <v>3.0249971282024224</v>
      </c>
      <c r="AG12" s="82">
        <v>3.0249972392811464</v>
      </c>
      <c r="AH12" s="82">
        <v>3.0249970329750782</v>
      </c>
      <c r="AI12" s="82">
        <v>3.0249969885061869</v>
      </c>
      <c r="AJ12" s="82">
        <v>3.0249975132463685</v>
      </c>
      <c r="AK12" s="82">
        <v>3.0249985619787174</v>
      </c>
      <c r="AL12" s="82">
        <v>3.024996961006412</v>
      </c>
      <c r="AM12" s="82">
        <v>3.0249971536963889</v>
      </c>
      <c r="AN12" s="82">
        <v>3.1369994647648864</v>
      </c>
      <c r="AO12" s="82">
        <v>3.1369985672079643</v>
      </c>
      <c r="AP12" s="82">
        <v>3.1369993843262072</v>
      </c>
      <c r="AQ12" s="82">
        <v>3.1369991844673577</v>
      </c>
      <c r="AR12" s="82">
        <v>3.1369986116542083</v>
      </c>
      <c r="AS12" s="82">
        <v>3.1370003832298612</v>
      </c>
      <c r="AT12" s="82">
        <v>3.1369992425631166</v>
      </c>
      <c r="AU12" s="82">
        <v>3.1369989732951433</v>
      </c>
      <c r="AV12" s="82">
        <v>3.1370002744990391</v>
      </c>
      <c r="AW12" s="82">
        <v>3.136998834999666</v>
      </c>
      <c r="AX12" s="82">
        <v>3.1369994535004242</v>
      </c>
      <c r="AY12" s="82">
        <v>3.13699870518513</v>
      </c>
      <c r="AZ12" s="82">
        <v>3.2120005555520263</v>
      </c>
      <c r="BA12" s="82">
        <v>3.2120004727417859</v>
      </c>
      <c r="BB12" s="82">
        <v>3.211999859981935</v>
      </c>
      <c r="BC12" s="82">
        <v>3.2119996139592342</v>
      </c>
      <c r="BD12" s="82">
        <v>3.2120001065302679</v>
      </c>
      <c r="BE12" s="82">
        <v>3.2120010195985236</v>
      </c>
      <c r="BF12" s="82">
        <v>3.2120003804838473</v>
      </c>
      <c r="BG12" s="82">
        <v>3.2120008900193198</v>
      </c>
      <c r="BH12" s="82">
        <v>3.212000808914953</v>
      </c>
      <c r="BI12" s="82" t="e">
        <v>#DIV/0!</v>
      </c>
      <c r="BJ12" s="82">
        <v>3.2120004788804839</v>
      </c>
      <c r="BK12" s="82">
        <v>3.211999294117148</v>
      </c>
      <c r="BL12" s="82">
        <v>3.2930035809670799</v>
      </c>
      <c r="BM12" s="82">
        <v>3.293003422660159</v>
      </c>
      <c r="BN12" s="82">
        <v>3.2930034329139595</v>
      </c>
      <c r="BO12" s="82">
        <v>3.2930040328591512</v>
      </c>
      <c r="BP12" s="82">
        <v>3.293003233760361</v>
      </c>
      <c r="BQ12" s="82">
        <v>3.2930033519046971</v>
      </c>
      <c r="BR12" s="82">
        <v>3.2930038958491918</v>
      </c>
      <c r="BS12" s="82">
        <v>3.2930028280798012</v>
      </c>
      <c r="BT12" s="82">
        <v>3.2930037273532733</v>
      </c>
      <c r="BU12" s="82">
        <v>3.2930038504127439</v>
      </c>
      <c r="BV12" s="82">
        <v>3.2930027953783076</v>
      </c>
      <c r="BW12" s="82">
        <v>3.2930046557330663</v>
      </c>
      <c r="BX12" s="82">
        <v>3.3790060262687751</v>
      </c>
      <c r="BY12" s="82">
        <v>3.379005838565893</v>
      </c>
      <c r="BZ12" s="82">
        <v>3.3790057277100796</v>
      </c>
      <c r="CA12" s="82">
        <v>3.379005454940192</v>
      </c>
      <c r="CB12" s="82">
        <v>3.3790057184577162</v>
      </c>
      <c r="CC12" s="82">
        <v>3.3790054998429664</v>
      </c>
      <c r="CD12" s="82">
        <v>3.3790057962670663</v>
      </c>
      <c r="CE12" s="82">
        <v>3.3790060063172001</v>
      </c>
      <c r="CF12" s="82">
        <v>3.3790059320654868</v>
      </c>
      <c r="CG12" s="82">
        <v>3.3790041971297051</v>
      </c>
      <c r="CH12" s="82">
        <v>3.3790058419139859</v>
      </c>
      <c r="CI12" s="82">
        <v>3.3790059098388645</v>
      </c>
      <c r="CJ12" s="82">
        <v>3.4680003324176618</v>
      </c>
      <c r="CK12" s="82">
        <v>3.4680005209668883</v>
      </c>
      <c r="CL12" s="82">
        <v>3.4680003324176618</v>
      </c>
      <c r="CM12" s="82">
        <v>3.4680007344788377</v>
      </c>
      <c r="CN12" s="82">
        <v>3.4680014604080807</v>
      </c>
      <c r="CO12" s="82">
        <v>3.4680020649671595</v>
      </c>
      <c r="CP12" s="82">
        <v>3.4680012504271942</v>
      </c>
      <c r="CQ12" s="82">
        <v>3.4680010941095025</v>
      </c>
      <c r="CR12" s="82">
        <v>3.468001832852448</v>
      </c>
      <c r="CS12" s="82">
        <v>3.4680012273867336</v>
      </c>
      <c r="CT12" s="82">
        <v>3.4680007039622374</v>
      </c>
      <c r="CU12" s="82">
        <v>3.4680007571449956</v>
      </c>
      <c r="CV12" s="82">
        <v>3.5610005583650834</v>
      </c>
      <c r="CW12" s="82">
        <v>3.5610010274804313</v>
      </c>
      <c r="CX12" s="82">
        <v>3.5610009949220651</v>
      </c>
      <c r="CY12" s="82">
        <v>3.561000670288577</v>
      </c>
      <c r="CZ12" s="82">
        <v>3.5610003656128582</v>
      </c>
      <c r="DA12" s="82">
        <v>3.5610001429081812</v>
      </c>
      <c r="DB12" s="82">
        <v>3.5610000020512049</v>
      </c>
      <c r="DC12" s="82">
        <v>3.5610002421822284</v>
      </c>
      <c r="DD12" s="82">
        <v>3.5609999421497167</v>
      </c>
      <c r="DE12" s="82">
        <v>3.5610008646779074</v>
      </c>
      <c r="DF12" s="82">
        <v>3.5610009558092961</v>
      </c>
      <c r="DG12" s="82">
        <v>3.5610004613618238</v>
      </c>
      <c r="DH12" s="82">
        <v>3.6580023353332689</v>
      </c>
      <c r="DI12" s="82">
        <v>3.6580029736491242</v>
      </c>
      <c r="DJ12" s="82">
        <v>3.6580020682967076</v>
      </c>
      <c r="DK12" s="82">
        <v>3.6580027830594535</v>
      </c>
      <c r="DL12" s="82">
        <v>3.6580030766692113</v>
      </c>
      <c r="DM12" s="82">
        <v>3.6580018784593764</v>
      </c>
      <c r="DN12" s="82">
        <v>3.6580032656620736</v>
      </c>
      <c r="DO12" s="82">
        <v>3.6580029201059476</v>
      </c>
      <c r="DP12" s="82">
        <v>3.6580023029673407</v>
      </c>
      <c r="DQ12" s="82">
        <v>3.6580036859958867</v>
      </c>
      <c r="DR12" s="82">
        <v>3.6580028666148015</v>
      </c>
      <c r="DS12" s="82">
        <v>3.6580017526640569</v>
      </c>
      <c r="DT12" s="82">
        <v>3.7570036211502216</v>
      </c>
      <c r="DU12" s="82">
        <v>3.7570031712473573</v>
      </c>
      <c r="DV12" s="82">
        <v>3.7570034566148545</v>
      </c>
      <c r="DW12" s="82">
        <v>3.7570027712641227</v>
      </c>
      <c r="DX12" s="82">
        <v>3.7570025138734859</v>
      </c>
      <c r="DY12" s="82">
        <v>3.7570021736767742</v>
      </c>
      <c r="DZ12" s="82">
        <v>3.7570026683006885</v>
      </c>
      <c r="EA12" s="82">
        <v>3.7570028456144979</v>
      </c>
      <c r="EB12" s="82">
        <v>3.7570022613348044</v>
      </c>
      <c r="EC12" s="82">
        <v>3.7570013515499801</v>
      </c>
      <c r="ED12" s="82">
        <v>3.7570031789354532</v>
      </c>
      <c r="EE12" s="82">
        <v>3.7570032671938201</v>
      </c>
      <c r="EF12" s="82">
        <v>3.8600028820656167</v>
      </c>
      <c r="EG12" s="82">
        <v>3.8600022317115203</v>
      </c>
      <c r="EH12" s="82">
        <v>3.8600028923145602</v>
      </c>
      <c r="EI12" s="82">
        <v>3.8600029334245831</v>
      </c>
      <c r="EJ12" s="82">
        <v>3.8600021395200783</v>
      </c>
      <c r="EK12" s="82">
        <v>3.8600031099474923</v>
      </c>
      <c r="EL12" s="82">
        <v>3.8600032199960781</v>
      </c>
      <c r="EM12" s="82">
        <v>3.8600024085018516</v>
      </c>
      <c r="EN12" s="82">
        <v>3.8600030981095421</v>
      </c>
      <c r="EO12" s="82">
        <v>3.8600012928709315</v>
      </c>
      <c r="EP12" s="82">
        <v>3.8600033541644598</v>
      </c>
      <c r="EQ12" s="82">
        <v>3.8600032332697869</v>
      </c>
      <c r="ER12" s="82">
        <v>3.9660039203481054</v>
      </c>
      <c r="ES12" s="82">
        <v>3.9660040610743383</v>
      </c>
      <c r="ET12" s="82">
        <v>3.9660045746573966</v>
      </c>
      <c r="EU12" s="82">
        <v>3.9660039446024928</v>
      </c>
      <c r="EV12" s="82">
        <v>3.9660031188342164</v>
      </c>
      <c r="EW12" s="82">
        <v>3.9660042939317042</v>
      </c>
      <c r="EX12" s="82">
        <v>3.9660036309258406</v>
      </c>
      <c r="EY12" s="82">
        <v>3.9660035925177541</v>
      </c>
      <c r="EZ12" s="82">
        <v>3.9660043286646331</v>
      </c>
      <c r="FA12" s="82">
        <v>3.9659978479196556</v>
      </c>
      <c r="FB12" s="82">
        <v>3.9660039573438985</v>
      </c>
      <c r="FC12" s="82">
        <v>3.9660039021557529</v>
      </c>
      <c r="FD12" s="82">
        <v>4.0759970866206325</v>
      </c>
      <c r="FE12" s="82">
        <v>4.0759969473648239</v>
      </c>
      <c r="FF12" s="82">
        <v>4.07599713161094</v>
      </c>
      <c r="FG12" s="82">
        <v>4.0759971548941296</v>
      </c>
      <c r="FH12" s="82">
        <v>4.0759966037189841</v>
      </c>
      <c r="FI12" s="82">
        <v>4.0759966419550642</v>
      </c>
      <c r="FJ12" s="82">
        <v>4.0759964126247041</v>
      </c>
      <c r="FK12" s="82">
        <v>4.0759966595088342</v>
      </c>
      <c r="FL12" s="82">
        <v>4.0759971699930357</v>
      </c>
      <c r="FM12" s="82">
        <v>4.0759972521181593</v>
      </c>
      <c r="FN12" s="82">
        <v>4.0759963868747162</v>
      </c>
      <c r="FO12" s="82">
        <v>4.0759972897572476</v>
      </c>
      <c r="FP12" s="82">
        <v>4.1900015279701188</v>
      </c>
      <c r="FQ12" s="82">
        <v>4.1900020187553801</v>
      </c>
      <c r="FR12" s="82">
        <v>4.1900004253871019</v>
      </c>
      <c r="FS12" s="82">
        <v>4.1900017514110797</v>
      </c>
      <c r="FT12" s="82">
        <v>4.1900020154709816</v>
      </c>
      <c r="FU12" s="82">
        <v>4.1900021844489448</v>
      </c>
      <c r="FV12" s="82">
        <v>4.1900013873525914</v>
      </c>
      <c r="FW12" s="82">
        <v>4.1900024882823841</v>
      </c>
      <c r="FX12" s="82">
        <v>4.1900020116676728</v>
      </c>
      <c r="FY12" s="82">
        <v>4.1900015660059946</v>
      </c>
      <c r="FZ12" s="82">
        <v>4.1900019550032557</v>
      </c>
      <c r="GA12" s="82">
        <v>4.190001555348168</v>
      </c>
    </row>
    <row r="13" spans="2:183">
      <c r="B13" s="96" t="s">
        <v>1</v>
      </c>
      <c r="C13" s="166" t="s">
        <v>40</v>
      </c>
      <c r="D13" s="175">
        <v>1.08</v>
      </c>
      <c r="E13" s="176">
        <v>1.08</v>
      </c>
      <c r="F13" s="176">
        <v>1.62</v>
      </c>
      <c r="G13" s="176">
        <v>1.62</v>
      </c>
      <c r="H13" s="176">
        <v>1.08</v>
      </c>
      <c r="I13" s="176">
        <v>1.62</v>
      </c>
      <c r="J13" s="176">
        <v>1.62</v>
      </c>
      <c r="K13" s="176">
        <v>1.08</v>
      </c>
      <c r="L13" s="176">
        <v>1.62</v>
      </c>
      <c r="M13" s="176">
        <v>0.54</v>
      </c>
      <c r="N13" s="176">
        <v>1.54</v>
      </c>
      <c r="O13" s="176">
        <v>1.08</v>
      </c>
      <c r="P13" s="176">
        <v>1.62</v>
      </c>
      <c r="Q13" s="176">
        <v>1.08</v>
      </c>
      <c r="R13" s="176">
        <v>1.62</v>
      </c>
      <c r="S13" s="176">
        <v>1.62</v>
      </c>
      <c r="T13" s="176">
        <v>1.08</v>
      </c>
      <c r="U13" s="176">
        <v>2.17</v>
      </c>
      <c r="V13" s="176">
        <v>1.08</v>
      </c>
      <c r="W13" s="176">
        <v>1.08</v>
      </c>
      <c r="X13" s="176">
        <v>1.08</v>
      </c>
      <c r="Y13" s="176">
        <v>2.62</v>
      </c>
      <c r="Z13" s="176">
        <v>1.62</v>
      </c>
      <c r="AA13" s="176">
        <v>1.08</v>
      </c>
      <c r="AB13" s="176">
        <v>1.62</v>
      </c>
      <c r="AC13" s="176">
        <v>1.62</v>
      </c>
      <c r="AD13" s="176">
        <v>1.08</v>
      </c>
      <c r="AE13" s="176">
        <v>1.08</v>
      </c>
      <c r="AF13" s="176">
        <v>1.62</v>
      </c>
      <c r="AG13" s="176">
        <v>1.62</v>
      </c>
      <c r="AH13" s="176">
        <v>1.62</v>
      </c>
      <c r="AI13" s="176">
        <v>1.62</v>
      </c>
      <c r="AJ13" s="176">
        <v>1.08</v>
      </c>
      <c r="AK13" s="176">
        <v>1.54</v>
      </c>
      <c r="AL13" s="176">
        <v>1.08</v>
      </c>
      <c r="AM13" s="176">
        <v>1.08</v>
      </c>
      <c r="AN13" s="176">
        <v>1.08</v>
      </c>
      <c r="AO13" s="176">
        <v>1.08</v>
      </c>
      <c r="AP13" s="176">
        <v>1.62</v>
      </c>
      <c r="AQ13" s="176">
        <v>1.08</v>
      </c>
      <c r="AR13" s="176">
        <v>1.08</v>
      </c>
      <c r="AS13" s="176">
        <v>1.08</v>
      </c>
      <c r="AT13" s="176">
        <v>1.62</v>
      </c>
      <c r="AU13" s="176">
        <v>1.62</v>
      </c>
      <c r="AV13" s="176">
        <v>1.62</v>
      </c>
      <c r="AW13" s="176">
        <v>2.08</v>
      </c>
      <c r="AX13" s="176">
        <v>1.62</v>
      </c>
      <c r="AY13" s="176">
        <v>1.62</v>
      </c>
      <c r="AZ13" s="176">
        <v>1.08</v>
      </c>
      <c r="BA13" s="176">
        <v>1.62</v>
      </c>
      <c r="BB13" s="176">
        <v>1.08</v>
      </c>
      <c r="BC13" s="176">
        <v>2.17</v>
      </c>
      <c r="BD13" s="176">
        <v>1.08</v>
      </c>
      <c r="BE13" s="176">
        <v>1.62</v>
      </c>
      <c r="BF13" s="176">
        <v>1.08</v>
      </c>
      <c r="BG13" s="176">
        <v>1.08</v>
      </c>
      <c r="BH13" s="176">
        <v>1.54</v>
      </c>
      <c r="BI13" s="176">
        <v>0</v>
      </c>
      <c r="BJ13" s="176">
        <v>1.54</v>
      </c>
      <c r="BK13" s="176">
        <v>1.62</v>
      </c>
      <c r="BL13" s="176">
        <v>1.62</v>
      </c>
      <c r="BM13" s="176">
        <v>1.08</v>
      </c>
      <c r="BN13" s="176">
        <v>1.62</v>
      </c>
      <c r="BO13" s="176">
        <v>1.08</v>
      </c>
      <c r="BP13" s="176">
        <v>1.08</v>
      </c>
      <c r="BQ13" s="176">
        <v>1.62</v>
      </c>
      <c r="BR13" s="176">
        <v>1.08</v>
      </c>
      <c r="BS13" s="176">
        <v>1.08</v>
      </c>
      <c r="BT13" s="176">
        <v>1.08</v>
      </c>
      <c r="BU13" s="176">
        <v>1.62</v>
      </c>
      <c r="BV13" s="176">
        <v>2.08</v>
      </c>
      <c r="BW13" s="176">
        <v>1.62</v>
      </c>
      <c r="BX13" s="176">
        <v>1.62</v>
      </c>
      <c r="BY13" s="176">
        <v>1.08</v>
      </c>
      <c r="BZ13" s="176">
        <v>1.62</v>
      </c>
      <c r="CA13" s="176">
        <v>1.62</v>
      </c>
      <c r="CB13" s="176">
        <v>1.08</v>
      </c>
      <c r="CC13" s="176">
        <v>1.62</v>
      </c>
      <c r="CD13" s="176">
        <v>1.62</v>
      </c>
      <c r="CE13" s="176">
        <v>1.08</v>
      </c>
      <c r="CF13" s="176">
        <v>1.08</v>
      </c>
      <c r="CG13" s="176">
        <v>0.54</v>
      </c>
      <c r="CH13" s="176">
        <v>2.62</v>
      </c>
      <c r="CI13" s="176">
        <v>0.54</v>
      </c>
      <c r="CJ13" s="176">
        <v>1.08</v>
      </c>
      <c r="CK13" s="176">
        <v>1.08</v>
      </c>
      <c r="CL13" s="176">
        <v>1.08</v>
      </c>
      <c r="CM13" s="176">
        <v>2.08</v>
      </c>
      <c r="CN13" s="176">
        <v>1.08</v>
      </c>
      <c r="CO13" s="176">
        <v>1.08</v>
      </c>
      <c r="CP13" s="176">
        <v>1.62</v>
      </c>
      <c r="CQ13" s="176">
        <v>1.08</v>
      </c>
      <c r="CR13" s="176">
        <v>1.62</v>
      </c>
      <c r="CS13" s="176">
        <v>1.54</v>
      </c>
      <c r="CT13" s="176">
        <v>1.62</v>
      </c>
      <c r="CU13" s="176">
        <v>1.62</v>
      </c>
      <c r="CV13" s="176">
        <v>1.62</v>
      </c>
      <c r="CW13" s="176">
        <v>1.08</v>
      </c>
      <c r="CX13" s="176">
        <v>1.08</v>
      </c>
      <c r="CY13" s="176">
        <v>1.08</v>
      </c>
      <c r="CZ13" s="176">
        <v>1.62</v>
      </c>
      <c r="DA13" s="176">
        <v>1.08</v>
      </c>
      <c r="DB13" s="176">
        <v>1.08</v>
      </c>
      <c r="DC13" s="176">
        <v>1.62</v>
      </c>
      <c r="DD13" s="176">
        <v>1.62</v>
      </c>
      <c r="DE13" s="176">
        <v>1.54</v>
      </c>
      <c r="DF13" s="176">
        <v>1.08</v>
      </c>
      <c r="DG13" s="176">
        <v>1.62</v>
      </c>
      <c r="DH13" s="176">
        <v>1.62</v>
      </c>
      <c r="DI13" s="176">
        <v>1.08</v>
      </c>
      <c r="DJ13" s="176">
        <v>1.08</v>
      </c>
      <c r="DK13" s="176">
        <v>1.08</v>
      </c>
      <c r="DL13" s="176">
        <v>1.08</v>
      </c>
      <c r="DM13" s="176">
        <v>1.08</v>
      </c>
      <c r="DN13" s="176">
        <v>1.62</v>
      </c>
      <c r="DO13" s="176">
        <v>1.08</v>
      </c>
      <c r="DP13" s="176">
        <v>1.62</v>
      </c>
      <c r="DQ13" s="176">
        <v>1.54</v>
      </c>
      <c r="DR13" s="176">
        <v>1.08</v>
      </c>
      <c r="DS13" s="176">
        <v>2.17</v>
      </c>
      <c r="DT13" s="176">
        <v>2.17</v>
      </c>
      <c r="DU13" s="176">
        <v>1.08</v>
      </c>
      <c r="DV13" s="176">
        <v>1.08</v>
      </c>
      <c r="DW13" s="176">
        <v>1.08</v>
      </c>
      <c r="DX13" s="176">
        <v>1.08</v>
      </c>
      <c r="DY13" s="176">
        <v>1.08</v>
      </c>
      <c r="DZ13" s="176">
        <v>1.08</v>
      </c>
      <c r="EA13" s="176">
        <v>1.08</v>
      </c>
      <c r="EB13" s="176">
        <v>1.62</v>
      </c>
      <c r="EC13" s="176">
        <v>0.54</v>
      </c>
      <c r="ED13" s="176">
        <v>1.54</v>
      </c>
      <c r="EE13" s="176">
        <v>2.17</v>
      </c>
      <c r="EF13" s="176">
        <v>1.08</v>
      </c>
      <c r="EG13" s="176">
        <v>1.08</v>
      </c>
      <c r="EH13" s="176">
        <v>1.08</v>
      </c>
      <c r="EI13" s="176">
        <v>1.08</v>
      </c>
      <c r="EJ13" s="176">
        <v>1.62</v>
      </c>
      <c r="EK13" s="176">
        <v>1.08</v>
      </c>
      <c r="EL13" s="176">
        <v>1.08</v>
      </c>
      <c r="EM13" s="176">
        <v>1.62</v>
      </c>
      <c r="EN13" s="176">
        <v>1.62</v>
      </c>
      <c r="EO13" s="176">
        <v>2.08</v>
      </c>
      <c r="EP13" s="176">
        <v>2.17</v>
      </c>
      <c r="EQ13" s="176">
        <v>2.17</v>
      </c>
      <c r="ER13" s="176">
        <v>1.08</v>
      </c>
      <c r="ES13" s="176">
        <v>1.08</v>
      </c>
      <c r="ET13" s="176">
        <v>1.62</v>
      </c>
      <c r="EU13" s="176">
        <v>1.08</v>
      </c>
      <c r="EV13" s="176">
        <v>1.08</v>
      </c>
      <c r="EW13" s="176">
        <v>1.08</v>
      </c>
      <c r="EX13" s="176">
        <v>1.08</v>
      </c>
      <c r="EY13" s="176">
        <v>2.17</v>
      </c>
      <c r="EZ13" s="176">
        <v>1.08</v>
      </c>
      <c r="FA13" s="176">
        <v>0.54</v>
      </c>
      <c r="FB13" s="176">
        <v>1.54</v>
      </c>
      <c r="FC13" s="176">
        <v>1.62</v>
      </c>
      <c r="FD13" s="176">
        <v>1.62</v>
      </c>
      <c r="FE13" s="176">
        <v>1.08</v>
      </c>
      <c r="FF13" s="176">
        <v>1.08</v>
      </c>
      <c r="FG13" s="176">
        <v>1.08</v>
      </c>
      <c r="FH13" s="176">
        <v>1.08</v>
      </c>
      <c r="FI13" s="176">
        <v>1.08</v>
      </c>
      <c r="FJ13" s="176">
        <v>1.08</v>
      </c>
      <c r="FK13" s="176">
        <v>1.62</v>
      </c>
      <c r="FL13" s="176">
        <v>1.08</v>
      </c>
      <c r="FM13" s="176">
        <v>2.62</v>
      </c>
      <c r="FN13" s="176">
        <v>1.08</v>
      </c>
      <c r="FO13" s="176">
        <v>1.62</v>
      </c>
      <c r="FP13" s="176">
        <v>1.62</v>
      </c>
      <c r="FQ13" s="176">
        <v>1.08</v>
      </c>
      <c r="FR13" s="176">
        <v>0.54</v>
      </c>
      <c r="FS13" s="176">
        <v>2.08</v>
      </c>
      <c r="FT13" s="176">
        <v>1.08</v>
      </c>
      <c r="FU13" s="176">
        <v>1.08</v>
      </c>
      <c r="FV13" s="176">
        <v>1.08</v>
      </c>
      <c r="FW13" s="176">
        <v>1.62</v>
      </c>
      <c r="FX13" s="176">
        <v>1.08</v>
      </c>
      <c r="FY13" s="176">
        <v>1.62</v>
      </c>
      <c r="FZ13" s="176">
        <v>1.08</v>
      </c>
      <c r="GA13" s="176">
        <v>2.17</v>
      </c>
    </row>
    <row r="14" spans="2:183">
      <c r="B14" s="96" t="s">
        <v>1</v>
      </c>
      <c r="C14" s="166" t="s">
        <v>41</v>
      </c>
      <c r="D14" s="175">
        <v>715</v>
      </c>
      <c r="E14" s="176">
        <v>646</v>
      </c>
      <c r="F14" s="176">
        <v>715</v>
      </c>
      <c r="G14" s="176">
        <v>692</v>
      </c>
      <c r="H14" s="176">
        <v>715</v>
      </c>
      <c r="I14" s="176">
        <v>692</v>
      </c>
      <c r="J14" s="176">
        <v>715</v>
      </c>
      <c r="K14" s="176">
        <v>715</v>
      </c>
      <c r="L14" s="176">
        <v>692</v>
      </c>
      <c r="M14" s="176">
        <v>93</v>
      </c>
      <c r="N14" s="176">
        <v>346</v>
      </c>
      <c r="O14" s="176">
        <v>715</v>
      </c>
      <c r="P14" s="176">
        <v>715</v>
      </c>
      <c r="Q14" s="176">
        <v>646</v>
      </c>
      <c r="R14" s="176">
        <v>715</v>
      </c>
      <c r="S14" s="176">
        <v>692</v>
      </c>
      <c r="T14" s="176">
        <v>715</v>
      </c>
      <c r="U14" s="176">
        <v>692</v>
      </c>
      <c r="V14" s="176">
        <v>715</v>
      </c>
      <c r="W14" s="176">
        <v>715</v>
      </c>
      <c r="X14" s="176">
        <v>692</v>
      </c>
      <c r="Y14" s="176">
        <v>553</v>
      </c>
      <c r="Z14" s="176">
        <v>692</v>
      </c>
      <c r="AA14" s="176">
        <v>715</v>
      </c>
      <c r="AB14" s="176">
        <v>715</v>
      </c>
      <c r="AC14" s="176">
        <v>646</v>
      </c>
      <c r="AD14" s="176">
        <v>715</v>
      </c>
      <c r="AE14" s="176">
        <v>692</v>
      </c>
      <c r="AF14" s="176">
        <v>715</v>
      </c>
      <c r="AG14" s="176">
        <v>692</v>
      </c>
      <c r="AH14" s="176">
        <v>715</v>
      </c>
      <c r="AI14" s="176">
        <v>715</v>
      </c>
      <c r="AJ14" s="176">
        <v>692</v>
      </c>
      <c r="AK14" s="176">
        <v>231</v>
      </c>
      <c r="AL14" s="176">
        <v>692</v>
      </c>
      <c r="AM14" s="176">
        <v>715</v>
      </c>
      <c r="AN14" s="176">
        <v>715</v>
      </c>
      <c r="AO14" s="176">
        <v>669</v>
      </c>
      <c r="AP14" s="176">
        <v>715</v>
      </c>
      <c r="AQ14" s="176">
        <v>692</v>
      </c>
      <c r="AR14" s="176">
        <v>715</v>
      </c>
      <c r="AS14" s="176">
        <v>692</v>
      </c>
      <c r="AT14" s="176">
        <v>715</v>
      </c>
      <c r="AU14" s="176">
        <v>715</v>
      </c>
      <c r="AV14" s="176">
        <v>692</v>
      </c>
      <c r="AW14" s="176">
        <v>553</v>
      </c>
      <c r="AX14" s="176">
        <v>692</v>
      </c>
      <c r="AY14" s="176">
        <v>715</v>
      </c>
      <c r="AZ14" s="176">
        <v>715</v>
      </c>
      <c r="BA14" s="176">
        <v>646</v>
      </c>
      <c r="BB14" s="176">
        <v>715</v>
      </c>
      <c r="BC14" s="176">
        <v>692</v>
      </c>
      <c r="BD14" s="176">
        <v>715</v>
      </c>
      <c r="BE14" s="176">
        <v>692</v>
      </c>
      <c r="BF14" s="176">
        <v>715</v>
      </c>
      <c r="BG14" s="176">
        <v>715</v>
      </c>
      <c r="BH14" s="176">
        <v>669</v>
      </c>
      <c r="BI14" s="176">
        <v>0</v>
      </c>
      <c r="BJ14" s="176">
        <v>300</v>
      </c>
      <c r="BK14" s="176">
        <v>715</v>
      </c>
      <c r="BL14" s="176">
        <v>715</v>
      </c>
      <c r="BM14" s="176">
        <v>646</v>
      </c>
      <c r="BN14" s="176">
        <v>715</v>
      </c>
      <c r="BO14" s="176">
        <v>692</v>
      </c>
      <c r="BP14" s="176">
        <v>715</v>
      </c>
      <c r="BQ14" s="176">
        <v>692</v>
      </c>
      <c r="BR14" s="176">
        <v>715</v>
      </c>
      <c r="BS14" s="176">
        <v>715</v>
      </c>
      <c r="BT14" s="176">
        <v>692</v>
      </c>
      <c r="BU14" s="176">
        <v>715</v>
      </c>
      <c r="BV14" s="176">
        <v>530</v>
      </c>
      <c r="BW14" s="176">
        <v>715</v>
      </c>
      <c r="BX14" s="176">
        <v>715</v>
      </c>
      <c r="BY14" s="176">
        <v>646</v>
      </c>
      <c r="BZ14" s="176">
        <v>715</v>
      </c>
      <c r="CA14" s="176">
        <v>692</v>
      </c>
      <c r="CB14" s="176">
        <v>715</v>
      </c>
      <c r="CC14" s="176">
        <v>692</v>
      </c>
      <c r="CD14" s="176">
        <v>715</v>
      </c>
      <c r="CE14" s="176">
        <v>715</v>
      </c>
      <c r="CF14" s="176">
        <v>692</v>
      </c>
      <c r="CG14" s="176">
        <v>93</v>
      </c>
      <c r="CH14" s="176">
        <v>669</v>
      </c>
      <c r="CI14" s="176">
        <v>715</v>
      </c>
      <c r="CJ14" s="176">
        <v>715</v>
      </c>
      <c r="CK14" s="176">
        <v>669</v>
      </c>
      <c r="CL14" s="176">
        <v>715</v>
      </c>
      <c r="CM14" s="176">
        <v>692</v>
      </c>
      <c r="CN14" s="176">
        <v>715</v>
      </c>
      <c r="CO14" s="176">
        <v>692</v>
      </c>
      <c r="CP14" s="176">
        <v>715</v>
      </c>
      <c r="CQ14" s="176">
        <v>715</v>
      </c>
      <c r="CR14" s="176">
        <v>692</v>
      </c>
      <c r="CS14" s="176">
        <v>553</v>
      </c>
      <c r="CT14" s="176">
        <v>692</v>
      </c>
      <c r="CU14" s="176">
        <v>715</v>
      </c>
      <c r="CV14" s="176">
        <v>715</v>
      </c>
      <c r="CW14" s="176">
        <v>646</v>
      </c>
      <c r="CX14" s="176">
        <v>715</v>
      </c>
      <c r="CY14" s="176">
        <v>692</v>
      </c>
      <c r="CZ14" s="176">
        <v>715</v>
      </c>
      <c r="DA14" s="176">
        <v>692</v>
      </c>
      <c r="DB14" s="176">
        <v>715</v>
      </c>
      <c r="DC14" s="176">
        <v>715</v>
      </c>
      <c r="DD14" s="176">
        <v>692</v>
      </c>
      <c r="DE14" s="176">
        <v>70</v>
      </c>
      <c r="DF14" s="176">
        <v>692</v>
      </c>
      <c r="DG14" s="176">
        <v>715</v>
      </c>
      <c r="DH14" s="176">
        <v>715</v>
      </c>
      <c r="DI14" s="176">
        <v>646</v>
      </c>
      <c r="DJ14" s="176">
        <v>715</v>
      </c>
      <c r="DK14" s="176">
        <v>692</v>
      </c>
      <c r="DL14" s="176">
        <v>715</v>
      </c>
      <c r="DM14" s="176">
        <v>692</v>
      </c>
      <c r="DN14" s="176">
        <v>715</v>
      </c>
      <c r="DO14" s="176">
        <v>715</v>
      </c>
      <c r="DP14" s="176">
        <v>692</v>
      </c>
      <c r="DQ14" s="176">
        <v>553</v>
      </c>
      <c r="DR14" s="176">
        <v>692</v>
      </c>
      <c r="DS14" s="176">
        <v>715</v>
      </c>
      <c r="DT14" s="176">
        <v>715</v>
      </c>
      <c r="DU14" s="176">
        <v>646</v>
      </c>
      <c r="DV14" s="176">
        <v>715</v>
      </c>
      <c r="DW14" s="176">
        <v>692</v>
      </c>
      <c r="DX14" s="176">
        <v>715</v>
      </c>
      <c r="DY14" s="176">
        <v>692</v>
      </c>
      <c r="DZ14" s="176">
        <v>715</v>
      </c>
      <c r="EA14" s="176">
        <v>715</v>
      </c>
      <c r="EB14" s="176">
        <v>692</v>
      </c>
      <c r="EC14" s="176">
        <v>139</v>
      </c>
      <c r="ED14" s="176">
        <v>461</v>
      </c>
      <c r="EE14" s="176">
        <v>715</v>
      </c>
      <c r="EF14" s="176">
        <v>715</v>
      </c>
      <c r="EG14" s="176">
        <v>669</v>
      </c>
      <c r="EH14" s="176">
        <v>715</v>
      </c>
      <c r="EI14" s="176">
        <v>692</v>
      </c>
      <c r="EJ14" s="176">
        <v>715</v>
      </c>
      <c r="EK14" s="176">
        <v>692</v>
      </c>
      <c r="EL14" s="176">
        <v>715</v>
      </c>
      <c r="EM14" s="176">
        <v>715</v>
      </c>
      <c r="EN14" s="176">
        <v>692</v>
      </c>
      <c r="EO14" s="176">
        <v>553</v>
      </c>
      <c r="EP14" s="176">
        <v>692</v>
      </c>
      <c r="EQ14" s="176">
        <v>715</v>
      </c>
      <c r="ER14" s="176">
        <v>715</v>
      </c>
      <c r="ES14" s="176">
        <v>646</v>
      </c>
      <c r="ET14" s="176">
        <v>715</v>
      </c>
      <c r="EU14" s="176">
        <v>692</v>
      </c>
      <c r="EV14" s="176">
        <v>715</v>
      </c>
      <c r="EW14" s="176">
        <v>692</v>
      </c>
      <c r="EX14" s="176">
        <v>715</v>
      </c>
      <c r="EY14" s="176">
        <v>715</v>
      </c>
      <c r="EZ14" s="176">
        <v>692</v>
      </c>
      <c r="FA14" s="176">
        <v>70</v>
      </c>
      <c r="FB14" s="176">
        <v>208</v>
      </c>
      <c r="FC14" s="176">
        <v>715</v>
      </c>
      <c r="FD14" s="176">
        <v>715</v>
      </c>
      <c r="FE14" s="176">
        <v>646</v>
      </c>
      <c r="FF14" s="176">
        <v>715</v>
      </c>
      <c r="FG14" s="176">
        <v>692</v>
      </c>
      <c r="FH14" s="176">
        <v>715</v>
      </c>
      <c r="FI14" s="176">
        <v>692</v>
      </c>
      <c r="FJ14" s="176">
        <v>715</v>
      </c>
      <c r="FK14" s="176">
        <v>715</v>
      </c>
      <c r="FL14" s="176">
        <v>692</v>
      </c>
      <c r="FM14" s="176">
        <v>553</v>
      </c>
      <c r="FN14" s="176">
        <v>692</v>
      </c>
      <c r="FO14" s="176">
        <v>715</v>
      </c>
      <c r="FP14" s="176">
        <v>715</v>
      </c>
      <c r="FQ14" s="176">
        <v>646</v>
      </c>
      <c r="FR14" s="176">
        <v>116</v>
      </c>
      <c r="FS14" s="176">
        <v>646</v>
      </c>
      <c r="FT14" s="176">
        <v>715</v>
      </c>
      <c r="FU14" s="176">
        <v>692</v>
      </c>
      <c r="FV14" s="176">
        <v>715</v>
      </c>
      <c r="FW14" s="176">
        <v>715</v>
      </c>
      <c r="FX14" s="176">
        <v>692</v>
      </c>
      <c r="FY14" s="176">
        <v>715</v>
      </c>
      <c r="FZ14" s="176">
        <v>692</v>
      </c>
      <c r="GA14" s="176">
        <v>715</v>
      </c>
    </row>
    <row r="15" spans="2:183">
      <c r="B15" s="96" t="s">
        <v>1</v>
      </c>
      <c r="C15" s="166" t="s">
        <v>272</v>
      </c>
      <c r="D15" s="88">
        <v>4333.33</v>
      </c>
      <c r="E15" s="89">
        <v>4333.33</v>
      </c>
      <c r="F15" s="89">
        <v>6500</v>
      </c>
      <c r="G15" s="89">
        <v>6500</v>
      </c>
      <c r="H15" s="89">
        <v>4333.33</v>
      </c>
      <c r="I15" s="89">
        <v>6500</v>
      </c>
      <c r="J15" s="89">
        <v>6500</v>
      </c>
      <c r="K15" s="89">
        <v>4333.33</v>
      </c>
      <c r="L15" s="89">
        <v>6500</v>
      </c>
      <c r="M15" s="89">
        <v>2166.67</v>
      </c>
      <c r="N15" s="89">
        <v>6166.67</v>
      </c>
      <c r="O15" s="89">
        <v>4333.33</v>
      </c>
      <c r="P15" s="89">
        <v>6500</v>
      </c>
      <c r="Q15" s="89">
        <v>4333.33</v>
      </c>
      <c r="R15" s="89">
        <v>6500</v>
      </c>
      <c r="S15" s="89">
        <v>6500</v>
      </c>
      <c r="T15" s="89">
        <v>4333.33</v>
      </c>
      <c r="U15" s="89">
        <v>8666.67</v>
      </c>
      <c r="V15" s="89">
        <v>4333.33</v>
      </c>
      <c r="W15" s="89">
        <v>4333.33</v>
      </c>
      <c r="X15" s="89">
        <v>4333.33</v>
      </c>
      <c r="Y15" s="89">
        <v>10500</v>
      </c>
      <c r="Z15" s="89">
        <v>6500</v>
      </c>
      <c r="AA15" s="89">
        <v>4333.33</v>
      </c>
      <c r="AB15" s="89">
        <v>6500</v>
      </c>
      <c r="AC15" s="89">
        <v>6500</v>
      </c>
      <c r="AD15" s="89">
        <v>4333.33</v>
      </c>
      <c r="AE15" s="89">
        <v>4333.33</v>
      </c>
      <c r="AF15" s="89">
        <v>6500</v>
      </c>
      <c r="AG15" s="89">
        <v>6500</v>
      </c>
      <c r="AH15" s="89">
        <v>6500</v>
      </c>
      <c r="AI15" s="89">
        <v>6500</v>
      </c>
      <c r="AJ15" s="89">
        <v>4333.33</v>
      </c>
      <c r="AK15" s="89">
        <v>6166.67</v>
      </c>
      <c r="AL15" s="89">
        <v>4333.33</v>
      </c>
      <c r="AM15" s="89">
        <v>4333.33</v>
      </c>
      <c r="AN15" s="89">
        <v>4333.33</v>
      </c>
      <c r="AO15" s="89">
        <v>4333.33</v>
      </c>
      <c r="AP15" s="89">
        <v>6500</v>
      </c>
      <c r="AQ15" s="89">
        <v>4333.33</v>
      </c>
      <c r="AR15" s="89">
        <v>4333.33</v>
      </c>
      <c r="AS15" s="89">
        <v>4333.33</v>
      </c>
      <c r="AT15" s="89">
        <v>6500</v>
      </c>
      <c r="AU15" s="89">
        <v>6500</v>
      </c>
      <c r="AV15" s="89">
        <v>6500</v>
      </c>
      <c r="AW15" s="89">
        <v>8333.33</v>
      </c>
      <c r="AX15" s="89">
        <v>6500</v>
      </c>
      <c r="AY15" s="89">
        <v>6500</v>
      </c>
      <c r="AZ15" s="89">
        <v>4333.33</v>
      </c>
      <c r="BA15" s="89">
        <v>6500</v>
      </c>
      <c r="BB15" s="89">
        <v>4333.33</v>
      </c>
      <c r="BC15" s="89">
        <v>8666.67</v>
      </c>
      <c r="BD15" s="89">
        <v>4333.33</v>
      </c>
      <c r="BE15" s="89">
        <v>6500</v>
      </c>
      <c r="BF15" s="89">
        <v>4333.33</v>
      </c>
      <c r="BG15" s="89">
        <v>4333.33</v>
      </c>
      <c r="BH15" s="89">
        <v>6166.67</v>
      </c>
      <c r="BI15" s="89">
        <v>0</v>
      </c>
      <c r="BJ15" s="89">
        <v>6166.67</v>
      </c>
      <c r="BK15" s="89">
        <v>6500</v>
      </c>
      <c r="BL15" s="89">
        <v>6500</v>
      </c>
      <c r="BM15" s="89">
        <v>4333.33</v>
      </c>
      <c r="BN15" s="89">
        <v>6500</v>
      </c>
      <c r="BO15" s="89">
        <v>4333.33</v>
      </c>
      <c r="BP15" s="89">
        <v>4333.33</v>
      </c>
      <c r="BQ15" s="89">
        <v>6500</v>
      </c>
      <c r="BR15" s="89">
        <v>4333.33</v>
      </c>
      <c r="BS15" s="89">
        <v>4333.33</v>
      </c>
      <c r="BT15" s="89">
        <v>4333.33</v>
      </c>
      <c r="BU15" s="89">
        <v>6500</v>
      </c>
      <c r="BV15" s="89">
        <v>8333.33</v>
      </c>
      <c r="BW15" s="89">
        <v>6500</v>
      </c>
      <c r="BX15" s="89">
        <v>6500</v>
      </c>
      <c r="BY15" s="89">
        <v>4333.33</v>
      </c>
      <c r="BZ15" s="89">
        <v>6500</v>
      </c>
      <c r="CA15" s="89">
        <v>6500</v>
      </c>
      <c r="CB15" s="89">
        <v>4333.33</v>
      </c>
      <c r="CC15" s="89">
        <v>6500</v>
      </c>
      <c r="CD15" s="89">
        <v>6500</v>
      </c>
      <c r="CE15" s="89">
        <v>4333.33</v>
      </c>
      <c r="CF15" s="89">
        <v>4333.33</v>
      </c>
      <c r="CG15" s="89">
        <v>2166.67</v>
      </c>
      <c r="CH15" s="89">
        <v>10500</v>
      </c>
      <c r="CI15" s="89">
        <v>2166.67</v>
      </c>
      <c r="CJ15" s="89">
        <v>4333.33</v>
      </c>
      <c r="CK15" s="89">
        <v>4333.33</v>
      </c>
      <c r="CL15" s="89">
        <v>4333.33</v>
      </c>
      <c r="CM15" s="89">
        <v>8333.33</v>
      </c>
      <c r="CN15" s="89">
        <v>4333.33</v>
      </c>
      <c r="CO15" s="89">
        <v>4333.33</v>
      </c>
      <c r="CP15" s="89">
        <v>6500</v>
      </c>
      <c r="CQ15" s="89">
        <v>4333.33</v>
      </c>
      <c r="CR15" s="89">
        <v>6500</v>
      </c>
      <c r="CS15" s="89">
        <v>6166.67</v>
      </c>
      <c r="CT15" s="89">
        <v>6500</v>
      </c>
      <c r="CU15" s="89">
        <v>6500</v>
      </c>
      <c r="CV15" s="89">
        <v>6500</v>
      </c>
      <c r="CW15" s="89">
        <v>4333.33</v>
      </c>
      <c r="CX15" s="89">
        <v>4333.33</v>
      </c>
      <c r="CY15" s="89">
        <v>4333.33</v>
      </c>
      <c r="CZ15" s="89">
        <v>6500</v>
      </c>
      <c r="DA15" s="89">
        <v>4333.33</v>
      </c>
      <c r="DB15" s="89">
        <v>4333.33</v>
      </c>
      <c r="DC15" s="89">
        <v>6500</v>
      </c>
      <c r="DD15" s="89">
        <v>6500</v>
      </c>
      <c r="DE15" s="89">
        <v>6166.67</v>
      </c>
      <c r="DF15" s="89">
        <v>4333.33</v>
      </c>
      <c r="DG15" s="89">
        <v>6500</v>
      </c>
      <c r="DH15" s="89">
        <v>6500</v>
      </c>
      <c r="DI15" s="89">
        <v>4333.33</v>
      </c>
      <c r="DJ15" s="89">
        <v>4333.33</v>
      </c>
      <c r="DK15" s="89">
        <v>4333.33</v>
      </c>
      <c r="DL15" s="89">
        <v>4333.33</v>
      </c>
      <c r="DM15" s="89">
        <v>4333.33</v>
      </c>
      <c r="DN15" s="89">
        <v>6500</v>
      </c>
      <c r="DO15" s="89">
        <v>4333.33</v>
      </c>
      <c r="DP15" s="89">
        <v>6500</v>
      </c>
      <c r="DQ15" s="89">
        <v>6166.67</v>
      </c>
      <c r="DR15" s="89">
        <v>4333.33</v>
      </c>
      <c r="DS15" s="89">
        <v>8666.67</v>
      </c>
      <c r="DT15" s="89">
        <v>8666.67</v>
      </c>
      <c r="DU15" s="89">
        <v>4333.33</v>
      </c>
      <c r="DV15" s="89">
        <v>4333.33</v>
      </c>
      <c r="DW15" s="89">
        <v>4333.33</v>
      </c>
      <c r="DX15" s="89">
        <v>4333.33</v>
      </c>
      <c r="DY15" s="89">
        <v>4333.33</v>
      </c>
      <c r="DZ15" s="89">
        <v>4333.33</v>
      </c>
      <c r="EA15" s="89">
        <v>4333.33</v>
      </c>
      <c r="EB15" s="89">
        <v>6500</v>
      </c>
      <c r="EC15" s="89">
        <v>2166.67</v>
      </c>
      <c r="ED15" s="89">
        <v>6166.67</v>
      </c>
      <c r="EE15" s="89">
        <v>8666.67</v>
      </c>
      <c r="EF15" s="89">
        <v>4333.33</v>
      </c>
      <c r="EG15" s="89">
        <v>4333.33</v>
      </c>
      <c r="EH15" s="89">
        <v>4333.33</v>
      </c>
      <c r="EI15" s="89">
        <v>4333.33</v>
      </c>
      <c r="EJ15" s="89">
        <v>6500</v>
      </c>
      <c r="EK15" s="89">
        <v>4333.33</v>
      </c>
      <c r="EL15" s="89">
        <v>4333.33</v>
      </c>
      <c r="EM15" s="89">
        <v>6500</v>
      </c>
      <c r="EN15" s="89">
        <v>6500</v>
      </c>
      <c r="EO15" s="89">
        <v>8333.33</v>
      </c>
      <c r="EP15" s="89">
        <v>8666.67</v>
      </c>
      <c r="EQ15" s="89">
        <v>8666.67</v>
      </c>
      <c r="ER15" s="89">
        <v>4333.33</v>
      </c>
      <c r="ES15" s="89">
        <v>4333.33</v>
      </c>
      <c r="ET15" s="89">
        <v>6500</v>
      </c>
      <c r="EU15" s="89">
        <v>4333.33</v>
      </c>
      <c r="EV15" s="89">
        <v>4333.33</v>
      </c>
      <c r="EW15" s="89">
        <v>4333.33</v>
      </c>
      <c r="EX15" s="89">
        <v>4333.33</v>
      </c>
      <c r="EY15" s="89">
        <v>8666.67</v>
      </c>
      <c r="EZ15" s="89">
        <v>4333.33</v>
      </c>
      <c r="FA15" s="89">
        <v>2166.67</v>
      </c>
      <c r="FB15" s="89">
        <v>6166.67</v>
      </c>
      <c r="FC15" s="89">
        <v>6500</v>
      </c>
      <c r="FD15" s="89">
        <v>6500</v>
      </c>
      <c r="FE15" s="89">
        <v>4333.33</v>
      </c>
      <c r="FF15" s="89">
        <v>4333.33</v>
      </c>
      <c r="FG15" s="89">
        <v>4333.33</v>
      </c>
      <c r="FH15" s="89">
        <v>4333.33</v>
      </c>
      <c r="FI15" s="89">
        <v>4333.33</v>
      </c>
      <c r="FJ15" s="89">
        <v>4333.33</v>
      </c>
      <c r="FK15" s="89">
        <v>6500</v>
      </c>
      <c r="FL15" s="89">
        <v>4333.33</v>
      </c>
      <c r="FM15" s="89">
        <v>10500</v>
      </c>
      <c r="FN15" s="89">
        <v>4333.33</v>
      </c>
      <c r="FO15" s="89">
        <v>6500</v>
      </c>
      <c r="FP15" s="89">
        <v>6500</v>
      </c>
      <c r="FQ15" s="89">
        <v>4333.33</v>
      </c>
      <c r="FR15" s="89">
        <v>2166.67</v>
      </c>
      <c r="FS15" s="89">
        <v>8333.33</v>
      </c>
      <c r="FT15" s="89">
        <v>4333.33</v>
      </c>
      <c r="FU15" s="89">
        <v>4333.33</v>
      </c>
      <c r="FV15" s="89">
        <v>4333.33</v>
      </c>
      <c r="FW15" s="89">
        <v>6500</v>
      </c>
      <c r="FX15" s="89">
        <v>4333.33</v>
      </c>
      <c r="FY15" s="89">
        <v>6500</v>
      </c>
      <c r="FZ15" s="89">
        <v>4333.33</v>
      </c>
      <c r="GA15" s="89">
        <v>8666.67</v>
      </c>
    </row>
    <row r="16" spans="2:183">
      <c r="B16" s="171" t="s">
        <v>1</v>
      </c>
      <c r="C16" s="177" t="s">
        <v>96</v>
      </c>
      <c r="D16" s="83">
        <v>0.9819851419563651</v>
      </c>
      <c r="E16" s="84">
        <v>0.9767913223600686</v>
      </c>
      <c r="F16" s="84">
        <v>0.95219536818097972</v>
      </c>
      <c r="G16" s="84">
        <v>0.93178972428993212</v>
      </c>
      <c r="H16" s="84">
        <v>0.92856671865304963</v>
      </c>
      <c r="I16" s="84">
        <v>0.90390000138617432</v>
      </c>
      <c r="J16" s="84">
        <v>0.91928956415287355</v>
      </c>
      <c r="K16" s="84">
        <v>0.91364494977444621</v>
      </c>
      <c r="L16" s="84">
        <v>0.9057400438031078</v>
      </c>
      <c r="M16" s="84">
        <v>0.92700549238028929</v>
      </c>
      <c r="N16" s="84">
        <v>0.92037814834837328</v>
      </c>
      <c r="O16" s="84">
        <v>0.93122630846371868</v>
      </c>
      <c r="P16" s="84">
        <v>0.96419573711660056</v>
      </c>
      <c r="Q16" s="84">
        <v>0.96445196783749476</v>
      </c>
      <c r="R16" s="84">
        <v>0.90609173081115535</v>
      </c>
      <c r="S16" s="84">
        <v>0.90975658779334911</v>
      </c>
      <c r="T16" s="84">
        <v>0.91536553135114285</v>
      </c>
      <c r="U16" s="84">
        <v>0.9033558240113112</v>
      </c>
      <c r="V16" s="84">
        <v>0.90751726451007031</v>
      </c>
      <c r="W16" s="84">
        <v>0.91082762321611244</v>
      </c>
      <c r="X16" s="84">
        <v>0.89668139476857822</v>
      </c>
      <c r="Y16" s="84">
        <v>0.90582000945355834</v>
      </c>
      <c r="Z16" s="84">
        <v>0.90544905116369334</v>
      </c>
      <c r="AA16" s="84">
        <v>0.91643199007227794</v>
      </c>
      <c r="AB16" s="84">
        <v>0.94490040415220278</v>
      </c>
      <c r="AC16" s="84">
        <v>0.95852358360989232</v>
      </c>
      <c r="AD16" s="84">
        <v>0.9061889956566217</v>
      </c>
      <c r="AE16" s="84">
        <v>0.89603692768328691</v>
      </c>
      <c r="AF16" s="84">
        <v>0.91037473797186041</v>
      </c>
      <c r="AG16" s="84">
        <v>0.90284987039270315</v>
      </c>
      <c r="AH16" s="84">
        <v>0.9102641579044457</v>
      </c>
      <c r="AI16" s="84">
        <v>0.90712475054921105</v>
      </c>
      <c r="AJ16" s="84">
        <v>0.88490941350965469</v>
      </c>
      <c r="AK16" s="84">
        <v>0.90239496714316858</v>
      </c>
      <c r="AL16" s="84">
        <v>0.905701924009925</v>
      </c>
      <c r="AM16" s="84">
        <v>0.89584548305411615</v>
      </c>
      <c r="AN16" s="84">
        <v>0.9516049705689994</v>
      </c>
      <c r="AO16" s="84">
        <v>0.95826904395765899</v>
      </c>
      <c r="AP16" s="84">
        <v>0.90959001190655864</v>
      </c>
      <c r="AQ16" s="84">
        <v>0.90509904215356041</v>
      </c>
      <c r="AR16" s="84">
        <v>0.90558528282269302</v>
      </c>
      <c r="AS16" s="84">
        <v>0.90427080301077056</v>
      </c>
      <c r="AT16" s="84">
        <v>0.90712810450939951</v>
      </c>
      <c r="AU16" s="84">
        <v>0.91095832704465807</v>
      </c>
      <c r="AV16" s="84">
        <v>0.88372076904950025</v>
      </c>
      <c r="AW16" s="84">
        <v>0.90824410995615801</v>
      </c>
      <c r="AX16" s="84">
        <v>0.91946673874773011</v>
      </c>
      <c r="AY16" s="84">
        <v>0.8987567204977277</v>
      </c>
      <c r="AZ16" s="84">
        <v>0.95556274421022624</v>
      </c>
      <c r="BA16" s="84">
        <v>0.95800387553734101</v>
      </c>
      <c r="BB16" s="84">
        <v>0.90353611376632958</v>
      </c>
      <c r="BC16" s="84">
        <v>0.89768647509737876</v>
      </c>
      <c r="BD16" s="84">
        <v>0.90169133504385313</v>
      </c>
      <c r="BE16" s="84">
        <v>0.9040871349163444</v>
      </c>
      <c r="BF16" s="84">
        <v>0.9047702704968893</v>
      </c>
      <c r="BG16" s="84">
        <v>0.9130110512988211</v>
      </c>
      <c r="BH16" s="84">
        <v>0.87616432414606438</v>
      </c>
      <c r="BI16" s="84" t="e">
        <v>#DIV/0!</v>
      </c>
      <c r="BJ16" s="84">
        <v>0.90138289368505198</v>
      </c>
      <c r="BK16" s="84">
        <v>0.90144324260871023</v>
      </c>
      <c r="BL16" s="84">
        <v>0.97075608324529195</v>
      </c>
      <c r="BM16" s="84">
        <v>0.96745885025725553</v>
      </c>
      <c r="BN16" s="84">
        <v>0.92489748620683876</v>
      </c>
      <c r="BO16" s="84">
        <v>0.92872281365658904</v>
      </c>
      <c r="BP16" s="84">
        <v>0.92481363720212639</v>
      </c>
      <c r="BQ16" s="84">
        <v>0.91807709901443002</v>
      </c>
      <c r="BR16" s="84">
        <v>0.92587003404269597</v>
      </c>
      <c r="BS16" s="84">
        <v>0.93057909476614509</v>
      </c>
      <c r="BT16" s="84">
        <v>0.90741741866622305</v>
      </c>
      <c r="BU16" s="84">
        <v>0.92024544280659393</v>
      </c>
      <c r="BV16" s="84">
        <v>0.97117777476132305</v>
      </c>
      <c r="BW16" s="84">
        <v>0.96637916519930922</v>
      </c>
      <c r="BX16" s="84">
        <v>0.98865616877127682</v>
      </c>
      <c r="BY16" s="84">
        <v>0.99440200161851944</v>
      </c>
      <c r="BZ16" s="84">
        <v>0.98785802686522106</v>
      </c>
      <c r="CA16" s="84">
        <v>0.96713716887761458</v>
      </c>
      <c r="CB16" s="84">
        <v>0.94605426707584983</v>
      </c>
      <c r="CC16" s="84">
        <v>0.94892640800654271</v>
      </c>
      <c r="CD16" s="84">
        <v>0.96076463584377259</v>
      </c>
      <c r="CE16" s="84">
        <v>0.96157974878838193</v>
      </c>
      <c r="CF16" s="84">
        <v>0.96237219472976521</v>
      </c>
      <c r="CG16" s="84">
        <v>0.99036125937959307</v>
      </c>
      <c r="CH16" s="84">
        <v>0.98542937847031797</v>
      </c>
      <c r="CI16" s="84">
        <v>0.98827046334960011</v>
      </c>
      <c r="CJ16" s="84">
        <v>0.99846650232261758</v>
      </c>
      <c r="CK16" s="84">
        <v>0.99824065411348051</v>
      </c>
      <c r="CL16" s="84">
        <v>0.99846650232261758</v>
      </c>
      <c r="CM16" s="84">
        <v>0.98139061005530837</v>
      </c>
      <c r="CN16" s="84">
        <v>0.96668112223507907</v>
      </c>
      <c r="CO16" s="84">
        <v>0.97006892751694584</v>
      </c>
      <c r="CP16" s="84">
        <v>0.97344270597508009</v>
      </c>
      <c r="CQ16" s="84">
        <v>0.97163146685448853</v>
      </c>
      <c r="CR16" s="84">
        <v>0.96805561331281798</v>
      </c>
      <c r="CS16" s="84">
        <v>0.97513887624077955</v>
      </c>
      <c r="CT16" s="84">
        <v>0.98474851332806579</v>
      </c>
      <c r="CU16" s="84">
        <v>0.9874790293639214</v>
      </c>
      <c r="CV16" s="84">
        <v>0.99363679965118823</v>
      </c>
      <c r="CW16" s="84">
        <v>0.99355190769984636</v>
      </c>
      <c r="CX16" s="84">
        <v>0.99588395297747823</v>
      </c>
      <c r="CY16" s="84">
        <v>0.98231241596318319</v>
      </c>
      <c r="CZ16" s="84">
        <v>0.96707343495832709</v>
      </c>
      <c r="DA16" s="84">
        <v>0.96997546471493323</v>
      </c>
      <c r="DB16" s="84">
        <v>0.96471905552481096</v>
      </c>
      <c r="DC16" s="84">
        <v>0.97524032801730653</v>
      </c>
      <c r="DD16" s="84">
        <v>0.95845635630224146</v>
      </c>
      <c r="DE16" s="84">
        <v>0.95087358684480983</v>
      </c>
      <c r="DF16" s="84">
        <v>0.98918773651598946</v>
      </c>
      <c r="DG16" s="84">
        <v>0.9856980765038319</v>
      </c>
      <c r="DH16" s="84">
        <v>0.99242947460213649</v>
      </c>
      <c r="DI16" s="84">
        <v>0.99120208477181104</v>
      </c>
      <c r="DJ16" s="84">
        <v>0.99407626905468627</v>
      </c>
      <c r="DK16" s="84">
        <v>0.97871875909676886</v>
      </c>
      <c r="DL16" s="84">
        <v>0.96668102161627356</v>
      </c>
      <c r="DM16" s="84">
        <v>0.96669023162972512</v>
      </c>
      <c r="DN16" s="84">
        <v>0.96825067498448802</v>
      </c>
      <c r="DO16" s="84">
        <v>0.97256722174707799</v>
      </c>
      <c r="DP16" s="84">
        <v>0.95402406398580553</v>
      </c>
      <c r="DQ16" s="84">
        <v>0.97412413649550522</v>
      </c>
      <c r="DR16" s="84">
        <v>0.9888759512621117</v>
      </c>
      <c r="DS16" s="84">
        <v>0.98556056413610371</v>
      </c>
      <c r="DT16" s="84">
        <v>0.98811292783954652</v>
      </c>
      <c r="DU16" s="84">
        <v>0.99031115664743752</v>
      </c>
      <c r="DV16" s="84">
        <v>0.99148365782898151</v>
      </c>
      <c r="DW16" s="84">
        <v>0.97538154447540237</v>
      </c>
      <c r="DX16" s="84">
        <v>0.96533272962049954</v>
      </c>
      <c r="DY16" s="84">
        <v>0.95656422838607724</v>
      </c>
      <c r="DZ16" s="84">
        <v>0.96728473445020213</v>
      </c>
      <c r="EA16" s="84">
        <v>0.96864318894534718</v>
      </c>
      <c r="EB16" s="84">
        <v>0.95473101287755924</v>
      </c>
      <c r="EC16" s="84">
        <v>0.96247261183858679</v>
      </c>
      <c r="ED16" s="84">
        <v>0.98345791913107261</v>
      </c>
      <c r="EE16" s="84">
        <v>0.98121383173181731</v>
      </c>
      <c r="EF16" s="84">
        <v>0.98824363166809215</v>
      </c>
      <c r="EG16" s="84">
        <v>0.99038326289640932</v>
      </c>
      <c r="EH16" s="84">
        <v>0.98961214804380271</v>
      </c>
      <c r="EI16" s="84">
        <v>0.97556857404249997</v>
      </c>
      <c r="EJ16" s="84">
        <v>0.96157974878838193</v>
      </c>
      <c r="EK16" s="84">
        <v>0.95830387712951026</v>
      </c>
      <c r="EL16" s="84">
        <v>0.96785826164243438</v>
      </c>
      <c r="EM16" s="84">
        <v>0.96559443913400744</v>
      </c>
      <c r="EN16" s="84">
        <v>0.95726760787901466</v>
      </c>
      <c r="EO16" s="84">
        <v>0.9727061027489039</v>
      </c>
      <c r="EP16" s="84">
        <v>0.98151536574208842</v>
      </c>
      <c r="EQ16" s="84">
        <v>0.98463141654508568</v>
      </c>
      <c r="ER16" s="84">
        <v>0.98258885479029379</v>
      </c>
      <c r="ES16" s="84">
        <v>0.98539249096079173</v>
      </c>
      <c r="ET16" s="84">
        <v>0.98281692408311128</v>
      </c>
      <c r="EU16" s="84">
        <v>0.96110741464631766</v>
      </c>
      <c r="EV16" s="84">
        <v>0.95875236034948264</v>
      </c>
      <c r="EW16" s="84">
        <v>0.95795722959204876</v>
      </c>
      <c r="EX16" s="84">
        <v>0.95839684056950247</v>
      </c>
      <c r="EY16" s="84">
        <v>0.96864318894534718</v>
      </c>
      <c r="EZ16" s="84">
        <v>0.95347295573945456</v>
      </c>
      <c r="FA16" s="84">
        <v>0.95512161699212061</v>
      </c>
      <c r="FB16" s="84">
        <v>0.97539891163991876</v>
      </c>
      <c r="FC16" s="84">
        <v>0.97169854605825834</v>
      </c>
      <c r="FD16" s="84">
        <v>0.97541137998691962</v>
      </c>
      <c r="FE16" s="84">
        <v>0.97771566028910617</v>
      </c>
      <c r="FF16" s="84">
        <v>0.97667917693816986</v>
      </c>
      <c r="FG16" s="84">
        <v>0.95006653636628269</v>
      </c>
      <c r="FH16" s="84">
        <v>0.94365283158088908</v>
      </c>
      <c r="FI16" s="84">
        <v>0.94706883048474511</v>
      </c>
      <c r="FJ16" s="84">
        <v>0.95696134560882762</v>
      </c>
      <c r="FK16" s="84">
        <v>0.9671639918834164</v>
      </c>
      <c r="FL16" s="84">
        <v>0.93554289516363787</v>
      </c>
      <c r="FM16" s="84">
        <v>0.96581107627460416</v>
      </c>
      <c r="FN16" s="84">
        <v>0.97228334095729185</v>
      </c>
      <c r="FO16" s="84">
        <v>0.9622404789455149</v>
      </c>
      <c r="FP16" s="84">
        <v>0.96977001894987513</v>
      </c>
      <c r="FQ16" s="84">
        <v>0.97459369965328047</v>
      </c>
      <c r="FR16" s="84">
        <v>0.97196725378318038</v>
      </c>
      <c r="FS16" s="84">
        <v>0.93260128739113968</v>
      </c>
      <c r="FT16" s="84">
        <v>0.93489554090992955</v>
      </c>
      <c r="FU16" s="84">
        <v>0.93598300550311198</v>
      </c>
      <c r="FV16" s="84">
        <v>0.95758182824369875</v>
      </c>
      <c r="FW16" s="84">
        <v>0.9594364676091296</v>
      </c>
      <c r="FX16" s="84">
        <v>0.93024077847548547</v>
      </c>
      <c r="FY16" s="84">
        <v>0.95542523184249806</v>
      </c>
      <c r="FZ16" s="84">
        <v>0.96730697522906517</v>
      </c>
      <c r="GA16" s="84">
        <v>0.96197216213043546</v>
      </c>
    </row>
    <row r="17" spans="2:183">
      <c r="B17" s="96" t="s">
        <v>1</v>
      </c>
      <c r="C17" s="166" t="s">
        <v>42</v>
      </c>
      <c r="D17" s="178">
        <v>101616.68</v>
      </c>
      <c r="E17" s="179">
        <v>101010</v>
      </c>
      <c r="F17" s="179">
        <v>150215</v>
      </c>
      <c r="G17" s="179">
        <v>148720.01999999999</v>
      </c>
      <c r="H17" s="179">
        <v>99493.35</v>
      </c>
      <c r="I17" s="179">
        <v>148135</v>
      </c>
      <c r="J17" s="179">
        <v>147550.01999999999</v>
      </c>
      <c r="K17" s="179">
        <v>98150</v>
      </c>
      <c r="L17" s="179">
        <v>146965</v>
      </c>
      <c r="M17" s="179">
        <v>48966.67</v>
      </c>
      <c r="N17" s="179">
        <v>139305</v>
      </c>
      <c r="O17" s="179">
        <v>97890</v>
      </c>
      <c r="P17" s="179">
        <v>146770</v>
      </c>
      <c r="Q17" s="179">
        <v>97630.01</v>
      </c>
      <c r="R17" s="179">
        <v>145535.03</v>
      </c>
      <c r="S17" s="179">
        <v>144300</v>
      </c>
      <c r="T17" s="179">
        <v>95506.66</v>
      </c>
      <c r="U17" s="179">
        <v>190146.66</v>
      </c>
      <c r="V17" s="179">
        <v>95030</v>
      </c>
      <c r="W17" s="179">
        <v>94986.66</v>
      </c>
      <c r="X17" s="179">
        <v>94943.35</v>
      </c>
      <c r="Y17" s="179">
        <v>229950.02</v>
      </c>
      <c r="Z17" s="179">
        <v>142350.01999999999</v>
      </c>
      <c r="AA17" s="179">
        <v>94856.66</v>
      </c>
      <c r="AB17" s="179">
        <v>142350.01999999999</v>
      </c>
      <c r="AC17" s="179">
        <v>142089.98000000001</v>
      </c>
      <c r="AD17" s="179">
        <v>94293.35</v>
      </c>
      <c r="AE17" s="179">
        <v>93686.66</v>
      </c>
      <c r="AF17" s="179">
        <v>140075</v>
      </c>
      <c r="AG17" s="179">
        <v>140270.03</v>
      </c>
      <c r="AH17" s="179">
        <v>140335.01999999999</v>
      </c>
      <c r="AI17" s="179">
        <v>140465</v>
      </c>
      <c r="AJ17" s="179">
        <v>93730.01</v>
      </c>
      <c r="AK17" s="179">
        <v>133570</v>
      </c>
      <c r="AL17" s="179">
        <v>93989.98</v>
      </c>
      <c r="AM17" s="179">
        <v>94076.66</v>
      </c>
      <c r="AN17" s="179">
        <v>94120.01</v>
      </c>
      <c r="AO17" s="179">
        <v>96936.66</v>
      </c>
      <c r="AP17" s="179">
        <v>144755</v>
      </c>
      <c r="AQ17" s="179">
        <v>95940</v>
      </c>
      <c r="AR17" s="179">
        <v>95636.66</v>
      </c>
      <c r="AS17" s="179">
        <v>95766.66</v>
      </c>
      <c r="AT17" s="179">
        <v>143780</v>
      </c>
      <c r="AU17" s="179">
        <v>143975</v>
      </c>
      <c r="AV17" s="179">
        <v>144170</v>
      </c>
      <c r="AW17" s="179">
        <v>185000</v>
      </c>
      <c r="AX17" s="179">
        <v>144560</v>
      </c>
      <c r="AY17" s="179">
        <v>144690</v>
      </c>
      <c r="AZ17" s="179">
        <v>96503.34</v>
      </c>
      <c r="BA17" s="179">
        <v>149109.98000000001</v>
      </c>
      <c r="BB17" s="179">
        <v>98973.34</v>
      </c>
      <c r="BC17" s="179">
        <v>196819.97</v>
      </c>
      <c r="BD17" s="179">
        <v>98106.66</v>
      </c>
      <c r="BE17" s="179">
        <v>147420</v>
      </c>
      <c r="BF17" s="179">
        <v>98366.68</v>
      </c>
      <c r="BG17" s="179">
        <v>98453.35</v>
      </c>
      <c r="BH17" s="179">
        <v>140291.67000000001</v>
      </c>
      <c r="BI17" s="179">
        <v>0</v>
      </c>
      <c r="BJ17" s="179">
        <v>140723.31</v>
      </c>
      <c r="BK17" s="179">
        <v>148525</v>
      </c>
      <c r="BL17" s="179">
        <v>148655</v>
      </c>
      <c r="BM17" s="179">
        <v>102093.34</v>
      </c>
      <c r="BN17" s="179">
        <v>152490.01999999999</v>
      </c>
      <c r="BO17" s="179">
        <v>101053.35</v>
      </c>
      <c r="BP17" s="179">
        <v>100750.01</v>
      </c>
      <c r="BQ17" s="179">
        <v>151449.98000000001</v>
      </c>
      <c r="BR17" s="179">
        <v>101053.35</v>
      </c>
      <c r="BS17" s="179">
        <v>101183.33</v>
      </c>
      <c r="BT17" s="179">
        <v>101313.35</v>
      </c>
      <c r="BU17" s="179">
        <v>152230.01999999999</v>
      </c>
      <c r="BV17" s="179">
        <v>195500.02</v>
      </c>
      <c r="BW17" s="179">
        <v>152685</v>
      </c>
      <c r="BX17" s="179">
        <v>152750.03</v>
      </c>
      <c r="BY17" s="179">
        <v>104953.33</v>
      </c>
      <c r="BZ17" s="179">
        <v>156715.01999999999</v>
      </c>
      <c r="CA17" s="179">
        <v>155870</v>
      </c>
      <c r="CB17" s="179">
        <v>103609.98</v>
      </c>
      <c r="CC17" s="179">
        <v>155674.98000000001</v>
      </c>
      <c r="CD17" s="179">
        <v>155870</v>
      </c>
      <c r="CE17" s="179">
        <v>104000.01</v>
      </c>
      <c r="CF17" s="179">
        <v>104173.33</v>
      </c>
      <c r="CG17" s="179">
        <v>52173.33</v>
      </c>
      <c r="CH17" s="179">
        <v>253259.97</v>
      </c>
      <c r="CI17" s="179">
        <v>52324.99</v>
      </c>
      <c r="CJ17" s="179">
        <v>104736.68</v>
      </c>
      <c r="CK17" s="179">
        <v>107900</v>
      </c>
      <c r="CL17" s="179">
        <v>107466.66</v>
      </c>
      <c r="CM17" s="179">
        <v>205500</v>
      </c>
      <c r="CN17" s="179">
        <v>106556.66</v>
      </c>
      <c r="CO17" s="179">
        <v>106773.33</v>
      </c>
      <c r="CP17" s="179">
        <v>160290</v>
      </c>
      <c r="CQ17" s="179">
        <v>106990</v>
      </c>
      <c r="CR17" s="179">
        <v>160745</v>
      </c>
      <c r="CS17" s="179">
        <v>152748.32999999999</v>
      </c>
      <c r="CT17" s="179">
        <v>161264.97</v>
      </c>
      <c r="CU17" s="179">
        <v>161460.04999999999</v>
      </c>
      <c r="CV17" s="179">
        <v>161525</v>
      </c>
      <c r="CW17" s="179">
        <v>110976.66</v>
      </c>
      <c r="CX17" s="179">
        <v>110500</v>
      </c>
      <c r="CY17" s="179">
        <v>109850.01</v>
      </c>
      <c r="CZ17" s="179">
        <v>164255.01999999999</v>
      </c>
      <c r="DA17" s="179">
        <v>109719.98</v>
      </c>
      <c r="DB17" s="179">
        <v>109806.66</v>
      </c>
      <c r="DC17" s="179">
        <v>164905.01999999999</v>
      </c>
      <c r="DD17" s="179">
        <v>165164.97</v>
      </c>
      <c r="DE17" s="179">
        <v>156880.01999999999</v>
      </c>
      <c r="DF17" s="179">
        <v>110456.66</v>
      </c>
      <c r="DG17" s="179">
        <v>165944.97</v>
      </c>
      <c r="DH17" s="179">
        <v>166074.98000000001</v>
      </c>
      <c r="DI17" s="179">
        <v>114096.66</v>
      </c>
      <c r="DJ17" s="179">
        <v>113620</v>
      </c>
      <c r="DK17" s="179">
        <v>112970.03</v>
      </c>
      <c r="DL17" s="179">
        <v>112666.69</v>
      </c>
      <c r="DM17" s="179">
        <v>112883.36</v>
      </c>
      <c r="DN17" s="179">
        <v>169520.03</v>
      </c>
      <c r="DO17" s="179">
        <v>113143.34</v>
      </c>
      <c r="DP17" s="179">
        <v>170039.97</v>
      </c>
      <c r="DQ17" s="179">
        <v>161505</v>
      </c>
      <c r="DR17" s="179">
        <v>113706.66</v>
      </c>
      <c r="DS17" s="179">
        <v>227759.97</v>
      </c>
      <c r="DT17" s="179">
        <v>227933.31</v>
      </c>
      <c r="DU17" s="179">
        <v>117433.34</v>
      </c>
      <c r="DV17" s="179">
        <v>116956.69</v>
      </c>
      <c r="DW17" s="179">
        <v>116263.34</v>
      </c>
      <c r="DX17" s="179">
        <v>115960</v>
      </c>
      <c r="DY17" s="179">
        <v>116176.69</v>
      </c>
      <c r="DZ17" s="179">
        <v>116306.69</v>
      </c>
      <c r="EA17" s="179">
        <v>116436.66</v>
      </c>
      <c r="EB17" s="179">
        <v>174915.05</v>
      </c>
      <c r="EC17" s="179">
        <v>58391.67</v>
      </c>
      <c r="ED17" s="179">
        <v>166500</v>
      </c>
      <c r="EE17" s="179">
        <v>234346.66</v>
      </c>
      <c r="EF17" s="179">
        <v>117303.33</v>
      </c>
      <c r="EG17" s="179">
        <v>120856.69</v>
      </c>
      <c r="EH17" s="179">
        <v>120380</v>
      </c>
      <c r="EI17" s="179">
        <v>119686.68</v>
      </c>
      <c r="EJ17" s="179">
        <v>179010</v>
      </c>
      <c r="EK17" s="179">
        <v>119599.98</v>
      </c>
      <c r="EL17" s="179">
        <v>119730.02</v>
      </c>
      <c r="EM17" s="179">
        <v>179790.03</v>
      </c>
      <c r="EN17" s="179">
        <v>180114.98</v>
      </c>
      <c r="EO17" s="179">
        <v>231249.97</v>
      </c>
      <c r="EP17" s="179">
        <v>240846.69</v>
      </c>
      <c r="EQ17" s="179">
        <v>241193.33</v>
      </c>
      <c r="ER17" s="179">
        <v>120683.34</v>
      </c>
      <c r="ES17" s="179">
        <v>124323.32</v>
      </c>
      <c r="ET17" s="179">
        <v>185705.03</v>
      </c>
      <c r="EU17" s="179">
        <v>123066.66</v>
      </c>
      <c r="EV17" s="179">
        <v>122720.02</v>
      </c>
      <c r="EW17" s="179">
        <v>122936.68</v>
      </c>
      <c r="EX17" s="179">
        <v>123023.33</v>
      </c>
      <c r="EY17" s="179">
        <v>246306.67</v>
      </c>
      <c r="EZ17" s="179">
        <v>123326.66</v>
      </c>
      <c r="FA17" s="179">
        <v>61750</v>
      </c>
      <c r="FB17" s="179">
        <v>176058.36</v>
      </c>
      <c r="FC17" s="179">
        <v>185835</v>
      </c>
      <c r="FD17" s="179">
        <v>185965.02</v>
      </c>
      <c r="FE17" s="179">
        <v>127746.66</v>
      </c>
      <c r="FF17" s="179">
        <v>127183.34</v>
      </c>
      <c r="FG17" s="179">
        <v>126446.66</v>
      </c>
      <c r="FH17" s="179">
        <v>126056.66</v>
      </c>
      <c r="FI17" s="179">
        <v>126273.34</v>
      </c>
      <c r="FJ17" s="179">
        <v>126403.34</v>
      </c>
      <c r="FK17" s="179">
        <v>189800</v>
      </c>
      <c r="FL17" s="179">
        <v>126706.69</v>
      </c>
      <c r="FM17" s="179">
        <v>307440</v>
      </c>
      <c r="FN17" s="179">
        <v>127140.02</v>
      </c>
      <c r="FO17" s="179">
        <v>190905</v>
      </c>
      <c r="FP17" s="179">
        <v>191034.97</v>
      </c>
      <c r="FQ17" s="179">
        <v>131256.66</v>
      </c>
      <c r="FR17" s="179">
        <v>65346.66</v>
      </c>
      <c r="FS17" s="179">
        <v>249833.31</v>
      </c>
      <c r="FT17" s="179">
        <v>129523.34</v>
      </c>
      <c r="FU17" s="179">
        <v>129783.34</v>
      </c>
      <c r="FV17" s="179">
        <v>129913.33</v>
      </c>
      <c r="FW17" s="179">
        <v>195065</v>
      </c>
      <c r="FX17" s="179">
        <v>130216.68</v>
      </c>
      <c r="FY17" s="179">
        <v>195585</v>
      </c>
      <c r="FZ17" s="179">
        <v>130606.69</v>
      </c>
      <c r="GA17" s="179">
        <v>261560.03</v>
      </c>
    </row>
    <row r="18" spans="2:183">
      <c r="B18" s="96" t="s">
        <v>1</v>
      </c>
      <c r="C18" s="166" t="s">
        <v>319</v>
      </c>
      <c r="D18" s="178">
        <v>0</v>
      </c>
      <c r="E18" s="179">
        <v>0</v>
      </c>
      <c r="F18" s="179">
        <v>0</v>
      </c>
      <c r="G18" s="179">
        <v>0</v>
      </c>
      <c r="H18" s="179">
        <v>0</v>
      </c>
      <c r="I18" s="179">
        <v>0</v>
      </c>
      <c r="J18" s="179">
        <v>0</v>
      </c>
      <c r="K18" s="179">
        <v>0</v>
      </c>
      <c r="L18" s="179">
        <v>0</v>
      </c>
      <c r="M18" s="179">
        <v>0</v>
      </c>
      <c r="N18" s="179">
        <v>0</v>
      </c>
      <c r="O18" s="179">
        <v>0</v>
      </c>
      <c r="P18" s="179">
        <v>0</v>
      </c>
      <c r="Q18" s="179">
        <v>0</v>
      </c>
      <c r="R18" s="179">
        <v>0</v>
      </c>
      <c r="S18" s="179">
        <v>0</v>
      </c>
      <c r="T18" s="179">
        <v>0</v>
      </c>
      <c r="U18" s="179">
        <v>0</v>
      </c>
      <c r="V18" s="179">
        <v>0</v>
      </c>
      <c r="W18" s="179">
        <v>0</v>
      </c>
      <c r="X18" s="179">
        <v>0</v>
      </c>
      <c r="Y18" s="179">
        <v>0</v>
      </c>
      <c r="Z18" s="179">
        <v>0</v>
      </c>
      <c r="AA18" s="179">
        <v>0</v>
      </c>
      <c r="AB18" s="179">
        <v>0</v>
      </c>
      <c r="AC18" s="179">
        <v>0</v>
      </c>
      <c r="AD18" s="179">
        <v>0</v>
      </c>
      <c r="AE18" s="179">
        <v>0</v>
      </c>
      <c r="AF18" s="179">
        <v>0</v>
      </c>
      <c r="AG18" s="179">
        <v>0</v>
      </c>
      <c r="AH18" s="179">
        <v>0</v>
      </c>
      <c r="AI18" s="179">
        <v>0</v>
      </c>
      <c r="AJ18" s="179">
        <v>0</v>
      </c>
      <c r="AK18" s="179">
        <v>0</v>
      </c>
      <c r="AL18" s="179">
        <v>0</v>
      </c>
      <c r="AM18" s="179">
        <v>0</v>
      </c>
      <c r="AN18" s="179">
        <v>0</v>
      </c>
      <c r="AO18" s="179">
        <v>0</v>
      </c>
      <c r="AP18" s="179">
        <v>0</v>
      </c>
      <c r="AQ18" s="179">
        <v>0</v>
      </c>
      <c r="AR18" s="179">
        <v>0</v>
      </c>
      <c r="AS18" s="179">
        <v>0</v>
      </c>
      <c r="AT18" s="179">
        <v>0</v>
      </c>
      <c r="AU18" s="179">
        <v>0</v>
      </c>
      <c r="AV18" s="179">
        <v>0</v>
      </c>
      <c r="AW18" s="179">
        <v>0</v>
      </c>
      <c r="AX18" s="179">
        <v>0</v>
      </c>
      <c r="AY18" s="179">
        <v>0</v>
      </c>
      <c r="AZ18" s="179">
        <v>0</v>
      </c>
      <c r="BA18" s="179">
        <v>0</v>
      </c>
      <c r="BB18" s="179">
        <v>0</v>
      </c>
      <c r="BC18" s="179">
        <v>0</v>
      </c>
      <c r="BD18" s="179">
        <v>0</v>
      </c>
      <c r="BE18" s="179">
        <v>0</v>
      </c>
      <c r="BF18" s="179">
        <v>0</v>
      </c>
      <c r="BG18" s="179">
        <v>0</v>
      </c>
      <c r="BH18" s="179">
        <v>0</v>
      </c>
      <c r="BI18" s="179">
        <v>0</v>
      </c>
      <c r="BJ18" s="179">
        <v>0</v>
      </c>
      <c r="BK18" s="179">
        <v>0</v>
      </c>
      <c r="BL18" s="179">
        <v>0</v>
      </c>
      <c r="BM18" s="179">
        <v>0</v>
      </c>
      <c r="BN18" s="179">
        <v>0</v>
      </c>
      <c r="BO18" s="179">
        <v>0</v>
      </c>
      <c r="BP18" s="179">
        <v>0</v>
      </c>
      <c r="BQ18" s="179">
        <v>0</v>
      </c>
      <c r="BR18" s="179">
        <v>0</v>
      </c>
      <c r="BS18" s="179">
        <v>0</v>
      </c>
      <c r="BT18" s="179">
        <v>0</v>
      </c>
      <c r="BU18" s="179">
        <v>0</v>
      </c>
      <c r="BV18" s="179">
        <v>0</v>
      </c>
      <c r="BW18" s="179">
        <v>0</v>
      </c>
      <c r="BX18" s="179">
        <v>0</v>
      </c>
      <c r="BY18" s="179">
        <v>0</v>
      </c>
      <c r="BZ18" s="179">
        <v>0</v>
      </c>
      <c r="CA18" s="179">
        <v>0</v>
      </c>
      <c r="CB18" s="179">
        <v>0</v>
      </c>
      <c r="CC18" s="179">
        <v>0</v>
      </c>
      <c r="CD18" s="179">
        <v>0</v>
      </c>
      <c r="CE18" s="179">
        <v>0</v>
      </c>
      <c r="CF18" s="179">
        <v>0</v>
      </c>
      <c r="CG18" s="179">
        <v>0</v>
      </c>
      <c r="CH18" s="179">
        <v>0</v>
      </c>
      <c r="CI18" s="179">
        <v>0</v>
      </c>
      <c r="CJ18" s="179">
        <v>0</v>
      </c>
      <c r="CK18" s="179">
        <v>0</v>
      </c>
      <c r="CL18" s="179">
        <v>0</v>
      </c>
      <c r="CM18" s="179">
        <v>0</v>
      </c>
      <c r="CN18" s="179">
        <v>0</v>
      </c>
      <c r="CO18" s="179">
        <v>0</v>
      </c>
      <c r="CP18" s="179">
        <v>0</v>
      </c>
      <c r="CQ18" s="179">
        <v>0</v>
      </c>
      <c r="CR18" s="179">
        <v>0</v>
      </c>
      <c r="CS18" s="179">
        <v>0</v>
      </c>
      <c r="CT18" s="179">
        <v>0</v>
      </c>
      <c r="CU18" s="179">
        <v>0</v>
      </c>
      <c r="CV18" s="179">
        <v>0</v>
      </c>
      <c r="CW18" s="179">
        <v>0</v>
      </c>
      <c r="CX18" s="179">
        <v>0</v>
      </c>
      <c r="CY18" s="179">
        <v>0</v>
      </c>
      <c r="CZ18" s="179">
        <v>0</v>
      </c>
      <c r="DA18" s="179">
        <v>0</v>
      </c>
      <c r="DB18" s="179">
        <v>0</v>
      </c>
      <c r="DC18" s="179">
        <v>0</v>
      </c>
      <c r="DD18" s="179">
        <v>0</v>
      </c>
      <c r="DE18" s="179">
        <v>0</v>
      </c>
      <c r="DF18" s="179">
        <v>0</v>
      </c>
      <c r="DG18" s="179">
        <v>0</v>
      </c>
      <c r="DH18" s="179">
        <v>0</v>
      </c>
      <c r="DI18" s="179">
        <v>0</v>
      </c>
      <c r="DJ18" s="179">
        <v>0</v>
      </c>
      <c r="DK18" s="179">
        <v>0</v>
      </c>
      <c r="DL18" s="179">
        <v>0</v>
      </c>
      <c r="DM18" s="179">
        <v>0</v>
      </c>
      <c r="DN18" s="179">
        <v>0</v>
      </c>
      <c r="DO18" s="179">
        <v>0</v>
      </c>
      <c r="DP18" s="179">
        <v>0</v>
      </c>
      <c r="DQ18" s="179">
        <v>0</v>
      </c>
      <c r="DR18" s="179">
        <v>0</v>
      </c>
      <c r="DS18" s="179">
        <v>0</v>
      </c>
      <c r="DT18" s="179">
        <v>0</v>
      </c>
      <c r="DU18" s="179">
        <v>0</v>
      </c>
      <c r="DV18" s="179">
        <v>0</v>
      </c>
      <c r="DW18" s="179">
        <v>0</v>
      </c>
      <c r="DX18" s="179">
        <v>0</v>
      </c>
      <c r="DY18" s="179">
        <v>0</v>
      </c>
      <c r="DZ18" s="179">
        <v>0</v>
      </c>
      <c r="EA18" s="179">
        <v>0</v>
      </c>
      <c r="EB18" s="179">
        <v>0</v>
      </c>
      <c r="EC18" s="179">
        <v>0</v>
      </c>
      <c r="ED18" s="179">
        <v>0</v>
      </c>
      <c r="EE18" s="179">
        <v>0</v>
      </c>
      <c r="EF18" s="179">
        <v>0</v>
      </c>
      <c r="EG18" s="179">
        <v>0</v>
      </c>
      <c r="EH18" s="179">
        <v>0</v>
      </c>
      <c r="EI18" s="179">
        <v>0</v>
      </c>
      <c r="EJ18" s="179">
        <v>0</v>
      </c>
      <c r="EK18" s="179">
        <v>0</v>
      </c>
      <c r="EL18" s="179">
        <v>0</v>
      </c>
      <c r="EM18" s="179">
        <v>0</v>
      </c>
      <c r="EN18" s="179">
        <v>0</v>
      </c>
      <c r="EO18" s="179">
        <v>0</v>
      </c>
      <c r="EP18" s="179">
        <v>0</v>
      </c>
      <c r="EQ18" s="179">
        <v>0</v>
      </c>
      <c r="ER18" s="179">
        <v>0</v>
      </c>
      <c r="ES18" s="179">
        <v>0</v>
      </c>
      <c r="ET18" s="179">
        <v>0</v>
      </c>
      <c r="EU18" s="179">
        <v>0</v>
      </c>
      <c r="EV18" s="179">
        <v>0</v>
      </c>
      <c r="EW18" s="179">
        <v>0</v>
      </c>
      <c r="EX18" s="179">
        <v>0</v>
      </c>
      <c r="EY18" s="179">
        <v>0</v>
      </c>
      <c r="EZ18" s="179">
        <v>0</v>
      </c>
      <c r="FA18" s="179">
        <v>0</v>
      </c>
      <c r="FB18" s="179">
        <v>0</v>
      </c>
      <c r="FC18" s="179">
        <v>0</v>
      </c>
      <c r="FD18" s="179">
        <v>0</v>
      </c>
      <c r="FE18" s="179">
        <v>0</v>
      </c>
      <c r="FF18" s="179">
        <v>0</v>
      </c>
      <c r="FG18" s="179">
        <v>0</v>
      </c>
      <c r="FH18" s="179">
        <v>0</v>
      </c>
      <c r="FI18" s="179">
        <v>0</v>
      </c>
      <c r="FJ18" s="179">
        <v>0</v>
      </c>
      <c r="FK18" s="179">
        <v>0</v>
      </c>
      <c r="FL18" s="179">
        <v>0</v>
      </c>
      <c r="FM18" s="179">
        <v>0</v>
      </c>
      <c r="FN18" s="179">
        <v>0</v>
      </c>
      <c r="FO18" s="179">
        <v>0</v>
      </c>
      <c r="FP18" s="179">
        <v>0</v>
      </c>
      <c r="FQ18" s="179">
        <v>0</v>
      </c>
      <c r="FR18" s="179">
        <v>0</v>
      </c>
      <c r="FS18" s="179">
        <v>0</v>
      </c>
      <c r="FT18" s="179">
        <v>0</v>
      </c>
      <c r="FU18" s="179">
        <v>0</v>
      </c>
      <c r="FV18" s="179">
        <v>0</v>
      </c>
      <c r="FW18" s="179">
        <v>0</v>
      </c>
      <c r="FX18" s="179">
        <v>0</v>
      </c>
      <c r="FY18" s="179">
        <v>0</v>
      </c>
      <c r="FZ18" s="179">
        <v>0</v>
      </c>
      <c r="GA18" s="179">
        <v>0</v>
      </c>
    </row>
    <row r="19" spans="2:183">
      <c r="B19" s="96" t="s">
        <v>1</v>
      </c>
      <c r="C19" s="166" t="s">
        <v>43</v>
      </c>
      <c r="D19" s="175">
        <v>809.73</v>
      </c>
      <c r="E19" s="176">
        <v>728.15</v>
      </c>
      <c r="F19" s="176">
        <v>788.28</v>
      </c>
      <c r="G19" s="176">
        <v>748.57</v>
      </c>
      <c r="H19" s="176">
        <v>770.46</v>
      </c>
      <c r="I19" s="176">
        <v>728.75</v>
      </c>
      <c r="J19" s="176">
        <v>764.16</v>
      </c>
      <c r="K19" s="176">
        <v>759.5</v>
      </c>
      <c r="L19" s="176">
        <v>730</v>
      </c>
      <c r="M19" s="176">
        <v>100.5</v>
      </c>
      <c r="N19" s="176">
        <v>370.97</v>
      </c>
      <c r="O19" s="176">
        <v>772.33</v>
      </c>
      <c r="P19" s="176">
        <v>797.12</v>
      </c>
      <c r="Q19" s="176">
        <v>719.98</v>
      </c>
      <c r="R19" s="176">
        <v>754.52</v>
      </c>
      <c r="S19" s="176">
        <v>732.86</v>
      </c>
      <c r="T19" s="176">
        <v>760.8</v>
      </c>
      <c r="U19" s="176">
        <v>728.96</v>
      </c>
      <c r="V19" s="176">
        <v>755.04</v>
      </c>
      <c r="W19" s="176">
        <v>757.43</v>
      </c>
      <c r="X19" s="176">
        <v>723.09</v>
      </c>
      <c r="Y19" s="176">
        <v>584.80999999999995</v>
      </c>
      <c r="Z19" s="176">
        <v>729.82</v>
      </c>
      <c r="AA19" s="176">
        <v>761.54</v>
      </c>
      <c r="AB19" s="176">
        <v>786.59</v>
      </c>
      <c r="AC19" s="176">
        <v>720.01</v>
      </c>
      <c r="AD19" s="176">
        <v>757.62</v>
      </c>
      <c r="AE19" s="176">
        <v>725.97</v>
      </c>
      <c r="AF19" s="176">
        <v>761.25</v>
      </c>
      <c r="AG19" s="176">
        <v>731.48</v>
      </c>
      <c r="AH19" s="176">
        <v>761.23</v>
      </c>
      <c r="AI19" s="176">
        <v>758.91</v>
      </c>
      <c r="AJ19" s="176">
        <v>718.04</v>
      </c>
      <c r="AK19" s="176">
        <v>245.1</v>
      </c>
      <c r="AL19" s="176">
        <v>732.9</v>
      </c>
      <c r="AM19" s="176">
        <v>749.92</v>
      </c>
      <c r="AN19" s="176">
        <v>791.05</v>
      </c>
      <c r="AO19" s="176">
        <v>744.88</v>
      </c>
      <c r="AP19" s="176">
        <v>760.6</v>
      </c>
      <c r="AQ19" s="176">
        <v>732.39</v>
      </c>
      <c r="AR19" s="176">
        <v>757.11</v>
      </c>
      <c r="AS19" s="176">
        <v>731.92</v>
      </c>
      <c r="AT19" s="176">
        <v>758.88</v>
      </c>
      <c r="AU19" s="176">
        <v>761.74</v>
      </c>
      <c r="AV19" s="176">
        <v>717.79</v>
      </c>
      <c r="AW19" s="176">
        <v>588.44000000000005</v>
      </c>
      <c r="AX19" s="176">
        <v>743.3</v>
      </c>
      <c r="AY19" s="176">
        <v>752.65</v>
      </c>
      <c r="AZ19" s="176">
        <v>793.98</v>
      </c>
      <c r="BA19" s="176">
        <v>719.72</v>
      </c>
      <c r="BB19" s="176">
        <v>755.56</v>
      </c>
      <c r="BC19" s="176">
        <v>728.24</v>
      </c>
      <c r="BD19" s="176">
        <v>754.26</v>
      </c>
      <c r="BE19" s="176">
        <v>732.36</v>
      </c>
      <c r="BF19" s="176">
        <v>756.6</v>
      </c>
      <c r="BG19" s="176">
        <v>762.68</v>
      </c>
      <c r="BH19" s="176">
        <v>688.7</v>
      </c>
      <c r="BI19" s="176">
        <v>0</v>
      </c>
      <c r="BJ19" s="176">
        <v>317.52</v>
      </c>
      <c r="BK19" s="176">
        <v>754.65</v>
      </c>
      <c r="BL19" s="176">
        <v>798.09</v>
      </c>
      <c r="BM19" s="176">
        <v>718.55</v>
      </c>
      <c r="BN19" s="176">
        <v>764.63</v>
      </c>
      <c r="BO19" s="176">
        <v>742.22</v>
      </c>
      <c r="BP19" s="176">
        <v>764</v>
      </c>
      <c r="BQ19" s="176">
        <v>735.36</v>
      </c>
      <c r="BR19" s="176">
        <v>764.86</v>
      </c>
      <c r="BS19" s="176">
        <v>768.3</v>
      </c>
      <c r="BT19" s="176">
        <v>727.15</v>
      </c>
      <c r="BU19" s="176">
        <v>761.28</v>
      </c>
      <c r="BV19" s="176">
        <v>592.82000000000005</v>
      </c>
      <c r="BW19" s="176">
        <v>794.99</v>
      </c>
      <c r="BX19" s="176">
        <v>815.2</v>
      </c>
      <c r="BY19" s="176">
        <v>739.89</v>
      </c>
      <c r="BZ19" s="176">
        <v>814.56</v>
      </c>
      <c r="CA19" s="176">
        <v>773.62</v>
      </c>
      <c r="CB19" s="176">
        <v>783.3</v>
      </c>
      <c r="CC19" s="176">
        <v>760.73</v>
      </c>
      <c r="CD19" s="176">
        <v>794.7</v>
      </c>
      <c r="CE19" s="176">
        <v>794.74</v>
      </c>
      <c r="CF19" s="176">
        <v>769.76</v>
      </c>
      <c r="CG19" s="176">
        <v>106.55</v>
      </c>
      <c r="CH19" s="176">
        <v>761.67</v>
      </c>
      <c r="CI19" s="176">
        <v>813.75</v>
      </c>
      <c r="CJ19" s="176">
        <v>825.78</v>
      </c>
      <c r="CK19" s="176">
        <v>772.57</v>
      </c>
      <c r="CL19" s="176">
        <v>825.78</v>
      </c>
      <c r="CM19" s="176">
        <v>788.08</v>
      </c>
      <c r="CN19" s="176">
        <v>802.31</v>
      </c>
      <c r="CO19" s="176">
        <v>778.96</v>
      </c>
      <c r="CP19" s="176">
        <v>807.87</v>
      </c>
      <c r="CQ19" s="176">
        <v>805.94</v>
      </c>
      <c r="CR19" s="176">
        <v>778.07</v>
      </c>
      <c r="CS19" s="176">
        <v>626.1</v>
      </c>
      <c r="CT19" s="176">
        <v>790</v>
      </c>
      <c r="CU19" s="176">
        <v>818.24</v>
      </c>
      <c r="CV19" s="176">
        <v>822.77</v>
      </c>
      <c r="CW19" s="176">
        <v>742.9</v>
      </c>
      <c r="CX19" s="176">
        <v>823.84</v>
      </c>
      <c r="CY19" s="176">
        <v>787.64</v>
      </c>
      <c r="CZ19" s="176">
        <v>803.17</v>
      </c>
      <c r="DA19" s="176">
        <v>778.89</v>
      </c>
      <c r="DB19" s="176">
        <v>800.86</v>
      </c>
      <c r="DC19" s="176">
        <v>809.19</v>
      </c>
      <c r="DD19" s="176">
        <v>771.21</v>
      </c>
      <c r="DE19" s="176">
        <v>78.930000000000007</v>
      </c>
      <c r="DF19" s="176">
        <v>792.6</v>
      </c>
      <c r="DG19" s="176">
        <v>816.91</v>
      </c>
      <c r="DH19" s="176">
        <v>821.85</v>
      </c>
      <c r="DI19" s="176">
        <v>741.35</v>
      </c>
      <c r="DJ19" s="176">
        <v>822.52</v>
      </c>
      <c r="DK19" s="176">
        <v>785.1</v>
      </c>
      <c r="DL19" s="176">
        <v>802.31</v>
      </c>
      <c r="DM19" s="176">
        <v>776.51</v>
      </c>
      <c r="DN19" s="176">
        <v>804.04</v>
      </c>
      <c r="DO19" s="176">
        <v>806.65</v>
      </c>
      <c r="DP19" s="176">
        <v>768.06</v>
      </c>
      <c r="DQ19" s="176">
        <v>625.52</v>
      </c>
      <c r="DR19" s="176">
        <v>792.38</v>
      </c>
      <c r="DS19" s="176">
        <v>817.35</v>
      </c>
      <c r="DT19" s="176">
        <v>819.24</v>
      </c>
      <c r="DU19" s="176">
        <v>740.74</v>
      </c>
      <c r="DV19" s="176">
        <v>820.61</v>
      </c>
      <c r="DW19" s="176">
        <v>782.7</v>
      </c>
      <c r="DX19" s="176">
        <v>801.25</v>
      </c>
      <c r="DY19" s="176">
        <v>769.29</v>
      </c>
      <c r="DZ19" s="176">
        <v>802.75</v>
      </c>
      <c r="EA19" s="176">
        <v>803.76</v>
      </c>
      <c r="EB19" s="176">
        <v>768.57</v>
      </c>
      <c r="EC19" s="176">
        <v>155.72</v>
      </c>
      <c r="ED19" s="176">
        <v>526.13</v>
      </c>
      <c r="EE19" s="176">
        <v>814.12</v>
      </c>
      <c r="EF19" s="176">
        <v>818.21</v>
      </c>
      <c r="EG19" s="176">
        <v>767.12</v>
      </c>
      <c r="EH19" s="176">
        <v>819.22</v>
      </c>
      <c r="EI19" s="176">
        <v>782.82</v>
      </c>
      <c r="EJ19" s="176">
        <v>799.11</v>
      </c>
      <c r="EK19" s="176">
        <v>770.53</v>
      </c>
      <c r="EL19" s="176">
        <v>803.18</v>
      </c>
      <c r="EM19" s="176">
        <v>802.08</v>
      </c>
      <c r="EN19" s="176">
        <v>770.38</v>
      </c>
      <c r="EO19" s="176">
        <v>625.27</v>
      </c>
      <c r="EP19" s="176">
        <v>788.23</v>
      </c>
      <c r="EQ19" s="176">
        <v>816.66</v>
      </c>
      <c r="ER19" s="176">
        <v>814.01</v>
      </c>
      <c r="ES19" s="176">
        <v>737.45</v>
      </c>
      <c r="ET19" s="176">
        <v>814.74</v>
      </c>
      <c r="EU19" s="176">
        <v>772.51</v>
      </c>
      <c r="EV19" s="176">
        <v>796.37</v>
      </c>
      <c r="EW19" s="176">
        <v>770.26</v>
      </c>
      <c r="EX19" s="176">
        <v>796.19</v>
      </c>
      <c r="EY19" s="176">
        <v>804.9</v>
      </c>
      <c r="EZ19" s="176">
        <v>767.04</v>
      </c>
      <c r="FA19" s="176">
        <v>78.17</v>
      </c>
      <c r="FB19" s="176">
        <v>236.56</v>
      </c>
      <c r="FC19" s="176">
        <v>806.55</v>
      </c>
      <c r="FD19" s="176">
        <v>801.58</v>
      </c>
      <c r="FE19" s="176">
        <v>725.36</v>
      </c>
      <c r="FF19" s="176">
        <v>801.94</v>
      </c>
      <c r="FG19" s="176">
        <v>757.3</v>
      </c>
      <c r="FH19" s="176">
        <v>777.76</v>
      </c>
      <c r="FI19" s="176">
        <v>755.24</v>
      </c>
      <c r="FJ19" s="176">
        <v>787.57</v>
      </c>
      <c r="FK19" s="176">
        <v>795.6</v>
      </c>
      <c r="FL19" s="176">
        <v>747.05</v>
      </c>
      <c r="FM19" s="176">
        <v>615.95000000000005</v>
      </c>
      <c r="FN19" s="176">
        <v>773.09</v>
      </c>
      <c r="FO19" s="176">
        <v>791.96</v>
      </c>
      <c r="FP19" s="176">
        <v>801.31</v>
      </c>
      <c r="FQ19" s="176">
        <v>726.76</v>
      </c>
      <c r="FR19" s="176">
        <v>130.56</v>
      </c>
      <c r="FS19" s="176">
        <v>699.93</v>
      </c>
      <c r="FT19" s="176">
        <v>775.14</v>
      </c>
      <c r="FU19" s="176">
        <v>750.95</v>
      </c>
      <c r="FV19" s="176">
        <v>791.79</v>
      </c>
      <c r="FW19" s="176">
        <v>793.7</v>
      </c>
      <c r="FX19" s="176">
        <v>746.94</v>
      </c>
      <c r="FY19" s="176">
        <v>790.7</v>
      </c>
      <c r="FZ19" s="176">
        <v>773.25</v>
      </c>
      <c r="GA19" s="176">
        <v>796.18</v>
      </c>
    </row>
    <row r="20" spans="2:183">
      <c r="B20" s="96" t="s">
        <v>1</v>
      </c>
      <c r="C20" s="166" t="s">
        <v>44</v>
      </c>
      <c r="D20" s="178">
        <v>1113.78</v>
      </c>
      <c r="E20" s="179">
        <v>1001.56</v>
      </c>
      <c r="F20" s="179">
        <v>1084.28</v>
      </c>
      <c r="G20" s="179">
        <v>1029.6600000000001</v>
      </c>
      <c r="H20" s="179">
        <v>1059.76</v>
      </c>
      <c r="I20" s="179">
        <v>1002.4</v>
      </c>
      <c r="J20" s="179">
        <v>1051.0999999999999</v>
      </c>
      <c r="K20" s="179">
        <v>1044.69</v>
      </c>
      <c r="L20" s="179">
        <v>1004.12</v>
      </c>
      <c r="M20" s="179">
        <v>138.22999999999999</v>
      </c>
      <c r="N20" s="179">
        <v>510.26</v>
      </c>
      <c r="O20" s="179">
        <v>1062.3499999999999</v>
      </c>
      <c r="P20" s="179">
        <v>1096.44</v>
      </c>
      <c r="Q20" s="179">
        <v>990.33</v>
      </c>
      <c r="R20" s="179">
        <v>1037.8499999999999</v>
      </c>
      <c r="S20" s="179">
        <v>1008.05</v>
      </c>
      <c r="T20" s="179">
        <v>1046.49</v>
      </c>
      <c r="U20" s="179">
        <v>1002.68</v>
      </c>
      <c r="V20" s="179">
        <v>1038.56</v>
      </c>
      <c r="W20" s="179">
        <v>1041.8399999999999</v>
      </c>
      <c r="X20" s="179">
        <v>994.61</v>
      </c>
      <c r="Y20" s="179">
        <v>804.41</v>
      </c>
      <c r="Z20" s="179">
        <v>1003.87</v>
      </c>
      <c r="AA20" s="179">
        <v>1047.5</v>
      </c>
      <c r="AB20" s="179">
        <v>1547.23</v>
      </c>
      <c r="AC20" s="179">
        <v>1416.26</v>
      </c>
      <c r="AD20" s="179">
        <v>1490.25</v>
      </c>
      <c r="AE20" s="179">
        <v>1427.99</v>
      </c>
      <c r="AF20" s="179">
        <v>1497.37</v>
      </c>
      <c r="AG20" s="179">
        <v>1438.82</v>
      </c>
      <c r="AH20" s="179">
        <v>1497.33</v>
      </c>
      <c r="AI20" s="179">
        <v>1492.77</v>
      </c>
      <c r="AJ20" s="179">
        <v>1412.38</v>
      </c>
      <c r="AK20" s="179">
        <v>482.12</v>
      </c>
      <c r="AL20" s="179">
        <v>1441.62</v>
      </c>
      <c r="AM20" s="179">
        <v>1475.1</v>
      </c>
      <c r="AN20" s="179">
        <v>1555.99</v>
      </c>
      <c r="AO20" s="179">
        <v>1465.18</v>
      </c>
      <c r="AP20" s="179">
        <v>1496.11</v>
      </c>
      <c r="AQ20" s="179">
        <v>1440.61</v>
      </c>
      <c r="AR20" s="179">
        <v>1489.24</v>
      </c>
      <c r="AS20" s="179">
        <v>1439.69</v>
      </c>
      <c r="AT20" s="179">
        <v>1492.73</v>
      </c>
      <c r="AU20" s="179">
        <v>1498.34</v>
      </c>
      <c r="AV20" s="179">
        <v>1411.89</v>
      </c>
      <c r="AW20" s="179">
        <v>1157.47</v>
      </c>
      <c r="AX20" s="179">
        <v>1462.07</v>
      </c>
      <c r="AY20" s="179">
        <v>1480.46</v>
      </c>
      <c r="AZ20" s="179">
        <v>1595.9</v>
      </c>
      <c r="BA20" s="179">
        <v>1446.64</v>
      </c>
      <c r="BB20" s="179">
        <v>1518.67</v>
      </c>
      <c r="BC20" s="179">
        <v>1463.76</v>
      </c>
      <c r="BD20" s="179">
        <v>1516.07</v>
      </c>
      <c r="BE20" s="179">
        <v>1472.05</v>
      </c>
      <c r="BF20" s="179">
        <v>1520.76</v>
      </c>
      <c r="BG20" s="179">
        <v>1532.99</v>
      </c>
      <c r="BH20" s="179">
        <v>1384.29</v>
      </c>
      <c r="BI20" s="179">
        <v>0</v>
      </c>
      <c r="BJ20" s="179">
        <v>638.22</v>
      </c>
      <c r="BK20" s="179">
        <v>1516.85</v>
      </c>
      <c r="BL20" s="179">
        <v>1644.06</v>
      </c>
      <c r="BM20" s="179">
        <v>1480.22</v>
      </c>
      <c r="BN20" s="179">
        <v>1575.15</v>
      </c>
      <c r="BO20" s="179">
        <v>1528.98</v>
      </c>
      <c r="BP20" s="179">
        <v>1573.85</v>
      </c>
      <c r="BQ20" s="179">
        <v>1514.84</v>
      </c>
      <c r="BR20" s="179">
        <v>1575.61</v>
      </c>
      <c r="BS20" s="179">
        <v>1582.7</v>
      </c>
      <c r="BT20" s="179">
        <v>1497.94</v>
      </c>
      <c r="BU20" s="179">
        <v>1568.25</v>
      </c>
      <c r="BV20" s="179">
        <v>1221.21</v>
      </c>
      <c r="BW20" s="179">
        <v>1637.67</v>
      </c>
      <c r="BX20" s="179">
        <v>1728.23</v>
      </c>
      <c r="BY20" s="179">
        <v>1568.57</v>
      </c>
      <c r="BZ20" s="179">
        <v>1726.86</v>
      </c>
      <c r="CA20" s="179">
        <v>1640.08</v>
      </c>
      <c r="CB20" s="179">
        <v>1660.59</v>
      </c>
      <c r="CC20" s="179">
        <v>1612.75</v>
      </c>
      <c r="CD20" s="179">
        <v>1684.77</v>
      </c>
      <c r="CE20" s="179">
        <v>1684.85</v>
      </c>
      <c r="CF20" s="179">
        <v>1631.89</v>
      </c>
      <c r="CG20" s="179">
        <v>225.88</v>
      </c>
      <c r="CH20" s="179">
        <v>1614.74</v>
      </c>
      <c r="CI20" s="179">
        <v>1725.15</v>
      </c>
      <c r="CJ20" s="179">
        <v>1791.94</v>
      </c>
      <c r="CK20" s="179">
        <v>1676.47</v>
      </c>
      <c r="CL20" s="179">
        <v>1791.94</v>
      </c>
      <c r="CM20" s="179">
        <v>1710.13</v>
      </c>
      <c r="CN20" s="179">
        <v>1741.01</v>
      </c>
      <c r="CO20" s="179">
        <v>1690.34</v>
      </c>
      <c r="CP20" s="179">
        <v>1753.09</v>
      </c>
      <c r="CQ20" s="179">
        <v>1748.9</v>
      </c>
      <c r="CR20" s="179">
        <v>1688.42</v>
      </c>
      <c r="CS20" s="179">
        <v>1358.64</v>
      </c>
      <c r="CT20" s="179">
        <v>1714.3</v>
      </c>
      <c r="CU20" s="179">
        <v>1775.58</v>
      </c>
      <c r="CV20" s="179">
        <v>1834.77</v>
      </c>
      <c r="CW20" s="179">
        <v>1656.67</v>
      </c>
      <c r="CX20" s="179">
        <v>1837.16</v>
      </c>
      <c r="CY20" s="179">
        <v>1756.44</v>
      </c>
      <c r="CZ20" s="179">
        <v>1791.07</v>
      </c>
      <c r="DA20" s="179">
        <v>1736.92</v>
      </c>
      <c r="DB20" s="179">
        <v>1785.91</v>
      </c>
      <c r="DC20" s="179">
        <v>1804.48</v>
      </c>
      <c r="DD20" s="179">
        <v>1719.81</v>
      </c>
      <c r="DE20" s="179">
        <v>176.01</v>
      </c>
      <c r="DF20" s="179">
        <v>1767.5</v>
      </c>
      <c r="DG20" s="179">
        <v>1821.71</v>
      </c>
      <c r="DH20" s="179">
        <v>1882.05</v>
      </c>
      <c r="DI20" s="179">
        <v>1697.7</v>
      </c>
      <c r="DJ20" s="179">
        <v>1883.57</v>
      </c>
      <c r="DK20" s="179">
        <v>1797.89</v>
      </c>
      <c r="DL20" s="179">
        <v>1837.29</v>
      </c>
      <c r="DM20" s="179">
        <v>1778.21</v>
      </c>
      <c r="DN20" s="179">
        <v>1841.25</v>
      </c>
      <c r="DO20" s="179">
        <v>1847.24</v>
      </c>
      <c r="DP20" s="179">
        <v>1758.87</v>
      </c>
      <c r="DQ20" s="179">
        <v>1432.45</v>
      </c>
      <c r="DR20" s="179">
        <v>1814.55</v>
      </c>
      <c r="DS20" s="179">
        <v>1871.74</v>
      </c>
      <c r="DT20" s="179">
        <v>1933.41</v>
      </c>
      <c r="DU20" s="179">
        <v>1748.15</v>
      </c>
      <c r="DV20" s="179">
        <v>1936.63</v>
      </c>
      <c r="DW20" s="179">
        <v>1847.17</v>
      </c>
      <c r="DX20" s="179">
        <v>1890.96</v>
      </c>
      <c r="DY20" s="179">
        <v>1815.52</v>
      </c>
      <c r="DZ20" s="179">
        <v>1894.49</v>
      </c>
      <c r="EA20" s="179">
        <v>1896.86</v>
      </c>
      <c r="EB20" s="179">
        <v>1813.82</v>
      </c>
      <c r="EC20" s="179">
        <v>367.49</v>
      </c>
      <c r="ED20" s="179">
        <v>1241.68</v>
      </c>
      <c r="EE20" s="179">
        <v>1921.33</v>
      </c>
      <c r="EF20" s="179">
        <v>1980.07</v>
      </c>
      <c r="EG20" s="179">
        <v>1856.44</v>
      </c>
      <c r="EH20" s="179">
        <v>1982.51</v>
      </c>
      <c r="EI20" s="179">
        <v>1894.43</v>
      </c>
      <c r="EJ20" s="179">
        <v>1933.86</v>
      </c>
      <c r="EK20" s="179">
        <v>1864.69</v>
      </c>
      <c r="EL20" s="179">
        <v>1943.69</v>
      </c>
      <c r="EM20" s="179">
        <v>1941.04</v>
      </c>
      <c r="EN20" s="179">
        <v>1864.32</v>
      </c>
      <c r="EO20" s="179">
        <v>1513.16</v>
      </c>
      <c r="EP20" s="179">
        <v>1907.52</v>
      </c>
      <c r="EQ20" s="179">
        <v>1976.32</v>
      </c>
      <c r="ER20" s="179">
        <v>2026.9</v>
      </c>
      <c r="ES20" s="179">
        <v>1836.25</v>
      </c>
      <c r="ET20" s="179">
        <v>2028.72</v>
      </c>
      <c r="EU20" s="179">
        <v>1923.56</v>
      </c>
      <c r="EV20" s="179">
        <v>1982.97</v>
      </c>
      <c r="EW20" s="179">
        <v>1917.94</v>
      </c>
      <c r="EX20" s="179">
        <v>1982.51</v>
      </c>
      <c r="EY20" s="179">
        <v>2004.21</v>
      </c>
      <c r="EZ20" s="179">
        <v>1909.93</v>
      </c>
      <c r="FA20" s="179">
        <v>194.65</v>
      </c>
      <c r="FB20" s="179">
        <v>589.04</v>
      </c>
      <c r="FC20" s="179">
        <v>2008.31</v>
      </c>
      <c r="FD20" s="179">
        <v>2052.06</v>
      </c>
      <c r="FE20" s="179">
        <v>1856.92</v>
      </c>
      <c r="FF20" s="179">
        <v>2052.9699999999998</v>
      </c>
      <c r="FG20" s="179">
        <v>1938.69</v>
      </c>
      <c r="FH20" s="179">
        <v>1991.06</v>
      </c>
      <c r="FI20" s="179">
        <v>1933.41</v>
      </c>
      <c r="FJ20" s="179">
        <v>2016.18</v>
      </c>
      <c r="FK20" s="179">
        <v>2036.73</v>
      </c>
      <c r="FL20" s="179">
        <v>1912.46</v>
      </c>
      <c r="FM20" s="179">
        <v>1576.83</v>
      </c>
      <c r="FN20" s="179">
        <v>1979.1</v>
      </c>
      <c r="FO20" s="179">
        <v>2027.42</v>
      </c>
      <c r="FP20" s="179">
        <v>2107.4499999999998</v>
      </c>
      <c r="FQ20" s="179">
        <v>1911.39</v>
      </c>
      <c r="FR20" s="179">
        <v>343.37</v>
      </c>
      <c r="FS20" s="179">
        <v>1840.83</v>
      </c>
      <c r="FT20" s="179">
        <v>2038.63</v>
      </c>
      <c r="FU20" s="179">
        <v>1975</v>
      </c>
      <c r="FV20" s="179">
        <v>2082.41</v>
      </c>
      <c r="FW20" s="179">
        <v>2087.44</v>
      </c>
      <c r="FX20" s="179">
        <v>1964.45</v>
      </c>
      <c r="FY20" s="179">
        <v>2079.5500000000002</v>
      </c>
      <c r="FZ20" s="179">
        <v>2033.66</v>
      </c>
      <c r="GA20" s="179">
        <v>2093.9499999999998</v>
      </c>
    </row>
    <row r="21" spans="2:183">
      <c r="B21" s="171" t="s">
        <v>1</v>
      </c>
      <c r="C21" s="172" t="s">
        <v>45</v>
      </c>
      <c r="D21" s="92">
        <v>0.53075327450003451</v>
      </c>
      <c r="E21" s="93">
        <v>0.53084001705555472</v>
      </c>
      <c r="F21" s="93">
        <v>0.53116075011261255</v>
      </c>
      <c r="G21" s="93">
        <v>0.53122358766995259</v>
      </c>
      <c r="H21" s="93">
        <v>0.5307932929872744</v>
      </c>
      <c r="I21" s="93">
        <v>0.53125535640719024</v>
      </c>
      <c r="J21" s="93">
        <v>0.53119823378811715</v>
      </c>
      <c r="K21" s="93">
        <v>0.53080406419793857</v>
      </c>
      <c r="L21" s="93">
        <v>0.53125256984333868</v>
      </c>
      <c r="M21" s="93">
        <v>0.53307192829699879</v>
      </c>
      <c r="N21" s="93">
        <v>0.53235020150797585</v>
      </c>
      <c r="O21" s="93">
        <v>0.53078550609124531</v>
      </c>
      <c r="P21" s="93">
        <v>0.53114771521341697</v>
      </c>
      <c r="Q21" s="93">
        <v>0.53084673881467481</v>
      </c>
      <c r="R21" s="93">
        <v>0.53121047213731476</v>
      </c>
      <c r="S21" s="93">
        <v>0.5312493940298415</v>
      </c>
      <c r="T21" s="93">
        <v>0.53079832018517936</v>
      </c>
      <c r="U21" s="93">
        <v>0.53167530033051924</v>
      </c>
      <c r="V21" s="93">
        <v>0.5308071065682054</v>
      </c>
      <c r="W21" s="93">
        <v>0.53080541485576094</v>
      </c>
      <c r="X21" s="93">
        <v>0.53084501034761977</v>
      </c>
      <c r="Y21" s="93">
        <v>0.53253157498323633</v>
      </c>
      <c r="Z21" s="93">
        <v>0.53125046348021576</v>
      </c>
      <c r="AA21" s="93">
        <v>0.53079980062073828</v>
      </c>
      <c r="AB21" s="93">
        <v>0.53116112277922478</v>
      </c>
      <c r="AC21" s="93">
        <v>0.53127065447392852</v>
      </c>
      <c r="AD21" s="93">
        <v>0.53080083933819799</v>
      </c>
      <c r="AE21" s="93">
        <v>0.53083848434597003</v>
      </c>
      <c r="AF21" s="93">
        <v>0.5312032634895536</v>
      </c>
      <c r="AG21" s="93">
        <v>0.5312503007202215</v>
      </c>
      <c r="AH21" s="93">
        <v>0.53120431980770766</v>
      </c>
      <c r="AI21" s="93">
        <v>0.53120676105512699</v>
      </c>
      <c r="AJ21" s="93">
        <v>0.53084853869992787</v>
      </c>
      <c r="AK21" s="93">
        <v>0.53355272777689211</v>
      </c>
      <c r="AL21" s="93">
        <v>0.53082832196160945</v>
      </c>
      <c r="AM21" s="93">
        <v>0.53080872647083099</v>
      </c>
      <c r="AN21" s="93">
        <v>0.53077272369674933</v>
      </c>
      <c r="AO21" s="93">
        <v>0.53081801455441735</v>
      </c>
      <c r="AP21" s="93">
        <v>0.53120047658586012</v>
      </c>
      <c r="AQ21" s="93">
        <v>0.53083187596890236</v>
      </c>
      <c r="AR21" s="93">
        <v>0.53080300245723633</v>
      </c>
      <c r="AS21" s="93">
        <v>0.53083249089821039</v>
      </c>
      <c r="AT21" s="93">
        <v>0.53120221530251288</v>
      </c>
      <c r="AU21" s="93">
        <v>0.53120310016081873</v>
      </c>
      <c r="AV21" s="93">
        <v>0.53127703017331784</v>
      </c>
      <c r="AW21" s="93">
        <v>0.5319936755459227</v>
      </c>
      <c r="AX21" s="93">
        <v>0.53123165806205508</v>
      </c>
      <c r="AY21" s="93">
        <v>0.53121773186650001</v>
      </c>
      <c r="AZ21" s="93">
        <v>0.53076824538822887</v>
      </c>
      <c r="BA21" s="93">
        <v>0.53126948342269542</v>
      </c>
      <c r="BB21" s="93">
        <v>0.53080860389630347</v>
      </c>
      <c r="BC21" s="93">
        <v>0.53167905199574939</v>
      </c>
      <c r="BD21" s="93">
        <v>0.53080660774210842</v>
      </c>
      <c r="BE21" s="93">
        <v>0.53124672441013998</v>
      </c>
      <c r="BF21" s="93">
        <v>0.5308085200871141</v>
      </c>
      <c r="BG21" s="93">
        <v>0.53079867477802412</v>
      </c>
      <c r="BH21" s="93">
        <v>0.53126110389801362</v>
      </c>
      <c r="BI21" s="93" t="e">
        <v>#DIV/0!</v>
      </c>
      <c r="BJ21" s="93">
        <v>0.53273787672346207</v>
      </c>
      <c r="BK21" s="93">
        <v>0.53121153749365158</v>
      </c>
      <c r="BL21" s="93">
        <v>0.53115031655784195</v>
      </c>
      <c r="BM21" s="93">
        <v>0.53084686253749858</v>
      </c>
      <c r="BN21" s="93">
        <v>0.53119492807249147</v>
      </c>
      <c r="BO21" s="93">
        <v>0.53082161777510772</v>
      </c>
      <c r="BP21" s="93">
        <v>0.53079574984756561</v>
      </c>
      <c r="BQ21" s="93">
        <v>0.53124733603330121</v>
      </c>
      <c r="BR21" s="93">
        <v>0.53079858951756753</v>
      </c>
      <c r="BS21" s="93">
        <v>0.53079512442950361</v>
      </c>
      <c r="BT21" s="93">
        <v>0.53083626513634363</v>
      </c>
      <c r="BU21" s="93">
        <v>0.53119996483228482</v>
      </c>
      <c r="BV21" s="93">
        <v>0.53198349767124853</v>
      </c>
      <c r="BW21" s="93">
        <v>0.53115363845654162</v>
      </c>
      <c r="BX21" s="93">
        <v>0.53112050496842322</v>
      </c>
      <c r="BY21" s="93">
        <v>0.5308222187865107</v>
      </c>
      <c r="BZ21" s="93">
        <v>0.53112457425953685</v>
      </c>
      <c r="CA21" s="93">
        <v>0.53118138111828095</v>
      </c>
      <c r="CB21" s="93">
        <v>0.53077920545578416</v>
      </c>
      <c r="CC21" s="93">
        <v>0.53120195238870416</v>
      </c>
      <c r="CD21" s="93">
        <v>0.53115009501651611</v>
      </c>
      <c r="CE21" s="93">
        <v>0.53076514790902785</v>
      </c>
      <c r="CF21" s="93">
        <v>0.53079186342328721</v>
      </c>
      <c r="CG21" s="93">
        <v>0.53288584592427224</v>
      </c>
      <c r="CH21" s="93">
        <v>0.53194353508105696</v>
      </c>
      <c r="CI21" s="93">
        <v>0.53037358260511525</v>
      </c>
      <c r="CJ21" s="93">
        <v>0.53074045324520014</v>
      </c>
      <c r="CK21" s="93">
        <v>0.5307907154736895</v>
      </c>
      <c r="CL21" s="93">
        <v>0.53074075172044621</v>
      </c>
      <c r="CM21" s="93">
        <v>0.53149151103529579</v>
      </c>
      <c r="CN21" s="93">
        <v>0.53076200660004214</v>
      </c>
      <c r="CO21" s="93">
        <v>0.53078362404144008</v>
      </c>
      <c r="CP21" s="93">
        <v>0.53112896874052873</v>
      </c>
      <c r="CQ21" s="93">
        <v>0.53075378328108136</v>
      </c>
      <c r="CR21" s="93">
        <v>0.53117287848636174</v>
      </c>
      <c r="CS21" s="93">
        <v>0.5313860776380861</v>
      </c>
      <c r="CT21" s="93">
        <v>0.53115778277260328</v>
      </c>
      <c r="CU21" s="93">
        <v>0.53111977173092229</v>
      </c>
      <c r="CV21" s="93">
        <v>0.53111472315571628</v>
      </c>
      <c r="CW21" s="93">
        <v>0.53081779004134311</v>
      </c>
      <c r="CX21" s="93">
        <v>0.53074001878888211</v>
      </c>
      <c r="CY21" s="93">
        <v>0.53077081178337615</v>
      </c>
      <c r="CZ21" s="93">
        <v>0.53113873318647442</v>
      </c>
      <c r="DA21" s="93">
        <v>0.53078267257515532</v>
      </c>
      <c r="DB21" s="93">
        <v>0.53076229812201725</v>
      </c>
      <c r="DC21" s="93">
        <v>0.53113285484073569</v>
      </c>
      <c r="DD21" s="93">
        <v>0.5311835555638208</v>
      </c>
      <c r="DE21" s="93">
        <v>0.5412222365609507</v>
      </c>
      <c r="DF21" s="93">
        <v>0.53076886567826087</v>
      </c>
      <c r="DG21" s="93">
        <v>0.53111963593166622</v>
      </c>
      <c r="DH21" s="93">
        <v>0.53111023348477637</v>
      </c>
      <c r="DI21" s="93">
        <v>0.53082153466387771</v>
      </c>
      <c r="DJ21" s="93">
        <v>0.53074075735025816</v>
      </c>
      <c r="DK21" s="93">
        <v>0.53077395408173178</v>
      </c>
      <c r="DL21" s="93">
        <v>0.53076187492950444</v>
      </c>
      <c r="DM21" s="93">
        <v>0.53078500570466913</v>
      </c>
      <c r="DN21" s="93">
        <v>0.53113798413766622</v>
      </c>
      <c r="DO21" s="93">
        <v>0.53075372918400354</v>
      </c>
      <c r="DP21" s="93">
        <v>0.53118933112113953</v>
      </c>
      <c r="DQ21" s="93">
        <v>0.53138710004550205</v>
      </c>
      <c r="DR21" s="93">
        <v>0.53077042360554538</v>
      </c>
      <c r="DS21" s="93">
        <v>0.53149045161488551</v>
      </c>
      <c r="DT21" s="93">
        <v>0.53149037835781088</v>
      </c>
      <c r="DU21" s="93">
        <v>0.53082256662356553</v>
      </c>
      <c r="DV21" s="93">
        <v>0.53074535067871564</v>
      </c>
      <c r="DW21" s="93">
        <v>0.53077860667903198</v>
      </c>
      <c r="DX21" s="93">
        <v>0.53075919264985461</v>
      </c>
      <c r="DY21" s="93">
        <v>0.5307926070661434</v>
      </c>
      <c r="DZ21" s="93">
        <v>0.53076086495673291</v>
      </c>
      <c r="EA21" s="93">
        <v>0.53076114658829654</v>
      </c>
      <c r="EB21" s="93">
        <v>0.53119180359650098</v>
      </c>
      <c r="EC21" s="93">
        <v>0.53197566802326945</v>
      </c>
      <c r="ED21" s="93">
        <v>0.53164686764675828</v>
      </c>
      <c r="EE21" s="93">
        <v>0.53149747824808935</v>
      </c>
      <c r="EF21" s="93">
        <v>0.53074399334405087</v>
      </c>
      <c r="EG21" s="93">
        <v>0.53079335051799181</v>
      </c>
      <c r="EH21" s="93">
        <v>0.53074540796088954</v>
      </c>
      <c r="EI21" s="93">
        <v>0.53077755688037498</v>
      </c>
      <c r="EJ21" s="93">
        <v>0.53114192672795724</v>
      </c>
      <c r="EK21" s="93">
        <v>0.53078899780278788</v>
      </c>
      <c r="EL21" s="93">
        <v>0.5307615340626034</v>
      </c>
      <c r="EM21" s="93">
        <v>0.53114033544755657</v>
      </c>
      <c r="EN21" s="93">
        <v>0.5311872919932159</v>
      </c>
      <c r="EO21" s="93">
        <v>0.53187687518614302</v>
      </c>
      <c r="EP21" s="93">
        <v>0.5315486691684761</v>
      </c>
      <c r="EQ21" s="93">
        <v>0.53149469378212022</v>
      </c>
      <c r="ER21" s="93">
        <v>0.53074557834949765</v>
      </c>
      <c r="ES21" s="93">
        <v>0.53082856440007897</v>
      </c>
      <c r="ET21" s="93">
        <v>0.53112003981737976</v>
      </c>
      <c r="EU21" s="93">
        <v>0.53078637044131916</v>
      </c>
      <c r="EV21" s="93">
        <v>0.5307638790710516</v>
      </c>
      <c r="EW21" s="93">
        <v>0.53079368820246664</v>
      </c>
      <c r="EX21" s="93">
        <v>0.53076568928701628</v>
      </c>
      <c r="EY21" s="93">
        <v>0.5315142063168572</v>
      </c>
      <c r="EZ21" s="93">
        <v>0.53079529073496523</v>
      </c>
      <c r="FA21" s="93">
        <v>0.53389196313311049</v>
      </c>
      <c r="FB21" s="93">
        <v>0.53368478561030963</v>
      </c>
      <c r="FC21" s="93">
        <v>0.53113573767933264</v>
      </c>
      <c r="FD21" s="93">
        <v>0.53113972102873119</v>
      </c>
      <c r="FE21" s="93">
        <v>0.53084198054350273</v>
      </c>
      <c r="FF21" s="93">
        <v>0.53076144070485365</v>
      </c>
      <c r="FG21" s="93">
        <v>0.53080568056001298</v>
      </c>
      <c r="FH21" s="93">
        <v>0.53078740642454358</v>
      </c>
      <c r="FI21" s="93">
        <v>0.53080991754415019</v>
      </c>
      <c r="FJ21" s="93">
        <v>0.53077362562488828</v>
      </c>
      <c r="FK21" s="93">
        <v>0.53115188976261651</v>
      </c>
      <c r="FL21" s="93">
        <v>0.53081331126022513</v>
      </c>
      <c r="FM21" s="93">
        <v>0.53240730736484532</v>
      </c>
      <c r="FN21" s="93">
        <v>0.53079168868743731</v>
      </c>
      <c r="FO21" s="93">
        <v>0.53115584208717226</v>
      </c>
      <c r="FP21" s="93">
        <v>0.53114087726137427</v>
      </c>
      <c r="FQ21" s="93">
        <v>0.53083575534085636</v>
      </c>
      <c r="FR21" s="93">
        <v>0.53234419085517815</v>
      </c>
      <c r="FS21" s="93">
        <v>0.53167338430375488</v>
      </c>
      <c r="FT21" s="93">
        <v>0.53078261316145925</v>
      </c>
      <c r="FU21" s="93">
        <v>0.53081156313208155</v>
      </c>
      <c r="FV21" s="93">
        <v>0.53076794487800039</v>
      </c>
      <c r="FW21" s="93">
        <v>0.53114926611041657</v>
      </c>
      <c r="FX21" s="93">
        <v>0.53081652553209613</v>
      </c>
      <c r="FY21" s="93">
        <v>0.53115412580281685</v>
      </c>
      <c r="FZ21" s="93">
        <v>0.53078428741222672</v>
      </c>
      <c r="GA21" s="93">
        <v>0.53153360426405871</v>
      </c>
    </row>
    <row r="22" spans="2:183">
      <c r="B22" s="96" t="s">
        <v>1</v>
      </c>
      <c r="C22" s="166" t="s">
        <v>46</v>
      </c>
      <c r="D22" s="96">
        <v>91.35</v>
      </c>
      <c r="E22" s="17">
        <v>82.1</v>
      </c>
      <c r="F22" s="17">
        <v>88.58</v>
      </c>
      <c r="G22" s="17">
        <v>83.89</v>
      </c>
      <c r="H22" s="17">
        <v>86.38</v>
      </c>
      <c r="I22" s="17">
        <v>81.38</v>
      </c>
      <c r="J22" s="17">
        <v>85.52</v>
      </c>
      <c r="K22" s="17">
        <v>84.99</v>
      </c>
      <c r="L22" s="17">
        <v>81.55</v>
      </c>
      <c r="M22" s="17">
        <v>11.22</v>
      </c>
      <c r="N22" s="17">
        <v>41.43</v>
      </c>
      <c r="O22" s="17">
        <v>86.63</v>
      </c>
      <c r="P22" s="17">
        <v>89.69</v>
      </c>
      <c r="Q22" s="17">
        <v>81.06</v>
      </c>
      <c r="R22" s="17">
        <v>84.29</v>
      </c>
      <c r="S22" s="17">
        <v>81.91</v>
      </c>
      <c r="T22" s="17">
        <v>85.15</v>
      </c>
      <c r="U22" s="17">
        <v>81.33</v>
      </c>
      <c r="V22" s="17">
        <v>84.42</v>
      </c>
      <c r="W22" s="17">
        <v>84.73</v>
      </c>
      <c r="X22" s="17">
        <v>80.73</v>
      </c>
      <c r="Y22" s="17">
        <v>65.17</v>
      </c>
      <c r="Z22" s="17">
        <v>81.52</v>
      </c>
      <c r="AA22" s="17">
        <v>85.25</v>
      </c>
      <c r="AB22" s="17">
        <v>88.32</v>
      </c>
      <c r="AC22" s="17">
        <v>80.95</v>
      </c>
      <c r="AD22" s="17">
        <v>84.7</v>
      </c>
      <c r="AE22" s="17">
        <v>81.06</v>
      </c>
      <c r="AF22" s="17">
        <v>85.09</v>
      </c>
      <c r="AG22" s="17">
        <v>81.680000000000007</v>
      </c>
      <c r="AH22" s="17">
        <v>85.08</v>
      </c>
      <c r="AI22" s="17">
        <v>84.79</v>
      </c>
      <c r="AJ22" s="17">
        <v>80.05</v>
      </c>
      <c r="AK22" s="17">
        <v>27.25</v>
      </c>
      <c r="AL22" s="17">
        <v>81.93</v>
      </c>
      <c r="AM22" s="17">
        <v>83.74</v>
      </c>
      <c r="AN22" s="17">
        <v>88.95</v>
      </c>
      <c r="AO22" s="17">
        <v>83.81</v>
      </c>
      <c r="AP22" s="17">
        <v>85.02</v>
      </c>
      <c r="AQ22" s="17">
        <v>81.88</v>
      </c>
      <c r="AR22" s="17">
        <v>84.65</v>
      </c>
      <c r="AS22" s="17">
        <v>81.8</v>
      </c>
      <c r="AT22" s="17">
        <v>84.79</v>
      </c>
      <c r="AU22" s="17">
        <v>85.15</v>
      </c>
      <c r="AV22" s="17">
        <v>79.95</v>
      </c>
      <c r="AW22" s="17">
        <v>65.66</v>
      </c>
      <c r="AX22" s="17">
        <v>83.18</v>
      </c>
      <c r="AY22" s="17">
        <v>84.01</v>
      </c>
      <c r="AZ22" s="17">
        <v>89.32</v>
      </c>
      <c r="BA22" s="17">
        <v>80.900000000000006</v>
      </c>
      <c r="BB22" s="17">
        <v>84.46</v>
      </c>
      <c r="BC22" s="17">
        <v>81.209999999999994</v>
      </c>
      <c r="BD22" s="17">
        <v>84.28</v>
      </c>
      <c r="BE22" s="17">
        <v>81.790000000000006</v>
      </c>
      <c r="BF22" s="17">
        <v>84.57</v>
      </c>
      <c r="BG22" s="17">
        <v>85.34</v>
      </c>
      <c r="BH22" s="17">
        <v>76.63</v>
      </c>
      <c r="BI22" s="17">
        <v>0</v>
      </c>
      <c r="BJ22" s="17">
        <v>35.35</v>
      </c>
      <c r="BK22" s="17">
        <v>84.26</v>
      </c>
      <c r="BL22" s="17">
        <v>89.87</v>
      </c>
      <c r="BM22" s="17">
        <v>80.92</v>
      </c>
      <c r="BN22" s="17">
        <v>85.62</v>
      </c>
      <c r="BO22" s="17">
        <v>83.21</v>
      </c>
      <c r="BP22" s="17">
        <v>85.62</v>
      </c>
      <c r="BQ22" s="17">
        <v>82.26</v>
      </c>
      <c r="BR22" s="17">
        <v>85.71</v>
      </c>
      <c r="BS22" s="17">
        <v>86.15</v>
      </c>
      <c r="BT22" s="17">
        <v>81.3</v>
      </c>
      <c r="BU22" s="17">
        <v>85.19</v>
      </c>
      <c r="BV22" s="17">
        <v>66.650000000000006</v>
      </c>
      <c r="BW22" s="17">
        <v>89.46</v>
      </c>
      <c r="BX22" s="17">
        <v>91.97</v>
      </c>
      <c r="BY22" s="17">
        <v>83.58</v>
      </c>
      <c r="BZ22" s="17">
        <v>91.89</v>
      </c>
      <c r="CA22" s="17">
        <v>87.07</v>
      </c>
      <c r="CB22" s="17">
        <v>88.01</v>
      </c>
      <c r="CC22" s="17">
        <v>85.43</v>
      </c>
      <c r="CD22" s="17">
        <v>89.37</v>
      </c>
      <c r="CE22" s="17">
        <v>89.45</v>
      </c>
      <c r="CF22" s="17">
        <v>86.64</v>
      </c>
      <c r="CG22" s="17">
        <v>11.98</v>
      </c>
      <c r="CH22" s="17">
        <v>85.77</v>
      </c>
      <c r="CI22" s="17">
        <v>91.93</v>
      </c>
      <c r="CJ22" s="17">
        <v>93.33</v>
      </c>
      <c r="CK22" s="17">
        <v>87.3</v>
      </c>
      <c r="CL22" s="17">
        <v>93.33</v>
      </c>
      <c r="CM22" s="17">
        <v>88.78</v>
      </c>
      <c r="CN22" s="17">
        <v>90.36</v>
      </c>
      <c r="CO22" s="17">
        <v>87.76</v>
      </c>
      <c r="CP22" s="17">
        <v>90.99</v>
      </c>
      <c r="CQ22" s="17">
        <v>90.82</v>
      </c>
      <c r="CR22" s="17">
        <v>87.58</v>
      </c>
      <c r="CS22" s="17">
        <v>70.5</v>
      </c>
      <c r="CT22" s="17">
        <v>89.09</v>
      </c>
      <c r="CU22" s="17">
        <v>92.3</v>
      </c>
      <c r="CV22" s="17">
        <v>92.88</v>
      </c>
      <c r="CW22" s="17">
        <v>83.91</v>
      </c>
      <c r="CX22" s="17">
        <v>93.09</v>
      </c>
      <c r="CY22" s="17">
        <v>88.86</v>
      </c>
      <c r="CZ22" s="17">
        <v>90.39</v>
      </c>
      <c r="DA22" s="17">
        <v>87.75</v>
      </c>
      <c r="DB22" s="17">
        <v>90.17</v>
      </c>
      <c r="DC22" s="17">
        <v>91.16</v>
      </c>
      <c r="DD22" s="17">
        <v>86.71</v>
      </c>
      <c r="DE22" s="17">
        <v>8.6999999999999993</v>
      </c>
      <c r="DF22" s="17">
        <v>89.49</v>
      </c>
      <c r="DG22" s="17">
        <v>92.13</v>
      </c>
      <c r="DH22" s="17">
        <v>92.76</v>
      </c>
      <c r="DI22" s="17">
        <v>83.71</v>
      </c>
      <c r="DJ22" s="17">
        <v>92.92</v>
      </c>
      <c r="DK22" s="17">
        <v>88.54</v>
      </c>
      <c r="DL22" s="17">
        <v>90.36</v>
      </c>
      <c r="DM22" s="17">
        <v>87.45</v>
      </c>
      <c r="DN22" s="17">
        <v>90.5</v>
      </c>
      <c r="DO22" s="17">
        <v>90.91</v>
      </c>
      <c r="DP22" s="17">
        <v>86.31</v>
      </c>
      <c r="DQ22" s="17">
        <v>70.42</v>
      </c>
      <c r="DR22" s="17">
        <v>89.46</v>
      </c>
      <c r="DS22" s="17">
        <v>92.12</v>
      </c>
      <c r="DT22" s="17">
        <v>92.36</v>
      </c>
      <c r="DU22" s="17">
        <v>83.63</v>
      </c>
      <c r="DV22" s="17">
        <v>92.68</v>
      </c>
      <c r="DW22" s="17">
        <v>88.24</v>
      </c>
      <c r="DX22" s="17">
        <v>90.23</v>
      </c>
      <c r="DY22" s="17">
        <v>86.54</v>
      </c>
      <c r="DZ22" s="17">
        <v>90.41</v>
      </c>
      <c r="EA22" s="17">
        <v>90.54</v>
      </c>
      <c r="EB22" s="17">
        <v>86.37</v>
      </c>
      <c r="EC22" s="17">
        <v>17.489999999999998</v>
      </c>
      <c r="ED22" s="17">
        <v>59.27</v>
      </c>
      <c r="EE22" s="17">
        <v>91.72</v>
      </c>
      <c r="EF22" s="17">
        <v>92.37</v>
      </c>
      <c r="EG22" s="17">
        <v>86.62</v>
      </c>
      <c r="EH22" s="17">
        <v>92.5</v>
      </c>
      <c r="EI22" s="17">
        <v>88.25</v>
      </c>
      <c r="EJ22" s="17">
        <v>89.88</v>
      </c>
      <c r="EK22" s="17">
        <v>86.69</v>
      </c>
      <c r="EL22" s="17">
        <v>90.47</v>
      </c>
      <c r="EM22" s="17">
        <v>90.26</v>
      </c>
      <c r="EN22" s="17">
        <v>86.6</v>
      </c>
      <c r="EO22" s="17">
        <v>70.319999999999993</v>
      </c>
      <c r="EP22" s="17">
        <v>88.79</v>
      </c>
      <c r="EQ22" s="17">
        <v>92.04</v>
      </c>
      <c r="ER22" s="17">
        <v>91.84</v>
      </c>
      <c r="ES22" s="17">
        <v>83.22</v>
      </c>
      <c r="ET22" s="17">
        <v>91.87</v>
      </c>
      <c r="EU22" s="17">
        <v>86.95</v>
      </c>
      <c r="EV22" s="17">
        <v>89.62</v>
      </c>
      <c r="EW22" s="17">
        <v>86.66</v>
      </c>
      <c r="EX22" s="17">
        <v>89.58</v>
      </c>
      <c r="EY22" s="17">
        <v>90.54</v>
      </c>
      <c r="EZ22" s="17">
        <v>86.26</v>
      </c>
      <c r="FA22" s="17">
        <v>8.74</v>
      </c>
      <c r="FB22" s="17">
        <v>26.52</v>
      </c>
      <c r="FC22" s="17">
        <v>90.83</v>
      </c>
      <c r="FD22" s="17">
        <v>90.3</v>
      </c>
      <c r="FE22" s="17">
        <v>81.78</v>
      </c>
      <c r="FF22" s="17">
        <v>90.42</v>
      </c>
      <c r="FG22" s="17">
        <v>85.13</v>
      </c>
      <c r="FH22" s="17">
        <v>87.36</v>
      </c>
      <c r="FI22" s="17">
        <v>84.86</v>
      </c>
      <c r="FJ22" s="17">
        <v>88.59</v>
      </c>
      <c r="FK22" s="17">
        <v>89.54</v>
      </c>
      <c r="FL22" s="17">
        <v>83.82</v>
      </c>
      <c r="FM22" s="17">
        <v>69.150000000000006</v>
      </c>
      <c r="FN22" s="17">
        <v>87.12</v>
      </c>
      <c r="FO22" s="17">
        <v>89.08</v>
      </c>
      <c r="FP22" s="17">
        <v>90.21</v>
      </c>
      <c r="FQ22" s="17">
        <v>81.91</v>
      </c>
      <c r="FR22" s="17">
        <v>14.67</v>
      </c>
      <c r="FS22" s="17">
        <v>78.38</v>
      </c>
      <c r="FT22" s="17">
        <v>86.97</v>
      </c>
      <c r="FU22" s="17">
        <v>84.27</v>
      </c>
      <c r="FV22" s="17">
        <v>89.08</v>
      </c>
      <c r="FW22" s="17">
        <v>89.25</v>
      </c>
      <c r="FX22" s="17">
        <v>83.75</v>
      </c>
      <c r="FY22" s="17">
        <v>88.88</v>
      </c>
      <c r="FZ22" s="17">
        <v>87.09</v>
      </c>
      <c r="GA22" s="17">
        <v>89.49</v>
      </c>
    </row>
    <row r="23" spans="2:183">
      <c r="B23" s="96" t="s">
        <v>1</v>
      </c>
      <c r="C23" s="166" t="s">
        <v>47</v>
      </c>
      <c r="D23" s="178">
        <v>3399.08</v>
      </c>
      <c r="E23" s="179">
        <v>3054.81</v>
      </c>
      <c r="F23" s="179">
        <v>3295.96</v>
      </c>
      <c r="G23" s="179">
        <v>3121.58</v>
      </c>
      <c r="H23" s="179">
        <v>4328.47</v>
      </c>
      <c r="I23" s="179">
        <v>4077.95</v>
      </c>
      <c r="J23" s="179">
        <v>4285.2299999999996</v>
      </c>
      <c r="K23" s="179">
        <v>4258.91</v>
      </c>
      <c r="L23" s="179">
        <v>4086.25</v>
      </c>
      <c r="M23" s="179">
        <v>417.36</v>
      </c>
      <c r="N23" s="179">
        <v>1541.67</v>
      </c>
      <c r="O23" s="179">
        <v>3223.38</v>
      </c>
      <c r="P23" s="179">
        <v>3337.5</v>
      </c>
      <c r="Q23" s="179">
        <v>3016.22</v>
      </c>
      <c r="R23" s="179">
        <v>3136.38</v>
      </c>
      <c r="S23" s="179">
        <v>3047.76</v>
      </c>
      <c r="T23" s="179">
        <v>4266.9399999999996</v>
      </c>
      <c r="U23" s="179">
        <v>4075.5</v>
      </c>
      <c r="V23" s="179">
        <v>4230.3500000000004</v>
      </c>
      <c r="W23" s="179">
        <v>4245.78</v>
      </c>
      <c r="X23" s="179">
        <v>4045.38</v>
      </c>
      <c r="Y23" s="179">
        <v>2425.0300000000002</v>
      </c>
      <c r="Z23" s="179">
        <v>3033.33</v>
      </c>
      <c r="AA23" s="179">
        <v>3172.17</v>
      </c>
      <c r="AB23" s="179">
        <v>3286.43</v>
      </c>
      <c r="AC23" s="179">
        <v>3012.09</v>
      </c>
      <c r="AD23" s="179">
        <v>3151.79</v>
      </c>
      <c r="AE23" s="179">
        <v>3016.23</v>
      </c>
      <c r="AF23" s="179">
        <v>4264.0600000000004</v>
      </c>
      <c r="AG23" s="179">
        <v>4092.79</v>
      </c>
      <c r="AH23" s="179">
        <v>4263.54</v>
      </c>
      <c r="AI23" s="179">
        <v>4248.84</v>
      </c>
      <c r="AJ23" s="179">
        <v>4011.46</v>
      </c>
      <c r="AK23" s="179">
        <v>1014.01</v>
      </c>
      <c r="AL23" s="179">
        <v>3048.77</v>
      </c>
      <c r="AM23" s="179">
        <v>3115.82</v>
      </c>
      <c r="AN23" s="179">
        <v>3309.75</v>
      </c>
      <c r="AO23" s="179">
        <v>3118.5</v>
      </c>
      <c r="AP23" s="179">
        <v>3163.62</v>
      </c>
      <c r="AQ23" s="179">
        <v>3046.74</v>
      </c>
      <c r="AR23" s="179">
        <v>4241.63</v>
      </c>
      <c r="AS23" s="179">
        <v>4099.2299999999996</v>
      </c>
      <c r="AT23" s="179">
        <v>4248.8599999999997</v>
      </c>
      <c r="AU23" s="179">
        <v>4266.8</v>
      </c>
      <c r="AV23" s="179">
        <v>4006.07</v>
      </c>
      <c r="AW23" s="179">
        <v>2443.21</v>
      </c>
      <c r="AX23" s="179">
        <v>3095.1</v>
      </c>
      <c r="AY23" s="179">
        <v>3125.94</v>
      </c>
      <c r="AZ23" s="179">
        <v>3403.01</v>
      </c>
      <c r="BA23" s="179">
        <v>3082.47</v>
      </c>
      <c r="BB23" s="179">
        <v>3217.73</v>
      </c>
      <c r="BC23" s="179">
        <v>3094.06</v>
      </c>
      <c r="BD23" s="179">
        <v>4324.53</v>
      </c>
      <c r="BE23" s="179">
        <v>4196.54</v>
      </c>
      <c r="BF23" s="179">
        <v>4339.3</v>
      </c>
      <c r="BG23" s="179">
        <v>4378.82</v>
      </c>
      <c r="BH23" s="179">
        <v>3931.76</v>
      </c>
      <c r="BI23" s="179">
        <v>0</v>
      </c>
      <c r="BJ23" s="179">
        <v>1346.88</v>
      </c>
      <c r="BK23" s="179">
        <v>3210.28</v>
      </c>
      <c r="BL23" s="179">
        <v>3510.32</v>
      </c>
      <c r="BM23" s="179">
        <v>3160.79</v>
      </c>
      <c r="BN23" s="179">
        <v>3344.49</v>
      </c>
      <c r="BO23" s="179">
        <v>3250.29</v>
      </c>
      <c r="BP23" s="179">
        <v>4503.43</v>
      </c>
      <c r="BQ23" s="179">
        <v>4326.82</v>
      </c>
      <c r="BR23" s="179">
        <v>4508.57</v>
      </c>
      <c r="BS23" s="179">
        <v>4531.51</v>
      </c>
      <c r="BT23" s="179">
        <v>4276.58</v>
      </c>
      <c r="BU23" s="179">
        <v>3327.67</v>
      </c>
      <c r="BV23" s="179">
        <v>2603.1799999999998</v>
      </c>
      <c r="BW23" s="179">
        <v>3494.49</v>
      </c>
      <c r="BX23" s="179">
        <v>3686.13</v>
      </c>
      <c r="BY23" s="179">
        <v>3349.76</v>
      </c>
      <c r="BZ23" s="179">
        <v>3683.15</v>
      </c>
      <c r="CA23" s="179">
        <v>3489.9</v>
      </c>
      <c r="CB23" s="179">
        <v>4749.6899999999996</v>
      </c>
      <c r="CC23" s="179">
        <v>4610.8599999999997</v>
      </c>
      <c r="CD23" s="179">
        <v>4823.54</v>
      </c>
      <c r="CE23" s="179">
        <v>4827.6400000000003</v>
      </c>
      <c r="CF23" s="179">
        <v>4676.1899999999996</v>
      </c>
      <c r="CG23" s="179">
        <v>480.28</v>
      </c>
      <c r="CH23" s="179">
        <v>3437.72</v>
      </c>
      <c r="CI23" s="179">
        <v>3684.69</v>
      </c>
      <c r="CJ23" s="179">
        <v>3839.53</v>
      </c>
      <c r="CK23" s="179">
        <v>3591.7</v>
      </c>
      <c r="CL23" s="179">
        <v>3839.53</v>
      </c>
      <c r="CM23" s="179">
        <v>3652.47</v>
      </c>
      <c r="CN23" s="179">
        <v>5005.79</v>
      </c>
      <c r="CO23" s="179">
        <v>4861.75</v>
      </c>
      <c r="CP23" s="179">
        <v>5040.8100000000004</v>
      </c>
      <c r="CQ23" s="179">
        <v>5031.43</v>
      </c>
      <c r="CR23" s="179">
        <v>4851.66</v>
      </c>
      <c r="CS23" s="179">
        <v>2900.21</v>
      </c>
      <c r="CT23" s="179">
        <v>3664.97</v>
      </c>
      <c r="CU23" s="179">
        <v>3797.28</v>
      </c>
      <c r="CV23" s="179">
        <v>3923.12</v>
      </c>
      <c r="CW23" s="179">
        <v>3544.22</v>
      </c>
      <c r="CX23" s="179">
        <v>3931.99</v>
      </c>
      <c r="CY23" s="179">
        <v>3753.65</v>
      </c>
      <c r="CZ23" s="179">
        <v>5142.51</v>
      </c>
      <c r="DA23" s="179">
        <v>4992.0200000000004</v>
      </c>
      <c r="DB23" s="179">
        <v>5129.99</v>
      </c>
      <c r="DC23" s="179">
        <v>5185.9399999999996</v>
      </c>
      <c r="DD23" s="179">
        <v>4932.74</v>
      </c>
      <c r="DE23" s="179">
        <v>367.55</v>
      </c>
      <c r="DF23" s="179">
        <v>3779.92</v>
      </c>
      <c r="DG23" s="179">
        <v>3891.77</v>
      </c>
      <c r="DH23" s="179">
        <v>4025.03</v>
      </c>
      <c r="DI23" s="179">
        <v>3632.11</v>
      </c>
      <c r="DJ23" s="179">
        <v>4031.71</v>
      </c>
      <c r="DK23" s="179">
        <v>3841.74</v>
      </c>
      <c r="DL23" s="179">
        <v>5279.58</v>
      </c>
      <c r="DM23" s="179">
        <v>5109.79</v>
      </c>
      <c r="DN23" s="179">
        <v>5288.15</v>
      </c>
      <c r="DO23" s="179">
        <v>5311.73</v>
      </c>
      <c r="DP23" s="179">
        <v>5042.84</v>
      </c>
      <c r="DQ23" s="179">
        <v>3055.65</v>
      </c>
      <c r="DR23" s="179">
        <v>3881.61</v>
      </c>
      <c r="DS23" s="179">
        <v>3997.17</v>
      </c>
      <c r="DT23" s="179">
        <v>4116.5</v>
      </c>
      <c r="DU23" s="179">
        <v>3727.52</v>
      </c>
      <c r="DV23" s="179">
        <v>4130.54</v>
      </c>
      <c r="DW23" s="179">
        <v>3932.75</v>
      </c>
      <c r="DX23" s="179">
        <v>5415.68</v>
      </c>
      <c r="DY23" s="179">
        <v>5193.8599999999997</v>
      </c>
      <c r="DZ23" s="179">
        <v>5426.63</v>
      </c>
      <c r="EA23" s="179">
        <v>5434.25</v>
      </c>
      <c r="EB23" s="179">
        <v>5183.8999999999996</v>
      </c>
      <c r="EC23" s="179">
        <v>779.51</v>
      </c>
      <c r="ED23" s="179">
        <v>2641.63</v>
      </c>
      <c r="EE23" s="179">
        <v>4087.76</v>
      </c>
      <c r="EF23" s="179">
        <v>4229.74</v>
      </c>
      <c r="EG23" s="179">
        <v>3966.19</v>
      </c>
      <c r="EH23" s="179">
        <v>4235.6000000000004</v>
      </c>
      <c r="EI23" s="179">
        <v>4041.17</v>
      </c>
      <c r="EJ23" s="179">
        <v>5542.92</v>
      </c>
      <c r="EK23" s="179">
        <v>5346.34</v>
      </c>
      <c r="EL23" s="179">
        <v>5579.11</v>
      </c>
      <c r="EM23" s="179">
        <v>5566.06</v>
      </c>
      <c r="EN23" s="179">
        <v>5340.56</v>
      </c>
      <c r="EO23" s="179">
        <v>3219.96</v>
      </c>
      <c r="EP23" s="179">
        <v>4065.81</v>
      </c>
      <c r="EQ23" s="179">
        <v>4214.28</v>
      </c>
      <c r="ER23" s="179">
        <v>4323.1099999999997</v>
      </c>
      <c r="ES23" s="179">
        <v>3917.06</v>
      </c>
      <c r="ET23" s="179">
        <v>4324.1099999999997</v>
      </c>
      <c r="EU23" s="179">
        <v>4092.57</v>
      </c>
      <c r="EV23" s="179">
        <v>5679.87</v>
      </c>
      <c r="EW23" s="179">
        <v>5492.61</v>
      </c>
      <c r="EX23" s="179">
        <v>5677.77</v>
      </c>
      <c r="EY23" s="179">
        <v>5738.47</v>
      </c>
      <c r="EZ23" s="179">
        <v>5466.89</v>
      </c>
      <c r="FA23" s="179">
        <v>411.41</v>
      </c>
      <c r="FB23" s="179">
        <v>1248.43</v>
      </c>
      <c r="FC23" s="179">
        <v>4275.1899999999996</v>
      </c>
      <c r="FD23" s="179">
        <v>4369.6499999999996</v>
      </c>
      <c r="FE23" s="179">
        <v>3957.29</v>
      </c>
      <c r="FF23" s="179">
        <v>4375.33</v>
      </c>
      <c r="FG23" s="179">
        <v>4119.2</v>
      </c>
      <c r="FH23" s="179">
        <v>5693.29</v>
      </c>
      <c r="FI23" s="179">
        <v>5530.1</v>
      </c>
      <c r="FJ23" s="179">
        <v>5773.58</v>
      </c>
      <c r="FK23" s="179">
        <v>5835.14</v>
      </c>
      <c r="FL23" s="179">
        <v>5462.8</v>
      </c>
      <c r="FM23" s="179">
        <v>3346.34</v>
      </c>
      <c r="FN23" s="179">
        <v>4215.53</v>
      </c>
      <c r="FO23" s="179">
        <v>4310.6499999999996</v>
      </c>
      <c r="FP23" s="179">
        <v>4488.97</v>
      </c>
      <c r="FQ23" s="179">
        <v>4075.94</v>
      </c>
      <c r="FR23" s="179">
        <v>729.93</v>
      </c>
      <c r="FS23" s="179">
        <v>3900.32</v>
      </c>
      <c r="FT23" s="179">
        <v>5828.6</v>
      </c>
      <c r="FU23" s="179">
        <v>5647.67</v>
      </c>
      <c r="FV23" s="179">
        <v>5970.04</v>
      </c>
      <c r="FW23" s="179">
        <v>5981.6</v>
      </c>
      <c r="FX23" s="179">
        <v>5613.02</v>
      </c>
      <c r="FY23" s="179">
        <v>4422.5600000000004</v>
      </c>
      <c r="FZ23" s="179">
        <v>4333.53</v>
      </c>
      <c r="GA23" s="179">
        <v>4452.87</v>
      </c>
    </row>
    <row r="24" spans="2:183">
      <c r="B24" s="180" t="s">
        <v>1</v>
      </c>
      <c r="C24" s="181" t="s">
        <v>48</v>
      </c>
      <c r="D24" s="94">
        <v>5.9877133891023122E-2</v>
      </c>
      <c r="E24" s="95">
        <v>5.9853004738393251E-2</v>
      </c>
      <c r="F24" s="95">
        <v>5.9687191410381112E-2</v>
      </c>
      <c r="G24" s="95">
        <v>5.9532637922481965E-2</v>
      </c>
      <c r="H24" s="95">
        <v>5.9509805373725778E-2</v>
      </c>
      <c r="I24" s="95">
        <v>5.9325641035220769E-2</v>
      </c>
      <c r="J24" s="95">
        <v>5.9448378551036143E-2</v>
      </c>
      <c r="K24" s="95">
        <v>5.9398337611827251E-2</v>
      </c>
      <c r="L24" s="95">
        <v>5.9347461740718178E-2</v>
      </c>
      <c r="M24" s="95">
        <v>5.9513104830769423E-2</v>
      </c>
      <c r="N24" s="95">
        <v>5.9452971529976653E-2</v>
      </c>
      <c r="O24" s="95">
        <v>5.9536659708524307E-2</v>
      </c>
      <c r="P24" s="95">
        <v>5.9763446629731251E-2</v>
      </c>
      <c r="Q24" s="95">
        <v>5.976615551587202E-2</v>
      </c>
      <c r="R24" s="95">
        <v>5.9343331782397105E-2</v>
      </c>
      <c r="S24" s="95">
        <v>5.9376467353907052E-2</v>
      </c>
      <c r="T24" s="95">
        <v>5.9407829868254505E-2</v>
      </c>
      <c r="U24" s="95">
        <v>5.9318964244788643E-2</v>
      </c>
      <c r="V24" s="95">
        <v>5.9348823819251828E-2</v>
      </c>
      <c r="W24" s="95">
        <v>5.9378612942091839E-2</v>
      </c>
      <c r="X24" s="95">
        <v>5.9266644104279342E-2</v>
      </c>
      <c r="Y24" s="95">
        <v>5.9344201948765427E-2</v>
      </c>
      <c r="Z24" s="95">
        <v>5.9340026010395966E-2</v>
      </c>
      <c r="AA24" s="95">
        <v>5.9419968751369512E-2</v>
      </c>
      <c r="AB24" s="95">
        <v>5.9639901808898076E-2</v>
      </c>
      <c r="AC24" s="95">
        <v>5.9730225246405623E-2</v>
      </c>
      <c r="AD24" s="95">
        <v>5.934219145738677E-2</v>
      </c>
      <c r="AE24" s="95">
        <v>5.9272101520840156E-2</v>
      </c>
      <c r="AF24" s="95">
        <v>5.937613883786682E-2</v>
      </c>
      <c r="AG24" s="95">
        <v>5.9321546129528759E-2</v>
      </c>
      <c r="AH24" s="95">
        <v>5.9370838681134179E-2</v>
      </c>
      <c r="AI24" s="95">
        <v>5.9349621522794813E-2</v>
      </c>
      <c r="AJ24" s="95">
        <v>5.9181139662037252E-2</v>
      </c>
      <c r="AK24" s="95">
        <v>5.9319917714893144E-2</v>
      </c>
      <c r="AL24" s="95">
        <v>5.9340652774341196E-2</v>
      </c>
      <c r="AM24" s="95">
        <v>5.9272886114075357E-2</v>
      </c>
      <c r="AN24" s="95">
        <v>5.9682995730770308E-2</v>
      </c>
      <c r="AO24" s="95">
        <v>5.9724865481427504E-2</v>
      </c>
      <c r="AP24" s="95">
        <v>5.9377681461122572E-2</v>
      </c>
      <c r="AQ24" s="95">
        <v>5.934613253093806E-2</v>
      </c>
      <c r="AR24" s="95">
        <v>5.9347352640970338E-2</v>
      </c>
      <c r="AS24" s="95">
        <v>5.9326289424354584E-2</v>
      </c>
      <c r="AT24" s="95">
        <v>5.9351459829617419E-2</v>
      </c>
      <c r="AU24" s="95">
        <v>5.9379767346724233E-2</v>
      </c>
      <c r="AV24" s="95">
        <v>5.9175522872088999E-2</v>
      </c>
      <c r="AW24" s="95">
        <v>5.9361540235784924E-2</v>
      </c>
      <c r="AX24" s="95">
        <v>5.9448203037268582E-2</v>
      </c>
      <c r="AY24" s="95">
        <v>5.9293963534318296E-2</v>
      </c>
      <c r="AZ24" s="95">
        <v>5.9709589256752821E-2</v>
      </c>
      <c r="BA24" s="95">
        <v>5.9717252832901774E-2</v>
      </c>
      <c r="BB24" s="95">
        <v>5.9336246869979604E-2</v>
      </c>
      <c r="BC24" s="95">
        <v>5.9290420483047911E-2</v>
      </c>
      <c r="BD24" s="95">
        <v>5.9311617877794001E-2</v>
      </c>
      <c r="BE24" s="95">
        <v>5.9329659715857429E-2</v>
      </c>
      <c r="BF24" s="95">
        <v>5.9331848458587411E-2</v>
      </c>
      <c r="BG24" s="95">
        <v>5.9393663011428878E-2</v>
      </c>
      <c r="BH24" s="95">
        <v>5.9112150997102923E-2</v>
      </c>
      <c r="BI24" s="95" t="e">
        <v>#DIV/0!</v>
      </c>
      <c r="BJ24" s="95">
        <v>5.931054403557063E-2</v>
      </c>
      <c r="BK24" s="95">
        <v>5.9312110447512195E-2</v>
      </c>
      <c r="BL24" s="95">
        <v>5.9810897203389661E-2</v>
      </c>
      <c r="BM24" s="95">
        <v>5.9781682717325708E-2</v>
      </c>
      <c r="BN24" s="95">
        <v>5.9480938155142639E-2</v>
      </c>
      <c r="BO24" s="95">
        <v>5.9510208314336337E-2</v>
      </c>
      <c r="BP24" s="95">
        <v>5.9485251442341056E-2</v>
      </c>
      <c r="BQ24" s="95">
        <v>5.9427227292889684E-2</v>
      </c>
      <c r="BR24" s="95">
        <v>5.9481143094881048E-2</v>
      </c>
      <c r="BS24" s="95">
        <v>5.9518417245349134E-2</v>
      </c>
      <c r="BT24" s="95">
        <v>5.9350874448992286E-2</v>
      </c>
      <c r="BU24" s="95">
        <v>5.9443207497980169E-2</v>
      </c>
      <c r="BV24" s="95">
        <v>5.9810229276658543E-2</v>
      </c>
      <c r="BW24" s="95">
        <v>5.9770568807560112E-2</v>
      </c>
      <c r="BX24" s="95">
        <v>5.9920452455772669E-2</v>
      </c>
      <c r="BY24" s="95">
        <v>5.9963131068370382E-2</v>
      </c>
      <c r="BZ24" s="95">
        <v>5.9915828335185668E-2</v>
      </c>
      <c r="CA24" s="95">
        <v>5.9783825203547893E-2</v>
      </c>
      <c r="CB24" s="95">
        <v>5.9637275465547757E-2</v>
      </c>
      <c r="CC24" s="95">
        <v>5.9653993917115129E-2</v>
      </c>
      <c r="CD24" s="95">
        <v>5.973182835236699E-2</v>
      </c>
      <c r="CE24" s="95">
        <v>5.9738961774243829E-2</v>
      </c>
      <c r="CF24" s="95">
        <v>5.9743045945481195E-2</v>
      </c>
      <c r="CG24" s="95">
        <v>5.9915273901199259E-2</v>
      </c>
      <c r="CH24" s="95">
        <v>5.9901003064190869E-2</v>
      </c>
      <c r="CI24" s="95">
        <v>5.9916735421060817E-2</v>
      </c>
      <c r="CJ24" s="95">
        <v>5.9984507376510114E-2</v>
      </c>
      <c r="CK24" s="95">
        <v>5.9979069159885955E-2</v>
      </c>
      <c r="CL24" s="95">
        <v>5.9984541110306912E-2</v>
      </c>
      <c r="CM24" s="95">
        <v>5.9874398981973359E-2</v>
      </c>
      <c r="CN24" s="95">
        <v>5.9776962665777332E-2</v>
      </c>
      <c r="CO24" s="95">
        <v>5.9799695550319373E-2</v>
      </c>
      <c r="CP24" s="95">
        <v>5.982079402094484E-2</v>
      </c>
      <c r="CQ24" s="95">
        <v>5.9809735957500318E-2</v>
      </c>
      <c r="CR24" s="95">
        <v>5.9789120127797711E-2</v>
      </c>
      <c r="CS24" s="95">
        <v>5.9835039887374326E-2</v>
      </c>
      <c r="CT24" s="95">
        <v>5.9899806161026872E-2</v>
      </c>
      <c r="CU24" s="95">
        <v>5.9911951176628044E-2</v>
      </c>
      <c r="CV24" s="95">
        <v>5.9955923875084076E-2</v>
      </c>
      <c r="CW24" s="95">
        <v>5.9955472825910752E-2</v>
      </c>
      <c r="CX24" s="95">
        <v>5.9971096753079524E-2</v>
      </c>
      <c r="CY24" s="95">
        <v>5.9880521983483329E-2</v>
      </c>
      <c r="CZ24" s="95">
        <v>5.9775178471214593E-2</v>
      </c>
      <c r="DA24" s="95">
        <v>5.9798148029208076E-2</v>
      </c>
      <c r="DB24" s="95">
        <v>5.9759304274982272E-2</v>
      </c>
      <c r="DC24" s="95">
        <v>5.9835231586254735E-2</v>
      </c>
      <c r="DD24" s="95">
        <v>5.9722936817389424E-2</v>
      </c>
      <c r="DE24" s="95">
        <v>5.9655814748261378E-2</v>
      </c>
      <c r="DF24" s="95">
        <v>5.9927461253529608E-2</v>
      </c>
      <c r="DG24" s="95">
        <v>5.9898950996296302E-2</v>
      </c>
      <c r="DH24" s="95">
        <v>5.9944984191820719E-2</v>
      </c>
      <c r="DI24" s="95">
        <v>5.9938046356934255E-2</v>
      </c>
      <c r="DJ24" s="95">
        <v>5.9957728897760521E-2</v>
      </c>
      <c r="DK24" s="95">
        <v>5.9858267602084493E-2</v>
      </c>
      <c r="DL24" s="95">
        <v>5.977694783640989E-2</v>
      </c>
      <c r="DM24" s="95">
        <v>5.977662715080722E-2</v>
      </c>
      <c r="DN24" s="95">
        <v>5.9783079902068048E-2</v>
      </c>
      <c r="DO24" s="95">
        <v>5.9816303874192976E-2</v>
      </c>
      <c r="DP24" s="95">
        <v>5.969188757267082E-2</v>
      </c>
      <c r="DQ24" s="95">
        <v>5.9822674870834272E-2</v>
      </c>
      <c r="DR24" s="95">
        <v>5.9924180438365539E-2</v>
      </c>
      <c r="DS24" s="95">
        <v>5.9902000859807E-2</v>
      </c>
      <c r="DT24" s="95">
        <v>5.9919500201561712E-2</v>
      </c>
      <c r="DU24" s="95">
        <v>5.9930193113276971E-2</v>
      </c>
      <c r="DV24" s="95">
        <v>5.9942578205119806E-2</v>
      </c>
      <c r="DW24" s="95">
        <v>5.9838896452482152E-2</v>
      </c>
      <c r="DX24" s="95">
        <v>5.9769612421586744E-2</v>
      </c>
      <c r="DY24" s="95">
        <v>5.971063216147883E-2</v>
      </c>
      <c r="DZ24" s="95">
        <v>5.9777128372143537E-2</v>
      </c>
      <c r="EA24" s="95">
        <v>5.9787889683617465E-2</v>
      </c>
      <c r="EB24" s="95">
        <v>5.9694024066291679E-2</v>
      </c>
      <c r="EC24" s="95">
        <v>5.9749900036777444E-2</v>
      </c>
      <c r="ED24" s="95">
        <v>5.9891490402416446E-2</v>
      </c>
      <c r="EE24" s="95">
        <v>5.9879315954545709E-2</v>
      </c>
      <c r="EF24" s="95">
        <v>5.9917163888476038E-2</v>
      </c>
      <c r="EG24" s="95">
        <v>5.9934977606982541E-2</v>
      </c>
      <c r="EH24" s="95">
        <v>5.9927675394133795E-2</v>
      </c>
      <c r="EI24" s="95">
        <v>5.9836385624655847E-2</v>
      </c>
      <c r="EJ24" s="95">
        <v>5.974025650324586E-2</v>
      </c>
      <c r="EK24" s="95">
        <v>5.9717464887186329E-2</v>
      </c>
      <c r="EL24" s="95">
        <v>5.9784850203744778E-2</v>
      </c>
      <c r="EM24" s="95">
        <v>5.9770505033782735E-2</v>
      </c>
      <c r="EN24" s="95">
        <v>5.9711855820001158E-2</v>
      </c>
      <c r="EO24" s="95">
        <v>5.9816690170789541E-2</v>
      </c>
      <c r="EP24" s="95">
        <v>5.9876186310428424E-2</v>
      </c>
      <c r="EQ24" s="95">
        <v>5.990102566025806E-2</v>
      </c>
      <c r="ER24" s="95">
        <v>5.9880927649068029E-2</v>
      </c>
      <c r="ES24" s="95">
        <v>5.9903116318902397E-2</v>
      </c>
      <c r="ET24" s="95">
        <v>5.988904197415456E-2</v>
      </c>
      <c r="EU24" s="95">
        <v>5.974275402243686E-2</v>
      </c>
      <c r="EV24" s="95">
        <v>5.9729847737041375E-2</v>
      </c>
      <c r="EW24" s="95">
        <v>5.9718252303930831E-2</v>
      </c>
      <c r="EX24" s="95">
        <v>5.9716889745325762E-2</v>
      </c>
      <c r="EY24" s="95">
        <v>5.9787919294233133E-2</v>
      </c>
      <c r="EZ24" s="95">
        <v>5.9692326057048002E-2</v>
      </c>
      <c r="FA24" s="95">
        <v>5.9693178428852314E-2</v>
      </c>
      <c r="FB24" s="95">
        <v>5.9829728248162878E-2</v>
      </c>
      <c r="FC24" s="95">
        <v>5.9814095906532493E-2</v>
      </c>
      <c r="FD24" s="95">
        <v>5.9834223419863802E-2</v>
      </c>
      <c r="FE24" s="95">
        <v>5.984925715347917E-2</v>
      </c>
      <c r="FF24" s="95">
        <v>5.98441896757025E-2</v>
      </c>
      <c r="FG24" s="95">
        <v>5.9669203203583654E-2</v>
      </c>
      <c r="FH24" s="95">
        <v>5.9619404218844027E-2</v>
      </c>
      <c r="FI24" s="95">
        <v>5.9642669353843263E-2</v>
      </c>
      <c r="FJ24" s="95">
        <v>5.9704198349491283E-2</v>
      </c>
      <c r="FK24" s="95">
        <v>5.9777954008728859E-2</v>
      </c>
      <c r="FL24" s="95">
        <v>5.9557956963833834E-2</v>
      </c>
      <c r="FM24" s="95">
        <v>5.977102898657205E-2</v>
      </c>
      <c r="FN24" s="95">
        <v>5.981525038281383E-2</v>
      </c>
      <c r="FO24" s="95">
        <v>5.9744636614381168E-2</v>
      </c>
      <c r="FP24" s="95">
        <v>5.9794859090425138E-2</v>
      </c>
      <c r="FQ24" s="95">
        <v>5.9828219384624293E-2</v>
      </c>
      <c r="FR24" s="95">
        <v>5.9815328430188913E-2</v>
      </c>
      <c r="FS24" s="95">
        <v>5.953818219211679E-2</v>
      </c>
      <c r="FT24" s="95">
        <v>5.9553324388693804E-2</v>
      </c>
      <c r="FU24" s="95">
        <v>5.9566536287556447E-2</v>
      </c>
      <c r="FV24" s="95">
        <v>5.9713823778694185E-2</v>
      </c>
      <c r="FW24" s="95">
        <v>5.9726687665811615E-2</v>
      </c>
      <c r="FX24" s="95">
        <v>5.9517342776277952E-2</v>
      </c>
      <c r="FY24" s="95">
        <v>5.9705297459661515E-2</v>
      </c>
      <c r="FZ24" s="95">
        <v>5.9781446609415867E-2</v>
      </c>
      <c r="GA24" s="95">
        <v>5.9743955193035013E-2</v>
      </c>
    </row>
    <row r="25" spans="2:183">
      <c r="B25" s="44" t="s">
        <v>1</v>
      </c>
      <c r="C25" s="651" t="s">
        <v>94</v>
      </c>
      <c r="D25" s="182">
        <v>135611.03333333335</v>
      </c>
      <c r="E25" s="182">
        <v>121928.34444444445</v>
      </c>
      <c r="F25" s="182">
        <v>131917.37777777779</v>
      </c>
      <c r="G25" s="182">
        <v>125257.15555555555</v>
      </c>
      <c r="H25" s="182">
        <v>129024.4888888889</v>
      </c>
      <c r="I25" s="182">
        <v>121933.4111111111</v>
      </c>
      <c r="J25" s="182">
        <v>127871.9111111111</v>
      </c>
      <c r="K25" s="182">
        <v>127186.5</v>
      </c>
      <c r="L25" s="182">
        <v>122143.2</v>
      </c>
      <c r="M25" s="182">
        <v>16758.213777777779</v>
      </c>
      <c r="N25" s="182">
        <v>61942.516444444445</v>
      </c>
      <c r="O25" s="182">
        <v>129339.54444444444</v>
      </c>
      <c r="P25" s="182">
        <v>133400.01111111112</v>
      </c>
      <c r="Q25" s="182">
        <v>120558.75555555556</v>
      </c>
      <c r="R25" s="182">
        <v>126255.87777777777</v>
      </c>
      <c r="S25" s="182">
        <v>122622.46666666667</v>
      </c>
      <c r="T25" s="182">
        <v>127405.57777777777</v>
      </c>
      <c r="U25" s="182">
        <v>121872.2111111111</v>
      </c>
      <c r="V25" s="182">
        <v>126438.9</v>
      </c>
      <c r="W25" s="182">
        <v>126839.53333333333</v>
      </c>
      <c r="X25" s="182">
        <v>121079.9111111111</v>
      </c>
      <c r="Y25" s="182">
        <v>97615.077777777769</v>
      </c>
      <c r="Z25" s="182">
        <v>122113.56666666667</v>
      </c>
      <c r="AA25" s="182">
        <v>127529.14444444445</v>
      </c>
      <c r="AB25" s="182">
        <v>131634.46666666667</v>
      </c>
      <c r="AC25" s="182">
        <v>120467.57777777777</v>
      </c>
      <c r="AD25" s="182">
        <v>126872.44444444445</v>
      </c>
      <c r="AE25" s="182">
        <v>121563.65555555555</v>
      </c>
      <c r="AF25" s="182">
        <v>127383.75555555556</v>
      </c>
      <c r="AG25" s="182">
        <v>122391.35555555555</v>
      </c>
      <c r="AH25" s="182">
        <v>127380.15555555555</v>
      </c>
      <c r="AI25" s="182">
        <v>126991.35555555555</v>
      </c>
      <c r="AJ25" s="182">
        <v>120233.5</v>
      </c>
      <c r="AK25" s="182">
        <v>40833.202666666664</v>
      </c>
      <c r="AL25" s="182">
        <v>122726.43333333333</v>
      </c>
      <c r="AM25" s="182">
        <v>125581.12222222223</v>
      </c>
      <c r="AN25" s="182">
        <v>132477.7111111111</v>
      </c>
      <c r="AO25" s="182">
        <v>124734.94444444445</v>
      </c>
      <c r="AP25" s="182">
        <v>127275.65555555555</v>
      </c>
      <c r="AQ25" s="182">
        <v>122640.2111111111</v>
      </c>
      <c r="AR25" s="182">
        <v>126786.52222222222</v>
      </c>
      <c r="AS25" s="182">
        <v>122561.36666666667</v>
      </c>
      <c r="AT25" s="182">
        <v>126987.42222222223</v>
      </c>
      <c r="AU25" s="182">
        <v>127465.7888888889</v>
      </c>
      <c r="AV25" s="182">
        <v>120094.7</v>
      </c>
      <c r="AW25" s="182">
        <v>98320.3</v>
      </c>
      <c r="AX25" s="182">
        <v>124373.44444444445</v>
      </c>
      <c r="AY25" s="182">
        <v>125941.24444444444</v>
      </c>
      <c r="AZ25" s="182">
        <v>132969.52222222224</v>
      </c>
      <c r="BA25" s="182">
        <v>120419.32222222222</v>
      </c>
      <c r="BB25" s="182">
        <v>126525.62222222223</v>
      </c>
      <c r="BC25" s="182">
        <v>121750.97777777778</v>
      </c>
      <c r="BD25" s="182">
        <v>126308.4</v>
      </c>
      <c r="BE25" s="182">
        <v>122539.42222222223</v>
      </c>
      <c r="BF25" s="182">
        <v>126699.8</v>
      </c>
      <c r="BG25" s="182">
        <v>127720.32222222222</v>
      </c>
      <c r="BH25" s="182">
        <v>115231.05555555555</v>
      </c>
      <c r="BI25" s="182">
        <v>0</v>
      </c>
      <c r="BJ25" s="182">
        <v>52979.150222222226</v>
      </c>
      <c r="BK25" s="182">
        <v>126277.37777777777</v>
      </c>
      <c r="BL25" s="182">
        <v>133561.68888888889</v>
      </c>
      <c r="BM25" s="182">
        <v>120319.27777777778</v>
      </c>
      <c r="BN25" s="182">
        <v>127951.35555555555</v>
      </c>
      <c r="BO25" s="182">
        <v>124288.66666666667</v>
      </c>
      <c r="BP25" s="182">
        <v>127942.07777777777</v>
      </c>
      <c r="BQ25" s="182">
        <v>123041.24444444444</v>
      </c>
      <c r="BR25" s="182">
        <v>128085.4111111111</v>
      </c>
      <c r="BS25" s="182">
        <v>128662.32222222222</v>
      </c>
      <c r="BT25" s="182">
        <v>121761.75555555556</v>
      </c>
      <c r="BU25" s="182">
        <v>127389.56666666667</v>
      </c>
      <c r="BV25" s="182">
        <v>99054.033333333326</v>
      </c>
      <c r="BW25" s="182">
        <v>133042.06666666668</v>
      </c>
      <c r="BX25" s="182">
        <v>136432.73333333334</v>
      </c>
      <c r="BY25" s="182">
        <v>123898.35555555555</v>
      </c>
      <c r="BZ25" s="182">
        <v>136324.5777777778</v>
      </c>
      <c r="CA25" s="182">
        <v>129459.02222222222</v>
      </c>
      <c r="CB25" s="182">
        <v>131178.2111111111</v>
      </c>
      <c r="CC25" s="182">
        <v>127297.05555555555</v>
      </c>
      <c r="CD25" s="182">
        <v>132994.42222222223</v>
      </c>
      <c r="CE25" s="182">
        <v>133097.57777777777</v>
      </c>
      <c r="CF25" s="182">
        <v>128907.61111111111</v>
      </c>
      <c r="CG25" s="182">
        <v>17773.245777777774</v>
      </c>
      <c r="CH25" s="182">
        <v>127276.66666666667</v>
      </c>
      <c r="CI25" s="182">
        <v>136381.85555555555</v>
      </c>
      <c r="CJ25" s="182">
        <v>138302.37777777779</v>
      </c>
      <c r="CK25" s="182">
        <v>129378.46666666667</v>
      </c>
      <c r="CL25" s="182">
        <v>138302.29999999999</v>
      </c>
      <c r="CM25" s="182">
        <v>131801.83333333331</v>
      </c>
      <c r="CN25" s="182">
        <v>134366.14444444445</v>
      </c>
      <c r="CO25" s="182">
        <v>130450.31111111111</v>
      </c>
      <c r="CP25" s="182">
        <v>135203.8222222222</v>
      </c>
      <c r="CQ25" s="182">
        <v>134976.16666666666</v>
      </c>
      <c r="CR25" s="182">
        <v>130205.77777777778</v>
      </c>
      <c r="CS25" s="182">
        <v>104732.38888888889</v>
      </c>
      <c r="CT25" s="182">
        <v>132205.95555555556</v>
      </c>
      <c r="CU25" s="182">
        <v>136941.70000000001</v>
      </c>
      <c r="CV25" s="182">
        <v>137701.15555555554</v>
      </c>
      <c r="CW25" s="182">
        <v>124403.43333333333</v>
      </c>
      <c r="CX25" s="182">
        <v>137977.5777777778</v>
      </c>
      <c r="CY25" s="182">
        <v>131907.11111111109</v>
      </c>
      <c r="CZ25" s="182">
        <v>134414.76666666666</v>
      </c>
      <c r="DA25" s="182">
        <v>130438.82222222222</v>
      </c>
      <c r="DB25" s="182">
        <v>134123.23333333334</v>
      </c>
      <c r="DC25" s="182">
        <v>135423.74444444446</v>
      </c>
      <c r="DD25" s="182">
        <v>129055.2</v>
      </c>
      <c r="DE25" s="182">
        <v>12963.251555555556</v>
      </c>
      <c r="DF25" s="182">
        <v>132738.25555555554</v>
      </c>
      <c r="DG25" s="182">
        <v>136719.14444444445</v>
      </c>
      <c r="DH25" s="182">
        <v>137548.34444444446</v>
      </c>
      <c r="DI25" s="182">
        <v>124143</v>
      </c>
      <c r="DJ25" s="182">
        <v>137756.31111111111</v>
      </c>
      <c r="DK25" s="182">
        <v>131480.95555555556</v>
      </c>
      <c r="DL25" s="182">
        <v>134366.1777777778</v>
      </c>
      <c r="DM25" s="182">
        <v>130039.67777777778</v>
      </c>
      <c r="DN25" s="182">
        <v>134560.55555555556</v>
      </c>
      <c r="DO25" s="182">
        <v>135095.08888888889</v>
      </c>
      <c r="DP25" s="182">
        <v>128526.67777777778</v>
      </c>
      <c r="DQ25" s="182">
        <v>104635.16666666667</v>
      </c>
      <c r="DR25" s="182">
        <v>132701.02222222224</v>
      </c>
      <c r="DS25" s="182">
        <v>136697.34444444446</v>
      </c>
      <c r="DT25" s="182">
        <v>137013.45555555556</v>
      </c>
      <c r="DU25" s="182">
        <v>124040.61111111111</v>
      </c>
      <c r="DV25" s="182">
        <v>137435.23333333334</v>
      </c>
      <c r="DW25" s="182">
        <v>131077.87777777779</v>
      </c>
      <c r="DX25" s="182">
        <v>134189.33333333331</v>
      </c>
      <c r="DY25" s="182">
        <v>128828.72222222222</v>
      </c>
      <c r="DZ25" s="182">
        <v>134440.12222222221</v>
      </c>
      <c r="EA25" s="182">
        <v>134609.20000000001</v>
      </c>
      <c r="EB25" s="182">
        <v>128611.42222222223</v>
      </c>
      <c r="EC25" s="182">
        <v>26019.569333333333</v>
      </c>
      <c r="ED25" s="182">
        <v>87966.494222222231</v>
      </c>
      <c r="EE25" s="182">
        <v>136155.34444444446</v>
      </c>
      <c r="EF25" s="182">
        <v>137033.63333333333</v>
      </c>
      <c r="EG25" s="182">
        <v>128465.14444444445</v>
      </c>
      <c r="EH25" s="182">
        <v>137202.4222222222</v>
      </c>
      <c r="EI25" s="182">
        <v>131098.23333333334</v>
      </c>
      <c r="EJ25" s="182">
        <v>133734.5</v>
      </c>
      <c r="EK25" s="182">
        <v>129037.25555555556</v>
      </c>
      <c r="EL25" s="182">
        <v>134511.96666666665</v>
      </c>
      <c r="EM25" s="182">
        <v>134231.94444444444</v>
      </c>
      <c r="EN25" s="182">
        <v>128915.4</v>
      </c>
      <c r="EO25" s="182">
        <v>104497.03333333333</v>
      </c>
      <c r="EP25" s="182">
        <v>131812.74444444446</v>
      </c>
      <c r="EQ25" s="182">
        <v>136580.85555555555</v>
      </c>
      <c r="ER25" s="182">
        <v>136329.81111111111</v>
      </c>
      <c r="ES25" s="182">
        <v>123488.2888888889</v>
      </c>
      <c r="ET25" s="182">
        <v>136355.86666666667</v>
      </c>
      <c r="EU25" s="182">
        <v>129369.47777777778</v>
      </c>
      <c r="EV25" s="182">
        <v>133370.87777777779</v>
      </c>
      <c r="EW25" s="182">
        <v>128990.9</v>
      </c>
      <c r="EX25" s="182">
        <v>133340.27777777778</v>
      </c>
      <c r="EY25" s="182">
        <v>134609.13333333333</v>
      </c>
      <c r="EZ25" s="182">
        <v>128451.27777777778</v>
      </c>
      <c r="FA25" s="182">
        <v>13014.701333333334</v>
      </c>
      <c r="FB25" s="182">
        <v>39400.702666666664</v>
      </c>
      <c r="FC25" s="182">
        <v>134981.18888888889</v>
      </c>
      <c r="FD25" s="182">
        <v>134148.42222222223</v>
      </c>
      <c r="FE25" s="182">
        <v>121460.7111111111</v>
      </c>
      <c r="FF25" s="182">
        <v>134304.3222222222</v>
      </c>
      <c r="FG25" s="182">
        <v>126817.7</v>
      </c>
      <c r="FH25" s="182">
        <v>130248.42222222223</v>
      </c>
      <c r="FI25" s="182">
        <v>126471.72222222222</v>
      </c>
      <c r="FJ25" s="182">
        <v>131894.68888888889</v>
      </c>
      <c r="FK25" s="182">
        <v>133144.58888888889</v>
      </c>
      <c r="FL25" s="182">
        <v>125099.43333333333</v>
      </c>
      <c r="FM25" s="182">
        <v>102836.88888888889</v>
      </c>
      <c r="FN25" s="182">
        <v>129465.31111111111</v>
      </c>
      <c r="FO25" s="182">
        <v>132534.44444444444</v>
      </c>
      <c r="FP25" s="182">
        <v>134102.94444444444</v>
      </c>
      <c r="FQ25" s="182">
        <v>121696.56666666667</v>
      </c>
      <c r="FR25" s="182">
        <v>21800.432000000001</v>
      </c>
      <c r="FS25" s="182">
        <v>117019.2111111111</v>
      </c>
      <c r="FT25" s="182">
        <v>129810.83333333333</v>
      </c>
      <c r="FU25" s="182">
        <v>125752.93333333333</v>
      </c>
      <c r="FV25" s="182">
        <v>132602.83333333331</v>
      </c>
      <c r="FW25" s="182">
        <v>132827.27777777778</v>
      </c>
      <c r="FX25" s="182">
        <v>125080.25555555556</v>
      </c>
      <c r="FY25" s="182">
        <v>132324.01111111112</v>
      </c>
      <c r="FZ25" s="182">
        <v>129493.9111111111</v>
      </c>
      <c r="GA25" s="182">
        <v>133145.96666666667</v>
      </c>
    </row>
    <row r="26" spans="2:183">
      <c r="B26" s="43" t="s">
        <v>1</v>
      </c>
      <c r="C26" s="652" t="s">
        <v>49</v>
      </c>
      <c r="D26" s="17">
        <v>744</v>
      </c>
      <c r="E26" s="17">
        <v>672</v>
      </c>
      <c r="F26" s="17">
        <v>744</v>
      </c>
      <c r="G26" s="17">
        <v>720</v>
      </c>
      <c r="H26" s="17">
        <v>744</v>
      </c>
      <c r="I26" s="17">
        <v>720</v>
      </c>
      <c r="J26" s="17">
        <v>744</v>
      </c>
      <c r="K26" s="17">
        <v>744</v>
      </c>
      <c r="L26" s="17">
        <v>720</v>
      </c>
      <c r="M26" s="17">
        <v>744</v>
      </c>
      <c r="N26" s="17">
        <v>720</v>
      </c>
      <c r="O26" s="17">
        <v>744</v>
      </c>
      <c r="P26" s="17">
        <v>744</v>
      </c>
      <c r="Q26" s="17">
        <v>672</v>
      </c>
      <c r="R26" s="17">
        <v>744</v>
      </c>
      <c r="S26" s="17">
        <v>720</v>
      </c>
      <c r="T26" s="17">
        <v>744</v>
      </c>
      <c r="U26" s="17">
        <v>720</v>
      </c>
      <c r="V26" s="17">
        <v>744</v>
      </c>
      <c r="W26" s="17">
        <v>744</v>
      </c>
      <c r="X26" s="17">
        <v>720</v>
      </c>
      <c r="Y26" s="17">
        <v>744</v>
      </c>
      <c r="Z26" s="17">
        <v>720</v>
      </c>
      <c r="AA26" s="17">
        <v>744</v>
      </c>
      <c r="AB26" s="17">
        <v>744</v>
      </c>
      <c r="AC26" s="17">
        <v>672</v>
      </c>
      <c r="AD26" s="17">
        <v>744</v>
      </c>
      <c r="AE26" s="17">
        <v>720</v>
      </c>
      <c r="AF26" s="17">
        <v>744</v>
      </c>
      <c r="AG26" s="17">
        <v>720</v>
      </c>
      <c r="AH26" s="17">
        <v>744</v>
      </c>
      <c r="AI26" s="17">
        <v>744</v>
      </c>
      <c r="AJ26" s="17">
        <v>720</v>
      </c>
      <c r="AK26" s="17">
        <v>744</v>
      </c>
      <c r="AL26" s="17">
        <v>720</v>
      </c>
      <c r="AM26" s="17">
        <v>744</v>
      </c>
      <c r="AN26" s="17">
        <v>744</v>
      </c>
      <c r="AO26" s="17">
        <v>696</v>
      </c>
      <c r="AP26" s="17">
        <v>744</v>
      </c>
      <c r="AQ26" s="17">
        <v>720</v>
      </c>
      <c r="AR26" s="17">
        <v>744</v>
      </c>
      <c r="AS26" s="17">
        <v>720</v>
      </c>
      <c r="AT26" s="17">
        <v>744</v>
      </c>
      <c r="AU26" s="17">
        <v>744</v>
      </c>
      <c r="AV26" s="17">
        <v>720</v>
      </c>
      <c r="AW26" s="17">
        <v>744</v>
      </c>
      <c r="AX26" s="17">
        <v>720</v>
      </c>
      <c r="AY26" s="17">
        <v>744</v>
      </c>
      <c r="AZ26" s="17">
        <v>744</v>
      </c>
      <c r="BA26" s="17">
        <v>672</v>
      </c>
      <c r="BB26" s="17">
        <v>744</v>
      </c>
      <c r="BC26" s="17">
        <v>720</v>
      </c>
      <c r="BD26" s="17">
        <v>744</v>
      </c>
      <c r="BE26" s="17">
        <v>720</v>
      </c>
      <c r="BF26" s="17">
        <v>744</v>
      </c>
      <c r="BG26" s="17">
        <v>744</v>
      </c>
      <c r="BH26" s="17">
        <v>720</v>
      </c>
      <c r="BI26" s="17">
        <v>744</v>
      </c>
      <c r="BJ26" s="17">
        <v>720</v>
      </c>
      <c r="BK26" s="17">
        <v>744</v>
      </c>
      <c r="BL26" s="17">
        <v>744</v>
      </c>
      <c r="BM26" s="17">
        <v>672</v>
      </c>
      <c r="BN26" s="17">
        <v>744</v>
      </c>
      <c r="BO26" s="17">
        <v>720</v>
      </c>
      <c r="BP26" s="17">
        <v>744</v>
      </c>
      <c r="BQ26" s="17">
        <v>720</v>
      </c>
      <c r="BR26" s="17">
        <v>744</v>
      </c>
      <c r="BS26" s="17">
        <v>744</v>
      </c>
      <c r="BT26" s="17">
        <v>720</v>
      </c>
      <c r="BU26" s="17">
        <v>744</v>
      </c>
      <c r="BV26" s="17">
        <v>720</v>
      </c>
      <c r="BW26" s="17">
        <v>744</v>
      </c>
      <c r="BX26" s="17">
        <v>744</v>
      </c>
      <c r="BY26" s="17">
        <v>672</v>
      </c>
      <c r="BZ26" s="17">
        <v>744</v>
      </c>
      <c r="CA26" s="17">
        <v>720</v>
      </c>
      <c r="CB26" s="17">
        <v>744</v>
      </c>
      <c r="CC26" s="17">
        <v>720</v>
      </c>
      <c r="CD26" s="17">
        <v>744</v>
      </c>
      <c r="CE26" s="17">
        <v>744</v>
      </c>
      <c r="CF26" s="17">
        <v>720</v>
      </c>
      <c r="CG26" s="17">
        <v>744</v>
      </c>
      <c r="CH26" s="17">
        <v>720</v>
      </c>
      <c r="CI26" s="17">
        <v>744</v>
      </c>
      <c r="CJ26" s="17">
        <v>744</v>
      </c>
      <c r="CK26" s="17">
        <v>696</v>
      </c>
      <c r="CL26" s="17">
        <v>744</v>
      </c>
      <c r="CM26" s="17">
        <v>720</v>
      </c>
      <c r="CN26" s="17">
        <v>744</v>
      </c>
      <c r="CO26" s="17">
        <v>720</v>
      </c>
      <c r="CP26" s="17">
        <v>744</v>
      </c>
      <c r="CQ26" s="17">
        <v>744</v>
      </c>
      <c r="CR26" s="17">
        <v>720</v>
      </c>
      <c r="CS26" s="17">
        <v>744</v>
      </c>
      <c r="CT26" s="17">
        <v>720</v>
      </c>
      <c r="CU26" s="17">
        <v>744</v>
      </c>
      <c r="CV26" s="17">
        <v>744</v>
      </c>
      <c r="CW26" s="17">
        <v>672</v>
      </c>
      <c r="CX26" s="17">
        <v>744</v>
      </c>
      <c r="CY26" s="17">
        <v>720</v>
      </c>
      <c r="CZ26" s="17">
        <v>744</v>
      </c>
      <c r="DA26" s="17">
        <v>720</v>
      </c>
      <c r="DB26" s="17">
        <v>744</v>
      </c>
      <c r="DC26" s="17">
        <v>744</v>
      </c>
      <c r="DD26" s="17">
        <v>720</v>
      </c>
      <c r="DE26" s="17">
        <v>744</v>
      </c>
      <c r="DF26" s="17">
        <v>720</v>
      </c>
      <c r="DG26" s="17">
        <v>744</v>
      </c>
      <c r="DH26" s="17">
        <v>744</v>
      </c>
      <c r="DI26" s="17">
        <v>672</v>
      </c>
      <c r="DJ26" s="17">
        <v>744</v>
      </c>
      <c r="DK26" s="17">
        <v>720</v>
      </c>
      <c r="DL26" s="17">
        <v>744</v>
      </c>
      <c r="DM26" s="17">
        <v>720</v>
      </c>
      <c r="DN26" s="17">
        <v>744</v>
      </c>
      <c r="DO26" s="17">
        <v>744</v>
      </c>
      <c r="DP26" s="17">
        <v>720</v>
      </c>
      <c r="DQ26" s="17">
        <v>744</v>
      </c>
      <c r="DR26" s="17">
        <v>720</v>
      </c>
      <c r="DS26" s="17">
        <v>744</v>
      </c>
      <c r="DT26" s="17">
        <v>744</v>
      </c>
      <c r="DU26" s="17">
        <v>672</v>
      </c>
      <c r="DV26" s="17">
        <v>744</v>
      </c>
      <c r="DW26" s="17">
        <v>720</v>
      </c>
      <c r="DX26" s="17">
        <v>744</v>
      </c>
      <c r="DY26" s="17">
        <v>720</v>
      </c>
      <c r="DZ26" s="17">
        <v>744</v>
      </c>
      <c r="EA26" s="17">
        <v>744</v>
      </c>
      <c r="EB26" s="17">
        <v>720</v>
      </c>
      <c r="EC26" s="17">
        <v>744</v>
      </c>
      <c r="ED26" s="17">
        <v>720</v>
      </c>
      <c r="EE26" s="17">
        <v>744</v>
      </c>
      <c r="EF26" s="17">
        <v>744</v>
      </c>
      <c r="EG26" s="17">
        <v>696</v>
      </c>
      <c r="EH26" s="17">
        <v>744</v>
      </c>
      <c r="EI26" s="17">
        <v>720</v>
      </c>
      <c r="EJ26" s="17">
        <v>744</v>
      </c>
      <c r="EK26" s="17">
        <v>720</v>
      </c>
      <c r="EL26" s="17">
        <v>744</v>
      </c>
      <c r="EM26" s="17">
        <v>744</v>
      </c>
      <c r="EN26" s="17">
        <v>720</v>
      </c>
      <c r="EO26" s="17">
        <v>744</v>
      </c>
      <c r="EP26" s="17">
        <v>720</v>
      </c>
      <c r="EQ26" s="17">
        <v>744</v>
      </c>
      <c r="ER26" s="17">
        <v>744</v>
      </c>
      <c r="ES26" s="17">
        <v>672</v>
      </c>
      <c r="ET26" s="17">
        <v>744</v>
      </c>
      <c r="EU26" s="17">
        <v>720</v>
      </c>
      <c r="EV26" s="17">
        <v>744</v>
      </c>
      <c r="EW26" s="17">
        <v>720</v>
      </c>
      <c r="EX26" s="17">
        <v>744</v>
      </c>
      <c r="EY26" s="17">
        <v>744</v>
      </c>
      <c r="EZ26" s="17">
        <v>720</v>
      </c>
      <c r="FA26" s="17">
        <v>744</v>
      </c>
      <c r="FB26" s="17">
        <v>720</v>
      </c>
      <c r="FC26" s="17">
        <v>744</v>
      </c>
      <c r="FD26" s="17">
        <v>744</v>
      </c>
      <c r="FE26" s="17">
        <v>672</v>
      </c>
      <c r="FF26" s="17">
        <v>744</v>
      </c>
      <c r="FG26" s="17">
        <v>720</v>
      </c>
      <c r="FH26" s="17">
        <v>744</v>
      </c>
      <c r="FI26" s="17">
        <v>720</v>
      </c>
      <c r="FJ26" s="17">
        <v>744</v>
      </c>
      <c r="FK26" s="17">
        <v>744</v>
      </c>
      <c r="FL26" s="17">
        <v>720</v>
      </c>
      <c r="FM26" s="17">
        <v>744</v>
      </c>
      <c r="FN26" s="17">
        <v>720</v>
      </c>
      <c r="FO26" s="17">
        <v>744</v>
      </c>
      <c r="FP26" s="17">
        <v>744</v>
      </c>
      <c r="FQ26" s="17">
        <v>672</v>
      </c>
      <c r="FR26" s="17">
        <v>744</v>
      </c>
      <c r="FS26" s="17">
        <v>720</v>
      </c>
      <c r="FT26" s="17">
        <v>744</v>
      </c>
      <c r="FU26" s="17">
        <v>720</v>
      </c>
      <c r="FV26" s="17">
        <v>744</v>
      </c>
      <c r="FW26" s="17">
        <v>744</v>
      </c>
      <c r="FX26" s="17">
        <v>720</v>
      </c>
      <c r="FY26" s="17">
        <v>744</v>
      </c>
      <c r="FZ26" s="17">
        <v>720</v>
      </c>
      <c r="GA26" s="17">
        <v>744</v>
      </c>
    </row>
    <row r="27" spans="2:183">
      <c r="B27" s="43" t="s">
        <v>1</v>
      </c>
      <c r="C27" s="653" t="s">
        <v>50</v>
      </c>
      <c r="D27" s="85">
        <v>7300563.3699999992</v>
      </c>
      <c r="E27" s="85">
        <v>6573308.6899999995</v>
      </c>
      <c r="F27" s="85">
        <v>7150653.3799999999</v>
      </c>
      <c r="G27" s="85">
        <v>6793879.209999999</v>
      </c>
      <c r="H27" s="85">
        <v>6944219.3499999996</v>
      </c>
      <c r="I27" s="85">
        <v>6614515.1200000001</v>
      </c>
      <c r="J27" s="85">
        <v>6930350.0800000001</v>
      </c>
      <c r="K27" s="85">
        <v>6844016.8799999999</v>
      </c>
      <c r="L27" s="85">
        <v>6624693.8100000005</v>
      </c>
      <c r="M27" s="85">
        <v>937963.74</v>
      </c>
      <c r="N27" s="85">
        <v>3425023.12</v>
      </c>
      <c r="O27" s="85">
        <v>6959647.6200000001</v>
      </c>
      <c r="P27" s="85">
        <v>7669301.8100000005</v>
      </c>
      <c r="Q27" s="85">
        <v>6896033.1299999999</v>
      </c>
      <c r="R27" s="85">
        <v>7260026.8400000008</v>
      </c>
      <c r="S27" s="85">
        <v>7054430.6899999995</v>
      </c>
      <c r="T27" s="85">
        <v>7275599.7800000003</v>
      </c>
      <c r="U27" s="85">
        <v>7057349.1600000001</v>
      </c>
      <c r="V27" s="85">
        <v>7219921.3100000005</v>
      </c>
      <c r="W27" s="85">
        <v>7242804.6600000001</v>
      </c>
      <c r="X27" s="85">
        <v>6916881.5399999991</v>
      </c>
      <c r="Y27" s="85">
        <v>5730569.709999999</v>
      </c>
      <c r="Z27" s="85">
        <v>7023390.459999999</v>
      </c>
      <c r="AA27" s="85">
        <v>7282061.3499999996</v>
      </c>
      <c r="AB27" s="85">
        <v>7951219.0199999996</v>
      </c>
      <c r="AC27" s="85">
        <v>7289520.4800000004</v>
      </c>
      <c r="AD27" s="85">
        <v>7617114.4100000001</v>
      </c>
      <c r="AE27" s="85">
        <v>7401992.04</v>
      </c>
      <c r="AF27" s="85">
        <v>7799763.3799999999</v>
      </c>
      <c r="AG27" s="85">
        <v>7498958.9699999997</v>
      </c>
      <c r="AH27" s="85">
        <v>7799727.6399999997</v>
      </c>
      <c r="AI27" s="85">
        <v>7776155.6200000001</v>
      </c>
      <c r="AJ27" s="85">
        <v>7320911.1999999993</v>
      </c>
      <c r="AK27" s="85">
        <v>2588648.5</v>
      </c>
      <c r="AL27" s="85">
        <v>7473157.4199999999</v>
      </c>
      <c r="AM27" s="85">
        <v>7643881.8499999996</v>
      </c>
      <c r="AN27" s="85">
        <v>8325743.1299999999</v>
      </c>
      <c r="AO27" s="85">
        <v>7848045.2200000007</v>
      </c>
      <c r="AP27" s="85">
        <v>8048796</v>
      </c>
      <c r="AQ27" s="85">
        <v>7711663.3100000005</v>
      </c>
      <c r="AR27" s="85">
        <v>7968826.2800000003</v>
      </c>
      <c r="AS27" s="85">
        <v>7706370.54</v>
      </c>
      <c r="AT27" s="85">
        <v>8029545.8100000005</v>
      </c>
      <c r="AU27" s="85">
        <v>8059833.1899999995</v>
      </c>
      <c r="AV27" s="85">
        <v>7599475.9399999995</v>
      </c>
      <c r="AW27" s="85">
        <v>6290678.8100000005</v>
      </c>
      <c r="AX27" s="85">
        <v>7869341.3799999999</v>
      </c>
      <c r="AY27" s="85">
        <v>7964648.8100000005</v>
      </c>
      <c r="AZ27" s="85">
        <v>8748460.959999999</v>
      </c>
      <c r="BA27" s="85">
        <v>7984630.2300000004</v>
      </c>
      <c r="BB27" s="85">
        <v>8326162.2199999997</v>
      </c>
      <c r="BC27" s="85">
        <v>8112942.8499999996</v>
      </c>
      <c r="BD27" s="85">
        <v>8310894.4100000001</v>
      </c>
      <c r="BE27" s="85">
        <v>8115348.3100000005</v>
      </c>
      <c r="BF27" s="85">
        <v>8336876.1199999992</v>
      </c>
      <c r="BG27" s="85">
        <v>8404231.9100000001</v>
      </c>
      <c r="BH27" s="85">
        <v>7630110.29</v>
      </c>
      <c r="BI27" s="85">
        <v>0</v>
      </c>
      <c r="BJ27" s="85">
        <v>3585509.87</v>
      </c>
      <c r="BK27" s="85">
        <v>8359270.9399999995</v>
      </c>
      <c r="BL27" s="85">
        <v>9107467.0600000005</v>
      </c>
      <c r="BM27" s="85">
        <v>8172252.7199999997</v>
      </c>
      <c r="BN27" s="85">
        <v>8729994.9000000004</v>
      </c>
      <c r="BO27" s="85">
        <v>8433440.1600000001</v>
      </c>
      <c r="BP27" s="85">
        <v>8677616.5099999998</v>
      </c>
      <c r="BQ27" s="85">
        <v>8398950.0999999996</v>
      </c>
      <c r="BR27" s="85">
        <v>8687549.2300000004</v>
      </c>
      <c r="BS27" s="85">
        <v>8726881.3900000006</v>
      </c>
      <c r="BT27" s="85">
        <v>8261989.7899999991</v>
      </c>
      <c r="BU27" s="85">
        <v>8691494.5199999996</v>
      </c>
      <c r="BV27" s="85">
        <v>6839617.1399999997</v>
      </c>
      <c r="BW27" s="85">
        <v>9076059</v>
      </c>
      <c r="BX27" s="85">
        <v>9572136.0299999993</v>
      </c>
      <c r="BY27" s="85">
        <v>8659577.1400000006</v>
      </c>
      <c r="BZ27" s="85">
        <v>9568621.8300000001</v>
      </c>
      <c r="CA27" s="85">
        <v>9091682.1199999992</v>
      </c>
      <c r="CB27" s="85">
        <v>9155663.8600000013</v>
      </c>
      <c r="CC27" s="85">
        <v>8940252.540000001</v>
      </c>
      <c r="CD27" s="85">
        <v>9334881.6199999992</v>
      </c>
      <c r="CE27" s="85">
        <v>9290201.3900000006</v>
      </c>
      <c r="CF27" s="85">
        <v>9001295.4499999993</v>
      </c>
      <c r="CG27" s="85">
        <v>1279270.0400000003</v>
      </c>
      <c r="CH27" s="85">
        <v>9040229.3500000015</v>
      </c>
      <c r="CI27" s="85">
        <v>9468183.370000001</v>
      </c>
      <c r="CJ27" s="85">
        <v>10102269.68</v>
      </c>
      <c r="CK27" s="85">
        <v>9460326.3800000008</v>
      </c>
      <c r="CL27" s="85">
        <v>10104999.66</v>
      </c>
      <c r="CM27" s="85">
        <v>9731353</v>
      </c>
      <c r="CN27" s="85">
        <v>9816068.8499999996</v>
      </c>
      <c r="CO27" s="85">
        <v>9533686.6400000006</v>
      </c>
      <c r="CP27" s="85">
        <v>9931091.6199999992</v>
      </c>
      <c r="CQ27" s="85">
        <v>9861162.75</v>
      </c>
      <c r="CR27" s="85">
        <v>9569789.4399999995</v>
      </c>
      <c r="CS27" s="85">
        <v>7721614.3300000001</v>
      </c>
      <c r="CT27" s="85">
        <v>9716677.3500000015</v>
      </c>
      <c r="CU27" s="85">
        <v>10059431.110000001</v>
      </c>
      <c r="CV27" s="85">
        <v>10409083.120000001</v>
      </c>
      <c r="CW27" s="85">
        <v>9368919.7799999993</v>
      </c>
      <c r="CX27" s="85">
        <v>10378895.120000001</v>
      </c>
      <c r="CY27" s="85">
        <v>9925037.2599999998</v>
      </c>
      <c r="CZ27" s="85">
        <v>10164216.959999999</v>
      </c>
      <c r="DA27" s="85">
        <v>9814210.9199999999</v>
      </c>
      <c r="DB27" s="85">
        <v>10087806.779999999</v>
      </c>
      <c r="DC27" s="85">
        <v>10240893.959999999</v>
      </c>
      <c r="DD27" s="85">
        <v>9765450.0899999999</v>
      </c>
      <c r="DE27" s="85">
        <v>1121113.8499999999</v>
      </c>
      <c r="DF27" s="85">
        <v>9988192.9100000001</v>
      </c>
      <c r="DG27" s="85">
        <v>10339515.280000001</v>
      </c>
      <c r="DH27" s="85">
        <v>10799157.859999999</v>
      </c>
      <c r="DI27" s="85">
        <v>9710714.3499999996</v>
      </c>
      <c r="DJ27" s="85">
        <v>10762939.879999999</v>
      </c>
      <c r="DK27" s="85">
        <v>10275471.149999999</v>
      </c>
      <c r="DL27" s="85">
        <v>10496713.189999999</v>
      </c>
      <c r="DM27" s="85">
        <v>10162608.299999999</v>
      </c>
      <c r="DN27" s="85">
        <v>10568776.529999999</v>
      </c>
      <c r="DO27" s="85">
        <v>10554222.59</v>
      </c>
      <c r="DP27" s="85">
        <v>10101343.030000001</v>
      </c>
      <c r="DQ27" s="85">
        <v>8248577</v>
      </c>
      <c r="DR27" s="85">
        <v>10371648.41</v>
      </c>
      <c r="DS27" s="85">
        <v>10794261.090000002</v>
      </c>
      <c r="DT27" s="85">
        <v>11323059.189999999</v>
      </c>
      <c r="DU27" s="85">
        <v>10162247.59</v>
      </c>
      <c r="DV27" s="85">
        <v>11246603.310000001</v>
      </c>
      <c r="DW27" s="85">
        <v>10729276.34</v>
      </c>
      <c r="DX27" s="85">
        <v>10979689.879999999</v>
      </c>
      <c r="DY27" s="85">
        <v>10544829</v>
      </c>
      <c r="DZ27" s="85">
        <v>11000504.189999999</v>
      </c>
      <c r="EA27" s="85">
        <v>11014479.91</v>
      </c>
      <c r="EB27" s="85">
        <v>10585736.930000002</v>
      </c>
      <c r="EC27" s="85">
        <v>2164811.13</v>
      </c>
      <c r="ED27" s="85">
        <v>7289539.75</v>
      </c>
      <c r="EE27" s="85">
        <v>11259185.280000001</v>
      </c>
      <c r="EF27" s="85">
        <v>11444824.33</v>
      </c>
      <c r="EG27" s="85">
        <v>10740329.439999999</v>
      </c>
      <c r="EH27" s="85">
        <v>11462027</v>
      </c>
      <c r="EI27" s="85">
        <v>10955130.43</v>
      </c>
      <c r="EJ27" s="85">
        <v>11230507.879999999</v>
      </c>
      <c r="EK27" s="85">
        <v>10782554.359999999</v>
      </c>
      <c r="EL27" s="85">
        <v>11236271.02</v>
      </c>
      <c r="EM27" s="85">
        <v>11272901.409999998</v>
      </c>
      <c r="EN27" s="85">
        <v>10832853.100000001</v>
      </c>
      <c r="EO27" s="85">
        <v>8867738.7800000012</v>
      </c>
      <c r="EP27" s="85">
        <v>11136048.439999999</v>
      </c>
      <c r="EQ27" s="85">
        <v>11530887.209999999</v>
      </c>
      <c r="ER27" s="85">
        <v>12334496.84</v>
      </c>
      <c r="ES27" s="85">
        <v>11187977.199999999</v>
      </c>
      <c r="ET27" s="85">
        <v>12401907.409999998</v>
      </c>
      <c r="EU27" s="85">
        <v>11710666.16</v>
      </c>
      <c r="EV27" s="85">
        <v>12068473.02</v>
      </c>
      <c r="EW27" s="85">
        <v>11676243.059999999</v>
      </c>
      <c r="EX27" s="85">
        <v>12065876.08</v>
      </c>
      <c r="EY27" s="85">
        <v>12304143.549999999</v>
      </c>
      <c r="EZ27" s="85">
        <v>11627751.039999999</v>
      </c>
      <c r="FA27" s="85">
        <v>1227391.27</v>
      </c>
      <c r="FB27" s="85">
        <v>3705708.52</v>
      </c>
      <c r="FC27" s="85">
        <v>12277443.879999999</v>
      </c>
      <c r="FD27" s="85">
        <v>13876349.899999999</v>
      </c>
      <c r="FE27" s="85">
        <v>12523549.66</v>
      </c>
      <c r="FF27" s="85">
        <v>13833639.960000001</v>
      </c>
      <c r="FG27" s="85">
        <v>13065537.66</v>
      </c>
      <c r="FH27" s="85">
        <v>13414295.91</v>
      </c>
      <c r="FI27" s="85">
        <v>13029585.34</v>
      </c>
      <c r="FJ27" s="85">
        <v>13584278.09</v>
      </c>
      <c r="FK27" s="85">
        <v>13776589.879999999</v>
      </c>
      <c r="FL27" s="85">
        <v>12888541.189999999</v>
      </c>
      <c r="FM27" s="85">
        <v>10801436.880000001</v>
      </c>
      <c r="FN27" s="85">
        <v>13339167.899999999</v>
      </c>
      <c r="FO27" s="85">
        <v>13714835.620000001</v>
      </c>
      <c r="FP27" s="85">
        <v>14902001.470000001</v>
      </c>
      <c r="FQ27" s="85">
        <v>13481867.41</v>
      </c>
      <c r="FR27" s="85">
        <v>2456882.4700000002</v>
      </c>
      <c r="FS27" s="85">
        <v>13082205.689999999</v>
      </c>
      <c r="FT27" s="85">
        <v>14364864.34</v>
      </c>
      <c r="FU27" s="85">
        <v>13920376.219999999</v>
      </c>
      <c r="FV27" s="85">
        <v>14674645.450000001</v>
      </c>
      <c r="FW27" s="85">
        <v>14764711.379999999</v>
      </c>
      <c r="FX27" s="85">
        <v>13846153.68</v>
      </c>
      <c r="FY27" s="85">
        <v>14709556</v>
      </c>
      <c r="FZ27" s="85">
        <v>14335655.810000001</v>
      </c>
      <c r="GA27" s="85">
        <v>14866452.909999998</v>
      </c>
    </row>
    <row r="28" spans="2:183">
      <c r="B28" s="43" t="s">
        <v>1</v>
      </c>
      <c r="C28" s="653" t="s">
        <v>51</v>
      </c>
      <c r="D28" s="86">
        <v>24.934999370525233</v>
      </c>
      <c r="E28" s="86">
        <v>24.981221031429328</v>
      </c>
      <c r="F28" s="86">
        <v>25.187065133540361</v>
      </c>
      <c r="G28" s="86">
        <v>25.267237060324497</v>
      </c>
      <c r="H28" s="86">
        <v>25.082349789409189</v>
      </c>
      <c r="I28" s="86">
        <v>25.359195807278986</v>
      </c>
      <c r="J28" s="86">
        <v>25.28487123864582</v>
      </c>
      <c r="K28" s="86">
        <v>25.124158077552917</v>
      </c>
      <c r="L28" s="86">
        <v>25.346622221877027</v>
      </c>
      <c r="M28" s="86">
        <v>26.090640385867118</v>
      </c>
      <c r="N28" s="86">
        <v>25.792002048285315</v>
      </c>
      <c r="O28" s="86">
        <v>25.066281774111253</v>
      </c>
      <c r="P28" s="86">
        <v>26.67770863745617</v>
      </c>
      <c r="Q28" s="86">
        <v>26.543009514791805</v>
      </c>
      <c r="R28" s="86">
        <v>26.873483291751153</v>
      </c>
      <c r="S28" s="86">
        <v>26.871667206301922</v>
      </c>
      <c r="T28" s="86">
        <v>26.658281499311101</v>
      </c>
      <c r="U28" s="86">
        <v>27.073263254760306</v>
      </c>
      <c r="V28" s="86">
        <v>26.683050102481403</v>
      </c>
      <c r="W28" s="86">
        <v>26.670335707313765</v>
      </c>
      <c r="X28" s="86">
        <v>26.731912432685498</v>
      </c>
      <c r="Y28" s="86">
        <v>27.434351814173478</v>
      </c>
      <c r="Z28" s="86">
        <v>26.880704454990809</v>
      </c>
      <c r="AA28" s="86">
        <v>26.65090712965414</v>
      </c>
      <c r="AB28" s="86">
        <v>28.22315656324897</v>
      </c>
      <c r="AC28" s="86">
        <v>28.231085980736538</v>
      </c>
      <c r="AD28" s="86">
        <v>28.192240917493574</v>
      </c>
      <c r="AE28" s="86">
        <v>28.62731099457001</v>
      </c>
      <c r="AF28" s="86">
        <v>28.735524795494484</v>
      </c>
      <c r="AG28" s="86">
        <v>28.783479190513091</v>
      </c>
      <c r="AH28" s="86">
        <v>28.7388839365805</v>
      </c>
      <c r="AI28" s="86">
        <v>28.751190344230192</v>
      </c>
      <c r="AJ28" s="86">
        <v>28.669767733294691</v>
      </c>
      <c r="AK28" s="86">
        <v>29.78025309174576</v>
      </c>
      <c r="AL28" s="86">
        <v>28.594117067045381</v>
      </c>
      <c r="AM28" s="86">
        <v>28.617965815977868</v>
      </c>
      <c r="AN28" s="86">
        <v>29.344330747808673</v>
      </c>
      <c r="AO28" s="86">
        <v>29.357012999493254</v>
      </c>
      <c r="AP28" s="86">
        <v>29.67858155424797</v>
      </c>
      <c r="AQ28" s="86">
        <v>29.526352846132347</v>
      </c>
      <c r="AR28" s="86">
        <v>29.51364890651195</v>
      </c>
      <c r="AS28" s="86">
        <v>29.533113129455046</v>
      </c>
      <c r="AT28" s="86">
        <v>29.687953492502793</v>
      </c>
      <c r="AU28" s="86">
        <v>29.674639160333179</v>
      </c>
      <c r="AV28" s="86">
        <v>29.800697776557779</v>
      </c>
      <c r="AW28" s="86">
        <v>30.035421787416087</v>
      </c>
      <c r="AX28" s="86">
        <v>29.659253293131066</v>
      </c>
      <c r="AY28" s="86">
        <v>29.722297942062738</v>
      </c>
      <c r="AZ28" s="86">
        <v>30.706502475326843</v>
      </c>
      <c r="BA28" s="86">
        <v>30.939904560408266</v>
      </c>
      <c r="BB28" s="86">
        <v>30.90702871012515</v>
      </c>
      <c r="BC28" s="86">
        <v>31.319266715565163</v>
      </c>
      <c r="BD28" s="86">
        <v>30.913471049990441</v>
      </c>
      <c r="BE28" s="86">
        <v>31.106756220125956</v>
      </c>
      <c r="BF28" s="86">
        <v>30.904585964698182</v>
      </c>
      <c r="BG28" s="86">
        <v>30.873075633531716</v>
      </c>
      <c r="BH28" s="86">
        <v>31.216418707013354</v>
      </c>
      <c r="BI28" s="86" t="e">
        <v>#DIV/0!</v>
      </c>
      <c r="BJ28" s="86">
        <v>31.796864840417513</v>
      </c>
      <c r="BK28" s="86">
        <v>31.101971385848728</v>
      </c>
      <c r="BL28" s="86">
        <v>31.466279186353532</v>
      </c>
      <c r="BM28" s="86">
        <v>31.357448199650058</v>
      </c>
      <c r="BN28" s="86">
        <v>31.65762236031755</v>
      </c>
      <c r="BO28" s="86">
        <v>31.46853350070899</v>
      </c>
      <c r="BP28" s="86">
        <v>31.470535397376224</v>
      </c>
      <c r="BQ28" s="86">
        <v>31.703243571741329</v>
      </c>
      <c r="BR28" s="86">
        <v>31.470609460987859</v>
      </c>
      <c r="BS28" s="86">
        <v>31.453116576954809</v>
      </c>
      <c r="BT28" s="86">
        <v>31.552617510922364</v>
      </c>
      <c r="BU28" s="86">
        <v>31.677338721369644</v>
      </c>
      <c r="BV28" s="86">
        <v>31.865528978755123</v>
      </c>
      <c r="BW28" s="86">
        <v>31.49978978295897</v>
      </c>
      <c r="BX28" s="86">
        <v>32.47293060777185</v>
      </c>
      <c r="BY28" s="86">
        <v>32.327053540097211</v>
      </c>
      <c r="BZ28" s="86">
        <v>32.487235821124166</v>
      </c>
      <c r="CA28" s="86">
        <v>32.577219865618211</v>
      </c>
      <c r="CB28" s="86">
        <v>32.458742753282415</v>
      </c>
      <c r="CC28" s="86">
        <v>32.649392460905837</v>
      </c>
      <c r="CD28" s="86">
        <v>32.587399816474928</v>
      </c>
      <c r="CE28" s="86">
        <v>32.40393284529906</v>
      </c>
      <c r="CF28" s="86">
        <v>32.413042650829581</v>
      </c>
      <c r="CG28" s="86">
        <v>33.308078693578295</v>
      </c>
      <c r="CH28" s="86">
        <v>32.884539925856707</v>
      </c>
      <c r="CI28" s="86">
        <v>32.132813089136832</v>
      </c>
      <c r="CJ28" s="86">
        <v>33.934649025599043</v>
      </c>
      <c r="CK28" s="86">
        <v>33.971028380665928</v>
      </c>
      <c r="CL28" s="86">
        <v>33.943819332478725</v>
      </c>
      <c r="CM28" s="86">
        <v>34.362850201628568</v>
      </c>
      <c r="CN28" s="86">
        <v>34.057460493570886</v>
      </c>
      <c r="CO28" s="86">
        <v>34.057763851764626</v>
      </c>
      <c r="CP28" s="86">
        <v>34.217202221868412</v>
      </c>
      <c r="CQ28" s="86">
        <v>34.039600819864134</v>
      </c>
      <c r="CR28" s="86">
        <v>34.257835945386724</v>
      </c>
      <c r="CS28" s="86">
        <v>34.338431124037214</v>
      </c>
      <c r="CT28" s="86">
        <v>34.194030805632423</v>
      </c>
      <c r="CU28" s="86">
        <v>34.166732111320151</v>
      </c>
      <c r="CV28" s="86">
        <v>35.135222845455736</v>
      </c>
      <c r="CW28" s="86">
        <v>35.005024491397187</v>
      </c>
      <c r="CX28" s="86">
        <v>34.954274470377946</v>
      </c>
      <c r="CY28" s="86">
        <v>35.013890002116703</v>
      </c>
      <c r="CZ28" s="86">
        <v>35.251075873581321</v>
      </c>
      <c r="DA28" s="86">
        <v>35.063275884244369</v>
      </c>
      <c r="DB28" s="86">
        <v>35.071456436526454</v>
      </c>
      <c r="DC28" s="86">
        <v>35.219575780098808</v>
      </c>
      <c r="DD28" s="86">
        <v>35.308378492710865</v>
      </c>
      <c r="DE28" s="86">
        <v>40.391765744343559</v>
      </c>
      <c r="DF28" s="86">
        <v>34.991781084042522</v>
      </c>
      <c r="DG28" s="86">
        <v>35.18148553199061</v>
      </c>
      <c r="DH28" s="86">
        <v>36.496241253019072</v>
      </c>
      <c r="DI28" s="86">
        <v>36.36808214612077</v>
      </c>
      <c r="DJ28" s="86">
        <v>36.313583768564001</v>
      </c>
      <c r="DK28" s="86">
        <v>36.383266058359261</v>
      </c>
      <c r="DL28" s="86">
        <v>36.419002092770683</v>
      </c>
      <c r="DM28" s="86">
        <v>36.431387120364789</v>
      </c>
      <c r="DN28" s="86">
        <v>36.609585346545153</v>
      </c>
      <c r="DO28" s="86">
        <v>36.396910769582199</v>
      </c>
      <c r="DP28" s="86">
        <v>36.692528541902021</v>
      </c>
      <c r="DQ28" s="86">
        <v>36.720073541850297</v>
      </c>
      <c r="DR28" s="86">
        <v>36.346602500753448</v>
      </c>
      <c r="DS28" s="86">
        <v>36.733939320906835</v>
      </c>
      <c r="DT28" s="86">
        <v>38.433956954939973</v>
      </c>
      <c r="DU28" s="86">
        <v>38.093381576777169</v>
      </c>
      <c r="DV28" s="86">
        <v>38.04466110929588</v>
      </c>
      <c r="DW28" s="86">
        <v>38.12007510836353</v>
      </c>
      <c r="DX28" s="86">
        <v>38.147927247832811</v>
      </c>
      <c r="DY28" s="86">
        <v>38.201749809803282</v>
      </c>
      <c r="DZ28" s="86">
        <v>38.143115250936553</v>
      </c>
      <c r="EA28" s="86">
        <v>38.138013601596171</v>
      </c>
      <c r="EB28" s="86">
        <v>38.423588045052476</v>
      </c>
      <c r="EC28" s="86">
        <v>38.804382499399509</v>
      </c>
      <c r="ED28" s="86">
        <v>38.557364974584388</v>
      </c>
      <c r="EE28" s="86">
        <v>38.485861045528686</v>
      </c>
      <c r="EF28" s="86">
        <v>38.842127525090973</v>
      </c>
      <c r="EG28" s="86">
        <v>38.873365138298972</v>
      </c>
      <c r="EH28" s="86">
        <v>38.846716174027051</v>
      </c>
      <c r="EI28" s="86">
        <v>38.91505075218825</v>
      </c>
      <c r="EJ28" s="86">
        <v>39.17166139733402</v>
      </c>
      <c r="EK28" s="86">
        <v>38.992067319514554</v>
      </c>
      <c r="EL28" s="86">
        <v>38.937525422617547</v>
      </c>
      <c r="EM28" s="86">
        <v>39.156048342459918</v>
      </c>
      <c r="EN28" s="86">
        <v>39.216365446890727</v>
      </c>
      <c r="EO28" s="86">
        <v>39.533936881149501</v>
      </c>
      <c r="EP28" s="86">
        <v>39.318039896903578</v>
      </c>
      <c r="EQ28" s="86">
        <v>39.277780487686897</v>
      </c>
      <c r="ER28" s="86">
        <v>42.102463451283974</v>
      </c>
      <c r="ES28" s="86">
        <v>42.147687485637434</v>
      </c>
      <c r="ET28" s="86">
        <v>42.322738543921744</v>
      </c>
      <c r="EU28" s="86">
        <v>42.224792439632076</v>
      </c>
      <c r="EV28" s="86">
        <v>42.21859545693524</v>
      </c>
      <c r="EW28" s="86">
        <v>42.239119664776837</v>
      </c>
      <c r="EX28" s="86">
        <v>42.225168425594312</v>
      </c>
      <c r="EY28" s="86">
        <v>42.603518087118815</v>
      </c>
      <c r="EZ28" s="86">
        <v>42.261528061721179</v>
      </c>
      <c r="FA28" s="86">
        <v>44.024077116212339</v>
      </c>
      <c r="FB28" s="86">
        <v>43.801562134318019</v>
      </c>
      <c r="FC28" s="86">
        <v>42.377400024948493</v>
      </c>
      <c r="FD28" s="86">
        <v>47.713945193890254</v>
      </c>
      <c r="FE28" s="86">
        <v>47.549537586519804</v>
      </c>
      <c r="FF28" s="86">
        <v>47.505341347844784</v>
      </c>
      <c r="FG28" s="86">
        <v>47.657484488701648</v>
      </c>
      <c r="FH28" s="86">
        <v>47.677506952875625</v>
      </c>
      <c r="FI28" s="86">
        <v>47.676778405003304</v>
      </c>
      <c r="FJ28" s="86">
        <v>47.610207154485828</v>
      </c>
      <c r="FK28" s="86">
        <v>47.774870010130911</v>
      </c>
      <c r="FL28" s="86">
        <v>47.741703301180898</v>
      </c>
      <c r="FM28" s="86">
        <v>48.498484085184337</v>
      </c>
      <c r="FN28" s="86">
        <v>47.543784087571275</v>
      </c>
      <c r="FO28" s="86">
        <v>47.804071505709672</v>
      </c>
      <c r="FP28" s="86">
        <v>51.538734630463985</v>
      </c>
      <c r="FQ28" s="86">
        <v>51.352061073063709</v>
      </c>
      <c r="FR28" s="86">
        <v>52.256305725710398</v>
      </c>
      <c r="FS28" s="86">
        <v>52.073454538941029</v>
      </c>
      <c r="FT28" s="86">
        <v>51.534295545536473</v>
      </c>
      <c r="FU28" s="86">
        <v>51.539578216230822</v>
      </c>
      <c r="FV28" s="86">
        <v>51.398402901833059</v>
      </c>
      <c r="FW28" s="86">
        <v>51.613896109770792</v>
      </c>
      <c r="FX28" s="86">
        <v>51.581221752833095</v>
      </c>
      <c r="FY28" s="86">
        <v>51.636971235583644</v>
      </c>
      <c r="FZ28" s="86">
        <v>51.358353995452376</v>
      </c>
      <c r="GA28" s="86">
        <v>51.832571842633627</v>
      </c>
    </row>
    <row r="29" spans="2:183">
      <c r="B29" s="43" t="s">
        <v>1</v>
      </c>
      <c r="C29" s="653" t="s">
        <v>52</v>
      </c>
      <c r="D29" s="87">
        <v>4512.8599999999997</v>
      </c>
      <c r="E29" s="87">
        <v>4056.37</v>
      </c>
      <c r="F29" s="87">
        <v>4380.24</v>
      </c>
      <c r="G29" s="87">
        <v>4151.24</v>
      </c>
      <c r="H29" s="87">
        <v>5388.2300000000005</v>
      </c>
      <c r="I29" s="87">
        <v>5080.3499999999995</v>
      </c>
      <c r="J29" s="87">
        <v>5336.33</v>
      </c>
      <c r="K29" s="87">
        <v>5303.6</v>
      </c>
      <c r="L29" s="87">
        <v>5090.37</v>
      </c>
      <c r="M29" s="87">
        <v>555.59</v>
      </c>
      <c r="N29" s="87">
        <v>2051.9300000000003</v>
      </c>
      <c r="O29" s="87">
        <v>4285.7299999999996</v>
      </c>
      <c r="P29" s="87">
        <v>4433.9400000000005</v>
      </c>
      <c r="Q29" s="87">
        <v>4006.5499999999997</v>
      </c>
      <c r="R29" s="87">
        <v>4174.2299999999996</v>
      </c>
      <c r="S29" s="87">
        <v>4055.8100000000004</v>
      </c>
      <c r="T29" s="87">
        <v>5313.4299999999994</v>
      </c>
      <c r="U29" s="87">
        <v>5078.18</v>
      </c>
      <c r="V29" s="87">
        <v>5268.91</v>
      </c>
      <c r="W29" s="87">
        <v>5287.62</v>
      </c>
      <c r="X29" s="87">
        <v>5039.99</v>
      </c>
      <c r="Y29" s="87">
        <v>3229.44</v>
      </c>
      <c r="Z29" s="87">
        <v>4037.2</v>
      </c>
      <c r="AA29" s="87">
        <v>4219.67</v>
      </c>
      <c r="AB29" s="87">
        <v>4833.66</v>
      </c>
      <c r="AC29" s="87">
        <v>4428.3500000000004</v>
      </c>
      <c r="AD29" s="87">
        <v>4642.04</v>
      </c>
      <c r="AE29" s="87">
        <v>4444.22</v>
      </c>
      <c r="AF29" s="87">
        <v>5761.43</v>
      </c>
      <c r="AG29" s="87">
        <v>5531.61</v>
      </c>
      <c r="AH29" s="87">
        <v>5760.87</v>
      </c>
      <c r="AI29" s="87">
        <v>5741.6100000000006</v>
      </c>
      <c r="AJ29" s="87">
        <v>5423.84</v>
      </c>
      <c r="AK29" s="87">
        <v>1496.13</v>
      </c>
      <c r="AL29" s="87">
        <v>4490.3899999999994</v>
      </c>
      <c r="AM29" s="87">
        <v>4590.92</v>
      </c>
      <c r="AN29" s="87">
        <v>4865.74</v>
      </c>
      <c r="AO29" s="87">
        <v>4583.68</v>
      </c>
      <c r="AP29" s="87">
        <v>4659.7299999999996</v>
      </c>
      <c r="AQ29" s="87">
        <v>4487.3499999999995</v>
      </c>
      <c r="AR29" s="87">
        <v>5730.87</v>
      </c>
      <c r="AS29" s="87">
        <v>5538.92</v>
      </c>
      <c r="AT29" s="87">
        <v>5741.59</v>
      </c>
      <c r="AU29" s="87">
        <v>5765.14</v>
      </c>
      <c r="AV29" s="87">
        <v>5417.96</v>
      </c>
      <c r="AW29" s="87">
        <v>3600.6800000000003</v>
      </c>
      <c r="AX29" s="87">
        <v>4557.17</v>
      </c>
      <c r="AY29" s="87">
        <v>4606.3999999999996</v>
      </c>
      <c r="AZ29" s="87">
        <v>4998.91</v>
      </c>
      <c r="BA29" s="87">
        <v>4529.1099999999997</v>
      </c>
      <c r="BB29" s="87">
        <v>4736.3999999999996</v>
      </c>
      <c r="BC29" s="87">
        <v>4557.82</v>
      </c>
      <c r="BD29" s="87">
        <v>5840.5999999999995</v>
      </c>
      <c r="BE29" s="87">
        <v>5668.59</v>
      </c>
      <c r="BF29" s="87">
        <v>5860.06</v>
      </c>
      <c r="BG29" s="87">
        <v>5911.8099999999995</v>
      </c>
      <c r="BH29" s="87">
        <v>5316.05</v>
      </c>
      <c r="BI29" s="87">
        <v>0</v>
      </c>
      <c r="BJ29" s="87">
        <v>1985.1000000000001</v>
      </c>
      <c r="BK29" s="87">
        <v>4727.13</v>
      </c>
      <c r="BL29" s="87">
        <v>5154.38</v>
      </c>
      <c r="BM29" s="87">
        <v>4641.01</v>
      </c>
      <c r="BN29" s="87">
        <v>4919.6399999999994</v>
      </c>
      <c r="BO29" s="87">
        <v>4779.2700000000004</v>
      </c>
      <c r="BP29" s="87">
        <v>6077.2800000000007</v>
      </c>
      <c r="BQ29" s="87">
        <v>5841.66</v>
      </c>
      <c r="BR29" s="87">
        <v>6084.1799999999994</v>
      </c>
      <c r="BS29" s="87">
        <v>6114.21</v>
      </c>
      <c r="BT29" s="87">
        <v>5774.52</v>
      </c>
      <c r="BU29" s="87">
        <v>4895.92</v>
      </c>
      <c r="BV29" s="87">
        <v>3824.39</v>
      </c>
      <c r="BW29" s="87">
        <v>5132.16</v>
      </c>
      <c r="BX29" s="87">
        <v>5414.3600000000006</v>
      </c>
      <c r="BY29" s="87">
        <v>4918.33</v>
      </c>
      <c r="BZ29" s="87">
        <v>5410.01</v>
      </c>
      <c r="CA29" s="87">
        <v>5129.9799999999996</v>
      </c>
      <c r="CB29" s="87">
        <v>6410.28</v>
      </c>
      <c r="CC29" s="87">
        <v>6223.61</v>
      </c>
      <c r="CD29" s="87">
        <v>6508.3099999999995</v>
      </c>
      <c r="CE29" s="87">
        <v>6512.49</v>
      </c>
      <c r="CF29" s="87">
        <v>6308.08</v>
      </c>
      <c r="CG29" s="87">
        <v>706.16</v>
      </c>
      <c r="CH29" s="87">
        <v>5052.46</v>
      </c>
      <c r="CI29" s="87">
        <v>5409.84</v>
      </c>
      <c r="CJ29" s="87">
        <v>5631.47</v>
      </c>
      <c r="CK29" s="87">
        <v>5268.17</v>
      </c>
      <c r="CL29" s="87">
        <v>5631.47</v>
      </c>
      <c r="CM29" s="87">
        <v>5362.6</v>
      </c>
      <c r="CN29" s="87">
        <v>6746.8</v>
      </c>
      <c r="CO29" s="87">
        <v>6552.09</v>
      </c>
      <c r="CP29" s="87">
        <v>6793.9000000000005</v>
      </c>
      <c r="CQ29" s="87">
        <v>6780.33</v>
      </c>
      <c r="CR29" s="87">
        <v>6540.08</v>
      </c>
      <c r="CS29" s="87">
        <v>4258.8500000000004</v>
      </c>
      <c r="CT29" s="87">
        <v>5379.2699999999995</v>
      </c>
      <c r="CU29" s="87">
        <v>5572.8600000000006</v>
      </c>
      <c r="CV29" s="87">
        <v>5757.8899999999994</v>
      </c>
      <c r="CW29" s="87">
        <v>5200.8899999999994</v>
      </c>
      <c r="CX29" s="87">
        <v>5769.15</v>
      </c>
      <c r="CY29" s="87">
        <v>5510.09</v>
      </c>
      <c r="CZ29" s="87">
        <v>6933.58</v>
      </c>
      <c r="DA29" s="87">
        <v>6728.9400000000005</v>
      </c>
      <c r="DB29" s="87">
        <v>6915.9</v>
      </c>
      <c r="DC29" s="87">
        <v>6990.42</v>
      </c>
      <c r="DD29" s="87">
        <v>6652.5499999999993</v>
      </c>
      <c r="DE29" s="87">
        <v>543.55999999999995</v>
      </c>
      <c r="DF29" s="87">
        <v>5547.42</v>
      </c>
      <c r="DG29" s="87">
        <v>5713.48</v>
      </c>
      <c r="DH29" s="87">
        <v>5907.08</v>
      </c>
      <c r="DI29" s="87">
        <v>5329.81</v>
      </c>
      <c r="DJ29" s="87">
        <v>5915.28</v>
      </c>
      <c r="DK29" s="87">
        <v>5639.63</v>
      </c>
      <c r="DL29" s="87">
        <v>7116.87</v>
      </c>
      <c r="DM29" s="87">
        <v>6888</v>
      </c>
      <c r="DN29" s="87">
        <v>7129.4</v>
      </c>
      <c r="DO29" s="87">
        <v>7158.9699999999993</v>
      </c>
      <c r="DP29" s="87">
        <v>6801.71</v>
      </c>
      <c r="DQ29" s="87">
        <v>4488.1000000000004</v>
      </c>
      <c r="DR29" s="87">
        <v>5696.16</v>
      </c>
      <c r="DS29" s="87">
        <v>5868.91</v>
      </c>
      <c r="DT29" s="87">
        <v>6049.91</v>
      </c>
      <c r="DU29" s="87">
        <v>5475.67</v>
      </c>
      <c r="DV29" s="87">
        <v>6067.17</v>
      </c>
      <c r="DW29" s="87">
        <v>5779.92</v>
      </c>
      <c r="DX29" s="87">
        <v>7306.64</v>
      </c>
      <c r="DY29" s="87">
        <v>7009.3799999999992</v>
      </c>
      <c r="DZ29" s="87">
        <v>7321.12</v>
      </c>
      <c r="EA29" s="87">
        <v>7331.11</v>
      </c>
      <c r="EB29" s="87">
        <v>6997.7199999999993</v>
      </c>
      <c r="EC29" s="87">
        <v>1147</v>
      </c>
      <c r="ED29" s="87">
        <v>3883.3100000000004</v>
      </c>
      <c r="EE29" s="87">
        <v>6009.09</v>
      </c>
      <c r="EF29" s="87">
        <v>6209.8099999999995</v>
      </c>
      <c r="EG29" s="87">
        <v>5822.63</v>
      </c>
      <c r="EH29" s="87">
        <v>6218.1100000000006</v>
      </c>
      <c r="EI29" s="87">
        <v>5935.6</v>
      </c>
      <c r="EJ29" s="87">
        <v>7476.78</v>
      </c>
      <c r="EK29" s="87">
        <v>7211.0300000000007</v>
      </c>
      <c r="EL29" s="87">
        <v>7522.7999999999993</v>
      </c>
      <c r="EM29" s="87">
        <v>7507.1</v>
      </c>
      <c r="EN29" s="87">
        <v>7204.88</v>
      </c>
      <c r="EO29" s="87">
        <v>4733.12</v>
      </c>
      <c r="EP29" s="87">
        <v>5973.33</v>
      </c>
      <c r="EQ29" s="87">
        <v>6190.5999999999995</v>
      </c>
      <c r="ER29" s="87">
        <v>6350.01</v>
      </c>
      <c r="ES29" s="87">
        <v>5753.3099999999995</v>
      </c>
      <c r="ET29" s="87">
        <v>6352.83</v>
      </c>
      <c r="EU29" s="87">
        <v>6016.13</v>
      </c>
      <c r="EV29" s="87">
        <v>7662.84</v>
      </c>
      <c r="EW29" s="87">
        <v>7410.5499999999993</v>
      </c>
      <c r="EX29" s="87">
        <v>7660.2800000000007</v>
      </c>
      <c r="EY29" s="87">
        <v>7742.68</v>
      </c>
      <c r="EZ29" s="87">
        <v>7376.8200000000006</v>
      </c>
      <c r="FA29" s="87">
        <v>606.06000000000006</v>
      </c>
      <c r="FB29" s="87">
        <v>1837.47</v>
      </c>
      <c r="FC29" s="87">
        <v>6283.5</v>
      </c>
      <c r="FD29" s="87">
        <v>6421.7099999999991</v>
      </c>
      <c r="FE29" s="87">
        <v>5814.21</v>
      </c>
      <c r="FF29" s="87">
        <v>6428.2999999999993</v>
      </c>
      <c r="FG29" s="87">
        <v>6057.8899999999994</v>
      </c>
      <c r="FH29" s="87">
        <v>7684.35</v>
      </c>
      <c r="FI29" s="87">
        <v>7463.51</v>
      </c>
      <c r="FJ29" s="87">
        <v>7789.76</v>
      </c>
      <c r="FK29" s="87">
        <v>7871.8700000000008</v>
      </c>
      <c r="FL29" s="87">
        <v>7375.26</v>
      </c>
      <c r="FM29" s="87">
        <v>4923.17</v>
      </c>
      <c r="FN29" s="87">
        <v>6194.6299999999992</v>
      </c>
      <c r="FO29" s="87">
        <v>6338.07</v>
      </c>
      <c r="FP29" s="87">
        <v>6596.42</v>
      </c>
      <c r="FQ29" s="87">
        <v>5987.33</v>
      </c>
      <c r="FR29" s="87">
        <v>1073.3</v>
      </c>
      <c r="FS29" s="87">
        <v>5741.15</v>
      </c>
      <c r="FT29" s="87">
        <v>7867.2300000000005</v>
      </c>
      <c r="FU29" s="87">
        <v>7622.67</v>
      </c>
      <c r="FV29" s="87">
        <v>8052.45</v>
      </c>
      <c r="FW29" s="87">
        <v>8069.0400000000009</v>
      </c>
      <c r="FX29" s="87">
        <v>7577.47</v>
      </c>
      <c r="FY29" s="87">
        <v>6502.1100000000006</v>
      </c>
      <c r="FZ29" s="87">
        <v>6367.19</v>
      </c>
      <c r="GA29" s="87">
        <v>6546.82</v>
      </c>
    </row>
    <row r="30" spans="2:183">
      <c r="B30" s="43" t="s">
        <v>1</v>
      </c>
      <c r="C30" s="653" t="s">
        <v>53</v>
      </c>
      <c r="D30" s="86">
        <v>1.5413627080024717E-2</v>
      </c>
      <c r="E30" s="86">
        <v>1.5415840079048379E-2</v>
      </c>
      <c r="F30" s="86">
        <v>1.5428714596782599E-2</v>
      </c>
      <c r="G30" s="86">
        <v>1.5438950551242062E-2</v>
      </c>
      <c r="H30" s="86">
        <v>1.9462154461723374E-2</v>
      </c>
      <c r="I30" s="86">
        <v>1.9477405082945792E-2</v>
      </c>
      <c r="J30" s="86">
        <v>1.9469206516176864E-2</v>
      </c>
      <c r="K30" s="86">
        <v>1.9469339003165879E-2</v>
      </c>
      <c r="L30" s="86">
        <v>1.9476173399110827E-2</v>
      </c>
      <c r="M30" s="86">
        <v>1.5454434189517724E-2</v>
      </c>
      <c r="N30" s="86">
        <v>1.5451978252029461E-2</v>
      </c>
      <c r="O30" s="86">
        <v>1.5435740665812879E-2</v>
      </c>
      <c r="P30" s="86">
        <v>1.5423484740387655E-2</v>
      </c>
      <c r="Q30" s="86">
        <v>1.5421314365334133E-2</v>
      </c>
      <c r="R30" s="86">
        <v>1.5451196343087677E-2</v>
      </c>
      <c r="S30" s="86">
        <v>1.5449351104474656E-2</v>
      </c>
      <c r="T30" s="86">
        <v>1.9468760920063222E-2</v>
      </c>
      <c r="U30" s="86">
        <v>1.9480813670703902E-2</v>
      </c>
      <c r="V30" s="86">
        <v>1.9472593049004474E-2</v>
      </c>
      <c r="W30" s="86">
        <v>1.9470717092721704E-2</v>
      </c>
      <c r="X30" s="86">
        <v>1.9478224480567088E-2</v>
      </c>
      <c r="Y30" s="86">
        <v>1.5460520961495191E-2</v>
      </c>
      <c r="Z30" s="86">
        <v>1.5451622780159215E-2</v>
      </c>
      <c r="AA30" s="86">
        <v>1.5443159276293065E-2</v>
      </c>
      <c r="AB30" s="86">
        <v>1.7157261372170583E-2</v>
      </c>
      <c r="AC30" s="86">
        <v>1.7150254251400997E-2</v>
      </c>
      <c r="AD30" s="86">
        <v>1.7180982585325494E-2</v>
      </c>
      <c r="AE30" s="86">
        <v>1.7188084961556906E-2</v>
      </c>
      <c r="AF30" s="86">
        <v>2.122599193804079E-2</v>
      </c>
      <c r="AG30" s="86">
        <v>2.123214461660591E-2</v>
      </c>
      <c r="AH30" s="86">
        <v>2.1226507122462612E-2</v>
      </c>
      <c r="AI30" s="86">
        <v>2.1228757506827716E-2</v>
      </c>
      <c r="AJ30" s="86">
        <v>2.1240557189459299E-2</v>
      </c>
      <c r="AK30" s="86">
        <v>1.7211734253666955E-2</v>
      </c>
      <c r="AL30" s="86">
        <v>1.7181323785989498E-2</v>
      </c>
      <c r="AM30" s="86">
        <v>1.7187967344614193E-2</v>
      </c>
      <c r="AN30" s="86">
        <v>1.7149446201187638E-2</v>
      </c>
      <c r="AO30" s="86">
        <v>1.7146072629983806E-2</v>
      </c>
      <c r="AP30" s="86">
        <v>1.7181970673101402E-2</v>
      </c>
      <c r="AQ30" s="86">
        <v>1.7181128651231527E-2</v>
      </c>
      <c r="AR30" s="86">
        <v>2.1225068682117404E-2</v>
      </c>
      <c r="AS30" s="86">
        <v>2.1226795431900054E-2</v>
      </c>
      <c r="AT30" s="86">
        <v>2.1228605070131495E-2</v>
      </c>
      <c r="AU30" s="86">
        <v>2.1226053340789208E-2</v>
      </c>
      <c r="AV30" s="86">
        <v>2.1246068781616407E-2</v>
      </c>
      <c r="AW30" s="86">
        <v>1.7191776243542366E-2</v>
      </c>
      <c r="AX30" s="86">
        <v>1.7175803260152642E-2</v>
      </c>
      <c r="AY30" s="86">
        <v>1.7190060290971924E-2</v>
      </c>
      <c r="AZ30" s="86">
        <v>1.7545833831889915E-2</v>
      </c>
      <c r="BA30" s="86">
        <v>1.754999631881396E-2</v>
      </c>
      <c r="BB30" s="86">
        <v>1.7581695733840358E-2</v>
      </c>
      <c r="BC30" s="86">
        <v>1.7595043236565779E-2</v>
      </c>
      <c r="BD30" s="86">
        <v>2.17248842431839E-2</v>
      </c>
      <c r="BE30" s="86">
        <v>2.1728142835787143E-2</v>
      </c>
      <c r="BF30" s="86">
        <v>2.1723092129656025E-2</v>
      </c>
      <c r="BG30" s="86">
        <v>2.1717125278741759E-2</v>
      </c>
      <c r="BH30" s="86">
        <v>2.1749101436306807E-2</v>
      </c>
      <c r="BI30" s="86" t="e">
        <v>#DIV/0!</v>
      </c>
      <c r="BJ30" s="86">
        <v>1.7604178675629419E-2</v>
      </c>
      <c r="BK30" s="86">
        <v>1.7588024488315857E-2</v>
      </c>
      <c r="BL30" s="86">
        <v>1.7808371860590283E-2</v>
      </c>
      <c r="BM30" s="86">
        <v>1.7807847561162785E-2</v>
      </c>
      <c r="BN30" s="86">
        <v>1.7840114118361353E-2</v>
      </c>
      <c r="BO30" s="86">
        <v>1.7833365180827163E-2</v>
      </c>
      <c r="BP30" s="86">
        <v>2.2040067700544952E-2</v>
      </c>
      <c r="BQ30" s="86">
        <v>2.2050323866467363E-2</v>
      </c>
      <c r="BR30" s="86">
        <v>2.203991570017878E-2</v>
      </c>
      <c r="BS30" s="86">
        <v>2.2036618960623096E-2</v>
      </c>
      <c r="BT30" s="86">
        <v>2.2052946747731509E-2</v>
      </c>
      <c r="BU30" s="86">
        <v>1.7843849045276517E-2</v>
      </c>
      <c r="BV30" s="86">
        <v>1.7817694744688781E-2</v>
      </c>
      <c r="BW30" s="86">
        <v>1.7811911660392546E-2</v>
      </c>
      <c r="BX30" s="86">
        <v>1.8367910361329835E-2</v>
      </c>
      <c r="BY30" s="86">
        <v>1.8360609838954135E-2</v>
      </c>
      <c r="BZ30" s="86">
        <v>1.8367981699684326E-2</v>
      </c>
      <c r="CA30" s="86">
        <v>1.8381690446324591E-2</v>
      </c>
      <c r="CB30" s="86">
        <v>2.2725782933725045E-2</v>
      </c>
      <c r="CC30" s="86">
        <v>2.2728338433895975E-2</v>
      </c>
      <c r="CD30" s="86">
        <v>2.2720041745913636E-2</v>
      </c>
      <c r="CE30" s="86">
        <v>2.2715362106448554E-2</v>
      </c>
      <c r="CF30" s="86">
        <v>2.2714959998879392E-2</v>
      </c>
      <c r="CG30" s="86">
        <v>1.8386135932845927E-2</v>
      </c>
      <c r="CH30" s="86">
        <v>1.8378717636604425E-2</v>
      </c>
      <c r="CI30" s="86">
        <v>1.8359739220189603E-2</v>
      </c>
      <c r="CJ30" s="86">
        <v>1.8916734951802461E-2</v>
      </c>
      <c r="CK30" s="86">
        <v>1.8917439567679356E-2</v>
      </c>
      <c r="CL30" s="86">
        <v>1.8916734951802461E-2</v>
      </c>
      <c r="CM30" s="86">
        <v>1.8936135652591512E-2</v>
      </c>
      <c r="CN30" s="86">
        <v>2.3408441604199227E-2</v>
      </c>
      <c r="CO30" s="86">
        <v>2.3406426326123563E-2</v>
      </c>
      <c r="CP30" s="86">
        <v>2.3408126625978284E-2</v>
      </c>
      <c r="CQ30" s="86">
        <v>2.3404920137531385E-2</v>
      </c>
      <c r="CR30" s="86">
        <v>2.3412112577233968E-2</v>
      </c>
      <c r="CS30" s="86">
        <v>1.8939333297756909E-2</v>
      </c>
      <c r="CT30" s="86">
        <v>1.8930228664206319E-2</v>
      </c>
      <c r="CU30" s="86">
        <v>1.8928149378607519E-2</v>
      </c>
      <c r="CV30" s="86">
        <v>1.9435405206911355E-2</v>
      </c>
      <c r="CW30" s="86">
        <v>1.9432046180575015E-2</v>
      </c>
      <c r="CX30" s="86">
        <v>1.9429472041989467E-2</v>
      </c>
      <c r="CY30" s="86">
        <v>1.9438686234389331E-2</v>
      </c>
      <c r="CZ30" s="86">
        <v>2.4046727418099701E-2</v>
      </c>
      <c r="DA30" s="86">
        <v>2.4040514469453378E-2</v>
      </c>
      <c r="DB30" s="86">
        <v>2.4043946405699623E-2</v>
      </c>
      <c r="DC30" s="86">
        <v>2.4040833533317662E-2</v>
      </c>
      <c r="DD30" s="86">
        <v>2.4053243954645375E-2</v>
      </c>
      <c r="DE30" s="86">
        <v>1.9583513474564055E-2</v>
      </c>
      <c r="DF30" s="86">
        <v>1.9434356942274873E-2</v>
      </c>
      <c r="DG30" s="86">
        <v>1.9440825659026221E-2</v>
      </c>
      <c r="DH30" s="86">
        <v>1.9963243391358659E-2</v>
      </c>
      <c r="DI30" s="86">
        <v>1.9960938085179694E-2</v>
      </c>
      <c r="DJ30" s="86">
        <v>1.9957838489246607E-2</v>
      </c>
      <c r="DK30" s="86">
        <v>1.996873484100091E-2</v>
      </c>
      <c r="DL30" s="86">
        <v>2.4692425022234687E-2</v>
      </c>
      <c r="DM30" s="86">
        <v>2.469242020132496E-2</v>
      </c>
      <c r="DN30" s="86">
        <v>2.469579870752164E-2</v>
      </c>
      <c r="DO30" s="86">
        <v>2.4688165335739413E-2</v>
      </c>
      <c r="DP30" s="86">
        <v>2.4706807556929427E-2</v>
      </c>
      <c r="DQ30" s="86">
        <v>1.997961127879128E-2</v>
      </c>
      <c r="DR30" s="86">
        <v>1.9961731743728842E-2</v>
      </c>
      <c r="DS30" s="86">
        <v>1.9972481860716533E-2</v>
      </c>
      <c r="DT30" s="86">
        <v>2.0535261418275861E-2</v>
      </c>
      <c r="DU30" s="86">
        <v>2.0525654866327802E-2</v>
      </c>
      <c r="DV30" s="86">
        <v>2.0523834635231452E-2</v>
      </c>
      <c r="DW30" s="86">
        <v>2.0535493498188021E-2</v>
      </c>
      <c r="DX30" s="86">
        <v>2.538625172408833E-2</v>
      </c>
      <c r="DY30" s="86">
        <v>2.5393544179980434E-2</v>
      </c>
      <c r="DZ30" s="86">
        <v>2.5385229540641322E-2</v>
      </c>
      <c r="EA30" s="86">
        <v>2.538421924406576E-2</v>
      </c>
      <c r="EB30" s="86">
        <v>2.5399980399345191E-2</v>
      </c>
      <c r="EC30" s="86">
        <v>2.0560050763787065E-2</v>
      </c>
      <c r="ED30" s="86">
        <v>2.0540419027065913E-2</v>
      </c>
      <c r="EE30" s="86">
        <v>2.0540118756272565E-2</v>
      </c>
      <c r="EF30" s="86">
        <v>2.1075223609534E-2</v>
      </c>
      <c r="EG30" s="86">
        <v>2.1074327684236636E-2</v>
      </c>
      <c r="EH30" s="86">
        <v>2.1074209152436942E-2</v>
      </c>
      <c r="EI30" s="86">
        <v>2.1084566424891812E-2</v>
      </c>
      <c r="EJ30" s="86">
        <v>2.6078775566680704E-2</v>
      </c>
      <c r="EK30" s="86">
        <v>2.6076656589472468E-2</v>
      </c>
      <c r="EL30" s="86">
        <v>2.6069077163401073E-2</v>
      </c>
      <c r="EM30" s="86">
        <v>2.6075662318036801E-2</v>
      </c>
      <c r="EN30" s="86">
        <v>2.6082621491562E-2</v>
      </c>
      <c r="EO30" s="86">
        <v>2.1101080215954027E-2</v>
      </c>
      <c r="EP30" s="86">
        <v>2.1090032835504712E-2</v>
      </c>
      <c r="EQ30" s="86">
        <v>2.1087104873960042E-2</v>
      </c>
      <c r="ER30" s="86">
        <v>2.1675068501642077E-2</v>
      </c>
      <c r="ES30" s="86">
        <v>2.1674044159474395E-2</v>
      </c>
      <c r="ET30" s="86">
        <v>2.167966218544623E-2</v>
      </c>
      <c r="EU30" s="86">
        <v>2.1692176778766933E-2</v>
      </c>
      <c r="EV30" s="86">
        <v>2.6806567945678816E-2</v>
      </c>
      <c r="EW30" s="86">
        <v>2.6807861623241336E-2</v>
      </c>
      <c r="EX30" s="86">
        <v>2.6807553056455029E-2</v>
      </c>
      <c r="EY30" s="86">
        <v>2.6809294452905919E-2</v>
      </c>
      <c r="EZ30" s="86">
        <v>2.6811348502716659E-2</v>
      </c>
      <c r="FA30" s="86">
        <v>2.173816355810617E-2</v>
      </c>
      <c r="FB30" s="86">
        <v>2.1718938751001747E-2</v>
      </c>
      <c r="FC30" s="86">
        <v>2.1688422741685861E-2</v>
      </c>
      <c r="FD30" s="86">
        <v>2.208110354662194E-2</v>
      </c>
      <c r="FE30" s="86">
        <v>2.2075450206736302E-2</v>
      </c>
      <c r="FF30" s="86">
        <v>2.2075071107051609E-2</v>
      </c>
      <c r="FG30" s="86">
        <v>2.2096587696740892E-2</v>
      </c>
      <c r="FH30" s="86">
        <v>2.7311955320756736E-2</v>
      </c>
      <c r="FI30" s="86">
        <v>2.730985699914271E-2</v>
      </c>
      <c r="FJ30" s="86">
        <v>2.7301567652442509E-2</v>
      </c>
      <c r="FK30" s="86">
        <v>2.7298305985911316E-2</v>
      </c>
      <c r="FL30" s="86">
        <v>2.7319420367160067E-2</v>
      </c>
      <c r="FM30" s="86">
        <v>2.2105048110382233E-2</v>
      </c>
      <c r="FN30" s="86">
        <v>2.207904971511691E-2</v>
      </c>
      <c r="FO30" s="86">
        <v>2.2091810640906043E-2</v>
      </c>
      <c r="FP30" s="86">
        <v>2.2813790521729511E-2</v>
      </c>
      <c r="FQ30" s="86">
        <v>2.2805574812027211E-2</v>
      </c>
      <c r="FR30" s="86">
        <v>2.282839884294708E-2</v>
      </c>
      <c r="FS30" s="86">
        <v>2.2852531187058663E-2</v>
      </c>
      <c r="FT30" s="86">
        <v>2.8223876421565351E-2</v>
      </c>
      <c r="FU30" s="86">
        <v>2.8222599049949833E-2</v>
      </c>
      <c r="FV30" s="86">
        <v>2.8203957012594507E-2</v>
      </c>
      <c r="FW30" s="86">
        <v>2.8207432000989439E-2</v>
      </c>
      <c r="FX30" s="86">
        <v>2.8228428589522937E-2</v>
      </c>
      <c r="FY30" s="86">
        <v>2.2825248229151225E-2</v>
      </c>
      <c r="FZ30" s="86">
        <v>2.281084327849138E-2</v>
      </c>
      <c r="GA30" s="86">
        <v>2.2825789046325422E-2</v>
      </c>
    </row>
    <row r="31" spans="2:183" s="41" customFormat="1">
      <c r="B31" s="43" t="s">
        <v>1</v>
      </c>
      <c r="C31" s="653" t="s">
        <v>228</v>
      </c>
      <c r="D31" s="85">
        <v>7305076.2299999995</v>
      </c>
      <c r="E31" s="85">
        <v>6577365.0599999996</v>
      </c>
      <c r="F31" s="85">
        <v>7155033.6200000001</v>
      </c>
      <c r="G31" s="85">
        <v>6798030.4499999993</v>
      </c>
      <c r="H31" s="85">
        <v>6949607.5800000001</v>
      </c>
      <c r="I31" s="85">
        <v>6619595.4699999997</v>
      </c>
      <c r="J31" s="85">
        <v>6935686.4100000001</v>
      </c>
      <c r="K31" s="85">
        <v>6849320.4799999995</v>
      </c>
      <c r="L31" s="85">
        <v>6629784.1800000006</v>
      </c>
      <c r="M31" s="85">
        <v>938519.33</v>
      </c>
      <c r="N31" s="85">
        <v>3427075.0500000003</v>
      </c>
      <c r="O31" s="85">
        <v>6963933.3500000006</v>
      </c>
      <c r="P31" s="85">
        <v>7673735.7500000009</v>
      </c>
      <c r="Q31" s="85">
        <v>6900039.6799999997</v>
      </c>
      <c r="R31" s="85">
        <v>7264201.0700000012</v>
      </c>
      <c r="S31" s="85">
        <v>7058486.4999999991</v>
      </c>
      <c r="T31" s="85">
        <v>7280913.21</v>
      </c>
      <c r="U31" s="85">
        <v>7062427.3399999999</v>
      </c>
      <c r="V31" s="85">
        <v>7225190.2200000007</v>
      </c>
      <c r="W31" s="85">
        <v>7248092.2800000003</v>
      </c>
      <c r="X31" s="85">
        <v>6921921.5299999993</v>
      </c>
      <c r="Y31" s="85">
        <v>5733799.1499999994</v>
      </c>
      <c r="Z31" s="85">
        <v>7027427.6599999992</v>
      </c>
      <c r="AA31" s="85">
        <v>7286281.0199999996</v>
      </c>
      <c r="AB31" s="85">
        <v>7956052.6799999997</v>
      </c>
      <c r="AC31" s="85">
        <v>7293948.8300000001</v>
      </c>
      <c r="AD31" s="85">
        <v>7621756.4500000002</v>
      </c>
      <c r="AE31" s="85">
        <v>7406436.2599999998</v>
      </c>
      <c r="AF31" s="85">
        <v>7805524.8099999996</v>
      </c>
      <c r="AG31" s="85">
        <v>7504490.5800000001</v>
      </c>
      <c r="AH31" s="85">
        <v>7805488.5099999998</v>
      </c>
      <c r="AI31" s="85">
        <v>7781897.2300000004</v>
      </c>
      <c r="AJ31" s="85">
        <v>7326335.0399999991</v>
      </c>
      <c r="AK31" s="85">
        <v>2590144.63</v>
      </c>
      <c r="AL31" s="85">
        <v>7477647.8099999996</v>
      </c>
      <c r="AM31" s="85">
        <v>7648472.7699999996</v>
      </c>
      <c r="AN31" s="85">
        <v>8330608.8700000001</v>
      </c>
      <c r="AO31" s="85">
        <v>7852628.9000000004</v>
      </c>
      <c r="AP31" s="85">
        <v>8053455.7300000004</v>
      </c>
      <c r="AQ31" s="85">
        <v>7716150.6600000001</v>
      </c>
      <c r="AR31" s="85">
        <v>7974557.1500000004</v>
      </c>
      <c r="AS31" s="85">
        <v>7711909.46</v>
      </c>
      <c r="AT31" s="85">
        <v>8035287.4000000004</v>
      </c>
      <c r="AU31" s="85">
        <v>8065598.3299999991</v>
      </c>
      <c r="AV31" s="85">
        <v>7604893.8999999994</v>
      </c>
      <c r="AW31" s="85">
        <v>6294279.4900000002</v>
      </c>
      <c r="AX31" s="85">
        <v>7873898.5499999998</v>
      </c>
      <c r="AY31" s="85">
        <v>7969255.2100000009</v>
      </c>
      <c r="AZ31" s="85">
        <v>8753459.8699999992</v>
      </c>
      <c r="BA31" s="85">
        <v>7989159.3400000008</v>
      </c>
      <c r="BB31" s="85">
        <v>8330898.6200000001</v>
      </c>
      <c r="BC31" s="85">
        <v>8117500.6699999999</v>
      </c>
      <c r="BD31" s="85">
        <v>8316735.0099999998</v>
      </c>
      <c r="BE31" s="85">
        <v>8121016.9000000004</v>
      </c>
      <c r="BF31" s="85">
        <v>8342736.1799999988</v>
      </c>
      <c r="BG31" s="85">
        <v>8410143.7200000007</v>
      </c>
      <c r="BH31" s="85">
        <v>7635426.3399999999</v>
      </c>
      <c r="BI31" s="85">
        <v>0</v>
      </c>
      <c r="BJ31" s="85">
        <v>3587494.97</v>
      </c>
      <c r="BK31" s="85">
        <v>8363998.0699999994</v>
      </c>
      <c r="BL31" s="85">
        <v>9112621.4400000013</v>
      </c>
      <c r="BM31" s="85">
        <v>8176893.7299999995</v>
      </c>
      <c r="BN31" s="85">
        <v>8734914.540000001</v>
      </c>
      <c r="BO31" s="85">
        <v>8438219.4299999997</v>
      </c>
      <c r="BP31" s="85">
        <v>8683693.7899999991</v>
      </c>
      <c r="BQ31" s="85">
        <v>8404791.7599999998</v>
      </c>
      <c r="BR31" s="85">
        <v>8693633.4100000001</v>
      </c>
      <c r="BS31" s="85">
        <v>8732995.6000000015</v>
      </c>
      <c r="BT31" s="85">
        <v>8267764.3099999987</v>
      </c>
      <c r="BU31" s="85">
        <v>8696390.4399999995</v>
      </c>
      <c r="BV31" s="85">
        <v>6843441.5299999993</v>
      </c>
      <c r="BW31" s="85">
        <v>9081191.1600000001</v>
      </c>
      <c r="BX31" s="85">
        <v>9577550.3899999987</v>
      </c>
      <c r="BY31" s="85">
        <v>8664495.4700000007</v>
      </c>
      <c r="BZ31" s="85">
        <v>9574031.8399999999</v>
      </c>
      <c r="CA31" s="85">
        <v>9096812.0999999996</v>
      </c>
      <c r="CB31" s="85">
        <v>9162074.1400000006</v>
      </c>
      <c r="CC31" s="85">
        <v>8946476.1500000004</v>
      </c>
      <c r="CD31" s="85">
        <v>9341389.9299999997</v>
      </c>
      <c r="CE31" s="85">
        <v>9296713.8800000008</v>
      </c>
      <c r="CF31" s="85">
        <v>9007603.5299999993</v>
      </c>
      <c r="CG31" s="85">
        <v>1279976.2000000002</v>
      </c>
      <c r="CH31" s="85">
        <v>9045281.8100000024</v>
      </c>
      <c r="CI31" s="85">
        <v>9473593.2100000009</v>
      </c>
      <c r="CJ31" s="85">
        <v>10107901.15</v>
      </c>
      <c r="CK31" s="85">
        <v>9465594.5500000007</v>
      </c>
      <c r="CL31" s="85">
        <v>10110631.130000001</v>
      </c>
      <c r="CM31" s="85">
        <v>9736715.5999999996</v>
      </c>
      <c r="CN31" s="85">
        <v>9822815.6500000004</v>
      </c>
      <c r="CO31" s="85">
        <v>9540238.7300000004</v>
      </c>
      <c r="CP31" s="85">
        <v>9937885.5199999996</v>
      </c>
      <c r="CQ31" s="85">
        <v>9867943.0800000001</v>
      </c>
      <c r="CR31" s="85">
        <v>9576329.5199999996</v>
      </c>
      <c r="CS31" s="85">
        <v>7725873.1799999997</v>
      </c>
      <c r="CT31" s="85">
        <v>9722056.620000001</v>
      </c>
      <c r="CU31" s="85">
        <v>10065003.970000001</v>
      </c>
      <c r="CV31" s="85">
        <v>10414841.010000002</v>
      </c>
      <c r="CW31" s="85">
        <v>9374120.6699999999</v>
      </c>
      <c r="CX31" s="85">
        <v>10384664.270000001</v>
      </c>
      <c r="CY31" s="85">
        <v>9930547.3499999996</v>
      </c>
      <c r="CZ31" s="85">
        <v>10171150.539999999</v>
      </c>
      <c r="DA31" s="85">
        <v>9820939.8599999994</v>
      </c>
      <c r="DB31" s="85">
        <v>10094722.68</v>
      </c>
      <c r="DC31" s="85">
        <v>10247884.379999999</v>
      </c>
      <c r="DD31" s="85">
        <v>9772102.6400000006</v>
      </c>
      <c r="DE31" s="85">
        <v>1121657.4099999999</v>
      </c>
      <c r="DF31" s="85">
        <v>9993740.3300000001</v>
      </c>
      <c r="DG31" s="85">
        <v>10345228.760000002</v>
      </c>
      <c r="DH31" s="85">
        <v>10805064.939999999</v>
      </c>
      <c r="DI31" s="85">
        <v>9716044.1600000001</v>
      </c>
      <c r="DJ31" s="85">
        <v>10768855.159999998</v>
      </c>
      <c r="DK31" s="85">
        <v>10281110.779999999</v>
      </c>
      <c r="DL31" s="85">
        <v>10503830.059999999</v>
      </c>
      <c r="DM31" s="85">
        <v>10169496.299999999</v>
      </c>
      <c r="DN31" s="85">
        <v>10575905.93</v>
      </c>
      <c r="DO31" s="85">
        <v>10561381.560000001</v>
      </c>
      <c r="DP31" s="85">
        <v>10108144.740000002</v>
      </c>
      <c r="DQ31" s="85">
        <v>8253065.0999999996</v>
      </c>
      <c r="DR31" s="85">
        <v>10377344.57</v>
      </c>
      <c r="DS31" s="85">
        <v>10800130.000000002</v>
      </c>
      <c r="DT31" s="85">
        <v>11329109.1</v>
      </c>
      <c r="DU31" s="85">
        <v>10167723.26</v>
      </c>
      <c r="DV31" s="85">
        <v>11252670.48</v>
      </c>
      <c r="DW31" s="85">
        <v>10735056.26</v>
      </c>
      <c r="DX31" s="85">
        <v>10986996.52</v>
      </c>
      <c r="DY31" s="85">
        <v>10551838.380000001</v>
      </c>
      <c r="DZ31" s="85">
        <v>11007825.309999999</v>
      </c>
      <c r="EA31" s="85">
        <v>11021811.02</v>
      </c>
      <c r="EB31" s="85">
        <v>10592734.650000002</v>
      </c>
      <c r="EC31" s="85">
        <v>2165958.13</v>
      </c>
      <c r="ED31" s="85">
        <v>7293423.0599999996</v>
      </c>
      <c r="EE31" s="85">
        <v>11265194.370000001</v>
      </c>
      <c r="EF31" s="85">
        <v>11451034.140000001</v>
      </c>
      <c r="EG31" s="85">
        <v>10746152.07</v>
      </c>
      <c r="EH31" s="85">
        <v>11468245.109999999</v>
      </c>
      <c r="EI31" s="85">
        <v>10961066.029999999</v>
      </c>
      <c r="EJ31" s="85">
        <v>11237984.659999998</v>
      </c>
      <c r="EK31" s="85">
        <v>10789765.389999999</v>
      </c>
      <c r="EL31" s="85">
        <v>11243793.82</v>
      </c>
      <c r="EM31" s="85">
        <v>11280408.509999998</v>
      </c>
      <c r="EN31" s="85">
        <v>10840057.980000002</v>
      </c>
      <c r="EO31" s="85">
        <v>8872471.9000000004</v>
      </c>
      <c r="EP31" s="85">
        <v>11142021.77</v>
      </c>
      <c r="EQ31" s="85">
        <v>11537077.809999999</v>
      </c>
      <c r="ER31" s="85">
        <v>12340846.85</v>
      </c>
      <c r="ES31" s="85">
        <v>11193730.51</v>
      </c>
      <c r="ET31" s="85">
        <v>12408260.239999998</v>
      </c>
      <c r="EU31" s="85">
        <v>11716682.290000001</v>
      </c>
      <c r="EV31" s="85">
        <v>12076135.859999999</v>
      </c>
      <c r="EW31" s="85">
        <v>11683653.609999999</v>
      </c>
      <c r="EX31" s="85">
        <v>12073536.359999999</v>
      </c>
      <c r="EY31" s="85">
        <v>12311886.229999999</v>
      </c>
      <c r="EZ31" s="85">
        <v>11635127.859999999</v>
      </c>
      <c r="FA31" s="85">
        <v>1227997.33</v>
      </c>
      <c r="FB31" s="85">
        <v>3707545.99</v>
      </c>
      <c r="FC31" s="85">
        <v>12283727.379999999</v>
      </c>
      <c r="FD31" s="85">
        <v>13882771.609999999</v>
      </c>
      <c r="FE31" s="85">
        <v>12529363.870000001</v>
      </c>
      <c r="FF31" s="85">
        <v>13840068.260000002</v>
      </c>
      <c r="FG31" s="85">
        <v>13071595.550000001</v>
      </c>
      <c r="FH31" s="85">
        <v>13421980.26</v>
      </c>
      <c r="FI31" s="85">
        <v>13037048.85</v>
      </c>
      <c r="FJ31" s="85">
        <v>13592067.85</v>
      </c>
      <c r="FK31" s="85">
        <v>13784461.749999998</v>
      </c>
      <c r="FL31" s="85">
        <v>12895916.449999999</v>
      </c>
      <c r="FM31" s="85">
        <v>10806360.050000001</v>
      </c>
      <c r="FN31" s="85">
        <v>13345362.529999999</v>
      </c>
      <c r="FO31" s="85">
        <v>13721173.690000001</v>
      </c>
      <c r="FP31" s="85">
        <v>14908597.890000001</v>
      </c>
      <c r="FQ31" s="85">
        <v>13487854.74</v>
      </c>
      <c r="FR31" s="85">
        <v>2457955.77</v>
      </c>
      <c r="FS31" s="85">
        <v>13087946.84</v>
      </c>
      <c r="FT31" s="85">
        <v>14372731.57</v>
      </c>
      <c r="FU31" s="85">
        <v>13927998.889999999</v>
      </c>
      <c r="FV31" s="85">
        <v>14682697.9</v>
      </c>
      <c r="FW31" s="85">
        <v>14772780.419999998</v>
      </c>
      <c r="FX31" s="85">
        <v>13853731.15</v>
      </c>
      <c r="FY31" s="85">
        <v>14716058.109999999</v>
      </c>
      <c r="FZ31" s="85">
        <v>14342023</v>
      </c>
      <c r="GA31" s="85">
        <v>14872999.729999999</v>
      </c>
    </row>
    <row r="32" spans="2:183" s="41" customFormat="1">
      <c r="B32" s="183" t="s">
        <v>1</v>
      </c>
      <c r="C32" s="654" t="s">
        <v>229</v>
      </c>
      <c r="D32" s="184">
        <v>24.950412997605259</v>
      </c>
      <c r="E32" s="184">
        <v>24.996636871508379</v>
      </c>
      <c r="F32" s="184">
        <v>25.202493848137145</v>
      </c>
      <c r="G32" s="184">
        <v>25.282676010875743</v>
      </c>
      <c r="H32" s="184">
        <v>25.101811943870914</v>
      </c>
      <c r="I32" s="184">
        <v>25.378673212361932</v>
      </c>
      <c r="J32" s="184">
        <v>25.304340445161998</v>
      </c>
      <c r="K32" s="184">
        <v>25.143627416556079</v>
      </c>
      <c r="L32" s="184">
        <v>25.366098395276136</v>
      </c>
      <c r="M32" s="184">
        <v>26.106094820056637</v>
      </c>
      <c r="N32" s="184">
        <v>25.807454026537346</v>
      </c>
      <c r="O32" s="184">
        <v>25.081717514777068</v>
      </c>
      <c r="P32" s="184">
        <v>26.693132122196559</v>
      </c>
      <c r="Q32" s="184">
        <v>26.558430829157139</v>
      </c>
      <c r="R32" s="184">
        <v>26.88893448809424</v>
      </c>
      <c r="S32" s="184">
        <v>26.887116557406394</v>
      </c>
      <c r="T32" s="184">
        <v>26.677750260231164</v>
      </c>
      <c r="U32" s="184">
        <v>27.09274406843101</v>
      </c>
      <c r="V32" s="184">
        <v>26.702522695530405</v>
      </c>
      <c r="W32" s="184">
        <v>26.689806424406488</v>
      </c>
      <c r="X32" s="184">
        <v>26.751390657166063</v>
      </c>
      <c r="Y32" s="184">
        <v>27.449812335134975</v>
      </c>
      <c r="Z32" s="184">
        <v>26.896156077770971</v>
      </c>
      <c r="AA32" s="184">
        <v>26.666350288930431</v>
      </c>
      <c r="AB32" s="184">
        <v>28.24031382462114</v>
      </c>
      <c r="AC32" s="184">
        <v>28.248236234987935</v>
      </c>
      <c r="AD32" s="184">
        <v>28.209421900078901</v>
      </c>
      <c r="AE32" s="184">
        <v>28.644499079531567</v>
      </c>
      <c r="AF32" s="184">
        <v>28.756750787432523</v>
      </c>
      <c r="AG32" s="184">
        <v>28.804711335129699</v>
      </c>
      <c r="AH32" s="184">
        <v>28.760110443702963</v>
      </c>
      <c r="AI32" s="184">
        <v>28.772419101737022</v>
      </c>
      <c r="AJ32" s="184">
        <v>28.691008290484149</v>
      </c>
      <c r="AK32" s="184">
        <v>29.797464825999423</v>
      </c>
      <c r="AL32" s="184">
        <v>28.611298390831372</v>
      </c>
      <c r="AM32" s="184">
        <v>28.635153783322483</v>
      </c>
      <c r="AN32" s="184">
        <v>29.361480194009861</v>
      </c>
      <c r="AO32" s="184">
        <v>29.374159072123234</v>
      </c>
      <c r="AP32" s="184">
        <v>29.695763524921073</v>
      </c>
      <c r="AQ32" s="184">
        <v>29.543533974783578</v>
      </c>
      <c r="AR32" s="184">
        <v>29.534873975194067</v>
      </c>
      <c r="AS32" s="184">
        <v>29.554339924886946</v>
      </c>
      <c r="AT32" s="184">
        <v>29.709182097572924</v>
      </c>
      <c r="AU32" s="184">
        <v>29.695865213673969</v>
      </c>
      <c r="AV32" s="184">
        <v>29.821943845339398</v>
      </c>
      <c r="AW32" s="184">
        <v>30.05261356365963</v>
      </c>
      <c r="AX32" s="184">
        <v>29.676429096391217</v>
      </c>
      <c r="AY32" s="184">
        <v>29.73948800235371</v>
      </c>
      <c r="AZ32" s="184">
        <v>30.724048309158732</v>
      </c>
      <c r="BA32" s="184">
        <v>30.957454556727079</v>
      </c>
      <c r="BB32" s="184">
        <v>30.924610405858992</v>
      </c>
      <c r="BC32" s="184">
        <v>31.336861758801728</v>
      </c>
      <c r="BD32" s="184">
        <v>30.935195934233626</v>
      </c>
      <c r="BE32" s="184">
        <v>31.128484362961743</v>
      </c>
      <c r="BF32" s="184">
        <v>30.926309056827836</v>
      </c>
      <c r="BG32" s="184">
        <v>30.89479275881046</v>
      </c>
      <c r="BH32" s="184">
        <v>31.23816780844966</v>
      </c>
      <c r="BI32" s="184" t="e">
        <v>#DIV/0!</v>
      </c>
      <c r="BJ32" s="184">
        <v>31.814469019093146</v>
      </c>
      <c r="BK32" s="184">
        <v>31.119559410337043</v>
      </c>
      <c r="BL32" s="184">
        <v>31.484087558214124</v>
      </c>
      <c r="BM32" s="184">
        <v>31.37525604721122</v>
      </c>
      <c r="BN32" s="184">
        <v>31.675462474435914</v>
      </c>
      <c r="BO32" s="184">
        <v>31.486366865889813</v>
      </c>
      <c r="BP32" s="184">
        <v>31.492575465076769</v>
      </c>
      <c r="BQ32" s="184">
        <v>31.725293895607795</v>
      </c>
      <c r="BR32" s="184">
        <v>31.492649376688036</v>
      </c>
      <c r="BS32" s="184">
        <v>31.475153195915436</v>
      </c>
      <c r="BT32" s="184">
        <v>31.574670457670095</v>
      </c>
      <c r="BU32" s="184">
        <v>31.695182570414921</v>
      </c>
      <c r="BV32" s="184">
        <v>31.883346673499812</v>
      </c>
      <c r="BW32" s="184">
        <v>31.517601694619366</v>
      </c>
      <c r="BX32" s="184">
        <v>32.491298518133178</v>
      </c>
      <c r="BY32" s="184">
        <v>32.345414149936168</v>
      </c>
      <c r="BZ32" s="184">
        <v>32.505603802823849</v>
      </c>
      <c r="CA32" s="184">
        <v>32.595601556064537</v>
      </c>
      <c r="CB32" s="184">
        <v>32.481468536216141</v>
      </c>
      <c r="CC32" s="184">
        <v>32.67212079933973</v>
      </c>
      <c r="CD32" s="184">
        <v>32.610119858220841</v>
      </c>
      <c r="CE32" s="184">
        <v>32.426648207405513</v>
      </c>
      <c r="CF32" s="184">
        <v>32.43575761082846</v>
      </c>
      <c r="CG32" s="184">
        <v>33.326464829511139</v>
      </c>
      <c r="CH32" s="184">
        <v>32.902918643493315</v>
      </c>
      <c r="CI32" s="184">
        <v>32.151172828357019</v>
      </c>
      <c r="CJ32" s="184">
        <v>33.953565760550852</v>
      </c>
      <c r="CK32" s="184">
        <v>33.989945820233608</v>
      </c>
      <c r="CL32" s="184">
        <v>33.962736067430534</v>
      </c>
      <c r="CM32" s="184">
        <v>34.381786337281156</v>
      </c>
      <c r="CN32" s="184">
        <v>34.080868935175083</v>
      </c>
      <c r="CO32" s="184">
        <v>34.081170278090752</v>
      </c>
      <c r="CP32" s="184">
        <v>34.240610348494386</v>
      </c>
      <c r="CQ32" s="184">
        <v>34.063005740001664</v>
      </c>
      <c r="CR32" s="184">
        <v>34.281248057963957</v>
      </c>
      <c r="CS32" s="184">
        <v>34.357370457334966</v>
      </c>
      <c r="CT32" s="184">
        <v>34.212961034296626</v>
      </c>
      <c r="CU32" s="184">
        <v>34.185660260698761</v>
      </c>
      <c r="CV32" s="184">
        <v>35.154658250662649</v>
      </c>
      <c r="CW32" s="184">
        <v>35.024456537577763</v>
      </c>
      <c r="CX32" s="184">
        <v>34.973703942419938</v>
      </c>
      <c r="CY32" s="184">
        <v>35.033328688351091</v>
      </c>
      <c r="CZ32" s="184">
        <v>35.275122600999417</v>
      </c>
      <c r="DA32" s="184">
        <v>35.087316398713824</v>
      </c>
      <c r="DB32" s="184">
        <v>35.095500382932151</v>
      </c>
      <c r="DC32" s="184">
        <v>35.243616613632121</v>
      </c>
      <c r="DD32" s="184">
        <v>35.332431736665512</v>
      </c>
      <c r="DE32" s="184">
        <v>40.411349257818124</v>
      </c>
      <c r="DF32" s="184">
        <v>35.011215440984799</v>
      </c>
      <c r="DG32" s="184">
        <v>35.200926357649635</v>
      </c>
      <c r="DH32" s="184">
        <v>36.516204496410431</v>
      </c>
      <c r="DI32" s="184">
        <v>36.388043084205954</v>
      </c>
      <c r="DJ32" s="184">
        <v>36.333541607053242</v>
      </c>
      <c r="DK32" s="184">
        <v>36.403234793200269</v>
      </c>
      <c r="DL32" s="184">
        <v>36.443694517792913</v>
      </c>
      <c r="DM32" s="184">
        <v>36.456079540566115</v>
      </c>
      <c r="DN32" s="184">
        <v>36.634281145252679</v>
      </c>
      <c r="DO32" s="184">
        <v>36.421598934917945</v>
      </c>
      <c r="DP32" s="184">
        <v>36.717235349458953</v>
      </c>
      <c r="DQ32" s="184">
        <v>36.740053153129089</v>
      </c>
      <c r="DR32" s="184">
        <v>36.366564232497183</v>
      </c>
      <c r="DS32" s="184">
        <v>36.753911802767547</v>
      </c>
      <c r="DT32" s="184">
        <v>38.454492216358254</v>
      </c>
      <c r="DU32" s="184">
        <v>38.113907231643502</v>
      </c>
      <c r="DV32" s="184">
        <v>38.065184943931115</v>
      </c>
      <c r="DW32" s="184">
        <v>38.140610601861724</v>
      </c>
      <c r="DX32" s="184">
        <v>38.173313499556905</v>
      </c>
      <c r="DY32" s="184">
        <v>38.227143353983266</v>
      </c>
      <c r="DZ32" s="184">
        <v>38.168500480477192</v>
      </c>
      <c r="EA32" s="184">
        <v>38.163397820840238</v>
      </c>
      <c r="EB32" s="184">
        <v>38.448988025451818</v>
      </c>
      <c r="EC32" s="184">
        <v>38.824942550163293</v>
      </c>
      <c r="ED32" s="184">
        <v>38.577905393611445</v>
      </c>
      <c r="EE32" s="184">
        <v>38.506401164284959</v>
      </c>
      <c r="EF32" s="184">
        <v>38.863202748700509</v>
      </c>
      <c r="EG32" s="184">
        <v>38.894439465983211</v>
      </c>
      <c r="EH32" s="184">
        <v>38.867790383179482</v>
      </c>
      <c r="EI32" s="184">
        <v>38.93613531861314</v>
      </c>
      <c r="EJ32" s="184">
        <v>39.197740172900701</v>
      </c>
      <c r="EK32" s="184">
        <v>39.018143976104028</v>
      </c>
      <c r="EL32" s="184">
        <v>38.963594499780953</v>
      </c>
      <c r="EM32" s="184">
        <v>39.182124004777954</v>
      </c>
      <c r="EN32" s="184">
        <v>39.242448068382288</v>
      </c>
      <c r="EO32" s="184">
        <v>39.55503796136545</v>
      </c>
      <c r="EP32" s="184">
        <v>39.33912992973908</v>
      </c>
      <c r="EQ32" s="184">
        <v>39.298867592560853</v>
      </c>
      <c r="ER32" s="184">
        <v>42.124138519785618</v>
      </c>
      <c r="ES32" s="184">
        <v>42.169361529796909</v>
      </c>
      <c r="ET32" s="184">
        <v>42.344418206107193</v>
      </c>
      <c r="EU32" s="184">
        <v>42.246484616410847</v>
      </c>
      <c r="EV32" s="184">
        <v>42.245402024880917</v>
      </c>
      <c r="EW32" s="184">
        <v>42.265927526400077</v>
      </c>
      <c r="EX32" s="184">
        <v>42.251975978650769</v>
      </c>
      <c r="EY32" s="184">
        <v>42.630327381571718</v>
      </c>
      <c r="EZ32" s="184">
        <v>42.288339410223898</v>
      </c>
      <c r="FA32" s="184">
        <v>44.045815279770444</v>
      </c>
      <c r="FB32" s="184">
        <v>43.823281073069026</v>
      </c>
      <c r="FC32" s="184">
        <v>42.399088447690183</v>
      </c>
      <c r="FD32" s="184">
        <v>47.736026297436879</v>
      </c>
      <c r="FE32" s="184">
        <v>47.571613036726546</v>
      </c>
      <c r="FF32" s="184">
        <v>47.527416418951837</v>
      </c>
      <c r="FG32" s="184">
        <v>47.679581076398392</v>
      </c>
      <c r="FH32" s="184">
        <v>47.70481890819638</v>
      </c>
      <c r="FI32" s="184">
        <v>47.70408826200245</v>
      </c>
      <c r="FJ32" s="184">
        <v>47.637508722138264</v>
      </c>
      <c r="FK32" s="184">
        <v>47.80216831611682</v>
      </c>
      <c r="FL32" s="184">
        <v>47.769022721548055</v>
      </c>
      <c r="FM32" s="184">
        <v>48.52058913329472</v>
      </c>
      <c r="FN32" s="184">
        <v>47.565863137286392</v>
      </c>
      <c r="FO32" s="184">
        <v>47.826163316350581</v>
      </c>
      <c r="FP32" s="184">
        <v>51.561548420985716</v>
      </c>
      <c r="FQ32" s="184">
        <v>51.374866647875734</v>
      </c>
      <c r="FR32" s="184">
        <v>52.279134124553345</v>
      </c>
      <c r="FS32" s="184">
        <v>52.096307070128091</v>
      </c>
      <c r="FT32" s="184">
        <v>51.562519421958037</v>
      </c>
      <c r="FU32" s="184">
        <v>51.567800815280769</v>
      </c>
      <c r="FV32" s="184">
        <v>51.426606858845652</v>
      </c>
      <c r="FW32" s="184">
        <v>51.642103541771775</v>
      </c>
      <c r="FX32" s="184">
        <v>51.609450181422623</v>
      </c>
      <c r="FY32" s="184">
        <v>51.659796483812791</v>
      </c>
      <c r="FZ32" s="184">
        <v>51.381164838730868</v>
      </c>
      <c r="GA32" s="184">
        <v>51.855397631679949</v>
      </c>
    </row>
    <row r="33" spans="2:183">
      <c r="B33" s="42"/>
      <c r="C33" s="185"/>
      <c r="D33" s="186"/>
      <c r="E33" s="186"/>
      <c r="F33" s="186"/>
      <c r="G33" s="186"/>
      <c r="H33" s="186"/>
      <c r="I33" s="186"/>
      <c r="J33" s="186"/>
      <c r="K33" s="186"/>
      <c r="L33" s="186"/>
      <c r="M33" s="186"/>
      <c r="N33" s="186"/>
      <c r="O33" s="186"/>
      <c r="P33" s="186"/>
      <c r="Q33" s="186"/>
      <c r="R33" s="186"/>
      <c r="S33" s="186"/>
      <c r="T33" s="186"/>
      <c r="U33" s="186"/>
      <c r="V33" s="186"/>
      <c r="W33" s="186"/>
      <c r="X33" s="186"/>
      <c r="Y33" s="186"/>
      <c r="Z33" s="186"/>
      <c r="AA33" s="186"/>
      <c r="AB33" s="186"/>
      <c r="AC33" s="186"/>
      <c r="AD33" s="186"/>
      <c r="AE33" s="186"/>
      <c r="AF33" s="186"/>
      <c r="AG33" s="186"/>
      <c r="AH33" s="186"/>
      <c r="AI33" s="186"/>
      <c r="AJ33" s="186"/>
      <c r="AK33" s="186"/>
      <c r="AL33" s="186"/>
      <c r="AM33" s="186"/>
      <c r="AN33" s="186"/>
      <c r="AO33" s="186"/>
      <c r="AP33" s="186"/>
      <c r="AQ33" s="186"/>
      <c r="AR33" s="186"/>
      <c r="AS33" s="186"/>
      <c r="AT33" s="186"/>
      <c r="AU33" s="186"/>
      <c r="AV33" s="186"/>
      <c r="AW33" s="186"/>
      <c r="AX33" s="186"/>
      <c r="AY33" s="186"/>
      <c r="AZ33" s="186"/>
      <c r="BA33" s="186"/>
      <c r="BB33" s="186"/>
      <c r="BC33" s="186"/>
      <c r="BD33" s="186"/>
      <c r="BE33" s="186"/>
      <c r="BF33" s="186"/>
      <c r="BG33" s="186"/>
      <c r="BH33" s="186"/>
      <c r="BI33" s="186"/>
      <c r="BJ33" s="186"/>
      <c r="BK33" s="186"/>
      <c r="BL33" s="186"/>
      <c r="BM33" s="186"/>
      <c r="BN33" s="186"/>
      <c r="BO33" s="186"/>
      <c r="BP33" s="186"/>
      <c r="BQ33" s="186"/>
      <c r="BR33" s="186"/>
      <c r="BS33" s="186"/>
      <c r="BT33" s="186"/>
      <c r="BU33" s="186"/>
      <c r="BV33" s="186"/>
      <c r="BW33" s="186"/>
      <c r="BX33" s="186"/>
      <c r="BY33" s="186"/>
      <c r="BZ33" s="186"/>
      <c r="CA33" s="186"/>
      <c r="CB33" s="186"/>
      <c r="CC33" s="186"/>
      <c r="CD33" s="186"/>
      <c r="CE33" s="186"/>
      <c r="CF33" s="186"/>
      <c r="CG33" s="186"/>
      <c r="CH33" s="186"/>
      <c r="CI33" s="186"/>
      <c r="CJ33" s="186"/>
      <c r="CK33" s="186"/>
      <c r="CL33" s="186"/>
      <c r="CM33" s="186"/>
      <c r="CN33" s="186"/>
      <c r="CO33" s="186"/>
      <c r="CP33" s="186"/>
      <c r="CQ33" s="186"/>
      <c r="CR33" s="186"/>
      <c r="CS33" s="186"/>
      <c r="CT33" s="186"/>
      <c r="CU33" s="186"/>
      <c r="CV33" s="186"/>
      <c r="CW33" s="186"/>
      <c r="CX33" s="186"/>
      <c r="CY33" s="186"/>
      <c r="CZ33" s="186"/>
      <c r="DA33" s="186"/>
      <c r="DB33" s="186"/>
      <c r="DC33" s="186"/>
      <c r="DD33" s="186"/>
      <c r="DE33" s="186"/>
      <c r="DF33" s="186"/>
      <c r="DG33" s="186"/>
      <c r="DH33" s="186"/>
      <c r="DI33" s="186"/>
      <c r="DJ33" s="186"/>
      <c r="DK33" s="186"/>
      <c r="DL33" s="186"/>
      <c r="DM33" s="186"/>
      <c r="DN33" s="186"/>
      <c r="DO33" s="186"/>
      <c r="DP33" s="186"/>
      <c r="DQ33" s="186"/>
      <c r="DR33" s="186"/>
      <c r="DS33" s="186"/>
      <c r="DT33" s="186"/>
      <c r="DU33" s="186"/>
      <c r="DV33" s="186"/>
      <c r="DW33" s="186"/>
      <c r="DX33" s="186"/>
      <c r="DY33" s="186"/>
      <c r="DZ33" s="186"/>
      <c r="EA33" s="186"/>
      <c r="EB33" s="186"/>
      <c r="EC33" s="186"/>
      <c r="ED33" s="186"/>
      <c r="EE33" s="186"/>
      <c r="EF33" s="186"/>
      <c r="EG33" s="186"/>
      <c r="EH33" s="186"/>
      <c r="EI33" s="186"/>
      <c r="EJ33" s="186"/>
      <c r="EK33" s="186"/>
      <c r="EL33" s="186"/>
      <c r="EM33" s="186"/>
      <c r="EN33" s="186"/>
      <c r="EO33" s="186"/>
      <c r="EP33" s="186"/>
      <c r="EQ33" s="186"/>
      <c r="ER33" s="186"/>
      <c r="ES33" s="186"/>
      <c r="ET33" s="186"/>
      <c r="EU33" s="186"/>
      <c r="EV33" s="186"/>
      <c r="EW33" s="186"/>
      <c r="EX33" s="186"/>
      <c r="EY33" s="186"/>
      <c r="EZ33" s="186"/>
      <c r="FA33" s="186"/>
      <c r="FB33" s="186"/>
      <c r="FC33" s="186"/>
      <c r="FD33" s="186"/>
      <c r="FE33" s="186"/>
      <c r="FF33" s="186"/>
      <c r="FG33" s="186"/>
      <c r="FH33" s="186"/>
      <c r="FI33" s="186"/>
      <c r="FJ33" s="186"/>
      <c r="FK33" s="186"/>
      <c r="FL33" s="186"/>
      <c r="FM33" s="186"/>
      <c r="FN33" s="186"/>
      <c r="FO33" s="186"/>
      <c r="FP33" s="186"/>
      <c r="FQ33" s="186"/>
      <c r="FR33" s="186"/>
      <c r="FS33" s="186"/>
      <c r="FT33" s="186"/>
      <c r="FU33" s="186"/>
      <c r="FV33" s="186"/>
      <c r="FW33" s="186"/>
      <c r="FX33" s="186"/>
      <c r="FY33" s="186"/>
      <c r="FZ33" s="186"/>
      <c r="GA33" s="186"/>
    </row>
    <row r="34" spans="2:183">
      <c r="B34" s="188" t="s">
        <v>32</v>
      </c>
      <c r="C34" s="189" t="s">
        <v>33</v>
      </c>
      <c r="D34" s="162">
        <v>41275</v>
      </c>
      <c r="E34" s="162">
        <v>41306</v>
      </c>
      <c r="F34" s="162">
        <v>41334</v>
      </c>
      <c r="G34" s="162">
        <v>41365</v>
      </c>
      <c r="H34" s="162">
        <v>41395</v>
      </c>
      <c r="I34" s="162">
        <v>41426</v>
      </c>
      <c r="J34" s="162">
        <v>41456</v>
      </c>
      <c r="K34" s="162">
        <v>41487</v>
      </c>
      <c r="L34" s="162">
        <v>41518</v>
      </c>
      <c r="M34" s="162">
        <v>41548</v>
      </c>
      <c r="N34" s="162">
        <v>41579</v>
      </c>
      <c r="O34" s="162">
        <v>41609</v>
      </c>
      <c r="P34" s="162">
        <v>41640</v>
      </c>
      <c r="Q34" s="162">
        <v>41671</v>
      </c>
      <c r="R34" s="162">
        <v>41699</v>
      </c>
      <c r="S34" s="162">
        <v>41730</v>
      </c>
      <c r="T34" s="162">
        <v>41760</v>
      </c>
      <c r="U34" s="162">
        <v>41791</v>
      </c>
      <c r="V34" s="162">
        <v>41821</v>
      </c>
      <c r="W34" s="162">
        <v>41852</v>
      </c>
      <c r="X34" s="162">
        <v>41883</v>
      </c>
      <c r="Y34" s="162">
        <v>41913</v>
      </c>
      <c r="Z34" s="162">
        <v>41944</v>
      </c>
      <c r="AA34" s="162">
        <v>41974</v>
      </c>
      <c r="AB34" s="162">
        <v>42005</v>
      </c>
      <c r="AC34" s="162">
        <v>42036</v>
      </c>
      <c r="AD34" s="162">
        <v>42064</v>
      </c>
      <c r="AE34" s="162">
        <v>42095</v>
      </c>
      <c r="AF34" s="162">
        <v>42125</v>
      </c>
      <c r="AG34" s="162">
        <v>42156</v>
      </c>
      <c r="AH34" s="162">
        <v>42186</v>
      </c>
      <c r="AI34" s="162">
        <v>42217</v>
      </c>
      <c r="AJ34" s="162">
        <v>42248</v>
      </c>
      <c r="AK34" s="162">
        <v>42278</v>
      </c>
      <c r="AL34" s="162">
        <v>42309</v>
      </c>
      <c r="AM34" s="162">
        <v>42339</v>
      </c>
      <c r="AN34" s="162">
        <v>42370</v>
      </c>
      <c r="AO34" s="162">
        <v>42401</v>
      </c>
      <c r="AP34" s="162">
        <v>42430</v>
      </c>
      <c r="AQ34" s="162">
        <v>42461</v>
      </c>
      <c r="AR34" s="162">
        <v>42491</v>
      </c>
      <c r="AS34" s="162">
        <v>42522</v>
      </c>
      <c r="AT34" s="162">
        <v>42552</v>
      </c>
      <c r="AU34" s="162">
        <v>42583</v>
      </c>
      <c r="AV34" s="162">
        <v>42614</v>
      </c>
      <c r="AW34" s="162">
        <v>42644</v>
      </c>
      <c r="AX34" s="162">
        <v>42675</v>
      </c>
      <c r="AY34" s="162">
        <v>42705</v>
      </c>
      <c r="AZ34" s="162">
        <v>42736</v>
      </c>
      <c r="BA34" s="162">
        <v>42767</v>
      </c>
      <c r="BB34" s="162">
        <v>42795</v>
      </c>
      <c r="BC34" s="162">
        <v>42826</v>
      </c>
      <c r="BD34" s="162">
        <v>42856</v>
      </c>
      <c r="BE34" s="162">
        <v>42887</v>
      </c>
      <c r="BF34" s="162">
        <v>42917</v>
      </c>
      <c r="BG34" s="162">
        <v>42948</v>
      </c>
      <c r="BH34" s="162">
        <v>42979</v>
      </c>
      <c r="BI34" s="162">
        <v>43009</v>
      </c>
      <c r="BJ34" s="162">
        <v>43040</v>
      </c>
      <c r="BK34" s="162">
        <v>43070</v>
      </c>
      <c r="BL34" s="162">
        <v>43101</v>
      </c>
      <c r="BM34" s="162">
        <v>43132</v>
      </c>
      <c r="BN34" s="162">
        <v>43160</v>
      </c>
      <c r="BO34" s="162">
        <v>43191</v>
      </c>
      <c r="BP34" s="162">
        <v>43221</v>
      </c>
      <c r="BQ34" s="162">
        <v>43252</v>
      </c>
      <c r="BR34" s="162">
        <v>43282</v>
      </c>
      <c r="BS34" s="162">
        <v>43313</v>
      </c>
      <c r="BT34" s="162">
        <v>43344</v>
      </c>
      <c r="BU34" s="162">
        <v>43374</v>
      </c>
      <c r="BV34" s="162">
        <v>43405</v>
      </c>
      <c r="BW34" s="162">
        <v>43435</v>
      </c>
      <c r="BX34" s="162">
        <v>43466</v>
      </c>
      <c r="BY34" s="162">
        <v>43497</v>
      </c>
      <c r="BZ34" s="162">
        <v>43525</v>
      </c>
      <c r="CA34" s="162">
        <v>43556</v>
      </c>
      <c r="CB34" s="162">
        <v>43586</v>
      </c>
      <c r="CC34" s="162">
        <v>43617</v>
      </c>
      <c r="CD34" s="162">
        <v>43647</v>
      </c>
      <c r="CE34" s="162">
        <v>43678</v>
      </c>
      <c r="CF34" s="162">
        <v>43709</v>
      </c>
      <c r="CG34" s="162">
        <v>43739</v>
      </c>
      <c r="CH34" s="162">
        <v>43770</v>
      </c>
      <c r="CI34" s="162">
        <v>43800</v>
      </c>
      <c r="CJ34" s="162">
        <v>43831</v>
      </c>
      <c r="CK34" s="162">
        <v>43862</v>
      </c>
      <c r="CL34" s="162">
        <v>43891</v>
      </c>
      <c r="CM34" s="162">
        <v>43922</v>
      </c>
      <c r="CN34" s="162">
        <v>43952</v>
      </c>
      <c r="CO34" s="162">
        <v>43983</v>
      </c>
      <c r="CP34" s="162">
        <v>44013</v>
      </c>
      <c r="CQ34" s="162">
        <v>44044</v>
      </c>
      <c r="CR34" s="162">
        <v>44075</v>
      </c>
      <c r="CS34" s="162">
        <v>44105</v>
      </c>
      <c r="CT34" s="162">
        <v>44136</v>
      </c>
      <c r="CU34" s="162">
        <v>44166</v>
      </c>
      <c r="CV34" s="162">
        <v>44197</v>
      </c>
      <c r="CW34" s="162">
        <v>44228</v>
      </c>
      <c r="CX34" s="162">
        <v>44256</v>
      </c>
      <c r="CY34" s="162">
        <v>44287</v>
      </c>
      <c r="CZ34" s="162">
        <v>44317</v>
      </c>
      <c r="DA34" s="162">
        <v>44348</v>
      </c>
      <c r="DB34" s="162">
        <v>44378</v>
      </c>
      <c r="DC34" s="162">
        <v>44409</v>
      </c>
      <c r="DD34" s="162">
        <v>44440</v>
      </c>
      <c r="DE34" s="162">
        <v>44470</v>
      </c>
      <c r="DF34" s="162">
        <v>44501</v>
      </c>
      <c r="DG34" s="162">
        <v>44531</v>
      </c>
      <c r="DH34" s="162">
        <v>44562</v>
      </c>
      <c r="DI34" s="162">
        <v>44593</v>
      </c>
      <c r="DJ34" s="162">
        <v>44621</v>
      </c>
      <c r="DK34" s="162">
        <v>44652</v>
      </c>
      <c r="DL34" s="162">
        <v>44682</v>
      </c>
      <c r="DM34" s="162">
        <v>44713</v>
      </c>
      <c r="DN34" s="162">
        <v>44743</v>
      </c>
      <c r="DO34" s="162">
        <v>44774</v>
      </c>
      <c r="DP34" s="162">
        <v>44805</v>
      </c>
      <c r="DQ34" s="162">
        <v>44835</v>
      </c>
      <c r="DR34" s="162">
        <v>44866</v>
      </c>
      <c r="DS34" s="162">
        <v>44896</v>
      </c>
      <c r="DT34" s="162">
        <v>44927</v>
      </c>
      <c r="DU34" s="162">
        <v>44958</v>
      </c>
      <c r="DV34" s="162">
        <v>44986</v>
      </c>
      <c r="DW34" s="162">
        <v>45017</v>
      </c>
      <c r="DX34" s="162">
        <v>45047</v>
      </c>
      <c r="DY34" s="162">
        <v>45078</v>
      </c>
      <c r="DZ34" s="162">
        <v>45108</v>
      </c>
      <c r="EA34" s="162">
        <v>45139</v>
      </c>
      <c r="EB34" s="162">
        <v>45170</v>
      </c>
      <c r="EC34" s="162">
        <v>45200</v>
      </c>
      <c r="ED34" s="162">
        <v>45231</v>
      </c>
      <c r="EE34" s="162">
        <v>45261</v>
      </c>
      <c r="EF34" s="162">
        <v>45292</v>
      </c>
      <c r="EG34" s="162">
        <v>45323</v>
      </c>
      <c r="EH34" s="162">
        <v>45352</v>
      </c>
      <c r="EI34" s="162">
        <v>45383</v>
      </c>
      <c r="EJ34" s="162">
        <v>45413</v>
      </c>
      <c r="EK34" s="162">
        <v>45444</v>
      </c>
      <c r="EL34" s="162">
        <v>45474</v>
      </c>
      <c r="EM34" s="162">
        <v>45505</v>
      </c>
      <c r="EN34" s="162">
        <v>45536</v>
      </c>
      <c r="EO34" s="162">
        <v>45566</v>
      </c>
      <c r="EP34" s="162">
        <v>45597</v>
      </c>
      <c r="EQ34" s="162">
        <v>45627</v>
      </c>
      <c r="ER34" s="162">
        <v>45658</v>
      </c>
      <c r="ES34" s="162">
        <v>45689</v>
      </c>
      <c r="ET34" s="162">
        <v>45717</v>
      </c>
      <c r="EU34" s="162">
        <v>45748</v>
      </c>
      <c r="EV34" s="162">
        <v>45778</v>
      </c>
      <c r="EW34" s="162">
        <v>45809</v>
      </c>
      <c r="EX34" s="162">
        <v>45839</v>
      </c>
      <c r="EY34" s="162">
        <v>45870</v>
      </c>
      <c r="EZ34" s="162">
        <v>45901</v>
      </c>
      <c r="FA34" s="162">
        <v>45931</v>
      </c>
      <c r="FB34" s="162">
        <v>45962</v>
      </c>
      <c r="FC34" s="162">
        <v>45992</v>
      </c>
      <c r="FD34" s="162">
        <v>46023</v>
      </c>
      <c r="FE34" s="162">
        <v>46054</v>
      </c>
      <c r="FF34" s="162">
        <v>46082</v>
      </c>
      <c r="FG34" s="162">
        <v>46113</v>
      </c>
      <c r="FH34" s="162">
        <v>46143</v>
      </c>
      <c r="FI34" s="162">
        <v>46174</v>
      </c>
      <c r="FJ34" s="162">
        <v>46204</v>
      </c>
      <c r="FK34" s="162">
        <v>46235</v>
      </c>
      <c r="FL34" s="162">
        <v>46266</v>
      </c>
      <c r="FM34" s="162">
        <v>46296</v>
      </c>
      <c r="FN34" s="162">
        <v>46327</v>
      </c>
      <c r="FO34" s="162">
        <v>46357</v>
      </c>
      <c r="FP34" s="162">
        <v>46388</v>
      </c>
      <c r="FQ34" s="162">
        <v>46419</v>
      </c>
      <c r="FR34" s="162">
        <v>46447</v>
      </c>
      <c r="FS34" s="162">
        <v>46478</v>
      </c>
      <c r="FT34" s="162">
        <v>46508</v>
      </c>
      <c r="FU34" s="162">
        <v>46539</v>
      </c>
      <c r="FV34" s="162">
        <v>46569</v>
      </c>
      <c r="FW34" s="162">
        <v>46600</v>
      </c>
      <c r="FX34" s="162">
        <v>46631</v>
      </c>
      <c r="FY34" s="162">
        <v>46661</v>
      </c>
      <c r="FZ34" s="162">
        <v>46692</v>
      </c>
      <c r="GA34" s="162">
        <v>46722</v>
      </c>
    </row>
    <row r="35" spans="2:183">
      <c r="B35" s="75" t="s">
        <v>2</v>
      </c>
      <c r="C35" s="163" t="s">
        <v>34</v>
      </c>
      <c r="D35" s="164">
        <v>153</v>
      </c>
      <c r="E35" s="165">
        <v>153</v>
      </c>
      <c r="F35" s="165">
        <v>153</v>
      </c>
      <c r="G35" s="165">
        <v>153</v>
      </c>
      <c r="H35" s="165">
        <v>153</v>
      </c>
      <c r="I35" s="165">
        <v>153</v>
      </c>
      <c r="J35" s="165">
        <v>153</v>
      </c>
      <c r="K35" s="165">
        <v>153</v>
      </c>
      <c r="L35" s="165">
        <v>153</v>
      </c>
      <c r="M35" s="165">
        <v>153</v>
      </c>
      <c r="N35" s="165">
        <v>153</v>
      </c>
      <c r="O35" s="165">
        <v>153</v>
      </c>
      <c r="P35" s="165">
        <v>153</v>
      </c>
      <c r="Q35" s="165">
        <v>153</v>
      </c>
      <c r="R35" s="165">
        <v>153</v>
      </c>
      <c r="S35" s="165">
        <v>153</v>
      </c>
      <c r="T35" s="165">
        <v>153</v>
      </c>
      <c r="U35" s="165">
        <v>153</v>
      </c>
      <c r="V35" s="165">
        <v>153</v>
      </c>
      <c r="W35" s="165">
        <v>153</v>
      </c>
      <c r="X35" s="165">
        <v>153</v>
      </c>
      <c r="Y35" s="165">
        <v>153</v>
      </c>
      <c r="Z35" s="165">
        <v>153</v>
      </c>
      <c r="AA35" s="165">
        <v>153</v>
      </c>
      <c r="AB35" s="165">
        <v>153</v>
      </c>
      <c r="AC35" s="165">
        <v>153</v>
      </c>
      <c r="AD35" s="165">
        <v>153</v>
      </c>
      <c r="AE35" s="165">
        <v>153</v>
      </c>
      <c r="AF35" s="165">
        <v>153</v>
      </c>
      <c r="AG35" s="165">
        <v>153</v>
      </c>
      <c r="AH35" s="165">
        <v>153</v>
      </c>
      <c r="AI35" s="165">
        <v>153</v>
      </c>
      <c r="AJ35" s="165">
        <v>153</v>
      </c>
      <c r="AK35" s="165">
        <v>153</v>
      </c>
      <c r="AL35" s="165">
        <v>153</v>
      </c>
      <c r="AM35" s="165">
        <v>153</v>
      </c>
      <c r="AN35" s="165">
        <v>153</v>
      </c>
      <c r="AO35" s="165">
        <v>153</v>
      </c>
      <c r="AP35" s="165">
        <v>153</v>
      </c>
      <c r="AQ35" s="165">
        <v>153</v>
      </c>
      <c r="AR35" s="165">
        <v>153</v>
      </c>
      <c r="AS35" s="165">
        <v>153</v>
      </c>
      <c r="AT35" s="165">
        <v>153</v>
      </c>
      <c r="AU35" s="165">
        <v>153</v>
      </c>
      <c r="AV35" s="165">
        <v>153</v>
      </c>
      <c r="AW35" s="165">
        <v>153</v>
      </c>
      <c r="AX35" s="165">
        <v>153</v>
      </c>
      <c r="AY35" s="165">
        <v>153</v>
      </c>
      <c r="AZ35" s="165">
        <v>153</v>
      </c>
      <c r="BA35" s="165">
        <v>153</v>
      </c>
      <c r="BB35" s="165">
        <v>153</v>
      </c>
      <c r="BC35" s="165">
        <v>153</v>
      </c>
      <c r="BD35" s="165">
        <v>153</v>
      </c>
      <c r="BE35" s="165">
        <v>153</v>
      </c>
      <c r="BF35" s="165">
        <v>153</v>
      </c>
      <c r="BG35" s="165">
        <v>153</v>
      </c>
      <c r="BH35" s="165">
        <v>153</v>
      </c>
      <c r="BI35" s="165">
        <v>153</v>
      </c>
      <c r="BJ35" s="165">
        <v>153</v>
      </c>
      <c r="BK35" s="165">
        <v>153</v>
      </c>
      <c r="BL35" s="165">
        <v>153</v>
      </c>
      <c r="BM35" s="165">
        <v>153</v>
      </c>
      <c r="BN35" s="165">
        <v>153</v>
      </c>
      <c r="BO35" s="165">
        <v>153</v>
      </c>
      <c r="BP35" s="165">
        <v>153</v>
      </c>
      <c r="BQ35" s="165">
        <v>153</v>
      </c>
      <c r="BR35" s="165">
        <v>153</v>
      </c>
      <c r="BS35" s="165">
        <v>153</v>
      </c>
      <c r="BT35" s="165">
        <v>153</v>
      </c>
      <c r="BU35" s="165">
        <v>153</v>
      </c>
      <c r="BV35" s="165">
        <v>153</v>
      </c>
      <c r="BW35" s="165">
        <v>153</v>
      </c>
      <c r="BX35" s="165">
        <v>153</v>
      </c>
      <c r="BY35" s="165">
        <v>153</v>
      </c>
      <c r="BZ35" s="165">
        <v>153</v>
      </c>
      <c r="CA35" s="165">
        <v>153</v>
      </c>
      <c r="CB35" s="165">
        <v>153</v>
      </c>
      <c r="CC35" s="165">
        <v>153</v>
      </c>
      <c r="CD35" s="165">
        <v>153</v>
      </c>
      <c r="CE35" s="165">
        <v>153</v>
      </c>
      <c r="CF35" s="165">
        <v>153</v>
      </c>
      <c r="CG35" s="165">
        <v>153</v>
      </c>
      <c r="CH35" s="165">
        <v>153</v>
      </c>
      <c r="CI35" s="165">
        <v>153</v>
      </c>
      <c r="CJ35" s="165">
        <v>153</v>
      </c>
      <c r="CK35" s="165">
        <v>153</v>
      </c>
      <c r="CL35" s="165">
        <v>153</v>
      </c>
      <c r="CM35" s="165">
        <v>153</v>
      </c>
      <c r="CN35" s="165">
        <v>153</v>
      </c>
      <c r="CO35" s="165">
        <v>153</v>
      </c>
      <c r="CP35" s="165">
        <v>153</v>
      </c>
      <c r="CQ35" s="165">
        <v>153</v>
      </c>
      <c r="CR35" s="165">
        <v>153</v>
      </c>
      <c r="CS35" s="165">
        <v>153</v>
      </c>
      <c r="CT35" s="165">
        <v>153</v>
      </c>
      <c r="CU35" s="165">
        <v>153</v>
      </c>
      <c r="CV35" s="165">
        <v>153</v>
      </c>
      <c r="CW35" s="165">
        <v>153</v>
      </c>
      <c r="CX35" s="165">
        <v>153</v>
      </c>
      <c r="CY35" s="165">
        <v>153</v>
      </c>
      <c r="CZ35" s="165">
        <v>153</v>
      </c>
      <c r="DA35" s="165">
        <v>153</v>
      </c>
      <c r="DB35" s="165">
        <v>153</v>
      </c>
      <c r="DC35" s="165">
        <v>153</v>
      </c>
      <c r="DD35" s="165">
        <v>153</v>
      </c>
      <c r="DE35" s="165">
        <v>153</v>
      </c>
      <c r="DF35" s="165">
        <v>153</v>
      </c>
      <c r="DG35" s="165">
        <v>153</v>
      </c>
      <c r="DH35" s="165">
        <v>153</v>
      </c>
      <c r="DI35" s="165">
        <v>153</v>
      </c>
      <c r="DJ35" s="165">
        <v>153</v>
      </c>
      <c r="DK35" s="165">
        <v>153</v>
      </c>
      <c r="DL35" s="165">
        <v>153</v>
      </c>
      <c r="DM35" s="165">
        <v>153</v>
      </c>
      <c r="DN35" s="165">
        <v>153</v>
      </c>
      <c r="DO35" s="165">
        <v>153</v>
      </c>
      <c r="DP35" s="165">
        <v>153</v>
      </c>
      <c r="DQ35" s="165">
        <v>153</v>
      </c>
      <c r="DR35" s="165">
        <v>153</v>
      </c>
      <c r="DS35" s="165">
        <v>153</v>
      </c>
      <c r="DT35" s="165">
        <v>153</v>
      </c>
      <c r="DU35" s="165">
        <v>153</v>
      </c>
      <c r="DV35" s="165">
        <v>153</v>
      </c>
      <c r="DW35" s="165">
        <v>153</v>
      </c>
      <c r="DX35" s="165">
        <v>153</v>
      </c>
      <c r="DY35" s="165">
        <v>153</v>
      </c>
      <c r="DZ35" s="165">
        <v>153</v>
      </c>
      <c r="EA35" s="165">
        <v>153</v>
      </c>
      <c r="EB35" s="165">
        <v>153</v>
      </c>
      <c r="EC35" s="165">
        <v>153</v>
      </c>
      <c r="ED35" s="165">
        <v>153</v>
      </c>
      <c r="EE35" s="165">
        <v>153</v>
      </c>
      <c r="EF35" s="165">
        <v>153</v>
      </c>
      <c r="EG35" s="165">
        <v>153</v>
      </c>
      <c r="EH35" s="165">
        <v>153</v>
      </c>
      <c r="EI35" s="165">
        <v>153</v>
      </c>
      <c r="EJ35" s="165">
        <v>153</v>
      </c>
      <c r="EK35" s="165">
        <v>153</v>
      </c>
      <c r="EL35" s="165">
        <v>153</v>
      </c>
      <c r="EM35" s="165">
        <v>153</v>
      </c>
      <c r="EN35" s="165">
        <v>153</v>
      </c>
      <c r="EO35" s="165">
        <v>153</v>
      </c>
      <c r="EP35" s="165">
        <v>153</v>
      </c>
      <c r="EQ35" s="165">
        <v>153</v>
      </c>
      <c r="ER35" s="165">
        <v>153</v>
      </c>
      <c r="ES35" s="165">
        <v>153</v>
      </c>
      <c r="ET35" s="165">
        <v>153</v>
      </c>
      <c r="EU35" s="165">
        <v>153</v>
      </c>
      <c r="EV35" s="165">
        <v>153</v>
      </c>
      <c r="EW35" s="165">
        <v>153</v>
      </c>
      <c r="EX35" s="165">
        <v>153</v>
      </c>
      <c r="EY35" s="165">
        <v>153</v>
      </c>
      <c r="EZ35" s="165">
        <v>153</v>
      </c>
      <c r="FA35" s="165">
        <v>153</v>
      </c>
      <c r="FB35" s="165">
        <v>153</v>
      </c>
      <c r="FC35" s="165">
        <v>153</v>
      </c>
      <c r="FD35" s="165">
        <v>153</v>
      </c>
      <c r="FE35" s="165">
        <v>153</v>
      </c>
      <c r="FF35" s="165">
        <v>153</v>
      </c>
      <c r="FG35" s="165">
        <v>153</v>
      </c>
      <c r="FH35" s="165">
        <v>153</v>
      </c>
      <c r="FI35" s="165">
        <v>153</v>
      </c>
      <c r="FJ35" s="165">
        <v>153</v>
      </c>
      <c r="FK35" s="165">
        <v>153</v>
      </c>
      <c r="FL35" s="165">
        <v>153</v>
      </c>
      <c r="FM35" s="165">
        <v>153</v>
      </c>
      <c r="FN35" s="165">
        <v>153</v>
      </c>
      <c r="FO35" s="165">
        <v>153</v>
      </c>
      <c r="FP35" s="165">
        <v>153</v>
      </c>
      <c r="FQ35" s="165">
        <v>153</v>
      </c>
      <c r="FR35" s="165">
        <v>153</v>
      </c>
      <c r="FS35" s="165">
        <v>153</v>
      </c>
      <c r="FT35" s="165">
        <v>153</v>
      </c>
      <c r="FU35" s="165">
        <v>153</v>
      </c>
      <c r="FV35" s="165">
        <v>153</v>
      </c>
      <c r="FW35" s="165">
        <v>153</v>
      </c>
      <c r="FX35" s="165">
        <v>153</v>
      </c>
      <c r="FY35" s="165">
        <v>153</v>
      </c>
      <c r="FZ35" s="165">
        <v>153</v>
      </c>
      <c r="GA35" s="165">
        <v>153</v>
      </c>
    </row>
    <row r="36" spans="2:183">
      <c r="B36" s="96" t="s">
        <v>2</v>
      </c>
      <c r="C36" s="166" t="s">
        <v>35</v>
      </c>
      <c r="D36" s="167">
        <v>44419.359166666669</v>
      </c>
      <c r="E36" s="168">
        <v>39849.828333333338</v>
      </c>
      <c r="F36" s="168">
        <v>43841.729166666664</v>
      </c>
      <c r="G36" s="168">
        <v>42505.817499999997</v>
      </c>
      <c r="H36" s="168">
        <v>43844.34375</v>
      </c>
      <c r="I36" s="168">
        <v>42666.052083333336</v>
      </c>
      <c r="J36" s="168">
        <v>44584.083333333336</v>
      </c>
      <c r="K36" s="168">
        <v>44571.9375</v>
      </c>
      <c r="L36" s="168">
        <v>42265.132916666662</v>
      </c>
      <c r="M36" s="168">
        <v>43186.893333333333</v>
      </c>
      <c r="N36" s="168">
        <v>41723.737083333333</v>
      </c>
      <c r="O36" s="168">
        <v>43653.580833333333</v>
      </c>
      <c r="P36" s="168">
        <v>44538.817500000005</v>
      </c>
      <c r="Q36" s="168">
        <v>40039.275833333333</v>
      </c>
      <c r="R36" s="168">
        <v>43647.924583333333</v>
      </c>
      <c r="S36" s="168">
        <v>35455.245000000003</v>
      </c>
      <c r="T36" s="168">
        <v>20974.397083333333</v>
      </c>
      <c r="U36" s="168">
        <v>42842.018333333333</v>
      </c>
      <c r="V36" s="168">
        <v>44498.479166666664</v>
      </c>
      <c r="W36" s="168">
        <v>44510.885416666664</v>
      </c>
      <c r="X36" s="168">
        <v>42288.804583333338</v>
      </c>
      <c r="Y36" s="168">
        <v>43728</v>
      </c>
      <c r="Z36" s="168">
        <v>41921.460833333338</v>
      </c>
      <c r="AA36" s="168">
        <v>43718.171666666669</v>
      </c>
      <c r="AB36" s="168">
        <v>44118.354166666664</v>
      </c>
      <c r="AC36" s="168">
        <v>39877.273333333338</v>
      </c>
      <c r="AD36" s="168">
        <v>43611.481666666667</v>
      </c>
      <c r="AE36" s="168">
        <v>42168.023333333338</v>
      </c>
      <c r="AF36" s="168">
        <v>43261.135416666664</v>
      </c>
      <c r="AG36" s="168">
        <v>42753.127500000002</v>
      </c>
      <c r="AH36" s="168">
        <v>44487.291666666664</v>
      </c>
      <c r="AI36" s="168">
        <v>44441.083333333336</v>
      </c>
      <c r="AJ36" s="168">
        <v>42188.19</v>
      </c>
      <c r="AK36" s="168">
        <v>43540.757916666662</v>
      </c>
      <c r="AL36" s="168">
        <v>41922.385416666664</v>
      </c>
      <c r="AM36" s="168">
        <v>43406.512916666667</v>
      </c>
      <c r="AN36" s="168">
        <v>44271.34375</v>
      </c>
      <c r="AO36" s="168">
        <v>41598.971250000002</v>
      </c>
      <c r="AP36" s="168">
        <v>43891.765833333331</v>
      </c>
      <c r="AQ36" s="168">
        <v>21203.650833333333</v>
      </c>
      <c r="AR36" s="168">
        <v>29659.518333333333</v>
      </c>
      <c r="AS36" s="168">
        <v>42936.041666666664</v>
      </c>
      <c r="AT36" s="168">
        <v>44684.03125</v>
      </c>
      <c r="AU36" s="168">
        <v>44746.765833333331</v>
      </c>
      <c r="AV36" s="168">
        <v>42546.078333333338</v>
      </c>
      <c r="AW36" s="168">
        <v>43486.893333333333</v>
      </c>
      <c r="AX36" s="168">
        <v>42154.929583333338</v>
      </c>
      <c r="AY36" s="168">
        <v>43531.273333333338</v>
      </c>
      <c r="AZ36" s="168">
        <v>44245.078333333331</v>
      </c>
      <c r="BA36" s="168">
        <v>40010.635416666664</v>
      </c>
      <c r="BB36" s="168">
        <v>43870.260416666664</v>
      </c>
      <c r="BC36" s="168">
        <v>42158.703333333338</v>
      </c>
      <c r="BD36" s="168">
        <v>43322.283750000002</v>
      </c>
      <c r="BE36" s="168">
        <v>42927.289166666662</v>
      </c>
      <c r="BF36" s="168">
        <v>44545.708333333336</v>
      </c>
      <c r="BG36" s="168">
        <v>44671.083333333336</v>
      </c>
      <c r="BH36" s="168">
        <v>42387.62</v>
      </c>
      <c r="BI36" s="168">
        <v>43330.447916666664</v>
      </c>
      <c r="BJ36" s="168">
        <v>41957.367083333338</v>
      </c>
      <c r="BK36" s="168">
        <v>43516.729166666664</v>
      </c>
      <c r="BL36" s="168">
        <v>44494.260416666664</v>
      </c>
      <c r="BM36" s="168">
        <v>40267.387916666667</v>
      </c>
      <c r="BN36" s="168">
        <v>44061.088333333333</v>
      </c>
      <c r="BO36" s="168">
        <v>8494.59</v>
      </c>
      <c r="BP36" s="168">
        <v>8439.0229166666668</v>
      </c>
      <c r="BQ36" s="168">
        <v>43115.518333333333</v>
      </c>
      <c r="BR36" s="168">
        <v>44894.786666666667</v>
      </c>
      <c r="BS36" s="168">
        <v>45297.84375</v>
      </c>
      <c r="BT36" s="168">
        <v>42983.90625</v>
      </c>
      <c r="BU36" s="168">
        <v>44088.40625</v>
      </c>
      <c r="BV36" s="168">
        <v>42742.919166666667</v>
      </c>
      <c r="BW36" s="168">
        <v>44405.385416666664</v>
      </c>
      <c r="BX36" s="168">
        <v>44789.046666666669</v>
      </c>
      <c r="BY36" s="168">
        <v>40658.325416666667</v>
      </c>
      <c r="BZ36" s="168">
        <v>44354.713333333333</v>
      </c>
      <c r="CA36" s="168">
        <v>43137.617083333338</v>
      </c>
      <c r="CB36" s="168">
        <v>44866.109166666669</v>
      </c>
      <c r="CC36" s="168">
        <v>43547.692499999997</v>
      </c>
      <c r="CD36" s="168">
        <v>45606.994999999995</v>
      </c>
      <c r="CE36" s="168">
        <v>45625.510416666664</v>
      </c>
      <c r="CF36" s="168">
        <v>43650.299583333333</v>
      </c>
      <c r="CG36" s="168">
        <v>45170.067500000005</v>
      </c>
      <c r="CH36" s="168">
        <v>44548.734166666669</v>
      </c>
      <c r="CI36" s="168">
        <v>46571.349166666667</v>
      </c>
      <c r="CJ36" s="168">
        <v>46595.067499999997</v>
      </c>
      <c r="CK36" s="168">
        <v>43585.887916666667</v>
      </c>
      <c r="CL36" s="168">
        <v>45907.682500000003</v>
      </c>
      <c r="CM36" s="168">
        <v>23649.971249999999</v>
      </c>
      <c r="CN36" s="168">
        <v>35381.317499999997</v>
      </c>
      <c r="CO36" s="168">
        <v>44257.614583333336</v>
      </c>
      <c r="CP36" s="168">
        <v>46373.072916666664</v>
      </c>
      <c r="CQ36" s="168">
        <v>46372.822916666664</v>
      </c>
      <c r="CR36" s="168">
        <v>44206.989583333336</v>
      </c>
      <c r="CS36" s="168">
        <v>45559.333333333336</v>
      </c>
      <c r="CT36" s="168">
        <v>44727.921666666669</v>
      </c>
      <c r="CU36" s="168">
        <v>46822.932500000003</v>
      </c>
      <c r="CV36" s="168">
        <v>46955.724166666667</v>
      </c>
      <c r="CW36" s="168">
        <v>42311.307500000003</v>
      </c>
      <c r="CX36" s="168">
        <v>28361.505000000001</v>
      </c>
      <c r="CY36" s="168">
        <v>20694.767083333332</v>
      </c>
      <c r="CZ36" s="168">
        <v>45633.744999999995</v>
      </c>
      <c r="DA36" s="168">
        <v>44716.770833333336</v>
      </c>
      <c r="DB36" s="168">
        <v>46529.63</v>
      </c>
      <c r="DC36" s="168">
        <v>46756.302083333336</v>
      </c>
      <c r="DD36" s="168">
        <v>44250.463333333333</v>
      </c>
      <c r="DE36" s="168">
        <v>45565.078333333331</v>
      </c>
      <c r="DF36" s="168">
        <v>45017.833333333336</v>
      </c>
      <c r="DG36" s="168">
        <v>46661.15625</v>
      </c>
      <c r="DH36" s="168">
        <v>46759.25</v>
      </c>
      <c r="DI36" s="168">
        <v>42297.104166666664</v>
      </c>
      <c r="DJ36" s="168">
        <v>46147</v>
      </c>
      <c r="DK36" s="168">
        <v>42811.067499999997</v>
      </c>
      <c r="DL36" s="168">
        <v>16172.421666666665</v>
      </c>
      <c r="DM36" s="168">
        <v>44530.65625</v>
      </c>
      <c r="DN36" s="168">
        <v>46640.53125</v>
      </c>
      <c r="DO36" s="168">
        <v>46379.911666666667</v>
      </c>
      <c r="DP36" s="168">
        <v>44135.6875</v>
      </c>
      <c r="DQ36" s="168">
        <v>45662.354166666664</v>
      </c>
      <c r="DR36" s="168">
        <v>45022.9375</v>
      </c>
      <c r="DS36" s="168">
        <v>46622.489583333336</v>
      </c>
      <c r="DT36" s="168">
        <v>46697.59375</v>
      </c>
      <c r="DU36" s="168">
        <v>42042.549583333333</v>
      </c>
      <c r="DV36" s="168">
        <v>46017.495000000003</v>
      </c>
      <c r="DW36" s="168">
        <v>44186.286666666667</v>
      </c>
      <c r="DX36" s="168">
        <v>45614.166666666664</v>
      </c>
      <c r="DY36" s="168">
        <v>44403.244999999995</v>
      </c>
      <c r="DZ36" s="168">
        <v>46580.395833333336</v>
      </c>
      <c r="EA36" s="168">
        <v>46343.604166666664</v>
      </c>
      <c r="EB36" s="168">
        <v>44123.739583333336</v>
      </c>
      <c r="EC36" s="168">
        <v>45494.520833333336</v>
      </c>
      <c r="ED36" s="168">
        <v>44540.166666666664</v>
      </c>
      <c r="EE36" s="168">
        <v>46407.90625</v>
      </c>
      <c r="EF36" s="168">
        <v>46487.729166666664</v>
      </c>
      <c r="EG36" s="168">
        <v>43527.71875</v>
      </c>
      <c r="EH36" s="168">
        <v>45981.041666666664</v>
      </c>
      <c r="EI36" s="168">
        <v>17693.761666666669</v>
      </c>
      <c r="EJ36" s="168">
        <v>41117.981666666667</v>
      </c>
      <c r="EK36" s="168">
        <v>44370.265833333331</v>
      </c>
      <c r="EL36" s="168">
        <v>46539.427083333336</v>
      </c>
      <c r="EM36" s="168">
        <v>46253.177083333336</v>
      </c>
      <c r="EN36" s="168">
        <v>44179.224166666667</v>
      </c>
      <c r="EO36" s="168">
        <v>45484.3125</v>
      </c>
      <c r="EP36" s="168">
        <v>44508.270833333336</v>
      </c>
      <c r="EQ36" s="168">
        <v>46630.760416666664</v>
      </c>
      <c r="ER36" s="168">
        <v>46045.083333333336</v>
      </c>
      <c r="ES36" s="168">
        <v>41646.851666666662</v>
      </c>
      <c r="ET36" s="168">
        <v>45479.682499999995</v>
      </c>
      <c r="EU36" s="168">
        <v>43992.979166666664</v>
      </c>
      <c r="EV36" s="168">
        <v>45439.775833333333</v>
      </c>
      <c r="EW36" s="168">
        <v>44136.78125</v>
      </c>
      <c r="EX36" s="168">
        <v>45993.708333333336</v>
      </c>
      <c r="EY36" s="168">
        <v>46184.291666666664</v>
      </c>
      <c r="EZ36" s="168">
        <v>43914.395833333336</v>
      </c>
      <c r="FA36" s="168">
        <v>45399.765833333331</v>
      </c>
      <c r="FB36" s="168">
        <v>44231.953333333331</v>
      </c>
      <c r="FC36" s="168">
        <v>46213.895833333336</v>
      </c>
      <c r="FD36" s="168">
        <v>45492.828333333331</v>
      </c>
      <c r="FE36" s="168">
        <v>41243.408750000002</v>
      </c>
      <c r="FF36" s="168">
        <v>45417.041666666664</v>
      </c>
      <c r="FG36" s="168">
        <v>4408.8887500000001</v>
      </c>
      <c r="FH36" s="168">
        <v>12880.703333333335</v>
      </c>
      <c r="FI36" s="168">
        <v>43711.65625</v>
      </c>
      <c r="FJ36" s="168">
        <v>45840.59375</v>
      </c>
      <c r="FK36" s="168">
        <v>45693.244999999995</v>
      </c>
      <c r="FL36" s="168">
        <v>43457.504999999997</v>
      </c>
      <c r="FM36" s="168">
        <v>45160.640833333331</v>
      </c>
      <c r="FN36" s="168">
        <v>43799.619999999995</v>
      </c>
      <c r="FO36" s="168">
        <v>45664.03125</v>
      </c>
      <c r="FP36" s="168">
        <v>44951.104166666664</v>
      </c>
      <c r="FQ36" s="168">
        <v>40716.515833333338</v>
      </c>
      <c r="FR36" s="168">
        <v>45056.614583333336</v>
      </c>
      <c r="FS36" s="168">
        <v>43323.679583333338</v>
      </c>
      <c r="FT36" s="168">
        <v>44608.791666666664</v>
      </c>
      <c r="FU36" s="168">
        <v>43325.395833333336</v>
      </c>
      <c r="FV36" s="168">
        <v>45119.911666666667</v>
      </c>
      <c r="FW36" s="168">
        <v>45181.150833333333</v>
      </c>
      <c r="FX36" s="168">
        <v>43147.87</v>
      </c>
      <c r="FY36" s="168">
        <v>44509.302083333336</v>
      </c>
      <c r="FZ36" s="168">
        <v>43404.299583333333</v>
      </c>
      <c r="GA36" s="168">
        <v>45282.536666666667</v>
      </c>
    </row>
    <row r="37" spans="2:183">
      <c r="B37" s="96" t="s">
        <v>2</v>
      </c>
      <c r="C37" s="166" t="s">
        <v>36</v>
      </c>
      <c r="D37" s="169">
        <v>98376</v>
      </c>
      <c r="E37" s="170">
        <v>88234</v>
      </c>
      <c r="F37" s="170">
        <v>97045</v>
      </c>
      <c r="G37" s="170">
        <v>94088</v>
      </c>
      <c r="H37" s="170">
        <v>97056</v>
      </c>
      <c r="I37" s="170">
        <v>94453</v>
      </c>
      <c r="J37" s="170">
        <v>98759</v>
      </c>
      <c r="K37" s="170">
        <v>98728</v>
      </c>
      <c r="L37" s="170">
        <v>93532</v>
      </c>
      <c r="M37" s="170">
        <v>95552</v>
      </c>
      <c r="N37" s="170">
        <v>92288</v>
      </c>
      <c r="O37" s="170">
        <v>96608</v>
      </c>
      <c r="P37" s="170">
        <v>98648</v>
      </c>
      <c r="Q37" s="170">
        <v>88671</v>
      </c>
      <c r="R37" s="170">
        <v>96600</v>
      </c>
      <c r="S37" s="170">
        <v>78489</v>
      </c>
      <c r="T37" s="170">
        <v>46406</v>
      </c>
      <c r="U37" s="170">
        <v>94860</v>
      </c>
      <c r="V37" s="170">
        <v>98558</v>
      </c>
      <c r="W37" s="170">
        <v>98587</v>
      </c>
      <c r="X37" s="170">
        <v>93587</v>
      </c>
      <c r="Y37" s="170">
        <v>96791</v>
      </c>
      <c r="Z37" s="170">
        <v>92740</v>
      </c>
      <c r="AA37" s="170">
        <v>96759</v>
      </c>
      <c r="AB37" s="170">
        <v>97681</v>
      </c>
      <c r="AC37" s="170">
        <v>88298</v>
      </c>
      <c r="AD37" s="170">
        <v>96516</v>
      </c>
      <c r="AE37" s="170">
        <v>93309</v>
      </c>
      <c r="AF37" s="170">
        <v>95710</v>
      </c>
      <c r="AG37" s="170">
        <v>94655</v>
      </c>
      <c r="AH37" s="170">
        <v>98532</v>
      </c>
      <c r="AI37" s="170">
        <v>98426</v>
      </c>
      <c r="AJ37" s="170">
        <v>93354</v>
      </c>
      <c r="AK37" s="170">
        <v>96357</v>
      </c>
      <c r="AL37" s="170">
        <v>92743</v>
      </c>
      <c r="AM37" s="170">
        <v>96040</v>
      </c>
      <c r="AN37" s="170">
        <v>98036</v>
      </c>
      <c r="AO37" s="170">
        <v>92133</v>
      </c>
      <c r="AP37" s="170">
        <v>97165</v>
      </c>
      <c r="AQ37" s="170">
        <v>46934</v>
      </c>
      <c r="AR37" s="170">
        <v>65650.600000000006</v>
      </c>
      <c r="AS37" s="170">
        <v>95079</v>
      </c>
      <c r="AT37" s="170">
        <v>98981</v>
      </c>
      <c r="AU37" s="170">
        <v>99129</v>
      </c>
      <c r="AV37" s="170">
        <v>94180</v>
      </c>
      <c r="AW37" s="170">
        <v>96238</v>
      </c>
      <c r="AX37" s="170">
        <v>93283</v>
      </c>
      <c r="AY37" s="170">
        <v>96327</v>
      </c>
      <c r="AZ37" s="170">
        <v>97976</v>
      </c>
      <c r="BA37" s="170">
        <v>88610</v>
      </c>
      <c r="BB37" s="170">
        <v>97114</v>
      </c>
      <c r="BC37" s="170">
        <v>93288</v>
      </c>
      <c r="BD37" s="170">
        <v>95860</v>
      </c>
      <c r="BE37" s="170">
        <v>95059</v>
      </c>
      <c r="BF37" s="170">
        <v>98667</v>
      </c>
      <c r="BG37" s="170">
        <v>98957</v>
      </c>
      <c r="BH37" s="170">
        <v>93814</v>
      </c>
      <c r="BI37" s="170">
        <v>95878</v>
      </c>
      <c r="BJ37" s="170">
        <v>92829</v>
      </c>
      <c r="BK37" s="170">
        <v>96299</v>
      </c>
      <c r="BL37" s="170">
        <v>98552</v>
      </c>
      <c r="BM37" s="170">
        <v>89200</v>
      </c>
      <c r="BN37" s="170">
        <v>97549</v>
      </c>
      <c r="BO37" s="170">
        <v>18805</v>
      </c>
      <c r="BP37" s="170">
        <v>18677</v>
      </c>
      <c r="BQ37" s="170">
        <v>95493</v>
      </c>
      <c r="BR37" s="170">
        <v>99473</v>
      </c>
      <c r="BS37" s="170">
        <v>100399</v>
      </c>
      <c r="BT37" s="170">
        <v>95186</v>
      </c>
      <c r="BU37" s="170">
        <v>97628</v>
      </c>
      <c r="BV37" s="170">
        <v>94644</v>
      </c>
      <c r="BW37" s="170">
        <v>98349</v>
      </c>
      <c r="BX37" s="170">
        <v>100199</v>
      </c>
      <c r="BY37" s="170">
        <v>90982</v>
      </c>
      <c r="BZ37" s="170">
        <v>99191</v>
      </c>
      <c r="CA37" s="170">
        <v>96485</v>
      </c>
      <c r="CB37" s="170">
        <v>100375</v>
      </c>
      <c r="CC37" s="170">
        <v>97428</v>
      </c>
      <c r="CD37" s="170">
        <v>102099</v>
      </c>
      <c r="CE37" s="170">
        <v>102143</v>
      </c>
      <c r="CF37" s="170">
        <v>97669</v>
      </c>
      <c r="CG37" s="170">
        <v>101081</v>
      </c>
      <c r="CH37" s="170">
        <v>99763</v>
      </c>
      <c r="CI37" s="170">
        <v>104335</v>
      </c>
      <c r="CJ37" s="170">
        <v>103895</v>
      </c>
      <c r="CK37" s="170">
        <v>97174.399999999994</v>
      </c>
      <c r="CL37" s="170">
        <v>102314</v>
      </c>
      <c r="CM37" s="170">
        <v>52684.6</v>
      </c>
      <c r="CN37" s="170">
        <v>78822.399999999994</v>
      </c>
      <c r="CO37" s="170">
        <v>98600</v>
      </c>
      <c r="CP37" s="170">
        <v>103372</v>
      </c>
      <c r="CQ37" s="170">
        <v>103373</v>
      </c>
      <c r="CR37" s="170">
        <v>98486</v>
      </c>
      <c r="CS37" s="170">
        <v>101497</v>
      </c>
      <c r="CT37" s="170">
        <v>99697</v>
      </c>
      <c r="CU37" s="170">
        <v>104416</v>
      </c>
      <c r="CV37" s="170">
        <v>104222</v>
      </c>
      <c r="CW37" s="170">
        <v>93909</v>
      </c>
      <c r="CX37" s="170">
        <v>62911.4</v>
      </c>
      <c r="CY37" s="170">
        <v>45883.4</v>
      </c>
      <c r="CZ37" s="170">
        <v>101178</v>
      </c>
      <c r="DA37" s="170">
        <v>99189</v>
      </c>
      <c r="DB37" s="170">
        <v>103238</v>
      </c>
      <c r="DC37" s="170">
        <v>103762</v>
      </c>
      <c r="DD37" s="170">
        <v>98112</v>
      </c>
      <c r="DE37" s="170">
        <v>101027</v>
      </c>
      <c r="DF37" s="170">
        <v>99889</v>
      </c>
      <c r="DG37" s="170">
        <v>103541</v>
      </c>
      <c r="DH37" s="170">
        <v>103771</v>
      </c>
      <c r="DI37" s="170">
        <v>93875</v>
      </c>
      <c r="DJ37" s="170">
        <v>102372</v>
      </c>
      <c r="DK37" s="170">
        <v>94918.41</v>
      </c>
      <c r="DL37" s="170">
        <v>35847.599999999999</v>
      </c>
      <c r="DM37" s="170">
        <v>98757</v>
      </c>
      <c r="DN37" s="170">
        <v>103494</v>
      </c>
      <c r="DO37" s="170">
        <v>102902</v>
      </c>
      <c r="DP37" s="170">
        <v>97849</v>
      </c>
      <c r="DQ37" s="170">
        <v>101251</v>
      </c>
      <c r="DR37" s="170">
        <v>99900</v>
      </c>
      <c r="DS37" s="170">
        <v>103452</v>
      </c>
      <c r="DT37" s="170">
        <v>103632</v>
      </c>
      <c r="DU37" s="170">
        <v>93291</v>
      </c>
      <c r="DV37" s="170">
        <v>102065</v>
      </c>
      <c r="DW37" s="170">
        <v>97963</v>
      </c>
      <c r="DX37" s="170">
        <v>101129</v>
      </c>
      <c r="DY37" s="170">
        <v>98462</v>
      </c>
      <c r="DZ37" s="170">
        <v>103356</v>
      </c>
      <c r="EA37" s="170">
        <v>102811</v>
      </c>
      <c r="EB37" s="170">
        <v>97822</v>
      </c>
      <c r="EC37" s="170">
        <v>100857</v>
      </c>
      <c r="ED37" s="170">
        <v>98786</v>
      </c>
      <c r="EE37" s="170">
        <v>102961</v>
      </c>
      <c r="EF37" s="170">
        <v>103154</v>
      </c>
      <c r="EG37" s="170">
        <v>96576.41</v>
      </c>
      <c r="EH37" s="170">
        <v>101987</v>
      </c>
      <c r="EI37" s="170">
        <v>39231</v>
      </c>
      <c r="EJ37" s="170">
        <v>91154</v>
      </c>
      <c r="EK37" s="170">
        <v>98388</v>
      </c>
      <c r="EL37" s="170">
        <v>103263</v>
      </c>
      <c r="EM37" s="170">
        <v>102607</v>
      </c>
      <c r="EN37" s="170">
        <v>97950</v>
      </c>
      <c r="EO37" s="170">
        <v>100838</v>
      </c>
      <c r="EP37" s="170">
        <v>98713</v>
      </c>
      <c r="EQ37" s="170">
        <v>103475</v>
      </c>
      <c r="ER37" s="170">
        <v>102135</v>
      </c>
      <c r="ES37" s="170">
        <v>92381</v>
      </c>
      <c r="ET37" s="170">
        <v>100826</v>
      </c>
      <c r="EU37" s="170">
        <v>97517</v>
      </c>
      <c r="EV37" s="170">
        <v>100728</v>
      </c>
      <c r="EW37" s="170">
        <v>97854</v>
      </c>
      <c r="EX37" s="170">
        <v>102010</v>
      </c>
      <c r="EY37" s="170">
        <v>102442</v>
      </c>
      <c r="EZ37" s="170">
        <v>97340</v>
      </c>
      <c r="FA37" s="170">
        <v>100636</v>
      </c>
      <c r="FB37" s="170">
        <v>98074</v>
      </c>
      <c r="FC37" s="170">
        <v>102519</v>
      </c>
      <c r="FD37" s="170">
        <v>100854</v>
      </c>
      <c r="FE37" s="170">
        <v>91448</v>
      </c>
      <c r="FF37" s="170">
        <v>100677</v>
      </c>
      <c r="FG37" s="170">
        <v>9774</v>
      </c>
      <c r="FH37" s="170">
        <v>28527</v>
      </c>
      <c r="FI37" s="170">
        <v>96874</v>
      </c>
      <c r="FJ37" s="170">
        <v>101654</v>
      </c>
      <c r="FK37" s="170">
        <v>101318</v>
      </c>
      <c r="FL37" s="170">
        <v>96287</v>
      </c>
      <c r="FM37" s="170">
        <v>100089</v>
      </c>
      <c r="FN37" s="170">
        <v>97081</v>
      </c>
      <c r="FO37" s="170">
        <v>101252</v>
      </c>
      <c r="FP37" s="170">
        <v>100573</v>
      </c>
      <c r="FQ37" s="170">
        <v>91112</v>
      </c>
      <c r="FR37" s="170">
        <v>100815</v>
      </c>
      <c r="FS37" s="170">
        <v>96905</v>
      </c>
      <c r="FT37" s="170">
        <v>99776</v>
      </c>
      <c r="FU37" s="170">
        <v>96914</v>
      </c>
      <c r="FV37" s="170">
        <v>100966</v>
      </c>
      <c r="FW37" s="170">
        <v>101107</v>
      </c>
      <c r="FX37" s="170">
        <v>96499</v>
      </c>
      <c r="FY37" s="170">
        <v>99543</v>
      </c>
      <c r="FZ37" s="170">
        <v>97101</v>
      </c>
      <c r="GA37" s="170">
        <v>101346</v>
      </c>
    </row>
    <row r="38" spans="2:183">
      <c r="B38" s="171" t="s">
        <v>2</v>
      </c>
      <c r="C38" s="172" t="s">
        <v>95</v>
      </c>
      <c r="D38" s="83">
        <v>0.86422095720008429</v>
      </c>
      <c r="E38" s="84">
        <v>0.85817382508558981</v>
      </c>
      <c r="F38" s="84">
        <v>0.85252828730058328</v>
      </c>
      <c r="G38" s="84">
        <v>0.85410312273057376</v>
      </c>
      <c r="H38" s="84">
        <v>0.85262492093611641</v>
      </c>
      <c r="I38" s="84">
        <v>0.85741648511256352</v>
      </c>
      <c r="J38" s="84">
        <v>0.86758556469182657</v>
      </c>
      <c r="K38" s="84">
        <v>0.8673132335371424</v>
      </c>
      <c r="L38" s="84">
        <v>0.84905591866376184</v>
      </c>
      <c r="M38" s="84">
        <v>0.83941246749595899</v>
      </c>
      <c r="N38" s="84">
        <v>0.83776325344952796</v>
      </c>
      <c r="O38" s="84">
        <v>0.84868929650713332</v>
      </c>
      <c r="P38" s="84">
        <v>0.86661044346053828</v>
      </c>
      <c r="Q38" s="84">
        <v>0.86242413632119519</v>
      </c>
      <c r="R38" s="84">
        <v>0.84861901749947288</v>
      </c>
      <c r="S38" s="84">
        <v>0.71250000000000002</v>
      </c>
      <c r="T38" s="84">
        <v>0.40767095368613393</v>
      </c>
      <c r="U38" s="84">
        <v>0.86111111111111116</v>
      </c>
      <c r="V38" s="84">
        <v>0.8658198046243587</v>
      </c>
      <c r="W38" s="84">
        <v>0.86607456602712773</v>
      </c>
      <c r="X38" s="84">
        <v>0.84955519244734934</v>
      </c>
      <c r="Y38" s="84">
        <v>0.85029692880736529</v>
      </c>
      <c r="Z38" s="84">
        <v>0.84186637618010163</v>
      </c>
      <c r="AA38" s="84">
        <v>0.85001581277672356</v>
      </c>
      <c r="AB38" s="84">
        <v>0.85811546840958608</v>
      </c>
      <c r="AC38" s="84">
        <v>0.85879629629629628</v>
      </c>
      <c r="AD38" s="84">
        <v>0.8478810879190386</v>
      </c>
      <c r="AE38" s="84">
        <v>0.84703159041394338</v>
      </c>
      <c r="AF38" s="84">
        <v>0.8408004778972521</v>
      </c>
      <c r="AG38" s="84">
        <v>0.85925018155410315</v>
      </c>
      <c r="AH38" s="84">
        <v>0.86559139784946237</v>
      </c>
      <c r="AI38" s="84">
        <v>0.86466020099796193</v>
      </c>
      <c r="AJ38" s="84">
        <v>0.84744008714596952</v>
      </c>
      <c r="AK38" s="84">
        <v>0.84648429264178793</v>
      </c>
      <c r="AL38" s="84">
        <v>0.84189360929557011</v>
      </c>
      <c r="AM38" s="84">
        <v>0.84369948696324404</v>
      </c>
      <c r="AN38" s="84">
        <v>0.86123409937451678</v>
      </c>
      <c r="AO38" s="84">
        <v>0.86519607843137258</v>
      </c>
      <c r="AP38" s="84">
        <v>0.85358247241548946</v>
      </c>
      <c r="AQ38" s="84">
        <v>0.42605301379811183</v>
      </c>
      <c r="AR38" s="84">
        <v>0.57673237753882922</v>
      </c>
      <c r="AS38" s="84">
        <v>0.86309912854030502</v>
      </c>
      <c r="AT38" s="84">
        <v>0.86953580715440293</v>
      </c>
      <c r="AU38" s="84">
        <v>0.87083596879612057</v>
      </c>
      <c r="AV38" s="84">
        <v>0.85493827160493829</v>
      </c>
      <c r="AW38" s="84">
        <v>0.84543889240283931</v>
      </c>
      <c r="AX38" s="84">
        <v>0.84679557007988382</v>
      </c>
      <c r="AY38" s="84">
        <v>0.84622074636306133</v>
      </c>
      <c r="AZ38" s="84">
        <v>0.86070700681706369</v>
      </c>
      <c r="BA38" s="84">
        <v>0.86183084344849048</v>
      </c>
      <c r="BB38" s="84">
        <v>0.85313444374165437</v>
      </c>
      <c r="BC38" s="84">
        <v>0.84684095860566444</v>
      </c>
      <c r="BD38" s="84">
        <v>0.84211820929088477</v>
      </c>
      <c r="BE38" s="84">
        <v>0.86291757443718231</v>
      </c>
      <c r="BF38" s="84">
        <v>0.86677735610373186</v>
      </c>
      <c r="BG38" s="84">
        <v>0.86932497013142174</v>
      </c>
      <c r="BH38" s="84">
        <v>0.8516158315177923</v>
      </c>
      <c r="BI38" s="84">
        <v>0.84227633705812077</v>
      </c>
      <c r="BJ38" s="84">
        <v>0.84267429193899779</v>
      </c>
      <c r="BK38" s="84">
        <v>0.84597476983624986</v>
      </c>
      <c r="BL38" s="84">
        <v>0.8657670953686134</v>
      </c>
      <c r="BM38" s="84">
        <v>0.86756924992219109</v>
      </c>
      <c r="BN38" s="84">
        <v>0.8569558647831893</v>
      </c>
      <c r="BO38" s="84">
        <v>0.17070624546114743</v>
      </c>
      <c r="BP38" s="84">
        <v>0.16407512825918899</v>
      </c>
      <c r="BQ38" s="84">
        <v>0.86685729847494553</v>
      </c>
      <c r="BR38" s="84">
        <v>0.87385796612551836</v>
      </c>
      <c r="BS38" s="84">
        <v>0.88199276126221093</v>
      </c>
      <c r="BT38" s="84">
        <v>0.86407044299201163</v>
      </c>
      <c r="BU38" s="84">
        <v>0.85764986998383586</v>
      </c>
      <c r="BV38" s="84">
        <v>0.85915032679738557</v>
      </c>
      <c r="BW38" s="84">
        <v>0.8639837655492304</v>
      </c>
      <c r="BX38" s="84">
        <v>0.88023578607070063</v>
      </c>
      <c r="BY38" s="84">
        <v>0.88490118269530038</v>
      </c>
      <c r="BZ38" s="84">
        <v>0.8713806311054888</v>
      </c>
      <c r="CA38" s="84">
        <v>0.87586238198983302</v>
      </c>
      <c r="CB38" s="84">
        <v>0.88178192423922974</v>
      </c>
      <c r="CC38" s="84">
        <v>0.88442265795206976</v>
      </c>
      <c r="CD38" s="84">
        <v>0.8969270503900485</v>
      </c>
      <c r="CE38" s="84">
        <v>0.89731358493218072</v>
      </c>
      <c r="CF38" s="84">
        <v>0.88661038489469857</v>
      </c>
      <c r="CG38" s="84">
        <v>0.8879840466652611</v>
      </c>
      <c r="CH38" s="84">
        <v>0.90561909949164854</v>
      </c>
      <c r="CI38" s="84">
        <v>0.9165700330311336</v>
      </c>
      <c r="CJ38" s="84">
        <v>0.91270468760981094</v>
      </c>
      <c r="CK38" s="84">
        <v>0.91253850199083464</v>
      </c>
      <c r="CL38" s="84">
        <v>0.8988157987209221</v>
      </c>
      <c r="CM38" s="84">
        <v>0.47825526506899052</v>
      </c>
      <c r="CN38" s="84">
        <v>0.69244500667650566</v>
      </c>
      <c r="CO38" s="84">
        <v>0.89506172839506171</v>
      </c>
      <c r="CP38" s="84">
        <v>0.90811019748401156</v>
      </c>
      <c r="CQ38" s="84">
        <v>0.90811898235996913</v>
      </c>
      <c r="CR38" s="84">
        <v>0.89402687000726211</v>
      </c>
      <c r="CS38" s="84">
        <v>0.89163855506360246</v>
      </c>
      <c r="CT38" s="84">
        <v>0.90501997095134346</v>
      </c>
      <c r="CU38" s="84">
        <v>0.91728160798369529</v>
      </c>
      <c r="CV38" s="84">
        <v>0.91557734204793029</v>
      </c>
      <c r="CW38" s="84">
        <v>0.91336951447245562</v>
      </c>
      <c r="CX38" s="84">
        <v>0.5526688453159041</v>
      </c>
      <c r="CY38" s="84">
        <v>0.41651597676107482</v>
      </c>
      <c r="CZ38" s="84">
        <v>0.88883617963314354</v>
      </c>
      <c r="DA38" s="84">
        <v>0.90040849673202616</v>
      </c>
      <c r="DB38" s="84">
        <v>0.90693302410569965</v>
      </c>
      <c r="DC38" s="84">
        <v>0.91153629910745659</v>
      </c>
      <c r="DD38" s="84">
        <v>0.89063180827886712</v>
      </c>
      <c r="DE38" s="84">
        <v>0.8875096633635533</v>
      </c>
      <c r="DF38" s="84">
        <v>0.90676289034132174</v>
      </c>
      <c r="DG38" s="84">
        <v>0.90959484152083769</v>
      </c>
      <c r="DH38" s="84">
        <v>0.9116153629910746</v>
      </c>
      <c r="DI38" s="84">
        <v>0.91303882664176783</v>
      </c>
      <c r="DJ38" s="84">
        <v>0.89932532152646005</v>
      </c>
      <c r="DK38" s="84">
        <v>0.86164133986928104</v>
      </c>
      <c r="DL38" s="84">
        <v>0.31491671937592242</v>
      </c>
      <c r="DM38" s="84">
        <v>0.8964869281045752</v>
      </c>
      <c r="DN38" s="84">
        <v>0.90918195235083277</v>
      </c>
      <c r="DO38" s="84">
        <v>0.9039813057839623</v>
      </c>
      <c r="DP38" s="84">
        <v>0.88824437182280325</v>
      </c>
      <c r="DQ38" s="84">
        <v>0.8894774755780448</v>
      </c>
      <c r="DR38" s="84">
        <v>0.90686274509803921</v>
      </c>
      <c r="DS38" s="84">
        <v>0.90881298756061568</v>
      </c>
      <c r="DT38" s="84">
        <v>0.91039426523297495</v>
      </c>
      <c r="DU38" s="84">
        <v>0.90735877684407096</v>
      </c>
      <c r="DV38" s="84">
        <v>0.89662836460749173</v>
      </c>
      <c r="DW38" s="84">
        <v>0.88927923021060273</v>
      </c>
      <c r="DX38" s="84">
        <v>0.88840572071122359</v>
      </c>
      <c r="DY38" s="84">
        <v>0.89380900508351491</v>
      </c>
      <c r="DZ38" s="84">
        <v>0.90796963946869069</v>
      </c>
      <c r="EA38" s="84">
        <v>0.90318188207182515</v>
      </c>
      <c r="EB38" s="84">
        <v>0.88799927378358756</v>
      </c>
      <c r="EC38" s="84">
        <v>0.8860162344507696</v>
      </c>
      <c r="ED38" s="84">
        <v>0.89675018155410313</v>
      </c>
      <c r="EE38" s="84">
        <v>0.90449961346545782</v>
      </c>
      <c r="EF38" s="84">
        <v>0.90619509452526525</v>
      </c>
      <c r="EG38" s="84">
        <v>0.90692293967395388</v>
      </c>
      <c r="EH38" s="84">
        <v>0.89594314428280275</v>
      </c>
      <c r="EI38" s="84">
        <v>0.35612745098039217</v>
      </c>
      <c r="EJ38" s="84">
        <v>0.8007765830346476</v>
      </c>
      <c r="EK38" s="84">
        <v>0.89313725490196083</v>
      </c>
      <c r="EL38" s="84">
        <v>0.90715264600463841</v>
      </c>
      <c r="EM38" s="84">
        <v>0.90138976737648469</v>
      </c>
      <c r="EN38" s="84">
        <v>0.88916122004357301</v>
      </c>
      <c r="EO38" s="84">
        <v>0.88584932180757603</v>
      </c>
      <c r="EP38" s="84">
        <v>0.89608750907770518</v>
      </c>
      <c r="EQ38" s="84">
        <v>0.90901503970763931</v>
      </c>
      <c r="ER38" s="84">
        <v>0.8972433059245204</v>
      </c>
      <c r="ES38" s="84">
        <v>0.8985080143168378</v>
      </c>
      <c r="ET38" s="84">
        <v>0.88574390329608543</v>
      </c>
      <c r="EU38" s="84">
        <v>0.88523057371096592</v>
      </c>
      <c r="EV38" s="84">
        <v>0.88488298545224542</v>
      </c>
      <c r="EW38" s="84">
        <v>0.88828976034858387</v>
      </c>
      <c r="EX38" s="84">
        <v>0.89614519642982637</v>
      </c>
      <c r="EY38" s="84">
        <v>0.8999402628434886</v>
      </c>
      <c r="EZ38" s="84">
        <v>0.88362381989832972</v>
      </c>
      <c r="FA38" s="84">
        <v>0.8840747768641507</v>
      </c>
      <c r="FB38" s="84">
        <v>0.89028685548293396</v>
      </c>
      <c r="FC38" s="84">
        <v>0.90061669829222013</v>
      </c>
      <c r="FD38" s="84">
        <v>0.8859898798228969</v>
      </c>
      <c r="FE38" s="84">
        <v>0.88943355119825707</v>
      </c>
      <c r="FF38" s="84">
        <v>0.88443495677841033</v>
      </c>
      <c r="FG38" s="84">
        <v>8.8725490196078435E-2</v>
      </c>
      <c r="FH38" s="84">
        <v>0.25060615644107104</v>
      </c>
      <c r="FI38" s="84">
        <v>0.87939360929557009</v>
      </c>
      <c r="FJ38" s="84">
        <v>0.8930177805889381</v>
      </c>
      <c r="FK38" s="84">
        <v>0.89006606226720075</v>
      </c>
      <c r="FL38" s="84">
        <v>0.87406499636891799</v>
      </c>
      <c r="FM38" s="84">
        <v>0.87926944971537002</v>
      </c>
      <c r="FN38" s="84">
        <v>0.88127269426289034</v>
      </c>
      <c r="FO38" s="84">
        <v>0.88948626045400236</v>
      </c>
      <c r="FP38" s="84">
        <v>0.88352132967882491</v>
      </c>
      <c r="FQ38" s="84">
        <v>0.88616557734204793</v>
      </c>
      <c r="FR38" s="84">
        <v>0.88564726966055241</v>
      </c>
      <c r="FS38" s="84">
        <v>0.87967501815541027</v>
      </c>
      <c r="FT38" s="84">
        <v>0.87651978354065641</v>
      </c>
      <c r="FU38" s="84">
        <v>0.8797567175018155</v>
      </c>
      <c r="FV38" s="84">
        <v>0.88697378593014264</v>
      </c>
      <c r="FW38" s="84">
        <v>0.88821245344015742</v>
      </c>
      <c r="FX38" s="84">
        <v>0.87598946986201887</v>
      </c>
      <c r="FY38" s="84">
        <v>0.87447290744254691</v>
      </c>
      <c r="FZ38" s="84">
        <v>0.88145424836601305</v>
      </c>
      <c r="GA38" s="84">
        <v>0.89031203879401222</v>
      </c>
    </row>
    <row r="39" spans="2:183">
      <c r="B39" s="96" t="s">
        <v>2</v>
      </c>
      <c r="C39" s="166" t="s">
        <v>269</v>
      </c>
      <c r="D39" s="169">
        <v>1066064.6200000001</v>
      </c>
      <c r="E39" s="170">
        <v>956395.88</v>
      </c>
      <c r="F39" s="170">
        <v>1052201.5</v>
      </c>
      <c r="G39" s="170">
        <v>1020139.62</v>
      </c>
      <c r="H39" s="170">
        <v>1052264.25</v>
      </c>
      <c r="I39" s="170">
        <v>1023985.25</v>
      </c>
      <c r="J39" s="170">
        <v>1070018</v>
      </c>
      <c r="K39" s="170">
        <v>1069726.5</v>
      </c>
      <c r="L39" s="170">
        <v>1014363.19</v>
      </c>
      <c r="M39" s="170">
        <v>1036485.44</v>
      </c>
      <c r="N39" s="170">
        <v>1001369.69</v>
      </c>
      <c r="O39" s="170">
        <v>1047685.94</v>
      </c>
      <c r="P39" s="170">
        <v>1068931.6200000001</v>
      </c>
      <c r="Q39" s="170">
        <v>960942.62</v>
      </c>
      <c r="R39" s="170">
        <v>1047550.19</v>
      </c>
      <c r="S39" s="170">
        <v>850925.88</v>
      </c>
      <c r="T39" s="170">
        <v>503385.53</v>
      </c>
      <c r="U39" s="170">
        <v>1028208.44</v>
      </c>
      <c r="V39" s="170">
        <v>1067963.5</v>
      </c>
      <c r="W39" s="170">
        <v>1068261.25</v>
      </c>
      <c r="X39" s="170">
        <v>1014931.31</v>
      </c>
      <c r="Y39" s="170">
        <v>1049472</v>
      </c>
      <c r="Z39" s="170">
        <v>1006115.06</v>
      </c>
      <c r="AA39" s="170">
        <v>1049236.1200000001</v>
      </c>
      <c r="AB39" s="170">
        <v>1058840.5</v>
      </c>
      <c r="AC39" s="170">
        <v>957054.56</v>
      </c>
      <c r="AD39" s="170">
        <v>1046675.56</v>
      </c>
      <c r="AE39" s="170">
        <v>1012032.56</v>
      </c>
      <c r="AF39" s="170">
        <v>1038267.25</v>
      </c>
      <c r="AG39" s="170">
        <v>1026075.06</v>
      </c>
      <c r="AH39" s="170">
        <v>1067695</v>
      </c>
      <c r="AI39" s="170">
        <v>1066586</v>
      </c>
      <c r="AJ39" s="170">
        <v>1012516.56</v>
      </c>
      <c r="AK39" s="170">
        <v>1044978.19</v>
      </c>
      <c r="AL39" s="170">
        <v>1006137.25</v>
      </c>
      <c r="AM39" s="170">
        <v>1041756.31</v>
      </c>
      <c r="AN39" s="170">
        <v>1062512.25</v>
      </c>
      <c r="AO39" s="170">
        <v>998375.31</v>
      </c>
      <c r="AP39" s="170">
        <v>1053402.3799999999</v>
      </c>
      <c r="AQ39" s="170">
        <v>508887.62</v>
      </c>
      <c r="AR39" s="170">
        <v>711828.44</v>
      </c>
      <c r="AS39" s="170">
        <v>1030465</v>
      </c>
      <c r="AT39" s="170">
        <v>1072416.75</v>
      </c>
      <c r="AU39" s="170">
        <v>1073922.3799999999</v>
      </c>
      <c r="AV39" s="170">
        <v>1021105.88</v>
      </c>
      <c r="AW39" s="170">
        <v>1043685.44</v>
      </c>
      <c r="AX39" s="170">
        <v>1011718.31</v>
      </c>
      <c r="AY39" s="170">
        <v>1044750.56</v>
      </c>
      <c r="AZ39" s="170">
        <v>1061881.8799999999</v>
      </c>
      <c r="BA39" s="170">
        <v>960255.25</v>
      </c>
      <c r="BB39" s="170">
        <v>1052886.25</v>
      </c>
      <c r="BC39" s="170">
        <v>1011808.88</v>
      </c>
      <c r="BD39" s="170">
        <v>1039734.81</v>
      </c>
      <c r="BE39" s="170">
        <v>1030254.94</v>
      </c>
      <c r="BF39" s="170">
        <v>1069097</v>
      </c>
      <c r="BG39" s="170">
        <v>1072106</v>
      </c>
      <c r="BH39" s="170">
        <v>1017302.88</v>
      </c>
      <c r="BI39" s="170">
        <v>1039930.75</v>
      </c>
      <c r="BJ39" s="170">
        <v>1006976.81</v>
      </c>
      <c r="BK39" s="170">
        <v>1044401.5</v>
      </c>
      <c r="BL39" s="170">
        <v>1067862.25</v>
      </c>
      <c r="BM39" s="170">
        <v>966417.31</v>
      </c>
      <c r="BN39" s="170">
        <v>1057466.1200000001</v>
      </c>
      <c r="BO39" s="170">
        <v>203870.16</v>
      </c>
      <c r="BP39" s="170">
        <v>202536.55</v>
      </c>
      <c r="BQ39" s="170">
        <v>1034772.44</v>
      </c>
      <c r="BR39" s="170">
        <v>1077474.8799999999</v>
      </c>
      <c r="BS39" s="170">
        <v>1087148.25</v>
      </c>
      <c r="BT39" s="170">
        <v>1031613.75</v>
      </c>
      <c r="BU39" s="170">
        <v>1058121.75</v>
      </c>
      <c r="BV39" s="170">
        <v>1025830.06</v>
      </c>
      <c r="BW39" s="170">
        <v>1065729.25</v>
      </c>
      <c r="BX39" s="170">
        <v>1074937.1200000001</v>
      </c>
      <c r="BY39" s="170">
        <v>975799.81</v>
      </c>
      <c r="BZ39" s="170">
        <v>1064513.1200000001</v>
      </c>
      <c r="CA39" s="170">
        <v>1035302.81</v>
      </c>
      <c r="CB39" s="170">
        <v>1076786.6200000001</v>
      </c>
      <c r="CC39" s="170">
        <v>1045144.62</v>
      </c>
      <c r="CD39" s="170">
        <v>1094567.8799999999</v>
      </c>
      <c r="CE39" s="170">
        <v>1095012.25</v>
      </c>
      <c r="CF39" s="170">
        <v>1047607.19</v>
      </c>
      <c r="CG39" s="170">
        <v>1084081.6200000001</v>
      </c>
      <c r="CH39" s="170">
        <v>1069169.6200000001</v>
      </c>
      <c r="CI39" s="170">
        <v>1117712.3799999999</v>
      </c>
      <c r="CJ39" s="170">
        <v>1118281.6200000001</v>
      </c>
      <c r="CK39" s="170">
        <v>1046061.31</v>
      </c>
      <c r="CL39" s="170">
        <v>1101784.3799999999</v>
      </c>
      <c r="CM39" s="170">
        <v>567599.31000000006</v>
      </c>
      <c r="CN39" s="170">
        <v>849151.62</v>
      </c>
      <c r="CO39" s="170">
        <v>1062182.75</v>
      </c>
      <c r="CP39" s="170">
        <v>1112953.75</v>
      </c>
      <c r="CQ39" s="170">
        <v>1112947.75</v>
      </c>
      <c r="CR39" s="170">
        <v>1060967.75</v>
      </c>
      <c r="CS39" s="170">
        <v>1093424</v>
      </c>
      <c r="CT39" s="170">
        <v>1073470.1200000001</v>
      </c>
      <c r="CU39" s="170">
        <v>1123750.3799999999</v>
      </c>
      <c r="CV39" s="170">
        <v>1126937.3799999999</v>
      </c>
      <c r="CW39" s="170">
        <v>1015471.38</v>
      </c>
      <c r="CX39" s="170">
        <v>680676.12</v>
      </c>
      <c r="CY39" s="170">
        <v>496674.41</v>
      </c>
      <c r="CZ39" s="170">
        <v>1095209.8799999999</v>
      </c>
      <c r="DA39" s="170">
        <v>1073202.5</v>
      </c>
      <c r="DB39" s="170">
        <v>1116711.1200000001</v>
      </c>
      <c r="DC39" s="170">
        <v>1122151.25</v>
      </c>
      <c r="DD39" s="170">
        <v>1062011.1200000001</v>
      </c>
      <c r="DE39" s="170">
        <v>1093561.8799999999</v>
      </c>
      <c r="DF39" s="170">
        <v>1080428</v>
      </c>
      <c r="DG39" s="170">
        <v>1119867.75</v>
      </c>
      <c r="DH39" s="170">
        <v>1122222</v>
      </c>
      <c r="DI39" s="170">
        <v>1015130.5</v>
      </c>
      <c r="DJ39" s="170">
        <v>1107528</v>
      </c>
      <c r="DK39" s="170">
        <v>1027465.62</v>
      </c>
      <c r="DL39" s="170">
        <v>388138.12</v>
      </c>
      <c r="DM39" s="170">
        <v>1068735.75</v>
      </c>
      <c r="DN39" s="170">
        <v>1119372.75</v>
      </c>
      <c r="DO39" s="170">
        <v>1113117.8799999999</v>
      </c>
      <c r="DP39" s="170">
        <v>1059256.5</v>
      </c>
      <c r="DQ39" s="170">
        <v>1095896.5</v>
      </c>
      <c r="DR39" s="170">
        <v>1080550.5</v>
      </c>
      <c r="DS39" s="170">
        <v>1118939.75</v>
      </c>
      <c r="DT39" s="170">
        <v>1120742.25</v>
      </c>
      <c r="DU39" s="170">
        <v>1009021.19</v>
      </c>
      <c r="DV39" s="170">
        <v>1104419.8799999999</v>
      </c>
      <c r="DW39" s="170">
        <v>1060470.8799999999</v>
      </c>
      <c r="DX39" s="170">
        <v>1094740</v>
      </c>
      <c r="DY39" s="170">
        <v>1065677.8799999999</v>
      </c>
      <c r="DZ39" s="170">
        <v>1117929.5</v>
      </c>
      <c r="EA39" s="170">
        <v>1112246.5</v>
      </c>
      <c r="EB39" s="170">
        <v>1058969.75</v>
      </c>
      <c r="EC39" s="170">
        <v>1091868.5</v>
      </c>
      <c r="ED39" s="170">
        <v>1068964</v>
      </c>
      <c r="EE39" s="170">
        <v>1113789.75</v>
      </c>
      <c r="EF39" s="170">
        <v>1115705.5</v>
      </c>
      <c r="EG39" s="170">
        <v>1044665.25</v>
      </c>
      <c r="EH39" s="170">
        <v>1103545</v>
      </c>
      <c r="EI39" s="170">
        <v>424650.28</v>
      </c>
      <c r="EJ39" s="170">
        <v>986831.56</v>
      </c>
      <c r="EK39" s="170">
        <v>1064886.3799999999</v>
      </c>
      <c r="EL39" s="170">
        <v>1116946.25</v>
      </c>
      <c r="EM39" s="170">
        <v>1110076.25</v>
      </c>
      <c r="EN39" s="170">
        <v>1060301.3799999999</v>
      </c>
      <c r="EO39" s="170">
        <v>1091623.5</v>
      </c>
      <c r="EP39" s="170">
        <v>1068198.5</v>
      </c>
      <c r="EQ39" s="170">
        <v>1119138.25</v>
      </c>
      <c r="ER39" s="170">
        <v>1105082</v>
      </c>
      <c r="ES39" s="170">
        <v>999524.44</v>
      </c>
      <c r="ET39" s="170">
        <v>1091512.3799999999</v>
      </c>
      <c r="EU39" s="170">
        <v>1055831.5</v>
      </c>
      <c r="EV39" s="170">
        <v>1090554.6200000001</v>
      </c>
      <c r="EW39" s="170">
        <v>1059282.75</v>
      </c>
      <c r="EX39" s="170">
        <v>1103849</v>
      </c>
      <c r="EY39" s="170">
        <v>1108423</v>
      </c>
      <c r="EZ39" s="170">
        <v>1053945.5</v>
      </c>
      <c r="FA39" s="170">
        <v>1089594.3799999999</v>
      </c>
      <c r="FB39" s="170">
        <v>1061566.8799999999</v>
      </c>
      <c r="FC39" s="170">
        <v>1109133.5</v>
      </c>
      <c r="FD39" s="170">
        <v>1091827.8799999999</v>
      </c>
      <c r="FE39" s="170">
        <v>989841.81</v>
      </c>
      <c r="FF39" s="170">
        <v>1090009</v>
      </c>
      <c r="FG39" s="170">
        <v>105813.33</v>
      </c>
      <c r="FH39" s="170">
        <v>309136.88</v>
      </c>
      <c r="FI39" s="170">
        <v>1049079.75</v>
      </c>
      <c r="FJ39" s="170">
        <v>1100174.25</v>
      </c>
      <c r="FK39" s="170">
        <v>1096637.8799999999</v>
      </c>
      <c r="FL39" s="170">
        <v>1042980.12</v>
      </c>
      <c r="FM39" s="170">
        <v>1083855.3799999999</v>
      </c>
      <c r="FN39" s="170">
        <v>1051190.8799999999</v>
      </c>
      <c r="FO39" s="170">
        <v>1095936.75</v>
      </c>
      <c r="FP39" s="170">
        <v>1078826.5</v>
      </c>
      <c r="FQ39" s="170">
        <v>977196.38</v>
      </c>
      <c r="FR39" s="170">
        <v>1081358.75</v>
      </c>
      <c r="FS39" s="170">
        <v>1039768.31</v>
      </c>
      <c r="FT39" s="170">
        <v>1070611</v>
      </c>
      <c r="FU39" s="170">
        <v>1039809.5</v>
      </c>
      <c r="FV39" s="170">
        <v>1082877.8799999999</v>
      </c>
      <c r="FW39" s="170">
        <v>1084347.6200000001</v>
      </c>
      <c r="FX39" s="170">
        <v>1035548.88</v>
      </c>
      <c r="FY39" s="170">
        <v>1068223.25</v>
      </c>
      <c r="FZ39" s="170">
        <v>1041703.19</v>
      </c>
      <c r="GA39" s="170">
        <v>1086780.8799999999</v>
      </c>
    </row>
    <row r="40" spans="2:183">
      <c r="B40" s="171" t="s">
        <v>2</v>
      </c>
      <c r="C40" s="172" t="s">
        <v>270</v>
      </c>
      <c r="D40" s="455">
        <v>10.836633121899652</v>
      </c>
      <c r="E40" s="456">
        <v>10.839312283246821</v>
      </c>
      <c r="F40" s="456">
        <v>10.842408161162348</v>
      </c>
      <c r="G40" s="456">
        <v>10.842398818127711</v>
      </c>
      <c r="H40" s="456">
        <v>10.841825853115727</v>
      </c>
      <c r="I40" s="456">
        <v>10.841214678199739</v>
      </c>
      <c r="J40" s="456">
        <v>10.834637855790358</v>
      </c>
      <c r="K40" s="456">
        <v>10.835087310590714</v>
      </c>
      <c r="L40" s="456">
        <v>10.845092481717487</v>
      </c>
      <c r="M40" s="456">
        <v>10.847344273275285</v>
      </c>
      <c r="N40" s="456">
        <v>10.850486412101247</v>
      </c>
      <c r="O40" s="456">
        <v>10.844712032129843</v>
      </c>
      <c r="P40" s="456">
        <v>10.835816438245075</v>
      </c>
      <c r="Q40" s="456">
        <v>10.837169085721374</v>
      </c>
      <c r="R40" s="456">
        <v>10.84420486542443</v>
      </c>
      <c r="S40" s="456">
        <v>10.841339295952299</v>
      </c>
      <c r="T40" s="456">
        <v>10.8474233935267</v>
      </c>
      <c r="U40" s="456">
        <v>10.839220324689014</v>
      </c>
      <c r="V40" s="456">
        <v>10.83588851234806</v>
      </c>
      <c r="W40" s="456">
        <v>10.83572124113727</v>
      </c>
      <c r="X40" s="456">
        <v>10.844789447252291</v>
      </c>
      <c r="Y40" s="456">
        <v>10.842660991207861</v>
      </c>
      <c r="Z40" s="456">
        <v>10.848771403924951</v>
      </c>
      <c r="AA40" s="456">
        <v>10.843809051354397</v>
      </c>
      <c r="AB40" s="456">
        <v>10.839779486286995</v>
      </c>
      <c r="AC40" s="456">
        <v>10.838915490724592</v>
      </c>
      <c r="AD40" s="456">
        <v>10.844580794894112</v>
      </c>
      <c r="AE40" s="456">
        <v>10.846033715933084</v>
      </c>
      <c r="AF40" s="456">
        <v>10.84805401734406</v>
      </c>
      <c r="AG40" s="456">
        <v>10.840156991178491</v>
      </c>
      <c r="AH40" s="456">
        <v>10.836022814923071</v>
      </c>
      <c r="AI40" s="456">
        <v>10.836425334769269</v>
      </c>
      <c r="AJ40" s="456">
        <v>10.845990102191658</v>
      </c>
      <c r="AK40" s="456">
        <v>10.844860155463536</v>
      </c>
      <c r="AL40" s="456">
        <v>10.848659737123018</v>
      </c>
      <c r="AM40" s="456">
        <v>10.847108600583091</v>
      </c>
      <c r="AN40" s="456">
        <v>10.837980435758293</v>
      </c>
      <c r="AO40" s="456">
        <v>10.836240109407054</v>
      </c>
      <c r="AP40" s="456">
        <v>10.841376833221839</v>
      </c>
      <c r="AQ40" s="456">
        <v>10.842621979801423</v>
      </c>
      <c r="AR40" s="456">
        <v>10.842679884113776</v>
      </c>
      <c r="AS40" s="456">
        <v>10.837987357881341</v>
      </c>
      <c r="AT40" s="456">
        <v>10.834571786504481</v>
      </c>
      <c r="AU40" s="456">
        <v>10.833584319422165</v>
      </c>
      <c r="AV40" s="456">
        <v>10.842067105542577</v>
      </c>
      <c r="AW40" s="456">
        <v>10.844837174504873</v>
      </c>
      <c r="AX40" s="456">
        <v>10.845687960292873</v>
      </c>
      <c r="AY40" s="456">
        <v>10.845874573068818</v>
      </c>
      <c r="AZ40" s="456">
        <v>10.838183636809013</v>
      </c>
      <c r="BA40" s="456">
        <v>10.836872249181807</v>
      </c>
      <c r="BB40" s="456">
        <v>10.841755565623906</v>
      </c>
      <c r="BC40" s="456">
        <v>10.846077523368493</v>
      </c>
      <c r="BD40" s="456">
        <v>10.846388587523473</v>
      </c>
      <c r="BE40" s="456">
        <v>10.838057837763914</v>
      </c>
      <c r="BF40" s="456">
        <v>10.835405961466346</v>
      </c>
      <c r="BG40" s="456">
        <v>10.834059237850784</v>
      </c>
      <c r="BH40" s="456">
        <v>10.843828000085276</v>
      </c>
      <c r="BI40" s="456">
        <v>10.846395940674608</v>
      </c>
      <c r="BJ40" s="456">
        <v>10.847653319544539</v>
      </c>
      <c r="BK40" s="456">
        <v>10.845403379058972</v>
      </c>
      <c r="BL40" s="456">
        <v>10.835520841789107</v>
      </c>
      <c r="BM40" s="456">
        <v>10.834274775784754</v>
      </c>
      <c r="BN40" s="456">
        <v>10.840358383991637</v>
      </c>
      <c r="BO40" s="456">
        <v>10.841274129220952</v>
      </c>
      <c r="BP40" s="456">
        <v>10.844169299137977</v>
      </c>
      <c r="BQ40" s="456">
        <v>10.836107777533432</v>
      </c>
      <c r="BR40" s="456">
        <v>10.831832557578437</v>
      </c>
      <c r="BS40" s="456">
        <v>10.828277672088367</v>
      </c>
      <c r="BT40" s="456">
        <v>10.837872691362175</v>
      </c>
      <c r="BU40" s="456">
        <v>10.838302024009506</v>
      </c>
      <c r="BV40" s="456">
        <v>10.838828240564643</v>
      </c>
      <c r="BW40" s="456">
        <v>10.836198131145208</v>
      </c>
      <c r="BX40" s="456">
        <v>10.728022435353648</v>
      </c>
      <c r="BY40" s="456">
        <v>10.725196302565344</v>
      </c>
      <c r="BZ40" s="456">
        <v>10.731952697321331</v>
      </c>
      <c r="CA40" s="456">
        <v>10.730194434368038</v>
      </c>
      <c r="CB40" s="456">
        <v>10.727637559153177</v>
      </c>
      <c r="CC40" s="456">
        <v>10.727353738145093</v>
      </c>
      <c r="CD40" s="456">
        <v>10.720652308053946</v>
      </c>
      <c r="CE40" s="456">
        <v>10.720384656804676</v>
      </c>
      <c r="CF40" s="456">
        <v>10.726097226346127</v>
      </c>
      <c r="CG40" s="456">
        <v>10.724880244556347</v>
      </c>
      <c r="CH40" s="456">
        <v>10.717095716848933</v>
      </c>
      <c r="CI40" s="456">
        <v>10.712727081037043</v>
      </c>
      <c r="CJ40" s="456">
        <v>10.763574955483904</v>
      </c>
      <c r="CK40" s="456">
        <v>10.764782802878125</v>
      </c>
      <c r="CL40" s="456">
        <v>10.768657075278064</v>
      </c>
      <c r="CM40" s="456">
        <v>10.773533632218903</v>
      </c>
      <c r="CN40" s="456">
        <v>10.772973418723613</v>
      </c>
      <c r="CO40" s="456">
        <v>10.772644523326573</v>
      </c>
      <c r="CP40" s="456">
        <v>10.766491409666061</v>
      </c>
      <c r="CQ40" s="456">
        <v>10.766329215559189</v>
      </c>
      <c r="CR40" s="456">
        <v>10.772777349064842</v>
      </c>
      <c r="CS40" s="456">
        <v>10.772968659172193</v>
      </c>
      <c r="CT40" s="456">
        <v>10.767326198381095</v>
      </c>
      <c r="CU40" s="456">
        <v>10.762243142813361</v>
      </c>
      <c r="CV40" s="456">
        <v>10.812855059392449</v>
      </c>
      <c r="CW40" s="456">
        <v>10.81335526946299</v>
      </c>
      <c r="CX40" s="456">
        <v>10.819598991597706</v>
      </c>
      <c r="CY40" s="456">
        <v>10.824708064354429</v>
      </c>
      <c r="CZ40" s="456">
        <v>10.824585186502993</v>
      </c>
      <c r="DA40" s="456">
        <v>10.81977336196554</v>
      </c>
      <c r="DB40" s="456">
        <v>10.816861233266822</v>
      </c>
      <c r="DC40" s="456">
        <v>10.814664809853317</v>
      </c>
      <c r="DD40" s="456">
        <v>10.824477332028703</v>
      </c>
      <c r="DE40" s="456">
        <v>10.824451681233729</v>
      </c>
      <c r="DF40" s="456">
        <v>10.816286077546076</v>
      </c>
      <c r="DG40" s="456">
        <v>10.815693783139047</v>
      </c>
      <c r="DH40" s="456">
        <v>10.814408649815459</v>
      </c>
      <c r="DI40" s="456">
        <v>10.813640479360853</v>
      </c>
      <c r="DJ40" s="456">
        <v>10.818661352713633</v>
      </c>
      <c r="DK40" s="456">
        <v>10.82472430796091</v>
      </c>
      <c r="DL40" s="456">
        <v>10.827450652205448</v>
      </c>
      <c r="DM40" s="456">
        <v>10.821873386190346</v>
      </c>
      <c r="DN40" s="456">
        <v>10.815822656385878</v>
      </c>
      <c r="DO40" s="456">
        <v>10.817261860799595</v>
      </c>
      <c r="DP40" s="456">
        <v>10.825419779456102</v>
      </c>
      <c r="DQ40" s="456">
        <v>10.823562236422356</v>
      </c>
      <c r="DR40" s="456">
        <v>10.816321321321322</v>
      </c>
      <c r="DS40" s="456">
        <v>10.816028206317906</v>
      </c>
      <c r="DT40" s="456">
        <v>10.814634958314034</v>
      </c>
      <c r="DU40" s="456">
        <v>10.815847080640147</v>
      </c>
      <c r="DV40" s="456">
        <v>10.820750306177436</v>
      </c>
      <c r="DW40" s="456">
        <v>10.825218500862569</v>
      </c>
      <c r="DX40" s="456">
        <v>10.825183676294634</v>
      </c>
      <c r="DY40" s="456">
        <v>10.823240234811399</v>
      </c>
      <c r="DZ40" s="456">
        <v>10.816299972909169</v>
      </c>
      <c r="EA40" s="456">
        <v>10.818360875781774</v>
      </c>
      <c r="EB40" s="456">
        <v>10.825476375457464</v>
      </c>
      <c r="EC40" s="456">
        <v>10.825906977205349</v>
      </c>
      <c r="ED40" s="456">
        <v>10.821007025286985</v>
      </c>
      <c r="EE40" s="456">
        <v>10.817588698633463</v>
      </c>
      <c r="EF40" s="456">
        <v>10.815920856195591</v>
      </c>
      <c r="EG40" s="456">
        <v>10.816981600372182</v>
      </c>
      <c r="EH40" s="456">
        <v>10.820447704119152</v>
      </c>
      <c r="EI40" s="456">
        <v>10.824355229282967</v>
      </c>
      <c r="EJ40" s="456">
        <v>10.825981964587402</v>
      </c>
      <c r="EK40" s="456">
        <v>10.823335975932023</v>
      </c>
      <c r="EL40" s="456">
        <v>10.816519469703572</v>
      </c>
      <c r="EM40" s="456">
        <v>10.818718508483826</v>
      </c>
      <c r="EN40" s="456">
        <v>10.824924757529351</v>
      </c>
      <c r="EO40" s="456">
        <v>10.825517166147682</v>
      </c>
      <c r="EP40" s="456">
        <v>10.821254546007111</v>
      </c>
      <c r="EQ40" s="456">
        <v>10.815542401546267</v>
      </c>
      <c r="ER40" s="456">
        <v>10.819816908992999</v>
      </c>
      <c r="ES40" s="456">
        <v>10.819588876500578</v>
      </c>
      <c r="ET40" s="456">
        <v>10.825703489179377</v>
      </c>
      <c r="EU40" s="456">
        <v>10.82715321431135</v>
      </c>
      <c r="EV40" s="456">
        <v>10.826727622905251</v>
      </c>
      <c r="EW40" s="456">
        <v>10.825134894843337</v>
      </c>
      <c r="EX40" s="456">
        <v>10.820988138417801</v>
      </c>
      <c r="EY40" s="456">
        <v>10.820005466507878</v>
      </c>
      <c r="EZ40" s="456">
        <v>10.827465584549003</v>
      </c>
      <c r="FA40" s="456">
        <v>10.827083548630707</v>
      </c>
      <c r="FB40" s="456">
        <v>10.824141770499825</v>
      </c>
      <c r="FC40" s="456">
        <v>10.818809196344093</v>
      </c>
      <c r="FD40" s="456">
        <v>10.825826243877287</v>
      </c>
      <c r="FE40" s="456">
        <v>10.824094676756189</v>
      </c>
      <c r="FF40" s="456">
        <v>10.826792614003198</v>
      </c>
      <c r="FG40" s="456">
        <v>10.826000613873543</v>
      </c>
      <c r="FH40" s="456">
        <v>10.836641777964735</v>
      </c>
      <c r="FI40" s="456">
        <v>10.829322109131448</v>
      </c>
      <c r="FJ40" s="456">
        <v>10.822734471835835</v>
      </c>
      <c r="FK40" s="456">
        <v>10.823722142166249</v>
      </c>
      <c r="FL40" s="456">
        <v>10.831993103949651</v>
      </c>
      <c r="FM40" s="456">
        <v>10.828916064702414</v>
      </c>
      <c r="FN40" s="456">
        <v>10.827977462119261</v>
      </c>
      <c r="FO40" s="456">
        <v>10.823852862165685</v>
      </c>
      <c r="FP40" s="456">
        <v>10.726800433515953</v>
      </c>
      <c r="FQ40" s="456">
        <v>10.725221485644042</v>
      </c>
      <c r="FR40" s="456">
        <v>10.726169220850071</v>
      </c>
      <c r="FS40" s="456">
        <v>10.72976946493989</v>
      </c>
      <c r="FT40" s="456">
        <v>10.730145525978191</v>
      </c>
      <c r="FU40" s="456">
        <v>10.729198051881049</v>
      </c>
      <c r="FV40" s="456">
        <v>10.725173622803714</v>
      </c>
      <c r="FW40" s="456">
        <v>10.724753182272247</v>
      </c>
      <c r="FX40" s="456">
        <v>10.731187680701355</v>
      </c>
      <c r="FY40" s="456">
        <v>10.731274424118221</v>
      </c>
      <c r="FZ40" s="456">
        <v>10.728037713308822</v>
      </c>
      <c r="GA40" s="456">
        <v>10.723470881929231</v>
      </c>
    </row>
    <row r="41" spans="2:183">
      <c r="B41" s="96" t="s">
        <v>2</v>
      </c>
      <c r="C41" s="166" t="s">
        <v>37</v>
      </c>
      <c r="D41" s="99">
        <v>2599066.5</v>
      </c>
      <c r="E41" s="87">
        <v>2331693.75</v>
      </c>
      <c r="F41" s="87">
        <v>2565268.75</v>
      </c>
      <c r="G41" s="87">
        <v>2487101.5</v>
      </c>
      <c r="H41" s="87">
        <v>2565421</v>
      </c>
      <c r="I41" s="87">
        <v>2496477</v>
      </c>
      <c r="J41" s="87">
        <v>2608704.75</v>
      </c>
      <c r="K41" s="87">
        <v>2607993.75</v>
      </c>
      <c r="L41" s="87">
        <v>2473018.5</v>
      </c>
      <c r="M41" s="87">
        <v>2526952.25</v>
      </c>
      <c r="N41" s="87">
        <v>2441340.5</v>
      </c>
      <c r="O41" s="87">
        <v>2554259.5</v>
      </c>
      <c r="P41" s="87">
        <v>2579332.75</v>
      </c>
      <c r="Q41" s="87">
        <v>2318755.5</v>
      </c>
      <c r="R41" s="87">
        <v>2527739.25</v>
      </c>
      <c r="S41" s="87">
        <v>2053284.12</v>
      </c>
      <c r="T41" s="87">
        <v>1214669.25</v>
      </c>
      <c r="U41" s="87">
        <v>2481068</v>
      </c>
      <c r="V41" s="87">
        <v>2576997.25</v>
      </c>
      <c r="W41" s="87">
        <v>2577715.5</v>
      </c>
      <c r="X41" s="87">
        <v>2449029.5</v>
      </c>
      <c r="Y41" s="87">
        <v>2532376</v>
      </c>
      <c r="Z41" s="87">
        <v>2427755.75</v>
      </c>
      <c r="AA41" s="87">
        <v>2531807.25</v>
      </c>
      <c r="AB41" s="87">
        <v>2721222</v>
      </c>
      <c r="AC41" s="87">
        <v>2459632</v>
      </c>
      <c r="AD41" s="87">
        <v>2689959.25</v>
      </c>
      <c r="AE41" s="87">
        <v>2600926.5</v>
      </c>
      <c r="AF41" s="87">
        <v>2668350</v>
      </c>
      <c r="AG41" s="87">
        <v>2637014.5</v>
      </c>
      <c r="AH41" s="87">
        <v>2743977.25</v>
      </c>
      <c r="AI41" s="87">
        <v>2741127</v>
      </c>
      <c r="AJ41" s="87">
        <v>2602170.5</v>
      </c>
      <c r="AK41" s="87">
        <v>2685597.25</v>
      </c>
      <c r="AL41" s="87">
        <v>2585776.25</v>
      </c>
      <c r="AM41" s="87">
        <v>2677317</v>
      </c>
      <c r="AN41" s="87">
        <v>2749780.75</v>
      </c>
      <c r="AO41" s="87">
        <v>2583794.5</v>
      </c>
      <c r="AP41" s="87">
        <v>2726205.75</v>
      </c>
      <c r="AQ41" s="87">
        <v>1317001.3799999999</v>
      </c>
      <c r="AR41" s="87">
        <v>1842212.12</v>
      </c>
      <c r="AS41" s="87">
        <v>2666842.5</v>
      </c>
      <c r="AT41" s="87">
        <v>2775413.25</v>
      </c>
      <c r="AU41" s="87">
        <v>2779310</v>
      </c>
      <c r="AV41" s="87">
        <v>2642622</v>
      </c>
      <c r="AW41" s="87">
        <v>2701057.75</v>
      </c>
      <c r="AX41" s="87">
        <v>2618327.5</v>
      </c>
      <c r="AY41" s="87">
        <v>2703814.5</v>
      </c>
      <c r="AZ41" s="87">
        <v>2885137</v>
      </c>
      <c r="BA41" s="87">
        <v>2609016.25</v>
      </c>
      <c r="BB41" s="87">
        <v>2860696</v>
      </c>
      <c r="BC41" s="87">
        <v>2749089.25</v>
      </c>
      <c r="BD41" s="87">
        <v>2824963</v>
      </c>
      <c r="BE41" s="87">
        <v>2799205.5</v>
      </c>
      <c r="BF41" s="87">
        <v>2904740</v>
      </c>
      <c r="BG41" s="87">
        <v>2912915.25</v>
      </c>
      <c r="BH41" s="87">
        <v>2764015.25</v>
      </c>
      <c r="BI41" s="87">
        <v>2825495.5</v>
      </c>
      <c r="BJ41" s="87">
        <v>2735959.5</v>
      </c>
      <c r="BK41" s="87">
        <v>2837642.75</v>
      </c>
      <c r="BL41" s="87">
        <v>2987879</v>
      </c>
      <c r="BM41" s="87">
        <v>2704036</v>
      </c>
      <c r="BN41" s="87">
        <v>2958790.5</v>
      </c>
      <c r="BO41" s="87">
        <v>570428.68999999994</v>
      </c>
      <c r="BP41" s="87">
        <v>566697.38</v>
      </c>
      <c r="BQ41" s="87">
        <v>2895293.25</v>
      </c>
      <c r="BR41" s="87">
        <v>3014775</v>
      </c>
      <c r="BS41" s="87">
        <v>3041841.25</v>
      </c>
      <c r="BT41" s="87">
        <v>2886455.5</v>
      </c>
      <c r="BU41" s="87">
        <v>2960625</v>
      </c>
      <c r="BV41" s="87">
        <v>2870273</v>
      </c>
      <c r="BW41" s="87">
        <v>2981911.25</v>
      </c>
      <c r="BX41" s="87">
        <v>3097968.5</v>
      </c>
      <c r="BY41" s="87">
        <v>2812254.25</v>
      </c>
      <c r="BZ41" s="87">
        <v>3067926.5</v>
      </c>
      <c r="CA41" s="87">
        <v>2983742.25</v>
      </c>
      <c r="CB41" s="87">
        <v>3103298.5</v>
      </c>
      <c r="CC41" s="87">
        <v>3012106.5</v>
      </c>
      <c r="CD41" s="87">
        <v>3154544.25</v>
      </c>
      <c r="CE41" s="87">
        <v>3155824.5</v>
      </c>
      <c r="CF41" s="87">
        <v>3019204</v>
      </c>
      <c r="CG41" s="87">
        <v>3124322.75</v>
      </c>
      <c r="CH41" s="87">
        <v>3081347</v>
      </c>
      <c r="CI41" s="87">
        <v>3221247</v>
      </c>
      <c r="CJ41" s="87">
        <v>3383927.5</v>
      </c>
      <c r="CK41" s="87">
        <v>3165388.25</v>
      </c>
      <c r="CL41" s="87">
        <v>3334006.25</v>
      </c>
      <c r="CM41" s="87">
        <v>1717558.12</v>
      </c>
      <c r="CN41" s="87">
        <v>2569537.5</v>
      </c>
      <c r="CO41" s="87">
        <v>3214171.5</v>
      </c>
      <c r="CP41" s="87">
        <v>3367804</v>
      </c>
      <c r="CQ41" s="87">
        <v>3367787.25</v>
      </c>
      <c r="CR41" s="87">
        <v>3210494.25</v>
      </c>
      <c r="CS41" s="87">
        <v>3308706.75</v>
      </c>
      <c r="CT41" s="87">
        <v>3248327.75</v>
      </c>
      <c r="CU41" s="87">
        <v>3400475</v>
      </c>
      <c r="CV41" s="87">
        <v>3512662.25</v>
      </c>
      <c r="CW41" s="87">
        <v>3165223.25</v>
      </c>
      <c r="CX41" s="87">
        <v>2121666.75</v>
      </c>
      <c r="CY41" s="87">
        <v>1548133.5</v>
      </c>
      <c r="CZ41" s="87">
        <v>3413768.5</v>
      </c>
      <c r="DA41" s="87">
        <v>3345170.75</v>
      </c>
      <c r="DB41" s="87">
        <v>3480787</v>
      </c>
      <c r="DC41" s="87">
        <v>3497743.5</v>
      </c>
      <c r="DD41" s="87">
        <v>3310287.75</v>
      </c>
      <c r="DE41" s="87">
        <v>3408632</v>
      </c>
      <c r="DF41" s="87">
        <v>3367693.25</v>
      </c>
      <c r="DG41" s="87">
        <v>3490626</v>
      </c>
      <c r="DH41" s="87">
        <v>3638246</v>
      </c>
      <c r="DI41" s="87">
        <v>3291055.5</v>
      </c>
      <c r="DJ41" s="87">
        <v>3590606.5</v>
      </c>
      <c r="DK41" s="87">
        <v>3331044.25</v>
      </c>
      <c r="DL41" s="87">
        <v>1258344.25</v>
      </c>
      <c r="DM41" s="87">
        <v>3464842</v>
      </c>
      <c r="DN41" s="87">
        <v>3629010</v>
      </c>
      <c r="DO41" s="87">
        <v>3608729.5</v>
      </c>
      <c r="DP41" s="87">
        <v>3434111</v>
      </c>
      <c r="DQ41" s="87">
        <v>3552898</v>
      </c>
      <c r="DR41" s="87">
        <v>3503145.5</v>
      </c>
      <c r="DS41" s="87">
        <v>3627603.75</v>
      </c>
      <c r="DT41" s="87">
        <v>3815013</v>
      </c>
      <c r="DU41" s="87">
        <v>3434714</v>
      </c>
      <c r="DV41" s="87">
        <v>3759453</v>
      </c>
      <c r="DW41" s="87">
        <v>3609849.75</v>
      </c>
      <c r="DX41" s="87">
        <v>3726502.25</v>
      </c>
      <c r="DY41" s="87">
        <v>3627574.5</v>
      </c>
      <c r="DZ41" s="87">
        <v>3805438.25</v>
      </c>
      <c r="EA41" s="87">
        <v>3786094.25</v>
      </c>
      <c r="EB41" s="87">
        <v>3604739.25</v>
      </c>
      <c r="EC41" s="87">
        <v>3716727</v>
      </c>
      <c r="ED41" s="87">
        <v>3638760.25</v>
      </c>
      <c r="EE41" s="87">
        <v>3791347.5</v>
      </c>
      <c r="EF41" s="87">
        <v>3873728</v>
      </c>
      <c r="EG41" s="87">
        <v>3627075.5</v>
      </c>
      <c r="EH41" s="87">
        <v>3831506.5</v>
      </c>
      <c r="EI41" s="87">
        <v>1474385.88</v>
      </c>
      <c r="EJ41" s="87">
        <v>3426278.75</v>
      </c>
      <c r="EK41" s="87">
        <v>3697284.5</v>
      </c>
      <c r="EL41" s="87">
        <v>3878035</v>
      </c>
      <c r="EM41" s="87">
        <v>3854183</v>
      </c>
      <c r="EN41" s="87">
        <v>3681365.5</v>
      </c>
      <c r="EO41" s="87">
        <v>3790116.75</v>
      </c>
      <c r="EP41" s="87">
        <v>3708784.75</v>
      </c>
      <c r="EQ41" s="87">
        <v>3885645.75</v>
      </c>
      <c r="ER41" s="87">
        <v>4182738.25</v>
      </c>
      <c r="ES41" s="87">
        <v>3783201.5</v>
      </c>
      <c r="ET41" s="87">
        <v>4131376.25</v>
      </c>
      <c r="EU41" s="87">
        <v>3996325.25</v>
      </c>
      <c r="EV41" s="87">
        <v>4127752</v>
      </c>
      <c r="EW41" s="87">
        <v>4009387</v>
      </c>
      <c r="EX41" s="87">
        <v>4178069.75</v>
      </c>
      <c r="EY41" s="87">
        <v>4195382</v>
      </c>
      <c r="EZ41" s="87">
        <v>3989186</v>
      </c>
      <c r="FA41" s="87">
        <v>4124118</v>
      </c>
      <c r="FB41" s="87">
        <v>4018032.25</v>
      </c>
      <c r="FC41" s="87">
        <v>4198072</v>
      </c>
      <c r="FD41" s="87">
        <v>4751638.5</v>
      </c>
      <c r="FE41" s="87">
        <v>4307794.5</v>
      </c>
      <c r="FF41" s="87">
        <v>4743723</v>
      </c>
      <c r="FG41" s="87">
        <v>460499.5</v>
      </c>
      <c r="FH41" s="87">
        <v>1345364.75</v>
      </c>
      <c r="FI41" s="87">
        <v>4565598.5</v>
      </c>
      <c r="FJ41" s="87">
        <v>4787960</v>
      </c>
      <c r="FK41" s="87">
        <v>4772571</v>
      </c>
      <c r="FL41" s="87">
        <v>4539054</v>
      </c>
      <c r="FM41" s="87">
        <v>4716942</v>
      </c>
      <c r="FN41" s="87">
        <v>4574787</v>
      </c>
      <c r="FO41" s="87">
        <v>4769519.5</v>
      </c>
      <c r="FP41" s="87">
        <v>5070484</v>
      </c>
      <c r="FQ41" s="87">
        <v>4592822</v>
      </c>
      <c r="FR41" s="87">
        <v>5082385</v>
      </c>
      <c r="FS41" s="87">
        <v>4886910</v>
      </c>
      <c r="FT41" s="87">
        <v>5031870.5</v>
      </c>
      <c r="FU41" s="87">
        <v>4887103.5</v>
      </c>
      <c r="FV41" s="87">
        <v>5089526</v>
      </c>
      <c r="FW41" s="87">
        <v>5096434.5</v>
      </c>
      <c r="FX41" s="87">
        <v>4867078</v>
      </c>
      <c r="FY41" s="87">
        <v>5020647.5</v>
      </c>
      <c r="FZ41" s="87">
        <v>4896004.5</v>
      </c>
      <c r="GA41" s="87">
        <v>5107869</v>
      </c>
    </row>
    <row r="42" spans="2:183">
      <c r="B42" s="171" t="s">
        <v>2</v>
      </c>
      <c r="C42" s="172" t="s">
        <v>271</v>
      </c>
      <c r="D42" s="81">
        <v>2.4380008971688785</v>
      </c>
      <c r="E42" s="82">
        <v>2.4380006216672534</v>
      </c>
      <c r="F42" s="82">
        <v>2.4380014189297392</v>
      </c>
      <c r="G42" s="82">
        <v>2.4380010845966358</v>
      </c>
      <c r="H42" s="82">
        <v>2.4380007208265413</v>
      </c>
      <c r="I42" s="82">
        <v>2.4380009380017924</v>
      </c>
      <c r="J42" s="82">
        <v>2.4380008093321797</v>
      </c>
      <c r="K42" s="82">
        <v>2.4380005076063833</v>
      </c>
      <c r="L42" s="82">
        <v>2.4380010280144333</v>
      </c>
      <c r="M42" s="82">
        <v>2.4380007209749133</v>
      </c>
      <c r="N42" s="82">
        <v>2.4380011941443924</v>
      </c>
      <c r="O42" s="82">
        <v>2.4380011246500075</v>
      </c>
      <c r="P42" s="82">
        <v>2.4130007025145348</v>
      </c>
      <c r="Q42" s="82">
        <v>2.413000996875339</v>
      </c>
      <c r="R42" s="82">
        <v>2.4130006124097978</v>
      </c>
      <c r="S42" s="82">
        <v>2.4129999665775825</v>
      </c>
      <c r="T42" s="82">
        <v>2.4129999326758558</v>
      </c>
      <c r="U42" s="82">
        <v>2.4130010059049898</v>
      </c>
      <c r="V42" s="82">
        <v>2.4130012402109249</v>
      </c>
      <c r="W42" s="82">
        <v>2.4130010332210401</v>
      </c>
      <c r="X42" s="82">
        <v>2.4130002453072414</v>
      </c>
      <c r="Y42" s="82">
        <v>2.4130000609830469</v>
      </c>
      <c r="Z42" s="82">
        <v>2.4130001095500946</v>
      </c>
      <c r="AA42" s="82">
        <v>2.4130004693319171</v>
      </c>
      <c r="AB42" s="82">
        <v>2.5700018085821235</v>
      </c>
      <c r="AC42" s="82">
        <v>2.570001860708965</v>
      </c>
      <c r="AD42" s="82">
        <v>2.5700029243063627</v>
      </c>
      <c r="AE42" s="82">
        <v>2.5700027872621014</v>
      </c>
      <c r="AF42" s="82">
        <v>2.5700030507559588</v>
      </c>
      <c r="AG42" s="82">
        <v>2.5700015552468449</v>
      </c>
      <c r="AH42" s="82">
        <v>2.5700010302567682</v>
      </c>
      <c r="AI42" s="82">
        <v>2.5700009188194857</v>
      </c>
      <c r="AJ42" s="82">
        <v>2.5700029044463233</v>
      </c>
      <c r="AK42" s="82">
        <v>2.5700031595874746</v>
      </c>
      <c r="AL42" s="82">
        <v>2.5700034960439044</v>
      </c>
      <c r="AM42" s="82">
        <v>2.5700031516967723</v>
      </c>
      <c r="AN42" s="82">
        <v>2.5879991030691647</v>
      </c>
      <c r="AO42" s="82">
        <v>2.5879991964144224</v>
      </c>
      <c r="AP42" s="82">
        <v>2.5880003707605068</v>
      </c>
      <c r="AQ42" s="82">
        <v>2.5880004312150486</v>
      </c>
      <c r="AR42" s="82">
        <v>2.5880001647588009</v>
      </c>
      <c r="AS42" s="82">
        <v>2.587999107199177</v>
      </c>
      <c r="AT42" s="82">
        <v>2.587998788717166</v>
      </c>
      <c r="AU42" s="82">
        <v>2.5879989576155404</v>
      </c>
      <c r="AV42" s="82">
        <v>2.5879999829204783</v>
      </c>
      <c r="AW42" s="82">
        <v>2.5879998383420966</v>
      </c>
      <c r="AX42" s="82">
        <v>2.5880005077697961</v>
      </c>
      <c r="AY42" s="82">
        <v>2.5880000485474732</v>
      </c>
      <c r="AZ42" s="82">
        <v>2.7170037028977276</v>
      </c>
      <c r="BA42" s="82">
        <v>2.7170028489820806</v>
      </c>
      <c r="BB42" s="82">
        <v>2.7170038548798598</v>
      </c>
      <c r="BC42" s="82">
        <v>2.7170044702513385</v>
      </c>
      <c r="BD42" s="82">
        <v>2.7170033866616428</v>
      </c>
      <c r="BE42" s="82">
        <v>2.7170027449710652</v>
      </c>
      <c r="BF42" s="82">
        <v>2.7170032279577998</v>
      </c>
      <c r="BG42" s="82">
        <v>2.7170030295511824</v>
      </c>
      <c r="BH42" s="82">
        <v>2.7170032684857826</v>
      </c>
      <c r="BI42" s="82">
        <v>2.717003512012699</v>
      </c>
      <c r="BJ42" s="82">
        <v>2.7170034829302572</v>
      </c>
      <c r="BK42" s="82">
        <v>2.7170037097801947</v>
      </c>
      <c r="BL42" s="82">
        <v>2.7980003975231824</v>
      </c>
      <c r="BM42" s="82">
        <v>2.7980003793599266</v>
      </c>
      <c r="BN42" s="82">
        <v>2.7980002801413626</v>
      </c>
      <c r="BO42" s="82">
        <v>2.797999913278137</v>
      </c>
      <c r="BP42" s="82">
        <v>2.7980005584177277</v>
      </c>
      <c r="BQ42" s="82">
        <v>2.7979999641273787</v>
      </c>
      <c r="BR42" s="82">
        <v>2.7980002652126799</v>
      </c>
      <c r="BS42" s="82">
        <v>2.7980004107075551</v>
      </c>
      <c r="BT42" s="82">
        <v>2.7980002205282744</v>
      </c>
      <c r="BU42" s="82">
        <v>2.7980003246318299</v>
      </c>
      <c r="BV42" s="82">
        <v>2.7980004797285818</v>
      </c>
      <c r="BW42" s="82">
        <v>2.7980007586354603</v>
      </c>
      <c r="BX42" s="82">
        <v>2.8819997396684931</v>
      </c>
      <c r="BY42" s="82">
        <v>2.8819991776796923</v>
      </c>
      <c r="BZ42" s="82">
        <v>2.8819997070585655</v>
      </c>
      <c r="CA42" s="82">
        <v>2.8819995668706819</v>
      </c>
      <c r="CB42" s="82">
        <v>2.8819994995851634</v>
      </c>
      <c r="CC42" s="82">
        <v>2.8819997178955004</v>
      </c>
      <c r="CD42" s="82">
        <v>2.8819996526848572</v>
      </c>
      <c r="CE42" s="82">
        <v>2.8819992653050228</v>
      </c>
      <c r="CF42" s="82">
        <v>2.8820000748563022</v>
      </c>
      <c r="CG42" s="82">
        <v>2.8819995582989404</v>
      </c>
      <c r="CH42" s="82">
        <v>2.8820001451219683</v>
      </c>
      <c r="CI42" s="82">
        <v>2.8819999291767711</v>
      </c>
      <c r="CJ42" s="82">
        <v>3.0260065438614645</v>
      </c>
      <c r="CK42" s="82">
        <v>3.02600642977609</v>
      </c>
      <c r="CL42" s="82">
        <v>3.0260060956754535</v>
      </c>
      <c r="CM42" s="82">
        <v>3.0260045946849372</v>
      </c>
      <c r="CN42" s="82">
        <v>3.0260055324395423</v>
      </c>
      <c r="CO42" s="82">
        <v>3.0260061180620754</v>
      </c>
      <c r="CP42" s="82">
        <v>3.0260053483803797</v>
      </c>
      <c r="CQ42" s="82">
        <v>3.0260066117209905</v>
      </c>
      <c r="CR42" s="82">
        <v>3.0260055029947894</v>
      </c>
      <c r="CS42" s="82">
        <v>3.0260052367608541</v>
      </c>
      <c r="CT42" s="82">
        <v>3.0260066763665483</v>
      </c>
      <c r="CU42" s="82">
        <v>3.0260056508279005</v>
      </c>
      <c r="CV42" s="82">
        <v>3.1169986126469604</v>
      </c>
      <c r="CW42" s="82">
        <v>3.1169989744073336</v>
      </c>
      <c r="CX42" s="82">
        <v>3.1169989480459517</v>
      </c>
      <c r="CY42" s="82">
        <v>3.116998719543453</v>
      </c>
      <c r="CZ42" s="82">
        <v>3.1169993645418907</v>
      </c>
      <c r="DA42" s="82">
        <v>3.1169986558920613</v>
      </c>
      <c r="DB42" s="82">
        <v>3.1169986021093794</v>
      </c>
      <c r="DC42" s="82">
        <v>3.1169982656081343</v>
      </c>
      <c r="DD42" s="82">
        <v>3.1169991421558745</v>
      </c>
      <c r="DE42" s="82">
        <v>3.1169996525482402</v>
      </c>
      <c r="DF42" s="82">
        <v>3.1169992354881586</v>
      </c>
      <c r="DG42" s="82">
        <v>3.1169984134287287</v>
      </c>
      <c r="DH42" s="82">
        <v>3.2420020281192135</v>
      </c>
      <c r="DI42" s="82">
        <v>3.242002382944853</v>
      </c>
      <c r="DJ42" s="82">
        <v>3.2420006537080779</v>
      </c>
      <c r="DK42" s="82">
        <v>3.2420006909817576</v>
      </c>
      <c r="DL42" s="82">
        <v>3.242001197924079</v>
      </c>
      <c r="DM42" s="82">
        <v>3.2420006535759658</v>
      </c>
      <c r="DN42" s="82">
        <v>3.2420031665055271</v>
      </c>
      <c r="DO42" s="82">
        <v>3.2420011975730731</v>
      </c>
      <c r="DP42" s="82">
        <v>3.2420013471713416</v>
      </c>
      <c r="DQ42" s="82">
        <v>3.2420014116296567</v>
      </c>
      <c r="DR42" s="82">
        <v>3.2420007209288229</v>
      </c>
      <c r="DS42" s="82">
        <v>3.2420009656462736</v>
      </c>
      <c r="DT42" s="82">
        <v>3.4040056935481822</v>
      </c>
      <c r="DU42" s="82">
        <v>3.4040058167658502</v>
      </c>
      <c r="DV42" s="82">
        <v>3.4040069977733474</v>
      </c>
      <c r="DW42" s="82">
        <v>3.4040064824788026</v>
      </c>
      <c r="DX42" s="82">
        <v>3.4040066591154066</v>
      </c>
      <c r="DY42" s="82">
        <v>3.4040065652859384</v>
      </c>
      <c r="DZ42" s="82">
        <v>3.4040055745912423</v>
      </c>
      <c r="EA42" s="82">
        <v>3.4040064410182453</v>
      </c>
      <c r="EB42" s="82">
        <v>3.404005874577626</v>
      </c>
      <c r="EC42" s="82">
        <v>3.4040060684963436</v>
      </c>
      <c r="ED42" s="82">
        <v>3.4040063556864402</v>
      </c>
      <c r="EE42" s="82">
        <v>3.4040064563352286</v>
      </c>
      <c r="EF42" s="82">
        <v>3.4719986591443708</v>
      </c>
      <c r="EG42" s="82">
        <v>3.4719978481145035</v>
      </c>
      <c r="EH42" s="82">
        <v>3.4719984232632108</v>
      </c>
      <c r="EI42" s="82">
        <v>3.472000253950144</v>
      </c>
      <c r="EJ42" s="82">
        <v>3.4719995679911166</v>
      </c>
      <c r="EK42" s="82">
        <v>3.4719990502648748</v>
      </c>
      <c r="EL42" s="82">
        <v>3.471997869190214</v>
      </c>
      <c r="EM42" s="82">
        <v>3.471998432540107</v>
      </c>
      <c r="EN42" s="82">
        <v>3.4719991593333588</v>
      </c>
      <c r="EO42" s="82">
        <v>3.4719999615251962</v>
      </c>
      <c r="EP42" s="82">
        <v>3.4719995862192281</v>
      </c>
      <c r="EQ42" s="82">
        <v>3.4719979859503507</v>
      </c>
      <c r="ER42" s="82">
        <v>3.7850026061414446</v>
      </c>
      <c r="ES42" s="82">
        <v>3.7850014953111102</v>
      </c>
      <c r="ET42" s="82">
        <v>3.7850017330999033</v>
      </c>
      <c r="EU42" s="82">
        <v>3.7850028626726897</v>
      </c>
      <c r="EV42" s="82">
        <v>3.7850025338483273</v>
      </c>
      <c r="EW42" s="82">
        <v>3.7850016910027091</v>
      </c>
      <c r="EX42" s="82">
        <v>3.7850011641084969</v>
      </c>
      <c r="EY42" s="82">
        <v>3.7850008525626047</v>
      </c>
      <c r="EZ42" s="82">
        <v>3.7850021656717545</v>
      </c>
      <c r="FA42" s="82">
        <v>3.7850030026770147</v>
      </c>
      <c r="FB42" s="82">
        <v>3.7850015158724624</v>
      </c>
      <c r="FC42" s="82">
        <v>3.7850015349820376</v>
      </c>
      <c r="FD42" s="82">
        <v>4.3520032663023773</v>
      </c>
      <c r="FE42" s="82">
        <v>4.3520029730811229</v>
      </c>
      <c r="FF42" s="82">
        <v>4.3520035155673025</v>
      </c>
      <c r="FG42" s="82">
        <v>4.3519989400201275</v>
      </c>
      <c r="FH42" s="82">
        <v>4.3520033908603848</v>
      </c>
      <c r="FI42" s="82">
        <v>4.3520032676257454</v>
      </c>
      <c r="FJ42" s="82">
        <v>4.3520015124876812</v>
      </c>
      <c r="FK42" s="82">
        <v>4.3520026866115558</v>
      </c>
      <c r="FL42" s="82">
        <v>4.3520043315878354</v>
      </c>
      <c r="FM42" s="82">
        <v>4.3520031242544555</v>
      </c>
      <c r="FN42" s="82">
        <v>4.3520040813139476</v>
      </c>
      <c r="FO42" s="82">
        <v>4.3520025220433567</v>
      </c>
      <c r="FP42" s="82">
        <v>4.6999994901867908</v>
      </c>
      <c r="FQ42" s="82">
        <v>4.6999989909909408</v>
      </c>
      <c r="FR42" s="82">
        <v>4.6999989596422092</v>
      </c>
      <c r="FS42" s="82">
        <v>4.699998983427375</v>
      </c>
      <c r="FT42" s="82">
        <v>4.6999988791447125</v>
      </c>
      <c r="FU42" s="82">
        <v>4.6999988940281847</v>
      </c>
      <c r="FV42" s="82">
        <v>4.6999999667552546</v>
      </c>
      <c r="FW42" s="82">
        <v>4.700000632638452</v>
      </c>
      <c r="FX42" s="82">
        <v>4.6999983235943432</v>
      </c>
      <c r="FY42" s="82">
        <v>4.6999983383623229</v>
      </c>
      <c r="FZ42" s="82">
        <v>4.6999995267365939</v>
      </c>
      <c r="GA42" s="82">
        <v>4.6999989547110914</v>
      </c>
    </row>
    <row r="43" spans="2:183">
      <c r="B43" s="96" t="s">
        <v>2</v>
      </c>
      <c r="C43" s="166" t="s">
        <v>38</v>
      </c>
      <c r="D43" s="173">
        <v>388289.81</v>
      </c>
      <c r="E43" s="174">
        <v>348259.41</v>
      </c>
      <c r="F43" s="174">
        <v>383036.41</v>
      </c>
      <c r="G43" s="174">
        <v>371365.12</v>
      </c>
      <c r="H43" s="174">
        <v>383079.81</v>
      </c>
      <c r="I43" s="174">
        <v>372805.75</v>
      </c>
      <c r="J43" s="174">
        <v>389801.56</v>
      </c>
      <c r="K43" s="174">
        <v>389679.16</v>
      </c>
      <c r="L43" s="174">
        <v>369170.59</v>
      </c>
      <c r="M43" s="174">
        <v>377143.47</v>
      </c>
      <c r="N43" s="174">
        <v>364260.5</v>
      </c>
      <c r="O43" s="174">
        <v>381311.5</v>
      </c>
      <c r="P43" s="174">
        <v>429808.75</v>
      </c>
      <c r="Q43" s="174">
        <v>386339.06</v>
      </c>
      <c r="R43" s="174">
        <v>420885.66</v>
      </c>
      <c r="S43" s="174">
        <v>341976.16</v>
      </c>
      <c r="T43" s="174">
        <v>202190.73</v>
      </c>
      <c r="U43" s="174">
        <v>413304.44</v>
      </c>
      <c r="V43" s="174">
        <v>429416.69</v>
      </c>
      <c r="W43" s="174">
        <v>429542.88</v>
      </c>
      <c r="X43" s="174">
        <v>407758.03</v>
      </c>
      <c r="Y43" s="174">
        <v>421717.94</v>
      </c>
      <c r="Z43" s="174">
        <v>404067.53</v>
      </c>
      <c r="AA43" s="174">
        <v>421578.28</v>
      </c>
      <c r="AB43" s="174">
        <v>453337</v>
      </c>
      <c r="AC43" s="174">
        <v>409790.56</v>
      </c>
      <c r="AD43" s="174">
        <v>447930.25</v>
      </c>
      <c r="AE43" s="174">
        <v>433046.56</v>
      </c>
      <c r="AF43" s="174">
        <v>444189.59</v>
      </c>
      <c r="AG43" s="174">
        <v>439293.25</v>
      </c>
      <c r="AH43" s="174">
        <v>457286.5</v>
      </c>
      <c r="AI43" s="174">
        <v>456794.53</v>
      </c>
      <c r="AJ43" s="174">
        <v>433255.41</v>
      </c>
      <c r="AK43" s="174">
        <v>447192.38</v>
      </c>
      <c r="AL43" s="174">
        <v>430419.72</v>
      </c>
      <c r="AM43" s="174">
        <v>445721.12</v>
      </c>
      <c r="AN43" s="174">
        <v>485474.19</v>
      </c>
      <c r="AO43" s="174">
        <v>456242.56</v>
      </c>
      <c r="AP43" s="174">
        <v>481160.94</v>
      </c>
      <c r="AQ43" s="174">
        <v>232417.19</v>
      </c>
      <c r="AR43" s="174">
        <v>325101.75</v>
      </c>
      <c r="AS43" s="174">
        <v>470831.25</v>
      </c>
      <c r="AT43" s="174">
        <v>490153.81</v>
      </c>
      <c r="AU43" s="174">
        <v>490886.78</v>
      </c>
      <c r="AV43" s="174">
        <v>466379.31</v>
      </c>
      <c r="AW43" s="174">
        <v>476570.44</v>
      </c>
      <c r="AX43" s="174">
        <v>461937.38</v>
      </c>
      <c r="AY43" s="174">
        <v>477011.25</v>
      </c>
      <c r="AZ43" s="174">
        <v>496738.84</v>
      </c>
      <c r="BA43" s="174">
        <v>449253.22</v>
      </c>
      <c r="BB43" s="174">
        <v>492368.56</v>
      </c>
      <c r="BC43" s="174">
        <v>472970.69</v>
      </c>
      <c r="BD43" s="174">
        <v>486010.78</v>
      </c>
      <c r="BE43" s="174">
        <v>481949.69</v>
      </c>
      <c r="BF43" s="174">
        <v>500242.19</v>
      </c>
      <c r="BG43" s="174">
        <v>501712.56</v>
      </c>
      <c r="BH43" s="174">
        <v>475637.59</v>
      </c>
      <c r="BI43" s="174">
        <v>486102.03</v>
      </c>
      <c r="BJ43" s="174">
        <v>470643.59</v>
      </c>
      <c r="BK43" s="174">
        <v>488236.53</v>
      </c>
      <c r="BL43" s="174">
        <v>512273.78</v>
      </c>
      <c r="BM43" s="174">
        <v>463662</v>
      </c>
      <c r="BN43" s="174">
        <v>507060.06</v>
      </c>
      <c r="BO43" s="174">
        <v>97748.41</v>
      </c>
      <c r="BP43" s="174">
        <v>97083.02</v>
      </c>
      <c r="BQ43" s="174">
        <v>496373.09</v>
      </c>
      <c r="BR43" s="174">
        <v>517061.22</v>
      </c>
      <c r="BS43" s="174">
        <v>521874.5</v>
      </c>
      <c r="BT43" s="174">
        <v>494777.38</v>
      </c>
      <c r="BU43" s="174">
        <v>507470.84</v>
      </c>
      <c r="BV43" s="174">
        <v>491959.88</v>
      </c>
      <c r="BW43" s="174">
        <v>511218.66</v>
      </c>
      <c r="BX43" s="174">
        <v>534461.56000000006</v>
      </c>
      <c r="BY43" s="174">
        <v>485298.03</v>
      </c>
      <c r="BZ43" s="174">
        <v>529085</v>
      </c>
      <c r="CA43" s="174">
        <v>514651.16</v>
      </c>
      <c r="CB43" s="174">
        <v>535400.31000000006</v>
      </c>
      <c r="CC43" s="174">
        <v>519681.03</v>
      </c>
      <c r="CD43" s="174">
        <v>544596</v>
      </c>
      <c r="CE43" s="174">
        <v>544830.75</v>
      </c>
      <c r="CF43" s="174">
        <v>520966.47</v>
      </c>
      <c r="CG43" s="174">
        <v>539166.12</v>
      </c>
      <c r="CH43" s="174">
        <v>532135.75</v>
      </c>
      <c r="CI43" s="174">
        <v>556522.81000000006</v>
      </c>
      <c r="CJ43" s="174">
        <v>568824.5</v>
      </c>
      <c r="CK43" s="174">
        <v>532029.18999999994</v>
      </c>
      <c r="CL43" s="174">
        <v>560168.56000000006</v>
      </c>
      <c r="CM43" s="174">
        <v>288448</v>
      </c>
      <c r="CN43" s="174">
        <v>431552.28</v>
      </c>
      <c r="CO43" s="174">
        <v>539834.56000000006</v>
      </c>
      <c r="CP43" s="174">
        <v>565961.18999999994</v>
      </c>
      <c r="CQ43" s="174">
        <v>565966.56000000006</v>
      </c>
      <c r="CR43" s="174">
        <v>539210.43999999994</v>
      </c>
      <c r="CS43" s="174">
        <v>555695.56000000006</v>
      </c>
      <c r="CT43" s="174">
        <v>545840.5</v>
      </c>
      <c r="CU43" s="174">
        <v>571677.06000000006</v>
      </c>
      <c r="CV43" s="174">
        <v>585935.43999999994</v>
      </c>
      <c r="CW43" s="174">
        <v>527955.75</v>
      </c>
      <c r="CX43" s="174">
        <v>353687.47</v>
      </c>
      <c r="CY43" s="174">
        <v>257956.19</v>
      </c>
      <c r="CZ43" s="174">
        <v>568822.12</v>
      </c>
      <c r="DA43" s="174">
        <v>557639.81000000006</v>
      </c>
      <c r="DB43" s="174">
        <v>580403.31000000006</v>
      </c>
      <c r="DC43" s="174">
        <v>583349.31000000006</v>
      </c>
      <c r="DD43" s="174">
        <v>551585</v>
      </c>
      <c r="DE43" s="174">
        <v>567973.18999999994</v>
      </c>
      <c r="DF43" s="174">
        <v>561575.25</v>
      </c>
      <c r="DG43" s="174">
        <v>582106.75</v>
      </c>
      <c r="DH43" s="174">
        <v>599173.62</v>
      </c>
      <c r="DI43" s="174">
        <v>542034.12</v>
      </c>
      <c r="DJ43" s="174">
        <v>591095.93999999994</v>
      </c>
      <c r="DK43" s="174">
        <v>548058.68999999994</v>
      </c>
      <c r="DL43" s="174">
        <v>206983.95</v>
      </c>
      <c r="DM43" s="174">
        <v>570222.75</v>
      </c>
      <c r="DN43" s="174">
        <v>597574.18999999994</v>
      </c>
      <c r="DO43" s="174">
        <v>594156</v>
      </c>
      <c r="DP43" s="174">
        <v>564979.93999999994</v>
      </c>
      <c r="DQ43" s="174">
        <v>584623.06000000006</v>
      </c>
      <c r="DR43" s="174">
        <v>576822.56000000006</v>
      </c>
      <c r="DS43" s="174">
        <v>597331.75</v>
      </c>
      <c r="DT43" s="174">
        <v>614641.62</v>
      </c>
      <c r="DU43" s="174">
        <v>553309.12</v>
      </c>
      <c r="DV43" s="174">
        <v>605347.81000000006</v>
      </c>
      <c r="DW43" s="174">
        <v>581018.93999999994</v>
      </c>
      <c r="DX43" s="174">
        <v>599796.43999999994</v>
      </c>
      <c r="DY43" s="174">
        <v>583978.38</v>
      </c>
      <c r="DZ43" s="174">
        <v>613004.56000000006</v>
      </c>
      <c r="EA43" s="174">
        <v>609772.25</v>
      </c>
      <c r="EB43" s="174">
        <v>580182.56000000006</v>
      </c>
      <c r="EC43" s="174">
        <v>598183.18999999994</v>
      </c>
      <c r="ED43" s="174">
        <v>585899.93999999994</v>
      </c>
      <c r="EE43" s="174">
        <v>610661.88</v>
      </c>
      <c r="EF43" s="174">
        <v>628517.31000000006</v>
      </c>
      <c r="EG43" s="174">
        <v>588440</v>
      </c>
      <c r="EH43" s="174">
        <v>621406.75</v>
      </c>
      <c r="EI43" s="174">
        <v>239034.55</v>
      </c>
      <c r="EJ43" s="174">
        <v>555401.5</v>
      </c>
      <c r="EK43" s="174">
        <v>599478.31000000006</v>
      </c>
      <c r="EL43" s="174">
        <v>629181.56000000006</v>
      </c>
      <c r="EM43" s="174">
        <v>625184.38</v>
      </c>
      <c r="EN43" s="174">
        <v>596809.5</v>
      </c>
      <c r="EO43" s="174">
        <v>614406</v>
      </c>
      <c r="EP43" s="174">
        <v>601458.31000000006</v>
      </c>
      <c r="EQ43" s="174">
        <v>630473.18999999994</v>
      </c>
      <c r="ER43" s="174">
        <v>639365.38</v>
      </c>
      <c r="ES43" s="174">
        <v>578305.31000000006</v>
      </c>
      <c r="ET43" s="174">
        <v>631170.88</v>
      </c>
      <c r="EU43" s="174">
        <v>610456.56000000006</v>
      </c>
      <c r="EV43" s="174">
        <v>630557.31000000006</v>
      </c>
      <c r="EW43" s="174">
        <v>612566.25</v>
      </c>
      <c r="EX43" s="174">
        <v>638582.88</v>
      </c>
      <c r="EY43" s="174">
        <v>641287.25</v>
      </c>
      <c r="EZ43" s="174">
        <v>609348.56000000006</v>
      </c>
      <c r="FA43" s="174">
        <v>629981.43999999994</v>
      </c>
      <c r="FB43" s="174">
        <v>613943.43999999994</v>
      </c>
      <c r="FC43" s="174">
        <v>641769.18999999994</v>
      </c>
      <c r="FD43" s="174">
        <v>648894.31000000006</v>
      </c>
      <c r="FE43" s="174">
        <v>588376.12</v>
      </c>
      <c r="FF43" s="174">
        <v>647755.56000000006</v>
      </c>
      <c r="FG43" s="174">
        <v>62885.94</v>
      </c>
      <c r="FH43" s="174">
        <v>183542.67</v>
      </c>
      <c r="FI43" s="174">
        <v>623287.06000000006</v>
      </c>
      <c r="FJ43" s="174">
        <v>654041.62</v>
      </c>
      <c r="FK43" s="174">
        <v>651879.68999999994</v>
      </c>
      <c r="FL43" s="174">
        <v>619510.31000000006</v>
      </c>
      <c r="FM43" s="174">
        <v>643972.43999999994</v>
      </c>
      <c r="FN43" s="174">
        <v>624618.88</v>
      </c>
      <c r="FO43" s="174">
        <v>651455.06000000006</v>
      </c>
      <c r="FP43" s="174">
        <v>665290.25</v>
      </c>
      <c r="FQ43" s="174">
        <v>602705.75</v>
      </c>
      <c r="FR43" s="174">
        <v>666891.12</v>
      </c>
      <c r="FS43" s="174">
        <v>641026.56000000006</v>
      </c>
      <c r="FT43" s="174">
        <v>660018.25</v>
      </c>
      <c r="FU43" s="174">
        <v>641086.06000000006</v>
      </c>
      <c r="FV43" s="174">
        <v>667889.93999999994</v>
      </c>
      <c r="FW43" s="174">
        <v>668822.56000000006</v>
      </c>
      <c r="FX43" s="174">
        <v>638340.93999999994</v>
      </c>
      <c r="FY43" s="174">
        <v>658477.06000000006</v>
      </c>
      <c r="FZ43" s="174">
        <v>642323.12</v>
      </c>
      <c r="GA43" s="174">
        <v>670403.62</v>
      </c>
    </row>
    <row r="44" spans="2:183">
      <c r="B44" s="171" t="s">
        <v>2</v>
      </c>
      <c r="C44" s="172" t="s">
        <v>39</v>
      </c>
      <c r="D44" s="81">
        <v>3.9469973367488005</v>
      </c>
      <c r="E44" s="82">
        <v>3.9469978693020829</v>
      </c>
      <c r="F44" s="82">
        <v>3.9469978875779277</v>
      </c>
      <c r="G44" s="82">
        <v>3.9469977042768472</v>
      </c>
      <c r="H44" s="82">
        <v>3.9469977126607318</v>
      </c>
      <c r="I44" s="82">
        <v>3.946997448466433</v>
      </c>
      <c r="J44" s="82">
        <v>3.9469978432345405</v>
      </c>
      <c r="K44" s="82">
        <v>3.9469974070172591</v>
      </c>
      <c r="L44" s="82">
        <v>3.9469977120130011</v>
      </c>
      <c r="M44" s="82">
        <v>3.9469971324514397</v>
      </c>
      <c r="N44" s="82">
        <v>3.9469974427877945</v>
      </c>
      <c r="O44" s="82">
        <v>3.9469971430937396</v>
      </c>
      <c r="P44" s="82">
        <v>4.3569940596869676</v>
      </c>
      <c r="Q44" s="82">
        <v>4.3569945077872134</v>
      </c>
      <c r="R44" s="82">
        <v>4.3569944099378883</v>
      </c>
      <c r="S44" s="82">
        <v>4.3569947381161684</v>
      </c>
      <c r="T44" s="82">
        <v>4.3569954316252213</v>
      </c>
      <c r="U44" s="82">
        <v>4.3569938857263333</v>
      </c>
      <c r="V44" s="82">
        <v>4.35699476450415</v>
      </c>
      <c r="W44" s="82">
        <v>4.3569931126821997</v>
      </c>
      <c r="X44" s="82">
        <v>4.3569943475055295</v>
      </c>
      <c r="Y44" s="82">
        <v>4.3569953818020268</v>
      </c>
      <c r="Z44" s="82">
        <v>4.3569929911580765</v>
      </c>
      <c r="AA44" s="82">
        <v>4.3569929412251058</v>
      </c>
      <c r="AB44" s="82">
        <v>4.6409946663117703</v>
      </c>
      <c r="AC44" s="82">
        <v>4.6409948130195477</v>
      </c>
      <c r="AD44" s="82">
        <v>4.6409947573459327</v>
      </c>
      <c r="AE44" s="82">
        <v>4.640994545006377</v>
      </c>
      <c r="AF44" s="82">
        <v>4.6409945669209076</v>
      </c>
      <c r="AG44" s="82">
        <v>4.6409936083672285</v>
      </c>
      <c r="AH44" s="82">
        <v>4.6409948037185886</v>
      </c>
      <c r="AI44" s="82">
        <v>4.6409945542844371</v>
      </c>
      <c r="AJ44" s="82">
        <v>4.640994601195449</v>
      </c>
      <c r="AK44" s="82">
        <v>4.6409952572205446</v>
      </c>
      <c r="AL44" s="82">
        <v>4.6409941451106818</v>
      </c>
      <c r="AM44" s="82">
        <v>4.640994585589338</v>
      </c>
      <c r="AN44" s="82">
        <v>4.9519991635725651</v>
      </c>
      <c r="AO44" s="82">
        <v>4.9519993921830396</v>
      </c>
      <c r="AP44" s="82">
        <v>4.9519985591519582</v>
      </c>
      <c r="AQ44" s="82">
        <v>4.9520004687433419</v>
      </c>
      <c r="AR44" s="82">
        <v>4.9519996770783505</v>
      </c>
      <c r="AS44" s="82">
        <v>4.9520004417379235</v>
      </c>
      <c r="AT44" s="82">
        <v>4.951998969499197</v>
      </c>
      <c r="AU44" s="82">
        <v>4.9519997175397714</v>
      </c>
      <c r="AV44" s="82">
        <v>4.95199946910172</v>
      </c>
      <c r="AW44" s="82">
        <v>4.9519985868368002</v>
      </c>
      <c r="AX44" s="82">
        <v>4.9519996140775921</v>
      </c>
      <c r="AY44" s="82">
        <v>4.9519994394095113</v>
      </c>
      <c r="AZ44" s="82">
        <v>5.0700053074222264</v>
      </c>
      <c r="BA44" s="82">
        <v>5.0700058684121432</v>
      </c>
      <c r="BB44" s="82">
        <v>5.0700059723623783</v>
      </c>
      <c r="BC44" s="82">
        <v>5.0700056813309322</v>
      </c>
      <c r="BD44" s="82">
        <v>5.0700060504902984</v>
      </c>
      <c r="BE44" s="82">
        <v>5.0700058910781722</v>
      </c>
      <c r="BF44" s="82">
        <v>5.0700050675504471</v>
      </c>
      <c r="BG44" s="82">
        <v>5.0700057600776098</v>
      </c>
      <c r="BH44" s="82">
        <v>5.0700065022278125</v>
      </c>
      <c r="BI44" s="82">
        <v>5.0700059450551747</v>
      </c>
      <c r="BJ44" s="82">
        <v>5.070006032597572</v>
      </c>
      <c r="BK44" s="82">
        <v>5.070006230594295</v>
      </c>
      <c r="BL44" s="82">
        <v>5.198004911112915</v>
      </c>
      <c r="BM44" s="82">
        <v>5.1980044843049331</v>
      </c>
      <c r="BN44" s="82">
        <v>5.1980036699504861</v>
      </c>
      <c r="BO44" s="82">
        <v>5.1980010635469291</v>
      </c>
      <c r="BP44" s="82">
        <v>5.197998607913477</v>
      </c>
      <c r="BQ44" s="82">
        <v>5.1980049846585619</v>
      </c>
      <c r="BR44" s="82">
        <v>5.1980056899862275</v>
      </c>
      <c r="BS44" s="82">
        <v>5.1980049602087668</v>
      </c>
      <c r="BT44" s="82">
        <v>5.1980057991721473</v>
      </c>
      <c r="BU44" s="82">
        <v>5.1980050805096898</v>
      </c>
      <c r="BV44" s="82">
        <v>5.1980038882549344</v>
      </c>
      <c r="BW44" s="82">
        <v>5.1980056736723297</v>
      </c>
      <c r="BX44" s="82">
        <v>5.3340009381331157</v>
      </c>
      <c r="BY44" s="82">
        <v>5.3340004616297731</v>
      </c>
      <c r="BZ44" s="82">
        <v>5.3340020768013225</v>
      </c>
      <c r="CA44" s="82">
        <v>5.3340017619319067</v>
      </c>
      <c r="CB44" s="82">
        <v>5.3340005977584068</v>
      </c>
      <c r="CC44" s="82">
        <v>5.3340008005912063</v>
      </c>
      <c r="CD44" s="82">
        <v>5.3339993535685952</v>
      </c>
      <c r="CE44" s="82">
        <v>5.3339998825176469</v>
      </c>
      <c r="CF44" s="82">
        <v>5.3340002457279176</v>
      </c>
      <c r="CG44" s="82">
        <v>5.3340006529417003</v>
      </c>
      <c r="CH44" s="82">
        <v>5.3339990778144202</v>
      </c>
      <c r="CI44" s="82">
        <v>5.3339992332390862</v>
      </c>
      <c r="CJ44" s="82">
        <v>5.4749939843110829</v>
      </c>
      <c r="CK44" s="82">
        <v>5.4749933109954885</v>
      </c>
      <c r="CL44" s="82">
        <v>5.47499423343824</v>
      </c>
      <c r="CM44" s="82">
        <v>5.4749964885374478</v>
      </c>
      <c r="CN44" s="82">
        <v>5.4749954327703811</v>
      </c>
      <c r="CO44" s="82">
        <v>5.4749955375253556</v>
      </c>
      <c r="CP44" s="82">
        <v>5.474995066362264</v>
      </c>
      <c r="CQ44" s="82">
        <v>5.4749940506708716</v>
      </c>
      <c r="CR44" s="82">
        <v>5.4749958369717522</v>
      </c>
      <c r="CS44" s="82">
        <v>5.474994925958403</v>
      </c>
      <c r="CT44" s="82">
        <v>5.4749942325245495</v>
      </c>
      <c r="CU44" s="82">
        <v>5.4749948283787928</v>
      </c>
      <c r="CV44" s="82">
        <v>5.6219938208823468</v>
      </c>
      <c r="CW44" s="82">
        <v>5.6219930997029035</v>
      </c>
      <c r="CX44" s="82">
        <v>5.621993311228171</v>
      </c>
      <c r="CY44" s="82">
        <v>5.6219937929621606</v>
      </c>
      <c r="CZ44" s="82">
        <v>5.6219941093913697</v>
      </c>
      <c r="DA44" s="82">
        <v>5.6219924588412029</v>
      </c>
      <c r="DB44" s="82">
        <v>5.6219929677056903</v>
      </c>
      <c r="DC44" s="82">
        <v>5.6219936971145508</v>
      </c>
      <c r="DD44" s="82">
        <v>5.6219932322243968</v>
      </c>
      <c r="DE44" s="82">
        <v>5.6219940214002193</v>
      </c>
      <c r="DF44" s="82">
        <v>5.621992912132467</v>
      </c>
      <c r="DG44" s="82">
        <v>5.6219927371765772</v>
      </c>
      <c r="DH44" s="82">
        <v>5.7739987086951077</v>
      </c>
      <c r="DI44" s="82">
        <v>5.7739986151797602</v>
      </c>
      <c r="DJ44" s="82">
        <v>5.7740001172195514</v>
      </c>
      <c r="DK44" s="82">
        <v>5.773997794526899</v>
      </c>
      <c r="DL44" s="82">
        <v>5.7739974224215853</v>
      </c>
      <c r="DM44" s="82">
        <v>5.7739982988547647</v>
      </c>
      <c r="DN44" s="82">
        <v>5.7739983960422823</v>
      </c>
      <c r="DO44" s="82">
        <v>5.7739985617383534</v>
      </c>
      <c r="DP44" s="82">
        <v>5.7739980991118962</v>
      </c>
      <c r="DQ44" s="82">
        <v>5.7739978864406281</v>
      </c>
      <c r="DR44" s="82">
        <v>5.7739995995996001</v>
      </c>
      <c r="DS44" s="82">
        <v>5.7739990527007699</v>
      </c>
      <c r="DT44" s="82">
        <v>5.9310022000926352</v>
      </c>
      <c r="DU44" s="82">
        <v>5.9310021331103746</v>
      </c>
      <c r="DV44" s="82">
        <v>5.9310028903149963</v>
      </c>
      <c r="DW44" s="82">
        <v>5.9310039504710961</v>
      </c>
      <c r="DX44" s="82">
        <v>5.9310033719308999</v>
      </c>
      <c r="DY44" s="82">
        <v>5.9310026203002177</v>
      </c>
      <c r="DZ44" s="82">
        <v>5.9310011997368326</v>
      </c>
      <c r="EA44" s="82">
        <v>5.9310020328564068</v>
      </c>
      <c r="EB44" s="82">
        <v>5.9310028418965066</v>
      </c>
      <c r="EC44" s="82">
        <v>5.9310032025541108</v>
      </c>
      <c r="ED44" s="82">
        <v>5.9310017613831914</v>
      </c>
      <c r="EE44" s="82">
        <v>5.9310018356465068</v>
      </c>
      <c r="EF44" s="82">
        <v>6.0929998836690782</v>
      </c>
      <c r="EG44" s="82">
        <v>6.0929993152572139</v>
      </c>
      <c r="EH44" s="82">
        <v>6.092999597987979</v>
      </c>
      <c r="EI44" s="82">
        <v>6.0930017078330909</v>
      </c>
      <c r="EJ44" s="82">
        <v>6.0930019527393204</v>
      </c>
      <c r="EK44" s="82">
        <v>6.093002297028093</v>
      </c>
      <c r="EL44" s="82">
        <v>6.093000978085084</v>
      </c>
      <c r="EM44" s="82">
        <v>6.0929993080394125</v>
      </c>
      <c r="EN44" s="82">
        <v>6.0930015313935684</v>
      </c>
      <c r="EO44" s="82">
        <v>6.0930006545151629</v>
      </c>
      <c r="EP44" s="82">
        <v>6.0930000101303783</v>
      </c>
      <c r="EQ44" s="82">
        <v>6.0930001449625504</v>
      </c>
      <c r="ER44" s="82">
        <v>6.2600027414696235</v>
      </c>
      <c r="ES44" s="82">
        <v>6.2600027061841725</v>
      </c>
      <c r="ET44" s="82">
        <v>6.2600011901692021</v>
      </c>
      <c r="EU44" s="82">
        <v>6.2600014356471183</v>
      </c>
      <c r="EV44" s="82">
        <v>6.2600002978317848</v>
      </c>
      <c r="EW44" s="82">
        <v>6.260002146054326</v>
      </c>
      <c r="EX44" s="82">
        <v>6.2600027448289381</v>
      </c>
      <c r="EY44" s="82">
        <v>6.2600032213349994</v>
      </c>
      <c r="EZ44" s="82">
        <v>6.260001643723033</v>
      </c>
      <c r="FA44" s="82">
        <v>6.2600007949441547</v>
      </c>
      <c r="FB44" s="82">
        <v>6.2600020392764639</v>
      </c>
      <c r="FC44" s="82">
        <v>6.2600024385723616</v>
      </c>
      <c r="FD44" s="82">
        <v>6.4339967676046568</v>
      </c>
      <c r="FE44" s="82">
        <v>6.4339965882250025</v>
      </c>
      <c r="FF44" s="82">
        <v>6.4339974373491469</v>
      </c>
      <c r="FG44" s="82">
        <v>6.4340024554941682</v>
      </c>
      <c r="FH44" s="82">
        <v>6.4339983173835318</v>
      </c>
      <c r="FI44" s="82">
        <v>6.4339973573920766</v>
      </c>
      <c r="FJ44" s="82">
        <v>6.4339978751451001</v>
      </c>
      <c r="FK44" s="82">
        <v>6.4339968218875221</v>
      </c>
      <c r="FL44" s="82">
        <v>6.4339974243667379</v>
      </c>
      <c r="FM44" s="82">
        <v>6.4339981416539276</v>
      </c>
      <c r="FN44" s="82">
        <v>6.433997177614569</v>
      </c>
      <c r="FO44" s="82">
        <v>6.4339969580847791</v>
      </c>
      <c r="FP44" s="82">
        <v>6.6149985582611635</v>
      </c>
      <c r="FQ44" s="82">
        <v>6.6149985731846517</v>
      </c>
      <c r="FR44" s="82">
        <v>6.6149989584883198</v>
      </c>
      <c r="FS44" s="82">
        <v>6.6149998452092262</v>
      </c>
      <c r="FT44" s="82">
        <v>6.6150001002245027</v>
      </c>
      <c r="FU44" s="82">
        <v>6.6149994840786679</v>
      </c>
      <c r="FV44" s="82">
        <v>6.614998514351365</v>
      </c>
      <c r="FW44" s="82">
        <v>6.6149975768245524</v>
      </c>
      <c r="FX44" s="82">
        <v>6.6150005699540921</v>
      </c>
      <c r="FY44" s="82">
        <v>6.6150011552796286</v>
      </c>
      <c r="FZ44" s="82">
        <v>6.6150000514927756</v>
      </c>
      <c r="GA44" s="82">
        <v>6.6149983225780984</v>
      </c>
    </row>
    <row r="45" spans="2:183">
      <c r="B45" s="96" t="s">
        <v>2</v>
      </c>
      <c r="C45" s="166" t="s">
        <v>40</v>
      </c>
      <c r="D45" s="175">
        <v>3.61</v>
      </c>
      <c r="E45" s="176">
        <v>2.17</v>
      </c>
      <c r="F45" s="176">
        <v>2.89</v>
      </c>
      <c r="G45" s="176">
        <v>1.44</v>
      </c>
      <c r="H45" s="176">
        <v>3.61</v>
      </c>
      <c r="I45" s="176">
        <v>2.17</v>
      </c>
      <c r="J45" s="176">
        <v>1.44</v>
      </c>
      <c r="K45" s="176">
        <v>3.61</v>
      </c>
      <c r="L45" s="176">
        <v>2.17</v>
      </c>
      <c r="M45" s="176">
        <v>2.89</v>
      </c>
      <c r="N45" s="176">
        <v>2.44</v>
      </c>
      <c r="O45" s="176">
        <v>3.61</v>
      </c>
      <c r="P45" s="176">
        <v>4.33</v>
      </c>
      <c r="Q45" s="176">
        <v>1.44</v>
      </c>
      <c r="R45" s="176">
        <v>2.17</v>
      </c>
      <c r="S45" s="176">
        <v>1.44</v>
      </c>
      <c r="T45" s="176">
        <v>2.44</v>
      </c>
      <c r="U45" s="176">
        <v>2.89</v>
      </c>
      <c r="V45" s="176">
        <v>2.17</v>
      </c>
      <c r="W45" s="176">
        <v>1.44</v>
      </c>
      <c r="X45" s="176">
        <v>2.89</v>
      </c>
      <c r="Y45" s="176">
        <v>2.17</v>
      </c>
      <c r="Z45" s="176">
        <v>2.89</v>
      </c>
      <c r="AA45" s="176">
        <v>2.89</v>
      </c>
      <c r="AB45" s="176">
        <v>2.89</v>
      </c>
      <c r="AC45" s="176">
        <v>2.89</v>
      </c>
      <c r="AD45" s="176">
        <v>2.17</v>
      </c>
      <c r="AE45" s="176">
        <v>2.17</v>
      </c>
      <c r="AF45" s="176">
        <v>2.17</v>
      </c>
      <c r="AG45" s="176">
        <v>2.89</v>
      </c>
      <c r="AH45" s="176">
        <v>3.61</v>
      </c>
      <c r="AI45" s="176">
        <v>2.89</v>
      </c>
      <c r="AJ45" s="176">
        <v>1.44</v>
      </c>
      <c r="AK45" s="176">
        <v>2.17</v>
      </c>
      <c r="AL45" s="176">
        <v>2.44</v>
      </c>
      <c r="AM45" s="176">
        <v>2.17</v>
      </c>
      <c r="AN45" s="176">
        <v>2.89</v>
      </c>
      <c r="AO45" s="176">
        <v>2.17</v>
      </c>
      <c r="AP45" s="176">
        <v>2.89</v>
      </c>
      <c r="AQ45" s="176">
        <v>2.17</v>
      </c>
      <c r="AR45" s="176">
        <v>3.17</v>
      </c>
      <c r="AS45" s="176">
        <v>2.17</v>
      </c>
      <c r="AT45" s="176">
        <v>2.89</v>
      </c>
      <c r="AU45" s="176">
        <v>3.17</v>
      </c>
      <c r="AV45" s="176">
        <v>2.17</v>
      </c>
      <c r="AW45" s="176">
        <v>2.89</v>
      </c>
      <c r="AX45" s="176">
        <v>1.44</v>
      </c>
      <c r="AY45" s="176">
        <v>2.89</v>
      </c>
      <c r="AZ45" s="176">
        <v>2.89</v>
      </c>
      <c r="BA45" s="176">
        <v>2.89</v>
      </c>
      <c r="BB45" s="176">
        <v>2.17</v>
      </c>
      <c r="BC45" s="176">
        <v>1.44</v>
      </c>
      <c r="BD45" s="176">
        <v>2.17</v>
      </c>
      <c r="BE45" s="176">
        <v>2.17</v>
      </c>
      <c r="BF45" s="176">
        <v>2.17</v>
      </c>
      <c r="BG45" s="176">
        <v>2.17</v>
      </c>
      <c r="BH45" s="176">
        <v>2.89</v>
      </c>
      <c r="BI45" s="176">
        <v>2.89</v>
      </c>
      <c r="BJ45" s="176">
        <v>2.17</v>
      </c>
      <c r="BK45" s="176">
        <v>2.89</v>
      </c>
      <c r="BL45" s="176">
        <v>2.89</v>
      </c>
      <c r="BM45" s="176">
        <v>2.17</v>
      </c>
      <c r="BN45" s="176">
        <v>2.17</v>
      </c>
      <c r="BO45" s="176">
        <v>0.72</v>
      </c>
      <c r="BP45" s="176">
        <v>1.72</v>
      </c>
      <c r="BQ45" s="176">
        <v>2.17</v>
      </c>
      <c r="BR45" s="176">
        <v>2.89</v>
      </c>
      <c r="BS45" s="176">
        <v>2.89</v>
      </c>
      <c r="BT45" s="176">
        <v>2.17</v>
      </c>
      <c r="BU45" s="176">
        <v>2.89</v>
      </c>
      <c r="BV45" s="176">
        <v>2.17</v>
      </c>
      <c r="BW45" s="176">
        <v>2.89</v>
      </c>
      <c r="BX45" s="176">
        <v>1.44</v>
      </c>
      <c r="BY45" s="176">
        <v>2.89</v>
      </c>
      <c r="BZ45" s="176">
        <v>2.89</v>
      </c>
      <c r="CA45" s="176">
        <v>2.89</v>
      </c>
      <c r="CB45" s="176">
        <v>2.17</v>
      </c>
      <c r="CC45" s="176">
        <v>1.44</v>
      </c>
      <c r="CD45" s="176">
        <v>1.44</v>
      </c>
      <c r="CE45" s="176">
        <v>2.17</v>
      </c>
      <c r="CF45" s="176">
        <v>2.89</v>
      </c>
      <c r="CG45" s="176">
        <v>2.17</v>
      </c>
      <c r="CH45" s="176">
        <v>2.17</v>
      </c>
      <c r="CI45" s="176">
        <v>2.17</v>
      </c>
      <c r="CJ45" s="176">
        <v>2.89</v>
      </c>
      <c r="CK45" s="176">
        <v>2.89</v>
      </c>
      <c r="CL45" s="176">
        <v>2.17</v>
      </c>
      <c r="CM45" s="176">
        <v>0.72</v>
      </c>
      <c r="CN45" s="176">
        <v>2.44</v>
      </c>
      <c r="CO45" s="176">
        <v>2.17</v>
      </c>
      <c r="CP45" s="176">
        <v>3.61</v>
      </c>
      <c r="CQ45" s="176">
        <v>2.89</v>
      </c>
      <c r="CR45" s="176">
        <v>2.17</v>
      </c>
      <c r="CS45" s="176">
        <v>2.89</v>
      </c>
      <c r="CT45" s="176">
        <v>1.44</v>
      </c>
      <c r="CU45" s="176">
        <v>2.17</v>
      </c>
      <c r="CV45" s="176">
        <v>2.89</v>
      </c>
      <c r="CW45" s="176">
        <v>2.89</v>
      </c>
      <c r="CX45" s="176">
        <v>3.89</v>
      </c>
      <c r="CY45" s="176">
        <v>2.44</v>
      </c>
      <c r="CZ45" s="176">
        <v>2.17</v>
      </c>
      <c r="DA45" s="176">
        <v>3.61</v>
      </c>
      <c r="DB45" s="176">
        <v>2.17</v>
      </c>
      <c r="DC45" s="176">
        <v>1.44</v>
      </c>
      <c r="DD45" s="176">
        <v>2.89</v>
      </c>
      <c r="DE45" s="176">
        <v>2.17</v>
      </c>
      <c r="DF45" s="176">
        <v>2.89</v>
      </c>
      <c r="DG45" s="176">
        <v>2.89</v>
      </c>
      <c r="DH45" s="176">
        <v>3.61</v>
      </c>
      <c r="DI45" s="176">
        <v>1.44</v>
      </c>
      <c r="DJ45" s="176">
        <v>2.89</v>
      </c>
      <c r="DK45" s="176">
        <v>2.17</v>
      </c>
      <c r="DL45" s="176">
        <v>1.72</v>
      </c>
      <c r="DM45" s="176">
        <v>2.89</v>
      </c>
      <c r="DN45" s="176">
        <v>2.89</v>
      </c>
      <c r="DO45" s="176">
        <v>3.17</v>
      </c>
      <c r="DP45" s="176">
        <v>2.89</v>
      </c>
      <c r="DQ45" s="176">
        <v>2.89</v>
      </c>
      <c r="DR45" s="176">
        <v>2.89</v>
      </c>
      <c r="DS45" s="176">
        <v>2.17</v>
      </c>
      <c r="DT45" s="176">
        <v>2.17</v>
      </c>
      <c r="DU45" s="176">
        <v>2.89</v>
      </c>
      <c r="DV45" s="176">
        <v>2.17</v>
      </c>
      <c r="DW45" s="176">
        <v>3.17</v>
      </c>
      <c r="DX45" s="176">
        <v>2.89</v>
      </c>
      <c r="DY45" s="176">
        <v>2.89</v>
      </c>
      <c r="DZ45" s="176">
        <v>1.44</v>
      </c>
      <c r="EA45" s="176">
        <v>2.89</v>
      </c>
      <c r="EB45" s="176">
        <v>1.44</v>
      </c>
      <c r="EC45" s="176">
        <v>2.89</v>
      </c>
      <c r="ED45" s="176">
        <v>2.89</v>
      </c>
      <c r="EE45" s="176">
        <v>2.89</v>
      </c>
      <c r="EF45" s="176">
        <v>2.89</v>
      </c>
      <c r="EG45" s="176">
        <v>2.17</v>
      </c>
      <c r="EH45" s="176">
        <v>2.17</v>
      </c>
      <c r="EI45" s="176">
        <v>1.44</v>
      </c>
      <c r="EJ45" s="176">
        <v>3.17</v>
      </c>
      <c r="EK45" s="176">
        <v>2.89</v>
      </c>
      <c r="EL45" s="176">
        <v>2.89</v>
      </c>
      <c r="EM45" s="176">
        <v>2.89</v>
      </c>
      <c r="EN45" s="176">
        <v>2.17</v>
      </c>
      <c r="EO45" s="176">
        <v>2.17</v>
      </c>
      <c r="EP45" s="176">
        <v>2.89</v>
      </c>
      <c r="EQ45" s="176">
        <v>2.89</v>
      </c>
      <c r="ER45" s="176">
        <v>2.89</v>
      </c>
      <c r="ES45" s="176">
        <v>2.17</v>
      </c>
      <c r="ET45" s="176">
        <v>3.61</v>
      </c>
      <c r="EU45" s="176">
        <v>2.17</v>
      </c>
      <c r="EV45" s="176">
        <v>2.89</v>
      </c>
      <c r="EW45" s="176">
        <v>2.17</v>
      </c>
      <c r="EX45" s="176">
        <v>2.17</v>
      </c>
      <c r="EY45" s="176">
        <v>2.89</v>
      </c>
      <c r="EZ45" s="176">
        <v>2.89</v>
      </c>
      <c r="FA45" s="176">
        <v>2.17</v>
      </c>
      <c r="FB45" s="176">
        <v>2.89</v>
      </c>
      <c r="FC45" s="176">
        <v>2.17</v>
      </c>
      <c r="FD45" s="176">
        <v>2.17</v>
      </c>
      <c r="FE45" s="176">
        <v>2.17</v>
      </c>
      <c r="FF45" s="176">
        <v>2.17</v>
      </c>
      <c r="FG45" s="176">
        <v>0.72</v>
      </c>
      <c r="FH45" s="176">
        <v>1.72</v>
      </c>
      <c r="FI45" s="176">
        <v>2.17</v>
      </c>
      <c r="FJ45" s="176">
        <v>2.17</v>
      </c>
      <c r="FK45" s="176">
        <v>2.17</v>
      </c>
      <c r="FL45" s="176">
        <v>2.89</v>
      </c>
      <c r="FM45" s="176">
        <v>3.61</v>
      </c>
      <c r="FN45" s="176">
        <v>2.17</v>
      </c>
      <c r="FO45" s="176">
        <v>2.17</v>
      </c>
      <c r="FP45" s="176">
        <v>2.89</v>
      </c>
      <c r="FQ45" s="176">
        <v>2.17</v>
      </c>
      <c r="FR45" s="176">
        <v>3.61</v>
      </c>
      <c r="FS45" s="176">
        <v>2.17</v>
      </c>
      <c r="FT45" s="176">
        <v>1.44</v>
      </c>
      <c r="FU45" s="176">
        <v>2.17</v>
      </c>
      <c r="FV45" s="176">
        <v>2.89</v>
      </c>
      <c r="FW45" s="176">
        <v>2.89</v>
      </c>
      <c r="FX45" s="176">
        <v>2.17</v>
      </c>
      <c r="FY45" s="176">
        <v>1.44</v>
      </c>
      <c r="FZ45" s="176">
        <v>2.89</v>
      </c>
      <c r="GA45" s="176">
        <v>3.61</v>
      </c>
    </row>
    <row r="46" spans="2:183">
      <c r="B46" s="96" t="s">
        <v>2</v>
      </c>
      <c r="C46" s="166" t="s">
        <v>41</v>
      </c>
      <c r="D46" s="175">
        <v>692</v>
      </c>
      <c r="E46" s="176">
        <v>625</v>
      </c>
      <c r="F46" s="176">
        <v>692</v>
      </c>
      <c r="G46" s="176">
        <v>670</v>
      </c>
      <c r="H46" s="176">
        <v>692</v>
      </c>
      <c r="I46" s="176">
        <v>670</v>
      </c>
      <c r="J46" s="176">
        <v>692</v>
      </c>
      <c r="K46" s="176">
        <v>692</v>
      </c>
      <c r="L46" s="176">
        <v>670</v>
      </c>
      <c r="M46" s="176">
        <v>692</v>
      </c>
      <c r="N46" s="176">
        <v>670</v>
      </c>
      <c r="O46" s="176">
        <v>692</v>
      </c>
      <c r="P46" s="176">
        <v>692</v>
      </c>
      <c r="Q46" s="176">
        <v>625</v>
      </c>
      <c r="R46" s="176">
        <v>692</v>
      </c>
      <c r="S46" s="176">
        <v>558</v>
      </c>
      <c r="T46" s="176">
        <v>335</v>
      </c>
      <c r="U46" s="176">
        <v>670</v>
      </c>
      <c r="V46" s="176">
        <v>692</v>
      </c>
      <c r="W46" s="176">
        <v>692</v>
      </c>
      <c r="X46" s="176">
        <v>670</v>
      </c>
      <c r="Y46" s="176">
        <v>692</v>
      </c>
      <c r="Z46" s="176">
        <v>670</v>
      </c>
      <c r="AA46" s="176">
        <v>692</v>
      </c>
      <c r="AB46" s="176">
        <v>692</v>
      </c>
      <c r="AC46" s="176">
        <v>625</v>
      </c>
      <c r="AD46" s="176">
        <v>692</v>
      </c>
      <c r="AE46" s="176">
        <v>670</v>
      </c>
      <c r="AF46" s="176">
        <v>692</v>
      </c>
      <c r="AG46" s="176">
        <v>670</v>
      </c>
      <c r="AH46" s="176">
        <v>692</v>
      </c>
      <c r="AI46" s="176">
        <v>692</v>
      </c>
      <c r="AJ46" s="176">
        <v>670</v>
      </c>
      <c r="AK46" s="176">
        <v>692</v>
      </c>
      <c r="AL46" s="176">
        <v>670</v>
      </c>
      <c r="AM46" s="176">
        <v>692</v>
      </c>
      <c r="AN46" s="176">
        <v>692</v>
      </c>
      <c r="AO46" s="176">
        <v>648</v>
      </c>
      <c r="AP46" s="176">
        <v>692</v>
      </c>
      <c r="AQ46" s="176">
        <v>335</v>
      </c>
      <c r="AR46" s="176">
        <v>469</v>
      </c>
      <c r="AS46" s="176">
        <v>670</v>
      </c>
      <c r="AT46" s="176">
        <v>692</v>
      </c>
      <c r="AU46" s="176">
        <v>692</v>
      </c>
      <c r="AV46" s="176">
        <v>670</v>
      </c>
      <c r="AW46" s="176">
        <v>692</v>
      </c>
      <c r="AX46" s="176">
        <v>670</v>
      </c>
      <c r="AY46" s="176">
        <v>692</v>
      </c>
      <c r="AZ46" s="176">
        <v>692</v>
      </c>
      <c r="BA46" s="176">
        <v>625</v>
      </c>
      <c r="BB46" s="176">
        <v>692</v>
      </c>
      <c r="BC46" s="176">
        <v>670</v>
      </c>
      <c r="BD46" s="176">
        <v>692</v>
      </c>
      <c r="BE46" s="176">
        <v>670</v>
      </c>
      <c r="BF46" s="176">
        <v>692</v>
      </c>
      <c r="BG46" s="176">
        <v>692</v>
      </c>
      <c r="BH46" s="176">
        <v>670</v>
      </c>
      <c r="BI46" s="176">
        <v>692</v>
      </c>
      <c r="BJ46" s="176">
        <v>670</v>
      </c>
      <c r="BK46" s="176">
        <v>692</v>
      </c>
      <c r="BL46" s="176">
        <v>692</v>
      </c>
      <c r="BM46" s="176">
        <v>625</v>
      </c>
      <c r="BN46" s="176">
        <v>692</v>
      </c>
      <c r="BO46" s="176">
        <v>134</v>
      </c>
      <c r="BP46" s="176">
        <v>134</v>
      </c>
      <c r="BQ46" s="176">
        <v>670</v>
      </c>
      <c r="BR46" s="176">
        <v>692</v>
      </c>
      <c r="BS46" s="176">
        <v>692</v>
      </c>
      <c r="BT46" s="176">
        <v>670</v>
      </c>
      <c r="BU46" s="176">
        <v>692</v>
      </c>
      <c r="BV46" s="176">
        <v>670</v>
      </c>
      <c r="BW46" s="176">
        <v>692</v>
      </c>
      <c r="BX46" s="176">
        <v>692</v>
      </c>
      <c r="BY46" s="176">
        <v>625</v>
      </c>
      <c r="BZ46" s="176">
        <v>692</v>
      </c>
      <c r="CA46" s="176">
        <v>670</v>
      </c>
      <c r="CB46" s="176">
        <v>692</v>
      </c>
      <c r="CC46" s="176">
        <v>670</v>
      </c>
      <c r="CD46" s="176">
        <v>692</v>
      </c>
      <c r="CE46" s="176">
        <v>692</v>
      </c>
      <c r="CF46" s="176">
        <v>670</v>
      </c>
      <c r="CG46" s="176">
        <v>692</v>
      </c>
      <c r="CH46" s="176">
        <v>670</v>
      </c>
      <c r="CI46" s="176">
        <v>692</v>
      </c>
      <c r="CJ46" s="176">
        <v>692</v>
      </c>
      <c r="CK46" s="176">
        <v>648</v>
      </c>
      <c r="CL46" s="176">
        <v>692</v>
      </c>
      <c r="CM46" s="176">
        <v>358</v>
      </c>
      <c r="CN46" s="176">
        <v>536</v>
      </c>
      <c r="CO46" s="176">
        <v>670</v>
      </c>
      <c r="CP46" s="176">
        <v>692</v>
      </c>
      <c r="CQ46" s="176">
        <v>692</v>
      </c>
      <c r="CR46" s="176">
        <v>670</v>
      </c>
      <c r="CS46" s="176">
        <v>692</v>
      </c>
      <c r="CT46" s="176">
        <v>670</v>
      </c>
      <c r="CU46" s="176">
        <v>692</v>
      </c>
      <c r="CV46" s="176">
        <v>692</v>
      </c>
      <c r="CW46" s="176">
        <v>625</v>
      </c>
      <c r="CX46" s="176">
        <v>425</v>
      </c>
      <c r="CY46" s="176">
        <v>313</v>
      </c>
      <c r="CZ46" s="176">
        <v>692</v>
      </c>
      <c r="DA46" s="176">
        <v>670</v>
      </c>
      <c r="DB46" s="176">
        <v>692</v>
      </c>
      <c r="DC46" s="176">
        <v>692</v>
      </c>
      <c r="DD46" s="176">
        <v>670</v>
      </c>
      <c r="DE46" s="176">
        <v>692</v>
      </c>
      <c r="DF46" s="176">
        <v>670</v>
      </c>
      <c r="DG46" s="176">
        <v>692</v>
      </c>
      <c r="DH46" s="176">
        <v>692</v>
      </c>
      <c r="DI46" s="176">
        <v>625</v>
      </c>
      <c r="DJ46" s="176">
        <v>692</v>
      </c>
      <c r="DK46" s="176">
        <v>648</v>
      </c>
      <c r="DL46" s="176">
        <v>246</v>
      </c>
      <c r="DM46" s="176">
        <v>670</v>
      </c>
      <c r="DN46" s="176">
        <v>692</v>
      </c>
      <c r="DO46" s="176">
        <v>692</v>
      </c>
      <c r="DP46" s="176">
        <v>670</v>
      </c>
      <c r="DQ46" s="176">
        <v>692</v>
      </c>
      <c r="DR46" s="176">
        <v>670</v>
      </c>
      <c r="DS46" s="176">
        <v>692</v>
      </c>
      <c r="DT46" s="176">
        <v>692</v>
      </c>
      <c r="DU46" s="176">
        <v>625</v>
      </c>
      <c r="DV46" s="176">
        <v>692</v>
      </c>
      <c r="DW46" s="176">
        <v>670</v>
      </c>
      <c r="DX46" s="176">
        <v>692</v>
      </c>
      <c r="DY46" s="176">
        <v>670</v>
      </c>
      <c r="DZ46" s="176">
        <v>692</v>
      </c>
      <c r="EA46" s="176">
        <v>692</v>
      </c>
      <c r="EB46" s="176">
        <v>670</v>
      </c>
      <c r="EC46" s="176">
        <v>692</v>
      </c>
      <c r="ED46" s="176">
        <v>670</v>
      </c>
      <c r="EE46" s="176">
        <v>692</v>
      </c>
      <c r="EF46" s="176">
        <v>692</v>
      </c>
      <c r="EG46" s="176">
        <v>648</v>
      </c>
      <c r="EH46" s="176">
        <v>692</v>
      </c>
      <c r="EI46" s="176">
        <v>268</v>
      </c>
      <c r="EJ46" s="176">
        <v>625</v>
      </c>
      <c r="EK46" s="176">
        <v>670</v>
      </c>
      <c r="EL46" s="176">
        <v>692</v>
      </c>
      <c r="EM46" s="176">
        <v>692</v>
      </c>
      <c r="EN46" s="176">
        <v>670</v>
      </c>
      <c r="EO46" s="176">
        <v>692</v>
      </c>
      <c r="EP46" s="176">
        <v>670</v>
      </c>
      <c r="EQ46" s="176">
        <v>692</v>
      </c>
      <c r="ER46" s="176">
        <v>692</v>
      </c>
      <c r="ES46" s="176">
        <v>625</v>
      </c>
      <c r="ET46" s="176">
        <v>692</v>
      </c>
      <c r="EU46" s="176">
        <v>670</v>
      </c>
      <c r="EV46" s="176">
        <v>692</v>
      </c>
      <c r="EW46" s="176">
        <v>670</v>
      </c>
      <c r="EX46" s="176">
        <v>692</v>
      </c>
      <c r="EY46" s="176">
        <v>692</v>
      </c>
      <c r="EZ46" s="176">
        <v>670</v>
      </c>
      <c r="FA46" s="176">
        <v>692</v>
      </c>
      <c r="FB46" s="176">
        <v>670</v>
      </c>
      <c r="FC46" s="176">
        <v>692</v>
      </c>
      <c r="FD46" s="176">
        <v>692</v>
      </c>
      <c r="FE46" s="176">
        <v>625</v>
      </c>
      <c r="FF46" s="176">
        <v>692</v>
      </c>
      <c r="FG46" s="176">
        <v>67</v>
      </c>
      <c r="FH46" s="176">
        <v>201</v>
      </c>
      <c r="FI46" s="176">
        <v>670</v>
      </c>
      <c r="FJ46" s="176">
        <v>692</v>
      </c>
      <c r="FK46" s="176">
        <v>692</v>
      </c>
      <c r="FL46" s="176">
        <v>670</v>
      </c>
      <c r="FM46" s="176">
        <v>692</v>
      </c>
      <c r="FN46" s="176">
        <v>670</v>
      </c>
      <c r="FO46" s="176">
        <v>692</v>
      </c>
      <c r="FP46" s="176">
        <v>692</v>
      </c>
      <c r="FQ46" s="176">
        <v>625</v>
      </c>
      <c r="FR46" s="176">
        <v>692</v>
      </c>
      <c r="FS46" s="176">
        <v>670</v>
      </c>
      <c r="FT46" s="176">
        <v>692</v>
      </c>
      <c r="FU46" s="176">
        <v>670</v>
      </c>
      <c r="FV46" s="176">
        <v>692</v>
      </c>
      <c r="FW46" s="176">
        <v>692</v>
      </c>
      <c r="FX46" s="176">
        <v>670</v>
      </c>
      <c r="FY46" s="176">
        <v>692</v>
      </c>
      <c r="FZ46" s="176">
        <v>670</v>
      </c>
      <c r="GA46" s="176">
        <v>692</v>
      </c>
    </row>
    <row r="47" spans="2:183">
      <c r="B47" s="96" t="s">
        <v>2</v>
      </c>
      <c r="C47" s="166" t="s">
        <v>272</v>
      </c>
      <c r="D47" s="88">
        <v>3333.06</v>
      </c>
      <c r="E47" s="89">
        <v>1999.83</v>
      </c>
      <c r="F47" s="89">
        <v>2666.44</v>
      </c>
      <c r="G47" s="89">
        <v>1333.22</v>
      </c>
      <c r="H47" s="89">
        <v>3333.06</v>
      </c>
      <c r="I47" s="89">
        <v>1999.83</v>
      </c>
      <c r="J47" s="89">
        <v>1333.22</v>
      </c>
      <c r="K47" s="89">
        <v>3333.06</v>
      </c>
      <c r="L47" s="89">
        <v>1999.83</v>
      </c>
      <c r="M47" s="89">
        <v>2666.44</v>
      </c>
      <c r="N47" s="89">
        <v>2256.2199999999998</v>
      </c>
      <c r="O47" s="89">
        <v>3333.06</v>
      </c>
      <c r="P47" s="89">
        <v>3999.67</v>
      </c>
      <c r="Q47" s="89">
        <v>1333.22</v>
      </c>
      <c r="R47" s="89">
        <v>1999.83</v>
      </c>
      <c r="S47" s="89">
        <v>1333.22</v>
      </c>
      <c r="T47" s="89">
        <v>2256.2199999999998</v>
      </c>
      <c r="U47" s="89">
        <v>2666.44</v>
      </c>
      <c r="V47" s="89">
        <v>1999.83</v>
      </c>
      <c r="W47" s="89">
        <v>1333.22</v>
      </c>
      <c r="X47" s="89">
        <v>2666.44</v>
      </c>
      <c r="Y47" s="89">
        <v>1999.83</v>
      </c>
      <c r="Z47" s="89">
        <v>2666.44</v>
      </c>
      <c r="AA47" s="89">
        <v>2666.44</v>
      </c>
      <c r="AB47" s="89">
        <v>2666.44</v>
      </c>
      <c r="AC47" s="89">
        <v>2666.44</v>
      </c>
      <c r="AD47" s="89">
        <v>1999.83</v>
      </c>
      <c r="AE47" s="89">
        <v>1999.83</v>
      </c>
      <c r="AF47" s="89">
        <v>1999.83</v>
      </c>
      <c r="AG47" s="89">
        <v>2666.44</v>
      </c>
      <c r="AH47" s="89">
        <v>3333.06</v>
      </c>
      <c r="AI47" s="89">
        <v>2666.44</v>
      </c>
      <c r="AJ47" s="89">
        <v>1333.22</v>
      </c>
      <c r="AK47" s="89">
        <v>1999.83</v>
      </c>
      <c r="AL47" s="89">
        <v>2256.2199999999998</v>
      </c>
      <c r="AM47" s="89">
        <v>1999.83</v>
      </c>
      <c r="AN47" s="89">
        <v>2666.44</v>
      </c>
      <c r="AO47" s="89">
        <v>1999.83</v>
      </c>
      <c r="AP47" s="89">
        <v>2666.44</v>
      </c>
      <c r="AQ47" s="89">
        <v>1999.83</v>
      </c>
      <c r="AR47" s="89">
        <v>2922.83</v>
      </c>
      <c r="AS47" s="89">
        <v>1999.83</v>
      </c>
      <c r="AT47" s="89">
        <v>2666.44</v>
      </c>
      <c r="AU47" s="89">
        <v>2922.83</v>
      </c>
      <c r="AV47" s="89">
        <v>1999.83</v>
      </c>
      <c r="AW47" s="89">
        <v>2666.44</v>
      </c>
      <c r="AX47" s="89">
        <v>1333.22</v>
      </c>
      <c r="AY47" s="89">
        <v>2666.44</v>
      </c>
      <c r="AZ47" s="89">
        <v>2666.44</v>
      </c>
      <c r="BA47" s="89">
        <v>2666.44</v>
      </c>
      <c r="BB47" s="89">
        <v>1999.83</v>
      </c>
      <c r="BC47" s="89">
        <v>1333.22</v>
      </c>
      <c r="BD47" s="89">
        <v>1999.83</v>
      </c>
      <c r="BE47" s="89">
        <v>1999.83</v>
      </c>
      <c r="BF47" s="89">
        <v>1999.83</v>
      </c>
      <c r="BG47" s="89">
        <v>1999.83</v>
      </c>
      <c r="BH47" s="89">
        <v>2666.44</v>
      </c>
      <c r="BI47" s="89">
        <v>2666.44</v>
      </c>
      <c r="BJ47" s="89">
        <v>1999.83</v>
      </c>
      <c r="BK47" s="89">
        <v>2666.44</v>
      </c>
      <c r="BL47" s="89">
        <v>2666.44</v>
      </c>
      <c r="BM47" s="89">
        <v>1999.83</v>
      </c>
      <c r="BN47" s="89">
        <v>1999.83</v>
      </c>
      <c r="BO47" s="89">
        <v>666.61</v>
      </c>
      <c r="BP47" s="89">
        <v>1589.61</v>
      </c>
      <c r="BQ47" s="89">
        <v>1999.83</v>
      </c>
      <c r="BR47" s="89">
        <v>2666.44</v>
      </c>
      <c r="BS47" s="89">
        <v>2666.44</v>
      </c>
      <c r="BT47" s="89">
        <v>1999.83</v>
      </c>
      <c r="BU47" s="89">
        <v>2666.44</v>
      </c>
      <c r="BV47" s="89">
        <v>1999.83</v>
      </c>
      <c r="BW47" s="89">
        <v>2666.44</v>
      </c>
      <c r="BX47" s="89">
        <v>1333.22</v>
      </c>
      <c r="BY47" s="89">
        <v>2666.44</v>
      </c>
      <c r="BZ47" s="89">
        <v>2666.44</v>
      </c>
      <c r="CA47" s="89">
        <v>2666.44</v>
      </c>
      <c r="CB47" s="89">
        <v>1999.83</v>
      </c>
      <c r="CC47" s="89">
        <v>1333.22</v>
      </c>
      <c r="CD47" s="89">
        <v>1333.22</v>
      </c>
      <c r="CE47" s="89">
        <v>1999.83</v>
      </c>
      <c r="CF47" s="89">
        <v>2666.44</v>
      </c>
      <c r="CG47" s="89">
        <v>1999.83</v>
      </c>
      <c r="CH47" s="89">
        <v>1999.83</v>
      </c>
      <c r="CI47" s="89">
        <v>1999.83</v>
      </c>
      <c r="CJ47" s="89">
        <v>2666.44</v>
      </c>
      <c r="CK47" s="89">
        <v>2666.44</v>
      </c>
      <c r="CL47" s="89">
        <v>1999.83</v>
      </c>
      <c r="CM47" s="89">
        <v>666.61</v>
      </c>
      <c r="CN47" s="89">
        <v>2256.2199999999998</v>
      </c>
      <c r="CO47" s="89">
        <v>1999.83</v>
      </c>
      <c r="CP47" s="89">
        <v>3333.06</v>
      </c>
      <c r="CQ47" s="89">
        <v>2666.44</v>
      </c>
      <c r="CR47" s="89">
        <v>1999.83</v>
      </c>
      <c r="CS47" s="89">
        <v>2666.44</v>
      </c>
      <c r="CT47" s="89">
        <v>1333.22</v>
      </c>
      <c r="CU47" s="89">
        <v>1999.83</v>
      </c>
      <c r="CV47" s="89">
        <v>2666.44</v>
      </c>
      <c r="CW47" s="89">
        <v>2666.44</v>
      </c>
      <c r="CX47" s="89">
        <v>3589.44</v>
      </c>
      <c r="CY47" s="89">
        <v>2256.2199999999998</v>
      </c>
      <c r="CZ47" s="89">
        <v>1999.83</v>
      </c>
      <c r="DA47" s="89">
        <v>3333.06</v>
      </c>
      <c r="DB47" s="89">
        <v>1999.83</v>
      </c>
      <c r="DC47" s="89">
        <v>1333.22</v>
      </c>
      <c r="DD47" s="89">
        <v>2666.44</v>
      </c>
      <c r="DE47" s="89">
        <v>1999.83</v>
      </c>
      <c r="DF47" s="89">
        <v>2666.44</v>
      </c>
      <c r="DG47" s="89">
        <v>2666.44</v>
      </c>
      <c r="DH47" s="89">
        <v>3333.06</v>
      </c>
      <c r="DI47" s="89">
        <v>1333.22</v>
      </c>
      <c r="DJ47" s="89">
        <v>2666.44</v>
      </c>
      <c r="DK47" s="89">
        <v>1999.83</v>
      </c>
      <c r="DL47" s="89">
        <v>1589.61</v>
      </c>
      <c r="DM47" s="89">
        <v>2666.44</v>
      </c>
      <c r="DN47" s="89">
        <v>2666.44</v>
      </c>
      <c r="DO47" s="89">
        <v>2922.83</v>
      </c>
      <c r="DP47" s="89">
        <v>2666.44</v>
      </c>
      <c r="DQ47" s="89">
        <v>2666.44</v>
      </c>
      <c r="DR47" s="89">
        <v>2666.44</v>
      </c>
      <c r="DS47" s="89">
        <v>1999.83</v>
      </c>
      <c r="DT47" s="89">
        <v>1999.83</v>
      </c>
      <c r="DU47" s="89">
        <v>2666.44</v>
      </c>
      <c r="DV47" s="89">
        <v>1999.83</v>
      </c>
      <c r="DW47" s="89">
        <v>2922.83</v>
      </c>
      <c r="DX47" s="89">
        <v>2666.44</v>
      </c>
      <c r="DY47" s="89">
        <v>2666.44</v>
      </c>
      <c r="DZ47" s="89">
        <v>1333.22</v>
      </c>
      <c r="EA47" s="89">
        <v>2666.44</v>
      </c>
      <c r="EB47" s="89">
        <v>1333.22</v>
      </c>
      <c r="EC47" s="89">
        <v>2666.44</v>
      </c>
      <c r="ED47" s="89">
        <v>2666.44</v>
      </c>
      <c r="EE47" s="89">
        <v>2666.44</v>
      </c>
      <c r="EF47" s="89">
        <v>2666.44</v>
      </c>
      <c r="EG47" s="89">
        <v>1999.83</v>
      </c>
      <c r="EH47" s="89">
        <v>1999.83</v>
      </c>
      <c r="EI47" s="89">
        <v>1333.22</v>
      </c>
      <c r="EJ47" s="89">
        <v>2922.83</v>
      </c>
      <c r="EK47" s="89">
        <v>2666.44</v>
      </c>
      <c r="EL47" s="89">
        <v>2666.44</v>
      </c>
      <c r="EM47" s="89">
        <v>2666.44</v>
      </c>
      <c r="EN47" s="89">
        <v>1999.83</v>
      </c>
      <c r="EO47" s="89">
        <v>1999.83</v>
      </c>
      <c r="EP47" s="89">
        <v>2666.44</v>
      </c>
      <c r="EQ47" s="89">
        <v>2666.44</v>
      </c>
      <c r="ER47" s="89">
        <v>2666.44</v>
      </c>
      <c r="ES47" s="89">
        <v>1999.83</v>
      </c>
      <c r="ET47" s="89">
        <v>3333.06</v>
      </c>
      <c r="EU47" s="89">
        <v>1999.83</v>
      </c>
      <c r="EV47" s="89">
        <v>2666.44</v>
      </c>
      <c r="EW47" s="89">
        <v>1999.83</v>
      </c>
      <c r="EX47" s="89">
        <v>1999.83</v>
      </c>
      <c r="EY47" s="89">
        <v>2666.44</v>
      </c>
      <c r="EZ47" s="89">
        <v>2666.44</v>
      </c>
      <c r="FA47" s="89">
        <v>1999.83</v>
      </c>
      <c r="FB47" s="89">
        <v>2666.44</v>
      </c>
      <c r="FC47" s="89">
        <v>1999.83</v>
      </c>
      <c r="FD47" s="89">
        <v>1999.83</v>
      </c>
      <c r="FE47" s="89">
        <v>1999.83</v>
      </c>
      <c r="FF47" s="89">
        <v>1999.83</v>
      </c>
      <c r="FG47" s="89">
        <v>666.61</v>
      </c>
      <c r="FH47" s="89">
        <v>1589.61</v>
      </c>
      <c r="FI47" s="89">
        <v>1999.83</v>
      </c>
      <c r="FJ47" s="89">
        <v>1999.83</v>
      </c>
      <c r="FK47" s="89">
        <v>1999.83</v>
      </c>
      <c r="FL47" s="89">
        <v>2666.44</v>
      </c>
      <c r="FM47" s="89">
        <v>3333.06</v>
      </c>
      <c r="FN47" s="89">
        <v>1999.83</v>
      </c>
      <c r="FO47" s="89">
        <v>1999.83</v>
      </c>
      <c r="FP47" s="89">
        <v>2666.44</v>
      </c>
      <c r="FQ47" s="89">
        <v>1999.83</v>
      </c>
      <c r="FR47" s="89">
        <v>3333.06</v>
      </c>
      <c r="FS47" s="89">
        <v>1999.83</v>
      </c>
      <c r="FT47" s="89">
        <v>1333.22</v>
      </c>
      <c r="FU47" s="89">
        <v>1999.83</v>
      </c>
      <c r="FV47" s="89">
        <v>2666.44</v>
      </c>
      <c r="FW47" s="89">
        <v>2666.44</v>
      </c>
      <c r="FX47" s="89">
        <v>1999.83</v>
      </c>
      <c r="FY47" s="89">
        <v>1333.22</v>
      </c>
      <c r="FZ47" s="89">
        <v>2666.44</v>
      </c>
      <c r="GA47" s="89">
        <v>3333.06</v>
      </c>
    </row>
    <row r="48" spans="2:183">
      <c r="B48" s="171" t="s">
        <v>2</v>
      </c>
      <c r="C48" s="177" t="s">
        <v>96</v>
      </c>
      <c r="D48" s="83">
        <v>0.92916241641165132</v>
      </c>
      <c r="E48" s="84">
        <v>0.92270849673202615</v>
      </c>
      <c r="F48" s="84">
        <v>0.91659110657750575</v>
      </c>
      <c r="G48" s="84">
        <v>0.91784216174031796</v>
      </c>
      <c r="H48" s="84">
        <v>0.91669500170010199</v>
      </c>
      <c r="I48" s="84">
        <v>0.9214027899717101</v>
      </c>
      <c r="J48" s="84">
        <v>0.9327798556802297</v>
      </c>
      <c r="K48" s="84">
        <v>0.93248706033473117</v>
      </c>
      <c r="L48" s="84">
        <v>0.91241830065359475</v>
      </c>
      <c r="M48" s="84">
        <v>0.90248970493785186</v>
      </c>
      <c r="N48" s="84">
        <v>0.90028289922934346</v>
      </c>
      <c r="O48" s="84">
        <v>0.9124636367070913</v>
      </c>
      <c r="P48" s="84">
        <v>0.93173145944312219</v>
      </c>
      <c r="Q48" s="84">
        <v>0.92727843137254906</v>
      </c>
      <c r="R48" s="84">
        <v>0.91238807661793042</v>
      </c>
      <c r="S48" s="84">
        <v>0.91935483870967738</v>
      </c>
      <c r="T48" s="84">
        <v>0.90539459564920499</v>
      </c>
      <c r="U48" s="84">
        <v>0.92537313432835822</v>
      </c>
      <c r="V48" s="84">
        <v>0.93088140844006195</v>
      </c>
      <c r="W48" s="84">
        <v>0.93115531376327021</v>
      </c>
      <c r="X48" s="84">
        <v>0.91295483367476349</v>
      </c>
      <c r="Y48" s="84">
        <v>0.91419207374664702</v>
      </c>
      <c r="Z48" s="84">
        <v>0.90469222514876602</v>
      </c>
      <c r="AA48" s="84">
        <v>0.9138898333900034</v>
      </c>
      <c r="AB48" s="84">
        <v>0.92259813366579768</v>
      </c>
      <c r="AC48" s="84">
        <v>0.92337777777777774</v>
      </c>
      <c r="AD48" s="84">
        <v>0.9115946956817409</v>
      </c>
      <c r="AE48" s="84">
        <v>0.91024290313140177</v>
      </c>
      <c r="AF48" s="84">
        <v>0.90398201669877976</v>
      </c>
      <c r="AG48" s="84">
        <v>0.92337332943127504</v>
      </c>
      <c r="AH48" s="84">
        <v>0.93063583815028905</v>
      </c>
      <c r="AI48" s="84">
        <v>0.92963466696890706</v>
      </c>
      <c r="AJ48" s="84">
        <v>0.91068188469417621</v>
      </c>
      <c r="AK48" s="84">
        <v>0.91009293890966791</v>
      </c>
      <c r="AL48" s="84">
        <v>0.90472149058628426</v>
      </c>
      <c r="AM48" s="84">
        <v>0.90709887037666703</v>
      </c>
      <c r="AN48" s="84">
        <v>0.92595111262231289</v>
      </c>
      <c r="AO48" s="84">
        <v>0.92928467683369642</v>
      </c>
      <c r="AP48" s="84">
        <v>0.91772450791491933</v>
      </c>
      <c r="AQ48" s="84">
        <v>0.91569602965564334</v>
      </c>
      <c r="AR48" s="84">
        <v>0.9149016820658612</v>
      </c>
      <c r="AS48" s="84">
        <v>0.9275095112671935</v>
      </c>
      <c r="AT48" s="84">
        <v>0.93487664815444482</v>
      </c>
      <c r="AU48" s="84">
        <v>0.93627450980392157</v>
      </c>
      <c r="AV48" s="84">
        <v>0.91873963515754564</v>
      </c>
      <c r="AW48" s="84">
        <v>0.90896898258339942</v>
      </c>
      <c r="AX48" s="84">
        <v>0.90998926933957658</v>
      </c>
      <c r="AY48" s="84">
        <v>0.90980958857531447</v>
      </c>
      <c r="AZ48" s="84">
        <v>0.9253844119536061</v>
      </c>
      <c r="BA48" s="84">
        <v>0.926640522875817</v>
      </c>
      <c r="BB48" s="84">
        <v>0.91724281234651861</v>
      </c>
      <c r="BC48" s="84">
        <v>0.91003804506877373</v>
      </c>
      <c r="BD48" s="84">
        <v>0.90539876837054667</v>
      </c>
      <c r="BE48" s="84">
        <v>0.9273144083504048</v>
      </c>
      <c r="BF48" s="84">
        <v>0.9319109146548793</v>
      </c>
      <c r="BG48" s="84">
        <v>0.93464996788696209</v>
      </c>
      <c r="BH48" s="84">
        <v>0.91516925178031416</v>
      </c>
      <c r="BI48" s="84">
        <v>0.90556877857115869</v>
      </c>
      <c r="BJ48" s="84">
        <v>0.90556043312847523</v>
      </c>
      <c r="BK48" s="84">
        <v>0.9095451282632514</v>
      </c>
      <c r="BL48" s="84">
        <v>0.93082473837319124</v>
      </c>
      <c r="BM48" s="84">
        <v>0.93281045751633984</v>
      </c>
      <c r="BN48" s="84">
        <v>0.92135139219464279</v>
      </c>
      <c r="BO48" s="84">
        <v>0.91722758755243394</v>
      </c>
      <c r="BP48" s="84">
        <v>0.91098429421519855</v>
      </c>
      <c r="BQ48" s="84">
        <v>0.93154814164471755</v>
      </c>
      <c r="BR48" s="84">
        <v>0.93952359363784044</v>
      </c>
      <c r="BS48" s="84">
        <v>0.94826967395821526</v>
      </c>
      <c r="BT48" s="84">
        <v>0.92855331187201251</v>
      </c>
      <c r="BU48" s="84">
        <v>0.92209754807510669</v>
      </c>
      <c r="BV48" s="84">
        <v>0.92326602282704129</v>
      </c>
      <c r="BW48" s="84">
        <v>0.92890740111073333</v>
      </c>
      <c r="BX48" s="84">
        <v>0.9463806717291926</v>
      </c>
      <c r="BY48" s="84">
        <v>0.95144575163398692</v>
      </c>
      <c r="BZ48" s="84">
        <v>0.93686010049491864</v>
      </c>
      <c r="CA48" s="84">
        <v>0.94122524631743243</v>
      </c>
      <c r="CB48" s="84">
        <v>0.94804299369073253</v>
      </c>
      <c r="CC48" s="84">
        <v>0.95042434884401517</v>
      </c>
      <c r="CD48" s="84">
        <v>0.96432619290490762</v>
      </c>
      <c r="CE48" s="84">
        <v>0.96474177339529266</v>
      </c>
      <c r="CF48" s="84">
        <v>0.95277533899131794</v>
      </c>
      <c r="CG48" s="84">
        <v>0.95471117155918239</v>
      </c>
      <c r="CH48" s="84">
        <v>0.97320261437908495</v>
      </c>
      <c r="CI48" s="84">
        <v>0.98544523782538063</v>
      </c>
      <c r="CJ48" s="84">
        <v>0.98128943292153081</v>
      </c>
      <c r="CK48" s="84">
        <v>0.98013394658274822</v>
      </c>
      <c r="CL48" s="84">
        <v>0.96635687030110695</v>
      </c>
      <c r="CM48" s="84">
        <v>0.96185416438456195</v>
      </c>
      <c r="CN48" s="84">
        <v>0.9611550092673885</v>
      </c>
      <c r="CO48" s="84">
        <v>0.96185737976782748</v>
      </c>
      <c r="CP48" s="84">
        <v>0.97634969209263667</v>
      </c>
      <c r="CQ48" s="84">
        <v>0.97635913710378175</v>
      </c>
      <c r="CR48" s="84">
        <v>0.96074529314213253</v>
      </c>
      <c r="CS48" s="84">
        <v>0.95864029619554947</v>
      </c>
      <c r="CT48" s="84">
        <v>0.97255877475368258</v>
      </c>
      <c r="CU48" s="84">
        <v>0.9862102837281348</v>
      </c>
      <c r="CV48" s="84">
        <v>0.98437795156598284</v>
      </c>
      <c r="CW48" s="84">
        <v>0.98205490196078427</v>
      </c>
      <c r="CX48" s="84">
        <v>0.96749557862360636</v>
      </c>
      <c r="CY48" s="84">
        <v>0.95811981874752039</v>
      </c>
      <c r="CZ48" s="84">
        <v>0.95562733764025842</v>
      </c>
      <c r="DA48" s="84">
        <v>0.96760316066725194</v>
      </c>
      <c r="DB48" s="84">
        <v>0.9750840605991915</v>
      </c>
      <c r="DC48" s="84">
        <v>0.98003324643923084</v>
      </c>
      <c r="DD48" s="84">
        <v>0.95709686859818555</v>
      </c>
      <c r="DE48" s="84">
        <v>0.95420114095734632</v>
      </c>
      <c r="DF48" s="84">
        <v>0.97443176275485321</v>
      </c>
      <c r="DG48" s="84">
        <v>0.9779458989761608</v>
      </c>
      <c r="DH48" s="84">
        <v>0.9801182515395368</v>
      </c>
      <c r="DI48" s="84">
        <v>0.98169934640522871</v>
      </c>
      <c r="DJ48" s="84">
        <v>0.96690468094752346</v>
      </c>
      <c r="DK48" s="84">
        <v>0.95737926652142347</v>
      </c>
      <c r="DL48" s="84">
        <v>0.95243105372230186</v>
      </c>
      <c r="DM48" s="84">
        <v>0.96338893766461808</v>
      </c>
      <c r="DN48" s="84">
        <v>0.97750198345234052</v>
      </c>
      <c r="DO48" s="84">
        <v>0.97191053685443352</v>
      </c>
      <c r="DP48" s="84">
        <v>0.95453126524241538</v>
      </c>
      <c r="DQ48" s="84">
        <v>0.95631682345385172</v>
      </c>
      <c r="DR48" s="84">
        <v>0.97453906935908696</v>
      </c>
      <c r="DS48" s="84">
        <v>0.97710529298424575</v>
      </c>
      <c r="DT48" s="84">
        <v>0.97880539499036612</v>
      </c>
      <c r="DU48" s="84">
        <v>0.97559215686274514</v>
      </c>
      <c r="DV48" s="84">
        <v>0.96400506252597373</v>
      </c>
      <c r="DW48" s="84">
        <v>0.95564335186811045</v>
      </c>
      <c r="DX48" s="84">
        <v>0.95516453209414787</v>
      </c>
      <c r="DY48" s="84">
        <v>0.96051116964198613</v>
      </c>
      <c r="DZ48" s="84">
        <v>0.97619857191431481</v>
      </c>
      <c r="EA48" s="84">
        <v>0.9710510408402282</v>
      </c>
      <c r="EB48" s="84">
        <v>0.95426787630475074</v>
      </c>
      <c r="EC48" s="84">
        <v>0.9525954890626771</v>
      </c>
      <c r="ED48" s="84">
        <v>0.96367183689396152</v>
      </c>
      <c r="EE48" s="84">
        <v>0.97246779251199511</v>
      </c>
      <c r="EF48" s="84">
        <v>0.97429067966300198</v>
      </c>
      <c r="EG48" s="84">
        <v>0.97410241668683939</v>
      </c>
      <c r="EH48" s="84">
        <v>0.96326835165665492</v>
      </c>
      <c r="EI48" s="84">
        <v>0.95676031606672518</v>
      </c>
      <c r="EJ48" s="84">
        <v>0.95324444444444445</v>
      </c>
      <c r="EK48" s="84">
        <v>0.95978928884986836</v>
      </c>
      <c r="EL48" s="84">
        <v>0.97532018587781932</v>
      </c>
      <c r="EM48" s="84">
        <v>0.9691242585666251</v>
      </c>
      <c r="EN48" s="84">
        <v>0.9555165349721978</v>
      </c>
      <c r="EO48" s="84">
        <v>0.95241603385092</v>
      </c>
      <c r="EP48" s="84">
        <v>0.9629597112476832</v>
      </c>
      <c r="EQ48" s="84">
        <v>0.9773225282405833</v>
      </c>
      <c r="ER48" s="84">
        <v>0.96466621330613167</v>
      </c>
      <c r="ES48" s="84">
        <v>0.96607581699346401</v>
      </c>
      <c r="ET48" s="84">
        <v>0.95230269371717857</v>
      </c>
      <c r="EU48" s="84">
        <v>0.95129255682372449</v>
      </c>
      <c r="EV48" s="84">
        <v>0.95137708262495746</v>
      </c>
      <c r="EW48" s="84">
        <v>0.95458004097161253</v>
      </c>
      <c r="EX48" s="84">
        <v>0.96348558691299258</v>
      </c>
      <c r="EY48" s="84">
        <v>0.9675658317276814</v>
      </c>
      <c r="EZ48" s="84">
        <v>0.9495658960101454</v>
      </c>
      <c r="FA48" s="84">
        <v>0.95050814159960706</v>
      </c>
      <c r="FB48" s="84">
        <v>0.95672617305628715</v>
      </c>
      <c r="FC48" s="84">
        <v>0.96829309758585513</v>
      </c>
      <c r="FD48" s="84">
        <v>0.95256715402924175</v>
      </c>
      <c r="FE48" s="84">
        <v>0.95631895424836599</v>
      </c>
      <c r="FF48" s="84">
        <v>0.95089538705655674</v>
      </c>
      <c r="FG48" s="84">
        <v>0.95346795434591747</v>
      </c>
      <c r="FH48" s="84">
        <v>0.92761681787142714</v>
      </c>
      <c r="FI48" s="84">
        <v>0.94501999804897086</v>
      </c>
      <c r="FJ48" s="84">
        <v>0.96012316294533229</v>
      </c>
      <c r="FK48" s="84">
        <v>0.9569496392005743</v>
      </c>
      <c r="FL48" s="84">
        <v>0.9392937274412253</v>
      </c>
      <c r="FM48" s="84">
        <v>0.94534172050323018</v>
      </c>
      <c r="FN48" s="84">
        <v>0.94703931323773294</v>
      </c>
      <c r="FO48" s="84">
        <v>0.9563262684649968</v>
      </c>
      <c r="FP48" s="84">
        <v>0.94991310589746492</v>
      </c>
      <c r="FQ48" s="84">
        <v>0.95280522875816998</v>
      </c>
      <c r="FR48" s="84">
        <v>0.95219879859458234</v>
      </c>
      <c r="FS48" s="84">
        <v>0.94532240756999319</v>
      </c>
      <c r="FT48" s="84">
        <v>0.94238543201480973</v>
      </c>
      <c r="FU48" s="84">
        <v>0.94541020388254804</v>
      </c>
      <c r="FV48" s="84">
        <v>0.95362499527749445</v>
      </c>
      <c r="FW48" s="84">
        <v>0.9549567418489554</v>
      </c>
      <c r="FX48" s="84">
        <v>0.94136181835918442</v>
      </c>
      <c r="FY48" s="84">
        <v>0.94018474441799837</v>
      </c>
      <c r="FZ48" s="84">
        <v>0.94723441615452153</v>
      </c>
      <c r="GA48" s="84">
        <v>0.95721409951263747</v>
      </c>
    </row>
    <row r="49" spans="2:183">
      <c r="B49" s="96" t="s">
        <v>2</v>
      </c>
      <c r="C49" s="166" t="s">
        <v>42</v>
      </c>
      <c r="D49" s="178">
        <v>78160.160000000003</v>
      </c>
      <c r="E49" s="179">
        <v>46616.11</v>
      </c>
      <c r="F49" s="179">
        <v>61621.52</v>
      </c>
      <c r="G49" s="179">
        <v>30504.13</v>
      </c>
      <c r="H49" s="179">
        <v>76526.97</v>
      </c>
      <c r="I49" s="179">
        <v>45576.2</v>
      </c>
      <c r="J49" s="179">
        <v>30264.15</v>
      </c>
      <c r="K49" s="179">
        <v>75493.7</v>
      </c>
      <c r="L49" s="179">
        <v>45216.23</v>
      </c>
      <c r="M49" s="179">
        <v>60261.64</v>
      </c>
      <c r="N49" s="179">
        <v>50968.06</v>
      </c>
      <c r="O49" s="179">
        <v>75293.73</v>
      </c>
      <c r="P49" s="179">
        <v>90312.47</v>
      </c>
      <c r="Q49" s="179">
        <v>30037.5</v>
      </c>
      <c r="R49" s="179">
        <v>44776.27</v>
      </c>
      <c r="S49" s="179">
        <v>29597.53</v>
      </c>
      <c r="T49" s="179">
        <v>49727.14</v>
      </c>
      <c r="U49" s="179">
        <v>58501.78</v>
      </c>
      <c r="V49" s="179">
        <v>43856.34</v>
      </c>
      <c r="W49" s="179">
        <v>29224.23</v>
      </c>
      <c r="X49" s="179">
        <v>58421.8</v>
      </c>
      <c r="Y49" s="179">
        <v>43796.35</v>
      </c>
      <c r="Z49" s="179">
        <v>58395.13</v>
      </c>
      <c r="AA49" s="179">
        <v>58368.46</v>
      </c>
      <c r="AB49" s="179">
        <v>58395.13</v>
      </c>
      <c r="AC49" s="179">
        <v>58288.46</v>
      </c>
      <c r="AD49" s="179">
        <v>43516.38</v>
      </c>
      <c r="AE49" s="179">
        <v>43236.39</v>
      </c>
      <c r="AF49" s="179">
        <v>43096.4</v>
      </c>
      <c r="AG49" s="179">
        <v>57541.88</v>
      </c>
      <c r="AH49" s="179">
        <v>71960.67</v>
      </c>
      <c r="AI49" s="179">
        <v>57621.86</v>
      </c>
      <c r="AJ49" s="179">
        <v>28837.599999999999</v>
      </c>
      <c r="AK49" s="179">
        <v>43316.39</v>
      </c>
      <c r="AL49" s="179">
        <v>48937.45</v>
      </c>
      <c r="AM49" s="179">
        <v>43416.38</v>
      </c>
      <c r="AN49" s="179">
        <v>57915.17</v>
      </c>
      <c r="AO49" s="179">
        <v>44736.27</v>
      </c>
      <c r="AP49" s="179">
        <v>59381.71</v>
      </c>
      <c r="AQ49" s="179">
        <v>44276.31</v>
      </c>
      <c r="AR49" s="179">
        <v>64506.92</v>
      </c>
      <c r="AS49" s="179">
        <v>44196.31</v>
      </c>
      <c r="AT49" s="179">
        <v>58981.75</v>
      </c>
      <c r="AU49" s="179">
        <v>64740.75</v>
      </c>
      <c r="AV49" s="179">
        <v>44356.3</v>
      </c>
      <c r="AW49" s="179">
        <v>59195.06</v>
      </c>
      <c r="AX49" s="179">
        <v>29650.86</v>
      </c>
      <c r="AY49" s="179">
        <v>59355.05</v>
      </c>
      <c r="AZ49" s="179">
        <v>59381.71</v>
      </c>
      <c r="BA49" s="179">
        <v>61168.22</v>
      </c>
      <c r="BB49" s="179">
        <v>45676.19</v>
      </c>
      <c r="BC49" s="179">
        <v>30277.47</v>
      </c>
      <c r="BD49" s="179">
        <v>45276.22</v>
      </c>
      <c r="BE49" s="179">
        <v>45356.22</v>
      </c>
      <c r="BF49" s="179">
        <v>45396.22</v>
      </c>
      <c r="BG49" s="179">
        <v>45436.21</v>
      </c>
      <c r="BH49" s="179">
        <v>60661.61</v>
      </c>
      <c r="BI49" s="179">
        <v>60768.26</v>
      </c>
      <c r="BJ49" s="179">
        <v>45636.19</v>
      </c>
      <c r="BK49" s="179">
        <v>60928.25</v>
      </c>
      <c r="BL49" s="179">
        <v>60981.57</v>
      </c>
      <c r="BM49" s="179">
        <v>47116.07</v>
      </c>
      <c r="BN49" s="179">
        <v>46916.09</v>
      </c>
      <c r="BO49" s="179">
        <v>15545.37</v>
      </c>
      <c r="BP49" s="179">
        <v>36958.46</v>
      </c>
      <c r="BQ49" s="179">
        <v>46596.11</v>
      </c>
      <c r="BR49" s="179">
        <v>62181.49</v>
      </c>
      <c r="BS49" s="179">
        <v>62261.47</v>
      </c>
      <c r="BT49" s="179">
        <v>46756.11</v>
      </c>
      <c r="BU49" s="179">
        <v>62448.13</v>
      </c>
      <c r="BV49" s="179">
        <v>46916.09</v>
      </c>
      <c r="BW49" s="179">
        <v>62634.77</v>
      </c>
      <c r="BX49" s="179">
        <v>31330.720000000001</v>
      </c>
      <c r="BY49" s="179">
        <v>64581.27</v>
      </c>
      <c r="BZ49" s="179">
        <v>64287.98</v>
      </c>
      <c r="CA49" s="179">
        <v>63941.33</v>
      </c>
      <c r="CB49" s="179">
        <v>47816.01</v>
      </c>
      <c r="CC49" s="179">
        <v>31930.67</v>
      </c>
      <c r="CD49" s="179">
        <v>31970.66</v>
      </c>
      <c r="CE49" s="179">
        <v>47996</v>
      </c>
      <c r="CF49" s="179">
        <v>64101.31</v>
      </c>
      <c r="CG49" s="179">
        <v>48155.98</v>
      </c>
      <c r="CH49" s="179">
        <v>48235.97</v>
      </c>
      <c r="CI49" s="179">
        <v>48295.97</v>
      </c>
      <c r="CJ49" s="179">
        <v>64447.96</v>
      </c>
      <c r="CK49" s="179">
        <v>66394.460000000006</v>
      </c>
      <c r="CL49" s="179">
        <v>49595.87</v>
      </c>
      <c r="CM49" s="179">
        <v>16438.63</v>
      </c>
      <c r="CN49" s="179">
        <v>55480.51</v>
      </c>
      <c r="CO49" s="179">
        <v>49275.88</v>
      </c>
      <c r="CP49" s="179">
        <v>82193.14</v>
      </c>
      <c r="CQ49" s="179">
        <v>65834.509999999995</v>
      </c>
      <c r="CR49" s="179">
        <v>49455.88</v>
      </c>
      <c r="CS49" s="179">
        <v>66047.820000000007</v>
      </c>
      <c r="CT49" s="179">
        <v>33077.24</v>
      </c>
      <c r="CU49" s="179">
        <v>49675.87</v>
      </c>
      <c r="CV49" s="179">
        <v>66261.13</v>
      </c>
      <c r="CW49" s="179">
        <v>68287.63</v>
      </c>
      <c r="CX49" s="179">
        <v>91530.83</v>
      </c>
      <c r="CY49" s="179">
        <v>57195.23</v>
      </c>
      <c r="CZ49" s="179">
        <v>50535.79</v>
      </c>
      <c r="DA49" s="179">
        <v>84392.960000000006</v>
      </c>
      <c r="DB49" s="179">
        <v>50675.77</v>
      </c>
      <c r="DC49" s="179">
        <v>33823.85</v>
      </c>
      <c r="DD49" s="179">
        <v>67754.34</v>
      </c>
      <c r="DE49" s="179">
        <v>50875.77</v>
      </c>
      <c r="DF49" s="179">
        <v>67967.66</v>
      </c>
      <c r="DG49" s="179">
        <v>68074.31</v>
      </c>
      <c r="DH49" s="179">
        <v>85159.55</v>
      </c>
      <c r="DI49" s="179">
        <v>35103.74</v>
      </c>
      <c r="DJ49" s="179">
        <v>69914.17</v>
      </c>
      <c r="DK49" s="179">
        <v>52135.66</v>
      </c>
      <c r="DL49" s="179">
        <v>41329.89</v>
      </c>
      <c r="DM49" s="179">
        <v>69460.89</v>
      </c>
      <c r="DN49" s="179">
        <v>69540.88</v>
      </c>
      <c r="DO49" s="179">
        <v>76315.17</v>
      </c>
      <c r="DP49" s="179">
        <v>69754.17</v>
      </c>
      <c r="DQ49" s="179">
        <v>69834.17</v>
      </c>
      <c r="DR49" s="179">
        <v>69967.5</v>
      </c>
      <c r="DS49" s="179">
        <v>52555.61</v>
      </c>
      <c r="DT49" s="179">
        <v>52595.61</v>
      </c>
      <c r="DU49" s="179">
        <v>72260.649999999994</v>
      </c>
      <c r="DV49" s="179">
        <v>53975.51</v>
      </c>
      <c r="DW49" s="179">
        <v>78419.61</v>
      </c>
      <c r="DX49" s="179">
        <v>71354.05</v>
      </c>
      <c r="DY49" s="179">
        <v>71487.38</v>
      </c>
      <c r="DZ49" s="179">
        <v>35783.69</v>
      </c>
      <c r="EA49" s="179">
        <v>71647.360000000001</v>
      </c>
      <c r="EB49" s="179">
        <v>35877.019999999997</v>
      </c>
      <c r="EC49" s="179">
        <v>71860.67</v>
      </c>
      <c r="ED49" s="179">
        <v>71993.990000000005</v>
      </c>
      <c r="EE49" s="179">
        <v>72100.649999999994</v>
      </c>
      <c r="EF49" s="179">
        <v>72180.639999999999</v>
      </c>
      <c r="EG49" s="179">
        <v>55775.360000000001</v>
      </c>
      <c r="EH49" s="179">
        <v>55555.37</v>
      </c>
      <c r="EI49" s="179">
        <v>36823.599999999999</v>
      </c>
      <c r="EJ49" s="179">
        <v>80494.83</v>
      </c>
      <c r="EK49" s="179">
        <v>73593.86</v>
      </c>
      <c r="EL49" s="179">
        <v>73673.87</v>
      </c>
      <c r="EM49" s="179">
        <v>73753.87</v>
      </c>
      <c r="EN49" s="179">
        <v>55415.38</v>
      </c>
      <c r="EO49" s="179">
        <v>55495.37</v>
      </c>
      <c r="EP49" s="179">
        <v>74100.490000000005</v>
      </c>
      <c r="EQ49" s="179">
        <v>74207.14</v>
      </c>
      <c r="ER49" s="179">
        <v>74260.479999999996</v>
      </c>
      <c r="ES49" s="179">
        <v>57375.199999999997</v>
      </c>
      <c r="ET49" s="179">
        <v>95225.41</v>
      </c>
      <c r="EU49" s="179">
        <v>56795.26</v>
      </c>
      <c r="EV49" s="179">
        <v>75513.710000000006</v>
      </c>
      <c r="EW49" s="179">
        <v>56735.27</v>
      </c>
      <c r="EX49" s="179">
        <v>56775.27</v>
      </c>
      <c r="EY49" s="179">
        <v>75780.350000000006</v>
      </c>
      <c r="EZ49" s="179">
        <v>75887</v>
      </c>
      <c r="FA49" s="179">
        <v>56995.25</v>
      </c>
      <c r="FB49" s="179">
        <v>76127</v>
      </c>
      <c r="FC49" s="179">
        <v>57175.23</v>
      </c>
      <c r="FD49" s="179">
        <v>57215.23</v>
      </c>
      <c r="FE49" s="179">
        <v>58955.09</v>
      </c>
      <c r="FF49" s="179">
        <v>58695.11</v>
      </c>
      <c r="FG49" s="179">
        <v>19451.71</v>
      </c>
      <c r="FH49" s="179">
        <v>46241.79</v>
      </c>
      <c r="FI49" s="179">
        <v>58275.14</v>
      </c>
      <c r="FJ49" s="179">
        <v>58335.13</v>
      </c>
      <c r="FK49" s="179">
        <v>58395.13</v>
      </c>
      <c r="FL49" s="179">
        <v>77966.84</v>
      </c>
      <c r="FM49" s="179">
        <v>97591.86</v>
      </c>
      <c r="FN49" s="179">
        <v>58675.11</v>
      </c>
      <c r="FO49" s="179">
        <v>58735.1</v>
      </c>
      <c r="FP49" s="179">
        <v>78366.78</v>
      </c>
      <c r="FQ49" s="179">
        <v>60574.94</v>
      </c>
      <c r="FR49" s="179">
        <v>100524.94</v>
      </c>
      <c r="FS49" s="179">
        <v>59954.99</v>
      </c>
      <c r="FT49" s="179">
        <v>39850.01</v>
      </c>
      <c r="FU49" s="179">
        <v>59895.01</v>
      </c>
      <c r="FV49" s="179">
        <v>79939.990000000005</v>
      </c>
      <c r="FW49" s="179">
        <v>80019.990000000005</v>
      </c>
      <c r="FX49" s="179">
        <v>60094.98</v>
      </c>
      <c r="FY49" s="179">
        <v>40116.65</v>
      </c>
      <c r="FZ49" s="179">
        <v>80366.64</v>
      </c>
      <c r="GA49" s="179">
        <v>100591.62</v>
      </c>
    </row>
    <row r="50" spans="2:183">
      <c r="B50" s="96" t="s">
        <v>2</v>
      </c>
      <c r="C50" s="166" t="s">
        <v>319</v>
      </c>
      <c r="D50" s="178">
        <v>0</v>
      </c>
      <c r="E50" s="179">
        <v>0</v>
      </c>
      <c r="F50" s="179">
        <v>0</v>
      </c>
      <c r="G50" s="179">
        <v>0</v>
      </c>
      <c r="H50" s="179">
        <v>0</v>
      </c>
      <c r="I50" s="179">
        <v>0</v>
      </c>
      <c r="J50" s="179">
        <v>0</v>
      </c>
      <c r="K50" s="179">
        <v>0</v>
      </c>
      <c r="L50" s="179">
        <v>0</v>
      </c>
      <c r="M50" s="179">
        <v>0</v>
      </c>
      <c r="N50" s="179">
        <v>0</v>
      </c>
      <c r="O50" s="179">
        <v>0</v>
      </c>
      <c r="P50" s="179">
        <v>0</v>
      </c>
      <c r="Q50" s="179">
        <v>0</v>
      </c>
      <c r="R50" s="179">
        <v>0</v>
      </c>
      <c r="S50" s="179">
        <v>0</v>
      </c>
      <c r="T50" s="179">
        <v>0</v>
      </c>
      <c r="U50" s="179">
        <v>0</v>
      </c>
      <c r="V50" s="179">
        <v>0</v>
      </c>
      <c r="W50" s="179">
        <v>0</v>
      </c>
      <c r="X50" s="179">
        <v>0</v>
      </c>
      <c r="Y50" s="179">
        <v>0</v>
      </c>
      <c r="Z50" s="179">
        <v>0</v>
      </c>
      <c r="AA50" s="179">
        <v>0</v>
      </c>
      <c r="AB50" s="179">
        <v>0</v>
      </c>
      <c r="AC50" s="179">
        <v>0</v>
      </c>
      <c r="AD50" s="179">
        <v>0</v>
      </c>
      <c r="AE50" s="179">
        <v>0</v>
      </c>
      <c r="AF50" s="179">
        <v>0</v>
      </c>
      <c r="AG50" s="179">
        <v>0</v>
      </c>
      <c r="AH50" s="179">
        <v>0</v>
      </c>
      <c r="AI50" s="179">
        <v>0</v>
      </c>
      <c r="AJ50" s="179">
        <v>0</v>
      </c>
      <c r="AK50" s="179">
        <v>0</v>
      </c>
      <c r="AL50" s="179">
        <v>0</v>
      </c>
      <c r="AM50" s="179">
        <v>0</v>
      </c>
      <c r="AN50" s="179">
        <v>0</v>
      </c>
      <c r="AO50" s="179">
        <v>0</v>
      </c>
      <c r="AP50" s="179">
        <v>0</v>
      </c>
      <c r="AQ50" s="179">
        <v>0</v>
      </c>
      <c r="AR50" s="179">
        <v>0</v>
      </c>
      <c r="AS50" s="179">
        <v>0</v>
      </c>
      <c r="AT50" s="179">
        <v>0</v>
      </c>
      <c r="AU50" s="179">
        <v>0</v>
      </c>
      <c r="AV50" s="179">
        <v>0</v>
      </c>
      <c r="AW50" s="179">
        <v>0</v>
      </c>
      <c r="AX50" s="179">
        <v>0</v>
      </c>
      <c r="AY50" s="179">
        <v>0</v>
      </c>
      <c r="AZ50" s="179">
        <v>0</v>
      </c>
      <c r="BA50" s="179">
        <v>0</v>
      </c>
      <c r="BB50" s="179">
        <v>0</v>
      </c>
      <c r="BC50" s="179">
        <v>0</v>
      </c>
      <c r="BD50" s="179">
        <v>0</v>
      </c>
      <c r="BE50" s="179">
        <v>0</v>
      </c>
      <c r="BF50" s="179">
        <v>0</v>
      </c>
      <c r="BG50" s="179">
        <v>0</v>
      </c>
      <c r="BH50" s="179">
        <v>0</v>
      </c>
      <c r="BI50" s="179">
        <v>0</v>
      </c>
      <c r="BJ50" s="179">
        <v>0</v>
      </c>
      <c r="BK50" s="179">
        <v>0</v>
      </c>
      <c r="BL50" s="179">
        <v>0</v>
      </c>
      <c r="BM50" s="179">
        <v>0</v>
      </c>
      <c r="BN50" s="179">
        <v>0</v>
      </c>
      <c r="BO50" s="179">
        <v>0</v>
      </c>
      <c r="BP50" s="179">
        <v>0</v>
      </c>
      <c r="BQ50" s="179">
        <v>0</v>
      </c>
      <c r="BR50" s="179">
        <v>0</v>
      </c>
      <c r="BS50" s="179">
        <v>0</v>
      </c>
      <c r="BT50" s="179">
        <v>0</v>
      </c>
      <c r="BU50" s="179">
        <v>0</v>
      </c>
      <c r="BV50" s="179">
        <v>0</v>
      </c>
      <c r="BW50" s="179">
        <v>0</v>
      </c>
      <c r="BX50" s="179">
        <v>0</v>
      </c>
      <c r="BY50" s="179">
        <v>0</v>
      </c>
      <c r="BZ50" s="179">
        <v>0</v>
      </c>
      <c r="CA50" s="179">
        <v>0</v>
      </c>
      <c r="CB50" s="179">
        <v>0</v>
      </c>
      <c r="CC50" s="179">
        <v>0</v>
      </c>
      <c r="CD50" s="179">
        <v>0</v>
      </c>
      <c r="CE50" s="179">
        <v>0</v>
      </c>
      <c r="CF50" s="179">
        <v>0</v>
      </c>
      <c r="CG50" s="179">
        <v>0</v>
      </c>
      <c r="CH50" s="179">
        <v>0</v>
      </c>
      <c r="CI50" s="179">
        <v>0</v>
      </c>
      <c r="CJ50" s="179">
        <v>0</v>
      </c>
      <c r="CK50" s="179">
        <v>0</v>
      </c>
      <c r="CL50" s="179">
        <v>0</v>
      </c>
      <c r="CM50" s="179">
        <v>0</v>
      </c>
      <c r="CN50" s="179">
        <v>0</v>
      </c>
      <c r="CO50" s="179">
        <v>0</v>
      </c>
      <c r="CP50" s="179">
        <v>0</v>
      </c>
      <c r="CQ50" s="179">
        <v>0</v>
      </c>
      <c r="CR50" s="179">
        <v>0</v>
      </c>
      <c r="CS50" s="179">
        <v>0</v>
      </c>
      <c r="CT50" s="179">
        <v>0</v>
      </c>
      <c r="CU50" s="179">
        <v>0</v>
      </c>
      <c r="CV50" s="179">
        <v>0</v>
      </c>
      <c r="CW50" s="179">
        <v>0</v>
      </c>
      <c r="CX50" s="179">
        <v>0</v>
      </c>
      <c r="CY50" s="179">
        <v>0</v>
      </c>
      <c r="CZ50" s="179">
        <v>0</v>
      </c>
      <c r="DA50" s="179">
        <v>0</v>
      </c>
      <c r="DB50" s="179">
        <v>0</v>
      </c>
      <c r="DC50" s="179">
        <v>0</v>
      </c>
      <c r="DD50" s="179">
        <v>0</v>
      </c>
      <c r="DE50" s="179">
        <v>0</v>
      </c>
      <c r="DF50" s="179">
        <v>0</v>
      </c>
      <c r="DG50" s="179">
        <v>0</v>
      </c>
      <c r="DH50" s="179">
        <v>0</v>
      </c>
      <c r="DI50" s="179">
        <v>0</v>
      </c>
      <c r="DJ50" s="179">
        <v>0</v>
      </c>
      <c r="DK50" s="179">
        <v>0</v>
      </c>
      <c r="DL50" s="179">
        <v>0</v>
      </c>
      <c r="DM50" s="179">
        <v>0</v>
      </c>
      <c r="DN50" s="179">
        <v>0</v>
      </c>
      <c r="DO50" s="179">
        <v>0</v>
      </c>
      <c r="DP50" s="179">
        <v>0</v>
      </c>
      <c r="DQ50" s="179">
        <v>0</v>
      </c>
      <c r="DR50" s="179">
        <v>0</v>
      </c>
      <c r="DS50" s="179">
        <v>0</v>
      </c>
      <c r="DT50" s="179">
        <v>0</v>
      </c>
      <c r="DU50" s="179">
        <v>0</v>
      </c>
      <c r="DV50" s="179">
        <v>0</v>
      </c>
      <c r="DW50" s="179">
        <v>0</v>
      </c>
      <c r="DX50" s="179">
        <v>0</v>
      </c>
      <c r="DY50" s="179">
        <v>0</v>
      </c>
      <c r="DZ50" s="179">
        <v>0</v>
      </c>
      <c r="EA50" s="179">
        <v>0</v>
      </c>
      <c r="EB50" s="179">
        <v>0</v>
      </c>
      <c r="EC50" s="179">
        <v>0</v>
      </c>
      <c r="ED50" s="179">
        <v>0</v>
      </c>
      <c r="EE50" s="179">
        <v>0</v>
      </c>
      <c r="EF50" s="179">
        <v>0</v>
      </c>
      <c r="EG50" s="179">
        <v>0</v>
      </c>
      <c r="EH50" s="179">
        <v>0</v>
      </c>
      <c r="EI50" s="179">
        <v>0</v>
      </c>
      <c r="EJ50" s="179">
        <v>0</v>
      </c>
      <c r="EK50" s="179">
        <v>0</v>
      </c>
      <c r="EL50" s="179">
        <v>0</v>
      </c>
      <c r="EM50" s="179">
        <v>0</v>
      </c>
      <c r="EN50" s="179">
        <v>0</v>
      </c>
      <c r="EO50" s="179">
        <v>0</v>
      </c>
      <c r="EP50" s="179">
        <v>0</v>
      </c>
      <c r="EQ50" s="179">
        <v>0</v>
      </c>
      <c r="ER50" s="179">
        <v>0</v>
      </c>
      <c r="ES50" s="179">
        <v>0</v>
      </c>
      <c r="ET50" s="179">
        <v>0</v>
      </c>
      <c r="EU50" s="179">
        <v>0</v>
      </c>
      <c r="EV50" s="179">
        <v>0</v>
      </c>
      <c r="EW50" s="179">
        <v>0</v>
      </c>
      <c r="EX50" s="179">
        <v>0</v>
      </c>
      <c r="EY50" s="179">
        <v>0</v>
      </c>
      <c r="EZ50" s="179">
        <v>0</v>
      </c>
      <c r="FA50" s="179">
        <v>0</v>
      </c>
      <c r="FB50" s="179">
        <v>0</v>
      </c>
      <c r="FC50" s="179">
        <v>0</v>
      </c>
      <c r="FD50" s="179">
        <v>0</v>
      </c>
      <c r="FE50" s="179">
        <v>0</v>
      </c>
      <c r="FF50" s="179">
        <v>0</v>
      </c>
      <c r="FG50" s="179">
        <v>0</v>
      </c>
      <c r="FH50" s="179">
        <v>0</v>
      </c>
      <c r="FI50" s="179">
        <v>0</v>
      </c>
      <c r="FJ50" s="179">
        <v>0</v>
      </c>
      <c r="FK50" s="179">
        <v>0</v>
      </c>
      <c r="FL50" s="179">
        <v>0</v>
      </c>
      <c r="FM50" s="179">
        <v>0</v>
      </c>
      <c r="FN50" s="179">
        <v>0</v>
      </c>
      <c r="FO50" s="179">
        <v>0</v>
      </c>
      <c r="FP50" s="179">
        <v>0</v>
      </c>
      <c r="FQ50" s="179">
        <v>0</v>
      </c>
      <c r="FR50" s="179">
        <v>0</v>
      </c>
      <c r="FS50" s="179">
        <v>0</v>
      </c>
      <c r="FT50" s="179">
        <v>0</v>
      </c>
      <c r="FU50" s="179">
        <v>0</v>
      </c>
      <c r="FV50" s="179">
        <v>0</v>
      </c>
      <c r="FW50" s="179">
        <v>0</v>
      </c>
      <c r="FX50" s="179">
        <v>0</v>
      </c>
      <c r="FY50" s="179">
        <v>0</v>
      </c>
      <c r="FZ50" s="179">
        <v>0</v>
      </c>
      <c r="GA50" s="179">
        <v>0</v>
      </c>
    </row>
    <row r="51" spans="2:183">
      <c r="B51" s="96" t="s">
        <v>2</v>
      </c>
      <c r="C51" s="166" t="s">
        <v>43</v>
      </c>
      <c r="D51" s="175">
        <v>245.96</v>
      </c>
      <c r="E51" s="176">
        <v>220.43</v>
      </c>
      <c r="F51" s="176">
        <v>242.62</v>
      </c>
      <c r="G51" s="176">
        <v>234.94</v>
      </c>
      <c r="H51" s="176">
        <v>242.79</v>
      </c>
      <c r="I51" s="176">
        <v>235.98</v>
      </c>
      <c r="J51" s="176">
        <v>246.41</v>
      </c>
      <c r="K51" s="176">
        <v>246.8</v>
      </c>
      <c r="L51" s="176">
        <v>233.76</v>
      </c>
      <c r="M51" s="176">
        <v>239</v>
      </c>
      <c r="N51" s="176">
        <v>230.83</v>
      </c>
      <c r="O51" s="176">
        <v>241.73</v>
      </c>
      <c r="P51" s="176">
        <v>262.87</v>
      </c>
      <c r="Q51" s="176">
        <v>235.76</v>
      </c>
      <c r="R51" s="176">
        <v>257.14</v>
      </c>
      <c r="S51" s="176">
        <v>208.8</v>
      </c>
      <c r="T51" s="176">
        <v>123.88</v>
      </c>
      <c r="U51" s="176">
        <v>252.56</v>
      </c>
      <c r="V51" s="176">
        <v>262.14</v>
      </c>
      <c r="W51" s="176">
        <v>262.05</v>
      </c>
      <c r="X51" s="176">
        <v>249.31</v>
      </c>
      <c r="Y51" s="176">
        <v>257.61</v>
      </c>
      <c r="Z51" s="176">
        <v>247.15</v>
      </c>
      <c r="AA51" s="176">
        <v>257.72000000000003</v>
      </c>
      <c r="AB51" s="176">
        <v>260.07</v>
      </c>
      <c r="AC51" s="176">
        <v>235.13</v>
      </c>
      <c r="AD51" s="176">
        <v>256.93</v>
      </c>
      <c r="AE51" s="176">
        <v>248.44</v>
      </c>
      <c r="AF51" s="176">
        <v>254.87</v>
      </c>
      <c r="AG51" s="176">
        <v>252.04</v>
      </c>
      <c r="AH51" s="176">
        <v>262.39999999999998</v>
      </c>
      <c r="AI51" s="176">
        <v>261.97000000000003</v>
      </c>
      <c r="AJ51" s="176">
        <v>248.39</v>
      </c>
      <c r="AK51" s="176">
        <v>256.51</v>
      </c>
      <c r="AL51" s="176">
        <v>247.06</v>
      </c>
      <c r="AM51" s="176">
        <v>255.72</v>
      </c>
      <c r="AN51" s="176">
        <v>260.97000000000003</v>
      </c>
      <c r="AO51" s="176">
        <v>245.09</v>
      </c>
      <c r="AP51" s="176">
        <v>258.74</v>
      </c>
      <c r="AQ51" s="176">
        <v>125.17</v>
      </c>
      <c r="AR51" s="176">
        <v>175.11</v>
      </c>
      <c r="AS51" s="176">
        <v>252.95</v>
      </c>
      <c r="AT51" s="176">
        <v>263.39999999999998</v>
      </c>
      <c r="AU51" s="176">
        <v>263.83</v>
      </c>
      <c r="AV51" s="176">
        <v>250.66</v>
      </c>
      <c r="AW51" s="176">
        <v>256.36</v>
      </c>
      <c r="AX51" s="176">
        <v>248.2</v>
      </c>
      <c r="AY51" s="176">
        <v>256.62</v>
      </c>
      <c r="AZ51" s="176">
        <v>260.81</v>
      </c>
      <c r="BA51" s="176">
        <v>235.92</v>
      </c>
      <c r="BB51" s="176">
        <v>258.45</v>
      </c>
      <c r="BC51" s="176">
        <v>248.22</v>
      </c>
      <c r="BD51" s="176">
        <v>255.23</v>
      </c>
      <c r="BE51" s="176">
        <v>252.9</v>
      </c>
      <c r="BF51" s="176">
        <v>262.42</v>
      </c>
      <c r="BG51" s="176">
        <v>263.16000000000003</v>
      </c>
      <c r="BH51" s="176">
        <v>249.89</v>
      </c>
      <c r="BI51" s="176">
        <v>255.44</v>
      </c>
      <c r="BJ51" s="176">
        <v>247.2</v>
      </c>
      <c r="BK51" s="176">
        <v>256.52999999999997</v>
      </c>
      <c r="BL51" s="176">
        <v>262.27999999999997</v>
      </c>
      <c r="BM51" s="176">
        <v>237.26</v>
      </c>
      <c r="BN51" s="176">
        <v>259.57</v>
      </c>
      <c r="BO51" s="176">
        <v>50.11</v>
      </c>
      <c r="BP51" s="176">
        <v>50.01</v>
      </c>
      <c r="BQ51" s="176">
        <v>254.01</v>
      </c>
      <c r="BR51" s="176">
        <v>264.63</v>
      </c>
      <c r="BS51" s="176">
        <v>267</v>
      </c>
      <c r="BT51" s="176">
        <v>253.24</v>
      </c>
      <c r="BU51" s="176">
        <v>259.89</v>
      </c>
      <c r="BV51" s="176">
        <v>251.82</v>
      </c>
      <c r="BW51" s="176">
        <v>261.76</v>
      </c>
      <c r="BX51" s="176">
        <v>263.69</v>
      </c>
      <c r="BY51" s="176">
        <v>239.72</v>
      </c>
      <c r="BZ51" s="176">
        <v>261.45999999999998</v>
      </c>
      <c r="CA51" s="176">
        <v>254.3</v>
      </c>
      <c r="CB51" s="176">
        <v>264.3</v>
      </c>
      <c r="CC51" s="176">
        <v>256.39</v>
      </c>
      <c r="CD51" s="176">
        <v>268.5</v>
      </c>
      <c r="CE51" s="176">
        <v>268.77</v>
      </c>
      <c r="CF51" s="176">
        <v>257.32</v>
      </c>
      <c r="CG51" s="176">
        <v>266.08999999999997</v>
      </c>
      <c r="CH51" s="176">
        <v>262.44</v>
      </c>
      <c r="CI51" s="176">
        <v>274.33</v>
      </c>
      <c r="CJ51" s="176">
        <v>274.63</v>
      </c>
      <c r="CK51" s="176">
        <v>256.94</v>
      </c>
      <c r="CL51" s="176">
        <v>270.43</v>
      </c>
      <c r="CM51" s="176">
        <v>139.22999999999999</v>
      </c>
      <c r="CN51" s="176">
        <v>208.59</v>
      </c>
      <c r="CO51" s="176">
        <v>260.72000000000003</v>
      </c>
      <c r="CP51" s="176">
        <v>273.49</v>
      </c>
      <c r="CQ51" s="176">
        <v>273.33</v>
      </c>
      <c r="CR51" s="176">
        <v>260.43</v>
      </c>
      <c r="CS51" s="176">
        <v>268.54000000000002</v>
      </c>
      <c r="CT51" s="176">
        <v>263.33</v>
      </c>
      <c r="CU51" s="176">
        <v>275.81</v>
      </c>
      <c r="CV51" s="176">
        <v>276.75</v>
      </c>
      <c r="CW51" s="176">
        <v>249.44</v>
      </c>
      <c r="CX51" s="176">
        <v>167.64</v>
      </c>
      <c r="CY51" s="176">
        <v>122.24</v>
      </c>
      <c r="CZ51" s="176">
        <v>268.82</v>
      </c>
      <c r="DA51" s="176">
        <v>263.75</v>
      </c>
      <c r="DB51" s="176">
        <v>274.08</v>
      </c>
      <c r="DC51" s="176">
        <v>275.25</v>
      </c>
      <c r="DD51" s="176">
        <v>260.85000000000002</v>
      </c>
      <c r="DE51" s="176">
        <v>268.41000000000003</v>
      </c>
      <c r="DF51" s="176">
        <v>265.36</v>
      </c>
      <c r="DG51" s="176">
        <v>275.02</v>
      </c>
      <c r="DH51" s="176">
        <v>275.76</v>
      </c>
      <c r="DI51" s="176">
        <v>249.03</v>
      </c>
      <c r="DJ51" s="176">
        <v>272</v>
      </c>
      <c r="DK51" s="176">
        <v>252.22</v>
      </c>
      <c r="DL51" s="176">
        <v>95.48</v>
      </c>
      <c r="DM51" s="176">
        <v>262.49</v>
      </c>
      <c r="DN51" s="176">
        <v>274.89999999999998</v>
      </c>
      <c r="DO51" s="176">
        <v>273.43</v>
      </c>
      <c r="DP51" s="176">
        <v>260.17</v>
      </c>
      <c r="DQ51" s="176">
        <v>269.14999999999998</v>
      </c>
      <c r="DR51" s="176">
        <v>265.39</v>
      </c>
      <c r="DS51" s="176">
        <v>274.63</v>
      </c>
      <c r="DT51" s="176">
        <v>275.07</v>
      </c>
      <c r="DU51" s="176">
        <v>247.86</v>
      </c>
      <c r="DV51" s="176">
        <v>271.07</v>
      </c>
      <c r="DW51" s="176">
        <v>260.52999999999997</v>
      </c>
      <c r="DX51" s="176">
        <v>268.86</v>
      </c>
      <c r="DY51" s="176">
        <v>261.74</v>
      </c>
      <c r="DZ51" s="176">
        <v>274.22000000000003</v>
      </c>
      <c r="EA51" s="176">
        <v>273.14999999999998</v>
      </c>
      <c r="EB51" s="176">
        <v>259.77</v>
      </c>
      <c r="EC51" s="176">
        <v>268.16000000000003</v>
      </c>
      <c r="ED51" s="176">
        <v>262.55</v>
      </c>
      <c r="EE51" s="176">
        <v>273.52999999999997</v>
      </c>
      <c r="EF51" s="176">
        <v>274</v>
      </c>
      <c r="EG51" s="176">
        <v>256.43</v>
      </c>
      <c r="EH51" s="176">
        <v>270.86</v>
      </c>
      <c r="EI51" s="176">
        <v>104.37</v>
      </c>
      <c r="EJ51" s="176">
        <v>242.49</v>
      </c>
      <c r="EK51" s="176">
        <v>261.55</v>
      </c>
      <c r="EL51" s="176">
        <v>274.3</v>
      </c>
      <c r="EM51" s="176">
        <v>272.62</v>
      </c>
      <c r="EN51" s="176">
        <v>260.26</v>
      </c>
      <c r="EO51" s="176">
        <v>267.94</v>
      </c>
      <c r="EP51" s="176">
        <v>262.36</v>
      </c>
      <c r="EQ51" s="176">
        <v>274.83999999999997</v>
      </c>
      <c r="ER51" s="176">
        <v>271.39999999999998</v>
      </c>
      <c r="ES51" s="176">
        <v>245.37</v>
      </c>
      <c r="ET51" s="176">
        <v>268.24</v>
      </c>
      <c r="EU51" s="176">
        <v>259.17</v>
      </c>
      <c r="EV51" s="176">
        <v>267.83999999999997</v>
      </c>
      <c r="EW51" s="176">
        <v>260.01</v>
      </c>
      <c r="EX51" s="176">
        <v>270.93</v>
      </c>
      <c r="EY51" s="176">
        <v>272.22000000000003</v>
      </c>
      <c r="EZ51" s="176">
        <v>258.87</v>
      </c>
      <c r="FA51" s="176">
        <v>267.44</v>
      </c>
      <c r="FB51" s="176">
        <v>260.74</v>
      </c>
      <c r="FC51" s="176">
        <v>272.23</v>
      </c>
      <c r="FD51" s="176">
        <v>267.99</v>
      </c>
      <c r="FE51" s="176">
        <v>243</v>
      </c>
      <c r="FF51" s="176">
        <v>267.54000000000002</v>
      </c>
      <c r="FG51" s="176">
        <v>26.09</v>
      </c>
      <c r="FH51" s="176">
        <v>76.13</v>
      </c>
      <c r="FI51" s="176">
        <v>257.51</v>
      </c>
      <c r="FJ51" s="176">
        <v>270.02999999999997</v>
      </c>
      <c r="FK51" s="176">
        <v>269.17</v>
      </c>
      <c r="FL51" s="176">
        <v>256.18</v>
      </c>
      <c r="FM51" s="176">
        <v>266.36</v>
      </c>
      <c r="FN51" s="176">
        <v>258.02999999999997</v>
      </c>
      <c r="FO51" s="176">
        <v>268.99</v>
      </c>
      <c r="FP51" s="176">
        <v>264.97000000000003</v>
      </c>
      <c r="FQ51" s="176">
        <v>239.9</v>
      </c>
      <c r="FR51" s="176">
        <v>265.75</v>
      </c>
      <c r="FS51" s="176">
        <v>255.23</v>
      </c>
      <c r="FT51" s="176">
        <v>262.63</v>
      </c>
      <c r="FU51" s="176">
        <v>255.24</v>
      </c>
      <c r="FV51" s="176">
        <v>265.95999999999998</v>
      </c>
      <c r="FW51" s="176">
        <v>266.32</v>
      </c>
      <c r="FX51" s="176">
        <v>254.2</v>
      </c>
      <c r="FY51" s="176">
        <v>262.04000000000002</v>
      </c>
      <c r="FZ51" s="176">
        <v>255.87</v>
      </c>
      <c r="GA51" s="176">
        <v>267.08</v>
      </c>
    </row>
    <row r="52" spans="2:183">
      <c r="B52" s="96" t="s">
        <v>2</v>
      </c>
      <c r="C52" s="166" t="s">
        <v>44</v>
      </c>
      <c r="D52" s="178">
        <v>338.32</v>
      </c>
      <c r="E52" s="179">
        <v>303.2</v>
      </c>
      <c r="F52" s="179">
        <v>333.72</v>
      </c>
      <c r="G52" s="179">
        <v>323.16000000000003</v>
      </c>
      <c r="H52" s="179">
        <v>333.95</v>
      </c>
      <c r="I52" s="179">
        <v>324.58999999999997</v>
      </c>
      <c r="J52" s="179">
        <v>338.94</v>
      </c>
      <c r="K52" s="179">
        <v>339.48</v>
      </c>
      <c r="L52" s="179">
        <v>321.54000000000002</v>
      </c>
      <c r="M52" s="179">
        <v>328.75</v>
      </c>
      <c r="N52" s="179">
        <v>317.51</v>
      </c>
      <c r="O52" s="179">
        <v>332.51</v>
      </c>
      <c r="P52" s="179">
        <v>361.58</v>
      </c>
      <c r="Q52" s="179">
        <v>324.27999999999997</v>
      </c>
      <c r="R52" s="179">
        <v>353.7</v>
      </c>
      <c r="S52" s="179">
        <v>287.20999999999998</v>
      </c>
      <c r="T52" s="179">
        <v>170.4</v>
      </c>
      <c r="U52" s="179">
        <v>347.4</v>
      </c>
      <c r="V52" s="179">
        <v>360.58</v>
      </c>
      <c r="W52" s="179">
        <v>360.45</v>
      </c>
      <c r="X52" s="179">
        <v>342.93</v>
      </c>
      <c r="Y52" s="179">
        <v>354.34</v>
      </c>
      <c r="Z52" s="179">
        <v>339.96</v>
      </c>
      <c r="AA52" s="179">
        <v>354.49</v>
      </c>
      <c r="AB52" s="179">
        <v>511.56</v>
      </c>
      <c r="AC52" s="179">
        <v>462.5</v>
      </c>
      <c r="AD52" s="179">
        <v>505.37</v>
      </c>
      <c r="AE52" s="179">
        <v>488.68</v>
      </c>
      <c r="AF52" s="179">
        <v>501.32</v>
      </c>
      <c r="AG52" s="179">
        <v>495.77</v>
      </c>
      <c r="AH52" s="179">
        <v>516.14</v>
      </c>
      <c r="AI52" s="179">
        <v>515.29</v>
      </c>
      <c r="AJ52" s="179">
        <v>488.59</v>
      </c>
      <c r="AK52" s="179">
        <v>504.55</v>
      </c>
      <c r="AL52" s="179">
        <v>485.96</v>
      </c>
      <c r="AM52" s="179">
        <v>503</v>
      </c>
      <c r="AN52" s="179">
        <v>513.33000000000004</v>
      </c>
      <c r="AO52" s="179">
        <v>482.1</v>
      </c>
      <c r="AP52" s="179">
        <v>508.94</v>
      </c>
      <c r="AQ52" s="179">
        <v>246.2</v>
      </c>
      <c r="AR52" s="179">
        <v>344.45</v>
      </c>
      <c r="AS52" s="179">
        <v>497.56</v>
      </c>
      <c r="AT52" s="179">
        <v>518.1</v>
      </c>
      <c r="AU52" s="179">
        <v>518.95000000000005</v>
      </c>
      <c r="AV52" s="179">
        <v>493.05</v>
      </c>
      <c r="AW52" s="179">
        <v>504.25</v>
      </c>
      <c r="AX52" s="179">
        <v>488.2</v>
      </c>
      <c r="AY52" s="179">
        <v>504.77</v>
      </c>
      <c r="AZ52" s="179">
        <v>524.24</v>
      </c>
      <c r="BA52" s="179">
        <v>474.19</v>
      </c>
      <c r="BB52" s="179">
        <v>519.48</v>
      </c>
      <c r="BC52" s="179">
        <v>498.92</v>
      </c>
      <c r="BD52" s="179">
        <v>513</v>
      </c>
      <c r="BE52" s="179">
        <v>508.33</v>
      </c>
      <c r="BF52" s="179">
        <v>527.46</v>
      </c>
      <c r="BG52" s="179">
        <v>528.94000000000005</v>
      </c>
      <c r="BH52" s="179">
        <v>502.28</v>
      </c>
      <c r="BI52" s="179">
        <v>513.42999999999995</v>
      </c>
      <c r="BJ52" s="179">
        <v>496.87</v>
      </c>
      <c r="BK52" s="179">
        <v>515.63</v>
      </c>
      <c r="BL52" s="179">
        <v>540.29999999999995</v>
      </c>
      <c r="BM52" s="179">
        <v>488.76</v>
      </c>
      <c r="BN52" s="179">
        <v>534.71</v>
      </c>
      <c r="BO52" s="179">
        <v>103.23</v>
      </c>
      <c r="BP52" s="179">
        <v>103.02</v>
      </c>
      <c r="BQ52" s="179">
        <v>523.26</v>
      </c>
      <c r="BR52" s="179">
        <v>545.15</v>
      </c>
      <c r="BS52" s="179">
        <v>550.03</v>
      </c>
      <c r="BT52" s="179">
        <v>521.66999999999996</v>
      </c>
      <c r="BU52" s="179">
        <v>535.38</v>
      </c>
      <c r="BV52" s="179">
        <v>518.75</v>
      </c>
      <c r="BW52" s="179">
        <v>539.22</v>
      </c>
      <c r="BX52" s="179">
        <v>559.01</v>
      </c>
      <c r="BY52" s="179">
        <v>508.21</v>
      </c>
      <c r="BZ52" s="179">
        <v>554.29</v>
      </c>
      <c r="CA52" s="179">
        <v>539.12</v>
      </c>
      <c r="CB52" s="179">
        <v>560.32000000000005</v>
      </c>
      <c r="CC52" s="179">
        <v>543.54</v>
      </c>
      <c r="CD52" s="179">
        <v>569.21</v>
      </c>
      <c r="CE52" s="179">
        <v>569.79</v>
      </c>
      <c r="CF52" s="179">
        <v>545.51</v>
      </c>
      <c r="CG52" s="179">
        <v>564.11</v>
      </c>
      <c r="CH52" s="179">
        <v>556.36</v>
      </c>
      <c r="CI52" s="179">
        <v>581.58000000000004</v>
      </c>
      <c r="CJ52" s="179">
        <v>595.95000000000005</v>
      </c>
      <c r="CK52" s="179">
        <v>557.55999999999995</v>
      </c>
      <c r="CL52" s="179">
        <v>586.83000000000004</v>
      </c>
      <c r="CM52" s="179">
        <v>302.12</v>
      </c>
      <c r="CN52" s="179">
        <v>452.65</v>
      </c>
      <c r="CO52" s="179">
        <v>565.77</v>
      </c>
      <c r="CP52" s="179">
        <v>593.47</v>
      </c>
      <c r="CQ52" s="179">
        <v>593.12</v>
      </c>
      <c r="CR52" s="179">
        <v>565.13</v>
      </c>
      <c r="CS52" s="179">
        <v>582.74</v>
      </c>
      <c r="CT52" s="179">
        <v>571.41999999999996</v>
      </c>
      <c r="CU52" s="179">
        <v>598.51</v>
      </c>
      <c r="CV52" s="179">
        <v>617.16</v>
      </c>
      <c r="CW52" s="179">
        <v>556.26</v>
      </c>
      <c r="CX52" s="179">
        <v>373.85</v>
      </c>
      <c r="CY52" s="179">
        <v>272.58999999999997</v>
      </c>
      <c r="CZ52" s="179">
        <v>599.46</v>
      </c>
      <c r="DA52" s="179">
        <v>588.16999999999996</v>
      </c>
      <c r="DB52" s="179">
        <v>611.21</v>
      </c>
      <c r="DC52" s="179">
        <v>613.82000000000005</v>
      </c>
      <c r="DD52" s="179">
        <v>581.69000000000005</v>
      </c>
      <c r="DE52" s="179">
        <v>598.55999999999995</v>
      </c>
      <c r="DF52" s="179">
        <v>591.75</v>
      </c>
      <c r="DG52" s="179">
        <v>613.29999999999995</v>
      </c>
      <c r="DH52" s="179">
        <v>631.49</v>
      </c>
      <c r="DI52" s="179">
        <v>570.29</v>
      </c>
      <c r="DJ52" s="179">
        <v>622.87</v>
      </c>
      <c r="DK52" s="179">
        <v>577.58000000000004</v>
      </c>
      <c r="DL52" s="179">
        <v>218.66</v>
      </c>
      <c r="DM52" s="179">
        <v>601.11</v>
      </c>
      <c r="DN52" s="179">
        <v>629.52</v>
      </c>
      <c r="DO52" s="179">
        <v>626.15</v>
      </c>
      <c r="DP52" s="179">
        <v>595.79</v>
      </c>
      <c r="DQ52" s="179">
        <v>616.35</v>
      </c>
      <c r="DR52" s="179">
        <v>607.74</v>
      </c>
      <c r="DS52" s="179">
        <v>628.9</v>
      </c>
      <c r="DT52" s="179">
        <v>649.16999999999996</v>
      </c>
      <c r="DU52" s="179">
        <v>584.96</v>
      </c>
      <c r="DV52" s="179">
        <v>639.73</v>
      </c>
      <c r="DW52" s="179">
        <v>614.85</v>
      </c>
      <c r="DX52" s="179">
        <v>634.52</v>
      </c>
      <c r="DY52" s="179">
        <v>617.72</v>
      </c>
      <c r="DZ52" s="179">
        <v>647.16</v>
      </c>
      <c r="EA52" s="179">
        <v>644.64</v>
      </c>
      <c r="EB52" s="179">
        <v>613.07000000000005</v>
      </c>
      <c r="EC52" s="179">
        <v>632.86</v>
      </c>
      <c r="ED52" s="179">
        <v>619.62</v>
      </c>
      <c r="EE52" s="179">
        <v>645.54</v>
      </c>
      <c r="EF52" s="179">
        <v>663.08</v>
      </c>
      <c r="EG52" s="179">
        <v>620.57000000000005</v>
      </c>
      <c r="EH52" s="179">
        <v>655.48</v>
      </c>
      <c r="EI52" s="179">
        <v>252.57</v>
      </c>
      <c r="EJ52" s="179">
        <v>586.83000000000004</v>
      </c>
      <c r="EK52" s="179">
        <v>632.95000000000005</v>
      </c>
      <c r="EL52" s="179">
        <v>663.82</v>
      </c>
      <c r="EM52" s="179">
        <v>659.75</v>
      </c>
      <c r="EN52" s="179">
        <v>629.84</v>
      </c>
      <c r="EO52" s="179">
        <v>648.41</v>
      </c>
      <c r="EP52" s="179">
        <v>634.91999999999996</v>
      </c>
      <c r="EQ52" s="179">
        <v>665.12</v>
      </c>
      <c r="ER52" s="179">
        <v>675.78</v>
      </c>
      <c r="ES52" s="179">
        <v>610.98</v>
      </c>
      <c r="ET52" s="179">
        <v>667.91</v>
      </c>
      <c r="EU52" s="179">
        <v>645.33000000000004</v>
      </c>
      <c r="EV52" s="179">
        <v>666.92</v>
      </c>
      <c r="EW52" s="179">
        <v>647.44000000000005</v>
      </c>
      <c r="EX52" s="179">
        <v>674.62</v>
      </c>
      <c r="EY52" s="179">
        <v>677.82</v>
      </c>
      <c r="EZ52" s="179">
        <v>644.59</v>
      </c>
      <c r="FA52" s="179">
        <v>665.93</v>
      </c>
      <c r="FB52" s="179">
        <v>649.24</v>
      </c>
      <c r="FC52" s="179">
        <v>677.85</v>
      </c>
      <c r="FD52" s="179">
        <v>686.05</v>
      </c>
      <c r="FE52" s="179">
        <v>622.08000000000004</v>
      </c>
      <c r="FF52" s="179">
        <v>684.91</v>
      </c>
      <c r="FG52" s="179">
        <v>66.78</v>
      </c>
      <c r="FH52" s="179">
        <v>194.89</v>
      </c>
      <c r="FI52" s="179">
        <v>659.24</v>
      </c>
      <c r="FJ52" s="179">
        <v>691.28</v>
      </c>
      <c r="FK52" s="179">
        <v>689.07</v>
      </c>
      <c r="FL52" s="179">
        <v>655.83</v>
      </c>
      <c r="FM52" s="179">
        <v>681.88</v>
      </c>
      <c r="FN52" s="179">
        <v>660.56</v>
      </c>
      <c r="FO52" s="179">
        <v>688.63</v>
      </c>
      <c r="FP52" s="179">
        <v>696.86</v>
      </c>
      <c r="FQ52" s="179">
        <v>630.94000000000005</v>
      </c>
      <c r="FR52" s="179">
        <v>698.92</v>
      </c>
      <c r="FS52" s="179">
        <v>671.26</v>
      </c>
      <c r="FT52" s="179">
        <v>690.71</v>
      </c>
      <c r="FU52" s="179">
        <v>671.29</v>
      </c>
      <c r="FV52" s="179">
        <v>699.47</v>
      </c>
      <c r="FW52" s="179">
        <v>700.42</v>
      </c>
      <c r="FX52" s="179">
        <v>668.54</v>
      </c>
      <c r="FY52" s="179">
        <v>689.17</v>
      </c>
      <c r="FZ52" s="179">
        <v>672.94</v>
      </c>
      <c r="GA52" s="179">
        <v>702.41</v>
      </c>
    </row>
    <row r="53" spans="2:183" s="41" customFormat="1">
      <c r="B53" s="171" t="s">
        <v>2</v>
      </c>
      <c r="C53" s="172" t="s">
        <v>45</v>
      </c>
      <c r="D53" s="92">
        <v>0.46143544281583976</v>
      </c>
      <c r="E53" s="93">
        <v>0.46095974399220541</v>
      </c>
      <c r="F53" s="93">
        <v>0.46116642107048889</v>
      </c>
      <c r="G53" s="93">
        <v>0.46060361815963974</v>
      </c>
      <c r="H53" s="93">
        <v>0.46146203294467147</v>
      </c>
      <c r="I53" s="93">
        <v>0.46090507651355328</v>
      </c>
      <c r="J53" s="93">
        <v>0.46057169131734232</v>
      </c>
      <c r="K53" s="93">
        <v>0.46142635524126963</v>
      </c>
      <c r="L53" s="93">
        <v>0.46090000564787847</v>
      </c>
      <c r="M53" s="93">
        <v>0.46117386849158248</v>
      </c>
      <c r="N53" s="93">
        <v>0.46102853382750181</v>
      </c>
      <c r="O53" s="93">
        <v>0.461455080708633</v>
      </c>
      <c r="P53" s="93">
        <v>0.49183688662891267</v>
      </c>
      <c r="Q53" s="93">
        <v>0.49068486524200583</v>
      </c>
      <c r="R53" s="93">
        <v>0.49093590446487345</v>
      </c>
      <c r="S53" s="93">
        <v>0.49075954770584718</v>
      </c>
      <c r="T53" s="93">
        <v>0.49218736978792377</v>
      </c>
      <c r="U53" s="93">
        <v>0.4912622580689962</v>
      </c>
      <c r="V53" s="93">
        <v>0.49091565395259296</v>
      </c>
      <c r="W53" s="93">
        <v>0.4906103258917236</v>
      </c>
      <c r="X53" s="93">
        <v>0.49128447914371659</v>
      </c>
      <c r="Y53" s="93">
        <v>0.49093258324185879</v>
      </c>
      <c r="Z53" s="93">
        <v>0.49129569733306644</v>
      </c>
      <c r="AA53" s="93">
        <v>0.49125262672047548</v>
      </c>
      <c r="AB53" s="93">
        <v>0.49123545992054518</v>
      </c>
      <c r="AC53" s="93">
        <v>0.49136174639824082</v>
      </c>
      <c r="AD53" s="93">
        <v>0.49094487311808443</v>
      </c>
      <c r="AE53" s="93">
        <v>0.49097234579092985</v>
      </c>
      <c r="AF53" s="93">
        <v>0.49095259433445482</v>
      </c>
      <c r="AG53" s="93">
        <v>0.49127010259853698</v>
      </c>
      <c r="AH53" s="93">
        <v>0.49152613808250484</v>
      </c>
      <c r="AI53" s="93">
        <v>0.49123089933676239</v>
      </c>
      <c r="AJ53" s="93">
        <v>0.4906388889086416</v>
      </c>
      <c r="AK53" s="93">
        <v>0.49093847595039281</v>
      </c>
      <c r="AL53" s="93">
        <v>0.49110595994731338</v>
      </c>
      <c r="AM53" s="93">
        <v>0.49094015086887255</v>
      </c>
      <c r="AN53" s="93">
        <v>0.4912319834430145</v>
      </c>
      <c r="AO53" s="93">
        <v>0.49097768653754065</v>
      </c>
      <c r="AP53" s="93">
        <v>0.49124627950812116</v>
      </c>
      <c r="AQ53" s="93">
        <v>0.49193572443361855</v>
      </c>
      <c r="AR53" s="93">
        <v>0.49200057249749679</v>
      </c>
      <c r="AS53" s="93">
        <v>0.4909434090434901</v>
      </c>
      <c r="AT53" s="93">
        <v>0.49122694139195422</v>
      </c>
      <c r="AU53" s="93">
        <v>0.49133904817217799</v>
      </c>
      <c r="AV53" s="93">
        <v>0.49095790144700763</v>
      </c>
      <c r="AW53" s="93">
        <v>0.49125912880417305</v>
      </c>
      <c r="AX53" s="93">
        <v>0.49065040643575974</v>
      </c>
      <c r="AY53" s="93">
        <v>0.49125601808722646</v>
      </c>
      <c r="AZ53" s="93">
        <v>0.49122224404092862</v>
      </c>
      <c r="BA53" s="93">
        <v>0.49136935205509158</v>
      </c>
      <c r="BB53" s="93">
        <v>0.49093622411727761</v>
      </c>
      <c r="BC53" s="93">
        <v>0.49064602002702329</v>
      </c>
      <c r="BD53" s="93">
        <v>0.49095211114457155</v>
      </c>
      <c r="BE53" s="93">
        <v>0.49094644477026245</v>
      </c>
      <c r="BF53" s="93">
        <v>0.49091897180517763</v>
      </c>
      <c r="BG53" s="93">
        <v>0.49092160663218004</v>
      </c>
      <c r="BH53" s="93">
        <v>0.49127945061946549</v>
      </c>
      <c r="BI53" s="93">
        <v>0.49126348076542597</v>
      </c>
      <c r="BJ53" s="93">
        <v>0.49097456375385645</v>
      </c>
      <c r="BK53" s="93">
        <v>0.49124785822310668</v>
      </c>
      <c r="BL53" s="93">
        <v>0.49122440651872468</v>
      </c>
      <c r="BM53" s="93">
        <v>0.49100941703951884</v>
      </c>
      <c r="BN53" s="93">
        <v>0.49092825782446814</v>
      </c>
      <c r="BO53" s="93">
        <v>0.49158739071966195</v>
      </c>
      <c r="BP53" s="93">
        <v>0.4938367914334475</v>
      </c>
      <c r="BQ53" s="93">
        <v>0.49094852197648403</v>
      </c>
      <c r="BR53" s="93">
        <v>0.49120402695606236</v>
      </c>
      <c r="BS53" s="93">
        <v>0.49119335840351119</v>
      </c>
      <c r="BT53" s="93">
        <v>0.49095894660186529</v>
      </c>
      <c r="BU53" s="93">
        <v>0.49122891576512817</v>
      </c>
      <c r="BV53" s="93">
        <v>0.49095851217305914</v>
      </c>
      <c r="BW53" s="93">
        <v>0.49123170824109408</v>
      </c>
      <c r="BX53" s="93">
        <v>0.49061474405126126</v>
      </c>
      <c r="BY53" s="93">
        <v>0.49133028628074848</v>
      </c>
      <c r="BZ53" s="93">
        <v>0.49122926732927436</v>
      </c>
      <c r="CA53" s="93">
        <v>0.49125723902941976</v>
      </c>
      <c r="CB53" s="93">
        <v>0.4909050597229746</v>
      </c>
      <c r="CC53" s="93">
        <v>0.49063066506528064</v>
      </c>
      <c r="CD53" s="93">
        <v>0.4906045662512955</v>
      </c>
      <c r="CE53" s="93">
        <v>0.49089861780085109</v>
      </c>
      <c r="CF53" s="93">
        <v>0.49125283303945255</v>
      </c>
      <c r="CG53" s="93">
        <v>0.49090399669353302</v>
      </c>
      <c r="CH53" s="93">
        <v>0.49092303988210956</v>
      </c>
      <c r="CI53" s="93">
        <v>0.49087762631742526</v>
      </c>
      <c r="CJ53" s="93">
        <v>0.49116429187130872</v>
      </c>
      <c r="CK53" s="93">
        <v>0.4912522765993515</v>
      </c>
      <c r="CL53" s="93">
        <v>0.49089459772519201</v>
      </c>
      <c r="CM53" s="93">
        <v>0.49059256255966904</v>
      </c>
      <c r="CN53" s="93">
        <v>0.49129035401239651</v>
      </c>
      <c r="CO53" s="93">
        <v>0.49091363986093733</v>
      </c>
      <c r="CP53" s="93">
        <v>0.49146696347444807</v>
      </c>
      <c r="CQ53" s="93">
        <v>0.49118208828761278</v>
      </c>
      <c r="CR53" s="93">
        <v>0.49092915406712412</v>
      </c>
      <c r="CS53" s="93">
        <v>0.49119097440700038</v>
      </c>
      <c r="CT53" s="93">
        <v>0.49061449423482784</v>
      </c>
      <c r="CU53" s="93">
        <v>0.49087413879228237</v>
      </c>
      <c r="CV53" s="93">
        <v>0.49115417575375842</v>
      </c>
      <c r="CW53" s="93">
        <v>0.49127923231081116</v>
      </c>
      <c r="CX53" s="93">
        <v>0.49256906500554187</v>
      </c>
      <c r="CY53" s="93">
        <v>0.49223393651386227</v>
      </c>
      <c r="CZ53" s="93">
        <v>0.49090134212448855</v>
      </c>
      <c r="DA53" s="93">
        <v>0.49151954081359295</v>
      </c>
      <c r="DB53" s="93">
        <v>0.49087001121650864</v>
      </c>
      <c r="DC53" s="93">
        <v>0.49057557971797472</v>
      </c>
      <c r="DD53" s="93">
        <v>0.49123779419560126</v>
      </c>
      <c r="DE53" s="93">
        <v>0.49089128820035322</v>
      </c>
      <c r="DF53" s="93">
        <v>0.49121274161721096</v>
      </c>
      <c r="DG53" s="93">
        <v>0.491165139812268</v>
      </c>
      <c r="DH53" s="93">
        <v>0.49145356266407181</v>
      </c>
      <c r="DI53" s="93">
        <v>0.49063642556301873</v>
      </c>
      <c r="DJ53" s="93">
        <v>0.49118397006667103</v>
      </c>
      <c r="DK53" s="93">
        <v>0.4909556000520971</v>
      </c>
      <c r="DL53" s="93">
        <v>0.49198981022528787</v>
      </c>
      <c r="DM53" s="93">
        <v>0.49121590627056316</v>
      </c>
      <c r="DN53" s="93">
        <v>0.49116793311254003</v>
      </c>
      <c r="DO53" s="93">
        <v>0.49128669103761052</v>
      </c>
      <c r="DP53" s="93">
        <v>0.49123134953620778</v>
      </c>
      <c r="DQ53" s="93">
        <v>0.4911960207921095</v>
      </c>
      <c r="DR53" s="93">
        <v>0.49121258099459486</v>
      </c>
      <c r="DS53" s="93">
        <v>0.4908754023619234</v>
      </c>
      <c r="DT53" s="93">
        <v>0.49087111688704516</v>
      </c>
      <c r="DU53" s="93">
        <v>0.4912879976286722</v>
      </c>
      <c r="DV53" s="93">
        <v>0.49088214529423363</v>
      </c>
      <c r="DW53" s="93">
        <v>0.49134776807827102</v>
      </c>
      <c r="DX53" s="93">
        <v>0.49118512158138006</v>
      </c>
      <c r="DY53" s="93">
        <v>0.49121785280933117</v>
      </c>
      <c r="DZ53" s="93">
        <v>0.49058549756491798</v>
      </c>
      <c r="EA53" s="93">
        <v>0.49116809987714055</v>
      </c>
      <c r="EB53" s="93">
        <v>0.49060891493831615</v>
      </c>
      <c r="EC53" s="93">
        <v>0.49119468141081091</v>
      </c>
      <c r="ED53" s="93">
        <v>0.49122327786529763</v>
      </c>
      <c r="EE53" s="93">
        <v>0.49116989988460569</v>
      </c>
      <c r="EF53" s="93">
        <v>0.49116904057567162</v>
      </c>
      <c r="EG53" s="93">
        <v>0.49093238240670878</v>
      </c>
      <c r="EH53" s="93">
        <v>0.49089072036029341</v>
      </c>
      <c r="EI53" s="93">
        <v>0.49155742932749269</v>
      </c>
      <c r="EJ53" s="93">
        <v>0.49145165158682197</v>
      </c>
      <c r="EK53" s="93">
        <v>0.4912261155974218</v>
      </c>
      <c r="EL53" s="93">
        <v>0.49116060866850131</v>
      </c>
      <c r="EM53" s="93">
        <v>0.49117346668753609</v>
      </c>
      <c r="EN53" s="93">
        <v>0.49091702587428498</v>
      </c>
      <c r="EO53" s="93">
        <v>0.49090185398170705</v>
      </c>
      <c r="EP53" s="93">
        <v>0.49121956265619171</v>
      </c>
      <c r="EQ53" s="93">
        <v>0.49116362522682072</v>
      </c>
      <c r="ER53" s="93">
        <v>0.49118526950941199</v>
      </c>
      <c r="ES53" s="93">
        <v>0.49097348735164498</v>
      </c>
      <c r="ET53" s="93">
        <v>0.49150152561714422</v>
      </c>
      <c r="EU53" s="93">
        <v>0.49093060777216824</v>
      </c>
      <c r="EV53" s="93">
        <v>0.4911996063067432</v>
      </c>
      <c r="EW53" s="93">
        <v>0.49091708516918642</v>
      </c>
      <c r="EX53" s="93">
        <v>0.49088235800367624</v>
      </c>
      <c r="EY53" s="93">
        <v>0.49118432223077291</v>
      </c>
      <c r="EZ53" s="93">
        <v>0.49123982217296813</v>
      </c>
      <c r="FA53" s="93">
        <v>0.49089827353918625</v>
      </c>
      <c r="FB53" s="93">
        <v>0.49123612447291126</v>
      </c>
      <c r="FC53" s="93">
        <v>0.49088770648438623</v>
      </c>
      <c r="FD53" s="93">
        <v>0.49090155125916007</v>
      </c>
      <c r="FE53" s="93">
        <v>0.49098754476738055</v>
      </c>
      <c r="FF53" s="93">
        <v>0.49089502930709744</v>
      </c>
      <c r="FG53" s="93">
        <v>0.49313257601854132</v>
      </c>
      <c r="FH53" s="93">
        <v>0.49253262826486444</v>
      </c>
      <c r="FI53" s="93">
        <v>0.49092549922920542</v>
      </c>
      <c r="FJ53" s="93">
        <v>0.4908858755783459</v>
      </c>
      <c r="FK53" s="93">
        <v>0.49090042375702003</v>
      </c>
      <c r="FL53" s="93">
        <v>0.49124618022441308</v>
      </c>
      <c r="FM53" s="93">
        <v>0.49150468764568944</v>
      </c>
      <c r="FN53" s="93">
        <v>0.49092891673489403</v>
      </c>
      <c r="FO53" s="93">
        <v>0.49088599319258158</v>
      </c>
      <c r="FP53" s="93">
        <v>0.49121893094023922</v>
      </c>
      <c r="FQ53" s="93">
        <v>0.49099649755149521</v>
      </c>
      <c r="FR53" s="93">
        <v>0.49151125840522397</v>
      </c>
      <c r="FS53" s="93">
        <v>0.49093629329787902</v>
      </c>
      <c r="FT53" s="93">
        <v>0.49061704017612373</v>
      </c>
      <c r="FU53" s="93">
        <v>0.49093608011852169</v>
      </c>
      <c r="FV53" s="93">
        <v>0.49120959050340934</v>
      </c>
      <c r="FW53" s="93">
        <v>0.49120779183339741</v>
      </c>
      <c r="FX53" s="93">
        <v>0.49094737082811579</v>
      </c>
      <c r="FY53" s="93">
        <v>0.4906090557381147</v>
      </c>
      <c r="FZ53" s="93">
        <v>0.49125317548465991</v>
      </c>
      <c r="GA53" s="93">
        <v>0.49150662275177315</v>
      </c>
    </row>
    <row r="54" spans="2:183">
      <c r="B54" s="96" t="s">
        <v>2</v>
      </c>
      <c r="C54" s="166" t="s">
        <v>46</v>
      </c>
      <c r="D54" s="96">
        <v>37.19</v>
      </c>
      <c r="E54" s="17">
        <v>33.35</v>
      </c>
      <c r="F54" s="17">
        <v>36.68</v>
      </c>
      <c r="G54" s="17">
        <v>35.57</v>
      </c>
      <c r="H54" s="17">
        <v>36.69</v>
      </c>
      <c r="I54" s="17">
        <v>35.700000000000003</v>
      </c>
      <c r="J54" s="17">
        <v>37.33</v>
      </c>
      <c r="K54" s="17">
        <v>37.32</v>
      </c>
      <c r="L54" s="17">
        <v>35.36</v>
      </c>
      <c r="M54" s="17">
        <v>36.119999999999997</v>
      </c>
      <c r="N54" s="17">
        <v>34.880000000000003</v>
      </c>
      <c r="O54" s="17">
        <v>36.520000000000003</v>
      </c>
      <c r="P54" s="17">
        <v>37.29</v>
      </c>
      <c r="Q54" s="17">
        <v>33.520000000000003</v>
      </c>
      <c r="R54" s="17">
        <v>36.51</v>
      </c>
      <c r="S54" s="17">
        <v>29.67</v>
      </c>
      <c r="T54" s="17">
        <v>17.54</v>
      </c>
      <c r="U54" s="17">
        <v>35.86</v>
      </c>
      <c r="V54" s="17">
        <v>37.25</v>
      </c>
      <c r="W54" s="17">
        <v>37.270000000000003</v>
      </c>
      <c r="X54" s="17">
        <v>35.380000000000003</v>
      </c>
      <c r="Y54" s="17">
        <v>36.590000000000003</v>
      </c>
      <c r="Z54" s="17">
        <v>35.06</v>
      </c>
      <c r="AA54" s="17">
        <v>36.57</v>
      </c>
      <c r="AB54" s="17">
        <v>36.92</v>
      </c>
      <c r="AC54" s="17">
        <v>33.380000000000003</v>
      </c>
      <c r="AD54" s="17">
        <v>36.479999999999997</v>
      </c>
      <c r="AE54" s="17">
        <v>35.270000000000003</v>
      </c>
      <c r="AF54" s="17">
        <v>36.18</v>
      </c>
      <c r="AG54" s="17">
        <v>35.78</v>
      </c>
      <c r="AH54" s="17">
        <v>37.25</v>
      </c>
      <c r="AI54" s="17">
        <v>37.200000000000003</v>
      </c>
      <c r="AJ54" s="17">
        <v>35.29</v>
      </c>
      <c r="AK54" s="17">
        <v>36.42</v>
      </c>
      <c r="AL54" s="17">
        <v>35.06</v>
      </c>
      <c r="AM54" s="17">
        <v>36.299999999999997</v>
      </c>
      <c r="AN54" s="17">
        <v>37.06</v>
      </c>
      <c r="AO54" s="17">
        <v>34.83</v>
      </c>
      <c r="AP54" s="17">
        <v>36.729999999999997</v>
      </c>
      <c r="AQ54" s="17">
        <v>17.739999999999998</v>
      </c>
      <c r="AR54" s="17">
        <v>24.82</v>
      </c>
      <c r="AS54" s="17">
        <v>35.94</v>
      </c>
      <c r="AT54" s="17">
        <v>37.409999999999997</v>
      </c>
      <c r="AU54" s="17">
        <v>37.47</v>
      </c>
      <c r="AV54" s="17">
        <v>35.6</v>
      </c>
      <c r="AW54" s="17">
        <v>36.380000000000003</v>
      </c>
      <c r="AX54" s="17">
        <v>35.26</v>
      </c>
      <c r="AY54" s="17">
        <v>36.409999999999997</v>
      </c>
      <c r="AZ54" s="17">
        <v>37.03</v>
      </c>
      <c r="BA54" s="17">
        <v>33.49</v>
      </c>
      <c r="BB54" s="17">
        <v>36.71</v>
      </c>
      <c r="BC54" s="17">
        <v>35.26</v>
      </c>
      <c r="BD54" s="17">
        <v>36.24</v>
      </c>
      <c r="BE54" s="17">
        <v>35.93</v>
      </c>
      <c r="BF54" s="17">
        <v>37.299999999999997</v>
      </c>
      <c r="BG54" s="17">
        <v>37.409999999999997</v>
      </c>
      <c r="BH54" s="17">
        <v>35.46</v>
      </c>
      <c r="BI54" s="17">
        <v>36.24</v>
      </c>
      <c r="BJ54" s="17">
        <v>35.090000000000003</v>
      </c>
      <c r="BK54" s="17">
        <v>36.4</v>
      </c>
      <c r="BL54" s="17">
        <v>37.25</v>
      </c>
      <c r="BM54" s="17">
        <v>33.72</v>
      </c>
      <c r="BN54" s="17">
        <v>36.869999999999997</v>
      </c>
      <c r="BO54" s="17">
        <v>7.11</v>
      </c>
      <c r="BP54" s="17">
        <v>7.06</v>
      </c>
      <c r="BQ54" s="17">
        <v>36.1</v>
      </c>
      <c r="BR54" s="17">
        <v>37.6</v>
      </c>
      <c r="BS54" s="17">
        <v>37.950000000000003</v>
      </c>
      <c r="BT54" s="17">
        <v>35.979999999999997</v>
      </c>
      <c r="BU54" s="17">
        <v>36.9</v>
      </c>
      <c r="BV54" s="17">
        <v>35.78</v>
      </c>
      <c r="BW54" s="17">
        <v>37.18</v>
      </c>
      <c r="BX54" s="17">
        <v>37.520000000000003</v>
      </c>
      <c r="BY54" s="17">
        <v>34.07</v>
      </c>
      <c r="BZ54" s="17">
        <v>37.15</v>
      </c>
      <c r="CA54" s="17">
        <v>36.130000000000003</v>
      </c>
      <c r="CB54" s="17">
        <v>37.590000000000003</v>
      </c>
      <c r="CC54" s="17">
        <v>36.49</v>
      </c>
      <c r="CD54" s="17">
        <v>38.24</v>
      </c>
      <c r="CE54" s="17">
        <v>38.25</v>
      </c>
      <c r="CF54" s="17">
        <v>36.58</v>
      </c>
      <c r="CG54" s="17">
        <v>37.85</v>
      </c>
      <c r="CH54" s="17">
        <v>37.36</v>
      </c>
      <c r="CI54" s="17">
        <v>39.07</v>
      </c>
      <c r="CJ54" s="17">
        <v>39.119999999999997</v>
      </c>
      <c r="CK54" s="17">
        <v>36.590000000000003</v>
      </c>
      <c r="CL54" s="17">
        <v>38.520000000000003</v>
      </c>
      <c r="CM54" s="17">
        <v>19.84</v>
      </c>
      <c r="CN54" s="17">
        <v>29.68</v>
      </c>
      <c r="CO54" s="17">
        <v>37.119999999999997</v>
      </c>
      <c r="CP54" s="17">
        <v>38.92</v>
      </c>
      <c r="CQ54" s="17">
        <v>38.92</v>
      </c>
      <c r="CR54" s="17">
        <v>37.08</v>
      </c>
      <c r="CS54" s="17">
        <v>38.21</v>
      </c>
      <c r="CT54" s="17">
        <v>37.54</v>
      </c>
      <c r="CU54" s="17">
        <v>39.31</v>
      </c>
      <c r="CV54" s="17">
        <v>39.4</v>
      </c>
      <c r="CW54" s="17">
        <v>35.5</v>
      </c>
      <c r="CX54" s="17">
        <v>23.78</v>
      </c>
      <c r="CY54" s="17">
        <v>17.34</v>
      </c>
      <c r="CZ54" s="17">
        <v>38.25</v>
      </c>
      <c r="DA54" s="17">
        <v>37.49</v>
      </c>
      <c r="DB54" s="17">
        <v>39.020000000000003</v>
      </c>
      <c r="DC54" s="17">
        <v>39.22</v>
      </c>
      <c r="DD54" s="17">
        <v>37.090000000000003</v>
      </c>
      <c r="DE54" s="17">
        <v>38.19</v>
      </c>
      <c r="DF54" s="17">
        <v>37.76</v>
      </c>
      <c r="DG54" s="17">
        <v>39.14</v>
      </c>
      <c r="DH54" s="17">
        <v>39.229999999999997</v>
      </c>
      <c r="DI54" s="17">
        <v>35.479999999999997</v>
      </c>
      <c r="DJ54" s="17">
        <v>38.700000000000003</v>
      </c>
      <c r="DK54" s="17">
        <v>35.880000000000003</v>
      </c>
      <c r="DL54" s="17">
        <v>13.55</v>
      </c>
      <c r="DM54" s="17">
        <v>37.33</v>
      </c>
      <c r="DN54" s="17">
        <v>39.119999999999997</v>
      </c>
      <c r="DO54" s="17">
        <v>38.9</v>
      </c>
      <c r="DP54" s="17">
        <v>36.99</v>
      </c>
      <c r="DQ54" s="17">
        <v>38.270000000000003</v>
      </c>
      <c r="DR54" s="17">
        <v>37.76</v>
      </c>
      <c r="DS54" s="17">
        <v>39.1</v>
      </c>
      <c r="DT54" s="17">
        <v>39.17</v>
      </c>
      <c r="DU54" s="17">
        <v>35.26</v>
      </c>
      <c r="DV54" s="17">
        <v>38.58</v>
      </c>
      <c r="DW54" s="17">
        <v>37.03</v>
      </c>
      <c r="DX54" s="17">
        <v>38.229999999999997</v>
      </c>
      <c r="DY54" s="17">
        <v>37.22</v>
      </c>
      <c r="DZ54" s="17">
        <v>39.07</v>
      </c>
      <c r="EA54" s="17">
        <v>38.86</v>
      </c>
      <c r="EB54" s="17">
        <v>36.979999999999997</v>
      </c>
      <c r="EC54" s="17">
        <v>38.119999999999997</v>
      </c>
      <c r="ED54" s="17">
        <v>37.340000000000003</v>
      </c>
      <c r="EE54" s="17">
        <v>38.92</v>
      </c>
      <c r="EF54" s="17">
        <v>38.99</v>
      </c>
      <c r="EG54" s="17">
        <v>36.51</v>
      </c>
      <c r="EH54" s="17">
        <v>38.549999999999997</v>
      </c>
      <c r="EI54" s="17">
        <v>14.83</v>
      </c>
      <c r="EJ54" s="17">
        <v>34.46</v>
      </c>
      <c r="EK54" s="17">
        <v>37.19</v>
      </c>
      <c r="EL54" s="17">
        <v>39.03</v>
      </c>
      <c r="EM54" s="17">
        <v>38.79</v>
      </c>
      <c r="EN54" s="17">
        <v>37.03</v>
      </c>
      <c r="EO54" s="17">
        <v>38.119999999999997</v>
      </c>
      <c r="EP54" s="17">
        <v>37.31</v>
      </c>
      <c r="EQ54" s="17">
        <v>39.11</v>
      </c>
      <c r="ER54" s="17">
        <v>38.61</v>
      </c>
      <c r="ES54" s="17">
        <v>34.92</v>
      </c>
      <c r="ET54" s="17">
        <v>38.11</v>
      </c>
      <c r="EU54" s="17">
        <v>36.86</v>
      </c>
      <c r="EV54" s="17">
        <v>38.08</v>
      </c>
      <c r="EW54" s="17">
        <v>36.99</v>
      </c>
      <c r="EX54" s="17">
        <v>38.56</v>
      </c>
      <c r="EY54" s="17">
        <v>38.72</v>
      </c>
      <c r="EZ54" s="17">
        <v>36.79</v>
      </c>
      <c r="FA54" s="17">
        <v>38.04</v>
      </c>
      <c r="FB54" s="17">
        <v>37.07</v>
      </c>
      <c r="FC54" s="17">
        <v>38.75</v>
      </c>
      <c r="FD54" s="17">
        <v>38.119999999999997</v>
      </c>
      <c r="FE54" s="17">
        <v>34.57</v>
      </c>
      <c r="FF54" s="17">
        <v>38.06</v>
      </c>
      <c r="FG54" s="17">
        <v>3.69</v>
      </c>
      <c r="FH54" s="17">
        <v>10.78</v>
      </c>
      <c r="FI54" s="17">
        <v>36.619999999999997</v>
      </c>
      <c r="FJ54" s="17">
        <v>38.43</v>
      </c>
      <c r="FK54" s="17">
        <v>38.299999999999997</v>
      </c>
      <c r="FL54" s="17">
        <v>36.4</v>
      </c>
      <c r="FM54" s="17">
        <v>37.83</v>
      </c>
      <c r="FN54" s="17">
        <v>36.700000000000003</v>
      </c>
      <c r="FO54" s="17">
        <v>38.270000000000003</v>
      </c>
      <c r="FP54" s="17">
        <v>37.659999999999997</v>
      </c>
      <c r="FQ54" s="17">
        <v>34.119999999999997</v>
      </c>
      <c r="FR54" s="17">
        <v>37.76</v>
      </c>
      <c r="FS54" s="17">
        <v>36.29</v>
      </c>
      <c r="FT54" s="17">
        <v>37.369999999999997</v>
      </c>
      <c r="FU54" s="17">
        <v>36.29</v>
      </c>
      <c r="FV54" s="17">
        <v>37.81</v>
      </c>
      <c r="FW54" s="17">
        <v>37.86</v>
      </c>
      <c r="FX54" s="17">
        <v>36.14</v>
      </c>
      <c r="FY54" s="17">
        <v>37.28</v>
      </c>
      <c r="FZ54" s="17">
        <v>36.36</v>
      </c>
      <c r="GA54" s="17">
        <v>37.950000000000003</v>
      </c>
    </row>
    <row r="55" spans="2:183">
      <c r="B55" s="96" t="s">
        <v>2</v>
      </c>
      <c r="C55" s="166" t="s">
        <v>47</v>
      </c>
      <c r="D55" s="178">
        <v>1383.7</v>
      </c>
      <c r="E55" s="179">
        <v>1241.05</v>
      </c>
      <c r="F55" s="179">
        <v>1364.98</v>
      </c>
      <c r="G55" s="179">
        <v>1323.38</v>
      </c>
      <c r="H55" s="179">
        <v>1838.39</v>
      </c>
      <c r="I55" s="179">
        <v>1789.09</v>
      </c>
      <c r="J55" s="179">
        <v>1870.65</v>
      </c>
      <c r="K55" s="179">
        <v>1870.06</v>
      </c>
      <c r="L55" s="179">
        <v>1771.64</v>
      </c>
      <c r="M55" s="179">
        <v>1343.98</v>
      </c>
      <c r="N55" s="179">
        <v>1298.07</v>
      </c>
      <c r="O55" s="179">
        <v>1358.83</v>
      </c>
      <c r="P55" s="179">
        <v>1387.52</v>
      </c>
      <c r="Q55" s="179">
        <v>1247.19</v>
      </c>
      <c r="R55" s="179">
        <v>1358.72</v>
      </c>
      <c r="S55" s="179">
        <v>1103.98</v>
      </c>
      <c r="T55" s="179">
        <v>879</v>
      </c>
      <c r="U55" s="179">
        <v>1796.8</v>
      </c>
      <c r="V55" s="179">
        <v>1866.84</v>
      </c>
      <c r="W55" s="179">
        <v>1867.39</v>
      </c>
      <c r="X55" s="179">
        <v>1772.68</v>
      </c>
      <c r="Y55" s="179">
        <v>1361.4</v>
      </c>
      <c r="Z55" s="179">
        <v>1304.42</v>
      </c>
      <c r="AA55" s="179">
        <v>1360.95</v>
      </c>
      <c r="AB55" s="179">
        <v>1373.92</v>
      </c>
      <c r="AC55" s="179">
        <v>1241.95</v>
      </c>
      <c r="AD55" s="179">
        <v>1357.54</v>
      </c>
      <c r="AE55" s="179">
        <v>1312.43</v>
      </c>
      <c r="AF55" s="179">
        <v>1812.9</v>
      </c>
      <c r="AG55" s="179">
        <v>1792.91</v>
      </c>
      <c r="AH55" s="179">
        <v>1866.35</v>
      </c>
      <c r="AI55" s="179">
        <v>1864.34</v>
      </c>
      <c r="AJ55" s="179">
        <v>1768.27</v>
      </c>
      <c r="AK55" s="179">
        <v>1355.3</v>
      </c>
      <c r="AL55" s="179">
        <v>1304.47</v>
      </c>
      <c r="AM55" s="179">
        <v>1350.84</v>
      </c>
      <c r="AN55" s="179">
        <v>1378.91</v>
      </c>
      <c r="AO55" s="179">
        <v>1295.8900000000001</v>
      </c>
      <c r="AP55" s="179">
        <v>1366.66</v>
      </c>
      <c r="AQ55" s="179">
        <v>660.14</v>
      </c>
      <c r="AR55" s="179">
        <v>1243.53</v>
      </c>
      <c r="AS55" s="179">
        <v>1800.95</v>
      </c>
      <c r="AT55" s="179">
        <v>1874.86</v>
      </c>
      <c r="AU55" s="179">
        <v>1877.66</v>
      </c>
      <c r="AV55" s="179">
        <v>1783.92</v>
      </c>
      <c r="AW55" s="179">
        <v>1353.62</v>
      </c>
      <c r="AX55" s="179">
        <v>1312.06</v>
      </c>
      <c r="AY55" s="179">
        <v>1354.88</v>
      </c>
      <c r="AZ55" s="179">
        <v>1411.03</v>
      </c>
      <c r="BA55" s="179">
        <v>1276.1400000000001</v>
      </c>
      <c r="BB55" s="179">
        <v>1398.62</v>
      </c>
      <c r="BC55" s="179">
        <v>1343.51</v>
      </c>
      <c r="BD55" s="179">
        <v>1859.22</v>
      </c>
      <c r="BE55" s="179">
        <v>1843.69</v>
      </c>
      <c r="BF55" s="179">
        <v>1913.66</v>
      </c>
      <c r="BG55" s="179">
        <v>1919.29</v>
      </c>
      <c r="BH55" s="179">
        <v>1819.54</v>
      </c>
      <c r="BI55" s="179">
        <v>1380.81</v>
      </c>
      <c r="BJ55" s="179">
        <v>1336.9</v>
      </c>
      <c r="BK55" s="179">
        <v>1386.88</v>
      </c>
      <c r="BL55" s="179">
        <v>1455.09</v>
      </c>
      <c r="BM55" s="179">
        <v>1317.01</v>
      </c>
      <c r="BN55" s="179">
        <v>1440.28</v>
      </c>
      <c r="BO55" s="179">
        <v>277.64999999999998</v>
      </c>
      <c r="BP55" s="179">
        <v>371.35</v>
      </c>
      <c r="BQ55" s="179">
        <v>1898.67</v>
      </c>
      <c r="BR55" s="179">
        <v>1977.8</v>
      </c>
      <c r="BS55" s="179">
        <v>1996.21</v>
      </c>
      <c r="BT55" s="179">
        <v>1892.56</v>
      </c>
      <c r="BU55" s="179">
        <v>1441.45</v>
      </c>
      <c r="BV55" s="179">
        <v>1397.39</v>
      </c>
      <c r="BW55" s="179">
        <v>1452.09</v>
      </c>
      <c r="BX55" s="179">
        <v>1503.98</v>
      </c>
      <c r="BY55" s="179">
        <v>1365.64</v>
      </c>
      <c r="BZ55" s="179">
        <v>1488.85</v>
      </c>
      <c r="CA55" s="179">
        <v>1448.24</v>
      </c>
      <c r="CB55" s="179">
        <v>2028.76</v>
      </c>
      <c r="CC55" s="179">
        <v>1969.19</v>
      </c>
      <c r="CD55" s="179">
        <v>2063.6</v>
      </c>
      <c r="CE55" s="179">
        <v>2064.4899999999998</v>
      </c>
      <c r="CF55" s="179">
        <v>1974.06</v>
      </c>
      <c r="CG55" s="179">
        <v>1517.22</v>
      </c>
      <c r="CH55" s="179">
        <v>1497.44</v>
      </c>
      <c r="CI55" s="179">
        <v>1566.07</v>
      </c>
      <c r="CJ55" s="179">
        <v>1609.25</v>
      </c>
      <c r="CK55" s="179">
        <v>1505.15</v>
      </c>
      <c r="CL55" s="179">
        <v>1584.76</v>
      </c>
      <c r="CM55" s="179">
        <v>816.04</v>
      </c>
      <c r="CN55" s="179">
        <v>1644.08</v>
      </c>
      <c r="CO55" s="179">
        <v>2056.61</v>
      </c>
      <c r="CP55" s="179">
        <v>2156.14</v>
      </c>
      <c r="CQ55" s="179">
        <v>2156.16</v>
      </c>
      <c r="CR55" s="179">
        <v>2054.23</v>
      </c>
      <c r="CS55" s="179">
        <v>1572.11</v>
      </c>
      <c r="CT55" s="179">
        <v>1544.23</v>
      </c>
      <c r="CU55" s="179">
        <v>1617.32</v>
      </c>
      <c r="CV55" s="179">
        <v>1664.08</v>
      </c>
      <c r="CW55" s="179">
        <v>1499.42</v>
      </c>
      <c r="CX55" s="179">
        <v>1004.49</v>
      </c>
      <c r="CY55" s="179">
        <v>732.61</v>
      </c>
      <c r="CZ55" s="179">
        <v>2175.7800000000002</v>
      </c>
      <c r="DA55" s="179">
        <v>2133</v>
      </c>
      <c r="DB55" s="179">
        <v>2220.08</v>
      </c>
      <c r="DC55" s="179">
        <v>2231.34</v>
      </c>
      <c r="DD55" s="179">
        <v>2109.84</v>
      </c>
      <c r="DE55" s="179">
        <v>1613.07</v>
      </c>
      <c r="DF55" s="179">
        <v>1594.9</v>
      </c>
      <c r="DG55" s="179">
        <v>1653.21</v>
      </c>
      <c r="DH55" s="179">
        <v>1701.99</v>
      </c>
      <c r="DI55" s="179">
        <v>1539.68</v>
      </c>
      <c r="DJ55" s="179">
        <v>1679.05</v>
      </c>
      <c r="DK55" s="179">
        <v>1556.8</v>
      </c>
      <c r="DL55" s="179">
        <v>791.75</v>
      </c>
      <c r="DM55" s="179">
        <v>2181.1999999999998</v>
      </c>
      <c r="DN55" s="179">
        <v>2285.8200000000002</v>
      </c>
      <c r="DO55" s="179">
        <v>2272.75</v>
      </c>
      <c r="DP55" s="179">
        <v>2161.15</v>
      </c>
      <c r="DQ55" s="179">
        <v>1660.66</v>
      </c>
      <c r="DR55" s="179">
        <v>1638.5</v>
      </c>
      <c r="DS55" s="179">
        <v>1696.76</v>
      </c>
      <c r="DT55" s="179">
        <v>1745.94</v>
      </c>
      <c r="DU55" s="179">
        <v>1571.72</v>
      </c>
      <c r="DV55" s="179">
        <v>1719.54</v>
      </c>
      <c r="DW55" s="179">
        <v>1650.43</v>
      </c>
      <c r="DX55" s="179">
        <v>2294.37</v>
      </c>
      <c r="DY55" s="179">
        <v>2233.86</v>
      </c>
      <c r="DZ55" s="179">
        <v>2344.89</v>
      </c>
      <c r="EA55" s="179">
        <v>2332.5300000000002</v>
      </c>
      <c r="EB55" s="179">
        <v>2219.34</v>
      </c>
      <c r="EC55" s="179">
        <v>1699.19</v>
      </c>
      <c r="ED55" s="179">
        <v>1664.29</v>
      </c>
      <c r="EE55" s="179">
        <v>1734.63</v>
      </c>
      <c r="EF55" s="179">
        <v>1785.45</v>
      </c>
      <c r="EG55" s="179">
        <v>1671.61</v>
      </c>
      <c r="EH55" s="179">
        <v>1765.26</v>
      </c>
      <c r="EI55" s="179">
        <v>679.03</v>
      </c>
      <c r="EJ55" s="179">
        <v>2124.91</v>
      </c>
      <c r="EK55" s="179">
        <v>2293.5500000000002</v>
      </c>
      <c r="EL55" s="179">
        <v>2407.19</v>
      </c>
      <c r="EM55" s="179">
        <v>2391.9</v>
      </c>
      <c r="EN55" s="179">
        <v>2283.34</v>
      </c>
      <c r="EO55" s="179">
        <v>1745.37</v>
      </c>
      <c r="EP55" s="179">
        <v>1708.59</v>
      </c>
      <c r="EQ55" s="179">
        <v>1791.01</v>
      </c>
      <c r="ER55" s="179">
        <v>1817.23</v>
      </c>
      <c r="ES55" s="179">
        <v>1643.69</v>
      </c>
      <c r="ET55" s="179">
        <v>1793.94</v>
      </c>
      <c r="EU55" s="179">
        <v>1735.07</v>
      </c>
      <c r="EV55" s="179">
        <v>2413.21</v>
      </c>
      <c r="EW55" s="179">
        <v>2344.35</v>
      </c>
      <c r="EX55" s="179">
        <v>2443.92</v>
      </c>
      <c r="EY55" s="179">
        <v>2454.27</v>
      </c>
      <c r="EZ55" s="179">
        <v>2332.04</v>
      </c>
      <c r="FA55" s="179">
        <v>1790.56</v>
      </c>
      <c r="FB55" s="179">
        <v>1744.98</v>
      </c>
      <c r="FC55" s="179">
        <v>1824.07</v>
      </c>
      <c r="FD55" s="179">
        <v>1844.76</v>
      </c>
      <c r="FE55" s="179">
        <v>1672.71</v>
      </c>
      <c r="FF55" s="179">
        <v>1841.53</v>
      </c>
      <c r="FG55" s="179">
        <v>178.78</v>
      </c>
      <c r="FH55" s="179">
        <v>702.74</v>
      </c>
      <c r="FI55" s="179">
        <v>2386.42</v>
      </c>
      <c r="FJ55" s="179">
        <v>2504.17</v>
      </c>
      <c r="FK55" s="179">
        <v>2495.89</v>
      </c>
      <c r="FL55" s="179">
        <v>2371.96</v>
      </c>
      <c r="FM55" s="179">
        <v>1830.77</v>
      </c>
      <c r="FN55" s="179">
        <v>1775.75</v>
      </c>
      <c r="FO55" s="179">
        <v>1852.04</v>
      </c>
      <c r="FP55" s="179">
        <v>1874.19</v>
      </c>
      <c r="FQ55" s="179">
        <v>1697.88</v>
      </c>
      <c r="FR55" s="179">
        <v>1878.7</v>
      </c>
      <c r="FS55" s="179">
        <v>1805.84</v>
      </c>
      <c r="FT55" s="179">
        <v>2504.2800000000002</v>
      </c>
      <c r="FU55" s="179">
        <v>2432.4499999999998</v>
      </c>
      <c r="FV55" s="179">
        <v>2534.15</v>
      </c>
      <c r="FW55" s="179">
        <v>2537.69</v>
      </c>
      <c r="FX55" s="179">
        <v>2422.0300000000002</v>
      </c>
      <c r="FY55" s="179">
        <v>1855</v>
      </c>
      <c r="FZ55" s="179">
        <v>1809.49</v>
      </c>
      <c r="GA55" s="179">
        <v>1888.6</v>
      </c>
    </row>
    <row r="56" spans="2:183">
      <c r="B56" s="180" t="s">
        <v>2</v>
      </c>
      <c r="C56" s="181" t="s">
        <v>48</v>
      </c>
      <c r="D56" s="94">
        <v>6.9770629851687596E-2</v>
      </c>
      <c r="E56" s="95">
        <v>6.9740994701901052E-2</v>
      </c>
      <c r="F56" s="95">
        <v>6.9720486047586891E-2</v>
      </c>
      <c r="G56" s="95">
        <v>6.9735552472709572E-2</v>
      </c>
      <c r="H56" s="95">
        <v>6.9735335016845812E-2</v>
      </c>
      <c r="I56" s="95">
        <v>6.9727566876573666E-2</v>
      </c>
      <c r="J56" s="95">
        <v>6.9774527157487068E-2</v>
      </c>
      <c r="K56" s="95">
        <v>6.9774844317683077E-2</v>
      </c>
      <c r="L56" s="95">
        <v>6.9718618239685934E-2</v>
      </c>
      <c r="M56" s="95">
        <v>6.9697071673288535E-2</v>
      </c>
      <c r="N56" s="95">
        <v>6.966458111988591E-2</v>
      </c>
      <c r="O56" s="95">
        <v>6.9715548535470476E-2</v>
      </c>
      <c r="P56" s="95">
        <v>6.9770599544992401E-2</v>
      </c>
      <c r="Q56" s="95">
        <v>6.9764831535935004E-2</v>
      </c>
      <c r="R56" s="95">
        <v>6.9705490674389553E-2</v>
      </c>
      <c r="S56" s="95">
        <v>6.9735803546132596E-2</v>
      </c>
      <c r="T56" s="95">
        <v>6.9688137440104797E-2</v>
      </c>
      <c r="U56" s="95">
        <v>6.9752393785057834E-2</v>
      </c>
      <c r="V56" s="95">
        <v>6.9758938390684699E-2</v>
      </c>
      <c r="W56" s="95">
        <v>6.9776938927626556E-2</v>
      </c>
      <c r="X56" s="95">
        <v>6.9719003939291216E-2</v>
      </c>
      <c r="Y56" s="95">
        <v>6.9730302475911693E-2</v>
      </c>
      <c r="Z56" s="95">
        <v>6.9693818120563661E-2</v>
      </c>
      <c r="AA56" s="95">
        <v>6.9707855654073364E-2</v>
      </c>
      <c r="AB56" s="95">
        <v>6.9736660054087463E-2</v>
      </c>
      <c r="AC56" s="95">
        <v>6.975568874568655E-2</v>
      </c>
      <c r="AD56" s="95">
        <v>6.9706414086901952E-2</v>
      </c>
      <c r="AE56" s="95">
        <v>6.9701314748213242E-2</v>
      </c>
      <c r="AF56" s="95">
        <v>6.9693039051361774E-2</v>
      </c>
      <c r="AG56" s="95">
        <v>6.9741486553625026E-2</v>
      </c>
      <c r="AH56" s="95">
        <v>6.9776481111178748E-2</v>
      </c>
      <c r="AI56" s="95">
        <v>6.9755275242690234E-2</v>
      </c>
      <c r="AJ56" s="95">
        <v>6.9707501870389155E-2</v>
      </c>
      <c r="AK56" s="95">
        <v>6.9704804078255453E-2</v>
      </c>
      <c r="AL56" s="95">
        <v>6.9692281048137322E-2</v>
      </c>
      <c r="AM56" s="95">
        <v>6.9690002645628316E-2</v>
      </c>
      <c r="AN56" s="95">
        <v>6.9759195717508202E-2</v>
      </c>
      <c r="AO56" s="95">
        <v>6.9773360080389007E-2</v>
      </c>
      <c r="AP56" s="95">
        <v>6.9735935094431822E-2</v>
      </c>
      <c r="AQ56" s="95">
        <v>6.9720697862526118E-2</v>
      </c>
      <c r="AR56" s="95">
        <v>6.9735904342344071E-2</v>
      </c>
      <c r="AS56" s="95">
        <v>6.9754916469749087E-2</v>
      </c>
      <c r="AT56" s="95">
        <v>6.9767653293367524E-2</v>
      </c>
      <c r="AU56" s="95">
        <v>6.9781579558850435E-2</v>
      </c>
      <c r="AV56" s="95">
        <v>6.9728322394931264E-2</v>
      </c>
      <c r="AW56" s="95">
        <v>6.971449175337735E-2</v>
      </c>
      <c r="AX56" s="95">
        <v>6.9703196337328313E-2</v>
      </c>
      <c r="AY56" s="95">
        <v>6.9700848018688782E-2</v>
      </c>
      <c r="AZ56" s="95">
        <v>6.9744103741557401E-2</v>
      </c>
      <c r="BA56" s="95">
        <v>6.975228721738308E-2</v>
      </c>
      <c r="BB56" s="95">
        <v>6.9732129182995789E-2</v>
      </c>
      <c r="BC56" s="95">
        <v>6.9696956998440265E-2</v>
      </c>
      <c r="BD56" s="95">
        <v>6.9710083093207198E-2</v>
      </c>
      <c r="BE56" s="95">
        <v>6.9749726218250416E-2</v>
      </c>
      <c r="BF56" s="95">
        <v>6.9778514016969467E-2</v>
      </c>
      <c r="BG56" s="95">
        <v>6.9787875452613821E-2</v>
      </c>
      <c r="BH56" s="95">
        <v>6.9713751326448622E-2</v>
      </c>
      <c r="BI56" s="95">
        <v>6.9696948570854358E-2</v>
      </c>
      <c r="BJ56" s="95">
        <v>6.9693759879137632E-2</v>
      </c>
      <c r="BK56" s="95">
        <v>6.9704993721284386E-2</v>
      </c>
      <c r="BL56" s="95">
        <v>6.9765552626286767E-2</v>
      </c>
      <c r="BM56" s="95">
        <v>6.978351826086393E-2</v>
      </c>
      <c r="BN56" s="95">
        <v>6.9732730538922608E-2</v>
      </c>
      <c r="BO56" s="95">
        <v>6.9750276352360738E-2</v>
      </c>
      <c r="BP56" s="95">
        <v>6.9715811788045173E-2</v>
      </c>
      <c r="BQ56" s="95">
        <v>6.9773794903157646E-2</v>
      </c>
      <c r="BR56" s="95">
        <v>6.9792810390159638E-2</v>
      </c>
      <c r="BS56" s="95">
        <v>6.9815685211285575E-2</v>
      </c>
      <c r="BT56" s="95">
        <v>6.975478952272593E-2</v>
      </c>
      <c r="BU56" s="95">
        <v>6.9746227218181647E-2</v>
      </c>
      <c r="BV56" s="95">
        <v>6.9758142981304325E-2</v>
      </c>
      <c r="BW56" s="95">
        <v>6.9773819194696968E-2</v>
      </c>
      <c r="BX56" s="95">
        <v>6.9808734486720481E-2</v>
      </c>
      <c r="BY56" s="95">
        <v>6.9829896769502339E-2</v>
      </c>
      <c r="BZ56" s="95">
        <v>6.9797166990295048E-2</v>
      </c>
      <c r="CA56" s="95">
        <v>6.9796004900247496E-2</v>
      </c>
      <c r="CB56" s="95">
        <v>6.9818846746071181E-2</v>
      </c>
      <c r="CC56" s="95">
        <v>6.9827656961005069E-2</v>
      </c>
      <c r="CD56" s="95">
        <v>6.9872322582679849E-2</v>
      </c>
      <c r="CE56" s="95">
        <v>6.9862232134845978E-2</v>
      </c>
      <c r="CF56" s="95">
        <v>6.9835335895317791E-2</v>
      </c>
      <c r="CG56" s="95">
        <v>6.9828690574054733E-2</v>
      </c>
      <c r="CH56" s="95">
        <v>6.9886011164439932E-2</v>
      </c>
      <c r="CI56" s="95">
        <v>6.9910650895716131E-2</v>
      </c>
      <c r="CJ56" s="95">
        <v>6.9964487120873886E-2</v>
      </c>
      <c r="CK56" s="95">
        <v>6.9957658600335759E-2</v>
      </c>
      <c r="CL56" s="95">
        <v>6.9922937190305789E-2</v>
      </c>
      <c r="CM56" s="95">
        <v>6.9908471171326828E-2</v>
      </c>
      <c r="CN56" s="95">
        <v>6.9905065952768242E-2</v>
      </c>
      <c r="CO56" s="95">
        <v>6.9893810646049367E-2</v>
      </c>
      <c r="CP56" s="95">
        <v>6.9940013230558776E-2</v>
      </c>
      <c r="CQ56" s="95">
        <v>6.9940390283371345E-2</v>
      </c>
      <c r="CR56" s="95">
        <v>6.9898448845405525E-2</v>
      </c>
      <c r="CS56" s="95">
        <v>6.9890545662067052E-2</v>
      </c>
      <c r="CT56" s="95">
        <v>6.9941397157845434E-2</v>
      </c>
      <c r="CU56" s="95">
        <v>6.9962156542274098E-2</v>
      </c>
      <c r="CV56" s="95">
        <v>6.9924027189514293E-2</v>
      </c>
      <c r="CW56" s="95">
        <v>6.9918267908249662E-2</v>
      </c>
      <c r="CX56" s="95">
        <v>6.9871703446861042E-2</v>
      </c>
      <c r="CY56" s="95">
        <v>6.9824414750902911E-2</v>
      </c>
      <c r="CZ56" s="95">
        <v>6.9849625534787921E-2</v>
      </c>
      <c r="DA56" s="95">
        <v>6.9865659090432602E-2</v>
      </c>
      <c r="DB56" s="95">
        <v>6.9883785163704637E-2</v>
      </c>
      <c r="DC56" s="95">
        <v>6.9901450450641126E-2</v>
      </c>
      <c r="DD56" s="95">
        <v>6.9848609494785691E-2</v>
      </c>
      <c r="DE56" s="95">
        <v>6.984515590466632E-2</v>
      </c>
      <c r="DF56" s="95">
        <v>6.9898225518035442E-2</v>
      </c>
      <c r="DG56" s="95">
        <v>6.9901111091019458E-2</v>
      </c>
      <c r="DH56" s="95">
        <v>6.9914865329676307E-2</v>
      </c>
      <c r="DI56" s="95">
        <v>6.9902342605211845E-2</v>
      </c>
      <c r="DJ56" s="95">
        <v>6.9885366329338852E-2</v>
      </c>
      <c r="DK56" s="95">
        <v>6.9841752953252095E-2</v>
      </c>
      <c r="DL56" s="95">
        <v>6.9820506164145896E-2</v>
      </c>
      <c r="DM56" s="95">
        <v>6.9858241384738937E-2</v>
      </c>
      <c r="DN56" s="95">
        <v>6.9896287898736142E-2</v>
      </c>
      <c r="DO56" s="95">
        <v>6.9893765429408075E-2</v>
      </c>
      <c r="DP56" s="95">
        <v>6.9841440670885657E-2</v>
      </c>
      <c r="DQ56" s="95">
        <v>6.9842361938376479E-2</v>
      </c>
      <c r="DR56" s="95">
        <v>6.9890301286242518E-2</v>
      </c>
      <c r="DS56" s="95">
        <v>6.9887587781200911E-2</v>
      </c>
      <c r="DT56" s="95">
        <v>6.9900104149727554E-2</v>
      </c>
      <c r="DU56" s="95">
        <v>6.9889513420426791E-2</v>
      </c>
      <c r="DV56" s="95">
        <v>6.9864732967320375E-2</v>
      </c>
      <c r="DW56" s="95">
        <v>6.9836901132070694E-2</v>
      </c>
      <c r="DX56" s="95">
        <v>6.9843067760381461E-2</v>
      </c>
      <c r="DY56" s="95">
        <v>6.9852252164603446E-2</v>
      </c>
      <c r="DZ56" s="95">
        <v>6.9897073115970196E-2</v>
      </c>
      <c r="EA56" s="95">
        <v>6.9876596599764529E-2</v>
      </c>
      <c r="EB56" s="95">
        <v>6.9841466198633156E-2</v>
      </c>
      <c r="EC56" s="95">
        <v>6.9825258261411519E-2</v>
      </c>
      <c r="ED56" s="95">
        <v>6.9862034642887885E-2</v>
      </c>
      <c r="EE56" s="95">
        <v>6.9887516921393833E-2</v>
      </c>
      <c r="EF56" s="95">
        <v>6.9892995956370205E-2</v>
      </c>
      <c r="EG56" s="95">
        <v>6.9897988853367149E-2</v>
      </c>
      <c r="EH56" s="95">
        <v>6.9865750830278781E-2</v>
      </c>
      <c r="EI56" s="95">
        <v>6.9845709273993639E-2</v>
      </c>
      <c r="EJ56" s="95">
        <v>6.9839679630837911E-2</v>
      </c>
      <c r="EK56" s="95">
        <v>6.9847827333466325E-2</v>
      </c>
      <c r="EL56" s="95">
        <v>6.9886979789761591E-2</v>
      </c>
      <c r="EM56" s="95">
        <v>6.9887091089463449E-2</v>
      </c>
      <c r="EN56" s="95">
        <v>6.984806527366777E-2</v>
      </c>
      <c r="EO56" s="95">
        <v>6.9840929587902792E-2</v>
      </c>
      <c r="EP56" s="95">
        <v>6.9855930335045405E-2</v>
      </c>
      <c r="EQ56" s="95">
        <v>6.9893062809710957E-2</v>
      </c>
      <c r="ER56" s="95">
        <v>6.9877167486213698E-2</v>
      </c>
      <c r="ES56" s="95">
        <v>6.9873228912741753E-2</v>
      </c>
      <c r="ET56" s="95">
        <v>6.9829716452689261E-2</v>
      </c>
      <c r="EU56" s="95">
        <v>6.9821747125369912E-2</v>
      </c>
      <c r="EV56" s="95">
        <v>6.9836025269417498E-2</v>
      </c>
      <c r="EW56" s="95">
        <v>6.9839709935803254E-2</v>
      </c>
      <c r="EX56" s="95">
        <v>6.9864628223606673E-2</v>
      </c>
      <c r="EY56" s="95">
        <v>6.9865024453660746E-2</v>
      </c>
      <c r="EZ56" s="95">
        <v>6.981385659884691E-2</v>
      </c>
      <c r="FA56" s="95">
        <v>6.9824148689166338E-2</v>
      </c>
      <c r="FB56" s="95">
        <v>6.9840159293590623E-2</v>
      </c>
      <c r="FC56" s="95">
        <v>6.9874365890129547E-2</v>
      </c>
      <c r="FD56" s="95">
        <v>6.982785601701251E-2</v>
      </c>
      <c r="FE56" s="95">
        <v>6.984954494900554E-2</v>
      </c>
      <c r="FF56" s="95">
        <v>6.9834285771952345E-2</v>
      </c>
      <c r="FG56" s="95">
        <v>6.9745465906800211E-2</v>
      </c>
      <c r="FH56" s="95">
        <v>6.9742568405296704E-2</v>
      </c>
      <c r="FI56" s="95">
        <v>6.981356755766184E-2</v>
      </c>
      <c r="FJ56" s="95">
        <v>6.9861660550590052E-2</v>
      </c>
      <c r="FK56" s="95">
        <v>6.9849857821799852E-2</v>
      </c>
      <c r="FL56" s="95">
        <v>6.9799988134002011E-2</v>
      </c>
      <c r="FM56" s="95">
        <v>6.980636106636294E-2</v>
      </c>
      <c r="FN56" s="95">
        <v>6.9825567740846459E-2</v>
      </c>
      <c r="FO56" s="95">
        <v>6.983979686783931E-2</v>
      </c>
      <c r="FP56" s="95">
        <v>6.981660165003363E-2</v>
      </c>
      <c r="FQ56" s="95">
        <v>6.9832432248674525E-2</v>
      </c>
      <c r="FR56" s="95">
        <v>6.9838062530127032E-2</v>
      </c>
      <c r="FS56" s="95">
        <v>6.9804012395799975E-2</v>
      </c>
      <c r="FT56" s="95">
        <v>6.9810603477827152E-2</v>
      </c>
      <c r="FU56" s="95">
        <v>6.980124724769296E-2</v>
      </c>
      <c r="FV56" s="95">
        <v>6.9832435768288112E-2</v>
      </c>
      <c r="FW56" s="95">
        <v>6.9830005252374691E-2</v>
      </c>
      <c r="FX56" s="95">
        <v>6.9798733209001207E-2</v>
      </c>
      <c r="FY56" s="95">
        <v>6.979814378689099E-2</v>
      </c>
      <c r="FZ56" s="95">
        <v>6.9808752337602045E-2</v>
      </c>
      <c r="GA56" s="95">
        <v>6.9839285358056724E-2</v>
      </c>
    </row>
    <row r="57" spans="2:183">
      <c r="B57" s="44" t="s">
        <v>2</v>
      </c>
      <c r="C57" s="651" t="s">
        <v>94</v>
      </c>
      <c r="D57" s="182">
        <v>88721.125</v>
      </c>
      <c r="E57" s="182">
        <v>79771.411666666681</v>
      </c>
      <c r="F57" s="182">
        <v>84907.710833333331</v>
      </c>
      <c r="G57" s="182">
        <v>42505.817499999997</v>
      </c>
      <c r="H57" s="182">
        <v>63476.472500000003</v>
      </c>
      <c r="I57" s="182">
        <v>85413.997499999998</v>
      </c>
      <c r="J57" s="182">
        <v>89244.822916666672</v>
      </c>
      <c r="K57" s="182">
        <v>89006.260416666657</v>
      </c>
      <c r="L57" s="182">
        <v>84634.572916666657</v>
      </c>
      <c r="M57" s="182">
        <v>86415.010416666672</v>
      </c>
      <c r="N57" s="182">
        <v>83462.166666666672</v>
      </c>
      <c r="O57" s="182">
        <v>87240.672083333338</v>
      </c>
      <c r="P57" s="182">
        <v>88615.161250000005</v>
      </c>
      <c r="Q57" s="182">
        <v>80015.213333333333</v>
      </c>
      <c r="R57" s="182">
        <v>87158.627916666679</v>
      </c>
      <c r="S57" s="182">
        <v>77611.026249999995</v>
      </c>
      <c r="T57" s="182">
        <v>64310.496249999997</v>
      </c>
      <c r="U57" s="182">
        <v>85342.708333333343</v>
      </c>
      <c r="V57" s="182">
        <v>88804.932499999995</v>
      </c>
      <c r="W57" s="182">
        <v>88831.302083333328</v>
      </c>
      <c r="X57" s="182">
        <v>84299.791666666672</v>
      </c>
      <c r="Y57" s="182">
        <v>87164.645833333343</v>
      </c>
      <c r="Z57" s="182">
        <v>83640.882500000007</v>
      </c>
      <c r="AA57" s="182">
        <v>87096.627500000002</v>
      </c>
      <c r="AB57" s="182">
        <v>88097.875</v>
      </c>
      <c r="AC57" s="182">
        <v>79670.505000000005</v>
      </c>
      <c r="AD57" s="182">
        <v>87110.947916666657</v>
      </c>
      <c r="AE57" s="182">
        <v>84139.174166666664</v>
      </c>
      <c r="AF57" s="182">
        <v>57033.946666666663</v>
      </c>
      <c r="AG57" s="182">
        <v>85392.080833333341</v>
      </c>
      <c r="AH57" s="182">
        <v>88809.875</v>
      </c>
      <c r="AI57" s="182">
        <v>88768.12</v>
      </c>
      <c r="AJ57" s="182">
        <v>84459.945000000007</v>
      </c>
      <c r="AK57" s="182">
        <v>86973.604166666657</v>
      </c>
      <c r="AL57" s="182">
        <v>83764.229166666657</v>
      </c>
      <c r="AM57" s="182">
        <v>86602.408750000002</v>
      </c>
      <c r="AN57" s="182">
        <v>88579.65625</v>
      </c>
      <c r="AO57" s="182">
        <v>83154.38</v>
      </c>
      <c r="AP57" s="182">
        <v>87852.323333333334</v>
      </c>
      <c r="AQ57" s="182">
        <v>63602.322499999995</v>
      </c>
      <c r="AR57" s="182">
        <v>73476.94</v>
      </c>
      <c r="AS57" s="182">
        <v>85912.807499999995</v>
      </c>
      <c r="AT57" s="182">
        <v>89465.109583333338</v>
      </c>
      <c r="AU57" s="182">
        <v>89483.984583333338</v>
      </c>
      <c r="AV57" s="182">
        <v>84991.932499999995</v>
      </c>
      <c r="AW57" s="182">
        <v>86911.820416666669</v>
      </c>
      <c r="AX57" s="182">
        <v>84245.653749999998</v>
      </c>
      <c r="AY57" s="182">
        <v>86976.231666666674</v>
      </c>
      <c r="AZ57" s="182">
        <v>88772.260833333334</v>
      </c>
      <c r="BA57" s="182">
        <v>80116.635416666657</v>
      </c>
      <c r="BB57" s="182">
        <v>87724.145833333328</v>
      </c>
      <c r="BC57" s="182">
        <v>54721.243750000009</v>
      </c>
      <c r="BD57" s="182">
        <v>86724.515416666662</v>
      </c>
      <c r="BE57" s="182">
        <v>85870.791666666657</v>
      </c>
      <c r="BF57" s="182">
        <v>89223.525833333348</v>
      </c>
      <c r="BG57" s="182">
        <v>89231.400833333348</v>
      </c>
      <c r="BH57" s="182">
        <v>84518.669583333336</v>
      </c>
      <c r="BI57" s="182">
        <v>86697.791666666657</v>
      </c>
      <c r="BJ57" s="182">
        <v>83903.065000000002</v>
      </c>
      <c r="BK57" s="182">
        <v>87007.546666666662</v>
      </c>
      <c r="BL57" s="182">
        <v>89028.875</v>
      </c>
      <c r="BM57" s="182">
        <v>80638.538750000007</v>
      </c>
      <c r="BN57" s="182">
        <v>88221.229166666657</v>
      </c>
      <c r="BO57" s="182">
        <v>50926.941666666666</v>
      </c>
      <c r="BP57" s="182">
        <v>52717.106250000004</v>
      </c>
      <c r="BQ57" s="182">
        <v>86407.286666666667</v>
      </c>
      <c r="BR57" s="182">
        <v>89917.140833333338</v>
      </c>
      <c r="BS57" s="182">
        <v>90722.666666666657</v>
      </c>
      <c r="BT57" s="182">
        <v>85973.270833333343</v>
      </c>
      <c r="BU57" s="182">
        <v>88217.71875</v>
      </c>
      <c r="BV57" s="182">
        <v>85639.041666666657</v>
      </c>
      <c r="BW57" s="182">
        <v>88978.807083333333</v>
      </c>
      <c r="BX57" s="182">
        <v>89873.025833333333</v>
      </c>
      <c r="BY57" s="182">
        <v>81716.455416666664</v>
      </c>
      <c r="BZ57" s="182">
        <v>89077.895833333328</v>
      </c>
      <c r="CA57" s="182">
        <v>70753.309583333335</v>
      </c>
      <c r="CB57" s="182">
        <v>65298.024583333332</v>
      </c>
      <c r="CC57" s="182">
        <v>87501.833333333328</v>
      </c>
      <c r="CD57" s="182">
        <v>91639.25</v>
      </c>
      <c r="CE57" s="182">
        <v>91824.34375</v>
      </c>
      <c r="CF57" s="182">
        <v>87833.507916666669</v>
      </c>
      <c r="CG57" s="182">
        <v>90728.307083333348</v>
      </c>
      <c r="CH57" s="182">
        <v>89669.015416666662</v>
      </c>
      <c r="CI57" s="182">
        <v>93474.781666666677</v>
      </c>
      <c r="CJ57" s="182">
        <v>93387.619583333333</v>
      </c>
      <c r="CK57" s="182">
        <v>87277.794166666659</v>
      </c>
      <c r="CL57" s="182">
        <v>91942.719166666677</v>
      </c>
      <c r="CM57" s="182">
        <v>68145.299583333326</v>
      </c>
      <c r="CN57" s="182">
        <v>81342.765416666662</v>
      </c>
      <c r="CO57" s="182">
        <v>88830.052083333343</v>
      </c>
      <c r="CP57" s="182">
        <v>93040.125</v>
      </c>
      <c r="CQ57" s="182">
        <v>92882.625</v>
      </c>
      <c r="CR57" s="182">
        <v>88763.297083333338</v>
      </c>
      <c r="CS57" s="182">
        <v>91389.239583333343</v>
      </c>
      <c r="CT57" s="182">
        <v>89838.119583333333</v>
      </c>
      <c r="CU57" s="182">
        <v>93704.698333333334</v>
      </c>
      <c r="CV57" s="182">
        <v>93892.411666666667</v>
      </c>
      <c r="CW57" s="182">
        <v>84677.859583333338</v>
      </c>
      <c r="CX57" s="182">
        <v>46266.968333333338</v>
      </c>
      <c r="CY57" s="182">
        <v>20694.767083333332</v>
      </c>
      <c r="CZ57" s="182">
        <v>91242.515833333338</v>
      </c>
      <c r="DA57" s="182">
        <v>89378.411666666667</v>
      </c>
      <c r="DB57" s="182">
        <v>93190.447499999995</v>
      </c>
      <c r="DC57" s="182">
        <v>93425.875</v>
      </c>
      <c r="DD57" s="182">
        <v>88507.520833333328</v>
      </c>
      <c r="DE57" s="182">
        <v>91336.323333333334</v>
      </c>
      <c r="DF57" s="182">
        <v>89997.099166666667</v>
      </c>
      <c r="DG57" s="182">
        <v>93243.03125</v>
      </c>
      <c r="DH57" s="182">
        <v>93115.900833333333</v>
      </c>
      <c r="DI57" s="182">
        <v>84212.945416666655</v>
      </c>
      <c r="DJ57" s="182">
        <v>91896.817500000005</v>
      </c>
      <c r="DK57" s="182">
        <v>86653.588333333333</v>
      </c>
      <c r="DL57" s="182">
        <v>61420</v>
      </c>
      <c r="DM57" s="182">
        <v>88653.270833333343</v>
      </c>
      <c r="DN57" s="182">
        <v>92944.333333333343</v>
      </c>
      <c r="DO57" s="182">
        <v>92542.880416666667</v>
      </c>
      <c r="DP57" s="182">
        <v>88042.989583333343</v>
      </c>
      <c r="DQ57" s="182">
        <v>91059.182499999995</v>
      </c>
      <c r="DR57" s="182">
        <v>89635.609166666662</v>
      </c>
      <c r="DS57" s="182">
        <v>92805.463749999995</v>
      </c>
      <c r="DT57" s="182">
        <v>93197.1875</v>
      </c>
      <c r="DU57" s="182">
        <v>83883.877916666679</v>
      </c>
      <c r="DV57" s="182">
        <v>91923.219166666677</v>
      </c>
      <c r="DW57" s="182">
        <v>64724.940416666665</v>
      </c>
      <c r="DX57" s="182">
        <v>83707.109166666662</v>
      </c>
      <c r="DY57" s="182">
        <v>88606.765833333338</v>
      </c>
      <c r="DZ57" s="182">
        <v>92803.604166666672</v>
      </c>
      <c r="EA57" s="182">
        <v>92449.489583333328</v>
      </c>
      <c r="EB57" s="182">
        <v>88215.34375</v>
      </c>
      <c r="EC57" s="182">
        <v>90806.140833333338</v>
      </c>
      <c r="ED57" s="182">
        <v>88907.62</v>
      </c>
      <c r="EE57" s="182">
        <v>92588.744583333333</v>
      </c>
      <c r="EF57" s="182">
        <v>93035.140833333338</v>
      </c>
      <c r="EG57" s="182">
        <v>86977.583333333343</v>
      </c>
      <c r="EH57" s="182">
        <v>91941.989583333328</v>
      </c>
      <c r="EI57" s="182">
        <v>61992.516666666677</v>
      </c>
      <c r="EJ57" s="182">
        <v>86709.492083333331</v>
      </c>
      <c r="EK57" s="182">
        <v>88633.75</v>
      </c>
      <c r="EL57" s="182">
        <v>92952.510416666672</v>
      </c>
      <c r="EM57" s="182">
        <v>92489.5625</v>
      </c>
      <c r="EN57" s="182">
        <v>88526.37</v>
      </c>
      <c r="EO57" s="182">
        <v>91115.182499999995</v>
      </c>
      <c r="EP57" s="182">
        <v>88933.041666666672</v>
      </c>
      <c r="EQ57" s="182">
        <v>93183.90625</v>
      </c>
      <c r="ER57" s="182">
        <v>92112.8125</v>
      </c>
      <c r="ES57" s="182">
        <v>83257.101666666655</v>
      </c>
      <c r="ET57" s="182">
        <v>91091.864999999991</v>
      </c>
      <c r="EU57" s="182">
        <v>60222.501250000001</v>
      </c>
      <c r="EV57" s="182">
        <v>87805.642916666664</v>
      </c>
      <c r="EW57" s="182">
        <v>88315.59375</v>
      </c>
      <c r="EX57" s="182">
        <v>91975.4375</v>
      </c>
      <c r="EY57" s="182">
        <v>92304.322916666657</v>
      </c>
      <c r="EZ57" s="182">
        <v>87852.296666666662</v>
      </c>
      <c r="FA57" s="182">
        <v>90900.099166666667</v>
      </c>
      <c r="FB57" s="182">
        <v>88386.578333333338</v>
      </c>
      <c r="FC57" s="182">
        <v>92368.932499999995</v>
      </c>
      <c r="FD57" s="182">
        <v>91011.255416666667</v>
      </c>
      <c r="FE57" s="182">
        <v>82371.677083333343</v>
      </c>
      <c r="FF57" s="182">
        <v>90848.275833333333</v>
      </c>
      <c r="FG57" s="182">
        <v>48339.852083333331</v>
      </c>
      <c r="FH57" s="182">
        <v>57829.104166666672</v>
      </c>
      <c r="FI57" s="182">
        <v>87516.494583333333</v>
      </c>
      <c r="FJ57" s="182">
        <v>91635.723750000005</v>
      </c>
      <c r="FK57" s="182">
        <v>91501.281666666662</v>
      </c>
      <c r="FL57" s="182">
        <v>87025.382500000007</v>
      </c>
      <c r="FM57" s="182">
        <v>90290.994999999995</v>
      </c>
      <c r="FN57" s="182">
        <v>87633.692916666652</v>
      </c>
      <c r="FO57" s="182">
        <v>91313.369583333333</v>
      </c>
      <c r="FP57" s="182">
        <v>90437.786666666652</v>
      </c>
      <c r="FQ57" s="182">
        <v>81919.830833333341</v>
      </c>
      <c r="FR57" s="182">
        <v>90481.302083333343</v>
      </c>
      <c r="FS57" s="182">
        <v>87177.700416666674</v>
      </c>
      <c r="FT57" s="182">
        <v>59039.527499999997</v>
      </c>
      <c r="FU57" s="182">
        <v>87074.296666666662</v>
      </c>
      <c r="FV57" s="182">
        <v>90846.494999999995</v>
      </c>
      <c r="FW57" s="182">
        <v>90729.317500000005</v>
      </c>
      <c r="FX57" s="182">
        <v>86671.474166666667</v>
      </c>
      <c r="FY57" s="182">
        <v>89403.327916666662</v>
      </c>
      <c r="FZ57" s="182">
        <v>87108.898749999993</v>
      </c>
      <c r="GA57" s="182">
        <v>90912.906666666662</v>
      </c>
    </row>
    <row r="58" spans="2:183">
      <c r="B58" s="43" t="s">
        <v>2</v>
      </c>
      <c r="C58" s="652" t="s">
        <v>49</v>
      </c>
      <c r="D58" s="17">
        <v>744</v>
      </c>
      <c r="E58" s="17">
        <v>672</v>
      </c>
      <c r="F58" s="17">
        <v>744</v>
      </c>
      <c r="G58" s="17">
        <v>720</v>
      </c>
      <c r="H58" s="17">
        <v>744</v>
      </c>
      <c r="I58" s="17">
        <v>720</v>
      </c>
      <c r="J58" s="17">
        <v>744</v>
      </c>
      <c r="K58" s="17">
        <v>744</v>
      </c>
      <c r="L58" s="17">
        <v>720</v>
      </c>
      <c r="M58" s="17">
        <v>744</v>
      </c>
      <c r="N58" s="17">
        <v>720</v>
      </c>
      <c r="O58" s="17">
        <v>744</v>
      </c>
      <c r="P58" s="17">
        <v>744</v>
      </c>
      <c r="Q58" s="17">
        <v>672</v>
      </c>
      <c r="R58" s="17">
        <v>744</v>
      </c>
      <c r="S58" s="17">
        <v>720</v>
      </c>
      <c r="T58" s="17">
        <v>744</v>
      </c>
      <c r="U58" s="17">
        <v>720</v>
      </c>
      <c r="V58" s="17">
        <v>744</v>
      </c>
      <c r="W58" s="17">
        <v>744</v>
      </c>
      <c r="X58" s="17">
        <v>720</v>
      </c>
      <c r="Y58" s="17">
        <v>744</v>
      </c>
      <c r="Z58" s="17">
        <v>720</v>
      </c>
      <c r="AA58" s="17">
        <v>744</v>
      </c>
      <c r="AB58" s="17">
        <v>744</v>
      </c>
      <c r="AC58" s="17">
        <v>672</v>
      </c>
      <c r="AD58" s="17">
        <v>744</v>
      </c>
      <c r="AE58" s="17">
        <v>720</v>
      </c>
      <c r="AF58" s="17">
        <v>744</v>
      </c>
      <c r="AG58" s="17">
        <v>720</v>
      </c>
      <c r="AH58" s="17">
        <v>744</v>
      </c>
      <c r="AI58" s="17">
        <v>744</v>
      </c>
      <c r="AJ58" s="17">
        <v>720</v>
      </c>
      <c r="AK58" s="17">
        <v>744</v>
      </c>
      <c r="AL58" s="17">
        <v>720</v>
      </c>
      <c r="AM58" s="17">
        <v>744</v>
      </c>
      <c r="AN58" s="17">
        <v>744</v>
      </c>
      <c r="AO58" s="17">
        <v>696</v>
      </c>
      <c r="AP58" s="17">
        <v>744</v>
      </c>
      <c r="AQ58" s="17">
        <v>720</v>
      </c>
      <c r="AR58" s="17">
        <v>744</v>
      </c>
      <c r="AS58" s="17">
        <v>720</v>
      </c>
      <c r="AT58" s="17">
        <v>744</v>
      </c>
      <c r="AU58" s="17">
        <v>744</v>
      </c>
      <c r="AV58" s="17">
        <v>720</v>
      </c>
      <c r="AW58" s="17">
        <v>744</v>
      </c>
      <c r="AX58" s="17">
        <v>720</v>
      </c>
      <c r="AY58" s="17">
        <v>744</v>
      </c>
      <c r="AZ58" s="17">
        <v>744</v>
      </c>
      <c r="BA58" s="17">
        <v>672</v>
      </c>
      <c r="BB58" s="17">
        <v>744</v>
      </c>
      <c r="BC58" s="17">
        <v>720</v>
      </c>
      <c r="BD58" s="17">
        <v>744</v>
      </c>
      <c r="BE58" s="17">
        <v>720</v>
      </c>
      <c r="BF58" s="17">
        <v>744</v>
      </c>
      <c r="BG58" s="17">
        <v>744</v>
      </c>
      <c r="BH58" s="17">
        <v>720</v>
      </c>
      <c r="BI58" s="17">
        <v>744</v>
      </c>
      <c r="BJ58" s="17">
        <v>720</v>
      </c>
      <c r="BK58" s="17">
        <v>744</v>
      </c>
      <c r="BL58" s="17">
        <v>744</v>
      </c>
      <c r="BM58" s="17">
        <v>672</v>
      </c>
      <c r="BN58" s="17">
        <v>744</v>
      </c>
      <c r="BO58" s="17">
        <v>720</v>
      </c>
      <c r="BP58" s="17">
        <v>744</v>
      </c>
      <c r="BQ58" s="17">
        <v>720</v>
      </c>
      <c r="BR58" s="17">
        <v>744</v>
      </c>
      <c r="BS58" s="17">
        <v>744</v>
      </c>
      <c r="BT58" s="17">
        <v>720</v>
      </c>
      <c r="BU58" s="17">
        <v>744</v>
      </c>
      <c r="BV58" s="17">
        <v>720</v>
      </c>
      <c r="BW58" s="17">
        <v>744</v>
      </c>
      <c r="BX58" s="17">
        <v>744</v>
      </c>
      <c r="BY58" s="17">
        <v>672</v>
      </c>
      <c r="BZ58" s="17">
        <v>744</v>
      </c>
      <c r="CA58" s="17">
        <v>720</v>
      </c>
      <c r="CB58" s="17">
        <v>744</v>
      </c>
      <c r="CC58" s="17">
        <v>720</v>
      </c>
      <c r="CD58" s="17">
        <v>744</v>
      </c>
      <c r="CE58" s="17">
        <v>744</v>
      </c>
      <c r="CF58" s="17">
        <v>720</v>
      </c>
      <c r="CG58" s="17">
        <v>744</v>
      </c>
      <c r="CH58" s="17">
        <v>720</v>
      </c>
      <c r="CI58" s="17">
        <v>744</v>
      </c>
      <c r="CJ58" s="17">
        <v>744</v>
      </c>
      <c r="CK58" s="17">
        <v>696</v>
      </c>
      <c r="CL58" s="17">
        <v>744</v>
      </c>
      <c r="CM58" s="17">
        <v>720</v>
      </c>
      <c r="CN58" s="17">
        <v>744</v>
      </c>
      <c r="CO58" s="17">
        <v>720</v>
      </c>
      <c r="CP58" s="17">
        <v>744</v>
      </c>
      <c r="CQ58" s="17">
        <v>744</v>
      </c>
      <c r="CR58" s="17">
        <v>720</v>
      </c>
      <c r="CS58" s="17">
        <v>744</v>
      </c>
      <c r="CT58" s="17">
        <v>720</v>
      </c>
      <c r="CU58" s="17">
        <v>744</v>
      </c>
      <c r="CV58" s="17">
        <v>744</v>
      </c>
      <c r="CW58" s="17">
        <v>672</v>
      </c>
      <c r="CX58" s="17">
        <v>744</v>
      </c>
      <c r="CY58" s="17">
        <v>720</v>
      </c>
      <c r="CZ58" s="17">
        <v>744</v>
      </c>
      <c r="DA58" s="17">
        <v>720</v>
      </c>
      <c r="DB58" s="17">
        <v>744</v>
      </c>
      <c r="DC58" s="17">
        <v>744</v>
      </c>
      <c r="DD58" s="17">
        <v>720</v>
      </c>
      <c r="DE58" s="17">
        <v>744</v>
      </c>
      <c r="DF58" s="17">
        <v>720</v>
      </c>
      <c r="DG58" s="17">
        <v>744</v>
      </c>
      <c r="DH58" s="17">
        <v>744</v>
      </c>
      <c r="DI58" s="17">
        <v>672</v>
      </c>
      <c r="DJ58" s="17">
        <v>744</v>
      </c>
      <c r="DK58" s="17">
        <v>720</v>
      </c>
      <c r="DL58" s="17">
        <v>744</v>
      </c>
      <c r="DM58" s="17">
        <v>720</v>
      </c>
      <c r="DN58" s="17">
        <v>744</v>
      </c>
      <c r="DO58" s="17">
        <v>744</v>
      </c>
      <c r="DP58" s="17">
        <v>720</v>
      </c>
      <c r="DQ58" s="17">
        <v>744</v>
      </c>
      <c r="DR58" s="17">
        <v>720</v>
      </c>
      <c r="DS58" s="17">
        <v>744</v>
      </c>
      <c r="DT58" s="17">
        <v>744</v>
      </c>
      <c r="DU58" s="17">
        <v>672</v>
      </c>
      <c r="DV58" s="17">
        <v>744</v>
      </c>
      <c r="DW58" s="17">
        <v>720</v>
      </c>
      <c r="DX58" s="17">
        <v>744</v>
      </c>
      <c r="DY58" s="17">
        <v>720</v>
      </c>
      <c r="DZ58" s="17">
        <v>744</v>
      </c>
      <c r="EA58" s="17">
        <v>744</v>
      </c>
      <c r="EB58" s="17">
        <v>720</v>
      </c>
      <c r="EC58" s="17">
        <v>744</v>
      </c>
      <c r="ED58" s="17">
        <v>720</v>
      </c>
      <c r="EE58" s="17">
        <v>744</v>
      </c>
      <c r="EF58" s="17">
        <v>744</v>
      </c>
      <c r="EG58" s="17">
        <v>696</v>
      </c>
      <c r="EH58" s="17">
        <v>744</v>
      </c>
      <c r="EI58" s="17">
        <v>720</v>
      </c>
      <c r="EJ58" s="17">
        <v>744</v>
      </c>
      <c r="EK58" s="17">
        <v>720</v>
      </c>
      <c r="EL58" s="17">
        <v>744</v>
      </c>
      <c r="EM58" s="17">
        <v>744</v>
      </c>
      <c r="EN58" s="17">
        <v>720</v>
      </c>
      <c r="EO58" s="17">
        <v>744</v>
      </c>
      <c r="EP58" s="17">
        <v>720</v>
      </c>
      <c r="EQ58" s="17">
        <v>744</v>
      </c>
      <c r="ER58" s="17">
        <v>744</v>
      </c>
      <c r="ES58" s="17">
        <v>672</v>
      </c>
      <c r="ET58" s="17">
        <v>744</v>
      </c>
      <c r="EU58" s="17">
        <v>720</v>
      </c>
      <c r="EV58" s="17">
        <v>744</v>
      </c>
      <c r="EW58" s="17">
        <v>720</v>
      </c>
      <c r="EX58" s="17">
        <v>744</v>
      </c>
      <c r="EY58" s="17">
        <v>744</v>
      </c>
      <c r="EZ58" s="17">
        <v>720</v>
      </c>
      <c r="FA58" s="17">
        <v>744</v>
      </c>
      <c r="FB58" s="17">
        <v>720</v>
      </c>
      <c r="FC58" s="17">
        <v>744</v>
      </c>
      <c r="FD58" s="17">
        <v>744</v>
      </c>
      <c r="FE58" s="17">
        <v>672</v>
      </c>
      <c r="FF58" s="17">
        <v>744</v>
      </c>
      <c r="FG58" s="17">
        <v>720</v>
      </c>
      <c r="FH58" s="17">
        <v>744</v>
      </c>
      <c r="FI58" s="17">
        <v>720</v>
      </c>
      <c r="FJ58" s="17">
        <v>744</v>
      </c>
      <c r="FK58" s="17">
        <v>744</v>
      </c>
      <c r="FL58" s="17">
        <v>720</v>
      </c>
      <c r="FM58" s="17">
        <v>744</v>
      </c>
      <c r="FN58" s="17">
        <v>720</v>
      </c>
      <c r="FO58" s="17">
        <v>744</v>
      </c>
      <c r="FP58" s="17">
        <v>744</v>
      </c>
      <c r="FQ58" s="17">
        <v>672</v>
      </c>
      <c r="FR58" s="17">
        <v>744</v>
      </c>
      <c r="FS58" s="17">
        <v>720</v>
      </c>
      <c r="FT58" s="17">
        <v>744</v>
      </c>
      <c r="FU58" s="17">
        <v>720</v>
      </c>
      <c r="FV58" s="17">
        <v>744</v>
      </c>
      <c r="FW58" s="17">
        <v>744</v>
      </c>
      <c r="FX58" s="17">
        <v>720</v>
      </c>
      <c r="FY58" s="17">
        <v>744</v>
      </c>
      <c r="FZ58" s="17">
        <v>720</v>
      </c>
      <c r="GA58" s="17">
        <v>744</v>
      </c>
    </row>
    <row r="59" spans="2:183">
      <c r="B59" s="43" t="s">
        <v>2</v>
      </c>
      <c r="C59" s="653" t="s">
        <v>50</v>
      </c>
      <c r="D59" s="85">
        <v>3065516.47</v>
      </c>
      <c r="E59" s="85">
        <v>2726569.27</v>
      </c>
      <c r="F59" s="85">
        <v>3009926.68</v>
      </c>
      <c r="G59" s="85">
        <v>2888970.75</v>
      </c>
      <c r="H59" s="85">
        <v>3025027.7800000003</v>
      </c>
      <c r="I59" s="85">
        <v>2914858.95</v>
      </c>
      <c r="J59" s="85">
        <v>3028770.46</v>
      </c>
      <c r="K59" s="85">
        <v>3073166.6100000003</v>
      </c>
      <c r="L59" s="85">
        <v>2887405.32</v>
      </c>
      <c r="M59" s="85">
        <v>2964357.36</v>
      </c>
      <c r="N59" s="85">
        <v>2856569.06</v>
      </c>
      <c r="O59" s="85">
        <v>3010864.73</v>
      </c>
      <c r="P59" s="85">
        <v>3099453.97</v>
      </c>
      <c r="Q59" s="85">
        <v>2735132.06</v>
      </c>
      <c r="R59" s="85">
        <v>2993401.18</v>
      </c>
      <c r="S59" s="85">
        <v>2424857.81</v>
      </c>
      <c r="T59" s="85">
        <v>1466587.1199999999</v>
      </c>
      <c r="U59" s="85">
        <v>2952874.2199999997</v>
      </c>
      <c r="V59" s="85">
        <v>3050270.28</v>
      </c>
      <c r="W59" s="85">
        <v>3036482.61</v>
      </c>
      <c r="X59" s="85">
        <v>2915209.33</v>
      </c>
      <c r="Y59" s="85">
        <v>2997890.29</v>
      </c>
      <c r="Z59" s="85">
        <v>2890218.41</v>
      </c>
      <c r="AA59" s="85">
        <v>3011753.99</v>
      </c>
      <c r="AB59" s="85">
        <v>3232954.13</v>
      </c>
      <c r="AC59" s="85">
        <v>2927711.02</v>
      </c>
      <c r="AD59" s="85">
        <v>3181405.88</v>
      </c>
      <c r="AE59" s="85">
        <v>3077209.45</v>
      </c>
      <c r="AF59" s="85">
        <v>3155635.9899999998</v>
      </c>
      <c r="AG59" s="85">
        <v>3133849.63</v>
      </c>
      <c r="AH59" s="85">
        <v>3273224.42</v>
      </c>
      <c r="AI59" s="85">
        <v>3255543.39</v>
      </c>
      <c r="AJ59" s="85">
        <v>3064263.5100000002</v>
      </c>
      <c r="AK59" s="85">
        <v>3176106.02</v>
      </c>
      <c r="AL59" s="85">
        <v>3065133.42</v>
      </c>
      <c r="AM59" s="85">
        <v>3166454.5</v>
      </c>
      <c r="AN59" s="85">
        <v>3293170.11</v>
      </c>
      <c r="AO59" s="85">
        <v>3084773.33</v>
      </c>
      <c r="AP59" s="85">
        <v>3266748.4</v>
      </c>
      <c r="AQ59" s="85">
        <v>1593694.88</v>
      </c>
      <c r="AR59" s="85">
        <v>2231820.79</v>
      </c>
      <c r="AS59" s="85">
        <v>3181870.06</v>
      </c>
      <c r="AT59" s="85">
        <v>3324548.81</v>
      </c>
      <c r="AU59" s="85">
        <v>3334937.5300000003</v>
      </c>
      <c r="AV59" s="85">
        <v>3153357.61</v>
      </c>
      <c r="AW59" s="85">
        <v>3236823.25</v>
      </c>
      <c r="AX59" s="85">
        <v>3109915.7399999998</v>
      </c>
      <c r="AY59" s="85">
        <v>3240180.8</v>
      </c>
      <c r="AZ59" s="85">
        <v>3441257.55</v>
      </c>
      <c r="BA59" s="85">
        <v>3119437.69</v>
      </c>
      <c r="BB59" s="85">
        <v>3398740.75</v>
      </c>
      <c r="BC59" s="85">
        <v>3252337.41</v>
      </c>
      <c r="BD59" s="85">
        <v>3356250.0000000005</v>
      </c>
      <c r="BE59" s="85">
        <v>3326511.41</v>
      </c>
      <c r="BF59" s="85">
        <v>3450378.41</v>
      </c>
      <c r="BG59" s="85">
        <v>3460064.02</v>
      </c>
      <c r="BH59" s="85">
        <v>3300314.4499999997</v>
      </c>
      <c r="BI59" s="85">
        <v>3372365.79</v>
      </c>
      <c r="BJ59" s="85">
        <v>3252239.28</v>
      </c>
      <c r="BK59" s="85">
        <v>3386807.5300000003</v>
      </c>
      <c r="BL59" s="85">
        <v>3561134.35</v>
      </c>
      <c r="BM59" s="85">
        <v>3214814.07</v>
      </c>
      <c r="BN59" s="85">
        <v>3512766.65</v>
      </c>
      <c r="BO59" s="85">
        <v>683722.47</v>
      </c>
      <c r="BP59" s="85">
        <v>700738.86</v>
      </c>
      <c r="BQ59" s="85">
        <v>3438262.4499999997</v>
      </c>
      <c r="BR59" s="85">
        <v>3594017.71</v>
      </c>
      <c r="BS59" s="85">
        <v>3625977.22</v>
      </c>
      <c r="BT59" s="85">
        <v>3427988.9899999998</v>
      </c>
      <c r="BU59" s="85">
        <v>3530543.9699999997</v>
      </c>
      <c r="BV59" s="85">
        <v>3409148.9699999997</v>
      </c>
      <c r="BW59" s="85">
        <v>3555764.68</v>
      </c>
      <c r="BX59" s="85">
        <v>3663760.7800000003</v>
      </c>
      <c r="BY59" s="85">
        <v>3362133.5500000003</v>
      </c>
      <c r="BZ59" s="85">
        <v>3661299.48</v>
      </c>
      <c r="CA59" s="85">
        <v>3562334.74</v>
      </c>
      <c r="CB59" s="85">
        <v>3686514.82</v>
      </c>
      <c r="CC59" s="85">
        <v>3563718.2</v>
      </c>
      <c r="CD59" s="85">
        <v>3731110.91</v>
      </c>
      <c r="CE59" s="85">
        <v>3748651.25</v>
      </c>
      <c r="CF59" s="85">
        <v>3604271.78</v>
      </c>
      <c r="CG59" s="85">
        <v>3711644.85</v>
      </c>
      <c r="CH59" s="85">
        <v>3661718.72</v>
      </c>
      <c r="CI59" s="85">
        <v>3826065.7800000003</v>
      </c>
      <c r="CJ59" s="85">
        <v>4017199.96</v>
      </c>
      <c r="CK59" s="85">
        <v>3763811.9</v>
      </c>
      <c r="CL59" s="85">
        <v>3943770.68</v>
      </c>
      <c r="CM59" s="85">
        <v>2022444.75</v>
      </c>
      <c r="CN59" s="85">
        <v>3056570.29</v>
      </c>
      <c r="CO59" s="85">
        <v>3803281.94</v>
      </c>
      <c r="CP59" s="85">
        <v>4015958.33</v>
      </c>
      <c r="CQ59" s="85">
        <v>3999588.32</v>
      </c>
      <c r="CR59" s="85">
        <v>3799160.57</v>
      </c>
      <c r="CS59" s="85">
        <v>3930450.13</v>
      </c>
      <c r="CT59" s="85">
        <v>3827245.49</v>
      </c>
      <c r="CU59" s="85">
        <v>4021827.93</v>
      </c>
      <c r="CV59" s="85">
        <v>4164858.82</v>
      </c>
      <c r="CW59" s="85">
        <v>3761466.63</v>
      </c>
      <c r="CX59" s="85">
        <v>2566885.0499999998</v>
      </c>
      <c r="CY59" s="85">
        <v>1863284.92</v>
      </c>
      <c r="CZ59" s="85">
        <v>4033126.41</v>
      </c>
      <c r="DA59" s="85">
        <v>3987203.52</v>
      </c>
      <c r="DB59" s="85">
        <v>4111866.08</v>
      </c>
      <c r="DC59" s="85">
        <v>4114916.66</v>
      </c>
      <c r="DD59" s="85">
        <v>3929627.09</v>
      </c>
      <c r="DE59" s="85">
        <v>4027480.96</v>
      </c>
      <c r="DF59" s="85">
        <v>3997236.16</v>
      </c>
      <c r="DG59" s="85">
        <v>4140807.06</v>
      </c>
      <c r="DH59" s="85">
        <v>4322579.17</v>
      </c>
      <c r="DI59" s="85">
        <v>3868193.3600000003</v>
      </c>
      <c r="DJ59" s="85">
        <v>4251616.6100000003</v>
      </c>
      <c r="DK59" s="85">
        <v>3931238.6</v>
      </c>
      <c r="DL59" s="85">
        <v>1506658.0899999999</v>
      </c>
      <c r="DM59" s="85">
        <v>4104525.64</v>
      </c>
      <c r="DN59" s="85">
        <v>4296125.0699999994</v>
      </c>
      <c r="DO59" s="85">
        <v>4279200.67</v>
      </c>
      <c r="DP59" s="85">
        <v>4068845.11</v>
      </c>
      <c r="DQ59" s="85">
        <v>4207355.2300000004</v>
      </c>
      <c r="DR59" s="85">
        <v>4149935.56</v>
      </c>
      <c r="DS59" s="85">
        <v>4277491.1100000003</v>
      </c>
      <c r="DT59" s="85">
        <v>4482250.2300000004</v>
      </c>
      <c r="DU59" s="85">
        <v>4060283.77</v>
      </c>
      <c r="DV59" s="85">
        <v>4418776.32</v>
      </c>
      <c r="DW59" s="85">
        <v>4269288.3</v>
      </c>
      <c r="DX59" s="85">
        <v>4397652.7399999993</v>
      </c>
      <c r="DY59" s="85">
        <v>4283040.26</v>
      </c>
      <c r="DZ59" s="85">
        <v>4454226.5000000009</v>
      </c>
      <c r="EA59" s="85">
        <v>4467513.8600000003</v>
      </c>
      <c r="EB59" s="85">
        <v>4220798.83</v>
      </c>
      <c r="EC59" s="85">
        <v>4386770.8599999994</v>
      </c>
      <c r="ED59" s="85">
        <v>4296654.18</v>
      </c>
      <c r="EE59" s="85">
        <v>4474110.03</v>
      </c>
      <c r="EF59" s="85">
        <v>4574425.95</v>
      </c>
      <c r="EG59" s="85">
        <v>4271290.8600000003</v>
      </c>
      <c r="EH59" s="85">
        <v>4508468.62</v>
      </c>
      <c r="EI59" s="85">
        <v>1750244.03</v>
      </c>
      <c r="EJ59" s="85">
        <v>4062175.08</v>
      </c>
      <c r="EK59" s="85">
        <v>4370356.6700000009</v>
      </c>
      <c r="EL59" s="85">
        <v>4580890.4300000006</v>
      </c>
      <c r="EM59" s="85">
        <v>4553121.25</v>
      </c>
      <c r="EN59" s="85">
        <v>4333590.38</v>
      </c>
      <c r="EO59" s="85">
        <v>4460018.12</v>
      </c>
      <c r="EP59" s="85">
        <v>4384343.5500000007</v>
      </c>
      <c r="EQ59" s="85">
        <v>4590326.0799999991</v>
      </c>
      <c r="ER59" s="85">
        <v>4896364.1100000003</v>
      </c>
      <c r="ES59" s="85">
        <v>4418882.0100000007</v>
      </c>
      <c r="ET59" s="85">
        <v>4857772.54</v>
      </c>
      <c r="EU59" s="85">
        <v>4663577.07</v>
      </c>
      <c r="EV59" s="85">
        <v>4833823.0200000005</v>
      </c>
      <c r="EW59" s="85">
        <v>4678688.5199999996</v>
      </c>
      <c r="EX59" s="85">
        <v>4873427.8999999994</v>
      </c>
      <c r="EY59" s="85">
        <v>4912449.5999999996</v>
      </c>
      <c r="EZ59" s="85">
        <v>4674421.5600000005</v>
      </c>
      <c r="FA59" s="85">
        <v>4811094.6899999995</v>
      </c>
      <c r="FB59" s="85">
        <v>4708102.6899999995</v>
      </c>
      <c r="FC59" s="85">
        <v>4897016.42</v>
      </c>
      <c r="FD59" s="85">
        <v>5457748.040000001</v>
      </c>
      <c r="FE59" s="85">
        <v>4955125.71</v>
      </c>
      <c r="FF59" s="85">
        <v>5450173.6700000009</v>
      </c>
      <c r="FG59" s="85">
        <v>542837.15</v>
      </c>
      <c r="FH59" s="85">
        <v>1575149.21</v>
      </c>
      <c r="FI59" s="85">
        <v>5247160.7</v>
      </c>
      <c r="FJ59" s="85">
        <v>5500336.75</v>
      </c>
      <c r="FK59" s="85">
        <v>5482845.8199999994</v>
      </c>
      <c r="FL59" s="85">
        <v>5236531.1500000004</v>
      </c>
      <c r="FM59" s="85">
        <v>5458506.2999999998</v>
      </c>
      <c r="FN59" s="85">
        <v>5258080.99</v>
      </c>
      <c r="FO59" s="85">
        <v>5479709.6600000001</v>
      </c>
      <c r="FP59" s="85">
        <v>5814141.0300000003</v>
      </c>
      <c r="FQ59" s="85">
        <v>5256102.6900000004</v>
      </c>
      <c r="FR59" s="85">
        <v>5849801.0600000005</v>
      </c>
      <c r="FS59" s="85">
        <v>5587891.5500000007</v>
      </c>
      <c r="FT59" s="85">
        <v>5731738.7599999998</v>
      </c>
      <c r="FU59" s="85">
        <v>5588084.5700000003</v>
      </c>
      <c r="FV59" s="85">
        <v>5837355.9299999997</v>
      </c>
      <c r="FW59" s="85">
        <v>5845277.0500000007</v>
      </c>
      <c r="FX59" s="85">
        <v>5565513.9199999999</v>
      </c>
      <c r="FY59" s="85">
        <v>5719241.2100000009</v>
      </c>
      <c r="FZ59" s="85">
        <v>5618694.2599999998</v>
      </c>
      <c r="GA59" s="85">
        <v>5878864.2400000002</v>
      </c>
    </row>
    <row r="60" spans="2:183">
      <c r="B60" s="43" t="s">
        <v>2</v>
      </c>
      <c r="C60" s="653" t="s">
        <v>51</v>
      </c>
      <c r="D60" s="86">
        <v>31.161222960884771</v>
      </c>
      <c r="E60" s="86">
        <v>30.901571616383706</v>
      </c>
      <c r="F60" s="86">
        <v>31.015783193363905</v>
      </c>
      <c r="G60" s="86">
        <v>30.704986289431172</v>
      </c>
      <c r="H60" s="86">
        <v>31.167859586218267</v>
      </c>
      <c r="I60" s="86">
        <v>30.860416821064447</v>
      </c>
      <c r="J60" s="86">
        <v>30.668298180419001</v>
      </c>
      <c r="K60" s="86">
        <v>31.127609290170977</v>
      </c>
      <c r="L60" s="86">
        <v>30.870774921951842</v>
      </c>
      <c r="M60" s="86">
        <v>31.02349882786336</v>
      </c>
      <c r="N60" s="86">
        <v>30.952768073855758</v>
      </c>
      <c r="O60" s="86">
        <v>31.165790928287514</v>
      </c>
      <c r="P60" s="86">
        <v>31.419329028464848</v>
      </c>
      <c r="Q60" s="86">
        <v>30.845846556371306</v>
      </c>
      <c r="R60" s="86">
        <v>30.987589855072464</v>
      </c>
      <c r="S60" s="86">
        <v>30.894237536470079</v>
      </c>
      <c r="T60" s="86">
        <v>31.603394388656636</v>
      </c>
      <c r="U60" s="86">
        <v>31.128760489141889</v>
      </c>
      <c r="V60" s="86">
        <v>30.948987195357045</v>
      </c>
      <c r="W60" s="86">
        <v>30.800030531408805</v>
      </c>
      <c r="X60" s="86">
        <v>31.149725175505147</v>
      </c>
      <c r="Y60" s="86">
        <v>30.972820716802183</v>
      </c>
      <c r="Z60" s="86">
        <v>31.164744554668967</v>
      </c>
      <c r="AA60" s="86">
        <v>31.126344732789718</v>
      </c>
      <c r="AB60" s="86">
        <v>33.097062171763184</v>
      </c>
      <c r="AC60" s="86">
        <v>33.157161204104284</v>
      </c>
      <c r="AD60" s="86">
        <v>32.962471300095316</v>
      </c>
      <c r="AE60" s="86">
        <v>32.978699268023448</v>
      </c>
      <c r="AF60" s="86">
        <v>32.970807543621355</v>
      </c>
      <c r="AG60" s="86">
        <v>33.108125614072158</v>
      </c>
      <c r="AH60" s="86">
        <v>33.219912515730933</v>
      </c>
      <c r="AI60" s="86">
        <v>33.076050941824313</v>
      </c>
      <c r="AJ60" s="86">
        <v>32.824126550549522</v>
      </c>
      <c r="AK60" s="86">
        <v>32.961860788526003</v>
      </c>
      <c r="AL60" s="86">
        <v>33.049754914117507</v>
      </c>
      <c r="AM60" s="86">
        <v>32.970163473552688</v>
      </c>
      <c r="AN60" s="86">
        <v>33.591436921131013</v>
      </c>
      <c r="AO60" s="86">
        <v>33.48174193828487</v>
      </c>
      <c r="AP60" s="86">
        <v>33.620628827252609</v>
      </c>
      <c r="AQ60" s="86">
        <v>33.956084714705753</v>
      </c>
      <c r="AR60" s="86">
        <v>33.995436294565472</v>
      </c>
      <c r="AS60" s="86">
        <v>33.465539814259721</v>
      </c>
      <c r="AT60" s="86">
        <v>33.587747244420648</v>
      </c>
      <c r="AU60" s="86">
        <v>33.642400609307067</v>
      </c>
      <c r="AV60" s="86">
        <v>33.482242620513908</v>
      </c>
      <c r="AW60" s="86">
        <v>33.63352573827386</v>
      </c>
      <c r="AX60" s="86">
        <v>33.338504765069729</v>
      </c>
      <c r="AY60" s="86">
        <v>33.637306258888991</v>
      </c>
      <c r="AZ60" s="86">
        <v>35.123474626439126</v>
      </c>
      <c r="BA60" s="86">
        <v>35.204126960839631</v>
      </c>
      <c r="BB60" s="86">
        <v>34.997433428753837</v>
      </c>
      <c r="BC60" s="86">
        <v>34.863405904296371</v>
      </c>
      <c r="BD60" s="86">
        <v>35.011996661798463</v>
      </c>
      <c r="BE60" s="86">
        <v>34.994176353633009</v>
      </c>
      <c r="BF60" s="86">
        <v>34.969933311036115</v>
      </c>
      <c r="BG60" s="86">
        <v>34.96532857705872</v>
      </c>
      <c r="BH60" s="86">
        <v>35.179338371671605</v>
      </c>
      <c r="BI60" s="86">
        <v>35.173509981434741</v>
      </c>
      <c r="BJ60" s="86">
        <v>35.034733542319749</v>
      </c>
      <c r="BK60" s="86">
        <v>35.169706123635763</v>
      </c>
      <c r="BL60" s="86">
        <v>36.134572104066891</v>
      </c>
      <c r="BM60" s="86">
        <v>36.040516479820624</v>
      </c>
      <c r="BN60" s="86">
        <v>36.010278424176569</v>
      </c>
      <c r="BO60" s="86">
        <v>36.358546663121508</v>
      </c>
      <c r="BP60" s="86">
        <v>37.518812443111848</v>
      </c>
      <c r="BQ60" s="86">
        <v>36.005387305875821</v>
      </c>
      <c r="BR60" s="86">
        <v>36.130585284449047</v>
      </c>
      <c r="BS60" s="86">
        <v>36.115670674010701</v>
      </c>
      <c r="BT60" s="86">
        <v>36.013583825352462</v>
      </c>
      <c r="BU60" s="86">
        <v>36.163231552423483</v>
      </c>
      <c r="BV60" s="86">
        <v>36.020761696462529</v>
      </c>
      <c r="BW60" s="86">
        <v>36.154558561856248</v>
      </c>
      <c r="BX60" s="86">
        <v>36.564843760915778</v>
      </c>
      <c r="BY60" s="86">
        <v>36.953832076674509</v>
      </c>
      <c r="BZ60" s="86">
        <v>36.911609722656287</v>
      </c>
      <c r="CA60" s="86">
        <v>36.921124941700782</v>
      </c>
      <c r="CB60" s="86">
        <v>36.727420373599003</v>
      </c>
      <c r="CC60" s="86">
        <v>36.57796731945642</v>
      </c>
      <c r="CD60" s="86">
        <v>36.544049500974545</v>
      </c>
      <c r="CE60" s="86">
        <v>36.700030839117709</v>
      </c>
      <c r="CF60" s="86">
        <v>36.902924981314435</v>
      </c>
      <c r="CG60" s="86">
        <v>36.719510590516521</v>
      </c>
      <c r="CH60" s="86">
        <v>36.704176097350725</v>
      </c>
      <c r="CI60" s="86">
        <v>36.670971198543157</v>
      </c>
      <c r="CJ60" s="86">
        <v>38.665960440829686</v>
      </c>
      <c r="CK60" s="86">
        <v>38.73254581453552</v>
      </c>
      <c r="CL60" s="86">
        <v>38.545757960787384</v>
      </c>
      <c r="CM60" s="86">
        <v>38.387778402037789</v>
      </c>
      <c r="CN60" s="86">
        <v>38.777939900332903</v>
      </c>
      <c r="CO60" s="86">
        <v>38.572839148073022</v>
      </c>
      <c r="CP60" s="86">
        <v>38.84957561041675</v>
      </c>
      <c r="CQ60" s="86">
        <v>38.690841128728003</v>
      </c>
      <c r="CR60" s="86">
        <v>38.575640903275591</v>
      </c>
      <c r="CS60" s="86">
        <v>38.724791176093873</v>
      </c>
      <c r="CT60" s="86">
        <v>38.388772881831954</v>
      </c>
      <c r="CU60" s="86">
        <v>38.517352991878639</v>
      </c>
      <c r="CV60" s="86">
        <v>39.961417167200779</v>
      </c>
      <c r="CW60" s="86">
        <v>40.054378494074051</v>
      </c>
      <c r="CX60" s="86">
        <v>40.801588424355515</v>
      </c>
      <c r="CY60" s="86">
        <v>40.609129227563777</v>
      </c>
      <c r="CZ60" s="86">
        <v>39.861693352309793</v>
      </c>
      <c r="DA60" s="86">
        <v>40.198041315065176</v>
      </c>
      <c r="DB60" s="86">
        <v>39.828997849629012</v>
      </c>
      <c r="DC60" s="86">
        <v>39.657260461440607</v>
      </c>
      <c r="DD60" s="86">
        <v>40.052461370678408</v>
      </c>
      <c r="DE60" s="86">
        <v>39.865392023914396</v>
      </c>
      <c r="DF60" s="86">
        <v>40.016780226050919</v>
      </c>
      <c r="DG60" s="86">
        <v>39.991955457258477</v>
      </c>
      <c r="DH60" s="86">
        <v>41.654982316832253</v>
      </c>
      <c r="DI60" s="86">
        <v>41.205788122503336</v>
      </c>
      <c r="DJ60" s="86">
        <v>41.531049603407183</v>
      </c>
      <c r="DK60" s="86">
        <v>41.417029636295005</v>
      </c>
      <c r="DL60" s="86">
        <v>42.029538658097053</v>
      </c>
      <c r="DM60" s="86">
        <v>41.561870449689643</v>
      </c>
      <c r="DN60" s="86">
        <v>41.510861209345464</v>
      </c>
      <c r="DO60" s="86">
        <v>41.585204077666127</v>
      </c>
      <c r="DP60" s="86">
        <v>41.58289926315036</v>
      </c>
      <c r="DQ60" s="86">
        <v>41.553715321330166</v>
      </c>
      <c r="DR60" s="86">
        <v>41.540896496496494</v>
      </c>
      <c r="DS60" s="86">
        <v>41.347592216680205</v>
      </c>
      <c r="DT60" s="86">
        <v>43.251604041222791</v>
      </c>
      <c r="DU60" s="86">
        <v>43.52278108284829</v>
      </c>
      <c r="DV60" s="86">
        <v>43.293747317885661</v>
      </c>
      <c r="DW60" s="86">
        <v>43.580620234170041</v>
      </c>
      <c r="DX60" s="86">
        <v>43.485575255366903</v>
      </c>
      <c r="DY60" s="86">
        <v>43.499423737076228</v>
      </c>
      <c r="DZ60" s="86">
        <v>43.095964433608124</v>
      </c>
      <c r="EA60" s="86">
        <v>43.453656320821707</v>
      </c>
      <c r="EB60" s="86">
        <v>43.147746212508437</v>
      </c>
      <c r="EC60" s="86">
        <v>43.494956820052145</v>
      </c>
      <c r="ED60" s="86">
        <v>43.494565829166071</v>
      </c>
      <c r="EE60" s="86">
        <v>43.454415069783707</v>
      </c>
      <c r="EF60" s="86">
        <v>44.345599298136769</v>
      </c>
      <c r="EG60" s="86">
        <v>44.227061867385629</v>
      </c>
      <c r="EH60" s="86">
        <v>44.206306882249699</v>
      </c>
      <c r="EI60" s="86">
        <v>44.613801075679945</v>
      </c>
      <c r="EJ60" s="86">
        <v>44.563870812032384</v>
      </c>
      <c r="EK60" s="86">
        <v>44.419610826523567</v>
      </c>
      <c r="EL60" s="86">
        <v>44.36139207654243</v>
      </c>
      <c r="EM60" s="86">
        <v>44.374372606157472</v>
      </c>
      <c r="EN60" s="86">
        <v>44.242882899438484</v>
      </c>
      <c r="EO60" s="86">
        <v>44.229537674289453</v>
      </c>
      <c r="EP60" s="86">
        <v>44.415057287287397</v>
      </c>
      <c r="EQ60" s="86">
        <v>44.36169200289924</v>
      </c>
      <c r="ER60" s="86">
        <v>47.940119547657517</v>
      </c>
      <c r="ES60" s="86">
        <v>47.833234214827733</v>
      </c>
      <c r="ET60" s="86">
        <v>48.179760577628784</v>
      </c>
      <c r="EU60" s="86">
        <v>47.823221284493989</v>
      </c>
      <c r="EV60" s="86">
        <v>47.988871217536342</v>
      </c>
      <c r="EW60" s="86">
        <v>47.812951131277202</v>
      </c>
      <c r="EX60" s="86">
        <v>47.774021174394662</v>
      </c>
      <c r="EY60" s="86">
        <v>47.953472208664408</v>
      </c>
      <c r="EZ60" s="86">
        <v>48.021589891103353</v>
      </c>
      <c r="FA60" s="86">
        <v>47.80689504749791</v>
      </c>
      <c r="FB60" s="86">
        <v>48.005615045781752</v>
      </c>
      <c r="FC60" s="86">
        <v>47.766915596133401</v>
      </c>
      <c r="FD60" s="86">
        <v>54.115335435381851</v>
      </c>
      <c r="FE60" s="86">
        <v>54.185173103840434</v>
      </c>
      <c r="FF60" s="86">
        <v>54.135241117633626</v>
      </c>
      <c r="FG60" s="86">
        <v>55.538894004501742</v>
      </c>
      <c r="FH60" s="86">
        <v>55.216083359624214</v>
      </c>
      <c r="FI60" s="86">
        <v>54.164798604372692</v>
      </c>
      <c r="FJ60" s="86">
        <v>54.108414327030907</v>
      </c>
      <c r="FK60" s="86">
        <v>54.115219605598206</v>
      </c>
      <c r="FL60" s="86">
        <v>54.384612149095936</v>
      </c>
      <c r="FM60" s="86">
        <v>54.536525492311839</v>
      </c>
      <c r="FN60" s="86">
        <v>54.161792626775579</v>
      </c>
      <c r="FO60" s="86">
        <v>54.119520207008257</v>
      </c>
      <c r="FP60" s="86">
        <v>57.810158094120688</v>
      </c>
      <c r="FQ60" s="86">
        <v>57.688369150057078</v>
      </c>
      <c r="FR60" s="86">
        <v>58.025105986212374</v>
      </c>
      <c r="FS60" s="86">
        <v>57.663604045198916</v>
      </c>
      <c r="FT60" s="86">
        <v>57.446066789608722</v>
      </c>
      <c r="FU60" s="86">
        <v>57.660240728893662</v>
      </c>
      <c r="FV60" s="86">
        <v>57.81506576471287</v>
      </c>
      <c r="FW60" s="86">
        <v>57.812782992275515</v>
      </c>
      <c r="FX60" s="86">
        <v>57.674317039554815</v>
      </c>
      <c r="FY60" s="86">
        <v>57.454981364837316</v>
      </c>
      <c r="FZ60" s="86">
        <v>57.864432498120514</v>
      </c>
      <c r="GA60" s="86">
        <v>58.007856649497761</v>
      </c>
    </row>
    <row r="61" spans="2:183">
      <c r="B61" s="43" t="s">
        <v>2</v>
      </c>
      <c r="C61" s="653" t="s">
        <v>52</v>
      </c>
      <c r="D61" s="87">
        <v>1722.02</v>
      </c>
      <c r="E61" s="87">
        <v>1544.25</v>
      </c>
      <c r="F61" s="87">
        <v>1698.7</v>
      </c>
      <c r="G61" s="87">
        <v>1646.5400000000002</v>
      </c>
      <c r="H61" s="87">
        <v>2172.34</v>
      </c>
      <c r="I61" s="87">
        <v>2113.6799999999998</v>
      </c>
      <c r="J61" s="87">
        <v>2209.59</v>
      </c>
      <c r="K61" s="87">
        <v>2209.54</v>
      </c>
      <c r="L61" s="87">
        <v>2093.1800000000003</v>
      </c>
      <c r="M61" s="87">
        <v>1672.73</v>
      </c>
      <c r="N61" s="87">
        <v>1615.58</v>
      </c>
      <c r="O61" s="87">
        <v>1691.34</v>
      </c>
      <c r="P61" s="87">
        <v>1749.1</v>
      </c>
      <c r="Q61" s="87">
        <v>1571.47</v>
      </c>
      <c r="R61" s="87">
        <v>1712.42</v>
      </c>
      <c r="S61" s="87">
        <v>1391.19</v>
      </c>
      <c r="T61" s="87">
        <v>1049.4000000000001</v>
      </c>
      <c r="U61" s="87">
        <v>2144.1999999999998</v>
      </c>
      <c r="V61" s="87">
        <v>2227.42</v>
      </c>
      <c r="W61" s="87">
        <v>2227.84</v>
      </c>
      <c r="X61" s="87">
        <v>2115.61</v>
      </c>
      <c r="Y61" s="87">
        <v>1715.74</v>
      </c>
      <c r="Z61" s="87">
        <v>1644.38</v>
      </c>
      <c r="AA61" s="87">
        <v>1715.44</v>
      </c>
      <c r="AB61" s="87">
        <v>1885.48</v>
      </c>
      <c r="AC61" s="87">
        <v>1704.45</v>
      </c>
      <c r="AD61" s="87">
        <v>1862.9099999999999</v>
      </c>
      <c r="AE61" s="87">
        <v>1801.1100000000001</v>
      </c>
      <c r="AF61" s="87">
        <v>2314.2200000000003</v>
      </c>
      <c r="AG61" s="87">
        <v>2288.6800000000003</v>
      </c>
      <c r="AH61" s="87">
        <v>2382.4899999999998</v>
      </c>
      <c r="AI61" s="87">
        <v>2379.63</v>
      </c>
      <c r="AJ61" s="87">
        <v>2256.86</v>
      </c>
      <c r="AK61" s="87">
        <v>1859.85</v>
      </c>
      <c r="AL61" s="87">
        <v>1790.43</v>
      </c>
      <c r="AM61" s="87">
        <v>1853.84</v>
      </c>
      <c r="AN61" s="87">
        <v>1892.2400000000002</v>
      </c>
      <c r="AO61" s="87">
        <v>1777.9900000000002</v>
      </c>
      <c r="AP61" s="87">
        <v>1875.6000000000001</v>
      </c>
      <c r="AQ61" s="87">
        <v>906.33999999999992</v>
      </c>
      <c r="AR61" s="87">
        <v>1587.98</v>
      </c>
      <c r="AS61" s="87">
        <v>2298.5100000000002</v>
      </c>
      <c r="AT61" s="87">
        <v>2392.96</v>
      </c>
      <c r="AU61" s="87">
        <v>2396.61</v>
      </c>
      <c r="AV61" s="87">
        <v>2276.9700000000003</v>
      </c>
      <c r="AW61" s="87">
        <v>1857.87</v>
      </c>
      <c r="AX61" s="87">
        <v>1800.26</v>
      </c>
      <c r="AY61" s="87">
        <v>1859.65</v>
      </c>
      <c r="AZ61" s="87">
        <v>1935.27</v>
      </c>
      <c r="BA61" s="87">
        <v>1750.3300000000002</v>
      </c>
      <c r="BB61" s="87">
        <v>1918.1</v>
      </c>
      <c r="BC61" s="87">
        <v>1842.43</v>
      </c>
      <c r="BD61" s="87">
        <v>2372.2200000000003</v>
      </c>
      <c r="BE61" s="87">
        <v>2352.02</v>
      </c>
      <c r="BF61" s="87">
        <v>2441.12</v>
      </c>
      <c r="BG61" s="87">
        <v>2448.23</v>
      </c>
      <c r="BH61" s="87">
        <v>2321.8199999999997</v>
      </c>
      <c r="BI61" s="87">
        <v>1894.2399999999998</v>
      </c>
      <c r="BJ61" s="87">
        <v>1833.77</v>
      </c>
      <c r="BK61" s="87">
        <v>1902.5100000000002</v>
      </c>
      <c r="BL61" s="87">
        <v>1995.3899999999999</v>
      </c>
      <c r="BM61" s="87">
        <v>1805.77</v>
      </c>
      <c r="BN61" s="87">
        <v>1974.99</v>
      </c>
      <c r="BO61" s="87">
        <v>380.88</v>
      </c>
      <c r="BP61" s="87">
        <v>474.37</v>
      </c>
      <c r="BQ61" s="87">
        <v>2421.9300000000003</v>
      </c>
      <c r="BR61" s="87">
        <v>2522.9499999999998</v>
      </c>
      <c r="BS61" s="87">
        <v>2546.2399999999998</v>
      </c>
      <c r="BT61" s="87">
        <v>2414.23</v>
      </c>
      <c r="BU61" s="87">
        <v>1976.83</v>
      </c>
      <c r="BV61" s="87">
        <v>1916.14</v>
      </c>
      <c r="BW61" s="87">
        <v>1991.31</v>
      </c>
      <c r="BX61" s="87">
        <v>2062.9899999999998</v>
      </c>
      <c r="BY61" s="87">
        <v>1873.8500000000001</v>
      </c>
      <c r="BZ61" s="87">
        <v>2043.1399999999999</v>
      </c>
      <c r="CA61" s="87">
        <v>1987.3600000000001</v>
      </c>
      <c r="CB61" s="87">
        <v>2589.08</v>
      </c>
      <c r="CC61" s="87">
        <v>2512.73</v>
      </c>
      <c r="CD61" s="87">
        <v>2632.81</v>
      </c>
      <c r="CE61" s="87">
        <v>2634.2799999999997</v>
      </c>
      <c r="CF61" s="87">
        <v>2519.5699999999997</v>
      </c>
      <c r="CG61" s="87">
        <v>2081.33</v>
      </c>
      <c r="CH61" s="87">
        <v>2053.8000000000002</v>
      </c>
      <c r="CI61" s="87">
        <v>2147.65</v>
      </c>
      <c r="CJ61" s="87">
        <v>2205.1999999999998</v>
      </c>
      <c r="CK61" s="87">
        <v>2062.71</v>
      </c>
      <c r="CL61" s="87">
        <v>2171.59</v>
      </c>
      <c r="CM61" s="87">
        <v>1118.1599999999999</v>
      </c>
      <c r="CN61" s="87">
        <v>2096.73</v>
      </c>
      <c r="CO61" s="87">
        <v>2622.38</v>
      </c>
      <c r="CP61" s="87">
        <v>2749.6099999999997</v>
      </c>
      <c r="CQ61" s="87">
        <v>2749.2799999999997</v>
      </c>
      <c r="CR61" s="87">
        <v>2619.36</v>
      </c>
      <c r="CS61" s="87">
        <v>2154.85</v>
      </c>
      <c r="CT61" s="87">
        <v>2115.65</v>
      </c>
      <c r="CU61" s="87">
        <v>2215.83</v>
      </c>
      <c r="CV61" s="87">
        <v>2281.2399999999998</v>
      </c>
      <c r="CW61" s="87">
        <v>2055.6800000000003</v>
      </c>
      <c r="CX61" s="87">
        <v>1378.3400000000001</v>
      </c>
      <c r="CY61" s="87">
        <v>1005.2</v>
      </c>
      <c r="CZ61" s="87">
        <v>2775.2400000000002</v>
      </c>
      <c r="DA61" s="87">
        <v>2721.17</v>
      </c>
      <c r="DB61" s="87">
        <v>2831.29</v>
      </c>
      <c r="DC61" s="87">
        <v>2845.1600000000003</v>
      </c>
      <c r="DD61" s="87">
        <v>2691.53</v>
      </c>
      <c r="DE61" s="87">
        <v>2211.63</v>
      </c>
      <c r="DF61" s="87">
        <v>2186.65</v>
      </c>
      <c r="DG61" s="87">
        <v>2266.5100000000002</v>
      </c>
      <c r="DH61" s="87">
        <v>2333.48</v>
      </c>
      <c r="DI61" s="87">
        <v>2109.9700000000003</v>
      </c>
      <c r="DJ61" s="87">
        <v>2301.92</v>
      </c>
      <c r="DK61" s="87">
        <v>2134.38</v>
      </c>
      <c r="DL61" s="87">
        <v>1010.41</v>
      </c>
      <c r="DM61" s="87">
        <v>2782.31</v>
      </c>
      <c r="DN61" s="87">
        <v>2915.34</v>
      </c>
      <c r="DO61" s="87">
        <v>2898.9</v>
      </c>
      <c r="DP61" s="87">
        <v>2756.94</v>
      </c>
      <c r="DQ61" s="87">
        <v>2277.0100000000002</v>
      </c>
      <c r="DR61" s="87">
        <v>2246.2399999999998</v>
      </c>
      <c r="DS61" s="87">
        <v>2325.66</v>
      </c>
      <c r="DT61" s="87">
        <v>2395.11</v>
      </c>
      <c r="DU61" s="87">
        <v>2156.6800000000003</v>
      </c>
      <c r="DV61" s="87">
        <v>2359.27</v>
      </c>
      <c r="DW61" s="87">
        <v>2265.2800000000002</v>
      </c>
      <c r="DX61" s="87">
        <v>2928.89</v>
      </c>
      <c r="DY61" s="87">
        <v>2851.58</v>
      </c>
      <c r="DZ61" s="87">
        <v>2992.0499999999997</v>
      </c>
      <c r="EA61" s="87">
        <v>2977.17</v>
      </c>
      <c r="EB61" s="87">
        <v>2832.4100000000003</v>
      </c>
      <c r="EC61" s="87">
        <v>2332.0500000000002</v>
      </c>
      <c r="ED61" s="87">
        <v>2283.91</v>
      </c>
      <c r="EE61" s="87">
        <v>2380.17</v>
      </c>
      <c r="EF61" s="87">
        <v>2448.5300000000002</v>
      </c>
      <c r="EG61" s="87">
        <v>2292.1799999999998</v>
      </c>
      <c r="EH61" s="87">
        <v>2420.7399999999998</v>
      </c>
      <c r="EI61" s="87">
        <v>931.59999999999991</v>
      </c>
      <c r="EJ61" s="87">
        <v>2711.74</v>
      </c>
      <c r="EK61" s="87">
        <v>2926.5</v>
      </c>
      <c r="EL61" s="87">
        <v>3071.01</v>
      </c>
      <c r="EM61" s="87">
        <v>3051.65</v>
      </c>
      <c r="EN61" s="87">
        <v>2913.1800000000003</v>
      </c>
      <c r="EO61" s="87">
        <v>2393.7799999999997</v>
      </c>
      <c r="EP61" s="87">
        <v>2343.5099999999998</v>
      </c>
      <c r="EQ61" s="87">
        <v>2456.13</v>
      </c>
      <c r="ER61" s="87">
        <v>2493.0100000000002</v>
      </c>
      <c r="ES61" s="87">
        <v>2254.67</v>
      </c>
      <c r="ET61" s="87">
        <v>2461.85</v>
      </c>
      <c r="EU61" s="87">
        <v>2380.4</v>
      </c>
      <c r="EV61" s="87">
        <v>3080.13</v>
      </c>
      <c r="EW61" s="87">
        <v>2991.79</v>
      </c>
      <c r="EX61" s="87">
        <v>3118.54</v>
      </c>
      <c r="EY61" s="87">
        <v>3132.09</v>
      </c>
      <c r="EZ61" s="87">
        <v>2976.63</v>
      </c>
      <c r="FA61" s="87">
        <v>2456.4899999999998</v>
      </c>
      <c r="FB61" s="87">
        <v>2394.2200000000003</v>
      </c>
      <c r="FC61" s="87">
        <v>2501.92</v>
      </c>
      <c r="FD61" s="87">
        <v>2530.81</v>
      </c>
      <c r="FE61" s="87">
        <v>2294.79</v>
      </c>
      <c r="FF61" s="87">
        <v>2526.44</v>
      </c>
      <c r="FG61" s="87">
        <v>245.56</v>
      </c>
      <c r="FH61" s="87">
        <v>897.63</v>
      </c>
      <c r="FI61" s="87">
        <v>3045.66</v>
      </c>
      <c r="FJ61" s="87">
        <v>3195.45</v>
      </c>
      <c r="FK61" s="87">
        <v>3184.96</v>
      </c>
      <c r="FL61" s="87">
        <v>3027.79</v>
      </c>
      <c r="FM61" s="87">
        <v>2512.65</v>
      </c>
      <c r="FN61" s="87">
        <v>2436.31</v>
      </c>
      <c r="FO61" s="87">
        <v>2540.67</v>
      </c>
      <c r="FP61" s="87">
        <v>2571.0500000000002</v>
      </c>
      <c r="FQ61" s="87">
        <v>2328.8200000000002</v>
      </c>
      <c r="FR61" s="87">
        <v>2577.62</v>
      </c>
      <c r="FS61" s="87">
        <v>2477.1</v>
      </c>
      <c r="FT61" s="87">
        <v>3194.9900000000002</v>
      </c>
      <c r="FU61" s="87">
        <v>3103.74</v>
      </c>
      <c r="FV61" s="87">
        <v>3233.62</v>
      </c>
      <c r="FW61" s="87">
        <v>3238.11</v>
      </c>
      <c r="FX61" s="87">
        <v>3090.57</v>
      </c>
      <c r="FY61" s="87">
        <v>2544.17</v>
      </c>
      <c r="FZ61" s="87">
        <v>2482.4300000000003</v>
      </c>
      <c r="GA61" s="87">
        <v>2591.0099999999998</v>
      </c>
    </row>
    <row r="62" spans="2:183">
      <c r="B62" s="43" t="s">
        <v>2</v>
      </c>
      <c r="C62" s="653" t="s">
        <v>53</v>
      </c>
      <c r="D62" s="86">
        <v>1.7504472635602179E-2</v>
      </c>
      <c r="E62" s="86">
        <v>1.7501756692431487E-2</v>
      </c>
      <c r="F62" s="86">
        <v>1.7504250605389252E-2</v>
      </c>
      <c r="G62" s="86">
        <v>1.7500000000000002E-2</v>
      </c>
      <c r="H62" s="86">
        <v>2.2382335970985823E-2</v>
      </c>
      <c r="I62" s="86">
        <v>2.2378113982615692E-2</v>
      </c>
      <c r="J62" s="86">
        <v>2.2373555827823289E-2</v>
      </c>
      <c r="K62" s="86">
        <v>2.2380074548253789E-2</v>
      </c>
      <c r="L62" s="86">
        <v>2.2379292648505328E-2</v>
      </c>
      <c r="M62" s="86">
        <v>1.7505965338245146E-2</v>
      </c>
      <c r="N62" s="86">
        <v>1.7505851248266296E-2</v>
      </c>
      <c r="O62" s="86">
        <v>1.7507245776747265E-2</v>
      </c>
      <c r="P62" s="86">
        <v>1.7730719325277755E-2</v>
      </c>
      <c r="Q62" s="86">
        <v>1.7722479728434326E-2</v>
      </c>
      <c r="R62" s="86">
        <v>1.7726915113871637E-2</v>
      </c>
      <c r="S62" s="86">
        <v>1.77246493139166E-2</v>
      </c>
      <c r="T62" s="86">
        <v>2.2613455156660779E-2</v>
      </c>
      <c r="U62" s="86">
        <v>2.2603837233818258E-2</v>
      </c>
      <c r="V62" s="86">
        <v>2.2600093346050041E-2</v>
      </c>
      <c r="W62" s="86">
        <v>2.2597705579843187E-2</v>
      </c>
      <c r="X62" s="86">
        <v>2.260581063609262E-2</v>
      </c>
      <c r="Y62" s="86">
        <v>1.772623487720966E-2</v>
      </c>
      <c r="Z62" s="86">
        <v>1.7731076126806126E-2</v>
      </c>
      <c r="AA62" s="86">
        <v>1.7728996785828708E-2</v>
      </c>
      <c r="AB62" s="86">
        <v>1.9302423193865745E-2</v>
      </c>
      <c r="AC62" s="86">
        <v>1.9303381730050511E-2</v>
      </c>
      <c r="AD62" s="86">
        <v>1.9301566579634465E-2</v>
      </c>
      <c r="AE62" s="86">
        <v>1.9302639616757229E-2</v>
      </c>
      <c r="AF62" s="86">
        <v>2.4179500574652599E-2</v>
      </c>
      <c r="AG62" s="86">
        <v>2.4179177011251388E-2</v>
      </c>
      <c r="AH62" s="86">
        <v>2.4179860349937073E-2</v>
      </c>
      <c r="AI62" s="86">
        <v>2.4176843516956904E-2</v>
      </c>
      <c r="AJ62" s="86">
        <v>2.4175289757268036E-2</v>
      </c>
      <c r="AK62" s="86">
        <v>1.9301659453905787E-2</v>
      </c>
      <c r="AL62" s="86">
        <v>1.9305284495864918E-2</v>
      </c>
      <c r="AM62" s="86">
        <v>1.9302790503956682E-2</v>
      </c>
      <c r="AN62" s="86">
        <v>1.9301481088579708E-2</v>
      </c>
      <c r="AO62" s="86">
        <v>1.9298079949638027E-2</v>
      </c>
      <c r="AP62" s="86">
        <v>1.9303247053980344E-2</v>
      </c>
      <c r="AQ62" s="86">
        <v>1.9310947287680572E-2</v>
      </c>
      <c r="AR62" s="86">
        <v>2.4188354714199108E-2</v>
      </c>
      <c r="AS62" s="86">
        <v>2.4174738901334682E-2</v>
      </c>
      <c r="AT62" s="86">
        <v>2.4175952960669218E-2</v>
      </c>
      <c r="AU62" s="86">
        <v>2.4176678872983689E-2</v>
      </c>
      <c r="AV62" s="86">
        <v>2.4176789127203231E-2</v>
      </c>
      <c r="AW62" s="86">
        <v>1.9304952305742012E-2</v>
      </c>
      <c r="AX62" s="86">
        <v>1.9298907625183583E-2</v>
      </c>
      <c r="AY62" s="86">
        <v>1.9305594485450602E-2</v>
      </c>
      <c r="AZ62" s="86">
        <v>1.9752490405813668E-2</v>
      </c>
      <c r="BA62" s="86">
        <v>1.9753188127750818E-2</v>
      </c>
      <c r="BB62" s="86">
        <v>1.9751014271886649E-2</v>
      </c>
      <c r="BC62" s="86">
        <v>1.9749914244061403E-2</v>
      </c>
      <c r="BD62" s="86">
        <v>2.4746713957855208E-2</v>
      </c>
      <c r="BE62" s="86">
        <v>2.4742738720163266E-2</v>
      </c>
      <c r="BF62" s="86">
        <v>2.4740997496630078E-2</v>
      </c>
      <c r="BG62" s="86">
        <v>2.474034176460483E-2</v>
      </c>
      <c r="BH62" s="86">
        <v>2.4749184556675973E-2</v>
      </c>
      <c r="BI62" s="86">
        <v>1.9756774233922275E-2</v>
      </c>
      <c r="BJ62" s="86">
        <v>1.9754279373902551E-2</v>
      </c>
      <c r="BK62" s="86">
        <v>1.9756279919833024E-2</v>
      </c>
      <c r="BL62" s="86">
        <v>2.0247077684877018E-2</v>
      </c>
      <c r="BM62" s="86">
        <v>2.0244058295964127E-2</v>
      </c>
      <c r="BN62" s="86">
        <v>2.0246132712790497E-2</v>
      </c>
      <c r="BO62" s="86">
        <v>2.0254187716032969E-2</v>
      </c>
      <c r="BP62" s="86">
        <v>2.5398618621834342E-2</v>
      </c>
      <c r="BQ62" s="86">
        <v>2.5362382583016558E-2</v>
      </c>
      <c r="BR62" s="86">
        <v>2.5363163873613943E-2</v>
      </c>
      <c r="BS62" s="86">
        <v>2.5361208776979848E-2</v>
      </c>
      <c r="BT62" s="86">
        <v>2.5363288718929254E-2</v>
      </c>
      <c r="BU62" s="86">
        <v>2.0248596714057442E-2</v>
      </c>
      <c r="BV62" s="86">
        <v>2.0245763070030853E-2</v>
      </c>
      <c r="BW62" s="86">
        <v>2.0247384315041334E-2</v>
      </c>
      <c r="BX62" s="86">
        <v>2.0588928033213903E-2</v>
      </c>
      <c r="BY62" s="86">
        <v>2.0595832142621617E-2</v>
      </c>
      <c r="BZ62" s="86">
        <v>2.0598038128459235E-2</v>
      </c>
      <c r="CA62" s="86">
        <v>2.0597605845468207E-2</v>
      </c>
      <c r="CB62" s="86">
        <v>2.5794072229140722E-2</v>
      </c>
      <c r="CC62" s="86">
        <v>2.5790635135689945E-2</v>
      </c>
      <c r="CD62" s="86">
        <v>2.578683434705531E-2</v>
      </c>
      <c r="CE62" s="86">
        <v>2.5790117776059052E-2</v>
      </c>
      <c r="CF62" s="86">
        <v>2.5797028739927712E-2</v>
      </c>
      <c r="CG62" s="86">
        <v>2.0590714377578378E-2</v>
      </c>
      <c r="CH62" s="86">
        <v>2.0586790693944649E-2</v>
      </c>
      <c r="CI62" s="86">
        <v>2.0584175971629846E-2</v>
      </c>
      <c r="CJ62" s="86">
        <v>2.1225275518552383E-2</v>
      </c>
      <c r="CK62" s="86">
        <v>2.1226886916718809E-2</v>
      </c>
      <c r="CL62" s="86">
        <v>2.1224759075004401E-2</v>
      </c>
      <c r="CM62" s="86">
        <v>2.1223659285635649E-2</v>
      </c>
      <c r="CN62" s="86">
        <v>2.6600687114322834E-2</v>
      </c>
      <c r="CO62" s="86">
        <v>2.6596146044624746E-2</v>
      </c>
      <c r="CP62" s="86">
        <v>2.6599175792284175E-2</v>
      </c>
      <c r="CQ62" s="86">
        <v>2.659572615673338E-2</v>
      </c>
      <c r="CR62" s="86">
        <v>2.6596267489795506E-2</v>
      </c>
      <c r="CS62" s="86">
        <v>2.1230676768771491E-2</v>
      </c>
      <c r="CT62" s="86">
        <v>2.1220799021033732E-2</v>
      </c>
      <c r="CU62" s="86">
        <v>2.1221173000306466E-2</v>
      </c>
      <c r="CV62" s="86">
        <v>2.1888276947285599E-2</v>
      </c>
      <c r="CW62" s="86">
        <v>2.1890127676793495E-2</v>
      </c>
      <c r="CX62" s="86">
        <v>2.1909224719208285E-2</v>
      </c>
      <c r="CY62" s="86">
        <v>2.1907705183138129E-2</v>
      </c>
      <c r="CZ62" s="86">
        <v>2.7429283045721405E-2</v>
      </c>
      <c r="DA62" s="86">
        <v>2.7434191291373037E-2</v>
      </c>
      <c r="DB62" s="86">
        <v>2.7424882310777041E-2</v>
      </c>
      <c r="DC62" s="86">
        <v>2.7420057439139573E-2</v>
      </c>
      <c r="DD62" s="86">
        <v>2.7433239562948471E-2</v>
      </c>
      <c r="DE62" s="86">
        <v>2.1891474556306731E-2</v>
      </c>
      <c r="DF62" s="86">
        <v>2.1890798786653187E-2</v>
      </c>
      <c r="DG62" s="86">
        <v>2.1889975951555424E-2</v>
      </c>
      <c r="DH62" s="86">
        <v>2.2486821944473889E-2</v>
      </c>
      <c r="DI62" s="86">
        <v>2.2476378162450069E-2</v>
      </c>
      <c r="DJ62" s="86">
        <v>2.248583597077326E-2</v>
      </c>
      <c r="DK62" s="86">
        <v>2.248647022216238E-2</v>
      </c>
      <c r="DL62" s="86">
        <v>2.8186266305136189E-2</v>
      </c>
      <c r="DM62" s="86">
        <v>2.8173294044979088E-2</v>
      </c>
      <c r="DN62" s="86">
        <v>2.8169169227201578E-2</v>
      </c>
      <c r="DO62" s="86">
        <v>2.8171464111484714E-2</v>
      </c>
      <c r="DP62" s="86">
        <v>2.8175454015881615E-2</v>
      </c>
      <c r="DQ62" s="86">
        <v>2.2488765543056368E-2</v>
      </c>
      <c r="DR62" s="86">
        <v>2.2484884884884884E-2</v>
      </c>
      <c r="DS62" s="86">
        <v>2.2480570699454819E-2</v>
      </c>
      <c r="DT62" s="86">
        <v>2.3111683649837889E-2</v>
      </c>
      <c r="DU62" s="86">
        <v>2.3117771274828228E-2</v>
      </c>
      <c r="DV62" s="86">
        <v>2.3115367657865087E-2</v>
      </c>
      <c r="DW62" s="86">
        <v>2.3123832467360127E-2</v>
      </c>
      <c r="DX62" s="86">
        <v>2.8961919924057392E-2</v>
      </c>
      <c r="DY62" s="86">
        <v>2.8961223619264283E-2</v>
      </c>
      <c r="DZ62" s="86">
        <v>2.8948972483455241E-2</v>
      </c>
      <c r="EA62" s="86">
        <v>2.8957699078892337E-2</v>
      </c>
      <c r="EB62" s="86">
        <v>2.8954734108891662E-2</v>
      </c>
      <c r="EC62" s="86">
        <v>2.3122341533061662E-2</v>
      </c>
      <c r="ED62" s="86">
        <v>2.3119774057052619E-2</v>
      </c>
      <c r="EE62" s="86">
        <v>2.3117199716397471E-2</v>
      </c>
      <c r="EF62" s="86">
        <v>2.3736646179498614E-2</v>
      </c>
      <c r="EG62" s="86">
        <v>2.3734367429893075E-2</v>
      </c>
      <c r="EH62" s="86">
        <v>2.3735770245227331E-2</v>
      </c>
      <c r="EI62" s="86">
        <v>2.3746526981213833E-2</v>
      </c>
      <c r="EJ62" s="86">
        <v>2.9748996204225813E-2</v>
      </c>
      <c r="EK62" s="86">
        <v>2.9744481034272473E-2</v>
      </c>
      <c r="EL62" s="86">
        <v>2.9739693791580722E-2</v>
      </c>
      <c r="EM62" s="86">
        <v>2.9741148264738275E-2</v>
      </c>
      <c r="EN62" s="86">
        <v>2.9741500765696788E-2</v>
      </c>
      <c r="EO62" s="86">
        <v>2.3738868283781904E-2</v>
      </c>
      <c r="EP62" s="86">
        <v>2.3740642063355383E-2</v>
      </c>
      <c r="EQ62" s="86">
        <v>2.3736458081662238E-2</v>
      </c>
      <c r="ER62" s="86">
        <v>2.4408968522054146E-2</v>
      </c>
      <c r="ES62" s="86">
        <v>2.4406209068964398E-2</v>
      </c>
      <c r="ET62" s="86">
        <v>2.4416817090829747E-2</v>
      </c>
      <c r="EU62" s="86">
        <v>2.441010285386138E-2</v>
      </c>
      <c r="EV62" s="86">
        <v>3.0578687157493449E-2</v>
      </c>
      <c r="EW62" s="86">
        <v>3.057401843562859E-2</v>
      </c>
      <c r="EX62" s="86">
        <v>3.057092441917459E-2</v>
      </c>
      <c r="EY62" s="86">
        <v>3.0574276175787275E-2</v>
      </c>
      <c r="EZ62" s="86">
        <v>3.0579720567084447E-2</v>
      </c>
      <c r="FA62" s="86">
        <v>2.4409654596764575E-2</v>
      </c>
      <c r="FB62" s="86">
        <v>2.4412382486693723E-2</v>
      </c>
      <c r="FC62" s="86">
        <v>2.4404451857704425E-2</v>
      </c>
      <c r="FD62" s="86">
        <v>2.5093798956908005E-2</v>
      </c>
      <c r="FE62" s="86">
        <v>2.5093933164202605E-2</v>
      </c>
      <c r="FF62" s="86">
        <v>2.5094510166174994E-2</v>
      </c>
      <c r="FG62" s="86">
        <v>2.5123797830980153E-2</v>
      </c>
      <c r="FH62" s="86">
        <v>3.1465979598275316E-2</v>
      </c>
      <c r="FI62" s="86">
        <v>3.1439395503437453E-2</v>
      </c>
      <c r="FJ62" s="86">
        <v>3.1434572176205558E-2</v>
      </c>
      <c r="FK62" s="86">
        <v>3.143528297044948E-2</v>
      </c>
      <c r="FL62" s="86">
        <v>3.1445470312710957E-2</v>
      </c>
      <c r="FM62" s="86">
        <v>2.5104157300002997E-2</v>
      </c>
      <c r="FN62" s="86">
        <v>2.5095641783665187E-2</v>
      </c>
      <c r="FO62" s="86">
        <v>2.509254138189863E-2</v>
      </c>
      <c r="FP62" s="86">
        <v>2.5564018175852368E-2</v>
      </c>
      <c r="FQ62" s="86">
        <v>2.5559970146632718E-2</v>
      </c>
      <c r="FR62" s="86">
        <v>2.5567822248673312E-2</v>
      </c>
      <c r="FS62" s="86">
        <v>2.5562148495949639E-2</v>
      </c>
      <c r="FT62" s="86">
        <v>3.2021628447722904E-2</v>
      </c>
      <c r="FU62" s="86">
        <v>3.2025713519202588E-2</v>
      </c>
      <c r="FV62" s="86">
        <v>3.2026820910009308E-2</v>
      </c>
      <c r="FW62" s="86">
        <v>3.202656591531744E-2</v>
      </c>
      <c r="FX62" s="86">
        <v>3.2026964009989743E-2</v>
      </c>
      <c r="FY62" s="86">
        <v>2.5558502355765851E-2</v>
      </c>
      <c r="FZ62" s="86">
        <v>2.5565442168463768E-2</v>
      </c>
      <c r="GA62" s="86">
        <v>2.5565981883843465E-2</v>
      </c>
    </row>
    <row r="63" spans="2:183">
      <c r="B63" s="43" t="s">
        <v>2</v>
      </c>
      <c r="C63" s="653" t="s">
        <v>228</v>
      </c>
      <c r="D63" s="85">
        <v>3067238.49</v>
      </c>
      <c r="E63" s="85">
        <v>2728113.52</v>
      </c>
      <c r="F63" s="85">
        <v>3011625.3800000004</v>
      </c>
      <c r="G63" s="85">
        <v>2890617.29</v>
      </c>
      <c r="H63" s="85">
        <v>3027200.12</v>
      </c>
      <c r="I63" s="85">
        <v>2916972.6300000004</v>
      </c>
      <c r="J63" s="85">
        <v>3030980.05</v>
      </c>
      <c r="K63" s="85">
        <v>3075376.1500000004</v>
      </c>
      <c r="L63" s="85">
        <v>2889498.5</v>
      </c>
      <c r="M63" s="85">
        <v>2966030.09</v>
      </c>
      <c r="N63" s="85">
        <v>2858184.64</v>
      </c>
      <c r="O63" s="85">
        <v>3012556.07</v>
      </c>
      <c r="P63" s="85">
        <v>3101203.0700000003</v>
      </c>
      <c r="Q63" s="85">
        <v>2736703.5300000003</v>
      </c>
      <c r="R63" s="85">
        <v>2995113.6</v>
      </c>
      <c r="S63" s="85">
        <v>2426249</v>
      </c>
      <c r="T63" s="85">
        <v>1467636.5199999998</v>
      </c>
      <c r="U63" s="85">
        <v>2955018.42</v>
      </c>
      <c r="V63" s="85">
        <v>3052497.6999999997</v>
      </c>
      <c r="W63" s="85">
        <v>3038710.4499999997</v>
      </c>
      <c r="X63" s="85">
        <v>2917324.94</v>
      </c>
      <c r="Y63" s="85">
        <v>2999606.0300000003</v>
      </c>
      <c r="Z63" s="85">
        <v>2891862.79</v>
      </c>
      <c r="AA63" s="85">
        <v>3013469.43</v>
      </c>
      <c r="AB63" s="85">
        <v>3234839.61</v>
      </c>
      <c r="AC63" s="85">
        <v>2929415.47</v>
      </c>
      <c r="AD63" s="85">
        <v>3183268.79</v>
      </c>
      <c r="AE63" s="85">
        <v>3079010.56</v>
      </c>
      <c r="AF63" s="85">
        <v>3157950.21</v>
      </c>
      <c r="AG63" s="85">
        <v>3136138.31</v>
      </c>
      <c r="AH63" s="85">
        <v>3275606.91</v>
      </c>
      <c r="AI63" s="85">
        <v>3257923.02</v>
      </c>
      <c r="AJ63" s="85">
        <v>3066520.37</v>
      </c>
      <c r="AK63" s="85">
        <v>3177965.87</v>
      </c>
      <c r="AL63" s="85">
        <v>3066923.85</v>
      </c>
      <c r="AM63" s="85">
        <v>3168308.34</v>
      </c>
      <c r="AN63" s="85">
        <v>3295062.35</v>
      </c>
      <c r="AO63" s="85">
        <v>3086551.3200000003</v>
      </c>
      <c r="AP63" s="85">
        <v>3268624</v>
      </c>
      <c r="AQ63" s="85">
        <v>1594601.22</v>
      </c>
      <c r="AR63" s="85">
        <v>2233408.77</v>
      </c>
      <c r="AS63" s="85">
        <v>3184168.57</v>
      </c>
      <c r="AT63" s="85">
        <v>3326941.77</v>
      </c>
      <c r="AU63" s="85">
        <v>3337334.14</v>
      </c>
      <c r="AV63" s="85">
        <v>3155634.58</v>
      </c>
      <c r="AW63" s="85">
        <v>3238681.12</v>
      </c>
      <c r="AX63" s="85">
        <v>3111715.9999999995</v>
      </c>
      <c r="AY63" s="85">
        <v>3242040.4499999997</v>
      </c>
      <c r="AZ63" s="85">
        <v>3443192.82</v>
      </c>
      <c r="BA63" s="85">
        <v>3121188.02</v>
      </c>
      <c r="BB63" s="85">
        <v>3400658.85</v>
      </c>
      <c r="BC63" s="85">
        <v>3254179.8400000003</v>
      </c>
      <c r="BD63" s="85">
        <v>3358622.2200000007</v>
      </c>
      <c r="BE63" s="85">
        <v>3328863.43</v>
      </c>
      <c r="BF63" s="85">
        <v>3452819.5300000003</v>
      </c>
      <c r="BG63" s="85">
        <v>3462512.25</v>
      </c>
      <c r="BH63" s="85">
        <v>3302636.2699999996</v>
      </c>
      <c r="BI63" s="85">
        <v>3374260.0300000003</v>
      </c>
      <c r="BJ63" s="85">
        <v>3254073.05</v>
      </c>
      <c r="BK63" s="85">
        <v>3388710.04</v>
      </c>
      <c r="BL63" s="85">
        <v>3563129.74</v>
      </c>
      <c r="BM63" s="85">
        <v>3216619.84</v>
      </c>
      <c r="BN63" s="85">
        <v>3514741.64</v>
      </c>
      <c r="BO63" s="85">
        <v>684103.35</v>
      </c>
      <c r="BP63" s="85">
        <v>701213.23</v>
      </c>
      <c r="BQ63" s="85">
        <v>3440684.38</v>
      </c>
      <c r="BR63" s="85">
        <v>3596540.66</v>
      </c>
      <c r="BS63" s="85">
        <v>3628523.4600000004</v>
      </c>
      <c r="BT63" s="85">
        <v>3430403.2199999997</v>
      </c>
      <c r="BU63" s="85">
        <v>3532520.8</v>
      </c>
      <c r="BV63" s="85">
        <v>3411065.11</v>
      </c>
      <c r="BW63" s="85">
        <v>3557755.99</v>
      </c>
      <c r="BX63" s="85">
        <v>3665823.7700000005</v>
      </c>
      <c r="BY63" s="85">
        <v>3364007.4000000004</v>
      </c>
      <c r="BZ63" s="85">
        <v>3663342.62</v>
      </c>
      <c r="CA63" s="85">
        <v>3564322.1</v>
      </c>
      <c r="CB63" s="85">
        <v>3689103.9</v>
      </c>
      <c r="CC63" s="85">
        <v>3566230.93</v>
      </c>
      <c r="CD63" s="85">
        <v>3733743.72</v>
      </c>
      <c r="CE63" s="85">
        <v>3751285.53</v>
      </c>
      <c r="CF63" s="85">
        <v>3606791.3499999996</v>
      </c>
      <c r="CG63" s="85">
        <v>3713726.18</v>
      </c>
      <c r="CH63" s="85">
        <v>3663772.52</v>
      </c>
      <c r="CI63" s="85">
        <v>3828213.43</v>
      </c>
      <c r="CJ63" s="85">
        <v>4019405.16</v>
      </c>
      <c r="CK63" s="85">
        <v>3765874.61</v>
      </c>
      <c r="CL63" s="85">
        <v>3945942.27</v>
      </c>
      <c r="CM63" s="85">
        <v>2023562.91</v>
      </c>
      <c r="CN63" s="85">
        <v>3058667.02</v>
      </c>
      <c r="CO63" s="85">
        <v>3805904.32</v>
      </c>
      <c r="CP63" s="85">
        <v>4018707.94</v>
      </c>
      <c r="CQ63" s="85">
        <v>4002337.5999999996</v>
      </c>
      <c r="CR63" s="85">
        <v>3801779.9299999997</v>
      </c>
      <c r="CS63" s="85">
        <v>3932604.98</v>
      </c>
      <c r="CT63" s="85">
        <v>3829361.14</v>
      </c>
      <c r="CU63" s="85">
        <v>4024043.7600000002</v>
      </c>
      <c r="CV63" s="85">
        <v>4167140.06</v>
      </c>
      <c r="CW63" s="85">
        <v>3763522.31</v>
      </c>
      <c r="CX63" s="85">
        <v>2568263.3899999997</v>
      </c>
      <c r="CY63" s="85">
        <v>1864290.1199999999</v>
      </c>
      <c r="CZ63" s="85">
        <v>4035901.6500000004</v>
      </c>
      <c r="DA63" s="85">
        <v>3989924.69</v>
      </c>
      <c r="DB63" s="85">
        <v>4114697.37</v>
      </c>
      <c r="DC63" s="85">
        <v>4117761.8200000003</v>
      </c>
      <c r="DD63" s="85">
        <v>3932318.6199999996</v>
      </c>
      <c r="DE63" s="85">
        <v>4029692.59</v>
      </c>
      <c r="DF63" s="85">
        <v>3999422.81</v>
      </c>
      <c r="DG63" s="85">
        <v>4143073.57</v>
      </c>
      <c r="DH63" s="85">
        <v>4324912.6500000004</v>
      </c>
      <c r="DI63" s="85">
        <v>3870303.3300000005</v>
      </c>
      <c r="DJ63" s="85">
        <v>4253918.53</v>
      </c>
      <c r="DK63" s="85">
        <v>3933372.98</v>
      </c>
      <c r="DL63" s="85">
        <v>1507668.4999999998</v>
      </c>
      <c r="DM63" s="85">
        <v>4107307.95</v>
      </c>
      <c r="DN63" s="85">
        <v>4299040.4099999992</v>
      </c>
      <c r="DO63" s="85">
        <v>4282099.57</v>
      </c>
      <c r="DP63" s="85">
        <v>4071602.05</v>
      </c>
      <c r="DQ63" s="85">
        <v>4209632.24</v>
      </c>
      <c r="DR63" s="85">
        <v>4152181.8000000003</v>
      </c>
      <c r="DS63" s="85">
        <v>4279816.7700000005</v>
      </c>
      <c r="DT63" s="85">
        <v>4484645.3400000008</v>
      </c>
      <c r="DU63" s="85">
        <v>4062440.45</v>
      </c>
      <c r="DV63" s="85">
        <v>4421135.59</v>
      </c>
      <c r="DW63" s="85">
        <v>4271553.58</v>
      </c>
      <c r="DX63" s="85">
        <v>4400581.629999999</v>
      </c>
      <c r="DY63" s="85">
        <v>4285891.84</v>
      </c>
      <c r="DZ63" s="85">
        <v>4457218.5500000007</v>
      </c>
      <c r="EA63" s="85">
        <v>4470491.03</v>
      </c>
      <c r="EB63" s="85">
        <v>4223631.24</v>
      </c>
      <c r="EC63" s="85">
        <v>4389102.9099999992</v>
      </c>
      <c r="ED63" s="85">
        <v>4298938.09</v>
      </c>
      <c r="EE63" s="85">
        <v>4476490.2</v>
      </c>
      <c r="EF63" s="85">
        <v>4576874.4800000004</v>
      </c>
      <c r="EG63" s="85">
        <v>4273583.04</v>
      </c>
      <c r="EH63" s="85">
        <v>4510889.3600000003</v>
      </c>
      <c r="EI63" s="85">
        <v>1751175.6300000001</v>
      </c>
      <c r="EJ63" s="85">
        <v>4064886.8200000003</v>
      </c>
      <c r="EK63" s="85">
        <v>4373283.1700000009</v>
      </c>
      <c r="EL63" s="85">
        <v>4583961.4400000004</v>
      </c>
      <c r="EM63" s="85">
        <v>4556172.9000000004</v>
      </c>
      <c r="EN63" s="85">
        <v>4336503.5599999996</v>
      </c>
      <c r="EO63" s="85">
        <v>4462411.9000000004</v>
      </c>
      <c r="EP63" s="85">
        <v>4386687.0600000005</v>
      </c>
      <c r="EQ63" s="85">
        <v>4592782.209999999</v>
      </c>
      <c r="ER63" s="85">
        <v>4898857.12</v>
      </c>
      <c r="ES63" s="85">
        <v>4421136.6800000006</v>
      </c>
      <c r="ET63" s="85">
        <v>4860234.3899999997</v>
      </c>
      <c r="EU63" s="85">
        <v>4665957.4700000007</v>
      </c>
      <c r="EV63" s="85">
        <v>4836903.1500000004</v>
      </c>
      <c r="EW63" s="85">
        <v>4681680.3099999996</v>
      </c>
      <c r="EX63" s="85">
        <v>4876546.4399999995</v>
      </c>
      <c r="EY63" s="85">
        <v>4915581.6899999995</v>
      </c>
      <c r="EZ63" s="85">
        <v>4677398.1900000004</v>
      </c>
      <c r="FA63" s="85">
        <v>4813551.18</v>
      </c>
      <c r="FB63" s="85">
        <v>4710496.9099999992</v>
      </c>
      <c r="FC63" s="85">
        <v>4899518.34</v>
      </c>
      <c r="FD63" s="85">
        <v>5460278.8500000006</v>
      </c>
      <c r="FE63" s="85">
        <v>4957420.5</v>
      </c>
      <c r="FF63" s="85">
        <v>5452700.1100000013</v>
      </c>
      <c r="FG63" s="85">
        <v>543082.71000000008</v>
      </c>
      <c r="FH63" s="85">
        <v>1576046.8399999999</v>
      </c>
      <c r="FI63" s="85">
        <v>5250206.3600000003</v>
      </c>
      <c r="FJ63" s="85">
        <v>5503532.2000000002</v>
      </c>
      <c r="FK63" s="85">
        <v>5486030.7799999993</v>
      </c>
      <c r="FL63" s="85">
        <v>5239558.9400000004</v>
      </c>
      <c r="FM63" s="85">
        <v>5461018.9500000002</v>
      </c>
      <c r="FN63" s="85">
        <v>5260517.3</v>
      </c>
      <c r="FO63" s="85">
        <v>5482250.3300000001</v>
      </c>
      <c r="FP63" s="85">
        <v>5816712.0800000001</v>
      </c>
      <c r="FQ63" s="85">
        <v>5258431.5100000007</v>
      </c>
      <c r="FR63" s="85">
        <v>5852378.6800000006</v>
      </c>
      <c r="FS63" s="85">
        <v>5590368.6500000004</v>
      </c>
      <c r="FT63" s="85">
        <v>5734933.75</v>
      </c>
      <c r="FU63" s="85">
        <v>5591188.3100000005</v>
      </c>
      <c r="FV63" s="85">
        <v>5840589.5499999998</v>
      </c>
      <c r="FW63" s="85">
        <v>5848515.1600000011</v>
      </c>
      <c r="FX63" s="85">
        <v>5568604.4900000002</v>
      </c>
      <c r="FY63" s="85">
        <v>5721785.3800000008</v>
      </c>
      <c r="FZ63" s="85">
        <v>5621176.6899999995</v>
      </c>
      <c r="GA63" s="85">
        <v>5881455.25</v>
      </c>
    </row>
    <row r="64" spans="2:183">
      <c r="B64" s="183" t="s">
        <v>2</v>
      </c>
      <c r="C64" s="654" t="s">
        <v>229</v>
      </c>
      <c r="D64" s="184">
        <v>31.178727433520372</v>
      </c>
      <c r="E64" s="184">
        <v>30.919073373076138</v>
      </c>
      <c r="F64" s="184">
        <v>31.033287443969297</v>
      </c>
      <c r="G64" s="184">
        <v>30.722486289431171</v>
      </c>
      <c r="H64" s="184">
        <v>31.190241922189252</v>
      </c>
      <c r="I64" s="184">
        <v>30.882794935047063</v>
      </c>
      <c r="J64" s="184">
        <v>30.69067173624682</v>
      </c>
      <c r="K64" s="184">
        <v>31.149989364719232</v>
      </c>
      <c r="L64" s="184">
        <v>30.893154214600351</v>
      </c>
      <c r="M64" s="184">
        <v>31.041004793201605</v>
      </c>
      <c r="N64" s="184">
        <v>30.970273925104024</v>
      </c>
      <c r="O64" s="184">
        <v>31.183298174064259</v>
      </c>
      <c r="P64" s="184">
        <v>31.437059747790126</v>
      </c>
      <c r="Q64" s="184">
        <v>30.863569036099744</v>
      </c>
      <c r="R64" s="184">
        <v>31.005316770186337</v>
      </c>
      <c r="S64" s="184">
        <v>30.911962185783995</v>
      </c>
      <c r="T64" s="184">
        <v>31.626007843813294</v>
      </c>
      <c r="U64" s="184">
        <v>31.15136432637571</v>
      </c>
      <c r="V64" s="184">
        <v>30.971587288703095</v>
      </c>
      <c r="W64" s="184">
        <v>30.822628236988646</v>
      </c>
      <c r="X64" s="184">
        <v>31.172330986141237</v>
      </c>
      <c r="Y64" s="184">
        <v>30.990546951679395</v>
      </c>
      <c r="Z64" s="184">
        <v>31.182475630795775</v>
      </c>
      <c r="AA64" s="184">
        <v>31.144073729575545</v>
      </c>
      <c r="AB64" s="184">
        <v>33.116364594957055</v>
      </c>
      <c r="AC64" s="184">
        <v>33.176464585834339</v>
      </c>
      <c r="AD64" s="184">
        <v>32.981772866674959</v>
      </c>
      <c r="AE64" s="184">
        <v>32.998001907640209</v>
      </c>
      <c r="AF64" s="184">
        <v>32.994987044196009</v>
      </c>
      <c r="AG64" s="184">
        <v>33.132304791083406</v>
      </c>
      <c r="AH64" s="184">
        <v>33.244092376080872</v>
      </c>
      <c r="AI64" s="184">
        <v>33.100227785341275</v>
      </c>
      <c r="AJ64" s="184">
        <v>32.848301840306789</v>
      </c>
      <c r="AK64" s="184">
        <v>32.981162447979912</v>
      </c>
      <c r="AL64" s="184">
        <v>33.069060198613371</v>
      </c>
      <c r="AM64" s="184">
        <v>32.989466264056638</v>
      </c>
      <c r="AN64" s="184">
        <v>33.610738402219596</v>
      </c>
      <c r="AO64" s="184">
        <v>33.501040018234512</v>
      </c>
      <c r="AP64" s="184">
        <v>33.639932074306593</v>
      </c>
      <c r="AQ64" s="184">
        <v>33.975395661993439</v>
      </c>
      <c r="AR64" s="184">
        <v>34.01962464927967</v>
      </c>
      <c r="AS64" s="184">
        <v>33.489714553161051</v>
      </c>
      <c r="AT64" s="184">
        <v>33.611923197381316</v>
      </c>
      <c r="AU64" s="184">
        <v>33.666577288180051</v>
      </c>
      <c r="AV64" s="184">
        <v>33.506419409641111</v>
      </c>
      <c r="AW64" s="184">
        <v>33.652830690579606</v>
      </c>
      <c r="AX64" s="184">
        <v>33.357803672694914</v>
      </c>
      <c r="AY64" s="184">
        <v>33.656611853374443</v>
      </c>
      <c r="AZ64" s="184">
        <v>35.14322711684494</v>
      </c>
      <c r="BA64" s="184">
        <v>35.223880148967382</v>
      </c>
      <c r="BB64" s="184">
        <v>35.017184443025727</v>
      </c>
      <c r="BC64" s="184">
        <v>34.883155818540438</v>
      </c>
      <c r="BD64" s="184">
        <v>35.036743375756316</v>
      </c>
      <c r="BE64" s="184">
        <v>35.018919092353173</v>
      </c>
      <c r="BF64" s="184">
        <v>34.994674308532744</v>
      </c>
      <c r="BG64" s="184">
        <v>34.990068918823326</v>
      </c>
      <c r="BH64" s="184">
        <v>35.204087556228274</v>
      </c>
      <c r="BI64" s="184">
        <v>35.193266755668667</v>
      </c>
      <c r="BJ64" s="184">
        <v>35.054487821693648</v>
      </c>
      <c r="BK64" s="184">
        <v>35.189462403555595</v>
      </c>
      <c r="BL64" s="184">
        <v>36.154819181751769</v>
      </c>
      <c r="BM64" s="184">
        <v>36.06076053811659</v>
      </c>
      <c r="BN64" s="184">
        <v>36.030524556889361</v>
      </c>
      <c r="BO64" s="184">
        <v>36.378800850837543</v>
      </c>
      <c r="BP64" s="184">
        <v>37.544211061733684</v>
      </c>
      <c r="BQ64" s="184">
        <v>36.03074968845884</v>
      </c>
      <c r="BR64" s="184">
        <v>36.155948448322661</v>
      </c>
      <c r="BS64" s="184">
        <v>36.141031882787679</v>
      </c>
      <c r="BT64" s="184">
        <v>36.038947114071391</v>
      </c>
      <c r="BU64" s="184">
        <v>36.183480149137537</v>
      </c>
      <c r="BV64" s="184">
        <v>36.041007459532565</v>
      </c>
      <c r="BW64" s="184">
        <v>36.17480594617129</v>
      </c>
      <c r="BX64" s="184">
        <v>36.585432688948998</v>
      </c>
      <c r="BY64" s="184">
        <v>36.974427908817134</v>
      </c>
      <c r="BZ64" s="184">
        <v>36.932207760784749</v>
      </c>
      <c r="CA64" s="184">
        <v>36.941722547546249</v>
      </c>
      <c r="CB64" s="184">
        <v>36.753214445828142</v>
      </c>
      <c r="CC64" s="184">
        <v>36.603757954592112</v>
      </c>
      <c r="CD64" s="184">
        <v>36.569836335321604</v>
      </c>
      <c r="CE64" s="184">
        <v>36.725820956893763</v>
      </c>
      <c r="CF64" s="184">
        <v>36.928722010054365</v>
      </c>
      <c r="CG64" s="184">
        <v>36.740101304894097</v>
      </c>
      <c r="CH64" s="184">
        <v>36.724762888044665</v>
      </c>
      <c r="CI64" s="184">
        <v>36.691555374514785</v>
      </c>
      <c r="CJ64" s="184">
        <v>38.687185716348239</v>
      </c>
      <c r="CK64" s="184">
        <v>38.753772701452235</v>
      </c>
      <c r="CL64" s="184">
        <v>38.566982719862388</v>
      </c>
      <c r="CM64" s="184">
        <v>38.40900206132342</v>
      </c>
      <c r="CN64" s="184">
        <v>38.804540587447228</v>
      </c>
      <c r="CO64" s="184">
        <v>38.599435294117647</v>
      </c>
      <c r="CP64" s="184">
        <v>38.876174786209027</v>
      </c>
      <c r="CQ64" s="184">
        <v>38.717436854884731</v>
      </c>
      <c r="CR64" s="184">
        <v>38.602237170765385</v>
      </c>
      <c r="CS64" s="184">
        <v>38.746021852862647</v>
      </c>
      <c r="CT64" s="184">
        <v>38.409993680852985</v>
      </c>
      <c r="CU64" s="184">
        <v>38.538574164878945</v>
      </c>
      <c r="CV64" s="184">
        <v>39.983305444148066</v>
      </c>
      <c r="CW64" s="184">
        <v>40.076268621750842</v>
      </c>
      <c r="CX64" s="184">
        <v>40.823497649074724</v>
      </c>
      <c r="CY64" s="184">
        <v>40.631036932746916</v>
      </c>
      <c r="CZ64" s="184">
        <v>39.889122635355513</v>
      </c>
      <c r="DA64" s="184">
        <v>40.225475506356553</v>
      </c>
      <c r="DB64" s="184">
        <v>39.856422731939787</v>
      </c>
      <c r="DC64" s="184">
        <v>39.684680518879745</v>
      </c>
      <c r="DD64" s="184">
        <v>40.079894610241354</v>
      </c>
      <c r="DE64" s="184">
        <v>39.887283498470701</v>
      </c>
      <c r="DF64" s="184">
        <v>40.038671024837569</v>
      </c>
      <c r="DG64" s="184">
        <v>40.01384543321003</v>
      </c>
      <c r="DH64" s="184">
        <v>41.677469138776736</v>
      </c>
      <c r="DI64" s="184">
        <v>41.228264500665787</v>
      </c>
      <c r="DJ64" s="184">
        <v>41.55353543937796</v>
      </c>
      <c r="DK64" s="184">
        <v>41.439516106517161</v>
      </c>
      <c r="DL64" s="184">
        <v>42.057724924402187</v>
      </c>
      <c r="DM64" s="184">
        <v>41.590043743734626</v>
      </c>
      <c r="DN64" s="184">
        <v>41.539030378572662</v>
      </c>
      <c r="DO64" s="184">
        <v>41.613375541777614</v>
      </c>
      <c r="DP64" s="184">
        <v>41.611074717166247</v>
      </c>
      <c r="DQ64" s="184">
        <v>41.576204086873219</v>
      </c>
      <c r="DR64" s="184">
        <v>41.563381381381383</v>
      </c>
      <c r="DS64" s="184">
        <v>41.370072787379662</v>
      </c>
      <c r="DT64" s="184">
        <v>43.274715724872635</v>
      </c>
      <c r="DU64" s="184">
        <v>43.545898854123124</v>
      </c>
      <c r="DV64" s="184">
        <v>43.316862685543526</v>
      </c>
      <c r="DW64" s="184">
        <v>43.603744066637404</v>
      </c>
      <c r="DX64" s="184">
        <v>43.514537175290954</v>
      </c>
      <c r="DY64" s="184">
        <v>43.528384960695497</v>
      </c>
      <c r="DZ64" s="184">
        <v>43.124913406091572</v>
      </c>
      <c r="EA64" s="184">
        <v>43.482614019900595</v>
      </c>
      <c r="EB64" s="184">
        <v>43.176700946617331</v>
      </c>
      <c r="EC64" s="184">
        <v>43.518079161585206</v>
      </c>
      <c r="ED64" s="184">
        <v>43.517685603223129</v>
      </c>
      <c r="EE64" s="184">
        <v>43.477532269500102</v>
      </c>
      <c r="EF64" s="184">
        <v>44.369335944316269</v>
      </c>
      <c r="EG64" s="184">
        <v>44.250796234815517</v>
      </c>
      <c r="EH64" s="184">
        <v>44.23004265249493</v>
      </c>
      <c r="EI64" s="184">
        <v>44.637547602661165</v>
      </c>
      <c r="EJ64" s="184">
        <v>44.59361980823661</v>
      </c>
      <c r="EK64" s="184">
        <v>44.449355307557838</v>
      </c>
      <c r="EL64" s="184">
        <v>44.391131770334006</v>
      </c>
      <c r="EM64" s="184">
        <v>44.40411375442222</v>
      </c>
      <c r="EN64" s="184">
        <v>44.27262440020418</v>
      </c>
      <c r="EO64" s="184">
        <v>44.253276542573239</v>
      </c>
      <c r="EP64" s="184">
        <v>44.438797929350748</v>
      </c>
      <c r="EQ64" s="184">
        <v>44.385428460980904</v>
      </c>
      <c r="ER64" s="184">
        <v>47.96452851617957</v>
      </c>
      <c r="ES64" s="184">
        <v>47.857640423896697</v>
      </c>
      <c r="ET64" s="184">
        <v>48.204177394719615</v>
      </c>
      <c r="EU64" s="184">
        <v>47.847631387347853</v>
      </c>
      <c r="EV64" s="184">
        <v>48.019449904693836</v>
      </c>
      <c r="EW64" s="184">
        <v>47.843525149712832</v>
      </c>
      <c r="EX64" s="184">
        <v>47.804592098813835</v>
      </c>
      <c r="EY64" s="184">
        <v>47.984046484840199</v>
      </c>
      <c r="EZ64" s="184">
        <v>48.052169611670436</v>
      </c>
      <c r="FA64" s="184">
        <v>47.831304702094677</v>
      </c>
      <c r="FB64" s="184">
        <v>48.03002742826844</v>
      </c>
      <c r="FC64" s="184">
        <v>47.7913200479911</v>
      </c>
      <c r="FD64" s="184">
        <v>54.140429234338754</v>
      </c>
      <c r="FE64" s="184">
        <v>54.210267037004634</v>
      </c>
      <c r="FF64" s="184">
        <v>54.16033562779981</v>
      </c>
      <c r="FG64" s="184">
        <v>55.564017802332728</v>
      </c>
      <c r="FH64" s="184">
        <v>55.247549339222488</v>
      </c>
      <c r="FI64" s="184">
        <v>54.196237999876132</v>
      </c>
      <c r="FJ64" s="184">
        <v>54.139848899207117</v>
      </c>
      <c r="FK64" s="184">
        <v>54.146654888568655</v>
      </c>
      <c r="FL64" s="184">
        <v>54.416057619408647</v>
      </c>
      <c r="FM64" s="184">
        <v>54.561629649611845</v>
      </c>
      <c r="FN64" s="184">
        <v>54.186888268559244</v>
      </c>
      <c r="FO64" s="184">
        <v>54.144612748390159</v>
      </c>
      <c r="FP64" s="184">
        <v>57.835722112296544</v>
      </c>
      <c r="FQ64" s="184">
        <v>57.713929120203716</v>
      </c>
      <c r="FR64" s="184">
        <v>58.050673808461049</v>
      </c>
      <c r="FS64" s="184">
        <v>57.689166193694859</v>
      </c>
      <c r="FT64" s="184">
        <v>57.478088418056444</v>
      </c>
      <c r="FU64" s="184">
        <v>57.692266442412866</v>
      </c>
      <c r="FV64" s="184">
        <v>57.847092585622882</v>
      </c>
      <c r="FW64" s="184">
        <v>57.844809558190839</v>
      </c>
      <c r="FX64" s="184">
        <v>57.706344003564809</v>
      </c>
      <c r="FY64" s="184">
        <v>57.48053986719308</v>
      </c>
      <c r="FZ64" s="184">
        <v>57.889997940288971</v>
      </c>
      <c r="GA64" s="184">
        <v>58.033422631381605</v>
      </c>
    </row>
    <row r="65" spans="2:183">
      <c r="B65" s="42"/>
      <c r="C65" s="185"/>
      <c r="D65" s="187"/>
      <c r="E65" s="187"/>
      <c r="F65" s="187"/>
      <c r="G65" s="187"/>
      <c r="H65" s="187"/>
      <c r="I65" s="187"/>
      <c r="J65" s="187"/>
      <c r="K65" s="187"/>
      <c r="L65" s="187"/>
      <c r="M65" s="187"/>
      <c r="N65" s="187"/>
      <c r="O65" s="187"/>
      <c r="P65" s="187"/>
      <c r="Q65" s="187"/>
      <c r="R65" s="187"/>
      <c r="S65" s="187"/>
      <c r="T65" s="187"/>
      <c r="U65" s="187"/>
      <c r="V65" s="187"/>
      <c r="W65" s="187"/>
      <c r="X65" s="187"/>
      <c r="Y65" s="187"/>
      <c r="Z65" s="187"/>
      <c r="AA65" s="187"/>
      <c r="AB65" s="187"/>
      <c r="AC65" s="187"/>
      <c r="AD65" s="187"/>
      <c r="AE65" s="187"/>
      <c r="AF65" s="187"/>
      <c r="AG65" s="187"/>
      <c r="AH65" s="187"/>
      <c r="AI65" s="187"/>
      <c r="AJ65" s="187"/>
      <c r="AK65" s="187"/>
      <c r="AL65" s="187"/>
      <c r="AM65" s="187"/>
      <c r="AN65" s="187"/>
      <c r="AO65" s="187"/>
      <c r="AP65" s="187"/>
      <c r="AQ65" s="187"/>
      <c r="AR65" s="187"/>
      <c r="AS65" s="187"/>
      <c r="AT65" s="187"/>
      <c r="AU65" s="187"/>
      <c r="AV65" s="187"/>
      <c r="AW65" s="187"/>
      <c r="AX65" s="187"/>
      <c r="AY65" s="187"/>
      <c r="AZ65" s="187"/>
      <c r="BA65" s="187"/>
      <c r="BB65" s="187"/>
      <c r="BC65" s="187"/>
      <c r="BD65" s="187"/>
      <c r="BE65" s="187"/>
      <c r="BF65" s="187"/>
      <c r="BG65" s="187"/>
      <c r="BH65" s="187"/>
      <c r="BI65" s="187"/>
      <c r="BJ65" s="187"/>
      <c r="BK65" s="187"/>
      <c r="BL65" s="187"/>
      <c r="BM65" s="187"/>
      <c r="BN65" s="187"/>
      <c r="BO65" s="187"/>
      <c r="BP65" s="187"/>
      <c r="BQ65" s="187"/>
      <c r="BR65" s="187"/>
      <c r="BS65" s="187"/>
      <c r="BT65" s="187"/>
      <c r="BU65" s="187"/>
      <c r="BV65" s="187"/>
      <c r="BW65" s="187"/>
      <c r="BX65" s="187"/>
      <c r="BY65" s="187"/>
      <c r="BZ65" s="187"/>
      <c r="CA65" s="187"/>
      <c r="CB65" s="187"/>
      <c r="CC65" s="187"/>
      <c r="CD65" s="187"/>
      <c r="CE65" s="187"/>
      <c r="CF65" s="187"/>
      <c r="CG65" s="187"/>
      <c r="CH65" s="187"/>
      <c r="CI65" s="187"/>
      <c r="CJ65" s="187"/>
      <c r="CK65" s="187"/>
      <c r="CL65" s="187"/>
      <c r="CM65" s="187"/>
      <c r="CN65" s="187"/>
      <c r="CO65" s="187"/>
      <c r="CP65" s="187"/>
      <c r="CQ65" s="187"/>
      <c r="CR65" s="187"/>
      <c r="CS65" s="187"/>
      <c r="CT65" s="187"/>
      <c r="CU65" s="187"/>
      <c r="CV65" s="187"/>
      <c r="CW65" s="187"/>
      <c r="CX65" s="187"/>
      <c r="CY65" s="187"/>
      <c r="CZ65" s="187"/>
      <c r="DA65" s="187"/>
      <c r="DB65" s="187"/>
      <c r="DC65" s="187"/>
      <c r="DD65" s="187"/>
      <c r="DE65" s="187"/>
      <c r="DF65" s="187"/>
      <c r="DG65" s="187"/>
      <c r="DH65" s="187"/>
      <c r="DI65" s="187"/>
      <c r="DJ65" s="187"/>
      <c r="DK65" s="187"/>
      <c r="DL65" s="187"/>
      <c r="DM65" s="187"/>
      <c r="DN65" s="187"/>
      <c r="DO65" s="187"/>
      <c r="DP65" s="187"/>
      <c r="DQ65" s="187"/>
      <c r="DR65" s="187"/>
      <c r="DS65" s="187"/>
      <c r="DT65" s="187"/>
      <c r="DU65" s="187"/>
      <c r="DV65" s="187"/>
      <c r="DW65" s="187"/>
      <c r="DX65" s="187"/>
      <c r="DY65" s="187"/>
      <c r="DZ65" s="187"/>
      <c r="EA65" s="187"/>
      <c r="EB65" s="187"/>
      <c r="EC65" s="187"/>
      <c r="ED65" s="187"/>
      <c r="EE65" s="187"/>
      <c r="EF65" s="187"/>
      <c r="EG65" s="187"/>
      <c r="EH65" s="187"/>
      <c r="EI65" s="187"/>
      <c r="EJ65" s="187"/>
      <c r="EK65" s="187"/>
      <c r="EL65" s="187"/>
      <c r="EM65" s="187"/>
      <c r="EN65" s="187"/>
      <c r="EO65" s="187"/>
      <c r="EP65" s="187"/>
      <c r="EQ65" s="187"/>
      <c r="ER65" s="187"/>
      <c r="ES65" s="187"/>
      <c r="ET65" s="187"/>
      <c r="EU65" s="187"/>
      <c r="EV65" s="187"/>
      <c r="EW65" s="187"/>
      <c r="EX65" s="187"/>
      <c r="EY65" s="187"/>
      <c r="EZ65" s="187"/>
      <c r="FA65" s="187"/>
      <c r="FB65" s="187"/>
      <c r="FC65" s="187"/>
      <c r="FD65" s="187"/>
      <c r="FE65" s="187"/>
      <c r="FF65" s="187"/>
      <c r="FG65" s="187"/>
      <c r="FH65" s="187"/>
      <c r="FI65" s="187"/>
      <c r="FJ65" s="187"/>
      <c r="FK65" s="187"/>
      <c r="FL65" s="187"/>
      <c r="FM65" s="187"/>
      <c r="FN65" s="187"/>
      <c r="FO65" s="187"/>
      <c r="FP65" s="187"/>
      <c r="FQ65" s="187"/>
      <c r="FR65" s="187"/>
      <c r="FS65" s="187"/>
      <c r="FT65" s="187"/>
      <c r="FU65" s="187"/>
      <c r="FV65" s="187"/>
      <c r="FW65" s="187"/>
      <c r="FX65" s="187"/>
      <c r="FY65" s="187"/>
      <c r="FZ65" s="187"/>
      <c r="GA65" s="187"/>
    </row>
    <row r="66" spans="2:183">
      <c r="B66" s="188" t="s">
        <v>32</v>
      </c>
      <c r="C66" s="189" t="s">
        <v>33</v>
      </c>
      <c r="D66" s="162">
        <v>41275</v>
      </c>
      <c r="E66" s="162">
        <v>41306</v>
      </c>
      <c r="F66" s="162">
        <v>41334</v>
      </c>
      <c r="G66" s="162">
        <v>41365</v>
      </c>
      <c r="H66" s="162">
        <v>41395</v>
      </c>
      <c r="I66" s="162">
        <v>41426</v>
      </c>
      <c r="J66" s="162">
        <v>41456</v>
      </c>
      <c r="K66" s="162">
        <v>41487</v>
      </c>
      <c r="L66" s="162">
        <v>41518</v>
      </c>
      <c r="M66" s="162">
        <v>41548</v>
      </c>
      <c r="N66" s="162">
        <v>41579</v>
      </c>
      <c r="O66" s="162">
        <v>41609</v>
      </c>
      <c r="P66" s="162">
        <v>41640</v>
      </c>
      <c r="Q66" s="162">
        <v>41671</v>
      </c>
      <c r="R66" s="162">
        <v>41699</v>
      </c>
      <c r="S66" s="162">
        <v>41730</v>
      </c>
      <c r="T66" s="162">
        <v>41760</v>
      </c>
      <c r="U66" s="162">
        <v>41791</v>
      </c>
      <c r="V66" s="162">
        <v>41821</v>
      </c>
      <c r="W66" s="162">
        <v>41852</v>
      </c>
      <c r="X66" s="162">
        <v>41883</v>
      </c>
      <c r="Y66" s="162">
        <v>41913</v>
      </c>
      <c r="Z66" s="162">
        <v>41944</v>
      </c>
      <c r="AA66" s="162">
        <v>41974</v>
      </c>
      <c r="AB66" s="162">
        <v>42005</v>
      </c>
      <c r="AC66" s="162">
        <v>42036</v>
      </c>
      <c r="AD66" s="162">
        <v>42064</v>
      </c>
      <c r="AE66" s="162">
        <v>42095</v>
      </c>
      <c r="AF66" s="162">
        <v>42125</v>
      </c>
      <c r="AG66" s="162">
        <v>42156</v>
      </c>
      <c r="AH66" s="162">
        <v>42186</v>
      </c>
      <c r="AI66" s="162">
        <v>42217</v>
      </c>
      <c r="AJ66" s="162">
        <v>42248</v>
      </c>
      <c r="AK66" s="162">
        <v>42278</v>
      </c>
      <c r="AL66" s="162">
        <v>42309</v>
      </c>
      <c r="AM66" s="162">
        <v>42339</v>
      </c>
      <c r="AN66" s="162">
        <v>42370</v>
      </c>
      <c r="AO66" s="162">
        <v>42401</v>
      </c>
      <c r="AP66" s="162">
        <v>42430</v>
      </c>
      <c r="AQ66" s="162">
        <v>42461</v>
      </c>
      <c r="AR66" s="162">
        <v>42491</v>
      </c>
      <c r="AS66" s="162">
        <v>42522</v>
      </c>
      <c r="AT66" s="162">
        <v>42552</v>
      </c>
      <c r="AU66" s="162">
        <v>42583</v>
      </c>
      <c r="AV66" s="162">
        <v>42614</v>
      </c>
      <c r="AW66" s="162">
        <v>42644</v>
      </c>
      <c r="AX66" s="162">
        <v>42675</v>
      </c>
      <c r="AY66" s="162">
        <v>42705</v>
      </c>
      <c r="AZ66" s="162">
        <v>42736</v>
      </c>
      <c r="BA66" s="162">
        <v>42767</v>
      </c>
      <c r="BB66" s="162">
        <v>42795</v>
      </c>
      <c r="BC66" s="162">
        <v>42826</v>
      </c>
      <c r="BD66" s="162">
        <v>42856</v>
      </c>
      <c r="BE66" s="162">
        <v>42887</v>
      </c>
      <c r="BF66" s="162">
        <v>42917</v>
      </c>
      <c r="BG66" s="162">
        <v>42948</v>
      </c>
      <c r="BH66" s="162">
        <v>42979</v>
      </c>
      <c r="BI66" s="162">
        <v>43009</v>
      </c>
      <c r="BJ66" s="162">
        <v>43040</v>
      </c>
      <c r="BK66" s="162">
        <v>43070</v>
      </c>
      <c r="BL66" s="162">
        <v>43101</v>
      </c>
      <c r="BM66" s="162">
        <v>43132</v>
      </c>
      <c r="BN66" s="162">
        <v>43160</v>
      </c>
      <c r="BO66" s="162">
        <v>43191</v>
      </c>
      <c r="BP66" s="162">
        <v>43221</v>
      </c>
      <c r="BQ66" s="162">
        <v>43252</v>
      </c>
      <c r="BR66" s="162">
        <v>43282</v>
      </c>
      <c r="BS66" s="162">
        <v>43313</v>
      </c>
      <c r="BT66" s="162">
        <v>43344</v>
      </c>
      <c r="BU66" s="162">
        <v>43374</v>
      </c>
      <c r="BV66" s="162">
        <v>43405</v>
      </c>
      <c r="BW66" s="162">
        <v>43435</v>
      </c>
      <c r="BX66" s="162">
        <v>43466</v>
      </c>
      <c r="BY66" s="162">
        <v>43497</v>
      </c>
      <c r="BZ66" s="162">
        <v>43525</v>
      </c>
      <c r="CA66" s="162">
        <v>43556</v>
      </c>
      <c r="CB66" s="162">
        <v>43586</v>
      </c>
      <c r="CC66" s="162">
        <v>43617</v>
      </c>
      <c r="CD66" s="162">
        <v>43647</v>
      </c>
      <c r="CE66" s="162">
        <v>43678</v>
      </c>
      <c r="CF66" s="162">
        <v>43709</v>
      </c>
      <c r="CG66" s="162">
        <v>43739</v>
      </c>
      <c r="CH66" s="162">
        <v>43770</v>
      </c>
      <c r="CI66" s="162">
        <v>43800</v>
      </c>
      <c r="CJ66" s="162">
        <v>43831</v>
      </c>
      <c r="CK66" s="162">
        <v>43862</v>
      </c>
      <c r="CL66" s="162">
        <v>43891</v>
      </c>
      <c r="CM66" s="162">
        <v>43922</v>
      </c>
      <c r="CN66" s="162">
        <v>43952</v>
      </c>
      <c r="CO66" s="162">
        <v>43983</v>
      </c>
      <c r="CP66" s="162">
        <v>44013</v>
      </c>
      <c r="CQ66" s="162">
        <v>44044</v>
      </c>
      <c r="CR66" s="162">
        <v>44075</v>
      </c>
      <c r="CS66" s="162">
        <v>44105</v>
      </c>
      <c r="CT66" s="162">
        <v>44136</v>
      </c>
      <c r="CU66" s="162">
        <v>44166</v>
      </c>
      <c r="CV66" s="162">
        <v>44197</v>
      </c>
      <c r="CW66" s="162">
        <v>44228</v>
      </c>
      <c r="CX66" s="162">
        <v>44256</v>
      </c>
      <c r="CY66" s="162">
        <v>44287</v>
      </c>
      <c r="CZ66" s="162">
        <v>44317</v>
      </c>
      <c r="DA66" s="162">
        <v>44348</v>
      </c>
      <c r="DB66" s="162">
        <v>44378</v>
      </c>
      <c r="DC66" s="162">
        <v>44409</v>
      </c>
      <c r="DD66" s="162">
        <v>44440</v>
      </c>
      <c r="DE66" s="162">
        <v>44470</v>
      </c>
      <c r="DF66" s="162">
        <v>44501</v>
      </c>
      <c r="DG66" s="162">
        <v>44531</v>
      </c>
      <c r="DH66" s="162">
        <v>44562</v>
      </c>
      <c r="DI66" s="162">
        <v>44593</v>
      </c>
      <c r="DJ66" s="162">
        <v>44621</v>
      </c>
      <c r="DK66" s="162">
        <v>44652</v>
      </c>
      <c r="DL66" s="162">
        <v>44682</v>
      </c>
      <c r="DM66" s="162">
        <v>44713</v>
      </c>
      <c r="DN66" s="162">
        <v>44743</v>
      </c>
      <c r="DO66" s="162">
        <v>44774</v>
      </c>
      <c r="DP66" s="162">
        <v>44805</v>
      </c>
      <c r="DQ66" s="162">
        <v>44835</v>
      </c>
      <c r="DR66" s="162">
        <v>44866</v>
      </c>
      <c r="DS66" s="162">
        <v>44896</v>
      </c>
      <c r="DT66" s="162">
        <v>44927</v>
      </c>
      <c r="DU66" s="162">
        <v>44958</v>
      </c>
      <c r="DV66" s="162">
        <v>44986</v>
      </c>
      <c r="DW66" s="162">
        <v>45017</v>
      </c>
      <c r="DX66" s="162">
        <v>45047</v>
      </c>
      <c r="DY66" s="162">
        <v>45078</v>
      </c>
      <c r="DZ66" s="162">
        <v>45108</v>
      </c>
      <c r="EA66" s="162">
        <v>45139</v>
      </c>
      <c r="EB66" s="162">
        <v>45170</v>
      </c>
      <c r="EC66" s="162">
        <v>45200</v>
      </c>
      <c r="ED66" s="162">
        <v>45231</v>
      </c>
      <c r="EE66" s="162">
        <v>45261</v>
      </c>
      <c r="EF66" s="162">
        <v>45292</v>
      </c>
      <c r="EG66" s="162">
        <v>45323</v>
      </c>
      <c r="EH66" s="162">
        <v>45352</v>
      </c>
      <c r="EI66" s="162">
        <v>45383</v>
      </c>
      <c r="EJ66" s="162">
        <v>45413</v>
      </c>
      <c r="EK66" s="162">
        <v>45444</v>
      </c>
      <c r="EL66" s="162">
        <v>45474</v>
      </c>
      <c r="EM66" s="162">
        <v>45505</v>
      </c>
      <c r="EN66" s="162">
        <v>45536</v>
      </c>
      <c r="EO66" s="162">
        <v>45566</v>
      </c>
      <c r="EP66" s="162">
        <v>45597</v>
      </c>
      <c r="EQ66" s="162">
        <v>45627</v>
      </c>
      <c r="ER66" s="162">
        <v>45658</v>
      </c>
      <c r="ES66" s="162">
        <v>45689</v>
      </c>
      <c r="ET66" s="162">
        <v>45717</v>
      </c>
      <c r="EU66" s="162">
        <v>45748</v>
      </c>
      <c r="EV66" s="162">
        <v>45778</v>
      </c>
      <c r="EW66" s="162">
        <v>45809</v>
      </c>
      <c r="EX66" s="162">
        <v>45839</v>
      </c>
      <c r="EY66" s="162">
        <v>45870</v>
      </c>
      <c r="EZ66" s="162">
        <v>45901</v>
      </c>
      <c r="FA66" s="162">
        <v>45931</v>
      </c>
      <c r="FB66" s="162">
        <v>45962</v>
      </c>
      <c r="FC66" s="162">
        <v>45992</v>
      </c>
      <c r="FD66" s="162">
        <v>46023</v>
      </c>
      <c r="FE66" s="162">
        <v>46054</v>
      </c>
      <c r="FF66" s="162">
        <v>46082</v>
      </c>
      <c r="FG66" s="162">
        <v>46113</v>
      </c>
      <c r="FH66" s="162">
        <v>46143</v>
      </c>
      <c r="FI66" s="162">
        <v>46174</v>
      </c>
      <c r="FJ66" s="162">
        <v>46204</v>
      </c>
      <c r="FK66" s="162">
        <v>46235</v>
      </c>
      <c r="FL66" s="162">
        <v>46266</v>
      </c>
      <c r="FM66" s="162">
        <v>46296</v>
      </c>
      <c r="FN66" s="162">
        <v>46327</v>
      </c>
      <c r="FO66" s="162">
        <v>46357</v>
      </c>
      <c r="FP66" s="162">
        <v>46388</v>
      </c>
      <c r="FQ66" s="162">
        <v>46419</v>
      </c>
      <c r="FR66" s="162">
        <v>46447</v>
      </c>
      <c r="FS66" s="162">
        <v>46478</v>
      </c>
      <c r="FT66" s="162">
        <v>46508</v>
      </c>
      <c r="FU66" s="162">
        <v>46539</v>
      </c>
      <c r="FV66" s="162">
        <v>46569</v>
      </c>
      <c r="FW66" s="162">
        <v>46600</v>
      </c>
      <c r="FX66" s="162">
        <v>46631</v>
      </c>
      <c r="FY66" s="162">
        <v>46661</v>
      </c>
      <c r="FZ66" s="162">
        <v>46692</v>
      </c>
      <c r="GA66" s="162">
        <v>46722</v>
      </c>
    </row>
    <row r="67" spans="2:183">
      <c r="B67" s="75" t="s">
        <v>3</v>
      </c>
      <c r="C67" s="163" t="s">
        <v>34</v>
      </c>
      <c r="D67" s="164">
        <v>152</v>
      </c>
      <c r="E67" s="165">
        <v>152</v>
      </c>
      <c r="F67" s="165">
        <v>152</v>
      </c>
      <c r="G67" s="165">
        <v>152</v>
      </c>
      <c r="H67" s="165">
        <v>152</v>
      </c>
      <c r="I67" s="165">
        <v>152</v>
      </c>
      <c r="J67" s="165">
        <v>152</v>
      </c>
      <c r="K67" s="165">
        <v>152</v>
      </c>
      <c r="L67" s="165">
        <v>152</v>
      </c>
      <c r="M67" s="165">
        <v>152</v>
      </c>
      <c r="N67" s="165">
        <v>152</v>
      </c>
      <c r="O67" s="165">
        <v>152</v>
      </c>
      <c r="P67" s="165">
        <v>152</v>
      </c>
      <c r="Q67" s="165">
        <v>152</v>
      </c>
      <c r="R67" s="165">
        <v>152</v>
      </c>
      <c r="S67" s="165">
        <v>152</v>
      </c>
      <c r="T67" s="165">
        <v>152</v>
      </c>
      <c r="U67" s="165">
        <v>152</v>
      </c>
      <c r="V67" s="165">
        <v>152</v>
      </c>
      <c r="W67" s="165">
        <v>152</v>
      </c>
      <c r="X67" s="165">
        <v>152</v>
      </c>
      <c r="Y67" s="165">
        <v>152</v>
      </c>
      <c r="Z67" s="165">
        <v>152</v>
      </c>
      <c r="AA67" s="165">
        <v>152</v>
      </c>
      <c r="AB67" s="165">
        <v>152</v>
      </c>
      <c r="AC67" s="165">
        <v>152</v>
      </c>
      <c r="AD67" s="165">
        <v>152</v>
      </c>
      <c r="AE67" s="165">
        <v>152</v>
      </c>
      <c r="AF67" s="165">
        <v>152</v>
      </c>
      <c r="AG67" s="165">
        <v>152</v>
      </c>
      <c r="AH67" s="165">
        <v>152</v>
      </c>
      <c r="AI67" s="165">
        <v>152</v>
      </c>
      <c r="AJ67" s="165">
        <v>152</v>
      </c>
      <c r="AK67" s="165">
        <v>152</v>
      </c>
      <c r="AL67" s="165">
        <v>152</v>
      </c>
      <c r="AM67" s="165">
        <v>152</v>
      </c>
      <c r="AN67" s="165">
        <v>152</v>
      </c>
      <c r="AO67" s="165">
        <v>152</v>
      </c>
      <c r="AP67" s="165">
        <v>152</v>
      </c>
      <c r="AQ67" s="165">
        <v>152</v>
      </c>
      <c r="AR67" s="165">
        <v>152</v>
      </c>
      <c r="AS67" s="165">
        <v>152</v>
      </c>
      <c r="AT67" s="165">
        <v>152</v>
      </c>
      <c r="AU67" s="165">
        <v>152</v>
      </c>
      <c r="AV67" s="165">
        <v>152</v>
      </c>
      <c r="AW67" s="165">
        <v>152</v>
      </c>
      <c r="AX67" s="165">
        <v>152</v>
      </c>
      <c r="AY67" s="165">
        <v>152</v>
      </c>
      <c r="AZ67" s="165">
        <v>152</v>
      </c>
      <c r="BA67" s="165">
        <v>152</v>
      </c>
      <c r="BB67" s="165">
        <v>152</v>
      </c>
      <c r="BC67" s="165">
        <v>152</v>
      </c>
      <c r="BD67" s="165">
        <v>152</v>
      </c>
      <c r="BE67" s="165">
        <v>152</v>
      </c>
      <c r="BF67" s="165">
        <v>152</v>
      </c>
      <c r="BG67" s="165">
        <v>152</v>
      </c>
      <c r="BH67" s="165">
        <v>152</v>
      </c>
      <c r="BI67" s="165">
        <v>152</v>
      </c>
      <c r="BJ67" s="165">
        <v>152</v>
      </c>
      <c r="BK67" s="165">
        <v>152</v>
      </c>
      <c r="BL67" s="165">
        <v>152</v>
      </c>
      <c r="BM67" s="165">
        <v>152</v>
      </c>
      <c r="BN67" s="165">
        <v>152</v>
      </c>
      <c r="BO67" s="165">
        <v>152</v>
      </c>
      <c r="BP67" s="165">
        <v>152</v>
      </c>
      <c r="BQ67" s="165">
        <v>152</v>
      </c>
      <c r="BR67" s="165">
        <v>152</v>
      </c>
      <c r="BS67" s="165">
        <v>152</v>
      </c>
      <c r="BT67" s="165">
        <v>152</v>
      </c>
      <c r="BU67" s="165">
        <v>152</v>
      </c>
      <c r="BV67" s="165">
        <v>152</v>
      </c>
      <c r="BW67" s="165">
        <v>152</v>
      </c>
      <c r="BX67" s="165">
        <v>152</v>
      </c>
      <c r="BY67" s="165">
        <v>152</v>
      </c>
      <c r="BZ67" s="165">
        <v>152</v>
      </c>
      <c r="CA67" s="165">
        <v>152</v>
      </c>
      <c r="CB67" s="165">
        <v>152</v>
      </c>
      <c r="CC67" s="165">
        <v>152</v>
      </c>
      <c r="CD67" s="165">
        <v>152</v>
      </c>
      <c r="CE67" s="165">
        <v>152</v>
      </c>
      <c r="CF67" s="165">
        <v>152</v>
      </c>
      <c r="CG67" s="165">
        <v>152</v>
      </c>
      <c r="CH67" s="165">
        <v>152</v>
      </c>
      <c r="CI67" s="165">
        <v>152</v>
      </c>
      <c r="CJ67" s="165">
        <v>152</v>
      </c>
      <c r="CK67" s="165">
        <v>152</v>
      </c>
      <c r="CL67" s="165">
        <v>152</v>
      </c>
      <c r="CM67" s="165">
        <v>152</v>
      </c>
      <c r="CN67" s="165">
        <v>152</v>
      </c>
      <c r="CO67" s="165">
        <v>152</v>
      </c>
      <c r="CP67" s="165">
        <v>152</v>
      </c>
      <c r="CQ67" s="165">
        <v>152</v>
      </c>
      <c r="CR67" s="165">
        <v>152</v>
      </c>
      <c r="CS67" s="165">
        <v>152</v>
      </c>
      <c r="CT67" s="165">
        <v>152</v>
      </c>
      <c r="CU67" s="165">
        <v>152</v>
      </c>
      <c r="CV67" s="165">
        <v>152</v>
      </c>
      <c r="CW67" s="165">
        <v>152</v>
      </c>
      <c r="CX67" s="165">
        <v>152</v>
      </c>
      <c r="CY67" s="165">
        <v>152</v>
      </c>
      <c r="CZ67" s="165">
        <v>152</v>
      </c>
      <c r="DA67" s="165">
        <v>152</v>
      </c>
      <c r="DB67" s="165">
        <v>152</v>
      </c>
      <c r="DC67" s="165">
        <v>152</v>
      </c>
      <c r="DD67" s="165">
        <v>152</v>
      </c>
      <c r="DE67" s="165">
        <v>152</v>
      </c>
      <c r="DF67" s="165">
        <v>152</v>
      </c>
      <c r="DG67" s="165">
        <v>152</v>
      </c>
      <c r="DH67" s="165">
        <v>152</v>
      </c>
      <c r="DI67" s="165">
        <v>152</v>
      </c>
      <c r="DJ67" s="165">
        <v>152</v>
      </c>
      <c r="DK67" s="165">
        <v>152</v>
      </c>
      <c r="DL67" s="165">
        <v>152</v>
      </c>
      <c r="DM67" s="165">
        <v>152</v>
      </c>
      <c r="DN67" s="165">
        <v>152</v>
      </c>
      <c r="DO67" s="165">
        <v>152</v>
      </c>
      <c r="DP67" s="165">
        <v>152</v>
      </c>
      <c r="DQ67" s="165">
        <v>152</v>
      </c>
      <c r="DR67" s="165">
        <v>152</v>
      </c>
      <c r="DS67" s="165">
        <v>152</v>
      </c>
      <c r="DT67" s="165">
        <v>152</v>
      </c>
      <c r="DU67" s="165">
        <v>152</v>
      </c>
      <c r="DV67" s="165">
        <v>152</v>
      </c>
      <c r="DW67" s="165">
        <v>152</v>
      </c>
      <c r="DX67" s="165">
        <v>152</v>
      </c>
      <c r="DY67" s="165">
        <v>152</v>
      </c>
      <c r="DZ67" s="165">
        <v>152</v>
      </c>
      <c r="EA67" s="165">
        <v>152</v>
      </c>
      <c r="EB67" s="165">
        <v>152</v>
      </c>
      <c r="EC67" s="165">
        <v>152</v>
      </c>
      <c r="ED67" s="165">
        <v>152</v>
      </c>
      <c r="EE67" s="165">
        <v>152</v>
      </c>
      <c r="EF67" s="165">
        <v>152</v>
      </c>
      <c r="EG67" s="165">
        <v>152</v>
      </c>
      <c r="EH67" s="165">
        <v>152</v>
      </c>
      <c r="EI67" s="165">
        <v>152</v>
      </c>
      <c r="EJ67" s="165">
        <v>152</v>
      </c>
      <c r="EK67" s="165">
        <v>152</v>
      </c>
      <c r="EL67" s="165">
        <v>152</v>
      </c>
      <c r="EM67" s="165">
        <v>152</v>
      </c>
      <c r="EN67" s="165">
        <v>152</v>
      </c>
      <c r="EO67" s="165">
        <v>152</v>
      </c>
      <c r="EP67" s="165">
        <v>152</v>
      </c>
      <c r="EQ67" s="165">
        <v>152</v>
      </c>
      <c r="ER67" s="165">
        <v>152</v>
      </c>
      <c r="ES67" s="165">
        <v>152</v>
      </c>
      <c r="ET67" s="165">
        <v>152</v>
      </c>
      <c r="EU67" s="165">
        <v>152</v>
      </c>
      <c r="EV67" s="165">
        <v>152</v>
      </c>
      <c r="EW67" s="165">
        <v>152</v>
      </c>
      <c r="EX67" s="165">
        <v>152</v>
      </c>
      <c r="EY67" s="165">
        <v>152</v>
      </c>
      <c r="EZ67" s="165">
        <v>152</v>
      </c>
      <c r="FA67" s="165">
        <v>152</v>
      </c>
      <c r="FB67" s="165">
        <v>152</v>
      </c>
      <c r="FC67" s="165">
        <v>152</v>
      </c>
      <c r="FD67" s="165">
        <v>152</v>
      </c>
      <c r="FE67" s="165">
        <v>152</v>
      </c>
      <c r="FF67" s="165">
        <v>152</v>
      </c>
      <c r="FG67" s="165">
        <v>152</v>
      </c>
      <c r="FH67" s="165">
        <v>152</v>
      </c>
      <c r="FI67" s="165">
        <v>152</v>
      </c>
      <c r="FJ67" s="165">
        <v>152</v>
      </c>
      <c r="FK67" s="165">
        <v>152</v>
      </c>
      <c r="FL67" s="165">
        <v>152</v>
      </c>
      <c r="FM67" s="165">
        <v>152</v>
      </c>
      <c r="FN67" s="165">
        <v>152</v>
      </c>
      <c r="FO67" s="165">
        <v>152</v>
      </c>
      <c r="FP67" s="165">
        <v>152</v>
      </c>
      <c r="FQ67" s="165">
        <v>152</v>
      </c>
      <c r="FR67" s="165">
        <v>152</v>
      </c>
      <c r="FS67" s="165">
        <v>152</v>
      </c>
      <c r="FT67" s="165">
        <v>152</v>
      </c>
      <c r="FU67" s="165">
        <v>152</v>
      </c>
      <c r="FV67" s="165">
        <v>152</v>
      </c>
      <c r="FW67" s="165">
        <v>152</v>
      </c>
      <c r="FX67" s="165">
        <v>152</v>
      </c>
      <c r="FY67" s="165">
        <v>152</v>
      </c>
      <c r="FZ67" s="165">
        <v>152</v>
      </c>
      <c r="GA67" s="165">
        <v>152</v>
      </c>
    </row>
    <row r="68" spans="2:183">
      <c r="B68" s="96" t="s">
        <v>3</v>
      </c>
      <c r="C68" s="166" t="s">
        <v>35</v>
      </c>
      <c r="D68" s="167">
        <v>44301.765833333331</v>
      </c>
      <c r="E68" s="168">
        <v>39921.583333333336</v>
      </c>
      <c r="F68" s="168">
        <v>41065.981666666667</v>
      </c>
      <c r="G68" s="168">
        <v>0</v>
      </c>
      <c r="H68" s="168">
        <v>19632.12875</v>
      </c>
      <c r="I68" s="168">
        <v>42747.945416666662</v>
      </c>
      <c r="J68" s="168">
        <v>44660.739583333336</v>
      </c>
      <c r="K68" s="168">
        <v>44434.322916666664</v>
      </c>
      <c r="L68" s="168">
        <v>42369.440000000002</v>
      </c>
      <c r="M68" s="168">
        <v>43228.117083333338</v>
      </c>
      <c r="N68" s="168">
        <v>41738.429583333338</v>
      </c>
      <c r="O68" s="168">
        <v>43587.091249999998</v>
      </c>
      <c r="P68" s="168">
        <v>44076.34375</v>
      </c>
      <c r="Q68" s="168">
        <v>39975.9375</v>
      </c>
      <c r="R68" s="168">
        <v>43510.703333333338</v>
      </c>
      <c r="S68" s="168">
        <v>42155.78125</v>
      </c>
      <c r="T68" s="168">
        <v>43336.099166666667</v>
      </c>
      <c r="U68" s="168">
        <v>42500.69</v>
      </c>
      <c r="V68" s="168">
        <v>44306.453333333331</v>
      </c>
      <c r="W68" s="168">
        <v>44320.416666666664</v>
      </c>
      <c r="X68" s="168">
        <v>42010.987083333333</v>
      </c>
      <c r="Y68" s="168">
        <v>43436.645833333336</v>
      </c>
      <c r="Z68" s="168">
        <v>41719.421666666662</v>
      </c>
      <c r="AA68" s="168">
        <v>43378.455833333333</v>
      </c>
      <c r="AB68" s="168">
        <v>43979.520833333336</v>
      </c>
      <c r="AC68" s="168">
        <v>39793.231666666667</v>
      </c>
      <c r="AD68" s="168">
        <v>43499.466249999998</v>
      </c>
      <c r="AE68" s="168">
        <v>41971.150833333333</v>
      </c>
      <c r="AF68" s="168">
        <v>13772.811250000001</v>
      </c>
      <c r="AG68" s="168">
        <v>42638.953333333338</v>
      </c>
      <c r="AH68" s="168">
        <v>44322.583333333336</v>
      </c>
      <c r="AI68" s="168">
        <v>44327.036666666667</v>
      </c>
      <c r="AJ68" s="168">
        <v>42271.754999999997</v>
      </c>
      <c r="AK68" s="168">
        <v>43432.846250000002</v>
      </c>
      <c r="AL68" s="168">
        <v>41841.84375</v>
      </c>
      <c r="AM68" s="168">
        <v>43195.895833333336</v>
      </c>
      <c r="AN68" s="168">
        <v>44308.3125</v>
      </c>
      <c r="AO68" s="168">
        <v>41555.408750000002</v>
      </c>
      <c r="AP68" s="168">
        <v>43960.557499999995</v>
      </c>
      <c r="AQ68" s="168">
        <v>42398.671666666662</v>
      </c>
      <c r="AR68" s="168">
        <v>43817.421666666669</v>
      </c>
      <c r="AS68" s="168">
        <v>42976.765833333338</v>
      </c>
      <c r="AT68" s="168">
        <v>44781.078333333331</v>
      </c>
      <c r="AU68" s="168">
        <v>44737.21875</v>
      </c>
      <c r="AV68" s="168">
        <v>42445.854166666664</v>
      </c>
      <c r="AW68" s="168">
        <v>43424.927083333336</v>
      </c>
      <c r="AX68" s="168">
        <v>42090.724166666667</v>
      </c>
      <c r="AY68" s="168">
        <v>43444.958333333336</v>
      </c>
      <c r="AZ68" s="168">
        <v>44527.182499999995</v>
      </c>
      <c r="BA68" s="168">
        <v>40106</v>
      </c>
      <c r="BB68" s="168">
        <v>43853.885416666664</v>
      </c>
      <c r="BC68" s="168">
        <v>12562.540416666667</v>
      </c>
      <c r="BD68" s="168">
        <v>43402.231666666667</v>
      </c>
      <c r="BE68" s="168">
        <v>42943.502500000002</v>
      </c>
      <c r="BF68" s="168">
        <v>44677.817500000005</v>
      </c>
      <c r="BG68" s="168">
        <v>44560.317500000005</v>
      </c>
      <c r="BH68" s="168">
        <v>42131.049583333333</v>
      </c>
      <c r="BI68" s="168">
        <v>43367.34375</v>
      </c>
      <c r="BJ68" s="168">
        <v>41945.697916666664</v>
      </c>
      <c r="BK68" s="168">
        <v>43490.817499999997</v>
      </c>
      <c r="BL68" s="168">
        <v>44534.614583333336</v>
      </c>
      <c r="BM68" s="168">
        <v>40371.150833333333</v>
      </c>
      <c r="BN68" s="168">
        <v>44160.140833333331</v>
      </c>
      <c r="BO68" s="168">
        <v>42432.351666666662</v>
      </c>
      <c r="BP68" s="168">
        <v>44278.083333333336</v>
      </c>
      <c r="BQ68" s="168">
        <v>43291.768333333333</v>
      </c>
      <c r="BR68" s="168">
        <v>45022.354166666664</v>
      </c>
      <c r="BS68" s="168">
        <v>45424.822916666664</v>
      </c>
      <c r="BT68" s="168">
        <v>42989.364583333336</v>
      </c>
      <c r="BU68" s="168">
        <v>44129.3125</v>
      </c>
      <c r="BV68" s="168">
        <v>42896.122499999998</v>
      </c>
      <c r="BW68" s="168">
        <v>44573.421666666669</v>
      </c>
      <c r="BX68" s="168">
        <v>45083.979166666664</v>
      </c>
      <c r="BY68" s="168">
        <v>41058.129999999997</v>
      </c>
      <c r="BZ68" s="168">
        <v>44723.182499999995</v>
      </c>
      <c r="CA68" s="168">
        <v>27615.692500000001</v>
      </c>
      <c r="CB68" s="168">
        <v>20431.915416666667</v>
      </c>
      <c r="CC68" s="168">
        <v>43954.140833333331</v>
      </c>
      <c r="CD68" s="168">
        <v>46032.254999999997</v>
      </c>
      <c r="CE68" s="168">
        <v>46198.833333333336</v>
      </c>
      <c r="CF68" s="168">
        <v>44183.208333333336</v>
      </c>
      <c r="CG68" s="168">
        <v>45558.239583333336</v>
      </c>
      <c r="CH68" s="168">
        <v>45120.28125</v>
      </c>
      <c r="CI68" s="168">
        <v>46903.432500000003</v>
      </c>
      <c r="CJ68" s="168">
        <v>46792.552083333336</v>
      </c>
      <c r="CK68" s="168">
        <v>43691.90625</v>
      </c>
      <c r="CL68" s="168">
        <v>46035.036666666667</v>
      </c>
      <c r="CM68" s="168">
        <v>44495.328333333331</v>
      </c>
      <c r="CN68" s="168">
        <v>45961.447916666664</v>
      </c>
      <c r="CO68" s="168">
        <v>44572.4375</v>
      </c>
      <c r="CP68" s="168">
        <v>46667.052083333336</v>
      </c>
      <c r="CQ68" s="168">
        <v>46509.802083333336</v>
      </c>
      <c r="CR68" s="168">
        <v>44556.307499999995</v>
      </c>
      <c r="CS68" s="168">
        <v>45829.90625</v>
      </c>
      <c r="CT68" s="168">
        <v>45110.197916666664</v>
      </c>
      <c r="CU68" s="168">
        <v>46881.765833333338</v>
      </c>
      <c r="CV68" s="168">
        <v>46936.6875</v>
      </c>
      <c r="CW68" s="168">
        <v>42366.552083333336</v>
      </c>
      <c r="CX68" s="168">
        <v>17905.463333333333</v>
      </c>
      <c r="CY68" s="168">
        <v>0</v>
      </c>
      <c r="CZ68" s="168">
        <v>45608.770833333336</v>
      </c>
      <c r="DA68" s="168">
        <v>44661.640833333331</v>
      </c>
      <c r="DB68" s="168">
        <v>46660.817499999997</v>
      </c>
      <c r="DC68" s="168">
        <v>46669.572916666664</v>
      </c>
      <c r="DD68" s="168">
        <v>44257.057499999995</v>
      </c>
      <c r="DE68" s="168">
        <v>45771.244999999995</v>
      </c>
      <c r="DF68" s="168">
        <v>44979.265833333331</v>
      </c>
      <c r="DG68" s="168">
        <v>46581.875</v>
      </c>
      <c r="DH68" s="168">
        <v>46356.650833333333</v>
      </c>
      <c r="DI68" s="168">
        <v>41915.841249999998</v>
      </c>
      <c r="DJ68" s="168">
        <v>45749.817500000005</v>
      </c>
      <c r="DK68" s="168">
        <v>43842.520833333336</v>
      </c>
      <c r="DL68" s="168">
        <v>45247.578333333331</v>
      </c>
      <c r="DM68" s="168">
        <v>44122.614583333336</v>
      </c>
      <c r="DN68" s="168">
        <v>46303.802083333336</v>
      </c>
      <c r="DO68" s="168">
        <v>46162.96875</v>
      </c>
      <c r="DP68" s="168">
        <v>43907.302083333336</v>
      </c>
      <c r="DQ68" s="168">
        <v>45396.828333333331</v>
      </c>
      <c r="DR68" s="168">
        <v>44612.671666666669</v>
      </c>
      <c r="DS68" s="168">
        <v>46182.974166666667</v>
      </c>
      <c r="DT68" s="168">
        <v>46499.59375</v>
      </c>
      <c r="DU68" s="168">
        <v>41841.328333333338</v>
      </c>
      <c r="DV68" s="168">
        <v>45905.724166666667</v>
      </c>
      <c r="DW68" s="168">
        <v>20538.653750000001</v>
      </c>
      <c r="DX68" s="168">
        <v>38092.942499999997</v>
      </c>
      <c r="DY68" s="168">
        <v>44203.520833333336</v>
      </c>
      <c r="DZ68" s="168">
        <v>46223.208333333336</v>
      </c>
      <c r="EA68" s="168">
        <v>46105.885416666664</v>
      </c>
      <c r="EB68" s="168">
        <v>44091.604166666664</v>
      </c>
      <c r="EC68" s="168">
        <v>45311.619999999995</v>
      </c>
      <c r="ED68" s="168">
        <v>44367.453333333331</v>
      </c>
      <c r="EE68" s="168">
        <v>46180.838333333333</v>
      </c>
      <c r="EF68" s="168">
        <v>46547.411666666667</v>
      </c>
      <c r="EG68" s="168">
        <v>43449.864583333336</v>
      </c>
      <c r="EH68" s="168">
        <v>45960.947916666664</v>
      </c>
      <c r="EI68" s="168">
        <v>44298.755000000005</v>
      </c>
      <c r="EJ68" s="168">
        <v>45591.510416666664</v>
      </c>
      <c r="EK68" s="168">
        <v>44263.484166666669</v>
      </c>
      <c r="EL68" s="168">
        <v>46413.083333333336</v>
      </c>
      <c r="EM68" s="168">
        <v>46236.385416666664</v>
      </c>
      <c r="EN68" s="168">
        <v>44347.145833333336</v>
      </c>
      <c r="EO68" s="168">
        <v>45630.869999999995</v>
      </c>
      <c r="EP68" s="168">
        <v>44424.770833333336</v>
      </c>
      <c r="EQ68" s="168">
        <v>46553.145833333336</v>
      </c>
      <c r="ER68" s="168">
        <v>46067.729166666664</v>
      </c>
      <c r="ES68" s="168">
        <v>41610.25</v>
      </c>
      <c r="ET68" s="168">
        <v>45612.182499999995</v>
      </c>
      <c r="EU68" s="168">
        <v>16229.522083333333</v>
      </c>
      <c r="EV68" s="168">
        <v>42365.867083333338</v>
      </c>
      <c r="EW68" s="168">
        <v>44178.8125</v>
      </c>
      <c r="EX68" s="168">
        <v>45981.729166666664</v>
      </c>
      <c r="EY68" s="168">
        <v>46120.03125</v>
      </c>
      <c r="EZ68" s="168">
        <v>43937.900833333333</v>
      </c>
      <c r="FA68" s="168">
        <v>45500.333333333336</v>
      </c>
      <c r="FB68" s="168">
        <v>44154.625</v>
      </c>
      <c r="FC68" s="168">
        <v>46155.036666666667</v>
      </c>
      <c r="FD68" s="168">
        <v>45518.427083333336</v>
      </c>
      <c r="FE68" s="168">
        <v>41128.268333333333</v>
      </c>
      <c r="FF68" s="168">
        <v>45431.234166666669</v>
      </c>
      <c r="FG68" s="168">
        <v>43930.963333333333</v>
      </c>
      <c r="FH68" s="168">
        <v>44948.400833333333</v>
      </c>
      <c r="FI68" s="168">
        <v>43804.838333333333</v>
      </c>
      <c r="FJ68" s="168">
        <v>45795.130000000005</v>
      </c>
      <c r="FK68" s="168">
        <v>45808.036666666667</v>
      </c>
      <c r="FL68" s="168">
        <v>43567.877500000002</v>
      </c>
      <c r="FM68" s="168">
        <v>45130.354166666664</v>
      </c>
      <c r="FN68" s="168">
        <v>43834.072916666664</v>
      </c>
      <c r="FO68" s="168">
        <v>45649.338333333333</v>
      </c>
      <c r="FP68" s="168">
        <v>45486.682499999995</v>
      </c>
      <c r="FQ68" s="168">
        <v>41203.315000000002</v>
      </c>
      <c r="FR68" s="168">
        <v>45424.6875</v>
      </c>
      <c r="FS68" s="168">
        <v>43854.020833333336</v>
      </c>
      <c r="FT68" s="168">
        <v>14430.735833333334</v>
      </c>
      <c r="FU68" s="168">
        <v>43748.900833333333</v>
      </c>
      <c r="FV68" s="168">
        <v>45726.583333333336</v>
      </c>
      <c r="FW68" s="168">
        <v>45548.166666666664</v>
      </c>
      <c r="FX68" s="168">
        <v>43523.604166666664</v>
      </c>
      <c r="FY68" s="168">
        <v>44894.025833333333</v>
      </c>
      <c r="FZ68" s="168">
        <v>43704.599166666667</v>
      </c>
      <c r="GA68" s="168">
        <v>45630.369999999995</v>
      </c>
    </row>
    <row r="69" spans="2:183">
      <c r="B69" s="96" t="s">
        <v>3</v>
      </c>
      <c r="C69" s="166" t="s">
        <v>36</v>
      </c>
      <c r="D69" s="169">
        <v>96176.8</v>
      </c>
      <c r="E69" s="170">
        <v>86649.41</v>
      </c>
      <c r="F69" s="170">
        <v>89111.2</v>
      </c>
      <c r="G69" s="170">
        <v>0</v>
      </c>
      <c r="H69" s="170">
        <v>42571.199999999997</v>
      </c>
      <c r="I69" s="170">
        <v>92776</v>
      </c>
      <c r="J69" s="170">
        <v>96991.8</v>
      </c>
      <c r="K69" s="170">
        <v>96476.800000000003</v>
      </c>
      <c r="L69" s="170">
        <v>91919</v>
      </c>
      <c r="M69" s="170">
        <v>93731.8</v>
      </c>
      <c r="N69" s="170">
        <v>90489</v>
      </c>
      <c r="O69" s="170">
        <v>94546.8</v>
      </c>
      <c r="P69" s="170">
        <v>96573.8</v>
      </c>
      <c r="Q69" s="170">
        <v>87613</v>
      </c>
      <c r="R69" s="170">
        <v>95283.8</v>
      </c>
      <c r="S69" s="170">
        <v>92313</v>
      </c>
      <c r="T69" s="170">
        <v>94866.8</v>
      </c>
      <c r="U69" s="170">
        <v>93100</v>
      </c>
      <c r="V69" s="170">
        <v>97107.8</v>
      </c>
      <c r="W69" s="170">
        <v>97142.8</v>
      </c>
      <c r="X69" s="170">
        <v>91975</v>
      </c>
      <c r="Y69" s="170">
        <v>95125.8</v>
      </c>
      <c r="Z69" s="170">
        <v>91309</v>
      </c>
      <c r="AA69" s="170">
        <v>94966.8</v>
      </c>
      <c r="AB69" s="170">
        <v>95899.8</v>
      </c>
      <c r="AC69" s="170">
        <v>86769</v>
      </c>
      <c r="AD69" s="170">
        <v>94796.800000000003</v>
      </c>
      <c r="AE69" s="170">
        <v>91447</v>
      </c>
      <c r="AF69" s="170">
        <v>29989</v>
      </c>
      <c r="AG69" s="170">
        <v>92971.99</v>
      </c>
      <c r="AH69" s="170">
        <v>96673.8</v>
      </c>
      <c r="AI69" s="170">
        <v>96689.8</v>
      </c>
      <c r="AJ69" s="170">
        <v>92133</v>
      </c>
      <c r="AK69" s="170">
        <v>94662.8</v>
      </c>
      <c r="AL69" s="170">
        <v>91159</v>
      </c>
      <c r="AM69" s="170">
        <v>94096.8</v>
      </c>
      <c r="AN69" s="170">
        <v>96185.8</v>
      </c>
      <c r="AO69" s="170">
        <v>90229.2</v>
      </c>
      <c r="AP69" s="170">
        <v>95402.8</v>
      </c>
      <c r="AQ69" s="170">
        <v>91992</v>
      </c>
      <c r="AR69" s="170">
        <v>95081.8</v>
      </c>
      <c r="AS69" s="170">
        <v>93303</v>
      </c>
      <c r="AT69" s="170">
        <v>97263.8</v>
      </c>
      <c r="AU69" s="170">
        <v>97164.800000000003</v>
      </c>
      <c r="AV69" s="170">
        <v>92094</v>
      </c>
      <c r="AW69" s="170">
        <v>94188.800000000003</v>
      </c>
      <c r="AX69" s="170">
        <v>91296</v>
      </c>
      <c r="AY69" s="170">
        <v>94214.8</v>
      </c>
      <c r="AZ69" s="170">
        <v>96688.8</v>
      </c>
      <c r="BA69" s="170">
        <v>87082</v>
      </c>
      <c r="BB69" s="170">
        <v>95154.8</v>
      </c>
      <c r="BC69" s="170">
        <v>27239.200000000001</v>
      </c>
      <c r="BD69" s="170">
        <v>94129.8</v>
      </c>
      <c r="BE69" s="170">
        <v>93225</v>
      </c>
      <c r="BF69" s="170">
        <v>97032.8</v>
      </c>
      <c r="BG69" s="170">
        <v>96767.8</v>
      </c>
      <c r="BH69" s="170">
        <v>91388</v>
      </c>
      <c r="BI69" s="170">
        <v>94060.800000000003</v>
      </c>
      <c r="BJ69" s="170">
        <v>90968</v>
      </c>
      <c r="BK69" s="170">
        <v>94317.8</v>
      </c>
      <c r="BL69" s="170">
        <v>96708.800000000003</v>
      </c>
      <c r="BM69" s="170">
        <v>87686.41</v>
      </c>
      <c r="BN69" s="170">
        <v>95856.8</v>
      </c>
      <c r="BO69" s="170">
        <v>92075</v>
      </c>
      <c r="BP69" s="170">
        <v>96144.8</v>
      </c>
      <c r="BQ69" s="170">
        <v>94020</v>
      </c>
      <c r="BR69" s="170">
        <v>97816.8</v>
      </c>
      <c r="BS69" s="170">
        <v>98728.8</v>
      </c>
      <c r="BT69" s="170">
        <v>93337</v>
      </c>
      <c r="BU69" s="170">
        <v>95810.8</v>
      </c>
      <c r="BV69" s="170">
        <v>93140</v>
      </c>
      <c r="BW69" s="170">
        <v>96799.8</v>
      </c>
      <c r="BX69" s="170">
        <v>97972.800000000003</v>
      </c>
      <c r="BY69" s="170">
        <v>89249.41</v>
      </c>
      <c r="BZ69" s="170">
        <v>97139.8</v>
      </c>
      <c r="CA69" s="170">
        <v>60002.2</v>
      </c>
      <c r="CB69" s="170">
        <v>44392.2</v>
      </c>
      <c r="CC69" s="170">
        <v>95540</v>
      </c>
      <c r="CD69" s="170">
        <v>100116.8</v>
      </c>
      <c r="CE69" s="170">
        <v>100499.8</v>
      </c>
      <c r="CF69" s="170">
        <v>96053</v>
      </c>
      <c r="CG69" s="170">
        <v>99030.8</v>
      </c>
      <c r="CH69" s="170">
        <v>98209</v>
      </c>
      <c r="CI69" s="170">
        <v>102113.8</v>
      </c>
      <c r="CJ69" s="170">
        <v>101874.8</v>
      </c>
      <c r="CK69" s="170">
        <v>95102</v>
      </c>
      <c r="CL69" s="170">
        <v>100134.8</v>
      </c>
      <c r="CM69" s="170">
        <v>96776</v>
      </c>
      <c r="CN69" s="170">
        <v>99950.8</v>
      </c>
      <c r="CO69" s="170">
        <v>96939</v>
      </c>
      <c r="CP69" s="170">
        <v>101560.8</v>
      </c>
      <c r="CQ69" s="170">
        <v>101225.8</v>
      </c>
      <c r="CR69" s="170">
        <v>96912</v>
      </c>
      <c r="CS69" s="170">
        <v>99653.8</v>
      </c>
      <c r="CT69" s="170">
        <v>98186</v>
      </c>
      <c r="CU69" s="170">
        <v>102066.8</v>
      </c>
      <c r="CV69" s="170">
        <v>102184.8</v>
      </c>
      <c r="CW69" s="170">
        <v>92232.41</v>
      </c>
      <c r="CX69" s="170">
        <v>38956</v>
      </c>
      <c r="CY69" s="170">
        <v>0</v>
      </c>
      <c r="CZ69" s="170">
        <v>99151.8</v>
      </c>
      <c r="DA69" s="170">
        <v>97145</v>
      </c>
      <c r="DB69" s="170">
        <v>101547.8</v>
      </c>
      <c r="DC69" s="170">
        <v>101585.8</v>
      </c>
      <c r="DD69" s="170">
        <v>96230</v>
      </c>
      <c r="DE69" s="170">
        <v>99531.8</v>
      </c>
      <c r="DF69" s="170">
        <v>97888.99</v>
      </c>
      <c r="DG69" s="170">
        <v>101373.8</v>
      </c>
      <c r="DH69" s="170">
        <v>101836.8</v>
      </c>
      <c r="DI69" s="170">
        <v>92085.41</v>
      </c>
      <c r="DJ69" s="170">
        <v>100432.8</v>
      </c>
      <c r="DK69" s="170">
        <v>96201</v>
      </c>
      <c r="DL69" s="170">
        <v>99270.8</v>
      </c>
      <c r="DM69" s="170">
        <v>96836</v>
      </c>
      <c r="DN69" s="170">
        <v>101698.8</v>
      </c>
      <c r="DO69" s="170">
        <v>101387.8</v>
      </c>
      <c r="DP69" s="170">
        <v>96346</v>
      </c>
      <c r="DQ69" s="170">
        <v>99621.8</v>
      </c>
      <c r="DR69" s="170">
        <v>97978</v>
      </c>
      <c r="DS69" s="170">
        <v>101426.8</v>
      </c>
      <c r="DT69" s="170">
        <v>101685.8</v>
      </c>
      <c r="DU69" s="170">
        <v>91481.41</v>
      </c>
      <c r="DV69" s="170">
        <v>100308.8</v>
      </c>
      <c r="DW69" s="170">
        <v>44852.2</v>
      </c>
      <c r="DX69" s="170">
        <v>83189.8</v>
      </c>
      <c r="DY69" s="170">
        <v>96563</v>
      </c>
      <c r="DZ69" s="170">
        <v>101051.8</v>
      </c>
      <c r="EA69" s="170">
        <v>100763.8</v>
      </c>
      <c r="EB69" s="170">
        <v>96308</v>
      </c>
      <c r="EC69" s="170">
        <v>98948.800000000003</v>
      </c>
      <c r="ED69" s="170">
        <v>96951</v>
      </c>
      <c r="EE69" s="170">
        <v>100948.8</v>
      </c>
      <c r="EF69" s="170">
        <v>101316.8</v>
      </c>
      <c r="EG69" s="170">
        <v>94557.2</v>
      </c>
      <c r="EH69" s="170">
        <v>99959.8</v>
      </c>
      <c r="EI69" s="170">
        <v>96324</v>
      </c>
      <c r="EJ69" s="170">
        <v>99115.8</v>
      </c>
      <c r="EK69" s="170">
        <v>96247</v>
      </c>
      <c r="EL69" s="170">
        <v>101001.8</v>
      </c>
      <c r="EM69" s="170">
        <v>100582.8</v>
      </c>
      <c r="EN69" s="170">
        <v>96433</v>
      </c>
      <c r="EO69" s="170">
        <v>99205.8</v>
      </c>
      <c r="EP69" s="170">
        <v>96622</v>
      </c>
      <c r="EQ69" s="170">
        <v>101319.8</v>
      </c>
      <c r="ER69" s="170">
        <v>100216.8</v>
      </c>
      <c r="ES69" s="170">
        <v>90510.41</v>
      </c>
      <c r="ET69" s="170">
        <v>99166.8</v>
      </c>
      <c r="EU69" s="170">
        <v>35289</v>
      </c>
      <c r="EV69" s="170">
        <v>92076.2</v>
      </c>
      <c r="EW69" s="170">
        <v>96058</v>
      </c>
      <c r="EX69" s="170">
        <v>100000.8</v>
      </c>
      <c r="EY69" s="170">
        <v>100319.8</v>
      </c>
      <c r="EZ69" s="170">
        <v>95509</v>
      </c>
      <c r="FA69" s="170">
        <v>98904.8</v>
      </c>
      <c r="FB69" s="170">
        <v>96007</v>
      </c>
      <c r="FC69" s="170">
        <v>100415.8</v>
      </c>
      <c r="FD69" s="170">
        <v>98950.8</v>
      </c>
      <c r="FE69" s="170">
        <v>89412.41</v>
      </c>
      <c r="FF69" s="170">
        <v>98743.8</v>
      </c>
      <c r="FG69" s="170">
        <v>95480</v>
      </c>
      <c r="FH69" s="170">
        <v>97649.8</v>
      </c>
      <c r="FI69" s="170">
        <v>95190</v>
      </c>
      <c r="FJ69" s="170">
        <v>99588.800000000003</v>
      </c>
      <c r="FK69" s="170">
        <v>99616.8</v>
      </c>
      <c r="FL69" s="170">
        <v>94653</v>
      </c>
      <c r="FM69" s="170">
        <v>98082.8</v>
      </c>
      <c r="FN69" s="170">
        <v>95263</v>
      </c>
      <c r="FO69" s="170">
        <v>99248.8</v>
      </c>
      <c r="FP69" s="170">
        <v>98880.8</v>
      </c>
      <c r="FQ69" s="170">
        <v>89582.41</v>
      </c>
      <c r="FR69" s="170">
        <v>98734.8</v>
      </c>
      <c r="FS69" s="170">
        <v>95303</v>
      </c>
      <c r="FT69" s="170">
        <v>31345</v>
      </c>
      <c r="FU69" s="170">
        <v>95069</v>
      </c>
      <c r="FV69" s="170">
        <v>99433.8</v>
      </c>
      <c r="FW69" s="170">
        <v>99007.8</v>
      </c>
      <c r="FX69" s="170">
        <v>94549</v>
      </c>
      <c r="FY69" s="170">
        <v>97544.8</v>
      </c>
      <c r="FZ69" s="170">
        <v>94980</v>
      </c>
      <c r="GA69" s="170">
        <v>99207.8</v>
      </c>
    </row>
    <row r="70" spans="2:183">
      <c r="B70" s="171" t="s">
        <v>3</v>
      </c>
      <c r="C70" s="172" t="s">
        <v>95</v>
      </c>
      <c r="D70" s="83">
        <v>0.85045981890209399</v>
      </c>
      <c r="E70" s="84">
        <v>0.84830641055764411</v>
      </c>
      <c r="F70" s="84">
        <v>0.78798104131295976</v>
      </c>
      <c r="G70" s="84">
        <v>0</v>
      </c>
      <c r="H70" s="84">
        <v>0.37644312393887941</v>
      </c>
      <c r="I70" s="84">
        <v>0.84773391812865495</v>
      </c>
      <c r="J70" s="84">
        <v>0.85766659592529715</v>
      </c>
      <c r="K70" s="84">
        <v>0.8531126202603283</v>
      </c>
      <c r="L70" s="84">
        <v>0.83990314327485383</v>
      </c>
      <c r="M70" s="84">
        <v>0.82883948783248451</v>
      </c>
      <c r="N70" s="84">
        <v>0.82683662280701753</v>
      </c>
      <c r="O70" s="84">
        <v>0.83604626485568767</v>
      </c>
      <c r="P70" s="84">
        <v>0.85397035936615739</v>
      </c>
      <c r="Q70" s="84">
        <v>0.8577400532581454</v>
      </c>
      <c r="R70" s="84">
        <v>0.84256331352574987</v>
      </c>
      <c r="S70" s="84">
        <v>0.84350328947368425</v>
      </c>
      <c r="T70" s="84">
        <v>0.83887591963780417</v>
      </c>
      <c r="U70" s="84">
        <v>0.85069444444444442</v>
      </c>
      <c r="V70" s="84">
        <v>0.85869234578381437</v>
      </c>
      <c r="W70" s="84">
        <v>0.85900183927560836</v>
      </c>
      <c r="X70" s="84">
        <v>0.84041483918128657</v>
      </c>
      <c r="Y70" s="84">
        <v>0.84116617147707984</v>
      </c>
      <c r="Z70" s="84">
        <v>0.83432931286549705</v>
      </c>
      <c r="AA70" s="84">
        <v>0.83976018675721564</v>
      </c>
      <c r="AB70" s="84">
        <v>0.84801039898132435</v>
      </c>
      <c r="AC70" s="84">
        <v>0.84947720864661658</v>
      </c>
      <c r="AD70" s="84">
        <v>0.83825693265421619</v>
      </c>
      <c r="AE70" s="84">
        <v>0.83559027777777772</v>
      </c>
      <c r="AF70" s="84">
        <v>0.26518286644029426</v>
      </c>
      <c r="AG70" s="84">
        <v>0.84952476242690067</v>
      </c>
      <c r="AH70" s="84">
        <v>0.85485462648556876</v>
      </c>
      <c r="AI70" s="84">
        <v>0.85499610922467462</v>
      </c>
      <c r="AJ70" s="84">
        <v>0.84185855263157894</v>
      </c>
      <c r="AK70" s="84">
        <v>0.83707201471420489</v>
      </c>
      <c r="AL70" s="84">
        <v>0.83295869883040941</v>
      </c>
      <c r="AM70" s="84">
        <v>0.8320670628183362</v>
      </c>
      <c r="AN70" s="84">
        <v>0.85053940294284103</v>
      </c>
      <c r="AO70" s="84">
        <v>0.85289246823956444</v>
      </c>
      <c r="AP70" s="84">
        <v>0.84361559139784947</v>
      </c>
      <c r="AQ70" s="84">
        <v>0.84057017543859647</v>
      </c>
      <c r="AR70" s="84">
        <v>0.84077709394453881</v>
      </c>
      <c r="AS70" s="84">
        <v>0.85254934210526312</v>
      </c>
      <c r="AT70" s="84">
        <v>0.86007180249009618</v>
      </c>
      <c r="AU70" s="84">
        <v>0.85919637804187887</v>
      </c>
      <c r="AV70" s="84">
        <v>0.8415021929824561</v>
      </c>
      <c r="AW70" s="84">
        <v>0.83288058856819469</v>
      </c>
      <c r="AX70" s="84">
        <v>0.83421052631578951</v>
      </c>
      <c r="AY70" s="84">
        <v>0.83311049801924164</v>
      </c>
      <c r="AZ70" s="84">
        <v>0.85498726655348045</v>
      </c>
      <c r="BA70" s="84">
        <v>0.85254151002506262</v>
      </c>
      <c r="BB70" s="84">
        <v>0.84142260894170917</v>
      </c>
      <c r="BC70" s="84">
        <v>0.24889619883040937</v>
      </c>
      <c r="BD70" s="84">
        <v>0.83235887096774197</v>
      </c>
      <c r="BE70" s="84">
        <v>0.85183662280701755</v>
      </c>
      <c r="BF70" s="84">
        <v>0.85802914544425579</v>
      </c>
      <c r="BG70" s="84">
        <v>0.85568583757781558</v>
      </c>
      <c r="BH70" s="84">
        <v>0.83505116959064329</v>
      </c>
      <c r="BI70" s="84">
        <v>0.83174872665534805</v>
      </c>
      <c r="BJ70" s="84">
        <v>0.83121345029239768</v>
      </c>
      <c r="BK70" s="84">
        <v>0.8340212931522355</v>
      </c>
      <c r="BL70" s="84">
        <v>0.85516411997736275</v>
      </c>
      <c r="BM70" s="84">
        <v>0.85845874451754389</v>
      </c>
      <c r="BN70" s="84">
        <v>0.84763016411997738</v>
      </c>
      <c r="BO70" s="84">
        <v>0.84132858187134507</v>
      </c>
      <c r="BP70" s="84">
        <v>0.85017685342388227</v>
      </c>
      <c r="BQ70" s="84">
        <v>0.85910087719298245</v>
      </c>
      <c r="BR70" s="84">
        <v>0.8649617996604414</v>
      </c>
      <c r="BS70" s="84">
        <v>0.87302631578947376</v>
      </c>
      <c r="BT70" s="84">
        <v>0.85286001461988303</v>
      </c>
      <c r="BU70" s="84">
        <v>0.84722340124504814</v>
      </c>
      <c r="BV70" s="84">
        <v>0.85105994152046782</v>
      </c>
      <c r="BW70" s="84">
        <v>0.85596880305602718</v>
      </c>
      <c r="BX70" s="84">
        <v>0.86634125636672332</v>
      </c>
      <c r="BY70" s="84">
        <v>0.87376067120927325</v>
      </c>
      <c r="BZ70" s="84">
        <v>0.85897531126202609</v>
      </c>
      <c r="CA70" s="84">
        <v>0.54826571637426902</v>
      </c>
      <c r="CB70" s="84">
        <v>0.39254562818336158</v>
      </c>
      <c r="CC70" s="84">
        <v>0.8729897660818714</v>
      </c>
      <c r="CD70" s="84">
        <v>0.88529994340690443</v>
      </c>
      <c r="CE70" s="84">
        <v>0.8886866864742502</v>
      </c>
      <c r="CF70" s="84">
        <v>0.87767726608187135</v>
      </c>
      <c r="CG70" s="84">
        <v>0.87569680249009618</v>
      </c>
      <c r="CH70" s="84">
        <v>0.89737755847953216</v>
      </c>
      <c r="CI70" s="84">
        <v>0.90295875778155066</v>
      </c>
      <c r="CJ70" s="84">
        <v>0.90084535936615739</v>
      </c>
      <c r="CK70" s="84">
        <v>0.89895266182698119</v>
      </c>
      <c r="CL70" s="84">
        <v>0.8854591114883984</v>
      </c>
      <c r="CM70" s="84">
        <v>0.88428362573099417</v>
      </c>
      <c r="CN70" s="84">
        <v>0.88383205998868142</v>
      </c>
      <c r="CO70" s="84">
        <v>0.88577302631578947</v>
      </c>
      <c r="CP70" s="84">
        <v>0.89806876061120544</v>
      </c>
      <c r="CQ70" s="84">
        <v>0.89510646576117714</v>
      </c>
      <c r="CR70" s="84">
        <v>0.88552631578947372</v>
      </c>
      <c r="CS70" s="84">
        <v>0.88120578664402949</v>
      </c>
      <c r="CT70" s="84">
        <v>0.89716739766081877</v>
      </c>
      <c r="CU70" s="84">
        <v>0.90254315223542725</v>
      </c>
      <c r="CV70" s="84">
        <v>0.9035865874363328</v>
      </c>
      <c r="CW70" s="84">
        <v>0.90296454025689221</v>
      </c>
      <c r="CX70" s="84">
        <v>0.3444750990379174</v>
      </c>
      <c r="CY70" s="84">
        <v>0</v>
      </c>
      <c r="CZ70" s="84">
        <v>0.87676676570458412</v>
      </c>
      <c r="DA70" s="84">
        <v>0.88765533625730997</v>
      </c>
      <c r="DB70" s="84">
        <v>0.89795380588568197</v>
      </c>
      <c r="DC70" s="84">
        <v>0.89828982739105834</v>
      </c>
      <c r="DD70" s="84">
        <v>0.87929459064327486</v>
      </c>
      <c r="DE70" s="84">
        <v>0.8801269807583475</v>
      </c>
      <c r="DF70" s="84">
        <v>0.89445349049707612</v>
      </c>
      <c r="DG70" s="84">
        <v>0.89641518109790608</v>
      </c>
      <c r="DH70" s="84">
        <v>0.90050933786078102</v>
      </c>
      <c r="DI70" s="84">
        <v>0.90152539552005018</v>
      </c>
      <c r="DJ70" s="84">
        <v>0.88809422750424449</v>
      </c>
      <c r="DK70" s="84">
        <v>0.87902960526315788</v>
      </c>
      <c r="DL70" s="84">
        <v>0.87781904357668372</v>
      </c>
      <c r="DM70" s="84">
        <v>0.88483187134502927</v>
      </c>
      <c r="DN70" s="84">
        <v>0.89928904923599329</v>
      </c>
      <c r="DO70" s="84">
        <v>0.89653897849462372</v>
      </c>
      <c r="DP70" s="84">
        <v>0.88035453216374271</v>
      </c>
      <c r="DQ70" s="84">
        <v>0.88092282116581777</v>
      </c>
      <c r="DR70" s="84">
        <v>0.89526681286549703</v>
      </c>
      <c r="DS70" s="84">
        <v>0.89688384267119414</v>
      </c>
      <c r="DT70" s="84">
        <v>0.8991740945104697</v>
      </c>
      <c r="DU70" s="84">
        <v>0.89561217496867174</v>
      </c>
      <c r="DV70" s="84">
        <v>0.88699773627617429</v>
      </c>
      <c r="DW70" s="84">
        <v>0.40983369883040932</v>
      </c>
      <c r="DX70" s="84">
        <v>0.73562004810413129</v>
      </c>
      <c r="DY70" s="84">
        <v>0.88233735380116962</v>
      </c>
      <c r="DZ70" s="84">
        <v>0.89356784097340125</v>
      </c>
      <c r="EA70" s="84">
        <v>0.89102115166949636</v>
      </c>
      <c r="EB70" s="84">
        <v>0.88000730994152043</v>
      </c>
      <c r="EC70" s="84">
        <v>0.87497170345217889</v>
      </c>
      <c r="ED70" s="84">
        <v>0.88588267543859645</v>
      </c>
      <c r="EE70" s="84">
        <v>0.8926570458404075</v>
      </c>
      <c r="EF70" s="84">
        <v>0.89591114883984158</v>
      </c>
      <c r="EG70" s="84">
        <v>0.89380293405928612</v>
      </c>
      <c r="EH70" s="84">
        <v>0.88391164402942846</v>
      </c>
      <c r="EI70" s="84">
        <v>0.88015350877192977</v>
      </c>
      <c r="EJ70" s="84">
        <v>0.87644842954159596</v>
      </c>
      <c r="EK70" s="84">
        <v>0.87944992690058477</v>
      </c>
      <c r="EL70" s="84">
        <v>0.89312570741369557</v>
      </c>
      <c r="EM70" s="84">
        <v>0.88942062818336165</v>
      </c>
      <c r="EN70" s="84">
        <v>0.88114948830409356</v>
      </c>
      <c r="EO70" s="84">
        <v>0.87724426994906624</v>
      </c>
      <c r="EP70" s="84">
        <v>0.88287646198830405</v>
      </c>
      <c r="EQ70" s="84">
        <v>0.89593767685342396</v>
      </c>
      <c r="ER70" s="84">
        <v>0.8861842105263158</v>
      </c>
      <c r="ES70" s="84">
        <v>0.88610598762531334</v>
      </c>
      <c r="ET70" s="84">
        <v>0.87689940577249581</v>
      </c>
      <c r="EU70" s="84">
        <v>0.32245065789473687</v>
      </c>
      <c r="EV70" s="84">
        <v>0.8141995614035088</v>
      </c>
      <c r="EW70" s="84">
        <v>0.87772295321637428</v>
      </c>
      <c r="EX70" s="84">
        <v>0.8842741935483871</v>
      </c>
      <c r="EY70" s="84">
        <v>0.88709500565930954</v>
      </c>
      <c r="EZ70" s="84">
        <v>0.87270650584795317</v>
      </c>
      <c r="FA70" s="84">
        <v>0.87458262591963787</v>
      </c>
      <c r="FB70" s="84">
        <v>0.87725694444444446</v>
      </c>
      <c r="FC70" s="84">
        <v>0.88794390209394458</v>
      </c>
      <c r="FD70" s="84">
        <v>0.87498938879456711</v>
      </c>
      <c r="FE70" s="84">
        <v>0.87535645755012537</v>
      </c>
      <c r="FF70" s="84">
        <v>0.87315895585738545</v>
      </c>
      <c r="FG70" s="84">
        <v>0.8724415204678363</v>
      </c>
      <c r="FH70" s="84">
        <v>0.86348507357102433</v>
      </c>
      <c r="FI70" s="84">
        <v>0.86979166666666663</v>
      </c>
      <c r="FJ70" s="84">
        <v>0.880631013016412</v>
      </c>
      <c r="FK70" s="84">
        <v>0.88087860780984717</v>
      </c>
      <c r="FL70" s="84">
        <v>0.86488486842105261</v>
      </c>
      <c r="FM70" s="84">
        <v>0.86731395019807589</v>
      </c>
      <c r="FN70" s="84">
        <v>0.87045869883040938</v>
      </c>
      <c r="FO70" s="84">
        <v>0.87762450481041321</v>
      </c>
      <c r="FP70" s="84">
        <v>0.87437040181097914</v>
      </c>
      <c r="FQ70" s="84">
        <v>0.87702077459273187</v>
      </c>
      <c r="FR70" s="84">
        <v>0.87307937181663842</v>
      </c>
      <c r="FS70" s="84">
        <v>0.87082419590643279</v>
      </c>
      <c r="FT70" s="84">
        <v>0.27717352857951327</v>
      </c>
      <c r="FU70" s="84">
        <v>0.86868603801169586</v>
      </c>
      <c r="FV70" s="84">
        <v>0.87926039898132435</v>
      </c>
      <c r="FW70" s="84">
        <v>0.87549342105263162</v>
      </c>
      <c r="FX70" s="84">
        <v>0.86393457602339185</v>
      </c>
      <c r="FY70" s="84">
        <v>0.86255659309564237</v>
      </c>
      <c r="FZ70" s="84">
        <v>0.86787280701754388</v>
      </c>
      <c r="GA70" s="84">
        <v>0.87726195529145445</v>
      </c>
    </row>
    <row r="71" spans="2:183">
      <c r="B71" s="96" t="s">
        <v>3</v>
      </c>
      <c r="C71" s="166" t="s">
        <v>269</v>
      </c>
      <c r="D71" s="169">
        <v>1063242.3799999999</v>
      </c>
      <c r="E71" s="170">
        <v>958118</v>
      </c>
      <c r="F71" s="170">
        <v>985583.56</v>
      </c>
      <c r="G71" s="170">
        <v>0</v>
      </c>
      <c r="H71" s="170">
        <v>471171.09</v>
      </c>
      <c r="I71" s="170">
        <v>1025950.69</v>
      </c>
      <c r="J71" s="170">
        <v>1071857.75</v>
      </c>
      <c r="K71" s="170">
        <v>1066423.75</v>
      </c>
      <c r="L71" s="170">
        <v>1016866.56</v>
      </c>
      <c r="M71" s="170">
        <v>1037474.81</v>
      </c>
      <c r="N71" s="170">
        <v>1001722.31</v>
      </c>
      <c r="O71" s="170">
        <v>1046090.19</v>
      </c>
      <c r="P71" s="170">
        <v>1057832.25</v>
      </c>
      <c r="Q71" s="170">
        <v>959422.5</v>
      </c>
      <c r="R71" s="170">
        <v>1044256.88</v>
      </c>
      <c r="S71" s="170">
        <v>1011738.75</v>
      </c>
      <c r="T71" s="170">
        <v>1040066.38</v>
      </c>
      <c r="U71" s="170">
        <v>1020016.56</v>
      </c>
      <c r="V71" s="170">
        <v>1063354.8799999999</v>
      </c>
      <c r="W71" s="170">
        <v>1063690</v>
      </c>
      <c r="X71" s="170">
        <v>1008263.69</v>
      </c>
      <c r="Y71" s="170">
        <v>1042479.5</v>
      </c>
      <c r="Z71" s="170">
        <v>1001266.12</v>
      </c>
      <c r="AA71" s="170">
        <v>1041082.94</v>
      </c>
      <c r="AB71" s="170">
        <v>1055508.5</v>
      </c>
      <c r="AC71" s="170">
        <v>955037.56</v>
      </c>
      <c r="AD71" s="170">
        <v>1043987.19</v>
      </c>
      <c r="AE71" s="170">
        <v>1007307.62</v>
      </c>
      <c r="AF71" s="170">
        <v>330547.46999999997</v>
      </c>
      <c r="AG71" s="170">
        <v>1023334.88</v>
      </c>
      <c r="AH71" s="170">
        <v>1063742</v>
      </c>
      <c r="AI71" s="170">
        <v>1063848.8799999999</v>
      </c>
      <c r="AJ71" s="170">
        <v>1014522.12</v>
      </c>
      <c r="AK71" s="170">
        <v>1042388.31</v>
      </c>
      <c r="AL71" s="170">
        <v>1004204.25</v>
      </c>
      <c r="AM71" s="170">
        <v>1036701.5</v>
      </c>
      <c r="AN71" s="170">
        <v>1063399.5</v>
      </c>
      <c r="AO71" s="170">
        <v>997329.81</v>
      </c>
      <c r="AP71" s="170">
        <v>1055053.3799999999</v>
      </c>
      <c r="AQ71" s="170">
        <v>1017568.12</v>
      </c>
      <c r="AR71" s="170">
        <v>1051618.1200000001</v>
      </c>
      <c r="AS71" s="170">
        <v>1031442.38</v>
      </c>
      <c r="AT71" s="170">
        <v>1074745.8799999999</v>
      </c>
      <c r="AU71" s="170">
        <v>1073693.25</v>
      </c>
      <c r="AV71" s="170">
        <v>1018700.5</v>
      </c>
      <c r="AW71" s="170">
        <v>1042198.25</v>
      </c>
      <c r="AX71" s="170">
        <v>1010177.38</v>
      </c>
      <c r="AY71" s="170">
        <v>1042679</v>
      </c>
      <c r="AZ71" s="170">
        <v>1068652.3799999999</v>
      </c>
      <c r="BA71" s="170">
        <v>962544</v>
      </c>
      <c r="BB71" s="170">
        <v>1052493.25</v>
      </c>
      <c r="BC71" s="170">
        <v>301500.96999999997</v>
      </c>
      <c r="BD71" s="170">
        <v>1041653.56</v>
      </c>
      <c r="BE71" s="170">
        <v>1030644.06</v>
      </c>
      <c r="BF71" s="170">
        <v>1072267.6200000001</v>
      </c>
      <c r="BG71" s="170">
        <v>1069447.6200000001</v>
      </c>
      <c r="BH71" s="170">
        <v>1011145.19</v>
      </c>
      <c r="BI71" s="170">
        <v>1040816.25</v>
      </c>
      <c r="BJ71" s="170">
        <v>1006696.75</v>
      </c>
      <c r="BK71" s="170">
        <v>1043779.62</v>
      </c>
      <c r="BL71" s="170">
        <v>1068830.75</v>
      </c>
      <c r="BM71" s="170">
        <v>968907.62</v>
      </c>
      <c r="BN71" s="170">
        <v>1059843.3799999999</v>
      </c>
      <c r="BO71" s="170">
        <v>1018376.44</v>
      </c>
      <c r="BP71" s="170">
        <v>1062674</v>
      </c>
      <c r="BQ71" s="170">
        <v>1039002.44</v>
      </c>
      <c r="BR71" s="170">
        <v>1080536.5</v>
      </c>
      <c r="BS71" s="170">
        <v>1090195.75</v>
      </c>
      <c r="BT71" s="170">
        <v>1031744.75</v>
      </c>
      <c r="BU71" s="170">
        <v>1059103.5</v>
      </c>
      <c r="BV71" s="170">
        <v>1029506.94</v>
      </c>
      <c r="BW71" s="170">
        <v>1069762.1200000001</v>
      </c>
      <c r="BX71" s="170">
        <v>1082015.5</v>
      </c>
      <c r="BY71" s="170">
        <v>985395.12</v>
      </c>
      <c r="BZ71" s="170">
        <v>1073356.3799999999</v>
      </c>
      <c r="CA71" s="170">
        <v>662776.62</v>
      </c>
      <c r="CB71" s="170">
        <v>490365.97</v>
      </c>
      <c r="CC71" s="170">
        <v>1054899.3799999999</v>
      </c>
      <c r="CD71" s="170">
        <v>1104774.1200000001</v>
      </c>
      <c r="CE71" s="170">
        <v>1108772</v>
      </c>
      <c r="CF71" s="170">
        <v>1060397</v>
      </c>
      <c r="CG71" s="170">
        <v>1093397.75</v>
      </c>
      <c r="CH71" s="170">
        <v>1082886.75</v>
      </c>
      <c r="CI71" s="170">
        <v>1125682.3799999999</v>
      </c>
      <c r="CJ71" s="170">
        <v>1123021.25</v>
      </c>
      <c r="CK71" s="170">
        <v>1048605.75</v>
      </c>
      <c r="CL71" s="170">
        <v>1104840.8799999999</v>
      </c>
      <c r="CM71" s="170">
        <v>1067887.8799999999</v>
      </c>
      <c r="CN71" s="170">
        <v>1103074.75</v>
      </c>
      <c r="CO71" s="170">
        <v>1069738.5</v>
      </c>
      <c r="CP71" s="170">
        <v>1120009.25</v>
      </c>
      <c r="CQ71" s="170">
        <v>1116235.25</v>
      </c>
      <c r="CR71" s="170">
        <v>1069351.3799999999</v>
      </c>
      <c r="CS71" s="170">
        <v>1099917.75</v>
      </c>
      <c r="CT71" s="170">
        <v>1082644.75</v>
      </c>
      <c r="CU71" s="170">
        <v>1125162.3799999999</v>
      </c>
      <c r="CV71" s="170">
        <v>1126480.5</v>
      </c>
      <c r="CW71" s="170">
        <v>1016797.25</v>
      </c>
      <c r="CX71" s="170">
        <v>429731.12</v>
      </c>
      <c r="CY71" s="170">
        <v>0</v>
      </c>
      <c r="CZ71" s="170">
        <v>1094610.5</v>
      </c>
      <c r="DA71" s="170">
        <v>1071879.3799999999</v>
      </c>
      <c r="DB71" s="170">
        <v>1119859.6200000001</v>
      </c>
      <c r="DC71" s="170">
        <v>1120069.75</v>
      </c>
      <c r="DD71" s="170">
        <v>1062169.3799999999</v>
      </c>
      <c r="DE71" s="170">
        <v>1098509.8799999999</v>
      </c>
      <c r="DF71" s="170">
        <v>1079502.3799999999</v>
      </c>
      <c r="DG71" s="170">
        <v>1117965</v>
      </c>
      <c r="DH71" s="170">
        <v>1112559.6200000001</v>
      </c>
      <c r="DI71" s="170">
        <v>1005980.19</v>
      </c>
      <c r="DJ71" s="170">
        <v>1097995.6200000001</v>
      </c>
      <c r="DK71" s="170">
        <v>1052220.5</v>
      </c>
      <c r="DL71" s="170">
        <v>1085941.8799999999</v>
      </c>
      <c r="DM71" s="170">
        <v>1058942.75</v>
      </c>
      <c r="DN71" s="170">
        <v>1111291.25</v>
      </c>
      <c r="DO71" s="170">
        <v>1107911.25</v>
      </c>
      <c r="DP71" s="170">
        <v>1053775.25</v>
      </c>
      <c r="DQ71" s="170">
        <v>1089523.8799999999</v>
      </c>
      <c r="DR71" s="170">
        <v>1070704.1200000001</v>
      </c>
      <c r="DS71" s="170">
        <v>1108391.3799999999</v>
      </c>
      <c r="DT71" s="170">
        <v>1115990.25</v>
      </c>
      <c r="DU71" s="170">
        <v>1004191.88</v>
      </c>
      <c r="DV71" s="170">
        <v>1101737.3799999999</v>
      </c>
      <c r="DW71" s="170">
        <v>492927.69</v>
      </c>
      <c r="DX71" s="170">
        <v>914230.62</v>
      </c>
      <c r="DY71" s="170">
        <v>1060884.5</v>
      </c>
      <c r="DZ71" s="170">
        <v>1109357</v>
      </c>
      <c r="EA71" s="170">
        <v>1106541.25</v>
      </c>
      <c r="EB71" s="170">
        <v>1058198.5</v>
      </c>
      <c r="EC71" s="170">
        <v>1087478.8799999999</v>
      </c>
      <c r="ED71" s="170">
        <v>1064818.8799999999</v>
      </c>
      <c r="EE71" s="170">
        <v>1108340.1200000001</v>
      </c>
      <c r="EF71" s="170">
        <v>1117137.8799999999</v>
      </c>
      <c r="EG71" s="170">
        <v>1042796.75</v>
      </c>
      <c r="EH71" s="170">
        <v>1103062.75</v>
      </c>
      <c r="EI71" s="170">
        <v>1063170.1200000001</v>
      </c>
      <c r="EJ71" s="170">
        <v>1094196.25</v>
      </c>
      <c r="EK71" s="170">
        <v>1062323.6200000001</v>
      </c>
      <c r="EL71" s="170">
        <v>1113914</v>
      </c>
      <c r="EM71" s="170">
        <v>1109673.25</v>
      </c>
      <c r="EN71" s="170">
        <v>1064331.5</v>
      </c>
      <c r="EO71" s="170">
        <v>1095140.8799999999</v>
      </c>
      <c r="EP71" s="170">
        <v>1066194.5</v>
      </c>
      <c r="EQ71" s="170">
        <v>1117275.5</v>
      </c>
      <c r="ER71" s="170">
        <v>1105625.5</v>
      </c>
      <c r="ES71" s="170">
        <v>998646</v>
      </c>
      <c r="ET71" s="170">
        <v>1094692.3799999999</v>
      </c>
      <c r="EU71" s="170">
        <v>389508.53</v>
      </c>
      <c r="EV71" s="170">
        <v>1016780.81</v>
      </c>
      <c r="EW71" s="170">
        <v>1060291.5</v>
      </c>
      <c r="EX71" s="170">
        <v>1103561.5</v>
      </c>
      <c r="EY71" s="170">
        <v>1106880.75</v>
      </c>
      <c r="EZ71" s="170">
        <v>1054509.6200000001</v>
      </c>
      <c r="FA71" s="170">
        <v>1092008</v>
      </c>
      <c r="FB71" s="170">
        <v>1059711</v>
      </c>
      <c r="FC71" s="170">
        <v>1107720.8799999999</v>
      </c>
      <c r="FD71" s="170">
        <v>1092442.25</v>
      </c>
      <c r="FE71" s="170">
        <v>987078.44</v>
      </c>
      <c r="FF71" s="170">
        <v>1090349.6200000001</v>
      </c>
      <c r="FG71" s="170">
        <v>1054343.1200000001</v>
      </c>
      <c r="FH71" s="170">
        <v>1078761.6200000001</v>
      </c>
      <c r="FI71" s="170">
        <v>1051316.1200000001</v>
      </c>
      <c r="FJ71" s="170">
        <v>1099083.1200000001</v>
      </c>
      <c r="FK71" s="170">
        <v>1099392.8799999999</v>
      </c>
      <c r="FL71" s="170">
        <v>1045629.06</v>
      </c>
      <c r="FM71" s="170">
        <v>1083128.5</v>
      </c>
      <c r="FN71" s="170">
        <v>1052017.75</v>
      </c>
      <c r="FO71" s="170">
        <v>1095584.1200000001</v>
      </c>
      <c r="FP71" s="170">
        <v>1091680.3799999999</v>
      </c>
      <c r="FQ71" s="170">
        <v>988879.56</v>
      </c>
      <c r="FR71" s="170">
        <v>1090192.5</v>
      </c>
      <c r="FS71" s="170">
        <v>1052496.5</v>
      </c>
      <c r="FT71" s="170">
        <v>346337.66</v>
      </c>
      <c r="FU71" s="170">
        <v>1049973.6200000001</v>
      </c>
      <c r="FV71" s="170">
        <v>1097438</v>
      </c>
      <c r="FW71" s="170">
        <v>1093156</v>
      </c>
      <c r="FX71" s="170">
        <v>1044566.5</v>
      </c>
      <c r="FY71" s="170">
        <v>1077456.6200000001</v>
      </c>
      <c r="FZ71" s="170">
        <v>1048910.3799999999</v>
      </c>
      <c r="GA71" s="170">
        <v>1095128.8799999999</v>
      </c>
    </row>
    <row r="72" spans="2:183">
      <c r="B72" s="171" t="s">
        <v>3</v>
      </c>
      <c r="C72" s="172" t="s">
        <v>270</v>
      </c>
      <c r="D72" s="455">
        <v>11.055081682900656</v>
      </c>
      <c r="E72" s="456">
        <v>11.057409392631756</v>
      </c>
      <c r="F72" s="456">
        <v>11.060153605831816</v>
      </c>
      <c r="G72" s="456" t="e">
        <v>#DIV/0!</v>
      </c>
      <c r="H72" s="456">
        <v>11.067836706505808</v>
      </c>
      <c r="I72" s="456">
        <v>11.058363046477536</v>
      </c>
      <c r="J72" s="456">
        <v>11.051014106347134</v>
      </c>
      <c r="K72" s="456">
        <v>11.053680781286278</v>
      </c>
      <c r="L72" s="456">
        <v>11.062637321990014</v>
      </c>
      <c r="M72" s="456">
        <v>11.068546747208526</v>
      </c>
      <c r="N72" s="456">
        <v>11.070100343688184</v>
      </c>
      <c r="O72" s="456">
        <v>11.064258018251278</v>
      </c>
      <c r="P72" s="456">
        <v>10.953615266252337</v>
      </c>
      <c r="Q72" s="456">
        <v>10.950686541951537</v>
      </c>
      <c r="R72" s="456">
        <v>10.959437805796998</v>
      </c>
      <c r="S72" s="456">
        <v>10.959872932306393</v>
      </c>
      <c r="T72" s="456">
        <v>10.963439053493952</v>
      </c>
      <c r="U72" s="456">
        <v>10.956139205155747</v>
      </c>
      <c r="V72" s="456">
        <v>10.950251987996843</v>
      </c>
      <c r="W72" s="456">
        <v>10.9497564410332</v>
      </c>
      <c r="X72" s="456">
        <v>10.962366838814894</v>
      </c>
      <c r="Y72" s="456">
        <v>10.958956455556747</v>
      </c>
      <c r="Z72" s="456">
        <v>10.965689252976158</v>
      </c>
      <c r="AA72" s="456">
        <v>10.962598929310031</v>
      </c>
      <c r="AB72" s="456">
        <v>11.006368105042972</v>
      </c>
      <c r="AC72" s="456">
        <v>11.006667819152002</v>
      </c>
      <c r="AD72" s="456">
        <v>11.012894844551713</v>
      </c>
      <c r="AE72" s="456">
        <v>11.015206841121087</v>
      </c>
      <c r="AF72" s="456">
        <v>11.022290506519056</v>
      </c>
      <c r="AG72" s="456">
        <v>11.006915953934081</v>
      </c>
      <c r="AH72" s="456">
        <v>11.003415610020502</v>
      </c>
      <c r="AI72" s="456">
        <v>11.002700181404862</v>
      </c>
      <c r="AJ72" s="456">
        <v>11.011495555338477</v>
      </c>
      <c r="AK72" s="456">
        <v>11.011593889046173</v>
      </c>
      <c r="AL72" s="456">
        <v>11.015963865334196</v>
      </c>
      <c r="AM72" s="456">
        <v>11.017393790224535</v>
      </c>
      <c r="AN72" s="456">
        <v>11.055680776164465</v>
      </c>
      <c r="AO72" s="456">
        <v>11.053293279780826</v>
      </c>
      <c r="AP72" s="456">
        <v>11.058935167521287</v>
      </c>
      <c r="AQ72" s="456">
        <v>11.061484911731455</v>
      </c>
      <c r="AR72" s="456">
        <v>11.060141057489448</v>
      </c>
      <c r="AS72" s="456">
        <v>11.054761154518076</v>
      </c>
      <c r="AT72" s="456">
        <v>11.049803524024354</v>
      </c>
      <c r="AU72" s="456">
        <v>11.05022858072059</v>
      </c>
      <c r="AV72" s="456">
        <v>11.061529524181815</v>
      </c>
      <c r="AW72" s="456">
        <v>11.064991272847728</v>
      </c>
      <c r="AX72" s="456">
        <v>11.064859139502278</v>
      </c>
      <c r="AY72" s="456">
        <v>11.067040422523849</v>
      </c>
      <c r="AZ72" s="456">
        <v>11.052493980688558</v>
      </c>
      <c r="BA72" s="456">
        <v>11.05330607932753</v>
      </c>
      <c r="BB72" s="456">
        <v>11.060852946987435</v>
      </c>
      <c r="BC72" s="456">
        <v>11.068642617991717</v>
      </c>
      <c r="BD72" s="456">
        <v>11.066140159651885</v>
      </c>
      <c r="BE72" s="456">
        <v>11.055447144006436</v>
      </c>
      <c r="BF72" s="456">
        <v>11.0505686736856</v>
      </c>
      <c r="BG72" s="456">
        <v>11.051688888245884</v>
      </c>
      <c r="BH72" s="456">
        <v>11.064310303322099</v>
      </c>
      <c r="BI72" s="456">
        <v>11.065356131353337</v>
      </c>
      <c r="BJ72" s="456">
        <v>11.066493162430746</v>
      </c>
      <c r="BK72" s="456">
        <v>11.066623903441343</v>
      </c>
      <c r="BL72" s="456">
        <v>11.05205265704879</v>
      </c>
      <c r="BM72" s="456">
        <v>11.049689683954446</v>
      </c>
      <c r="BN72" s="456">
        <v>11.056527862394738</v>
      </c>
      <c r="BO72" s="456">
        <v>11.060292587564485</v>
      </c>
      <c r="BP72" s="456">
        <v>11.052849452076451</v>
      </c>
      <c r="BQ72" s="456">
        <v>11.050866198681131</v>
      </c>
      <c r="BR72" s="456">
        <v>11.046532906412803</v>
      </c>
      <c r="BS72" s="456">
        <v>11.042327568044987</v>
      </c>
      <c r="BT72" s="456">
        <v>11.053973772458939</v>
      </c>
      <c r="BU72" s="456">
        <v>11.054113941225832</v>
      </c>
      <c r="BV72" s="456">
        <v>11.053327678763152</v>
      </c>
      <c r="BW72" s="456">
        <v>11.051284403480173</v>
      </c>
      <c r="BX72" s="456">
        <v>11.044039774304705</v>
      </c>
      <c r="BY72" s="456">
        <v>11.040914668231419</v>
      </c>
      <c r="BZ72" s="456">
        <v>11.049604590497406</v>
      </c>
      <c r="CA72" s="456">
        <v>11.045871984693894</v>
      </c>
      <c r="CB72" s="456">
        <v>11.046219155617429</v>
      </c>
      <c r="CC72" s="456">
        <v>11.041442118484403</v>
      </c>
      <c r="CD72" s="456">
        <v>11.034852492289007</v>
      </c>
      <c r="CE72" s="456">
        <v>11.032579169311779</v>
      </c>
      <c r="CF72" s="456">
        <v>11.039707244958512</v>
      </c>
      <c r="CG72" s="456">
        <v>11.040986743518177</v>
      </c>
      <c r="CH72" s="456">
        <v>11.026349418077773</v>
      </c>
      <c r="CI72" s="456">
        <v>11.023802659385899</v>
      </c>
      <c r="CJ72" s="456">
        <v>11.023543113704273</v>
      </c>
      <c r="CK72" s="456">
        <v>11.026116695758239</v>
      </c>
      <c r="CL72" s="456">
        <v>11.033535594019261</v>
      </c>
      <c r="CM72" s="456">
        <v>11.034635446804991</v>
      </c>
      <c r="CN72" s="456">
        <v>11.036177299231221</v>
      </c>
      <c r="CO72" s="456">
        <v>11.035171602760499</v>
      </c>
      <c r="CP72" s="456">
        <v>11.027967975833196</v>
      </c>
      <c r="CQ72" s="456">
        <v>11.027181311483831</v>
      </c>
      <c r="CR72" s="456">
        <v>11.0342514858841</v>
      </c>
      <c r="CS72" s="456">
        <v>11.037388940512052</v>
      </c>
      <c r="CT72" s="456">
        <v>11.02646762267533</v>
      </c>
      <c r="CU72" s="456">
        <v>11.023784227584287</v>
      </c>
      <c r="CV72" s="456">
        <v>11.02395366042699</v>
      </c>
      <c r="CW72" s="456">
        <v>11.024294496912745</v>
      </c>
      <c r="CX72" s="456">
        <v>11.031192114180101</v>
      </c>
      <c r="CY72" s="456" t="e">
        <v>#DIV/0!</v>
      </c>
      <c r="CZ72" s="456">
        <v>11.039744109537093</v>
      </c>
      <c r="DA72" s="456">
        <v>11.033809048329815</v>
      </c>
      <c r="DB72" s="456">
        <v>11.027906266802432</v>
      </c>
      <c r="DC72" s="456">
        <v>11.025849577401566</v>
      </c>
      <c r="DD72" s="456">
        <v>11.037819598877688</v>
      </c>
      <c r="DE72" s="456">
        <v>11.036772971050457</v>
      </c>
      <c r="DF72" s="456">
        <v>11.027822230058762</v>
      </c>
      <c r="DG72" s="456">
        <v>11.028145339328308</v>
      </c>
      <c r="DH72" s="456">
        <v>10.924927138323278</v>
      </c>
      <c r="DI72" s="456">
        <v>10.924425378569742</v>
      </c>
      <c r="DJ72" s="456">
        <v>10.932639735225942</v>
      </c>
      <c r="DK72" s="456">
        <v>10.937729337532874</v>
      </c>
      <c r="DL72" s="456">
        <v>10.939187354186728</v>
      </c>
      <c r="DM72" s="456">
        <v>10.935424325664009</v>
      </c>
      <c r="DN72" s="456">
        <v>10.927279869575649</v>
      </c>
      <c r="DO72" s="456">
        <v>10.927461193555832</v>
      </c>
      <c r="DP72" s="456">
        <v>10.937405289269924</v>
      </c>
      <c r="DQ72" s="456">
        <v>10.93660102507684</v>
      </c>
      <c r="DR72" s="456">
        <v>10.928005470615854</v>
      </c>
      <c r="DS72" s="456">
        <v>10.927993193120555</v>
      </c>
      <c r="DT72" s="456">
        <v>10.974887840780129</v>
      </c>
      <c r="DU72" s="456">
        <v>10.977004836283131</v>
      </c>
      <c r="DV72" s="456">
        <v>10.98345688513869</v>
      </c>
      <c r="DW72" s="456">
        <v>10.990044858446186</v>
      </c>
      <c r="DX72" s="456">
        <v>10.989696092549808</v>
      </c>
      <c r="DY72" s="456">
        <v>10.98644926110415</v>
      </c>
      <c r="DZ72" s="456">
        <v>10.978102319800339</v>
      </c>
      <c r="EA72" s="456">
        <v>10.981535531609566</v>
      </c>
      <c r="EB72" s="456">
        <v>10.987649001121403</v>
      </c>
      <c r="EC72" s="456">
        <v>10.990319033682065</v>
      </c>
      <c r="ED72" s="456">
        <v>10.983062371713546</v>
      </c>
      <c r="EE72" s="456">
        <v>10.979230263262169</v>
      </c>
      <c r="EF72" s="456">
        <v>11.026185982976168</v>
      </c>
      <c r="EG72" s="456">
        <v>11.02821096648378</v>
      </c>
      <c r="EH72" s="456">
        <v>11.035063595565417</v>
      </c>
      <c r="EI72" s="456">
        <v>11.037437398779122</v>
      </c>
      <c r="EJ72" s="456">
        <v>11.03957441699507</v>
      </c>
      <c r="EK72" s="456">
        <v>11.037472544598794</v>
      </c>
      <c r="EL72" s="456">
        <v>11.028654934862546</v>
      </c>
      <c r="EM72" s="456">
        <v>11.032435466103548</v>
      </c>
      <c r="EN72" s="456">
        <v>11.037004967179286</v>
      </c>
      <c r="EO72" s="456">
        <v>11.039081182753426</v>
      </c>
      <c r="EP72" s="456">
        <v>11.034697066920577</v>
      </c>
      <c r="EQ72" s="456">
        <v>11.027217779742951</v>
      </c>
      <c r="ER72" s="456">
        <v>11.032336893614643</v>
      </c>
      <c r="ES72" s="456">
        <v>11.033493274420035</v>
      </c>
      <c r="ET72" s="456">
        <v>11.038899914084148</v>
      </c>
      <c r="EU72" s="456">
        <v>11.037675479611211</v>
      </c>
      <c r="EV72" s="456">
        <v>11.042818991226833</v>
      </c>
      <c r="EW72" s="456">
        <v>11.038034312602802</v>
      </c>
      <c r="EX72" s="456">
        <v>11.035526715786274</v>
      </c>
      <c r="EY72" s="456">
        <v>11.033522295698356</v>
      </c>
      <c r="EZ72" s="456">
        <v>11.04094504182852</v>
      </c>
      <c r="FA72" s="456">
        <v>11.041001043427618</v>
      </c>
      <c r="FB72" s="456">
        <v>11.037851406668263</v>
      </c>
      <c r="FC72" s="456">
        <v>11.031340486258138</v>
      </c>
      <c r="FD72" s="456">
        <v>11.040256875133904</v>
      </c>
      <c r="FE72" s="456">
        <v>11.039613404895359</v>
      </c>
      <c r="FF72" s="456">
        <v>11.042208422199673</v>
      </c>
      <c r="FG72" s="456">
        <v>11.042554671135317</v>
      </c>
      <c r="FH72" s="456">
        <v>11.04724863747801</v>
      </c>
      <c r="FI72" s="456">
        <v>11.044396680323565</v>
      </c>
      <c r="FJ72" s="456">
        <v>11.036212104172357</v>
      </c>
      <c r="FK72" s="456">
        <v>11.036219593482222</v>
      </c>
      <c r="FL72" s="456">
        <v>11.046972203733638</v>
      </c>
      <c r="FM72" s="456">
        <v>11.043001423287263</v>
      </c>
      <c r="FN72" s="456">
        <v>11.04329855242854</v>
      </c>
      <c r="FO72" s="456">
        <v>11.038764398158971</v>
      </c>
      <c r="FP72" s="456">
        <v>11.040367594113315</v>
      </c>
      <c r="FQ72" s="456">
        <v>11.03876932982714</v>
      </c>
      <c r="FR72" s="456">
        <v>11.041623622066384</v>
      </c>
      <c r="FS72" s="456">
        <v>11.043686977324953</v>
      </c>
      <c r="FT72" s="456">
        <v>11.049215504865209</v>
      </c>
      <c r="FU72" s="456">
        <v>11.044332221859914</v>
      </c>
      <c r="FV72" s="456">
        <v>11.036870762255893</v>
      </c>
      <c r="FW72" s="456">
        <v>11.041109892351916</v>
      </c>
      <c r="FX72" s="456">
        <v>11.047885223534887</v>
      </c>
      <c r="FY72" s="456">
        <v>11.045761742296873</v>
      </c>
      <c r="FZ72" s="456">
        <v>11.043486839334596</v>
      </c>
      <c r="GA72" s="456">
        <v>11.038737679900168</v>
      </c>
    </row>
    <row r="73" spans="2:183">
      <c r="B73" s="96" t="s">
        <v>3</v>
      </c>
      <c r="C73" s="166" t="s">
        <v>37</v>
      </c>
      <c r="D73" s="99">
        <v>2592183.25</v>
      </c>
      <c r="E73" s="87">
        <v>2335890.5</v>
      </c>
      <c r="F73" s="87">
        <v>2402851.5</v>
      </c>
      <c r="G73" s="87">
        <v>0</v>
      </c>
      <c r="H73" s="87">
        <v>1148714.8799999999</v>
      </c>
      <c r="I73" s="87">
        <v>2501266</v>
      </c>
      <c r="J73" s="87">
        <v>2613187</v>
      </c>
      <c r="K73" s="87">
        <v>2599939.25</v>
      </c>
      <c r="L73" s="87">
        <v>2479118.75</v>
      </c>
      <c r="M73" s="87">
        <v>2529362.5</v>
      </c>
      <c r="N73" s="87">
        <v>2442197.5</v>
      </c>
      <c r="O73" s="87">
        <v>2550366</v>
      </c>
      <c r="P73" s="87">
        <v>2552546.25</v>
      </c>
      <c r="Q73" s="87">
        <v>2315084.5</v>
      </c>
      <c r="R73" s="87">
        <v>2519788</v>
      </c>
      <c r="S73" s="87">
        <v>2441322.5</v>
      </c>
      <c r="T73" s="87">
        <v>2509677</v>
      </c>
      <c r="U73" s="87">
        <v>2461298</v>
      </c>
      <c r="V73" s="87">
        <v>2565873.25</v>
      </c>
      <c r="W73" s="87">
        <v>2566682</v>
      </c>
      <c r="X73" s="87">
        <v>2432936.5</v>
      </c>
      <c r="Y73" s="87">
        <v>2515499.25</v>
      </c>
      <c r="Z73" s="87">
        <v>2416052</v>
      </c>
      <c r="AA73" s="87">
        <v>2512130</v>
      </c>
      <c r="AB73" s="87">
        <v>2712658.75</v>
      </c>
      <c r="AC73" s="87">
        <v>2454448</v>
      </c>
      <c r="AD73" s="87">
        <v>2683051.25</v>
      </c>
      <c r="AE73" s="87">
        <v>2588784.25</v>
      </c>
      <c r="AF73" s="87">
        <v>849508.12</v>
      </c>
      <c r="AG73" s="87">
        <v>2629971</v>
      </c>
      <c r="AH73" s="87">
        <v>2733817.5</v>
      </c>
      <c r="AI73" s="87">
        <v>2734091.25</v>
      </c>
      <c r="AJ73" s="87">
        <v>2607325</v>
      </c>
      <c r="AK73" s="87">
        <v>2678941.75</v>
      </c>
      <c r="AL73" s="87">
        <v>2580808.25</v>
      </c>
      <c r="AM73" s="87">
        <v>2664326.5</v>
      </c>
      <c r="AN73" s="87">
        <v>2752081.25</v>
      </c>
      <c r="AO73" s="87">
        <v>2581092</v>
      </c>
      <c r="AP73" s="87">
        <v>2730481</v>
      </c>
      <c r="AQ73" s="87">
        <v>2633469.25</v>
      </c>
      <c r="AR73" s="87">
        <v>2721590.25</v>
      </c>
      <c r="AS73" s="87">
        <v>2669375.25</v>
      </c>
      <c r="AT73" s="87">
        <v>2781444</v>
      </c>
      <c r="AU73" s="87">
        <v>2778720.75</v>
      </c>
      <c r="AV73" s="87">
        <v>2636399.75</v>
      </c>
      <c r="AW73" s="87">
        <v>2697212.25</v>
      </c>
      <c r="AX73" s="87">
        <v>2614342.5</v>
      </c>
      <c r="AY73" s="87">
        <v>2698457.25</v>
      </c>
      <c r="AZ73" s="87">
        <v>2903530.5</v>
      </c>
      <c r="BA73" s="87">
        <v>2615234.25</v>
      </c>
      <c r="BB73" s="87">
        <v>2859626.5</v>
      </c>
      <c r="BC73" s="87">
        <v>819178.5</v>
      </c>
      <c r="BD73" s="87">
        <v>2830174.25</v>
      </c>
      <c r="BE73" s="87">
        <v>2800262</v>
      </c>
      <c r="BF73" s="87">
        <v>2913353.75</v>
      </c>
      <c r="BG73" s="87">
        <v>2905692</v>
      </c>
      <c r="BH73" s="87">
        <v>2747283.25</v>
      </c>
      <c r="BI73" s="87">
        <v>2827899</v>
      </c>
      <c r="BJ73" s="87">
        <v>2735197.25</v>
      </c>
      <c r="BK73" s="87">
        <v>2835951.5</v>
      </c>
      <c r="BL73" s="87">
        <v>2990590.75</v>
      </c>
      <c r="BM73" s="87">
        <v>2711005.75</v>
      </c>
      <c r="BN73" s="87">
        <v>2965444.5</v>
      </c>
      <c r="BO73" s="87">
        <v>2849420.25</v>
      </c>
      <c r="BP73" s="87">
        <v>2973364</v>
      </c>
      <c r="BQ73" s="87">
        <v>2907130.5</v>
      </c>
      <c r="BR73" s="87">
        <v>3023343</v>
      </c>
      <c r="BS73" s="87">
        <v>3050369.5</v>
      </c>
      <c r="BT73" s="87">
        <v>2886824</v>
      </c>
      <c r="BU73" s="87">
        <v>2963374</v>
      </c>
      <c r="BV73" s="87">
        <v>2880562.75</v>
      </c>
      <c r="BW73" s="87">
        <v>2993196.75</v>
      </c>
      <c r="BX73" s="87">
        <v>3118370</v>
      </c>
      <c r="BY73" s="87">
        <v>2839909.5</v>
      </c>
      <c r="BZ73" s="87">
        <v>3093414.25</v>
      </c>
      <c r="CA73" s="87">
        <v>1910123.12</v>
      </c>
      <c r="CB73" s="87">
        <v>1413235.5</v>
      </c>
      <c r="CC73" s="87">
        <v>3040220.75</v>
      </c>
      <c r="CD73" s="87">
        <v>3183959.25</v>
      </c>
      <c r="CE73" s="87">
        <v>3195481</v>
      </c>
      <c r="CF73" s="87">
        <v>3056065.5</v>
      </c>
      <c r="CG73" s="87">
        <v>3151174.25</v>
      </c>
      <c r="CH73" s="87">
        <v>3120879.25</v>
      </c>
      <c r="CI73" s="87">
        <v>3244216.25</v>
      </c>
      <c r="CJ73" s="87">
        <v>3398264.25</v>
      </c>
      <c r="CK73" s="87">
        <v>3173083</v>
      </c>
      <c r="CL73" s="87">
        <v>3343250.5</v>
      </c>
      <c r="CM73" s="87">
        <v>3231431</v>
      </c>
      <c r="CN73" s="87">
        <v>3337907</v>
      </c>
      <c r="CO73" s="87">
        <v>3237031.25</v>
      </c>
      <c r="CP73" s="87">
        <v>3389151</v>
      </c>
      <c r="CQ73" s="87">
        <v>3377729.75</v>
      </c>
      <c r="CR73" s="87">
        <v>3235859.5</v>
      </c>
      <c r="CS73" s="87">
        <v>3328353.5</v>
      </c>
      <c r="CT73" s="87">
        <v>3276086</v>
      </c>
      <c r="CU73" s="87">
        <v>3404742.25</v>
      </c>
      <c r="CV73" s="87">
        <v>3511244</v>
      </c>
      <c r="CW73" s="87">
        <v>3169360.5</v>
      </c>
      <c r="CX73" s="87">
        <v>1339473.5</v>
      </c>
      <c r="CY73" s="87">
        <v>0</v>
      </c>
      <c r="CZ73" s="87">
        <v>3411904.5</v>
      </c>
      <c r="DA73" s="87">
        <v>3341052.25</v>
      </c>
      <c r="DB73" s="87">
        <v>3490607.25</v>
      </c>
      <c r="DC73" s="87">
        <v>3491261</v>
      </c>
      <c r="DD73" s="87">
        <v>3310784.75</v>
      </c>
      <c r="DE73" s="87">
        <v>3424058.75</v>
      </c>
      <c r="DF73" s="87">
        <v>3364812.5</v>
      </c>
      <c r="DG73" s="87">
        <v>3484700.75</v>
      </c>
      <c r="DH73" s="87">
        <v>3606920.25</v>
      </c>
      <c r="DI73" s="87">
        <v>3261389.5</v>
      </c>
      <c r="DJ73" s="87">
        <v>3559704.5</v>
      </c>
      <c r="DK73" s="87">
        <v>3411299.75</v>
      </c>
      <c r="DL73" s="87">
        <v>3520625.25</v>
      </c>
      <c r="DM73" s="87">
        <v>3433094</v>
      </c>
      <c r="DN73" s="87">
        <v>3602809.5</v>
      </c>
      <c r="DO73" s="87">
        <v>3591850.25</v>
      </c>
      <c r="DP73" s="87">
        <v>3416341</v>
      </c>
      <c r="DQ73" s="87">
        <v>3532239.25</v>
      </c>
      <c r="DR73" s="87">
        <v>3471226</v>
      </c>
      <c r="DS73" s="87">
        <v>3593407</v>
      </c>
      <c r="DT73" s="87">
        <v>3798828</v>
      </c>
      <c r="DU73" s="87">
        <v>3418267.5</v>
      </c>
      <c r="DV73" s="87">
        <v>3750311.25</v>
      </c>
      <c r="DW73" s="87">
        <v>1677924.62</v>
      </c>
      <c r="DX73" s="87">
        <v>3112039</v>
      </c>
      <c r="DY73" s="87">
        <v>3611248</v>
      </c>
      <c r="DZ73" s="87">
        <v>3776248.25</v>
      </c>
      <c r="EA73" s="87">
        <v>3766663</v>
      </c>
      <c r="EB73" s="87">
        <v>3602104.75</v>
      </c>
      <c r="EC73" s="87">
        <v>3701775.25</v>
      </c>
      <c r="ED73" s="87">
        <v>3624641.75</v>
      </c>
      <c r="EE73" s="87">
        <v>3772787.25</v>
      </c>
      <c r="EF73" s="87">
        <v>3878705.25</v>
      </c>
      <c r="EG73" s="87">
        <v>3620592.75</v>
      </c>
      <c r="EH73" s="87">
        <v>3829836.5</v>
      </c>
      <c r="EI73" s="87">
        <v>3691329.25</v>
      </c>
      <c r="EJ73" s="87">
        <v>3799050.5</v>
      </c>
      <c r="EK73" s="87">
        <v>3688390.25</v>
      </c>
      <c r="EL73" s="87">
        <v>3867513.75</v>
      </c>
      <c r="EM73" s="87">
        <v>3852789</v>
      </c>
      <c r="EN73" s="87">
        <v>3695361.5</v>
      </c>
      <c r="EO73" s="87">
        <v>3802331.25</v>
      </c>
      <c r="EP73" s="87">
        <v>3701828.75</v>
      </c>
      <c r="EQ73" s="87">
        <v>3879184</v>
      </c>
      <c r="ER73" s="87">
        <v>4184787.25</v>
      </c>
      <c r="ES73" s="87">
        <v>3779870.75</v>
      </c>
      <c r="ET73" s="87">
        <v>4143406.25</v>
      </c>
      <c r="EU73" s="87">
        <v>1474289.12</v>
      </c>
      <c r="EV73" s="87">
        <v>3848511.75</v>
      </c>
      <c r="EW73" s="87">
        <v>4013199</v>
      </c>
      <c r="EX73" s="87">
        <v>4176976.25</v>
      </c>
      <c r="EY73" s="87">
        <v>4189539.5</v>
      </c>
      <c r="EZ73" s="87">
        <v>3991314.25</v>
      </c>
      <c r="FA73" s="87">
        <v>4133247</v>
      </c>
      <c r="FB73" s="87">
        <v>4011001.25</v>
      </c>
      <c r="FC73" s="87">
        <v>4192718.75</v>
      </c>
      <c r="FD73" s="87">
        <v>4754313.5</v>
      </c>
      <c r="FE73" s="87">
        <v>4295771</v>
      </c>
      <c r="FF73" s="87">
        <v>4745207</v>
      </c>
      <c r="FG73" s="87">
        <v>4588508</v>
      </c>
      <c r="FH73" s="87">
        <v>4694776</v>
      </c>
      <c r="FI73" s="87">
        <v>4575332.5</v>
      </c>
      <c r="FJ73" s="87">
        <v>4783216</v>
      </c>
      <c r="FK73" s="87">
        <v>4784564</v>
      </c>
      <c r="FL73" s="87">
        <v>4550582.5</v>
      </c>
      <c r="FM73" s="87">
        <v>4713780</v>
      </c>
      <c r="FN73" s="87">
        <v>4578386</v>
      </c>
      <c r="FO73" s="87">
        <v>4767988</v>
      </c>
      <c r="FP73" s="87">
        <v>5130897</v>
      </c>
      <c r="FQ73" s="87">
        <v>4647734</v>
      </c>
      <c r="FR73" s="87">
        <v>5123904.5</v>
      </c>
      <c r="FS73" s="87">
        <v>4946734.5</v>
      </c>
      <c r="FT73" s="87">
        <v>1627786.75</v>
      </c>
      <c r="FU73" s="87">
        <v>4934875.5</v>
      </c>
      <c r="FV73" s="87">
        <v>5157959</v>
      </c>
      <c r="FW73" s="87">
        <v>5137833.5</v>
      </c>
      <c r="FX73" s="87">
        <v>4909463</v>
      </c>
      <c r="FY73" s="87">
        <v>5064045</v>
      </c>
      <c r="FZ73" s="87">
        <v>4929877.5</v>
      </c>
      <c r="GA73" s="87">
        <v>5147106</v>
      </c>
    </row>
    <row r="74" spans="2:183" s="41" customFormat="1">
      <c r="B74" s="171" t="s">
        <v>3</v>
      </c>
      <c r="C74" s="172" t="s">
        <v>271</v>
      </c>
      <c r="D74" s="81">
        <v>2.437998427037869</v>
      </c>
      <c r="E74" s="82">
        <v>2.4379987642440701</v>
      </c>
      <c r="F74" s="82">
        <v>2.4379987628852087</v>
      </c>
      <c r="G74" s="82" t="e">
        <v>#DIV/0!</v>
      </c>
      <c r="H74" s="82">
        <v>2.4379994961066052</v>
      </c>
      <c r="I74" s="82">
        <v>2.4379982628599821</v>
      </c>
      <c r="J74" s="82">
        <v>2.4379979526201123</v>
      </c>
      <c r="K74" s="82">
        <v>2.4379982628856491</v>
      </c>
      <c r="L74" s="82">
        <v>2.4379981086210565</v>
      </c>
      <c r="M74" s="82">
        <v>2.4379989524757715</v>
      </c>
      <c r="N74" s="82">
        <v>2.4379985107848898</v>
      </c>
      <c r="O74" s="82">
        <v>2.4379981997536944</v>
      </c>
      <c r="P74" s="82">
        <v>2.4129971930804719</v>
      </c>
      <c r="Q74" s="82">
        <v>2.4129979232298595</v>
      </c>
      <c r="R74" s="82">
        <v>2.4129963117887239</v>
      </c>
      <c r="S74" s="82">
        <v>2.4129969322614162</v>
      </c>
      <c r="T74" s="82">
        <v>2.4129969473679171</v>
      </c>
      <c r="U74" s="82">
        <v>2.4129980791684402</v>
      </c>
      <c r="V74" s="82">
        <v>2.4129980482150986</v>
      </c>
      <c r="W74" s="82">
        <v>2.4129981479566416</v>
      </c>
      <c r="X74" s="82">
        <v>2.4129962470432713</v>
      </c>
      <c r="Y74" s="82">
        <v>2.4129963706720372</v>
      </c>
      <c r="Z74" s="82">
        <v>2.4129968564201492</v>
      </c>
      <c r="AA74" s="82">
        <v>2.412996989461762</v>
      </c>
      <c r="AB74" s="82">
        <v>2.570001804817299</v>
      </c>
      <c r="AC74" s="82">
        <v>2.5700015400441423</v>
      </c>
      <c r="AD74" s="82">
        <v>2.5700039959302567</v>
      </c>
      <c r="AE74" s="82">
        <v>2.5700036400002615</v>
      </c>
      <c r="AF74" s="82">
        <v>2.570003394671271</v>
      </c>
      <c r="AG74" s="82">
        <v>2.5700003502274837</v>
      </c>
      <c r="AH74" s="82">
        <v>2.570000526443442</v>
      </c>
      <c r="AI74" s="82">
        <v>2.5699996507022691</v>
      </c>
      <c r="AJ74" s="82">
        <v>2.5700031064872197</v>
      </c>
      <c r="AK74" s="82">
        <v>2.5700036390469498</v>
      </c>
      <c r="AL74" s="82">
        <v>2.570003313568928</v>
      </c>
      <c r="AM74" s="82">
        <v>2.5700035159590295</v>
      </c>
      <c r="AN74" s="82">
        <v>2.5880031446319092</v>
      </c>
      <c r="AO74" s="82">
        <v>2.5880024582840853</v>
      </c>
      <c r="AP74" s="82">
        <v>2.5880027037115414</v>
      </c>
      <c r="AQ74" s="82">
        <v>2.5880029044148909</v>
      </c>
      <c r="AR74" s="82">
        <v>2.588002430007577</v>
      </c>
      <c r="AS74" s="82">
        <v>2.5880022982961006</v>
      </c>
      <c r="AT74" s="82">
        <v>2.5880015469331226</v>
      </c>
      <c r="AU74" s="82">
        <v>2.5880024392441694</v>
      </c>
      <c r="AV74" s="82">
        <v>2.5880028035718055</v>
      </c>
      <c r="AW74" s="82">
        <v>2.5880030502833793</v>
      </c>
      <c r="AX74" s="82">
        <v>2.588003405896893</v>
      </c>
      <c r="AY74" s="82">
        <v>2.5880038343536218</v>
      </c>
      <c r="AZ74" s="82">
        <v>2.7170018561133982</v>
      </c>
      <c r="BA74" s="82">
        <v>2.7170022876876279</v>
      </c>
      <c r="BB74" s="82">
        <v>2.7170022230546373</v>
      </c>
      <c r="BC74" s="82">
        <v>2.7170012089845019</v>
      </c>
      <c r="BD74" s="82">
        <v>2.7170014663992506</v>
      </c>
      <c r="BE74" s="82">
        <v>2.7170020268685193</v>
      </c>
      <c r="BF74" s="82">
        <v>2.7170024494444771</v>
      </c>
      <c r="BG74" s="82">
        <v>2.7170026335651669</v>
      </c>
      <c r="BH74" s="82">
        <v>2.7170017492740088</v>
      </c>
      <c r="BI74" s="82">
        <v>2.7170011997794998</v>
      </c>
      <c r="BJ74" s="82">
        <v>2.7170021657465369</v>
      </c>
      <c r="BK74" s="82">
        <v>2.7170021771454018</v>
      </c>
      <c r="BL74" s="82">
        <v>2.798002162643618</v>
      </c>
      <c r="BM74" s="82">
        <v>2.7980023007766208</v>
      </c>
      <c r="BN74" s="82">
        <v>2.7980025690210946</v>
      </c>
      <c r="BO74" s="82">
        <v>2.7980029172709457</v>
      </c>
      <c r="BP74" s="82">
        <v>2.7980020213160386</v>
      </c>
      <c r="BQ74" s="82">
        <v>2.7980016100828409</v>
      </c>
      <c r="BR74" s="82">
        <v>2.7980017333981775</v>
      </c>
      <c r="BS74" s="82">
        <v>2.7980016432828689</v>
      </c>
      <c r="BT74" s="82">
        <v>2.7980021221334055</v>
      </c>
      <c r="BU74" s="82">
        <v>2.7980022726768441</v>
      </c>
      <c r="BV74" s="82">
        <v>2.7980022650454401</v>
      </c>
      <c r="BW74" s="82">
        <v>2.7980021857569604</v>
      </c>
      <c r="BX74" s="82">
        <v>2.8820012282633658</v>
      </c>
      <c r="BY74" s="82">
        <v>2.8820007754858783</v>
      </c>
      <c r="BZ74" s="82">
        <v>2.8820010833680425</v>
      </c>
      <c r="CA74" s="82">
        <v>2.8820013596737919</v>
      </c>
      <c r="CB74" s="82">
        <v>2.8820015793510305</v>
      </c>
      <c r="CC74" s="82">
        <v>2.882000698493159</v>
      </c>
      <c r="CD74" s="82">
        <v>2.8820002137631535</v>
      </c>
      <c r="CE74" s="82">
        <v>2.882000086582273</v>
      </c>
      <c r="CF74" s="82">
        <v>2.8820012693359187</v>
      </c>
      <c r="CG74" s="82">
        <v>2.8820017692555155</v>
      </c>
      <c r="CH74" s="82">
        <v>2.8819996643231622</v>
      </c>
      <c r="CI74" s="82">
        <v>2.8819996720566952</v>
      </c>
      <c r="CJ74" s="82">
        <v>3.0260017341613081</v>
      </c>
      <c r="CK74" s="82">
        <v>3.0260019077713429</v>
      </c>
      <c r="CL74" s="82">
        <v>3.0260018076087123</v>
      </c>
      <c r="CM74" s="82">
        <v>3.0260021304858338</v>
      </c>
      <c r="CN74" s="82">
        <v>3.0260025442518743</v>
      </c>
      <c r="CO74" s="82">
        <v>3.0260023828253355</v>
      </c>
      <c r="CP74" s="82">
        <v>3.0260026870313794</v>
      </c>
      <c r="CQ74" s="82">
        <v>3.0260016873683213</v>
      </c>
      <c r="CR74" s="82">
        <v>3.0260020798776175</v>
      </c>
      <c r="CS74" s="82">
        <v>3.0260021715260073</v>
      </c>
      <c r="CT74" s="82">
        <v>3.0260027585225902</v>
      </c>
      <c r="CU74" s="82">
        <v>3.0260007893260705</v>
      </c>
      <c r="CV74" s="82">
        <v>3.1170038007759566</v>
      </c>
      <c r="CW74" s="82">
        <v>3.1170034143975114</v>
      </c>
      <c r="CX74" s="82">
        <v>3.1170037208382766</v>
      </c>
      <c r="CY74" s="82" t="e">
        <v>#DIV/0!</v>
      </c>
      <c r="CZ74" s="82">
        <v>3.1170032628044404</v>
      </c>
      <c r="DA74" s="82">
        <v>3.117003939379821</v>
      </c>
      <c r="DB74" s="82">
        <v>3.1170042991638538</v>
      </c>
      <c r="DC74" s="82">
        <v>3.117003204487935</v>
      </c>
      <c r="DD74" s="82">
        <v>3.1170026290910404</v>
      </c>
      <c r="DE74" s="82">
        <v>3.1170031442957984</v>
      </c>
      <c r="DF74" s="82">
        <v>3.1170033177694338</v>
      </c>
      <c r="DG74" s="82">
        <v>3.1170034392847721</v>
      </c>
      <c r="DH74" s="82">
        <v>3.2420017634650442</v>
      </c>
      <c r="DI74" s="82">
        <v>3.2420017137713222</v>
      </c>
      <c r="DJ74" s="82">
        <v>3.2420024589897722</v>
      </c>
      <c r="DK74" s="82">
        <v>3.2420008448799469</v>
      </c>
      <c r="DL74" s="82">
        <v>3.2420015424766566</v>
      </c>
      <c r="DM74" s="82">
        <v>3.2420015151905051</v>
      </c>
      <c r="DN74" s="82">
        <v>3.2420029402733084</v>
      </c>
      <c r="DO74" s="82">
        <v>3.2420017848902609</v>
      </c>
      <c r="DP74" s="82">
        <v>3.2420015558346051</v>
      </c>
      <c r="DQ74" s="82">
        <v>3.2420025984194125</v>
      </c>
      <c r="DR74" s="82">
        <v>3.2420030288106108</v>
      </c>
      <c r="DS74" s="82">
        <v>3.242001936175289</v>
      </c>
      <c r="DT74" s="82">
        <v>3.4039974811607898</v>
      </c>
      <c r="DU74" s="82">
        <v>3.4039983474074695</v>
      </c>
      <c r="DV74" s="82">
        <v>3.4039974662564325</v>
      </c>
      <c r="DW74" s="82">
        <v>3.4039974909910216</v>
      </c>
      <c r="DX74" s="82">
        <v>3.4039977790286655</v>
      </c>
      <c r="DY74" s="82">
        <v>3.4039973248737256</v>
      </c>
      <c r="DZ74" s="82">
        <v>3.4039973155620777</v>
      </c>
      <c r="EA74" s="82">
        <v>3.4039969138068735</v>
      </c>
      <c r="EB74" s="82">
        <v>3.4039972179132745</v>
      </c>
      <c r="EC74" s="82">
        <v>3.4039973723443717</v>
      </c>
      <c r="ED74" s="82">
        <v>3.4039983870308541</v>
      </c>
      <c r="EE74" s="82">
        <v>3.4039977277011317</v>
      </c>
      <c r="EF74" s="82">
        <v>3.4720022652888654</v>
      </c>
      <c r="EG74" s="82">
        <v>3.4720023341077733</v>
      </c>
      <c r="EH74" s="82">
        <v>3.4720023860836564</v>
      </c>
      <c r="EI74" s="82">
        <v>3.4720024392709603</v>
      </c>
      <c r="EJ74" s="82">
        <v>3.4720010235823784</v>
      </c>
      <c r="EK74" s="82">
        <v>3.4720024863986358</v>
      </c>
      <c r="EL74" s="82">
        <v>3.4720038979669883</v>
      </c>
      <c r="EM74" s="82">
        <v>3.4720031324536298</v>
      </c>
      <c r="EN74" s="82">
        <v>3.4720023789580594</v>
      </c>
      <c r="EO74" s="82">
        <v>3.4720019309296539</v>
      </c>
      <c r="EP74" s="82">
        <v>3.4720013562253418</v>
      </c>
      <c r="EQ74" s="82">
        <v>3.4720031003991405</v>
      </c>
      <c r="ER74" s="82">
        <v>3.7849952357285535</v>
      </c>
      <c r="ES74" s="82">
        <v>3.7849956340885558</v>
      </c>
      <c r="ET74" s="82">
        <v>3.7849959730239471</v>
      </c>
      <c r="EU74" s="82">
        <v>3.7849982900246113</v>
      </c>
      <c r="EV74" s="82">
        <v>3.7849964438254884</v>
      </c>
      <c r="EW74" s="82">
        <v>3.784995918575222</v>
      </c>
      <c r="EX74" s="82">
        <v>3.784996350452603</v>
      </c>
      <c r="EY74" s="82">
        <v>3.7849962608889891</v>
      </c>
      <c r="EZ74" s="82">
        <v>3.7849955792721923</v>
      </c>
      <c r="FA74" s="82">
        <v>3.7849969963590011</v>
      </c>
      <c r="FB74" s="82">
        <v>3.7849953902526257</v>
      </c>
      <c r="FC74" s="82">
        <v>3.7849956841113261</v>
      </c>
      <c r="FD74" s="82">
        <v>4.3520044194555823</v>
      </c>
      <c r="FE74" s="82">
        <v>4.3520057028091914</v>
      </c>
      <c r="FF74" s="82">
        <v>4.3520050018451872</v>
      </c>
      <c r="FG74" s="82">
        <v>4.3520063942751381</v>
      </c>
      <c r="FH74" s="82">
        <v>4.3520050333270106</v>
      </c>
      <c r="FI74" s="82">
        <v>4.352004514113224</v>
      </c>
      <c r="FJ74" s="82">
        <v>4.3520056972579102</v>
      </c>
      <c r="FK74" s="82">
        <v>4.352005626960219</v>
      </c>
      <c r="FL74" s="82">
        <v>4.3520046200705247</v>
      </c>
      <c r="FM74" s="82">
        <v>4.3520044020630975</v>
      </c>
      <c r="FN74" s="82">
        <v>4.352004517034052</v>
      </c>
      <c r="FO74" s="82">
        <v>4.3520053941636174</v>
      </c>
      <c r="FP74" s="82">
        <v>4.6999992800090453</v>
      </c>
      <c r="FQ74" s="82">
        <v>4.7000000687646937</v>
      </c>
      <c r="FR74" s="82">
        <v>4.6999997706827008</v>
      </c>
      <c r="FS74" s="82">
        <v>4.7000009026158285</v>
      </c>
      <c r="FT74" s="82">
        <v>4.6999992723863757</v>
      </c>
      <c r="FU74" s="82">
        <v>4.6999995104638908</v>
      </c>
      <c r="FV74" s="82">
        <v>4.700000364485283</v>
      </c>
      <c r="FW74" s="82">
        <v>4.700000274434756</v>
      </c>
      <c r="FX74" s="82">
        <v>4.7000004308007197</v>
      </c>
      <c r="FY74" s="82">
        <v>4.6999989660836645</v>
      </c>
      <c r="FZ74" s="82">
        <v>4.6999987739657989</v>
      </c>
      <c r="GA74" s="82">
        <v>4.7000002410675172</v>
      </c>
    </row>
    <row r="75" spans="2:183">
      <c r="B75" s="96" t="s">
        <v>3</v>
      </c>
      <c r="C75" s="166" t="s">
        <v>38</v>
      </c>
      <c r="D75" s="173">
        <v>379610.16</v>
      </c>
      <c r="E75" s="174">
        <v>342005.47</v>
      </c>
      <c r="F75" s="174">
        <v>351722.22</v>
      </c>
      <c r="G75" s="174">
        <v>0</v>
      </c>
      <c r="H75" s="174">
        <v>168028.64</v>
      </c>
      <c r="I75" s="174">
        <v>366187.22</v>
      </c>
      <c r="J75" s="174">
        <v>382827</v>
      </c>
      <c r="K75" s="174">
        <v>380794.28</v>
      </c>
      <c r="L75" s="174">
        <v>362804.62</v>
      </c>
      <c r="M75" s="174">
        <v>369959.72</v>
      </c>
      <c r="N75" s="174">
        <v>357160.38</v>
      </c>
      <c r="O75" s="174">
        <v>373176.5</v>
      </c>
      <c r="P75" s="174">
        <v>420772.66</v>
      </c>
      <c r="Q75" s="174">
        <v>381730.34</v>
      </c>
      <c r="R75" s="174">
        <v>415152.12</v>
      </c>
      <c r="S75" s="174">
        <v>402208.34</v>
      </c>
      <c r="T75" s="174">
        <v>413335.25</v>
      </c>
      <c r="U75" s="174">
        <v>405637.31</v>
      </c>
      <c r="V75" s="174">
        <v>423099.31</v>
      </c>
      <c r="W75" s="174">
        <v>423251.78</v>
      </c>
      <c r="X75" s="174">
        <v>400735.66</v>
      </c>
      <c r="Y75" s="174">
        <v>414463.75</v>
      </c>
      <c r="Z75" s="174">
        <v>397833.94</v>
      </c>
      <c r="AA75" s="174">
        <v>413770.97</v>
      </c>
      <c r="AB75" s="174">
        <v>445070.72</v>
      </c>
      <c r="AC75" s="174">
        <v>402694.66</v>
      </c>
      <c r="AD75" s="174">
        <v>439951.66</v>
      </c>
      <c r="AE75" s="174">
        <v>424405.25</v>
      </c>
      <c r="AF75" s="174">
        <v>139178.91</v>
      </c>
      <c r="AG75" s="174">
        <v>431482.62</v>
      </c>
      <c r="AH75" s="174">
        <v>448662.84</v>
      </c>
      <c r="AI75" s="174">
        <v>448736.97</v>
      </c>
      <c r="AJ75" s="174">
        <v>427588.97</v>
      </c>
      <c r="AK75" s="174">
        <v>439329.75</v>
      </c>
      <c r="AL75" s="174">
        <v>423068.59</v>
      </c>
      <c r="AM75" s="174">
        <v>436702.94</v>
      </c>
      <c r="AN75" s="174">
        <v>476311.44</v>
      </c>
      <c r="AO75" s="174">
        <v>446814.41</v>
      </c>
      <c r="AP75" s="174">
        <v>472434.12</v>
      </c>
      <c r="AQ75" s="174">
        <v>455543.88</v>
      </c>
      <c r="AR75" s="174">
        <v>470844.47</v>
      </c>
      <c r="AS75" s="174">
        <v>462035.97</v>
      </c>
      <c r="AT75" s="174">
        <v>481649.84</v>
      </c>
      <c r="AU75" s="174">
        <v>481159.5</v>
      </c>
      <c r="AV75" s="174">
        <v>456049</v>
      </c>
      <c r="AW75" s="174">
        <v>466422.28</v>
      </c>
      <c r="AX75" s="174">
        <v>452097.25</v>
      </c>
      <c r="AY75" s="174">
        <v>466551.09</v>
      </c>
      <c r="AZ75" s="174">
        <v>490212.56</v>
      </c>
      <c r="BA75" s="174">
        <v>441506.09</v>
      </c>
      <c r="BB75" s="174">
        <v>482435.25</v>
      </c>
      <c r="BC75" s="174">
        <v>138102.78</v>
      </c>
      <c r="BD75" s="174">
        <v>477238.47</v>
      </c>
      <c r="BE75" s="174">
        <v>472651.12</v>
      </c>
      <c r="BF75" s="174">
        <v>491956.59</v>
      </c>
      <c r="BG75" s="174">
        <v>490613.12</v>
      </c>
      <c r="BH75" s="174">
        <v>463337.53</v>
      </c>
      <c r="BI75" s="174">
        <v>476888.62</v>
      </c>
      <c r="BJ75" s="174">
        <v>461208.16</v>
      </c>
      <c r="BK75" s="174">
        <v>478191.69</v>
      </c>
      <c r="BL75" s="174">
        <v>502691.84000000003</v>
      </c>
      <c r="BM75" s="174">
        <v>455793.78</v>
      </c>
      <c r="BN75" s="174">
        <v>498263.44</v>
      </c>
      <c r="BO75" s="174">
        <v>478605.41</v>
      </c>
      <c r="BP75" s="174">
        <v>499760.41</v>
      </c>
      <c r="BQ75" s="174">
        <v>488715.69</v>
      </c>
      <c r="BR75" s="174">
        <v>508451.28</v>
      </c>
      <c r="BS75" s="174">
        <v>513191.97</v>
      </c>
      <c r="BT75" s="174">
        <v>485165.34</v>
      </c>
      <c r="BU75" s="174">
        <v>498024.22</v>
      </c>
      <c r="BV75" s="174">
        <v>484141.5</v>
      </c>
      <c r="BW75" s="174">
        <v>503164.97</v>
      </c>
      <c r="BX75" s="174">
        <v>522586.81</v>
      </c>
      <c r="BY75" s="174">
        <v>476056.25</v>
      </c>
      <c r="BZ75" s="174">
        <v>518143.56</v>
      </c>
      <c r="CA75" s="174">
        <v>320051.62</v>
      </c>
      <c r="CB75" s="174">
        <v>236787.91</v>
      </c>
      <c r="CC75" s="174">
        <v>509610.12</v>
      </c>
      <c r="CD75" s="174">
        <v>534022.75</v>
      </c>
      <c r="CE75" s="174">
        <v>536065.68999999994</v>
      </c>
      <c r="CF75" s="174">
        <v>512346.41</v>
      </c>
      <c r="CG75" s="174">
        <v>528230.06000000006</v>
      </c>
      <c r="CH75" s="174">
        <v>523846.62</v>
      </c>
      <c r="CI75" s="174">
        <v>544674.68999999994</v>
      </c>
      <c r="CJ75" s="174">
        <v>557764.93999999994</v>
      </c>
      <c r="CK75" s="174">
        <v>520683.88</v>
      </c>
      <c r="CL75" s="174">
        <v>548238.31000000006</v>
      </c>
      <c r="CM75" s="174">
        <v>529848.88</v>
      </c>
      <c r="CN75" s="174">
        <v>547230.93999999994</v>
      </c>
      <c r="CO75" s="174">
        <v>530741.31000000006</v>
      </c>
      <c r="CP75" s="174">
        <v>556045.68999999994</v>
      </c>
      <c r="CQ75" s="174">
        <v>554211.68999999994</v>
      </c>
      <c r="CR75" s="174">
        <v>530593.43999999994</v>
      </c>
      <c r="CS75" s="174">
        <v>545604.81000000006</v>
      </c>
      <c r="CT75" s="174">
        <v>537568.81000000006</v>
      </c>
      <c r="CU75" s="174">
        <v>558816.18999999994</v>
      </c>
      <c r="CV75" s="174">
        <v>574483.38</v>
      </c>
      <c r="CW75" s="174">
        <v>518530.94</v>
      </c>
      <c r="CX75" s="174">
        <v>219010.75</v>
      </c>
      <c r="CY75" s="174">
        <v>0</v>
      </c>
      <c r="CZ75" s="174">
        <v>557431.5</v>
      </c>
      <c r="DA75" s="174">
        <v>546149.38</v>
      </c>
      <c r="DB75" s="174">
        <v>570902.18999999994</v>
      </c>
      <c r="DC75" s="174">
        <v>571115.62</v>
      </c>
      <c r="DD75" s="174">
        <v>541005.18999999994</v>
      </c>
      <c r="DE75" s="174">
        <v>559567.88</v>
      </c>
      <c r="DF75" s="174">
        <v>550332.31000000006</v>
      </c>
      <c r="DG75" s="174">
        <v>569923.81000000006</v>
      </c>
      <c r="DH75" s="174">
        <v>588005.68999999994</v>
      </c>
      <c r="DI75" s="174">
        <v>531700.93999999994</v>
      </c>
      <c r="DJ75" s="174">
        <v>579899</v>
      </c>
      <c r="DK75" s="174">
        <v>555464.56000000006</v>
      </c>
      <c r="DL75" s="174">
        <v>573189.56000000006</v>
      </c>
      <c r="DM75" s="174">
        <v>559131.06000000006</v>
      </c>
      <c r="DN75" s="174">
        <v>587208.81000000006</v>
      </c>
      <c r="DO75" s="174">
        <v>585413.12</v>
      </c>
      <c r="DP75" s="174">
        <v>556301.81000000006</v>
      </c>
      <c r="DQ75" s="174">
        <v>575216.18999999994</v>
      </c>
      <c r="DR75" s="174">
        <v>565725.06000000006</v>
      </c>
      <c r="DS75" s="174">
        <v>585638.43999999994</v>
      </c>
      <c r="DT75" s="174">
        <v>603099.43999999994</v>
      </c>
      <c r="DU75" s="174">
        <v>542576.88</v>
      </c>
      <c r="DV75" s="174">
        <v>594932.38</v>
      </c>
      <c r="DW75" s="174">
        <v>266018.69</v>
      </c>
      <c r="DX75" s="174">
        <v>493399.38</v>
      </c>
      <c r="DY75" s="174">
        <v>572716</v>
      </c>
      <c r="DZ75" s="174">
        <v>599339.06000000006</v>
      </c>
      <c r="EA75" s="174">
        <v>597631</v>
      </c>
      <c r="EB75" s="174">
        <v>571203.62</v>
      </c>
      <c r="EC75" s="174">
        <v>586866.06000000006</v>
      </c>
      <c r="ED75" s="174">
        <v>575017.12</v>
      </c>
      <c r="EE75" s="174">
        <v>598728.18999999994</v>
      </c>
      <c r="EF75" s="174">
        <v>617322.88</v>
      </c>
      <c r="EG75" s="174">
        <v>576136.81000000006</v>
      </c>
      <c r="EH75" s="174">
        <v>609054.93999999994</v>
      </c>
      <c r="EI75" s="174">
        <v>586901.93999999994</v>
      </c>
      <c r="EJ75" s="174">
        <v>603912.5</v>
      </c>
      <c r="EK75" s="174">
        <v>586432.88</v>
      </c>
      <c r="EL75" s="174">
        <v>615403.62</v>
      </c>
      <c r="EM75" s="174">
        <v>612850.75</v>
      </c>
      <c r="EN75" s="174">
        <v>587566.06000000006</v>
      </c>
      <c r="EO75" s="174">
        <v>604460.88</v>
      </c>
      <c r="EP75" s="174">
        <v>588717.68999999994</v>
      </c>
      <c r="EQ75" s="174">
        <v>617341.31000000006</v>
      </c>
      <c r="ER75" s="174">
        <v>627357.62</v>
      </c>
      <c r="ES75" s="174">
        <v>566595.56000000006</v>
      </c>
      <c r="ET75" s="174">
        <v>620784.56000000006</v>
      </c>
      <c r="EU75" s="174">
        <v>220909.28</v>
      </c>
      <c r="EV75" s="174">
        <v>576397.43999999994</v>
      </c>
      <c r="EW75" s="174">
        <v>601323.56000000006</v>
      </c>
      <c r="EX75" s="174">
        <v>626005.43999999994</v>
      </c>
      <c r="EY75" s="174">
        <v>628002.43999999994</v>
      </c>
      <c r="EZ75" s="174">
        <v>597886.81000000006</v>
      </c>
      <c r="FA75" s="174">
        <v>619144.5</v>
      </c>
      <c r="FB75" s="174">
        <v>601004.38</v>
      </c>
      <c r="FC75" s="174">
        <v>628603.38</v>
      </c>
      <c r="FD75" s="174">
        <v>636649.43999999994</v>
      </c>
      <c r="FE75" s="174">
        <v>575279.38</v>
      </c>
      <c r="FF75" s="174">
        <v>635317.5</v>
      </c>
      <c r="FG75" s="174">
        <v>614318.38</v>
      </c>
      <c r="FH75" s="174">
        <v>628278.68999999994</v>
      </c>
      <c r="FI75" s="174">
        <v>612452.38</v>
      </c>
      <c r="FJ75" s="174">
        <v>640754.38</v>
      </c>
      <c r="FK75" s="174">
        <v>640934.43999999994</v>
      </c>
      <c r="FL75" s="174">
        <v>608997.38</v>
      </c>
      <c r="FM75" s="174">
        <v>631064.5</v>
      </c>
      <c r="FN75" s="174">
        <v>612922</v>
      </c>
      <c r="FO75" s="174">
        <v>638566.75</v>
      </c>
      <c r="FP75" s="174">
        <v>654096</v>
      </c>
      <c r="FQ75" s="174">
        <v>592587.12</v>
      </c>
      <c r="FR75" s="174">
        <v>653130.25</v>
      </c>
      <c r="FS75" s="174">
        <v>630428.93999999994</v>
      </c>
      <c r="FT75" s="174">
        <v>207346.98</v>
      </c>
      <c r="FU75" s="174">
        <v>628881</v>
      </c>
      <c r="FV75" s="174">
        <v>657754.18999999994</v>
      </c>
      <c r="FW75" s="174">
        <v>654936.25</v>
      </c>
      <c r="FX75" s="174">
        <v>625441.18999999994</v>
      </c>
      <c r="FY75" s="174">
        <v>645258.38</v>
      </c>
      <c r="FZ75" s="174">
        <v>628292.25</v>
      </c>
      <c r="GA75" s="174">
        <v>656259.18999999994</v>
      </c>
    </row>
    <row r="76" spans="2:183">
      <c r="B76" s="171" t="s">
        <v>3</v>
      </c>
      <c r="C76" s="172" t="s">
        <v>39</v>
      </c>
      <c r="D76" s="81">
        <v>3.9470034353399153</v>
      </c>
      <c r="E76" s="82">
        <v>3.9470028705331055</v>
      </c>
      <c r="F76" s="82">
        <v>3.9470035191984842</v>
      </c>
      <c r="G76" s="82" t="e">
        <v>#DIV/0!</v>
      </c>
      <c r="H76" s="82">
        <v>3.9470026684707036</v>
      </c>
      <c r="I76" s="82">
        <v>3.9470037509700782</v>
      </c>
      <c r="J76" s="82">
        <v>3.9470037673287846</v>
      </c>
      <c r="K76" s="82">
        <v>3.9470036319612594</v>
      </c>
      <c r="L76" s="82">
        <v>3.9470035574799551</v>
      </c>
      <c r="M76" s="82">
        <v>3.947003258232531</v>
      </c>
      <c r="N76" s="82">
        <v>3.9470032821668934</v>
      </c>
      <c r="O76" s="82">
        <v>3.9470029657270262</v>
      </c>
      <c r="P76" s="82">
        <v>4.3570063516191757</v>
      </c>
      <c r="Q76" s="82">
        <v>4.3570056955018091</v>
      </c>
      <c r="R76" s="82">
        <v>4.3570063326609558</v>
      </c>
      <c r="S76" s="82">
        <v>4.3570064887935613</v>
      </c>
      <c r="T76" s="82">
        <v>4.3570063499559382</v>
      </c>
      <c r="U76" s="82">
        <v>4.3570065520945223</v>
      </c>
      <c r="V76" s="82">
        <v>4.3570064402653541</v>
      </c>
      <c r="W76" s="82">
        <v>4.3570061805918714</v>
      </c>
      <c r="X76" s="82">
        <v>4.3570063604240277</v>
      </c>
      <c r="Y76" s="82">
        <v>4.3570067216254689</v>
      </c>
      <c r="Z76" s="82">
        <v>4.357006866792978</v>
      </c>
      <c r="AA76" s="82">
        <v>4.3570065538693514</v>
      </c>
      <c r="AB76" s="82">
        <v>4.6409973743428035</v>
      </c>
      <c r="AC76" s="82">
        <v>4.64099689981445</v>
      </c>
      <c r="AD76" s="82">
        <v>4.6409969534836613</v>
      </c>
      <c r="AE76" s="82">
        <v>4.6409969709230481</v>
      </c>
      <c r="AF76" s="82">
        <v>4.6409986995231582</v>
      </c>
      <c r="AG76" s="82">
        <v>4.6409958526218489</v>
      </c>
      <c r="AH76" s="82">
        <v>4.6409972505477182</v>
      </c>
      <c r="AI76" s="82">
        <v>4.6409959478662692</v>
      </c>
      <c r="AJ76" s="82">
        <v>4.6409969283535757</v>
      </c>
      <c r="AK76" s="82">
        <v>4.640996780150175</v>
      </c>
      <c r="AL76" s="82">
        <v>4.6409963909213579</v>
      </c>
      <c r="AM76" s="82">
        <v>4.6409967182730973</v>
      </c>
      <c r="AN76" s="82">
        <v>4.9519933295767151</v>
      </c>
      <c r="AO76" s="82">
        <v>4.9519934788294693</v>
      </c>
      <c r="AP76" s="82">
        <v>4.9519942810902826</v>
      </c>
      <c r="AQ76" s="82">
        <v>4.9519945212627183</v>
      </c>
      <c r="AR76" s="82">
        <v>4.9519936517819385</v>
      </c>
      <c r="AS76" s="82">
        <v>4.951994791164271</v>
      </c>
      <c r="AT76" s="82">
        <v>4.9519948840164583</v>
      </c>
      <c r="AU76" s="82">
        <v>4.9519939319588984</v>
      </c>
      <c r="AV76" s="82">
        <v>4.9519947010663019</v>
      </c>
      <c r="AW76" s="82">
        <v>4.9519930182781815</v>
      </c>
      <c r="AX76" s="82">
        <v>4.9519940632667367</v>
      </c>
      <c r="AY76" s="82">
        <v>4.9519936358194254</v>
      </c>
      <c r="AZ76" s="82">
        <v>5.0700035578060749</v>
      </c>
      <c r="BA76" s="82">
        <v>5.0700040192002946</v>
      </c>
      <c r="BB76" s="82">
        <v>5.0700043508052142</v>
      </c>
      <c r="BC76" s="82">
        <v>5.0700013216247175</v>
      </c>
      <c r="BD76" s="82">
        <v>5.0700040794732377</v>
      </c>
      <c r="BE76" s="82">
        <v>5.0700039688924647</v>
      </c>
      <c r="BF76" s="82">
        <v>5.0700030299032903</v>
      </c>
      <c r="BG76" s="82">
        <v>5.0700038649220094</v>
      </c>
      <c r="BH76" s="82">
        <v>5.0700040486715983</v>
      </c>
      <c r="BI76" s="82">
        <v>5.0700038698373815</v>
      </c>
      <c r="BJ76" s="82">
        <v>5.0700043971506457</v>
      </c>
      <c r="BK76" s="82">
        <v>5.0700047074889358</v>
      </c>
      <c r="BL76" s="82">
        <v>5.1979948050229146</v>
      </c>
      <c r="BM76" s="82">
        <v>5.1979979565818697</v>
      </c>
      <c r="BN76" s="82">
        <v>5.1979978467881258</v>
      </c>
      <c r="BO76" s="82">
        <v>5.1979952212869938</v>
      </c>
      <c r="BP76" s="82">
        <v>5.1979972915851915</v>
      </c>
      <c r="BQ76" s="82">
        <v>5.1979971282705808</v>
      </c>
      <c r="BR76" s="82">
        <v>5.1979954363667593</v>
      </c>
      <c r="BS76" s="82">
        <v>5.1979966332012539</v>
      </c>
      <c r="BT76" s="82">
        <v>5.197995864448183</v>
      </c>
      <c r="BU76" s="82">
        <v>5.1979966767838279</v>
      </c>
      <c r="BV76" s="82">
        <v>5.1979976379643551</v>
      </c>
      <c r="BW76" s="82">
        <v>5.1979959669338154</v>
      </c>
      <c r="BX76" s="82">
        <v>5.3339989262325869</v>
      </c>
      <c r="BY76" s="82">
        <v>5.333998846603019</v>
      </c>
      <c r="BZ76" s="82">
        <v>5.3339986287803764</v>
      </c>
      <c r="CA76" s="82">
        <v>5.3339980867368197</v>
      </c>
      <c r="CB76" s="82">
        <v>5.3339980897545072</v>
      </c>
      <c r="CC76" s="82">
        <v>5.3339974879631571</v>
      </c>
      <c r="CD76" s="82">
        <v>5.3339973910472569</v>
      </c>
      <c r="CE76" s="82">
        <v>5.3339975800946862</v>
      </c>
      <c r="CF76" s="82">
        <v>5.3339969600116603</v>
      </c>
      <c r="CG76" s="82">
        <v>5.3339977057642676</v>
      </c>
      <c r="CH76" s="82">
        <v>5.3339981060798909</v>
      </c>
      <c r="CI76" s="82">
        <v>5.333996874075785</v>
      </c>
      <c r="CJ76" s="82">
        <v>5.4750040245477773</v>
      </c>
      <c r="CK76" s="82">
        <v>5.4750045214611678</v>
      </c>
      <c r="CL76" s="82">
        <v>5.4750027962306813</v>
      </c>
      <c r="CM76" s="82">
        <v>5.4750028932793251</v>
      </c>
      <c r="CN76" s="82">
        <v>5.4750031015259504</v>
      </c>
      <c r="CO76" s="82">
        <v>5.4750029399931925</v>
      </c>
      <c r="CP76" s="82">
        <v>5.4750030523587832</v>
      </c>
      <c r="CQ76" s="82">
        <v>5.4750042973234088</v>
      </c>
      <c r="CR76" s="82">
        <v>5.4750024764735015</v>
      </c>
      <c r="CS76" s="82">
        <v>5.4750025588587699</v>
      </c>
      <c r="CT76" s="82">
        <v>5.47500468498564</v>
      </c>
      <c r="CU76" s="82">
        <v>5.4750045068523745</v>
      </c>
      <c r="CV76" s="82">
        <v>5.6220042511214974</v>
      </c>
      <c r="CW76" s="82">
        <v>5.6220035885433326</v>
      </c>
      <c r="CX76" s="82">
        <v>5.6220030290584253</v>
      </c>
      <c r="CY76" s="82" t="e">
        <v>#DIV/0!</v>
      </c>
      <c r="CZ76" s="82">
        <v>5.6220008108778661</v>
      </c>
      <c r="DA76" s="82">
        <v>5.6220019558392096</v>
      </c>
      <c r="DB76" s="82">
        <v>5.6220045141302908</v>
      </c>
      <c r="DC76" s="82">
        <v>5.6220024845992249</v>
      </c>
      <c r="DD76" s="82">
        <v>5.6220013509300628</v>
      </c>
      <c r="DE76" s="82">
        <v>5.6220010087228403</v>
      </c>
      <c r="DF76" s="82">
        <v>5.6220041702340584</v>
      </c>
      <c r="DG76" s="82">
        <v>5.6220030224772088</v>
      </c>
      <c r="DH76" s="82">
        <v>5.7740000667735032</v>
      </c>
      <c r="DI76" s="82">
        <v>5.7739976397998332</v>
      </c>
      <c r="DJ76" s="82">
        <v>5.774000127448403</v>
      </c>
      <c r="DK76" s="82">
        <v>5.7739998544713682</v>
      </c>
      <c r="DL76" s="82">
        <v>5.7739996051205393</v>
      </c>
      <c r="DM76" s="82">
        <v>5.7739999586930484</v>
      </c>
      <c r="DN76" s="82">
        <v>5.7739993982229887</v>
      </c>
      <c r="DO76" s="82">
        <v>5.7739996330919494</v>
      </c>
      <c r="DP76" s="82">
        <v>5.7740000622755492</v>
      </c>
      <c r="DQ76" s="82">
        <v>5.7739991648414293</v>
      </c>
      <c r="DR76" s="82">
        <v>5.7740008981608124</v>
      </c>
      <c r="DS76" s="82">
        <v>5.7740009543828643</v>
      </c>
      <c r="DT76" s="82">
        <v>5.9310094428130569</v>
      </c>
      <c r="DU76" s="82">
        <v>5.9310069663333786</v>
      </c>
      <c r="DV76" s="82">
        <v>5.9310088446876046</v>
      </c>
      <c r="DW76" s="82">
        <v>5.9310065058124239</v>
      </c>
      <c r="DX76" s="82">
        <v>5.9310081284003564</v>
      </c>
      <c r="DY76" s="82">
        <v>5.931008771475617</v>
      </c>
      <c r="DZ76" s="82">
        <v>5.9310082551721006</v>
      </c>
      <c r="EA76" s="82">
        <v>5.9310089536123094</v>
      </c>
      <c r="EB76" s="82">
        <v>5.9310090542841714</v>
      </c>
      <c r="EC76" s="82">
        <v>5.9310073492553732</v>
      </c>
      <c r="ED76" s="82">
        <v>5.9310076224071953</v>
      </c>
      <c r="EE76" s="82">
        <v>5.9310084914332801</v>
      </c>
      <c r="EF76" s="82">
        <v>6.0929962256999826</v>
      </c>
      <c r="EG76" s="82">
        <v>6.0929977833522999</v>
      </c>
      <c r="EH76" s="82">
        <v>6.0929987855117753</v>
      </c>
      <c r="EI76" s="82">
        <v>6.0929980067272949</v>
      </c>
      <c r="EJ76" s="82">
        <v>6.09299929980891</v>
      </c>
      <c r="EK76" s="82">
        <v>6.0929990545159853</v>
      </c>
      <c r="EL76" s="82">
        <v>6.0929965604573377</v>
      </c>
      <c r="EM76" s="82">
        <v>6.0929975105087548</v>
      </c>
      <c r="EN76" s="82">
        <v>6.092997832692129</v>
      </c>
      <c r="EO76" s="82">
        <v>6.0929994012446853</v>
      </c>
      <c r="EP76" s="82">
        <v>6.0929983854608674</v>
      </c>
      <c r="EQ76" s="82">
        <v>6.0929977161423539</v>
      </c>
      <c r="ER76" s="82">
        <v>6.2600045102218385</v>
      </c>
      <c r="ES76" s="82">
        <v>6.2600043464613631</v>
      </c>
      <c r="ET76" s="82">
        <v>6.260003952935862</v>
      </c>
      <c r="EU76" s="82">
        <v>6.260003967241917</v>
      </c>
      <c r="EV76" s="82">
        <v>6.2600046483238883</v>
      </c>
      <c r="EW76" s="82">
        <v>6.2600049969809914</v>
      </c>
      <c r="EX76" s="82">
        <v>6.2600043199654394</v>
      </c>
      <c r="EY76" s="82">
        <v>6.2600049043159967</v>
      </c>
      <c r="EZ76" s="82">
        <v>6.26000492100221</v>
      </c>
      <c r="FA76" s="82">
        <v>6.2600045700512004</v>
      </c>
      <c r="FB76" s="82">
        <v>6.2600058329080168</v>
      </c>
      <c r="FC76" s="82">
        <v>6.2600047004555055</v>
      </c>
      <c r="FD76" s="82">
        <v>6.4339999272365649</v>
      </c>
      <c r="FE76" s="82">
        <v>6.4339992625184799</v>
      </c>
      <c r="FF76" s="82">
        <v>6.4339988941077815</v>
      </c>
      <c r="FG76" s="82">
        <v>6.4340006284038544</v>
      </c>
      <c r="FH76" s="82">
        <v>6.4339987383486701</v>
      </c>
      <c r="FI76" s="82">
        <v>6.4339991595755857</v>
      </c>
      <c r="FJ76" s="82">
        <v>6.4340004096846233</v>
      </c>
      <c r="FK76" s="82">
        <v>6.4339994860304683</v>
      </c>
      <c r="FL76" s="82">
        <v>6.4339997675720788</v>
      </c>
      <c r="FM76" s="82">
        <v>6.433997602026043</v>
      </c>
      <c r="FN76" s="82">
        <v>6.4339985093897942</v>
      </c>
      <c r="FO76" s="82">
        <v>6.4339997057898932</v>
      </c>
      <c r="FP76" s="82">
        <v>6.6149950243121012</v>
      </c>
      <c r="FQ76" s="82">
        <v>6.6149941712887603</v>
      </c>
      <c r="FR76" s="82">
        <v>6.6149954220801579</v>
      </c>
      <c r="FS76" s="82">
        <v>6.6149957503961048</v>
      </c>
      <c r="FT76" s="82">
        <v>6.6149937789121074</v>
      </c>
      <c r="FU76" s="82">
        <v>6.6149954243759792</v>
      </c>
      <c r="FV76" s="82">
        <v>6.614996007393863</v>
      </c>
      <c r="FW76" s="82">
        <v>6.6149964952256282</v>
      </c>
      <c r="FX76" s="82">
        <v>6.6149952934457259</v>
      </c>
      <c r="FY76" s="82">
        <v>6.6149951611977267</v>
      </c>
      <c r="FZ76" s="82">
        <v>6.6149952621604546</v>
      </c>
      <c r="GA76" s="82">
        <v>6.6149958974999938</v>
      </c>
    </row>
    <row r="77" spans="2:183">
      <c r="B77" s="96" t="s">
        <v>3</v>
      </c>
      <c r="C77" s="166" t="s">
        <v>40</v>
      </c>
      <c r="D77" s="175">
        <v>4.4400000000000004</v>
      </c>
      <c r="E77" s="176">
        <v>3.67</v>
      </c>
      <c r="F77" s="176">
        <v>3.56</v>
      </c>
      <c r="G77" s="176">
        <v>0</v>
      </c>
      <c r="H77" s="176">
        <v>1.89</v>
      </c>
      <c r="I77" s="176">
        <v>2.67</v>
      </c>
      <c r="J77" s="176">
        <v>2.67</v>
      </c>
      <c r="K77" s="176">
        <v>3.56</v>
      </c>
      <c r="L77" s="176">
        <v>2.67</v>
      </c>
      <c r="M77" s="176">
        <v>2.67</v>
      </c>
      <c r="N77" s="176">
        <v>4.4400000000000004</v>
      </c>
      <c r="O77" s="176">
        <v>3.56</v>
      </c>
      <c r="P77" s="176">
        <v>3.56</v>
      </c>
      <c r="Q77" s="176">
        <v>2.67</v>
      </c>
      <c r="R77" s="176">
        <v>1.78</v>
      </c>
      <c r="S77" s="176">
        <v>2.67</v>
      </c>
      <c r="T77" s="176">
        <v>2.67</v>
      </c>
      <c r="U77" s="176">
        <v>3.56</v>
      </c>
      <c r="V77" s="176">
        <v>3.56</v>
      </c>
      <c r="W77" s="176">
        <v>2.67</v>
      </c>
      <c r="X77" s="176">
        <v>3.56</v>
      </c>
      <c r="Y77" s="176">
        <v>4.4400000000000004</v>
      </c>
      <c r="Z77" s="176">
        <v>2.67</v>
      </c>
      <c r="AA77" s="176">
        <v>3.56</v>
      </c>
      <c r="AB77" s="176">
        <v>3.56</v>
      </c>
      <c r="AC77" s="176">
        <v>2.67</v>
      </c>
      <c r="AD77" s="176">
        <v>3.67</v>
      </c>
      <c r="AE77" s="176">
        <v>4.4400000000000004</v>
      </c>
      <c r="AF77" s="176">
        <v>2.78</v>
      </c>
      <c r="AG77" s="176">
        <v>3.56</v>
      </c>
      <c r="AH77" s="176">
        <v>4.4400000000000004</v>
      </c>
      <c r="AI77" s="176">
        <v>3.56</v>
      </c>
      <c r="AJ77" s="176">
        <v>4.4400000000000004</v>
      </c>
      <c r="AK77" s="176">
        <v>5.33</v>
      </c>
      <c r="AL77" s="176">
        <v>3.56</v>
      </c>
      <c r="AM77" s="176">
        <v>3.56</v>
      </c>
      <c r="AN77" s="176">
        <v>4.4400000000000004</v>
      </c>
      <c r="AO77" s="176">
        <v>3.56</v>
      </c>
      <c r="AP77" s="176">
        <v>3.56</v>
      </c>
      <c r="AQ77" s="176">
        <v>2.67</v>
      </c>
      <c r="AR77" s="176">
        <v>2.67</v>
      </c>
      <c r="AS77" s="176">
        <v>3.56</v>
      </c>
      <c r="AT77" s="176">
        <v>2.67</v>
      </c>
      <c r="AU77" s="176">
        <v>1.78</v>
      </c>
      <c r="AV77" s="176">
        <v>3.56</v>
      </c>
      <c r="AW77" s="176">
        <v>4.4400000000000004</v>
      </c>
      <c r="AX77" s="176">
        <v>2.67</v>
      </c>
      <c r="AY77" s="176">
        <v>3.56</v>
      </c>
      <c r="AZ77" s="176">
        <v>2.67</v>
      </c>
      <c r="BA77" s="176">
        <v>1.78</v>
      </c>
      <c r="BB77" s="176">
        <v>3.56</v>
      </c>
      <c r="BC77" s="176">
        <v>1.89</v>
      </c>
      <c r="BD77" s="176">
        <v>3.56</v>
      </c>
      <c r="BE77" s="176">
        <v>4.4400000000000004</v>
      </c>
      <c r="BF77" s="176">
        <v>2.67</v>
      </c>
      <c r="BG77" s="176">
        <v>2.67</v>
      </c>
      <c r="BH77" s="176">
        <v>1.78</v>
      </c>
      <c r="BI77" s="176">
        <v>3.56</v>
      </c>
      <c r="BJ77" s="176">
        <v>3.56</v>
      </c>
      <c r="BK77" s="176">
        <v>3.56</v>
      </c>
      <c r="BL77" s="176">
        <v>3.56</v>
      </c>
      <c r="BM77" s="176">
        <v>2.67</v>
      </c>
      <c r="BN77" s="176">
        <v>4.4400000000000004</v>
      </c>
      <c r="BO77" s="176">
        <v>3.56</v>
      </c>
      <c r="BP77" s="176">
        <v>3.56</v>
      </c>
      <c r="BQ77" s="176">
        <v>4.4400000000000004</v>
      </c>
      <c r="BR77" s="176">
        <v>4.4400000000000004</v>
      </c>
      <c r="BS77" s="176">
        <v>3.56</v>
      </c>
      <c r="BT77" s="176">
        <v>3.56</v>
      </c>
      <c r="BU77" s="176">
        <v>4.4400000000000004</v>
      </c>
      <c r="BV77" s="176">
        <v>3.56</v>
      </c>
      <c r="BW77" s="176">
        <v>4.4400000000000004</v>
      </c>
      <c r="BX77" s="176">
        <v>2.67</v>
      </c>
      <c r="BY77" s="176">
        <v>2.67</v>
      </c>
      <c r="BZ77" s="176">
        <v>3.56</v>
      </c>
      <c r="CA77" s="176">
        <v>2.67</v>
      </c>
      <c r="CB77" s="176">
        <v>2.78</v>
      </c>
      <c r="CC77" s="176">
        <v>3.56</v>
      </c>
      <c r="CD77" s="176">
        <v>1.78</v>
      </c>
      <c r="CE77" s="176">
        <v>3.56</v>
      </c>
      <c r="CF77" s="176">
        <v>2.67</v>
      </c>
      <c r="CG77" s="176">
        <v>2.67</v>
      </c>
      <c r="CH77" s="176">
        <v>2.67</v>
      </c>
      <c r="CI77" s="176">
        <v>4.4400000000000004</v>
      </c>
      <c r="CJ77" s="176">
        <v>3.56</v>
      </c>
      <c r="CK77" s="176">
        <v>3.56</v>
      </c>
      <c r="CL77" s="176">
        <v>2.67</v>
      </c>
      <c r="CM77" s="176">
        <v>3.56</v>
      </c>
      <c r="CN77" s="176">
        <v>2.67</v>
      </c>
      <c r="CO77" s="176">
        <v>3.56</v>
      </c>
      <c r="CP77" s="176">
        <v>2.67</v>
      </c>
      <c r="CQ77" s="176">
        <v>2.67</v>
      </c>
      <c r="CR77" s="176">
        <v>3.56</v>
      </c>
      <c r="CS77" s="176">
        <v>2.67</v>
      </c>
      <c r="CT77" s="176">
        <v>2.67</v>
      </c>
      <c r="CU77" s="176">
        <v>3.56</v>
      </c>
      <c r="CV77" s="176">
        <v>3.56</v>
      </c>
      <c r="CW77" s="176">
        <v>3.56</v>
      </c>
      <c r="CX77" s="176">
        <v>1.89</v>
      </c>
      <c r="CY77" s="176">
        <v>0</v>
      </c>
      <c r="CZ77" s="176">
        <v>4.4400000000000004</v>
      </c>
      <c r="DA77" s="176">
        <v>2.67</v>
      </c>
      <c r="DB77" s="176">
        <v>5.33</v>
      </c>
      <c r="DC77" s="176">
        <v>3.56</v>
      </c>
      <c r="DD77" s="176">
        <v>2.67</v>
      </c>
      <c r="DE77" s="176">
        <v>5.33</v>
      </c>
      <c r="DF77" s="176">
        <v>2.67</v>
      </c>
      <c r="DG77" s="176">
        <v>3.56</v>
      </c>
      <c r="DH77" s="176">
        <v>3.56</v>
      </c>
      <c r="DI77" s="176">
        <v>2.67</v>
      </c>
      <c r="DJ77" s="176">
        <v>2.67</v>
      </c>
      <c r="DK77" s="176">
        <v>4.4400000000000004</v>
      </c>
      <c r="DL77" s="176">
        <v>2.67</v>
      </c>
      <c r="DM77" s="176">
        <v>3.56</v>
      </c>
      <c r="DN77" s="176">
        <v>2.67</v>
      </c>
      <c r="DO77" s="176">
        <v>3.56</v>
      </c>
      <c r="DP77" s="176">
        <v>3.56</v>
      </c>
      <c r="DQ77" s="176">
        <v>2.67</v>
      </c>
      <c r="DR77" s="176">
        <v>2.67</v>
      </c>
      <c r="DS77" s="176">
        <v>4.4400000000000004</v>
      </c>
      <c r="DT77" s="176">
        <v>3.56</v>
      </c>
      <c r="DU77" s="176">
        <v>3.56</v>
      </c>
      <c r="DV77" s="176">
        <v>4.4400000000000004</v>
      </c>
      <c r="DW77" s="176">
        <v>0.89</v>
      </c>
      <c r="DX77" s="176">
        <v>3.67</v>
      </c>
      <c r="DY77" s="176">
        <v>3.56</v>
      </c>
      <c r="DZ77" s="176">
        <v>1.78</v>
      </c>
      <c r="EA77" s="176">
        <v>5.33</v>
      </c>
      <c r="EB77" s="176">
        <v>4.4400000000000004</v>
      </c>
      <c r="EC77" s="176">
        <v>2.67</v>
      </c>
      <c r="ED77" s="176">
        <v>2.67</v>
      </c>
      <c r="EE77" s="176">
        <v>5.44</v>
      </c>
      <c r="EF77" s="176">
        <v>3.56</v>
      </c>
      <c r="EG77" s="176">
        <v>5.33</v>
      </c>
      <c r="EH77" s="176">
        <v>3.56</v>
      </c>
      <c r="EI77" s="176">
        <v>1.78</v>
      </c>
      <c r="EJ77" s="176">
        <v>2.67</v>
      </c>
      <c r="EK77" s="176">
        <v>2.67</v>
      </c>
      <c r="EL77" s="176">
        <v>4.4400000000000004</v>
      </c>
      <c r="EM77" s="176">
        <v>5.33</v>
      </c>
      <c r="EN77" s="176">
        <v>3.56</v>
      </c>
      <c r="EO77" s="176">
        <v>4.4400000000000004</v>
      </c>
      <c r="EP77" s="176">
        <v>3.56</v>
      </c>
      <c r="EQ77" s="176">
        <v>4.4400000000000004</v>
      </c>
      <c r="ER77" s="176">
        <v>2.67</v>
      </c>
      <c r="ES77" s="176">
        <v>2.67</v>
      </c>
      <c r="ET77" s="176">
        <v>2.67</v>
      </c>
      <c r="EU77" s="176">
        <v>1.78</v>
      </c>
      <c r="EV77" s="176">
        <v>4.5599999999999996</v>
      </c>
      <c r="EW77" s="176">
        <v>1.78</v>
      </c>
      <c r="EX77" s="176">
        <v>3.56</v>
      </c>
      <c r="EY77" s="176">
        <v>3.56</v>
      </c>
      <c r="EZ77" s="176">
        <v>3.56</v>
      </c>
      <c r="FA77" s="176">
        <v>5.33</v>
      </c>
      <c r="FB77" s="176">
        <v>2.67</v>
      </c>
      <c r="FC77" s="176">
        <v>4.4400000000000004</v>
      </c>
      <c r="FD77" s="176">
        <v>2.67</v>
      </c>
      <c r="FE77" s="176">
        <v>5.33</v>
      </c>
      <c r="FF77" s="176">
        <v>4.4400000000000004</v>
      </c>
      <c r="FG77" s="176">
        <v>1.78</v>
      </c>
      <c r="FH77" s="176">
        <v>4.4400000000000004</v>
      </c>
      <c r="FI77" s="176">
        <v>2.67</v>
      </c>
      <c r="FJ77" s="176">
        <v>3.56</v>
      </c>
      <c r="FK77" s="176">
        <v>4.4400000000000004</v>
      </c>
      <c r="FL77" s="176">
        <v>4.4400000000000004</v>
      </c>
      <c r="FM77" s="176">
        <v>2.67</v>
      </c>
      <c r="FN77" s="176">
        <v>3.56</v>
      </c>
      <c r="FO77" s="176">
        <v>7.11</v>
      </c>
      <c r="FP77" s="176">
        <v>2.67</v>
      </c>
      <c r="FQ77" s="176">
        <v>3.56</v>
      </c>
      <c r="FR77" s="176">
        <v>3.56</v>
      </c>
      <c r="FS77" s="176">
        <v>2.67</v>
      </c>
      <c r="FT77" s="176">
        <v>1.89</v>
      </c>
      <c r="FU77" s="176">
        <v>1.78</v>
      </c>
      <c r="FV77" s="176">
        <v>2.67</v>
      </c>
      <c r="FW77" s="176">
        <v>3.56</v>
      </c>
      <c r="FX77" s="176">
        <v>2.67</v>
      </c>
      <c r="FY77" s="176">
        <v>3.56</v>
      </c>
      <c r="FZ77" s="176">
        <v>3.56</v>
      </c>
      <c r="GA77" s="176">
        <v>5.33</v>
      </c>
    </row>
    <row r="78" spans="2:183">
      <c r="B78" s="96" t="s">
        <v>3</v>
      </c>
      <c r="C78" s="166" t="s">
        <v>41</v>
      </c>
      <c r="D78" s="175">
        <v>685</v>
      </c>
      <c r="E78" s="176">
        <v>619</v>
      </c>
      <c r="F78" s="176">
        <v>641</v>
      </c>
      <c r="G78" s="176">
        <v>0</v>
      </c>
      <c r="H78" s="176">
        <v>310</v>
      </c>
      <c r="I78" s="176">
        <v>663</v>
      </c>
      <c r="J78" s="176">
        <v>685</v>
      </c>
      <c r="K78" s="176">
        <v>685</v>
      </c>
      <c r="L78" s="176">
        <v>663</v>
      </c>
      <c r="M78" s="176">
        <v>685</v>
      </c>
      <c r="N78" s="176">
        <v>663</v>
      </c>
      <c r="O78" s="176">
        <v>685</v>
      </c>
      <c r="P78" s="176">
        <v>685</v>
      </c>
      <c r="Q78" s="176">
        <v>619</v>
      </c>
      <c r="R78" s="176">
        <v>685</v>
      </c>
      <c r="S78" s="176">
        <v>663</v>
      </c>
      <c r="T78" s="176">
        <v>685</v>
      </c>
      <c r="U78" s="176">
        <v>663</v>
      </c>
      <c r="V78" s="176">
        <v>685</v>
      </c>
      <c r="W78" s="176">
        <v>685</v>
      </c>
      <c r="X78" s="176">
        <v>663</v>
      </c>
      <c r="Y78" s="176">
        <v>685</v>
      </c>
      <c r="Z78" s="176">
        <v>663</v>
      </c>
      <c r="AA78" s="176">
        <v>685</v>
      </c>
      <c r="AB78" s="176">
        <v>685</v>
      </c>
      <c r="AC78" s="176">
        <v>619</v>
      </c>
      <c r="AD78" s="176">
        <v>685</v>
      </c>
      <c r="AE78" s="176">
        <v>663</v>
      </c>
      <c r="AF78" s="176">
        <v>221</v>
      </c>
      <c r="AG78" s="176">
        <v>663</v>
      </c>
      <c r="AH78" s="176">
        <v>685</v>
      </c>
      <c r="AI78" s="176">
        <v>685</v>
      </c>
      <c r="AJ78" s="176">
        <v>663</v>
      </c>
      <c r="AK78" s="176">
        <v>685</v>
      </c>
      <c r="AL78" s="176">
        <v>663</v>
      </c>
      <c r="AM78" s="176">
        <v>685</v>
      </c>
      <c r="AN78" s="176">
        <v>685</v>
      </c>
      <c r="AO78" s="176">
        <v>641</v>
      </c>
      <c r="AP78" s="176">
        <v>685</v>
      </c>
      <c r="AQ78" s="176">
        <v>663</v>
      </c>
      <c r="AR78" s="176">
        <v>685</v>
      </c>
      <c r="AS78" s="176">
        <v>663</v>
      </c>
      <c r="AT78" s="176">
        <v>685</v>
      </c>
      <c r="AU78" s="176">
        <v>685</v>
      </c>
      <c r="AV78" s="176">
        <v>663</v>
      </c>
      <c r="AW78" s="176">
        <v>685</v>
      </c>
      <c r="AX78" s="176">
        <v>663</v>
      </c>
      <c r="AY78" s="176">
        <v>685</v>
      </c>
      <c r="AZ78" s="176">
        <v>685</v>
      </c>
      <c r="BA78" s="176">
        <v>619</v>
      </c>
      <c r="BB78" s="176">
        <v>685</v>
      </c>
      <c r="BC78" s="176">
        <v>199</v>
      </c>
      <c r="BD78" s="176">
        <v>685</v>
      </c>
      <c r="BE78" s="176">
        <v>663</v>
      </c>
      <c r="BF78" s="176">
        <v>685</v>
      </c>
      <c r="BG78" s="176">
        <v>685</v>
      </c>
      <c r="BH78" s="176">
        <v>663</v>
      </c>
      <c r="BI78" s="176">
        <v>685</v>
      </c>
      <c r="BJ78" s="176">
        <v>663</v>
      </c>
      <c r="BK78" s="176">
        <v>685</v>
      </c>
      <c r="BL78" s="176">
        <v>685</v>
      </c>
      <c r="BM78" s="176">
        <v>619</v>
      </c>
      <c r="BN78" s="176">
        <v>685</v>
      </c>
      <c r="BO78" s="176">
        <v>663</v>
      </c>
      <c r="BP78" s="176">
        <v>685</v>
      </c>
      <c r="BQ78" s="176">
        <v>663</v>
      </c>
      <c r="BR78" s="176">
        <v>685</v>
      </c>
      <c r="BS78" s="176">
        <v>685</v>
      </c>
      <c r="BT78" s="176">
        <v>663</v>
      </c>
      <c r="BU78" s="176">
        <v>685</v>
      </c>
      <c r="BV78" s="176">
        <v>663</v>
      </c>
      <c r="BW78" s="176">
        <v>685</v>
      </c>
      <c r="BX78" s="176">
        <v>685</v>
      </c>
      <c r="BY78" s="176">
        <v>619</v>
      </c>
      <c r="BZ78" s="176">
        <v>685</v>
      </c>
      <c r="CA78" s="176">
        <v>420</v>
      </c>
      <c r="CB78" s="176">
        <v>310</v>
      </c>
      <c r="CC78" s="176">
        <v>663</v>
      </c>
      <c r="CD78" s="176">
        <v>685</v>
      </c>
      <c r="CE78" s="176">
        <v>685</v>
      </c>
      <c r="CF78" s="176">
        <v>663</v>
      </c>
      <c r="CG78" s="176">
        <v>685</v>
      </c>
      <c r="CH78" s="176">
        <v>663</v>
      </c>
      <c r="CI78" s="176">
        <v>685</v>
      </c>
      <c r="CJ78" s="176">
        <v>685</v>
      </c>
      <c r="CK78" s="176">
        <v>641</v>
      </c>
      <c r="CL78" s="176">
        <v>685</v>
      </c>
      <c r="CM78" s="176">
        <v>663</v>
      </c>
      <c r="CN78" s="176">
        <v>685</v>
      </c>
      <c r="CO78" s="176">
        <v>663</v>
      </c>
      <c r="CP78" s="176">
        <v>685</v>
      </c>
      <c r="CQ78" s="176">
        <v>685</v>
      </c>
      <c r="CR78" s="176">
        <v>663</v>
      </c>
      <c r="CS78" s="176">
        <v>685</v>
      </c>
      <c r="CT78" s="176">
        <v>663</v>
      </c>
      <c r="CU78" s="176">
        <v>685</v>
      </c>
      <c r="CV78" s="176">
        <v>685</v>
      </c>
      <c r="CW78" s="176">
        <v>619</v>
      </c>
      <c r="CX78" s="176">
        <v>265</v>
      </c>
      <c r="CY78" s="176">
        <v>0</v>
      </c>
      <c r="CZ78" s="176">
        <v>685</v>
      </c>
      <c r="DA78" s="176">
        <v>663</v>
      </c>
      <c r="DB78" s="176">
        <v>685</v>
      </c>
      <c r="DC78" s="176">
        <v>685</v>
      </c>
      <c r="DD78" s="176">
        <v>663</v>
      </c>
      <c r="DE78" s="176">
        <v>685</v>
      </c>
      <c r="DF78" s="176">
        <v>663</v>
      </c>
      <c r="DG78" s="176">
        <v>685</v>
      </c>
      <c r="DH78" s="176">
        <v>685</v>
      </c>
      <c r="DI78" s="176">
        <v>619</v>
      </c>
      <c r="DJ78" s="176">
        <v>685</v>
      </c>
      <c r="DK78" s="176">
        <v>663</v>
      </c>
      <c r="DL78" s="176">
        <v>685</v>
      </c>
      <c r="DM78" s="176">
        <v>663</v>
      </c>
      <c r="DN78" s="176">
        <v>685</v>
      </c>
      <c r="DO78" s="176">
        <v>685</v>
      </c>
      <c r="DP78" s="176">
        <v>663</v>
      </c>
      <c r="DQ78" s="176">
        <v>685</v>
      </c>
      <c r="DR78" s="176">
        <v>663</v>
      </c>
      <c r="DS78" s="176">
        <v>685</v>
      </c>
      <c r="DT78" s="176">
        <v>685</v>
      </c>
      <c r="DU78" s="176">
        <v>619</v>
      </c>
      <c r="DV78" s="176">
        <v>685</v>
      </c>
      <c r="DW78" s="176">
        <v>310</v>
      </c>
      <c r="DX78" s="176">
        <v>575</v>
      </c>
      <c r="DY78" s="176">
        <v>663</v>
      </c>
      <c r="DZ78" s="176">
        <v>685</v>
      </c>
      <c r="EA78" s="176">
        <v>685</v>
      </c>
      <c r="EB78" s="176">
        <v>663</v>
      </c>
      <c r="EC78" s="176">
        <v>685</v>
      </c>
      <c r="ED78" s="176">
        <v>663</v>
      </c>
      <c r="EE78" s="176">
        <v>685</v>
      </c>
      <c r="EF78" s="176">
        <v>685</v>
      </c>
      <c r="EG78" s="176">
        <v>641</v>
      </c>
      <c r="EH78" s="176">
        <v>685</v>
      </c>
      <c r="EI78" s="176">
        <v>663</v>
      </c>
      <c r="EJ78" s="176">
        <v>685</v>
      </c>
      <c r="EK78" s="176">
        <v>663</v>
      </c>
      <c r="EL78" s="176">
        <v>685</v>
      </c>
      <c r="EM78" s="176">
        <v>685</v>
      </c>
      <c r="EN78" s="176">
        <v>663</v>
      </c>
      <c r="EO78" s="176">
        <v>685</v>
      </c>
      <c r="EP78" s="176">
        <v>663</v>
      </c>
      <c r="EQ78" s="176">
        <v>685</v>
      </c>
      <c r="ER78" s="176">
        <v>685</v>
      </c>
      <c r="ES78" s="176">
        <v>619</v>
      </c>
      <c r="ET78" s="176">
        <v>685</v>
      </c>
      <c r="EU78" s="176">
        <v>243</v>
      </c>
      <c r="EV78" s="176">
        <v>641</v>
      </c>
      <c r="EW78" s="176">
        <v>663</v>
      </c>
      <c r="EX78" s="176">
        <v>685</v>
      </c>
      <c r="EY78" s="176">
        <v>685</v>
      </c>
      <c r="EZ78" s="176">
        <v>663</v>
      </c>
      <c r="FA78" s="176">
        <v>685</v>
      </c>
      <c r="FB78" s="176">
        <v>663</v>
      </c>
      <c r="FC78" s="176">
        <v>685</v>
      </c>
      <c r="FD78" s="176">
        <v>685</v>
      </c>
      <c r="FE78" s="176">
        <v>619</v>
      </c>
      <c r="FF78" s="176">
        <v>685</v>
      </c>
      <c r="FG78" s="176">
        <v>663</v>
      </c>
      <c r="FH78" s="176">
        <v>685</v>
      </c>
      <c r="FI78" s="176">
        <v>663</v>
      </c>
      <c r="FJ78" s="176">
        <v>685</v>
      </c>
      <c r="FK78" s="176">
        <v>685</v>
      </c>
      <c r="FL78" s="176">
        <v>663</v>
      </c>
      <c r="FM78" s="176">
        <v>685</v>
      </c>
      <c r="FN78" s="176">
        <v>663</v>
      </c>
      <c r="FO78" s="176">
        <v>685</v>
      </c>
      <c r="FP78" s="176">
        <v>685</v>
      </c>
      <c r="FQ78" s="176">
        <v>619</v>
      </c>
      <c r="FR78" s="176">
        <v>685</v>
      </c>
      <c r="FS78" s="176">
        <v>663</v>
      </c>
      <c r="FT78" s="176">
        <v>221</v>
      </c>
      <c r="FU78" s="176">
        <v>663</v>
      </c>
      <c r="FV78" s="176">
        <v>685</v>
      </c>
      <c r="FW78" s="176">
        <v>685</v>
      </c>
      <c r="FX78" s="176">
        <v>663</v>
      </c>
      <c r="FY78" s="176">
        <v>685</v>
      </c>
      <c r="FZ78" s="176">
        <v>663</v>
      </c>
      <c r="GA78" s="176">
        <v>685</v>
      </c>
    </row>
    <row r="79" spans="2:183">
      <c r="B79" s="96" t="s">
        <v>3</v>
      </c>
      <c r="C79" s="166" t="s">
        <v>272</v>
      </c>
      <c r="D79" s="88">
        <v>4733.33</v>
      </c>
      <c r="E79" s="89">
        <v>3905</v>
      </c>
      <c r="F79" s="89">
        <v>3786.67</v>
      </c>
      <c r="G79" s="89">
        <v>0</v>
      </c>
      <c r="H79" s="89">
        <v>2011.67</v>
      </c>
      <c r="I79" s="89">
        <v>2840</v>
      </c>
      <c r="J79" s="89">
        <v>2840</v>
      </c>
      <c r="K79" s="89">
        <v>3786.67</v>
      </c>
      <c r="L79" s="89">
        <v>2840</v>
      </c>
      <c r="M79" s="89">
        <v>2840</v>
      </c>
      <c r="N79" s="89">
        <v>4733.33</v>
      </c>
      <c r="O79" s="89">
        <v>3786.67</v>
      </c>
      <c r="P79" s="89">
        <v>3786.67</v>
      </c>
      <c r="Q79" s="89">
        <v>2840</v>
      </c>
      <c r="R79" s="89">
        <v>1893.33</v>
      </c>
      <c r="S79" s="89">
        <v>2840</v>
      </c>
      <c r="T79" s="89">
        <v>2840</v>
      </c>
      <c r="U79" s="89">
        <v>3786.67</v>
      </c>
      <c r="V79" s="89">
        <v>3786.67</v>
      </c>
      <c r="W79" s="89">
        <v>2840</v>
      </c>
      <c r="X79" s="89">
        <v>3786.67</v>
      </c>
      <c r="Y79" s="89">
        <v>4733.33</v>
      </c>
      <c r="Z79" s="89">
        <v>2840</v>
      </c>
      <c r="AA79" s="89">
        <v>3786.67</v>
      </c>
      <c r="AB79" s="89">
        <v>3786.67</v>
      </c>
      <c r="AC79" s="89">
        <v>2840</v>
      </c>
      <c r="AD79" s="89">
        <v>3905</v>
      </c>
      <c r="AE79" s="89">
        <v>4733.33</v>
      </c>
      <c r="AF79" s="89">
        <v>2958.33</v>
      </c>
      <c r="AG79" s="89">
        <v>3786.67</v>
      </c>
      <c r="AH79" s="89">
        <v>4733.33</v>
      </c>
      <c r="AI79" s="89">
        <v>3786.67</v>
      </c>
      <c r="AJ79" s="89">
        <v>4733.33</v>
      </c>
      <c r="AK79" s="89">
        <v>5680</v>
      </c>
      <c r="AL79" s="89">
        <v>3786.67</v>
      </c>
      <c r="AM79" s="89">
        <v>3786.67</v>
      </c>
      <c r="AN79" s="89">
        <v>4733.33</v>
      </c>
      <c r="AO79" s="89">
        <v>3786.67</v>
      </c>
      <c r="AP79" s="89">
        <v>3786.67</v>
      </c>
      <c r="AQ79" s="89">
        <v>2840</v>
      </c>
      <c r="AR79" s="89">
        <v>2840</v>
      </c>
      <c r="AS79" s="89">
        <v>3786.67</v>
      </c>
      <c r="AT79" s="89">
        <v>2840</v>
      </c>
      <c r="AU79" s="89">
        <v>1893.33</v>
      </c>
      <c r="AV79" s="89">
        <v>3786.67</v>
      </c>
      <c r="AW79" s="89">
        <v>4733.33</v>
      </c>
      <c r="AX79" s="89">
        <v>2840</v>
      </c>
      <c r="AY79" s="89">
        <v>3786.67</v>
      </c>
      <c r="AZ79" s="89">
        <v>2840</v>
      </c>
      <c r="BA79" s="89">
        <v>1893.33</v>
      </c>
      <c r="BB79" s="89">
        <v>3786.67</v>
      </c>
      <c r="BC79" s="89">
        <v>2011.67</v>
      </c>
      <c r="BD79" s="89">
        <v>3786.67</v>
      </c>
      <c r="BE79" s="89">
        <v>4733.33</v>
      </c>
      <c r="BF79" s="89">
        <v>2840</v>
      </c>
      <c r="BG79" s="89">
        <v>2840</v>
      </c>
      <c r="BH79" s="89">
        <v>1893.33</v>
      </c>
      <c r="BI79" s="89">
        <v>3786.67</v>
      </c>
      <c r="BJ79" s="89">
        <v>3786.67</v>
      </c>
      <c r="BK79" s="89">
        <v>3786.67</v>
      </c>
      <c r="BL79" s="89">
        <v>3786.67</v>
      </c>
      <c r="BM79" s="89">
        <v>2840</v>
      </c>
      <c r="BN79" s="89">
        <v>4733.33</v>
      </c>
      <c r="BO79" s="89">
        <v>3786.67</v>
      </c>
      <c r="BP79" s="89">
        <v>3786.67</v>
      </c>
      <c r="BQ79" s="89">
        <v>4733.33</v>
      </c>
      <c r="BR79" s="89">
        <v>4733.33</v>
      </c>
      <c r="BS79" s="89">
        <v>3786.67</v>
      </c>
      <c r="BT79" s="89">
        <v>3786.67</v>
      </c>
      <c r="BU79" s="89">
        <v>4733.33</v>
      </c>
      <c r="BV79" s="89">
        <v>3786.67</v>
      </c>
      <c r="BW79" s="89">
        <v>4733.33</v>
      </c>
      <c r="BX79" s="89">
        <v>2840</v>
      </c>
      <c r="BY79" s="89">
        <v>2840</v>
      </c>
      <c r="BZ79" s="89">
        <v>3786.67</v>
      </c>
      <c r="CA79" s="89">
        <v>2840</v>
      </c>
      <c r="CB79" s="89">
        <v>2958.33</v>
      </c>
      <c r="CC79" s="89">
        <v>3786.67</v>
      </c>
      <c r="CD79" s="89">
        <v>1893.33</v>
      </c>
      <c r="CE79" s="89">
        <v>3786.67</v>
      </c>
      <c r="CF79" s="89">
        <v>2840</v>
      </c>
      <c r="CG79" s="89">
        <v>2840</v>
      </c>
      <c r="CH79" s="89">
        <v>2840</v>
      </c>
      <c r="CI79" s="89">
        <v>4733.33</v>
      </c>
      <c r="CJ79" s="89">
        <v>3786.67</v>
      </c>
      <c r="CK79" s="89">
        <v>3786.67</v>
      </c>
      <c r="CL79" s="89">
        <v>2840</v>
      </c>
      <c r="CM79" s="89">
        <v>3786.67</v>
      </c>
      <c r="CN79" s="89">
        <v>2840</v>
      </c>
      <c r="CO79" s="89">
        <v>3786.67</v>
      </c>
      <c r="CP79" s="89">
        <v>2840</v>
      </c>
      <c r="CQ79" s="89">
        <v>2840</v>
      </c>
      <c r="CR79" s="89">
        <v>3786.67</v>
      </c>
      <c r="CS79" s="89">
        <v>2840</v>
      </c>
      <c r="CT79" s="89">
        <v>2840</v>
      </c>
      <c r="CU79" s="89">
        <v>3786.67</v>
      </c>
      <c r="CV79" s="89">
        <v>3786.67</v>
      </c>
      <c r="CW79" s="89">
        <v>3786.67</v>
      </c>
      <c r="CX79" s="89">
        <v>2011.67</v>
      </c>
      <c r="CY79" s="89">
        <v>0</v>
      </c>
      <c r="CZ79" s="89">
        <v>4733.33</v>
      </c>
      <c r="DA79" s="89">
        <v>2840</v>
      </c>
      <c r="DB79" s="89">
        <v>5680</v>
      </c>
      <c r="DC79" s="89">
        <v>3786.67</v>
      </c>
      <c r="DD79" s="89">
        <v>2840</v>
      </c>
      <c r="DE79" s="89">
        <v>5680</v>
      </c>
      <c r="DF79" s="89">
        <v>2840</v>
      </c>
      <c r="DG79" s="89">
        <v>3786.67</v>
      </c>
      <c r="DH79" s="89">
        <v>3786.67</v>
      </c>
      <c r="DI79" s="89">
        <v>2840</v>
      </c>
      <c r="DJ79" s="89">
        <v>2840</v>
      </c>
      <c r="DK79" s="89">
        <v>4733.33</v>
      </c>
      <c r="DL79" s="89">
        <v>2840</v>
      </c>
      <c r="DM79" s="89">
        <v>3786.67</v>
      </c>
      <c r="DN79" s="89">
        <v>2840</v>
      </c>
      <c r="DO79" s="89">
        <v>3786.67</v>
      </c>
      <c r="DP79" s="89">
        <v>3786.67</v>
      </c>
      <c r="DQ79" s="89">
        <v>2840</v>
      </c>
      <c r="DR79" s="89">
        <v>2840</v>
      </c>
      <c r="DS79" s="89">
        <v>4733.33</v>
      </c>
      <c r="DT79" s="89">
        <v>3786.67</v>
      </c>
      <c r="DU79" s="89">
        <v>3786.67</v>
      </c>
      <c r="DV79" s="89">
        <v>4733.33</v>
      </c>
      <c r="DW79" s="89">
        <v>946.67</v>
      </c>
      <c r="DX79" s="89">
        <v>3905</v>
      </c>
      <c r="DY79" s="89">
        <v>3786.67</v>
      </c>
      <c r="DZ79" s="89">
        <v>1893.33</v>
      </c>
      <c r="EA79" s="89">
        <v>5680</v>
      </c>
      <c r="EB79" s="89">
        <v>4733.33</v>
      </c>
      <c r="EC79" s="89">
        <v>2840</v>
      </c>
      <c r="ED79" s="89">
        <v>2840</v>
      </c>
      <c r="EE79" s="89">
        <v>5798.33</v>
      </c>
      <c r="EF79" s="89">
        <v>3786.67</v>
      </c>
      <c r="EG79" s="89">
        <v>5680</v>
      </c>
      <c r="EH79" s="89">
        <v>3786.67</v>
      </c>
      <c r="EI79" s="89">
        <v>1893.33</v>
      </c>
      <c r="EJ79" s="89">
        <v>2840</v>
      </c>
      <c r="EK79" s="89">
        <v>2840</v>
      </c>
      <c r="EL79" s="89">
        <v>4733.33</v>
      </c>
      <c r="EM79" s="89">
        <v>5680</v>
      </c>
      <c r="EN79" s="89">
        <v>3786.67</v>
      </c>
      <c r="EO79" s="89">
        <v>4733.33</v>
      </c>
      <c r="EP79" s="89">
        <v>3786.67</v>
      </c>
      <c r="EQ79" s="89">
        <v>4733.33</v>
      </c>
      <c r="ER79" s="89">
        <v>2840</v>
      </c>
      <c r="ES79" s="89">
        <v>2840</v>
      </c>
      <c r="ET79" s="89">
        <v>2840</v>
      </c>
      <c r="EU79" s="89">
        <v>1893.33</v>
      </c>
      <c r="EV79" s="89">
        <v>4851.67</v>
      </c>
      <c r="EW79" s="89">
        <v>1893.33</v>
      </c>
      <c r="EX79" s="89">
        <v>3786.67</v>
      </c>
      <c r="EY79" s="89">
        <v>3786.67</v>
      </c>
      <c r="EZ79" s="89">
        <v>3786.67</v>
      </c>
      <c r="FA79" s="89">
        <v>5680</v>
      </c>
      <c r="FB79" s="89">
        <v>2840</v>
      </c>
      <c r="FC79" s="89">
        <v>4733.33</v>
      </c>
      <c r="FD79" s="89">
        <v>2840</v>
      </c>
      <c r="FE79" s="89">
        <v>5680</v>
      </c>
      <c r="FF79" s="89">
        <v>4733.33</v>
      </c>
      <c r="FG79" s="89">
        <v>1893.33</v>
      </c>
      <c r="FH79" s="89">
        <v>4733.33</v>
      </c>
      <c r="FI79" s="89">
        <v>2840</v>
      </c>
      <c r="FJ79" s="89">
        <v>3786.67</v>
      </c>
      <c r="FK79" s="89">
        <v>4733.33</v>
      </c>
      <c r="FL79" s="89">
        <v>4733.33</v>
      </c>
      <c r="FM79" s="89">
        <v>2840</v>
      </c>
      <c r="FN79" s="89">
        <v>3786.67</v>
      </c>
      <c r="FO79" s="89">
        <v>7573.33</v>
      </c>
      <c r="FP79" s="89">
        <v>2840</v>
      </c>
      <c r="FQ79" s="89">
        <v>3786.67</v>
      </c>
      <c r="FR79" s="89">
        <v>3786.67</v>
      </c>
      <c r="FS79" s="89">
        <v>2840</v>
      </c>
      <c r="FT79" s="89">
        <v>2011.67</v>
      </c>
      <c r="FU79" s="89">
        <v>1893.33</v>
      </c>
      <c r="FV79" s="89">
        <v>2840</v>
      </c>
      <c r="FW79" s="89">
        <v>3786.67</v>
      </c>
      <c r="FX79" s="89">
        <v>2840</v>
      </c>
      <c r="FY79" s="89">
        <v>3786.67</v>
      </c>
      <c r="FZ79" s="89">
        <v>3786.67</v>
      </c>
      <c r="GA79" s="89">
        <v>5680</v>
      </c>
    </row>
    <row r="80" spans="2:183">
      <c r="B80" s="171" t="s">
        <v>3</v>
      </c>
      <c r="C80" s="177" t="s">
        <v>96</v>
      </c>
      <c r="D80" s="83">
        <v>0.92371110257395317</v>
      </c>
      <c r="E80" s="84">
        <v>0.920940077374373</v>
      </c>
      <c r="F80" s="84">
        <v>0.91459889974546349</v>
      </c>
      <c r="G80" s="84" t="e">
        <v>#DIV/0!</v>
      </c>
      <c r="H80" s="84">
        <v>0.90346349745331067</v>
      </c>
      <c r="I80" s="84">
        <v>0.92061601968722717</v>
      </c>
      <c r="J80" s="84">
        <v>0.93153860929696508</v>
      </c>
      <c r="K80" s="84">
        <v>0.92659239339223975</v>
      </c>
      <c r="L80" s="84">
        <v>0.91211201079622128</v>
      </c>
      <c r="M80" s="84">
        <v>0.90022858240491743</v>
      </c>
      <c r="N80" s="84">
        <v>0.89792212431531315</v>
      </c>
      <c r="O80" s="84">
        <v>0.90805608912792934</v>
      </c>
      <c r="P80" s="84">
        <v>0.92752401075681912</v>
      </c>
      <c r="Q80" s="84">
        <v>0.93118144715585405</v>
      </c>
      <c r="R80" s="84">
        <v>0.91513446023818679</v>
      </c>
      <c r="S80" s="84">
        <v>0.91602167182662542</v>
      </c>
      <c r="T80" s="84">
        <v>0.91112946600076838</v>
      </c>
      <c r="U80" s="84">
        <v>0.92383107088989447</v>
      </c>
      <c r="V80" s="84">
        <v>0.93265270841336922</v>
      </c>
      <c r="W80" s="84">
        <v>0.93298885900883599</v>
      </c>
      <c r="X80" s="84">
        <v>0.91266769865841069</v>
      </c>
      <c r="Y80" s="84">
        <v>0.9136169804072225</v>
      </c>
      <c r="Z80" s="84">
        <v>0.90605898229737236</v>
      </c>
      <c r="AA80" s="84">
        <v>0.91208989627353054</v>
      </c>
      <c r="AB80" s="84">
        <v>0.92105071071840183</v>
      </c>
      <c r="AC80" s="84">
        <v>0.92221112150327356</v>
      </c>
      <c r="AD80" s="84">
        <v>0.91045716480983485</v>
      </c>
      <c r="AE80" s="84">
        <v>0.90742835595776772</v>
      </c>
      <c r="AF80" s="84">
        <v>0.89274231959990469</v>
      </c>
      <c r="AG80" s="84">
        <v>0.92256082797491468</v>
      </c>
      <c r="AH80" s="84">
        <v>0.92848444102958128</v>
      </c>
      <c r="AI80" s="84">
        <v>0.92863810987322326</v>
      </c>
      <c r="AJ80" s="84">
        <v>0.91423553226958798</v>
      </c>
      <c r="AK80" s="84">
        <v>0.90917018824433349</v>
      </c>
      <c r="AL80" s="84">
        <v>0.90457053266650789</v>
      </c>
      <c r="AM80" s="84">
        <v>0.90373415290049941</v>
      </c>
      <c r="AN80" s="84">
        <v>0.92379754129850178</v>
      </c>
      <c r="AO80" s="84">
        <v>0.92607356925855977</v>
      </c>
      <c r="AP80" s="84">
        <v>0.91627737226277373</v>
      </c>
      <c r="AQ80" s="84">
        <v>0.91283638961657543</v>
      </c>
      <c r="AR80" s="84">
        <v>0.91319439108720712</v>
      </c>
      <c r="AS80" s="84">
        <v>0.92584543939033104</v>
      </c>
      <c r="AT80" s="84">
        <v>0.93415097963887828</v>
      </c>
      <c r="AU80" s="84">
        <v>0.93320015366884368</v>
      </c>
      <c r="AV80" s="84">
        <v>0.91384853536556321</v>
      </c>
      <c r="AW80" s="84">
        <v>0.90461774875144063</v>
      </c>
      <c r="AX80" s="84">
        <v>0.90592998332936414</v>
      </c>
      <c r="AY80" s="84">
        <v>0.9048674606223589</v>
      </c>
      <c r="AZ80" s="84">
        <v>0.92862850557049559</v>
      </c>
      <c r="BA80" s="84">
        <v>0.92553779440523765</v>
      </c>
      <c r="BB80" s="84">
        <v>0.91389550518632345</v>
      </c>
      <c r="BC80" s="84">
        <v>0.90052896059243592</v>
      </c>
      <c r="BD80" s="84">
        <v>0.90405109489051094</v>
      </c>
      <c r="BE80" s="84">
        <v>0.92507144558228149</v>
      </c>
      <c r="BF80" s="84">
        <v>0.93193238570879755</v>
      </c>
      <c r="BG80" s="84">
        <v>0.92938724548597773</v>
      </c>
      <c r="BH80" s="84">
        <v>0.90684289910296101</v>
      </c>
      <c r="BI80" s="84">
        <v>0.90338839800230508</v>
      </c>
      <c r="BJ80" s="84">
        <v>0.90267524013654044</v>
      </c>
      <c r="BK80" s="84">
        <v>0.90585670380330385</v>
      </c>
      <c r="BL80" s="84">
        <v>0.92882059162504804</v>
      </c>
      <c r="BM80" s="84">
        <v>0.93196167417736586</v>
      </c>
      <c r="BN80" s="84">
        <v>0.92063772570111413</v>
      </c>
      <c r="BO80" s="84">
        <v>0.91365999841232037</v>
      </c>
      <c r="BP80" s="84">
        <v>0.92340376488666931</v>
      </c>
      <c r="BQ80" s="84">
        <v>0.93296022862586325</v>
      </c>
      <c r="BR80" s="84">
        <v>0.93946215904725316</v>
      </c>
      <c r="BS80" s="84">
        <v>0.94822128313484444</v>
      </c>
      <c r="BT80" s="84">
        <v>0.9261828213066603</v>
      </c>
      <c r="BU80" s="84">
        <v>0.92019592777564352</v>
      </c>
      <c r="BV80" s="84">
        <v>0.92422799079145823</v>
      </c>
      <c r="BW80" s="84">
        <v>0.9296945831732617</v>
      </c>
      <c r="BX80" s="84">
        <v>0.94096043027276222</v>
      </c>
      <c r="BY80" s="84">
        <v>0.94857378199132736</v>
      </c>
      <c r="BZ80" s="84">
        <v>0.93296004610065308</v>
      </c>
      <c r="CA80" s="84">
        <v>0.93988408521303257</v>
      </c>
      <c r="CB80" s="84">
        <v>0.94210950764006784</v>
      </c>
      <c r="CC80" s="84">
        <v>0.94804318488529016</v>
      </c>
      <c r="CD80" s="84">
        <v>0.96155205532078369</v>
      </c>
      <c r="CE80" s="84">
        <v>0.965230503265463</v>
      </c>
      <c r="CF80" s="84">
        <v>0.9531336826228467</v>
      </c>
      <c r="CG80" s="84">
        <v>0.95112178255858626</v>
      </c>
      <c r="CH80" s="84">
        <v>0.97452766531713897</v>
      </c>
      <c r="CI80" s="84">
        <v>0.98073184786784484</v>
      </c>
      <c r="CJ80" s="84">
        <v>0.97843641951594318</v>
      </c>
      <c r="CK80" s="84">
        <v>0.97608588554068476</v>
      </c>
      <c r="CL80" s="84">
        <v>0.96172493276988091</v>
      </c>
      <c r="CM80" s="84">
        <v>0.96030800984361353</v>
      </c>
      <c r="CN80" s="84">
        <v>0.95995774106799847</v>
      </c>
      <c r="CO80" s="84">
        <v>0.96192545844248634</v>
      </c>
      <c r="CP80" s="84">
        <v>0.97542066845946984</v>
      </c>
      <c r="CQ80" s="84">
        <v>0.97220322704571649</v>
      </c>
      <c r="CR80" s="84">
        <v>0.96165753750893068</v>
      </c>
      <c r="CS80" s="84">
        <v>0.95710526315789479</v>
      </c>
      <c r="CT80" s="84">
        <v>0.97429943637373972</v>
      </c>
      <c r="CU80" s="84">
        <v>0.98028044563964656</v>
      </c>
      <c r="CV80" s="84">
        <v>0.98141375336150594</v>
      </c>
      <c r="CW80" s="84">
        <v>0.98027814386531764</v>
      </c>
      <c r="CX80" s="84">
        <v>0.96713008937437939</v>
      </c>
      <c r="CY80" s="84" t="e">
        <v>#DIV/0!</v>
      </c>
      <c r="CZ80" s="84">
        <v>0.95228390318862854</v>
      </c>
      <c r="DA80" s="84">
        <v>0.96396959593554021</v>
      </c>
      <c r="DB80" s="84">
        <v>0.97529581252401076</v>
      </c>
      <c r="DC80" s="84">
        <v>0.97566077602766044</v>
      </c>
      <c r="DD80" s="84">
        <v>0.95489005318726683</v>
      </c>
      <c r="DE80" s="84">
        <v>0.95593353822512483</v>
      </c>
      <c r="DF80" s="84">
        <v>0.97135220687465273</v>
      </c>
      <c r="DG80" s="84">
        <v>0.9736246638494046</v>
      </c>
      <c r="DH80" s="84">
        <v>0.97807145601229351</v>
      </c>
      <c r="DI80" s="84">
        <v>0.9787157767196667</v>
      </c>
      <c r="DJ80" s="84">
        <v>0.96458701498271227</v>
      </c>
      <c r="DK80" s="84">
        <v>0.95460228625863297</v>
      </c>
      <c r="DL80" s="84">
        <v>0.95342681521321559</v>
      </c>
      <c r="DM80" s="84">
        <v>0.96090338969595934</v>
      </c>
      <c r="DN80" s="84">
        <v>0.97674606223588167</v>
      </c>
      <c r="DO80" s="84">
        <v>0.97375912408759124</v>
      </c>
      <c r="DP80" s="84">
        <v>0.95604112090180204</v>
      </c>
      <c r="DQ80" s="84">
        <v>0.95679792547061082</v>
      </c>
      <c r="DR80" s="84">
        <v>0.97223545288560764</v>
      </c>
      <c r="DS80" s="84">
        <v>0.97413369189396848</v>
      </c>
      <c r="DT80" s="84">
        <v>0.9766212063004226</v>
      </c>
      <c r="DU80" s="84">
        <v>0.97229625457018964</v>
      </c>
      <c r="DV80" s="84">
        <v>0.96339608144448718</v>
      </c>
      <c r="DW80" s="84">
        <v>0.95187181663837006</v>
      </c>
      <c r="DX80" s="84">
        <v>0.95182837528604125</v>
      </c>
      <c r="DY80" s="84">
        <v>0.95819441136778594</v>
      </c>
      <c r="DZ80" s="84">
        <v>0.97053207837111033</v>
      </c>
      <c r="EA80" s="84">
        <v>0.96776603918555515</v>
      </c>
      <c r="EB80" s="84">
        <v>0.95566404699531637</v>
      </c>
      <c r="EC80" s="84">
        <v>0.95033422973492132</v>
      </c>
      <c r="ED80" s="84">
        <v>0.96204453441295545</v>
      </c>
      <c r="EE80" s="84">
        <v>0.96954283519016526</v>
      </c>
      <c r="EF80" s="84">
        <v>0.97307721859393015</v>
      </c>
      <c r="EG80" s="84">
        <v>0.97049429345594873</v>
      </c>
      <c r="EH80" s="84">
        <v>0.96004417979254708</v>
      </c>
      <c r="EI80" s="84">
        <v>0.9558228149559419</v>
      </c>
      <c r="EJ80" s="84">
        <v>0.95193814829043411</v>
      </c>
      <c r="EK80" s="84">
        <v>0.95505874414543146</v>
      </c>
      <c r="EL80" s="84">
        <v>0.97005186323472914</v>
      </c>
      <c r="EM80" s="84">
        <v>0.96602766039185561</v>
      </c>
      <c r="EN80" s="84">
        <v>0.9569044216877034</v>
      </c>
      <c r="EO80" s="84">
        <v>0.95280253553592009</v>
      </c>
      <c r="EP80" s="84">
        <v>0.95877986822259265</v>
      </c>
      <c r="EQ80" s="84">
        <v>0.97310603150211294</v>
      </c>
      <c r="ER80" s="84">
        <v>0.96251248559354596</v>
      </c>
      <c r="ES80" s="84">
        <v>0.96197612873055016</v>
      </c>
      <c r="ET80" s="84">
        <v>0.95242796772954286</v>
      </c>
      <c r="EU80" s="84">
        <v>0.95540935672514615</v>
      </c>
      <c r="EV80" s="84">
        <v>0.9450303801625749</v>
      </c>
      <c r="EW80" s="84">
        <v>0.95318329761054221</v>
      </c>
      <c r="EX80" s="84">
        <v>0.96043795620437955</v>
      </c>
      <c r="EY80" s="84">
        <v>0.96350172877449103</v>
      </c>
      <c r="EZ80" s="84">
        <v>0.9477355719615782</v>
      </c>
      <c r="FA80" s="84">
        <v>0.94991164041490594</v>
      </c>
      <c r="FB80" s="84">
        <v>0.95267722473604821</v>
      </c>
      <c r="FC80" s="84">
        <v>0.96442374183634272</v>
      </c>
      <c r="FD80" s="84">
        <v>0.95035343834037656</v>
      </c>
      <c r="FE80" s="84">
        <v>0.9503062027038518</v>
      </c>
      <c r="FF80" s="84">
        <v>0.94836534767575875</v>
      </c>
      <c r="FG80" s="84">
        <v>0.94744780503294435</v>
      </c>
      <c r="FH80" s="84">
        <v>0.93785824049174038</v>
      </c>
      <c r="FI80" s="84">
        <v>0.94457013574660631</v>
      </c>
      <c r="FJ80" s="84">
        <v>0.95648098348059929</v>
      </c>
      <c r="FK80" s="84">
        <v>0.95674990395697279</v>
      </c>
      <c r="FL80" s="84">
        <v>0.93924148606811142</v>
      </c>
      <c r="FM80" s="84">
        <v>0.94201690357280066</v>
      </c>
      <c r="FN80" s="84">
        <v>0.94529451456696034</v>
      </c>
      <c r="FO80" s="84">
        <v>0.95321552055320791</v>
      </c>
      <c r="FP80" s="84">
        <v>0.94968113714944302</v>
      </c>
      <c r="FQ80" s="84">
        <v>0.9521130218518834</v>
      </c>
      <c r="FR80" s="84">
        <v>0.94827890895121014</v>
      </c>
      <c r="FS80" s="84">
        <v>0.94569143446852422</v>
      </c>
      <c r="FT80" s="84">
        <v>0.93310907358894979</v>
      </c>
      <c r="FU80" s="84">
        <v>0.94336945304437569</v>
      </c>
      <c r="FV80" s="84">
        <v>0.95499231655781791</v>
      </c>
      <c r="FW80" s="84">
        <v>0.95090088359585101</v>
      </c>
      <c r="FX80" s="84">
        <v>0.93820949432404543</v>
      </c>
      <c r="FY80" s="84">
        <v>0.93684978870533997</v>
      </c>
      <c r="FZ80" s="84">
        <v>0.94248630626339602</v>
      </c>
      <c r="GA80" s="84">
        <v>0.95282174414137533</v>
      </c>
    </row>
    <row r="81" spans="2:183">
      <c r="B81" s="96" t="s">
        <v>3</v>
      </c>
      <c r="C81" s="166" t="s">
        <v>42</v>
      </c>
      <c r="D81" s="178">
        <v>110996.67</v>
      </c>
      <c r="E81" s="179">
        <v>91025.55</v>
      </c>
      <c r="F81" s="179">
        <v>87509.86</v>
      </c>
      <c r="G81" s="179">
        <v>0</v>
      </c>
      <c r="H81" s="179">
        <v>46187.87</v>
      </c>
      <c r="I81" s="179">
        <v>64723.61</v>
      </c>
      <c r="J81" s="179">
        <v>64468</v>
      </c>
      <c r="K81" s="179">
        <v>85768</v>
      </c>
      <c r="L81" s="179">
        <v>64212.41</v>
      </c>
      <c r="M81" s="179">
        <v>64184</v>
      </c>
      <c r="N81" s="179">
        <v>106926</v>
      </c>
      <c r="O81" s="179">
        <v>85540.800000000003</v>
      </c>
      <c r="P81" s="179">
        <v>85502.94</v>
      </c>
      <c r="Q81" s="179">
        <v>63985.21</v>
      </c>
      <c r="R81" s="179">
        <v>42391.74</v>
      </c>
      <c r="S81" s="179">
        <v>63048</v>
      </c>
      <c r="T81" s="179">
        <v>62593.599999999999</v>
      </c>
      <c r="U81" s="179">
        <v>83079.460000000006</v>
      </c>
      <c r="V81" s="179">
        <v>83041.600000000006</v>
      </c>
      <c r="W81" s="179">
        <v>62252.800000000003</v>
      </c>
      <c r="X81" s="179">
        <v>82965.88</v>
      </c>
      <c r="Y81" s="179">
        <v>103660.01</v>
      </c>
      <c r="Z81" s="179">
        <v>62196.01</v>
      </c>
      <c r="AA81" s="179">
        <v>82890.13</v>
      </c>
      <c r="AB81" s="179">
        <v>82928.009999999995</v>
      </c>
      <c r="AC81" s="179">
        <v>62082.39</v>
      </c>
      <c r="AD81" s="179">
        <v>84972.81</v>
      </c>
      <c r="AE81" s="179">
        <v>102334.66</v>
      </c>
      <c r="AF81" s="179">
        <v>63752.07</v>
      </c>
      <c r="AG81" s="179">
        <v>81716.28</v>
      </c>
      <c r="AH81" s="179">
        <v>102192.67</v>
      </c>
      <c r="AI81" s="179">
        <v>81829.87</v>
      </c>
      <c r="AJ81" s="179">
        <v>102382.02</v>
      </c>
      <c r="AK81" s="179">
        <v>123028.8</v>
      </c>
      <c r="AL81" s="179">
        <v>82132.800000000003</v>
      </c>
      <c r="AM81" s="179">
        <v>82208.53</v>
      </c>
      <c r="AN81" s="179">
        <v>102808.01</v>
      </c>
      <c r="AO81" s="179">
        <v>84707.73</v>
      </c>
      <c r="AP81" s="179">
        <v>84329.07</v>
      </c>
      <c r="AQ81" s="179">
        <v>62877.599999999999</v>
      </c>
      <c r="AR81" s="179">
        <v>62678.8</v>
      </c>
      <c r="AS81" s="179">
        <v>83685.34</v>
      </c>
      <c r="AT81" s="179">
        <v>62820.800000000003</v>
      </c>
      <c r="AU81" s="179">
        <v>41937.33</v>
      </c>
      <c r="AV81" s="179">
        <v>83988.27</v>
      </c>
      <c r="AW81" s="179">
        <v>105080</v>
      </c>
      <c r="AX81" s="179">
        <v>63161.599999999999</v>
      </c>
      <c r="AY81" s="179">
        <v>84291.199999999997</v>
      </c>
      <c r="AZ81" s="179">
        <v>63246.8</v>
      </c>
      <c r="BA81" s="179">
        <v>43433.06</v>
      </c>
      <c r="BB81" s="179">
        <v>86487.47</v>
      </c>
      <c r="BC81" s="179">
        <v>45684.95</v>
      </c>
      <c r="BD81" s="179">
        <v>85730.14</v>
      </c>
      <c r="BE81" s="179">
        <v>107352</v>
      </c>
      <c r="BF81" s="179">
        <v>64468</v>
      </c>
      <c r="BG81" s="179">
        <v>64524.81</v>
      </c>
      <c r="BH81" s="179">
        <v>43073.34</v>
      </c>
      <c r="BI81" s="179">
        <v>86298.14</v>
      </c>
      <c r="BJ81" s="179">
        <v>86411.73</v>
      </c>
      <c r="BK81" s="179">
        <v>86525.34</v>
      </c>
      <c r="BL81" s="179">
        <v>86601.05</v>
      </c>
      <c r="BM81" s="179">
        <v>66910.399999999994</v>
      </c>
      <c r="BN81" s="179">
        <v>111044.02</v>
      </c>
      <c r="BO81" s="179">
        <v>88305.08</v>
      </c>
      <c r="BP81" s="179">
        <v>88040.01</v>
      </c>
      <c r="BQ81" s="179">
        <v>110286.66</v>
      </c>
      <c r="BR81" s="179">
        <v>110381.34</v>
      </c>
      <c r="BS81" s="179">
        <v>88418.66</v>
      </c>
      <c r="BT81" s="179">
        <v>88532.28</v>
      </c>
      <c r="BU81" s="179">
        <v>110854.67</v>
      </c>
      <c r="BV81" s="179">
        <v>88835.21</v>
      </c>
      <c r="BW81" s="179">
        <v>111186</v>
      </c>
      <c r="BX81" s="179">
        <v>66740.009999999995</v>
      </c>
      <c r="BY81" s="179">
        <v>68784.789999999994</v>
      </c>
      <c r="BZ81" s="179">
        <v>91296.54</v>
      </c>
      <c r="CA81" s="179">
        <v>68103.199999999997</v>
      </c>
      <c r="CB81" s="179">
        <v>70733.740000000005</v>
      </c>
      <c r="CC81" s="179">
        <v>90690.66</v>
      </c>
      <c r="CD81" s="179">
        <v>45402.13</v>
      </c>
      <c r="CE81" s="179">
        <v>90880.01</v>
      </c>
      <c r="CF81" s="179">
        <v>68273.59</v>
      </c>
      <c r="CG81" s="179">
        <v>68387.199999999997</v>
      </c>
      <c r="CH81" s="179">
        <v>68500.800000000003</v>
      </c>
      <c r="CI81" s="179">
        <v>114309.98</v>
      </c>
      <c r="CJ81" s="179">
        <v>91523.73</v>
      </c>
      <c r="CK81" s="179">
        <v>94288</v>
      </c>
      <c r="CL81" s="179">
        <v>70432</v>
      </c>
      <c r="CM81" s="179">
        <v>93379.199999999997</v>
      </c>
      <c r="CN81" s="179">
        <v>69835.61</v>
      </c>
      <c r="CO81" s="179">
        <v>93303.46</v>
      </c>
      <c r="CP81" s="179">
        <v>70034.399999999994</v>
      </c>
      <c r="CQ81" s="179">
        <v>70119.59</v>
      </c>
      <c r="CR81" s="179">
        <v>93644.27</v>
      </c>
      <c r="CS81" s="179">
        <v>70346.8</v>
      </c>
      <c r="CT81" s="179">
        <v>70460.399999999994</v>
      </c>
      <c r="CU81" s="179">
        <v>94060.82</v>
      </c>
      <c r="CV81" s="179">
        <v>94098.66</v>
      </c>
      <c r="CW81" s="179">
        <v>96976.53</v>
      </c>
      <c r="CX81" s="179">
        <v>51297.5</v>
      </c>
      <c r="CY81" s="179">
        <v>0</v>
      </c>
      <c r="CZ81" s="179">
        <v>119611.35</v>
      </c>
      <c r="DA81" s="179">
        <v>71908.800000000003</v>
      </c>
      <c r="DB81" s="179">
        <v>143931.22</v>
      </c>
      <c r="DC81" s="179">
        <v>96067.73</v>
      </c>
      <c r="DD81" s="179">
        <v>72164.39</v>
      </c>
      <c r="DE81" s="179">
        <v>144499.20000000001</v>
      </c>
      <c r="DF81" s="179">
        <v>72391.59</v>
      </c>
      <c r="DG81" s="179">
        <v>96673.59</v>
      </c>
      <c r="DH81" s="179">
        <v>96749.33</v>
      </c>
      <c r="DI81" s="179">
        <v>74777.2</v>
      </c>
      <c r="DJ81" s="179">
        <v>74464.800000000003</v>
      </c>
      <c r="DK81" s="179">
        <v>123398.02</v>
      </c>
      <c r="DL81" s="179">
        <v>73840.02</v>
      </c>
      <c r="DM81" s="179">
        <v>98642.69</v>
      </c>
      <c r="DN81" s="179">
        <v>74067.22</v>
      </c>
      <c r="DO81" s="179">
        <v>98869.87</v>
      </c>
      <c r="DP81" s="179">
        <v>99059.19</v>
      </c>
      <c r="DQ81" s="179">
        <v>74379.59</v>
      </c>
      <c r="DR81" s="179">
        <v>74521.61</v>
      </c>
      <c r="DS81" s="179">
        <v>124391.98</v>
      </c>
      <c r="DT81" s="179">
        <v>99589.33</v>
      </c>
      <c r="DU81" s="179">
        <v>102618.68</v>
      </c>
      <c r="DV81" s="179">
        <v>127752.69</v>
      </c>
      <c r="DW81" s="179">
        <v>25399.07</v>
      </c>
      <c r="DX81" s="179">
        <v>104497.79</v>
      </c>
      <c r="DY81" s="179">
        <v>101520.55</v>
      </c>
      <c r="DZ81" s="179">
        <v>50817.07</v>
      </c>
      <c r="EA81" s="179">
        <v>152621.59</v>
      </c>
      <c r="EB81" s="179">
        <v>127374.02</v>
      </c>
      <c r="EC81" s="179">
        <v>76538</v>
      </c>
      <c r="ED81" s="179">
        <v>76680</v>
      </c>
      <c r="EE81" s="179">
        <v>156786.92000000001</v>
      </c>
      <c r="EF81" s="179">
        <v>102505.05</v>
      </c>
      <c r="EG81" s="179">
        <v>158415.22</v>
      </c>
      <c r="EH81" s="179">
        <v>105193.59</v>
      </c>
      <c r="EI81" s="179">
        <v>52293.87</v>
      </c>
      <c r="EJ81" s="179">
        <v>78213.59</v>
      </c>
      <c r="EK81" s="179">
        <v>78383.98</v>
      </c>
      <c r="EL81" s="179">
        <v>130782.02</v>
      </c>
      <c r="EM81" s="179">
        <v>157108.82999999999</v>
      </c>
      <c r="EN81" s="179">
        <v>104928.53</v>
      </c>
      <c r="EO81" s="179">
        <v>131349.97</v>
      </c>
      <c r="EP81" s="179">
        <v>105231.48</v>
      </c>
      <c r="EQ81" s="179">
        <v>131728.67000000001</v>
      </c>
      <c r="ER81" s="179">
        <v>79094.009999999995</v>
      </c>
      <c r="ES81" s="179">
        <v>81479.59</v>
      </c>
      <c r="ET81" s="179">
        <v>81138.8</v>
      </c>
      <c r="EU81" s="179">
        <v>53770.67</v>
      </c>
      <c r="EV81" s="179">
        <v>137399.22</v>
      </c>
      <c r="EW81" s="179">
        <v>53713.87</v>
      </c>
      <c r="EX81" s="179">
        <v>107503.46</v>
      </c>
      <c r="EY81" s="179">
        <v>107617.07</v>
      </c>
      <c r="EZ81" s="179">
        <v>107768.54</v>
      </c>
      <c r="FA81" s="179">
        <v>161880</v>
      </c>
      <c r="FB81" s="179">
        <v>81082.009999999995</v>
      </c>
      <c r="FC81" s="179">
        <v>135326</v>
      </c>
      <c r="FD81" s="179">
        <v>81252.41</v>
      </c>
      <c r="FE81" s="179">
        <v>167446.41</v>
      </c>
      <c r="FF81" s="179">
        <v>138923.32999999999</v>
      </c>
      <c r="FG81" s="179">
        <v>55247.46</v>
      </c>
      <c r="FH81" s="179">
        <v>137692.67000000001</v>
      </c>
      <c r="FI81" s="179">
        <v>82757.600000000006</v>
      </c>
      <c r="FJ81" s="179">
        <v>110457.07</v>
      </c>
      <c r="FK81" s="179">
        <v>138213.31</v>
      </c>
      <c r="FL81" s="179">
        <v>138402.69</v>
      </c>
      <c r="FM81" s="179">
        <v>83155.199999999997</v>
      </c>
      <c r="FN81" s="179">
        <v>111100.82</v>
      </c>
      <c r="FO81" s="179">
        <v>222428.79999999999</v>
      </c>
      <c r="FP81" s="179">
        <v>83467.59</v>
      </c>
      <c r="FQ81" s="179">
        <v>114698.12</v>
      </c>
      <c r="FR81" s="179">
        <v>114205.86</v>
      </c>
      <c r="FS81" s="179">
        <v>85143.2</v>
      </c>
      <c r="FT81" s="179">
        <v>60128.72</v>
      </c>
      <c r="FU81" s="179">
        <v>56705.33</v>
      </c>
      <c r="FV81" s="179">
        <v>85143.2</v>
      </c>
      <c r="FW81" s="179">
        <v>113637.87</v>
      </c>
      <c r="FX81" s="179">
        <v>85342</v>
      </c>
      <c r="FY81" s="179">
        <v>113940.8</v>
      </c>
      <c r="FZ81" s="179">
        <v>114130.15</v>
      </c>
      <c r="GA81" s="179">
        <v>171422.41</v>
      </c>
    </row>
    <row r="82" spans="2:183">
      <c r="B82" s="96" t="s">
        <v>3</v>
      </c>
      <c r="C82" s="166" t="s">
        <v>319</v>
      </c>
      <c r="D82" s="178">
        <v>0</v>
      </c>
      <c r="E82" s="179">
        <v>0</v>
      </c>
      <c r="F82" s="179">
        <v>0</v>
      </c>
      <c r="G82" s="179">
        <v>0</v>
      </c>
      <c r="H82" s="179">
        <v>0</v>
      </c>
      <c r="I82" s="179">
        <v>0</v>
      </c>
      <c r="J82" s="179">
        <v>0</v>
      </c>
      <c r="K82" s="179">
        <v>0</v>
      </c>
      <c r="L82" s="179">
        <v>0</v>
      </c>
      <c r="M82" s="179">
        <v>0</v>
      </c>
      <c r="N82" s="179">
        <v>0</v>
      </c>
      <c r="O82" s="179">
        <v>0</v>
      </c>
      <c r="P82" s="179">
        <v>0</v>
      </c>
      <c r="Q82" s="179">
        <v>0</v>
      </c>
      <c r="R82" s="179">
        <v>0</v>
      </c>
      <c r="S82" s="179">
        <v>0</v>
      </c>
      <c r="T82" s="179">
        <v>0</v>
      </c>
      <c r="U82" s="179">
        <v>0</v>
      </c>
      <c r="V82" s="179">
        <v>0</v>
      </c>
      <c r="W82" s="179">
        <v>0</v>
      </c>
      <c r="X82" s="179">
        <v>0</v>
      </c>
      <c r="Y82" s="179">
        <v>0</v>
      </c>
      <c r="Z82" s="179">
        <v>0</v>
      </c>
      <c r="AA82" s="179">
        <v>0</v>
      </c>
      <c r="AB82" s="179">
        <v>0</v>
      </c>
      <c r="AC82" s="179">
        <v>0</v>
      </c>
      <c r="AD82" s="179">
        <v>0</v>
      </c>
      <c r="AE82" s="179">
        <v>0</v>
      </c>
      <c r="AF82" s="179">
        <v>0</v>
      </c>
      <c r="AG82" s="179">
        <v>0</v>
      </c>
      <c r="AH82" s="179">
        <v>0</v>
      </c>
      <c r="AI82" s="179">
        <v>0</v>
      </c>
      <c r="AJ82" s="179">
        <v>0</v>
      </c>
      <c r="AK82" s="179">
        <v>0</v>
      </c>
      <c r="AL82" s="179">
        <v>0</v>
      </c>
      <c r="AM82" s="179">
        <v>0</v>
      </c>
      <c r="AN82" s="179">
        <v>0</v>
      </c>
      <c r="AO82" s="179">
        <v>0</v>
      </c>
      <c r="AP82" s="179">
        <v>0</v>
      </c>
      <c r="AQ82" s="179">
        <v>0</v>
      </c>
      <c r="AR82" s="179">
        <v>0</v>
      </c>
      <c r="AS82" s="179">
        <v>0</v>
      </c>
      <c r="AT82" s="179">
        <v>0</v>
      </c>
      <c r="AU82" s="179">
        <v>0</v>
      </c>
      <c r="AV82" s="179">
        <v>0</v>
      </c>
      <c r="AW82" s="179">
        <v>0</v>
      </c>
      <c r="AX82" s="179">
        <v>0</v>
      </c>
      <c r="AY82" s="179">
        <v>0</v>
      </c>
      <c r="AZ82" s="179">
        <v>0</v>
      </c>
      <c r="BA82" s="179">
        <v>0</v>
      </c>
      <c r="BB82" s="179">
        <v>0</v>
      </c>
      <c r="BC82" s="179">
        <v>0</v>
      </c>
      <c r="BD82" s="179">
        <v>0</v>
      </c>
      <c r="BE82" s="179">
        <v>0</v>
      </c>
      <c r="BF82" s="179">
        <v>0</v>
      </c>
      <c r="BG82" s="179">
        <v>0</v>
      </c>
      <c r="BH82" s="179">
        <v>0</v>
      </c>
      <c r="BI82" s="179">
        <v>0</v>
      </c>
      <c r="BJ82" s="179">
        <v>0</v>
      </c>
      <c r="BK82" s="179">
        <v>0</v>
      </c>
      <c r="BL82" s="179">
        <v>0</v>
      </c>
      <c r="BM82" s="179">
        <v>0</v>
      </c>
      <c r="BN82" s="179">
        <v>0</v>
      </c>
      <c r="BO82" s="179">
        <v>0</v>
      </c>
      <c r="BP82" s="179">
        <v>0</v>
      </c>
      <c r="BQ82" s="179">
        <v>0</v>
      </c>
      <c r="BR82" s="179">
        <v>0</v>
      </c>
      <c r="BS82" s="179">
        <v>0</v>
      </c>
      <c r="BT82" s="179">
        <v>0</v>
      </c>
      <c r="BU82" s="179">
        <v>0</v>
      </c>
      <c r="BV82" s="179">
        <v>0</v>
      </c>
      <c r="BW82" s="179">
        <v>0</v>
      </c>
      <c r="BX82" s="179">
        <v>0</v>
      </c>
      <c r="BY82" s="179">
        <v>0</v>
      </c>
      <c r="BZ82" s="179">
        <v>0</v>
      </c>
      <c r="CA82" s="179">
        <v>0</v>
      </c>
      <c r="CB82" s="179">
        <v>0</v>
      </c>
      <c r="CC82" s="179">
        <v>0</v>
      </c>
      <c r="CD82" s="179">
        <v>0</v>
      </c>
      <c r="CE82" s="179">
        <v>0</v>
      </c>
      <c r="CF82" s="179">
        <v>0</v>
      </c>
      <c r="CG82" s="179">
        <v>0</v>
      </c>
      <c r="CH82" s="179">
        <v>0</v>
      </c>
      <c r="CI82" s="179">
        <v>0</v>
      </c>
      <c r="CJ82" s="179">
        <v>0</v>
      </c>
      <c r="CK82" s="179">
        <v>0</v>
      </c>
      <c r="CL82" s="179">
        <v>0</v>
      </c>
      <c r="CM82" s="179">
        <v>0</v>
      </c>
      <c r="CN82" s="179">
        <v>0</v>
      </c>
      <c r="CO82" s="179">
        <v>0</v>
      </c>
      <c r="CP82" s="179">
        <v>0</v>
      </c>
      <c r="CQ82" s="179">
        <v>0</v>
      </c>
      <c r="CR82" s="179">
        <v>0</v>
      </c>
      <c r="CS82" s="179">
        <v>0</v>
      </c>
      <c r="CT82" s="179">
        <v>0</v>
      </c>
      <c r="CU82" s="179">
        <v>0</v>
      </c>
      <c r="CV82" s="179">
        <v>0</v>
      </c>
      <c r="CW82" s="179">
        <v>0</v>
      </c>
      <c r="CX82" s="179">
        <v>0</v>
      </c>
      <c r="CY82" s="179">
        <v>0</v>
      </c>
      <c r="CZ82" s="179">
        <v>0</v>
      </c>
      <c r="DA82" s="179">
        <v>0</v>
      </c>
      <c r="DB82" s="179">
        <v>0</v>
      </c>
      <c r="DC82" s="179">
        <v>0</v>
      </c>
      <c r="DD82" s="179">
        <v>0</v>
      </c>
      <c r="DE82" s="179">
        <v>0</v>
      </c>
      <c r="DF82" s="179">
        <v>0</v>
      </c>
      <c r="DG82" s="179">
        <v>0</v>
      </c>
      <c r="DH82" s="179">
        <v>0</v>
      </c>
      <c r="DI82" s="179">
        <v>0</v>
      </c>
      <c r="DJ82" s="179">
        <v>0</v>
      </c>
      <c r="DK82" s="179">
        <v>0</v>
      </c>
      <c r="DL82" s="179">
        <v>0</v>
      </c>
      <c r="DM82" s="179">
        <v>0</v>
      </c>
      <c r="DN82" s="179">
        <v>0</v>
      </c>
      <c r="DO82" s="179">
        <v>0</v>
      </c>
      <c r="DP82" s="179">
        <v>0</v>
      </c>
      <c r="DQ82" s="179">
        <v>0</v>
      </c>
      <c r="DR82" s="179">
        <v>0</v>
      </c>
      <c r="DS82" s="179">
        <v>0</v>
      </c>
      <c r="DT82" s="179">
        <v>0</v>
      </c>
      <c r="DU82" s="179">
        <v>0</v>
      </c>
      <c r="DV82" s="179">
        <v>0</v>
      </c>
      <c r="DW82" s="179">
        <v>0</v>
      </c>
      <c r="DX82" s="179">
        <v>0</v>
      </c>
      <c r="DY82" s="179">
        <v>0</v>
      </c>
      <c r="DZ82" s="179">
        <v>0</v>
      </c>
      <c r="EA82" s="179">
        <v>0</v>
      </c>
      <c r="EB82" s="179">
        <v>0</v>
      </c>
      <c r="EC82" s="179">
        <v>0</v>
      </c>
      <c r="ED82" s="179">
        <v>0</v>
      </c>
      <c r="EE82" s="179">
        <v>0</v>
      </c>
      <c r="EF82" s="179">
        <v>0</v>
      </c>
      <c r="EG82" s="179">
        <v>0</v>
      </c>
      <c r="EH82" s="179">
        <v>0</v>
      </c>
      <c r="EI82" s="179">
        <v>0</v>
      </c>
      <c r="EJ82" s="179">
        <v>0</v>
      </c>
      <c r="EK82" s="179">
        <v>0</v>
      </c>
      <c r="EL82" s="179">
        <v>0</v>
      </c>
      <c r="EM82" s="179">
        <v>0</v>
      </c>
      <c r="EN82" s="179">
        <v>0</v>
      </c>
      <c r="EO82" s="179">
        <v>0</v>
      </c>
      <c r="EP82" s="179">
        <v>0</v>
      </c>
      <c r="EQ82" s="179">
        <v>0</v>
      </c>
      <c r="ER82" s="179">
        <v>0</v>
      </c>
      <c r="ES82" s="179">
        <v>0</v>
      </c>
      <c r="ET82" s="179">
        <v>0</v>
      </c>
      <c r="EU82" s="179">
        <v>0</v>
      </c>
      <c r="EV82" s="179">
        <v>0</v>
      </c>
      <c r="EW82" s="179">
        <v>0</v>
      </c>
      <c r="EX82" s="179">
        <v>0</v>
      </c>
      <c r="EY82" s="179">
        <v>0</v>
      </c>
      <c r="EZ82" s="179">
        <v>0</v>
      </c>
      <c r="FA82" s="179">
        <v>0</v>
      </c>
      <c r="FB82" s="179">
        <v>0</v>
      </c>
      <c r="FC82" s="179">
        <v>0</v>
      </c>
      <c r="FD82" s="179">
        <v>0</v>
      </c>
      <c r="FE82" s="179">
        <v>0</v>
      </c>
      <c r="FF82" s="179">
        <v>0</v>
      </c>
      <c r="FG82" s="179">
        <v>0</v>
      </c>
      <c r="FH82" s="179">
        <v>0</v>
      </c>
      <c r="FI82" s="179">
        <v>0</v>
      </c>
      <c r="FJ82" s="179">
        <v>0</v>
      </c>
      <c r="FK82" s="179">
        <v>0</v>
      </c>
      <c r="FL82" s="179">
        <v>0</v>
      </c>
      <c r="FM82" s="179">
        <v>0</v>
      </c>
      <c r="FN82" s="179">
        <v>0</v>
      </c>
      <c r="FO82" s="179">
        <v>0</v>
      </c>
      <c r="FP82" s="179">
        <v>0</v>
      </c>
      <c r="FQ82" s="179">
        <v>0</v>
      </c>
      <c r="FR82" s="179">
        <v>0</v>
      </c>
      <c r="FS82" s="179">
        <v>0</v>
      </c>
      <c r="FT82" s="179">
        <v>0</v>
      </c>
      <c r="FU82" s="179">
        <v>0</v>
      </c>
      <c r="FV82" s="179">
        <v>0</v>
      </c>
      <c r="FW82" s="179">
        <v>0</v>
      </c>
      <c r="FX82" s="179">
        <v>0</v>
      </c>
      <c r="FY82" s="179">
        <v>0</v>
      </c>
      <c r="FZ82" s="179">
        <v>0</v>
      </c>
      <c r="GA82" s="179">
        <v>0</v>
      </c>
    </row>
    <row r="83" spans="2:183">
      <c r="B83" s="96" t="s">
        <v>3</v>
      </c>
      <c r="C83" s="166" t="s">
        <v>43</v>
      </c>
      <c r="D83" s="175">
        <v>245.63</v>
      </c>
      <c r="E83" s="176">
        <v>221.27</v>
      </c>
      <c r="F83" s="176">
        <v>227.56</v>
      </c>
      <c r="G83" s="176">
        <v>0</v>
      </c>
      <c r="H83" s="176">
        <v>108.83</v>
      </c>
      <c r="I83" s="176">
        <v>236.62</v>
      </c>
      <c r="J83" s="176">
        <v>247.18</v>
      </c>
      <c r="K83" s="176">
        <v>246.15</v>
      </c>
      <c r="L83" s="176">
        <v>234.53</v>
      </c>
      <c r="M83" s="176">
        <v>239.27</v>
      </c>
      <c r="N83" s="176">
        <v>231.49</v>
      </c>
      <c r="O83" s="176">
        <v>241.47</v>
      </c>
      <c r="P83" s="176">
        <v>260.10000000000002</v>
      </c>
      <c r="Q83" s="176">
        <v>235.75</v>
      </c>
      <c r="R83" s="176">
        <v>256.31</v>
      </c>
      <c r="S83" s="176">
        <v>248.57</v>
      </c>
      <c r="T83" s="176">
        <v>255.51</v>
      </c>
      <c r="U83" s="176">
        <v>250.83</v>
      </c>
      <c r="V83" s="176">
        <v>261.45</v>
      </c>
      <c r="W83" s="176">
        <v>261.3</v>
      </c>
      <c r="X83" s="176">
        <v>247.95</v>
      </c>
      <c r="Y83" s="176">
        <v>256.57</v>
      </c>
      <c r="Z83" s="176">
        <v>246.01</v>
      </c>
      <c r="AA83" s="176">
        <v>255.99</v>
      </c>
      <c r="AB83" s="176">
        <v>259.52999999999997</v>
      </c>
      <c r="AC83" s="176">
        <v>234.68</v>
      </c>
      <c r="AD83" s="176">
        <v>256.73</v>
      </c>
      <c r="AE83" s="176">
        <v>247.95</v>
      </c>
      <c r="AF83" s="176">
        <v>81.709999999999994</v>
      </c>
      <c r="AG83" s="176">
        <v>251.64</v>
      </c>
      <c r="AH83" s="176">
        <v>261.77999999999997</v>
      </c>
      <c r="AI83" s="176">
        <v>261.57</v>
      </c>
      <c r="AJ83" s="176">
        <v>249.72</v>
      </c>
      <c r="AK83" s="176">
        <v>256.77999999999997</v>
      </c>
      <c r="AL83" s="176">
        <v>246.96</v>
      </c>
      <c r="AM83" s="176">
        <v>254.92</v>
      </c>
      <c r="AN83" s="176">
        <v>261.69</v>
      </c>
      <c r="AO83" s="176">
        <v>245.27</v>
      </c>
      <c r="AP83" s="176">
        <v>259.42</v>
      </c>
      <c r="AQ83" s="176">
        <v>250</v>
      </c>
      <c r="AR83" s="176">
        <v>258.33999999999997</v>
      </c>
      <c r="AS83" s="176">
        <v>253.63</v>
      </c>
      <c r="AT83" s="176">
        <v>264.01</v>
      </c>
      <c r="AU83" s="176">
        <v>263.52</v>
      </c>
      <c r="AV83" s="176">
        <v>250.51</v>
      </c>
      <c r="AW83" s="176">
        <v>256.5</v>
      </c>
      <c r="AX83" s="176">
        <v>248.19</v>
      </c>
      <c r="AY83" s="176">
        <v>256.38</v>
      </c>
      <c r="AZ83" s="176">
        <v>262.52</v>
      </c>
      <c r="BA83" s="176">
        <v>236.29</v>
      </c>
      <c r="BB83" s="176">
        <v>258.79000000000002</v>
      </c>
      <c r="BC83" s="176">
        <v>74.36</v>
      </c>
      <c r="BD83" s="176">
        <v>256.13</v>
      </c>
      <c r="BE83" s="176">
        <v>253.67</v>
      </c>
      <c r="BF83" s="176">
        <v>263.39999999999998</v>
      </c>
      <c r="BG83" s="176">
        <v>262.70999999999998</v>
      </c>
      <c r="BH83" s="176">
        <v>248.19</v>
      </c>
      <c r="BI83" s="176">
        <v>255.93</v>
      </c>
      <c r="BJ83" s="176">
        <v>247.57</v>
      </c>
      <c r="BK83" s="176">
        <v>256.64999999999998</v>
      </c>
      <c r="BL83" s="176">
        <v>262.79000000000002</v>
      </c>
      <c r="BM83" s="176">
        <v>238.08</v>
      </c>
      <c r="BN83" s="176">
        <v>260.82</v>
      </c>
      <c r="BO83" s="176">
        <v>250.43</v>
      </c>
      <c r="BP83" s="176">
        <v>261.27999999999997</v>
      </c>
      <c r="BQ83" s="176">
        <v>255.72</v>
      </c>
      <c r="BR83" s="176">
        <v>265.89</v>
      </c>
      <c r="BS83" s="176">
        <v>268.02999999999997</v>
      </c>
      <c r="BT83" s="176">
        <v>253.71</v>
      </c>
      <c r="BU83" s="176">
        <v>260.64</v>
      </c>
      <c r="BV83" s="176">
        <v>253.16</v>
      </c>
      <c r="BW83" s="176">
        <v>263.25</v>
      </c>
      <c r="BX83" s="176">
        <v>265.79000000000002</v>
      </c>
      <c r="BY83" s="176">
        <v>242.12</v>
      </c>
      <c r="BZ83" s="176">
        <v>263.89999999999998</v>
      </c>
      <c r="CA83" s="176">
        <v>163.08000000000001</v>
      </c>
      <c r="CB83" s="176">
        <v>120.86</v>
      </c>
      <c r="CC83" s="176">
        <v>259.38</v>
      </c>
      <c r="CD83" s="176">
        <v>271.13</v>
      </c>
      <c r="CE83" s="176">
        <v>272.58</v>
      </c>
      <c r="CF83" s="176">
        <v>260.49</v>
      </c>
      <c r="CG83" s="176">
        <v>268.58</v>
      </c>
      <c r="CH83" s="176">
        <v>266</v>
      </c>
      <c r="CI83" s="176">
        <v>276.95</v>
      </c>
      <c r="CJ83" s="176">
        <v>276.07</v>
      </c>
      <c r="CK83" s="176">
        <v>257.83999999999997</v>
      </c>
      <c r="CL83" s="176">
        <v>271.38</v>
      </c>
      <c r="CM83" s="176">
        <v>262.56</v>
      </c>
      <c r="CN83" s="176">
        <v>270.95</v>
      </c>
      <c r="CO83" s="176">
        <v>263.01</v>
      </c>
      <c r="CP83" s="176">
        <v>275.10000000000002</v>
      </c>
      <c r="CQ83" s="176">
        <v>274.17</v>
      </c>
      <c r="CR83" s="176">
        <v>262.92</v>
      </c>
      <c r="CS83" s="176">
        <v>270.18</v>
      </c>
      <c r="CT83" s="176">
        <v>265.94</v>
      </c>
      <c r="CU83" s="176">
        <v>276.58999999999997</v>
      </c>
      <c r="CV83" s="176">
        <v>276.92</v>
      </c>
      <c r="CW83" s="176">
        <v>250.04</v>
      </c>
      <c r="CX83" s="176">
        <v>105.78</v>
      </c>
      <c r="CY83" s="176">
        <v>0</v>
      </c>
      <c r="CZ83" s="176">
        <v>269.33999999999997</v>
      </c>
      <c r="DA83" s="176">
        <v>263.31</v>
      </c>
      <c r="DB83" s="176">
        <v>275.76</v>
      </c>
      <c r="DC83" s="176">
        <v>275.33999999999997</v>
      </c>
      <c r="DD83" s="176">
        <v>260.93</v>
      </c>
      <c r="DE83" s="176">
        <v>270.52999999999997</v>
      </c>
      <c r="DF83" s="176">
        <v>265.17</v>
      </c>
      <c r="DG83" s="176">
        <v>274.83</v>
      </c>
      <c r="DH83" s="176">
        <v>273.5</v>
      </c>
      <c r="DI83" s="176">
        <v>247.16</v>
      </c>
      <c r="DJ83" s="176">
        <v>269.7</v>
      </c>
      <c r="DK83" s="176">
        <v>258.95</v>
      </c>
      <c r="DL83" s="176">
        <v>266.75</v>
      </c>
      <c r="DM83" s="176">
        <v>260.37</v>
      </c>
      <c r="DN83" s="176">
        <v>272.95999999999998</v>
      </c>
      <c r="DO83" s="176">
        <v>272.37</v>
      </c>
      <c r="DP83" s="176">
        <v>259.10000000000002</v>
      </c>
      <c r="DQ83" s="176">
        <v>267.63</v>
      </c>
      <c r="DR83" s="176">
        <v>263.02</v>
      </c>
      <c r="DS83" s="176">
        <v>272.72000000000003</v>
      </c>
      <c r="DT83" s="176">
        <v>274.35000000000002</v>
      </c>
      <c r="DU83" s="176">
        <v>246.95</v>
      </c>
      <c r="DV83" s="176">
        <v>271.08999999999997</v>
      </c>
      <c r="DW83" s="176">
        <v>121</v>
      </c>
      <c r="DX83" s="176">
        <v>224.94</v>
      </c>
      <c r="DY83" s="176">
        <v>260.83999999999997</v>
      </c>
      <c r="DZ83" s="176">
        <v>272.26</v>
      </c>
      <c r="EA83" s="176">
        <v>272.49</v>
      </c>
      <c r="EB83" s="176">
        <v>260.42</v>
      </c>
      <c r="EC83" s="176">
        <v>267.13</v>
      </c>
      <c r="ED83" s="176">
        <v>261.58</v>
      </c>
      <c r="EE83" s="176">
        <v>272.95999999999998</v>
      </c>
      <c r="EF83" s="176">
        <v>274.63</v>
      </c>
      <c r="EG83" s="176">
        <v>256.88</v>
      </c>
      <c r="EH83" s="176">
        <v>271.18</v>
      </c>
      <c r="EI83" s="176">
        <v>260.94</v>
      </c>
      <c r="EJ83" s="176">
        <v>268.77</v>
      </c>
      <c r="EK83" s="176">
        <v>260.97000000000003</v>
      </c>
      <c r="EL83" s="176">
        <v>274.07</v>
      </c>
      <c r="EM83" s="176">
        <v>273.26</v>
      </c>
      <c r="EN83" s="176">
        <v>261.69</v>
      </c>
      <c r="EO83" s="176">
        <v>269.47000000000003</v>
      </c>
      <c r="EP83" s="176">
        <v>262.14999999999998</v>
      </c>
      <c r="EQ83" s="176">
        <v>274.89</v>
      </c>
      <c r="ER83" s="176">
        <v>271.57</v>
      </c>
      <c r="ES83" s="176">
        <v>245.36</v>
      </c>
      <c r="ET83" s="176">
        <v>268.89999999999998</v>
      </c>
      <c r="EU83" s="176">
        <v>95.89</v>
      </c>
      <c r="EV83" s="176">
        <v>250.3</v>
      </c>
      <c r="EW83" s="176">
        <v>260.24</v>
      </c>
      <c r="EX83" s="176">
        <v>271.3</v>
      </c>
      <c r="EY83" s="176">
        <v>272.11</v>
      </c>
      <c r="EZ83" s="176">
        <v>259.27999999999997</v>
      </c>
      <c r="FA83" s="176">
        <v>268.93</v>
      </c>
      <c r="FB83" s="176">
        <v>260.32</v>
      </c>
      <c r="FC83" s="176">
        <v>272.55</v>
      </c>
      <c r="FD83" s="176">
        <v>268.33999999999997</v>
      </c>
      <c r="FE83" s="176">
        <v>243.23</v>
      </c>
      <c r="FF83" s="176">
        <v>268.3</v>
      </c>
      <c r="FG83" s="176">
        <v>258.77999999999997</v>
      </c>
      <c r="FH83" s="176">
        <v>265.45999999999998</v>
      </c>
      <c r="FI83" s="176">
        <v>258.27</v>
      </c>
      <c r="FJ83" s="176">
        <v>270.2</v>
      </c>
      <c r="FK83" s="176">
        <v>270.51</v>
      </c>
      <c r="FL83" s="176">
        <v>257.33999999999997</v>
      </c>
      <c r="FM83" s="176">
        <v>266.06</v>
      </c>
      <c r="FN83" s="176">
        <v>258.67</v>
      </c>
      <c r="FO83" s="176">
        <v>270.27</v>
      </c>
      <c r="FP83" s="176">
        <v>268.16000000000003</v>
      </c>
      <c r="FQ83" s="176">
        <v>243.2</v>
      </c>
      <c r="FR83" s="176">
        <v>268.02999999999997</v>
      </c>
      <c r="FS83" s="176">
        <v>258.56</v>
      </c>
      <c r="FT83" s="176">
        <v>85.35</v>
      </c>
      <c r="FU83" s="176">
        <v>257.70999999999998</v>
      </c>
      <c r="FV83" s="176">
        <v>269.57</v>
      </c>
      <c r="FW83" s="176">
        <v>268.75</v>
      </c>
      <c r="FX83" s="176">
        <v>256.61</v>
      </c>
      <c r="FY83" s="176">
        <v>264.89999999999998</v>
      </c>
      <c r="FZ83" s="176">
        <v>257.91000000000003</v>
      </c>
      <c r="GA83" s="176">
        <v>269.7</v>
      </c>
    </row>
    <row r="84" spans="2:183">
      <c r="B84" s="96" t="s">
        <v>3</v>
      </c>
      <c r="C84" s="166" t="s">
        <v>44</v>
      </c>
      <c r="D84" s="178">
        <v>337.87</v>
      </c>
      <c r="E84" s="179">
        <v>304.35000000000002</v>
      </c>
      <c r="F84" s="179">
        <v>313</v>
      </c>
      <c r="G84" s="179">
        <v>0</v>
      </c>
      <c r="H84" s="179">
        <v>149.69999999999999</v>
      </c>
      <c r="I84" s="179">
        <v>325.47000000000003</v>
      </c>
      <c r="J84" s="179">
        <v>340</v>
      </c>
      <c r="K84" s="179">
        <v>338.58</v>
      </c>
      <c r="L84" s="179">
        <v>322.60000000000002</v>
      </c>
      <c r="M84" s="179">
        <v>329.12</v>
      </c>
      <c r="N84" s="179">
        <v>318.41000000000003</v>
      </c>
      <c r="O84" s="179">
        <v>332.14</v>
      </c>
      <c r="P84" s="179">
        <v>357.76</v>
      </c>
      <c r="Q84" s="179">
        <v>324.27999999999997</v>
      </c>
      <c r="R84" s="179">
        <v>352.55</v>
      </c>
      <c r="S84" s="179">
        <v>341.91</v>
      </c>
      <c r="T84" s="179">
        <v>351.46</v>
      </c>
      <c r="U84" s="179">
        <v>345.02</v>
      </c>
      <c r="V84" s="179">
        <v>359.62</v>
      </c>
      <c r="W84" s="179">
        <v>359.42</v>
      </c>
      <c r="X84" s="179">
        <v>341.06</v>
      </c>
      <c r="Y84" s="179">
        <v>352.91</v>
      </c>
      <c r="Z84" s="179">
        <v>338.38</v>
      </c>
      <c r="AA84" s="179">
        <v>352.12</v>
      </c>
      <c r="AB84" s="179">
        <v>510.49</v>
      </c>
      <c r="AC84" s="179">
        <v>461.62</v>
      </c>
      <c r="AD84" s="179">
        <v>505</v>
      </c>
      <c r="AE84" s="179">
        <v>487.72</v>
      </c>
      <c r="AF84" s="179">
        <v>160.72</v>
      </c>
      <c r="AG84" s="179">
        <v>494.99</v>
      </c>
      <c r="AH84" s="179">
        <v>514.91</v>
      </c>
      <c r="AI84" s="179">
        <v>514.51</v>
      </c>
      <c r="AJ84" s="179">
        <v>491.2</v>
      </c>
      <c r="AK84" s="179">
        <v>505.08</v>
      </c>
      <c r="AL84" s="179">
        <v>485.77</v>
      </c>
      <c r="AM84" s="179">
        <v>501.43</v>
      </c>
      <c r="AN84" s="179">
        <v>514.75</v>
      </c>
      <c r="AO84" s="179">
        <v>482.45</v>
      </c>
      <c r="AP84" s="179">
        <v>510.27</v>
      </c>
      <c r="AQ84" s="179">
        <v>491.75</v>
      </c>
      <c r="AR84" s="179">
        <v>508.16</v>
      </c>
      <c r="AS84" s="179">
        <v>498.89</v>
      </c>
      <c r="AT84" s="179">
        <v>519.30999999999995</v>
      </c>
      <c r="AU84" s="179">
        <v>518.34</v>
      </c>
      <c r="AV84" s="179">
        <v>492.75</v>
      </c>
      <c r="AW84" s="179">
        <v>504.53</v>
      </c>
      <c r="AX84" s="179">
        <v>488.19</v>
      </c>
      <c r="AY84" s="179">
        <v>504.31</v>
      </c>
      <c r="AZ84" s="179">
        <v>527.66</v>
      </c>
      <c r="BA84" s="179">
        <v>474.94</v>
      </c>
      <c r="BB84" s="179">
        <v>520.16999999999996</v>
      </c>
      <c r="BC84" s="179">
        <v>149.46</v>
      </c>
      <c r="BD84" s="179">
        <v>514.83000000000004</v>
      </c>
      <c r="BE84" s="179">
        <v>509.87</v>
      </c>
      <c r="BF84" s="179">
        <v>529.44000000000005</v>
      </c>
      <c r="BG84" s="179">
        <v>528.04999999999995</v>
      </c>
      <c r="BH84" s="179">
        <v>498.87</v>
      </c>
      <c r="BI84" s="179">
        <v>514.41999999999996</v>
      </c>
      <c r="BJ84" s="179">
        <v>497.61</v>
      </c>
      <c r="BK84" s="179">
        <v>515.87</v>
      </c>
      <c r="BL84" s="179">
        <v>541.35</v>
      </c>
      <c r="BM84" s="179">
        <v>490.44</v>
      </c>
      <c r="BN84" s="179">
        <v>537.29</v>
      </c>
      <c r="BO84" s="179">
        <v>515.89</v>
      </c>
      <c r="BP84" s="179">
        <v>538.24</v>
      </c>
      <c r="BQ84" s="179">
        <v>526.77</v>
      </c>
      <c r="BR84" s="179">
        <v>547.74</v>
      </c>
      <c r="BS84" s="179">
        <v>552.13</v>
      </c>
      <c r="BT84" s="179">
        <v>522.63</v>
      </c>
      <c r="BU84" s="179">
        <v>536.91999999999996</v>
      </c>
      <c r="BV84" s="179">
        <v>521.5</v>
      </c>
      <c r="BW84" s="179">
        <v>542.29999999999995</v>
      </c>
      <c r="BX84" s="179">
        <v>563.47</v>
      </c>
      <c r="BY84" s="179">
        <v>513.29</v>
      </c>
      <c r="BZ84" s="179">
        <v>559.47</v>
      </c>
      <c r="CA84" s="179">
        <v>345.72</v>
      </c>
      <c r="CB84" s="179">
        <v>256.23</v>
      </c>
      <c r="CC84" s="179">
        <v>549.88</v>
      </c>
      <c r="CD84" s="179">
        <v>574.79999999999995</v>
      </c>
      <c r="CE84" s="179">
        <v>577.86</v>
      </c>
      <c r="CF84" s="179">
        <v>552.25</v>
      </c>
      <c r="CG84" s="179">
        <v>569.39</v>
      </c>
      <c r="CH84" s="179">
        <v>563.92999999999995</v>
      </c>
      <c r="CI84" s="179">
        <v>587.14</v>
      </c>
      <c r="CJ84" s="179">
        <v>599.07000000000005</v>
      </c>
      <c r="CK84" s="179">
        <v>559.5</v>
      </c>
      <c r="CL84" s="179">
        <v>588.9</v>
      </c>
      <c r="CM84" s="179">
        <v>569.76</v>
      </c>
      <c r="CN84" s="179">
        <v>587.96</v>
      </c>
      <c r="CO84" s="179">
        <v>570.74</v>
      </c>
      <c r="CP84" s="179">
        <v>596.96</v>
      </c>
      <c r="CQ84" s="179">
        <v>594.96</v>
      </c>
      <c r="CR84" s="179">
        <v>570.53</v>
      </c>
      <c r="CS84" s="179">
        <v>586.28</v>
      </c>
      <c r="CT84" s="179">
        <v>577.1</v>
      </c>
      <c r="CU84" s="179">
        <v>600.20000000000005</v>
      </c>
      <c r="CV84" s="179">
        <v>617.52</v>
      </c>
      <c r="CW84" s="179">
        <v>557.6</v>
      </c>
      <c r="CX84" s="179">
        <v>235.88</v>
      </c>
      <c r="CY84" s="179">
        <v>0</v>
      </c>
      <c r="CZ84" s="179">
        <v>600.63</v>
      </c>
      <c r="DA84" s="179">
        <v>587.16999999999996</v>
      </c>
      <c r="DB84" s="179">
        <v>614.94000000000005</v>
      </c>
      <c r="DC84" s="179">
        <v>614.02</v>
      </c>
      <c r="DD84" s="179">
        <v>581.87</v>
      </c>
      <c r="DE84" s="179">
        <v>603.27</v>
      </c>
      <c r="DF84" s="179">
        <v>591.34</v>
      </c>
      <c r="DG84" s="179">
        <v>612.87</v>
      </c>
      <c r="DH84" s="179">
        <v>626.33000000000004</v>
      </c>
      <c r="DI84" s="179">
        <v>566</v>
      </c>
      <c r="DJ84" s="179">
        <v>617.62</v>
      </c>
      <c r="DK84" s="179">
        <v>593</v>
      </c>
      <c r="DL84" s="179">
        <v>610.86</v>
      </c>
      <c r="DM84" s="179">
        <v>596.24</v>
      </c>
      <c r="DN84" s="179">
        <v>625.08000000000004</v>
      </c>
      <c r="DO84" s="179">
        <v>623.72</v>
      </c>
      <c r="DP84" s="179">
        <v>593.35</v>
      </c>
      <c r="DQ84" s="179">
        <v>612.87</v>
      </c>
      <c r="DR84" s="179">
        <v>602.30999999999995</v>
      </c>
      <c r="DS84" s="179">
        <v>624.52</v>
      </c>
      <c r="DT84" s="179">
        <v>647.45000000000005</v>
      </c>
      <c r="DU84" s="179">
        <v>582.80999999999995</v>
      </c>
      <c r="DV84" s="179">
        <v>639.76</v>
      </c>
      <c r="DW84" s="179">
        <v>285.56</v>
      </c>
      <c r="DX84" s="179">
        <v>530.87</v>
      </c>
      <c r="DY84" s="179">
        <v>615.59</v>
      </c>
      <c r="DZ84" s="179">
        <v>642.52</v>
      </c>
      <c r="EA84" s="179">
        <v>643.09</v>
      </c>
      <c r="EB84" s="179">
        <v>614.59</v>
      </c>
      <c r="EC84" s="179">
        <v>630.41999999999996</v>
      </c>
      <c r="ED84" s="179">
        <v>617.32000000000005</v>
      </c>
      <c r="EE84" s="179">
        <v>644.19000000000005</v>
      </c>
      <c r="EF84" s="179">
        <v>664.6</v>
      </c>
      <c r="EG84" s="179">
        <v>621.64</v>
      </c>
      <c r="EH84" s="179">
        <v>656.25</v>
      </c>
      <c r="EI84" s="179">
        <v>631.48</v>
      </c>
      <c r="EJ84" s="179">
        <v>650.42999999999995</v>
      </c>
      <c r="EK84" s="179">
        <v>631.54</v>
      </c>
      <c r="EL84" s="179">
        <v>663.25</v>
      </c>
      <c r="EM84" s="179">
        <v>661.29</v>
      </c>
      <c r="EN84" s="179">
        <v>633.29</v>
      </c>
      <c r="EO84" s="179">
        <v>652.12</v>
      </c>
      <c r="EP84" s="179">
        <v>634.39</v>
      </c>
      <c r="EQ84" s="179">
        <v>665.24</v>
      </c>
      <c r="ER84" s="179">
        <v>676.22</v>
      </c>
      <c r="ES84" s="179">
        <v>610.96</v>
      </c>
      <c r="ET84" s="179">
        <v>669.55</v>
      </c>
      <c r="EU84" s="179">
        <v>238.78</v>
      </c>
      <c r="EV84" s="179">
        <v>623.25</v>
      </c>
      <c r="EW84" s="179">
        <v>647.99</v>
      </c>
      <c r="EX84" s="179">
        <v>675.54</v>
      </c>
      <c r="EY84" s="179">
        <v>677.56</v>
      </c>
      <c r="EZ84" s="179">
        <v>645.61</v>
      </c>
      <c r="FA84" s="179">
        <v>669.65</v>
      </c>
      <c r="FB84" s="179">
        <v>648.21</v>
      </c>
      <c r="FC84" s="179">
        <v>678.65</v>
      </c>
      <c r="FD84" s="179">
        <v>686.96</v>
      </c>
      <c r="FE84" s="179">
        <v>622.66</v>
      </c>
      <c r="FF84" s="179">
        <v>686.84</v>
      </c>
      <c r="FG84" s="179">
        <v>662.47</v>
      </c>
      <c r="FH84" s="179">
        <v>679.57</v>
      </c>
      <c r="FI84" s="179">
        <v>661.17</v>
      </c>
      <c r="FJ84" s="179">
        <v>691.72</v>
      </c>
      <c r="FK84" s="179">
        <v>692.51</v>
      </c>
      <c r="FL84" s="179">
        <v>658.79</v>
      </c>
      <c r="FM84" s="179">
        <v>681.12</v>
      </c>
      <c r="FN84" s="179">
        <v>662.2</v>
      </c>
      <c r="FO84" s="179">
        <v>691.9</v>
      </c>
      <c r="FP84" s="179">
        <v>705.25</v>
      </c>
      <c r="FQ84" s="179">
        <v>639.63</v>
      </c>
      <c r="FR84" s="179">
        <v>704.91</v>
      </c>
      <c r="FS84" s="179">
        <v>680.01</v>
      </c>
      <c r="FT84" s="179">
        <v>224.46</v>
      </c>
      <c r="FU84" s="179">
        <v>677.77</v>
      </c>
      <c r="FV84" s="179">
        <v>708.96</v>
      </c>
      <c r="FW84" s="179">
        <v>706.82</v>
      </c>
      <c r="FX84" s="179">
        <v>674.9</v>
      </c>
      <c r="FY84" s="179">
        <v>696.7</v>
      </c>
      <c r="FZ84" s="179">
        <v>678.31</v>
      </c>
      <c r="GA84" s="179">
        <v>709.31</v>
      </c>
    </row>
    <row r="85" spans="2:183">
      <c r="B85" s="171" t="s">
        <v>3</v>
      </c>
      <c r="C85" s="172" t="s">
        <v>45</v>
      </c>
      <c r="D85" s="92">
        <v>0.46203952103564577</v>
      </c>
      <c r="E85" s="93">
        <v>0.46188465303856102</v>
      </c>
      <c r="F85" s="93">
        <v>0.46177718305285043</v>
      </c>
      <c r="G85" s="93" t="e">
        <v>#DIV/0!</v>
      </c>
      <c r="H85" s="93">
        <v>0.46195533770970537</v>
      </c>
      <c r="I85" s="93">
        <v>0.46126973217397027</v>
      </c>
      <c r="J85" s="93">
        <v>0.46121791814258933</v>
      </c>
      <c r="K85" s="93">
        <v>0.46163638047258421</v>
      </c>
      <c r="L85" s="93">
        <v>0.46127979663329666</v>
      </c>
      <c r="M85" s="93">
        <v>0.46125457253270563</v>
      </c>
      <c r="N85" s="93">
        <v>0.46218397591643934</v>
      </c>
      <c r="O85" s="93">
        <v>0.46166191463854567</v>
      </c>
      <c r="P85" s="93">
        <v>0.49176039017528539</v>
      </c>
      <c r="Q85" s="93">
        <v>0.49144146609027828</v>
      </c>
      <c r="R85" s="93">
        <v>0.49089453928232679</v>
      </c>
      <c r="S85" s="93">
        <v>0.49137190801479136</v>
      </c>
      <c r="T85" s="93">
        <v>0.49133402427641204</v>
      </c>
      <c r="U85" s="93">
        <v>0.49181554464174582</v>
      </c>
      <c r="V85" s="93">
        <v>0.49174552149513817</v>
      </c>
      <c r="W85" s="93">
        <v>0.49130855794451389</v>
      </c>
      <c r="X85" s="93">
        <v>0.49183562288154997</v>
      </c>
      <c r="Y85" s="93">
        <v>0.49223030285008001</v>
      </c>
      <c r="Z85" s="93">
        <v>0.49139783137773602</v>
      </c>
      <c r="AA85" s="93">
        <v>0.49177638046782329</v>
      </c>
      <c r="AB85" s="93">
        <v>0.49176297490735504</v>
      </c>
      <c r="AC85" s="93">
        <v>0.49145711085959798</v>
      </c>
      <c r="AD85" s="93">
        <v>0.49182595813268559</v>
      </c>
      <c r="AE85" s="93">
        <v>0.49230244083728864</v>
      </c>
      <c r="AF85" s="93">
        <v>0.49439192500853207</v>
      </c>
      <c r="AG85" s="93">
        <v>0.49180381694797698</v>
      </c>
      <c r="AH85" s="93">
        <v>0.49218701527250025</v>
      </c>
      <c r="AI85" s="93">
        <v>0.49174277459407584</v>
      </c>
      <c r="AJ85" s="93">
        <v>0.49229089258300252</v>
      </c>
      <c r="AK85" s="93">
        <v>0.49267628490576598</v>
      </c>
      <c r="AL85" s="93">
        <v>0.49185213067959033</v>
      </c>
      <c r="AM85" s="93">
        <v>0.49179054916000409</v>
      </c>
      <c r="AN85" s="93">
        <v>0.49217627053614377</v>
      </c>
      <c r="AO85" s="93">
        <v>0.49185334187494101</v>
      </c>
      <c r="AP85" s="93">
        <v>0.49176658720338884</v>
      </c>
      <c r="AQ85" s="93">
        <v>0.49136759512473721</v>
      </c>
      <c r="AR85" s="93">
        <v>0.4913190350885166</v>
      </c>
      <c r="AS85" s="93">
        <v>0.49179674001760526</v>
      </c>
      <c r="AT85" s="93">
        <v>0.49129753351555072</v>
      </c>
      <c r="AU85" s="93">
        <v>0.49086645557285563</v>
      </c>
      <c r="AV85" s="93">
        <v>0.49182267015673398</v>
      </c>
      <c r="AW85" s="93">
        <v>0.49222880579582629</v>
      </c>
      <c r="AX85" s="93">
        <v>0.49137904869736837</v>
      </c>
      <c r="AY85" s="93">
        <v>0.49177167661379967</v>
      </c>
      <c r="AZ85" s="93">
        <v>0.491310373537932</v>
      </c>
      <c r="BA85" s="93">
        <v>0.49096976346016391</v>
      </c>
      <c r="BB85" s="93">
        <v>0.49176562415008368</v>
      </c>
      <c r="BC85" s="93">
        <v>0.49326541138491203</v>
      </c>
      <c r="BD85" s="93">
        <v>0.4917757877196714</v>
      </c>
      <c r="BE85" s="93">
        <v>0.49225529907968418</v>
      </c>
      <c r="BF85" s="93">
        <v>0.49129526078573549</v>
      </c>
      <c r="BG85" s="93">
        <v>0.49130035933877708</v>
      </c>
      <c r="BH85" s="93">
        <v>0.49090872894326881</v>
      </c>
      <c r="BI85" s="93">
        <v>0.4917870949843452</v>
      </c>
      <c r="BJ85" s="93">
        <v>0.49184622876750123</v>
      </c>
      <c r="BK85" s="93">
        <v>0.49177047545726171</v>
      </c>
      <c r="BL85" s="93">
        <v>0.4917336070280538</v>
      </c>
      <c r="BM85" s="93">
        <v>0.49144004048600631</v>
      </c>
      <c r="BN85" s="93">
        <v>0.49218593034000935</v>
      </c>
      <c r="BO85" s="93">
        <v>0.49182206139804258</v>
      </c>
      <c r="BP85" s="93">
        <v>0.49174064670820961</v>
      </c>
      <c r="BQ85" s="93">
        <v>0.49224138491917308</v>
      </c>
      <c r="BR85" s="93">
        <v>0.49214441159553612</v>
      </c>
      <c r="BS85" s="93">
        <v>0.49170986036223313</v>
      </c>
      <c r="BT85" s="93">
        <v>0.49180768789955076</v>
      </c>
      <c r="BU85" s="93">
        <v>0.49218985679869814</v>
      </c>
      <c r="BV85" s="93">
        <v>0.49180824366273823</v>
      </c>
      <c r="BW85" s="93">
        <v>0.49216549189459047</v>
      </c>
      <c r="BX85" s="93">
        <v>0.49128686234162078</v>
      </c>
      <c r="BY85" s="93">
        <v>0.49141708759426372</v>
      </c>
      <c r="BZ85" s="93">
        <v>0.49172857201445064</v>
      </c>
      <c r="CA85" s="93">
        <v>0.49211150507994683</v>
      </c>
      <c r="CB85" s="93">
        <v>0.49293795815398855</v>
      </c>
      <c r="CC85" s="93">
        <v>0.4917625413714814</v>
      </c>
      <c r="CD85" s="93">
        <v>0.49083336600969613</v>
      </c>
      <c r="CE85" s="93">
        <v>0.49167908280512135</v>
      </c>
      <c r="CF85" s="93">
        <v>0.49130655782692706</v>
      </c>
      <c r="CG85" s="93">
        <v>0.49127593320911811</v>
      </c>
      <c r="CH85" s="93">
        <v>0.49127944357985726</v>
      </c>
      <c r="CI85" s="93">
        <v>0.49205709340497988</v>
      </c>
      <c r="CJ85" s="93">
        <v>0.49165587917414744</v>
      </c>
      <c r="CK85" s="93">
        <v>0.4917768188854581</v>
      </c>
      <c r="CL85" s="93">
        <v>0.49125626126361294</v>
      </c>
      <c r="CM85" s="93">
        <v>0.49173701643659451</v>
      </c>
      <c r="CN85" s="93">
        <v>0.49126317142151971</v>
      </c>
      <c r="CO85" s="93">
        <v>0.49172765119699813</v>
      </c>
      <c r="CP85" s="93">
        <v>0.49124594283484713</v>
      </c>
      <c r="CQ85" s="93">
        <v>0.49124053374949411</v>
      </c>
      <c r="CR85" s="93">
        <v>0.49173733707623779</v>
      </c>
      <c r="CS85" s="93">
        <v>0.49127309746569686</v>
      </c>
      <c r="CT85" s="93">
        <v>0.49127841796674304</v>
      </c>
      <c r="CU85" s="93">
        <v>0.49164459266759353</v>
      </c>
      <c r="CV85" s="93">
        <v>0.4916552039737927</v>
      </c>
      <c r="CW85" s="93">
        <v>0.49181879671684792</v>
      </c>
      <c r="CX85" s="93">
        <v>0.49230784123802812</v>
      </c>
      <c r="CY85" s="93" t="e">
        <v>#DIV/0!</v>
      </c>
      <c r="CZ85" s="93">
        <v>0.49212025647479174</v>
      </c>
      <c r="DA85" s="93">
        <v>0.491305281010257</v>
      </c>
      <c r="DB85" s="93">
        <v>0.49249029981097092</v>
      </c>
      <c r="DC85" s="93">
        <v>0.49164795317434473</v>
      </c>
      <c r="DD85" s="93">
        <v>0.49131523637030478</v>
      </c>
      <c r="DE85" s="93">
        <v>0.49253994875312368</v>
      </c>
      <c r="DF85" s="93">
        <v>0.49128191824829515</v>
      </c>
      <c r="DG85" s="93">
        <v>0.49166118796205605</v>
      </c>
      <c r="DH85" s="93">
        <v>0.49165904475303529</v>
      </c>
      <c r="DI85" s="93">
        <v>0.49138144559287994</v>
      </c>
      <c r="DJ85" s="93">
        <v>0.4912587902673054</v>
      </c>
      <c r="DK85" s="93">
        <v>0.49219721531751187</v>
      </c>
      <c r="DL85" s="93">
        <v>0.49127859402567664</v>
      </c>
      <c r="DM85" s="93">
        <v>0.49175462979467022</v>
      </c>
      <c r="DN85" s="93">
        <v>0.49124835636022512</v>
      </c>
      <c r="DO85" s="93">
        <v>0.49168198264978352</v>
      </c>
      <c r="DP85" s="93">
        <v>0.49175571356415904</v>
      </c>
      <c r="DQ85" s="93">
        <v>0.4912788143753215</v>
      </c>
      <c r="DR85" s="93">
        <v>0.49130286339049478</v>
      </c>
      <c r="DS85" s="93">
        <v>0.49210054304103307</v>
      </c>
      <c r="DT85" s="93">
        <v>0.49167096217910505</v>
      </c>
      <c r="DU85" s="93">
        <v>0.49183827298025951</v>
      </c>
      <c r="DV85" s="93">
        <v>0.49211364690195047</v>
      </c>
      <c r="DW85" s="93">
        <v>0.49094421942496269</v>
      </c>
      <c r="DX85" s="93">
        <v>0.49208590278894837</v>
      </c>
      <c r="DY85" s="93">
        <v>0.49174061832367233</v>
      </c>
      <c r="DZ85" s="93">
        <v>0.49084289367624667</v>
      </c>
      <c r="EA85" s="93">
        <v>0.49250762228701372</v>
      </c>
      <c r="EB85" s="93">
        <v>0.4921949898813881</v>
      </c>
      <c r="EC85" s="93">
        <v>0.49128310427509181</v>
      </c>
      <c r="ED85" s="93">
        <v>0.49131360255370377</v>
      </c>
      <c r="EE85" s="93">
        <v>0.49255638242167027</v>
      </c>
      <c r="EF85" s="93">
        <v>0.49166715213345019</v>
      </c>
      <c r="EG85" s="93">
        <v>0.49267510663031888</v>
      </c>
      <c r="EH85" s="93">
        <v>0.49168553647559943</v>
      </c>
      <c r="EI85" s="93">
        <v>0.49087158318557705</v>
      </c>
      <c r="EJ85" s="93">
        <v>0.49126470685674528</v>
      </c>
      <c r="EK85" s="93">
        <v>0.4913192083595016</v>
      </c>
      <c r="EL85" s="93">
        <v>0.49208466721847466</v>
      </c>
      <c r="EM85" s="93">
        <v>0.4925053388463676</v>
      </c>
      <c r="EN85" s="93">
        <v>0.49174528800472411</v>
      </c>
      <c r="EO85" s="93">
        <v>0.49211933354181797</v>
      </c>
      <c r="EP85" s="93">
        <v>0.49174892573540757</v>
      </c>
      <c r="EQ85" s="93">
        <v>0.49207200909712956</v>
      </c>
      <c r="ER85" s="93">
        <v>0.49125133239057889</v>
      </c>
      <c r="ES85" s="93">
        <v>0.4913853357445982</v>
      </c>
      <c r="ET85" s="93">
        <v>0.49127956842085635</v>
      </c>
      <c r="EU85" s="93">
        <v>0.49236405682822909</v>
      </c>
      <c r="EV85" s="93">
        <v>0.49233816676772252</v>
      </c>
      <c r="EW85" s="93">
        <v>0.49088387485894208</v>
      </c>
      <c r="EX85" s="93">
        <v>0.49168079894052119</v>
      </c>
      <c r="EY85" s="93">
        <v>0.49166994728203556</v>
      </c>
      <c r="EZ85" s="93">
        <v>0.49175464136590796</v>
      </c>
      <c r="FA85" s="93">
        <v>0.4925421791781745</v>
      </c>
      <c r="FB85" s="93">
        <v>0.49130376111977697</v>
      </c>
      <c r="FC85" s="93">
        <v>0.49209147344049348</v>
      </c>
      <c r="FD85" s="93">
        <v>0.49126624313550671</v>
      </c>
      <c r="FE85" s="93">
        <v>0.49282810796677923</v>
      </c>
      <c r="FF85" s="93">
        <v>0.49213572431932423</v>
      </c>
      <c r="FG85" s="93">
        <v>0.49088384054708861</v>
      </c>
      <c r="FH85" s="93">
        <v>0.49215692341742745</v>
      </c>
      <c r="FI85" s="93">
        <v>0.49132700447891914</v>
      </c>
      <c r="FJ85" s="93">
        <v>0.49168255809442324</v>
      </c>
      <c r="FK85" s="93">
        <v>0.49210797144693175</v>
      </c>
      <c r="FL85" s="93">
        <v>0.49222044383502495</v>
      </c>
      <c r="FM85" s="93">
        <v>0.4912805821285286</v>
      </c>
      <c r="FN85" s="93">
        <v>0.49175976355912249</v>
      </c>
      <c r="FO85" s="93">
        <v>0.49338064520321812</v>
      </c>
      <c r="FP85" s="93">
        <v>0.49127932481483277</v>
      </c>
      <c r="FQ85" s="93">
        <v>0.49186980869540875</v>
      </c>
      <c r="FR85" s="93">
        <v>0.49171132621073799</v>
      </c>
      <c r="FS85" s="93">
        <v>0.49132704954363271</v>
      </c>
      <c r="FT85" s="93">
        <v>0.4928716097463961</v>
      </c>
      <c r="FU85" s="93">
        <v>0.49088852346595135</v>
      </c>
      <c r="FV85" s="93">
        <v>0.49127148868546561</v>
      </c>
      <c r="FW85" s="93">
        <v>0.49169560428703679</v>
      </c>
      <c r="FX85" s="93">
        <v>0.49132343417101737</v>
      </c>
      <c r="FY85" s="93">
        <v>0.49171353181717881</v>
      </c>
      <c r="FZ85" s="93">
        <v>0.49176746634922242</v>
      </c>
      <c r="GA85" s="93">
        <v>0.49254476788156665</v>
      </c>
    </row>
    <row r="86" spans="2:183">
      <c r="B86" s="96" t="s">
        <v>3</v>
      </c>
      <c r="C86" s="166" t="s">
        <v>46</v>
      </c>
      <c r="D86" s="96">
        <v>37.08</v>
      </c>
      <c r="E86" s="17">
        <v>33.4</v>
      </c>
      <c r="F86" s="17">
        <v>34.35</v>
      </c>
      <c r="G86" s="17">
        <v>0</v>
      </c>
      <c r="H86" s="17">
        <v>16.41</v>
      </c>
      <c r="I86" s="17">
        <v>35.770000000000003</v>
      </c>
      <c r="J86" s="17">
        <v>37.39</v>
      </c>
      <c r="K86" s="17">
        <v>37.19</v>
      </c>
      <c r="L86" s="17">
        <v>35.43</v>
      </c>
      <c r="M86" s="17">
        <v>36.130000000000003</v>
      </c>
      <c r="N86" s="17">
        <v>34.880000000000003</v>
      </c>
      <c r="O86" s="17">
        <v>36.450000000000003</v>
      </c>
      <c r="P86" s="17">
        <v>36.89</v>
      </c>
      <c r="Q86" s="17">
        <v>33.47</v>
      </c>
      <c r="R86" s="17">
        <v>36.4</v>
      </c>
      <c r="S86" s="17">
        <v>35.26</v>
      </c>
      <c r="T86" s="17">
        <v>36.24</v>
      </c>
      <c r="U86" s="17">
        <v>35.56</v>
      </c>
      <c r="V86" s="17">
        <v>37.1</v>
      </c>
      <c r="W86" s="17">
        <v>37.11</v>
      </c>
      <c r="X86" s="17">
        <v>35.130000000000003</v>
      </c>
      <c r="Y86" s="17">
        <v>36.340000000000003</v>
      </c>
      <c r="Z86" s="17">
        <v>34.880000000000003</v>
      </c>
      <c r="AA86" s="17">
        <v>36.28</v>
      </c>
      <c r="AB86" s="17">
        <v>36.78</v>
      </c>
      <c r="AC86" s="17">
        <v>33.28</v>
      </c>
      <c r="AD86" s="17">
        <v>36.35</v>
      </c>
      <c r="AE86" s="17">
        <v>35.07</v>
      </c>
      <c r="AF86" s="17">
        <v>11.5</v>
      </c>
      <c r="AG86" s="17">
        <v>35.65</v>
      </c>
      <c r="AH86" s="17">
        <v>37.07</v>
      </c>
      <c r="AI86" s="17">
        <v>37.08</v>
      </c>
      <c r="AJ86" s="17">
        <v>35.33</v>
      </c>
      <c r="AK86" s="17">
        <v>36.299999999999997</v>
      </c>
      <c r="AL86" s="17">
        <v>34.96</v>
      </c>
      <c r="AM86" s="17">
        <v>36.090000000000003</v>
      </c>
      <c r="AN86" s="17">
        <v>37.08</v>
      </c>
      <c r="AO86" s="17">
        <v>34.78</v>
      </c>
      <c r="AP86" s="17">
        <v>36.78</v>
      </c>
      <c r="AQ86" s="17">
        <v>35.46</v>
      </c>
      <c r="AR86" s="17">
        <v>36.65</v>
      </c>
      <c r="AS86" s="17">
        <v>35.97</v>
      </c>
      <c r="AT86" s="17">
        <v>37.5</v>
      </c>
      <c r="AU86" s="17">
        <v>37.46</v>
      </c>
      <c r="AV86" s="17">
        <v>35.5</v>
      </c>
      <c r="AW86" s="17">
        <v>36.31</v>
      </c>
      <c r="AX86" s="17">
        <v>35.19</v>
      </c>
      <c r="AY86" s="17">
        <v>36.32</v>
      </c>
      <c r="AZ86" s="17">
        <v>37.270000000000003</v>
      </c>
      <c r="BA86" s="17">
        <v>33.57</v>
      </c>
      <c r="BB86" s="17">
        <v>36.68</v>
      </c>
      <c r="BC86" s="17">
        <v>10.5</v>
      </c>
      <c r="BD86" s="17">
        <v>36.29</v>
      </c>
      <c r="BE86" s="17">
        <v>35.94</v>
      </c>
      <c r="BF86" s="17">
        <v>37.409999999999997</v>
      </c>
      <c r="BG86" s="17">
        <v>37.299999999999997</v>
      </c>
      <c r="BH86" s="17">
        <v>35.229999999999997</v>
      </c>
      <c r="BI86" s="17">
        <v>36.26</v>
      </c>
      <c r="BJ86" s="17">
        <v>35.07</v>
      </c>
      <c r="BK86" s="17">
        <v>36.36</v>
      </c>
      <c r="BL86" s="17">
        <v>37.28</v>
      </c>
      <c r="BM86" s="17">
        <v>33.799999999999997</v>
      </c>
      <c r="BN86" s="17">
        <v>36.950000000000003</v>
      </c>
      <c r="BO86" s="17">
        <v>35.49</v>
      </c>
      <c r="BP86" s="17">
        <v>37.06</v>
      </c>
      <c r="BQ86" s="17">
        <v>36.24</v>
      </c>
      <c r="BR86" s="17">
        <v>37.71</v>
      </c>
      <c r="BS86" s="17">
        <v>38.06</v>
      </c>
      <c r="BT86" s="17">
        <v>35.979999999999997</v>
      </c>
      <c r="BU86" s="17">
        <v>36.94</v>
      </c>
      <c r="BV86" s="17">
        <v>35.909999999999997</v>
      </c>
      <c r="BW86" s="17">
        <v>37.32</v>
      </c>
      <c r="BX86" s="17">
        <v>37.770000000000003</v>
      </c>
      <c r="BY86" s="17">
        <v>34.409999999999997</v>
      </c>
      <c r="BZ86" s="17">
        <v>37.450000000000003</v>
      </c>
      <c r="CA86" s="17">
        <v>23.13</v>
      </c>
      <c r="CB86" s="17">
        <v>17.11</v>
      </c>
      <c r="CC86" s="17">
        <v>36.83</v>
      </c>
      <c r="CD86" s="17">
        <v>38.6</v>
      </c>
      <c r="CE86" s="17">
        <v>38.74</v>
      </c>
      <c r="CF86" s="17">
        <v>37.03</v>
      </c>
      <c r="CG86" s="17">
        <v>38.18</v>
      </c>
      <c r="CH86" s="17">
        <v>37.86</v>
      </c>
      <c r="CI86" s="17">
        <v>39.36</v>
      </c>
      <c r="CJ86" s="17">
        <v>39.270000000000003</v>
      </c>
      <c r="CK86" s="17">
        <v>36.659999999999997</v>
      </c>
      <c r="CL86" s="17">
        <v>38.6</v>
      </c>
      <c r="CM86" s="17">
        <v>37.31</v>
      </c>
      <c r="CN86" s="17">
        <v>38.53</v>
      </c>
      <c r="CO86" s="17">
        <v>37.369999999999997</v>
      </c>
      <c r="CP86" s="17">
        <v>39.15</v>
      </c>
      <c r="CQ86" s="17">
        <v>39.020000000000003</v>
      </c>
      <c r="CR86" s="17">
        <v>37.36</v>
      </c>
      <c r="CS86" s="17">
        <v>38.42</v>
      </c>
      <c r="CT86" s="17">
        <v>37.85</v>
      </c>
      <c r="CU86" s="17">
        <v>39.35</v>
      </c>
      <c r="CV86" s="17">
        <v>39.39</v>
      </c>
      <c r="CW86" s="17">
        <v>35.56</v>
      </c>
      <c r="CX86" s="17">
        <v>15.02</v>
      </c>
      <c r="CY86" s="17">
        <v>0</v>
      </c>
      <c r="CZ86" s="17">
        <v>38.22</v>
      </c>
      <c r="DA86" s="17">
        <v>37.450000000000003</v>
      </c>
      <c r="DB86" s="17">
        <v>39.15</v>
      </c>
      <c r="DC86" s="17">
        <v>39.159999999999997</v>
      </c>
      <c r="DD86" s="17">
        <v>37.1</v>
      </c>
      <c r="DE86" s="17">
        <v>38.369999999999997</v>
      </c>
      <c r="DF86" s="17">
        <v>37.74</v>
      </c>
      <c r="DG86" s="17">
        <v>39.08</v>
      </c>
      <c r="DH86" s="17">
        <v>38.9</v>
      </c>
      <c r="DI86" s="17">
        <v>35.18</v>
      </c>
      <c r="DJ86" s="17">
        <v>38.369999999999997</v>
      </c>
      <c r="DK86" s="17">
        <v>36.75</v>
      </c>
      <c r="DL86" s="17">
        <v>37.92</v>
      </c>
      <c r="DM86" s="17">
        <v>36.99</v>
      </c>
      <c r="DN86" s="17">
        <v>38.85</v>
      </c>
      <c r="DO86" s="17">
        <v>38.729999999999997</v>
      </c>
      <c r="DP86" s="17">
        <v>36.799999999999997</v>
      </c>
      <c r="DQ86" s="17">
        <v>38.06</v>
      </c>
      <c r="DR86" s="17">
        <v>37.43</v>
      </c>
      <c r="DS86" s="17">
        <v>38.74</v>
      </c>
      <c r="DT86" s="17">
        <v>39</v>
      </c>
      <c r="DU86" s="17">
        <v>35.08</v>
      </c>
      <c r="DV86" s="17">
        <v>38.47</v>
      </c>
      <c r="DW86" s="17">
        <v>17.2</v>
      </c>
      <c r="DX86" s="17">
        <v>31.9</v>
      </c>
      <c r="DY86" s="17">
        <v>37.03</v>
      </c>
      <c r="DZ86" s="17">
        <v>38.75</v>
      </c>
      <c r="EA86" s="17">
        <v>38.64</v>
      </c>
      <c r="EB86" s="17">
        <v>36.93</v>
      </c>
      <c r="EC86" s="17">
        <v>37.950000000000003</v>
      </c>
      <c r="ED86" s="17">
        <v>37.18</v>
      </c>
      <c r="EE86" s="17">
        <v>38.71</v>
      </c>
      <c r="EF86" s="17">
        <v>39.06</v>
      </c>
      <c r="EG86" s="17">
        <v>36.450000000000003</v>
      </c>
      <c r="EH86" s="17">
        <v>38.53</v>
      </c>
      <c r="EI86" s="17">
        <v>37.130000000000003</v>
      </c>
      <c r="EJ86" s="17">
        <v>38.21</v>
      </c>
      <c r="EK86" s="17">
        <v>37.1</v>
      </c>
      <c r="EL86" s="17">
        <v>38.94</v>
      </c>
      <c r="EM86" s="17">
        <v>38.770000000000003</v>
      </c>
      <c r="EN86" s="17">
        <v>37.17</v>
      </c>
      <c r="EO86" s="17">
        <v>38.24</v>
      </c>
      <c r="EP86" s="17">
        <v>37.25</v>
      </c>
      <c r="EQ86" s="17">
        <v>39.06</v>
      </c>
      <c r="ER86" s="17">
        <v>38.630000000000003</v>
      </c>
      <c r="ES86" s="17">
        <v>34.89</v>
      </c>
      <c r="ET86" s="17">
        <v>38.229999999999997</v>
      </c>
      <c r="EU86" s="17">
        <v>13.6</v>
      </c>
      <c r="EV86" s="17">
        <v>35.5</v>
      </c>
      <c r="EW86" s="17">
        <v>37.03</v>
      </c>
      <c r="EX86" s="17">
        <v>38.549999999999997</v>
      </c>
      <c r="EY86" s="17">
        <v>38.67</v>
      </c>
      <c r="EZ86" s="17">
        <v>36.82</v>
      </c>
      <c r="FA86" s="17">
        <v>38.130000000000003</v>
      </c>
      <c r="FB86" s="17">
        <v>37.01</v>
      </c>
      <c r="FC86" s="17">
        <v>38.71</v>
      </c>
      <c r="FD86" s="17">
        <v>38.15</v>
      </c>
      <c r="FE86" s="17">
        <v>34.47</v>
      </c>
      <c r="FF86" s="17">
        <v>38.07</v>
      </c>
      <c r="FG86" s="17">
        <v>36.81</v>
      </c>
      <c r="FH86" s="17">
        <v>37.64</v>
      </c>
      <c r="FI86" s="17">
        <v>36.700000000000003</v>
      </c>
      <c r="FJ86" s="17">
        <v>38.39</v>
      </c>
      <c r="FK86" s="17">
        <v>38.4</v>
      </c>
      <c r="FL86" s="17">
        <v>36.49</v>
      </c>
      <c r="FM86" s="17">
        <v>37.81</v>
      </c>
      <c r="FN86" s="17">
        <v>36.72</v>
      </c>
      <c r="FO86" s="17">
        <v>38.26</v>
      </c>
      <c r="FP86" s="17">
        <v>38.119999999999997</v>
      </c>
      <c r="FQ86" s="17">
        <v>34.53</v>
      </c>
      <c r="FR86" s="17">
        <v>38.06</v>
      </c>
      <c r="FS86" s="17">
        <v>36.74</v>
      </c>
      <c r="FT86" s="17">
        <v>12.08</v>
      </c>
      <c r="FU86" s="17">
        <v>36.65</v>
      </c>
      <c r="FV86" s="17">
        <v>38.33</v>
      </c>
      <c r="FW86" s="17">
        <v>38.17</v>
      </c>
      <c r="FX86" s="17">
        <v>36.450000000000003</v>
      </c>
      <c r="FY86" s="17">
        <v>37.6</v>
      </c>
      <c r="FZ86" s="17">
        <v>36.61</v>
      </c>
      <c r="GA86" s="17">
        <v>38.24</v>
      </c>
    </row>
    <row r="87" spans="2:183">
      <c r="B87" s="96" t="s">
        <v>3</v>
      </c>
      <c r="C87" s="166" t="s">
        <v>47</v>
      </c>
      <c r="D87" s="178">
        <v>1379.6</v>
      </c>
      <c r="E87" s="179">
        <v>1242.94</v>
      </c>
      <c r="F87" s="179">
        <v>1278.25</v>
      </c>
      <c r="G87" s="179">
        <v>0</v>
      </c>
      <c r="H87" s="179">
        <v>822.37</v>
      </c>
      <c r="I87" s="179">
        <v>1792.19</v>
      </c>
      <c r="J87" s="179">
        <v>1873.63</v>
      </c>
      <c r="K87" s="179">
        <v>1863.68</v>
      </c>
      <c r="L87" s="179">
        <v>1775.64</v>
      </c>
      <c r="M87" s="179">
        <v>1344.53</v>
      </c>
      <c r="N87" s="179">
        <v>1298.02</v>
      </c>
      <c r="O87" s="179">
        <v>1356.22</v>
      </c>
      <c r="P87" s="179">
        <v>1372.72</v>
      </c>
      <c r="Q87" s="179">
        <v>1245.3499999999999</v>
      </c>
      <c r="R87" s="179">
        <v>1354.39</v>
      </c>
      <c r="S87" s="179">
        <v>1312.16</v>
      </c>
      <c r="T87" s="179">
        <v>1815.94</v>
      </c>
      <c r="U87" s="179">
        <v>1782.12</v>
      </c>
      <c r="V87" s="179">
        <v>1858.84</v>
      </c>
      <c r="W87" s="179">
        <v>1859.51</v>
      </c>
      <c r="X87" s="179">
        <v>1760.59</v>
      </c>
      <c r="Y87" s="179">
        <v>1352.14</v>
      </c>
      <c r="Z87" s="179">
        <v>1297.8900000000001</v>
      </c>
      <c r="AA87" s="179">
        <v>1349.88</v>
      </c>
      <c r="AB87" s="179">
        <v>1368.49</v>
      </c>
      <c r="AC87" s="179">
        <v>1238.2</v>
      </c>
      <c r="AD87" s="179">
        <v>1352.75</v>
      </c>
      <c r="AE87" s="179">
        <v>1304.95</v>
      </c>
      <c r="AF87" s="179">
        <v>576.29999999999995</v>
      </c>
      <c r="AG87" s="179">
        <v>1786.66</v>
      </c>
      <c r="AH87" s="179">
        <v>1857.8</v>
      </c>
      <c r="AI87" s="179">
        <v>1858.1</v>
      </c>
      <c r="AJ87" s="179">
        <v>1770.54</v>
      </c>
      <c r="AK87" s="179">
        <v>1350.84</v>
      </c>
      <c r="AL87" s="179">
        <v>1300.8399999999999</v>
      </c>
      <c r="AM87" s="179">
        <v>1342.76</v>
      </c>
      <c r="AN87" s="179">
        <v>1379.73</v>
      </c>
      <c r="AO87" s="179">
        <v>1294.29</v>
      </c>
      <c r="AP87" s="179">
        <v>1368.5</v>
      </c>
      <c r="AQ87" s="179">
        <v>1319.58</v>
      </c>
      <c r="AR87" s="179">
        <v>1836.73</v>
      </c>
      <c r="AS87" s="179">
        <v>1802.37</v>
      </c>
      <c r="AT87" s="179">
        <v>1878.88</v>
      </c>
      <c r="AU87" s="179">
        <v>1876.97</v>
      </c>
      <c r="AV87" s="179">
        <v>1779.02</v>
      </c>
      <c r="AW87" s="179">
        <v>1351.09</v>
      </c>
      <c r="AX87" s="179">
        <v>1309.5899999999999</v>
      </c>
      <c r="AY87" s="179">
        <v>1351.46</v>
      </c>
      <c r="AZ87" s="179">
        <v>1420.12</v>
      </c>
      <c r="BA87" s="179">
        <v>1279.02</v>
      </c>
      <c r="BB87" s="179">
        <v>1397.59</v>
      </c>
      <c r="BC87" s="179">
        <v>400.08</v>
      </c>
      <c r="BD87" s="179">
        <v>1861.89</v>
      </c>
      <c r="BE87" s="179">
        <v>1843.99</v>
      </c>
      <c r="BF87" s="179">
        <v>1919.31</v>
      </c>
      <c r="BG87" s="179">
        <v>1914.07</v>
      </c>
      <c r="BH87" s="179">
        <v>1807.66</v>
      </c>
      <c r="BI87" s="179">
        <v>1381.52</v>
      </c>
      <c r="BJ87" s="179">
        <v>1336.1</v>
      </c>
      <c r="BK87" s="179">
        <v>1385.3</v>
      </c>
      <c r="BL87" s="179">
        <v>1456.21</v>
      </c>
      <c r="BM87" s="179">
        <v>1320.35</v>
      </c>
      <c r="BN87" s="179">
        <v>1443.38</v>
      </c>
      <c r="BO87" s="179">
        <v>1386.43</v>
      </c>
      <c r="BP87" s="179">
        <v>1949.56</v>
      </c>
      <c r="BQ87" s="179">
        <v>1906.47</v>
      </c>
      <c r="BR87" s="179">
        <v>1983.46</v>
      </c>
      <c r="BS87" s="179">
        <v>2001.96</v>
      </c>
      <c r="BT87" s="179">
        <v>1892.62</v>
      </c>
      <c r="BU87" s="179">
        <v>1442.68</v>
      </c>
      <c r="BV87" s="179">
        <v>1402.47</v>
      </c>
      <c r="BW87" s="179">
        <v>1457.58</v>
      </c>
      <c r="BX87" s="179">
        <v>1513.76</v>
      </c>
      <c r="BY87" s="179">
        <v>1378.98</v>
      </c>
      <c r="BZ87" s="179">
        <v>1500.89</v>
      </c>
      <c r="CA87" s="179">
        <v>927.09</v>
      </c>
      <c r="CB87" s="179">
        <v>923.6</v>
      </c>
      <c r="CC87" s="179">
        <v>1987.75</v>
      </c>
      <c r="CD87" s="179">
        <v>2082.9699999999998</v>
      </c>
      <c r="CE87" s="179">
        <v>2090.94</v>
      </c>
      <c r="CF87" s="179">
        <v>1998.42</v>
      </c>
      <c r="CG87" s="179">
        <v>1530.11</v>
      </c>
      <c r="CH87" s="179">
        <v>1517.41</v>
      </c>
      <c r="CI87" s="179">
        <v>1577.75</v>
      </c>
      <c r="CJ87" s="179">
        <v>1615.68</v>
      </c>
      <c r="CK87" s="179">
        <v>1508.27</v>
      </c>
      <c r="CL87" s="179">
        <v>1588.09</v>
      </c>
      <c r="CM87" s="179">
        <v>1534.82</v>
      </c>
      <c r="CN87" s="179">
        <v>2134.62</v>
      </c>
      <c r="CO87" s="179">
        <v>2070.3000000000002</v>
      </c>
      <c r="CP87" s="179">
        <v>2169</v>
      </c>
      <c r="CQ87" s="179">
        <v>2161.85</v>
      </c>
      <c r="CR87" s="179">
        <v>2069.7199999999998</v>
      </c>
      <c r="CS87" s="179">
        <v>1580.46</v>
      </c>
      <c r="CT87" s="179">
        <v>1557.18</v>
      </c>
      <c r="CU87" s="179">
        <v>1618.73</v>
      </c>
      <c r="CV87" s="179">
        <v>1663.93</v>
      </c>
      <c r="CW87" s="179">
        <v>1501.87</v>
      </c>
      <c r="CX87" s="179">
        <v>634.34</v>
      </c>
      <c r="CY87" s="179">
        <v>0</v>
      </c>
      <c r="CZ87" s="179">
        <v>2174.5100000000002</v>
      </c>
      <c r="DA87" s="179">
        <v>2130.5</v>
      </c>
      <c r="DB87" s="179">
        <v>2227.0500000000002</v>
      </c>
      <c r="DC87" s="179">
        <v>2227.89</v>
      </c>
      <c r="DD87" s="179">
        <v>2110.4299999999998</v>
      </c>
      <c r="DE87" s="179">
        <v>1620.73</v>
      </c>
      <c r="DF87" s="179">
        <v>1593.98</v>
      </c>
      <c r="DG87" s="179">
        <v>1650.72</v>
      </c>
      <c r="DH87" s="179">
        <v>1687.94</v>
      </c>
      <c r="DI87" s="179">
        <v>1526.31</v>
      </c>
      <c r="DJ87" s="179">
        <v>1664.67</v>
      </c>
      <c r="DK87" s="179">
        <v>1594.53</v>
      </c>
      <c r="DL87" s="179">
        <v>2215.75</v>
      </c>
      <c r="DM87" s="179">
        <v>2161.4</v>
      </c>
      <c r="DN87" s="179">
        <v>2269.94</v>
      </c>
      <c r="DO87" s="179">
        <v>2263</v>
      </c>
      <c r="DP87" s="179">
        <v>2150.4699999999998</v>
      </c>
      <c r="DQ87" s="179">
        <v>1651.23</v>
      </c>
      <c r="DR87" s="179">
        <v>1623.98</v>
      </c>
      <c r="DS87" s="179">
        <v>1681.15</v>
      </c>
      <c r="DT87" s="179">
        <v>1738.08</v>
      </c>
      <c r="DU87" s="179">
        <v>1563.66</v>
      </c>
      <c r="DV87" s="179">
        <v>1714.54</v>
      </c>
      <c r="DW87" s="179">
        <v>766.64</v>
      </c>
      <c r="DX87" s="179">
        <v>1914.83</v>
      </c>
      <c r="DY87" s="179">
        <v>2222.66</v>
      </c>
      <c r="DZ87" s="179">
        <v>2325.98</v>
      </c>
      <c r="EA87" s="179">
        <v>2319.35</v>
      </c>
      <c r="EB87" s="179">
        <v>2216.79</v>
      </c>
      <c r="EC87" s="179">
        <v>1691.29</v>
      </c>
      <c r="ED87" s="179">
        <v>1657.15</v>
      </c>
      <c r="EE87" s="179">
        <v>1725.48</v>
      </c>
      <c r="EF87" s="179">
        <v>1788.45</v>
      </c>
      <c r="EG87" s="179">
        <v>1669.13</v>
      </c>
      <c r="EH87" s="179">
        <v>1764.49</v>
      </c>
      <c r="EI87" s="179">
        <v>1700.31</v>
      </c>
      <c r="EJ87" s="179">
        <v>2356.36</v>
      </c>
      <c r="EK87" s="179">
        <v>2288.16</v>
      </c>
      <c r="EL87" s="179">
        <v>2401.1999999999998</v>
      </c>
      <c r="EM87" s="179">
        <v>2391.2399999999998</v>
      </c>
      <c r="EN87" s="179">
        <v>2292.58</v>
      </c>
      <c r="EO87" s="179">
        <v>1751.18</v>
      </c>
      <c r="EP87" s="179">
        <v>1705.57</v>
      </c>
      <c r="EQ87" s="179">
        <v>1788.5</v>
      </c>
      <c r="ER87" s="179">
        <v>1818.48</v>
      </c>
      <c r="ES87" s="179">
        <v>1642.36</v>
      </c>
      <c r="ET87" s="179">
        <v>1799.43</v>
      </c>
      <c r="EU87" s="179">
        <v>640.34</v>
      </c>
      <c r="EV87" s="179">
        <v>2249.6999999999998</v>
      </c>
      <c r="EW87" s="179">
        <v>2346.98</v>
      </c>
      <c r="EX87" s="179">
        <v>2443.3200000000002</v>
      </c>
      <c r="EY87" s="179">
        <v>2451.11</v>
      </c>
      <c r="EZ87" s="179">
        <v>2333.5700000000002</v>
      </c>
      <c r="FA87" s="179">
        <v>1794.68</v>
      </c>
      <c r="FB87" s="179">
        <v>1742.09</v>
      </c>
      <c r="FC87" s="179">
        <v>1822.09</v>
      </c>
      <c r="FD87" s="179">
        <v>1845.86</v>
      </c>
      <c r="FE87" s="179">
        <v>1667.93</v>
      </c>
      <c r="FF87" s="179">
        <v>1842</v>
      </c>
      <c r="FG87" s="179">
        <v>1781.12</v>
      </c>
      <c r="FH87" s="179">
        <v>2453.2600000000002</v>
      </c>
      <c r="FI87" s="179">
        <v>2391.46</v>
      </c>
      <c r="FJ87" s="179">
        <v>2501.9699999999998</v>
      </c>
      <c r="FK87" s="179">
        <v>2502.6799999999998</v>
      </c>
      <c r="FL87" s="179">
        <v>2377.9699999999998</v>
      </c>
      <c r="FM87" s="179">
        <v>1829.67</v>
      </c>
      <c r="FN87" s="179">
        <v>1777.07</v>
      </c>
      <c r="FO87" s="179">
        <v>1851.42</v>
      </c>
      <c r="FP87" s="179">
        <v>1896.78</v>
      </c>
      <c r="FQ87" s="179">
        <v>1718.41</v>
      </c>
      <c r="FR87" s="179">
        <v>1893.98</v>
      </c>
      <c r="FS87" s="179">
        <v>1828.15</v>
      </c>
      <c r="FT87" s="179">
        <v>809.84</v>
      </c>
      <c r="FU87" s="179">
        <v>2456.2199999999998</v>
      </c>
      <c r="FV87" s="179">
        <v>2568.9899999999998</v>
      </c>
      <c r="FW87" s="179">
        <v>2557.9899999999998</v>
      </c>
      <c r="FX87" s="179">
        <v>2442.79</v>
      </c>
      <c r="FY87" s="179">
        <v>1871.15</v>
      </c>
      <c r="FZ87" s="179">
        <v>1821.95</v>
      </c>
      <c r="GA87" s="179">
        <v>1903.05</v>
      </c>
    </row>
    <row r="88" spans="2:183">
      <c r="B88" s="180" t="s">
        <v>3</v>
      </c>
      <c r="C88" s="181" t="s">
        <v>48</v>
      </c>
      <c r="D88" s="94">
        <v>6.9748912754963741E-2</v>
      </c>
      <c r="E88" s="95">
        <v>6.9720013610014633E-2</v>
      </c>
      <c r="F88" s="95">
        <v>6.9704896457485552E-2</v>
      </c>
      <c r="G88" s="95" t="e">
        <v>#DIV/0!</v>
      </c>
      <c r="H88" s="95">
        <v>6.9656226149189246E-2</v>
      </c>
      <c r="I88" s="95">
        <v>6.9730446791745906E-2</v>
      </c>
      <c r="J88" s="95">
        <v>6.9766720444014149E-2</v>
      </c>
      <c r="K88" s="95">
        <v>6.9747133819928517E-2</v>
      </c>
      <c r="L88" s="95">
        <v>6.9684659509306704E-2</v>
      </c>
      <c r="M88" s="95">
        <v>6.9649883836697679E-2</v>
      </c>
      <c r="N88" s="95">
        <v>6.9640058231307631E-2</v>
      </c>
      <c r="O88" s="95">
        <v>6.9688063894376068E-2</v>
      </c>
      <c r="P88" s="95">
        <v>6.9746408279762695E-2</v>
      </c>
      <c r="Q88" s="95">
        <v>6.9771138367090618E-2</v>
      </c>
      <c r="R88" s="95">
        <v>6.9714647223583531E-2</v>
      </c>
      <c r="S88" s="95">
        <v>6.9701788134535717E-2</v>
      </c>
      <c r="T88" s="95">
        <v>6.9687859730645271E-2</v>
      </c>
      <c r="U88" s="95">
        <v>6.9724358200615871E-2</v>
      </c>
      <c r="V88" s="95">
        <v>6.9779150305869675E-2</v>
      </c>
      <c r="W88" s="95">
        <v>6.9775968562269086E-2</v>
      </c>
      <c r="X88" s="95">
        <v>6.9684151771844532E-2</v>
      </c>
      <c r="Y88" s="95">
        <v>6.9718397340187505E-2</v>
      </c>
      <c r="Z88" s="95">
        <v>6.967178715684498E-2</v>
      </c>
      <c r="AA88" s="95">
        <v>6.9696656445066715E-2</v>
      </c>
      <c r="AB88" s="95">
        <v>6.9691527827582631E-2</v>
      </c>
      <c r="AC88" s="95">
        <v>6.9693594040427062E-2</v>
      </c>
      <c r="AD88" s="95">
        <v>6.963686977806692E-2</v>
      </c>
      <c r="AE88" s="95">
        <v>6.9631161928468285E-2</v>
      </c>
      <c r="AF88" s="95">
        <v>6.9581533932176226E-2</v>
      </c>
      <c r="AG88" s="95">
        <v>6.9674161795403672E-2</v>
      </c>
      <c r="AH88" s="95">
        <v>6.9697351425439633E-2</v>
      </c>
      <c r="AI88" s="95">
        <v>6.9709148915962582E-2</v>
      </c>
      <c r="AJ88" s="95">
        <v>6.9648555321790317E-2</v>
      </c>
      <c r="AK88" s="95">
        <v>6.9647749599187264E-2</v>
      </c>
      <c r="AL88" s="95">
        <v>6.962726955198606E-2</v>
      </c>
      <c r="AM88" s="95">
        <v>6.962467016783519E-2</v>
      </c>
      <c r="AN88" s="95">
        <v>6.9738607174443842E-2</v>
      </c>
      <c r="AO88" s="95">
        <v>6.9746235701106732E-2</v>
      </c>
      <c r="AP88" s="95">
        <v>6.9721590769179859E-2</v>
      </c>
      <c r="AQ88" s="95">
        <v>6.9695579692492723E-2</v>
      </c>
      <c r="AR88" s="95">
        <v>6.9702108213958877E-2</v>
      </c>
      <c r="AS88" s="95">
        <v>6.9746988678126648E-2</v>
      </c>
      <c r="AT88" s="95">
        <v>6.9783938134287155E-2</v>
      </c>
      <c r="AU88" s="95">
        <v>6.9777843904672024E-2</v>
      </c>
      <c r="AV88" s="95">
        <v>6.9696638020694007E-2</v>
      </c>
      <c r="AW88" s="95">
        <v>6.9679641085561211E-2</v>
      </c>
      <c r="AX88" s="95">
        <v>6.967093244554734E-2</v>
      </c>
      <c r="AY88" s="95">
        <v>6.9666695119015534E-2</v>
      </c>
      <c r="AZ88" s="95">
        <v>6.9751400357148885E-2</v>
      </c>
      <c r="BA88" s="95">
        <v>6.9752655463022992E-2</v>
      </c>
      <c r="BB88" s="95">
        <v>6.9701159603636417E-2</v>
      </c>
      <c r="BC88" s="95">
        <v>6.9651517207390753E-2</v>
      </c>
      <c r="BD88" s="95">
        <v>6.9677676712399467E-2</v>
      </c>
      <c r="BE88" s="95">
        <v>6.9742797527984582E-2</v>
      </c>
      <c r="BF88" s="95">
        <v>6.9777356514784991E-2</v>
      </c>
      <c r="BG88" s="95">
        <v>6.9755637026898049E-2</v>
      </c>
      <c r="BH88" s="95">
        <v>6.9683365649991377E-2</v>
      </c>
      <c r="BI88" s="95">
        <v>6.9676083554613993E-2</v>
      </c>
      <c r="BJ88" s="95">
        <v>6.9673414561038371E-2</v>
      </c>
      <c r="BK88" s="95">
        <v>6.9669879164722531E-2</v>
      </c>
      <c r="BL88" s="95">
        <v>6.9758472049948034E-2</v>
      </c>
      <c r="BM88" s="95">
        <v>6.9769293382169917E-2</v>
      </c>
      <c r="BN88" s="95">
        <v>6.9727283667139581E-2</v>
      </c>
      <c r="BO88" s="95">
        <v>6.9699177251194067E-2</v>
      </c>
      <c r="BP88" s="95">
        <v>6.9748577644696302E-2</v>
      </c>
      <c r="BQ88" s="95">
        <v>6.9759220199713881E-2</v>
      </c>
      <c r="BR88" s="95">
        <v>6.9798660202593801E-2</v>
      </c>
      <c r="BS88" s="95">
        <v>6.9822323192876137E-2</v>
      </c>
      <c r="BT88" s="95">
        <v>6.9745932799754981E-2</v>
      </c>
      <c r="BU88" s="95">
        <v>6.9757110612890999E-2</v>
      </c>
      <c r="BV88" s="95">
        <v>6.9761550126121549E-2</v>
      </c>
      <c r="BW88" s="95">
        <v>6.9772521016167585E-2</v>
      </c>
      <c r="BX88" s="95">
        <v>6.9814157006068772E-2</v>
      </c>
      <c r="BY88" s="95">
        <v>6.9840004890627028E-2</v>
      </c>
      <c r="BZ88" s="95">
        <v>6.9781110352183318E-2</v>
      </c>
      <c r="CA88" s="95">
        <v>6.9797271967740812E-2</v>
      </c>
      <c r="CB88" s="95">
        <v>6.9784614132175612E-2</v>
      </c>
      <c r="CC88" s="95">
        <v>6.9826564880529185E-2</v>
      </c>
      <c r="CD88" s="95">
        <v>6.9878537705064983E-2</v>
      </c>
      <c r="CE88" s="95">
        <v>6.9879109501322187E-2</v>
      </c>
      <c r="CF88" s="95">
        <v>6.9841766809977779E-2</v>
      </c>
      <c r="CG88" s="95">
        <v>6.9837348759863457E-2</v>
      </c>
      <c r="CH88" s="95">
        <v>6.9924209526065401E-2</v>
      </c>
      <c r="CI88" s="95">
        <v>6.9930916036901991E-2</v>
      </c>
      <c r="CJ88" s="95">
        <v>6.9936343591005062E-2</v>
      </c>
      <c r="CK88" s="95">
        <v>6.9921417081682036E-2</v>
      </c>
      <c r="CL88" s="95">
        <v>6.9874315295067657E-2</v>
      </c>
      <c r="CM88" s="95">
        <v>6.9876249555337222E-2</v>
      </c>
      <c r="CN88" s="95">
        <v>6.985927290965549E-2</v>
      </c>
      <c r="CO88" s="95">
        <v>6.9867542394706744E-2</v>
      </c>
      <c r="CP88" s="95">
        <v>6.9910136902887179E-2</v>
      </c>
      <c r="CQ88" s="95">
        <v>6.9913577805395408E-2</v>
      </c>
      <c r="CR88" s="95">
        <v>6.9874132485806498E-2</v>
      </c>
      <c r="CS88" s="95">
        <v>6.9859769060004712E-2</v>
      </c>
      <c r="CT88" s="95">
        <v>6.9921366172975952E-2</v>
      </c>
      <c r="CU88" s="95">
        <v>6.9945459783324795E-2</v>
      </c>
      <c r="CV88" s="95">
        <v>6.9934632690046572E-2</v>
      </c>
      <c r="CW88" s="95">
        <v>6.9945114426696181E-2</v>
      </c>
      <c r="CX88" s="95">
        <v>6.9904176360325032E-2</v>
      </c>
      <c r="CY88" s="95" t="e">
        <v>#DIV/0!</v>
      </c>
      <c r="CZ88" s="95">
        <v>6.9833059339372311E-2</v>
      </c>
      <c r="DA88" s="95">
        <v>6.9877265481121581E-2</v>
      </c>
      <c r="DB88" s="95">
        <v>6.9919477943137187E-2</v>
      </c>
      <c r="DC88" s="95">
        <v>6.9924216773107215E-2</v>
      </c>
      <c r="DD88" s="95">
        <v>6.9857031653463783E-2</v>
      </c>
      <c r="DE88" s="95">
        <v>6.9858270186882621E-2</v>
      </c>
      <c r="DF88" s="95">
        <v>6.9921105685751245E-2</v>
      </c>
      <c r="DG88" s="95">
        <v>6.9912743243303682E-2</v>
      </c>
      <c r="DH88" s="95">
        <v>6.9928836712588927E-2</v>
      </c>
      <c r="DI88" s="95">
        <v>6.9941735134963254E-2</v>
      </c>
      <c r="DJ88" s="95">
        <v>6.9890989182634436E-2</v>
      </c>
      <c r="DK88" s="95">
        <v>6.9852279061280401E-2</v>
      </c>
      <c r="DL88" s="95">
        <v>6.9837991698045582E-2</v>
      </c>
      <c r="DM88" s="95">
        <v>6.9862133717804864E-2</v>
      </c>
      <c r="DN88" s="95">
        <v>6.9918664436528222E-2</v>
      </c>
      <c r="DO88" s="95">
        <v>6.9915347461270025E-2</v>
      </c>
      <c r="DP88" s="95">
        <v>6.9844115241841184E-2</v>
      </c>
      <c r="DQ88" s="95">
        <v>6.9865380096120519E-2</v>
      </c>
      <c r="DR88" s="95">
        <v>6.9916607773957196E-2</v>
      </c>
      <c r="DS88" s="95">
        <v>6.990310588665892E-2</v>
      </c>
      <c r="DT88" s="95">
        <v>6.9893083743339149E-2</v>
      </c>
      <c r="DU88" s="95">
        <v>6.9867125394401722E-2</v>
      </c>
      <c r="DV88" s="95">
        <v>6.9835154363193166E-2</v>
      </c>
      <c r="DW88" s="95">
        <v>6.9787112182721975E-2</v>
      </c>
      <c r="DX88" s="95">
        <v>6.9785455227916127E-2</v>
      </c>
      <c r="DY88" s="95">
        <v>6.9809672966284264E-2</v>
      </c>
      <c r="DZ88" s="95">
        <v>6.9860288437356061E-2</v>
      </c>
      <c r="EA88" s="95">
        <v>6.9839240064480196E-2</v>
      </c>
      <c r="EB88" s="95">
        <v>6.9797868736347676E-2</v>
      </c>
      <c r="EC88" s="95">
        <v>6.9794458904801904E-2</v>
      </c>
      <c r="ED88" s="95">
        <v>6.9833472524454113E-2</v>
      </c>
      <c r="EE88" s="95">
        <v>6.9852203852369787E-2</v>
      </c>
      <c r="EF88" s="95">
        <v>6.9928700296153251E-2</v>
      </c>
      <c r="EG88" s="95">
        <v>6.9908158037508272E-2</v>
      </c>
      <c r="EH88" s="95">
        <v>6.9860032894774118E-2</v>
      </c>
      <c r="EI88" s="95">
        <v>6.9847711671957066E-2</v>
      </c>
      <c r="EJ88" s="95">
        <v>6.9841219068334404E-2</v>
      </c>
      <c r="EK88" s="95">
        <v>6.9846889029917258E-2</v>
      </c>
      <c r="EL88" s="95">
        <v>6.9915630829669076E-2</v>
      </c>
      <c r="EM88" s="95">
        <v>6.9876425335115538E-2</v>
      </c>
      <c r="EN88" s="95">
        <v>6.9846659616858098E-2</v>
      </c>
      <c r="EO88" s="95">
        <v>6.9835763961254016E-2</v>
      </c>
      <c r="EP88" s="95">
        <v>6.9874680464024147E-2</v>
      </c>
      <c r="EQ88" s="95">
        <v>6.9920086854137586E-2</v>
      </c>
      <c r="ER88" s="95">
        <v>6.9878996097684068E-2</v>
      </c>
      <c r="ES88" s="95">
        <v>6.987461022224091E-2</v>
      </c>
      <c r="ET88" s="95">
        <v>6.98461059900682E-2</v>
      </c>
      <c r="EU88" s="95">
        <v>6.9831590080966899E-2</v>
      </c>
      <c r="EV88" s="95">
        <v>6.9828225810044539E-2</v>
      </c>
      <c r="EW88" s="95">
        <v>6.9848716131365757E-2</v>
      </c>
      <c r="EX88" s="95">
        <v>6.9864706226159576E-2</v>
      </c>
      <c r="EY88" s="95">
        <v>6.9872025509523039E-2</v>
      </c>
      <c r="EZ88" s="95">
        <v>6.9833407494186719E-2</v>
      </c>
      <c r="FA88" s="95">
        <v>6.9834653225983687E-2</v>
      </c>
      <c r="FB88" s="95">
        <v>6.9849232479421278E-2</v>
      </c>
      <c r="FC88" s="95">
        <v>6.9891252749519364E-2</v>
      </c>
      <c r="FD88" s="95">
        <v>6.9843508890286884E-2</v>
      </c>
      <c r="FE88" s="95">
        <v>6.9842473714652312E-2</v>
      </c>
      <c r="FF88" s="95">
        <v>6.9830812615865351E-2</v>
      </c>
      <c r="FG88" s="95">
        <v>6.9825466305504028E-2</v>
      </c>
      <c r="FH88" s="95">
        <v>6.9783721078248956E-2</v>
      </c>
      <c r="FI88" s="95">
        <v>6.9817249639432893E-2</v>
      </c>
      <c r="FJ88" s="95">
        <v>6.9858228738878272E-2</v>
      </c>
      <c r="FK88" s="95">
        <v>6.9856737656878415E-2</v>
      </c>
      <c r="FL88" s="95">
        <v>6.9795305803761795E-2</v>
      </c>
      <c r="FM88" s="95">
        <v>6.9816277570020541E-2</v>
      </c>
      <c r="FN88" s="95">
        <v>6.9808708075505377E-2</v>
      </c>
      <c r="FO88" s="95">
        <v>6.9844020740278706E-2</v>
      </c>
      <c r="FP88" s="95">
        <v>6.9837290654614498E-2</v>
      </c>
      <c r="FQ88" s="95">
        <v>6.9836613874393355E-2</v>
      </c>
      <c r="FR88" s="95">
        <v>6.9822531341941899E-2</v>
      </c>
      <c r="FS88" s="95">
        <v>6.9814959004614263E-2</v>
      </c>
      <c r="FT88" s="95">
        <v>6.9758512545242707E-2</v>
      </c>
      <c r="FU88" s="95">
        <v>6.9811277734768223E-2</v>
      </c>
      <c r="FV88" s="95">
        <v>6.9853604486084866E-2</v>
      </c>
      <c r="FW88" s="95">
        <v>6.9834497546553284E-2</v>
      </c>
      <c r="FX88" s="95">
        <v>6.9789716595353185E-2</v>
      </c>
      <c r="FY88" s="95">
        <v>6.9793993191113332E-2</v>
      </c>
      <c r="FZ88" s="95">
        <v>6.9805773110949682E-2</v>
      </c>
      <c r="GA88" s="95">
        <v>6.9836529194627767E-2</v>
      </c>
    </row>
    <row r="89" spans="2:183">
      <c r="B89" s="44" t="s">
        <v>3</v>
      </c>
      <c r="C89" s="651" t="s">
        <v>94</v>
      </c>
      <c r="D89" s="182"/>
      <c r="E89" s="182"/>
      <c r="F89" s="182"/>
      <c r="G89" s="182"/>
      <c r="H89" s="182"/>
      <c r="I89" s="182"/>
      <c r="J89" s="182"/>
      <c r="K89" s="182"/>
      <c r="L89" s="182"/>
      <c r="M89" s="182"/>
      <c r="N89" s="182"/>
      <c r="O89" s="182"/>
      <c r="P89" s="182"/>
      <c r="Q89" s="182"/>
      <c r="R89" s="182"/>
      <c r="S89" s="182"/>
      <c r="T89" s="182"/>
      <c r="U89" s="182"/>
      <c r="V89" s="182"/>
      <c r="W89" s="182"/>
      <c r="X89" s="182"/>
      <c r="Y89" s="182"/>
      <c r="Z89" s="182"/>
      <c r="AA89" s="182"/>
      <c r="AB89" s="182"/>
      <c r="AC89" s="182"/>
      <c r="AD89" s="182"/>
      <c r="AE89" s="182"/>
      <c r="AF89" s="182"/>
      <c r="AG89" s="182"/>
      <c r="AH89" s="182"/>
      <c r="AI89" s="182"/>
      <c r="AJ89" s="182"/>
      <c r="AK89" s="182"/>
      <c r="AL89" s="182"/>
      <c r="AM89" s="182"/>
      <c r="AN89" s="182"/>
      <c r="AO89" s="182"/>
      <c r="AP89" s="182"/>
      <c r="AQ89" s="182"/>
      <c r="AR89" s="182"/>
      <c r="AS89" s="182"/>
      <c r="AT89" s="182"/>
      <c r="AU89" s="182"/>
      <c r="AV89" s="182"/>
      <c r="AW89" s="182"/>
      <c r="AX89" s="182"/>
      <c r="AY89" s="182"/>
      <c r="AZ89" s="182"/>
      <c r="BA89" s="182"/>
      <c r="BB89" s="182"/>
      <c r="BC89" s="182"/>
      <c r="BD89" s="182"/>
      <c r="BE89" s="182"/>
      <c r="BF89" s="182"/>
      <c r="BG89" s="182"/>
      <c r="BH89" s="182"/>
      <c r="BI89" s="182"/>
      <c r="BJ89" s="182"/>
      <c r="BK89" s="182"/>
      <c r="BL89" s="182"/>
      <c r="BM89" s="182"/>
      <c r="BN89" s="182"/>
      <c r="BO89" s="182"/>
      <c r="BP89" s="182"/>
      <c r="BQ89" s="182"/>
      <c r="BR89" s="182"/>
      <c r="BS89" s="182"/>
      <c r="BT89" s="182"/>
      <c r="BU89" s="182"/>
      <c r="BV89" s="182"/>
      <c r="BW89" s="182"/>
      <c r="BX89" s="182"/>
      <c r="BY89" s="182"/>
      <c r="BZ89" s="182"/>
      <c r="CA89" s="182"/>
      <c r="CB89" s="182"/>
      <c r="CC89" s="182"/>
      <c r="CD89" s="182"/>
      <c r="CE89" s="182"/>
      <c r="CF89" s="182"/>
      <c r="CG89" s="182"/>
      <c r="CH89" s="182"/>
      <c r="CI89" s="182"/>
      <c r="CJ89" s="182"/>
      <c r="CK89" s="182"/>
      <c r="CL89" s="182"/>
      <c r="CM89" s="182"/>
      <c r="CN89" s="182"/>
      <c r="CO89" s="182"/>
      <c r="CP89" s="182"/>
      <c r="CQ89" s="182"/>
      <c r="CR89" s="182"/>
      <c r="CS89" s="182"/>
      <c r="CT89" s="182"/>
      <c r="CU89" s="182"/>
      <c r="CV89" s="182"/>
      <c r="CW89" s="182"/>
      <c r="CX89" s="182"/>
      <c r="CY89" s="182"/>
      <c r="CZ89" s="182"/>
      <c r="DA89" s="182"/>
      <c r="DB89" s="182"/>
      <c r="DC89" s="182"/>
      <c r="DD89" s="182"/>
      <c r="DE89" s="182"/>
      <c r="DF89" s="182"/>
      <c r="DG89" s="182"/>
      <c r="DH89" s="182"/>
      <c r="DI89" s="182"/>
      <c r="DJ89" s="182"/>
      <c r="DK89" s="182"/>
      <c r="DL89" s="182"/>
      <c r="DM89" s="182"/>
      <c r="DN89" s="182"/>
      <c r="DO89" s="182"/>
      <c r="DP89" s="182"/>
      <c r="DQ89" s="182"/>
      <c r="DR89" s="182"/>
      <c r="DS89" s="182"/>
      <c r="DT89" s="182"/>
      <c r="DU89" s="182"/>
      <c r="DV89" s="182"/>
      <c r="DW89" s="182"/>
      <c r="DX89" s="182"/>
      <c r="DY89" s="182"/>
      <c r="DZ89" s="182"/>
      <c r="EA89" s="182"/>
      <c r="EB89" s="182"/>
      <c r="EC89" s="182"/>
      <c r="ED89" s="182"/>
      <c r="EE89" s="182"/>
      <c r="EF89" s="182"/>
      <c r="EG89" s="182"/>
      <c r="EH89" s="182"/>
      <c r="EI89" s="182"/>
      <c r="EJ89" s="182"/>
      <c r="EK89" s="182"/>
      <c r="EL89" s="182"/>
      <c r="EM89" s="182"/>
      <c r="EN89" s="182"/>
      <c r="EO89" s="182"/>
      <c r="EP89" s="182"/>
      <c r="EQ89" s="182"/>
      <c r="ER89" s="182"/>
      <c r="ES89" s="182"/>
      <c r="ET89" s="182"/>
      <c r="EU89" s="182"/>
      <c r="EV89" s="182"/>
      <c r="EW89" s="182"/>
      <c r="EX89" s="182"/>
      <c r="EY89" s="182"/>
      <c r="EZ89" s="182"/>
      <c r="FA89" s="182"/>
      <c r="FB89" s="182"/>
      <c r="FC89" s="182"/>
      <c r="FD89" s="182"/>
      <c r="FE89" s="182"/>
      <c r="FF89" s="182"/>
      <c r="FG89" s="182"/>
      <c r="FH89" s="182"/>
      <c r="FI89" s="182"/>
      <c r="FJ89" s="182"/>
      <c r="FK89" s="182"/>
      <c r="FL89" s="182"/>
      <c r="FM89" s="182"/>
      <c r="FN89" s="182"/>
      <c r="FO89" s="182"/>
      <c r="FP89" s="182"/>
      <c r="FQ89" s="182"/>
      <c r="FR89" s="182"/>
      <c r="FS89" s="182"/>
      <c r="FT89" s="182"/>
      <c r="FU89" s="182"/>
      <c r="FV89" s="182"/>
      <c r="FW89" s="182"/>
      <c r="FX89" s="182"/>
      <c r="FY89" s="182"/>
      <c r="FZ89" s="182"/>
      <c r="GA89" s="182"/>
    </row>
    <row r="90" spans="2:183">
      <c r="B90" s="43" t="s">
        <v>3</v>
      </c>
      <c r="C90" s="652" t="s">
        <v>49</v>
      </c>
      <c r="D90" s="17">
        <v>744</v>
      </c>
      <c r="E90" s="17">
        <v>672</v>
      </c>
      <c r="F90" s="17">
        <v>744</v>
      </c>
      <c r="G90" s="17">
        <v>720</v>
      </c>
      <c r="H90" s="17">
        <v>744</v>
      </c>
      <c r="I90" s="17">
        <v>720</v>
      </c>
      <c r="J90" s="17">
        <v>744</v>
      </c>
      <c r="K90" s="17">
        <v>744</v>
      </c>
      <c r="L90" s="17">
        <v>720</v>
      </c>
      <c r="M90" s="17">
        <v>744</v>
      </c>
      <c r="N90" s="17">
        <v>720</v>
      </c>
      <c r="O90" s="17">
        <v>744</v>
      </c>
      <c r="P90" s="17">
        <v>744</v>
      </c>
      <c r="Q90" s="17">
        <v>672</v>
      </c>
      <c r="R90" s="17">
        <v>744</v>
      </c>
      <c r="S90" s="17">
        <v>720</v>
      </c>
      <c r="T90" s="17">
        <v>744</v>
      </c>
      <c r="U90" s="17">
        <v>720</v>
      </c>
      <c r="V90" s="17">
        <v>744</v>
      </c>
      <c r="W90" s="17">
        <v>744</v>
      </c>
      <c r="X90" s="17">
        <v>720</v>
      </c>
      <c r="Y90" s="17">
        <v>744</v>
      </c>
      <c r="Z90" s="17">
        <v>720</v>
      </c>
      <c r="AA90" s="17">
        <v>744</v>
      </c>
      <c r="AB90" s="17">
        <v>744</v>
      </c>
      <c r="AC90" s="17">
        <v>672</v>
      </c>
      <c r="AD90" s="17">
        <v>744</v>
      </c>
      <c r="AE90" s="17">
        <v>720</v>
      </c>
      <c r="AF90" s="17">
        <v>744</v>
      </c>
      <c r="AG90" s="17">
        <v>720</v>
      </c>
      <c r="AH90" s="17">
        <v>744</v>
      </c>
      <c r="AI90" s="17">
        <v>744</v>
      </c>
      <c r="AJ90" s="17">
        <v>720</v>
      </c>
      <c r="AK90" s="17">
        <v>744</v>
      </c>
      <c r="AL90" s="17">
        <v>720</v>
      </c>
      <c r="AM90" s="17">
        <v>744</v>
      </c>
      <c r="AN90" s="17">
        <v>744</v>
      </c>
      <c r="AO90" s="17">
        <v>696</v>
      </c>
      <c r="AP90" s="17">
        <v>744</v>
      </c>
      <c r="AQ90" s="17">
        <v>720</v>
      </c>
      <c r="AR90" s="17">
        <v>744</v>
      </c>
      <c r="AS90" s="17">
        <v>720</v>
      </c>
      <c r="AT90" s="17">
        <v>744</v>
      </c>
      <c r="AU90" s="17">
        <v>744</v>
      </c>
      <c r="AV90" s="17">
        <v>720</v>
      </c>
      <c r="AW90" s="17">
        <v>744</v>
      </c>
      <c r="AX90" s="17">
        <v>720</v>
      </c>
      <c r="AY90" s="17">
        <v>744</v>
      </c>
      <c r="AZ90" s="17">
        <v>744</v>
      </c>
      <c r="BA90" s="17">
        <v>672</v>
      </c>
      <c r="BB90" s="17">
        <v>744</v>
      </c>
      <c r="BC90" s="17">
        <v>720</v>
      </c>
      <c r="BD90" s="17">
        <v>744</v>
      </c>
      <c r="BE90" s="17">
        <v>720</v>
      </c>
      <c r="BF90" s="17">
        <v>744</v>
      </c>
      <c r="BG90" s="17">
        <v>744</v>
      </c>
      <c r="BH90" s="17">
        <v>720</v>
      </c>
      <c r="BI90" s="17">
        <v>744</v>
      </c>
      <c r="BJ90" s="17">
        <v>720</v>
      </c>
      <c r="BK90" s="17">
        <v>744</v>
      </c>
      <c r="BL90" s="17">
        <v>744</v>
      </c>
      <c r="BM90" s="17">
        <v>672</v>
      </c>
      <c r="BN90" s="17">
        <v>744</v>
      </c>
      <c r="BO90" s="17">
        <v>720</v>
      </c>
      <c r="BP90" s="17">
        <v>744</v>
      </c>
      <c r="BQ90" s="17">
        <v>720</v>
      </c>
      <c r="BR90" s="17">
        <v>744</v>
      </c>
      <c r="BS90" s="17">
        <v>744</v>
      </c>
      <c r="BT90" s="17">
        <v>720</v>
      </c>
      <c r="BU90" s="17">
        <v>744</v>
      </c>
      <c r="BV90" s="17">
        <v>720</v>
      </c>
      <c r="BW90" s="17">
        <v>744</v>
      </c>
      <c r="BX90" s="17">
        <v>744</v>
      </c>
      <c r="BY90" s="17">
        <v>672</v>
      </c>
      <c r="BZ90" s="17">
        <v>744</v>
      </c>
      <c r="CA90" s="17">
        <v>720</v>
      </c>
      <c r="CB90" s="17">
        <v>744</v>
      </c>
      <c r="CC90" s="17">
        <v>720</v>
      </c>
      <c r="CD90" s="17">
        <v>744</v>
      </c>
      <c r="CE90" s="17">
        <v>744</v>
      </c>
      <c r="CF90" s="17">
        <v>720</v>
      </c>
      <c r="CG90" s="17">
        <v>744</v>
      </c>
      <c r="CH90" s="17">
        <v>720</v>
      </c>
      <c r="CI90" s="17">
        <v>744</v>
      </c>
      <c r="CJ90" s="17">
        <v>744</v>
      </c>
      <c r="CK90" s="17">
        <v>696</v>
      </c>
      <c r="CL90" s="17">
        <v>744</v>
      </c>
      <c r="CM90" s="17">
        <v>720</v>
      </c>
      <c r="CN90" s="17">
        <v>744</v>
      </c>
      <c r="CO90" s="17">
        <v>720</v>
      </c>
      <c r="CP90" s="17">
        <v>744</v>
      </c>
      <c r="CQ90" s="17">
        <v>744</v>
      </c>
      <c r="CR90" s="17">
        <v>720</v>
      </c>
      <c r="CS90" s="17">
        <v>744</v>
      </c>
      <c r="CT90" s="17">
        <v>720</v>
      </c>
      <c r="CU90" s="17">
        <v>744</v>
      </c>
      <c r="CV90" s="17">
        <v>744</v>
      </c>
      <c r="CW90" s="17">
        <v>672</v>
      </c>
      <c r="CX90" s="17">
        <v>744</v>
      </c>
      <c r="CY90" s="17">
        <v>720</v>
      </c>
      <c r="CZ90" s="17">
        <v>744</v>
      </c>
      <c r="DA90" s="17">
        <v>720</v>
      </c>
      <c r="DB90" s="17">
        <v>744</v>
      </c>
      <c r="DC90" s="17">
        <v>744</v>
      </c>
      <c r="DD90" s="17">
        <v>720</v>
      </c>
      <c r="DE90" s="17">
        <v>744</v>
      </c>
      <c r="DF90" s="17">
        <v>720</v>
      </c>
      <c r="DG90" s="17">
        <v>744</v>
      </c>
      <c r="DH90" s="17">
        <v>744</v>
      </c>
      <c r="DI90" s="17">
        <v>672</v>
      </c>
      <c r="DJ90" s="17">
        <v>744</v>
      </c>
      <c r="DK90" s="17">
        <v>720</v>
      </c>
      <c r="DL90" s="17">
        <v>744</v>
      </c>
      <c r="DM90" s="17">
        <v>720</v>
      </c>
      <c r="DN90" s="17">
        <v>744</v>
      </c>
      <c r="DO90" s="17">
        <v>744</v>
      </c>
      <c r="DP90" s="17">
        <v>720</v>
      </c>
      <c r="DQ90" s="17">
        <v>744</v>
      </c>
      <c r="DR90" s="17">
        <v>720</v>
      </c>
      <c r="DS90" s="17">
        <v>744</v>
      </c>
      <c r="DT90" s="17">
        <v>744</v>
      </c>
      <c r="DU90" s="17">
        <v>672</v>
      </c>
      <c r="DV90" s="17">
        <v>744</v>
      </c>
      <c r="DW90" s="17">
        <v>720</v>
      </c>
      <c r="DX90" s="17">
        <v>744</v>
      </c>
      <c r="DY90" s="17">
        <v>720</v>
      </c>
      <c r="DZ90" s="17">
        <v>744</v>
      </c>
      <c r="EA90" s="17">
        <v>744</v>
      </c>
      <c r="EB90" s="17">
        <v>720</v>
      </c>
      <c r="EC90" s="17">
        <v>744</v>
      </c>
      <c r="ED90" s="17">
        <v>720</v>
      </c>
      <c r="EE90" s="17">
        <v>744</v>
      </c>
      <c r="EF90" s="17">
        <v>744</v>
      </c>
      <c r="EG90" s="17">
        <v>696</v>
      </c>
      <c r="EH90" s="17">
        <v>744</v>
      </c>
      <c r="EI90" s="17">
        <v>720</v>
      </c>
      <c r="EJ90" s="17">
        <v>744</v>
      </c>
      <c r="EK90" s="17">
        <v>720</v>
      </c>
      <c r="EL90" s="17">
        <v>744</v>
      </c>
      <c r="EM90" s="17">
        <v>744</v>
      </c>
      <c r="EN90" s="17">
        <v>720</v>
      </c>
      <c r="EO90" s="17">
        <v>744</v>
      </c>
      <c r="EP90" s="17">
        <v>720</v>
      </c>
      <c r="EQ90" s="17">
        <v>744</v>
      </c>
      <c r="ER90" s="17">
        <v>744</v>
      </c>
      <c r="ES90" s="17">
        <v>672</v>
      </c>
      <c r="ET90" s="17">
        <v>744</v>
      </c>
      <c r="EU90" s="17">
        <v>720</v>
      </c>
      <c r="EV90" s="17">
        <v>744</v>
      </c>
      <c r="EW90" s="17">
        <v>720</v>
      </c>
      <c r="EX90" s="17">
        <v>744</v>
      </c>
      <c r="EY90" s="17">
        <v>744</v>
      </c>
      <c r="EZ90" s="17">
        <v>720</v>
      </c>
      <c r="FA90" s="17">
        <v>744</v>
      </c>
      <c r="FB90" s="17">
        <v>720</v>
      </c>
      <c r="FC90" s="17">
        <v>744</v>
      </c>
      <c r="FD90" s="17">
        <v>744</v>
      </c>
      <c r="FE90" s="17">
        <v>672</v>
      </c>
      <c r="FF90" s="17">
        <v>744</v>
      </c>
      <c r="FG90" s="17">
        <v>720</v>
      </c>
      <c r="FH90" s="17">
        <v>744</v>
      </c>
      <c r="FI90" s="17">
        <v>720</v>
      </c>
      <c r="FJ90" s="17">
        <v>744</v>
      </c>
      <c r="FK90" s="17">
        <v>744</v>
      </c>
      <c r="FL90" s="17">
        <v>720</v>
      </c>
      <c r="FM90" s="17">
        <v>744</v>
      </c>
      <c r="FN90" s="17">
        <v>720</v>
      </c>
      <c r="FO90" s="17">
        <v>744</v>
      </c>
      <c r="FP90" s="17">
        <v>744</v>
      </c>
      <c r="FQ90" s="17">
        <v>672</v>
      </c>
      <c r="FR90" s="17">
        <v>744</v>
      </c>
      <c r="FS90" s="17">
        <v>720</v>
      </c>
      <c r="FT90" s="17">
        <v>744</v>
      </c>
      <c r="FU90" s="17">
        <v>720</v>
      </c>
      <c r="FV90" s="17">
        <v>744</v>
      </c>
      <c r="FW90" s="17">
        <v>744</v>
      </c>
      <c r="FX90" s="17">
        <v>720</v>
      </c>
      <c r="FY90" s="17">
        <v>744</v>
      </c>
      <c r="FZ90" s="17">
        <v>720</v>
      </c>
      <c r="GA90" s="17">
        <v>744</v>
      </c>
    </row>
    <row r="91" spans="2:183">
      <c r="B91" s="43" t="s">
        <v>3</v>
      </c>
      <c r="C91" s="653" t="s">
        <v>50</v>
      </c>
      <c r="D91" s="85">
        <v>3082790.08</v>
      </c>
      <c r="E91" s="85">
        <v>2768921.5199999996</v>
      </c>
      <c r="F91" s="85">
        <v>2842083.5799999996</v>
      </c>
      <c r="G91" s="85">
        <v>0</v>
      </c>
      <c r="H91" s="85">
        <v>1362931.3900000001</v>
      </c>
      <c r="I91" s="85">
        <v>2932176.8299999996</v>
      </c>
      <c r="J91" s="85">
        <v>3060482</v>
      </c>
      <c r="K91" s="85">
        <v>3066501.5300000003</v>
      </c>
      <c r="L91" s="85">
        <v>2906135.7800000003</v>
      </c>
      <c r="M91" s="85">
        <v>2963506.2199999997</v>
      </c>
      <c r="N91" s="85">
        <v>2906283.88</v>
      </c>
      <c r="O91" s="85">
        <v>3009083.3</v>
      </c>
      <c r="P91" s="85">
        <v>3058821.85</v>
      </c>
      <c r="Q91" s="85">
        <v>2760800.05</v>
      </c>
      <c r="R91" s="85">
        <v>2977331.8600000003</v>
      </c>
      <c r="S91" s="85">
        <v>2906578.84</v>
      </c>
      <c r="T91" s="85">
        <v>2985605.85</v>
      </c>
      <c r="U91" s="85">
        <v>2950014.77</v>
      </c>
      <c r="V91" s="85">
        <v>3072014.16</v>
      </c>
      <c r="W91" s="85">
        <v>3052186.58</v>
      </c>
      <c r="X91" s="85">
        <v>2916638.04</v>
      </c>
      <c r="Y91" s="85">
        <v>3033623.01</v>
      </c>
      <c r="Z91" s="85">
        <v>2876081.9499999997</v>
      </c>
      <c r="AA91" s="85">
        <v>3008791.0999999996</v>
      </c>
      <c r="AB91" s="85">
        <v>3240657.4799999995</v>
      </c>
      <c r="AC91" s="85">
        <v>2919225.0500000003</v>
      </c>
      <c r="AD91" s="85">
        <v>3207975.72</v>
      </c>
      <c r="AE91" s="85">
        <v>3115524.16</v>
      </c>
      <c r="AF91" s="85">
        <v>1052439.1000000001</v>
      </c>
      <c r="AG91" s="85">
        <v>3143169.9</v>
      </c>
      <c r="AH91" s="85">
        <v>3284673.01</v>
      </c>
      <c r="AI91" s="85">
        <v>3264658.09</v>
      </c>
      <c r="AJ91" s="85">
        <v>3137295.9899999998</v>
      </c>
      <c r="AK91" s="85">
        <v>3241300.3</v>
      </c>
      <c r="AL91" s="85">
        <v>3086009.6399999997</v>
      </c>
      <c r="AM91" s="85">
        <v>3183237.9699999997</v>
      </c>
      <c r="AN91" s="85">
        <v>3331200.6999999997</v>
      </c>
      <c r="AO91" s="85">
        <v>3112614.14</v>
      </c>
      <c r="AP91" s="85">
        <v>3287244.19</v>
      </c>
      <c r="AQ91" s="85">
        <v>3151890.73</v>
      </c>
      <c r="AR91" s="85">
        <v>3255113.5199999996</v>
      </c>
      <c r="AS91" s="85">
        <v>3215096.5599999996</v>
      </c>
      <c r="AT91" s="85">
        <v>3325914.6399999997</v>
      </c>
      <c r="AU91" s="85">
        <v>3301817.58</v>
      </c>
      <c r="AV91" s="85">
        <v>3176437.02</v>
      </c>
      <c r="AW91" s="85">
        <v>3268714.5300000003</v>
      </c>
      <c r="AX91" s="85">
        <v>3129601.35</v>
      </c>
      <c r="AY91" s="85">
        <v>3249299.54</v>
      </c>
      <c r="AZ91" s="85">
        <v>3456989.86</v>
      </c>
      <c r="BA91" s="85">
        <v>3100173.4</v>
      </c>
      <c r="BB91" s="85">
        <v>3428549.22</v>
      </c>
      <c r="BC91" s="85">
        <v>1002966.23</v>
      </c>
      <c r="BD91" s="85">
        <v>3393142.86</v>
      </c>
      <c r="BE91" s="85">
        <v>3380265.12</v>
      </c>
      <c r="BF91" s="85">
        <v>3469778.34</v>
      </c>
      <c r="BG91" s="85">
        <v>3460829.93</v>
      </c>
      <c r="BH91" s="85">
        <v>3253694.12</v>
      </c>
      <c r="BI91" s="85">
        <v>3391085.7600000002</v>
      </c>
      <c r="BJ91" s="85">
        <v>3282817.14</v>
      </c>
      <c r="BK91" s="85">
        <v>3400668.53</v>
      </c>
      <c r="BL91" s="85">
        <v>3579883.6399999997</v>
      </c>
      <c r="BM91" s="85">
        <v>3233709.93</v>
      </c>
      <c r="BN91" s="85">
        <v>3574751.96</v>
      </c>
      <c r="BO91" s="85">
        <v>3416330.74</v>
      </c>
      <c r="BP91" s="85">
        <v>3561164.42</v>
      </c>
      <c r="BQ91" s="85">
        <v>3506132.85</v>
      </c>
      <c r="BR91" s="85">
        <v>3642175.62</v>
      </c>
      <c r="BS91" s="85">
        <v>3651980.13</v>
      </c>
      <c r="BT91" s="85">
        <v>3460521.6199999996</v>
      </c>
      <c r="BU91" s="85">
        <v>3572252.8899999997</v>
      </c>
      <c r="BV91" s="85">
        <v>3453539.46</v>
      </c>
      <c r="BW91" s="85">
        <v>3607547.7199999997</v>
      </c>
      <c r="BX91" s="85">
        <v>3707696.82</v>
      </c>
      <c r="BY91" s="85">
        <v>3384750.54</v>
      </c>
      <c r="BZ91" s="85">
        <v>3702854.35</v>
      </c>
      <c r="CA91" s="85">
        <v>2298277.9400000004</v>
      </c>
      <c r="CB91" s="85">
        <v>1720757.15</v>
      </c>
      <c r="CC91" s="85">
        <v>3640521.5300000003</v>
      </c>
      <c r="CD91" s="85">
        <v>3763384.13</v>
      </c>
      <c r="CE91" s="85">
        <v>3822426.6999999997</v>
      </c>
      <c r="CF91" s="85">
        <v>3636685.5</v>
      </c>
      <c r="CG91" s="85">
        <v>3747791.5100000002</v>
      </c>
      <c r="CH91" s="85">
        <v>3713226.67</v>
      </c>
      <c r="CI91" s="85">
        <v>3903200.92</v>
      </c>
      <c r="CJ91" s="85">
        <v>4047552.92</v>
      </c>
      <c r="CK91" s="85">
        <v>3788054.88</v>
      </c>
      <c r="CL91" s="85">
        <v>3961920.81</v>
      </c>
      <c r="CM91" s="85">
        <v>3854659.08</v>
      </c>
      <c r="CN91" s="85">
        <v>3954973.55</v>
      </c>
      <c r="CO91" s="85">
        <v>3861076.02</v>
      </c>
      <c r="CP91" s="85">
        <v>4015231.09</v>
      </c>
      <c r="CQ91" s="85">
        <v>4002061.03</v>
      </c>
      <c r="CR91" s="85">
        <v>3860097.21</v>
      </c>
      <c r="CS91" s="85">
        <v>3944305.11</v>
      </c>
      <c r="CT91" s="85">
        <v>3884115.21</v>
      </c>
      <c r="CU91" s="85">
        <v>4057619.26</v>
      </c>
      <c r="CV91" s="85">
        <v>4179826.04</v>
      </c>
      <c r="CW91" s="85">
        <v>3784867.9699999997</v>
      </c>
      <c r="CX91" s="85">
        <v>1609781.75</v>
      </c>
      <c r="CY91" s="85">
        <v>0</v>
      </c>
      <c r="CZ91" s="85">
        <v>4088947.35</v>
      </c>
      <c r="DA91" s="85">
        <v>3959110.4299999997</v>
      </c>
      <c r="DB91" s="85">
        <v>4205440.66</v>
      </c>
      <c r="DC91" s="85">
        <v>4158444.35</v>
      </c>
      <c r="DD91" s="85">
        <v>3923954.33</v>
      </c>
      <c r="DE91" s="85">
        <v>4128125.83</v>
      </c>
      <c r="DF91" s="85">
        <v>3987536.4</v>
      </c>
      <c r="DG91" s="85">
        <v>4151298.15</v>
      </c>
      <c r="DH91" s="85">
        <v>4291675.2699999996</v>
      </c>
      <c r="DI91" s="85">
        <v>3867867.64</v>
      </c>
      <c r="DJ91" s="85">
        <v>4214068.3</v>
      </c>
      <c r="DK91" s="85">
        <v>4090162.33</v>
      </c>
      <c r="DL91" s="85">
        <v>4167654.83</v>
      </c>
      <c r="DM91" s="85">
        <v>4090867.75</v>
      </c>
      <c r="DN91" s="85">
        <v>4264085.53</v>
      </c>
      <c r="DO91" s="85">
        <v>4276133.24</v>
      </c>
      <c r="DP91" s="85">
        <v>4071702</v>
      </c>
      <c r="DQ91" s="85">
        <v>4181835.03</v>
      </c>
      <c r="DR91" s="85">
        <v>4111472.67</v>
      </c>
      <c r="DS91" s="85">
        <v>4303437.42</v>
      </c>
      <c r="DT91" s="85">
        <v>4501516.7699999996</v>
      </c>
      <c r="DU91" s="85">
        <v>4063463.06</v>
      </c>
      <c r="DV91" s="85">
        <v>4472996.32</v>
      </c>
      <c r="DW91" s="85">
        <v>1969342.3800000001</v>
      </c>
      <c r="DX91" s="85">
        <v>3709936.17</v>
      </c>
      <c r="DY91" s="85">
        <v>4285484.55</v>
      </c>
      <c r="DZ91" s="85">
        <v>4426404.3800000008</v>
      </c>
      <c r="EA91" s="85">
        <v>4516915.59</v>
      </c>
      <c r="EB91" s="85">
        <v>4300682.3899999997</v>
      </c>
      <c r="EC91" s="85">
        <v>4365179.3100000005</v>
      </c>
      <c r="ED91" s="85">
        <v>4276338.87</v>
      </c>
      <c r="EE91" s="85">
        <v>4528302.3599999994</v>
      </c>
      <c r="EF91" s="85">
        <v>4598533.18</v>
      </c>
      <c r="EG91" s="85">
        <v>4355144.78</v>
      </c>
      <c r="EH91" s="85">
        <v>4544085.0299999993</v>
      </c>
      <c r="EI91" s="85">
        <v>4330525.0599999996</v>
      </c>
      <c r="EJ91" s="85">
        <v>4481176.59</v>
      </c>
      <c r="EK91" s="85">
        <v>4353207.1100000003</v>
      </c>
      <c r="EL91" s="85">
        <v>4613699.3899999997</v>
      </c>
      <c r="EM91" s="85">
        <v>4622748.58</v>
      </c>
      <c r="EN91" s="85">
        <v>4387856.0900000008</v>
      </c>
      <c r="EO91" s="85">
        <v>4538142.0999999996</v>
      </c>
      <c r="EP91" s="85">
        <v>4395777.92</v>
      </c>
      <c r="EQ91" s="85">
        <v>4628253.9800000004</v>
      </c>
      <c r="ER91" s="85">
        <v>4891238.88</v>
      </c>
      <c r="ES91" s="85">
        <v>4427945.9000000004</v>
      </c>
      <c r="ET91" s="85">
        <v>4845329.6100000003</v>
      </c>
      <c r="EU91" s="85">
        <v>1748969.07</v>
      </c>
      <c r="EV91" s="85">
        <v>4562308.4099999992</v>
      </c>
      <c r="EW91" s="85">
        <v>4668236.4300000006</v>
      </c>
      <c r="EX91" s="85">
        <v>4910485.1499999994</v>
      </c>
      <c r="EY91" s="85">
        <v>4925159.01</v>
      </c>
      <c r="EZ91" s="85">
        <v>4696969.6000000006</v>
      </c>
      <c r="FA91" s="85">
        <v>4914271.5</v>
      </c>
      <c r="FB91" s="85">
        <v>4693087.6399999997</v>
      </c>
      <c r="FC91" s="85">
        <v>4956648.13</v>
      </c>
      <c r="FD91" s="85">
        <v>5472215.3499999996</v>
      </c>
      <c r="FE91" s="85">
        <v>5038496.79</v>
      </c>
      <c r="FF91" s="85">
        <v>5519447.8300000001</v>
      </c>
      <c r="FG91" s="85">
        <v>5258073.84</v>
      </c>
      <c r="FH91" s="85">
        <v>5460747.3599999994</v>
      </c>
      <c r="FI91" s="85">
        <v>5270542.4799999995</v>
      </c>
      <c r="FJ91" s="85">
        <v>5534427.4500000002</v>
      </c>
      <c r="FK91" s="85">
        <v>5563711.7499999991</v>
      </c>
      <c r="FL91" s="85">
        <v>5297982.57</v>
      </c>
      <c r="FM91" s="85">
        <v>5427999.7000000002</v>
      </c>
      <c r="FN91" s="85">
        <v>5302408.82</v>
      </c>
      <c r="FO91" s="85">
        <v>5628983.5499999998</v>
      </c>
      <c r="FP91" s="85">
        <v>5868460.5899999999</v>
      </c>
      <c r="FQ91" s="85">
        <v>5355019.24</v>
      </c>
      <c r="FR91" s="85">
        <v>5891240.6100000003</v>
      </c>
      <c r="FS91" s="85">
        <v>5662306.6399999997</v>
      </c>
      <c r="FT91" s="85">
        <v>1895262.45</v>
      </c>
      <c r="FU91" s="85">
        <v>5620461.8300000001</v>
      </c>
      <c r="FV91" s="85">
        <v>5900856.3899999997</v>
      </c>
      <c r="FW91" s="85">
        <v>5906407.6200000001</v>
      </c>
      <c r="FX91" s="85">
        <v>5620246.1899999995</v>
      </c>
      <c r="FY91" s="85">
        <v>5823244.1799999997</v>
      </c>
      <c r="FZ91" s="85">
        <v>5672299.9000000004</v>
      </c>
      <c r="GA91" s="85">
        <v>5974787.5999999996</v>
      </c>
    </row>
    <row r="92" spans="2:183">
      <c r="B92" s="43" t="s">
        <v>3</v>
      </c>
      <c r="C92" s="653" t="s">
        <v>51</v>
      </c>
      <c r="D92" s="86">
        <v>32.053365052694623</v>
      </c>
      <c r="E92" s="86">
        <v>31.955457284706259</v>
      </c>
      <c r="F92" s="86">
        <v>31.893674195836212</v>
      </c>
      <c r="G92" s="86" t="e">
        <v>#DIV/0!</v>
      </c>
      <c r="H92" s="86">
        <v>32.015338773631008</v>
      </c>
      <c r="I92" s="86">
        <v>31.604906764680518</v>
      </c>
      <c r="J92" s="86">
        <v>31.554028278679226</v>
      </c>
      <c r="K92" s="86">
        <v>31.784859468804939</v>
      </c>
      <c r="L92" s="86">
        <v>31.616268453747324</v>
      </c>
      <c r="M92" s="86">
        <v>31.616870901871078</v>
      </c>
      <c r="N92" s="86">
        <v>32.117537822276738</v>
      </c>
      <c r="O92" s="86">
        <v>31.826389682146829</v>
      </c>
      <c r="P92" s="86">
        <v>31.673412975361849</v>
      </c>
      <c r="Q92" s="86">
        <v>31.51130597057514</v>
      </c>
      <c r="R92" s="86">
        <v>31.246989099930946</v>
      </c>
      <c r="S92" s="86">
        <v>31.486126981031923</v>
      </c>
      <c r="T92" s="86">
        <v>31.471556434917169</v>
      </c>
      <c r="U92" s="86">
        <v>31.686517400644469</v>
      </c>
      <c r="V92" s="86">
        <v>31.635091722807026</v>
      </c>
      <c r="W92" s="86">
        <v>31.419586217403658</v>
      </c>
      <c r="X92" s="86">
        <v>31.711204566458278</v>
      </c>
      <c r="Y92" s="86">
        <v>31.890643863179072</v>
      </c>
      <c r="Z92" s="86">
        <v>31.498340251234815</v>
      </c>
      <c r="AA92" s="86">
        <v>31.682557483246772</v>
      </c>
      <c r="AB92" s="86">
        <v>33.792119274492748</v>
      </c>
      <c r="AC92" s="86">
        <v>33.643640585923549</v>
      </c>
      <c r="AD92" s="86">
        <v>33.840548626113964</v>
      </c>
      <c r="AE92" s="86">
        <v>34.069178431222461</v>
      </c>
      <c r="AF92" s="86">
        <v>35.094171196105243</v>
      </c>
      <c r="AG92" s="86">
        <v>33.807708106495298</v>
      </c>
      <c r="AH92" s="86">
        <v>33.976868706929899</v>
      </c>
      <c r="AI92" s="86">
        <v>33.764244935867069</v>
      </c>
      <c r="AJ92" s="86">
        <v>34.05181628732376</v>
      </c>
      <c r="AK92" s="86">
        <v>34.240486231127747</v>
      </c>
      <c r="AL92" s="86">
        <v>33.853044021983564</v>
      </c>
      <c r="AM92" s="86">
        <v>33.829396642606334</v>
      </c>
      <c r="AN92" s="86">
        <v>34.632978048734842</v>
      </c>
      <c r="AO92" s="86">
        <v>34.496749832648412</v>
      </c>
      <c r="AP92" s="86">
        <v>34.456474967191738</v>
      </c>
      <c r="AQ92" s="86">
        <v>34.262661209670405</v>
      </c>
      <c r="AR92" s="86">
        <v>34.234874813055697</v>
      </c>
      <c r="AS92" s="86">
        <v>34.458662208074763</v>
      </c>
      <c r="AT92" s="86">
        <v>34.194784082053133</v>
      </c>
      <c r="AU92" s="86">
        <v>33.9816227687393</v>
      </c>
      <c r="AV92" s="86">
        <v>34.491248289790867</v>
      </c>
      <c r="AW92" s="86">
        <v>34.703855766290687</v>
      </c>
      <c r="AX92" s="86">
        <v>34.279720360147216</v>
      </c>
      <c r="AY92" s="86">
        <v>34.488207160658412</v>
      </c>
      <c r="AZ92" s="86">
        <v>35.753777686764131</v>
      </c>
      <c r="BA92" s="86">
        <v>35.600622401874098</v>
      </c>
      <c r="BB92" s="86">
        <v>36.031279767284467</v>
      </c>
      <c r="BC92" s="86">
        <v>36.82069333901142</v>
      </c>
      <c r="BD92" s="86">
        <v>36.047488255578997</v>
      </c>
      <c r="BE92" s="86">
        <v>36.259212872083673</v>
      </c>
      <c r="BF92" s="86">
        <v>35.758819079733861</v>
      </c>
      <c r="BG92" s="86">
        <v>35.764272102910269</v>
      </c>
      <c r="BH92" s="86">
        <v>35.603078303497178</v>
      </c>
      <c r="BI92" s="86">
        <v>36.052061645233721</v>
      </c>
      <c r="BJ92" s="86">
        <v>36.087603772755259</v>
      </c>
      <c r="BK92" s="86">
        <v>36.05542675931796</v>
      </c>
      <c r="BL92" s="86">
        <v>37.017144665221778</v>
      </c>
      <c r="BM92" s="86">
        <v>36.878119767932112</v>
      </c>
      <c r="BN92" s="86">
        <v>37.292627753064984</v>
      </c>
      <c r="BO92" s="86">
        <v>37.103782134129787</v>
      </c>
      <c r="BP92" s="86">
        <v>37.03959465306496</v>
      </c>
      <c r="BQ92" s="86">
        <v>37.291351308232294</v>
      </c>
      <c r="BR92" s="86">
        <v>37.234663370709328</v>
      </c>
      <c r="BS92" s="86">
        <v>36.990018414079778</v>
      </c>
      <c r="BT92" s="86">
        <v>37.075560817253603</v>
      </c>
      <c r="BU92" s="86">
        <v>37.284449039147979</v>
      </c>
      <c r="BV92" s="86">
        <v>37.079015031135924</v>
      </c>
      <c r="BW92" s="86">
        <v>37.268131958950327</v>
      </c>
      <c r="BX92" s="86">
        <v>37.844144701386504</v>
      </c>
      <c r="BY92" s="86">
        <v>37.924626504533755</v>
      </c>
      <c r="BZ92" s="86">
        <v>38.118817930446632</v>
      </c>
      <c r="CA92" s="86">
        <v>38.303227881644347</v>
      </c>
      <c r="CB92" s="86">
        <v>38.762601312843245</v>
      </c>
      <c r="CC92" s="86">
        <v>38.104684216035174</v>
      </c>
      <c r="CD92" s="86">
        <v>37.589936254454791</v>
      </c>
      <c r="CE92" s="86">
        <v>38.034172207307869</v>
      </c>
      <c r="CF92" s="86">
        <v>37.861238066484127</v>
      </c>
      <c r="CG92" s="86">
        <v>37.844705990459538</v>
      </c>
      <c r="CH92" s="86">
        <v>37.809433656793168</v>
      </c>
      <c r="CI92" s="86">
        <v>38.224029661025249</v>
      </c>
      <c r="CJ92" s="86">
        <v>39.730658808655328</v>
      </c>
      <c r="CK92" s="86">
        <v>39.831495446993756</v>
      </c>
      <c r="CL92" s="86">
        <v>39.565873302787843</v>
      </c>
      <c r="CM92" s="86">
        <v>39.830733652971809</v>
      </c>
      <c r="CN92" s="86">
        <v>39.569203548145687</v>
      </c>
      <c r="CO92" s="86">
        <v>39.829955126419705</v>
      </c>
      <c r="CP92" s="86">
        <v>39.535244799174485</v>
      </c>
      <c r="CQ92" s="86">
        <v>39.535978278265027</v>
      </c>
      <c r="CR92" s="86">
        <v>39.830951894502228</v>
      </c>
      <c r="CS92" s="86">
        <v>39.580077327708523</v>
      </c>
      <c r="CT92" s="86">
        <v>39.558747784816575</v>
      </c>
      <c r="CU92" s="86">
        <v>39.754545650495551</v>
      </c>
      <c r="CV92" s="86">
        <v>40.90457719739139</v>
      </c>
      <c r="CW92" s="86">
        <v>41.036203759611176</v>
      </c>
      <c r="CX92" s="86">
        <v>41.32307603450046</v>
      </c>
      <c r="CY92" s="86" t="e">
        <v>#DIV/0!</v>
      </c>
      <c r="CZ92" s="86">
        <v>41.239264945265745</v>
      </c>
      <c r="DA92" s="86">
        <v>40.754649544495336</v>
      </c>
      <c r="DB92" s="86">
        <v>41.413409842458428</v>
      </c>
      <c r="DC92" s="86">
        <v>40.935291645092128</v>
      </c>
      <c r="DD92" s="86">
        <v>40.776829782812015</v>
      </c>
      <c r="DE92" s="86">
        <v>41.475446339762769</v>
      </c>
      <c r="DF92" s="86">
        <v>40.735290046408686</v>
      </c>
      <c r="DG92" s="86">
        <v>40.950404838331004</v>
      </c>
      <c r="DH92" s="86">
        <v>42.142676026740816</v>
      </c>
      <c r="DI92" s="86">
        <v>42.003045216392046</v>
      </c>
      <c r="DJ92" s="86">
        <v>41.959084084084083</v>
      </c>
      <c r="DK92" s="86">
        <v>42.516837974657228</v>
      </c>
      <c r="DL92" s="86">
        <v>41.982686046652191</v>
      </c>
      <c r="DM92" s="86">
        <v>42.245319406006033</v>
      </c>
      <c r="DN92" s="86">
        <v>41.928572706855931</v>
      </c>
      <c r="DO92" s="86">
        <v>42.176013682119546</v>
      </c>
      <c r="DP92" s="86">
        <v>42.2612459261412</v>
      </c>
      <c r="DQ92" s="86">
        <v>41.977107721402341</v>
      </c>
      <c r="DR92" s="86">
        <v>41.963223070485213</v>
      </c>
      <c r="DS92" s="86">
        <v>42.428997266994521</v>
      </c>
      <c r="DT92" s="86">
        <v>44.268882872534803</v>
      </c>
      <c r="DU92" s="86">
        <v>44.418456820899458</v>
      </c>
      <c r="DV92" s="86">
        <v>44.592262294036018</v>
      </c>
      <c r="DW92" s="86">
        <v>43.907375334989148</v>
      </c>
      <c r="DX92" s="86">
        <v>44.596046270095613</v>
      </c>
      <c r="DY92" s="86">
        <v>44.380192723921169</v>
      </c>
      <c r="DZ92" s="86">
        <v>43.803320475241421</v>
      </c>
      <c r="EA92" s="86">
        <v>44.826769038087086</v>
      </c>
      <c r="EB92" s="86">
        <v>44.655505150143284</v>
      </c>
      <c r="EC92" s="86">
        <v>44.115535610335854</v>
      </c>
      <c r="ED92" s="86">
        <v>44.108249218677479</v>
      </c>
      <c r="EE92" s="86">
        <v>44.857416432884783</v>
      </c>
      <c r="EF92" s="86">
        <v>45.387667000931728</v>
      </c>
      <c r="EG92" s="86">
        <v>46.05830946770844</v>
      </c>
      <c r="EH92" s="86">
        <v>45.459124868197009</v>
      </c>
      <c r="EI92" s="86">
        <v>44.957903118641248</v>
      </c>
      <c r="EJ92" s="86">
        <v>45.211526214791178</v>
      </c>
      <c r="EK92" s="86">
        <v>45.229535569939848</v>
      </c>
      <c r="EL92" s="86">
        <v>45.679377892275184</v>
      </c>
      <c r="EM92" s="86">
        <v>45.959633058534855</v>
      </c>
      <c r="EN92" s="86">
        <v>45.501603081932544</v>
      </c>
      <c r="EO92" s="86">
        <v>45.744725610800977</v>
      </c>
      <c r="EP92" s="86">
        <v>45.494586326095508</v>
      </c>
      <c r="EQ92" s="86">
        <v>45.679659651914044</v>
      </c>
      <c r="ER92" s="86">
        <v>48.80657614292214</v>
      </c>
      <c r="ES92" s="86">
        <v>48.921951629652327</v>
      </c>
      <c r="ET92" s="86">
        <v>48.860400960805435</v>
      </c>
      <c r="EU92" s="86">
        <v>49.561310039955792</v>
      </c>
      <c r="EV92" s="86">
        <v>49.549269083650273</v>
      </c>
      <c r="EW92" s="86">
        <v>48.598101459534874</v>
      </c>
      <c r="EX92" s="86">
        <v>49.104458664330679</v>
      </c>
      <c r="EY92" s="86">
        <v>49.094585615202575</v>
      </c>
      <c r="EZ92" s="86">
        <v>49.178293145148629</v>
      </c>
      <c r="FA92" s="86">
        <v>49.68688577298574</v>
      </c>
      <c r="FB92" s="86">
        <v>48.8827652150364</v>
      </c>
      <c r="FC92" s="86">
        <v>49.361237275408847</v>
      </c>
      <c r="FD92" s="86">
        <v>55.302386135331894</v>
      </c>
      <c r="FE92" s="86">
        <v>56.351202142968745</v>
      </c>
      <c r="FF92" s="86">
        <v>55.896652042963709</v>
      </c>
      <c r="FG92" s="86">
        <v>55.06989777963971</v>
      </c>
      <c r="FH92" s="86">
        <v>55.921746485911896</v>
      </c>
      <c r="FI92" s="86">
        <v>55.368657211892</v>
      </c>
      <c r="FJ92" s="86">
        <v>55.572789811705732</v>
      </c>
      <c r="FK92" s="86">
        <v>55.851139064896671</v>
      </c>
      <c r="FL92" s="86">
        <v>55.972685176381098</v>
      </c>
      <c r="FM92" s="86">
        <v>55.340994547463978</v>
      </c>
      <c r="FN92" s="86">
        <v>55.66073732718894</v>
      </c>
      <c r="FO92" s="86">
        <v>56.715885229846606</v>
      </c>
      <c r="FP92" s="86">
        <v>59.348838095970095</v>
      </c>
      <c r="FQ92" s="86">
        <v>59.777575084215755</v>
      </c>
      <c r="FR92" s="86">
        <v>59.667316994615881</v>
      </c>
      <c r="FS92" s="86">
        <v>59.413729263506916</v>
      </c>
      <c r="FT92" s="86">
        <v>60.464586058382515</v>
      </c>
      <c r="FU92" s="86">
        <v>59.119816449105386</v>
      </c>
      <c r="FV92" s="86">
        <v>59.344572871598992</v>
      </c>
      <c r="FW92" s="86">
        <v>59.655982861956332</v>
      </c>
      <c r="FX92" s="86">
        <v>59.442682524405328</v>
      </c>
      <c r="FY92" s="86">
        <v>59.698150798402374</v>
      </c>
      <c r="FZ92" s="86">
        <v>59.720992840598022</v>
      </c>
      <c r="GA92" s="86">
        <v>60.224978277917657</v>
      </c>
    </row>
    <row r="93" spans="2:183">
      <c r="B93" s="43" t="s">
        <v>3</v>
      </c>
      <c r="C93" s="653" t="s">
        <v>52</v>
      </c>
      <c r="D93" s="87">
        <v>1717.4699999999998</v>
      </c>
      <c r="E93" s="87">
        <v>1547.29</v>
      </c>
      <c r="F93" s="87">
        <v>1591.25</v>
      </c>
      <c r="G93" s="87">
        <v>0</v>
      </c>
      <c r="H93" s="87">
        <v>972.06999999999994</v>
      </c>
      <c r="I93" s="87">
        <v>2117.66</v>
      </c>
      <c r="J93" s="87">
        <v>2213.63</v>
      </c>
      <c r="K93" s="87">
        <v>2202.2600000000002</v>
      </c>
      <c r="L93" s="87">
        <v>2098.2400000000002</v>
      </c>
      <c r="M93" s="87">
        <v>1673.65</v>
      </c>
      <c r="N93" s="87">
        <v>1616.43</v>
      </c>
      <c r="O93" s="87">
        <v>1688.3600000000001</v>
      </c>
      <c r="P93" s="87">
        <v>1730.48</v>
      </c>
      <c r="Q93" s="87">
        <v>1569.6299999999999</v>
      </c>
      <c r="R93" s="87">
        <v>1706.94</v>
      </c>
      <c r="S93" s="87">
        <v>1654.0700000000002</v>
      </c>
      <c r="T93" s="87">
        <v>2167.4</v>
      </c>
      <c r="U93" s="87">
        <v>2127.14</v>
      </c>
      <c r="V93" s="87">
        <v>2218.46</v>
      </c>
      <c r="W93" s="87">
        <v>2218.9299999999998</v>
      </c>
      <c r="X93" s="87">
        <v>2101.65</v>
      </c>
      <c r="Y93" s="87">
        <v>1705.0500000000002</v>
      </c>
      <c r="Z93" s="87">
        <v>1636.27</v>
      </c>
      <c r="AA93" s="87">
        <v>1702</v>
      </c>
      <c r="AB93" s="87">
        <v>1878.98</v>
      </c>
      <c r="AC93" s="87">
        <v>1699.8200000000002</v>
      </c>
      <c r="AD93" s="87">
        <v>1857.75</v>
      </c>
      <c r="AE93" s="87">
        <v>1792.67</v>
      </c>
      <c r="AF93" s="87">
        <v>737.02</v>
      </c>
      <c r="AG93" s="87">
        <v>2281.65</v>
      </c>
      <c r="AH93" s="87">
        <v>2372.71</v>
      </c>
      <c r="AI93" s="87">
        <v>2372.6099999999997</v>
      </c>
      <c r="AJ93" s="87">
        <v>2261.7399999999998</v>
      </c>
      <c r="AK93" s="87">
        <v>1855.9199999999998</v>
      </c>
      <c r="AL93" s="87">
        <v>1786.61</v>
      </c>
      <c r="AM93" s="87">
        <v>1844.19</v>
      </c>
      <c r="AN93" s="87">
        <v>1894.48</v>
      </c>
      <c r="AO93" s="87">
        <v>1776.74</v>
      </c>
      <c r="AP93" s="87">
        <v>1878.77</v>
      </c>
      <c r="AQ93" s="87">
        <v>1811.33</v>
      </c>
      <c r="AR93" s="87">
        <v>2344.89</v>
      </c>
      <c r="AS93" s="87">
        <v>2301.2599999999998</v>
      </c>
      <c r="AT93" s="87">
        <v>2398.19</v>
      </c>
      <c r="AU93" s="87">
        <v>2395.31</v>
      </c>
      <c r="AV93" s="87">
        <v>2271.77</v>
      </c>
      <c r="AW93" s="87">
        <v>1855.62</v>
      </c>
      <c r="AX93" s="87">
        <v>1797.78</v>
      </c>
      <c r="AY93" s="87">
        <v>1855.77</v>
      </c>
      <c r="AZ93" s="87">
        <v>1947.7799999999997</v>
      </c>
      <c r="BA93" s="87">
        <v>1753.96</v>
      </c>
      <c r="BB93" s="87">
        <v>1917.7599999999998</v>
      </c>
      <c r="BC93" s="87">
        <v>549.54</v>
      </c>
      <c r="BD93" s="87">
        <v>2376.7200000000003</v>
      </c>
      <c r="BE93" s="87">
        <v>2353.86</v>
      </c>
      <c r="BF93" s="87">
        <v>2448.75</v>
      </c>
      <c r="BG93" s="87">
        <v>2442.12</v>
      </c>
      <c r="BH93" s="87">
        <v>2306.5300000000002</v>
      </c>
      <c r="BI93" s="87">
        <v>1895.94</v>
      </c>
      <c r="BJ93" s="87">
        <v>1833.71</v>
      </c>
      <c r="BK93" s="87">
        <v>1901.17</v>
      </c>
      <c r="BL93" s="87">
        <v>1997.56</v>
      </c>
      <c r="BM93" s="87">
        <v>1810.79</v>
      </c>
      <c r="BN93" s="87">
        <v>1980.67</v>
      </c>
      <c r="BO93" s="87">
        <v>1902.3200000000002</v>
      </c>
      <c r="BP93" s="87">
        <v>2487.8000000000002</v>
      </c>
      <c r="BQ93" s="87">
        <v>2433.2399999999998</v>
      </c>
      <c r="BR93" s="87">
        <v>2531.1999999999998</v>
      </c>
      <c r="BS93" s="87">
        <v>2554.09</v>
      </c>
      <c r="BT93" s="87">
        <v>2415.25</v>
      </c>
      <c r="BU93" s="87">
        <v>1979.6</v>
      </c>
      <c r="BV93" s="87">
        <v>1923.97</v>
      </c>
      <c r="BW93" s="87">
        <v>1999.8799999999999</v>
      </c>
      <c r="BX93" s="87">
        <v>2077.23</v>
      </c>
      <c r="BY93" s="87">
        <v>1892.27</v>
      </c>
      <c r="BZ93" s="87">
        <v>2060.36</v>
      </c>
      <c r="CA93" s="87">
        <v>1272.81</v>
      </c>
      <c r="CB93" s="87">
        <v>1179.83</v>
      </c>
      <c r="CC93" s="87">
        <v>2537.63</v>
      </c>
      <c r="CD93" s="87">
        <v>2657.7699999999995</v>
      </c>
      <c r="CE93" s="87">
        <v>2668.8</v>
      </c>
      <c r="CF93" s="87">
        <v>2550.67</v>
      </c>
      <c r="CG93" s="87">
        <v>2099.5</v>
      </c>
      <c r="CH93" s="87">
        <v>2081.34</v>
      </c>
      <c r="CI93" s="87">
        <v>2164.89</v>
      </c>
      <c r="CJ93" s="87">
        <v>2214.75</v>
      </c>
      <c r="CK93" s="87">
        <v>2067.77</v>
      </c>
      <c r="CL93" s="87">
        <v>2176.9899999999998</v>
      </c>
      <c r="CM93" s="87">
        <v>2104.58</v>
      </c>
      <c r="CN93" s="87">
        <v>2722.58</v>
      </c>
      <c r="CO93" s="87">
        <v>2641.04</v>
      </c>
      <c r="CP93" s="87">
        <v>2765.96</v>
      </c>
      <c r="CQ93" s="87">
        <v>2756.81</v>
      </c>
      <c r="CR93" s="87">
        <v>2640.25</v>
      </c>
      <c r="CS93" s="87">
        <v>2166.7399999999998</v>
      </c>
      <c r="CT93" s="87">
        <v>2134.2800000000002</v>
      </c>
      <c r="CU93" s="87">
        <v>2218.9300000000003</v>
      </c>
      <c r="CV93" s="87">
        <v>2281.4499999999998</v>
      </c>
      <c r="CW93" s="87">
        <v>2059.4699999999998</v>
      </c>
      <c r="CX93" s="87">
        <v>870.22</v>
      </c>
      <c r="CY93" s="87">
        <v>0</v>
      </c>
      <c r="CZ93" s="87">
        <v>2775.1400000000003</v>
      </c>
      <c r="DA93" s="87">
        <v>2717.67</v>
      </c>
      <c r="DB93" s="87">
        <v>2841.9900000000002</v>
      </c>
      <c r="DC93" s="87">
        <v>2841.91</v>
      </c>
      <c r="DD93" s="87">
        <v>2692.2999999999997</v>
      </c>
      <c r="DE93" s="87">
        <v>2224</v>
      </c>
      <c r="DF93" s="87">
        <v>2185.3200000000002</v>
      </c>
      <c r="DG93" s="87">
        <v>2263.59</v>
      </c>
      <c r="DH93" s="87">
        <v>2314.27</v>
      </c>
      <c r="DI93" s="87">
        <v>2092.31</v>
      </c>
      <c r="DJ93" s="87">
        <v>2282.29</v>
      </c>
      <c r="DK93" s="87">
        <v>2187.5299999999997</v>
      </c>
      <c r="DL93" s="87">
        <v>2826.61</v>
      </c>
      <c r="DM93" s="87">
        <v>2757.6400000000003</v>
      </c>
      <c r="DN93" s="87">
        <v>2895.02</v>
      </c>
      <c r="DO93" s="87">
        <v>2886.7200000000003</v>
      </c>
      <c r="DP93" s="87">
        <v>2743.8199999999997</v>
      </c>
      <c r="DQ93" s="87">
        <v>2264.1</v>
      </c>
      <c r="DR93" s="87">
        <v>2226.29</v>
      </c>
      <c r="DS93" s="87">
        <v>2305.67</v>
      </c>
      <c r="DT93" s="87">
        <v>2385.5299999999997</v>
      </c>
      <c r="DU93" s="87">
        <v>2146.4700000000003</v>
      </c>
      <c r="DV93" s="87">
        <v>2354.3000000000002</v>
      </c>
      <c r="DW93" s="87">
        <v>1052.2</v>
      </c>
      <c r="DX93" s="87">
        <v>2445.6999999999998</v>
      </c>
      <c r="DY93" s="87">
        <v>2838.25</v>
      </c>
      <c r="DZ93" s="87">
        <v>2968.5</v>
      </c>
      <c r="EA93" s="87">
        <v>2962.44</v>
      </c>
      <c r="EB93" s="87">
        <v>2831.38</v>
      </c>
      <c r="EC93" s="87">
        <v>2321.71</v>
      </c>
      <c r="ED93" s="87">
        <v>2274.4700000000003</v>
      </c>
      <c r="EE93" s="87">
        <v>2369.67</v>
      </c>
      <c r="EF93" s="87">
        <v>2453.0500000000002</v>
      </c>
      <c r="EG93" s="87">
        <v>2290.77</v>
      </c>
      <c r="EH93" s="87">
        <v>2420.7399999999998</v>
      </c>
      <c r="EI93" s="87">
        <v>2331.79</v>
      </c>
      <c r="EJ93" s="87">
        <v>3006.79</v>
      </c>
      <c r="EK93" s="87">
        <v>2919.7</v>
      </c>
      <c r="EL93" s="87">
        <v>3064.45</v>
      </c>
      <c r="EM93" s="87">
        <v>3052.5299999999997</v>
      </c>
      <c r="EN93" s="87">
        <v>2925.87</v>
      </c>
      <c r="EO93" s="87">
        <v>2403.3000000000002</v>
      </c>
      <c r="EP93" s="87">
        <v>2339.96</v>
      </c>
      <c r="EQ93" s="87">
        <v>2453.7399999999998</v>
      </c>
      <c r="ER93" s="87">
        <v>2494.6999999999998</v>
      </c>
      <c r="ES93" s="87">
        <v>2253.3199999999997</v>
      </c>
      <c r="ET93" s="87">
        <v>2468.98</v>
      </c>
      <c r="EU93" s="87">
        <v>879.12</v>
      </c>
      <c r="EV93" s="87">
        <v>2872.95</v>
      </c>
      <c r="EW93" s="87">
        <v>2994.9700000000003</v>
      </c>
      <c r="EX93" s="87">
        <v>3118.86</v>
      </c>
      <c r="EY93" s="87">
        <v>3128.67</v>
      </c>
      <c r="EZ93" s="87">
        <v>2979.1800000000003</v>
      </c>
      <c r="FA93" s="87">
        <v>2464.33</v>
      </c>
      <c r="FB93" s="87">
        <v>2390.3000000000002</v>
      </c>
      <c r="FC93" s="87">
        <v>2500.7399999999998</v>
      </c>
      <c r="FD93" s="87">
        <v>2532.8199999999997</v>
      </c>
      <c r="FE93" s="87">
        <v>2290.59</v>
      </c>
      <c r="FF93" s="87">
        <v>2528.84</v>
      </c>
      <c r="FG93" s="87">
        <v>2443.59</v>
      </c>
      <c r="FH93" s="87">
        <v>3132.8300000000004</v>
      </c>
      <c r="FI93" s="87">
        <v>3052.63</v>
      </c>
      <c r="FJ93" s="87">
        <v>3193.6899999999996</v>
      </c>
      <c r="FK93" s="87">
        <v>3195.1899999999996</v>
      </c>
      <c r="FL93" s="87">
        <v>3036.7599999999998</v>
      </c>
      <c r="FM93" s="87">
        <v>2510.79</v>
      </c>
      <c r="FN93" s="87">
        <v>2439.27</v>
      </c>
      <c r="FO93" s="87">
        <v>2543.3200000000002</v>
      </c>
      <c r="FP93" s="87">
        <v>2602.0299999999997</v>
      </c>
      <c r="FQ93" s="87">
        <v>2358.04</v>
      </c>
      <c r="FR93" s="87">
        <v>2598.89</v>
      </c>
      <c r="FS93" s="87">
        <v>2508.16</v>
      </c>
      <c r="FT93" s="87">
        <v>1034.3</v>
      </c>
      <c r="FU93" s="87">
        <v>3133.99</v>
      </c>
      <c r="FV93" s="87">
        <v>3277.95</v>
      </c>
      <c r="FW93" s="87">
        <v>3264.81</v>
      </c>
      <c r="FX93" s="87">
        <v>3117.69</v>
      </c>
      <c r="FY93" s="87">
        <v>2567.8500000000004</v>
      </c>
      <c r="FZ93" s="87">
        <v>2500.2600000000002</v>
      </c>
      <c r="GA93" s="87">
        <v>2612.3599999999997</v>
      </c>
    </row>
    <row r="94" spans="2:183">
      <c r="B94" s="43" t="s">
        <v>3</v>
      </c>
      <c r="C94" s="653" t="s">
        <v>53</v>
      </c>
      <c r="D94" s="86">
        <v>1.7857425075485978E-2</v>
      </c>
      <c r="E94" s="86">
        <v>1.7856901737703695E-2</v>
      </c>
      <c r="F94" s="86">
        <v>1.7856902387129787E-2</v>
      </c>
      <c r="G94" s="86" t="e">
        <v>#DIV/0!</v>
      </c>
      <c r="H94" s="86">
        <v>2.2833981658961926E-2</v>
      </c>
      <c r="I94" s="86">
        <v>2.2825515219453304E-2</v>
      </c>
      <c r="J94" s="86">
        <v>2.2822857189989259E-2</v>
      </c>
      <c r="K94" s="86">
        <v>2.2826835052572225E-2</v>
      </c>
      <c r="L94" s="86">
        <v>2.2827054254289107E-2</v>
      </c>
      <c r="M94" s="86">
        <v>1.7855733059644645E-2</v>
      </c>
      <c r="N94" s="86">
        <v>1.7863276199317046E-2</v>
      </c>
      <c r="O94" s="86">
        <v>1.7857399721619347E-2</v>
      </c>
      <c r="P94" s="86">
        <v>1.7918731581443414E-2</v>
      </c>
      <c r="Q94" s="86">
        <v>1.7915491993197356E-2</v>
      </c>
      <c r="R94" s="86">
        <v>1.7914272940415893E-2</v>
      </c>
      <c r="S94" s="86">
        <v>1.7918061378137427E-2</v>
      </c>
      <c r="T94" s="86">
        <v>2.2846770419156122E-2</v>
      </c>
      <c r="U94" s="86">
        <v>2.2847905477980664E-2</v>
      </c>
      <c r="V94" s="86">
        <v>2.2845332712717208E-2</v>
      </c>
      <c r="W94" s="86">
        <v>2.2841939907023472E-2</v>
      </c>
      <c r="X94" s="86">
        <v>2.2850231041043764E-2</v>
      </c>
      <c r="Y94" s="86">
        <v>1.7924159376320623E-2</v>
      </c>
      <c r="Z94" s="86">
        <v>1.792013930718768E-2</v>
      </c>
      <c r="AA94" s="86">
        <v>1.7922052759490683E-2</v>
      </c>
      <c r="AB94" s="86">
        <v>1.9593158692718857E-2</v>
      </c>
      <c r="AC94" s="86">
        <v>1.9590176215007665E-2</v>
      </c>
      <c r="AD94" s="86">
        <v>1.9597180495544153E-2</v>
      </c>
      <c r="AE94" s="86">
        <v>1.960337681935985E-2</v>
      </c>
      <c r="AF94" s="86">
        <v>2.4576344659708559E-2</v>
      </c>
      <c r="AG94" s="86">
        <v>2.4541262373753644E-2</v>
      </c>
      <c r="AH94" s="86">
        <v>2.4543464723637633E-2</v>
      </c>
      <c r="AI94" s="86">
        <v>2.4538369093741012E-2</v>
      </c>
      <c r="AJ94" s="86">
        <v>2.454864163763255E-2</v>
      </c>
      <c r="AK94" s="86">
        <v>1.9605589524079151E-2</v>
      </c>
      <c r="AL94" s="86">
        <v>1.9598832808609131E-2</v>
      </c>
      <c r="AM94" s="86">
        <v>1.9598859897467288E-2</v>
      </c>
      <c r="AN94" s="86">
        <v>1.9696046609790633E-2</v>
      </c>
      <c r="AO94" s="86">
        <v>1.9691408102920121E-2</v>
      </c>
      <c r="AP94" s="86">
        <v>1.9693027877588497E-2</v>
      </c>
      <c r="AQ94" s="86">
        <v>1.9690081746238802E-2</v>
      </c>
      <c r="AR94" s="86">
        <v>2.4661817508713546E-2</v>
      </c>
      <c r="AS94" s="86">
        <v>2.4664373064102973E-2</v>
      </c>
      <c r="AT94" s="86">
        <v>2.4656552592022932E-2</v>
      </c>
      <c r="AU94" s="86">
        <v>2.4652034481622974E-2</v>
      </c>
      <c r="AV94" s="86">
        <v>2.4667947966208439E-2</v>
      </c>
      <c r="AW94" s="86">
        <v>1.9701068492219882E-2</v>
      </c>
      <c r="AX94" s="86">
        <v>1.9691771819137751E-2</v>
      </c>
      <c r="AY94" s="86">
        <v>1.9697223790742006E-2</v>
      </c>
      <c r="AZ94" s="86">
        <v>2.0144835803112663E-2</v>
      </c>
      <c r="BA94" s="86">
        <v>2.0141475850347947E-2</v>
      </c>
      <c r="BB94" s="86">
        <v>2.0154106781791352E-2</v>
      </c>
      <c r="BC94" s="86">
        <v>2.017460130987694E-2</v>
      </c>
      <c r="BD94" s="86">
        <v>2.5249389672558534E-2</v>
      </c>
      <c r="BE94" s="86">
        <v>2.5249235720032182E-2</v>
      </c>
      <c r="BF94" s="86">
        <v>2.5236311845066823E-2</v>
      </c>
      <c r="BG94" s="86">
        <v>2.5236907318343497E-2</v>
      </c>
      <c r="BH94" s="86">
        <v>2.5238871624283277E-2</v>
      </c>
      <c r="BI94" s="86">
        <v>2.0156537048377221E-2</v>
      </c>
      <c r="BJ94" s="86">
        <v>2.0157747779438923E-2</v>
      </c>
      <c r="BK94" s="86">
        <v>2.0157064732213854E-2</v>
      </c>
      <c r="BL94" s="86">
        <v>2.065541088298066E-2</v>
      </c>
      <c r="BM94" s="86">
        <v>2.065074850253306E-2</v>
      </c>
      <c r="BN94" s="86">
        <v>2.0662801178424485E-2</v>
      </c>
      <c r="BO94" s="86">
        <v>2.0660548465924519E-2</v>
      </c>
      <c r="BP94" s="86">
        <v>2.5875554372155333E-2</v>
      </c>
      <c r="BQ94" s="86">
        <v>2.5880025526483726E-2</v>
      </c>
      <c r="BR94" s="86">
        <v>2.5876945473579178E-2</v>
      </c>
      <c r="BS94" s="86">
        <v>2.5869756342627483E-2</v>
      </c>
      <c r="BT94" s="86">
        <v>2.587666198827903E-2</v>
      </c>
      <c r="BU94" s="86">
        <v>2.0661553812305083E-2</v>
      </c>
      <c r="BV94" s="86">
        <v>2.0656753274640328E-2</v>
      </c>
      <c r="BW94" s="86">
        <v>2.0659960041239753E-2</v>
      </c>
      <c r="BX94" s="86">
        <v>2.1202109156827201E-2</v>
      </c>
      <c r="BY94" s="86">
        <v>2.120204492108127E-2</v>
      </c>
      <c r="BZ94" s="86">
        <v>2.1210255734518704E-2</v>
      </c>
      <c r="CA94" s="86">
        <v>2.1212722200185993E-2</v>
      </c>
      <c r="CB94" s="86">
        <v>2.6577416753393614E-2</v>
      </c>
      <c r="CC94" s="86">
        <v>2.6560916893447771E-2</v>
      </c>
      <c r="CD94" s="86">
        <v>2.6546693462036336E-2</v>
      </c>
      <c r="CE94" s="86">
        <v>2.6555276726918861E-2</v>
      </c>
      <c r="CF94" s="86">
        <v>2.6554818693846106E-2</v>
      </c>
      <c r="CG94" s="86">
        <v>2.1200475003736209E-2</v>
      </c>
      <c r="CH94" s="86">
        <v>2.1192966021444066E-2</v>
      </c>
      <c r="CI94" s="86">
        <v>2.1200758369583739E-2</v>
      </c>
      <c r="CJ94" s="86">
        <v>2.1739919980211003E-2</v>
      </c>
      <c r="CK94" s="86">
        <v>2.1742655254358478E-2</v>
      </c>
      <c r="CL94" s="86">
        <v>2.1740593679719734E-2</v>
      </c>
      <c r="CM94" s="86">
        <v>2.1746920724146482E-2</v>
      </c>
      <c r="CN94" s="86">
        <v>2.7239201687230114E-2</v>
      </c>
      <c r="CO94" s="86">
        <v>2.7244349539401067E-2</v>
      </c>
      <c r="CP94" s="86">
        <v>2.7234523556332758E-2</v>
      </c>
      <c r="CQ94" s="86">
        <v>2.723426241136153E-2</v>
      </c>
      <c r="CR94" s="86">
        <v>2.7243788178966485E-2</v>
      </c>
      <c r="CS94" s="86">
        <v>2.1742673134391259E-2</v>
      </c>
      <c r="CT94" s="86">
        <v>2.1737111197115681E-2</v>
      </c>
      <c r="CU94" s="86">
        <v>2.1739978131968478E-2</v>
      </c>
      <c r="CV94" s="86">
        <v>2.2326706124589955E-2</v>
      </c>
      <c r="CW94" s="86">
        <v>2.2329135712706626E-2</v>
      </c>
      <c r="CX94" s="86">
        <v>2.2338535783961392E-2</v>
      </c>
      <c r="CY94" s="86" t="e">
        <v>#DIV/0!</v>
      </c>
      <c r="CZ94" s="86">
        <v>2.7988801010168249E-2</v>
      </c>
      <c r="DA94" s="86">
        <v>2.7975397601523497E-2</v>
      </c>
      <c r="DB94" s="86">
        <v>2.7986721524247696E-2</v>
      </c>
      <c r="DC94" s="86">
        <v>2.7975465074843137E-2</v>
      </c>
      <c r="DD94" s="86">
        <v>2.7977761612802656E-2</v>
      </c>
      <c r="DE94" s="86">
        <v>2.2344617499130932E-2</v>
      </c>
      <c r="DF94" s="86">
        <v>2.2324471832838401E-2</v>
      </c>
      <c r="DG94" s="86">
        <v>2.2329142243853937E-2</v>
      </c>
      <c r="DH94" s="86">
        <v>2.2725282019859225E-2</v>
      </c>
      <c r="DI94" s="86">
        <v>2.2721406138062478E-2</v>
      </c>
      <c r="DJ94" s="86">
        <v>2.2724548155582638E-2</v>
      </c>
      <c r="DK94" s="86">
        <v>2.2739160715585075E-2</v>
      </c>
      <c r="DL94" s="86">
        <v>2.8473730442385877E-2</v>
      </c>
      <c r="DM94" s="86">
        <v>2.8477425750753856E-2</v>
      </c>
      <c r="DN94" s="86">
        <v>2.8466609242193613E-2</v>
      </c>
      <c r="DO94" s="86">
        <v>2.8472064686283757E-2</v>
      </c>
      <c r="DP94" s="86">
        <v>2.8478815934237019E-2</v>
      </c>
      <c r="DQ94" s="86">
        <v>2.2726953337522508E-2</v>
      </c>
      <c r="DR94" s="86">
        <v>2.272234583273796E-2</v>
      </c>
      <c r="DS94" s="86">
        <v>2.2732354762252185E-2</v>
      </c>
      <c r="DT94" s="86">
        <v>2.3459814448035021E-2</v>
      </c>
      <c r="DU94" s="86">
        <v>2.3463455580756791E-2</v>
      </c>
      <c r="DV94" s="86">
        <v>2.3470523024899114E-2</v>
      </c>
      <c r="DW94" s="86">
        <v>2.345927290077187E-2</v>
      </c>
      <c r="DX94" s="86">
        <v>2.9399036901158554E-2</v>
      </c>
      <c r="DY94" s="86">
        <v>2.9392728063544007E-2</v>
      </c>
      <c r="DZ94" s="86">
        <v>2.9376022990189189E-2</v>
      </c>
      <c r="EA94" s="86">
        <v>2.939984399159222E-2</v>
      </c>
      <c r="EB94" s="86">
        <v>2.9399219171823733E-2</v>
      </c>
      <c r="EC94" s="86">
        <v>2.3463750949986255E-2</v>
      </c>
      <c r="ED94" s="86">
        <v>2.3459995255335171E-2</v>
      </c>
      <c r="EE94" s="86">
        <v>2.3473978888307736E-2</v>
      </c>
      <c r="EF94" s="86">
        <v>2.4211680589991E-2</v>
      </c>
      <c r="EG94" s="86">
        <v>2.4226288426476249E-2</v>
      </c>
      <c r="EH94" s="86">
        <v>2.4217135288385927E-2</v>
      </c>
      <c r="EI94" s="86">
        <v>2.4207777916199495E-2</v>
      </c>
      <c r="EJ94" s="86">
        <v>3.0336132079850031E-2</v>
      </c>
      <c r="EK94" s="86">
        <v>3.0335490976342118E-2</v>
      </c>
      <c r="EL94" s="86">
        <v>3.0340548386266382E-2</v>
      </c>
      <c r="EM94" s="86">
        <v>3.0348429353726478E-2</v>
      </c>
      <c r="EN94" s="86">
        <v>3.0340962118776765E-2</v>
      </c>
      <c r="EO94" s="86">
        <v>2.4225398111803947E-2</v>
      </c>
      <c r="EP94" s="86">
        <v>2.4217672993728137E-2</v>
      </c>
      <c r="EQ94" s="86">
        <v>2.4217773821109002E-2</v>
      </c>
      <c r="ER94" s="86">
        <v>2.4893031906825999E-2</v>
      </c>
      <c r="ES94" s="86">
        <v>2.4895699842703171E-2</v>
      </c>
      <c r="ET94" s="86">
        <v>2.489724383563854E-2</v>
      </c>
      <c r="EU94" s="86">
        <v>2.4912012241775059E-2</v>
      </c>
      <c r="EV94" s="86">
        <v>3.1201874099930273E-2</v>
      </c>
      <c r="EW94" s="86">
        <v>3.1178766994940561E-2</v>
      </c>
      <c r="EX94" s="86">
        <v>3.1188350493196054E-2</v>
      </c>
      <c r="EY94" s="86">
        <v>3.1186964088843878E-2</v>
      </c>
      <c r="EZ94" s="86">
        <v>3.1192662471599537E-2</v>
      </c>
      <c r="FA94" s="86">
        <v>2.4916182025543753E-2</v>
      </c>
      <c r="FB94" s="86">
        <v>2.489714291666233E-2</v>
      </c>
      <c r="FC94" s="86">
        <v>2.4903849792562521E-2</v>
      </c>
      <c r="FD94" s="86">
        <v>2.5596761218706666E-2</v>
      </c>
      <c r="FE94" s="86">
        <v>2.5618255899824197E-2</v>
      </c>
      <c r="FF94" s="86">
        <v>2.5610114255274763E-2</v>
      </c>
      <c r="FG94" s="86">
        <v>2.5592689568496023E-2</v>
      </c>
      <c r="FH94" s="86">
        <v>3.2082298171629643E-2</v>
      </c>
      <c r="FI94" s="86">
        <v>3.2068809748923205E-2</v>
      </c>
      <c r="FJ94" s="86">
        <v>3.2068766768953934E-2</v>
      </c>
      <c r="FK94" s="86">
        <v>3.2074810674504697E-2</v>
      </c>
      <c r="FL94" s="86">
        <v>3.208308241682778E-2</v>
      </c>
      <c r="FM94" s="86">
        <v>2.5598677851774214E-2</v>
      </c>
      <c r="FN94" s="86">
        <v>2.5605639125368715E-2</v>
      </c>
      <c r="FO94" s="86">
        <v>2.5625700260355794E-2</v>
      </c>
      <c r="FP94" s="86">
        <v>2.6314815414114769E-2</v>
      </c>
      <c r="FQ94" s="86">
        <v>2.6322578282946395E-2</v>
      </c>
      <c r="FR94" s="86">
        <v>2.6321924995037209E-2</v>
      </c>
      <c r="FS94" s="86">
        <v>2.6317744457152448E-2</v>
      </c>
      <c r="FT94" s="86">
        <v>3.2997288243739029E-2</v>
      </c>
      <c r="FU94" s="86">
        <v>3.296542511228686E-2</v>
      </c>
      <c r="FV94" s="86">
        <v>3.2966154366020406E-2</v>
      </c>
      <c r="FW94" s="86">
        <v>3.2975280735457205E-2</v>
      </c>
      <c r="FX94" s="86">
        <v>3.2974330770288419E-2</v>
      </c>
      <c r="FY94" s="86">
        <v>2.6324827156342524E-2</v>
      </c>
      <c r="FZ94" s="86">
        <v>2.6324068224889453E-2</v>
      </c>
      <c r="GA94" s="86">
        <v>2.6332203717852828E-2</v>
      </c>
    </row>
    <row r="95" spans="2:183">
      <c r="B95" s="43" t="s">
        <v>3</v>
      </c>
      <c r="C95" s="653" t="s">
        <v>228</v>
      </c>
      <c r="D95" s="85">
        <v>3084507.5500000003</v>
      </c>
      <c r="E95" s="85">
        <v>2770468.8099999996</v>
      </c>
      <c r="F95" s="85">
        <v>2843674.8299999996</v>
      </c>
      <c r="G95" s="85">
        <v>0</v>
      </c>
      <c r="H95" s="85">
        <v>1363903.4600000002</v>
      </c>
      <c r="I95" s="85">
        <v>2934294.4899999998</v>
      </c>
      <c r="J95" s="85">
        <v>3062695.63</v>
      </c>
      <c r="K95" s="85">
        <v>3068703.79</v>
      </c>
      <c r="L95" s="85">
        <v>2908234.0200000005</v>
      </c>
      <c r="M95" s="85">
        <v>2965179.8699999996</v>
      </c>
      <c r="N95" s="85">
        <v>2907900.31</v>
      </c>
      <c r="O95" s="85">
        <v>3010771.6599999997</v>
      </c>
      <c r="P95" s="85">
        <v>3060552.33</v>
      </c>
      <c r="Q95" s="85">
        <v>2762369.6799999997</v>
      </c>
      <c r="R95" s="85">
        <v>2979038.8000000003</v>
      </c>
      <c r="S95" s="85">
        <v>2908232.9099999997</v>
      </c>
      <c r="T95" s="85">
        <v>2987773.25</v>
      </c>
      <c r="U95" s="85">
        <v>2952141.91</v>
      </c>
      <c r="V95" s="85">
        <v>3074232.62</v>
      </c>
      <c r="W95" s="85">
        <v>3054405.5100000002</v>
      </c>
      <c r="X95" s="85">
        <v>2918739.69</v>
      </c>
      <c r="Y95" s="85">
        <v>3035328.0599999996</v>
      </c>
      <c r="Z95" s="85">
        <v>2877718.2199999997</v>
      </c>
      <c r="AA95" s="85">
        <v>3010493.0999999996</v>
      </c>
      <c r="AB95" s="85">
        <v>3242536.4599999995</v>
      </c>
      <c r="AC95" s="85">
        <v>2920924.87</v>
      </c>
      <c r="AD95" s="85">
        <v>3209833.47</v>
      </c>
      <c r="AE95" s="85">
        <v>3117316.83</v>
      </c>
      <c r="AF95" s="85">
        <v>1053176.1200000001</v>
      </c>
      <c r="AG95" s="85">
        <v>3145451.55</v>
      </c>
      <c r="AH95" s="85">
        <v>3287045.7199999997</v>
      </c>
      <c r="AI95" s="85">
        <v>3267030.6999999997</v>
      </c>
      <c r="AJ95" s="85">
        <v>3139557.73</v>
      </c>
      <c r="AK95" s="85">
        <v>3243156.2199999997</v>
      </c>
      <c r="AL95" s="85">
        <v>3087796.2499999995</v>
      </c>
      <c r="AM95" s="85">
        <v>3185082.1599999997</v>
      </c>
      <c r="AN95" s="85">
        <v>3333095.1799999997</v>
      </c>
      <c r="AO95" s="85">
        <v>3114390.8800000004</v>
      </c>
      <c r="AP95" s="85">
        <v>3289122.96</v>
      </c>
      <c r="AQ95" s="85">
        <v>3153702.06</v>
      </c>
      <c r="AR95" s="85">
        <v>3257458.4099999997</v>
      </c>
      <c r="AS95" s="85">
        <v>3217397.8199999994</v>
      </c>
      <c r="AT95" s="85">
        <v>3328312.8299999996</v>
      </c>
      <c r="AU95" s="85">
        <v>3304212.89</v>
      </c>
      <c r="AV95" s="85">
        <v>3178708.79</v>
      </c>
      <c r="AW95" s="85">
        <v>3270570.1500000004</v>
      </c>
      <c r="AX95" s="85">
        <v>3131399.13</v>
      </c>
      <c r="AY95" s="85">
        <v>3251155.31</v>
      </c>
      <c r="AZ95" s="85">
        <v>3458937.6399999997</v>
      </c>
      <c r="BA95" s="85">
        <v>3101927.36</v>
      </c>
      <c r="BB95" s="85">
        <v>3430466.98</v>
      </c>
      <c r="BC95" s="85">
        <v>1003515.77</v>
      </c>
      <c r="BD95" s="85">
        <v>3395519.58</v>
      </c>
      <c r="BE95" s="85">
        <v>3382618.98</v>
      </c>
      <c r="BF95" s="85">
        <v>3472227.09</v>
      </c>
      <c r="BG95" s="85">
        <v>3463272.0500000003</v>
      </c>
      <c r="BH95" s="85">
        <v>3256000.65</v>
      </c>
      <c r="BI95" s="85">
        <v>3392981.7</v>
      </c>
      <c r="BJ95" s="85">
        <v>3284650.85</v>
      </c>
      <c r="BK95" s="85">
        <v>3402569.6999999997</v>
      </c>
      <c r="BL95" s="85">
        <v>3581881.1999999997</v>
      </c>
      <c r="BM95" s="85">
        <v>3235520.72</v>
      </c>
      <c r="BN95" s="85">
        <v>3576732.63</v>
      </c>
      <c r="BO95" s="85">
        <v>3418233.06</v>
      </c>
      <c r="BP95" s="85">
        <v>3563652.2199999997</v>
      </c>
      <c r="BQ95" s="85">
        <v>3508566.0900000003</v>
      </c>
      <c r="BR95" s="85">
        <v>3644706.8200000003</v>
      </c>
      <c r="BS95" s="85">
        <v>3654534.2199999997</v>
      </c>
      <c r="BT95" s="85">
        <v>3462936.8699999996</v>
      </c>
      <c r="BU95" s="85">
        <v>3574232.4899999998</v>
      </c>
      <c r="BV95" s="85">
        <v>3455463.43</v>
      </c>
      <c r="BW95" s="85">
        <v>3609547.5999999996</v>
      </c>
      <c r="BX95" s="85">
        <v>3709774.05</v>
      </c>
      <c r="BY95" s="85">
        <v>3386642.81</v>
      </c>
      <c r="BZ95" s="85">
        <v>3704914.71</v>
      </c>
      <c r="CA95" s="85">
        <v>2299550.7500000005</v>
      </c>
      <c r="CB95" s="85">
        <v>1721936.98</v>
      </c>
      <c r="CC95" s="85">
        <v>3643059.16</v>
      </c>
      <c r="CD95" s="85">
        <v>3766041.9</v>
      </c>
      <c r="CE95" s="85">
        <v>3825095.4999999995</v>
      </c>
      <c r="CF95" s="85">
        <v>3639236.17</v>
      </c>
      <c r="CG95" s="85">
        <v>3749891.0100000002</v>
      </c>
      <c r="CH95" s="85">
        <v>3715308.01</v>
      </c>
      <c r="CI95" s="85">
        <v>3905365.81</v>
      </c>
      <c r="CJ95" s="85">
        <v>4049767.67</v>
      </c>
      <c r="CK95" s="85">
        <v>3790122.65</v>
      </c>
      <c r="CL95" s="85">
        <v>3964097.8000000003</v>
      </c>
      <c r="CM95" s="85">
        <v>3856763.66</v>
      </c>
      <c r="CN95" s="85">
        <v>3957696.13</v>
      </c>
      <c r="CO95" s="85">
        <v>3863717.06</v>
      </c>
      <c r="CP95" s="85">
        <v>4017997.05</v>
      </c>
      <c r="CQ95" s="85">
        <v>4004817.84</v>
      </c>
      <c r="CR95" s="85">
        <v>3862737.46</v>
      </c>
      <c r="CS95" s="85">
        <v>3946471.85</v>
      </c>
      <c r="CT95" s="85">
        <v>3886249.4899999998</v>
      </c>
      <c r="CU95" s="85">
        <v>4059838.19</v>
      </c>
      <c r="CV95" s="85">
        <v>4182107.49</v>
      </c>
      <c r="CW95" s="85">
        <v>3786927.44</v>
      </c>
      <c r="CX95" s="85">
        <v>1610651.97</v>
      </c>
      <c r="CY95" s="85">
        <v>0</v>
      </c>
      <c r="CZ95" s="85">
        <v>4091722.49</v>
      </c>
      <c r="DA95" s="85">
        <v>3961828.0999999996</v>
      </c>
      <c r="DB95" s="85">
        <v>4208282.6500000004</v>
      </c>
      <c r="DC95" s="85">
        <v>4161286.2600000002</v>
      </c>
      <c r="DD95" s="85">
        <v>3926646.63</v>
      </c>
      <c r="DE95" s="85">
        <v>4130349.83</v>
      </c>
      <c r="DF95" s="85">
        <v>3989721.7199999997</v>
      </c>
      <c r="DG95" s="85">
        <v>4153561.7399999998</v>
      </c>
      <c r="DH95" s="85">
        <v>4293989.5399999991</v>
      </c>
      <c r="DI95" s="85">
        <v>3869959.95</v>
      </c>
      <c r="DJ95" s="85">
        <v>4216350.59</v>
      </c>
      <c r="DK95" s="85">
        <v>4092349.86</v>
      </c>
      <c r="DL95" s="85">
        <v>4170481.44</v>
      </c>
      <c r="DM95" s="85">
        <v>4093625.39</v>
      </c>
      <c r="DN95" s="85">
        <v>4266980.55</v>
      </c>
      <c r="DO95" s="85">
        <v>4279019.96</v>
      </c>
      <c r="DP95" s="85">
        <v>4074445.82</v>
      </c>
      <c r="DQ95" s="85">
        <v>4184099.13</v>
      </c>
      <c r="DR95" s="85">
        <v>4113698.96</v>
      </c>
      <c r="DS95" s="85">
        <v>4305743.09</v>
      </c>
      <c r="DT95" s="85">
        <v>4503902.3</v>
      </c>
      <c r="DU95" s="85">
        <v>4065609.5300000003</v>
      </c>
      <c r="DV95" s="85">
        <v>4475350.62</v>
      </c>
      <c r="DW95" s="85">
        <v>1970394.58</v>
      </c>
      <c r="DX95" s="85">
        <v>3712381.87</v>
      </c>
      <c r="DY95" s="85">
        <v>4288322.8</v>
      </c>
      <c r="DZ95" s="85">
        <v>4429372.8800000008</v>
      </c>
      <c r="EA95" s="85">
        <v>4519878.03</v>
      </c>
      <c r="EB95" s="85">
        <v>4303513.7699999996</v>
      </c>
      <c r="EC95" s="85">
        <v>4367501.0200000005</v>
      </c>
      <c r="ED95" s="85">
        <v>4278613.34</v>
      </c>
      <c r="EE95" s="85">
        <v>4530672.0299999993</v>
      </c>
      <c r="EF95" s="85">
        <v>4600986.2299999995</v>
      </c>
      <c r="EG95" s="85">
        <v>4357435.55</v>
      </c>
      <c r="EH95" s="85">
        <v>4546505.7699999996</v>
      </c>
      <c r="EI95" s="85">
        <v>4332856.8499999996</v>
      </c>
      <c r="EJ95" s="85">
        <v>4484183.38</v>
      </c>
      <c r="EK95" s="85">
        <v>4356126.8100000005</v>
      </c>
      <c r="EL95" s="85">
        <v>4616763.84</v>
      </c>
      <c r="EM95" s="85">
        <v>4625801.1100000003</v>
      </c>
      <c r="EN95" s="85">
        <v>4390781.9600000009</v>
      </c>
      <c r="EO95" s="85">
        <v>4540545.3999999994</v>
      </c>
      <c r="EP95" s="85">
        <v>4398117.88</v>
      </c>
      <c r="EQ95" s="85">
        <v>4630707.7200000007</v>
      </c>
      <c r="ER95" s="85">
        <v>4893733.58</v>
      </c>
      <c r="ES95" s="85">
        <v>4430199.2200000007</v>
      </c>
      <c r="ET95" s="85">
        <v>4847798.5900000008</v>
      </c>
      <c r="EU95" s="85">
        <v>1749848.1900000002</v>
      </c>
      <c r="EV95" s="85">
        <v>4565181.3599999994</v>
      </c>
      <c r="EW95" s="85">
        <v>4671231.4000000004</v>
      </c>
      <c r="EX95" s="85">
        <v>4913604.01</v>
      </c>
      <c r="EY95" s="85">
        <v>4928287.68</v>
      </c>
      <c r="EZ95" s="85">
        <v>4699948.78</v>
      </c>
      <c r="FA95" s="85">
        <v>4916735.83</v>
      </c>
      <c r="FB95" s="85">
        <v>4695477.9399999995</v>
      </c>
      <c r="FC95" s="85">
        <v>4959148.87</v>
      </c>
      <c r="FD95" s="85">
        <v>5474748.1699999999</v>
      </c>
      <c r="FE95" s="85">
        <v>5040787.38</v>
      </c>
      <c r="FF95" s="85">
        <v>5521976.6699999999</v>
      </c>
      <c r="FG95" s="85">
        <v>5260517.43</v>
      </c>
      <c r="FH95" s="85">
        <v>5463880.1899999995</v>
      </c>
      <c r="FI95" s="85">
        <v>5273595.1099999994</v>
      </c>
      <c r="FJ95" s="85">
        <v>5537621.1400000006</v>
      </c>
      <c r="FK95" s="85">
        <v>5566906.9399999995</v>
      </c>
      <c r="FL95" s="85">
        <v>5301019.33</v>
      </c>
      <c r="FM95" s="85">
        <v>5430510.4900000002</v>
      </c>
      <c r="FN95" s="85">
        <v>5304848.09</v>
      </c>
      <c r="FO95" s="85">
        <v>5631526.8700000001</v>
      </c>
      <c r="FP95" s="85">
        <v>5871062.6200000001</v>
      </c>
      <c r="FQ95" s="85">
        <v>5357377.28</v>
      </c>
      <c r="FR95" s="85">
        <v>5893839.5</v>
      </c>
      <c r="FS95" s="85">
        <v>5664814.7999999998</v>
      </c>
      <c r="FT95" s="85">
        <v>1896296.75</v>
      </c>
      <c r="FU95" s="85">
        <v>5623595.8200000003</v>
      </c>
      <c r="FV95" s="85">
        <v>5904134.3399999999</v>
      </c>
      <c r="FW95" s="85">
        <v>5909672.4299999997</v>
      </c>
      <c r="FX95" s="85">
        <v>5623363.8799999999</v>
      </c>
      <c r="FY95" s="85">
        <v>5825812.0299999993</v>
      </c>
      <c r="FZ95" s="85">
        <v>5674800.1600000001</v>
      </c>
      <c r="GA95" s="85">
        <v>5977399.96</v>
      </c>
    </row>
    <row r="96" spans="2:183">
      <c r="B96" s="183" t="s">
        <v>3</v>
      </c>
      <c r="C96" s="654" t="s">
        <v>229</v>
      </c>
      <c r="D96" s="184">
        <v>32.071222477770107</v>
      </c>
      <c r="E96" s="184">
        <v>31.973314186443965</v>
      </c>
      <c r="F96" s="184">
        <v>31.911531098223339</v>
      </c>
      <c r="G96" s="184" t="e">
        <v>#DIV/0!</v>
      </c>
      <c r="H96" s="184">
        <v>32.03817275528997</v>
      </c>
      <c r="I96" s="184">
        <v>31.62773227989997</v>
      </c>
      <c r="J96" s="184">
        <v>31.576851135869216</v>
      </c>
      <c r="K96" s="184">
        <v>31.807686303857508</v>
      </c>
      <c r="L96" s="184">
        <v>31.639095508001617</v>
      </c>
      <c r="M96" s="184">
        <v>31.634726634930722</v>
      </c>
      <c r="N96" s="184">
        <v>32.135401098476059</v>
      </c>
      <c r="O96" s="184">
        <v>31.844247081868446</v>
      </c>
      <c r="P96" s="184">
        <v>31.691331706943291</v>
      </c>
      <c r="Q96" s="184">
        <v>31.529221462568337</v>
      </c>
      <c r="R96" s="184">
        <v>31.264903372871363</v>
      </c>
      <c r="S96" s="184">
        <v>31.504045042410059</v>
      </c>
      <c r="T96" s="184">
        <v>31.494403205336322</v>
      </c>
      <c r="U96" s="184">
        <v>31.70936530612245</v>
      </c>
      <c r="V96" s="184">
        <v>31.657937055519742</v>
      </c>
      <c r="W96" s="184">
        <v>31.442428157310683</v>
      </c>
      <c r="X96" s="184">
        <v>31.734054797499319</v>
      </c>
      <c r="Y96" s="184">
        <v>31.908568022555389</v>
      </c>
      <c r="Z96" s="184">
        <v>31.516260390542001</v>
      </c>
      <c r="AA96" s="184">
        <v>31.700479536006263</v>
      </c>
      <c r="AB96" s="184">
        <v>33.811712433185463</v>
      </c>
      <c r="AC96" s="184">
        <v>33.663230762138554</v>
      </c>
      <c r="AD96" s="184">
        <v>33.860145806609509</v>
      </c>
      <c r="AE96" s="184">
        <v>34.088781808041816</v>
      </c>
      <c r="AF96" s="184">
        <v>35.11874754076495</v>
      </c>
      <c r="AG96" s="184">
        <v>33.83224936886905</v>
      </c>
      <c r="AH96" s="184">
        <v>34.001412171653534</v>
      </c>
      <c r="AI96" s="184">
        <v>33.788783304960809</v>
      </c>
      <c r="AJ96" s="184">
        <v>34.076364928961389</v>
      </c>
      <c r="AK96" s="184">
        <v>34.260091820651823</v>
      </c>
      <c r="AL96" s="184">
        <v>33.872642854792169</v>
      </c>
      <c r="AM96" s="184">
        <v>33.848995502503797</v>
      </c>
      <c r="AN96" s="184">
        <v>34.652674095344629</v>
      </c>
      <c r="AO96" s="184">
        <v>34.516441240751334</v>
      </c>
      <c r="AP96" s="184">
        <v>34.476167995069325</v>
      </c>
      <c r="AQ96" s="184">
        <v>34.282351291416646</v>
      </c>
      <c r="AR96" s="184">
        <v>34.259536630564412</v>
      </c>
      <c r="AS96" s="184">
        <v>34.483326581138861</v>
      </c>
      <c r="AT96" s="184">
        <v>34.219440634645153</v>
      </c>
      <c r="AU96" s="184">
        <v>34.006274803220919</v>
      </c>
      <c r="AV96" s="184">
        <v>34.515916237757075</v>
      </c>
      <c r="AW96" s="184">
        <v>34.723556834782904</v>
      </c>
      <c r="AX96" s="184">
        <v>34.299412131966349</v>
      </c>
      <c r="AY96" s="184">
        <v>34.507904384449155</v>
      </c>
      <c r="AZ96" s="184">
        <v>35.77392252256724</v>
      </c>
      <c r="BA96" s="184">
        <v>35.620763877724443</v>
      </c>
      <c r="BB96" s="184">
        <v>36.051433874066255</v>
      </c>
      <c r="BC96" s="184">
        <v>36.840867940321303</v>
      </c>
      <c r="BD96" s="184">
        <v>36.072737645251557</v>
      </c>
      <c r="BE96" s="184">
        <v>36.284462107803698</v>
      </c>
      <c r="BF96" s="184">
        <v>35.784055391578924</v>
      </c>
      <c r="BG96" s="184">
        <v>35.789509010228613</v>
      </c>
      <c r="BH96" s="184">
        <v>35.62831717512146</v>
      </c>
      <c r="BI96" s="184">
        <v>36.0722181822821</v>
      </c>
      <c r="BJ96" s="184">
        <v>36.107761520534694</v>
      </c>
      <c r="BK96" s="184">
        <v>36.075583824050177</v>
      </c>
      <c r="BL96" s="184">
        <v>37.037800076104759</v>
      </c>
      <c r="BM96" s="184">
        <v>36.898770516434645</v>
      </c>
      <c r="BN96" s="184">
        <v>37.313290554243409</v>
      </c>
      <c r="BO96" s="184">
        <v>37.124442682595713</v>
      </c>
      <c r="BP96" s="184">
        <v>37.065470207437109</v>
      </c>
      <c r="BQ96" s="184">
        <v>37.317231333758777</v>
      </c>
      <c r="BR96" s="184">
        <v>37.260540316182905</v>
      </c>
      <c r="BS96" s="184">
        <v>37.015888170422407</v>
      </c>
      <c r="BT96" s="184">
        <v>37.101437479241881</v>
      </c>
      <c r="BU96" s="184">
        <v>37.30511059296029</v>
      </c>
      <c r="BV96" s="184">
        <v>37.099671784410567</v>
      </c>
      <c r="BW96" s="184">
        <v>37.288791918991564</v>
      </c>
      <c r="BX96" s="184">
        <v>37.865346810543329</v>
      </c>
      <c r="BY96" s="184">
        <v>37.945828549454838</v>
      </c>
      <c r="BZ96" s="184">
        <v>38.140028186181155</v>
      </c>
      <c r="CA96" s="184">
        <v>38.324440603844536</v>
      </c>
      <c r="CB96" s="184">
        <v>38.789178729596642</v>
      </c>
      <c r="CC96" s="184">
        <v>38.131245132928619</v>
      </c>
      <c r="CD96" s="184">
        <v>37.616482947916829</v>
      </c>
      <c r="CE96" s="184">
        <v>38.060727484034786</v>
      </c>
      <c r="CF96" s="184">
        <v>37.887792885177973</v>
      </c>
      <c r="CG96" s="184">
        <v>37.865906465463269</v>
      </c>
      <c r="CH96" s="184">
        <v>37.830626622814606</v>
      </c>
      <c r="CI96" s="184">
        <v>38.245230419394829</v>
      </c>
      <c r="CJ96" s="184">
        <v>39.752398728635541</v>
      </c>
      <c r="CK96" s="184">
        <v>39.853238102248113</v>
      </c>
      <c r="CL96" s="184">
        <v>39.587613896467566</v>
      </c>
      <c r="CM96" s="184">
        <v>39.852480573695956</v>
      </c>
      <c r="CN96" s="184">
        <v>39.596442749832917</v>
      </c>
      <c r="CO96" s="184">
        <v>39.857199475959106</v>
      </c>
      <c r="CP96" s="184">
        <v>39.562479322730816</v>
      </c>
      <c r="CQ96" s="184">
        <v>39.563212540676389</v>
      </c>
      <c r="CR96" s="184">
        <v>39.858195682681192</v>
      </c>
      <c r="CS96" s="184">
        <v>39.60182000084292</v>
      </c>
      <c r="CT96" s="184">
        <v>39.580484896013687</v>
      </c>
      <c r="CU96" s="184">
        <v>39.776285628627527</v>
      </c>
      <c r="CV96" s="184">
        <v>40.926903903515985</v>
      </c>
      <c r="CW96" s="184">
        <v>41.058532895323886</v>
      </c>
      <c r="CX96" s="184">
        <v>41.345414570284426</v>
      </c>
      <c r="CY96" s="184" t="e">
        <v>#DIV/0!</v>
      </c>
      <c r="CZ96" s="184">
        <v>41.267253746275912</v>
      </c>
      <c r="DA96" s="184">
        <v>40.782624942096859</v>
      </c>
      <c r="DB96" s="184">
        <v>41.441396563982678</v>
      </c>
      <c r="DC96" s="184">
        <v>40.963267110166974</v>
      </c>
      <c r="DD96" s="184">
        <v>40.804807544424811</v>
      </c>
      <c r="DE96" s="184">
        <v>41.497790957261898</v>
      </c>
      <c r="DF96" s="184">
        <v>40.757614518241525</v>
      </c>
      <c r="DG96" s="184">
        <v>40.972733980574858</v>
      </c>
      <c r="DH96" s="184">
        <v>42.165401308760671</v>
      </c>
      <c r="DI96" s="184">
        <v>42.025766622530107</v>
      </c>
      <c r="DJ96" s="184">
        <v>41.981808632239662</v>
      </c>
      <c r="DK96" s="184">
        <v>42.539577135372809</v>
      </c>
      <c r="DL96" s="184">
        <v>42.011159777094569</v>
      </c>
      <c r="DM96" s="184">
        <v>42.273796831756783</v>
      </c>
      <c r="DN96" s="184">
        <v>41.957039316098125</v>
      </c>
      <c r="DO96" s="184">
        <v>42.20448574680583</v>
      </c>
      <c r="DP96" s="184">
        <v>42.289724742075435</v>
      </c>
      <c r="DQ96" s="184">
        <v>41.999834674739866</v>
      </c>
      <c r="DR96" s="184">
        <v>41.985945416317946</v>
      </c>
      <c r="DS96" s="184">
        <v>42.451729621756769</v>
      </c>
      <c r="DT96" s="184">
        <v>44.292342686982842</v>
      </c>
      <c r="DU96" s="184">
        <v>44.441920276480218</v>
      </c>
      <c r="DV96" s="184">
        <v>44.615732817060916</v>
      </c>
      <c r="DW96" s="184">
        <v>43.930834607889921</v>
      </c>
      <c r="DX96" s="184">
        <v>44.625445306996774</v>
      </c>
      <c r="DY96" s="184">
        <v>44.409585451984711</v>
      </c>
      <c r="DZ96" s="184">
        <v>43.832696498231606</v>
      </c>
      <c r="EA96" s="184">
        <v>44.856168882078684</v>
      </c>
      <c r="EB96" s="184">
        <v>44.684904369315106</v>
      </c>
      <c r="EC96" s="184">
        <v>44.13899936128584</v>
      </c>
      <c r="ED96" s="184">
        <v>44.131709213932808</v>
      </c>
      <c r="EE96" s="184">
        <v>44.880890411773088</v>
      </c>
      <c r="EF96" s="184">
        <v>45.411878681521713</v>
      </c>
      <c r="EG96" s="184">
        <v>46.082535756134909</v>
      </c>
      <c r="EH96" s="184">
        <v>45.483342003485397</v>
      </c>
      <c r="EI96" s="184">
        <v>44.982110896557451</v>
      </c>
      <c r="EJ96" s="184">
        <v>45.241862346871031</v>
      </c>
      <c r="EK96" s="184">
        <v>45.25987106091619</v>
      </c>
      <c r="EL96" s="184">
        <v>45.709718440661447</v>
      </c>
      <c r="EM96" s="184">
        <v>45.989981487888585</v>
      </c>
      <c r="EN96" s="184">
        <v>45.531944044051322</v>
      </c>
      <c r="EO96" s="184">
        <v>45.768951008912779</v>
      </c>
      <c r="EP96" s="184">
        <v>45.518803999089236</v>
      </c>
      <c r="EQ96" s="184">
        <v>45.703877425735151</v>
      </c>
      <c r="ER96" s="184">
        <v>48.831469174828968</v>
      </c>
      <c r="ES96" s="184">
        <v>48.946847329495036</v>
      </c>
      <c r="ET96" s="184">
        <v>48.885298204641074</v>
      </c>
      <c r="EU96" s="184">
        <v>49.586222052197577</v>
      </c>
      <c r="EV96" s="184">
        <v>49.580470957750208</v>
      </c>
      <c r="EW96" s="184">
        <v>48.629280226529808</v>
      </c>
      <c r="EX96" s="184">
        <v>49.135647014823874</v>
      </c>
      <c r="EY96" s="184">
        <v>49.125772579291421</v>
      </c>
      <c r="EZ96" s="184">
        <v>49.209485807620226</v>
      </c>
      <c r="FA96" s="184">
        <v>49.711801955011282</v>
      </c>
      <c r="FB96" s="184">
        <v>48.907662357953058</v>
      </c>
      <c r="FC96" s="184">
        <v>49.386141125201412</v>
      </c>
      <c r="FD96" s="184">
        <v>55.327982896550608</v>
      </c>
      <c r="FE96" s="184">
        <v>56.376820398868567</v>
      </c>
      <c r="FF96" s="184">
        <v>55.922262157218981</v>
      </c>
      <c r="FG96" s="184">
        <v>55.095490469208208</v>
      </c>
      <c r="FH96" s="184">
        <v>55.953828784083527</v>
      </c>
      <c r="FI96" s="184">
        <v>55.400726021640921</v>
      </c>
      <c r="FJ96" s="184">
        <v>55.60485857847469</v>
      </c>
      <c r="FK96" s="184">
        <v>55.88321387557118</v>
      </c>
      <c r="FL96" s="184">
        <v>56.004768258797924</v>
      </c>
      <c r="FM96" s="184">
        <v>55.366593225315754</v>
      </c>
      <c r="FN96" s="184">
        <v>55.686342966314307</v>
      </c>
      <c r="FO96" s="184">
        <v>56.741510930106962</v>
      </c>
      <c r="FP96" s="184">
        <v>59.375152911384212</v>
      </c>
      <c r="FQ96" s="184">
        <v>59.803897662498699</v>
      </c>
      <c r="FR96" s="184">
        <v>59.693638919610919</v>
      </c>
      <c r="FS96" s="184">
        <v>59.440047007964068</v>
      </c>
      <c r="FT96" s="184">
        <v>60.497583346626257</v>
      </c>
      <c r="FU96" s="184">
        <v>59.152781874217673</v>
      </c>
      <c r="FV96" s="184">
        <v>59.377539025965014</v>
      </c>
      <c r="FW96" s="184">
        <v>59.688958142691781</v>
      </c>
      <c r="FX96" s="184">
        <v>59.475656855175622</v>
      </c>
      <c r="FY96" s="184">
        <v>59.724475625558711</v>
      </c>
      <c r="FZ96" s="184">
        <v>59.74731690882291</v>
      </c>
      <c r="GA96" s="184">
        <v>60.251310481635514</v>
      </c>
    </row>
    <row r="97" spans="2:183">
      <c r="B97" s="42"/>
      <c r="C97" s="185"/>
      <c r="D97" s="187"/>
      <c r="E97" s="187"/>
      <c r="F97" s="187"/>
      <c r="G97" s="187"/>
      <c r="H97" s="187"/>
      <c r="I97" s="187"/>
      <c r="J97" s="187"/>
      <c r="K97" s="187"/>
      <c r="L97" s="187"/>
      <c r="M97" s="187"/>
      <c r="N97" s="187"/>
      <c r="O97" s="187"/>
      <c r="P97" s="187"/>
      <c r="Q97" s="187"/>
      <c r="R97" s="187"/>
      <c r="S97" s="187"/>
      <c r="T97" s="187"/>
      <c r="U97" s="187"/>
      <c r="V97" s="187"/>
      <c r="W97" s="187"/>
      <c r="X97" s="187"/>
      <c r="Y97" s="187"/>
      <c r="Z97" s="187"/>
      <c r="AA97" s="187"/>
      <c r="AB97" s="187"/>
      <c r="AC97" s="187"/>
      <c r="AD97" s="187"/>
      <c r="AE97" s="187"/>
      <c r="AF97" s="187"/>
      <c r="AG97" s="187"/>
      <c r="AH97" s="187"/>
      <c r="AI97" s="187"/>
      <c r="AJ97" s="187"/>
      <c r="AK97" s="187"/>
      <c r="AL97" s="187"/>
      <c r="AM97" s="187"/>
      <c r="AN97" s="187"/>
      <c r="AO97" s="187"/>
      <c r="AP97" s="187"/>
      <c r="AQ97" s="187"/>
      <c r="AR97" s="187"/>
      <c r="AS97" s="187"/>
      <c r="AT97" s="187"/>
      <c r="AU97" s="187"/>
      <c r="AV97" s="187"/>
      <c r="AW97" s="187"/>
      <c r="AX97" s="187"/>
      <c r="AY97" s="187"/>
      <c r="AZ97" s="187"/>
      <c r="BA97" s="187"/>
      <c r="BB97" s="187"/>
      <c r="BC97" s="187"/>
      <c r="BD97" s="187"/>
      <c r="BE97" s="187"/>
      <c r="BF97" s="187"/>
      <c r="BG97" s="187"/>
      <c r="BH97" s="187"/>
      <c r="BI97" s="187"/>
      <c r="BJ97" s="187"/>
      <c r="BK97" s="187"/>
      <c r="BL97" s="187"/>
      <c r="BM97" s="187"/>
      <c r="BN97" s="187"/>
      <c r="BO97" s="187"/>
      <c r="BP97" s="187"/>
      <c r="BQ97" s="187"/>
      <c r="BR97" s="187"/>
      <c r="BS97" s="187"/>
      <c r="BT97" s="187"/>
      <c r="BU97" s="187"/>
      <c r="BV97" s="187"/>
      <c r="BW97" s="187"/>
      <c r="BX97" s="187"/>
      <c r="BY97" s="187"/>
      <c r="BZ97" s="187"/>
      <c r="CA97" s="187"/>
      <c r="CB97" s="187"/>
      <c r="CC97" s="187"/>
      <c r="CD97" s="187"/>
      <c r="CE97" s="187"/>
      <c r="CF97" s="187"/>
      <c r="CG97" s="187"/>
      <c r="CH97" s="187"/>
      <c r="CI97" s="187"/>
      <c r="CJ97" s="187"/>
      <c r="CK97" s="187"/>
      <c r="CL97" s="187"/>
      <c r="CM97" s="187"/>
      <c r="CN97" s="187"/>
      <c r="CO97" s="187"/>
      <c r="CP97" s="187"/>
      <c r="CQ97" s="187"/>
      <c r="CR97" s="187"/>
      <c r="CS97" s="187"/>
      <c r="CT97" s="187"/>
      <c r="CU97" s="187"/>
      <c r="CV97" s="187"/>
      <c r="CW97" s="187"/>
      <c r="CX97" s="187"/>
      <c r="CY97" s="187"/>
      <c r="CZ97" s="187"/>
      <c r="DA97" s="187"/>
      <c r="DB97" s="187"/>
      <c r="DC97" s="187"/>
      <c r="DD97" s="187"/>
      <c r="DE97" s="187"/>
      <c r="DF97" s="187"/>
      <c r="DG97" s="187"/>
      <c r="DH97" s="187"/>
      <c r="DI97" s="187"/>
      <c r="DJ97" s="187"/>
      <c r="DK97" s="187"/>
      <c r="DL97" s="187"/>
      <c r="DM97" s="187"/>
      <c r="DN97" s="187"/>
      <c r="DO97" s="187"/>
      <c r="DP97" s="187"/>
      <c r="DQ97" s="187"/>
      <c r="DR97" s="187"/>
      <c r="DS97" s="187"/>
      <c r="DT97" s="187"/>
      <c r="DU97" s="187"/>
      <c r="DV97" s="187"/>
      <c r="DW97" s="187"/>
      <c r="DX97" s="187"/>
      <c r="DY97" s="187"/>
      <c r="DZ97" s="187"/>
      <c r="EA97" s="187"/>
      <c r="EB97" s="187"/>
      <c r="EC97" s="187"/>
      <c r="ED97" s="187"/>
      <c r="EE97" s="187"/>
      <c r="EF97" s="187"/>
      <c r="EG97" s="187"/>
      <c r="EH97" s="187"/>
      <c r="EI97" s="187"/>
      <c r="EJ97" s="187"/>
      <c r="EK97" s="187"/>
      <c r="EL97" s="187"/>
      <c r="EM97" s="187"/>
      <c r="EN97" s="187"/>
      <c r="EO97" s="187"/>
      <c r="EP97" s="187"/>
      <c r="EQ97" s="187"/>
      <c r="ER97" s="187"/>
      <c r="ES97" s="187"/>
      <c r="ET97" s="187"/>
      <c r="EU97" s="187"/>
      <c r="EV97" s="187"/>
      <c r="EW97" s="187"/>
      <c r="EX97" s="187"/>
      <c r="EY97" s="187"/>
      <c r="EZ97" s="187"/>
      <c r="FA97" s="187"/>
      <c r="FB97" s="187"/>
      <c r="FC97" s="187"/>
      <c r="FD97" s="187"/>
      <c r="FE97" s="187"/>
      <c r="FF97" s="187"/>
      <c r="FG97" s="187"/>
      <c r="FH97" s="187"/>
      <c r="FI97" s="187"/>
      <c r="FJ97" s="187"/>
      <c r="FK97" s="187"/>
      <c r="FL97" s="187"/>
      <c r="FM97" s="187"/>
      <c r="FN97" s="187"/>
      <c r="FO97" s="187"/>
      <c r="FP97" s="187"/>
      <c r="FQ97" s="187"/>
      <c r="FR97" s="187"/>
      <c r="FS97" s="187"/>
      <c r="FT97" s="187"/>
      <c r="FU97" s="187"/>
      <c r="FV97" s="187"/>
      <c r="FW97" s="187"/>
      <c r="FX97" s="187"/>
      <c r="FY97" s="187"/>
      <c r="FZ97" s="187"/>
      <c r="GA97" s="187"/>
    </row>
    <row r="98" spans="2:183">
      <c r="B98" s="188" t="s">
        <v>32</v>
      </c>
      <c r="C98" s="189" t="s">
        <v>33</v>
      </c>
      <c r="D98" s="162">
        <v>41275</v>
      </c>
      <c r="E98" s="162">
        <v>41306</v>
      </c>
      <c r="F98" s="162">
        <v>41334</v>
      </c>
      <c r="G98" s="162">
        <v>41365</v>
      </c>
      <c r="H98" s="162">
        <v>41395</v>
      </c>
      <c r="I98" s="162">
        <v>41426</v>
      </c>
      <c r="J98" s="162">
        <v>41456</v>
      </c>
      <c r="K98" s="162">
        <v>41487</v>
      </c>
      <c r="L98" s="162">
        <v>41518</v>
      </c>
      <c r="M98" s="162">
        <v>41548</v>
      </c>
      <c r="N98" s="162">
        <v>41579</v>
      </c>
      <c r="O98" s="162">
        <v>41609</v>
      </c>
      <c r="P98" s="162">
        <v>41640</v>
      </c>
      <c r="Q98" s="162">
        <v>41671</v>
      </c>
      <c r="R98" s="162">
        <v>41699</v>
      </c>
      <c r="S98" s="162">
        <v>41730</v>
      </c>
      <c r="T98" s="162">
        <v>41760</v>
      </c>
      <c r="U98" s="162">
        <v>41791</v>
      </c>
      <c r="V98" s="162">
        <v>41821</v>
      </c>
      <c r="W98" s="162">
        <v>41852</v>
      </c>
      <c r="X98" s="162">
        <v>41883</v>
      </c>
      <c r="Y98" s="162">
        <v>41913</v>
      </c>
      <c r="Z98" s="162">
        <v>41944</v>
      </c>
      <c r="AA98" s="162">
        <v>41974</v>
      </c>
      <c r="AB98" s="162">
        <v>42005</v>
      </c>
      <c r="AC98" s="162">
        <v>42036</v>
      </c>
      <c r="AD98" s="162">
        <v>42064</v>
      </c>
      <c r="AE98" s="162">
        <v>42095</v>
      </c>
      <c r="AF98" s="162">
        <v>42125</v>
      </c>
      <c r="AG98" s="162">
        <v>42156</v>
      </c>
      <c r="AH98" s="162">
        <v>42186</v>
      </c>
      <c r="AI98" s="162">
        <v>42217</v>
      </c>
      <c r="AJ98" s="162">
        <v>42248</v>
      </c>
      <c r="AK98" s="162">
        <v>42278</v>
      </c>
      <c r="AL98" s="162">
        <v>42309</v>
      </c>
      <c r="AM98" s="162">
        <v>42339</v>
      </c>
      <c r="AN98" s="162">
        <v>42370</v>
      </c>
      <c r="AO98" s="162">
        <v>42401</v>
      </c>
      <c r="AP98" s="162">
        <v>42430</v>
      </c>
      <c r="AQ98" s="162">
        <v>42461</v>
      </c>
      <c r="AR98" s="162">
        <v>42491</v>
      </c>
      <c r="AS98" s="162">
        <v>42522</v>
      </c>
      <c r="AT98" s="162">
        <v>42552</v>
      </c>
      <c r="AU98" s="162">
        <v>42583</v>
      </c>
      <c r="AV98" s="162">
        <v>42614</v>
      </c>
      <c r="AW98" s="162">
        <v>42644</v>
      </c>
      <c r="AX98" s="162">
        <v>42675</v>
      </c>
      <c r="AY98" s="162">
        <v>42705</v>
      </c>
      <c r="AZ98" s="162">
        <v>42736</v>
      </c>
      <c r="BA98" s="162">
        <v>42767</v>
      </c>
      <c r="BB98" s="162">
        <v>42795</v>
      </c>
      <c r="BC98" s="162">
        <v>42826</v>
      </c>
      <c r="BD98" s="162">
        <v>42856</v>
      </c>
      <c r="BE98" s="162">
        <v>42887</v>
      </c>
      <c r="BF98" s="162">
        <v>42917</v>
      </c>
      <c r="BG98" s="162">
        <v>42948</v>
      </c>
      <c r="BH98" s="162">
        <v>42979</v>
      </c>
      <c r="BI98" s="162">
        <v>43009</v>
      </c>
      <c r="BJ98" s="162">
        <v>43040</v>
      </c>
      <c r="BK98" s="162">
        <v>43070</v>
      </c>
      <c r="BL98" s="162">
        <v>43101</v>
      </c>
      <c r="BM98" s="162">
        <v>43132</v>
      </c>
      <c r="BN98" s="162">
        <v>43160</v>
      </c>
      <c r="BO98" s="162">
        <v>43191</v>
      </c>
      <c r="BP98" s="162">
        <v>43221</v>
      </c>
      <c r="BQ98" s="162">
        <v>43252</v>
      </c>
      <c r="BR98" s="162">
        <v>43282</v>
      </c>
      <c r="BS98" s="162">
        <v>43313</v>
      </c>
      <c r="BT98" s="162">
        <v>43344</v>
      </c>
      <c r="BU98" s="162">
        <v>43374</v>
      </c>
      <c r="BV98" s="162">
        <v>43405</v>
      </c>
      <c r="BW98" s="162">
        <v>43435</v>
      </c>
      <c r="BX98" s="162">
        <v>43466</v>
      </c>
      <c r="BY98" s="162">
        <v>43497</v>
      </c>
      <c r="BZ98" s="162">
        <v>43525</v>
      </c>
      <c r="CA98" s="162">
        <v>43556</v>
      </c>
      <c r="CB98" s="162">
        <v>43586</v>
      </c>
      <c r="CC98" s="162">
        <v>43617</v>
      </c>
      <c r="CD98" s="162">
        <v>43647</v>
      </c>
      <c r="CE98" s="162">
        <v>43678</v>
      </c>
      <c r="CF98" s="162">
        <v>43709</v>
      </c>
      <c r="CG98" s="162">
        <v>43739</v>
      </c>
      <c r="CH98" s="162">
        <v>43770</v>
      </c>
      <c r="CI98" s="162">
        <v>43800</v>
      </c>
      <c r="CJ98" s="162">
        <v>43831</v>
      </c>
      <c r="CK98" s="162">
        <v>43862</v>
      </c>
      <c r="CL98" s="162">
        <v>43891</v>
      </c>
      <c r="CM98" s="162">
        <v>43922</v>
      </c>
      <c r="CN98" s="162">
        <v>43952</v>
      </c>
      <c r="CO98" s="162">
        <v>43983</v>
      </c>
      <c r="CP98" s="162">
        <v>44013</v>
      </c>
      <c r="CQ98" s="162">
        <v>44044</v>
      </c>
      <c r="CR98" s="162">
        <v>44075</v>
      </c>
      <c r="CS98" s="162">
        <v>44105</v>
      </c>
      <c r="CT98" s="162">
        <v>44136</v>
      </c>
      <c r="CU98" s="162">
        <v>44166</v>
      </c>
      <c r="CV98" s="162">
        <v>44197</v>
      </c>
      <c r="CW98" s="162">
        <v>44228</v>
      </c>
      <c r="CX98" s="162">
        <v>44256</v>
      </c>
      <c r="CY98" s="162">
        <v>44287</v>
      </c>
      <c r="CZ98" s="162">
        <v>44317</v>
      </c>
      <c r="DA98" s="162">
        <v>44348</v>
      </c>
      <c r="DB98" s="162">
        <v>44378</v>
      </c>
      <c r="DC98" s="162">
        <v>44409</v>
      </c>
      <c r="DD98" s="162">
        <v>44440</v>
      </c>
      <c r="DE98" s="162">
        <v>44470</v>
      </c>
      <c r="DF98" s="162">
        <v>44501</v>
      </c>
      <c r="DG98" s="162">
        <v>44531</v>
      </c>
      <c r="DH98" s="162">
        <v>44562</v>
      </c>
      <c r="DI98" s="162">
        <v>44593</v>
      </c>
      <c r="DJ98" s="162">
        <v>44621</v>
      </c>
      <c r="DK98" s="162">
        <v>44652</v>
      </c>
      <c r="DL98" s="162">
        <v>44682</v>
      </c>
      <c r="DM98" s="162">
        <v>44713</v>
      </c>
      <c r="DN98" s="162">
        <v>44743</v>
      </c>
      <c r="DO98" s="162">
        <v>44774</v>
      </c>
      <c r="DP98" s="162">
        <v>44805</v>
      </c>
      <c r="DQ98" s="162">
        <v>44835</v>
      </c>
      <c r="DR98" s="162">
        <v>44866</v>
      </c>
      <c r="DS98" s="162">
        <v>44896</v>
      </c>
      <c r="DT98" s="162">
        <v>44927</v>
      </c>
      <c r="DU98" s="162">
        <v>44958</v>
      </c>
      <c r="DV98" s="162">
        <v>44986</v>
      </c>
      <c r="DW98" s="162">
        <v>45017</v>
      </c>
      <c r="DX98" s="162">
        <v>45047</v>
      </c>
      <c r="DY98" s="162">
        <v>45078</v>
      </c>
      <c r="DZ98" s="162">
        <v>45108</v>
      </c>
      <c r="EA98" s="162">
        <v>45139</v>
      </c>
      <c r="EB98" s="162">
        <v>45170</v>
      </c>
      <c r="EC98" s="162">
        <v>45200</v>
      </c>
      <c r="ED98" s="162">
        <v>45231</v>
      </c>
      <c r="EE98" s="162">
        <v>45261</v>
      </c>
      <c r="EF98" s="162">
        <v>45292</v>
      </c>
      <c r="EG98" s="162">
        <v>45323</v>
      </c>
      <c r="EH98" s="162">
        <v>45352</v>
      </c>
      <c r="EI98" s="162">
        <v>45383</v>
      </c>
      <c r="EJ98" s="162">
        <v>45413</v>
      </c>
      <c r="EK98" s="162">
        <v>45444</v>
      </c>
      <c r="EL98" s="162">
        <v>45474</v>
      </c>
      <c r="EM98" s="162">
        <v>45505</v>
      </c>
      <c r="EN98" s="162">
        <v>45536</v>
      </c>
      <c r="EO98" s="162">
        <v>45566</v>
      </c>
      <c r="EP98" s="162">
        <v>45597</v>
      </c>
      <c r="EQ98" s="162">
        <v>45627</v>
      </c>
      <c r="ER98" s="162">
        <v>45658</v>
      </c>
      <c r="ES98" s="162">
        <v>45689</v>
      </c>
      <c r="ET98" s="162">
        <v>45717</v>
      </c>
      <c r="EU98" s="162">
        <v>45748</v>
      </c>
      <c r="EV98" s="162">
        <v>45778</v>
      </c>
      <c r="EW98" s="162">
        <v>45809</v>
      </c>
      <c r="EX98" s="162">
        <v>45839</v>
      </c>
      <c r="EY98" s="162">
        <v>45870</v>
      </c>
      <c r="EZ98" s="162">
        <v>45901</v>
      </c>
      <c r="FA98" s="162">
        <v>45931</v>
      </c>
      <c r="FB98" s="162">
        <v>45962</v>
      </c>
      <c r="FC98" s="162">
        <v>45992</v>
      </c>
      <c r="FD98" s="162">
        <v>46023</v>
      </c>
      <c r="FE98" s="162">
        <v>46054</v>
      </c>
      <c r="FF98" s="162">
        <v>46082</v>
      </c>
      <c r="FG98" s="162">
        <v>46113</v>
      </c>
      <c r="FH98" s="162">
        <v>46143</v>
      </c>
      <c r="FI98" s="162">
        <v>46174</v>
      </c>
      <c r="FJ98" s="162">
        <v>46204</v>
      </c>
      <c r="FK98" s="162">
        <v>46235</v>
      </c>
      <c r="FL98" s="162">
        <v>46266</v>
      </c>
      <c r="FM98" s="162">
        <v>46296</v>
      </c>
      <c r="FN98" s="162">
        <v>46327</v>
      </c>
      <c r="FO98" s="162">
        <v>46357</v>
      </c>
      <c r="FP98" s="162">
        <v>46388</v>
      </c>
      <c r="FQ98" s="162">
        <v>46419</v>
      </c>
      <c r="FR98" s="162">
        <v>46447</v>
      </c>
      <c r="FS98" s="162">
        <v>46478</v>
      </c>
      <c r="FT98" s="162">
        <v>46508</v>
      </c>
      <c r="FU98" s="162">
        <v>46539</v>
      </c>
      <c r="FV98" s="162">
        <v>46569</v>
      </c>
      <c r="FW98" s="162">
        <v>46600</v>
      </c>
      <c r="FX98" s="162">
        <v>46631</v>
      </c>
      <c r="FY98" s="162">
        <v>46661</v>
      </c>
      <c r="FZ98" s="162">
        <v>46692</v>
      </c>
      <c r="GA98" s="162">
        <v>46722</v>
      </c>
    </row>
    <row r="99" spans="2:183">
      <c r="B99" s="75" t="s">
        <v>4</v>
      </c>
      <c r="C99" s="163" t="s">
        <v>34</v>
      </c>
      <c r="D99" s="164">
        <v>146</v>
      </c>
      <c r="E99" s="165">
        <v>146</v>
      </c>
      <c r="F99" s="165">
        <v>146</v>
      </c>
      <c r="G99" s="165">
        <v>146</v>
      </c>
      <c r="H99" s="165">
        <v>146</v>
      </c>
      <c r="I99" s="165">
        <v>146</v>
      </c>
      <c r="J99" s="165">
        <v>146</v>
      </c>
      <c r="K99" s="165">
        <v>146</v>
      </c>
      <c r="L99" s="165">
        <v>146</v>
      </c>
      <c r="M99" s="165">
        <v>146</v>
      </c>
      <c r="N99" s="165">
        <v>146</v>
      </c>
      <c r="O99" s="165">
        <v>146</v>
      </c>
      <c r="P99" s="165">
        <v>146</v>
      </c>
      <c r="Q99" s="165">
        <v>146</v>
      </c>
      <c r="R99" s="165">
        <v>146</v>
      </c>
      <c r="S99" s="165">
        <v>146</v>
      </c>
      <c r="T99" s="165">
        <v>146</v>
      </c>
      <c r="U99" s="165">
        <v>146</v>
      </c>
      <c r="V99" s="165">
        <v>146</v>
      </c>
      <c r="W99" s="165">
        <v>146</v>
      </c>
      <c r="X99" s="165">
        <v>146</v>
      </c>
      <c r="Y99" s="165">
        <v>146</v>
      </c>
      <c r="Z99" s="165">
        <v>146</v>
      </c>
      <c r="AA99" s="165">
        <v>146</v>
      </c>
      <c r="AB99" s="165">
        <v>146</v>
      </c>
      <c r="AC99" s="165">
        <v>146</v>
      </c>
      <c r="AD99" s="165">
        <v>146</v>
      </c>
      <c r="AE99" s="165">
        <v>146</v>
      </c>
      <c r="AF99" s="165">
        <v>146</v>
      </c>
      <c r="AG99" s="165">
        <v>146</v>
      </c>
      <c r="AH99" s="165">
        <v>146</v>
      </c>
      <c r="AI99" s="165">
        <v>146</v>
      </c>
      <c r="AJ99" s="165">
        <v>146</v>
      </c>
      <c r="AK99" s="165">
        <v>146</v>
      </c>
      <c r="AL99" s="165">
        <v>146</v>
      </c>
      <c r="AM99" s="165">
        <v>146</v>
      </c>
      <c r="AN99" s="165">
        <v>146</v>
      </c>
      <c r="AO99" s="165">
        <v>146</v>
      </c>
      <c r="AP99" s="165">
        <v>146</v>
      </c>
      <c r="AQ99" s="165">
        <v>146</v>
      </c>
      <c r="AR99" s="165">
        <v>146</v>
      </c>
      <c r="AS99" s="165">
        <v>146</v>
      </c>
      <c r="AT99" s="165">
        <v>146</v>
      </c>
      <c r="AU99" s="165">
        <v>146</v>
      </c>
      <c r="AV99" s="165">
        <v>146</v>
      </c>
      <c r="AW99" s="165">
        <v>146</v>
      </c>
      <c r="AX99" s="165">
        <v>146</v>
      </c>
      <c r="AY99" s="165">
        <v>146</v>
      </c>
      <c r="AZ99" s="165">
        <v>146</v>
      </c>
      <c r="BA99" s="165">
        <v>146</v>
      </c>
      <c r="BB99" s="165">
        <v>146</v>
      </c>
      <c r="BC99" s="165">
        <v>146</v>
      </c>
      <c r="BD99" s="165">
        <v>146</v>
      </c>
      <c r="BE99" s="165">
        <v>146</v>
      </c>
      <c r="BF99" s="165">
        <v>146</v>
      </c>
      <c r="BG99" s="165">
        <v>146</v>
      </c>
      <c r="BH99" s="165">
        <v>146</v>
      </c>
      <c r="BI99" s="165">
        <v>146</v>
      </c>
      <c r="BJ99" s="165">
        <v>146</v>
      </c>
      <c r="BK99" s="165">
        <v>146</v>
      </c>
      <c r="BL99" s="165">
        <v>146</v>
      </c>
      <c r="BM99" s="165">
        <v>146</v>
      </c>
      <c r="BN99" s="165">
        <v>146</v>
      </c>
      <c r="BO99" s="165">
        <v>146</v>
      </c>
      <c r="BP99" s="165">
        <v>146</v>
      </c>
      <c r="BQ99" s="165">
        <v>146</v>
      </c>
      <c r="BR99" s="165">
        <v>146</v>
      </c>
      <c r="BS99" s="165">
        <v>146</v>
      </c>
      <c r="BT99" s="165">
        <v>146</v>
      </c>
      <c r="BU99" s="165">
        <v>146</v>
      </c>
      <c r="BV99" s="165">
        <v>146</v>
      </c>
      <c r="BW99" s="165">
        <v>146</v>
      </c>
      <c r="BX99" s="165">
        <v>146</v>
      </c>
      <c r="BY99" s="165">
        <v>146</v>
      </c>
      <c r="BZ99" s="165">
        <v>146</v>
      </c>
      <c r="CA99" s="165">
        <v>146</v>
      </c>
      <c r="CB99" s="165">
        <v>146</v>
      </c>
      <c r="CC99" s="165">
        <v>146</v>
      </c>
      <c r="CD99" s="165">
        <v>146</v>
      </c>
      <c r="CE99" s="165">
        <v>146</v>
      </c>
      <c r="CF99" s="165">
        <v>146</v>
      </c>
      <c r="CG99" s="165">
        <v>146</v>
      </c>
      <c r="CH99" s="165">
        <v>146</v>
      </c>
      <c r="CI99" s="165">
        <v>146</v>
      </c>
      <c r="CJ99" s="165">
        <v>146</v>
      </c>
      <c r="CK99" s="165">
        <v>146</v>
      </c>
      <c r="CL99" s="165">
        <v>146</v>
      </c>
      <c r="CM99" s="165">
        <v>146</v>
      </c>
      <c r="CN99" s="165">
        <v>146</v>
      </c>
      <c r="CO99" s="165">
        <v>146</v>
      </c>
      <c r="CP99" s="165">
        <v>146</v>
      </c>
      <c r="CQ99" s="165">
        <v>146</v>
      </c>
      <c r="CR99" s="165">
        <v>146</v>
      </c>
      <c r="CS99" s="165">
        <v>146</v>
      </c>
      <c r="CT99" s="165">
        <v>146</v>
      </c>
      <c r="CU99" s="165">
        <v>146</v>
      </c>
      <c r="CV99" s="165">
        <v>146</v>
      </c>
      <c r="CW99" s="165">
        <v>146</v>
      </c>
      <c r="CX99" s="165">
        <v>146</v>
      </c>
      <c r="CY99" s="165">
        <v>146</v>
      </c>
      <c r="CZ99" s="165">
        <v>146</v>
      </c>
      <c r="DA99" s="165">
        <v>146</v>
      </c>
      <c r="DB99" s="165">
        <v>146</v>
      </c>
      <c r="DC99" s="165">
        <v>146</v>
      </c>
      <c r="DD99" s="165">
        <v>146</v>
      </c>
      <c r="DE99" s="165">
        <v>146</v>
      </c>
      <c r="DF99" s="165">
        <v>146</v>
      </c>
      <c r="DG99" s="165">
        <v>146</v>
      </c>
      <c r="DH99" s="165">
        <v>146</v>
      </c>
      <c r="DI99" s="165">
        <v>146</v>
      </c>
      <c r="DJ99" s="165">
        <v>146</v>
      </c>
      <c r="DK99" s="165">
        <v>146</v>
      </c>
      <c r="DL99" s="165">
        <v>146</v>
      </c>
      <c r="DM99" s="165">
        <v>146</v>
      </c>
      <c r="DN99" s="165">
        <v>146</v>
      </c>
      <c r="DO99" s="165">
        <v>146</v>
      </c>
      <c r="DP99" s="165">
        <v>146</v>
      </c>
      <c r="DQ99" s="165">
        <v>146</v>
      </c>
      <c r="DR99" s="165">
        <v>146</v>
      </c>
      <c r="DS99" s="165">
        <v>146</v>
      </c>
      <c r="DT99" s="165">
        <v>146</v>
      </c>
      <c r="DU99" s="165">
        <v>146</v>
      </c>
      <c r="DV99" s="165">
        <v>146</v>
      </c>
      <c r="DW99" s="165">
        <v>146</v>
      </c>
      <c r="DX99" s="165">
        <v>146</v>
      </c>
      <c r="DY99" s="165">
        <v>146</v>
      </c>
      <c r="DZ99" s="165">
        <v>146</v>
      </c>
      <c r="EA99" s="165">
        <v>146</v>
      </c>
      <c r="EB99" s="165">
        <v>146</v>
      </c>
      <c r="EC99" s="165">
        <v>146</v>
      </c>
      <c r="ED99" s="165">
        <v>146</v>
      </c>
      <c r="EE99" s="165">
        <v>146</v>
      </c>
      <c r="EF99" s="165">
        <v>146</v>
      </c>
      <c r="EG99" s="165">
        <v>146</v>
      </c>
      <c r="EH99" s="165">
        <v>146</v>
      </c>
      <c r="EI99" s="165">
        <v>146</v>
      </c>
      <c r="EJ99" s="165">
        <v>146</v>
      </c>
      <c r="EK99" s="165">
        <v>146</v>
      </c>
      <c r="EL99" s="165">
        <v>146</v>
      </c>
      <c r="EM99" s="165">
        <v>146</v>
      </c>
      <c r="EN99" s="165">
        <v>146</v>
      </c>
      <c r="EO99" s="165">
        <v>146</v>
      </c>
      <c r="EP99" s="165">
        <v>146</v>
      </c>
      <c r="EQ99" s="165">
        <v>146</v>
      </c>
      <c r="ER99" s="165">
        <v>146</v>
      </c>
      <c r="ES99" s="165">
        <v>146</v>
      </c>
      <c r="ET99" s="165">
        <v>146</v>
      </c>
      <c r="EU99" s="165">
        <v>146</v>
      </c>
      <c r="EV99" s="165">
        <v>146</v>
      </c>
      <c r="EW99" s="165">
        <v>146</v>
      </c>
      <c r="EX99" s="165">
        <v>146</v>
      </c>
      <c r="EY99" s="165">
        <v>146</v>
      </c>
      <c r="EZ99" s="165">
        <v>146</v>
      </c>
      <c r="FA99" s="165">
        <v>146</v>
      </c>
      <c r="FB99" s="165">
        <v>146</v>
      </c>
      <c r="FC99" s="165">
        <v>146</v>
      </c>
      <c r="FD99" s="165">
        <v>146</v>
      </c>
      <c r="FE99" s="165">
        <v>146</v>
      </c>
      <c r="FF99" s="165">
        <v>146</v>
      </c>
      <c r="FG99" s="165">
        <v>146</v>
      </c>
      <c r="FH99" s="165">
        <v>146</v>
      </c>
      <c r="FI99" s="165">
        <v>146</v>
      </c>
      <c r="FJ99" s="165">
        <v>146</v>
      </c>
      <c r="FK99" s="165">
        <v>146</v>
      </c>
      <c r="FL99" s="165">
        <v>146</v>
      </c>
      <c r="FM99" s="165">
        <v>146</v>
      </c>
      <c r="FN99" s="165">
        <v>146</v>
      </c>
      <c r="FO99" s="165">
        <v>146</v>
      </c>
      <c r="FP99" s="165">
        <v>146</v>
      </c>
      <c r="FQ99" s="165">
        <v>146</v>
      </c>
      <c r="FR99" s="165">
        <v>146</v>
      </c>
      <c r="FS99" s="165">
        <v>146</v>
      </c>
      <c r="FT99" s="165">
        <v>146</v>
      </c>
      <c r="FU99" s="165">
        <v>146</v>
      </c>
      <c r="FV99" s="165">
        <v>146</v>
      </c>
      <c r="FW99" s="165">
        <v>146</v>
      </c>
      <c r="FX99" s="165">
        <v>146</v>
      </c>
      <c r="FY99" s="165">
        <v>146</v>
      </c>
      <c r="FZ99" s="165">
        <v>146</v>
      </c>
      <c r="GA99" s="165">
        <v>146</v>
      </c>
    </row>
    <row r="100" spans="2:183">
      <c r="B100" s="96" t="s">
        <v>4</v>
      </c>
      <c r="C100" s="166" t="s">
        <v>35</v>
      </c>
      <c r="D100" s="167">
        <v>45820.439667374383</v>
      </c>
      <c r="E100" s="168">
        <v>40690.21762208068</v>
      </c>
      <c r="F100" s="168">
        <v>43661.588375796178</v>
      </c>
      <c r="G100" s="168">
        <v>37277.340764331209</v>
      </c>
      <c r="H100" s="168">
        <v>9926.7728237791944</v>
      </c>
      <c r="I100" s="168">
        <v>41328.136058032556</v>
      </c>
      <c r="J100" s="168">
        <v>43239.298478414719</v>
      </c>
      <c r="K100" s="168">
        <v>43714.702760084925</v>
      </c>
      <c r="L100" s="168">
        <v>41544.464348903042</v>
      </c>
      <c r="M100" s="168">
        <v>44220.298124557681</v>
      </c>
      <c r="N100" s="168">
        <v>42093.777423920736</v>
      </c>
      <c r="O100" s="168">
        <v>42987.106334041047</v>
      </c>
      <c r="P100" s="168">
        <v>45183.059978768579</v>
      </c>
      <c r="Q100" s="168">
        <v>40527.238588110406</v>
      </c>
      <c r="R100" s="168">
        <v>42582.318648266097</v>
      </c>
      <c r="S100" s="168">
        <v>41769.564313517338</v>
      </c>
      <c r="T100" s="168">
        <v>44234.452406227887</v>
      </c>
      <c r="U100" s="168">
        <v>41515.757696390661</v>
      </c>
      <c r="V100" s="168">
        <v>43466.809094125972</v>
      </c>
      <c r="W100" s="168">
        <v>43316.055378627032</v>
      </c>
      <c r="X100" s="168">
        <v>41568.170116772824</v>
      </c>
      <c r="Y100" s="168">
        <v>44011.210191082806</v>
      </c>
      <c r="Z100" s="168">
        <v>42156.150477707008</v>
      </c>
      <c r="AA100" s="168">
        <v>42871.782112526533</v>
      </c>
      <c r="AB100" s="168">
        <v>43287.315109695679</v>
      </c>
      <c r="AC100" s="168">
        <v>39813.901716206652</v>
      </c>
      <c r="AD100" s="168">
        <v>42381.256192498229</v>
      </c>
      <c r="AE100" s="168">
        <v>40953.788481953292</v>
      </c>
      <c r="AF100" s="168">
        <v>43559.271054493984</v>
      </c>
      <c r="AG100" s="168">
        <v>41380.575902335455</v>
      </c>
      <c r="AH100" s="168">
        <v>43405.01680820949</v>
      </c>
      <c r="AI100" s="168">
        <v>43434.049893842894</v>
      </c>
      <c r="AJ100" s="168">
        <v>41374.687721160648</v>
      </c>
      <c r="AK100" s="168">
        <v>43562.898089171977</v>
      </c>
      <c r="AL100" s="168">
        <v>42096.487084217973</v>
      </c>
      <c r="AM100" s="168">
        <v>41707.650389242743</v>
      </c>
      <c r="AN100" s="168">
        <v>43040.041135881103</v>
      </c>
      <c r="AO100" s="168">
        <v>41565.33085633404</v>
      </c>
      <c r="AP100" s="168">
        <v>42753.776539278137</v>
      </c>
      <c r="AQ100" s="168">
        <v>39438.821656050961</v>
      </c>
      <c r="AR100" s="168">
        <v>9713.7553078556266</v>
      </c>
      <c r="AS100" s="168">
        <v>41820.716118188255</v>
      </c>
      <c r="AT100" s="168">
        <v>42975.224699221515</v>
      </c>
      <c r="AU100" s="168">
        <v>44161.228768577494</v>
      </c>
      <c r="AV100" s="168">
        <v>41266.573336871908</v>
      </c>
      <c r="AW100" s="168">
        <v>43564.559447983011</v>
      </c>
      <c r="AX100" s="168">
        <v>42253.397469922158</v>
      </c>
      <c r="AY100" s="168">
        <v>42057.562809624913</v>
      </c>
      <c r="AZ100" s="168">
        <v>43011.887384996458</v>
      </c>
      <c r="BA100" s="168">
        <v>39550.759023354571</v>
      </c>
      <c r="BB100" s="168">
        <v>40343.459837225761</v>
      </c>
      <c r="BC100" s="168">
        <v>38207.600849256902</v>
      </c>
      <c r="BD100" s="168">
        <v>40047.173566878984</v>
      </c>
      <c r="BE100" s="168">
        <v>39486.868365180468</v>
      </c>
      <c r="BF100" s="168">
        <v>40373.74469214437</v>
      </c>
      <c r="BG100" s="168">
        <v>41490.882873319177</v>
      </c>
      <c r="BH100" s="168">
        <v>38055.074309978765</v>
      </c>
      <c r="BI100" s="168">
        <v>40569.516100495399</v>
      </c>
      <c r="BJ100" s="168">
        <v>39307.158970276003</v>
      </c>
      <c r="BK100" s="168">
        <v>39567.011677282375</v>
      </c>
      <c r="BL100" s="168">
        <v>43397.666312809626</v>
      </c>
      <c r="BM100" s="168">
        <v>40432.767162066528</v>
      </c>
      <c r="BN100" s="168">
        <v>40662.738411181883</v>
      </c>
      <c r="BO100" s="168">
        <v>39618.185598018397</v>
      </c>
      <c r="BP100" s="168">
        <v>41473.322717622083</v>
      </c>
      <c r="BQ100" s="168">
        <v>39740.832891012025</v>
      </c>
      <c r="BR100" s="168">
        <v>42693.537685774943</v>
      </c>
      <c r="BS100" s="168">
        <v>42954.546178343953</v>
      </c>
      <c r="BT100" s="168">
        <v>39895.43259023354</v>
      </c>
      <c r="BU100" s="168">
        <v>41601.150477707008</v>
      </c>
      <c r="BV100" s="168">
        <v>43971.865711252649</v>
      </c>
      <c r="BW100" s="168">
        <v>43900.886854210898</v>
      </c>
      <c r="BX100" s="168">
        <v>46283.270966029726</v>
      </c>
      <c r="BY100" s="168">
        <v>42590.954971691433</v>
      </c>
      <c r="BZ100" s="168">
        <v>46007.757430997881</v>
      </c>
      <c r="CA100" s="168">
        <v>7378.2249646142955</v>
      </c>
      <c r="CB100" s="168">
        <v>9589.1993984430283</v>
      </c>
      <c r="CC100" s="168">
        <v>41031.573336871908</v>
      </c>
      <c r="CD100" s="168">
        <v>45529.383846426048</v>
      </c>
      <c r="CE100" s="168">
        <v>46159.739030431701</v>
      </c>
      <c r="CF100" s="168">
        <v>43894.970806794052</v>
      </c>
      <c r="CG100" s="168">
        <v>46343.666843595187</v>
      </c>
      <c r="CH100" s="168">
        <v>45966.03237791932</v>
      </c>
      <c r="CI100" s="168">
        <v>46672.859164897382</v>
      </c>
      <c r="CJ100" s="168">
        <v>47913.597841472052</v>
      </c>
      <c r="CK100" s="168">
        <v>44909.158262561927</v>
      </c>
      <c r="CL100" s="168">
        <v>47981.61624203821</v>
      </c>
      <c r="CM100" s="168">
        <v>44866.966560509558</v>
      </c>
      <c r="CN100" s="168">
        <v>44962.430113234252</v>
      </c>
      <c r="CO100" s="168">
        <v>43710.119426751589</v>
      </c>
      <c r="CP100" s="168">
        <v>45528.543435951877</v>
      </c>
      <c r="CQ100" s="168">
        <v>45565.112349610761</v>
      </c>
      <c r="CR100" s="168">
        <v>44618.279370134464</v>
      </c>
      <c r="CS100" s="168">
        <v>46371.107572540692</v>
      </c>
      <c r="CT100" s="168">
        <v>45237.639773531497</v>
      </c>
      <c r="CU100" s="168">
        <v>46310.255219391365</v>
      </c>
      <c r="CV100" s="168">
        <v>47834.593949044582</v>
      </c>
      <c r="CW100" s="168">
        <v>43282.048832271765</v>
      </c>
      <c r="CX100" s="168">
        <v>48016.841383581035</v>
      </c>
      <c r="CY100" s="168">
        <v>44731.391985138005</v>
      </c>
      <c r="CZ100" s="168">
        <v>45366.534854918616</v>
      </c>
      <c r="DA100" s="168">
        <v>43983.501415428167</v>
      </c>
      <c r="DB100" s="168">
        <v>45292.714525831565</v>
      </c>
      <c r="DC100" s="168">
        <v>46077.179759377213</v>
      </c>
      <c r="DD100" s="168">
        <v>43981.016012031141</v>
      </c>
      <c r="DE100" s="168">
        <v>45913.271850672325</v>
      </c>
      <c r="DF100" s="168">
        <v>46107.337668082095</v>
      </c>
      <c r="DG100" s="168">
        <v>46013.656670205237</v>
      </c>
      <c r="DH100" s="168">
        <v>47919.436482661011</v>
      </c>
      <c r="DI100" s="168">
        <v>43402.025831564046</v>
      </c>
      <c r="DJ100" s="168">
        <v>48034.125088464258</v>
      </c>
      <c r="DK100" s="168">
        <v>43291.318117480536</v>
      </c>
      <c r="DL100" s="168">
        <v>5844.698779193207</v>
      </c>
      <c r="DM100" s="168">
        <v>43707.921532200991</v>
      </c>
      <c r="DN100" s="168">
        <v>45694.1737438075</v>
      </c>
      <c r="DO100" s="168">
        <v>46132.618984430293</v>
      </c>
      <c r="DP100" s="168">
        <v>43906.404812455767</v>
      </c>
      <c r="DQ100" s="168">
        <v>46380.80546709129</v>
      </c>
      <c r="DR100" s="168">
        <v>46117.861818825193</v>
      </c>
      <c r="DS100" s="168">
        <v>45810.172505307855</v>
      </c>
      <c r="DT100" s="168">
        <v>47643.715498938436</v>
      </c>
      <c r="DU100" s="168">
        <v>43130.078290870486</v>
      </c>
      <c r="DV100" s="168">
        <v>47736.459660297238</v>
      </c>
      <c r="DW100" s="168">
        <v>44624.834129511677</v>
      </c>
      <c r="DX100" s="168">
        <v>45655.025212314227</v>
      </c>
      <c r="DY100" s="168">
        <v>42696.338021939133</v>
      </c>
      <c r="DZ100" s="168">
        <v>45799.578910120312</v>
      </c>
      <c r="EA100" s="168">
        <v>45915.212314225057</v>
      </c>
      <c r="EB100" s="168">
        <v>43645.22779547063</v>
      </c>
      <c r="EC100" s="168">
        <v>46211.257961783442</v>
      </c>
      <c r="ED100" s="168">
        <v>45319.900477707008</v>
      </c>
      <c r="EE100" s="168">
        <v>46010.834217975935</v>
      </c>
      <c r="EF100" s="168">
        <v>47587.391631280967</v>
      </c>
      <c r="EG100" s="168">
        <v>44634.255573248411</v>
      </c>
      <c r="EH100" s="168">
        <v>47781.100495399864</v>
      </c>
      <c r="EI100" s="168">
        <v>44526.572452229302</v>
      </c>
      <c r="EJ100" s="168">
        <v>45391.216383581035</v>
      </c>
      <c r="EK100" s="168">
        <v>43062.416843595187</v>
      </c>
      <c r="EL100" s="168">
        <v>45973.148443029015</v>
      </c>
      <c r="EM100" s="168">
        <v>45487.042639773535</v>
      </c>
      <c r="EN100" s="168">
        <v>43975.174716914364</v>
      </c>
      <c r="EO100" s="168">
        <v>46189.742126680823</v>
      </c>
      <c r="EP100" s="168">
        <v>45575.37685774947</v>
      </c>
      <c r="EQ100" s="168">
        <v>46259.341383581035</v>
      </c>
      <c r="ER100" s="168">
        <v>47081.40392781316</v>
      </c>
      <c r="ES100" s="168">
        <v>42748.308121019109</v>
      </c>
      <c r="ET100" s="168">
        <v>46922.682236376502</v>
      </c>
      <c r="EU100" s="168">
        <v>36281.175247699932</v>
      </c>
      <c r="EV100" s="168">
        <v>15556.426486199574</v>
      </c>
      <c r="EW100" s="168">
        <v>41783.118807501771</v>
      </c>
      <c r="EX100" s="168">
        <v>45406.506988676578</v>
      </c>
      <c r="EY100" s="168">
        <v>45735.93418259023</v>
      </c>
      <c r="EZ100" s="168">
        <v>43391.622876857749</v>
      </c>
      <c r="FA100" s="168">
        <v>45619.122434536446</v>
      </c>
      <c r="FB100" s="168">
        <v>45081.082802547768</v>
      </c>
      <c r="FC100" s="168">
        <v>45389.20957183298</v>
      </c>
      <c r="FD100" s="168">
        <v>45877.560155697101</v>
      </c>
      <c r="FE100" s="168">
        <v>41777.147469922158</v>
      </c>
      <c r="FF100" s="168">
        <v>45884.330325548479</v>
      </c>
      <c r="FG100" s="168">
        <v>41419.613411181883</v>
      </c>
      <c r="FH100" s="168">
        <v>42727.215145081384</v>
      </c>
      <c r="FI100" s="168">
        <v>41304.831033262555</v>
      </c>
      <c r="FJ100" s="168">
        <v>44740.669674451521</v>
      </c>
      <c r="FK100" s="168">
        <v>44227.977707006372</v>
      </c>
      <c r="FL100" s="168">
        <v>42391.41542816702</v>
      </c>
      <c r="FM100" s="168">
        <v>45286.701610049538</v>
      </c>
      <c r="FN100" s="168">
        <v>44182.880396319888</v>
      </c>
      <c r="FO100" s="168">
        <v>45089.476291578205</v>
      </c>
      <c r="FP100" s="168">
        <v>45497.672505307855</v>
      </c>
      <c r="FQ100" s="168">
        <v>41331.395523708423</v>
      </c>
      <c r="FR100" s="168">
        <v>44774.16755130927</v>
      </c>
      <c r="FS100" s="168">
        <v>40858.88004246285</v>
      </c>
      <c r="FT100" s="168">
        <v>42421.394196744513</v>
      </c>
      <c r="FU100" s="168">
        <v>40925.955414012737</v>
      </c>
      <c r="FV100" s="168">
        <v>44353.220983722575</v>
      </c>
      <c r="FW100" s="168">
        <v>43621.242922859165</v>
      </c>
      <c r="FX100" s="168">
        <v>41481.483545647563</v>
      </c>
      <c r="FY100" s="168">
        <v>44302.326610049538</v>
      </c>
      <c r="FZ100" s="168">
        <v>43904.898266100499</v>
      </c>
      <c r="GA100" s="168">
        <v>44752.930378627032</v>
      </c>
    </row>
    <row r="101" spans="2:183">
      <c r="B101" s="96" t="s">
        <v>4</v>
      </c>
      <c r="C101" s="166" t="s">
        <v>36</v>
      </c>
      <c r="D101" s="169">
        <v>94441</v>
      </c>
      <c r="E101" s="170">
        <v>83718</v>
      </c>
      <c r="F101" s="170">
        <v>89565</v>
      </c>
      <c r="G101" s="170">
        <v>76586.64</v>
      </c>
      <c r="H101" s="170">
        <v>20359.240000000002</v>
      </c>
      <c r="I101" s="170">
        <v>84534.6</v>
      </c>
      <c r="J101" s="170">
        <v>88568</v>
      </c>
      <c r="K101" s="170">
        <v>89653</v>
      </c>
      <c r="L101" s="170">
        <v>85030.6</v>
      </c>
      <c r="M101" s="170">
        <v>90800</v>
      </c>
      <c r="N101" s="170">
        <v>86273.600000000006</v>
      </c>
      <c r="O101" s="170">
        <v>88004</v>
      </c>
      <c r="P101" s="170">
        <v>92981</v>
      </c>
      <c r="Q101" s="170">
        <v>83359</v>
      </c>
      <c r="R101" s="170">
        <v>87095</v>
      </c>
      <c r="S101" s="170">
        <v>85535.6</v>
      </c>
      <c r="T101" s="170">
        <v>90830</v>
      </c>
      <c r="U101" s="170">
        <v>84981.6</v>
      </c>
      <c r="V101" s="170">
        <v>89086</v>
      </c>
      <c r="W101" s="170">
        <v>88756</v>
      </c>
      <c r="X101" s="170">
        <v>85083.6</v>
      </c>
      <c r="Y101" s="170">
        <v>90336</v>
      </c>
      <c r="Z101" s="170">
        <v>86414.6</v>
      </c>
      <c r="AA101" s="170">
        <v>87739</v>
      </c>
      <c r="AB101" s="170">
        <v>88701</v>
      </c>
      <c r="AC101" s="170">
        <v>81725</v>
      </c>
      <c r="AD101" s="170">
        <v>86654</v>
      </c>
      <c r="AE101" s="170">
        <v>83699</v>
      </c>
      <c r="AF101" s="170">
        <v>89310</v>
      </c>
      <c r="AG101" s="170">
        <v>84680.6</v>
      </c>
      <c r="AH101" s="170">
        <v>88947</v>
      </c>
      <c r="AI101" s="170">
        <v>89026</v>
      </c>
      <c r="AJ101" s="170">
        <v>84652.6</v>
      </c>
      <c r="AK101" s="170">
        <v>89322</v>
      </c>
      <c r="AL101" s="170">
        <v>86277</v>
      </c>
      <c r="AM101" s="170">
        <v>85126</v>
      </c>
      <c r="AN101" s="170">
        <v>88131</v>
      </c>
      <c r="AO101" s="170">
        <v>85398</v>
      </c>
      <c r="AP101" s="170">
        <v>87489</v>
      </c>
      <c r="AQ101" s="170">
        <v>80566</v>
      </c>
      <c r="AR101" s="170">
        <v>19881.240000000002</v>
      </c>
      <c r="AS101" s="170">
        <v>85685.6</v>
      </c>
      <c r="AT101" s="170">
        <v>87985</v>
      </c>
      <c r="AU101" s="170">
        <v>90647</v>
      </c>
      <c r="AV101" s="170">
        <v>84388</v>
      </c>
      <c r="AW101" s="170">
        <v>89325</v>
      </c>
      <c r="AX101" s="170">
        <v>86636.6</v>
      </c>
      <c r="AY101" s="170">
        <v>85908</v>
      </c>
      <c r="AZ101" s="170">
        <v>88034</v>
      </c>
      <c r="BA101" s="170">
        <v>81122</v>
      </c>
      <c r="BB101" s="170">
        <v>81972</v>
      </c>
      <c r="BC101" s="170">
        <v>77409.600000000006</v>
      </c>
      <c r="BD101" s="170">
        <v>81275</v>
      </c>
      <c r="BE101" s="170">
        <v>80319</v>
      </c>
      <c r="BF101" s="170">
        <v>82005</v>
      </c>
      <c r="BG101" s="170">
        <v>84551</v>
      </c>
      <c r="BH101" s="170">
        <v>77057</v>
      </c>
      <c r="BI101" s="170">
        <v>82454</v>
      </c>
      <c r="BJ101" s="170">
        <v>79900</v>
      </c>
      <c r="BK101" s="170">
        <v>80190</v>
      </c>
      <c r="BL101" s="170">
        <v>88925</v>
      </c>
      <c r="BM101" s="170">
        <v>83142</v>
      </c>
      <c r="BN101" s="170">
        <v>82687</v>
      </c>
      <c r="BO101" s="170">
        <v>80626.600000000006</v>
      </c>
      <c r="BP101" s="170">
        <v>84502</v>
      </c>
      <c r="BQ101" s="170">
        <v>80886</v>
      </c>
      <c r="BR101" s="170">
        <v>87292</v>
      </c>
      <c r="BS101" s="170">
        <v>87870</v>
      </c>
      <c r="BT101" s="170">
        <v>81234.600000000006</v>
      </c>
      <c r="BU101" s="170">
        <v>84771</v>
      </c>
      <c r="BV101" s="170">
        <v>90487.6</v>
      </c>
      <c r="BW101" s="170">
        <v>90078</v>
      </c>
      <c r="BX101" s="170">
        <v>95448</v>
      </c>
      <c r="BY101" s="170">
        <v>87997</v>
      </c>
      <c r="BZ101" s="170">
        <v>94844</v>
      </c>
      <c r="CA101" s="170">
        <v>15186.6</v>
      </c>
      <c r="CB101" s="170">
        <v>19577</v>
      </c>
      <c r="CC101" s="170">
        <v>83794.600000000006</v>
      </c>
      <c r="CD101" s="170">
        <v>93695</v>
      </c>
      <c r="CE101" s="170">
        <v>95124</v>
      </c>
      <c r="CF101" s="170">
        <v>90291.6</v>
      </c>
      <c r="CG101" s="170">
        <v>95547</v>
      </c>
      <c r="CH101" s="170">
        <v>94999.6</v>
      </c>
      <c r="CI101" s="170">
        <v>96290</v>
      </c>
      <c r="CJ101" s="170">
        <v>100118</v>
      </c>
      <c r="CK101" s="170">
        <v>93856</v>
      </c>
      <c r="CL101" s="170">
        <v>100276</v>
      </c>
      <c r="CM101" s="170">
        <v>93444.6</v>
      </c>
      <c r="CN101" s="170">
        <v>93367</v>
      </c>
      <c r="CO101" s="170">
        <v>90811.6</v>
      </c>
      <c r="CP101" s="170">
        <v>94648</v>
      </c>
      <c r="CQ101" s="170">
        <v>94719</v>
      </c>
      <c r="CR101" s="170">
        <v>92862.6</v>
      </c>
      <c r="CS101" s="170">
        <v>96565</v>
      </c>
      <c r="CT101" s="170">
        <v>94295</v>
      </c>
      <c r="CU101" s="170">
        <v>96437</v>
      </c>
      <c r="CV101" s="170">
        <v>99442</v>
      </c>
      <c r="CW101" s="170">
        <v>89992</v>
      </c>
      <c r="CX101" s="170">
        <v>99855</v>
      </c>
      <c r="CY101" s="170">
        <v>92660</v>
      </c>
      <c r="CZ101" s="170">
        <v>93824</v>
      </c>
      <c r="DA101" s="170">
        <v>90972</v>
      </c>
      <c r="DB101" s="170">
        <v>93622</v>
      </c>
      <c r="DC101" s="170">
        <v>95411</v>
      </c>
      <c r="DD101" s="170">
        <v>90950.6</v>
      </c>
      <c r="DE101" s="170">
        <v>95037</v>
      </c>
      <c r="DF101" s="170">
        <v>95796</v>
      </c>
      <c r="DG101" s="170">
        <v>95284</v>
      </c>
      <c r="DH101" s="170">
        <v>99132</v>
      </c>
      <c r="DI101" s="170">
        <v>89812</v>
      </c>
      <c r="DJ101" s="170">
        <v>99403</v>
      </c>
      <c r="DK101" s="170">
        <v>89239</v>
      </c>
      <c r="DL101" s="170">
        <v>12018</v>
      </c>
      <c r="DM101" s="170">
        <v>89885</v>
      </c>
      <c r="DN101" s="170">
        <v>94066</v>
      </c>
      <c r="DO101" s="170">
        <v>95062</v>
      </c>
      <c r="DP101" s="170">
        <v>90324</v>
      </c>
      <c r="DQ101" s="170">
        <v>95621</v>
      </c>
      <c r="DR101" s="170">
        <v>95344</v>
      </c>
      <c r="DS101" s="170">
        <v>94347</v>
      </c>
      <c r="DT101" s="170">
        <v>98506</v>
      </c>
      <c r="DU101" s="170">
        <v>89187</v>
      </c>
      <c r="DV101" s="170">
        <v>98723</v>
      </c>
      <c r="DW101" s="170">
        <v>91969.600000000006</v>
      </c>
      <c r="DX101" s="170">
        <v>94023</v>
      </c>
      <c r="DY101" s="170">
        <v>87584.6</v>
      </c>
      <c r="DZ101" s="170">
        <v>94307</v>
      </c>
      <c r="EA101" s="170">
        <v>94594</v>
      </c>
      <c r="EB101" s="170">
        <v>89742</v>
      </c>
      <c r="EC101" s="170">
        <v>95249</v>
      </c>
      <c r="ED101" s="170">
        <v>93523.6</v>
      </c>
      <c r="EE101" s="170">
        <v>94790</v>
      </c>
      <c r="EF101" s="170">
        <v>98379</v>
      </c>
      <c r="EG101" s="170">
        <v>92283</v>
      </c>
      <c r="EH101" s="170">
        <v>98829</v>
      </c>
      <c r="EI101" s="170">
        <v>91752.6</v>
      </c>
      <c r="EJ101" s="170">
        <v>93423</v>
      </c>
      <c r="EK101" s="170">
        <v>88414</v>
      </c>
      <c r="EL101" s="170">
        <v>94702</v>
      </c>
      <c r="EM101" s="170">
        <v>93602</v>
      </c>
      <c r="EN101" s="170">
        <v>90483.6</v>
      </c>
      <c r="EO101" s="170">
        <v>95200</v>
      </c>
      <c r="EP101" s="170">
        <v>94114</v>
      </c>
      <c r="EQ101" s="170">
        <v>95359</v>
      </c>
      <c r="ER101" s="170">
        <v>97230</v>
      </c>
      <c r="ES101" s="170">
        <v>88330</v>
      </c>
      <c r="ET101" s="170">
        <v>96893</v>
      </c>
      <c r="EU101" s="170">
        <v>74610</v>
      </c>
      <c r="EV101" s="170">
        <v>31884.560000000001</v>
      </c>
      <c r="EW101" s="170">
        <v>85510</v>
      </c>
      <c r="EX101" s="170">
        <v>93412</v>
      </c>
      <c r="EY101" s="170">
        <v>94192</v>
      </c>
      <c r="EZ101" s="170">
        <v>89183</v>
      </c>
      <c r="FA101" s="170">
        <v>93930</v>
      </c>
      <c r="FB101" s="170">
        <v>92973</v>
      </c>
      <c r="FC101" s="170">
        <v>93374</v>
      </c>
      <c r="FD101" s="170">
        <v>94539</v>
      </c>
      <c r="FE101" s="170">
        <v>86160</v>
      </c>
      <c r="FF101" s="170">
        <v>94565</v>
      </c>
      <c r="FG101" s="170">
        <v>84687.6</v>
      </c>
      <c r="FH101" s="170">
        <v>87357</v>
      </c>
      <c r="FI101" s="170">
        <v>84424</v>
      </c>
      <c r="FJ101" s="170">
        <v>91940</v>
      </c>
      <c r="FK101" s="170">
        <v>90766</v>
      </c>
      <c r="FL101" s="170">
        <v>86888</v>
      </c>
      <c r="FM101" s="170">
        <v>93181</v>
      </c>
      <c r="FN101" s="170">
        <v>90982</v>
      </c>
      <c r="FO101" s="170">
        <v>92731</v>
      </c>
      <c r="FP101" s="170">
        <v>93684</v>
      </c>
      <c r="FQ101" s="170">
        <v>85138</v>
      </c>
      <c r="FR101" s="170">
        <v>92019</v>
      </c>
      <c r="FS101" s="170">
        <v>83412.600000000006</v>
      </c>
      <c r="FT101" s="170">
        <v>86670</v>
      </c>
      <c r="FU101" s="170">
        <v>83571.600000000006</v>
      </c>
      <c r="FV101" s="170">
        <v>91041</v>
      </c>
      <c r="FW101" s="170">
        <v>89382</v>
      </c>
      <c r="FX101" s="170">
        <v>84819</v>
      </c>
      <c r="FY101" s="170">
        <v>90946</v>
      </c>
      <c r="FZ101" s="170">
        <v>90344</v>
      </c>
      <c r="GA101" s="170">
        <v>91984</v>
      </c>
    </row>
    <row r="102" spans="2:183">
      <c r="B102" s="171" t="s">
        <v>4</v>
      </c>
      <c r="C102" s="172" t="s">
        <v>95</v>
      </c>
      <c r="D102" s="83">
        <v>0.8694303284725291</v>
      </c>
      <c r="E102" s="84">
        <v>0.8532901174168297</v>
      </c>
      <c r="F102" s="84">
        <v>0.82454153778170569</v>
      </c>
      <c r="G102" s="84">
        <v>0.72856392694063932</v>
      </c>
      <c r="H102" s="84">
        <v>0.18742856090735013</v>
      </c>
      <c r="I102" s="84">
        <v>0.80417237442922385</v>
      </c>
      <c r="J102" s="84">
        <v>0.81536308734717922</v>
      </c>
      <c r="K102" s="84">
        <v>0.82535167182206515</v>
      </c>
      <c r="L102" s="84">
        <v>0.80889079147640797</v>
      </c>
      <c r="M102" s="84">
        <v>0.83591103255265875</v>
      </c>
      <c r="N102" s="84">
        <v>0.8207153729071538</v>
      </c>
      <c r="O102" s="84">
        <v>0.8101708646339667</v>
      </c>
      <c r="P102" s="84">
        <v>0.85598946825747535</v>
      </c>
      <c r="Q102" s="84">
        <v>0.8496310339204175</v>
      </c>
      <c r="R102" s="84">
        <v>0.80180254823979968</v>
      </c>
      <c r="S102" s="84">
        <v>0.81369482496194834</v>
      </c>
      <c r="T102" s="84">
        <v>0.83618721461187218</v>
      </c>
      <c r="U102" s="84">
        <v>0.80842465753424664</v>
      </c>
      <c r="V102" s="84">
        <v>0.82013183090293118</v>
      </c>
      <c r="W102" s="84">
        <v>0.8170938282515835</v>
      </c>
      <c r="X102" s="84">
        <v>0.80939497716894981</v>
      </c>
      <c r="Y102" s="84">
        <v>0.83163941670349095</v>
      </c>
      <c r="Z102" s="84">
        <v>0.82205669710806706</v>
      </c>
      <c r="AA102" s="84">
        <v>0.80773125644424804</v>
      </c>
      <c r="AB102" s="84">
        <v>0.81658749447635881</v>
      </c>
      <c r="AC102" s="84">
        <v>0.83297659817351599</v>
      </c>
      <c r="AD102" s="84">
        <v>0.79774267196936222</v>
      </c>
      <c r="AE102" s="84">
        <v>0.79622336377473368</v>
      </c>
      <c r="AF102" s="84">
        <v>0.82219399027839146</v>
      </c>
      <c r="AG102" s="84">
        <v>0.80556126331811273</v>
      </c>
      <c r="AH102" s="84">
        <v>0.81885218736190901</v>
      </c>
      <c r="AI102" s="84">
        <v>0.81957946678450433</v>
      </c>
      <c r="AJ102" s="84">
        <v>0.8052949010654491</v>
      </c>
      <c r="AK102" s="84">
        <v>0.82230446310207694</v>
      </c>
      <c r="AL102" s="84">
        <v>0.82074771689497716</v>
      </c>
      <c r="AM102" s="84">
        <v>0.783675799086758</v>
      </c>
      <c r="AN102" s="84">
        <v>0.81134003535130361</v>
      </c>
      <c r="AO102" s="84">
        <v>0.84039914974019836</v>
      </c>
      <c r="AP102" s="84">
        <v>0.80542973928413608</v>
      </c>
      <c r="AQ102" s="84">
        <v>0.76641933028919329</v>
      </c>
      <c r="AR102" s="84">
        <v>0.18302806009721609</v>
      </c>
      <c r="AS102" s="84">
        <v>0.81512176560121774</v>
      </c>
      <c r="AT102" s="84">
        <v>0.80999594932979824</v>
      </c>
      <c r="AU102" s="84">
        <v>0.83450250405067017</v>
      </c>
      <c r="AV102" s="84">
        <v>0.80277777777777781</v>
      </c>
      <c r="AW102" s="84">
        <v>0.82233208130799829</v>
      </c>
      <c r="AX102" s="84">
        <v>0.8241685692541858</v>
      </c>
      <c r="AY102" s="84">
        <v>0.79087494476358811</v>
      </c>
      <c r="AZ102" s="84">
        <v>0.81044704669318013</v>
      </c>
      <c r="BA102" s="84">
        <v>0.82683056099151986</v>
      </c>
      <c r="BB102" s="84">
        <v>0.75463985859478566</v>
      </c>
      <c r="BC102" s="84">
        <v>0.73639269406392704</v>
      </c>
      <c r="BD102" s="84">
        <v>0.74822322875239355</v>
      </c>
      <c r="BE102" s="84">
        <v>0.76406963470319633</v>
      </c>
      <c r="BF102" s="84">
        <v>0.75494365885992043</v>
      </c>
      <c r="BG102" s="84">
        <v>0.77838230961850052</v>
      </c>
      <c r="BH102" s="84">
        <v>0.73303843226788434</v>
      </c>
      <c r="BI102" s="84">
        <v>0.75907718367948152</v>
      </c>
      <c r="BJ102" s="84">
        <v>0.76008371385083717</v>
      </c>
      <c r="BK102" s="84">
        <v>0.73823464427750773</v>
      </c>
      <c r="BL102" s="84">
        <v>0.81864965385181909</v>
      </c>
      <c r="BM102" s="84">
        <v>0.84741927592954991</v>
      </c>
      <c r="BN102" s="84">
        <v>0.76122219767270582</v>
      </c>
      <c r="BO102" s="84">
        <v>0.76699581430745822</v>
      </c>
      <c r="BP102" s="84">
        <v>0.77793121225511852</v>
      </c>
      <c r="BQ102" s="84">
        <v>0.76946347031963469</v>
      </c>
      <c r="BR102" s="84">
        <v>0.80361614376196788</v>
      </c>
      <c r="BS102" s="84">
        <v>0.8089372514361467</v>
      </c>
      <c r="BT102" s="84">
        <v>0.77277968036529687</v>
      </c>
      <c r="BU102" s="84">
        <v>0.78040764471939905</v>
      </c>
      <c r="BV102" s="84">
        <v>0.86080289193302895</v>
      </c>
      <c r="BW102" s="84">
        <v>0.82926425099425538</v>
      </c>
      <c r="BX102" s="84">
        <v>0.87870083959346001</v>
      </c>
      <c r="BY102" s="84">
        <v>0.89690353881278539</v>
      </c>
      <c r="BZ102" s="84">
        <v>0.87314037413462953</v>
      </c>
      <c r="CA102" s="84">
        <v>0.14446917808219178</v>
      </c>
      <c r="CB102" s="84">
        <v>0.18022720577404625</v>
      </c>
      <c r="CC102" s="84">
        <v>0.79713280060882807</v>
      </c>
      <c r="CD102" s="84">
        <v>0.86256260126675499</v>
      </c>
      <c r="CE102" s="84">
        <v>0.87571807335395491</v>
      </c>
      <c r="CF102" s="84">
        <v>0.85893835616438363</v>
      </c>
      <c r="CG102" s="84">
        <v>0.87961224038886432</v>
      </c>
      <c r="CH102" s="84">
        <v>0.9037252663622527</v>
      </c>
      <c r="CI102" s="84">
        <v>0.88645234938871709</v>
      </c>
      <c r="CJ102" s="84">
        <v>0.9216931801443512</v>
      </c>
      <c r="CK102" s="84">
        <v>0.92363407337427172</v>
      </c>
      <c r="CL102" s="84">
        <v>0.92314773898954194</v>
      </c>
      <c r="CM102" s="84">
        <v>0.88893264840182651</v>
      </c>
      <c r="CN102" s="84">
        <v>0.85954301075268813</v>
      </c>
      <c r="CO102" s="84">
        <v>0.86388508371385087</v>
      </c>
      <c r="CP102" s="84">
        <v>0.87133598468110174</v>
      </c>
      <c r="CQ102" s="84">
        <v>0.87198961555457355</v>
      </c>
      <c r="CR102" s="84">
        <v>0.88339611872146129</v>
      </c>
      <c r="CS102" s="84">
        <v>0.88898401826484019</v>
      </c>
      <c r="CT102" s="84">
        <v>0.89702245053272456</v>
      </c>
      <c r="CU102" s="84">
        <v>0.88780564147886287</v>
      </c>
      <c r="CV102" s="84">
        <v>0.91546987774340849</v>
      </c>
      <c r="CW102" s="84">
        <v>0.91723744292237441</v>
      </c>
      <c r="CX102" s="84">
        <v>0.91927198409191335</v>
      </c>
      <c r="CY102" s="84">
        <v>0.88146879756468799</v>
      </c>
      <c r="CZ102" s="84">
        <v>0.86375018412137283</v>
      </c>
      <c r="DA102" s="84">
        <v>0.86541095890410957</v>
      </c>
      <c r="DB102" s="84">
        <v>0.86189055825600236</v>
      </c>
      <c r="DC102" s="84">
        <v>0.87836021505376349</v>
      </c>
      <c r="DD102" s="84">
        <v>0.86520738203957392</v>
      </c>
      <c r="DE102" s="84">
        <v>0.87491714538223597</v>
      </c>
      <c r="DF102" s="84">
        <v>0.91130136986301369</v>
      </c>
      <c r="DG102" s="84">
        <v>0.87719104433642658</v>
      </c>
      <c r="DH102" s="84">
        <v>0.91261599646486968</v>
      </c>
      <c r="DI102" s="84">
        <v>0.91540280495759951</v>
      </c>
      <c r="DJ102" s="84">
        <v>0.91511084106643104</v>
      </c>
      <c r="DK102" s="84">
        <v>0.84892503805175035</v>
      </c>
      <c r="DL102" s="84">
        <v>0.11063853292090146</v>
      </c>
      <c r="DM102" s="84">
        <v>0.85507039573820398</v>
      </c>
      <c r="DN102" s="84">
        <v>0.86597805273236117</v>
      </c>
      <c r="DO102" s="84">
        <v>0.87514729709824712</v>
      </c>
      <c r="DP102" s="84">
        <v>0.85924657534246573</v>
      </c>
      <c r="DQ102" s="84">
        <v>0.88029348946825747</v>
      </c>
      <c r="DR102" s="84">
        <v>0.90700152207001528</v>
      </c>
      <c r="DS102" s="84">
        <v>0.86856495802032696</v>
      </c>
      <c r="DT102" s="84">
        <v>0.90685299749594928</v>
      </c>
      <c r="DU102" s="84">
        <v>0.90903253424657537</v>
      </c>
      <c r="DV102" s="84">
        <v>0.90885071439092646</v>
      </c>
      <c r="DW102" s="84">
        <v>0.8749010654490107</v>
      </c>
      <c r="DX102" s="84">
        <v>0.86558219178082196</v>
      </c>
      <c r="DY102" s="84">
        <v>0.83318683409436844</v>
      </c>
      <c r="DZ102" s="84">
        <v>0.8681967152747091</v>
      </c>
      <c r="EA102" s="84">
        <v>0.87083885697451757</v>
      </c>
      <c r="EB102" s="84">
        <v>0.8537100456621004</v>
      </c>
      <c r="EC102" s="84">
        <v>0.87686883193401088</v>
      </c>
      <c r="ED102" s="84">
        <v>0.88968417047184178</v>
      </c>
      <c r="EE102" s="84">
        <v>0.87264324642804536</v>
      </c>
      <c r="EF102" s="84">
        <v>0.90568382677861248</v>
      </c>
      <c r="EG102" s="84">
        <v>0.90815422768068021</v>
      </c>
      <c r="EH102" s="84">
        <v>0.90982655766681397</v>
      </c>
      <c r="EI102" s="84">
        <v>0.87283675799086768</v>
      </c>
      <c r="EJ102" s="84">
        <v>0.86005855059655323</v>
      </c>
      <c r="EK102" s="84">
        <v>0.84107686453576869</v>
      </c>
      <c r="EL102" s="84">
        <v>0.87183311238768602</v>
      </c>
      <c r="EM102" s="84">
        <v>0.86170643688319337</v>
      </c>
      <c r="EN102" s="84">
        <v>0.86076484018264843</v>
      </c>
      <c r="EO102" s="84">
        <v>0.87641773457062899</v>
      </c>
      <c r="EP102" s="84">
        <v>0.89530060882800611</v>
      </c>
      <c r="EQ102" s="84">
        <v>0.87788149948446015</v>
      </c>
      <c r="ER102" s="84">
        <v>0.89510605391073794</v>
      </c>
      <c r="ES102" s="84">
        <v>0.90029761904761907</v>
      </c>
      <c r="ET102" s="84">
        <v>0.89200360877890705</v>
      </c>
      <c r="EU102" s="84">
        <v>0.70976027397260277</v>
      </c>
      <c r="EV102" s="84">
        <v>0.29353144793047581</v>
      </c>
      <c r="EW102" s="84">
        <v>0.81345129375951297</v>
      </c>
      <c r="EX102" s="84">
        <v>0.85995728384150827</v>
      </c>
      <c r="EY102" s="84">
        <v>0.86713801738105756</v>
      </c>
      <c r="EZ102" s="84">
        <v>0.84839231354642308</v>
      </c>
      <c r="FA102" s="84">
        <v>0.86472602739726023</v>
      </c>
      <c r="FB102" s="84">
        <v>0.88444634703196345</v>
      </c>
      <c r="FC102" s="84">
        <v>0.85960745323317134</v>
      </c>
      <c r="FD102" s="84">
        <v>0.870332523199293</v>
      </c>
      <c r="FE102" s="84">
        <v>0.87818003913894327</v>
      </c>
      <c r="FF102" s="84">
        <v>0.87057188098394467</v>
      </c>
      <c r="FG102" s="84">
        <v>0.80562785388127856</v>
      </c>
      <c r="FH102" s="84">
        <v>0.80421453822359701</v>
      </c>
      <c r="FI102" s="84">
        <v>0.80312024353120248</v>
      </c>
      <c r="FJ102" s="84">
        <v>0.84640595080276915</v>
      </c>
      <c r="FK102" s="84">
        <v>0.83559802621888346</v>
      </c>
      <c r="FL102" s="84">
        <v>0.82656012176560123</v>
      </c>
      <c r="FM102" s="84">
        <v>0.85783068198556489</v>
      </c>
      <c r="FN102" s="84">
        <v>0.86550608828006093</v>
      </c>
      <c r="FO102" s="84">
        <v>0.8536879510973634</v>
      </c>
      <c r="FP102" s="84">
        <v>0.86246133451171014</v>
      </c>
      <c r="FQ102" s="84">
        <v>0.86776337247227653</v>
      </c>
      <c r="FR102" s="84">
        <v>0.84713323022536458</v>
      </c>
      <c r="FS102" s="84">
        <v>0.79349885844748869</v>
      </c>
      <c r="FT102" s="84">
        <v>0.79788996906760934</v>
      </c>
      <c r="FU102" s="84">
        <v>0.79501141552511423</v>
      </c>
      <c r="FV102" s="84">
        <v>0.83812969509500668</v>
      </c>
      <c r="FW102" s="84">
        <v>0.82285682722050379</v>
      </c>
      <c r="FX102" s="84">
        <v>0.80687785388127853</v>
      </c>
      <c r="FY102" s="84">
        <v>0.83725511857416413</v>
      </c>
      <c r="FZ102" s="84">
        <v>0.85943683409436833</v>
      </c>
      <c r="GA102" s="84">
        <v>0.84681101782294887</v>
      </c>
    </row>
    <row r="103" spans="2:183">
      <c r="B103" s="96" t="s">
        <v>4</v>
      </c>
      <c r="C103" s="166" t="s">
        <v>269</v>
      </c>
      <c r="D103" s="169">
        <v>1035908.5</v>
      </c>
      <c r="E103" s="170">
        <v>919924.44</v>
      </c>
      <c r="F103" s="170">
        <v>987101.19</v>
      </c>
      <c r="G103" s="170">
        <v>842766.12</v>
      </c>
      <c r="H103" s="170">
        <v>224424.48</v>
      </c>
      <c r="I103" s="170">
        <v>934346.5</v>
      </c>
      <c r="J103" s="170">
        <v>977554.06</v>
      </c>
      <c r="K103" s="170">
        <v>988302</v>
      </c>
      <c r="L103" s="170">
        <v>939237.25</v>
      </c>
      <c r="M103" s="170">
        <v>999732.5</v>
      </c>
      <c r="N103" s="170">
        <v>951656.12</v>
      </c>
      <c r="O103" s="170">
        <v>971852.5</v>
      </c>
      <c r="P103" s="170">
        <v>1021498.62</v>
      </c>
      <c r="Q103" s="170">
        <v>916239.81</v>
      </c>
      <c r="R103" s="170">
        <v>962701.06</v>
      </c>
      <c r="S103" s="170">
        <v>944326.31</v>
      </c>
      <c r="T103" s="170">
        <v>1000052.5</v>
      </c>
      <c r="U103" s="170">
        <v>938588.25</v>
      </c>
      <c r="V103" s="170">
        <v>982697.62</v>
      </c>
      <c r="W103" s="170">
        <v>979289.38</v>
      </c>
      <c r="X103" s="170">
        <v>939773.19</v>
      </c>
      <c r="Y103" s="170">
        <v>995005.43999999994</v>
      </c>
      <c r="Z103" s="170">
        <v>953066.25</v>
      </c>
      <c r="AA103" s="170">
        <v>969245.25</v>
      </c>
      <c r="AB103" s="170">
        <v>978639.62</v>
      </c>
      <c r="AC103" s="170">
        <v>900112.69</v>
      </c>
      <c r="AD103" s="170">
        <v>958155.44</v>
      </c>
      <c r="AE103" s="170">
        <v>925883.25</v>
      </c>
      <c r="AF103" s="170">
        <v>984788</v>
      </c>
      <c r="AG103" s="170">
        <v>935532.06</v>
      </c>
      <c r="AH103" s="170">
        <v>981300.62</v>
      </c>
      <c r="AI103" s="170">
        <v>981957</v>
      </c>
      <c r="AJ103" s="170">
        <v>935398.94</v>
      </c>
      <c r="AK103" s="170">
        <v>984870</v>
      </c>
      <c r="AL103" s="170">
        <v>951717.38</v>
      </c>
      <c r="AM103" s="170">
        <v>942926.56</v>
      </c>
      <c r="AN103" s="170">
        <v>973049.25</v>
      </c>
      <c r="AO103" s="170">
        <v>939709</v>
      </c>
      <c r="AP103" s="170">
        <v>966577.38</v>
      </c>
      <c r="AQ103" s="170">
        <v>891632.88</v>
      </c>
      <c r="AR103" s="170">
        <v>219608.58</v>
      </c>
      <c r="AS103" s="170">
        <v>945482.75</v>
      </c>
      <c r="AT103" s="170">
        <v>971583.88</v>
      </c>
      <c r="AU103" s="170">
        <v>998397.06</v>
      </c>
      <c r="AV103" s="170">
        <v>932954.69</v>
      </c>
      <c r="AW103" s="170">
        <v>984907.56</v>
      </c>
      <c r="AX103" s="170">
        <v>955264.81</v>
      </c>
      <c r="AY103" s="170">
        <v>950837.38</v>
      </c>
      <c r="AZ103" s="170">
        <v>972412.75</v>
      </c>
      <c r="BA103" s="170">
        <v>894163.56</v>
      </c>
      <c r="BB103" s="170">
        <v>912084.94</v>
      </c>
      <c r="BC103" s="170">
        <v>863797.44</v>
      </c>
      <c r="BD103" s="170">
        <v>905386.5</v>
      </c>
      <c r="BE103" s="170">
        <v>892719.12</v>
      </c>
      <c r="BF103" s="170">
        <v>912769.62</v>
      </c>
      <c r="BG103" s="170">
        <v>938025.88</v>
      </c>
      <c r="BH103" s="170">
        <v>860349.12</v>
      </c>
      <c r="BI103" s="170">
        <v>917195.62</v>
      </c>
      <c r="BJ103" s="170">
        <v>888656.25</v>
      </c>
      <c r="BK103" s="170">
        <v>894531</v>
      </c>
      <c r="BL103" s="170">
        <v>981134.44</v>
      </c>
      <c r="BM103" s="170">
        <v>914104</v>
      </c>
      <c r="BN103" s="170">
        <v>919303.19</v>
      </c>
      <c r="BO103" s="170">
        <v>895687.94</v>
      </c>
      <c r="BP103" s="170">
        <v>937628.88</v>
      </c>
      <c r="BQ103" s="170">
        <v>898460.75</v>
      </c>
      <c r="BR103" s="170">
        <v>965215.5</v>
      </c>
      <c r="BS103" s="170">
        <v>971116.38</v>
      </c>
      <c r="BT103" s="170">
        <v>901955.94</v>
      </c>
      <c r="BU103" s="170">
        <v>940518.81</v>
      </c>
      <c r="BV103" s="170">
        <v>994115.94</v>
      </c>
      <c r="BW103" s="170">
        <v>992511.25</v>
      </c>
      <c r="BX103" s="170">
        <v>1046372.19</v>
      </c>
      <c r="BY103" s="170">
        <v>962896.31</v>
      </c>
      <c r="BZ103" s="170">
        <v>1040143.38</v>
      </c>
      <c r="CA103" s="170">
        <v>166806.91</v>
      </c>
      <c r="CB103" s="170">
        <v>216792.62</v>
      </c>
      <c r="CC103" s="170">
        <v>927641.81</v>
      </c>
      <c r="CD103" s="170">
        <v>1029328.31</v>
      </c>
      <c r="CE103" s="170">
        <v>1043579.38</v>
      </c>
      <c r="CF103" s="170">
        <v>992377.5</v>
      </c>
      <c r="CG103" s="170">
        <v>1047737.62</v>
      </c>
      <c r="CH103" s="170">
        <v>1039200.06</v>
      </c>
      <c r="CI103" s="170">
        <v>1055180</v>
      </c>
      <c r="CJ103" s="170">
        <v>1083230.6200000001</v>
      </c>
      <c r="CK103" s="170">
        <v>1015306.25</v>
      </c>
      <c r="CL103" s="170">
        <v>1084768.3799999999</v>
      </c>
      <c r="CM103" s="170">
        <v>1014352.38</v>
      </c>
      <c r="CN103" s="170">
        <v>1016510.62</v>
      </c>
      <c r="CO103" s="170">
        <v>988198.38</v>
      </c>
      <c r="CP103" s="170">
        <v>1029309.31</v>
      </c>
      <c r="CQ103" s="170">
        <v>1030136.06</v>
      </c>
      <c r="CR103" s="170">
        <v>1008730.06</v>
      </c>
      <c r="CS103" s="170">
        <v>1048358</v>
      </c>
      <c r="CT103" s="170">
        <v>1022732.56</v>
      </c>
      <c r="CU103" s="170">
        <v>1046982.25</v>
      </c>
      <c r="CV103" s="170">
        <v>1081444.5</v>
      </c>
      <c r="CW103" s="170">
        <v>978520.56</v>
      </c>
      <c r="CX103" s="170">
        <v>1085564.75</v>
      </c>
      <c r="CY103" s="170">
        <v>1011287.31</v>
      </c>
      <c r="CZ103" s="170">
        <v>1025646.62</v>
      </c>
      <c r="DA103" s="170">
        <v>994379</v>
      </c>
      <c r="DB103" s="170">
        <v>1023977.69</v>
      </c>
      <c r="DC103" s="170">
        <v>1041712.88</v>
      </c>
      <c r="DD103" s="170">
        <v>994322.81</v>
      </c>
      <c r="DE103" s="170">
        <v>1038007.25</v>
      </c>
      <c r="DF103" s="170">
        <v>1042394.69</v>
      </c>
      <c r="DG103" s="170">
        <v>1040276.75</v>
      </c>
      <c r="DH103" s="170">
        <v>1083362.6200000001</v>
      </c>
      <c r="DI103" s="170">
        <v>981233</v>
      </c>
      <c r="DJ103" s="170">
        <v>1085955.5</v>
      </c>
      <c r="DK103" s="170">
        <v>978730.12</v>
      </c>
      <c r="DL103" s="170">
        <v>132136.95000000001</v>
      </c>
      <c r="DM103" s="170">
        <v>988148.69</v>
      </c>
      <c r="DN103" s="170">
        <v>1033053.88</v>
      </c>
      <c r="DO103" s="170">
        <v>1042966.25</v>
      </c>
      <c r="DP103" s="170">
        <v>992636</v>
      </c>
      <c r="DQ103" s="170">
        <v>1048577.25</v>
      </c>
      <c r="DR103" s="170">
        <v>1042632.62</v>
      </c>
      <c r="DS103" s="170">
        <v>1035676.38</v>
      </c>
      <c r="DT103" s="170">
        <v>1077129.1200000001</v>
      </c>
      <c r="DU103" s="170">
        <v>975084.81</v>
      </c>
      <c r="DV103" s="170">
        <v>1079225.8799999999</v>
      </c>
      <c r="DW103" s="170">
        <v>1008878.25</v>
      </c>
      <c r="DX103" s="170">
        <v>1032168.81</v>
      </c>
      <c r="DY103" s="170">
        <v>965278.81</v>
      </c>
      <c r="DZ103" s="170">
        <v>1035436.88</v>
      </c>
      <c r="EA103" s="170">
        <v>1038051.12</v>
      </c>
      <c r="EB103" s="170">
        <v>986731.31</v>
      </c>
      <c r="EC103" s="170">
        <v>1044744.12</v>
      </c>
      <c r="ED103" s="170">
        <v>1024592.31</v>
      </c>
      <c r="EE103" s="170">
        <v>1040212.94</v>
      </c>
      <c r="EF103" s="170">
        <v>1075855.75</v>
      </c>
      <c r="EG103" s="170">
        <v>1009091.25</v>
      </c>
      <c r="EH103" s="170">
        <v>1080235.1200000001</v>
      </c>
      <c r="EI103" s="170">
        <v>1006656.75</v>
      </c>
      <c r="EJ103" s="170">
        <v>1026204.62</v>
      </c>
      <c r="EK103" s="170">
        <v>973555.12</v>
      </c>
      <c r="EL103" s="170">
        <v>1039360.94</v>
      </c>
      <c r="EM103" s="170">
        <v>1028371.06</v>
      </c>
      <c r="EN103" s="170">
        <v>994190.75</v>
      </c>
      <c r="EO103" s="170">
        <v>1044257.69</v>
      </c>
      <c r="EP103" s="170">
        <v>1030368.12</v>
      </c>
      <c r="EQ103" s="170">
        <v>1045831.19</v>
      </c>
      <c r="ER103" s="170">
        <v>1064416.3799999999</v>
      </c>
      <c r="ES103" s="170">
        <v>966453.75</v>
      </c>
      <c r="ET103" s="170">
        <v>1060828</v>
      </c>
      <c r="EU103" s="170">
        <v>820244.81</v>
      </c>
      <c r="EV103" s="170">
        <v>351699.69</v>
      </c>
      <c r="EW103" s="170">
        <v>944632.75</v>
      </c>
      <c r="EX103" s="170">
        <v>1026550.31</v>
      </c>
      <c r="EY103" s="170">
        <v>1033998</v>
      </c>
      <c r="EZ103" s="170">
        <v>980997.81</v>
      </c>
      <c r="FA103" s="170">
        <v>1031357.12</v>
      </c>
      <c r="FB103" s="170">
        <v>1019193.12</v>
      </c>
      <c r="FC103" s="170">
        <v>1026159.25</v>
      </c>
      <c r="FD103" s="170">
        <v>1037199.88</v>
      </c>
      <c r="FE103" s="170">
        <v>944497.75</v>
      </c>
      <c r="FF103" s="170">
        <v>1037352.94</v>
      </c>
      <c r="FG103" s="170">
        <v>936414.62</v>
      </c>
      <c r="FH103" s="170">
        <v>965976.88</v>
      </c>
      <c r="FI103" s="170">
        <v>933819.62</v>
      </c>
      <c r="FJ103" s="170">
        <v>1011497.06</v>
      </c>
      <c r="FK103" s="170">
        <v>999906.12</v>
      </c>
      <c r="FL103" s="170">
        <v>958385.12</v>
      </c>
      <c r="FM103" s="170">
        <v>1023841.75</v>
      </c>
      <c r="FN103" s="170">
        <v>998886.56</v>
      </c>
      <c r="FO103" s="170">
        <v>1019382.88</v>
      </c>
      <c r="FP103" s="170">
        <v>1028611.38</v>
      </c>
      <c r="FQ103" s="170">
        <v>934420.19</v>
      </c>
      <c r="FR103" s="170">
        <v>1012254.38</v>
      </c>
      <c r="FS103" s="170">
        <v>923737.56</v>
      </c>
      <c r="FT103" s="170">
        <v>959062.88</v>
      </c>
      <c r="FU103" s="170">
        <v>925254</v>
      </c>
      <c r="FV103" s="170">
        <v>1002737.62</v>
      </c>
      <c r="FW103" s="170">
        <v>986189.06</v>
      </c>
      <c r="FX103" s="170">
        <v>937813.38</v>
      </c>
      <c r="FY103" s="170">
        <v>1001587</v>
      </c>
      <c r="FZ103" s="170">
        <v>992601.94</v>
      </c>
      <c r="GA103" s="170">
        <v>1011774.25</v>
      </c>
    </row>
    <row r="104" spans="2:183">
      <c r="B104" s="171" t="s">
        <v>4</v>
      </c>
      <c r="C104" s="172" t="s">
        <v>270</v>
      </c>
      <c r="D104" s="455">
        <v>10.96884298133226</v>
      </c>
      <c r="E104" s="456">
        <v>10.988370959650254</v>
      </c>
      <c r="F104" s="456">
        <v>11.021059454027801</v>
      </c>
      <c r="G104" s="456">
        <v>11.004087919250669</v>
      </c>
      <c r="H104" s="456">
        <v>11.023224835504665</v>
      </c>
      <c r="I104" s="456">
        <v>11.052829255713045</v>
      </c>
      <c r="J104" s="456">
        <v>11.037327928823052</v>
      </c>
      <c r="K104" s="456">
        <v>11.023635572708107</v>
      </c>
      <c r="L104" s="456">
        <v>11.045873485545203</v>
      </c>
      <c r="M104" s="456">
        <v>11.010269823788546</v>
      </c>
      <c r="N104" s="456">
        <v>11.030675896218542</v>
      </c>
      <c r="O104" s="456">
        <v>11.043276441979909</v>
      </c>
      <c r="P104" s="456">
        <v>10.986100601198094</v>
      </c>
      <c r="Q104" s="456">
        <v>10.991492340359169</v>
      </c>
      <c r="R104" s="456">
        <v>11.053459555657616</v>
      </c>
      <c r="S104" s="456">
        <v>11.040155327138642</v>
      </c>
      <c r="T104" s="456">
        <v>11.010156336012331</v>
      </c>
      <c r="U104" s="456">
        <v>11.04460553814002</v>
      </c>
      <c r="V104" s="456">
        <v>11.030887232561794</v>
      </c>
      <c r="W104" s="456">
        <v>11.033500608409572</v>
      </c>
      <c r="X104" s="456">
        <v>11.045291807116763</v>
      </c>
      <c r="Y104" s="456">
        <v>11.014495217853346</v>
      </c>
      <c r="Z104" s="456">
        <v>11.028995678970913</v>
      </c>
      <c r="AA104" s="456">
        <v>11.04691471295547</v>
      </c>
      <c r="AB104" s="456">
        <v>11.033016764185296</v>
      </c>
      <c r="AC104" s="456">
        <v>11.01392095442031</v>
      </c>
      <c r="AD104" s="456">
        <v>11.057255752763865</v>
      </c>
      <c r="AE104" s="456">
        <v>11.062058686483709</v>
      </c>
      <c r="AF104" s="456">
        <v>11.026626357630725</v>
      </c>
      <c r="AG104" s="456">
        <v>11.047773161739524</v>
      </c>
      <c r="AH104" s="456">
        <v>11.032419530731785</v>
      </c>
      <c r="AI104" s="456">
        <v>11.030002471188192</v>
      </c>
      <c r="AJ104" s="456">
        <v>11.049854818398961</v>
      </c>
      <c r="AK104" s="456">
        <v>11.026063007993551</v>
      </c>
      <c r="AL104" s="456">
        <v>11.030951238452889</v>
      </c>
      <c r="AM104" s="456">
        <v>11.076833869793013</v>
      </c>
      <c r="AN104" s="456">
        <v>11.040941893317902</v>
      </c>
      <c r="AO104" s="456">
        <v>11.003875968992247</v>
      </c>
      <c r="AP104" s="456">
        <v>11.047987518430888</v>
      </c>
      <c r="AQ104" s="456">
        <v>11.067111188342476</v>
      </c>
      <c r="AR104" s="456">
        <v>11.046020268353482</v>
      </c>
      <c r="AS104" s="456">
        <v>11.034324904067894</v>
      </c>
      <c r="AT104" s="456">
        <v>11.042608171847474</v>
      </c>
      <c r="AU104" s="456">
        <v>11.014121371915232</v>
      </c>
      <c r="AV104" s="456">
        <v>11.055537398682276</v>
      </c>
      <c r="AW104" s="456">
        <v>11.026113182199833</v>
      </c>
      <c r="AX104" s="456">
        <v>11.026111481752515</v>
      </c>
      <c r="AY104" s="456">
        <v>11.068088885784793</v>
      </c>
      <c r="AZ104" s="456">
        <v>11.045877161096849</v>
      </c>
      <c r="BA104" s="456">
        <v>11.022454574591357</v>
      </c>
      <c r="BB104" s="456">
        <v>11.126786463670522</v>
      </c>
      <c r="BC104" s="456">
        <v>11.158789607490542</v>
      </c>
      <c r="BD104" s="456">
        <v>11.139790833589664</v>
      </c>
      <c r="BE104" s="456">
        <v>11.114669256340342</v>
      </c>
      <c r="BF104" s="456">
        <v>11.130658130601793</v>
      </c>
      <c r="BG104" s="456">
        <v>11.09420207921846</v>
      </c>
      <c r="BH104" s="456">
        <v>11.165100120689878</v>
      </c>
      <c r="BI104" s="456">
        <v>11.12372498605283</v>
      </c>
      <c r="BJ104" s="456">
        <v>11.122105757196495</v>
      </c>
      <c r="BK104" s="456">
        <v>11.155144032921811</v>
      </c>
      <c r="BL104" s="456">
        <v>11.033280179926905</v>
      </c>
      <c r="BM104" s="456">
        <v>10.994491352144523</v>
      </c>
      <c r="BN104" s="456">
        <v>11.117868467836539</v>
      </c>
      <c r="BO104" s="456">
        <v>11.109087323538384</v>
      </c>
      <c r="BP104" s="456">
        <v>11.095937137582542</v>
      </c>
      <c r="BQ104" s="456">
        <v>11.107741141853968</v>
      </c>
      <c r="BR104" s="456">
        <v>11.057319112862576</v>
      </c>
      <c r="BS104" s="456">
        <v>11.051739842949813</v>
      </c>
      <c r="BT104" s="456">
        <v>11.103100649230745</v>
      </c>
      <c r="BU104" s="456">
        <v>11.094817921223061</v>
      </c>
      <c r="BV104" s="456">
        <v>10.986211812447229</v>
      </c>
      <c r="BW104" s="456">
        <v>11.018353538044806</v>
      </c>
      <c r="BX104" s="456">
        <v>10.962746102589891</v>
      </c>
      <c r="BY104" s="456">
        <v>10.942376558291761</v>
      </c>
      <c r="BZ104" s="456">
        <v>10.966886466197124</v>
      </c>
      <c r="CA104" s="456">
        <v>10.983821921957515</v>
      </c>
      <c r="CB104" s="456">
        <v>11.073842774684579</v>
      </c>
      <c r="CC104" s="456">
        <v>11.070424705171932</v>
      </c>
      <c r="CD104" s="456">
        <v>10.985947062276535</v>
      </c>
      <c r="CE104" s="456">
        <v>10.970726420251461</v>
      </c>
      <c r="CF104" s="456">
        <v>10.990806453756495</v>
      </c>
      <c r="CG104" s="456">
        <v>10.965677833945598</v>
      </c>
      <c r="CH104" s="456">
        <v>10.938994058922352</v>
      </c>
      <c r="CI104" s="456">
        <v>10.958354969363381</v>
      </c>
      <c r="CJ104" s="456">
        <v>10.819539143810305</v>
      </c>
      <c r="CK104" s="456">
        <v>10.817702118138424</v>
      </c>
      <c r="CL104" s="456">
        <v>10.817826598587896</v>
      </c>
      <c r="CM104" s="456">
        <v>10.855120360085012</v>
      </c>
      <c r="CN104" s="456">
        <v>10.887258024783916</v>
      </c>
      <c r="CO104" s="456">
        <v>10.881851877953917</v>
      </c>
      <c r="CP104" s="456">
        <v>10.875130060857071</v>
      </c>
      <c r="CQ104" s="456">
        <v>10.875706669200477</v>
      </c>
      <c r="CR104" s="456">
        <v>10.862608412859428</v>
      </c>
      <c r="CS104" s="456">
        <v>10.856500802568219</v>
      </c>
      <c r="CT104" s="456">
        <v>10.846095339095394</v>
      </c>
      <c r="CU104" s="456">
        <v>10.856644752532741</v>
      </c>
      <c r="CV104" s="456">
        <v>10.875128215442167</v>
      </c>
      <c r="CW104" s="456">
        <v>10.873417192639346</v>
      </c>
      <c r="CX104" s="456">
        <v>10.871411046016725</v>
      </c>
      <c r="CY104" s="456">
        <v>10.913957586876755</v>
      </c>
      <c r="CZ104" s="456">
        <v>10.931601935538881</v>
      </c>
      <c r="DA104" s="456">
        <v>10.930605021325244</v>
      </c>
      <c r="DB104" s="456">
        <v>10.937361838029522</v>
      </c>
      <c r="DC104" s="456">
        <v>10.91816331450252</v>
      </c>
      <c r="DD104" s="456">
        <v>10.932559103513336</v>
      </c>
      <c r="DE104" s="456">
        <v>10.922138219851217</v>
      </c>
      <c r="DF104" s="456">
        <v>10.881400997953985</v>
      </c>
      <c r="DG104" s="456">
        <v>10.917643570798875</v>
      </c>
      <c r="DH104" s="456">
        <v>10.928485453738451</v>
      </c>
      <c r="DI104" s="456">
        <v>10.925410858237207</v>
      </c>
      <c r="DJ104" s="456">
        <v>10.924775912195809</v>
      </c>
      <c r="DK104" s="456">
        <v>10.967515548134784</v>
      </c>
      <c r="DL104" s="456">
        <v>10.99492011982027</v>
      </c>
      <c r="DM104" s="456">
        <v>10.993477109640095</v>
      </c>
      <c r="DN104" s="456">
        <v>10.982223970403759</v>
      </c>
      <c r="DO104" s="456">
        <v>10.971431802402643</v>
      </c>
      <c r="DP104" s="456">
        <v>10.989725875736239</v>
      </c>
      <c r="DQ104" s="456">
        <v>10.965972432833791</v>
      </c>
      <c r="DR104" s="456">
        <v>10.935482253733849</v>
      </c>
      <c r="DS104" s="456">
        <v>10.977311202263984</v>
      </c>
      <c r="DT104" s="456">
        <v>10.934654944876455</v>
      </c>
      <c r="DU104" s="456">
        <v>10.933037438191665</v>
      </c>
      <c r="DV104" s="456">
        <v>10.931858634765961</v>
      </c>
      <c r="DW104" s="456">
        <v>10.969692702806144</v>
      </c>
      <c r="DX104" s="456">
        <v>10.977833189751445</v>
      </c>
      <c r="DY104" s="456">
        <v>11.021101997383102</v>
      </c>
      <c r="DZ104" s="456">
        <v>10.979427614068944</v>
      </c>
      <c r="EA104" s="456">
        <v>10.973752246442691</v>
      </c>
      <c r="EB104" s="456">
        <v>10.995200797842704</v>
      </c>
      <c r="EC104" s="456">
        <v>10.96855736018226</v>
      </c>
      <c r="ED104" s="456">
        <v>10.955441300377659</v>
      </c>
      <c r="EE104" s="456">
        <v>10.97386791855681</v>
      </c>
      <c r="EF104" s="456">
        <v>10.935827259882698</v>
      </c>
      <c r="EG104" s="456">
        <v>10.934746919801047</v>
      </c>
      <c r="EH104" s="456">
        <v>10.930345546347732</v>
      </c>
      <c r="EI104" s="456">
        <v>10.971424787962411</v>
      </c>
      <c r="EJ104" s="456">
        <v>10.98449653725528</v>
      </c>
      <c r="EK104" s="456">
        <v>11.011323093627706</v>
      </c>
      <c r="EL104" s="456">
        <v>10.975068530759646</v>
      </c>
      <c r="EM104" s="456">
        <v>10.9866355419756</v>
      </c>
      <c r="EN104" s="456">
        <v>10.987524258539668</v>
      </c>
      <c r="EO104" s="456">
        <v>10.969093382352941</v>
      </c>
      <c r="EP104" s="456">
        <v>10.948085513313641</v>
      </c>
      <c r="EQ104" s="456">
        <v>10.967304501934793</v>
      </c>
      <c r="ER104" s="456">
        <v>10.947406973156433</v>
      </c>
      <c r="ES104" s="456">
        <v>10.941398732027624</v>
      </c>
      <c r="ET104" s="456">
        <v>10.948448288318042</v>
      </c>
      <c r="EU104" s="456">
        <v>10.993765044900147</v>
      </c>
      <c r="EV104" s="456">
        <v>11.030407507583607</v>
      </c>
      <c r="EW104" s="456">
        <v>11.047044205356098</v>
      </c>
      <c r="EX104" s="456">
        <v>10.989490750653022</v>
      </c>
      <c r="EY104" s="456">
        <v>10.9775564803805</v>
      </c>
      <c r="EZ104" s="456">
        <v>10.99982967605934</v>
      </c>
      <c r="FA104" s="456">
        <v>10.980060896412223</v>
      </c>
      <c r="FB104" s="456">
        <v>10.962248394695234</v>
      </c>
      <c r="FC104" s="456">
        <v>10.989774990896823</v>
      </c>
      <c r="FD104" s="456">
        <v>10.971132336919155</v>
      </c>
      <c r="FE104" s="456">
        <v>10.962137302692664</v>
      </c>
      <c r="FF104" s="456">
        <v>10.969734468355099</v>
      </c>
      <c r="FG104" s="456">
        <v>11.057281349335675</v>
      </c>
      <c r="FH104" s="456">
        <v>11.057807388074224</v>
      </c>
      <c r="FI104" s="456">
        <v>11.06106817966455</v>
      </c>
      <c r="FJ104" s="456">
        <v>11.001708288013923</v>
      </c>
      <c r="FK104" s="456">
        <v>11.016306987197849</v>
      </c>
      <c r="FL104" s="456">
        <v>11.030120615044655</v>
      </c>
      <c r="FM104" s="456">
        <v>10.987666477071507</v>
      </c>
      <c r="FN104" s="456">
        <v>10.978947044470335</v>
      </c>
      <c r="FO104" s="456">
        <v>10.992902912726057</v>
      </c>
      <c r="FP104" s="456">
        <v>10.979584347380555</v>
      </c>
      <c r="FQ104" s="456">
        <v>10.975359886302238</v>
      </c>
      <c r="FR104" s="456">
        <v>11.000493159021506</v>
      </c>
      <c r="FS104" s="456">
        <v>11.074316829831464</v>
      </c>
      <c r="FT104" s="456">
        <v>11.065684550594208</v>
      </c>
      <c r="FU104" s="456">
        <v>11.071392674066308</v>
      </c>
      <c r="FV104" s="456">
        <v>11.014132314012368</v>
      </c>
      <c r="FW104" s="456">
        <v>11.033419032914905</v>
      </c>
      <c r="FX104" s="456">
        <v>11.05664273334984</v>
      </c>
      <c r="FY104" s="456">
        <v>11.012985727794515</v>
      </c>
      <c r="FZ104" s="456">
        <v>10.986916009917648</v>
      </c>
      <c r="GA104" s="456">
        <v>10.999459145068707</v>
      </c>
    </row>
    <row r="105" spans="2:183">
      <c r="B105" s="96" t="s">
        <v>4</v>
      </c>
      <c r="C105" s="166" t="s">
        <v>37</v>
      </c>
      <c r="D105" s="99">
        <v>2424026.75</v>
      </c>
      <c r="E105" s="87">
        <v>2152624</v>
      </c>
      <c r="F105" s="87">
        <v>2309816.25</v>
      </c>
      <c r="G105" s="87">
        <v>1972072.75</v>
      </c>
      <c r="H105" s="87">
        <v>525153.56000000006</v>
      </c>
      <c r="I105" s="87">
        <v>2186370.25</v>
      </c>
      <c r="J105" s="87">
        <v>2287476.25</v>
      </c>
      <c r="K105" s="87">
        <v>2312626.75</v>
      </c>
      <c r="L105" s="87">
        <v>2197814.75</v>
      </c>
      <c r="M105" s="87">
        <v>2339374.25</v>
      </c>
      <c r="N105" s="87">
        <v>2226875</v>
      </c>
      <c r="O105" s="87">
        <v>2274134.75</v>
      </c>
      <c r="P105" s="87">
        <v>2461810.5</v>
      </c>
      <c r="Q105" s="87">
        <v>2208136.75</v>
      </c>
      <c r="R105" s="87">
        <v>2320106.75</v>
      </c>
      <c r="S105" s="87">
        <v>2275825</v>
      </c>
      <c r="T105" s="87">
        <v>2410125.25</v>
      </c>
      <c r="U105" s="87">
        <v>2261996.25</v>
      </c>
      <c r="V105" s="87">
        <v>2368300.25</v>
      </c>
      <c r="W105" s="87">
        <v>2360086.25</v>
      </c>
      <c r="X105" s="87">
        <v>2264851.75</v>
      </c>
      <c r="Y105" s="87">
        <v>2397962</v>
      </c>
      <c r="Z105" s="87">
        <v>2296888</v>
      </c>
      <c r="AA105" s="87">
        <v>2335879.75</v>
      </c>
      <c r="AB105" s="87">
        <v>2487701</v>
      </c>
      <c r="AC105" s="87">
        <v>2288085.25</v>
      </c>
      <c r="AD105" s="87">
        <v>2435630</v>
      </c>
      <c r="AE105" s="87">
        <v>2353593.75</v>
      </c>
      <c r="AF105" s="87">
        <v>2503329.75</v>
      </c>
      <c r="AG105" s="87">
        <v>2378120.75</v>
      </c>
      <c r="AH105" s="87">
        <v>2494464.75</v>
      </c>
      <c r="AI105" s="87">
        <v>2496133.5</v>
      </c>
      <c r="AJ105" s="87">
        <v>2377783</v>
      </c>
      <c r="AK105" s="87">
        <v>2503538</v>
      </c>
      <c r="AL105" s="87">
        <v>2419264.25</v>
      </c>
      <c r="AM105" s="87">
        <v>2396918</v>
      </c>
      <c r="AN105" s="87">
        <v>2583444.25</v>
      </c>
      <c r="AO105" s="87">
        <v>2494925.5</v>
      </c>
      <c r="AP105" s="87">
        <v>2566261.75</v>
      </c>
      <c r="AQ105" s="87">
        <v>2367284</v>
      </c>
      <c r="AR105" s="87">
        <v>583060.93999999994</v>
      </c>
      <c r="AS105" s="87">
        <v>2510256</v>
      </c>
      <c r="AT105" s="87">
        <v>2579553.75</v>
      </c>
      <c r="AU105" s="87">
        <v>2650742.75</v>
      </c>
      <c r="AV105" s="87">
        <v>2476993.25</v>
      </c>
      <c r="AW105" s="87">
        <v>2614927.5</v>
      </c>
      <c r="AX105" s="87">
        <v>2536226.25</v>
      </c>
      <c r="AY105" s="87">
        <v>2524471.25</v>
      </c>
      <c r="AZ105" s="87">
        <v>2711082.25</v>
      </c>
      <c r="BA105" s="87">
        <v>2492924.5</v>
      </c>
      <c r="BB105" s="87">
        <v>2542890.25</v>
      </c>
      <c r="BC105" s="87">
        <v>2408264</v>
      </c>
      <c r="BD105" s="87">
        <v>2524214</v>
      </c>
      <c r="BE105" s="87">
        <v>2488898.5</v>
      </c>
      <c r="BF105" s="87">
        <v>2544798.25</v>
      </c>
      <c r="BG105" s="87">
        <v>2615213.5</v>
      </c>
      <c r="BH105" s="87">
        <v>2398650.75</v>
      </c>
      <c r="BI105" s="87">
        <v>2557139</v>
      </c>
      <c r="BJ105" s="87">
        <v>2477571.5</v>
      </c>
      <c r="BK105" s="87">
        <v>2493949.25</v>
      </c>
      <c r="BL105" s="87">
        <v>2817818</v>
      </c>
      <c r="BM105" s="87">
        <v>2625306.5</v>
      </c>
      <c r="BN105" s="87">
        <v>2640240.5</v>
      </c>
      <c r="BO105" s="87">
        <v>2572417.5</v>
      </c>
      <c r="BP105" s="87">
        <v>2692872</v>
      </c>
      <c r="BQ105" s="87">
        <v>2580380.25</v>
      </c>
      <c r="BR105" s="87">
        <v>2772099.25</v>
      </c>
      <c r="BS105" s="87">
        <v>2789047</v>
      </c>
      <c r="BT105" s="87">
        <v>2590418.25</v>
      </c>
      <c r="BU105" s="87">
        <v>2701171.5</v>
      </c>
      <c r="BV105" s="87">
        <v>2855099.25</v>
      </c>
      <c r="BW105" s="87">
        <v>2850491.5</v>
      </c>
      <c r="BX105" s="87">
        <v>3095163.75</v>
      </c>
      <c r="BY105" s="87">
        <v>2848242.75</v>
      </c>
      <c r="BZ105" s="87">
        <v>3076737.5</v>
      </c>
      <c r="CA105" s="87">
        <v>493414.34</v>
      </c>
      <c r="CB105" s="87">
        <v>641272.5</v>
      </c>
      <c r="CC105" s="87">
        <v>2743959.75</v>
      </c>
      <c r="CD105" s="87">
        <v>3044747.5</v>
      </c>
      <c r="CE105" s="87">
        <v>3086902</v>
      </c>
      <c r="CF105" s="87">
        <v>2935447</v>
      </c>
      <c r="CG105" s="87">
        <v>3099202</v>
      </c>
      <c r="CH105" s="87">
        <v>3073947.5</v>
      </c>
      <c r="CI105" s="87">
        <v>3121215.25</v>
      </c>
      <c r="CJ105" s="87">
        <v>3364521.25</v>
      </c>
      <c r="CK105" s="87">
        <v>3153548</v>
      </c>
      <c r="CL105" s="87">
        <v>3369298</v>
      </c>
      <c r="CM105" s="87">
        <v>3150583.5</v>
      </c>
      <c r="CN105" s="87">
        <v>3157287</v>
      </c>
      <c r="CO105" s="87">
        <v>3069349</v>
      </c>
      <c r="CP105" s="87">
        <v>3197040.25</v>
      </c>
      <c r="CQ105" s="87">
        <v>3199608.5</v>
      </c>
      <c r="CR105" s="87">
        <v>3133121</v>
      </c>
      <c r="CS105" s="87">
        <v>3256205.75</v>
      </c>
      <c r="CT105" s="87">
        <v>3176614</v>
      </c>
      <c r="CU105" s="87">
        <v>3251933.25</v>
      </c>
      <c r="CV105" s="87">
        <v>3459547.5</v>
      </c>
      <c r="CW105" s="87">
        <v>3130293.5</v>
      </c>
      <c r="CX105" s="87">
        <v>3472727.5</v>
      </c>
      <c r="CY105" s="87">
        <v>3235113.25</v>
      </c>
      <c r="CZ105" s="87">
        <v>3281048.5</v>
      </c>
      <c r="DA105" s="87">
        <v>3181022</v>
      </c>
      <c r="DB105" s="87">
        <v>3275708.75</v>
      </c>
      <c r="DC105" s="87">
        <v>3332444.75</v>
      </c>
      <c r="DD105" s="87">
        <v>3180842.75</v>
      </c>
      <c r="DE105" s="87">
        <v>3320590.5</v>
      </c>
      <c r="DF105" s="87">
        <v>3334627.25</v>
      </c>
      <c r="DG105" s="87">
        <v>3327849.75</v>
      </c>
      <c r="DH105" s="87">
        <v>3604342</v>
      </c>
      <c r="DI105" s="87">
        <v>3264557</v>
      </c>
      <c r="DJ105" s="87">
        <v>3612968.75</v>
      </c>
      <c r="DK105" s="87">
        <v>3256231.25</v>
      </c>
      <c r="DL105" s="87">
        <v>439619.69</v>
      </c>
      <c r="DM105" s="87">
        <v>3287566.5</v>
      </c>
      <c r="DN105" s="87">
        <v>3436965.5</v>
      </c>
      <c r="DO105" s="87">
        <v>3469944.5</v>
      </c>
      <c r="DP105" s="87">
        <v>3302495.75</v>
      </c>
      <c r="DQ105" s="87">
        <v>3488612</v>
      </c>
      <c r="DR105" s="87">
        <v>3468834</v>
      </c>
      <c r="DS105" s="87">
        <v>3445691</v>
      </c>
      <c r="DT105" s="87">
        <v>3762407.5</v>
      </c>
      <c r="DU105" s="87">
        <v>3405967.5</v>
      </c>
      <c r="DV105" s="87">
        <v>3769732</v>
      </c>
      <c r="DW105" s="87">
        <v>3524009</v>
      </c>
      <c r="DX105" s="87">
        <v>3605362</v>
      </c>
      <c r="DY105" s="87">
        <v>3371716.5</v>
      </c>
      <c r="DZ105" s="87">
        <v>3616776.5</v>
      </c>
      <c r="EA105" s="87">
        <v>3625909.25</v>
      </c>
      <c r="EB105" s="87">
        <v>3446648.5</v>
      </c>
      <c r="EC105" s="87">
        <v>3649287.5</v>
      </c>
      <c r="ED105" s="87">
        <v>3578897.75</v>
      </c>
      <c r="EE105" s="87">
        <v>3633459.75</v>
      </c>
      <c r="EF105" s="87">
        <v>3833266.5</v>
      </c>
      <c r="EG105" s="87">
        <v>3595386</v>
      </c>
      <c r="EH105" s="87">
        <v>3848870.25</v>
      </c>
      <c r="EI105" s="87">
        <v>3586711.75</v>
      </c>
      <c r="EJ105" s="87">
        <v>3656361.5</v>
      </c>
      <c r="EK105" s="87">
        <v>3468771.25</v>
      </c>
      <c r="EL105" s="87">
        <v>3703236.5</v>
      </c>
      <c r="EM105" s="87">
        <v>3664080.75</v>
      </c>
      <c r="EN105" s="87">
        <v>3542295.5</v>
      </c>
      <c r="EO105" s="87">
        <v>3720683</v>
      </c>
      <c r="EP105" s="87">
        <v>3671194.75</v>
      </c>
      <c r="EQ105" s="87">
        <v>3726290.5</v>
      </c>
      <c r="ER105" s="87">
        <v>4134188.75</v>
      </c>
      <c r="ES105" s="87">
        <v>3753702.25</v>
      </c>
      <c r="ET105" s="87">
        <v>4120251.5</v>
      </c>
      <c r="EU105" s="87">
        <v>3185828.25</v>
      </c>
      <c r="EV105" s="87">
        <v>1366001</v>
      </c>
      <c r="EW105" s="87">
        <v>3668950.5</v>
      </c>
      <c r="EX105" s="87">
        <v>3987118</v>
      </c>
      <c r="EY105" s="87">
        <v>4016043.5</v>
      </c>
      <c r="EZ105" s="87">
        <v>3810191.5</v>
      </c>
      <c r="FA105" s="87">
        <v>4005787.25</v>
      </c>
      <c r="FB105" s="87">
        <v>3958541.5</v>
      </c>
      <c r="FC105" s="87">
        <v>3985598</v>
      </c>
      <c r="FD105" s="87">
        <v>4632132.5</v>
      </c>
      <c r="FE105" s="87">
        <v>4218124.5</v>
      </c>
      <c r="FF105" s="87">
        <v>4632814.5</v>
      </c>
      <c r="FG105" s="87">
        <v>4182028</v>
      </c>
      <c r="FH105" s="87">
        <v>4314051.5</v>
      </c>
      <c r="FI105" s="87">
        <v>4170435.75</v>
      </c>
      <c r="FJ105" s="87">
        <v>4517344.5</v>
      </c>
      <c r="FK105" s="87">
        <v>4465578.5</v>
      </c>
      <c r="FL105" s="87">
        <v>4280146.5</v>
      </c>
      <c r="FM105" s="87">
        <v>4572476.5</v>
      </c>
      <c r="FN105" s="87">
        <v>4461025.5</v>
      </c>
      <c r="FO105" s="87">
        <v>4552561.5</v>
      </c>
      <c r="FP105" s="87">
        <v>4962020.5</v>
      </c>
      <c r="FQ105" s="87">
        <v>4507642</v>
      </c>
      <c r="FR105" s="87">
        <v>4883112</v>
      </c>
      <c r="FS105" s="87">
        <v>4456110</v>
      </c>
      <c r="FT105" s="87">
        <v>4626518</v>
      </c>
      <c r="FU105" s="87">
        <v>4463424</v>
      </c>
      <c r="FV105" s="87">
        <v>4837206</v>
      </c>
      <c r="FW105" s="87">
        <v>4757375.5</v>
      </c>
      <c r="FX105" s="87">
        <v>4524012</v>
      </c>
      <c r="FY105" s="87">
        <v>4831656.5</v>
      </c>
      <c r="FZ105" s="87">
        <v>4788311</v>
      </c>
      <c r="GA105" s="87">
        <v>4880798</v>
      </c>
    </row>
    <row r="106" spans="2:183">
      <c r="B106" s="171" t="s">
        <v>4</v>
      </c>
      <c r="C106" s="172" t="s">
        <v>271</v>
      </c>
      <c r="D106" s="81">
        <v>2.3400008301891528</v>
      </c>
      <c r="E106" s="82">
        <v>2.3400008809419175</v>
      </c>
      <c r="F106" s="82">
        <v>2.3399994584141877</v>
      </c>
      <c r="G106" s="82">
        <v>2.3400000346478094</v>
      </c>
      <c r="H106" s="82">
        <v>2.3400012333770364</v>
      </c>
      <c r="I106" s="82">
        <v>2.3399994006506151</v>
      </c>
      <c r="J106" s="82">
        <v>2.3399997438504831</v>
      </c>
      <c r="K106" s="82">
        <v>2.3400000708285522</v>
      </c>
      <c r="L106" s="82">
        <v>2.3399995581521069</v>
      </c>
      <c r="M106" s="82">
        <v>2.3400002000535145</v>
      </c>
      <c r="N106" s="82">
        <v>2.3399996629034447</v>
      </c>
      <c r="O106" s="82">
        <v>2.339999897103727</v>
      </c>
      <c r="P106" s="82">
        <v>2.4099988505123973</v>
      </c>
      <c r="Q106" s="82">
        <v>2.4099986989214099</v>
      </c>
      <c r="R106" s="82">
        <v>2.4099970867384313</v>
      </c>
      <c r="S106" s="82">
        <v>2.4099985099430299</v>
      </c>
      <c r="T106" s="82">
        <v>2.4099987250669339</v>
      </c>
      <c r="U106" s="82">
        <v>2.4099984737716458</v>
      </c>
      <c r="V106" s="82">
        <v>2.4099989679429568</v>
      </c>
      <c r="W106" s="82">
        <v>2.4099988197564239</v>
      </c>
      <c r="X106" s="82">
        <v>2.4099982571326599</v>
      </c>
      <c r="Y106" s="82">
        <v>2.4099988840262019</v>
      </c>
      <c r="Z106" s="82">
        <v>2.4099982556301831</v>
      </c>
      <c r="AA106" s="82">
        <v>2.4099986561708713</v>
      </c>
      <c r="AB106" s="82">
        <v>2.5419990660096103</v>
      </c>
      <c r="AC106" s="82">
        <v>2.5419986579680374</v>
      </c>
      <c r="AD106" s="82">
        <v>2.5419988222370269</v>
      </c>
      <c r="AE106" s="82">
        <v>2.5419984107067495</v>
      </c>
      <c r="AF106" s="82">
        <v>2.5419986332083657</v>
      </c>
      <c r="AG106" s="82">
        <v>2.541998133126512</v>
      </c>
      <c r="AH106" s="82">
        <v>2.5419985467857953</v>
      </c>
      <c r="AI106" s="82">
        <v>2.5419987840608091</v>
      </c>
      <c r="AJ106" s="82">
        <v>2.5419988181727042</v>
      </c>
      <c r="AK106" s="82">
        <v>2.5419984363418524</v>
      </c>
      <c r="AL106" s="82">
        <v>2.5419986025683379</v>
      </c>
      <c r="AM106" s="82">
        <v>2.5419986048542316</v>
      </c>
      <c r="AN106" s="82">
        <v>2.6549984494618335</v>
      </c>
      <c r="AO106" s="82">
        <v>2.6549979834182711</v>
      </c>
      <c r="AP106" s="82">
        <v>2.6549987648169462</v>
      </c>
      <c r="AQ106" s="82">
        <v>2.6549985460383652</v>
      </c>
      <c r="AR106" s="82">
        <v>2.6550007290243394</v>
      </c>
      <c r="AS106" s="82">
        <v>2.654999258315395</v>
      </c>
      <c r="AT106" s="82">
        <v>2.6549985061505961</v>
      </c>
      <c r="AU106" s="82">
        <v>2.6549985533811564</v>
      </c>
      <c r="AV106" s="82">
        <v>2.6549984437079148</v>
      </c>
      <c r="AW106" s="82">
        <v>2.6549978964523331</v>
      </c>
      <c r="AX106" s="82">
        <v>2.6549980941933784</v>
      </c>
      <c r="AY106" s="82">
        <v>2.6549979030062953</v>
      </c>
      <c r="AZ106" s="82">
        <v>2.7879953754205711</v>
      </c>
      <c r="BA106" s="82">
        <v>2.7879960798223538</v>
      </c>
      <c r="BB106" s="82">
        <v>2.787997190261688</v>
      </c>
      <c r="BC106" s="82">
        <v>2.7879962228181645</v>
      </c>
      <c r="BD106" s="82">
        <v>2.7879960657685974</v>
      </c>
      <c r="BE106" s="82">
        <v>2.7879973042360739</v>
      </c>
      <c r="BF106" s="82">
        <v>2.7879962196813692</v>
      </c>
      <c r="BG106" s="82">
        <v>2.7879971712507547</v>
      </c>
      <c r="BH106" s="82">
        <v>2.787996981969366</v>
      </c>
      <c r="BI106" s="82">
        <v>2.7879973958009088</v>
      </c>
      <c r="BJ106" s="82">
        <v>2.7879976087491647</v>
      </c>
      <c r="BK106" s="82">
        <v>2.7879964473003174</v>
      </c>
      <c r="BL106" s="82">
        <v>2.8719998861725822</v>
      </c>
      <c r="BM106" s="82">
        <v>2.871999794334124</v>
      </c>
      <c r="BN106" s="82">
        <v>2.8720018909104406</v>
      </c>
      <c r="BO106" s="82">
        <v>2.8720019385322977</v>
      </c>
      <c r="BP106" s="82">
        <v>2.8720019801437857</v>
      </c>
      <c r="BQ106" s="82">
        <v>2.8720010863023231</v>
      </c>
      <c r="BR106" s="82">
        <v>2.8720003460367143</v>
      </c>
      <c r="BS106" s="82">
        <v>2.8720007791445141</v>
      </c>
      <c r="BT106" s="82">
        <v>2.8720008762290541</v>
      </c>
      <c r="BU106" s="82">
        <v>2.8720015711328517</v>
      </c>
      <c r="BV106" s="82">
        <v>2.8719982600822194</v>
      </c>
      <c r="BW106" s="82">
        <v>2.8719991838883439</v>
      </c>
      <c r="BX106" s="82">
        <v>2.9579950418980459</v>
      </c>
      <c r="BY106" s="82">
        <v>2.9579952902717008</v>
      </c>
      <c r="BZ106" s="82">
        <v>2.9579936373771853</v>
      </c>
      <c r="CA106" s="82">
        <v>2.9579970038411481</v>
      </c>
      <c r="CB106" s="82">
        <v>2.9579996772952879</v>
      </c>
      <c r="CC106" s="82">
        <v>2.9579949075387191</v>
      </c>
      <c r="CD106" s="82">
        <v>2.9579945197465713</v>
      </c>
      <c r="CE106" s="82">
        <v>2.9579944364174771</v>
      </c>
      <c r="CF106" s="82">
        <v>2.9579943116404794</v>
      </c>
      <c r="CG106" s="82">
        <v>2.9579943879460968</v>
      </c>
      <c r="CH106" s="82">
        <v>2.957993959315206</v>
      </c>
      <c r="CI106" s="82">
        <v>2.9579931859967021</v>
      </c>
      <c r="CJ106" s="82">
        <v>3.1060064107124297</v>
      </c>
      <c r="CK106" s="82">
        <v>3.1060066851750396</v>
      </c>
      <c r="CL106" s="82">
        <v>3.1060068325369148</v>
      </c>
      <c r="CM106" s="82">
        <v>3.1060049368642484</v>
      </c>
      <c r="CN106" s="82">
        <v>3.1060049328358224</v>
      </c>
      <c r="CO106" s="82">
        <v>3.1060048894231138</v>
      </c>
      <c r="CP106" s="82">
        <v>3.1060053755853039</v>
      </c>
      <c r="CQ106" s="82">
        <v>3.1060057251078073</v>
      </c>
      <c r="CR106" s="82">
        <v>3.1060053866145316</v>
      </c>
      <c r="CS106" s="82">
        <v>3.1060055343689847</v>
      </c>
      <c r="CT106" s="82">
        <v>3.1060065204142906</v>
      </c>
      <c r="CU106" s="82">
        <v>3.106006095136761</v>
      </c>
      <c r="CV106" s="82">
        <v>3.1990060516281695</v>
      </c>
      <c r="CW106" s="82">
        <v>3.1990063652827079</v>
      </c>
      <c r="CX106" s="82">
        <v>3.199005402487507</v>
      </c>
      <c r="CY106" s="82">
        <v>3.199005087881504</v>
      </c>
      <c r="CZ106" s="82">
        <v>3.1990048385281082</v>
      </c>
      <c r="DA106" s="82">
        <v>3.1990035992312791</v>
      </c>
      <c r="DB106" s="82">
        <v>3.1990040232224204</v>
      </c>
      <c r="DC106" s="82">
        <v>3.1990050367813443</v>
      </c>
      <c r="DD106" s="82">
        <v>3.199004104109811</v>
      </c>
      <c r="DE106" s="82">
        <v>3.199005112921899</v>
      </c>
      <c r="DF106" s="82">
        <v>3.1990063667726476</v>
      </c>
      <c r="DG106" s="82">
        <v>3.1990042553580094</v>
      </c>
      <c r="DH106" s="82">
        <v>3.3269949816064353</v>
      </c>
      <c r="DI106" s="82">
        <v>3.3269947097172641</v>
      </c>
      <c r="DJ106" s="82">
        <v>3.326995212971434</v>
      </c>
      <c r="DK106" s="82">
        <v>3.3269960568905348</v>
      </c>
      <c r="DL106" s="82">
        <v>3.3270004340194017</v>
      </c>
      <c r="DM106" s="82">
        <v>3.3269957580979033</v>
      </c>
      <c r="DN106" s="82">
        <v>3.326995393502612</v>
      </c>
      <c r="DO106" s="82">
        <v>3.3269959598405028</v>
      </c>
      <c r="DP106" s="82">
        <v>3.3269957466785409</v>
      </c>
      <c r="DQ106" s="82">
        <v>3.3269956982187052</v>
      </c>
      <c r="DR106" s="82">
        <v>3.3269954665335524</v>
      </c>
      <c r="DS106" s="82">
        <v>3.3269958324240241</v>
      </c>
      <c r="DT106" s="82">
        <v>3.4929958072250424</v>
      </c>
      <c r="DU106" s="82">
        <v>3.4929961630722151</v>
      </c>
      <c r="DV106" s="82">
        <v>3.4929962947145046</v>
      </c>
      <c r="DW106" s="82">
        <v>3.4929972967501284</v>
      </c>
      <c r="DX106" s="82">
        <v>3.492996460530521</v>
      </c>
      <c r="DY106" s="82">
        <v>3.492997530941345</v>
      </c>
      <c r="DZ106" s="82">
        <v>3.4929956329158376</v>
      </c>
      <c r="EA106" s="82">
        <v>3.4929968092515522</v>
      </c>
      <c r="EB106" s="82">
        <v>3.4929959808410254</v>
      </c>
      <c r="EC106" s="82">
        <v>3.492996447780917</v>
      </c>
      <c r="ED106" s="82">
        <v>3.4929968877084385</v>
      </c>
      <c r="EE106" s="82">
        <v>3.4929961071239894</v>
      </c>
      <c r="EF106" s="82">
        <v>3.5629929941816085</v>
      </c>
      <c r="EG106" s="82">
        <v>3.5629939314209693</v>
      </c>
      <c r="EH106" s="82">
        <v>3.562993073211691</v>
      </c>
      <c r="EI106" s="82">
        <v>3.5629937910812202</v>
      </c>
      <c r="EJ106" s="82">
        <v>3.5629945809442956</v>
      </c>
      <c r="EK106" s="82">
        <v>3.5629942041699705</v>
      </c>
      <c r="EL106" s="82">
        <v>3.562993718043705</v>
      </c>
      <c r="EM106" s="82">
        <v>3.5629948104529503</v>
      </c>
      <c r="EN106" s="82">
        <v>3.5629938218596382</v>
      </c>
      <c r="EO106" s="82">
        <v>3.5629931535385677</v>
      </c>
      <c r="EP106" s="82">
        <v>3.5629933406712935</v>
      </c>
      <c r="EQ106" s="82">
        <v>3.5629942342798175</v>
      </c>
      <c r="ER106" s="82">
        <v>3.8839958005907431</v>
      </c>
      <c r="ES106" s="82">
        <v>3.8839957421656237</v>
      </c>
      <c r="ET106" s="82">
        <v>3.8839958032781938</v>
      </c>
      <c r="EU106" s="82">
        <v>3.8839968399190479</v>
      </c>
      <c r="EV106" s="82">
        <v>3.8839983054861378</v>
      </c>
      <c r="EW106" s="82">
        <v>3.8839967172427592</v>
      </c>
      <c r="EX106" s="82">
        <v>3.8839966840008064</v>
      </c>
      <c r="EY106" s="82">
        <v>3.8839954235888272</v>
      </c>
      <c r="EZ106" s="82">
        <v>3.8839959285943766</v>
      </c>
      <c r="FA106" s="82">
        <v>3.8839963115782825</v>
      </c>
      <c r="FB106" s="82">
        <v>3.8839955081329434</v>
      </c>
      <c r="FC106" s="82">
        <v>3.8839955884040416</v>
      </c>
      <c r="FD106" s="82">
        <v>4.4659979135362029</v>
      </c>
      <c r="FE106" s="82">
        <v>4.4659974044406141</v>
      </c>
      <c r="FF106" s="82">
        <v>4.4659964042710483</v>
      </c>
      <c r="FG106" s="82">
        <v>4.4660003279316589</v>
      </c>
      <c r="FH106" s="82">
        <v>4.4659987100312382</v>
      </c>
      <c r="FI106" s="82">
        <v>4.4659971376484897</v>
      </c>
      <c r="FJ106" s="82">
        <v>4.465998645611486</v>
      </c>
      <c r="FK106" s="82">
        <v>4.4659977678704479</v>
      </c>
      <c r="FL106" s="82">
        <v>4.4659984912954407</v>
      </c>
      <c r="FM106" s="82">
        <v>4.4659992620929945</v>
      </c>
      <c r="FN106" s="82">
        <v>4.4659981209477877</v>
      </c>
      <c r="FO106" s="82">
        <v>4.4659976043545093</v>
      </c>
      <c r="FP106" s="82">
        <v>4.8239992250523223</v>
      </c>
      <c r="FQ106" s="82">
        <v>4.8239989334990723</v>
      </c>
      <c r="FR106" s="82">
        <v>4.8239969087612149</v>
      </c>
      <c r="FS106" s="82">
        <v>4.824000011431818</v>
      </c>
      <c r="FT106" s="82">
        <v>4.8239986099764387</v>
      </c>
      <c r="FU106" s="82">
        <v>4.8239985993035424</v>
      </c>
      <c r="FV106" s="82">
        <v>4.8239997218813828</v>
      </c>
      <c r="FW106" s="82">
        <v>4.8239994672015527</v>
      </c>
      <c r="FX106" s="82">
        <v>4.8240002717811512</v>
      </c>
      <c r="FY106" s="82">
        <v>4.8240008107133976</v>
      </c>
      <c r="FZ106" s="82">
        <v>4.8239992357863013</v>
      </c>
      <c r="GA106" s="82">
        <v>4.8239990294277604</v>
      </c>
    </row>
    <row r="107" spans="2:183">
      <c r="B107" s="96" t="s">
        <v>4</v>
      </c>
      <c r="C107" s="166" t="s">
        <v>38</v>
      </c>
      <c r="D107" s="173">
        <v>131839.78</v>
      </c>
      <c r="E107" s="174">
        <v>116870.44</v>
      </c>
      <c r="F107" s="174">
        <v>125032.85</v>
      </c>
      <c r="G107" s="174">
        <v>106915.05</v>
      </c>
      <c r="H107" s="174">
        <v>28421.52</v>
      </c>
      <c r="I107" s="174">
        <v>118010.41</v>
      </c>
      <c r="J107" s="174">
        <v>123641.03</v>
      </c>
      <c r="K107" s="174">
        <v>125155.69</v>
      </c>
      <c r="L107" s="174">
        <v>118702.81</v>
      </c>
      <c r="M107" s="174">
        <v>126756.91</v>
      </c>
      <c r="N107" s="174">
        <v>120438.05</v>
      </c>
      <c r="O107" s="174">
        <v>122853.67</v>
      </c>
      <c r="P107" s="174">
        <v>133334.64000000001</v>
      </c>
      <c r="Q107" s="174">
        <v>119536.7</v>
      </c>
      <c r="R107" s="174">
        <v>124894.13</v>
      </c>
      <c r="S107" s="174">
        <v>122657.98</v>
      </c>
      <c r="T107" s="174">
        <v>130250.14</v>
      </c>
      <c r="U107" s="174">
        <v>121863.53</v>
      </c>
      <c r="V107" s="174">
        <v>127749.25</v>
      </c>
      <c r="W107" s="174">
        <v>127276.02</v>
      </c>
      <c r="X107" s="174">
        <v>122009.81</v>
      </c>
      <c r="Y107" s="174">
        <v>129541.75</v>
      </c>
      <c r="Z107" s="174">
        <v>123918.46</v>
      </c>
      <c r="AA107" s="174">
        <v>125817.64</v>
      </c>
      <c r="AB107" s="174">
        <v>130745.12</v>
      </c>
      <c r="AC107" s="174">
        <v>120462.52</v>
      </c>
      <c r="AD107" s="174">
        <v>127727.87</v>
      </c>
      <c r="AE107" s="174">
        <v>161288.06</v>
      </c>
      <c r="AF107" s="174">
        <v>172100.5</v>
      </c>
      <c r="AG107" s="174">
        <v>163179.67000000001</v>
      </c>
      <c r="AH107" s="174">
        <v>171400.94</v>
      </c>
      <c r="AI107" s="174">
        <v>171553.22</v>
      </c>
      <c r="AJ107" s="174">
        <v>163125.64000000001</v>
      </c>
      <c r="AK107" s="174">
        <v>172123.58</v>
      </c>
      <c r="AL107" s="174">
        <v>166255.85999999999</v>
      </c>
      <c r="AM107" s="174">
        <v>164037.84</v>
      </c>
      <c r="AN107" s="174">
        <v>173617.98</v>
      </c>
      <c r="AO107" s="174">
        <v>168234.03</v>
      </c>
      <c r="AP107" s="174">
        <v>172353.25</v>
      </c>
      <c r="AQ107" s="174">
        <v>158714.95000000001</v>
      </c>
      <c r="AR107" s="174">
        <v>39166.019999999997</v>
      </c>
      <c r="AS107" s="174">
        <v>168800.53</v>
      </c>
      <c r="AT107" s="174">
        <v>173330.41</v>
      </c>
      <c r="AU107" s="174">
        <v>178574.52</v>
      </c>
      <c r="AV107" s="174">
        <v>166244.28</v>
      </c>
      <c r="AW107" s="174">
        <v>175970.19</v>
      </c>
      <c r="AX107" s="174">
        <v>170674.02</v>
      </c>
      <c r="AY107" s="174">
        <v>169238.66</v>
      </c>
      <c r="AZ107" s="174">
        <v>177564.58</v>
      </c>
      <c r="BA107" s="174">
        <v>163623.07999999999</v>
      </c>
      <c r="BB107" s="174">
        <v>165337.54999999999</v>
      </c>
      <c r="BC107" s="174">
        <v>156135.17000000001</v>
      </c>
      <c r="BD107" s="174">
        <v>163931.67000000001</v>
      </c>
      <c r="BE107" s="174">
        <v>162003.45000000001</v>
      </c>
      <c r="BF107" s="174">
        <v>165404.06</v>
      </c>
      <c r="BG107" s="174">
        <v>170539.39</v>
      </c>
      <c r="BH107" s="174">
        <v>155423.98000000001</v>
      </c>
      <c r="BI107" s="174">
        <v>166309.72</v>
      </c>
      <c r="BJ107" s="174">
        <v>161158.29999999999</v>
      </c>
      <c r="BK107" s="174">
        <v>161743.22</v>
      </c>
      <c r="BL107" s="174">
        <v>183896.94</v>
      </c>
      <c r="BM107" s="174">
        <v>171937.69</v>
      </c>
      <c r="BN107" s="174">
        <v>170996.72</v>
      </c>
      <c r="BO107" s="174">
        <v>166735.79999999999</v>
      </c>
      <c r="BP107" s="174">
        <v>174750.16</v>
      </c>
      <c r="BQ107" s="174">
        <v>167272.28</v>
      </c>
      <c r="BR107" s="174">
        <v>180519.86</v>
      </c>
      <c r="BS107" s="174">
        <v>181715.16</v>
      </c>
      <c r="BT107" s="174">
        <v>167993.19</v>
      </c>
      <c r="BU107" s="174">
        <v>175306.47</v>
      </c>
      <c r="BV107" s="174">
        <v>187128.42</v>
      </c>
      <c r="BW107" s="174">
        <v>186281.34</v>
      </c>
      <c r="BX107" s="174">
        <v>202540.86</v>
      </c>
      <c r="BY107" s="174">
        <v>186729.81</v>
      </c>
      <c r="BZ107" s="174">
        <v>201259.16</v>
      </c>
      <c r="CA107" s="174">
        <v>32226</v>
      </c>
      <c r="CB107" s="174">
        <v>41542.43</v>
      </c>
      <c r="CC107" s="174">
        <v>177812.3</v>
      </c>
      <c r="CD107" s="174">
        <v>198821</v>
      </c>
      <c r="CE107" s="174">
        <v>201853.36</v>
      </c>
      <c r="CF107" s="174">
        <v>191598.98</v>
      </c>
      <c r="CG107" s="174">
        <v>202751</v>
      </c>
      <c r="CH107" s="174">
        <v>201589.36</v>
      </c>
      <c r="CI107" s="174">
        <v>204327.64</v>
      </c>
      <c r="CJ107" s="174">
        <v>218057.16</v>
      </c>
      <c r="CK107" s="174">
        <v>204418.48</v>
      </c>
      <c r="CL107" s="174">
        <v>218401.27</v>
      </c>
      <c r="CM107" s="174">
        <v>203522.42</v>
      </c>
      <c r="CN107" s="174">
        <v>203353.44</v>
      </c>
      <c r="CO107" s="174">
        <v>197787.8</v>
      </c>
      <c r="CP107" s="174">
        <v>206143.47</v>
      </c>
      <c r="CQ107" s="174">
        <v>206298.11</v>
      </c>
      <c r="CR107" s="174">
        <v>202254.88</v>
      </c>
      <c r="CS107" s="174">
        <v>210318.69</v>
      </c>
      <c r="CT107" s="174">
        <v>205374.61</v>
      </c>
      <c r="CU107" s="174">
        <v>210039.91</v>
      </c>
      <c r="CV107" s="174">
        <v>222352.39</v>
      </c>
      <c r="CW107" s="174">
        <v>201222.16</v>
      </c>
      <c r="CX107" s="174">
        <v>223275.81</v>
      </c>
      <c r="CY107" s="174">
        <v>207187.78</v>
      </c>
      <c r="CZ107" s="174">
        <v>209790.47</v>
      </c>
      <c r="DA107" s="174">
        <v>203413.39</v>
      </c>
      <c r="DB107" s="174">
        <v>209338.78</v>
      </c>
      <c r="DC107" s="174">
        <v>213339.08</v>
      </c>
      <c r="DD107" s="174">
        <v>203365.59</v>
      </c>
      <c r="DE107" s="174">
        <v>212502.78</v>
      </c>
      <c r="DF107" s="174">
        <v>214199.92</v>
      </c>
      <c r="DG107" s="174">
        <v>213054.97</v>
      </c>
      <c r="DH107" s="174">
        <v>227706.33</v>
      </c>
      <c r="DI107" s="174">
        <v>206298.28</v>
      </c>
      <c r="DJ107" s="174">
        <v>228328.77</v>
      </c>
      <c r="DK107" s="174">
        <v>204982.03</v>
      </c>
      <c r="DL107" s="174">
        <v>27605.35</v>
      </c>
      <c r="DM107" s="174">
        <v>206465.91</v>
      </c>
      <c r="DN107" s="174">
        <v>216069.73</v>
      </c>
      <c r="DO107" s="174">
        <v>218357.53</v>
      </c>
      <c r="DP107" s="174">
        <v>207474.33</v>
      </c>
      <c r="DQ107" s="174">
        <v>219641.59</v>
      </c>
      <c r="DR107" s="174">
        <v>219005.33</v>
      </c>
      <c r="DS107" s="174">
        <v>216715.12</v>
      </c>
      <c r="DT107" s="174">
        <v>232473.95</v>
      </c>
      <c r="DU107" s="174">
        <v>210481.17</v>
      </c>
      <c r="DV107" s="174">
        <v>232986.12</v>
      </c>
      <c r="DW107" s="174">
        <v>217048.09</v>
      </c>
      <c r="DX107" s="174">
        <v>221894.09</v>
      </c>
      <c r="DY107" s="174">
        <v>206699.58</v>
      </c>
      <c r="DZ107" s="174">
        <v>222564.28</v>
      </c>
      <c r="EA107" s="174">
        <v>223241.69</v>
      </c>
      <c r="EB107" s="174">
        <v>211790.95</v>
      </c>
      <c r="EC107" s="174">
        <v>224787.41</v>
      </c>
      <c r="ED107" s="174">
        <v>220715.53</v>
      </c>
      <c r="EE107" s="174">
        <v>223704.25</v>
      </c>
      <c r="EF107" s="174">
        <v>238470.42</v>
      </c>
      <c r="EG107" s="174">
        <v>223693.83</v>
      </c>
      <c r="EH107" s="174">
        <v>239561.23</v>
      </c>
      <c r="EI107" s="174">
        <v>222408.11</v>
      </c>
      <c r="EJ107" s="174">
        <v>226457.19</v>
      </c>
      <c r="EK107" s="174">
        <v>214315.34</v>
      </c>
      <c r="EL107" s="174">
        <v>229557.41</v>
      </c>
      <c r="EM107" s="174">
        <v>226891.08</v>
      </c>
      <c r="EN107" s="174">
        <v>219332.02</v>
      </c>
      <c r="EO107" s="174">
        <v>230764.55</v>
      </c>
      <c r="EP107" s="174">
        <v>228132.11</v>
      </c>
      <c r="EQ107" s="174">
        <v>231149.98</v>
      </c>
      <c r="ER107" s="174">
        <v>242102.33</v>
      </c>
      <c r="ES107" s="174">
        <v>219941.38</v>
      </c>
      <c r="ET107" s="174">
        <v>241263.25</v>
      </c>
      <c r="EU107" s="174">
        <v>185778.66</v>
      </c>
      <c r="EV107" s="174">
        <v>79392.460000000006</v>
      </c>
      <c r="EW107" s="174">
        <v>212919.64</v>
      </c>
      <c r="EX107" s="174">
        <v>232595.53</v>
      </c>
      <c r="EY107" s="174">
        <v>234537.75</v>
      </c>
      <c r="EZ107" s="174">
        <v>222065.38</v>
      </c>
      <c r="FA107" s="174">
        <v>233885.38</v>
      </c>
      <c r="FB107" s="174">
        <v>231502.44</v>
      </c>
      <c r="FC107" s="174">
        <v>232500.92</v>
      </c>
      <c r="FD107" s="174">
        <v>242020.08</v>
      </c>
      <c r="FE107" s="174">
        <v>220569.86</v>
      </c>
      <c r="FF107" s="174">
        <v>242086.64</v>
      </c>
      <c r="FG107" s="174">
        <v>216800.38</v>
      </c>
      <c r="FH107" s="174">
        <v>223634.08</v>
      </c>
      <c r="FI107" s="174">
        <v>216125.61</v>
      </c>
      <c r="FJ107" s="174">
        <v>235366.59</v>
      </c>
      <c r="FK107" s="174">
        <v>232361.22</v>
      </c>
      <c r="FL107" s="174">
        <v>222433.48</v>
      </c>
      <c r="FM107" s="174">
        <v>238543.55</v>
      </c>
      <c r="FN107" s="174">
        <v>232914.17</v>
      </c>
      <c r="FO107" s="174">
        <v>237391.53</v>
      </c>
      <c r="FP107" s="174">
        <v>246576.53</v>
      </c>
      <c r="FQ107" s="174">
        <v>224083.45</v>
      </c>
      <c r="FR107" s="174">
        <v>242194.22</v>
      </c>
      <c r="FS107" s="174">
        <v>219542.16</v>
      </c>
      <c r="FT107" s="174">
        <v>228115.64</v>
      </c>
      <c r="FU107" s="174">
        <v>219960.58</v>
      </c>
      <c r="FV107" s="174">
        <v>239620.14</v>
      </c>
      <c r="FW107" s="174">
        <v>235253.59</v>
      </c>
      <c r="FX107" s="174">
        <v>223243.75</v>
      </c>
      <c r="FY107" s="174">
        <v>239370.09</v>
      </c>
      <c r="FZ107" s="174">
        <v>237785.69</v>
      </c>
      <c r="GA107" s="174">
        <v>242102.09</v>
      </c>
    </row>
    <row r="108" spans="2:183">
      <c r="B108" s="171" t="s">
        <v>4</v>
      </c>
      <c r="C108" s="172" t="s">
        <v>39</v>
      </c>
      <c r="D108" s="81">
        <v>1.3960015247614912</v>
      </c>
      <c r="E108" s="82">
        <v>1.3960013378246017</v>
      </c>
      <c r="F108" s="82">
        <v>1.3960012281583207</v>
      </c>
      <c r="G108" s="82">
        <v>1.3960013130227413</v>
      </c>
      <c r="H108" s="82">
        <v>1.3960010295079777</v>
      </c>
      <c r="I108" s="82">
        <v>1.3960012823151704</v>
      </c>
      <c r="J108" s="82">
        <v>1.3960011516574835</v>
      </c>
      <c r="K108" s="82">
        <v>1.3960011377198756</v>
      </c>
      <c r="L108" s="82">
        <v>1.3960010866676231</v>
      </c>
      <c r="M108" s="82">
        <v>1.3960012114537446</v>
      </c>
      <c r="N108" s="82">
        <v>1.3960012101036701</v>
      </c>
      <c r="O108" s="82">
        <v>1.3960009772283077</v>
      </c>
      <c r="P108" s="82">
        <v>1.4339987739430637</v>
      </c>
      <c r="Q108" s="82">
        <v>1.4339987283916553</v>
      </c>
      <c r="R108" s="82">
        <v>1.4339988518284632</v>
      </c>
      <c r="S108" s="82">
        <v>1.4339991769508835</v>
      </c>
      <c r="T108" s="82">
        <v>1.4339991192337334</v>
      </c>
      <c r="U108" s="82">
        <v>1.4339990068438344</v>
      </c>
      <c r="V108" s="82">
        <v>1.4339991693419842</v>
      </c>
      <c r="W108" s="82">
        <v>1.4339990535851097</v>
      </c>
      <c r="X108" s="82">
        <v>1.4339991490722066</v>
      </c>
      <c r="Y108" s="82">
        <v>1.43399918083599</v>
      </c>
      <c r="Z108" s="82">
        <v>1.4339991158901388</v>
      </c>
      <c r="AA108" s="82">
        <v>1.4339990198201484</v>
      </c>
      <c r="AB108" s="82">
        <v>1.473998263830171</v>
      </c>
      <c r="AC108" s="82">
        <v>1.47399840929948</v>
      </c>
      <c r="AD108" s="82">
        <v>1.4739985459413298</v>
      </c>
      <c r="AE108" s="82">
        <v>1.9270010394389419</v>
      </c>
      <c r="AF108" s="82">
        <v>1.9270014556040758</v>
      </c>
      <c r="AG108" s="82">
        <v>1.9270018162365405</v>
      </c>
      <c r="AH108" s="82">
        <v>1.9270007982281583</v>
      </c>
      <c r="AI108" s="82">
        <v>1.927001325455485</v>
      </c>
      <c r="AJ108" s="82">
        <v>1.9270009426763028</v>
      </c>
      <c r="AK108" s="82">
        <v>1.9270009628087144</v>
      </c>
      <c r="AL108" s="82">
        <v>1.9270009388365379</v>
      </c>
      <c r="AM108" s="82">
        <v>1.9270004463971053</v>
      </c>
      <c r="AN108" s="82">
        <v>1.9699989787929333</v>
      </c>
      <c r="AO108" s="82">
        <v>1.9699996487037168</v>
      </c>
      <c r="AP108" s="82">
        <v>1.9699990855993326</v>
      </c>
      <c r="AQ108" s="82">
        <v>1.9699991311471341</v>
      </c>
      <c r="AR108" s="82">
        <v>1.9699988531902433</v>
      </c>
      <c r="AS108" s="82">
        <v>1.9699988096016132</v>
      </c>
      <c r="AT108" s="82">
        <v>1.9699995453770529</v>
      </c>
      <c r="AU108" s="82">
        <v>1.9699992277736713</v>
      </c>
      <c r="AV108" s="82">
        <v>1.9699990519979145</v>
      </c>
      <c r="AW108" s="82">
        <v>1.9699993282955499</v>
      </c>
      <c r="AX108" s="82">
        <v>1.9699990535177971</v>
      </c>
      <c r="AY108" s="82">
        <v>1.9699988359640546</v>
      </c>
      <c r="AZ108" s="82">
        <v>2.017000022718495</v>
      </c>
      <c r="BA108" s="82">
        <v>2.0170000739626732</v>
      </c>
      <c r="BB108" s="82">
        <v>2.0170003171814765</v>
      </c>
      <c r="BC108" s="82">
        <v>2.0170000878444019</v>
      </c>
      <c r="BD108" s="82">
        <v>2.0169999384804678</v>
      </c>
      <c r="BE108" s="82">
        <v>2.0170003361595641</v>
      </c>
      <c r="BF108" s="82">
        <v>2.01699969514054</v>
      </c>
      <c r="BG108" s="82">
        <v>2.0170002720251685</v>
      </c>
      <c r="BH108" s="82">
        <v>2.0170001427514697</v>
      </c>
      <c r="BI108" s="82">
        <v>2.0170000242559487</v>
      </c>
      <c r="BJ108" s="82">
        <v>2.0169999999999999</v>
      </c>
      <c r="BK108" s="82">
        <v>2.0169998752961718</v>
      </c>
      <c r="BL108" s="82">
        <v>2.0680004498172617</v>
      </c>
      <c r="BM108" s="82">
        <v>2.0680004089389237</v>
      </c>
      <c r="BN108" s="82">
        <v>2.0680000483751981</v>
      </c>
      <c r="BO108" s="82">
        <v>2.0679998908548787</v>
      </c>
      <c r="BP108" s="82">
        <v>2.0680002840169465</v>
      </c>
      <c r="BQ108" s="82">
        <v>2.0680003956185247</v>
      </c>
      <c r="BR108" s="82">
        <v>2.0680000458232137</v>
      </c>
      <c r="BS108" s="82">
        <v>2.0680000000000001</v>
      </c>
      <c r="BT108" s="82">
        <v>2.0680004579329498</v>
      </c>
      <c r="BU108" s="82">
        <v>2.0680004954524542</v>
      </c>
      <c r="BV108" s="82">
        <v>2.0680006984382389</v>
      </c>
      <c r="BW108" s="82">
        <v>2.0680003996536334</v>
      </c>
      <c r="BX108" s="82">
        <v>2.1220021372894138</v>
      </c>
      <c r="BY108" s="82">
        <v>2.1220020000681843</v>
      </c>
      <c r="BZ108" s="82">
        <v>2.1220020243768714</v>
      </c>
      <c r="CA108" s="82">
        <v>2.1220022914938168</v>
      </c>
      <c r="CB108" s="82">
        <v>2.1220018388925781</v>
      </c>
      <c r="CC108" s="82">
        <v>2.122001895110186</v>
      </c>
      <c r="CD108" s="82">
        <v>2.1220022413149047</v>
      </c>
      <c r="CE108" s="82">
        <v>2.1220024389218284</v>
      </c>
      <c r="CF108" s="82">
        <v>2.1220022682065665</v>
      </c>
      <c r="CG108" s="82">
        <v>2.1220027839701925</v>
      </c>
      <c r="CH108" s="82">
        <v>2.1220021979039907</v>
      </c>
      <c r="CI108" s="82">
        <v>2.1220027001765502</v>
      </c>
      <c r="CJ108" s="82">
        <v>2.1780015581613696</v>
      </c>
      <c r="CK108" s="82">
        <v>2.1780011933174226</v>
      </c>
      <c r="CL108" s="82">
        <v>2.178001416091587</v>
      </c>
      <c r="CM108" s="82">
        <v>2.1780008689640709</v>
      </c>
      <c r="CN108" s="82">
        <v>2.1780012209881434</v>
      </c>
      <c r="CO108" s="82">
        <v>2.1780014887965851</v>
      </c>
      <c r="CP108" s="82">
        <v>2.178001331248415</v>
      </c>
      <c r="CQ108" s="82">
        <v>2.178001351365618</v>
      </c>
      <c r="CR108" s="82">
        <v>2.178001477451633</v>
      </c>
      <c r="CS108" s="82">
        <v>2.1780012426862734</v>
      </c>
      <c r="CT108" s="82">
        <v>2.1780010605016171</v>
      </c>
      <c r="CU108" s="82">
        <v>2.1780012858135365</v>
      </c>
      <c r="CV108" s="82">
        <v>2.2360007843768228</v>
      </c>
      <c r="CW108" s="82">
        <v>2.2360005333807451</v>
      </c>
      <c r="CX108" s="82">
        <v>2.2360003004356317</v>
      </c>
      <c r="CY108" s="82">
        <v>2.2360002158428665</v>
      </c>
      <c r="CZ108" s="82">
        <v>2.2360000639495223</v>
      </c>
      <c r="DA108" s="82">
        <v>2.2359999780152138</v>
      </c>
      <c r="DB108" s="82">
        <v>2.2359998718249985</v>
      </c>
      <c r="DC108" s="82">
        <v>2.2360008804016309</v>
      </c>
      <c r="DD108" s="82">
        <v>2.2360005321570169</v>
      </c>
      <c r="DE108" s="82">
        <v>2.236000505066448</v>
      </c>
      <c r="DF108" s="82">
        <v>2.2360006680863505</v>
      </c>
      <c r="DG108" s="82">
        <v>2.2359994332731623</v>
      </c>
      <c r="DH108" s="82">
        <v>2.2970012710325625</v>
      </c>
      <c r="DI108" s="82">
        <v>2.2970012915868705</v>
      </c>
      <c r="DJ108" s="82">
        <v>2.2970007947446254</v>
      </c>
      <c r="DK108" s="82">
        <v>2.2970005266755567</v>
      </c>
      <c r="DL108" s="82">
        <v>2.2970003328340822</v>
      </c>
      <c r="DM108" s="82">
        <v>2.2970007231462426</v>
      </c>
      <c r="DN108" s="82">
        <v>2.2970013607467097</v>
      </c>
      <c r="DO108" s="82">
        <v>2.297001220256254</v>
      </c>
      <c r="DP108" s="82">
        <v>2.2970011292679686</v>
      </c>
      <c r="DQ108" s="82">
        <v>2.2970016000669307</v>
      </c>
      <c r="DR108" s="82">
        <v>2.2970016991105888</v>
      </c>
      <c r="DS108" s="82">
        <v>2.2970006465494399</v>
      </c>
      <c r="DT108" s="82">
        <v>2.3599978681501637</v>
      </c>
      <c r="DU108" s="82">
        <v>2.3599983181405362</v>
      </c>
      <c r="DV108" s="82">
        <v>2.3599983793037085</v>
      </c>
      <c r="DW108" s="82">
        <v>2.3599981950557574</v>
      </c>
      <c r="DX108" s="82">
        <v>2.3599979792178507</v>
      </c>
      <c r="DY108" s="82">
        <v>2.3599991322675447</v>
      </c>
      <c r="DZ108" s="82">
        <v>2.3599974551199803</v>
      </c>
      <c r="EA108" s="82">
        <v>2.3599984142757471</v>
      </c>
      <c r="EB108" s="82">
        <v>2.3599981056807295</v>
      </c>
      <c r="EC108" s="82">
        <v>2.3599975852764858</v>
      </c>
      <c r="ED108" s="82">
        <v>2.3599982250469398</v>
      </c>
      <c r="EE108" s="82">
        <v>2.3599984175545945</v>
      </c>
      <c r="EF108" s="82">
        <v>2.4239971945232215</v>
      </c>
      <c r="EG108" s="82">
        <v>2.4239982445304116</v>
      </c>
      <c r="EH108" s="82">
        <v>2.4239973084823281</v>
      </c>
      <c r="EI108" s="82">
        <v>2.4239979030566978</v>
      </c>
      <c r="EJ108" s="82">
        <v>2.4239982659516395</v>
      </c>
      <c r="EK108" s="82">
        <v>2.4239977831565138</v>
      </c>
      <c r="EL108" s="82">
        <v>2.4239974868534984</v>
      </c>
      <c r="EM108" s="82">
        <v>2.4239982051665563</v>
      </c>
      <c r="EN108" s="82">
        <v>2.4239974978891201</v>
      </c>
      <c r="EO108" s="82">
        <v>2.4239973739495797</v>
      </c>
      <c r="EP108" s="82">
        <v>2.423997598656948</v>
      </c>
      <c r="EQ108" s="82">
        <v>2.4239975251418326</v>
      </c>
      <c r="ER108" s="82">
        <v>2.4899961945901468</v>
      </c>
      <c r="ES108" s="82">
        <v>2.4899963772217819</v>
      </c>
      <c r="ET108" s="82">
        <v>2.48999669738784</v>
      </c>
      <c r="EU108" s="82">
        <v>2.4899967832730199</v>
      </c>
      <c r="EV108" s="82">
        <v>2.4899970393193445</v>
      </c>
      <c r="EW108" s="82">
        <v>2.4899969594199511</v>
      </c>
      <c r="EX108" s="82">
        <v>2.4899962531580524</v>
      </c>
      <c r="EY108" s="82">
        <v>2.489996496517751</v>
      </c>
      <c r="EZ108" s="82">
        <v>2.4899967482591974</v>
      </c>
      <c r="FA108" s="82">
        <v>2.4899965932077079</v>
      </c>
      <c r="FB108" s="82">
        <v>2.489996450582427</v>
      </c>
      <c r="FC108" s="82">
        <v>2.4899963587294107</v>
      </c>
      <c r="FD108" s="82">
        <v>2.5600025386348491</v>
      </c>
      <c r="FE108" s="82">
        <v>2.5600030176415967</v>
      </c>
      <c r="FF108" s="82">
        <v>2.5600025379368692</v>
      </c>
      <c r="FG108" s="82">
        <v>2.5600014642049129</v>
      </c>
      <c r="FH108" s="82">
        <v>2.5600018315647284</v>
      </c>
      <c r="FI108" s="82">
        <v>2.5600020136454087</v>
      </c>
      <c r="FJ108" s="82">
        <v>2.5600020665651511</v>
      </c>
      <c r="FK108" s="82">
        <v>2.5600028645087369</v>
      </c>
      <c r="FL108" s="82">
        <v>2.5600023018138294</v>
      </c>
      <c r="FM108" s="82">
        <v>2.5600020390422937</v>
      </c>
      <c r="FN108" s="82">
        <v>2.5600027477962675</v>
      </c>
      <c r="FO108" s="82">
        <v>2.5600018332596433</v>
      </c>
      <c r="FP108" s="82">
        <v>2.6320025831518721</v>
      </c>
      <c r="FQ108" s="82">
        <v>2.6320027484789401</v>
      </c>
      <c r="FR108" s="82">
        <v>2.6320023038720266</v>
      </c>
      <c r="FS108" s="82">
        <v>2.6320023593557806</v>
      </c>
      <c r="FT108" s="82">
        <v>2.6320023076035537</v>
      </c>
      <c r="FU108" s="82">
        <v>2.6320015411934192</v>
      </c>
      <c r="FV108" s="82">
        <v>2.6320025043661648</v>
      </c>
      <c r="FW108" s="82">
        <v>2.6320018571971984</v>
      </c>
      <c r="FX108" s="82">
        <v>2.6320016741531966</v>
      </c>
      <c r="FY108" s="82">
        <v>2.6320023970268069</v>
      </c>
      <c r="FZ108" s="82">
        <v>2.6320031214026387</v>
      </c>
      <c r="GA108" s="82">
        <v>2.6320021960340929</v>
      </c>
    </row>
    <row r="109" spans="2:183">
      <c r="B109" s="96" t="s">
        <v>4</v>
      </c>
      <c r="C109" s="166" t="s">
        <v>40</v>
      </c>
      <c r="D109" s="175">
        <v>2.5</v>
      </c>
      <c r="E109" s="176">
        <v>1.25</v>
      </c>
      <c r="F109" s="176">
        <v>0.62</v>
      </c>
      <c r="G109" s="176">
        <v>2.25</v>
      </c>
      <c r="H109" s="176">
        <v>1.62</v>
      </c>
      <c r="I109" s="176">
        <v>1.25</v>
      </c>
      <c r="J109" s="176">
        <v>1.88</v>
      </c>
      <c r="K109" s="176">
        <v>1.25</v>
      </c>
      <c r="L109" s="176">
        <v>2.25</v>
      </c>
      <c r="M109" s="176">
        <v>1.25</v>
      </c>
      <c r="N109" s="176">
        <v>1.88</v>
      </c>
      <c r="O109" s="176">
        <v>1.88</v>
      </c>
      <c r="P109" s="176">
        <v>1.25</v>
      </c>
      <c r="Q109" s="176">
        <v>1.25</v>
      </c>
      <c r="R109" s="176">
        <v>0.62</v>
      </c>
      <c r="S109" s="176">
        <v>1.88</v>
      </c>
      <c r="T109" s="176">
        <v>1.88</v>
      </c>
      <c r="U109" s="176">
        <v>1.25</v>
      </c>
      <c r="V109" s="176">
        <v>1.88</v>
      </c>
      <c r="W109" s="176">
        <v>1.25</v>
      </c>
      <c r="X109" s="176">
        <v>1.25</v>
      </c>
      <c r="Y109" s="176">
        <v>0.62</v>
      </c>
      <c r="Z109" s="176">
        <v>1.25</v>
      </c>
      <c r="AA109" s="176">
        <v>1.88</v>
      </c>
      <c r="AB109" s="176">
        <v>1.25</v>
      </c>
      <c r="AC109" s="176">
        <v>1.25</v>
      </c>
      <c r="AD109" s="176">
        <v>1.25</v>
      </c>
      <c r="AE109" s="176">
        <v>0.62</v>
      </c>
      <c r="AF109" s="176">
        <v>1.25</v>
      </c>
      <c r="AG109" s="176">
        <v>0.62</v>
      </c>
      <c r="AH109" s="176">
        <v>1.88</v>
      </c>
      <c r="AI109" s="176">
        <v>1.25</v>
      </c>
      <c r="AJ109" s="176">
        <v>1.25</v>
      </c>
      <c r="AK109" s="176">
        <v>1.25</v>
      </c>
      <c r="AL109" s="176">
        <v>1.88</v>
      </c>
      <c r="AM109" s="176">
        <v>1.25</v>
      </c>
      <c r="AN109" s="176">
        <v>1.25</v>
      </c>
      <c r="AO109" s="176">
        <v>1.25</v>
      </c>
      <c r="AP109" s="176">
        <v>1.25</v>
      </c>
      <c r="AQ109" s="176">
        <v>1.25</v>
      </c>
      <c r="AR109" s="176">
        <v>1.62</v>
      </c>
      <c r="AS109" s="176">
        <v>1.62</v>
      </c>
      <c r="AT109" s="176">
        <v>0.62</v>
      </c>
      <c r="AU109" s="176">
        <v>1.25</v>
      </c>
      <c r="AV109" s="176">
        <v>1.25</v>
      </c>
      <c r="AW109" s="176">
        <v>1.25</v>
      </c>
      <c r="AX109" s="176">
        <v>1.25</v>
      </c>
      <c r="AY109" s="176">
        <v>2.25</v>
      </c>
      <c r="AZ109" s="176">
        <v>1.25</v>
      </c>
      <c r="BA109" s="176">
        <v>1.88</v>
      </c>
      <c r="BB109" s="176">
        <v>1.88</v>
      </c>
      <c r="BC109" s="176">
        <v>1.25</v>
      </c>
      <c r="BD109" s="176">
        <v>1.25</v>
      </c>
      <c r="BE109" s="176">
        <v>1.25</v>
      </c>
      <c r="BF109" s="176">
        <v>1.25</v>
      </c>
      <c r="BG109" s="176">
        <v>1.25</v>
      </c>
      <c r="BH109" s="176">
        <v>1.25</v>
      </c>
      <c r="BI109" s="176">
        <v>1.25</v>
      </c>
      <c r="BJ109" s="176">
        <v>1.88</v>
      </c>
      <c r="BK109" s="176">
        <v>1.88</v>
      </c>
      <c r="BL109" s="176">
        <v>1.88</v>
      </c>
      <c r="BM109" s="176">
        <v>1.25</v>
      </c>
      <c r="BN109" s="176">
        <v>1.88</v>
      </c>
      <c r="BO109" s="176">
        <v>1.25</v>
      </c>
      <c r="BP109" s="176">
        <v>1.25</v>
      </c>
      <c r="BQ109" s="176">
        <v>0.62</v>
      </c>
      <c r="BR109" s="176">
        <v>0.62</v>
      </c>
      <c r="BS109" s="176">
        <v>0.62</v>
      </c>
      <c r="BT109" s="176">
        <v>3.12</v>
      </c>
      <c r="BU109" s="176">
        <v>1.25</v>
      </c>
      <c r="BV109" s="176">
        <v>0.62</v>
      </c>
      <c r="BW109" s="176">
        <v>3.12</v>
      </c>
      <c r="BX109" s="176">
        <v>1.25</v>
      </c>
      <c r="BY109" s="176">
        <v>1.25</v>
      </c>
      <c r="BZ109" s="176">
        <v>1.25</v>
      </c>
      <c r="CA109" s="176">
        <v>0.62</v>
      </c>
      <c r="CB109" s="176">
        <v>1.62</v>
      </c>
      <c r="CC109" s="176">
        <v>1.25</v>
      </c>
      <c r="CD109" s="176">
        <v>0.62</v>
      </c>
      <c r="CE109" s="176">
        <v>1.25</v>
      </c>
      <c r="CF109" s="176">
        <v>1.88</v>
      </c>
      <c r="CG109" s="176">
        <v>1.25</v>
      </c>
      <c r="CH109" s="176">
        <v>1.25</v>
      </c>
      <c r="CI109" s="176">
        <v>2.25</v>
      </c>
      <c r="CJ109" s="176">
        <v>1.88</v>
      </c>
      <c r="CK109" s="176">
        <v>1.88</v>
      </c>
      <c r="CL109" s="176">
        <v>2.5</v>
      </c>
      <c r="CM109" s="176">
        <v>0.62</v>
      </c>
      <c r="CN109" s="176">
        <v>0.62</v>
      </c>
      <c r="CO109" s="176">
        <v>1.25</v>
      </c>
      <c r="CP109" s="176">
        <v>1.25</v>
      </c>
      <c r="CQ109" s="176">
        <v>1.88</v>
      </c>
      <c r="CR109" s="176">
        <v>1.25</v>
      </c>
      <c r="CS109" s="176">
        <v>1.88</v>
      </c>
      <c r="CT109" s="176">
        <v>1.88</v>
      </c>
      <c r="CU109" s="176">
        <v>0.62</v>
      </c>
      <c r="CV109" s="176">
        <v>2.5</v>
      </c>
      <c r="CW109" s="176">
        <v>1.25</v>
      </c>
      <c r="CX109" s="176">
        <v>0.62</v>
      </c>
      <c r="CY109" s="176">
        <v>1.25</v>
      </c>
      <c r="CZ109" s="176">
        <v>1.62</v>
      </c>
      <c r="DA109" s="176">
        <v>1.88</v>
      </c>
      <c r="DB109" s="176">
        <v>1.25</v>
      </c>
      <c r="DC109" s="176">
        <v>1.88</v>
      </c>
      <c r="DD109" s="176">
        <v>0.62</v>
      </c>
      <c r="DE109" s="176">
        <v>1.25</v>
      </c>
      <c r="DF109" s="176">
        <v>0.62</v>
      </c>
      <c r="DG109" s="176">
        <v>1.25</v>
      </c>
      <c r="DH109" s="176">
        <v>1.25</v>
      </c>
      <c r="DI109" s="176">
        <v>1.25</v>
      </c>
      <c r="DJ109" s="176">
        <v>1.88</v>
      </c>
      <c r="DK109" s="176">
        <v>1.25</v>
      </c>
      <c r="DL109" s="176">
        <v>1.62</v>
      </c>
      <c r="DM109" s="176">
        <v>1.25</v>
      </c>
      <c r="DN109" s="176">
        <v>1.25</v>
      </c>
      <c r="DO109" s="176">
        <v>1.25</v>
      </c>
      <c r="DP109" s="176">
        <v>0.62</v>
      </c>
      <c r="DQ109" s="176">
        <v>1.88</v>
      </c>
      <c r="DR109" s="176">
        <v>1.25</v>
      </c>
      <c r="DS109" s="176">
        <v>2.5</v>
      </c>
      <c r="DT109" s="176">
        <v>1.88</v>
      </c>
      <c r="DU109" s="176">
        <v>1.25</v>
      </c>
      <c r="DV109" s="176">
        <v>1.88</v>
      </c>
      <c r="DW109" s="176">
        <v>2.5</v>
      </c>
      <c r="DX109" s="176">
        <v>0.62</v>
      </c>
      <c r="DY109" s="176">
        <v>1.25</v>
      </c>
      <c r="DZ109" s="176">
        <v>1.25</v>
      </c>
      <c r="EA109" s="176">
        <v>1.88</v>
      </c>
      <c r="EB109" s="176">
        <v>1.88</v>
      </c>
      <c r="EC109" s="176">
        <v>1.25</v>
      </c>
      <c r="ED109" s="176">
        <v>1.25</v>
      </c>
      <c r="EE109" s="176">
        <v>1.88</v>
      </c>
      <c r="EF109" s="176">
        <v>1.88</v>
      </c>
      <c r="EG109" s="176">
        <v>1.25</v>
      </c>
      <c r="EH109" s="176">
        <v>1.25</v>
      </c>
      <c r="EI109" s="176">
        <v>1.88</v>
      </c>
      <c r="EJ109" s="176">
        <v>0.62</v>
      </c>
      <c r="EK109" s="176">
        <v>1.25</v>
      </c>
      <c r="EL109" s="176">
        <v>2.5</v>
      </c>
      <c r="EM109" s="176">
        <v>0.62</v>
      </c>
      <c r="EN109" s="176">
        <v>3.12</v>
      </c>
      <c r="EO109" s="176">
        <v>1.25</v>
      </c>
      <c r="EP109" s="176">
        <v>1.25</v>
      </c>
      <c r="EQ109" s="176">
        <v>1.88</v>
      </c>
      <c r="ER109" s="176">
        <v>1.88</v>
      </c>
      <c r="ES109" s="176">
        <v>1.25</v>
      </c>
      <c r="ET109" s="176">
        <v>1.25</v>
      </c>
      <c r="EU109" s="176">
        <v>1.25</v>
      </c>
      <c r="EV109" s="176">
        <v>2.25</v>
      </c>
      <c r="EW109" s="176">
        <v>1.25</v>
      </c>
      <c r="EX109" s="176">
        <v>2.5</v>
      </c>
      <c r="EY109" s="176">
        <v>0.62</v>
      </c>
      <c r="EZ109" s="176">
        <v>3.12</v>
      </c>
      <c r="FA109" s="176">
        <v>1.88</v>
      </c>
      <c r="FB109" s="176">
        <v>1.25</v>
      </c>
      <c r="FC109" s="176">
        <v>1.25</v>
      </c>
      <c r="FD109" s="176">
        <v>0.62</v>
      </c>
      <c r="FE109" s="176">
        <v>1.25</v>
      </c>
      <c r="FF109" s="176">
        <v>1.25</v>
      </c>
      <c r="FG109" s="176">
        <v>1.88</v>
      </c>
      <c r="FH109" s="176">
        <v>0.62</v>
      </c>
      <c r="FI109" s="176">
        <v>1.25</v>
      </c>
      <c r="FJ109" s="176">
        <v>2.5</v>
      </c>
      <c r="FK109" s="176">
        <v>0.62</v>
      </c>
      <c r="FL109" s="176">
        <v>1.88</v>
      </c>
      <c r="FM109" s="176">
        <v>1.25</v>
      </c>
      <c r="FN109" s="176">
        <v>1.88</v>
      </c>
      <c r="FO109" s="176">
        <v>2.25</v>
      </c>
      <c r="FP109" s="176">
        <v>0.62</v>
      </c>
      <c r="FQ109" s="176">
        <v>1.25</v>
      </c>
      <c r="FR109" s="176">
        <v>1.25</v>
      </c>
      <c r="FS109" s="176">
        <v>1.25</v>
      </c>
      <c r="FT109" s="176">
        <v>0.62</v>
      </c>
      <c r="FU109" s="176">
        <v>1.88</v>
      </c>
      <c r="FV109" s="176">
        <v>1.25</v>
      </c>
      <c r="FW109" s="176">
        <v>1.25</v>
      </c>
      <c r="FX109" s="176">
        <v>1.88</v>
      </c>
      <c r="FY109" s="176">
        <v>0.62</v>
      </c>
      <c r="FZ109" s="176">
        <v>1.25</v>
      </c>
      <c r="GA109" s="176">
        <v>1.88</v>
      </c>
    </row>
    <row r="110" spans="2:183">
      <c r="B110" s="96" t="s">
        <v>4</v>
      </c>
      <c r="C110" s="166" t="s">
        <v>41</v>
      </c>
      <c r="D110" s="175">
        <v>692</v>
      </c>
      <c r="E110" s="176">
        <v>625</v>
      </c>
      <c r="F110" s="176">
        <v>692</v>
      </c>
      <c r="G110" s="176">
        <v>581</v>
      </c>
      <c r="H110" s="176">
        <v>157</v>
      </c>
      <c r="I110" s="176">
        <v>670</v>
      </c>
      <c r="J110" s="176">
        <v>692</v>
      </c>
      <c r="K110" s="176">
        <v>692</v>
      </c>
      <c r="L110" s="176">
        <v>670</v>
      </c>
      <c r="M110" s="176">
        <v>692</v>
      </c>
      <c r="N110" s="176">
        <v>670</v>
      </c>
      <c r="O110" s="176">
        <v>692</v>
      </c>
      <c r="P110" s="176">
        <v>692</v>
      </c>
      <c r="Q110" s="176">
        <v>625</v>
      </c>
      <c r="R110" s="176">
        <v>692</v>
      </c>
      <c r="S110" s="176">
        <v>670</v>
      </c>
      <c r="T110" s="176">
        <v>692</v>
      </c>
      <c r="U110" s="176">
        <v>670</v>
      </c>
      <c r="V110" s="176">
        <v>692</v>
      </c>
      <c r="W110" s="176">
        <v>692</v>
      </c>
      <c r="X110" s="176">
        <v>670</v>
      </c>
      <c r="Y110" s="176">
        <v>692</v>
      </c>
      <c r="Z110" s="176">
        <v>670</v>
      </c>
      <c r="AA110" s="176">
        <v>692</v>
      </c>
      <c r="AB110" s="176">
        <v>692</v>
      </c>
      <c r="AC110" s="176">
        <v>625</v>
      </c>
      <c r="AD110" s="176">
        <v>692</v>
      </c>
      <c r="AE110" s="176">
        <v>670</v>
      </c>
      <c r="AF110" s="176">
        <v>692</v>
      </c>
      <c r="AG110" s="176">
        <v>670</v>
      </c>
      <c r="AH110" s="176">
        <v>692</v>
      </c>
      <c r="AI110" s="176">
        <v>692</v>
      </c>
      <c r="AJ110" s="176">
        <v>670</v>
      </c>
      <c r="AK110" s="176">
        <v>692</v>
      </c>
      <c r="AL110" s="176">
        <v>670</v>
      </c>
      <c r="AM110" s="176">
        <v>692</v>
      </c>
      <c r="AN110" s="176">
        <v>692</v>
      </c>
      <c r="AO110" s="176">
        <v>648</v>
      </c>
      <c r="AP110" s="176">
        <v>692</v>
      </c>
      <c r="AQ110" s="176">
        <v>648</v>
      </c>
      <c r="AR110" s="176">
        <v>157</v>
      </c>
      <c r="AS110" s="176">
        <v>670</v>
      </c>
      <c r="AT110" s="176">
        <v>692</v>
      </c>
      <c r="AU110" s="176">
        <v>692</v>
      </c>
      <c r="AV110" s="176">
        <v>670</v>
      </c>
      <c r="AW110" s="176">
        <v>692</v>
      </c>
      <c r="AX110" s="176">
        <v>670</v>
      </c>
      <c r="AY110" s="176">
        <v>692</v>
      </c>
      <c r="AZ110" s="176">
        <v>692</v>
      </c>
      <c r="BA110" s="176">
        <v>625</v>
      </c>
      <c r="BB110" s="176">
        <v>692</v>
      </c>
      <c r="BC110" s="176">
        <v>670</v>
      </c>
      <c r="BD110" s="176">
        <v>692</v>
      </c>
      <c r="BE110" s="176">
        <v>670</v>
      </c>
      <c r="BF110" s="176">
        <v>692</v>
      </c>
      <c r="BG110" s="176">
        <v>692</v>
      </c>
      <c r="BH110" s="176">
        <v>670</v>
      </c>
      <c r="BI110" s="176">
        <v>692</v>
      </c>
      <c r="BJ110" s="176">
        <v>670</v>
      </c>
      <c r="BK110" s="176">
        <v>692</v>
      </c>
      <c r="BL110" s="176">
        <v>692</v>
      </c>
      <c r="BM110" s="176">
        <v>625</v>
      </c>
      <c r="BN110" s="176">
        <v>692</v>
      </c>
      <c r="BO110" s="176">
        <v>670</v>
      </c>
      <c r="BP110" s="176">
        <v>692</v>
      </c>
      <c r="BQ110" s="176">
        <v>670</v>
      </c>
      <c r="BR110" s="176">
        <v>692</v>
      </c>
      <c r="BS110" s="176">
        <v>692</v>
      </c>
      <c r="BT110" s="176">
        <v>670</v>
      </c>
      <c r="BU110" s="176">
        <v>692</v>
      </c>
      <c r="BV110" s="176">
        <v>670</v>
      </c>
      <c r="BW110" s="176">
        <v>692</v>
      </c>
      <c r="BX110" s="176">
        <v>692</v>
      </c>
      <c r="BY110" s="176">
        <v>625</v>
      </c>
      <c r="BZ110" s="176">
        <v>692</v>
      </c>
      <c r="CA110" s="176">
        <v>112</v>
      </c>
      <c r="CB110" s="176">
        <v>157</v>
      </c>
      <c r="CC110" s="176">
        <v>670</v>
      </c>
      <c r="CD110" s="176">
        <v>692</v>
      </c>
      <c r="CE110" s="176">
        <v>692</v>
      </c>
      <c r="CF110" s="176">
        <v>670</v>
      </c>
      <c r="CG110" s="176">
        <v>692</v>
      </c>
      <c r="CH110" s="176">
        <v>670</v>
      </c>
      <c r="CI110" s="176">
        <v>692</v>
      </c>
      <c r="CJ110" s="176">
        <v>692</v>
      </c>
      <c r="CK110" s="176">
        <v>648</v>
      </c>
      <c r="CL110" s="176">
        <v>692</v>
      </c>
      <c r="CM110" s="176">
        <v>670</v>
      </c>
      <c r="CN110" s="176">
        <v>692</v>
      </c>
      <c r="CO110" s="176">
        <v>670</v>
      </c>
      <c r="CP110" s="176">
        <v>692</v>
      </c>
      <c r="CQ110" s="176">
        <v>692</v>
      </c>
      <c r="CR110" s="176">
        <v>670</v>
      </c>
      <c r="CS110" s="176">
        <v>692</v>
      </c>
      <c r="CT110" s="176">
        <v>670</v>
      </c>
      <c r="CU110" s="176">
        <v>692</v>
      </c>
      <c r="CV110" s="176">
        <v>692</v>
      </c>
      <c r="CW110" s="176">
        <v>625</v>
      </c>
      <c r="CX110" s="176">
        <v>692</v>
      </c>
      <c r="CY110" s="176">
        <v>670</v>
      </c>
      <c r="CZ110" s="176">
        <v>692</v>
      </c>
      <c r="DA110" s="176">
        <v>670</v>
      </c>
      <c r="DB110" s="176">
        <v>692</v>
      </c>
      <c r="DC110" s="176">
        <v>692</v>
      </c>
      <c r="DD110" s="176">
        <v>670</v>
      </c>
      <c r="DE110" s="176">
        <v>692</v>
      </c>
      <c r="DF110" s="176">
        <v>670</v>
      </c>
      <c r="DG110" s="176">
        <v>692</v>
      </c>
      <c r="DH110" s="176">
        <v>692</v>
      </c>
      <c r="DI110" s="176">
        <v>625</v>
      </c>
      <c r="DJ110" s="176">
        <v>692</v>
      </c>
      <c r="DK110" s="176">
        <v>648</v>
      </c>
      <c r="DL110" s="176">
        <v>90</v>
      </c>
      <c r="DM110" s="176">
        <v>670</v>
      </c>
      <c r="DN110" s="176">
        <v>692</v>
      </c>
      <c r="DO110" s="176">
        <v>692</v>
      </c>
      <c r="DP110" s="176">
        <v>670</v>
      </c>
      <c r="DQ110" s="176">
        <v>692</v>
      </c>
      <c r="DR110" s="176">
        <v>670</v>
      </c>
      <c r="DS110" s="176">
        <v>692</v>
      </c>
      <c r="DT110" s="176">
        <v>692</v>
      </c>
      <c r="DU110" s="176">
        <v>625</v>
      </c>
      <c r="DV110" s="176">
        <v>692</v>
      </c>
      <c r="DW110" s="176">
        <v>670</v>
      </c>
      <c r="DX110" s="176">
        <v>692</v>
      </c>
      <c r="DY110" s="176">
        <v>670</v>
      </c>
      <c r="DZ110" s="176">
        <v>692</v>
      </c>
      <c r="EA110" s="176">
        <v>692</v>
      </c>
      <c r="EB110" s="176">
        <v>670</v>
      </c>
      <c r="EC110" s="176">
        <v>692</v>
      </c>
      <c r="ED110" s="176">
        <v>670</v>
      </c>
      <c r="EE110" s="176">
        <v>692</v>
      </c>
      <c r="EF110" s="176">
        <v>692</v>
      </c>
      <c r="EG110" s="176">
        <v>648</v>
      </c>
      <c r="EH110" s="176">
        <v>692</v>
      </c>
      <c r="EI110" s="176">
        <v>670</v>
      </c>
      <c r="EJ110" s="176">
        <v>692</v>
      </c>
      <c r="EK110" s="176">
        <v>670</v>
      </c>
      <c r="EL110" s="176">
        <v>692</v>
      </c>
      <c r="EM110" s="176">
        <v>692</v>
      </c>
      <c r="EN110" s="176">
        <v>670</v>
      </c>
      <c r="EO110" s="176">
        <v>692</v>
      </c>
      <c r="EP110" s="176">
        <v>670</v>
      </c>
      <c r="EQ110" s="176">
        <v>692</v>
      </c>
      <c r="ER110" s="176">
        <v>692</v>
      </c>
      <c r="ES110" s="176">
        <v>625</v>
      </c>
      <c r="ET110" s="176">
        <v>692</v>
      </c>
      <c r="EU110" s="176">
        <v>558</v>
      </c>
      <c r="EV110" s="176">
        <v>246</v>
      </c>
      <c r="EW110" s="176">
        <v>670</v>
      </c>
      <c r="EX110" s="176">
        <v>692</v>
      </c>
      <c r="EY110" s="176">
        <v>692</v>
      </c>
      <c r="EZ110" s="176">
        <v>670</v>
      </c>
      <c r="FA110" s="176">
        <v>692</v>
      </c>
      <c r="FB110" s="176">
        <v>670</v>
      </c>
      <c r="FC110" s="176">
        <v>692</v>
      </c>
      <c r="FD110" s="176">
        <v>692</v>
      </c>
      <c r="FE110" s="176">
        <v>625</v>
      </c>
      <c r="FF110" s="176">
        <v>692</v>
      </c>
      <c r="FG110" s="176">
        <v>670</v>
      </c>
      <c r="FH110" s="176">
        <v>692</v>
      </c>
      <c r="FI110" s="176">
        <v>670</v>
      </c>
      <c r="FJ110" s="176">
        <v>692</v>
      </c>
      <c r="FK110" s="176">
        <v>692</v>
      </c>
      <c r="FL110" s="176">
        <v>670</v>
      </c>
      <c r="FM110" s="176">
        <v>692</v>
      </c>
      <c r="FN110" s="176">
        <v>670</v>
      </c>
      <c r="FO110" s="176">
        <v>692</v>
      </c>
      <c r="FP110" s="176">
        <v>692</v>
      </c>
      <c r="FQ110" s="176">
        <v>625</v>
      </c>
      <c r="FR110" s="176">
        <v>692</v>
      </c>
      <c r="FS110" s="176">
        <v>670</v>
      </c>
      <c r="FT110" s="176">
        <v>692</v>
      </c>
      <c r="FU110" s="176">
        <v>670</v>
      </c>
      <c r="FV110" s="176">
        <v>692</v>
      </c>
      <c r="FW110" s="176">
        <v>692</v>
      </c>
      <c r="FX110" s="176">
        <v>670</v>
      </c>
      <c r="FY110" s="176">
        <v>692</v>
      </c>
      <c r="FZ110" s="176">
        <v>670</v>
      </c>
      <c r="GA110" s="176">
        <v>692</v>
      </c>
    </row>
    <row r="111" spans="2:183">
      <c r="B111" s="96" t="s">
        <v>4</v>
      </c>
      <c r="C111" s="166" t="s">
        <v>272</v>
      </c>
      <c r="D111" s="88">
        <v>3542.5</v>
      </c>
      <c r="E111" s="89">
        <v>1771.25</v>
      </c>
      <c r="F111" s="89">
        <v>885.62</v>
      </c>
      <c r="G111" s="89">
        <v>3188.25</v>
      </c>
      <c r="H111" s="89">
        <v>2302.62</v>
      </c>
      <c r="I111" s="89">
        <v>1771.25</v>
      </c>
      <c r="J111" s="89">
        <v>2656.88</v>
      </c>
      <c r="K111" s="89">
        <v>1771.25</v>
      </c>
      <c r="L111" s="89">
        <v>3188.25</v>
      </c>
      <c r="M111" s="89">
        <v>1771.25</v>
      </c>
      <c r="N111" s="89">
        <v>2656.88</v>
      </c>
      <c r="O111" s="89">
        <v>2656.88</v>
      </c>
      <c r="P111" s="89">
        <v>1771.25</v>
      </c>
      <c r="Q111" s="89">
        <v>1771.25</v>
      </c>
      <c r="R111" s="89">
        <v>885.62</v>
      </c>
      <c r="S111" s="89">
        <v>2656.88</v>
      </c>
      <c r="T111" s="89">
        <v>2656.88</v>
      </c>
      <c r="U111" s="89">
        <v>1771.25</v>
      </c>
      <c r="V111" s="89">
        <v>2656.88</v>
      </c>
      <c r="W111" s="89">
        <v>1771.25</v>
      </c>
      <c r="X111" s="89">
        <v>1771.25</v>
      </c>
      <c r="Y111" s="89">
        <v>885.62</v>
      </c>
      <c r="Z111" s="89">
        <v>1771.25</v>
      </c>
      <c r="AA111" s="89">
        <v>2656.88</v>
      </c>
      <c r="AB111" s="89">
        <v>1771.25</v>
      </c>
      <c r="AC111" s="89">
        <v>1771.25</v>
      </c>
      <c r="AD111" s="89">
        <v>1771.25</v>
      </c>
      <c r="AE111" s="89">
        <v>885.62</v>
      </c>
      <c r="AF111" s="89">
        <v>1771.25</v>
      </c>
      <c r="AG111" s="89">
        <v>885.62</v>
      </c>
      <c r="AH111" s="89">
        <v>2656.88</v>
      </c>
      <c r="AI111" s="89">
        <v>1771.25</v>
      </c>
      <c r="AJ111" s="89">
        <v>1771.25</v>
      </c>
      <c r="AK111" s="89">
        <v>1771.25</v>
      </c>
      <c r="AL111" s="89">
        <v>2656.88</v>
      </c>
      <c r="AM111" s="89">
        <v>1771.25</v>
      </c>
      <c r="AN111" s="89">
        <v>1771.25</v>
      </c>
      <c r="AO111" s="89">
        <v>1771.25</v>
      </c>
      <c r="AP111" s="89">
        <v>1771.25</v>
      </c>
      <c r="AQ111" s="89">
        <v>1771.25</v>
      </c>
      <c r="AR111" s="89">
        <v>2302.62</v>
      </c>
      <c r="AS111" s="89">
        <v>2302.62</v>
      </c>
      <c r="AT111" s="89">
        <v>885.62</v>
      </c>
      <c r="AU111" s="89">
        <v>1771.25</v>
      </c>
      <c r="AV111" s="89">
        <v>1771.25</v>
      </c>
      <c r="AW111" s="89">
        <v>1771.25</v>
      </c>
      <c r="AX111" s="89">
        <v>1771.25</v>
      </c>
      <c r="AY111" s="89">
        <v>3188.25</v>
      </c>
      <c r="AZ111" s="89">
        <v>1771.25</v>
      </c>
      <c r="BA111" s="89">
        <v>2656.88</v>
      </c>
      <c r="BB111" s="89">
        <v>2656.88</v>
      </c>
      <c r="BC111" s="89">
        <v>1771.25</v>
      </c>
      <c r="BD111" s="89">
        <v>1771.25</v>
      </c>
      <c r="BE111" s="89">
        <v>1771.25</v>
      </c>
      <c r="BF111" s="89">
        <v>1771.25</v>
      </c>
      <c r="BG111" s="89">
        <v>1771.25</v>
      </c>
      <c r="BH111" s="89">
        <v>1771.25</v>
      </c>
      <c r="BI111" s="89">
        <v>1771.25</v>
      </c>
      <c r="BJ111" s="89">
        <v>2656.88</v>
      </c>
      <c r="BK111" s="89">
        <v>2656.88</v>
      </c>
      <c r="BL111" s="89">
        <v>2656.88</v>
      </c>
      <c r="BM111" s="89">
        <v>1771.25</v>
      </c>
      <c r="BN111" s="89">
        <v>2656.88</v>
      </c>
      <c r="BO111" s="89">
        <v>1771.25</v>
      </c>
      <c r="BP111" s="89">
        <v>1771.25</v>
      </c>
      <c r="BQ111" s="89">
        <v>885.62</v>
      </c>
      <c r="BR111" s="89">
        <v>885.62</v>
      </c>
      <c r="BS111" s="89">
        <v>885.62</v>
      </c>
      <c r="BT111" s="89">
        <v>4428.12</v>
      </c>
      <c r="BU111" s="89">
        <v>1771.25</v>
      </c>
      <c r="BV111" s="89">
        <v>885.62</v>
      </c>
      <c r="BW111" s="89">
        <v>4428.12</v>
      </c>
      <c r="BX111" s="89">
        <v>1771.25</v>
      </c>
      <c r="BY111" s="89">
        <v>1771.25</v>
      </c>
      <c r="BZ111" s="89">
        <v>1771.25</v>
      </c>
      <c r="CA111" s="89">
        <v>885.62</v>
      </c>
      <c r="CB111" s="89">
        <v>2302.62</v>
      </c>
      <c r="CC111" s="89">
        <v>1771.25</v>
      </c>
      <c r="CD111" s="89">
        <v>885.62</v>
      </c>
      <c r="CE111" s="89">
        <v>1771.25</v>
      </c>
      <c r="CF111" s="89">
        <v>2656.88</v>
      </c>
      <c r="CG111" s="89">
        <v>1771.25</v>
      </c>
      <c r="CH111" s="89">
        <v>1771.25</v>
      </c>
      <c r="CI111" s="89">
        <v>3188.25</v>
      </c>
      <c r="CJ111" s="89">
        <v>2656.88</v>
      </c>
      <c r="CK111" s="89">
        <v>2656.88</v>
      </c>
      <c r="CL111" s="89">
        <v>3542.5</v>
      </c>
      <c r="CM111" s="89">
        <v>885.62</v>
      </c>
      <c r="CN111" s="89">
        <v>885.62</v>
      </c>
      <c r="CO111" s="89">
        <v>1771.25</v>
      </c>
      <c r="CP111" s="89">
        <v>1771.25</v>
      </c>
      <c r="CQ111" s="89">
        <v>2656.88</v>
      </c>
      <c r="CR111" s="89">
        <v>1771.25</v>
      </c>
      <c r="CS111" s="89">
        <v>2656.88</v>
      </c>
      <c r="CT111" s="89">
        <v>2656.88</v>
      </c>
      <c r="CU111" s="89">
        <v>885.62</v>
      </c>
      <c r="CV111" s="89">
        <v>3542.5</v>
      </c>
      <c r="CW111" s="89">
        <v>1771.25</v>
      </c>
      <c r="CX111" s="89">
        <v>885.62</v>
      </c>
      <c r="CY111" s="89">
        <v>1771.25</v>
      </c>
      <c r="CZ111" s="89">
        <v>2302.62</v>
      </c>
      <c r="DA111" s="89">
        <v>2656.88</v>
      </c>
      <c r="DB111" s="89">
        <v>1771.25</v>
      </c>
      <c r="DC111" s="89">
        <v>2656.88</v>
      </c>
      <c r="DD111" s="89">
        <v>885.62</v>
      </c>
      <c r="DE111" s="89">
        <v>1771.25</v>
      </c>
      <c r="DF111" s="89">
        <v>885.62</v>
      </c>
      <c r="DG111" s="89">
        <v>1771.25</v>
      </c>
      <c r="DH111" s="89">
        <v>1771.25</v>
      </c>
      <c r="DI111" s="89">
        <v>1771.25</v>
      </c>
      <c r="DJ111" s="89">
        <v>2656.88</v>
      </c>
      <c r="DK111" s="89">
        <v>1771.25</v>
      </c>
      <c r="DL111" s="89">
        <v>2302.62</v>
      </c>
      <c r="DM111" s="89">
        <v>1771.25</v>
      </c>
      <c r="DN111" s="89">
        <v>1771.25</v>
      </c>
      <c r="DO111" s="89">
        <v>1771.25</v>
      </c>
      <c r="DP111" s="89">
        <v>885.62</v>
      </c>
      <c r="DQ111" s="89">
        <v>2656.88</v>
      </c>
      <c r="DR111" s="89">
        <v>1771.25</v>
      </c>
      <c r="DS111" s="89">
        <v>3542.5</v>
      </c>
      <c r="DT111" s="89">
        <v>2656.88</v>
      </c>
      <c r="DU111" s="89">
        <v>1771.25</v>
      </c>
      <c r="DV111" s="89">
        <v>2656.88</v>
      </c>
      <c r="DW111" s="89">
        <v>3542.5</v>
      </c>
      <c r="DX111" s="89">
        <v>885.62</v>
      </c>
      <c r="DY111" s="89">
        <v>1771.25</v>
      </c>
      <c r="DZ111" s="89">
        <v>1771.25</v>
      </c>
      <c r="EA111" s="89">
        <v>2656.88</v>
      </c>
      <c r="EB111" s="89">
        <v>2656.88</v>
      </c>
      <c r="EC111" s="89">
        <v>1771.25</v>
      </c>
      <c r="ED111" s="89">
        <v>1771.25</v>
      </c>
      <c r="EE111" s="89">
        <v>2656.88</v>
      </c>
      <c r="EF111" s="89">
        <v>2656.88</v>
      </c>
      <c r="EG111" s="89">
        <v>1771.25</v>
      </c>
      <c r="EH111" s="89">
        <v>1771.25</v>
      </c>
      <c r="EI111" s="89">
        <v>2656.88</v>
      </c>
      <c r="EJ111" s="89">
        <v>885.62</v>
      </c>
      <c r="EK111" s="89">
        <v>1771.25</v>
      </c>
      <c r="EL111" s="89">
        <v>3542.5</v>
      </c>
      <c r="EM111" s="89">
        <v>885.62</v>
      </c>
      <c r="EN111" s="89">
        <v>4428.12</v>
      </c>
      <c r="EO111" s="89">
        <v>1771.25</v>
      </c>
      <c r="EP111" s="89">
        <v>1771.25</v>
      </c>
      <c r="EQ111" s="89">
        <v>2656.88</v>
      </c>
      <c r="ER111" s="89">
        <v>2656.88</v>
      </c>
      <c r="ES111" s="89">
        <v>1771.25</v>
      </c>
      <c r="ET111" s="89">
        <v>1771.25</v>
      </c>
      <c r="EU111" s="89">
        <v>1771.25</v>
      </c>
      <c r="EV111" s="89">
        <v>3188.25</v>
      </c>
      <c r="EW111" s="89">
        <v>1771.25</v>
      </c>
      <c r="EX111" s="89">
        <v>3542.5</v>
      </c>
      <c r="EY111" s="89">
        <v>885.62</v>
      </c>
      <c r="EZ111" s="89">
        <v>4428.12</v>
      </c>
      <c r="FA111" s="89">
        <v>2656.88</v>
      </c>
      <c r="FB111" s="89">
        <v>1771.25</v>
      </c>
      <c r="FC111" s="89">
        <v>1771.25</v>
      </c>
      <c r="FD111" s="89">
        <v>885.62</v>
      </c>
      <c r="FE111" s="89">
        <v>1771.25</v>
      </c>
      <c r="FF111" s="89">
        <v>1771.25</v>
      </c>
      <c r="FG111" s="89">
        <v>2656.88</v>
      </c>
      <c r="FH111" s="89">
        <v>885.62</v>
      </c>
      <c r="FI111" s="89">
        <v>1771.25</v>
      </c>
      <c r="FJ111" s="89">
        <v>3542.5</v>
      </c>
      <c r="FK111" s="89">
        <v>885.62</v>
      </c>
      <c r="FL111" s="89">
        <v>2656.88</v>
      </c>
      <c r="FM111" s="89">
        <v>1771.25</v>
      </c>
      <c r="FN111" s="89">
        <v>2656.88</v>
      </c>
      <c r="FO111" s="89">
        <v>3188.25</v>
      </c>
      <c r="FP111" s="89">
        <v>885.62</v>
      </c>
      <c r="FQ111" s="89">
        <v>1771.25</v>
      </c>
      <c r="FR111" s="89">
        <v>1771.25</v>
      </c>
      <c r="FS111" s="89">
        <v>1771.25</v>
      </c>
      <c r="FT111" s="89">
        <v>885.62</v>
      </c>
      <c r="FU111" s="89">
        <v>2656.88</v>
      </c>
      <c r="FV111" s="89">
        <v>1771.25</v>
      </c>
      <c r="FW111" s="89">
        <v>1771.25</v>
      </c>
      <c r="FX111" s="89">
        <v>2656.88</v>
      </c>
      <c r="FY111" s="89">
        <v>885.62</v>
      </c>
      <c r="FZ111" s="89">
        <v>1771.25</v>
      </c>
      <c r="GA111" s="89">
        <v>2656.88</v>
      </c>
    </row>
    <row r="112" spans="2:183">
      <c r="B112" s="171" t="s">
        <v>4</v>
      </c>
      <c r="C112" s="177" t="s">
        <v>96</v>
      </c>
      <c r="D112" s="83">
        <v>0.9347632433288463</v>
      </c>
      <c r="E112" s="84">
        <v>0.91745753424657539</v>
      </c>
      <c r="F112" s="84">
        <v>0.88650130651674719</v>
      </c>
      <c r="G112" s="84">
        <v>0.90286751703487134</v>
      </c>
      <c r="H112" s="84">
        <v>0.88819649245266563</v>
      </c>
      <c r="I112" s="84">
        <v>0.86418523819259874</v>
      </c>
      <c r="J112" s="84">
        <v>0.87663314593396147</v>
      </c>
      <c r="K112" s="84">
        <v>0.88737231768152669</v>
      </c>
      <c r="L112" s="84">
        <v>0.86925577591494585</v>
      </c>
      <c r="M112" s="84">
        <v>0.89872515638609551</v>
      </c>
      <c r="N112" s="84">
        <v>0.8819627887957473</v>
      </c>
      <c r="O112" s="84">
        <v>0.87105075619605665</v>
      </c>
      <c r="P112" s="84">
        <v>0.92031237627682316</v>
      </c>
      <c r="Q112" s="84">
        <v>0.91352328767123292</v>
      </c>
      <c r="R112" s="84">
        <v>0.86205360677805054</v>
      </c>
      <c r="S112" s="84">
        <v>0.87441831936209369</v>
      </c>
      <c r="T112" s="84">
        <v>0.89902209201045213</v>
      </c>
      <c r="U112" s="84">
        <v>0.86875485585769785</v>
      </c>
      <c r="V112" s="84">
        <v>0.88176023438118611</v>
      </c>
      <c r="W112" s="84">
        <v>0.87849394251326307</v>
      </c>
      <c r="X112" s="84">
        <v>0.86979758740543867</v>
      </c>
      <c r="Y112" s="84">
        <v>0.8941325520627128</v>
      </c>
      <c r="Z112" s="84">
        <v>0.8834042118176243</v>
      </c>
      <c r="AA112" s="84">
        <v>0.86842782484757308</v>
      </c>
      <c r="AB112" s="84">
        <v>0.87794956053527595</v>
      </c>
      <c r="AC112" s="84">
        <v>0.89561643835616433</v>
      </c>
      <c r="AD112" s="84">
        <v>0.85768865310000797</v>
      </c>
      <c r="AE112" s="84">
        <v>0.85564301778777341</v>
      </c>
      <c r="AF112" s="84">
        <v>0.88397735370971575</v>
      </c>
      <c r="AG112" s="84">
        <v>0.86567777550603153</v>
      </c>
      <c r="AH112" s="84">
        <v>0.88038443265500044</v>
      </c>
      <c r="AI112" s="84">
        <v>0.88116636313247287</v>
      </c>
      <c r="AJ112" s="84">
        <v>0.86539153547331837</v>
      </c>
      <c r="AK112" s="84">
        <v>0.88409612795945836</v>
      </c>
      <c r="AL112" s="84">
        <v>0.8819975465140053</v>
      </c>
      <c r="AM112" s="84">
        <v>0.8425647319661097</v>
      </c>
      <c r="AN112" s="84">
        <v>0.87230778367249984</v>
      </c>
      <c r="AO112" s="84">
        <v>0.90265093860984269</v>
      </c>
      <c r="AP112" s="84">
        <v>0.86595336131126777</v>
      </c>
      <c r="AQ112" s="84">
        <v>0.8515770336546592</v>
      </c>
      <c r="AR112" s="84">
        <v>0.86734316377279475</v>
      </c>
      <c r="AS112" s="84">
        <v>0.8759517481087713</v>
      </c>
      <c r="AT112" s="84">
        <v>0.87086269696729746</v>
      </c>
      <c r="AU112" s="84">
        <v>0.89721078470187665</v>
      </c>
      <c r="AV112" s="84">
        <v>0.86268656716417913</v>
      </c>
      <c r="AW112" s="84">
        <v>0.88412582152189401</v>
      </c>
      <c r="AX112" s="84">
        <v>0.88567368636270705</v>
      </c>
      <c r="AY112" s="84">
        <v>0.85030485390767285</v>
      </c>
      <c r="AZ112" s="84">
        <v>0.87134769182041338</v>
      </c>
      <c r="BA112" s="84">
        <v>0.88900821917808215</v>
      </c>
      <c r="BB112" s="84">
        <v>0.81134689999208176</v>
      </c>
      <c r="BC112" s="84">
        <v>0.79134737272541411</v>
      </c>
      <c r="BD112" s="84">
        <v>0.80444809565286246</v>
      </c>
      <c r="BE112" s="84">
        <v>0.82108975669597217</v>
      </c>
      <c r="BF112" s="84">
        <v>0.81167352917887403</v>
      </c>
      <c r="BG112" s="84">
        <v>0.83687346583260747</v>
      </c>
      <c r="BH112" s="84">
        <v>0.78774279288489057</v>
      </c>
      <c r="BI112" s="84">
        <v>0.81611766569007838</v>
      </c>
      <c r="BJ112" s="84">
        <v>0.81680637906358622</v>
      </c>
      <c r="BK112" s="84">
        <v>0.79370892390529735</v>
      </c>
      <c r="BL112" s="84">
        <v>0.88016667986380548</v>
      </c>
      <c r="BM112" s="84">
        <v>0.9111452054794521</v>
      </c>
      <c r="BN112" s="84">
        <v>0.81842386570591497</v>
      </c>
      <c r="BO112" s="84">
        <v>0.82423430791249241</v>
      </c>
      <c r="BP112" s="84">
        <v>0.83638847097949165</v>
      </c>
      <c r="BQ112" s="84">
        <v>0.82688611735841344</v>
      </c>
      <c r="BR112" s="84">
        <v>0.8640034840446591</v>
      </c>
      <c r="BS112" s="84">
        <v>0.86972444374059699</v>
      </c>
      <c r="BT112" s="84">
        <v>0.83044980576569216</v>
      </c>
      <c r="BU112" s="84">
        <v>0.83905099374455616</v>
      </c>
      <c r="BV112" s="84">
        <v>0.92504191371907596</v>
      </c>
      <c r="BW112" s="84">
        <v>0.89157890569324572</v>
      </c>
      <c r="BX112" s="84">
        <v>0.94473038245308416</v>
      </c>
      <c r="BY112" s="84">
        <v>0.96435068493150689</v>
      </c>
      <c r="BZ112" s="84">
        <v>0.93875207854937048</v>
      </c>
      <c r="CA112" s="84">
        <v>0.92873043052837578</v>
      </c>
      <c r="CB112" s="84">
        <v>0.85407032545153128</v>
      </c>
      <c r="CC112" s="84">
        <v>0.85662032304232272</v>
      </c>
      <c r="CD112" s="84">
        <v>0.92737944413651119</v>
      </c>
      <c r="CE112" s="84">
        <v>0.94152347771003242</v>
      </c>
      <c r="CF112" s="84">
        <v>0.92303823349008385</v>
      </c>
      <c r="CG112" s="84">
        <v>0.94571027001346109</v>
      </c>
      <c r="CH112" s="84">
        <v>0.97116745041913721</v>
      </c>
      <c r="CI112" s="84">
        <v>0.95306437564336055</v>
      </c>
      <c r="CJ112" s="84">
        <v>0.99095336131126777</v>
      </c>
      <c r="CK112" s="84">
        <v>0.99205141214273629</v>
      </c>
      <c r="CL112" s="84">
        <v>0.99251722226621264</v>
      </c>
      <c r="CM112" s="84">
        <v>0.95527090574524642</v>
      </c>
      <c r="CN112" s="84">
        <v>0.92413294797687862</v>
      </c>
      <c r="CO112" s="84">
        <v>0.92835411981189941</v>
      </c>
      <c r="CP112" s="84">
        <v>0.93681209913690711</v>
      </c>
      <c r="CQ112" s="84">
        <v>0.93751484678121788</v>
      </c>
      <c r="CR112" s="84">
        <v>0.94932120220813743</v>
      </c>
      <c r="CS112" s="84">
        <v>0.95578628553329636</v>
      </c>
      <c r="CT112" s="84">
        <v>0.96396442445307706</v>
      </c>
      <c r="CU112" s="84">
        <v>0.954519360202708</v>
      </c>
      <c r="CV112" s="84">
        <v>0.98426241190909813</v>
      </c>
      <c r="CW112" s="84">
        <v>0.98621369863013697</v>
      </c>
      <c r="CX112" s="84">
        <v>0.98835022567107456</v>
      </c>
      <c r="CY112" s="84">
        <v>0.9472500511142915</v>
      </c>
      <c r="CZ112" s="84">
        <v>0.92865626732124473</v>
      </c>
      <c r="DA112" s="84">
        <v>0.92999386628501324</v>
      </c>
      <c r="DB112" s="84">
        <v>0.92665690078391005</v>
      </c>
      <c r="DC112" s="84">
        <v>0.94436416184971095</v>
      </c>
      <c r="DD112" s="84">
        <v>0.929775097117154</v>
      </c>
      <c r="DE112" s="84">
        <v>0.94066236439939821</v>
      </c>
      <c r="DF112" s="84">
        <v>0.97930893477816394</v>
      </c>
      <c r="DG112" s="84">
        <v>0.94310713437326787</v>
      </c>
      <c r="DH112" s="84">
        <v>0.98119407712407947</v>
      </c>
      <c r="DI112" s="84">
        <v>0.98424109589041098</v>
      </c>
      <c r="DJ112" s="84">
        <v>0.98387639559743445</v>
      </c>
      <c r="DK112" s="84">
        <v>0.94325004227972264</v>
      </c>
      <c r="DL112" s="84">
        <v>0.91461187214611872</v>
      </c>
      <c r="DM112" s="84">
        <v>0.91888161930075651</v>
      </c>
      <c r="DN112" s="84">
        <v>0.93105154802438828</v>
      </c>
      <c r="DO112" s="84">
        <v>0.94090981075302871</v>
      </c>
      <c r="DP112" s="84">
        <v>0.92336945409936622</v>
      </c>
      <c r="DQ112" s="84">
        <v>0.94644271122020751</v>
      </c>
      <c r="DR112" s="84">
        <v>0.97468820282150892</v>
      </c>
      <c r="DS112" s="84">
        <v>0.9338328450391955</v>
      </c>
      <c r="DT112" s="84">
        <v>0.97499802042917094</v>
      </c>
      <c r="DU112" s="84">
        <v>0.9773917808219178</v>
      </c>
      <c r="DV112" s="84">
        <v>0.97714585477868399</v>
      </c>
      <c r="DW112" s="84">
        <v>0.94019218973625029</v>
      </c>
      <c r="DX112" s="84">
        <v>0.93062594029614376</v>
      </c>
      <c r="DY112" s="84">
        <v>0.89536495604170929</v>
      </c>
      <c r="DZ112" s="84">
        <v>0.93343693087338664</v>
      </c>
      <c r="EA112" s="84">
        <v>0.93627761501306517</v>
      </c>
      <c r="EB112" s="84">
        <v>0.91741975056225722</v>
      </c>
      <c r="EC112" s="84">
        <v>0.94276070947818513</v>
      </c>
      <c r="ED112" s="84">
        <v>0.95607851155182999</v>
      </c>
      <c r="EE112" s="84">
        <v>0.93821759442552854</v>
      </c>
      <c r="EF112" s="84">
        <v>0.97374099295272787</v>
      </c>
      <c r="EG112" s="84">
        <v>0.97542491121258246</v>
      </c>
      <c r="EH112" s="84">
        <v>0.97819502731807739</v>
      </c>
      <c r="EI112" s="84">
        <v>0.93797382948272345</v>
      </c>
      <c r="EJ112" s="84">
        <v>0.92468722780901103</v>
      </c>
      <c r="EK112" s="84">
        <v>0.90384379472500509</v>
      </c>
      <c r="EL112" s="84">
        <v>0.93734658326074904</v>
      </c>
      <c r="EM112" s="84">
        <v>0.92645894370100568</v>
      </c>
      <c r="EN112" s="84">
        <v>0.92500102228583114</v>
      </c>
      <c r="EO112" s="84">
        <v>0.94227571462506932</v>
      </c>
      <c r="EP112" s="84">
        <v>0.96211408709875279</v>
      </c>
      <c r="EQ112" s="84">
        <v>0.94384947343415948</v>
      </c>
      <c r="ER112" s="84">
        <v>0.96236835853986857</v>
      </c>
      <c r="ES112" s="84">
        <v>0.96799999999999997</v>
      </c>
      <c r="ET112" s="84">
        <v>0.95903278169292894</v>
      </c>
      <c r="EU112" s="84">
        <v>0.91581970835174542</v>
      </c>
      <c r="EV112" s="84">
        <v>0.8877536473994877</v>
      </c>
      <c r="EW112" s="84">
        <v>0.87415661418932733</v>
      </c>
      <c r="EX112" s="84">
        <v>0.9245783514134136</v>
      </c>
      <c r="EY112" s="84">
        <v>0.93229867764668617</v>
      </c>
      <c r="EZ112" s="84">
        <v>0.91170517276630547</v>
      </c>
      <c r="FA112" s="84">
        <v>0.92970543986063825</v>
      </c>
      <c r="FB112" s="84">
        <v>0.95044980576569205</v>
      </c>
      <c r="FC112" s="84">
        <v>0.92420223295589521</v>
      </c>
      <c r="FD112" s="84">
        <v>0.93573323303507805</v>
      </c>
      <c r="FE112" s="84">
        <v>0.9442191780821918</v>
      </c>
      <c r="FF112" s="84">
        <v>0.93599057724285373</v>
      </c>
      <c r="FG112" s="84">
        <v>0.86574933551420985</v>
      </c>
      <c r="FH112" s="84">
        <v>0.86464684456409846</v>
      </c>
      <c r="FI112" s="84">
        <v>0.8630545900633817</v>
      </c>
      <c r="FJ112" s="84">
        <v>0.91000871011164775</v>
      </c>
      <c r="FK112" s="84">
        <v>0.89838862934515795</v>
      </c>
      <c r="FL112" s="84">
        <v>0.88824371294213866</v>
      </c>
      <c r="FM112" s="84">
        <v>0.92229194710586748</v>
      </c>
      <c r="FN112" s="84">
        <v>0.93009609486812517</v>
      </c>
      <c r="FO112" s="84">
        <v>0.91783791274051785</v>
      </c>
      <c r="FP112" s="84">
        <v>0.92727056774091376</v>
      </c>
      <c r="FQ112" s="84">
        <v>0.93301917808219181</v>
      </c>
      <c r="FR112" s="84">
        <v>0.91079064058912029</v>
      </c>
      <c r="FS112" s="84">
        <v>0.85271519116745043</v>
      </c>
      <c r="FT112" s="84">
        <v>0.8578470187663314</v>
      </c>
      <c r="FU112" s="84">
        <v>0.85434062563892865</v>
      </c>
      <c r="FV112" s="84">
        <v>0.90111053923509388</v>
      </c>
      <c r="FW112" s="84">
        <v>0.88468999920817171</v>
      </c>
      <c r="FX112" s="84">
        <v>0.86709261909629931</v>
      </c>
      <c r="FY112" s="84">
        <v>0.90017024309129778</v>
      </c>
      <c r="FZ112" s="84">
        <v>0.92357391126558985</v>
      </c>
      <c r="GA112" s="84">
        <v>0.91044421569403755</v>
      </c>
    </row>
    <row r="113" spans="2:183">
      <c r="B113" s="96" t="s">
        <v>4</v>
      </c>
      <c r="C113" s="166" t="s">
        <v>42</v>
      </c>
      <c r="D113" s="178">
        <v>14212.51</v>
      </c>
      <c r="E113" s="179">
        <v>7159.39</v>
      </c>
      <c r="F113" s="179">
        <v>3568.18</v>
      </c>
      <c r="G113" s="179">
        <v>12743.44</v>
      </c>
      <c r="H113" s="179">
        <v>9295.7000000000007</v>
      </c>
      <c r="I113" s="179">
        <v>7228.47</v>
      </c>
      <c r="J113" s="179">
        <v>10959.61</v>
      </c>
      <c r="K113" s="179">
        <v>7347.15</v>
      </c>
      <c r="L113" s="179">
        <v>13231.24</v>
      </c>
      <c r="M113" s="179">
        <v>7412.68</v>
      </c>
      <c r="N113" s="179">
        <v>11371.42</v>
      </c>
      <c r="O113" s="179">
        <v>11913.43</v>
      </c>
      <c r="P113" s="179">
        <v>8124.72</v>
      </c>
      <c r="Q113" s="179">
        <v>8103.47</v>
      </c>
      <c r="R113" s="179">
        <v>4003.02</v>
      </c>
      <c r="S113" s="179">
        <v>11730.1</v>
      </c>
      <c r="T113" s="179">
        <v>11756.67</v>
      </c>
      <c r="U113" s="179">
        <v>7876.75</v>
      </c>
      <c r="V113" s="179">
        <v>11918.74</v>
      </c>
      <c r="W113" s="179">
        <v>7979.48</v>
      </c>
      <c r="X113" s="179">
        <v>7984.8</v>
      </c>
      <c r="Y113" s="179">
        <v>4025.17</v>
      </c>
      <c r="Z113" s="179">
        <v>8179.63</v>
      </c>
      <c r="AA113" s="179">
        <v>12750.34</v>
      </c>
      <c r="AB113" s="179">
        <v>8677.35</v>
      </c>
      <c r="AC113" s="179">
        <v>8618.9</v>
      </c>
      <c r="AD113" s="179">
        <v>8477.2000000000007</v>
      </c>
      <c r="AE113" s="179">
        <v>4068.56</v>
      </c>
      <c r="AF113" s="179">
        <v>8163.69</v>
      </c>
      <c r="AG113" s="179">
        <v>4101.33</v>
      </c>
      <c r="AH113" s="179">
        <v>12402.29</v>
      </c>
      <c r="AI113" s="179">
        <v>8301.85</v>
      </c>
      <c r="AJ113" s="179">
        <v>8307.16</v>
      </c>
      <c r="AK113" s="179">
        <v>8370.93</v>
      </c>
      <c r="AL113" s="179">
        <v>12755.66</v>
      </c>
      <c r="AM113" s="179">
        <v>8831.4500000000007</v>
      </c>
      <c r="AN113" s="179">
        <v>9008.58</v>
      </c>
      <c r="AO113" s="179">
        <v>8955.44</v>
      </c>
      <c r="AP113" s="179">
        <v>8813.74</v>
      </c>
      <c r="AQ113" s="179">
        <v>8459.49</v>
      </c>
      <c r="AR113" s="179">
        <v>11031.88</v>
      </c>
      <c r="AS113" s="179">
        <v>11082.53</v>
      </c>
      <c r="AT113" s="179">
        <v>4295.28</v>
      </c>
      <c r="AU113" s="179">
        <v>8624.2199999999993</v>
      </c>
      <c r="AV113" s="179">
        <v>8629.5300000000007</v>
      </c>
      <c r="AW113" s="179">
        <v>8693.2900000000009</v>
      </c>
      <c r="AX113" s="179">
        <v>8833.2199999999993</v>
      </c>
      <c r="AY113" s="179">
        <v>16508.759999999998</v>
      </c>
      <c r="AZ113" s="179">
        <v>9352.2000000000007</v>
      </c>
      <c r="BA113" s="179">
        <v>13948.59</v>
      </c>
      <c r="BB113" s="179">
        <v>13736.04</v>
      </c>
      <c r="BC113" s="179">
        <v>8811.9699999999993</v>
      </c>
      <c r="BD113" s="179">
        <v>8842.08</v>
      </c>
      <c r="BE113" s="179">
        <v>8884.59</v>
      </c>
      <c r="BF113" s="179">
        <v>8953.67</v>
      </c>
      <c r="BG113" s="179">
        <v>8987.32</v>
      </c>
      <c r="BH113" s="179">
        <v>8994.41</v>
      </c>
      <c r="BI113" s="179">
        <v>9059.9500000000007</v>
      </c>
      <c r="BJ113" s="179">
        <v>13834.35</v>
      </c>
      <c r="BK113" s="179">
        <v>14384.32</v>
      </c>
      <c r="BL113" s="179">
        <v>14663.29</v>
      </c>
      <c r="BM113" s="179">
        <v>9722.39</v>
      </c>
      <c r="BN113" s="179">
        <v>14376.35</v>
      </c>
      <c r="BO113" s="179">
        <v>9238.84</v>
      </c>
      <c r="BP113" s="179">
        <v>9274.26</v>
      </c>
      <c r="BQ113" s="179">
        <v>4663.7</v>
      </c>
      <c r="BR113" s="179">
        <v>4703.55</v>
      </c>
      <c r="BS113" s="179">
        <v>4723.04</v>
      </c>
      <c r="BT113" s="179">
        <v>23641.759999999998</v>
      </c>
      <c r="BU113" s="179">
        <v>9527.5499999999993</v>
      </c>
      <c r="BV113" s="179">
        <v>4855</v>
      </c>
      <c r="BW113" s="179">
        <v>25249.17</v>
      </c>
      <c r="BX113" s="179">
        <v>10310.450000000001</v>
      </c>
      <c r="BY113" s="179">
        <v>10260.85</v>
      </c>
      <c r="BZ113" s="179">
        <v>10126.24</v>
      </c>
      <c r="CA113" s="179">
        <v>4896.62</v>
      </c>
      <c r="CB113" s="179">
        <v>12781.87</v>
      </c>
      <c r="CC113" s="179">
        <v>9885.35</v>
      </c>
      <c r="CD113" s="179">
        <v>4982.53</v>
      </c>
      <c r="CE113" s="179">
        <v>10004.02</v>
      </c>
      <c r="CF113" s="179">
        <v>15021.97</v>
      </c>
      <c r="CG113" s="179">
        <v>10085.5</v>
      </c>
      <c r="CH113" s="179">
        <v>10267.94</v>
      </c>
      <c r="CI113" s="179">
        <v>19215.580000000002</v>
      </c>
      <c r="CJ113" s="179">
        <v>16342.44</v>
      </c>
      <c r="CK113" s="179">
        <v>16286.64</v>
      </c>
      <c r="CL113" s="179">
        <v>21464</v>
      </c>
      <c r="CM113" s="179">
        <v>5206.59</v>
      </c>
      <c r="CN113" s="179">
        <v>5231.3900000000003</v>
      </c>
      <c r="CO113" s="179">
        <v>10528.31</v>
      </c>
      <c r="CP113" s="179">
        <v>10623.96</v>
      </c>
      <c r="CQ113" s="179">
        <v>16012.98</v>
      </c>
      <c r="CR113" s="179">
        <v>10682.41</v>
      </c>
      <c r="CS113" s="179">
        <v>16135.2</v>
      </c>
      <c r="CT113" s="179">
        <v>16430.11</v>
      </c>
      <c r="CU113" s="179">
        <v>5682.17</v>
      </c>
      <c r="CV113" s="179">
        <v>23214</v>
      </c>
      <c r="CW113" s="179">
        <v>11580.43</v>
      </c>
      <c r="CX113" s="179">
        <v>5723.79</v>
      </c>
      <c r="CY113" s="179">
        <v>11151.79</v>
      </c>
      <c r="CZ113" s="179">
        <v>14568.71</v>
      </c>
      <c r="DA113" s="179">
        <v>16932.27</v>
      </c>
      <c r="DB113" s="179">
        <v>11396.22</v>
      </c>
      <c r="DC113" s="179">
        <v>17182.009999999998</v>
      </c>
      <c r="DD113" s="179">
        <v>5703.42</v>
      </c>
      <c r="DE113" s="179">
        <v>11472.38</v>
      </c>
      <c r="DF113" s="179">
        <v>5830.96</v>
      </c>
      <c r="DG113" s="179">
        <v>12055.13</v>
      </c>
      <c r="DH113" s="179">
        <v>12288.93</v>
      </c>
      <c r="DI113" s="179">
        <v>12246.42</v>
      </c>
      <c r="DJ113" s="179">
        <v>18125.2</v>
      </c>
      <c r="DK113" s="179">
        <v>11798.3</v>
      </c>
      <c r="DL113" s="179">
        <v>15360.81</v>
      </c>
      <c r="DM113" s="179">
        <v>11909.88</v>
      </c>
      <c r="DN113" s="179">
        <v>12028.56</v>
      </c>
      <c r="DO113" s="179">
        <v>12085.24</v>
      </c>
      <c r="DP113" s="179">
        <v>6021.36</v>
      </c>
      <c r="DQ113" s="179">
        <v>18175.68</v>
      </c>
      <c r="DR113" s="179">
        <v>12333.22</v>
      </c>
      <c r="DS113" s="179">
        <v>25406.81</v>
      </c>
      <c r="DT113" s="179">
        <v>19411.13</v>
      </c>
      <c r="DU113" s="179">
        <v>12869.9</v>
      </c>
      <c r="DV113" s="179">
        <v>19068.39</v>
      </c>
      <c r="DW113" s="179">
        <v>24818.76</v>
      </c>
      <c r="DX113" s="179">
        <v>6210</v>
      </c>
      <c r="DY113" s="179">
        <v>12508.57</v>
      </c>
      <c r="DZ113" s="179">
        <v>12611.3</v>
      </c>
      <c r="EA113" s="179">
        <v>19009.939999999999</v>
      </c>
      <c r="EB113" s="179">
        <v>18946.18</v>
      </c>
      <c r="EC113" s="179">
        <v>12694.55</v>
      </c>
      <c r="ED113" s="179">
        <v>12857.5</v>
      </c>
      <c r="EE113" s="179">
        <v>19775.12</v>
      </c>
      <c r="EF113" s="179">
        <v>20155.05</v>
      </c>
      <c r="EG113" s="179">
        <v>13395.96</v>
      </c>
      <c r="EH113" s="179">
        <v>13155.07</v>
      </c>
      <c r="EI113" s="179">
        <v>19381.900000000001</v>
      </c>
      <c r="EJ113" s="179">
        <v>6483.66</v>
      </c>
      <c r="EK113" s="179">
        <v>13135.59</v>
      </c>
      <c r="EL113" s="179">
        <v>26721.08</v>
      </c>
      <c r="EM113" s="179">
        <v>6737.84</v>
      </c>
      <c r="EN113" s="179">
        <v>33117.949999999997</v>
      </c>
      <c r="EO113" s="179">
        <v>13250.72</v>
      </c>
      <c r="EP113" s="179">
        <v>13376.48</v>
      </c>
      <c r="EQ113" s="179">
        <v>20439.34</v>
      </c>
      <c r="ER113" s="179">
        <v>21079.64</v>
      </c>
      <c r="ES113" s="179">
        <v>13962.76</v>
      </c>
      <c r="ET113" s="179">
        <v>13477.44</v>
      </c>
      <c r="EU113" s="179">
        <v>13507.55</v>
      </c>
      <c r="EV113" s="179">
        <v>24492.13</v>
      </c>
      <c r="EW113" s="179">
        <v>13842.32</v>
      </c>
      <c r="EX113" s="179">
        <v>28279.78</v>
      </c>
      <c r="EY113" s="179">
        <v>7108.91</v>
      </c>
      <c r="EZ113" s="179">
        <v>34446.379999999997</v>
      </c>
      <c r="FA113" s="179">
        <v>20556.240000000002</v>
      </c>
      <c r="FB113" s="179">
        <v>13796.27</v>
      </c>
      <c r="FC113" s="179">
        <v>14038.93</v>
      </c>
      <c r="FD113" s="179">
        <v>7217.84</v>
      </c>
      <c r="FE113" s="179">
        <v>14568.53</v>
      </c>
      <c r="FF113" s="179">
        <v>14061.95</v>
      </c>
      <c r="FG113" s="179">
        <v>21138.1</v>
      </c>
      <c r="FH113" s="179">
        <v>7098.28</v>
      </c>
      <c r="FI113" s="179">
        <v>14442.77</v>
      </c>
      <c r="FJ113" s="179">
        <v>29509.02</v>
      </c>
      <c r="FK113" s="179">
        <v>7417.99</v>
      </c>
      <c r="FL113" s="179">
        <v>21563.200000000001</v>
      </c>
      <c r="FM113" s="179">
        <v>14295.76</v>
      </c>
      <c r="FN113" s="179">
        <v>21592.42</v>
      </c>
      <c r="FO113" s="179">
        <v>26366.83</v>
      </c>
      <c r="FP113" s="179">
        <v>7502.13</v>
      </c>
      <c r="FQ113" s="179">
        <v>15085.74</v>
      </c>
      <c r="FR113" s="179">
        <v>14559.67</v>
      </c>
      <c r="FS113" s="179">
        <v>14589.79</v>
      </c>
      <c r="FT113" s="179">
        <v>7348.92</v>
      </c>
      <c r="FU113" s="179">
        <v>22431.99</v>
      </c>
      <c r="FV113" s="179">
        <v>15277.03</v>
      </c>
      <c r="FW113" s="179">
        <v>15362.05</v>
      </c>
      <c r="FX113" s="179">
        <v>22325.72</v>
      </c>
      <c r="FY113" s="179">
        <v>7401.17</v>
      </c>
      <c r="FZ113" s="179">
        <v>14905.07</v>
      </c>
      <c r="GA113" s="179">
        <v>22753.48</v>
      </c>
    </row>
    <row r="114" spans="2:183">
      <c r="B114" s="96" t="s">
        <v>4</v>
      </c>
      <c r="C114" s="166" t="s">
        <v>319</v>
      </c>
      <c r="D114" s="178">
        <v>0</v>
      </c>
      <c r="E114" s="179">
        <v>0</v>
      </c>
      <c r="F114" s="179">
        <v>0</v>
      </c>
      <c r="G114" s="179">
        <v>0</v>
      </c>
      <c r="H114" s="179">
        <v>0</v>
      </c>
      <c r="I114" s="179">
        <v>0</v>
      </c>
      <c r="J114" s="179">
        <v>0</v>
      </c>
      <c r="K114" s="179">
        <v>0</v>
      </c>
      <c r="L114" s="179">
        <v>0</v>
      </c>
      <c r="M114" s="179">
        <v>0</v>
      </c>
      <c r="N114" s="179">
        <v>0</v>
      </c>
      <c r="O114" s="179">
        <v>0</v>
      </c>
      <c r="P114" s="179">
        <v>0</v>
      </c>
      <c r="Q114" s="179">
        <v>0</v>
      </c>
      <c r="R114" s="179">
        <v>0</v>
      </c>
      <c r="S114" s="179">
        <v>0</v>
      </c>
      <c r="T114" s="179">
        <v>0</v>
      </c>
      <c r="U114" s="179">
        <v>0</v>
      </c>
      <c r="V114" s="179">
        <v>0</v>
      </c>
      <c r="W114" s="179">
        <v>0</v>
      </c>
      <c r="X114" s="179">
        <v>0</v>
      </c>
      <c r="Y114" s="179">
        <v>0</v>
      </c>
      <c r="Z114" s="179">
        <v>0</v>
      </c>
      <c r="AA114" s="179">
        <v>0</v>
      </c>
      <c r="AB114" s="179">
        <v>0</v>
      </c>
      <c r="AC114" s="179">
        <v>0</v>
      </c>
      <c r="AD114" s="179">
        <v>0</v>
      </c>
      <c r="AE114" s="179">
        <v>0</v>
      </c>
      <c r="AF114" s="179">
        <v>0</v>
      </c>
      <c r="AG114" s="179">
        <v>0</v>
      </c>
      <c r="AH114" s="179">
        <v>0</v>
      </c>
      <c r="AI114" s="179">
        <v>0</v>
      </c>
      <c r="AJ114" s="179">
        <v>0</v>
      </c>
      <c r="AK114" s="179">
        <v>0</v>
      </c>
      <c r="AL114" s="179">
        <v>0</v>
      </c>
      <c r="AM114" s="179">
        <v>0</v>
      </c>
      <c r="AN114" s="179">
        <v>0</v>
      </c>
      <c r="AO114" s="179">
        <v>0</v>
      </c>
      <c r="AP114" s="179">
        <v>0</v>
      </c>
      <c r="AQ114" s="179">
        <v>0</v>
      </c>
      <c r="AR114" s="179">
        <v>0</v>
      </c>
      <c r="AS114" s="179">
        <v>0</v>
      </c>
      <c r="AT114" s="179">
        <v>0</v>
      </c>
      <c r="AU114" s="179">
        <v>0</v>
      </c>
      <c r="AV114" s="179">
        <v>0</v>
      </c>
      <c r="AW114" s="179">
        <v>0</v>
      </c>
      <c r="AX114" s="179">
        <v>0</v>
      </c>
      <c r="AY114" s="179">
        <v>0</v>
      </c>
      <c r="AZ114" s="179">
        <v>0</v>
      </c>
      <c r="BA114" s="179">
        <v>0</v>
      </c>
      <c r="BB114" s="179">
        <v>0</v>
      </c>
      <c r="BC114" s="179">
        <v>0</v>
      </c>
      <c r="BD114" s="179">
        <v>0</v>
      </c>
      <c r="BE114" s="179">
        <v>0</v>
      </c>
      <c r="BF114" s="179">
        <v>0</v>
      </c>
      <c r="BG114" s="179">
        <v>0</v>
      </c>
      <c r="BH114" s="179">
        <v>0</v>
      </c>
      <c r="BI114" s="179">
        <v>0</v>
      </c>
      <c r="BJ114" s="179">
        <v>0</v>
      </c>
      <c r="BK114" s="179">
        <v>0</v>
      </c>
      <c r="BL114" s="179">
        <v>0</v>
      </c>
      <c r="BM114" s="179">
        <v>0</v>
      </c>
      <c r="BN114" s="179">
        <v>0</v>
      </c>
      <c r="BO114" s="179">
        <v>0</v>
      </c>
      <c r="BP114" s="179">
        <v>0</v>
      </c>
      <c r="BQ114" s="179">
        <v>0</v>
      </c>
      <c r="BR114" s="179">
        <v>0</v>
      </c>
      <c r="BS114" s="179">
        <v>0</v>
      </c>
      <c r="BT114" s="179">
        <v>0</v>
      </c>
      <c r="BU114" s="179">
        <v>0</v>
      </c>
      <c r="BV114" s="179">
        <v>0</v>
      </c>
      <c r="BW114" s="179">
        <v>0</v>
      </c>
      <c r="BX114" s="179">
        <v>0</v>
      </c>
      <c r="BY114" s="179">
        <v>0</v>
      </c>
      <c r="BZ114" s="179">
        <v>0</v>
      </c>
      <c r="CA114" s="179">
        <v>0</v>
      </c>
      <c r="CB114" s="179">
        <v>0</v>
      </c>
      <c r="CC114" s="179">
        <v>0</v>
      </c>
      <c r="CD114" s="179">
        <v>0</v>
      </c>
      <c r="CE114" s="179">
        <v>0</v>
      </c>
      <c r="CF114" s="179">
        <v>0</v>
      </c>
      <c r="CG114" s="179">
        <v>0</v>
      </c>
      <c r="CH114" s="179">
        <v>0</v>
      </c>
      <c r="CI114" s="179">
        <v>0</v>
      </c>
      <c r="CJ114" s="179">
        <v>0</v>
      </c>
      <c r="CK114" s="179">
        <v>0</v>
      </c>
      <c r="CL114" s="179">
        <v>0</v>
      </c>
      <c r="CM114" s="179">
        <v>0</v>
      </c>
      <c r="CN114" s="179">
        <v>0</v>
      </c>
      <c r="CO114" s="179">
        <v>0</v>
      </c>
      <c r="CP114" s="179">
        <v>0</v>
      </c>
      <c r="CQ114" s="179">
        <v>0</v>
      </c>
      <c r="CR114" s="179">
        <v>0</v>
      </c>
      <c r="CS114" s="179">
        <v>0</v>
      </c>
      <c r="CT114" s="179">
        <v>0</v>
      </c>
      <c r="CU114" s="179">
        <v>0</v>
      </c>
      <c r="CV114" s="179">
        <v>0</v>
      </c>
      <c r="CW114" s="179">
        <v>0</v>
      </c>
      <c r="CX114" s="179">
        <v>0</v>
      </c>
      <c r="CY114" s="179">
        <v>0</v>
      </c>
      <c r="CZ114" s="179">
        <v>0</v>
      </c>
      <c r="DA114" s="179">
        <v>0</v>
      </c>
      <c r="DB114" s="179">
        <v>0</v>
      </c>
      <c r="DC114" s="179">
        <v>0</v>
      </c>
      <c r="DD114" s="179">
        <v>0</v>
      </c>
      <c r="DE114" s="179">
        <v>0</v>
      </c>
      <c r="DF114" s="179">
        <v>0</v>
      </c>
      <c r="DG114" s="179">
        <v>0</v>
      </c>
      <c r="DH114" s="179">
        <v>0</v>
      </c>
      <c r="DI114" s="179">
        <v>0</v>
      </c>
      <c r="DJ114" s="179">
        <v>0</v>
      </c>
      <c r="DK114" s="179">
        <v>0</v>
      </c>
      <c r="DL114" s="179">
        <v>0</v>
      </c>
      <c r="DM114" s="179">
        <v>0</v>
      </c>
      <c r="DN114" s="179">
        <v>0</v>
      </c>
      <c r="DO114" s="179">
        <v>0</v>
      </c>
      <c r="DP114" s="179">
        <v>0</v>
      </c>
      <c r="DQ114" s="179">
        <v>0</v>
      </c>
      <c r="DR114" s="179">
        <v>0</v>
      </c>
      <c r="DS114" s="179">
        <v>0</v>
      </c>
      <c r="DT114" s="179">
        <v>0</v>
      </c>
      <c r="DU114" s="179">
        <v>0</v>
      </c>
      <c r="DV114" s="179">
        <v>0</v>
      </c>
      <c r="DW114" s="179">
        <v>0</v>
      </c>
      <c r="DX114" s="179">
        <v>0</v>
      </c>
      <c r="DY114" s="179">
        <v>0</v>
      </c>
      <c r="DZ114" s="179">
        <v>0</v>
      </c>
      <c r="EA114" s="179">
        <v>0</v>
      </c>
      <c r="EB114" s="179">
        <v>0</v>
      </c>
      <c r="EC114" s="179">
        <v>0</v>
      </c>
      <c r="ED114" s="179">
        <v>0</v>
      </c>
      <c r="EE114" s="179">
        <v>0</v>
      </c>
      <c r="EF114" s="179">
        <v>0</v>
      </c>
      <c r="EG114" s="179">
        <v>0</v>
      </c>
      <c r="EH114" s="179">
        <v>0</v>
      </c>
      <c r="EI114" s="179">
        <v>0</v>
      </c>
      <c r="EJ114" s="179">
        <v>0</v>
      </c>
      <c r="EK114" s="179">
        <v>0</v>
      </c>
      <c r="EL114" s="179">
        <v>0</v>
      </c>
      <c r="EM114" s="179">
        <v>0</v>
      </c>
      <c r="EN114" s="179">
        <v>0</v>
      </c>
      <c r="EO114" s="179">
        <v>0</v>
      </c>
      <c r="EP114" s="179">
        <v>0</v>
      </c>
      <c r="EQ114" s="179">
        <v>0</v>
      </c>
      <c r="ER114" s="179">
        <v>0</v>
      </c>
      <c r="ES114" s="179">
        <v>0</v>
      </c>
      <c r="ET114" s="179">
        <v>0</v>
      </c>
      <c r="EU114" s="179">
        <v>0</v>
      </c>
      <c r="EV114" s="179">
        <v>0</v>
      </c>
      <c r="EW114" s="179">
        <v>0</v>
      </c>
      <c r="EX114" s="179">
        <v>0</v>
      </c>
      <c r="EY114" s="179">
        <v>0</v>
      </c>
      <c r="EZ114" s="179">
        <v>0</v>
      </c>
      <c r="FA114" s="179">
        <v>0</v>
      </c>
      <c r="FB114" s="179">
        <v>0</v>
      </c>
      <c r="FC114" s="179">
        <v>0</v>
      </c>
      <c r="FD114" s="179">
        <v>0</v>
      </c>
      <c r="FE114" s="179">
        <v>0</v>
      </c>
      <c r="FF114" s="179">
        <v>0</v>
      </c>
      <c r="FG114" s="179">
        <v>0</v>
      </c>
      <c r="FH114" s="179">
        <v>0</v>
      </c>
      <c r="FI114" s="179">
        <v>0</v>
      </c>
      <c r="FJ114" s="179">
        <v>0</v>
      </c>
      <c r="FK114" s="179">
        <v>0</v>
      </c>
      <c r="FL114" s="179">
        <v>0</v>
      </c>
      <c r="FM114" s="179">
        <v>0</v>
      </c>
      <c r="FN114" s="179">
        <v>0</v>
      </c>
      <c r="FO114" s="179">
        <v>0</v>
      </c>
      <c r="FP114" s="179">
        <v>0</v>
      </c>
      <c r="FQ114" s="179">
        <v>0</v>
      </c>
      <c r="FR114" s="179">
        <v>0</v>
      </c>
      <c r="FS114" s="179">
        <v>0</v>
      </c>
      <c r="FT114" s="179">
        <v>0</v>
      </c>
      <c r="FU114" s="179">
        <v>0</v>
      </c>
      <c r="FV114" s="179">
        <v>0</v>
      </c>
      <c r="FW114" s="179">
        <v>0</v>
      </c>
      <c r="FX114" s="179">
        <v>0</v>
      </c>
      <c r="FY114" s="179">
        <v>0</v>
      </c>
      <c r="FZ114" s="179">
        <v>0</v>
      </c>
      <c r="GA114" s="179">
        <v>0</v>
      </c>
    </row>
    <row r="115" spans="2:183">
      <c r="B115" s="96" t="s">
        <v>4</v>
      </c>
      <c r="C115" s="166" t="s">
        <v>43</v>
      </c>
      <c r="D115" s="175">
        <v>103.95</v>
      </c>
      <c r="E115" s="176">
        <v>92.17</v>
      </c>
      <c r="F115" s="176">
        <v>98.8</v>
      </c>
      <c r="G115" s="176">
        <v>84.6</v>
      </c>
      <c r="H115" s="176">
        <v>22.67</v>
      </c>
      <c r="I115" s="176">
        <v>93.61</v>
      </c>
      <c r="J115" s="176">
        <v>98.02</v>
      </c>
      <c r="K115" s="176">
        <v>99.01</v>
      </c>
      <c r="L115" s="176">
        <v>94.24</v>
      </c>
      <c r="M115" s="176">
        <v>100.15</v>
      </c>
      <c r="N115" s="176">
        <v>95.43</v>
      </c>
      <c r="O115" s="176">
        <v>97.45</v>
      </c>
      <c r="P115" s="176">
        <v>102.33</v>
      </c>
      <c r="Q115" s="176">
        <v>91.8</v>
      </c>
      <c r="R115" s="176">
        <v>96.36</v>
      </c>
      <c r="S115" s="176">
        <v>94.7</v>
      </c>
      <c r="T115" s="176">
        <v>100.27</v>
      </c>
      <c r="U115" s="176">
        <v>94.04</v>
      </c>
      <c r="V115" s="176">
        <v>98.54</v>
      </c>
      <c r="W115" s="176">
        <v>98.11</v>
      </c>
      <c r="X115" s="176">
        <v>94.15</v>
      </c>
      <c r="Y115" s="176">
        <v>99.59</v>
      </c>
      <c r="Z115" s="176">
        <v>95.48</v>
      </c>
      <c r="AA115" s="176">
        <v>97.19</v>
      </c>
      <c r="AB115" s="176">
        <v>98.04</v>
      </c>
      <c r="AC115" s="176">
        <v>90.19</v>
      </c>
      <c r="AD115" s="176">
        <v>95.99</v>
      </c>
      <c r="AE115" s="176">
        <v>92.68</v>
      </c>
      <c r="AF115" s="176">
        <v>1162.43</v>
      </c>
      <c r="AG115" s="176">
        <v>93.64</v>
      </c>
      <c r="AH115" s="176">
        <v>98.4</v>
      </c>
      <c r="AI115" s="176">
        <v>98.37</v>
      </c>
      <c r="AJ115" s="176">
        <v>93.72</v>
      </c>
      <c r="AK115" s="176">
        <v>98.66</v>
      </c>
      <c r="AL115" s="176">
        <v>95.44</v>
      </c>
      <c r="AM115" s="176">
        <v>94.47</v>
      </c>
      <c r="AN115" s="176">
        <v>97.48</v>
      </c>
      <c r="AO115" s="176">
        <v>94.15</v>
      </c>
      <c r="AP115" s="176">
        <v>96.83</v>
      </c>
      <c r="AQ115" s="176">
        <v>89.34</v>
      </c>
      <c r="AR115" s="176">
        <v>22.19</v>
      </c>
      <c r="AS115" s="176">
        <v>94.78</v>
      </c>
      <c r="AT115" s="176">
        <v>97.25</v>
      </c>
      <c r="AU115" s="176">
        <v>100.02</v>
      </c>
      <c r="AV115" s="176">
        <v>93.47</v>
      </c>
      <c r="AW115" s="176">
        <v>98.67</v>
      </c>
      <c r="AX115" s="176">
        <v>95.7</v>
      </c>
      <c r="AY115" s="176">
        <v>95.4</v>
      </c>
      <c r="AZ115" s="176">
        <v>97.42</v>
      </c>
      <c r="BA115" s="176">
        <v>89.68</v>
      </c>
      <c r="BB115" s="176">
        <v>91.47</v>
      </c>
      <c r="BC115" s="176">
        <v>86.56</v>
      </c>
      <c r="BD115" s="176">
        <v>1179.3</v>
      </c>
      <c r="BE115" s="176">
        <v>238.56</v>
      </c>
      <c r="BF115" s="176">
        <v>91.45</v>
      </c>
      <c r="BG115" s="176">
        <v>93.98</v>
      </c>
      <c r="BH115" s="176">
        <v>86.21</v>
      </c>
      <c r="BI115" s="176">
        <v>91.9</v>
      </c>
      <c r="BJ115" s="176">
        <v>89.13</v>
      </c>
      <c r="BK115" s="176">
        <v>89.72</v>
      </c>
      <c r="BL115" s="176">
        <v>98.38</v>
      </c>
      <c r="BM115" s="176">
        <v>91.59</v>
      </c>
      <c r="BN115" s="176">
        <v>92.2</v>
      </c>
      <c r="BO115" s="176">
        <v>89.75</v>
      </c>
      <c r="BP115" s="176">
        <v>93.94</v>
      </c>
      <c r="BQ115" s="176">
        <v>89.93</v>
      </c>
      <c r="BR115" s="176">
        <v>96.61</v>
      </c>
      <c r="BS115" s="176">
        <v>97.2</v>
      </c>
      <c r="BT115" s="176">
        <v>90.64</v>
      </c>
      <c r="BU115" s="176">
        <v>94.23</v>
      </c>
      <c r="BV115" s="176">
        <v>99.5</v>
      </c>
      <c r="BW115" s="176">
        <v>99.69</v>
      </c>
      <c r="BX115" s="176">
        <v>104.81</v>
      </c>
      <c r="BY115" s="176">
        <v>96.47</v>
      </c>
      <c r="BZ115" s="176">
        <v>104.19</v>
      </c>
      <c r="CA115" s="176">
        <v>16.77</v>
      </c>
      <c r="CB115" s="176">
        <v>21.91</v>
      </c>
      <c r="CC115" s="176">
        <v>92.94</v>
      </c>
      <c r="CD115" s="176">
        <v>103.02</v>
      </c>
      <c r="CE115" s="176">
        <v>104.54</v>
      </c>
      <c r="CF115" s="176">
        <v>99.5</v>
      </c>
      <c r="CG115" s="176">
        <v>104.95</v>
      </c>
      <c r="CH115" s="176">
        <v>104.1</v>
      </c>
      <c r="CI115" s="176">
        <v>105.84</v>
      </c>
      <c r="CJ115" s="176">
        <v>108.59</v>
      </c>
      <c r="CK115" s="176">
        <v>101.8</v>
      </c>
      <c r="CL115" s="176">
        <v>108.83</v>
      </c>
      <c r="CM115" s="176">
        <v>101.52</v>
      </c>
      <c r="CN115" s="176">
        <v>101.74</v>
      </c>
      <c r="CO115" s="176">
        <v>99</v>
      </c>
      <c r="CP115" s="176">
        <v>103.11</v>
      </c>
      <c r="CQ115" s="176">
        <v>103.28</v>
      </c>
      <c r="CR115" s="176">
        <v>101.05</v>
      </c>
      <c r="CS115" s="176">
        <v>105.1</v>
      </c>
      <c r="CT115" s="176">
        <v>102.54</v>
      </c>
      <c r="CU115" s="176">
        <v>104.79</v>
      </c>
      <c r="CV115" s="176">
        <v>108.5</v>
      </c>
      <c r="CW115" s="176">
        <v>98.03</v>
      </c>
      <c r="CX115" s="176">
        <v>108.65</v>
      </c>
      <c r="CY115" s="176">
        <v>101.31</v>
      </c>
      <c r="CZ115" s="176">
        <v>1248.19</v>
      </c>
      <c r="DA115" s="176">
        <v>315.77</v>
      </c>
      <c r="DB115" s="176">
        <v>102.58</v>
      </c>
      <c r="DC115" s="176">
        <v>104.44</v>
      </c>
      <c r="DD115" s="176">
        <v>99.52</v>
      </c>
      <c r="DE115" s="176">
        <v>103.98</v>
      </c>
      <c r="DF115" s="176">
        <v>104.33</v>
      </c>
      <c r="DG115" s="176">
        <v>104.2</v>
      </c>
      <c r="DH115" s="176">
        <v>108.51</v>
      </c>
      <c r="DI115" s="176">
        <v>98.3</v>
      </c>
      <c r="DJ115" s="176">
        <v>108.86</v>
      </c>
      <c r="DK115" s="176">
        <v>98.05</v>
      </c>
      <c r="DL115" s="176">
        <v>13.44</v>
      </c>
      <c r="DM115" s="176">
        <v>98.99</v>
      </c>
      <c r="DN115" s="176">
        <v>103.48</v>
      </c>
      <c r="DO115" s="176">
        <v>104.47</v>
      </c>
      <c r="DP115" s="176">
        <v>99.35</v>
      </c>
      <c r="DQ115" s="176">
        <v>105.12</v>
      </c>
      <c r="DR115" s="176">
        <v>104.44</v>
      </c>
      <c r="DS115" s="176">
        <v>103.92</v>
      </c>
      <c r="DT115" s="176">
        <v>107.98</v>
      </c>
      <c r="DU115" s="176">
        <v>97.69</v>
      </c>
      <c r="DV115" s="176">
        <v>108.19</v>
      </c>
      <c r="DW115" s="176">
        <v>101.24</v>
      </c>
      <c r="DX115" s="176">
        <v>1342.97</v>
      </c>
      <c r="DY115" s="176">
        <v>256.95999999999998</v>
      </c>
      <c r="DZ115" s="176">
        <v>103.72</v>
      </c>
      <c r="EA115" s="176">
        <v>104.07</v>
      </c>
      <c r="EB115" s="176">
        <v>98.94</v>
      </c>
      <c r="EC115" s="176">
        <v>104.65</v>
      </c>
      <c r="ED115" s="176">
        <v>102.64</v>
      </c>
      <c r="EE115" s="176">
        <v>104.29</v>
      </c>
      <c r="EF115" s="176">
        <v>107.85</v>
      </c>
      <c r="EG115" s="176">
        <v>101.09</v>
      </c>
      <c r="EH115" s="176">
        <v>108.2</v>
      </c>
      <c r="EI115" s="176">
        <v>100.93</v>
      </c>
      <c r="EJ115" s="176">
        <v>102.71</v>
      </c>
      <c r="EK115" s="176">
        <v>97.53</v>
      </c>
      <c r="EL115" s="176">
        <v>104.29</v>
      </c>
      <c r="EM115" s="176">
        <v>102.93</v>
      </c>
      <c r="EN115" s="176">
        <v>99.86</v>
      </c>
      <c r="EO115" s="176">
        <v>104.6</v>
      </c>
      <c r="EP115" s="176">
        <v>103.21</v>
      </c>
      <c r="EQ115" s="176">
        <v>104.85</v>
      </c>
      <c r="ER115" s="176">
        <v>106.71</v>
      </c>
      <c r="ES115" s="176">
        <v>96.82</v>
      </c>
      <c r="ET115" s="176">
        <v>106.26</v>
      </c>
      <c r="EU115" s="176">
        <v>82.2</v>
      </c>
      <c r="EV115" s="176">
        <v>35.49</v>
      </c>
      <c r="EW115" s="176">
        <v>94.64</v>
      </c>
      <c r="EX115" s="176">
        <v>103.01</v>
      </c>
      <c r="EY115" s="176">
        <v>103.49</v>
      </c>
      <c r="EZ115" s="176">
        <v>98.54</v>
      </c>
      <c r="FA115" s="176">
        <v>103.4</v>
      </c>
      <c r="FB115" s="176">
        <v>102.1</v>
      </c>
      <c r="FC115" s="176">
        <v>102.79</v>
      </c>
      <c r="FD115" s="176">
        <v>103.81</v>
      </c>
      <c r="FE115" s="176">
        <v>94.63</v>
      </c>
      <c r="FF115" s="176">
        <v>103.91</v>
      </c>
      <c r="FG115" s="176">
        <v>93.91</v>
      </c>
      <c r="FH115" s="176">
        <v>96.69</v>
      </c>
      <c r="FI115" s="176">
        <v>93.56</v>
      </c>
      <c r="FJ115" s="176">
        <v>101.5</v>
      </c>
      <c r="FK115" s="176">
        <v>100.08</v>
      </c>
      <c r="FL115" s="176">
        <v>96.1</v>
      </c>
      <c r="FM115" s="176">
        <v>102.56</v>
      </c>
      <c r="FN115" s="176">
        <v>100.15</v>
      </c>
      <c r="FO115" s="176">
        <v>102.26</v>
      </c>
      <c r="FP115" s="176">
        <v>102.95</v>
      </c>
      <c r="FQ115" s="176">
        <v>93.62</v>
      </c>
      <c r="FR115" s="176">
        <v>101.4</v>
      </c>
      <c r="FS115" s="176">
        <v>1123.93</v>
      </c>
      <c r="FT115" s="176">
        <v>175.09</v>
      </c>
      <c r="FU115" s="176">
        <v>92.79</v>
      </c>
      <c r="FV115" s="176">
        <v>100.45</v>
      </c>
      <c r="FW115" s="176">
        <v>98.8</v>
      </c>
      <c r="FX115" s="176">
        <v>94.05</v>
      </c>
      <c r="FY115" s="176">
        <v>100.25</v>
      </c>
      <c r="FZ115" s="176">
        <v>99.44</v>
      </c>
      <c r="GA115" s="176">
        <v>101.44</v>
      </c>
    </row>
    <row r="116" spans="2:183">
      <c r="B116" s="96" t="s">
        <v>4</v>
      </c>
      <c r="C116" s="166" t="s">
        <v>44</v>
      </c>
      <c r="D116" s="178">
        <v>142.97999999999999</v>
      </c>
      <c r="E116" s="179">
        <v>126.78</v>
      </c>
      <c r="F116" s="179">
        <v>135.9</v>
      </c>
      <c r="G116" s="179">
        <v>116.36</v>
      </c>
      <c r="H116" s="179">
        <v>31.19</v>
      </c>
      <c r="I116" s="179">
        <v>128.76</v>
      </c>
      <c r="J116" s="179">
        <v>134.83000000000001</v>
      </c>
      <c r="K116" s="179">
        <v>136.18</v>
      </c>
      <c r="L116" s="179">
        <v>129.63</v>
      </c>
      <c r="M116" s="179">
        <v>137.76</v>
      </c>
      <c r="N116" s="179">
        <v>131.27000000000001</v>
      </c>
      <c r="O116" s="179">
        <v>134.04</v>
      </c>
      <c r="P116" s="179">
        <v>140.75</v>
      </c>
      <c r="Q116" s="179">
        <v>126.27</v>
      </c>
      <c r="R116" s="179">
        <v>132.54</v>
      </c>
      <c r="S116" s="179">
        <v>130.26</v>
      </c>
      <c r="T116" s="179">
        <v>137.91999999999999</v>
      </c>
      <c r="U116" s="179">
        <v>129.35</v>
      </c>
      <c r="V116" s="179">
        <v>135.54</v>
      </c>
      <c r="W116" s="179">
        <v>134.94</v>
      </c>
      <c r="X116" s="179">
        <v>129.51</v>
      </c>
      <c r="Y116" s="179">
        <v>136.97999999999999</v>
      </c>
      <c r="Z116" s="179">
        <v>131.34</v>
      </c>
      <c r="AA116" s="179">
        <v>133.68</v>
      </c>
      <c r="AB116" s="179">
        <v>192.85</v>
      </c>
      <c r="AC116" s="179">
        <v>177.4</v>
      </c>
      <c r="AD116" s="179">
        <v>188.82</v>
      </c>
      <c r="AE116" s="179">
        <v>182.3</v>
      </c>
      <c r="AF116" s="179">
        <v>2286.5100000000002</v>
      </c>
      <c r="AG116" s="179">
        <v>184.19</v>
      </c>
      <c r="AH116" s="179">
        <v>193.54</v>
      </c>
      <c r="AI116" s="179">
        <v>193.5</v>
      </c>
      <c r="AJ116" s="179">
        <v>184.34</v>
      </c>
      <c r="AK116" s="179">
        <v>194.07</v>
      </c>
      <c r="AL116" s="179">
        <v>187.73</v>
      </c>
      <c r="AM116" s="179">
        <v>185.82</v>
      </c>
      <c r="AN116" s="179">
        <v>191.75</v>
      </c>
      <c r="AO116" s="179">
        <v>185.19</v>
      </c>
      <c r="AP116" s="179">
        <v>190.47</v>
      </c>
      <c r="AQ116" s="179">
        <v>175.73</v>
      </c>
      <c r="AR116" s="179">
        <v>43.65</v>
      </c>
      <c r="AS116" s="179">
        <v>186.43</v>
      </c>
      <c r="AT116" s="179">
        <v>191.28</v>
      </c>
      <c r="AU116" s="179">
        <v>196.73</v>
      </c>
      <c r="AV116" s="179">
        <v>183.86</v>
      </c>
      <c r="AW116" s="179">
        <v>194.08</v>
      </c>
      <c r="AX116" s="179">
        <v>188.25</v>
      </c>
      <c r="AY116" s="179">
        <v>187.66</v>
      </c>
      <c r="AZ116" s="179">
        <v>195.81</v>
      </c>
      <c r="BA116" s="179">
        <v>180.26</v>
      </c>
      <c r="BB116" s="179">
        <v>183.86</v>
      </c>
      <c r="BC116" s="179">
        <v>173.98</v>
      </c>
      <c r="BD116" s="179">
        <v>2370.4</v>
      </c>
      <c r="BE116" s="179">
        <v>479.51</v>
      </c>
      <c r="BF116" s="179">
        <v>183.82</v>
      </c>
      <c r="BG116" s="179">
        <v>188.9</v>
      </c>
      <c r="BH116" s="179">
        <v>173.29</v>
      </c>
      <c r="BI116" s="179">
        <v>184.71</v>
      </c>
      <c r="BJ116" s="179">
        <v>179.15</v>
      </c>
      <c r="BK116" s="179">
        <v>180.33</v>
      </c>
      <c r="BL116" s="179">
        <v>202.66</v>
      </c>
      <c r="BM116" s="179">
        <v>188.67</v>
      </c>
      <c r="BN116" s="179">
        <v>189.92</v>
      </c>
      <c r="BO116" s="179">
        <v>184.88</v>
      </c>
      <c r="BP116" s="179">
        <v>193.52</v>
      </c>
      <c r="BQ116" s="179">
        <v>185.27</v>
      </c>
      <c r="BR116" s="179">
        <v>199.02</v>
      </c>
      <c r="BS116" s="179">
        <v>200.23</v>
      </c>
      <c r="BT116" s="179">
        <v>186.72</v>
      </c>
      <c r="BU116" s="179">
        <v>194.11</v>
      </c>
      <c r="BV116" s="179">
        <v>204.97</v>
      </c>
      <c r="BW116" s="179">
        <v>205.37</v>
      </c>
      <c r="BX116" s="179">
        <v>222.21</v>
      </c>
      <c r="BY116" s="179">
        <v>204.51</v>
      </c>
      <c r="BZ116" s="179">
        <v>220.89</v>
      </c>
      <c r="CA116" s="179">
        <v>35.549999999999997</v>
      </c>
      <c r="CB116" s="179">
        <v>46.45</v>
      </c>
      <c r="CC116" s="179">
        <v>197.04</v>
      </c>
      <c r="CD116" s="179">
        <v>218.4</v>
      </c>
      <c r="CE116" s="179">
        <v>221.61</v>
      </c>
      <c r="CF116" s="179">
        <v>210.95</v>
      </c>
      <c r="CG116" s="179">
        <v>222.5</v>
      </c>
      <c r="CH116" s="179">
        <v>220.69</v>
      </c>
      <c r="CI116" s="179">
        <v>224.37</v>
      </c>
      <c r="CJ116" s="179">
        <v>235.64</v>
      </c>
      <c r="CK116" s="179">
        <v>220.9</v>
      </c>
      <c r="CL116" s="179">
        <v>236.16</v>
      </c>
      <c r="CM116" s="179">
        <v>220.31</v>
      </c>
      <c r="CN116" s="179">
        <v>220.78</v>
      </c>
      <c r="CO116" s="179">
        <v>214.82</v>
      </c>
      <c r="CP116" s="179">
        <v>223.74</v>
      </c>
      <c r="CQ116" s="179">
        <v>224.12</v>
      </c>
      <c r="CR116" s="179">
        <v>219.28</v>
      </c>
      <c r="CS116" s="179">
        <v>228.07</v>
      </c>
      <c r="CT116" s="179">
        <v>222.51</v>
      </c>
      <c r="CU116" s="179">
        <v>227.39</v>
      </c>
      <c r="CV116" s="179">
        <v>241.95</v>
      </c>
      <c r="CW116" s="179">
        <v>218.61</v>
      </c>
      <c r="CX116" s="179">
        <v>242.28</v>
      </c>
      <c r="CY116" s="179">
        <v>225.91</v>
      </c>
      <c r="CZ116" s="179">
        <v>2783.46</v>
      </c>
      <c r="DA116" s="179">
        <v>704.17</v>
      </c>
      <c r="DB116" s="179">
        <v>228.74</v>
      </c>
      <c r="DC116" s="179">
        <v>232.89</v>
      </c>
      <c r="DD116" s="179">
        <v>221.93</v>
      </c>
      <c r="DE116" s="179">
        <v>231.87</v>
      </c>
      <c r="DF116" s="179">
        <v>232.65</v>
      </c>
      <c r="DG116" s="179">
        <v>232.38</v>
      </c>
      <c r="DH116" s="179">
        <v>248.5</v>
      </c>
      <c r="DI116" s="179">
        <v>225.11</v>
      </c>
      <c r="DJ116" s="179">
        <v>249.29</v>
      </c>
      <c r="DK116" s="179">
        <v>224.53</v>
      </c>
      <c r="DL116" s="179">
        <v>30.79</v>
      </c>
      <c r="DM116" s="179">
        <v>226.69</v>
      </c>
      <c r="DN116" s="179">
        <v>236.97</v>
      </c>
      <c r="DO116" s="179">
        <v>239.24</v>
      </c>
      <c r="DP116" s="179">
        <v>227.52</v>
      </c>
      <c r="DQ116" s="179">
        <v>240.73</v>
      </c>
      <c r="DR116" s="179">
        <v>239.17</v>
      </c>
      <c r="DS116" s="179">
        <v>237.98</v>
      </c>
      <c r="DT116" s="179">
        <v>254.83</v>
      </c>
      <c r="DU116" s="179">
        <v>230.54</v>
      </c>
      <c r="DV116" s="179">
        <v>255.32</v>
      </c>
      <c r="DW116" s="179">
        <v>238.93</v>
      </c>
      <c r="DX116" s="179">
        <v>3169.41</v>
      </c>
      <c r="DY116" s="179">
        <v>606.44000000000005</v>
      </c>
      <c r="DZ116" s="179">
        <v>244.78</v>
      </c>
      <c r="EA116" s="179">
        <v>245.61</v>
      </c>
      <c r="EB116" s="179">
        <v>233.5</v>
      </c>
      <c r="EC116" s="179">
        <v>246.98</v>
      </c>
      <c r="ED116" s="179">
        <v>242.22</v>
      </c>
      <c r="EE116" s="179">
        <v>246.12</v>
      </c>
      <c r="EF116" s="179">
        <v>261</v>
      </c>
      <c r="EG116" s="179">
        <v>244.63</v>
      </c>
      <c r="EH116" s="179">
        <v>261.85000000000002</v>
      </c>
      <c r="EI116" s="179">
        <v>244.25</v>
      </c>
      <c r="EJ116" s="179">
        <v>248.56</v>
      </c>
      <c r="EK116" s="179">
        <v>236.03</v>
      </c>
      <c r="EL116" s="179">
        <v>252.38</v>
      </c>
      <c r="EM116" s="179">
        <v>249.08</v>
      </c>
      <c r="EN116" s="179">
        <v>241.67</v>
      </c>
      <c r="EO116" s="179">
        <v>253.14</v>
      </c>
      <c r="EP116" s="179">
        <v>249.78</v>
      </c>
      <c r="EQ116" s="179">
        <v>253.73</v>
      </c>
      <c r="ER116" s="179">
        <v>265.7</v>
      </c>
      <c r="ES116" s="179">
        <v>241.09</v>
      </c>
      <c r="ET116" s="179">
        <v>264.58999999999997</v>
      </c>
      <c r="EU116" s="179">
        <v>204.68</v>
      </c>
      <c r="EV116" s="179">
        <v>88.37</v>
      </c>
      <c r="EW116" s="179">
        <v>235.65</v>
      </c>
      <c r="EX116" s="179">
        <v>256.49</v>
      </c>
      <c r="EY116" s="179">
        <v>257.69</v>
      </c>
      <c r="EZ116" s="179">
        <v>245.37</v>
      </c>
      <c r="FA116" s="179">
        <v>257.47000000000003</v>
      </c>
      <c r="FB116" s="179">
        <v>254.22</v>
      </c>
      <c r="FC116" s="179">
        <v>255.95</v>
      </c>
      <c r="FD116" s="179">
        <v>265.75</v>
      </c>
      <c r="FE116" s="179">
        <v>242.24</v>
      </c>
      <c r="FF116" s="179">
        <v>266.02</v>
      </c>
      <c r="FG116" s="179">
        <v>240.4</v>
      </c>
      <c r="FH116" s="179">
        <v>247.52</v>
      </c>
      <c r="FI116" s="179">
        <v>239.51</v>
      </c>
      <c r="FJ116" s="179">
        <v>259.85000000000002</v>
      </c>
      <c r="FK116" s="179">
        <v>256.2</v>
      </c>
      <c r="FL116" s="179">
        <v>246.03</v>
      </c>
      <c r="FM116" s="179">
        <v>262.56</v>
      </c>
      <c r="FN116" s="179">
        <v>256.39999999999998</v>
      </c>
      <c r="FO116" s="179">
        <v>261.77999999999997</v>
      </c>
      <c r="FP116" s="179">
        <v>270.76</v>
      </c>
      <c r="FQ116" s="179">
        <v>246.22</v>
      </c>
      <c r="FR116" s="179">
        <v>266.69</v>
      </c>
      <c r="FS116" s="179">
        <v>2955.94</v>
      </c>
      <c r="FT116" s="179">
        <v>460.48</v>
      </c>
      <c r="FU116" s="179">
        <v>244.04</v>
      </c>
      <c r="FV116" s="179">
        <v>264.19</v>
      </c>
      <c r="FW116" s="179">
        <v>259.83</v>
      </c>
      <c r="FX116" s="179">
        <v>247.34</v>
      </c>
      <c r="FY116" s="179">
        <v>263.64999999999998</v>
      </c>
      <c r="FZ116" s="179">
        <v>261.52</v>
      </c>
      <c r="GA116" s="179">
        <v>266.8</v>
      </c>
    </row>
    <row r="117" spans="2:183">
      <c r="B117" s="171" t="s">
        <v>4</v>
      </c>
      <c r="C117" s="172" t="s">
        <v>45</v>
      </c>
      <c r="D117" s="92">
        <v>0.20069340100983823</v>
      </c>
      <c r="E117" s="93">
        <v>0.20038602300858538</v>
      </c>
      <c r="F117" s="93">
        <v>0.20018211101538638</v>
      </c>
      <c r="G117" s="93">
        <v>0.20076744423470655</v>
      </c>
      <c r="H117" s="93">
        <v>0.20202787146928</v>
      </c>
      <c r="I117" s="93">
        <v>0.20037534255225445</v>
      </c>
      <c r="J117" s="93">
        <v>0.20054133885956138</v>
      </c>
      <c r="K117" s="93">
        <v>0.20036385639207449</v>
      </c>
      <c r="L117" s="93">
        <v>0.20067347201146463</v>
      </c>
      <c r="M117" s="93">
        <v>0.20035359458655191</v>
      </c>
      <c r="N117" s="93">
        <v>0.20055563768139273</v>
      </c>
      <c r="O117" s="93">
        <v>0.20054483576468651</v>
      </c>
      <c r="P117" s="93">
        <v>0.20035269357485769</v>
      </c>
      <c r="Q117" s="93">
        <v>0.20038422037130213</v>
      </c>
      <c r="R117" s="93">
        <v>0.20018675371563421</v>
      </c>
      <c r="S117" s="93">
        <v>0.20056626400677113</v>
      </c>
      <c r="T117" s="93">
        <v>0.20052947220270936</v>
      </c>
      <c r="U117" s="93">
        <v>0.20038605852992514</v>
      </c>
      <c r="V117" s="93">
        <v>0.20054999217358438</v>
      </c>
      <c r="W117" s="93">
        <v>0.20036978242325063</v>
      </c>
      <c r="X117" s="93">
        <v>0.20036749505484405</v>
      </c>
      <c r="Y117" s="93">
        <v>0.20017981007219418</v>
      </c>
      <c r="Z117" s="93">
        <v>0.20036382570466638</v>
      </c>
      <c r="AA117" s="93">
        <v>0.20054779737120199</v>
      </c>
      <c r="AB117" s="93">
        <v>0.20035976062362976</v>
      </c>
      <c r="AC117" s="93">
        <v>0.20039713027487704</v>
      </c>
      <c r="AD117" s="93">
        <v>0.2003641496832706</v>
      </c>
      <c r="AE117" s="93">
        <v>0.2001980271270703</v>
      </c>
      <c r="AF117" s="93">
        <v>2.3607720646474166</v>
      </c>
      <c r="AG117" s="93">
        <v>0.20018555002807706</v>
      </c>
      <c r="AH117" s="93">
        <v>0.2005501637204713</v>
      </c>
      <c r="AI117" s="93">
        <v>0.20035500536174192</v>
      </c>
      <c r="AJ117" s="93">
        <v>0.20038508916847822</v>
      </c>
      <c r="AK117" s="93">
        <v>0.20035131540203274</v>
      </c>
      <c r="AL117" s="93">
        <v>0.20056374298849097</v>
      </c>
      <c r="AM117" s="93">
        <v>0.20037615654818333</v>
      </c>
      <c r="AN117" s="93">
        <v>0.20035984817829108</v>
      </c>
      <c r="AO117" s="93">
        <v>0.20038118183395073</v>
      </c>
      <c r="AP117" s="93">
        <v>0.2003564370604245</v>
      </c>
      <c r="AQ117" s="93">
        <v>0.20039637838389271</v>
      </c>
      <c r="AR117" s="93">
        <v>0.2020868219265386</v>
      </c>
      <c r="AS117" s="93">
        <v>0.2004901728772947</v>
      </c>
      <c r="AT117" s="93">
        <v>0.20018858279122539</v>
      </c>
      <c r="AU117" s="93">
        <v>0.20036116692891703</v>
      </c>
      <c r="AV117" s="93">
        <v>0.20037414678734292</v>
      </c>
      <c r="AW117" s="93">
        <v>0.20036398136694167</v>
      </c>
      <c r="AX117" s="93">
        <v>0.20036328984001828</v>
      </c>
      <c r="AY117" s="93">
        <v>0.20066522836954517</v>
      </c>
      <c r="AZ117" s="93">
        <v>0.20036759081984476</v>
      </c>
      <c r="BA117" s="93">
        <v>0.20058969971891943</v>
      </c>
      <c r="BB117" s="93">
        <v>0.20057342466371608</v>
      </c>
      <c r="BC117" s="93">
        <v>0.2004173571063142</v>
      </c>
      <c r="BD117" s="93">
        <v>2.6050752910497339</v>
      </c>
      <c r="BE117" s="93">
        <v>0.5344570193590118</v>
      </c>
      <c r="BF117" s="93">
        <v>0.20037914934110099</v>
      </c>
      <c r="BG117" s="93">
        <v>0.20037826674888756</v>
      </c>
      <c r="BH117" s="93">
        <v>0.20040701616571654</v>
      </c>
      <c r="BI117" s="93">
        <v>0.20039345586931609</v>
      </c>
      <c r="BJ117" s="93">
        <v>0.20059499947251819</v>
      </c>
      <c r="BK117" s="93">
        <v>0.20059673728467767</v>
      </c>
      <c r="BL117" s="93">
        <v>0.20054336284434171</v>
      </c>
      <c r="BM117" s="93">
        <v>0.20039295309942851</v>
      </c>
      <c r="BN117" s="93">
        <v>0.20058670741695131</v>
      </c>
      <c r="BO117" s="93">
        <v>0.20040461859964309</v>
      </c>
      <c r="BP117" s="93">
        <v>0.20037778699819911</v>
      </c>
      <c r="BQ117" s="93">
        <v>0.20018681951326198</v>
      </c>
      <c r="BR117" s="93">
        <v>0.20018327513389497</v>
      </c>
      <c r="BS117" s="93">
        <v>0.20018198024834058</v>
      </c>
      <c r="BT117" s="93">
        <v>0.20098542729260147</v>
      </c>
      <c r="BU117" s="93">
        <v>0.20037876754426634</v>
      </c>
      <c r="BV117" s="93">
        <v>0.2001778585302636</v>
      </c>
      <c r="BW117" s="93">
        <v>0.20088437284715915</v>
      </c>
      <c r="BX117" s="93">
        <v>0.20033024769131144</v>
      </c>
      <c r="BY117" s="93">
        <v>0.20037463846963957</v>
      </c>
      <c r="BZ117" s="93">
        <v>0.20033776497236372</v>
      </c>
      <c r="CA117" s="93">
        <v>0.20107080695877647</v>
      </c>
      <c r="CB117" s="93">
        <v>0.20212865179635728</v>
      </c>
      <c r="CC117" s="93">
        <v>0.20037906657096449</v>
      </c>
      <c r="CD117" s="93">
        <v>0.20016937064521231</v>
      </c>
      <c r="CE117" s="93">
        <v>0.20034891835444277</v>
      </c>
      <c r="CF117" s="93">
        <v>0.20052852871009269</v>
      </c>
      <c r="CG117" s="93">
        <v>0.20033641628712348</v>
      </c>
      <c r="CH117" s="93">
        <v>0.200346408755981</v>
      </c>
      <c r="CI117" s="93">
        <v>0.20061032240944673</v>
      </c>
      <c r="CJ117" s="93">
        <v>0.20049285534413713</v>
      </c>
      <c r="CK117" s="93">
        <v>0.20053062807404171</v>
      </c>
      <c r="CL117" s="93">
        <v>0.2006511288612598</v>
      </c>
      <c r="CM117" s="93">
        <v>0.20016712535342007</v>
      </c>
      <c r="CN117" s="93">
        <v>0.20017498685847473</v>
      </c>
      <c r="CO117" s="93">
        <v>0.20036462719155643</v>
      </c>
      <c r="CP117" s="93">
        <v>0.20034794011529924</v>
      </c>
      <c r="CQ117" s="93">
        <v>0.20051720158209002</v>
      </c>
      <c r="CR117" s="93">
        <v>0.20035092440885521</v>
      </c>
      <c r="CS117" s="93">
        <v>0.2005040262963606</v>
      </c>
      <c r="CT117" s="93">
        <v>0.20052163001439985</v>
      </c>
      <c r="CU117" s="93">
        <v>0.20017531338281999</v>
      </c>
      <c r="CV117" s="93">
        <v>0.20065754645753897</v>
      </c>
      <c r="CW117" s="93">
        <v>0.20036370007391566</v>
      </c>
      <c r="CX117" s="93">
        <v>0.20017230662657387</v>
      </c>
      <c r="CY117" s="93">
        <v>0.20035849159424338</v>
      </c>
      <c r="CZ117" s="93">
        <v>2.4339572239803218</v>
      </c>
      <c r="DA117" s="93">
        <v>0.63510995304607198</v>
      </c>
      <c r="DB117" s="93">
        <v>0.20035592767651023</v>
      </c>
      <c r="DC117" s="93">
        <v>0.20051590415201548</v>
      </c>
      <c r="DD117" s="93">
        <v>0.20017643968159596</v>
      </c>
      <c r="DE117" s="93">
        <v>0.20034542147947426</v>
      </c>
      <c r="DF117" s="93">
        <v>0.2001736981219657</v>
      </c>
      <c r="DG117" s="93">
        <v>0.20033130606831306</v>
      </c>
      <c r="DH117" s="93">
        <v>0.20032073840613032</v>
      </c>
      <c r="DI117" s="93">
        <v>0.20036015910594121</v>
      </c>
      <c r="DJ117" s="93">
        <v>0.20048703653142325</v>
      </c>
      <c r="DK117" s="93">
        <v>0.20036166864875887</v>
      </c>
      <c r="DL117" s="93">
        <v>0.20342530987736585</v>
      </c>
      <c r="DM117" s="93">
        <v>0.20035446284910827</v>
      </c>
      <c r="DN117" s="93">
        <v>0.20033805013151879</v>
      </c>
      <c r="DO117" s="93">
        <v>0.20033246521639603</v>
      </c>
      <c r="DP117" s="93">
        <v>0.20017408193940175</v>
      </c>
      <c r="DQ117" s="93">
        <v>0.20050024926632731</v>
      </c>
      <c r="DR117" s="93">
        <v>0.20033902257920916</v>
      </c>
      <c r="DS117" s="93">
        <v>0.20068044807587482</v>
      </c>
      <c r="DT117" s="93">
        <v>0.20049592568809205</v>
      </c>
      <c r="DU117" s="93">
        <v>0.20037231428105212</v>
      </c>
      <c r="DV117" s="93">
        <v>0.20049556261567783</v>
      </c>
      <c r="DW117" s="93">
        <v>0.2006981516352444</v>
      </c>
      <c r="DX117" s="93">
        <v>2.6022293775763288</v>
      </c>
      <c r="DY117" s="93">
        <v>0.53240576160580999</v>
      </c>
      <c r="DZ117" s="93">
        <v>0.20034055576618054</v>
      </c>
      <c r="EA117" s="93">
        <v>0.20051035636857653</v>
      </c>
      <c r="EB117" s="93">
        <v>0.20054091523659059</v>
      </c>
      <c r="EC117" s="93">
        <v>0.20033613589517019</v>
      </c>
      <c r="ED117" s="93">
        <v>0.20035286034891281</v>
      </c>
      <c r="EE117" s="93">
        <v>0.20051663652636353</v>
      </c>
      <c r="EF117" s="93">
        <v>0.20049156218201186</v>
      </c>
      <c r="EG117" s="93">
        <v>0.20035849086987922</v>
      </c>
      <c r="EH117" s="93">
        <v>0.20032675849309545</v>
      </c>
      <c r="EI117" s="93">
        <v>0.20052515417991287</v>
      </c>
      <c r="EJ117" s="93">
        <v>0.20017450320970101</v>
      </c>
      <c r="EK117" s="93">
        <v>0.20035845530759472</v>
      </c>
      <c r="EL117" s="93">
        <v>0.20068100692719895</v>
      </c>
      <c r="EM117" s="93">
        <v>0.20018066241576266</v>
      </c>
      <c r="EN117" s="93">
        <v>0.20088700282113869</v>
      </c>
      <c r="EO117" s="93">
        <v>0.20033369349666941</v>
      </c>
      <c r="EP117" s="93">
        <v>0.20033616723312442</v>
      </c>
      <c r="EQ117" s="93">
        <v>0.20051037108579636</v>
      </c>
      <c r="ER117" s="93">
        <v>0.20050424252208524</v>
      </c>
      <c r="ES117" s="93">
        <v>0.2003613726989005</v>
      </c>
      <c r="ET117" s="93">
        <v>0.20033407866308203</v>
      </c>
      <c r="EU117" s="93">
        <v>0.20042796735281992</v>
      </c>
      <c r="EV117" s="93">
        <v>0.20181991061749302</v>
      </c>
      <c r="EW117" s="93">
        <v>0.20037416657425863</v>
      </c>
      <c r="EX117" s="93">
        <v>0.20069157643135871</v>
      </c>
      <c r="EY117" s="93">
        <v>0.20017446842256947</v>
      </c>
      <c r="EZ117" s="93">
        <v>0.20089749231958018</v>
      </c>
      <c r="FA117" s="93">
        <v>0.20051250530950909</v>
      </c>
      <c r="FB117" s="93">
        <v>0.20035457068234527</v>
      </c>
      <c r="FC117" s="93">
        <v>0.20033927482503325</v>
      </c>
      <c r="FD117" s="93">
        <v>0.20017356731664873</v>
      </c>
      <c r="FE117" s="93">
        <v>0.20038163140145118</v>
      </c>
      <c r="FF117" s="93">
        <v>0.20033683039448466</v>
      </c>
      <c r="FG117" s="93">
        <v>0.20057354508198516</v>
      </c>
      <c r="FH117" s="93">
        <v>0.20019112672758793</v>
      </c>
      <c r="FI117" s="93">
        <v>0.20038131132862683</v>
      </c>
      <c r="FJ117" s="93">
        <v>0.20069262485053588</v>
      </c>
      <c r="FK117" s="93">
        <v>0.20017879278506667</v>
      </c>
      <c r="FL117" s="93">
        <v>0.20054568459910979</v>
      </c>
      <c r="FM117" s="93">
        <v>0.20034346128198036</v>
      </c>
      <c r="FN117" s="93">
        <v>0.20052327063045075</v>
      </c>
      <c r="FO117" s="93">
        <v>0.20063118972529734</v>
      </c>
      <c r="FP117" s="93">
        <v>0.20017278051113921</v>
      </c>
      <c r="FQ117" s="93">
        <v>0.20038094425164338</v>
      </c>
      <c r="FR117" s="93">
        <v>0.20034489749503478</v>
      </c>
      <c r="FS117" s="93">
        <v>2.4334400779372878</v>
      </c>
      <c r="FT117" s="93">
        <v>0.36512725839206706</v>
      </c>
      <c r="FU117" s="93">
        <v>0.20057195105344047</v>
      </c>
      <c r="FV117" s="93">
        <v>0.20035151368909446</v>
      </c>
      <c r="FW117" s="93">
        <v>0.20036726020870682</v>
      </c>
      <c r="FX117" s="93">
        <v>0.20057295407749462</v>
      </c>
      <c r="FY117" s="93">
        <v>0.20018231067296202</v>
      </c>
      <c r="FZ117" s="93">
        <v>0.20036229225987612</v>
      </c>
      <c r="GA117" s="93">
        <v>0.20051903870848661</v>
      </c>
    </row>
    <row r="118" spans="2:183">
      <c r="B118" s="96" t="s">
        <v>4</v>
      </c>
      <c r="C118" s="166" t="s">
        <v>46</v>
      </c>
      <c r="D118" s="96">
        <v>169.8</v>
      </c>
      <c r="E118" s="17">
        <v>150.52000000000001</v>
      </c>
      <c r="F118" s="17">
        <v>161.04</v>
      </c>
      <c r="G118" s="17">
        <v>137.69999999999999</v>
      </c>
      <c r="H118" s="17">
        <v>36.61</v>
      </c>
      <c r="I118" s="17">
        <v>151.99</v>
      </c>
      <c r="J118" s="17">
        <v>159.25</v>
      </c>
      <c r="K118" s="17">
        <v>161.19999999999999</v>
      </c>
      <c r="L118" s="17">
        <v>152.88</v>
      </c>
      <c r="M118" s="17">
        <v>163.26</v>
      </c>
      <c r="N118" s="17">
        <v>155.12</v>
      </c>
      <c r="O118" s="17">
        <v>158.22999999999999</v>
      </c>
      <c r="P118" s="17">
        <v>167.18</v>
      </c>
      <c r="Q118" s="17">
        <v>149.88</v>
      </c>
      <c r="R118" s="17">
        <v>156.6</v>
      </c>
      <c r="S118" s="17">
        <v>153.79</v>
      </c>
      <c r="T118" s="17">
        <v>163.31</v>
      </c>
      <c r="U118" s="17">
        <v>152.80000000000001</v>
      </c>
      <c r="V118" s="17">
        <v>160.18</v>
      </c>
      <c r="W118" s="17">
        <v>159.58000000000001</v>
      </c>
      <c r="X118" s="17">
        <v>152.97999999999999</v>
      </c>
      <c r="Y118" s="17">
        <v>162.41999999999999</v>
      </c>
      <c r="Z118" s="17">
        <v>155.37</v>
      </c>
      <c r="AA118" s="17">
        <v>157.75</v>
      </c>
      <c r="AB118" s="17">
        <v>159.47999999999999</v>
      </c>
      <c r="AC118" s="17">
        <v>146.94</v>
      </c>
      <c r="AD118" s="17">
        <v>155.80000000000001</v>
      </c>
      <c r="AE118" s="17">
        <v>150.49</v>
      </c>
      <c r="AF118" s="17">
        <v>160.58000000000001</v>
      </c>
      <c r="AG118" s="17">
        <v>152.26</v>
      </c>
      <c r="AH118" s="17">
        <v>159.93</v>
      </c>
      <c r="AI118" s="17">
        <v>160.07</v>
      </c>
      <c r="AJ118" s="17">
        <v>152.21</v>
      </c>
      <c r="AK118" s="17">
        <v>160.6</v>
      </c>
      <c r="AL118" s="17">
        <v>155.13</v>
      </c>
      <c r="AM118" s="17">
        <v>153.06</v>
      </c>
      <c r="AN118" s="17">
        <v>158.46</v>
      </c>
      <c r="AO118" s="17">
        <v>153.55000000000001</v>
      </c>
      <c r="AP118" s="17">
        <v>157.31</v>
      </c>
      <c r="AQ118" s="17">
        <v>144.86000000000001</v>
      </c>
      <c r="AR118" s="17">
        <v>35.75</v>
      </c>
      <c r="AS118" s="17">
        <v>154.06</v>
      </c>
      <c r="AT118" s="17">
        <v>158.19999999999999</v>
      </c>
      <c r="AU118" s="17">
        <v>162.97999999999999</v>
      </c>
      <c r="AV118" s="17">
        <v>151.72999999999999</v>
      </c>
      <c r="AW118" s="17">
        <v>160.61000000000001</v>
      </c>
      <c r="AX118" s="17">
        <v>155.77000000000001</v>
      </c>
      <c r="AY118" s="17">
        <v>154.46</v>
      </c>
      <c r="AZ118" s="17">
        <v>158.29</v>
      </c>
      <c r="BA118" s="17">
        <v>145.86000000000001</v>
      </c>
      <c r="BB118" s="17">
        <v>147.38999999999999</v>
      </c>
      <c r="BC118" s="17">
        <v>139.18</v>
      </c>
      <c r="BD118" s="17">
        <v>146.13</v>
      </c>
      <c r="BE118" s="17">
        <v>144.41</v>
      </c>
      <c r="BF118" s="17">
        <v>147.44</v>
      </c>
      <c r="BG118" s="17">
        <v>152.02000000000001</v>
      </c>
      <c r="BH118" s="17">
        <v>138.55000000000001</v>
      </c>
      <c r="BI118" s="17">
        <v>148.25</v>
      </c>
      <c r="BJ118" s="17">
        <v>143.66</v>
      </c>
      <c r="BK118" s="17">
        <v>144.18</v>
      </c>
      <c r="BL118" s="17">
        <v>159.88999999999999</v>
      </c>
      <c r="BM118" s="17">
        <v>149.49</v>
      </c>
      <c r="BN118" s="17">
        <v>148.66999999999999</v>
      </c>
      <c r="BO118" s="17">
        <v>144.97</v>
      </c>
      <c r="BP118" s="17">
        <v>151.93</v>
      </c>
      <c r="BQ118" s="17">
        <v>145.43</v>
      </c>
      <c r="BR118" s="17">
        <v>156.94999999999999</v>
      </c>
      <c r="BS118" s="17">
        <v>157.99</v>
      </c>
      <c r="BT118" s="17">
        <v>146.06</v>
      </c>
      <c r="BU118" s="17">
        <v>152.41999999999999</v>
      </c>
      <c r="BV118" s="17">
        <v>162.69999999999999</v>
      </c>
      <c r="BW118" s="17">
        <v>161.96</v>
      </c>
      <c r="BX118" s="17">
        <v>171.62</v>
      </c>
      <c r="BY118" s="17">
        <v>158.22</v>
      </c>
      <c r="BZ118" s="17">
        <v>170.53</v>
      </c>
      <c r="CA118" s="17">
        <v>27.31</v>
      </c>
      <c r="CB118" s="17">
        <v>35.200000000000003</v>
      </c>
      <c r="CC118" s="17">
        <v>150.66</v>
      </c>
      <c r="CD118" s="17">
        <v>168.46</v>
      </c>
      <c r="CE118" s="17">
        <v>171.03</v>
      </c>
      <c r="CF118" s="17">
        <v>162.34</v>
      </c>
      <c r="CG118" s="17">
        <v>171.79</v>
      </c>
      <c r="CH118" s="17">
        <v>170.81</v>
      </c>
      <c r="CI118" s="17">
        <v>173.13</v>
      </c>
      <c r="CJ118" s="17">
        <v>178.36</v>
      </c>
      <c r="CK118" s="17">
        <v>167.2</v>
      </c>
      <c r="CL118" s="17">
        <v>178.64</v>
      </c>
      <c r="CM118" s="17">
        <v>166.47</v>
      </c>
      <c r="CN118" s="17">
        <v>166.33</v>
      </c>
      <c r="CO118" s="17">
        <v>161.78</v>
      </c>
      <c r="CP118" s="17">
        <v>168.62</v>
      </c>
      <c r="CQ118" s="17">
        <v>168.74</v>
      </c>
      <c r="CR118" s="17">
        <v>165.43</v>
      </c>
      <c r="CS118" s="17">
        <v>172.03</v>
      </c>
      <c r="CT118" s="17">
        <v>167.99</v>
      </c>
      <c r="CU118" s="17">
        <v>171.8</v>
      </c>
      <c r="CV118" s="17">
        <v>178</v>
      </c>
      <c r="CW118" s="17">
        <v>161.09</v>
      </c>
      <c r="CX118" s="17">
        <v>178.74</v>
      </c>
      <c r="CY118" s="17">
        <v>165.86</v>
      </c>
      <c r="CZ118" s="17">
        <v>167.94</v>
      </c>
      <c r="DA118" s="17">
        <v>162.84</v>
      </c>
      <c r="DB118" s="17">
        <v>167.58</v>
      </c>
      <c r="DC118" s="17">
        <v>170.79</v>
      </c>
      <c r="DD118" s="17">
        <v>162.80000000000001</v>
      </c>
      <c r="DE118" s="17">
        <v>170.12</v>
      </c>
      <c r="DF118" s="17">
        <v>171.47</v>
      </c>
      <c r="DG118" s="17">
        <v>170.56</v>
      </c>
      <c r="DH118" s="17">
        <v>178.24</v>
      </c>
      <c r="DI118" s="17">
        <v>161.47999999999999</v>
      </c>
      <c r="DJ118" s="17">
        <v>178.73</v>
      </c>
      <c r="DK118" s="17">
        <v>160.44999999999999</v>
      </c>
      <c r="DL118" s="17">
        <v>21.61</v>
      </c>
      <c r="DM118" s="17">
        <v>161.61000000000001</v>
      </c>
      <c r="DN118" s="17">
        <v>169.13</v>
      </c>
      <c r="DO118" s="17">
        <v>170.92</v>
      </c>
      <c r="DP118" s="17">
        <v>162.4</v>
      </c>
      <c r="DQ118" s="17">
        <v>171.93</v>
      </c>
      <c r="DR118" s="17">
        <v>171.43</v>
      </c>
      <c r="DS118" s="17">
        <v>169.64</v>
      </c>
      <c r="DT118" s="17">
        <v>177.11</v>
      </c>
      <c r="DU118" s="17">
        <v>160.36000000000001</v>
      </c>
      <c r="DV118" s="17">
        <v>177.5</v>
      </c>
      <c r="DW118" s="17">
        <v>165.36</v>
      </c>
      <c r="DX118" s="17">
        <v>169.05</v>
      </c>
      <c r="DY118" s="17">
        <v>157.47999999999999</v>
      </c>
      <c r="DZ118" s="17">
        <v>169.56</v>
      </c>
      <c r="EA118" s="17">
        <v>170.08</v>
      </c>
      <c r="EB118" s="17">
        <v>161.36000000000001</v>
      </c>
      <c r="EC118" s="17">
        <v>171.26</v>
      </c>
      <c r="ED118" s="17">
        <v>168.16</v>
      </c>
      <c r="EE118" s="17">
        <v>170.43</v>
      </c>
      <c r="EF118" s="17">
        <v>176.89</v>
      </c>
      <c r="EG118" s="17">
        <v>165.92</v>
      </c>
      <c r="EH118" s="17">
        <v>177.69</v>
      </c>
      <c r="EI118" s="17">
        <v>164.97</v>
      </c>
      <c r="EJ118" s="17">
        <v>167.97</v>
      </c>
      <c r="EK118" s="17">
        <v>158.97</v>
      </c>
      <c r="EL118" s="17">
        <v>170.27</v>
      </c>
      <c r="EM118" s="17">
        <v>168.3</v>
      </c>
      <c r="EN118" s="17">
        <v>162.69</v>
      </c>
      <c r="EO118" s="17">
        <v>171.17</v>
      </c>
      <c r="EP118" s="17">
        <v>169.22</v>
      </c>
      <c r="EQ118" s="17">
        <v>171.46</v>
      </c>
      <c r="ER118" s="17">
        <v>174.82</v>
      </c>
      <c r="ES118" s="17">
        <v>158.82</v>
      </c>
      <c r="ET118" s="17">
        <v>174.21</v>
      </c>
      <c r="EU118" s="17">
        <v>134.15</v>
      </c>
      <c r="EV118" s="17">
        <v>57.33</v>
      </c>
      <c r="EW118" s="17">
        <v>153.75</v>
      </c>
      <c r="EX118" s="17">
        <v>167.95</v>
      </c>
      <c r="EY118" s="17">
        <v>169.36</v>
      </c>
      <c r="EZ118" s="17">
        <v>160.35</v>
      </c>
      <c r="FA118" s="17">
        <v>168.89</v>
      </c>
      <c r="FB118" s="17">
        <v>167.17</v>
      </c>
      <c r="FC118" s="17">
        <v>167.89</v>
      </c>
      <c r="FD118" s="17">
        <v>169.98</v>
      </c>
      <c r="FE118" s="17">
        <v>154.91999999999999</v>
      </c>
      <c r="FF118" s="17">
        <v>170.03</v>
      </c>
      <c r="FG118" s="17">
        <v>152.27000000000001</v>
      </c>
      <c r="FH118" s="17">
        <v>157.07</v>
      </c>
      <c r="FI118" s="17">
        <v>151.79</v>
      </c>
      <c r="FJ118" s="17">
        <v>165.31</v>
      </c>
      <c r="FK118" s="17">
        <v>163.19999999999999</v>
      </c>
      <c r="FL118" s="17">
        <v>156.22</v>
      </c>
      <c r="FM118" s="17">
        <v>167.54</v>
      </c>
      <c r="FN118" s="17">
        <v>163.59</v>
      </c>
      <c r="FO118" s="17">
        <v>166.73</v>
      </c>
      <c r="FP118" s="17">
        <v>168.44</v>
      </c>
      <c r="FQ118" s="17">
        <v>153.08000000000001</v>
      </c>
      <c r="FR118" s="17">
        <v>165.45</v>
      </c>
      <c r="FS118" s="17">
        <v>149.97999999999999</v>
      </c>
      <c r="FT118" s="17">
        <v>155.83000000000001</v>
      </c>
      <c r="FU118" s="17">
        <v>150.26</v>
      </c>
      <c r="FV118" s="17">
        <v>163.69</v>
      </c>
      <c r="FW118" s="17">
        <v>160.71</v>
      </c>
      <c r="FX118" s="17">
        <v>152.5</v>
      </c>
      <c r="FY118" s="17">
        <v>163.52000000000001</v>
      </c>
      <c r="FZ118" s="17">
        <v>162.44</v>
      </c>
      <c r="GA118" s="17">
        <v>165.39</v>
      </c>
    </row>
    <row r="119" spans="2:183">
      <c r="B119" s="96" t="s">
        <v>4</v>
      </c>
      <c r="C119" s="166" t="s">
        <v>47</v>
      </c>
      <c r="D119" s="178">
        <v>6318.45</v>
      </c>
      <c r="E119" s="179">
        <v>5601.04</v>
      </c>
      <c r="F119" s="179">
        <v>5992.22</v>
      </c>
      <c r="G119" s="179">
        <v>5123.93</v>
      </c>
      <c r="H119" s="179">
        <v>1834.32</v>
      </c>
      <c r="I119" s="179">
        <v>7616.38</v>
      </c>
      <c r="J119" s="179">
        <v>7979.78</v>
      </c>
      <c r="K119" s="179">
        <v>8077.54</v>
      </c>
      <c r="L119" s="179">
        <v>7661.07</v>
      </c>
      <c r="M119" s="179">
        <v>6074.85</v>
      </c>
      <c r="N119" s="179">
        <v>5772.02</v>
      </c>
      <c r="O119" s="179">
        <v>5887.79</v>
      </c>
      <c r="P119" s="179">
        <v>6220.77</v>
      </c>
      <c r="Q119" s="179">
        <v>5577.02</v>
      </c>
      <c r="R119" s="179">
        <v>5826.97</v>
      </c>
      <c r="S119" s="179">
        <v>5722.64</v>
      </c>
      <c r="T119" s="179">
        <v>8183.58</v>
      </c>
      <c r="U119" s="179">
        <v>7656.65</v>
      </c>
      <c r="V119" s="179">
        <v>8026.45</v>
      </c>
      <c r="W119" s="179">
        <v>7996.72</v>
      </c>
      <c r="X119" s="179">
        <v>7665.84</v>
      </c>
      <c r="Y119" s="179">
        <v>6043.81</v>
      </c>
      <c r="Z119" s="179">
        <v>5781.45</v>
      </c>
      <c r="AA119" s="179">
        <v>5870.06</v>
      </c>
      <c r="AB119" s="179">
        <v>5934.42</v>
      </c>
      <c r="AC119" s="179">
        <v>5467.7</v>
      </c>
      <c r="AD119" s="179">
        <v>5797.47</v>
      </c>
      <c r="AE119" s="179">
        <v>5599.77</v>
      </c>
      <c r="AF119" s="179">
        <v>8046.63</v>
      </c>
      <c r="AG119" s="179">
        <v>7629.53</v>
      </c>
      <c r="AH119" s="179">
        <v>8013.93</v>
      </c>
      <c r="AI119" s="179">
        <v>8021.04</v>
      </c>
      <c r="AJ119" s="179">
        <v>7627.01</v>
      </c>
      <c r="AK119" s="179">
        <v>5975.97</v>
      </c>
      <c r="AL119" s="179">
        <v>5772.25</v>
      </c>
      <c r="AM119" s="179">
        <v>5695.24</v>
      </c>
      <c r="AN119" s="179">
        <v>5896.28</v>
      </c>
      <c r="AO119" s="179">
        <v>5713.44</v>
      </c>
      <c r="AP119" s="179">
        <v>5853.33</v>
      </c>
      <c r="AQ119" s="179">
        <v>5390.16</v>
      </c>
      <c r="AR119" s="179">
        <v>1791.26</v>
      </c>
      <c r="AS119" s="179">
        <v>7720.08</v>
      </c>
      <c r="AT119" s="179">
        <v>7927.25</v>
      </c>
      <c r="AU119" s="179">
        <v>8167.09</v>
      </c>
      <c r="AV119" s="179">
        <v>7603.17</v>
      </c>
      <c r="AW119" s="179">
        <v>5976.17</v>
      </c>
      <c r="AX119" s="179">
        <v>5796.3</v>
      </c>
      <c r="AY119" s="179">
        <v>5747.56</v>
      </c>
      <c r="AZ119" s="179">
        <v>6030.66</v>
      </c>
      <c r="BA119" s="179">
        <v>5557.16</v>
      </c>
      <c r="BB119" s="179">
        <v>5615.39</v>
      </c>
      <c r="BC119" s="179">
        <v>5302.85</v>
      </c>
      <c r="BD119" s="179">
        <v>7498.05</v>
      </c>
      <c r="BE119" s="179">
        <v>7409.86</v>
      </c>
      <c r="BF119" s="179">
        <v>7565.4</v>
      </c>
      <c r="BG119" s="179">
        <v>7800.28</v>
      </c>
      <c r="BH119" s="179">
        <v>7108.92</v>
      </c>
      <c r="BI119" s="179">
        <v>5648.41</v>
      </c>
      <c r="BJ119" s="179">
        <v>5473.45</v>
      </c>
      <c r="BK119" s="179">
        <v>5493.32</v>
      </c>
      <c r="BL119" s="179">
        <v>6245.19</v>
      </c>
      <c r="BM119" s="179">
        <v>5839.05</v>
      </c>
      <c r="BN119" s="179">
        <v>5807.1</v>
      </c>
      <c r="BO119" s="179">
        <v>5662.39</v>
      </c>
      <c r="BP119" s="179">
        <v>7991.75</v>
      </c>
      <c r="BQ119" s="179">
        <v>7649.77</v>
      </c>
      <c r="BR119" s="179">
        <v>8255.61</v>
      </c>
      <c r="BS119" s="179">
        <v>8310.27</v>
      </c>
      <c r="BT119" s="179">
        <v>7682.73</v>
      </c>
      <c r="BU119" s="179">
        <v>5953.45</v>
      </c>
      <c r="BV119" s="179">
        <v>6354.93</v>
      </c>
      <c r="BW119" s="179">
        <v>6326.16</v>
      </c>
      <c r="BX119" s="179">
        <v>6878.35</v>
      </c>
      <c r="BY119" s="179">
        <v>6341.41</v>
      </c>
      <c r="BZ119" s="179">
        <v>6834.83</v>
      </c>
      <c r="CA119" s="179">
        <v>1094.4000000000001</v>
      </c>
      <c r="CB119" s="179">
        <v>1899.71</v>
      </c>
      <c r="CC119" s="179">
        <v>8131.27</v>
      </c>
      <c r="CD119" s="179">
        <v>9091.98</v>
      </c>
      <c r="CE119" s="179">
        <v>9230.65</v>
      </c>
      <c r="CF119" s="179">
        <v>8761.73</v>
      </c>
      <c r="CG119" s="179">
        <v>6885.49</v>
      </c>
      <c r="CH119" s="179">
        <v>6846.04</v>
      </c>
      <c r="CI119" s="179">
        <v>6939.04</v>
      </c>
      <c r="CJ119" s="179">
        <v>7337.74</v>
      </c>
      <c r="CK119" s="179">
        <v>6878.79</v>
      </c>
      <c r="CL119" s="179">
        <v>7349.32</v>
      </c>
      <c r="CM119" s="179">
        <v>6848.64</v>
      </c>
      <c r="CN119" s="179">
        <v>9214.8799999999992</v>
      </c>
      <c r="CO119" s="179">
        <v>8962.67</v>
      </c>
      <c r="CP119" s="179">
        <v>9341.31</v>
      </c>
      <c r="CQ119" s="179">
        <v>9348.32</v>
      </c>
      <c r="CR119" s="179">
        <v>9165.1</v>
      </c>
      <c r="CS119" s="179">
        <v>7077.34</v>
      </c>
      <c r="CT119" s="179">
        <v>6910.96</v>
      </c>
      <c r="CU119" s="179">
        <v>7067.96</v>
      </c>
      <c r="CV119" s="179">
        <v>7518.76</v>
      </c>
      <c r="CW119" s="179">
        <v>6804.25</v>
      </c>
      <c r="CX119" s="179">
        <v>7549.98</v>
      </c>
      <c r="CY119" s="179">
        <v>7005.98</v>
      </c>
      <c r="CZ119" s="179">
        <v>9554.4</v>
      </c>
      <c r="DA119" s="179">
        <v>9263.9699999999993</v>
      </c>
      <c r="DB119" s="179">
        <v>9533.83</v>
      </c>
      <c r="DC119" s="179">
        <v>9716.01</v>
      </c>
      <c r="DD119" s="179">
        <v>9261.7900000000009</v>
      </c>
      <c r="DE119" s="179">
        <v>7185.7</v>
      </c>
      <c r="DF119" s="179">
        <v>7243.08</v>
      </c>
      <c r="DG119" s="179">
        <v>7204.38</v>
      </c>
      <c r="DH119" s="179">
        <v>7733.81</v>
      </c>
      <c r="DI119" s="179">
        <v>7006.71</v>
      </c>
      <c r="DJ119" s="179">
        <v>7754.95</v>
      </c>
      <c r="DK119" s="179">
        <v>6962</v>
      </c>
      <c r="DL119" s="179">
        <v>1262.58</v>
      </c>
      <c r="DM119" s="179">
        <v>9443.07</v>
      </c>
      <c r="DN119" s="179">
        <v>9882.31</v>
      </c>
      <c r="DO119" s="179">
        <v>9986.9500000000007</v>
      </c>
      <c r="DP119" s="179">
        <v>9489.19</v>
      </c>
      <c r="DQ119" s="179">
        <v>7459.9</v>
      </c>
      <c r="DR119" s="179">
        <v>7438.29</v>
      </c>
      <c r="DS119" s="179">
        <v>7360.5</v>
      </c>
      <c r="DT119" s="179">
        <v>7893.96</v>
      </c>
      <c r="DU119" s="179">
        <v>7147.17</v>
      </c>
      <c r="DV119" s="179">
        <v>7911.35</v>
      </c>
      <c r="DW119" s="179">
        <v>7370.15</v>
      </c>
      <c r="DX119" s="179">
        <v>10146.58</v>
      </c>
      <c r="DY119" s="179">
        <v>9451.7800000000007</v>
      </c>
      <c r="DZ119" s="179">
        <v>10177.23</v>
      </c>
      <c r="EA119" s="179">
        <v>10208.200000000001</v>
      </c>
      <c r="EB119" s="179">
        <v>9684.59</v>
      </c>
      <c r="EC119" s="179">
        <v>7632.96</v>
      </c>
      <c r="ED119" s="179">
        <v>7494.69</v>
      </c>
      <c r="EE119" s="179">
        <v>7596.17</v>
      </c>
      <c r="EF119" s="179">
        <v>8099.59</v>
      </c>
      <c r="EG119" s="179">
        <v>7597.71</v>
      </c>
      <c r="EH119" s="179">
        <v>8136.64</v>
      </c>
      <c r="EI119" s="179">
        <v>7554.04</v>
      </c>
      <c r="EJ119" s="179">
        <v>10358.99</v>
      </c>
      <c r="EK119" s="179">
        <v>9803.58</v>
      </c>
      <c r="EL119" s="179">
        <v>10500.81</v>
      </c>
      <c r="EM119" s="179">
        <v>10378.84</v>
      </c>
      <c r="EN119" s="179">
        <v>10033.06</v>
      </c>
      <c r="EO119" s="179">
        <v>7837.86</v>
      </c>
      <c r="EP119" s="179">
        <v>7748.45</v>
      </c>
      <c r="EQ119" s="179">
        <v>7850.95</v>
      </c>
      <c r="ER119" s="179">
        <v>8228.75</v>
      </c>
      <c r="ES119" s="179">
        <v>7475.52</v>
      </c>
      <c r="ET119" s="179">
        <v>8200.23</v>
      </c>
      <c r="EU119" s="179">
        <v>6314.38</v>
      </c>
      <c r="EV119" s="179">
        <v>3633.48</v>
      </c>
      <c r="EW119" s="179">
        <v>9744.49</v>
      </c>
      <c r="EX119" s="179">
        <v>10644.98</v>
      </c>
      <c r="EY119" s="179">
        <v>10733.87</v>
      </c>
      <c r="EZ119" s="179">
        <v>10163.06</v>
      </c>
      <c r="FA119" s="179">
        <v>7949.46</v>
      </c>
      <c r="FB119" s="179">
        <v>7868.47</v>
      </c>
      <c r="FC119" s="179">
        <v>7902.41</v>
      </c>
      <c r="FD119" s="179">
        <v>8225.3799999999992</v>
      </c>
      <c r="FE119" s="179">
        <v>7496.37</v>
      </c>
      <c r="FF119" s="179">
        <v>8227.65</v>
      </c>
      <c r="FG119" s="179">
        <v>7368.26</v>
      </c>
      <c r="FH119" s="179">
        <v>10236.120000000001</v>
      </c>
      <c r="FI119" s="179">
        <v>9892.44</v>
      </c>
      <c r="FJ119" s="179">
        <v>10773.14</v>
      </c>
      <c r="FK119" s="179">
        <v>10635.57</v>
      </c>
      <c r="FL119" s="179">
        <v>10181.17</v>
      </c>
      <c r="FM119" s="179">
        <v>8107.23</v>
      </c>
      <c r="FN119" s="179">
        <v>7915.91</v>
      </c>
      <c r="FO119" s="179">
        <v>8068.08</v>
      </c>
      <c r="FP119" s="179">
        <v>8381.76</v>
      </c>
      <c r="FQ119" s="179">
        <v>7617.16</v>
      </c>
      <c r="FR119" s="179">
        <v>8232.7900000000009</v>
      </c>
      <c r="FS119" s="179">
        <v>7462.79</v>
      </c>
      <c r="FT119" s="179">
        <v>10443.9</v>
      </c>
      <c r="FU119" s="179">
        <v>10070.530000000001</v>
      </c>
      <c r="FV119" s="179">
        <v>10970.61</v>
      </c>
      <c r="FW119" s="179">
        <v>10770.7</v>
      </c>
      <c r="FX119" s="179">
        <v>10220.85</v>
      </c>
      <c r="FY119" s="179">
        <v>8136.8</v>
      </c>
      <c r="FZ119" s="179">
        <v>8082.93</v>
      </c>
      <c r="GA119" s="179">
        <v>8229.66</v>
      </c>
    </row>
    <row r="120" spans="2:183">
      <c r="B120" s="180" t="s">
        <v>4</v>
      </c>
      <c r="C120" s="181" t="s">
        <v>48</v>
      </c>
      <c r="D120" s="94">
        <v>0.32782818173612827</v>
      </c>
      <c r="E120" s="95">
        <v>0.32724426801836032</v>
      </c>
      <c r="F120" s="95">
        <v>0.32628873641617229</v>
      </c>
      <c r="G120" s="95">
        <v>0.32678105285010745</v>
      </c>
      <c r="H120" s="95">
        <v>0.32625674347112221</v>
      </c>
      <c r="I120" s="95">
        <v>0.32533968929085733</v>
      </c>
      <c r="J120" s="95">
        <v>0.32581318316042795</v>
      </c>
      <c r="K120" s="95">
        <v>0.32621607565298866</v>
      </c>
      <c r="L120" s="95">
        <v>0.32554075128515186</v>
      </c>
      <c r="M120" s="95">
        <v>0.32660736747079844</v>
      </c>
      <c r="N120" s="95">
        <v>0.32600011020787634</v>
      </c>
      <c r="O120" s="95">
        <v>0.32562554502869517</v>
      </c>
      <c r="P120" s="95">
        <v>0.32732300705408685</v>
      </c>
      <c r="Q120" s="95">
        <v>0.32716325652778611</v>
      </c>
      <c r="R120" s="95">
        <v>0.32533463710946781</v>
      </c>
      <c r="S120" s="95">
        <v>0.32571368259346706</v>
      </c>
      <c r="T120" s="95">
        <v>0.32660285335019912</v>
      </c>
      <c r="U120" s="95">
        <v>0.32559538221365969</v>
      </c>
      <c r="V120" s="95">
        <v>0.32600058601953263</v>
      </c>
      <c r="W120" s="95">
        <v>0.32590979389565117</v>
      </c>
      <c r="X120" s="95">
        <v>0.32556791708433397</v>
      </c>
      <c r="Y120" s="95">
        <v>0.32647057688448416</v>
      </c>
      <c r="Z120" s="95">
        <v>0.32604239212121927</v>
      </c>
      <c r="AA120" s="95">
        <v>0.32551100972638247</v>
      </c>
      <c r="AB120" s="95">
        <v>0.32592181379290569</v>
      </c>
      <c r="AC120" s="95">
        <v>0.32649245285054257</v>
      </c>
      <c r="AD120" s="95">
        <v>0.325208193776993</v>
      </c>
      <c r="AE120" s="95">
        <v>0.32507338263220553</v>
      </c>
      <c r="AF120" s="95">
        <v>0.32612095192061641</v>
      </c>
      <c r="AG120" s="95">
        <v>0.32550461178209111</v>
      </c>
      <c r="AH120" s="95">
        <v>0.32595515938836356</v>
      </c>
      <c r="AI120" s="95">
        <v>0.3260224225704384</v>
      </c>
      <c r="AJ120" s="95">
        <v>0.32544402926092691</v>
      </c>
      <c r="AK120" s="95">
        <v>0.32613441367896273</v>
      </c>
      <c r="AL120" s="95">
        <v>0.32600014092418905</v>
      </c>
      <c r="AM120" s="95">
        <v>0.32464882524891436</v>
      </c>
      <c r="AN120" s="95">
        <v>0.32569779998288884</v>
      </c>
      <c r="AO120" s="95">
        <v>0.32680329761660259</v>
      </c>
      <c r="AP120" s="95">
        <v>0.32549903040354616</v>
      </c>
      <c r="AQ120" s="95">
        <v>0.32493193835561562</v>
      </c>
      <c r="AR120" s="95">
        <v>0.32557926470814574</v>
      </c>
      <c r="AS120" s="95">
        <v>0.32588643208985041</v>
      </c>
      <c r="AT120" s="95">
        <v>0.32565381796989057</v>
      </c>
      <c r="AU120" s="95">
        <v>0.32648333319411016</v>
      </c>
      <c r="AV120" s="95">
        <v>0.3252676718951914</v>
      </c>
      <c r="AW120" s="95">
        <v>0.32614228283515256</v>
      </c>
      <c r="AX120" s="95">
        <v>0.32612946351493882</v>
      </c>
      <c r="AY120" s="95">
        <v>0.32489256995765142</v>
      </c>
      <c r="AZ120" s="95">
        <v>0.32556134213583687</v>
      </c>
      <c r="BA120" s="95">
        <v>0.32624903658565552</v>
      </c>
      <c r="BB120" s="95">
        <v>0.32319358326429554</v>
      </c>
      <c r="BC120" s="95">
        <v>0.3222514759941868</v>
      </c>
      <c r="BD120" s="95">
        <v>0.32280136715093499</v>
      </c>
      <c r="BE120" s="95">
        <v>0.32352841283381495</v>
      </c>
      <c r="BF120" s="95">
        <v>0.32306070835267281</v>
      </c>
      <c r="BG120" s="95">
        <v>0.32412751767573833</v>
      </c>
      <c r="BH120" s="95">
        <v>0.32207855341329344</v>
      </c>
      <c r="BI120" s="95">
        <v>0.32326800688385321</v>
      </c>
      <c r="BJ120" s="95">
        <v>0.32331961880648452</v>
      </c>
      <c r="BK120" s="95">
        <v>0.3223588673841376</v>
      </c>
      <c r="BL120" s="95">
        <v>0.32592882989613536</v>
      </c>
      <c r="BM120" s="95">
        <v>0.32707438103323033</v>
      </c>
      <c r="BN120" s="95">
        <v>0.32344062680778907</v>
      </c>
      <c r="BO120" s="95">
        <v>0.32370649090128423</v>
      </c>
      <c r="BP120" s="95">
        <v>0.32407278239979126</v>
      </c>
      <c r="BQ120" s="95">
        <v>0.32373144848008106</v>
      </c>
      <c r="BR120" s="95">
        <v>0.3252123489521252</v>
      </c>
      <c r="BS120" s="95">
        <v>0.32537809731929351</v>
      </c>
      <c r="BT120" s="95">
        <v>0.32387391339758792</v>
      </c>
      <c r="BU120" s="95">
        <v>0.32411898279844076</v>
      </c>
      <c r="BV120" s="95">
        <v>0.32732600585802901</v>
      </c>
      <c r="BW120" s="95">
        <v>0.32636405884568059</v>
      </c>
      <c r="BX120" s="95">
        <v>0.32802859563765741</v>
      </c>
      <c r="BY120" s="95">
        <v>0.32863351610517644</v>
      </c>
      <c r="BZ120" s="95">
        <v>0.32789710203222172</v>
      </c>
      <c r="CA120" s="95">
        <v>0.32744446857747078</v>
      </c>
      <c r="CB120" s="95">
        <v>0.32473430137981635</v>
      </c>
      <c r="CC120" s="95">
        <v>0.32482365149108577</v>
      </c>
      <c r="CD120" s="95">
        <v>0.32732025023192063</v>
      </c>
      <c r="CE120" s="95">
        <v>0.32777573661909648</v>
      </c>
      <c r="CF120" s="95">
        <v>0.32717388292257732</v>
      </c>
      <c r="CG120" s="95">
        <v>0.32792561175764595</v>
      </c>
      <c r="CH120" s="95">
        <v>0.3287336222825083</v>
      </c>
      <c r="CI120" s="95">
        <v>0.32815254269413752</v>
      </c>
      <c r="CJ120" s="95">
        <v>0.32931122275697855</v>
      </c>
      <c r="CK120" s="95">
        <v>0.32935875259312153</v>
      </c>
      <c r="CL120" s="95">
        <v>0.32936063272788246</v>
      </c>
      <c r="CM120" s="95">
        <v>0.32822913078786287</v>
      </c>
      <c r="CN120" s="95">
        <v>0.3272567875385306</v>
      </c>
      <c r="CO120" s="95">
        <v>0.32742413522272723</v>
      </c>
      <c r="CP120" s="95">
        <v>0.32763718031463251</v>
      </c>
      <c r="CQ120" s="95">
        <v>0.3276072094787168</v>
      </c>
      <c r="CR120" s="95">
        <v>0.32799657026182005</v>
      </c>
      <c r="CS120" s="95">
        <v>0.32818941621087455</v>
      </c>
      <c r="CT120" s="95">
        <v>0.32851207944332972</v>
      </c>
      <c r="CU120" s="95">
        <v>0.3281813039332806</v>
      </c>
      <c r="CV120" s="95">
        <v>0.32918933888886576</v>
      </c>
      <c r="CW120" s="95">
        <v>0.32925215184032514</v>
      </c>
      <c r="CX120" s="95">
        <v>0.32930324976009029</v>
      </c>
      <c r="CY120" s="95">
        <v>0.32801756406890936</v>
      </c>
      <c r="CZ120" s="95">
        <v>0.32748121375371958</v>
      </c>
      <c r="DA120" s="95">
        <v>0.32752099551579428</v>
      </c>
      <c r="DB120" s="95">
        <v>0.32731181867839332</v>
      </c>
      <c r="DC120" s="95">
        <v>0.32790225268214018</v>
      </c>
      <c r="DD120" s="95">
        <v>0.32745904722833419</v>
      </c>
      <c r="DE120" s="95">
        <v>0.32778191096449472</v>
      </c>
      <c r="DF120" s="95">
        <v>0.32899246637566815</v>
      </c>
      <c r="DG120" s="95">
        <v>0.32791274052794123</v>
      </c>
      <c r="DH120" s="95">
        <v>0.32904956606311558</v>
      </c>
      <c r="DI120" s="95">
        <v>0.32913691243568044</v>
      </c>
      <c r="DJ120" s="95">
        <v>0.32916634245141718</v>
      </c>
      <c r="DK120" s="95">
        <v>0.32787383717178337</v>
      </c>
      <c r="DL120" s="95">
        <v>0.32708489184894912</v>
      </c>
      <c r="DM120" s="95">
        <v>0.32709652228552771</v>
      </c>
      <c r="DN120" s="95">
        <v>0.32743693871998236</v>
      </c>
      <c r="DO120" s="95">
        <v>0.32775748975578067</v>
      </c>
      <c r="DP120" s="95">
        <v>0.32720957128292749</v>
      </c>
      <c r="DQ120" s="95">
        <v>0.32793005951635895</v>
      </c>
      <c r="DR120" s="95">
        <v>0.32884066105662413</v>
      </c>
      <c r="DS120" s="95">
        <v>0.32759267909537532</v>
      </c>
      <c r="DT120" s="95">
        <v>0.32885565288588609</v>
      </c>
      <c r="DU120" s="95">
        <v>0.32891497920062973</v>
      </c>
      <c r="DV120" s="95">
        <v>0.32893948021335445</v>
      </c>
      <c r="DW120" s="95">
        <v>0.32780962420391163</v>
      </c>
      <c r="DX120" s="95">
        <v>0.32756269781102954</v>
      </c>
      <c r="DY120" s="95">
        <v>0.32628914748475624</v>
      </c>
      <c r="DZ120" s="95">
        <v>0.32751392822708808</v>
      </c>
      <c r="EA120" s="95">
        <v>0.32769099078665798</v>
      </c>
      <c r="EB120" s="95">
        <v>0.32705965314914348</v>
      </c>
      <c r="EC120" s="95">
        <v>0.3278506128371414</v>
      </c>
      <c r="ED120" s="95">
        <v>0.32824763246563893</v>
      </c>
      <c r="EE120" s="95">
        <v>0.32768290692480717</v>
      </c>
      <c r="EF120" s="95">
        <v>0.32883590574293997</v>
      </c>
      <c r="EG120" s="95">
        <v>0.32885033935236285</v>
      </c>
      <c r="EH120" s="95">
        <v>0.32898393453454833</v>
      </c>
      <c r="EI120" s="95">
        <v>0.32775819563123182</v>
      </c>
      <c r="EJ120" s="95">
        <v>0.32736161332035318</v>
      </c>
      <c r="EK120" s="95">
        <v>0.32657627027835878</v>
      </c>
      <c r="EL120" s="95">
        <v>0.32764363840726979</v>
      </c>
      <c r="EM120" s="95">
        <v>0.32731376162997039</v>
      </c>
      <c r="EN120" s="95">
        <v>0.32728125865182311</v>
      </c>
      <c r="EO120" s="95">
        <v>0.32783095904230308</v>
      </c>
      <c r="EP120" s="95">
        <v>0.32846513147165307</v>
      </c>
      <c r="EQ120" s="95">
        <v>0.32789230544941006</v>
      </c>
      <c r="ER120" s="95">
        <v>0.32848047678484621</v>
      </c>
      <c r="ES120" s="95">
        <v>0.32866549485684132</v>
      </c>
      <c r="ET120" s="95">
        <v>0.32844155697247812</v>
      </c>
      <c r="EU120" s="95">
        <v>0.32709746740122619</v>
      </c>
      <c r="EV120" s="95">
        <v>0.32601677868979639</v>
      </c>
      <c r="EW120" s="95">
        <v>0.32552333168630876</v>
      </c>
      <c r="EX120" s="95">
        <v>0.32721240910248228</v>
      </c>
      <c r="EY120" s="95">
        <v>0.32758283865152543</v>
      </c>
      <c r="EZ120" s="95">
        <v>0.32691204478835684</v>
      </c>
      <c r="FA120" s="95">
        <v>0.32751022264722429</v>
      </c>
      <c r="FB120" s="95">
        <v>0.32804381568038843</v>
      </c>
      <c r="FC120" s="95">
        <v>0.32722016587581315</v>
      </c>
      <c r="FD120" s="95">
        <v>0.32776710309684959</v>
      </c>
      <c r="FE120" s="95">
        <v>0.32804736697361109</v>
      </c>
      <c r="FF120" s="95">
        <v>0.32781514071768092</v>
      </c>
      <c r="FG120" s="95">
        <v>0.32521918549285356</v>
      </c>
      <c r="FH120" s="95">
        <v>0.32520447073226016</v>
      </c>
      <c r="FI120" s="95">
        <v>0.32509490430282456</v>
      </c>
      <c r="FJ120" s="95">
        <v>0.32686204742898606</v>
      </c>
      <c r="FK120" s="95">
        <v>0.32643064530898158</v>
      </c>
      <c r="FL120" s="95">
        <v>0.32600673098931254</v>
      </c>
      <c r="FM120" s="95">
        <v>0.32727714024164378</v>
      </c>
      <c r="FN120" s="95">
        <v>0.32754470137229597</v>
      </c>
      <c r="FO120" s="95">
        <v>0.32711948232836713</v>
      </c>
      <c r="FP120" s="95">
        <v>0.32750950120734618</v>
      </c>
      <c r="FQ120" s="95">
        <v>0.32764702997267214</v>
      </c>
      <c r="FR120" s="95">
        <v>0.32689411529145468</v>
      </c>
      <c r="FS120" s="95">
        <v>0.32472426475762228</v>
      </c>
      <c r="FT120" s="95">
        <v>0.32496305143203957</v>
      </c>
      <c r="FU120" s="95">
        <v>0.32479729890386855</v>
      </c>
      <c r="FV120" s="95">
        <v>0.32648620483591712</v>
      </c>
      <c r="FW120" s="95">
        <v>0.32592127923219916</v>
      </c>
      <c r="FX120" s="95">
        <v>0.32522461984920709</v>
      </c>
      <c r="FY120" s="95">
        <v>0.32652180988770818</v>
      </c>
      <c r="FZ120" s="95">
        <v>0.32730139536096414</v>
      </c>
      <c r="GA120" s="95">
        <v>0.32693063694791602</v>
      </c>
    </row>
    <row r="121" spans="2:183">
      <c r="B121" s="44" t="s">
        <v>4</v>
      </c>
      <c r="C121" s="651" t="s">
        <v>94</v>
      </c>
      <c r="D121" s="182">
        <v>138974.1710898797</v>
      </c>
      <c r="E121" s="182">
        <v>123233.57882165605</v>
      </c>
      <c r="F121" s="182">
        <v>133058.67701698514</v>
      </c>
      <c r="G121" s="182">
        <v>125203.95966029725</v>
      </c>
      <c r="H121" s="182">
        <v>100991.37650389243</v>
      </c>
      <c r="I121" s="182">
        <v>127080.62367303608</v>
      </c>
      <c r="J121" s="182">
        <v>132536.72947629157</v>
      </c>
      <c r="K121" s="182">
        <v>133350.71656050955</v>
      </c>
      <c r="L121" s="182">
        <v>127084.92303609343</v>
      </c>
      <c r="M121" s="182">
        <v>134716.34731068648</v>
      </c>
      <c r="N121" s="182">
        <v>129021.84757607926</v>
      </c>
      <c r="O121" s="182">
        <v>131088.46160651097</v>
      </c>
      <c r="P121" s="182">
        <v>137532.03246638356</v>
      </c>
      <c r="Q121" s="182">
        <v>123011.3897735315</v>
      </c>
      <c r="R121" s="182">
        <v>129644.578467799</v>
      </c>
      <c r="S121" s="182">
        <v>89677.781316348191</v>
      </c>
      <c r="T121" s="182">
        <v>97364.933651804677</v>
      </c>
      <c r="U121" s="182">
        <v>127455.84837225761</v>
      </c>
      <c r="V121" s="182">
        <v>132615.94081740975</v>
      </c>
      <c r="W121" s="182">
        <v>132316.66622434536</v>
      </c>
      <c r="X121" s="182">
        <v>127028.24486907289</v>
      </c>
      <c r="Y121" s="182">
        <v>134283.84598372257</v>
      </c>
      <c r="Z121" s="182">
        <v>128784.69745222929</v>
      </c>
      <c r="AA121" s="182">
        <v>130877.60704175511</v>
      </c>
      <c r="AB121" s="182">
        <v>131924.96815286623</v>
      </c>
      <c r="AC121" s="182">
        <v>120768.40897027601</v>
      </c>
      <c r="AD121" s="182">
        <v>129203.89375442322</v>
      </c>
      <c r="AE121" s="182">
        <v>125012.70833333334</v>
      </c>
      <c r="AF121" s="182">
        <v>97554.805378627032</v>
      </c>
      <c r="AG121" s="182">
        <v>126550.27822009908</v>
      </c>
      <c r="AH121" s="182">
        <v>131735.92312455768</v>
      </c>
      <c r="AI121" s="182">
        <v>131764.93409412599</v>
      </c>
      <c r="AJ121" s="182">
        <v>126041.63924274592</v>
      </c>
      <c r="AK121" s="182">
        <v>132802.72204529372</v>
      </c>
      <c r="AL121" s="182">
        <v>127865.82492922861</v>
      </c>
      <c r="AM121" s="182">
        <v>127221.05803255484</v>
      </c>
      <c r="AN121" s="182">
        <v>132127.10058386411</v>
      </c>
      <c r="AO121" s="182">
        <v>126026.15224699221</v>
      </c>
      <c r="AP121" s="182">
        <v>129637.29122434536</v>
      </c>
      <c r="AQ121" s="182">
        <v>123430.13579263979</v>
      </c>
      <c r="AR121" s="182">
        <v>99391.80069002122</v>
      </c>
      <c r="AS121" s="182">
        <v>127224.98717268225</v>
      </c>
      <c r="AT121" s="182">
        <v>131340.61792285915</v>
      </c>
      <c r="AU121" s="182">
        <v>134236.76884288748</v>
      </c>
      <c r="AV121" s="182">
        <v>126203.08607572541</v>
      </c>
      <c r="AW121" s="182">
        <v>132663.20815640481</v>
      </c>
      <c r="AX121" s="182">
        <v>128805.22646850673</v>
      </c>
      <c r="AY121" s="182">
        <v>127600.65065463552</v>
      </c>
      <c r="AZ121" s="182">
        <v>130891.58970276009</v>
      </c>
      <c r="BA121" s="182">
        <v>120386.54989384289</v>
      </c>
      <c r="BB121" s="182">
        <v>122316.87057678698</v>
      </c>
      <c r="BC121" s="182">
        <v>114732.99849610755</v>
      </c>
      <c r="BD121" s="182">
        <v>86480.450725406947</v>
      </c>
      <c r="BE121" s="182">
        <v>119448.95877565464</v>
      </c>
      <c r="BF121" s="182">
        <v>122679.67047062986</v>
      </c>
      <c r="BG121" s="182">
        <v>126415.37553078556</v>
      </c>
      <c r="BH121" s="182">
        <v>115721.8573071479</v>
      </c>
      <c r="BI121" s="182">
        <v>123300.78644727528</v>
      </c>
      <c r="BJ121" s="182">
        <v>120085.85456475583</v>
      </c>
      <c r="BK121" s="182">
        <v>120688.14136588818</v>
      </c>
      <c r="BL121" s="182">
        <v>132525.80148619958</v>
      </c>
      <c r="BM121" s="182">
        <v>122446.03149327671</v>
      </c>
      <c r="BN121" s="182">
        <v>123652.42701698512</v>
      </c>
      <c r="BO121" s="182">
        <v>120028.68763269638</v>
      </c>
      <c r="BP121" s="182">
        <v>126129.34315286625</v>
      </c>
      <c r="BQ121" s="182">
        <v>120543.16790516631</v>
      </c>
      <c r="BR121" s="182">
        <v>129440.78688959661</v>
      </c>
      <c r="BS121" s="182">
        <v>130452.74946921444</v>
      </c>
      <c r="BT121" s="182">
        <v>100465.98460721868</v>
      </c>
      <c r="BU121" s="182">
        <v>84966.353060863417</v>
      </c>
      <c r="BV121" s="182">
        <v>129763.15905874026</v>
      </c>
      <c r="BW121" s="182">
        <v>132728.80440552018</v>
      </c>
      <c r="BX121" s="182">
        <v>140086.23319179052</v>
      </c>
      <c r="BY121" s="182">
        <v>128345.9505484784</v>
      </c>
      <c r="BZ121" s="182">
        <v>139308.88136942676</v>
      </c>
      <c r="CA121" s="182">
        <v>94626.502565463539</v>
      </c>
      <c r="CB121" s="182">
        <v>97113.256369426759</v>
      </c>
      <c r="CC121" s="182">
        <v>125083.59297593773</v>
      </c>
      <c r="CD121" s="182">
        <v>138147.40092002833</v>
      </c>
      <c r="CE121" s="182">
        <v>138105.2645081387</v>
      </c>
      <c r="CF121" s="182">
        <v>132406.51273885349</v>
      </c>
      <c r="CG121" s="182">
        <v>139918.00468860578</v>
      </c>
      <c r="CH121" s="182">
        <v>137889.79564755838</v>
      </c>
      <c r="CI121" s="182">
        <v>140609.21753361641</v>
      </c>
      <c r="CJ121" s="182">
        <v>145460.65507784858</v>
      </c>
      <c r="CK121" s="182">
        <v>136387.296532201</v>
      </c>
      <c r="CL121" s="182">
        <v>145681.24115357397</v>
      </c>
      <c r="CM121" s="182">
        <v>126566.36809978768</v>
      </c>
      <c r="CN121" s="182">
        <v>107666.80909412597</v>
      </c>
      <c r="CO121" s="182">
        <v>132625.55024769995</v>
      </c>
      <c r="CP121" s="182">
        <v>138977.23991507431</v>
      </c>
      <c r="CQ121" s="182">
        <v>138811.34996461432</v>
      </c>
      <c r="CR121" s="182">
        <v>134677.62517692853</v>
      </c>
      <c r="CS121" s="182">
        <v>139996.24867303608</v>
      </c>
      <c r="CT121" s="182">
        <v>137741.59854918614</v>
      </c>
      <c r="CU121" s="182">
        <v>140800.76167728237</v>
      </c>
      <c r="CV121" s="182">
        <v>145089.71426043878</v>
      </c>
      <c r="CW121" s="182">
        <v>131352.79812455765</v>
      </c>
      <c r="CX121" s="182">
        <v>145511.18542108987</v>
      </c>
      <c r="CY121" s="182">
        <v>135985.24858457182</v>
      </c>
      <c r="CZ121" s="182">
        <v>101066.32386765745</v>
      </c>
      <c r="DA121" s="182">
        <v>133473.16746284501</v>
      </c>
      <c r="DB121" s="182">
        <v>137703.17807855626</v>
      </c>
      <c r="DC121" s="182">
        <v>140076.07926397736</v>
      </c>
      <c r="DD121" s="182">
        <v>133391.70028308564</v>
      </c>
      <c r="DE121" s="182">
        <v>139629.14941613586</v>
      </c>
      <c r="DF121" s="182">
        <v>139550.09332979476</v>
      </c>
      <c r="DG121" s="182">
        <v>139627.37482307147</v>
      </c>
      <c r="DH121" s="182">
        <v>145010.07342533616</v>
      </c>
      <c r="DI121" s="182">
        <v>131332.66719745222</v>
      </c>
      <c r="DJ121" s="182">
        <v>145441.92321302192</v>
      </c>
      <c r="DK121" s="182">
        <v>134194.45815640481</v>
      </c>
      <c r="DL121" s="182">
        <v>97825.789543524414</v>
      </c>
      <c r="DM121" s="182">
        <v>132227.05458244868</v>
      </c>
      <c r="DN121" s="182">
        <v>139068.43285562634</v>
      </c>
      <c r="DO121" s="182">
        <v>140023.94064048125</v>
      </c>
      <c r="DP121" s="182">
        <v>131861.9183474876</v>
      </c>
      <c r="DQ121" s="182">
        <v>140232.12491153571</v>
      </c>
      <c r="DR121" s="182">
        <v>139381.40215852798</v>
      </c>
      <c r="DS121" s="182">
        <v>139300.84792993631</v>
      </c>
      <c r="DT121" s="182">
        <v>144276.9152512385</v>
      </c>
      <c r="DU121" s="182">
        <v>130559.07731776361</v>
      </c>
      <c r="DV121" s="182">
        <v>144498.94462137297</v>
      </c>
      <c r="DW121" s="182">
        <v>110959.70143312102</v>
      </c>
      <c r="DX121" s="182">
        <v>90648.420912951173</v>
      </c>
      <c r="DY121" s="182">
        <v>127457.08377565464</v>
      </c>
      <c r="DZ121" s="182">
        <v>139193.56245576788</v>
      </c>
      <c r="EA121" s="182">
        <v>138781.08412951167</v>
      </c>
      <c r="EB121" s="182">
        <v>132021.90021231421</v>
      </c>
      <c r="EC121" s="182">
        <v>139327.48053786272</v>
      </c>
      <c r="ED121" s="182">
        <v>137370.68692498229</v>
      </c>
      <c r="EE121" s="182">
        <v>138747.82687544232</v>
      </c>
      <c r="EF121" s="182">
        <v>143701.82590233546</v>
      </c>
      <c r="EG121" s="182">
        <v>134813.26875442322</v>
      </c>
      <c r="EH121" s="182">
        <v>144365.241507431</v>
      </c>
      <c r="EI121" s="182">
        <v>128869.31307501771</v>
      </c>
      <c r="EJ121" s="182">
        <v>101138.44258669496</v>
      </c>
      <c r="EK121" s="182">
        <v>129953.75</v>
      </c>
      <c r="EL121" s="182">
        <v>138715.87491153574</v>
      </c>
      <c r="EM121" s="182">
        <v>138416.12703467801</v>
      </c>
      <c r="EN121" s="182">
        <v>133393.98398796885</v>
      </c>
      <c r="EO121" s="182">
        <v>139094.91374734609</v>
      </c>
      <c r="EP121" s="182">
        <v>137625.98106864828</v>
      </c>
      <c r="EQ121" s="182">
        <v>139465.32776008494</v>
      </c>
      <c r="ER121" s="182">
        <v>141954.5346779901</v>
      </c>
      <c r="ES121" s="182">
        <v>128933.49743453643</v>
      </c>
      <c r="ET121" s="182">
        <v>141929.95842179761</v>
      </c>
      <c r="EU121" s="182">
        <v>124113.06838287333</v>
      </c>
      <c r="EV121" s="182">
        <v>106372.04485138004</v>
      </c>
      <c r="EW121" s="182">
        <v>126592.01388888888</v>
      </c>
      <c r="EX121" s="182">
        <v>137376.2300955414</v>
      </c>
      <c r="EY121" s="182">
        <v>138270.59846072187</v>
      </c>
      <c r="EZ121" s="182">
        <v>131116.80024769992</v>
      </c>
      <c r="FA121" s="182">
        <v>137728.94771762207</v>
      </c>
      <c r="FB121" s="182">
        <v>136320.07430997875</v>
      </c>
      <c r="FC121" s="182">
        <v>137252.65702406227</v>
      </c>
      <c r="FD121" s="182">
        <v>139116.90021231421</v>
      </c>
      <c r="FE121" s="182">
        <v>126273.16923213023</v>
      </c>
      <c r="FF121" s="182">
        <v>138619.76955060154</v>
      </c>
      <c r="FG121" s="182">
        <v>87068.416932059452</v>
      </c>
      <c r="FH121" s="182">
        <v>127923.13561571125</v>
      </c>
      <c r="FI121" s="182">
        <v>125257.60483014862</v>
      </c>
      <c r="FJ121" s="182">
        <v>136277.76406581741</v>
      </c>
      <c r="FK121" s="182">
        <v>134683.81723283793</v>
      </c>
      <c r="FL121" s="182">
        <v>128037.71850672328</v>
      </c>
      <c r="FM121" s="182">
        <v>137249.48823425337</v>
      </c>
      <c r="FN121" s="182">
        <v>133865.97929936304</v>
      </c>
      <c r="FO121" s="182">
        <v>136042.10058386411</v>
      </c>
      <c r="FP121" s="182">
        <v>137868.34041047416</v>
      </c>
      <c r="FQ121" s="182">
        <v>125127.86403043169</v>
      </c>
      <c r="FR121" s="182">
        <v>136079.0958952583</v>
      </c>
      <c r="FS121" s="182">
        <v>85936.9125973107</v>
      </c>
      <c r="FT121" s="182">
        <v>99648.171001415423</v>
      </c>
      <c r="FU121" s="182">
        <v>124506.3136942675</v>
      </c>
      <c r="FV121" s="182">
        <v>134942.03644727531</v>
      </c>
      <c r="FW121" s="182">
        <v>132059.90976645437</v>
      </c>
      <c r="FX121" s="182">
        <v>125223.89463906581</v>
      </c>
      <c r="FY121" s="182">
        <v>134159.23832271763</v>
      </c>
      <c r="FZ121" s="182">
        <v>132852.19568294409</v>
      </c>
      <c r="GA121" s="182">
        <v>135829.11756900212</v>
      </c>
    </row>
    <row r="122" spans="2:183">
      <c r="B122" s="43" t="s">
        <v>4</v>
      </c>
      <c r="C122" s="652" t="s">
        <v>49</v>
      </c>
      <c r="D122" s="17">
        <v>744</v>
      </c>
      <c r="E122" s="17">
        <v>672</v>
      </c>
      <c r="F122" s="17">
        <v>744</v>
      </c>
      <c r="G122" s="17">
        <v>720</v>
      </c>
      <c r="H122" s="17">
        <v>744</v>
      </c>
      <c r="I122" s="17">
        <v>720</v>
      </c>
      <c r="J122" s="17">
        <v>744</v>
      </c>
      <c r="K122" s="17">
        <v>744</v>
      </c>
      <c r="L122" s="17">
        <v>720</v>
      </c>
      <c r="M122" s="17">
        <v>744</v>
      </c>
      <c r="N122" s="17">
        <v>720</v>
      </c>
      <c r="O122" s="17">
        <v>744</v>
      </c>
      <c r="P122" s="17">
        <v>744</v>
      </c>
      <c r="Q122" s="17">
        <v>672</v>
      </c>
      <c r="R122" s="17">
        <v>744</v>
      </c>
      <c r="S122" s="17">
        <v>720</v>
      </c>
      <c r="T122" s="17">
        <v>744</v>
      </c>
      <c r="U122" s="17">
        <v>720</v>
      </c>
      <c r="V122" s="17">
        <v>744</v>
      </c>
      <c r="W122" s="17">
        <v>744</v>
      </c>
      <c r="X122" s="17">
        <v>720</v>
      </c>
      <c r="Y122" s="17">
        <v>744</v>
      </c>
      <c r="Z122" s="17">
        <v>720</v>
      </c>
      <c r="AA122" s="17">
        <v>744</v>
      </c>
      <c r="AB122" s="17">
        <v>744</v>
      </c>
      <c r="AC122" s="17">
        <v>672</v>
      </c>
      <c r="AD122" s="17">
        <v>744</v>
      </c>
      <c r="AE122" s="17">
        <v>720</v>
      </c>
      <c r="AF122" s="17">
        <v>744</v>
      </c>
      <c r="AG122" s="17">
        <v>720</v>
      </c>
      <c r="AH122" s="17">
        <v>744</v>
      </c>
      <c r="AI122" s="17">
        <v>744</v>
      </c>
      <c r="AJ122" s="17">
        <v>720</v>
      </c>
      <c r="AK122" s="17">
        <v>744</v>
      </c>
      <c r="AL122" s="17">
        <v>720</v>
      </c>
      <c r="AM122" s="17">
        <v>744</v>
      </c>
      <c r="AN122" s="17">
        <v>744</v>
      </c>
      <c r="AO122" s="17">
        <v>696</v>
      </c>
      <c r="AP122" s="17">
        <v>744</v>
      </c>
      <c r="AQ122" s="17">
        <v>720</v>
      </c>
      <c r="AR122" s="17">
        <v>744</v>
      </c>
      <c r="AS122" s="17">
        <v>720</v>
      </c>
      <c r="AT122" s="17">
        <v>744</v>
      </c>
      <c r="AU122" s="17">
        <v>744</v>
      </c>
      <c r="AV122" s="17">
        <v>720</v>
      </c>
      <c r="AW122" s="17">
        <v>744</v>
      </c>
      <c r="AX122" s="17">
        <v>720</v>
      </c>
      <c r="AY122" s="17">
        <v>744</v>
      </c>
      <c r="AZ122" s="17">
        <v>744</v>
      </c>
      <c r="BA122" s="17">
        <v>672</v>
      </c>
      <c r="BB122" s="17">
        <v>744</v>
      </c>
      <c r="BC122" s="17">
        <v>720</v>
      </c>
      <c r="BD122" s="17">
        <v>744</v>
      </c>
      <c r="BE122" s="17">
        <v>720</v>
      </c>
      <c r="BF122" s="17">
        <v>744</v>
      </c>
      <c r="BG122" s="17">
        <v>744</v>
      </c>
      <c r="BH122" s="17">
        <v>720</v>
      </c>
      <c r="BI122" s="17">
        <v>744</v>
      </c>
      <c r="BJ122" s="17">
        <v>720</v>
      </c>
      <c r="BK122" s="17">
        <v>744</v>
      </c>
      <c r="BL122" s="17">
        <v>744</v>
      </c>
      <c r="BM122" s="17">
        <v>672</v>
      </c>
      <c r="BN122" s="17">
        <v>744</v>
      </c>
      <c r="BO122" s="17">
        <v>720</v>
      </c>
      <c r="BP122" s="17">
        <v>744</v>
      </c>
      <c r="BQ122" s="17">
        <v>720</v>
      </c>
      <c r="BR122" s="17">
        <v>744</v>
      </c>
      <c r="BS122" s="17">
        <v>744</v>
      </c>
      <c r="BT122" s="17">
        <v>720</v>
      </c>
      <c r="BU122" s="17">
        <v>744</v>
      </c>
      <c r="BV122" s="17">
        <v>720</v>
      </c>
      <c r="BW122" s="17">
        <v>744</v>
      </c>
      <c r="BX122" s="17">
        <v>744</v>
      </c>
      <c r="BY122" s="17">
        <v>672</v>
      </c>
      <c r="BZ122" s="17">
        <v>744</v>
      </c>
      <c r="CA122" s="17">
        <v>720</v>
      </c>
      <c r="CB122" s="17">
        <v>744</v>
      </c>
      <c r="CC122" s="17">
        <v>720</v>
      </c>
      <c r="CD122" s="17">
        <v>744</v>
      </c>
      <c r="CE122" s="17">
        <v>744</v>
      </c>
      <c r="CF122" s="17">
        <v>720</v>
      </c>
      <c r="CG122" s="17">
        <v>744</v>
      </c>
      <c r="CH122" s="17">
        <v>720</v>
      </c>
      <c r="CI122" s="17">
        <v>744</v>
      </c>
      <c r="CJ122" s="17">
        <v>744</v>
      </c>
      <c r="CK122" s="17">
        <v>696</v>
      </c>
      <c r="CL122" s="17">
        <v>744</v>
      </c>
      <c r="CM122" s="17">
        <v>720</v>
      </c>
      <c r="CN122" s="17">
        <v>744</v>
      </c>
      <c r="CO122" s="17">
        <v>720</v>
      </c>
      <c r="CP122" s="17">
        <v>744</v>
      </c>
      <c r="CQ122" s="17">
        <v>744</v>
      </c>
      <c r="CR122" s="17">
        <v>720</v>
      </c>
      <c r="CS122" s="17">
        <v>744</v>
      </c>
      <c r="CT122" s="17">
        <v>720</v>
      </c>
      <c r="CU122" s="17">
        <v>744</v>
      </c>
      <c r="CV122" s="17">
        <v>744</v>
      </c>
      <c r="CW122" s="17">
        <v>672</v>
      </c>
      <c r="CX122" s="17">
        <v>744</v>
      </c>
      <c r="CY122" s="17">
        <v>720</v>
      </c>
      <c r="CZ122" s="17">
        <v>744</v>
      </c>
      <c r="DA122" s="17">
        <v>720</v>
      </c>
      <c r="DB122" s="17">
        <v>744</v>
      </c>
      <c r="DC122" s="17">
        <v>744</v>
      </c>
      <c r="DD122" s="17">
        <v>720</v>
      </c>
      <c r="DE122" s="17">
        <v>744</v>
      </c>
      <c r="DF122" s="17">
        <v>720</v>
      </c>
      <c r="DG122" s="17">
        <v>744</v>
      </c>
      <c r="DH122" s="17">
        <v>744</v>
      </c>
      <c r="DI122" s="17">
        <v>672</v>
      </c>
      <c r="DJ122" s="17">
        <v>744</v>
      </c>
      <c r="DK122" s="17">
        <v>720</v>
      </c>
      <c r="DL122" s="17">
        <v>744</v>
      </c>
      <c r="DM122" s="17">
        <v>720</v>
      </c>
      <c r="DN122" s="17">
        <v>744</v>
      </c>
      <c r="DO122" s="17">
        <v>744</v>
      </c>
      <c r="DP122" s="17">
        <v>720</v>
      </c>
      <c r="DQ122" s="17">
        <v>744</v>
      </c>
      <c r="DR122" s="17">
        <v>720</v>
      </c>
      <c r="DS122" s="17">
        <v>744</v>
      </c>
      <c r="DT122" s="17">
        <v>744</v>
      </c>
      <c r="DU122" s="17">
        <v>672</v>
      </c>
      <c r="DV122" s="17">
        <v>744</v>
      </c>
      <c r="DW122" s="17">
        <v>720</v>
      </c>
      <c r="DX122" s="17">
        <v>744</v>
      </c>
      <c r="DY122" s="17">
        <v>720</v>
      </c>
      <c r="DZ122" s="17">
        <v>744</v>
      </c>
      <c r="EA122" s="17">
        <v>744</v>
      </c>
      <c r="EB122" s="17">
        <v>720</v>
      </c>
      <c r="EC122" s="17">
        <v>744</v>
      </c>
      <c r="ED122" s="17">
        <v>720</v>
      </c>
      <c r="EE122" s="17">
        <v>744</v>
      </c>
      <c r="EF122" s="17">
        <v>744</v>
      </c>
      <c r="EG122" s="17">
        <v>696</v>
      </c>
      <c r="EH122" s="17">
        <v>744</v>
      </c>
      <c r="EI122" s="17">
        <v>720</v>
      </c>
      <c r="EJ122" s="17">
        <v>744</v>
      </c>
      <c r="EK122" s="17">
        <v>720</v>
      </c>
      <c r="EL122" s="17">
        <v>744</v>
      </c>
      <c r="EM122" s="17">
        <v>744</v>
      </c>
      <c r="EN122" s="17">
        <v>720</v>
      </c>
      <c r="EO122" s="17">
        <v>744</v>
      </c>
      <c r="EP122" s="17">
        <v>720</v>
      </c>
      <c r="EQ122" s="17">
        <v>744</v>
      </c>
      <c r="ER122" s="17">
        <v>744</v>
      </c>
      <c r="ES122" s="17">
        <v>672</v>
      </c>
      <c r="ET122" s="17">
        <v>744</v>
      </c>
      <c r="EU122" s="17">
        <v>720</v>
      </c>
      <c r="EV122" s="17">
        <v>744</v>
      </c>
      <c r="EW122" s="17">
        <v>720</v>
      </c>
      <c r="EX122" s="17">
        <v>744</v>
      </c>
      <c r="EY122" s="17">
        <v>744</v>
      </c>
      <c r="EZ122" s="17">
        <v>720</v>
      </c>
      <c r="FA122" s="17">
        <v>744</v>
      </c>
      <c r="FB122" s="17">
        <v>720</v>
      </c>
      <c r="FC122" s="17">
        <v>744</v>
      </c>
      <c r="FD122" s="17">
        <v>744</v>
      </c>
      <c r="FE122" s="17">
        <v>672</v>
      </c>
      <c r="FF122" s="17">
        <v>744</v>
      </c>
      <c r="FG122" s="17">
        <v>720</v>
      </c>
      <c r="FH122" s="17">
        <v>744</v>
      </c>
      <c r="FI122" s="17">
        <v>720</v>
      </c>
      <c r="FJ122" s="17">
        <v>744</v>
      </c>
      <c r="FK122" s="17">
        <v>744</v>
      </c>
      <c r="FL122" s="17">
        <v>720</v>
      </c>
      <c r="FM122" s="17">
        <v>744</v>
      </c>
      <c r="FN122" s="17">
        <v>720</v>
      </c>
      <c r="FO122" s="17">
        <v>744</v>
      </c>
      <c r="FP122" s="17">
        <v>744</v>
      </c>
      <c r="FQ122" s="17">
        <v>672</v>
      </c>
      <c r="FR122" s="17">
        <v>744</v>
      </c>
      <c r="FS122" s="17">
        <v>720</v>
      </c>
      <c r="FT122" s="17">
        <v>744</v>
      </c>
      <c r="FU122" s="17">
        <v>720</v>
      </c>
      <c r="FV122" s="17">
        <v>744</v>
      </c>
      <c r="FW122" s="17">
        <v>744</v>
      </c>
      <c r="FX122" s="17">
        <v>720</v>
      </c>
      <c r="FY122" s="17">
        <v>744</v>
      </c>
      <c r="FZ122" s="17">
        <v>720</v>
      </c>
      <c r="GA122" s="17">
        <v>744</v>
      </c>
    </row>
    <row r="123" spans="2:183">
      <c r="B123" s="43" t="s">
        <v>4</v>
      </c>
      <c r="C123" s="653" t="s">
        <v>50</v>
      </c>
      <c r="D123" s="85">
        <v>2570079.0399999996</v>
      </c>
      <c r="E123" s="85">
        <v>2276653.83</v>
      </c>
      <c r="F123" s="85">
        <v>2438417.2800000003</v>
      </c>
      <c r="G123" s="85">
        <v>2091731.24</v>
      </c>
      <c r="H123" s="85">
        <v>562870.78</v>
      </c>
      <c r="I123" s="85">
        <v>2311609.1300000004</v>
      </c>
      <c r="J123" s="85">
        <v>2422076.8899999997</v>
      </c>
      <c r="K123" s="85">
        <v>2445129.59</v>
      </c>
      <c r="L123" s="85">
        <v>2329748.8000000003</v>
      </c>
      <c r="M123" s="85">
        <v>2473543.8400000003</v>
      </c>
      <c r="N123" s="85">
        <v>2358684.4699999997</v>
      </c>
      <c r="O123" s="85">
        <v>2408901.85</v>
      </c>
      <c r="P123" s="85">
        <v>2603269.8600000003</v>
      </c>
      <c r="Q123" s="85">
        <v>2335776.9200000004</v>
      </c>
      <c r="R123" s="85">
        <v>2449003.9</v>
      </c>
      <c r="S123" s="85">
        <v>2410213.08</v>
      </c>
      <c r="T123" s="85">
        <v>2552132.06</v>
      </c>
      <c r="U123" s="85">
        <v>2391736.5299999998</v>
      </c>
      <c r="V123" s="85">
        <v>2507968.2400000002</v>
      </c>
      <c r="W123" s="85">
        <v>2495341.75</v>
      </c>
      <c r="X123" s="85">
        <v>2394846.36</v>
      </c>
      <c r="Y123" s="85">
        <v>2531528.92</v>
      </c>
      <c r="Z123" s="85">
        <v>2428986.09</v>
      </c>
      <c r="AA123" s="85">
        <v>2474447.73</v>
      </c>
      <c r="AB123" s="85">
        <v>2627123.4700000002</v>
      </c>
      <c r="AC123" s="85">
        <v>2417166.67</v>
      </c>
      <c r="AD123" s="85">
        <v>2571835.0700000003</v>
      </c>
      <c r="AE123" s="85">
        <v>2518950.37</v>
      </c>
      <c r="AF123" s="85">
        <v>2683593.94</v>
      </c>
      <c r="AG123" s="85">
        <v>2545401.75</v>
      </c>
      <c r="AH123" s="85">
        <v>2678267.98</v>
      </c>
      <c r="AI123" s="85">
        <v>2675988.5700000003</v>
      </c>
      <c r="AJ123" s="85">
        <v>2549215.8000000003</v>
      </c>
      <c r="AK123" s="85">
        <v>2684032.5100000002</v>
      </c>
      <c r="AL123" s="85">
        <v>2598275.77</v>
      </c>
      <c r="AM123" s="85">
        <v>2569787.29</v>
      </c>
      <c r="AN123" s="85">
        <v>2766070.81</v>
      </c>
      <c r="AO123" s="85">
        <v>2672114.9699999997</v>
      </c>
      <c r="AP123" s="85">
        <v>2747428.74</v>
      </c>
      <c r="AQ123" s="85">
        <v>2534458.4400000004</v>
      </c>
      <c r="AR123" s="85">
        <v>633258.84</v>
      </c>
      <c r="AS123" s="85">
        <v>2690139.0599999996</v>
      </c>
      <c r="AT123" s="85">
        <v>2757179.44</v>
      </c>
      <c r="AU123" s="85">
        <v>2837941.49</v>
      </c>
      <c r="AV123" s="85">
        <v>2651867.0599999996</v>
      </c>
      <c r="AW123" s="85">
        <v>2799590.98</v>
      </c>
      <c r="AX123" s="85">
        <v>2715733.49</v>
      </c>
      <c r="AY123" s="85">
        <v>2710218.67</v>
      </c>
      <c r="AZ123" s="85">
        <v>2897999.0300000003</v>
      </c>
      <c r="BA123" s="85">
        <v>2670496.17</v>
      </c>
      <c r="BB123" s="85">
        <v>2721963.84</v>
      </c>
      <c r="BC123" s="85">
        <v>2573211.14</v>
      </c>
      <c r="BD123" s="85">
        <v>2696987.75</v>
      </c>
      <c r="BE123" s="85">
        <v>2659786.54</v>
      </c>
      <c r="BF123" s="85">
        <v>2719155.98</v>
      </c>
      <c r="BG123" s="85">
        <v>2794740.21</v>
      </c>
      <c r="BH123" s="85">
        <v>2563069.14</v>
      </c>
      <c r="BI123" s="85">
        <v>2732508.6700000004</v>
      </c>
      <c r="BJ123" s="85">
        <v>2652564.15</v>
      </c>
      <c r="BK123" s="85">
        <v>2670076.79</v>
      </c>
      <c r="BL123" s="85">
        <v>3016378.23</v>
      </c>
      <c r="BM123" s="85">
        <v>2806966.58</v>
      </c>
      <c r="BN123" s="85">
        <v>2825613.5700000003</v>
      </c>
      <c r="BO123" s="85">
        <v>2748392.1399999997</v>
      </c>
      <c r="BP123" s="85">
        <v>2876896.42</v>
      </c>
      <c r="BQ123" s="85">
        <v>2752316.23</v>
      </c>
      <c r="BR123" s="85">
        <v>2957322.6599999997</v>
      </c>
      <c r="BS123" s="85">
        <v>2975485.2</v>
      </c>
      <c r="BT123" s="85">
        <v>2782053.1999999997</v>
      </c>
      <c r="BU123" s="85">
        <v>2886005.52</v>
      </c>
      <c r="BV123" s="85">
        <v>3047082.67</v>
      </c>
      <c r="BW123" s="85">
        <v>3062022.01</v>
      </c>
      <c r="BX123" s="85">
        <v>3308015.06</v>
      </c>
      <c r="BY123" s="85">
        <v>3045233.41</v>
      </c>
      <c r="BZ123" s="85">
        <v>3288122.9000000004</v>
      </c>
      <c r="CA123" s="85">
        <v>530536.96000000008</v>
      </c>
      <c r="CB123" s="85">
        <v>695596.8</v>
      </c>
      <c r="CC123" s="85">
        <v>2931657.4</v>
      </c>
      <c r="CD123" s="85">
        <v>3248551.03</v>
      </c>
      <c r="CE123" s="85">
        <v>3298759.38</v>
      </c>
      <c r="CF123" s="85">
        <v>3142067.95</v>
      </c>
      <c r="CG123" s="85">
        <v>3312038.5</v>
      </c>
      <c r="CH123" s="85">
        <v>3285804.8</v>
      </c>
      <c r="CI123" s="85">
        <v>3344758.47</v>
      </c>
      <c r="CJ123" s="85">
        <v>3598920.85</v>
      </c>
      <c r="CK123" s="85">
        <v>3374253.12</v>
      </c>
      <c r="CL123" s="85">
        <v>3609163.27</v>
      </c>
      <c r="CM123" s="85">
        <v>3359312.51</v>
      </c>
      <c r="CN123" s="85">
        <v>3365871.83</v>
      </c>
      <c r="CO123" s="85">
        <v>3277665.11</v>
      </c>
      <c r="CP123" s="85">
        <v>3413807.68</v>
      </c>
      <c r="CQ123" s="85">
        <v>3421919.59</v>
      </c>
      <c r="CR123" s="85">
        <v>3346058.29</v>
      </c>
      <c r="CS123" s="85">
        <v>3482659.64</v>
      </c>
      <c r="CT123" s="85">
        <v>3398418.7199999997</v>
      </c>
      <c r="CU123" s="85">
        <v>3467655.33</v>
      </c>
      <c r="CV123" s="85">
        <v>3705113.89</v>
      </c>
      <c r="CW123" s="85">
        <v>3343096.0900000003</v>
      </c>
      <c r="CX123" s="85">
        <v>3701727.1</v>
      </c>
      <c r="CY123" s="85">
        <v>3453452.82</v>
      </c>
      <c r="CZ123" s="85">
        <v>3505407.68</v>
      </c>
      <c r="DA123" s="85">
        <v>3401367.66</v>
      </c>
      <c r="DB123" s="85">
        <v>3496443.75</v>
      </c>
      <c r="DC123" s="85">
        <v>3562965.84</v>
      </c>
      <c r="DD123" s="85">
        <v>3389911.76</v>
      </c>
      <c r="DE123" s="85">
        <v>3544565.6599999997</v>
      </c>
      <c r="DF123" s="85">
        <v>3554658.13</v>
      </c>
      <c r="DG123" s="85">
        <v>3552959.85</v>
      </c>
      <c r="DH123" s="85">
        <v>3844337.2600000002</v>
      </c>
      <c r="DI123" s="85">
        <v>3483101.6999999997</v>
      </c>
      <c r="DJ123" s="85">
        <v>3859422.72</v>
      </c>
      <c r="DK123" s="85">
        <v>3473011.5799999996</v>
      </c>
      <c r="DL123" s="85">
        <v>482585.85</v>
      </c>
      <c r="DM123" s="85">
        <v>3505942.29</v>
      </c>
      <c r="DN123" s="85">
        <v>3665063.79</v>
      </c>
      <c r="DO123" s="85">
        <v>3700387.27</v>
      </c>
      <c r="DP123" s="85">
        <v>3515991.44</v>
      </c>
      <c r="DQ123" s="85">
        <v>3726429.27</v>
      </c>
      <c r="DR123" s="85">
        <v>3700172.5500000003</v>
      </c>
      <c r="DS123" s="85">
        <v>3687812.93</v>
      </c>
      <c r="DT123" s="85">
        <v>4014292.58</v>
      </c>
      <c r="DU123" s="85">
        <v>3629318.57</v>
      </c>
      <c r="DV123" s="85">
        <v>4021786.5100000002</v>
      </c>
      <c r="DW123" s="85">
        <v>3765875.8499999996</v>
      </c>
      <c r="DX123" s="85">
        <v>3833466.09</v>
      </c>
      <c r="DY123" s="85">
        <v>3590924.65</v>
      </c>
      <c r="DZ123" s="85">
        <v>3851952.0799999996</v>
      </c>
      <c r="EA123" s="85">
        <v>3868160.88</v>
      </c>
      <c r="EB123" s="85">
        <v>3677385.6300000004</v>
      </c>
      <c r="EC123" s="85">
        <v>3886769.46</v>
      </c>
      <c r="ED123" s="85">
        <v>3812470.78</v>
      </c>
      <c r="EE123" s="85">
        <v>3876939.12</v>
      </c>
      <c r="EF123" s="85">
        <v>4091891.9699999997</v>
      </c>
      <c r="EG123" s="85">
        <v>3832475.79</v>
      </c>
      <c r="EH123" s="85">
        <v>4101586.55</v>
      </c>
      <c r="EI123" s="85">
        <v>3828501.76</v>
      </c>
      <c r="EJ123" s="85">
        <v>3889302.35</v>
      </c>
      <c r="EK123" s="85">
        <v>3696222.1799999997</v>
      </c>
      <c r="EL123" s="85">
        <v>3959514.99</v>
      </c>
      <c r="EM123" s="85">
        <v>3897709.67</v>
      </c>
      <c r="EN123" s="85">
        <v>3794745.47</v>
      </c>
      <c r="EO123" s="85">
        <v>3964698.27</v>
      </c>
      <c r="EP123" s="85">
        <v>3912703.34</v>
      </c>
      <c r="EQ123" s="85">
        <v>3977879.82</v>
      </c>
      <c r="ER123" s="85">
        <v>4397370.72</v>
      </c>
      <c r="ES123" s="85">
        <v>3987606.3899999997</v>
      </c>
      <c r="ET123" s="85">
        <v>4374992.1900000004</v>
      </c>
      <c r="EU123" s="85">
        <v>3385114.46</v>
      </c>
      <c r="EV123" s="85">
        <v>1469885.5899999999</v>
      </c>
      <c r="EW123" s="85">
        <v>3895712.46</v>
      </c>
      <c r="EX123" s="85">
        <v>4247993.3100000005</v>
      </c>
      <c r="EY123" s="85">
        <v>4257690.16</v>
      </c>
      <c r="EZ123" s="85">
        <v>4066703.26</v>
      </c>
      <c r="FA123" s="85">
        <v>4260228.87</v>
      </c>
      <c r="FB123" s="85">
        <v>4203840.21</v>
      </c>
      <c r="FC123" s="85">
        <v>4232137.8499999996</v>
      </c>
      <c r="FD123" s="85">
        <v>4881370.42</v>
      </c>
      <c r="FE123" s="85">
        <v>4453262.8900000006</v>
      </c>
      <c r="FF123" s="85">
        <v>4888963.09</v>
      </c>
      <c r="FG123" s="85">
        <v>4419966.4799999995</v>
      </c>
      <c r="FH123" s="85">
        <v>4544783.8600000003</v>
      </c>
      <c r="FI123" s="85">
        <v>4401004.13</v>
      </c>
      <c r="FJ123" s="85">
        <v>4782220.1099999994</v>
      </c>
      <c r="FK123" s="85">
        <v>4705357.71</v>
      </c>
      <c r="FL123" s="85">
        <v>4524143.1800000006</v>
      </c>
      <c r="FM123" s="85">
        <v>4825315.8099999996</v>
      </c>
      <c r="FN123" s="85">
        <v>4715532.09</v>
      </c>
      <c r="FO123" s="85">
        <v>4816319.8600000003</v>
      </c>
      <c r="FP123" s="85">
        <v>5216099.16</v>
      </c>
      <c r="FQ123" s="85">
        <v>4746811.1900000004</v>
      </c>
      <c r="FR123" s="85">
        <v>5139865.8899999997</v>
      </c>
      <c r="FS123" s="85">
        <v>4690241.95</v>
      </c>
      <c r="FT123" s="85">
        <v>4861982.5599999996</v>
      </c>
      <c r="FU123" s="85">
        <v>4705816.57</v>
      </c>
      <c r="FV123" s="85">
        <v>5092103.17</v>
      </c>
      <c r="FW123" s="85">
        <v>5007991.1399999997</v>
      </c>
      <c r="FX123" s="85">
        <v>4769581.47</v>
      </c>
      <c r="FY123" s="85">
        <v>5078427.76</v>
      </c>
      <c r="FZ123" s="85">
        <v>5041001.7600000007</v>
      </c>
      <c r="GA123" s="85">
        <v>5145653.57</v>
      </c>
    </row>
    <row r="124" spans="2:183">
      <c r="B124" s="43" t="s">
        <v>4</v>
      </c>
      <c r="C124" s="653" t="s">
        <v>51</v>
      </c>
      <c r="D124" s="86">
        <v>27.213594095784664</v>
      </c>
      <c r="E124" s="86">
        <v>27.194316992761415</v>
      </c>
      <c r="F124" s="86">
        <v>27.22511338134316</v>
      </c>
      <c r="G124" s="86">
        <v>27.311959892743694</v>
      </c>
      <c r="H124" s="86">
        <v>27.646944581428382</v>
      </c>
      <c r="I124" s="86">
        <v>27.345124126688955</v>
      </c>
      <c r="J124" s="86">
        <v>27.347088000180648</v>
      </c>
      <c r="K124" s="86">
        <v>27.273260125149186</v>
      </c>
      <c r="L124" s="86">
        <v>27.398945791279846</v>
      </c>
      <c r="M124" s="86">
        <v>27.241672246696037</v>
      </c>
      <c r="N124" s="86">
        <v>27.339585574266049</v>
      </c>
      <c r="O124" s="86">
        <v>27.372640448161448</v>
      </c>
      <c r="P124" s="86">
        <v>27.997869027005521</v>
      </c>
      <c r="Q124" s="86">
        <v>28.020692666658675</v>
      </c>
      <c r="R124" s="86">
        <v>28.11876571559791</v>
      </c>
      <c r="S124" s="86">
        <v>28.177894116601742</v>
      </c>
      <c r="T124" s="86">
        <v>28.09789783111307</v>
      </c>
      <c r="U124" s="86">
        <v>28.144169208393343</v>
      </c>
      <c r="V124" s="86">
        <v>28.152215162876324</v>
      </c>
      <c r="W124" s="86">
        <v>28.114626053449907</v>
      </c>
      <c r="X124" s="86">
        <v>28.146979676459384</v>
      </c>
      <c r="Y124" s="86">
        <v>28.023478126106976</v>
      </c>
      <c r="Z124" s="86">
        <v>28.108515112029675</v>
      </c>
      <c r="AA124" s="86">
        <v>28.20236986972726</v>
      </c>
      <c r="AB124" s="86">
        <v>29.617743542913836</v>
      </c>
      <c r="AC124" s="86">
        <v>29.576832915264607</v>
      </c>
      <c r="AD124" s="86">
        <v>29.679357790754036</v>
      </c>
      <c r="AE124" s="86">
        <v>30.095346061482218</v>
      </c>
      <c r="AF124" s="86">
        <v>30.048079050498263</v>
      </c>
      <c r="AG124" s="86">
        <v>30.058853503636012</v>
      </c>
      <c r="AH124" s="86">
        <v>30.110829820005172</v>
      </c>
      <c r="AI124" s="86">
        <v>30.058506166737811</v>
      </c>
      <c r="AJ124" s="86">
        <v>30.113851198899976</v>
      </c>
      <c r="AK124" s="86">
        <v>30.04895221781868</v>
      </c>
      <c r="AL124" s="86">
        <v>30.115509000081133</v>
      </c>
      <c r="AM124" s="86">
        <v>30.188042313746681</v>
      </c>
      <c r="AN124" s="86">
        <v>31.385900647899152</v>
      </c>
      <c r="AO124" s="86">
        <v>31.290135249069063</v>
      </c>
      <c r="AP124" s="86">
        <v>31.4031334224874</v>
      </c>
      <c r="AQ124" s="86">
        <v>31.458163989772366</v>
      </c>
      <c r="AR124" s="86">
        <v>31.852079648955492</v>
      </c>
      <c r="AS124" s="86">
        <v>31.395462714855231</v>
      </c>
      <c r="AT124" s="86">
        <v>31.336926066943228</v>
      </c>
      <c r="AU124" s="86">
        <v>31.307616247641953</v>
      </c>
      <c r="AV124" s="86">
        <v>31.424693795326345</v>
      </c>
      <c r="AW124" s="86">
        <v>31.341628659389869</v>
      </c>
      <c r="AX124" s="86">
        <v>31.34626116445013</v>
      </c>
      <c r="AY124" s="86">
        <v>31.547919518554732</v>
      </c>
      <c r="AZ124" s="86">
        <v>32.919088420383034</v>
      </c>
      <c r="BA124" s="86">
        <v>32.919506052612114</v>
      </c>
      <c r="BB124" s="86">
        <v>33.206019616454398</v>
      </c>
      <c r="BC124" s="86">
        <v>33.241498987205723</v>
      </c>
      <c r="BD124" s="86">
        <v>33.183485081513382</v>
      </c>
      <c r="BE124" s="86">
        <v>33.11528455284553</v>
      </c>
      <c r="BF124" s="86">
        <v>33.158416925797205</v>
      </c>
      <c r="BG124" s="86">
        <v>33.053898948563585</v>
      </c>
      <c r="BH124" s="86">
        <v>33.26198969593937</v>
      </c>
      <c r="BI124" s="86">
        <v>33.139795158512626</v>
      </c>
      <c r="BJ124" s="86">
        <v>33.198550062578221</v>
      </c>
      <c r="BK124" s="86">
        <v>33.296879785509418</v>
      </c>
      <c r="BL124" s="86">
        <v>33.920474894574077</v>
      </c>
      <c r="BM124" s="86">
        <v>33.761114478843425</v>
      </c>
      <c r="BN124" s="86">
        <v>34.172404005466404</v>
      </c>
      <c r="BO124" s="86">
        <v>34.087908208953365</v>
      </c>
      <c r="BP124" s="86">
        <v>34.045305673238502</v>
      </c>
      <c r="BQ124" s="86">
        <v>34.027102712459509</v>
      </c>
      <c r="BR124" s="86">
        <v>33.878507308802632</v>
      </c>
      <c r="BS124" s="86">
        <v>33.862355752816661</v>
      </c>
      <c r="BT124" s="86">
        <v>34.247145920580635</v>
      </c>
      <c r="BU124" s="86">
        <v>34.044726616413634</v>
      </c>
      <c r="BV124" s="86">
        <v>33.674035668975634</v>
      </c>
      <c r="BW124" s="86">
        <v>33.993006172428338</v>
      </c>
      <c r="BX124" s="86">
        <v>34.657772399631213</v>
      </c>
      <c r="BY124" s="86">
        <v>34.606104867211386</v>
      </c>
      <c r="BZ124" s="86">
        <v>34.668749736409268</v>
      </c>
      <c r="CA124" s="86">
        <v>34.934544927765273</v>
      </c>
      <c r="CB124" s="86">
        <v>35.531327578280639</v>
      </c>
      <c r="CC124" s="86">
        <v>34.986233003081338</v>
      </c>
      <c r="CD124" s="86">
        <v>34.67155163028977</v>
      </c>
      <c r="CE124" s="86">
        <v>34.678518354989279</v>
      </c>
      <c r="CF124" s="86">
        <v>34.799116972121439</v>
      </c>
      <c r="CG124" s="86">
        <v>34.663971657927512</v>
      </c>
      <c r="CH124" s="86">
        <v>34.587564579219276</v>
      </c>
      <c r="CI124" s="86">
        <v>34.736301485097101</v>
      </c>
      <c r="CJ124" s="86">
        <v>35.946791286282185</v>
      </c>
      <c r="CK124" s="86">
        <v>35.951384248210026</v>
      </c>
      <c r="CL124" s="86">
        <v>35.992293968646536</v>
      </c>
      <c r="CM124" s="86">
        <v>35.949776766126661</v>
      </c>
      <c r="CN124" s="86">
        <v>36.049908747201904</v>
      </c>
      <c r="CO124" s="86">
        <v>36.09302236718657</v>
      </c>
      <c r="CP124" s="86">
        <v>36.068460823260928</v>
      </c>
      <c r="CQ124" s="86">
        <v>36.127066269703015</v>
      </c>
      <c r="CR124" s="86">
        <v>36.032356298445229</v>
      </c>
      <c r="CS124" s="86">
        <v>36.065444415678563</v>
      </c>
      <c r="CT124" s="86">
        <v>36.040285487035362</v>
      </c>
      <c r="CU124" s="86">
        <v>35.957727117185314</v>
      </c>
      <c r="CV124" s="86">
        <v>37.25904436757105</v>
      </c>
      <c r="CW124" s="86">
        <v>37.148814227931375</v>
      </c>
      <c r="CX124" s="86">
        <v>37.071023984777931</v>
      </c>
      <c r="CY124" s="86">
        <v>37.270157781135332</v>
      </c>
      <c r="CZ124" s="86">
        <v>37.361524556616644</v>
      </c>
      <c r="DA124" s="86">
        <v>37.389170953700038</v>
      </c>
      <c r="DB124" s="86">
        <v>37.346390271517379</v>
      </c>
      <c r="DC124" s="86">
        <v>37.343344478100008</v>
      </c>
      <c r="DD124" s="86">
        <v>37.27201095979575</v>
      </c>
      <c r="DE124" s="86">
        <v>37.29669139387817</v>
      </c>
      <c r="DF124" s="86">
        <v>37.106540252202599</v>
      </c>
      <c r="DG124" s="86">
        <v>37.288105558120989</v>
      </c>
      <c r="DH124" s="86">
        <v>38.77998285114797</v>
      </c>
      <c r="DI124" s="86">
        <v>38.782141584643476</v>
      </c>
      <c r="DJ124" s="86">
        <v>38.826018530627849</v>
      </c>
      <c r="DK124" s="86">
        <v>38.918091641546852</v>
      </c>
      <c r="DL124" s="86">
        <v>40.155254618072888</v>
      </c>
      <c r="DM124" s="86">
        <v>39.00475374089114</v>
      </c>
      <c r="DN124" s="86">
        <v>38.96268354134331</v>
      </c>
      <c r="DO124" s="86">
        <v>38.926040584039889</v>
      </c>
      <c r="DP124" s="86">
        <v>38.926436384571097</v>
      </c>
      <c r="DQ124" s="86">
        <v>38.970825132554566</v>
      </c>
      <c r="DR124" s="86">
        <v>38.808656548917604</v>
      </c>
      <c r="DS124" s="86">
        <v>39.087760395137103</v>
      </c>
      <c r="DT124" s="86">
        <v>40.75175705033196</v>
      </c>
      <c r="DU124" s="86">
        <v>40.693358561225288</v>
      </c>
      <c r="DV124" s="86">
        <v>40.73809051588789</v>
      </c>
      <c r="DW124" s="86">
        <v>40.946963453141031</v>
      </c>
      <c r="DX124" s="86">
        <v>40.771578124501453</v>
      </c>
      <c r="DY124" s="86">
        <v>40.999498199455154</v>
      </c>
      <c r="DZ124" s="86">
        <v>40.844816185436919</v>
      </c>
      <c r="EA124" s="86">
        <v>40.892243482673315</v>
      </c>
      <c r="EB124" s="86">
        <v>40.977308618038379</v>
      </c>
      <c r="EC124" s="86">
        <v>40.806406996398913</v>
      </c>
      <c r="ED124" s="86">
        <v>40.764799259224404</v>
      </c>
      <c r="EE124" s="86">
        <v>40.900296655765381</v>
      </c>
      <c r="EF124" s="86">
        <v>41.593144573537032</v>
      </c>
      <c r="EG124" s="86">
        <v>41.529596892168655</v>
      </c>
      <c r="EH124" s="86">
        <v>41.501852189134766</v>
      </c>
      <c r="EI124" s="86">
        <v>41.726357182248783</v>
      </c>
      <c r="EJ124" s="86">
        <v>41.63110101366901</v>
      </c>
      <c r="EK124" s="86">
        <v>41.805847264007959</v>
      </c>
      <c r="EL124" s="86">
        <v>41.810257333530444</v>
      </c>
      <c r="EM124" s="86">
        <v>41.641307557530823</v>
      </c>
      <c r="EN124" s="86">
        <v>41.938489074263181</v>
      </c>
      <c r="EO124" s="86">
        <v>41.645990231092441</v>
      </c>
      <c r="EP124" s="86">
        <v>41.574083983254347</v>
      </c>
      <c r="EQ124" s="86">
        <v>41.7147811952726</v>
      </c>
      <c r="ER124" s="86">
        <v>45.226480715828444</v>
      </c>
      <c r="ES124" s="86">
        <v>45.144417411977805</v>
      </c>
      <c r="ET124" s="86">
        <v>45.152820017957957</v>
      </c>
      <c r="EU124" s="86">
        <v>45.370787561989012</v>
      </c>
      <c r="EV124" s="86">
        <v>46.100231271813058</v>
      </c>
      <c r="EW124" s="86">
        <v>45.558559934510583</v>
      </c>
      <c r="EX124" s="86">
        <v>45.475884361752243</v>
      </c>
      <c r="EY124" s="86">
        <v>45.202248173942586</v>
      </c>
      <c r="EZ124" s="86">
        <v>45.599534216162269</v>
      </c>
      <c r="FA124" s="86">
        <v>45.355358990737784</v>
      </c>
      <c r="FB124" s="86">
        <v>45.215710044851733</v>
      </c>
      <c r="FC124" s="86">
        <v>45.324585537729988</v>
      </c>
      <c r="FD124" s="86">
        <v>51.633404415109105</v>
      </c>
      <c r="FE124" s="86">
        <v>51.685966689879301</v>
      </c>
      <c r="FF124" s="86">
        <v>51.699498651721036</v>
      </c>
      <c r="FG124" s="86">
        <v>52.191424482450785</v>
      </c>
      <c r="FH124" s="86">
        <v>52.025411357990777</v>
      </c>
      <c r="FI124" s="86">
        <v>52.129775063962853</v>
      </c>
      <c r="FJ124" s="86">
        <v>52.01457591907765</v>
      </c>
      <c r="FK124" s="86">
        <v>51.840531807064316</v>
      </c>
      <c r="FL124" s="86">
        <v>52.068676687229541</v>
      </c>
      <c r="FM124" s="86">
        <v>51.784331677058624</v>
      </c>
      <c r="FN124" s="86">
        <v>51.829285902706026</v>
      </c>
      <c r="FO124" s="86">
        <v>51.938616643840788</v>
      </c>
      <c r="FP124" s="86">
        <v>55.67758806199565</v>
      </c>
      <c r="FQ124" s="86">
        <v>55.754318753083233</v>
      </c>
      <c r="FR124" s="86">
        <v>55.856571903628591</v>
      </c>
      <c r="FS124" s="86">
        <v>56.22941797761969</v>
      </c>
      <c r="FT124" s="86">
        <v>56.097641167647396</v>
      </c>
      <c r="FU124" s="86">
        <v>56.308800716989985</v>
      </c>
      <c r="FV124" s="86">
        <v>55.931977570545136</v>
      </c>
      <c r="FW124" s="86">
        <v>56.029079009196479</v>
      </c>
      <c r="FX124" s="86">
        <v>56.232465249531352</v>
      </c>
      <c r="FY124" s="86">
        <v>55.840034306071729</v>
      </c>
      <c r="FZ124" s="86">
        <v>55.797858850615434</v>
      </c>
      <c r="GA124" s="86">
        <v>55.940745890589668</v>
      </c>
    </row>
    <row r="125" spans="2:183">
      <c r="B125" s="43" t="s">
        <v>4</v>
      </c>
      <c r="C125" s="653" t="s">
        <v>52</v>
      </c>
      <c r="D125" s="87">
        <v>6461.4299999999994</v>
      </c>
      <c r="E125" s="87">
        <v>5727.82</v>
      </c>
      <c r="F125" s="87">
        <v>6128.12</v>
      </c>
      <c r="G125" s="87">
        <v>5240.29</v>
      </c>
      <c r="H125" s="87">
        <v>1865.51</v>
      </c>
      <c r="I125" s="87">
        <v>7745.14</v>
      </c>
      <c r="J125" s="87">
        <v>8114.61</v>
      </c>
      <c r="K125" s="87">
        <v>8213.7199999999993</v>
      </c>
      <c r="L125" s="87">
        <v>7790.7</v>
      </c>
      <c r="M125" s="87">
        <v>6212.6100000000006</v>
      </c>
      <c r="N125" s="87">
        <v>5903.2900000000009</v>
      </c>
      <c r="O125" s="87">
        <v>6021.83</v>
      </c>
      <c r="P125" s="87">
        <v>6361.52</v>
      </c>
      <c r="Q125" s="87">
        <v>5703.2900000000009</v>
      </c>
      <c r="R125" s="87">
        <v>5959.51</v>
      </c>
      <c r="S125" s="87">
        <v>5852.9000000000005</v>
      </c>
      <c r="T125" s="87">
        <v>8321.5</v>
      </c>
      <c r="U125" s="87">
        <v>7786</v>
      </c>
      <c r="V125" s="87">
        <v>8161.99</v>
      </c>
      <c r="W125" s="87">
        <v>8131.66</v>
      </c>
      <c r="X125" s="87">
        <v>7795.35</v>
      </c>
      <c r="Y125" s="87">
        <v>6180.79</v>
      </c>
      <c r="Z125" s="87">
        <v>5912.79</v>
      </c>
      <c r="AA125" s="87">
        <v>6003.7400000000007</v>
      </c>
      <c r="AB125" s="87">
        <v>6127.27</v>
      </c>
      <c r="AC125" s="87">
        <v>5645.0999999999995</v>
      </c>
      <c r="AD125" s="87">
        <v>5986.29</v>
      </c>
      <c r="AE125" s="87">
        <v>5782.0700000000006</v>
      </c>
      <c r="AF125" s="87">
        <v>10333.14</v>
      </c>
      <c r="AG125" s="87">
        <v>7813.7199999999993</v>
      </c>
      <c r="AH125" s="87">
        <v>8207.4700000000012</v>
      </c>
      <c r="AI125" s="87">
        <v>8214.5400000000009</v>
      </c>
      <c r="AJ125" s="87">
        <v>7811.35</v>
      </c>
      <c r="AK125" s="87">
        <v>6170.04</v>
      </c>
      <c r="AL125" s="87">
        <v>5959.98</v>
      </c>
      <c r="AM125" s="87">
        <v>5881.0599999999995</v>
      </c>
      <c r="AN125" s="87">
        <v>6088.03</v>
      </c>
      <c r="AO125" s="87">
        <v>5898.6299999999992</v>
      </c>
      <c r="AP125" s="87">
        <v>6043.8</v>
      </c>
      <c r="AQ125" s="87">
        <v>5565.8899999999994</v>
      </c>
      <c r="AR125" s="87">
        <v>1834.91</v>
      </c>
      <c r="AS125" s="87">
        <v>7906.51</v>
      </c>
      <c r="AT125" s="87">
        <v>8118.53</v>
      </c>
      <c r="AU125" s="87">
        <v>8363.82</v>
      </c>
      <c r="AV125" s="87">
        <v>7787.03</v>
      </c>
      <c r="AW125" s="87">
        <v>6170.25</v>
      </c>
      <c r="AX125" s="87">
        <v>5984.55</v>
      </c>
      <c r="AY125" s="87">
        <v>5935.22</v>
      </c>
      <c r="AZ125" s="87">
        <v>6226.47</v>
      </c>
      <c r="BA125" s="87">
        <v>5737.42</v>
      </c>
      <c r="BB125" s="87">
        <v>5799.25</v>
      </c>
      <c r="BC125" s="87">
        <v>5476.83</v>
      </c>
      <c r="BD125" s="87">
        <v>9868.4500000000007</v>
      </c>
      <c r="BE125" s="87">
        <v>7889.37</v>
      </c>
      <c r="BF125" s="87">
        <v>7749.2199999999993</v>
      </c>
      <c r="BG125" s="87">
        <v>7989.1799999999994</v>
      </c>
      <c r="BH125" s="87">
        <v>7282.21</v>
      </c>
      <c r="BI125" s="87">
        <v>5833.12</v>
      </c>
      <c r="BJ125" s="87">
        <v>5652.5999999999995</v>
      </c>
      <c r="BK125" s="87">
        <v>5673.65</v>
      </c>
      <c r="BL125" s="87">
        <v>6447.8499999999995</v>
      </c>
      <c r="BM125" s="87">
        <v>6027.72</v>
      </c>
      <c r="BN125" s="87">
        <v>5997.02</v>
      </c>
      <c r="BO125" s="87">
        <v>5847.27</v>
      </c>
      <c r="BP125" s="87">
        <v>8185.27</v>
      </c>
      <c r="BQ125" s="87">
        <v>7835.0400000000009</v>
      </c>
      <c r="BR125" s="87">
        <v>8454.630000000001</v>
      </c>
      <c r="BS125" s="87">
        <v>8510.5</v>
      </c>
      <c r="BT125" s="87">
        <v>7869.45</v>
      </c>
      <c r="BU125" s="87">
        <v>6147.5599999999995</v>
      </c>
      <c r="BV125" s="87">
        <v>6559.9000000000005</v>
      </c>
      <c r="BW125" s="87">
        <v>6531.53</v>
      </c>
      <c r="BX125" s="87">
        <v>7100.56</v>
      </c>
      <c r="BY125" s="87">
        <v>6545.92</v>
      </c>
      <c r="BZ125" s="87">
        <v>7055.72</v>
      </c>
      <c r="CA125" s="87">
        <v>1129.95</v>
      </c>
      <c r="CB125" s="87">
        <v>1946.16</v>
      </c>
      <c r="CC125" s="87">
        <v>8328.3100000000013</v>
      </c>
      <c r="CD125" s="87">
        <v>9310.3799999999992</v>
      </c>
      <c r="CE125" s="87">
        <v>9452.26</v>
      </c>
      <c r="CF125" s="87">
        <v>8972.68</v>
      </c>
      <c r="CG125" s="87">
        <v>7107.99</v>
      </c>
      <c r="CH125" s="87">
        <v>7066.73</v>
      </c>
      <c r="CI125" s="87">
        <v>7163.41</v>
      </c>
      <c r="CJ125" s="87">
        <v>7573.38</v>
      </c>
      <c r="CK125" s="87">
        <v>7099.69</v>
      </c>
      <c r="CL125" s="87">
        <v>7585.48</v>
      </c>
      <c r="CM125" s="87">
        <v>7068.9500000000007</v>
      </c>
      <c r="CN125" s="87">
        <v>9435.66</v>
      </c>
      <c r="CO125" s="87">
        <v>9177.49</v>
      </c>
      <c r="CP125" s="87">
        <v>9565.0499999999993</v>
      </c>
      <c r="CQ125" s="87">
        <v>9572.44</v>
      </c>
      <c r="CR125" s="87">
        <v>9384.380000000001</v>
      </c>
      <c r="CS125" s="87">
        <v>7305.41</v>
      </c>
      <c r="CT125" s="87">
        <v>7133.47</v>
      </c>
      <c r="CU125" s="87">
        <v>7295.35</v>
      </c>
      <c r="CV125" s="87">
        <v>7760.71</v>
      </c>
      <c r="CW125" s="87">
        <v>7022.86</v>
      </c>
      <c r="CX125" s="87">
        <v>7792.2599999999993</v>
      </c>
      <c r="CY125" s="87">
        <v>7231.8899999999994</v>
      </c>
      <c r="CZ125" s="87">
        <v>12337.86</v>
      </c>
      <c r="DA125" s="87">
        <v>9968.14</v>
      </c>
      <c r="DB125" s="87">
        <v>9762.57</v>
      </c>
      <c r="DC125" s="87">
        <v>9948.9</v>
      </c>
      <c r="DD125" s="87">
        <v>9483.7200000000012</v>
      </c>
      <c r="DE125" s="87">
        <v>7417.57</v>
      </c>
      <c r="DF125" s="87">
        <v>7475.73</v>
      </c>
      <c r="DG125" s="87">
        <v>7436.76</v>
      </c>
      <c r="DH125" s="87">
        <v>7982.31</v>
      </c>
      <c r="DI125" s="87">
        <v>7231.82</v>
      </c>
      <c r="DJ125" s="87">
        <v>8004.24</v>
      </c>
      <c r="DK125" s="87">
        <v>7186.53</v>
      </c>
      <c r="DL125" s="87">
        <v>1293.3699999999999</v>
      </c>
      <c r="DM125" s="87">
        <v>9669.76</v>
      </c>
      <c r="DN125" s="87">
        <v>10119.279999999999</v>
      </c>
      <c r="DO125" s="87">
        <v>10226.19</v>
      </c>
      <c r="DP125" s="87">
        <v>9716.7100000000009</v>
      </c>
      <c r="DQ125" s="87">
        <v>7700.6299999999992</v>
      </c>
      <c r="DR125" s="87">
        <v>7677.46</v>
      </c>
      <c r="DS125" s="87">
        <v>7598.48</v>
      </c>
      <c r="DT125" s="87">
        <v>8148.79</v>
      </c>
      <c r="DU125" s="87">
        <v>7377.71</v>
      </c>
      <c r="DV125" s="87">
        <v>8166.67</v>
      </c>
      <c r="DW125" s="87">
        <v>7609.08</v>
      </c>
      <c r="DX125" s="87">
        <v>13315.99</v>
      </c>
      <c r="DY125" s="87">
        <v>10058.220000000001</v>
      </c>
      <c r="DZ125" s="87">
        <v>10422.01</v>
      </c>
      <c r="EA125" s="87">
        <v>10453.810000000001</v>
      </c>
      <c r="EB125" s="87">
        <v>9918.09</v>
      </c>
      <c r="EC125" s="87">
        <v>7879.94</v>
      </c>
      <c r="ED125" s="87">
        <v>7736.91</v>
      </c>
      <c r="EE125" s="87">
        <v>7842.29</v>
      </c>
      <c r="EF125" s="87">
        <v>8360.59</v>
      </c>
      <c r="EG125" s="87">
        <v>7842.34</v>
      </c>
      <c r="EH125" s="87">
        <v>8398.49</v>
      </c>
      <c r="EI125" s="87">
        <v>7798.29</v>
      </c>
      <c r="EJ125" s="87">
        <v>10607.55</v>
      </c>
      <c r="EK125" s="87">
        <v>10039.61</v>
      </c>
      <c r="EL125" s="87">
        <v>10753.189999999999</v>
      </c>
      <c r="EM125" s="87">
        <v>10627.92</v>
      </c>
      <c r="EN125" s="87">
        <v>10274.73</v>
      </c>
      <c r="EO125" s="87">
        <v>8091</v>
      </c>
      <c r="EP125" s="87">
        <v>7998.23</v>
      </c>
      <c r="EQ125" s="87">
        <v>8104.6799999999994</v>
      </c>
      <c r="ER125" s="87">
        <v>8494.4500000000007</v>
      </c>
      <c r="ES125" s="87">
        <v>7716.6100000000006</v>
      </c>
      <c r="ET125" s="87">
        <v>8464.82</v>
      </c>
      <c r="EU125" s="87">
        <v>6519.06</v>
      </c>
      <c r="EV125" s="87">
        <v>3721.85</v>
      </c>
      <c r="EW125" s="87">
        <v>9980.14</v>
      </c>
      <c r="EX125" s="87">
        <v>10901.47</v>
      </c>
      <c r="EY125" s="87">
        <v>10991.560000000001</v>
      </c>
      <c r="EZ125" s="87">
        <v>10408.43</v>
      </c>
      <c r="FA125" s="87">
        <v>8206.93</v>
      </c>
      <c r="FB125" s="87">
        <v>8122.6900000000005</v>
      </c>
      <c r="FC125" s="87">
        <v>8158.36</v>
      </c>
      <c r="FD125" s="87">
        <v>8491.1299999999992</v>
      </c>
      <c r="FE125" s="87">
        <v>7738.61</v>
      </c>
      <c r="FF125" s="87">
        <v>8493.67</v>
      </c>
      <c r="FG125" s="87">
        <v>7608.66</v>
      </c>
      <c r="FH125" s="87">
        <v>10483.640000000001</v>
      </c>
      <c r="FI125" s="87">
        <v>10131.950000000001</v>
      </c>
      <c r="FJ125" s="87">
        <v>11032.99</v>
      </c>
      <c r="FK125" s="87">
        <v>10891.77</v>
      </c>
      <c r="FL125" s="87">
        <v>10427.200000000001</v>
      </c>
      <c r="FM125" s="87">
        <v>8369.7899999999991</v>
      </c>
      <c r="FN125" s="87">
        <v>8172.3099999999995</v>
      </c>
      <c r="FO125" s="87">
        <v>8329.86</v>
      </c>
      <c r="FP125" s="87">
        <v>8652.52</v>
      </c>
      <c r="FQ125" s="87">
        <v>7863.38</v>
      </c>
      <c r="FR125" s="87">
        <v>8499.4800000000014</v>
      </c>
      <c r="FS125" s="87">
        <v>10418.73</v>
      </c>
      <c r="FT125" s="87">
        <v>10904.38</v>
      </c>
      <c r="FU125" s="87">
        <v>10314.570000000002</v>
      </c>
      <c r="FV125" s="87">
        <v>11234.800000000001</v>
      </c>
      <c r="FW125" s="87">
        <v>11030.53</v>
      </c>
      <c r="FX125" s="87">
        <v>10468.19</v>
      </c>
      <c r="FY125" s="87">
        <v>8400.4500000000007</v>
      </c>
      <c r="FZ125" s="87">
        <v>8344.4500000000007</v>
      </c>
      <c r="GA125" s="87">
        <v>8496.4599999999991</v>
      </c>
    </row>
    <row r="126" spans="2:183" s="41" customFormat="1">
      <c r="B126" s="43" t="s">
        <v>4</v>
      </c>
      <c r="C126" s="653" t="s">
        <v>53</v>
      </c>
      <c r="D126" s="86">
        <v>6.8417636407916052E-2</v>
      </c>
      <c r="E126" s="86">
        <v>6.8418022408562068E-2</v>
      </c>
      <c r="F126" s="86">
        <v>6.8420923351755703E-2</v>
      </c>
      <c r="G126" s="86">
        <v>6.8423030439773824E-2</v>
      </c>
      <c r="H126" s="86">
        <v>9.1629648257989971E-2</v>
      </c>
      <c r="I126" s="86">
        <v>9.1620945742926563E-2</v>
      </c>
      <c r="J126" s="86">
        <v>9.1620111101074875E-2</v>
      </c>
      <c r="K126" s="86">
        <v>9.1616789176045418E-2</v>
      </c>
      <c r="L126" s="86">
        <v>9.1622310086016082E-2</v>
      </c>
      <c r="M126" s="86">
        <v>6.8420814977973574E-2</v>
      </c>
      <c r="N126" s="86">
        <v>6.8425219302312643E-2</v>
      </c>
      <c r="O126" s="86">
        <v>6.8426776055633839E-2</v>
      </c>
      <c r="P126" s="86">
        <v>6.841741861240469E-2</v>
      </c>
      <c r="Q126" s="86">
        <v>6.8418407130603778E-2</v>
      </c>
      <c r="R126" s="86">
        <v>6.8425397554394626E-2</v>
      </c>
      <c r="S126" s="86">
        <v>6.8426479734753715E-2</v>
      </c>
      <c r="T126" s="86">
        <v>9.1616206099306402E-2</v>
      </c>
      <c r="U126" s="86">
        <v>9.1619832999143336E-2</v>
      </c>
      <c r="V126" s="86">
        <v>9.1619221875491097E-2</v>
      </c>
      <c r="W126" s="86">
        <v>9.1618144125467565E-2</v>
      </c>
      <c r="X126" s="86">
        <v>9.1619889144323938E-2</v>
      </c>
      <c r="Y126" s="86">
        <v>6.8420009741409854E-2</v>
      </c>
      <c r="Z126" s="86">
        <v>6.8423507138839962E-2</v>
      </c>
      <c r="AA126" s="86">
        <v>6.8427267235778855E-2</v>
      </c>
      <c r="AB126" s="86">
        <v>6.9077800701232234E-2</v>
      </c>
      <c r="AC126" s="86">
        <v>6.9074334658917089E-2</v>
      </c>
      <c r="AD126" s="86">
        <v>6.9082673621529297E-2</v>
      </c>
      <c r="AE126" s="86">
        <v>6.9081709458894372E-2</v>
      </c>
      <c r="AF126" s="86">
        <v>0.11569969768223043</v>
      </c>
      <c r="AG126" s="86">
        <v>9.227284643708239E-2</v>
      </c>
      <c r="AH126" s="86">
        <v>9.2273713559760315E-2</v>
      </c>
      <c r="AI126" s="86">
        <v>9.2271246602116247E-2</v>
      </c>
      <c r="AJ126" s="86">
        <v>9.2275370159924208E-2</v>
      </c>
      <c r="AK126" s="86">
        <v>6.9076375361053266E-2</v>
      </c>
      <c r="AL126" s="86">
        <v>6.9079592475399007E-2</v>
      </c>
      <c r="AM126" s="86">
        <v>6.9086530554707135E-2</v>
      </c>
      <c r="AN126" s="86">
        <v>6.907932509559632E-2</v>
      </c>
      <c r="AO126" s="86">
        <v>6.9072226515843452E-2</v>
      </c>
      <c r="AP126" s="86">
        <v>6.9080684428899641E-2</v>
      </c>
      <c r="AQ126" s="86">
        <v>6.9084849688454186E-2</v>
      </c>
      <c r="AR126" s="86">
        <v>9.2293539034788569E-2</v>
      </c>
      <c r="AS126" s="86">
        <v>9.2273497530506871E-2</v>
      </c>
      <c r="AT126" s="86">
        <v>9.2271750866624994E-2</v>
      </c>
      <c r="AU126" s="86">
        <v>9.2268028726819412E-2</v>
      </c>
      <c r="AV126" s="86">
        <v>9.2276508508318714E-2</v>
      </c>
      <c r="AW126" s="86">
        <v>6.9076406381192279E-2</v>
      </c>
      <c r="AX126" s="86">
        <v>6.9076464219509998E-2</v>
      </c>
      <c r="AY126" s="86">
        <v>6.9088094240350145E-2</v>
      </c>
      <c r="AZ126" s="86">
        <v>7.0728014176340961E-2</v>
      </c>
      <c r="BA126" s="86">
        <v>7.0725820369320277E-2</v>
      </c>
      <c r="BB126" s="86">
        <v>7.0746718391645924E-2</v>
      </c>
      <c r="BC126" s="86">
        <v>7.075130216407266E-2</v>
      </c>
      <c r="BD126" s="86">
        <v>0.12142048600430638</v>
      </c>
      <c r="BE126" s="86">
        <v>9.8225451014081352E-2</v>
      </c>
      <c r="BF126" s="86">
        <v>9.449692091945612E-2</v>
      </c>
      <c r="BG126" s="86">
        <v>9.4489479722297778E-2</v>
      </c>
      <c r="BH126" s="86">
        <v>9.4504198190949559E-2</v>
      </c>
      <c r="BI126" s="86">
        <v>7.074392994881995E-2</v>
      </c>
      <c r="BJ126" s="86">
        <v>7.0745932415519394E-2</v>
      </c>
      <c r="BK126" s="86">
        <v>7.0752587604439449E-2</v>
      </c>
      <c r="BL126" s="86">
        <v>7.2508855777340453E-2</v>
      </c>
      <c r="BM126" s="86">
        <v>7.2499097928844625E-2</v>
      </c>
      <c r="BN126" s="86">
        <v>7.2526757531413646E-2</v>
      </c>
      <c r="BO126" s="86">
        <v>7.2522839856821453E-2</v>
      </c>
      <c r="BP126" s="86">
        <v>9.6864807933540034E-2</v>
      </c>
      <c r="BQ126" s="86">
        <v>9.6865217713819465E-2</v>
      </c>
      <c r="BR126" s="86">
        <v>9.6854580030243331E-2</v>
      </c>
      <c r="BS126" s="86">
        <v>9.6853306020257199E-2</v>
      </c>
      <c r="BT126" s="86">
        <v>9.6873130414872471E-2</v>
      </c>
      <c r="BU126" s="86">
        <v>7.2519611659647751E-2</v>
      </c>
      <c r="BV126" s="86">
        <v>7.2495015891680184E-2</v>
      </c>
      <c r="BW126" s="86">
        <v>7.2509713803592446E-2</v>
      </c>
      <c r="BX126" s="86">
        <v>7.4391920207861881E-2</v>
      </c>
      <c r="BY126" s="86">
        <v>7.4387990499676121E-2</v>
      </c>
      <c r="BZ126" s="86">
        <v>7.4392897811142514E-2</v>
      </c>
      <c r="CA126" s="86">
        <v>7.4404409150171866E-2</v>
      </c>
      <c r="CB126" s="86">
        <v>9.9410532768044138E-2</v>
      </c>
      <c r="CC126" s="86">
        <v>9.9389578803407388E-2</v>
      </c>
      <c r="CD126" s="86">
        <v>9.9369016489673931E-2</v>
      </c>
      <c r="CE126" s="86">
        <v>9.9367772591564693E-2</v>
      </c>
      <c r="CF126" s="86">
        <v>9.9374471157892871E-2</v>
      </c>
      <c r="CG126" s="86">
        <v>7.4392602593488025E-2</v>
      </c>
      <c r="CH126" s="86">
        <v>7.4386944787135936E-2</v>
      </c>
      <c r="CI126" s="86">
        <v>7.4394121923356524E-2</v>
      </c>
      <c r="CJ126" s="86">
        <v>7.5644539443456726E-2</v>
      </c>
      <c r="CK126" s="86">
        <v>7.5644497954312981E-2</v>
      </c>
      <c r="CL126" s="86">
        <v>7.5646016993099044E-2</v>
      </c>
      <c r="CM126" s="86">
        <v>7.5648566102268083E-2</v>
      </c>
      <c r="CN126" s="86">
        <v>0.10105990339199074</v>
      </c>
      <c r="CO126" s="86">
        <v>0.10106076756713898</v>
      </c>
      <c r="CP126" s="86">
        <v>0.10105918772715745</v>
      </c>
      <c r="CQ126" s="86">
        <v>0.10106145546300109</v>
      </c>
      <c r="CR126" s="86">
        <v>0.10105661482663635</v>
      </c>
      <c r="CS126" s="86">
        <v>7.5652772743747737E-2</v>
      </c>
      <c r="CT126" s="86">
        <v>7.5650564717111193E-2</v>
      </c>
      <c r="CU126" s="86">
        <v>7.5648869209950537E-2</v>
      </c>
      <c r="CV126" s="86">
        <v>7.8042577582912651E-2</v>
      </c>
      <c r="CW126" s="86">
        <v>7.8038714552404659E-2</v>
      </c>
      <c r="CX126" s="86">
        <v>7.8035751840168241E-2</v>
      </c>
      <c r="CY126" s="86">
        <v>7.8047593352039715E-2</v>
      </c>
      <c r="CZ126" s="86">
        <v>0.13150004263301501</v>
      </c>
      <c r="DA126" s="86">
        <v>0.10957371498922745</v>
      </c>
      <c r="DB126" s="86">
        <v>0.10427645211595565</v>
      </c>
      <c r="DC126" s="86">
        <v>0.10427414029828845</v>
      </c>
      <c r="DD126" s="86">
        <v>0.10427330880719864</v>
      </c>
      <c r="DE126" s="86">
        <v>7.8049286067531587E-2</v>
      </c>
      <c r="DF126" s="86">
        <v>7.8038018288863836E-2</v>
      </c>
      <c r="DG126" s="86">
        <v>7.8048360690147353E-2</v>
      </c>
      <c r="DH126" s="86">
        <v>8.0522031231085825E-2</v>
      </c>
      <c r="DI126" s="86">
        <v>8.052175655814367E-2</v>
      </c>
      <c r="DJ126" s="86">
        <v>8.0523123044576123E-2</v>
      </c>
      <c r="DK126" s="86">
        <v>8.0531269960443297E-2</v>
      </c>
      <c r="DL126" s="86">
        <v>0.10761940422699283</v>
      </c>
      <c r="DM126" s="86">
        <v>0.10757924014017912</v>
      </c>
      <c r="DN126" s="86">
        <v>0.10757638253991877</v>
      </c>
      <c r="DO126" s="86">
        <v>0.10757389913950896</v>
      </c>
      <c r="DP126" s="86">
        <v>0.10757617023161066</v>
      </c>
      <c r="DQ126" s="86">
        <v>8.0532832745944916E-2</v>
      </c>
      <c r="DR126" s="86">
        <v>8.0523787548246351E-2</v>
      </c>
      <c r="DS126" s="86">
        <v>8.0537589960465089E-2</v>
      </c>
      <c r="DT126" s="86">
        <v>8.2723793474509172E-2</v>
      </c>
      <c r="DU126" s="86">
        <v>8.2721809232287211E-2</v>
      </c>
      <c r="DV126" s="86">
        <v>8.2723073650517107E-2</v>
      </c>
      <c r="DW126" s="86">
        <v>8.2734729736782586E-2</v>
      </c>
      <c r="DX126" s="86">
        <v>0.14162481520479031</v>
      </c>
      <c r="DY126" s="86">
        <v>0.11484005178992654</v>
      </c>
      <c r="DZ126" s="86">
        <v>0.11051152088392166</v>
      </c>
      <c r="EA126" s="86">
        <v>0.11051240036365945</v>
      </c>
      <c r="EB126" s="86">
        <v>0.11051781774420004</v>
      </c>
      <c r="EC126" s="86">
        <v>8.2729897426744636E-2</v>
      </c>
      <c r="ED126" s="86">
        <v>8.2726819754585998E-2</v>
      </c>
      <c r="EE126" s="86">
        <v>8.2733305200970567E-2</v>
      </c>
      <c r="EF126" s="86">
        <v>8.4983482247227557E-2</v>
      </c>
      <c r="EG126" s="86">
        <v>8.4981415862076443E-2</v>
      </c>
      <c r="EH126" s="86">
        <v>8.4980015987210236E-2</v>
      </c>
      <c r="EI126" s="86">
        <v>8.4992577867003219E-2</v>
      </c>
      <c r="EJ126" s="86">
        <v>0.11354323881699367</v>
      </c>
      <c r="EK126" s="86">
        <v>0.11355226547831793</v>
      </c>
      <c r="EL126" s="86">
        <v>0.11354765474857974</v>
      </c>
      <c r="EM126" s="86">
        <v>0.11354372769812611</v>
      </c>
      <c r="EN126" s="86">
        <v>0.11355350582868054</v>
      </c>
      <c r="EO126" s="86">
        <v>8.4989495798319326E-2</v>
      </c>
      <c r="EP126" s="86">
        <v>8.4984486898867326E-2</v>
      </c>
      <c r="EQ126" s="86">
        <v>8.4991243616229187E-2</v>
      </c>
      <c r="ER126" s="86">
        <v>8.7364496554561355E-2</v>
      </c>
      <c r="ES126" s="86">
        <v>8.7361145703611462E-2</v>
      </c>
      <c r="ET126" s="86">
        <v>8.736255457050561E-2</v>
      </c>
      <c r="EU126" s="86">
        <v>8.7375150784077205E-2</v>
      </c>
      <c r="EV126" s="86">
        <v>0.11672891205022116</v>
      </c>
      <c r="EW126" s="86">
        <v>0.11671313296690444</v>
      </c>
      <c r="EX126" s="86">
        <v>0.11670310024407998</v>
      </c>
      <c r="EY126" s="86">
        <v>0.11669313742143708</v>
      </c>
      <c r="EZ126" s="86">
        <v>0.11670867766278327</v>
      </c>
      <c r="FA126" s="86">
        <v>8.7372830831470252E-2</v>
      </c>
      <c r="FB126" s="86">
        <v>8.7366117044733418E-2</v>
      </c>
      <c r="FC126" s="86">
        <v>8.7372930366054785E-2</v>
      </c>
      <c r="FD126" s="86">
        <v>8.9816160526343614E-2</v>
      </c>
      <c r="FE126" s="86">
        <v>8.9816736304549671E-2</v>
      </c>
      <c r="FF126" s="86">
        <v>8.9818326019140277E-2</v>
      </c>
      <c r="FG126" s="86">
        <v>8.9843849630878658E-2</v>
      </c>
      <c r="FH126" s="86">
        <v>0.12000915782364323</v>
      </c>
      <c r="FI126" s="86">
        <v>0.12001267412110302</v>
      </c>
      <c r="FJ126" s="86">
        <v>0.12000206656515118</v>
      </c>
      <c r="FK126" s="86">
        <v>0.11999834739880573</v>
      </c>
      <c r="FL126" s="86">
        <v>0.12000736580425377</v>
      </c>
      <c r="FM126" s="86">
        <v>8.9822925274465809E-2</v>
      </c>
      <c r="FN126" s="86">
        <v>8.9823371655931933E-2</v>
      </c>
      <c r="FO126" s="86">
        <v>8.9828212787525216E-2</v>
      </c>
      <c r="FP126" s="86">
        <v>9.2358567097903591E-2</v>
      </c>
      <c r="FQ126" s="86">
        <v>9.2360403110244543E-2</v>
      </c>
      <c r="FR126" s="86">
        <v>9.2366576467903388E-2</v>
      </c>
      <c r="FS126" s="86">
        <v>0.1249059494608728</v>
      </c>
      <c r="FT126" s="86">
        <v>0.12581493019499249</v>
      </c>
      <c r="FU126" s="86">
        <v>0.12342195195497035</v>
      </c>
      <c r="FV126" s="86">
        <v>0.12340374117156008</v>
      </c>
      <c r="FW126" s="86">
        <v>0.12340885189411739</v>
      </c>
      <c r="FX126" s="86">
        <v>0.12341798417807331</v>
      </c>
      <c r="FY126" s="86">
        <v>9.2367448815780795E-2</v>
      </c>
      <c r="FZ126" s="86">
        <v>9.2363078898432663E-2</v>
      </c>
      <c r="GA126" s="86">
        <v>9.2368890241781174E-2</v>
      </c>
    </row>
    <row r="127" spans="2:183">
      <c r="B127" s="43" t="s">
        <v>4</v>
      </c>
      <c r="C127" s="653" t="s">
        <v>228</v>
      </c>
      <c r="D127" s="85">
        <v>2576540.4699999997</v>
      </c>
      <c r="E127" s="85">
        <v>2282381.65</v>
      </c>
      <c r="F127" s="85">
        <v>2444545.4000000004</v>
      </c>
      <c r="G127" s="85">
        <v>2096971.53</v>
      </c>
      <c r="H127" s="85">
        <v>564736.29</v>
      </c>
      <c r="I127" s="85">
        <v>2319354.2700000005</v>
      </c>
      <c r="J127" s="85">
        <v>2430191.4999999995</v>
      </c>
      <c r="K127" s="85">
        <v>2453343.31</v>
      </c>
      <c r="L127" s="85">
        <v>2337539.5000000005</v>
      </c>
      <c r="M127" s="85">
        <v>2479756.4500000002</v>
      </c>
      <c r="N127" s="85">
        <v>2364587.7599999998</v>
      </c>
      <c r="O127" s="85">
        <v>2414923.6800000002</v>
      </c>
      <c r="P127" s="85">
        <v>2609631.3800000004</v>
      </c>
      <c r="Q127" s="85">
        <v>2341480.2100000004</v>
      </c>
      <c r="R127" s="85">
        <v>2454963.4099999997</v>
      </c>
      <c r="S127" s="85">
        <v>2416065.98</v>
      </c>
      <c r="T127" s="85">
        <v>2560453.56</v>
      </c>
      <c r="U127" s="85">
        <v>2399522.5299999998</v>
      </c>
      <c r="V127" s="85">
        <v>2516130.2300000004</v>
      </c>
      <c r="W127" s="85">
        <v>2503473.41</v>
      </c>
      <c r="X127" s="85">
        <v>2402641.71</v>
      </c>
      <c r="Y127" s="85">
        <v>2537709.71</v>
      </c>
      <c r="Z127" s="85">
        <v>2434898.88</v>
      </c>
      <c r="AA127" s="85">
        <v>2480451.4700000002</v>
      </c>
      <c r="AB127" s="85">
        <v>2633250.7400000002</v>
      </c>
      <c r="AC127" s="85">
        <v>2422811.77</v>
      </c>
      <c r="AD127" s="85">
        <v>2577821.3600000003</v>
      </c>
      <c r="AE127" s="85">
        <v>2524732.44</v>
      </c>
      <c r="AF127" s="85">
        <v>2693927.08</v>
      </c>
      <c r="AG127" s="85">
        <v>2553215.4700000002</v>
      </c>
      <c r="AH127" s="85">
        <v>2686475.45</v>
      </c>
      <c r="AI127" s="85">
        <v>2684203.1100000003</v>
      </c>
      <c r="AJ127" s="85">
        <v>2557027.1500000004</v>
      </c>
      <c r="AK127" s="85">
        <v>2690202.5500000003</v>
      </c>
      <c r="AL127" s="85">
        <v>2604235.75</v>
      </c>
      <c r="AM127" s="85">
        <v>2575668.35</v>
      </c>
      <c r="AN127" s="85">
        <v>2772158.84</v>
      </c>
      <c r="AO127" s="85">
        <v>2678013.5999999996</v>
      </c>
      <c r="AP127" s="85">
        <v>2753472.54</v>
      </c>
      <c r="AQ127" s="85">
        <v>2540024.3300000005</v>
      </c>
      <c r="AR127" s="85">
        <v>635093.75</v>
      </c>
      <c r="AS127" s="85">
        <v>2698045.5699999994</v>
      </c>
      <c r="AT127" s="85">
        <v>2765297.9699999997</v>
      </c>
      <c r="AU127" s="85">
        <v>2846305.31</v>
      </c>
      <c r="AV127" s="85">
        <v>2659654.0899999994</v>
      </c>
      <c r="AW127" s="85">
        <v>2805761.23</v>
      </c>
      <c r="AX127" s="85">
        <v>2721718.04</v>
      </c>
      <c r="AY127" s="85">
        <v>2716153.89</v>
      </c>
      <c r="AZ127" s="85">
        <v>2904225.5000000005</v>
      </c>
      <c r="BA127" s="85">
        <v>2676233.59</v>
      </c>
      <c r="BB127" s="85">
        <v>2727763.09</v>
      </c>
      <c r="BC127" s="85">
        <v>2578687.9700000002</v>
      </c>
      <c r="BD127" s="85">
        <v>2706856.2</v>
      </c>
      <c r="BE127" s="85">
        <v>2667675.91</v>
      </c>
      <c r="BF127" s="85">
        <v>2726905.2</v>
      </c>
      <c r="BG127" s="85">
        <v>2802729.39</v>
      </c>
      <c r="BH127" s="85">
        <v>2570351.35</v>
      </c>
      <c r="BI127" s="85">
        <v>2738341.7900000005</v>
      </c>
      <c r="BJ127" s="85">
        <v>2658216.75</v>
      </c>
      <c r="BK127" s="85">
        <v>2675750.44</v>
      </c>
      <c r="BL127" s="85">
        <v>3022826.08</v>
      </c>
      <c r="BM127" s="85">
        <v>2812994.3000000003</v>
      </c>
      <c r="BN127" s="85">
        <v>2831610.5900000003</v>
      </c>
      <c r="BO127" s="85">
        <v>2754239.4099999997</v>
      </c>
      <c r="BP127" s="85">
        <v>2885081.69</v>
      </c>
      <c r="BQ127" s="85">
        <v>2760151.27</v>
      </c>
      <c r="BR127" s="85">
        <v>2965777.2899999996</v>
      </c>
      <c r="BS127" s="85">
        <v>2983995.7</v>
      </c>
      <c r="BT127" s="85">
        <v>2789922.65</v>
      </c>
      <c r="BU127" s="85">
        <v>2892153.08</v>
      </c>
      <c r="BV127" s="85">
        <v>3053642.57</v>
      </c>
      <c r="BW127" s="85">
        <v>3068553.5399999996</v>
      </c>
      <c r="BX127" s="85">
        <v>3315115.62</v>
      </c>
      <c r="BY127" s="85">
        <v>3051779.33</v>
      </c>
      <c r="BZ127" s="85">
        <v>3295178.6200000006</v>
      </c>
      <c r="CA127" s="85">
        <v>531666.91</v>
      </c>
      <c r="CB127" s="85">
        <v>697542.96000000008</v>
      </c>
      <c r="CC127" s="85">
        <v>2939985.71</v>
      </c>
      <c r="CD127" s="85">
        <v>3257861.4099999997</v>
      </c>
      <c r="CE127" s="85">
        <v>3308211.6399999997</v>
      </c>
      <c r="CF127" s="85">
        <v>3151040.6300000004</v>
      </c>
      <c r="CG127" s="85">
        <v>3319146.49</v>
      </c>
      <c r="CH127" s="85">
        <v>3292871.53</v>
      </c>
      <c r="CI127" s="85">
        <v>3351921.8800000004</v>
      </c>
      <c r="CJ127" s="85">
        <v>3606494.23</v>
      </c>
      <c r="CK127" s="85">
        <v>3381352.81</v>
      </c>
      <c r="CL127" s="85">
        <v>3616748.75</v>
      </c>
      <c r="CM127" s="85">
        <v>3366381.46</v>
      </c>
      <c r="CN127" s="85">
        <v>3375307.49</v>
      </c>
      <c r="CO127" s="85">
        <v>3286842.6</v>
      </c>
      <c r="CP127" s="85">
        <v>3423372.73</v>
      </c>
      <c r="CQ127" s="85">
        <v>3431492.03</v>
      </c>
      <c r="CR127" s="85">
        <v>3355442.67</v>
      </c>
      <c r="CS127" s="85">
        <v>3489965.0500000003</v>
      </c>
      <c r="CT127" s="85">
        <v>3405552.19</v>
      </c>
      <c r="CU127" s="85">
        <v>3474950.68</v>
      </c>
      <c r="CV127" s="85">
        <v>3712874.6</v>
      </c>
      <c r="CW127" s="85">
        <v>3350118.95</v>
      </c>
      <c r="CX127" s="85">
        <v>3709519.36</v>
      </c>
      <c r="CY127" s="85">
        <v>3460684.71</v>
      </c>
      <c r="CZ127" s="85">
        <v>3517745.54</v>
      </c>
      <c r="DA127" s="85">
        <v>3411335.8000000003</v>
      </c>
      <c r="DB127" s="85">
        <v>3506206.32</v>
      </c>
      <c r="DC127" s="85">
        <v>3572914.7399999998</v>
      </c>
      <c r="DD127" s="85">
        <v>3399395.48</v>
      </c>
      <c r="DE127" s="85">
        <v>3551983.2299999995</v>
      </c>
      <c r="DF127" s="85">
        <v>3562133.86</v>
      </c>
      <c r="DG127" s="85">
        <v>3560396.61</v>
      </c>
      <c r="DH127" s="85">
        <v>3852319.5700000003</v>
      </c>
      <c r="DI127" s="85">
        <v>3490333.5199999996</v>
      </c>
      <c r="DJ127" s="85">
        <v>3867426.9600000004</v>
      </c>
      <c r="DK127" s="85">
        <v>3480198.1099999994</v>
      </c>
      <c r="DL127" s="85">
        <v>483879.22</v>
      </c>
      <c r="DM127" s="85">
        <v>3515612.05</v>
      </c>
      <c r="DN127" s="85">
        <v>3675183.07</v>
      </c>
      <c r="DO127" s="85">
        <v>3710613.46</v>
      </c>
      <c r="DP127" s="85">
        <v>3525708.15</v>
      </c>
      <c r="DQ127" s="85">
        <v>3734129.9</v>
      </c>
      <c r="DR127" s="85">
        <v>3707850.0100000002</v>
      </c>
      <c r="DS127" s="85">
        <v>3695411.41</v>
      </c>
      <c r="DT127" s="85">
        <v>4022441.37</v>
      </c>
      <c r="DU127" s="85">
        <v>3636696.28</v>
      </c>
      <c r="DV127" s="85">
        <v>4029953.18</v>
      </c>
      <c r="DW127" s="85">
        <v>3773484.9299999997</v>
      </c>
      <c r="DX127" s="85">
        <v>3846782.08</v>
      </c>
      <c r="DY127" s="85">
        <v>3600982.87</v>
      </c>
      <c r="DZ127" s="85">
        <v>3862374.0899999994</v>
      </c>
      <c r="EA127" s="85">
        <v>3878614.69</v>
      </c>
      <c r="EB127" s="85">
        <v>3687303.72</v>
      </c>
      <c r="EC127" s="85">
        <v>3894649.4</v>
      </c>
      <c r="ED127" s="85">
        <v>3820207.69</v>
      </c>
      <c r="EE127" s="85">
        <v>3884781.41</v>
      </c>
      <c r="EF127" s="85">
        <v>4100252.5599999996</v>
      </c>
      <c r="EG127" s="85">
        <v>3840318.13</v>
      </c>
      <c r="EH127" s="85">
        <v>4109985.04</v>
      </c>
      <c r="EI127" s="85">
        <v>3836300.05</v>
      </c>
      <c r="EJ127" s="85">
        <v>3899909.9</v>
      </c>
      <c r="EK127" s="85">
        <v>3706261.7899999996</v>
      </c>
      <c r="EL127" s="85">
        <v>3970268.18</v>
      </c>
      <c r="EM127" s="85">
        <v>3908337.59</v>
      </c>
      <c r="EN127" s="85">
        <v>3805020.2</v>
      </c>
      <c r="EO127" s="85">
        <v>3972789.27</v>
      </c>
      <c r="EP127" s="85">
        <v>3920701.57</v>
      </c>
      <c r="EQ127" s="85">
        <v>3985984.5</v>
      </c>
      <c r="ER127" s="85">
        <v>4405865.17</v>
      </c>
      <c r="ES127" s="85">
        <v>3995322.9999999995</v>
      </c>
      <c r="ET127" s="85">
        <v>4383457.0100000007</v>
      </c>
      <c r="EU127" s="85">
        <v>3391633.52</v>
      </c>
      <c r="EV127" s="85">
        <v>1473607.44</v>
      </c>
      <c r="EW127" s="85">
        <v>3905692.6</v>
      </c>
      <c r="EX127" s="85">
        <v>4258894.78</v>
      </c>
      <c r="EY127" s="85">
        <v>4268681.72</v>
      </c>
      <c r="EZ127" s="85">
        <v>4077111.69</v>
      </c>
      <c r="FA127" s="85">
        <v>4268435.8</v>
      </c>
      <c r="FB127" s="85">
        <v>4211962.9000000004</v>
      </c>
      <c r="FC127" s="85">
        <v>4240296.21</v>
      </c>
      <c r="FD127" s="85">
        <v>4889861.55</v>
      </c>
      <c r="FE127" s="85">
        <v>4461001.5000000009</v>
      </c>
      <c r="FF127" s="85">
        <v>4897456.76</v>
      </c>
      <c r="FG127" s="85">
        <v>4427575.1399999997</v>
      </c>
      <c r="FH127" s="85">
        <v>4555267.5</v>
      </c>
      <c r="FI127" s="85">
        <v>4411136.08</v>
      </c>
      <c r="FJ127" s="85">
        <v>4793253.0999999996</v>
      </c>
      <c r="FK127" s="85">
        <v>4716249.4799999995</v>
      </c>
      <c r="FL127" s="85">
        <v>4534570.3800000008</v>
      </c>
      <c r="FM127" s="85">
        <v>4833685.5999999996</v>
      </c>
      <c r="FN127" s="85">
        <v>4723704.3999999994</v>
      </c>
      <c r="FO127" s="85">
        <v>4824649.7200000007</v>
      </c>
      <c r="FP127" s="85">
        <v>5224751.68</v>
      </c>
      <c r="FQ127" s="85">
        <v>4754674.57</v>
      </c>
      <c r="FR127" s="85">
        <v>5148365.37</v>
      </c>
      <c r="FS127" s="85">
        <v>4700660.6800000006</v>
      </c>
      <c r="FT127" s="85">
        <v>4872886.9399999995</v>
      </c>
      <c r="FU127" s="85">
        <v>4716131.1400000006</v>
      </c>
      <c r="FV127" s="85">
        <v>5103337.97</v>
      </c>
      <c r="FW127" s="85">
        <v>5019021.67</v>
      </c>
      <c r="FX127" s="85">
        <v>4780049.66</v>
      </c>
      <c r="FY127" s="85">
        <v>5086828.21</v>
      </c>
      <c r="FZ127" s="85">
        <v>5049346.2100000009</v>
      </c>
      <c r="GA127" s="85">
        <v>5154150.03</v>
      </c>
    </row>
    <row r="128" spans="2:183">
      <c r="B128" s="183" t="s">
        <v>4</v>
      </c>
      <c r="C128" s="654" t="s">
        <v>229</v>
      </c>
      <c r="D128" s="184">
        <v>27.282011732192583</v>
      </c>
      <c r="E128" s="184">
        <v>27.262735015169973</v>
      </c>
      <c r="F128" s="184">
        <v>27.293534304694919</v>
      </c>
      <c r="G128" s="184">
        <v>27.380382923183468</v>
      </c>
      <c r="H128" s="184">
        <v>27.738574229686375</v>
      </c>
      <c r="I128" s="184">
        <v>27.436745072431883</v>
      </c>
      <c r="J128" s="184">
        <v>27.438708111281723</v>
      </c>
      <c r="K128" s="184">
        <v>27.364876914325233</v>
      </c>
      <c r="L128" s="184">
        <v>27.490568101365866</v>
      </c>
      <c r="M128" s="184">
        <v>27.31009306167401</v>
      </c>
      <c r="N128" s="184">
        <v>27.408010793568366</v>
      </c>
      <c r="O128" s="184">
        <v>27.441067224217083</v>
      </c>
      <c r="P128" s="184">
        <v>28.066286445617926</v>
      </c>
      <c r="Q128" s="184">
        <v>28.08911107378928</v>
      </c>
      <c r="R128" s="184">
        <v>28.187191113152302</v>
      </c>
      <c r="S128" s="184">
        <v>28.246320596336496</v>
      </c>
      <c r="T128" s="184">
        <v>28.189514037212376</v>
      </c>
      <c r="U128" s="184">
        <v>28.235789041392486</v>
      </c>
      <c r="V128" s="184">
        <v>28.243834384751818</v>
      </c>
      <c r="W128" s="184">
        <v>28.206244197575376</v>
      </c>
      <c r="X128" s="184">
        <v>28.23859956560371</v>
      </c>
      <c r="Y128" s="184">
        <v>28.091898135848389</v>
      </c>
      <c r="Z128" s="184">
        <v>28.176938619168517</v>
      </c>
      <c r="AA128" s="184">
        <v>28.27079713696304</v>
      </c>
      <c r="AB128" s="184">
        <v>29.686821343615069</v>
      </c>
      <c r="AC128" s="184">
        <v>29.645907249923525</v>
      </c>
      <c r="AD128" s="184">
        <v>29.748440464375566</v>
      </c>
      <c r="AE128" s="184">
        <v>30.16442777094111</v>
      </c>
      <c r="AF128" s="184">
        <v>30.163778748180494</v>
      </c>
      <c r="AG128" s="184">
        <v>30.151126350073099</v>
      </c>
      <c r="AH128" s="184">
        <v>30.203103533564935</v>
      </c>
      <c r="AI128" s="184">
        <v>30.150777413339927</v>
      </c>
      <c r="AJ128" s="184">
        <v>30.206126569059901</v>
      </c>
      <c r="AK128" s="184">
        <v>30.118028593179734</v>
      </c>
      <c r="AL128" s="184">
        <v>30.184588592556533</v>
      </c>
      <c r="AM128" s="184">
        <v>30.257128844301391</v>
      </c>
      <c r="AN128" s="184">
        <v>31.454979972994746</v>
      </c>
      <c r="AO128" s="184">
        <v>31.359207475584903</v>
      </c>
      <c r="AP128" s="184">
        <v>31.472214106916297</v>
      </c>
      <c r="AQ128" s="184">
        <v>31.527248839460821</v>
      </c>
      <c r="AR128" s="184">
        <v>31.944373187990283</v>
      </c>
      <c r="AS128" s="184">
        <v>31.487736212385734</v>
      </c>
      <c r="AT128" s="184">
        <v>31.42919781780985</v>
      </c>
      <c r="AU128" s="184">
        <v>31.399884276368773</v>
      </c>
      <c r="AV128" s="184">
        <v>31.516970303834661</v>
      </c>
      <c r="AW128" s="184">
        <v>31.410705065771062</v>
      </c>
      <c r="AX128" s="184">
        <v>31.415337628669636</v>
      </c>
      <c r="AY128" s="184">
        <v>31.617007612795085</v>
      </c>
      <c r="AZ128" s="184">
        <v>32.98981643455938</v>
      </c>
      <c r="BA128" s="184">
        <v>32.990231872981433</v>
      </c>
      <c r="BB128" s="184">
        <v>33.276766334846045</v>
      </c>
      <c r="BC128" s="184">
        <v>33.312250289369793</v>
      </c>
      <c r="BD128" s="184">
        <v>33.304905567517686</v>
      </c>
      <c r="BE128" s="184">
        <v>33.213510003859611</v>
      </c>
      <c r="BF128" s="184">
        <v>33.252913846716666</v>
      </c>
      <c r="BG128" s="184">
        <v>33.148388428285891</v>
      </c>
      <c r="BH128" s="184">
        <v>33.356493894130317</v>
      </c>
      <c r="BI128" s="184">
        <v>33.210539088461452</v>
      </c>
      <c r="BJ128" s="184">
        <v>33.26929599499374</v>
      </c>
      <c r="BK128" s="184">
        <v>33.367632373113857</v>
      </c>
      <c r="BL128" s="184">
        <v>33.992983750351421</v>
      </c>
      <c r="BM128" s="184">
        <v>33.833613576772272</v>
      </c>
      <c r="BN128" s="184">
        <v>34.244930762997818</v>
      </c>
      <c r="BO128" s="184">
        <v>34.160431048810189</v>
      </c>
      <c r="BP128" s="184">
        <v>34.142170481172045</v>
      </c>
      <c r="BQ128" s="184">
        <v>34.123967930173329</v>
      </c>
      <c r="BR128" s="184">
        <v>33.975361888832879</v>
      </c>
      <c r="BS128" s="184">
        <v>33.959209058836919</v>
      </c>
      <c r="BT128" s="184">
        <v>34.344019050995506</v>
      </c>
      <c r="BU128" s="184">
        <v>34.117246228073277</v>
      </c>
      <c r="BV128" s="184">
        <v>33.746530684867317</v>
      </c>
      <c r="BW128" s="184">
        <v>34.065515886231928</v>
      </c>
      <c r="BX128" s="184">
        <v>34.732164319839079</v>
      </c>
      <c r="BY128" s="184">
        <v>34.680492857711059</v>
      </c>
      <c r="BZ128" s="184">
        <v>34.743142634220412</v>
      </c>
      <c r="CA128" s="184">
        <v>35.008949336915443</v>
      </c>
      <c r="CB128" s="184">
        <v>35.630738111048686</v>
      </c>
      <c r="CC128" s="184">
        <v>35.085622581884749</v>
      </c>
      <c r="CD128" s="184">
        <v>34.770920646779437</v>
      </c>
      <c r="CE128" s="184">
        <v>34.777886127580835</v>
      </c>
      <c r="CF128" s="184">
        <v>34.898491443279333</v>
      </c>
      <c r="CG128" s="184">
        <v>34.738364260521003</v>
      </c>
      <c r="CH128" s="184">
        <v>34.661951524006412</v>
      </c>
      <c r="CI128" s="184">
        <v>34.810695607020463</v>
      </c>
      <c r="CJ128" s="184">
        <v>36.022435825725644</v>
      </c>
      <c r="CK128" s="184">
        <v>36.027028746164341</v>
      </c>
      <c r="CL128" s="184">
        <v>36.067939985639633</v>
      </c>
      <c r="CM128" s="184">
        <v>36.025425332228934</v>
      </c>
      <c r="CN128" s="184">
        <v>36.150968650593896</v>
      </c>
      <c r="CO128" s="184">
        <v>36.194083134753711</v>
      </c>
      <c r="CP128" s="184">
        <v>36.16952001098808</v>
      </c>
      <c r="CQ128" s="184">
        <v>36.228127725166019</v>
      </c>
      <c r="CR128" s="184">
        <v>36.133412913271862</v>
      </c>
      <c r="CS128" s="184">
        <v>36.141097188422307</v>
      </c>
      <c r="CT128" s="184">
        <v>36.115936051752477</v>
      </c>
      <c r="CU128" s="184">
        <v>36.033375986395264</v>
      </c>
      <c r="CV128" s="184">
        <v>37.337086945153963</v>
      </c>
      <c r="CW128" s="184">
        <v>37.226852942483781</v>
      </c>
      <c r="CX128" s="184">
        <v>37.149059736618092</v>
      </c>
      <c r="CY128" s="184">
        <v>37.348205374487371</v>
      </c>
      <c r="CZ128" s="184">
        <v>37.493024599249658</v>
      </c>
      <c r="DA128" s="184">
        <v>37.49874466868927</v>
      </c>
      <c r="DB128" s="184">
        <v>37.450666723633333</v>
      </c>
      <c r="DC128" s="184">
        <v>37.447618618398295</v>
      </c>
      <c r="DD128" s="184">
        <v>37.376284268602951</v>
      </c>
      <c r="DE128" s="184">
        <v>37.374740679945702</v>
      </c>
      <c r="DF128" s="184">
        <v>37.184578270491457</v>
      </c>
      <c r="DG128" s="184">
        <v>37.366153918811129</v>
      </c>
      <c r="DH128" s="184">
        <v>38.860504882379054</v>
      </c>
      <c r="DI128" s="184">
        <v>38.862663341201618</v>
      </c>
      <c r="DJ128" s="184">
        <v>38.906541653672427</v>
      </c>
      <c r="DK128" s="184">
        <v>38.998622911507297</v>
      </c>
      <c r="DL128" s="184">
        <v>40.262874022299883</v>
      </c>
      <c r="DM128" s="184">
        <v>39.112332981031315</v>
      </c>
      <c r="DN128" s="184">
        <v>39.070259923883228</v>
      </c>
      <c r="DO128" s="184">
        <v>39.033614483179399</v>
      </c>
      <c r="DP128" s="184">
        <v>39.034012554802707</v>
      </c>
      <c r="DQ128" s="184">
        <v>39.051357965300511</v>
      </c>
      <c r="DR128" s="184">
        <v>38.889180336465856</v>
      </c>
      <c r="DS128" s="184">
        <v>39.168297985097567</v>
      </c>
      <c r="DT128" s="184">
        <v>40.834480843806467</v>
      </c>
      <c r="DU128" s="184">
        <v>40.776080370457578</v>
      </c>
      <c r="DV128" s="184">
        <v>40.82081358953841</v>
      </c>
      <c r="DW128" s="184">
        <v>41.029698182877816</v>
      </c>
      <c r="DX128" s="184">
        <v>40.913202939706245</v>
      </c>
      <c r="DY128" s="184">
        <v>41.11433825124508</v>
      </c>
      <c r="DZ128" s="184">
        <v>40.955327706320837</v>
      </c>
      <c r="EA128" s="184">
        <v>41.002755883036976</v>
      </c>
      <c r="EB128" s="184">
        <v>41.087826435782581</v>
      </c>
      <c r="EC128" s="184">
        <v>40.889136893825658</v>
      </c>
      <c r="ED128" s="184">
        <v>40.847526078978994</v>
      </c>
      <c r="EE128" s="184">
        <v>40.983029960966348</v>
      </c>
      <c r="EF128" s="184">
        <v>41.678128055784256</v>
      </c>
      <c r="EG128" s="184">
        <v>41.61457830803073</v>
      </c>
      <c r="EH128" s="184">
        <v>41.586832205121979</v>
      </c>
      <c r="EI128" s="184">
        <v>41.811349760115782</v>
      </c>
      <c r="EJ128" s="184">
        <v>41.744644252486005</v>
      </c>
      <c r="EK128" s="184">
        <v>41.919399529486277</v>
      </c>
      <c r="EL128" s="184">
        <v>41.923804988279024</v>
      </c>
      <c r="EM128" s="184">
        <v>41.754851285228945</v>
      </c>
      <c r="EN128" s="184">
        <v>42.052042580091864</v>
      </c>
      <c r="EO128" s="184">
        <v>41.730979726890759</v>
      </c>
      <c r="EP128" s="184">
        <v>41.659068470153215</v>
      </c>
      <c r="EQ128" s="184">
        <v>41.79977243888883</v>
      </c>
      <c r="ER128" s="184">
        <v>45.313845212383008</v>
      </c>
      <c r="ES128" s="184">
        <v>45.231778557681416</v>
      </c>
      <c r="ET128" s="184">
        <v>45.240182572528468</v>
      </c>
      <c r="EU128" s="184">
        <v>45.458162712773088</v>
      </c>
      <c r="EV128" s="184">
        <v>46.216960183863286</v>
      </c>
      <c r="EW128" s="184">
        <v>45.675273067477491</v>
      </c>
      <c r="EX128" s="184">
        <v>45.592587461996317</v>
      </c>
      <c r="EY128" s="184">
        <v>45.318941311364021</v>
      </c>
      <c r="EZ128" s="184">
        <v>45.716242893825054</v>
      </c>
      <c r="FA128" s="184">
        <v>45.442731821569254</v>
      </c>
      <c r="FB128" s="184">
        <v>45.30307616189647</v>
      </c>
      <c r="FC128" s="184">
        <v>45.411958468096046</v>
      </c>
      <c r="FD128" s="184">
        <v>51.723220575635452</v>
      </c>
      <c r="FE128" s="184">
        <v>51.775783426183857</v>
      </c>
      <c r="FF128" s="184">
        <v>51.789316977740178</v>
      </c>
      <c r="FG128" s="184">
        <v>52.281268332081666</v>
      </c>
      <c r="FH128" s="184">
        <v>52.145420515814415</v>
      </c>
      <c r="FI128" s="184">
        <v>52.24978773808396</v>
      </c>
      <c r="FJ128" s="184">
        <v>52.134577985642807</v>
      </c>
      <c r="FK128" s="184">
        <v>51.960530154463122</v>
      </c>
      <c r="FL128" s="184">
        <v>52.188684053033803</v>
      </c>
      <c r="FM128" s="184">
        <v>51.874154602333093</v>
      </c>
      <c r="FN128" s="184">
        <v>51.919109274361958</v>
      </c>
      <c r="FO128" s="184">
        <v>52.028444856628319</v>
      </c>
      <c r="FP128" s="184">
        <v>55.769946629093546</v>
      </c>
      <c r="FQ128" s="184">
        <v>55.846679156193474</v>
      </c>
      <c r="FR128" s="184">
        <v>55.948938480096501</v>
      </c>
      <c r="FS128" s="184">
        <v>56.354323927080564</v>
      </c>
      <c r="FT128" s="184">
        <v>56.223456097842387</v>
      </c>
      <c r="FU128" s="184">
        <v>56.432222668944959</v>
      </c>
      <c r="FV128" s="184">
        <v>56.055381311716694</v>
      </c>
      <c r="FW128" s="184">
        <v>56.152487861090599</v>
      </c>
      <c r="FX128" s="184">
        <v>56.355883233709427</v>
      </c>
      <c r="FY128" s="184">
        <v>55.932401754887515</v>
      </c>
      <c r="FZ128" s="184">
        <v>55.890221929513871</v>
      </c>
      <c r="GA128" s="184">
        <v>56.033114780831454</v>
      </c>
    </row>
    <row r="129" spans="2:183">
      <c r="B129" s="42"/>
      <c r="C129" s="185"/>
      <c r="D129" s="187"/>
      <c r="E129" s="187"/>
      <c r="F129" s="187"/>
      <c r="G129" s="187"/>
      <c r="H129" s="187"/>
      <c r="I129" s="187"/>
      <c r="J129" s="187"/>
      <c r="K129" s="187"/>
      <c r="L129" s="187"/>
      <c r="M129" s="187"/>
      <c r="N129" s="187"/>
      <c r="O129" s="187"/>
      <c r="P129" s="187"/>
      <c r="Q129" s="187"/>
      <c r="R129" s="187"/>
      <c r="S129" s="187"/>
      <c r="T129" s="187"/>
      <c r="U129" s="187"/>
      <c r="V129" s="187"/>
      <c r="W129" s="187"/>
      <c r="X129" s="187"/>
      <c r="Y129" s="187"/>
      <c r="Z129" s="187"/>
      <c r="AA129" s="187"/>
      <c r="AB129" s="187"/>
      <c r="AC129" s="187"/>
      <c r="AD129" s="187"/>
      <c r="AE129" s="187"/>
      <c r="AF129" s="187"/>
      <c r="AG129" s="187"/>
      <c r="AH129" s="187"/>
      <c r="AI129" s="187"/>
      <c r="AJ129" s="187"/>
      <c r="AK129" s="187"/>
      <c r="AL129" s="187"/>
      <c r="AM129" s="187"/>
      <c r="AN129" s="187"/>
      <c r="AO129" s="187"/>
      <c r="AP129" s="187"/>
      <c r="AQ129" s="187"/>
      <c r="AR129" s="187"/>
      <c r="AS129" s="187"/>
      <c r="AT129" s="187"/>
      <c r="AU129" s="187"/>
      <c r="AV129" s="187"/>
      <c r="AW129" s="187"/>
      <c r="AX129" s="187"/>
      <c r="AY129" s="187"/>
      <c r="AZ129" s="187"/>
      <c r="BA129" s="187"/>
      <c r="BB129" s="187"/>
      <c r="BC129" s="187"/>
      <c r="BD129" s="187"/>
      <c r="BE129" s="187"/>
      <c r="BF129" s="187"/>
      <c r="BG129" s="187"/>
      <c r="BH129" s="187"/>
      <c r="BI129" s="187"/>
      <c r="BJ129" s="187"/>
      <c r="BK129" s="187"/>
      <c r="BL129" s="187"/>
      <c r="BM129" s="187"/>
      <c r="BN129" s="187"/>
      <c r="BO129" s="187"/>
      <c r="BP129" s="187"/>
      <c r="BQ129" s="187"/>
      <c r="BR129" s="187"/>
      <c r="BS129" s="187"/>
      <c r="BT129" s="187"/>
      <c r="BU129" s="187"/>
      <c r="BV129" s="187"/>
      <c r="BW129" s="187"/>
      <c r="BX129" s="187"/>
      <c r="BY129" s="187"/>
      <c r="BZ129" s="187"/>
      <c r="CA129" s="187"/>
      <c r="CB129" s="187"/>
      <c r="CC129" s="187"/>
      <c r="CD129" s="187"/>
      <c r="CE129" s="187"/>
      <c r="CF129" s="187"/>
      <c r="CG129" s="187"/>
      <c r="CH129" s="187"/>
      <c r="CI129" s="187"/>
      <c r="CJ129" s="187"/>
      <c r="CK129" s="187"/>
      <c r="CL129" s="187"/>
      <c r="CM129" s="187"/>
      <c r="CN129" s="187"/>
      <c r="CO129" s="187"/>
      <c r="CP129" s="187"/>
      <c r="CQ129" s="187"/>
      <c r="CR129" s="187"/>
      <c r="CS129" s="187"/>
      <c r="CT129" s="187"/>
      <c r="CU129" s="187"/>
      <c r="CV129" s="187"/>
      <c r="CW129" s="187"/>
      <c r="CX129" s="187"/>
      <c r="CY129" s="187"/>
      <c r="CZ129" s="187"/>
      <c r="DA129" s="187"/>
      <c r="DB129" s="187"/>
      <c r="DC129" s="187"/>
      <c r="DD129" s="187"/>
      <c r="DE129" s="187"/>
      <c r="DF129" s="187"/>
      <c r="DG129" s="187"/>
      <c r="DH129" s="187"/>
      <c r="DI129" s="187"/>
      <c r="DJ129" s="187"/>
      <c r="DK129" s="187"/>
      <c r="DL129" s="187"/>
      <c r="DM129" s="187"/>
      <c r="DN129" s="187"/>
      <c r="DO129" s="187"/>
      <c r="DP129" s="187"/>
      <c r="DQ129" s="187"/>
      <c r="DR129" s="187"/>
      <c r="DS129" s="187"/>
      <c r="DT129" s="187"/>
      <c r="DU129" s="187"/>
      <c r="DV129" s="187"/>
      <c r="DW129" s="187"/>
      <c r="DX129" s="187"/>
      <c r="DY129" s="187"/>
      <c r="DZ129" s="187"/>
      <c r="EA129" s="187"/>
      <c r="EB129" s="187"/>
      <c r="EC129" s="187"/>
      <c r="ED129" s="187"/>
      <c r="EE129" s="187"/>
      <c r="EF129" s="187"/>
      <c r="EG129" s="187"/>
      <c r="EH129" s="187"/>
      <c r="EI129" s="187"/>
      <c r="EJ129" s="187"/>
      <c r="EK129" s="187"/>
      <c r="EL129" s="187"/>
      <c r="EM129" s="187"/>
      <c r="EN129" s="187"/>
      <c r="EO129" s="187"/>
      <c r="EP129" s="187"/>
      <c r="EQ129" s="187"/>
      <c r="ER129" s="187"/>
      <c r="ES129" s="187"/>
      <c r="ET129" s="187"/>
      <c r="EU129" s="187"/>
      <c r="EV129" s="187"/>
      <c r="EW129" s="187"/>
      <c r="EX129" s="187"/>
      <c r="EY129" s="187"/>
      <c r="EZ129" s="187"/>
      <c r="FA129" s="187"/>
      <c r="FB129" s="187"/>
      <c r="FC129" s="187"/>
      <c r="FD129" s="187"/>
      <c r="FE129" s="187"/>
      <c r="FF129" s="187"/>
      <c r="FG129" s="187"/>
      <c r="FH129" s="187"/>
      <c r="FI129" s="187"/>
      <c r="FJ129" s="187"/>
      <c r="FK129" s="187"/>
      <c r="FL129" s="187"/>
      <c r="FM129" s="187"/>
      <c r="FN129" s="187"/>
      <c r="FO129" s="187"/>
      <c r="FP129" s="187"/>
      <c r="FQ129" s="187"/>
      <c r="FR129" s="187"/>
      <c r="FS129" s="187"/>
      <c r="FT129" s="187"/>
      <c r="FU129" s="187"/>
      <c r="FV129" s="187"/>
      <c r="FW129" s="187"/>
      <c r="FX129" s="187"/>
      <c r="FY129" s="187"/>
      <c r="FZ129" s="187"/>
      <c r="GA129" s="187"/>
    </row>
    <row r="130" spans="2:183">
      <c r="B130" s="188" t="s">
        <v>32</v>
      </c>
      <c r="C130" s="189" t="s">
        <v>33</v>
      </c>
      <c r="D130" s="162">
        <v>41275</v>
      </c>
      <c r="E130" s="162">
        <v>41306</v>
      </c>
      <c r="F130" s="162">
        <v>41334</v>
      </c>
      <c r="G130" s="162">
        <v>41365</v>
      </c>
      <c r="H130" s="162">
        <v>41395</v>
      </c>
      <c r="I130" s="162">
        <v>41426</v>
      </c>
      <c r="J130" s="162">
        <v>41456</v>
      </c>
      <c r="K130" s="162">
        <v>41487</v>
      </c>
      <c r="L130" s="162">
        <v>41518</v>
      </c>
      <c r="M130" s="162">
        <v>41548</v>
      </c>
      <c r="N130" s="162">
        <v>41579</v>
      </c>
      <c r="O130" s="162">
        <v>41609</v>
      </c>
      <c r="P130" s="162">
        <v>41640</v>
      </c>
      <c r="Q130" s="162">
        <v>41671</v>
      </c>
      <c r="R130" s="162">
        <v>41699</v>
      </c>
      <c r="S130" s="162">
        <v>41730</v>
      </c>
      <c r="T130" s="162">
        <v>41760</v>
      </c>
      <c r="U130" s="162">
        <v>41791</v>
      </c>
      <c r="V130" s="162">
        <v>41821</v>
      </c>
      <c r="W130" s="162">
        <v>41852</v>
      </c>
      <c r="X130" s="162">
        <v>41883</v>
      </c>
      <c r="Y130" s="162">
        <v>41913</v>
      </c>
      <c r="Z130" s="162">
        <v>41944</v>
      </c>
      <c r="AA130" s="162">
        <v>41974</v>
      </c>
      <c r="AB130" s="162">
        <v>42005</v>
      </c>
      <c r="AC130" s="162">
        <v>42036</v>
      </c>
      <c r="AD130" s="162">
        <v>42064</v>
      </c>
      <c r="AE130" s="162">
        <v>42095</v>
      </c>
      <c r="AF130" s="162">
        <v>42125</v>
      </c>
      <c r="AG130" s="162">
        <v>42156</v>
      </c>
      <c r="AH130" s="162">
        <v>42186</v>
      </c>
      <c r="AI130" s="162">
        <v>42217</v>
      </c>
      <c r="AJ130" s="162">
        <v>42248</v>
      </c>
      <c r="AK130" s="162">
        <v>42278</v>
      </c>
      <c r="AL130" s="162">
        <v>42309</v>
      </c>
      <c r="AM130" s="162">
        <v>42339</v>
      </c>
      <c r="AN130" s="162">
        <v>42370</v>
      </c>
      <c r="AO130" s="162">
        <v>42401</v>
      </c>
      <c r="AP130" s="162">
        <v>42430</v>
      </c>
      <c r="AQ130" s="162">
        <v>42461</v>
      </c>
      <c r="AR130" s="162">
        <v>42491</v>
      </c>
      <c r="AS130" s="162">
        <v>42522</v>
      </c>
      <c r="AT130" s="162">
        <v>42552</v>
      </c>
      <c r="AU130" s="162">
        <v>42583</v>
      </c>
      <c r="AV130" s="162">
        <v>42614</v>
      </c>
      <c r="AW130" s="162">
        <v>42644</v>
      </c>
      <c r="AX130" s="162">
        <v>42675</v>
      </c>
      <c r="AY130" s="162">
        <v>42705</v>
      </c>
      <c r="AZ130" s="162">
        <v>42736</v>
      </c>
      <c r="BA130" s="162">
        <v>42767</v>
      </c>
      <c r="BB130" s="162">
        <v>42795</v>
      </c>
      <c r="BC130" s="162">
        <v>42826</v>
      </c>
      <c r="BD130" s="162">
        <v>42856</v>
      </c>
      <c r="BE130" s="162">
        <v>42887</v>
      </c>
      <c r="BF130" s="162">
        <v>42917</v>
      </c>
      <c r="BG130" s="162">
        <v>42948</v>
      </c>
      <c r="BH130" s="162">
        <v>42979</v>
      </c>
      <c r="BI130" s="162">
        <v>43009</v>
      </c>
      <c r="BJ130" s="162">
        <v>43040</v>
      </c>
      <c r="BK130" s="162">
        <v>43070</v>
      </c>
      <c r="BL130" s="162">
        <v>43101</v>
      </c>
      <c r="BM130" s="162">
        <v>43132</v>
      </c>
      <c r="BN130" s="162">
        <v>43160</v>
      </c>
      <c r="BO130" s="162">
        <v>43191</v>
      </c>
      <c r="BP130" s="162">
        <v>43221</v>
      </c>
      <c r="BQ130" s="162">
        <v>43252</v>
      </c>
      <c r="BR130" s="162">
        <v>43282</v>
      </c>
      <c r="BS130" s="162">
        <v>43313</v>
      </c>
      <c r="BT130" s="162">
        <v>43344</v>
      </c>
      <c r="BU130" s="162">
        <v>43374</v>
      </c>
      <c r="BV130" s="162">
        <v>43405</v>
      </c>
      <c r="BW130" s="162">
        <v>43435</v>
      </c>
      <c r="BX130" s="162">
        <v>43466</v>
      </c>
      <c r="BY130" s="162">
        <v>43497</v>
      </c>
      <c r="BZ130" s="162">
        <v>43525</v>
      </c>
      <c r="CA130" s="162">
        <v>43556</v>
      </c>
      <c r="CB130" s="162">
        <v>43586</v>
      </c>
      <c r="CC130" s="162">
        <v>43617</v>
      </c>
      <c r="CD130" s="162">
        <v>43647</v>
      </c>
      <c r="CE130" s="162">
        <v>43678</v>
      </c>
      <c r="CF130" s="162">
        <v>43709</v>
      </c>
      <c r="CG130" s="162">
        <v>43739</v>
      </c>
      <c r="CH130" s="162">
        <v>43770</v>
      </c>
      <c r="CI130" s="162">
        <v>43800</v>
      </c>
      <c r="CJ130" s="162">
        <v>43831</v>
      </c>
      <c r="CK130" s="162">
        <v>43862</v>
      </c>
      <c r="CL130" s="162">
        <v>43891</v>
      </c>
      <c r="CM130" s="162">
        <v>43922</v>
      </c>
      <c r="CN130" s="162">
        <v>43952</v>
      </c>
      <c r="CO130" s="162">
        <v>43983</v>
      </c>
      <c r="CP130" s="162">
        <v>44013</v>
      </c>
      <c r="CQ130" s="162">
        <v>44044</v>
      </c>
      <c r="CR130" s="162">
        <v>44075</v>
      </c>
      <c r="CS130" s="162">
        <v>44105</v>
      </c>
      <c r="CT130" s="162">
        <v>44136</v>
      </c>
      <c r="CU130" s="162">
        <v>44166</v>
      </c>
      <c r="CV130" s="162">
        <v>44197</v>
      </c>
      <c r="CW130" s="162">
        <v>44228</v>
      </c>
      <c r="CX130" s="162">
        <v>44256</v>
      </c>
      <c r="CY130" s="162">
        <v>44287</v>
      </c>
      <c r="CZ130" s="162">
        <v>44317</v>
      </c>
      <c r="DA130" s="162">
        <v>44348</v>
      </c>
      <c r="DB130" s="162">
        <v>44378</v>
      </c>
      <c r="DC130" s="162">
        <v>44409</v>
      </c>
      <c r="DD130" s="162">
        <v>44440</v>
      </c>
      <c r="DE130" s="162">
        <v>44470</v>
      </c>
      <c r="DF130" s="162">
        <v>44501</v>
      </c>
      <c r="DG130" s="162">
        <v>44531</v>
      </c>
      <c r="DH130" s="162">
        <v>44562</v>
      </c>
      <c r="DI130" s="162">
        <v>44593</v>
      </c>
      <c r="DJ130" s="162">
        <v>44621</v>
      </c>
      <c r="DK130" s="162">
        <v>44652</v>
      </c>
      <c r="DL130" s="162">
        <v>44682</v>
      </c>
      <c r="DM130" s="162">
        <v>44713</v>
      </c>
      <c r="DN130" s="162">
        <v>44743</v>
      </c>
      <c r="DO130" s="162">
        <v>44774</v>
      </c>
      <c r="DP130" s="162">
        <v>44805</v>
      </c>
      <c r="DQ130" s="162">
        <v>44835</v>
      </c>
      <c r="DR130" s="162">
        <v>44866</v>
      </c>
      <c r="DS130" s="162">
        <v>44896</v>
      </c>
      <c r="DT130" s="162">
        <v>44927</v>
      </c>
      <c r="DU130" s="162">
        <v>44958</v>
      </c>
      <c r="DV130" s="162">
        <v>44986</v>
      </c>
      <c r="DW130" s="162">
        <v>45017</v>
      </c>
      <c r="DX130" s="162">
        <v>45047</v>
      </c>
      <c r="DY130" s="162">
        <v>45078</v>
      </c>
      <c r="DZ130" s="162">
        <v>45108</v>
      </c>
      <c r="EA130" s="162">
        <v>45139</v>
      </c>
      <c r="EB130" s="162">
        <v>45170</v>
      </c>
      <c r="EC130" s="162">
        <v>45200</v>
      </c>
      <c r="ED130" s="162">
        <v>45231</v>
      </c>
      <c r="EE130" s="162">
        <v>45261</v>
      </c>
      <c r="EF130" s="162">
        <v>45292</v>
      </c>
      <c r="EG130" s="162">
        <v>45323</v>
      </c>
      <c r="EH130" s="162">
        <v>45352</v>
      </c>
      <c r="EI130" s="162">
        <v>45383</v>
      </c>
      <c r="EJ130" s="162">
        <v>45413</v>
      </c>
      <c r="EK130" s="162">
        <v>45444</v>
      </c>
      <c r="EL130" s="162">
        <v>45474</v>
      </c>
      <c r="EM130" s="162">
        <v>45505</v>
      </c>
      <c r="EN130" s="162">
        <v>45536</v>
      </c>
      <c r="EO130" s="162">
        <v>45566</v>
      </c>
      <c r="EP130" s="162">
        <v>45597</v>
      </c>
      <c r="EQ130" s="162">
        <v>45627</v>
      </c>
      <c r="ER130" s="162">
        <v>45658</v>
      </c>
      <c r="ES130" s="162">
        <v>45689</v>
      </c>
      <c r="ET130" s="162">
        <v>45717</v>
      </c>
      <c r="EU130" s="162">
        <v>45748</v>
      </c>
      <c r="EV130" s="162">
        <v>45778</v>
      </c>
      <c r="EW130" s="162">
        <v>45809</v>
      </c>
      <c r="EX130" s="162">
        <v>45839</v>
      </c>
      <c r="EY130" s="162">
        <v>45870</v>
      </c>
      <c r="EZ130" s="162">
        <v>45901</v>
      </c>
      <c r="FA130" s="162">
        <v>45931</v>
      </c>
      <c r="FB130" s="162">
        <v>45962</v>
      </c>
      <c r="FC130" s="162">
        <v>45992</v>
      </c>
      <c r="FD130" s="162">
        <v>46023</v>
      </c>
      <c r="FE130" s="162">
        <v>46054</v>
      </c>
      <c r="FF130" s="162">
        <v>46082</v>
      </c>
      <c r="FG130" s="162">
        <v>46113</v>
      </c>
      <c r="FH130" s="162">
        <v>46143</v>
      </c>
      <c r="FI130" s="162">
        <v>46174</v>
      </c>
      <c r="FJ130" s="162">
        <v>46204</v>
      </c>
      <c r="FK130" s="162">
        <v>46235</v>
      </c>
      <c r="FL130" s="162">
        <v>46266</v>
      </c>
      <c r="FM130" s="162">
        <v>46296</v>
      </c>
      <c r="FN130" s="162">
        <v>46327</v>
      </c>
      <c r="FO130" s="162">
        <v>46357</v>
      </c>
      <c r="FP130" s="162">
        <v>46388</v>
      </c>
      <c r="FQ130" s="162">
        <v>46419</v>
      </c>
      <c r="FR130" s="162">
        <v>46447</v>
      </c>
      <c r="FS130" s="162">
        <v>46478</v>
      </c>
      <c r="FT130" s="162">
        <v>46508</v>
      </c>
      <c r="FU130" s="162">
        <v>46539</v>
      </c>
      <c r="FV130" s="162">
        <v>46569</v>
      </c>
      <c r="FW130" s="162">
        <v>46600</v>
      </c>
      <c r="FX130" s="162">
        <v>46631</v>
      </c>
      <c r="FY130" s="162">
        <v>46661</v>
      </c>
      <c r="FZ130" s="162">
        <v>46692</v>
      </c>
      <c r="GA130" s="162">
        <v>46722</v>
      </c>
    </row>
    <row r="131" spans="2:183">
      <c r="B131" s="75" t="s">
        <v>5</v>
      </c>
      <c r="C131" s="163" t="s">
        <v>34</v>
      </c>
      <c r="D131" s="164">
        <v>146</v>
      </c>
      <c r="E131" s="165">
        <v>146</v>
      </c>
      <c r="F131" s="165">
        <v>146</v>
      </c>
      <c r="G131" s="165">
        <v>146</v>
      </c>
      <c r="H131" s="165">
        <v>146</v>
      </c>
      <c r="I131" s="165">
        <v>146</v>
      </c>
      <c r="J131" s="165">
        <v>146</v>
      </c>
      <c r="K131" s="165">
        <v>146</v>
      </c>
      <c r="L131" s="165">
        <v>146</v>
      </c>
      <c r="M131" s="165">
        <v>146</v>
      </c>
      <c r="N131" s="165">
        <v>146</v>
      </c>
      <c r="O131" s="165">
        <v>146</v>
      </c>
      <c r="P131" s="165">
        <v>146</v>
      </c>
      <c r="Q131" s="165">
        <v>146</v>
      </c>
      <c r="R131" s="165">
        <v>146</v>
      </c>
      <c r="S131" s="165">
        <v>146</v>
      </c>
      <c r="T131" s="165">
        <v>146</v>
      </c>
      <c r="U131" s="165">
        <v>146</v>
      </c>
      <c r="V131" s="165">
        <v>146</v>
      </c>
      <c r="W131" s="165">
        <v>146</v>
      </c>
      <c r="X131" s="165">
        <v>146</v>
      </c>
      <c r="Y131" s="165">
        <v>146</v>
      </c>
      <c r="Z131" s="165">
        <v>146</v>
      </c>
      <c r="AA131" s="165">
        <v>146</v>
      </c>
      <c r="AB131" s="165">
        <v>146</v>
      </c>
      <c r="AC131" s="165">
        <v>146</v>
      </c>
      <c r="AD131" s="165">
        <v>146</v>
      </c>
      <c r="AE131" s="165">
        <v>146</v>
      </c>
      <c r="AF131" s="165">
        <v>146</v>
      </c>
      <c r="AG131" s="165">
        <v>146</v>
      </c>
      <c r="AH131" s="165">
        <v>146</v>
      </c>
      <c r="AI131" s="165">
        <v>146</v>
      </c>
      <c r="AJ131" s="165">
        <v>146</v>
      </c>
      <c r="AK131" s="165">
        <v>146</v>
      </c>
      <c r="AL131" s="165">
        <v>146</v>
      </c>
      <c r="AM131" s="165">
        <v>146</v>
      </c>
      <c r="AN131" s="165">
        <v>146</v>
      </c>
      <c r="AO131" s="165">
        <v>146</v>
      </c>
      <c r="AP131" s="165">
        <v>146</v>
      </c>
      <c r="AQ131" s="165">
        <v>146</v>
      </c>
      <c r="AR131" s="165">
        <v>146</v>
      </c>
      <c r="AS131" s="165">
        <v>146</v>
      </c>
      <c r="AT131" s="165">
        <v>146</v>
      </c>
      <c r="AU131" s="165">
        <v>146</v>
      </c>
      <c r="AV131" s="165">
        <v>146</v>
      </c>
      <c r="AW131" s="165">
        <v>146</v>
      </c>
      <c r="AX131" s="165">
        <v>146</v>
      </c>
      <c r="AY131" s="165">
        <v>146</v>
      </c>
      <c r="AZ131" s="165">
        <v>146</v>
      </c>
      <c r="BA131" s="165">
        <v>146</v>
      </c>
      <c r="BB131" s="165">
        <v>146</v>
      </c>
      <c r="BC131" s="165">
        <v>146</v>
      </c>
      <c r="BD131" s="165">
        <v>146</v>
      </c>
      <c r="BE131" s="165">
        <v>146</v>
      </c>
      <c r="BF131" s="165">
        <v>146</v>
      </c>
      <c r="BG131" s="165">
        <v>146</v>
      </c>
      <c r="BH131" s="165">
        <v>146</v>
      </c>
      <c r="BI131" s="165">
        <v>146</v>
      </c>
      <c r="BJ131" s="165">
        <v>146</v>
      </c>
      <c r="BK131" s="165">
        <v>146</v>
      </c>
      <c r="BL131" s="165">
        <v>146</v>
      </c>
      <c r="BM131" s="165">
        <v>146</v>
      </c>
      <c r="BN131" s="165">
        <v>146</v>
      </c>
      <c r="BO131" s="165">
        <v>146</v>
      </c>
      <c r="BP131" s="165">
        <v>146</v>
      </c>
      <c r="BQ131" s="165">
        <v>146</v>
      </c>
      <c r="BR131" s="165">
        <v>146</v>
      </c>
      <c r="BS131" s="165">
        <v>146</v>
      </c>
      <c r="BT131" s="165">
        <v>146</v>
      </c>
      <c r="BU131" s="165">
        <v>146</v>
      </c>
      <c r="BV131" s="165">
        <v>146</v>
      </c>
      <c r="BW131" s="165">
        <v>146</v>
      </c>
      <c r="BX131" s="165">
        <v>146</v>
      </c>
      <c r="BY131" s="165">
        <v>146</v>
      </c>
      <c r="BZ131" s="165">
        <v>146</v>
      </c>
      <c r="CA131" s="165">
        <v>146</v>
      </c>
      <c r="CB131" s="165">
        <v>146</v>
      </c>
      <c r="CC131" s="165">
        <v>146</v>
      </c>
      <c r="CD131" s="165">
        <v>146</v>
      </c>
      <c r="CE131" s="165">
        <v>146</v>
      </c>
      <c r="CF131" s="165">
        <v>146</v>
      </c>
      <c r="CG131" s="165">
        <v>146</v>
      </c>
      <c r="CH131" s="165">
        <v>146</v>
      </c>
      <c r="CI131" s="165">
        <v>146</v>
      </c>
      <c r="CJ131" s="165">
        <v>146</v>
      </c>
      <c r="CK131" s="165">
        <v>146</v>
      </c>
      <c r="CL131" s="165">
        <v>146</v>
      </c>
      <c r="CM131" s="165">
        <v>146</v>
      </c>
      <c r="CN131" s="165">
        <v>146</v>
      </c>
      <c r="CO131" s="165">
        <v>146</v>
      </c>
      <c r="CP131" s="165">
        <v>146</v>
      </c>
      <c r="CQ131" s="165">
        <v>146</v>
      </c>
      <c r="CR131" s="165">
        <v>146</v>
      </c>
      <c r="CS131" s="165">
        <v>146</v>
      </c>
      <c r="CT131" s="165">
        <v>146</v>
      </c>
      <c r="CU131" s="165">
        <v>146</v>
      </c>
      <c r="CV131" s="165">
        <v>146</v>
      </c>
      <c r="CW131" s="165">
        <v>146</v>
      </c>
      <c r="CX131" s="165">
        <v>146</v>
      </c>
      <c r="CY131" s="165">
        <v>146</v>
      </c>
      <c r="CZ131" s="165">
        <v>146</v>
      </c>
      <c r="DA131" s="165">
        <v>146</v>
      </c>
      <c r="DB131" s="165">
        <v>146</v>
      </c>
      <c r="DC131" s="165">
        <v>146</v>
      </c>
      <c r="DD131" s="165">
        <v>146</v>
      </c>
      <c r="DE131" s="165">
        <v>146</v>
      </c>
      <c r="DF131" s="165">
        <v>146</v>
      </c>
      <c r="DG131" s="165">
        <v>146</v>
      </c>
      <c r="DH131" s="165">
        <v>146</v>
      </c>
      <c r="DI131" s="165">
        <v>146</v>
      </c>
      <c r="DJ131" s="165">
        <v>146</v>
      </c>
      <c r="DK131" s="165">
        <v>146</v>
      </c>
      <c r="DL131" s="165">
        <v>146</v>
      </c>
      <c r="DM131" s="165">
        <v>146</v>
      </c>
      <c r="DN131" s="165">
        <v>146</v>
      </c>
      <c r="DO131" s="165">
        <v>146</v>
      </c>
      <c r="DP131" s="165">
        <v>146</v>
      </c>
      <c r="DQ131" s="165">
        <v>146</v>
      </c>
      <c r="DR131" s="165">
        <v>146</v>
      </c>
      <c r="DS131" s="165">
        <v>146</v>
      </c>
      <c r="DT131" s="165">
        <v>146</v>
      </c>
      <c r="DU131" s="165">
        <v>146</v>
      </c>
      <c r="DV131" s="165">
        <v>146</v>
      </c>
      <c r="DW131" s="165">
        <v>146</v>
      </c>
      <c r="DX131" s="165">
        <v>146</v>
      </c>
      <c r="DY131" s="165">
        <v>146</v>
      </c>
      <c r="DZ131" s="165">
        <v>146</v>
      </c>
      <c r="EA131" s="165">
        <v>146</v>
      </c>
      <c r="EB131" s="165">
        <v>146</v>
      </c>
      <c r="EC131" s="165">
        <v>146</v>
      </c>
      <c r="ED131" s="165">
        <v>146</v>
      </c>
      <c r="EE131" s="165">
        <v>146</v>
      </c>
      <c r="EF131" s="165">
        <v>146</v>
      </c>
      <c r="EG131" s="165">
        <v>146</v>
      </c>
      <c r="EH131" s="165">
        <v>146</v>
      </c>
      <c r="EI131" s="165">
        <v>146</v>
      </c>
      <c r="EJ131" s="165">
        <v>146</v>
      </c>
      <c r="EK131" s="165">
        <v>146</v>
      </c>
      <c r="EL131" s="165">
        <v>146</v>
      </c>
      <c r="EM131" s="165">
        <v>146</v>
      </c>
      <c r="EN131" s="165">
        <v>146</v>
      </c>
      <c r="EO131" s="165">
        <v>146</v>
      </c>
      <c r="EP131" s="165">
        <v>146</v>
      </c>
      <c r="EQ131" s="165">
        <v>146</v>
      </c>
      <c r="ER131" s="165">
        <v>146</v>
      </c>
      <c r="ES131" s="165">
        <v>146</v>
      </c>
      <c r="ET131" s="165">
        <v>146</v>
      </c>
      <c r="EU131" s="165">
        <v>146</v>
      </c>
      <c r="EV131" s="165">
        <v>146</v>
      </c>
      <c r="EW131" s="165">
        <v>146</v>
      </c>
      <c r="EX131" s="165">
        <v>146</v>
      </c>
      <c r="EY131" s="165">
        <v>146</v>
      </c>
      <c r="EZ131" s="165">
        <v>146</v>
      </c>
      <c r="FA131" s="165">
        <v>146</v>
      </c>
      <c r="FB131" s="165">
        <v>146</v>
      </c>
      <c r="FC131" s="165">
        <v>146</v>
      </c>
      <c r="FD131" s="165">
        <v>146</v>
      </c>
      <c r="FE131" s="165">
        <v>146</v>
      </c>
      <c r="FF131" s="165">
        <v>146</v>
      </c>
      <c r="FG131" s="165">
        <v>146</v>
      </c>
      <c r="FH131" s="165">
        <v>146</v>
      </c>
      <c r="FI131" s="165">
        <v>146</v>
      </c>
      <c r="FJ131" s="165">
        <v>146</v>
      </c>
      <c r="FK131" s="165">
        <v>146</v>
      </c>
      <c r="FL131" s="165">
        <v>146</v>
      </c>
      <c r="FM131" s="165">
        <v>146</v>
      </c>
      <c r="FN131" s="165">
        <v>146</v>
      </c>
      <c r="FO131" s="165">
        <v>146</v>
      </c>
      <c r="FP131" s="165">
        <v>146</v>
      </c>
      <c r="FQ131" s="165">
        <v>146</v>
      </c>
      <c r="FR131" s="165">
        <v>146</v>
      </c>
      <c r="FS131" s="165">
        <v>146</v>
      </c>
      <c r="FT131" s="165">
        <v>146</v>
      </c>
      <c r="FU131" s="165">
        <v>146</v>
      </c>
      <c r="FV131" s="165">
        <v>146</v>
      </c>
      <c r="FW131" s="165">
        <v>146</v>
      </c>
      <c r="FX131" s="165">
        <v>146</v>
      </c>
      <c r="FY131" s="165">
        <v>146</v>
      </c>
      <c r="FZ131" s="165">
        <v>146</v>
      </c>
      <c r="GA131" s="165">
        <v>146</v>
      </c>
    </row>
    <row r="132" spans="2:183">
      <c r="B132" s="96" t="s">
        <v>5</v>
      </c>
      <c r="C132" s="166" t="s">
        <v>35</v>
      </c>
      <c r="D132" s="167">
        <v>45931.41542816702</v>
      </c>
      <c r="E132" s="168">
        <v>40567.260261854208</v>
      </c>
      <c r="F132" s="168">
        <v>43588.859695682942</v>
      </c>
      <c r="G132" s="168">
        <v>42870.386146496814</v>
      </c>
      <c r="H132" s="168">
        <v>44448.754423213017</v>
      </c>
      <c r="I132" s="168">
        <v>41637.346072186832</v>
      </c>
      <c r="J132" s="168">
        <v>43448.267869780604</v>
      </c>
      <c r="K132" s="168">
        <v>43809.804493984433</v>
      </c>
      <c r="L132" s="168">
        <v>41462.460633404109</v>
      </c>
      <c r="M132" s="168">
        <v>44181.777246992213</v>
      </c>
      <c r="N132" s="168">
        <v>42286.350406935599</v>
      </c>
      <c r="O132" s="168">
        <v>42877.919320594483</v>
      </c>
      <c r="P132" s="168">
        <v>45249.521850672325</v>
      </c>
      <c r="Q132" s="168">
        <v>40403.947275300779</v>
      </c>
      <c r="R132" s="168">
        <v>42448.840233545649</v>
      </c>
      <c r="S132" s="168">
        <v>41787.763181174807</v>
      </c>
      <c r="T132" s="168">
        <v>44227.441613588111</v>
      </c>
      <c r="U132" s="168">
        <v>41747.111199575374</v>
      </c>
      <c r="V132" s="168">
        <v>43357.412420382163</v>
      </c>
      <c r="W132" s="168">
        <v>43511.041224345361</v>
      </c>
      <c r="X132" s="168">
        <v>41558.897735314938</v>
      </c>
      <c r="Y132" s="168">
        <v>44008.406758669495</v>
      </c>
      <c r="Z132" s="168">
        <v>42021.494161358809</v>
      </c>
      <c r="AA132" s="168">
        <v>43076.762208067936</v>
      </c>
      <c r="AB132" s="168">
        <v>43141.722399150742</v>
      </c>
      <c r="AC132" s="168">
        <v>39776.439755838641</v>
      </c>
      <c r="AD132" s="168">
        <v>42381.258846426048</v>
      </c>
      <c r="AE132" s="168">
        <v>41101.935598018397</v>
      </c>
      <c r="AF132" s="168">
        <v>8423.5854564755846</v>
      </c>
      <c r="AG132" s="168">
        <v>41645.424186128803</v>
      </c>
      <c r="AH132" s="168">
        <v>43065.715233545649</v>
      </c>
      <c r="AI132" s="168">
        <v>43193.836252653928</v>
      </c>
      <c r="AJ132" s="168">
        <v>41267.538039631982</v>
      </c>
      <c r="AK132" s="168">
        <v>43571.827671620667</v>
      </c>
      <c r="AL132" s="168">
        <v>41984.106953290873</v>
      </c>
      <c r="AM132" s="168">
        <v>41488.836694975224</v>
      </c>
      <c r="AN132" s="168">
        <v>43305.958952583154</v>
      </c>
      <c r="AO132" s="168">
        <v>41373.650920028304</v>
      </c>
      <c r="AP132" s="168">
        <v>42211.092533616415</v>
      </c>
      <c r="AQ132" s="168">
        <v>40807.167374380755</v>
      </c>
      <c r="AR132" s="168">
        <v>43667.849876150038</v>
      </c>
      <c r="AS132" s="168">
        <v>41607.346072186832</v>
      </c>
      <c r="AT132" s="168">
        <v>43268.314755838641</v>
      </c>
      <c r="AU132" s="168">
        <v>44070.621903750878</v>
      </c>
      <c r="AV132" s="168">
        <v>41453.138711960368</v>
      </c>
      <c r="AW132" s="168">
        <v>43433.306351733903</v>
      </c>
      <c r="AX132" s="168">
        <v>42253.397469922158</v>
      </c>
      <c r="AY132" s="168">
        <v>41748.825194621371</v>
      </c>
      <c r="AZ132" s="168">
        <v>43188.285120311397</v>
      </c>
      <c r="BA132" s="168">
        <v>39715.225141542818</v>
      </c>
      <c r="BB132" s="168">
        <v>40078.547859164901</v>
      </c>
      <c r="BC132" s="168">
        <v>38427.525654635523</v>
      </c>
      <c r="BD132" s="168">
        <v>39963.312101910829</v>
      </c>
      <c r="BE132" s="168">
        <v>39314.512561924981</v>
      </c>
      <c r="BF132" s="168">
        <v>40267.283704883223</v>
      </c>
      <c r="BG132" s="168">
        <v>41592.627388535031</v>
      </c>
      <c r="BH132" s="168">
        <v>38034.808032554851</v>
      </c>
      <c r="BI132" s="168">
        <v>40711.117303609339</v>
      </c>
      <c r="BJ132" s="168">
        <v>39796.454794762918</v>
      </c>
      <c r="BK132" s="168">
        <v>39525.84262208068</v>
      </c>
      <c r="BL132" s="168">
        <v>43633.799539985841</v>
      </c>
      <c r="BM132" s="168">
        <v>40308.60491861288</v>
      </c>
      <c r="BN132" s="168">
        <v>40589.445771408347</v>
      </c>
      <c r="BO132" s="168">
        <v>39713.505838641191</v>
      </c>
      <c r="BP132" s="168">
        <v>41445.818294409059</v>
      </c>
      <c r="BQ132" s="168">
        <v>39593.174982307151</v>
      </c>
      <c r="BR132" s="168">
        <v>42458.161712668087</v>
      </c>
      <c r="BS132" s="168">
        <v>42969.386058032556</v>
      </c>
      <c r="BT132" s="168">
        <v>18770.818294409059</v>
      </c>
      <c r="BU132" s="168">
        <v>0</v>
      </c>
      <c r="BV132" s="168">
        <v>40840.974433828735</v>
      </c>
      <c r="BW132" s="168">
        <v>43866.363676574663</v>
      </c>
      <c r="BX132" s="168">
        <v>46264.513446567587</v>
      </c>
      <c r="BY132" s="168">
        <v>42170.224699221515</v>
      </c>
      <c r="BZ132" s="168">
        <v>46066.129688605797</v>
      </c>
      <c r="CA132" s="168">
        <v>42763.200636942674</v>
      </c>
      <c r="CB132" s="168">
        <v>42865.307855626328</v>
      </c>
      <c r="CC132" s="168">
        <v>41143.052016985144</v>
      </c>
      <c r="CD132" s="168">
        <v>45272.088641188959</v>
      </c>
      <c r="CE132" s="168">
        <v>45157.076698513796</v>
      </c>
      <c r="CF132" s="168">
        <v>43731.262384996458</v>
      </c>
      <c r="CG132" s="168">
        <v>46127.692852087755</v>
      </c>
      <c r="CH132" s="168">
        <v>45291.536624203822</v>
      </c>
      <c r="CI132" s="168">
        <v>46110.43922505308</v>
      </c>
      <c r="CJ132" s="168">
        <v>48134.028662420387</v>
      </c>
      <c r="CK132" s="168">
        <v>45130.819179051658</v>
      </c>
      <c r="CL132" s="168">
        <v>48265.260084925692</v>
      </c>
      <c r="CM132" s="168">
        <v>44683.416932059445</v>
      </c>
      <c r="CN132" s="168">
        <v>45097.208510261858</v>
      </c>
      <c r="CO132" s="168">
        <v>43955.306086341123</v>
      </c>
      <c r="CP132" s="168">
        <v>46258.636323425337</v>
      </c>
      <c r="CQ132" s="168">
        <v>45932.864030431701</v>
      </c>
      <c r="CR132" s="168">
        <v>44284.697452229302</v>
      </c>
      <c r="CS132" s="168">
        <v>45967.199221514507</v>
      </c>
      <c r="CT132" s="168">
        <v>45426.519373673036</v>
      </c>
      <c r="CU132" s="168">
        <v>46644.290516631285</v>
      </c>
      <c r="CV132" s="168">
        <v>48024.897381457886</v>
      </c>
      <c r="CW132" s="168">
        <v>43544.041489738142</v>
      </c>
      <c r="CX132" s="168">
        <v>48151.638800424626</v>
      </c>
      <c r="CY132" s="168">
        <v>45069.350672328386</v>
      </c>
      <c r="CZ132" s="168">
        <v>8470.9209129511673</v>
      </c>
      <c r="DA132" s="168">
        <v>44009.700548478417</v>
      </c>
      <c r="DB132" s="168">
        <v>45485.685598018397</v>
      </c>
      <c r="DC132" s="168">
        <v>46418.435951875443</v>
      </c>
      <c r="DD132" s="168">
        <v>43852.032466383585</v>
      </c>
      <c r="DE132" s="168">
        <v>46091.469391365885</v>
      </c>
      <c r="DF132" s="168">
        <v>46103.566878980891</v>
      </c>
      <c r="DG132" s="168">
        <v>46296.020877565468</v>
      </c>
      <c r="DH132" s="168">
        <v>47901.23496107573</v>
      </c>
      <c r="DI132" s="168">
        <v>43383.824309978765</v>
      </c>
      <c r="DJ132" s="168">
        <v>48161.884288747344</v>
      </c>
      <c r="DK132" s="168">
        <v>44979.072894550598</v>
      </c>
      <c r="DL132" s="168">
        <v>45407.842356687899</v>
      </c>
      <c r="DM132" s="168">
        <v>43583.471337579613</v>
      </c>
      <c r="DN132" s="168">
        <v>45833.963641188959</v>
      </c>
      <c r="DO132" s="168">
        <v>46443.963198867663</v>
      </c>
      <c r="DP132" s="168">
        <v>43430.884642604389</v>
      </c>
      <c r="DQ132" s="168">
        <v>46481.322983014856</v>
      </c>
      <c r="DR132" s="168">
        <v>45983.921620665249</v>
      </c>
      <c r="DS132" s="168">
        <v>46051.54414366596</v>
      </c>
      <c r="DT132" s="168">
        <v>47589.122434536439</v>
      </c>
      <c r="DU132" s="168">
        <v>42996.096514508135</v>
      </c>
      <c r="DV132" s="168">
        <v>47781.023531493272</v>
      </c>
      <c r="DW132" s="168">
        <v>44760.79529370134</v>
      </c>
      <c r="DX132" s="168">
        <v>44993.395700636946</v>
      </c>
      <c r="DY132" s="168">
        <v>43026.696744515219</v>
      </c>
      <c r="DZ132" s="168">
        <v>46097.755661712668</v>
      </c>
      <c r="EA132" s="168">
        <v>45782.7428343949</v>
      </c>
      <c r="EB132" s="168">
        <v>43588.362084217973</v>
      </c>
      <c r="EC132" s="168">
        <v>46100.630750176926</v>
      </c>
      <c r="ED132" s="168">
        <v>45372.392958244869</v>
      </c>
      <c r="EE132" s="168">
        <v>45675.195063694271</v>
      </c>
      <c r="EF132" s="168">
        <v>47556.014685067232</v>
      </c>
      <c r="EG132" s="168">
        <v>44564.18922505308</v>
      </c>
      <c r="EH132" s="168">
        <v>47871.168612880392</v>
      </c>
      <c r="EI132" s="168">
        <v>38729.415251238504</v>
      </c>
      <c r="EJ132" s="168">
        <v>9929.0728945506016</v>
      </c>
      <c r="EK132" s="168">
        <v>42890.166312809626</v>
      </c>
      <c r="EL132" s="168">
        <v>45856.568913658877</v>
      </c>
      <c r="EM132" s="168">
        <v>46133.121903750878</v>
      </c>
      <c r="EN132" s="168">
        <v>44409.274593064401</v>
      </c>
      <c r="EO132" s="168">
        <v>46177.508846426048</v>
      </c>
      <c r="EP132" s="168">
        <v>45684.998230714787</v>
      </c>
      <c r="EQ132" s="168">
        <v>46011.303963198872</v>
      </c>
      <c r="ER132" s="168">
        <v>46922.355803255494</v>
      </c>
      <c r="ES132" s="168">
        <v>42698.7296532201</v>
      </c>
      <c r="ET132" s="168">
        <v>46949.431617126684</v>
      </c>
      <c r="EU132" s="168">
        <v>43509.800070771409</v>
      </c>
      <c r="EV132" s="168">
        <v>44741.963464260436</v>
      </c>
      <c r="EW132" s="168">
        <v>41783.3262561925</v>
      </c>
      <c r="EX132" s="168">
        <v>45441.464083510262</v>
      </c>
      <c r="EY132" s="168">
        <v>45750.085810332625</v>
      </c>
      <c r="EZ132" s="168">
        <v>43240.70284854919</v>
      </c>
      <c r="FA132" s="168">
        <v>45573.195771408347</v>
      </c>
      <c r="FB132" s="168">
        <v>45229.843860580324</v>
      </c>
      <c r="FC132" s="168">
        <v>45435.130927105449</v>
      </c>
      <c r="FD132" s="168">
        <v>46094.020700636946</v>
      </c>
      <c r="FE132" s="168">
        <v>41677.605714791222</v>
      </c>
      <c r="FF132" s="168">
        <v>45717.586252653928</v>
      </c>
      <c r="FG132" s="168">
        <v>41401.619338287332</v>
      </c>
      <c r="FH132" s="168">
        <v>42554.189667374383</v>
      </c>
      <c r="FI132" s="168">
        <v>41314.318825194619</v>
      </c>
      <c r="FJ132" s="168">
        <v>45161.441967445149</v>
      </c>
      <c r="FK132" s="168">
        <v>44192.326610049538</v>
      </c>
      <c r="FL132" s="168">
        <v>42106.732130219396</v>
      </c>
      <c r="FM132" s="168">
        <v>45453.249292285916</v>
      </c>
      <c r="FN132" s="168">
        <v>44398.459837225761</v>
      </c>
      <c r="FO132" s="168">
        <v>44956.909501061571</v>
      </c>
      <c r="FP132" s="168">
        <v>45506.515835102618</v>
      </c>
      <c r="FQ132" s="168">
        <v>41333.471337579613</v>
      </c>
      <c r="FR132" s="168">
        <v>44752.894550601559</v>
      </c>
      <c r="FS132" s="168">
        <v>2821.2650389242744</v>
      </c>
      <c r="FT132" s="168">
        <v>13563.618188251947</v>
      </c>
      <c r="FU132" s="168">
        <v>41287.845895258317</v>
      </c>
      <c r="FV132" s="168">
        <v>44588.179405520168</v>
      </c>
      <c r="FW132" s="168">
        <v>43604.794320594483</v>
      </c>
      <c r="FX132" s="168">
        <v>41435.744426751589</v>
      </c>
      <c r="FY132" s="168">
        <v>44349.986730360935</v>
      </c>
      <c r="FZ132" s="168">
        <v>43976.692321302187</v>
      </c>
      <c r="GA132" s="168">
        <v>45104.88543878273</v>
      </c>
    </row>
    <row r="133" spans="2:183">
      <c r="B133" s="96" t="s">
        <v>5</v>
      </c>
      <c r="C133" s="166" t="s">
        <v>36</v>
      </c>
      <c r="D133" s="169">
        <v>94691</v>
      </c>
      <c r="E133" s="170">
        <v>83440</v>
      </c>
      <c r="F133" s="170">
        <v>89400</v>
      </c>
      <c r="G133" s="170">
        <v>88052.6</v>
      </c>
      <c r="H133" s="170">
        <v>91307</v>
      </c>
      <c r="I133" s="170">
        <v>85232.6</v>
      </c>
      <c r="J133" s="170">
        <v>89042</v>
      </c>
      <c r="K133" s="170">
        <v>89871</v>
      </c>
      <c r="L133" s="170">
        <v>84842.6</v>
      </c>
      <c r="M133" s="170">
        <v>90716</v>
      </c>
      <c r="N133" s="170">
        <v>86707.6</v>
      </c>
      <c r="O133" s="170">
        <v>87758</v>
      </c>
      <c r="P133" s="170">
        <v>93131</v>
      </c>
      <c r="Q133" s="170">
        <v>83079</v>
      </c>
      <c r="R133" s="170">
        <v>86794</v>
      </c>
      <c r="S133" s="170">
        <v>85576.6</v>
      </c>
      <c r="T133" s="170">
        <v>90813</v>
      </c>
      <c r="U133" s="170">
        <v>85504.6</v>
      </c>
      <c r="V133" s="170">
        <v>88837</v>
      </c>
      <c r="W133" s="170">
        <v>89198</v>
      </c>
      <c r="X133" s="170">
        <v>85065.600000000006</v>
      </c>
      <c r="Y133" s="170">
        <v>90329</v>
      </c>
      <c r="Z133" s="170">
        <v>86110.6</v>
      </c>
      <c r="AA133" s="170">
        <v>88203</v>
      </c>
      <c r="AB133" s="170">
        <v>88373</v>
      </c>
      <c r="AC133" s="170">
        <v>81642</v>
      </c>
      <c r="AD133" s="170">
        <v>86654</v>
      </c>
      <c r="AE133" s="170">
        <v>84035</v>
      </c>
      <c r="AF133" s="170">
        <v>17269</v>
      </c>
      <c r="AG133" s="170">
        <v>85284</v>
      </c>
      <c r="AH133" s="170">
        <v>88177</v>
      </c>
      <c r="AI133" s="170">
        <v>88480</v>
      </c>
      <c r="AJ133" s="170">
        <v>84412</v>
      </c>
      <c r="AK133" s="170">
        <v>89343</v>
      </c>
      <c r="AL133" s="170">
        <v>86021.6</v>
      </c>
      <c r="AM133" s="170">
        <v>84628</v>
      </c>
      <c r="AN133" s="170">
        <v>88734</v>
      </c>
      <c r="AO133" s="170">
        <v>84965</v>
      </c>
      <c r="AP133" s="170">
        <v>86257</v>
      </c>
      <c r="AQ133" s="170">
        <v>83367.600000000006</v>
      </c>
      <c r="AR133" s="170">
        <v>89550</v>
      </c>
      <c r="AS133" s="170">
        <v>85204.6</v>
      </c>
      <c r="AT133" s="170">
        <v>88652</v>
      </c>
      <c r="AU133" s="170">
        <v>90443</v>
      </c>
      <c r="AV133" s="170">
        <v>84812.6</v>
      </c>
      <c r="AW133" s="170">
        <v>89028</v>
      </c>
      <c r="AX133" s="170">
        <v>86636.6</v>
      </c>
      <c r="AY133" s="170">
        <v>85210</v>
      </c>
      <c r="AZ133" s="170">
        <v>88437</v>
      </c>
      <c r="BA133" s="170">
        <v>81500</v>
      </c>
      <c r="BB133" s="170">
        <v>81371</v>
      </c>
      <c r="BC133" s="170">
        <v>77908</v>
      </c>
      <c r="BD133" s="170">
        <v>81084</v>
      </c>
      <c r="BE133" s="170">
        <v>79925</v>
      </c>
      <c r="BF133" s="170">
        <v>81766</v>
      </c>
      <c r="BG133" s="170">
        <v>84784</v>
      </c>
      <c r="BH133" s="170">
        <v>77011.600000000006</v>
      </c>
      <c r="BI133" s="170">
        <v>82782</v>
      </c>
      <c r="BJ133" s="170">
        <v>81009.600000000006</v>
      </c>
      <c r="BK133" s="170">
        <v>80100</v>
      </c>
      <c r="BL133" s="170">
        <v>89462</v>
      </c>
      <c r="BM133" s="170">
        <v>82859</v>
      </c>
      <c r="BN133" s="170">
        <v>82517</v>
      </c>
      <c r="BO133" s="170">
        <v>80843.600000000006</v>
      </c>
      <c r="BP133" s="170">
        <v>84440</v>
      </c>
      <c r="BQ133" s="170">
        <v>80551.600000000006</v>
      </c>
      <c r="BR133" s="170">
        <v>86756</v>
      </c>
      <c r="BS133" s="170">
        <v>87904</v>
      </c>
      <c r="BT133" s="170">
        <v>38252.959999999999</v>
      </c>
      <c r="BU133" s="170">
        <v>0</v>
      </c>
      <c r="BV133" s="170">
        <v>84006</v>
      </c>
      <c r="BW133" s="170">
        <v>89997</v>
      </c>
      <c r="BX133" s="170">
        <v>96361</v>
      </c>
      <c r="BY133" s="170">
        <v>87925</v>
      </c>
      <c r="BZ133" s="170">
        <v>95933</v>
      </c>
      <c r="CA133" s="170">
        <v>88628.6</v>
      </c>
      <c r="CB133" s="170">
        <v>88539</v>
      </c>
      <c r="CC133" s="170">
        <v>84915</v>
      </c>
      <c r="CD133" s="170">
        <v>94056</v>
      </c>
      <c r="CE133" s="170">
        <v>93790</v>
      </c>
      <c r="CF133" s="170">
        <v>90836</v>
      </c>
      <c r="CG133" s="170">
        <v>96022</v>
      </c>
      <c r="CH133" s="170">
        <v>94416.6</v>
      </c>
      <c r="CI133" s="170">
        <v>95978</v>
      </c>
      <c r="CJ133" s="170">
        <v>100118</v>
      </c>
      <c r="CK133" s="170">
        <v>93887</v>
      </c>
      <c r="CL133" s="170">
        <v>100419</v>
      </c>
      <c r="CM133" s="170">
        <v>92565.6</v>
      </c>
      <c r="CN133" s="170">
        <v>93202</v>
      </c>
      <c r="CO133" s="170">
        <v>90911.6</v>
      </c>
      <c r="CP133" s="170">
        <v>95837</v>
      </c>
      <c r="CQ133" s="170">
        <v>95079</v>
      </c>
      <c r="CR133" s="170">
        <v>91633.600000000006</v>
      </c>
      <c r="CS133" s="170">
        <v>95159</v>
      </c>
      <c r="CT133" s="170">
        <v>94250.6</v>
      </c>
      <c r="CU133" s="170">
        <v>96710</v>
      </c>
      <c r="CV133" s="170">
        <v>99374</v>
      </c>
      <c r="CW133" s="170">
        <v>90133</v>
      </c>
      <c r="CX133" s="170">
        <v>99663</v>
      </c>
      <c r="CY133" s="170">
        <v>92963</v>
      </c>
      <c r="CZ133" s="170">
        <v>17363</v>
      </c>
      <c r="DA133" s="170">
        <v>90572.6</v>
      </c>
      <c r="DB133" s="170">
        <v>93591</v>
      </c>
      <c r="DC133" s="170">
        <v>95708</v>
      </c>
      <c r="DD133" s="170">
        <v>90209</v>
      </c>
      <c r="DE133" s="170">
        <v>94968</v>
      </c>
      <c r="DF133" s="170">
        <v>95314.6</v>
      </c>
      <c r="DG133" s="170">
        <v>95445</v>
      </c>
      <c r="DH133" s="170">
        <v>99091</v>
      </c>
      <c r="DI133" s="170">
        <v>89771</v>
      </c>
      <c r="DJ133" s="170">
        <v>99687</v>
      </c>
      <c r="DK133" s="170">
        <v>92764.6</v>
      </c>
      <c r="DL133" s="170">
        <v>93459</v>
      </c>
      <c r="DM133" s="170">
        <v>89604.6</v>
      </c>
      <c r="DN133" s="170">
        <v>94381</v>
      </c>
      <c r="DO133" s="170">
        <v>95766</v>
      </c>
      <c r="DP133" s="170">
        <v>89239.6</v>
      </c>
      <c r="DQ133" s="170">
        <v>95849</v>
      </c>
      <c r="DR133" s="170">
        <v>95038.6</v>
      </c>
      <c r="DS133" s="170">
        <v>94895</v>
      </c>
      <c r="DT133" s="170">
        <v>98383</v>
      </c>
      <c r="DU133" s="170">
        <v>88884</v>
      </c>
      <c r="DV133" s="170">
        <v>98824</v>
      </c>
      <c r="DW133" s="170">
        <v>92276.6</v>
      </c>
      <c r="DX133" s="170">
        <v>92516</v>
      </c>
      <c r="DY133" s="170">
        <v>88335.6</v>
      </c>
      <c r="DZ133" s="170">
        <v>94985</v>
      </c>
      <c r="EA133" s="170">
        <v>94297</v>
      </c>
      <c r="EB133" s="170">
        <v>89611.6</v>
      </c>
      <c r="EC133" s="170">
        <v>95000</v>
      </c>
      <c r="ED133" s="170">
        <v>93643.6</v>
      </c>
      <c r="EE133" s="170">
        <v>94027</v>
      </c>
      <c r="EF133" s="170">
        <v>98308</v>
      </c>
      <c r="EG133" s="170">
        <v>92124</v>
      </c>
      <c r="EH133" s="170">
        <v>99032</v>
      </c>
      <c r="EI133" s="170">
        <v>79831.64</v>
      </c>
      <c r="EJ133" s="170">
        <v>20358.240000000002</v>
      </c>
      <c r="EK133" s="170">
        <v>88022</v>
      </c>
      <c r="EL133" s="170">
        <v>94436</v>
      </c>
      <c r="EM133" s="170">
        <v>95068</v>
      </c>
      <c r="EN133" s="170">
        <v>91469.6</v>
      </c>
      <c r="EO133" s="170">
        <v>95171</v>
      </c>
      <c r="EP133" s="170">
        <v>94359.6</v>
      </c>
      <c r="EQ133" s="170">
        <v>94797</v>
      </c>
      <c r="ER133" s="170">
        <v>96871</v>
      </c>
      <c r="ES133" s="170">
        <v>88218</v>
      </c>
      <c r="ET133" s="170">
        <v>96954</v>
      </c>
      <c r="EU133" s="170">
        <v>89461.6</v>
      </c>
      <c r="EV133" s="170">
        <v>91926</v>
      </c>
      <c r="EW133" s="170">
        <v>85509</v>
      </c>
      <c r="EX133" s="170">
        <v>93490</v>
      </c>
      <c r="EY133" s="170">
        <v>94223</v>
      </c>
      <c r="EZ133" s="170">
        <v>88837.6</v>
      </c>
      <c r="FA133" s="170">
        <v>93825</v>
      </c>
      <c r="FB133" s="170">
        <v>93311</v>
      </c>
      <c r="FC133" s="170">
        <v>93479</v>
      </c>
      <c r="FD133" s="170">
        <v>95029</v>
      </c>
      <c r="FE133" s="170">
        <v>85935</v>
      </c>
      <c r="FF133" s="170">
        <v>94186</v>
      </c>
      <c r="FG133" s="170">
        <v>84647.6</v>
      </c>
      <c r="FH133" s="170">
        <v>86967</v>
      </c>
      <c r="FI133" s="170">
        <v>84445.6</v>
      </c>
      <c r="FJ133" s="170">
        <v>92901</v>
      </c>
      <c r="FK133" s="170">
        <v>90687</v>
      </c>
      <c r="FL133" s="170">
        <v>86238.6</v>
      </c>
      <c r="FM133" s="170">
        <v>93560</v>
      </c>
      <c r="FN133" s="170">
        <v>91471.6</v>
      </c>
      <c r="FO133" s="170">
        <v>92429</v>
      </c>
      <c r="FP133" s="170">
        <v>93702</v>
      </c>
      <c r="FQ133" s="170">
        <v>85147</v>
      </c>
      <c r="FR133" s="170">
        <v>91970</v>
      </c>
      <c r="FS133" s="170">
        <v>5776.64</v>
      </c>
      <c r="FT133" s="170">
        <v>27676.2</v>
      </c>
      <c r="FU133" s="170">
        <v>84392.6</v>
      </c>
      <c r="FV133" s="170">
        <v>91577</v>
      </c>
      <c r="FW133" s="170">
        <v>89343</v>
      </c>
      <c r="FX133" s="170">
        <v>84714</v>
      </c>
      <c r="FY133" s="170">
        <v>91056</v>
      </c>
      <c r="FZ133" s="170">
        <v>90505.600000000006</v>
      </c>
      <c r="GA133" s="170">
        <v>92786</v>
      </c>
    </row>
    <row r="134" spans="2:183">
      <c r="B134" s="171" t="s">
        <v>5</v>
      </c>
      <c r="C134" s="172" t="s">
        <v>95</v>
      </c>
      <c r="D134" s="83">
        <v>0.87173184563264106</v>
      </c>
      <c r="E134" s="84">
        <v>0.8504566210045662</v>
      </c>
      <c r="F134" s="84">
        <v>0.82302253645603185</v>
      </c>
      <c r="G134" s="84">
        <v>0.83763888888888893</v>
      </c>
      <c r="H134" s="84">
        <v>0.84057850935336575</v>
      </c>
      <c r="I134" s="84">
        <v>0.81081240487062411</v>
      </c>
      <c r="J134" s="84">
        <v>0.81972676388275156</v>
      </c>
      <c r="K134" s="84">
        <v>0.82735859478568274</v>
      </c>
      <c r="L134" s="84">
        <v>0.80710235920852369</v>
      </c>
      <c r="M134" s="84">
        <v>0.83513772278686105</v>
      </c>
      <c r="N134" s="84">
        <v>0.82484398782343993</v>
      </c>
      <c r="O134" s="84">
        <v>0.8079061717484165</v>
      </c>
      <c r="P134" s="84">
        <v>0.85737037855354248</v>
      </c>
      <c r="Q134" s="84">
        <v>0.84677715264187869</v>
      </c>
      <c r="R134" s="84">
        <v>0.79903152157902491</v>
      </c>
      <c r="S134" s="84">
        <v>0.81408485540334863</v>
      </c>
      <c r="T134" s="84">
        <v>0.83603071144498453</v>
      </c>
      <c r="U134" s="84">
        <v>0.81339992389649929</v>
      </c>
      <c r="V134" s="84">
        <v>0.81783951981145975</v>
      </c>
      <c r="W134" s="84">
        <v>0.82116291059066138</v>
      </c>
      <c r="X134" s="84">
        <v>0.80922374429223753</v>
      </c>
      <c r="Y134" s="84">
        <v>0.83157497422300786</v>
      </c>
      <c r="Z134" s="84">
        <v>0.81916476407914773</v>
      </c>
      <c r="AA134" s="84">
        <v>0.81200287229341583</v>
      </c>
      <c r="AB134" s="84">
        <v>0.81356790396229195</v>
      </c>
      <c r="AC134" s="84">
        <v>0.83213062622309197</v>
      </c>
      <c r="AD134" s="84">
        <v>0.79774267196936222</v>
      </c>
      <c r="AE134" s="84">
        <v>0.79941971080669716</v>
      </c>
      <c r="AF134" s="84">
        <v>0.15897959935189276</v>
      </c>
      <c r="AG134" s="84">
        <v>0.81130136986301371</v>
      </c>
      <c r="AH134" s="84">
        <v>0.81176351450876416</v>
      </c>
      <c r="AI134" s="84">
        <v>0.81455295330681987</v>
      </c>
      <c r="AJ134" s="84">
        <v>0.80300608828006093</v>
      </c>
      <c r="AK134" s="84">
        <v>0.82249779054352634</v>
      </c>
      <c r="AL134" s="84">
        <v>0.81831811263318122</v>
      </c>
      <c r="AM134" s="84">
        <v>0.77909117690381502</v>
      </c>
      <c r="AN134" s="84">
        <v>0.81689129474149358</v>
      </c>
      <c r="AO134" s="84">
        <v>0.83613800976224217</v>
      </c>
      <c r="AP134" s="84">
        <v>0.79408786271910448</v>
      </c>
      <c r="AQ134" s="84">
        <v>0.79307077625570777</v>
      </c>
      <c r="AR134" s="84">
        <v>0.82440344675209898</v>
      </c>
      <c r="AS134" s="84">
        <v>0.81054604261796048</v>
      </c>
      <c r="AT134" s="84">
        <v>0.81613639711297692</v>
      </c>
      <c r="AU134" s="84">
        <v>0.83262446604801887</v>
      </c>
      <c r="AV134" s="84">
        <v>0.80681697108066974</v>
      </c>
      <c r="AW134" s="84">
        <v>0.81959787892178526</v>
      </c>
      <c r="AX134" s="84">
        <v>0.8241685692541858</v>
      </c>
      <c r="AY134" s="84">
        <v>0.78444910885255559</v>
      </c>
      <c r="AZ134" s="84">
        <v>0.81415709235528055</v>
      </c>
      <c r="BA134" s="84">
        <v>0.83068330071754726</v>
      </c>
      <c r="BB134" s="84">
        <v>0.74910701134187652</v>
      </c>
      <c r="BC134" s="84">
        <v>0.74113394216133943</v>
      </c>
      <c r="BD134" s="84">
        <v>0.74646486964206804</v>
      </c>
      <c r="BE134" s="84">
        <v>0.76032153729071539</v>
      </c>
      <c r="BF134" s="84">
        <v>0.75274340845485344</v>
      </c>
      <c r="BG134" s="84">
        <v>0.78052732361172483</v>
      </c>
      <c r="BH134" s="84">
        <v>0.73260654490106547</v>
      </c>
      <c r="BI134" s="84">
        <v>0.76209677419354838</v>
      </c>
      <c r="BJ134" s="84">
        <v>0.77063926940639271</v>
      </c>
      <c r="BK134" s="84">
        <v>0.73740609809986746</v>
      </c>
      <c r="BL134" s="84">
        <v>0.82359331271173963</v>
      </c>
      <c r="BM134" s="84">
        <v>0.84453481735159819</v>
      </c>
      <c r="BN134" s="84">
        <v>0.75965716600382971</v>
      </c>
      <c r="BO134" s="84">
        <v>0.76906012176560123</v>
      </c>
      <c r="BP134" s="84">
        <v>0.77736043599941085</v>
      </c>
      <c r="BQ134" s="84">
        <v>0.76628234398782347</v>
      </c>
      <c r="BR134" s="84">
        <v>0.79868169097068786</v>
      </c>
      <c r="BS134" s="84">
        <v>0.80925025776992199</v>
      </c>
      <c r="BT134" s="84">
        <v>0.36389802130898019</v>
      </c>
      <c r="BU134" s="84">
        <v>0</v>
      </c>
      <c r="BV134" s="84">
        <v>0.79914383561643831</v>
      </c>
      <c r="BW134" s="84">
        <v>0.82851855943437913</v>
      </c>
      <c r="BX134" s="84">
        <v>0.88710598026218879</v>
      </c>
      <c r="BY134" s="84">
        <v>0.89616968362687544</v>
      </c>
      <c r="BZ134" s="84">
        <v>0.88316578288407721</v>
      </c>
      <c r="CA134" s="84">
        <v>0.84311834094368343</v>
      </c>
      <c r="CB134" s="84">
        <v>0.81509611135660631</v>
      </c>
      <c r="CC134" s="84">
        <v>0.80779109589041098</v>
      </c>
      <c r="CD134" s="84">
        <v>0.86588599204595673</v>
      </c>
      <c r="CE134" s="84">
        <v>0.86343717778759754</v>
      </c>
      <c r="CF134" s="84">
        <v>0.86411719939117204</v>
      </c>
      <c r="CG134" s="84">
        <v>0.88398512299307708</v>
      </c>
      <c r="CH134" s="84">
        <v>0.89817922374429227</v>
      </c>
      <c r="CI134" s="84">
        <v>0.88358005597289735</v>
      </c>
      <c r="CJ134" s="84">
        <v>0.9216931801443512</v>
      </c>
      <c r="CK134" s="84">
        <v>0.92393914344197769</v>
      </c>
      <c r="CL134" s="84">
        <v>0.92446420680512598</v>
      </c>
      <c r="CM134" s="84">
        <v>0.88057077625570779</v>
      </c>
      <c r="CN134" s="84">
        <v>0.85802400942701429</v>
      </c>
      <c r="CO134" s="84">
        <v>0.86483637747336384</v>
      </c>
      <c r="CP134" s="84">
        <v>0.88228200029459425</v>
      </c>
      <c r="CQ134" s="84">
        <v>0.87530380026513477</v>
      </c>
      <c r="CR134" s="84">
        <v>0.87170471841704722</v>
      </c>
      <c r="CS134" s="84">
        <v>0.87604028575637061</v>
      </c>
      <c r="CT134" s="84">
        <v>0.89660007610350079</v>
      </c>
      <c r="CU134" s="84">
        <v>0.89031889821770516</v>
      </c>
      <c r="CV134" s="84">
        <v>0.91484386507585802</v>
      </c>
      <c r="CW134" s="84">
        <v>0.91867457599478153</v>
      </c>
      <c r="CX134" s="84">
        <v>0.91750441891294743</v>
      </c>
      <c r="CY134" s="84">
        <v>0.88435121765601221</v>
      </c>
      <c r="CZ134" s="84">
        <v>0.15984496980409485</v>
      </c>
      <c r="DA134" s="84">
        <v>0.86161149162861494</v>
      </c>
      <c r="DB134" s="84">
        <v>0.86160517012814852</v>
      </c>
      <c r="DC134" s="84">
        <v>0.88109441743997641</v>
      </c>
      <c r="DD134" s="84">
        <v>0.8581525875190259</v>
      </c>
      <c r="DE134" s="84">
        <v>0.87428192664604509</v>
      </c>
      <c r="DF134" s="84">
        <v>0.90672184170471848</v>
      </c>
      <c r="DG134" s="84">
        <v>0.87867322138753867</v>
      </c>
      <c r="DH134" s="84">
        <v>0.9122385476506113</v>
      </c>
      <c r="DI134" s="84">
        <v>0.91498491519895631</v>
      </c>
      <c r="DJ134" s="84">
        <v>0.91772536456031817</v>
      </c>
      <c r="DK134" s="84">
        <v>0.88246385083713852</v>
      </c>
      <c r="DL134" s="84">
        <v>0.86038996906760934</v>
      </c>
      <c r="DM134" s="84">
        <v>0.85240296803652971</v>
      </c>
      <c r="DN134" s="84">
        <v>0.86887796435410225</v>
      </c>
      <c r="DO134" s="84">
        <v>0.88162836942112244</v>
      </c>
      <c r="DP134" s="84">
        <v>0.8489307458143075</v>
      </c>
      <c r="DQ134" s="84">
        <v>0.88239247311827962</v>
      </c>
      <c r="DR134" s="84">
        <v>0.90409627092846279</v>
      </c>
      <c r="DS134" s="84">
        <v>0.87360988363529235</v>
      </c>
      <c r="DT134" s="84">
        <v>0.90572065105317423</v>
      </c>
      <c r="DU134" s="84">
        <v>0.90594422700587085</v>
      </c>
      <c r="DV134" s="84">
        <v>0.9097805273236117</v>
      </c>
      <c r="DW134" s="84">
        <v>0.87782153729071544</v>
      </c>
      <c r="DX134" s="84">
        <v>0.85170864633966714</v>
      </c>
      <c r="DY134" s="84">
        <v>0.84033105022831056</v>
      </c>
      <c r="DZ134" s="84">
        <v>0.87443842981293274</v>
      </c>
      <c r="EA134" s="84">
        <v>0.86810465458830466</v>
      </c>
      <c r="EB134" s="84">
        <v>0.85246955859969564</v>
      </c>
      <c r="EC134" s="84">
        <v>0.87457652084253945</v>
      </c>
      <c r="ED134" s="84">
        <v>0.89082572298325724</v>
      </c>
      <c r="EE134" s="84">
        <v>0.86561901605538372</v>
      </c>
      <c r="EF134" s="84">
        <v>0.90503019590514067</v>
      </c>
      <c r="EG134" s="84">
        <v>0.90658951346244687</v>
      </c>
      <c r="EH134" s="84">
        <v>0.91169538960082486</v>
      </c>
      <c r="EI134" s="84">
        <v>0.75943340943683413</v>
      </c>
      <c r="EJ134" s="84">
        <v>0.1874193548387097</v>
      </c>
      <c r="EK134" s="84">
        <v>0.83734779299847795</v>
      </c>
      <c r="EL134" s="84">
        <v>0.86938429812932683</v>
      </c>
      <c r="EM134" s="84">
        <v>0.87520253351008981</v>
      </c>
      <c r="EN134" s="84">
        <v>0.87014459665144606</v>
      </c>
      <c r="EO134" s="84">
        <v>0.87615075858005598</v>
      </c>
      <c r="EP134" s="84">
        <v>0.8976369863013699</v>
      </c>
      <c r="EQ134" s="84">
        <v>0.87270768890852846</v>
      </c>
      <c r="ER134" s="84">
        <v>0.89180107526881724</v>
      </c>
      <c r="ES134" s="84">
        <v>0.8991560665362035</v>
      </c>
      <c r="ET134" s="84">
        <v>0.89256517896597432</v>
      </c>
      <c r="EU134" s="84">
        <v>0.85104261796042624</v>
      </c>
      <c r="EV134" s="84">
        <v>0.84627706584180296</v>
      </c>
      <c r="EW134" s="84">
        <v>0.81344178082191776</v>
      </c>
      <c r="EX134" s="84">
        <v>0.86067535719546329</v>
      </c>
      <c r="EY134" s="84">
        <v>0.8674234055089115</v>
      </c>
      <c r="EZ134" s="84">
        <v>0.84510654490106552</v>
      </c>
      <c r="FA134" s="84">
        <v>0.86375939019001324</v>
      </c>
      <c r="FB134" s="84">
        <v>0.88766171993911724</v>
      </c>
      <c r="FC134" s="84">
        <v>0.86057409044041833</v>
      </c>
      <c r="FD134" s="84">
        <v>0.87484349683311236</v>
      </c>
      <c r="FE134" s="84">
        <v>0.87588674168297453</v>
      </c>
      <c r="FF134" s="84">
        <v>0.86708278096921487</v>
      </c>
      <c r="FG134" s="84">
        <v>0.80524733637747337</v>
      </c>
      <c r="FH134" s="84">
        <v>0.80062417145382236</v>
      </c>
      <c r="FI134" s="84">
        <v>0.80332572298325733</v>
      </c>
      <c r="FJ134" s="84">
        <v>0.85525298276623951</v>
      </c>
      <c r="FK134" s="84">
        <v>0.83487074679628814</v>
      </c>
      <c r="FL134" s="84">
        <v>0.82038242009132423</v>
      </c>
      <c r="FM134" s="84">
        <v>0.86131978200029458</v>
      </c>
      <c r="FN134" s="84">
        <v>0.87016362252663626</v>
      </c>
      <c r="FO134" s="84">
        <v>0.8509077183679481</v>
      </c>
      <c r="FP134" s="84">
        <v>0.8626270437472382</v>
      </c>
      <c r="FQ134" s="84">
        <v>0.86785510437051538</v>
      </c>
      <c r="FR134" s="84">
        <v>0.84668213286198257</v>
      </c>
      <c r="FS134" s="84">
        <v>5.4952815829528164E-2</v>
      </c>
      <c r="FT134" s="84">
        <v>0.25478899690676093</v>
      </c>
      <c r="FU134" s="84">
        <v>0.80282153729071548</v>
      </c>
      <c r="FV134" s="84">
        <v>0.84306414788628659</v>
      </c>
      <c r="FW134" s="84">
        <v>0.82249779054352634</v>
      </c>
      <c r="FX134" s="84">
        <v>0.80587899543378994</v>
      </c>
      <c r="FY134" s="84">
        <v>0.83826778612461339</v>
      </c>
      <c r="FZ134" s="84">
        <v>0.86097412480974134</v>
      </c>
      <c r="GA134" s="84">
        <v>0.85419428487258797</v>
      </c>
    </row>
    <row r="135" spans="2:183">
      <c r="B135" s="96" t="s">
        <v>5</v>
      </c>
      <c r="C135" s="166" t="s">
        <v>269</v>
      </c>
      <c r="D135" s="169">
        <v>1038417.44</v>
      </c>
      <c r="E135" s="170">
        <v>917144.62</v>
      </c>
      <c r="F135" s="170">
        <v>985456.94</v>
      </c>
      <c r="G135" s="170">
        <v>969213.69</v>
      </c>
      <c r="H135" s="170">
        <v>1004897.44</v>
      </c>
      <c r="I135" s="170">
        <v>941337.12</v>
      </c>
      <c r="J135" s="170">
        <v>982278.44</v>
      </c>
      <c r="K135" s="170">
        <v>990452.06</v>
      </c>
      <c r="L135" s="170">
        <v>937383.31</v>
      </c>
      <c r="M135" s="170">
        <v>998861.62</v>
      </c>
      <c r="N135" s="170">
        <v>956009.81</v>
      </c>
      <c r="O135" s="170">
        <v>969384</v>
      </c>
      <c r="P135" s="170">
        <v>1023001.19</v>
      </c>
      <c r="Q135" s="170">
        <v>913452.44</v>
      </c>
      <c r="R135" s="170">
        <v>959683.38</v>
      </c>
      <c r="S135" s="170">
        <v>944737.75</v>
      </c>
      <c r="T135" s="170">
        <v>999894</v>
      </c>
      <c r="U135" s="170">
        <v>943818.69</v>
      </c>
      <c r="V135" s="170">
        <v>980224.38</v>
      </c>
      <c r="W135" s="170">
        <v>983697.62</v>
      </c>
      <c r="X135" s="170">
        <v>939563.56</v>
      </c>
      <c r="Y135" s="170">
        <v>994942.06</v>
      </c>
      <c r="Z135" s="170">
        <v>950021.94</v>
      </c>
      <c r="AA135" s="170">
        <v>973879.44</v>
      </c>
      <c r="AB135" s="170">
        <v>975348.06</v>
      </c>
      <c r="AC135" s="170">
        <v>899265.75</v>
      </c>
      <c r="AD135" s="170">
        <v>958155.5</v>
      </c>
      <c r="AE135" s="170">
        <v>929232.56</v>
      </c>
      <c r="AF135" s="170">
        <v>190440.42</v>
      </c>
      <c r="AG135" s="170">
        <v>941519.75</v>
      </c>
      <c r="AH135" s="170">
        <v>973629.69</v>
      </c>
      <c r="AI135" s="170">
        <v>976526.25</v>
      </c>
      <c r="AJ135" s="170">
        <v>932976.5</v>
      </c>
      <c r="AK135" s="170">
        <v>985071.88</v>
      </c>
      <c r="AL135" s="170">
        <v>949176.69</v>
      </c>
      <c r="AM135" s="170">
        <v>937979.62</v>
      </c>
      <c r="AN135" s="170">
        <v>979061.12</v>
      </c>
      <c r="AO135" s="170">
        <v>935375.5</v>
      </c>
      <c r="AP135" s="170">
        <v>954308.38</v>
      </c>
      <c r="AQ135" s="170">
        <v>922568.44</v>
      </c>
      <c r="AR135" s="170">
        <v>987242.75</v>
      </c>
      <c r="AS135" s="170">
        <v>940658.88</v>
      </c>
      <c r="AT135" s="170">
        <v>978210.06</v>
      </c>
      <c r="AU135" s="170">
        <v>996348.62</v>
      </c>
      <c r="AV135" s="170">
        <v>937172.56</v>
      </c>
      <c r="AW135" s="170">
        <v>981940.19</v>
      </c>
      <c r="AX135" s="170">
        <v>955264.81</v>
      </c>
      <c r="AY135" s="170">
        <v>943857.44</v>
      </c>
      <c r="AZ135" s="170">
        <v>976400.75</v>
      </c>
      <c r="BA135" s="170">
        <v>897881.81</v>
      </c>
      <c r="BB135" s="170">
        <v>906095.81</v>
      </c>
      <c r="BC135" s="170">
        <v>868769.5</v>
      </c>
      <c r="BD135" s="170">
        <v>903490.56000000006</v>
      </c>
      <c r="BE135" s="170">
        <v>888822.5</v>
      </c>
      <c r="BF135" s="170">
        <v>910362.75</v>
      </c>
      <c r="BG135" s="170">
        <v>940326.12</v>
      </c>
      <c r="BH135" s="170">
        <v>859890.94</v>
      </c>
      <c r="BI135" s="170">
        <v>920396.94</v>
      </c>
      <c r="BJ135" s="170">
        <v>899718.25</v>
      </c>
      <c r="BK135" s="170">
        <v>893600.25</v>
      </c>
      <c r="BL135" s="170">
        <v>986472.94</v>
      </c>
      <c r="BM135" s="170">
        <v>911296.94</v>
      </c>
      <c r="BN135" s="170">
        <v>917646.19</v>
      </c>
      <c r="BO135" s="170">
        <v>897842.94</v>
      </c>
      <c r="BP135" s="170">
        <v>937007.06</v>
      </c>
      <c r="BQ135" s="170">
        <v>895122.5</v>
      </c>
      <c r="BR135" s="170">
        <v>959894.12</v>
      </c>
      <c r="BS135" s="170">
        <v>971451.88</v>
      </c>
      <c r="BT135" s="170">
        <v>424370.66</v>
      </c>
      <c r="BU135" s="170">
        <v>0</v>
      </c>
      <c r="BV135" s="170">
        <v>923332.75</v>
      </c>
      <c r="BW135" s="170">
        <v>991730.75</v>
      </c>
      <c r="BX135" s="170">
        <v>1045948.12</v>
      </c>
      <c r="BY135" s="170">
        <v>953384.44</v>
      </c>
      <c r="BZ135" s="170">
        <v>1041463.06</v>
      </c>
      <c r="CA135" s="170">
        <v>966790.44</v>
      </c>
      <c r="CB135" s="170">
        <v>969098.88</v>
      </c>
      <c r="CC135" s="170">
        <v>930162.12</v>
      </c>
      <c r="CD135" s="170">
        <v>1023511.38</v>
      </c>
      <c r="CE135" s="170">
        <v>1020911.19</v>
      </c>
      <c r="CF135" s="170">
        <v>988676.38</v>
      </c>
      <c r="CG135" s="170">
        <v>1042854.88</v>
      </c>
      <c r="CH135" s="170">
        <v>1023951.06</v>
      </c>
      <c r="CI135" s="170">
        <v>1042464.81</v>
      </c>
      <c r="CJ135" s="170">
        <v>1088214.1200000001</v>
      </c>
      <c r="CK135" s="170">
        <v>1020317.56</v>
      </c>
      <c r="CL135" s="170">
        <v>1091181</v>
      </c>
      <c r="CM135" s="170">
        <v>1010202.69</v>
      </c>
      <c r="CN135" s="170">
        <v>1019557.69</v>
      </c>
      <c r="CO135" s="170">
        <v>993741.56</v>
      </c>
      <c r="CP135" s="170">
        <v>1045815.25</v>
      </c>
      <c r="CQ135" s="170">
        <v>1038450.19</v>
      </c>
      <c r="CR135" s="170">
        <v>1001188.44</v>
      </c>
      <c r="CS135" s="170">
        <v>1039226.44</v>
      </c>
      <c r="CT135" s="170">
        <v>1027002.75</v>
      </c>
      <c r="CU135" s="170">
        <v>1054534.1200000001</v>
      </c>
      <c r="CV135" s="170">
        <v>1085746.8799999999</v>
      </c>
      <c r="CW135" s="170">
        <v>984443.69</v>
      </c>
      <c r="CX135" s="170">
        <v>1088612.25</v>
      </c>
      <c r="CY135" s="170">
        <v>1018927.88</v>
      </c>
      <c r="CZ135" s="170">
        <v>191510.58</v>
      </c>
      <c r="DA135" s="170">
        <v>994971.31</v>
      </c>
      <c r="DB135" s="170">
        <v>1028340.38</v>
      </c>
      <c r="DC135" s="170">
        <v>1049428</v>
      </c>
      <c r="DD135" s="170">
        <v>991406.75</v>
      </c>
      <c r="DE135" s="170">
        <v>1042035.94</v>
      </c>
      <c r="DF135" s="170">
        <v>1042309.44</v>
      </c>
      <c r="DG135" s="170">
        <v>1046660.44</v>
      </c>
      <c r="DH135" s="170">
        <v>1082951.1200000001</v>
      </c>
      <c r="DI135" s="170">
        <v>980821.5</v>
      </c>
      <c r="DJ135" s="170">
        <v>1088843.8799999999</v>
      </c>
      <c r="DK135" s="170">
        <v>1016886.88</v>
      </c>
      <c r="DL135" s="170">
        <v>1026580.5</v>
      </c>
      <c r="DM135" s="170">
        <v>985335.12</v>
      </c>
      <c r="DN135" s="170">
        <v>1036214.25</v>
      </c>
      <c r="DO135" s="170">
        <v>1050005.1200000001</v>
      </c>
      <c r="DP135" s="170">
        <v>981885.43999999994</v>
      </c>
      <c r="DQ135" s="170">
        <v>1050849.75</v>
      </c>
      <c r="DR135" s="170">
        <v>1039604.5</v>
      </c>
      <c r="DS135" s="170">
        <v>1041133.31</v>
      </c>
      <c r="DT135" s="170">
        <v>1075894.8799999999</v>
      </c>
      <c r="DU135" s="170">
        <v>972055.75</v>
      </c>
      <c r="DV135" s="170">
        <v>1080233.3799999999</v>
      </c>
      <c r="DW135" s="170">
        <v>1011952.06</v>
      </c>
      <c r="DX135" s="170">
        <v>1017210.69</v>
      </c>
      <c r="DY135" s="170">
        <v>972747.56</v>
      </c>
      <c r="DZ135" s="170">
        <v>1042178.06</v>
      </c>
      <c r="EA135" s="170">
        <v>1035056.25</v>
      </c>
      <c r="EB135" s="170">
        <v>985445.69</v>
      </c>
      <c r="EC135" s="170">
        <v>1042243.06</v>
      </c>
      <c r="ED135" s="170">
        <v>1025779.06</v>
      </c>
      <c r="EE135" s="170">
        <v>1032624.81</v>
      </c>
      <c r="EF135" s="170">
        <v>1075146.3799999999</v>
      </c>
      <c r="EG135" s="170">
        <v>1007507.19</v>
      </c>
      <c r="EH135" s="170">
        <v>1082271.3799999999</v>
      </c>
      <c r="EI135" s="170">
        <v>875594.62</v>
      </c>
      <c r="EJ135" s="170">
        <v>224476.48</v>
      </c>
      <c r="EK135" s="170">
        <v>969660.88</v>
      </c>
      <c r="EL135" s="170">
        <v>1036725.31</v>
      </c>
      <c r="EM135" s="170">
        <v>1042977.62</v>
      </c>
      <c r="EN135" s="170">
        <v>1004004.88</v>
      </c>
      <c r="EO135" s="170">
        <v>1043981.12</v>
      </c>
      <c r="EP135" s="170">
        <v>1032846.44</v>
      </c>
      <c r="EQ135" s="170">
        <v>1040223.56</v>
      </c>
      <c r="ER135" s="170">
        <v>1060820.6200000001</v>
      </c>
      <c r="ES135" s="170">
        <v>965332.88</v>
      </c>
      <c r="ET135" s="170">
        <v>1061432.75</v>
      </c>
      <c r="EU135" s="170">
        <v>983669.56</v>
      </c>
      <c r="EV135" s="170">
        <v>1011526.31</v>
      </c>
      <c r="EW135" s="170">
        <v>944637.43999999994</v>
      </c>
      <c r="EX135" s="170">
        <v>1027340.62</v>
      </c>
      <c r="EY135" s="170">
        <v>1034317.94</v>
      </c>
      <c r="EZ135" s="170">
        <v>977585.81</v>
      </c>
      <c r="FA135" s="170">
        <v>1030318.81</v>
      </c>
      <c r="FB135" s="170">
        <v>1022556.31</v>
      </c>
      <c r="FC135" s="170">
        <v>1027197.4399999999</v>
      </c>
      <c r="FD135" s="170">
        <v>1042093.62</v>
      </c>
      <c r="FE135" s="170">
        <v>942247.31</v>
      </c>
      <c r="FF135" s="170">
        <v>1033583.19</v>
      </c>
      <c r="FG135" s="170">
        <v>936007.81</v>
      </c>
      <c r="FH135" s="170">
        <v>962065.12</v>
      </c>
      <c r="FI135" s="170">
        <v>934034.12</v>
      </c>
      <c r="FJ135" s="170">
        <v>1021009.88</v>
      </c>
      <c r="FK135" s="170">
        <v>999100.12</v>
      </c>
      <c r="FL135" s="170">
        <v>951949</v>
      </c>
      <c r="FM135" s="170">
        <v>1027607.06</v>
      </c>
      <c r="FN135" s="170">
        <v>1003760.38</v>
      </c>
      <c r="FO135" s="170">
        <v>1016385.81</v>
      </c>
      <c r="FP135" s="170">
        <v>1028811.31</v>
      </c>
      <c r="FQ135" s="170">
        <v>934467.12</v>
      </c>
      <c r="FR135" s="170">
        <v>1011773.4399999999</v>
      </c>
      <c r="FS135" s="170">
        <v>63783.16</v>
      </c>
      <c r="FT135" s="170">
        <v>306646.28000000003</v>
      </c>
      <c r="FU135" s="170">
        <v>933435.62</v>
      </c>
      <c r="FV135" s="170">
        <v>1008049.56</v>
      </c>
      <c r="FW135" s="170">
        <v>985817.19</v>
      </c>
      <c r="FX135" s="170">
        <v>936779.31</v>
      </c>
      <c r="FY135" s="170">
        <v>1002664.5</v>
      </c>
      <c r="FZ135" s="170">
        <v>994225.06</v>
      </c>
      <c r="GA135" s="170">
        <v>1019731.25</v>
      </c>
    </row>
    <row r="136" spans="2:183">
      <c r="B136" s="171" t="s">
        <v>5</v>
      </c>
      <c r="C136" s="172" t="s">
        <v>270</v>
      </c>
      <c r="D136" s="455">
        <v>10.966379486962857</v>
      </c>
      <c r="E136" s="456">
        <v>10.991666107382549</v>
      </c>
      <c r="F136" s="456">
        <v>11.023008277404921</v>
      </c>
      <c r="G136" s="456">
        <v>11.007212620638118</v>
      </c>
      <c r="H136" s="456">
        <v>11.005699891574578</v>
      </c>
      <c r="I136" s="456">
        <v>11.044331863629644</v>
      </c>
      <c r="J136" s="456">
        <v>11.031630466521417</v>
      </c>
      <c r="K136" s="456">
        <v>11.020819396690813</v>
      </c>
      <c r="L136" s="456">
        <v>11.04849816012239</v>
      </c>
      <c r="M136" s="456">
        <v>11.010864897041316</v>
      </c>
      <c r="N136" s="456">
        <v>11.025674912003099</v>
      </c>
      <c r="O136" s="456">
        <v>11.046104058889219</v>
      </c>
      <c r="P136" s="456">
        <v>10.984539949103949</v>
      </c>
      <c r="Q136" s="456">
        <v>10.994985977202422</v>
      </c>
      <c r="R136" s="456">
        <v>11.057024448694611</v>
      </c>
      <c r="S136" s="456">
        <v>11.039673812701135</v>
      </c>
      <c r="T136" s="456">
        <v>11.010472068976908</v>
      </c>
      <c r="U136" s="456">
        <v>11.038221218507541</v>
      </c>
      <c r="V136" s="456">
        <v>11.033965352274389</v>
      </c>
      <c r="W136" s="456">
        <v>11.028247494338437</v>
      </c>
      <c r="X136" s="456">
        <v>11.045164672911259</v>
      </c>
      <c r="Y136" s="456">
        <v>11.014647123293738</v>
      </c>
      <c r="Z136" s="456">
        <v>11.032578335303667</v>
      </c>
      <c r="AA136" s="456">
        <v>11.041341450971055</v>
      </c>
      <c r="AB136" s="456">
        <v>11.036720038925917</v>
      </c>
      <c r="AC136" s="456">
        <v>11.014744249283456</v>
      </c>
      <c r="AD136" s="456">
        <v>11.057256445172756</v>
      </c>
      <c r="AE136" s="456">
        <v>11.0576850121973</v>
      </c>
      <c r="AF136" s="456">
        <v>11.027877699924721</v>
      </c>
      <c r="AG136" s="456">
        <v>11.039816964495099</v>
      </c>
      <c r="AH136" s="456">
        <v>11.041764745908797</v>
      </c>
      <c r="AI136" s="456">
        <v>11.036689082278482</v>
      </c>
      <c r="AJ136" s="456">
        <v>11.052652466473962</v>
      </c>
      <c r="AK136" s="456">
        <v>11.025730947024389</v>
      </c>
      <c r="AL136" s="456">
        <v>11.034166883666426</v>
      </c>
      <c r="AM136" s="456">
        <v>11.083561232688945</v>
      </c>
      <c r="AN136" s="456">
        <v>11.033663759100232</v>
      </c>
      <c r="AO136" s="456">
        <v>11.008950744424174</v>
      </c>
      <c r="AP136" s="456">
        <v>11.063547074440335</v>
      </c>
      <c r="AQ136" s="456">
        <v>11.066270829434934</v>
      </c>
      <c r="AR136" s="456">
        <v>11.024486320491345</v>
      </c>
      <c r="AS136" s="456">
        <v>11.040001126699732</v>
      </c>
      <c r="AT136" s="456">
        <v>11.034269503226097</v>
      </c>
      <c r="AU136" s="456">
        <v>11.016315469411673</v>
      </c>
      <c r="AV136" s="456">
        <v>11.04992135602493</v>
      </c>
      <c r="AW136" s="456">
        <v>11.029565866918272</v>
      </c>
      <c r="AX136" s="456">
        <v>11.026111481752515</v>
      </c>
      <c r="AY136" s="456">
        <v>11.076838868677385</v>
      </c>
      <c r="AZ136" s="456">
        <v>11.040636272148536</v>
      </c>
      <c r="BA136" s="456">
        <v>11.01695472392638</v>
      </c>
      <c r="BB136" s="456">
        <v>11.135365302134668</v>
      </c>
      <c r="BC136" s="456">
        <v>11.151223237664938</v>
      </c>
      <c r="BD136" s="456">
        <v>11.142649104632234</v>
      </c>
      <c r="BE136" s="456">
        <v>11.120706912730686</v>
      </c>
      <c r="BF136" s="456">
        <v>11.133756695937187</v>
      </c>
      <c r="BG136" s="456">
        <v>11.090844027174938</v>
      </c>
      <c r="BH136" s="456">
        <v>11.165732694814805</v>
      </c>
      <c r="BI136" s="456">
        <v>11.118322099007029</v>
      </c>
      <c r="BJ136" s="456">
        <v>11.106316411882048</v>
      </c>
      <c r="BK136" s="456">
        <v>11.156058052434457</v>
      </c>
      <c r="BL136" s="456">
        <v>11.026725760658156</v>
      </c>
      <c r="BM136" s="456">
        <v>10.998164834236473</v>
      </c>
      <c r="BN136" s="456">
        <v>11.120692584558332</v>
      </c>
      <c r="BO136" s="456">
        <v>11.10592477326591</v>
      </c>
      <c r="BP136" s="456">
        <v>11.096720274751304</v>
      </c>
      <c r="BQ136" s="456">
        <v>11.112411174948727</v>
      </c>
      <c r="BR136" s="456">
        <v>11.064296648070451</v>
      </c>
      <c r="BS136" s="456">
        <v>11.051281852930469</v>
      </c>
      <c r="BT136" s="456">
        <v>11.093799277232401</v>
      </c>
      <c r="BU136" s="456" t="e">
        <v>#DIV/0!</v>
      </c>
      <c r="BV136" s="456">
        <v>10.991271456800705</v>
      </c>
      <c r="BW136" s="456">
        <v>11.019597875484738</v>
      </c>
      <c r="BX136" s="456">
        <v>10.854475565840952</v>
      </c>
      <c r="BY136" s="456">
        <v>10.843155416548194</v>
      </c>
      <c r="BZ136" s="456">
        <v>10.856150229847914</v>
      </c>
      <c r="CA136" s="456">
        <v>10.90833478132341</v>
      </c>
      <c r="CB136" s="456">
        <v>10.945446413444923</v>
      </c>
      <c r="CC136" s="456">
        <v>10.95403780250839</v>
      </c>
      <c r="CD136" s="456">
        <v>10.881936080632814</v>
      </c>
      <c r="CE136" s="456">
        <v>10.885075061307175</v>
      </c>
      <c r="CF136" s="456">
        <v>10.884191069619975</v>
      </c>
      <c r="CG136" s="456">
        <v>10.860582783112203</v>
      </c>
      <c r="CH136" s="456">
        <v>10.845032123588437</v>
      </c>
      <c r="CI136" s="456">
        <v>10.861497530684115</v>
      </c>
      <c r="CJ136" s="456">
        <v>10.869315407818775</v>
      </c>
      <c r="CK136" s="456">
        <v>10.867506257522342</v>
      </c>
      <c r="CL136" s="456">
        <v>10.866280285603322</v>
      </c>
      <c r="CM136" s="456">
        <v>10.913370517773339</v>
      </c>
      <c r="CN136" s="456">
        <v>10.939225445805883</v>
      </c>
      <c r="CO136" s="456">
        <v>10.930855468389073</v>
      </c>
      <c r="CP136" s="456">
        <v>10.912437263269927</v>
      </c>
      <c r="CQ136" s="456">
        <v>10.921972149475698</v>
      </c>
      <c r="CR136" s="456">
        <v>10.925997014195666</v>
      </c>
      <c r="CS136" s="456">
        <v>10.920947466871237</v>
      </c>
      <c r="CT136" s="456">
        <v>10.896511534144079</v>
      </c>
      <c r="CU136" s="456">
        <v>10.904085616792473</v>
      </c>
      <c r="CV136" s="456">
        <v>10.92586471310403</v>
      </c>
      <c r="CW136" s="456">
        <v>10.922122751933253</v>
      </c>
      <c r="CX136" s="456">
        <v>10.922932783480329</v>
      </c>
      <c r="CY136" s="456">
        <v>10.960574422081903</v>
      </c>
      <c r="CZ136" s="456">
        <v>11.029809364741116</v>
      </c>
      <c r="DA136" s="456">
        <v>10.985345568085712</v>
      </c>
      <c r="DB136" s="456">
        <v>10.987599021273413</v>
      </c>
      <c r="DC136" s="456">
        <v>10.964893216867974</v>
      </c>
      <c r="DD136" s="456">
        <v>10.990109080025274</v>
      </c>
      <c r="DE136" s="456">
        <v>10.972495366860416</v>
      </c>
      <c r="DF136" s="456">
        <v>10.935464661237626</v>
      </c>
      <c r="DG136" s="456">
        <v>10.966110744407773</v>
      </c>
      <c r="DH136" s="456">
        <v>10.928854487289462</v>
      </c>
      <c r="DI136" s="456">
        <v>10.925816800525782</v>
      </c>
      <c r="DJ136" s="456">
        <v>10.922626621324746</v>
      </c>
      <c r="DK136" s="456">
        <v>10.962014389109639</v>
      </c>
      <c r="DL136" s="456">
        <v>10.984287227554329</v>
      </c>
      <c r="DM136" s="456">
        <v>10.996479198612571</v>
      </c>
      <c r="DN136" s="456">
        <v>10.979055636197964</v>
      </c>
      <c r="DO136" s="456">
        <v>10.964278762817703</v>
      </c>
      <c r="DP136" s="456">
        <v>11.002799653965278</v>
      </c>
      <c r="DQ136" s="456">
        <v>10.963596385982118</v>
      </c>
      <c r="DR136" s="456">
        <v>10.938760671979596</v>
      </c>
      <c r="DS136" s="456">
        <v>10.97142431108067</v>
      </c>
      <c r="DT136" s="456">
        <v>10.935780368559607</v>
      </c>
      <c r="DU136" s="456">
        <v>10.936228680077404</v>
      </c>
      <c r="DV136" s="456">
        <v>10.930880960090665</v>
      </c>
      <c r="DW136" s="456">
        <v>10.966507868733785</v>
      </c>
      <c r="DX136" s="456">
        <v>10.994970491590642</v>
      </c>
      <c r="DY136" s="456">
        <v>11.011953957407885</v>
      </c>
      <c r="DZ136" s="456">
        <v>10.972027793862189</v>
      </c>
      <c r="EA136" s="456">
        <v>10.976555457755815</v>
      </c>
      <c r="EB136" s="456">
        <v>10.996854090318664</v>
      </c>
      <c r="EC136" s="456">
        <v>10.97097957894737</v>
      </c>
      <c r="ED136" s="456">
        <v>10.954075452033027</v>
      </c>
      <c r="EE136" s="456">
        <v>10.982215852893319</v>
      </c>
      <c r="EF136" s="456">
        <v>10.936509541441184</v>
      </c>
      <c r="EG136" s="456">
        <v>10.936424710173243</v>
      </c>
      <c r="EH136" s="456">
        <v>10.928501696421357</v>
      </c>
      <c r="EI136" s="456">
        <v>10.968014937435834</v>
      </c>
      <c r="EJ136" s="456">
        <v>11.026320546373361</v>
      </c>
      <c r="EK136" s="456">
        <v>11.016119606462022</v>
      </c>
      <c r="EL136" s="456">
        <v>10.978073086534797</v>
      </c>
      <c r="EM136" s="456">
        <v>10.970858964109901</v>
      </c>
      <c r="EN136" s="456">
        <v>10.976377725495682</v>
      </c>
      <c r="EO136" s="456">
        <v>10.969529793739689</v>
      </c>
      <c r="EP136" s="456">
        <v>10.945854369878633</v>
      </c>
      <c r="EQ136" s="456">
        <v>10.973169615072207</v>
      </c>
      <c r="ER136" s="456">
        <v>10.950858564482663</v>
      </c>
      <c r="ES136" s="456">
        <v>10.942584053141083</v>
      </c>
      <c r="ET136" s="456">
        <v>10.947797409080595</v>
      </c>
      <c r="EU136" s="456">
        <v>10.995438936929364</v>
      </c>
      <c r="EV136" s="456">
        <v>11.003701999434329</v>
      </c>
      <c r="EW136" s="456">
        <v>11.04722824498006</v>
      </c>
      <c r="EX136" s="456">
        <v>10.988775484008984</v>
      </c>
      <c r="EY136" s="456">
        <v>10.977340352143319</v>
      </c>
      <c r="EZ136" s="456">
        <v>11.004189780003061</v>
      </c>
      <c r="FA136" s="456">
        <v>10.981282280841993</v>
      </c>
      <c r="FB136" s="456">
        <v>10.958582696573824</v>
      </c>
      <c r="FC136" s="456">
        <v>10.988536890638539</v>
      </c>
      <c r="FD136" s="456">
        <v>10.966058992518073</v>
      </c>
      <c r="FE136" s="456">
        <v>10.964651306219817</v>
      </c>
      <c r="FF136" s="456">
        <v>10.973851634000805</v>
      </c>
      <c r="FG136" s="456">
        <v>11.057700513658981</v>
      </c>
      <c r="FH136" s="456">
        <v>11.062415858889004</v>
      </c>
      <c r="FI136" s="456">
        <v>11.060779010392489</v>
      </c>
      <c r="FJ136" s="456">
        <v>10.990300212053691</v>
      </c>
      <c r="FK136" s="456">
        <v>11.017015889818827</v>
      </c>
      <c r="FL136" s="456">
        <v>11.038548863270043</v>
      </c>
      <c r="FM136" s="456">
        <v>10.983401667379223</v>
      </c>
      <c r="FN136" s="456">
        <v>10.973464769392903</v>
      </c>
      <c r="FO136" s="456">
        <v>10.996395179002262</v>
      </c>
      <c r="FP136" s="456">
        <v>10.979608866406267</v>
      </c>
      <c r="FQ136" s="456">
        <v>10.97475096010429</v>
      </c>
      <c r="FR136" s="456">
        <v>11.001124714580842</v>
      </c>
      <c r="FS136" s="456">
        <v>11.041567416352759</v>
      </c>
      <c r="FT136" s="456">
        <v>11.07978262911816</v>
      </c>
      <c r="FU136" s="456">
        <v>11.060633515260816</v>
      </c>
      <c r="FV136" s="456">
        <v>11.007671795319785</v>
      </c>
      <c r="FW136" s="456">
        <v>11.034073066720392</v>
      </c>
      <c r="FX136" s="456">
        <v>11.058140449040302</v>
      </c>
      <c r="FY136" s="456">
        <v>11.011514891934633</v>
      </c>
      <c r="FZ136" s="456">
        <v>10.985232515999011</v>
      </c>
      <c r="GA136" s="456">
        <v>10.990141292867458</v>
      </c>
    </row>
    <row r="137" spans="2:183">
      <c r="B137" s="96" t="s">
        <v>5</v>
      </c>
      <c r="C137" s="166" t="s">
        <v>37</v>
      </c>
      <c r="D137" s="99">
        <v>2429898</v>
      </c>
      <c r="E137" s="87">
        <v>2146119</v>
      </c>
      <c r="F137" s="87">
        <v>2305969.5</v>
      </c>
      <c r="G137" s="87">
        <v>2267959.75</v>
      </c>
      <c r="H137" s="87">
        <v>2351460.5</v>
      </c>
      <c r="I137" s="87">
        <v>2202728.25</v>
      </c>
      <c r="J137" s="87">
        <v>2298531.75</v>
      </c>
      <c r="K137" s="87">
        <v>2317658</v>
      </c>
      <c r="L137" s="87">
        <v>2193476.75</v>
      </c>
      <c r="M137" s="87">
        <v>2337336.5</v>
      </c>
      <c r="N137" s="87">
        <v>2237063.25</v>
      </c>
      <c r="O137" s="87">
        <v>2268358.25</v>
      </c>
      <c r="P137" s="87">
        <v>2465431.75</v>
      </c>
      <c r="Q137" s="87">
        <v>2201419</v>
      </c>
      <c r="R137" s="87">
        <v>2312835</v>
      </c>
      <c r="S137" s="87">
        <v>2276816.75</v>
      </c>
      <c r="T137" s="87">
        <v>2409743.5</v>
      </c>
      <c r="U137" s="87">
        <v>2274601.25</v>
      </c>
      <c r="V137" s="87">
        <v>2362339.75</v>
      </c>
      <c r="W137" s="87">
        <v>2370710</v>
      </c>
      <c r="X137" s="87">
        <v>2264346.5</v>
      </c>
      <c r="Y137" s="87">
        <v>2397809.25</v>
      </c>
      <c r="Z137" s="87">
        <v>2289551</v>
      </c>
      <c r="AA137" s="87">
        <v>2347048.25</v>
      </c>
      <c r="AB137" s="87">
        <v>2479333.75</v>
      </c>
      <c r="AC137" s="87">
        <v>2285932.25</v>
      </c>
      <c r="AD137" s="87">
        <v>2435630</v>
      </c>
      <c r="AE137" s="87">
        <v>2362108</v>
      </c>
      <c r="AF137" s="87">
        <v>484099.44</v>
      </c>
      <c r="AG137" s="87">
        <v>2393342</v>
      </c>
      <c r="AH137" s="87">
        <v>2474965.25</v>
      </c>
      <c r="AI137" s="87">
        <v>2482328.5</v>
      </c>
      <c r="AJ137" s="87">
        <v>2371625</v>
      </c>
      <c r="AK137" s="87">
        <v>2504051.5</v>
      </c>
      <c r="AL137" s="87">
        <v>2412805.75</v>
      </c>
      <c r="AM137" s="87">
        <v>2384342.75</v>
      </c>
      <c r="AN137" s="87">
        <v>2599406</v>
      </c>
      <c r="AO137" s="87">
        <v>2483420</v>
      </c>
      <c r="AP137" s="87">
        <v>2533687.25</v>
      </c>
      <c r="AQ137" s="87">
        <v>2449417.5</v>
      </c>
      <c r="AR137" s="87">
        <v>2621127.75</v>
      </c>
      <c r="AS137" s="87">
        <v>2497448.25</v>
      </c>
      <c r="AT137" s="87">
        <v>2597146</v>
      </c>
      <c r="AU137" s="87">
        <v>2645304</v>
      </c>
      <c r="AV137" s="87">
        <v>2488192.5</v>
      </c>
      <c r="AW137" s="87">
        <v>2607049.25</v>
      </c>
      <c r="AX137" s="87">
        <v>2536226.5</v>
      </c>
      <c r="AY137" s="87">
        <v>2505940</v>
      </c>
      <c r="AZ137" s="87">
        <v>2722200.75</v>
      </c>
      <c r="BA137" s="87">
        <v>2503291</v>
      </c>
      <c r="BB137" s="87">
        <v>2526192.5</v>
      </c>
      <c r="BC137" s="87">
        <v>2422125.5</v>
      </c>
      <c r="BD137" s="87">
        <v>2518928.25</v>
      </c>
      <c r="BE137" s="87">
        <v>2478034.5</v>
      </c>
      <c r="BF137" s="87">
        <v>2538088</v>
      </c>
      <c r="BG137" s="87">
        <v>2621627</v>
      </c>
      <c r="BH137" s="87">
        <v>2397373.25</v>
      </c>
      <c r="BI137" s="87">
        <v>2566064.25</v>
      </c>
      <c r="BJ137" s="87">
        <v>2508412.5</v>
      </c>
      <c r="BK137" s="87">
        <v>2491355</v>
      </c>
      <c r="BL137" s="87">
        <v>2833150.75</v>
      </c>
      <c r="BM137" s="87">
        <v>2617245</v>
      </c>
      <c r="BN137" s="87">
        <v>2635481.5</v>
      </c>
      <c r="BO137" s="87">
        <v>2578606.5</v>
      </c>
      <c r="BP137" s="87">
        <v>2691086</v>
      </c>
      <c r="BQ137" s="87">
        <v>2570793</v>
      </c>
      <c r="BR137" s="87">
        <v>2756816.25</v>
      </c>
      <c r="BS137" s="87">
        <v>2790011</v>
      </c>
      <c r="BT137" s="87">
        <v>1218793</v>
      </c>
      <c r="BU137" s="87">
        <v>0</v>
      </c>
      <c r="BV137" s="87">
        <v>2651810.75</v>
      </c>
      <c r="BW137" s="87">
        <v>2848249.75</v>
      </c>
      <c r="BX137" s="87">
        <v>3093917.25</v>
      </c>
      <c r="BY137" s="87">
        <v>2820113.75</v>
      </c>
      <c r="BZ137" s="87">
        <v>3080650.5</v>
      </c>
      <c r="CA137" s="87">
        <v>2859769.5</v>
      </c>
      <c r="CB137" s="87">
        <v>2866598.5</v>
      </c>
      <c r="CC137" s="87">
        <v>2751423</v>
      </c>
      <c r="CD137" s="87">
        <v>3027550.25</v>
      </c>
      <c r="CE137" s="87">
        <v>3019858.5</v>
      </c>
      <c r="CF137" s="87">
        <v>2924509</v>
      </c>
      <c r="CG137" s="87">
        <v>3084768.5</v>
      </c>
      <c r="CH137" s="87">
        <v>3028851</v>
      </c>
      <c r="CI137" s="87">
        <v>3083614.5</v>
      </c>
      <c r="CJ137" s="87">
        <v>3379999.5</v>
      </c>
      <c r="CK137" s="87">
        <v>3169113.5</v>
      </c>
      <c r="CL137" s="87">
        <v>3389215.25</v>
      </c>
      <c r="CM137" s="87">
        <v>3137695.75</v>
      </c>
      <c r="CN137" s="87">
        <v>3166752.75</v>
      </c>
      <c r="CO137" s="87">
        <v>3086566.75</v>
      </c>
      <c r="CP137" s="87">
        <v>3248308</v>
      </c>
      <c r="CQ137" s="87">
        <v>3225432</v>
      </c>
      <c r="CR137" s="87">
        <v>3109696.75</v>
      </c>
      <c r="CS137" s="87">
        <v>3227843.75</v>
      </c>
      <c r="CT137" s="87">
        <v>3189877.25</v>
      </c>
      <c r="CU137" s="87">
        <v>3275390</v>
      </c>
      <c r="CV137" s="87">
        <v>3473303.5</v>
      </c>
      <c r="CW137" s="87">
        <v>3149234.25</v>
      </c>
      <c r="CX137" s="87">
        <v>3482469.75</v>
      </c>
      <c r="CY137" s="87">
        <v>3259549.75</v>
      </c>
      <c r="CZ137" s="87">
        <v>612642.43999999994</v>
      </c>
      <c r="DA137" s="87">
        <v>3182912.5</v>
      </c>
      <c r="DB137" s="87">
        <v>3289660.25</v>
      </c>
      <c r="DC137" s="87">
        <v>3357119.5</v>
      </c>
      <c r="DD137" s="87">
        <v>3171510.75</v>
      </c>
      <c r="DE137" s="87">
        <v>3333472</v>
      </c>
      <c r="DF137" s="87">
        <v>3334347.25</v>
      </c>
      <c r="DG137" s="87">
        <v>3348266.75</v>
      </c>
      <c r="DH137" s="87">
        <v>3602973</v>
      </c>
      <c r="DI137" s="87">
        <v>3263188.25</v>
      </c>
      <c r="DJ137" s="87">
        <v>3622578</v>
      </c>
      <c r="DK137" s="87">
        <v>3383178.5</v>
      </c>
      <c r="DL137" s="87">
        <v>3415429.25</v>
      </c>
      <c r="DM137" s="87">
        <v>3278205.75</v>
      </c>
      <c r="DN137" s="87">
        <v>3447480</v>
      </c>
      <c r="DO137" s="87">
        <v>3493363</v>
      </c>
      <c r="DP137" s="87">
        <v>3266729.75</v>
      </c>
      <c r="DQ137" s="87">
        <v>3496172.75</v>
      </c>
      <c r="DR137" s="87">
        <v>3458759.5</v>
      </c>
      <c r="DS137" s="87">
        <v>3463846.25</v>
      </c>
      <c r="DT137" s="87">
        <v>3758095.5</v>
      </c>
      <c r="DU137" s="87">
        <v>3395387.25</v>
      </c>
      <c r="DV137" s="87">
        <v>3773250.5</v>
      </c>
      <c r="DW137" s="87">
        <v>3534746</v>
      </c>
      <c r="DX137" s="87">
        <v>3553113.5</v>
      </c>
      <c r="DY137" s="87">
        <v>3397804.5</v>
      </c>
      <c r="DZ137" s="87">
        <v>3640323.75</v>
      </c>
      <c r="EA137" s="87">
        <v>3615448.25</v>
      </c>
      <c r="EB137" s="87">
        <v>3442158.25</v>
      </c>
      <c r="EC137" s="87">
        <v>3640551.5</v>
      </c>
      <c r="ED137" s="87">
        <v>3583043</v>
      </c>
      <c r="EE137" s="87">
        <v>3606954.5</v>
      </c>
      <c r="EF137" s="87">
        <v>3830738.5</v>
      </c>
      <c r="EG137" s="87">
        <v>3589741.75</v>
      </c>
      <c r="EH137" s="87">
        <v>3856125</v>
      </c>
      <c r="EI137" s="87">
        <v>3119738.75</v>
      </c>
      <c r="EJ137" s="87">
        <v>799809.44</v>
      </c>
      <c r="EK137" s="87">
        <v>3454895.75</v>
      </c>
      <c r="EL137" s="87">
        <v>3693845.75</v>
      </c>
      <c r="EM137" s="87">
        <v>3716124</v>
      </c>
      <c r="EN137" s="87">
        <v>3577263.75</v>
      </c>
      <c r="EO137" s="87">
        <v>3719698</v>
      </c>
      <c r="EP137" s="87">
        <v>3680025</v>
      </c>
      <c r="EQ137" s="87">
        <v>3706310</v>
      </c>
      <c r="ER137" s="87">
        <v>4120222.5</v>
      </c>
      <c r="ES137" s="87">
        <v>3749349</v>
      </c>
      <c r="ET137" s="87">
        <v>4122600.25</v>
      </c>
      <c r="EU137" s="87">
        <v>3820569</v>
      </c>
      <c r="EV137" s="87">
        <v>3928764.5</v>
      </c>
      <c r="EW137" s="87">
        <v>3668968.5</v>
      </c>
      <c r="EX137" s="87">
        <v>3990187.75</v>
      </c>
      <c r="EY137" s="87">
        <v>4017287</v>
      </c>
      <c r="EZ137" s="87">
        <v>3796939.5</v>
      </c>
      <c r="FA137" s="87">
        <v>4001754.75</v>
      </c>
      <c r="FB137" s="87">
        <v>3971604.25</v>
      </c>
      <c r="FC137" s="87">
        <v>3989630.5</v>
      </c>
      <c r="FD137" s="87">
        <v>4653987.5</v>
      </c>
      <c r="FE137" s="87">
        <v>4208074</v>
      </c>
      <c r="FF137" s="87">
        <v>4615979</v>
      </c>
      <c r="FG137" s="87">
        <v>4180210.5</v>
      </c>
      <c r="FH137" s="87">
        <v>4296580.5</v>
      </c>
      <c r="FI137" s="87">
        <v>4171393.75</v>
      </c>
      <c r="FJ137" s="87">
        <v>4559828.5</v>
      </c>
      <c r="FK137" s="87">
        <v>4461979.5</v>
      </c>
      <c r="FL137" s="87">
        <v>4251403</v>
      </c>
      <c r="FM137" s="87">
        <v>4589292</v>
      </c>
      <c r="FN137" s="87">
        <v>4482792</v>
      </c>
      <c r="FO137" s="87">
        <v>4539177</v>
      </c>
      <c r="FP137" s="87">
        <v>4962985</v>
      </c>
      <c r="FQ137" s="87">
        <v>4507868</v>
      </c>
      <c r="FR137" s="87">
        <v>4880792.5</v>
      </c>
      <c r="FS137" s="87">
        <v>307689.94</v>
      </c>
      <c r="FT137" s="87">
        <v>1479261.75</v>
      </c>
      <c r="FU137" s="87">
        <v>4502893</v>
      </c>
      <c r="FV137" s="87">
        <v>4862831</v>
      </c>
      <c r="FW137" s="87">
        <v>4755582</v>
      </c>
      <c r="FX137" s="87">
        <v>4519023</v>
      </c>
      <c r="FY137" s="87">
        <v>4836854</v>
      </c>
      <c r="FZ137" s="87">
        <v>4796140.5</v>
      </c>
      <c r="GA137" s="87">
        <v>4919181.5</v>
      </c>
    </row>
    <row r="138" spans="2:183">
      <c r="B138" s="171" t="s">
        <v>5</v>
      </c>
      <c r="C138" s="172" t="s">
        <v>271</v>
      </c>
      <c r="D138" s="81">
        <v>2.3400011463597918</v>
      </c>
      <c r="E138" s="82">
        <v>2.3400006424286719</v>
      </c>
      <c r="F138" s="82">
        <v>2.3400002642429003</v>
      </c>
      <c r="G138" s="82">
        <v>2.339999706359905</v>
      </c>
      <c r="H138" s="82">
        <v>2.3400004880100003</v>
      </c>
      <c r="I138" s="82">
        <v>2.3399993511357549</v>
      </c>
      <c r="J138" s="82">
        <v>2.3400002040154724</v>
      </c>
      <c r="K138" s="82">
        <v>2.3400001813313405</v>
      </c>
      <c r="L138" s="82">
        <v>2.3399997915473874</v>
      </c>
      <c r="M138" s="82">
        <v>2.3400003095523885</v>
      </c>
      <c r="N138" s="82">
        <v>2.3400003081558336</v>
      </c>
      <c r="O138" s="82">
        <v>2.3399996802092877</v>
      </c>
      <c r="P138" s="82">
        <v>2.4099989072348977</v>
      </c>
      <c r="Q138" s="82">
        <v>2.4099984888102113</v>
      </c>
      <c r="R138" s="82">
        <v>2.4099979724562908</v>
      </c>
      <c r="S138" s="82">
        <v>2.4099987006976273</v>
      </c>
      <c r="T138" s="82">
        <v>2.4099989598897484</v>
      </c>
      <c r="U138" s="82">
        <v>2.4099981003766731</v>
      </c>
      <c r="V138" s="82">
        <v>2.4099989739084027</v>
      </c>
      <c r="W138" s="82">
        <v>2.4099987148489799</v>
      </c>
      <c r="X138" s="82">
        <v>2.4099982123614923</v>
      </c>
      <c r="Y138" s="82">
        <v>2.4099988797337604</v>
      </c>
      <c r="Z138" s="82">
        <v>2.4099980259403275</v>
      </c>
      <c r="AA138" s="82">
        <v>2.4099987674038998</v>
      </c>
      <c r="AB138" s="82">
        <v>2.5419989557368883</v>
      </c>
      <c r="AC138" s="82">
        <v>2.5419985693884151</v>
      </c>
      <c r="AD138" s="82">
        <v>2.5419986630562574</v>
      </c>
      <c r="AE138" s="82">
        <v>2.5419987435653351</v>
      </c>
      <c r="AF138" s="82">
        <v>2.5419994347838553</v>
      </c>
      <c r="AG138" s="82">
        <v>2.5419987206853598</v>
      </c>
      <c r="AH138" s="82">
        <v>2.5419985395063294</v>
      </c>
      <c r="AI138" s="82">
        <v>2.5419987429933397</v>
      </c>
      <c r="AJ138" s="82">
        <v>2.5419986462681536</v>
      </c>
      <c r="AK138" s="82">
        <v>2.5419987625674585</v>
      </c>
      <c r="AL138" s="82">
        <v>2.5419985292727745</v>
      </c>
      <c r="AM138" s="82">
        <v>2.5419984604782777</v>
      </c>
      <c r="AN138" s="82">
        <v>2.6549986991619074</v>
      </c>
      <c r="AO138" s="82">
        <v>2.6549979126030134</v>
      </c>
      <c r="AP138" s="82">
        <v>2.654998429333713</v>
      </c>
      <c r="AQ138" s="82">
        <v>2.6549981484300504</v>
      </c>
      <c r="AR138" s="82">
        <v>2.6549982261201714</v>
      </c>
      <c r="AS138" s="82">
        <v>2.6549988556957014</v>
      </c>
      <c r="AT138" s="82">
        <v>2.6549982526247993</v>
      </c>
      <c r="AU138" s="82">
        <v>2.6549984080873217</v>
      </c>
      <c r="AV138" s="82">
        <v>2.6549993098389479</v>
      </c>
      <c r="AW138" s="82">
        <v>2.6549980096038235</v>
      </c>
      <c r="AX138" s="82">
        <v>2.6549983559009149</v>
      </c>
      <c r="AY138" s="82">
        <v>2.6549984073866071</v>
      </c>
      <c r="AZ138" s="82">
        <v>2.7879953492456861</v>
      </c>
      <c r="BA138" s="82">
        <v>2.7879961172172538</v>
      </c>
      <c r="BB138" s="82">
        <v>2.7879971103718049</v>
      </c>
      <c r="BC138" s="82">
        <v>2.7879955500279419</v>
      </c>
      <c r="BD138" s="82">
        <v>2.7879962021960694</v>
      </c>
      <c r="BE138" s="82">
        <v>2.7879970410290018</v>
      </c>
      <c r="BF138" s="82">
        <v>2.7879963234435943</v>
      </c>
      <c r="BG138" s="82">
        <v>2.7879976363944885</v>
      </c>
      <c r="BH138" s="82">
        <v>2.7879968708589953</v>
      </c>
      <c r="BI138" s="82">
        <v>2.7879973720903508</v>
      </c>
      <c r="BJ138" s="82">
        <v>2.7879977981996031</v>
      </c>
      <c r="BK138" s="82">
        <v>2.7879972056856519</v>
      </c>
      <c r="BL138" s="82">
        <v>2.8720004727144368</v>
      </c>
      <c r="BM138" s="82">
        <v>2.8720002066505348</v>
      </c>
      <c r="BN138" s="82">
        <v>2.8720017897093868</v>
      </c>
      <c r="BO138" s="82">
        <v>2.8720017556745505</v>
      </c>
      <c r="BP138" s="82">
        <v>2.8720018395592448</v>
      </c>
      <c r="BQ138" s="82">
        <v>2.8720013182553226</v>
      </c>
      <c r="BR138" s="82">
        <v>2.8720003514554291</v>
      </c>
      <c r="BS138" s="82">
        <v>2.8720012359232863</v>
      </c>
      <c r="BT138" s="82">
        <v>2.8720010945148755</v>
      </c>
      <c r="BU138" s="82" t="e">
        <v>#DIV/0!</v>
      </c>
      <c r="BV138" s="82">
        <v>2.8719990166058769</v>
      </c>
      <c r="BW138" s="82">
        <v>2.8719990279619747</v>
      </c>
      <c r="BX138" s="82">
        <v>2.9580025919450001</v>
      </c>
      <c r="BY138" s="82">
        <v>2.9580027024565245</v>
      </c>
      <c r="BZ138" s="82">
        <v>2.9580026582987973</v>
      </c>
      <c r="CA138" s="82">
        <v>2.9580034945318658</v>
      </c>
      <c r="CB138" s="82">
        <v>2.9580041409190359</v>
      </c>
      <c r="CC138" s="82">
        <v>2.9580037079987735</v>
      </c>
      <c r="CD138" s="82">
        <v>2.958003505539919</v>
      </c>
      <c r="CE138" s="82">
        <v>2.9580031344352293</v>
      </c>
      <c r="CF138" s="82">
        <v>2.9580043168422816</v>
      </c>
      <c r="CG138" s="82">
        <v>2.9580036102434502</v>
      </c>
      <c r="CH138" s="82">
        <v>2.9580036764647715</v>
      </c>
      <c r="CI138" s="82">
        <v>2.9580034456990445</v>
      </c>
      <c r="CJ138" s="82">
        <v>3.1060059209670974</v>
      </c>
      <c r="CK138" s="82">
        <v>3.1060070160901669</v>
      </c>
      <c r="CL138" s="82">
        <v>3.1060064737197588</v>
      </c>
      <c r="CM138" s="82">
        <v>3.1060061322941044</v>
      </c>
      <c r="CN138" s="82">
        <v>3.1060064389294149</v>
      </c>
      <c r="CO138" s="82">
        <v>3.1060054990555086</v>
      </c>
      <c r="CP138" s="82">
        <v>3.1060055779450528</v>
      </c>
      <c r="CQ138" s="82">
        <v>3.1060054984437917</v>
      </c>
      <c r="CR138" s="82">
        <v>3.1060054488843281</v>
      </c>
      <c r="CS138" s="82">
        <v>3.1060061847541141</v>
      </c>
      <c r="CT138" s="82">
        <v>3.1060065321149333</v>
      </c>
      <c r="CU138" s="82">
        <v>3.1060066600784806</v>
      </c>
      <c r="CV138" s="82">
        <v>3.1989992916212664</v>
      </c>
      <c r="CW138" s="82">
        <v>3.1989988680815253</v>
      </c>
      <c r="CX138" s="82">
        <v>3.1989992304422441</v>
      </c>
      <c r="CY138" s="82">
        <v>3.1989994718762627</v>
      </c>
      <c r="CZ138" s="82">
        <v>3.1990004938630543</v>
      </c>
      <c r="DA138" s="82">
        <v>3.1989992756675565</v>
      </c>
      <c r="DB138" s="82">
        <v>3.198999391621673</v>
      </c>
      <c r="DC138" s="82">
        <v>3.1989993596511623</v>
      </c>
      <c r="DD138" s="82">
        <v>3.1990005615757608</v>
      </c>
      <c r="DE138" s="82">
        <v>3.1989990671530966</v>
      </c>
      <c r="DF138" s="82">
        <v>3.198999377766357</v>
      </c>
      <c r="DG138" s="82">
        <v>3.1990000023312244</v>
      </c>
      <c r="DH138" s="82">
        <v>3.326995035565409</v>
      </c>
      <c r="DI138" s="82">
        <v>3.3269950240691095</v>
      </c>
      <c r="DJ138" s="82">
        <v>3.3269948672531457</v>
      </c>
      <c r="DK138" s="82">
        <v>3.3269959191527771</v>
      </c>
      <c r="DL138" s="82">
        <v>3.3269960319721639</v>
      </c>
      <c r="DM138" s="82">
        <v>3.3269957433365414</v>
      </c>
      <c r="DN138" s="82">
        <v>3.3269953583440874</v>
      </c>
      <c r="DO138" s="82">
        <v>3.326996157885401</v>
      </c>
      <c r="DP138" s="82">
        <v>3.3269968337650471</v>
      </c>
      <c r="DQ138" s="82">
        <v>3.3269958431260034</v>
      </c>
      <c r="DR138" s="82">
        <v>3.3269955064642369</v>
      </c>
      <c r="DS138" s="82">
        <v>3.3269958964236768</v>
      </c>
      <c r="DT138" s="82">
        <v>3.4929950591455556</v>
      </c>
      <c r="DU138" s="82">
        <v>3.4929964150718722</v>
      </c>
      <c r="DV138" s="82">
        <v>3.4929956524765049</v>
      </c>
      <c r="DW138" s="82">
        <v>3.4929974844855791</v>
      </c>
      <c r="DX138" s="82">
        <v>3.4929966180359351</v>
      </c>
      <c r="DY138" s="82">
        <v>3.4929971965182824</v>
      </c>
      <c r="DZ138" s="82">
        <v>3.4929959569480862</v>
      </c>
      <c r="EA138" s="82">
        <v>3.4929968781889875</v>
      </c>
      <c r="EB138" s="82">
        <v>3.4929964024704399</v>
      </c>
      <c r="EC138" s="82">
        <v>3.4929966336259413</v>
      </c>
      <c r="ED138" s="82">
        <v>3.4929968252617671</v>
      </c>
      <c r="EE138" s="82">
        <v>3.4929961638244968</v>
      </c>
      <c r="EF138" s="82">
        <v>3.5629925108430354</v>
      </c>
      <c r="EG138" s="82">
        <v>3.5629936794793498</v>
      </c>
      <c r="EH138" s="82">
        <v>3.5629926756448094</v>
      </c>
      <c r="EI138" s="82">
        <v>3.562994425433998</v>
      </c>
      <c r="EJ138" s="82">
        <v>3.5629988495899432</v>
      </c>
      <c r="EK138" s="82">
        <v>3.5629938479110348</v>
      </c>
      <c r="EL138" s="82">
        <v>3.5629937017742912</v>
      </c>
      <c r="EM138" s="82">
        <v>3.562994956689483</v>
      </c>
      <c r="EN138" s="82">
        <v>3.5629943850472121</v>
      </c>
      <c r="EO138" s="82">
        <v>3.5629935529868586</v>
      </c>
      <c r="EP138" s="82">
        <v>3.5629933526226805</v>
      </c>
      <c r="EQ138" s="82">
        <v>3.5629937087754482</v>
      </c>
      <c r="ER138" s="82">
        <v>3.8839954864376596</v>
      </c>
      <c r="ES138" s="82">
        <v>3.8839959538102544</v>
      </c>
      <c r="ET138" s="82">
        <v>3.8839957123991136</v>
      </c>
      <c r="EU138" s="82">
        <v>3.8839963696751982</v>
      </c>
      <c r="EV138" s="82">
        <v>3.8839963539850979</v>
      </c>
      <c r="EW138" s="82">
        <v>3.883996488642246</v>
      </c>
      <c r="EX138" s="82">
        <v>3.8839968675627756</v>
      </c>
      <c r="EY138" s="82">
        <v>3.8839962497411582</v>
      </c>
      <c r="EZ138" s="82">
        <v>3.8839961271532775</v>
      </c>
      <c r="FA138" s="82">
        <v>3.8839965951897937</v>
      </c>
      <c r="FB138" s="82">
        <v>3.8839956402987723</v>
      </c>
      <c r="FC138" s="82">
        <v>3.8839957584006441</v>
      </c>
      <c r="FD138" s="82">
        <v>4.4659974983821513</v>
      </c>
      <c r="FE138" s="82">
        <v>4.4659973611386592</v>
      </c>
      <c r="FF138" s="82">
        <v>4.4659965880443551</v>
      </c>
      <c r="FG138" s="82">
        <v>4.4659995945973998</v>
      </c>
      <c r="FH138" s="82">
        <v>4.4659975823673976</v>
      </c>
      <c r="FI138" s="82">
        <v>4.4659971843426876</v>
      </c>
      <c r="FJ138" s="82">
        <v>4.4659984093395844</v>
      </c>
      <c r="FK138" s="82">
        <v>4.465998362606542</v>
      </c>
      <c r="FL138" s="82">
        <v>4.465998703712069</v>
      </c>
      <c r="FM138" s="82">
        <v>4.4659989003968112</v>
      </c>
      <c r="FN138" s="82">
        <v>4.4659981498771648</v>
      </c>
      <c r="FO138" s="82">
        <v>4.4659980052259876</v>
      </c>
      <c r="FP138" s="82">
        <v>4.8239992618277103</v>
      </c>
      <c r="FQ138" s="82">
        <v>4.8239985158600334</v>
      </c>
      <c r="FR138" s="82">
        <v>4.8239974553987111</v>
      </c>
      <c r="FS138" s="82">
        <v>4.8239996262336327</v>
      </c>
      <c r="FT138" s="82">
        <v>4.8240003107163076</v>
      </c>
      <c r="FU138" s="82">
        <v>4.823999538393446</v>
      </c>
      <c r="FV138" s="82">
        <v>4.8239999231783797</v>
      </c>
      <c r="FW138" s="82">
        <v>4.8239998736479732</v>
      </c>
      <c r="FX138" s="82">
        <v>4.8239995821427781</v>
      </c>
      <c r="FY138" s="82">
        <v>4.8240004507988461</v>
      </c>
      <c r="FZ138" s="82">
        <v>4.8239988036511567</v>
      </c>
      <c r="GA138" s="82">
        <v>4.8239979896663954</v>
      </c>
    </row>
    <row r="139" spans="2:183">
      <c r="B139" s="96" t="s">
        <v>5</v>
      </c>
      <c r="C139" s="166" t="s">
        <v>38</v>
      </c>
      <c r="D139" s="173">
        <v>132188.78</v>
      </c>
      <c r="E139" s="174">
        <v>116482.34</v>
      </c>
      <c r="F139" s="174">
        <v>124802.5</v>
      </c>
      <c r="G139" s="174">
        <v>122921.54</v>
      </c>
      <c r="H139" s="174">
        <v>127464.69</v>
      </c>
      <c r="I139" s="174">
        <v>118984.81</v>
      </c>
      <c r="J139" s="174">
        <v>124302.74</v>
      </c>
      <c r="K139" s="174">
        <v>125460.02</v>
      </c>
      <c r="L139" s="174">
        <v>118440.37</v>
      </c>
      <c r="M139" s="174">
        <v>126639.65</v>
      </c>
      <c r="N139" s="174">
        <v>121043.91</v>
      </c>
      <c r="O139" s="174">
        <v>122510.27</v>
      </c>
      <c r="P139" s="174">
        <v>133549.76999999999</v>
      </c>
      <c r="Q139" s="174">
        <v>119135.18</v>
      </c>
      <c r="R139" s="174">
        <v>124462.51</v>
      </c>
      <c r="S139" s="174">
        <v>122716.79</v>
      </c>
      <c r="T139" s="174">
        <v>130225.77</v>
      </c>
      <c r="U139" s="174">
        <v>122613.52</v>
      </c>
      <c r="V139" s="174">
        <v>127392.19</v>
      </c>
      <c r="W139" s="174">
        <v>127909.84</v>
      </c>
      <c r="X139" s="174">
        <v>121984</v>
      </c>
      <c r="Y139" s="174">
        <v>129531.72</v>
      </c>
      <c r="Z139" s="174">
        <v>123482.52</v>
      </c>
      <c r="AA139" s="174">
        <v>126483.01</v>
      </c>
      <c r="AB139" s="174">
        <v>130261.66</v>
      </c>
      <c r="AC139" s="174">
        <v>120340.17</v>
      </c>
      <c r="AD139" s="174">
        <v>127727.86</v>
      </c>
      <c r="AE139" s="174">
        <v>161935.5</v>
      </c>
      <c r="AF139" s="174">
        <v>33277.360000000001</v>
      </c>
      <c r="AG139" s="174">
        <v>164342.41</v>
      </c>
      <c r="AH139" s="174">
        <v>169917.16</v>
      </c>
      <c r="AI139" s="174">
        <v>170501.06</v>
      </c>
      <c r="AJ139" s="174">
        <v>162662.01999999999</v>
      </c>
      <c r="AK139" s="174">
        <v>172164.05</v>
      </c>
      <c r="AL139" s="174">
        <v>165763.70000000001</v>
      </c>
      <c r="AM139" s="174">
        <v>163078.22</v>
      </c>
      <c r="AN139" s="174">
        <v>174805.91</v>
      </c>
      <c r="AO139" s="174">
        <v>167381.01999999999</v>
      </c>
      <c r="AP139" s="174">
        <v>169926.22</v>
      </c>
      <c r="AQ139" s="174">
        <v>164234.07999999999</v>
      </c>
      <c r="AR139" s="174">
        <v>176413.45</v>
      </c>
      <c r="AS139" s="174">
        <v>167853.03</v>
      </c>
      <c r="AT139" s="174">
        <v>174644.41</v>
      </c>
      <c r="AU139" s="174">
        <v>178172.66</v>
      </c>
      <c r="AV139" s="174">
        <v>167080.73000000001</v>
      </c>
      <c r="AW139" s="174">
        <v>175385.09</v>
      </c>
      <c r="AX139" s="174">
        <v>170674.02</v>
      </c>
      <c r="AY139" s="174">
        <v>167863.58</v>
      </c>
      <c r="AZ139" s="174">
        <v>178377.42</v>
      </c>
      <c r="BA139" s="174">
        <v>164385.48000000001</v>
      </c>
      <c r="BB139" s="174">
        <v>164125.34</v>
      </c>
      <c r="BC139" s="174">
        <v>157140.42000000001</v>
      </c>
      <c r="BD139" s="174">
        <v>163546.42000000001</v>
      </c>
      <c r="BE139" s="174">
        <v>161208.73000000001</v>
      </c>
      <c r="BF139" s="174">
        <v>164922.01999999999</v>
      </c>
      <c r="BG139" s="174">
        <v>171009.34</v>
      </c>
      <c r="BH139" s="174">
        <v>155332.39000000001</v>
      </c>
      <c r="BI139" s="174">
        <v>166971.31</v>
      </c>
      <c r="BJ139" s="174">
        <v>163396.39000000001</v>
      </c>
      <c r="BK139" s="174">
        <v>161561.72</v>
      </c>
      <c r="BL139" s="174">
        <v>185007.45</v>
      </c>
      <c r="BM139" s="174">
        <v>171352.44</v>
      </c>
      <c r="BN139" s="174">
        <v>170645.16</v>
      </c>
      <c r="BO139" s="174">
        <v>167184.54999999999</v>
      </c>
      <c r="BP139" s="174">
        <v>174621.94</v>
      </c>
      <c r="BQ139" s="174">
        <v>166580.72</v>
      </c>
      <c r="BR139" s="174">
        <v>179411.45</v>
      </c>
      <c r="BS139" s="174">
        <v>181785.44</v>
      </c>
      <c r="BT139" s="174">
        <v>79107.12</v>
      </c>
      <c r="BU139" s="174">
        <v>0</v>
      </c>
      <c r="BV139" s="174">
        <v>173724.44</v>
      </c>
      <c r="BW139" s="174">
        <v>186113.83</v>
      </c>
      <c r="BX139" s="174">
        <v>204478.3</v>
      </c>
      <c r="BY139" s="174">
        <v>186577.05</v>
      </c>
      <c r="BZ139" s="174">
        <v>203570.05</v>
      </c>
      <c r="CA139" s="174">
        <v>188070.09</v>
      </c>
      <c r="CB139" s="174">
        <v>187879.97</v>
      </c>
      <c r="CC139" s="174">
        <v>180189.8</v>
      </c>
      <c r="CD139" s="174">
        <v>199587.05</v>
      </c>
      <c r="CE139" s="174">
        <v>199022.61</v>
      </c>
      <c r="CF139" s="174">
        <v>192754.2</v>
      </c>
      <c r="CG139" s="174">
        <v>203758.91</v>
      </c>
      <c r="CH139" s="174">
        <v>200352.27</v>
      </c>
      <c r="CI139" s="174">
        <v>203665.52</v>
      </c>
      <c r="CJ139" s="174">
        <v>218057.14</v>
      </c>
      <c r="CK139" s="174">
        <v>204486.05</v>
      </c>
      <c r="CL139" s="174">
        <v>218712.7</v>
      </c>
      <c r="CM139" s="174">
        <v>201607.95</v>
      </c>
      <c r="CN139" s="174">
        <v>202994.06</v>
      </c>
      <c r="CO139" s="174">
        <v>198005.59</v>
      </c>
      <c r="CP139" s="174">
        <v>208733.11</v>
      </c>
      <c r="CQ139" s="174">
        <v>207082.2</v>
      </c>
      <c r="CR139" s="174">
        <v>199578.11</v>
      </c>
      <c r="CS139" s="174">
        <v>207256.41</v>
      </c>
      <c r="CT139" s="174">
        <v>205277.91</v>
      </c>
      <c r="CU139" s="174">
        <v>210634.48</v>
      </c>
      <c r="CV139" s="174">
        <v>222200.31</v>
      </c>
      <c r="CW139" s="174">
        <v>201537.44</v>
      </c>
      <c r="CX139" s="174">
        <v>222846.5</v>
      </c>
      <c r="CY139" s="174">
        <v>207865.22</v>
      </c>
      <c r="CZ139" s="174">
        <v>38823.64</v>
      </c>
      <c r="DA139" s="174">
        <v>202520.36</v>
      </c>
      <c r="DB139" s="174">
        <v>209269.5</v>
      </c>
      <c r="DC139" s="174">
        <v>214003.17</v>
      </c>
      <c r="DD139" s="174">
        <v>201707.33</v>
      </c>
      <c r="DE139" s="174">
        <v>212348.47</v>
      </c>
      <c r="DF139" s="174">
        <v>213123.52</v>
      </c>
      <c r="DG139" s="174">
        <v>213415</v>
      </c>
      <c r="DH139" s="174">
        <v>227612.17</v>
      </c>
      <c r="DI139" s="174">
        <v>206204.09</v>
      </c>
      <c r="DJ139" s="174">
        <v>228981.12</v>
      </c>
      <c r="DK139" s="174">
        <v>213080.38</v>
      </c>
      <c r="DL139" s="174">
        <v>214675.44</v>
      </c>
      <c r="DM139" s="174">
        <v>205821.81</v>
      </c>
      <c r="DN139" s="174">
        <v>216793.3</v>
      </c>
      <c r="DO139" s="174">
        <v>219974.62</v>
      </c>
      <c r="DP139" s="174">
        <v>204983.41</v>
      </c>
      <c r="DQ139" s="174">
        <v>220165.3</v>
      </c>
      <c r="DR139" s="174">
        <v>218303.83</v>
      </c>
      <c r="DS139" s="174">
        <v>217973.91</v>
      </c>
      <c r="DT139" s="174">
        <v>232183.66</v>
      </c>
      <c r="DU139" s="174">
        <v>209766.08</v>
      </c>
      <c r="DV139" s="174">
        <v>233224.52</v>
      </c>
      <c r="DW139" s="174">
        <v>217772.59</v>
      </c>
      <c r="DX139" s="174">
        <v>218337.61</v>
      </c>
      <c r="DY139" s="174">
        <v>208471.94</v>
      </c>
      <c r="DZ139" s="174">
        <v>224164.41</v>
      </c>
      <c r="EA139" s="174">
        <v>222540.78</v>
      </c>
      <c r="EB139" s="174">
        <v>211483.22</v>
      </c>
      <c r="EC139" s="174">
        <v>224199.78</v>
      </c>
      <c r="ED139" s="174">
        <v>220998.72</v>
      </c>
      <c r="EE139" s="174">
        <v>221903.56</v>
      </c>
      <c r="EF139" s="174">
        <v>238298.31</v>
      </c>
      <c r="EG139" s="174">
        <v>223308.39</v>
      </c>
      <c r="EH139" s="174">
        <v>240053.3</v>
      </c>
      <c r="EI139" s="174">
        <v>193511.73</v>
      </c>
      <c r="EJ139" s="174">
        <v>49348.38</v>
      </c>
      <c r="EK139" s="174">
        <v>213365.14</v>
      </c>
      <c r="EL139" s="174">
        <v>228912.62</v>
      </c>
      <c r="EM139" s="174">
        <v>230444.62</v>
      </c>
      <c r="EN139" s="174">
        <v>221722.08</v>
      </c>
      <c r="EO139" s="174">
        <v>230694.28</v>
      </c>
      <c r="EP139" s="174">
        <v>228727.42</v>
      </c>
      <c r="EQ139" s="174">
        <v>229787.69</v>
      </c>
      <c r="ER139" s="174">
        <v>241208.39</v>
      </c>
      <c r="ES139" s="174">
        <v>219662.47</v>
      </c>
      <c r="ET139" s="174">
        <v>241415.14</v>
      </c>
      <c r="EU139" s="174">
        <v>222759.09</v>
      </c>
      <c r="EV139" s="174">
        <v>228895.41</v>
      </c>
      <c r="EW139" s="174">
        <v>212917.12</v>
      </c>
      <c r="EX139" s="174">
        <v>232789.72</v>
      </c>
      <c r="EY139" s="174">
        <v>234614.94</v>
      </c>
      <c r="EZ139" s="174">
        <v>221205.33</v>
      </c>
      <c r="FA139" s="174">
        <v>233623.94</v>
      </c>
      <c r="FB139" s="174">
        <v>232344.06</v>
      </c>
      <c r="FC139" s="174">
        <v>232762.36</v>
      </c>
      <c r="FD139" s="174">
        <v>243274.48</v>
      </c>
      <c r="FE139" s="174">
        <v>219993.86</v>
      </c>
      <c r="FF139" s="174">
        <v>241116.39</v>
      </c>
      <c r="FG139" s="174">
        <v>216697.97</v>
      </c>
      <c r="FH139" s="174">
        <v>222635.7</v>
      </c>
      <c r="FI139" s="174">
        <v>216180.91</v>
      </c>
      <c r="FJ139" s="174">
        <v>237826.75</v>
      </c>
      <c r="FK139" s="174">
        <v>232158.94</v>
      </c>
      <c r="FL139" s="174">
        <v>220771</v>
      </c>
      <c r="FM139" s="174">
        <v>239513.8</v>
      </c>
      <c r="FN139" s="174">
        <v>234167.53</v>
      </c>
      <c r="FO139" s="174">
        <v>236618.44</v>
      </c>
      <c r="FP139" s="174">
        <v>246623.91</v>
      </c>
      <c r="FQ139" s="174">
        <v>224107.12</v>
      </c>
      <c r="FR139" s="174">
        <v>242065.25</v>
      </c>
      <c r="FS139" s="174">
        <v>15204.12</v>
      </c>
      <c r="FT139" s="174">
        <v>72843.8</v>
      </c>
      <c r="FU139" s="174">
        <v>222121.44</v>
      </c>
      <c r="FV139" s="174">
        <v>241030.86</v>
      </c>
      <c r="FW139" s="174">
        <v>235150.95</v>
      </c>
      <c r="FX139" s="174">
        <v>222967.36</v>
      </c>
      <c r="FY139" s="174">
        <v>239659.62</v>
      </c>
      <c r="FZ139" s="174">
        <v>238211.02</v>
      </c>
      <c r="GA139" s="174">
        <v>244212.94</v>
      </c>
    </row>
    <row r="140" spans="2:183">
      <c r="B140" s="171" t="s">
        <v>5</v>
      </c>
      <c r="C140" s="172" t="s">
        <v>39</v>
      </c>
      <c r="D140" s="81">
        <v>1.3960015207358671</v>
      </c>
      <c r="E140" s="82">
        <v>1.3960011984659635</v>
      </c>
      <c r="F140" s="82">
        <v>1.3960011185682326</v>
      </c>
      <c r="G140" s="82">
        <v>1.3960012537960262</v>
      </c>
      <c r="H140" s="82">
        <v>1.3960012923434129</v>
      </c>
      <c r="I140" s="82">
        <v>1.3960011779530366</v>
      </c>
      <c r="J140" s="82">
        <v>1.3960012129107613</v>
      </c>
      <c r="K140" s="82">
        <v>1.3960011572142292</v>
      </c>
      <c r="L140" s="82">
        <v>1.3960011833677892</v>
      </c>
      <c r="M140" s="82">
        <v>1.3960012566691653</v>
      </c>
      <c r="N140" s="82">
        <v>1.3960011579146465</v>
      </c>
      <c r="O140" s="82">
        <v>1.3960011622871988</v>
      </c>
      <c r="P140" s="82">
        <v>1.4339990980446897</v>
      </c>
      <c r="Q140" s="82">
        <v>1.4339987241059713</v>
      </c>
      <c r="R140" s="82">
        <v>1.4339990091480976</v>
      </c>
      <c r="S140" s="82">
        <v>1.4339993643122066</v>
      </c>
      <c r="T140" s="82">
        <v>1.4339992071619703</v>
      </c>
      <c r="U140" s="82">
        <v>1.4339991064808209</v>
      </c>
      <c r="V140" s="82">
        <v>1.4339992345531705</v>
      </c>
      <c r="W140" s="82">
        <v>1.4339989685867396</v>
      </c>
      <c r="X140" s="82">
        <v>1.4339991724034156</v>
      </c>
      <c r="Y140" s="82">
        <v>1.4339992693376435</v>
      </c>
      <c r="Z140" s="82">
        <v>1.4339990663170388</v>
      </c>
      <c r="AA140" s="82">
        <v>1.4339989569515776</v>
      </c>
      <c r="AB140" s="82">
        <v>1.4739983931743859</v>
      </c>
      <c r="AC140" s="82">
        <v>1.4739983096935401</v>
      </c>
      <c r="AD140" s="82">
        <v>1.4739984305398481</v>
      </c>
      <c r="AE140" s="82">
        <v>1.9270006544892009</v>
      </c>
      <c r="AF140" s="82">
        <v>1.9269998262783021</v>
      </c>
      <c r="AG140" s="82">
        <v>1.9270016650250927</v>
      </c>
      <c r="AH140" s="82">
        <v>1.927000918606893</v>
      </c>
      <c r="AI140" s="82">
        <v>1.9270011301989149</v>
      </c>
      <c r="AJ140" s="82">
        <v>1.9270011372790596</v>
      </c>
      <c r="AK140" s="82">
        <v>1.927000996160863</v>
      </c>
      <c r="AL140" s="82">
        <v>1.9270008927990179</v>
      </c>
      <c r="AM140" s="82">
        <v>1.9270007562508862</v>
      </c>
      <c r="AN140" s="82">
        <v>1.9699992111253861</v>
      </c>
      <c r="AO140" s="82">
        <v>1.9699996469134349</v>
      </c>
      <c r="AP140" s="82">
        <v>1.9699991884716603</v>
      </c>
      <c r="AQ140" s="82">
        <v>1.969998896453778</v>
      </c>
      <c r="AR140" s="82">
        <v>1.969999441652708</v>
      </c>
      <c r="AS140" s="82">
        <v>1.9699996244334224</v>
      </c>
      <c r="AT140" s="82">
        <v>1.9699996615981592</v>
      </c>
      <c r="AU140" s="82">
        <v>1.9699994471656181</v>
      </c>
      <c r="AV140" s="82">
        <v>1.9699989152555162</v>
      </c>
      <c r="AW140" s="82">
        <v>1.9699992137305118</v>
      </c>
      <c r="AX140" s="82">
        <v>1.9699990535177971</v>
      </c>
      <c r="AY140" s="82">
        <v>1.9699985917145872</v>
      </c>
      <c r="AZ140" s="82">
        <v>2.0169998982326405</v>
      </c>
      <c r="BA140" s="82">
        <v>2.016999754601227</v>
      </c>
      <c r="BB140" s="82">
        <v>2.0170004055498887</v>
      </c>
      <c r="BC140" s="82">
        <v>2.0169997946295632</v>
      </c>
      <c r="BD140" s="82">
        <v>2.0169999013368853</v>
      </c>
      <c r="BE140" s="82">
        <v>2.0170000625586488</v>
      </c>
      <c r="BF140" s="82">
        <v>2.0169999755399552</v>
      </c>
      <c r="BG140" s="82">
        <v>2.0170001415361387</v>
      </c>
      <c r="BH140" s="82">
        <v>2.016999906507591</v>
      </c>
      <c r="BI140" s="82">
        <v>2.017000193278732</v>
      </c>
      <c r="BJ140" s="82">
        <v>2.0170003308249886</v>
      </c>
      <c r="BK140" s="82">
        <v>2.0170002496878903</v>
      </c>
      <c r="BL140" s="82">
        <v>2.06800038004963</v>
      </c>
      <c r="BM140" s="82">
        <v>2.0680003379234604</v>
      </c>
      <c r="BN140" s="82">
        <v>2.0680000484748597</v>
      </c>
      <c r="BO140" s="82">
        <v>2.0679998169304681</v>
      </c>
      <c r="BP140" s="82">
        <v>2.0680002368545711</v>
      </c>
      <c r="BQ140" s="82">
        <v>2.0680001390413101</v>
      </c>
      <c r="BR140" s="82">
        <v>2.0680004841163724</v>
      </c>
      <c r="BS140" s="82">
        <v>2.0679996359665092</v>
      </c>
      <c r="BT140" s="82">
        <v>2.0679999665385371</v>
      </c>
      <c r="BU140" s="82" t="e">
        <v>#DIV/0!</v>
      </c>
      <c r="BV140" s="82">
        <v>2.0680003809251719</v>
      </c>
      <c r="BW140" s="82">
        <v>2.0680003777903706</v>
      </c>
      <c r="BX140" s="82">
        <v>2.1220026774317411</v>
      </c>
      <c r="BY140" s="82">
        <v>2.1220022746659084</v>
      </c>
      <c r="BZ140" s="82">
        <v>2.1220023349629429</v>
      </c>
      <c r="CA140" s="82">
        <v>2.1220022656343436</v>
      </c>
      <c r="CB140" s="82">
        <v>2.1220023944250554</v>
      </c>
      <c r="CC140" s="82">
        <v>2.1220020020020018</v>
      </c>
      <c r="CD140" s="82">
        <v>2.1220023177681382</v>
      </c>
      <c r="CE140" s="82">
        <v>2.122002452287024</v>
      </c>
      <c r="CF140" s="82">
        <v>2.1220022898410322</v>
      </c>
      <c r="CG140" s="82">
        <v>2.1220023536272938</v>
      </c>
      <c r="CH140" s="82">
        <v>2.1220025927644075</v>
      </c>
      <c r="CI140" s="82">
        <v>2.1220021254870907</v>
      </c>
      <c r="CJ140" s="82">
        <v>2.1780013583970916</v>
      </c>
      <c r="CK140" s="82">
        <v>2.1780017467807045</v>
      </c>
      <c r="CL140" s="82">
        <v>2.1780011750764299</v>
      </c>
      <c r="CM140" s="82">
        <v>2.1780007907905312</v>
      </c>
      <c r="CN140" s="82">
        <v>2.1780011158558827</v>
      </c>
      <c r="CO140" s="82">
        <v>2.1780013771619902</v>
      </c>
      <c r="CP140" s="82">
        <v>2.1780012938635389</v>
      </c>
      <c r="CQ140" s="82">
        <v>2.1780014514246049</v>
      </c>
      <c r="CR140" s="82">
        <v>2.1780014099631573</v>
      </c>
      <c r="CS140" s="82">
        <v>2.1780011349425696</v>
      </c>
      <c r="CT140" s="82">
        <v>2.1780010949532418</v>
      </c>
      <c r="CU140" s="82">
        <v>2.1780010340192328</v>
      </c>
      <c r="CV140" s="82">
        <v>2.2360004628977399</v>
      </c>
      <c r="CW140" s="82">
        <v>2.2360005769252105</v>
      </c>
      <c r="CX140" s="82">
        <v>2.2360003210820465</v>
      </c>
      <c r="CY140" s="82">
        <v>2.2359994836655446</v>
      </c>
      <c r="CZ140" s="82">
        <v>2.2359983873754534</v>
      </c>
      <c r="DA140" s="82">
        <v>2.2360002914788795</v>
      </c>
      <c r="DB140" s="82">
        <v>2.2360002564349135</v>
      </c>
      <c r="DC140" s="82">
        <v>2.2360008567726837</v>
      </c>
      <c r="DD140" s="82">
        <v>2.2360000665122102</v>
      </c>
      <c r="DE140" s="82">
        <v>2.2360002316569791</v>
      </c>
      <c r="DF140" s="82">
        <v>2.2360007805729656</v>
      </c>
      <c r="DG140" s="82">
        <v>2.235999790455236</v>
      </c>
      <c r="DH140" s="82">
        <v>2.2970014431179422</v>
      </c>
      <c r="DI140" s="82">
        <v>2.2970011473638481</v>
      </c>
      <c r="DJ140" s="82">
        <v>2.2970008125432604</v>
      </c>
      <c r="DK140" s="82">
        <v>2.2970010111615853</v>
      </c>
      <c r="DL140" s="82">
        <v>2.2970012518858538</v>
      </c>
      <c r="DM140" s="82">
        <v>2.2970004888141902</v>
      </c>
      <c r="DN140" s="82">
        <v>2.2970015151354612</v>
      </c>
      <c r="DO140" s="82">
        <v>2.2970012321700812</v>
      </c>
      <c r="DP140" s="82">
        <v>2.2970005468424333</v>
      </c>
      <c r="DQ140" s="82">
        <v>2.2970015336623231</v>
      </c>
      <c r="DR140" s="82">
        <v>2.2970017445543176</v>
      </c>
      <c r="DS140" s="82">
        <v>2.2970010011064863</v>
      </c>
      <c r="DT140" s="82">
        <v>2.3599977638413141</v>
      </c>
      <c r="DU140" s="82">
        <v>2.3599981999009945</v>
      </c>
      <c r="DV140" s="82">
        <v>2.3599987857200677</v>
      </c>
      <c r="DW140" s="82">
        <v>2.3599979843210521</v>
      </c>
      <c r="DX140" s="82">
        <v>2.3599983786588266</v>
      </c>
      <c r="DY140" s="82">
        <v>2.3599991396447186</v>
      </c>
      <c r="DZ140" s="82">
        <v>2.3599979996841607</v>
      </c>
      <c r="EA140" s="82">
        <v>2.3599985153292256</v>
      </c>
      <c r="EB140" s="82">
        <v>2.3599982591539486</v>
      </c>
      <c r="EC140" s="82">
        <v>2.3599976842105264</v>
      </c>
      <c r="ED140" s="82">
        <v>2.3599981205335974</v>
      </c>
      <c r="EE140" s="82">
        <v>2.3599982983611092</v>
      </c>
      <c r="EF140" s="82">
        <v>2.4239971314643771</v>
      </c>
      <c r="EG140" s="82">
        <v>2.4239979809821546</v>
      </c>
      <c r="EH140" s="82">
        <v>2.4239972938040228</v>
      </c>
      <c r="EI140" s="82">
        <v>2.4239979286408246</v>
      </c>
      <c r="EJ140" s="82">
        <v>2.4240003065097961</v>
      </c>
      <c r="EK140" s="82">
        <v>2.423997864170321</v>
      </c>
      <c r="EL140" s="82">
        <v>2.4239974162395694</v>
      </c>
      <c r="EM140" s="82">
        <v>2.4239977700172508</v>
      </c>
      <c r="EN140" s="82">
        <v>2.4239974811303426</v>
      </c>
      <c r="EO140" s="82">
        <v>2.423997646341848</v>
      </c>
      <c r="EP140" s="82">
        <v>2.4239973463219426</v>
      </c>
      <c r="EQ140" s="82">
        <v>2.4239974893720264</v>
      </c>
      <c r="ER140" s="82">
        <v>2.4899958707972458</v>
      </c>
      <c r="ES140" s="82">
        <v>2.4899960325557142</v>
      </c>
      <c r="ET140" s="82">
        <v>2.4899966994657263</v>
      </c>
      <c r="EU140" s="82">
        <v>2.4899967136737997</v>
      </c>
      <c r="EV140" s="82">
        <v>2.489996410155995</v>
      </c>
      <c r="EW140" s="82">
        <v>2.4899966085441299</v>
      </c>
      <c r="EX140" s="82">
        <v>2.4899959353941599</v>
      </c>
      <c r="EY140" s="82">
        <v>2.4899964976704201</v>
      </c>
      <c r="EZ140" s="82">
        <v>2.4899966905904702</v>
      </c>
      <c r="FA140" s="82">
        <v>2.489996695976552</v>
      </c>
      <c r="FB140" s="82">
        <v>2.489996463439466</v>
      </c>
      <c r="FC140" s="82">
        <v>2.4899962558435584</v>
      </c>
      <c r="FD140" s="82">
        <v>2.5600025255448338</v>
      </c>
      <c r="FE140" s="82">
        <v>2.560003025542561</v>
      </c>
      <c r="FF140" s="82">
        <v>2.5600024419765148</v>
      </c>
      <c r="FG140" s="82">
        <v>2.5600013467599787</v>
      </c>
      <c r="FH140" s="82">
        <v>2.560002069750595</v>
      </c>
      <c r="FI140" s="82">
        <v>2.5600020604981193</v>
      </c>
      <c r="FJ140" s="82">
        <v>2.560002045187888</v>
      </c>
      <c r="FK140" s="82">
        <v>2.5600024259265384</v>
      </c>
      <c r="FL140" s="82">
        <v>2.5600021336153413</v>
      </c>
      <c r="FM140" s="82">
        <v>2.560002137665669</v>
      </c>
      <c r="FN140" s="82">
        <v>2.5600025581710604</v>
      </c>
      <c r="FO140" s="82">
        <v>2.5600021638230426</v>
      </c>
      <c r="FP140" s="82">
        <v>2.6320026253441764</v>
      </c>
      <c r="FQ140" s="82">
        <v>2.6320025367893174</v>
      </c>
      <c r="FR140" s="82">
        <v>2.6320022833532675</v>
      </c>
      <c r="FS140" s="82">
        <v>2.6320006093507646</v>
      </c>
      <c r="FT140" s="82">
        <v>2.6320015030965234</v>
      </c>
      <c r="FU140" s="82">
        <v>2.6320013840076024</v>
      </c>
      <c r="FV140" s="82">
        <v>2.6320021402753966</v>
      </c>
      <c r="FW140" s="82">
        <v>2.6320019475504517</v>
      </c>
      <c r="FX140" s="82">
        <v>2.6320013220955212</v>
      </c>
      <c r="FY140" s="82">
        <v>2.6320025039536108</v>
      </c>
      <c r="FZ140" s="82">
        <v>2.6320031025704482</v>
      </c>
      <c r="GA140" s="82">
        <v>2.6320020261677408</v>
      </c>
    </row>
    <row r="141" spans="2:183">
      <c r="B141" s="96" t="s">
        <v>5</v>
      </c>
      <c r="C141" s="166" t="s">
        <v>40</v>
      </c>
      <c r="D141" s="175">
        <v>1.42</v>
      </c>
      <c r="E141" s="176">
        <v>2.12</v>
      </c>
      <c r="F141" s="176">
        <v>1.42</v>
      </c>
      <c r="G141" s="176">
        <v>2.83</v>
      </c>
      <c r="H141" s="176">
        <v>1.42</v>
      </c>
      <c r="I141" s="176">
        <v>1.42</v>
      </c>
      <c r="J141" s="176">
        <v>1.42</v>
      </c>
      <c r="K141" s="176">
        <v>2.12</v>
      </c>
      <c r="L141" s="176">
        <v>2.42</v>
      </c>
      <c r="M141" s="176">
        <v>2.12</v>
      </c>
      <c r="N141" s="176">
        <v>2.12</v>
      </c>
      <c r="O141" s="176">
        <v>2.83</v>
      </c>
      <c r="P141" s="176">
        <v>2.12</v>
      </c>
      <c r="Q141" s="176">
        <v>2.12</v>
      </c>
      <c r="R141" s="176">
        <v>2.12</v>
      </c>
      <c r="S141" s="176">
        <v>0.71</v>
      </c>
      <c r="T141" s="176">
        <v>2.83</v>
      </c>
      <c r="U141" s="176">
        <v>2.12</v>
      </c>
      <c r="V141" s="176">
        <v>1.42</v>
      </c>
      <c r="W141" s="176">
        <v>1.42</v>
      </c>
      <c r="X141" s="176">
        <v>2.12</v>
      </c>
      <c r="Y141" s="176">
        <v>2.12</v>
      </c>
      <c r="Z141" s="176">
        <v>1.42</v>
      </c>
      <c r="AA141" s="176">
        <v>1.42</v>
      </c>
      <c r="AB141" s="176">
        <v>2.12</v>
      </c>
      <c r="AC141" s="176">
        <v>1.42</v>
      </c>
      <c r="AD141" s="176">
        <v>2.83</v>
      </c>
      <c r="AE141" s="176">
        <v>1.42</v>
      </c>
      <c r="AF141" s="176">
        <v>1.71</v>
      </c>
      <c r="AG141" s="176">
        <v>1.42</v>
      </c>
      <c r="AH141" s="176">
        <v>1.42</v>
      </c>
      <c r="AI141" s="176">
        <v>2.12</v>
      </c>
      <c r="AJ141" s="176">
        <v>1.42</v>
      </c>
      <c r="AK141" s="176">
        <v>2.12</v>
      </c>
      <c r="AL141" s="176">
        <v>2.12</v>
      </c>
      <c r="AM141" s="176">
        <v>2.12</v>
      </c>
      <c r="AN141" s="176">
        <v>2.12</v>
      </c>
      <c r="AO141" s="176">
        <v>2.12</v>
      </c>
      <c r="AP141" s="176">
        <v>2.12</v>
      </c>
      <c r="AQ141" s="176">
        <v>1.42</v>
      </c>
      <c r="AR141" s="176">
        <v>0.71</v>
      </c>
      <c r="AS141" s="176">
        <v>3.12</v>
      </c>
      <c r="AT141" s="176">
        <v>2.12</v>
      </c>
      <c r="AU141" s="176">
        <v>1.42</v>
      </c>
      <c r="AV141" s="176">
        <v>1</v>
      </c>
      <c r="AW141" s="176">
        <v>2.12</v>
      </c>
      <c r="AX141" s="176">
        <v>1.42</v>
      </c>
      <c r="AY141" s="176">
        <v>3.54</v>
      </c>
      <c r="AZ141" s="176">
        <v>2.83</v>
      </c>
      <c r="BA141" s="176">
        <v>2.12</v>
      </c>
      <c r="BB141" s="176">
        <v>1.42</v>
      </c>
      <c r="BC141" s="176">
        <v>1.42</v>
      </c>
      <c r="BD141" s="176">
        <v>2.83</v>
      </c>
      <c r="BE141" s="176">
        <v>2.12</v>
      </c>
      <c r="BF141" s="176">
        <v>2.12</v>
      </c>
      <c r="BG141" s="176">
        <v>2.12</v>
      </c>
      <c r="BH141" s="176">
        <v>2.12</v>
      </c>
      <c r="BI141" s="176">
        <v>1.42</v>
      </c>
      <c r="BJ141" s="176">
        <v>2.12</v>
      </c>
      <c r="BK141" s="176">
        <v>1.42</v>
      </c>
      <c r="BL141" s="176">
        <v>2.12</v>
      </c>
      <c r="BM141" s="176">
        <v>1.42</v>
      </c>
      <c r="BN141" s="176">
        <v>3.54</v>
      </c>
      <c r="BO141" s="176">
        <v>2.12</v>
      </c>
      <c r="BP141" s="176">
        <v>2.12</v>
      </c>
      <c r="BQ141" s="176">
        <v>2.12</v>
      </c>
      <c r="BR141" s="176">
        <v>2.12</v>
      </c>
      <c r="BS141" s="176">
        <v>1.42</v>
      </c>
      <c r="BT141" s="176">
        <v>0.71</v>
      </c>
      <c r="BU141" s="176">
        <v>0</v>
      </c>
      <c r="BV141" s="176">
        <v>1.71</v>
      </c>
      <c r="BW141" s="176">
        <v>2.12</v>
      </c>
      <c r="BX141" s="176">
        <v>2.12</v>
      </c>
      <c r="BY141" s="176">
        <v>1.42</v>
      </c>
      <c r="BZ141" s="176">
        <v>2.12</v>
      </c>
      <c r="CA141" s="176">
        <v>1.42</v>
      </c>
      <c r="CB141" s="176">
        <v>1.42</v>
      </c>
      <c r="CC141" s="176">
        <v>1.42</v>
      </c>
      <c r="CD141" s="176">
        <v>1.42</v>
      </c>
      <c r="CE141" s="176">
        <v>1.42</v>
      </c>
      <c r="CF141" s="176">
        <v>1.42</v>
      </c>
      <c r="CG141" s="176">
        <v>2.12</v>
      </c>
      <c r="CH141" s="176">
        <v>1.42</v>
      </c>
      <c r="CI141" s="176">
        <v>2.12</v>
      </c>
      <c r="CJ141" s="176">
        <v>2.12</v>
      </c>
      <c r="CK141" s="176">
        <v>1.42</v>
      </c>
      <c r="CL141" s="176">
        <v>2.12</v>
      </c>
      <c r="CM141" s="176">
        <v>1.42</v>
      </c>
      <c r="CN141" s="176">
        <v>1.42</v>
      </c>
      <c r="CO141" s="176">
        <v>2.42</v>
      </c>
      <c r="CP141" s="176">
        <v>2.12</v>
      </c>
      <c r="CQ141" s="176">
        <v>0.71</v>
      </c>
      <c r="CR141" s="176">
        <v>1.42</v>
      </c>
      <c r="CS141" s="176">
        <v>2.12</v>
      </c>
      <c r="CT141" s="176">
        <v>2.12</v>
      </c>
      <c r="CU141" s="176">
        <v>2.12</v>
      </c>
      <c r="CV141" s="176">
        <v>2.12</v>
      </c>
      <c r="CW141" s="176">
        <v>2.12</v>
      </c>
      <c r="CX141" s="176">
        <v>1.42</v>
      </c>
      <c r="CY141" s="176">
        <v>1.42</v>
      </c>
      <c r="CZ141" s="176">
        <v>1.71</v>
      </c>
      <c r="DA141" s="176">
        <v>1.42</v>
      </c>
      <c r="DB141" s="176">
        <v>1.42</v>
      </c>
      <c r="DC141" s="176">
        <v>2.12</v>
      </c>
      <c r="DD141" s="176">
        <v>2.12</v>
      </c>
      <c r="DE141" s="176">
        <v>2.12</v>
      </c>
      <c r="DF141" s="176">
        <v>1.42</v>
      </c>
      <c r="DG141" s="176">
        <v>2.83</v>
      </c>
      <c r="DH141" s="176">
        <v>2.12</v>
      </c>
      <c r="DI141" s="176">
        <v>1.42</v>
      </c>
      <c r="DJ141" s="176">
        <v>1.71</v>
      </c>
      <c r="DK141" s="176">
        <v>1.42</v>
      </c>
      <c r="DL141" s="176">
        <v>1.42</v>
      </c>
      <c r="DM141" s="176">
        <v>2.12</v>
      </c>
      <c r="DN141" s="176">
        <v>2.12</v>
      </c>
      <c r="DO141" s="176">
        <v>1.42</v>
      </c>
      <c r="DP141" s="176">
        <v>1.42</v>
      </c>
      <c r="DQ141" s="176">
        <v>1.42</v>
      </c>
      <c r="DR141" s="176">
        <v>2.12</v>
      </c>
      <c r="DS141" s="176">
        <v>1.42</v>
      </c>
      <c r="DT141" s="176">
        <v>2.83</v>
      </c>
      <c r="DU141" s="176">
        <v>3.12</v>
      </c>
      <c r="DV141" s="176">
        <v>2.83</v>
      </c>
      <c r="DW141" s="176">
        <v>0.71</v>
      </c>
      <c r="DX141" s="176">
        <v>3.12</v>
      </c>
      <c r="DY141" s="176">
        <v>2.12</v>
      </c>
      <c r="DZ141" s="176">
        <v>1.42</v>
      </c>
      <c r="EA141" s="176">
        <v>1.42</v>
      </c>
      <c r="EB141" s="176">
        <v>1.42</v>
      </c>
      <c r="EC141" s="176">
        <v>1.42</v>
      </c>
      <c r="ED141" s="176">
        <v>2.83</v>
      </c>
      <c r="EE141" s="176">
        <v>1.42</v>
      </c>
      <c r="EF141" s="176">
        <v>2.12</v>
      </c>
      <c r="EG141" s="176">
        <v>2.12</v>
      </c>
      <c r="EH141" s="176">
        <v>1.42</v>
      </c>
      <c r="EI141" s="176">
        <v>1.42</v>
      </c>
      <c r="EJ141" s="176">
        <v>1.71</v>
      </c>
      <c r="EK141" s="176">
        <v>2.12</v>
      </c>
      <c r="EL141" s="176">
        <v>2.12</v>
      </c>
      <c r="EM141" s="176">
        <v>1.42</v>
      </c>
      <c r="EN141" s="176">
        <v>2.12</v>
      </c>
      <c r="EO141" s="176">
        <v>2.83</v>
      </c>
      <c r="EP141" s="176">
        <v>3.54</v>
      </c>
      <c r="EQ141" s="176">
        <v>2.12</v>
      </c>
      <c r="ER141" s="176">
        <v>2.83</v>
      </c>
      <c r="ES141" s="176">
        <v>1.42</v>
      </c>
      <c r="ET141" s="176">
        <v>1.42</v>
      </c>
      <c r="EU141" s="176">
        <v>1.42</v>
      </c>
      <c r="EV141" s="176">
        <v>1.42</v>
      </c>
      <c r="EW141" s="176">
        <v>2.12</v>
      </c>
      <c r="EX141" s="176">
        <v>2.12</v>
      </c>
      <c r="EY141" s="176">
        <v>1.42</v>
      </c>
      <c r="EZ141" s="176">
        <v>2.12</v>
      </c>
      <c r="FA141" s="176">
        <v>1.42</v>
      </c>
      <c r="FB141" s="176">
        <v>2.12</v>
      </c>
      <c r="FC141" s="176">
        <v>2.83</v>
      </c>
      <c r="FD141" s="176">
        <v>2.12</v>
      </c>
      <c r="FE141" s="176">
        <v>2.83</v>
      </c>
      <c r="FF141" s="176">
        <v>2.12</v>
      </c>
      <c r="FG141" s="176">
        <v>1.42</v>
      </c>
      <c r="FH141" s="176">
        <v>2.12</v>
      </c>
      <c r="FI141" s="176">
        <v>2.12</v>
      </c>
      <c r="FJ141" s="176">
        <v>1.42</v>
      </c>
      <c r="FK141" s="176">
        <v>2.12</v>
      </c>
      <c r="FL141" s="176">
        <v>1.42</v>
      </c>
      <c r="FM141" s="176">
        <v>2.12</v>
      </c>
      <c r="FN141" s="176">
        <v>3.54</v>
      </c>
      <c r="FO141" s="176">
        <v>1.42</v>
      </c>
      <c r="FP141" s="176">
        <v>2.83</v>
      </c>
      <c r="FQ141" s="176">
        <v>1.42</v>
      </c>
      <c r="FR141" s="176">
        <v>2.12</v>
      </c>
      <c r="FS141" s="176">
        <v>0.71</v>
      </c>
      <c r="FT141" s="176">
        <v>1.71</v>
      </c>
      <c r="FU141" s="176">
        <v>1.42</v>
      </c>
      <c r="FV141" s="176">
        <v>1.42</v>
      </c>
      <c r="FW141" s="176">
        <v>1.42</v>
      </c>
      <c r="FX141" s="176">
        <v>1.42</v>
      </c>
      <c r="FY141" s="176">
        <v>2.12</v>
      </c>
      <c r="FZ141" s="176">
        <v>2.12</v>
      </c>
      <c r="GA141" s="176">
        <v>2.83</v>
      </c>
    </row>
    <row r="142" spans="2:183">
      <c r="B142" s="96" t="s">
        <v>5</v>
      </c>
      <c r="C142" s="166" t="s">
        <v>41</v>
      </c>
      <c r="D142" s="175">
        <v>692</v>
      </c>
      <c r="E142" s="176">
        <v>625</v>
      </c>
      <c r="F142" s="176">
        <v>692</v>
      </c>
      <c r="G142" s="176">
        <v>670</v>
      </c>
      <c r="H142" s="176">
        <v>692</v>
      </c>
      <c r="I142" s="176">
        <v>670</v>
      </c>
      <c r="J142" s="176">
        <v>692</v>
      </c>
      <c r="K142" s="176">
        <v>692</v>
      </c>
      <c r="L142" s="176">
        <v>670</v>
      </c>
      <c r="M142" s="176">
        <v>692</v>
      </c>
      <c r="N142" s="176">
        <v>670</v>
      </c>
      <c r="O142" s="176">
        <v>692</v>
      </c>
      <c r="P142" s="176">
        <v>692</v>
      </c>
      <c r="Q142" s="176">
        <v>625</v>
      </c>
      <c r="R142" s="176">
        <v>692</v>
      </c>
      <c r="S142" s="176">
        <v>670</v>
      </c>
      <c r="T142" s="176">
        <v>692</v>
      </c>
      <c r="U142" s="176">
        <v>670</v>
      </c>
      <c r="V142" s="176">
        <v>692</v>
      </c>
      <c r="W142" s="176">
        <v>692</v>
      </c>
      <c r="X142" s="176">
        <v>670</v>
      </c>
      <c r="Y142" s="176">
        <v>692</v>
      </c>
      <c r="Z142" s="176">
        <v>670</v>
      </c>
      <c r="AA142" s="176">
        <v>692</v>
      </c>
      <c r="AB142" s="176">
        <v>692</v>
      </c>
      <c r="AC142" s="176">
        <v>625</v>
      </c>
      <c r="AD142" s="176">
        <v>692</v>
      </c>
      <c r="AE142" s="176">
        <v>670</v>
      </c>
      <c r="AF142" s="176">
        <v>134</v>
      </c>
      <c r="AG142" s="176">
        <v>670</v>
      </c>
      <c r="AH142" s="176">
        <v>692</v>
      </c>
      <c r="AI142" s="176">
        <v>692</v>
      </c>
      <c r="AJ142" s="176">
        <v>670</v>
      </c>
      <c r="AK142" s="176">
        <v>692</v>
      </c>
      <c r="AL142" s="176">
        <v>670</v>
      </c>
      <c r="AM142" s="176">
        <v>692</v>
      </c>
      <c r="AN142" s="176">
        <v>692</v>
      </c>
      <c r="AO142" s="176">
        <v>648</v>
      </c>
      <c r="AP142" s="176">
        <v>692</v>
      </c>
      <c r="AQ142" s="176">
        <v>670</v>
      </c>
      <c r="AR142" s="176">
        <v>692</v>
      </c>
      <c r="AS142" s="176">
        <v>670</v>
      </c>
      <c r="AT142" s="176">
        <v>692</v>
      </c>
      <c r="AU142" s="176">
        <v>692</v>
      </c>
      <c r="AV142" s="176">
        <v>670</v>
      </c>
      <c r="AW142" s="176">
        <v>692</v>
      </c>
      <c r="AX142" s="176">
        <v>670</v>
      </c>
      <c r="AY142" s="176">
        <v>692</v>
      </c>
      <c r="AZ142" s="176">
        <v>692</v>
      </c>
      <c r="BA142" s="176">
        <v>625</v>
      </c>
      <c r="BB142" s="176">
        <v>692</v>
      </c>
      <c r="BC142" s="176">
        <v>670</v>
      </c>
      <c r="BD142" s="176">
        <v>692</v>
      </c>
      <c r="BE142" s="176">
        <v>670</v>
      </c>
      <c r="BF142" s="176">
        <v>692</v>
      </c>
      <c r="BG142" s="176">
        <v>692</v>
      </c>
      <c r="BH142" s="176">
        <v>670</v>
      </c>
      <c r="BI142" s="176">
        <v>692</v>
      </c>
      <c r="BJ142" s="176">
        <v>670</v>
      </c>
      <c r="BK142" s="176">
        <v>692</v>
      </c>
      <c r="BL142" s="176">
        <v>692</v>
      </c>
      <c r="BM142" s="176">
        <v>625</v>
      </c>
      <c r="BN142" s="176">
        <v>692</v>
      </c>
      <c r="BO142" s="176">
        <v>670</v>
      </c>
      <c r="BP142" s="176">
        <v>692</v>
      </c>
      <c r="BQ142" s="176">
        <v>670</v>
      </c>
      <c r="BR142" s="176">
        <v>692</v>
      </c>
      <c r="BS142" s="176">
        <v>692</v>
      </c>
      <c r="BT142" s="176">
        <v>313</v>
      </c>
      <c r="BU142" s="176">
        <v>0</v>
      </c>
      <c r="BV142" s="176">
        <v>625</v>
      </c>
      <c r="BW142" s="176">
        <v>692</v>
      </c>
      <c r="BX142" s="176">
        <v>692</v>
      </c>
      <c r="BY142" s="176">
        <v>625</v>
      </c>
      <c r="BZ142" s="176">
        <v>692</v>
      </c>
      <c r="CA142" s="176">
        <v>670</v>
      </c>
      <c r="CB142" s="176">
        <v>692</v>
      </c>
      <c r="CC142" s="176">
        <v>670</v>
      </c>
      <c r="CD142" s="176">
        <v>692</v>
      </c>
      <c r="CE142" s="176">
        <v>692</v>
      </c>
      <c r="CF142" s="176">
        <v>670</v>
      </c>
      <c r="CG142" s="176">
        <v>692</v>
      </c>
      <c r="CH142" s="176">
        <v>670</v>
      </c>
      <c r="CI142" s="176">
        <v>692</v>
      </c>
      <c r="CJ142" s="176">
        <v>692</v>
      </c>
      <c r="CK142" s="176">
        <v>648</v>
      </c>
      <c r="CL142" s="176">
        <v>692</v>
      </c>
      <c r="CM142" s="176">
        <v>670</v>
      </c>
      <c r="CN142" s="176">
        <v>692</v>
      </c>
      <c r="CO142" s="176">
        <v>670</v>
      </c>
      <c r="CP142" s="176">
        <v>692</v>
      </c>
      <c r="CQ142" s="176">
        <v>692</v>
      </c>
      <c r="CR142" s="176">
        <v>670</v>
      </c>
      <c r="CS142" s="176">
        <v>692</v>
      </c>
      <c r="CT142" s="176">
        <v>670</v>
      </c>
      <c r="CU142" s="176">
        <v>692</v>
      </c>
      <c r="CV142" s="176">
        <v>692</v>
      </c>
      <c r="CW142" s="176">
        <v>625</v>
      </c>
      <c r="CX142" s="176">
        <v>692</v>
      </c>
      <c r="CY142" s="176">
        <v>670</v>
      </c>
      <c r="CZ142" s="176">
        <v>134</v>
      </c>
      <c r="DA142" s="176">
        <v>670</v>
      </c>
      <c r="DB142" s="176">
        <v>692</v>
      </c>
      <c r="DC142" s="176">
        <v>692</v>
      </c>
      <c r="DD142" s="176">
        <v>670</v>
      </c>
      <c r="DE142" s="176">
        <v>692</v>
      </c>
      <c r="DF142" s="176">
        <v>670</v>
      </c>
      <c r="DG142" s="176">
        <v>692</v>
      </c>
      <c r="DH142" s="176">
        <v>692</v>
      </c>
      <c r="DI142" s="176">
        <v>625</v>
      </c>
      <c r="DJ142" s="176">
        <v>692</v>
      </c>
      <c r="DK142" s="176">
        <v>670</v>
      </c>
      <c r="DL142" s="176">
        <v>692</v>
      </c>
      <c r="DM142" s="176">
        <v>670</v>
      </c>
      <c r="DN142" s="176">
        <v>692</v>
      </c>
      <c r="DO142" s="176">
        <v>692</v>
      </c>
      <c r="DP142" s="176">
        <v>670</v>
      </c>
      <c r="DQ142" s="176">
        <v>692</v>
      </c>
      <c r="DR142" s="176">
        <v>670</v>
      </c>
      <c r="DS142" s="176">
        <v>692</v>
      </c>
      <c r="DT142" s="176">
        <v>692</v>
      </c>
      <c r="DU142" s="176">
        <v>625</v>
      </c>
      <c r="DV142" s="176">
        <v>692</v>
      </c>
      <c r="DW142" s="176">
        <v>670</v>
      </c>
      <c r="DX142" s="176">
        <v>692</v>
      </c>
      <c r="DY142" s="176">
        <v>670</v>
      </c>
      <c r="DZ142" s="176">
        <v>692</v>
      </c>
      <c r="EA142" s="176">
        <v>692</v>
      </c>
      <c r="EB142" s="176">
        <v>670</v>
      </c>
      <c r="EC142" s="176">
        <v>692</v>
      </c>
      <c r="ED142" s="176">
        <v>670</v>
      </c>
      <c r="EE142" s="176">
        <v>692</v>
      </c>
      <c r="EF142" s="176">
        <v>692</v>
      </c>
      <c r="EG142" s="176">
        <v>648</v>
      </c>
      <c r="EH142" s="176">
        <v>692</v>
      </c>
      <c r="EI142" s="176">
        <v>581</v>
      </c>
      <c r="EJ142" s="176">
        <v>157</v>
      </c>
      <c r="EK142" s="176">
        <v>670</v>
      </c>
      <c r="EL142" s="176">
        <v>692</v>
      </c>
      <c r="EM142" s="176">
        <v>692</v>
      </c>
      <c r="EN142" s="176">
        <v>670</v>
      </c>
      <c r="EO142" s="176">
        <v>692</v>
      </c>
      <c r="EP142" s="176">
        <v>670</v>
      </c>
      <c r="EQ142" s="176">
        <v>692</v>
      </c>
      <c r="ER142" s="176">
        <v>692</v>
      </c>
      <c r="ES142" s="176">
        <v>625</v>
      </c>
      <c r="ET142" s="176">
        <v>692</v>
      </c>
      <c r="EU142" s="176">
        <v>670</v>
      </c>
      <c r="EV142" s="176">
        <v>692</v>
      </c>
      <c r="EW142" s="176">
        <v>670</v>
      </c>
      <c r="EX142" s="176">
        <v>692</v>
      </c>
      <c r="EY142" s="176">
        <v>692</v>
      </c>
      <c r="EZ142" s="176">
        <v>670</v>
      </c>
      <c r="FA142" s="176">
        <v>692</v>
      </c>
      <c r="FB142" s="176">
        <v>670</v>
      </c>
      <c r="FC142" s="176">
        <v>692</v>
      </c>
      <c r="FD142" s="176">
        <v>692</v>
      </c>
      <c r="FE142" s="176">
        <v>625</v>
      </c>
      <c r="FF142" s="176">
        <v>692</v>
      </c>
      <c r="FG142" s="176">
        <v>670</v>
      </c>
      <c r="FH142" s="176">
        <v>692</v>
      </c>
      <c r="FI142" s="176">
        <v>670</v>
      </c>
      <c r="FJ142" s="176">
        <v>692</v>
      </c>
      <c r="FK142" s="176">
        <v>692</v>
      </c>
      <c r="FL142" s="176">
        <v>670</v>
      </c>
      <c r="FM142" s="176">
        <v>692</v>
      </c>
      <c r="FN142" s="176">
        <v>670</v>
      </c>
      <c r="FO142" s="176">
        <v>692</v>
      </c>
      <c r="FP142" s="176">
        <v>692</v>
      </c>
      <c r="FQ142" s="176">
        <v>625</v>
      </c>
      <c r="FR142" s="176">
        <v>692</v>
      </c>
      <c r="FS142" s="176">
        <v>45</v>
      </c>
      <c r="FT142" s="176">
        <v>224</v>
      </c>
      <c r="FU142" s="176">
        <v>670</v>
      </c>
      <c r="FV142" s="176">
        <v>692</v>
      </c>
      <c r="FW142" s="176">
        <v>692</v>
      </c>
      <c r="FX142" s="176">
        <v>670</v>
      </c>
      <c r="FY142" s="176">
        <v>692</v>
      </c>
      <c r="FZ142" s="176">
        <v>670</v>
      </c>
      <c r="GA142" s="176">
        <v>692</v>
      </c>
    </row>
    <row r="143" spans="2:183">
      <c r="B143" s="96" t="s">
        <v>5</v>
      </c>
      <c r="C143" s="166" t="s">
        <v>272</v>
      </c>
      <c r="D143" s="88">
        <v>2007.42</v>
      </c>
      <c r="E143" s="89">
        <v>3011.12</v>
      </c>
      <c r="F143" s="89">
        <v>2007.42</v>
      </c>
      <c r="G143" s="89">
        <v>4014.83</v>
      </c>
      <c r="H143" s="89">
        <v>2007.42</v>
      </c>
      <c r="I143" s="89">
        <v>2007.42</v>
      </c>
      <c r="J143" s="89">
        <v>2007.42</v>
      </c>
      <c r="K143" s="89">
        <v>3011.12</v>
      </c>
      <c r="L143" s="89">
        <v>3424.42</v>
      </c>
      <c r="M143" s="89">
        <v>3011.12</v>
      </c>
      <c r="N143" s="89">
        <v>3011.12</v>
      </c>
      <c r="O143" s="89">
        <v>4014.83</v>
      </c>
      <c r="P143" s="89">
        <v>3011.12</v>
      </c>
      <c r="Q143" s="89">
        <v>3011.12</v>
      </c>
      <c r="R143" s="89">
        <v>3011.12</v>
      </c>
      <c r="S143" s="89">
        <v>1003.71</v>
      </c>
      <c r="T143" s="89">
        <v>4014.83</v>
      </c>
      <c r="U143" s="89">
        <v>3011.12</v>
      </c>
      <c r="V143" s="89">
        <v>2007.42</v>
      </c>
      <c r="W143" s="89">
        <v>2007.42</v>
      </c>
      <c r="X143" s="89">
        <v>3011.12</v>
      </c>
      <c r="Y143" s="89">
        <v>3011.12</v>
      </c>
      <c r="Z143" s="89">
        <v>2007.42</v>
      </c>
      <c r="AA143" s="89">
        <v>2007.42</v>
      </c>
      <c r="AB143" s="89">
        <v>3011.12</v>
      </c>
      <c r="AC143" s="89">
        <v>2007.42</v>
      </c>
      <c r="AD143" s="89">
        <v>4014.83</v>
      </c>
      <c r="AE143" s="89">
        <v>2007.42</v>
      </c>
      <c r="AF143" s="89">
        <v>2420.71</v>
      </c>
      <c r="AG143" s="89">
        <v>2007.42</v>
      </c>
      <c r="AH143" s="89">
        <v>2007.42</v>
      </c>
      <c r="AI143" s="89">
        <v>3011.12</v>
      </c>
      <c r="AJ143" s="89">
        <v>2007.42</v>
      </c>
      <c r="AK143" s="89">
        <v>3011.12</v>
      </c>
      <c r="AL143" s="89">
        <v>3011.12</v>
      </c>
      <c r="AM143" s="89">
        <v>3011.12</v>
      </c>
      <c r="AN143" s="89">
        <v>3011.12</v>
      </c>
      <c r="AO143" s="89">
        <v>3011.12</v>
      </c>
      <c r="AP143" s="89">
        <v>3011.12</v>
      </c>
      <c r="AQ143" s="89">
        <v>2007.42</v>
      </c>
      <c r="AR143" s="89">
        <v>1003.71</v>
      </c>
      <c r="AS143" s="89">
        <v>4428.12</v>
      </c>
      <c r="AT143" s="89">
        <v>3011.12</v>
      </c>
      <c r="AU143" s="89">
        <v>2007.42</v>
      </c>
      <c r="AV143" s="89">
        <v>1417</v>
      </c>
      <c r="AW143" s="89">
        <v>3011.12</v>
      </c>
      <c r="AX143" s="89">
        <v>2007.42</v>
      </c>
      <c r="AY143" s="89">
        <v>5018.54</v>
      </c>
      <c r="AZ143" s="89">
        <v>4014.83</v>
      </c>
      <c r="BA143" s="89">
        <v>3011.12</v>
      </c>
      <c r="BB143" s="89">
        <v>2007.42</v>
      </c>
      <c r="BC143" s="89">
        <v>2007.42</v>
      </c>
      <c r="BD143" s="89">
        <v>4014.83</v>
      </c>
      <c r="BE143" s="89">
        <v>3011.12</v>
      </c>
      <c r="BF143" s="89">
        <v>3011.12</v>
      </c>
      <c r="BG143" s="89">
        <v>3011.12</v>
      </c>
      <c r="BH143" s="89">
        <v>3011.12</v>
      </c>
      <c r="BI143" s="89">
        <v>2007.42</v>
      </c>
      <c r="BJ143" s="89">
        <v>3011.12</v>
      </c>
      <c r="BK143" s="89">
        <v>2007.42</v>
      </c>
      <c r="BL143" s="89">
        <v>3011.12</v>
      </c>
      <c r="BM143" s="89">
        <v>2007.42</v>
      </c>
      <c r="BN143" s="89">
        <v>5018.54</v>
      </c>
      <c r="BO143" s="89">
        <v>3011.12</v>
      </c>
      <c r="BP143" s="89">
        <v>3011.12</v>
      </c>
      <c r="BQ143" s="89">
        <v>3011.12</v>
      </c>
      <c r="BR143" s="89">
        <v>3011.12</v>
      </c>
      <c r="BS143" s="89">
        <v>2007.42</v>
      </c>
      <c r="BT143" s="89">
        <v>1003.71</v>
      </c>
      <c r="BU143" s="89">
        <v>0</v>
      </c>
      <c r="BV143" s="89">
        <v>2420.71</v>
      </c>
      <c r="BW143" s="89">
        <v>3011.12</v>
      </c>
      <c r="BX143" s="89">
        <v>3011.12</v>
      </c>
      <c r="BY143" s="89">
        <v>2007.42</v>
      </c>
      <c r="BZ143" s="89">
        <v>3011.12</v>
      </c>
      <c r="CA143" s="89">
        <v>2007.42</v>
      </c>
      <c r="CB143" s="89">
        <v>2007.42</v>
      </c>
      <c r="CC143" s="89">
        <v>2007.42</v>
      </c>
      <c r="CD143" s="89">
        <v>2007.42</v>
      </c>
      <c r="CE143" s="89">
        <v>2007.42</v>
      </c>
      <c r="CF143" s="89">
        <v>2007.42</v>
      </c>
      <c r="CG143" s="89">
        <v>3011.12</v>
      </c>
      <c r="CH143" s="89">
        <v>2007.42</v>
      </c>
      <c r="CI143" s="89">
        <v>3011.12</v>
      </c>
      <c r="CJ143" s="89">
        <v>3011.12</v>
      </c>
      <c r="CK143" s="89">
        <v>2007.42</v>
      </c>
      <c r="CL143" s="89">
        <v>3011.12</v>
      </c>
      <c r="CM143" s="89">
        <v>2007.42</v>
      </c>
      <c r="CN143" s="89">
        <v>2007.42</v>
      </c>
      <c r="CO143" s="89">
        <v>3424.42</v>
      </c>
      <c r="CP143" s="89">
        <v>3011.12</v>
      </c>
      <c r="CQ143" s="89">
        <v>1003.71</v>
      </c>
      <c r="CR143" s="89">
        <v>2007.42</v>
      </c>
      <c r="CS143" s="89">
        <v>3011.12</v>
      </c>
      <c r="CT143" s="89">
        <v>3011.12</v>
      </c>
      <c r="CU143" s="89">
        <v>3011.12</v>
      </c>
      <c r="CV143" s="89">
        <v>3011.12</v>
      </c>
      <c r="CW143" s="89">
        <v>3011.12</v>
      </c>
      <c r="CX143" s="89">
        <v>2007.42</v>
      </c>
      <c r="CY143" s="89">
        <v>2007.42</v>
      </c>
      <c r="CZ143" s="89">
        <v>2420.71</v>
      </c>
      <c r="DA143" s="89">
        <v>2007.42</v>
      </c>
      <c r="DB143" s="89">
        <v>2007.42</v>
      </c>
      <c r="DC143" s="89">
        <v>3011.12</v>
      </c>
      <c r="DD143" s="89">
        <v>3011.12</v>
      </c>
      <c r="DE143" s="89">
        <v>3011.12</v>
      </c>
      <c r="DF143" s="89">
        <v>2007.42</v>
      </c>
      <c r="DG143" s="89">
        <v>4014.83</v>
      </c>
      <c r="DH143" s="89">
        <v>3011.12</v>
      </c>
      <c r="DI143" s="89">
        <v>2007.42</v>
      </c>
      <c r="DJ143" s="89">
        <v>2420.71</v>
      </c>
      <c r="DK143" s="89">
        <v>2007.42</v>
      </c>
      <c r="DL143" s="89">
        <v>2007.42</v>
      </c>
      <c r="DM143" s="89">
        <v>3011.12</v>
      </c>
      <c r="DN143" s="89">
        <v>3011.12</v>
      </c>
      <c r="DO143" s="89">
        <v>2007.42</v>
      </c>
      <c r="DP143" s="89">
        <v>2007.42</v>
      </c>
      <c r="DQ143" s="89">
        <v>2007.42</v>
      </c>
      <c r="DR143" s="89">
        <v>3011.12</v>
      </c>
      <c r="DS143" s="89">
        <v>2007.42</v>
      </c>
      <c r="DT143" s="89">
        <v>4014.83</v>
      </c>
      <c r="DU143" s="89">
        <v>4428.12</v>
      </c>
      <c r="DV143" s="89">
        <v>4014.83</v>
      </c>
      <c r="DW143" s="89">
        <v>1003.71</v>
      </c>
      <c r="DX143" s="89">
        <v>4428.12</v>
      </c>
      <c r="DY143" s="89">
        <v>3011.12</v>
      </c>
      <c r="DZ143" s="89">
        <v>2007.42</v>
      </c>
      <c r="EA143" s="89">
        <v>2007.42</v>
      </c>
      <c r="EB143" s="89">
        <v>2007.42</v>
      </c>
      <c r="EC143" s="89">
        <v>2007.42</v>
      </c>
      <c r="ED143" s="89">
        <v>4014.83</v>
      </c>
      <c r="EE143" s="89">
        <v>2007.42</v>
      </c>
      <c r="EF143" s="89">
        <v>3011.12</v>
      </c>
      <c r="EG143" s="89">
        <v>3011.12</v>
      </c>
      <c r="EH143" s="89">
        <v>2007.42</v>
      </c>
      <c r="EI143" s="89">
        <v>2007.42</v>
      </c>
      <c r="EJ143" s="89">
        <v>2420.71</v>
      </c>
      <c r="EK143" s="89">
        <v>3011.12</v>
      </c>
      <c r="EL143" s="89">
        <v>3011.12</v>
      </c>
      <c r="EM143" s="89">
        <v>2007.42</v>
      </c>
      <c r="EN143" s="89">
        <v>3011.12</v>
      </c>
      <c r="EO143" s="89">
        <v>4014.83</v>
      </c>
      <c r="EP143" s="89">
        <v>5018.54</v>
      </c>
      <c r="EQ143" s="89">
        <v>3011.12</v>
      </c>
      <c r="ER143" s="89">
        <v>4014.83</v>
      </c>
      <c r="ES143" s="89">
        <v>2007.42</v>
      </c>
      <c r="ET143" s="89">
        <v>2007.42</v>
      </c>
      <c r="EU143" s="89">
        <v>2007.42</v>
      </c>
      <c r="EV143" s="89">
        <v>2007.42</v>
      </c>
      <c r="EW143" s="89">
        <v>3011.12</v>
      </c>
      <c r="EX143" s="89">
        <v>3011.12</v>
      </c>
      <c r="EY143" s="89">
        <v>2007.42</v>
      </c>
      <c r="EZ143" s="89">
        <v>3011.12</v>
      </c>
      <c r="FA143" s="89">
        <v>2007.42</v>
      </c>
      <c r="FB143" s="89">
        <v>3011.12</v>
      </c>
      <c r="FC143" s="89">
        <v>4014.83</v>
      </c>
      <c r="FD143" s="89">
        <v>3011.12</v>
      </c>
      <c r="FE143" s="89">
        <v>4014.83</v>
      </c>
      <c r="FF143" s="89">
        <v>3011.12</v>
      </c>
      <c r="FG143" s="89">
        <v>2007.42</v>
      </c>
      <c r="FH143" s="89">
        <v>3011.12</v>
      </c>
      <c r="FI143" s="89">
        <v>3011.12</v>
      </c>
      <c r="FJ143" s="89">
        <v>2007.42</v>
      </c>
      <c r="FK143" s="89">
        <v>3011.12</v>
      </c>
      <c r="FL143" s="89">
        <v>2007.42</v>
      </c>
      <c r="FM143" s="89">
        <v>3011.12</v>
      </c>
      <c r="FN143" s="89">
        <v>5018.54</v>
      </c>
      <c r="FO143" s="89">
        <v>2007.42</v>
      </c>
      <c r="FP143" s="89">
        <v>4014.83</v>
      </c>
      <c r="FQ143" s="89">
        <v>2007.42</v>
      </c>
      <c r="FR143" s="89">
        <v>3011.12</v>
      </c>
      <c r="FS143" s="89">
        <v>1003.71</v>
      </c>
      <c r="FT143" s="89">
        <v>2420.71</v>
      </c>
      <c r="FU143" s="89">
        <v>2007.42</v>
      </c>
      <c r="FV143" s="89">
        <v>2007.42</v>
      </c>
      <c r="FW143" s="89">
        <v>2007.42</v>
      </c>
      <c r="FX143" s="89">
        <v>2007.42</v>
      </c>
      <c r="FY143" s="89">
        <v>3011.12</v>
      </c>
      <c r="FZ143" s="89">
        <v>3011.12</v>
      </c>
      <c r="GA143" s="89">
        <v>4014.83</v>
      </c>
    </row>
    <row r="144" spans="2:183">
      <c r="B144" s="171" t="s">
        <v>5</v>
      </c>
      <c r="C144" s="177" t="s">
        <v>96</v>
      </c>
      <c r="D144" s="83">
        <v>0.93723770686515162</v>
      </c>
      <c r="E144" s="84">
        <v>0.91441095890410962</v>
      </c>
      <c r="F144" s="84">
        <v>0.88486816058278561</v>
      </c>
      <c r="G144" s="84">
        <v>0.90014925373134336</v>
      </c>
      <c r="H144" s="84">
        <v>0.90374336843772274</v>
      </c>
      <c r="I144" s="84">
        <v>0.87132079329380496</v>
      </c>
      <c r="J144" s="84">
        <v>0.88132472879879642</v>
      </c>
      <c r="K144" s="84">
        <v>0.88953004988518491</v>
      </c>
      <c r="L144" s="84">
        <v>0.86733387855244337</v>
      </c>
      <c r="M144" s="84">
        <v>0.89789373663789696</v>
      </c>
      <c r="N144" s="84">
        <v>0.88639950930280109</v>
      </c>
      <c r="O144" s="84">
        <v>0.86861588407633228</v>
      </c>
      <c r="P144" s="84">
        <v>0.92179705439860637</v>
      </c>
      <c r="Q144" s="84">
        <v>0.91045479452054789</v>
      </c>
      <c r="R144" s="84">
        <v>0.85907435268033894</v>
      </c>
      <c r="S144" s="84">
        <v>0.87483745655285228</v>
      </c>
      <c r="T144" s="84">
        <v>0.89885382848998341</v>
      </c>
      <c r="U144" s="84">
        <v>0.87410141075444703</v>
      </c>
      <c r="V144" s="84">
        <v>0.87929566869902609</v>
      </c>
      <c r="W144" s="84">
        <v>0.88286879404545093</v>
      </c>
      <c r="X144" s="84">
        <v>0.86961357595583733</v>
      </c>
      <c r="Y144" s="84">
        <v>0.89406326708369621</v>
      </c>
      <c r="Z144" s="84">
        <v>0.88029646289102437</v>
      </c>
      <c r="AA144" s="84">
        <v>0.87302042917095579</v>
      </c>
      <c r="AB144" s="84">
        <v>0.87470306437564338</v>
      </c>
      <c r="AC144" s="84">
        <v>0.8947068493150685</v>
      </c>
      <c r="AD144" s="84">
        <v>0.85768865310000797</v>
      </c>
      <c r="AE144" s="84">
        <v>0.8590778981803312</v>
      </c>
      <c r="AF144" s="84">
        <v>0.88269270087916585</v>
      </c>
      <c r="AG144" s="84">
        <v>0.87184624821099976</v>
      </c>
      <c r="AH144" s="84">
        <v>0.87276308496318</v>
      </c>
      <c r="AI144" s="84">
        <v>0.87576213476918208</v>
      </c>
      <c r="AJ144" s="84">
        <v>0.86293191576364747</v>
      </c>
      <c r="AK144" s="84">
        <v>0.88430398289650802</v>
      </c>
      <c r="AL144" s="84">
        <v>0.87938662850132898</v>
      </c>
      <c r="AM144" s="84">
        <v>0.83763560060178954</v>
      </c>
      <c r="AN144" s="84">
        <v>0.87827618972206822</v>
      </c>
      <c r="AO144" s="84">
        <v>0.89807415863351936</v>
      </c>
      <c r="AP144" s="84">
        <v>0.85375920500435509</v>
      </c>
      <c r="AQ144" s="84">
        <v>0.85225516254344724</v>
      </c>
      <c r="AR144" s="84">
        <v>0.88635283870456882</v>
      </c>
      <c r="AS144" s="84">
        <v>0.87103455326109192</v>
      </c>
      <c r="AT144" s="84">
        <v>0.87746456568216014</v>
      </c>
      <c r="AU144" s="84">
        <v>0.8951916224562515</v>
      </c>
      <c r="AV144" s="84">
        <v>0.8670271928031078</v>
      </c>
      <c r="AW144" s="84">
        <v>0.88118615884076334</v>
      </c>
      <c r="AX144" s="84">
        <v>0.88567368636270705</v>
      </c>
      <c r="AY144" s="84">
        <v>0.84339615171430837</v>
      </c>
      <c r="AZ144" s="84">
        <v>0.87533652704093756</v>
      </c>
      <c r="BA144" s="84">
        <v>0.89315068493150684</v>
      </c>
      <c r="BB144" s="84">
        <v>0.80539828965080373</v>
      </c>
      <c r="BC144" s="84">
        <v>0.79644244530770802</v>
      </c>
      <c r="BD144" s="84">
        <v>0.8025576055111252</v>
      </c>
      <c r="BE144" s="84">
        <v>0.81706195052136577</v>
      </c>
      <c r="BF144" s="84">
        <v>0.80930794203816614</v>
      </c>
      <c r="BG144" s="84">
        <v>0.83917966584844406</v>
      </c>
      <c r="BH144" s="84">
        <v>0.78727867511756289</v>
      </c>
      <c r="BI144" s="84">
        <v>0.81936416184971095</v>
      </c>
      <c r="BJ144" s="84">
        <v>0.8281496626456758</v>
      </c>
      <c r="BK144" s="84">
        <v>0.79281811703222738</v>
      </c>
      <c r="BL144" s="84">
        <v>0.88548182753978932</v>
      </c>
      <c r="BM144" s="84">
        <v>0.90804383561643831</v>
      </c>
      <c r="BN144" s="84">
        <v>0.81674123050122738</v>
      </c>
      <c r="BO144" s="84">
        <v>0.82645266816601926</v>
      </c>
      <c r="BP144" s="84">
        <v>0.83577480402248794</v>
      </c>
      <c r="BQ144" s="84">
        <v>0.82346759353915355</v>
      </c>
      <c r="BR144" s="84">
        <v>0.85869823422282054</v>
      </c>
      <c r="BS144" s="84">
        <v>0.87006097078153455</v>
      </c>
      <c r="BT144" s="84">
        <v>0.83708171035931545</v>
      </c>
      <c r="BU144" s="84" t="e">
        <v>#DIV/0!</v>
      </c>
      <c r="BV144" s="84">
        <v>0.92061369863013698</v>
      </c>
      <c r="BW144" s="84">
        <v>0.89077717950748281</v>
      </c>
      <c r="BX144" s="84">
        <v>0.95376712328767121</v>
      </c>
      <c r="BY144" s="84">
        <v>0.96356164383561649</v>
      </c>
      <c r="BZ144" s="84">
        <v>0.94953084171351654</v>
      </c>
      <c r="CA144" s="84">
        <v>0.90603762011858524</v>
      </c>
      <c r="CB144" s="84">
        <v>0.87634610816375014</v>
      </c>
      <c r="CC144" s="84">
        <v>0.86807401349417301</v>
      </c>
      <c r="CD144" s="84">
        <v>0.93095256948293614</v>
      </c>
      <c r="CE144" s="84">
        <v>0.92831974028030728</v>
      </c>
      <c r="CF144" s="84">
        <v>0.92860355755469226</v>
      </c>
      <c r="CG144" s="84">
        <v>0.95041175073244122</v>
      </c>
      <c r="CH144" s="84">
        <v>0.96520752402371712</v>
      </c>
      <c r="CI144" s="84">
        <v>0.94997624515005152</v>
      </c>
      <c r="CJ144" s="84">
        <v>0.99095336131126777</v>
      </c>
      <c r="CK144" s="84">
        <v>0.99237907999323527</v>
      </c>
      <c r="CL144" s="84">
        <v>0.99393261540897937</v>
      </c>
      <c r="CM144" s="84">
        <v>0.94628501328971582</v>
      </c>
      <c r="CN144" s="84">
        <v>0.92249980204291715</v>
      </c>
      <c r="CO144" s="84">
        <v>0.92937640564301782</v>
      </c>
      <c r="CP144" s="84">
        <v>0.94858064771557526</v>
      </c>
      <c r="CQ144" s="84">
        <v>0.94107807427349754</v>
      </c>
      <c r="CR144" s="84">
        <v>0.9367573093436925</v>
      </c>
      <c r="CS144" s="84">
        <v>0.94186990260511516</v>
      </c>
      <c r="CT144" s="84">
        <v>0.96351052954406058</v>
      </c>
      <c r="CU144" s="84">
        <v>0.95722147438435345</v>
      </c>
      <c r="CV144" s="84">
        <v>0.98358935782722301</v>
      </c>
      <c r="CW144" s="84">
        <v>0.987758904109589</v>
      </c>
      <c r="CX144" s="84">
        <v>0.98644983767519201</v>
      </c>
      <c r="CY144" s="84">
        <v>0.95034757718258023</v>
      </c>
      <c r="CZ144" s="84">
        <v>0.88749744428542221</v>
      </c>
      <c r="DA144" s="84">
        <v>0.92591085667552653</v>
      </c>
      <c r="DB144" s="84">
        <v>0.92635006730540814</v>
      </c>
      <c r="DC144" s="84">
        <v>0.94730382453084172</v>
      </c>
      <c r="DD144" s="84">
        <v>0.92219382539358008</v>
      </c>
      <c r="DE144" s="84">
        <v>0.93997941246337791</v>
      </c>
      <c r="DF144" s="84">
        <v>0.97438765078716016</v>
      </c>
      <c r="DG144" s="84">
        <v>0.94470068889064851</v>
      </c>
      <c r="DH144" s="84">
        <v>0.98078826510412542</v>
      </c>
      <c r="DI144" s="84">
        <v>0.98379178082191776</v>
      </c>
      <c r="DJ144" s="84">
        <v>0.98668738617467733</v>
      </c>
      <c r="DK144" s="84">
        <v>0.94831936209364143</v>
      </c>
      <c r="DL144" s="84">
        <v>0.92504355055823895</v>
      </c>
      <c r="DM144" s="84">
        <v>0.91601512983030065</v>
      </c>
      <c r="DN144" s="84">
        <v>0.93416937208013306</v>
      </c>
      <c r="DO144" s="84">
        <v>0.9478779000712646</v>
      </c>
      <c r="DP144" s="84">
        <v>0.91228378654671849</v>
      </c>
      <c r="DQ144" s="84">
        <v>0.94869942196531787</v>
      </c>
      <c r="DR144" s="84">
        <v>0.97156614189327339</v>
      </c>
      <c r="DS144" s="84">
        <v>0.93925686911077677</v>
      </c>
      <c r="DT144" s="84">
        <v>0.9737805843693087</v>
      </c>
      <c r="DU144" s="84">
        <v>0.97407123287671238</v>
      </c>
      <c r="DV144" s="84">
        <v>0.97814553804735138</v>
      </c>
      <c r="DW144" s="84">
        <v>0.94333060723778372</v>
      </c>
      <c r="DX144" s="84">
        <v>0.91570987409929527</v>
      </c>
      <c r="DY144" s="84">
        <v>0.90304232263340833</v>
      </c>
      <c r="DZ144" s="84">
        <v>0.94014767598384674</v>
      </c>
      <c r="EA144" s="84">
        <v>0.9333379523319344</v>
      </c>
      <c r="EB144" s="84">
        <v>0.91608668983847885</v>
      </c>
      <c r="EC144" s="84">
        <v>0.940296143796025</v>
      </c>
      <c r="ED144" s="84">
        <v>0.95730525454917204</v>
      </c>
      <c r="EE144" s="84">
        <v>0.9306655317127247</v>
      </c>
      <c r="EF144" s="84">
        <v>0.97303824530841709</v>
      </c>
      <c r="EG144" s="84">
        <v>0.97374429223744297</v>
      </c>
      <c r="EH144" s="84">
        <v>0.98020429170955736</v>
      </c>
      <c r="EI144" s="84">
        <v>0.94112229740881337</v>
      </c>
      <c r="EJ144" s="84">
        <v>0.88815286624203826</v>
      </c>
      <c r="EK144" s="84">
        <v>0.89983643426702109</v>
      </c>
      <c r="EL144" s="84">
        <v>0.93471375405812018</v>
      </c>
      <c r="EM144" s="84">
        <v>0.94096919787790012</v>
      </c>
      <c r="EN144" s="84">
        <v>0.93508076058065837</v>
      </c>
      <c r="EO144" s="84">
        <v>0.94198867685485788</v>
      </c>
      <c r="EP144" s="84">
        <v>0.9646248210999796</v>
      </c>
      <c r="EQ144" s="84">
        <v>0.93828687940454514</v>
      </c>
      <c r="ER144" s="84">
        <v>0.95881502890173409</v>
      </c>
      <c r="ES144" s="84">
        <v>0.96677260273972598</v>
      </c>
      <c r="ET144" s="84">
        <v>0.95963655079578747</v>
      </c>
      <c r="EU144" s="84">
        <v>0.91455326109180135</v>
      </c>
      <c r="EV144" s="84">
        <v>0.90987014015361467</v>
      </c>
      <c r="EW144" s="84">
        <v>0.87414639133101613</v>
      </c>
      <c r="EX144" s="84">
        <v>0.92535038403674086</v>
      </c>
      <c r="EY144" s="84">
        <v>0.93260551112518808</v>
      </c>
      <c r="EZ144" s="84">
        <v>0.90817419750562267</v>
      </c>
      <c r="FA144" s="84">
        <v>0.92866616517539002</v>
      </c>
      <c r="FB144" s="84">
        <v>0.95390513187487225</v>
      </c>
      <c r="FC144" s="84">
        <v>0.92524150764114343</v>
      </c>
      <c r="FD144" s="84">
        <v>0.94058318156623644</v>
      </c>
      <c r="FE144" s="84">
        <v>0.9417534246575342</v>
      </c>
      <c r="FF144" s="84">
        <v>0.93223929052181487</v>
      </c>
      <c r="FG144" s="84">
        <v>0.86534042118176246</v>
      </c>
      <c r="FH144" s="84">
        <v>0.86078668144746218</v>
      </c>
      <c r="FI144" s="84">
        <v>0.86327540380290335</v>
      </c>
      <c r="FJ144" s="84">
        <v>0.91952054794520544</v>
      </c>
      <c r="FK144" s="84">
        <v>0.89760669886768552</v>
      </c>
      <c r="FL144" s="84">
        <v>0.88160498875485593</v>
      </c>
      <c r="FM144" s="84">
        <v>0.92604323382690634</v>
      </c>
      <c r="FN144" s="84">
        <v>0.93510120629728077</v>
      </c>
      <c r="FO144" s="84">
        <v>0.91484876078866106</v>
      </c>
      <c r="FP144" s="84">
        <v>0.92744872911552778</v>
      </c>
      <c r="FQ144" s="84">
        <v>0.93311780821917811</v>
      </c>
      <c r="FR144" s="84">
        <v>0.91030564573600448</v>
      </c>
      <c r="FS144" s="84">
        <v>0.87924505327245062</v>
      </c>
      <c r="FT144" s="84">
        <v>0.84626345401174174</v>
      </c>
      <c r="FU144" s="84">
        <v>0.86273359231241065</v>
      </c>
      <c r="FV144" s="84">
        <v>0.90641578905693243</v>
      </c>
      <c r="FW144" s="84">
        <v>0.88430398289650802</v>
      </c>
      <c r="FX144" s="84">
        <v>0.86601921897362499</v>
      </c>
      <c r="FY144" s="84">
        <v>0.90125900704727213</v>
      </c>
      <c r="FZ144" s="84">
        <v>0.92522592516867719</v>
      </c>
      <c r="GA144" s="84">
        <v>0.91838229471850508</v>
      </c>
    </row>
    <row r="145" spans="2:183">
      <c r="B145" s="96" t="s">
        <v>5</v>
      </c>
      <c r="C145" s="166" t="s">
        <v>42</v>
      </c>
      <c r="D145" s="178">
        <v>8053.75</v>
      </c>
      <c r="E145" s="179">
        <v>12170.97</v>
      </c>
      <c r="F145" s="179">
        <v>8087.88</v>
      </c>
      <c r="G145" s="179">
        <v>16047.29</v>
      </c>
      <c r="H145" s="179">
        <v>8103.94</v>
      </c>
      <c r="I145" s="179">
        <v>8192.27</v>
      </c>
      <c r="J145" s="179">
        <v>8280.59</v>
      </c>
      <c r="K145" s="179">
        <v>12490.15</v>
      </c>
      <c r="L145" s="179">
        <v>14211.33</v>
      </c>
      <c r="M145" s="179">
        <v>12601.56</v>
      </c>
      <c r="N145" s="179">
        <v>12887.62</v>
      </c>
      <c r="O145" s="179">
        <v>18002.52</v>
      </c>
      <c r="P145" s="179">
        <v>13812.03</v>
      </c>
      <c r="Q145" s="179">
        <v>13775.9</v>
      </c>
      <c r="R145" s="179">
        <v>13610.28</v>
      </c>
      <c r="S145" s="179">
        <v>4431.37</v>
      </c>
      <c r="T145" s="179">
        <v>17765.64</v>
      </c>
      <c r="U145" s="179">
        <v>13390.47</v>
      </c>
      <c r="V145" s="179">
        <v>9005.27</v>
      </c>
      <c r="W145" s="179">
        <v>9043.41</v>
      </c>
      <c r="X145" s="179">
        <v>13574.15</v>
      </c>
      <c r="Y145" s="179">
        <v>13685.56</v>
      </c>
      <c r="Z145" s="179">
        <v>9270.25</v>
      </c>
      <c r="AA145" s="179">
        <v>9633.59</v>
      </c>
      <c r="AB145" s="179">
        <v>14751.5</v>
      </c>
      <c r="AC145" s="179">
        <v>9768.09</v>
      </c>
      <c r="AD145" s="179">
        <v>19214.990000000002</v>
      </c>
      <c r="AE145" s="179">
        <v>9222.07</v>
      </c>
      <c r="AF145" s="179">
        <v>11157.04</v>
      </c>
      <c r="AG145" s="179">
        <v>9296.35</v>
      </c>
      <c r="AH145" s="179">
        <v>9370.6200000000008</v>
      </c>
      <c r="AI145" s="179">
        <v>14113.14</v>
      </c>
      <c r="AJ145" s="179">
        <v>9414.7800000000007</v>
      </c>
      <c r="AK145" s="179">
        <v>14230.58</v>
      </c>
      <c r="AL145" s="179">
        <v>14456.41</v>
      </c>
      <c r="AM145" s="179">
        <v>15013.47</v>
      </c>
      <c r="AN145" s="179">
        <v>15314.58</v>
      </c>
      <c r="AO145" s="179">
        <v>15224.25</v>
      </c>
      <c r="AP145" s="179">
        <v>14983.36</v>
      </c>
      <c r="AQ145" s="179">
        <v>9587.42</v>
      </c>
      <c r="AR145" s="179">
        <v>4808.7700000000004</v>
      </c>
      <c r="AS145" s="179">
        <v>21312.57</v>
      </c>
      <c r="AT145" s="179">
        <v>14603.96</v>
      </c>
      <c r="AU145" s="179">
        <v>9774.11</v>
      </c>
      <c r="AV145" s="179">
        <v>6903.62</v>
      </c>
      <c r="AW145" s="179">
        <v>14778.6</v>
      </c>
      <c r="AX145" s="179">
        <v>10010.99</v>
      </c>
      <c r="AY145" s="179">
        <v>25986.01</v>
      </c>
      <c r="AZ145" s="179">
        <v>21198.32</v>
      </c>
      <c r="BA145" s="179">
        <v>15808.41</v>
      </c>
      <c r="BB145" s="179">
        <v>10378.34</v>
      </c>
      <c r="BC145" s="179">
        <v>9986.9</v>
      </c>
      <c r="BD145" s="179">
        <v>20042.05</v>
      </c>
      <c r="BE145" s="179">
        <v>15103.8</v>
      </c>
      <c r="BF145" s="179">
        <v>15221.24</v>
      </c>
      <c r="BG145" s="179">
        <v>15278.45</v>
      </c>
      <c r="BH145" s="179">
        <v>15290.49</v>
      </c>
      <c r="BI145" s="179">
        <v>10267.94</v>
      </c>
      <c r="BJ145" s="179">
        <v>15678.93</v>
      </c>
      <c r="BK145" s="179">
        <v>10868.15</v>
      </c>
      <c r="BL145" s="179">
        <v>16618.400000000001</v>
      </c>
      <c r="BM145" s="179">
        <v>11018.71</v>
      </c>
      <c r="BN145" s="179">
        <v>27155.33</v>
      </c>
      <c r="BO145" s="179">
        <v>15706.03</v>
      </c>
      <c r="BP145" s="179">
        <v>15766.25</v>
      </c>
      <c r="BQ145" s="179">
        <v>15856.58</v>
      </c>
      <c r="BR145" s="179">
        <v>15992.08</v>
      </c>
      <c r="BS145" s="179">
        <v>10705.55</v>
      </c>
      <c r="BT145" s="179">
        <v>5358.8</v>
      </c>
      <c r="BU145" s="179">
        <v>0</v>
      </c>
      <c r="BV145" s="179">
        <v>13270.32</v>
      </c>
      <c r="BW145" s="179">
        <v>17169.439999999999</v>
      </c>
      <c r="BX145" s="179">
        <v>17527.759999999998</v>
      </c>
      <c r="BY145" s="179">
        <v>11628.96</v>
      </c>
      <c r="BZ145" s="179">
        <v>17214.599999999999</v>
      </c>
      <c r="CA145" s="179">
        <v>11099.01</v>
      </c>
      <c r="CB145" s="179">
        <v>11143.17</v>
      </c>
      <c r="CC145" s="179">
        <v>11203.39</v>
      </c>
      <c r="CD145" s="179">
        <v>11293.72</v>
      </c>
      <c r="CE145" s="179">
        <v>11337.89</v>
      </c>
      <c r="CF145" s="179">
        <v>11349.93</v>
      </c>
      <c r="CG145" s="179">
        <v>17145.349999999999</v>
      </c>
      <c r="CH145" s="179">
        <v>11637</v>
      </c>
      <c r="CI145" s="179">
        <v>18148.05</v>
      </c>
      <c r="CJ145" s="179">
        <v>18521.43</v>
      </c>
      <c r="CK145" s="179">
        <v>12305.46</v>
      </c>
      <c r="CL145" s="179">
        <v>18244.400000000001</v>
      </c>
      <c r="CM145" s="179">
        <v>11801.6</v>
      </c>
      <c r="CN145" s="179">
        <v>11857.81</v>
      </c>
      <c r="CO145" s="179">
        <v>20354.740000000002</v>
      </c>
      <c r="CP145" s="179">
        <v>18060.73</v>
      </c>
      <c r="CQ145" s="179">
        <v>6049.35</v>
      </c>
      <c r="CR145" s="179">
        <v>12106.73</v>
      </c>
      <c r="CS145" s="179">
        <v>18286.560000000001</v>
      </c>
      <c r="CT145" s="179">
        <v>18620.79</v>
      </c>
      <c r="CU145" s="179">
        <v>19319.38</v>
      </c>
      <c r="CV145" s="179">
        <v>19731.900000000001</v>
      </c>
      <c r="CW145" s="179">
        <v>19686.740000000002</v>
      </c>
      <c r="CX145" s="179">
        <v>12973.93</v>
      </c>
      <c r="CY145" s="179">
        <v>12638.69</v>
      </c>
      <c r="CZ145" s="179">
        <v>15315.82</v>
      </c>
      <c r="DA145" s="179">
        <v>12793.27</v>
      </c>
      <c r="DB145" s="179">
        <v>12915.72</v>
      </c>
      <c r="DC145" s="179">
        <v>19472.95</v>
      </c>
      <c r="DD145" s="179">
        <v>19391.64</v>
      </c>
      <c r="DE145" s="179">
        <v>19503.05</v>
      </c>
      <c r="DF145" s="179">
        <v>13216.83</v>
      </c>
      <c r="DG145" s="179">
        <v>27324.959999999999</v>
      </c>
      <c r="DH145" s="179">
        <v>20891.18</v>
      </c>
      <c r="DI145" s="179">
        <v>13879.28</v>
      </c>
      <c r="DJ145" s="179">
        <v>16514.07</v>
      </c>
      <c r="DK145" s="179">
        <v>13371.4</v>
      </c>
      <c r="DL145" s="179">
        <v>13391.48</v>
      </c>
      <c r="DM145" s="179">
        <v>20246.8</v>
      </c>
      <c r="DN145" s="179">
        <v>20448.55</v>
      </c>
      <c r="DO145" s="179">
        <v>13696.6</v>
      </c>
      <c r="DP145" s="179">
        <v>13648.43</v>
      </c>
      <c r="DQ145" s="179">
        <v>13732.74</v>
      </c>
      <c r="DR145" s="179">
        <v>20966.46</v>
      </c>
      <c r="DS145" s="179">
        <v>14397.19</v>
      </c>
      <c r="DT145" s="179">
        <v>29332.38</v>
      </c>
      <c r="DU145" s="179">
        <v>32174.75</v>
      </c>
      <c r="DV145" s="179">
        <v>28814.46</v>
      </c>
      <c r="DW145" s="179">
        <v>7031.98</v>
      </c>
      <c r="DX145" s="179">
        <v>31050.01</v>
      </c>
      <c r="DY145" s="179">
        <v>21264.57</v>
      </c>
      <c r="DZ145" s="179">
        <v>14292.8</v>
      </c>
      <c r="EA145" s="179">
        <v>14363.07</v>
      </c>
      <c r="EB145" s="179">
        <v>14314.89</v>
      </c>
      <c r="EC145" s="179">
        <v>14387.15</v>
      </c>
      <c r="ED145" s="179">
        <v>29143.67</v>
      </c>
      <c r="EE145" s="179">
        <v>14941.2</v>
      </c>
      <c r="EF145" s="179">
        <v>22842.39</v>
      </c>
      <c r="EG145" s="179">
        <v>22773.14</v>
      </c>
      <c r="EH145" s="179">
        <v>14909.08</v>
      </c>
      <c r="EI145" s="179">
        <v>14644.11</v>
      </c>
      <c r="EJ145" s="179">
        <v>17722</v>
      </c>
      <c r="EK145" s="179">
        <v>22330.5</v>
      </c>
      <c r="EL145" s="179">
        <v>22712.92</v>
      </c>
      <c r="EM145" s="179">
        <v>15272.43</v>
      </c>
      <c r="EN145" s="179">
        <v>22520.21</v>
      </c>
      <c r="EO145" s="179">
        <v>30034.97</v>
      </c>
      <c r="EP145" s="179">
        <v>37900.019999999997</v>
      </c>
      <c r="EQ145" s="179">
        <v>23164.59</v>
      </c>
      <c r="ER145" s="179">
        <v>31853.68</v>
      </c>
      <c r="ES145" s="179">
        <v>15824.46</v>
      </c>
      <c r="ET145" s="179">
        <v>15274.43</v>
      </c>
      <c r="EU145" s="179">
        <v>15308.56</v>
      </c>
      <c r="EV145" s="179">
        <v>15420.97</v>
      </c>
      <c r="EW145" s="179">
        <v>23531.94</v>
      </c>
      <c r="EX145" s="179">
        <v>24037.81</v>
      </c>
      <c r="EY145" s="179">
        <v>16113.53</v>
      </c>
      <c r="EZ145" s="179">
        <v>23423.54</v>
      </c>
      <c r="FA145" s="179">
        <v>15531.38</v>
      </c>
      <c r="FB145" s="179">
        <v>23453.66</v>
      </c>
      <c r="FC145" s="179">
        <v>31821.57</v>
      </c>
      <c r="FD145" s="179">
        <v>24540.67</v>
      </c>
      <c r="FE145" s="179">
        <v>33022</v>
      </c>
      <c r="FF145" s="179">
        <v>23905.32</v>
      </c>
      <c r="FG145" s="179">
        <v>15971.01</v>
      </c>
      <c r="FH145" s="179">
        <v>24134.16</v>
      </c>
      <c r="FI145" s="179">
        <v>24552.720000000001</v>
      </c>
      <c r="FJ145" s="179">
        <v>16721.78</v>
      </c>
      <c r="FK145" s="179">
        <v>25221.18</v>
      </c>
      <c r="FL145" s="179">
        <v>16292.19</v>
      </c>
      <c r="FM145" s="179">
        <v>24302.79</v>
      </c>
      <c r="FN145" s="179">
        <v>40785.69</v>
      </c>
      <c r="FO145" s="179">
        <v>16601.34</v>
      </c>
      <c r="FP145" s="179">
        <v>34009.65</v>
      </c>
      <c r="FQ145" s="179">
        <v>17097.169999999998</v>
      </c>
      <c r="FR145" s="179">
        <v>24751.45</v>
      </c>
      <c r="FS145" s="179">
        <v>8267.5499999999993</v>
      </c>
      <c r="FT145" s="179">
        <v>20087.04</v>
      </c>
      <c r="FU145" s="179">
        <v>16948.62</v>
      </c>
      <c r="FV145" s="179">
        <v>17313.97</v>
      </c>
      <c r="FW145" s="179">
        <v>17410.32</v>
      </c>
      <c r="FX145" s="179">
        <v>16868.32</v>
      </c>
      <c r="FY145" s="179">
        <v>25163.97</v>
      </c>
      <c r="FZ145" s="179">
        <v>25338.62</v>
      </c>
      <c r="GA145" s="179">
        <v>34383.040000000001</v>
      </c>
    </row>
    <row r="146" spans="2:183">
      <c r="B146" s="96" t="s">
        <v>5</v>
      </c>
      <c r="C146" s="166" t="s">
        <v>319</v>
      </c>
      <c r="D146" s="178">
        <v>0</v>
      </c>
      <c r="E146" s="179">
        <v>0</v>
      </c>
      <c r="F146" s="179">
        <v>0</v>
      </c>
      <c r="G146" s="179">
        <v>0</v>
      </c>
      <c r="H146" s="179">
        <v>0</v>
      </c>
      <c r="I146" s="179">
        <v>0</v>
      </c>
      <c r="J146" s="179">
        <v>0</v>
      </c>
      <c r="K146" s="179">
        <v>0</v>
      </c>
      <c r="L146" s="179">
        <v>0</v>
      </c>
      <c r="M146" s="179">
        <v>0</v>
      </c>
      <c r="N146" s="179">
        <v>0</v>
      </c>
      <c r="O146" s="179">
        <v>0</v>
      </c>
      <c r="P146" s="179">
        <v>0</v>
      </c>
      <c r="Q146" s="179">
        <v>0</v>
      </c>
      <c r="R146" s="179">
        <v>0</v>
      </c>
      <c r="S146" s="179">
        <v>0</v>
      </c>
      <c r="T146" s="179">
        <v>0</v>
      </c>
      <c r="U146" s="179">
        <v>0</v>
      </c>
      <c r="V146" s="179">
        <v>0</v>
      </c>
      <c r="W146" s="179">
        <v>0</v>
      </c>
      <c r="X146" s="179">
        <v>0</v>
      </c>
      <c r="Y146" s="179">
        <v>0</v>
      </c>
      <c r="Z146" s="179">
        <v>0</v>
      </c>
      <c r="AA146" s="179">
        <v>0</v>
      </c>
      <c r="AB146" s="179">
        <v>0</v>
      </c>
      <c r="AC146" s="179">
        <v>0</v>
      </c>
      <c r="AD146" s="179">
        <v>0</v>
      </c>
      <c r="AE146" s="179">
        <v>0</v>
      </c>
      <c r="AF146" s="179">
        <v>0</v>
      </c>
      <c r="AG146" s="179">
        <v>0</v>
      </c>
      <c r="AH146" s="179">
        <v>0</v>
      </c>
      <c r="AI146" s="179">
        <v>0</v>
      </c>
      <c r="AJ146" s="179">
        <v>0</v>
      </c>
      <c r="AK146" s="179">
        <v>0</v>
      </c>
      <c r="AL146" s="179">
        <v>0</v>
      </c>
      <c r="AM146" s="179">
        <v>0</v>
      </c>
      <c r="AN146" s="179">
        <v>0</v>
      </c>
      <c r="AO146" s="179">
        <v>0</v>
      </c>
      <c r="AP146" s="179">
        <v>0</v>
      </c>
      <c r="AQ146" s="179">
        <v>0</v>
      </c>
      <c r="AR146" s="179">
        <v>0</v>
      </c>
      <c r="AS146" s="179">
        <v>0</v>
      </c>
      <c r="AT146" s="179">
        <v>0</v>
      </c>
      <c r="AU146" s="179">
        <v>0</v>
      </c>
      <c r="AV146" s="179">
        <v>0</v>
      </c>
      <c r="AW146" s="179">
        <v>0</v>
      </c>
      <c r="AX146" s="179">
        <v>0</v>
      </c>
      <c r="AY146" s="179">
        <v>0</v>
      </c>
      <c r="AZ146" s="179">
        <v>0</v>
      </c>
      <c r="BA146" s="179">
        <v>0</v>
      </c>
      <c r="BB146" s="179">
        <v>0</v>
      </c>
      <c r="BC146" s="179">
        <v>0</v>
      </c>
      <c r="BD146" s="179">
        <v>0</v>
      </c>
      <c r="BE146" s="179">
        <v>0</v>
      </c>
      <c r="BF146" s="179">
        <v>0</v>
      </c>
      <c r="BG146" s="179">
        <v>0</v>
      </c>
      <c r="BH146" s="179">
        <v>0</v>
      </c>
      <c r="BI146" s="179">
        <v>0</v>
      </c>
      <c r="BJ146" s="179">
        <v>0</v>
      </c>
      <c r="BK146" s="179">
        <v>0</v>
      </c>
      <c r="BL146" s="179">
        <v>0</v>
      </c>
      <c r="BM146" s="179">
        <v>0</v>
      </c>
      <c r="BN146" s="179">
        <v>0</v>
      </c>
      <c r="BO146" s="179">
        <v>0</v>
      </c>
      <c r="BP146" s="179">
        <v>0</v>
      </c>
      <c r="BQ146" s="179">
        <v>0</v>
      </c>
      <c r="BR146" s="179">
        <v>0</v>
      </c>
      <c r="BS146" s="179">
        <v>0</v>
      </c>
      <c r="BT146" s="179">
        <v>0</v>
      </c>
      <c r="BU146" s="179">
        <v>0</v>
      </c>
      <c r="BV146" s="179">
        <v>0</v>
      </c>
      <c r="BW146" s="179">
        <v>0</v>
      </c>
      <c r="BX146" s="179">
        <v>0</v>
      </c>
      <c r="BY146" s="179">
        <v>0</v>
      </c>
      <c r="BZ146" s="179">
        <v>0</v>
      </c>
      <c r="CA146" s="179">
        <v>0</v>
      </c>
      <c r="CB146" s="179">
        <v>0</v>
      </c>
      <c r="CC146" s="179">
        <v>0</v>
      </c>
      <c r="CD146" s="179">
        <v>0</v>
      </c>
      <c r="CE146" s="179">
        <v>0</v>
      </c>
      <c r="CF146" s="179">
        <v>0</v>
      </c>
      <c r="CG146" s="179">
        <v>0</v>
      </c>
      <c r="CH146" s="179">
        <v>0</v>
      </c>
      <c r="CI146" s="179">
        <v>0</v>
      </c>
      <c r="CJ146" s="179">
        <v>0</v>
      </c>
      <c r="CK146" s="179">
        <v>0</v>
      </c>
      <c r="CL146" s="179">
        <v>0</v>
      </c>
      <c r="CM146" s="179">
        <v>0</v>
      </c>
      <c r="CN146" s="179">
        <v>0</v>
      </c>
      <c r="CO146" s="179">
        <v>0</v>
      </c>
      <c r="CP146" s="179">
        <v>0</v>
      </c>
      <c r="CQ146" s="179">
        <v>0</v>
      </c>
      <c r="CR146" s="179">
        <v>0</v>
      </c>
      <c r="CS146" s="179">
        <v>0</v>
      </c>
      <c r="CT146" s="179">
        <v>0</v>
      </c>
      <c r="CU146" s="179">
        <v>0</v>
      </c>
      <c r="CV146" s="179">
        <v>0</v>
      </c>
      <c r="CW146" s="179">
        <v>0</v>
      </c>
      <c r="CX146" s="179">
        <v>0</v>
      </c>
      <c r="CY146" s="179">
        <v>0</v>
      </c>
      <c r="CZ146" s="179">
        <v>0</v>
      </c>
      <c r="DA146" s="179">
        <v>0</v>
      </c>
      <c r="DB146" s="179">
        <v>0</v>
      </c>
      <c r="DC146" s="179">
        <v>0</v>
      </c>
      <c r="DD146" s="179">
        <v>0</v>
      </c>
      <c r="DE146" s="179">
        <v>0</v>
      </c>
      <c r="DF146" s="179">
        <v>0</v>
      </c>
      <c r="DG146" s="179">
        <v>0</v>
      </c>
      <c r="DH146" s="179">
        <v>0</v>
      </c>
      <c r="DI146" s="179">
        <v>0</v>
      </c>
      <c r="DJ146" s="179">
        <v>0</v>
      </c>
      <c r="DK146" s="179">
        <v>0</v>
      </c>
      <c r="DL146" s="179">
        <v>0</v>
      </c>
      <c r="DM146" s="179">
        <v>0</v>
      </c>
      <c r="DN146" s="179">
        <v>0</v>
      </c>
      <c r="DO146" s="179">
        <v>0</v>
      </c>
      <c r="DP146" s="179">
        <v>0</v>
      </c>
      <c r="DQ146" s="179">
        <v>0</v>
      </c>
      <c r="DR146" s="179">
        <v>0</v>
      </c>
      <c r="DS146" s="179">
        <v>0</v>
      </c>
      <c r="DT146" s="179">
        <v>0</v>
      </c>
      <c r="DU146" s="179">
        <v>0</v>
      </c>
      <c r="DV146" s="179">
        <v>0</v>
      </c>
      <c r="DW146" s="179">
        <v>0</v>
      </c>
      <c r="DX146" s="179">
        <v>0</v>
      </c>
      <c r="DY146" s="179">
        <v>0</v>
      </c>
      <c r="DZ146" s="179">
        <v>0</v>
      </c>
      <c r="EA146" s="179">
        <v>0</v>
      </c>
      <c r="EB146" s="179">
        <v>0</v>
      </c>
      <c r="EC146" s="179">
        <v>0</v>
      </c>
      <c r="ED146" s="179">
        <v>0</v>
      </c>
      <c r="EE146" s="179">
        <v>0</v>
      </c>
      <c r="EF146" s="179">
        <v>0</v>
      </c>
      <c r="EG146" s="179">
        <v>0</v>
      </c>
      <c r="EH146" s="179">
        <v>0</v>
      </c>
      <c r="EI146" s="179">
        <v>0</v>
      </c>
      <c r="EJ146" s="179">
        <v>0</v>
      </c>
      <c r="EK146" s="179">
        <v>0</v>
      </c>
      <c r="EL146" s="179">
        <v>0</v>
      </c>
      <c r="EM146" s="179">
        <v>0</v>
      </c>
      <c r="EN146" s="179">
        <v>0</v>
      </c>
      <c r="EO146" s="179">
        <v>0</v>
      </c>
      <c r="EP146" s="179">
        <v>0</v>
      </c>
      <c r="EQ146" s="179">
        <v>0</v>
      </c>
      <c r="ER146" s="179">
        <v>0</v>
      </c>
      <c r="ES146" s="179">
        <v>0</v>
      </c>
      <c r="ET146" s="179">
        <v>0</v>
      </c>
      <c r="EU146" s="179">
        <v>0</v>
      </c>
      <c r="EV146" s="179">
        <v>0</v>
      </c>
      <c r="EW146" s="179">
        <v>0</v>
      </c>
      <c r="EX146" s="179">
        <v>0</v>
      </c>
      <c r="EY146" s="179">
        <v>0</v>
      </c>
      <c r="EZ146" s="179">
        <v>0</v>
      </c>
      <c r="FA146" s="179">
        <v>0</v>
      </c>
      <c r="FB146" s="179">
        <v>0</v>
      </c>
      <c r="FC146" s="179">
        <v>0</v>
      </c>
      <c r="FD146" s="179">
        <v>0</v>
      </c>
      <c r="FE146" s="179">
        <v>0</v>
      </c>
      <c r="FF146" s="179">
        <v>0</v>
      </c>
      <c r="FG146" s="179">
        <v>0</v>
      </c>
      <c r="FH146" s="179">
        <v>0</v>
      </c>
      <c r="FI146" s="179">
        <v>0</v>
      </c>
      <c r="FJ146" s="179">
        <v>0</v>
      </c>
      <c r="FK146" s="179">
        <v>0</v>
      </c>
      <c r="FL146" s="179">
        <v>0</v>
      </c>
      <c r="FM146" s="179">
        <v>0</v>
      </c>
      <c r="FN146" s="179">
        <v>0</v>
      </c>
      <c r="FO146" s="179">
        <v>0</v>
      </c>
      <c r="FP146" s="179">
        <v>0</v>
      </c>
      <c r="FQ146" s="179">
        <v>0</v>
      </c>
      <c r="FR146" s="179">
        <v>0</v>
      </c>
      <c r="FS146" s="179">
        <v>0</v>
      </c>
      <c r="FT146" s="179">
        <v>0</v>
      </c>
      <c r="FU146" s="179">
        <v>0</v>
      </c>
      <c r="FV146" s="179">
        <v>0</v>
      </c>
      <c r="FW146" s="179">
        <v>0</v>
      </c>
      <c r="FX146" s="179">
        <v>0</v>
      </c>
      <c r="FY146" s="179">
        <v>0</v>
      </c>
      <c r="FZ146" s="179">
        <v>0</v>
      </c>
      <c r="GA146" s="179">
        <v>0</v>
      </c>
    </row>
    <row r="147" spans="2:183" s="41" customFormat="1">
      <c r="B147" s="96" t="s">
        <v>5</v>
      </c>
      <c r="C147" s="166" t="s">
        <v>43</v>
      </c>
      <c r="D147" s="175">
        <v>104.04</v>
      </c>
      <c r="E147" s="176">
        <v>92.02</v>
      </c>
      <c r="F147" s="176">
        <v>98.75</v>
      </c>
      <c r="G147" s="176">
        <v>97.32</v>
      </c>
      <c r="H147" s="176">
        <v>1101.71</v>
      </c>
      <c r="I147" s="176">
        <v>109.89</v>
      </c>
      <c r="J147" s="176">
        <v>98.43</v>
      </c>
      <c r="K147" s="176">
        <v>99.35</v>
      </c>
      <c r="L147" s="176">
        <v>94.08</v>
      </c>
      <c r="M147" s="176">
        <v>100.19</v>
      </c>
      <c r="N147" s="176">
        <v>95.9</v>
      </c>
      <c r="O147" s="176">
        <v>97.34</v>
      </c>
      <c r="P147" s="176">
        <v>102.6</v>
      </c>
      <c r="Q147" s="176">
        <v>91.65</v>
      </c>
      <c r="R147" s="176">
        <v>96.27</v>
      </c>
      <c r="S147" s="176">
        <v>94.57</v>
      </c>
      <c r="T147" s="176">
        <v>100.39</v>
      </c>
      <c r="U147" s="176">
        <v>94.68</v>
      </c>
      <c r="V147" s="176">
        <v>98.22</v>
      </c>
      <c r="W147" s="176">
        <v>98.57</v>
      </c>
      <c r="X147" s="176">
        <v>94.26</v>
      </c>
      <c r="Y147" s="176">
        <v>99.8</v>
      </c>
      <c r="Z147" s="176">
        <v>95.2</v>
      </c>
      <c r="AA147" s="176">
        <v>97.59</v>
      </c>
      <c r="AB147" s="176">
        <v>97.84</v>
      </c>
      <c r="AC147" s="176">
        <v>90.13</v>
      </c>
      <c r="AD147" s="176">
        <v>96.22</v>
      </c>
      <c r="AE147" s="176">
        <v>93.12</v>
      </c>
      <c r="AF147" s="176">
        <v>19.29</v>
      </c>
      <c r="AG147" s="176">
        <v>94.35</v>
      </c>
      <c r="AH147" s="176">
        <v>97.56</v>
      </c>
      <c r="AI147" s="176">
        <v>97.95</v>
      </c>
      <c r="AJ147" s="176">
        <v>93.5</v>
      </c>
      <c r="AK147" s="176">
        <v>98.81</v>
      </c>
      <c r="AL147" s="176">
        <v>95.22</v>
      </c>
      <c r="AM147" s="176">
        <v>94.1</v>
      </c>
      <c r="AN147" s="176">
        <v>98.21</v>
      </c>
      <c r="AO147" s="176">
        <v>93.84</v>
      </c>
      <c r="AP147" s="176">
        <v>95.73</v>
      </c>
      <c r="AQ147" s="176">
        <v>92.46</v>
      </c>
      <c r="AR147" s="176">
        <v>98.82</v>
      </c>
      <c r="AS147" s="176">
        <v>94.51</v>
      </c>
      <c r="AT147" s="176">
        <v>98.12</v>
      </c>
      <c r="AU147" s="176">
        <v>99.84</v>
      </c>
      <c r="AV147" s="176">
        <v>93.86</v>
      </c>
      <c r="AW147" s="176">
        <v>98.5</v>
      </c>
      <c r="AX147" s="176">
        <v>95.73</v>
      </c>
      <c r="AY147" s="176">
        <v>94.89</v>
      </c>
      <c r="AZ147" s="176">
        <v>98.04</v>
      </c>
      <c r="BA147" s="176">
        <v>90.09</v>
      </c>
      <c r="BB147" s="176">
        <v>90.81</v>
      </c>
      <c r="BC147" s="176">
        <v>87.08</v>
      </c>
      <c r="BD147" s="176">
        <v>1179.76</v>
      </c>
      <c r="BE147" s="176">
        <v>210.67</v>
      </c>
      <c r="BF147" s="176">
        <v>91.34</v>
      </c>
      <c r="BG147" s="176">
        <v>94.33</v>
      </c>
      <c r="BH147" s="176">
        <v>86.29</v>
      </c>
      <c r="BI147" s="176">
        <v>92.24</v>
      </c>
      <c r="BJ147" s="176">
        <v>90.27</v>
      </c>
      <c r="BK147" s="176">
        <v>89.56</v>
      </c>
      <c r="BL147" s="176">
        <v>98.95</v>
      </c>
      <c r="BM147" s="176">
        <v>91.33</v>
      </c>
      <c r="BN147" s="176">
        <v>92.27</v>
      </c>
      <c r="BO147" s="176">
        <v>90.09</v>
      </c>
      <c r="BP147" s="176">
        <v>94</v>
      </c>
      <c r="BQ147" s="176">
        <v>89.81</v>
      </c>
      <c r="BR147" s="176">
        <v>96.29</v>
      </c>
      <c r="BS147" s="176">
        <v>97.35</v>
      </c>
      <c r="BT147" s="176">
        <v>42.54</v>
      </c>
      <c r="BU147" s="176">
        <v>0</v>
      </c>
      <c r="BV147" s="176">
        <v>92.58</v>
      </c>
      <c r="BW147" s="176">
        <v>99.47</v>
      </c>
      <c r="BX147" s="176">
        <v>104.9</v>
      </c>
      <c r="BY147" s="176">
        <v>95.54</v>
      </c>
      <c r="BZ147" s="176">
        <v>104.45</v>
      </c>
      <c r="CA147" s="176">
        <v>1259.44</v>
      </c>
      <c r="CB147" s="176">
        <v>297.04000000000002</v>
      </c>
      <c r="CC147" s="176">
        <v>93.22</v>
      </c>
      <c r="CD147" s="176">
        <v>102.55</v>
      </c>
      <c r="CE147" s="176">
        <v>102.29</v>
      </c>
      <c r="CF147" s="176">
        <v>99.07</v>
      </c>
      <c r="CG147" s="176">
        <v>104.59</v>
      </c>
      <c r="CH147" s="176">
        <v>102.6</v>
      </c>
      <c r="CI147" s="176">
        <v>104.55</v>
      </c>
      <c r="CJ147" s="176">
        <v>109.12</v>
      </c>
      <c r="CK147" s="176">
        <v>102.23</v>
      </c>
      <c r="CL147" s="176">
        <v>109.42</v>
      </c>
      <c r="CM147" s="176">
        <v>101.22</v>
      </c>
      <c r="CN147" s="176">
        <v>102.16</v>
      </c>
      <c r="CO147" s="176">
        <v>99.72</v>
      </c>
      <c r="CP147" s="176">
        <v>104.88</v>
      </c>
      <c r="CQ147" s="176">
        <v>103.95</v>
      </c>
      <c r="CR147" s="176">
        <v>100.32</v>
      </c>
      <c r="CS147" s="176">
        <v>104.22</v>
      </c>
      <c r="CT147" s="176">
        <v>103</v>
      </c>
      <c r="CU147" s="176">
        <v>105.75</v>
      </c>
      <c r="CV147" s="176">
        <v>108.88</v>
      </c>
      <c r="CW147" s="176">
        <v>98.75</v>
      </c>
      <c r="CX147" s="176">
        <v>109.06</v>
      </c>
      <c r="CY147" s="176">
        <v>102.09</v>
      </c>
      <c r="CZ147" s="176">
        <v>19.39</v>
      </c>
      <c r="DA147" s="176">
        <v>99.7</v>
      </c>
      <c r="DB147" s="176">
        <v>103.03</v>
      </c>
      <c r="DC147" s="176">
        <v>105.24</v>
      </c>
      <c r="DD147" s="176">
        <v>99.44</v>
      </c>
      <c r="DE147" s="176">
        <v>104.5</v>
      </c>
      <c r="DF147" s="176">
        <v>104.43</v>
      </c>
      <c r="DG147" s="176">
        <v>105.07</v>
      </c>
      <c r="DH147" s="176">
        <v>108.6</v>
      </c>
      <c r="DI147" s="176">
        <v>98.28</v>
      </c>
      <c r="DJ147" s="176">
        <v>109.13</v>
      </c>
      <c r="DK147" s="176">
        <v>101.89</v>
      </c>
      <c r="DL147" s="176">
        <v>102.86</v>
      </c>
      <c r="DM147" s="176">
        <v>98.83</v>
      </c>
      <c r="DN147" s="176">
        <v>103.92</v>
      </c>
      <c r="DO147" s="176">
        <v>105.2</v>
      </c>
      <c r="DP147" s="176">
        <v>98.39</v>
      </c>
      <c r="DQ147" s="176">
        <v>105.29</v>
      </c>
      <c r="DR147" s="176">
        <v>104.26</v>
      </c>
      <c r="DS147" s="176">
        <v>104.31</v>
      </c>
      <c r="DT147" s="176">
        <v>107.99</v>
      </c>
      <c r="DU147" s="176">
        <v>97.65</v>
      </c>
      <c r="DV147" s="176">
        <v>108.42</v>
      </c>
      <c r="DW147" s="176">
        <v>101.3</v>
      </c>
      <c r="DX147" s="176">
        <v>1328.13</v>
      </c>
      <c r="DY147" s="176">
        <v>250.68</v>
      </c>
      <c r="DZ147" s="176">
        <v>104.42</v>
      </c>
      <c r="EA147" s="176">
        <v>103.71</v>
      </c>
      <c r="EB147" s="176">
        <v>98.75</v>
      </c>
      <c r="EC147" s="176">
        <v>104.42</v>
      </c>
      <c r="ED147" s="176">
        <v>102.98</v>
      </c>
      <c r="EE147" s="176">
        <v>103.46</v>
      </c>
      <c r="EF147" s="176">
        <v>107.82</v>
      </c>
      <c r="EG147" s="176">
        <v>101.05</v>
      </c>
      <c r="EH147" s="176">
        <v>108.43</v>
      </c>
      <c r="EI147" s="176">
        <v>87.76</v>
      </c>
      <c r="EJ147" s="176">
        <v>22.69</v>
      </c>
      <c r="EK147" s="176">
        <v>97.27</v>
      </c>
      <c r="EL147" s="176">
        <v>103.97</v>
      </c>
      <c r="EM147" s="176">
        <v>104.5</v>
      </c>
      <c r="EN147" s="176">
        <v>100.7</v>
      </c>
      <c r="EO147" s="176">
        <v>104.8</v>
      </c>
      <c r="EP147" s="176">
        <v>103.79</v>
      </c>
      <c r="EQ147" s="176">
        <v>104.32</v>
      </c>
      <c r="ER147" s="176">
        <v>106.48</v>
      </c>
      <c r="ES147" s="176">
        <v>96.73</v>
      </c>
      <c r="ET147" s="176">
        <v>106.34</v>
      </c>
      <c r="EU147" s="176">
        <v>98.57</v>
      </c>
      <c r="EV147" s="176">
        <v>1143.05</v>
      </c>
      <c r="EW147" s="176">
        <v>115.23</v>
      </c>
      <c r="EX147" s="176">
        <v>103.04</v>
      </c>
      <c r="EY147" s="176">
        <v>103.63</v>
      </c>
      <c r="EZ147" s="176">
        <v>98.06</v>
      </c>
      <c r="FA147" s="176">
        <v>103.23</v>
      </c>
      <c r="FB147" s="176">
        <v>102.56</v>
      </c>
      <c r="FC147" s="176">
        <v>103.12</v>
      </c>
      <c r="FD147" s="176">
        <v>104.51</v>
      </c>
      <c r="FE147" s="176">
        <v>94.63</v>
      </c>
      <c r="FF147" s="176">
        <v>103.66</v>
      </c>
      <c r="FG147" s="176">
        <v>93.8</v>
      </c>
      <c r="FH147" s="176">
        <v>96.51</v>
      </c>
      <c r="FI147" s="176">
        <v>93.7</v>
      </c>
      <c r="FJ147" s="176">
        <v>102.3</v>
      </c>
      <c r="FK147" s="176">
        <v>100.21</v>
      </c>
      <c r="FL147" s="176">
        <v>95.4</v>
      </c>
      <c r="FM147" s="176">
        <v>103.06</v>
      </c>
      <c r="FN147" s="176">
        <v>100.88</v>
      </c>
      <c r="FO147" s="176">
        <v>101.84</v>
      </c>
      <c r="FP147" s="176">
        <v>103.28</v>
      </c>
      <c r="FQ147" s="176">
        <v>93.65</v>
      </c>
      <c r="FR147" s="176">
        <v>101.48</v>
      </c>
      <c r="FS147" s="176">
        <v>6.48</v>
      </c>
      <c r="FT147" s="176">
        <v>30.91</v>
      </c>
      <c r="FU147" s="176">
        <v>93.54</v>
      </c>
      <c r="FV147" s="176">
        <v>101.01</v>
      </c>
      <c r="FW147" s="176">
        <v>98.78</v>
      </c>
      <c r="FX147" s="176">
        <v>93.88</v>
      </c>
      <c r="FY147" s="176">
        <v>100.57</v>
      </c>
      <c r="FZ147" s="176">
        <v>99.72</v>
      </c>
      <c r="GA147" s="176">
        <v>102.37</v>
      </c>
    </row>
    <row r="148" spans="2:183">
      <c r="B148" s="96" t="s">
        <v>5</v>
      </c>
      <c r="C148" s="166" t="s">
        <v>44</v>
      </c>
      <c r="D148" s="178">
        <v>143.11000000000001</v>
      </c>
      <c r="E148" s="179">
        <v>126.57</v>
      </c>
      <c r="F148" s="179">
        <v>135.83000000000001</v>
      </c>
      <c r="G148" s="179">
        <v>133.87</v>
      </c>
      <c r="H148" s="179">
        <v>1515.4</v>
      </c>
      <c r="I148" s="179">
        <v>151.15</v>
      </c>
      <c r="J148" s="179">
        <v>135.38999999999999</v>
      </c>
      <c r="K148" s="179">
        <v>136.65</v>
      </c>
      <c r="L148" s="179">
        <v>129.41</v>
      </c>
      <c r="M148" s="179">
        <v>137.81</v>
      </c>
      <c r="N148" s="179">
        <v>131.91</v>
      </c>
      <c r="O148" s="179">
        <v>133.88999999999999</v>
      </c>
      <c r="P148" s="179">
        <v>141.13</v>
      </c>
      <c r="Q148" s="179">
        <v>126.06</v>
      </c>
      <c r="R148" s="179">
        <v>132.41999999999999</v>
      </c>
      <c r="S148" s="179">
        <v>130.09</v>
      </c>
      <c r="T148" s="179">
        <v>138.09</v>
      </c>
      <c r="U148" s="179">
        <v>130.24</v>
      </c>
      <c r="V148" s="179">
        <v>135.11000000000001</v>
      </c>
      <c r="W148" s="179">
        <v>135.58000000000001</v>
      </c>
      <c r="X148" s="179">
        <v>129.65</v>
      </c>
      <c r="Y148" s="179">
        <v>137.27000000000001</v>
      </c>
      <c r="Z148" s="179">
        <v>130.94999999999999</v>
      </c>
      <c r="AA148" s="179">
        <v>134.22999999999999</v>
      </c>
      <c r="AB148" s="179">
        <v>192.44</v>
      </c>
      <c r="AC148" s="179">
        <v>177.28</v>
      </c>
      <c r="AD148" s="179">
        <v>189.26</v>
      </c>
      <c r="AE148" s="179">
        <v>183.17</v>
      </c>
      <c r="AF148" s="179">
        <v>37.94</v>
      </c>
      <c r="AG148" s="179">
        <v>185.59</v>
      </c>
      <c r="AH148" s="179">
        <v>191.91</v>
      </c>
      <c r="AI148" s="179">
        <v>192.67</v>
      </c>
      <c r="AJ148" s="179">
        <v>183.91</v>
      </c>
      <c r="AK148" s="179">
        <v>194.36</v>
      </c>
      <c r="AL148" s="179">
        <v>187.3</v>
      </c>
      <c r="AM148" s="179">
        <v>185.09</v>
      </c>
      <c r="AN148" s="179">
        <v>193.17</v>
      </c>
      <c r="AO148" s="179">
        <v>184.58</v>
      </c>
      <c r="AP148" s="179">
        <v>188.3</v>
      </c>
      <c r="AQ148" s="179">
        <v>181.86</v>
      </c>
      <c r="AR148" s="179">
        <v>194.39</v>
      </c>
      <c r="AS148" s="179">
        <v>185.9</v>
      </c>
      <c r="AT148" s="179">
        <v>193.01</v>
      </c>
      <c r="AU148" s="179">
        <v>196.38</v>
      </c>
      <c r="AV148" s="179">
        <v>184.62</v>
      </c>
      <c r="AW148" s="179">
        <v>193.74</v>
      </c>
      <c r="AX148" s="179">
        <v>188.3</v>
      </c>
      <c r="AY148" s="179">
        <v>186.64</v>
      </c>
      <c r="AZ148" s="179">
        <v>197.06</v>
      </c>
      <c r="BA148" s="179">
        <v>181.08</v>
      </c>
      <c r="BB148" s="179">
        <v>182.53</v>
      </c>
      <c r="BC148" s="179">
        <v>175.03</v>
      </c>
      <c r="BD148" s="179">
        <v>2371.31</v>
      </c>
      <c r="BE148" s="179">
        <v>423.45</v>
      </c>
      <c r="BF148" s="179">
        <v>183.59</v>
      </c>
      <c r="BG148" s="179">
        <v>189.61</v>
      </c>
      <c r="BH148" s="179">
        <v>173.44</v>
      </c>
      <c r="BI148" s="179">
        <v>185.4</v>
      </c>
      <c r="BJ148" s="179">
        <v>181.45</v>
      </c>
      <c r="BK148" s="179">
        <v>180.02</v>
      </c>
      <c r="BL148" s="179">
        <v>203.83</v>
      </c>
      <c r="BM148" s="179">
        <v>188.14</v>
      </c>
      <c r="BN148" s="179">
        <v>190.07</v>
      </c>
      <c r="BO148" s="179">
        <v>185.58</v>
      </c>
      <c r="BP148" s="179">
        <v>193.64</v>
      </c>
      <c r="BQ148" s="179">
        <v>185.02</v>
      </c>
      <c r="BR148" s="179">
        <v>198.36</v>
      </c>
      <c r="BS148" s="179">
        <v>200.53</v>
      </c>
      <c r="BT148" s="179">
        <v>87.63</v>
      </c>
      <c r="BU148" s="179">
        <v>0</v>
      </c>
      <c r="BV148" s="179">
        <v>190.71</v>
      </c>
      <c r="BW148" s="179">
        <v>204.92</v>
      </c>
      <c r="BX148" s="179">
        <v>222.38</v>
      </c>
      <c r="BY148" s="179">
        <v>202.54</v>
      </c>
      <c r="BZ148" s="179">
        <v>221.43</v>
      </c>
      <c r="CA148" s="179">
        <v>2670.01</v>
      </c>
      <c r="CB148" s="179">
        <v>629.71</v>
      </c>
      <c r="CC148" s="179">
        <v>197.62</v>
      </c>
      <c r="CD148" s="179">
        <v>217.41</v>
      </c>
      <c r="CE148" s="179">
        <v>216.86</v>
      </c>
      <c r="CF148" s="179">
        <v>210.02</v>
      </c>
      <c r="CG148" s="179">
        <v>221.72</v>
      </c>
      <c r="CH148" s="179">
        <v>217.5</v>
      </c>
      <c r="CI148" s="179">
        <v>221.64</v>
      </c>
      <c r="CJ148" s="179">
        <v>236.8</v>
      </c>
      <c r="CK148" s="179">
        <v>221.85</v>
      </c>
      <c r="CL148" s="179">
        <v>237.44</v>
      </c>
      <c r="CM148" s="179">
        <v>219.65</v>
      </c>
      <c r="CN148" s="179">
        <v>221.68</v>
      </c>
      <c r="CO148" s="179">
        <v>216.39</v>
      </c>
      <c r="CP148" s="179">
        <v>227.6</v>
      </c>
      <c r="CQ148" s="179">
        <v>225.56</v>
      </c>
      <c r="CR148" s="179">
        <v>217.69</v>
      </c>
      <c r="CS148" s="179">
        <v>226.17</v>
      </c>
      <c r="CT148" s="179">
        <v>223.51</v>
      </c>
      <c r="CU148" s="179">
        <v>229.49</v>
      </c>
      <c r="CV148" s="179">
        <v>242.79</v>
      </c>
      <c r="CW148" s="179">
        <v>220.2</v>
      </c>
      <c r="CX148" s="179">
        <v>243.21</v>
      </c>
      <c r="CY148" s="179">
        <v>227.67</v>
      </c>
      <c r="CZ148" s="179">
        <v>43.25</v>
      </c>
      <c r="DA148" s="179">
        <v>222.33</v>
      </c>
      <c r="DB148" s="179">
        <v>229.77</v>
      </c>
      <c r="DC148" s="179">
        <v>234.69</v>
      </c>
      <c r="DD148" s="179">
        <v>221.76</v>
      </c>
      <c r="DE148" s="179">
        <v>233.05</v>
      </c>
      <c r="DF148" s="179">
        <v>232.88</v>
      </c>
      <c r="DG148" s="179">
        <v>234.3</v>
      </c>
      <c r="DH148" s="179">
        <v>248.69</v>
      </c>
      <c r="DI148" s="179">
        <v>225.07</v>
      </c>
      <c r="DJ148" s="179">
        <v>249.9</v>
      </c>
      <c r="DK148" s="179">
        <v>233.33</v>
      </c>
      <c r="DL148" s="179">
        <v>235.55</v>
      </c>
      <c r="DM148" s="179">
        <v>226.33</v>
      </c>
      <c r="DN148" s="179">
        <v>237.98</v>
      </c>
      <c r="DO148" s="179">
        <v>240.91</v>
      </c>
      <c r="DP148" s="179">
        <v>225.31</v>
      </c>
      <c r="DQ148" s="179">
        <v>241.1</v>
      </c>
      <c r="DR148" s="179">
        <v>238.76</v>
      </c>
      <c r="DS148" s="179">
        <v>238.88</v>
      </c>
      <c r="DT148" s="179">
        <v>254.86</v>
      </c>
      <c r="DU148" s="179">
        <v>230.45</v>
      </c>
      <c r="DV148" s="179">
        <v>255.88</v>
      </c>
      <c r="DW148" s="179">
        <v>239.06</v>
      </c>
      <c r="DX148" s="179">
        <v>3134.38</v>
      </c>
      <c r="DY148" s="179">
        <v>591.61</v>
      </c>
      <c r="DZ148" s="179">
        <v>246.43</v>
      </c>
      <c r="EA148" s="179">
        <v>244.75</v>
      </c>
      <c r="EB148" s="179">
        <v>233.04</v>
      </c>
      <c r="EC148" s="179">
        <v>246.44</v>
      </c>
      <c r="ED148" s="179">
        <v>243.03</v>
      </c>
      <c r="EE148" s="179">
        <v>244.17</v>
      </c>
      <c r="EF148" s="179">
        <v>260.91000000000003</v>
      </c>
      <c r="EG148" s="179">
        <v>244.55</v>
      </c>
      <c r="EH148" s="179">
        <v>262.39999999999998</v>
      </c>
      <c r="EI148" s="179">
        <v>212.38</v>
      </c>
      <c r="EJ148" s="179">
        <v>54.91</v>
      </c>
      <c r="EK148" s="179">
        <v>235.39</v>
      </c>
      <c r="EL148" s="179">
        <v>251.62</v>
      </c>
      <c r="EM148" s="179">
        <v>252.89</v>
      </c>
      <c r="EN148" s="179">
        <v>243.7</v>
      </c>
      <c r="EO148" s="179">
        <v>253.62</v>
      </c>
      <c r="EP148" s="179">
        <v>251.16</v>
      </c>
      <c r="EQ148" s="179">
        <v>252.46</v>
      </c>
      <c r="ER148" s="179">
        <v>265.14</v>
      </c>
      <c r="ES148" s="179">
        <v>240.87</v>
      </c>
      <c r="ET148" s="179">
        <v>264.8</v>
      </c>
      <c r="EU148" s="179">
        <v>245.43</v>
      </c>
      <c r="EV148" s="179">
        <v>2846.19</v>
      </c>
      <c r="EW148" s="179">
        <v>286.93</v>
      </c>
      <c r="EX148" s="179">
        <v>256.56</v>
      </c>
      <c r="EY148" s="179">
        <v>258.04000000000002</v>
      </c>
      <c r="EZ148" s="179">
        <v>244.17</v>
      </c>
      <c r="FA148" s="179">
        <v>257.05</v>
      </c>
      <c r="FB148" s="179">
        <v>255.37</v>
      </c>
      <c r="FC148" s="179">
        <v>256.77</v>
      </c>
      <c r="FD148" s="179">
        <v>267.55</v>
      </c>
      <c r="FE148" s="179">
        <v>242.24</v>
      </c>
      <c r="FF148" s="179">
        <v>265.37</v>
      </c>
      <c r="FG148" s="179">
        <v>240.13</v>
      </c>
      <c r="FH148" s="179">
        <v>247.06</v>
      </c>
      <c r="FI148" s="179">
        <v>239.88</v>
      </c>
      <c r="FJ148" s="179">
        <v>261.89</v>
      </c>
      <c r="FK148" s="179">
        <v>256.54000000000002</v>
      </c>
      <c r="FL148" s="179">
        <v>244.21</v>
      </c>
      <c r="FM148" s="179">
        <v>263.83999999999997</v>
      </c>
      <c r="FN148" s="179">
        <v>258.25</v>
      </c>
      <c r="FO148" s="179">
        <v>260.70999999999998</v>
      </c>
      <c r="FP148" s="179">
        <v>271.63</v>
      </c>
      <c r="FQ148" s="179">
        <v>246.29</v>
      </c>
      <c r="FR148" s="179">
        <v>266.89</v>
      </c>
      <c r="FS148" s="179">
        <v>17.04</v>
      </c>
      <c r="FT148" s="179">
        <v>81.28</v>
      </c>
      <c r="FU148" s="179">
        <v>246.02</v>
      </c>
      <c r="FV148" s="179">
        <v>265.64</v>
      </c>
      <c r="FW148" s="179">
        <v>259.8</v>
      </c>
      <c r="FX148" s="179">
        <v>246.9</v>
      </c>
      <c r="FY148" s="179">
        <v>264.49</v>
      </c>
      <c r="FZ148" s="179">
        <v>262.27</v>
      </c>
      <c r="GA148" s="179">
        <v>269.24</v>
      </c>
    </row>
    <row r="149" spans="2:183">
      <c r="B149" s="171" t="s">
        <v>5</v>
      </c>
      <c r="C149" s="172" t="s">
        <v>45</v>
      </c>
      <c r="D149" s="92">
        <v>0.20038184258538649</v>
      </c>
      <c r="E149" s="93">
        <v>0.20066628096231978</v>
      </c>
      <c r="F149" s="93">
        <v>0.20041464216589719</v>
      </c>
      <c r="G149" s="93">
        <v>0.20082258639990941</v>
      </c>
      <c r="H149" s="93">
        <v>2.1926814740417688</v>
      </c>
      <c r="I149" s="93">
        <v>0.23347639791364011</v>
      </c>
      <c r="J149" s="93">
        <v>0.20041160630584542</v>
      </c>
      <c r="K149" s="93">
        <v>0.20061546441732878</v>
      </c>
      <c r="L149" s="93">
        <v>0.20072898460289418</v>
      </c>
      <c r="M149" s="93">
        <v>0.20060836855459518</v>
      </c>
      <c r="N149" s="93">
        <v>0.20062555634235593</v>
      </c>
      <c r="O149" s="93">
        <v>0.20082856742013486</v>
      </c>
      <c r="P149" s="93">
        <v>0.20058627693287434</v>
      </c>
      <c r="Q149" s="93">
        <v>0.20066726188831463</v>
      </c>
      <c r="R149" s="93">
        <v>0.20062866984317265</v>
      </c>
      <c r="S149" s="93">
        <v>0.20020370732512807</v>
      </c>
      <c r="T149" s="93">
        <v>0.20080128493620325</v>
      </c>
      <c r="U149" s="93">
        <v>0.20063175481299275</v>
      </c>
      <c r="V149" s="93">
        <v>0.20040309546269397</v>
      </c>
      <c r="W149" s="93">
        <v>0.20040711290935115</v>
      </c>
      <c r="X149" s="93">
        <v>0.20064635116329968</v>
      </c>
      <c r="Y149" s="93">
        <v>0.20061469710105531</v>
      </c>
      <c r="Z149" s="93">
        <v>0.2004164240670063</v>
      </c>
      <c r="AA149" s="93">
        <v>0.20041495074585414</v>
      </c>
      <c r="AB149" s="93">
        <v>0.20062581556782919</v>
      </c>
      <c r="AC149" s="93">
        <v>0.20045242465867291</v>
      </c>
      <c r="AD149" s="93">
        <v>0.20084422622424022</v>
      </c>
      <c r="AE149" s="93">
        <v>0.20042345481307713</v>
      </c>
      <c r="AF149" s="93">
        <v>0.20258304408276351</v>
      </c>
      <c r="AG149" s="93">
        <v>0.20042064969959472</v>
      </c>
      <c r="AH149" s="93">
        <v>0.20040473498707709</v>
      </c>
      <c r="AI149" s="93">
        <v>0.20060904660781009</v>
      </c>
      <c r="AJ149" s="93">
        <v>0.20043377298356391</v>
      </c>
      <c r="AK149" s="93">
        <v>0.20061480183557773</v>
      </c>
      <c r="AL149" s="93">
        <v>0.20063703840008967</v>
      </c>
      <c r="AM149" s="93">
        <v>0.2006440182570278</v>
      </c>
      <c r="AN149" s="93">
        <v>0.20062077431897204</v>
      </c>
      <c r="AO149" s="93">
        <v>0.20064669215732078</v>
      </c>
      <c r="AP149" s="93">
        <v>0.2006269713360371</v>
      </c>
      <c r="AQ149" s="93">
        <v>0.20044041393828735</v>
      </c>
      <c r="AR149" s="93">
        <v>0.20019392393613425</v>
      </c>
      <c r="AS149" s="93">
        <v>0.20094425728485124</v>
      </c>
      <c r="AT149" s="93">
        <v>0.200611308372764</v>
      </c>
      <c r="AU149" s="93">
        <v>0.20041177956366316</v>
      </c>
      <c r="AV149" s="93">
        <v>0.20030462693017814</v>
      </c>
      <c r="AW149" s="93">
        <v>0.20062321718393053</v>
      </c>
      <c r="AX149" s="93">
        <v>0.20042609964874555</v>
      </c>
      <c r="AY149" s="93">
        <v>0.20106850034471307</v>
      </c>
      <c r="AZ149" s="93">
        <v>0.20081918208276672</v>
      </c>
      <c r="BA149" s="93">
        <v>0.20067229115600413</v>
      </c>
      <c r="BB149" s="93">
        <v>0.20044237926671352</v>
      </c>
      <c r="BC149" s="93">
        <v>0.20046744274517003</v>
      </c>
      <c r="BD149" s="93">
        <v>2.6115602137558582</v>
      </c>
      <c r="BE149" s="93">
        <v>0.47404290507947311</v>
      </c>
      <c r="BF149" s="93">
        <v>0.20066726148450165</v>
      </c>
      <c r="BG149" s="93">
        <v>0.20063252098112513</v>
      </c>
      <c r="BH149" s="93">
        <v>0.20069987014864932</v>
      </c>
      <c r="BI149" s="93">
        <v>0.20043526003030823</v>
      </c>
      <c r="BJ149" s="93">
        <v>0.20066281861015936</v>
      </c>
      <c r="BK149" s="93">
        <v>0.20044757149519599</v>
      </c>
      <c r="BL149" s="93">
        <v>0.20061371374261924</v>
      </c>
      <c r="BM149" s="93">
        <v>0.20043960643607561</v>
      </c>
      <c r="BN149" s="93">
        <v>0.2011014724531249</v>
      </c>
      <c r="BO149" s="93">
        <v>0.20068097879123492</v>
      </c>
      <c r="BP149" s="93">
        <v>0.20063882976506067</v>
      </c>
      <c r="BQ149" s="93">
        <v>0.20066527207169968</v>
      </c>
      <c r="BR149" s="93">
        <v>0.20062629407501736</v>
      </c>
      <c r="BS149" s="93">
        <v>0.20042166164730671</v>
      </c>
      <c r="BT149" s="93">
        <v>0.20048511365041119</v>
      </c>
      <c r="BU149" s="93" t="e">
        <v>#DIV/0!</v>
      </c>
      <c r="BV149" s="93">
        <v>0.20053442272030317</v>
      </c>
      <c r="BW149" s="93">
        <v>0.20059880164046542</v>
      </c>
      <c r="BX149" s="93">
        <v>0.2005835624046057</v>
      </c>
      <c r="BY149" s="93">
        <v>0.20042282208843268</v>
      </c>
      <c r="BZ149" s="93">
        <v>0.20058320647493727</v>
      </c>
      <c r="CA149" s="93">
        <v>2.6054043314702202</v>
      </c>
      <c r="CB149" s="93">
        <v>0.61302310038785723</v>
      </c>
      <c r="CC149" s="93">
        <v>0.20043817737922934</v>
      </c>
      <c r="CD149" s="93">
        <v>0.20038858776538468</v>
      </c>
      <c r="CE149" s="93">
        <v>0.20038961469312527</v>
      </c>
      <c r="CF149" s="93">
        <v>0.20040935943063592</v>
      </c>
      <c r="CG149" s="93">
        <v>0.2005839968836316</v>
      </c>
      <c r="CH149" s="93">
        <v>0.20040020272062611</v>
      </c>
      <c r="CI149" s="93">
        <v>0.20058231030359672</v>
      </c>
      <c r="CJ149" s="93">
        <v>0.20054876700184701</v>
      </c>
      <c r="CK149" s="93">
        <v>0.20038859274361601</v>
      </c>
      <c r="CL149" s="93">
        <v>0.20055334541198941</v>
      </c>
      <c r="CM149" s="93">
        <v>0.20039542757503448</v>
      </c>
      <c r="CN149" s="93">
        <v>0.20040062666782496</v>
      </c>
      <c r="CO149" s="93">
        <v>0.20069604415055359</v>
      </c>
      <c r="CP149" s="93">
        <v>0.20057079871420885</v>
      </c>
      <c r="CQ149" s="93">
        <v>0.20020218783916829</v>
      </c>
      <c r="CR149" s="93">
        <v>0.20040183444387352</v>
      </c>
      <c r="CS149" s="93">
        <v>0.20057226411598997</v>
      </c>
      <c r="CT149" s="93">
        <v>0.20058368879732796</v>
      </c>
      <c r="CU149" s="93">
        <v>0.20056250052866945</v>
      </c>
      <c r="CV149" s="93">
        <v>0.20056239995826652</v>
      </c>
      <c r="CW149" s="93">
        <v>0.2006209212433471</v>
      </c>
      <c r="CX149" s="93">
        <v>0.20036518971745909</v>
      </c>
      <c r="CY149" s="93">
        <v>0.20038709707305291</v>
      </c>
      <c r="CZ149" s="93">
        <v>0.20249533994414304</v>
      </c>
      <c r="DA149" s="93">
        <v>0.2004077886426695</v>
      </c>
      <c r="DB149" s="93">
        <v>0.20038112283405618</v>
      </c>
      <c r="DC149" s="93">
        <v>0.20056640379330454</v>
      </c>
      <c r="DD149" s="93">
        <v>0.20060383893896225</v>
      </c>
      <c r="DE149" s="93">
        <v>0.20056889784434884</v>
      </c>
      <c r="DF149" s="93">
        <v>0.20038195183188595</v>
      </c>
      <c r="DG149" s="93">
        <v>0.20077189503789789</v>
      </c>
      <c r="DH149" s="93">
        <v>0.20056306881145289</v>
      </c>
      <c r="DI149" s="93">
        <v>0.20040343732269328</v>
      </c>
      <c r="DJ149" s="93">
        <v>0.20045114272947928</v>
      </c>
      <c r="DK149" s="93">
        <v>0.20039593784512197</v>
      </c>
      <c r="DL149" s="93">
        <v>0.20039344211194349</v>
      </c>
      <c r="DM149" s="93">
        <v>0.20060180134450095</v>
      </c>
      <c r="DN149" s="93">
        <v>0.20057628043621287</v>
      </c>
      <c r="DO149" s="93">
        <v>0.20037997529002524</v>
      </c>
      <c r="DP149" s="93">
        <v>0.20041034522316575</v>
      </c>
      <c r="DQ149" s="93">
        <v>0.20039020801974783</v>
      </c>
      <c r="DR149" s="93">
        <v>0.20057627684374202</v>
      </c>
      <c r="DS149" s="93">
        <v>0.20037779792099822</v>
      </c>
      <c r="DT149" s="93">
        <v>0.20074451883254618</v>
      </c>
      <c r="DU149" s="93">
        <v>0.20091440228608287</v>
      </c>
      <c r="DV149" s="93">
        <v>0.2007344005607381</v>
      </c>
      <c r="DW149" s="93">
        <v>0.2002071125780405</v>
      </c>
      <c r="DX149" s="93">
        <v>2.6113174253015372</v>
      </c>
      <c r="DY149" s="93">
        <v>0.51540607308231123</v>
      </c>
      <c r="DZ149" s="93">
        <v>0.20038802198541772</v>
      </c>
      <c r="EA149" s="93">
        <v>0.20039490607394525</v>
      </c>
      <c r="EB149" s="93">
        <v>0.20041693013036568</v>
      </c>
      <c r="EC149" s="93">
        <v>0.20037552468807035</v>
      </c>
      <c r="ED149" s="93">
        <v>0.20078397778952514</v>
      </c>
      <c r="EE149" s="93">
        <v>0.200382557145804</v>
      </c>
      <c r="EF149" s="93">
        <v>0.20056803800055581</v>
      </c>
      <c r="EG149" s="93">
        <v>0.2005941019636793</v>
      </c>
      <c r="EH149" s="93">
        <v>0.20037488194504416</v>
      </c>
      <c r="EI149" s="93">
        <v>0.20045806128868174</v>
      </c>
      <c r="EJ149" s="93">
        <v>0.20215926407969334</v>
      </c>
      <c r="EK149" s="93">
        <v>0.20062684182948579</v>
      </c>
      <c r="EL149" s="93">
        <v>0.20057386271393335</v>
      </c>
      <c r="EM149" s="93">
        <v>0.20038780889660893</v>
      </c>
      <c r="EN149" s="93">
        <v>0.2005966345502225</v>
      </c>
      <c r="EO149" s="93">
        <v>0.20076991430649627</v>
      </c>
      <c r="EP149" s="93">
        <v>0.20097856947640735</v>
      </c>
      <c r="EQ149" s="93">
        <v>0.20057226929180491</v>
      </c>
      <c r="ER149" s="93">
        <v>0.20075024559760157</v>
      </c>
      <c r="ES149" s="93">
        <v>0.20040755267757998</v>
      </c>
      <c r="ET149" s="93">
        <v>0.20037067821772034</v>
      </c>
      <c r="EU149" s="93">
        <v>0.20041282969049076</v>
      </c>
      <c r="EV149" s="93">
        <v>2.2600499635051507</v>
      </c>
      <c r="EW149" s="93">
        <v>0.24396661644069498</v>
      </c>
      <c r="EX149" s="93">
        <v>0.20059559214158201</v>
      </c>
      <c r="EY149" s="93">
        <v>0.20038325932933157</v>
      </c>
      <c r="EZ149" s="93">
        <v>0.20061665993290143</v>
      </c>
      <c r="FA149" s="93">
        <v>0.20038457805113738</v>
      </c>
      <c r="FB149" s="93">
        <v>0.20059531000302563</v>
      </c>
      <c r="FC149" s="93">
        <v>0.20077931658396658</v>
      </c>
      <c r="FD149" s="93">
        <v>0.2005769884667368</v>
      </c>
      <c r="FE149" s="93">
        <v>0.20086021789757086</v>
      </c>
      <c r="FF149" s="93">
        <v>0.20058375755898275</v>
      </c>
      <c r="FG149" s="93">
        <v>0.20042567807206652</v>
      </c>
      <c r="FH149" s="93">
        <v>0.20063090947523385</v>
      </c>
      <c r="FI149" s="93">
        <v>0.20063506887735535</v>
      </c>
      <c r="FJ149" s="93">
        <v>0.20038983364196242</v>
      </c>
      <c r="FK149" s="93">
        <v>0.20060051639269147</v>
      </c>
      <c r="FL149" s="93">
        <v>0.20043090543716102</v>
      </c>
      <c r="FM149" s="93">
        <v>0.20058250670251329</v>
      </c>
      <c r="FN149" s="93">
        <v>0.20100414802186156</v>
      </c>
      <c r="FO149" s="93">
        <v>0.20039634358925179</v>
      </c>
      <c r="FP149" s="93">
        <v>0.20077539777434988</v>
      </c>
      <c r="FQ149" s="93">
        <v>0.20043508860964526</v>
      </c>
      <c r="FR149" s="93">
        <v>0.20059826832378602</v>
      </c>
      <c r="FS149" s="93">
        <v>0.20318842779191246</v>
      </c>
      <c r="FT149" s="93">
        <v>0.20160035856296707</v>
      </c>
      <c r="FU149" s="93">
        <v>0.20042089244462302</v>
      </c>
      <c r="FV149" s="93">
        <v>0.20040681333167784</v>
      </c>
      <c r="FW149" s="93">
        <v>0.20040226728040725</v>
      </c>
      <c r="FX149" s="93">
        <v>0.20043141217540339</v>
      </c>
      <c r="FY149" s="93">
        <v>0.20060548668073916</v>
      </c>
      <c r="FZ149" s="93">
        <v>0.2005984439780667</v>
      </c>
      <c r="GA149" s="93">
        <v>0.20077839136537201</v>
      </c>
    </row>
    <row r="150" spans="2:183">
      <c r="B150" s="96" t="s">
        <v>5</v>
      </c>
      <c r="C150" s="166" t="s">
        <v>46</v>
      </c>
      <c r="D150" s="96">
        <v>170.25</v>
      </c>
      <c r="E150" s="17">
        <v>150.03</v>
      </c>
      <c r="F150" s="17">
        <v>160.74</v>
      </c>
      <c r="G150" s="17">
        <v>158.32</v>
      </c>
      <c r="H150" s="17">
        <v>164.17</v>
      </c>
      <c r="I150" s="17">
        <v>153.25</v>
      </c>
      <c r="J150" s="17">
        <v>160.1</v>
      </c>
      <c r="K150" s="17">
        <v>161.59</v>
      </c>
      <c r="L150" s="17">
        <v>152.55000000000001</v>
      </c>
      <c r="M150" s="17">
        <v>163.11000000000001</v>
      </c>
      <c r="N150" s="17">
        <v>155.9</v>
      </c>
      <c r="O150" s="17">
        <v>157.79</v>
      </c>
      <c r="P150" s="17">
        <v>167.45</v>
      </c>
      <c r="Q150" s="17">
        <v>149.38</v>
      </c>
      <c r="R150" s="17">
        <v>156.06</v>
      </c>
      <c r="S150" s="17">
        <v>153.87</v>
      </c>
      <c r="T150" s="17">
        <v>163.28</v>
      </c>
      <c r="U150" s="17">
        <v>153.74</v>
      </c>
      <c r="V150" s="17">
        <v>159.72999999999999</v>
      </c>
      <c r="W150" s="17">
        <v>160.38</v>
      </c>
      <c r="X150" s="17">
        <v>152.94999999999999</v>
      </c>
      <c r="Y150" s="17">
        <v>162.41</v>
      </c>
      <c r="Z150" s="17">
        <v>154.83000000000001</v>
      </c>
      <c r="AA150" s="17">
        <v>158.59</v>
      </c>
      <c r="AB150" s="17">
        <v>158.88999999999999</v>
      </c>
      <c r="AC150" s="17">
        <v>146.79</v>
      </c>
      <c r="AD150" s="17">
        <v>155.80000000000001</v>
      </c>
      <c r="AE150" s="17">
        <v>151.1</v>
      </c>
      <c r="AF150" s="17">
        <v>31.05</v>
      </c>
      <c r="AG150" s="17">
        <v>153.34</v>
      </c>
      <c r="AH150" s="17">
        <v>158.54</v>
      </c>
      <c r="AI150" s="17">
        <v>159.09</v>
      </c>
      <c r="AJ150" s="17">
        <v>151.77000000000001</v>
      </c>
      <c r="AK150" s="17">
        <v>160.63999999999999</v>
      </c>
      <c r="AL150" s="17">
        <v>154.66999999999999</v>
      </c>
      <c r="AM150" s="17">
        <v>152.16</v>
      </c>
      <c r="AN150" s="17">
        <v>159.54</v>
      </c>
      <c r="AO150" s="17">
        <v>152.77000000000001</v>
      </c>
      <c r="AP150" s="17">
        <v>155.09</v>
      </c>
      <c r="AQ150" s="17">
        <v>149.88999999999999</v>
      </c>
      <c r="AR150" s="17">
        <v>161.01</v>
      </c>
      <c r="AS150" s="17">
        <v>153.19999999999999</v>
      </c>
      <c r="AT150" s="17">
        <v>159.4</v>
      </c>
      <c r="AU150" s="17">
        <v>162.62</v>
      </c>
      <c r="AV150" s="17">
        <v>152.49</v>
      </c>
      <c r="AW150" s="17">
        <v>160.07</v>
      </c>
      <c r="AX150" s="17">
        <v>155.77000000000001</v>
      </c>
      <c r="AY150" s="17">
        <v>153.21</v>
      </c>
      <c r="AZ150" s="17">
        <v>159.01</v>
      </c>
      <c r="BA150" s="17">
        <v>146.54</v>
      </c>
      <c r="BB150" s="17">
        <v>146.31</v>
      </c>
      <c r="BC150" s="17">
        <v>140.08000000000001</v>
      </c>
      <c r="BD150" s="17">
        <v>145.79</v>
      </c>
      <c r="BE150" s="17">
        <v>143.71</v>
      </c>
      <c r="BF150" s="17">
        <v>147.02000000000001</v>
      </c>
      <c r="BG150" s="17">
        <v>152.44</v>
      </c>
      <c r="BH150" s="17">
        <v>138.47</v>
      </c>
      <c r="BI150" s="17">
        <v>148.84</v>
      </c>
      <c r="BJ150" s="17">
        <v>145.66</v>
      </c>
      <c r="BK150" s="17">
        <v>144.02000000000001</v>
      </c>
      <c r="BL150" s="17">
        <v>160.85</v>
      </c>
      <c r="BM150" s="17">
        <v>148.97999999999999</v>
      </c>
      <c r="BN150" s="17">
        <v>148.37</v>
      </c>
      <c r="BO150" s="17">
        <v>145.36000000000001</v>
      </c>
      <c r="BP150" s="17">
        <v>151.82</v>
      </c>
      <c r="BQ150" s="17">
        <v>144.83000000000001</v>
      </c>
      <c r="BR150" s="17">
        <v>155.99</v>
      </c>
      <c r="BS150" s="17">
        <v>158.05000000000001</v>
      </c>
      <c r="BT150" s="17">
        <v>68.78</v>
      </c>
      <c r="BU150" s="17">
        <v>0</v>
      </c>
      <c r="BV150" s="17">
        <v>151.04</v>
      </c>
      <c r="BW150" s="17">
        <v>161.81</v>
      </c>
      <c r="BX150" s="17">
        <v>171.67</v>
      </c>
      <c r="BY150" s="17">
        <v>156.63999999999999</v>
      </c>
      <c r="BZ150" s="17">
        <v>170.9</v>
      </c>
      <c r="CA150" s="17">
        <v>157.88999999999999</v>
      </c>
      <c r="CB150" s="17">
        <v>157.72999999999999</v>
      </c>
      <c r="CC150" s="17">
        <v>151.28</v>
      </c>
      <c r="CD150" s="17">
        <v>167.56</v>
      </c>
      <c r="CE150" s="17">
        <v>167.09</v>
      </c>
      <c r="CF150" s="17">
        <v>161.82</v>
      </c>
      <c r="CG150" s="17">
        <v>171.06</v>
      </c>
      <c r="CH150" s="17">
        <v>168.2</v>
      </c>
      <c r="CI150" s="17">
        <v>170.98</v>
      </c>
      <c r="CJ150" s="17">
        <v>179.21</v>
      </c>
      <c r="CK150" s="17">
        <v>168.06</v>
      </c>
      <c r="CL150" s="17">
        <v>179.75</v>
      </c>
      <c r="CM150" s="17">
        <v>165.69</v>
      </c>
      <c r="CN150" s="17">
        <v>166.83</v>
      </c>
      <c r="CO150" s="17">
        <v>162.72999999999999</v>
      </c>
      <c r="CP150" s="17">
        <v>171.55</v>
      </c>
      <c r="CQ150" s="17">
        <v>170.19</v>
      </c>
      <c r="CR150" s="17">
        <v>164.02</v>
      </c>
      <c r="CS150" s="17">
        <v>170.33</v>
      </c>
      <c r="CT150" s="17">
        <v>168.71</v>
      </c>
      <c r="CU150" s="17">
        <v>173.11</v>
      </c>
      <c r="CV150" s="17">
        <v>178.67</v>
      </c>
      <c r="CW150" s="17">
        <v>162.06</v>
      </c>
      <c r="CX150" s="17">
        <v>179.19</v>
      </c>
      <c r="CY150" s="17">
        <v>167.15</v>
      </c>
      <c r="CZ150" s="17">
        <v>31.22</v>
      </c>
      <c r="DA150" s="17">
        <v>162.85</v>
      </c>
      <c r="DB150" s="17">
        <v>168.28</v>
      </c>
      <c r="DC150" s="17">
        <v>172.08</v>
      </c>
      <c r="DD150" s="17">
        <v>162.19999999999999</v>
      </c>
      <c r="DE150" s="17">
        <v>170.75</v>
      </c>
      <c r="DF150" s="17">
        <v>171.38</v>
      </c>
      <c r="DG150" s="17">
        <v>171.61</v>
      </c>
      <c r="DH150" s="17">
        <v>178.17</v>
      </c>
      <c r="DI150" s="17">
        <v>161.41</v>
      </c>
      <c r="DJ150" s="17">
        <v>179.24</v>
      </c>
      <c r="DK150" s="17">
        <v>166.79</v>
      </c>
      <c r="DL150" s="17">
        <v>168.04</v>
      </c>
      <c r="DM150" s="17">
        <v>161.11000000000001</v>
      </c>
      <c r="DN150" s="17">
        <v>169.7</v>
      </c>
      <c r="DO150" s="17">
        <v>172.19</v>
      </c>
      <c r="DP150" s="17">
        <v>160.44999999999999</v>
      </c>
      <c r="DQ150" s="17">
        <v>172.34</v>
      </c>
      <c r="DR150" s="17">
        <v>170.88</v>
      </c>
      <c r="DS150" s="17">
        <v>170.62</v>
      </c>
      <c r="DT150" s="17">
        <v>176.89</v>
      </c>
      <c r="DU150" s="17">
        <v>159.81</v>
      </c>
      <c r="DV150" s="17">
        <v>177.69</v>
      </c>
      <c r="DW150" s="17">
        <v>165.91</v>
      </c>
      <c r="DX150" s="17">
        <v>166.34</v>
      </c>
      <c r="DY150" s="17">
        <v>158.83000000000001</v>
      </c>
      <c r="DZ150" s="17">
        <v>170.78</v>
      </c>
      <c r="EA150" s="17">
        <v>169.55</v>
      </c>
      <c r="EB150" s="17">
        <v>161.12</v>
      </c>
      <c r="EC150" s="17">
        <v>170.81</v>
      </c>
      <c r="ED150" s="17">
        <v>168.37</v>
      </c>
      <c r="EE150" s="17">
        <v>169.06</v>
      </c>
      <c r="EF150" s="17">
        <v>176.76</v>
      </c>
      <c r="EG150" s="17">
        <v>165.64</v>
      </c>
      <c r="EH150" s="17">
        <v>178.06</v>
      </c>
      <c r="EI150" s="17">
        <v>143.54</v>
      </c>
      <c r="EJ150" s="17">
        <v>36.6</v>
      </c>
      <c r="EK150" s="17">
        <v>158.26</v>
      </c>
      <c r="EL150" s="17">
        <v>169.8</v>
      </c>
      <c r="EM150" s="17">
        <v>170.93</v>
      </c>
      <c r="EN150" s="17">
        <v>164.46</v>
      </c>
      <c r="EO150" s="17">
        <v>171.12</v>
      </c>
      <c r="EP150" s="17">
        <v>169.66</v>
      </c>
      <c r="EQ150" s="17">
        <v>170.45</v>
      </c>
      <c r="ER150" s="17">
        <v>174.17</v>
      </c>
      <c r="ES150" s="17">
        <v>158.62</v>
      </c>
      <c r="ET150" s="17">
        <v>174.32</v>
      </c>
      <c r="EU150" s="17">
        <v>160.85</v>
      </c>
      <c r="EV150" s="17">
        <v>165.28</v>
      </c>
      <c r="EW150" s="17">
        <v>153.75</v>
      </c>
      <c r="EX150" s="17">
        <v>168.1</v>
      </c>
      <c r="EY150" s="17">
        <v>169.41</v>
      </c>
      <c r="EZ150" s="17">
        <v>159.72999999999999</v>
      </c>
      <c r="FA150" s="17">
        <v>168.7</v>
      </c>
      <c r="FB150" s="17">
        <v>167.77</v>
      </c>
      <c r="FC150" s="17">
        <v>168.08</v>
      </c>
      <c r="FD150" s="17">
        <v>170.86</v>
      </c>
      <c r="FE150" s="17">
        <v>154.51</v>
      </c>
      <c r="FF150" s="17">
        <v>169.35</v>
      </c>
      <c r="FG150" s="17">
        <v>152.19999999999999</v>
      </c>
      <c r="FH150" s="17">
        <v>156.37</v>
      </c>
      <c r="FI150" s="17">
        <v>151.83000000000001</v>
      </c>
      <c r="FJ150" s="17">
        <v>167.04</v>
      </c>
      <c r="FK150" s="17">
        <v>163.06</v>
      </c>
      <c r="FL150" s="17">
        <v>155.06</v>
      </c>
      <c r="FM150" s="17">
        <v>168.22</v>
      </c>
      <c r="FN150" s="17">
        <v>164.47</v>
      </c>
      <c r="FO150" s="17">
        <v>166.19</v>
      </c>
      <c r="FP150" s="17">
        <v>168.48</v>
      </c>
      <c r="FQ150" s="17">
        <v>153.09</v>
      </c>
      <c r="FR150" s="17">
        <v>165.36</v>
      </c>
      <c r="FS150" s="17">
        <v>10.39</v>
      </c>
      <c r="FT150" s="17">
        <v>49.76</v>
      </c>
      <c r="FU150" s="17">
        <v>151.74</v>
      </c>
      <c r="FV150" s="17">
        <v>164.66</v>
      </c>
      <c r="FW150" s="17">
        <v>160.63999999999999</v>
      </c>
      <c r="FX150" s="17">
        <v>152.32</v>
      </c>
      <c r="FY150" s="17">
        <v>163.72</v>
      </c>
      <c r="FZ150" s="17">
        <v>162.72999999999999</v>
      </c>
      <c r="GA150" s="17">
        <v>166.83</v>
      </c>
    </row>
    <row r="151" spans="2:183">
      <c r="B151" s="96" t="s">
        <v>5</v>
      </c>
      <c r="C151" s="166" t="s">
        <v>47</v>
      </c>
      <c r="D151" s="178">
        <v>6335.17</v>
      </c>
      <c r="E151" s="179">
        <v>5582.44</v>
      </c>
      <c r="F151" s="179">
        <v>5981.18</v>
      </c>
      <c r="G151" s="179">
        <v>5891.04</v>
      </c>
      <c r="H151" s="179">
        <v>8226.56</v>
      </c>
      <c r="I151" s="179">
        <v>7679.27</v>
      </c>
      <c r="J151" s="179">
        <v>8022.49</v>
      </c>
      <c r="K151" s="179">
        <v>8097.18</v>
      </c>
      <c r="L151" s="179">
        <v>7644.13</v>
      </c>
      <c r="M151" s="179">
        <v>6069.23</v>
      </c>
      <c r="N151" s="179">
        <v>5801.05</v>
      </c>
      <c r="O151" s="179">
        <v>5871.33</v>
      </c>
      <c r="P151" s="179">
        <v>6230.8</v>
      </c>
      <c r="Q151" s="179">
        <v>5558.29</v>
      </c>
      <c r="R151" s="179">
        <v>5806.83</v>
      </c>
      <c r="S151" s="179">
        <v>5725.39</v>
      </c>
      <c r="T151" s="179">
        <v>8182.05</v>
      </c>
      <c r="U151" s="179">
        <v>7703.77</v>
      </c>
      <c r="V151" s="179">
        <v>8004.02</v>
      </c>
      <c r="W151" s="179">
        <v>8036.54</v>
      </c>
      <c r="X151" s="179">
        <v>7664.22</v>
      </c>
      <c r="Y151" s="179">
        <v>6043.34</v>
      </c>
      <c r="Z151" s="179">
        <v>5761.11</v>
      </c>
      <c r="AA151" s="179">
        <v>5901.1</v>
      </c>
      <c r="AB151" s="179">
        <v>5912.48</v>
      </c>
      <c r="AC151" s="179">
        <v>5462.15</v>
      </c>
      <c r="AD151" s="179">
        <v>5797.47</v>
      </c>
      <c r="AE151" s="179">
        <v>5622.25</v>
      </c>
      <c r="AF151" s="179">
        <v>1555.9</v>
      </c>
      <c r="AG151" s="179">
        <v>7683.9</v>
      </c>
      <c r="AH151" s="179">
        <v>7944.55</v>
      </c>
      <c r="AI151" s="179">
        <v>7971.85</v>
      </c>
      <c r="AJ151" s="179">
        <v>7605.33</v>
      </c>
      <c r="AK151" s="179">
        <v>5977.37</v>
      </c>
      <c r="AL151" s="179">
        <v>5755.16</v>
      </c>
      <c r="AM151" s="179">
        <v>5661.92</v>
      </c>
      <c r="AN151" s="179">
        <v>5936.63</v>
      </c>
      <c r="AO151" s="179">
        <v>5684.47</v>
      </c>
      <c r="AP151" s="179">
        <v>5770.91</v>
      </c>
      <c r="AQ151" s="179">
        <v>5577.6</v>
      </c>
      <c r="AR151" s="179">
        <v>8068.25</v>
      </c>
      <c r="AS151" s="179">
        <v>7676.74</v>
      </c>
      <c r="AT151" s="179">
        <v>7987.35</v>
      </c>
      <c r="AU151" s="179">
        <v>8148.71</v>
      </c>
      <c r="AV151" s="179">
        <v>7641.43</v>
      </c>
      <c r="AW151" s="179">
        <v>5956.3</v>
      </c>
      <c r="AX151" s="179">
        <v>5796.3</v>
      </c>
      <c r="AY151" s="179">
        <v>5700.86</v>
      </c>
      <c r="AZ151" s="179">
        <v>6058.27</v>
      </c>
      <c r="BA151" s="179">
        <v>5583.06</v>
      </c>
      <c r="BB151" s="179">
        <v>5574.22</v>
      </c>
      <c r="BC151" s="179">
        <v>5336.99</v>
      </c>
      <c r="BD151" s="179">
        <v>7480.43</v>
      </c>
      <c r="BE151" s="179">
        <v>7373.51</v>
      </c>
      <c r="BF151" s="179">
        <v>7543.35</v>
      </c>
      <c r="BG151" s="179">
        <v>7821.77</v>
      </c>
      <c r="BH151" s="179">
        <v>7104.73</v>
      </c>
      <c r="BI151" s="179">
        <v>5670.88</v>
      </c>
      <c r="BJ151" s="179">
        <v>5549.46</v>
      </c>
      <c r="BK151" s="179">
        <v>5487.15</v>
      </c>
      <c r="BL151" s="179">
        <v>6282.9</v>
      </c>
      <c r="BM151" s="179">
        <v>5819.17</v>
      </c>
      <c r="BN151" s="179">
        <v>5795.16</v>
      </c>
      <c r="BO151" s="179">
        <v>5677.63</v>
      </c>
      <c r="BP151" s="179">
        <v>7985.88</v>
      </c>
      <c r="BQ151" s="179">
        <v>7618.14</v>
      </c>
      <c r="BR151" s="179">
        <v>8204.92</v>
      </c>
      <c r="BS151" s="179">
        <v>8313.49</v>
      </c>
      <c r="BT151" s="179">
        <v>3617.76</v>
      </c>
      <c r="BU151" s="179">
        <v>0</v>
      </c>
      <c r="BV151" s="179">
        <v>5899.73</v>
      </c>
      <c r="BW151" s="179">
        <v>6320.47</v>
      </c>
      <c r="BX151" s="179">
        <v>6880.42</v>
      </c>
      <c r="BY151" s="179">
        <v>6278.07</v>
      </c>
      <c r="BZ151" s="179">
        <v>6849.86</v>
      </c>
      <c r="CA151" s="179">
        <v>6328.31</v>
      </c>
      <c r="CB151" s="179">
        <v>8512.81</v>
      </c>
      <c r="CC151" s="179">
        <v>8164.38</v>
      </c>
      <c r="CD151" s="179">
        <v>9043.26</v>
      </c>
      <c r="CE151" s="179">
        <v>9017.69</v>
      </c>
      <c r="CF151" s="179">
        <v>8733.67</v>
      </c>
      <c r="CG151" s="179">
        <v>6856.22</v>
      </c>
      <c r="CH151" s="179">
        <v>6741.59</v>
      </c>
      <c r="CI151" s="179">
        <v>6853.07</v>
      </c>
      <c r="CJ151" s="179">
        <v>7372.76</v>
      </c>
      <c r="CK151" s="179">
        <v>6913.91</v>
      </c>
      <c r="CL151" s="179">
        <v>7394.93</v>
      </c>
      <c r="CM151" s="179">
        <v>6816.6</v>
      </c>
      <c r="CN151" s="179">
        <v>9242.48</v>
      </c>
      <c r="CO151" s="179">
        <v>9015.35</v>
      </c>
      <c r="CP151" s="179">
        <v>9503.7900000000009</v>
      </c>
      <c r="CQ151" s="179">
        <v>9428.6200000000008</v>
      </c>
      <c r="CR151" s="179">
        <v>9086.9500000000007</v>
      </c>
      <c r="CS151" s="179">
        <v>7007.58</v>
      </c>
      <c r="CT151" s="179">
        <v>6940.68</v>
      </c>
      <c r="CU151" s="179">
        <v>7121.79</v>
      </c>
      <c r="CV151" s="179">
        <v>7547.21</v>
      </c>
      <c r="CW151" s="179">
        <v>6845.38</v>
      </c>
      <c r="CX151" s="179">
        <v>7569.16</v>
      </c>
      <c r="CY151" s="179">
        <v>7060.31</v>
      </c>
      <c r="CZ151" s="179">
        <v>1776.03</v>
      </c>
      <c r="DA151" s="179">
        <v>9264.51</v>
      </c>
      <c r="DB151" s="179">
        <v>9573.26</v>
      </c>
      <c r="DC151" s="179">
        <v>9789.7999999999993</v>
      </c>
      <c r="DD151" s="179">
        <v>9227.32</v>
      </c>
      <c r="DE151" s="179">
        <v>7212.59</v>
      </c>
      <c r="DF151" s="179">
        <v>7238.91</v>
      </c>
      <c r="DG151" s="179">
        <v>7248.81</v>
      </c>
      <c r="DH151" s="179">
        <v>7730.61</v>
      </c>
      <c r="DI151" s="179">
        <v>7003.51</v>
      </c>
      <c r="DJ151" s="179">
        <v>7777.11</v>
      </c>
      <c r="DK151" s="179">
        <v>7237.05</v>
      </c>
      <c r="DL151" s="179">
        <v>9818.5400000000009</v>
      </c>
      <c r="DM151" s="179">
        <v>9413.61</v>
      </c>
      <c r="DN151" s="179">
        <v>9915.41</v>
      </c>
      <c r="DO151" s="179">
        <v>10060.91</v>
      </c>
      <c r="DP151" s="179">
        <v>9375.26</v>
      </c>
      <c r="DQ151" s="179">
        <v>7477.69</v>
      </c>
      <c r="DR151" s="179">
        <v>7414.46</v>
      </c>
      <c r="DS151" s="179">
        <v>7403.26</v>
      </c>
      <c r="DT151" s="179">
        <v>7884.1</v>
      </c>
      <c r="DU151" s="179">
        <v>7122.89</v>
      </c>
      <c r="DV151" s="179">
        <v>7919.45</v>
      </c>
      <c r="DW151" s="179">
        <v>7394.76</v>
      </c>
      <c r="DX151" s="179">
        <v>9983.9500000000007</v>
      </c>
      <c r="DY151" s="179">
        <v>9532.82</v>
      </c>
      <c r="DZ151" s="179">
        <v>10250.39</v>
      </c>
      <c r="EA151" s="179">
        <v>10176.15</v>
      </c>
      <c r="EB151" s="179">
        <v>9670.52</v>
      </c>
      <c r="EC151" s="179">
        <v>7613</v>
      </c>
      <c r="ED151" s="179">
        <v>7504.31</v>
      </c>
      <c r="EE151" s="179">
        <v>7535.03</v>
      </c>
      <c r="EF151" s="179">
        <v>8093.75</v>
      </c>
      <c r="EG151" s="179">
        <v>7584.62</v>
      </c>
      <c r="EH151" s="179">
        <v>8153.35</v>
      </c>
      <c r="EI151" s="179">
        <v>6572.58</v>
      </c>
      <c r="EJ151" s="179">
        <v>2257.37</v>
      </c>
      <c r="EK151" s="179">
        <v>9760.11</v>
      </c>
      <c r="EL151" s="179">
        <v>10471.31</v>
      </c>
      <c r="EM151" s="179">
        <v>10541.39</v>
      </c>
      <c r="EN151" s="179">
        <v>10142.39</v>
      </c>
      <c r="EO151" s="179">
        <v>7835.48</v>
      </c>
      <c r="EP151" s="179">
        <v>7768.67</v>
      </c>
      <c r="EQ151" s="179">
        <v>7804.68</v>
      </c>
      <c r="ER151" s="179">
        <v>8198.36</v>
      </c>
      <c r="ES151" s="179">
        <v>7466.04</v>
      </c>
      <c r="ET151" s="179">
        <v>8205.39</v>
      </c>
      <c r="EU151" s="179">
        <v>7571.29</v>
      </c>
      <c r="EV151" s="179">
        <v>10475.65</v>
      </c>
      <c r="EW151" s="179">
        <v>9744.3799999999992</v>
      </c>
      <c r="EX151" s="179">
        <v>10653.87</v>
      </c>
      <c r="EY151" s="179">
        <v>10737.4</v>
      </c>
      <c r="EZ151" s="179">
        <v>10123.700000000001</v>
      </c>
      <c r="FA151" s="179">
        <v>7940.58</v>
      </c>
      <c r="FB151" s="179">
        <v>7897.07</v>
      </c>
      <c r="FC151" s="179">
        <v>7911.29</v>
      </c>
      <c r="FD151" s="179">
        <v>8268.02</v>
      </c>
      <c r="FE151" s="179">
        <v>7476.79</v>
      </c>
      <c r="FF151" s="179">
        <v>8194.67</v>
      </c>
      <c r="FG151" s="179">
        <v>7364.78</v>
      </c>
      <c r="FH151" s="179">
        <v>10190.42</v>
      </c>
      <c r="FI151" s="179">
        <v>9894.9699999999993</v>
      </c>
      <c r="FJ151" s="179">
        <v>10885.74</v>
      </c>
      <c r="FK151" s="179">
        <v>10626.32</v>
      </c>
      <c r="FL151" s="179">
        <v>10105.07</v>
      </c>
      <c r="FM151" s="179">
        <v>8140.21</v>
      </c>
      <c r="FN151" s="179">
        <v>7958.51</v>
      </c>
      <c r="FO151" s="179">
        <v>8041.8</v>
      </c>
      <c r="FP151" s="179">
        <v>8383.3700000000008</v>
      </c>
      <c r="FQ151" s="179">
        <v>7617.97</v>
      </c>
      <c r="FR151" s="179">
        <v>8228.41</v>
      </c>
      <c r="FS151" s="179">
        <v>516.83000000000004</v>
      </c>
      <c r="FT151" s="179">
        <v>3335.03</v>
      </c>
      <c r="FU151" s="179">
        <v>10169.469999999999</v>
      </c>
      <c r="FV151" s="179">
        <v>11035.2</v>
      </c>
      <c r="FW151" s="179">
        <v>10766</v>
      </c>
      <c r="FX151" s="179">
        <v>10208.19</v>
      </c>
      <c r="FY151" s="179">
        <v>8146.64</v>
      </c>
      <c r="FZ151" s="179">
        <v>8097.39</v>
      </c>
      <c r="GA151" s="179">
        <v>8301.42</v>
      </c>
    </row>
    <row r="152" spans="2:183">
      <c r="B152" s="180" t="s">
        <v>5</v>
      </c>
      <c r="C152" s="181" t="s">
        <v>48</v>
      </c>
      <c r="D152" s="94">
        <v>0.32790281334258026</v>
      </c>
      <c r="E152" s="95">
        <v>0.32716759544421686</v>
      </c>
      <c r="F152" s="95">
        <v>0.32622429956198801</v>
      </c>
      <c r="G152" s="95">
        <v>0.32669782037436967</v>
      </c>
      <c r="H152" s="95">
        <v>0.32673981137816416</v>
      </c>
      <c r="I152" s="95">
        <v>0.32560067322108788</v>
      </c>
      <c r="J152" s="95">
        <v>0.32597681773408366</v>
      </c>
      <c r="K152" s="95">
        <v>0.32629544937288535</v>
      </c>
      <c r="L152" s="95">
        <v>0.32548051234238423</v>
      </c>
      <c r="M152" s="95">
        <v>0.32659178555684221</v>
      </c>
      <c r="N152" s="95">
        <v>0.32614728085269334</v>
      </c>
      <c r="O152" s="95">
        <v>0.32554694527658801</v>
      </c>
      <c r="P152" s="95">
        <v>0.32737009817163559</v>
      </c>
      <c r="Q152" s="95">
        <v>0.32706683667077402</v>
      </c>
      <c r="R152" s="95">
        <v>0.32523226566662017</v>
      </c>
      <c r="S152" s="95">
        <v>0.32574119114008093</v>
      </c>
      <c r="T152" s="95">
        <v>0.32659461902961712</v>
      </c>
      <c r="U152" s="95">
        <v>0.325782910698664</v>
      </c>
      <c r="V152" s="95">
        <v>0.32590497290018433</v>
      </c>
      <c r="W152" s="95">
        <v>0.32607581179265233</v>
      </c>
      <c r="X152" s="95">
        <v>0.32557669648235399</v>
      </c>
      <c r="Y152" s="95">
        <v>0.32647127210603599</v>
      </c>
      <c r="Z152" s="95">
        <v>0.32595036699889268</v>
      </c>
      <c r="AA152" s="95">
        <v>0.32568713022630402</v>
      </c>
      <c r="AB152" s="95">
        <v>0.32581189529407584</v>
      </c>
      <c r="AC152" s="95">
        <v>0.32646634212411624</v>
      </c>
      <c r="AD152" s="95">
        <v>0.3252081734123532</v>
      </c>
      <c r="AE152" s="95">
        <v>0.32521460504999949</v>
      </c>
      <c r="AF152" s="95">
        <v>0.32608623736494591</v>
      </c>
      <c r="AG152" s="95">
        <v>0.32572869554780981</v>
      </c>
      <c r="AH152" s="95">
        <v>0.3256679651993768</v>
      </c>
      <c r="AI152" s="95">
        <v>0.32582841475075552</v>
      </c>
      <c r="AJ152" s="95">
        <v>0.32534581524829403</v>
      </c>
      <c r="AK152" s="95">
        <v>0.32614878824883314</v>
      </c>
      <c r="AL152" s="95">
        <v>0.32590349432201082</v>
      </c>
      <c r="AM152" s="95">
        <v>0.32444201719436078</v>
      </c>
      <c r="AN152" s="95">
        <v>0.32590406613225537</v>
      </c>
      <c r="AO152" s="95">
        <v>0.32664956480044643</v>
      </c>
      <c r="AP152" s="95">
        <v>0.32503120217806325</v>
      </c>
      <c r="AQ152" s="95">
        <v>0.32494066239681907</v>
      </c>
      <c r="AR152" s="95">
        <v>0.32618117479211672</v>
      </c>
      <c r="AS152" s="95">
        <v>0.3257291314785653</v>
      </c>
      <c r="AT152" s="95">
        <v>0.32590137132713598</v>
      </c>
      <c r="AU152" s="95">
        <v>0.32643192700964446</v>
      </c>
      <c r="AV152" s="95">
        <v>0.32542566120373817</v>
      </c>
      <c r="AW152" s="95">
        <v>0.3260280038033681</v>
      </c>
      <c r="AX152" s="95">
        <v>0.32612946351493882</v>
      </c>
      <c r="AY152" s="95">
        <v>0.32464648474879854</v>
      </c>
      <c r="AZ152" s="95">
        <v>0.3257064274069843</v>
      </c>
      <c r="BA152" s="95">
        <v>0.32641267117328054</v>
      </c>
      <c r="BB152" s="95">
        <v>0.32294598073464215</v>
      </c>
      <c r="BC152" s="95">
        <v>0.32247909255562035</v>
      </c>
      <c r="BD152" s="95">
        <v>0.32272611680635599</v>
      </c>
      <c r="BE152" s="95">
        <v>0.3233716518202453</v>
      </c>
      <c r="BF152" s="95">
        <v>0.3229921259410054</v>
      </c>
      <c r="BG152" s="95">
        <v>0.3242279391324363</v>
      </c>
      <c r="BH152" s="95">
        <v>0.32206409803550207</v>
      </c>
      <c r="BI152" s="95">
        <v>0.32342567327527189</v>
      </c>
      <c r="BJ152" s="95">
        <v>0.32379025322649618</v>
      </c>
      <c r="BK152" s="95">
        <v>0.32233652575634353</v>
      </c>
      <c r="BL152" s="95">
        <v>0.32611132749368676</v>
      </c>
      <c r="BM152" s="95">
        <v>0.32696258148304547</v>
      </c>
      <c r="BN152" s="95">
        <v>0.32337081898634595</v>
      </c>
      <c r="BO152" s="95">
        <v>0.32379828035402275</v>
      </c>
      <c r="BP152" s="95">
        <v>0.32405305462693096</v>
      </c>
      <c r="BQ152" s="95">
        <v>0.32359816673136915</v>
      </c>
      <c r="BR152" s="95">
        <v>0.3250150131141547</v>
      </c>
      <c r="BS152" s="95">
        <v>0.32538925139555036</v>
      </c>
      <c r="BT152" s="95">
        <v>0.32415059042960231</v>
      </c>
      <c r="BU152" s="95" t="e">
        <v>#DIV/0!</v>
      </c>
      <c r="BV152" s="95">
        <v>0.3271626615648584</v>
      </c>
      <c r="BW152" s="95">
        <v>0.32631840849948435</v>
      </c>
      <c r="BX152" s="95">
        <v>0.3282571988369748</v>
      </c>
      <c r="BY152" s="95">
        <v>0.32859776901750148</v>
      </c>
      <c r="BZ152" s="95">
        <v>0.32819214922514867</v>
      </c>
      <c r="CA152" s="95">
        <v>0.32662714372723839</v>
      </c>
      <c r="CB152" s="95">
        <v>0.32551889854624533</v>
      </c>
      <c r="CC152" s="95">
        <v>0.32527663027172082</v>
      </c>
      <c r="CD152" s="95">
        <v>0.32742186022396741</v>
      </c>
      <c r="CE152" s="95">
        <v>0.32733503489172255</v>
      </c>
      <c r="CF152" s="95">
        <v>0.32734675020758564</v>
      </c>
      <c r="CG152" s="95">
        <v>0.32806098582000209</v>
      </c>
      <c r="CH152" s="95">
        <v>0.32853132648742017</v>
      </c>
      <c r="CI152" s="95">
        <v>0.3280302574434143</v>
      </c>
      <c r="CJ152" s="95">
        <v>0.32936532747801506</v>
      </c>
      <c r="CK152" s="95">
        <v>0.32942685020534196</v>
      </c>
      <c r="CL152" s="95">
        <v>0.32945954887410978</v>
      </c>
      <c r="CM152" s="95">
        <v>0.32803317916328256</v>
      </c>
      <c r="CN152" s="95">
        <v>0.32725955899562686</v>
      </c>
      <c r="CO152" s="95">
        <v>0.32750969980565164</v>
      </c>
      <c r="CP152" s="95">
        <v>0.32806941761463126</v>
      </c>
      <c r="CQ152" s="95">
        <v>0.32777691532802361</v>
      </c>
      <c r="CR152" s="95">
        <v>0.32765060691272069</v>
      </c>
      <c r="CS152" s="95">
        <v>0.32780151359505444</v>
      </c>
      <c r="CT152" s="95">
        <v>0.3285482925922058</v>
      </c>
      <c r="CU152" s="95">
        <v>0.3283155977921321</v>
      </c>
      <c r="CV152" s="95">
        <v>0.32911906686759262</v>
      </c>
      <c r="CW152" s="95">
        <v>0.32924178730832232</v>
      </c>
      <c r="CX152" s="95">
        <v>0.32920812713617725</v>
      </c>
      <c r="CY152" s="95">
        <v>0.32808995274523256</v>
      </c>
      <c r="CZ152" s="95">
        <v>0.32603942821331333</v>
      </c>
      <c r="DA152" s="95">
        <v>0.3273461221711006</v>
      </c>
      <c r="DB152" s="95">
        <v>0.32728462923920193</v>
      </c>
      <c r="DC152" s="95">
        <v>0.32795008328346492</v>
      </c>
      <c r="DD152" s="95">
        <v>0.32721181291130003</v>
      </c>
      <c r="DE152" s="95">
        <v>0.32772382111887621</v>
      </c>
      <c r="DF152" s="95">
        <v>0.32884668107774218</v>
      </c>
      <c r="DG152" s="95">
        <v>0.32791914825786289</v>
      </c>
      <c r="DH152" s="95">
        <v>0.32904532200862396</v>
      </c>
      <c r="DI152" s="95">
        <v>0.32913226310801713</v>
      </c>
      <c r="DJ152" s="95">
        <v>0.32922993514919702</v>
      </c>
      <c r="DK152" s="95">
        <v>0.32804042077915296</v>
      </c>
      <c r="DL152" s="95">
        <v>0.32737812572905878</v>
      </c>
      <c r="DM152" s="95">
        <v>0.32701564519490589</v>
      </c>
      <c r="DN152" s="95">
        <v>0.32753844101256085</v>
      </c>
      <c r="DO152" s="95">
        <v>0.32797935309115439</v>
      </c>
      <c r="DP152" s="95">
        <v>0.32682020419815982</v>
      </c>
      <c r="DQ152" s="95">
        <v>0.32800121996508064</v>
      </c>
      <c r="DR152" s="95">
        <v>0.32874040079664912</v>
      </c>
      <c r="DS152" s="95">
        <v>0.3277582195501938</v>
      </c>
      <c r="DT152" s="95">
        <v>0.32882394607175752</v>
      </c>
      <c r="DU152" s="95">
        <v>0.32880830137571843</v>
      </c>
      <c r="DV152" s="95">
        <v>0.32898446444970997</v>
      </c>
      <c r="DW152" s="95">
        <v>0.32790090866557453</v>
      </c>
      <c r="DX152" s="95">
        <v>0.32705122279043292</v>
      </c>
      <c r="DY152" s="95">
        <v>0.32655954438991341</v>
      </c>
      <c r="DZ152" s="95">
        <v>0.32773670173022063</v>
      </c>
      <c r="EA152" s="95">
        <v>0.3276150450760526</v>
      </c>
      <c r="EB152" s="95">
        <v>0.32699924843143818</v>
      </c>
      <c r="EC152" s="95">
        <v>0.32777383041533514</v>
      </c>
      <c r="ED152" s="95">
        <v>0.32827731928939941</v>
      </c>
      <c r="EE152" s="95">
        <v>0.32743741649980307</v>
      </c>
      <c r="EF152" s="95">
        <v>0.32881104059523508</v>
      </c>
      <c r="EG152" s="95">
        <v>0.32881154922576783</v>
      </c>
      <c r="EH152" s="95">
        <v>0.32904870865198343</v>
      </c>
      <c r="EI152" s="95">
        <v>0.32786862029828368</v>
      </c>
      <c r="EJ152" s="95">
        <v>0.32609206986852252</v>
      </c>
      <c r="EK152" s="95">
        <v>0.32642339866283976</v>
      </c>
      <c r="EL152" s="95">
        <v>0.32756989409277565</v>
      </c>
      <c r="EM152" s="95">
        <v>0.32777309258083603</v>
      </c>
      <c r="EN152" s="95">
        <v>0.32760796939552722</v>
      </c>
      <c r="EO152" s="95">
        <v>0.32782202038289737</v>
      </c>
      <c r="EP152" s="95">
        <v>0.32852899217041404</v>
      </c>
      <c r="EQ152" s="95">
        <v>0.32771801476982504</v>
      </c>
      <c r="ER152" s="95">
        <v>0.32836842858503257</v>
      </c>
      <c r="ES152" s="95">
        <v>0.32863275101538031</v>
      </c>
      <c r="ET152" s="95">
        <v>0.32846169481768867</v>
      </c>
      <c r="EU152" s="95">
        <v>0.32704071883651659</v>
      </c>
      <c r="EV152" s="95">
        <v>0.32679327935622354</v>
      </c>
      <c r="EW152" s="95">
        <v>0.32552171550600412</v>
      </c>
      <c r="EX152" s="95">
        <v>0.32725270806482859</v>
      </c>
      <c r="EY152" s="95">
        <v>0.32757819128613397</v>
      </c>
      <c r="EZ152" s="95">
        <v>0.32678461239121298</v>
      </c>
      <c r="FA152" s="95">
        <v>0.3274714551702691</v>
      </c>
      <c r="FB152" s="95">
        <v>0.32813840833860775</v>
      </c>
      <c r="FC152" s="95">
        <v>0.32725938257790055</v>
      </c>
      <c r="FD152" s="95">
        <v>0.32791679503805043</v>
      </c>
      <c r="FE152" s="95">
        <v>0.32796060728472654</v>
      </c>
      <c r="FF152" s="95">
        <v>0.32769495796463177</v>
      </c>
      <c r="FG152" s="95">
        <v>0.32521096164785207</v>
      </c>
      <c r="FH152" s="95">
        <v>0.32507155025015355</v>
      </c>
      <c r="FI152" s="95">
        <v>0.32510589655975308</v>
      </c>
      <c r="FJ152" s="95">
        <v>0.32720545270335677</v>
      </c>
      <c r="FK152" s="95">
        <v>0.32641373319022321</v>
      </c>
      <c r="FL152" s="95">
        <v>0.32577375468643804</v>
      </c>
      <c r="FM152" s="95">
        <v>0.32740140963998438</v>
      </c>
      <c r="FN152" s="95">
        <v>0.32770769453960713</v>
      </c>
      <c r="FO152" s="95">
        <v>0.3270214880312034</v>
      </c>
      <c r="FP152" s="95">
        <v>0.32752361557922605</v>
      </c>
      <c r="FQ152" s="95">
        <v>0.32765197773892785</v>
      </c>
      <c r="FR152" s="95">
        <v>0.32687159686658707</v>
      </c>
      <c r="FS152" s="95">
        <v>0.325791321721909</v>
      </c>
      <c r="FT152" s="95">
        <v>0.32454331420554</v>
      </c>
      <c r="FU152" s="95">
        <v>0.32512151186173932</v>
      </c>
      <c r="FV152" s="95">
        <v>0.32669028693390828</v>
      </c>
      <c r="FW152" s="95">
        <v>0.32590220911039297</v>
      </c>
      <c r="FX152" s="95">
        <v>0.32519932576222244</v>
      </c>
      <c r="FY152" s="95">
        <v>0.32656985462235871</v>
      </c>
      <c r="FZ152" s="95">
        <v>0.32735042908695139</v>
      </c>
      <c r="GA152" s="95">
        <v>0.32720385885987119</v>
      </c>
    </row>
    <row r="153" spans="2:183">
      <c r="B153" s="44" t="s">
        <v>5</v>
      </c>
      <c r="C153" s="651" t="s">
        <v>94</v>
      </c>
      <c r="D153" s="182"/>
      <c r="E153" s="182"/>
      <c r="F153" s="182"/>
      <c r="G153" s="182"/>
      <c r="H153" s="182"/>
      <c r="I153" s="182"/>
      <c r="J153" s="182"/>
      <c r="K153" s="182"/>
      <c r="L153" s="182"/>
      <c r="M153" s="182"/>
      <c r="N153" s="182"/>
      <c r="O153" s="182"/>
      <c r="P153" s="182"/>
      <c r="Q153" s="182"/>
      <c r="R153" s="182"/>
      <c r="S153" s="182"/>
      <c r="T153" s="182"/>
      <c r="U153" s="182"/>
      <c r="V153" s="182"/>
      <c r="W153" s="182"/>
      <c r="X153" s="182"/>
      <c r="Y153" s="182"/>
      <c r="Z153" s="182"/>
      <c r="AA153" s="182"/>
      <c r="AB153" s="182"/>
      <c r="AC153" s="182"/>
      <c r="AD153" s="182"/>
      <c r="AE153" s="182"/>
      <c r="AF153" s="182"/>
      <c r="AG153" s="182"/>
      <c r="AH153" s="182"/>
      <c r="AI153" s="182"/>
      <c r="AJ153" s="182"/>
      <c r="AK153" s="182"/>
      <c r="AL153" s="182"/>
      <c r="AM153" s="182"/>
      <c r="AN153" s="182"/>
      <c r="AO153" s="182"/>
      <c r="AP153" s="182"/>
      <c r="AQ153" s="182"/>
      <c r="AR153" s="182"/>
      <c r="AS153" s="182"/>
      <c r="AT153" s="182"/>
      <c r="AU153" s="182"/>
      <c r="AV153" s="182"/>
      <c r="AW153" s="182"/>
      <c r="AX153" s="182"/>
      <c r="AY153" s="182"/>
      <c r="AZ153" s="182"/>
      <c r="BA153" s="182"/>
      <c r="BB153" s="182"/>
      <c r="BC153" s="182"/>
      <c r="BD153" s="182"/>
      <c r="BE153" s="182"/>
      <c r="BF153" s="182"/>
      <c r="BG153" s="182"/>
      <c r="BH153" s="182"/>
      <c r="BI153" s="182"/>
      <c r="BJ153" s="182"/>
      <c r="BK153" s="182"/>
      <c r="BL153" s="182"/>
      <c r="BM153" s="182"/>
      <c r="BN153" s="182"/>
      <c r="BO153" s="182"/>
      <c r="BP153" s="182"/>
      <c r="BQ153" s="182"/>
      <c r="BR153" s="182"/>
      <c r="BS153" s="182"/>
      <c r="BT153" s="182"/>
      <c r="BU153" s="182"/>
      <c r="BV153" s="182"/>
      <c r="BW153" s="182"/>
      <c r="BX153" s="182"/>
      <c r="BY153" s="182"/>
      <c r="BZ153" s="182"/>
      <c r="CA153" s="182"/>
      <c r="CB153" s="182"/>
      <c r="CC153" s="182"/>
      <c r="CD153" s="182"/>
      <c r="CE153" s="182"/>
      <c r="CF153" s="182"/>
      <c r="CG153" s="182"/>
      <c r="CH153" s="182"/>
      <c r="CI153" s="182"/>
      <c r="CJ153" s="182"/>
      <c r="CK153" s="182"/>
      <c r="CL153" s="182"/>
      <c r="CM153" s="182"/>
      <c r="CN153" s="182"/>
      <c r="CO153" s="182"/>
      <c r="CP153" s="182"/>
      <c r="CQ153" s="182"/>
      <c r="CR153" s="182"/>
      <c r="CS153" s="182"/>
      <c r="CT153" s="182"/>
      <c r="CU153" s="182"/>
      <c r="CV153" s="182"/>
      <c r="CW153" s="182"/>
      <c r="CX153" s="182"/>
      <c r="CY153" s="182"/>
      <c r="CZ153" s="182"/>
      <c r="DA153" s="182"/>
      <c r="DB153" s="182"/>
      <c r="DC153" s="182"/>
      <c r="DD153" s="182"/>
      <c r="DE153" s="182"/>
      <c r="DF153" s="182"/>
      <c r="DG153" s="182"/>
      <c r="DH153" s="182"/>
      <c r="DI153" s="182"/>
      <c r="DJ153" s="182"/>
      <c r="DK153" s="182"/>
      <c r="DL153" s="182"/>
      <c r="DM153" s="182"/>
      <c r="DN153" s="182"/>
      <c r="DO153" s="182"/>
      <c r="DP153" s="182"/>
      <c r="DQ153" s="182"/>
      <c r="DR153" s="182"/>
      <c r="DS153" s="182"/>
      <c r="DT153" s="182"/>
      <c r="DU153" s="182"/>
      <c r="DV153" s="182"/>
      <c r="DW153" s="182"/>
      <c r="DX153" s="182"/>
      <c r="DY153" s="182"/>
      <c r="DZ153" s="182"/>
      <c r="EA153" s="182"/>
      <c r="EB153" s="182"/>
      <c r="EC153" s="182"/>
      <c r="ED153" s="182"/>
      <c r="EE153" s="182"/>
      <c r="EF153" s="182"/>
      <c r="EG153" s="182"/>
      <c r="EH153" s="182"/>
      <c r="EI153" s="182"/>
      <c r="EJ153" s="182"/>
      <c r="EK153" s="182"/>
      <c r="EL153" s="182"/>
      <c r="EM153" s="182"/>
      <c r="EN153" s="182"/>
      <c r="EO153" s="182"/>
      <c r="EP153" s="182"/>
      <c r="EQ153" s="182"/>
      <c r="ER153" s="182"/>
      <c r="ES153" s="182"/>
      <c r="ET153" s="182"/>
      <c r="EU153" s="182"/>
      <c r="EV153" s="182"/>
      <c r="EW153" s="182"/>
      <c r="EX153" s="182"/>
      <c r="EY153" s="182"/>
      <c r="EZ153" s="182"/>
      <c r="FA153" s="182"/>
      <c r="FB153" s="182"/>
      <c r="FC153" s="182"/>
      <c r="FD153" s="182"/>
      <c r="FE153" s="182"/>
      <c r="FF153" s="182"/>
      <c r="FG153" s="182"/>
      <c r="FH153" s="182"/>
      <c r="FI153" s="182"/>
      <c r="FJ153" s="182"/>
      <c r="FK153" s="182"/>
      <c r="FL153" s="182"/>
      <c r="FM153" s="182"/>
      <c r="FN153" s="182"/>
      <c r="FO153" s="182"/>
      <c r="FP153" s="182"/>
      <c r="FQ153" s="182"/>
      <c r="FR153" s="182"/>
      <c r="FS153" s="182"/>
      <c r="FT153" s="182"/>
      <c r="FU153" s="182"/>
      <c r="FV153" s="182"/>
      <c r="FW153" s="182"/>
      <c r="FX153" s="182"/>
      <c r="FY153" s="182"/>
      <c r="FZ153" s="182"/>
      <c r="GA153" s="182"/>
    </row>
    <row r="154" spans="2:183">
      <c r="B154" s="43" t="s">
        <v>5</v>
      </c>
      <c r="C154" s="652" t="s">
        <v>49</v>
      </c>
      <c r="D154" s="17">
        <v>744</v>
      </c>
      <c r="E154" s="17">
        <v>672</v>
      </c>
      <c r="F154" s="17">
        <v>744</v>
      </c>
      <c r="G154" s="17">
        <v>720</v>
      </c>
      <c r="H154" s="17">
        <v>744</v>
      </c>
      <c r="I154" s="17">
        <v>720</v>
      </c>
      <c r="J154" s="17">
        <v>744</v>
      </c>
      <c r="K154" s="17">
        <v>744</v>
      </c>
      <c r="L154" s="17">
        <v>720</v>
      </c>
      <c r="M154" s="17">
        <v>744</v>
      </c>
      <c r="N154" s="17">
        <v>720</v>
      </c>
      <c r="O154" s="17">
        <v>744</v>
      </c>
      <c r="P154" s="17">
        <v>744</v>
      </c>
      <c r="Q154" s="17">
        <v>672</v>
      </c>
      <c r="R154" s="17">
        <v>744</v>
      </c>
      <c r="S154" s="17">
        <v>720</v>
      </c>
      <c r="T154" s="17">
        <v>744</v>
      </c>
      <c r="U154" s="17">
        <v>720</v>
      </c>
      <c r="V154" s="17">
        <v>744</v>
      </c>
      <c r="W154" s="17">
        <v>744</v>
      </c>
      <c r="X154" s="17">
        <v>720</v>
      </c>
      <c r="Y154" s="17">
        <v>744</v>
      </c>
      <c r="Z154" s="17">
        <v>720</v>
      </c>
      <c r="AA154" s="17">
        <v>744</v>
      </c>
      <c r="AB154" s="17">
        <v>744</v>
      </c>
      <c r="AC154" s="17">
        <v>672</v>
      </c>
      <c r="AD154" s="17">
        <v>744</v>
      </c>
      <c r="AE154" s="17">
        <v>720</v>
      </c>
      <c r="AF154" s="17">
        <v>744</v>
      </c>
      <c r="AG154" s="17">
        <v>720</v>
      </c>
      <c r="AH154" s="17">
        <v>744</v>
      </c>
      <c r="AI154" s="17">
        <v>744</v>
      </c>
      <c r="AJ154" s="17">
        <v>720</v>
      </c>
      <c r="AK154" s="17">
        <v>744</v>
      </c>
      <c r="AL154" s="17">
        <v>720</v>
      </c>
      <c r="AM154" s="17">
        <v>744</v>
      </c>
      <c r="AN154" s="17">
        <v>744</v>
      </c>
      <c r="AO154" s="17">
        <v>696</v>
      </c>
      <c r="AP154" s="17">
        <v>744</v>
      </c>
      <c r="AQ154" s="17">
        <v>720</v>
      </c>
      <c r="AR154" s="17">
        <v>744</v>
      </c>
      <c r="AS154" s="17">
        <v>720</v>
      </c>
      <c r="AT154" s="17">
        <v>744</v>
      </c>
      <c r="AU154" s="17">
        <v>744</v>
      </c>
      <c r="AV154" s="17">
        <v>720</v>
      </c>
      <c r="AW154" s="17">
        <v>744</v>
      </c>
      <c r="AX154" s="17">
        <v>720</v>
      </c>
      <c r="AY154" s="17">
        <v>744</v>
      </c>
      <c r="AZ154" s="17">
        <v>744</v>
      </c>
      <c r="BA154" s="17">
        <v>672</v>
      </c>
      <c r="BB154" s="17">
        <v>744</v>
      </c>
      <c r="BC154" s="17">
        <v>720</v>
      </c>
      <c r="BD154" s="17">
        <v>744</v>
      </c>
      <c r="BE154" s="17">
        <v>720</v>
      </c>
      <c r="BF154" s="17">
        <v>744</v>
      </c>
      <c r="BG154" s="17">
        <v>744</v>
      </c>
      <c r="BH154" s="17">
        <v>720</v>
      </c>
      <c r="BI154" s="17">
        <v>744</v>
      </c>
      <c r="BJ154" s="17">
        <v>720</v>
      </c>
      <c r="BK154" s="17">
        <v>744</v>
      </c>
      <c r="BL154" s="17">
        <v>744</v>
      </c>
      <c r="BM154" s="17">
        <v>672</v>
      </c>
      <c r="BN154" s="17">
        <v>744</v>
      </c>
      <c r="BO154" s="17">
        <v>720</v>
      </c>
      <c r="BP154" s="17">
        <v>744</v>
      </c>
      <c r="BQ154" s="17">
        <v>720</v>
      </c>
      <c r="BR154" s="17">
        <v>744</v>
      </c>
      <c r="BS154" s="17">
        <v>744</v>
      </c>
      <c r="BT154" s="17">
        <v>720</v>
      </c>
      <c r="BU154" s="17">
        <v>744</v>
      </c>
      <c r="BV154" s="17">
        <v>720</v>
      </c>
      <c r="BW154" s="17">
        <v>744</v>
      </c>
      <c r="BX154" s="17">
        <v>744</v>
      </c>
      <c r="BY154" s="17">
        <v>672</v>
      </c>
      <c r="BZ154" s="17">
        <v>744</v>
      </c>
      <c r="CA154" s="17">
        <v>720</v>
      </c>
      <c r="CB154" s="17">
        <v>744</v>
      </c>
      <c r="CC154" s="17">
        <v>720</v>
      </c>
      <c r="CD154" s="17">
        <v>744</v>
      </c>
      <c r="CE154" s="17">
        <v>744</v>
      </c>
      <c r="CF154" s="17">
        <v>720</v>
      </c>
      <c r="CG154" s="17">
        <v>744</v>
      </c>
      <c r="CH154" s="17">
        <v>720</v>
      </c>
      <c r="CI154" s="17">
        <v>744</v>
      </c>
      <c r="CJ154" s="17">
        <v>744</v>
      </c>
      <c r="CK154" s="17">
        <v>696</v>
      </c>
      <c r="CL154" s="17">
        <v>744</v>
      </c>
      <c r="CM154" s="17">
        <v>720</v>
      </c>
      <c r="CN154" s="17">
        <v>744</v>
      </c>
      <c r="CO154" s="17">
        <v>720</v>
      </c>
      <c r="CP154" s="17">
        <v>744</v>
      </c>
      <c r="CQ154" s="17">
        <v>744</v>
      </c>
      <c r="CR154" s="17">
        <v>720</v>
      </c>
      <c r="CS154" s="17">
        <v>744</v>
      </c>
      <c r="CT154" s="17">
        <v>720</v>
      </c>
      <c r="CU154" s="17">
        <v>744</v>
      </c>
      <c r="CV154" s="17">
        <v>744</v>
      </c>
      <c r="CW154" s="17">
        <v>672</v>
      </c>
      <c r="CX154" s="17">
        <v>744</v>
      </c>
      <c r="CY154" s="17">
        <v>720</v>
      </c>
      <c r="CZ154" s="17">
        <v>744</v>
      </c>
      <c r="DA154" s="17">
        <v>720</v>
      </c>
      <c r="DB154" s="17">
        <v>744</v>
      </c>
      <c r="DC154" s="17">
        <v>744</v>
      </c>
      <c r="DD154" s="17">
        <v>720</v>
      </c>
      <c r="DE154" s="17">
        <v>744</v>
      </c>
      <c r="DF154" s="17">
        <v>720</v>
      </c>
      <c r="DG154" s="17">
        <v>744</v>
      </c>
      <c r="DH154" s="17">
        <v>744</v>
      </c>
      <c r="DI154" s="17">
        <v>672</v>
      </c>
      <c r="DJ154" s="17">
        <v>744</v>
      </c>
      <c r="DK154" s="17">
        <v>720</v>
      </c>
      <c r="DL154" s="17">
        <v>744</v>
      </c>
      <c r="DM154" s="17">
        <v>720</v>
      </c>
      <c r="DN154" s="17">
        <v>744</v>
      </c>
      <c r="DO154" s="17">
        <v>744</v>
      </c>
      <c r="DP154" s="17">
        <v>720</v>
      </c>
      <c r="DQ154" s="17">
        <v>744</v>
      </c>
      <c r="DR154" s="17">
        <v>720</v>
      </c>
      <c r="DS154" s="17">
        <v>744</v>
      </c>
      <c r="DT154" s="17">
        <v>744</v>
      </c>
      <c r="DU154" s="17">
        <v>672</v>
      </c>
      <c r="DV154" s="17">
        <v>744</v>
      </c>
      <c r="DW154" s="17">
        <v>720</v>
      </c>
      <c r="DX154" s="17">
        <v>744</v>
      </c>
      <c r="DY154" s="17">
        <v>720</v>
      </c>
      <c r="DZ154" s="17">
        <v>744</v>
      </c>
      <c r="EA154" s="17">
        <v>744</v>
      </c>
      <c r="EB154" s="17">
        <v>720</v>
      </c>
      <c r="EC154" s="17">
        <v>744</v>
      </c>
      <c r="ED154" s="17">
        <v>720</v>
      </c>
      <c r="EE154" s="17">
        <v>744</v>
      </c>
      <c r="EF154" s="17">
        <v>744</v>
      </c>
      <c r="EG154" s="17">
        <v>696</v>
      </c>
      <c r="EH154" s="17">
        <v>744</v>
      </c>
      <c r="EI154" s="17">
        <v>720</v>
      </c>
      <c r="EJ154" s="17">
        <v>744</v>
      </c>
      <c r="EK154" s="17">
        <v>720</v>
      </c>
      <c r="EL154" s="17">
        <v>744</v>
      </c>
      <c r="EM154" s="17">
        <v>744</v>
      </c>
      <c r="EN154" s="17">
        <v>720</v>
      </c>
      <c r="EO154" s="17">
        <v>744</v>
      </c>
      <c r="EP154" s="17">
        <v>720</v>
      </c>
      <c r="EQ154" s="17">
        <v>744</v>
      </c>
      <c r="ER154" s="17">
        <v>744</v>
      </c>
      <c r="ES154" s="17">
        <v>672</v>
      </c>
      <c r="ET154" s="17">
        <v>744</v>
      </c>
      <c r="EU154" s="17">
        <v>720</v>
      </c>
      <c r="EV154" s="17">
        <v>744</v>
      </c>
      <c r="EW154" s="17">
        <v>720</v>
      </c>
      <c r="EX154" s="17">
        <v>744</v>
      </c>
      <c r="EY154" s="17">
        <v>744</v>
      </c>
      <c r="EZ154" s="17">
        <v>720</v>
      </c>
      <c r="FA154" s="17">
        <v>744</v>
      </c>
      <c r="FB154" s="17">
        <v>720</v>
      </c>
      <c r="FC154" s="17">
        <v>744</v>
      </c>
      <c r="FD154" s="17">
        <v>744</v>
      </c>
      <c r="FE154" s="17">
        <v>672</v>
      </c>
      <c r="FF154" s="17">
        <v>744</v>
      </c>
      <c r="FG154" s="17">
        <v>720</v>
      </c>
      <c r="FH154" s="17">
        <v>744</v>
      </c>
      <c r="FI154" s="17">
        <v>720</v>
      </c>
      <c r="FJ154" s="17">
        <v>744</v>
      </c>
      <c r="FK154" s="17">
        <v>744</v>
      </c>
      <c r="FL154" s="17">
        <v>720</v>
      </c>
      <c r="FM154" s="17">
        <v>744</v>
      </c>
      <c r="FN154" s="17">
        <v>720</v>
      </c>
      <c r="FO154" s="17">
        <v>744</v>
      </c>
      <c r="FP154" s="17">
        <v>744</v>
      </c>
      <c r="FQ154" s="17">
        <v>672</v>
      </c>
      <c r="FR154" s="17">
        <v>744</v>
      </c>
      <c r="FS154" s="17">
        <v>720</v>
      </c>
      <c r="FT154" s="17">
        <v>744</v>
      </c>
      <c r="FU154" s="17">
        <v>720</v>
      </c>
      <c r="FV154" s="17">
        <v>744</v>
      </c>
      <c r="FW154" s="17">
        <v>744</v>
      </c>
      <c r="FX154" s="17">
        <v>720</v>
      </c>
      <c r="FY154" s="17">
        <v>744</v>
      </c>
      <c r="FZ154" s="17">
        <v>720</v>
      </c>
      <c r="GA154" s="17">
        <v>744</v>
      </c>
    </row>
    <row r="155" spans="2:183">
      <c r="B155" s="43" t="s">
        <v>5</v>
      </c>
      <c r="C155" s="653" t="s">
        <v>50</v>
      </c>
      <c r="D155" s="85">
        <v>2570140.5299999998</v>
      </c>
      <c r="E155" s="85">
        <v>2274772.31</v>
      </c>
      <c r="F155" s="85">
        <v>2438859.88</v>
      </c>
      <c r="G155" s="85">
        <v>2406928.58</v>
      </c>
      <c r="H155" s="85">
        <v>2487029.13</v>
      </c>
      <c r="I155" s="85">
        <v>2329905.33</v>
      </c>
      <c r="J155" s="85">
        <v>2431115.08</v>
      </c>
      <c r="K155" s="85">
        <v>2455608.17</v>
      </c>
      <c r="L155" s="85">
        <v>2326128.4500000002</v>
      </c>
      <c r="M155" s="85">
        <v>2476577.71</v>
      </c>
      <c r="N155" s="85">
        <v>2370994.7800000003</v>
      </c>
      <c r="O155" s="85">
        <v>2408871.04</v>
      </c>
      <c r="P155" s="85">
        <v>2612793.5499999998</v>
      </c>
      <c r="Q155" s="85">
        <v>2334330.08</v>
      </c>
      <c r="R155" s="85">
        <v>2450907.7899999996</v>
      </c>
      <c r="S155" s="85">
        <v>2403964.91</v>
      </c>
      <c r="T155" s="85">
        <v>2557734.91</v>
      </c>
      <c r="U155" s="85">
        <v>2410605.2400000002</v>
      </c>
      <c r="V155" s="85">
        <v>2498737.21</v>
      </c>
      <c r="W155" s="85">
        <v>2507663.25</v>
      </c>
      <c r="X155" s="85">
        <v>2399904.65</v>
      </c>
      <c r="Y155" s="85">
        <v>2541026.5300000003</v>
      </c>
      <c r="Z155" s="85">
        <v>2422303.77</v>
      </c>
      <c r="AA155" s="85">
        <v>2483164.8499999996</v>
      </c>
      <c r="AB155" s="85">
        <v>2624346.91</v>
      </c>
      <c r="AC155" s="85">
        <v>2416040.5099999998</v>
      </c>
      <c r="AD155" s="85">
        <v>2582572.85</v>
      </c>
      <c r="AE155" s="85">
        <v>2533265.5699999998</v>
      </c>
      <c r="AF155" s="85">
        <v>528533.84</v>
      </c>
      <c r="AG155" s="85">
        <v>2566980.7600000002</v>
      </c>
      <c r="AH155" s="85">
        <v>2654253.0300000003</v>
      </c>
      <c r="AI155" s="85">
        <v>2666942.7000000002</v>
      </c>
      <c r="AJ155" s="85">
        <v>2543701.7999999998</v>
      </c>
      <c r="AK155" s="85">
        <v>2690446.13</v>
      </c>
      <c r="AL155" s="85">
        <v>2593025.8600000003</v>
      </c>
      <c r="AM155" s="85">
        <v>2562434.4400000004</v>
      </c>
      <c r="AN155" s="85">
        <v>2789526.49</v>
      </c>
      <c r="AO155" s="85">
        <v>2666025.27</v>
      </c>
      <c r="AP155" s="85">
        <v>2718596.83</v>
      </c>
      <c r="AQ155" s="85">
        <v>2623239</v>
      </c>
      <c r="AR155" s="85">
        <v>2802349.97</v>
      </c>
      <c r="AS155" s="85">
        <v>2686613.8499999996</v>
      </c>
      <c r="AT155" s="85">
        <v>2786394.37</v>
      </c>
      <c r="AU155" s="85">
        <v>2833250.77</v>
      </c>
      <c r="AV155" s="85">
        <v>2662176.85</v>
      </c>
      <c r="AW155" s="85">
        <v>2797212.94</v>
      </c>
      <c r="AX155" s="85">
        <v>2716911.5100000002</v>
      </c>
      <c r="AY155" s="85">
        <v>2699789.59</v>
      </c>
      <c r="AZ155" s="85">
        <v>2921776.4899999998</v>
      </c>
      <c r="BA155" s="85">
        <v>2683484.89</v>
      </c>
      <c r="BB155" s="85">
        <v>2700696.1799999997</v>
      </c>
      <c r="BC155" s="85">
        <v>2589252.8199999998</v>
      </c>
      <c r="BD155" s="85">
        <v>2702516.7199999997</v>
      </c>
      <c r="BE155" s="85">
        <v>2654347.0299999998</v>
      </c>
      <c r="BF155" s="85">
        <v>2718231.2600000002</v>
      </c>
      <c r="BG155" s="85">
        <v>2807914.79</v>
      </c>
      <c r="BH155" s="85">
        <v>2567996.1300000004</v>
      </c>
      <c r="BI155" s="85">
        <v>2743303.5</v>
      </c>
      <c r="BJ155" s="85">
        <v>2687487.8200000003</v>
      </c>
      <c r="BK155" s="85">
        <v>2663784.87</v>
      </c>
      <c r="BL155" s="85">
        <v>3034776.6</v>
      </c>
      <c r="BM155" s="85">
        <v>2799616.15</v>
      </c>
      <c r="BN155" s="85">
        <v>2833281.99</v>
      </c>
      <c r="BO155" s="85">
        <v>2761497.0799999996</v>
      </c>
      <c r="BP155" s="85">
        <v>2881474.19</v>
      </c>
      <c r="BQ155" s="85">
        <v>2753230.3000000003</v>
      </c>
      <c r="BR155" s="85">
        <v>2952219.7800000003</v>
      </c>
      <c r="BS155" s="85">
        <v>2982501.9899999998</v>
      </c>
      <c r="BT155" s="85">
        <v>1303258.9200000002</v>
      </c>
      <c r="BU155" s="85">
        <v>0</v>
      </c>
      <c r="BV155" s="85">
        <v>2838805.51</v>
      </c>
      <c r="BW155" s="85">
        <v>3051533.02</v>
      </c>
      <c r="BX155" s="85">
        <v>3315923.3099999996</v>
      </c>
      <c r="BY155" s="85">
        <v>3018319.76</v>
      </c>
      <c r="BZ155" s="85">
        <v>3301435.15</v>
      </c>
      <c r="CA155" s="85">
        <v>3058938.5999999996</v>
      </c>
      <c r="CB155" s="85">
        <v>3065621.64</v>
      </c>
      <c r="CC155" s="85">
        <v>2942816.19</v>
      </c>
      <c r="CD155" s="85">
        <v>3238431.02</v>
      </c>
      <c r="CE155" s="85">
        <v>3230219</v>
      </c>
      <c r="CF155" s="85">
        <v>3128613.1300000004</v>
      </c>
      <c r="CG155" s="85">
        <v>3305672.7600000002</v>
      </c>
      <c r="CH155" s="85">
        <v>3240840.27</v>
      </c>
      <c r="CI155" s="85">
        <v>3305428.07</v>
      </c>
      <c r="CJ155" s="85">
        <v>3616578.0700000003</v>
      </c>
      <c r="CK155" s="85">
        <v>3385905.01</v>
      </c>
      <c r="CL155" s="85">
        <v>3626172.35</v>
      </c>
      <c r="CM155" s="85">
        <v>3351105.3000000003</v>
      </c>
      <c r="CN155" s="85">
        <v>3381604.62</v>
      </c>
      <c r="CO155" s="85">
        <v>3304927.08</v>
      </c>
      <c r="CP155" s="85">
        <v>3475101.84</v>
      </c>
      <c r="CQ155" s="85">
        <v>3438563.5500000003</v>
      </c>
      <c r="CR155" s="85">
        <v>3321381.59</v>
      </c>
      <c r="CS155" s="85">
        <v>3453386.72</v>
      </c>
      <c r="CT155" s="85">
        <v>3413775.95</v>
      </c>
      <c r="CU155" s="85">
        <v>3505343.86</v>
      </c>
      <c r="CV155" s="85">
        <v>3715235.71</v>
      </c>
      <c r="CW155" s="85">
        <v>3370458.43</v>
      </c>
      <c r="CX155" s="85">
        <v>3718290.18</v>
      </c>
      <c r="CY155" s="85">
        <v>3480053.66</v>
      </c>
      <c r="CZ155" s="85">
        <v>666781.89999999991</v>
      </c>
      <c r="DA155" s="85">
        <v>3398226.13</v>
      </c>
      <c r="DB155" s="85">
        <v>3511845.47</v>
      </c>
      <c r="DC155" s="85">
        <v>3590595.62</v>
      </c>
      <c r="DD155" s="85">
        <v>3392609.72</v>
      </c>
      <c r="DE155" s="85">
        <v>3565323.52</v>
      </c>
      <c r="DF155" s="85">
        <v>3560687.6</v>
      </c>
      <c r="DG155" s="85">
        <v>3589006.71</v>
      </c>
      <c r="DH155" s="85">
        <v>3851476.35</v>
      </c>
      <c r="DI155" s="85">
        <v>3483271.6199999996</v>
      </c>
      <c r="DJ155" s="85">
        <v>3868073.19</v>
      </c>
      <c r="DK155" s="85">
        <v>3609630.28</v>
      </c>
      <c r="DL155" s="85">
        <v>3643496.17</v>
      </c>
      <c r="DM155" s="85">
        <v>3504274.36</v>
      </c>
      <c r="DN155" s="85">
        <v>3684721.8499999996</v>
      </c>
      <c r="DO155" s="85">
        <v>3727034.22</v>
      </c>
      <c r="DP155" s="85">
        <v>3485361.5900000003</v>
      </c>
      <c r="DQ155" s="85">
        <v>3730070.79</v>
      </c>
      <c r="DR155" s="85">
        <v>3698029.79</v>
      </c>
      <c r="DS155" s="85">
        <v>3696217.35</v>
      </c>
      <c r="DT155" s="85">
        <v>4019611.54</v>
      </c>
      <c r="DU155" s="85">
        <v>3637328.08</v>
      </c>
      <c r="DV155" s="85">
        <v>4035289.48</v>
      </c>
      <c r="DW155" s="85">
        <v>3759550.57</v>
      </c>
      <c r="DX155" s="85">
        <v>3802501.1199999996</v>
      </c>
      <c r="DY155" s="85">
        <v>3627541.01</v>
      </c>
      <c r="DZ155" s="85">
        <v>3878780.96</v>
      </c>
      <c r="EA155" s="85">
        <v>3852352.0999999996</v>
      </c>
      <c r="EB155" s="85">
        <v>3667956.3600000003</v>
      </c>
      <c r="EC155" s="85">
        <v>3879138.4299999997</v>
      </c>
      <c r="ED155" s="85">
        <v>3833185.39</v>
      </c>
      <c r="EE155" s="85">
        <v>3843799.2600000002</v>
      </c>
      <c r="EF155" s="85">
        <v>4091879.2</v>
      </c>
      <c r="EG155" s="85">
        <v>3835823.2800000003</v>
      </c>
      <c r="EH155" s="85">
        <v>4111087.38</v>
      </c>
      <c r="EI155" s="85">
        <v>3327894.59</v>
      </c>
      <c r="EJ155" s="85">
        <v>866879.82</v>
      </c>
      <c r="EK155" s="85">
        <v>3690591.39</v>
      </c>
      <c r="EL155" s="85">
        <v>3945471.29</v>
      </c>
      <c r="EM155" s="85">
        <v>3961841.0500000003</v>
      </c>
      <c r="EN155" s="85">
        <v>3821506.04</v>
      </c>
      <c r="EO155" s="85">
        <v>3980427.25</v>
      </c>
      <c r="EP155" s="85">
        <v>3946652.44</v>
      </c>
      <c r="EQ155" s="85">
        <v>3959262.28</v>
      </c>
      <c r="ER155" s="85">
        <v>4393284.5699999994</v>
      </c>
      <c r="ES155" s="85">
        <v>3984835.93</v>
      </c>
      <c r="ET155" s="85">
        <v>4379289.8199999994</v>
      </c>
      <c r="EU155" s="85">
        <v>4058636.65</v>
      </c>
      <c r="EV155" s="85">
        <v>4173080.8800000004</v>
      </c>
      <c r="EW155" s="85">
        <v>3905417.56</v>
      </c>
      <c r="EX155" s="85">
        <v>4247015.2799999993</v>
      </c>
      <c r="EY155" s="85">
        <v>4268015.4700000007</v>
      </c>
      <c r="EZ155" s="85">
        <v>4041568.37</v>
      </c>
      <c r="FA155" s="85">
        <v>4250910.07</v>
      </c>
      <c r="FB155" s="85">
        <v>4227401.97</v>
      </c>
      <c r="FC155" s="85">
        <v>4254214.4300000006</v>
      </c>
      <c r="FD155" s="85">
        <v>4921802.6500000004</v>
      </c>
      <c r="FE155" s="85">
        <v>4461089.8600000003</v>
      </c>
      <c r="FF155" s="85">
        <v>4881000.71</v>
      </c>
      <c r="FG155" s="85">
        <v>4412879.4799999995</v>
      </c>
      <c r="FH155" s="85">
        <v>4543350.3600000003</v>
      </c>
      <c r="FI155" s="85">
        <v>4412127.38</v>
      </c>
      <c r="FJ155" s="85">
        <v>4814377.03</v>
      </c>
      <c r="FK155" s="85">
        <v>4719359.62</v>
      </c>
      <c r="FL155" s="85">
        <v>4488466.1900000004</v>
      </c>
      <c r="FM155" s="85">
        <v>4853108.59</v>
      </c>
      <c r="FN155" s="85">
        <v>4757745.2200000007</v>
      </c>
      <c r="FO155" s="85">
        <v>4792396.78</v>
      </c>
      <c r="FP155" s="85">
        <v>5243618.5600000005</v>
      </c>
      <c r="FQ155" s="85">
        <v>4749072.29</v>
      </c>
      <c r="FR155" s="85">
        <v>5147609.2</v>
      </c>
      <c r="FS155" s="85">
        <v>331161.61</v>
      </c>
      <c r="FT155" s="85">
        <v>1572192.59</v>
      </c>
      <c r="FU155" s="85">
        <v>4741963.0600000005</v>
      </c>
      <c r="FV155" s="85">
        <v>5121175.83</v>
      </c>
      <c r="FW155" s="85">
        <v>5008143.2700000005</v>
      </c>
      <c r="FX155" s="85">
        <v>4758858.6800000006</v>
      </c>
      <c r="FY155" s="85">
        <v>5101677.59</v>
      </c>
      <c r="FZ155" s="85">
        <v>5059690.1399999997</v>
      </c>
      <c r="GA155" s="85">
        <v>5197777.4800000004</v>
      </c>
    </row>
    <row r="156" spans="2:183">
      <c r="B156" s="43" t="s">
        <v>5</v>
      </c>
      <c r="C156" s="653" t="s">
        <v>51</v>
      </c>
      <c r="D156" s="86">
        <v>27.142395053384163</v>
      </c>
      <c r="E156" s="86">
        <v>27.262371883988497</v>
      </c>
      <c r="F156" s="86">
        <v>27.280311856823264</v>
      </c>
      <c r="G156" s="86">
        <v>27.335122188328338</v>
      </c>
      <c r="H156" s="86">
        <v>27.238099269497408</v>
      </c>
      <c r="I156" s="86">
        <v>27.335847199311061</v>
      </c>
      <c r="J156" s="86">
        <v>27.303015206307137</v>
      </c>
      <c r="K156" s="86">
        <v>27.323699191062744</v>
      </c>
      <c r="L156" s="86">
        <v>27.416986867446308</v>
      </c>
      <c r="M156" s="86">
        <v>27.300340733718418</v>
      </c>
      <c r="N156" s="86">
        <v>27.344716956760422</v>
      </c>
      <c r="O156" s="86">
        <v>27.44901934866337</v>
      </c>
      <c r="P156" s="86">
        <v>28.05503591714896</v>
      </c>
      <c r="Q156" s="86">
        <v>28.097715186749962</v>
      </c>
      <c r="R156" s="86">
        <v>28.238216812222038</v>
      </c>
      <c r="S156" s="86">
        <v>28.091381405664631</v>
      </c>
      <c r="T156" s="86">
        <v>28.164854260953831</v>
      </c>
      <c r="U156" s="86">
        <v>28.192696533285929</v>
      </c>
      <c r="V156" s="86">
        <v>28.127212873014621</v>
      </c>
      <c r="W156" s="86">
        <v>28.113447050382295</v>
      </c>
      <c r="X156" s="86">
        <v>28.212399019109956</v>
      </c>
      <c r="Y156" s="86">
        <v>28.130794429253065</v>
      </c>
      <c r="Z156" s="86">
        <v>28.130146230545368</v>
      </c>
      <c r="AA156" s="86">
        <v>28.152838905706151</v>
      </c>
      <c r="AB156" s="86">
        <v>29.696252362146812</v>
      </c>
      <c r="AC156" s="86">
        <v>29.593107836652699</v>
      </c>
      <c r="AD156" s="86">
        <v>29.803273363029984</v>
      </c>
      <c r="AE156" s="86">
        <v>30.145362884512405</v>
      </c>
      <c r="AF156" s="86">
        <v>30.605932016908909</v>
      </c>
      <c r="AG156" s="86">
        <v>30.099206885230526</v>
      </c>
      <c r="AH156" s="86">
        <v>30.101421345702398</v>
      </c>
      <c r="AI156" s="86">
        <v>30.141757459312842</v>
      </c>
      <c r="AJ156" s="86">
        <v>30.134362412927072</v>
      </c>
      <c r="AK156" s="86">
        <v>30.113675721656982</v>
      </c>
      <c r="AL156" s="86">
        <v>30.14389246421829</v>
      </c>
      <c r="AM156" s="86">
        <v>30.278801815002133</v>
      </c>
      <c r="AN156" s="86">
        <v>31.436951901187822</v>
      </c>
      <c r="AO156" s="86">
        <v>31.377923497910906</v>
      </c>
      <c r="AP156" s="86">
        <v>31.517405312032647</v>
      </c>
      <c r="AQ156" s="86">
        <v>31.465929209908882</v>
      </c>
      <c r="AR156" s="86">
        <v>31.293690340591851</v>
      </c>
      <c r="AS156" s="86">
        <v>31.531324013022765</v>
      </c>
      <c r="AT156" s="86">
        <v>31.430699476605152</v>
      </c>
      <c r="AU156" s="86">
        <v>31.326368762646087</v>
      </c>
      <c r="AV156" s="86">
        <v>31.388931007892694</v>
      </c>
      <c r="AW156" s="86">
        <v>31.419474098036574</v>
      </c>
      <c r="AX156" s="86">
        <v>31.35985842011344</v>
      </c>
      <c r="AY156" s="86">
        <v>31.683952470367327</v>
      </c>
      <c r="AZ156" s="86">
        <v>33.037942150909686</v>
      </c>
      <c r="BA156" s="86">
        <v>32.926194969325152</v>
      </c>
      <c r="BB156" s="86">
        <v>33.189910164554938</v>
      </c>
      <c r="BC156" s="86">
        <v>33.234748934640855</v>
      </c>
      <c r="BD156" s="86">
        <v>33.329839672438453</v>
      </c>
      <c r="BE156" s="86">
        <v>33.210472693149825</v>
      </c>
      <c r="BF156" s="86">
        <v>33.244028813932445</v>
      </c>
      <c r="BG156" s="86">
        <v>33.118451476693714</v>
      </c>
      <c r="BH156" s="86">
        <v>33.34557560159768</v>
      </c>
      <c r="BI156" s="86">
        <v>33.138888888888886</v>
      </c>
      <c r="BJ156" s="86">
        <v>33.174930131737476</v>
      </c>
      <c r="BK156" s="86">
        <v>33.255741198501873</v>
      </c>
      <c r="BL156" s="86">
        <v>33.92252129395721</v>
      </c>
      <c r="BM156" s="86">
        <v>33.787713465043026</v>
      </c>
      <c r="BN156" s="86">
        <v>34.335736757274262</v>
      </c>
      <c r="BO156" s="86">
        <v>34.158511991054326</v>
      </c>
      <c r="BP156" s="86">
        <v>34.124516698247277</v>
      </c>
      <c r="BQ156" s="86">
        <v>34.179709651949807</v>
      </c>
      <c r="BR156" s="86">
        <v>34.028998340172443</v>
      </c>
      <c r="BS156" s="86">
        <v>33.929081611758278</v>
      </c>
      <c r="BT156" s="86">
        <v>34.069492138647576</v>
      </c>
      <c r="BU156" s="86" t="e">
        <v>#DIV/0!</v>
      </c>
      <c r="BV156" s="86">
        <v>33.792889912625284</v>
      </c>
      <c r="BW156" s="86">
        <v>33.907052679533763</v>
      </c>
      <c r="BX156" s="86">
        <v>34.411466360872133</v>
      </c>
      <c r="BY156" s="86">
        <v>34.328345294284901</v>
      </c>
      <c r="BZ156" s="86">
        <v>34.413967560693401</v>
      </c>
      <c r="CA156" s="86">
        <v>34.514125237225898</v>
      </c>
      <c r="CB156" s="86">
        <v>34.624534273032225</v>
      </c>
      <c r="CC156" s="86">
        <v>34.656022964140611</v>
      </c>
      <c r="CD156" s="86">
        <v>34.430881815088881</v>
      </c>
      <c r="CE156" s="86">
        <v>34.440974517539182</v>
      </c>
      <c r="CF156" s="86">
        <v>34.442436148663532</v>
      </c>
      <c r="CG156" s="86">
        <v>34.426201912061821</v>
      </c>
      <c r="CH156" s="86">
        <v>34.324899117316235</v>
      </c>
      <c r="CI156" s="86">
        <v>34.439434766300607</v>
      </c>
      <c r="CJ156" s="86">
        <v>36.123155376655546</v>
      </c>
      <c r="CK156" s="86">
        <v>36.063619137899813</v>
      </c>
      <c r="CL156" s="86">
        <v>36.110420836694253</v>
      </c>
      <c r="CM156" s="86">
        <v>36.202490990173459</v>
      </c>
      <c r="CN156" s="86">
        <v>36.282532778266564</v>
      </c>
      <c r="CO156" s="86">
        <v>36.353194531830923</v>
      </c>
      <c r="CP156" s="86">
        <v>36.26054488350011</v>
      </c>
      <c r="CQ156" s="86">
        <v>36.165331461205945</v>
      </c>
      <c r="CR156" s="86">
        <v>36.246328748406697</v>
      </c>
      <c r="CS156" s="86">
        <v>36.290699986338659</v>
      </c>
      <c r="CT156" s="86">
        <v>36.220203903211228</v>
      </c>
      <c r="CU156" s="86">
        <v>36.245929686692172</v>
      </c>
      <c r="CV156" s="86">
        <v>37.386395938575482</v>
      </c>
      <c r="CW156" s="86">
        <v>37.394277678541712</v>
      </c>
      <c r="CX156" s="86">
        <v>37.308631889467506</v>
      </c>
      <c r="CY156" s="86">
        <v>37.434825253057667</v>
      </c>
      <c r="CZ156" s="86">
        <v>38.402459252433331</v>
      </c>
      <c r="DA156" s="86">
        <v>37.519361595007759</v>
      </c>
      <c r="DB156" s="86">
        <v>37.523324571807123</v>
      </c>
      <c r="DC156" s="86">
        <v>37.516149329209682</v>
      </c>
      <c r="DD156" s="86">
        <v>37.608328659002986</v>
      </c>
      <c r="DE156" s="86">
        <v>37.542367113132848</v>
      </c>
      <c r="DF156" s="86">
        <v>37.357210752602434</v>
      </c>
      <c r="DG156" s="86">
        <v>37.602878202105927</v>
      </c>
      <c r="DH156" s="86">
        <v>38.868074295344684</v>
      </c>
      <c r="DI156" s="86">
        <v>38.801746889307232</v>
      </c>
      <c r="DJ156" s="86">
        <v>38.802182731951007</v>
      </c>
      <c r="DK156" s="86">
        <v>38.911721497209058</v>
      </c>
      <c r="DL156" s="86">
        <v>38.984968488856076</v>
      </c>
      <c r="DM156" s="86">
        <v>39.108197123808374</v>
      </c>
      <c r="DN156" s="86">
        <v>39.040928258865655</v>
      </c>
      <c r="DO156" s="86">
        <v>38.918136081699146</v>
      </c>
      <c r="DP156" s="86">
        <v>39.056221565314054</v>
      </c>
      <c r="DQ156" s="86">
        <v>38.916115869753469</v>
      </c>
      <c r="DR156" s="86">
        <v>38.910819288162912</v>
      </c>
      <c r="DS156" s="86">
        <v>38.950601717687974</v>
      </c>
      <c r="DT156" s="86">
        <v>40.856769360560257</v>
      </c>
      <c r="DU156" s="86">
        <v>40.922191620539131</v>
      </c>
      <c r="DV156" s="86">
        <v>40.833091961466849</v>
      </c>
      <c r="DW156" s="86">
        <v>40.742187835269178</v>
      </c>
      <c r="DX156" s="86">
        <v>41.10101085217692</v>
      </c>
      <c r="DY156" s="86">
        <v>41.065448245101628</v>
      </c>
      <c r="DZ156" s="86">
        <v>40.8357210085803</v>
      </c>
      <c r="EA156" s="86">
        <v>40.853389821521361</v>
      </c>
      <c r="EB156" s="86">
        <v>40.931713751344695</v>
      </c>
      <c r="EC156" s="86">
        <v>40.833036105263155</v>
      </c>
      <c r="ED156" s="86">
        <v>40.933767924342931</v>
      </c>
      <c r="EE156" s="86">
        <v>40.879739436544824</v>
      </c>
      <c r="EF156" s="86">
        <v>41.623054074948122</v>
      </c>
      <c r="EG156" s="86">
        <v>41.637611045981508</v>
      </c>
      <c r="EH156" s="86">
        <v>41.512716899588014</v>
      </c>
      <c r="EI156" s="86">
        <v>41.686411427849912</v>
      </c>
      <c r="EJ156" s="86">
        <v>42.581275198641919</v>
      </c>
      <c r="EK156" s="86">
        <v>41.928056508600122</v>
      </c>
      <c r="EL156" s="86">
        <v>41.779313926892286</v>
      </c>
      <c r="EM156" s="86">
        <v>41.67376036100476</v>
      </c>
      <c r="EN156" s="86">
        <v>41.778973997918435</v>
      </c>
      <c r="EO156" s="86">
        <v>41.823951098548925</v>
      </c>
      <c r="EP156" s="86">
        <v>41.82565886247928</v>
      </c>
      <c r="EQ156" s="86">
        <v>41.765691741299825</v>
      </c>
      <c r="ER156" s="86">
        <v>45.351906865831872</v>
      </c>
      <c r="ES156" s="86">
        <v>45.170327257475797</v>
      </c>
      <c r="ET156" s="86">
        <v>45.168737958206975</v>
      </c>
      <c r="EU156" s="86">
        <v>45.367360409382343</v>
      </c>
      <c r="EV156" s="86">
        <v>45.396089028131328</v>
      </c>
      <c r="EW156" s="86">
        <v>45.672590721444529</v>
      </c>
      <c r="EX156" s="86">
        <v>45.427481869718676</v>
      </c>
      <c r="EY156" s="86">
        <v>45.296960084055918</v>
      </c>
      <c r="EZ156" s="86">
        <v>45.493894139418444</v>
      </c>
      <c r="FA156" s="86">
        <v>45.306795310418337</v>
      </c>
      <c r="FB156" s="86">
        <v>45.304433239382277</v>
      </c>
      <c r="FC156" s="86">
        <v>45.509841033815086</v>
      </c>
      <c r="FD156" s="86">
        <v>51.792638562964996</v>
      </c>
      <c r="FE156" s="86">
        <v>51.912374003607383</v>
      </c>
      <c r="FF156" s="86">
        <v>51.822996092837577</v>
      </c>
      <c r="FG156" s="86">
        <v>52.132363823664214</v>
      </c>
      <c r="FH156" s="86">
        <v>52.242233950808931</v>
      </c>
      <c r="FI156" s="86">
        <v>52.248161893574085</v>
      </c>
      <c r="FJ156" s="86">
        <v>51.822661004725461</v>
      </c>
      <c r="FK156" s="86">
        <v>52.040089759281926</v>
      </c>
      <c r="FL156" s="86">
        <v>52.047066974649404</v>
      </c>
      <c r="FM156" s="86">
        <v>51.871618106028215</v>
      </c>
      <c r="FN156" s="86">
        <v>52.013359556408766</v>
      </c>
      <c r="FO156" s="86">
        <v>51.849492908069983</v>
      </c>
      <c r="FP156" s="86">
        <v>55.96058312522679</v>
      </c>
      <c r="FQ156" s="86">
        <v>55.774980797914196</v>
      </c>
      <c r="FR156" s="86">
        <v>55.970525171251495</v>
      </c>
      <c r="FS156" s="86">
        <v>57.327721651340568</v>
      </c>
      <c r="FT156" s="86">
        <v>56.806663848360685</v>
      </c>
      <c r="FU156" s="86">
        <v>56.189322997514004</v>
      </c>
      <c r="FV156" s="86">
        <v>55.922074647564344</v>
      </c>
      <c r="FW156" s="86">
        <v>56.05523958228401</v>
      </c>
      <c r="FX156" s="86">
        <v>56.17558703402036</v>
      </c>
      <c r="FY156" s="86">
        <v>56.027912383588117</v>
      </c>
      <c r="FZ156" s="86">
        <v>55.904719045009365</v>
      </c>
      <c r="GA156" s="86">
        <v>56.018984329532479</v>
      </c>
    </row>
    <row r="157" spans="2:183">
      <c r="B157" s="43" t="s">
        <v>5</v>
      </c>
      <c r="C157" s="653" t="s">
        <v>52</v>
      </c>
      <c r="D157" s="87">
        <v>6478.28</v>
      </c>
      <c r="E157" s="87">
        <v>5709.0099999999993</v>
      </c>
      <c r="F157" s="87">
        <v>6117.01</v>
      </c>
      <c r="G157" s="87">
        <v>6024.91</v>
      </c>
      <c r="H157" s="87">
        <v>9741.9599999999991</v>
      </c>
      <c r="I157" s="87">
        <v>7830.42</v>
      </c>
      <c r="J157" s="87">
        <v>8157.88</v>
      </c>
      <c r="K157" s="87">
        <v>8233.83</v>
      </c>
      <c r="L157" s="87">
        <v>7773.54</v>
      </c>
      <c r="M157" s="87">
        <v>6207.04</v>
      </c>
      <c r="N157" s="87">
        <v>5932.96</v>
      </c>
      <c r="O157" s="87">
        <v>6005.22</v>
      </c>
      <c r="P157" s="87">
        <v>6371.93</v>
      </c>
      <c r="Q157" s="87">
        <v>5684.35</v>
      </c>
      <c r="R157" s="87">
        <v>5939.25</v>
      </c>
      <c r="S157" s="87">
        <v>5855.4800000000005</v>
      </c>
      <c r="T157" s="87">
        <v>8320.14</v>
      </c>
      <c r="U157" s="87">
        <v>7834.01</v>
      </c>
      <c r="V157" s="87">
        <v>8139.13</v>
      </c>
      <c r="W157" s="87">
        <v>8172.12</v>
      </c>
      <c r="X157" s="87">
        <v>7793.87</v>
      </c>
      <c r="Y157" s="87">
        <v>6180.6100000000006</v>
      </c>
      <c r="Z157" s="87">
        <v>5892.0599999999995</v>
      </c>
      <c r="AA157" s="87">
        <v>6035.33</v>
      </c>
      <c r="AB157" s="87">
        <v>6104.9199999999992</v>
      </c>
      <c r="AC157" s="87">
        <v>5639.4299999999994</v>
      </c>
      <c r="AD157" s="87">
        <v>5986.7300000000005</v>
      </c>
      <c r="AE157" s="87">
        <v>5805.42</v>
      </c>
      <c r="AF157" s="87">
        <v>1593.8400000000001</v>
      </c>
      <c r="AG157" s="87">
        <v>7869.49</v>
      </c>
      <c r="AH157" s="87">
        <v>8136.46</v>
      </c>
      <c r="AI157" s="87">
        <v>8164.52</v>
      </c>
      <c r="AJ157" s="87">
        <v>7789.24</v>
      </c>
      <c r="AK157" s="87">
        <v>6171.73</v>
      </c>
      <c r="AL157" s="87">
        <v>5942.46</v>
      </c>
      <c r="AM157" s="87">
        <v>5847.01</v>
      </c>
      <c r="AN157" s="87">
        <v>6129.8</v>
      </c>
      <c r="AO157" s="87">
        <v>5869.05</v>
      </c>
      <c r="AP157" s="87">
        <v>5959.21</v>
      </c>
      <c r="AQ157" s="87">
        <v>5759.46</v>
      </c>
      <c r="AR157" s="87">
        <v>8262.64</v>
      </c>
      <c r="AS157" s="87">
        <v>7862.6399999999994</v>
      </c>
      <c r="AT157" s="87">
        <v>8180.3600000000006</v>
      </c>
      <c r="AU157" s="87">
        <v>8345.09</v>
      </c>
      <c r="AV157" s="87">
        <v>7826.05</v>
      </c>
      <c r="AW157" s="87">
        <v>6150.04</v>
      </c>
      <c r="AX157" s="87">
        <v>5984.6</v>
      </c>
      <c r="AY157" s="87">
        <v>5887.5</v>
      </c>
      <c r="AZ157" s="87">
        <v>6255.3300000000008</v>
      </c>
      <c r="BA157" s="87">
        <v>5764.14</v>
      </c>
      <c r="BB157" s="87">
        <v>5756.75</v>
      </c>
      <c r="BC157" s="87">
        <v>5512.0199999999995</v>
      </c>
      <c r="BD157" s="87">
        <v>9851.74</v>
      </c>
      <c r="BE157" s="87">
        <v>7796.96</v>
      </c>
      <c r="BF157" s="87">
        <v>7726.9400000000005</v>
      </c>
      <c r="BG157" s="87">
        <v>8011.38</v>
      </c>
      <c r="BH157" s="87">
        <v>7278.1699999999992</v>
      </c>
      <c r="BI157" s="87">
        <v>5856.28</v>
      </c>
      <c r="BJ157" s="87">
        <v>5730.91</v>
      </c>
      <c r="BK157" s="87">
        <v>5667.17</v>
      </c>
      <c r="BL157" s="87">
        <v>6486.73</v>
      </c>
      <c r="BM157" s="87">
        <v>6007.31</v>
      </c>
      <c r="BN157" s="87">
        <v>5985.23</v>
      </c>
      <c r="BO157" s="87">
        <v>5863.21</v>
      </c>
      <c r="BP157" s="87">
        <v>8179.52</v>
      </c>
      <c r="BQ157" s="87">
        <v>7803.1600000000008</v>
      </c>
      <c r="BR157" s="87">
        <v>8403.2800000000007</v>
      </c>
      <c r="BS157" s="87">
        <v>8514.02</v>
      </c>
      <c r="BT157" s="87">
        <v>3705.3900000000003</v>
      </c>
      <c r="BU157" s="87">
        <v>0</v>
      </c>
      <c r="BV157" s="87">
        <v>6090.44</v>
      </c>
      <c r="BW157" s="87">
        <v>6525.39</v>
      </c>
      <c r="BX157" s="87">
        <v>7102.8</v>
      </c>
      <c r="BY157" s="87">
        <v>6480.61</v>
      </c>
      <c r="BZ157" s="87">
        <v>7071.29</v>
      </c>
      <c r="CA157" s="87">
        <v>8998.32</v>
      </c>
      <c r="CB157" s="87">
        <v>9142.52</v>
      </c>
      <c r="CC157" s="87">
        <v>8362</v>
      </c>
      <c r="CD157" s="87">
        <v>9260.67</v>
      </c>
      <c r="CE157" s="87">
        <v>9234.5500000000011</v>
      </c>
      <c r="CF157" s="87">
        <v>8943.69</v>
      </c>
      <c r="CG157" s="87">
        <v>7077.9400000000005</v>
      </c>
      <c r="CH157" s="87">
        <v>6959.09</v>
      </c>
      <c r="CI157" s="87">
        <v>7074.71</v>
      </c>
      <c r="CJ157" s="87">
        <v>7609.56</v>
      </c>
      <c r="CK157" s="87">
        <v>7135.76</v>
      </c>
      <c r="CL157" s="87">
        <v>7632.37</v>
      </c>
      <c r="CM157" s="87">
        <v>7036.25</v>
      </c>
      <c r="CN157" s="87">
        <v>9464.16</v>
      </c>
      <c r="CO157" s="87">
        <v>9231.74</v>
      </c>
      <c r="CP157" s="87">
        <v>9731.3900000000012</v>
      </c>
      <c r="CQ157" s="87">
        <v>9654.18</v>
      </c>
      <c r="CR157" s="87">
        <v>9304.6400000000012</v>
      </c>
      <c r="CS157" s="87">
        <v>7233.75</v>
      </c>
      <c r="CT157" s="87">
        <v>7164.1900000000005</v>
      </c>
      <c r="CU157" s="87">
        <v>7351.28</v>
      </c>
      <c r="CV157" s="87">
        <v>7790</v>
      </c>
      <c r="CW157" s="87">
        <v>7065.58</v>
      </c>
      <c r="CX157" s="87">
        <v>7812.37</v>
      </c>
      <c r="CY157" s="87">
        <v>7287.9800000000005</v>
      </c>
      <c r="CZ157" s="87">
        <v>1819.28</v>
      </c>
      <c r="DA157" s="87">
        <v>9486.84</v>
      </c>
      <c r="DB157" s="87">
        <v>9803.0300000000007</v>
      </c>
      <c r="DC157" s="87">
        <v>10024.49</v>
      </c>
      <c r="DD157" s="87">
        <v>9449.08</v>
      </c>
      <c r="DE157" s="87">
        <v>7445.64</v>
      </c>
      <c r="DF157" s="87">
        <v>7471.79</v>
      </c>
      <c r="DG157" s="87">
        <v>7483.1100000000006</v>
      </c>
      <c r="DH157" s="87">
        <v>7979.2999999999993</v>
      </c>
      <c r="DI157" s="87">
        <v>7228.58</v>
      </c>
      <c r="DJ157" s="87">
        <v>8027.0099999999993</v>
      </c>
      <c r="DK157" s="87">
        <v>7470.38</v>
      </c>
      <c r="DL157" s="87">
        <v>10054.09</v>
      </c>
      <c r="DM157" s="87">
        <v>9639.94</v>
      </c>
      <c r="DN157" s="87">
        <v>10153.39</v>
      </c>
      <c r="DO157" s="87">
        <v>10301.82</v>
      </c>
      <c r="DP157" s="87">
        <v>9600.57</v>
      </c>
      <c r="DQ157" s="87">
        <v>7718.79</v>
      </c>
      <c r="DR157" s="87">
        <v>7653.22</v>
      </c>
      <c r="DS157" s="87">
        <v>7642.14</v>
      </c>
      <c r="DT157" s="87">
        <v>8138.96</v>
      </c>
      <c r="DU157" s="87">
        <v>7353.34</v>
      </c>
      <c r="DV157" s="87">
        <v>8175.33</v>
      </c>
      <c r="DW157" s="87">
        <v>7633.8200000000006</v>
      </c>
      <c r="DX157" s="87">
        <v>13118.330000000002</v>
      </c>
      <c r="DY157" s="87">
        <v>10124.43</v>
      </c>
      <c r="DZ157" s="87">
        <v>10496.82</v>
      </c>
      <c r="EA157" s="87">
        <v>10420.9</v>
      </c>
      <c r="EB157" s="87">
        <v>9903.5600000000013</v>
      </c>
      <c r="EC157" s="87">
        <v>7859.44</v>
      </c>
      <c r="ED157" s="87">
        <v>7747.34</v>
      </c>
      <c r="EE157" s="87">
        <v>7779.2</v>
      </c>
      <c r="EF157" s="87">
        <v>8354.66</v>
      </c>
      <c r="EG157" s="87">
        <v>7829.17</v>
      </c>
      <c r="EH157" s="87">
        <v>8415.75</v>
      </c>
      <c r="EI157" s="87">
        <v>6784.96</v>
      </c>
      <c r="EJ157" s="87">
        <v>2312.2799999999997</v>
      </c>
      <c r="EK157" s="87">
        <v>9995.5</v>
      </c>
      <c r="EL157" s="87">
        <v>10722.93</v>
      </c>
      <c r="EM157" s="87">
        <v>10794.279999999999</v>
      </c>
      <c r="EN157" s="87">
        <v>10386.09</v>
      </c>
      <c r="EO157" s="87">
        <v>8089.0999999999995</v>
      </c>
      <c r="EP157" s="87">
        <v>8019.83</v>
      </c>
      <c r="EQ157" s="87">
        <v>8057.14</v>
      </c>
      <c r="ER157" s="87">
        <v>8463.5</v>
      </c>
      <c r="ES157" s="87">
        <v>7706.91</v>
      </c>
      <c r="ET157" s="87">
        <v>8470.1899999999987</v>
      </c>
      <c r="EU157" s="87">
        <v>7816.72</v>
      </c>
      <c r="EV157" s="87">
        <v>13321.84</v>
      </c>
      <c r="EW157" s="87">
        <v>10031.31</v>
      </c>
      <c r="EX157" s="87">
        <v>10910.43</v>
      </c>
      <c r="EY157" s="87">
        <v>10995.44</v>
      </c>
      <c r="EZ157" s="87">
        <v>10367.870000000001</v>
      </c>
      <c r="FA157" s="87">
        <v>8197.6299999999992</v>
      </c>
      <c r="FB157" s="87">
        <v>8152.44</v>
      </c>
      <c r="FC157" s="87">
        <v>8168.0599999999995</v>
      </c>
      <c r="FD157" s="87">
        <v>8535.57</v>
      </c>
      <c r="FE157" s="87">
        <v>7719.03</v>
      </c>
      <c r="FF157" s="87">
        <v>8460.0400000000009</v>
      </c>
      <c r="FG157" s="87">
        <v>7604.91</v>
      </c>
      <c r="FH157" s="87">
        <v>10437.48</v>
      </c>
      <c r="FI157" s="87">
        <v>10134.849999999999</v>
      </c>
      <c r="FJ157" s="87">
        <v>11147.63</v>
      </c>
      <c r="FK157" s="87">
        <v>10882.86</v>
      </c>
      <c r="FL157" s="87">
        <v>10349.279999999999</v>
      </c>
      <c r="FM157" s="87">
        <v>8404.0499999999993</v>
      </c>
      <c r="FN157" s="87">
        <v>8216.76</v>
      </c>
      <c r="FO157" s="87">
        <v>8302.51</v>
      </c>
      <c r="FP157" s="87">
        <v>8655</v>
      </c>
      <c r="FQ157" s="87">
        <v>7864.26</v>
      </c>
      <c r="FR157" s="87">
        <v>8495.2999999999993</v>
      </c>
      <c r="FS157" s="87">
        <v>533.87</v>
      </c>
      <c r="FT157" s="87">
        <v>3416.3100000000004</v>
      </c>
      <c r="FU157" s="87">
        <v>10415.49</v>
      </c>
      <c r="FV157" s="87">
        <v>11300.84</v>
      </c>
      <c r="FW157" s="87">
        <v>11025.8</v>
      </c>
      <c r="FX157" s="87">
        <v>10455.09</v>
      </c>
      <c r="FY157" s="87">
        <v>8411.130000000001</v>
      </c>
      <c r="FZ157" s="87">
        <v>8359.66</v>
      </c>
      <c r="GA157" s="87">
        <v>8570.66</v>
      </c>
    </row>
    <row r="158" spans="2:183">
      <c r="B158" s="43" t="s">
        <v>5</v>
      </c>
      <c r="C158" s="653" t="s">
        <v>53</v>
      </c>
      <c r="D158" s="86">
        <v>6.8414949678427719E-2</v>
      </c>
      <c r="E158" s="86">
        <v>6.8420541706615517E-2</v>
      </c>
      <c r="F158" s="86">
        <v>6.8422930648769573E-2</v>
      </c>
      <c r="G158" s="86">
        <v>6.8423987480210682E-2</v>
      </c>
      <c r="H158" s="86">
        <v>0.10669455791998422</v>
      </c>
      <c r="I158" s="86">
        <v>9.1871185438435518E-2</v>
      </c>
      <c r="J158" s="86">
        <v>9.1618337413804721E-2</v>
      </c>
      <c r="K158" s="86">
        <v>9.1618319591414366E-2</v>
      </c>
      <c r="L158" s="86">
        <v>9.1623076143352508E-2</v>
      </c>
      <c r="M158" s="86">
        <v>6.8422769963402269E-2</v>
      </c>
      <c r="N158" s="86">
        <v>6.8424913156401507E-2</v>
      </c>
      <c r="O158" s="86">
        <v>6.8429316985346073E-2</v>
      </c>
      <c r="P158" s="86">
        <v>6.8419001191869513E-2</v>
      </c>
      <c r="Q158" s="86">
        <v>6.842102095595759E-2</v>
      </c>
      <c r="R158" s="86">
        <v>6.8429269304329798E-2</v>
      </c>
      <c r="S158" s="86">
        <v>6.8423844836088377E-2</v>
      </c>
      <c r="T158" s="86">
        <v>9.1618380628324128E-2</v>
      </c>
      <c r="U158" s="86">
        <v>9.1620918640634541E-2</v>
      </c>
      <c r="V158" s="86">
        <v>9.1618694913155552E-2</v>
      </c>
      <c r="W158" s="86">
        <v>9.1617749276889621E-2</v>
      </c>
      <c r="X158" s="86">
        <v>9.1621877703795651E-2</v>
      </c>
      <c r="Y158" s="86">
        <v>6.8423319199814023E-2</v>
      </c>
      <c r="Z158" s="86">
        <v>6.84243287121446E-2</v>
      </c>
      <c r="AA158" s="86">
        <v>6.8425450381506298E-2</v>
      </c>
      <c r="AB158" s="86">
        <v>6.908128048159505E-2</v>
      </c>
      <c r="AC158" s="86">
        <v>6.9075108400088181E-2</v>
      </c>
      <c r="AD158" s="86">
        <v>6.908775128672652E-2</v>
      </c>
      <c r="AE158" s="86">
        <v>6.9083358124590946E-2</v>
      </c>
      <c r="AF158" s="86">
        <v>9.22948636284672E-2</v>
      </c>
      <c r="AG158" s="86">
        <v>9.2273931804324374E-2</v>
      </c>
      <c r="AH158" s="86">
        <v>9.2274175805482153E-2</v>
      </c>
      <c r="AI158" s="86">
        <v>9.2275316455696213E-2</v>
      </c>
      <c r="AJ158" s="86">
        <v>9.2276453584798371E-2</v>
      </c>
      <c r="AK158" s="86">
        <v>6.9079054878390014E-2</v>
      </c>
      <c r="AL158" s="86">
        <v>6.9081021510876334E-2</v>
      </c>
      <c r="AM158" s="86">
        <v>6.9090726473507585E-2</v>
      </c>
      <c r="AN158" s="86">
        <v>6.9080622985552328E-2</v>
      </c>
      <c r="AO158" s="86">
        <v>6.9076090154769607E-2</v>
      </c>
      <c r="AP158" s="86">
        <v>6.9086682819945053E-2</v>
      </c>
      <c r="AQ158" s="86">
        <v>6.9085112201862586E-2</v>
      </c>
      <c r="AR158" s="86">
        <v>9.2268453378001117E-2</v>
      </c>
      <c r="AS158" s="86">
        <v>9.2279524814387948E-2</v>
      </c>
      <c r="AT158" s="86">
        <v>9.2274962775797512E-2</v>
      </c>
      <c r="AU158" s="86">
        <v>9.2269053436971352E-2</v>
      </c>
      <c r="AV158" s="86">
        <v>9.2274614856754769E-2</v>
      </c>
      <c r="AW158" s="86">
        <v>6.9079840050321251E-2</v>
      </c>
      <c r="AX158" s="86">
        <v>6.9077041342804305E-2</v>
      </c>
      <c r="AY158" s="86">
        <v>6.9094003051285061E-2</v>
      </c>
      <c r="AZ158" s="86">
        <v>7.0732046541605892E-2</v>
      </c>
      <c r="BA158" s="86">
        <v>7.0725644171779151E-2</v>
      </c>
      <c r="BB158" s="86">
        <v>7.074694915879122E-2</v>
      </c>
      <c r="BC158" s="86">
        <v>7.0750372233916919E-2</v>
      </c>
      <c r="BD158" s="86">
        <v>0.12150041931823788</v>
      </c>
      <c r="BE158" s="86">
        <v>9.7553456365342503E-2</v>
      </c>
      <c r="BF158" s="86">
        <v>9.4500648191179717E-2</v>
      </c>
      <c r="BG158" s="86">
        <v>9.4491649367805242E-2</v>
      </c>
      <c r="BH158" s="86">
        <v>9.4507450825589895E-2</v>
      </c>
      <c r="BI158" s="86">
        <v>7.0743398323306991E-2</v>
      </c>
      <c r="BJ158" s="86">
        <v>7.0743590883055832E-2</v>
      </c>
      <c r="BK158" s="86">
        <v>7.0751186017478152E-2</v>
      </c>
      <c r="BL158" s="86">
        <v>7.2508215778766399E-2</v>
      </c>
      <c r="BM158" s="86">
        <v>7.250039223258789E-2</v>
      </c>
      <c r="BN158" s="86">
        <v>7.2533296169274203E-2</v>
      </c>
      <c r="BO158" s="86">
        <v>7.2525345234502173E-2</v>
      </c>
      <c r="BP158" s="86">
        <v>9.6867835149218387E-2</v>
      </c>
      <c r="BQ158" s="86">
        <v>9.6871570521255945E-2</v>
      </c>
      <c r="BR158" s="86">
        <v>9.6861081654294814E-2</v>
      </c>
      <c r="BS158" s="86">
        <v>9.6855888241718244E-2</v>
      </c>
      <c r="BT158" s="86">
        <v>9.6865445183849833E-2</v>
      </c>
      <c r="BU158" s="86" t="e">
        <v>#DIV/0!</v>
      </c>
      <c r="BV158" s="86">
        <v>7.2500059519558124E-2</v>
      </c>
      <c r="BW158" s="86">
        <v>7.2506750225007507E-2</v>
      </c>
      <c r="BX158" s="86">
        <v>7.3710318489845481E-2</v>
      </c>
      <c r="BY158" s="86">
        <v>7.3706113164628939E-2</v>
      </c>
      <c r="BZ158" s="86">
        <v>7.3710714769683008E-2</v>
      </c>
      <c r="CA158" s="86">
        <v>0.10152840053887796</v>
      </c>
      <c r="CB158" s="86">
        <v>0.10325980641299315</v>
      </c>
      <c r="CC158" s="86">
        <v>9.8474945533769065E-2</v>
      </c>
      <c r="CD158" s="86">
        <v>9.8459109466700695E-2</v>
      </c>
      <c r="CE158" s="86">
        <v>9.8459857127625561E-2</v>
      </c>
      <c r="CF158" s="86">
        <v>9.8459751640318824E-2</v>
      </c>
      <c r="CG158" s="86">
        <v>7.3711649413676042E-2</v>
      </c>
      <c r="CH158" s="86">
        <v>7.3706212678702684E-2</v>
      </c>
      <c r="CI158" s="86">
        <v>7.3711788118110397E-2</v>
      </c>
      <c r="CJ158" s="86">
        <v>7.6005913022633292E-2</v>
      </c>
      <c r="CK158" s="86">
        <v>7.600370658344606E-2</v>
      </c>
      <c r="CL158" s="86">
        <v>7.6005238052559779E-2</v>
      </c>
      <c r="CM158" s="86">
        <v>7.6013659502018022E-2</v>
      </c>
      <c r="CN158" s="86">
        <v>0.10154460204716637</v>
      </c>
      <c r="CO158" s="86">
        <v>0.10154633732108993</v>
      </c>
      <c r="CP158" s="86">
        <v>0.10154105408140907</v>
      </c>
      <c r="CQ158" s="86">
        <v>0.10153851008109047</v>
      </c>
      <c r="CR158" s="86">
        <v>0.10154179253025092</v>
      </c>
      <c r="CS158" s="86">
        <v>7.6017507540011978E-2</v>
      </c>
      <c r="CT158" s="86">
        <v>7.6012142097769145E-2</v>
      </c>
      <c r="CU158" s="86">
        <v>7.6013649053872395E-2</v>
      </c>
      <c r="CV158" s="86">
        <v>7.8390725944412015E-2</v>
      </c>
      <c r="CW158" s="86">
        <v>7.8390600556954723E-2</v>
      </c>
      <c r="CX158" s="86">
        <v>7.8387867112168011E-2</v>
      </c>
      <c r="CY158" s="86">
        <v>7.8396566375869975E-2</v>
      </c>
      <c r="CZ158" s="86">
        <v>0.10477912803087024</v>
      </c>
      <c r="DA158" s="86">
        <v>0.10474293550146511</v>
      </c>
      <c r="DB158" s="86">
        <v>0.10474329796668484</v>
      </c>
      <c r="DC158" s="86">
        <v>0.10474035608308604</v>
      </c>
      <c r="DD158" s="86">
        <v>0.10474653305102595</v>
      </c>
      <c r="DE158" s="86">
        <v>7.840156684356836E-2</v>
      </c>
      <c r="DF158" s="86">
        <v>7.8390823651360853E-2</v>
      </c>
      <c r="DG158" s="86">
        <v>7.8402325946880402E-2</v>
      </c>
      <c r="DH158" s="86">
        <v>8.0524971995438524E-2</v>
      </c>
      <c r="DI158" s="86">
        <v>8.0522440431765263E-2</v>
      </c>
      <c r="DJ158" s="86">
        <v>8.0522134280297322E-2</v>
      </c>
      <c r="DK158" s="86">
        <v>8.0530504093156222E-2</v>
      </c>
      <c r="DL158" s="86">
        <v>0.10757754737371468</v>
      </c>
      <c r="DM158" s="86">
        <v>0.10758309283228763</v>
      </c>
      <c r="DN158" s="86">
        <v>0.10757874996026742</v>
      </c>
      <c r="DO158" s="86">
        <v>0.10757283378234446</v>
      </c>
      <c r="DP158" s="86">
        <v>0.10758194792446402</v>
      </c>
      <c r="DQ158" s="86">
        <v>8.0530730628384228E-2</v>
      </c>
      <c r="DR158" s="86">
        <v>8.0527490935262097E-2</v>
      </c>
      <c r="DS158" s="86">
        <v>8.0532588650613843E-2</v>
      </c>
      <c r="DT158" s="86">
        <v>8.2727300448248178E-2</v>
      </c>
      <c r="DU158" s="86">
        <v>8.2729625129382117E-2</v>
      </c>
      <c r="DV158" s="86">
        <v>8.2726159637335053E-2</v>
      </c>
      <c r="DW158" s="86">
        <v>8.2727582073895231E-2</v>
      </c>
      <c r="DX158" s="86">
        <v>0.14179525703662071</v>
      </c>
      <c r="DY158" s="86">
        <v>0.11461324766006004</v>
      </c>
      <c r="DZ158" s="86">
        <v>0.11051029109859452</v>
      </c>
      <c r="EA158" s="86">
        <v>0.11051146908173112</v>
      </c>
      <c r="EB158" s="86">
        <v>0.1105164956322619</v>
      </c>
      <c r="EC158" s="86">
        <v>8.2730947368421043E-2</v>
      </c>
      <c r="ED158" s="86">
        <v>8.2732188852201322E-2</v>
      </c>
      <c r="EE158" s="86">
        <v>8.2733682878322182E-2</v>
      </c>
      <c r="EF158" s="86">
        <v>8.4984538389551209E-2</v>
      </c>
      <c r="EG158" s="86">
        <v>8.498512873952499E-2</v>
      </c>
      <c r="EH158" s="86">
        <v>8.4980107440019381E-2</v>
      </c>
      <c r="EI158" s="86">
        <v>8.499086327175541E-2</v>
      </c>
      <c r="EJ158" s="86">
        <v>0.11357956286987478</v>
      </c>
      <c r="EK158" s="86">
        <v>0.11355683806321147</v>
      </c>
      <c r="EL158" s="86">
        <v>0.11354705832521496</v>
      </c>
      <c r="EM158" s="86">
        <v>0.11354272731097739</v>
      </c>
      <c r="EN158" s="86">
        <v>0.11354690520129092</v>
      </c>
      <c r="EO158" s="86">
        <v>8.4995429279927703E-2</v>
      </c>
      <c r="EP158" s="86">
        <v>8.4992200051717037E-2</v>
      </c>
      <c r="EQ158" s="86">
        <v>8.4993617941496041E-2</v>
      </c>
      <c r="ER158" s="86">
        <v>8.7368768774968769E-2</v>
      </c>
      <c r="ES158" s="86">
        <v>8.736210297218254E-2</v>
      </c>
      <c r="ET158" s="86">
        <v>8.7362976256781549E-2</v>
      </c>
      <c r="EU158" s="86">
        <v>8.737514196034947E-2</v>
      </c>
      <c r="EV158" s="86">
        <v>0.14491917411831257</v>
      </c>
      <c r="EW158" s="86">
        <v>0.11731291443005999</v>
      </c>
      <c r="EX158" s="86">
        <v>0.11670157236068029</v>
      </c>
      <c r="EY158" s="86">
        <v>0.11669592350063149</v>
      </c>
      <c r="EZ158" s="86">
        <v>0.11670587679090835</v>
      </c>
      <c r="FA158" s="86">
        <v>8.7371489475086592E-2</v>
      </c>
      <c r="FB158" s="86">
        <v>8.7368477457105798E-2</v>
      </c>
      <c r="FC158" s="86">
        <v>8.7378555611420744E-2</v>
      </c>
      <c r="FD158" s="86">
        <v>8.9820686316808548E-2</v>
      </c>
      <c r="FE158" s="86">
        <v>8.9824053063361844E-2</v>
      </c>
      <c r="FF158" s="86">
        <v>8.9822691270464827E-2</v>
      </c>
      <c r="FG158" s="86">
        <v>8.984200378982983E-2</v>
      </c>
      <c r="FH158" s="86">
        <v>0.12001655800476042</v>
      </c>
      <c r="FI158" s="86">
        <v>0.12001631819775095</v>
      </c>
      <c r="FJ158" s="86">
        <v>0.11999472556807783</v>
      </c>
      <c r="FK158" s="86">
        <v>0.12000463131430085</v>
      </c>
      <c r="FL158" s="86">
        <v>0.12000751403663787</v>
      </c>
      <c r="FM158" s="86">
        <v>8.9825245831551936E-2</v>
      </c>
      <c r="FN158" s="86">
        <v>8.982853694480035E-2</v>
      </c>
      <c r="FO158" s="86">
        <v>8.9825812245074604E-2</v>
      </c>
      <c r="FP158" s="86">
        <v>9.2367292053531405E-2</v>
      </c>
      <c r="FQ158" s="86">
        <v>9.2360975724335562E-2</v>
      </c>
      <c r="FR158" s="86">
        <v>9.2370338153745776E-2</v>
      </c>
      <c r="FS158" s="86">
        <v>9.2418776312873915E-2</v>
      </c>
      <c r="FT158" s="86">
        <v>0.12343855008996901</v>
      </c>
      <c r="FU158" s="86">
        <v>0.12341710055147014</v>
      </c>
      <c r="FV158" s="86">
        <v>0.12340260108979328</v>
      </c>
      <c r="FW158" s="86">
        <v>0.12340978028496916</v>
      </c>
      <c r="FX158" s="86">
        <v>0.12341631843614988</v>
      </c>
      <c r="FY158" s="86">
        <v>9.2373154981549827E-2</v>
      </c>
      <c r="FZ158" s="86">
        <v>9.2366218222960775E-2</v>
      </c>
      <c r="GA158" s="86">
        <v>9.2370185157243545E-2</v>
      </c>
    </row>
    <row r="159" spans="2:183">
      <c r="B159" s="43" t="s">
        <v>5</v>
      </c>
      <c r="C159" s="653" t="s">
        <v>228</v>
      </c>
      <c r="D159" s="85">
        <v>2576618.8099999996</v>
      </c>
      <c r="E159" s="85">
        <v>2280481.3199999998</v>
      </c>
      <c r="F159" s="85">
        <v>2444976.8899999997</v>
      </c>
      <c r="G159" s="85">
        <v>2412953.4900000002</v>
      </c>
      <c r="H159" s="85">
        <v>2496771.09</v>
      </c>
      <c r="I159" s="85">
        <v>2337735.75</v>
      </c>
      <c r="J159" s="85">
        <v>2439272.96</v>
      </c>
      <c r="K159" s="85">
        <v>2463842</v>
      </c>
      <c r="L159" s="85">
        <v>2333901.9900000002</v>
      </c>
      <c r="M159" s="85">
        <v>2482784.75</v>
      </c>
      <c r="N159" s="85">
        <v>2376927.7400000002</v>
      </c>
      <c r="O159" s="85">
        <v>2414876.2600000002</v>
      </c>
      <c r="P159" s="85">
        <v>2619165.48</v>
      </c>
      <c r="Q159" s="85">
        <v>2340014.4300000002</v>
      </c>
      <c r="R159" s="85">
        <v>2456847.0399999996</v>
      </c>
      <c r="S159" s="85">
        <v>2409820.39</v>
      </c>
      <c r="T159" s="85">
        <v>2566055.0500000003</v>
      </c>
      <c r="U159" s="85">
        <v>2418439.25</v>
      </c>
      <c r="V159" s="85">
        <v>2506876.34</v>
      </c>
      <c r="W159" s="85">
        <v>2515835.37</v>
      </c>
      <c r="X159" s="85">
        <v>2407698.52</v>
      </c>
      <c r="Y159" s="85">
        <v>2547207.14</v>
      </c>
      <c r="Z159" s="85">
        <v>2428195.83</v>
      </c>
      <c r="AA159" s="85">
        <v>2489200.1799999997</v>
      </c>
      <c r="AB159" s="85">
        <v>2630451.83</v>
      </c>
      <c r="AC159" s="85">
        <v>2421679.94</v>
      </c>
      <c r="AD159" s="85">
        <v>2588559.58</v>
      </c>
      <c r="AE159" s="85">
        <v>2539070.9899999998</v>
      </c>
      <c r="AF159" s="85">
        <v>530127.67999999993</v>
      </c>
      <c r="AG159" s="85">
        <v>2574850.2500000005</v>
      </c>
      <c r="AH159" s="85">
        <v>2662389.4900000002</v>
      </c>
      <c r="AI159" s="85">
        <v>2675107.2200000002</v>
      </c>
      <c r="AJ159" s="85">
        <v>2551491.04</v>
      </c>
      <c r="AK159" s="85">
        <v>2696617.86</v>
      </c>
      <c r="AL159" s="85">
        <v>2598968.3200000003</v>
      </c>
      <c r="AM159" s="85">
        <v>2568281.4500000002</v>
      </c>
      <c r="AN159" s="85">
        <v>2795656.29</v>
      </c>
      <c r="AO159" s="85">
        <v>2671894.3199999998</v>
      </c>
      <c r="AP159" s="85">
        <v>2724556.04</v>
      </c>
      <c r="AQ159" s="85">
        <v>2628998.46</v>
      </c>
      <c r="AR159" s="85">
        <v>2810612.6100000003</v>
      </c>
      <c r="AS159" s="85">
        <v>2694476.4899999998</v>
      </c>
      <c r="AT159" s="85">
        <v>2794574.73</v>
      </c>
      <c r="AU159" s="85">
        <v>2841595.86</v>
      </c>
      <c r="AV159" s="85">
        <v>2670002.9</v>
      </c>
      <c r="AW159" s="85">
        <v>2803362.98</v>
      </c>
      <c r="AX159" s="85">
        <v>2722896.1100000003</v>
      </c>
      <c r="AY159" s="85">
        <v>2705677.09</v>
      </c>
      <c r="AZ159" s="85">
        <v>2928031.82</v>
      </c>
      <c r="BA159" s="85">
        <v>2689249.0300000003</v>
      </c>
      <c r="BB159" s="85">
        <v>2706452.9299999997</v>
      </c>
      <c r="BC159" s="85">
        <v>2594764.84</v>
      </c>
      <c r="BD159" s="85">
        <v>2712368.46</v>
      </c>
      <c r="BE159" s="85">
        <v>2662143.9899999998</v>
      </c>
      <c r="BF159" s="85">
        <v>2725958.2</v>
      </c>
      <c r="BG159" s="85">
        <v>2815926.17</v>
      </c>
      <c r="BH159" s="85">
        <v>2575274.3000000003</v>
      </c>
      <c r="BI159" s="85">
        <v>2749159.78</v>
      </c>
      <c r="BJ159" s="85">
        <v>2693218.7300000004</v>
      </c>
      <c r="BK159" s="85">
        <v>2669452.04</v>
      </c>
      <c r="BL159" s="85">
        <v>3041263.33</v>
      </c>
      <c r="BM159" s="85">
        <v>2805623.46</v>
      </c>
      <c r="BN159" s="85">
        <v>2839267.22</v>
      </c>
      <c r="BO159" s="85">
        <v>2767360.2899999996</v>
      </c>
      <c r="BP159" s="85">
        <v>2889653.71</v>
      </c>
      <c r="BQ159" s="85">
        <v>2761033.4600000004</v>
      </c>
      <c r="BR159" s="85">
        <v>2960623.06</v>
      </c>
      <c r="BS159" s="85">
        <v>2991016.01</v>
      </c>
      <c r="BT159" s="85">
        <v>1306964.31</v>
      </c>
      <c r="BU159" s="85">
        <v>0</v>
      </c>
      <c r="BV159" s="85">
        <v>2844895.9499999997</v>
      </c>
      <c r="BW159" s="85">
        <v>3058058.41</v>
      </c>
      <c r="BX159" s="85">
        <v>3323026.1099999994</v>
      </c>
      <c r="BY159" s="85">
        <v>3024800.3699999996</v>
      </c>
      <c r="BZ159" s="85">
        <v>3308506.44</v>
      </c>
      <c r="CA159" s="85">
        <v>3067936.9199999995</v>
      </c>
      <c r="CB159" s="85">
        <v>3074764.16</v>
      </c>
      <c r="CC159" s="85">
        <v>2951178.19</v>
      </c>
      <c r="CD159" s="85">
        <v>3247691.69</v>
      </c>
      <c r="CE159" s="85">
        <v>3239453.55</v>
      </c>
      <c r="CF159" s="85">
        <v>3137556.8200000003</v>
      </c>
      <c r="CG159" s="85">
        <v>3312750.7</v>
      </c>
      <c r="CH159" s="85">
        <v>3247799.36</v>
      </c>
      <c r="CI159" s="85">
        <v>3312502.78</v>
      </c>
      <c r="CJ159" s="85">
        <v>3624187.6300000004</v>
      </c>
      <c r="CK159" s="85">
        <v>3393040.7699999996</v>
      </c>
      <c r="CL159" s="85">
        <v>3633804.72</v>
      </c>
      <c r="CM159" s="85">
        <v>3358141.5500000003</v>
      </c>
      <c r="CN159" s="85">
        <v>3391068.7800000003</v>
      </c>
      <c r="CO159" s="85">
        <v>3314158.8200000003</v>
      </c>
      <c r="CP159" s="85">
        <v>3484833.23</v>
      </c>
      <c r="CQ159" s="85">
        <v>3448217.7300000004</v>
      </c>
      <c r="CR159" s="85">
        <v>3330686.23</v>
      </c>
      <c r="CS159" s="85">
        <v>3460620.47</v>
      </c>
      <c r="CT159" s="85">
        <v>3420940.14</v>
      </c>
      <c r="CU159" s="85">
        <v>3512695.1399999997</v>
      </c>
      <c r="CV159" s="85">
        <v>3723025.71</v>
      </c>
      <c r="CW159" s="85">
        <v>3377524.0100000002</v>
      </c>
      <c r="CX159" s="85">
        <v>3726102.5500000003</v>
      </c>
      <c r="CY159" s="85">
        <v>3487341.64</v>
      </c>
      <c r="CZ159" s="85">
        <v>668601.17999999993</v>
      </c>
      <c r="DA159" s="85">
        <v>3407712.9699999997</v>
      </c>
      <c r="DB159" s="85">
        <v>3521648.5</v>
      </c>
      <c r="DC159" s="85">
        <v>3600620.1100000003</v>
      </c>
      <c r="DD159" s="85">
        <v>3402058.8000000003</v>
      </c>
      <c r="DE159" s="85">
        <v>3572769.16</v>
      </c>
      <c r="DF159" s="85">
        <v>3568159.39</v>
      </c>
      <c r="DG159" s="85">
        <v>3596489.82</v>
      </c>
      <c r="DH159" s="85">
        <v>3859455.65</v>
      </c>
      <c r="DI159" s="85">
        <v>3490500.1999999997</v>
      </c>
      <c r="DJ159" s="85">
        <v>3876100.1999999997</v>
      </c>
      <c r="DK159" s="85">
        <v>3617100.6599999997</v>
      </c>
      <c r="DL159" s="85">
        <v>3653550.26</v>
      </c>
      <c r="DM159" s="85">
        <v>3513914.3</v>
      </c>
      <c r="DN159" s="85">
        <v>3694875.2399999998</v>
      </c>
      <c r="DO159" s="85">
        <v>3737336.04</v>
      </c>
      <c r="DP159" s="85">
        <v>3494962.16</v>
      </c>
      <c r="DQ159" s="85">
        <v>3737789.58</v>
      </c>
      <c r="DR159" s="85">
        <v>3705683.0100000002</v>
      </c>
      <c r="DS159" s="85">
        <v>3703859.49</v>
      </c>
      <c r="DT159" s="85">
        <v>4027750.5</v>
      </c>
      <c r="DU159" s="85">
        <v>3644681.42</v>
      </c>
      <c r="DV159" s="85">
        <v>4043464.81</v>
      </c>
      <c r="DW159" s="85">
        <v>3767184.3899999997</v>
      </c>
      <c r="DX159" s="85">
        <v>3815619.4499999997</v>
      </c>
      <c r="DY159" s="85">
        <v>3637665.44</v>
      </c>
      <c r="DZ159" s="85">
        <v>3889277.78</v>
      </c>
      <c r="EA159" s="85">
        <v>3862772.9999999995</v>
      </c>
      <c r="EB159" s="85">
        <v>3677859.9200000004</v>
      </c>
      <c r="EC159" s="85">
        <v>3886997.8699999996</v>
      </c>
      <c r="ED159" s="85">
        <v>3840932.73</v>
      </c>
      <c r="EE159" s="85">
        <v>3851578.4600000004</v>
      </c>
      <c r="EF159" s="85">
        <v>4100233.8600000003</v>
      </c>
      <c r="EG159" s="85">
        <v>3843652.45</v>
      </c>
      <c r="EH159" s="85">
        <v>4119503.13</v>
      </c>
      <c r="EI159" s="85">
        <v>3334679.55</v>
      </c>
      <c r="EJ159" s="85">
        <v>869192.1</v>
      </c>
      <c r="EK159" s="85">
        <v>3700586.89</v>
      </c>
      <c r="EL159" s="85">
        <v>3956194.22</v>
      </c>
      <c r="EM159" s="85">
        <v>3972635.33</v>
      </c>
      <c r="EN159" s="85">
        <v>3831892.13</v>
      </c>
      <c r="EO159" s="85">
        <v>3988516.35</v>
      </c>
      <c r="EP159" s="85">
        <v>3954672.27</v>
      </c>
      <c r="EQ159" s="85">
        <v>3967319.42</v>
      </c>
      <c r="ER159" s="85">
        <v>4401748.0699999994</v>
      </c>
      <c r="ES159" s="85">
        <v>3992542.8400000003</v>
      </c>
      <c r="ET159" s="85">
        <v>4387760.01</v>
      </c>
      <c r="EU159" s="85">
        <v>4066453.37</v>
      </c>
      <c r="EV159" s="85">
        <v>4186402.72</v>
      </c>
      <c r="EW159" s="85">
        <v>3915448.87</v>
      </c>
      <c r="EX159" s="85">
        <v>4257925.709999999</v>
      </c>
      <c r="EY159" s="85">
        <v>4279010.9100000011</v>
      </c>
      <c r="EZ159" s="85">
        <v>4051936.24</v>
      </c>
      <c r="FA159" s="85">
        <v>4259107.7</v>
      </c>
      <c r="FB159" s="85">
        <v>4235554.41</v>
      </c>
      <c r="FC159" s="85">
        <v>4262382.49</v>
      </c>
      <c r="FD159" s="85">
        <v>4930338.2200000007</v>
      </c>
      <c r="FE159" s="85">
        <v>4468808.8900000006</v>
      </c>
      <c r="FF159" s="85">
        <v>4889460.75</v>
      </c>
      <c r="FG159" s="85">
        <v>4420484.3899999997</v>
      </c>
      <c r="FH159" s="85">
        <v>4553787.8400000008</v>
      </c>
      <c r="FI159" s="85">
        <v>4422262.2299999995</v>
      </c>
      <c r="FJ159" s="85">
        <v>4825524.66</v>
      </c>
      <c r="FK159" s="85">
        <v>4730242.4800000004</v>
      </c>
      <c r="FL159" s="85">
        <v>4498815.4700000007</v>
      </c>
      <c r="FM159" s="85">
        <v>4861512.6399999997</v>
      </c>
      <c r="FN159" s="85">
        <v>4765961.9800000004</v>
      </c>
      <c r="FO159" s="85">
        <v>4800699.29</v>
      </c>
      <c r="FP159" s="85">
        <v>5252273.5600000005</v>
      </c>
      <c r="FQ159" s="85">
        <v>4756936.55</v>
      </c>
      <c r="FR159" s="85">
        <v>5156104.5</v>
      </c>
      <c r="FS159" s="85">
        <v>331695.48</v>
      </c>
      <c r="FT159" s="85">
        <v>1575608.9000000001</v>
      </c>
      <c r="FU159" s="85">
        <v>4752378.5500000007</v>
      </c>
      <c r="FV159" s="85">
        <v>5132476.67</v>
      </c>
      <c r="FW159" s="85">
        <v>5019169.07</v>
      </c>
      <c r="FX159" s="85">
        <v>4769313.7700000005</v>
      </c>
      <c r="FY159" s="85">
        <v>5110088.72</v>
      </c>
      <c r="FZ159" s="85">
        <v>5068049.8</v>
      </c>
      <c r="GA159" s="85">
        <v>5206348.1400000006</v>
      </c>
    </row>
    <row r="160" spans="2:183">
      <c r="B160" s="183" t="s">
        <v>5</v>
      </c>
      <c r="C160" s="654" t="s">
        <v>229</v>
      </c>
      <c r="D160" s="184">
        <v>27.210810003062587</v>
      </c>
      <c r="E160" s="184">
        <v>27.330792425695108</v>
      </c>
      <c r="F160" s="184">
        <v>27.348734787472033</v>
      </c>
      <c r="G160" s="184">
        <v>27.40354617580855</v>
      </c>
      <c r="H160" s="184">
        <v>27.344793827417391</v>
      </c>
      <c r="I160" s="184">
        <v>27.427718384749497</v>
      </c>
      <c r="J160" s="184">
        <v>27.394633543720939</v>
      </c>
      <c r="K160" s="184">
        <v>27.415317510654159</v>
      </c>
      <c r="L160" s="184">
        <v>27.508609943589661</v>
      </c>
      <c r="M160" s="184">
        <v>27.368763503681819</v>
      </c>
      <c r="N160" s="184">
        <v>27.413141869916824</v>
      </c>
      <c r="O160" s="184">
        <v>27.517448665648718</v>
      </c>
      <c r="P160" s="184">
        <v>28.12345491834083</v>
      </c>
      <c r="Q160" s="184">
        <v>28.166136207705922</v>
      </c>
      <c r="R160" s="184">
        <v>28.306646081526367</v>
      </c>
      <c r="S160" s="184">
        <v>28.159805250500721</v>
      </c>
      <c r="T160" s="184">
        <v>28.256472641582157</v>
      </c>
      <c r="U160" s="184">
        <v>28.284317451926562</v>
      </c>
      <c r="V160" s="184">
        <v>28.218831567927776</v>
      </c>
      <c r="W160" s="184">
        <v>28.205064799659187</v>
      </c>
      <c r="X160" s="184">
        <v>28.30402089681375</v>
      </c>
      <c r="Y160" s="184">
        <v>28.199217748452881</v>
      </c>
      <c r="Z160" s="184">
        <v>28.198570559257512</v>
      </c>
      <c r="AA160" s="184">
        <v>28.221264356087659</v>
      </c>
      <c r="AB160" s="184">
        <v>29.765333642628406</v>
      </c>
      <c r="AC160" s="184">
        <v>29.662182945052791</v>
      </c>
      <c r="AD160" s="184">
        <v>29.872361114316707</v>
      </c>
      <c r="AE160" s="184">
        <v>30.214446242636992</v>
      </c>
      <c r="AF160" s="184">
        <v>30.698226880537376</v>
      </c>
      <c r="AG160" s="184">
        <v>30.191480817034854</v>
      </c>
      <c r="AH160" s="184">
        <v>30.19369552150788</v>
      </c>
      <c r="AI160" s="184">
        <v>30.234032775768537</v>
      </c>
      <c r="AJ160" s="184">
        <v>30.22663886651187</v>
      </c>
      <c r="AK160" s="184">
        <v>30.182754776535372</v>
      </c>
      <c r="AL160" s="184">
        <v>30.212973485729169</v>
      </c>
      <c r="AM160" s="184">
        <v>30.347892541475638</v>
      </c>
      <c r="AN160" s="184">
        <v>31.506032524173371</v>
      </c>
      <c r="AO160" s="184">
        <v>31.446999588065673</v>
      </c>
      <c r="AP160" s="184">
        <v>31.586491994852594</v>
      </c>
      <c r="AQ160" s="184">
        <v>31.535014322110744</v>
      </c>
      <c r="AR160" s="184">
        <v>31.385958793969852</v>
      </c>
      <c r="AS160" s="184">
        <v>31.623603537837155</v>
      </c>
      <c r="AT160" s="184">
        <v>31.522974439380949</v>
      </c>
      <c r="AU160" s="184">
        <v>31.418637816083056</v>
      </c>
      <c r="AV160" s="184">
        <v>31.481205622749446</v>
      </c>
      <c r="AW160" s="184">
        <v>31.488553938086895</v>
      </c>
      <c r="AX160" s="184">
        <v>31.428935461456245</v>
      </c>
      <c r="AY160" s="184">
        <v>31.75304647341861</v>
      </c>
      <c r="AZ160" s="184">
        <v>33.108674197451293</v>
      </c>
      <c r="BA160" s="184">
        <v>32.996920613496933</v>
      </c>
      <c r="BB160" s="184">
        <v>33.260657113713727</v>
      </c>
      <c r="BC160" s="184">
        <v>33.305499306874772</v>
      </c>
      <c r="BD160" s="184">
        <v>33.451340091756698</v>
      </c>
      <c r="BE160" s="184">
        <v>33.308026149515165</v>
      </c>
      <c r="BF160" s="184">
        <v>33.338529462123624</v>
      </c>
      <c r="BG160" s="184">
        <v>33.212943126061518</v>
      </c>
      <c r="BH160" s="184">
        <v>33.440083052423276</v>
      </c>
      <c r="BI160" s="184">
        <v>33.209632287212195</v>
      </c>
      <c r="BJ160" s="184">
        <v>33.245673722620531</v>
      </c>
      <c r="BK160" s="184">
        <v>33.326492384519348</v>
      </c>
      <c r="BL160" s="184">
        <v>33.995029509735978</v>
      </c>
      <c r="BM160" s="184">
        <v>33.86021385727561</v>
      </c>
      <c r="BN160" s="184">
        <v>34.408270053443538</v>
      </c>
      <c r="BO160" s="184">
        <v>34.231037336288828</v>
      </c>
      <c r="BP160" s="184">
        <v>34.221384533396495</v>
      </c>
      <c r="BQ160" s="184">
        <v>34.276581222471066</v>
      </c>
      <c r="BR160" s="184">
        <v>34.125859421826732</v>
      </c>
      <c r="BS160" s="184">
        <v>34.025937499999998</v>
      </c>
      <c r="BT160" s="184">
        <v>34.16635758383142</v>
      </c>
      <c r="BU160" s="184" t="e">
        <v>#DIV/0!</v>
      </c>
      <c r="BV160" s="184">
        <v>33.865389972144847</v>
      </c>
      <c r="BW160" s="184">
        <v>33.979559429758773</v>
      </c>
      <c r="BX160" s="184">
        <v>34.485176679361977</v>
      </c>
      <c r="BY160" s="184">
        <v>34.402051407449527</v>
      </c>
      <c r="BZ160" s="184">
        <v>34.487678275463082</v>
      </c>
      <c r="CA160" s="184">
        <v>34.61565363776478</v>
      </c>
      <c r="CB160" s="184">
        <v>34.727794079445218</v>
      </c>
      <c r="CC160" s="184">
        <v>34.754497909674377</v>
      </c>
      <c r="CD160" s="184">
        <v>34.529340924555584</v>
      </c>
      <c r="CE160" s="184">
        <v>34.539434374666804</v>
      </c>
      <c r="CF160" s="184">
        <v>34.540895900303845</v>
      </c>
      <c r="CG160" s="184">
        <v>34.499913561475495</v>
      </c>
      <c r="CH160" s="184">
        <v>34.398605329994936</v>
      </c>
      <c r="CI160" s="184">
        <v>34.513146554418718</v>
      </c>
      <c r="CJ160" s="184">
        <v>36.19916128967818</v>
      </c>
      <c r="CK160" s="184">
        <v>36.139622844483256</v>
      </c>
      <c r="CL160" s="184">
        <v>36.186426074746812</v>
      </c>
      <c r="CM160" s="184">
        <v>36.278504649675476</v>
      </c>
      <c r="CN160" s="184">
        <v>36.384077380313727</v>
      </c>
      <c r="CO160" s="184">
        <v>36.454740869152012</v>
      </c>
      <c r="CP160" s="184">
        <v>36.362085937581519</v>
      </c>
      <c r="CQ160" s="184">
        <v>36.266869971287036</v>
      </c>
      <c r="CR160" s="184">
        <v>36.347870540936945</v>
      </c>
      <c r="CS160" s="184">
        <v>36.366717493878667</v>
      </c>
      <c r="CT160" s="184">
        <v>36.296216045308995</v>
      </c>
      <c r="CU160" s="184">
        <v>36.321943335746042</v>
      </c>
      <c r="CV160" s="184">
        <v>37.464786664519892</v>
      </c>
      <c r="CW160" s="184">
        <v>37.47266827909867</v>
      </c>
      <c r="CX160" s="184">
        <v>37.387019756579676</v>
      </c>
      <c r="CY160" s="184">
        <v>37.513221819433539</v>
      </c>
      <c r="CZ160" s="184">
        <v>38.507238380464202</v>
      </c>
      <c r="DA160" s="184">
        <v>37.624104530509221</v>
      </c>
      <c r="DB160" s="184">
        <v>37.628067869773801</v>
      </c>
      <c r="DC160" s="184">
        <v>37.620889685292767</v>
      </c>
      <c r="DD160" s="184">
        <v>37.713075192054013</v>
      </c>
      <c r="DE160" s="184">
        <v>37.620768679976415</v>
      </c>
      <c r="DF160" s="184">
        <v>37.435601576253795</v>
      </c>
      <c r="DG160" s="184">
        <v>37.681280528052802</v>
      </c>
      <c r="DH160" s="184">
        <v>38.948599267340121</v>
      </c>
      <c r="DI160" s="184">
        <v>38.882269329738996</v>
      </c>
      <c r="DJ160" s="184">
        <v>38.8827048662313</v>
      </c>
      <c r="DK160" s="184">
        <v>38.992252001302212</v>
      </c>
      <c r="DL160" s="184">
        <v>39.092546036229791</v>
      </c>
      <c r="DM160" s="184">
        <v>39.21578021664066</v>
      </c>
      <c r="DN160" s="184">
        <v>39.148507008825923</v>
      </c>
      <c r="DO160" s="184">
        <v>39.025708915481488</v>
      </c>
      <c r="DP160" s="184">
        <v>39.16380351323852</v>
      </c>
      <c r="DQ160" s="184">
        <v>38.996646600381851</v>
      </c>
      <c r="DR160" s="184">
        <v>38.99134677909818</v>
      </c>
      <c r="DS160" s="184">
        <v>39.031134306338586</v>
      </c>
      <c r="DT160" s="184">
        <v>40.939496661008505</v>
      </c>
      <c r="DU160" s="184">
        <v>41.004921245668513</v>
      </c>
      <c r="DV160" s="184">
        <v>40.915818121104188</v>
      </c>
      <c r="DW160" s="184">
        <v>40.824915417343071</v>
      </c>
      <c r="DX160" s="184">
        <v>41.242806109213539</v>
      </c>
      <c r="DY160" s="184">
        <v>41.180061492761695</v>
      </c>
      <c r="DZ160" s="184">
        <v>40.946231299678892</v>
      </c>
      <c r="EA160" s="184">
        <v>40.96390129060309</v>
      </c>
      <c r="EB160" s="184">
        <v>41.042230246976956</v>
      </c>
      <c r="EC160" s="184">
        <v>40.915767052631573</v>
      </c>
      <c r="ED160" s="184">
        <v>41.016500113195136</v>
      </c>
      <c r="EE160" s="184">
        <v>40.962473119423152</v>
      </c>
      <c r="EF160" s="184">
        <v>41.708038613337678</v>
      </c>
      <c r="EG160" s="184">
        <v>41.722596174721033</v>
      </c>
      <c r="EH160" s="184">
        <v>41.597697007028032</v>
      </c>
      <c r="EI160" s="184">
        <v>41.77140229112166</v>
      </c>
      <c r="EJ160" s="184">
        <v>42.694854761511799</v>
      </c>
      <c r="EK160" s="184">
        <v>42.041613346663333</v>
      </c>
      <c r="EL160" s="184">
        <v>41.892860985217503</v>
      </c>
      <c r="EM160" s="184">
        <v>41.787303088315731</v>
      </c>
      <c r="EN160" s="184">
        <v>41.892520903119724</v>
      </c>
      <c r="EO160" s="184">
        <v>41.908946527828853</v>
      </c>
      <c r="EP160" s="184">
        <v>41.910651062530995</v>
      </c>
      <c r="EQ160" s="184">
        <v>41.850685359241325</v>
      </c>
      <c r="ER160" s="184">
        <v>45.439275634606844</v>
      </c>
      <c r="ES160" s="184">
        <v>45.257689360447984</v>
      </c>
      <c r="ET160" s="184">
        <v>45.256100934463767</v>
      </c>
      <c r="EU160" s="184">
        <v>45.454735551342701</v>
      </c>
      <c r="EV160" s="184">
        <v>45.541008202249635</v>
      </c>
      <c r="EW160" s="184">
        <v>45.789903635874587</v>
      </c>
      <c r="EX160" s="184">
        <v>45.544183442079358</v>
      </c>
      <c r="EY160" s="184">
        <v>45.413656007556554</v>
      </c>
      <c r="EZ160" s="184">
        <v>45.610600016209354</v>
      </c>
      <c r="FA160" s="184">
        <v>45.394166799893419</v>
      </c>
      <c r="FB160" s="184">
        <v>45.391801716839389</v>
      </c>
      <c r="FC160" s="184">
        <v>45.597219589426501</v>
      </c>
      <c r="FD160" s="184">
        <v>51.882459249281808</v>
      </c>
      <c r="FE160" s="184">
        <v>52.00219805667075</v>
      </c>
      <c r="FF160" s="184">
        <v>51.91281878410804</v>
      </c>
      <c r="FG160" s="184">
        <v>52.222205827454047</v>
      </c>
      <c r="FH160" s="184">
        <v>52.362250508813695</v>
      </c>
      <c r="FI160" s="184">
        <v>52.368178211771827</v>
      </c>
      <c r="FJ160" s="184">
        <v>51.942655730293538</v>
      </c>
      <c r="FK160" s="184">
        <v>52.160094390596228</v>
      </c>
      <c r="FL160" s="184">
        <v>52.167074488686048</v>
      </c>
      <c r="FM160" s="184">
        <v>51.961443351859764</v>
      </c>
      <c r="FN160" s="184">
        <v>52.103188093353566</v>
      </c>
      <c r="FO160" s="184">
        <v>51.93931872031505</v>
      </c>
      <c r="FP160" s="184">
        <v>56.052950417280321</v>
      </c>
      <c r="FQ160" s="184">
        <v>55.867341773638529</v>
      </c>
      <c r="FR160" s="184">
        <v>56.062895509405244</v>
      </c>
      <c r="FS160" s="184">
        <v>57.420140427653436</v>
      </c>
      <c r="FT160" s="184">
        <v>56.930102398450657</v>
      </c>
      <c r="FU160" s="184">
        <v>56.312740098065476</v>
      </c>
      <c r="FV160" s="184">
        <v>56.045477248654137</v>
      </c>
      <c r="FW160" s="184">
        <v>56.178649362568976</v>
      </c>
      <c r="FX160" s="184">
        <v>56.299003352456509</v>
      </c>
      <c r="FY160" s="184">
        <v>56.120285538569668</v>
      </c>
      <c r="FZ160" s="184">
        <v>55.997085263232321</v>
      </c>
      <c r="GA160" s="184">
        <v>56.111354514689722</v>
      </c>
    </row>
    <row r="161" spans="2:183">
      <c r="B161" s="42"/>
      <c r="C161" s="185"/>
      <c r="D161" s="187"/>
      <c r="E161" s="187"/>
      <c r="F161" s="187"/>
      <c r="G161" s="187"/>
      <c r="H161" s="187"/>
      <c r="I161" s="187"/>
      <c r="J161" s="187"/>
      <c r="K161" s="187"/>
      <c r="L161" s="187"/>
      <c r="M161" s="187"/>
      <c r="N161" s="187"/>
      <c r="O161" s="187"/>
      <c r="P161" s="187"/>
      <c r="Q161" s="187"/>
      <c r="R161" s="187"/>
      <c r="S161" s="187"/>
      <c r="T161" s="187"/>
      <c r="U161" s="187"/>
      <c r="V161" s="187"/>
      <c r="W161" s="187"/>
      <c r="X161" s="187"/>
      <c r="Y161" s="187"/>
      <c r="Z161" s="187"/>
      <c r="AA161" s="187"/>
      <c r="AB161" s="187"/>
      <c r="AC161" s="187"/>
      <c r="AD161" s="187"/>
      <c r="AE161" s="187"/>
      <c r="AF161" s="187"/>
      <c r="AG161" s="187"/>
      <c r="AH161" s="187"/>
      <c r="AI161" s="187"/>
      <c r="AJ161" s="187"/>
      <c r="AK161" s="187"/>
      <c r="AL161" s="187"/>
      <c r="AM161" s="187"/>
      <c r="AN161" s="187"/>
      <c r="AO161" s="187"/>
      <c r="AP161" s="187"/>
      <c r="AQ161" s="187"/>
      <c r="AR161" s="187"/>
      <c r="AS161" s="187"/>
      <c r="AT161" s="187"/>
      <c r="AU161" s="187"/>
      <c r="AV161" s="187"/>
      <c r="AW161" s="187"/>
      <c r="AX161" s="187"/>
      <c r="AY161" s="187"/>
      <c r="AZ161" s="187"/>
      <c r="BA161" s="187"/>
      <c r="BB161" s="187"/>
      <c r="BC161" s="187"/>
      <c r="BD161" s="187"/>
      <c r="BE161" s="187"/>
      <c r="BF161" s="187"/>
      <c r="BG161" s="187"/>
      <c r="BH161" s="187"/>
      <c r="BI161" s="187"/>
      <c r="BJ161" s="187"/>
      <c r="BK161" s="187"/>
      <c r="BL161" s="187"/>
      <c r="BM161" s="187"/>
      <c r="BN161" s="187"/>
      <c r="BO161" s="187"/>
      <c r="BP161" s="187"/>
      <c r="BQ161" s="187"/>
      <c r="BR161" s="187"/>
      <c r="BS161" s="187"/>
      <c r="BT161" s="187"/>
      <c r="BU161" s="187"/>
      <c r="BV161" s="187"/>
      <c r="BW161" s="187"/>
      <c r="BX161" s="187"/>
      <c r="BY161" s="187"/>
      <c r="BZ161" s="187"/>
      <c r="CA161" s="187"/>
      <c r="CB161" s="187"/>
      <c r="CC161" s="187"/>
      <c r="CD161" s="187"/>
      <c r="CE161" s="187"/>
      <c r="CF161" s="187"/>
      <c r="CG161" s="187"/>
      <c r="CH161" s="187"/>
      <c r="CI161" s="187"/>
      <c r="CJ161" s="187"/>
      <c r="CK161" s="187"/>
      <c r="CL161" s="187"/>
      <c r="CM161" s="187"/>
      <c r="CN161" s="187"/>
      <c r="CO161" s="187"/>
      <c r="CP161" s="187"/>
      <c r="CQ161" s="187"/>
      <c r="CR161" s="187"/>
      <c r="CS161" s="187"/>
      <c r="CT161" s="187"/>
      <c r="CU161" s="187"/>
      <c r="CV161" s="187"/>
      <c r="CW161" s="187"/>
      <c r="CX161" s="187"/>
      <c r="CY161" s="187"/>
      <c r="CZ161" s="187"/>
      <c r="DA161" s="187"/>
      <c r="DB161" s="187"/>
      <c r="DC161" s="187"/>
      <c r="DD161" s="187"/>
      <c r="DE161" s="187"/>
      <c r="DF161" s="187"/>
      <c r="DG161" s="187"/>
      <c r="DH161" s="187"/>
      <c r="DI161" s="187"/>
      <c r="DJ161" s="187"/>
      <c r="DK161" s="187"/>
      <c r="DL161" s="187"/>
      <c r="DM161" s="187"/>
      <c r="DN161" s="187"/>
      <c r="DO161" s="187"/>
      <c r="DP161" s="187"/>
      <c r="DQ161" s="187"/>
      <c r="DR161" s="187"/>
      <c r="DS161" s="187"/>
      <c r="DT161" s="187"/>
      <c r="DU161" s="187"/>
      <c r="DV161" s="187"/>
      <c r="DW161" s="187"/>
      <c r="DX161" s="187"/>
      <c r="DY161" s="187"/>
      <c r="DZ161" s="187"/>
      <c r="EA161" s="187"/>
      <c r="EB161" s="187"/>
      <c r="EC161" s="187"/>
      <c r="ED161" s="187"/>
      <c r="EE161" s="187"/>
      <c r="EF161" s="187"/>
      <c r="EG161" s="187"/>
      <c r="EH161" s="187"/>
      <c r="EI161" s="187"/>
      <c r="EJ161" s="187"/>
      <c r="EK161" s="187"/>
      <c r="EL161" s="187"/>
      <c r="EM161" s="187"/>
      <c r="EN161" s="187"/>
      <c r="EO161" s="187"/>
      <c r="EP161" s="187"/>
      <c r="EQ161" s="187"/>
      <c r="ER161" s="187"/>
      <c r="ES161" s="187"/>
      <c r="ET161" s="187"/>
      <c r="EU161" s="187"/>
      <c r="EV161" s="187"/>
      <c r="EW161" s="187"/>
      <c r="EX161" s="187"/>
      <c r="EY161" s="187"/>
      <c r="EZ161" s="187"/>
      <c r="FA161" s="187"/>
      <c r="FB161" s="187"/>
      <c r="FC161" s="187"/>
      <c r="FD161" s="187"/>
      <c r="FE161" s="187"/>
      <c r="FF161" s="187"/>
      <c r="FG161" s="187"/>
      <c r="FH161" s="187"/>
      <c r="FI161" s="187"/>
      <c r="FJ161" s="187"/>
      <c r="FK161" s="187"/>
      <c r="FL161" s="187"/>
      <c r="FM161" s="187"/>
      <c r="FN161" s="187"/>
      <c r="FO161" s="187"/>
      <c r="FP161" s="187"/>
      <c r="FQ161" s="187"/>
      <c r="FR161" s="187"/>
      <c r="FS161" s="187"/>
      <c r="FT161" s="187"/>
      <c r="FU161" s="187"/>
      <c r="FV161" s="187"/>
      <c r="FW161" s="187"/>
      <c r="FX161" s="187"/>
      <c r="FY161" s="187"/>
      <c r="FZ161" s="187"/>
      <c r="GA161" s="187"/>
    </row>
    <row r="162" spans="2:183">
      <c r="B162" s="188" t="s">
        <v>32</v>
      </c>
      <c r="C162" s="189" t="s">
        <v>33</v>
      </c>
      <c r="D162" s="162">
        <v>41275</v>
      </c>
      <c r="E162" s="162">
        <v>41306</v>
      </c>
      <c r="F162" s="162">
        <v>41334</v>
      </c>
      <c r="G162" s="162">
        <v>41365</v>
      </c>
      <c r="H162" s="162">
        <v>41395</v>
      </c>
      <c r="I162" s="162">
        <v>41426</v>
      </c>
      <c r="J162" s="162">
        <v>41456</v>
      </c>
      <c r="K162" s="162">
        <v>41487</v>
      </c>
      <c r="L162" s="162">
        <v>41518</v>
      </c>
      <c r="M162" s="162">
        <v>41548</v>
      </c>
      <c r="N162" s="162">
        <v>41579</v>
      </c>
      <c r="O162" s="162">
        <v>41609</v>
      </c>
      <c r="P162" s="162">
        <v>41640</v>
      </c>
      <c r="Q162" s="162">
        <v>41671</v>
      </c>
      <c r="R162" s="162">
        <v>41699</v>
      </c>
      <c r="S162" s="162">
        <v>41730</v>
      </c>
      <c r="T162" s="162">
        <v>41760</v>
      </c>
      <c r="U162" s="162">
        <v>41791</v>
      </c>
      <c r="V162" s="162">
        <v>41821</v>
      </c>
      <c r="W162" s="162">
        <v>41852</v>
      </c>
      <c r="X162" s="162">
        <v>41883</v>
      </c>
      <c r="Y162" s="162">
        <v>41913</v>
      </c>
      <c r="Z162" s="162">
        <v>41944</v>
      </c>
      <c r="AA162" s="162">
        <v>41974</v>
      </c>
      <c r="AB162" s="162">
        <v>42005</v>
      </c>
      <c r="AC162" s="162">
        <v>42036</v>
      </c>
      <c r="AD162" s="162">
        <v>42064</v>
      </c>
      <c r="AE162" s="162">
        <v>42095</v>
      </c>
      <c r="AF162" s="162">
        <v>42125</v>
      </c>
      <c r="AG162" s="162">
        <v>42156</v>
      </c>
      <c r="AH162" s="162">
        <v>42186</v>
      </c>
      <c r="AI162" s="162">
        <v>42217</v>
      </c>
      <c r="AJ162" s="162">
        <v>42248</v>
      </c>
      <c r="AK162" s="162">
        <v>42278</v>
      </c>
      <c r="AL162" s="162">
        <v>42309</v>
      </c>
      <c r="AM162" s="162">
        <v>42339</v>
      </c>
      <c r="AN162" s="162">
        <v>42370</v>
      </c>
      <c r="AO162" s="162">
        <v>42401</v>
      </c>
      <c r="AP162" s="162">
        <v>42430</v>
      </c>
      <c r="AQ162" s="162">
        <v>42461</v>
      </c>
      <c r="AR162" s="162">
        <v>42491</v>
      </c>
      <c r="AS162" s="162">
        <v>42522</v>
      </c>
      <c r="AT162" s="162">
        <v>42552</v>
      </c>
      <c r="AU162" s="162">
        <v>42583</v>
      </c>
      <c r="AV162" s="162">
        <v>42614</v>
      </c>
      <c r="AW162" s="162">
        <v>42644</v>
      </c>
      <c r="AX162" s="162">
        <v>42675</v>
      </c>
      <c r="AY162" s="162">
        <v>42705</v>
      </c>
      <c r="AZ162" s="162">
        <v>42736</v>
      </c>
      <c r="BA162" s="162">
        <v>42767</v>
      </c>
      <c r="BB162" s="162">
        <v>42795</v>
      </c>
      <c r="BC162" s="162">
        <v>42826</v>
      </c>
      <c r="BD162" s="162">
        <v>42856</v>
      </c>
      <c r="BE162" s="162">
        <v>42887</v>
      </c>
      <c r="BF162" s="162">
        <v>42917</v>
      </c>
      <c r="BG162" s="162">
        <v>42948</v>
      </c>
      <c r="BH162" s="162">
        <v>42979</v>
      </c>
      <c r="BI162" s="162">
        <v>43009</v>
      </c>
      <c r="BJ162" s="162">
        <v>43040</v>
      </c>
      <c r="BK162" s="162">
        <v>43070</v>
      </c>
      <c r="BL162" s="162">
        <v>43101</v>
      </c>
      <c r="BM162" s="162">
        <v>43132</v>
      </c>
      <c r="BN162" s="162">
        <v>43160</v>
      </c>
      <c r="BO162" s="162">
        <v>43191</v>
      </c>
      <c r="BP162" s="162">
        <v>43221</v>
      </c>
      <c r="BQ162" s="162">
        <v>43252</v>
      </c>
      <c r="BR162" s="162">
        <v>43282</v>
      </c>
      <c r="BS162" s="162">
        <v>43313</v>
      </c>
      <c r="BT162" s="162">
        <v>43344</v>
      </c>
      <c r="BU162" s="162">
        <v>43374</v>
      </c>
      <c r="BV162" s="162">
        <v>43405</v>
      </c>
      <c r="BW162" s="162">
        <v>43435</v>
      </c>
      <c r="BX162" s="162">
        <v>43466</v>
      </c>
      <c r="BY162" s="162">
        <v>43497</v>
      </c>
      <c r="BZ162" s="162">
        <v>43525</v>
      </c>
      <c r="CA162" s="162">
        <v>43556</v>
      </c>
      <c r="CB162" s="162">
        <v>43586</v>
      </c>
      <c r="CC162" s="162">
        <v>43617</v>
      </c>
      <c r="CD162" s="162">
        <v>43647</v>
      </c>
      <c r="CE162" s="162">
        <v>43678</v>
      </c>
      <c r="CF162" s="162">
        <v>43709</v>
      </c>
      <c r="CG162" s="162">
        <v>43739</v>
      </c>
      <c r="CH162" s="162">
        <v>43770</v>
      </c>
      <c r="CI162" s="162">
        <v>43800</v>
      </c>
      <c r="CJ162" s="162">
        <v>43831</v>
      </c>
      <c r="CK162" s="162">
        <v>43862</v>
      </c>
      <c r="CL162" s="162">
        <v>43891</v>
      </c>
      <c r="CM162" s="162">
        <v>43922</v>
      </c>
      <c r="CN162" s="162">
        <v>43952</v>
      </c>
      <c r="CO162" s="162">
        <v>43983</v>
      </c>
      <c r="CP162" s="162">
        <v>44013</v>
      </c>
      <c r="CQ162" s="162">
        <v>44044</v>
      </c>
      <c r="CR162" s="162">
        <v>44075</v>
      </c>
      <c r="CS162" s="162">
        <v>44105</v>
      </c>
      <c r="CT162" s="162">
        <v>44136</v>
      </c>
      <c r="CU162" s="162">
        <v>44166</v>
      </c>
      <c r="CV162" s="162">
        <v>44197</v>
      </c>
      <c r="CW162" s="162">
        <v>44228</v>
      </c>
      <c r="CX162" s="162">
        <v>44256</v>
      </c>
      <c r="CY162" s="162">
        <v>44287</v>
      </c>
      <c r="CZ162" s="162">
        <v>44317</v>
      </c>
      <c r="DA162" s="162">
        <v>44348</v>
      </c>
      <c r="DB162" s="162">
        <v>44378</v>
      </c>
      <c r="DC162" s="162">
        <v>44409</v>
      </c>
      <c r="DD162" s="162">
        <v>44440</v>
      </c>
      <c r="DE162" s="162">
        <v>44470</v>
      </c>
      <c r="DF162" s="162">
        <v>44501</v>
      </c>
      <c r="DG162" s="162">
        <v>44531</v>
      </c>
      <c r="DH162" s="162">
        <v>44562</v>
      </c>
      <c r="DI162" s="162">
        <v>44593</v>
      </c>
      <c r="DJ162" s="162">
        <v>44621</v>
      </c>
      <c r="DK162" s="162">
        <v>44652</v>
      </c>
      <c r="DL162" s="162">
        <v>44682</v>
      </c>
      <c r="DM162" s="162">
        <v>44713</v>
      </c>
      <c r="DN162" s="162">
        <v>44743</v>
      </c>
      <c r="DO162" s="162">
        <v>44774</v>
      </c>
      <c r="DP162" s="162">
        <v>44805</v>
      </c>
      <c r="DQ162" s="162">
        <v>44835</v>
      </c>
      <c r="DR162" s="162">
        <v>44866</v>
      </c>
      <c r="DS162" s="162">
        <v>44896</v>
      </c>
      <c r="DT162" s="162">
        <v>44927</v>
      </c>
      <c r="DU162" s="162">
        <v>44958</v>
      </c>
      <c r="DV162" s="162">
        <v>44986</v>
      </c>
      <c r="DW162" s="162">
        <v>45017</v>
      </c>
      <c r="DX162" s="162">
        <v>45047</v>
      </c>
      <c r="DY162" s="162">
        <v>45078</v>
      </c>
      <c r="DZ162" s="162">
        <v>45108</v>
      </c>
      <c r="EA162" s="162">
        <v>45139</v>
      </c>
      <c r="EB162" s="162">
        <v>45170</v>
      </c>
      <c r="EC162" s="162">
        <v>45200</v>
      </c>
      <c r="ED162" s="162">
        <v>45231</v>
      </c>
      <c r="EE162" s="162">
        <v>45261</v>
      </c>
      <c r="EF162" s="162">
        <v>45292</v>
      </c>
      <c r="EG162" s="162">
        <v>45323</v>
      </c>
      <c r="EH162" s="162">
        <v>45352</v>
      </c>
      <c r="EI162" s="162">
        <v>45383</v>
      </c>
      <c r="EJ162" s="162">
        <v>45413</v>
      </c>
      <c r="EK162" s="162">
        <v>45444</v>
      </c>
      <c r="EL162" s="162">
        <v>45474</v>
      </c>
      <c r="EM162" s="162">
        <v>45505</v>
      </c>
      <c r="EN162" s="162">
        <v>45536</v>
      </c>
      <c r="EO162" s="162">
        <v>45566</v>
      </c>
      <c r="EP162" s="162">
        <v>45597</v>
      </c>
      <c r="EQ162" s="162">
        <v>45627</v>
      </c>
      <c r="ER162" s="162">
        <v>45658</v>
      </c>
      <c r="ES162" s="162">
        <v>45689</v>
      </c>
      <c r="ET162" s="162">
        <v>45717</v>
      </c>
      <c r="EU162" s="162">
        <v>45748</v>
      </c>
      <c r="EV162" s="162">
        <v>45778</v>
      </c>
      <c r="EW162" s="162">
        <v>45809</v>
      </c>
      <c r="EX162" s="162">
        <v>45839</v>
      </c>
      <c r="EY162" s="162">
        <v>45870</v>
      </c>
      <c r="EZ162" s="162">
        <v>45901</v>
      </c>
      <c r="FA162" s="162">
        <v>45931</v>
      </c>
      <c r="FB162" s="162">
        <v>45962</v>
      </c>
      <c r="FC162" s="162">
        <v>45992</v>
      </c>
      <c r="FD162" s="162">
        <v>46023</v>
      </c>
      <c r="FE162" s="162">
        <v>46054</v>
      </c>
      <c r="FF162" s="162">
        <v>46082</v>
      </c>
      <c r="FG162" s="162">
        <v>46113</v>
      </c>
      <c r="FH162" s="162">
        <v>46143</v>
      </c>
      <c r="FI162" s="162">
        <v>46174</v>
      </c>
      <c r="FJ162" s="162">
        <v>46204</v>
      </c>
      <c r="FK162" s="162">
        <v>46235</v>
      </c>
      <c r="FL162" s="162">
        <v>46266</v>
      </c>
      <c r="FM162" s="162">
        <v>46296</v>
      </c>
      <c r="FN162" s="162">
        <v>46327</v>
      </c>
      <c r="FO162" s="162">
        <v>46357</v>
      </c>
      <c r="FP162" s="162">
        <v>46388</v>
      </c>
      <c r="FQ162" s="162">
        <v>46419</v>
      </c>
      <c r="FR162" s="162">
        <v>46447</v>
      </c>
      <c r="FS162" s="162">
        <v>46478</v>
      </c>
      <c r="FT162" s="162">
        <v>46508</v>
      </c>
      <c r="FU162" s="162">
        <v>46539</v>
      </c>
      <c r="FV162" s="162">
        <v>46569</v>
      </c>
      <c r="FW162" s="162">
        <v>46600</v>
      </c>
      <c r="FX162" s="162">
        <v>46631</v>
      </c>
      <c r="FY162" s="162">
        <v>46661</v>
      </c>
      <c r="FZ162" s="162">
        <v>46692</v>
      </c>
      <c r="GA162" s="162">
        <v>46722</v>
      </c>
    </row>
    <row r="163" spans="2:183">
      <c r="B163" s="75" t="s">
        <v>6</v>
      </c>
      <c r="C163" s="163" t="s">
        <v>34</v>
      </c>
      <c r="D163" s="164">
        <v>151</v>
      </c>
      <c r="E163" s="165">
        <v>151</v>
      </c>
      <c r="F163" s="165">
        <v>151</v>
      </c>
      <c r="G163" s="165">
        <v>151</v>
      </c>
      <c r="H163" s="165">
        <v>151</v>
      </c>
      <c r="I163" s="165">
        <v>151</v>
      </c>
      <c r="J163" s="165">
        <v>151</v>
      </c>
      <c r="K163" s="165">
        <v>151</v>
      </c>
      <c r="L163" s="165">
        <v>151</v>
      </c>
      <c r="M163" s="165">
        <v>151</v>
      </c>
      <c r="N163" s="165">
        <v>151</v>
      </c>
      <c r="O163" s="165">
        <v>151</v>
      </c>
      <c r="P163" s="165">
        <v>151</v>
      </c>
      <c r="Q163" s="165">
        <v>151</v>
      </c>
      <c r="R163" s="165">
        <v>151</v>
      </c>
      <c r="S163" s="165">
        <v>151</v>
      </c>
      <c r="T163" s="165">
        <v>151</v>
      </c>
      <c r="U163" s="165">
        <v>151</v>
      </c>
      <c r="V163" s="165">
        <v>151</v>
      </c>
      <c r="W163" s="165">
        <v>151</v>
      </c>
      <c r="X163" s="165">
        <v>151</v>
      </c>
      <c r="Y163" s="165">
        <v>151</v>
      </c>
      <c r="Z163" s="165">
        <v>151</v>
      </c>
      <c r="AA163" s="165">
        <v>151</v>
      </c>
      <c r="AB163" s="165">
        <v>151</v>
      </c>
      <c r="AC163" s="165">
        <v>151</v>
      </c>
      <c r="AD163" s="165">
        <v>151</v>
      </c>
      <c r="AE163" s="165">
        <v>151</v>
      </c>
      <c r="AF163" s="165">
        <v>151</v>
      </c>
      <c r="AG163" s="165">
        <v>151</v>
      </c>
      <c r="AH163" s="165">
        <v>151</v>
      </c>
      <c r="AI163" s="165">
        <v>151</v>
      </c>
      <c r="AJ163" s="165">
        <v>151</v>
      </c>
      <c r="AK163" s="165">
        <v>151</v>
      </c>
      <c r="AL163" s="165">
        <v>151</v>
      </c>
      <c r="AM163" s="165">
        <v>151</v>
      </c>
      <c r="AN163" s="165">
        <v>151</v>
      </c>
      <c r="AO163" s="165">
        <v>151</v>
      </c>
      <c r="AP163" s="165">
        <v>151</v>
      </c>
      <c r="AQ163" s="165">
        <v>151</v>
      </c>
      <c r="AR163" s="165">
        <v>151</v>
      </c>
      <c r="AS163" s="165">
        <v>151</v>
      </c>
      <c r="AT163" s="165">
        <v>151</v>
      </c>
      <c r="AU163" s="165">
        <v>151</v>
      </c>
      <c r="AV163" s="165">
        <v>151</v>
      </c>
      <c r="AW163" s="165">
        <v>151</v>
      </c>
      <c r="AX163" s="165">
        <v>151</v>
      </c>
      <c r="AY163" s="165">
        <v>151</v>
      </c>
      <c r="AZ163" s="165">
        <v>151</v>
      </c>
      <c r="BA163" s="165">
        <v>151</v>
      </c>
      <c r="BB163" s="165">
        <v>151</v>
      </c>
      <c r="BC163" s="165">
        <v>151</v>
      </c>
      <c r="BD163" s="165">
        <v>151</v>
      </c>
      <c r="BE163" s="165">
        <v>151</v>
      </c>
      <c r="BF163" s="165">
        <v>151</v>
      </c>
      <c r="BG163" s="165">
        <v>151</v>
      </c>
      <c r="BH163" s="165">
        <v>151</v>
      </c>
      <c r="BI163" s="165">
        <v>151</v>
      </c>
      <c r="BJ163" s="165">
        <v>151</v>
      </c>
      <c r="BK163" s="165">
        <v>151</v>
      </c>
      <c r="BL163" s="165">
        <v>151</v>
      </c>
      <c r="BM163" s="165">
        <v>151</v>
      </c>
      <c r="BN163" s="165">
        <v>151</v>
      </c>
      <c r="BO163" s="165">
        <v>151</v>
      </c>
      <c r="BP163" s="165">
        <v>151</v>
      </c>
      <c r="BQ163" s="165">
        <v>151</v>
      </c>
      <c r="BR163" s="165">
        <v>151</v>
      </c>
      <c r="BS163" s="165">
        <v>151</v>
      </c>
      <c r="BT163" s="165">
        <v>151</v>
      </c>
      <c r="BU163" s="165">
        <v>151</v>
      </c>
      <c r="BV163" s="165">
        <v>151</v>
      </c>
      <c r="BW163" s="165">
        <v>151</v>
      </c>
      <c r="BX163" s="165">
        <v>151</v>
      </c>
      <c r="BY163" s="165">
        <v>151</v>
      </c>
      <c r="BZ163" s="165">
        <v>151</v>
      </c>
      <c r="CA163" s="165">
        <v>151</v>
      </c>
      <c r="CB163" s="165">
        <v>151</v>
      </c>
      <c r="CC163" s="165">
        <v>151</v>
      </c>
      <c r="CD163" s="165">
        <v>151</v>
      </c>
      <c r="CE163" s="165">
        <v>151</v>
      </c>
      <c r="CF163" s="165">
        <v>151</v>
      </c>
      <c r="CG163" s="165">
        <v>151</v>
      </c>
      <c r="CH163" s="165">
        <v>151</v>
      </c>
      <c r="CI163" s="165">
        <v>151</v>
      </c>
      <c r="CJ163" s="165">
        <v>151</v>
      </c>
      <c r="CK163" s="165">
        <v>151</v>
      </c>
      <c r="CL163" s="165">
        <v>151</v>
      </c>
      <c r="CM163" s="165">
        <v>151</v>
      </c>
      <c r="CN163" s="165">
        <v>151</v>
      </c>
      <c r="CO163" s="165">
        <v>151</v>
      </c>
      <c r="CP163" s="165">
        <v>151</v>
      </c>
      <c r="CQ163" s="165">
        <v>151</v>
      </c>
      <c r="CR163" s="165">
        <v>151</v>
      </c>
      <c r="CS163" s="165">
        <v>151</v>
      </c>
      <c r="CT163" s="165">
        <v>151</v>
      </c>
      <c r="CU163" s="165">
        <v>151</v>
      </c>
      <c r="CV163" s="165">
        <v>151</v>
      </c>
      <c r="CW163" s="165">
        <v>151</v>
      </c>
      <c r="CX163" s="165">
        <v>151</v>
      </c>
      <c r="CY163" s="165">
        <v>151</v>
      </c>
      <c r="CZ163" s="165">
        <v>151</v>
      </c>
      <c r="DA163" s="165">
        <v>151</v>
      </c>
      <c r="DB163" s="165">
        <v>151</v>
      </c>
      <c r="DC163" s="165">
        <v>151</v>
      </c>
      <c r="DD163" s="165">
        <v>151</v>
      </c>
      <c r="DE163" s="165">
        <v>151</v>
      </c>
      <c r="DF163" s="165">
        <v>151</v>
      </c>
      <c r="DG163" s="165">
        <v>151</v>
      </c>
      <c r="DH163" s="165">
        <v>151</v>
      </c>
      <c r="DI163" s="165">
        <v>151</v>
      </c>
      <c r="DJ163" s="165">
        <v>151</v>
      </c>
      <c r="DK163" s="165">
        <v>151</v>
      </c>
      <c r="DL163" s="165">
        <v>151</v>
      </c>
      <c r="DM163" s="165">
        <v>151</v>
      </c>
      <c r="DN163" s="165">
        <v>151</v>
      </c>
      <c r="DO163" s="165">
        <v>151</v>
      </c>
      <c r="DP163" s="165">
        <v>151</v>
      </c>
      <c r="DQ163" s="165">
        <v>151</v>
      </c>
      <c r="DR163" s="165">
        <v>151</v>
      </c>
      <c r="DS163" s="165">
        <v>151</v>
      </c>
      <c r="DT163" s="165">
        <v>151</v>
      </c>
      <c r="DU163" s="165">
        <v>151</v>
      </c>
      <c r="DV163" s="165">
        <v>151</v>
      </c>
      <c r="DW163" s="165">
        <v>151</v>
      </c>
      <c r="DX163" s="165">
        <v>151</v>
      </c>
      <c r="DY163" s="165">
        <v>151</v>
      </c>
      <c r="DZ163" s="165">
        <v>151</v>
      </c>
      <c r="EA163" s="165">
        <v>151</v>
      </c>
      <c r="EB163" s="165">
        <v>151</v>
      </c>
      <c r="EC163" s="165">
        <v>151</v>
      </c>
      <c r="ED163" s="165">
        <v>151</v>
      </c>
      <c r="EE163" s="165">
        <v>151</v>
      </c>
      <c r="EF163" s="165">
        <v>151</v>
      </c>
      <c r="EG163" s="165">
        <v>151</v>
      </c>
      <c r="EH163" s="165">
        <v>151</v>
      </c>
      <c r="EI163" s="165">
        <v>151</v>
      </c>
      <c r="EJ163" s="165">
        <v>151</v>
      </c>
      <c r="EK163" s="165">
        <v>151</v>
      </c>
      <c r="EL163" s="165">
        <v>151</v>
      </c>
      <c r="EM163" s="165">
        <v>151</v>
      </c>
      <c r="EN163" s="165">
        <v>151</v>
      </c>
      <c r="EO163" s="165">
        <v>151</v>
      </c>
      <c r="EP163" s="165">
        <v>151</v>
      </c>
      <c r="EQ163" s="165">
        <v>151</v>
      </c>
      <c r="ER163" s="165">
        <v>151</v>
      </c>
      <c r="ES163" s="165">
        <v>151</v>
      </c>
      <c r="ET163" s="165">
        <v>151</v>
      </c>
      <c r="EU163" s="165">
        <v>151</v>
      </c>
      <c r="EV163" s="165">
        <v>151</v>
      </c>
      <c r="EW163" s="165">
        <v>151</v>
      </c>
      <c r="EX163" s="165">
        <v>151</v>
      </c>
      <c r="EY163" s="165">
        <v>151</v>
      </c>
      <c r="EZ163" s="165">
        <v>151</v>
      </c>
      <c r="FA163" s="165">
        <v>151</v>
      </c>
      <c r="FB163" s="165">
        <v>151</v>
      </c>
      <c r="FC163" s="165">
        <v>151</v>
      </c>
      <c r="FD163" s="165">
        <v>151</v>
      </c>
      <c r="FE163" s="165">
        <v>151</v>
      </c>
      <c r="FF163" s="165">
        <v>151</v>
      </c>
      <c r="FG163" s="165">
        <v>151</v>
      </c>
      <c r="FH163" s="165">
        <v>151</v>
      </c>
      <c r="FI163" s="165">
        <v>151</v>
      </c>
      <c r="FJ163" s="165">
        <v>151</v>
      </c>
      <c r="FK163" s="165">
        <v>151</v>
      </c>
      <c r="FL163" s="165">
        <v>151</v>
      </c>
      <c r="FM163" s="165">
        <v>151</v>
      </c>
      <c r="FN163" s="165">
        <v>151</v>
      </c>
      <c r="FO163" s="165">
        <v>151</v>
      </c>
      <c r="FP163" s="165">
        <v>151</v>
      </c>
      <c r="FQ163" s="165">
        <v>151</v>
      </c>
      <c r="FR163" s="165">
        <v>151</v>
      </c>
      <c r="FS163" s="165">
        <v>151</v>
      </c>
      <c r="FT163" s="165">
        <v>151</v>
      </c>
      <c r="FU163" s="165">
        <v>151</v>
      </c>
      <c r="FV163" s="165">
        <v>151</v>
      </c>
      <c r="FW163" s="165">
        <v>151</v>
      </c>
      <c r="FX163" s="165">
        <v>151</v>
      </c>
      <c r="FY163" s="165">
        <v>151</v>
      </c>
      <c r="FZ163" s="165">
        <v>151</v>
      </c>
      <c r="GA163" s="165">
        <v>151</v>
      </c>
    </row>
    <row r="164" spans="2:183">
      <c r="B164" s="96" t="s">
        <v>6</v>
      </c>
      <c r="C164" s="166" t="s">
        <v>35</v>
      </c>
      <c r="D164" s="167">
        <v>47222.3159943383</v>
      </c>
      <c r="E164" s="168">
        <v>41976.100937721159</v>
      </c>
      <c r="F164" s="168">
        <v>45808.228945506016</v>
      </c>
      <c r="G164" s="168">
        <v>45056.232749469214</v>
      </c>
      <c r="H164" s="168">
        <v>46615.849256900219</v>
      </c>
      <c r="I164" s="168">
        <v>44115.141542816702</v>
      </c>
      <c r="J164" s="168">
        <v>45849.163128096254</v>
      </c>
      <c r="K164" s="168">
        <v>45826.2093064402</v>
      </c>
      <c r="L164" s="168">
        <v>44077.998053786272</v>
      </c>
      <c r="M164" s="168">
        <v>46314.27193913659</v>
      </c>
      <c r="N164" s="168">
        <v>44641.71974522293</v>
      </c>
      <c r="O164" s="168">
        <v>45223.435951875443</v>
      </c>
      <c r="P164" s="168">
        <v>47099.450636942667</v>
      </c>
      <c r="Q164" s="168">
        <v>42080.203910120312</v>
      </c>
      <c r="R164" s="168">
        <v>44613.419585987263</v>
      </c>
      <c r="S164" s="168">
        <v>6120.4538216560513</v>
      </c>
      <c r="T164" s="168">
        <v>8903.0396319886768</v>
      </c>
      <c r="U164" s="168">
        <v>44192.979476291577</v>
      </c>
      <c r="V164" s="168">
        <v>45791.719302901627</v>
      </c>
      <c r="W164" s="168">
        <v>45489.569621372968</v>
      </c>
      <c r="X164" s="168">
        <v>43901.177016985144</v>
      </c>
      <c r="Y164" s="168">
        <v>46264.229033970274</v>
      </c>
      <c r="Z164" s="168">
        <v>44607.052813163478</v>
      </c>
      <c r="AA164" s="168">
        <v>44929.062721160648</v>
      </c>
      <c r="AB164" s="168">
        <v>45495.930644019812</v>
      </c>
      <c r="AC164" s="168">
        <v>41178.067498230717</v>
      </c>
      <c r="AD164" s="168">
        <v>44441.37871549894</v>
      </c>
      <c r="AE164" s="168">
        <v>42956.984253361639</v>
      </c>
      <c r="AF164" s="168">
        <v>45571.948867657469</v>
      </c>
      <c r="AG164" s="168">
        <v>43524.278131634819</v>
      </c>
      <c r="AH164" s="168">
        <v>45265.19108280255</v>
      </c>
      <c r="AI164" s="168">
        <v>45137.047947629158</v>
      </c>
      <c r="AJ164" s="168">
        <v>43399.413481953292</v>
      </c>
      <c r="AK164" s="168">
        <v>45667.99628450106</v>
      </c>
      <c r="AL164" s="168">
        <v>43785.230891719744</v>
      </c>
      <c r="AM164" s="168">
        <v>44024.57094833687</v>
      </c>
      <c r="AN164" s="168">
        <v>45781.100495399856</v>
      </c>
      <c r="AO164" s="168">
        <v>43087.170470629862</v>
      </c>
      <c r="AP164" s="168">
        <v>44672.42215145081</v>
      </c>
      <c r="AQ164" s="168">
        <v>43184.146762208067</v>
      </c>
      <c r="AR164" s="168">
        <v>46010.195506015567</v>
      </c>
      <c r="AS164" s="168">
        <v>43796.924982307151</v>
      </c>
      <c r="AT164" s="168">
        <v>45097.078467799009</v>
      </c>
      <c r="AU164" s="168">
        <v>46004.918170559096</v>
      </c>
      <c r="AV164" s="168">
        <v>43483.374026893136</v>
      </c>
      <c r="AW164" s="168">
        <v>45665.342356687899</v>
      </c>
      <c r="AX164" s="168">
        <v>44298.431528662419</v>
      </c>
      <c r="AY164" s="168">
        <v>43794.262650389239</v>
      </c>
      <c r="AZ164" s="168">
        <v>44691.417197452232</v>
      </c>
      <c r="BA164" s="168">
        <v>41120.565728945512</v>
      </c>
      <c r="BB164" s="168">
        <v>41894.862880396322</v>
      </c>
      <c r="BC164" s="168">
        <v>38097.871992215143</v>
      </c>
      <c r="BD164" s="168">
        <v>6469.9650566171267</v>
      </c>
      <c r="BE164" s="168">
        <v>40647.57784854919</v>
      </c>
      <c r="BF164" s="168">
        <v>42038.64207360227</v>
      </c>
      <c r="BG164" s="168">
        <v>43331.865268931353</v>
      </c>
      <c r="BH164" s="168">
        <v>39631.974964614295</v>
      </c>
      <c r="BI164" s="168">
        <v>42020.153043170554</v>
      </c>
      <c r="BJ164" s="168">
        <v>40982.240799716914</v>
      </c>
      <c r="BK164" s="168">
        <v>41595.287066525125</v>
      </c>
      <c r="BL164" s="168">
        <v>45494.335633404109</v>
      </c>
      <c r="BM164" s="168">
        <v>41704.659412597313</v>
      </c>
      <c r="BN164" s="168">
        <v>42400.2428343949</v>
      </c>
      <c r="BO164" s="168">
        <v>40696.996196036802</v>
      </c>
      <c r="BP164" s="168">
        <v>43210.202140835099</v>
      </c>
      <c r="BQ164" s="168">
        <v>41209.160031847132</v>
      </c>
      <c r="BR164" s="168">
        <v>44289.087491153572</v>
      </c>
      <c r="BS164" s="168">
        <v>44528.81723283793</v>
      </c>
      <c r="BT164" s="168">
        <v>41799.733722576078</v>
      </c>
      <c r="BU164" s="168">
        <v>43365.20258315641</v>
      </c>
      <c r="BV164" s="168">
        <v>44950.318913658877</v>
      </c>
      <c r="BW164" s="168">
        <v>44961.553874734607</v>
      </c>
      <c r="BX164" s="168">
        <v>47538.448779193204</v>
      </c>
      <c r="BY164" s="168">
        <v>43584.770877565468</v>
      </c>
      <c r="BZ164" s="168">
        <v>47234.994249823074</v>
      </c>
      <c r="CA164" s="168">
        <v>44485.076963906577</v>
      </c>
      <c r="CB164" s="168">
        <v>44658.749115357401</v>
      </c>
      <c r="CC164" s="168">
        <v>42908.96762208068</v>
      </c>
      <c r="CD164" s="168">
        <v>47345.928432413304</v>
      </c>
      <c r="CE164" s="168">
        <v>46788.448779193204</v>
      </c>
      <c r="CF164" s="168">
        <v>44780.279547062986</v>
      </c>
      <c r="CG164" s="168">
        <v>47446.644992922855</v>
      </c>
      <c r="CH164" s="168">
        <v>46632.226645435236</v>
      </c>
      <c r="CI164" s="168">
        <v>47825.919143665953</v>
      </c>
      <c r="CJ164" s="168">
        <v>49413.028573956122</v>
      </c>
      <c r="CK164" s="168">
        <v>46347.3190905874</v>
      </c>
      <c r="CL164" s="168">
        <v>49434.36482661005</v>
      </c>
      <c r="CM164" s="168">
        <v>37015.984607218685</v>
      </c>
      <c r="CN164" s="168">
        <v>17607.170470629866</v>
      </c>
      <c r="CO164" s="168">
        <v>44960.12473460722</v>
      </c>
      <c r="CP164" s="168">
        <v>47190.060155697094</v>
      </c>
      <c r="CQ164" s="168">
        <v>47313.373584571833</v>
      </c>
      <c r="CR164" s="168">
        <v>45774.648354564757</v>
      </c>
      <c r="CS164" s="168">
        <v>47657.941878980891</v>
      </c>
      <c r="CT164" s="168">
        <v>47077.439401981603</v>
      </c>
      <c r="CU164" s="168">
        <v>47846.215941259732</v>
      </c>
      <c r="CV164" s="168">
        <v>49230.222929936303</v>
      </c>
      <c r="CW164" s="168">
        <v>44526.707802547768</v>
      </c>
      <c r="CX164" s="168">
        <v>49342.705237084214</v>
      </c>
      <c r="CY164" s="168">
        <v>46184.505927105449</v>
      </c>
      <c r="CZ164" s="168">
        <v>47228.86809978768</v>
      </c>
      <c r="DA164" s="168">
        <v>45479.965498938429</v>
      </c>
      <c r="DB164" s="168">
        <v>46924.777954706296</v>
      </c>
      <c r="DC164" s="168">
        <v>47580.463552724701</v>
      </c>
      <c r="DD164" s="168">
        <v>45558.651804670917</v>
      </c>
      <c r="DE164" s="168">
        <v>47624.408174097669</v>
      </c>
      <c r="DF164" s="168">
        <v>47339.18878273177</v>
      </c>
      <c r="DG164" s="168">
        <v>47317.697275300779</v>
      </c>
      <c r="DH164" s="168">
        <v>49189.401981599432</v>
      </c>
      <c r="DI164" s="168">
        <v>44546.817055909407</v>
      </c>
      <c r="DJ164" s="168">
        <v>49245.91383581033</v>
      </c>
      <c r="DK164" s="168">
        <v>45924.067144373672</v>
      </c>
      <c r="DL164" s="168">
        <v>46573.24840764331</v>
      </c>
      <c r="DM164" s="168">
        <v>44935.661712668087</v>
      </c>
      <c r="DN164" s="168">
        <v>47540.295470629862</v>
      </c>
      <c r="DO164" s="168">
        <v>47447.358457183291</v>
      </c>
      <c r="DP164" s="168">
        <v>44524.628892427456</v>
      </c>
      <c r="DQ164" s="168">
        <v>47369.996461429575</v>
      </c>
      <c r="DR164" s="168">
        <v>47279.61871903752</v>
      </c>
      <c r="DS164" s="168">
        <v>47439.13128096248</v>
      </c>
      <c r="DT164" s="168">
        <v>49044.077317763629</v>
      </c>
      <c r="DU164" s="168">
        <v>44432.902512384993</v>
      </c>
      <c r="DV164" s="168">
        <v>48981.46142958245</v>
      </c>
      <c r="DW164" s="168">
        <v>21574.072009907999</v>
      </c>
      <c r="DX164" s="168">
        <v>0</v>
      </c>
      <c r="DY164" s="168">
        <v>41734.04900920028</v>
      </c>
      <c r="DZ164" s="168">
        <v>47296.227883934895</v>
      </c>
      <c r="EA164" s="168">
        <v>47083.128980891714</v>
      </c>
      <c r="EB164" s="168">
        <v>44788.310332625617</v>
      </c>
      <c r="EC164" s="168">
        <v>47015.591825902338</v>
      </c>
      <c r="ED164" s="168">
        <v>46678.393489030437</v>
      </c>
      <c r="EE164" s="168">
        <v>47061.79759377212</v>
      </c>
      <c r="EF164" s="168">
        <v>48558.419585987263</v>
      </c>
      <c r="EG164" s="168">
        <v>45614.823956121727</v>
      </c>
      <c r="EH164" s="168">
        <v>48712.972399150742</v>
      </c>
      <c r="EI164" s="168">
        <v>45613.325371549894</v>
      </c>
      <c r="EJ164" s="168">
        <v>45818.153308563335</v>
      </c>
      <c r="EK164" s="168">
        <v>44001.166843595187</v>
      </c>
      <c r="EL164" s="168">
        <v>46886.157554847843</v>
      </c>
      <c r="EM164" s="168">
        <v>46795.962491153579</v>
      </c>
      <c r="EN164" s="168">
        <v>45009.534677990094</v>
      </c>
      <c r="EO164" s="168">
        <v>46727.662774239208</v>
      </c>
      <c r="EP164" s="168">
        <v>46365.605980184002</v>
      </c>
      <c r="EQ164" s="168">
        <v>47194.682413305025</v>
      </c>
      <c r="ER164" s="168">
        <v>47950.774946921447</v>
      </c>
      <c r="ES164" s="168">
        <v>43486.459660297238</v>
      </c>
      <c r="ET164" s="168">
        <v>48057.844568294408</v>
      </c>
      <c r="EU164" s="168">
        <v>44322.093064401983</v>
      </c>
      <c r="EV164" s="168">
        <v>46073.654900920024</v>
      </c>
      <c r="EW164" s="168">
        <v>43025.568825194619</v>
      </c>
      <c r="EX164" s="168">
        <v>46528.259023354563</v>
      </c>
      <c r="EY164" s="168">
        <v>46784.578467799009</v>
      </c>
      <c r="EZ164" s="168">
        <v>44484.474522292992</v>
      </c>
      <c r="FA164" s="168">
        <v>46536.629511677289</v>
      </c>
      <c r="FB164" s="168">
        <v>46009.147646850673</v>
      </c>
      <c r="FC164" s="168">
        <v>46428.316525123839</v>
      </c>
      <c r="FD164" s="168">
        <v>47145.31935598018</v>
      </c>
      <c r="FE164" s="168">
        <v>42818.416047416846</v>
      </c>
      <c r="FF164" s="168">
        <v>47017.852972399152</v>
      </c>
      <c r="FG164" s="168">
        <v>4247.1841825902329</v>
      </c>
      <c r="FH164" s="168">
        <v>42641.730803255487</v>
      </c>
      <c r="FI164" s="168">
        <v>42638.454971691433</v>
      </c>
      <c r="FJ164" s="168">
        <v>46375.652423920736</v>
      </c>
      <c r="FK164" s="168">
        <v>46263.512915782027</v>
      </c>
      <c r="FL164" s="168">
        <v>43539.57094833687</v>
      </c>
      <c r="FM164" s="168">
        <v>46509.537331917913</v>
      </c>
      <c r="FN164" s="168">
        <v>45284.639065817406</v>
      </c>
      <c r="FO164" s="168">
        <v>45995.714791224345</v>
      </c>
      <c r="FP164" s="168">
        <v>46864.152070063697</v>
      </c>
      <c r="FQ164" s="168">
        <v>42462.997169143666</v>
      </c>
      <c r="FR164" s="168">
        <v>46552.033793347488</v>
      </c>
      <c r="FS164" s="168">
        <v>42256.767515923566</v>
      </c>
      <c r="FT164" s="168">
        <v>43663.158616418965</v>
      </c>
      <c r="FU164" s="168">
        <v>42292.512384996458</v>
      </c>
      <c r="FV164" s="168">
        <v>46000.636058032556</v>
      </c>
      <c r="FW164" s="168">
        <v>44833.872523000711</v>
      </c>
      <c r="FX164" s="168">
        <v>42306.666666666664</v>
      </c>
      <c r="FY164" s="168">
        <v>45506.924982307151</v>
      </c>
      <c r="FZ164" s="168">
        <v>44970.605095541403</v>
      </c>
      <c r="GA164" s="168">
        <v>45971.301751592357</v>
      </c>
    </row>
    <row r="165" spans="2:183">
      <c r="B165" s="96" t="s">
        <v>6</v>
      </c>
      <c r="C165" s="166" t="s">
        <v>36</v>
      </c>
      <c r="D165" s="169">
        <v>97493</v>
      </c>
      <c r="E165" s="170">
        <v>86541.2</v>
      </c>
      <c r="F165" s="170">
        <v>94345.8</v>
      </c>
      <c r="G165" s="170">
        <v>92964.99</v>
      </c>
      <c r="H165" s="170">
        <v>96168.4</v>
      </c>
      <c r="I165" s="170">
        <v>90815</v>
      </c>
      <c r="J165" s="170">
        <v>94419</v>
      </c>
      <c r="K165" s="170">
        <v>94361.8</v>
      </c>
      <c r="L165" s="170">
        <v>90728</v>
      </c>
      <c r="M165" s="170">
        <v>95489</v>
      </c>
      <c r="N165" s="170">
        <v>91986</v>
      </c>
      <c r="O165" s="170">
        <v>92996.39</v>
      </c>
      <c r="P165" s="170">
        <v>97200.39</v>
      </c>
      <c r="Q165" s="170">
        <v>86771.199999999997</v>
      </c>
      <c r="R165" s="170">
        <v>91627.79</v>
      </c>
      <c r="S165" s="170">
        <v>12637.6</v>
      </c>
      <c r="T165" s="170">
        <v>18343.8</v>
      </c>
      <c r="U165" s="170">
        <v>91022.99</v>
      </c>
      <c r="V165" s="170">
        <v>94278.41</v>
      </c>
      <c r="W165" s="170">
        <v>93611.8</v>
      </c>
      <c r="X165" s="170">
        <v>90330</v>
      </c>
      <c r="Y165" s="170">
        <v>95399</v>
      </c>
      <c r="Z165" s="170">
        <v>91905</v>
      </c>
      <c r="AA165" s="170">
        <v>92349.79</v>
      </c>
      <c r="AB165" s="170">
        <v>94569</v>
      </c>
      <c r="AC165" s="170">
        <v>85589.2</v>
      </c>
      <c r="AD165" s="170">
        <v>92167.79</v>
      </c>
      <c r="AE165" s="170">
        <v>89102</v>
      </c>
      <c r="AF165" s="170">
        <v>94789</v>
      </c>
      <c r="AG165" s="170">
        <v>90403.99</v>
      </c>
      <c r="AH165" s="170">
        <v>94053.8</v>
      </c>
      <c r="AI165" s="170">
        <v>93746.39</v>
      </c>
      <c r="AJ165" s="170">
        <v>90094</v>
      </c>
      <c r="AK165" s="170">
        <v>94995.8</v>
      </c>
      <c r="AL165" s="170">
        <v>90948</v>
      </c>
      <c r="AM165" s="170">
        <v>91267</v>
      </c>
      <c r="AN165" s="170">
        <v>94753</v>
      </c>
      <c r="AO165" s="170">
        <v>89207.59</v>
      </c>
      <c r="AP165" s="170">
        <v>92246.41</v>
      </c>
      <c r="AQ165" s="170">
        <v>89162</v>
      </c>
      <c r="AR165" s="170">
        <v>95293.79</v>
      </c>
      <c r="AS165" s="170">
        <v>90578</v>
      </c>
      <c r="AT165" s="170">
        <v>93190.41</v>
      </c>
      <c r="AU165" s="170">
        <v>95241.79</v>
      </c>
      <c r="AV165" s="170">
        <v>89834</v>
      </c>
      <c r="AW165" s="170">
        <v>94515.79</v>
      </c>
      <c r="AX165" s="170">
        <v>91676</v>
      </c>
      <c r="AY165" s="170">
        <v>90281.8</v>
      </c>
      <c r="AZ165" s="170">
        <v>91713.8</v>
      </c>
      <c r="BA165" s="170">
        <v>84557.2</v>
      </c>
      <c r="BB165" s="170">
        <v>85285.8</v>
      </c>
      <c r="BC165" s="170">
        <v>77594.2</v>
      </c>
      <c r="BD165" s="170">
        <v>13086</v>
      </c>
      <c r="BE165" s="170">
        <v>82742</v>
      </c>
      <c r="BF165" s="170">
        <v>85535</v>
      </c>
      <c r="BG165" s="170">
        <v>88505.8</v>
      </c>
      <c r="BH165" s="170">
        <v>80428</v>
      </c>
      <c r="BI165" s="170">
        <v>85521</v>
      </c>
      <c r="BJ165" s="170">
        <v>83476</v>
      </c>
      <c r="BK165" s="170">
        <v>84627.8</v>
      </c>
      <c r="BL165" s="170">
        <v>93563</v>
      </c>
      <c r="BM165" s="170">
        <v>85897.2</v>
      </c>
      <c r="BN165" s="170">
        <v>86449.8</v>
      </c>
      <c r="BO165" s="170">
        <v>82858</v>
      </c>
      <c r="BP165" s="170">
        <v>88225.8</v>
      </c>
      <c r="BQ165" s="170">
        <v>84030</v>
      </c>
      <c r="BR165" s="170">
        <v>90719.79</v>
      </c>
      <c r="BS165" s="170">
        <v>91235.8</v>
      </c>
      <c r="BT165" s="170">
        <v>85366</v>
      </c>
      <c r="BU165" s="170">
        <v>88528.39</v>
      </c>
      <c r="BV165" s="170">
        <v>92530</v>
      </c>
      <c r="BW165" s="170">
        <v>92327.79</v>
      </c>
      <c r="BX165" s="170">
        <v>98141</v>
      </c>
      <c r="BY165" s="170">
        <v>90081.2</v>
      </c>
      <c r="BZ165" s="170">
        <v>97477</v>
      </c>
      <c r="CA165" s="170">
        <v>91430.99</v>
      </c>
      <c r="CB165" s="170">
        <v>91461.8</v>
      </c>
      <c r="CC165" s="170">
        <v>87860</v>
      </c>
      <c r="CD165" s="170">
        <v>97627</v>
      </c>
      <c r="CE165" s="170">
        <v>96365.8</v>
      </c>
      <c r="CF165" s="170">
        <v>92100</v>
      </c>
      <c r="CG165" s="170">
        <v>97859.8</v>
      </c>
      <c r="CH165" s="170">
        <v>96300</v>
      </c>
      <c r="CI165" s="170">
        <v>98669.79</v>
      </c>
      <c r="CJ165" s="170">
        <v>102311</v>
      </c>
      <c r="CK165" s="170">
        <v>95990.6</v>
      </c>
      <c r="CL165" s="170">
        <v>102377</v>
      </c>
      <c r="CM165" s="170">
        <v>76420</v>
      </c>
      <c r="CN165" s="170">
        <v>36147</v>
      </c>
      <c r="CO165" s="170">
        <v>92554</v>
      </c>
      <c r="CP165" s="170">
        <v>97241</v>
      </c>
      <c r="CQ165" s="170">
        <v>97501.79</v>
      </c>
      <c r="CR165" s="170">
        <v>94342</v>
      </c>
      <c r="CS165" s="170">
        <v>98293.8</v>
      </c>
      <c r="CT165" s="170">
        <v>97328</v>
      </c>
      <c r="CU165" s="170">
        <v>98711.8</v>
      </c>
      <c r="CV165" s="170">
        <v>101923</v>
      </c>
      <c r="CW165" s="170">
        <v>92186.2</v>
      </c>
      <c r="CX165" s="170">
        <v>102169.79</v>
      </c>
      <c r="CY165" s="170">
        <v>95295</v>
      </c>
      <c r="CZ165" s="170">
        <v>97403.79</v>
      </c>
      <c r="DA165" s="170">
        <v>93730</v>
      </c>
      <c r="DB165" s="170">
        <v>96633.8</v>
      </c>
      <c r="DC165" s="170">
        <v>98115</v>
      </c>
      <c r="DD165" s="170">
        <v>93868</v>
      </c>
      <c r="DE165" s="170">
        <v>98229.8</v>
      </c>
      <c r="DF165" s="170">
        <v>97922</v>
      </c>
      <c r="DG165" s="170">
        <v>97541</v>
      </c>
      <c r="DH165" s="170">
        <v>101831</v>
      </c>
      <c r="DI165" s="170">
        <v>92236.2</v>
      </c>
      <c r="DJ165" s="170">
        <v>101965.8</v>
      </c>
      <c r="DK165" s="170">
        <v>94749</v>
      </c>
      <c r="DL165" s="170">
        <v>95907.79</v>
      </c>
      <c r="DM165" s="170">
        <v>92492</v>
      </c>
      <c r="DN165" s="170">
        <v>98035.8</v>
      </c>
      <c r="DO165" s="170">
        <v>97818.39</v>
      </c>
      <c r="DP165" s="170">
        <v>91528</v>
      </c>
      <c r="DQ165" s="170">
        <v>97647.79</v>
      </c>
      <c r="DR165" s="170">
        <v>97776</v>
      </c>
      <c r="DS165" s="170">
        <v>97827</v>
      </c>
      <c r="DT165" s="170">
        <v>101505.8</v>
      </c>
      <c r="DU165" s="170">
        <v>91971.199999999997</v>
      </c>
      <c r="DV165" s="170">
        <v>101375</v>
      </c>
      <c r="DW165" s="170">
        <v>44535.6</v>
      </c>
      <c r="DX165" s="170">
        <v>0</v>
      </c>
      <c r="DY165" s="170">
        <v>85861.2</v>
      </c>
      <c r="DZ165" s="170">
        <v>97491.79</v>
      </c>
      <c r="EA165" s="170">
        <v>97031.8</v>
      </c>
      <c r="EB165" s="170">
        <v>92152</v>
      </c>
      <c r="EC165" s="170">
        <v>96881.79</v>
      </c>
      <c r="ED165" s="170">
        <v>96406</v>
      </c>
      <c r="EE165" s="170">
        <v>96963.8</v>
      </c>
      <c r="EF165" s="170">
        <v>101421</v>
      </c>
      <c r="EG165" s="170">
        <v>95305.600000000006</v>
      </c>
      <c r="EH165" s="170">
        <v>101781.8</v>
      </c>
      <c r="EI165" s="170">
        <v>94998</v>
      </c>
      <c r="EJ165" s="170">
        <v>95117.8</v>
      </c>
      <c r="EK165" s="170">
        <v>91276</v>
      </c>
      <c r="EL165" s="170">
        <v>97537</v>
      </c>
      <c r="EM165" s="170">
        <v>97329.8</v>
      </c>
      <c r="EN165" s="170">
        <v>93566</v>
      </c>
      <c r="EO165" s="170">
        <v>97161</v>
      </c>
      <c r="EP165" s="170">
        <v>96667</v>
      </c>
      <c r="EQ165" s="170">
        <v>98257.79</v>
      </c>
      <c r="ER165" s="170">
        <v>99499.79</v>
      </c>
      <c r="ES165" s="170">
        <v>90291.199999999997</v>
      </c>
      <c r="ET165" s="170">
        <v>99815</v>
      </c>
      <c r="EU165" s="170">
        <v>91572</v>
      </c>
      <c r="EV165" s="170">
        <v>95263</v>
      </c>
      <c r="EW165" s="170">
        <v>88586</v>
      </c>
      <c r="EX165" s="170">
        <v>96235</v>
      </c>
      <c r="EY165" s="170">
        <v>96873.8</v>
      </c>
      <c r="EZ165" s="170">
        <v>91938</v>
      </c>
      <c r="FA165" s="170">
        <v>96269.8</v>
      </c>
      <c r="FB165" s="170">
        <v>95352</v>
      </c>
      <c r="FC165" s="170">
        <v>95995.79</v>
      </c>
      <c r="FD165" s="170">
        <v>97249.79</v>
      </c>
      <c r="FE165" s="170">
        <v>88361.2</v>
      </c>
      <c r="FF165" s="170">
        <v>96981</v>
      </c>
      <c r="FG165" s="170">
        <v>8671.2000000000007</v>
      </c>
      <c r="FH165" s="170">
        <v>87252</v>
      </c>
      <c r="FI165" s="170">
        <v>87244.99</v>
      </c>
      <c r="FJ165" s="170">
        <v>95458.41</v>
      </c>
      <c r="FK165" s="170">
        <v>95195</v>
      </c>
      <c r="FL165" s="170">
        <v>89290</v>
      </c>
      <c r="FM165" s="170">
        <v>95777.8</v>
      </c>
      <c r="FN165" s="170">
        <v>93266.99</v>
      </c>
      <c r="FO165" s="170">
        <v>94597</v>
      </c>
      <c r="FP165" s="170">
        <v>96637</v>
      </c>
      <c r="FQ165" s="170">
        <v>87573.2</v>
      </c>
      <c r="FR165" s="170">
        <v>95909.79</v>
      </c>
      <c r="FS165" s="170">
        <v>86350</v>
      </c>
      <c r="FT165" s="170">
        <v>89251</v>
      </c>
      <c r="FU165" s="170">
        <v>86448</v>
      </c>
      <c r="FV165" s="170">
        <v>94613.8</v>
      </c>
      <c r="FW165" s="170">
        <v>91915.79</v>
      </c>
      <c r="FX165" s="170">
        <v>86476</v>
      </c>
      <c r="FY165" s="170">
        <v>93482.4</v>
      </c>
      <c r="FZ165" s="170">
        <v>92578</v>
      </c>
      <c r="GA165" s="170">
        <v>94553</v>
      </c>
    </row>
    <row r="166" spans="2:183">
      <c r="B166" s="171" t="s">
        <v>6</v>
      </c>
      <c r="C166" s="172" t="s">
        <v>95</v>
      </c>
      <c r="D166" s="83">
        <v>0.86780780460015661</v>
      </c>
      <c r="E166" s="84">
        <v>0.85285793125197096</v>
      </c>
      <c r="F166" s="84">
        <v>0.83979384746848962</v>
      </c>
      <c r="G166" s="84">
        <v>0.85508636865342169</v>
      </c>
      <c r="H166" s="84">
        <v>0.8560172327850174</v>
      </c>
      <c r="I166" s="84">
        <v>0.83531089036055928</v>
      </c>
      <c r="J166" s="84">
        <v>0.84044541764580216</v>
      </c>
      <c r="K166" s="84">
        <v>0.83993626717937764</v>
      </c>
      <c r="L166" s="84">
        <v>0.83451066961000731</v>
      </c>
      <c r="M166" s="84">
        <v>0.84996973581143631</v>
      </c>
      <c r="N166" s="84">
        <v>0.84608167770419429</v>
      </c>
      <c r="O166" s="84">
        <v>0.82778243608915469</v>
      </c>
      <c r="P166" s="84">
        <v>0.86520321512497333</v>
      </c>
      <c r="Q166" s="84">
        <v>0.85512456638284451</v>
      </c>
      <c r="R166" s="84">
        <v>0.81560021006907346</v>
      </c>
      <c r="S166" s="84">
        <v>0.11623988226637233</v>
      </c>
      <c r="T166" s="84">
        <v>0.16328241828669088</v>
      </c>
      <c r="U166" s="84">
        <v>0.83722396983075797</v>
      </c>
      <c r="V166" s="84">
        <v>0.83919399344869328</v>
      </c>
      <c r="W166" s="84">
        <v>0.83326034323150322</v>
      </c>
      <c r="X166" s="84">
        <v>0.83084988962472406</v>
      </c>
      <c r="Y166" s="84">
        <v>0.84916862493769141</v>
      </c>
      <c r="Z166" s="84">
        <v>0.84533664459161151</v>
      </c>
      <c r="AA166" s="84">
        <v>0.82202689952289387</v>
      </c>
      <c r="AB166" s="84">
        <v>0.841780602435377</v>
      </c>
      <c r="AC166" s="84">
        <v>0.84347603279722483</v>
      </c>
      <c r="AD166" s="84">
        <v>0.8204068753115431</v>
      </c>
      <c r="AE166" s="84">
        <v>0.81955481972038269</v>
      </c>
      <c r="AF166" s="84">
        <v>0.84373887346008691</v>
      </c>
      <c r="AG166" s="84">
        <v>0.83153044518027963</v>
      </c>
      <c r="AH166" s="84">
        <v>0.83719468774478389</v>
      </c>
      <c r="AI166" s="84">
        <v>0.83445836003702911</v>
      </c>
      <c r="AJ166" s="84">
        <v>0.82867917586460638</v>
      </c>
      <c r="AK166" s="84">
        <v>0.84557964822331411</v>
      </c>
      <c r="AL166" s="84">
        <v>0.83653421633554081</v>
      </c>
      <c r="AM166" s="84">
        <v>0.8123887346008688</v>
      </c>
      <c r="AN166" s="84">
        <v>0.84341842911058895</v>
      </c>
      <c r="AO166" s="84">
        <v>0.84882003120956073</v>
      </c>
      <c r="AP166" s="84">
        <v>0.82110669016591897</v>
      </c>
      <c r="AQ166" s="84">
        <v>0.82010669610007358</v>
      </c>
      <c r="AR166" s="84">
        <v>0.84823212632628353</v>
      </c>
      <c r="AS166" s="84">
        <v>0.83313097866078001</v>
      </c>
      <c r="AT166" s="84">
        <v>0.82950945310831026</v>
      </c>
      <c r="AU166" s="84">
        <v>0.84776926226589755</v>
      </c>
      <c r="AV166" s="84">
        <v>0.82628771155261227</v>
      </c>
      <c r="AW166" s="84">
        <v>0.84130696788435511</v>
      </c>
      <c r="AX166" s="84">
        <v>0.84323031640912438</v>
      </c>
      <c r="AY166" s="84">
        <v>0.80361924090294101</v>
      </c>
      <c r="AZ166" s="84">
        <v>0.81636580502741585</v>
      </c>
      <c r="BA166" s="84">
        <v>0.83330573951434872</v>
      </c>
      <c r="BB166" s="84">
        <v>0.75914868617816711</v>
      </c>
      <c r="BC166" s="84">
        <v>0.71370676968359081</v>
      </c>
      <c r="BD166" s="84">
        <v>0.11648152104251229</v>
      </c>
      <c r="BE166" s="84">
        <v>0.76105592347314199</v>
      </c>
      <c r="BF166" s="84">
        <v>0.76136687317524743</v>
      </c>
      <c r="BG166" s="84">
        <v>0.78781065299437447</v>
      </c>
      <c r="BH166" s="84">
        <v>0.73977189109639441</v>
      </c>
      <c r="BI166" s="84">
        <v>0.76124225592822048</v>
      </c>
      <c r="BJ166" s="84">
        <v>0.76780721118469464</v>
      </c>
      <c r="BK166" s="84">
        <v>0.75329167556789867</v>
      </c>
      <c r="BL166" s="84">
        <v>0.83282596311329493</v>
      </c>
      <c r="BM166" s="84">
        <v>0.84651135288552504</v>
      </c>
      <c r="BN166" s="84">
        <v>0.76950972014526808</v>
      </c>
      <c r="BO166" s="84">
        <v>0.76212288447387788</v>
      </c>
      <c r="BP166" s="84">
        <v>0.78531830805383462</v>
      </c>
      <c r="BQ166" s="84">
        <v>0.77290286975717437</v>
      </c>
      <c r="BR166" s="84">
        <v>0.80751789147618025</v>
      </c>
      <c r="BS166" s="84">
        <v>0.81211101616463721</v>
      </c>
      <c r="BT166" s="84">
        <v>0.78519131714495949</v>
      </c>
      <c r="BU166" s="84">
        <v>0.78801173182368445</v>
      </c>
      <c r="BV166" s="84">
        <v>0.85108535688005882</v>
      </c>
      <c r="BW166" s="84">
        <v>0.82183107242042297</v>
      </c>
      <c r="BX166" s="84">
        <v>0.87357580289112013</v>
      </c>
      <c r="BY166" s="84">
        <v>0.88774440239672026</v>
      </c>
      <c r="BZ166" s="84">
        <v>0.8676653848892687</v>
      </c>
      <c r="CA166" s="84">
        <v>0.84097672921265643</v>
      </c>
      <c r="CB166" s="84">
        <v>0.81412269458093001</v>
      </c>
      <c r="CC166" s="84">
        <v>0.80813097866077999</v>
      </c>
      <c r="CD166" s="84">
        <v>0.86900056967884354</v>
      </c>
      <c r="CE166" s="84">
        <v>0.85777433596809805</v>
      </c>
      <c r="CF166" s="84">
        <v>0.84713024282560712</v>
      </c>
      <c r="CG166" s="84">
        <v>0.87107277647226378</v>
      </c>
      <c r="CH166" s="84">
        <v>0.88576158940397354</v>
      </c>
      <c r="CI166" s="84">
        <v>0.87828268532364873</v>
      </c>
      <c r="CJ166" s="84">
        <v>0.91069394004130166</v>
      </c>
      <c r="CK166" s="84">
        <v>0.91336111745451787</v>
      </c>
      <c r="CL166" s="84">
        <v>0.9112814213487147</v>
      </c>
      <c r="CM166" s="84">
        <v>0.70290654893303894</v>
      </c>
      <c r="CN166" s="84">
        <v>0.32175283059175391</v>
      </c>
      <c r="CO166" s="84">
        <v>0.85130610743193524</v>
      </c>
      <c r="CP166" s="84">
        <v>0.86556469415367088</v>
      </c>
      <c r="CQ166" s="84">
        <v>0.86788604642882572</v>
      </c>
      <c r="CR166" s="84">
        <v>0.86775202354672554</v>
      </c>
      <c r="CS166" s="84">
        <v>0.87493591113010039</v>
      </c>
      <c r="CT166" s="84">
        <v>0.89521707137601181</v>
      </c>
      <c r="CU166" s="84">
        <v>0.87865662607704909</v>
      </c>
      <c r="CV166" s="84">
        <v>0.90724026205226804</v>
      </c>
      <c r="CW166" s="84">
        <v>0.90848904131188901</v>
      </c>
      <c r="CX166" s="84">
        <v>0.90943699708039583</v>
      </c>
      <c r="CY166" s="84">
        <v>0.8765176600441501</v>
      </c>
      <c r="CZ166" s="84">
        <v>0.86701372569963675</v>
      </c>
      <c r="DA166" s="84">
        <v>0.86212288447387786</v>
      </c>
      <c r="DB166" s="84">
        <v>0.86015986612547179</v>
      </c>
      <c r="DC166" s="84">
        <v>0.8733443708609272</v>
      </c>
      <c r="DD166" s="84">
        <v>0.863392200147167</v>
      </c>
      <c r="DE166" s="84">
        <v>0.87436623228654853</v>
      </c>
      <c r="DF166" s="84">
        <v>0.90068064753495214</v>
      </c>
      <c r="DG166" s="84">
        <v>0.86823506373282067</v>
      </c>
      <c r="DH166" s="84">
        <v>0.90642134871466207</v>
      </c>
      <c r="DI166" s="84">
        <v>0.90898178807947017</v>
      </c>
      <c r="DJ166" s="84">
        <v>0.90762123477889345</v>
      </c>
      <c r="DK166" s="84">
        <v>0.87149558498896251</v>
      </c>
      <c r="DL166" s="84">
        <v>0.85369748273160995</v>
      </c>
      <c r="DM166" s="84">
        <v>0.85073583517292128</v>
      </c>
      <c r="DN166" s="84">
        <v>0.87263939329203166</v>
      </c>
      <c r="DO166" s="84">
        <v>0.87070417645802178</v>
      </c>
      <c r="DP166" s="84">
        <v>0.84186902133922004</v>
      </c>
      <c r="DQ166" s="84">
        <v>0.86918562629067853</v>
      </c>
      <c r="DR166" s="84">
        <v>0.89933774834437086</v>
      </c>
      <c r="DS166" s="84">
        <v>0.8707808160649434</v>
      </c>
      <c r="DT166" s="84">
        <v>0.90352666809086379</v>
      </c>
      <c r="DU166" s="84">
        <v>0.90637023021128982</v>
      </c>
      <c r="DV166" s="84">
        <v>0.90236238695435445</v>
      </c>
      <c r="DW166" s="84">
        <v>0.40963576158940396</v>
      </c>
      <c r="DX166" s="84">
        <v>0</v>
      </c>
      <c r="DY166" s="84">
        <v>0.78974613686534212</v>
      </c>
      <c r="DZ166" s="84">
        <v>0.86779703410952069</v>
      </c>
      <c r="EA166" s="84">
        <v>0.86370255643381044</v>
      </c>
      <c r="EB166" s="84">
        <v>0.84760853568800587</v>
      </c>
      <c r="EC166" s="84">
        <v>0.8623672826319162</v>
      </c>
      <c r="ED166" s="84">
        <v>0.88673657100809422</v>
      </c>
      <c r="EE166" s="84">
        <v>0.86309727266253655</v>
      </c>
      <c r="EF166" s="84">
        <v>0.90277184362315743</v>
      </c>
      <c r="EG166" s="84">
        <v>0.90684326710816787</v>
      </c>
      <c r="EH166" s="84">
        <v>0.90598340810368161</v>
      </c>
      <c r="EI166" s="84">
        <v>0.87378587196467994</v>
      </c>
      <c r="EJ166" s="84">
        <v>0.84666559851883505</v>
      </c>
      <c r="EK166" s="84">
        <v>0.83955114054451807</v>
      </c>
      <c r="EL166" s="84">
        <v>0.86819945880509863</v>
      </c>
      <c r="EM166" s="84">
        <v>0.86635512354909927</v>
      </c>
      <c r="EN166" s="84">
        <v>0.86061442236938923</v>
      </c>
      <c r="EO166" s="84">
        <v>0.86485259559923089</v>
      </c>
      <c r="EP166" s="84">
        <v>0.8891372332597498</v>
      </c>
      <c r="EQ166" s="84">
        <v>0.87461537776828302</v>
      </c>
      <c r="ER166" s="84">
        <v>0.88567070782596302</v>
      </c>
      <c r="ES166" s="84">
        <v>0.88981393882056126</v>
      </c>
      <c r="ET166" s="84">
        <v>0.88847646514277578</v>
      </c>
      <c r="EU166" s="84">
        <v>0.84227373068432676</v>
      </c>
      <c r="EV166" s="84">
        <v>0.84795805739514352</v>
      </c>
      <c r="EW166" s="84">
        <v>0.81480868285504049</v>
      </c>
      <c r="EX166" s="84">
        <v>0.8566100548315887</v>
      </c>
      <c r="EY166" s="84">
        <v>0.86229616178879165</v>
      </c>
      <c r="EZ166" s="84">
        <v>0.84564017660044155</v>
      </c>
      <c r="FA166" s="84">
        <v>0.85691981770277004</v>
      </c>
      <c r="FB166" s="84">
        <v>0.87704194260485646</v>
      </c>
      <c r="FC166" s="84">
        <v>0.85448079114149389</v>
      </c>
      <c r="FD166" s="84">
        <v>0.86564293598233988</v>
      </c>
      <c r="FE166" s="84">
        <v>0.87079391359192682</v>
      </c>
      <c r="FF166" s="84">
        <v>0.86325037385174108</v>
      </c>
      <c r="FG166" s="84">
        <v>7.9757174392935989E-2</v>
      </c>
      <c r="FH166" s="84">
        <v>0.77665028839991457</v>
      </c>
      <c r="FI166" s="84">
        <v>0.80247415378955123</v>
      </c>
      <c r="FJ166" s="84">
        <v>0.84969744712668238</v>
      </c>
      <c r="FK166" s="84">
        <v>0.84735277362386952</v>
      </c>
      <c r="FL166" s="84">
        <v>0.82128403237674763</v>
      </c>
      <c r="FM166" s="84">
        <v>0.85254041159296445</v>
      </c>
      <c r="FN166" s="84">
        <v>0.85786414643119946</v>
      </c>
      <c r="FO166" s="84">
        <v>0.84202983692943101</v>
      </c>
      <c r="FP166" s="84">
        <v>0.86018835006764938</v>
      </c>
      <c r="FQ166" s="84">
        <v>0.86302822453484707</v>
      </c>
      <c r="FR166" s="84">
        <v>0.85371528519547102</v>
      </c>
      <c r="FS166" s="84">
        <v>0.79424208977189115</v>
      </c>
      <c r="FT166" s="84">
        <v>0.79444385102898241</v>
      </c>
      <c r="FU166" s="84">
        <v>0.79514348785871969</v>
      </c>
      <c r="FV166" s="84">
        <v>0.84217937762586348</v>
      </c>
      <c r="FW166" s="84">
        <v>0.81816376486505726</v>
      </c>
      <c r="FX166" s="84">
        <v>0.79540103016924213</v>
      </c>
      <c r="FY166" s="84">
        <v>0.83210852381969658</v>
      </c>
      <c r="FZ166" s="84">
        <v>0.85152685798381167</v>
      </c>
      <c r="GA166" s="84">
        <v>0.84163818272448909</v>
      </c>
    </row>
    <row r="167" spans="2:183">
      <c r="B167" s="96" t="s">
        <v>6</v>
      </c>
      <c r="C167" s="166" t="s">
        <v>269</v>
      </c>
      <c r="D167" s="169">
        <v>1067602.1200000001</v>
      </c>
      <c r="E167" s="170">
        <v>948995.69</v>
      </c>
      <c r="F167" s="170">
        <v>1035632.44</v>
      </c>
      <c r="G167" s="170">
        <v>1018631.31</v>
      </c>
      <c r="H167" s="170">
        <v>1053891.1200000001</v>
      </c>
      <c r="I167" s="170">
        <v>997355.12</v>
      </c>
      <c r="J167" s="170">
        <v>1036557.88</v>
      </c>
      <c r="K167" s="170">
        <v>1036038.94</v>
      </c>
      <c r="L167" s="170">
        <v>996515.38</v>
      </c>
      <c r="M167" s="170">
        <v>1047073.06</v>
      </c>
      <c r="N167" s="170">
        <v>1009260</v>
      </c>
      <c r="O167" s="170">
        <v>1022411.44</v>
      </c>
      <c r="P167" s="170">
        <v>1064824.3799999999</v>
      </c>
      <c r="Q167" s="170">
        <v>951349.25</v>
      </c>
      <c r="R167" s="170">
        <v>1008620.19</v>
      </c>
      <c r="S167" s="170">
        <v>138371.22</v>
      </c>
      <c r="T167" s="170">
        <v>201279.92</v>
      </c>
      <c r="U167" s="170">
        <v>999114.88</v>
      </c>
      <c r="V167" s="170">
        <v>1035259.19</v>
      </c>
      <c r="W167" s="170">
        <v>1028428.19</v>
      </c>
      <c r="X167" s="170">
        <v>992517.81</v>
      </c>
      <c r="Y167" s="170">
        <v>1045941.69</v>
      </c>
      <c r="Z167" s="170">
        <v>1008476.25</v>
      </c>
      <c r="AA167" s="170">
        <v>1015756.25</v>
      </c>
      <c r="AB167" s="170">
        <v>1028572</v>
      </c>
      <c r="AC167" s="170">
        <v>930953.75</v>
      </c>
      <c r="AD167" s="170">
        <v>1004730.69</v>
      </c>
      <c r="AE167" s="170">
        <v>971171.5</v>
      </c>
      <c r="AF167" s="170">
        <v>1030290.62</v>
      </c>
      <c r="AG167" s="170">
        <v>983996.88</v>
      </c>
      <c r="AH167" s="170">
        <v>1023355.44</v>
      </c>
      <c r="AI167" s="170">
        <v>1020458.38</v>
      </c>
      <c r="AJ167" s="170">
        <v>981173.94</v>
      </c>
      <c r="AK167" s="170">
        <v>1032462.06</v>
      </c>
      <c r="AL167" s="170">
        <v>989896.5</v>
      </c>
      <c r="AM167" s="170">
        <v>995307.5</v>
      </c>
      <c r="AN167" s="170">
        <v>1035019.12</v>
      </c>
      <c r="AO167" s="170">
        <v>974114.75</v>
      </c>
      <c r="AP167" s="170">
        <v>1009954.12</v>
      </c>
      <c r="AQ167" s="170">
        <v>976307.19</v>
      </c>
      <c r="AR167" s="170">
        <v>1040198.5</v>
      </c>
      <c r="AS167" s="170">
        <v>990160.88</v>
      </c>
      <c r="AT167" s="170">
        <v>1019554.75</v>
      </c>
      <c r="AU167" s="170">
        <v>1040079.19</v>
      </c>
      <c r="AV167" s="170">
        <v>983072.12</v>
      </c>
      <c r="AW167" s="170">
        <v>1032402.06</v>
      </c>
      <c r="AX167" s="170">
        <v>1001498.94</v>
      </c>
      <c r="AY167" s="170">
        <v>990100.69</v>
      </c>
      <c r="AZ167" s="170">
        <v>1010383.56</v>
      </c>
      <c r="BA167" s="170">
        <v>929653.75</v>
      </c>
      <c r="BB167" s="170">
        <v>947159.06</v>
      </c>
      <c r="BC167" s="170">
        <v>861316.69</v>
      </c>
      <c r="BD167" s="170">
        <v>146272.97</v>
      </c>
      <c r="BE167" s="170">
        <v>918960.44</v>
      </c>
      <c r="BF167" s="170">
        <v>950409.62</v>
      </c>
      <c r="BG167" s="170">
        <v>979646.81</v>
      </c>
      <c r="BH167" s="170">
        <v>895999.69</v>
      </c>
      <c r="BI167" s="170">
        <v>949991.62</v>
      </c>
      <c r="BJ167" s="170">
        <v>926526.5</v>
      </c>
      <c r="BK167" s="170">
        <v>940386.25</v>
      </c>
      <c r="BL167" s="170">
        <v>1028535.94</v>
      </c>
      <c r="BM167" s="170">
        <v>942858.94</v>
      </c>
      <c r="BN167" s="170">
        <v>958584.69</v>
      </c>
      <c r="BO167" s="170">
        <v>920077.69</v>
      </c>
      <c r="BP167" s="170">
        <v>976896.25</v>
      </c>
      <c r="BQ167" s="170">
        <v>931656.69</v>
      </c>
      <c r="BR167" s="170">
        <v>1001287.69</v>
      </c>
      <c r="BS167" s="170">
        <v>1006707.5</v>
      </c>
      <c r="BT167" s="170">
        <v>945008.38</v>
      </c>
      <c r="BU167" s="170">
        <v>980400.5</v>
      </c>
      <c r="BV167" s="170">
        <v>1016236.81</v>
      </c>
      <c r="BW167" s="170">
        <v>1016490.81</v>
      </c>
      <c r="BX167" s="170">
        <v>1074749.25</v>
      </c>
      <c r="BY167" s="170">
        <v>985364.5</v>
      </c>
      <c r="BZ167" s="170">
        <v>1067888.75</v>
      </c>
      <c r="CA167" s="170">
        <v>1005718.62</v>
      </c>
      <c r="CB167" s="170">
        <v>1009645</v>
      </c>
      <c r="CC167" s="170">
        <v>970085.94</v>
      </c>
      <c r="CD167" s="170">
        <v>1070396.75</v>
      </c>
      <c r="CE167" s="170">
        <v>1057793.25</v>
      </c>
      <c r="CF167" s="170">
        <v>1012392.56</v>
      </c>
      <c r="CG167" s="170">
        <v>1072673.75</v>
      </c>
      <c r="CH167" s="170">
        <v>1054261.3799999999</v>
      </c>
      <c r="CI167" s="170">
        <v>1081248.3799999999</v>
      </c>
      <c r="CJ167" s="170">
        <v>1117129.75</v>
      </c>
      <c r="CK167" s="170">
        <v>1047820.19</v>
      </c>
      <c r="CL167" s="170">
        <v>1117612.1200000001</v>
      </c>
      <c r="CM167" s="170">
        <v>836857.38</v>
      </c>
      <c r="CN167" s="170">
        <v>398062.91</v>
      </c>
      <c r="CO167" s="170">
        <v>1016458.5</v>
      </c>
      <c r="CP167" s="170">
        <v>1066872.8799999999</v>
      </c>
      <c r="CQ167" s="170">
        <v>1069660.75</v>
      </c>
      <c r="CR167" s="170">
        <v>1034873.25</v>
      </c>
      <c r="CS167" s="170">
        <v>1077450.75</v>
      </c>
      <c r="CT167" s="170">
        <v>1064326.75</v>
      </c>
      <c r="CU167" s="170">
        <v>1081707.25</v>
      </c>
      <c r="CV167" s="170">
        <v>1112996.8799999999</v>
      </c>
      <c r="CW167" s="170">
        <v>1006659.81</v>
      </c>
      <c r="CX167" s="170">
        <v>1115539.8799999999</v>
      </c>
      <c r="CY167" s="170">
        <v>1044139.31</v>
      </c>
      <c r="CZ167" s="170">
        <v>1067750.25</v>
      </c>
      <c r="DA167" s="170">
        <v>1028211.06</v>
      </c>
      <c r="DB167" s="170">
        <v>1060875.3799999999</v>
      </c>
      <c r="DC167" s="170">
        <v>1075699.1200000001</v>
      </c>
      <c r="DD167" s="170">
        <v>1029990</v>
      </c>
      <c r="DE167" s="170">
        <v>1076692.6200000001</v>
      </c>
      <c r="DF167" s="170">
        <v>1070244.3799999999</v>
      </c>
      <c r="DG167" s="170">
        <v>1069758.5</v>
      </c>
      <c r="DH167" s="170">
        <v>1112074</v>
      </c>
      <c r="DI167" s="170">
        <v>1007114.44</v>
      </c>
      <c r="DJ167" s="170">
        <v>1113351.6200000001</v>
      </c>
      <c r="DK167" s="170">
        <v>1038251.31</v>
      </c>
      <c r="DL167" s="170">
        <v>1052928</v>
      </c>
      <c r="DM167" s="170">
        <v>1015905.44</v>
      </c>
      <c r="DN167" s="170">
        <v>1074791</v>
      </c>
      <c r="DO167" s="170">
        <v>1072689.8799999999</v>
      </c>
      <c r="DP167" s="170">
        <v>1006612.81</v>
      </c>
      <c r="DQ167" s="170">
        <v>1070940.8799999999</v>
      </c>
      <c r="DR167" s="170">
        <v>1068897.6200000001</v>
      </c>
      <c r="DS167" s="170">
        <v>1072503.8799999999</v>
      </c>
      <c r="DT167" s="170">
        <v>1108788.5</v>
      </c>
      <c r="DU167" s="170">
        <v>1004539.06</v>
      </c>
      <c r="DV167" s="170">
        <v>1107372.8799999999</v>
      </c>
      <c r="DW167" s="170">
        <v>487746.62</v>
      </c>
      <c r="DX167" s="170">
        <v>0</v>
      </c>
      <c r="DY167" s="170">
        <v>943523.38</v>
      </c>
      <c r="DZ167" s="170">
        <v>1069273.1200000001</v>
      </c>
      <c r="EA167" s="170">
        <v>1064455.3799999999</v>
      </c>
      <c r="EB167" s="170">
        <v>1012574.12</v>
      </c>
      <c r="EC167" s="170">
        <v>1062928.5</v>
      </c>
      <c r="ED167" s="170">
        <v>1055305.1200000001</v>
      </c>
      <c r="EE167" s="170">
        <v>1063973.1200000001</v>
      </c>
      <c r="EF167" s="170">
        <v>1097808.75</v>
      </c>
      <c r="EG167" s="170">
        <v>1031259.94</v>
      </c>
      <c r="EH167" s="170">
        <v>1101302.8799999999</v>
      </c>
      <c r="EI167" s="170">
        <v>1031226.06</v>
      </c>
      <c r="EJ167" s="170">
        <v>1035856.81</v>
      </c>
      <c r="EK167" s="170">
        <v>994778.38</v>
      </c>
      <c r="EL167" s="170">
        <v>1060002.25</v>
      </c>
      <c r="EM167" s="170">
        <v>1057963.1200000001</v>
      </c>
      <c r="EN167" s="170">
        <v>1017575.56</v>
      </c>
      <c r="EO167" s="170">
        <v>1056419</v>
      </c>
      <c r="EP167" s="170">
        <v>1048233.62</v>
      </c>
      <c r="EQ167" s="170">
        <v>1066977.3799999999</v>
      </c>
      <c r="ER167" s="170">
        <v>1084071.1200000001</v>
      </c>
      <c r="ES167" s="170">
        <v>983141.88</v>
      </c>
      <c r="ET167" s="170">
        <v>1086491.75</v>
      </c>
      <c r="EU167" s="170">
        <v>1002033.88</v>
      </c>
      <c r="EV167" s="170">
        <v>1041633.19</v>
      </c>
      <c r="EW167" s="170">
        <v>972722.06</v>
      </c>
      <c r="EX167" s="170">
        <v>1051910.8799999999</v>
      </c>
      <c r="EY167" s="170">
        <v>1057705.75</v>
      </c>
      <c r="EZ167" s="170">
        <v>1005705</v>
      </c>
      <c r="FA167" s="170">
        <v>1052100.1200000001</v>
      </c>
      <c r="FB167" s="170">
        <v>1040174.81</v>
      </c>
      <c r="FC167" s="170">
        <v>1049651.3799999999</v>
      </c>
      <c r="FD167" s="170">
        <v>1065861.3799999999</v>
      </c>
      <c r="FE167" s="170">
        <v>968038.75</v>
      </c>
      <c r="FF167" s="170">
        <v>1062979.6200000001</v>
      </c>
      <c r="FG167" s="170">
        <v>96020.34</v>
      </c>
      <c r="FH167" s="170">
        <v>964044.25</v>
      </c>
      <c r="FI167" s="170">
        <v>963970.19</v>
      </c>
      <c r="FJ167" s="170">
        <v>1048460.75</v>
      </c>
      <c r="FK167" s="170">
        <v>1045925.5</v>
      </c>
      <c r="FL167" s="170">
        <v>984342.62</v>
      </c>
      <c r="FM167" s="170">
        <v>1051487.6200000001</v>
      </c>
      <c r="FN167" s="170">
        <v>1023795.12</v>
      </c>
      <c r="FO167" s="170">
        <v>1039871.12</v>
      </c>
      <c r="FP167" s="170">
        <v>1059504.75</v>
      </c>
      <c r="FQ167" s="170">
        <v>960003.44</v>
      </c>
      <c r="FR167" s="170">
        <v>1052448.3799999999</v>
      </c>
      <c r="FS167" s="170">
        <v>955341</v>
      </c>
      <c r="FT167" s="170">
        <v>987136.69</v>
      </c>
      <c r="FU167" s="170">
        <v>956149.12</v>
      </c>
      <c r="FV167" s="170">
        <v>1039982.38</v>
      </c>
      <c r="FW167" s="170">
        <v>1013604.19</v>
      </c>
      <c r="FX167" s="170">
        <v>956469.12</v>
      </c>
      <c r="FY167" s="170">
        <v>1028820.56</v>
      </c>
      <c r="FZ167" s="170">
        <v>1016695.44</v>
      </c>
      <c r="GA167" s="170">
        <v>1039319.19</v>
      </c>
    </row>
    <row r="168" spans="2:183" s="41" customFormat="1">
      <c r="B168" s="171" t="s">
        <v>6</v>
      </c>
      <c r="C168" s="172" t="s">
        <v>270</v>
      </c>
      <c r="D168" s="455">
        <v>10.950551526776282</v>
      </c>
      <c r="E168" s="456">
        <v>10.965825410324793</v>
      </c>
      <c r="F168" s="456">
        <v>10.976985091016239</v>
      </c>
      <c r="G168" s="456">
        <v>10.957149675377796</v>
      </c>
      <c r="H168" s="456">
        <v>10.958808922681465</v>
      </c>
      <c r="I168" s="456">
        <v>10.982272972526564</v>
      </c>
      <c r="J168" s="456">
        <v>10.978276406231796</v>
      </c>
      <c r="K168" s="456">
        <v>10.979431719191451</v>
      </c>
      <c r="L168" s="456">
        <v>10.983548408429591</v>
      </c>
      <c r="M168" s="456">
        <v>10.965378839447476</v>
      </c>
      <c r="N168" s="456">
        <v>10.971887026286609</v>
      </c>
      <c r="O168" s="456">
        <v>10.994098158003768</v>
      </c>
      <c r="P168" s="456">
        <v>10.954939378329653</v>
      </c>
      <c r="Q168" s="456">
        <v>10.963882601600531</v>
      </c>
      <c r="R168" s="456">
        <v>11.00779785259472</v>
      </c>
      <c r="S168" s="456">
        <v>10.949169146040386</v>
      </c>
      <c r="T168" s="456">
        <v>10.972640347147266</v>
      </c>
      <c r="U168" s="456">
        <v>10.976511318733872</v>
      </c>
      <c r="V168" s="456">
        <v>10.980872396978269</v>
      </c>
      <c r="W168" s="456">
        <v>10.986095663153575</v>
      </c>
      <c r="X168" s="456">
        <v>10.987687479242776</v>
      </c>
      <c r="Y168" s="456">
        <v>10.963864296271449</v>
      </c>
      <c r="Z168" s="456">
        <v>10.97302921495022</v>
      </c>
      <c r="AA168" s="456">
        <v>10.999009851565445</v>
      </c>
      <c r="AB168" s="456">
        <v>10.876418276602269</v>
      </c>
      <c r="AC168" s="456">
        <v>10.87700025236829</v>
      </c>
      <c r="AD168" s="456">
        <v>10.901104279488528</v>
      </c>
      <c r="AE168" s="456">
        <v>10.899547709366793</v>
      </c>
      <c r="AF168" s="456">
        <v>10.869305721127979</v>
      </c>
      <c r="AG168" s="456">
        <v>10.884440830542987</v>
      </c>
      <c r="AH168" s="456">
        <v>10.880532631323772</v>
      </c>
      <c r="AI168" s="456">
        <v>10.88530854361432</v>
      </c>
      <c r="AJ168" s="456">
        <v>10.890558083779164</v>
      </c>
      <c r="AK168" s="456">
        <v>10.868502186412453</v>
      </c>
      <c r="AL168" s="456">
        <v>10.884203061089854</v>
      </c>
      <c r="AM168" s="456">
        <v>10.90544775219959</v>
      </c>
      <c r="AN168" s="456">
        <v>10.923338786107037</v>
      </c>
      <c r="AO168" s="456">
        <v>10.919639797465665</v>
      </c>
      <c r="AP168" s="456">
        <v>10.948438210224115</v>
      </c>
      <c r="AQ168" s="456">
        <v>10.949812588322379</v>
      </c>
      <c r="AR168" s="456">
        <v>10.915700802749058</v>
      </c>
      <c r="AS168" s="456">
        <v>10.931582503477665</v>
      </c>
      <c r="AT168" s="456">
        <v>10.940554398247631</v>
      </c>
      <c r="AU168" s="456">
        <v>10.920407837777933</v>
      </c>
      <c r="AV168" s="456">
        <v>10.943207694191509</v>
      </c>
      <c r="AW168" s="456">
        <v>10.923064389558613</v>
      </c>
      <c r="AX168" s="456">
        <v>10.924330686330119</v>
      </c>
      <c r="AY168" s="456">
        <v>10.966780569284174</v>
      </c>
      <c r="AZ168" s="456">
        <v>11.016701521472232</v>
      </c>
      <c r="BA168" s="456">
        <v>10.994377178998359</v>
      </c>
      <c r="BB168" s="456">
        <v>11.105706459926505</v>
      </c>
      <c r="BC168" s="456">
        <v>11.100271540914139</v>
      </c>
      <c r="BD168" s="456">
        <v>11.177821335778695</v>
      </c>
      <c r="BE168" s="456">
        <v>11.106335839114355</v>
      </c>
      <c r="BF168" s="456">
        <v>11.111353481031157</v>
      </c>
      <c r="BG168" s="456">
        <v>11.06873007192749</v>
      </c>
      <c r="BH168" s="456">
        <v>11.140395011687472</v>
      </c>
      <c r="BI168" s="456">
        <v>11.108284748775155</v>
      </c>
      <c r="BJ168" s="456">
        <v>11.09931597105755</v>
      </c>
      <c r="BK168" s="456">
        <v>11.112025244659556</v>
      </c>
      <c r="BL168" s="456">
        <v>10.992977352158437</v>
      </c>
      <c r="BM168" s="456">
        <v>10.976596908863153</v>
      </c>
      <c r="BN168" s="456">
        <v>11.088339012930046</v>
      </c>
      <c r="BO168" s="456">
        <v>11.104271042023703</v>
      </c>
      <c r="BP168" s="456">
        <v>11.072682253943857</v>
      </c>
      <c r="BQ168" s="456">
        <v>11.08719136022849</v>
      </c>
      <c r="BR168" s="456">
        <v>11.037147352303174</v>
      </c>
      <c r="BS168" s="456">
        <v>11.034128050611711</v>
      </c>
      <c r="BT168" s="456">
        <v>11.070079188435678</v>
      </c>
      <c r="BU168" s="456">
        <v>11.07441917784792</v>
      </c>
      <c r="BV168" s="456">
        <v>10.982781908570194</v>
      </c>
      <c r="BW168" s="456">
        <v>11.009586712732972</v>
      </c>
      <c r="BX168" s="456">
        <v>10.951072946067393</v>
      </c>
      <c r="BY168" s="456">
        <v>10.938625373551863</v>
      </c>
      <c r="BZ168" s="456">
        <v>10.955289452896581</v>
      </c>
      <c r="CA168" s="456">
        <v>10.999756428318232</v>
      </c>
      <c r="CB168" s="456">
        <v>11.038980208130607</v>
      </c>
      <c r="CC168" s="456">
        <v>11.041269519690417</v>
      </c>
      <c r="CD168" s="456">
        <v>10.964146701219949</v>
      </c>
      <c r="CE168" s="456">
        <v>10.976853302727731</v>
      </c>
      <c r="CF168" s="456">
        <v>10.992318783930511</v>
      </c>
      <c r="CG168" s="456">
        <v>10.961331925877634</v>
      </c>
      <c r="CH168" s="456">
        <v>10.947677881619937</v>
      </c>
      <c r="CI168" s="456">
        <v>10.958251558050341</v>
      </c>
      <c r="CJ168" s="456">
        <v>10.918960326846575</v>
      </c>
      <c r="CK168" s="456">
        <v>10.915862490702214</v>
      </c>
      <c r="CL168" s="456">
        <v>10.916632837453726</v>
      </c>
      <c r="CM168" s="456">
        <v>10.950763936142371</v>
      </c>
      <c r="CN168" s="456">
        <v>11.012336016820205</v>
      </c>
      <c r="CO168" s="456">
        <v>10.982329234825075</v>
      </c>
      <c r="CP168" s="456">
        <v>10.971430569410021</v>
      </c>
      <c r="CQ168" s="456">
        <v>10.970678076781976</v>
      </c>
      <c r="CR168" s="456">
        <v>10.969380021623454</v>
      </c>
      <c r="CS168" s="456">
        <v>10.961533179101835</v>
      </c>
      <c r="CT168" s="456">
        <v>10.935463073319086</v>
      </c>
      <c r="CU168" s="456">
        <v>10.958236502626839</v>
      </c>
      <c r="CV168" s="456">
        <v>10.919977630171795</v>
      </c>
      <c r="CW168" s="456">
        <v>10.919853622342607</v>
      </c>
      <c r="CX168" s="456">
        <v>10.91849048529903</v>
      </c>
      <c r="CY168" s="456">
        <v>10.956915997691381</v>
      </c>
      <c r="CZ168" s="456">
        <v>10.962101680027031</v>
      </c>
      <c r="DA168" s="456">
        <v>10.969924890643338</v>
      </c>
      <c r="DB168" s="456">
        <v>10.978305520428668</v>
      </c>
      <c r="DC168" s="456">
        <v>10.963656117820925</v>
      </c>
      <c r="DD168" s="456">
        <v>10.972748966633997</v>
      </c>
      <c r="DE168" s="456">
        <v>10.96095706190993</v>
      </c>
      <c r="DF168" s="456">
        <v>10.92956005800535</v>
      </c>
      <c r="DG168" s="456">
        <v>10.967270173568037</v>
      </c>
      <c r="DH168" s="456">
        <v>10.920780508882364</v>
      </c>
      <c r="DI168" s="456">
        <v>10.918863092798706</v>
      </c>
      <c r="DJ168" s="456">
        <v>10.918872994670762</v>
      </c>
      <c r="DK168" s="456">
        <v>10.957913117816547</v>
      </c>
      <c r="DL168" s="456">
        <v>10.978545121308708</v>
      </c>
      <c r="DM168" s="456">
        <v>10.983711456125935</v>
      </c>
      <c r="DN168" s="456">
        <v>10.963250159635562</v>
      </c>
      <c r="DO168" s="456">
        <v>10.966137144559422</v>
      </c>
      <c r="DP168" s="456">
        <v>10.997867428546456</v>
      </c>
      <c r="DQ168" s="456">
        <v>10.967384720125258</v>
      </c>
      <c r="DR168" s="456">
        <v>10.93210624284078</v>
      </c>
      <c r="DS168" s="456">
        <v>10.963270671695952</v>
      </c>
      <c r="DT168" s="456">
        <v>10.92340043623123</v>
      </c>
      <c r="DU168" s="456">
        <v>10.922321987752689</v>
      </c>
      <c r="DV168" s="456">
        <v>10.92353025893958</v>
      </c>
      <c r="DW168" s="456">
        <v>10.951836732860903</v>
      </c>
      <c r="DX168" s="456" t="e">
        <v>#DIV/0!</v>
      </c>
      <c r="DY168" s="456">
        <v>10.9889377274019</v>
      </c>
      <c r="DZ168" s="456">
        <v>10.967827342179277</v>
      </c>
      <c r="EA168" s="456">
        <v>10.970170397745893</v>
      </c>
      <c r="EB168" s="456">
        <v>10.988086205399775</v>
      </c>
      <c r="EC168" s="456">
        <v>10.971396172593426</v>
      </c>
      <c r="ED168" s="456">
        <v>10.946467232329939</v>
      </c>
      <c r="EE168" s="456">
        <v>10.972890088878531</v>
      </c>
      <c r="EF168" s="456">
        <v>10.824274558523383</v>
      </c>
      <c r="EG168" s="456">
        <v>10.820559757244064</v>
      </c>
      <c r="EH168" s="456">
        <v>10.820233872853494</v>
      </c>
      <c r="EI168" s="456">
        <v>10.855239689256617</v>
      </c>
      <c r="EJ168" s="456">
        <v>10.890251982278816</v>
      </c>
      <c r="EK168" s="456">
        <v>10.898575529164294</v>
      </c>
      <c r="EL168" s="456">
        <v>10.867693798250921</v>
      </c>
      <c r="EM168" s="456">
        <v>10.869878701076136</v>
      </c>
      <c r="EN168" s="456">
        <v>10.87548425710194</v>
      </c>
      <c r="EO168" s="456">
        <v>10.872870802070789</v>
      </c>
      <c r="EP168" s="456">
        <v>10.843758676694218</v>
      </c>
      <c r="EQ168" s="456">
        <v>10.858959681466477</v>
      </c>
      <c r="ER168" s="456">
        <v>10.895210130594247</v>
      </c>
      <c r="ES168" s="456">
        <v>10.888568099659768</v>
      </c>
      <c r="ET168" s="456">
        <v>10.885054851475228</v>
      </c>
      <c r="EU168" s="456">
        <v>10.942579391080242</v>
      </c>
      <c r="EV168" s="456">
        <v>10.934289178379853</v>
      </c>
      <c r="EW168" s="456">
        <v>10.980539362879011</v>
      </c>
      <c r="EX168" s="456">
        <v>10.930647685353561</v>
      </c>
      <c r="EY168" s="456">
        <v>10.918388150356442</v>
      </c>
      <c r="EZ168" s="456">
        <v>10.93894798668668</v>
      </c>
      <c r="FA168" s="456">
        <v>10.928662155733159</v>
      </c>
      <c r="FB168" s="456">
        <v>10.908788593841766</v>
      </c>
      <c r="FC168" s="456">
        <v>10.93434805838881</v>
      </c>
      <c r="FD168" s="456">
        <v>10.960037857151157</v>
      </c>
      <c r="FE168" s="456">
        <v>10.955473103579399</v>
      </c>
      <c r="FF168" s="456">
        <v>10.960699724688341</v>
      </c>
      <c r="FG168" s="456">
        <v>11.073477719346801</v>
      </c>
      <c r="FH168" s="456">
        <v>11.048964493650576</v>
      </c>
      <c r="FI168" s="456">
        <v>11.049003386899349</v>
      </c>
      <c r="FJ168" s="456">
        <v>10.983429851806665</v>
      </c>
      <c r="FK168" s="456">
        <v>10.987189453227586</v>
      </c>
      <c r="FL168" s="456">
        <v>11.024108186807034</v>
      </c>
      <c r="FM168" s="456">
        <v>10.978406478327964</v>
      </c>
      <c r="FN168" s="456">
        <v>10.977036141082712</v>
      </c>
      <c r="FO168" s="456">
        <v>10.992643741344862</v>
      </c>
      <c r="FP168" s="456">
        <v>10.96375870525782</v>
      </c>
      <c r="FQ168" s="456">
        <v>10.962297141134503</v>
      </c>
      <c r="FR168" s="456">
        <v>10.973315445691206</v>
      </c>
      <c r="FS168" s="456">
        <v>11.063590040532716</v>
      </c>
      <c r="FT168" s="456">
        <v>11.060231145869514</v>
      </c>
      <c r="FU168" s="456">
        <v>11.060396076253934</v>
      </c>
      <c r="FV168" s="456">
        <v>10.991867782501073</v>
      </c>
      <c r="FW168" s="456">
        <v>11.027530634290365</v>
      </c>
      <c r="FX168" s="456">
        <v>11.060515287478607</v>
      </c>
      <c r="FY168" s="456">
        <v>11.005500072740967</v>
      </c>
      <c r="FZ168" s="456">
        <v>10.982041521743826</v>
      </c>
      <c r="GA168" s="456">
        <v>10.991921885080325</v>
      </c>
    </row>
    <row r="169" spans="2:183">
      <c r="B169" s="96" t="s">
        <v>6</v>
      </c>
      <c r="C169" s="166" t="s">
        <v>37</v>
      </c>
      <c r="D169" s="99">
        <v>2498183.75</v>
      </c>
      <c r="E169" s="87">
        <v>2220646.5</v>
      </c>
      <c r="F169" s="87">
        <v>2423376</v>
      </c>
      <c r="G169" s="87">
        <v>2383593</v>
      </c>
      <c r="H169" s="87">
        <v>2466101.25</v>
      </c>
      <c r="I169" s="87">
        <v>2333806</v>
      </c>
      <c r="J169" s="87">
        <v>2425540.75</v>
      </c>
      <c r="K169" s="87">
        <v>2424327</v>
      </c>
      <c r="L169" s="87">
        <v>2331841.5</v>
      </c>
      <c r="M169" s="87">
        <v>2450146.5</v>
      </c>
      <c r="N169" s="87">
        <v>2361663.75</v>
      </c>
      <c r="O169" s="87">
        <v>2392438.75</v>
      </c>
      <c r="P169" s="87">
        <v>2566225.5</v>
      </c>
      <c r="Q169" s="87">
        <v>2292750</v>
      </c>
      <c r="R169" s="87">
        <v>2430772.5</v>
      </c>
      <c r="S169" s="87">
        <v>333474.59000000003</v>
      </c>
      <c r="T169" s="87">
        <v>485084.15999999997</v>
      </c>
      <c r="U169" s="87">
        <v>2407864.5</v>
      </c>
      <c r="V169" s="87">
        <v>2494972.5</v>
      </c>
      <c r="W169" s="87">
        <v>2478509.5</v>
      </c>
      <c r="X169" s="87">
        <v>2391965</v>
      </c>
      <c r="Y169" s="87">
        <v>2520716.75</v>
      </c>
      <c r="Z169" s="87">
        <v>2430425.25</v>
      </c>
      <c r="AA169" s="87">
        <v>2447969.75</v>
      </c>
      <c r="AB169" s="87">
        <v>2614634</v>
      </c>
      <c r="AC169" s="87">
        <v>2366488</v>
      </c>
      <c r="AD169" s="87">
        <v>2554028.5</v>
      </c>
      <c r="AE169" s="87">
        <v>2468719.75</v>
      </c>
      <c r="AF169" s="87">
        <v>2619001.75</v>
      </c>
      <c r="AG169" s="87">
        <v>2501323.5</v>
      </c>
      <c r="AH169" s="87">
        <v>2601373</v>
      </c>
      <c r="AI169" s="87">
        <v>2594009.25</v>
      </c>
      <c r="AJ169" s="87">
        <v>2494147.25</v>
      </c>
      <c r="AK169" s="87">
        <v>2624521.75</v>
      </c>
      <c r="AL169" s="87">
        <v>2516320.25</v>
      </c>
      <c r="AM169" s="87">
        <v>2530073.75</v>
      </c>
      <c r="AN169" s="87">
        <v>2747972.5</v>
      </c>
      <c r="AO169" s="87">
        <v>2586271</v>
      </c>
      <c r="AP169" s="87">
        <v>2681425.25</v>
      </c>
      <c r="AQ169" s="87">
        <v>2592092.75</v>
      </c>
      <c r="AR169" s="87">
        <v>2761723.25</v>
      </c>
      <c r="AS169" s="87">
        <v>2628874.25</v>
      </c>
      <c r="AT169" s="87">
        <v>2706914</v>
      </c>
      <c r="AU169" s="87">
        <v>2761407.25</v>
      </c>
      <c r="AV169" s="87">
        <v>2610053.5</v>
      </c>
      <c r="AW169" s="87">
        <v>2741024</v>
      </c>
      <c r="AX169" s="87">
        <v>2658977.25</v>
      </c>
      <c r="AY169" s="87">
        <v>2628715.25</v>
      </c>
      <c r="AZ169" s="87">
        <v>2816950.5</v>
      </c>
      <c r="BA169" s="87">
        <v>2591875.25</v>
      </c>
      <c r="BB169" s="87">
        <v>2640681.5</v>
      </c>
      <c r="BC169" s="87">
        <v>2401352.5</v>
      </c>
      <c r="BD169" s="87">
        <v>407809.09</v>
      </c>
      <c r="BE169" s="87">
        <v>2562062.75</v>
      </c>
      <c r="BF169" s="87">
        <v>2649743.75</v>
      </c>
      <c r="BG169" s="87">
        <v>2731256.75</v>
      </c>
      <c r="BH169" s="87">
        <v>2498049</v>
      </c>
      <c r="BI169" s="87">
        <v>2648578.5</v>
      </c>
      <c r="BJ169" s="87">
        <v>2583157.5</v>
      </c>
      <c r="BK169" s="87">
        <v>2621798.5</v>
      </c>
      <c r="BL169" s="87">
        <v>2953952.75</v>
      </c>
      <c r="BM169" s="87">
        <v>2707889.25</v>
      </c>
      <c r="BN169" s="87">
        <v>2753053.75</v>
      </c>
      <c r="BO169" s="87">
        <v>2642462</v>
      </c>
      <c r="BP169" s="87">
        <v>2805644.5</v>
      </c>
      <c r="BQ169" s="87">
        <v>2675717.5</v>
      </c>
      <c r="BR169" s="87">
        <v>2875697</v>
      </c>
      <c r="BS169" s="87">
        <v>2891262.75</v>
      </c>
      <c r="BT169" s="87">
        <v>2714062.75</v>
      </c>
      <c r="BU169" s="87">
        <v>2815709</v>
      </c>
      <c r="BV169" s="87">
        <v>2918630</v>
      </c>
      <c r="BW169" s="87">
        <v>2919359.75</v>
      </c>
      <c r="BX169" s="87">
        <v>3179106.75</v>
      </c>
      <c r="BY169" s="87">
        <v>2914706</v>
      </c>
      <c r="BZ169" s="87">
        <v>3158813.5</v>
      </c>
      <c r="CA169" s="87">
        <v>2974915</v>
      </c>
      <c r="CB169" s="87">
        <v>2986530.25</v>
      </c>
      <c r="CC169" s="87">
        <v>2869514.5</v>
      </c>
      <c r="CD169" s="87">
        <v>3166232.25</v>
      </c>
      <c r="CE169" s="87">
        <v>3128951.5</v>
      </c>
      <c r="CF169" s="87">
        <v>2994656.5</v>
      </c>
      <c r="CG169" s="87">
        <v>3172968.5</v>
      </c>
      <c r="CH169" s="87">
        <v>3118504.5</v>
      </c>
      <c r="CI169" s="87">
        <v>3198331.25</v>
      </c>
      <c r="CJ169" s="87">
        <v>3469802.5</v>
      </c>
      <c r="CK169" s="87">
        <v>3254525.75</v>
      </c>
      <c r="CL169" s="87">
        <v>3471299.75</v>
      </c>
      <c r="CM169" s="87">
        <v>2599275.75</v>
      </c>
      <c r="CN169" s="87">
        <v>1236381.6200000001</v>
      </c>
      <c r="CO169" s="87">
        <v>3157116.25</v>
      </c>
      <c r="CP169" s="87">
        <v>3313703.5</v>
      </c>
      <c r="CQ169" s="87">
        <v>3322362.25</v>
      </c>
      <c r="CR169" s="87">
        <v>3214312.5</v>
      </c>
      <c r="CS169" s="87">
        <v>3346558.25</v>
      </c>
      <c r="CT169" s="87">
        <v>3305796.25</v>
      </c>
      <c r="CU169" s="87">
        <v>3359777.5</v>
      </c>
      <c r="CV169" s="87">
        <v>3560471.5</v>
      </c>
      <c r="CW169" s="87">
        <v>3220299.5</v>
      </c>
      <c r="CX169" s="87">
        <v>3568606.5</v>
      </c>
      <c r="CY169" s="87">
        <v>3340197.25</v>
      </c>
      <c r="CZ169" s="87">
        <v>3415729.25</v>
      </c>
      <c r="DA169" s="87">
        <v>3289242.75</v>
      </c>
      <c r="DB169" s="87">
        <v>3393736</v>
      </c>
      <c r="DC169" s="87">
        <v>3441157.25</v>
      </c>
      <c r="DD169" s="87">
        <v>3294933</v>
      </c>
      <c r="DE169" s="87">
        <v>3444334.75</v>
      </c>
      <c r="DF169" s="87">
        <v>3423706.25</v>
      </c>
      <c r="DG169" s="87">
        <v>3422152.75</v>
      </c>
      <c r="DH169" s="87">
        <v>3699865.75</v>
      </c>
      <c r="DI169" s="87">
        <v>3350665.25</v>
      </c>
      <c r="DJ169" s="87">
        <v>3704117.75</v>
      </c>
      <c r="DK169" s="87">
        <v>3454258.25</v>
      </c>
      <c r="DL169" s="87">
        <v>3503088.5</v>
      </c>
      <c r="DM169" s="87">
        <v>3379915</v>
      </c>
      <c r="DN169" s="87">
        <v>3575825.75</v>
      </c>
      <c r="DO169" s="87">
        <v>3568835.25</v>
      </c>
      <c r="DP169" s="87">
        <v>3348998.5</v>
      </c>
      <c r="DQ169" s="87">
        <v>3563015.75</v>
      </c>
      <c r="DR169" s="87">
        <v>3556218.25</v>
      </c>
      <c r="DS169" s="87">
        <v>3568217.5</v>
      </c>
      <c r="DT169" s="87">
        <v>3872991.75</v>
      </c>
      <c r="DU169" s="87">
        <v>3508849</v>
      </c>
      <c r="DV169" s="87">
        <v>3868049.25</v>
      </c>
      <c r="DW169" s="87">
        <v>1703697.5</v>
      </c>
      <c r="DX169" s="87">
        <v>0</v>
      </c>
      <c r="DY169" s="87">
        <v>3295724</v>
      </c>
      <c r="DZ169" s="87">
        <v>3734965.5</v>
      </c>
      <c r="EA169" s="87">
        <v>3718138.5</v>
      </c>
      <c r="EB169" s="87">
        <v>3536917</v>
      </c>
      <c r="EC169" s="87">
        <v>3712804</v>
      </c>
      <c r="ED169" s="87">
        <v>3686176.25</v>
      </c>
      <c r="EE169" s="87">
        <v>3716453.75</v>
      </c>
      <c r="EF169" s="87">
        <v>3911499</v>
      </c>
      <c r="EG169" s="87">
        <v>3674382.5</v>
      </c>
      <c r="EH169" s="87">
        <v>3923947.5</v>
      </c>
      <c r="EI169" s="87">
        <v>3674263.25</v>
      </c>
      <c r="EJ169" s="87">
        <v>3690760.25</v>
      </c>
      <c r="EK169" s="87">
        <v>3544398.5</v>
      </c>
      <c r="EL169" s="87">
        <v>3776793</v>
      </c>
      <c r="EM169" s="87">
        <v>3769527.5</v>
      </c>
      <c r="EN169" s="87">
        <v>3625626</v>
      </c>
      <c r="EO169" s="87">
        <v>3764025.25</v>
      </c>
      <c r="EP169" s="87">
        <v>3734862</v>
      </c>
      <c r="EQ169" s="87">
        <v>3801645</v>
      </c>
      <c r="ER169" s="87">
        <v>4210526</v>
      </c>
      <c r="ES169" s="87">
        <v>3818517.25</v>
      </c>
      <c r="ET169" s="87">
        <v>4219928.5</v>
      </c>
      <c r="EU169" s="87">
        <v>3891895</v>
      </c>
      <c r="EV169" s="87">
        <v>4045698.75</v>
      </c>
      <c r="EW169" s="87">
        <v>3778049.25</v>
      </c>
      <c r="EX169" s="87">
        <v>4085616</v>
      </c>
      <c r="EY169" s="87">
        <v>4108123.5</v>
      </c>
      <c r="EZ169" s="87">
        <v>3906153.5</v>
      </c>
      <c r="FA169" s="87">
        <v>4086350.75</v>
      </c>
      <c r="FB169" s="87">
        <v>4040032.25</v>
      </c>
      <c r="FC169" s="87">
        <v>4076839.5</v>
      </c>
      <c r="FD169" s="87">
        <v>4760138.5</v>
      </c>
      <c r="FE169" s="87">
        <v>4323262.5</v>
      </c>
      <c r="FF169" s="87">
        <v>4747269</v>
      </c>
      <c r="FG169" s="87">
        <v>428826.91</v>
      </c>
      <c r="FH169" s="87">
        <v>4305424</v>
      </c>
      <c r="FI169" s="87">
        <v>4305092.5</v>
      </c>
      <c r="FJ169" s="87">
        <v>4682428</v>
      </c>
      <c r="FK169" s="87">
        <v>4671105</v>
      </c>
      <c r="FL169" s="87">
        <v>4396076.5</v>
      </c>
      <c r="FM169" s="87">
        <v>4695944.5</v>
      </c>
      <c r="FN169" s="87">
        <v>4572271</v>
      </c>
      <c r="FO169" s="87">
        <v>4644065.5</v>
      </c>
      <c r="FP169" s="87">
        <v>5111043.5</v>
      </c>
      <c r="FQ169" s="87">
        <v>4631049</v>
      </c>
      <c r="FR169" s="87">
        <v>5077004</v>
      </c>
      <c r="FS169" s="87">
        <v>4608562</v>
      </c>
      <c r="FT169" s="87">
        <v>4761942.5</v>
      </c>
      <c r="FU169" s="87">
        <v>4612459.5</v>
      </c>
      <c r="FV169" s="87">
        <v>5016869</v>
      </c>
      <c r="FW169" s="87">
        <v>4889622</v>
      </c>
      <c r="FX169" s="87">
        <v>4614003.5</v>
      </c>
      <c r="FY169" s="87">
        <v>4963025.5</v>
      </c>
      <c r="FZ169" s="87">
        <v>4904532.5</v>
      </c>
      <c r="GA169" s="87">
        <v>5013671</v>
      </c>
    </row>
    <row r="170" spans="2:183">
      <c r="B170" s="171" t="s">
        <v>6</v>
      </c>
      <c r="C170" s="172" t="s">
        <v>271</v>
      </c>
      <c r="D170" s="81">
        <v>2.3399951191554393</v>
      </c>
      <c r="E170" s="82">
        <v>2.3399964018803923</v>
      </c>
      <c r="F170" s="82">
        <v>2.3399962249154731</v>
      </c>
      <c r="G170" s="82">
        <v>2.3399958126164409</v>
      </c>
      <c r="H170" s="82">
        <v>2.3399962322483558</v>
      </c>
      <c r="I170" s="82">
        <v>2.3399950059914465</v>
      </c>
      <c r="J170" s="82">
        <v>2.3399954761812238</v>
      </c>
      <c r="K170" s="82">
        <v>2.3399960237015804</v>
      </c>
      <c r="L170" s="82">
        <v>2.3399954951021429</v>
      </c>
      <c r="M170" s="82">
        <v>2.3399957401253357</v>
      </c>
      <c r="N170" s="82">
        <v>2.3399953926639321</v>
      </c>
      <c r="O170" s="82">
        <v>2.3399960685103447</v>
      </c>
      <c r="P170" s="82">
        <v>2.4099988206505945</v>
      </c>
      <c r="Q170" s="82">
        <v>2.409998220947775</v>
      </c>
      <c r="R170" s="82">
        <v>2.4099978605425298</v>
      </c>
      <c r="S170" s="82">
        <v>2.4099996372077954</v>
      </c>
      <c r="T170" s="82">
        <v>2.4099977782185125</v>
      </c>
      <c r="U170" s="82">
        <v>2.4099976371085576</v>
      </c>
      <c r="V170" s="82">
        <v>2.4099979252538684</v>
      </c>
      <c r="W170" s="82">
        <v>2.4099976294893279</v>
      </c>
      <c r="X170" s="82">
        <v>2.4099970558714707</v>
      </c>
      <c r="Y170" s="82">
        <v>2.4099973967000015</v>
      </c>
      <c r="Z170" s="82">
        <v>2.4099975086175802</v>
      </c>
      <c r="AA170" s="82">
        <v>2.4099972311270546</v>
      </c>
      <c r="AB170" s="82">
        <v>2.5420038655534078</v>
      </c>
      <c r="AC170" s="82">
        <v>2.5420038320915515</v>
      </c>
      <c r="AD170" s="82">
        <v>2.5420030714897344</v>
      </c>
      <c r="AE170" s="82">
        <v>2.5420018503426016</v>
      </c>
      <c r="AF170" s="82">
        <v>2.5420029059373559</v>
      </c>
      <c r="AG170" s="82">
        <v>2.5420034868403243</v>
      </c>
      <c r="AH170" s="82">
        <v>2.5420033922915386</v>
      </c>
      <c r="AI170" s="82">
        <v>2.5420039668839802</v>
      </c>
      <c r="AJ170" s="82">
        <v>2.5420031538954246</v>
      </c>
      <c r="AK170" s="82">
        <v>2.5420030930724948</v>
      </c>
      <c r="AL170" s="82">
        <v>2.5420033811615661</v>
      </c>
      <c r="AM170" s="82">
        <v>2.5420020948299897</v>
      </c>
      <c r="AN170" s="82">
        <v>2.6549968468215353</v>
      </c>
      <c r="AO170" s="82">
        <v>2.6549962414592327</v>
      </c>
      <c r="AP170" s="82">
        <v>2.654997090362877</v>
      </c>
      <c r="AQ170" s="82">
        <v>2.6549970916428469</v>
      </c>
      <c r="AR170" s="82">
        <v>2.6549963780951424</v>
      </c>
      <c r="AS170" s="82">
        <v>2.6549970849181599</v>
      </c>
      <c r="AT170" s="82">
        <v>2.6549962128076006</v>
      </c>
      <c r="AU170" s="82">
        <v>2.6549971161330514</v>
      </c>
      <c r="AV170" s="82">
        <v>2.6549969701103922</v>
      </c>
      <c r="AW170" s="82">
        <v>2.6549966395843883</v>
      </c>
      <c r="AX170" s="82">
        <v>2.6549975679455038</v>
      </c>
      <c r="AY170" s="82">
        <v>2.6549978972340682</v>
      </c>
      <c r="AZ170" s="82">
        <v>2.788001123058653</v>
      </c>
      <c r="BA170" s="82">
        <v>2.7880006400232347</v>
      </c>
      <c r="BB170" s="82">
        <v>2.7880021545694764</v>
      </c>
      <c r="BC170" s="82">
        <v>2.788001820793697</v>
      </c>
      <c r="BD170" s="82">
        <v>2.7880003393655031</v>
      </c>
      <c r="BE170" s="82">
        <v>2.7880011352828205</v>
      </c>
      <c r="BF170" s="82">
        <v>2.7880018196785508</v>
      </c>
      <c r="BG170" s="82">
        <v>2.7880014737147971</v>
      </c>
      <c r="BH170" s="82">
        <v>2.7880020806703629</v>
      </c>
      <c r="BI170" s="82">
        <v>2.7880019615330922</v>
      </c>
      <c r="BJ170" s="82">
        <v>2.7880017463073101</v>
      </c>
      <c r="BK170" s="82">
        <v>2.7880017386472846</v>
      </c>
      <c r="BL170" s="82">
        <v>2.8719975988393758</v>
      </c>
      <c r="BM170" s="82">
        <v>2.871998275797226</v>
      </c>
      <c r="BN170" s="82">
        <v>2.8719984563909531</v>
      </c>
      <c r="BO170" s="82">
        <v>2.8719987765380988</v>
      </c>
      <c r="BP170" s="82">
        <v>2.8719984338152593</v>
      </c>
      <c r="BQ170" s="82">
        <v>2.8719994486381033</v>
      </c>
      <c r="BR170" s="82">
        <v>2.8719987559219868</v>
      </c>
      <c r="BS170" s="82">
        <v>2.871998817928743</v>
      </c>
      <c r="BT170" s="82">
        <v>2.8719986059806155</v>
      </c>
      <c r="BU170" s="82">
        <v>2.8719987392907287</v>
      </c>
      <c r="BV170" s="82">
        <v>2.8719979155252209</v>
      </c>
      <c r="BW170" s="82">
        <v>2.87199817379559</v>
      </c>
      <c r="BX170" s="82">
        <v>2.9579985750164517</v>
      </c>
      <c r="BY170" s="82">
        <v>2.9579977764573413</v>
      </c>
      <c r="BZ170" s="82">
        <v>2.957998667932404</v>
      </c>
      <c r="CA170" s="82">
        <v>2.9579993258949506</v>
      </c>
      <c r="CB170" s="82">
        <v>2.9580003367520269</v>
      </c>
      <c r="CC170" s="82">
        <v>2.9580002984065517</v>
      </c>
      <c r="CD170" s="82">
        <v>2.9579987513975543</v>
      </c>
      <c r="CE170" s="82">
        <v>2.9579991175024043</v>
      </c>
      <c r="CF170" s="82">
        <v>2.9579993159965534</v>
      </c>
      <c r="CG170" s="82">
        <v>2.9579995781569188</v>
      </c>
      <c r="CH170" s="82">
        <v>2.9579993720342865</v>
      </c>
      <c r="CI170" s="82">
        <v>2.9579986515216792</v>
      </c>
      <c r="CJ170" s="82">
        <v>3.1059977589890519</v>
      </c>
      <c r="CK170" s="82">
        <v>3.105996411464452</v>
      </c>
      <c r="CL170" s="82">
        <v>3.1059968730475109</v>
      </c>
      <c r="CM170" s="82">
        <v>3.1059960897996741</v>
      </c>
      <c r="CN170" s="82">
        <v>3.1059955322137403</v>
      </c>
      <c r="CO170" s="82">
        <v>3.1059962113554072</v>
      </c>
      <c r="CP170" s="82">
        <v>3.1059965644641752</v>
      </c>
      <c r="CQ170" s="82">
        <v>3.1059962235690146</v>
      </c>
      <c r="CR170" s="82">
        <v>3.1059963140413571</v>
      </c>
      <c r="CS170" s="82">
        <v>3.1059964921830532</v>
      </c>
      <c r="CT170" s="82">
        <v>3.1059975237867508</v>
      </c>
      <c r="CU170" s="82">
        <v>3.1059951756817754</v>
      </c>
      <c r="CV170" s="82">
        <v>3.1989950412080224</v>
      </c>
      <c r="CW170" s="82">
        <v>3.1989948024248629</v>
      </c>
      <c r="CX170" s="82">
        <v>3.1989950014158168</v>
      </c>
      <c r="CY170" s="82">
        <v>3.1989957834266387</v>
      </c>
      <c r="CZ170" s="82">
        <v>3.1989964413494634</v>
      </c>
      <c r="DA170" s="82">
        <v>3.1989956906318433</v>
      </c>
      <c r="DB170" s="82">
        <v>3.198995908454394</v>
      </c>
      <c r="DC170" s="82">
        <v>3.1989960631370598</v>
      </c>
      <c r="DD170" s="82">
        <v>3.1989951358751054</v>
      </c>
      <c r="DE170" s="82">
        <v>3.1989954105936005</v>
      </c>
      <c r="DF170" s="82">
        <v>3.1989948407858031</v>
      </c>
      <c r="DG170" s="82">
        <v>3.1989956144307339</v>
      </c>
      <c r="DH170" s="82">
        <v>3.3269960002661692</v>
      </c>
      <c r="DI170" s="82">
        <v>3.3269955398514592</v>
      </c>
      <c r="DJ170" s="82">
        <v>3.3269972248300133</v>
      </c>
      <c r="DK170" s="82">
        <v>3.3269962837802725</v>
      </c>
      <c r="DL170" s="82">
        <v>3.3269971925905666</v>
      </c>
      <c r="DM170" s="82">
        <v>3.3269976386778675</v>
      </c>
      <c r="DN170" s="82">
        <v>3.3269963648746592</v>
      </c>
      <c r="DO170" s="82">
        <v>3.3269962889926772</v>
      </c>
      <c r="DP170" s="82">
        <v>3.3269976963635104</v>
      </c>
      <c r="DQ170" s="82">
        <v>3.3269957441534963</v>
      </c>
      <c r="DR170" s="82">
        <v>3.3269961345783514</v>
      </c>
      <c r="DS170" s="82">
        <v>3.326997287879276</v>
      </c>
      <c r="DT170" s="82">
        <v>3.4929941553325996</v>
      </c>
      <c r="DU170" s="82">
        <v>3.4929940902447334</v>
      </c>
      <c r="DV170" s="82">
        <v>3.4929961893233292</v>
      </c>
      <c r="DW170" s="82">
        <v>3.4929970401435075</v>
      </c>
      <c r="DX170" s="82" t="e">
        <v>#DIV/0!</v>
      </c>
      <c r="DY170" s="82">
        <v>3.4929966441319134</v>
      </c>
      <c r="DZ170" s="82">
        <v>3.4929948486874891</v>
      </c>
      <c r="EA170" s="82">
        <v>3.4929961084888315</v>
      </c>
      <c r="EB170" s="82">
        <v>3.4929956534934945</v>
      </c>
      <c r="EC170" s="82">
        <v>3.4929950603450748</v>
      </c>
      <c r="ED170" s="82">
        <v>3.4929957034606254</v>
      </c>
      <c r="EE170" s="82">
        <v>3.4929959038814813</v>
      </c>
      <c r="EF170" s="82">
        <v>3.5630058514290397</v>
      </c>
      <c r="EG170" s="82">
        <v>3.5630032327252041</v>
      </c>
      <c r="EH170" s="82">
        <v>3.5630048474948151</v>
      </c>
      <c r="EI170" s="82">
        <v>3.5630046529274093</v>
      </c>
      <c r="EJ170" s="82">
        <v>3.563002351647425</v>
      </c>
      <c r="EK170" s="82">
        <v>3.5630031485002718</v>
      </c>
      <c r="EL170" s="82">
        <v>3.5630047011692665</v>
      </c>
      <c r="EM170" s="82">
        <v>3.5630046347929403</v>
      </c>
      <c r="EN170" s="82">
        <v>3.5630042058006972</v>
      </c>
      <c r="EO170" s="82">
        <v>3.5630041205241483</v>
      </c>
      <c r="EP170" s="82">
        <v>3.5630053537111319</v>
      </c>
      <c r="EQ170" s="82">
        <v>3.5630043066142605</v>
      </c>
      <c r="ER170" s="82">
        <v>3.8839942530707758</v>
      </c>
      <c r="ES170" s="82">
        <v>3.8839940884219071</v>
      </c>
      <c r="ET170" s="82">
        <v>3.8839949774123919</v>
      </c>
      <c r="EU170" s="82">
        <v>3.8839954193963981</v>
      </c>
      <c r="EV170" s="82">
        <v>3.8839956222977112</v>
      </c>
      <c r="EW170" s="82">
        <v>3.8839966783522928</v>
      </c>
      <c r="EX170" s="82">
        <v>3.8839944311632184</v>
      </c>
      <c r="EY170" s="82">
        <v>3.88399467432223</v>
      </c>
      <c r="EZ170" s="82">
        <v>3.8839953067748496</v>
      </c>
      <c r="FA170" s="82">
        <v>3.8839941867889909</v>
      </c>
      <c r="FB170" s="82">
        <v>3.8839935472000131</v>
      </c>
      <c r="FC170" s="82">
        <v>3.8839938456518777</v>
      </c>
      <c r="FD170" s="82">
        <v>4.4660014794794431</v>
      </c>
      <c r="FE170" s="82">
        <v>4.466001490126299</v>
      </c>
      <c r="FF170" s="82">
        <v>4.4660018975716573</v>
      </c>
      <c r="FG170" s="82">
        <v>4.4660007452587651</v>
      </c>
      <c r="FH170" s="82">
        <v>4.4660024682476971</v>
      </c>
      <c r="FI170" s="82">
        <v>4.466001692438228</v>
      </c>
      <c r="FJ170" s="82">
        <v>4.4660021846311366</v>
      </c>
      <c r="FK170" s="82">
        <v>4.466001641608317</v>
      </c>
      <c r="FL170" s="82">
        <v>4.4660023966045479</v>
      </c>
      <c r="FM170" s="82">
        <v>4.46600075044155</v>
      </c>
      <c r="FN170" s="82">
        <v>4.4660019477334485</v>
      </c>
      <c r="FO170" s="82">
        <v>4.4660010367438607</v>
      </c>
      <c r="FP170" s="82">
        <v>4.8239930023909752</v>
      </c>
      <c r="FQ170" s="82">
        <v>4.8239920890283479</v>
      </c>
      <c r="FR170" s="82">
        <v>4.8239933629809002</v>
      </c>
      <c r="FS170" s="82">
        <v>4.8239968765079695</v>
      </c>
      <c r="FT170" s="82">
        <v>4.8239950436853887</v>
      </c>
      <c r="FU170" s="82">
        <v>4.8239959683276181</v>
      </c>
      <c r="FV170" s="82">
        <v>4.8239942295945433</v>
      </c>
      <c r="FW170" s="82">
        <v>4.8239954493479358</v>
      </c>
      <c r="FX170" s="82">
        <v>4.8239963042403291</v>
      </c>
      <c r="FY170" s="82">
        <v>4.8239952553047729</v>
      </c>
      <c r="FZ170" s="82">
        <v>4.8239938009360994</v>
      </c>
      <c r="GA170" s="82">
        <v>4.8239954079939587</v>
      </c>
    </row>
    <row r="171" spans="2:183">
      <c r="B171" s="96" t="s">
        <v>6</v>
      </c>
      <c r="C171" s="166" t="s">
        <v>38</v>
      </c>
      <c r="D171" s="173">
        <v>136100.38</v>
      </c>
      <c r="E171" s="174">
        <v>120811.62</v>
      </c>
      <c r="F171" s="174">
        <v>131706.85999999999</v>
      </c>
      <c r="G171" s="174">
        <v>129779.23</v>
      </c>
      <c r="H171" s="174">
        <v>134251.22</v>
      </c>
      <c r="I171" s="174">
        <v>126777.87</v>
      </c>
      <c r="J171" s="174">
        <v>131809.04999999999</v>
      </c>
      <c r="K171" s="174">
        <v>131729.20000000001</v>
      </c>
      <c r="L171" s="174">
        <v>126656.39</v>
      </c>
      <c r="M171" s="174">
        <v>133302.75</v>
      </c>
      <c r="N171" s="174">
        <v>128412.57</v>
      </c>
      <c r="O171" s="174">
        <v>129823.07</v>
      </c>
      <c r="P171" s="174">
        <v>139385.26999999999</v>
      </c>
      <c r="Q171" s="174">
        <v>124429.81</v>
      </c>
      <c r="R171" s="174">
        <v>131394.20000000001</v>
      </c>
      <c r="S171" s="174">
        <v>18122.32</v>
      </c>
      <c r="T171" s="174">
        <v>26304.99</v>
      </c>
      <c r="U171" s="174">
        <v>130526.86</v>
      </c>
      <c r="V171" s="174">
        <v>135195.16</v>
      </c>
      <c r="W171" s="174">
        <v>134239.23000000001</v>
      </c>
      <c r="X171" s="174">
        <v>129533.14</v>
      </c>
      <c r="Y171" s="174">
        <v>136802.06</v>
      </c>
      <c r="Z171" s="174">
        <v>131791.69</v>
      </c>
      <c r="AA171" s="174">
        <v>132429.57999999999</v>
      </c>
      <c r="AB171" s="174">
        <v>139394.76999999999</v>
      </c>
      <c r="AC171" s="174">
        <v>126158.55</v>
      </c>
      <c r="AD171" s="174">
        <v>135855.39000000001</v>
      </c>
      <c r="AE171" s="174">
        <v>171699.47</v>
      </c>
      <c r="AF171" s="174">
        <v>182658.28</v>
      </c>
      <c r="AG171" s="174">
        <v>174208.38</v>
      </c>
      <c r="AH171" s="174">
        <v>181241.55</v>
      </c>
      <c r="AI171" s="174">
        <v>180649.19</v>
      </c>
      <c r="AJ171" s="174">
        <v>173611</v>
      </c>
      <c r="AK171" s="174">
        <v>183056.78</v>
      </c>
      <c r="AL171" s="174">
        <v>175256.67</v>
      </c>
      <c r="AM171" s="174">
        <v>175871.42</v>
      </c>
      <c r="AN171" s="174">
        <v>186663.45</v>
      </c>
      <c r="AO171" s="174">
        <v>175739</v>
      </c>
      <c r="AP171" s="174">
        <v>181725.5</v>
      </c>
      <c r="AQ171" s="174">
        <v>175649.22</v>
      </c>
      <c r="AR171" s="174">
        <v>187728.81</v>
      </c>
      <c r="AS171" s="174">
        <v>178438.73</v>
      </c>
      <c r="AT171" s="174">
        <v>183585.12</v>
      </c>
      <c r="AU171" s="174">
        <v>187626.34</v>
      </c>
      <c r="AV171" s="174">
        <v>176973.02</v>
      </c>
      <c r="AW171" s="174">
        <v>186196.14</v>
      </c>
      <c r="AX171" s="174">
        <v>180601.78</v>
      </c>
      <c r="AY171" s="174">
        <v>177855.23</v>
      </c>
      <c r="AZ171" s="174">
        <v>184986.67</v>
      </c>
      <c r="BA171" s="174">
        <v>170551.78</v>
      </c>
      <c r="BB171" s="174">
        <v>172021.41</v>
      </c>
      <c r="BC171" s="174">
        <v>156507.48000000001</v>
      </c>
      <c r="BD171" s="174">
        <v>26394.47</v>
      </c>
      <c r="BE171" s="174">
        <v>166890.57999999999</v>
      </c>
      <c r="BF171" s="174">
        <v>172524.03</v>
      </c>
      <c r="BG171" s="174">
        <v>178516.14</v>
      </c>
      <c r="BH171" s="174">
        <v>162223.26999999999</v>
      </c>
      <c r="BI171" s="174">
        <v>172495.84</v>
      </c>
      <c r="BJ171" s="174">
        <v>168371.08</v>
      </c>
      <c r="BK171" s="174">
        <v>170694.27</v>
      </c>
      <c r="BL171" s="174">
        <v>193488.34</v>
      </c>
      <c r="BM171" s="174">
        <v>177635.44</v>
      </c>
      <c r="BN171" s="174">
        <v>178778.22</v>
      </c>
      <c r="BO171" s="174">
        <v>171350.36</v>
      </c>
      <c r="BP171" s="174">
        <v>182451.02</v>
      </c>
      <c r="BQ171" s="174">
        <v>173774.06</v>
      </c>
      <c r="BR171" s="174">
        <v>187608.61</v>
      </c>
      <c r="BS171" s="174">
        <v>188675.64</v>
      </c>
      <c r="BT171" s="174">
        <v>176537</v>
      </c>
      <c r="BU171" s="174">
        <v>183076.78</v>
      </c>
      <c r="BV171" s="174">
        <v>191352.12</v>
      </c>
      <c r="BW171" s="174">
        <v>190933.98</v>
      </c>
      <c r="BX171" s="174">
        <v>208255.16</v>
      </c>
      <c r="BY171" s="174">
        <v>191152.25</v>
      </c>
      <c r="BZ171" s="174">
        <v>206846.14</v>
      </c>
      <c r="CA171" s="174">
        <v>194016.5</v>
      </c>
      <c r="CB171" s="174">
        <v>194081.88</v>
      </c>
      <c r="CC171" s="174">
        <v>186438.86</v>
      </c>
      <c r="CD171" s="174">
        <v>207164.41</v>
      </c>
      <c r="CE171" s="174">
        <v>204488.12</v>
      </c>
      <c r="CF171" s="174">
        <v>195436.12</v>
      </c>
      <c r="CG171" s="174">
        <v>207658.41</v>
      </c>
      <c r="CH171" s="174">
        <v>204348.52</v>
      </c>
      <c r="CI171" s="174">
        <v>209377.2</v>
      </c>
      <c r="CJ171" s="174">
        <v>222833.72</v>
      </c>
      <c r="CK171" s="174">
        <v>209067.83</v>
      </c>
      <c r="CL171" s="174">
        <v>222977.44</v>
      </c>
      <c r="CM171" s="174">
        <v>166442.97</v>
      </c>
      <c r="CN171" s="174">
        <v>78728.28</v>
      </c>
      <c r="CO171" s="174">
        <v>201582.88</v>
      </c>
      <c r="CP171" s="174">
        <v>211791.22</v>
      </c>
      <c r="CQ171" s="174">
        <v>212359.22</v>
      </c>
      <c r="CR171" s="174">
        <v>205477.17</v>
      </c>
      <c r="CS171" s="174">
        <v>214084.2</v>
      </c>
      <c r="CT171" s="174">
        <v>211980.64</v>
      </c>
      <c r="CU171" s="174">
        <v>214994.62</v>
      </c>
      <c r="CV171" s="174">
        <v>227900.06</v>
      </c>
      <c r="CW171" s="174">
        <v>206128.59</v>
      </c>
      <c r="CX171" s="174">
        <v>228451.91</v>
      </c>
      <c r="CY171" s="174">
        <v>213079.84</v>
      </c>
      <c r="CZ171" s="174">
        <v>217795.05</v>
      </c>
      <c r="DA171" s="174">
        <v>209580.48</v>
      </c>
      <c r="DB171" s="174">
        <v>216073.42</v>
      </c>
      <c r="DC171" s="174">
        <v>219385.38</v>
      </c>
      <c r="DD171" s="174">
        <v>209889.05</v>
      </c>
      <c r="DE171" s="174">
        <v>219642.06</v>
      </c>
      <c r="DF171" s="174">
        <v>218953.83</v>
      </c>
      <c r="DG171" s="174">
        <v>218101.91</v>
      </c>
      <c r="DH171" s="174">
        <v>233906.02</v>
      </c>
      <c r="DI171" s="174">
        <v>211866.75</v>
      </c>
      <c r="DJ171" s="174">
        <v>234215.66</v>
      </c>
      <c r="DK171" s="174">
        <v>217638.66</v>
      </c>
      <c r="DL171" s="174">
        <v>220300.36</v>
      </c>
      <c r="DM171" s="174">
        <v>212454.28</v>
      </c>
      <c r="DN171" s="174">
        <v>225188.44</v>
      </c>
      <c r="DO171" s="174">
        <v>224689.08</v>
      </c>
      <c r="DP171" s="174">
        <v>210239.98</v>
      </c>
      <c r="DQ171" s="174">
        <v>224297.17</v>
      </c>
      <c r="DR171" s="174">
        <v>224591.69</v>
      </c>
      <c r="DS171" s="174">
        <v>224708.81</v>
      </c>
      <c r="DT171" s="174">
        <v>239553.48</v>
      </c>
      <c r="DU171" s="174">
        <v>217051.89</v>
      </c>
      <c r="DV171" s="174">
        <v>239244.78</v>
      </c>
      <c r="DW171" s="174">
        <v>105103.97</v>
      </c>
      <c r="DX171" s="174">
        <v>0</v>
      </c>
      <c r="DY171" s="174">
        <v>202632.33</v>
      </c>
      <c r="DZ171" s="174">
        <v>230080.45</v>
      </c>
      <c r="EA171" s="174">
        <v>228994.88</v>
      </c>
      <c r="EB171" s="174">
        <v>217478.59</v>
      </c>
      <c r="EC171" s="174">
        <v>228640.88</v>
      </c>
      <c r="ED171" s="174">
        <v>227517.98</v>
      </c>
      <c r="EE171" s="174">
        <v>228834.39</v>
      </c>
      <c r="EF171" s="174">
        <v>245844.34</v>
      </c>
      <c r="EG171" s="174">
        <v>231020.62</v>
      </c>
      <c r="EH171" s="174">
        <v>246718.91</v>
      </c>
      <c r="EI171" s="174">
        <v>230275.02</v>
      </c>
      <c r="EJ171" s="174">
        <v>230565.41</v>
      </c>
      <c r="EK171" s="174">
        <v>221252.94</v>
      </c>
      <c r="EL171" s="174">
        <v>236429.56</v>
      </c>
      <c r="EM171" s="174">
        <v>235927.3</v>
      </c>
      <c r="EN171" s="174">
        <v>226803.78</v>
      </c>
      <c r="EO171" s="174">
        <v>235518.12</v>
      </c>
      <c r="EP171" s="174">
        <v>234320.64000000001</v>
      </c>
      <c r="EQ171" s="174">
        <v>238176.75</v>
      </c>
      <c r="ER171" s="174">
        <v>247754.22</v>
      </c>
      <c r="ES171" s="174">
        <v>224824.84</v>
      </c>
      <c r="ET171" s="174">
        <v>248539.08</v>
      </c>
      <c r="EU171" s="174">
        <v>228014.09</v>
      </c>
      <c r="EV171" s="174">
        <v>237204.64</v>
      </c>
      <c r="EW171" s="174">
        <v>220578.98</v>
      </c>
      <c r="EX171" s="174">
        <v>239624.91</v>
      </c>
      <c r="EY171" s="174">
        <v>241215.53</v>
      </c>
      <c r="EZ171" s="174">
        <v>228925.38</v>
      </c>
      <c r="FA171" s="174">
        <v>239711.58</v>
      </c>
      <c r="FB171" s="174">
        <v>237426.19</v>
      </c>
      <c r="FC171" s="174">
        <v>239029.23</v>
      </c>
      <c r="FD171" s="174">
        <v>248959.31</v>
      </c>
      <c r="FE171" s="174">
        <v>226204.5</v>
      </c>
      <c r="FF171" s="174">
        <v>248271.17</v>
      </c>
      <c r="FG171" s="174">
        <v>22198.28</v>
      </c>
      <c r="FH171" s="174">
        <v>223364.95</v>
      </c>
      <c r="FI171" s="174">
        <v>223347.05</v>
      </c>
      <c r="FJ171" s="174">
        <v>244373.36</v>
      </c>
      <c r="FK171" s="174">
        <v>243699.03</v>
      </c>
      <c r="FL171" s="174">
        <v>228582.28</v>
      </c>
      <c r="FM171" s="174">
        <v>245191.05</v>
      </c>
      <c r="FN171" s="174">
        <v>238763.28</v>
      </c>
      <c r="FO171" s="174">
        <v>242168.22</v>
      </c>
      <c r="FP171" s="174">
        <v>254348.86</v>
      </c>
      <c r="FQ171" s="174">
        <v>230492.97</v>
      </c>
      <c r="FR171" s="174">
        <v>252434.86</v>
      </c>
      <c r="FS171" s="174">
        <v>227273.28</v>
      </c>
      <c r="FT171" s="174">
        <v>234908.78</v>
      </c>
      <c r="FU171" s="174">
        <v>227531.22</v>
      </c>
      <c r="FV171" s="174">
        <v>249023.75</v>
      </c>
      <c r="FW171" s="174">
        <v>241922.55</v>
      </c>
      <c r="FX171" s="174">
        <v>227604.91</v>
      </c>
      <c r="FY171" s="174">
        <v>246045.92</v>
      </c>
      <c r="FZ171" s="174">
        <v>243665.56</v>
      </c>
      <c r="GA171" s="174">
        <v>248863.72</v>
      </c>
    </row>
    <row r="172" spans="2:183">
      <c r="B172" s="171" t="s">
        <v>6</v>
      </c>
      <c r="C172" s="172" t="s">
        <v>39</v>
      </c>
      <c r="D172" s="81">
        <v>1.3960015590862935</v>
      </c>
      <c r="E172" s="82">
        <v>1.3960012109839013</v>
      </c>
      <c r="F172" s="82">
        <v>1.3960013058344938</v>
      </c>
      <c r="G172" s="82">
        <v>1.396001118270437</v>
      </c>
      <c r="H172" s="82">
        <v>1.3960013892297263</v>
      </c>
      <c r="I172" s="82">
        <v>1.3960014314815834</v>
      </c>
      <c r="J172" s="82">
        <v>1.3960013344771707</v>
      </c>
      <c r="K172" s="82">
        <v>1.3960013480031115</v>
      </c>
      <c r="L172" s="82">
        <v>1.396001124239485</v>
      </c>
      <c r="M172" s="82">
        <v>1.3960011100755061</v>
      </c>
      <c r="N172" s="82">
        <v>1.3960012393190269</v>
      </c>
      <c r="O172" s="82">
        <v>1.3960011781102473</v>
      </c>
      <c r="P172" s="82">
        <v>1.4339990816909274</v>
      </c>
      <c r="Q172" s="82">
        <v>1.4339989535698481</v>
      </c>
      <c r="R172" s="82">
        <v>1.4339994449282256</v>
      </c>
      <c r="S172" s="82">
        <v>1.4340001266063176</v>
      </c>
      <c r="T172" s="82">
        <v>1.4339989533248292</v>
      </c>
      <c r="U172" s="82">
        <v>1.4339988172218907</v>
      </c>
      <c r="V172" s="82">
        <v>1.4339991520858275</v>
      </c>
      <c r="W172" s="82">
        <v>1.433999025763846</v>
      </c>
      <c r="X172" s="82">
        <v>1.4339991143584634</v>
      </c>
      <c r="Y172" s="82">
        <v>1.4339988888772419</v>
      </c>
      <c r="Z172" s="82">
        <v>1.4339991295359338</v>
      </c>
      <c r="AA172" s="82">
        <v>1.4339997957764712</v>
      </c>
      <c r="AB172" s="82">
        <v>1.4740006767545388</v>
      </c>
      <c r="AC172" s="82">
        <v>1.4740008085132237</v>
      </c>
      <c r="AD172" s="82">
        <v>1.4740007327939622</v>
      </c>
      <c r="AE172" s="82">
        <v>1.9269990572602187</v>
      </c>
      <c r="AF172" s="82">
        <v>1.926998702381078</v>
      </c>
      <c r="AG172" s="82">
        <v>1.9269987972875975</v>
      </c>
      <c r="AH172" s="82">
        <v>1.9269986964907317</v>
      </c>
      <c r="AI172" s="82">
        <v>1.9269988956374746</v>
      </c>
      <c r="AJ172" s="82">
        <v>1.9269984682664771</v>
      </c>
      <c r="AK172" s="82">
        <v>1.9269986673095021</v>
      </c>
      <c r="AL172" s="82">
        <v>1.9269986145929543</v>
      </c>
      <c r="AM172" s="82">
        <v>1.9269990248392082</v>
      </c>
      <c r="AN172" s="82">
        <v>1.9700004221502223</v>
      </c>
      <c r="AO172" s="82">
        <v>1.9700005347078653</v>
      </c>
      <c r="AP172" s="82">
        <v>1.9700007837703386</v>
      </c>
      <c r="AQ172" s="82">
        <v>1.9700008972432201</v>
      </c>
      <c r="AR172" s="82">
        <v>1.9700004585818238</v>
      </c>
      <c r="AS172" s="82">
        <v>1.970000772814591</v>
      </c>
      <c r="AT172" s="82">
        <v>1.97000013198783</v>
      </c>
      <c r="AU172" s="82">
        <v>1.9700001438444197</v>
      </c>
      <c r="AV172" s="82">
        <v>1.9700004452657123</v>
      </c>
      <c r="AW172" s="82">
        <v>1.9700003565541804</v>
      </c>
      <c r="AX172" s="82">
        <v>1.9700006544788167</v>
      </c>
      <c r="AY172" s="82">
        <v>1.9700009304200847</v>
      </c>
      <c r="AZ172" s="82">
        <v>2.016999295634899</v>
      </c>
      <c r="BA172" s="82">
        <v>2.0169989072485843</v>
      </c>
      <c r="BB172" s="82">
        <v>2.0169994301513263</v>
      </c>
      <c r="BC172" s="82">
        <v>2.0169997242061908</v>
      </c>
      <c r="BD172" s="82">
        <v>2.017000611340364</v>
      </c>
      <c r="BE172" s="82">
        <v>2.0169995890841408</v>
      </c>
      <c r="BF172" s="82">
        <v>2.0169992400771615</v>
      </c>
      <c r="BG172" s="82">
        <v>2.0169993378964994</v>
      </c>
      <c r="BH172" s="82">
        <v>2.0169999253991144</v>
      </c>
      <c r="BI172" s="82">
        <v>2.016999801218414</v>
      </c>
      <c r="BJ172" s="82">
        <v>2.0169998562461067</v>
      </c>
      <c r="BK172" s="82">
        <v>2.0169999692772351</v>
      </c>
      <c r="BL172" s="82">
        <v>2.0680005985271954</v>
      </c>
      <c r="BM172" s="82">
        <v>2.0680003539114198</v>
      </c>
      <c r="BN172" s="82">
        <v>2.0680003886648666</v>
      </c>
      <c r="BO172" s="82">
        <v>2.0680001931014504</v>
      </c>
      <c r="BP172" s="82">
        <v>2.0680007435466723</v>
      </c>
      <c r="BQ172" s="82">
        <v>2.0680002380102342</v>
      </c>
      <c r="BR172" s="82">
        <v>2.0680009290144961</v>
      </c>
      <c r="BS172" s="82">
        <v>2.0680000613794149</v>
      </c>
      <c r="BT172" s="82">
        <v>2.0680013119977509</v>
      </c>
      <c r="BU172" s="82">
        <v>2.0680007848329782</v>
      </c>
      <c r="BV172" s="82">
        <v>2.0680008645844592</v>
      </c>
      <c r="BW172" s="82">
        <v>2.0680011944399408</v>
      </c>
      <c r="BX172" s="82">
        <v>2.1219995720443037</v>
      </c>
      <c r="BY172" s="82">
        <v>2.1219993738982161</v>
      </c>
      <c r="BZ172" s="82">
        <v>2.1219994460231644</v>
      </c>
      <c r="CA172" s="82">
        <v>2.1219993352363349</v>
      </c>
      <c r="CB172" s="82">
        <v>2.1219993483618298</v>
      </c>
      <c r="CC172" s="82">
        <v>2.121999317095379</v>
      </c>
      <c r="CD172" s="82">
        <v>2.1219991395822877</v>
      </c>
      <c r="CE172" s="82">
        <v>2.1219988834212966</v>
      </c>
      <c r="CF172" s="82">
        <v>2.1219991313789359</v>
      </c>
      <c r="CG172" s="82">
        <v>2.1219991252792259</v>
      </c>
      <c r="CH172" s="82">
        <v>2.1219991692627205</v>
      </c>
      <c r="CI172" s="82">
        <v>2.1219990434762255</v>
      </c>
      <c r="CJ172" s="82">
        <v>2.1780035382314709</v>
      </c>
      <c r="CK172" s="82">
        <v>2.1780031586426167</v>
      </c>
      <c r="CL172" s="82">
        <v>2.1780032624515271</v>
      </c>
      <c r="CM172" s="82">
        <v>2.178002747971735</v>
      </c>
      <c r="CN172" s="82">
        <v>2.1780031537886959</v>
      </c>
      <c r="CO172" s="82">
        <v>2.1780028956068889</v>
      </c>
      <c r="CP172" s="82">
        <v>2.1780033113604342</v>
      </c>
      <c r="CQ172" s="82">
        <v>2.1780032961446145</v>
      </c>
      <c r="CR172" s="82">
        <v>2.1780031163214688</v>
      </c>
      <c r="CS172" s="82">
        <v>2.1780030886993891</v>
      </c>
      <c r="CT172" s="82">
        <v>2.1780026302811115</v>
      </c>
      <c r="CU172" s="82">
        <v>2.1780032377081562</v>
      </c>
      <c r="CV172" s="82">
        <v>2.2360022762281329</v>
      </c>
      <c r="CW172" s="82">
        <v>2.2360026771902954</v>
      </c>
      <c r="CX172" s="82">
        <v>2.2360025404769845</v>
      </c>
      <c r="CY172" s="82">
        <v>2.2360023086205993</v>
      </c>
      <c r="CZ172" s="82">
        <v>2.2360018023939316</v>
      </c>
      <c r="DA172" s="82">
        <v>2.2360021337885416</v>
      </c>
      <c r="DB172" s="82">
        <v>2.2360025167177531</v>
      </c>
      <c r="DC172" s="82">
        <v>2.2360024461091577</v>
      </c>
      <c r="DD172" s="82">
        <v>2.2360021519580688</v>
      </c>
      <c r="DE172" s="82">
        <v>2.2360023129437296</v>
      </c>
      <c r="DF172" s="82">
        <v>2.2360024305059127</v>
      </c>
      <c r="DG172" s="82">
        <v>2.2360023989911935</v>
      </c>
      <c r="DH172" s="82">
        <v>2.2970020917009553</v>
      </c>
      <c r="DI172" s="82">
        <v>2.2970021531676283</v>
      </c>
      <c r="DJ172" s="82">
        <v>2.2970021320874254</v>
      </c>
      <c r="DK172" s="82">
        <v>2.2970021847196276</v>
      </c>
      <c r="DL172" s="82">
        <v>2.2970017346870364</v>
      </c>
      <c r="DM172" s="82">
        <v>2.2970016866323575</v>
      </c>
      <c r="DN172" s="82">
        <v>2.2970021155537057</v>
      </c>
      <c r="DO172" s="82">
        <v>2.2970024348182378</v>
      </c>
      <c r="DP172" s="82">
        <v>2.2970017918014163</v>
      </c>
      <c r="DQ172" s="82">
        <v>2.2970020110030145</v>
      </c>
      <c r="DR172" s="82">
        <v>2.2970022295859924</v>
      </c>
      <c r="DS172" s="82">
        <v>2.2970019524262217</v>
      </c>
      <c r="DT172" s="82">
        <v>2.3599979508560103</v>
      </c>
      <c r="DU172" s="82">
        <v>2.3599984560384124</v>
      </c>
      <c r="DV172" s="82">
        <v>2.359997829839704</v>
      </c>
      <c r="DW172" s="82">
        <v>2.35999896711844</v>
      </c>
      <c r="DX172" s="82" t="e">
        <v>#DIV/0!</v>
      </c>
      <c r="DY172" s="82">
        <v>2.3599988120361699</v>
      </c>
      <c r="DZ172" s="82">
        <v>2.3599982111314195</v>
      </c>
      <c r="EA172" s="82">
        <v>2.3599982686088476</v>
      </c>
      <c r="EB172" s="82">
        <v>2.3599985892872644</v>
      </c>
      <c r="EC172" s="82">
        <v>2.3599985095238232</v>
      </c>
      <c r="ED172" s="82">
        <v>2.3599981328962927</v>
      </c>
      <c r="EE172" s="82">
        <v>2.3599981642633643</v>
      </c>
      <c r="EF172" s="82">
        <v>2.4239983829778842</v>
      </c>
      <c r="EG172" s="82">
        <v>2.4239983799482925</v>
      </c>
      <c r="EH172" s="82">
        <v>2.4239982983205248</v>
      </c>
      <c r="EI172" s="82">
        <v>2.4239986104970628</v>
      </c>
      <c r="EJ172" s="82">
        <v>2.4239985575780767</v>
      </c>
      <c r="EK172" s="82">
        <v>2.4239990797142732</v>
      </c>
      <c r="EL172" s="82">
        <v>2.4239986876774968</v>
      </c>
      <c r="EM172" s="82">
        <v>2.4239986109084781</v>
      </c>
      <c r="EN172" s="82">
        <v>2.4239978197208387</v>
      </c>
      <c r="EO172" s="82">
        <v>2.4239985179238581</v>
      </c>
      <c r="EP172" s="82">
        <v>2.4239982620749587</v>
      </c>
      <c r="EQ172" s="82">
        <v>2.4239986468248471</v>
      </c>
      <c r="ER172" s="82">
        <v>2.4899974160749485</v>
      </c>
      <c r="ES172" s="82">
        <v>2.4899972533314432</v>
      </c>
      <c r="ET172" s="82">
        <v>2.4899972949957418</v>
      </c>
      <c r="EU172" s="82">
        <v>2.4899979251299524</v>
      </c>
      <c r="EV172" s="82">
        <v>2.4899975856313574</v>
      </c>
      <c r="EW172" s="82">
        <v>2.4899981938455289</v>
      </c>
      <c r="EX172" s="82">
        <v>2.4899975061048476</v>
      </c>
      <c r="EY172" s="82">
        <v>2.4899976051316246</v>
      </c>
      <c r="EZ172" s="82">
        <v>2.4899973895451284</v>
      </c>
      <c r="FA172" s="82">
        <v>2.4899976939808743</v>
      </c>
      <c r="FB172" s="82">
        <v>2.4899969586374695</v>
      </c>
      <c r="FC172" s="82">
        <v>2.4899970092438433</v>
      </c>
      <c r="FD172" s="82">
        <v>2.5599984329015006</v>
      </c>
      <c r="FE172" s="82">
        <v>2.5599980534442719</v>
      </c>
      <c r="FF172" s="82">
        <v>2.5599980408533631</v>
      </c>
      <c r="FG172" s="82">
        <v>2.5600009225943348</v>
      </c>
      <c r="FH172" s="82">
        <v>2.5599980516205934</v>
      </c>
      <c r="FI172" s="82">
        <v>2.5599985741301587</v>
      </c>
      <c r="FJ172" s="82">
        <v>2.5599982233100254</v>
      </c>
      <c r="FK172" s="82">
        <v>2.5599982141919218</v>
      </c>
      <c r="FL172" s="82">
        <v>2.5599986560645087</v>
      </c>
      <c r="FM172" s="82">
        <v>2.5599987679817242</v>
      </c>
      <c r="FN172" s="82">
        <v>2.5599977012231228</v>
      </c>
      <c r="FO172" s="82">
        <v>2.559998942884024</v>
      </c>
      <c r="FP172" s="82">
        <v>2.632002856048925</v>
      </c>
      <c r="FQ172" s="82">
        <v>2.6320035124901224</v>
      </c>
      <c r="FR172" s="82">
        <v>2.6320030520346256</v>
      </c>
      <c r="FS172" s="82">
        <v>2.632000926462073</v>
      </c>
      <c r="FT172" s="82">
        <v>2.6320016582447257</v>
      </c>
      <c r="FU172" s="82">
        <v>2.6320009716823987</v>
      </c>
      <c r="FV172" s="82">
        <v>2.6320024140241696</v>
      </c>
      <c r="FW172" s="82">
        <v>2.6320020749427275</v>
      </c>
      <c r="FX172" s="82">
        <v>2.6320009019843655</v>
      </c>
      <c r="FY172" s="82">
        <v>2.6320026015592242</v>
      </c>
      <c r="FZ172" s="82">
        <v>2.6320028516494198</v>
      </c>
      <c r="GA172" s="82">
        <v>2.6320023690417016</v>
      </c>
    </row>
    <row r="173" spans="2:183">
      <c r="B173" s="96" t="s">
        <v>6</v>
      </c>
      <c r="C173" s="166" t="s">
        <v>40</v>
      </c>
      <c r="D173" s="175">
        <v>2.75</v>
      </c>
      <c r="E173" s="176">
        <v>3.67</v>
      </c>
      <c r="F173" s="176">
        <v>2.75</v>
      </c>
      <c r="G173" s="176">
        <v>3.67</v>
      </c>
      <c r="H173" s="176">
        <v>2.75</v>
      </c>
      <c r="I173" s="176">
        <v>3.67</v>
      </c>
      <c r="J173" s="176">
        <v>3.67</v>
      </c>
      <c r="K173" s="176">
        <v>3.67</v>
      </c>
      <c r="L173" s="176">
        <v>3.67</v>
      </c>
      <c r="M173" s="176">
        <v>3.67</v>
      </c>
      <c r="N173" s="176">
        <v>2.75</v>
      </c>
      <c r="O173" s="176">
        <v>1.83</v>
      </c>
      <c r="P173" s="176">
        <v>2.75</v>
      </c>
      <c r="Q173" s="176">
        <v>2.75</v>
      </c>
      <c r="R173" s="176">
        <v>3.67</v>
      </c>
      <c r="S173" s="176">
        <v>0.92</v>
      </c>
      <c r="T173" s="176">
        <v>2</v>
      </c>
      <c r="U173" s="176">
        <v>2.75</v>
      </c>
      <c r="V173" s="176">
        <v>2.75</v>
      </c>
      <c r="W173" s="176">
        <v>1.83</v>
      </c>
      <c r="X173" s="176">
        <v>3.67</v>
      </c>
      <c r="Y173" s="176">
        <v>3.67</v>
      </c>
      <c r="Z173" s="176">
        <v>3.67</v>
      </c>
      <c r="AA173" s="176">
        <v>2.75</v>
      </c>
      <c r="AB173" s="176">
        <v>4.58</v>
      </c>
      <c r="AC173" s="176">
        <v>2.75</v>
      </c>
      <c r="AD173" s="176">
        <v>2.75</v>
      </c>
      <c r="AE173" s="176">
        <v>2.75</v>
      </c>
      <c r="AF173" s="176">
        <v>2.75</v>
      </c>
      <c r="AG173" s="176">
        <v>3.67</v>
      </c>
      <c r="AH173" s="176">
        <v>3.67</v>
      </c>
      <c r="AI173" s="176">
        <v>2.75</v>
      </c>
      <c r="AJ173" s="176">
        <v>2.75</v>
      </c>
      <c r="AK173" s="176">
        <v>1.83</v>
      </c>
      <c r="AL173" s="176">
        <v>3.67</v>
      </c>
      <c r="AM173" s="176">
        <v>2.75</v>
      </c>
      <c r="AN173" s="176">
        <v>3.67</v>
      </c>
      <c r="AO173" s="176">
        <v>2.75</v>
      </c>
      <c r="AP173" s="176">
        <v>2.75</v>
      </c>
      <c r="AQ173" s="176">
        <v>1.83</v>
      </c>
      <c r="AR173" s="176">
        <v>2.75</v>
      </c>
      <c r="AS173" s="176">
        <v>1.83</v>
      </c>
      <c r="AT173" s="176">
        <v>2.75</v>
      </c>
      <c r="AU173" s="176">
        <v>4.58</v>
      </c>
      <c r="AV173" s="176">
        <v>4.58</v>
      </c>
      <c r="AW173" s="176">
        <v>2.75</v>
      </c>
      <c r="AX173" s="176">
        <v>2.75</v>
      </c>
      <c r="AY173" s="176">
        <v>2.75</v>
      </c>
      <c r="AZ173" s="176">
        <v>3.67</v>
      </c>
      <c r="BA173" s="176">
        <v>1.83</v>
      </c>
      <c r="BB173" s="176">
        <v>3.67</v>
      </c>
      <c r="BC173" s="176">
        <v>2.75</v>
      </c>
      <c r="BD173" s="176">
        <v>1.92</v>
      </c>
      <c r="BE173" s="176">
        <v>2.75</v>
      </c>
      <c r="BF173" s="176">
        <v>3.67</v>
      </c>
      <c r="BG173" s="176">
        <v>2.75</v>
      </c>
      <c r="BH173" s="176">
        <v>2.75</v>
      </c>
      <c r="BI173" s="176">
        <v>2.75</v>
      </c>
      <c r="BJ173" s="176">
        <v>2.75</v>
      </c>
      <c r="BK173" s="176">
        <v>2.75</v>
      </c>
      <c r="BL173" s="176">
        <v>3.67</v>
      </c>
      <c r="BM173" s="176">
        <v>1.83</v>
      </c>
      <c r="BN173" s="176">
        <v>4.58</v>
      </c>
      <c r="BO173" s="176">
        <v>2.75</v>
      </c>
      <c r="BP173" s="176">
        <v>2.75</v>
      </c>
      <c r="BQ173" s="176">
        <v>4.58</v>
      </c>
      <c r="BR173" s="176">
        <v>1.83</v>
      </c>
      <c r="BS173" s="176">
        <v>1.83</v>
      </c>
      <c r="BT173" s="176">
        <v>1.83</v>
      </c>
      <c r="BU173" s="176">
        <v>3.67</v>
      </c>
      <c r="BV173" s="176">
        <v>2.75</v>
      </c>
      <c r="BW173" s="176">
        <v>2.75</v>
      </c>
      <c r="BX173" s="176">
        <v>2.75</v>
      </c>
      <c r="BY173" s="176">
        <v>2.75</v>
      </c>
      <c r="BZ173" s="176">
        <v>4.58</v>
      </c>
      <c r="CA173" s="176">
        <v>1.83</v>
      </c>
      <c r="CB173" s="176">
        <v>4.67</v>
      </c>
      <c r="CC173" s="176">
        <v>2.75</v>
      </c>
      <c r="CD173" s="176">
        <v>2.75</v>
      </c>
      <c r="CE173" s="176">
        <v>1.83</v>
      </c>
      <c r="CF173" s="176">
        <v>3.67</v>
      </c>
      <c r="CG173" s="176">
        <v>3.67</v>
      </c>
      <c r="CH173" s="176">
        <v>2.75</v>
      </c>
      <c r="CI173" s="176">
        <v>2.75</v>
      </c>
      <c r="CJ173" s="176">
        <v>2.75</v>
      </c>
      <c r="CK173" s="176">
        <v>3.67</v>
      </c>
      <c r="CL173" s="176">
        <v>1.83</v>
      </c>
      <c r="CM173" s="176">
        <v>2.75</v>
      </c>
      <c r="CN173" s="176">
        <v>1.92</v>
      </c>
      <c r="CO173" s="176">
        <v>2.75</v>
      </c>
      <c r="CP173" s="176">
        <v>2.75</v>
      </c>
      <c r="CQ173" s="176">
        <v>2.75</v>
      </c>
      <c r="CR173" s="176">
        <v>3.67</v>
      </c>
      <c r="CS173" s="176">
        <v>2.75</v>
      </c>
      <c r="CT173" s="176">
        <v>2.75</v>
      </c>
      <c r="CU173" s="176">
        <v>2.75</v>
      </c>
      <c r="CV173" s="176">
        <v>2.75</v>
      </c>
      <c r="CW173" s="176">
        <v>4.58</v>
      </c>
      <c r="CX173" s="176">
        <v>2.75</v>
      </c>
      <c r="CY173" s="176">
        <v>2.75</v>
      </c>
      <c r="CZ173" s="176">
        <v>3.67</v>
      </c>
      <c r="DA173" s="176">
        <v>2.75</v>
      </c>
      <c r="DB173" s="176">
        <v>3.67</v>
      </c>
      <c r="DC173" s="176">
        <v>2.75</v>
      </c>
      <c r="DD173" s="176">
        <v>1.83</v>
      </c>
      <c r="DE173" s="176">
        <v>1.83</v>
      </c>
      <c r="DF173" s="176">
        <v>3.67</v>
      </c>
      <c r="DG173" s="176">
        <v>2.75</v>
      </c>
      <c r="DH173" s="176">
        <v>2.75</v>
      </c>
      <c r="DI173" s="176">
        <v>2.75</v>
      </c>
      <c r="DJ173" s="176">
        <v>2.75</v>
      </c>
      <c r="DK173" s="176">
        <v>4.58</v>
      </c>
      <c r="DL173" s="176">
        <v>2.75</v>
      </c>
      <c r="DM173" s="176">
        <v>3.67</v>
      </c>
      <c r="DN173" s="176">
        <v>2.75</v>
      </c>
      <c r="DO173" s="176">
        <v>2.83</v>
      </c>
      <c r="DP173" s="176">
        <v>2.75</v>
      </c>
      <c r="DQ173" s="176">
        <v>2.75</v>
      </c>
      <c r="DR173" s="176">
        <v>2.75</v>
      </c>
      <c r="DS173" s="176">
        <v>3.67</v>
      </c>
      <c r="DT173" s="176">
        <v>2.75</v>
      </c>
      <c r="DU173" s="176">
        <v>1.83</v>
      </c>
      <c r="DV173" s="176">
        <v>3.67</v>
      </c>
      <c r="DW173" s="176">
        <v>2.75</v>
      </c>
      <c r="DX173" s="176">
        <v>0</v>
      </c>
      <c r="DY173" s="176">
        <v>3.75</v>
      </c>
      <c r="DZ173" s="176">
        <v>3.67</v>
      </c>
      <c r="EA173" s="176">
        <v>2.75</v>
      </c>
      <c r="EB173" s="176">
        <v>2.75</v>
      </c>
      <c r="EC173" s="176">
        <v>2.75</v>
      </c>
      <c r="ED173" s="176">
        <v>2.75</v>
      </c>
      <c r="EE173" s="176">
        <v>3.67</v>
      </c>
      <c r="EF173" s="176">
        <v>2.75</v>
      </c>
      <c r="EG173" s="176">
        <v>2.75</v>
      </c>
      <c r="EH173" s="176">
        <v>2.75</v>
      </c>
      <c r="EI173" s="176">
        <v>2.75</v>
      </c>
      <c r="EJ173" s="176">
        <v>1.83</v>
      </c>
      <c r="EK173" s="176">
        <v>2.75</v>
      </c>
      <c r="EL173" s="176">
        <v>2.83</v>
      </c>
      <c r="EM173" s="176">
        <v>2.75</v>
      </c>
      <c r="EN173" s="176">
        <v>1.83</v>
      </c>
      <c r="EO173" s="176">
        <v>2.75</v>
      </c>
      <c r="EP173" s="176">
        <v>2.75</v>
      </c>
      <c r="EQ173" s="176">
        <v>2.75</v>
      </c>
      <c r="ER173" s="176">
        <v>4.58</v>
      </c>
      <c r="ES173" s="176">
        <v>2.75</v>
      </c>
      <c r="ET173" s="176">
        <v>3.67</v>
      </c>
      <c r="EU173" s="176">
        <v>2.75</v>
      </c>
      <c r="EV173" s="176">
        <v>2.75</v>
      </c>
      <c r="EW173" s="176">
        <v>2.75</v>
      </c>
      <c r="EX173" s="176">
        <v>3.67</v>
      </c>
      <c r="EY173" s="176">
        <v>2.75</v>
      </c>
      <c r="EZ173" s="176">
        <v>2.75</v>
      </c>
      <c r="FA173" s="176">
        <v>2.75</v>
      </c>
      <c r="FB173" s="176">
        <v>2.75</v>
      </c>
      <c r="FC173" s="176">
        <v>3.67</v>
      </c>
      <c r="FD173" s="176">
        <v>3.67</v>
      </c>
      <c r="FE173" s="176">
        <v>2.75</v>
      </c>
      <c r="FF173" s="176">
        <v>3.67</v>
      </c>
      <c r="FG173" s="176">
        <v>0.92</v>
      </c>
      <c r="FH173" s="176">
        <v>3.75</v>
      </c>
      <c r="FI173" s="176">
        <v>2.75</v>
      </c>
      <c r="FJ173" s="176">
        <v>2.75</v>
      </c>
      <c r="FK173" s="176">
        <v>2.75</v>
      </c>
      <c r="FL173" s="176">
        <v>2.75</v>
      </c>
      <c r="FM173" s="176">
        <v>2.75</v>
      </c>
      <c r="FN173" s="176">
        <v>3.67</v>
      </c>
      <c r="FO173" s="176">
        <v>2.75</v>
      </c>
      <c r="FP173" s="176">
        <v>3.67</v>
      </c>
      <c r="FQ173" s="176">
        <v>3.67</v>
      </c>
      <c r="FR173" s="176">
        <v>3.67</v>
      </c>
      <c r="FS173" s="176">
        <v>2.75</v>
      </c>
      <c r="FT173" s="176">
        <v>1.83</v>
      </c>
      <c r="FU173" s="176">
        <v>3.67</v>
      </c>
      <c r="FV173" s="176">
        <v>2.75</v>
      </c>
      <c r="FW173" s="176">
        <v>1.83</v>
      </c>
      <c r="FX173" s="176">
        <v>2.75</v>
      </c>
      <c r="FY173" s="176">
        <v>1.83</v>
      </c>
      <c r="FZ173" s="176">
        <v>4.67</v>
      </c>
      <c r="GA173" s="176">
        <v>3.67</v>
      </c>
    </row>
    <row r="174" spans="2:183">
      <c r="B174" s="96" t="s">
        <v>6</v>
      </c>
      <c r="C174" s="166" t="s">
        <v>41</v>
      </c>
      <c r="D174" s="175">
        <v>685</v>
      </c>
      <c r="E174" s="176">
        <v>619</v>
      </c>
      <c r="F174" s="176">
        <v>685</v>
      </c>
      <c r="G174" s="176">
        <v>663</v>
      </c>
      <c r="H174" s="176">
        <v>685</v>
      </c>
      <c r="I174" s="176">
        <v>663</v>
      </c>
      <c r="J174" s="176">
        <v>685</v>
      </c>
      <c r="K174" s="176">
        <v>685</v>
      </c>
      <c r="L174" s="176">
        <v>663</v>
      </c>
      <c r="M174" s="176">
        <v>685</v>
      </c>
      <c r="N174" s="176">
        <v>663</v>
      </c>
      <c r="O174" s="176">
        <v>685</v>
      </c>
      <c r="P174" s="176">
        <v>685</v>
      </c>
      <c r="Q174" s="176">
        <v>619</v>
      </c>
      <c r="R174" s="176">
        <v>685</v>
      </c>
      <c r="S174" s="176">
        <v>89</v>
      </c>
      <c r="T174" s="176">
        <v>133</v>
      </c>
      <c r="U174" s="176">
        <v>663</v>
      </c>
      <c r="V174" s="176">
        <v>685</v>
      </c>
      <c r="W174" s="176">
        <v>685</v>
      </c>
      <c r="X174" s="176">
        <v>663</v>
      </c>
      <c r="Y174" s="176">
        <v>685</v>
      </c>
      <c r="Z174" s="176">
        <v>663</v>
      </c>
      <c r="AA174" s="176">
        <v>685</v>
      </c>
      <c r="AB174" s="176">
        <v>685</v>
      </c>
      <c r="AC174" s="176">
        <v>619</v>
      </c>
      <c r="AD174" s="176">
        <v>685</v>
      </c>
      <c r="AE174" s="176">
        <v>663</v>
      </c>
      <c r="AF174" s="176">
        <v>685</v>
      </c>
      <c r="AG174" s="176">
        <v>663</v>
      </c>
      <c r="AH174" s="176">
        <v>685</v>
      </c>
      <c r="AI174" s="176">
        <v>685</v>
      </c>
      <c r="AJ174" s="176">
        <v>663</v>
      </c>
      <c r="AK174" s="176">
        <v>685</v>
      </c>
      <c r="AL174" s="176">
        <v>663</v>
      </c>
      <c r="AM174" s="176">
        <v>685</v>
      </c>
      <c r="AN174" s="176">
        <v>685</v>
      </c>
      <c r="AO174" s="176">
        <v>641</v>
      </c>
      <c r="AP174" s="176">
        <v>685</v>
      </c>
      <c r="AQ174" s="176">
        <v>663</v>
      </c>
      <c r="AR174" s="176">
        <v>685</v>
      </c>
      <c r="AS174" s="176">
        <v>663</v>
      </c>
      <c r="AT174" s="176">
        <v>685</v>
      </c>
      <c r="AU174" s="176">
        <v>685</v>
      </c>
      <c r="AV174" s="176">
        <v>663</v>
      </c>
      <c r="AW174" s="176">
        <v>685</v>
      </c>
      <c r="AX174" s="176">
        <v>663</v>
      </c>
      <c r="AY174" s="176">
        <v>685</v>
      </c>
      <c r="AZ174" s="176">
        <v>685</v>
      </c>
      <c r="BA174" s="176">
        <v>619</v>
      </c>
      <c r="BB174" s="176">
        <v>685</v>
      </c>
      <c r="BC174" s="176">
        <v>619</v>
      </c>
      <c r="BD174" s="176">
        <v>111</v>
      </c>
      <c r="BE174" s="176">
        <v>663</v>
      </c>
      <c r="BF174" s="176">
        <v>685</v>
      </c>
      <c r="BG174" s="176">
        <v>685</v>
      </c>
      <c r="BH174" s="176">
        <v>663</v>
      </c>
      <c r="BI174" s="176">
        <v>685</v>
      </c>
      <c r="BJ174" s="176">
        <v>663</v>
      </c>
      <c r="BK174" s="176">
        <v>685</v>
      </c>
      <c r="BL174" s="176">
        <v>685</v>
      </c>
      <c r="BM174" s="176">
        <v>619</v>
      </c>
      <c r="BN174" s="176">
        <v>685</v>
      </c>
      <c r="BO174" s="176">
        <v>663</v>
      </c>
      <c r="BP174" s="176">
        <v>685</v>
      </c>
      <c r="BQ174" s="176">
        <v>663</v>
      </c>
      <c r="BR174" s="176">
        <v>685</v>
      </c>
      <c r="BS174" s="176">
        <v>685</v>
      </c>
      <c r="BT174" s="176">
        <v>663</v>
      </c>
      <c r="BU174" s="176">
        <v>685</v>
      </c>
      <c r="BV174" s="176">
        <v>663</v>
      </c>
      <c r="BW174" s="176">
        <v>685</v>
      </c>
      <c r="BX174" s="176">
        <v>685</v>
      </c>
      <c r="BY174" s="176">
        <v>619</v>
      </c>
      <c r="BZ174" s="176">
        <v>685</v>
      </c>
      <c r="CA174" s="176">
        <v>663</v>
      </c>
      <c r="CB174" s="176">
        <v>685</v>
      </c>
      <c r="CC174" s="176">
        <v>663</v>
      </c>
      <c r="CD174" s="176">
        <v>685</v>
      </c>
      <c r="CE174" s="176">
        <v>685</v>
      </c>
      <c r="CF174" s="176">
        <v>663</v>
      </c>
      <c r="CG174" s="176">
        <v>685</v>
      </c>
      <c r="CH174" s="176">
        <v>663</v>
      </c>
      <c r="CI174" s="176">
        <v>685</v>
      </c>
      <c r="CJ174" s="176">
        <v>685</v>
      </c>
      <c r="CK174" s="176">
        <v>641</v>
      </c>
      <c r="CL174" s="176">
        <v>685</v>
      </c>
      <c r="CM174" s="176">
        <v>530</v>
      </c>
      <c r="CN174" s="176">
        <v>265</v>
      </c>
      <c r="CO174" s="176">
        <v>663</v>
      </c>
      <c r="CP174" s="176">
        <v>685</v>
      </c>
      <c r="CQ174" s="176">
        <v>685</v>
      </c>
      <c r="CR174" s="176">
        <v>663</v>
      </c>
      <c r="CS174" s="176">
        <v>685</v>
      </c>
      <c r="CT174" s="176">
        <v>663</v>
      </c>
      <c r="CU174" s="176">
        <v>685</v>
      </c>
      <c r="CV174" s="176">
        <v>685</v>
      </c>
      <c r="CW174" s="176">
        <v>619</v>
      </c>
      <c r="CX174" s="176">
        <v>685</v>
      </c>
      <c r="CY174" s="176">
        <v>663</v>
      </c>
      <c r="CZ174" s="176">
        <v>685</v>
      </c>
      <c r="DA174" s="176">
        <v>663</v>
      </c>
      <c r="DB174" s="176">
        <v>685</v>
      </c>
      <c r="DC174" s="176">
        <v>685</v>
      </c>
      <c r="DD174" s="176">
        <v>663</v>
      </c>
      <c r="DE174" s="176">
        <v>685</v>
      </c>
      <c r="DF174" s="176">
        <v>663</v>
      </c>
      <c r="DG174" s="176">
        <v>685</v>
      </c>
      <c r="DH174" s="176">
        <v>685</v>
      </c>
      <c r="DI174" s="176">
        <v>619</v>
      </c>
      <c r="DJ174" s="176">
        <v>685</v>
      </c>
      <c r="DK174" s="176">
        <v>663</v>
      </c>
      <c r="DL174" s="176">
        <v>685</v>
      </c>
      <c r="DM174" s="176">
        <v>663</v>
      </c>
      <c r="DN174" s="176">
        <v>685</v>
      </c>
      <c r="DO174" s="176">
        <v>685</v>
      </c>
      <c r="DP174" s="176">
        <v>663</v>
      </c>
      <c r="DQ174" s="176">
        <v>685</v>
      </c>
      <c r="DR174" s="176">
        <v>663</v>
      </c>
      <c r="DS174" s="176">
        <v>685</v>
      </c>
      <c r="DT174" s="176">
        <v>685</v>
      </c>
      <c r="DU174" s="176">
        <v>619</v>
      </c>
      <c r="DV174" s="176">
        <v>685</v>
      </c>
      <c r="DW174" s="176">
        <v>310</v>
      </c>
      <c r="DX174" s="176">
        <v>0</v>
      </c>
      <c r="DY174" s="176">
        <v>619</v>
      </c>
      <c r="DZ174" s="176">
        <v>685</v>
      </c>
      <c r="EA174" s="176">
        <v>685</v>
      </c>
      <c r="EB174" s="176">
        <v>663</v>
      </c>
      <c r="EC174" s="176">
        <v>685</v>
      </c>
      <c r="ED174" s="176">
        <v>663</v>
      </c>
      <c r="EE174" s="176">
        <v>685</v>
      </c>
      <c r="EF174" s="176">
        <v>685</v>
      </c>
      <c r="EG174" s="176">
        <v>641</v>
      </c>
      <c r="EH174" s="176">
        <v>685</v>
      </c>
      <c r="EI174" s="176">
        <v>663</v>
      </c>
      <c r="EJ174" s="176">
        <v>685</v>
      </c>
      <c r="EK174" s="176">
        <v>663</v>
      </c>
      <c r="EL174" s="176">
        <v>685</v>
      </c>
      <c r="EM174" s="176">
        <v>685</v>
      </c>
      <c r="EN174" s="176">
        <v>663</v>
      </c>
      <c r="EO174" s="176">
        <v>685</v>
      </c>
      <c r="EP174" s="176">
        <v>663</v>
      </c>
      <c r="EQ174" s="176">
        <v>685</v>
      </c>
      <c r="ER174" s="176">
        <v>685</v>
      </c>
      <c r="ES174" s="176">
        <v>619</v>
      </c>
      <c r="ET174" s="176">
        <v>685</v>
      </c>
      <c r="EU174" s="176">
        <v>663</v>
      </c>
      <c r="EV174" s="176">
        <v>685</v>
      </c>
      <c r="EW174" s="176">
        <v>663</v>
      </c>
      <c r="EX174" s="176">
        <v>685</v>
      </c>
      <c r="EY174" s="176">
        <v>685</v>
      </c>
      <c r="EZ174" s="176">
        <v>663</v>
      </c>
      <c r="FA174" s="176">
        <v>685</v>
      </c>
      <c r="FB174" s="176">
        <v>663</v>
      </c>
      <c r="FC174" s="176">
        <v>685</v>
      </c>
      <c r="FD174" s="176">
        <v>685</v>
      </c>
      <c r="FE174" s="176">
        <v>619</v>
      </c>
      <c r="FF174" s="176">
        <v>685</v>
      </c>
      <c r="FG174" s="176">
        <v>67</v>
      </c>
      <c r="FH174" s="176">
        <v>663</v>
      </c>
      <c r="FI174" s="176">
        <v>663</v>
      </c>
      <c r="FJ174" s="176">
        <v>685</v>
      </c>
      <c r="FK174" s="176">
        <v>685</v>
      </c>
      <c r="FL174" s="176">
        <v>663</v>
      </c>
      <c r="FM174" s="176">
        <v>685</v>
      </c>
      <c r="FN174" s="176">
        <v>663</v>
      </c>
      <c r="FO174" s="176">
        <v>685</v>
      </c>
      <c r="FP174" s="176">
        <v>685</v>
      </c>
      <c r="FQ174" s="176">
        <v>619</v>
      </c>
      <c r="FR174" s="176">
        <v>685</v>
      </c>
      <c r="FS174" s="176">
        <v>663</v>
      </c>
      <c r="FT174" s="176">
        <v>685</v>
      </c>
      <c r="FU174" s="176">
        <v>663</v>
      </c>
      <c r="FV174" s="176">
        <v>685</v>
      </c>
      <c r="FW174" s="176">
        <v>685</v>
      </c>
      <c r="FX174" s="176">
        <v>663</v>
      </c>
      <c r="FY174" s="176">
        <v>685</v>
      </c>
      <c r="FZ174" s="176">
        <v>663</v>
      </c>
      <c r="GA174" s="176">
        <v>685</v>
      </c>
    </row>
    <row r="175" spans="2:183">
      <c r="B175" s="96" t="s">
        <v>6</v>
      </c>
      <c r="C175" s="166" t="s">
        <v>272</v>
      </c>
      <c r="D175" s="88">
        <v>3247.75</v>
      </c>
      <c r="E175" s="89">
        <v>4330.33</v>
      </c>
      <c r="F175" s="89">
        <v>3247.75</v>
      </c>
      <c r="G175" s="89">
        <v>4330.33</v>
      </c>
      <c r="H175" s="89">
        <v>3247.75</v>
      </c>
      <c r="I175" s="89">
        <v>4330.33</v>
      </c>
      <c r="J175" s="89">
        <v>4330.33</v>
      </c>
      <c r="K175" s="89">
        <v>4330.33</v>
      </c>
      <c r="L175" s="89">
        <v>4330.33</v>
      </c>
      <c r="M175" s="89">
        <v>4330.33</v>
      </c>
      <c r="N175" s="89">
        <v>3247.75</v>
      </c>
      <c r="O175" s="89">
        <v>2165.17</v>
      </c>
      <c r="P175" s="89">
        <v>3247.75</v>
      </c>
      <c r="Q175" s="89">
        <v>3247.75</v>
      </c>
      <c r="R175" s="89">
        <v>4330.33</v>
      </c>
      <c r="S175" s="89">
        <v>1082.58</v>
      </c>
      <c r="T175" s="89">
        <v>2362</v>
      </c>
      <c r="U175" s="89">
        <v>3247.75</v>
      </c>
      <c r="V175" s="89">
        <v>3247.75</v>
      </c>
      <c r="W175" s="89">
        <v>2165.17</v>
      </c>
      <c r="X175" s="89">
        <v>4330.33</v>
      </c>
      <c r="Y175" s="89">
        <v>4330.33</v>
      </c>
      <c r="Z175" s="89">
        <v>4330.33</v>
      </c>
      <c r="AA175" s="89">
        <v>3247.75</v>
      </c>
      <c r="AB175" s="89">
        <v>5412.92</v>
      </c>
      <c r="AC175" s="89">
        <v>3247.75</v>
      </c>
      <c r="AD175" s="89">
        <v>3247.75</v>
      </c>
      <c r="AE175" s="89">
        <v>3247.75</v>
      </c>
      <c r="AF175" s="89">
        <v>3247.75</v>
      </c>
      <c r="AG175" s="89">
        <v>4330.33</v>
      </c>
      <c r="AH175" s="89">
        <v>4330.33</v>
      </c>
      <c r="AI175" s="89">
        <v>3247.75</v>
      </c>
      <c r="AJ175" s="89">
        <v>3247.75</v>
      </c>
      <c r="AK175" s="89">
        <v>2165.17</v>
      </c>
      <c r="AL175" s="89">
        <v>4330.33</v>
      </c>
      <c r="AM175" s="89">
        <v>3247.75</v>
      </c>
      <c r="AN175" s="89">
        <v>4330.33</v>
      </c>
      <c r="AO175" s="89">
        <v>3247.75</v>
      </c>
      <c r="AP175" s="89">
        <v>3247.75</v>
      </c>
      <c r="AQ175" s="89">
        <v>2165.17</v>
      </c>
      <c r="AR175" s="89">
        <v>3247.75</v>
      </c>
      <c r="AS175" s="89">
        <v>2165.17</v>
      </c>
      <c r="AT175" s="89">
        <v>3247.75</v>
      </c>
      <c r="AU175" s="89">
        <v>5412.92</v>
      </c>
      <c r="AV175" s="89">
        <v>5412.92</v>
      </c>
      <c r="AW175" s="89">
        <v>3247.75</v>
      </c>
      <c r="AX175" s="89">
        <v>3247.75</v>
      </c>
      <c r="AY175" s="89">
        <v>3247.75</v>
      </c>
      <c r="AZ175" s="89">
        <v>4330.33</v>
      </c>
      <c r="BA175" s="89">
        <v>2165.17</v>
      </c>
      <c r="BB175" s="89">
        <v>4330.33</v>
      </c>
      <c r="BC175" s="89">
        <v>3247.75</v>
      </c>
      <c r="BD175" s="89">
        <v>2263.58</v>
      </c>
      <c r="BE175" s="89">
        <v>3247.75</v>
      </c>
      <c r="BF175" s="89">
        <v>4330.33</v>
      </c>
      <c r="BG175" s="89">
        <v>3247.75</v>
      </c>
      <c r="BH175" s="89">
        <v>3247.75</v>
      </c>
      <c r="BI175" s="89">
        <v>3247.75</v>
      </c>
      <c r="BJ175" s="89">
        <v>3247.75</v>
      </c>
      <c r="BK175" s="89">
        <v>3247.75</v>
      </c>
      <c r="BL175" s="89">
        <v>4330.33</v>
      </c>
      <c r="BM175" s="89">
        <v>2165.17</v>
      </c>
      <c r="BN175" s="89">
        <v>5412.92</v>
      </c>
      <c r="BO175" s="89">
        <v>3247.75</v>
      </c>
      <c r="BP175" s="89">
        <v>3247.75</v>
      </c>
      <c r="BQ175" s="89">
        <v>5412.92</v>
      </c>
      <c r="BR175" s="89">
        <v>2165.17</v>
      </c>
      <c r="BS175" s="89">
        <v>2165.17</v>
      </c>
      <c r="BT175" s="89">
        <v>2165.17</v>
      </c>
      <c r="BU175" s="89">
        <v>4330.33</v>
      </c>
      <c r="BV175" s="89">
        <v>3247.75</v>
      </c>
      <c r="BW175" s="89">
        <v>3247.75</v>
      </c>
      <c r="BX175" s="89">
        <v>3247.75</v>
      </c>
      <c r="BY175" s="89">
        <v>3247.75</v>
      </c>
      <c r="BZ175" s="89">
        <v>5412.92</v>
      </c>
      <c r="CA175" s="89">
        <v>2165.17</v>
      </c>
      <c r="CB175" s="89">
        <v>5511.33</v>
      </c>
      <c r="CC175" s="89">
        <v>3247.75</v>
      </c>
      <c r="CD175" s="89">
        <v>3247.75</v>
      </c>
      <c r="CE175" s="89">
        <v>2165.17</v>
      </c>
      <c r="CF175" s="89">
        <v>4330.33</v>
      </c>
      <c r="CG175" s="89">
        <v>4330.33</v>
      </c>
      <c r="CH175" s="89">
        <v>3247.75</v>
      </c>
      <c r="CI175" s="89">
        <v>3247.75</v>
      </c>
      <c r="CJ175" s="89">
        <v>3247.75</v>
      </c>
      <c r="CK175" s="89">
        <v>4330.33</v>
      </c>
      <c r="CL175" s="89">
        <v>2165.17</v>
      </c>
      <c r="CM175" s="89">
        <v>3247.75</v>
      </c>
      <c r="CN175" s="89">
        <v>2263.58</v>
      </c>
      <c r="CO175" s="89">
        <v>3247.75</v>
      </c>
      <c r="CP175" s="89">
        <v>3247.75</v>
      </c>
      <c r="CQ175" s="89">
        <v>3247.75</v>
      </c>
      <c r="CR175" s="89">
        <v>4330.33</v>
      </c>
      <c r="CS175" s="89">
        <v>3247.75</v>
      </c>
      <c r="CT175" s="89">
        <v>3247.75</v>
      </c>
      <c r="CU175" s="89">
        <v>3247.75</v>
      </c>
      <c r="CV175" s="89">
        <v>3247.75</v>
      </c>
      <c r="CW175" s="89">
        <v>5412.92</v>
      </c>
      <c r="CX175" s="89">
        <v>3247.75</v>
      </c>
      <c r="CY175" s="89">
        <v>3247.75</v>
      </c>
      <c r="CZ175" s="89">
        <v>4330.33</v>
      </c>
      <c r="DA175" s="89">
        <v>3247.75</v>
      </c>
      <c r="DB175" s="89">
        <v>4330.33</v>
      </c>
      <c r="DC175" s="89">
        <v>3247.75</v>
      </c>
      <c r="DD175" s="89">
        <v>2165.17</v>
      </c>
      <c r="DE175" s="89">
        <v>2165.17</v>
      </c>
      <c r="DF175" s="89">
        <v>4330.33</v>
      </c>
      <c r="DG175" s="89">
        <v>3247.75</v>
      </c>
      <c r="DH175" s="89">
        <v>3247.75</v>
      </c>
      <c r="DI175" s="89">
        <v>3247.75</v>
      </c>
      <c r="DJ175" s="89">
        <v>3247.75</v>
      </c>
      <c r="DK175" s="89">
        <v>5412.92</v>
      </c>
      <c r="DL175" s="89">
        <v>3247.75</v>
      </c>
      <c r="DM175" s="89">
        <v>4330.33</v>
      </c>
      <c r="DN175" s="89">
        <v>3247.75</v>
      </c>
      <c r="DO175" s="89">
        <v>3346.17</v>
      </c>
      <c r="DP175" s="89">
        <v>3247.75</v>
      </c>
      <c r="DQ175" s="89">
        <v>3247.75</v>
      </c>
      <c r="DR175" s="89">
        <v>3247.75</v>
      </c>
      <c r="DS175" s="89">
        <v>4330.33</v>
      </c>
      <c r="DT175" s="89">
        <v>3247.75</v>
      </c>
      <c r="DU175" s="89">
        <v>2165.17</v>
      </c>
      <c r="DV175" s="89">
        <v>4330.33</v>
      </c>
      <c r="DW175" s="89">
        <v>3247.75</v>
      </c>
      <c r="DX175" s="89">
        <v>0</v>
      </c>
      <c r="DY175" s="89">
        <v>4428.75</v>
      </c>
      <c r="DZ175" s="89">
        <v>4330.33</v>
      </c>
      <c r="EA175" s="89">
        <v>3247.75</v>
      </c>
      <c r="EB175" s="89">
        <v>3247.75</v>
      </c>
      <c r="EC175" s="89">
        <v>3247.75</v>
      </c>
      <c r="ED175" s="89">
        <v>3247.75</v>
      </c>
      <c r="EE175" s="89">
        <v>4330.33</v>
      </c>
      <c r="EF175" s="89">
        <v>3247.75</v>
      </c>
      <c r="EG175" s="89">
        <v>3247.75</v>
      </c>
      <c r="EH175" s="89">
        <v>3247.75</v>
      </c>
      <c r="EI175" s="89">
        <v>3247.75</v>
      </c>
      <c r="EJ175" s="89">
        <v>2165.17</v>
      </c>
      <c r="EK175" s="89">
        <v>3247.75</v>
      </c>
      <c r="EL175" s="89">
        <v>3346.17</v>
      </c>
      <c r="EM175" s="89">
        <v>3247.75</v>
      </c>
      <c r="EN175" s="89">
        <v>2165.17</v>
      </c>
      <c r="EO175" s="89">
        <v>3247.75</v>
      </c>
      <c r="EP175" s="89">
        <v>3247.75</v>
      </c>
      <c r="EQ175" s="89">
        <v>3247.75</v>
      </c>
      <c r="ER175" s="89">
        <v>5412.92</v>
      </c>
      <c r="ES175" s="89">
        <v>3247.75</v>
      </c>
      <c r="ET175" s="89">
        <v>4330.33</v>
      </c>
      <c r="EU175" s="89">
        <v>3247.75</v>
      </c>
      <c r="EV175" s="89">
        <v>3247.75</v>
      </c>
      <c r="EW175" s="89">
        <v>3247.75</v>
      </c>
      <c r="EX175" s="89">
        <v>4330.33</v>
      </c>
      <c r="EY175" s="89">
        <v>3247.75</v>
      </c>
      <c r="EZ175" s="89">
        <v>3247.75</v>
      </c>
      <c r="FA175" s="89">
        <v>3247.75</v>
      </c>
      <c r="FB175" s="89">
        <v>3247.75</v>
      </c>
      <c r="FC175" s="89">
        <v>4330.33</v>
      </c>
      <c r="FD175" s="89">
        <v>4330.33</v>
      </c>
      <c r="FE175" s="89">
        <v>3247.75</v>
      </c>
      <c r="FF175" s="89">
        <v>4330.33</v>
      </c>
      <c r="FG175" s="89">
        <v>1082.58</v>
      </c>
      <c r="FH175" s="89">
        <v>4428.75</v>
      </c>
      <c r="FI175" s="89">
        <v>3247.75</v>
      </c>
      <c r="FJ175" s="89">
        <v>3247.75</v>
      </c>
      <c r="FK175" s="89">
        <v>3247.75</v>
      </c>
      <c r="FL175" s="89">
        <v>3247.75</v>
      </c>
      <c r="FM175" s="89">
        <v>3247.75</v>
      </c>
      <c r="FN175" s="89">
        <v>4330.33</v>
      </c>
      <c r="FO175" s="89">
        <v>3247.75</v>
      </c>
      <c r="FP175" s="89">
        <v>4330.33</v>
      </c>
      <c r="FQ175" s="89">
        <v>4330.33</v>
      </c>
      <c r="FR175" s="89">
        <v>4330.33</v>
      </c>
      <c r="FS175" s="89">
        <v>3247.75</v>
      </c>
      <c r="FT175" s="89">
        <v>2165.17</v>
      </c>
      <c r="FU175" s="89">
        <v>4330.33</v>
      </c>
      <c r="FV175" s="89">
        <v>3247.75</v>
      </c>
      <c r="FW175" s="89">
        <v>2165.17</v>
      </c>
      <c r="FX175" s="89">
        <v>3247.75</v>
      </c>
      <c r="FY175" s="89">
        <v>2165.17</v>
      </c>
      <c r="FZ175" s="89">
        <v>5511.33</v>
      </c>
      <c r="GA175" s="89">
        <v>4330.33</v>
      </c>
    </row>
    <row r="176" spans="2:183">
      <c r="B176" s="171" t="s">
        <v>6</v>
      </c>
      <c r="C176" s="177" t="s">
        <v>96</v>
      </c>
      <c r="D176" s="83">
        <v>0.94255329433944024</v>
      </c>
      <c r="E176" s="84">
        <v>0.92588130824123505</v>
      </c>
      <c r="F176" s="84">
        <v>0.91212645622854938</v>
      </c>
      <c r="G176" s="84">
        <v>0.92860058134308232</v>
      </c>
      <c r="H176" s="84">
        <v>0.92974718422197511</v>
      </c>
      <c r="I176" s="84">
        <v>0.90712494880784711</v>
      </c>
      <c r="J176" s="84">
        <v>0.91283414704887123</v>
      </c>
      <c r="K176" s="84">
        <v>0.91228114274665251</v>
      </c>
      <c r="L176" s="84">
        <v>0.906255930798198</v>
      </c>
      <c r="M176" s="84">
        <v>0.9231788079470199</v>
      </c>
      <c r="N176" s="84">
        <v>0.9188217314434689</v>
      </c>
      <c r="O176" s="84">
        <v>0.89908048532895057</v>
      </c>
      <c r="P176" s="84">
        <v>0.93972436796055492</v>
      </c>
      <c r="Q176" s="84">
        <v>0.92834201713937237</v>
      </c>
      <c r="R176" s="84">
        <v>0.88584898728670169</v>
      </c>
      <c r="S176" s="84">
        <v>0.94036758687402344</v>
      </c>
      <c r="T176" s="84">
        <v>0.91339939252103763</v>
      </c>
      <c r="U176" s="84">
        <v>0.90920250117367385</v>
      </c>
      <c r="V176" s="84">
        <v>0.91147493595011364</v>
      </c>
      <c r="W176" s="84">
        <v>0.90503021221056701</v>
      </c>
      <c r="X176" s="84">
        <v>0.90228042312187229</v>
      </c>
      <c r="Y176" s="84">
        <v>0.92230869628268963</v>
      </c>
      <c r="Z176" s="84">
        <v>0.91801264571034735</v>
      </c>
      <c r="AA176" s="84">
        <v>0.89282921641610669</v>
      </c>
      <c r="AB176" s="84">
        <v>0.91428433315608837</v>
      </c>
      <c r="AC176" s="84">
        <v>0.91569611314981436</v>
      </c>
      <c r="AD176" s="84">
        <v>0.89106965727268328</v>
      </c>
      <c r="AE176" s="84">
        <v>0.89001428385923909</v>
      </c>
      <c r="AF176" s="84">
        <v>0.91641127278000678</v>
      </c>
      <c r="AG176" s="84">
        <v>0.90301948797858422</v>
      </c>
      <c r="AH176" s="84">
        <v>0.90930342727316671</v>
      </c>
      <c r="AI176" s="84">
        <v>0.90633141586503596</v>
      </c>
      <c r="AJ176" s="84">
        <v>0.89992308691178968</v>
      </c>
      <c r="AK176" s="84">
        <v>0.91841059602649011</v>
      </c>
      <c r="AL176" s="84">
        <v>0.90845344760420721</v>
      </c>
      <c r="AM176" s="84">
        <v>0.88236090298254943</v>
      </c>
      <c r="AN176" s="84">
        <v>0.91606322811427465</v>
      </c>
      <c r="AO176" s="84">
        <v>0.92165170315421885</v>
      </c>
      <c r="AP176" s="84">
        <v>0.89182974815101279</v>
      </c>
      <c r="AQ176" s="84">
        <v>0.89061360662451428</v>
      </c>
      <c r="AR176" s="84">
        <v>0.92129153574708744</v>
      </c>
      <c r="AS176" s="84">
        <v>0.90475762388500991</v>
      </c>
      <c r="AT176" s="84">
        <v>0.90095625271909896</v>
      </c>
      <c r="AU176" s="84">
        <v>0.92078880456325218</v>
      </c>
      <c r="AV176" s="84">
        <v>0.89732602159559693</v>
      </c>
      <c r="AW176" s="84">
        <v>0.91376990380432144</v>
      </c>
      <c r="AX176" s="84">
        <v>0.91572523048954679</v>
      </c>
      <c r="AY176" s="84">
        <v>0.87283608063034757</v>
      </c>
      <c r="AZ176" s="84">
        <v>0.88668052400058006</v>
      </c>
      <c r="BA176" s="84">
        <v>0.9046550193112155</v>
      </c>
      <c r="BB176" s="84">
        <v>0.82453521535263696</v>
      </c>
      <c r="BC176" s="84">
        <v>0.83015973210369209</v>
      </c>
      <c r="BD176" s="84">
        <v>0.78074100590656881</v>
      </c>
      <c r="BE176" s="84">
        <v>0.82648607074006375</v>
      </c>
      <c r="BF176" s="84">
        <v>0.82694445787209359</v>
      </c>
      <c r="BG176" s="84">
        <v>0.85566587712089726</v>
      </c>
      <c r="BH176" s="84">
        <v>0.80337218942594868</v>
      </c>
      <c r="BI176" s="84">
        <v>0.82680910716875333</v>
      </c>
      <c r="BJ176" s="84">
        <v>0.83381778590193079</v>
      </c>
      <c r="BK176" s="84">
        <v>0.81817373229564461</v>
      </c>
      <c r="BL176" s="84">
        <v>0.90455841833035244</v>
      </c>
      <c r="BM176" s="84">
        <v>0.9189913233264505</v>
      </c>
      <c r="BN176" s="84">
        <v>0.83578865954464154</v>
      </c>
      <c r="BO176" s="84">
        <v>0.82764476141959586</v>
      </c>
      <c r="BP176" s="84">
        <v>0.85295886305409196</v>
      </c>
      <c r="BQ176" s="84">
        <v>0.83935153276797214</v>
      </c>
      <c r="BR176" s="84">
        <v>0.87707052738434754</v>
      </c>
      <c r="BS176" s="84">
        <v>0.88205926427224834</v>
      </c>
      <c r="BT176" s="84">
        <v>0.85269645300810082</v>
      </c>
      <c r="BU176" s="84">
        <v>0.85588427514864407</v>
      </c>
      <c r="BV176" s="84">
        <v>0.92425559118196443</v>
      </c>
      <c r="BW176" s="84">
        <v>0.89261652245371481</v>
      </c>
      <c r="BX176" s="84">
        <v>0.9488180983226181</v>
      </c>
      <c r="BY176" s="84">
        <v>0.96375482780387078</v>
      </c>
      <c r="BZ176" s="84">
        <v>0.94239860782133711</v>
      </c>
      <c r="CA176" s="84">
        <v>0.91327789597754538</v>
      </c>
      <c r="CB176" s="84">
        <v>0.88424421134045539</v>
      </c>
      <c r="CC176" s="84">
        <v>0.87760830261804157</v>
      </c>
      <c r="CD176" s="84">
        <v>0.94384879392855414</v>
      </c>
      <c r="CE176" s="84">
        <v>0.93165562913907285</v>
      </c>
      <c r="CF176" s="84">
        <v>0.91996044469749183</v>
      </c>
      <c r="CG176" s="84">
        <v>0.9460994827669551</v>
      </c>
      <c r="CH176" s="84">
        <v>0.96191303826675856</v>
      </c>
      <c r="CI176" s="84">
        <v>0.95393039106685351</v>
      </c>
      <c r="CJ176" s="84">
        <v>0.9891332721032533</v>
      </c>
      <c r="CK176" s="84">
        <v>0.99173063611286183</v>
      </c>
      <c r="CL176" s="84">
        <v>0.98977135399042881</v>
      </c>
      <c r="CM176" s="84">
        <v>0.95489191553167563</v>
      </c>
      <c r="CN176" s="84">
        <v>0.90333624890665998</v>
      </c>
      <c r="CO176" s="84">
        <v>0.92449532028807446</v>
      </c>
      <c r="CP176" s="84">
        <v>0.94011698167931557</v>
      </c>
      <c r="CQ176" s="84">
        <v>0.94263827524532307</v>
      </c>
      <c r="CR176" s="84">
        <v>0.94235513869327658</v>
      </c>
      <c r="CS176" s="84">
        <v>0.95029535457050329</v>
      </c>
      <c r="CT176" s="84">
        <v>0.97218143497847431</v>
      </c>
      <c r="CU176" s="84">
        <v>0.95433653985594824</v>
      </c>
      <c r="CV176" s="84">
        <v>0.98538212403925174</v>
      </c>
      <c r="CW176" s="84">
        <v>0.98627566358899743</v>
      </c>
      <c r="CX176" s="84">
        <v>0.98776806690191898</v>
      </c>
      <c r="CY176" s="84">
        <v>0.95187438194839835</v>
      </c>
      <c r="CZ176" s="84">
        <v>0.94169082032194129</v>
      </c>
      <c r="DA176" s="84">
        <v>0.93624204648746912</v>
      </c>
      <c r="DB176" s="84">
        <v>0.93424662831730076</v>
      </c>
      <c r="DC176" s="84">
        <v>0.94856673273070047</v>
      </c>
      <c r="DD176" s="84">
        <v>0.93762048884760218</v>
      </c>
      <c r="DE176" s="84">
        <v>0.94967660849809066</v>
      </c>
      <c r="DF176" s="84">
        <v>0.9781147303546992</v>
      </c>
      <c r="DG176" s="84">
        <v>0.94301735389374974</v>
      </c>
      <c r="DH176" s="84">
        <v>0.9844926765601586</v>
      </c>
      <c r="DI176" s="84">
        <v>0.98681060030598378</v>
      </c>
      <c r="DJ176" s="84">
        <v>0.98579591047517767</v>
      </c>
      <c r="DK176" s="84">
        <v>0.94642054478439364</v>
      </c>
      <c r="DL176" s="84">
        <v>0.92722763087929616</v>
      </c>
      <c r="DM176" s="84">
        <v>0.92387602009729008</v>
      </c>
      <c r="DN176" s="84">
        <v>0.94780103446608988</v>
      </c>
      <c r="DO176" s="84">
        <v>0.94569913472228939</v>
      </c>
      <c r="DP176" s="84">
        <v>0.9142469010018679</v>
      </c>
      <c r="DQ176" s="84">
        <v>0.94404978972301434</v>
      </c>
      <c r="DR176" s="84">
        <v>0.97665637829252949</v>
      </c>
      <c r="DS176" s="84">
        <v>0.94578237540484367</v>
      </c>
      <c r="DT176" s="84">
        <v>0.98134867307971196</v>
      </c>
      <c r="DU176" s="84">
        <v>0.98397543570595591</v>
      </c>
      <c r="DV176" s="84">
        <v>0.98008411079421864</v>
      </c>
      <c r="DW176" s="84">
        <v>0.9514120914334544</v>
      </c>
      <c r="DX176" s="84" t="e">
        <v>#DIV/0!</v>
      </c>
      <c r="DY176" s="84">
        <v>0.91860616889022029</v>
      </c>
      <c r="DZ176" s="84">
        <v>0.94254159617150857</v>
      </c>
      <c r="EA176" s="84">
        <v>0.93809445545511672</v>
      </c>
      <c r="EB176" s="84">
        <v>0.92047985776073038</v>
      </c>
      <c r="EC176" s="84">
        <v>0.93664417266882583</v>
      </c>
      <c r="ED176" s="84">
        <v>0.96297184181874484</v>
      </c>
      <c r="EE176" s="84">
        <v>0.93743703775317833</v>
      </c>
      <c r="EF176" s="84">
        <v>0.98052883453376516</v>
      </c>
      <c r="EG176" s="84">
        <v>0.98465353183663773</v>
      </c>
      <c r="EH176" s="84">
        <v>0.98401701551699139</v>
      </c>
      <c r="EI176" s="84">
        <v>0.94890773426028585</v>
      </c>
      <c r="EJ176" s="84">
        <v>0.91959008072702664</v>
      </c>
      <c r="EK176" s="84">
        <v>0.9117297453877119</v>
      </c>
      <c r="EL176" s="84">
        <v>0.94297868226422388</v>
      </c>
      <c r="EM176" s="84">
        <v>0.94097549185478802</v>
      </c>
      <c r="EN176" s="84">
        <v>0.93460389759571683</v>
      </c>
      <c r="EO176" s="84">
        <v>0.93934354908879969</v>
      </c>
      <c r="EP176" s="84">
        <v>0.96557889584769208</v>
      </c>
      <c r="EQ176" s="84">
        <v>0.9499472132256972</v>
      </c>
      <c r="ER176" s="84">
        <v>0.96195475419345478</v>
      </c>
      <c r="ES176" s="84">
        <v>0.96600156201521359</v>
      </c>
      <c r="ET176" s="84">
        <v>0.96500217527916088</v>
      </c>
      <c r="EU176" s="84">
        <v>0.91468640436306969</v>
      </c>
      <c r="EV176" s="84">
        <v>0.92099386087881274</v>
      </c>
      <c r="EW176" s="84">
        <v>0.88486010807787197</v>
      </c>
      <c r="EX176" s="84">
        <v>0.93039106685357953</v>
      </c>
      <c r="EY176" s="84">
        <v>0.93656692608884806</v>
      </c>
      <c r="EZ176" s="84">
        <v>0.91834227323124873</v>
      </c>
      <c r="FA176" s="84">
        <v>0.93072751003045395</v>
      </c>
      <c r="FB176" s="84">
        <v>0.95244373857540976</v>
      </c>
      <c r="FC176" s="84">
        <v>0.92807840672886344</v>
      </c>
      <c r="FD176" s="84">
        <v>0.94020196258519839</v>
      </c>
      <c r="FE176" s="84">
        <v>0.94535300473953932</v>
      </c>
      <c r="FF176" s="84">
        <v>0.93760332576013927</v>
      </c>
      <c r="FG176" s="84">
        <v>0.85709202332707335</v>
      </c>
      <c r="FH176" s="84">
        <v>0.87153516526325248</v>
      </c>
      <c r="FI176" s="84">
        <v>0.87146514438684297</v>
      </c>
      <c r="FJ176" s="84">
        <v>0.92288306666022146</v>
      </c>
      <c r="FK176" s="84">
        <v>0.92033644317687435</v>
      </c>
      <c r="FL176" s="84">
        <v>0.89189216185710152</v>
      </c>
      <c r="FM176" s="84">
        <v>0.92597089959878187</v>
      </c>
      <c r="FN176" s="84">
        <v>0.93161717259496779</v>
      </c>
      <c r="FO176" s="84">
        <v>0.91455503456276888</v>
      </c>
      <c r="FP176" s="84">
        <v>0.93427756562092135</v>
      </c>
      <c r="FQ176" s="84">
        <v>0.9369224020798339</v>
      </c>
      <c r="FR176" s="84">
        <v>0.92724696669405904</v>
      </c>
      <c r="FS176" s="84">
        <v>0.86252534635861478</v>
      </c>
      <c r="FT176" s="84">
        <v>0.86287040170155171</v>
      </c>
      <c r="FU176" s="84">
        <v>0.86350424020856431</v>
      </c>
      <c r="FV176" s="84">
        <v>0.91471745540677718</v>
      </c>
      <c r="FW176" s="84">
        <v>0.8886333446125585</v>
      </c>
      <c r="FX176" s="84">
        <v>0.86378392416569272</v>
      </c>
      <c r="FY176" s="84">
        <v>0.90377918499540766</v>
      </c>
      <c r="FZ176" s="84">
        <v>0.92473504939418461</v>
      </c>
      <c r="GA176" s="84">
        <v>0.91412964663798524</v>
      </c>
    </row>
    <row r="177" spans="2:183">
      <c r="B177" s="96" t="s">
        <v>6</v>
      </c>
      <c r="C177" s="166" t="s">
        <v>42</v>
      </c>
      <c r="D177" s="178">
        <v>13029.97</v>
      </c>
      <c r="E177" s="179">
        <v>17503.21</v>
      </c>
      <c r="F177" s="179">
        <v>13085.19</v>
      </c>
      <c r="G177" s="179">
        <v>17308.34</v>
      </c>
      <c r="H177" s="179">
        <v>13111.17</v>
      </c>
      <c r="I177" s="179">
        <v>17672.09</v>
      </c>
      <c r="J177" s="179">
        <v>17862.62</v>
      </c>
      <c r="K177" s="179">
        <v>17962.22</v>
      </c>
      <c r="L177" s="179">
        <v>17970.88</v>
      </c>
      <c r="M177" s="179">
        <v>18122.45</v>
      </c>
      <c r="N177" s="179">
        <v>13900.37</v>
      </c>
      <c r="O177" s="179">
        <v>9708.61</v>
      </c>
      <c r="P177" s="179">
        <v>14897.43</v>
      </c>
      <c r="Q177" s="179">
        <v>14858.46</v>
      </c>
      <c r="R177" s="179">
        <v>19573.11</v>
      </c>
      <c r="S177" s="179">
        <v>4779.6099999999997</v>
      </c>
      <c r="T177" s="179">
        <v>10451.85</v>
      </c>
      <c r="U177" s="179">
        <v>14442.74</v>
      </c>
      <c r="V177" s="179">
        <v>14569.41</v>
      </c>
      <c r="W177" s="179">
        <v>9754.08</v>
      </c>
      <c r="X177" s="179">
        <v>19521.14</v>
      </c>
      <c r="Y177" s="179">
        <v>19681.37</v>
      </c>
      <c r="Z177" s="179">
        <v>19997.48</v>
      </c>
      <c r="AA177" s="179">
        <v>15585.95</v>
      </c>
      <c r="AB177" s="179">
        <v>26517.88</v>
      </c>
      <c r="AC177" s="179">
        <v>15803.55</v>
      </c>
      <c r="AD177" s="179">
        <v>15543.73</v>
      </c>
      <c r="AE177" s="179">
        <v>14920.17</v>
      </c>
      <c r="AF177" s="179">
        <v>14968.88</v>
      </c>
      <c r="AG177" s="179">
        <v>20053.77</v>
      </c>
      <c r="AH177" s="179">
        <v>20214</v>
      </c>
      <c r="AI177" s="179">
        <v>15222.21</v>
      </c>
      <c r="AJ177" s="179">
        <v>15231.95</v>
      </c>
      <c r="AK177" s="179">
        <v>10232.58</v>
      </c>
      <c r="AL177" s="179">
        <v>20789.93</v>
      </c>
      <c r="AM177" s="179">
        <v>16193.28</v>
      </c>
      <c r="AN177" s="179">
        <v>22024.07</v>
      </c>
      <c r="AO177" s="179">
        <v>16420.62</v>
      </c>
      <c r="AP177" s="179">
        <v>16160.8</v>
      </c>
      <c r="AQ177" s="179">
        <v>10340.83</v>
      </c>
      <c r="AR177" s="179">
        <v>15559.97</v>
      </c>
      <c r="AS177" s="179">
        <v>10420.950000000001</v>
      </c>
      <c r="AT177" s="179">
        <v>15751.59</v>
      </c>
      <c r="AU177" s="179">
        <v>26355.49</v>
      </c>
      <c r="AV177" s="179">
        <v>26371.73</v>
      </c>
      <c r="AW177" s="179">
        <v>15939.96</v>
      </c>
      <c r="AX177" s="179">
        <v>16196.53</v>
      </c>
      <c r="AY177" s="179">
        <v>16816.849999999999</v>
      </c>
      <c r="AZ177" s="179">
        <v>22864.16</v>
      </c>
      <c r="BA177" s="179">
        <v>11367.12</v>
      </c>
      <c r="BB177" s="179">
        <v>22387.82</v>
      </c>
      <c r="BC177" s="179">
        <v>16157.55</v>
      </c>
      <c r="BD177" s="179">
        <v>11299.81</v>
      </c>
      <c r="BE177" s="179">
        <v>16290.71</v>
      </c>
      <c r="BF177" s="179">
        <v>21889.84</v>
      </c>
      <c r="BG177" s="179">
        <v>16479.080000000002</v>
      </c>
      <c r="BH177" s="179">
        <v>16492.07</v>
      </c>
      <c r="BI177" s="179">
        <v>16612.240000000002</v>
      </c>
      <c r="BJ177" s="179">
        <v>16911.03</v>
      </c>
      <c r="BK177" s="179">
        <v>17583.32</v>
      </c>
      <c r="BL177" s="179">
        <v>23899.11</v>
      </c>
      <c r="BM177" s="179">
        <v>11884.6</v>
      </c>
      <c r="BN177" s="179">
        <v>29289.29</v>
      </c>
      <c r="BO177" s="179">
        <v>16940.259999999998</v>
      </c>
      <c r="BP177" s="179">
        <v>17005.22</v>
      </c>
      <c r="BQ177" s="179">
        <v>28504.42</v>
      </c>
      <c r="BR177" s="179">
        <v>11499.2</v>
      </c>
      <c r="BS177" s="179">
        <v>11546.84</v>
      </c>
      <c r="BT177" s="179">
        <v>11559.83</v>
      </c>
      <c r="BU177" s="179">
        <v>23292.87</v>
      </c>
      <c r="BV177" s="179">
        <v>17804.169999999998</v>
      </c>
      <c r="BW177" s="179">
        <v>18518.669999999998</v>
      </c>
      <c r="BX177" s="179">
        <v>18905.150000000001</v>
      </c>
      <c r="BY177" s="179">
        <v>18814.21</v>
      </c>
      <c r="BZ177" s="179">
        <v>30945.64</v>
      </c>
      <c r="CA177" s="179">
        <v>11971.21</v>
      </c>
      <c r="CB177" s="179">
        <v>30593.41</v>
      </c>
      <c r="CC177" s="179">
        <v>18125.7</v>
      </c>
      <c r="CD177" s="179">
        <v>18271.84</v>
      </c>
      <c r="CE177" s="179">
        <v>12228.86</v>
      </c>
      <c r="CF177" s="179">
        <v>24483.71</v>
      </c>
      <c r="CG177" s="179">
        <v>24656.92</v>
      </c>
      <c r="CH177" s="179">
        <v>18827.21</v>
      </c>
      <c r="CI177" s="179">
        <v>19574.189999999999</v>
      </c>
      <c r="CJ177" s="179">
        <v>19976.91</v>
      </c>
      <c r="CK177" s="179">
        <v>26544.95</v>
      </c>
      <c r="CL177" s="179">
        <v>13118.75</v>
      </c>
      <c r="CM177" s="179">
        <v>19093.52</v>
      </c>
      <c r="CN177" s="179">
        <v>13370.99</v>
      </c>
      <c r="CO177" s="179">
        <v>19304.63</v>
      </c>
      <c r="CP177" s="179">
        <v>19480</v>
      </c>
      <c r="CQ177" s="179">
        <v>19574.189999999999</v>
      </c>
      <c r="CR177" s="179">
        <v>26116.240000000002</v>
      </c>
      <c r="CS177" s="179">
        <v>19723.59</v>
      </c>
      <c r="CT177" s="179">
        <v>20084.080000000002</v>
      </c>
      <c r="CU177" s="179">
        <v>20837.560000000001</v>
      </c>
      <c r="CV177" s="179">
        <v>21282.51</v>
      </c>
      <c r="CW177" s="179">
        <v>35389.65</v>
      </c>
      <c r="CX177" s="179">
        <v>20990.21</v>
      </c>
      <c r="CY177" s="179">
        <v>20447.830000000002</v>
      </c>
      <c r="CZ177" s="179">
        <v>27398.02</v>
      </c>
      <c r="DA177" s="179">
        <v>20697.91</v>
      </c>
      <c r="DB177" s="179">
        <v>27861.37</v>
      </c>
      <c r="DC177" s="179">
        <v>21003.200000000001</v>
      </c>
      <c r="DD177" s="179">
        <v>13943.67</v>
      </c>
      <c r="DE177" s="179">
        <v>14023.78</v>
      </c>
      <c r="DF177" s="179">
        <v>28510.92</v>
      </c>
      <c r="DG177" s="179">
        <v>22104.19</v>
      </c>
      <c r="DH177" s="179">
        <v>22532.89</v>
      </c>
      <c r="DI177" s="179">
        <v>22454.95</v>
      </c>
      <c r="DJ177" s="179">
        <v>22156.15</v>
      </c>
      <c r="DK177" s="179">
        <v>36055.43</v>
      </c>
      <c r="DL177" s="179">
        <v>21665.74</v>
      </c>
      <c r="DM177" s="179">
        <v>29117.16</v>
      </c>
      <c r="DN177" s="179">
        <v>22055.47</v>
      </c>
      <c r="DO177" s="179">
        <v>22830.89</v>
      </c>
      <c r="DP177" s="179">
        <v>22081.45</v>
      </c>
      <c r="DQ177" s="179">
        <v>22217.86</v>
      </c>
      <c r="DR177" s="179">
        <v>22614.09</v>
      </c>
      <c r="DS177" s="179">
        <v>31057.15</v>
      </c>
      <c r="DT177" s="179">
        <v>23728.06</v>
      </c>
      <c r="DU177" s="179">
        <v>15732.1</v>
      </c>
      <c r="DV177" s="179">
        <v>31078.81</v>
      </c>
      <c r="DW177" s="179">
        <v>22753.74</v>
      </c>
      <c r="DX177" s="179">
        <v>0</v>
      </c>
      <c r="DY177" s="179">
        <v>31275.84</v>
      </c>
      <c r="DZ177" s="179">
        <v>30831.97</v>
      </c>
      <c r="EA177" s="179">
        <v>23237.65</v>
      </c>
      <c r="EB177" s="179">
        <v>23159.71</v>
      </c>
      <c r="EC177" s="179">
        <v>23276.62</v>
      </c>
      <c r="ED177" s="179">
        <v>23575.42</v>
      </c>
      <c r="EE177" s="179">
        <v>32230.67</v>
      </c>
      <c r="EF177" s="179">
        <v>24637.43</v>
      </c>
      <c r="EG177" s="179">
        <v>24562.73</v>
      </c>
      <c r="EH177" s="179">
        <v>24121.040000000001</v>
      </c>
      <c r="EI177" s="179">
        <v>23692.34</v>
      </c>
      <c r="EJ177" s="179">
        <v>15851.18</v>
      </c>
      <c r="EK177" s="179">
        <v>24085.31</v>
      </c>
      <c r="EL177" s="179">
        <v>25240.14</v>
      </c>
      <c r="EM177" s="179">
        <v>24708.880000000001</v>
      </c>
      <c r="EN177" s="179">
        <v>16193.28</v>
      </c>
      <c r="EO177" s="179">
        <v>24296.42</v>
      </c>
      <c r="EP177" s="179">
        <v>24527.01</v>
      </c>
      <c r="EQ177" s="179">
        <v>24984.94</v>
      </c>
      <c r="ER177" s="179">
        <v>42946.080000000002</v>
      </c>
      <c r="ES177" s="179">
        <v>25602.01</v>
      </c>
      <c r="ET177" s="179">
        <v>32949.51</v>
      </c>
      <c r="EU177" s="179">
        <v>24767.34</v>
      </c>
      <c r="EV177" s="179">
        <v>24949.21</v>
      </c>
      <c r="EW177" s="179">
        <v>25381.17</v>
      </c>
      <c r="EX177" s="179">
        <v>34569.050000000003</v>
      </c>
      <c r="EY177" s="179">
        <v>26069.69</v>
      </c>
      <c r="EZ177" s="179">
        <v>25264.25</v>
      </c>
      <c r="FA177" s="179">
        <v>25127.84</v>
      </c>
      <c r="FB177" s="179">
        <v>25296.73</v>
      </c>
      <c r="FC177" s="179">
        <v>34322.22</v>
      </c>
      <c r="FD177" s="179">
        <v>35292.22</v>
      </c>
      <c r="FE177" s="179">
        <v>26712.75</v>
      </c>
      <c r="FF177" s="179">
        <v>34378.519999999997</v>
      </c>
      <c r="FG177" s="179">
        <v>8613.0300000000007</v>
      </c>
      <c r="FH177" s="179">
        <v>35496.43</v>
      </c>
      <c r="FI177" s="179">
        <v>26482.16</v>
      </c>
      <c r="FJ177" s="179">
        <v>27053.759999999998</v>
      </c>
      <c r="FK177" s="179">
        <v>27203.15</v>
      </c>
      <c r="FL177" s="179">
        <v>26358.74</v>
      </c>
      <c r="FM177" s="179">
        <v>26212.59</v>
      </c>
      <c r="FN177" s="179">
        <v>35192.620000000003</v>
      </c>
      <c r="FO177" s="179">
        <v>26858.89</v>
      </c>
      <c r="FP177" s="179">
        <v>36682.25</v>
      </c>
      <c r="FQ177" s="179">
        <v>36881.449999999997</v>
      </c>
      <c r="FR177" s="179">
        <v>35595.339999999997</v>
      </c>
      <c r="FS177" s="179">
        <v>26751.72</v>
      </c>
      <c r="FT177" s="179">
        <v>17966.55</v>
      </c>
      <c r="FU177" s="179">
        <v>36561</v>
      </c>
      <c r="FV177" s="179">
        <v>28011.85</v>
      </c>
      <c r="FW177" s="179">
        <v>18778.490000000002</v>
      </c>
      <c r="FX177" s="179">
        <v>27290.84</v>
      </c>
      <c r="FY177" s="179">
        <v>18094.3</v>
      </c>
      <c r="FZ177" s="179">
        <v>46377.86</v>
      </c>
      <c r="GA177" s="179">
        <v>37084.980000000003</v>
      </c>
    </row>
    <row r="178" spans="2:183">
      <c r="B178" s="96" t="s">
        <v>6</v>
      </c>
      <c r="C178" s="166" t="s">
        <v>319</v>
      </c>
      <c r="D178" s="178">
        <v>0</v>
      </c>
      <c r="E178" s="179">
        <v>0</v>
      </c>
      <c r="F178" s="179">
        <v>0</v>
      </c>
      <c r="G178" s="179">
        <v>0</v>
      </c>
      <c r="H178" s="179">
        <v>0</v>
      </c>
      <c r="I178" s="179">
        <v>0</v>
      </c>
      <c r="J178" s="179">
        <v>0</v>
      </c>
      <c r="K178" s="179">
        <v>0</v>
      </c>
      <c r="L178" s="179">
        <v>0</v>
      </c>
      <c r="M178" s="179">
        <v>0</v>
      </c>
      <c r="N178" s="179">
        <v>0</v>
      </c>
      <c r="O178" s="179">
        <v>0</v>
      </c>
      <c r="P178" s="179">
        <v>0</v>
      </c>
      <c r="Q178" s="179">
        <v>0</v>
      </c>
      <c r="R178" s="179">
        <v>0</v>
      </c>
      <c r="S178" s="179">
        <v>0</v>
      </c>
      <c r="T178" s="179">
        <v>0</v>
      </c>
      <c r="U178" s="179">
        <v>0</v>
      </c>
      <c r="V178" s="179">
        <v>0</v>
      </c>
      <c r="W178" s="179">
        <v>0</v>
      </c>
      <c r="X178" s="179">
        <v>0</v>
      </c>
      <c r="Y178" s="179">
        <v>0</v>
      </c>
      <c r="Z178" s="179">
        <v>0</v>
      </c>
      <c r="AA178" s="179">
        <v>0</v>
      </c>
      <c r="AB178" s="179">
        <v>0</v>
      </c>
      <c r="AC178" s="179">
        <v>0</v>
      </c>
      <c r="AD178" s="179">
        <v>0</v>
      </c>
      <c r="AE178" s="179">
        <v>0</v>
      </c>
      <c r="AF178" s="179">
        <v>0</v>
      </c>
      <c r="AG178" s="179">
        <v>0</v>
      </c>
      <c r="AH178" s="179">
        <v>0</v>
      </c>
      <c r="AI178" s="179">
        <v>0</v>
      </c>
      <c r="AJ178" s="179">
        <v>0</v>
      </c>
      <c r="AK178" s="179">
        <v>0</v>
      </c>
      <c r="AL178" s="179">
        <v>0</v>
      </c>
      <c r="AM178" s="179">
        <v>0</v>
      </c>
      <c r="AN178" s="179">
        <v>0</v>
      </c>
      <c r="AO178" s="179">
        <v>0</v>
      </c>
      <c r="AP178" s="179">
        <v>0</v>
      </c>
      <c r="AQ178" s="179">
        <v>0</v>
      </c>
      <c r="AR178" s="179">
        <v>0</v>
      </c>
      <c r="AS178" s="179">
        <v>0</v>
      </c>
      <c r="AT178" s="179">
        <v>0</v>
      </c>
      <c r="AU178" s="179">
        <v>0</v>
      </c>
      <c r="AV178" s="179">
        <v>0</v>
      </c>
      <c r="AW178" s="179">
        <v>0</v>
      </c>
      <c r="AX178" s="179">
        <v>0</v>
      </c>
      <c r="AY178" s="179">
        <v>0</v>
      </c>
      <c r="AZ178" s="179">
        <v>0</v>
      </c>
      <c r="BA178" s="179">
        <v>0</v>
      </c>
      <c r="BB178" s="179">
        <v>0</v>
      </c>
      <c r="BC178" s="179">
        <v>0</v>
      </c>
      <c r="BD178" s="179">
        <v>0</v>
      </c>
      <c r="BE178" s="179">
        <v>0</v>
      </c>
      <c r="BF178" s="179">
        <v>0</v>
      </c>
      <c r="BG178" s="179">
        <v>0</v>
      </c>
      <c r="BH178" s="179">
        <v>0</v>
      </c>
      <c r="BI178" s="179">
        <v>0</v>
      </c>
      <c r="BJ178" s="179">
        <v>0</v>
      </c>
      <c r="BK178" s="179">
        <v>0</v>
      </c>
      <c r="BL178" s="179">
        <v>0</v>
      </c>
      <c r="BM178" s="179">
        <v>0</v>
      </c>
      <c r="BN178" s="179">
        <v>0</v>
      </c>
      <c r="BO178" s="179">
        <v>0</v>
      </c>
      <c r="BP178" s="179">
        <v>0</v>
      </c>
      <c r="BQ178" s="179">
        <v>0</v>
      </c>
      <c r="BR178" s="179">
        <v>0</v>
      </c>
      <c r="BS178" s="179">
        <v>0</v>
      </c>
      <c r="BT178" s="179">
        <v>0</v>
      </c>
      <c r="BU178" s="179">
        <v>0</v>
      </c>
      <c r="BV178" s="179">
        <v>0</v>
      </c>
      <c r="BW178" s="179">
        <v>0</v>
      </c>
      <c r="BX178" s="179">
        <v>0</v>
      </c>
      <c r="BY178" s="179">
        <v>0</v>
      </c>
      <c r="BZ178" s="179">
        <v>0</v>
      </c>
      <c r="CA178" s="179">
        <v>0</v>
      </c>
      <c r="CB178" s="179">
        <v>0</v>
      </c>
      <c r="CC178" s="179">
        <v>0</v>
      </c>
      <c r="CD178" s="179">
        <v>0</v>
      </c>
      <c r="CE178" s="179">
        <v>0</v>
      </c>
      <c r="CF178" s="179">
        <v>0</v>
      </c>
      <c r="CG178" s="179">
        <v>0</v>
      </c>
      <c r="CH178" s="179">
        <v>0</v>
      </c>
      <c r="CI178" s="179">
        <v>0</v>
      </c>
      <c r="CJ178" s="179">
        <v>0</v>
      </c>
      <c r="CK178" s="179">
        <v>0</v>
      </c>
      <c r="CL178" s="179">
        <v>0</v>
      </c>
      <c r="CM178" s="179">
        <v>0</v>
      </c>
      <c r="CN178" s="179">
        <v>0</v>
      </c>
      <c r="CO178" s="179">
        <v>0</v>
      </c>
      <c r="CP178" s="179">
        <v>0</v>
      </c>
      <c r="CQ178" s="179">
        <v>0</v>
      </c>
      <c r="CR178" s="179">
        <v>0</v>
      </c>
      <c r="CS178" s="179">
        <v>0</v>
      </c>
      <c r="CT178" s="179">
        <v>0</v>
      </c>
      <c r="CU178" s="179">
        <v>0</v>
      </c>
      <c r="CV178" s="179">
        <v>0</v>
      </c>
      <c r="CW178" s="179">
        <v>0</v>
      </c>
      <c r="CX178" s="179">
        <v>0</v>
      </c>
      <c r="CY178" s="179">
        <v>0</v>
      </c>
      <c r="CZ178" s="179">
        <v>0</v>
      </c>
      <c r="DA178" s="179">
        <v>0</v>
      </c>
      <c r="DB178" s="179">
        <v>0</v>
      </c>
      <c r="DC178" s="179">
        <v>0</v>
      </c>
      <c r="DD178" s="179">
        <v>0</v>
      </c>
      <c r="DE178" s="179">
        <v>0</v>
      </c>
      <c r="DF178" s="179">
        <v>0</v>
      </c>
      <c r="DG178" s="179">
        <v>0</v>
      </c>
      <c r="DH178" s="179">
        <v>0</v>
      </c>
      <c r="DI178" s="179">
        <v>0</v>
      </c>
      <c r="DJ178" s="179">
        <v>0</v>
      </c>
      <c r="DK178" s="179">
        <v>0</v>
      </c>
      <c r="DL178" s="179">
        <v>0</v>
      </c>
      <c r="DM178" s="179">
        <v>0</v>
      </c>
      <c r="DN178" s="179">
        <v>0</v>
      </c>
      <c r="DO178" s="179">
        <v>0</v>
      </c>
      <c r="DP178" s="179">
        <v>0</v>
      </c>
      <c r="DQ178" s="179">
        <v>0</v>
      </c>
      <c r="DR178" s="179">
        <v>0</v>
      </c>
      <c r="DS178" s="179">
        <v>0</v>
      </c>
      <c r="DT178" s="179">
        <v>0</v>
      </c>
      <c r="DU178" s="179">
        <v>0</v>
      </c>
      <c r="DV178" s="179">
        <v>0</v>
      </c>
      <c r="DW178" s="179">
        <v>0</v>
      </c>
      <c r="DX178" s="179">
        <v>0</v>
      </c>
      <c r="DY178" s="179">
        <v>0</v>
      </c>
      <c r="DZ178" s="179">
        <v>0</v>
      </c>
      <c r="EA178" s="179">
        <v>0</v>
      </c>
      <c r="EB178" s="179">
        <v>0</v>
      </c>
      <c r="EC178" s="179">
        <v>0</v>
      </c>
      <c r="ED178" s="179">
        <v>0</v>
      </c>
      <c r="EE178" s="179">
        <v>0</v>
      </c>
      <c r="EF178" s="179">
        <v>0</v>
      </c>
      <c r="EG178" s="179">
        <v>0</v>
      </c>
      <c r="EH178" s="179">
        <v>0</v>
      </c>
      <c r="EI178" s="179">
        <v>0</v>
      </c>
      <c r="EJ178" s="179">
        <v>0</v>
      </c>
      <c r="EK178" s="179">
        <v>0</v>
      </c>
      <c r="EL178" s="179">
        <v>0</v>
      </c>
      <c r="EM178" s="179">
        <v>0</v>
      </c>
      <c r="EN178" s="179">
        <v>0</v>
      </c>
      <c r="EO178" s="179">
        <v>0</v>
      </c>
      <c r="EP178" s="179">
        <v>0</v>
      </c>
      <c r="EQ178" s="179">
        <v>0</v>
      </c>
      <c r="ER178" s="179">
        <v>0</v>
      </c>
      <c r="ES178" s="179">
        <v>0</v>
      </c>
      <c r="ET178" s="179">
        <v>0</v>
      </c>
      <c r="EU178" s="179">
        <v>0</v>
      </c>
      <c r="EV178" s="179">
        <v>0</v>
      </c>
      <c r="EW178" s="179">
        <v>0</v>
      </c>
      <c r="EX178" s="179">
        <v>0</v>
      </c>
      <c r="EY178" s="179">
        <v>0</v>
      </c>
      <c r="EZ178" s="179">
        <v>0</v>
      </c>
      <c r="FA178" s="179">
        <v>0</v>
      </c>
      <c r="FB178" s="179">
        <v>0</v>
      </c>
      <c r="FC178" s="179">
        <v>0</v>
      </c>
      <c r="FD178" s="179">
        <v>0</v>
      </c>
      <c r="FE178" s="179">
        <v>0</v>
      </c>
      <c r="FF178" s="179">
        <v>0</v>
      </c>
      <c r="FG178" s="179">
        <v>0</v>
      </c>
      <c r="FH178" s="179">
        <v>0</v>
      </c>
      <c r="FI178" s="179">
        <v>0</v>
      </c>
      <c r="FJ178" s="179">
        <v>0</v>
      </c>
      <c r="FK178" s="179">
        <v>0</v>
      </c>
      <c r="FL178" s="179">
        <v>0</v>
      </c>
      <c r="FM178" s="179">
        <v>0</v>
      </c>
      <c r="FN178" s="179">
        <v>0</v>
      </c>
      <c r="FO178" s="179">
        <v>0</v>
      </c>
      <c r="FP178" s="179">
        <v>0</v>
      </c>
      <c r="FQ178" s="179">
        <v>0</v>
      </c>
      <c r="FR178" s="179">
        <v>0</v>
      </c>
      <c r="FS178" s="179">
        <v>0</v>
      </c>
      <c r="FT178" s="179">
        <v>0</v>
      </c>
      <c r="FU178" s="179">
        <v>0</v>
      </c>
      <c r="FV178" s="179">
        <v>0</v>
      </c>
      <c r="FW178" s="179">
        <v>0</v>
      </c>
      <c r="FX178" s="179">
        <v>0</v>
      </c>
      <c r="FY178" s="179">
        <v>0</v>
      </c>
      <c r="FZ178" s="179">
        <v>0</v>
      </c>
      <c r="GA178" s="179">
        <v>0</v>
      </c>
    </row>
    <row r="179" spans="2:183">
      <c r="B179" s="96" t="s">
        <v>6</v>
      </c>
      <c r="C179" s="166" t="s">
        <v>43</v>
      </c>
      <c r="D179" s="175">
        <v>107.08</v>
      </c>
      <c r="E179" s="176">
        <v>95.33</v>
      </c>
      <c r="F179" s="176">
        <v>103.89</v>
      </c>
      <c r="G179" s="176">
        <v>102.3</v>
      </c>
      <c r="H179" s="176">
        <v>1187.97</v>
      </c>
      <c r="I179" s="176">
        <v>158.16999999999999</v>
      </c>
      <c r="J179" s="176">
        <v>104.09</v>
      </c>
      <c r="K179" s="176">
        <v>104.04</v>
      </c>
      <c r="L179" s="176">
        <v>100.08</v>
      </c>
      <c r="M179" s="176">
        <v>105.14</v>
      </c>
      <c r="N179" s="176">
        <v>101.25</v>
      </c>
      <c r="O179" s="176">
        <v>102.46</v>
      </c>
      <c r="P179" s="176">
        <v>106.81</v>
      </c>
      <c r="Q179" s="176">
        <v>95.46</v>
      </c>
      <c r="R179" s="176">
        <v>101.3</v>
      </c>
      <c r="S179" s="176">
        <v>13.95</v>
      </c>
      <c r="T179" s="176">
        <v>20.36</v>
      </c>
      <c r="U179" s="176">
        <v>100.24</v>
      </c>
      <c r="V179" s="176">
        <v>103.85</v>
      </c>
      <c r="W179" s="176">
        <v>103.06</v>
      </c>
      <c r="X179" s="176">
        <v>99.68</v>
      </c>
      <c r="Y179" s="176">
        <v>105.03</v>
      </c>
      <c r="Z179" s="176">
        <v>101.28</v>
      </c>
      <c r="AA179" s="176">
        <v>101.9</v>
      </c>
      <c r="AB179" s="176">
        <v>103.4</v>
      </c>
      <c r="AC179" s="176">
        <v>93.42</v>
      </c>
      <c r="AD179" s="176">
        <v>100.8</v>
      </c>
      <c r="AE179" s="176">
        <v>97.44</v>
      </c>
      <c r="AF179" s="176">
        <v>1216.58</v>
      </c>
      <c r="AG179" s="176">
        <v>98.83</v>
      </c>
      <c r="AH179" s="176">
        <v>102.77</v>
      </c>
      <c r="AI179" s="176">
        <v>102.37</v>
      </c>
      <c r="AJ179" s="176">
        <v>98.44</v>
      </c>
      <c r="AK179" s="176">
        <v>103.46</v>
      </c>
      <c r="AL179" s="176">
        <v>99.42</v>
      </c>
      <c r="AM179" s="176">
        <v>99.86</v>
      </c>
      <c r="AN179" s="176">
        <v>103.93</v>
      </c>
      <c r="AO179" s="176">
        <v>97.74</v>
      </c>
      <c r="AP179" s="176">
        <v>101.32</v>
      </c>
      <c r="AQ179" s="176">
        <v>97.85</v>
      </c>
      <c r="AR179" s="176">
        <v>104.34</v>
      </c>
      <c r="AS179" s="176">
        <v>99.23</v>
      </c>
      <c r="AT179" s="176">
        <v>102.28</v>
      </c>
      <c r="AU179" s="176">
        <v>104.55</v>
      </c>
      <c r="AV179" s="176">
        <v>98.85</v>
      </c>
      <c r="AW179" s="176">
        <v>103.56</v>
      </c>
      <c r="AX179" s="176">
        <v>100.47</v>
      </c>
      <c r="AY179" s="176">
        <v>99.33</v>
      </c>
      <c r="AZ179" s="176">
        <v>101.47</v>
      </c>
      <c r="BA179" s="176">
        <v>93.18</v>
      </c>
      <c r="BB179" s="176">
        <v>95.15</v>
      </c>
      <c r="BC179" s="176">
        <v>86.46</v>
      </c>
      <c r="BD179" s="176">
        <v>14.85</v>
      </c>
      <c r="BE179" s="176">
        <v>92.22</v>
      </c>
      <c r="BF179" s="176">
        <v>95.47</v>
      </c>
      <c r="BG179" s="176">
        <v>98.29</v>
      </c>
      <c r="BH179" s="176">
        <v>89.92</v>
      </c>
      <c r="BI179" s="176">
        <v>95.32</v>
      </c>
      <c r="BJ179" s="176">
        <v>92.98</v>
      </c>
      <c r="BK179" s="176">
        <v>94.36</v>
      </c>
      <c r="BL179" s="176">
        <v>103.29</v>
      </c>
      <c r="BM179" s="176">
        <v>94.5</v>
      </c>
      <c r="BN179" s="176">
        <v>96.4</v>
      </c>
      <c r="BO179" s="176">
        <v>92.33</v>
      </c>
      <c r="BP179" s="176">
        <v>98.01</v>
      </c>
      <c r="BQ179" s="176">
        <v>93.71</v>
      </c>
      <c r="BR179" s="176">
        <v>100.35</v>
      </c>
      <c r="BS179" s="176">
        <v>100.89</v>
      </c>
      <c r="BT179" s="176">
        <v>94.72</v>
      </c>
      <c r="BU179" s="176">
        <v>98.47</v>
      </c>
      <c r="BV179" s="176">
        <v>101.95</v>
      </c>
      <c r="BW179" s="176">
        <v>101.97</v>
      </c>
      <c r="BX179" s="176">
        <v>107.8</v>
      </c>
      <c r="BY179" s="176">
        <v>98.86</v>
      </c>
      <c r="BZ179" s="176">
        <v>107.33</v>
      </c>
      <c r="CA179" s="176">
        <v>1310.25</v>
      </c>
      <c r="CB179" s="176">
        <v>279.49</v>
      </c>
      <c r="CC179" s="176">
        <v>97.33</v>
      </c>
      <c r="CD179" s="176">
        <v>107.36</v>
      </c>
      <c r="CE179" s="176">
        <v>106</v>
      </c>
      <c r="CF179" s="176">
        <v>101.67</v>
      </c>
      <c r="CG179" s="176">
        <v>107.7</v>
      </c>
      <c r="CH179" s="176">
        <v>105.75</v>
      </c>
      <c r="CI179" s="176">
        <v>108.45</v>
      </c>
      <c r="CJ179" s="176">
        <v>112.04</v>
      </c>
      <c r="CK179" s="176">
        <v>105.22</v>
      </c>
      <c r="CL179" s="176">
        <v>111.98</v>
      </c>
      <c r="CM179" s="176">
        <v>84.01</v>
      </c>
      <c r="CN179" s="176">
        <v>40.03</v>
      </c>
      <c r="CO179" s="176">
        <v>101.97</v>
      </c>
      <c r="CP179" s="176">
        <v>107.01</v>
      </c>
      <c r="CQ179" s="176">
        <v>107.29</v>
      </c>
      <c r="CR179" s="176">
        <v>103.92</v>
      </c>
      <c r="CS179" s="176">
        <v>108.07</v>
      </c>
      <c r="CT179" s="176">
        <v>106.76</v>
      </c>
      <c r="CU179" s="176">
        <v>108.5</v>
      </c>
      <c r="CV179" s="176">
        <v>111.62</v>
      </c>
      <c r="CW179" s="176">
        <v>101.21</v>
      </c>
      <c r="CX179" s="176">
        <v>111.88</v>
      </c>
      <c r="CY179" s="176">
        <v>104.74</v>
      </c>
      <c r="CZ179" s="176">
        <v>1301.8599999999999</v>
      </c>
      <c r="DA179" s="176">
        <v>367.34</v>
      </c>
      <c r="DB179" s="176">
        <v>106.52</v>
      </c>
      <c r="DC179" s="176">
        <v>107.89</v>
      </c>
      <c r="DD179" s="176">
        <v>103.22</v>
      </c>
      <c r="DE179" s="176">
        <v>107.89</v>
      </c>
      <c r="DF179" s="176">
        <v>107.46</v>
      </c>
      <c r="DG179" s="176">
        <v>107.3</v>
      </c>
      <c r="DH179" s="176">
        <v>111.53</v>
      </c>
      <c r="DI179" s="176">
        <v>101.04</v>
      </c>
      <c r="DJ179" s="176">
        <v>111.66</v>
      </c>
      <c r="DK179" s="176">
        <v>104.37</v>
      </c>
      <c r="DL179" s="176">
        <v>105.62</v>
      </c>
      <c r="DM179" s="176">
        <v>102.02</v>
      </c>
      <c r="DN179" s="176">
        <v>107.8</v>
      </c>
      <c r="DO179" s="176">
        <v>107.6</v>
      </c>
      <c r="DP179" s="176">
        <v>100.99</v>
      </c>
      <c r="DQ179" s="176">
        <v>107.42</v>
      </c>
      <c r="DR179" s="176">
        <v>107.21</v>
      </c>
      <c r="DS179" s="176">
        <v>107.68</v>
      </c>
      <c r="DT179" s="176">
        <v>111.2</v>
      </c>
      <c r="DU179" s="176">
        <v>100.67</v>
      </c>
      <c r="DV179" s="176">
        <v>111.17</v>
      </c>
      <c r="DW179" s="176">
        <v>49.1</v>
      </c>
      <c r="DX179" s="176">
        <v>0</v>
      </c>
      <c r="DY179" s="176">
        <v>94.8</v>
      </c>
      <c r="DZ179" s="176">
        <v>107.36</v>
      </c>
      <c r="EA179" s="176">
        <v>106.77</v>
      </c>
      <c r="EB179" s="176">
        <v>101.58</v>
      </c>
      <c r="EC179" s="176">
        <v>106.62</v>
      </c>
      <c r="ED179" s="176">
        <v>105.86</v>
      </c>
      <c r="EE179" s="176">
        <v>106.83</v>
      </c>
      <c r="EF179" s="176">
        <v>110.11</v>
      </c>
      <c r="EG179" s="176">
        <v>103.45</v>
      </c>
      <c r="EH179" s="176">
        <v>110.46</v>
      </c>
      <c r="EI179" s="176">
        <v>103.45</v>
      </c>
      <c r="EJ179" s="176">
        <v>103.8</v>
      </c>
      <c r="EK179" s="176">
        <v>99.8</v>
      </c>
      <c r="EL179" s="176">
        <v>106.33</v>
      </c>
      <c r="EM179" s="176">
        <v>106.12</v>
      </c>
      <c r="EN179" s="176">
        <v>101.97</v>
      </c>
      <c r="EO179" s="176">
        <v>105.97</v>
      </c>
      <c r="EP179" s="176">
        <v>105.15</v>
      </c>
      <c r="EQ179" s="176">
        <v>107.02</v>
      </c>
      <c r="ER179" s="176">
        <v>108.95</v>
      </c>
      <c r="ES179" s="176">
        <v>98.64</v>
      </c>
      <c r="ET179" s="176">
        <v>109.08</v>
      </c>
      <c r="EU179" s="176">
        <v>100.53</v>
      </c>
      <c r="EV179" s="176">
        <v>1230.7</v>
      </c>
      <c r="EW179" s="176">
        <v>140.33000000000001</v>
      </c>
      <c r="EX179" s="176">
        <v>105.62</v>
      </c>
      <c r="EY179" s="176">
        <v>106.1</v>
      </c>
      <c r="EZ179" s="176">
        <v>100.9</v>
      </c>
      <c r="FA179" s="176">
        <v>105.53</v>
      </c>
      <c r="FB179" s="176">
        <v>104.34</v>
      </c>
      <c r="FC179" s="176">
        <v>105.4</v>
      </c>
      <c r="FD179" s="176">
        <v>107.02</v>
      </c>
      <c r="FE179" s="176">
        <v>97.13</v>
      </c>
      <c r="FF179" s="176">
        <v>106.73</v>
      </c>
      <c r="FG179" s="176">
        <v>9.7100000000000009</v>
      </c>
      <c r="FH179" s="176">
        <v>96.85</v>
      </c>
      <c r="FI179" s="176">
        <v>96.72</v>
      </c>
      <c r="FJ179" s="176">
        <v>105.17</v>
      </c>
      <c r="FK179" s="176">
        <v>104.92</v>
      </c>
      <c r="FL179" s="176">
        <v>98.76</v>
      </c>
      <c r="FM179" s="176">
        <v>105.47</v>
      </c>
      <c r="FN179" s="176">
        <v>102.81</v>
      </c>
      <c r="FO179" s="176">
        <v>104.31</v>
      </c>
      <c r="FP179" s="176">
        <v>106.38</v>
      </c>
      <c r="FQ179" s="176">
        <v>96.43</v>
      </c>
      <c r="FR179" s="176">
        <v>105.68</v>
      </c>
      <c r="FS179" s="176">
        <v>1077.6099999999999</v>
      </c>
      <c r="FT179" s="176">
        <v>142.88999999999999</v>
      </c>
      <c r="FU179" s="176">
        <v>96.05</v>
      </c>
      <c r="FV179" s="176">
        <v>104.32</v>
      </c>
      <c r="FW179" s="176">
        <v>101.58</v>
      </c>
      <c r="FX179" s="176">
        <v>95.97</v>
      </c>
      <c r="FY179" s="176">
        <v>103.1</v>
      </c>
      <c r="FZ179" s="176">
        <v>102.22</v>
      </c>
      <c r="GA179" s="176">
        <v>104.36</v>
      </c>
    </row>
    <row r="180" spans="2:183">
      <c r="B180" s="96" t="s">
        <v>6</v>
      </c>
      <c r="C180" s="166" t="s">
        <v>44</v>
      </c>
      <c r="D180" s="178">
        <v>147.30000000000001</v>
      </c>
      <c r="E180" s="179">
        <v>131.13</v>
      </c>
      <c r="F180" s="179">
        <v>142.9</v>
      </c>
      <c r="G180" s="179">
        <v>140.71</v>
      </c>
      <c r="H180" s="179">
        <v>1634.05</v>
      </c>
      <c r="I180" s="179">
        <v>217.56</v>
      </c>
      <c r="J180" s="179">
        <v>143.16999999999999</v>
      </c>
      <c r="K180" s="179">
        <v>143.1</v>
      </c>
      <c r="L180" s="179">
        <v>137.66999999999999</v>
      </c>
      <c r="M180" s="179">
        <v>144.62</v>
      </c>
      <c r="N180" s="179">
        <v>139.27000000000001</v>
      </c>
      <c r="O180" s="179">
        <v>140.93</v>
      </c>
      <c r="P180" s="179">
        <v>146.91</v>
      </c>
      <c r="Q180" s="179">
        <v>131.30000000000001</v>
      </c>
      <c r="R180" s="179">
        <v>139.33000000000001</v>
      </c>
      <c r="S180" s="179">
        <v>19.18</v>
      </c>
      <c r="T180" s="179">
        <v>28.01</v>
      </c>
      <c r="U180" s="179">
        <v>137.87</v>
      </c>
      <c r="V180" s="179">
        <v>142.85</v>
      </c>
      <c r="W180" s="179">
        <v>141.76</v>
      </c>
      <c r="X180" s="179">
        <v>137.12</v>
      </c>
      <c r="Y180" s="179">
        <v>144.46</v>
      </c>
      <c r="Z180" s="179">
        <v>139.31</v>
      </c>
      <c r="AA180" s="179">
        <v>140.16</v>
      </c>
      <c r="AB180" s="179">
        <v>203.39</v>
      </c>
      <c r="AC180" s="179">
        <v>183.76</v>
      </c>
      <c r="AD180" s="179">
        <v>198.27</v>
      </c>
      <c r="AE180" s="179">
        <v>191.67</v>
      </c>
      <c r="AF180" s="179">
        <v>2393.0100000000002</v>
      </c>
      <c r="AG180" s="179">
        <v>194.4</v>
      </c>
      <c r="AH180" s="179">
        <v>202.15</v>
      </c>
      <c r="AI180" s="179">
        <v>201.36</v>
      </c>
      <c r="AJ180" s="179">
        <v>193.64</v>
      </c>
      <c r="AK180" s="179">
        <v>203.51</v>
      </c>
      <c r="AL180" s="179">
        <v>195.56</v>
      </c>
      <c r="AM180" s="179">
        <v>196.42</v>
      </c>
      <c r="AN180" s="179">
        <v>204.44</v>
      </c>
      <c r="AO180" s="179">
        <v>192.25</v>
      </c>
      <c r="AP180" s="179">
        <v>199.3</v>
      </c>
      <c r="AQ180" s="179">
        <v>192.47</v>
      </c>
      <c r="AR180" s="179">
        <v>205.25</v>
      </c>
      <c r="AS180" s="179">
        <v>195.19</v>
      </c>
      <c r="AT180" s="179">
        <v>201.18</v>
      </c>
      <c r="AU180" s="179">
        <v>205.65</v>
      </c>
      <c r="AV180" s="179">
        <v>194.43</v>
      </c>
      <c r="AW180" s="179">
        <v>203.71</v>
      </c>
      <c r="AX180" s="179">
        <v>197.63</v>
      </c>
      <c r="AY180" s="179">
        <v>195.39</v>
      </c>
      <c r="AZ180" s="179">
        <v>203.96</v>
      </c>
      <c r="BA180" s="179">
        <v>187.3</v>
      </c>
      <c r="BB180" s="179">
        <v>191.25</v>
      </c>
      <c r="BC180" s="179">
        <v>173.78</v>
      </c>
      <c r="BD180" s="179">
        <v>29.86</v>
      </c>
      <c r="BE180" s="179">
        <v>185.36</v>
      </c>
      <c r="BF180" s="179">
        <v>191.9</v>
      </c>
      <c r="BG180" s="179">
        <v>197.56</v>
      </c>
      <c r="BH180" s="179">
        <v>180.75</v>
      </c>
      <c r="BI180" s="179">
        <v>191.6</v>
      </c>
      <c r="BJ180" s="179">
        <v>186.88</v>
      </c>
      <c r="BK180" s="179">
        <v>189.67</v>
      </c>
      <c r="BL180" s="179">
        <v>212.77</v>
      </c>
      <c r="BM180" s="179">
        <v>194.67</v>
      </c>
      <c r="BN180" s="179">
        <v>198.58</v>
      </c>
      <c r="BO180" s="179">
        <v>190.2</v>
      </c>
      <c r="BP180" s="179">
        <v>201.91</v>
      </c>
      <c r="BQ180" s="179">
        <v>193.04</v>
      </c>
      <c r="BR180" s="179">
        <v>206.71</v>
      </c>
      <c r="BS180" s="179">
        <v>207.83</v>
      </c>
      <c r="BT180" s="179">
        <v>195.12</v>
      </c>
      <c r="BU180" s="179">
        <v>202.85</v>
      </c>
      <c r="BV180" s="179">
        <v>210.01</v>
      </c>
      <c r="BW180" s="179">
        <v>210.07</v>
      </c>
      <c r="BX180" s="179">
        <v>228.54</v>
      </c>
      <c r="BY180" s="179">
        <v>209.59</v>
      </c>
      <c r="BZ180" s="179">
        <v>227.54</v>
      </c>
      <c r="CA180" s="179">
        <v>2777.72</v>
      </c>
      <c r="CB180" s="179">
        <v>592.52</v>
      </c>
      <c r="CC180" s="179">
        <v>206.35</v>
      </c>
      <c r="CD180" s="179">
        <v>227.61</v>
      </c>
      <c r="CE180" s="179">
        <v>224.71</v>
      </c>
      <c r="CF180" s="179">
        <v>215.54</v>
      </c>
      <c r="CG180" s="179">
        <v>228.32</v>
      </c>
      <c r="CH180" s="179">
        <v>224.19</v>
      </c>
      <c r="CI180" s="179">
        <v>229.91</v>
      </c>
      <c r="CJ180" s="179">
        <v>243.12</v>
      </c>
      <c r="CK180" s="179">
        <v>228.32</v>
      </c>
      <c r="CL180" s="179">
        <v>242.99</v>
      </c>
      <c r="CM180" s="179">
        <v>182.3</v>
      </c>
      <c r="CN180" s="179">
        <v>86.87</v>
      </c>
      <c r="CO180" s="179">
        <v>221.28</v>
      </c>
      <c r="CP180" s="179">
        <v>232.22</v>
      </c>
      <c r="CQ180" s="179">
        <v>232.82</v>
      </c>
      <c r="CR180" s="179">
        <v>225.51</v>
      </c>
      <c r="CS180" s="179">
        <v>234.51</v>
      </c>
      <c r="CT180" s="179">
        <v>231.66</v>
      </c>
      <c r="CU180" s="179">
        <v>235.43</v>
      </c>
      <c r="CV180" s="179">
        <v>248.92</v>
      </c>
      <c r="CW180" s="179">
        <v>225.69</v>
      </c>
      <c r="CX180" s="179">
        <v>249.49</v>
      </c>
      <c r="CY180" s="179">
        <v>233.57</v>
      </c>
      <c r="CZ180" s="179">
        <v>2903.15</v>
      </c>
      <c r="DA180" s="179">
        <v>819.16</v>
      </c>
      <c r="DB180" s="179">
        <v>237.54</v>
      </c>
      <c r="DC180" s="179">
        <v>240.6</v>
      </c>
      <c r="DD180" s="179">
        <v>230.17</v>
      </c>
      <c r="DE180" s="179">
        <v>240.58</v>
      </c>
      <c r="DF180" s="179">
        <v>239.63</v>
      </c>
      <c r="DG180" s="179">
        <v>239.28</v>
      </c>
      <c r="DH180" s="179">
        <v>255.41</v>
      </c>
      <c r="DI180" s="179">
        <v>231.37</v>
      </c>
      <c r="DJ180" s="179">
        <v>255.7</v>
      </c>
      <c r="DK180" s="179">
        <v>239</v>
      </c>
      <c r="DL180" s="179">
        <v>241.86</v>
      </c>
      <c r="DM180" s="179">
        <v>233.63</v>
      </c>
      <c r="DN180" s="179">
        <v>246.87</v>
      </c>
      <c r="DO180" s="179">
        <v>246.41</v>
      </c>
      <c r="DP180" s="179">
        <v>231.26</v>
      </c>
      <c r="DQ180" s="179">
        <v>245.99</v>
      </c>
      <c r="DR180" s="179">
        <v>245.52</v>
      </c>
      <c r="DS180" s="179">
        <v>246.59</v>
      </c>
      <c r="DT180" s="179">
        <v>262.44</v>
      </c>
      <c r="DU180" s="179">
        <v>237.58</v>
      </c>
      <c r="DV180" s="179">
        <v>262.36</v>
      </c>
      <c r="DW180" s="179">
        <v>115.87</v>
      </c>
      <c r="DX180" s="179">
        <v>0</v>
      </c>
      <c r="DY180" s="179">
        <v>223.72</v>
      </c>
      <c r="DZ180" s="179">
        <v>253.37</v>
      </c>
      <c r="EA180" s="179">
        <v>251.98</v>
      </c>
      <c r="EB180" s="179">
        <v>239.73</v>
      </c>
      <c r="EC180" s="179">
        <v>251.62</v>
      </c>
      <c r="ED180" s="179">
        <v>249.82</v>
      </c>
      <c r="EE180" s="179">
        <v>252.12</v>
      </c>
      <c r="EF180" s="179">
        <v>266.45999999999998</v>
      </c>
      <c r="EG180" s="179">
        <v>250.35</v>
      </c>
      <c r="EH180" s="179">
        <v>267.3</v>
      </c>
      <c r="EI180" s="179">
        <v>250.34</v>
      </c>
      <c r="EJ180" s="179">
        <v>251.2</v>
      </c>
      <c r="EK180" s="179">
        <v>241.52</v>
      </c>
      <c r="EL180" s="179">
        <v>257.33</v>
      </c>
      <c r="EM180" s="179">
        <v>256.81</v>
      </c>
      <c r="EN180" s="179">
        <v>246.78</v>
      </c>
      <c r="EO180" s="179">
        <v>256.44</v>
      </c>
      <c r="EP180" s="179">
        <v>254.46</v>
      </c>
      <c r="EQ180" s="179">
        <v>258.99</v>
      </c>
      <c r="ER180" s="179">
        <v>271.27999999999997</v>
      </c>
      <c r="ES180" s="179">
        <v>245.61</v>
      </c>
      <c r="ET180" s="179">
        <v>271.61</v>
      </c>
      <c r="EU180" s="179">
        <v>250.32</v>
      </c>
      <c r="EV180" s="179">
        <v>3064.45</v>
      </c>
      <c r="EW180" s="179">
        <v>349.43</v>
      </c>
      <c r="EX180" s="179">
        <v>263</v>
      </c>
      <c r="EY180" s="179">
        <v>264.18</v>
      </c>
      <c r="EZ180" s="179">
        <v>251.23</v>
      </c>
      <c r="FA180" s="179">
        <v>262.77999999999997</v>
      </c>
      <c r="FB180" s="179">
        <v>259.81</v>
      </c>
      <c r="FC180" s="179">
        <v>262.44</v>
      </c>
      <c r="FD180" s="179">
        <v>273.97000000000003</v>
      </c>
      <c r="FE180" s="179">
        <v>248.65</v>
      </c>
      <c r="FF180" s="179">
        <v>273.23</v>
      </c>
      <c r="FG180" s="179">
        <v>24.86</v>
      </c>
      <c r="FH180" s="179">
        <v>247.93</v>
      </c>
      <c r="FI180" s="179">
        <v>247.61</v>
      </c>
      <c r="FJ180" s="179">
        <v>269.24</v>
      </c>
      <c r="FK180" s="179">
        <v>268.58999999999997</v>
      </c>
      <c r="FL180" s="179">
        <v>252.82</v>
      </c>
      <c r="FM180" s="179">
        <v>270.01</v>
      </c>
      <c r="FN180" s="179">
        <v>263.2</v>
      </c>
      <c r="FO180" s="179">
        <v>267.04000000000002</v>
      </c>
      <c r="FP180" s="179">
        <v>279.79000000000002</v>
      </c>
      <c r="FQ180" s="179">
        <v>253.62</v>
      </c>
      <c r="FR180" s="179">
        <v>277.93</v>
      </c>
      <c r="FS180" s="179">
        <v>2834.13</v>
      </c>
      <c r="FT180" s="179">
        <v>375.8</v>
      </c>
      <c r="FU180" s="179">
        <v>252.61</v>
      </c>
      <c r="FV180" s="179">
        <v>274.37</v>
      </c>
      <c r="FW180" s="179">
        <v>267.14999999999998</v>
      </c>
      <c r="FX180" s="179">
        <v>252.41</v>
      </c>
      <c r="FY180" s="179">
        <v>271.14999999999998</v>
      </c>
      <c r="FZ180" s="179">
        <v>268.83999999999997</v>
      </c>
      <c r="GA180" s="179">
        <v>274.48</v>
      </c>
    </row>
    <row r="181" spans="2:183">
      <c r="B181" s="171" t="s">
        <v>6</v>
      </c>
      <c r="C181" s="172" t="s">
        <v>45</v>
      </c>
      <c r="D181" s="92">
        <v>0.20059907711685696</v>
      </c>
      <c r="E181" s="93">
        <v>0.20090712951499284</v>
      </c>
      <c r="F181" s="93">
        <v>0.20063102696937538</v>
      </c>
      <c r="G181" s="93">
        <v>0.2008577568659263</v>
      </c>
      <c r="H181" s="93">
        <v>2.2544454117802983</v>
      </c>
      <c r="I181" s="93">
        <v>0.31717890012937416</v>
      </c>
      <c r="J181" s="93">
        <v>0.20083779595597692</v>
      </c>
      <c r="K181" s="93">
        <v>0.20084187183157423</v>
      </c>
      <c r="L181" s="93">
        <v>0.20085992049615933</v>
      </c>
      <c r="M181" s="93">
        <v>0.20082648291992156</v>
      </c>
      <c r="N181" s="93">
        <v>0.20064205457463885</v>
      </c>
      <c r="O181" s="93">
        <v>0.2004281172753701</v>
      </c>
      <c r="P181" s="93">
        <v>0.20061524136027015</v>
      </c>
      <c r="Q181" s="93">
        <v>0.20068339781631195</v>
      </c>
      <c r="R181" s="93">
        <v>0.20086847557552859</v>
      </c>
      <c r="S181" s="93">
        <v>0.20163152424326389</v>
      </c>
      <c r="T181" s="93">
        <v>0.20230532683041605</v>
      </c>
      <c r="U181" s="93">
        <v>0.20065760606027608</v>
      </c>
      <c r="V181" s="93">
        <v>0.20062608669042581</v>
      </c>
      <c r="W181" s="93">
        <v>0.20042235520595755</v>
      </c>
      <c r="X181" s="93">
        <v>0.20086289433939727</v>
      </c>
      <c r="Y181" s="93">
        <v>0.20083337532898227</v>
      </c>
      <c r="Z181" s="93">
        <v>0.20085748177014581</v>
      </c>
      <c r="AA181" s="93">
        <v>0.20063868669279664</v>
      </c>
      <c r="AB181" s="93">
        <v>0.20105544385808674</v>
      </c>
      <c r="AC181" s="93">
        <v>0.20069740306647887</v>
      </c>
      <c r="AD181" s="93">
        <v>0.20065078334573419</v>
      </c>
      <c r="AE181" s="93">
        <v>0.20066486712182144</v>
      </c>
      <c r="AF181" s="93">
        <v>2.3616249170549568</v>
      </c>
      <c r="AG181" s="93">
        <v>0.20087462065936632</v>
      </c>
      <c r="AH181" s="93">
        <v>0.20084908133189774</v>
      </c>
      <c r="AI181" s="93">
        <v>0.20063532625407024</v>
      </c>
      <c r="AJ181" s="93">
        <v>0.20065759186388502</v>
      </c>
      <c r="AK181" s="93">
        <v>0.20041414403159763</v>
      </c>
      <c r="AL181" s="93">
        <v>0.20086948484008177</v>
      </c>
      <c r="AM181" s="93">
        <v>0.20066160457948926</v>
      </c>
      <c r="AN181" s="93">
        <v>0.20082720790703848</v>
      </c>
      <c r="AO181" s="93">
        <v>0.20067450985625668</v>
      </c>
      <c r="AP181" s="93">
        <v>0.20064277771350644</v>
      </c>
      <c r="AQ181" s="93">
        <v>0.20044920492698615</v>
      </c>
      <c r="AR181" s="93">
        <v>0.20061555558866889</v>
      </c>
      <c r="AS181" s="93">
        <v>0.20043207524013673</v>
      </c>
      <c r="AT181" s="93">
        <v>0.20063660141841327</v>
      </c>
      <c r="AU181" s="93">
        <v>0.20104238409000377</v>
      </c>
      <c r="AV181" s="93">
        <v>0.20110426893196809</v>
      </c>
      <c r="AW181" s="93">
        <v>0.20061951445544382</v>
      </c>
      <c r="AX181" s="93">
        <v>0.20063925379691366</v>
      </c>
      <c r="AY181" s="93">
        <v>0.20064625952336224</v>
      </c>
      <c r="AZ181" s="93">
        <v>0.20085441611896376</v>
      </c>
      <c r="BA181" s="93">
        <v>0.20046173104771534</v>
      </c>
      <c r="BB181" s="93">
        <v>0.20091662323327192</v>
      </c>
      <c r="BC181" s="93">
        <v>0.20076239321450975</v>
      </c>
      <c r="BD181" s="93">
        <v>0.20304503285877082</v>
      </c>
      <c r="BE181" s="93">
        <v>0.20070504884845752</v>
      </c>
      <c r="BF181" s="93">
        <v>0.20090284860542551</v>
      </c>
      <c r="BG181" s="93">
        <v>0.20066415568688473</v>
      </c>
      <c r="BH181" s="93">
        <v>0.20071435515786842</v>
      </c>
      <c r="BI181" s="93">
        <v>0.20067545437927126</v>
      </c>
      <c r="BJ181" s="93">
        <v>0.20070661767364453</v>
      </c>
      <c r="BK181" s="93">
        <v>0.20068349574443481</v>
      </c>
      <c r="BL181" s="93">
        <v>0.20084859650115874</v>
      </c>
      <c r="BM181" s="93">
        <v>0.20045416337676134</v>
      </c>
      <c r="BN181" s="93">
        <v>0.2011298553078289</v>
      </c>
      <c r="BO181" s="93">
        <v>0.20070044302454504</v>
      </c>
      <c r="BP181" s="93">
        <v>0.20065590383830423</v>
      </c>
      <c r="BQ181" s="93">
        <v>0.20116852270979776</v>
      </c>
      <c r="BR181" s="93">
        <v>0.20044189297883011</v>
      </c>
      <c r="BS181" s="93">
        <v>0.20043557835816261</v>
      </c>
      <c r="BT181" s="93">
        <v>0.20046383080751093</v>
      </c>
      <c r="BU181" s="93">
        <v>0.20087709053595953</v>
      </c>
      <c r="BV181" s="93">
        <v>0.20064221054933051</v>
      </c>
      <c r="BW181" s="93">
        <v>0.2006314252855862</v>
      </c>
      <c r="BX181" s="93">
        <v>0.20060493180153416</v>
      </c>
      <c r="BY181" s="93">
        <v>0.20065671129820487</v>
      </c>
      <c r="BZ181" s="93">
        <v>0.20101344826415674</v>
      </c>
      <c r="CA181" s="93">
        <v>2.6055995662086877</v>
      </c>
      <c r="CB181" s="93">
        <v>0.55364014084158297</v>
      </c>
      <c r="CC181" s="93">
        <v>0.20066263407549234</v>
      </c>
      <c r="CD181" s="93">
        <v>0.2005985163912353</v>
      </c>
      <c r="CE181" s="93">
        <v>0.20041723654409782</v>
      </c>
      <c r="CF181" s="93">
        <v>0.20085094264224934</v>
      </c>
      <c r="CG181" s="93">
        <v>0.20080662922906428</v>
      </c>
      <c r="CH181" s="93">
        <v>0.20061438653856412</v>
      </c>
      <c r="CI181" s="93">
        <v>0.20060145662368531</v>
      </c>
      <c r="CJ181" s="93">
        <v>0.20058547362112591</v>
      </c>
      <c r="CK181" s="93">
        <v>0.20083598503670749</v>
      </c>
      <c r="CL181" s="93">
        <v>0.2003915276079862</v>
      </c>
      <c r="CM181" s="93">
        <v>0.20077495164110282</v>
      </c>
      <c r="CN181" s="93">
        <v>0.20112398816558921</v>
      </c>
      <c r="CO181" s="93">
        <v>0.20063780272386919</v>
      </c>
      <c r="CP181" s="93">
        <v>0.2006049680445528</v>
      </c>
      <c r="CQ181" s="93">
        <v>0.20060565931768554</v>
      </c>
      <c r="CR181" s="93">
        <v>0.20083618935942155</v>
      </c>
      <c r="CS181" s="93">
        <v>0.20060313661668527</v>
      </c>
      <c r="CT181" s="93">
        <v>0.2006150836667405</v>
      </c>
      <c r="CU181" s="93">
        <v>0.20060880612568696</v>
      </c>
      <c r="CV181" s="93">
        <v>0.20057558472221415</v>
      </c>
      <c r="CW181" s="93">
        <v>0.20108083981221023</v>
      </c>
      <c r="CX181" s="93">
        <v>0.20058449187849745</v>
      </c>
      <c r="CY181" s="93">
        <v>0.20062456991490915</v>
      </c>
      <c r="CZ181" s="93">
        <v>2.4385103164340163</v>
      </c>
      <c r="DA181" s="93">
        <v>0.71452256115587787</v>
      </c>
      <c r="DB181" s="93">
        <v>0.20081529274437496</v>
      </c>
      <c r="DC181" s="93">
        <v>0.20059512552171649</v>
      </c>
      <c r="DD181" s="93">
        <v>0.20042913037990659</v>
      </c>
      <c r="DE181" s="93">
        <v>0.20041002974460806</v>
      </c>
      <c r="DF181" s="93">
        <v>0.20081394867964644</v>
      </c>
      <c r="DG181" s="93">
        <v>0.20060602463079283</v>
      </c>
      <c r="DH181" s="93">
        <v>0.20058017721842253</v>
      </c>
      <c r="DI181" s="93">
        <v>0.20065247004104123</v>
      </c>
      <c r="DJ181" s="93">
        <v>0.20058353173276919</v>
      </c>
      <c r="DK181" s="93">
        <v>0.20104958981462781</v>
      </c>
      <c r="DL181" s="93">
        <v>0.20062150498419645</v>
      </c>
      <c r="DM181" s="93">
        <v>0.20084546451488636</v>
      </c>
      <c r="DN181" s="93">
        <v>0.20059713935081333</v>
      </c>
      <c r="DO181" s="93">
        <v>0.20061716252977052</v>
      </c>
      <c r="DP181" s="93">
        <v>0.20065311904782931</v>
      </c>
      <c r="DQ181" s="93">
        <v>0.20060864610939122</v>
      </c>
      <c r="DR181" s="93">
        <v>0.20059919302655008</v>
      </c>
      <c r="DS181" s="93">
        <v>0.20080113836045052</v>
      </c>
      <c r="DT181" s="93">
        <v>0.20057928089982896</v>
      </c>
      <c r="DU181" s="93">
        <v>0.2004302351368995</v>
      </c>
      <c r="DV181" s="93">
        <v>0.20078151092159674</v>
      </c>
      <c r="DW181" s="93">
        <v>0.20133404512367509</v>
      </c>
      <c r="DX181" s="93" t="e">
        <v>#DIV/0!</v>
      </c>
      <c r="DY181" s="93">
        <v>0.20094891554250621</v>
      </c>
      <c r="DZ181" s="93">
        <v>0.20080931240467353</v>
      </c>
      <c r="EA181" s="93">
        <v>0.20060963006265234</v>
      </c>
      <c r="EB181" s="93">
        <v>0.2006371642206301</v>
      </c>
      <c r="EC181" s="93">
        <v>0.20061556351156262</v>
      </c>
      <c r="ED181" s="93">
        <v>0.20062444120426515</v>
      </c>
      <c r="EE181" s="93">
        <v>0.20081334385590491</v>
      </c>
      <c r="EF181" s="93">
        <v>0.20059960352839235</v>
      </c>
      <c r="EG181" s="93">
        <v>0.20062836921600971</v>
      </c>
      <c r="EH181" s="93">
        <v>0.20059876716203631</v>
      </c>
      <c r="EI181" s="93">
        <v>0.20063496067971748</v>
      </c>
      <c r="EJ181" s="93">
        <v>0.20041380043637497</v>
      </c>
      <c r="EK181" s="93">
        <v>0.20064770607499532</v>
      </c>
      <c r="EL181" s="93">
        <v>0.20062221566039129</v>
      </c>
      <c r="EM181" s="93">
        <v>0.20061190790847225</v>
      </c>
      <c r="EN181" s="93">
        <v>0.20041754933658193</v>
      </c>
      <c r="EO181" s="93">
        <v>0.20062115505306133</v>
      </c>
      <c r="EP181" s="93">
        <v>0.20062321603460878</v>
      </c>
      <c r="EQ181" s="93">
        <v>0.20060406528955657</v>
      </c>
      <c r="ER181" s="93">
        <v>0.20100157266434696</v>
      </c>
      <c r="ES181" s="93">
        <v>0.20066279752013005</v>
      </c>
      <c r="ET181" s="93">
        <v>0.20079305710328679</v>
      </c>
      <c r="EU181" s="93">
        <v>0.20065189811745687</v>
      </c>
      <c r="EV181" s="93">
        <v>2.3630199417896813</v>
      </c>
      <c r="EW181" s="93">
        <v>0.28853051816260855</v>
      </c>
      <c r="EX181" s="93">
        <v>0.20081549113742414</v>
      </c>
      <c r="EY181" s="93">
        <v>0.20062290481071887</v>
      </c>
      <c r="EZ181" s="93">
        <v>0.20065526173181997</v>
      </c>
      <c r="FA181" s="93">
        <v>0.20060828431423425</v>
      </c>
      <c r="FB181" s="93">
        <v>0.20062012461155446</v>
      </c>
      <c r="FC181" s="93">
        <v>0.20082858367699191</v>
      </c>
      <c r="FD181" s="93">
        <v>0.20081410586431045</v>
      </c>
      <c r="FE181" s="93">
        <v>0.20067378501118885</v>
      </c>
      <c r="FF181" s="93">
        <v>0.20081288105975162</v>
      </c>
      <c r="FG181" s="93">
        <v>0.20224881519894639</v>
      </c>
      <c r="FH181" s="93">
        <v>0.20092438702891491</v>
      </c>
      <c r="FI181" s="93">
        <v>0.20067010578408032</v>
      </c>
      <c r="FJ181" s="93">
        <v>0.20061790582050879</v>
      </c>
      <c r="FK181" s="93">
        <v>0.20062614402268614</v>
      </c>
      <c r="FL181" s="93">
        <v>0.20066183865938875</v>
      </c>
      <c r="FM181" s="93">
        <v>0.20061101622860761</v>
      </c>
      <c r="FN181" s="93">
        <v>0.20084096513372715</v>
      </c>
      <c r="FO181" s="93">
        <v>0.20062101541968008</v>
      </c>
      <c r="FP181" s="93">
        <v>0.20081080334939508</v>
      </c>
      <c r="FQ181" s="93">
        <v>0.20089511345917679</v>
      </c>
      <c r="FR181" s="93">
        <v>0.20082695172185075</v>
      </c>
      <c r="FS181" s="93">
        <v>2.2559693345098766</v>
      </c>
      <c r="FT181" s="93">
        <v>0.28950397943368916</v>
      </c>
      <c r="FU181" s="93">
        <v>0.2009100839835527</v>
      </c>
      <c r="FV181" s="93">
        <v>0.20061878356054455</v>
      </c>
      <c r="FW181" s="93">
        <v>0.20043326774329931</v>
      </c>
      <c r="FX181" s="93">
        <v>0.2006755848008977</v>
      </c>
      <c r="FY181" s="93">
        <v>0.20042367738063088</v>
      </c>
      <c r="FZ181" s="93">
        <v>0.20108283361632862</v>
      </c>
      <c r="GA181" s="93">
        <v>0.20082377195402309</v>
      </c>
    </row>
    <row r="182" spans="2:183">
      <c r="B182" s="96" t="s">
        <v>6</v>
      </c>
      <c r="C182" s="166" t="s">
        <v>46</v>
      </c>
      <c r="D182" s="96">
        <v>175.44</v>
      </c>
      <c r="E182" s="17">
        <v>155.72999999999999</v>
      </c>
      <c r="F182" s="17">
        <v>169.78</v>
      </c>
      <c r="G182" s="17">
        <v>167.29</v>
      </c>
      <c r="H182" s="17">
        <v>173.06</v>
      </c>
      <c r="I182" s="17">
        <v>163.41999999999999</v>
      </c>
      <c r="J182" s="17">
        <v>169.91</v>
      </c>
      <c r="K182" s="17">
        <v>169.8</v>
      </c>
      <c r="L182" s="17">
        <v>163.27000000000001</v>
      </c>
      <c r="M182" s="17">
        <v>171.83</v>
      </c>
      <c r="N182" s="17">
        <v>165.53</v>
      </c>
      <c r="O182" s="17">
        <v>167.35</v>
      </c>
      <c r="P182" s="17">
        <v>174.91</v>
      </c>
      <c r="Q182" s="17">
        <v>156.13999999999999</v>
      </c>
      <c r="R182" s="17">
        <v>164.88</v>
      </c>
      <c r="S182" s="17">
        <v>22.74</v>
      </c>
      <c r="T182" s="17">
        <v>33.01</v>
      </c>
      <c r="U182" s="17">
        <v>163.80000000000001</v>
      </c>
      <c r="V182" s="17">
        <v>169.65</v>
      </c>
      <c r="W182" s="17">
        <v>168.45</v>
      </c>
      <c r="X182" s="17">
        <v>162.55000000000001</v>
      </c>
      <c r="Y182" s="17">
        <v>171.67</v>
      </c>
      <c r="Z182" s="17">
        <v>165.38</v>
      </c>
      <c r="AA182" s="17">
        <v>166.18</v>
      </c>
      <c r="AB182" s="17">
        <v>168.62</v>
      </c>
      <c r="AC182" s="17">
        <v>152.61000000000001</v>
      </c>
      <c r="AD182" s="17">
        <v>164.34</v>
      </c>
      <c r="AE182" s="17">
        <v>158.87</v>
      </c>
      <c r="AF182" s="17">
        <v>169.01</v>
      </c>
      <c r="AG182" s="17">
        <v>161.19</v>
      </c>
      <c r="AH182" s="17">
        <v>167.7</v>
      </c>
      <c r="AI182" s="17">
        <v>167.15</v>
      </c>
      <c r="AJ182" s="17">
        <v>160.63999999999999</v>
      </c>
      <c r="AK182" s="17">
        <v>169.38</v>
      </c>
      <c r="AL182" s="17">
        <v>162.16</v>
      </c>
      <c r="AM182" s="17">
        <v>162.72999999999999</v>
      </c>
      <c r="AN182" s="17">
        <v>169.75</v>
      </c>
      <c r="AO182" s="17">
        <v>159.82</v>
      </c>
      <c r="AP182" s="17">
        <v>165.26</v>
      </c>
      <c r="AQ182" s="17">
        <v>159.72999999999999</v>
      </c>
      <c r="AR182" s="17">
        <v>170.72</v>
      </c>
      <c r="AS182" s="17">
        <v>162.27000000000001</v>
      </c>
      <c r="AT182" s="17">
        <v>166.95</v>
      </c>
      <c r="AU182" s="17">
        <v>170.63</v>
      </c>
      <c r="AV182" s="17">
        <v>160.94</v>
      </c>
      <c r="AW182" s="17">
        <v>169.33</v>
      </c>
      <c r="AX182" s="17">
        <v>164.24</v>
      </c>
      <c r="AY182" s="17">
        <v>161.74</v>
      </c>
      <c r="AZ182" s="17">
        <v>165.04</v>
      </c>
      <c r="BA182" s="17">
        <v>152.16</v>
      </c>
      <c r="BB182" s="17">
        <v>153.47</v>
      </c>
      <c r="BC182" s="17">
        <v>139.63</v>
      </c>
      <c r="BD182" s="17">
        <v>23.55</v>
      </c>
      <c r="BE182" s="17">
        <v>148.88999999999999</v>
      </c>
      <c r="BF182" s="17">
        <v>153.91999999999999</v>
      </c>
      <c r="BG182" s="17">
        <v>159.27000000000001</v>
      </c>
      <c r="BH182" s="17">
        <v>144.72999999999999</v>
      </c>
      <c r="BI182" s="17">
        <v>153.9</v>
      </c>
      <c r="BJ182" s="17">
        <v>150.22</v>
      </c>
      <c r="BK182" s="17">
        <v>152.29</v>
      </c>
      <c r="BL182" s="17">
        <v>168.37</v>
      </c>
      <c r="BM182" s="17">
        <v>154.57</v>
      </c>
      <c r="BN182" s="17">
        <v>155.57</v>
      </c>
      <c r="BO182" s="17">
        <v>149.1</v>
      </c>
      <c r="BP182" s="17">
        <v>158.76</v>
      </c>
      <c r="BQ182" s="17">
        <v>151.21</v>
      </c>
      <c r="BR182" s="17">
        <v>163.25</v>
      </c>
      <c r="BS182" s="17">
        <v>164.18</v>
      </c>
      <c r="BT182" s="17">
        <v>153.62</v>
      </c>
      <c r="BU182" s="17">
        <v>159.31</v>
      </c>
      <c r="BV182" s="17">
        <v>166.51</v>
      </c>
      <c r="BW182" s="17">
        <v>166.14</v>
      </c>
      <c r="BX182" s="17">
        <v>176.6</v>
      </c>
      <c r="BY182" s="17">
        <v>162.1</v>
      </c>
      <c r="BZ182" s="17">
        <v>175.41</v>
      </c>
      <c r="CA182" s="17">
        <v>164.53</v>
      </c>
      <c r="CB182" s="17">
        <v>164.59</v>
      </c>
      <c r="CC182" s="17">
        <v>158.1</v>
      </c>
      <c r="CD182" s="17">
        <v>175.68</v>
      </c>
      <c r="CE182" s="17">
        <v>173.41</v>
      </c>
      <c r="CF182" s="17">
        <v>165.73</v>
      </c>
      <c r="CG182" s="17">
        <v>176.1</v>
      </c>
      <c r="CH182" s="17">
        <v>173.29</v>
      </c>
      <c r="CI182" s="17">
        <v>177.56</v>
      </c>
      <c r="CJ182" s="17">
        <v>184.11</v>
      </c>
      <c r="CK182" s="17">
        <v>172.74</v>
      </c>
      <c r="CL182" s="17">
        <v>184.23</v>
      </c>
      <c r="CM182" s="17">
        <v>137.52000000000001</v>
      </c>
      <c r="CN182" s="17">
        <v>65.05</v>
      </c>
      <c r="CO182" s="17">
        <v>166.55</v>
      </c>
      <c r="CP182" s="17">
        <v>174.99</v>
      </c>
      <c r="CQ182" s="17">
        <v>175.45</v>
      </c>
      <c r="CR182" s="17">
        <v>169.77</v>
      </c>
      <c r="CS182" s="17">
        <v>176.88</v>
      </c>
      <c r="CT182" s="17">
        <v>175.14</v>
      </c>
      <c r="CU182" s="17">
        <v>177.63</v>
      </c>
      <c r="CV182" s="17">
        <v>183.41</v>
      </c>
      <c r="CW182" s="17">
        <v>165.89</v>
      </c>
      <c r="CX182" s="17">
        <v>183.85</v>
      </c>
      <c r="CY182" s="17">
        <v>171.48</v>
      </c>
      <c r="CZ182" s="17">
        <v>175.28</v>
      </c>
      <c r="DA182" s="17">
        <v>168.67</v>
      </c>
      <c r="DB182" s="17">
        <v>173.89</v>
      </c>
      <c r="DC182" s="17">
        <v>176.56</v>
      </c>
      <c r="DD182" s="17">
        <v>168.92</v>
      </c>
      <c r="DE182" s="17">
        <v>176.76</v>
      </c>
      <c r="DF182" s="17">
        <v>176.21</v>
      </c>
      <c r="DG182" s="17">
        <v>175.53</v>
      </c>
      <c r="DH182" s="17">
        <v>183.24</v>
      </c>
      <c r="DI182" s="17">
        <v>165.98</v>
      </c>
      <c r="DJ182" s="17">
        <v>183.49</v>
      </c>
      <c r="DK182" s="17">
        <v>170.5</v>
      </c>
      <c r="DL182" s="17">
        <v>172.59</v>
      </c>
      <c r="DM182" s="17">
        <v>166.44</v>
      </c>
      <c r="DN182" s="17">
        <v>176.42</v>
      </c>
      <c r="DO182" s="17">
        <v>176.02</v>
      </c>
      <c r="DP182" s="17">
        <v>164.7</v>
      </c>
      <c r="DQ182" s="17">
        <v>175.72</v>
      </c>
      <c r="DR182" s="17">
        <v>175.95</v>
      </c>
      <c r="DS182" s="17">
        <v>176.04</v>
      </c>
      <c r="DT182" s="17">
        <v>182.66</v>
      </c>
      <c r="DU182" s="17">
        <v>165.5</v>
      </c>
      <c r="DV182" s="17">
        <v>182.42</v>
      </c>
      <c r="DW182" s="17">
        <v>80.14</v>
      </c>
      <c r="DX182" s="17">
        <v>0</v>
      </c>
      <c r="DY182" s="17">
        <v>154.51</v>
      </c>
      <c r="DZ182" s="17">
        <v>175.44</v>
      </c>
      <c r="EA182" s="17">
        <v>174.61</v>
      </c>
      <c r="EB182" s="17">
        <v>165.83</v>
      </c>
      <c r="EC182" s="17">
        <v>174.34</v>
      </c>
      <c r="ED182" s="17">
        <v>173.48</v>
      </c>
      <c r="EE182" s="17">
        <v>174.49</v>
      </c>
      <c r="EF182" s="17">
        <v>180.83</v>
      </c>
      <c r="EG182" s="17">
        <v>169.93</v>
      </c>
      <c r="EH182" s="17">
        <v>181.48</v>
      </c>
      <c r="EI182" s="17">
        <v>169.38</v>
      </c>
      <c r="EJ182" s="17">
        <v>169.6</v>
      </c>
      <c r="EK182" s="17">
        <v>162.75</v>
      </c>
      <c r="EL182" s="17">
        <v>173.91</v>
      </c>
      <c r="EM182" s="17">
        <v>173.54</v>
      </c>
      <c r="EN182" s="17">
        <v>166.83</v>
      </c>
      <c r="EO182" s="17">
        <v>173.24</v>
      </c>
      <c r="EP182" s="17">
        <v>172.36</v>
      </c>
      <c r="EQ182" s="17">
        <v>175.19</v>
      </c>
      <c r="ER182" s="17">
        <v>178.25</v>
      </c>
      <c r="ES182" s="17">
        <v>161.76</v>
      </c>
      <c r="ET182" s="17">
        <v>178.82</v>
      </c>
      <c r="EU182" s="17">
        <v>164.05</v>
      </c>
      <c r="EV182" s="17">
        <v>170.66</v>
      </c>
      <c r="EW182" s="17">
        <v>158.69999999999999</v>
      </c>
      <c r="EX182" s="17">
        <v>172.41</v>
      </c>
      <c r="EY182" s="17">
        <v>173.55</v>
      </c>
      <c r="EZ182" s="17">
        <v>164.71</v>
      </c>
      <c r="FA182" s="17">
        <v>172.47</v>
      </c>
      <c r="FB182" s="17">
        <v>170.82</v>
      </c>
      <c r="FC182" s="17">
        <v>171.98</v>
      </c>
      <c r="FD182" s="17">
        <v>175</v>
      </c>
      <c r="FE182" s="17">
        <v>159.01</v>
      </c>
      <c r="FF182" s="17">
        <v>174.52</v>
      </c>
      <c r="FG182" s="17">
        <v>15.6</v>
      </c>
      <c r="FH182" s="17">
        <v>157.01</v>
      </c>
      <c r="FI182" s="17">
        <v>157</v>
      </c>
      <c r="FJ182" s="17">
        <v>171.78</v>
      </c>
      <c r="FK182" s="17">
        <v>171.3</v>
      </c>
      <c r="FL182" s="17">
        <v>160.68</v>
      </c>
      <c r="FM182" s="17">
        <v>172.35</v>
      </c>
      <c r="FN182" s="17">
        <v>167.83</v>
      </c>
      <c r="FO182" s="17">
        <v>170.23</v>
      </c>
      <c r="FP182" s="17">
        <v>173.9</v>
      </c>
      <c r="FQ182" s="17">
        <v>157.59</v>
      </c>
      <c r="FR182" s="17">
        <v>172.59</v>
      </c>
      <c r="FS182" s="17">
        <v>155.38999999999999</v>
      </c>
      <c r="FT182" s="17">
        <v>160.61000000000001</v>
      </c>
      <c r="FU182" s="17">
        <v>155.56</v>
      </c>
      <c r="FV182" s="17">
        <v>170.26</v>
      </c>
      <c r="FW182" s="17">
        <v>165.4</v>
      </c>
      <c r="FX182" s="17">
        <v>155.61000000000001</v>
      </c>
      <c r="FY182" s="17">
        <v>168.22</v>
      </c>
      <c r="FZ182" s="17">
        <v>166.59</v>
      </c>
      <c r="GA182" s="17">
        <v>170.15</v>
      </c>
    </row>
    <row r="183" spans="2:183">
      <c r="B183" s="96" t="s">
        <v>6</v>
      </c>
      <c r="C183" s="166" t="s">
        <v>47</v>
      </c>
      <c r="D183" s="178">
        <v>6528.06</v>
      </c>
      <c r="E183" s="179">
        <v>5794.74</v>
      </c>
      <c r="F183" s="179">
        <v>6317.33</v>
      </c>
      <c r="G183" s="179">
        <v>6224.87</v>
      </c>
      <c r="H183" s="179">
        <v>8671.7800000000007</v>
      </c>
      <c r="I183" s="179">
        <v>8189.05</v>
      </c>
      <c r="J183" s="179">
        <v>8514.0300000000007</v>
      </c>
      <c r="K183" s="179">
        <v>8508.8700000000008</v>
      </c>
      <c r="L183" s="179">
        <v>8181.2</v>
      </c>
      <c r="M183" s="179">
        <v>6393.88</v>
      </c>
      <c r="N183" s="179">
        <v>6159.32</v>
      </c>
      <c r="O183" s="179">
        <v>6226.98</v>
      </c>
      <c r="P183" s="179">
        <v>6508.47</v>
      </c>
      <c r="Q183" s="179">
        <v>5810.14</v>
      </c>
      <c r="R183" s="179">
        <v>6135.34</v>
      </c>
      <c r="S183" s="179">
        <v>846.21</v>
      </c>
      <c r="T183" s="179">
        <v>1654.11</v>
      </c>
      <c r="U183" s="179">
        <v>8207.7999999999993</v>
      </c>
      <c r="V183" s="179">
        <v>8501.35</v>
      </c>
      <c r="W183" s="179">
        <v>8441.24</v>
      </c>
      <c r="X183" s="179">
        <v>8145.31</v>
      </c>
      <c r="Y183" s="179">
        <v>6387.85</v>
      </c>
      <c r="Z183" s="179">
        <v>6153.9</v>
      </c>
      <c r="AA183" s="179">
        <v>6183.68</v>
      </c>
      <c r="AB183" s="179">
        <v>6274.23</v>
      </c>
      <c r="AC183" s="179">
        <v>5678.46</v>
      </c>
      <c r="AD183" s="179">
        <v>6114.92</v>
      </c>
      <c r="AE183" s="179">
        <v>5911.52</v>
      </c>
      <c r="AF183" s="179">
        <v>8469.02</v>
      </c>
      <c r="AG183" s="179">
        <v>8077.23</v>
      </c>
      <c r="AH183" s="179">
        <v>8403.33</v>
      </c>
      <c r="AI183" s="179">
        <v>8375.8700000000008</v>
      </c>
      <c r="AJ183" s="179">
        <v>8049.54</v>
      </c>
      <c r="AK183" s="179">
        <v>6302.55</v>
      </c>
      <c r="AL183" s="179">
        <v>6033.99</v>
      </c>
      <c r="AM183" s="179">
        <v>6055.15</v>
      </c>
      <c r="AN183" s="179">
        <v>6316.4</v>
      </c>
      <c r="AO183" s="179">
        <v>5946.73</v>
      </c>
      <c r="AP183" s="179">
        <v>6149.3</v>
      </c>
      <c r="AQ183" s="179">
        <v>5943.69</v>
      </c>
      <c r="AR183" s="179">
        <v>8554.7199999999993</v>
      </c>
      <c r="AS183" s="179">
        <v>8131.37</v>
      </c>
      <c r="AT183" s="179">
        <v>8365.89</v>
      </c>
      <c r="AU183" s="179">
        <v>8550.0499999999993</v>
      </c>
      <c r="AV183" s="179">
        <v>8064.58</v>
      </c>
      <c r="AW183" s="179">
        <v>6300.59</v>
      </c>
      <c r="AX183" s="179">
        <v>6111.28</v>
      </c>
      <c r="AY183" s="179">
        <v>6018.34</v>
      </c>
      <c r="AZ183" s="179">
        <v>6287.98</v>
      </c>
      <c r="BA183" s="179">
        <v>5797.32</v>
      </c>
      <c r="BB183" s="179">
        <v>5847.27</v>
      </c>
      <c r="BC183" s="179">
        <v>5319.93</v>
      </c>
      <c r="BD183" s="179">
        <v>1208.26</v>
      </c>
      <c r="BE183" s="179">
        <v>7639.76</v>
      </c>
      <c r="BF183" s="179">
        <v>7897.64</v>
      </c>
      <c r="BG183" s="179">
        <v>8171.94</v>
      </c>
      <c r="BH183" s="179">
        <v>7426.1</v>
      </c>
      <c r="BI183" s="179">
        <v>5863.4</v>
      </c>
      <c r="BJ183" s="179">
        <v>5723.19</v>
      </c>
      <c r="BK183" s="179">
        <v>5802.16</v>
      </c>
      <c r="BL183" s="179">
        <v>6576.4</v>
      </c>
      <c r="BM183" s="179">
        <v>6037.58</v>
      </c>
      <c r="BN183" s="179">
        <v>6076.42</v>
      </c>
      <c r="BO183" s="179">
        <v>5823.96</v>
      </c>
      <c r="BP183" s="179">
        <v>8350.9</v>
      </c>
      <c r="BQ183" s="179">
        <v>7953.75</v>
      </c>
      <c r="BR183" s="179">
        <v>8586.9699999999993</v>
      </c>
      <c r="BS183" s="179">
        <v>8635.81</v>
      </c>
      <c r="BT183" s="179">
        <v>8080.21</v>
      </c>
      <c r="BU183" s="179">
        <v>6222.52</v>
      </c>
      <c r="BV183" s="179">
        <v>6503.79</v>
      </c>
      <c r="BW183" s="179">
        <v>6489.58</v>
      </c>
      <c r="BX183" s="179">
        <v>7078.33</v>
      </c>
      <c r="BY183" s="179">
        <v>6497.02</v>
      </c>
      <c r="BZ183" s="179">
        <v>7030.44</v>
      </c>
      <c r="CA183" s="179">
        <v>6594.38</v>
      </c>
      <c r="CB183" s="179">
        <v>8882.67</v>
      </c>
      <c r="CC183" s="179">
        <v>8532.8700000000008</v>
      </c>
      <c r="CD183" s="179">
        <v>9481.43</v>
      </c>
      <c r="CE183" s="179">
        <v>9358.94</v>
      </c>
      <c r="CF183" s="179">
        <v>8944.65</v>
      </c>
      <c r="CG183" s="179">
        <v>7058.05</v>
      </c>
      <c r="CH183" s="179">
        <v>6945.55</v>
      </c>
      <c r="CI183" s="179">
        <v>7116.47</v>
      </c>
      <c r="CJ183" s="179">
        <v>7574.23</v>
      </c>
      <c r="CK183" s="179">
        <v>7106.32</v>
      </c>
      <c r="CL183" s="179">
        <v>7579.11</v>
      </c>
      <c r="CM183" s="179">
        <v>5657.48</v>
      </c>
      <c r="CN183" s="179">
        <v>3603.58</v>
      </c>
      <c r="CO183" s="179">
        <v>9226.93</v>
      </c>
      <c r="CP183" s="179">
        <v>9694.19</v>
      </c>
      <c r="CQ183" s="179">
        <v>9720.19</v>
      </c>
      <c r="CR183" s="179">
        <v>9405.18</v>
      </c>
      <c r="CS183" s="179">
        <v>7276.83</v>
      </c>
      <c r="CT183" s="179">
        <v>7205.33</v>
      </c>
      <c r="CU183" s="179">
        <v>7307.77</v>
      </c>
      <c r="CV183" s="179">
        <v>7747.26</v>
      </c>
      <c r="CW183" s="179">
        <v>7007.16</v>
      </c>
      <c r="CX183" s="179">
        <v>7766.02</v>
      </c>
      <c r="CY183" s="179">
        <v>7243.46</v>
      </c>
      <c r="CZ183" s="179">
        <v>9971.57</v>
      </c>
      <c r="DA183" s="179">
        <v>9595.48</v>
      </c>
      <c r="DB183" s="179">
        <v>9892.75</v>
      </c>
      <c r="DC183" s="179">
        <v>10044.379999999999</v>
      </c>
      <c r="DD183" s="179">
        <v>9609.6</v>
      </c>
      <c r="DE183" s="179">
        <v>7466.54</v>
      </c>
      <c r="DF183" s="179">
        <v>7443.14</v>
      </c>
      <c r="DG183" s="179">
        <v>7414.18</v>
      </c>
      <c r="DH183" s="179">
        <v>7951</v>
      </c>
      <c r="DI183" s="179">
        <v>7201.83</v>
      </c>
      <c r="DJ183" s="179">
        <v>7961.52</v>
      </c>
      <c r="DK183" s="179">
        <v>7398.03</v>
      </c>
      <c r="DL183" s="179">
        <v>10084.209999999999</v>
      </c>
      <c r="DM183" s="179">
        <v>9725.0499999999993</v>
      </c>
      <c r="DN183" s="179">
        <v>10307.959999999999</v>
      </c>
      <c r="DO183" s="179">
        <v>10285.1</v>
      </c>
      <c r="DP183" s="179">
        <v>9623.7000000000007</v>
      </c>
      <c r="DQ183" s="179">
        <v>7624.37</v>
      </c>
      <c r="DR183" s="179">
        <v>7634.38</v>
      </c>
      <c r="DS183" s="179">
        <v>7638.36</v>
      </c>
      <c r="DT183" s="179">
        <v>8141.13</v>
      </c>
      <c r="DU183" s="179">
        <v>7376.43</v>
      </c>
      <c r="DV183" s="179">
        <v>8130.65</v>
      </c>
      <c r="DW183" s="179">
        <v>3571.92</v>
      </c>
      <c r="DX183" s="179">
        <v>0</v>
      </c>
      <c r="DY183" s="179">
        <v>9273.5300000000007</v>
      </c>
      <c r="DZ183" s="179">
        <v>10529.7</v>
      </c>
      <c r="EA183" s="179">
        <v>10480.02</v>
      </c>
      <c r="EB183" s="179">
        <v>9952.9699999999993</v>
      </c>
      <c r="EC183" s="179">
        <v>7770.27</v>
      </c>
      <c r="ED183" s="179">
        <v>7732.11</v>
      </c>
      <c r="EE183" s="179">
        <v>7776.85</v>
      </c>
      <c r="EF183" s="179">
        <v>8280.36</v>
      </c>
      <c r="EG183" s="179">
        <v>7781.08</v>
      </c>
      <c r="EH183" s="179">
        <v>8309.82</v>
      </c>
      <c r="EI183" s="179">
        <v>7755.97</v>
      </c>
      <c r="EJ183" s="179">
        <v>10458.93</v>
      </c>
      <c r="EK183" s="179">
        <v>10036.49</v>
      </c>
      <c r="EL183" s="179">
        <v>10724.93</v>
      </c>
      <c r="EM183" s="179">
        <v>10702.15</v>
      </c>
      <c r="EN183" s="179">
        <v>10288.290000000001</v>
      </c>
      <c r="EO183" s="179">
        <v>7932.56</v>
      </c>
      <c r="EP183" s="179">
        <v>7892.23</v>
      </c>
      <c r="EQ183" s="179">
        <v>8022.11</v>
      </c>
      <c r="ER183" s="179">
        <v>8390.4</v>
      </c>
      <c r="ES183" s="179">
        <v>7613.88</v>
      </c>
      <c r="ET183" s="179">
        <v>8416.98</v>
      </c>
      <c r="EU183" s="179">
        <v>7721.89</v>
      </c>
      <c r="EV183" s="179">
        <v>10816.66</v>
      </c>
      <c r="EW183" s="179">
        <v>10058.52</v>
      </c>
      <c r="EX183" s="179">
        <v>10927.03</v>
      </c>
      <c r="EY183" s="179">
        <v>10999.56</v>
      </c>
      <c r="EZ183" s="179">
        <v>10439.129999999999</v>
      </c>
      <c r="FA183" s="179">
        <v>8118.03</v>
      </c>
      <c r="FB183" s="179">
        <v>8040.63</v>
      </c>
      <c r="FC183" s="179">
        <v>8094.92</v>
      </c>
      <c r="FD183" s="179">
        <v>8468.31</v>
      </c>
      <c r="FE183" s="179">
        <v>7694.31</v>
      </c>
      <c r="FF183" s="179">
        <v>8444.9</v>
      </c>
      <c r="FG183" s="179">
        <v>755.07</v>
      </c>
      <c r="FH183" s="179">
        <v>10232.34</v>
      </c>
      <c r="FI183" s="179">
        <v>10231.52</v>
      </c>
      <c r="FJ183" s="179">
        <v>11194.73</v>
      </c>
      <c r="FK183" s="179">
        <v>11163.84</v>
      </c>
      <c r="FL183" s="179">
        <v>10471.34</v>
      </c>
      <c r="FM183" s="179">
        <v>8340.1299999999992</v>
      </c>
      <c r="FN183" s="179">
        <v>8121.5</v>
      </c>
      <c r="FO183" s="179">
        <v>8237.31</v>
      </c>
      <c r="FP183" s="179">
        <v>8653.17</v>
      </c>
      <c r="FQ183" s="179">
        <v>7841.57</v>
      </c>
      <c r="FR183" s="179">
        <v>8588.06</v>
      </c>
      <c r="FS183" s="179">
        <v>7732.05</v>
      </c>
      <c r="FT183" s="179">
        <v>10763.88</v>
      </c>
      <c r="FU183" s="179">
        <v>10425.84</v>
      </c>
      <c r="FV183" s="179">
        <v>11410.65</v>
      </c>
      <c r="FW183" s="179">
        <v>11085.26</v>
      </c>
      <c r="FX183" s="179">
        <v>10429.209999999999</v>
      </c>
      <c r="FY183" s="179">
        <v>8370.7000000000007</v>
      </c>
      <c r="FZ183" s="179">
        <v>8289.7199999999993</v>
      </c>
      <c r="GA183" s="179">
        <v>8466.57</v>
      </c>
    </row>
    <row r="184" spans="2:183">
      <c r="B184" s="180" t="s">
        <v>6</v>
      </c>
      <c r="C184" s="181" t="s">
        <v>48</v>
      </c>
      <c r="D184" s="94">
        <v>0.32866176773796585</v>
      </c>
      <c r="E184" s="95">
        <v>0.32819959382534186</v>
      </c>
      <c r="F184" s="95">
        <v>0.3278769444495192</v>
      </c>
      <c r="G184" s="95">
        <v>0.32846035333431878</v>
      </c>
      <c r="H184" s="95">
        <v>0.32842102322676364</v>
      </c>
      <c r="I184" s="95">
        <v>0.32770674501575725</v>
      </c>
      <c r="J184" s="95">
        <v>0.32783504573811162</v>
      </c>
      <c r="K184" s="95">
        <v>0.32778690731450694</v>
      </c>
      <c r="L184" s="95">
        <v>0.32768184671670597</v>
      </c>
      <c r="M184" s="95">
        <v>0.32821014418993838</v>
      </c>
      <c r="N184" s="95">
        <v>0.3280225115431108</v>
      </c>
      <c r="O184" s="95">
        <v>0.32736331667024388</v>
      </c>
      <c r="P184" s="95">
        <v>0.32852365758191981</v>
      </c>
      <c r="Q184" s="95">
        <v>0.32824958867629317</v>
      </c>
      <c r="R184" s="95">
        <v>0.32694170042342702</v>
      </c>
      <c r="S184" s="95">
        <v>0.32868106532557856</v>
      </c>
      <c r="T184" s="95">
        <v>0.32800092527858715</v>
      </c>
      <c r="U184" s="95">
        <v>0.32789022219346786</v>
      </c>
      <c r="V184" s="95">
        <v>0.32774401162282851</v>
      </c>
      <c r="W184" s="95">
        <v>0.32758728638117168</v>
      </c>
      <c r="X184" s="95">
        <v>0.32755079730005043</v>
      </c>
      <c r="Y184" s="95">
        <v>0.32825921682115955</v>
      </c>
      <c r="Z184" s="95">
        <v>0.32797995986519268</v>
      </c>
      <c r="AA184" s="95">
        <v>0.32720448434356175</v>
      </c>
      <c r="AB184" s="95">
        <v>0.32787204007108883</v>
      </c>
      <c r="AC184" s="95">
        <v>0.32785731836839371</v>
      </c>
      <c r="AD184" s="95">
        <v>0.32713243784759877</v>
      </c>
      <c r="AE184" s="95">
        <v>0.32717187438058054</v>
      </c>
      <c r="AF184" s="95">
        <v>0.32808218714055654</v>
      </c>
      <c r="AG184" s="95">
        <v>0.32762299002411471</v>
      </c>
      <c r="AH184" s="95">
        <v>0.32774536284284572</v>
      </c>
      <c r="AI184" s="95">
        <v>0.32759787812218272</v>
      </c>
      <c r="AJ184" s="95">
        <v>0.32744448960803019</v>
      </c>
      <c r="AK184" s="95">
        <v>0.32810890891235267</v>
      </c>
      <c r="AL184" s="95">
        <v>0.32763021184537977</v>
      </c>
      <c r="AM184" s="95">
        <v>0.32699442132205375</v>
      </c>
      <c r="AN184" s="95">
        <v>0.32801326414143922</v>
      </c>
      <c r="AO184" s="95">
        <v>0.32813382612264108</v>
      </c>
      <c r="AP184" s="95">
        <v>0.32726239088959802</v>
      </c>
      <c r="AQ184" s="95">
        <v>0.32721258562072048</v>
      </c>
      <c r="AR184" s="95">
        <v>0.32824504169156177</v>
      </c>
      <c r="AS184" s="95">
        <v>0.32776491836356936</v>
      </c>
      <c r="AT184" s="95">
        <v>0.32749589955811592</v>
      </c>
      <c r="AU184" s="95">
        <v>0.3281096317290994</v>
      </c>
      <c r="AV184" s="95">
        <v>0.32742256997380825</v>
      </c>
      <c r="AW184" s="95">
        <v>0.32803111609444097</v>
      </c>
      <c r="AX184" s="95">
        <v>0.32798836511998708</v>
      </c>
      <c r="AY184" s="95">
        <v>0.32671424559859669</v>
      </c>
      <c r="AZ184" s="95">
        <v>0.32668781744627751</v>
      </c>
      <c r="BA184" s="95">
        <v>0.32734768186542568</v>
      </c>
      <c r="BB184" s="95">
        <v>0.32406383780988168</v>
      </c>
      <c r="BC184" s="95">
        <v>0.32422453116518618</v>
      </c>
      <c r="BD184" s="95">
        <v>0.3220007086750204</v>
      </c>
      <c r="BE184" s="95">
        <v>0.32404006422735676</v>
      </c>
      <c r="BF184" s="95">
        <v>0.32390244534772283</v>
      </c>
      <c r="BG184" s="95">
        <v>0.32515800260708244</v>
      </c>
      <c r="BH184" s="95">
        <v>0.32305814748663586</v>
      </c>
      <c r="BI184" s="95">
        <v>0.32400285804626361</v>
      </c>
      <c r="BJ184" s="95">
        <v>0.32426487531657217</v>
      </c>
      <c r="BK184" s="95">
        <v>0.32388818956040671</v>
      </c>
      <c r="BL184" s="95">
        <v>0.32739740723109784</v>
      </c>
      <c r="BM184" s="95">
        <v>0.32787513262588358</v>
      </c>
      <c r="BN184" s="95">
        <v>0.32458269284480229</v>
      </c>
      <c r="BO184" s="95">
        <v>0.32410306568785513</v>
      </c>
      <c r="BP184" s="95">
        <v>0.3250293979529556</v>
      </c>
      <c r="BQ184" s="95">
        <v>0.32460454934317062</v>
      </c>
      <c r="BR184" s="95">
        <v>0.32608010990327868</v>
      </c>
      <c r="BS184" s="95">
        <v>0.32617219996870989</v>
      </c>
      <c r="BT184" s="95">
        <v>0.32511881005753623</v>
      </c>
      <c r="BU184" s="95">
        <v>0.32498963433821176</v>
      </c>
      <c r="BV184" s="95">
        <v>0.3276992101870429</v>
      </c>
      <c r="BW184" s="95">
        <v>0.32688933016521809</v>
      </c>
      <c r="BX184" s="95">
        <v>0.32863479551160424</v>
      </c>
      <c r="BY184" s="95">
        <v>0.32901530347399366</v>
      </c>
      <c r="BZ184" s="95">
        <v>0.32851736662643932</v>
      </c>
      <c r="CA184" s="95">
        <v>0.32718893083634071</v>
      </c>
      <c r="CB184" s="95">
        <v>0.3260353886762179</v>
      </c>
      <c r="CC184" s="95">
        <v>0.32595050290080485</v>
      </c>
      <c r="CD184" s="95">
        <v>0.32825211773111229</v>
      </c>
      <c r="CE184" s="95">
        <v>0.3278712546142642</v>
      </c>
      <c r="CF184" s="95">
        <v>0.32740264310120964</v>
      </c>
      <c r="CG184" s="95">
        <v>0.32833841603749508</v>
      </c>
      <c r="CH184" s="95">
        <v>0.32874200513728391</v>
      </c>
      <c r="CI184" s="95">
        <v>0.32843517416414536</v>
      </c>
      <c r="CJ184" s="95">
        <v>0.32961256290954566</v>
      </c>
      <c r="CK184" s="95">
        <v>0.32971305887892849</v>
      </c>
      <c r="CL184" s="95">
        <v>0.32968504314359076</v>
      </c>
      <c r="CM184" s="95">
        <v>0.32865815200195758</v>
      </c>
      <c r="CN184" s="95">
        <v>0.32683276118340193</v>
      </c>
      <c r="CO184" s="95">
        <v>0.32770644349966083</v>
      </c>
      <c r="CP184" s="95">
        <v>0.32804283111967381</v>
      </c>
      <c r="CQ184" s="95">
        <v>0.32804793482419542</v>
      </c>
      <c r="CR184" s="95">
        <v>0.32809815115039448</v>
      </c>
      <c r="CS184" s="95">
        <v>0.32833055246376691</v>
      </c>
      <c r="CT184" s="95">
        <v>0.32910945816216686</v>
      </c>
      <c r="CU184" s="95">
        <v>0.32842527402862465</v>
      </c>
      <c r="CV184" s="95">
        <v>0.32957864176582419</v>
      </c>
      <c r="CW184" s="95">
        <v>0.3295850263456927</v>
      </c>
      <c r="CX184" s="95">
        <v>0.32961618548321198</v>
      </c>
      <c r="CY184" s="95">
        <v>0.32846191759603416</v>
      </c>
      <c r="CZ184" s="95">
        <v>0.32831647662924923</v>
      </c>
      <c r="DA184" s="95">
        <v>0.32808439154505881</v>
      </c>
      <c r="DB184" s="95">
        <v>0.32782361298647539</v>
      </c>
      <c r="DC184" s="95">
        <v>0.32827023229320851</v>
      </c>
      <c r="DD184" s="95">
        <v>0.32800318449693688</v>
      </c>
      <c r="DE184" s="95">
        <v>0.32833883453199481</v>
      </c>
      <c r="DF184" s="95">
        <v>0.32928927877201286</v>
      </c>
      <c r="DG184" s="95">
        <v>0.32816752566116558</v>
      </c>
      <c r="DH184" s="95">
        <v>0.32954641507669452</v>
      </c>
      <c r="DI184" s="95">
        <v>0.32961497404406198</v>
      </c>
      <c r="DJ184" s="95">
        <v>0.3296173404768567</v>
      </c>
      <c r="DK184" s="95">
        <v>0.3284368598581397</v>
      </c>
      <c r="DL184" s="95">
        <v>0.32782868344274252</v>
      </c>
      <c r="DM184" s="95">
        <v>0.32766829164730138</v>
      </c>
      <c r="DN184" s="95">
        <v>0.32828708093015291</v>
      </c>
      <c r="DO184" s="95">
        <v>0.32818432108262274</v>
      </c>
      <c r="DP184" s="95">
        <v>0.32723605017504198</v>
      </c>
      <c r="DQ184" s="95">
        <v>0.32816003811526928</v>
      </c>
      <c r="DR184" s="95">
        <v>0.32921768503890947</v>
      </c>
      <c r="DS184" s="95">
        <v>0.32827853266134577</v>
      </c>
      <c r="DT184" s="95">
        <v>0.3294767216651327</v>
      </c>
      <c r="DU184" s="95">
        <v>0.32950435993997085</v>
      </c>
      <c r="DV184" s="95">
        <v>0.32946445284085341</v>
      </c>
      <c r="DW184" s="95">
        <v>0.32861324595135072</v>
      </c>
      <c r="DX184" s="95" t="e">
        <v>#DIV/0!</v>
      </c>
      <c r="DY184" s="95">
        <v>0.32751705633409955</v>
      </c>
      <c r="DZ184" s="95">
        <v>0.3281481535793212</v>
      </c>
      <c r="EA184" s="95">
        <v>0.3280738737963822</v>
      </c>
      <c r="EB184" s="95">
        <v>0.32754145444681126</v>
      </c>
      <c r="EC184" s="95">
        <v>0.32803711632532195</v>
      </c>
      <c r="ED184" s="95">
        <v>0.32877695125747136</v>
      </c>
      <c r="EE184" s="95">
        <v>0.32799700804471449</v>
      </c>
      <c r="EF184" s="95">
        <v>0.32943807379928425</v>
      </c>
      <c r="EG184" s="95">
        <v>0.32955803558121344</v>
      </c>
      <c r="EH184" s="95">
        <v>0.32957327778894036</v>
      </c>
      <c r="EI184" s="95">
        <v>0.32850217148313726</v>
      </c>
      <c r="EJ184" s="95">
        <v>0.32745838684016565</v>
      </c>
      <c r="EK184" s="95">
        <v>0.32720855875456401</v>
      </c>
      <c r="EL184" s="95">
        <v>0.32813137896641259</v>
      </c>
      <c r="EM184" s="95">
        <v>0.32806436579755255</v>
      </c>
      <c r="EN184" s="95">
        <v>0.3278970261431986</v>
      </c>
      <c r="EO184" s="95">
        <v>0.32797592621866895</v>
      </c>
      <c r="EP184" s="95">
        <v>0.32885798873728167</v>
      </c>
      <c r="EQ184" s="95">
        <v>0.32838559332907324</v>
      </c>
      <c r="ER184" s="95">
        <v>0.32885296307865852</v>
      </c>
      <c r="ES184" s="95">
        <v>0.32906745870697729</v>
      </c>
      <c r="ET184" s="95">
        <v>0.32916954960771677</v>
      </c>
      <c r="EU184" s="95">
        <v>0.32743403845786134</v>
      </c>
      <c r="EV184" s="95">
        <v>0.32767773077584061</v>
      </c>
      <c r="EW184" s="95">
        <v>0.32630081402697908</v>
      </c>
      <c r="EX184" s="95">
        <v>0.32780343521116545</v>
      </c>
      <c r="EY184" s="95">
        <v>0.32816310207257549</v>
      </c>
      <c r="EZ184" s="95">
        <v>0.32755131972099172</v>
      </c>
      <c r="FA184" s="95">
        <v>0.32785853118237451</v>
      </c>
      <c r="FB184" s="95">
        <v>0.32844479285169381</v>
      </c>
      <c r="FC184" s="95">
        <v>0.32768975162019987</v>
      </c>
      <c r="FD184" s="95">
        <v>0.32837290717860518</v>
      </c>
      <c r="FE184" s="95">
        <v>0.32851990687356264</v>
      </c>
      <c r="FF184" s="95">
        <v>0.32836001126719622</v>
      </c>
      <c r="FG184" s="95">
        <v>0.32493115521148958</v>
      </c>
      <c r="FH184" s="95">
        <v>0.32573193605998896</v>
      </c>
      <c r="FI184" s="95">
        <v>0.32573621389682189</v>
      </c>
      <c r="FJ184" s="95">
        <v>0.32768036380951793</v>
      </c>
      <c r="FK184" s="95">
        <v>0.3275567906127157</v>
      </c>
      <c r="FL184" s="95">
        <v>0.32647169133040282</v>
      </c>
      <c r="FM184" s="95">
        <v>0.3278212633639947</v>
      </c>
      <c r="FN184" s="95">
        <v>0.3278585660771659</v>
      </c>
      <c r="FO184" s="95">
        <v>0.32740595776907433</v>
      </c>
      <c r="FP184" s="95">
        <v>0.32826657926734165</v>
      </c>
      <c r="FQ184" s="95">
        <v>0.32831132355109061</v>
      </c>
      <c r="FR184" s="95">
        <v>0.32797808097723524</v>
      </c>
      <c r="FS184" s="95">
        <v>0.32530792669842495</v>
      </c>
      <c r="FT184" s="95">
        <v>0.32540579562492</v>
      </c>
      <c r="FU184" s="95">
        <v>0.32538857537200894</v>
      </c>
      <c r="FV184" s="95">
        <v>0.32742862431957742</v>
      </c>
      <c r="FW184" s="95">
        <v>0.32636013471885905</v>
      </c>
      <c r="FX184" s="95">
        <v>0.32538426332049275</v>
      </c>
      <c r="FY184" s="95">
        <v>0.32701523772036589</v>
      </c>
      <c r="FZ184" s="95">
        <v>0.32770875809180378</v>
      </c>
      <c r="GA184" s="95">
        <v>0.32742587962798997</v>
      </c>
    </row>
    <row r="185" spans="2:183">
      <c r="B185" s="44" t="s">
        <v>6</v>
      </c>
      <c r="C185" s="651" t="s">
        <v>94</v>
      </c>
      <c r="D185" s="182"/>
      <c r="E185" s="182"/>
      <c r="F185" s="182"/>
      <c r="G185" s="182"/>
      <c r="H185" s="182"/>
      <c r="I185" s="182"/>
      <c r="J185" s="182"/>
      <c r="K185" s="182"/>
      <c r="L185" s="182"/>
      <c r="M185" s="182"/>
      <c r="N185" s="182"/>
      <c r="O185" s="182"/>
      <c r="P185" s="182"/>
      <c r="Q185" s="182"/>
      <c r="R185" s="182"/>
      <c r="S185" s="182"/>
      <c r="T185" s="182"/>
      <c r="U185" s="182"/>
      <c r="V185" s="182"/>
      <c r="W185" s="182"/>
      <c r="X185" s="182"/>
      <c r="Y185" s="182"/>
      <c r="Z185" s="182"/>
      <c r="AA185" s="182"/>
      <c r="AB185" s="182"/>
      <c r="AC185" s="182"/>
      <c r="AD185" s="182"/>
      <c r="AE185" s="182"/>
      <c r="AF185" s="182"/>
      <c r="AG185" s="182"/>
      <c r="AH185" s="182"/>
      <c r="AI185" s="182"/>
      <c r="AJ185" s="182"/>
      <c r="AK185" s="182"/>
      <c r="AL185" s="182"/>
      <c r="AM185" s="182"/>
      <c r="AN185" s="182"/>
      <c r="AO185" s="182"/>
      <c r="AP185" s="182"/>
      <c r="AQ185" s="182"/>
      <c r="AR185" s="182"/>
      <c r="AS185" s="182"/>
      <c r="AT185" s="182"/>
      <c r="AU185" s="182"/>
      <c r="AV185" s="182"/>
      <c r="AW185" s="182"/>
      <c r="AX185" s="182"/>
      <c r="AY185" s="182"/>
      <c r="AZ185" s="182"/>
      <c r="BA185" s="182"/>
      <c r="BB185" s="182"/>
      <c r="BC185" s="182"/>
      <c r="BD185" s="182"/>
      <c r="BE185" s="182"/>
      <c r="BF185" s="182"/>
      <c r="BG185" s="182"/>
      <c r="BH185" s="182"/>
      <c r="BI185" s="182"/>
      <c r="BJ185" s="182"/>
      <c r="BK185" s="182"/>
      <c r="BL185" s="182"/>
      <c r="BM185" s="182"/>
      <c r="BN185" s="182"/>
      <c r="BO185" s="182"/>
      <c r="BP185" s="182"/>
      <c r="BQ185" s="182"/>
      <c r="BR185" s="182"/>
      <c r="BS185" s="182"/>
      <c r="BT185" s="182"/>
      <c r="BU185" s="182"/>
      <c r="BV185" s="182"/>
      <c r="BW185" s="182"/>
      <c r="BX185" s="182"/>
      <c r="BY185" s="182"/>
      <c r="BZ185" s="182"/>
      <c r="CA185" s="182"/>
      <c r="CB185" s="182"/>
      <c r="CC185" s="182"/>
      <c r="CD185" s="182"/>
      <c r="CE185" s="182"/>
      <c r="CF185" s="182"/>
      <c r="CG185" s="182"/>
      <c r="CH185" s="182"/>
      <c r="CI185" s="182"/>
      <c r="CJ185" s="182"/>
      <c r="CK185" s="182"/>
      <c r="CL185" s="182"/>
      <c r="CM185" s="182"/>
      <c r="CN185" s="182"/>
      <c r="CO185" s="182"/>
      <c r="CP185" s="182"/>
      <c r="CQ185" s="182"/>
      <c r="CR185" s="182"/>
      <c r="CS185" s="182"/>
      <c r="CT185" s="182"/>
      <c r="CU185" s="182"/>
      <c r="CV185" s="182"/>
      <c r="CW185" s="182"/>
      <c r="CX185" s="182"/>
      <c r="CY185" s="182"/>
      <c r="CZ185" s="182"/>
      <c r="DA185" s="182"/>
      <c r="DB185" s="182"/>
      <c r="DC185" s="182"/>
      <c r="DD185" s="182"/>
      <c r="DE185" s="182"/>
      <c r="DF185" s="182"/>
      <c r="DG185" s="182"/>
      <c r="DH185" s="182"/>
      <c r="DI185" s="182"/>
      <c r="DJ185" s="182"/>
      <c r="DK185" s="182"/>
      <c r="DL185" s="182"/>
      <c r="DM185" s="182"/>
      <c r="DN185" s="182"/>
      <c r="DO185" s="182"/>
      <c r="DP185" s="182"/>
      <c r="DQ185" s="182"/>
      <c r="DR185" s="182"/>
      <c r="DS185" s="182"/>
      <c r="DT185" s="182"/>
      <c r="DU185" s="182"/>
      <c r="DV185" s="182"/>
      <c r="DW185" s="182"/>
      <c r="DX185" s="182"/>
      <c r="DY185" s="182"/>
      <c r="DZ185" s="182"/>
      <c r="EA185" s="182"/>
      <c r="EB185" s="182"/>
      <c r="EC185" s="182"/>
      <c r="ED185" s="182"/>
      <c r="EE185" s="182"/>
      <c r="EF185" s="182"/>
      <c r="EG185" s="182"/>
      <c r="EH185" s="182"/>
      <c r="EI185" s="182"/>
      <c r="EJ185" s="182"/>
      <c r="EK185" s="182"/>
      <c r="EL185" s="182"/>
      <c r="EM185" s="182"/>
      <c r="EN185" s="182"/>
      <c r="EO185" s="182"/>
      <c r="EP185" s="182"/>
      <c r="EQ185" s="182"/>
      <c r="ER185" s="182"/>
      <c r="ES185" s="182"/>
      <c r="ET185" s="182"/>
      <c r="EU185" s="182"/>
      <c r="EV185" s="182"/>
      <c r="EW185" s="182"/>
      <c r="EX185" s="182"/>
      <c r="EY185" s="182"/>
      <c r="EZ185" s="182"/>
      <c r="FA185" s="182"/>
      <c r="FB185" s="182"/>
      <c r="FC185" s="182"/>
      <c r="FD185" s="182"/>
      <c r="FE185" s="182"/>
      <c r="FF185" s="182"/>
      <c r="FG185" s="182"/>
      <c r="FH185" s="182"/>
      <c r="FI185" s="182"/>
      <c r="FJ185" s="182"/>
      <c r="FK185" s="182"/>
      <c r="FL185" s="182"/>
      <c r="FM185" s="182"/>
      <c r="FN185" s="182"/>
      <c r="FO185" s="182"/>
      <c r="FP185" s="182"/>
      <c r="FQ185" s="182"/>
      <c r="FR185" s="182"/>
      <c r="FS185" s="182"/>
      <c r="FT185" s="182"/>
      <c r="FU185" s="182"/>
      <c r="FV185" s="182"/>
      <c r="FW185" s="182"/>
      <c r="FX185" s="182"/>
      <c r="FY185" s="182"/>
      <c r="FZ185" s="182"/>
      <c r="GA185" s="182"/>
    </row>
    <row r="186" spans="2:183">
      <c r="B186" s="43" t="s">
        <v>6</v>
      </c>
      <c r="C186" s="652" t="s">
        <v>49</v>
      </c>
      <c r="D186" s="17">
        <v>744</v>
      </c>
      <c r="E186" s="17">
        <v>672</v>
      </c>
      <c r="F186" s="17">
        <v>744</v>
      </c>
      <c r="G186" s="17">
        <v>720</v>
      </c>
      <c r="H186" s="17">
        <v>744</v>
      </c>
      <c r="I186" s="17">
        <v>720</v>
      </c>
      <c r="J186" s="17">
        <v>744</v>
      </c>
      <c r="K186" s="17">
        <v>744</v>
      </c>
      <c r="L186" s="17">
        <v>720</v>
      </c>
      <c r="M186" s="17">
        <v>744</v>
      </c>
      <c r="N186" s="17">
        <v>720</v>
      </c>
      <c r="O186" s="17">
        <v>744</v>
      </c>
      <c r="P186" s="17">
        <v>744</v>
      </c>
      <c r="Q186" s="17">
        <v>672</v>
      </c>
      <c r="R186" s="17">
        <v>744</v>
      </c>
      <c r="S186" s="17">
        <v>720</v>
      </c>
      <c r="T186" s="17">
        <v>744</v>
      </c>
      <c r="U186" s="17">
        <v>720</v>
      </c>
      <c r="V186" s="17">
        <v>744</v>
      </c>
      <c r="W186" s="17">
        <v>744</v>
      </c>
      <c r="X186" s="17">
        <v>720</v>
      </c>
      <c r="Y186" s="17">
        <v>744</v>
      </c>
      <c r="Z186" s="17">
        <v>720</v>
      </c>
      <c r="AA186" s="17">
        <v>744</v>
      </c>
      <c r="AB186" s="17">
        <v>744</v>
      </c>
      <c r="AC186" s="17">
        <v>672</v>
      </c>
      <c r="AD186" s="17">
        <v>744</v>
      </c>
      <c r="AE186" s="17">
        <v>720</v>
      </c>
      <c r="AF186" s="17">
        <v>744</v>
      </c>
      <c r="AG186" s="17">
        <v>720</v>
      </c>
      <c r="AH186" s="17">
        <v>744</v>
      </c>
      <c r="AI186" s="17">
        <v>744</v>
      </c>
      <c r="AJ186" s="17">
        <v>720</v>
      </c>
      <c r="AK186" s="17">
        <v>744</v>
      </c>
      <c r="AL186" s="17">
        <v>720</v>
      </c>
      <c r="AM186" s="17">
        <v>744</v>
      </c>
      <c r="AN186" s="17">
        <v>744</v>
      </c>
      <c r="AO186" s="17">
        <v>696</v>
      </c>
      <c r="AP186" s="17">
        <v>744</v>
      </c>
      <c r="AQ186" s="17">
        <v>720</v>
      </c>
      <c r="AR186" s="17">
        <v>744</v>
      </c>
      <c r="AS186" s="17">
        <v>720</v>
      </c>
      <c r="AT186" s="17">
        <v>744</v>
      </c>
      <c r="AU186" s="17">
        <v>744</v>
      </c>
      <c r="AV186" s="17">
        <v>720</v>
      </c>
      <c r="AW186" s="17">
        <v>744</v>
      </c>
      <c r="AX186" s="17">
        <v>720</v>
      </c>
      <c r="AY186" s="17">
        <v>744</v>
      </c>
      <c r="AZ186" s="17">
        <v>744</v>
      </c>
      <c r="BA186" s="17">
        <v>672</v>
      </c>
      <c r="BB186" s="17">
        <v>744</v>
      </c>
      <c r="BC186" s="17">
        <v>720</v>
      </c>
      <c r="BD186" s="17">
        <v>744</v>
      </c>
      <c r="BE186" s="17">
        <v>720</v>
      </c>
      <c r="BF186" s="17">
        <v>744</v>
      </c>
      <c r="BG186" s="17">
        <v>744</v>
      </c>
      <c r="BH186" s="17">
        <v>720</v>
      </c>
      <c r="BI186" s="17">
        <v>744</v>
      </c>
      <c r="BJ186" s="17">
        <v>720</v>
      </c>
      <c r="BK186" s="17">
        <v>744</v>
      </c>
      <c r="BL186" s="17">
        <v>744</v>
      </c>
      <c r="BM186" s="17">
        <v>672</v>
      </c>
      <c r="BN186" s="17">
        <v>744</v>
      </c>
      <c r="BO186" s="17">
        <v>720</v>
      </c>
      <c r="BP186" s="17">
        <v>744</v>
      </c>
      <c r="BQ186" s="17">
        <v>720</v>
      </c>
      <c r="BR186" s="17">
        <v>744</v>
      </c>
      <c r="BS186" s="17">
        <v>744</v>
      </c>
      <c r="BT186" s="17">
        <v>720</v>
      </c>
      <c r="BU186" s="17">
        <v>744</v>
      </c>
      <c r="BV186" s="17">
        <v>720</v>
      </c>
      <c r="BW186" s="17">
        <v>744</v>
      </c>
      <c r="BX186" s="17">
        <v>744</v>
      </c>
      <c r="BY186" s="17">
        <v>672</v>
      </c>
      <c r="BZ186" s="17">
        <v>744</v>
      </c>
      <c r="CA186" s="17">
        <v>720</v>
      </c>
      <c r="CB186" s="17">
        <v>744</v>
      </c>
      <c r="CC186" s="17">
        <v>720</v>
      </c>
      <c r="CD186" s="17">
        <v>744</v>
      </c>
      <c r="CE186" s="17">
        <v>744</v>
      </c>
      <c r="CF186" s="17">
        <v>720</v>
      </c>
      <c r="CG186" s="17">
        <v>744</v>
      </c>
      <c r="CH186" s="17">
        <v>720</v>
      </c>
      <c r="CI186" s="17">
        <v>744</v>
      </c>
      <c r="CJ186" s="17">
        <v>744</v>
      </c>
      <c r="CK186" s="17">
        <v>696</v>
      </c>
      <c r="CL186" s="17">
        <v>744</v>
      </c>
      <c r="CM186" s="17">
        <v>720</v>
      </c>
      <c r="CN186" s="17">
        <v>744</v>
      </c>
      <c r="CO186" s="17">
        <v>720</v>
      </c>
      <c r="CP186" s="17">
        <v>744</v>
      </c>
      <c r="CQ186" s="17">
        <v>744</v>
      </c>
      <c r="CR186" s="17">
        <v>720</v>
      </c>
      <c r="CS186" s="17">
        <v>744</v>
      </c>
      <c r="CT186" s="17">
        <v>720</v>
      </c>
      <c r="CU186" s="17">
        <v>744</v>
      </c>
      <c r="CV186" s="17">
        <v>744</v>
      </c>
      <c r="CW186" s="17">
        <v>672</v>
      </c>
      <c r="CX186" s="17">
        <v>744</v>
      </c>
      <c r="CY186" s="17">
        <v>720</v>
      </c>
      <c r="CZ186" s="17">
        <v>744</v>
      </c>
      <c r="DA186" s="17">
        <v>720</v>
      </c>
      <c r="DB186" s="17">
        <v>744</v>
      </c>
      <c r="DC186" s="17">
        <v>744</v>
      </c>
      <c r="DD186" s="17">
        <v>720</v>
      </c>
      <c r="DE186" s="17">
        <v>744</v>
      </c>
      <c r="DF186" s="17">
        <v>720</v>
      </c>
      <c r="DG186" s="17">
        <v>744</v>
      </c>
      <c r="DH186" s="17">
        <v>744</v>
      </c>
      <c r="DI186" s="17">
        <v>672</v>
      </c>
      <c r="DJ186" s="17">
        <v>744</v>
      </c>
      <c r="DK186" s="17">
        <v>720</v>
      </c>
      <c r="DL186" s="17">
        <v>744</v>
      </c>
      <c r="DM186" s="17">
        <v>720</v>
      </c>
      <c r="DN186" s="17">
        <v>744</v>
      </c>
      <c r="DO186" s="17">
        <v>744</v>
      </c>
      <c r="DP186" s="17">
        <v>720</v>
      </c>
      <c r="DQ186" s="17">
        <v>744</v>
      </c>
      <c r="DR186" s="17">
        <v>720</v>
      </c>
      <c r="DS186" s="17">
        <v>744</v>
      </c>
      <c r="DT186" s="17">
        <v>744</v>
      </c>
      <c r="DU186" s="17">
        <v>672</v>
      </c>
      <c r="DV186" s="17">
        <v>744</v>
      </c>
      <c r="DW186" s="17">
        <v>720</v>
      </c>
      <c r="DX186" s="17">
        <v>744</v>
      </c>
      <c r="DY186" s="17">
        <v>720</v>
      </c>
      <c r="DZ186" s="17">
        <v>744</v>
      </c>
      <c r="EA186" s="17">
        <v>744</v>
      </c>
      <c r="EB186" s="17">
        <v>720</v>
      </c>
      <c r="EC186" s="17">
        <v>744</v>
      </c>
      <c r="ED186" s="17">
        <v>720</v>
      </c>
      <c r="EE186" s="17">
        <v>744</v>
      </c>
      <c r="EF186" s="17">
        <v>744</v>
      </c>
      <c r="EG186" s="17">
        <v>696</v>
      </c>
      <c r="EH186" s="17">
        <v>744</v>
      </c>
      <c r="EI186" s="17">
        <v>720</v>
      </c>
      <c r="EJ186" s="17">
        <v>744</v>
      </c>
      <c r="EK186" s="17">
        <v>720</v>
      </c>
      <c r="EL186" s="17">
        <v>744</v>
      </c>
      <c r="EM186" s="17">
        <v>744</v>
      </c>
      <c r="EN186" s="17">
        <v>720</v>
      </c>
      <c r="EO186" s="17">
        <v>744</v>
      </c>
      <c r="EP186" s="17">
        <v>720</v>
      </c>
      <c r="EQ186" s="17">
        <v>744</v>
      </c>
      <c r="ER186" s="17">
        <v>744</v>
      </c>
      <c r="ES186" s="17">
        <v>672</v>
      </c>
      <c r="ET186" s="17">
        <v>744</v>
      </c>
      <c r="EU186" s="17">
        <v>720</v>
      </c>
      <c r="EV186" s="17">
        <v>744</v>
      </c>
      <c r="EW186" s="17">
        <v>720</v>
      </c>
      <c r="EX186" s="17">
        <v>744</v>
      </c>
      <c r="EY186" s="17">
        <v>744</v>
      </c>
      <c r="EZ186" s="17">
        <v>720</v>
      </c>
      <c r="FA186" s="17">
        <v>744</v>
      </c>
      <c r="FB186" s="17">
        <v>720</v>
      </c>
      <c r="FC186" s="17">
        <v>744</v>
      </c>
      <c r="FD186" s="17">
        <v>744</v>
      </c>
      <c r="FE186" s="17">
        <v>672</v>
      </c>
      <c r="FF186" s="17">
        <v>744</v>
      </c>
      <c r="FG186" s="17">
        <v>720</v>
      </c>
      <c r="FH186" s="17">
        <v>744</v>
      </c>
      <c r="FI186" s="17">
        <v>720</v>
      </c>
      <c r="FJ186" s="17">
        <v>744</v>
      </c>
      <c r="FK186" s="17">
        <v>744</v>
      </c>
      <c r="FL186" s="17">
        <v>720</v>
      </c>
      <c r="FM186" s="17">
        <v>744</v>
      </c>
      <c r="FN186" s="17">
        <v>720</v>
      </c>
      <c r="FO186" s="17">
        <v>744</v>
      </c>
      <c r="FP186" s="17">
        <v>744</v>
      </c>
      <c r="FQ186" s="17">
        <v>672</v>
      </c>
      <c r="FR186" s="17">
        <v>744</v>
      </c>
      <c r="FS186" s="17">
        <v>720</v>
      </c>
      <c r="FT186" s="17">
        <v>744</v>
      </c>
      <c r="FU186" s="17">
        <v>720</v>
      </c>
      <c r="FV186" s="17">
        <v>744</v>
      </c>
      <c r="FW186" s="17">
        <v>744</v>
      </c>
      <c r="FX186" s="17">
        <v>720</v>
      </c>
      <c r="FY186" s="17">
        <v>744</v>
      </c>
      <c r="FZ186" s="17">
        <v>720</v>
      </c>
      <c r="GA186" s="17">
        <v>744</v>
      </c>
    </row>
    <row r="187" spans="2:183">
      <c r="B187" s="43" t="s">
        <v>6</v>
      </c>
      <c r="C187" s="653" t="s">
        <v>50</v>
      </c>
      <c r="D187" s="85">
        <v>2647314.1</v>
      </c>
      <c r="E187" s="85">
        <v>2358961.33</v>
      </c>
      <c r="F187" s="85">
        <v>2568168.0499999998</v>
      </c>
      <c r="G187" s="85">
        <v>2530680.5699999998</v>
      </c>
      <c r="H187" s="85">
        <v>2613463.64</v>
      </c>
      <c r="I187" s="85">
        <v>2478255.96</v>
      </c>
      <c r="J187" s="85">
        <v>2575212.42</v>
      </c>
      <c r="K187" s="85">
        <v>2574018.4200000004</v>
      </c>
      <c r="L187" s="85">
        <v>2476468.77</v>
      </c>
      <c r="M187" s="85">
        <v>2601571.7000000002</v>
      </c>
      <c r="N187" s="85">
        <v>2503976.69</v>
      </c>
      <c r="O187" s="85">
        <v>2531970.4299999997</v>
      </c>
      <c r="P187" s="85">
        <v>2720508.2</v>
      </c>
      <c r="Q187" s="85">
        <v>2432038.27</v>
      </c>
      <c r="R187" s="85">
        <v>2581739.81</v>
      </c>
      <c r="S187" s="85">
        <v>356376.52</v>
      </c>
      <c r="T187" s="85">
        <v>521840.99999999994</v>
      </c>
      <c r="U187" s="85">
        <v>2552834.1</v>
      </c>
      <c r="V187" s="85">
        <v>2644737.0700000003</v>
      </c>
      <c r="W187" s="85">
        <v>2622502.81</v>
      </c>
      <c r="X187" s="85">
        <v>2541019.2800000003</v>
      </c>
      <c r="Y187" s="85">
        <v>2677200.1800000002</v>
      </c>
      <c r="Z187" s="85">
        <v>2582214.42</v>
      </c>
      <c r="AA187" s="85">
        <v>2595985.2800000003</v>
      </c>
      <c r="AB187" s="85">
        <v>2780546.65</v>
      </c>
      <c r="AC187" s="85">
        <v>2508450.0999999996</v>
      </c>
      <c r="AD187" s="85">
        <v>2705427.62</v>
      </c>
      <c r="AE187" s="85">
        <v>2655339.39</v>
      </c>
      <c r="AF187" s="85">
        <v>2816628.9099999997</v>
      </c>
      <c r="AG187" s="85">
        <v>2695585.65</v>
      </c>
      <c r="AH187" s="85">
        <v>2802828.55</v>
      </c>
      <c r="AI187" s="85">
        <v>2789880.65</v>
      </c>
      <c r="AJ187" s="85">
        <v>2682990.2000000002</v>
      </c>
      <c r="AK187" s="85">
        <v>2817811.11</v>
      </c>
      <c r="AL187" s="85">
        <v>2712366.85</v>
      </c>
      <c r="AM187" s="85">
        <v>2722138.4499999997</v>
      </c>
      <c r="AN187" s="85">
        <v>2956660.02</v>
      </c>
      <c r="AO187" s="85">
        <v>2778430.62</v>
      </c>
      <c r="AP187" s="85">
        <v>2879311.55</v>
      </c>
      <c r="AQ187" s="85">
        <v>2778082.8000000003</v>
      </c>
      <c r="AR187" s="85">
        <v>2965012.0300000003</v>
      </c>
      <c r="AS187" s="85">
        <v>2817733.93</v>
      </c>
      <c r="AT187" s="85">
        <v>2906250.71</v>
      </c>
      <c r="AU187" s="85">
        <v>2975389.08</v>
      </c>
      <c r="AV187" s="85">
        <v>2813398.25</v>
      </c>
      <c r="AW187" s="85">
        <v>2943160.1</v>
      </c>
      <c r="AX187" s="85">
        <v>2855775.5599999996</v>
      </c>
      <c r="AY187" s="85">
        <v>2823387.33</v>
      </c>
      <c r="AZ187" s="85">
        <v>3024801.33</v>
      </c>
      <c r="BA187" s="85">
        <v>2773794.15</v>
      </c>
      <c r="BB187" s="85">
        <v>2835090.73</v>
      </c>
      <c r="BC187" s="85">
        <v>2574017.5299999998</v>
      </c>
      <c r="BD187" s="85">
        <v>445503.37000000005</v>
      </c>
      <c r="BE187" s="85">
        <v>2745244.04</v>
      </c>
      <c r="BF187" s="85">
        <v>2844157.6199999996</v>
      </c>
      <c r="BG187" s="85">
        <v>2926251.97</v>
      </c>
      <c r="BH187" s="85">
        <v>2676764.34</v>
      </c>
      <c r="BI187" s="85">
        <v>2837686.58</v>
      </c>
      <c r="BJ187" s="85">
        <v>2768439.61</v>
      </c>
      <c r="BK187" s="85">
        <v>2810076.09</v>
      </c>
      <c r="BL187" s="85">
        <v>3171340.1999999997</v>
      </c>
      <c r="BM187" s="85">
        <v>2897409.29</v>
      </c>
      <c r="BN187" s="85">
        <v>2961121.2600000002</v>
      </c>
      <c r="BO187" s="85">
        <v>2830752.6199999996</v>
      </c>
      <c r="BP187" s="85">
        <v>3005100.74</v>
      </c>
      <c r="BQ187" s="85">
        <v>2877995.98</v>
      </c>
      <c r="BR187" s="85">
        <v>3074804.81</v>
      </c>
      <c r="BS187" s="85">
        <v>3091485.23</v>
      </c>
      <c r="BT187" s="85">
        <v>2902159.58</v>
      </c>
      <c r="BU187" s="85">
        <v>3022078.65</v>
      </c>
      <c r="BV187" s="85">
        <v>3127786.29</v>
      </c>
      <c r="BW187" s="85">
        <v>3128812.4</v>
      </c>
      <c r="BX187" s="85">
        <v>3406267.06</v>
      </c>
      <c r="BY187" s="85">
        <v>3124672.46</v>
      </c>
      <c r="BZ187" s="85">
        <v>3396605.2800000003</v>
      </c>
      <c r="CA187" s="85">
        <v>3180902.71</v>
      </c>
      <c r="CB187" s="85">
        <v>3211205.54</v>
      </c>
      <c r="CC187" s="85">
        <v>3074079.06</v>
      </c>
      <c r="CD187" s="85">
        <v>3391668.5</v>
      </c>
      <c r="CE187" s="85">
        <v>3345668.48</v>
      </c>
      <c r="CF187" s="85">
        <v>3214576.33</v>
      </c>
      <c r="CG187" s="85">
        <v>3405283.83</v>
      </c>
      <c r="CH187" s="85">
        <v>3341680.23</v>
      </c>
      <c r="CI187" s="85">
        <v>3427282.64</v>
      </c>
      <c r="CJ187" s="85">
        <v>3712613.1300000004</v>
      </c>
      <c r="CK187" s="85">
        <v>3490138.5300000003</v>
      </c>
      <c r="CL187" s="85">
        <v>3707395.94</v>
      </c>
      <c r="CM187" s="85">
        <v>2784812.24</v>
      </c>
      <c r="CN187" s="85">
        <v>1328480.8900000001</v>
      </c>
      <c r="CO187" s="85">
        <v>3378003.76</v>
      </c>
      <c r="CP187" s="85">
        <v>3544974.72</v>
      </c>
      <c r="CQ187" s="85">
        <v>3554295.66</v>
      </c>
      <c r="CR187" s="85">
        <v>3445905.91</v>
      </c>
      <c r="CS187" s="85">
        <v>3580366.04</v>
      </c>
      <c r="CT187" s="85">
        <v>3537860.97</v>
      </c>
      <c r="CU187" s="85">
        <v>3595609.68</v>
      </c>
      <c r="CV187" s="85">
        <v>3809654.07</v>
      </c>
      <c r="CW187" s="85">
        <v>3461817.7399999998</v>
      </c>
      <c r="CX187" s="85">
        <v>3818048.62</v>
      </c>
      <c r="CY187" s="85">
        <v>3573724.92</v>
      </c>
      <c r="CZ187" s="85">
        <v>3660922.32</v>
      </c>
      <c r="DA187" s="85">
        <v>3519521.14</v>
      </c>
      <c r="DB187" s="85">
        <v>3637670.79</v>
      </c>
      <c r="DC187" s="85">
        <v>3681545.83</v>
      </c>
      <c r="DD187" s="85">
        <v>3518765.7199999997</v>
      </c>
      <c r="DE187" s="85">
        <v>3678000.59</v>
      </c>
      <c r="DF187" s="85">
        <v>3671171</v>
      </c>
      <c r="DG187" s="85">
        <v>3662358.85</v>
      </c>
      <c r="DH187" s="85">
        <v>3956304.66</v>
      </c>
      <c r="DI187" s="85">
        <v>3584986.95</v>
      </c>
      <c r="DJ187" s="85">
        <v>3960489.56</v>
      </c>
      <c r="DK187" s="85">
        <v>3707952.3400000003</v>
      </c>
      <c r="DL187" s="85">
        <v>3745054.6</v>
      </c>
      <c r="DM187" s="85">
        <v>3621486.44</v>
      </c>
      <c r="DN187" s="85">
        <v>3823069.66</v>
      </c>
      <c r="DO187" s="85">
        <v>3816355.22</v>
      </c>
      <c r="DP187" s="85">
        <v>3581319.93</v>
      </c>
      <c r="DQ187" s="85">
        <v>3809530.78</v>
      </c>
      <c r="DR187" s="85">
        <v>3803424.03</v>
      </c>
      <c r="DS187" s="85">
        <v>3823983.46</v>
      </c>
      <c r="DT187" s="85">
        <v>4136273.29</v>
      </c>
      <c r="DU187" s="85">
        <v>3741632.99</v>
      </c>
      <c r="DV187" s="85">
        <v>4138372.84</v>
      </c>
      <c r="DW187" s="85">
        <v>1831555.21</v>
      </c>
      <c r="DX187" s="85">
        <v>0</v>
      </c>
      <c r="DY187" s="85">
        <v>3529632.17</v>
      </c>
      <c r="DZ187" s="85">
        <v>3995877.9200000004</v>
      </c>
      <c r="EA187" s="85">
        <v>3970371.03</v>
      </c>
      <c r="EB187" s="85">
        <v>3777555.3</v>
      </c>
      <c r="EC187" s="85">
        <v>3964721.5</v>
      </c>
      <c r="ED187" s="85">
        <v>3937269.65</v>
      </c>
      <c r="EE187" s="85">
        <v>3977518.81</v>
      </c>
      <c r="EF187" s="85">
        <v>4181980.77</v>
      </c>
      <c r="EG187" s="85">
        <v>3929965.85</v>
      </c>
      <c r="EH187" s="85">
        <v>4194787.45</v>
      </c>
      <c r="EI187" s="85">
        <v>3928230.61</v>
      </c>
      <c r="EJ187" s="85">
        <v>3937176.8400000003</v>
      </c>
      <c r="EK187" s="85">
        <v>3789736.75</v>
      </c>
      <c r="EL187" s="85">
        <v>4038462.7</v>
      </c>
      <c r="EM187" s="85">
        <v>4030163.6799999997</v>
      </c>
      <c r="EN187" s="85">
        <v>3868623.0599999996</v>
      </c>
      <c r="EO187" s="85">
        <v>4023839.79</v>
      </c>
      <c r="EP187" s="85">
        <v>3993709.65</v>
      </c>
      <c r="EQ187" s="85">
        <v>4064806.69</v>
      </c>
      <c r="ER187" s="85">
        <v>4501226.3</v>
      </c>
      <c r="ES187" s="85">
        <v>4068944.0999999996</v>
      </c>
      <c r="ET187" s="85">
        <v>4501417.09</v>
      </c>
      <c r="EU187" s="85">
        <v>4144676.4299999997</v>
      </c>
      <c r="EV187" s="85">
        <v>4307852.5999999996</v>
      </c>
      <c r="EW187" s="85">
        <v>4024009.4</v>
      </c>
      <c r="EX187" s="85">
        <v>4359809.96</v>
      </c>
      <c r="EY187" s="85">
        <v>4375408.7200000007</v>
      </c>
      <c r="EZ187" s="85">
        <v>4160343.13</v>
      </c>
      <c r="FA187" s="85">
        <v>4351190.17</v>
      </c>
      <c r="FB187" s="85">
        <v>4302755.1700000009</v>
      </c>
      <c r="FC187" s="85">
        <v>4350190.95</v>
      </c>
      <c r="FD187" s="85">
        <v>5044390.0299999993</v>
      </c>
      <c r="FE187" s="85">
        <v>4576179.75</v>
      </c>
      <c r="FF187" s="85">
        <v>5029918.6899999995</v>
      </c>
      <c r="FG187" s="85">
        <v>459638.22</v>
      </c>
      <c r="FH187" s="85">
        <v>4564285.38</v>
      </c>
      <c r="FI187" s="85">
        <v>4554921.71</v>
      </c>
      <c r="FJ187" s="85">
        <v>4953855.12</v>
      </c>
      <c r="FK187" s="85">
        <v>4942007.1800000006</v>
      </c>
      <c r="FL187" s="85">
        <v>4651017.5200000005</v>
      </c>
      <c r="FM187" s="85">
        <v>4967348.1399999997</v>
      </c>
      <c r="FN187" s="85">
        <v>4846226.9000000004</v>
      </c>
      <c r="FO187" s="85">
        <v>4913092.6099999994</v>
      </c>
      <c r="FP187" s="85">
        <v>5402074.6100000003</v>
      </c>
      <c r="FQ187" s="85">
        <v>4898423.42</v>
      </c>
      <c r="FR187" s="85">
        <v>5365034.2</v>
      </c>
      <c r="FS187" s="85">
        <v>4862587</v>
      </c>
      <c r="FT187" s="85">
        <v>5014817.83</v>
      </c>
      <c r="FU187" s="85">
        <v>4876551.72</v>
      </c>
      <c r="FV187" s="85">
        <v>5293904.5999999996</v>
      </c>
      <c r="FW187" s="85">
        <v>5150323.04</v>
      </c>
      <c r="FX187" s="85">
        <v>4868899.25</v>
      </c>
      <c r="FY187" s="85">
        <v>5227165.72</v>
      </c>
      <c r="FZ187" s="85">
        <v>5194575.92</v>
      </c>
      <c r="GA187" s="85">
        <v>5299619.7</v>
      </c>
    </row>
    <row r="188" spans="2:183">
      <c r="B188" s="43" t="s">
        <v>6</v>
      </c>
      <c r="C188" s="653" t="s">
        <v>51</v>
      </c>
      <c r="D188" s="86">
        <v>27.15388899715877</v>
      </c>
      <c r="E188" s="86">
        <v>27.258246130166906</v>
      </c>
      <c r="F188" s="86">
        <v>27.220798912087233</v>
      </c>
      <c r="G188" s="86">
        <v>27.221866747901544</v>
      </c>
      <c r="H188" s="86">
        <v>27.175908510487854</v>
      </c>
      <c r="I188" s="86">
        <v>27.289059736827618</v>
      </c>
      <c r="J188" s="86">
        <v>27.274303053410858</v>
      </c>
      <c r="K188" s="86">
        <v>27.278182696811637</v>
      </c>
      <c r="L188" s="86">
        <v>27.295529164094877</v>
      </c>
      <c r="M188" s="86">
        <v>27.244726617725604</v>
      </c>
      <c r="N188" s="86">
        <v>27.221280303524448</v>
      </c>
      <c r="O188" s="86">
        <v>27.226545352997032</v>
      </c>
      <c r="P188" s="86">
        <v>27.988655189552226</v>
      </c>
      <c r="Q188" s="86">
        <v>28.028173748893643</v>
      </c>
      <c r="R188" s="86">
        <v>28.176384151576723</v>
      </c>
      <c r="S188" s="86">
        <v>28.19969930999557</v>
      </c>
      <c r="T188" s="86">
        <v>28.447813430150784</v>
      </c>
      <c r="U188" s="86">
        <v>28.046036501327851</v>
      </c>
      <c r="V188" s="86">
        <v>28.052414863593903</v>
      </c>
      <c r="W188" s="86">
        <v>28.014660651755442</v>
      </c>
      <c r="X188" s="86">
        <v>28.130402745488766</v>
      </c>
      <c r="Y188" s="86">
        <v>28.063189131961554</v>
      </c>
      <c r="Z188" s="86">
        <v>28.09656079647462</v>
      </c>
      <c r="AA188" s="86">
        <v>28.110353905515112</v>
      </c>
      <c r="AB188" s="86">
        <v>29.402305723862998</v>
      </c>
      <c r="AC188" s="86">
        <v>29.308021339140915</v>
      </c>
      <c r="AD188" s="86">
        <v>29.353287303514605</v>
      </c>
      <c r="AE188" s="86">
        <v>29.801119952414087</v>
      </c>
      <c r="AF188" s="86">
        <v>29.714723332876176</v>
      </c>
      <c r="AG188" s="86">
        <v>29.817109289092215</v>
      </c>
      <c r="AH188" s="86">
        <v>29.800269101301591</v>
      </c>
      <c r="AI188" s="86">
        <v>29.759872886838629</v>
      </c>
      <c r="AJ188" s="86">
        <v>29.779898772393281</v>
      </c>
      <c r="AK188" s="86">
        <v>29.662480972843007</v>
      </c>
      <c r="AL188" s="86">
        <v>29.823270990016272</v>
      </c>
      <c r="AM188" s="86">
        <v>29.826097603734095</v>
      </c>
      <c r="AN188" s="86">
        <v>31.203867107110064</v>
      </c>
      <c r="AO188" s="86">
        <v>31.145675160600128</v>
      </c>
      <c r="AP188" s="86">
        <v>31.213264017537373</v>
      </c>
      <c r="AQ188" s="86">
        <v>31.157699468383395</v>
      </c>
      <c r="AR188" s="86">
        <v>31.114430751468699</v>
      </c>
      <c r="AS188" s="86">
        <v>31.108369913223964</v>
      </c>
      <c r="AT188" s="86">
        <v>31.186156493999757</v>
      </c>
      <c r="AU188" s="86">
        <v>31.240373369715126</v>
      </c>
      <c r="AV188" s="86">
        <v>31.317744395217847</v>
      </c>
      <c r="AW188" s="86">
        <v>31.139348250699701</v>
      </c>
      <c r="AX188" s="86">
        <v>31.15074348793577</v>
      </c>
      <c r="AY188" s="86">
        <v>31.273050936069062</v>
      </c>
      <c r="AZ188" s="86">
        <v>32.980874524880662</v>
      </c>
      <c r="BA188" s="86">
        <v>32.803760649595773</v>
      </c>
      <c r="BB188" s="86">
        <v>33.242236456713776</v>
      </c>
      <c r="BC188" s="86">
        <v>33.172808405782902</v>
      </c>
      <c r="BD188" s="86">
        <v>34.044274033318054</v>
      </c>
      <c r="BE188" s="86">
        <v>33.17836213772933</v>
      </c>
      <c r="BF188" s="86">
        <v>33.251389723504992</v>
      </c>
      <c r="BG188" s="86">
        <v>33.062827181947398</v>
      </c>
      <c r="BH188" s="86">
        <v>33.281498234445714</v>
      </c>
      <c r="BI188" s="86">
        <v>33.181166964839043</v>
      </c>
      <c r="BJ188" s="86">
        <v>33.164497699937705</v>
      </c>
      <c r="BK188" s="86">
        <v>33.205118058132193</v>
      </c>
      <c r="BL188" s="86">
        <v>33.895238502399451</v>
      </c>
      <c r="BM188" s="86">
        <v>33.731126160107664</v>
      </c>
      <c r="BN188" s="86">
        <v>34.252494048569233</v>
      </c>
      <c r="BO188" s="86">
        <v>34.16390233894132</v>
      </c>
      <c r="BP188" s="86">
        <v>34.061473401204637</v>
      </c>
      <c r="BQ188" s="86">
        <v>34.249624895870525</v>
      </c>
      <c r="BR188" s="86">
        <v>33.893429537259735</v>
      </c>
      <c r="BS188" s="86">
        <v>33.884563186819207</v>
      </c>
      <c r="BT188" s="86">
        <v>33.996668228568751</v>
      </c>
      <c r="BU188" s="86">
        <v>34.136830569267104</v>
      </c>
      <c r="BV188" s="86">
        <v>33.802942721279585</v>
      </c>
      <c r="BW188" s="86">
        <v>33.88808938240588</v>
      </c>
      <c r="BX188" s="86">
        <v>34.707890280310984</v>
      </c>
      <c r="BY188" s="86">
        <v>34.687287247505587</v>
      </c>
      <c r="BZ188" s="86">
        <v>34.845197123423986</v>
      </c>
      <c r="CA188" s="86">
        <v>34.790203081034122</v>
      </c>
      <c r="CB188" s="86">
        <v>35.109800375675967</v>
      </c>
      <c r="CC188" s="86">
        <v>34.988379922604146</v>
      </c>
      <c r="CD188" s="86">
        <v>34.741091091603757</v>
      </c>
      <c r="CE188" s="86">
        <v>34.718421680720752</v>
      </c>
      <c r="CF188" s="86">
        <v>34.903108903365904</v>
      </c>
      <c r="CG188" s="86">
        <v>34.797576022023343</v>
      </c>
      <c r="CH188" s="86">
        <v>34.700729283489096</v>
      </c>
      <c r="CI188" s="86">
        <v>34.734873156211243</v>
      </c>
      <c r="CJ188" s="86">
        <v>36.287526561171333</v>
      </c>
      <c r="CK188" s="86">
        <v>36.35916985621509</v>
      </c>
      <c r="CL188" s="86">
        <v>36.213172294558348</v>
      </c>
      <c r="CM188" s="86">
        <v>36.440882491494378</v>
      </c>
      <c r="CN188" s="86">
        <v>36.752175560904092</v>
      </c>
      <c r="CO188" s="86">
        <v>36.497652829699419</v>
      </c>
      <c r="CP188" s="86">
        <v>36.455555989757407</v>
      </c>
      <c r="CQ188" s="86">
        <v>36.453645210000765</v>
      </c>
      <c r="CR188" s="86">
        <v>36.525682198808589</v>
      </c>
      <c r="CS188" s="86">
        <v>36.42514624523622</v>
      </c>
      <c r="CT188" s="86">
        <v>36.349878452243964</v>
      </c>
      <c r="CU188" s="86">
        <v>36.4253278736686</v>
      </c>
      <c r="CV188" s="86">
        <v>37.37776625491793</v>
      </c>
      <c r="CW188" s="86">
        <v>37.552450800662136</v>
      </c>
      <c r="CX188" s="86">
        <v>37.369643414163818</v>
      </c>
      <c r="CY188" s="86">
        <v>37.501704391625999</v>
      </c>
      <c r="CZ188" s="86">
        <v>37.58500896115028</v>
      </c>
      <c r="DA188" s="86">
        <v>37.549569401472318</v>
      </c>
      <c r="DB188" s="86">
        <v>37.643876055790003</v>
      </c>
      <c r="DC188" s="86">
        <v>37.52276237068746</v>
      </c>
      <c r="DD188" s="86">
        <v>37.486318234115991</v>
      </c>
      <c r="DE188" s="86">
        <v>37.442818676206201</v>
      </c>
      <c r="DF188" s="86">
        <v>37.49076816241498</v>
      </c>
      <c r="DG188" s="86">
        <v>37.546865933299841</v>
      </c>
      <c r="DH188" s="86">
        <v>38.851672476947101</v>
      </c>
      <c r="DI188" s="86">
        <v>38.867461473911547</v>
      </c>
      <c r="DJ188" s="86">
        <v>38.841352296554334</v>
      </c>
      <c r="DK188" s="86">
        <v>39.134474664640265</v>
      </c>
      <c r="DL188" s="86">
        <v>39.04849230703784</v>
      </c>
      <c r="DM188" s="86">
        <v>39.154591099770791</v>
      </c>
      <c r="DN188" s="86">
        <v>38.996669175954089</v>
      </c>
      <c r="DO188" s="86">
        <v>39.014700814437859</v>
      </c>
      <c r="DP188" s="86">
        <v>39.128134887684645</v>
      </c>
      <c r="DQ188" s="86">
        <v>39.012974896820502</v>
      </c>
      <c r="DR188" s="86">
        <v>38.899362113402063</v>
      </c>
      <c r="DS188" s="86">
        <v>39.089243869279443</v>
      </c>
      <c r="DT188" s="86">
        <v>40.749132463366628</v>
      </c>
      <c r="DU188" s="86">
        <v>40.682659245502947</v>
      </c>
      <c r="DV188" s="86">
        <v>40.82242012330456</v>
      </c>
      <c r="DW188" s="86">
        <v>41.125643530119724</v>
      </c>
      <c r="DX188" s="86" t="e">
        <v>#DIV/0!</v>
      </c>
      <c r="DY188" s="86">
        <v>41.108581874001295</v>
      </c>
      <c r="DZ188" s="86">
        <v>40.98681458202789</v>
      </c>
      <c r="EA188" s="86">
        <v>40.918245667915052</v>
      </c>
      <c r="EB188" s="86">
        <v>40.992656697630004</v>
      </c>
      <c r="EC188" s="86">
        <v>40.923289092821264</v>
      </c>
      <c r="ED188" s="86">
        <v>40.840504221728935</v>
      </c>
      <c r="EE188" s="86">
        <v>41.020657296846863</v>
      </c>
      <c r="EF188" s="86">
        <v>41.233874345549737</v>
      </c>
      <c r="EG188" s="86">
        <v>41.235413763724267</v>
      </c>
      <c r="EH188" s="86">
        <v>41.213531790555876</v>
      </c>
      <c r="EI188" s="86">
        <v>41.350666435082843</v>
      </c>
      <c r="EJ188" s="86">
        <v>41.392639863411475</v>
      </c>
      <c r="EK188" s="86">
        <v>41.519531421184098</v>
      </c>
      <c r="EL188" s="86">
        <v>41.404417810676975</v>
      </c>
      <c r="EM188" s="86">
        <v>41.407294374384819</v>
      </c>
      <c r="EN188" s="86">
        <v>41.346461962678745</v>
      </c>
      <c r="EO188" s="86">
        <v>41.414145490474574</v>
      </c>
      <c r="EP188" s="86">
        <v>41.314095296223115</v>
      </c>
      <c r="EQ188" s="86">
        <v>41.368798239813863</v>
      </c>
      <c r="ER188" s="86">
        <v>45.238550754730234</v>
      </c>
      <c r="ES188" s="86">
        <v>45.06468072193082</v>
      </c>
      <c r="ET188" s="86">
        <v>45.097601462706002</v>
      </c>
      <c r="EU188" s="86">
        <v>45.261394640283051</v>
      </c>
      <c r="EV188" s="86">
        <v>45.220627106011776</v>
      </c>
      <c r="EW188" s="86">
        <v>45.424891066308447</v>
      </c>
      <c r="EX188" s="86">
        <v>45.303787187613651</v>
      </c>
      <c r="EY188" s="86">
        <v>45.166068844207622</v>
      </c>
      <c r="EZ188" s="86">
        <v>45.251616632948291</v>
      </c>
      <c r="FA188" s="86">
        <v>45.19787274929417</v>
      </c>
      <c r="FB188" s="86">
        <v>45.124959833039696</v>
      </c>
      <c r="FC188" s="86">
        <v>45.31647637880787</v>
      </c>
      <c r="FD188" s="86">
        <v>51.870446506876775</v>
      </c>
      <c r="FE188" s="86">
        <v>51.789470378401383</v>
      </c>
      <c r="FF188" s="86">
        <v>51.86499097761417</v>
      </c>
      <c r="FG188" s="86">
        <v>53.007452255743139</v>
      </c>
      <c r="FH188" s="86">
        <v>52.311527300233806</v>
      </c>
      <c r="FI188" s="86">
        <v>52.208404287741907</v>
      </c>
      <c r="FJ188" s="86">
        <v>51.895428805068093</v>
      </c>
      <c r="FK188" s="86">
        <v>51.914566731445987</v>
      </c>
      <c r="FL188" s="86">
        <v>52.088895956994072</v>
      </c>
      <c r="FM188" s="86">
        <v>51.86325160945438</v>
      </c>
      <c r="FN188" s="86">
        <v>51.960794489025538</v>
      </c>
      <c r="FO188" s="86">
        <v>51.937086905504394</v>
      </c>
      <c r="FP188" s="86">
        <v>55.900686176102326</v>
      </c>
      <c r="FQ188" s="86">
        <v>55.935188162588553</v>
      </c>
      <c r="FR188" s="86">
        <v>55.938337473160985</v>
      </c>
      <c r="FS188" s="86">
        <v>56.312530399536769</v>
      </c>
      <c r="FT188" s="86">
        <v>56.187805514784152</v>
      </c>
      <c r="FU188" s="86">
        <v>56.410231815657966</v>
      </c>
      <c r="FV188" s="86">
        <v>55.952774331017245</v>
      </c>
      <c r="FW188" s="86">
        <v>56.033060696100208</v>
      </c>
      <c r="FX188" s="86">
        <v>56.303474374392898</v>
      </c>
      <c r="FY188" s="86">
        <v>55.916041094366427</v>
      </c>
      <c r="FZ188" s="86">
        <v>56.110262913435157</v>
      </c>
      <c r="GA188" s="86">
        <v>56.049196746798096</v>
      </c>
    </row>
    <row r="189" spans="2:183">
      <c r="B189" s="43" t="s">
        <v>6</v>
      </c>
      <c r="C189" s="653" t="s">
        <v>52</v>
      </c>
      <c r="D189" s="87">
        <v>6675.3600000000006</v>
      </c>
      <c r="E189" s="87">
        <v>5925.87</v>
      </c>
      <c r="F189" s="87">
        <v>6460.23</v>
      </c>
      <c r="G189" s="87">
        <v>6365.58</v>
      </c>
      <c r="H189" s="87">
        <v>10305.83</v>
      </c>
      <c r="I189" s="87">
        <v>8406.61</v>
      </c>
      <c r="J189" s="87">
        <v>8657.2000000000007</v>
      </c>
      <c r="K189" s="87">
        <v>8651.9700000000012</v>
      </c>
      <c r="L189" s="87">
        <v>8318.869999999999</v>
      </c>
      <c r="M189" s="87">
        <v>6538.5</v>
      </c>
      <c r="N189" s="87">
        <v>6298.59</v>
      </c>
      <c r="O189" s="87">
        <v>6367.91</v>
      </c>
      <c r="P189" s="87">
        <v>6655.38</v>
      </c>
      <c r="Q189" s="87">
        <v>5941.4400000000005</v>
      </c>
      <c r="R189" s="87">
        <v>6274.67</v>
      </c>
      <c r="S189" s="87">
        <v>865.39</v>
      </c>
      <c r="T189" s="87">
        <v>1682.12</v>
      </c>
      <c r="U189" s="87">
        <v>8345.67</v>
      </c>
      <c r="V189" s="87">
        <v>8644.2000000000007</v>
      </c>
      <c r="W189" s="87">
        <v>8583</v>
      </c>
      <c r="X189" s="87">
        <v>8282.43</v>
      </c>
      <c r="Y189" s="87">
        <v>6532.31</v>
      </c>
      <c r="Z189" s="87">
        <v>6293.21</v>
      </c>
      <c r="AA189" s="87">
        <v>6323.84</v>
      </c>
      <c r="AB189" s="87">
        <v>6477.62</v>
      </c>
      <c r="AC189" s="87">
        <v>5862.22</v>
      </c>
      <c r="AD189" s="87">
        <v>6313.1900000000005</v>
      </c>
      <c r="AE189" s="87">
        <v>6103.1900000000005</v>
      </c>
      <c r="AF189" s="87">
        <v>10862.03</v>
      </c>
      <c r="AG189" s="87">
        <v>8271.6299999999992</v>
      </c>
      <c r="AH189" s="87">
        <v>8605.48</v>
      </c>
      <c r="AI189" s="87">
        <v>8577.2300000000014</v>
      </c>
      <c r="AJ189" s="87">
        <v>8243.18</v>
      </c>
      <c r="AK189" s="87">
        <v>6506.06</v>
      </c>
      <c r="AL189" s="87">
        <v>6229.55</v>
      </c>
      <c r="AM189" s="87">
        <v>6251.57</v>
      </c>
      <c r="AN189" s="87">
        <v>6520.8399999999992</v>
      </c>
      <c r="AO189" s="87">
        <v>6138.98</v>
      </c>
      <c r="AP189" s="87">
        <v>6348.6</v>
      </c>
      <c r="AQ189" s="87">
        <v>6136.16</v>
      </c>
      <c r="AR189" s="87">
        <v>8759.9699999999993</v>
      </c>
      <c r="AS189" s="87">
        <v>8326.56</v>
      </c>
      <c r="AT189" s="87">
        <v>8567.07</v>
      </c>
      <c r="AU189" s="87">
        <v>8755.6999999999989</v>
      </c>
      <c r="AV189" s="87">
        <v>8259.01</v>
      </c>
      <c r="AW189" s="87">
        <v>6504.3</v>
      </c>
      <c r="AX189" s="87">
        <v>6308.91</v>
      </c>
      <c r="AY189" s="87">
        <v>6213.7300000000005</v>
      </c>
      <c r="AZ189" s="87">
        <v>6491.94</v>
      </c>
      <c r="BA189" s="87">
        <v>5984.62</v>
      </c>
      <c r="BB189" s="87">
        <v>6038.52</v>
      </c>
      <c r="BC189" s="87">
        <v>5493.71</v>
      </c>
      <c r="BD189" s="87">
        <v>1238.1199999999999</v>
      </c>
      <c r="BE189" s="87">
        <v>7825.12</v>
      </c>
      <c r="BF189" s="87">
        <v>8089.54</v>
      </c>
      <c r="BG189" s="87">
        <v>8369.5</v>
      </c>
      <c r="BH189" s="87">
        <v>7606.85</v>
      </c>
      <c r="BI189" s="87">
        <v>6055</v>
      </c>
      <c r="BJ189" s="87">
        <v>5910.07</v>
      </c>
      <c r="BK189" s="87">
        <v>5991.83</v>
      </c>
      <c r="BL189" s="87">
        <v>6789.17</v>
      </c>
      <c r="BM189" s="87">
        <v>6232.25</v>
      </c>
      <c r="BN189" s="87">
        <v>6275</v>
      </c>
      <c r="BO189" s="87">
        <v>6014.16</v>
      </c>
      <c r="BP189" s="87">
        <v>8552.81</v>
      </c>
      <c r="BQ189" s="87">
        <v>8146.79</v>
      </c>
      <c r="BR189" s="87">
        <v>8793.6799999999985</v>
      </c>
      <c r="BS189" s="87">
        <v>8843.64</v>
      </c>
      <c r="BT189" s="87">
        <v>8275.33</v>
      </c>
      <c r="BU189" s="87">
        <v>6425.3700000000008</v>
      </c>
      <c r="BV189" s="87">
        <v>6713.8</v>
      </c>
      <c r="BW189" s="87">
        <v>6699.65</v>
      </c>
      <c r="BX189" s="87">
        <v>7306.87</v>
      </c>
      <c r="BY189" s="87">
        <v>6706.6100000000006</v>
      </c>
      <c r="BZ189" s="87">
        <v>7257.98</v>
      </c>
      <c r="CA189" s="87">
        <v>9372.1</v>
      </c>
      <c r="CB189" s="87">
        <v>9475.19</v>
      </c>
      <c r="CC189" s="87">
        <v>8739.2200000000012</v>
      </c>
      <c r="CD189" s="87">
        <v>9709.0400000000009</v>
      </c>
      <c r="CE189" s="87">
        <v>9583.65</v>
      </c>
      <c r="CF189" s="87">
        <v>9160.19</v>
      </c>
      <c r="CG189" s="87">
        <v>7286.37</v>
      </c>
      <c r="CH189" s="87">
        <v>7169.74</v>
      </c>
      <c r="CI189" s="87">
        <v>7346.38</v>
      </c>
      <c r="CJ189" s="87">
        <v>7817.3499999999995</v>
      </c>
      <c r="CK189" s="87">
        <v>7334.6399999999994</v>
      </c>
      <c r="CL189" s="87">
        <v>7822.0999999999995</v>
      </c>
      <c r="CM189" s="87">
        <v>5839.78</v>
      </c>
      <c r="CN189" s="87">
        <v>3690.45</v>
      </c>
      <c r="CO189" s="87">
        <v>9448.2100000000009</v>
      </c>
      <c r="CP189" s="87">
        <v>9926.41</v>
      </c>
      <c r="CQ189" s="87">
        <v>9953.01</v>
      </c>
      <c r="CR189" s="87">
        <v>9630.69</v>
      </c>
      <c r="CS189" s="87">
        <v>7511.34</v>
      </c>
      <c r="CT189" s="87">
        <v>7436.99</v>
      </c>
      <c r="CU189" s="87">
        <v>7543.2000000000007</v>
      </c>
      <c r="CV189" s="87">
        <v>7996.18</v>
      </c>
      <c r="CW189" s="87">
        <v>7232.8499999999995</v>
      </c>
      <c r="CX189" s="87">
        <v>8015.51</v>
      </c>
      <c r="CY189" s="87">
        <v>7477.03</v>
      </c>
      <c r="CZ189" s="87">
        <v>12874.72</v>
      </c>
      <c r="DA189" s="87">
        <v>10414.64</v>
      </c>
      <c r="DB189" s="87">
        <v>10130.290000000001</v>
      </c>
      <c r="DC189" s="87">
        <v>10284.98</v>
      </c>
      <c r="DD189" s="87">
        <v>9839.77</v>
      </c>
      <c r="DE189" s="87">
        <v>7707.12</v>
      </c>
      <c r="DF189" s="87">
        <v>7682.77</v>
      </c>
      <c r="DG189" s="87">
        <v>7653.46</v>
      </c>
      <c r="DH189" s="87">
        <v>8206.41</v>
      </c>
      <c r="DI189" s="87">
        <v>7433.2</v>
      </c>
      <c r="DJ189" s="87">
        <v>8217.2200000000012</v>
      </c>
      <c r="DK189" s="87">
        <v>7637.03</v>
      </c>
      <c r="DL189" s="87">
        <v>10326.07</v>
      </c>
      <c r="DM189" s="87">
        <v>9958.6799999999985</v>
      </c>
      <c r="DN189" s="87">
        <v>10554.83</v>
      </c>
      <c r="DO189" s="87">
        <v>10531.51</v>
      </c>
      <c r="DP189" s="87">
        <v>9854.9600000000009</v>
      </c>
      <c r="DQ189" s="87">
        <v>7870.36</v>
      </c>
      <c r="DR189" s="87">
        <v>7879.9000000000005</v>
      </c>
      <c r="DS189" s="87">
        <v>7884.95</v>
      </c>
      <c r="DT189" s="87">
        <v>8403.57</v>
      </c>
      <c r="DU189" s="87">
        <v>7614.01</v>
      </c>
      <c r="DV189" s="87">
        <v>8393.01</v>
      </c>
      <c r="DW189" s="87">
        <v>3687.79</v>
      </c>
      <c r="DX189" s="87">
        <v>0</v>
      </c>
      <c r="DY189" s="87">
        <v>9497.25</v>
      </c>
      <c r="DZ189" s="87">
        <v>10783.070000000002</v>
      </c>
      <c r="EA189" s="87">
        <v>10732</v>
      </c>
      <c r="EB189" s="87">
        <v>10192.699999999999</v>
      </c>
      <c r="EC189" s="87">
        <v>8021.89</v>
      </c>
      <c r="ED189" s="87">
        <v>7981.9299999999994</v>
      </c>
      <c r="EE189" s="87">
        <v>8028.97</v>
      </c>
      <c r="EF189" s="87">
        <v>8546.82</v>
      </c>
      <c r="EG189" s="87">
        <v>8031.43</v>
      </c>
      <c r="EH189" s="87">
        <v>8577.119999999999</v>
      </c>
      <c r="EI189" s="87">
        <v>8006.31</v>
      </c>
      <c r="EJ189" s="87">
        <v>10710.130000000001</v>
      </c>
      <c r="EK189" s="87">
        <v>10278.01</v>
      </c>
      <c r="EL189" s="87">
        <v>10982.26</v>
      </c>
      <c r="EM189" s="87">
        <v>10958.96</v>
      </c>
      <c r="EN189" s="87">
        <v>10535.070000000002</v>
      </c>
      <c r="EO189" s="87">
        <v>8189</v>
      </c>
      <c r="EP189" s="87">
        <v>8146.69</v>
      </c>
      <c r="EQ189" s="87">
        <v>8281.1</v>
      </c>
      <c r="ER189" s="87">
        <v>8661.68</v>
      </c>
      <c r="ES189" s="87">
        <v>7859.49</v>
      </c>
      <c r="ET189" s="87">
        <v>8688.59</v>
      </c>
      <c r="EU189" s="87">
        <v>7972.21</v>
      </c>
      <c r="EV189" s="87">
        <v>13881.11</v>
      </c>
      <c r="EW189" s="87">
        <v>10407.950000000001</v>
      </c>
      <c r="EX189" s="87">
        <v>11190.03</v>
      </c>
      <c r="EY189" s="87">
        <v>11263.74</v>
      </c>
      <c r="EZ189" s="87">
        <v>10690.359999999999</v>
      </c>
      <c r="FA189" s="87">
        <v>8380.81</v>
      </c>
      <c r="FB189" s="87">
        <v>8300.44</v>
      </c>
      <c r="FC189" s="87">
        <v>8357.36</v>
      </c>
      <c r="FD189" s="87">
        <v>8742.2799999999988</v>
      </c>
      <c r="FE189" s="87">
        <v>7942.96</v>
      </c>
      <c r="FF189" s="87">
        <v>8718.1299999999992</v>
      </c>
      <c r="FG189" s="87">
        <v>779.93000000000006</v>
      </c>
      <c r="FH189" s="87">
        <v>10480.27</v>
      </c>
      <c r="FI189" s="87">
        <v>10479.130000000001</v>
      </c>
      <c r="FJ189" s="87">
        <v>11463.97</v>
      </c>
      <c r="FK189" s="87">
        <v>11432.43</v>
      </c>
      <c r="FL189" s="87">
        <v>10724.16</v>
      </c>
      <c r="FM189" s="87">
        <v>8610.14</v>
      </c>
      <c r="FN189" s="87">
        <v>8384.7000000000007</v>
      </c>
      <c r="FO189" s="87">
        <v>8504.35</v>
      </c>
      <c r="FP189" s="87">
        <v>8932.9600000000009</v>
      </c>
      <c r="FQ189" s="87">
        <v>8095.19</v>
      </c>
      <c r="FR189" s="87">
        <v>8865.99</v>
      </c>
      <c r="FS189" s="87">
        <v>10566.18</v>
      </c>
      <c r="FT189" s="87">
        <v>11139.679999999998</v>
      </c>
      <c r="FU189" s="87">
        <v>10678.45</v>
      </c>
      <c r="FV189" s="87">
        <v>11685.02</v>
      </c>
      <c r="FW189" s="87">
        <v>11352.41</v>
      </c>
      <c r="FX189" s="87">
        <v>10681.619999999999</v>
      </c>
      <c r="FY189" s="87">
        <v>8641.85</v>
      </c>
      <c r="FZ189" s="87">
        <v>8558.56</v>
      </c>
      <c r="GA189" s="87">
        <v>8741.0499999999993</v>
      </c>
    </row>
    <row r="190" spans="2:183">
      <c r="B190" s="43" t="s">
        <v>6</v>
      </c>
      <c r="C190" s="653" t="s">
        <v>53</v>
      </c>
      <c r="D190" s="86">
        <v>6.847014657462587E-2</v>
      </c>
      <c r="E190" s="86">
        <v>6.8474553160806639E-2</v>
      </c>
      <c r="F190" s="86">
        <v>6.8473954325470765E-2</v>
      </c>
      <c r="G190" s="86">
        <v>6.8472873497861936E-2</v>
      </c>
      <c r="H190" s="86">
        <v>0.10716441159466104</v>
      </c>
      <c r="I190" s="86">
        <v>9.2568518416561149E-2</v>
      </c>
      <c r="J190" s="86">
        <v>9.1689172730064925E-2</v>
      </c>
      <c r="K190" s="86">
        <v>9.1689327672850679E-2</v>
      </c>
      <c r="L190" s="86">
        <v>9.1690216912088868E-2</v>
      </c>
      <c r="M190" s="86">
        <v>6.8473855627349742E-2</v>
      </c>
      <c r="N190" s="86">
        <v>6.847335464092362E-2</v>
      </c>
      <c r="O190" s="86">
        <v>6.8474808538266915E-2</v>
      </c>
      <c r="P190" s="86">
        <v>6.8470712926151839E-2</v>
      </c>
      <c r="Q190" s="86">
        <v>6.8472488567635353E-2</v>
      </c>
      <c r="R190" s="86">
        <v>6.8479988440188294E-2</v>
      </c>
      <c r="S190" s="86">
        <v>6.8477400772298538E-2</v>
      </c>
      <c r="T190" s="86">
        <v>9.1699647837416451E-2</v>
      </c>
      <c r="U190" s="86">
        <v>9.1687495653570594E-2</v>
      </c>
      <c r="V190" s="86">
        <v>9.1688012133424826E-2</v>
      </c>
      <c r="W190" s="86">
        <v>9.1687159097464208E-2</v>
      </c>
      <c r="X190" s="86">
        <v>9.1690800398538691E-2</v>
      </c>
      <c r="Y190" s="86">
        <v>6.8473568905334445E-2</v>
      </c>
      <c r="Z190" s="86">
        <v>6.8475164572112501E-2</v>
      </c>
      <c r="AA190" s="86">
        <v>6.8477037143235525E-2</v>
      </c>
      <c r="AB190" s="86">
        <v>6.84962302657319E-2</v>
      </c>
      <c r="AC190" s="86">
        <v>6.8492520084309713E-2</v>
      </c>
      <c r="AD190" s="86">
        <v>6.8496705844851014E-2</v>
      </c>
      <c r="AE190" s="86">
        <v>6.8496666741487286E-2</v>
      </c>
      <c r="AF190" s="86">
        <v>0.1145916720294549</v>
      </c>
      <c r="AG190" s="86">
        <v>9.1496293471117804E-2</v>
      </c>
      <c r="AH190" s="86">
        <v>9.1495293119469912E-2</v>
      </c>
      <c r="AI190" s="86">
        <v>9.1493976461386961E-2</v>
      </c>
      <c r="AJ190" s="86">
        <v>9.1495327102803739E-2</v>
      </c>
      <c r="AK190" s="86">
        <v>6.8487869990041667E-2</v>
      </c>
      <c r="AL190" s="86">
        <v>6.8495733825922514E-2</v>
      </c>
      <c r="AM190" s="86">
        <v>6.8497594968608591E-2</v>
      </c>
      <c r="AN190" s="86">
        <v>6.8819351366183654E-2</v>
      </c>
      <c r="AO190" s="86">
        <v>6.8816790140838913E-2</v>
      </c>
      <c r="AP190" s="86">
        <v>6.882219047874058E-2</v>
      </c>
      <c r="AQ190" s="86">
        <v>6.8820349476234263E-2</v>
      </c>
      <c r="AR190" s="86">
        <v>9.1925927177416281E-2</v>
      </c>
      <c r="AS190" s="86">
        <v>9.1926957980966673E-2</v>
      </c>
      <c r="AT190" s="86">
        <v>9.1930811335629914E-2</v>
      </c>
      <c r="AU190" s="86">
        <v>9.1931283525855612E-2</v>
      </c>
      <c r="AV190" s="86">
        <v>9.1936349266424744E-2</v>
      </c>
      <c r="AW190" s="86">
        <v>6.8817072787520486E-2</v>
      </c>
      <c r="AX190" s="86">
        <v>6.8817465858021731E-2</v>
      </c>
      <c r="AY190" s="86">
        <v>6.8825942770303655E-2</v>
      </c>
      <c r="AZ190" s="86">
        <v>7.0784767395964399E-2</v>
      </c>
      <c r="BA190" s="86">
        <v>7.0775995420851209E-2</v>
      </c>
      <c r="BB190" s="86">
        <v>7.080334592628551E-2</v>
      </c>
      <c r="BC190" s="86">
        <v>7.080052375048651E-2</v>
      </c>
      <c r="BD190" s="86">
        <v>9.4614091395384375E-2</v>
      </c>
      <c r="BE190" s="86">
        <v>9.4572526649102026E-2</v>
      </c>
      <c r="BF190" s="86">
        <v>9.4575787689250013E-2</v>
      </c>
      <c r="BG190" s="86">
        <v>9.4564424026447977E-2</v>
      </c>
      <c r="BH190" s="86">
        <v>9.4579624011538271E-2</v>
      </c>
      <c r="BI190" s="86">
        <v>7.0801323651500797E-2</v>
      </c>
      <c r="BJ190" s="86">
        <v>7.0799631031673776E-2</v>
      </c>
      <c r="BK190" s="86">
        <v>7.0802147757592651E-2</v>
      </c>
      <c r="BL190" s="86">
        <v>7.2562551435930878E-2</v>
      </c>
      <c r="BM190" s="86">
        <v>7.2554751493645889E-2</v>
      </c>
      <c r="BN190" s="86">
        <v>7.2585477352174327E-2</v>
      </c>
      <c r="BO190" s="86">
        <v>7.2583938786840135E-2</v>
      </c>
      <c r="BP190" s="86">
        <v>9.6942277655742412E-2</v>
      </c>
      <c r="BQ190" s="86">
        <v>9.6950969891705346E-2</v>
      </c>
      <c r="BR190" s="86">
        <v>9.693232314580974E-2</v>
      </c>
      <c r="BS190" s="86">
        <v>9.6931686903605818E-2</v>
      </c>
      <c r="BT190" s="86">
        <v>9.6939413818147746E-2</v>
      </c>
      <c r="BU190" s="86">
        <v>7.257976791399913E-2</v>
      </c>
      <c r="BV190" s="86">
        <v>7.2558089268345408E-2</v>
      </c>
      <c r="BW190" s="86">
        <v>7.2563742725781699E-2</v>
      </c>
      <c r="BX190" s="86">
        <v>7.4452777126786968E-2</v>
      </c>
      <c r="BY190" s="86">
        <v>7.4450717796832197E-2</v>
      </c>
      <c r="BZ190" s="86">
        <v>7.445838505493603E-2</v>
      </c>
      <c r="CA190" s="86">
        <v>0.10250463218215181</v>
      </c>
      <c r="CB190" s="86">
        <v>0.10359723950326803</v>
      </c>
      <c r="CC190" s="86">
        <v>9.9467562030503082E-2</v>
      </c>
      <c r="CD190" s="86">
        <v>9.9450356970919945E-2</v>
      </c>
      <c r="CE190" s="86">
        <v>9.9450738747563966E-2</v>
      </c>
      <c r="CF190" s="86">
        <v>9.9459174809989143E-2</v>
      </c>
      <c r="CG190" s="86">
        <v>7.4457233715989612E-2</v>
      </c>
      <c r="CH190" s="86">
        <v>7.44521287642783E-2</v>
      </c>
      <c r="CI190" s="86">
        <v>7.4454197176258313E-2</v>
      </c>
      <c r="CJ190" s="86">
        <v>7.6407717645218989E-2</v>
      </c>
      <c r="CK190" s="86">
        <v>7.6409981810718952E-2</v>
      </c>
      <c r="CL190" s="86">
        <v>7.6404856559578807E-2</v>
      </c>
      <c r="CM190" s="86">
        <v>7.6416906568960996E-2</v>
      </c>
      <c r="CN190" s="86">
        <v>0.10209560959415719</v>
      </c>
      <c r="CO190" s="86">
        <v>0.1020832162845474</v>
      </c>
      <c r="CP190" s="86">
        <v>0.10208050102323094</v>
      </c>
      <c r="CQ190" s="86">
        <v>0.10208027975691523</v>
      </c>
      <c r="CR190" s="86">
        <v>0.10208274151491382</v>
      </c>
      <c r="CS190" s="86">
        <v>7.6417230791769167E-2</v>
      </c>
      <c r="CT190" s="86">
        <v>7.6411618444846285E-2</v>
      </c>
      <c r="CU190" s="86">
        <v>7.6416396013445201E-2</v>
      </c>
      <c r="CV190" s="86">
        <v>7.8453146002374338E-2</v>
      </c>
      <c r="CW190" s="86">
        <v>7.8459140305164973E-2</v>
      </c>
      <c r="CX190" s="86">
        <v>7.8452838162826805E-2</v>
      </c>
      <c r="CY190" s="86">
        <v>7.8461933994438321E-2</v>
      </c>
      <c r="CZ190" s="86">
        <v>0.13217884026894641</v>
      </c>
      <c r="DA190" s="86">
        <v>0.11111319748212951</v>
      </c>
      <c r="DB190" s="86">
        <v>0.10483174624199815</v>
      </c>
      <c r="DC190" s="86">
        <v>0.10482576568312695</v>
      </c>
      <c r="DD190" s="86">
        <v>0.1048256061703669</v>
      </c>
      <c r="DE190" s="86">
        <v>7.8460100702638091E-2</v>
      </c>
      <c r="DF190" s="86">
        <v>7.8458058454688437E-2</v>
      </c>
      <c r="DG190" s="86">
        <v>7.8464030510246974E-2</v>
      </c>
      <c r="DH190" s="86">
        <v>8.0588524123302335E-2</v>
      </c>
      <c r="DI190" s="86">
        <v>8.0588749319681421E-2</v>
      </c>
      <c r="DJ190" s="86">
        <v>8.0588001074870214E-2</v>
      </c>
      <c r="DK190" s="86">
        <v>8.0602750424806593E-2</v>
      </c>
      <c r="DL190" s="86">
        <v>0.10766664522245795</v>
      </c>
      <c r="DM190" s="86">
        <v>0.10767071746745663</v>
      </c>
      <c r="DN190" s="86">
        <v>0.10766301697951156</v>
      </c>
      <c r="DO190" s="86">
        <v>0.10766390655172305</v>
      </c>
      <c r="DP190" s="86">
        <v>0.10767153220872303</v>
      </c>
      <c r="DQ190" s="86">
        <v>8.0599468764218835E-2</v>
      </c>
      <c r="DR190" s="86">
        <v>8.0591351660939295E-2</v>
      </c>
      <c r="DS190" s="86">
        <v>8.0600958835495312E-2</v>
      </c>
      <c r="DT190" s="86">
        <v>8.2789062299888277E-2</v>
      </c>
      <c r="DU190" s="86">
        <v>8.2786894158171254E-2</v>
      </c>
      <c r="DV190" s="86">
        <v>8.2791713933415542E-2</v>
      </c>
      <c r="DW190" s="86">
        <v>8.2805441040426087E-2</v>
      </c>
      <c r="DX190" s="86" t="e">
        <v>#DIV/0!</v>
      </c>
      <c r="DY190" s="86">
        <v>0.11061166161199704</v>
      </c>
      <c r="DZ190" s="86">
        <v>0.11060490324364751</v>
      </c>
      <c r="EA190" s="86">
        <v>0.11060291574514747</v>
      </c>
      <c r="EB190" s="86">
        <v>0.11060747460717076</v>
      </c>
      <c r="EC190" s="86">
        <v>8.2800802916626545E-2</v>
      </c>
      <c r="ED190" s="86">
        <v>8.2794950521751745E-2</v>
      </c>
      <c r="EE190" s="86">
        <v>8.2803788630396086E-2</v>
      </c>
      <c r="EF190" s="86">
        <v>8.4270713165912378E-2</v>
      </c>
      <c r="EG190" s="86">
        <v>8.4270284222543054E-2</v>
      </c>
      <c r="EH190" s="86">
        <v>8.4269682792011913E-2</v>
      </c>
      <c r="EI190" s="86">
        <v>8.427872165729805E-2</v>
      </c>
      <c r="EJ190" s="86">
        <v>0.1125985882768525</v>
      </c>
      <c r="EK190" s="86">
        <v>0.11260364170209036</v>
      </c>
      <c r="EL190" s="86">
        <v>0.11259583542655607</v>
      </c>
      <c r="EM190" s="86">
        <v>0.11259614218872328</v>
      </c>
      <c r="EN190" s="86">
        <v>0.11259506658401558</v>
      </c>
      <c r="EO190" s="86">
        <v>8.4282788361585412E-2</v>
      </c>
      <c r="EP190" s="86">
        <v>8.4275812842024678E-2</v>
      </c>
      <c r="EQ190" s="86">
        <v>8.4279322789572217E-2</v>
      </c>
      <c r="ER190" s="86">
        <v>8.7052244029861781E-2</v>
      </c>
      <c r="ES190" s="86">
        <v>8.7046024418769491E-2</v>
      </c>
      <c r="ET190" s="86">
        <v>8.7046936833141311E-2</v>
      </c>
      <c r="EU190" s="86">
        <v>8.7059472327785783E-2</v>
      </c>
      <c r="EV190" s="86">
        <v>0.14571355090643798</v>
      </c>
      <c r="EW190" s="86">
        <v>0.11748978393877137</v>
      </c>
      <c r="EX190" s="86">
        <v>0.11627817322180081</v>
      </c>
      <c r="EY190" s="86">
        <v>0.11627230479242065</v>
      </c>
      <c r="EZ190" s="86">
        <v>0.11627792642868018</v>
      </c>
      <c r="FA190" s="86">
        <v>8.7055442101261232E-2</v>
      </c>
      <c r="FB190" s="86">
        <v>8.705050759291888E-2</v>
      </c>
      <c r="FC190" s="86">
        <v>8.7059651261789717E-2</v>
      </c>
      <c r="FD190" s="86">
        <v>8.9895104143669607E-2</v>
      </c>
      <c r="FE190" s="86">
        <v>8.9891943522722645E-2</v>
      </c>
      <c r="FF190" s="86">
        <v>8.9895237211412543E-2</v>
      </c>
      <c r="FG190" s="86">
        <v>8.9944874988467566E-2</v>
      </c>
      <c r="FH190" s="86">
        <v>0.12011495438499978</v>
      </c>
      <c r="FI190" s="86">
        <v>0.12011153878291464</v>
      </c>
      <c r="FJ190" s="86">
        <v>0.12009387124717455</v>
      </c>
      <c r="FK190" s="86">
        <v>0.12009485792321026</v>
      </c>
      <c r="FL190" s="86">
        <v>0.12010482696830552</v>
      </c>
      <c r="FM190" s="86">
        <v>8.9897032506488964E-2</v>
      </c>
      <c r="FN190" s="86">
        <v>8.9899974256701112E-2</v>
      </c>
      <c r="FO190" s="86">
        <v>8.990084252143303E-2</v>
      </c>
      <c r="FP190" s="86">
        <v>9.2438300030009218E-2</v>
      </c>
      <c r="FQ190" s="86">
        <v>9.2439125211822792E-2</v>
      </c>
      <c r="FR190" s="86">
        <v>9.2440928084609505E-2</v>
      </c>
      <c r="FS190" s="86">
        <v>0.12236456282570933</v>
      </c>
      <c r="FT190" s="86">
        <v>0.12481294327234427</v>
      </c>
      <c r="FU190" s="86">
        <v>0.12352454654821396</v>
      </c>
      <c r="FV190" s="86">
        <v>0.12350227979427948</v>
      </c>
      <c r="FW190" s="86">
        <v>0.12350881170688954</v>
      </c>
      <c r="FX190" s="86">
        <v>0.12352120819649381</v>
      </c>
      <c r="FY190" s="86">
        <v>9.2443604357611717E-2</v>
      </c>
      <c r="FZ190" s="86">
        <v>9.244701764998163E-2</v>
      </c>
      <c r="GA190" s="86">
        <v>9.2446035556777675E-2</v>
      </c>
    </row>
    <row r="191" spans="2:183">
      <c r="B191" s="43" t="s">
        <v>6</v>
      </c>
      <c r="C191" s="653" t="s">
        <v>228</v>
      </c>
      <c r="D191" s="85">
        <v>2653989.46</v>
      </c>
      <c r="E191" s="85">
        <v>2364887.2000000002</v>
      </c>
      <c r="F191" s="85">
        <v>2574628.2799999998</v>
      </c>
      <c r="G191" s="85">
        <v>2537046.15</v>
      </c>
      <c r="H191" s="85">
        <v>2623769.4700000002</v>
      </c>
      <c r="I191" s="85">
        <v>2486662.5699999998</v>
      </c>
      <c r="J191" s="85">
        <v>2583869.62</v>
      </c>
      <c r="K191" s="85">
        <v>2582670.3900000006</v>
      </c>
      <c r="L191" s="85">
        <v>2484787.64</v>
      </c>
      <c r="M191" s="85">
        <v>2608110.2000000002</v>
      </c>
      <c r="N191" s="85">
        <v>2510275.2799999998</v>
      </c>
      <c r="O191" s="85">
        <v>2538338.34</v>
      </c>
      <c r="P191" s="85">
        <v>2727163.58</v>
      </c>
      <c r="Q191" s="85">
        <v>2437979.71</v>
      </c>
      <c r="R191" s="85">
        <v>2588014.48</v>
      </c>
      <c r="S191" s="85">
        <v>357241.91000000003</v>
      </c>
      <c r="T191" s="85">
        <v>523523.11999999994</v>
      </c>
      <c r="U191" s="85">
        <v>2561179.77</v>
      </c>
      <c r="V191" s="85">
        <v>2653381.2700000005</v>
      </c>
      <c r="W191" s="85">
        <v>2631085.81</v>
      </c>
      <c r="X191" s="85">
        <v>2549301.7100000004</v>
      </c>
      <c r="Y191" s="85">
        <v>2683732.4900000002</v>
      </c>
      <c r="Z191" s="85">
        <v>2588507.63</v>
      </c>
      <c r="AA191" s="85">
        <v>2602309.12</v>
      </c>
      <c r="AB191" s="85">
        <v>2787024.27</v>
      </c>
      <c r="AC191" s="85">
        <v>2514312.3199999998</v>
      </c>
      <c r="AD191" s="85">
        <v>2711740.81</v>
      </c>
      <c r="AE191" s="85">
        <v>2661442.58</v>
      </c>
      <c r="AF191" s="85">
        <v>2827490.9399999995</v>
      </c>
      <c r="AG191" s="85">
        <v>2703857.28</v>
      </c>
      <c r="AH191" s="85">
        <v>2811434.03</v>
      </c>
      <c r="AI191" s="85">
        <v>2798457.88</v>
      </c>
      <c r="AJ191" s="85">
        <v>2691233.3800000004</v>
      </c>
      <c r="AK191" s="85">
        <v>2824317.17</v>
      </c>
      <c r="AL191" s="85">
        <v>2718596.4</v>
      </c>
      <c r="AM191" s="85">
        <v>2728390.0199999996</v>
      </c>
      <c r="AN191" s="85">
        <v>2963180.86</v>
      </c>
      <c r="AO191" s="85">
        <v>2784569.6</v>
      </c>
      <c r="AP191" s="85">
        <v>2885660.15</v>
      </c>
      <c r="AQ191" s="85">
        <v>2784218.9600000004</v>
      </c>
      <c r="AR191" s="85">
        <v>2973772.0000000005</v>
      </c>
      <c r="AS191" s="85">
        <v>2826060.49</v>
      </c>
      <c r="AT191" s="85">
        <v>2914817.78</v>
      </c>
      <c r="AU191" s="85">
        <v>2984144.7800000003</v>
      </c>
      <c r="AV191" s="85">
        <v>2821657.26</v>
      </c>
      <c r="AW191" s="85">
        <v>2949664.4</v>
      </c>
      <c r="AX191" s="85">
        <v>2862084.4699999997</v>
      </c>
      <c r="AY191" s="85">
        <v>2829601.06</v>
      </c>
      <c r="AZ191" s="85">
        <v>3031293.27</v>
      </c>
      <c r="BA191" s="85">
        <v>2779778.77</v>
      </c>
      <c r="BB191" s="85">
        <v>2841129.25</v>
      </c>
      <c r="BC191" s="85">
        <v>2579511.2399999998</v>
      </c>
      <c r="BD191" s="85">
        <v>446741.49000000005</v>
      </c>
      <c r="BE191" s="85">
        <v>2753069.16</v>
      </c>
      <c r="BF191" s="85">
        <v>2852247.1599999997</v>
      </c>
      <c r="BG191" s="85">
        <v>2934621.47</v>
      </c>
      <c r="BH191" s="85">
        <v>2684371.19</v>
      </c>
      <c r="BI191" s="85">
        <v>2843741.58</v>
      </c>
      <c r="BJ191" s="85">
        <v>2774349.6799999997</v>
      </c>
      <c r="BK191" s="85">
        <v>2816067.92</v>
      </c>
      <c r="BL191" s="85">
        <v>3178129.3699999996</v>
      </c>
      <c r="BM191" s="85">
        <v>2903641.54</v>
      </c>
      <c r="BN191" s="85">
        <v>2967396.2600000002</v>
      </c>
      <c r="BO191" s="85">
        <v>2836766.78</v>
      </c>
      <c r="BP191" s="85">
        <v>3013653.5500000003</v>
      </c>
      <c r="BQ191" s="85">
        <v>2886142.77</v>
      </c>
      <c r="BR191" s="85">
        <v>3083598.49</v>
      </c>
      <c r="BS191" s="85">
        <v>3100328.87</v>
      </c>
      <c r="BT191" s="85">
        <v>2910434.91</v>
      </c>
      <c r="BU191" s="85">
        <v>3028504.02</v>
      </c>
      <c r="BV191" s="85">
        <v>3134500.09</v>
      </c>
      <c r="BW191" s="85">
        <v>3135512.05</v>
      </c>
      <c r="BX191" s="85">
        <v>3413573.93</v>
      </c>
      <c r="BY191" s="85">
        <v>3131379.07</v>
      </c>
      <c r="BZ191" s="85">
        <v>3403863.2600000002</v>
      </c>
      <c r="CA191" s="85">
        <v>3190274.81</v>
      </c>
      <c r="CB191" s="85">
        <v>3220680.73</v>
      </c>
      <c r="CC191" s="85">
        <v>3082818.2800000003</v>
      </c>
      <c r="CD191" s="85">
        <v>3401377.54</v>
      </c>
      <c r="CE191" s="85">
        <v>3355252.13</v>
      </c>
      <c r="CF191" s="85">
        <v>3223736.52</v>
      </c>
      <c r="CG191" s="85">
        <v>3412570.2</v>
      </c>
      <c r="CH191" s="85">
        <v>3348849.97</v>
      </c>
      <c r="CI191" s="85">
        <v>3434629.02</v>
      </c>
      <c r="CJ191" s="85">
        <v>3720430.4800000004</v>
      </c>
      <c r="CK191" s="85">
        <v>3497473.1700000004</v>
      </c>
      <c r="CL191" s="85">
        <v>3715218.04</v>
      </c>
      <c r="CM191" s="85">
        <v>2790652.02</v>
      </c>
      <c r="CN191" s="85">
        <v>1332171.3400000001</v>
      </c>
      <c r="CO191" s="85">
        <v>3387451.9699999997</v>
      </c>
      <c r="CP191" s="85">
        <v>3554901.1300000004</v>
      </c>
      <c r="CQ191" s="85">
        <v>3564248.67</v>
      </c>
      <c r="CR191" s="85">
        <v>3455536.6</v>
      </c>
      <c r="CS191" s="85">
        <v>3587877.38</v>
      </c>
      <c r="CT191" s="85">
        <v>3545297.9600000004</v>
      </c>
      <c r="CU191" s="85">
        <v>3603152.8800000004</v>
      </c>
      <c r="CV191" s="85">
        <v>3817650.25</v>
      </c>
      <c r="CW191" s="85">
        <v>3469050.59</v>
      </c>
      <c r="CX191" s="85">
        <v>3826064.13</v>
      </c>
      <c r="CY191" s="85">
        <v>3581201.9499999997</v>
      </c>
      <c r="CZ191" s="85">
        <v>3673797.04</v>
      </c>
      <c r="DA191" s="85">
        <v>3529935.7800000003</v>
      </c>
      <c r="DB191" s="85">
        <v>3647801.08</v>
      </c>
      <c r="DC191" s="85">
        <v>3691830.81</v>
      </c>
      <c r="DD191" s="85">
        <v>3528605.4899999998</v>
      </c>
      <c r="DE191" s="85">
        <v>3685707.71</v>
      </c>
      <c r="DF191" s="85">
        <v>3678853.77</v>
      </c>
      <c r="DG191" s="85">
        <v>3670012.31</v>
      </c>
      <c r="DH191" s="85">
        <v>3964511.0700000003</v>
      </c>
      <c r="DI191" s="85">
        <v>3592420.1500000004</v>
      </c>
      <c r="DJ191" s="85">
        <v>3968706.7800000003</v>
      </c>
      <c r="DK191" s="85">
        <v>3715589.37</v>
      </c>
      <c r="DL191" s="85">
        <v>3755380.67</v>
      </c>
      <c r="DM191" s="85">
        <v>3631445.12</v>
      </c>
      <c r="DN191" s="85">
        <v>3833624.49</v>
      </c>
      <c r="DO191" s="85">
        <v>3826886.73</v>
      </c>
      <c r="DP191" s="85">
        <v>3591174.89</v>
      </c>
      <c r="DQ191" s="85">
        <v>3817401.1399999997</v>
      </c>
      <c r="DR191" s="85">
        <v>3811303.9299999997</v>
      </c>
      <c r="DS191" s="85">
        <v>3831868.41</v>
      </c>
      <c r="DT191" s="85">
        <v>4144676.86</v>
      </c>
      <c r="DU191" s="85">
        <v>3749247</v>
      </c>
      <c r="DV191" s="85">
        <v>4146765.8499999996</v>
      </c>
      <c r="DW191" s="85">
        <v>1835243</v>
      </c>
      <c r="DX191" s="85">
        <v>0</v>
      </c>
      <c r="DY191" s="85">
        <v>3539129.42</v>
      </c>
      <c r="DZ191" s="85">
        <v>4006660.99</v>
      </c>
      <c r="EA191" s="85">
        <v>3981103.03</v>
      </c>
      <c r="EB191" s="85">
        <v>3787748</v>
      </c>
      <c r="EC191" s="85">
        <v>3972743.39</v>
      </c>
      <c r="ED191" s="85">
        <v>3945251.58</v>
      </c>
      <c r="EE191" s="85">
        <v>3985547.7800000003</v>
      </c>
      <c r="EF191" s="85">
        <v>4190527.59</v>
      </c>
      <c r="EG191" s="85">
        <v>3937997.2800000003</v>
      </c>
      <c r="EH191" s="85">
        <v>4203364.57</v>
      </c>
      <c r="EI191" s="85">
        <v>3936236.92</v>
      </c>
      <c r="EJ191" s="85">
        <v>3947886.97</v>
      </c>
      <c r="EK191" s="85">
        <v>3800014.76</v>
      </c>
      <c r="EL191" s="85">
        <v>4049444.96</v>
      </c>
      <c r="EM191" s="85">
        <v>4041122.6399999997</v>
      </c>
      <c r="EN191" s="85">
        <v>3879158.1299999994</v>
      </c>
      <c r="EO191" s="85">
        <v>4032028.79</v>
      </c>
      <c r="EP191" s="85">
        <v>4001856.34</v>
      </c>
      <c r="EQ191" s="85">
        <v>4073087.79</v>
      </c>
      <c r="ER191" s="85">
        <v>4509887.9799999995</v>
      </c>
      <c r="ES191" s="85">
        <v>4076803.59</v>
      </c>
      <c r="ET191" s="85">
        <v>4510105.68</v>
      </c>
      <c r="EU191" s="85">
        <v>4152648.6399999997</v>
      </c>
      <c r="EV191" s="85">
        <v>4321733.71</v>
      </c>
      <c r="EW191" s="85">
        <v>4034417.35</v>
      </c>
      <c r="EX191" s="85">
        <v>4370999.99</v>
      </c>
      <c r="EY191" s="85">
        <v>4386672.4600000009</v>
      </c>
      <c r="EZ191" s="85">
        <v>4171033.4899999998</v>
      </c>
      <c r="FA191" s="85">
        <v>4359570.9799999995</v>
      </c>
      <c r="FB191" s="85">
        <v>4311055.6100000013</v>
      </c>
      <c r="FC191" s="85">
        <v>4358548.3100000005</v>
      </c>
      <c r="FD191" s="85">
        <v>5053132.3099999996</v>
      </c>
      <c r="FE191" s="85">
        <v>4584122.71</v>
      </c>
      <c r="FF191" s="85">
        <v>5038636.8199999994</v>
      </c>
      <c r="FG191" s="85">
        <v>460418.14999999997</v>
      </c>
      <c r="FH191" s="85">
        <v>4574765.6499999994</v>
      </c>
      <c r="FI191" s="85">
        <v>4565400.84</v>
      </c>
      <c r="FJ191" s="85">
        <v>4965319.09</v>
      </c>
      <c r="FK191" s="85">
        <v>4953439.6100000003</v>
      </c>
      <c r="FL191" s="85">
        <v>4661741.6800000006</v>
      </c>
      <c r="FM191" s="85">
        <v>4975958.2799999993</v>
      </c>
      <c r="FN191" s="85">
        <v>4854611.6000000006</v>
      </c>
      <c r="FO191" s="85">
        <v>4921596.959999999</v>
      </c>
      <c r="FP191" s="85">
        <v>5411007.5700000003</v>
      </c>
      <c r="FQ191" s="85">
        <v>4906518.6100000003</v>
      </c>
      <c r="FR191" s="85">
        <v>5373900.1900000004</v>
      </c>
      <c r="FS191" s="85">
        <v>4873153.18</v>
      </c>
      <c r="FT191" s="85">
        <v>5025957.51</v>
      </c>
      <c r="FU191" s="85">
        <v>4887230.17</v>
      </c>
      <c r="FV191" s="85">
        <v>5305589.6199999992</v>
      </c>
      <c r="FW191" s="85">
        <v>5161675.45</v>
      </c>
      <c r="FX191" s="85">
        <v>4879580.87</v>
      </c>
      <c r="FY191" s="85">
        <v>5235807.5699999994</v>
      </c>
      <c r="FZ191" s="85">
        <v>5203134.4799999995</v>
      </c>
      <c r="GA191" s="85">
        <v>5308360.75</v>
      </c>
    </row>
    <row r="192" spans="2:183">
      <c r="B192" s="183" t="s">
        <v>6</v>
      </c>
      <c r="C192" s="654" t="s">
        <v>229</v>
      </c>
      <c r="D192" s="184">
        <v>27.222359143733396</v>
      </c>
      <c r="E192" s="184">
        <v>27.326720683327714</v>
      </c>
      <c r="F192" s="184">
        <v>27.289272866412706</v>
      </c>
      <c r="G192" s="184">
        <v>27.290339621399408</v>
      </c>
      <c r="H192" s="184">
        <v>27.283072922082518</v>
      </c>
      <c r="I192" s="184">
        <v>27.381628255244177</v>
      </c>
      <c r="J192" s="184">
        <v>27.365992226140925</v>
      </c>
      <c r="K192" s="184">
        <v>27.36987202448449</v>
      </c>
      <c r="L192" s="184">
        <v>27.387219381006968</v>
      </c>
      <c r="M192" s="184">
        <v>27.313200473352953</v>
      </c>
      <c r="N192" s="184">
        <v>27.28975365816537</v>
      </c>
      <c r="O192" s="184">
        <v>27.295020161535302</v>
      </c>
      <c r="P192" s="184">
        <v>28.057125902478376</v>
      </c>
      <c r="Q192" s="184">
        <v>28.096646237461279</v>
      </c>
      <c r="R192" s="184">
        <v>28.244864140016912</v>
      </c>
      <c r="S192" s="184">
        <v>28.268176710767868</v>
      </c>
      <c r="T192" s="184">
        <v>28.5395130779882</v>
      </c>
      <c r="U192" s="184">
        <v>28.137723996981421</v>
      </c>
      <c r="V192" s="184">
        <v>28.144102875727331</v>
      </c>
      <c r="W192" s="184">
        <v>28.106347810852906</v>
      </c>
      <c r="X192" s="184">
        <v>28.222093545887308</v>
      </c>
      <c r="Y192" s="184">
        <v>28.131662700866887</v>
      </c>
      <c r="Z192" s="184">
        <v>28.165035961046733</v>
      </c>
      <c r="AA192" s="184">
        <v>28.178830942658347</v>
      </c>
      <c r="AB192" s="184">
        <v>29.470801954128731</v>
      </c>
      <c r="AC192" s="184">
        <v>29.376513859225227</v>
      </c>
      <c r="AD192" s="184">
        <v>29.421784009359456</v>
      </c>
      <c r="AE192" s="184">
        <v>29.869616619155575</v>
      </c>
      <c r="AF192" s="184">
        <v>29.829315004905627</v>
      </c>
      <c r="AG192" s="184">
        <v>29.908605582563332</v>
      </c>
      <c r="AH192" s="184">
        <v>29.891764394421063</v>
      </c>
      <c r="AI192" s="184">
        <v>29.851366863300015</v>
      </c>
      <c r="AJ192" s="184">
        <v>29.871394099496086</v>
      </c>
      <c r="AK192" s="184">
        <v>29.73096884283305</v>
      </c>
      <c r="AL192" s="184">
        <v>29.891766723842196</v>
      </c>
      <c r="AM192" s="184">
        <v>29.894595198702703</v>
      </c>
      <c r="AN192" s="184">
        <v>31.272686458476247</v>
      </c>
      <c r="AO192" s="184">
        <v>31.214491950740964</v>
      </c>
      <c r="AP192" s="184">
        <v>31.282086208016114</v>
      </c>
      <c r="AQ192" s="184">
        <v>31.226519817859632</v>
      </c>
      <c r="AR192" s="184">
        <v>31.206356678646117</v>
      </c>
      <c r="AS192" s="184">
        <v>31.20029687120493</v>
      </c>
      <c r="AT192" s="184">
        <v>31.278087305335383</v>
      </c>
      <c r="AU192" s="184">
        <v>31.332304653240982</v>
      </c>
      <c r="AV192" s="184">
        <v>31.40968074448427</v>
      </c>
      <c r="AW192" s="184">
        <v>31.208165323487219</v>
      </c>
      <c r="AX192" s="184">
        <v>31.219560953793792</v>
      </c>
      <c r="AY192" s="184">
        <v>31.341876878839368</v>
      </c>
      <c r="AZ192" s="184">
        <v>33.051659292276625</v>
      </c>
      <c r="BA192" s="184">
        <v>32.874536645016626</v>
      </c>
      <c r="BB192" s="184">
        <v>33.313039802640063</v>
      </c>
      <c r="BC192" s="184">
        <v>33.243608929533394</v>
      </c>
      <c r="BD192" s="184">
        <v>34.138888124713439</v>
      </c>
      <c r="BE192" s="184">
        <v>33.272934664378433</v>
      </c>
      <c r="BF192" s="184">
        <v>33.345965511194244</v>
      </c>
      <c r="BG192" s="184">
        <v>33.157391605973849</v>
      </c>
      <c r="BH192" s="184">
        <v>33.376077858457251</v>
      </c>
      <c r="BI192" s="184">
        <v>33.251968288490545</v>
      </c>
      <c r="BJ192" s="184">
        <v>33.235297330969374</v>
      </c>
      <c r="BK192" s="184">
        <v>33.27592020588979</v>
      </c>
      <c r="BL192" s="184">
        <v>33.96780105383538</v>
      </c>
      <c r="BM192" s="184">
        <v>33.803680911601312</v>
      </c>
      <c r="BN192" s="184">
        <v>34.325079525921403</v>
      </c>
      <c r="BO192" s="184">
        <v>34.236486277728162</v>
      </c>
      <c r="BP192" s="184">
        <v>34.158415678860379</v>
      </c>
      <c r="BQ192" s="184">
        <v>34.346575865762226</v>
      </c>
      <c r="BR192" s="184">
        <v>33.990361860405542</v>
      </c>
      <c r="BS192" s="184">
        <v>33.981494873722816</v>
      </c>
      <c r="BT192" s="184">
        <v>34.0936076423869</v>
      </c>
      <c r="BU192" s="184">
        <v>34.209410337181104</v>
      </c>
      <c r="BV192" s="184">
        <v>33.875500810547926</v>
      </c>
      <c r="BW192" s="184">
        <v>33.960653125131664</v>
      </c>
      <c r="BX192" s="184">
        <v>34.782343057437771</v>
      </c>
      <c r="BY192" s="184">
        <v>34.761737965302416</v>
      </c>
      <c r="BZ192" s="184">
        <v>34.919655508478925</v>
      </c>
      <c r="CA192" s="184">
        <v>34.892707713216275</v>
      </c>
      <c r="CB192" s="184">
        <v>35.213397615179233</v>
      </c>
      <c r="CC192" s="184">
        <v>35.087847484634651</v>
      </c>
      <c r="CD192" s="184">
        <v>34.840541448574676</v>
      </c>
      <c r="CE192" s="184">
        <v>34.817872419468316</v>
      </c>
      <c r="CF192" s="184">
        <v>35.002568078175898</v>
      </c>
      <c r="CG192" s="184">
        <v>34.872033255739332</v>
      </c>
      <c r="CH192" s="184">
        <v>34.775181412253374</v>
      </c>
      <c r="CI192" s="184">
        <v>34.809327353387495</v>
      </c>
      <c r="CJ192" s="184">
        <v>36.363934278816551</v>
      </c>
      <c r="CK192" s="184">
        <v>36.435579838025809</v>
      </c>
      <c r="CL192" s="184">
        <v>36.289577151117925</v>
      </c>
      <c r="CM192" s="184">
        <v>36.517299398063336</v>
      </c>
      <c r="CN192" s="184">
        <v>36.854271170498244</v>
      </c>
      <c r="CO192" s="184">
        <v>36.59973604598396</v>
      </c>
      <c r="CP192" s="184">
        <v>36.557636490780638</v>
      </c>
      <c r="CQ192" s="184">
        <v>36.555725489757677</v>
      </c>
      <c r="CR192" s="184">
        <v>36.627764940323502</v>
      </c>
      <c r="CS192" s="184">
        <v>36.501563476027989</v>
      </c>
      <c r="CT192" s="184">
        <v>36.426290070688808</v>
      </c>
      <c r="CU192" s="184">
        <v>36.50174426968205</v>
      </c>
      <c r="CV192" s="184">
        <v>37.456219400920304</v>
      </c>
      <c r="CW192" s="184">
        <v>37.6309099409673</v>
      </c>
      <c r="CX192" s="184">
        <v>37.448096252326643</v>
      </c>
      <c r="CY192" s="184">
        <v>37.580166325620439</v>
      </c>
      <c r="CZ192" s="184">
        <v>37.717187801419229</v>
      </c>
      <c r="DA192" s="184">
        <v>37.660682598954445</v>
      </c>
      <c r="DB192" s="184">
        <v>37.748707802032001</v>
      </c>
      <c r="DC192" s="184">
        <v>37.627588136370584</v>
      </c>
      <c r="DD192" s="184">
        <v>37.591143840286357</v>
      </c>
      <c r="DE192" s="184">
        <v>37.521278776908837</v>
      </c>
      <c r="DF192" s="184">
        <v>37.569226220869673</v>
      </c>
      <c r="DG192" s="184">
        <v>37.625329963810088</v>
      </c>
      <c r="DH192" s="184">
        <v>38.932261001070401</v>
      </c>
      <c r="DI192" s="184">
        <v>38.948050223231235</v>
      </c>
      <c r="DJ192" s="184">
        <v>38.921940297629206</v>
      </c>
      <c r="DK192" s="184">
        <v>39.215077415065068</v>
      </c>
      <c r="DL192" s="184">
        <v>39.156158952260292</v>
      </c>
      <c r="DM192" s="184">
        <v>39.262261817238247</v>
      </c>
      <c r="DN192" s="184">
        <v>39.104332192933605</v>
      </c>
      <c r="DO192" s="184">
        <v>39.12236472098958</v>
      </c>
      <c r="DP192" s="184">
        <v>39.235806419893365</v>
      </c>
      <c r="DQ192" s="184">
        <v>39.093574365584722</v>
      </c>
      <c r="DR192" s="184">
        <v>38.979953465062998</v>
      </c>
      <c r="DS192" s="184">
        <v>39.16984482811494</v>
      </c>
      <c r="DT192" s="184">
        <v>40.831921525666509</v>
      </c>
      <c r="DU192" s="184">
        <v>40.765446139661115</v>
      </c>
      <c r="DV192" s="184">
        <v>40.905211837237971</v>
      </c>
      <c r="DW192" s="184">
        <v>41.208448971160152</v>
      </c>
      <c r="DX192" s="184" t="e">
        <v>#DIV/0!</v>
      </c>
      <c r="DY192" s="184">
        <v>41.219193535613293</v>
      </c>
      <c r="DZ192" s="184">
        <v>41.097419485271537</v>
      </c>
      <c r="EA192" s="184">
        <v>41.028848583660199</v>
      </c>
      <c r="EB192" s="184">
        <v>41.103264172237175</v>
      </c>
      <c r="EC192" s="184">
        <v>41.006089895737894</v>
      </c>
      <c r="ED192" s="184">
        <v>40.923299172250694</v>
      </c>
      <c r="EE192" s="184">
        <v>41.103461085477264</v>
      </c>
      <c r="EF192" s="184">
        <v>41.31814505871565</v>
      </c>
      <c r="EG192" s="184">
        <v>41.319684047946815</v>
      </c>
      <c r="EH192" s="184">
        <v>41.297801473347889</v>
      </c>
      <c r="EI192" s="184">
        <v>41.434945156740142</v>
      </c>
      <c r="EJ192" s="184">
        <v>41.505238451688328</v>
      </c>
      <c r="EK192" s="184">
        <v>41.632135062886192</v>
      </c>
      <c r="EL192" s="184">
        <v>41.517013646103528</v>
      </c>
      <c r="EM192" s="184">
        <v>41.51989051657354</v>
      </c>
      <c r="EN192" s="184">
        <v>41.459057029262759</v>
      </c>
      <c r="EO192" s="184">
        <v>41.498428278836158</v>
      </c>
      <c r="EP192" s="184">
        <v>41.398371109065138</v>
      </c>
      <c r="EQ192" s="184">
        <v>41.45307756260344</v>
      </c>
      <c r="ER192" s="184">
        <v>45.325602998760097</v>
      </c>
      <c r="ES192" s="184">
        <v>45.151726746349588</v>
      </c>
      <c r="ET192" s="184">
        <v>45.184648399539142</v>
      </c>
      <c r="EU192" s="184">
        <v>45.348454112610838</v>
      </c>
      <c r="EV192" s="184">
        <v>45.366340656918219</v>
      </c>
      <c r="EW192" s="184">
        <v>45.54238085024722</v>
      </c>
      <c r="EX192" s="184">
        <v>45.420065360835459</v>
      </c>
      <c r="EY192" s="184">
        <v>45.282341149000047</v>
      </c>
      <c r="EZ192" s="184">
        <v>45.367894559376971</v>
      </c>
      <c r="FA192" s="184">
        <v>45.284928191395423</v>
      </c>
      <c r="FB192" s="184">
        <v>45.212010340632617</v>
      </c>
      <c r="FC192" s="184">
        <v>45.40353603006966</v>
      </c>
      <c r="FD192" s="184">
        <v>51.960341611020446</v>
      </c>
      <c r="FE192" s="184">
        <v>51.879362321924106</v>
      </c>
      <c r="FF192" s="184">
        <v>51.954886214825578</v>
      </c>
      <c r="FG192" s="184">
        <v>53.097397130731608</v>
      </c>
      <c r="FH192" s="184">
        <v>52.431642254618801</v>
      </c>
      <c r="FI192" s="184">
        <v>52.328515826524821</v>
      </c>
      <c r="FJ192" s="184">
        <v>52.015522676315264</v>
      </c>
      <c r="FK192" s="184">
        <v>52.034661589369193</v>
      </c>
      <c r="FL192" s="184">
        <v>52.209000783962374</v>
      </c>
      <c r="FM192" s="184">
        <v>51.953148641960865</v>
      </c>
      <c r="FN192" s="184">
        <v>52.050694463282241</v>
      </c>
      <c r="FO192" s="184">
        <v>52.026987748025824</v>
      </c>
      <c r="FP192" s="184">
        <v>55.99312447613233</v>
      </c>
      <c r="FQ192" s="184">
        <v>56.027627287800385</v>
      </c>
      <c r="FR192" s="184">
        <v>56.030778401245598</v>
      </c>
      <c r="FS192" s="184">
        <v>56.434894962362478</v>
      </c>
      <c r="FT192" s="184">
        <v>56.312618458056491</v>
      </c>
      <c r="FU192" s="184">
        <v>56.533756362206184</v>
      </c>
      <c r="FV192" s="184">
        <v>56.076276610811519</v>
      </c>
      <c r="FW192" s="184">
        <v>56.156569507807099</v>
      </c>
      <c r="FX192" s="184">
        <v>56.426995582589392</v>
      </c>
      <c r="FY192" s="184">
        <v>56.008484698724033</v>
      </c>
      <c r="FZ192" s="184">
        <v>56.202709931085131</v>
      </c>
      <c r="GA192" s="184">
        <v>56.141642782354872</v>
      </c>
    </row>
    <row r="193" spans="2:183">
      <c r="B193" s="42"/>
      <c r="C193" s="185"/>
      <c r="D193" s="187"/>
      <c r="E193" s="187"/>
      <c r="F193" s="187"/>
      <c r="G193" s="187"/>
      <c r="H193" s="187"/>
      <c r="I193" s="187"/>
      <c r="J193" s="187"/>
      <c r="K193" s="187"/>
      <c r="L193" s="187"/>
      <c r="M193" s="187"/>
      <c r="N193" s="187"/>
      <c r="O193" s="187"/>
      <c r="P193" s="187"/>
      <c r="Q193" s="187"/>
      <c r="R193" s="187"/>
      <c r="S193" s="187"/>
      <c r="T193" s="187"/>
      <c r="U193" s="187"/>
      <c r="V193" s="187"/>
      <c r="W193" s="187"/>
      <c r="X193" s="187"/>
      <c r="Y193" s="187"/>
      <c r="Z193" s="187"/>
      <c r="AA193" s="187"/>
      <c r="AB193" s="187"/>
      <c r="AC193" s="187"/>
      <c r="AD193" s="187"/>
      <c r="AE193" s="187"/>
      <c r="AF193" s="187"/>
      <c r="AG193" s="187"/>
      <c r="AH193" s="187"/>
      <c r="AI193" s="187"/>
      <c r="AJ193" s="187"/>
      <c r="AK193" s="187"/>
      <c r="AL193" s="187"/>
      <c r="AM193" s="187"/>
      <c r="AN193" s="187"/>
      <c r="AO193" s="187"/>
      <c r="AP193" s="187"/>
      <c r="AQ193" s="187"/>
      <c r="AR193" s="187"/>
      <c r="AS193" s="187"/>
      <c r="AT193" s="187"/>
      <c r="AU193" s="187"/>
      <c r="AV193" s="187"/>
      <c r="AW193" s="187"/>
      <c r="AX193" s="187"/>
      <c r="AY193" s="187"/>
      <c r="AZ193" s="187"/>
      <c r="BA193" s="187"/>
      <c r="BB193" s="187"/>
      <c r="BC193" s="187"/>
      <c r="BD193" s="187"/>
      <c r="BE193" s="187"/>
      <c r="BF193" s="187"/>
      <c r="BG193" s="187"/>
      <c r="BH193" s="187"/>
      <c r="BI193" s="187"/>
      <c r="BJ193" s="187"/>
      <c r="BK193" s="187"/>
      <c r="BL193" s="187"/>
      <c r="BM193" s="187"/>
      <c r="BN193" s="187"/>
      <c r="BO193" s="187"/>
      <c r="BP193" s="187"/>
      <c r="BQ193" s="187"/>
      <c r="BR193" s="187"/>
      <c r="BS193" s="187"/>
      <c r="BT193" s="187"/>
      <c r="BU193" s="187"/>
      <c r="BV193" s="187"/>
      <c r="BW193" s="187"/>
      <c r="BX193" s="187"/>
      <c r="BY193" s="187"/>
      <c r="BZ193" s="187"/>
      <c r="CA193" s="187"/>
      <c r="CB193" s="187"/>
      <c r="CC193" s="187"/>
      <c r="CD193" s="187"/>
      <c r="CE193" s="187"/>
      <c r="CF193" s="187"/>
      <c r="CG193" s="187"/>
      <c r="CH193" s="187"/>
      <c r="CI193" s="187"/>
      <c r="CJ193" s="187"/>
      <c r="CK193" s="187"/>
      <c r="CL193" s="187"/>
      <c r="CM193" s="187"/>
      <c r="CN193" s="187"/>
      <c r="CO193" s="187"/>
      <c r="CP193" s="187"/>
      <c r="CQ193" s="187"/>
      <c r="CR193" s="187"/>
      <c r="CS193" s="187"/>
      <c r="CT193" s="187"/>
      <c r="CU193" s="187"/>
      <c r="CV193" s="187"/>
      <c r="CW193" s="187"/>
      <c r="CX193" s="187"/>
      <c r="CY193" s="187"/>
      <c r="CZ193" s="187"/>
      <c r="DA193" s="187"/>
      <c r="DB193" s="187"/>
      <c r="DC193" s="187"/>
      <c r="DD193" s="187"/>
      <c r="DE193" s="187"/>
      <c r="DF193" s="187"/>
      <c r="DG193" s="187"/>
      <c r="DH193" s="187"/>
      <c r="DI193" s="187"/>
      <c r="DJ193" s="187"/>
      <c r="DK193" s="187"/>
      <c r="DL193" s="187"/>
      <c r="DM193" s="187"/>
      <c r="DN193" s="187"/>
      <c r="DO193" s="187"/>
      <c r="DP193" s="187"/>
      <c r="DQ193" s="187"/>
      <c r="DR193" s="187"/>
      <c r="DS193" s="187"/>
      <c r="DT193" s="187"/>
      <c r="DU193" s="187"/>
      <c r="DV193" s="187"/>
      <c r="DW193" s="187"/>
      <c r="DX193" s="187"/>
      <c r="DY193" s="187"/>
      <c r="DZ193" s="187"/>
      <c r="EA193" s="187"/>
      <c r="EB193" s="187"/>
      <c r="EC193" s="187"/>
      <c r="ED193" s="187"/>
      <c r="EE193" s="187"/>
      <c r="EF193" s="187"/>
      <c r="EG193" s="187"/>
      <c r="EH193" s="187"/>
      <c r="EI193" s="187"/>
      <c r="EJ193" s="187"/>
      <c r="EK193" s="187"/>
      <c r="EL193" s="187"/>
      <c r="EM193" s="187"/>
      <c r="EN193" s="187"/>
      <c r="EO193" s="187"/>
      <c r="EP193" s="187"/>
      <c r="EQ193" s="187"/>
      <c r="ER193" s="187"/>
      <c r="ES193" s="187"/>
      <c r="ET193" s="187"/>
      <c r="EU193" s="187"/>
      <c r="EV193" s="187"/>
      <c r="EW193" s="187"/>
      <c r="EX193" s="187"/>
      <c r="EY193" s="187"/>
      <c r="EZ193" s="187"/>
      <c r="FA193" s="187"/>
      <c r="FB193" s="187"/>
      <c r="FC193" s="187"/>
      <c r="FD193" s="187"/>
      <c r="FE193" s="187"/>
      <c r="FF193" s="187"/>
      <c r="FG193" s="187"/>
      <c r="FH193" s="187"/>
      <c r="FI193" s="187"/>
      <c r="FJ193" s="187"/>
      <c r="FK193" s="187"/>
      <c r="FL193" s="187"/>
      <c r="FM193" s="187"/>
      <c r="FN193" s="187"/>
      <c r="FO193" s="187"/>
      <c r="FP193" s="187"/>
      <c r="FQ193" s="187"/>
      <c r="FR193" s="187"/>
      <c r="FS193" s="187"/>
      <c r="FT193" s="187"/>
      <c r="FU193" s="187"/>
      <c r="FV193" s="187"/>
      <c r="FW193" s="187"/>
      <c r="FX193" s="187"/>
      <c r="FY193" s="187"/>
      <c r="FZ193" s="187"/>
      <c r="GA193" s="187"/>
    </row>
    <row r="194" spans="2:183">
      <c r="B194" s="188" t="s">
        <v>32</v>
      </c>
      <c r="C194" s="189" t="s">
        <v>33</v>
      </c>
      <c r="D194" s="162">
        <v>41275</v>
      </c>
      <c r="E194" s="162">
        <v>41306</v>
      </c>
      <c r="F194" s="162">
        <v>41334</v>
      </c>
      <c r="G194" s="162">
        <v>41365</v>
      </c>
      <c r="H194" s="162">
        <v>41395</v>
      </c>
      <c r="I194" s="162">
        <v>41426</v>
      </c>
      <c r="J194" s="162">
        <v>41456</v>
      </c>
      <c r="K194" s="162">
        <v>41487</v>
      </c>
      <c r="L194" s="162">
        <v>41518</v>
      </c>
      <c r="M194" s="162">
        <v>41548</v>
      </c>
      <c r="N194" s="162">
        <v>41579</v>
      </c>
      <c r="O194" s="162">
        <v>41609</v>
      </c>
      <c r="P194" s="162">
        <v>41640</v>
      </c>
      <c r="Q194" s="162">
        <v>41671</v>
      </c>
      <c r="R194" s="162">
        <v>41699</v>
      </c>
      <c r="S194" s="162">
        <v>41730</v>
      </c>
      <c r="T194" s="162">
        <v>41760</v>
      </c>
      <c r="U194" s="162">
        <v>41791</v>
      </c>
      <c r="V194" s="162">
        <v>41821</v>
      </c>
      <c r="W194" s="162">
        <v>41852</v>
      </c>
      <c r="X194" s="162">
        <v>41883</v>
      </c>
      <c r="Y194" s="162">
        <v>41913</v>
      </c>
      <c r="Z194" s="162">
        <v>41944</v>
      </c>
      <c r="AA194" s="162">
        <v>41974</v>
      </c>
      <c r="AB194" s="162">
        <v>42005</v>
      </c>
      <c r="AC194" s="162">
        <v>42036</v>
      </c>
      <c r="AD194" s="162">
        <v>42064</v>
      </c>
      <c r="AE194" s="162">
        <v>42095</v>
      </c>
      <c r="AF194" s="162">
        <v>42125</v>
      </c>
      <c r="AG194" s="162">
        <v>42156</v>
      </c>
      <c r="AH194" s="162">
        <v>42186</v>
      </c>
      <c r="AI194" s="162">
        <v>42217</v>
      </c>
      <c r="AJ194" s="162">
        <v>42248</v>
      </c>
      <c r="AK194" s="162">
        <v>42278</v>
      </c>
      <c r="AL194" s="162">
        <v>42309</v>
      </c>
      <c r="AM194" s="162">
        <v>42339</v>
      </c>
      <c r="AN194" s="162">
        <v>42370</v>
      </c>
      <c r="AO194" s="162">
        <v>42401</v>
      </c>
      <c r="AP194" s="162">
        <v>42430</v>
      </c>
      <c r="AQ194" s="162">
        <v>42461</v>
      </c>
      <c r="AR194" s="162">
        <v>42491</v>
      </c>
      <c r="AS194" s="162">
        <v>42522</v>
      </c>
      <c r="AT194" s="162">
        <v>42552</v>
      </c>
      <c r="AU194" s="162">
        <v>42583</v>
      </c>
      <c r="AV194" s="162">
        <v>42614</v>
      </c>
      <c r="AW194" s="162">
        <v>42644</v>
      </c>
      <c r="AX194" s="162">
        <v>42675</v>
      </c>
      <c r="AY194" s="162">
        <v>42705</v>
      </c>
      <c r="AZ194" s="162">
        <v>42736</v>
      </c>
      <c r="BA194" s="162">
        <v>42767</v>
      </c>
      <c r="BB194" s="162">
        <v>42795</v>
      </c>
      <c r="BC194" s="162">
        <v>42826</v>
      </c>
      <c r="BD194" s="162">
        <v>42856</v>
      </c>
      <c r="BE194" s="162">
        <v>42887</v>
      </c>
      <c r="BF194" s="162">
        <v>42917</v>
      </c>
      <c r="BG194" s="162">
        <v>42948</v>
      </c>
      <c r="BH194" s="162">
        <v>42979</v>
      </c>
      <c r="BI194" s="162">
        <v>43009</v>
      </c>
      <c r="BJ194" s="162">
        <v>43040</v>
      </c>
      <c r="BK194" s="162">
        <v>43070</v>
      </c>
      <c r="BL194" s="162">
        <v>43101</v>
      </c>
      <c r="BM194" s="162">
        <v>43132</v>
      </c>
      <c r="BN194" s="162">
        <v>43160</v>
      </c>
      <c r="BO194" s="162">
        <v>43191</v>
      </c>
      <c r="BP194" s="162">
        <v>43221</v>
      </c>
      <c r="BQ194" s="162">
        <v>43252</v>
      </c>
      <c r="BR194" s="162">
        <v>43282</v>
      </c>
      <c r="BS194" s="162">
        <v>43313</v>
      </c>
      <c r="BT194" s="162">
        <v>43344</v>
      </c>
      <c r="BU194" s="162">
        <v>43374</v>
      </c>
      <c r="BV194" s="162">
        <v>43405</v>
      </c>
      <c r="BW194" s="162">
        <v>43435</v>
      </c>
      <c r="BX194" s="162">
        <v>43466</v>
      </c>
      <c r="BY194" s="162">
        <v>43497</v>
      </c>
      <c r="BZ194" s="162">
        <v>43525</v>
      </c>
      <c r="CA194" s="162">
        <v>43556</v>
      </c>
      <c r="CB194" s="162">
        <v>43586</v>
      </c>
      <c r="CC194" s="162">
        <v>43617</v>
      </c>
      <c r="CD194" s="162">
        <v>43647</v>
      </c>
      <c r="CE194" s="162">
        <v>43678</v>
      </c>
      <c r="CF194" s="162">
        <v>43709</v>
      </c>
      <c r="CG194" s="162">
        <v>43739</v>
      </c>
      <c r="CH194" s="162">
        <v>43770</v>
      </c>
      <c r="CI194" s="162">
        <v>43800</v>
      </c>
      <c r="CJ194" s="162">
        <v>43831</v>
      </c>
      <c r="CK194" s="162">
        <v>43862</v>
      </c>
      <c r="CL194" s="162">
        <v>43891</v>
      </c>
      <c r="CM194" s="162">
        <v>43922</v>
      </c>
      <c r="CN194" s="162">
        <v>43952</v>
      </c>
      <c r="CO194" s="162">
        <v>43983</v>
      </c>
      <c r="CP194" s="162">
        <v>44013</v>
      </c>
      <c r="CQ194" s="162">
        <v>44044</v>
      </c>
      <c r="CR194" s="162">
        <v>44075</v>
      </c>
      <c r="CS194" s="162">
        <v>44105</v>
      </c>
      <c r="CT194" s="162">
        <v>44136</v>
      </c>
      <c r="CU194" s="162">
        <v>44166</v>
      </c>
      <c r="CV194" s="162">
        <v>44197</v>
      </c>
      <c r="CW194" s="162">
        <v>44228</v>
      </c>
      <c r="CX194" s="162">
        <v>44256</v>
      </c>
      <c r="CY194" s="162">
        <v>44287</v>
      </c>
      <c r="CZ194" s="162">
        <v>44317</v>
      </c>
      <c r="DA194" s="162">
        <v>44348</v>
      </c>
      <c r="DB194" s="162">
        <v>44378</v>
      </c>
      <c r="DC194" s="162">
        <v>44409</v>
      </c>
      <c r="DD194" s="162">
        <v>44440</v>
      </c>
      <c r="DE194" s="162">
        <v>44470</v>
      </c>
      <c r="DF194" s="162">
        <v>44501</v>
      </c>
      <c r="DG194" s="162">
        <v>44531</v>
      </c>
      <c r="DH194" s="162">
        <v>44562</v>
      </c>
      <c r="DI194" s="162">
        <v>44593</v>
      </c>
      <c r="DJ194" s="162">
        <v>44621</v>
      </c>
      <c r="DK194" s="162">
        <v>44652</v>
      </c>
      <c r="DL194" s="162">
        <v>44682</v>
      </c>
      <c r="DM194" s="162">
        <v>44713</v>
      </c>
      <c r="DN194" s="162">
        <v>44743</v>
      </c>
      <c r="DO194" s="162">
        <v>44774</v>
      </c>
      <c r="DP194" s="162">
        <v>44805</v>
      </c>
      <c r="DQ194" s="162">
        <v>44835</v>
      </c>
      <c r="DR194" s="162">
        <v>44866</v>
      </c>
      <c r="DS194" s="162">
        <v>44896</v>
      </c>
      <c r="DT194" s="162">
        <v>44927</v>
      </c>
      <c r="DU194" s="162">
        <v>44958</v>
      </c>
      <c r="DV194" s="162">
        <v>44986</v>
      </c>
      <c r="DW194" s="162">
        <v>45017</v>
      </c>
      <c r="DX194" s="162">
        <v>45047</v>
      </c>
      <c r="DY194" s="162">
        <v>45078</v>
      </c>
      <c r="DZ194" s="162">
        <v>45108</v>
      </c>
      <c r="EA194" s="162">
        <v>45139</v>
      </c>
      <c r="EB194" s="162">
        <v>45170</v>
      </c>
      <c r="EC194" s="162">
        <v>45200</v>
      </c>
      <c r="ED194" s="162">
        <v>45231</v>
      </c>
      <c r="EE194" s="162">
        <v>45261</v>
      </c>
      <c r="EF194" s="162">
        <v>45292</v>
      </c>
      <c r="EG194" s="162">
        <v>45323</v>
      </c>
      <c r="EH194" s="162">
        <v>45352</v>
      </c>
      <c r="EI194" s="162">
        <v>45383</v>
      </c>
      <c r="EJ194" s="162">
        <v>45413</v>
      </c>
      <c r="EK194" s="162">
        <v>45444</v>
      </c>
      <c r="EL194" s="162">
        <v>45474</v>
      </c>
      <c r="EM194" s="162">
        <v>45505</v>
      </c>
      <c r="EN194" s="162">
        <v>45536</v>
      </c>
      <c r="EO194" s="162">
        <v>45566</v>
      </c>
      <c r="EP194" s="162">
        <v>45597</v>
      </c>
      <c r="EQ194" s="162">
        <v>45627</v>
      </c>
      <c r="ER194" s="162">
        <v>45658</v>
      </c>
      <c r="ES194" s="162">
        <v>45689</v>
      </c>
      <c r="ET194" s="162">
        <v>45717</v>
      </c>
      <c r="EU194" s="162">
        <v>45748</v>
      </c>
      <c r="EV194" s="162">
        <v>45778</v>
      </c>
      <c r="EW194" s="162">
        <v>45809</v>
      </c>
      <c r="EX194" s="162">
        <v>45839</v>
      </c>
      <c r="EY194" s="162">
        <v>45870</v>
      </c>
      <c r="EZ194" s="162">
        <v>45901</v>
      </c>
      <c r="FA194" s="162">
        <v>45931</v>
      </c>
      <c r="FB194" s="162">
        <v>45962</v>
      </c>
      <c r="FC194" s="162">
        <v>45992</v>
      </c>
      <c r="FD194" s="162">
        <v>46023</v>
      </c>
      <c r="FE194" s="162">
        <v>46054</v>
      </c>
      <c r="FF194" s="162">
        <v>46082</v>
      </c>
      <c r="FG194" s="162">
        <v>46113</v>
      </c>
      <c r="FH194" s="162">
        <v>46143</v>
      </c>
      <c r="FI194" s="162">
        <v>46174</v>
      </c>
      <c r="FJ194" s="162">
        <v>46204</v>
      </c>
      <c r="FK194" s="162">
        <v>46235</v>
      </c>
      <c r="FL194" s="162">
        <v>46266</v>
      </c>
      <c r="FM194" s="162">
        <v>46296</v>
      </c>
      <c r="FN194" s="162">
        <v>46327</v>
      </c>
      <c r="FO194" s="162">
        <v>46357</v>
      </c>
      <c r="FP194" s="162">
        <v>46388</v>
      </c>
      <c r="FQ194" s="162">
        <v>46419</v>
      </c>
      <c r="FR194" s="162">
        <v>46447</v>
      </c>
      <c r="FS194" s="162">
        <v>46478</v>
      </c>
      <c r="FT194" s="162">
        <v>46508</v>
      </c>
      <c r="FU194" s="162">
        <v>46539</v>
      </c>
      <c r="FV194" s="162">
        <v>46569</v>
      </c>
      <c r="FW194" s="162">
        <v>46600</v>
      </c>
      <c r="FX194" s="162">
        <v>46631</v>
      </c>
      <c r="FY194" s="162">
        <v>46661</v>
      </c>
      <c r="FZ194" s="162">
        <v>46692</v>
      </c>
      <c r="GA194" s="162">
        <v>46722</v>
      </c>
    </row>
    <row r="195" spans="2:183">
      <c r="B195" s="75" t="s">
        <v>7</v>
      </c>
      <c r="C195" s="163" t="s">
        <v>34</v>
      </c>
      <c r="D195" s="164">
        <v>231</v>
      </c>
      <c r="E195" s="165">
        <v>231</v>
      </c>
      <c r="F195" s="165">
        <v>231</v>
      </c>
      <c r="G195" s="165">
        <v>231</v>
      </c>
      <c r="H195" s="165">
        <v>231</v>
      </c>
      <c r="I195" s="165">
        <v>231</v>
      </c>
      <c r="J195" s="165">
        <v>231</v>
      </c>
      <c r="K195" s="165">
        <v>231</v>
      </c>
      <c r="L195" s="165">
        <v>231</v>
      </c>
      <c r="M195" s="165">
        <v>231</v>
      </c>
      <c r="N195" s="165">
        <v>231</v>
      </c>
      <c r="O195" s="165">
        <v>231</v>
      </c>
      <c r="P195" s="165">
        <v>231</v>
      </c>
      <c r="Q195" s="165">
        <v>231</v>
      </c>
      <c r="R195" s="165">
        <v>231</v>
      </c>
      <c r="S195" s="165">
        <v>231</v>
      </c>
      <c r="T195" s="165">
        <v>231</v>
      </c>
      <c r="U195" s="165">
        <v>231</v>
      </c>
      <c r="V195" s="165">
        <v>231</v>
      </c>
      <c r="W195" s="165">
        <v>231</v>
      </c>
      <c r="X195" s="165">
        <v>231</v>
      </c>
      <c r="Y195" s="165">
        <v>231</v>
      </c>
      <c r="Z195" s="165">
        <v>231</v>
      </c>
      <c r="AA195" s="165">
        <v>231</v>
      </c>
      <c r="AB195" s="165">
        <v>231</v>
      </c>
      <c r="AC195" s="165">
        <v>231</v>
      </c>
      <c r="AD195" s="165">
        <v>231</v>
      </c>
      <c r="AE195" s="165">
        <v>231</v>
      </c>
      <c r="AF195" s="165">
        <v>231</v>
      </c>
      <c r="AG195" s="165">
        <v>231</v>
      </c>
      <c r="AH195" s="165">
        <v>231</v>
      </c>
      <c r="AI195" s="165">
        <v>231</v>
      </c>
      <c r="AJ195" s="165">
        <v>231</v>
      </c>
      <c r="AK195" s="165">
        <v>231</v>
      </c>
      <c r="AL195" s="165">
        <v>231</v>
      </c>
      <c r="AM195" s="165">
        <v>231</v>
      </c>
      <c r="AN195" s="165">
        <v>231</v>
      </c>
      <c r="AO195" s="165">
        <v>231</v>
      </c>
      <c r="AP195" s="165">
        <v>231</v>
      </c>
      <c r="AQ195" s="165">
        <v>231</v>
      </c>
      <c r="AR195" s="165">
        <v>231</v>
      </c>
      <c r="AS195" s="165">
        <v>231</v>
      </c>
      <c r="AT195" s="165">
        <v>231</v>
      </c>
      <c r="AU195" s="165">
        <v>231</v>
      </c>
      <c r="AV195" s="165">
        <v>231</v>
      </c>
      <c r="AW195" s="165">
        <v>231</v>
      </c>
      <c r="AX195" s="165">
        <v>231</v>
      </c>
      <c r="AY195" s="165">
        <v>231</v>
      </c>
      <c r="AZ195" s="165">
        <v>231</v>
      </c>
      <c r="BA195" s="165">
        <v>231</v>
      </c>
      <c r="BB195" s="165">
        <v>231</v>
      </c>
      <c r="BC195" s="165">
        <v>231</v>
      </c>
      <c r="BD195" s="165">
        <v>231</v>
      </c>
      <c r="BE195" s="165">
        <v>231</v>
      </c>
      <c r="BF195" s="165">
        <v>231</v>
      </c>
      <c r="BG195" s="165">
        <v>231</v>
      </c>
      <c r="BH195" s="165">
        <v>231</v>
      </c>
      <c r="BI195" s="165">
        <v>231</v>
      </c>
      <c r="BJ195" s="165">
        <v>231</v>
      </c>
      <c r="BK195" s="165">
        <v>231</v>
      </c>
      <c r="BL195" s="165">
        <v>231</v>
      </c>
      <c r="BM195" s="165">
        <v>231</v>
      </c>
      <c r="BN195" s="165">
        <v>231</v>
      </c>
      <c r="BO195" s="165">
        <v>231</v>
      </c>
      <c r="BP195" s="165">
        <v>231</v>
      </c>
      <c r="BQ195" s="165">
        <v>231</v>
      </c>
      <c r="BR195" s="165">
        <v>231</v>
      </c>
      <c r="BS195" s="165">
        <v>231</v>
      </c>
      <c r="BT195" s="165">
        <v>231</v>
      </c>
      <c r="BU195" s="165">
        <v>231</v>
      </c>
      <c r="BV195" s="165">
        <v>231</v>
      </c>
      <c r="BW195" s="165">
        <v>231</v>
      </c>
      <c r="BX195" s="165">
        <v>231</v>
      </c>
      <c r="BY195" s="165">
        <v>231</v>
      </c>
      <c r="BZ195" s="165">
        <v>231</v>
      </c>
      <c r="CA195" s="165">
        <v>231</v>
      </c>
      <c r="CB195" s="165">
        <v>231</v>
      </c>
      <c r="CC195" s="165">
        <v>231</v>
      </c>
      <c r="CD195" s="165">
        <v>231</v>
      </c>
      <c r="CE195" s="165">
        <v>231</v>
      </c>
      <c r="CF195" s="165">
        <v>231</v>
      </c>
      <c r="CG195" s="165">
        <v>231</v>
      </c>
      <c r="CH195" s="165">
        <v>231</v>
      </c>
      <c r="CI195" s="165">
        <v>231</v>
      </c>
      <c r="CJ195" s="165">
        <v>231</v>
      </c>
      <c r="CK195" s="165">
        <v>231</v>
      </c>
      <c r="CL195" s="165">
        <v>231</v>
      </c>
      <c r="CM195" s="165">
        <v>231</v>
      </c>
      <c r="CN195" s="165">
        <v>231</v>
      </c>
      <c r="CO195" s="165">
        <v>231</v>
      </c>
      <c r="CP195" s="165">
        <v>231</v>
      </c>
      <c r="CQ195" s="165">
        <v>231</v>
      </c>
      <c r="CR195" s="165">
        <v>231</v>
      </c>
      <c r="CS195" s="165">
        <v>231</v>
      </c>
      <c r="CT195" s="165">
        <v>231</v>
      </c>
      <c r="CU195" s="165">
        <v>231</v>
      </c>
      <c r="CV195" s="165">
        <v>231</v>
      </c>
      <c r="CW195" s="165">
        <v>231</v>
      </c>
      <c r="CX195" s="165">
        <v>231</v>
      </c>
      <c r="CY195" s="165">
        <v>231</v>
      </c>
      <c r="CZ195" s="165">
        <v>231</v>
      </c>
      <c r="DA195" s="165">
        <v>231</v>
      </c>
      <c r="DB195" s="165">
        <v>231</v>
      </c>
      <c r="DC195" s="165">
        <v>231</v>
      </c>
      <c r="DD195" s="165">
        <v>231</v>
      </c>
      <c r="DE195" s="165">
        <v>231</v>
      </c>
      <c r="DF195" s="165">
        <v>231</v>
      </c>
      <c r="DG195" s="165">
        <v>231</v>
      </c>
      <c r="DH195" s="165">
        <v>231</v>
      </c>
      <c r="DI195" s="165">
        <v>231</v>
      </c>
      <c r="DJ195" s="165">
        <v>231</v>
      </c>
      <c r="DK195" s="165">
        <v>231</v>
      </c>
      <c r="DL195" s="165">
        <v>231</v>
      </c>
      <c r="DM195" s="165">
        <v>231</v>
      </c>
      <c r="DN195" s="165">
        <v>231</v>
      </c>
      <c r="DO195" s="165">
        <v>231</v>
      </c>
      <c r="DP195" s="165">
        <v>231</v>
      </c>
      <c r="DQ195" s="165">
        <v>231</v>
      </c>
      <c r="DR195" s="165">
        <v>231</v>
      </c>
      <c r="DS195" s="165">
        <v>231</v>
      </c>
      <c r="DT195" s="165">
        <v>231</v>
      </c>
      <c r="DU195" s="165">
        <v>231</v>
      </c>
      <c r="DV195" s="165">
        <v>231</v>
      </c>
      <c r="DW195" s="165">
        <v>231</v>
      </c>
      <c r="DX195" s="165">
        <v>231</v>
      </c>
      <c r="DY195" s="165">
        <v>231</v>
      </c>
      <c r="DZ195" s="165">
        <v>231</v>
      </c>
      <c r="EA195" s="165">
        <v>231</v>
      </c>
      <c r="EB195" s="165">
        <v>231</v>
      </c>
      <c r="EC195" s="165">
        <v>231</v>
      </c>
      <c r="ED195" s="165">
        <v>231</v>
      </c>
      <c r="EE195" s="165">
        <v>231</v>
      </c>
      <c r="EF195" s="165">
        <v>231</v>
      </c>
      <c r="EG195" s="165">
        <v>231</v>
      </c>
      <c r="EH195" s="165">
        <v>231</v>
      </c>
      <c r="EI195" s="165">
        <v>231</v>
      </c>
      <c r="EJ195" s="165">
        <v>231</v>
      </c>
      <c r="EK195" s="165">
        <v>231</v>
      </c>
      <c r="EL195" s="165">
        <v>231</v>
      </c>
      <c r="EM195" s="165">
        <v>231</v>
      </c>
      <c r="EN195" s="165">
        <v>231</v>
      </c>
      <c r="EO195" s="165">
        <v>231</v>
      </c>
      <c r="EP195" s="165">
        <v>231</v>
      </c>
      <c r="EQ195" s="165">
        <v>231</v>
      </c>
      <c r="ER195" s="165">
        <v>231</v>
      </c>
      <c r="ES195" s="165">
        <v>231</v>
      </c>
      <c r="ET195" s="165">
        <v>231</v>
      </c>
      <c r="EU195" s="165">
        <v>231</v>
      </c>
      <c r="EV195" s="165">
        <v>231</v>
      </c>
      <c r="EW195" s="165">
        <v>231</v>
      </c>
      <c r="EX195" s="165">
        <v>231</v>
      </c>
      <c r="EY195" s="165">
        <v>231</v>
      </c>
      <c r="EZ195" s="165">
        <v>231</v>
      </c>
      <c r="FA195" s="165">
        <v>231</v>
      </c>
      <c r="FB195" s="165">
        <v>231</v>
      </c>
      <c r="FC195" s="165">
        <v>231</v>
      </c>
      <c r="FD195" s="165">
        <v>231</v>
      </c>
      <c r="FE195" s="165">
        <v>231</v>
      </c>
      <c r="FF195" s="165">
        <v>231</v>
      </c>
      <c r="FG195" s="165">
        <v>231</v>
      </c>
      <c r="FH195" s="165">
        <v>231</v>
      </c>
      <c r="FI195" s="165">
        <v>231</v>
      </c>
      <c r="FJ195" s="165">
        <v>231</v>
      </c>
      <c r="FK195" s="165">
        <v>231</v>
      </c>
      <c r="FL195" s="165">
        <v>231</v>
      </c>
      <c r="FM195" s="165">
        <v>231</v>
      </c>
      <c r="FN195" s="165">
        <v>231</v>
      </c>
      <c r="FO195" s="165">
        <v>231</v>
      </c>
      <c r="FP195" s="165">
        <v>231</v>
      </c>
      <c r="FQ195" s="165">
        <v>231</v>
      </c>
      <c r="FR195" s="165">
        <v>231</v>
      </c>
      <c r="FS195" s="165">
        <v>231</v>
      </c>
      <c r="FT195" s="165">
        <v>231</v>
      </c>
      <c r="FU195" s="165">
        <v>231</v>
      </c>
      <c r="FV195" s="165">
        <v>231</v>
      </c>
      <c r="FW195" s="165">
        <v>231</v>
      </c>
      <c r="FX195" s="165">
        <v>231</v>
      </c>
      <c r="FY195" s="165">
        <v>231</v>
      </c>
      <c r="FZ195" s="165">
        <v>231</v>
      </c>
      <c r="GA195" s="165">
        <v>231</v>
      </c>
    </row>
    <row r="196" spans="2:183">
      <c r="B196" s="96" t="s">
        <v>7</v>
      </c>
      <c r="C196" s="166" t="s">
        <v>35</v>
      </c>
      <c r="D196" s="167">
        <v>75806.334841628952</v>
      </c>
      <c r="E196" s="168">
        <v>68634.552941176473</v>
      </c>
      <c r="F196" s="168">
        <v>72946.023529411759</v>
      </c>
      <c r="G196" s="168">
        <v>70992.87873303167</v>
      </c>
      <c r="H196" s="168">
        <v>74297.183257918558</v>
      </c>
      <c r="I196" s="168">
        <v>70690.893665158379</v>
      </c>
      <c r="J196" s="168">
        <v>73955.169683257918</v>
      </c>
      <c r="K196" s="168">
        <v>74164.830316742082</v>
      </c>
      <c r="L196" s="168">
        <v>69431.481900452491</v>
      </c>
      <c r="M196" s="168">
        <v>72967.183257918558</v>
      </c>
      <c r="N196" s="168">
        <v>70353.676470588238</v>
      </c>
      <c r="O196" s="168">
        <v>73321.171040723973</v>
      </c>
      <c r="P196" s="168">
        <v>75183.110859728506</v>
      </c>
      <c r="Q196" s="168">
        <v>67586.481900452491</v>
      </c>
      <c r="R196" s="168">
        <v>32754.04117647059</v>
      </c>
      <c r="S196" s="168">
        <v>53770.163800904971</v>
      </c>
      <c r="T196" s="168">
        <v>73062.794117647049</v>
      </c>
      <c r="U196" s="168">
        <v>70726.973755656101</v>
      </c>
      <c r="V196" s="168">
        <v>73786.770135746614</v>
      </c>
      <c r="W196" s="168">
        <v>73728.699095022617</v>
      </c>
      <c r="X196" s="168">
        <v>69230.356561085966</v>
      </c>
      <c r="Y196" s="168">
        <v>72181.216289592761</v>
      </c>
      <c r="Z196" s="168">
        <v>69706.827149321267</v>
      </c>
      <c r="AA196" s="168">
        <v>72326.091402714941</v>
      </c>
      <c r="AB196" s="168">
        <v>73079.558823529413</v>
      </c>
      <c r="AC196" s="168">
        <v>66696.108597285071</v>
      </c>
      <c r="AD196" s="168">
        <v>71260.978280542986</v>
      </c>
      <c r="AE196" s="168">
        <v>68954.587330316732</v>
      </c>
      <c r="AF196" s="168">
        <v>71384.185520361993</v>
      </c>
      <c r="AG196" s="168">
        <v>69944.496832579185</v>
      </c>
      <c r="AH196" s="168">
        <v>73393.981900452491</v>
      </c>
      <c r="AI196" s="168">
        <v>73315.661538461543</v>
      </c>
      <c r="AJ196" s="168">
        <v>68696.380090497725</v>
      </c>
      <c r="AK196" s="168">
        <v>71540.520361990944</v>
      </c>
      <c r="AL196" s="168">
        <v>68989.671945701368</v>
      </c>
      <c r="AM196" s="168">
        <v>70593.750226244345</v>
      </c>
      <c r="AN196" s="168">
        <v>72814.383710407245</v>
      </c>
      <c r="AO196" s="168">
        <v>68426.895022624434</v>
      </c>
      <c r="AP196" s="168">
        <v>9351.8475113122167</v>
      </c>
      <c r="AQ196" s="168">
        <v>6850.1076923076917</v>
      </c>
      <c r="AR196" s="168">
        <v>71836.719457013576</v>
      </c>
      <c r="AS196" s="168">
        <v>69460.090497737561</v>
      </c>
      <c r="AT196" s="168">
        <v>72894.60995475114</v>
      </c>
      <c r="AU196" s="168">
        <v>73863.580090497737</v>
      </c>
      <c r="AV196" s="168">
        <v>68673.456108597282</v>
      </c>
      <c r="AW196" s="168">
        <v>71086.402714932134</v>
      </c>
      <c r="AX196" s="168">
        <v>68370.605429864256</v>
      </c>
      <c r="AY196" s="168">
        <v>69955.605429864256</v>
      </c>
      <c r="AZ196" s="168">
        <v>72481.085972850677</v>
      </c>
      <c r="BA196" s="168">
        <v>65746.068778280547</v>
      </c>
      <c r="BB196" s="168">
        <v>70569.162895927613</v>
      </c>
      <c r="BC196" s="168">
        <v>67711.849773755661</v>
      </c>
      <c r="BD196" s="168">
        <v>71174.276018099539</v>
      </c>
      <c r="BE196" s="168">
        <v>68927.551131221728</v>
      </c>
      <c r="BF196" s="168">
        <v>72193.257918552044</v>
      </c>
      <c r="BG196" s="168">
        <v>72740.644796380089</v>
      </c>
      <c r="BH196" s="168">
        <v>67670.729411764711</v>
      </c>
      <c r="BI196" s="168">
        <v>70310.169683257918</v>
      </c>
      <c r="BJ196" s="168">
        <v>67785.418552036193</v>
      </c>
      <c r="BK196" s="168">
        <v>70140.922171945713</v>
      </c>
      <c r="BL196" s="168">
        <v>72942.409502262439</v>
      </c>
      <c r="BM196" s="168">
        <v>66517.12126696833</v>
      </c>
      <c r="BN196" s="168">
        <v>36911.060633484165</v>
      </c>
      <c r="BO196" s="168">
        <v>55043.456108597289</v>
      </c>
      <c r="BP196" s="168">
        <v>72445.916289592758</v>
      </c>
      <c r="BQ196" s="168">
        <v>70705.628054298635</v>
      </c>
      <c r="BR196" s="168">
        <v>74274.185520361993</v>
      </c>
      <c r="BS196" s="168">
        <v>74687.104072398186</v>
      </c>
      <c r="BT196" s="168">
        <v>69443.99321266968</v>
      </c>
      <c r="BU196" s="168">
        <v>73654.196832579182</v>
      </c>
      <c r="BV196" s="168">
        <v>71320.062443438917</v>
      </c>
      <c r="BW196" s="168">
        <v>73954.63257918552</v>
      </c>
      <c r="BX196" s="168">
        <v>76541.832579185517</v>
      </c>
      <c r="BY196" s="168">
        <v>69616.538461538468</v>
      </c>
      <c r="BZ196" s="168">
        <v>74876.945701357472</v>
      </c>
      <c r="CA196" s="168">
        <v>73127.171945701368</v>
      </c>
      <c r="CB196" s="168">
        <v>75503.970588235286</v>
      </c>
      <c r="CC196" s="168">
        <v>73050.39004524886</v>
      </c>
      <c r="CD196" s="168">
        <v>78097.895927601814</v>
      </c>
      <c r="CE196" s="168">
        <v>77920.588235294112</v>
      </c>
      <c r="CF196" s="168">
        <v>73925.36742081448</v>
      </c>
      <c r="CG196" s="168">
        <v>76571.928506787328</v>
      </c>
      <c r="CH196" s="168">
        <v>76951.634389140279</v>
      </c>
      <c r="CI196" s="168">
        <v>79889.581447963807</v>
      </c>
      <c r="CJ196" s="168">
        <v>80551.38552036199</v>
      </c>
      <c r="CK196" s="168">
        <v>75171.221719457011</v>
      </c>
      <c r="CL196" s="168">
        <v>69223.12217194571</v>
      </c>
      <c r="CM196" s="168">
        <v>32508.846153846152</v>
      </c>
      <c r="CN196" s="168">
        <v>76959.796380090498</v>
      </c>
      <c r="CO196" s="168">
        <v>75005.152941176479</v>
      </c>
      <c r="CP196" s="168">
        <v>78790.192307692298</v>
      </c>
      <c r="CQ196" s="168">
        <v>78956.11402714932</v>
      </c>
      <c r="CR196" s="168">
        <v>75033.472850678721</v>
      </c>
      <c r="CS196" s="168">
        <v>77649.937556561083</v>
      </c>
      <c r="CT196" s="168">
        <v>76951.634389140279</v>
      </c>
      <c r="CU196" s="168">
        <v>80340.922171945713</v>
      </c>
      <c r="CV196" s="168">
        <v>80065.401809954754</v>
      </c>
      <c r="CW196" s="168">
        <v>72537.494117647046</v>
      </c>
      <c r="CX196" s="168">
        <v>79342.516742081454</v>
      </c>
      <c r="CY196" s="168">
        <v>75004.25882352941</v>
      </c>
      <c r="CZ196" s="168">
        <v>76630.582805429862</v>
      </c>
      <c r="DA196" s="168">
        <v>75313.009049773755</v>
      </c>
      <c r="DB196" s="168">
        <v>78827.624434389145</v>
      </c>
      <c r="DC196" s="168">
        <v>79778.144796380089</v>
      </c>
      <c r="DD196" s="168">
        <v>74251.204524886882</v>
      </c>
      <c r="DE196" s="168">
        <v>77852.483257918546</v>
      </c>
      <c r="DF196" s="168">
        <v>76970.039819004523</v>
      </c>
      <c r="DG196" s="168">
        <v>79196.928506787328</v>
      </c>
      <c r="DH196" s="168">
        <v>80210.492307692301</v>
      </c>
      <c r="DI196" s="168">
        <v>72513.026244343899</v>
      </c>
      <c r="DJ196" s="168">
        <v>78803.184615384613</v>
      </c>
      <c r="DK196" s="168">
        <v>22220.503167420815</v>
      </c>
      <c r="DL196" s="168">
        <v>76469.666063348413</v>
      </c>
      <c r="DM196" s="168">
        <v>75140.514932126694</v>
      </c>
      <c r="DN196" s="168">
        <v>78672.307692307702</v>
      </c>
      <c r="DO196" s="168">
        <v>79647.686877828062</v>
      </c>
      <c r="DP196" s="168">
        <v>73863.218099547506</v>
      </c>
      <c r="DQ196" s="168">
        <v>78022.409502262439</v>
      </c>
      <c r="DR196" s="168">
        <v>77036.097285067866</v>
      </c>
      <c r="DS196" s="168">
        <v>78974.106334841621</v>
      </c>
      <c r="DT196" s="168">
        <v>79843.139366515825</v>
      </c>
      <c r="DU196" s="168">
        <v>72044.077828054287</v>
      </c>
      <c r="DV196" s="168">
        <v>78551.334841628952</v>
      </c>
      <c r="DW196" s="168">
        <v>74243.099547511316</v>
      </c>
      <c r="DX196" s="168">
        <v>76422.709502262442</v>
      </c>
      <c r="DY196" s="168">
        <v>74545.859728506795</v>
      </c>
      <c r="DZ196" s="168">
        <v>79082.143891402724</v>
      </c>
      <c r="EA196" s="168">
        <v>78694.145701357469</v>
      </c>
      <c r="EB196" s="168">
        <v>73873.981900452491</v>
      </c>
      <c r="EC196" s="168">
        <v>76777.471493212666</v>
      </c>
      <c r="ED196" s="168">
        <v>76196.323529411762</v>
      </c>
      <c r="EE196" s="168">
        <v>78902.556561085963</v>
      </c>
      <c r="EF196" s="168">
        <v>79887.958371040717</v>
      </c>
      <c r="EG196" s="168">
        <v>74606.50452488687</v>
      </c>
      <c r="EH196" s="168">
        <v>2573.440271493213</v>
      </c>
      <c r="EI196" s="168">
        <v>14770.193665158371</v>
      </c>
      <c r="EJ196" s="168">
        <v>76286.674208144803</v>
      </c>
      <c r="EK196" s="168">
        <v>74127.420814479628</v>
      </c>
      <c r="EL196" s="168">
        <v>79060.961538461532</v>
      </c>
      <c r="EM196" s="168">
        <v>78965.899547511304</v>
      </c>
      <c r="EN196" s="168">
        <v>74223.156108597279</v>
      </c>
      <c r="EO196" s="168">
        <v>76756.8665158371</v>
      </c>
      <c r="EP196" s="168">
        <v>76193.715837104071</v>
      </c>
      <c r="EQ196" s="168">
        <v>79159.128959276015</v>
      </c>
      <c r="ER196" s="168">
        <v>78590.876923076925</v>
      </c>
      <c r="ES196" s="168">
        <v>70948.110859728506</v>
      </c>
      <c r="ET196" s="168">
        <v>77404.309954751137</v>
      </c>
      <c r="EU196" s="168">
        <v>72537.833484162897</v>
      </c>
      <c r="EV196" s="168">
        <v>75706.617647058825</v>
      </c>
      <c r="EW196" s="168">
        <v>73346.481900452491</v>
      </c>
      <c r="EX196" s="168">
        <v>77709.960180995477</v>
      </c>
      <c r="EY196" s="168">
        <v>77725.226244343896</v>
      </c>
      <c r="EZ196" s="168">
        <v>72791.849773755661</v>
      </c>
      <c r="FA196" s="168">
        <v>75659.128959276015</v>
      </c>
      <c r="FB196" s="168">
        <v>75117.613122171941</v>
      </c>
      <c r="FC196" s="168">
        <v>78004.445701357472</v>
      </c>
      <c r="FD196" s="168">
        <v>77215</v>
      </c>
      <c r="FE196" s="168">
        <v>69887.923981900458</v>
      </c>
      <c r="FF196" s="168">
        <v>31882.189140271494</v>
      </c>
      <c r="FG196" s="168">
        <v>65416.566515837105</v>
      </c>
      <c r="FH196" s="168">
        <v>74267.87873303167</v>
      </c>
      <c r="FI196" s="168">
        <v>72712.483257918546</v>
      </c>
      <c r="FJ196" s="168">
        <v>77269.671945701368</v>
      </c>
      <c r="FK196" s="168">
        <v>76828.484162895926</v>
      </c>
      <c r="FL196" s="168">
        <v>72396.685520361993</v>
      </c>
      <c r="FM196" s="168">
        <v>75242.132126696844</v>
      </c>
      <c r="FN196" s="168">
        <v>73572.058823529413</v>
      </c>
      <c r="FO196" s="168">
        <v>77420.780542986424</v>
      </c>
      <c r="FP196" s="168">
        <v>76592.104072398186</v>
      </c>
      <c r="FQ196" s="168">
        <v>69825.067873303167</v>
      </c>
      <c r="FR196" s="168">
        <v>76001.436651583717</v>
      </c>
      <c r="FS196" s="168">
        <v>72746.674208144803</v>
      </c>
      <c r="FT196" s="168">
        <v>74483.744343891391</v>
      </c>
      <c r="FU196" s="168">
        <v>72835.944796380092</v>
      </c>
      <c r="FV196" s="168">
        <v>76680.990045248865</v>
      </c>
      <c r="FW196" s="168">
        <v>76195.75203619909</v>
      </c>
      <c r="FX196" s="168">
        <v>71963.50678733032</v>
      </c>
      <c r="FY196" s="168">
        <v>74640.401809954754</v>
      </c>
      <c r="FZ196" s="168">
        <v>73525.74117647059</v>
      </c>
      <c r="GA196" s="168">
        <v>77379.208144796386</v>
      </c>
    </row>
    <row r="197" spans="2:183">
      <c r="B197" s="96" t="s">
        <v>7</v>
      </c>
      <c r="C197" s="166" t="s">
        <v>36</v>
      </c>
      <c r="D197" s="169">
        <v>152538</v>
      </c>
      <c r="E197" s="170">
        <v>138122.59</v>
      </c>
      <c r="F197" s="170">
        <v>146133</v>
      </c>
      <c r="G197" s="170">
        <v>142313.98000000001</v>
      </c>
      <c r="H197" s="170">
        <v>149121</v>
      </c>
      <c r="I197" s="170">
        <v>141569</v>
      </c>
      <c r="J197" s="170">
        <v>148302</v>
      </c>
      <c r="K197" s="170">
        <v>148800</v>
      </c>
      <c r="L197" s="170">
        <v>138761.98000000001</v>
      </c>
      <c r="M197" s="170">
        <v>146137</v>
      </c>
      <c r="N197" s="170">
        <v>140875</v>
      </c>
      <c r="O197" s="170">
        <v>146952</v>
      </c>
      <c r="P197" s="170">
        <v>151127</v>
      </c>
      <c r="Q197" s="170">
        <v>135744.59</v>
      </c>
      <c r="R197" s="170">
        <v>65552.800000000003</v>
      </c>
      <c r="S197" s="170">
        <v>107656</v>
      </c>
      <c r="T197" s="170">
        <v>146385</v>
      </c>
      <c r="U197" s="170">
        <v>141704.98000000001</v>
      </c>
      <c r="V197" s="170">
        <v>147951</v>
      </c>
      <c r="W197" s="170">
        <v>147849</v>
      </c>
      <c r="X197" s="170">
        <v>138317.98000000001</v>
      </c>
      <c r="Y197" s="170">
        <v>144390</v>
      </c>
      <c r="Z197" s="170">
        <v>139433</v>
      </c>
      <c r="AA197" s="170">
        <v>144789</v>
      </c>
      <c r="AB197" s="170">
        <v>146400</v>
      </c>
      <c r="AC197" s="170">
        <v>133767.59</v>
      </c>
      <c r="AD197" s="170">
        <v>142356</v>
      </c>
      <c r="AE197" s="170">
        <v>137749</v>
      </c>
      <c r="AF197" s="170">
        <v>142697</v>
      </c>
      <c r="AG197" s="170">
        <v>139922.98000000001</v>
      </c>
      <c r="AH197" s="170">
        <v>147048</v>
      </c>
      <c r="AI197" s="170">
        <v>146892</v>
      </c>
      <c r="AJ197" s="170">
        <v>137169</v>
      </c>
      <c r="AK197" s="170">
        <v>142965</v>
      </c>
      <c r="AL197" s="170">
        <v>137933.98000000001</v>
      </c>
      <c r="AM197" s="170">
        <v>140910</v>
      </c>
      <c r="AN197" s="170">
        <v>145826</v>
      </c>
      <c r="AO197" s="170">
        <v>137098.28</v>
      </c>
      <c r="AP197" s="170">
        <v>18708</v>
      </c>
      <c r="AQ197" s="170">
        <v>13667.1</v>
      </c>
      <c r="AR197" s="170">
        <v>143689</v>
      </c>
      <c r="AS197" s="170">
        <v>138852</v>
      </c>
      <c r="AT197" s="170">
        <v>145929</v>
      </c>
      <c r="AU197" s="170">
        <v>148176</v>
      </c>
      <c r="AV197" s="170">
        <v>137097</v>
      </c>
      <c r="AW197" s="170">
        <v>142026</v>
      </c>
      <c r="AX197" s="170">
        <v>136514</v>
      </c>
      <c r="AY197" s="170">
        <v>139527</v>
      </c>
      <c r="AZ197" s="170">
        <v>146532</v>
      </c>
      <c r="BA197" s="170">
        <v>132959.59</v>
      </c>
      <c r="BB197" s="170">
        <v>142212</v>
      </c>
      <c r="BC197" s="170">
        <v>136368</v>
      </c>
      <c r="BD197" s="170">
        <v>143616</v>
      </c>
      <c r="BE197" s="170">
        <v>139067</v>
      </c>
      <c r="BF197" s="170">
        <v>145827</v>
      </c>
      <c r="BG197" s="170">
        <v>147113</v>
      </c>
      <c r="BH197" s="170">
        <v>136268</v>
      </c>
      <c r="BI197" s="170">
        <v>141710</v>
      </c>
      <c r="BJ197" s="170">
        <v>136590</v>
      </c>
      <c r="BK197" s="170">
        <v>141336</v>
      </c>
      <c r="BL197" s="170">
        <v>146831</v>
      </c>
      <c r="BM197" s="170">
        <v>134030.59</v>
      </c>
      <c r="BN197" s="170">
        <v>74114.2</v>
      </c>
      <c r="BO197" s="170">
        <v>110443</v>
      </c>
      <c r="BP197" s="170">
        <v>145706</v>
      </c>
      <c r="BQ197" s="170">
        <v>142362</v>
      </c>
      <c r="BR197" s="170">
        <v>149775</v>
      </c>
      <c r="BS197" s="170">
        <v>150645</v>
      </c>
      <c r="BT197" s="170">
        <v>139491</v>
      </c>
      <c r="BU197" s="170">
        <v>148460</v>
      </c>
      <c r="BV197" s="170">
        <v>143823</v>
      </c>
      <c r="BW197" s="170">
        <v>149150</v>
      </c>
      <c r="BX197" s="170">
        <v>154170</v>
      </c>
      <c r="BY197" s="170">
        <v>140302.59</v>
      </c>
      <c r="BZ197" s="170">
        <v>150462</v>
      </c>
      <c r="CA197" s="170">
        <v>147072.98000000001</v>
      </c>
      <c r="CB197" s="170">
        <v>151821</v>
      </c>
      <c r="CC197" s="170">
        <v>146757</v>
      </c>
      <c r="CD197" s="170">
        <v>157461</v>
      </c>
      <c r="CE197" s="170">
        <v>157128</v>
      </c>
      <c r="CF197" s="170">
        <v>148770.98000000001</v>
      </c>
      <c r="CG197" s="170">
        <v>154185</v>
      </c>
      <c r="CH197" s="170">
        <v>155436</v>
      </c>
      <c r="CI197" s="170">
        <v>161427</v>
      </c>
      <c r="CJ197" s="170">
        <v>162933</v>
      </c>
      <c r="CK197" s="170">
        <v>152018.29999999999</v>
      </c>
      <c r="CL197" s="170">
        <v>139939</v>
      </c>
      <c r="CM197" s="170">
        <v>65511</v>
      </c>
      <c r="CN197" s="170">
        <v>154968</v>
      </c>
      <c r="CO197" s="170">
        <v>151175.98000000001</v>
      </c>
      <c r="CP197" s="170">
        <v>158997</v>
      </c>
      <c r="CQ197" s="170">
        <v>159357</v>
      </c>
      <c r="CR197" s="170">
        <v>151206</v>
      </c>
      <c r="CS197" s="170">
        <v>156588</v>
      </c>
      <c r="CT197" s="170">
        <v>155435.98000000001</v>
      </c>
      <c r="CU197" s="170">
        <v>162426</v>
      </c>
      <c r="CV197" s="170">
        <v>161841</v>
      </c>
      <c r="CW197" s="170">
        <v>146660.59</v>
      </c>
      <c r="CX197" s="170">
        <v>160315</v>
      </c>
      <c r="CY197" s="170">
        <v>151206</v>
      </c>
      <c r="CZ197" s="170">
        <v>154251</v>
      </c>
      <c r="DA197" s="170">
        <v>151842</v>
      </c>
      <c r="DB197" s="170">
        <v>159082</v>
      </c>
      <c r="DC197" s="170">
        <v>161187</v>
      </c>
      <c r="DD197" s="170">
        <v>149439</v>
      </c>
      <c r="DE197" s="170">
        <v>157018</v>
      </c>
      <c r="DF197" s="170">
        <v>155497.98000000001</v>
      </c>
      <c r="DG197" s="170">
        <v>159912</v>
      </c>
      <c r="DH197" s="170">
        <v>162159</v>
      </c>
      <c r="DI197" s="170">
        <v>146597.59</v>
      </c>
      <c r="DJ197" s="170">
        <v>159148</v>
      </c>
      <c r="DK197" s="170">
        <v>44733</v>
      </c>
      <c r="DL197" s="170">
        <v>153906</v>
      </c>
      <c r="DM197" s="170">
        <v>151458</v>
      </c>
      <c r="DN197" s="170">
        <v>158739</v>
      </c>
      <c r="DO197" s="170">
        <v>160908</v>
      </c>
      <c r="DP197" s="170">
        <v>148591</v>
      </c>
      <c r="DQ197" s="170">
        <v>157411</v>
      </c>
      <c r="DR197" s="170">
        <v>155639</v>
      </c>
      <c r="DS197" s="170">
        <v>159420</v>
      </c>
      <c r="DT197" s="170">
        <v>161352</v>
      </c>
      <c r="DU197" s="170">
        <v>145578</v>
      </c>
      <c r="DV197" s="170">
        <v>158595</v>
      </c>
      <c r="DW197" s="170">
        <v>149482</v>
      </c>
      <c r="DX197" s="170">
        <v>153798</v>
      </c>
      <c r="DY197" s="170">
        <v>150116</v>
      </c>
      <c r="DZ197" s="170">
        <v>159648</v>
      </c>
      <c r="EA197" s="170">
        <v>158847</v>
      </c>
      <c r="EB197" s="170">
        <v>148614</v>
      </c>
      <c r="EC197" s="170">
        <v>154625</v>
      </c>
      <c r="ED197" s="170">
        <v>153840</v>
      </c>
      <c r="EE197" s="170">
        <v>159245</v>
      </c>
      <c r="EF197" s="170">
        <v>161467</v>
      </c>
      <c r="EG197" s="170">
        <v>150758.29999999999</v>
      </c>
      <c r="EH197" s="170">
        <v>5187</v>
      </c>
      <c r="EI197" s="170">
        <v>29708.2</v>
      </c>
      <c r="EJ197" s="170">
        <v>153495</v>
      </c>
      <c r="EK197" s="170">
        <v>149186</v>
      </c>
      <c r="EL197" s="170">
        <v>159591</v>
      </c>
      <c r="EM197" s="170">
        <v>159399</v>
      </c>
      <c r="EN197" s="170">
        <v>149389.98000000001</v>
      </c>
      <c r="EO197" s="170">
        <v>154579</v>
      </c>
      <c r="EP197" s="170">
        <v>153837</v>
      </c>
      <c r="EQ197" s="170">
        <v>159819</v>
      </c>
      <c r="ER197" s="170">
        <v>160219</v>
      </c>
      <c r="ES197" s="170">
        <v>144624</v>
      </c>
      <c r="ET197" s="170">
        <v>157631</v>
      </c>
      <c r="EU197" s="170">
        <v>147150</v>
      </c>
      <c r="EV197" s="170">
        <v>153759</v>
      </c>
      <c r="EW197" s="170">
        <v>148946.98000000001</v>
      </c>
      <c r="EX197" s="170">
        <v>158213</v>
      </c>
      <c r="EY197" s="170">
        <v>158292</v>
      </c>
      <c r="EZ197" s="170">
        <v>147728.98000000001</v>
      </c>
      <c r="FA197" s="170">
        <v>153669</v>
      </c>
      <c r="FB197" s="170">
        <v>153006</v>
      </c>
      <c r="FC197" s="170">
        <v>158867</v>
      </c>
      <c r="FD197" s="170">
        <v>156432</v>
      </c>
      <c r="FE197" s="170">
        <v>141566.59</v>
      </c>
      <c r="FF197" s="170">
        <v>64457</v>
      </c>
      <c r="FG197" s="170">
        <v>132063</v>
      </c>
      <c r="FH197" s="170">
        <v>149787</v>
      </c>
      <c r="FI197" s="170">
        <v>146828.98000000001</v>
      </c>
      <c r="FJ197" s="170">
        <v>156478</v>
      </c>
      <c r="FK197" s="170">
        <v>155442</v>
      </c>
      <c r="FL197" s="170">
        <v>146122</v>
      </c>
      <c r="FM197" s="170">
        <v>151956</v>
      </c>
      <c r="FN197" s="170">
        <v>148800.98000000001</v>
      </c>
      <c r="FO197" s="170">
        <v>156841</v>
      </c>
      <c r="FP197" s="170">
        <v>154254</v>
      </c>
      <c r="FQ197" s="170">
        <v>140717.59</v>
      </c>
      <c r="FR197" s="170">
        <v>152892</v>
      </c>
      <c r="FS197" s="170">
        <v>146127</v>
      </c>
      <c r="FT197" s="170">
        <v>149508</v>
      </c>
      <c r="FU197" s="170">
        <v>146376</v>
      </c>
      <c r="FV197" s="170">
        <v>154358</v>
      </c>
      <c r="FW197" s="170">
        <v>153300</v>
      </c>
      <c r="FX197" s="170">
        <v>144432</v>
      </c>
      <c r="FY197" s="170">
        <v>149835</v>
      </c>
      <c r="FZ197" s="170">
        <v>147911.98000000001</v>
      </c>
      <c r="GA197" s="170">
        <v>155976</v>
      </c>
    </row>
    <row r="198" spans="2:183">
      <c r="B198" s="171" t="s">
        <v>7</v>
      </c>
      <c r="C198" s="172" t="s">
        <v>95</v>
      </c>
      <c r="D198" s="83">
        <v>0.88755062142158914</v>
      </c>
      <c r="E198" s="84">
        <v>0.88978168161203874</v>
      </c>
      <c r="F198" s="84">
        <v>0.85028278173439464</v>
      </c>
      <c r="G198" s="84">
        <v>0.85566366041366049</v>
      </c>
      <c r="H198" s="84">
        <v>0.86766862170087977</v>
      </c>
      <c r="I198" s="84">
        <v>0.85118446368446365</v>
      </c>
      <c r="J198" s="84">
        <v>0.86290322580645162</v>
      </c>
      <c r="K198" s="84">
        <v>0.86580086580086579</v>
      </c>
      <c r="L198" s="84">
        <v>0.83430723905723914</v>
      </c>
      <c r="M198" s="84">
        <v>0.85030605595121722</v>
      </c>
      <c r="N198" s="84">
        <v>0.84701178451178449</v>
      </c>
      <c r="O198" s="84">
        <v>0.85504817762882279</v>
      </c>
      <c r="P198" s="84">
        <v>0.87934064143741564</v>
      </c>
      <c r="Q198" s="84">
        <v>0.87446267522160381</v>
      </c>
      <c r="R198" s="84">
        <v>0.38142252013219757</v>
      </c>
      <c r="S198" s="84">
        <v>0.64728234728234724</v>
      </c>
      <c r="T198" s="84">
        <v>0.85174905739421869</v>
      </c>
      <c r="U198" s="84">
        <v>0.85200204425204429</v>
      </c>
      <c r="V198" s="84">
        <v>0.86086091328026815</v>
      </c>
      <c r="W198" s="84">
        <v>0.8602674207512917</v>
      </c>
      <c r="X198" s="84">
        <v>0.83163768638768643</v>
      </c>
      <c r="Y198" s="84">
        <v>0.84014104175394499</v>
      </c>
      <c r="Z198" s="84">
        <v>0.83834175084175089</v>
      </c>
      <c r="AA198" s="84">
        <v>0.84246264488199973</v>
      </c>
      <c r="AB198" s="84">
        <v>0.85183633570730344</v>
      </c>
      <c r="AC198" s="84">
        <v>0.86172689909297051</v>
      </c>
      <c r="AD198" s="84">
        <v>0.82830610249965086</v>
      </c>
      <c r="AE198" s="84">
        <v>0.82821669071669068</v>
      </c>
      <c r="AF198" s="84">
        <v>0.83029022948377784</v>
      </c>
      <c r="AG198" s="84">
        <v>0.84128775853775861</v>
      </c>
      <c r="AH198" s="84">
        <v>0.85560675883256532</v>
      </c>
      <c r="AI198" s="84">
        <v>0.85469906437648369</v>
      </c>
      <c r="AJ198" s="84">
        <v>0.82472943722943726</v>
      </c>
      <c r="AK198" s="84">
        <v>0.83184960201089231</v>
      </c>
      <c r="AL198" s="84">
        <v>0.82932888407888417</v>
      </c>
      <c r="AM198" s="84">
        <v>0.81989247311827962</v>
      </c>
      <c r="AN198" s="84">
        <v>0.84849648559325974</v>
      </c>
      <c r="AO198" s="84">
        <v>0.85272851669403393</v>
      </c>
      <c r="AP198" s="84">
        <v>0.10885351207931854</v>
      </c>
      <c r="AQ198" s="84">
        <v>8.2173520923520926E-2</v>
      </c>
      <c r="AR198" s="84">
        <v>0.8360622352557836</v>
      </c>
      <c r="AS198" s="84">
        <v>0.83484848484848484</v>
      </c>
      <c r="AT198" s="84">
        <v>0.84909579667644186</v>
      </c>
      <c r="AU198" s="84">
        <v>0.8621700879765396</v>
      </c>
      <c r="AV198" s="84">
        <v>0.82429653679653681</v>
      </c>
      <c r="AW198" s="84">
        <v>0.82638597961178606</v>
      </c>
      <c r="AX198" s="84">
        <v>0.82079124579124574</v>
      </c>
      <c r="AY198" s="84">
        <v>0.81184541265186427</v>
      </c>
      <c r="AZ198" s="84">
        <v>0.85260438486244938</v>
      </c>
      <c r="BA198" s="84">
        <v>0.85652178674500101</v>
      </c>
      <c r="BB198" s="84">
        <v>0.82746823069403719</v>
      </c>
      <c r="BC198" s="84">
        <v>0.81991341991341993</v>
      </c>
      <c r="BD198" s="84">
        <v>0.83563748079877109</v>
      </c>
      <c r="BE198" s="84">
        <v>0.83614117364117369</v>
      </c>
      <c r="BF198" s="84">
        <v>0.84850230414746541</v>
      </c>
      <c r="BG198" s="84">
        <v>0.85598496485593256</v>
      </c>
      <c r="BH198" s="84">
        <v>0.81931216931216932</v>
      </c>
      <c r="BI198" s="84">
        <v>0.82454731648280033</v>
      </c>
      <c r="BJ198" s="84">
        <v>0.82124819624819623</v>
      </c>
      <c r="BK198" s="84">
        <v>0.82237117720988684</v>
      </c>
      <c r="BL198" s="84">
        <v>0.85434413256993902</v>
      </c>
      <c r="BM198" s="84">
        <v>0.86342113739435167</v>
      </c>
      <c r="BN198" s="84">
        <v>0.43123749010845785</v>
      </c>
      <c r="BO198" s="84">
        <v>0.66403920153920148</v>
      </c>
      <c r="BP198" s="84">
        <v>0.84779825908858164</v>
      </c>
      <c r="BQ198" s="84">
        <v>0.85595238095238091</v>
      </c>
      <c r="BR198" s="84">
        <v>0.87147395615137546</v>
      </c>
      <c r="BS198" s="84">
        <v>0.87653609831029189</v>
      </c>
      <c r="BT198" s="84">
        <v>0.83869047619047621</v>
      </c>
      <c r="BU198" s="84">
        <v>0.86382255737094449</v>
      </c>
      <c r="BV198" s="84">
        <v>0.86473665223665219</v>
      </c>
      <c r="BW198" s="84">
        <v>0.8678373597728436</v>
      </c>
      <c r="BX198" s="84">
        <v>0.89704650188521151</v>
      </c>
      <c r="BY198" s="84">
        <v>0.90382517779839211</v>
      </c>
      <c r="BZ198" s="84">
        <v>0.87547130289065778</v>
      </c>
      <c r="CA198" s="84">
        <v>0.88427717652717663</v>
      </c>
      <c r="CB198" s="84">
        <v>0.88337871805613744</v>
      </c>
      <c r="CC198" s="84">
        <v>0.88237734487734487</v>
      </c>
      <c r="CD198" s="84">
        <v>0.91619536377600896</v>
      </c>
      <c r="CE198" s="84">
        <v>0.91425778522552714</v>
      </c>
      <c r="CF198" s="84">
        <v>0.89448641173641175</v>
      </c>
      <c r="CG198" s="84">
        <v>0.89713378019829637</v>
      </c>
      <c r="CH198" s="84">
        <v>0.93455988455988459</v>
      </c>
      <c r="CI198" s="84">
        <v>0.93927174975562078</v>
      </c>
      <c r="CJ198" s="84">
        <v>0.94803449238933113</v>
      </c>
      <c r="CK198" s="84">
        <v>0.94552856147683728</v>
      </c>
      <c r="CL198" s="84">
        <v>0.81424265698459242</v>
      </c>
      <c r="CM198" s="84">
        <v>0.39388528138528139</v>
      </c>
      <c r="CN198" s="84">
        <v>0.90168970814132099</v>
      </c>
      <c r="CO198" s="84">
        <v>0.90894648869648875</v>
      </c>
      <c r="CP198" s="84">
        <v>0.92513266303588881</v>
      </c>
      <c r="CQ198" s="84">
        <v>0.92722734254992323</v>
      </c>
      <c r="CR198" s="84">
        <v>0.90912698412698412</v>
      </c>
      <c r="CS198" s="84">
        <v>0.91111576595447563</v>
      </c>
      <c r="CT198" s="84">
        <v>0.9345597643097644</v>
      </c>
      <c r="CU198" s="84">
        <v>0.94508448540706602</v>
      </c>
      <c r="CV198" s="84">
        <v>0.94168063119676026</v>
      </c>
      <c r="CW198" s="84">
        <v>0.94478322768501333</v>
      </c>
      <c r="CX198" s="84">
        <v>0.9328015174789368</v>
      </c>
      <c r="CY198" s="84">
        <v>0.90912698412698412</v>
      </c>
      <c r="CZ198" s="84">
        <v>0.89751780477586929</v>
      </c>
      <c r="DA198" s="84">
        <v>0.91295093795093796</v>
      </c>
      <c r="DB198" s="84">
        <v>0.92562724014336917</v>
      </c>
      <c r="DC198" s="84">
        <v>0.93787529674626446</v>
      </c>
      <c r="DD198" s="84">
        <v>0.89850288600288597</v>
      </c>
      <c r="DE198" s="84">
        <v>0.91361774426290554</v>
      </c>
      <c r="DF198" s="84">
        <v>0.93493253968253975</v>
      </c>
      <c r="DG198" s="84">
        <v>0.93045664013405949</v>
      </c>
      <c r="DH198" s="84">
        <v>0.94353093143415723</v>
      </c>
      <c r="DI198" s="84">
        <v>0.94437738352916922</v>
      </c>
      <c r="DJ198" s="84">
        <v>0.9260112647209422</v>
      </c>
      <c r="DK198" s="84">
        <v>0.26895743145743145</v>
      </c>
      <c r="DL198" s="84">
        <v>0.89551040357491973</v>
      </c>
      <c r="DM198" s="84">
        <v>0.9106421356421357</v>
      </c>
      <c r="DN198" s="84">
        <v>0.92363147605083085</v>
      </c>
      <c r="DO198" s="84">
        <v>0.93625192012288783</v>
      </c>
      <c r="DP198" s="84">
        <v>0.89340428090428092</v>
      </c>
      <c r="DQ198" s="84">
        <v>0.91590443606572636</v>
      </c>
      <c r="DR198" s="84">
        <v>0.93578042328042332</v>
      </c>
      <c r="DS198" s="84">
        <v>0.92759391146487924</v>
      </c>
      <c r="DT198" s="84">
        <v>0.93883535819019692</v>
      </c>
      <c r="DU198" s="84">
        <v>0.93780921459492883</v>
      </c>
      <c r="DV198" s="84">
        <v>0.92279360424521717</v>
      </c>
      <c r="DW198" s="84">
        <v>0.89876142376142376</v>
      </c>
      <c r="DX198" s="84">
        <v>0.89488199972070936</v>
      </c>
      <c r="DY198" s="84">
        <v>0.90257335257335258</v>
      </c>
      <c r="DZ198" s="84">
        <v>0.9289205418237676</v>
      </c>
      <c r="EA198" s="84">
        <v>0.92425987990504122</v>
      </c>
      <c r="EB198" s="84">
        <v>0.89354256854256853</v>
      </c>
      <c r="EC198" s="84">
        <v>0.89969394404878278</v>
      </c>
      <c r="ED198" s="84">
        <v>0.92496392496392499</v>
      </c>
      <c r="EE198" s="84">
        <v>0.92657566447889028</v>
      </c>
      <c r="EF198" s="84">
        <v>0.93950449192384677</v>
      </c>
      <c r="EG198" s="84">
        <v>0.93769157088122601</v>
      </c>
      <c r="EH198" s="84">
        <v>3.0180840664711633E-2</v>
      </c>
      <c r="EI198" s="84">
        <v>0.17862073112073112</v>
      </c>
      <c r="EJ198" s="84">
        <v>0.89311897779639715</v>
      </c>
      <c r="EK198" s="84">
        <v>0.89698172198172199</v>
      </c>
      <c r="EL198" s="84">
        <v>0.92858888423404551</v>
      </c>
      <c r="EM198" s="84">
        <v>0.92747172182656057</v>
      </c>
      <c r="EN198" s="84">
        <v>0.89820815295815304</v>
      </c>
      <c r="EO198" s="84">
        <v>0.89942629055532286</v>
      </c>
      <c r="EP198" s="84">
        <v>0.92494588744588746</v>
      </c>
      <c r="EQ198" s="84">
        <v>0.92991551459293398</v>
      </c>
      <c r="ER198" s="84">
        <v>0.93224293627519439</v>
      </c>
      <c r="ES198" s="84">
        <v>0.93166357452071735</v>
      </c>
      <c r="ET198" s="84">
        <v>0.91718451799096956</v>
      </c>
      <c r="EU198" s="84">
        <v>0.88474025974025972</v>
      </c>
      <c r="EV198" s="84">
        <v>0.89465507610668904</v>
      </c>
      <c r="EW198" s="84">
        <v>0.89554461279461284</v>
      </c>
      <c r="EX198" s="84">
        <v>0.92057091653865852</v>
      </c>
      <c r="EY198" s="84">
        <v>0.92103058232090496</v>
      </c>
      <c r="EZ198" s="84">
        <v>0.88822138047138055</v>
      </c>
      <c r="FA198" s="84">
        <v>0.89413140622818044</v>
      </c>
      <c r="FB198" s="84">
        <v>0.91994949494949496</v>
      </c>
      <c r="FC198" s="84">
        <v>0.92437625098915421</v>
      </c>
      <c r="FD198" s="84">
        <v>0.91020807149839411</v>
      </c>
      <c r="FE198" s="84">
        <v>0.91196782879818594</v>
      </c>
      <c r="FF198" s="84">
        <v>0.37504654843364521</v>
      </c>
      <c r="FG198" s="84">
        <v>0.79402958152958147</v>
      </c>
      <c r="FH198" s="84">
        <v>0.87154377880184331</v>
      </c>
      <c r="FI198" s="84">
        <v>0.88281012506012513</v>
      </c>
      <c r="FJ198" s="84">
        <v>0.91047572499185403</v>
      </c>
      <c r="FK198" s="84">
        <v>0.90444770283479958</v>
      </c>
      <c r="FL198" s="84">
        <v>0.87855940355940354</v>
      </c>
      <c r="FM198" s="84">
        <v>0.88416422287390029</v>
      </c>
      <c r="FN198" s="84">
        <v>0.89466678691678703</v>
      </c>
      <c r="FO198" s="84">
        <v>0.91258786016850535</v>
      </c>
      <c r="FP198" s="84">
        <v>0.89753526043848619</v>
      </c>
      <c r="FQ198" s="84">
        <v>0.90649859565038138</v>
      </c>
      <c r="FR198" s="84">
        <v>0.88961038961038963</v>
      </c>
      <c r="FS198" s="84">
        <v>0.87858946608946609</v>
      </c>
      <c r="FT198" s="84">
        <v>0.86992040217846667</v>
      </c>
      <c r="FU198" s="84">
        <v>0.88008658008658014</v>
      </c>
      <c r="FV198" s="84">
        <v>0.89814039007587398</v>
      </c>
      <c r="FW198" s="84">
        <v>0.8919843597262952</v>
      </c>
      <c r="FX198" s="84">
        <v>0.86839826839826839</v>
      </c>
      <c r="FY198" s="84">
        <v>0.87182306940371457</v>
      </c>
      <c r="FZ198" s="84">
        <v>0.8893216690716691</v>
      </c>
      <c r="GA198" s="84">
        <v>0.90755481078061728</v>
      </c>
    </row>
    <row r="199" spans="2:183">
      <c r="B199" s="96" t="s">
        <v>7</v>
      </c>
      <c r="C199" s="166" t="s">
        <v>269</v>
      </c>
      <c r="D199" s="169">
        <v>1675320</v>
      </c>
      <c r="E199" s="170">
        <v>1516823.62</v>
      </c>
      <c r="F199" s="170">
        <v>1612107.12</v>
      </c>
      <c r="G199" s="170">
        <v>1568942.62</v>
      </c>
      <c r="H199" s="170">
        <v>1641967.75</v>
      </c>
      <c r="I199" s="170">
        <v>1562268.75</v>
      </c>
      <c r="J199" s="170">
        <v>1634409.25</v>
      </c>
      <c r="K199" s="170">
        <v>1639042.75</v>
      </c>
      <c r="L199" s="170">
        <v>1534435.75</v>
      </c>
      <c r="M199" s="170">
        <v>1612574.75</v>
      </c>
      <c r="N199" s="170">
        <v>1554816.25</v>
      </c>
      <c r="O199" s="170">
        <v>1620397.88</v>
      </c>
      <c r="P199" s="170">
        <v>1661546.75</v>
      </c>
      <c r="Q199" s="170">
        <v>1493661.25</v>
      </c>
      <c r="R199" s="170">
        <v>723864.31</v>
      </c>
      <c r="S199" s="170">
        <v>1188320.6200000001</v>
      </c>
      <c r="T199" s="170">
        <v>1614687.75</v>
      </c>
      <c r="U199" s="170">
        <v>1563066.12</v>
      </c>
      <c r="V199" s="170">
        <v>1630687.62</v>
      </c>
      <c r="W199" s="170">
        <v>1629404.25</v>
      </c>
      <c r="X199" s="170">
        <v>1529990.88</v>
      </c>
      <c r="Y199" s="170">
        <v>1595204.88</v>
      </c>
      <c r="Z199" s="170">
        <v>1540520.88</v>
      </c>
      <c r="AA199" s="170">
        <v>1598406.62</v>
      </c>
      <c r="AB199" s="170">
        <v>1615058.25</v>
      </c>
      <c r="AC199" s="170">
        <v>1473984</v>
      </c>
      <c r="AD199" s="170">
        <v>1574867.62</v>
      </c>
      <c r="AE199" s="170">
        <v>1523896.38</v>
      </c>
      <c r="AF199" s="170">
        <v>1577590.5</v>
      </c>
      <c r="AG199" s="170">
        <v>1545773.38</v>
      </c>
      <c r="AH199" s="170">
        <v>1622007</v>
      </c>
      <c r="AI199" s="170">
        <v>1620276.12</v>
      </c>
      <c r="AJ199" s="170">
        <v>1518190</v>
      </c>
      <c r="AK199" s="170">
        <v>1581045.5</v>
      </c>
      <c r="AL199" s="170">
        <v>1524671.75</v>
      </c>
      <c r="AM199" s="170">
        <v>1560121.88</v>
      </c>
      <c r="AN199" s="170">
        <v>1609197.88</v>
      </c>
      <c r="AO199" s="170">
        <v>1512234.38</v>
      </c>
      <c r="AP199" s="170">
        <v>206675.83</v>
      </c>
      <c r="AQ199" s="170">
        <v>151387.38</v>
      </c>
      <c r="AR199" s="170">
        <v>1587591.5</v>
      </c>
      <c r="AS199" s="170">
        <v>1535068</v>
      </c>
      <c r="AT199" s="170">
        <v>1610970.88</v>
      </c>
      <c r="AU199" s="170">
        <v>1632385.12</v>
      </c>
      <c r="AV199" s="170">
        <v>1517683.38</v>
      </c>
      <c r="AW199" s="170">
        <v>1571009.5</v>
      </c>
      <c r="AX199" s="170">
        <v>1510990.38</v>
      </c>
      <c r="AY199" s="170">
        <v>1546018.88</v>
      </c>
      <c r="AZ199" s="170">
        <v>1601832</v>
      </c>
      <c r="BA199" s="170">
        <v>1452988.12</v>
      </c>
      <c r="BB199" s="170">
        <v>1559578.5</v>
      </c>
      <c r="BC199" s="170">
        <v>1496431.88</v>
      </c>
      <c r="BD199" s="170">
        <v>1572951.5</v>
      </c>
      <c r="BE199" s="170">
        <v>1523298.88</v>
      </c>
      <c r="BF199" s="170">
        <v>1595471</v>
      </c>
      <c r="BG199" s="170">
        <v>1607568.25</v>
      </c>
      <c r="BH199" s="170">
        <v>1495523.12</v>
      </c>
      <c r="BI199" s="170">
        <v>1553854.75</v>
      </c>
      <c r="BJ199" s="170">
        <v>1498057.75</v>
      </c>
      <c r="BK199" s="170">
        <v>1550114.38</v>
      </c>
      <c r="BL199" s="170">
        <v>1612027.25</v>
      </c>
      <c r="BM199" s="170">
        <v>1470028.38</v>
      </c>
      <c r="BN199" s="170">
        <v>815734.44</v>
      </c>
      <c r="BO199" s="170">
        <v>1216460.3799999999</v>
      </c>
      <c r="BP199" s="170">
        <v>1601054.75</v>
      </c>
      <c r="BQ199" s="170">
        <v>1562594.38</v>
      </c>
      <c r="BR199" s="170">
        <v>1641459.5</v>
      </c>
      <c r="BS199" s="170">
        <v>1650585</v>
      </c>
      <c r="BT199" s="170">
        <v>1534712.25</v>
      </c>
      <c r="BU199" s="170">
        <v>1627757.75</v>
      </c>
      <c r="BV199" s="170">
        <v>1576173.38</v>
      </c>
      <c r="BW199" s="170">
        <v>1634397.38</v>
      </c>
      <c r="BX199" s="170">
        <v>1691574.5</v>
      </c>
      <c r="BY199" s="170">
        <v>1538525.5</v>
      </c>
      <c r="BZ199" s="170">
        <v>1654780.5</v>
      </c>
      <c r="CA199" s="170">
        <v>1616110.5</v>
      </c>
      <c r="CB199" s="170">
        <v>1668637.75</v>
      </c>
      <c r="CC199" s="170">
        <v>1614413.62</v>
      </c>
      <c r="CD199" s="170">
        <v>1725963.5</v>
      </c>
      <c r="CE199" s="170">
        <v>1722045</v>
      </c>
      <c r="CF199" s="170">
        <v>1633750.62</v>
      </c>
      <c r="CG199" s="170">
        <v>1692239.62</v>
      </c>
      <c r="CH199" s="170">
        <v>1700631.12</v>
      </c>
      <c r="CI199" s="170">
        <v>1765559.75</v>
      </c>
      <c r="CJ199" s="170">
        <v>1780185.62</v>
      </c>
      <c r="CK199" s="170">
        <v>1661284</v>
      </c>
      <c r="CL199" s="170">
        <v>1529831</v>
      </c>
      <c r="CM199" s="170">
        <v>718445.5</v>
      </c>
      <c r="CN199" s="170">
        <v>1700811.5</v>
      </c>
      <c r="CO199" s="170">
        <v>1657613.88</v>
      </c>
      <c r="CP199" s="170">
        <v>1741263.25</v>
      </c>
      <c r="CQ199" s="170">
        <v>1744930.12</v>
      </c>
      <c r="CR199" s="170">
        <v>1658239.75</v>
      </c>
      <c r="CS199" s="170">
        <v>1716063.62</v>
      </c>
      <c r="CT199" s="170">
        <v>1700631.12</v>
      </c>
      <c r="CU199" s="170">
        <v>1775534.38</v>
      </c>
      <c r="CV199" s="170">
        <v>1769445.38</v>
      </c>
      <c r="CW199" s="170">
        <v>1603078.62</v>
      </c>
      <c r="CX199" s="170">
        <v>1753469.62</v>
      </c>
      <c r="CY199" s="170">
        <v>1657594.12</v>
      </c>
      <c r="CZ199" s="170">
        <v>1693535.88</v>
      </c>
      <c r="DA199" s="170">
        <v>1664417.5</v>
      </c>
      <c r="DB199" s="170">
        <v>1742090.5</v>
      </c>
      <c r="DC199" s="170">
        <v>1763097</v>
      </c>
      <c r="DD199" s="170">
        <v>1640951.62</v>
      </c>
      <c r="DE199" s="170">
        <v>1720539.88</v>
      </c>
      <c r="DF199" s="170">
        <v>1701037.88</v>
      </c>
      <c r="DG199" s="170">
        <v>1750252.12</v>
      </c>
      <c r="DH199" s="170">
        <v>1772651.88</v>
      </c>
      <c r="DI199" s="170">
        <v>1602537.88</v>
      </c>
      <c r="DJ199" s="170">
        <v>1741550.38</v>
      </c>
      <c r="DK199" s="170">
        <v>491073.12</v>
      </c>
      <c r="DL199" s="170">
        <v>1689979.62</v>
      </c>
      <c r="DM199" s="170">
        <v>1660605.38</v>
      </c>
      <c r="DN199" s="170">
        <v>1738658</v>
      </c>
      <c r="DO199" s="170">
        <v>1760213.88</v>
      </c>
      <c r="DP199" s="170">
        <v>1632377.12</v>
      </c>
      <c r="DQ199" s="170">
        <v>1724295.25</v>
      </c>
      <c r="DR199" s="170">
        <v>1702497.75</v>
      </c>
      <c r="DS199" s="170">
        <v>1745327.75</v>
      </c>
      <c r="DT199" s="170">
        <v>1764533.38</v>
      </c>
      <c r="DU199" s="170">
        <v>1592174.12</v>
      </c>
      <c r="DV199" s="170">
        <v>1735984.5</v>
      </c>
      <c r="DW199" s="170">
        <v>1640772.5</v>
      </c>
      <c r="DX199" s="170">
        <v>1688941.88</v>
      </c>
      <c r="DY199" s="170">
        <v>1647463.5</v>
      </c>
      <c r="DZ199" s="170">
        <v>1747715.38</v>
      </c>
      <c r="EA199" s="170">
        <v>1739140.62</v>
      </c>
      <c r="EB199" s="170">
        <v>1632615</v>
      </c>
      <c r="EC199" s="170">
        <v>1696782.12</v>
      </c>
      <c r="ED199" s="170">
        <v>1683938.75</v>
      </c>
      <c r="EE199" s="170">
        <v>1743746.5</v>
      </c>
      <c r="EF199" s="170">
        <v>1765523.88</v>
      </c>
      <c r="EG199" s="170">
        <v>1648803.75</v>
      </c>
      <c r="EH199" s="170">
        <v>56873.03</v>
      </c>
      <c r="EI199" s="170">
        <v>326421.28000000003</v>
      </c>
      <c r="EJ199" s="170">
        <v>1685935.5</v>
      </c>
      <c r="EK199" s="170">
        <v>1638216</v>
      </c>
      <c r="EL199" s="170">
        <v>1747247.25</v>
      </c>
      <c r="EM199" s="170">
        <v>1745146.38</v>
      </c>
      <c r="EN199" s="170">
        <v>1640331.75</v>
      </c>
      <c r="EO199" s="170">
        <v>1696326.75</v>
      </c>
      <c r="EP199" s="170">
        <v>1683881.12</v>
      </c>
      <c r="EQ199" s="170">
        <v>1749416.75</v>
      </c>
      <c r="ER199" s="170">
        <v>1736858.38</v>
      </c>
      <c r="ES199" s="170">
        <v>1567953.25</v>
      </c>
      <c r="ET199" s="170">
        <v>1710635.25</v>
      </c>
      <c r="EU199" s="170">
        <v>1603086.12</v>
      </c>
      <c r="EV199" s="170">
        <v>1673116.25</v>
      </c>
      <c r="EW199" s="170">
        <v>1620957.25</v>
      </c>
      <c r="EX199" s="170">
        <v>1717390.12</v>
      </c>
      <c r="EY199" s="170">
        <v>1717727.5</v>
      </c>
      <c r="EZ199" s="170">
        <v>1608699.88</v>
      </c>
      <c r="FA199" s="170">
        <v>1672066.75</v>
      </c>
      <c r="FB199" s="170">
        <v>1660099.25</v>
      </c>
      <c r="FC199" s="170">
        <v>1723898.25</v>
      </c>
      <c r="FD199" s="170">
        <v>1706451.5</v>
      </c>
      <c r="FE199" s="170">
        <v>1544523.12</v>
      </c>
      <c r="FF199" s="170">
        <v>704596.38</v>
      </c>
      <c r="FG199" s="170">
        <v>1445706.12</v>
      </c>
      <c r="FH199" s="170">
        <v>1641320.12</v>
      </c>
      <c r="FI199" s="170">
        <v>1606945.88</v>
      </c>
      <c r="FJ199" s="170">
        <v>1707659.75</v>
      </c>
      <c r="FK199" s="170">
        <v>1697909.5</v>
      </c>
      <c r="FL199" s="170">
        <v>1599966.75</v>
      </c>
      <c r="FM199" s="170">
        <v>1662851.12</v>
      </c>
      <c r="FN199" s="170">
        <v>1625942.5</v>
      </c>
      <c r="FO199" s="170">
        <v>1710999.25</v>
      </c>
      <c r="FP199" s="170">
        <v>1692685.5</v>
      </c>
      <c r="FQ199" s="170">
        <v>1543134</v>
      </c>
      <c r="FR199" s="170">
        <v>1679631.75</v>
      </c>
      <c r="FS199" s="170">
        <v>1607701.5</v>
      </c>
      <c r="FT199" s="170">
        <v>1646090.75</v>
      </c>
      <c r="FU199" s="170">
        <v>1609674.38</v>
      </c>
      <c r="FV199" s="170">
        <v>1694649.88</v>
      </c>
      <c r="FW199" s="170">
        <v>1683926.12</v>
      </c>
      <c r="FX199" s="170">
        <v>1590393.5</v>
      </c>
      <c r="FY199" s="170">
        <v>1649552.88</v>
      </c>
      <c r="FZ199" s="170">
        <v>1624918.88</v>
      </c>
      <c r="GA199" s="170">
        <v>1710080.5</v>
      </c>
    </row>
    <row r="200" spans="2:183">
      <c r="B200" s="171" t="s">
        <v>7</v>
      </c>
      <c r="C200" s="172" t="s">
        <v>270</v>
      </c>
      <c r="D200" s="455">
        <v>10.982968178421114</v>
      </c>
      <c r="E200" s="456">
        <v>10.981720079242651</v>
      </c>
      <c r="F200" s="456">
        <v>11.031780090739259</v>
      </c>
      <c r="G200" s="456">
        <v>11.024515089803545</v>
      </c>
      <c r="H200" s="456">
        <v>11.010975985944301</v>
      </c>
      <c r="I200" s="456">
        <v>11.03538733762335</v>
      </c>
      <c r="J200" s="456">
        <v>11.020817318714515</v>
      </c>
      <c r="K200" s="456">
        <v>11.015072244623656</v>
      </c>
      <c r="L200" s="456">
        <v>11.058041619181276</v>
      </c>
      <c r="M200" s="456">
        <v>11.034678076051923</v>
      </c>
      <c r="N200" s="456">
        <v>11.036850044365572</v>
      </c>
      <c r="O200" s="456">
        <v>11.026715390059339</v>
      </c>
      <c r="P200" s="456">
        <v>10.994373937152197</v>
      </c>
      <c r="Q200" s="456">
        <v>11.003467983512271</v>
      </c>
      <c r="R200" s="456">
        <v>11.04246210688178</v>
      </c>
      <c r="S200" s="456">
        <v>11.038127182878799</v>
      </c>
      <c r="T200" s="456">
        <v>11.030418075622503</v>
      </c>
      <c r="U200" s="456">
        <v>11.030424759948451</v>
      </c>
      <c r="V200" s="456">
        <v>11.021808706936756</v>
      </c>
      <c r="W200" s="456">
        <v>11.020732301199196</v>
      </c>
      <c r="X200" s="456">
        <v>11.061402718576426</v>
      </c>
      <c r="Y200" s="456">
        <v>11.047890297111987</v>
      </c>
      <c r="Z200" s="456">
        <v>11.048466862220565</v>
      </c>
      <c r="AA200" s="456">
        <v>11.039558391866786</v>
      </c>
      <c r="AB200" s="456">
        <v>11.031818647540984</v>
      </c>
      <c r="AC200" s="456">
        <v>11.018991969579478</v>
      </c>
      <c r="AD200" s="456">
        <v>11.062881929809773</v>
      </c>
      <c r="AE200" s="456">
        <v>11.062848949901632</v>
      </c>
      <c r="AF200" s="456">
        <v>11.055526745481686</v>
      </c>
      <c r="AG200" s="456">
        <v>11.047316030576248</v>
      </c>
      <c r="AH200" s="456">
        <v>11.030459441814918</v>
      </c>
      <c r="AI200" s="456">
        <v>11.030390490972961</v>
      </c>
      <c r="AJ200" s="456">
        <v>11.068025574291568</v>
      </c>
      <c r="AK200" s="456">
        <v>11.058968978421293</v>
      </c>
      <c r="AL200" s="456">
        <v>11.053634137143</v>
      </c>
      <c r="AM200" s="456">
        <v>11.071761266056347</v>
      </c>
      <c r="AN200" s="456">
        <v>11.035054654176895</v>
      </c>
      <c r="AO200" s="456">
        <v>11.030294326084908</v>
      </c>
      <c r="AP200" s="456">
        <v>11.047457237545434</v>
      </c>
      <c r="AQ200" s="456">
        <v>11.076774151063503</v>
      </c>
      <c r="AR200" s="456">
        <v>11.048803318277669</v>
      </c>
      <c r="AS200" s="456">
        <v>11.05542592112465</v>
      </c>
      <c r="AT200" s="456">
        <v>11.039415606219462</v>
      </c>
      <c r="AU200" s="456">
        <v>11.016528452650903</v>
      </c>
      <c r="AV200" s="456">
        <v>11.070142891529354</v>
      </c>
      <c r="AW200" s="456">
        <v>11.061421852336895</v>
      </c>
      <c r="AX200" s="456">
        <v>11.068391373778512</v>
      </c>
      <c r="AY200" s="456">
        <v>11.080428017516322</v>
      </c>
      <c r="AZ200" s="456">
        <v>10.931619032020309</v>
      </c>
      <c r="BA200" s="456">
        <v>10.928043024200061</v>
      </c>
      <c r="BB200" s="456">
        <v>10.966574550670829</v>
      </c>
      <c r="BC200" s="456">
        <v>10.973482635222339</v>
      </c>
      <c r="BD200" s="456">
        <v>10.952480921345812</v>
      </c>
      <c r="BE200" s="456">
        <v>10.953704904830046</v>
      </c>
      <c r="BF200" s="456">
        <v>10.94084771681513</v>
      </c>
      <c r="BG200" s="456">
        <v>10.927438431681768</v>
      </c>
      <c r="BH200" s="456">
        <v>10.974866586432618</v>
      </c>
      <c r="BI200" s="456">
        <v>10.965032460659092</v>
      </c>
      <c r="BJ200" s="456">
        <v>10.967550699172707</v>
      </c>
      <c r="BK200" s="456">
        <v>10.967583488990773</v>
      </c>
      <c r="BL200" s="456">
        <v>10.978793647118115</v>
      </c>
      <c r="BM200" s="456">
        <v>10.967857263032267</v>
      </c>
      <c r="BN200" s="456">
        <v>11.006452744548278</v>
      </c>
      <c r="BO200" s="456">
        <v>11.014372843910433</v>
      </c>
      <c r="BP200" s="456">
        <v>10.988255459624174</v>
      </c>
      <c r="BQ200" s="456">
        <v>10.976204183700705</v>
      </c>
      <c r="BR200" s="456">
        <v>10.959502587214155</v>
      </c>
      <c r="BS200" s="456">
        <v>10.956785820969829</v>
      </c>
      <c r="BT200" s="456">
        <v>11.002231326752264</v>
      </c>
      <c r="BU200" s="456">
        <v>10.964284992590597</v>
      </c>
      <c r="BV200" s="456">
        <v>10.959119056061965</v>
      </c>
      <c r="BW200" s="456">
        <v>10.958078310425746</v>
      </c>
      <c r="BX200" s="456">
        <v>10.972137899721087</v>
      </c>
      <c r="BY200" s="456">
        <v>10.965766918486679</v>
      </c>
      <c r="BZ200" s="456">
        <v>10.997996171790884</v>
      </c>
      <c r="CA200" s="456">
        <v>10.988493603651737</v>
      </c>
      <c r="CB200" s="456">
        <v>10.99082307454173</v>
      </c>
      <c r="CC200" s="456">
        <v>11.000590227382681</v>
      </c>
      <c r="CD200" s="456">
        <v>10.961212617727565</v>
      </c>
      <c r="CE200" s="456">
        <v>10.959504353138842</v>
      </c>
      <c r="CF200" s="456">
        <v>10.981648571515763</v>
      </c>
      <c r="CG200" s="456">
        <v>10.97538424619775</v>
      </c>
      <c r="CH200" s="456">
        <v>10.941037597467769</v>
      </c>
      <c r="CI200" s="456">
        <v>10.937202264800808</v>
      </c>
      <c r="CJ200" s="456">
        <v>10.925875175685713</v>
      </c>
      <c r="CK200" s="456">
        <v>10.928184304126544</v>
      </c>
      <c r="CL200" s="456">
        <v>10.93212756986973</v>
      </c>
      <c r="CM200" s="456">
        <v>10.966791836485475</v>
      </c>
      <c r="CN200" s="456">
        <v>10.975243276031181</v>
      </c>
      <c r="CO200" s="456">
        <v>10.964796656188369</v>
      </c>
      <c r="CP200" s="456">
        <v>10.95154782794644</v>
      </c>
      <c r="CQ200" s="456">
        <v>10.949817830405944</v>
      </c>
      <c r="CR200" s="456">
        <v>10.966758924910387</v>
      </c>
      <c r="CS200" s="456">
        <v>10.959100441924031</v>
      </c>
      <c r="CT200" s="456">
        <v>10.941039005254767</v>
      </c>
      <c r="CU200" s="456">
        <v>10.931343380985803</v>
      </c>
      <c r="CV200" s="456">
        <v>10.933233111510679</v>
      </c>
      <c r="CW200" s="456">
        <v>10.930534371912728</v>
      </c>
      <c r="CX200" s="456">
        <v>10.937651623366499</v>
      </c>
      <c r="CY200" s="456">
        <v>10.962489054667143</v>
      </c>
      <c r="CZ200" s="456">
        <v>10.979091740085963</v>
      </c>
      <c r="DA200" s="456">
        <v>10.961509332068861</v>
      </c>
      <c r="DB200" s="456">
        <v>10.950896393055155</v>
      </c>
      <c r="DC200" s="456">
        <v>10.93820841631149</v>
      </c>
      <c r="DD200" s="456">
        <v>10.980745454667122</v>
      </c>
      <c r="DE200" s="456">
        <v>10.957596453909742</v>
      </c>
      <c r="DF200" s="456">
        <v>10.939292458975993</v>
      </c>
      <c r="DG200" s="456">
        <v>10.945095552553905</v>
      </c>
      <c r="DH200" s="456">
        <v>10.931566425545297</v>
      </c>
      <c r="DI200" s="456">
        <v>10.931543144740646</v>
      </c>
      <c r="DJ200" s="456">
        <v>10.942961143086936</v>
      </c>
      <c r="DK200" s="456">
        <v>10.977871370129435</v>
      </c>
      <c r="DL200" s="456">
        <v>10.980596078125609</v>
      </c>
      <c r="DM200" s="456">
        <v>10.964131178280446</v>
      </c>
      <c r="DN200" s="456">
        <v>10.952935321502592</v>
      </c>
      <c r="DO200" s="456">
        <v>10.939256469535385</v>
      </c>
      <c r="DP200" s="456">
        <v>10.985706536735066</v>
      </c>
      <c r="DQ200" s="456">
        <v>10.954096282978954</v>
      </c>
      <c r="DR200" s="456">
        <v>10.93876052917328</v>
      </c>
      <c r="DS200" s="456">
        <v>10.947984882699787</v>
      </c>
      <c r="DT200" s="456">
        <v>10.935925058257721</v>
      </c>
      <c r="DU200" s="456">
        <v>10.936914368929372</v>
      </c>
      <c r="DV200" s="456">
        <v>10.94602288848955</v>
      </c>
      <c r="DW200" s="456">
        <v>10.976388461487002</v>
      </c>
      <c r="DX200" s="456">
        <v>10.981559448107257</v>
      </c>
      <c r="DY200" s="456">
        <v>10.974602973700339</v>
      </c>
      <c r="DZ200" s="456">
        <v>10.947305196432151</v>
      </c>
      <c r="EA200" s="456">
        <v>10.948526695499444</v>
      </c>
      <c r="EB200" s="456">
        <v>10.985607008760951</v>
      </c>
      <c r="EC200" s="456">
        <v>10.973530282942603</v>
      </c>
      <c r="ED200" s="456">
        <v>10.946039716588663</v>
      </c>
      <c r="EE200" s="456">
        <v>10.950086344940187</v>
      </c>
      <c r="EF200" s="456">
        <v>10.9342706559235</v>
      </c>
      <c r="EG200" s="456">
        <v>10.936736153167024</v>
      </c>
      <c r="EH200" s="456">
        <v>10.9645324850588</v>
      </c>
      <c r="EI200" s="456">
        <v>10.987581879750373</v>
      </c>
      <c r="EJ200" s="456">
        <v>10.983650933255156</v>
      </c>
      <c r="EK200" s="456">
        <v>10.981030391591704</v>
      </c>
      <c r="EL200" s="456">
        <v>10.948281857999511</v>
      </c>
      <c r="EM200" s="456">
        <v>10.948289387009956</v>
      </c>
      <c r="EN200" s="456">
        <v>10.980199274409166</v>
      </c>
      <c r="EO200" s="456">
        <v>10.973849940806966</v>
      </c>
      <c r="EP200" s="456">
        <v>10.945878559774307</v>
      </c>
      <c r="EQ200" s="456">
        <v>10.946237618806274</v>
      </c>
      <c r="ER200" s="456">
        <v>10.840526903800422</v>
      </c>
      <c r="ES200" s="456">
        <v>10.841584038610465</v>
      </c>
      <c r="ET200" s="456">
        <v>10.852149957812866</v>
      </c>
      <c r="EU200" s="456">
        <v>10.894231192660552</v>
      </c>
      <c r="EV200" s="456">
        <v>10.881419949401336</v>
      </c>
      <c r="EW200" s="456">
        <v>10.882780234953403</v>
      </c>
      <c r="EX200" s="456">
        <v>10.854924184485473</v>
      </c>
      <c r="EY200" s="456">
        <v>10.851638111843934</v>
      </c>
      <c r="EZ200" s="456">
        <v>10.889534876636931</v>
      </c>
      <c r="FA200" s="456">
        <v>10.880963304244839</v>
      </c>
      <c r="FB200" s="456">
        <v>10.849896409291139</v>
      </c>
      <c r="FC200" s="456">
        <v>10.851204151900646</v>
      </c>
      <c r="FD200" s="456">
        <v>10.908583282192902</v>
      </c>
      <c r="FE200" s="456">
        <v>10.910223379683018</v>
      </c>
      <c r="FF200" s="456">
        <v>10.931262391982251</v>
      </c>
      <c r="FG200" s="456">
        <v>10.94709434133709</v>
      </c>
      <c r="FH200" s="456">
        <v>10.957694058896967</v>
      </c>
      <c r="FI200" s="456">
        <v>10.944337282735328</v>
      </c>
      <c r="FJ200" s="456">
        <v>10.913098007387619</v>
      </c>
      <c r="FK200" s="456">
        <v>10.923106367648383</v>
      </c>
      <c r="FL200" s="456">
        <v>10.949526765305704</v>
      </c>
      <c r="FM200" s="456">
        <v>10.942977704072232</v>
      </c>
      <c r="FN200" s="456">
        <v>10.926960964907623</v>
      </c>
      <c r="FO200" s="456">
        <v>10.90913249724243</v>
      </c>
      <c r="FP200" s="456">
        <v>10.973365358434789</v>
      </c>
      <c r="FQ200" s="456">
        <v>10.966177007437379</v>
      </c>
      <c r="FR200" s="456">
        <v>10.985739934071109</v>
      </c>
      <c r="FS200" s="456">
        <v>11.002083803814489</v>
      </c>
      <c r="FT200" s="456">
        <v>11.010051301602591</v>
      </c>
      <c r="FU200" s="456">
        <v>10.996846340930206</v>
      </c>
      <c r="FV200" s="456">
        <v>10.978698091449745</v>
      </c>
      <c r="FW200" s="456">
        <v>10.984514807566864</v>
      </c>
      <c r="FX200" s="456">
        <v>11.011365209925778</v>
      </c>
      <c r="FY200" s="456">
        <v>11.009129242166383</v>
      </c>
      <c r="FZ200" s="456">
        <v>10.985715153025467</v>
      </c>
      <c r="GA200" s="456">
        <v>10.963741216597425</v>
      </c>
    </row>
    <row r="201" spans="2:183">
      <c r="B201" s="96" t="s">
        <v>7</v>
      </c>
      <c r="C201" s="166" t="s">
        <v>37</v>
      </c>
      <c r="D201" s="99">
        <v>3630418</v>
      </c>
      <c r="E201" s="87">
        <v>3286956.5</v>
      </c>
      <c r="F201" s="87">
        <v>3493437.5</v>
      </c>
      <c r="G201" s="87">
        <v>3399899.75</v>
      </c>
      <c r="H201" s="87">
        <v>3558144</v>
      </c>
      <c r="I201" s="87">
        <v>3385436.75</v>
      </c>
      <c r="J201" s="87">
        <v>3541765</v>
      </c>
      <c r="K201" s="87">
        <v>3551806</v>
      </c>
      <c r="L201" s="87">
        <v>3325123.5</v>
      </c>
      <c r="M201" s="87">
        <v>3494450.5</v>
      </c>
      <c r="N201" s="87">
        <v>3369288.5</v>
      </c>
      <c r="O201" s="87">
        <v>3511403.5</v>
      </c>
      <c r="P201" s="87">
        <v>3672021</v>
      </c>
      <c r="Q201" s="87">
        <v>3300994</v>
      </c>
      <c r="R201" s="87">
        <v>1599741.38</v>
      </c>
      <c r="S201" s="87">
        <v>2626190.75</v>
      </c>
      <c r="T201" s="87">
        <v>3568463</v>
      </c>
      <c r="U201" s="87">
        <v>3454379.25</v>
      </c>
      <c r="V201" s="87">
        <v>3603823.25</v>
      </c>
      <c r="W201" s="87">
        <v>3600987</v>
      </c>
      <c r="X201" s="87">
        <v>3381284.25</v>
      </c>
      <c r="Y201" s="87">
        <v>3525406.5</v>
      </c>
      <c r="Z201" s="87">
        <v>3404555.75</v>
      </c>
      <c r="AA201" s="87">
        <v>3532483.25</v>
      </c>
      <c r="AB201" s="87">
        <v>3774390</v>
      </c>
      <c r="AC201" s="87">
        <v>3444700.75</v>
      </c>
      <c r="AD201" s="87">
        <v>3680466.5</v>
      </c>
      <c r="AE201" s="87">
        <v>3561345.75</v>
      </c>
      <c r="AF201" s="87">
        <v>3686829</v>
      </c>
      <c r="AG201" s="87">
        <v>3612470.25</v>
      </c>
      <c r="AH201" s="87">
        <v>3790629</v>
      </c>
      <c r="AI201" s="87">
        <v>3786584.5</v>
      </c>
      <c r="AJ201" s="87">
        <v>3548009</v>
      </c>
      <c r="AK201" s="87">
        <v>3694904.5</v>
      </c>
      <c r="AL201" s="87">
        <v>3563160.5</v>
      </c>
      <c r="AM201" s="87">
        <v>3646005.75</v>
      </c>
      <c r="AN201" s="87">
        <v>3976329</v>
      </c>
      <c r="AO201" s="87">
        <v>3736732.25</v>
      </c>
      <c r="AP201" s="87">
        <v>510696.09</v>
      </c>
      <c r="AQ201" s="87">
        <v>374078.41</v>
      </c>
      <c r="AR201" s="87">
        <v>3922940</v>
      </c>
      <c r="AS201" s="87">
        <v>3793153.75</v>
      </c>
      <c r="AT201" s="87">
        <v>3980710.5</v>
      </c>
      <c r="AU201" s="87">
        <v>4033624</v>
      </c>
      <c r="AV201" s="87">
        <v>3750197</v>
      </c>
      <c r="AW201" s="87">
        <v>3881968</v>
      </c>
      <c r="AX201" s="87">
        <v>3733660.75</v>
      </c>
      <c r="AY201" s="87">
        <v>3820215</v>
      </c>
      <c r="AZ201" s="87">
        <v>4156755</v>
      </c>
      <c r="BA201" s="87">
        <v>3770504.25</v>
      </c>
      <c r="BB201" s="87">
        <v>4047107.25</v>
      </c>
      <c r="BC201" s="87">
        <v>3883243.5</v>
      </c>
      <c r="BD201" s="87">
        <v>4081811.75</v>
      </c>
      <c r="BE201" s="87">
        <v>3952960</v>
      </c>
      <c r="BF201" s="87">
        <v>4140246.5</v>
      </c>
      <c r="BG201" s="87">
        <v>4171640.25</v>
      </c>
      <c r="BH201" s="87">
        <v>3880883.5</v>
      </c>
      <c r="BI201" s="87">
        <v>4032256.25</v>
      </c>
      <c r="BJ201" s="87">
        <v>3887462.5</v>
      </c>
      <c r="BK201" s="87">
        <v>4022548.75</v>
      </c>
      <c r="BL201" s="87">
        <v>4308948.5</v>
      </c>
      <c r="BM201" s="87">
        <v>3929386</v>
      </c>
      <c r="BN201" s="87">
        <v>2180459.25</v>
      </c>
      <c r="BO201" s="87">
        <v>3251600.25</v>
      </c>
      <c r="BP201" s="87">
        <v>4279619</v>
      </c>
      <c r="BQ201" s="87">
        <v>4176814.5</v>
      </c>
      <c r="BR201" s="87">
        <v>4387620</v>
      </c>
      <c r="BS201" s="87">
        <v>4412012.5</v>
      </c>
      <c r="BT201" s="87">
        <v>4102286.25</v>
      </c>
      <c r="BU201" s="87">
        <v>4350996</v>
      </c>
      <c r="BV201" s="87">
        <v>4213111</v>
      </c>
      <c r="BW201" s="87">
        <v>4368743.5</v>
      </c>
      <c r="BX201" s="87">
        <v>4656900</v>
      </c>
      <c r="BY201" s="87">
        <v>4235557</v>
      </c>
      <c r="BZ201" s="87">
        <v>4555607</v>
      </c>
      <c r="CA201" s="87">
        <v>4449148.5</v>
      </c>
      <c r="CB201" s="87">
        <v>4593756</v>
      </c>
      <c r="CC201" s="87">
        <v>4444476</v>
      </c>
      <c r="CD201" s="87">
        <v>4751571.5</v>
      </c>
      <c r="CE201" s="87">
        <v>4740784.5</v>
      </c>
      <c r="CF201" s="87">
        <v>4497711</v>
      </c>
      <c r="CG201" s="87">
        <v>4658731</v>
      </c>
      <c r="CH201" s="87">
        <v>4681831</v>
      </c>
      <c r="CI201" s="87">
        <v>4860577</v>
      </c>
      <c r="CJ201" s="87">
        <v>5146507</v>
      </c>
      <c r="CK201" s="87">
        <v>4802763.5</v>
      </c>
      <c r="CL201" s="87">
        <v>4422735</v>
      </c>
      <c r="CM201" s="87">
        <v>2077023.88</v>
      </c>
      <c r="CN201" s="87">
        <v>4917040.5</v>
      </c>
      <c r="CO201" s="87">
        <v>4792158</v>
      </c>
      <c r="CP201" s="87">
        <v>5033985</v>
      </c>
      <c r="CQ201" s="87">
        <v>5044587</v>
      </c>
      <c r="CR201" s="87">
        <v>4793967</v>
      </c>
      <c r="CS201" s="87">
        <v>4961135</v>
      </c>
      <c r="CT201" s="87">
        <v>4916517.5</v>
      </c>
      <c r="CU201" s="87">
        <v>5133061.5</v>
      </c>
      <c r="CV201" s="87">
        <v>5267629</v>
      </c>
      <c r="CW201" s="87">
        <v>4772355</v>
      </c>
      <c r="CX201" s="87">
        <v>5220070</v>
      </c>
      <c r="CY201" s="87">
        <v>4934650</v>
      </c>
      <c r="CZ201" s="87">
        <v>5041650.5</v>
      </c>
      <c r="DA201" s="87">
        <v>4954965</v>
      </c>
      <c r="DB201" s="87">
        <v>5186194.5</v>
      </c>
      <c r="DC201" s="87">
        <v>5248728.5</v>
      </c>
      <c r="DD201" s="87">
        <v>4885108</v>
      </c>
      <c r="DE201" s="87">
        <v>5122038</v>
      </c>
      <c r="DF201" s="87">
        <v>5063979</v>
      </c>
      <c r="DG201" s="87">
        <v>5210491</v>
      </c>
      <c r="DH201" s="87">
        <v>5489891.5</v>
      </c>
      <c r="DI201" s="87">
        <v>4963049.5</v>
      </c>
      <c r="DJ201" s="87">
        <v>5393573</v>
      </c>
      <c r="DK201" s="87">
        <v>1520852.12</v>
      </c>
      <c r="DL201" s="87">
        <v>5233857.5</v>
      </c>
      <c r="DM201" s="87">
        <v>5142886.5</v>
      </c>
      <c r="DN201" s="87">
        <v>5384613</v>
      </c>
      <c r="DO201" s="87">
        <v>5451371.5</v>
      </c>
      <c r="DP201" s="87">
        <v>5055464.5</v>
      </c>
      <c r="DQ201" s="87">
        <v>5340131.5</v>
      </c>
      <c r="DR201" s="87">
        <v>5272624.5</v>
      </c>
      <c r="DS201" s="87">
        <v>5405269.5</v>
      </c>
      <c r="DT201" s="87">
        <v>5736485.5</v>
      </c>
      <c r="DU201" s="87">
        <v>5176147</v>
      </c>
      <c r="DV201" s="87">
        <v>5643675</v>
      </c>
      <c r="DW201" s="87">
        <v>5334141</v>
      </c>
      <c r="DX201" s="87">
        <v>5490739</v>
      </c>
      <c r="DY201" s="87">
        <v>5355895</v>
      </c>
      <c r="DZ201" s="87">
        <v>5681810.5</v>
      </c>
      <c r="EA201" s="87">
        <v>5653935</v>
      </c>
      <c r="EB201" s="87">
        <v>5307621.5</v>
      </c>
      <c r="EC201" s="87">
        <v>5516226.5</v>
      </c>
      <c r="ED201" s="87">
        <v>5474473</v>
      </c>
      <c r="EE201" s="87">
        <v>5668907</v>
      </c>
      <c r="EF201" s="87">
        <v>5854475</v>
      </c>
      <c r="EG201" s="87">
        <v>5467431.5</v>
      </c>
      <c r="EH201" s="87">
        <v>188590.97</v>
      </c>
      <c r="EI201" s="87">
        <v>1082412.25</v>
      </c>
      <c r="EJ201" s="87">
        <v>5590560</v>
      </c>
      <c r="EK201" s="87">
        <v>5432323</v>
      </c>
      <c r="EL201" s="87">
        <v>5793870</v>
      </c>
      <c r="EM201" s="87">
        <v>5786903</v>
      </c>
      <c r="EN201" s="87">
        <v>5439339</v>
      </c>
      <c r="EO201" s="87">
        <v>5625015.5</v>
      </c>
      <c r="EP201" s="87">
        <v>5583746</v>
      </c>
      <c r="EQ201" s="87">
        <v>5801064</v>
      </c>
      <c r="ER201" s="87">
        <v>6278750.5</v>
      </c>
      <c r="ES201" s="87">
        <v>5668158.5</v>
      </c>
      <c r="ET201" s="87">
        <v>6183953.5</v>
      </c>
      <c r="EU201" s="87">
        <v>5795164</v>
      </c>
      <c r="EV201" s="87">
        <v>6048325</v>
      </c>
      <c r="EW201" s="87">
        <v>5859768</v>
      </c>
      <c r="EX201" s="87">
        <v>6208372</v>
      </c>
      <c r="EY201" s="87">
        <v>6209592</v>
      </c>
      <c r="EZ201" s="87">
        <v>5815458</v>
      </c>
      <c r="FA201" s="87">
        <v>6044532.5</v>
      </c>
      <c r="FB201" s="87">
        <v>6001265</v>
      </c>
      <c r="FC201" s="87">
        <v>6231900</v>
      </c>
      <c r="FD201" s="87">
        <v>7093716.5</v>
      </c>
      <c r="FE201" s="87">
        <v>6420582</v>
      </c>
      <c r="FF201" s="87">
        <v>2929005.75</v>
      </c>
      <c r="FG201" s="87">
        <v>6009801</v>
      </c>
      <c r="FH201" s="87">
        <v>6822970</v>
      </c>
      <c r="FI201" s="87">
        <v>6680076</v>
      </c>
      <c r="FJ201" s="87">
        <v>7098742.5</v>
      </c>
      <c r="FK201" s="87">
        <v>7058215</v>
      </c>
      <c r="FL201" s="87">
        <v>6651061.5</v>
      </c>
      <c r="FM201" s="87">
        <v>6912474</v>
      </c>
      <c r="FN201" s="87">
        <v>6759044</v>
      </c>
      <c r="FO201" s="87">
        <v>7112625</v>
      </c>
      <c r="FP201" s="87">
        <v>7600150</v>
      </c>
      <c r="FQ201" s="87">
        <v>6928662</v>
      </c>
      <c r="FR201" s="87">
        <v>7541540</v>
      </c>
      <c r="FS201" s="87">
        <v>7218573.5</v>
      </c>
      <c r="FT201" s="87">
        <v>7390941</v>
      </c>
      <c r="FU201" s="87">
        <v>7227432.5</v>
      </c>
      <c r="FV201" s="87">
        <v>7608970</v>
      </c>
      <c r="FW201" s="87">
        <v>7560820</v>
      </c>
      <c r="FX201" s="87">
        <v>7140863.5</v>
      </c>
      <c r="FY201" s="87">
        <v>7406484.5</v>
      </c>
      <c r="FZ201" s="87">
        <v>7295878.5</v>
      </c>
      <c r="GA201" s="87">
        <v>7678254.5</v>
      </c>
    </row>
    <row r="202" spans="2:183">
      <c r="B202" s="171" t="s">
        <v>7</v>
      </c>
      <c r="C202" s="172" t="s">
        <v>271</v>
      </c>
      <c r="D202" s="81">
        <v>2.1669997373636081</v>
      </c>
      <c r="E202" s="82">
        <v>2.1669998124106216</v>
      </c>
      <c r="F202" s="82">
        <v>2.1670008504149525</v>
      </c>
      <c r="G202" s="82">
        <v>2.1670006963033486</v>
      </c>
      <c r="H202" s="82">
        <v>2.1669999304188527</v>
      </c>
      <c r="I202" s="82">
        <v>2.1670002360349332</v>
      </c>
      <c r="J202" s="82">
        <v>2.1670000949884494</v>
      </c>
      <c r="K202" s="82">
        <v>2.167000220097981</v>
      </c>
      <c r="L202" s="82">
        <v>2.1670008014346642</v>
      </c>
      <c r="M202" s="82">
        <v>2.1670006305134071</v>
      </c>
      <c r="N202" s="82">
        <v>2.1670010845333008</v>
      </c>
      <c r="O202" s="82">
        <v>2.167000798593985</v>
      </c>
      <c r="P202" s="82">
        <v>2.2100016144595389</v>
      </c>
      <c r="Q202" s="82">
        <v>2.21000176579529</v>
      </c>
      <c r="R202" s="82">
        <v>2.2100017336122013</v>
      </c>
      <c r="S202" s="82">
        <v>2.2100018343534256</v>
      </c>
      <c r="T202" s="82">
        <v>2.2100019028446831</v>
      </c>
      <c r="U202" s="82">
        <v>2.2100019991476749</v>
      </c>
      <c r="V202" s="82">
        <v>2.2100022136673854</v>
      </c>
      <c r="W202" s="82">
        <v>2.2100022139993802</v>
      </c>
      <c r="X202" s="82">
        <v>2.210002879232849</v>
      </c>
      <c r="Y202" s="82">
        <v>2.2100023289798361</v>
      </c>
      <c r="Z202" s="82">
        <v>2.2100029893785016</v>
      </c>
      <c r="AA202" s="82">
        <v>2.2100028902532949</v>
      </c>
      <c r="AB202" s="82">
        <v>2.33699930018004</v>
      </c>
      <c r="AC202" s="82">
        <v>2.3370000963375452</v>
      </c>
      <c r="AD202" s="82">
        <v>2.3370005537354306</v>
      </c>
      <c r="AE202" s="82">
        <v>2.3369999409014937</v>
      </c>
      <c r="AF202" s="82">
        <v>2.3370000009508169</v>
      </c>
      <c r="AG202" s="82">
        <v>2.3369986161878402</v>
      </c>
      <c r="AH202" s="82">
        <v>2.3369991621491151</v>
      </c>
      <c r="AI202" s="82">
        <v>2.3369995109228663</v>
      </c>
      <c r="AJ202" s="82">
        <v>2.3369993215605427</v>
      </c>
      <c r="AK202" s="82">
        <v>2.3370007378029287</v>
      </c>
      <c r="AL202" s="82">
        <v>2.3370017185666359</v>
      </c>
      <c r="AM202" s="82">
        <v>2.3370005874156448</v>
      </c>
      <c r="AN202" s="82">
        <v>2.4710006453650064</v>
      </c>
      <c r="AO202" s="82">
        <v>2.4710007254298771</v>
      </c>
      <c r="AP202" s="82">
        <v>2.4710005519271414</v>
      </c>
      <c r="AQ202" s="82">
        <v>2.4710012816127738</v>
      </c>
      <c r="AR202" s="82">
        <v>2.471000884043534</v>
      </c>
      <c r="AS202" s="82">
        <v>2.4710004703374704</v>
      </c>
      <c r="AT202" s="82">
        <v>2.4710009035048479</v>
      </c>
      <c r="AU202" s="82">
        <v>2.4710002257310455</v>
      </c>
      <c r="AV202" s="82">
        <v>2.4710009013869549</v>
      </c>
      <c r="AW202" s="82">
        <v>2.4710022440984605</v>
      </c>
      <c r="AX202" s="82">
        <v>2.4710023302729436</v>
      </c>
      <c r="AY202" s="82">
        <v>2.4710015184290635</v>
      </c>
      <c r="AZ202" s="82">
        <v>2.5950005993137859</v>
      </c>
      <c r="BA202" s="82">
        <v>2.5950000540954181</v>
      </c>
      <c r="BB202" s="82">
        <v>2.5950006684498406</v>
      </c>
      <c r="BC202" s="82">
        <v>2.5950018520054519</v>
      </c>
      <c r="BD202" s="82">
        <v>2.595001657711633</v>
      </c>
      <c r="BE202" s="82">
        <v>2.5949996103194142</v>
      </c>
      <c r="BF202" s="82">
        <v>2.5949995330532487</v>
      </c>
      <c r="BG202" s="82">
        <v>2.5950003988944172</v>
      </c>
      <c r="BH202" s="82">
        <v>2.5950006710695317</v>
      </c>
      <c r="BI202" s="82">
        <v>2.5950020425010769</v>
      </c>
      <c r="BJ202" s="82">
        <v>2.5950017614474477</v>
      </c>
      <c r="BK202" s="82">
        <v>2.5950012475853557</v>
      </c>
      <c r="BL202" s="82">
        <v>2.6729997895507038</v>
      </c>
      <c r="BM202" s="82">
        <v>2.6730000954131241</v>
      </c>
      <c r="BN202" s="82">
        <v>2.6730013385238465</v>
      </c>
      <c r="BO202" s="82">
        <v>2.6730013598963249</v>
      </c>
      <c r="BP202" s="82">
        <v>2.6729997834240211</v>
      </c>
      <c r="BQ202" s="82">
        <v>2.6729998222571365</v>
      </c>
      <c r="BR202" s="82">
        <v>2.6729992424424727</v>
      </c>
      <c r="BS202" s="82">
        <v>2.6729992699558034</v>
      </c>
      <c r="BT202" s="82">
        <v>2.6730002643818085</v>
      </c>
      <c r="BU202" s="82">
        <v>2.6729997138701997</v>
      </c>
      <c r="BV202" s="82">
        <v>2.6729997178356104</v>
      </c>
      <c r="BW202" s="82">
        <v>2.6729995737022048</v>
      </c>
      <c r="BX202" s="82">
        <v>2.7529972815267669</v>
      </c>
      <c r="BY202" s="82">
        <v>2.7529975941250244</v>
      </c>
      <c r="BZ202" s="82">
        <v>2.7529977540827923</v>
      </c>
      <c r="CA202" s="82">
        <v>2.7529977065305871</v>
      </c>
      <c r="CB202" s="82">
        <v>2.7529977671906321</v>
      </c>
      <c r="CC202" s="82">
        <v>2.7529970912906445</v>
      </c>
      <c r="CD202" s="82">
        <v>2.7529965147003397</v>
      </c>
      <c r="CE202" s="82">
        <v>2.7529968729040184</v>
      </c>
      <c r="CF202" s="82">
        <v>2.752997272007156</v>
      </c>
      <c r="CG202" s="82">
        <v>2.7529972380625387</v>
      </c>
      <c r="CH202" s="82">
        <v>2.7529961935543081</v>
      </c>
      <c r="CI202" s="82">
        <v>2.752994907139223</v>
      </c>
      <c r="CJ202" s="82">
        <v>2.8909945919010398</v>
      </c>
      <c r="CK202" s="82">
        <v>2.8909948569901354</v>
      </c>
      <c r="CL202" s="82">
        <v>2.8909958028043619</v>
      </c>
      <c r="CM202" s="82">
        <v>2.8909971320023575</v>
      </c>
      <c r="CN202" s="82">
        <v>2.890996738909632</v>
      </c>
      <c r="CO202" s="82">
        <v>2.8909977515390981</v>
      </c>
      <c r="CP202" s="82">
        <v>2.8909959479131029</v>
      </c>
      <c r="CQ202" s="82">
        <v>2.890996574693776</v>
      </c>
      <c r="CR202" s="82">
        <v>2.8909975170960651</v>
      </c>
      <c r="CS202" s="82">
        <v>2.8909971298150356</v>
      </c>
      <c r="CT202" s="82">
        <v>2.8909958439429237</v>
      </c>
      <c r="CU202" s="82">
        <v>2.8909952732089592</v>
      </c>
      <c r="CV202" s="82">
        <v>2.9769944071401628</v>
      </c>
      <c r="CW202" s="82">
        <v>2.9769937297273663</v>
      </c>
      <c r="CX202" s="82">
        <v>2.976994833819818</v>
      </c>
      <c r="CY202" s="82">
        <v>2.9769953575848831</v>
      </c>
      <c r="CZ202" s="82">
        <v>2.9769965664973101</v>
      </c>
      <c r="DA202" s="82">
        <v>2.9769964567183416</v>
      </c>
      <c r="DB202" s="82">
        <v>2.9769948805759516</v>
      </c>
      <c r="DC202" s="82">
        <v>2.9769936084061173</v>
      </c>
      <c r="DD202" s="82">
        <v>2.9769969695998713</v>
      </c>
      <c r="DE202" s="82">
        <v>2.9769946396127711</v>
      </c>
      <c r="DF202" s="82">
        <v>2.9769936693002981</v>
      </c>
      <c r="DG202" s="82">
        <v>2.9769945372213003</v>
      </c>
      <c r="DH202" s="82">
        <v>3.0969935845497201</v>
      </c>
      <c r="DI202" s="82">
        <v>3.0969935637340442</v>
      </c>
      <c r="DJ202" s="82">
        <v>3.0969951038683132</v>
      </c>
      <c r="DK202" s="82">
        <v>3.096997286269711</v>
      </c>
      <c r="DL202" s="82">
        <v>3.0969944477791986</v>
      </c>
      <c r="DM202" s="82">
        <v>3.096994964571294</v>
      </c>
      <c r="DN202" s="82">
        <v>3.0969937733585327</v>
      </c>
      <c r="DO202" s="82">
        <v>3.0969938153197614</v>
      </c>
      <c r="DP202" s="82">
        <v>3.0969954418376067</v>
      </c>
      <c r="DQ202" s="82">
        <v>3.0969936848112294</v>
      </c>
      <c r="DR202" s="82">
        <v>3.0969935202557535</v>
      </c>
      <c r="DS202" s="82">
        <v>3.0969939600169654</v>
      </c>
      <c r="DT202" s="82">
        <v>3.2509929055578421</v>
      </c>
      <c r="DU202" s="82">
        <v>3.2509930509359113</v>
      </c>
      <c r="DV202" s="82">
        <v>3.2509938884822991</v>
      </c>
      <c r="DW202" s="82">
        <v>3.2509936630459126</v>
      </c>
      <c r="DX202" s="82">
        <v>3.2509934563290006</v>
      </c>
      <c r="DY202" s="82">
        <v>3.2509946350859975</v>
      </c>
      <c r="DZ202" s="82">
        <v>3.2509930192409251</v>
      </c>
      <c r="EA202" s="82">
        <v>3.2509935855560661</v>
      </c>
      <c r="EB202" s="82">
        <v>3.2509939575466351</v>
      </c>
      <c r="EC202" s="82">
        <v>3.2509928263506218</v>
      </c>
      <c r="ED202" s="82">
        <v>3.2509929473384944</v>
      </c>
      <c r="EE202" s="82">
        <v>3.2509926184798079</v>
      </c>
      <c r="EF202" s="82">
        <v>3.3159987617952811</v>
      </c>
      <c r="EG202" s="82">
        <v>3.3159989477219467</v>
      </c>
      <c r="EH202" s="82">
        <v>3.3160000443092272</v>
      </c>
      <c r="EI202" s="82">
        <v>3.3159978111721147</v>
      </c>
      <c r="EJ202" s="82">
        <v>3.3159987437241818</v>
      </c>
      <c r="EK202" s="82">
        <v>3.3159992333123349</v>
      </c>
      <c r="EL202" s="82">
        <v>3.3159989234494431</v>
      </c>
      <c r="EM202" s="82">
        <v>3.3159986270034265</v>
      </c>
      <c r="EN202" s="82">
        <v>3.3159993397677026</v>
      </c>
      <c r="EO202" s="82">
        <v>3.3159976401952043</v>
      </c>
      <c r="EP202" s="82">
        <v>3.3159977469193311</v>
      </c>
      <c r="EQ202" s="82">
        <v>3.3159988893441201</v>
      </c>
      <c r="ER202" s="82">
        <v>3.615004292980986</v>
      </c>
      <c r="ES202" s="82">
        <v>3.6150047841030974</v>
      </c>
      <c r="ET202" s="82">
        <v>3.6150041336982857</v>
      </c>
      <c r="EU202" s="82">
        <v>3.6150047883890353</v>
      </c>
      <c r="EV202" s="82">
        <v>3.6150058311847726</v>
      </c>
      <c r="EW202" s="82">
        <v>3.6150046523435457</v>
      </c>
      <c r="EX202" s="82">
        <v>3.6150039107014309</v>
      </c>
      <c r="EY202" s="82">
        <v>3.6150041260910126</v>
      </c>
      <c r="EZ202" s="82">
        <v>3.6150049318086603</v>
      </c>
      <c r="FA202" s="82">
        <v>3.6150066975496045</v>
      </c>
      <c r="FB202" s="82">
        <v>3.6150037414931666</v>
      </c>
      <c r="FC202" s="82">
        <v>3.6150045398561081</v>
      </c>
      <c r="FD202" s="82">
        <v>4.1569986020698506</v>
      </c>
      <c r="FE202" s="82">
        <v>4.1569996051596814</v>
      </c>
      <c r="FF202" s="82">
        <v>4.1569980106908861</v>
      </c>
      <c r="FG202" s="82">
        <v>4.1570004559432867</v>
      </c>
      <c r="FH202" s="82">
        <v>4.1570013776471582</v>
      </c>
      <c r="FI202" s="82">
        <v>4.1570012301845543</v>
      </c>
      <c r="FJ202" s="82">
        <v>4.1570005383098128</v>
      </c>
      <c r="FK202" s="82">
        <v>4.1570030675957703</v>
      </c>
      <c r="FL202" s="82">
        <v>4.1569998251526163</v>
      </c>
      <c r="FM202" s="82">
        <v>4.157001139103782</v>
      </c>
      <c r="FN202" s="82">
        <v>4.1570006319411661</v>
      </c>
      <c r="FO202" s="82">
        <v>4.1570006532732258</v>
      </c>
      <c r="FP202" s="82">
        <v>4.4899953358140072</v>
      </c>
      <c r="FQ202" s="82">
        <v>4.489993740012209</v>
      </c>
      <c r="FR202" s="82">
        <v>4.4899960958704188</v>
      </c>
      <c r="FS202" s="82">
        <v>4.4899961217925091</v>
      </c>
      <c r="FT202" s="82">
        <v>4.4899960709942635</v>
      </c>
      <c r="FU202" s="82">
        <v>4.4899966041579171</v>
      </c>
      <c r="FV202" s="82">
        <v>4.4899953021564549</v>
      </c>
      <c r="FW202" s="82">
        <v>4.4899950836322908</v>
      </c>
      <c r="FX202" s="82">
        <v>4.4899979156101937</v>
      </c>
      <c r="FY202" s="82">
        <v>4.489995191909216</v>
      </c>
      <c r="FZ202" s="82">
        <v>4.4899955251920023</v>
      </c>
      <c r="GA202" s="82">
        <v>4.4899959387876773</v>
      </c>
    </row>
    <row r="203" spans="2:183">
      <c r="B203" s="96" t="s">
        <v>7</v>
      </c>
      <c r="C203" s="166" t="s">
        <v>38</v>
      </c>
      <c r="D203" s="173">
        <v>531900</v>
      </c>
      <c r="E203" s="174">
        <v>481633.56</v>
      </c>
      <c r="F203" s="174">
        <v>509565.69</v>
      </c>
      <c r="G203" s="174">
        <v>496248.72</v>
      </c>
      <c r="H203" s="174">
        <v>519985</v>
      </c>
      <c r="I203" s="174">
        <v>493651.09</v>
      </c>
      <c r="J203" s="174">
        <v>517129.03</v>
      </c>
      <c r="K203" s="174">
        <v>518865.66</v>
      </c>
      <c r="L203" s="174">
        <v>483862.91</v>
      </c>
      <c r="M203" s="174">
        <v>509579.5</v>
      </c>
      <c r="N203" s="174">
        <v>491230.91</v>
      </c>
      <c r="O203" s="174">
        <v>512421.56</v>
      </c>
      <c r="P203" s="174">
        <v>590604.25</v>
      </c>
      <c r="Q203" s="174">
        <v>530489.81000000006</v>
      </c>
      <c r="R203" s="174">
        <v>256180.25</v>
      </c>
      <c r="S203" s="174">
        <v>420719.44</v>
      </c>
      <c r="T203" s="174">
        <v>572072.43999999994</v>
      </c>
      <c r="U203" s="174">
        <v>553783.06000000006</v>
      </c>
      <c r="V203" s="174">
        <v>578192.5</v>
      </c>
      <c r="W203" s="174">
        <v>577793.93999999994</v>
      </c>
      <c r="X203" s="174">
        <v>540546.56000000006</v>
      </c>
      <c r="Y203" s="174">
        <v>564275.93999999994</v>
      </c>
      <c r="Z203" s="174">
        <v>544903.88</v>
      </c>
      <c r="AA203" s="174">
        <v>565835.12</v>
      </c>
      <c r="AB203" s="174">
        <v>666119.43999999994</v>
      </c>
      <c r="AC203" s="174">
        <v>608641.93999999994</v>
      </c>
      <c r="AD203" s="174">
        <v>647719.31000000006</v>
      </c>
      <c r="AE203" s="174">
        <v>687780.69</v>
      </c>
      <c r="AF203" s="174">
        <v>712486.12</v>
      </c>
      <c r="AG203" s="174">
        <v>698635.88</v>
      </c>
      <c r="AH203" s="174">
        <v>734210.94</v>
      </c>
      <c r="AI203" s="174">
        <v>733431.94</v>
      </c>
      <c r="AJ203" s="174">
        <v>684884.88</v>
      </c>
      <c r="AK203" s="174">
        <v>713823.94</v>
      </c>
      <c r="AL203" s="174">
        <v>688704.19</v>
      </c>
      <c r="AM203" s="174">
        <v>703563.62</v>
      </c>
      <c r="AN203" s="174">
        <v>777106.81</v>
      </c>
      <c r="AO203" s="174">
        <v>730596.81</v>
      </c>
      <c r="AP203" s="174">
        <v>99694.95</v>
      </c>
      <c r="AQ203" s="174">
        <v>72831.98</v>
      </c>
      <c r="AR203" s="174">
        <v>765718.69</v>
      </c>
      <c r="AS203" s="174">
        <v>739942.5</v>
      </c>
      <c r="AT203" s="174">
        <v>777655.81</v>
      </c>
      <c r="AU203" s="174">
        <v>789630.12</v>
      </c>
      <c r="AV203" s="174">
        <v>730589.88</v>
      </c>
      <c r="AW203" s="174">
        <v>756856.56</v>
      </c>
      <c r="AX203" s="174">
        <v>727483.12</v>
      </c>
      <c r="AY203" s="174">
        <v>743539.44</v>
      </c>
      <c r="AZ203" s="174">
        <v>799479.5</v>
      </c>
      <c r="BA203" s="174">
        <v>725428.5</v>
      </c>
      <c r="BB203" s="174">
        <v>775909.44</v>
      </c>
      <c r="BC203" s="174">
        <v>744024.62</v>
      </c>
      <c r="BD203" s="174">
        <v>783569.44</v>
      </c>
      <c r="BE203" s="174">
        <v>758750.31</v>
      </c>
      <c r="BF203" s="174">
        <v>795633.12</v>
      </c>
      <c r="BG203" s="174">
        <v>802649.5</v>
      </c>
      <c r="BH203" s="174">
        <v>743478.88</v>
      </c>
      <c r="BI203" s="174">
        <v>773170.25</v>
      </c>
      <c r="BJ203" s="174">
        <v>745235.69</v>
      </c>
      <c r="BK203" s="174">
        <v>771130</v>
      </c>
      <c r="BL203" s="174">
        <v>821372.94</v>
      </c>
      <c r="BM203" s="174">
        <v>749767.38</v>
      </c>
      <c r="BN203" s="174">
        <v>414594.75</v>
      </c>
      <c r="BO203" s="174">
        <v>617818.56000000006</v>
      </c>
      <c r="BP203" s="174">
        <v>815079.38</v>
      </c>
      <c r="BQ203" s="174">
        <v>796373.25</v>
      </c>
      <c r="BR203" s="174">
        <v>837841.88</v>
      </c>
      <c r="BS203" s="174">
        <v>842708.38</v>
      </c>
      <c r="BT203" s="174">
        <v>780313.19</v>
      </c>
      <c r="BU203" s="174">
        <v>830485.62</v>
      </c>
      <c r="BV203" s="174">
        <v>804545.75</v>
      </c>
      <c r="BW203" s="174">
        <v>834345.5</v>
      </c>
      <c r="BX203" s="174">
        <v>884934.94</v>
      </c>
      <c r="BY203" s="174">
        <v>805336</v>
      </c>
      <c r="BZ203" s="174">
        <v>863651.12</v>
      </c>
      <c r="CA203" s="174">
        <v>844198.06</v>
      </c>
      <c r="CB203" s="174">
        <v>871451.75</v>
      </c>
      <c r="CC203" s="174">
        <v>842384.25</v>
      </c>
      <c r="CD203" s="174">
        <v>903825.06</v>
      </c>
      <c r="CE203" s="174">
        <v>901913.69</v>
      </c>
      <c r="CF203" s="174">
        <v>853944.44</v>
      </c>
      <c r="CG203" s="174">
        <v>885020.88</v>
      </c>
      <c r="CH203" s="174">
        <v>892201.56</v>
      </c>
      <c r="CI203" s="174">
        <v>926589.94</v>
      </c>
      <c r="CJ203" s="174">
        <v>960000.75</v>
      </c>
      <c r="CK203" s="174">
        <v>895691.31</v>
      </c>
      <c r="CL203" s="174">
        <v>824520.31</v>
      </c>
      <c r="CM203" s="174">
        <v>385990.62</v>
      </c>
      <c r="CN203" s="174">
        <v>913070.81</v>
      </c>
      <c r="CO203" s="174">
        <v>890728.06</v>
      </c>
      <c r="CP203" s="174">
        <v>936809.88</v>
      </c>
      <c r="CQ203" s="174">
        <v>938930.69</v>
      </c>
      <c r="CR203" s="174">
        <v>890905.19</v>
      </c>
      <c r="CS203" s="174">
        <v>922616</v>
      </c>
      <c r="CT203" s="174">
        <v>915828.12</v>
      </c>
      <c r="CU203" s="174">
        <v>957013.38</v>
      </c>
      <c r="CV203" s="174">
        <v>979136.75</v>
      </c>
      <c r="CW203" s="174">
        <v>887295.25</v>
      </c>
      <c r="CX203" s="174">
        <v>969904.25</v>
      </c>
      <c r="CY203" s="174">
        <v>914795.12</v>
      </c>
      <c r="CZ203" s="174">
        <v>933217.38</v>
      </c>
      <c r="DA203" s="174">
        <v>918642.88</v>
      </c>
      <c r="DB203" s="174">
        <v>962444.88</v>
      </c>
      <c r="DC203" s="174">
        <v>975180.12</v>
      </c>
      <c r="DD203" s="174">
        <v>904104.88</v>
      </c>
      <c r="DE203" s="174">
        <v>949957.75</v>
      </c>
      <c r="DF203" s="174">
        <v>940761.56</v>
      </c>
      <c r="DG203" s="174">
        <v>967466.25</v>
      </c>
      <c r="DH203" s="174">
        <v>1007657.56</v>
      </c>
      <c r="DI203" s="174">
        <v>910959</v>
      </c>
      <c r="DJ203" s="174">
        <v>988947.12</v>
      </c>
      <c r="DK203" s="174">
        <v>277971.12</v>
      </c>
      <c r="DL203" s="174">
        <v>956373.38</v>
      </c>
      <c r="DM203" s="174">
        <v>941161.5</v>
      </c>
      <c r="DN203" s="174">
        <v>986405.75</v>
      </c>
      <c r="DO203" s="174">
        <v>999883.94</v>
      </c>
      <c r="DP203" s="174">
        <v>923345.94</v>
      </c>
      <c r="DQ203" s="174">
        <v>978153.38</v>
      </c>
      <c r="DR203" s="174">
        <v>967142.25</v>
      </c>
      <c r="DS203" s="174">
        <v>990637.5</v>
      </c>
      <c r="DT203" s="174">
        <v>1029909.38</v>
      </c>
      <c r="DU203" s="174">
        <v>929224.19</v>
      </c>
      <c r="DV203" s="174">
        <v>1012311.88</v>
      </c>
      <c r="DW203" s="174">
        <v>954143.56</v>
      </c>
      <c r="DX203" s="174">
        <v>981692.62</v>
      </c>
      <c r="DY203" s="174">
        <v>958190.5</v>
      </c>
      <c r="DZ203" s="174">
        <v>1019032.81</v>
      </c>
      <c r="EA203" s="174">
        <v>1013920.38</v>
      </c>
      <c r="EB203" s="174">
        <v>948603.06</v>
      </c>
      <c r="EC203" s="174">
        <v>986971.31</v>
      </c>
      <c r="ED203" s="174">
        <v>981960.69</v>
      </c>
      <c r="EE203" s="174">
        <v>1016460.5</v>
      </c>
      <c r="EF203" s="174">
        <v>1058578.5</v>
      </c>
      <c r="EG203" s="174">
        <v>988372.19</v>
      </c>
      <c r="EH203" s="174">
        <v>34005.96</v>
      </c>
      <c r="EI203" s="174">
        <v>194767</v>
      </c>
      <c r="EJ203" s="174">
        <v>1006314.06</v>
      </c>
      <c r="EK203" s="174">
        <v>978064.31</v>
      </c>
      <c r="EL203" s="174">
        <v>1046279.56</v>
      </c>
      <c r="EM203" s="174">
        <v>1045020.75</v>
      </c>
      <c r="EN203" s="174">
        <v>979401.75</v>
      </c>
      <c r="EO203" s="174">
        <v>1013420.5</v>
      </c>
      <c r="EP203" s="174">
        <v>1008555.88</v>
      </c>
      <c r="EQ203" s="174">
        <v>1047774.19</v>
      </c>
      <c r="ER203" s="174">
        <v>1079396.3799999999</v>
      </c>
      <c r="ES203" s="174">
        <v>974332.75</v>
      </c>
      <c r="ET203" s="174">
        <v>1061960.8799999999</v>
      </c>
      <c r="EU203" s="174">
        <v>991349.88</v>
      </c>
      <c r="EV203" s="174">
        <v>1035875.12</v>
      </c>
      <c r="EW203" s="174">
        <v>1003456.38</v>
      </c>
      <c r="EX203" s="174">
        <v>1065881.8799999999</v>
      </c>
      <c r="EY203" s="174">
        <v>1066414.25</v>
      </c>
      <c r="EZ203" s="174">
        <v>995250.75</v>
      </c>
      <c r="FA203" s="174">
        <v>1035268.81</v>
      </c>
      <c r="FB203" s="174">
        <v>1030802.38</v>
      </c>
      <c r="FC203" s="174">
        <v>1070287.8799999999</v>
      </c>
      <c r="FD203" s="174">
        <v>1083134</v>
      </c>
      <c r="FE203" s="174">
        <v>980205.88</v>
      </c>
      <c r="FF203" s="174">
        <v>446299.84</v>
      </c>
      <c r="FG203" s="174">
        <v>914403.31</v>
      </c>
      <c r="FH203" s="174">
        <v>1037124.12</v>
      </c>
      <c r="FI203" s="174">
        <v>1016642.69</v>
      </c>
      <c r="FJ203" s="174">
        <v>1083452.3799999999</v>
      </c>
      <c r="FK203" s="174">
        <v>1076279</v>
      </c>
      <c r="FL203" s="174">
        <v>1011747.75</v>
      </c>
      <c r="FM203" s="174">
        <v>1052142.25</v>
      </c>
      <c r="FN203" s="174">
        <v>1030296.88</v>
      </c>
      <c r="FO203" s="174">
        <v>1085965.8799999999</v>
      </c>
      <c r="FP203" s="174">
        <v>1098134</v>
      </c>
      <c r="FQ203" s="174">
        <v>1001768.25</v>
      </c>
      <c r="FR203" s="174">
        <v>1088438.1200000001</v>
      </c>
      <c r="FS203" s="174">
        <v>1040278.12</v>
      </c>
      <c r="FT203" s="174">
        <v>1064347.5</v>
      </c>
      <c r="FU203" s="174">
        <v>1042050.88</v>
      </c>
      <c r="FV203" s="174">
        <v>1098874.1200000001</v>
      </c>
      <c r="FW203" s="174">
        <v>1091342.3799999999</v>
      </c>
      <c r="FX203" s="174">
        <v>1028211.69</v>
      </c>
      <c r="FY203" s="174">
        <v>1066675.25</v>
      </c>
      <c r="FZ203" s="174">
        <v>1052985.25</v>
      </c>
      <c r="GA203" s="174">
        <v>1110392.8799999999</v>
      </c>
    </row>
    <row r="204" spans="2:183">
      <c r="B204" s="171" t="s">
        <v>7</v>
      </c>
      <c r="C204" s="172" t="s">
        <v>39</v>
      </c>
      <c r="D204" s="81">
        <v>3.4869999606655391</v>
      </c>
      <c r="E204" s="82">
        <v>3.4870006419659521</v>
      </c>
      <c r="F204" s="82">
        <v>3.4869994457104143</v>
      </c>
      <c r="G204" s="82">
        <v>3.4869990987533335</v>
      </c>
      <c r="H204" s="82">
        <v>3.4870004895353439</v>
      </c>
      <c r="I204" s="82">
        <v>3.4869999081719869</v>
      </c>
      <c r="J204" s="82">
        <v>3.4869997033081148</v>
      </c>
      <c r="K204" s="82">
        <v>3.4870004032258062</v>
      </c>
      <c r="L204" s="82">
        <v>3.4869991765756003</v>
      </c>
      <c r="M204" s="82">
        <v>3.4869985014062146</v>
      </c>
      <c r="N204" s="82">
        <v>3.4869984738243121</v>
      </c>
      <c r="O204" s="82">
        <v>3.4869995644836411</v>
      </c>
      <c r="P204" s="82">
        <v>3.9079995632812139</v>
      </c>
      <c r="Q204" s="82">
        <v>3.9079996484574453</v>
      </c>
      <c r="R204" s="82">
        <v>3.9079985904492256</v>
      </c>
      <c r="S204" s="82">
        <v>3.9079980679200417</v>
      </c>
      <c r="T204" s="82">
        <v>3.9079990436178567</v>
      </c>
      <c r="U204" s="82">
        <v>3.9079999870152764</v>
      </c>
      <c r="V204" s="82">
        <v>3.9079999459280437</v>
      </c>
      <c r="W204" s="82">
        <v>3.9080003246555606</v>
      </c>
      <c r="X204" s="82">
        <v>3.9079992348066392</v>
      </c>
      <c r="Y204" s="82">
        <v>3.9079987533762721</v>
      </c>
      <c r="Z204" s="82">
        <v>3.9079979631794481</v>
      </c>
      <c r="AA204" s="82">
        <v>3.9079979832722098</v>
      </c>
      <c r="AB204" s="82">
        <v>4.5499961748633879</v>
      </c>
      <c r="AC204" s="82">
        <v>4.5499955557246707</v>
      </c>
      <c r="AD204" s="82">
        <v>4.5499965579252022</v>
      </c>
      <c r="AE204" s="82">
        <v>4.9929995136080842</v>
      </c>
      <c r="AF204" s="82">
        <v>4.9929999929921438</v>
      </c>
      <c r="AG204" s="82">
        <v>4.9930031507333528</v>
      </c>
      <c r="AH204" s="82">
        <v>4.9930018769381421</v>
      </c>
      <c r="AI204" s="82">
        <v>4.9930012526209726</v>
      </c>
      <c r="AJ204" s="82">
        <v>4.9930004592874484</v>
      </c>
      <c r="AK204" s="82">
        <v>4.9929978666107084</v>
      </c>
      <c r="AL204" s="82">
        <v>4.9929987520116503</v>
      </c>
      <c r="AM204" s="82">
        <v>4.9929999290327158</v>
      </c>
      <c r="AN204" s="82">
        <v>5.3290003840193112</v>
      </c>
      <c r="AO204" s="82">
        <v>5.3290005534715688</v>
      </c>
      <c r="AP204" s="82">
        <v>5.3290009621552272</v>
      </c>
      <c r="AQ204" s="82">
        <v>5.3290002999904873</v>
      </c>
      <c r="AR204" s="82">
        <v>5.3290000626352745</v>
      </c>
      <c r="AS204" s="82">
        <v>5.3290013827672631</v>
      </c>
      <c r="AT204" s="82">
        <v>5.329001158097431</v>
      </c>
      <c r="AU204" s="82">
        <v>5.3290014577259477</v>
      </c>
      <c r="AV204" s="82">
        <v>5.328999759294514</v>
      </c>
      <c r="AW204" s="82">
        <v>5.3290000422457862</v>
      </c>
      <c r="AX204" s="82">
        <v>5.329000102553584</v>
      </c>
      <c r="AY204" s="82">
        <v>5.3290004085230809</v>
      </c>
      <c r="AZ204" s="82">
        <v>5.456006196598695</v>
      </c>
      <c r="BA204" s="82">
        <v>5.456007347796425</v>
      </c>
      <c r="BB204" s="82">
        <v>5.4560054003881522</v>
      </c>
      <c r="BC204" s="82">
        <v>5.4560059544761232</v>
      </c>
      <c r="BD204" s="82">
        <v>5.4560037878787879</v>
      </c>
      <c r="BE204" s="82">
        <v>5.4560054506101379</v>
      </c>
      <c r="BF204" s="82">
        <v>5.4560069123001913</v>
      </c>
      <c r="BG204" s="82">
        <v>5.4560066071659197</v>
      </c>
      <c r="BH204" s="82">
        <v>5.4560049314585966</v>
      </c>
      <c r="BI204" s="82">
        <v>5.4560034577658598</v>
      </c>
      <c r="BJ204" s="82">
        <v>5.4560047587671132</v>
      </c>
      <c r="BK204" s="82">
        <v>5.4560055470651498</v>
      </c>
      <c r="BL204" s="82">
        <v>5.5940022202395951</v>
      </c>
      <c r="BM204" s="82">
        <v>5.5940019364236182</v>
      </c>
      <c r="BN204" s="82">
        <v>5.5939988558198026</v>
      </c>
      <c r="BO204" s="82">
        <v>5.5940037847577493</v>
      </c>
      <c r="BP204" s="82">
        <v>5.5940001098101657</v>
      </c>
      <c r="BQ204" s="82">
        <v>5.5940015594048971</v>
      </c>
      <c r="BR204" s="82">
        <v>5.594003538641295</v>
      </c>
      <c r="BS204" s="82">
        <v>5.5940016595306847</v>
      </c>
      <c r="BT204" s="82">
        <v>5.5940038425418122</v>
      </c>
      <c r="BU204" s="82">
        <v>5.5940025596120169</v>
      </c>
      <c r="BV204" s="82">
        <v>5.5939992212650269</v>
      </c>
      <c r="BW204" s="82">
        <v>5.5940026818638957</v>
      </c>
      <c r="BX204" s="82">
        <v>5.7399944217422325</v>
      </c>
      <c r="BY204" s="82">
        <v>5.7399938233499466</v>
      </c>
      <c r="BZ204" s="82">
        <v>5.7399949488907502</v>
      </c>
      <c r="CA204" s="82">
        <v>5.7399942531932107</v>
      </c>
      <c r="CB204" s="82">
        <v>5.7399947965037779</v>
      </c>
      <c r="CC204" s="82">
        <v>5.7399936629939283</v>
      </c>
      <c r="CD204" s="82">
        <v>5.7399931411587639</v>
      </c>
      <c r="CE204" s="82">
        <v>5.7399934448347842</v>
      </c>
      <c r="CF204" s="82">
        <v>5.7399933777407384</v>
      </c>
      <c r="CG204" s="82">
        <v>5.7399933845704831</v>
      </c>
      <c r="CH204" s="82">
        <v>5.7399930518026716</v>
      </c>
      <c r="CI204" s="82">
        <v>5.7399935574594085</v>
      </c>
      <c r="CJ204" s="82">
        <v>5.8919970171788405</v>
      </c>
      <c r="CK204" s="82">
        <v>5.8919966214593913</v>
      </c>
      <c r="CL204" s="82">
        <v>5.8919980134201335</v>
      </c>
      <c r="CM204" s="82">
        <v>5.8919970691944865</v>
      </c>
      <c r="CN204" s="82">
        <v>5.8919958313974501</v>
      </c>
      <c r="CO204" s="82">
        <v>5.8919946144883601</v>
      </c>
      <c r="CP204" s="82">
        <v>5.8919972074944811</v>
      </c>
      <c r="CQ204" s="82">
        <v>5.8919952684852248</v>
      </c>
      <c r="CR204" s="82">
        <v>5.8919962832162742</v>
      </c>
      <c r="CS204" s="82">
        <v>5.8919968324520395</v>
      </c>
      <c r="CT204" s="82">
        <v>5.8919956627802641</v>
      </c>
      <c r="CU204" s="82">
        <v>5.8919962321303236</v>
      </c>
      <c r="CV204" s="82">
        <v>6.0499919674248179</v>
      </c>
      <c r="CW204" s="82">
        <v>6.0499910030363306</v>
      </c>
      <c r="CX204" s="82">
        <v>6.0499906434207658</v>
      </c>
      <c r="CY204" s="82">
        <v>6.0499921960768752</v>
      </c>
      <c r="CZ204" s="82">
        <v>6.049992414960033</v>
      </c>
      <c r="DA204" s="82">
        <v>6.049991965332385</v>
      </c>
      <c r="DB204" s="82">
        <v>6.0499923309991077</v>
      </c>
      <c r="DC204" s="82">
        <v>6.0499923691116528</v>
      </c>
      <c r="DD204" s="82">
        <v>6.0499928398878469</v>
      </c>
      <c r="DE204" s="82">
        <v>6.0499926759989302</v>
      </c>
      <c r="DF204" s="82">
        <v>6.0499921606698681</v>
      </c>
      <c r="DG204" s="82">
        <v>6.0499915578568215</v>
      </c>
      <c r="DH204" s="82">
        <v>6.214009459851134</v>
      </c>
      <c r="DI204" s="82">
        <v>6.2140107487442329</v>
      </c>
      <c r="DJ204" s="82">
        <v>6.2140090984492424</v>
      </c>
      <c r="DK204" s="82">
        <v>6.2140057675541547</v>
      </c>
      <c r="DL204" s="82">
        <v>6.2140097202188347</v>
      </c>
      <c r="DM204" s="82">
        <v>6.214009824505804</v>
      </c>
      <c r="DN204" s="82">
        <v>6.2140101046371718</v>
      </c>
      <c r="DO204" s="82">
        <v>6.2140101175827178</v>
      </c>
      <c r="DP204" s="82">
        <v>6.214009866008035</v>
      </c>
      <c r="DQ204" s="82">
        <v>6.2140090590873571</v>
      </c>
      <c r="DR204" s="82">
        <v>6.2140096633877109</v>
      </c>
      <c r="DS204" s="82">
        <v>6.2140101618366579</v>
      </c>
      <c r="DT204" s="82">
        <v>6.3829972978333087</v>
      </c>
      <c r="DU204" s="82">
        <v>6.382998736072758</v>
      </c>
      <c r="DV204" s="82">
        <v>6.3829999684731549</v>
      </c>
      <c r="DW204" s="82">
        <v>6.3829996922706416</v>
      </c>
      <c r="DX204" s="82">
        <v>6.3829999089715077</v>
      </c>
      <c r="DY204" s="82">
        <v>6.3830004796290867</v>
      </c>
      <c r="DZ204" s="82">
        <v>6.382997657346162</v>
      </c>
      <c r="EA204" s="82">
        <v>6.3829998677973148</v>
      </c>
      <c r="EB204" s="82">
        <v>6.3829993136582024</v>
      </c>
      <c r="EC204" s="82">
        <v>6.3829995796281329</v>
      </c>
      <c r="ED204" s="82">
        <v>6.382999804992199</v>
      </c>
      <c r="EE204" s="82">
        <v>6.3829978963232756</v>
      </c>
      <c r="EF204" s="82">
        <v>6.556005251847127</v>
      </c>
      <c r="EG204" s="82">
        <v>6.5560051420054481</v>
      </c>
      <c r="EH204" s="82">
        <v>6.5559976865240017</v>
      </c>
      <c r="EI204" s="82">
        <v>6.556001373358197</v>
      </c>
      <c r="EJ204" s="82">
        <v>6.5560054724909609</v>
      </c>
      <c r="EK204" s="82">
        <v>6.5560059925194061</v>
      </c>
      <c r="EL204" s="82">
        <v>6.5560060404408773</v>
      </c>
      <c r="EM204" s="82">
        <v>6.5560056838499614</v>
      </c>
      <c r="EN204" s="82">
        <v>6.556006969142107</v>
      </c>
      <c r="EO204" s="82">
        <v>6.5560037262500082</v>
      </c>
      <c r="EP204" s="82">
        <v>6.5560033021964808</v>
      </c>
      <c r="EQ204" s="82">
        <v>6.556005168346692</v>
      </c>
      <c r="ER204" s="82">
        <v>6.7370060979034943</v>
      </c>
      <c r="ES204" s="82">
        <v>6.7370059602832173</v>
      </c>
      <c r="ET204" s="82">
        <v>6.7370052844935318</v>
      </c>
      <c r="EU204" s="82">
        <v>6.7370022426095817</v>
      </c>
      <c r="EV204" s="82">
        <v>6.7370047932153563</v>
      </c>
      <c r="EW204" s="82">
        <v>6.7370038654023059</v>
      </c>
      <c r="EX204" s="82">
        <v>6.7370056822132183</v>
      </c>
      <c r="EY204" s="82">
        <v>6.7370066080408355</v>
      </c>
      <c r="EZ204" s="82">
        <v>6.7370041409613739</v>
      </c>
      <c r="FA204" s="82">
        <v>6.7370049261724878</v>
      </c>
      <c r="FB204" s="82">
        <v>6.7370062611923718</v>
      </c>
      <c r="FC204" s="82">
        <v>6.7370056714106763</v>
      </c>
      <c r="FD204" s="82">
        <v>6.9239925334969827</v>
      </c>
      <c r="FE204" s="82">
        <v>6.9239915999954516</v>
      </c>
      <c r="FF204" s="82">
        <v>6.9239933599143617</v>
      </c>
      <c r="FG204" s="82">
        <v>6.923993169926475</v>
      </c>
      <c r="FH204" s="82">
        <v>6.9239928698752227</v>
      </c>
      <c r="FI204" s="82">
        <v>6.9239920484362134</v>
      </c>
      <c r="FJ204" s="82">
        <v>6.9239917432482514</v>
      </c>
      <c r="FK204" s="82">
        <v>6.9239909419590591</v>
      </c>
      <c r="FL204" s="82">
        <v>6.9239933069626751</v>
      </c>
      <c r="FM204" s="82">
        <v>6.9239928005475271</v>
      </c>
      <c r="FN204" s="82">
        <v>6.9239925704790384</v>
      </c>
      <c r="FO204" s="82">
        <v>6.9239923234358356</v>
      </c>
      <c r="FP204" s="82">
        <v>7.1189985348840228</v>
      </c>
      <c r="FQ204" s="82">
        <v>7.1189980584516839</v>
      </c>
      <c r="FR204" s="82">
        <v>7.1189998168641928</v>
      </c>
      <c r="FS204" s="82">
        <v>7.119000047903536</v>
      </c>
      <c r="FT204" s="82">
        <v>7.1190003210530541</v>
      </c>
      <c r="FU204" s="82">
        <v>7.1190009291140628</v>
      </c>
      <c r="FV204" s="82">
        <v>7.1189968773889278</v>
      </c>
      <c r="FW204" s="82">
        <v>7.1189979125896929</v>
      </c>
      <c r="FX204" s="82">
        <v>7.1190019524759052</v>
      </c>
      <c r="FY204" s="82">
        <v>7.1189992324890712</v>
      </c>
      <c r="FZ204" s="82">
        <v>7.1189990831033425</v>
      </c>
      <c r="GA204" s="82">
        <v>7.1189983074319123</v>
      </c>
    </row>
    <row r="205" spans="2:183">
      <c r="B205" s="96" t="s">
        <v>7</v>
      </c>
      <c r="C205" s="166" t="s">
        <v>40</v>
      </c>
      <c r="D205" s="175">
        <v>1.25</v>
      </c>
      <c r="E205" s="176">
        <v>1.25</v>
      </c>
      <c r="F205" s="176">
        <v>1.88</v>
      </c>
      <c r="G205" s="176">
        <v>1.25</v>
      </c>
      <c r="H205" s="176">
        <v>2.5</v>
      </c>
      <c r="I205" s="176">
        <v>1.25</v>
      </c>
      <c r="J205" s="176">
        <v>1.25</v>
      </c>
      <c r="K205" s="176">
        <v>1.88</v>
      </c>
      <c r="L205" s="176">
        <v>1.25</v>
      </c>
      <c r="M205" s="176">
        <v>1.88</v>
      </c>
      <c r="N205" s="176">
        <v>1.25</v>
      </c>
      <c r="O205" s="176">
        <v>3.12</v>
      </c>
      <c r="P205" s="176">
        <v>1.88</v>
      </c>
      <c r="Q205" s="176">
        <v>1.25</v>
      </c>
      <c r="R205" s="176">
        <v>0.62</v>
      </c>
      <c r="S205" s="176">
        <v>2.25</v>
      </c>
      <c r="T205" s="176">
        <v>1.25</v>
      </c>
      <c r="U205" s="176">
        <v>1.25</v>
      </c>
      <c r="V205" s="176">
        <v>1.88</v>
      </c>
      <c r="W205" s="176">
        <v>1.25</v>
      </c>
      <c r="X205" s="176">
        <v>1.25</v>
      </c>
      <c r="Y205" s="176">
        <v>1.25</v>
      </c>
      <c r="Z205" s="176">
        <v>1.25</v>
      </c>
      <c r="AA205" s="176">
        <v>1.25</v>
      </c>
      <c r="AB205" s="176">
        <v>1.88</v>
      </c>
      <c r="AC205" s="176">
        <v>1.25</v>
      </c>
      <c r="AD205" s="176">
        <v>1.88</v>
      </c>
      <c r="AE205" s="176">
        <v>1.25</v>
      </c>
      <c r="AF205" s="176">
        <v>1.88</v>
      </c>
      <c r="AG205" s="176">
        <v>1.25</v>
      </c>
      <c r="AH205" s="176">
        <v>1.88</v>
      </c>
      <c r="AI205" s="176">
        <v>1.88</v>
      </c>
      <c r="AJ205" s="176">
        <v>1.25</v>
      </c>
      <c r="AK205" s="176">
        <v>1.25</v>
      </c>
      <c r="AL205" s="176">
        <v>1.25</v>
      </c>
      <c r="AM205" s="176">
        <v>1.25</v>
      </c>
      <c r="AN205" s="176">
        <v>1.88</v>
      </c>
      <c r="AO205" s="176">
        <v>1.25</v>
      </c>
      <c r="AP205" s="176">
        <v>0.62</v>
      </c>
      <c r="AQ205" s="176">
        <v>1.62</v>
      </c>
      <c r="AR205" s="176">
        <v>1.25</v>
      </c>
      <c r="AS205" s="176">
        <v>1.25</v>
      </c>
      <c r="AT205" s="176">
        <v>1.88</v>
      </c>
      <c r="AU205" s="176">
        <v>1.25</v>
      </c>
      <c r="AV205" s="176">
        <v>1.88</v>
      </c>
      <c r="AW205" s="176">
        <v>1.88</v>
      </c>
      <c r="AX205" s="176">
        <v>1.88</v>
      </c>
      <c r="AY205" s="176">
        <v>1.25</v>
      </c>
      <c r="AZ205" s="176">
        <v>1.25</v>
      </c>
      <c r="BA205" s="176">
        <v>1.25</v>
      </c>
      <c r="BB205" s="176">
        <v>1.25</v>
      </c>
      <c r="BC205" s="176">
        <v>1.88</v>
      </c>
      <c r="BD205" s="176">
        <v>2.25</v>
      </c>
      <c r="BE205" s="176">
        <v>1.88</v>
      </c>
      <c r="BF205" s="176">
        <v>1.25</v>
      </c>
      <c r="BG205" s="176">
        <v>1.88</v>
      </c>
      <c r="BH205" s="176">
        <v>1.25</v>
      </c>
      <c r="BI205" s="176">
        <v>2.25</v>
      </c>
      <c r="BJ205" s="176">
        <v>1.88</v>
      </c>
      <c r="BK205" s="176">
        <v>1.25</v>
      </c>
      <c r="BL205" s="176">
        <v>1.25</v>
      </c>
      <c r="BM205" s="176">
        <v>1.88</v>
      </c>
      <c r="BN205" s="176">
        <v>0.62</v>
      </c>
      <c r="BO205" s="176">
        <v>2.25</v>
      </c>
      <c r="BP205" s="176">
        <v>1.88</v>
      </c>
      <c r="BQ205" s="176">
        <v>1.88</v>
      </c>
      <c r="BR205" s="176">
        <v>1.88</v>
      </c>
      <c r="BS205" s="176">
        <v>2.5</v>
      </c>
      <c r="BT205" s="176">
        <v>1.88</v>
      </c>
      <c r="BU205" s="176">
        <v>1.25</v>
      </c>
      <c r="BV205" s="176">
        <v>1.25</v>
      </c>
      <c r="BW205" s="176">
        <v>1.88</v>
      </c>
      <c r="BX205" s="176">
        <v>1.88</v>
      </c>
      <c r="BY205" s="176">
        <v>1.88</v>
      </c>
      <c r="BZ205" s="176">
        <v>1.25</v>
      </c>
      <c r="CA205" s="176">
        <v>1.25</v>
      </c>
      <c r="CB205" s="176">
        <v>1.25</v>
      </c>
      <c r="CC205" s="176">
        <v>2.88</v>
      </c>
      <c r="CD205" s="176">
        <v>1.25</v>
      </c>
      <c r="CE205" s="176">
        <v>1.88</v>
      </c>
      <c r="CF205" s="176">
        <v>1.25</v>
      </c>
      <c r="CG205" s="176">
        <v>1.88</v>
      </c>
      <c r="CH205" s="176">
        <v>1.25</v>
      </c>
      <c r="CI205" s="176">
        <v>1.88</v>
      </c>
      <c r="CJ205" s="176">
        <v>2.5</v>
      </c>
      <c r="CK205" s="176">
        <v>1.25</v>
      </c>
      <c r="CL205" s="176">
        <v>1.25</v>
      </c>
      <c r="CM205" s="176">
        <v>1.62</v>
      </c>
      <c r="CN205" s="176">
        <v>1.25</v>
      </c>
      <c r="CO205" s="176">
        <v>1.25</v>
      </c>
      <c r="CP205" s="176">
        <v>1.88</v>
      </c>
      <c r="CQ205" s="176">
        <v>2.5</v>
      </c>
      <c r="CR205" s="176">
        <v>1.25</v>
      </c>
      <c r="CS205" s="176">
        <v>1.88</v>
      </c>
      <c r="CT205" s="176">
        <v>1.25</v>
      </c>
      <c r="CU205" s="176">
        <v>1.25</v>
      </c>
      <c r="CV205" s="176">
        <v>1.88</v>
      </c>
      <c r="CW205" s="176">
        <v>1.25</v>
      </c>
      <c r="CX205" s="176">
        <v>1.88</v>
      </c>
      <c r="CY205" s="176">
        <v>1.88</v>
      </c>
      <c r="CZ205" s="176">
        <v>1.25</v>
      </c>
      <c r="DA205" s="176">
        <v>1.25</v>
      </c>
      <c r="DB205" s="176">
        <v>1.25</v>
      </c>
      <c r="DC205" s="176">
        <v>1.25</v>
      </c>
      <c r="DD205" s="176">
        <v>1.25</v>
      </c>
      <c r="DE205" s="176">
        <v>1.25</v>
      </c>
      <c r="DF205" s="176">
        <v>1.88</v>
      </c>
      <c r="DG205" s="176">
        <v>1.88</v>
      </c>
      <c r="DH205" s="176">
        <v>1.25</v>
      </c>
      <c r="DI205" s="176">
        <v>1.88</v>
      </c>
      <c r="DJ205" s="176">
        <v>1.25</v>
      </c>
      <c r="DK205" s="176">
        <v>1.62</v>
      </c>
      <c r="DL205" s="176">
        <v>1.88</v>
      </c>
      <c r="DM205" s="176">
        <v>1.25</v>
      </c>
      <c r="DN205" s="176">
        <v>1.88</v>
      </c>
      <c r="DO205" s="176">
        <v>1.25</v>
      </c>
      <c r="DP205" s="176">
        <v>1.25</v>
      </c>
      <c r="DQ205" s="176">
        <v>1.88</v>
      </c>
      <c r="DR205" s="176">
        <v>1.25</v>
      </c>
      <c r="DS205" s="176">
        <v>1.25</v>
      </c>
      <c r="DT205" s="176">
        <v>1.25</v>
      </c>
      <c r="DU205" s="176">
        <v>1.88</v>
      </c>
      <c r="DV205" s="176">
        <v>1.88</v>
      </c>
      <c r="DW205" s="176">
        <v>1.25</v>
      </c>
      <c r="DX205" s="176">
        <v>1.25</v>
      </c>
      <c r="DY205" s="176">
        <v>1.25</v>
      </c>
      <c r="DZ205" s="176">
        <v>1.25</v>
      </c>
      <c r="EA205" s="176">
        <v>1.25</v>
      </c>
      <c r="EB205" s="176">
        <v>1.25</v>
      </c>
      <c r="EC205" s="176">
        <v>1.88</v>
      </c>
      <c r="ED205" s="176">
        <v>1.88</v>
      </c>
      <c r="EE205" s="176">
        <v>1.88</v>
      </c>
      <c r="EF205" s="176">
        <v>1.88</v>
      </c>
      <c r="EG205" s="176">
        <v>1.88</v>
      </c>
      <c r="EH205" s="176">
        <v>0</v>
      </c>
      <c r="EI205" s="176">
        <v>1.62</v>
      </c>
      <c r="EJ205" s="176">
        <v>1.25</v>
      </c>
      <c r="EK205" s="176">
        <v>2.5</v>
      </c>
      <c r="EL205" s="176">
        <v>1.88</v>
      </c>
      <c r="EM205" s="176">
        <v>1.25</v>
      </c>
      <c r="EN205" s="176">
        <v>1.25</v>
      </c>
      <c r="EO205" s="176">
        <v>1.88</v>
      </c>
      <c r="EP205" s="176">
        <v>1.88</v>
      </c>
      <c r="EQ205" s="176">
        <v>1.25</v>
      </c>
      <c r="ER205" s="176">
        <v>1.25</v>
      </c>
      <c r="ES205" s="176">
        <v>1.88</v>
      </c>
      <c r="ET205" s="176">
        <v>1.88</v>
      </c>
      <c r="EU205" s="176">
        <v>1.88</v>
      </c>
      <c r="EV205" s="176">
        <v>1.25</v>
      </c>
      <c r="EW205" s="176">
        <v>1.88</v>
      </c>
      <c r="EX205" s="176">
        <v>1.25</v>
      </c>
      <c r="EY205" s="176">
        <v>1.88</v>
      </c>
      <c r="EZ205" s="176">
        <v>1.25</v>
      </c>
      <c r="FA205" s="176">
        <v>1.25</v>
      </c>
      <c r="FB205" s="176">
        <v>1.25</v>
      </c>
      <c r="FC205" s="176">
        <v>1.25</v>
      </c>
      <c r="FD205" s="176">
        <v>1.25</v>
      </c>
      <c r="FE205" s="176">
        <v>1.88</v>
      </c>
      <c r="FF205" s="176">
        <v>1.25</v>
      </c>
      <c r="FG205" s="176">
        <v>2.25</v>
      </c>
      <c r="FH205" s="176">
        <v>1.25</v>
      </c>
      <c r="FI205" s="176">
        <v>1.25</v>
      </c>
      <c r="FJ205" s="176">
        <v>1.25</v>
      </c>
      <c r="FK205" s="176">
        <v>1.25</v>
      </c>
      <c r="FL205" s="176">
        <v>1.25</v>
      </c>
      <c r="FM205" s="176">
        <v>2.25</v>
      </c>
      <c r="FN205" s="176">
        <v>1.88</v>
      </c>
      <c r="FO205" s="176">
        <v>1.88</v>
      </c>
      <c r="FP205" s="176">
        <v>1.25</v>
      </c>
      <c r="FQ205" s="176">
        <v>1.25</v>
      </c>
      <c r="FR205" s="176">
        <v>2.5</v>
      </c>
      <c r="FS205" s="176">
        <v>1.25</v>
      </c>
      <c r="FT205" s="176">
        <v>1.88</v>
      </c>
      <c r="FU205" s="176">
        <v>1.88</v>
      </c>
      <c r="FV205" s="176">
        <v>1.25</v>
      </c>
      <c r="FW205" s="176">
        <v>1.25</v>
      </c>
      <c r="FX205" s="176">
        <v>1.25</v>
      </c>
      <c r="FY205" s="176">
        <v>1.25</v>
      </c>
      <c r="FZ205" s="176">
        <v>1.25</v>
      </c>
      <c r="GA205" s="176">
        <v>1.25</v>
      </c>
    </row>
    <row r="206" spans="2:183">
      <c r="B206" s="96" t="s">
        <v>7</v>
      </c>
      <c r="C206" s="166" t="s">
        <v>41</v>
      </c>
      <c r="D206" s="175">
        <v>720</v>
      </c>
      <c r="E206" s="176">
        <v>651</v>
      </c>
      <c r="F206" s="176">
        <v>720</v>
      </c>
      <c r="G206" s="176">
        <v>697</v>
      </c>
      <c r="H206" s="176">
        <v>720</v>
      </c>
      <c r="I206" s="176">
        <v>697</v>
      </c>
      <c r="J206" s="176">
        <v>720</v>
      </c>
      <c r="K206" s="176">
        <v>720</v>
      </c>
      <c r="L206" s="176">
        <v>697</v>
      </c>
      <c r="M206" s="176">
        <v>720</v>
      </c>
      <c r="N206" s="176">
        <v>697</v>
      </c>
      <c r="O206" s="176">
        <v>720</v>
      </c>
      <c r="P206" s="176">
        <v>720</v>
      </c>
      <c r="Q206" s="176">
        <v>651</v>
      </c>
      <c r="R206" s="176">
        <v>326</v>
      </c>
      <c r="S206" s="176">
        <v>535</v>
      </c>
      <c r="T206" s="176">
        <v>720</v>
      </c>
      <c r="U206" s="176">
        <v>697</v>
      </c>
      <c r="V206" s="176">
        <v>720</v>
      </c>
      <c r="W206" s="176">
        <v>720</v>
      </c>
      <c r="X206" s="176">
        <v>697</v>
      </c>
      <c r="Y206" s="176">
        <v>720</v>
      </c>
      <c r="Z206" s="176">
        <v>697</v>
      </c>
      <c r="AA206" s="176">
        <v>720</v>
      </c>
      <c r="AB206" s="176">
        <v>720</v>
      </c>
      <c r="AC206" s="176">
        <v>651</v>
      </c>
      <c r="AD206" s="176">
        <v>720</v>
      </c>
      <c r="AE206" s="176">
        <v>697</v>
      </c>
      <c r="AF206" s="176">
        <v>720</v>
      </c>
      <c r="AG206" s="176">
        <v>697</v>
      </c>
      <c r="AH206" s="176">
        <v>720</v>
      </c>
      <c r="AI206" s="176">
        <v>720</v>
      </c>
      <c r="AJ206" s="176">
        <v>697</v>
      </c>
      <c r="AK206" s="176">
        <v>720</v>
      </c>
      <c r="AL206" s="176">
        <v>697</v>
      </c>
      <c r="AM206" s="176">
        <v>720</v>
      </c>
      <c r="AN206" s="176">
        <v>720</v>
      </c>
      <c r="AO206" s="176">
        <v>674</v>
      </c>
      <c r="AP206" s="176">
        <v>93</v>
      </c>
      <c r="AQ206" s="176">
        <v>70</v>
      </c>
      <c r="AR206" s="176">
        <v>720</v>
      </c>
      <c r="AS206" s="176">
        <v>697</v>
      </c>
      <c r="AT206" s="176">
        <v>720</v>
      </c>
      <c r="AU206" s="176">
        <v>720</v>
      </c>
      <c r="AV206" s="176">
        <v>697</v>
      </c>
      <c r="AW206" s="176">
        <v>720</v>
      </c>
      <c r="AX206" s="176">
        <v>697</v>
      </c>
      <c r="AY206" s="176">
        <v>720</v>
      </c>
      <c r="AZ206" s="176">
        <v>720</v>
      </c>
      <c r="BA206" s="176">
        <v>651</v>
      </c>
      <c r="BB206" s="176">
        <v>720</v>
      </c>
      <c r="BC206" s="176">
        <v>697</v>
      </c>
      <c r="BD206" s="176">
        <v>720</v>
      </c>
      <c r="BE206" s="176">
        <v>697</v>
      </c>
      <c r="BF206" s="176">
        <v>720</v>
      </c>
      <c r="BG206" s="176">
        <v>720</v>
      </c>
      <c r="BH206" s="176">
        <v>697</v>
      </c>
      <c r="BI206" s="176">
        <v>720</v>
      </c>
      <c r="BJ206" s="176">
        <v>697</v>
      </c>
      <c r="BK206" s="176">
        <v>720</v>
      </c>
      <c r="BL206" s="176">
        <v>720</v>
      </c>
      <c r="BM206" s="176">
        <v>651</v>
      </c>
      <c r="BN206" s="176">
        <v>372</v>
      </c>
      <c r="BO206" s="176">
        <v>558</v>
      </c>
      <c r="BP206" s="176">
        <v>720</v>
      </c>
      <c r="BQ206" s="176">
        <v>697</v>
      </c>
      <c r="BR206" s="176">
        <v>720</v>
      </c>
      <c r="BS206" s="176">
        <v>720</v>
      </c>
      <c r="BT206" s="176">
        <v>697</v>
      </c>
      <c r="BU206" s="176">
        <v>720</v>
      </c>
      <c r="BV206" s="176">
        <v>697</v>
      </c>
      <c r="BW206" s="176">
        <v>720</v>
      </c>
      <c r="BX206" s="176">
        <v>720</v>
      </c>
      <c r="BY206" s="176">
        <v>651</v>
      </c>
      <c r="BZ206" s="176">
        <v>720</v>
      </c>
      <c r="CA206" s="176">
        <v>697</v>
      </c>
      <c r="CB206" s="176">
        <v>720</v>
      </c>
      <c r="CC206" s="176">
        <v>697</v>
      </c>
      <c r="CD206" s="176">
        <v>720</v>
      </c>
      <c r="CE206" s="176">
        <v>720</v>
      </c>
      <c r="CF206" s="176">
        <v>697</v>
      </c>
      <c r="CG206" s="176">
        <v>720</v>
      </c>
      <c r="CH206" s="176">
        <v>697</v>
      </c>
      <c r="CI206" s="176">
        <v>720</v>
      </c>
      <c r="CJ206" s="176">
        <v>720</v>
      </c>
      <c r="CK206" s="176">
        <v>674</v>
      </c>
      <c r="CL206" s="176">
        <v>627</v>
      </c>
      <c r="CM206" s="176">
        <v>302</v>
      </c>
      <c r="CN206" s="176">
        <v>720</v>
      </c>
      <c r="CO206" s="176">
        <v>697</v>
      </c>
      <c r="CP206" s="176">
        <v>720</v>
      </c>
      <c r="CQ206" s="176">
        <v>720</v>
      </c>
      <c r="CR206" s="176">
        <v>697</v>
      </c>
      <c r="CS206" s="176">
        <v>720</v>
      </c>
      <c r="CT206" s="176">
        <v>697</v>
      </c>
      <c r="CU206" s="176">
        <v>720</v>
      </c>
      <c r="CV206" s="176">
        <v>720</v>
      </c>
      <c r="CW206" s="176">
        <v>651</v>
      </c>
      <c r="CX206" s="176">
        <v>720</v>
      </c>
      <c r="CY206" s="176">
        <v>697</v>
      </c>
      <c r="CZ206" s="176">
        <v>720</v>
      </c>
      <c r="DA206" s="176">
        <v>697</v>
      </c>
      <c r="DB206" s="176">
        <v>720</v>
      </c>
      <c r="DC206" s="176">
        <v>720</v>
      </c>
      <c r="DD206" s="176">
        <v>697</v>
      </c>
      <c r="DE206" s="176">
        <v>720</v>
      </c>
      <c r="DF206" s="176">
        <v>697</v>
      </c>
      <c r="DG206" s="176">
        <v>720</v>
      </c>
      <c r="DH206" s="176">
        <v>720</v>
      </c>
      <c r="DI206" s="176">
        <v>651</v>
      </c>
      <c r="DJ206" s="176">
        <v>720</v>
      </c>
      <c r="DK206" s="176">
        <v>209</v>
      </c>
      <c r="DL206" s="176">
        <v>720</v>
      </c>
      <c r="DM206" s="176">
        <v>697</v>
      </c>
      <c r="DN206" s="176">
        <v>720</v>
      </c>
      <c r="DO206" s="176">
        <v>720</v>
      </c>
      <c r="DP206" s="176">
        <v>697</v>
      </c>
      <c r="DQ206" s="176">
        <v>720</v>
      </c>
      <c r="DR206" s="176">
        <v>697</v>
      </c>
      <c r="DS206" s="176">
        <v>720</v>
      </c>
      <c r="DT206" s="176">
        <v>720</v>
      </c>
      <c r="DU206" s="176">
        <v>651</v>
      </c>
      <c r="DV206" s="176">
        <v>720</v>
      </c>
      <c r="DW206" s="176">
        <v>697</v>
      </c>
      <c r="DX206" s="176">
        <v>720</v>
      </c>
      <c r="DY206" s="176">
        <v>697</v>
      </c>
      <c r="DZ206" s="176">
        <v>720</v>
      </c>
      <c r="EA206" s="176">
        <v>720</v>
      </c>
      <c r="EB206" s="176">
        <v>697</v>
      </c>
      <c r="EC206" s="176">
        <v>720</v>
      </c>
      <c r="ED206" s="176">
        <v>697</v>
      </c>
      <c r="EE206" s="176">
        <v>720</v>
      </c>
      <c r="EF206" s="176">
        <v>720</v>
      </c>
      <c r="EG206" s="176">
        <v>674</v>
      </c>
      <c r="EH206" s="176">
        <v>24</v>
      </c>
      <c r="EI206" s="176">
        <v>140</v>
      </c>
      <c r="EJ206" s="176">
        <v>720</v>
      </c>
      <c r="EK206" s="176">
        <v>697</v>
      </c>
      <c r="EL206" s="176">
        <v>720</v>
      </c>
      <c r="EM206" s="176">
        <v>720</v>
      </c>
      <c r="EN206" s="176">
        <v>697</v>
      </c>
      <c r="EO206" s="176">
        <v>720</v>
      </c>
      <c r="EP206" s="176">
        <v>697</v>
      </c>
      <c r="EQ206" s="176">
        <v>720</v>
      </c>
      <c r="ER206" s="176">
        <v>720</v>
      </c>
      <c r="ES206" s="176">
        <v>651</v>
      </c>
      <c r="ET206" s="176">
        <v>720</v>
      </c>
      <c r="EU206" s="176">
        <v>697</v>
      </c>
      <c r="EV206" s="176">
        <v>720</v>
      </c>
      <c r="EW206" s="176">
        <v>697</v>
      </c>
      <c r="EX206" s="176">
        <v>720</v>
      </c>
      <c r="EY206" s="176">
        <v>720</v>
      </c>
      <c r="EZ206" s="176">
        <v>697</v>
      </c>
      <c r="FA206" s="176">
        <v>720</v>
      </c>
      <c r="FB206" s="176">
        <v>697</v>
      </c>
      <c r="FC206" s="176">
        <v>720</v>
      </c>
      <c r="FD206" s="176">
        <v>720</v>
      </c>
      <c r="FE206" s="176">
        <v>651</v>
      </c>
      <c r="FF206" s="176">
        <v>302</v>
      </c>
      <c r="FG206" s="176">
        <v>627</v>
      </c>
      <c r="FH206" s="176">
        <v>720</v>
      </c>
      <c r="FI206" s="176">
        <v>697</v>
      </c>
      <c r="FJ206" s="176">
        <v>720</v>
      </c>
      <c r="FK206" s="176">
        <v>720</v>
      </c>
      <c r="FL206" s="176">
        <v>697</v>
      </c>
      <c r="FM206" s="176">
        <v>720</v>
      </c>
      <c r="FN206" s="176">
        <v>697</v>
      </c>
      <c r="FO206" s="176">
        <v>720</v>
      </c>
      <c r="FP206" s="176">
        <v>720</v>
      </c>
      <c r="FQ206" s="176">
        <v>651</v>
      </c>
      <c r="FR206" s="176">
        <v>720</v>
      </c>
      <c r="FS206" s="176">
        <v>697</v>
      </c>
      <c r="FT206" s="176">
        <v>720</v>
      </c>
      <c r="FU206" s="176">
        <v>697</v>
      </c>
      <c r="FV206" s="176">
        <v>720</v>
      </c>
      <c r="FW206" s="176">
        <v>720</v>
      </c>
      <c r="FX206" s="176">
        <v>697</v>
      </c>
      <c r="FY206" s="176">
        <v>720</v>
      </c>
      <c r="FZ206" s="176">
        <v>697</v>
      </c>
      <c r="GA206" s="176">
        <v>720</v>
      </c>
    </row>
    <row r="207" spans="2:183">
      <c r="B207" s="96" t="s">
        <v>7</v>
      </c>
      <c r="C207" s="166" t="s">
        <v>272</v>
      </c>
      <c r="D207" s="88">
        <v>2162.5</v>
      </c>
      <c r="E207" s="89">
        <v>2162.5</v>
      </c>
      <c r="F207" s="89">
        <v>3243.75</v>
      </c>
      <c r="G207" s="89">
        <v>2162.5</v>
      </c>
      <c r="H207" s="89">
        <v>4325</v>
      </c>
      <c r="I207" s="89">
        <v>2162.5</v>
      </c>
      <c r="J207" s="89">
        <v>2162.5</v>
      </c>
      <c r="K207" s="89">
        <v>3243.75</v>
      </c>
      <c r="L207" s="89">
        <v>2162.5</v>
      </c>
      <c r="M207" s="89">
        <v>3243.75</v>
      </c>
      <c r="N207" s="89">
        <v>2162.5</v>
      </c>
      <c r="O207" s="89">
        <v>5406.25</v>
      </c>
      <c r="P207" s="89">
        <v>3243.75</v>
      </c>
      <c r="Q207" s="89">
        <v>2162.5</v>
      </c>
      <c r="R207" s="89">
        <v>1081.25</v>
      </c>
      <c r="S207" s="89">
        <v>3892.5</v>
      </c>
      <c r="T207" s="89">
        <v>2162.5</v>
      </c>
      <c r="U207" s="89">
        <v>2162.5</v>
      </c>
      <c r="V207" s="89">
        <v>3243.75</v>
      </c>
      <c r="W207" s="89">
        <v>2162.5</v>
      </c>
      <c r="X207" s="89">
        <v>2162.5</v>
      </c>
      <c r="Y207" s="89">
        <v>2162.5</v>
      </c>
      <c r="Z207" s="89">
        <v>2162.5</v>
      </c>
      <c r="AA207" s="89">
        <v>2162.5</v>
      </c>
      <c r="AB207" s="89">
        <v>3243.75</v>
      </c>
      <c r="AC207" s="89">
        <v>2162.5</v>
      </c>
      <c r="AD207" s="89">
        <v>3243.75</v>
      </c>
      <c r="AE207" s="89">
        <v>2162.5</v>
      </c>
      <c r="AF207" s="89">
        <v>3243.75</v>
      </c>
      <c r="AG207" s="89">
        <v>2162.5</v>
      </c>
      <c r="AH207" s="89">
        <v>3243.75</v>
      </c>
      <c r="AI207" s="89">
        <v>3243.75</v>
      </c>
      <c r="AJ207" s="89">
        <v>2162.5</v>
      </c>
      <c r="AK207" s="89">
        <v>2162.5</v>
      </c>
      <c r="AL207" s="89">
        <v>2162.5</v>
      </c>
      <c r="AM207" s="89">
        <v>2162.5</v>
      </c>
      <c r="AN207" s="89">
        <v>3243.75</v>
      </c>
      <c r="AO207" s="89">
        <v>2162.5</v>
      </c>
      <c r="AP207" s="89">
        <v>1081.25</v>
      </c>
      <c r="AQ207" s="89">
        <v>2811.25</v>
      </c>
      <c r="AR207" s="89">
        <v>2162.5</v>
      </c>
      <c r="AS207" s="89">
        <v>2162.5</v>
      </c>
      <c r="AT207" s="89">
        <v>3243.75</v>
      </c>
      <c r="AU207" s="89">
        <v>2162.5</v>
      </c>
      <c r="AV207" s="89">
        <v>3243.75</v>
      </c>
      <c r="AW207" s="89">
        <v>3243.75</v>
      </c>
      <c r="AX207" s="89">
        <v>3243.75</v>
      </c>
      <c r="AY207" s="89">
        <v>2162.5</v>
      </c>
      <c r="AZ207" s="89">
        <v>2162.5</v>
      </c>
      <c r="BA207" s="89">
        <v>2162.5</v>
      </c>
      <c r="BB207" s="89">
        <v>2162.5</v>
      </c>
      <c r="BC207" s="89">
        <v>3243.75</v>
      </c>
      <c r="BD207" s="89">
        <v>3892.5</v>
      </c>
      <c r="BE207" s="89">
        <v>3243.75</v>
      </c>
      <c r="BF207" s="89">
        <v>2162.5</v>
      </c>
      <c r="BG207" s="89">
        <v>3243.75</v>
      </c>
      <c r="BH207" s="89">
        <v>2162.5</v>
      </c>
      <c r="BI207" s="89">
        <v>3892.5</v>
      </c>
      <c r="BJ207" s="89">
        <v>3243.75</v>
      </c>
      <c r="BK207" s="89">
        <v>2162.5</v>
      </c>
      <c r="BL207" s="89">
        <v>2162.5</v>
      </c>
      <c r="BM207" s="89">
        <v>3243.75</v>
      </c>
      <c r="BN207" s="89">
        <v>1081.25</v>
      </c>
      <c r="BO207" s="89">
        <v>3892.5</v>
      </c>
      <c r="BP207" s="89">
        <v>3243.75</v>
      </c>
      <c r="BQ207" s="89">
        <v>3243.75</v>
      </c>
      <c r="BR207" s="89">
        <v>3243.75</v>
      </c>
      <c r="BS207" s="89">
        <v>4325</v>
      </c>
      <c r="BT207" s="89">
        <v>3243.75</v>
      </c>
      <c r="BU207" s="89">
        <v>2162.5</v>
      </c>
      <c r="BV207" s="89">
        <v>2162.5</v>
      </c>
      <c r="BW207" s="89">
        <v>3243.75</v>
      </c>
      <c r="BX207" s="89">
        <v>3243.75</v>
      </c>
      <c r="BY207" s="89">
        <v>3243.75</v>
      </c>
      <c r="BZ207" s="89">
        <v>2162.5</v>
      </c>
      <c r="CA207" s="89">
        <v>2162.5</v>
      </c>
      <c r="CB207" s="89">
        <v>2162.5</v>
      </c>
      <c r="CC207" s="89">
        <v>4973.75</v>
      </c>
      <c r="CD207" s="89">
        <v>2162.5</v>
      </c>
      <c r="CE207" s="89">
        <v>3243.75</v>
      </c>
      <c r="CF207" s="89">
        <v>2162.5</v>
      </c>
      <c r="CG207" s="89">
        <v>3243.75</v>
      </c>
      <c r="CH207" s="89">
        <v>2162.5</v>
      </c>
      <c r="CI207" s="89">
        <v>3243.75</v>
      </c>
      <c r="CJ207" s="89">
        <v>4325</v>
      </c>
      <c r="CK207" s="89">
        <v>2162.5</v>
      </c>
      <c r="CL207" s="89">
        <v>2162.5</v>
      </c>
      <c r="CM207" s="89">
        <v>2811.25</v>
      </c>
      <c r="CN207" s="89">
        <v>2162.5</v>
      </c>
      <c r="CO207" s="89">
        <v>2162.5</v>
      </c>
      <c r="CP207" s="89">
        <v>3243.75</v>
      </c>
      <c r="CQ207" s="89">
        <v>4325</v>
      </c>
      <c r="CR207" s="89">
        <v>2162.5</v>
      </c>
      <c r="CS207" s="89">
        <v>3243.75</v>
      </c>
      <c r="CT207" s="89">
        <v>2162.5</v>
      </c>
      <c r="CU207" s="89">
        <v>2162.5</v>
      </c>
      <c r="CV207" s="89">
        <v>3243.75</v>
      </c>
      <c r="CW207" s="89">
        <v>2162.5</v>
      </c>
      <c r="CX207" s="89">
        <v>3243.75</v>
      </c>
      <c r="CY207" s="89">
        <v>3243.75</v>
      </c>
      <c r="CZ207" s="89">
        <v>2162.5</v>
      </c>
      <c r="DA207" s="89">
        <v>2162.5</v>
      </c>
      <c r="DB207" s="89">
        <v>2162.5</v>
      </c>
      <c r="DC207" s="89">
        <v>2162.5</v>
      </c>
      <c r="DD207" s="89">
        <v>2162.5</v>
      </c>
      <c r="DE207" s="89">
        <v>2162.5</v>
      </c>
      <c r="DF207" s="89">
        <v>3243.75</v>
      </c>
      <c r="DG207" s="89">
        <v>3243.75</v>
      </c>
      <c r="DH207" s="89">
        <v>2162.5</v>
      </c>
      <c r="DI207" s="89">
        <v>3243.75</v>
      </c>
      <c r="DJ207" s="89">
        <v>2162.5</v>
      </c>
      <c r="DK207" s="89">
        <v>2811.25</v>
      </c>
      <c r="DL207" s="89">
        <v>3243.75</v>
      </c>
      <c r="DM207" s="89">
        <v>2162.5</v>
      </c>
      <c r="DN207" s="89">
        <v>3243.75</v>
      </c>
      <c r="DO207" s="89">
        <v>2162.5</v>
      </c>
      <c r="DP207" s="89">
        <v>2162.5</v>
      </c>
      <c r="DQ207" s="89">
        <v>3243.75</v>
      </c>
      <c r="DR207" s="89">
        <v>2162.5</v>
      </c>
      <c r="DS207" s="89">
        <v>2162.5</v>
      </c>
      <c r="DT207" s="89">
        <v>2162.5</v>
      </c>
      <c r="DU207" s="89">
        <v>3243.75</v>
      </c>
      <c r="DV207" s="89">
        <v>3243.75</v>
      </c>
      <c r="DW207" s="89">
        <v>2162.5</v>
      </c>
      <c r="DX207" s="89">
        <v>2162.5</v>
      </c>
      <c r="DY207" s="89">
        <v>2162.5</v>
      </c>
      <c r="DZ207" s="89">
        <v>2162.5</v>
      </c>
      <c r="EA207" s="89">
        <v>2162.5</v>
      </c>
      <c r="EB207" s="89">
        <v>2162.5</v>
      </c>
      <c r="EC207" s="89">
        <v>3243.75</v>
      </c>
      <c r="ED207" s="89">
        <v>3243.75</v>
      </c>
      <c r="EE207" s="89">
        <v>3243.75</v>
      </c>
      <c r="EF207" s="89">
        <v>3243.75</v>
      </c>
      <c r="EG207" s="89">
        <v>3243.75</v>
      </c>
      <c r="EH207" s="89">
        <v>0</v>
      </c>
      <c r="EI207" s="89">
        <v>2811.25</v>
      </c>
      <c r="EJ207" s="89">
        <v>2162.5</v>
      </c>
      <c r="EK207" s="89">
        <v>4325</v>
      </c>
      <c r="EL207" s="89">
        <v>3243.75</v>
      </c>
      <c r="EM207" s="89">
        <v>2162.5</v>
      </c>
      <c r="EN207" s="89">
        <v>2162.5</v>
      </c>
      <c r="EO207" s="89">
        <v>3243.75</v>
      </c>
      <c r="EP207" s="89">
        <v>3243.75</v>
      </c>
      <c r="EQ207" s="89">
        <v>2162.5</v>
      </c>
      <c r="ER207" s="89">
        <v>2162.5</v>
      </c>
      <c r="ES207" s="89">
        <v>3243.75</v>
      </c>
      <c r="ET207" s="89">
        <v>3243.75</v>
      </c>
      <c r="EU207" s="89">
        <v>3243.75</v>
      </c>
      <c r="EV207" s="89">
        <v>2162.5</v>
      </c>
      <c r="EW207" s="89">
        <v>3243.75</v>
      </c>
      <c r="EX207" s="89">
        <v>2162.5</v>
      </c>
      <c r="EY207" s="89">
        <v>3243.75</v>
      </c>
      <c r="EZ207" s="89">
        <v>2162.5</v>
      </c>
      <c r="FA207" s="89">
        <v>2162.5</v>
      </c>
      <c r="FB207" s="89">
        <v>2162.5</v>
      </c>
      <c r="FC207" s="89">
        <v>2162.5</v>
      </c>
      <c r="FD207" s="89">
        <v>2162.5</v>
      </c>
      <c r="FE207" s="89">
        <v>3243.75</v>
      </c>
      <c r="FF207" s="89">
        <v>2162.5</v>
      </c>
      <c r="FG207" s="89">
        <v>3892.5</v>
      </c>
      <c r="FH207" s="89">
        <v>2162.5</v>
      </c>
      <c r="FI207" s="89">
        <v>2162.5</v>
      </c>
      <c r="FJ207" s="89">
        <v>2162.5</v>
      </c>
      <c r="FK207" s="89">
        <v>2162.5</v>
      </c>
      <c r="FL207" s="89">
        <v>2162.5</v>
      </c>
      <c r="FM207" s="89">
        <v>3892.5</v>
      </c>
      <c r="FN207" s="89">
        <v>3243.75</v>
      </c>
      <c r="FO207" s="89">
        <v>3243.75</v>
      </c>
      <c r="FP207" s="89">
        <v>2162.5</v>
      </c>
      <c r="FQ207" s="89">
        <v>2162.5</v>
      </c>
      <c r="FR207" s="89">
        <v>4325</v>
      </c>
      <c r="FS207" s="89">
        <v>2162.5</v>
      </c>
      <c r="FT207" s="89">
        <v>3243.75</v>
      </c>
      <c r="FU207" s="89">
        <v>3243.75</v>
      </c>
      <c r="FV207" s="89">
        <v>2162.5</v>
      </c>
      <c r="FW207" s="89">
        <v>2162.5</v>
      </c>
      <c r="FX207" s="89">
        <v>2162.5</v>
      </c>
      <c r="FY207" s="89">
        <v>2162.5</v>
      </c>
      <c r="FZ207" s="89">
        <v>2162.5</v>
      </c>
      <c r="GA207" s="89">
        <v>2162.5</v>
      </c>
    </row>
    <row r="208" spans="2:183">
      <c r="B208" s="171" t="s">
        <v>7</v>
      </c>
      <c r="C208" s="177" t="s">
        <v>96</v>
      </c>
      <c r="D208" s="83">
        <v>0.91713564213564214</v>
      </c>
      <c r="E208" s="84">
        <v>0.91848431650274964</v>
      </c>
      <c r="F208" s="84">
        <v>0.87862554112554114</v>
      </c>
      <c r="G208" s="84">
        <v>0.88389933356934802</v>
      </c>
      <c r="H208" s="84">
        <v>0.89659090909090911</v>
      </c>
      <c r="I208" s="84">
        <v>0.87927232977448189</v>
      </c>
      <c r="J208" s="84">
        <v>0.89166666666666672</v>
      </c>
      <c r="K208" s="84">
        <v>0.89466089466089471</v>
      </c>
      <c r="L208" s="84">
        <v>0.8618381809486545</v>
      </c>
      <c r="M208" s="84">
        <v>0.87864959114959118</v>
      </c>
      <c r="N208" s="84">
        <v>0.87496195817573152</v>
      </c>
      <c r="O208" s="84">
        <v>0.88354978354978353</v>
      </c>
      <c r="P208" s="84">
        <v>0.9086519961519961</v>
      </c>
      <c r="Q208" s="84">
        <v>0.90267114861584907</v>
      </c>
      <c r="R208" s="84">
        <v>0.87048575146734664</v>
      </c>
      <c r="S208" s="84">
        <v>0.87110895335194405</v>
      </c>
      <c r="T208" s="84">
        <v>0.88014069264069261</v>
      </c>
      <c r="U208" s="84">
        <v>0.88011688932779331</v>
      </c>
      <c r="V208" s="84">
        <v>0.88955627705627704</v>
      </c>
      <c r="W208" s="84">
        <v>0.88894300144300142</v>
      </c>
      <c r="X208" s="84">
        <v>0.85908053687106778</v>
      </c>
      <c r="Y208" s="84">
        <v>0.86814574314574311</v>
      </c>
      <c r="Z208" s="84">
        <v>0.86600582583365937</v>
      </c>
      <c r="AA208" s="84">
        <v>0.87054473304473301</v>
      </c>
      <c r="AB208" s="84">
        <v>0.88023088023088025</v>
      </c>
      <c r="AC208" s="84">
        <v>0.88952454099919531</v>
      </c>
      <c r="AD208" s="84">
        <v>0.85591630591630596</v>
      </c>
      <c r="AE208" s="84">
        <v>0.85554665325110091</v>
      </c>
      <c r="AF208" s="84">
        <v>0.85796657046657043</v>
      </c>
      <c r="AG208" s="84">
        <v>0.86904904755693857</v>
      </c>
      <c r="AH208" s="84">
        <v>0.88412698412698409</v>
      </c>
      <c r="AI208" s="84">
        <v>0.88318903318903319</v>
      </c>
      <c r="AJ208" s="84">
        <v>0.85194432540200116</v>
      </c>
      <c r="AK208" s="84">
        <v>0.85957792207792205</v>
      </c>
      <c r="AL208" s="84">
        <v>0.85669554739856035</v>
      </c>
      <c r="AM208" s="84">
        <v>0.84722222222222221</v>
      </c>
      <c r="AN208" s="84">
        <v>0.87677970177970177</v>
      </c>
      <c r="AO208" s="84">
        <v>0.88056238519146535</v>
      </c>
      <c r="AP208" s="84">
        <v>0.8708280966345483</v>
      </c>
      <c r="AQ208" s="84">
        <v>0.84521335807050091</v>
      </c>
      <c r="AR208" s="84">
        <v>0.86393097643097638</v>
      </c>
      <c r="AS208" s="84">
        <v>0.86239728707447505</v>
      </c>
      <c r="AT208" s="84">
        <v>0.8773989898989899</v>
      </c>
      <c r="AU208" s="84">
        <v>0.89090909090909087</v>
      </c>
      <c r="AV208" s="84">
        <v>0.85149713987590603</v>
      </c>
      <c r="AW208" s="84">
        <v>0.85393217893217899</v>
      </c>
      <c r="AX208" s="84">
        <v>0.84787617929655235</v>
      </c>
      <c r="AY208" s="84">
        <v>0.83890692640692643</v>
      </c>
      <c r="AZ208" s="84">
        <v>0.88102453102453104</v>
      </c>
      <c r="BA208" s="84">
        <v>0.88415152180129142</v>
      </c>
      <c r="BB208" s="84">
        <v>0.85505050505050506</v>
      </c>
      <c r="BC208" s="84">
        <v>0.84696938642419273</v>
      </c>
      <c r="BD208" s="84">
        <v>0.86349206349206353</v>
      </c>
      <c r="BE208" s="84">
        <v>0.86373263274267575</v>
      </c>
      <c r="BF208" s="84">
        <v>0.87678571428571428</v>
      </c>
      <c r="BG208" s="84">
        <v>0.88451779701779698</v>
      </c>
      <c r="BH208" s="84">
        <v>0.84634829541572731</v>
      </c>
      <c r="BI208" s="84">
        <v>0.85203222703222703</v>
      </c>
      <c r="BJ208" s="84">
        <v>0.84834820846298609</v>
      </c>
      <c r="BK208" s="84">
        <v>0.84978354978354975</v>
      </c>
      <c r="BL208" s="84">
        <v>0.88282227032227034</v>
      </c>
      <c r="BM208" s="84">
        <v>0.89127343214900812</v>
      </c>
      <c r="BN208" s="84">
        <v>0.86247498021691571</v>
      </c>
      <c r="BO208" s="84">
        <v>0.85682477617961494</v>
      </c>
      <c r="BP208" s="84">
        <v>0.87605820105820109</v>
      </c>
      <c r="BQ208" s="84">
        <v>0.88419758147161298</v>
      </c>
      <c r="BR208" s="84">
        <v>0.900523088023088</v>
      </c>
      <c r="BS208" s="84">
        <v>0.90575396825396826</v>
      </c>
      <c r="BT208" s="84">
        <v>0.86636605861856941</v>
      </c>
      <c r="BU208" s="84">
        <v>0.89261664261664264</v>
      </c>
      <c r="BV208" s="84">
        <v>0.89327172110529351</v>
      </c>
      <c r="BW208" s="84">
        <v>0.89676527176527177</v>
      </c>
      <c r="BX208" s="84">
        <v>0.92694805194805197</v>
      </c>
      <c r="BY208" s="84">
        <v>0.93298082869511434</v>
      </c>
      <c r="BZ208" s="84">
        <v>0.9046536796536796</v>
      </c>
      <c r="CA208" s="84">
        <v>0.91345705466221971</v>
      </c>
      <c r="CB208" s="84">
        <v>0.91282467532467537</v>
      </c>
      <c r="CC208" s="84">
        <v>0.91149453129367042</v>
      </c>
      <c r="CD208" s="84">
        <v>0.94673520923520926</v>
      </c>
      <c r="CE208" s="84">
        <v>0.94473304473304476</v>
      </c>
      <c r="CF208" s="84">
        <v>0.92400317998596337</v>
      </c>
      <c r="CG208" s="84">
        <v>0.92703823953823949</v>
      </c>
      <c r="CH208" s="84">
        <v>0.96539901991838861</v>
      </c>
      <c r="CI208" s="84">
        <v>0.97058080808080804</v>
      </c>
      <c r="CJ208" s="84">
        <v>0.97963564213564214</v>
      </c>
      <c r="CK208" s="84">
        <v>0.97639151155471626</v>
      </c>
      <c r="CL208" s="84">
        <v>0.96618267431664562</v>
      </c>
      <c r="CM208" s="84">
        <v>0.93906424701126689</v>
      </c>
      <c r="CN208" s="84">
        <v>0.93174603174603177</v>
      </c>
      <c r="CO208" s="84">
        <v>0.93894041873955802</v>
      </c>
      <c r="CP208" s="84">
        <v>0.95597041847041853</v>
      </c>
      <c r="CQ208" s="84">
        <v>0.95813492063492067</v>
      </c>
      <c r="CR208" s="84">
        <v>0.93912687026029928</v>
      </c>
      <c r="CS208" s="84">
        <v>0.94148629148629148</v>
      </c>
      <c r="CT208" s="84">
        <v>0.965398895700187</v>
      </c>
      <c r="CU208" s="84">
        <v>0.97658730158730156</v>
      </c>
      <c r="CV208" s="84">
        <v>0.97306998556998558</v>
      </c>
      <c r="CW208" s="84">
        <v>0.97526010599743318</v>
      </c>
      <c r="CX208" s="84">
        <v>0.96389490139490142</v>
      </c>
      <c r="CY208" s="84">
        <v>0.93912687026029928</v>
      </c>
      <c r="CZ208" s="84">
        <v>0.92743506493506489</v>
      </c>
      <c r="DA208" s="84">
        <v>0.94307700907413961</v>
      </c>
      <c r="DB208" s="84">
        <v>0.95648148148148149</v>
      </c>
      <c r="DC208" s="84">
        <v>0.96913780663780669</v>
      </c>
      <c r="DD208" s="84">
        <v>0.92815219214071443</v>
      </c>
      <c r="DE208" s="84">
        <v>0.94407166907166906</v>
      </c>
      <c r="DF208" s="84">
        <v>0.96578397212543565</v>
      </c>
      <c r="DG208" s="84">
        <v>0.96147186147186148</v>
      </c>
      <c r="DH208" s="84">
        <v>0.97498196248196245</v>
      </c>
      <c r="DI208" s="84">
        <v>0.97484117009462634</v>
      </c>
      <c r="DJ208" s="84">
        <v>0.95687830687830688</v>
      </c>
      <c r="DK208" s="84">
        <v>0.92655191698253903</v>
      </c>
      <c r="DL208" s="84">
        <v>0.92536075036075038</v>
      </c>
      <c r="DM208" s="84">
        <v>0.94069201960163218</v>
      </c>
      <c r="DN208" s="84">
        <v>0.95441919191919189</v>
      </c>
      <c r="DO208" s="84">
        <v>0.96746031746031746</v>
      </c>
      <c r="DP208" s="84">
        <v>0.92288534038892722</v>
      </c>
      <c r="DQ208" s="84">
        <v>0.94643458393458391</v>
      </c>
      <c r="DR208" s="84">
        <v>0.96665983466557359</v>
      </c>
      <c r="DS208" s="84">
        <v>0.95851370851370854</v>
      </c>
      <c r="DT208" s="84">
        <v>0.97012987012987018</v>
      </c>
      <c r="DU208" s="84">
        <v>0.96806112474315242</v>
      </c>
      <c r="DV208" s="84">
        <v>0.9535533910533911</v>
      </c>
      <c r="DW208" s="84">
        <v>0.92841926127435448</v>
      </c>
      <c r="DX208" s="84">
        <v>0.92471139971139971</v>
      </c>
      <c r="DY208" s="84">
        <v>0.93235697826802566</v>
      </c>
      <c r="DZ208" s="84">
        <v>0.9598845598845599</v>
      </c>
      <c r="EA208" s="84">
        <v>0.95506854256854257</v>
      </c>
      <c r="EB208" s="84">
        <v>0.92302819132087421</v>
      </c>
      <c r="EC208" s="84">
        <v>0.92968374218374217</v>
      </c>
      <c r="ED208" s="84">
        <v>0.95548640742327973</v>
      </c>
      <c r="EE208" s="84">
        <v>0.95746151996151996</v>
      </c>
      <c r="EF208" s="84">
        <v>0.97082130832130831</v>
      </c>
      <c r="EG208" s="84">
        <v>0.96829871414441138</v>
      </c>
      <c r="EH208" s="84">
        <v>0.93560606060606055</v>
      </c>
      <c r="EI208" s="84">
        <v>0.91862090290661724</v>
      </c>
      <c r="EJ208" s="84">
        <v>0.92288961038961037</v>
      </c>
      <c r="EK208" s="84">
        <v>0.92658083188929674</v>
      </c>
      <c r="EL208" s="84">
        <v>0.95954184704184708</v>
      </c>
      <c r="EM208" s="84">
        <v>0.95838744588744584</v>
      </c>
      <c r="EN208" s="84">
        <v>0.92784773332836468</v>
      </c>
      <c r="EO208" s="84">
        <v>0.92940716690716696</v>
      </c>
      <c r="EP208" s="84">
        <v>0.9554677746930258</v>
      </c>
      <c r="EQ208" s="84">
        <v>0.96091269841269844</v>
      </c>
      <c r="ER208" s="84">
        <v>0.96331770081770085</v>
      </c>
      <c r="ES208" s="84">
        <v>0.96171723821493404</v>
      </c>
      <c r="ET208" s="84">
        <v>0.9477573352573353</v>
      </c>
      <c r="EU208" s="84">
        <v>0.91393541895693975</v>
      </c>
      <c r="EV208" s="84">
        <v>0.92447691197691195</v>
      </c>
      <c r="EW208" s="84">
        <v>0.92509630016086264</v>
      </c>
      <c r="EX208" s="84">
        <v>0.95125661375661374</v>
      </c>
      <c r="EY208" s="84">
        <v>0.95173160173160176</v>
      </c>
      <c r="EZ208" s="84">
        <v>0.91753141167775321</v>
      </c>
      <c r="FA208" s="84">
        <v>0.92393578643578644</v>
      </c>
      <c r="FB208" s="84">
        <v>0.95030650841267772</v>
      </c>
      <c r="FC208" s="84">
        <v>0.95518879268879264</v>
      </c>
      <c r="FD208" s="84">
        <v>0.94054834054834058</v>
      </c>
      <c r="FE208" s="84">
        <v>0.94138614585619196</v>
      </c>
      <c r="FF208" s="84">
        <v>0.92395573521401331</v>
      </c>
      <c r="FG208" s="84">
        <v>0.91180430414880176</v>
      </c>
      <c r="FH208" s="84">
        <v>0.90059523809523812</v>
      </c>
      <c r="FI208" s="84">
        <v>0.91194159260156393</v>
      </c>
      <c r="FJ208" s="84">
        <v>0.94082491582491579</v>
      </c>
      <c r="FK208" s="84">
        <v>0.93459595959595965</v>
      </c>
      <c r="FL208" s="84">
        <v>0.90755060338991478</v>
      </c>
      <c r="FM208" s="84">
        <v>0.91363636363636369</v>
      </c>
      <c r="FN208" s="84">
        <v>0.92418950728850302</v>
      </c>
      <c r="FO208" s="84">
        <v>0.94300745550745546</v>
      </c>
      <c r="FP208" s="84">
        <v>0.92745310245310242</v>
      </c>
      <c r="FQ208" s="84">
        <v>0.93574048583265168</v>
      </c>
      <c r="FR208" s="84">
        <v>0.91926406926406923</v>
      </c>
      <c r="FS208" s="84">
        <v>0.90758165794033796</v>
      </c>
      <c r="FT208" s="84">
        <v>0.89891774891774889</v>
      </c>
      <c r="FU208" s="84">
        <v>0.90912817455141703</v>
      </c>
      <c r="FV208" s="84">
        <v>0.92807840307840306</v>
      </c>
      <c r="FW208" s="84">
        <v>0.92171717171717171</v>
      </c>
      <c r="FX208" s="84">
        <v>0.89705416534684823</v>
      </c>
      <c r="FY208" s="84">
        <v>0.90088383838383834</v>
      </c>
      <c r="FZ208" s="84">
        <v>0.91866800822324501</v>
      </c>
      <c r="GA208" s="84">
        <v>0.93780663780663776</v>
      </c>
    </row>
    <row r="209" spans="2:183">
      <c r="B209" s="96" t="s">
        <v>7</v>
      </c>
      <c r="C209" s="166" t="s">
        <v>42</v>
      </c>
      <c r="D209" s="178">
        <v>50710.63</v>
      </c>
      <c r="E209" s="179">
        <v>50407.88</v>
      </c>
      <c r="F209" s="179">
        <v>74963.05</v>
      </c>
      <c r="G209" s="179">
        <v>49478</v>
      </c>
      <c r="H209" s="179">
        <v>99302.01</v>
      </c>
      <c r="I209" s="179">
        <v>49283.38</v>
      </c>
      <c r="J209" s="179">
        <v>49088.75</v>
      </c>
      <c r="K209" s="179">
        <v>73470.94</v>
      </c>
      <c r="L209" s="179">
        <v>48894.12</v>
      </c>
      <c r="M209" s="179">
        <v>73308.75</v>
      </c>
      <c r="N209" s="179">
        <v>48850.879999999997</v>
      </c>
      <c r="O209" s="179">
        <v>122127.19</v>
      </c>
      <c r="P209" s="179">
        <v>73243.88</v>
      </c>
      <c r="Q209" s="179">
        <v>48721.13</v>
      </c>
      <c r="R209" s="179">
        <v>24209.19</v>
      </c>
      <c r="S209" s="179">
        <v>86413.5</v>
      </c>
      <c r="T209" s="179">
        <v>47661.5</v>
      </c>
      <c r="U209" s="179">
        <v>47445.24</v>
      </c>
      <c r="V209" s="179">
        <v>71135.44</v>
      </c>
      <c r="W209" s="179">
        <v>47402</v>
      </c>
      <c r="X209" s="179">
        <v>47380.38</v>
      </c>
      <c r="Y209" s="179">
        <v>47358.75</v>
      </c>
      <c r="Z209" s="179">
        <v>47358.75</v>
      </c>
      <c r="AA209" s="179">
        <v>47337.120000000003</v>
      </c>
      <c r="AB209" s="179">
        <v>71038.13</v>
      </c>
      <c r="AC209" s="179">
        <v>47272.24</v>
      </c>
      <c r="AD209" s="179">
        <v>70584.009999999995</v>
      </c>
      <c r="AE209" s="179">
        <v>46753.24</v>
      </c>
      <c r="AF209" s="179">
        <v>69902.8</v>
      </c>
      <c r="AG209" s="179">
        <v>46666.75</v>
      </c>
      <c r="AH209" s="179">
        <v>70032.570000000007</v>
      </c>
      <c r="AI209" s="179">
        <v>70097.440000000002</v>
      </c>
      <c r="AJ209" s="179">
        <v>46774.879999999997</v>
      </c>
      <c r="AK209" s="179">
        <v>46839.75</v>
      </c>
      <c r="AL209" s="179">
        <v>46904.62</v>
      </c>
      <c r="AM209" s="179">
        <v>46947.88</v>
      </c>
      <c r="AN209" s="179">
        <v>70454.259999999995</v>
      </c>
      <c r="AO209" s="179">
        <v>48375.12</v>
      </c>
      <c r="AP209" s="179">
        <v>24079.439999999999</v>
      </c>
      <c r="AQ209" s="179">
        <v>62241.07</v>
      </c>
      <c r="AR209" s="179">
        <v>47726.37</v>
      </c>
      <c r="AS209" s="179">
        <v>47791.25</v>
      </c>
      <c r="AT209" s="179">
        <v>71751.75</v>
      </c>
      <c r="AU209" s="179">
        <v>47899.37</v>
      </c>
      <c r="AV209" s="179">
        <v>71946.38</v>
      </c>
      <c r="AW209" s="179">
        <v>72011.25</v>
      </c>
      <c r="AX209" s="179">
        <v>72141</v>
      </c>
      <c r="AY209" s="179">
        <v>48137.25</v>
      </c>
      <c r="AZ209" s="179">
        <v>48158.879999999997</v>
      </c>
      <c r="BA209" s="179">
        <v>49607.74</v>
      </c>
      <c r="BB209" s="179">
        <v>49391.5</v>
      </c>
      <c r="BC209" s="179">
        <v>73665.55</v>
      </c>
      <c r="BD209" s="179">
        <v>88126.2</v>
      </c>
      <c r="BE209" s="179">
        <v>73568.25</v>
      </c>
      <c r="BF209" s="179">
        <v>49088.75</v>
      </c>
      <c r="BG209" s="179">
        <v>73698.009999999995</v>
      </c>
      <c r="BH209" s="179">
        <v>49196.88</v>
      </c>
      <c r="BI209" s="179">
        <v>88710.080000000002</v>
      </c>
      <c r="BJ209" s="179">
        <v>74022.36</v>
      </c>
      <c r="BK209" s="179">
        <v>49413.120000000003</v>
      </c>
      <c r="BL209" s="179">
        <v>49456.37</v>
      </c>
      <c r="BM209" s="179">
        <v>76422.75</v>
      </c>
      <c r="BN209" s="179">
        <v>25366.13</v>
      </c>
      <c r="BO209" s="179">
        <v>90773.11</v>
      </c>
      <c r="BP209" s="179">
        <v>75417.2</v>
      </c>
      <c r="BQ209" s="179">
        <v>75579.360000000001</v>
      </c>
      <c r="BR209" s="179">
        <v>75644.259999999995</v>
      </c>
      <c r="BS209" s="179">
        <v>100988.73</v>
      </c>
      <c r="BT209" s="179">
        <v>75838.880000000005</v>
      </c>
      <c r="BU209" s="179">
        <v>50645.75</v>
      </c>
      <c r="BV209" s="179">
        <v>50732.25</v>
      </c>
      <c r="BW209" s="179">
        <v>76195.69</v>
      </c>
      <c r="BX209" s="179">
        <v>76228.13</v>
      </c>
      <c r="BY209" s="179">
        <v>78563.61</v>
      </c>
      <c r="BZ209" s="179">
        <v>52137.88</v>
      </c>
      <c r="CA209" s="179">
        <v>51856.74</v>
      </c>
      <c r="CB209" s="179">
        <v>51705.37</v>
      </c>
      <c r="CC209" s="179">
        <v>119121.28</v>
      </c>
      <c r="CD209" s="179">
        <v>51856.74</v>
      </c>
      <c r="CE209" s="179">
        <v>77850.009999999995</v>
      </c>
      <c r="CF209" s="179">
        <v>51986.49</v>
      </c>
      <c r="CG209" s="179">
        <v>78109.5</v>
      </c>
      <c r="CH209" s="179">
        <v>52159.49</v>
      </c>
      <c r="CI209" s="179">
        <v>78336.55</v>
      </c>
      <c r="CJ209" s="179">
        <v>104535.26</v>
      </c>
      <c r="CK209" s="179">
        <v>53846.25</v>
      </c>
      <c r="CL209" s="179">
        <v>53630</v>
      </c>
      <c r="CM209" s="179">
        <v>69325.42</v>
      </c>
      <c r="CN209" s="179">
        <v>53175.88</v>
      </c>
      <c r="CO209" s="179">
        <v>53283.99</v>
      </c>
      <c r="CP209" s="179">
        <v>79990.880000000005</v>
      </c>
      <c r="CQ209" s="179">
        <v>106784.25</v>
      </c>
      <c r="CR209" s="179">
        <v>53478.62</v>
      </c>
      <c r="CS209" s="179">
        <v>80347.69</v>
      </c>
      <c r="CT209" s="179">
        <v>53651.62</v>
      </c>
      <c r="CU209" s="179">
        <v>53716.51</v>
      </c>
      <c r="CV209" s="179">
        <v>80607.17</v>
      </c>
      <c r="CW209" s="179">
        <v>55381.62</v>
      </c>
      <c r="CX209" s="179">
        <v>82715.62</v>
      </c>
      <c r="CY209" s="179">
        <v>82229.070000000007</v>
      </c>
      <c r="CZ209" s="179">
        <v>54646.38</v>
      </c>
      <c r="DA209" s="179">
        <v>54754.49</v>
      </c>
      <c r="DB209" s="179">
        <v>54797.75</v>
      </c>
      <c r="DC209" s="179">
        <v>54862.63</v>
      </c>
      <c r="DD209" s="179">
        <v>54949.120000000003</v>
      </c>
      <c r="DE209" s="179">
        <v>55014</v>
      </c>
      <c r="DF209" s="179">
        <v>82683.17</v>
      </c>
      <c r="DG209" s="179">
        <v>82812.92</v>
      </c>
      <c r="DH209" s="179">
        <v>55251.87</v>
      </c>
      <c r="DI209" s="179">
        <v>85407.94</v>
      </c>
      <c r="DJ209" s="179">
        <v>56700.75</v>
      </c>
      <c r="DK209" s="179">
        <v>73289.3</v>
      </c>
      <c r="DL209" s="179">
        <v>84337.52</v>
      </c>
      <c r="DM209" s="179">
        <v>56333.13</v>
      </c>
      <c r="DN209" s="179">
        <v>84597.02</v>
      </c>
      <c r="DO209" s="179">
        <v>56462.879999999997</v>
      </c>
      <c r="DP209" s="179">
        <v>56570.99</v>
      </c>
      <c r="DQ209" s="179">
        <v>84953.81</v>
      </c>
      <c r="DR209" s="179">
        <v>56744</v>
      </c>
      <c r="DS209" s="179">
        <v>56830.49</v>
      </c>
      <c r="DT209" s="179">
        <v>56873.74</v>
      </c>
      <c r="DU209" s="179">
        <v>87905.63</v>
      </c>
      <c r="DV209" s="179">
        <v>87548.83</v>
      </c>
      <c r="DW209" s="179">
        <v>58019.88</v>
      </c>
      <c r="DX209" s="179">
        <v>57868.5</v>
      </c>
      <c r="DY209" s="179">
        <v>57976.63</v>
      </c>
      <c r="DZ209" s="179">
        <v>58041.51</v>
      </c>
      <c r="EA209" s="179">
        <v>58106.38</v>
      </c>
      <c r="EB209" s="179">
        <v>58192.88</v>
      </c>
      <c r="EC209" s="179">
        <v>87419.06</v>
      </c>
      <c r="ED209" s="179">
        <v>87581.25</v>
      </c>
      <c r="EE209" s="179">
        <v>87710.98</v>
      </c>
      <c r="EF209" s="179">
        <v>87808.3</v>
      </c>
      <c r="EG209" s="179">
        <v>90468.2</v>
      </c>
      <c r="EH209" s="179">
        <v>0</v>
      </c>
      <c r="EI209" s="179">
        <v>77646.73</v>
      </c>
      <c r="EJ209" s="179">
        <v>59555.25</v>
      </c>
      <c r="EK209" s="179">
        <v>119369.98</v>
      </c>
      <c r="EL209" s="179">
        <v>89624.83</v>
      </c>
      <c r="EM209" s="179">
        <v>59814.76</v>
      </c>
      <c r="EN209" s="179">
        <v>59922.87</v>
      </c>
      <c r="EO209" s="179">
        <v>90014.05</v>
      </c>
      <c r="EP209" s="179">
        <v>90143.82</v>
      </c>
      <c r="EQ209" s="179">
        <v>60182.38</v>
      </c>
      <c r="ER209" s="179">
        <v>60225.63</v>
      </c>
      <c r="ES209" s="179">
        <v>93063.17</v>
      </c>
      <c r="ET209" s="179">
        <v>92673.95</v>
      </c>
      <c r="EU209" s="179">
        <v>92122.5</v>
      </c>
      <c r="EV209" s="179">
        <v>61242.01</v>
      </c>
      <c r="EW209" s="179">
        <v>92025.2</v>
      </c>
      <c r="EX209" s="179">
        <v>61393.37</v>
      </c>
      <c r="EY209" s="179">
        <v>92187.38</v>
      </c>
      <c r="EZ209" s="179">
        <v>61544.75</v>
      </c>
      <c r="FA209" s="179">
        <v>61631.25</v>
      </c>
      <c r="FB209" s="179">
        <v>61739.38</v>
      </c>
      <c r="FC209" s="179">
        <v>61825.88</v>
      </c>
      <c r="FD209" s="179">
        <v>61869.13</v>
      </c>
      <c r="FE209" s="179">
        <v>95625.75</v>
      </c>
      <c r="FF209" s="179">
        <v>63469.38</v>
      </c>
      <c r="FG209" s="179">
        <v>113583.14</v>
      </c>
      <c r="FH209" s="179">
        <v>62907.12</v>
      </c>
      <c r="FI209" s="179">
        <v>63015.25</v>
      </c>
      <c r="FJ209" s="179">
        <v>63080.12</v>
      </c>
      <c r="FK209" s="179">
        <v>63144.99</v>
      </c>
      <c r="FL209" s="179">
        <v>63231.51</v>
      </c>
      <c r="FM209" s="179">
        <v>113972.4</v>
      </c>
      <c r="FN209" s="179">
        <v>95171.64</v>
      </c>
      <c r="FO209" s="179">
        <v>95268.94</v>
      </c>
      <c r="FP209" s="179">
        <v>63555.86</v>
      </c>
      <c r="FQ209" s="179">
        <v>65502.12</v>
      </c>
      <c r="FR209" s="179">
        <v>130441.98</v>
      </c>
      <c r="FS209" s="179">
        <v>64831.74</v>
      </c>
      <c r="FT209" s="179">
        <v>96955.69</v>
      </c>
      <c r="FU209" s="179">
        <v>97150.31</v>
      </c>
      <c r="FV209" s="179">
        <v>64831.74</v>
      </c>
      <c r="FW209" s="179">
        <v>64896.62</v>
      </c>
      <c r="FX209" s="179">
        <v>64983.12</v>
      </c>
      <c r="FY209" s="179">
        <v>65069.62</v>
      </c>
      <c r="FZ209" s="179">
        <v>65177.760000000002</v>
      </c>
      <c r="GA209" s="179">
        <v>65264.25</v>
      </c>
    </row>
    <row r="210" spans="2:183">
      <c r="B210" s="96" t="s">
        <v>7</v>
      </c>
      <c r="C210" s="166" t="s">
        <v>319</v>
      </c>
      <c r="D210" s="178">
        <v>0</v>
      </c>
      <c r="E210" s="179">
        <v>0</v>
      </c>
      <c r="F210" s="179">
        <v>0</v>
      </c>
      <c r="G210" s="179">
        <v>0</v>
      </c>
      <c r="H210" s="179">
        <v>0</v>
      </c>
      <c r="I210" s="179">
        <v>0</v>
      </c>
      <c r="J210" s="179">
        <v>0</v>
      </c>
      <c r="K210" s="179">
        <v>0</v>
      </c>
      <c r="L210" s="179">
        <v>0</v>
      </c>
      <c r="M210" s="179">
        <v>0</v>
      </c>
      <c r="N210" s="179">
        <v>0</v>
      </c>
      <c r="O210" s="179">
        <v>0</v>
      </c>
      <c r="P210" s="179">
        <v>0</v>
      </c>
      <c r="Q210" s="179">
        <v>0</v>
      </c>
      <c r="R210" s="179">
        <v>0</v>
      </c>
      <c r="S210" s="179">
        <v>0</v>
      </c>
      <c r="T210" s="179">
        <v>0</v>
      </c>
      <c r="U210" s="179">
        <v>0</v>
      </c>
      <c r="V210" s="179">
        <v>0</v>
      </c>
      <c r="W210" s="179">
        <v>0</v>
      </c>
      <c r="X210" s="179">
        <v>0</v>
      </c>
      <c r="Y210" s="179">
        <v>0</v>
      </c>
      <c r="Z210" s="179">
        <v>0</v>
      </c>
      <c r="AA210" s="179">
        <v>0</v>
      </c>
      <c r="AB210" s="179">
        <v>0</v>
      </c>
      <c r="AC210" s="179">
        <v>0</v>
      </c>
      <c r="AD210" s="179">
        <v>0</v>
      </c>
      <c r="AE210" s="179">
        <v>0</v>
      </c>
      <c r="AF210" s="179">
        <v>0</v>
      </c>
      <c r="AG210" s="179">
        <v>0</v>
      </c>
      <c r="AH210" s="179">
        <v>0</v>
      </c>
      <c r="AI210" s="179">
        <v>0</v>
      </c>
      <c r="AJ210" s="179">
        <v>0</v>
      </c>
      <c r="AK210" s="179">
        <v>0</v>
      </c>
      <c r="AL210" s="179">
        <v>0</v>
      </c>
      <c r="AM210" s="179">
        <v>0</v>
      </c>
      <c r="AN210" s="179">
        <v>0</v>
      </c>
      <c r="AO210" s="179">
        <v>0</v>
      </c>
      <c r="AP210" s="179">
        <v>0</v>
      </c>
      <c r="AQ210" s="179">
        <v>0</v>
      </c>
      <c r="AR210" s="179">
        <v>0</v>
      </c>
      <c r="AS210" s="179">
        <v>0</v>
      </c>
      <c r="AT210" s="179">
        <v>0</v>
      </c>
      <c r="AU210" s="179">
        <v>0</v>
      </c>
      <c r="AV210" s="179">
        <v>0</v>
      </c>
      <c r="AW210" s="179">
        <v>0</v>
      </c>
      <c r="AX210" s="179">
        <v>0</v>
      </c>
      <c r="AY210" s="179">
        <v>0</v>
      </c>
      <c r="AZ210" s="179">
        <v>0</v>
      </c>
      <c r="BA210" s="179">
        <v>0</v>
      </c>
      <c r="BB210" s="179">
        <v>0</v>
      </c>
      <c r="BC210" s="179">
        <v>0</v>
      </c>
      <c r="BD210" s="179">
        <v>0</v>
      </c>
      <c r="BE210" s="179">
        <v>0</v>
      </c>
      <c r="BF210" s="179">
        <v>0</v>
      </c>
      <c r="BG210" s="179">
        <v>0</v>
      </c>
      <c r="BH210" s="179">
        <v>0</v>
      </c>
      <c r="BI210" s="179">
        <v>0</v>
      </c>
      <c r="BJ210" s="179">
        <v>0</v>
      </c>
      <c r="BK210" s="179">
        <v>0</v>
      </c>
      <c r="BL210" s="179">
        <v>0</v>
      </c>
      <c r="BM210" s="179">
        <v>0</v>
      </c>
      <c r="BN210" s="179">
        <v>0</v>
      </c>
      <c r="BO210" s="179">
        <v>0</v>
      </c>
      <c r="BP210" s="179">
        <v>0</v>
      </c>
      <c r="BQ210" s="179">
        <v>0</v>
      </c>
      <c r="BR210" s="179">
        <v>0</v>
      </c>
      <c r="BS210" s="179">
        <v>0</v>
      </c>
      <c r="BT210" s="179">
        <v>0</v>
      </c>
      <c r="BU210" s="179">
        <v>0</v>
      </c>
      <c r="BV210" s="179">
        <v>0</v>
      </c>
      <c r="BW210" s="179">
        <v>0</v>
      </c>
      <c r="BX210" s="179">
        <v>0</v>
      </c>
      <c r="BY210" s="179">
        <v>0</v>
      </c>
      <c r="BZ210" s="179">
        <v>0</v>
      </c>
      <c r="CA210" s="179">
        <v>0</v>
      </c>
      <c r="CB210" s="179">
        <v>0</v>
      </c>
      <c r="CC210" s="179">
        <v>0</v>
      </c>
      <c r="CD210" s="179">
        <v>0</v>
      </c>
      <c r="CE210" s="179">
        <v>0</v>
      </c>
      <c r="CF210" s="179">
        <v>0</v>
      </c>
      <c r="CG210" s="179">
        <v>0</v>
      </c>
      <c r="CH210" s="179">
        <v>0</v>
      </c>
      <c r="CI210" s="179">
        <v>0</v>
      </c>
      <c r="CJ210" s="179">
        <v>0</v>
      </c>
      <c r="CK210" s="179">
        <v>0</v>
      </c>
      <c r="CL210" s="179">
        <v>0</v>
      </c>
      <c r="CM210" s="179">
        <v>0</v>
      </c>
      <c r="CN210" s="179">
        <v>0</v>
      </c>
      <c r="CO210" s="179">
        <v>0</v>
      </c>
      <c r="CP210" s="179">
        <v>0</v>
      </c>
      <c r="CQ210" s="179">
        <v>0</v>
      </c>
      <c r="CR210" s="179">
        <v>0</v>
      </c>
      <c r="CS210" s="179">
        <v>0</v>
      </c>
      <c r="CT210" s="179">
        <v>0</v>
      </c>
      <c r="CU210" s="179">
        <v>0</v>
      </c>
      <c r="CV210" s="179">
        <v>0</v>
      </c>
      <c r="CW210" s="179">
        <v>0</v>
      </c>
      <c r="CX210" s="179">
        <v>0</v>
      </c>
      <c r="CY210" s="179">
        <v>0</v>
      </c>
      <c r="CZ210" s="179">
        <v>0</v>
      </c>
      <c r="DA210" s="179">
        <v>0</v>
      </c>
      <c r="DB210" s="179">
        <v>0</v>
      </c>
      <c r="DC210" s="179">
        <v>0</v>
      </c>
      <c r="DD210" s="179">
        <v>0</v>
      </c>
      <c r="DE210" s="179">
        <v>0</v>
      </c>
      <c r="DF210" s="179">
        <v>0</v>
      </c>
      <c r="DG210" s="179">
        <v>0</v>
      </c>
      <c r="DH210" s="179">
        <v>0</v>
      </c>
      <c r="DI210" s="179">
        <v>0</v>
      </c>
      <c r="DJ210" s="179">
        <v>0</v>
      </c>
      <c r="DK210" s="179">
        <v>0</v>
      </c>
      <c r="DL210" s="179">
        <v>0</v>
      </c>
      <c r="DM210" s="179">
        <v>0</v>
      </c>
      <c r="DN210" s="179">
        <v>0</v>
      </c>
      <c r="DO210" s="179">
        <v>0</v>
      </c>
      <c r="DP210" s="179">
        <v>0</v>
      </c>
      <c r="DQ210" s="179">
        <v>0</v>
      </c>
      <c r="DR210" s="179">
        <v>0</v>
      </c>
      <c r="DS210" s="179">
        <v>0</v>
      </c>
      <c r="DT210" s="179">
        <v>0</v>
      </c>
      <c r="DU210" s="179">
        <v>0</v>
      </c>
      <c r="DV210" s="179">
        <v>0</v>
      </c>
      <c r="DW210" s="179">
        <v>0</v>
      </c>
      <c r="DX210" s="179">
        <v>0</v>
      </c>
      <c r="DY210" s="179">
        <v>0</v>
      </c>
      <c r="DZ210" s="179">
        <v>0</v>
      </c>
      <c r="EA210" s="179">
        <v>0</v>
      </c>
      <c r="EB210" s="179">
        <v>0</v>
      </c>
      <c r="EC210" s="179">
        <v>0</v>
      </c>
      <c r="ED210" s="179">
        <v>0</v>
      </c>
      <c r="EE210" s="179">
        <v>0</v>
      </c>
      <c r="EF210" s="179">
        <v>0</v>
      </c>
      <c r="EG210" s="179">
        <v>0</v>
      </c>
      <c r="EH210" s="179">
        <v>0</v>
      </c>
      <c r="EI210" s="179">
        <v>0</v>
      </c>
      <c r="EJ210" s="179">
        <v>0</v>
      </c>
      <c r="EK210" s="179">
        <v>0</v>
      </c>
      <c r="EL210" s="179">
        <v>0</v>
      </c>
      <c r="EM210" s="179">
        <v>0</v>
      </c>
      <c r="EN210" s="179">
        <v>0</v>
      </c>
      <c r="EO210" s="179">
        <v>0</v>
      </c>
      <c r="EP210" s="179">
        <v>0</v>
      </c>
      <c r="EQ210" s="179">
        <v>0</v>
      </c>
      <c r="ER210" s="179">
        <v>0</v>
      </c>
      <c r="ES210" s="179">
        <v>0</v>
      </c>
      <c r="ET210" s="179">
        <v>0</v>
      </c>
      <c r="EU210" s="179">
        <v>0</v>
      </c>
      <c r="EV210" s="179">
        <v>0</v>
      </c>
      <c r="EW210" s="179">
        <v>0</v>
      </c>
      <c r="EX210" s="179">
        <v>0</v>
      </c>
      <c r="EY210" s="179">
        <v>0</v>
      </c>
      <c r="EZ210" s="179">
        <v>0</v>
      </c>
      <c r="FA210" s="179">
        <v>0</v>
      </c>
      <c r="FB210" s="179">
        <v>0</v>
      </c>
      <c r="FC210" s="179">
        <v>0</v>
      </c>
      <c r="FD210" s="179">
        <v>0</v>
      </c>
      <c r="FE210" s="179">
        <v>0</v>
      </c>
      <c r="FF210" s="179">
        <v>0</v>
      </c>
      <c r="FG210" s="179">
        <v>0</v>
      </c>
      <c r="FH210" s="179">
        <v>0</v>
      </c>
      <c r="FI210" s="179">
        <v>0</v>
      </c>
      <c r="FJ210" s="179">
        <v>0</v>
      </c>
      <c r="FK210" s="179">
        <v>0</v>
      </c>
      <c r="FL210" s="179">
        <v>0</v>
      </c>
      <c r="FM210" s="179">
        <v>0</v>
      </c>
      <c r="FN210" s="179">
        <v>0</v>
      </c>
      <c r="FO210" s="179">
        <v>0</v>
      </c>
      <c r="FP210" s="179">
        <v>0</v>
      </c>
      <c r="FQ210" s="179">
        <v>0</v>
      </c>
      <c r="FR210" s="179">
        <v>0</v>
      </c>
      <c r="FS210" s="179">
        <v>0</v>
      </c>
      <c r="FT210" s="179">
        <v>0</v>
      </c>
      <c r="FU210" s="179">
        <v>0</v>
      </c>
      <c r="FV210" s="179">
        <v>0</v>
      </c>
      <c r="FW210" s="179">
        <v>0</v>
      </c>
      <c r="FX210" s="179">
        <v>0</v>
      </c>
      <c r="FY210" s="179">
        <v>0</v>
      </c>
      <c r="FZ210" s="179">
        <v>0</v>
      </c>
      <c r="GA210" s="179">
        <v>0</v>
      </c>
    </row>
    <row r="211" spans="2:183">
      <c r="B211" s="96" t="s">
        <v>7</v>
      </c>
      <c r="C211" s="166" t="s">
        <v>43</v>
      </c>
      <c r="D211" s="175">
        <v>142.59</v>
      </c>
      <c r="E211" s="176">
        <v>129.11000000000001</v>
      </c>
      <c r="F211" s="176">
        <v>137.30000000000001</v>
      </c>
      <c r="G211" s="176">
        <v>133.54</v>
      </c>
      <c r="H211" s="176">
        <v>139.93</v>
      </c>
      <c r="I211" s="176">
        <v>132.97999999999999</v>
      </c>
      <c r="J211" s="176">
        <v>139.11000000000001</v>
      </c>
      <c r="K211" s="176">
        <v>139.59</v>
      </c>
      <c r="L211" s="176">
        <v>130.61000000000001</v>
      </c>
      <c r="M211" s="176">
        <v>137.34</v>
      </c>
      <c r="N211" s="176">
        <v>132.34</v>
      </c>
      <c r="O211" s="176">
        <v>138.19</v>
      </c>
      <c r="P211" s="176">
        <v>149.83000000000001</v>
      </c>
      <c r="Q211" s="176">
        <v>134.62</v>
      </c>
      <c r="R211" s="176">
        <v>65.239999999999995</v>
      </c>
      <c r="S211" s="176">
        <v>107.3</v>
      </c>
      <c r="T211" s="176">
        <v>145.52000000000001</v>
      </c>
      <c r="U211" s="176">
        <v>140.87</v>
      </c>
      <c r="V211" s="176">
        <v>147.05000000000001</v>
      </c>
      <c r="W211" s="176">
        <v>146.84</v>
      </c>
      <c r="X211" s="176">
        <v>137.88999999999999</v>
      </c>
      <c r="Y211" s="176">
        <v>143.76</v>
      </c>
      <c r="Z211" s="176">
        <v>138.84</v>
      </c>
      <c r="AA211" s="176">
        <v>144.05000000000001</v>
      </c>
      <c r="AB211" s="176">
        <v>153.74</v>
      </c>
      <c r="AC211" s="176">
        <v>140.22999999999999</v>
      </c>
      <c r="AD211" s="176">
        <v>149.91999999999999</v>
      </c>
      <c r="AE211" s="176">
        <v>144.97999999999999</v>
      </c>
      <c r="AF211" s="176">
        <v>150.18</v>
      </c>
      <c r="AG211" s="176">
        <v>147.05000000000001</v>
      </c>
      <c r="AH211" s="176">
        <v>154.4</v>
      </c>
      <c r="AI211" s="176">
        <v>154.22999999999999</v>
      </c>
      <c r="AJ211" s="176">
        <v>144.43</v>
      </c>
      <c r="AK211" s="176">
        <v>150.4</v>
      </c>
      <c r="AL211" s="176">
        <v>145.05000000000001</v>
      </c>
      <c r="AM211" s="176">
        <v>148.41999999999999</v>
      </c>
      <c r="AN211" s="176">
        <v>153.18</v>
      </c>
      <c r="AO211" s="176">
        <v>143.87</v>
      </c>
      <c r="AP211" s="176">
        <v>19.739999999999998</v>
      </c>
      <c r="AQ211" s="176">
        <v>14.65</v>
      </c>
      <c r="AR211" s="176">
        <v>151.03</v>
      </c>
      <c r="AS211" s="176">
        <v>146.04</v>
      </c>
      <c r="AT211" s="176">
        <v>153.35</v>
      </c>
      <c r="AU211" s="176">
        <v>155.28</v>
      </c>
      <c r="AV211" s="176">
        <v>144.49</v>
      </c>
      <c r="AW211" s="176">
        <v>149.55000000000001</v>
      </c>
      <c r="AX211" s="176">
        <v>143.85</v>
      </c>
      <c r="AY211" s="176">
        <v>147.08000000000001</v>
      </c>
      <c r="AZ211" s="176">
        <v>152.38</v>
      </c>
      <c r="BA211" s="176">
        <v>138.24</v>
      </c>
      <c r="BB211" s="176">
        <v>148.37</v>
      </c>
      <c r="BC211" s="176">
        <v>142.47</v>
      </c>
      <c r="BD211" s="176">
        <v>149.80000000000001</v>
      </c>
      <c r="BE211" s="176">
        <v>145.02000000000001</v>
      </c>
      <c r="BF211" s="176">
        <v>151.78</v>
      </c>
      <c r="BG211" s="176">
        <v>153.03</v>
      </c>
      <c r="BH211" s="176">
        <v>142.28</v>
      </c>
      <c r="BI211" s="176">
        <v>147.99</v>
      </c>
      <c r="BJ211" s="176">
        <v>142.62</v>
      </c>
      <c r="BK211" s="176">
        <v>147.47</v>
      </c>
      <c r="BL211" s="176">
        <v>153.35</v>
      </c>
      <c r="BM211" s="176">
        <v>139.96</v>
      </c>
      <c r="BN211" s="176">
        <v>77.599999999999994</v>
      </c>
      <c r="BO211" s="176">
        <v>115.93</v>
      </c>
      <c r="BP211" s="176">
        <v>152.41</v>
      </c>
      <c r="BQ211" s="176">
        <v>148.75</v>
      </c>
      <c r="BR211" s="176">
        <v>156.25</v>
      </c>
      <c r="BS211" s="176">
        <v>157.22</v>
      </c>
      <c r="BT211" s="176">
        <v>146.11000000000001</v>
      </c>
      <c r="BU211" s="176">
        <v>154.84</v>
      </c>
      <c r="BV211" s="176">
        <v>149.94</v>
      </c>
      <c r="BW211" s="176">
        <v>155.58000000000001</v>
      </c>
      <c r="BX211" s="176">
        <v>161.01</v>
      </c>
      <c r="BY211" s="176">
        <v>146.47</v>
      </c>
      <c r="BZ211" s="176">
        <v>157.41</v>
      </c>
      <c r="CA211" s="176">
        <v>153.74</v>
      </c>
      <c r="CB211" s="176">
        <v>158.72999999999999</v>
      </c>
      <c r="CC211" s="176">
        <v>153.84</v>
      </c>
      <c r="CD211" s="176">
        <v>164.17</v>
      </c>
      <c r="CE211" s="176">
        <v>163.9</v>
      </c>
      <c r="CF211" s="176">
        <v>155.41</v>
      </c>
      <c r="CG211" s="176">
        <v>161.07</v>
      </c>
      <c r="CH211" s="176">
        <v>161.77000000000001</v>
      </c>
      <c r="CI211" s="176">
        <v>168.04</v>
      </c>
      <c r="CJ211" s="176">
        <v>169.53</v>
      </c>
      <c r="CK211" s="176">
        <v>158.03</v>
      </c>
      <c r="CL211" s="176">
        <v>145.54</v>
      </c>
      <c r="CM211" s="176">
        <v>68.52</v>
      </c>
      <c r="CN211" s="176">
        <v>161.78</v>
      </c>
      <c r="CO211" s="176">
        <v>157.68</v>
      </c>
      <c r="CP211" s="176">
        <v>165.73</v>
      </c>
      <c r="CQ211" s="176">
        <v>166.18</v>
      </c>
      <c r="CR211" s="176">
        <v>157.74</v>
      </c>
      <c r="CS211" s="176">
        <v>163.33000000000001</v>
      </c>
      <c r="CT211" s="176">
        <v>161.76</v>
      </c>
      <c r="CU211" s="176">
        <v>168.88</v>
      </c>
      <c r="CV211" s="176">
        <v>168.41</v>
      </c>
      <c r="CW211" s="176">
        <v>152.5</v>
      </c>
      <c r="CX211" s="176">
        <v>166.89</v>
      </c>
      <c r="CY211" s="176">
        <v>157.78</v>
      </c>
      <c r="CZ211" s="176">
        <v>161.09</v>
      </c>
      <c r="DA211" s="176">
        <v>158.32</v>
      </c>
      <c r="DB211" s="176">
        <v>165.7</v>
      </c>
      <c r="DC211" s="176">
        <v>167.7</v>
      </c>
      <c r="DD211" s="176">
        <v>156.1</v>
      </c>
      <c r="DE211" s="176">
        <v>163.66</v>
      </c>
      <c r="DF211" s="176">
        <v>161.91</v>
      </c>
      <c r="DG211" s="176">
        <v>166.58</v>
      </c>
      <c r="DH211" s="176">
        <v>168.61</v>
      </c>
      <c r="DI211" s="176">
        <v>152.55000000000001</v>
      </c>
      <c r="DJ211" s="176">
        <v>165.65</v>
      </c>
      <c r="DK211" s="176">
        <v>46.92</v>
      </c>
      <c r="DL211" s="176">
        <v>160.86000000000001</v>
      </c>
      <c r="DM211" s="176">
        <v>157.96</v>
      </c>
      <c r="DN211" s="176">
        <v>165.48</v>
      </c>
      <c r="DO211" s="176">
        <v>167.43</v>
      </c>
      <c r="DP211" s="176">
        <v>155.28</v>
      </c>
      <c r="DQ211" s="176">
        <v>164.12</v>
      </c>
      <c r="DR211" s="176">
        <v>161.94</v>
      </c>
      <c r="DS211" s="176">
        <v>166.01</v>
      </c>
      <c r="DT211" s="176">
        <v>167.84</v>
      </c>
      <c r="DU211" s="176">
        <v>151.56</v>
      </c>
      <c r="DV211" s="176">
        <v>165.23</v>
      </c>
      <c r="DW211" s="176">
        <v>156.08000000000001</v>
      </c>
      <c r="DX211" s="176">
        <v>160.65</v>
      </c>
      <c r="DY211" s="176">
        <v>156.71</v>
      </c>
      <c r="DZ211" s="176">
        <v>166.24</v>
      </c>
      <c r="EA211" s="176">
        <v>165.42</v>
      </c>
      <c r="EB211" s="176">
        <v>155.30000000000001</v>
      </c>
      <c r="EC211" s="176">
        <v>161.5</v>
      </c>
      <c r="ED211" s="176">
        <v>160.28</v>
      </c>
      <c r="EE211" s="176">
        <v>165.96</v>
      </c>
      <c r="EF211" s="176">
        <v>168.03</v>
      </c>
      <c r="EG211" s="176">
        <v>156.94</v>
      </c>
      <c r="EH211" s="176">
        <v>5.4</v>
      </c>
      <c r="EI211" s="176">
        <v>31.28</v>
      </c>
      <c r="EJ211" s="176">
        <v>160.37</v>
      </c>
      <c r="EK211" s="176">
        <v>156.04</v>
      </c>
      <c r="EL211" s="176">
        <v>166.3</v>
      </c>
      <c r="EM211" s="176">
        <v>165.99</v>
      </c>
      <c r="EN211" s="176">
        <v>156.04</v>
      </c>
      <c r="EO211" s="176">
        <v>161.46</v>
      </c>
      <c r="EP211" s="176">
        <v>160.28</v>
      </c>
      <c r="EQ211" s="176">
        <v>166.4</v>
      </c>
      <c r="ER211" s="176">
        <v>165.21</v>
      </c>
      <c r="ES211" s="176">
        <v>149.26</v>
      </c>
      <c r="ET211" s="176">
        <v>162.82</v>
      </c>
      <c r="EU211" s="176">
        <v>152.6</v>
      </c>
      <c r="EV211" s="176">
        <v>159.15</v>
      </c>
      <c r="EW211" s="176">
        <v>154.30000000000001</v>
      </c>
      <c r="EX211" s="176">
        <v>163.36000000000001</v>
      </c>
      <c r="EY211" s="176">
        <v>163.49</v>
      </c>
      <c r="EZ211" s="176">
        <v>153.03</v>
      </c>
      <c r="FA211" s="176">
        <v>159.05000000000001</v>
      </c>
      <c r="FB211" s="176">
        <v>157.91</v>
      </c>
      <c r="FC211" s="176">
        <v>163.98</v>
      </c>
      <c r="FD211" s="176">
        <v>162.32</v>
      </c>
      <c r="FE211" s="176">
        <v>147.04</v>
      </c>
      <c r="FF211" s="176">
        <v>67.14</v>
      </c>
      <c r="FG211" s="176">
        <v>137.71</v>
      </c>
      <c r="FH211" s="176">
        <v>156.13</v>
      </c>
      <c r="FI211" s="176">
        <v>152.87</v>
      </c>
      <c r="FJ211" s="176">
        <v>162.43</v>
      </c>
      <c r="FK211" s="176">
        <v>161.51</v>
      </c>
      <c r="FL211" s="176">
        <v>152.19999999999999</v>
      </c>
      <c r="FM211" s="176">
        <v>158.34</v>
      </c>
      <c r="FN211" s="176">
        <v>154.77000000000001</v>
      </c>
      <c r="FO211" s="176">
        <v>162.85</v>
      </c>
      <c r="FP211" s="176">
        <v>161.01</v>
      </c>
      <c r="FQ211" s="176">
        <v>146.80000000000001</v>
      </c>
      <c r="FR211" s="176">
        <v>159.97999999999999</v>
      </c>
      <c r="FS211" s="176">
        <v>152.94</v>
      </c>
      <c r="FT211" s="176">
        <v>156.69</v>
      </c>
      <c r="FU211" s="176">
        <v>153.22999999999999</v>
      </c>
      <c r="FV211" s="176">
        <v>161.19999999999999</v>
      </c>
      <c r="FW211" s="176">
        <v>160.18</v>
      </c>
      <c r="FX211" s="176">
        <v>151.29</v>
      </c>
      <c r="FY211" s="176">
        <v>156.91</v>
      </c>
      <c r="FZ211" s="176">
        <v>154.57</v>
      </c>
      <c r="GA211" s="176">
        <v>162.66</v>
      </c>
    </row>
    <row r="212" spans="2:183">
      <c r="B212" s="96" t="s">
        <v>7</v>
      </c>
      <c r="C212" s="166" t="s">
        <v>44</v>
      </c>
      <c r="D212" s="178">
        <v>196.13</v>
      </c>
      <c r="E212" s="179">
        <v>177.6</v>
      </c>
      <c r="F212" s="179">
        <v>188.86</v>
      </c>
      <c r="G212" s="179">
        <v>183.69</v>
      </c>
      <c r="H212" s="179">
        <v>192.48</v>
      </c>
      <c r="I212" s="179">
        <v>182.91</v>
      </c>
      <c r="J212" s="179">
        <v>191.34</v>
      </c>
      <c r="K212" s="179">
        <v>192.01</v>
      </c>
      <c r="L212" s="179">
        <v>179.66</v>
      </c>
      <c r="M212" s="179">
        <v>188.92</v>
      </c>
      <c r="N212" s="179">
        <v>182.04</v>
      </c>
      <c r="O212" s="179">
        <v>190.08</v>
      </c>
      <c r="P212" s="179">
        <v>206.09</v>
      </c>
      <c r="Q212" s="179">
        <v>185.18</v>
      </c>
      <c r="R212" s="179">
        <v>89.74</v>
      </c>
      <c r="S212" s="179">
        <v>147.59</v>
      </c>
      <c r="T212" s="179">
        <v>200.16</v>
      </c>
      <c r="U212" s="179">
        <v>193.77</v>
      </c>
      <c r="V212" s="179">
        <v>202.27</v>
      </c>
      <c r="W212" s="179">
        <v>201.98</v>
      </c>
      <c r="X212" s="179">
        <v>189.67</v>
      </c>
      <c r="Y212" s="179">
        <v>197.75</v>
      </c>
      <c r="Z212" s="179">
        <v>190.98</v>
      </c>
      <c r="AA212" s="179">
        <v>198.14</v>
      </c>
      <c r="AB212" s="179">
        <v>302.39999999999998</v>
      </c>
      <c r="AC212" s="179">
        <v>275.83999999999997</v>
      </c>
      <c r="AD212" s="179">
        <v>294.89</v>
      </c>
      <c r="AE212" s="179">
        <v>285.17</v>
      </c>
      <c r="AF212" s="179">
        <v>295.39999999999998</v>
      </c>
      <c r="AG212" s="179">
        <v>289.25</v>
      </c>
      <c r="AH212" s="179">
        <v>303.7</v>
      </c>
      <c r="AI212" s="179">
        <v>303.38</v>
      </c>
      <c r="AJ212" s="179">
        <v>284.10000000000002</v>
      </c>
      <c r="AK212" s="179">
        <v>295.85000000000002</v>
      </c>
      <c r="AL212" s="179">
        <v>285.31</v>
      </c>
      <c r="AM212" s="179">
        <v>291.94</v>
      </c>
      <c r="AN212" s="179">
        <v>301.31</v>
      </c>
      <c r="AO212" s="179">
        <v>282.99</v>
      </c>
      <c r="AP212" s="179">
        <v>38.82</v>
      </c>
      <c r="AQ212" s="179">
        <v>28.81</v>
      </c>
      <c r="AR212" s="179">
        <v>297.07</v>
      </c>
      <c r="AS212" s="179">
        <v>287.25</v>
      </c>
      <c r="AT212" s="179">
        <v>301.64</v>
      </c>
      <c r="AU212" s="179">
        <v>305.44</v>
      </c>
      <c r="AV212" s="179">
        <v>284.20999999999998</v>
      </c>
      <c r="AW212" s="179">
        <v>294.17</v>
      </c>
      <c r="AX212" s="179">
        <v>282.95999999999998</v>
      </c>
      <c r="AY212" s="179">
        <v>289.3</v>
      </c>
      <c r="AZ212" s="179">
        <v>306.27999999999997</v>
      </c>
      <c r="BA212" s="179">
        <v>277.86</v>
      </c>
      <c r="BB212" s="179">
        <v>298.20999999999998</v>
      </c>
      <c r="BC212" s="179">
        <v>286.36</v>
      </c>
      <c r="BD212" s="179">
        <v>301.10000000000002</v>
      </c>
      <c r="BE212" s="179">
        <v>291.49</v>
      </c>
      <c r="BF212" s="179">
        <v>305.07</v>
      </c>
      <c r="BG212" s="179">
        <v>307.58</v>
      </c>
      <c r="BH212" s="179">
        <v>285.98</v>
      </c>
      <c r="BI212" s="179">
        <v>297.45</v>
      </c>
      <c r="BJ212" s="179">
        <v>286.67</v>
      </c>
      <c r="BK212" s="179">
        <v>296.41000000000003</v>
      </c>
      <c r="BL212" s="179">
        <v>315.89999999999998</v>
      </c>
      <c r="BM212" s="179">
        <v>288.32</v>
      </c>
      <c r="BN212" s="179">
        <v>159.85</v>
      </c>
      <c r="BO212" s="179">
        <v>238.82</v>
      </c>
      <c r="BP212" s="179">
        <v>313.95999999999998</v>
      </c>
      <c r="BQ212" s="179">
        <v>306.43</v>
      </c>
      <c r="BR212" s="179">
        <v>321.87</v>
      </c>
      <c r="BS212" s="179">
        <v>323.87</v>
      </c>
      <c r="BT212" s="179">
        <v>300.98</v>
      </c>
      <c r="BU212" s="179">
        <v>318.98</v>
      </c>
      <c r="BV212" s="179">
        <v>308.88</v>
      </c>
      <c r="BW212" s="179">
        <v>320.49</v>
      </c>
      <c r="BX212" s="179">
        <v>341.34</v>
      </c>
      <c r="BY212" s="179">
        <v>310.51</v>
      </c>
      <c r="BZ212" s="179">
        <v>333.71</v>
      </c>
      <c r="CA212" s="179">
        <v>325.92</v>
      </c>
      <c r="CB212" s="179">
        <v>336.5</v>
      </c>
      <c r="CC212" s="179">
        <v>326.14</v>
      </c>
      <c r="CD212" s="179">
        <v>348.04</v>
      </c>
      <c r="CE212" s="179">
        <v>347.47</v>
      </c>
      <c r="CF212" s="179">
        <v>329.47</v>
      </c>
      <c r="CG212" s="179">
        <v>341.47</v>
      </c>
      <c r="CH212" s="179">
        <v>342.94</v>
      </c>
      <c r="CI212" s="179">
        <v>356.24</v>
      </c>
      <c r="CJ212" s="179">
        <v>367.88</v>
      </c>
      <c r="CK212" s="179">
        <v>342.92</v>
      </c>
      <c r="CL212" s="179">
        <v>315.82</v>
      </c>
      <c r="CM212" s="179">
        <v>148.69</v>
      </c>
      <c r="CN212" s="179">
        <v>351.07</v>
      </c>
      <c r="CO212" s="179">
        <v>342.16</v>
      </c>
      <c r="CP212" s="179">
        <v>359.63</v>
      </c>
      <c r="CQ212" s="179">
        <v>360.61</v>
      </c>
      <c r="CR212" s="179">
        <v>342.29</v>
      </c>
      <c r="CS212" s="179">
        <v>354.44</v>
      </c>
      <c r="CT212" s="179">
        <v>351.03</v>
      </c>
      <c r="CU212" s="179">
        <v>366.47</v>
      </c>
      <c r="CV212" s="179">
        <v>375.54</v>
      </c>
      <c r="CW212" s="179">
        <v>340.07</v>
      </c>
      <c r="CX212" s="179">
        <v>372.16</v>
      </c>
      <c r="CY212" s="179">
        <v>351.85</v>
      </c>
      <c r="CZ212" s="179">
        <v>359.23</v>
      </c>
      <c r="DA212" s="179">
        <v>353.06</v>
      </c>
      <c r="DB212" s="179">
        <v>369.52</v>
      </c>
      <c r="DC212" s="179">
        <v>373.97</v>
      </c>
      <c r="DD212" s="179">
        <v>348.09</v>
      </c>
      <c r="DE212" s="179">
        <v>364.95</v>
      </c>
      <c r="DF212" s="179">
        <v>361.05</v>
      </c>
      <c r="DG212" s="179">
        <v>371.48</v>
      </c>
      <c r="DH212" s="179">
        <v>386.11</v>
      </c>
      <c r="DI212" s="179">
        <v>349.34</v>
      </c>
      <c r="DJ212" s="179">
        <v>379.34</v>
      </c>
      <c r="DK212" s="179">
        <v>107.44</v>
      </c>
      <c r="DL212" s="179">
        <v>368.36</v>
      </c>
      <c r="DM212" s="179">
        <v>361.73</v>
      </c>
      <c r="DN212" s="179">
        <v>378.95</v>
      </c>
      <c r="DO212" s="179">
        <v>383.4</v>
      </c>
      <c r="DP212" s="179">
        <v>355.59</v>
      </c>
      <c r="DQ212" s="179">
        <v>375.83</v>
      </c>
      <c r="DR212" s="179">
        <v>370.85</v>
      </c>
      <c r="DS212" s="179">
        <v>380.17</v>
      </c>
      <c r="DT212" s="179">
        <v>396.09</v>
      </c>
      <c r="DU212" s="179">
        <v>357.69</v>
      </c>
      <c r="DV212" s="179">
        <v>389.93</v>
      </c>
      <c r="DW212" s="179">
        <v>368.35</v>
      </c>
      <c r="DX212" s="179">
        <v>379.14</v>
      </c>
      <c r="DY212" s="179">
        <v>369.85</v>
      </c>
      <c r="DZ212" s="179">
        <v>392.32</v>
      </c>
      <c r="EA212" s="179">
        <v>390.4</v>
      </c>
      <c r="EB212" s="179">
        <v>366.52</v>
      </c>
      <c r="EC212" s="179">
        <v>381.14</v>
      </c>
      <c r="ED212" s="179">
        <v>378.27</v>
      </c>
      <c r="EE212" s="179">
        <v>391.67</v>
      </c>
      <c r="EF212" s="179">
        <v>406.64</v>
      </c>
      <c r="EG212" s="179">
        <v>379.8</v>
      </c>
      <c r="EH212" s="179">
        <v>13.08</v>
      </c>
      <c r="EI212" s="179">
        <v>75.69</v>
      </c>
      <c r="EJ212" s="179">
        <v>388.09</v>
      </c>
      <c r="EK212" s="179">
        <v>377.62</v>
      </c>
      <c r="EL212" s="179">
        <v>402.44</v>
      </c>
      <c r="EM212" s="179">
        <v>401.71</v>
      </c>
      <c r="EN212" s="179">
        <v>377.61</v>
      </c>
      <c r="EO212" s="179">
        <v>390.73</v>
      </c>
      <c r="EP212" s="179">
        <v>387.87</v>
      </c>
      <c r="EQ212" s="179">
        <v>402.69</v>
      </c>
      <c r="ER212" s="179">
        <v>411.36</v>
      </c>
      <c r="ES212" s="179">
        <v>371.67</v>
      </c>
      <c r="ET212" s="179">
        <v>405.42</v>
      </c>
      <c r="EU212" s="179">
        <v>379.98</v>
      </c>
      <c r="EV212" s="179">
        <v>396.29</v>
      </c>
      <c r="EW212" s="179">
        <v>384.2</v>
      </c>
      <c r="EX212" s="179">
        <v>406.76</v>
      </c>
      <c r="EY212" s="179">
        <v>407.1</v>
      </c>
      <c r="EZ212" s="179">
        <v>381.05</v>
      </c>
      <c r="FA212" s="179">
        <v>396.04</v>
      </c>
      <c r="FB212" s="179">
        <v>393.21</v>
      </c>
      <c r="FC212" s="179">
        <v>408.3</v>
      </c>
      <c r="FD212" s="179">
        <v>415.53</v>
      </c>
      <c r="FE212" s="179">
        <v>376.42</v>
      </c>
      <c r="FF212" s="179">
        <v>171.88</v>
      </c>
      <c r="FG212" s="179">
        <v>352.54</v>
      </c>
      <c r="FH212" s="179">
        <v>399.7</v>
      </c>
      <c r="FI212" s="179">
        <v>391.34</v>
      </c>
      <c r="FJ212" s="179">
        <v>415.83</v>
      </c>
      <c r="FK212" s="179">
        <v>413.46</v>
      </c>
      <c r="FL212" s="179">
        <v>389.64</v>
      </c>
      <c r="FM212" s="179">
        <v>405.35</v>
      </c>
      <c r="FN212" s="179">
        <v>396.22</v>
      </c>
      <c r="FO212" s="179">
        <v>416.9</v>
      </c>
      <c r="FP212" s="179">
        <v>423.46</v>
      </c>
      <c r="FQ212" s="179">
        <v>386.09</v>
      </c>
      <c r="FR212" s="179">
        <v>420.74</v>
      </c>
      <c r="FS212" s="179">
        <v>402.22</v>
      </c>
      <c r="FT212" s="179">
        <v>412.09</v>
      </c>
      <c r="FU212" s="179">
        <v>402.99</v>
      </c>
      <c r="FV212" s="179">
        <v>423.95</v>
      </c>
      <c r="FW212" s="179">
        <v>421.27</v>
      </c>
      <c r="FX212" s="179">
        <v>397.9</v>
      </c>
      <c r="FY212" s="179">
        <v>412.68</v>
      </c>
      <c r="FZ212" s="179">
        <v>406.53</v>
      </c>
      <c r="GA212" s="179">
        <v>427.8</v>
      </c>
    </row>
    <row r="213" spans="2:183">
      <c r="B213" s="171" t="s">
        <v>7</v>
      </c>
      <c r="C213" s="172" t="s">
        <v>45</v>
      </c>
      <c r="D213" s="92">
        <v>0.17022419597450039</v>
      </c>
      <c r="E213" s="93">
        <v>0.1702373279234668</v>
      </c>
      <c r="F213" s="93">
        <v>0.17033607543399473</v>
      </c>
      <c r="G213" s="93">
        <v>0.17022929748699159</v>
      </c>
      <c r="H213" s="93">
        <v>0.17044183724071316</v>
      </c>
      <c r="I213" s="93">
        <v>0.1702395954601281</v>
      </c>
      <c r="J213" s="93">
        <v>0.17022664305161023</v>
      </c>
      <c r="K213" s="93">
        <v>0.17033112772683934</v>
      </c>
      <c r="L213" s="93">
        <v>0.17023847365391481</v>
      </c>
      <c r="M213" s="93">
        <v>0.17033628983710677</v>
      </c>
      <c r="N213" s="93">
        <v>0.17023233452827624</v>
      </c>
      <c r="O213" s="93">
        <v>0.1705630471449395</v>
      </c>
      <c r="P213" s="93">
        <v>0.18035002626317917</v>
      </c>
      <c r="Q213" s="93">
        <v>0.18025506117936715</v>
      </c>
      <c r="R213" s="93">
        <v>0.18025477730764206</v>
      </c>
      <c r="S213" s="93">
        <v>0.18059099235356194</v>
      </c>
      <c r="T213" s="93">
        <v>0.18024537561519247</v>
      </c>
      <c r="U213" s="93">
        <v>0.18024829301526923</v>
      </c>
      <c r="V213" s="93">
        <v>0.18035336528770604</v>
      </c>
      <c r="W213" s="93">
        <v>0.18023765434513872</v>
      </c>
      <c r="X213" s="93">
        <v>0.18024944044110905</v>
      </c>
      <c r="Y213" s="93">
        <v>0.1802401707798186</v>
      </c>
      <c r="Z213" s="93">
        <v>0.18025072143131227</v>
      </c>
      <c r="AA213" s="93">
        <v>0.18024199624498552</v>
      </c>
      <c r="AB213" s="93">
        <v>0.19038322611583824</v>
      </c>
      <c r="AC213" s="93">
        <v>0.19027343580391645</v>
      </c>
      <c r="AD213" s="93">
        <v>0.19039060565611221</v>
      </c>
      <c r="AE213" s="93">
        <v>0.19027540442087015</v>
      </c>
      <c r="AF213" s="93">
        <v>0.19039161303265961</v>
      </c>
      <c r="AG213" s="93">
        <v>0.19026074831227849</v>
      </c>
      <c r="AH213" s="93">
        <v>0.19038142252160442</v>
      </c>
      <c r="AI213" s="93">
        <v>0.19037495905327542</v>
      </c>
      <c r="AJ213" s="93">
        <v>0.19026604048241655</v>
      </c>
      <c r="AK213" s="93">
        <v>0.19025385417434224</v>
      </c>
      <c r="AL213" s="93">
        <v>0.19027046313411394</v>
      </c>
      <c r="AM213" s="93">
        <v>0.19026718604831055</v>
      </c>
      <c r="AN213" s="93">
        <v>0.19038056401118303</v>
      </c>
      <c r="AO213" s="93">
        <v>0.19027473770302725</v>
      </c>
      <c r="AP213" s="93">
        <v>0.19102378831622452</v>
      </c>
      <c r="AQ213" s="93">
        <v>0.19354321344355124</v>
      </c>
      <c r="AR213" s="93">
        <v>0.19026304940534136</v>
      </c>
      <c r="AS213" s="93">
        <v>0.19027170131876894</v>
      </c>
      <c r="AT213" s="93">
        <v>0.19038208809832741</v>
      </c>
      <c r="AU213" s="93">
        <v>0.19024922256091134</v>
      </c>
      <c r="AV213" s="93">
        <v>0.19040862132917344</v>
      </c>
      <c r="AW213" s="93">
        <v>0.19038713642406363</v>
      </c>
      <c r="AX213" s="93">
        <v>0.19040491839531104</v>
      </c>
      <c r="AY213" s="93">
        <v>0.19026934522300273</v>
      </c>
      <c r="AZ213" s="93">
        <v>0.19025715555688735</v>
      </c>
      <c r="BA213" s="93">
        <v>0.19028373060613873</v>
      </c>
      <c r="BB213" s="93">
        <v>0.19026935803487929</v>
      </c>
      <c r="BC213" s="93">
        <v>0.19041294415620177</v>
      </c>
      <c r="BD213" s="93">
        <v>0.19046995409585102</v>
      </c>
      <c r="BE213" s="93">
        <v>0.1904025558004743</v>
      </c>
      <c r="BF213" s="93">
        <v>0.19026356480312084</v>
      </c>
      <c r="BG213" s="93">
        <v>0.19038694002571896</v>
      </c>
      <c r="BH213" s="93">
        <v>0.19027455757420852</v>
      </c>
      <c r="BI213" s="93">
        <v>0.19048112444229423</v>
      </c>
      <c r="BJ213" s="93">
        <v>0.19040654474101548</v>
      </c>
      <c r="BK213" s="93">
        <v>0.19026983028181443</v>
      </c>
      <c r="BL213" s="93">
        <v>0.19025732970705056</v>
      </c>
      <c r="BM213" s="93">
        <v>0.19041809247247324</v>
      </c>
      <c r="BN213" s="93">
        <v>0.19025799621749451</v>
      </c>
      <c r="BO213" s="93">
        <v>0.19060217974382365</v>
      </c>
      <c r="BP213" s="93">
        <v>0.19038699332424452</v>
      </c>
      <c r="BQ213" s="93">
        <v>0.19038849992536133</v>
      </c>
      <c r="BR213" s="93">
        <v>0.19037935447082308</v>
      </c>
      <c r="BS213" s="93">
        <v>0.19050215529645551</v>
      </c>
      <c r="BT213" s="93">
        <v>0.19040702907010745</v>
      </c>
      <c r="BU213" s="93">
        <v>0.19024943975846528</v>
      </c>
      <c r="BV213" s="93">
        <v>0.1902582569945446</v>
      </c>
      <c r="BW213" s="93">
        <v>0.19038209667223036</v>
      </c>
      <c r="BX213" s="93">
        <v>0.19036702196681257</v>
      </c>
      <c r="BY213" s="93">
        <v>0.19040308399178305</v>
      </c>
      <c r="BZ213" s="93">
        <v>0.19024879734804706</v>
      </c>
      <c r="CA213" s="93">
        <v>0.1902592675438963</v>
      </c>
      <c r="CB213" s="93">
        <v>0.19025099965525771</v>
      </c>
      <c r="CC213" s="93">
        <v>0.19058312949564932</v>
      </c>
      <c r="CD213" s="93">
        <v>0.19023577265683775</v>
      </c>
      <c r="CE213" s="93">
        <v>0.19035507202192742</v>
      </c>
      <c r="CF213" s="93">
        <v>0.19024935396811049</v>
      </c>
      <c r="CG213" s="93">
        <v>0.1903631118150986</v>
      </c>
      <c r="CH213" s="93">
        <v>0.19024701841278782</v>
      </c>
      <c r="CI213" s="93">
        <v>0.19035322933704169</v>
      </c>
      <c r="CJ213" s="93">
        <v>0.19046328438491711</v>
      </c>
      <c r="CK213" s="93">
        <v>0.19025043279776366</v>
      </c>
      <c r="CL213" s="93">
        <v>0.19026938269652008</v>
      </c>
      <c r="CM213" s="93">
        <v>0.19074515742669415</v>
      </c>
      <c r="CN213" s="93">
        <v>0.19023860080908436</v>
      </c>
      <c r="CO213" s="93">
        <v>0.19024937218793078</v>
      </c>
      <c r="CP213" s="93">
        <v>0.19035605328487809</v>
      </c>
      <c r="CQ213" s="93">
        <v>0.19047181098576027</v>
      </c>
      <c r="CR213" s="93">
        <v>0.19024993219466607</v>
      </c>
      <c r="CS213" s="93">
        <v>0.19035424805520904</v>
      </c>
      <c r="CT213" s="93">
        <v>0.19023525807289707</v>
      </c>
      <c r="CU213" s="93">
        <v>0.19023005344452976</v>
      </c>
      <c r="CV213" s="93">
        <v>0.19035343153683559</v>
      </c>
      <c r="CW213" s="93">
        <v>0.19025891568561995</v>
      </c>
      <c r="CX213" s="93">
        <v>0.19035402506716939</v>
      </c>
      <c r="CY213" s="93">
        <v>0.19037229692875599</v>
      </c>
      <c r="CZ213" s="93">
        <v>0.19024102400475862</v>
      </c>
      <c r="DA213" s="93">
        <v>0.19024072986495275</v>
      </c>
      <c r="DB213" s="93">
        <v>0.19023121933102788</v>
      </c>
      <c r="DC213" s="93">
        <v>0.19023343582344024</v>
      </c>
      <c r="DD213" s="93">
        <v>0.19025545676965172</v>
      </c>
      <c r="DE213" s="93">
        <v>0.19024261152261115</v>
      </c>
      <c r="DF213" s="93">
        <v>0.19036613105876279</v>
      </c>
      <c r="DG213" s="93">
        <v>0.19034971944499057</v>
      </c>
      <c r="DH213" s="93">
        <v>0.19023475720455615</v>
      </c>
      <c r="DI213" s="93">
        <v>0.19038551525533987</v>
      </c>
      <c r="DJ213" s="93">
        <v>0.19023279705523077</v>
      </c>
      <c r="DK213" s="93">
        <v>0.19109170544704218</v>
      </c>
      <c r="DL213" s="93">
        <v>0.19036915959968795</v>
      </c>
      <c r="DM213" s="93">
        <v>0.19024387359265332</v>
      </c>
      <c r="DN213" s="93">
        <v>0.19035370958520884</v>
      </c>
      <c r="DO213" s="93">
        <v>0.19023824536595521</v>
      </c>
      <c r="DP213" s="93">
        <v>0.19025015493968697</v>
      </c>
      <c r="DQ213" s="93">
        <v>0.19036183043478197</v>
      </c>
      <c r="DR213" s="93">
        <v>0.190238136878595</v>
      </c>
      <c r="DS213" s="93">
        <v>0.19023361085045487</v>
      </c>
      <c r="DT213" s="93">
        <v>0.19023726261273677</v>
      </c>
      <c r="DU213" s="93">
        <v>0.19038118770577678</v>
      </c>
      <c r="DV213" s="93">
        <v>0.19035884248966509</v>
      </c>
      <c r="DW213" s="93">
        <v>0.19025184783387095</v>
      </c>
      <c r="DX213" s="93">
        <v>0.19023745210225945</v>
      </c>
      <c r="DY213" s="93">
        <v>0.19024397202123142</v>
      </c>
      <c r="DZ213" s="93">
        <v>0.19023692519087407</v>
      </c>
      <c r="EA213" s="93">
        <v>0.19023188590696016</v>
      </c>
      <c r="EB213" s="93">
        <v>0.19024693513167526</v>
      </c>
      <c r="EC213" s="93">
        <v>0.19036032746502538</v>
      </c>
      <c r="ED213" s="93">
        <v>0.19036321837715298</v>
      </c>
      <c r="EE213" s="93">
        <v>0.19034876915881982</v>
      </c>
      <c r="EF213" s="93">
        <v>0.19034576864516839</v>
      </c>
      <c r="EG213" s="93">
        <v>0.19036832006234825</v>
      </c>
      <c r="EH213" s="93">
        <v>0.18989668741053536</v>
      </c>
      <c r="EI213" s="93">
        <v>0.19165417156626552</v>
      </c>
      <c r="EJ213" s="93">
        <v>0.19024452596199559</v>
      </c>
      <c r="EK213" s="93">
        <v>0.1904999096578229</v>
      </c>
      <c r="EL213" s="93">
        <v>0.19035657374764792</v>
      </c>
      <c r="EM213" s="93">
        <v>0.19023046078232131</v>
      </c>
      <c r="EN213" s="93">
        <v>0.1902541970549555</v>
      </c>
      <c r="EO213" s="93">
        <v>0.1903642679690101</v>
      </c>
      <c r="EP213" s="93">
        <v>0.1903697334643196</v>
      </c>
      <c r="EQ213" s="93">
        <v>0.19023483112300144</v>
      </c>
      <c r="ER213" s="93">
        <v>0.19024003557503635</v>
      </c>
      <c r="ES213" s="93">
        <v>0.19038832949898218</v>
      </c>
      <c r="ET213" s="93">
        <v>0.19036203071344401</v>
      </c>
      <c r="EU213" s="93">
        <v>0.19038278492486729</v>
      </c>
      <c r="EV213" s="93">
        <v>0.19024380403931884</v>
      </c>
      <c r="EW213" s="93">
        <v>0.19038133177170466</v>
      </c>
      <c r="EX213" s="93">
        <v>0.19024215651129983</v>
      </c>
      <c r="EY213" s="93">
        <v>0.19035615369725409</v>
      </c>
      <c r="EZ213" s="93">
        <v>0.19025301350802615</v>
      </c>
      <c r="FA213" s="93">
        <v>0.19024360121986758</v>
      </c>
      <c r="FB213" s="93">
        <v>0.19024163766112176</v>
      </c>
      <c r="FC213" s="93">
        <v>0.19024324666493514</v>
      </c>
      <c r="FD213" s="93">
        <v>0.19024273470415068</v>
      </c>
      <c r="FE213" s="93">
        <v>0.19040181153131588</v>
      </c>
      <c r="FF213" s="93">
        <v>0.19057719257654998</v>
      </c>
      <c r="FG213" s="93">
        <v>0.19050898117523357</v>
      </c>
      <c r="FH213" s="93">
        <v>0.19024929762025947</v>
      </c>
      <c r="FI213" s="93">
        <v>0.19026154135321596</v>
      </c>
      <c r="FJ213" s="93">
        <v>0.19023696026096534</v>
      </c>
      <c r="FK213" s="93">
        <v>0.19024571097576168</v>
      </c>
      <c r="FL213" s="93">
        <v>0.19025395371497564</v>
      </c>
      <c r="FM213" s="93">
        <v>0.19044398875589053</v>
      </c>
      <c r="FN213" s="93">
        <v>0.19037573591932064</v>
      </c>
      <c r="FO213" s="93">
        <v>0.19035660009786678</v>
      </c>
      <c r="FP213" s="93">
        <v>0.19024207391154471</v>
      </c>
      <c r="FQ213" s="93">
        <v>0.19026215480962769</v>
      </c>
      <c r="FR213" s="93">
        <v>0.19049413658678457</v>
      </c>
      <c r="FS213" s="93">
        <v>0.19025919923567902</v>
      </c>
      <c r="FT213" s="93">
        <v>0.19037832513183128</v>
      </c>
      <c r="FU213" s="93">
        <v>0.19038633142685668</v>
      </c>
      <c r="FV213" s="93">
        <v>0.19024578693505706</v>
      </c>
      <c r="FW213" s="93">
        <v>0.19024587610767626</v>
      </c>
      <c r="FX213" s="93">
        <v>0.19025480172045472</v>
      </c>
      <c r="FY213" s="93">
        <v>0.19024549246338804</v>
      </c>
      <c r="FZ213" s="93">
        <v>0.19024949725490298</v>
      </c>
      <c r="GA213" s="93">
        <v>0.19023665844970455</v>
      </c>
    </row>
    <row r="214" spans="2:183">
      <c r="B214" s="96" t="s">
        <v>7</v>
      </c>
      <c r="C214" s="166" t="s">
        <v>46</v>
      </c>
      <c r="D214" s="96">
        <v>187.09</v>
      </c>
      <c r="E214" s="17">
        <v>169.41</v>
      </c>
      <c r="F214" s="17">
        <v>179.23</v>
      </c>
      <c r="G214" s="17">
        <v>174.55</v>
      </c>
      <c r="H214" s="17">
        <v>170.67</v>
      </c>
      <c r="I214" s="17">
        <v>162.03</v>
      </c>
      <c r="J214" s="17">
        <v>169.73</v>
      </c>
      <c r="K214" s="17">
        <v>170.3</v>
      </c>
      <c r="L214" s="17">
        <v>158.81</v>
      </c>
      <c r="M214" s="17">
        <v>179.24</v>
      </c>
      <c r="N214" s="17">
        <v>172.78</v>
      </c>
      <c r="O214" s="17">
        <v>180.24</v>
      </c>
      <c r="P214" s="17">
        <v>185.36</v>
      </c>
      <c r="Q214" s="17">
        <v>166.49</v>
      </c>
      <c r="R214" s="17">
        <v>80.400000000000006</v>
      </c>
      <c r="S214" s="17">
        <v>132.04</v>
      </c>
      <c r="T214" s="17">
        <v>167.54</v>
      </c>
      <c r="U214" s="17">
        <v>162.18</v>
      </c>
      <c r="V214" s="17">
        <v>169.33</v>
      </c>
      <c r="W214" s="17">
        <v>169.21</v>
      </c>
      <c r="X214" s="17">
        <v>158.31</v>
      </c>
      <c r="Y214" s="17">
        <v>177.09</v>
      </c>
      <c r="Z214" s="17">
        <v>171.01</v>
      </c>
      <c r="AA214" s="17">
        <v>177.58</v>
      </c>
      <c r="AB214" s="17">
        <v>179.56</v>
      </c>
      <c r="AC214" s="17">
        <v>164.07</v>
      </c>
      <c r="AD214" s="17">
        <v>174.6</v>
      </c>
      <c r="AE214" s="17">
        <v>168.95</v>
      </c>
      <c r="AF214" s="17">
        <v>163.32</v>
      </c>
      <c r="AG214" s="17">
        <v>160.13999999999999</v>
      </c>
      <c r="AH214" s="17">
        <v>168.3</v>
      </c>
      <c r="AI214" s="17">
        <v>168.12</v>
      </c>
      <c r="AJ214" s="17">
        <v>156.99</v>
      </c>
      <c r="AK214" s="17">
        <v>175.35</v>
      </c>
      <c r="AL214" s="17">
        <v>169.18</v>
      </c>
      <c r="AM214" s="17">
        <v>172.83</v>
      </c>
      <c r="AN214" s="17">
        <v>178.86</v>
      </c>
      <c r="AO214" s="17">
        <v>168.15</v>
      </c>
      <c r="AP214" s="17">
        <v>22.95</v>
      </c>
      <c r="AQ214" s="17">
        <v>16.760000000000002</v>
      </c>
      <c r="AR214" s="17">
        <v>164.45</v>
      </c>
      <c r="AS214" s="17">
        <v>158.91999999999999</v>
      </c>
      <c r="AT214" s="17">
        <v>167.02</v>
      </c>
      <c r="AU214" s="17">
        <v>169.59</v>
      </c>
      <c r="AV214" s="17">
        <v>156.91</v>
      </c>
      <c r="AW214" s="17">
        <v>174.19</v>
      </c>
      <c r="AX214" s="17">
        <v>167.43</v>
      </c>
      <c r="AY214" s="17">
        <v>171.13</v>
      </c>
      <c r="AZ214" s="17">
        <v>178.04</v>
      </c>
      <c r="BA214" s="17">
        <v>161.55000000000001</v>
      </c>
      <c r="BB214" s="17">
        <v>172.79</v>
      </c>
      <c r="BC214" s="17">
        <v>165.69</v>
      </c>
      <c r="BD214" s="17">
        <v>162.86000000000001</v>
      </c>
      <c r="BE214" s="17">
        <v>157.69999999999999</v>
      </c>
      <c r="BF214" s="17">
        <v>165.37</v>
      </c>
      <c r="BG214" s="17">
        <v>166.83</v>
      </c>
      <c r="BH214" s="17">
        <v>154.53</v>
      </c>
      <c r="BI214" s="17">
        <v>172.18</v>
      </c>
      <c r="BJ214" s="17">
        <v>165.96</v>
      </c>
      <c r="BK214" s="17">
        <v>171.72</v>
      </c>
      <c r="BL214" s="17">
        <v>179.28</v>
      </c>
      <c r="BM214" s="17">
        <v>163.65</v>
      </c>
      <c r="BN214" s="17">
        <v>90.49</v>
      </c>
      <c r="BO214" s="17">
        <v>134.85</v>
      </c>
      <c r="BP214" s="17">
        <v>166.03</v>
      </c>
      <c r="BQ214" s="17">
        <v>162.22</v>
      </c>
      <c r="BR214" s="17">
        <v>170.67</v>
      </c>
      <c r="BS214" s="17">
        <v>171.66</v>
      </c>
      <c r="BT214" s="17">
        <v>158.94999999999999</v>
      </c>
      <c r="BU214" s="17">
        <v>181.27</v>
      </c>
      <c r="BV214" s="17">
        <v>175.61</v>
      </c>
      <c r="BW214" s="17">
        <v>182.11</v>
      </c>
      <c r="BX214" s="17">
        <v>189.09</v>
      </c>
      <c r="BY214" s="17">
        <v>172.08</v>
      </c>
      <c r="BZ214" s="17">
        <v>184.54</v>
      </c>
      <c r="CA214" s="17">
        <v>180.38</v>
      </c>
      <c r="CB214" s="17">
        <v>173.76</v>
      </c>
      <c r="CC214" s="17">
        <v>167.96</v>
      </c>
      <c r="CD214" s="17">
        <v>180.21</v>
      </c>
      <c r="CE214" s="17">
        <v>179.83</v>
      </c>
      <c r="CF214" s="17">
        <v>170.27</v>
      </c>
      <c r="CG214" s="17">
        <v>189.11</v>
      </c>
      <c r="CH214" s="17">
        <v>190.64</v>
      </c>
      <c r="CI214" s="17">
        <v>197.99</v>
      </c>
      <c r="CJ214" s="17">
        <v>199.84</v>
      </c>
      <c r="CK214" s="17">
        <v>186.45</v>
      </c>
      <c r="CL214" s="17">
        <v>171.64</v>
      </c>
      <c r="CM214" s="17">
        <v>80.349999999999994</v>
      </c>
      <c r="CN214" s="17">
        <v>177.36</v>
      </c>
      <c r="CO214" s="17">
        <v>173.02</v>
      </c>
      <c r="CP214" s="17">
        <v>181.97</v>
      </c>
      <c r="CQ214" s="17">
        <v>182.38</v>
      </c>
      <c r="CR214" s="17">
        <v>173.06</v>
      </c>
      <c r="CS214" s="17">
        <v>192.06</v>
      </c>
      <c r="CT214" s="17">
        <v>190.64</v>
      </c>
      <c r="CU214" s="17">
        <v>199.22</v>
      </c>
      <c r="CV214" s="17">
        <v>198.5</v>
      </c>
      <c r="CW214" s="17">
        <v>179.88</v>
      </c>
      <c r="CX214" s="17">
        <v>196.63</v>
      </c>
      <c r="CY214" s="17">
        <v>185.45</v>
      </c>
      <c r="CZ214" s="17">
        <v>176.54</v>
      </c>
      <c r="DA214" s="17">
        <v>173.78</v>
      </c>
      <c r="DB214" s="17">
        <v>182.07</v>
      </c>
      <c r="DC214" s="17">
        <v>184.48</v>
      </c>
      <c r="DD214" s="17">
        <v>171.03</v>
      </c>
      <c r="DE214" s="17">
        <v>192.58</v>
      </c>
      <c r="DF214" s="17">
        <v>190.72</v>
      </c>
      <c r="DG214" s="17">
        <v>196.13</v>
      </c>
      <c r="DH214" s="17">
        <v>198.89</v>
      </c>
      <c r="DI214" s="17">
        <v>179.8</v>
      </c>
      <c r="DJ214" s="17">
        <v>195.2</v>
      </c>
      <c r="DK214" s="17">
        <v>54.86</v>
      </c>
      <c r="DL214" s="17">
        <v>176.15</v>
      </c>
      <c r="DM214" s="17">
        <v>173.34</v>
      </c>
      <c r="DN214" s="17">
        <v>181.68</v>
      </c>
      <c r="DO214" s="17">
        <v>184.16</v>
      </c>
      <c r="DP214" s="17">
        <v>170.06</v>
      </c>
      <c r="DQ214" s="17">
        <v>193.06</v>
      </c>
      <c r="DR214" s="17">
        <v>190.89</v>
      </c>
      <c r="DS214" s="17">
        <v>195.53</v>
      </c>
      <c r="DT214" s="17">
        <v>197.9</v>
      </c>
      <c r="DU214" s="17">
        <v>178.55</v>
      </c>
      <c r="DV214" s="17">
        <v>194.52</v>
      </c>
      <c r="DW214" s="17">
        <v>183.34</v>
      </c>
      <c r="DX214" s="17">
        <v>176.02</v>
      </c>
      <c r="DY214" s="17">
        <v>171.81</v>
      </c>
      <c r="DZ214" s="17">
        <v>182.72</v>
      </c>
      <c r="EA214" s="17">
        <v>181.8</v>
      </c>
      <c r="EB214" s="17">
        <v>170.09</v>
      </c>
      <c r="EC214" s="17">
        <v>189.65</v>
      </c>
      <c r="ED214" s="17">
        <v>188.68</v>
      </c>
      <c r="EE214" s="17">
        <v>195.31</v>
      </c>
      <c r="EF214" s="17">
        <v>198.04</v>
      </c>
      <c r="EG214" s="17">
        <v>184.9</v>
      </c>
      <c r="EH214" s="17">
        <v>6.36</v>
      </c>
      <c r="EI214" s="17">
        <v>36.44</v>
      </c>
      <c r="EJ214" s="17">
        <v>175.68</v>
      </c>
      <c r="EK214" s="17">
        <v>170.74</v>
      </c>
      <c r="EL214" s="17">
        <v>182.65</v>
      </c>
      <c r="EM214" s="17">
        <v>182.43</v>
      </c>
      <c r="EN214" s="17">
        <v>170.98</v>
      </c>
      <c r="EO214" s="17">
        <v>189.59</v>
      </c>
      <c r="EP214" s="17">
        <v>188.68</v>
      </c>
      <c r="EQ214" s="17">
        <v>196.02</v>
      </c>
      <c r="ER214" s="17">
        <v>194.67</v>
      </c>
      <c r="ES214" s="17">
        <v>175.72</v>
      </c>
      <c r="ET214" s="17">
        <v>191.52</v>
      </c>
      <c r="EU214" s="17">
        <v>178.79</v>
      </c>
      <c r="EV214" s="17">
        <v>174.36</v>
      </c>
      <c r="EW214" s="17">
        <v>168.91</v>
      </c>
      <c r="EX214" s="17">
        <v>179.41</v>
      </c>
      <c r="EY214" s="17">
        <v>179.5</v>
      </c>
      <c r="EZ214" s="17">
        <v>167.52</v>
      </c>
      <c r="FA214" s="17">
        <v>186.71</v>
      </c>
      <c r="FB214" s="17">
        <v>185.9</v>
      </c>
      <c r="FC214" s="17">
        <v>193.02</v>
      </c>
      <c r="FD214" s="17">
        <v>191</v>
      </c>
      <c r="FE214" s="17">
        <v>172.85</v>
      </c>
      <c r="FF214" s="17">
        <v>78.7</v>
      </c>
      <c r="FG214" s="17">
        <v>161.25</v>
      </c>
      <c r="FH214" s="17">
        <v>170.68</v>
      </c>
      <c r="FI214" s="17">
        <v>167.31</v>
      </c>
      <c r="FJ214" s="17">
        <v>178.31</v>
      </c>
      <c r="FK214" s="17">
        <v>177.13</v>
      </c>
      <c r="FL214" s="17">
        <v>166.51</v>
      </c>
      <c r="FM214" s="17">
        <v>185.54</v>
      </c>
      <c r="FN214" s="17">
        <v>181.69</v>
      </c>
      <c r="FO214" s="17">
        <v>191.5</v>
      </c>
      <c r="FP214" s="17">
        <v>189.19</v>
      </c>
      <c r="FQ214" s="17">
        <v>172.59</v>
      </c>
      <c r="FR214" s="17">
        <v>187.52</v>
      </c>
      <c r="FS214" s="17">
        <v>179.22</v>
      </c>
      <c r="FT214" s="17">
        <v>171.11</v>
      </c>
      <c r="FU214" s="17">
        <v>167.53</v>
      </c>
      <c r="FV214" s="17">
        <v>176.66</v>
      </c>
      <c r="FW214" s="17">
        <v>175.45</v>
      </c>
      <c r="FX214" s="17">
        <v>165.3</v>
      </c>
      <c r="FY214" s="17">
        <v>183.77</v>
      </c>
      <c r="FZ214" s="17">
        <v>181.41</v>
      </c>
      <c r="GA214" s="17">
        <v>191.3</v>
      </c>
    </row>
    <row r="215" spans="2:183">
      <c r="B215" s="96" t="s">
        <v>7</v>
      </c>
      <c r="C215" s="166" t="s">
        <v>47</v>
      </c>
      <c r="D215" s="178">
        <v>6961.54</v>
      </c>
      <c r="E215" s="179">
        <v>6303.65</v>
      </c>
      <c r="F215" s="179">
        <v>6669.22</v>
      </c>
      <c r="G215" s="179">
        <v>6494.93</v>
      </c>
      <c r="H215" s="179">
        <v>8552.2199999999993</v>
      </c>
      <c r="I215" s="179">
        <v>8119.11</v>
      </c>
      <c r="J215" s="179">
        <v>8505.25</v>
      </c>
      <c r="K215" s="179">
        <v>8533.81</v>
      </c>
      <c r="L215" s="179">
        <v>7958.13</v>
      </c>
      <c r="M215" s="179">
        <v>6669.41</v>
      </c>
      <c r="N215" s="179">
        <v>6429.26</v>
      </c>
      <c r="O215" s="179">
        <v>6706.6</v>
      </c>
      <c r="P215" s="179">
        <v>6897.14</v>
      </c>
      <c r="Q215" s="179">
        <v>6195.12</v>
      </c>
      <c r="R215" s="179">
        <v>2991.7</v>
      </c>
      <c r="S215" s="179">
        <v>4913.21</v>
      </c>
      <c r="T215" s="179">
        <v>8395.31</v>
      </c>
      <c r="U215" s="179">
        <v>8126.91</v>
      </c>
      <c r="V215" s="179">
        <v>8485.1200000000008</v>
      </c>
      <c r="W215" s="179">
        <v>8479.2800000000007</v>
      </c>
      <c r="X215" s="179">
        <v>7932.66</v>
      </c>
      <c r="Y215" s="179">
        <v>6589.68</v>
      </c>
      <c r="Z215" s="179">
        <v>6363.45</v>
      </c>
      <c r="AA215" s="179">
        <v>6607.88</v>
      </c>
      <c r="AB215" s="179">
        <v>6681.41</v>
      </c>
      <c r="AC215" s="179">
        <v>6104.89</v>
      </c>
      <c r="AD215" s="179">
        <v>6496.85</v>
      </c>
      <c r="AE215" s="179">
        <v>6286.59</v>
      </c>
      <c r="AF215" s="179">
        <v>8183.81</v>
      </c>
      <c r="AG215" s="179">
        <v>8024.71</v>
      </c>
      <c r="AH215" s="179">
        <v>8433.34</v>
      </c>
      <c r="AI215" s="179">
        <v>8424.39</v>
      </c>
      <c r="AJ215" s="179">
        <v>7866.77</v>
      </c>
      <c r="AK215" s="179">
        <v>6524.64</v>
      </c>
      <c r="AL215" s="179">
        <v>6295.03</v>
      </c>
      <c r="AM215" s="179">
        <v>6430.86</v>
      </c>
      <c r="AN215" s="179">
        <v>6655.21</v>
      </c>
      <c r="AO215" s="179">
        <v>6256.9</v>
      </c>
      <c r="AP215" s="179">
        <v>853.8</v>
      </c>
      <c r="AQ215" s="179">
        <v>623.74</v>
      </c>
      <c r="AR215" s="179">
        <v>8240.7000000000007</v>
      </c>
      <c r="AS215" s="179">
        <v>7963.29</v>
      </c>
      <c r="AT215" s="179">
        <v>8369.16</v>
      </c>
      <c r="AU215" s="179">
        <v>8498.0300000000007</v>
      </c>
      <c r="AV215" s="179">
        <v>7862.64</v>
      </c>
      <c r="AW215" s="179">
        <v>6481.79</v>
      </c>
      <c r="AX215" s="179">
        <v>6230.23</v>
      </c>
      <c r="AY215" s="179">
        <v>6367.74</v>
      </c>
      <c r="AZ215" s="179">
        <v>6783.19</v>
      </c>
      <c r="BA215" s="179">
        <v>6154.9</v>
      </c>
      <c r="BB215" s="179">
        <v>6583.21</v>
      </c>
      <c r="BC215" s="179">
        <v>6312.69</v>
      </c>
      <c r="BD215" s="179">
        <v>8356.3799999999992</v>
      </c>
      <c r="BE215" s="179">
        <v>8091.69</v>
      </c>
      <c r="BF215" s="179">
        <v>8485.0300000000007</v>
      </c>
      <c r="BG215" s="179">
        <v>8559.86</v>
      </c>
      <c r="BH215" s="179">
        <v>7928.83</v>
      </c>
      <c r="BI215" s="179">
        <v>6559.98</v>
      </c>
      <c r="BJ215" s="179">
        <v>6322.96</v>
      </c>
      <c r="BK215" s="179">
        <v>6542.66</v>
      </c>
      <c r="BL215" s="179">
        <v>7002.71</v>
      </c>
      <c r="BM215" s="179">
        <v>6392.23</v>
      </c>
      <c r="BN215" s="179">
        <v>3534.68</v>
      </c>
      <c r="BO215" s="179">
        <v>5267.28</v>
      </c>
      <c r="BP215" s="179">
        <v>8733.2800000000007</v>
      </c>
      <c r="BQ215" s="179">
        <v>8532.85</v>
      </c>
      <c r="BR215" s="179">
        <v>8977.17</v>
      </c>
      <c r="BS215" s="179">
        <v>9029.31</v>
      </c>
      <c r="BT215" s="179">
        <v>8360.77</v>
      </c>
      <c r="BU215" s="179">
        <v>7080.4</v>
      </c>
      <c r="BV215" s="179">
        <v>6859.25</v>
      </c>
      <c r="BW215" s="179">
        <v>7113.31</v>
      </c>
      <c r="BX215" s="179">
        <v>7578.72</v>
      </c>
      <c r="BY215" s="179">
        <v>6897.02</v>
      </c>
      <c r="BZ215" s="179">
        <v>7396.44</v>
      </c>
      <c r="CA215" s="179">
        <v>7229.84</v>
      </c>
      <c r="CB215" s="179">
        <v>9377.7800000000007</v>
      </c>
      <c r="CC215" s="179">
        <v>9064.98</v>
      </c>
      <c r="CD215" s="179">
        <v>9726.15</v>
      </c>
      <c r="CE215" s="179">
        <v>9705.58</v>
      </c>
      <c r="CF215" s="179">
        <v>9189.3799999999992</v>
      </c>
      <c r="CG215" s="179">
        <v>7579.46</v>
      </c>
      <c r="CH215" s="179">
        <v>7640.96</v>
      </c>
      <c r="CI215" s="179">
        <v>7935.46</v>
      </c>
      <c r="CJ215" s="179">
        <v>8221.31</v>
      </c>
      <c r="CK215" s="179">
        <v>7670.58</v>
      </c>
      <c r="CL215" s="179">
        <v>7061.08</v>
      </c>
      <c r="CM215" s="179">
        <v>3305.57</v>
      </c>
      <c r="CN215" s="179">
        <v>9825.7900000000009</v>
      </c>
      <c r="CO215" s="179">
        <v>9585.36</v>
      </c>
      <c r="CP215" s="179">
        <v>10081.25</v>
      </c>
      <c r="CQ215" s="179">
        <v>10104.08</v>
      </c>
      <c r="CR215" s="179">
        <v>9587.26</v>
      </c>
      <c r="CS215" s="179">
        <v>7901.15</v>
      </c>
      <c r="CT215" s="179">
        <v>7843.02</v>
      </c>
      <c r="CU215" s="179">
        <v>8195.73</v>
      </c>
      <c r="CV215" s="179">
        <v>8384.57</v>
      </c>
      <c r="CW215" s="179">
        <v>7598.11</v>
      </c>
      <c r="CX215" s="179">
        <v>8305.51</v>
      </c>
      <c r="CY215" s="179">
        <v>7833.6</v>
      </c>
      <c r="CZ215" s="179">
        <v>10043.370000000001</v>
      </c>
      <c r="DA215" s="179">
        <v>9886.52</v>
      </c>
      <c r="DB215" s="179">
        <v>10357.92</v>
      </c>
      <c r="DC215" s="179">
        <v>10494.98</v>
      </c>
      <c r="DD215" s="179">
        <v>9730.06</v>
      </c>
      <c r="DE215" s="179">
        <v>8134.7</v>
      </c>
      <c r="DF215" s="179">
        <v>8055.95</v>
      </c>
      <c r="DG215" s="179">
        <v>8284.6299999999992</v>
      </c>
      <c r="DH215" s="179">
        <v>8629.76</v>
      </c>
      <c r="DI215" s="179">
        <v>7801.62</v>
      </c>
      <c r="DJ215" s="179">
        <v>8469.52</v>
      </c>
      <c r="DK215" s="179">
        <v>2380.6</v>
      </c>
      <c r="DL215" s="179">
        <v>10292.19</v>
      </c>
      <c r="DM215" s="179">
        <v>10128.49</v>
      </c>
      <c r="DN215" s="179">
        <v>10615.4</v>
      </c>
      <c r="DO215" s="179">
        <v>10760.44</v>
      </c>
      <c r="DP215" s="179">
        <v>9936.76</v>
      </c>
      <c r="DQ215" s="179">
        <v>8377.08</v>
      </c>
      <c r="DR215" s="179">
        <v>8282.7800000000007</v>
      </c>
      <c r="DS215" s="179">
        <v>8484</v>
      </c>
      <c r="DT215" s="179">
        <v>8820.33</v>
      </c>
      <c r="DU215" s="179">
        <v>7958.04</v>
      </c>
      <c r="DV215" s="179">
        <v>8669.6200000000008</v>
      </c>
      <c r="DW215" s="179">
        <v>8171.46</v>
      </c>
      <c r="DX215" s="179">
        <v>10564.83</v>
      </c>
      <c r="DY215" s="179">
        <v>10311.91</v>
      </c>
      <c r="DZ215" s="179">
        <v>10966.69</v>
      </c>
      <c r="EA215" s="179">
        <v>10911.66</v>
      </c>
      <c r="EB215" s="179">
        <v>10208.73</v>
      </c>
      <c r="EC215" s="179">
        <v>8452.6</v>
      </c>
      <c r="ED215" s="179">
        <v>8409.69</v>
      </c>
      <c r="EE215" s="179">
        <v>8705.15</v>
      </c>
      <c r="EF215" s="179">
        <v>9068.2099999999991</v>
      </c>
      <c r="EG215" s="179">
        <v>8466.7900000000009</v>
      </c>
      <c r="EH215" s="179">
        <v>291.31</v>
      </c>
      <c r="EI215" s="179">
        <v>1668.45</v>
      </c>
      <c r="EJ215" s="179">
        <v>10833.88</v>
      </c>
      <c r="EK215" s="179">
        <v>10529.74</v>
      </c>
      <c r="EL215" s="179">
        <v>11264.14</v>
      </c>
      <c r="EM215" s="179">
        <v>11250.59</v>
      </c>
      <c r="EN215" s="179">
        <v>10544.14</v>
      </c>
      <c r="EO215" s="179">
        <v>8681.3700000000008</v>
      </c>
      <c r="EP215" s="179">
        <v>8639.7000000000007</v>
      </c>
      <c r="EQ215" s="179">
        <v>8975.66</v>
      </c>
      <c r="ER215" s="179">
        <v>9162.94</v>
      </c>
      <c r="ES215" s="179">
        <v>8271.06</v>
      </c>
      <c r="ET215" s="179">
        <v>9014.93</v>
      </c>
      <c r="EU215" s="179">
        <v>8415.52</v>
      </c>
      <c r="EV215" s="179">
        <v>11051.11</v>
      </c>
      <c r="EW215" s="179">
        <v>10705.25</v>
      </c>
      <c r="EX215" s="179">
        <v>11371.22</v>
      </c>
      <c r="EY215" s="179">
        <v>11376.9</v>
      </c>
      <c r="EZ215" s="179">
        <v>10617.71</v>
      </c>
      <c r="FA215" s="179">
        <v>8788.34</v>
      </c>
      <c r="FB215" s="179">
        <v>8750.43</v>
      </c>
      <c r="FC215" s="179">
        <v>9085.6200000000008</v>
      </c>
      <c r="FD215" s="179">
        <v>9242.66</v>
      </c>
      <c r="FE215" s="179">
        <v>8364.35</v>
      </c>
      <c r="FF215" s="179">
        <v>3808.39</v>
      </c>
      <c r="FG215" s="179">
        <v>7802.84</v>
      </c>
      <c r="FH215" s="179">
        <v>11123.36</v>
      </c>
      <c r="FI215" s="179">
        <v>10903.69</v>
      </c>
      <c r="FJ215" s="179">
        <v>11620.24</v>
      </c>
      <c r="FK215" s="179">
        <v>11543.3</v>
      </c>
      <c r="FL215" s="179">
        <v>10851.19</v>
      </c>
      <c r="FM215" s="179">
        <v>8978.2000000000007</v>
      </c>
      <c r="FN215" s="179">
        <v>8791.7900000000009</v>
      </c>
      <c r="FO215" s="179">
        <v>9266.82</v>
      </c>
      <c r="FP215" s="179">
        <v>9414.2099999999991</v>
      </c>
      <c r="FQ215" s="179">
        <v>8588.08</v>
      </c>
      <c r="FR215" s="179">
        <v>9331.09</v>
      </c>
      <c r="FS215" s="179">
        <v>8918.2199999999993</v>
      </c>
      <c r="FT215" s="179">
        <v>11467.93</v>
      </c>
      <c r="FU215" s="179">
        <v>11227.69</v>
      </c>
      <c r="FV215" s="179">
        <v>11839.95</v>
      </c>
      <c r="FW215" s="179">
        <v>11758.79</v>
      </c>
      <c r="FX215" s="179">
        <v>11078.58</v>
      </c>
      <c r="FY215" s="179">
        <v>9144.52</v>
      </c>
      <c r="FZ215" s="179">
        <v>9027.16</v>
      </c>
      <c r="GA215" s="179">
        <v>9519.31</v>
      </c>
    </row>
    <row r="216" spans="2:183">
      <c r="B216" s="180" t="s">
        <v>7</v>
      </c>
      <c r="C216" s="181" t="s">
        <v>48</v>
      </c>
      <c r="D216" s="94">
        <v>0.22334837523577586</v>
      </c>
      <c r="E216" s="95">
        <v>0.22337468610885686</v>
      </c>
      <c r="F216" s="95">
        <v>0.22235495120200199</v>
      </c>
      <c r="G216" s="95">
        <v>0.22250654392956701</v>
      </c>
      <c r="H216" s="95">
        <v>0.20788471637156089</v>
      </c>
      <c r="I216" s="95">
        <v>0.207429099506727</v>
      </c>
      <c r="J216" s="95">
        <v>0.20769583872582709</v>
      </c>
      <c r="K216" s="95">
        <v>0.20780421987162934</v>
      </c>
      <c r="L216" s="95">
        <v>0.20699465585313689</v>
      </c>
      <c r="M216" s="95">
        <v>0.22230287309161947</v>
      </c>
      <c r="N216" s="95">
        <v>0.22225134320534662</v>
      </c>
      <c r="O216" s="95">
        <v>0.22246388029093203</v>
      </c>
      <c r="P216" s="95">
        <v>0.22311740551386833</v>
      </c>
      <c r="Q216" s="95">
        <v>0.22292872630926189</v>
      </c>
      <c r="R216" s="95">
        <v>0.22214108055693474</v>
      </c>
      <c r="S216" s="95">
        <v>0.22222958648988181</v>
      </c>
      <c r="T216" s="95">
        <v>0.2075199988356882</v>
      </c>
      <c r="U216" s="95">
        <v>0.20751521375180212</v>
      </c>
      <c r="V216" s="95">
        <v>0.20767926109600315</v>
      </c>
      <c r="W216" s="95">
        <v>0.20769554271139282</v>
      </c>
      <c r="X216" s="95">
        <v>0.20694241000965968</v>
      </c>
      <c r="Y216" s="95">
        <v>0.22202790653448856</v>
      </c>
      <c r="Z216" s="95">
        <v>0.22201581584535227</v>
      </c>
      <c r="AA216" s="95">
        <v>0.22219627693984398</v>
      </c>
      <c r="AB216" s="95">
        <v>0.22235730506933729</v>
      </c>
      <c r="AC216" s="95">
        <v>0.22262114107073075</v>
      </c>
      <c r="AD216" s="95">
        <v>0.2217329225424039</v>
      </c>
      <c r="AE216" s="95">
        <v>0.22173423628711555</v>
      </c>
      <c r="AF216" s="95">
        <v>0.20704992835593267</v>
      </c>
      <c r="AG216" s="95">
        <v>0.20719725423140617</v>
      </c>
      <c r="AH216" s="95">
        <v>0.20752068270975402</v>
      </c>
      <c r="AI216" s="95">
        <v>0.20752018489293045</v>
      </c>
      <c r="AJ216" s="95">
        <v>0.20681205909668751</v>
      </c>
      <c r="AK216" s="95">
        <v>0.22181524820126935</v>
      </c>
      <c r="AL216" s="95">
        <v>0.2219231778905853</v>
      </c>
      <c r="AM216" s="95">
        <v>0.22155961302202878</v>
      </c>
      <c r="AN216" s="95">
        <v>0.22229708629742914</v>
      </c>
      <c r="AO216" s="95">
        <v>0.22238616212388984</v>
      </c>
      <c r="AP216" s="95">
        <v>0.22208692714576253</v>
      </c>
      <c r="AQ216" s="95">
        <v>0.22141872063576237</v>
      </c>
      <c r="AR216" s="95">
        <v>0.20716916158848167</v>
      </c>
      <c r="AS216" s="95">
        <v>0.20705271688290031</v>
      </c>
      <c r="AT216" s="95">
        <v>0.20735322043810006</v>
      </c>
      <c r="AU216" s="95">
        <v>0.20778184991051621</v>
      </c>
      <c r="AV216" s="95">
        <v>0.20677567148425913</v>
      </c>
      <c r="AW216" s="95">
        <v>0.22175550179677461</v>
      </c>
      <c r="AX216" s="95">
        <v>0.22161623557126817</v>
      </c>
      <c r="AY216" s="95">
        <v>0.22138151378849916</v>
      </c>
      <c r="AZ216" s="95">
        <v>0.22229547168492075</v>
      </c>
      <c r="BA216" s="95">
        <v>0.22236933361850197</v>
      </c>
      <c r="BB216" s="95">
        <v>0.22158551172640556</v>
      </c>
      <c r="BC216" s="95">
        <v>0.22144676575588595</v>
      </c>
      <c r="BD216" s="95">
        <v>0.20707567906575633</v>
      </c>
      <c r="BE216" s="95">
        <v>0.20705063473820715</v>
      </c>
      <c r="BF216" s="95">
        <v>0.2072992865429707</v>
      </c>
      <c r="BG216" s="95">
        <v>0.20755572897138272</v>
      </c>
      <c r="BH216" s="95">
        <v>0.20665678508534188</v>
      </c>
      <c r="BI216" s="95">
        <v>0.22161659575967446</v>
      </c>
      <c r="BJ216" s="95">
        <v>0.2215668921975805</v>
      </c>
      <c r="BK216" s="95">
        <v>0.22155784400890471</v>
      </c>
      <c r="BL216" s="95">
        <v>0.2224280017598958</v>
      </c>
      <c r="BM216" s="95">
        <v>0.22264876274021322</v>
      </c>
      <c r="BN216" s="95">
        <v>0.22186141852733349</v>
      </c>
      <c r="BO216" s="95">
        <v>0.22170882375963616</v>
      </c>
      <c r="BP216" s="95">
        <v>0.2074007775186951</v>
      </c>
      <c r="BQ216" s="95">
        <v>0.20762905854045119</v>
      </c>
      <c r="BR216" s="95">
        <v>0.20794908433622639</v>
      </c>
      <c r="BS216" s="95">
        <v>0.20799898217904561</v>
      </c>
      <c r="BT216" s="95">
        <v>0.20713980747856806</v>
      </c>
      <c r="BU216" s="95">
        <v>0.22272355944857275</v>
      </c>
      <c r="BV216" s="95">
        <v>0.22283081573170588</v>
      </c>
      <c r="BW216" s="95">
        <v>0.22284666168517722</v>
      </c>
      <c r="BX216" s="95">
        <v>0.22356686034224327</v>
      </c>
      <c r="BY216" s="95">
        <v>0.22369469989285196</v>
      </c>
      <c r="BZ216" s="95">
        <v>0.22303864470242427</v>
      </c>
      <c r="CA216" s="95">
        <v>0.22322731026127235</v>
      </c>
      <c r="CB216" s="95">
        <v>0.20826569457630933</v>
      </c>
      <c r="CC216" s="95">
        <v>0.20807554881753287</v>
      </c>
      <c r="CD216" s="95">
        <v>0.20882249248028709</v>
      </c>
      <c r="CE216" s="95">
        <v>0.20885633069983653</v>
      </c>
      <c r="CF216" s="95">
        <v>0.20844062479988529</v>
      </c>
      <c r="CG216" s="95">
        <v>0.22350262665520146</v>
      </c>
      <c r="CH216" s="95">
        <v>0.22419911967740538</v>
      </c>
      <c r="CI216" s="95">
        <v>0.22428014684861275</v>
      </c>
      <c r="CJ216" s="95">
        <v>0.22451591312146424</v>
      </c>
      <c r="CK216" s="95">
        <v>0.22446493194420702</v>
      </c>
      <c r="CL216" s="95">
        <v>0.22439079872221179</v>
      </c>
      <c r="CM216" s="95">
        <v>0.22367737009975008</v>
      </c>
      <c r="CN216" s="95">
        <v>0.2085592671498282</v>
      </c>
      <c r="CO216" s="95">
        <v>0.2087579044644583</v>
      </c>
      <c r="CP216" s="95">
        <v>0.20900917767603491</v>
      </c>
      <c r="CQ216" s="95">
        <v>0.20903988980372462</v>
      </c>
      <c r="CR216" s="95">
        <v>0.20872735682521179</v>
      </c>
      <c r="CS216" s="95">
        <v>0.22383785514898333</v>
      </c>
      <c r="CT216" s="95">
        <v>0.22419911967740538</v>
      </c>
      <c r="CU216" s="95">
        <v>0.22440568005222181</v>
      </c>
      <c r="CV216" s="95">
        <v>0.22436408859368126</v>
      </c>
      <c r="CW216" s="95">
        <v>0.22441818854773321</v>
      </c>
      <c r="CX216" s="95">
        <v>0.22427534273448088</v>
      </c>
      <c r="CY216" s="95">
        <v>0.22375803311850551</v>
      </c>
      <c r="CZ216" s="95">
        <v>0.20848687303867458</v>
      </c>
      <c r="DA216" s="95">
        <v>0.208817799620588</v>
      </c>
      <c r="DB216" s="95">
        <v>0.2090247320675935</v>
      </c>
      <c r="DC216" s="95">
        <v>0.20926812308114642</v>
      </c>
      <c r="DD216" s="95">
        <v>0.20845221506286699</v>
      </c>
      <c r="DE216" s="95">
        <v>0.22385996655886872</v>
      </c>
      <c r="DF216" s="95">
        <v>0.22423956837457379</v>
      </c>
      <c r="DG216" s="95">
        <v>0.22411628331580022</v>
      </c>
      <c r="DH216" s="95">
        <v>0.22439826143416272</v>
      </c>
      <c r="DI216" s="95">
        <v>0.2243940717332685</v>
      </c>
      <c r="DJ216" s="95">
        <v>0.22416807718189583</v>
      </c>
      <c r="DK216" s="95">
        <v>0.22342904861092783</v>
      </c>
      <c r="DL216" s="95">
        <v>0.20846405236531787</v>
      </c>
      <c r="DM216" s="95">
        <v>0.2087672388487625</v>
      </c>
      <c r="DN216" s="95">
        <v>0.20898877179985942</v>
      </c>
      <c r="DO216" s="95">
        <v>0.20924729897028196</v>
      </c>
      <c r="DP216" s="95">
        <v>0.20835871553994825</v>
      </c>
      <c r="DQ216" s="95">
        <v>0.22392916758310388</v>
      </c>
      <c r="DR216" s="95">
        <v>0.22424699239690626</v>
      </c>
      <c r="DS216" s="95">
        <v>0.22406106818619023</v>
      </c>
      <c r="DT216" s="95">
        <v>0.22430859313072332</v>
      </c>
      <c r="DU216" s="95">
        <v>0.22428451481173428</v>
      </c>
      <c r="DV216" s="95">
        <v>0.22410338341154543</v>
      </c>
      <c r="DW216" s="95">
        <v>0.22348009855113979</v>
      </c>
      <c r="DX216" s="95">
        <v>0.20843819681941927</v>
      </c>
      <c r="DY216" s="95">
        <v>0.20857518239402573</v>
      </c>
      <c r="DZ216" s="95">
        <v>0.20909583115301075</v>
      </c>
      <c r="EA216" s="95">
        <v>0.20906877558871576</v>
      </c>
      <c r="EB216" s="95">
        <v>0.20836510751156886</v>
      </c>
      <c r="EC216" s="95">
        <v>0.22354078082812423</v>
      </c>
      <c r="ED216" s="95">
        <v>0.22409366136387088</v>
      </c>
      <c r="EE216" s="95">
        <v>0.22401191916370872</v>
      </c>
      <c r="EF216" s="95">
        <v>0.22434134394149347</v>
      </c>
      <c r="EG216" s="95">
        <v>0.22428381788918178</v>
      </c>
      <c r="EH216" s="95">
        <v>0.22365609850574164</v>
      </c>
      <c r="EI216" s="95">
        <v>0.22326975741287453</v>
      </c>
      <c r="EJ216" s="95">
        <v>0.20840654936087413</v>
      </c>
      <c r="EK216" s="95">
        <v>0.20844626105470829</v>
      </c>
      <c r="EL216" s="95">
        <v>0.20907172696937998</v>
      </c>
      <c r="EM216" s="95">
        <v>0.20907128718910103</v>
      </c>
      <c r="EN216" s="95">
        <v>0.20847002443255763</v>
      </c>
      <c r="EO216" s="95">
        <v>0.22353004808772839</v>
      </c>
      <c r="EP216" s="95">
        <v>0.22410133085879599</v>
      </c>
      <c r="EQ216" s="95">
        <v>0.22409754565342993</v>
      </c>
      <c r="ER216" s="95">
        <v>0.22416335406689866</v>
      </c>
      <c r="ES216" s="95">
        <v>0.22413933578695666</v>
      </c>
      <c r="ET216" s="95">
        <v>0.22391681686671661</v>
      </c>
      <c r="EU216" s="95">
        <v>0.22305726157743788</v>
      </c>
      <c r="EV216" s="95">
        <v>0.20842544563176646</v>
      </c>
      <c r="EW216" s="95">
        <v>0.20840771710666645</v>
      </c>
      <c r="EX216" s="95">
        <v>0.2089333086416032</v>
      </c>
      <c r="EY216" s="95">
        <v>0.20899706152460154</v>
      </c>
      <c r="EZ216" s="95">
        <v>0.20826756075844305</v>
      </c>
      <c r="FA216" s="95">
        <v>0.22332840480202121</v>
      </c>
      <c r="FB216" s="95">
        <v>0.22396251308468454</v>
      </c>
      <c r="FC216" s="95">
        <v>0.22393433023091705</v>
      </c>
      <c r="FD216" s="95">
        <v>0.22385634751412506</v>
      </c>
      <c r="FE216" s="95">
        <v>0.22382313059839465</v>
      </c>
      <c r="FF216" s="95">
        <v>0.22339030467343587</v>
      </c>
      <c r="FG216" s="95">
        <v>0.22307438250313277</v>
      </c>
      <c r="FH216" s="95">
        <v>0.20797892857122838</v>
      </c>
      <c r="FI216" s="95">
        <v>0.20823352184082269</v>
      </c>
      <c r="FJ216" s="95">
        <v>0.2088355130464368</v>
      </c>
      <c r="FK216" s="95">
        <v>0.20864480704065794</v>
      </c>
      <c r="FL216" s="95">
        <v>0.20814182544731008</v>
      </c>
      <c r="FM216" s="95">
        <v>0.22315888388131824</v>
      </c>
      <c r="FN216" s="95">
        <v>0.22348883801241434</v>
      </c>
      <c r="FO216" s="95">
        <v>0.22384580238711385</v>
      </c>
      <c r="FP216" s="95">
        <v>0.22353827689786437</v>
      </c>
      <c r="FQ216" s="95">
        <v>0.22368763827379864</v>
      </c>
      <c r="FR216" s="95">
        <v>0.22328703895958146</v>
      </c>
      <c r="FS216" s="95">
        <v>0.22295183527539161</v>
      </c>
      <c r="FT216" s="95">
        <v>0.2078986228432424</v>
      </c>
      <c r="FU216" s="95">
        <v>0.20815390004529985</v>
      </c>
      <c r="FV216" s="95">
        <v>0.20849144367212891</v>
      </c>
      <c r="FW216" s="95">
        <v>0.20838206369766388</v>
      </c>
      <c r="FX216" s="95">
        <v>0.20787308298229337</v>
      </c>
      <c r="FY216" s="95">
        <v>0.22281189312342628</v>
      </c>
      <c r="FZ216" s="95">
        <v>0.2232849925406738</v>
      </c>
      <c r="GA216" s="95">
        <v>0.22373215763819307</v>
      </c>
    </row>
    <row r="217" spans="2:183">
      <c r="B217" s="44" t="s">
        <v>7</v>
      </c>
      <c r="C217" s="651" t="s">
        <v>94</v>
      </c>
      <c r="D217" s="182">
        <v>149789.58733031672</v>
      </c>
      <c r="E217" s="182">
        <v>135727.64117647058</v>
      </c>
      <c r="F217" s="182">
        <v>144702.47149321268</v>
      </c>
      <c r="G217" s="182">
        <v>140535.84796380089</v>
      </c>
      <c r="H217" s="182">
        <v>146667.87918552037</v>
      </c>
      <c r="I217" s="182">
        <v>139816.0633484163</v>
      </c>
      <c r="J217" s="182">
        <v>146725.74660633484</v>
      </c>
      <c r="K217" s="182">
        <v>146872.95248868779</v>
      </c>
      <c r="L217" s="182">
        <v>137772.14343891403</v>
      </c>
      <c r="M217" s="182">
        <v>144688.20678733033</v>
      </c>
      <c r="N217" s="182">
        <v>138926.21040723982</v>
      </c>
      <c r="O217" s="182">
        <v>145008.37692307692</v>
      </c>
      <c r="P217" s="182">
        <v>148352.88461538462</v>
      </c>
      <c r="Q217" s="182">
        <v>133470.5371040724</v>
      </c>
      <c r="R217" s="182">
        <v>103681.63167420815</v>
      </c>
      <c r="S217" s="182">
        <v>122862.81085972849</v>
      </c>
      <c r="T217" s="182">
        <v>144630.42398190044</v>
      </c>
      <c r="U217" s="182">
        <v>140326.90588235293</v>
      </c>
      <c r="V217" s="182">
        <v>146224.51312217195</v>
      </c>
      <c r="W217" s="182">
        <v>146505.63936651582</v>
      </c>
      <c r="X217" s="182">
        <v>137282.35294117648</v>
      </c>
      <c r="Y217" s="182">
        <v>143602.31357466063</v>
      </c>
      <c r="Z217" s="182">
        <v>137635.407239819</v>
      </c>
      <c r="AA217" s="182">
        <v>143442.53936651585</v>
      </c>
      <c r="AB217" s="182">
        <v>144705.31674208146</v>
      </c>
      <c r="AC217" s="182">
        <v>132106.53846153847</v>
      </c>
      <c r="AD217" s="182">
        <v>141522.31312217194</v>
      </c>
      <c r="AE217" s="182">
        <v>91800.410407239804</v>
      </c>
      <c r="AF217" s="182">
        <v>139669.5076923077</v>
      </c>
      <c r="AG217" s="182">
        <v>138367.22895927602</v>
      </c>
      <c r="AH217" s="182">
        <v>145723.52398190045</v>
      </c>
      <c r="AI217" s="182">
        <v>145241.02895927604</v>
      </c>
      <c r="AJ217" s="182">
        <v>136206.35203619907</v>
      </c>
      <c r="AK217" s="182">
        <v>142127.71493212669</v>
      </c>
      <c r="AL217" s="182">
        <v>136986.44796380092</v>
      </c>
      <c r="AM217" s="182">
        <v>140383.09954751132</v>
      </c>
      <c r="AN217" s="182">
        <v>144058.68778280541</v>
      </c>
      <c r="AO217" s="182">
        <v>135532.44343891402</v>
      </c>
      <c r="AP217" s="182">
        <v>79428.425791855203</v>
      </c>
      <c r="AQ217" s="182">
        <v>74343.060180995468</v>
      </c>
      <c r="AR217" s="182">
        <v>142593.87420814479</v>
      </c>
      <c r="AS217" s="182">
        <v>137942.48868778281</v>
      </c>
      <c r="AT217" s="182">
        <v>144552.89049773756</v>
      </c>
      <c r="AU217" s="182">
        <v>146572.05294117646</v>
      </c>
      <c r="AV217" s="182">
        <v>136256.94570135744</v>
      </c>
      <c r="AW217" s="182">
        <v>140425.571040724</v>
      </c>
      <c r="AX217" s="182">
        <v>135862.49457013575</v>
      </c>
      <c r="AY217" s="182">
        <v>138965.92760180996</v>
      </c>
      <c r="AZ217" s="182">
        <v>143973.35972850677</v>
      </c>
      <c r="BA217" s="182">
        <v>130660.83710407242</v>
      </c>
      <c r="BB217" s="182">
        <v>108916.91447963801</v>
      </c>
      <c r="BC217" s="182">
        <v>119084.7628959276</v>
      </c>
      <c r="BD217" s="182">
        <v>140612.73755656107</v>
      </c>
      <c r="BE217" s="182">
        <v>137249.02714932128</v>
      </c>
      <c r="BF217" s="182">
        <v>143655.98416289594</v>
      </c>
      <c r="BG217" s="182">
        <v>144678.90271493213</v>
      </c>
      <c r="BH217" s="182">
        <v>134771.20995475113</v>
      </c>
      <c r="BI217" s="182">
        <v>139538.52352941176</v>
      </c>
      <c r="BJ217" s="182">
        <v>134818.76696832577</v>
      </c>
      <c r="BK217" s="182">
        <v>138854.92669683258</v>
      </c>
      <c r="BL217" s="182">
        <v>144929.17963800905</v>
      </c>
      <c r="BM217" s="182">
        <v>131620.80904977376</v>
      </c>
      <c r="BN217" s="182">
        <v>107369.42036199095</v>
      </c>
      <c r="BO217" s="182">
        <v>122682.64162895927</v>
      </c>
      <c r="BP217" s="182">
        <v>143468.8628959276</v>
      </c>
      <c r="BQ217" s="182">
        <v>139971.70859728506</v>
      </c>
      <c r="BR217" s="182">
        <v>147012.17194570135</v>
      </c>
      <c r="BS217" s="182">
        <v>148239.11221719458</v>
      </c>
      <c r="BT217" s="182">
        <v>137958.43891402715</v>
      </c>
      <c r="BU217" s="182">
        <v>145648.50090497738</v>
      </c>
      <c r="BV217" s="182">
        <v>141085.80361990951</v>
      </c>
      <c r="BW217" s="182">
        <v>146494.64389140269</v>
      </c>
      <c r="BX217" s="182">
        <v>151099.62669683257</v>
      </c>
      <c r="BY217" s="182">
        <v>123125.80904977376</v>
      </c>
      <c r="BZ217" s="182">
        <v>74876.945701357472</v>
      </c>
      <c r="CA217" s="182">
        <v>104027.43484162897</v>
      </c>
      <c r="CB217" s="182">
        <v>149782.5</v>
      </c>
      <c r="CC217" s="182">
        <v>144783.67058823528</v>
      </c>
      <c r="CD217" s="182">
        <v>154073.17285067873</v>
      </c>
      <c r="CE217" s="182">
        <v>154157.06425339368</v>
      </c>
      <c r="CF217" s="182">
        <v>146240.34479638009</v>
      </c>
      <c r="CG217" s="182">
        <v>151752.83891402715</v>
      </c>
      <c r="CH217" s="182">
        <v>151990.72941176471</v>
      </c>
      <c r="CI217" s="182">
        <v>158177.85656108597</v>
      </c>
      <c r="CJ217" s="182">
        <v>158846.32307692309</v>
      </c>
      <c r="CK217" s="182">
        <v>148124.81900452488</v>
      </c>
      <c r="CL217" s="182">
        <v>145896.42533936654</v>
      </c>
      <c r="CM217" s="182">
        <v>105521.61176470587</v>
      </c>
      <c r="CN217" s="182">
        <v>151838.22398190043</v>
      </c>
      <c r="CO217" s="182">
        <v>147988.71628959276</v>
      </c>
      <c r="CP217" s="182">
        <v>155444.4058823529</v>
      </c>
      <c r="CQ217" s="182">
        <v>155879.88099547511</v>
      </c>
      <c r="CR217" s="182">
        <v>148370.55429864253</v>
      </c>
      <c r="CS217" s="182">
        <v>153045.31674208143</v>
      </c>
      <c r="CT217" s="182">
        <v>151711.39683257919</v>
      </c>
      <c r="CU217" s="182">
        <v>158119.15203619911</v>
      </c>
      <c r="CV217" s="182">
        <v>158168.10542986426</v>
      </c>
      <c r="CW217" s="182">
        <v>120643.07692307691</v>
      </c>
      <c r="CX217" s="182">
        <v>126585.65022624435</v>
      </c>
      <c r="CY217" s="182">
        <v>148186.0742081448</v>
      </c>
      <c r="CZ217" s="182">
        <v>151379.1176470588</v>
      </c>
      <c r="DA217" s="182">
        <v>148851.08597285068</v>
      </c>
      <c r="DB217" s="182">
        <v>155650.06244343892</v>
      </c>
      <c r="DC217" s="182">
        <v>157397.14389140269</v>
      </c>
      <c r="DD217" s="182">
        <v>146882.20542986426</v>
      </c>
      <c r="DE217" s="182">
        <v>153422.42669683258</v>
      </c>
      <c r="DF217" s="182">
        <v>152171.34660633485</v>
      </c>
      <c r="DG217" s="182">
        <v>156621.71945701359</v>
      </c>
      <c r="DH217" s="182">
        <v>158517.89592760178</v>
      </c>
      <c r="DI217" s="182">
        <v>143135.36199095024</v>
      </c>
      <c r="DJ217" s="182">
        <v>155803.53529411764</v>
      </c>
      <c r="DK217" s="182">
        <v>95307.838914027147</v>
      </c>
      <c r="DL217" s="182">
        <v>151743.14479638007</v>
      </c>
      <c r="DM217" s="182">
        <v>148911.38009049773</v>
      </c>
      <c r="DN217" s="182">
        <v>155960.34479638009</v>
      </c>
      <c r="DO217" s="182">
        <v>156936.92307692309</v>
      </c>
      <c r="DP217" s="182">
        <v>146203.76651583711</v>
      </c>
      <c r="DQ217" s="182">
        <v>154056.13122171944</v>
      </c>
      <c r="DR217" s="182">
        <v>152334.09502262442</v>
      </c>
      <c r="DS217" s="182">
        <v>156510.48642533936</v>
      </c>
      <c r="DT217" s="182">
        <v>157869.16289592758</v>
      </c>
      <c r="DU217" s="182">
        <v>142480.40135746606</v>
      </c>
      <c r="DV217" s="182">
        <v>138156.8778280543</v>
      </c>
      <c r="DW217" s="182">
        <v>113044.00180995476</v>
      </c>
      <c r="DX217" s="182">
        <v>151483.04886877828</v>
      </c>
      <c r="DY217" s="182">
        <v>147581.58914027151</v>
      </c>
      <c r="DZ217" s="182">
        <v>156383.45610859728</v>
      </c>
      <c r="EA217" s="182">
        <v>155708.0371040724</v>
      </c>
      <c r="EB217" s="182">
        <v>146281.21040723982</v>
      </c>
      <c r="EC217" s="182">
        <v>152064.76787330315</v>
      </c>
      <c r="ED217" s="182">
        <v>150498.72714932126</v>
      </c>
      <c r="EE217" s="182">
        <v>156374.95475113121</v>
      </c>
      <c r="EF217" s="182">
        <v>157634.92669683258</v>
      </c>
      <c r="EG217" s="182">
        <v>147504.36651583709</v>
      </c>
      <c r="EH217" s="182">
        <v>79371.88461538461</v>
      </c>
      <c r="EI217" s="182">
        <v>87698.084162895917</v>
      </c>
      <c r="EJ217" s="182">
        <v>151317.93574660632</v>
      </c>
      <c r="EK217" s="182">
        <v>146935.36199095022</v>
      </c>
      <c r="EL217" s="182">
        <v>156472.93529411763</v>
      </c>
      <c r="EM217" s="182">
        <v>155762.60769230768</v>
      </c>
      <c r="EN217" s="182">
        <v>146712.74886877829</v>
      </c>
      <c r="EO217" s="182">
        <v>151887.66968325793</v>
      </c>
      <c r="EP217" s="182">
        <v>150555.95565610859</v>
      </c>
      <c r="EQ217" s="182">
        <v>156899.94343891402</v>
      </c>
      <c r="ER217" s="182">
        <v>155438.98778280543</v>
      </c>
      <c r="ES217" s="182">
        <v>140546.60633484164</v>
      </c>
      <c r="ET217" s="182">
        <v>128584.90361990951</v>
      </c>
      <c r="EU217" s="182">
        <v>117956.07149321267</v>
      </c>
      <c r="EV217" s="182">
        <v>150147.70904977375</v>
      </c>
      <c r="EW217" s="182">
        <v>146072.93529411766</v>
      </c>
      <c r="EX217" s="182">
        <v>153862.91855203619</v>
      </c>
      <c r="EY217" s="182">
        <v>154248.23529411765</v>
      </c>
      <c r="EZ217" s="182">
        <v>145001.88371040724</v>
      </c>
      <c r="FA217" s="182">
        <v>150381.15972850678</v>
      </c>
      <c r="FB217" s="182">
        <v>148764.3778280543</v>
      </c>
      <c r="FC217" s="182">
        <v>154598.41628959274</v>
      </c>
      <c r="FD217" s="182">
        <v>152676.52714932128</v>
      </c>
      <c r="FE217" s="182">
        <v>138269.7113122172</v>
      </c>
      <c r="FF217" s="182">
        <v>106438.67692307693</v>
      </c>
      <c r="FG217" s="182">
        <v>137154.65475113122</v>
      </c>
      <c r="FH217" s="182">
        <v>147465.78597285069</v>
      </c>
      <c r="FI217" s="182">
        <v>144212.5511312217</v>
      </c>
      <c r="FJ217" s="182">
        <v>153295.28823529411</v>
      </c>
      <c r="FK217" s="182">
        <v>152141.93438914028</v>
      </c>
      <c r="FL217" s="182">
        <v>143586.44208144798</v>
      </c>
      <c r="FM217" s="182">
        <v>149373.64253393665</v>
      </c>
      <c r="FN217" s="182">
        <v>145931.96832579185</v>
      </c>
      <c r="FO217" s="182">
        <v>153213.73891402714</v>
      </c>
      <c r="FP217" s="182">
        <v>151528.71583710407</v>
      </c>
      <c r="FQ217" s="182">
        <v>138048.00361990952</v>
      </c>
      <c r="FR217" s="182">
        <v>150612.25113122171</v>
      </c>
      <c r="FS217" s="182">
        <v>143819.56470588234</v>
      </c>
      <c r="FT217" s="182">
        <v>147425.15248868777</v>
      </c>
      <c r="FU217" s="182">
        <v>144358.28642533938</v>
      </c>
      <c r="FV217" s="182">
        <v>151669.59864253394</v>
      </c>
      <c r="FW217" s="182">
        <v>150871.09140271493</v>
      </c>
      <c r="FX217" s="182">
        <v>128581.40814479638</v>
      </c>
      <c r="FY217" s="182">
        <v>74640.401809954754</v>
      </c>
      <c r="FZ217" s="182">
        <v>104508.59185520362</v>
      </c>
      <c r="GA217" s="182">
        <v>153042.55113122173</v>
      </c>
    </row>
    <row r="218" spans="2:183">
      <c r="B218" s="43" t="s">
        <v>7</v>
      </c>
      <c r="C218" s="652" t="s">
        <v>49</v>
      </c>
      <c r="D218" s="17">
        <v>744</v>
      </c>
      <c r="E218" s="17">
        <v>672</v>
      </c>
      <c r="F218" s="17">
        <v>744</v>
      </c>
      <c r="G218" s="17">
        <v>720</v>
      </c>
      <c r="H218" s="17">
        <v>744</v>
      </c>
      <c r="I218" s="17">
        <v>720</v>
      </c>
      <c r="J218" s="17">
        <v>744</v>
      </c>
      <c r="K218" s="17">
        <v>744</v>
      </c>
      <c r="L218" s="17">
        <v>720</v>
      </c>
      <c r="M218" s="17">
        <v>744</v>
      </c>
      <c r="N218" s="17">
        <v>720</v>
      </c>
      <c r="O218" s="17">
        <v>744</v>
      </c>
      <c r="P218" s="17">
        <v>744</v>
      </c>
      <c r="Q218" s="17">
        <v>672</v>
      </c>
      <c r="R218" s="17">
        <v>744</v>
      </c>
      <c r="S218" s="17">
        <v>720</v>
      </c>
      <c r="T218" s="17">
        <v>744</v>
      </c>
      <c r="U218" s="17">
        <v>720</v>
      </c>
      <c r="V218" s="17">
        <v>744</v>
      </c>
      <c r="W218" s="17">
        <v>744</v>
      </c>
      <c r="X218" s="17">
        <v>720</v>
      </c>
      <c r="Y218" s="17">
        <v>744</v>
      </c>
      <c r="Z218" s="17">
        <v>720</v>
      </c>
      <c r="AA218" s="17">
        <v>744</v>
      </c>
      <c r="AB218" s="17">
        <v>744</v>
      </c>
      <c r="AC218" s="17">
        <v>672</v>
      </c>
      <c r="AD218" s="17">
        <v>744</v>
      </c>
      <c r="AE218" s="17">
        <v>720</v>
      </c>
      <c r="AF218" s="17">
        <v>744</v>
      </c>
      <c r="AG218" s="17">
        <v>720</v>
      </c>
      <c r="AH218" s="17">
        <v>744</v>
      </c>
      <c r="AI218" s="17">
        <v>744</v>
      </c>
      <c r="AJ218" s="17">
        <v>720</v>
      </c>
      <c r="AK218" s="17">
        <v>744</v>
      </c>
      <c r="AL218" s="17">
        <v>720</v>
      </c>
      <c r="AM218" s="17">
        <v>744</v>
      </c>
      <c r="AN218" s="17">
        <v>744</v>
      </c>
      <c r="AO218" s="17">
        <v>696</v>
      </c>
      <c r="AP218" s="17">
        <v>744</v>
      </c>
      <c r="AQ218" s="17">
        <v>720</v>
      </c>
      <c r="AR218" s="17">
        <v>744</v>
      </c>
      <c r="AS218" s="17">
        <v>720</v>
      </c>
      <c r="AT218" s="17">
        <v>744</v>
      </c>
      <c r="AU218" s="17">
        <v>744</v>
      </c>
      <c r="AV218" s="17">
        <v>720</v>
      </c>
      <c r="AW218" s="17">
        <v>744</v>
      </c>
      <c r="AX218" s="17">
        <v>720</v>
      </c>
      <c r="AY218" s="17">
        <v>744</v>
      </c>
      <c r="AZ218" s="17">
        <v>744</v>
      </c>
      <c r="BA218" s="17">
        <v>672</v>
      </c>
      <c r="BB218" s="17">
        <v>744</v>
      </c>
      <c r="BC218" s="17">
        <v>720</v>
      </c>
      <c r="BD218" s="17">
        <v>744</v>
      </c>
      <c r="BE218" s="17">
        <v>720</v>
      </c>
      <c r="BF218" s="17">
        <v>744</v>
      </c>
      <c r="BG218" s="17">
        <v>744</v>
      </c>
      <c r="BH218" s="17">
        <v>720</v>
      </c>
      <c r="BI218" s="17">
        <v>744</v>
      </c>
      <c r="BJ218" s="17">
        <v>720</v>
      </c>
      <c r="BK218" s="17">
        <v>744</v>
      </c>
      <c r="BL218" s="17">
        <v>744</v>
      </c>
      <c r="BM218" s="17">
        <v>672</v>
      </c>
      <c r="BN218" s="17">
        <v>744</v>
      </c>
      <c r="BO218" s="17">
        <v>720</v>
      </c>
      <c r="BP218" s="17">
        <v>744</v>
      </c>
      <c r="BQ218" s="17">
        <v>720</v>
      </c>
      <c r="BR218" s="17">
        <v>744</v>
      </c>
      <c r="BS218" s="17">
        <v>744</v>
      </c>
      <c r="BT218" s="17">
        <v>720</v>
      </c>
      <c r="BU218" s="17">
        <v>744</v>
      </c>
      <c r="BV218" s="17">
        <v>720</v>
      </c>
      <c r="BW218" s="17">
        <v>744</v>
      </c>
      <c r="BX218" s="17">
        <v>744</v>
      </c>
      <c r="BY218" s="17">
        <v>672</v>
      </c>
      <c r="BZ218" s="17">
        <v>744</v>
      </c>
      <c r="CA218" s="17">
        <v>720</v>
      </c>
      <c r="CB218" s="17">
        <v>744</v>
      </c>
      <c r="CC218" s="17">
        <v>720</v>
      </c>
      <c r="CD218" s="17">
        <v>744</v>
      </c>
      <c r="CE218" s="17">
        <v>744</v>
      </c>
      <c r="CF218" s="17">
        <v>720</v>
      </c>
      <c r="CG218" s="17">
        <v>744</v>
      </c>
      <c r="CH218" s="17">
        <v>720</v>
      </c>
      <c r="CI218" s="17">
        <v>744</v>
      </c>
      <c r="CJ218" s="17">
        <v>744</v>
      </c>
      <c r="CK218" s="17">
        <v>696</v>
      </c>
      <c r="CL218" s="17">
        <v>744</v>
      </c>
      <c r="CM218" s="17">
        <v>720</v>
      </c>
      <c r="CN218" s="17">
        <v>744</v>
      </c>
      <c r="CO218" s="17">
        <v>720</v>
      </c>
      <c r="CP218" s="17">
        <v>744</v>
      </c>
      <c r="CQ218" s="17">
        <v>744</v>
      </c>
      <c r="CR218" s="17">
        <v>720</v>
      </c>
      <c r="CS218" s="17">
        <v>744</v>
      </c>
      <c r="CT218" s="17">
        <v>720</v>
      </c>
      <c r="CU218" s="17">
        <v>744</v>
      </c>
      <c r="CV218" s="17">
        <v>744</v>
      </c>
      <c r="CW218" s="17">
        <v>672</v>
      </c>
      <c r="CX218" s="17">
        <v>744</v>
      </c>
      <c r="CY218" s="17">
        <v>720</v>
      </c>
      <c r="CZ218" s="17">
        <v>744</v>
      </c>
      <c r="DA218" s="17">
        <v>720</v>
      </c>
      <c r="DB218" s="17">
        <v>744</v>
      </c>
      <c r="DC218" s="17">
        <v>744</v>
      </c>
      <c r="DD218" s="17">
        <v>720</v>
      </c>
      <c r="DE218" s="17">
        <v>744</v>
      </c>
      <c r="DF218" s="17">
        <v>720</v>
      </c>
      <c r="DG218" s="17">
        <v>744</v>
      </c>
      <c r="DH218" s="17">
        <v>744</v>
      </c>
      <c r="DI218" s="17">
        <v>672</v>
      </c>
      <c r="DJ218" s="17">
        <v>744</v>
      </c>
      <c r="DK218" s="17">
        <v>720</v>
      </c>
      <c r="DL218" s="17">
        <v>744</v>
      </c>
      <c r="DM218" s="17">
        <v>720</v>
      </c>
      <c r="DN218" s="17">
        <v>744</v>
      </c>
      <c r="DO218" s="17">
        <v>744</v>
      </c>
      <c r="DP218" s="17">
        <v>720</v>
      </c>
      <c r="DQ218" s="17">
        <v>744</v>
      </c>
      <c r="DR218" s="17">
        <v>720</v>
      </c>
      <c r="DS218" s="17">
        <v>744</v>
      </c>
      <c r="DT218" s="17">
        <v>744</v>
      </c>
      <c r="DU218" s="17">
        <v>672</v>
      </c>
      <c r="DV218" s="17">
        <v>744</v>
      </c>
      <c r="DW218" s="17">
        <v>720</v>
      </c>
      <c r="DX218" s="17">
        <v>744</v>
      </c>
      <c r="DY218" s="17">
        <v>720</v>
      </c>
      <c r="DZ218" s="17">
        <v>744</v>
      </c>
      <c r="EA218" s="17">
        <v>744</v>
      </c>
      <c r="EB218" s="17">
        <v>720</v>
      </c>
      <c r="EC218" s="17">
        <v>744</v>
      </c>
      <c r="ED218" s="17">
        <v>720</v>
      </c>
      <c r="EE218" s="17">
        <v>744</v>
      </c>
      <c r="EF218" s="17">
        <v>744</v>
      </c>
      <c r="EG218" s="17">
        <v>696</v>
      </c>
      <c r="EH218" s="17">
        <v>744</v>
      </c>
      <c r="EI218" s="17">
        <v>720</v>
      </c>
      <c r="EJ218" s="17">
        <v>744</v>
      </c>
      <c r="EK218" s="17">
        <v>720</v>
      </c>
      <c r="EL218" s="17">
        <v>744</v>
      </c>
      <c r="EM218" s="17">
        <v>744</v>
      </c>
      <c r="EN218" s="17">
        <v>720</v>
      </c>
      <c r="EO218" s="17">
        <v>744</v>
      </c>
      <c r="EP218" s="17">
        <v>720</v>
      </c>
      <c r="EQ218" s="17">
        <v>744</v>
      </c>
      <c r="ER218" s="17">
        <v>744</v>
      </c>
      <c r="ES218" s="17">
        <v>672</v>
      </c>
      <c r="ET218" s="17">
        <v>744</v>
      </c>
      <c r="EU218" s="17">
        <v>720</v>
      </c>
      <c r="EV218" s="17">
        <v>744</v>
      </c>
      <c r="EW218" s="17">
        <v>720</v>
      </c>
      <c r="EX218" s="17">
        <v>744</v>
      </c>
      <c r="EY218" s="17">
        <v>744</v>
      </c>
      <c r="EZ218" s="17">
        <v>720</v>
      </c>
      <c r="FA218" s="17">
        <v>744</v>
      </c>
      <c r="FB218" s="17">
        <v>720</v>
      </c>
      <c r="FC218" s="17">
        <v>744</v>
      </c>
      <c r="FD218" s="17">
        <v>744</v>
      </c>
      <c r="FE218" s="17">
        <v>672</v>
      </c>
      <c r="FF218" s="17">
        <v>744</v>
      </c>
      <c r="FG218" s="17">
        <v>720</v>
      </c>
      <c r="FH218" s="17">
        <v>744</v>
      </c>
      <c r="FI218" s="17">
        <v>720</v>
      </c>
      <c r="FJ218" s="17">
        <v>744</v>
      </c>
      <c r="FK218" s="17">
        <v>744</v>
      </c>
      <c r="FL218" s="17">
        <v>720</v>
      </c>
      <c r="FM218" s="17">
        <v>744</v>
      </c>
      <c r="FN218" s="17">
        <v>720</v>
      </c>
      <c r="FO218" s="17">
        <v>744</v>
      </c>
      <c r="FP218" s="17">
        <v>744</v>
      </c>
      <c r="FQ218" s="17">
        <v>672</v>
      </c>
      <c r="FR218" s="17">
        <v>744</v>
      </c>
      <c r="FS218" s="17">
        <v>720</v>
      </c>
      <c r="FT218" s="17">
        <v>744</v>
      </c>
      <c r="FU218" s="17">
        <v>720</v>
      </c>
      <c r="FV218" s="17">
        <v>744</v>
      </c>
      <c r="FW218" s="17">
        <v>744</v>
      </c>
      <c r="FX218" s="17">
        <v>720</v>
      </c>
      <c r="FY218" s="17">
        <v>744</v>
      </c>
      <c r="FZ218" s="17">
        <v>720</v>
      </c>
      <c r="GA218" s="17">
        <v>744</v>
      </c>
    </row>
    <row r="219" spans="2:183">
      <c r="B219" s="43" t="s">
        <v>7</v>
      </c>
      <c r="C219" s="653" t="s">
        <v>50</v>
      </c>
      <c r="D219" s="85">
        <v>4213028.63</v>
      </c>
      <c r="E219" s="85">
        <v>3818997.94</v>
      </c>
      <c r="F219" s="85">
        <v>4077966.2399999998</v>
      </c>
      <c r="G219" s="85">
        <v>3945626.4699999997</v>
      </c>
      <c r="H219" s="85">
        <v>4177431.01</v>
      </c>
      <c r="I219" s="85">
        <v>3928371.2199999997</v>
      </c>
      <c r="J219" s="85">
        <v>4107982.7800000003</v>
      </c>
      <c r="K219" s="85">
        <v>4144142.6</v>
      </c>
      <c r="L219" s="85">
        <v>3857880.5300000003</v>
      </c>
      <c r="M219" s="85">
        <v>4077338.75</v>
      </c>
      <c r="N219" s="85">
        <v>3909370.29</v>
      </c>
      <c r="O219" s="85">
        <v>4145952.25</v>
      </c>
      <c r="P219" s="85">
        <v>4335869.13</v>
      </c>
      <c r="Q219" s="85">
        <v>3880204.94</v>
      </c>
      <c r="R219" s="85">
        <v>1880130.8199999998</v>
      </c>
      <c r="S219" s="85">
        <v>3133323.69</v>
      </c>
      <c r="T219" s="85">
        <v>4188196.94</v>
      </c>
      <c r="U219" s="85">
        <v>4055607.5500000003</v>
      </c>
      <c r="V219" s="85">
        <v>4253151.1900000004</v>
      </c>
      <c r="W219" s="85">
        <v>4226182.9399999995</v>
      </c>
      <c r="X219" s="85">
        <v>3969211.19</v>
      </c>
      <c r="Y219" s="85">
        <v>4137041.19</v>
      </c>
      <c r="Z219" s="85">
        <v>3996818.38</v>
      </c>
      <c r="AA219" s="85">
        <v>4145655.49</v>
      </c>
      <c r="AB219" s="85">
        <v>4511547.5699999994</v>
      </c>
      <c r="AC219" s="85">
        <v>4100614.93</v>
      </c>
      <c r="AD219" s="85">
        <v>4398769.82</v>
      </c>
      <c r="AE219" s="85">
        <v>4295879.68</v>
      </c>
      <c r="AF219" s="85">
        <v>4469217.92</v>
      </c>
      <c r="AG219" s="85">
        <v>4357772.88</v>
      </c>
      <c r="AH219" s="85">
        <v>4594872.51</v>
      </c>
      <c r="AI219" s="85">
        <v>4590113.88</v>
      </c>
      <c r="AJ219" s="85">
        <v>4279668.76</v>
      </c>
      <c r="AK219" s="85">
        <v>4455568.1899999995</v>
      </c>
      <c r="AL219" s="85">
        <v>4298769.3099999996</v>
      </c>
      <c r="AM219" s="85">
        <v>4396517.25</v>
      </c>
      <c r="AN219" s="85">
        <v>4823890.07</v>
      </c>
      <c r="AO219" s="85">
        <v>4515704.1800000006</v>
      </c>
      <c r="AP219" s="85">
        <v>634470.48</v>
      </c>
      <c r="AQ219" s="85">
        <v>509151.45999999996</v>
      </c>
      <c r="AR219" s="85">
        <v>4736385.0599999996</v>
      </c>
      <c r="AS219" s="85">
        <v>4580887.5</v>
      </c>
      <c r="AT219" s="85">
        <v>4830118.0600000005</v>
      </c>
      <c r="AU219" s="85">
        <v>4871153.49</v>
      </c>
      <c r="AV219" s="85">
        <v>4552733.26</v>
      </c>
      <c r="AW219" s="85">
        <v>4710835.8100000005</v>
      </c>
      <c r="AX219" s="85">
        <v>4533284.87</v>
      </c>
      <c r="AY219" s="85">
        <v>4611891.6899999995</v>
      </c>
      <c r="AZ219" s="85">
        <v>5004393.38</v>
      </c>
      <c r="BA219" s="85">
        <v>4545540.49</v>
      </c>
      <c r="BB219" s="85">
        <v>4872408.1899999995</v>
      </c>
      <c r="BC219" s="85">
        <v>4700933.67</v>
      </c>
      <c r="BD219" s="85">
        <v>4953507.3899999997</v>
      </c>
      <c r="BE219" s="85">
        <v>4785278.5600000005</v>
      </c>
      <c r="BF219" s="85">
        <v>4984968.37</v>
      </c>
      <c r="BG219" s="85">
        <v>5047987.76</v>
      </c>
      <c r="BH219" s="85">
        <v>4673559.26</v>
      </c>
      <c r="BI219" s="85">
        <v>4894136.58</v>
      </c>
      <c r="BJ219" s="85">
        <v>4706720.55</v>
      </c>
      <c r="BK219" s="85">
        <v>4843091.87</v>
      </c>
      <c r="BL219" s="85">
        <v>5179777.8099999996</v>
      </c>
      <c r="BM219" s="85">
        <v>4755576.13</v>
      </c>
      <c r="BN219" s="85">
        <v>2620420.13</v>
      </c>
      <c r="BO219" s="85">
        <v>3960191.92</v>
      </c>
      <c r="BP219" s="85">
        <v>5170115.58</v>
      </c>
      <c r="BQ219" s="85">
        <v>5048767.1100000003</v>
      </c>
      <c r="BR219" s="85">
        <v>5301106.1399999997</v>
      </c>
      <c r="BS219" s="85">
        <v>5355709.6100000003</v>
      </c>
      <c r="BT219" s="85">
        <v>4958438.3199999994</v>
      </c>
      <c r="BU219" s="85">
        <v>5232127.37</v>
      </c>
      <c r="BV219" s="85">
        <v>5068389</v>
      </c>
      <c r="BW219" s="85">
        <v>5279284.6900000004</v>
      </c>
      <c r="BX219" s="85">
        <v>5618063.0699999994</v>
      </c>
      <c r="BY219" s="85">
        <v>5119456.6100000003</v>
      </c>
      <c r="BZ219" s="85">
        <v>5471396</v>
      </c>
      <c r="CA219" s="85">
        <v>5345203.3000000007</v>
      </c>
      <c r="CB219" s="85">
        <v>5516913.1200000001</v>
      </c>
      <c r="CC219" s="85">
        <v>5405981.5300000003</v>
      </c>
      <c r="CD219" s="85">
        <v>5707253.3000000007</v>
      </c>
      <c r="CE219" s="85">
        <v>5720548.1999999993</v>
      </c>
      <c r="CF219" s="85">
        <v>5403641.9299999997</v>
      </c>
      <c r="CG219" s="85">
        <v>5621861.3799999999</v>
      </c>
      <c r="CH219" s="85">
        <v>5626192.0500000007</v>
      </c>
      <c r="CI219" s="85">
        <v>5865503.4899999993</v>
      </c>
      <c r="CJ219" s="85">
        <v>6211043.0099999998</v>
      </c>
      <c r="CK219" s="85">
        <v>5752301.0600000005</v>
      </c>
      <c r="CL219" s="85">
        <v>5300885.3100000005</v>
      </c>
      <c r="CM219" s="85">
        <v>2532339.92</v>
      </c>
      <c r="CN219" s="85">
        <v>5883287.1900000004</v>
      </c>
      <c r="CO219" s="85">
        <v>5736170.0500000007</v>
      </c>
      <c r="CP219" s="85">
        <v>6050785.7599999998</v>
      </c>
      <c r="CQ219" s="85">
        <v>6090301.9399999995</v>
      </c>
      <c r="CR219" s="85">
        <v>5738350.8099999996</v>
      </c>
      <c r="CS219" s="85">
        <v>5964098.6900000004</v>
      </c>
      <c r="CT219" s="85">
        <v>5885997.2400000002</v>
      </c>
      <c r="CU219" s="85">
        <v>6143791.3899999997</v>
      </c>
      <c r="CV219" s="85">
        <v>6327372.9199999999</v>
      </c>
      <c r="CW219" s="85">
        <v>5715031.8700000001</v>
      </c>
      <c r="CX219" s="85">
        <v>6272689.8700000001</v>
      </c>
      <c r="CY219" s="85">
        <v>5931674.1900000004</v>
      </c>
      <c r="CZ219" s="85">
        <v>6029514.2599999998</v>
      </c>
      <c r="DA219" s="85">
        <v>5928362.3700000001</v>
      </c>
      <c r="DB219" s="85">
        <v>6203437.1299999999</v>
      </c>
      <c r="DC219" s="85">
        <v>6278771.25</v>
      </c>
      <c r="DD219" s="85">
        <v>5844162</v>
      </c>
      <c r="DE219" s="85">
        <v>6127009.75</v>
      </c>
      <c r="DF219" s="85">
        <v>6087423.7300000004</v>
      </c>
      <c r="DG219" s="85">
        <v>6260770.1699999999</v>
      </c>
      <c r="DH219" s="85">
        <v>6552800.9300000006</v>
      </c>
      <c r="DI219" s="85">
        <v>5959416.4400000004</v>
      </c>
      <c r="DJ219" s="85">
        <v>6439220.8700000001</v>
      </c>
      <c r="DK219" s="85">
        <v>1872112.5400000003</v>
      </c>
      <c r="DL219" s="85">
        <v>6274568.3999999994</v>
      </c>
      <c r="DM219" s="85">
        <v>6140381.1299999999</v>
      </c>
      <c r="DN219" s="85">
        <v>6455615.7699999996</v>
      </c>
      <c r="DO219" s="85">
        <v>6507718.3199999994</v>
      </c>
      <c r="DP219" s="85">
        <v>6035381.4299999997</v>
      </c>
      <c r="DQ219" s="85">
        <v>6403238.6899999995</v>
      </c>
      <c r="DR219" s="85">
        <v>6296510.75</v>
      </c>
      <c r="DS219" s="85">
        <v>6452737.4900000002</v>
      </c>
      <c r="DT219" s="85">
        <v>6823268.6200000001</v>
      </c>
      <c r="DU219" s="85">
        <v>6193276.8199999994</v>
      </c>
      <c r="DV219" s="85">
        <v>6743535.71</v>
      </c>
      <c r="DW219" s="85">
        <v>6346304.4400000004</v>
      </c>
      <c r="DX219" s="85">
        <v>6530300.1200000001</v>
      </c>
      <c r="DY219" s="85">
        <v>6372062.1299999999</v>
      </c>
      <c r="DZ219" s="85">
        <v>6758884.8200000003</v>
      </c>
      <c r="EA219" s="85">
        <v>6725961.7599999998</v>
      </c>
      <c r="EB219" s="85">
        <v>6314417.4400000004</v>
      </c>
      <c r="EC219" s="85">
        <v>6590616.8700000001</v>
      </c>
      <c r="ED219" s="85">
        <v>6544014.9399999995</v>
      </c>
      <c r="EE219" s="85">
        <v>6773078.4800000004</v>
      </c>
      <c r="EF219" s="85">
        <v>7000861.7999999998</v>
      </c>
      <c r="EG219" s="85">
        <v>6546271.8899999997</v>
      </c>
      <c r="EH219" s="85">
        <v>222596.93</v>
      </c>
      <c r="EI219" s="85">
        <v>1354825.98</v>
      </c>
      <c r="EJ219" s="85">
        <v>6656429.3100000005</v>
      </c>
      <c r="EK219" s="85">
        <v>6529757.290000001</v>
      </c>
      <c r="EL219" s="85">
        <v>6929774.3900000006</v>
      </c>
      <c r="EM219" s="85">
        <v>6891738.5099999998</v>
      </c>
      <c r="EN219" s="85">
        <v>6478663.6200000001</v>
      </c>
      <c r="EO219" s="85">
        <v>6728450.0499999998</v>
      </c>
      <c r="EP219" s="85">
        <v>6682445.7000000002</v>
      </c>
      <c r="EQ219" s="85">
        <v>6909020.5699999994</v>
      </c>
      <c r="ER219" s="85">
        <v>7418372.5099999998</v>
      </c>
      <c r="ES219" s="85">
        <v>6735554.4199999999</v>
      </c>
      <c r="ET219" s="85">
        <v>7338588.3300000001</v>
      </c>
      <c r="EU219" s="85">
        <v>6878636.3799999999</v>
      </c>
      <c r="EV219" s="85">
        <v>7145442.1299999999</v>
      </c>
      <c r="EW219" s="85">
        <v>6955249.5800000001</v>
      </c>
      <c r="EX219" s="85">
        <v>7335647.25</v>
      </c>
      <c r="EY219" s="85">
        <v>7368193.6299999999</v>
      </c>
      <c r="EZ219" s="85">
        <v>6872253.5</v>
      </c>
      <c r="FA219" s="85">
        <v>7141432.5600000005</v>
      </c>
      <c r="FB219" s="85">
        <v>7093806.7599999998</v>
      </c>
      <c r="FC219" s="85">
        <v>7364013.7599999998</v>
      </c>
      <c r="FD219" s="85">
        <v>8238719.6299999999</v>
      </c>
      <c r="FE219" s="85">
        <v>7496413.6299999999</v>
      </c>
      <c r="FF219" s="85">
        <v>3438774.9699999997</v>
      </c>
      <c r="FG219" s="85">
        <v>7037787.4500000002</v>
      </c>
      <c r="FH219" s="85">
        <v>7923001.2400000002</v>
      </c>
      <c r="FI219" s="85">
        <v>7759733.9399999995</v>
      </c>
      <c r="FJ219" s="85">
        <v>8245275</v>
      </c>
      <c r="FK219" s="85">
        <v>8197638.9900000002</v>
      </c>
      <c r="FL219" s="85">
        <v>7726040.7599999998</v>
      </c>
      <c r="FM219" s="85">
        <v>8078588.6500000004</v>
      </c>
      <c r="FN219" s="85">
        <v>7884512.5199999996</v>
      </c>
      <c r="FO219" s="85">
        <v>8293859.8200000003</v>
      </c>
      <c r="FP219" s="85">
        <v>8761839.8599999994</v>
      </c>
      <c r="FQ219" s="85">
        <v>7995932.3700000001</v>
      </c>
      <c r="FR219" s="85">
        <v>8760420.1000000015</v>
      </c>
      <c r="FS219" s="85">
        <v>8323683.3600000003</v>
      </c>
      <c r="FT219" s="85">
        <v>8552244.1899999995</v>
      </c>
      <c r="FU219" s="85">
        <v>8366633.6899999995</v>
      </c>
      <c r="FV219" s="85">
        <v>8772675.8600000013</v>
      </c>
      <c r="FW219" s="85">
        <v>8717058.9999999981</v>
      </c>
      <c r="FX219" s="85">
        <v>8234058.3099999996</v>
      </c>
      <c r="FY219" s="85">
        <v>8538229.3699999992</v>
      </c>
      <c r="FZ219" s="85">
        <v>8414041.5099999998</v>
      </c>
      <c r="GA219" s="85">
        <v>8853911.629999999</v>
      </c>
    </row>
    <row r="220" spans="2:183" s="41" customFormat="1">
      <c r="B220" s="43" t="s">
        <v>7</v>
      </c>
      <c r="C220" s="653" t="s">
        <v>51</v>
      </c>
      <c r="D220" s="86">
        <v>27.619535001114475</v>
      </c>
      <c r="E220" s="86">
        <v>27.649336288872082</v>
      </c>
      <c r="F220" s="86">
        <v>27.905854529777667</v>
      </c>
      <c r="G220" s="86">
        <v>27.724798856725105</v>
      </c>
      <c r="H220" s="86">
        <v>28.013700350721894</v>
      </c>
      <c r="I220" s="86">
        <v>27.748809555764325</v>
      </c>
      <c r="J220" s="86">
        <v>27.700117193294766</v>
      </c>
      <c r="K220" s="86">
        <v>27.850420698924733</v>
      </c>
      <c r="L220" s="86">
        <v>27.802143858137509</v>
      </c>
      <c r="M220" s="86">
        <v>27.900796855005918</v>
      </c>
      <c r="N220" s="86">
        <v>27.75063204968944</v>
      </c>
      <c r="O220" s="86">
        <v>28.21296920082748</v>
      </c>
      <c r="P220" s="86">
        <v>28.690234901771358</v>
      </c>
      <c r="Q220" s="86">
        <v>28.584600977468053</v>
      </c>
      <c r="R220" s="86">
        <v>28.681167242284079</v>
      </c>
      <c r="S220" s="86">
        <v>29.104961079735453</v>
      </c>
      <c r="T220" s="86">
        <v>28.610834033541689</v>
      </c>
      <c r="U220" s="86">
        <v>28.62007778413998</v>
      </c>
      <c r="V220" s="86">
        <v>28.747025636866262</v>
      </c>
      <c r="W220" s="86">
        <v>28.584454003747062</v>
      </c>
      <c r="X220" s="86">
        <v>28.696277880865523</v>
      </c>
      <c r="Y220" s="86">
        <v>28.651853937253271</v>
      </c>
      <c r="Z220" s="86">
        <v>28.664795134580764</v>
      </c>
      <c r="AA220" s="86">
        <v>28.632392585072072</v>
      </c>
      <c r="AB220" s="86">
        <v>30.816581762295076</v>
      </c>
      <c r="AC220" s="86">
        <v>30.654771682737202</v>
      </c>
      <c r="AD220" s="86">
        <v>30.899785186434013</v>
      </c>
      <c r="AE220" s="86">
        <v>31.186285780659023</v>
      </c>
      <c r="AF220" s="86">
        <v>31.319634750555373</v>
      </c>
      <c r="AG220" s="86">
        <v>31.144082837572494</v>
      </c>
      <c r="AH220" s="86">
        <v>31.247432879059897</v>
      </c>
      <c r="AI220" s="86">
        <v>31.248222367453639</v>
      </c>
      <c r="AJ220" s="86">
        <v>31.19997054728109</v>
      </c>
      <c r="AK220" s="86">
        <v>31.16544741720001</v>
      </c>
      <c r="AL220" s="86">
        <v>31.165411960127585</v>
      </c>
      <c r="AM220" s="86">
        <v>31.200888865233129</v>
      </c>
      <c r="AN220" s="86">
        <v>33.079766776843634</v>
      </c>
      <c r="AO220" s="86">
        <v>32.937715775865321</v>
      </c>
      <c r="AP220" s="86">
        <v>33.914393842206543</v>
      </c>
      <c r="AQ220" s="86">
        <v>37.25380365988395</v>
      </c>
      <c r="AR220" s="86">
        <v>32.96275330749048</v>
      </c>
      <c r="AS220" s="86">
        <v>32.991152450090745</v>
      </c>
      <c r="AT220" s="86">
        <v>33.099096546950918</v>
      </c>
      <c r="AU220" s="86">
        <v>32.874105725623586</v>
      </c>
      <c r="AV220" s="86">
        <v>33.208117318395004</v>
      </c>
      <c r="AW220" s="86">
        <v>33.168826904932907</v>
      </c>
      <c r="AX220" s="86">
        <v>33.207472273905971</v>
      </c>
      <c r="AY220" s="86">
        <v>33.053757982325997</v>
      </c>
      <c r="AZ220" s="86">
        <v>34.152221903747986</v>
      </c>
      <c r="BA220" s="86">
        <v>34.187383474934002</v>
      </c>
      <c r="BB220" s="86">
        <v>34.261582637189541</v>
      </c>
      <c r="BC220" s="86">
        <v>34.472410462865184</v>
      </c>
      <c r="BD220" s="86">
        <v>34.491333765040103</v>
      </c>
      <c r="BE220" s="86">
        <v>34.409878403934798</v>
      </c>
      <c r="BF220" s="86">
        <v>34.184124819135</v>
      </c>
      <c r="BG220" s="86">
        <v>34.31367560990531</v>
      </c>
      <c r="BH220" s="86">
        <v>34.296821410749402</v>
      </c>
      <c r="BI220" s="86">
        <v>34.536282407734106</v>
      </c>
      <c r="BJ220" s="86">
        <v>34.458749176367228</v>
      </c>
      <c r="BK220" s="86">
        <v>34.266512919567553</v>
      </c>
      <c r="BL220" s="86">
        <v>35.277140453991322</v>
      </c>
      <c r="BM220" s="86">
        <v>35.481274312080551</v>
      </c>
      <c r="BN220" s="86">
        <v>35.35651912858804</v>
      </c>
      <c r="BO220" s="86">
        <v>35.857337450087371</v>
      </c>
      <c r="BP220" s="86">
        <v>35.483203025270065</v>
      </c>
      <c r="BQ220" s="86">
        <v>35.464288995658954</v>
      </c>
      <c r="BR220" s="86">
        <v>35.393798297446168</v>
      </c>
      <c r="BS220" s="86">
        <v>35.551857745029707</v>
      </c>
      <c r="BT220" s="86">
        <v>35.546654049365188</v>
      </c>
      <c r="BU220" s="86">
        <v>35.242673918900714</v>
      </c>
      <c r="BV220" s="86">
        <v>35.240462234830311</v>
      </c>
      <c r="BW220" s="86">
        <v>35.395807509218912</v>
      </c>
      <c r="BX220" s="86">
        <v>36.440702276707526</v>
      </c>
      <c r="BY220" s="86">
        <v>36.48868214050789</v>
      </c>
      <c r="BZ220" s="86">
        <v>36.363972298653479</v>
      </c>
      <c r="CA220" s="86">
        <v>36.343883832366764</v>
      </c>
      <c r="CB220" s="86">
        <v>36.338274151797179</v>
      </c>
      <c r="CC220" s="86">
        <v>36.83627717928276</v>
      </c>
      <c r="CD220" s="86">
        <v>36.245503966061442</v>
      </c>
      <c r="CE220" s="86">
        <v>36.406930655261945</v>
      </c>
      <c r="CF220" s="86">
        <v>36.321881659985024</v>
      </c>
      <c r="CG220" s="86">
        <v>36.461791873398838</v>
      </c>
      <c r="CH220" s="86">
        <v>36.19619682698989</v>
      </c>
      <c r="CI220" s="86">
        <v>36.335331078444121</v>
      </c>
      <c r="CJ220" s="86">
        <v>38.120227394082228</v>
      </c>
      <c r="CK220" s="86">
        <v>37.839530240767068</v>
      </c>
      <c r="CL220" s="86">
        <v>37.879971344657321</v>
      </c>
      <c r="CM220" s="86">
        <v>38.655186457236191</v>
      </c>
      <c r="CN220" s="86">
        <v>37.964529386712101</v>
      </c>
      <c r="CO220" s="86">
        <v>37.943660428065357</v>
      </c>
      <c r="CP220" s="86">
        <v>38.055974389453887</v>
      </c>
      <c r="CQ220" s="86">
        <v>38.217975614500773</v>
      </c>
      <c r="CR220" s="86">
        <v>37.950549647500758</v>
      </c>
      <c r="CS220" s="86">
        <v>38.087840000510894</v>
      </c>
      <c r="CT220" s="86">
        <v>37.867662557922557</v>
      </c>
      <c r="CU220" s="86">
        <v>37.825172016795335</v>
      </c>
      <c r="CV220" s="86">
        <v>39.096229756365815</v>
      </c>
      <c r="CW220" s="86">
        <v>38.967740890719178</v>
      </c>
      <c r="CX220" s="86">
        <v>39.127279855284911</v>
      </c>
      <c r="CY220" s="86">
        <v>39.229092694734341</v>
      </c>
      <c r="CZ220" s="86">
        <v>39.088980039027298</v>
      </c>
      <c r="DA220" s="86">
        <v>39.042968151104439</v>
      </c>
      <c r="DB220" s="86">
        <v>38.995217120730189</v>
      </c>
      <c r="DC220" s="86">
        <v>38.953335256565353</v>
      </c>
      <c r="DD220" s="86">
        <v>39.107341457049365</v>
      </c>
      <c r="DE220" s="86">
        <v>39.021066056120951</v>
      </c>
      <c r="DF220" s="86">
        <v>39.147928030962206</v>
      </c>
      <c r="DG220" s="86">
        <v>39.151346803241779</v>
      </c>
      <c r="DH220" s="86">
        <v>40.409727058010965</v>
      </c>
      <c r="DI220" s="86">
        <v>40.65153076527384</v>
      </c>
      <c r="DJ220" s="86">
        <v>40.460583042199715</v>
      </c>
      <c r="DK220" s="86">
        <v>41.850815728880249</v>
      </c>
      <c r="DL220" s="86">
        <v>40.768835522981554</v>
      </c>
      <c r="DM220" s="86">
        <v>40.541807827912685</v>
      </c>
      <c r="DN220" s="86">
        <v>40.668114137042565</v>
      </c>
      <c r="DO220" s="86">
        <v>40.4437213811619</v>
      </c>
      <c r="DP220" s="86">
        <v>40.617409062460041</v>
      </c>
      <c r="DQ220" s="86">
        <v>40.678470310207032</v>
      </c>
      <c r="DR220" s="86">
        <v>40.455867423974709</v>
      </c>
      <c r="DS220" s="86">
        <v>40.476336030610966</v>
      </c>
      <c r="DT220" s="86">
        <v>42.288094476672121</v>
      </c>
      <c r="DU220" s="86">
        <v>42.542670046298198</v>
      </c>
      <c r="DV220" s="86">
        <v>42.520481162710048</v>
      </c>
      <c r="DW220" s="86">
        <v>42.455308599028648</v>
      </c>
      <c r="DX220" s="86">
        <v>42.460240835381477</v>
      </c>
      <c r="DY220" s="86">
        <v>42.447588065229553</v>
      </c>
      <c r="DZ220" s="86">
        <v>42.336169698336342</v>
      </c>
      <c r="EA220" s="86">
        <v>42.342390854092301</v>
      </c>
      <c r="EB220" s="86">
        <v>42.488711965225349</v>
      </c>
      <c r="EC220" s="86">
        <v>42.623229555375907</v>
      </c>
      <c r="ED220" s="86">
        <v>42.537798621944873</v>
      </c>
      <c r="EE220" s="86">
        <v>42.532440453389434</v>
      </c>
      <c r="EF220" s="86">
        <v>43.357848972235814</v>
      </c>
      <c r="EG220" s="86">
        <v>43.422298407450867</v>
      </c>
      <c r="EH220" s="86">
        <v>42.914387892808946</v>
      </c>
      <c r="EI220" s="86">
        <v>45.604445237341878</v>
      </c>
      <c r="EJ220" s="86">
        <v>43.365772891625134</v>
      </c>
      <c r="EK220" s="86">
        <v>43.769236322443135</v>
      </c>
      <c r="EL220" s="86">
        <v>43.422087649052898</v>
      </c>
      <c r="EM220" s="86">
        <v>43.2357700487456</v>
      </c>
      <c r="EN220" s="86">
        <v>43.367457576471992</v>
      </c>
      <c r="EO220" s="86">
        <v>43.527581689621485</v>
      </c>
      <c r="EP220" s="86">
        <v>43.43848163965756</v>
      </c>
      <c r="EQ220" s="86">
        <v>43.230282819940051</v>
      </c>
      <c r="ER220" s="86">
        <v>46.301453073605501</v>
      </c>
      <c r="ES220" s="86">
        <v>46.572867712136301</v>
      </c>
      <c r="ET220" s="86">
        <v>46.555489275586652</v>
      </c>
      <c r="EU220" s="86">
        <v>46.745745022086304</v>
      </c>
      <c r="EV220" s="86">
        <v>46.471700063085734</v>
      </c>
      <c r="EW220" s="86">
        <v>46.696143688176825</v>
      </c>
      <c r="EX220" s="86">
        <v>46.365641571805099</v>
      </c>
      <c r="EY220" s="86">
        <v>46.548111275364512</v>
      </c>
      <c r="EZ220" s="86">
        <v>46.51933222580972</v>
      </c>
      <c r="FA220" s="86">
        <v>46.472825098100465</v>
      </c>
      <c r="FB220" s="86">
        <v>46.362931911166882</v>
      </c>
      <c r="FC220" s="86">
        <v>46.353325486098434</v>
      </c>
      <c r="FD220" s="86">
        <v>52.666459739695199</v>
      </c>
      <c r="FE220" s="86">
        <v>52.953268352370429</v>
      </c>
      <c r="FF220" s="86">
        <v>53.34990722497168</v>
      </c>
      <c r="FG220" s="86">
        <v>53.291137184525567</v>
      </c>
      <c r="FH220" s="86">
        <v>52.895119336123962</v>
      </c>
      <c r="FI220" s="86">
        <v>52.848790068554578</v>
      </c>
      <c r="FJ220" s="86">
        <v>52.69287056327407</v>
      </c>
      <c r="FK220" s="86">
        <v>52.737606245416295</v>
      </c>
      <c r="FL220" s="86">
        <v>52.873905093004474</v>
      </c>
      <c r="FM220" s="86">
        <v>53.16399911816579</v>
      </c>
      <c r="FN220" s="86">
        <v>52.986966349280756</v>
      </c>
      <c r="FO220" s="86">
        <v>52.880686937726743</v>
      </c>
      <c r="FP220" s="86">
        <v>56.801378635237981</v>
      </c>
      <c r="FQ220" s="86">
        <v>56.822550542544114</v>
      </c>
      <c r="FR220" s="86">
        <v>57.29809342542449</v>
      </c>
      <c r="FS220" s="86">
        <v>56.961980742778543</v>
      </c>
      <c r="FT220" s="86">
        <v>57.202585747919841</v>
      </c>
      <c r="FU220" s="86">
        <v>57.158507473902823</v>
      </c>
      <c r="FV220" s="86">
        <v>56.833308672048105</v>
      </c>
      <c r="FW220" s="86">
        <v>56.862746249184596</v>
      </c>
      <c r="FX220" s="86">
        <v>57.009930694029023</v>
      </c>
      <c r="FY220" s="86">
        <v>56.984211766276232</v>
      </c>
      <c r="FZ220" s="86">
        <v>56.885463300538596</v>
      </c>
      <c r="GA220" s="86">
        <v>56.764576793865714</v>
      </c>
    </row>
    <row r="221" spans="2:183">
      <c r="B221" s="43" t="s">
        <v>7</v>
      </c>
      <c r="C221" s="653" t="s">
        <v>52</v>
      </c>
      <c r="D221" s="87">
        <v>7157.67</v>
      </c>
      <c r="E221" s="87">
        <v>6481.25</v>
      </c>
      <c r="F221" s="87">
        <v>6858.08</v>
      </c>
      <c r="G221" s="87">
        <v>6678.62</v>
      </c>
      <c r="H221" s="87">
        <v>8744.6999999999989</v>
      </c>
      <c r="I221" s="87">
        <v>8302.02</v>
      </c>
      <c r="J221" s="87">
        <v>8696.59</v>
      </c>
      <c r="K221" s="87">
        <v>8725.82</v>
      </c>
      <c r="L221" s="87">
        <v>8137.79</v>
      </c>
      <c r="M221" s="87">
        <v>6858.33</v>
      </c>
      <c r="N221" s="87">
        <v>6611.3</v>
      </c>
      <c r="O221" s="87">
        <v>6896.68</v>
      </c>
      <c r="P221" s="87">
        <v>7103.2300000000005</v>
      </c>
      <c r="Q221" s="87">
        <v>6380.3</v>
      </c>
      <c r="R221" s="87">
        <v>3081.4399999999996</v>
      </c>
      <c r="S221" s="87">
        <v>5060.8</v>
      </c>
      <c r="T221" s="87">
        <v>8595.4699999999993</v>
      </c>
      <c r="U221" s="87">
        <v>8320.68</v>
      </c>
      <c r="V221" s="87">
        <v>8687.3900000000012</v>
      </c>
      <c r="W221" s="87">
        <v>8681.26</v>
      </c>
      <c r="X221" s="87">
        <v>8122.33</v>
      </c>
      <c r="Y221" s="87">
        <v>6787.43</v>
      </c>
      <c r="Z221" s="87">
        <v>6554.4299999999994</v>
      </c>
      <c r="AA221" s="87">
        <v>6806.02</v>
      </c>
      <c r="AB221" s="87">
        <v>6983.8099999999995</v>
      </c>
      <c r="AC221" s="87">
        <v>6380.7300000000005</v>
      </c>
      <c r="AD221" s="87">
        <v>6791.7400000000007</v>
      </c>
      <c r="AE221" s="87">
        <v>6571.76</v>
      </c>
      <c r="AF221" s="87">
        <v>8479.2100000000009</v>
      </c>
      <c r="AG221" s="87">
        <v>8313.9599999999991</v>
      </c>
      <c r="AH221" s="87">
        <v>8737.0400000000009</v>
      </c>
      <c r="AI221" s="87">
        <v>8727.7699999999986</v>
      </c>
      <c r="AJ221" s="87">
        <v>8150.8700000000008</v>
      </c>
      <c r="AK221" s="87">
        <v>6820.4900000000007</v>
      </c>
      <c r="AL221" s="87">
        <v>6580.34</v>
      </c>
      <c r="AM221" s="87">
        <v>6722.7999999999993</v>
      </c>
      <c r="AN221" s="87">
        <v>6956.52</v>
      </c>
      <c r="AO221" s="87">
        <v>6539.8899999999994</v>
      </c>
      <c r="AP221" s="87">
        <v>892.62</v>
      </c>
      <c r="AQ221" s="87">
        <v>652.54999999999995</v>
      </c>
      <c r="AR221" s="87">
        <v>8537.77</v>
      </c>
      <c r="AS221" s="87">
        <v>8250.5400000000009</v>
      </c>
      <c r="AT221" s="87">
        <v>8670.7999999999993</v>
      </c>
      <c r="AU221" s="87">
        <v>8803.4700000000012</v>
      </c>
      <c r="AV221" s="87">
        <v>8146.85</v>
      </c>
      <c r="AW221" s="87">
        <v>6775.96</v>
      </c>
      <c r="AX221" s="87">
        <v>6513.19</v>
      </c>
      <c r="AY221" s="87">
        <v>6657.04</v>
      </c>
      <c r="AZ221" s="87">
        <v>7089.4699999999993</v>
      </c>
      <c r="BA221" s="87">
        <v>6432.7599999999993</v>
      </c>
      <c r="BB221" s="87">
        <v>6881.42</v>
      </c>
      <c r="BC221" s="87">
        <v>6599.0499999999993</v>
      </c>
      <c r="BD221" s="87">
        <v>8657.48</v>
      </c>
      <c r="BE221" s="87">
        <v>8383.18</v>
      </c>
      <c r="BF221" s="87">
        <v>8790.1</v>
      </c>
      <c r="BG221" s="87">
        <v>8867.44</v>
      </c>
      <c r="BH221" s="87">
        <v>8214.81</v>
      </c>
      <c r="BI221" s="87">
        <v>6857.4299999999994</v>
      </c>
      <c r="BJ221" s="87">
        <v>6609.63</v>
      </c>
      <c r="BK221" s="87">
        <v>6839.07</v>
      </c>
      <c r="BL221" s="87">
        <v>7318.61</v>
      </c>
      <c r="BM221" s="87">
        <v>6680.5499999999993</v>
      </c>
      <c r="BN221" s="87">
        <v>3694.5299999999997</v>
      </c>
      <c r="BO221" s="87">
        <v>5506.0999999999995</v>
      </c>
      <c r="BP221" s="87">
        <v>9047.24</v>
      </c>
      <c r="BQ221" s="87">
        <v>8839.2800000000007</v>
      </c>
      <c r="BR221" s="87">
        <v>9299.0400000000009</v>
      </c>
      <c r="BS221" s="87">
        <v>9353.18</v>
      </c>
      <c r="BT221" s="87">
        <v>8661.75</v>
      </c>
      <c r="BU221" s="87">
        <v>7399.3799999999992</v>
      </c>
      <c r="BV221" s="87">
        <v>7168.13</v>
      </c>
      <c r="BW221" s="87">
        <v>7433.8</v>
      </c>
      <c r="BX221" s="87">
        <v>7920.06</v>
      </c>
      <c r="BY221" s="87">
        <v>7207.5300000000007</v>
      </c>
      <c r="BZ221" s="87">
        <v>7730.15</v>
      </c>
      <c r="CA221" s="87">
        <v>7555.76</v>
      </c>
      <c r="CB221" s="87">
        <v>9714.2800000000007</v>
      </c>
      <c r="CC221" s="87">
        <v>9391.119999999999</v>
      </c>
      <c r="CD221" s="87">
        <v>10074.19</v>
      </c>
      <c r="CE221" s="87">
        <v>10053.049999999999</v>
      </c>
      <c r="CF221" s="87">
        <v>9518.8499999999985</v>
      </c>
      <c r="CG221" s="87">
        <v>7920.93</v>
      </c>
      <c r="CH221" s="87">
        <v>7983.9</v>
      </c>
      <c r="CI221" s="87">
        <v>8291.7000000000007</v>
      </c>
      <c r="CJ221" s="87">
        <v>8589.1899999999987</v>
      </c>
      <c r="CK221" s="87">
        <v>8013.5</v>
      </c>
      <c r="CL221" s="87">
        <v>7376.9</v>
      </c>
      <c r="CM221" s="87">
        <v>3454.26</v>
      </c>
      <c r="CN221" s="87">
        <v>10176.86</v>
      </c>
      <c r="CO221" s="87">
        <v>9927.52</v>
      </c>
      <c r="CP221" s="87">
        <v>10440.879999999999</v>
      </c>
      <c r="CQ221" s="87">
        <v>10464.69</v>
      </c>
      <c r="CR221" s="87">
        <v>9929.5500000000011</v>
      </c>
      <c r="CS221" s="87">
        <v>8255.59</v>
      </c>
      <c r="CT221" s="87">
        <v>8194.0500000000011</v>
      </c>
      <c r="CU221" s="87">
        <v>8562.1999999999989</v>
      </c>
      <c r="CV221" s="87">
        <v>8760.11</v>
      </c>
      <c r="CW221" s="87">
        <v>7938.1799999999994</v>
      </c>
      <c r="CX221" s="87">
        <v>8677.67</v>
      </c>
      <c r="CY221" s="87">
        <v>8185.4500000000007</v>
      </c>
      <c r="CZ221" s="87">
        <v>10402.6</v>
      </c>
      <c r="DA221" s="87">
        <v>10239.58</v>
      </c>
      <c r="DB221" s="87">
        <v>10727.44</v>
      </c>
      <c r="DC221" s="87">
        <v>10868.949999999999</v>
      </c>
      <c r="DD221" s="87">
        <v>10078.15</v>
      </c>
      <c r="DE221" s="87">
        <v>8499.65</v>
      </c>
      <c r="DF221" s="87">
        <v>8417</v>
      </c>
      <c r="DG221" s="87">
        <v>8656.1099999999988</v>
      </c>
      <c r="DH221" s="87">
        <v>9015.8700000000008</v>
      </c>
      <c r="DI221" s="87">
        <v>8150.96</v>
      </c>
      <c r="DJ221" s="87">
        <v>8848.86</v>
      </c>
      <c r="DK221" s="87">
        <v>2488.04</v>
      </c>
      <c r="DL221" s="87">
        <v>10660.550000000001</v>
      </c>
      <c r="DM221" s="87">
        <v>10490.22</v>
      </c>
      <c r="DN221" s="87">
        <v>10994.35</v>
      </c>
      <c r="DO221" s="87">
        <v>11143.84</v>
      </c>
      <c r="DP221" s="87">
        <v>10292.35</v>
      </c>
      <c r="DQ221" s="87">
        <v>8752.91</v>
      </c>
      <c r="DR221" s="87">
        <v>8653.630000000001</v>
      </c>
      <c r="DS221" s="87">
        <v>8864.17</v>
      </c>
      <c r="DT221" s="87">
        <v>9216.42</v>
      </c>
      <c r="DU221" s="87">
        <v>8315.73</v>
      </c>
      <c r="DV221" s="87">
        <v>9059.5500000000011</v>
      </c>
      <c r="DW221" s="87">
        <v>8539.81</v>
      </c>
      <c r="DX221" s="87">
        <v>10943.97</v>
      </c>
      <c r="DY221" s="87">
        <v>10681.76</v>
      </c>
      <c r="DZ221" s="87">
        <v>11359.01</v>
      </c>
      <c r="EA221" s="87">
        <v>11302.06</v>
      </c>
      <c r="EB221" s="87">
        <v>10575.25</v>
      </c>
      <c r="EC221" s="87">
        <v>8833.74</v>
      </c>
      <c r="ED221" s="87">
        <v>8787.9600000000009</v>
      </c>
      <c r="EE221" s="87">
        <v>9096.82</v>
      </c>
      <c r="EF221" s="87">
        <v>9474.8499999999985</v>
      </c>
      <c r="EG221" s="87">
        <v>8846.59</v>
      </c>
      <c r="EH221" s="87">
        <v>304.39</v>
      </c>
      <c r="EI221" s="87">
        <v>1744.14</v>
      </c>
      <c r="EJ221" s="87">
        <v>11221.97</v>
      </c>
      <c r="EK221" s="87">
        <v>10907.36</v>
      </c>
      <c r="EL221" s="87">
        <v>11666.58</v>
      </c>
      <c r="EM221" s="87">
        <v>11652.3</v>
      </c>
      <c r="EN221" s="87">
        <v>10921.75</v>
      </c>
      <c r="EO221" s="87">
        <v>9072.1</v>
      </c>
      <c r="EP221" s="87">
        <v>9027.5700000000015</v>
      </c>
      <c r="EQ221" s="87">
        <v>9378.35</v>
      </c>
      <c r="ER221" s="87">
        <v>9574.3000000000011</v>
      </c>
      <c r="ES221" s="87">
        <v>8642.73</v>
      </c>
      <c r="ET221" s="87">
        <v>9420.35</v>
      </c>
      <c r="EU221" s="87">
        <v>8795.5</v>
      </c>
      <c r="EV221" s="87">
        <v>11447.400000000001</v>
      </c>
      <c r="EW221" s="87">
        <v>11089.45</v>
      </c>
      <c r="EX221" s="87">
        <v>11777.98</v>
      </c>
      <c r="EY221" s="87">
        <v>11784</v>
      </c>
      <c r="EZ221" s="87">
        <v>10998.759999999998</v>
      </c>
      <c r="FA221" s="87">
        <v>9184.380000000001</v>
      </c>
      <c r="FB221" s="87">
        <v>9143.64</v>
      </c>
      <c r="FC221" s="87">
        <v>9493.92</v>
      </c>
      <c r="FD221" s="87">
        <v>9658.19</v>
      </c>
      <c r="FE221" s="87">
        <v>8740.77</v>
      </c>
      <c r="FF221" s="87">
        <v>3980.27</v>
      </c>
      <c r="FG221" s="87">
        <v>8155.38</v>
      </c>
      <c r="FH221" s="87">
        <v>11523.060000000001</v>
      </c>
      <c r="FI221" s="87">
        <v>11295.03</v>
      </c>
      <c r="FJ221" s="87">
        <v>12036.07</v>
      </c>
      <c r="FK221" s="87">
        <v>11956.759999999998</v>
      </c>
      <c r="FL221" s="87">
        <v>11240.83</v>
      </c>
      <c r="FM221" s="87">
        <v>9383.5500000000011</v>
      </c>
      <c r="FN221" s="87">
        <v>9188.01</v>
      </c>
      <c r="FO221" s="87">
        <v>9683.7199999999993</v>
      </c>
      <c r="FP221" s="87">
        <v>9837.6699999999983</v>
      </c>
      <c r="FQ221" s="87">
        <v>8974.17</v>
      </c>
      <c r="FR221" s="87">
        <v>9751.83</v>
      </c>
      <c r="FS221" s="87">
        <v>9320.4399999999987</v>
      </c>
      <c r="FT221" s="87">
        <v>11880.02</v>
      </c>
      <c r="FU221" s="87">
        <v>11630.68</v>
      </c>
      <c r="FV221" s="87">
        <v>12263.900000000001</v>
      </c>
      <c r="FW221" s="87">
        <v>12180.060000000001</v>
      </c>
      <c r="FX221" s="87">
        <v>11476.48</v>
      </c>
      <c r="FY221" s="87">
        <v>9557.2000000000007</v>
      </c>
      <c r="FZ221" s="87">
        <v>9433.69</v>
      </c>
      <c r="GA221" s="87">
        <v>9947.1099999999988</v>
      </c>
    </row>
    <row r="222" spans="2:183">
      <c r="B222" s="43" t="s">
        <v>7</v>
      </c>
      <c r="C222" s="653" t="s">
        <v>53</v>
      </c>
      <c r="D222" s="86">
        <v>4.6923848483656529E-2</v>
      </c>
      <c r="E222" s="86">
        <v>4.6923895649509613E-2</v>
      </c>
      <c r="F222" s="86">
        <v>4.6930399020070755E-2</v>
      </c>
      <c r="G222" s="86">
        <v>4.6928769752627247E-2</v>
      </c>
      <c r="H222" s="86">
        <v>5.8641640010461293E-2</v>
      </c>
      <c r="I222" s="86">
        <v>5.8642923238844666E-2</v>
      </c>
      <c r="J222" s="86">
        <v>5.8641083734541681E-2</v>
      </c>
      <c r="K222" s="86">
        <v>5.8641263440860215E-2</v>
      </c>
      <c r="L222" s="86">
        <v>5.8645675133779433E-2</v>
      </c>
      <c r="M222" s="86">
        <v>4.6930825184587063E-2</v>
      </c>
      <c r="N222" s="86">
        <v>4.6930257320319434E-2</v>
      </c>
      <c r="O222" s="86">
        <v>4.6931515052534165E-2</v>
      </c>
      <c r="P222" s="86">
        <v>4.7001727024290833E-2</v>
      </c>
      <c r="Q222" s="86">
        <v>4.7002241488960997E-2</v>
      </c>
      <c r="R222" s="86">
        <v>4.700699283630904E-2</v>
      </c>
      <c r="S222" s="86">
        <v>4.7008991602883257E-2</v>
      </c>
      <c r="T222" s="86">
        <v>5.871824298937732E-2</v>
      </c>
      <c r="U222" s="86">
        <v>5.8718331564635198E-2</v>
      </c>
      <c r="V222" s="86">
        <v>5.8718021507120612E-2</v>
      </c>
      <c r="W222" s="86">
        <v>5.8717069442471716E-2</v>
      </c>
      <c r="X222" s="86">
        <v>5.8722156006037675E-2</v>
      </c>
      <c r="Y222" s="86">
        <v>4.7007618256111924E-2</v>
      </c>
      <c r="Z222" s="86">
        <v>4.7007738483716192E-2</v>
      </c>
      <c r="AA222" s="86">
        <v>4.7006471486093562E-2</v>
      </c>
      <c r="AB222" s="86">
        <v>4.7703620218579233E-2</v>
      </c>
      <c r="AC222" s="86">
        <v>4.7700119288984731E-2</v>
      </c>
      <c r="AD222" s="86">
        <v>4.7709545084155223E-2</v>
      </c>
      <c r="AE222" s="86">
        <v>4.7708222927208187E-2</v>
      </c>
      <c r="AF222" s="86">
        <v>5.9421081031836694E-2</v>
      </c>
      <c r="AG222" s="86">
        <v>5.9418117024094247E-2</v>
      </c>
      <c r="AH222" s="86">
        <v>5.9416245035634627E-2</v>
      </c>
      <c r="AI222" s="86">
        <v>5.9416237780137778E-2</v>
      </c>
      <c r="AJ222" s="86">
        <v>5.9422099745569341E-2</v>
      </c>
      <c r="AK222" s="86">
        <v>4.7707410904766906E-2</v>
      </c>
      <c r="AL222" s="86">
        <v>4.7706446228840779E-2</v>
      </c>
      <c r="AM222" s="86">
        <v>4.7709885742672625E-2</v>
      </c>
      <c r="AN222" s="86">
        <v>4.7704250270870767E-2</v>
      </c>
      <c r="AO222" s="86">
        <v>4.7702203120272547E-2</v>
      </c>
      <c r="AP222" s="86">
        <v>4.7713277742142401E-2</v>
      </c>
      <c r="AQ222" s="86">
        <v>4.7746047076556102E-2</v>
      </c>
      <c r="AR222" s="86">
        <v>5.9418396676154756E-2</v>
      </c>
      <c r="AS222" s="86">
        <v>5.9419669864315967E-2</v>
      </c>
      <c r="AT222" s="86">
        <v>5.9417936119619812E-2</v>
      </c>
      <c r="AU222" s="86">
        <v>5.9412252996436675E-2</v>
      </c>
      <c r="AV222" s="86">
        <v>5.9423984478143212E-2</v>
      </c>
      <c r="AW222" s="86">
        <v>4.770929266472336E-2</v>
      </c>
      <c r="AX222" s="86">
        <v>4.7710784241909249E-2</v>
      </c>
      <c r="AY222" s="86">
        <v>4.7711482365420312E-2</v>
      </c>
      <c r="AZ222" s="86">
        <v>4.8381718668959676E-2</v>
      </c>
      <c r="BA222" s="86">
        <v>4.8381316458632279E-2</v>
      </c>
      <c r="BB222" s="86">
        <v>4.8388462295727505E-2</v>
      </c>
      <c r="BC222" s="86">
        <v>4.8391484805819542E-2</v>
      </c>
      <c r="BD222" s="86">
        <v>6.0282141265597146E-2</v>
      </c>
      <c r="BE222" s="86">
        <v>6.0281590887845432E-2</v>
      </c>
      <c r="BF222" s="86">
        <v>6.0277589198159467E-2</v>
      </c>
      <c r="BG222" s="86">
        <v>6.0276386179331537E-2</v>
      </c>
      <c r="BH222" s="86">
        <v>6.0284219332491853E-2</v>
      </c>
      <c r="BI222" s="86">
        <v>4.8390586408863165E-2</v>
      </c>
      <c r="BJ222" s="86">
        <v>4.8390292115088954E-2</v>
      </c>
      <c r="BK222" s="86">
        <v>4.8388733231448461E-2</v>
      </c>
      <c r="BL222" s="86">
        <v>4.9843765962228684E-2</v>
      </c>
      <c r="BM222" s="86">
        <v>4.9843472299868255E-2</v>
      </c>
      <c r="BN222" s="86">
        <v>4.9849151714516246E-2</v>
      </c>
      <c r="BO222" s="86">
        <v>4.9854676167796957E-2</v>
      </c>
      <c r="BP222" s="86">
        <v>6.2092432706957842E-2</v>
      </c>
      <c r="BQ222" s="86">
        <v>6.2090164510192329E-2</v>
      </c>
      <c r="BR222" s="86">
        <v>6.208673009514272E-2</v>
      </c>
      <c r="BS222" s="86">
        <v>6.2087556838925952E-2</v>
      </c>
      <c r="BT222" s="86">
        <v>6.2095404004559436E-2</v>
      </c>
      <c r="BU222" s="86">
        <v>4.9840899905698496E-2</v>
      </c>
      <c r="BV222" s="86">
        <v>4.9839942151116305E-2</v>
      </c>
      <c r="BW222" s="86">
        <v>4.9841099564197119E-2</v>
      </c>
      <c r="BX222" s="86">
        <v>5.1372251410780313E-2</v>
      </c>
      <c r="BY222" s="86">
        <v>5.1371325361848283E-2</v>
      </c>
      <c r="BZ222" s="86">
        <v>5.1376094960853901E-2</v>
      </c>
      <c r="CA222" s="86">
        <v>5.137422251184412E-2</v>
      </c>
      <c r="CB222" s="86">
        <v>6.3985087701964816E-2</v>
      </c>
      <c r="CC222" s="86">
        <v>6.3990951027889639E-2</v>
      </c>
      <c r="CD222" s="86">
        <v>6.3978953518649059E-2</v>
      </c>
      <c r="CE222" s="86">
        <v>6.398000356397332E-2</v>
      </c>
      <c r="CF222" s="86">
        <v>6.3983244581705373E-2</v>
      </c>
      <c r="CG222" s="86">
        <v>5.1372896196128032E-2</v>
      </c>
      <c r="CH222" s="86">
        <v>5.1364548753184587E-2</v>
      </c>
      <c r="CI222" s="86">
        <v>5.1365013287739972E-2</v>
      </c>
      <c r="CJ222" s="86">
        <v>5.2716085753039585E-2</v>
      </c>
      <c r="CK222" s="86">
        <v>5.2714048242876024E-2</v>
      </c>
      <c r="CL222" s="86">
        <v>5.2715111584333174E-2</v>
      </c>
      <c r="CM222" s="86">
        <v>5.2727938819434911E-2</v>
      </c>
      <c r="CN222" s="86">
        <v>6.5670719116204646E-2</v>
      </c>
      <c r="CO222" s="86">
        <v>6.5668633337121418E-2</v>
      </c>
      <c r="CP222" s="86">
        <v>6.5667150952533684E-2</v>
      </c>
      <c r="CQ222" s="86">
        <v>6.5668216645644692E-2</v>
      </c>
      <c r="CR222" s="86">
        <v>6.5669021070592443E-2</v>
      </c>
      <c r="CS222" s="86">
        <v>5.2721728357217668E-2</v>
      </c>
      <c r="CT222" s="86">
        <v>5.2716558933137619E-2</v>
      </c>
      <c r="CU222" s="86">
        <v>5.2714466895694034E-2</v>
      </c>
      <c r="CV222" s="86">
        <v>5.4127878596894489E-2</v>
      </c>
      <c r="CW222" s="86">
        <v>5.4126197092211344E-2</v>
      </c>
      <c r="CX222" s="86">
        <v>5.4128871284658327E-2</v>
      </c>
      <c r="CY222" s="86">
        <v>5.4134425882570801E-2</v>
      </c>
      <c r="CZ222" s="86">
        <v>6.7439433131713897E-2</v>
      </c>
      <c r="DA222" s="86">
        <v>6.7435755588045473E-2</v>
      </c>
      <c r="DB222" s="86">
        <v>6.7433399127494006E-2</v>
      </c>
      <c r="DC222" s="86">
        <v>6.7430686097514056E-2</v>
      </c>
      <c r="DD222" s="86">
        <v>6.7439891862231413E-2</v>
      </c>
      <c r="DE222" s="86">
        <v>5.4131691907934119E-2</v>
      </c>
      <c r="DF222" s="86">
        <v>5.412932052236305E-2</v>
      </c>
      <c r="DG222" s="86">
        <v>5.4130459252588914E-2</v>
      </c>
      <c r="DH222" s="86">
        <v>5.5598949179509007E-2</v>
      </c>
      <c r="DI222" s="86">
        <v>5.5600914039582783E-2</v>
      </c>
      <c r="DJ222" s="86">
        <v>5.5601452735818235E-2</v>
      </c>
      <c r="DK222" s="86">
        <v>5.561978852301433E-2</v>
      </c>
      <c r="DL222" s="86">
        <v>6.9266630280820765E-2</v>
      </c>
      <c r="DM222" s="86">
        <v>6.9261577467020552E-2</v>
      </c>
      <c r="DN222" s="86">
        <v>6.9260547187521657E-2</v>
      </c>
      <c r="DO222" s="86">
        <v>6.9255972356874737E-2</v>
      </c>
      <c r="DP222" s="86">
        <v>6.9266308188248277E-2</v>
      </c>
      <c r="DQ222" s="86">
        <v>5.5605453240243692E-2</v>
      </c>
      <c r="DR222" s="86">
        <v>5.5600652792680505E-2</v>
      </c>
      <c r="DS222" s="86">
        <v>5.5602622004767281E-2</v>
      </c>
      <c r="DT222" s="86">
        <v>5.7119961326788635E-2</v>
      </c>
      <c r="DU222" s="86">
        <v>5.7122161315583397E-2</v>
      </c>
      <c r="DV222" s="86">
        <v>5.7123805920741517E-2</v>
      </c>
      <c r="DW222" s="86">
        <v>5.7129353366960567E-2</v>
      </c>
      <c r="DX222" s="86">
        <v>7.1158077478250689E-2</v>
      </c>
      <c r="DY222" s="86">
        <v>7.1156705481094623E-2</v>
      </c>
      <c r="DZ222" s="86">
        <v>7.1150343255161355E-2</v>
      </c>
      <c r="EA222" s="86">
        <v>7.1150604040365883E-2</v>
      </c>
      <c r="EB222" s="86">
        <v>7.1159177466456724E-2</v>
      </c>
      <c r="EC222" s="86">
        <v>5.7130088924818107E-2</v>
      </c>
      <c r="ED222" s="86">
        <v>5.7124024960998443E-2</v>
      </c>
      <c r="EE222" s="86">
        <v>5.7124682093629309E-2</v>
      </c>
      <c r="EF222" s="86">
        <v>5.8679792155672664E-2</v>
      </c>
      <c r="EG222" s="86">
        <v>5.8680616589600713E-2</v>
      </c>
      <c r="EH222" s="86">
        <v>5.8683246577983419E-2</v>
      </c>
      <c r="EI222" s="86">
        <v>5.8709043294443958E-2</v>
      </c>
      <c r="EJ222" s="86">
        <v>7.3109677839669041E-2</v>
      </c>
      <c r="EK222" s="86">
        <v>7.3112490448165382E-2</v>
      </c>
      <c r="EL222" s="86">
        <v>7.3102994529766721E-2</v>
      </c>
      <c r="EM222" s="86">
        <v>7.3101462368019871E-2</v>
      </c>
      <c r="EN222" s="86">
        <v>7.3108986292119454E-2</v>
      </c>
      <c r="EO222" s="86">
        <v>5.8689084545766247E-2</v>
      </c>
      <c r="EP222" s="86">
        <v>5.8682696620448928E-2</v>
      </c>
      <c r="EQ222" s="86">
        <v>5.868107046095896E-2</v>
      </c>
      <c r="ER222" s="86">
        <v>5.9757581809897709E-2</v>
      </c>
      <c r="ES222" s="86">
        <v>5.9759998340524388E-2</v>
      </c>
      <c r="ET222" s="86">
        <v>5.976203919279837E-2</v>
      </c>
      <c r="EU222" s="86">
        <v>5.9772341148487937E-2</v>
      </c>
      <c r="EV222" s="86">
        <v>7.4450276081400119E-2</v>
      </c>
      <c r="EW222" s="86">
        <v>7.4452331964031768E-2</v>
      </c>
      <c r="EX222" s="86">
        <v>7.4443819408013243E-2</v>
      </c>
      <c r="EY222" s="86">
        <v>7.4444697141990757E-2</v>
      </c>
      <c r="EZ222" s="86">
        <v>7.4452284176063477E-2</v>
      </c>
      <c r="FA222" s="86">
        <v>5.9767292036780356E-2</v>
      </c>
      <c r="FB222" s="86">
        <v>5.9760009411395629E-2</v>
      </c>
      <c r="FC222" s="86">
        <v>5.9760176751622429E-2</v>
      </c>
      <c r="FD222" s="86">
        <v>6.1740500664825615E-2</v>
      </c>
      <c r="FE222" s="86">
        <v>6.174316976908182E-2</v>
      </c>
      <c r="FF222" s="86">
        <v>6.1750779589493772E-2</v>
      </c>
      <c r="FG222" s="86">
        <v>6.1753708457327187E-2</v>
      </c>
      <c r="FH222" s="86">
        <v>7.692964008892629E-2</v>
      </c>
      <c r="FI222" s="86">
        <v>7.692643509476127E-2</v>
      </c>
      <c r="FJ222" s="86">
        <v>7.6918608366671345E-2</v>
      </c>
      <c r="FK222" s="86">
        <v>7.6921038072078327E-2</v>
      </c>
      <c r="FL222" s="86">
        <v>7.692770424713595E-2</v>
      </c>
      <c r="FM222" s="86">
        <v>6.1751757087577991E-2</v>
      </c>
      <c r="FN222" s="86">
        <v>6.1746972365370169E-2</v>
      </c>
      <c r="FO222" s="86">
        <v>6.1742274022736396E-2</v>
      </c>
      <c r="FP222" s="86">
        <v>6.3775785392923348E-2</v>
      </c>
      <c r="FQ222" s="86">
        <v>6.3774329847462563E-2</v>
      </c>
      <c r="FR222" s="86">
        <v>6.3782473903147313E-2</v>
      </c>
      <c r="FS222" s="86">
        <v>6.3783147536047399E-2</v>
      </c>
      <c r="FT222" s="86">
        <v>7.9460764641356985E-2</v>
      </c>
      <c r="FU222" s="86">
        <v>7.945756134885501E-2</v>
      </c>
      <c r="FV222" s="86">
        <v>7.9451016468210275E-2</v>
      </c>
      <c r="FW222" s="86">
        <v>7.9452446183953043E-2</v>
      </c>
      <c r="FX222" s="86">
        <v>7.9459399579040649E-2</v>
      </c>
      <c r="FY222" s="86">
        <v>6.3784829979644284E-2</v>
      </c>
      <c r="FZ222" s="86">
        <v>6.3779079963637839E-2</v>
      </c>
      <c r="GA222" s="86">
        <v>6.377333692362927E-2</v>
      </c>
    </row>
    <row r="223" spans="2:183">
      <c r="B223" s="43" t="s">
        <v>7</v>
      </c>
      <c r="C223" s="653" t="s">
        <v>228</v>
      </c>
      <c r="D223" s="85">
        <v>4220186.3</v>
      </c>
      <c r="E223" s="85">
        <v>3825479.19</v>
      </c>
      <c r="F223" s="85">
        <v>4084824.32</v>
      </c>
      <c r="G223" s="85">
        <v>3952305.09</v>
      </c>
      <c r="H223" s="85">
        <v>4186175.71</v>
      </c>
      <c r="I223" s="85">
        <v>3936673.2399999998</v>
      </c>
      <c r="J223" s="85">
        <v>4116679.37</v>
      </c>
      <c r="K223" s="85">
        <v>4152868.42</v>
      </c>
      <c r="L223" s="85">
        <v>3866018.3200000003</v>
      </c>
      <c r="M223" s="85">
        <v>4084197.08</v>
      </c>
      <c r="N223" s="85">
        <v>3915981.59</v>
      </c>
      <c r="O223" s="85">
        <v>4152848.93</v>
      </c>
      <c r="P223" s="85">
        <v>4342972.3600000003</v>
      </c>
      <c r="Q223" s="85">
        <v>3886585.2399999998</v>
      </c>
      <c r="R223" s="85">
        <v>1883212.2599999998</v>
      </c>
      <c r="S223" s="85">
        <v>3138384.4899999998</v>
      </c>
      <c r="T223" s="85">
        <v>4196792.41</v>
      </c>
      <c r="U223" s="85">
        <v>4063928.2300000004</v>
      </c>
      <c r="V223" s="85">
        <v>4261838.58</v>
      </c>
      <c r="W223" s="85">
        <v>4234864.1999999993</v>
      </c>
      <c r="X223" s="85">
        <v>3977333.52</v>
      </c>
      <c r="Y223" s="85">
        <v>4143828.62</v>
      </c>
      <c r="Z223" s="85">
        <v>4003372.81</v>
      </c>
      <c r="AA223" s="85">
        <v>4152461.5100000002</v>
      </c>
      <c r="AB223" s="85">
        <v>4518531.379999999</v>
      </c>
      <c r="AC223" s="85">
        <v>4106995.66</v>
      </c>
      <c r="AD223" s="85">
        <v>4405561.5600000005</v>
      </c>
      <c r="AE223" s="85">
        <v>4302451.4399999995</v>
      </c>
      <c r="AF223" s="85">
        <v>4477697.13</v>
      </c>
      <c r="AG223" s="85">
        <v>4366086.84</v>
      </c>
      <c r="AH223" s="85">
        <v>4603609.55</v>
      </c>
      <c r="AI223" s="85">
        <v>4598841.6499999994</v>
      </c>
      <c r="AJ223" s="85">
        <v>4287819.63</v>
      </c>
      <c r="AK223" s="85">
        <v>4462388.68</v>
      </c>
      <c r="AL223" s="85">
        <v>4305349.6499999994</v>
      </c>
      <c r="AM223" s="85">
        <v>4403240.05</v>
      </c>
      <c r="AN223" s="85">
        <v>4830846.59</v>
      </c>
      <c r="AO223" s="85">
        <v>4522244.07</v>
      </c>
      <c r="AP223" s="85">
        <v>635363.1</v>
      </c>
      <c r="AQ223" s="85">
        <v>509804.00999999995</v>
      </c>
      <c r="AR223" s="85">
        <v>4744922.8299999991</v>
      </c>
      <c r="AS223" s="85">
        <v>4589138.04</v>
      </c>
      <c r="AT223" s="85">
        <v>4838788.8600000003</v>
      </c>
      <c r="AU223" s="85">
        <v>4879956.96</v>
      </c>
      <c r="AV223" s="85">
        <v>4560880.1099999994</v>
      </c>
      <c r="AW223" s="85">
        <v>4717611.7700000005</v>
      </c>
      <c r="AX223" s="85">
        <v>4539798.0600000005</v>
      </c>
      <c r="AY223" s="85">
        <v>4618548.7299999995</v>
      </c>
      <c r="AZ223" s="85">
        <v>5011482.8499999996</v>
      </c>
      <c r="BA223" s="85">
        <v>4551973.25</v>
      </c>
      <c r="BB223" s="85">
        <v>4879289.6099999994</v>
      </c>
      <c r="BC223" s="85">
        <v>4707532.72</v>
      </c>
      <c r="BD223" s="85">
        <v>4962164.87</v>
      </c>
      <c r="BE223" s="85">
        <v>4793661.74</v>
      </c>
      <c r="BF223" s="85">
        <v>4993758.47</v>
      </c>
      <c r="BG223" s="85">
        <v>5056855.2</v>
      </c>
      <c r="BH223" s="85">
        <v>4681774.0699999994</v>
      </c>
      <c r="BI223" s="85">
        <v>4900994.01</v>
      </c>
      <c r="BJ223" s="85">
        <v>4713330.18</v>
      </c>
      <c r="BK223" s="85">
        <v>4849930.9400000004</v>
      </c>
      <c r="BL223" s="85">
        <v>5187096.42</v>
      </c>
      <c r="BM223" s="85">
        <v>4762256.68</v>
      </c>
      <c r="BN223" s="85">
        <v>2624114.6599999997</v>
      </c>
      <c r="BO223" s="85">
        <v>3965698.02</v>
      </c>
      <c r="BP223" s="85">
        <v>5179162.82</v>
      </c>
      <c r="BQ223" s="85">
        <v>5057606.3900000006</v>
      </c>
      <c r="BR223" s="85">
        <v>5310405.18</v>
      </c>
      <c r="BS223" s="85">
        <v>5365062.79</v>
      </c>
      <c r="BT223" s="85">
        <v>4967100.0699999994</v>
      </c>
      <c r="BU223" s="85">
        <v>5239526.75</v>
      </c>
      <c r="BV223" s="85">
        <v>5075557.13</v>
      </c>
      <c r="BW223" s="85">
        <v>5286718.49</v>
      </c>
      <c r="BX223" s="85">
        <v>5625983.129999999</v>
      </c>
      <c r="BY223" s="85">
        <v>5126664.1400000006</v>
      </c>
      <c r="BZ223" s="85">
        <v>5479126.1500000004</v>
      </c>
      <c r="CA223" s="85">
        <v>5352759.0600000005</v>
      </c>
      <c r="CB223" s="85">
        <v>5526627.4000000004</v>
      </c>
      <c r="CC223" s="85">
        <v>5415372.6500000004</v>
      </c>
      <c r="CD223" s="85">
        <v>5717327.4900000012</v>
      </c>
      <c r="CE223" s="85">
        <v>5730601.2499999991</v>
      </c>
      <c r="CF223" s="85">
        <v>5413160.7799999993</v>
      </c>
      <c r="CG223" s="85">
        <v>5629782.3099999996</v>
      </c>
      <c r="CH223" s="85">
        <v>5634175.9500000011</v>
      </c>
      <c r="CI223" s="85">
        <v>5873795.1899999995</v>
      </c>
      <c r="CJ223" s="85">
        <v>6219632.2000000002</v>
      </c>
      <c r="CK223" s="85">
        <v>5760314.5600000005</v>
      </c>
      <c r="CL223" s="85">
        <v>5308262.2100000009</v>
      </c>
      <c r="CM223" s="85">
        <v>2535794.1799999997</v>
      </c>
      <c r="CN223" s="85">
        <v>5893464.0500000007</v>
      </c>
      <c r="CO223" s="85">
        <v>5746097.5700000003</v>
      </c>
      <c r="CP223" s="85">
        <v>6061226.6399999997</v>
      </c>
      <c r="CQ223" s="85">
        <v>6100766.6299999999</v>
      </c>
      <c r="CR223" s="85">
        <v>5748280.3599999994</v>
      </c>
      <c r="CS223" s="85">
        <v>5972354.2800000003</v>
      </c>
      <c r="CT223" s="85">
        <v>5894191.29</v>
      </c>
      <c r="CU223" s="85">
        <v>6152353.5899999999</v>
      </c>
      <c r="CV223" s="85">
        <v>6336133.0300000003</v>
      </c>
      <c r="CW223" s="85">
        <v>5722970.0499999998</v>
      </c>
      <c r="CX223" s="85">
        <v>6281367.54</v>
      </c>
      <c r="CY223" s="85">
        <v>5939859.6400000006</v>
      </c>
      <c r="CZ223" s="85">
        <v>6039916.8599999994</v>
      </c>
      <c r="DA223" s="85">
        <v>5938601.9500000002</v>
      </c>
      <c r="DB223" s="85">
        <v>6214164.5700000003</v>
      </c>
      <c r="DC223" s="85">
        <v>6289640.2000000002</v>
      </c>
      <c r="DD223" s="85">
        <v>5854240.1500000004</v>
      </c>
      <c r="DE223" s="85">
        <v>6135509.4000000004</v>
      </c>
      <c r="DF223" s="85">
        <v>6095840.7300000004</v>
      </c>
      <c r="DG223" s="85">
        <v>6269426.2800000003</v>
      </c>
      <c r="DH223" s="85">
        <v>6561816.8000000007</v>
      </c>
      <c r="DI223" s="85">
        <v>5967567.4000000004</v>
      </c>
      <c r="DJ223" s="85">
        <v>6448069.7300000004</v>
      </c>
      <c r="DK223" s="85">
        <v>1874600.5800000003</v>
      </c>
      <c r="DL223" s="85">
        <v>6285228.9499999993</v>
      </c>
      <c r="DM223" s="85">
        <v>6150871.3499999996</v>
      </c>
      <c r="DN223" s="85">
        <v>6466610.1199999992</v>
      </c>
      <c r="DO223" s="85">
        <v>6518862.1599999992</v>
      </c>
      <c r="DP223" s="85">
        <v>6045673.7799999993</v>
      </c>
      <c r="DQ223" s="85">
        <v>6411991.5999999996</v>
      </c>
      <c r="DR223" s="85">
        <v>6305164.3799999999</v>
      </c>
      <c r="DS223" s="85">
        <v>6461601.6600000001</v>
      </c>
      <c r="DT223" s="85">
        <v>6832485.04</v>
      </c>
      <c r="DU223" s="85">
        <v>6201592.5499999998</v>
      </c>
      <c r="DV223" s="85">
        <v>6752595.2599999998</v>
      </c>
      <c r="DW223" s="85">
        <v>6354844.25</v>
      </c>
      <c r="DX223" s="85">
        <v>6541244.0899999999</v>
      </c>
      <c r="DY223" s="85">
        <v>6382743.8899999997</v>
      </c>
      <c r="DZ223" s="85">
        <v>6770243.8300000001</v>
      </c>
      <c r="EA223" s="85">
        <v>6737263.8199999994</v>
      </c>
      <c r="EB223" s="85">
        <v>6324992.6900000004</v>
      </c>
      <c r="EC223" s="85">
        <v>6599450.6100000003</v>
      </c>
      <c r="ED223" s="85">
        <v>6552802.8999999994</v>
      </c>
      <c r="EE223" s="85">
        <v>6782175.3000000007</v>
      </c>
      <c r="EF223" s="85">
        <v>7010336.6499999994</v>
      </c>
      <c r="EG223" s="85">
        <v>6555118.4799999995</v>
      </c>
      <c r="EH223" s="85">
        <v>222901.32</v>
      </c>
      <c r="EI223" s="85">
        <v>1356570.1199999999</v>
      </c>
      <c r="EJ223" s="85">
        <v>6667651.2800000003</v>
      </c>
      <c r="EK223" s="85">
        <v>6540664.6500000013</v>
      </c>
      <c r="EL223" s="85">
        <v>6941440.9700000007</v>
      </c>
      <c r="EM223" s="85">
        <v>6903390.8099999996</v>
      </c>
      <c r="EN223" s="85">
        <v>6489585.3700000001</v>
      </c>
      <c r="EO223" s="85">
        <v>6737522.1499999994</v>
      </c>
      <c r="EP223" s="85">
        <v>6691473.2700000005</v>
      </c>
      <c r="EQ223" s="85">
        <v>6918398.919999999</v>
      </c>
      <c r="ER223" s="85">
        <v>7427946.8099999996</v>
      </c>
      <c r="ES223" s="85">
        <v>6744197.1500000004</v>
      </c>
      <c r="ET223" s="85">
        <v>7348008.6799999997</v>
      </c>
      <c r="EU223" s="85">
        <v>6887431.8799999999</v>
      </c>
      <c r="EV223" s="85">
        <v>7156889.5300000003</v>
      </c>
      <c r="EW223" s="85">
        <v>6966339.0300000003</v>
      </c>
      <c r="EX223" s="85">
        <v>7347425.2300000004</v>
      </c>
      <c r="EY223" s="85">
        <v>7379977.6299999999</v>
      </c>
      <c r="EZ223" s="85">
        <v>6883252.2599999998</v>
      </c>
      <c r="FA223" s="85">
        <v>7150616.9400000004</v>
      </c>
      <c r="FB223" s="85">
        <v>7102950.3999999994</v>
      </c>
      <c r="FC223" s="85">
        <v>7373507.6799999997</v>
      </c>
      <c r="FD223" s="85">
        <v>8248377.8200000003</v>
      </c>
      <c r="FE223" s="85">
        <v>7505154.3999999994</v>
      </c>
      <c r="FF223" s="85">
        <v>3442755.2399999998</v>
      </c>
      <c r="FG223" s="85">
        <v>7045942.8300000001</v>
      </c>
      <c r="FH223" s="85">
        <v>7934524.2999999998</v>
      </c>
      <c r="FI223" s="85">
        <v>7771028.9699999997</v>
      </c>
      <c r="FJ223" s="85">
        <v>8257311.0700000003</v>
      </c>
      <c r="FK223" s="85">
        <v>8209595.75</v>
      </c>
      <c r="FL223" s="85">
        <v>7737281.5899999999</v>
      </c>
      <c r="FM223" s="85">
        <v>8087972.2000000002</v>
      </c>
      <c r="FN223" s="85">
        <v>7893700.5299999993</v>
      </c>
      <c r="FO223" s="85">
        <v>8303543.54</v>
      </c>
      <c r="FP223" s="85">
        <v>8771677.5299999993</v>
      </c>
      <c r="FQ223" s="85">
        <v>8004906.54</v>
      </c>
      <c r="FR223" s="85">
        <v>8770171.9300000016</v>
      </c>
      <c r="FS223" s="85">
        <v>8333003.8000000007</v>
      </c>
      <c r="FT223" s="85">
        <v>8564124.209999999</v>
      </c>
      <c r="FU223" s="85">
        <v>8378264.3699999992</v>
      </c>
      <c r="FV223" s="85">
        <v>8784939.7600000016</v>
      </c>
      <c r="FW223" s="85">
        <v>8729239.0599999987</v>
      </c>
      <c r="FX223" s="85">
        <v>8245534.79</v>
      </c>
      <c r="FY223" s="85">
        <v>8547786.5699999984</v>
      </c>
      <c r="FZ223" s="85">
        <v>8423475.1999999993</v>
      </c>
      <c r="GA223" s="85">
        <v>8863858.7399999984</v>
      </c>
    </row>
    <row r="224" spans="2:183">
      <c r="B224" s="183" t="s">
        <v>7</v>
      </c>
      <c r="C224" s="654" t="s">
        <v>229</v>
      </c>
      <c r="D224" s="184">
        <v>27.666458849598133</v>
      </c>
      <c r="E224" s="184">
        <v>27.696260184521591</v>
      </c>
      <c r="F224" s="184">
        <v>27.952784928797737</v>
      </c>
      <c r="G224" s="184">
        <v>27.771727626477734</v>
      </c>
      <c r="H224" s="184">
        <v>28.072341990732358</v>
      </c>
      <c r="I224" s="184">
        <v>27.807452479003171</v>
      </c>
      <c r="J224" s="184">
        <v>27.758758277029305</v>
      </c>
      <c r="K224" s="184">
        <v>27.909061962365591</v>
      </c>
      <c r="L224" s="184">
        <v>27.860789533271291</v>
      </c>
      <c r="M224" s="184">
        <v>27.947727680190507</v>
      </c>
      <c r="N224" s="184">
        <v>27.797562307009759</v>
      </c>
      <c r="O224" s="184">
        <v>28.259900715880015</v>
      </c>
      <c r="P224" s="184">
        <v>28.73723662879565</v>
      </c>
      <c r="Q224" s="184">
        <v>28.631603218957011</v>
      </c>
      <c r="R224" s="184">
        <v>28.728174235120388</v>
      </c>
      <c r="S224" s="184">
        <v>29.151970071338333</v>
      </c>
      <c r="T224" s="184">
        <v>28.669552276531068</v>
      </c>
      <c r="U224" s="184">
        <v>28.678796115704614</v>
      </c>
      <c r="V224" s="184">
        <v>28.80574365837338</v>
      </c>
      <c r="W224" s="184">
        <v>28.643171073189531</v>
      </c>
      <c r="X224" s="184">
        <v>28.755000036871561</v>
      </c>
      <c r="Y224" s="184">
        <v>28.698861555509385</v>
      </c>
      <c r="Z224" s="184">
        <v>28.711802873064482</v>
      </c>
      <c r="AA224" s="184">
        <v>28.679399056558164</v>
      </c>
      <c r="AB224" s="184">
        <v>30.864285382513653</v>
      </c>
      <c r="AC224" s="184">
        <v>30.702471802026189</v>
      </c>
      <c r="AD224" s="184">
        <v>30.947494731518169</v>
      </c>
      <c r="AE224" s="184">
        <v>31.233994003586229</v>
      </c>
      <c r="AF224" s="184">
        <v>31.379055831587209</v>
      </c>
      <c r="AG224" s="184">
        <v>31.203500954596588</v>
      </c>
      <c r="AH224" s="184">
        <v>31.306849124095532</v>
      </c>
      <c r="AI224" s="184">
        <v>31.307638605233773</v>
      </c>
      <c r="AJ224" s="184">
        <v>31.259392647026658</v>
      </c>
      <c r="AK224" s="184">
        <v>31.213154828104777</v>
      </c>
      <c r="AL224" s="184">
        <v>31.213118406356426</v>
      </c>
      <c r="AM224" s="184">
        <v>31.248598750975798</v>
      </c>
      <c r="AN224" s="184">
        <v>33.127471027114503</v>
      </c>
      <c r="AO224" s="184">
        <v>32.985417978985588</v>
      </c>
      <c r="AP224" s="184">
        <v>33.962107119948683</v>
      </c>
      <c r="AQ224" s="184">
        <v>37.301549706960508</v>
      </c>
      <c r="AR224" s="184">
        <v>33.022171704166631</v>
      </c>
      <c r="AS224" s="184">
        <v>33.050572119955063</v>
      </c>
      <c r="AT224" s="184">
        <v>33.158514483070533</v>
      </c>
      <c r="AU224" s="184">
        <v>32.933517978620017</v>
      </c>
      <c r="AV224" s="184">
        <v>33.267541302873141</v>
      </c>
      <c r="AW224" s="184">
        <v>33.216536197597627</v>
      </c>
      <c r="AX224" s="184">
        <v>33.255183058147885</v>
      </c>
      <c r="AY224" s="184">
        <v>33.101469464691419</v>
      </c>
      <c r="AZ224" s="184">
        <v>34.200603622416942</v>
      </c>
      <c r="BA224" s="184">
        <v>34.235764791392633</v>
      </c>
      <c r="BB224" s="184">
        <v>34.309971099485274</v>
      </c>
      <c r="BC224" s="184">
        <v>34.520801947671004</v>
      </c>
      <c r="BD224" s="184">
        <v>34.551615906305706</v>
      </c>
      <c r="BE224" s="184">
        <v>34.470159994822644</v>
      </c>
      <c r="BF224" s="184">
        <v>34.244402408333158</v>
      </c>
      <c r="BG224" s="184">
        <v>34.373951996084642</v>
      </c>
      <c r="BH224" s="184">
        <v>34.35710563008189</v>
      </c>
      <c r="BI224" s="184">
        <v>34.584672994142963</v>
      </c>
      <c r="BJ224" s="184">
        <v>34.507139468482315</v>
      </c>
      <c r="BK224" s="184">
        <v>34.314901652799009</v>
      </c>
      <c r="BL224" s="184">
        <v>35.326984219953552</v>
      </c>
      <c r="BM224" s="184">
        <v>35.531117784380413</v>
      </c>
      <c r="BN224" s="184">
        <v>35.406368280302559</v>
      </c>
      <c r="BO224" s="184">
        <v>35.907192126255175</v>
      </c>
      <c r="BP224" s="184">
        <v>35.545295457977026</v>
      </c>
      <c r="BQ224" s="184">
        <v>35.526379160169149</v>
      </c>
      <c r="BR224" s="184">
        <v>35.455885027541306</v>
      </c>
      <c r="BS224" s="184">
        <v>35.613945301868632</v>
      </c>
      <c r="BT224" s="184">
        <v>35.608749453369747</v>
      </c>
      <c r="BU224" s="184">
        <v>35.29251481880641</v>
      </c>
      <c r="BV224" s="184">
        <v>35.290302176981427</v>
      </c>
      <c r="BW224" s="184">
        <v>35.445648608783102</v>
      </c>
      <c r="BX224" s="184">
        <v>36.492074528118302</v>
      </c>
      <c r="BY224" s="184">
        <v>36.54005346586974</v>
      </c>
      <c r="BZ224" s="184">
        <v>36.415348393614337</v>
      </c>
      <c r="CA224" s="184">
        <v>36.395258054878603</v>
      </c>
      <c r="CB224" s="184">
        <v>36.402259239499152</v>
      </c>
      <c r="CC224" s="184">
        <v>36.90026813031065</v>
      </c>
      <c r="CD224" s="184">
        <v>36.309482919580091</v>
      </c>
      <c r="CE224" s="184">
        <v>36.470910658825922</v>
      </c>
      <c r="CF224" s="184">
        <v>36.385864904566731</v>
      </c>
      <c r="CG224" s="184">
        <v>36.513164769594965</v>
      </c>
      <c r="CH224" s="184">
        <v>36.247561375743075</v>
      </c>
      <c r="CI224" s="184">
        <v>36.386696091731864</v>
      </c>
      <c r="CJ224" s="184">
        <v>38.172943479835268</v>
      </c>
      <c r="CK224" s="184">
        <v>37.892244289009945</v>
      </c>
      <c r="CL224" s="184">
        <v>37.932686456241655</v>
      </c>
      <c r="CM224" s="184">
        <v>38.707914396055621</v>
      </c>
      <c r="CN224" s="184">
        <v>38.030200105828307</v>
      </c>
      <c r="CO224" s="184">
        <v>38.009329061402475</v>
      </c>
      <c r="CP224" s="184">
        <v>38.121641540406422</v>
      </c>
      <c r="CQ224" s="184">
        <v>38.283643831146421</v>
      </c>
      <c r="CR224" s="184">
        <v>38.016218668571348</v>
      </c>
      <c r="CS224" s="184">
        <v>38.140561728868114</v>
      </c>
      <c r="CT224" s="184">
        <v>37.920379116855699</v>
      </c>
      <c r="CU224" s="184">
        <v>37.877886483691036</v>
      </c>
      <c r="CV224" s="184">
        <v>39.15035763496271</v>
      </c>
      <c r="CW224" s="184">
        <v>39.021867087811387</v>
      </c>
      <c r="CX224" s="184">
        <v>39.181408726569565</v>
      </c>
      <c r="CY224" s="184">
        <v>39.283227120616914</v>
      </c>
      <c r="CZ224" s="184">
        <v>39.156419472159008</v>
      </c>
      <c r="DA224" s="184">
        <v>39.110403906692483</v>
      </c>
      <c r="DB224" s="184">
        <v>39.062650519857684</v>
      </c>
      <c r="DC224" s="184">
        <v>39.020765942662869</v>
      </c>
      <c r="DD224" s="184">
        <v>39.174781348911601</v>
      </c>
      <c r="DE224" s="184">
        <v>39.075197748028891</v>
      </c>
      <c r="DF224" s="184">
        <v>39.202057351484569</v>
      </c>
      <c r="DG224" s="184">
        <v>39.205477262494377</v>
      </c>
      <c r="DH224" s="184">
        <v>40.465326007190477</v>
      </c>
      <c r="DI224" s="184">
        <v>40.70713167931342</v>
      </c>
      <c r="DJ224" s="184">
        <v>40.516184494935537</v>
      </c>
      <c r="DK224" s="184">
        <v>41.906435517403267</v>
      </c>
      <c r="DL224" s="184">
        <v>40.838102153262376</v>
      </c>
      <c r="DM224" s="184">
        <v>40.611069405379709</v>
      </c>
      <c r="DN224" s="184">
        <v>40.737374684230083</v>
      </c>
      <c r="DO224" s="184">
        <v>40.512977353518778</v>
      </c>
      <c r="DP224" s="184">
        <v>40.686675370648288</v>
      </c>
      <c r="DQ224" s="184">
        <v>40.734075763447279</v>
      </c>
      <c r="DR224" s="184">
        <v>40.511468076767393</v>
      </c>
      <c r="DS224" s="184">
        <v>40.531938652615736</v>
      </c>
      <c r="DT224" s="184">
        <v>42.345214437998912</v>
      </c>
      <c r="DU224" s="184">
        <v>42.599792207613788</v>
      </c>
      <c r="DV224" s="184">
        <v>42.577604968630787</v>
      </c>
      <c r="DW224" s="184">
        <v>42.512437952395608</v>
      </c>
      <c r="DX224" s="184">
        <v>42.531398912859721</v>
      </c>
      <c r="DY224" s="184">
        <v>42.518744770710647</v>
      </c>
      <c r="DZ224" s="184">
        <v>42.407320041591504</v>
      </c>
      <c r="EA224" s="184">
        <v>42.413541458132663</v>
      </c>
      <c r="EB224" s="184">
        <v>42.559871142691811</v>
      </c>
      <c r="EC224" s="184">
        <v>42.680359644300729</v>
      </c>
      <c r="ED224" s="184">
        <v>42.594922646905871</v>
      </c>
      <c r="EE224" s="184">
        <v>42.589565135483063</v>
      </c>
      <c r="EF224" s="184">
        <v>43.416528764391479</v>
      </c>
      <c r="EG224" s="184">
        <v>43.480979024040465</v>
      </c>
      <c r="EH224" s="184">
        <v>42.973071139386931</v>
      </c>
      <c r="EI224" s="184">
        <v>45.66315428063632</v>
      </c>
      <c r="EJ224" s="184">
        <v>43.438882569464802</v>
      </c>
      <c r="EK224" s="184">
        <v>43.842348812891302</v>
      </c>
      <c r="EL224" s="184">
        <v>43.49519064358266</v>
      </c>
      <c r="EM224" s="184">
        <v>43.308871511113615</v>
      </c>
      <c r="EN224" s="184">
        <v>43.440566562764111</v>
      </c>
      <c r="EO224" s="184">
        <v>43.586270774167254</v>
      </c>
      <c r="EP224" s="184">
        <v>43.497164336278011</v>
      </c>
      <c r="EQ224" s="184">
        <v>43.288963890401007</v>
      </c>
      <c r="ER224" s="184">
        <v>46.361210655415398</v>
      </c>
      <c r="ES224" s="184">
        <v>46.632627710476825</v>
      </c>
      <c r="ET224" s="184">
        <v>46.615251314779449</v>
      </c>
      <c r="EU224" s="184">
        <v>46.805517363234792</v>
      </c>
      <c r="EV224" s="184">
        <v>46.546150339167141</v>
      </c>
      <c r="EW224" s="184">
        <v>46.770596020140857</v>
      </c>
      <c r="EX224" s="184">
        <v>46.440085391213117</v>
      </c>
      <c r="EY224" s="184">
        <v>46.622555972506504</v>
      </c>
      <c r="EZ224" s="184">
        <v>46.593784509985781</v>
      </c>
      <c r="FA224" s="184">
        <v>46.532592390137246</v>
      </c>
      <c r="FB224" s="184">
        <v>46.422691920578274</v>
      </c>
      <c r="FC224" s="184">
        <v>46.413085662850058</v>
      </c>
      <c r="FD224" s="184">
        <v>52.728200240360032</v>
      </c>
      <c r="FE224" s="184">
        <v>53.01501152213951</v>
      </c>
      <c r="FF224" s="184">
        <v>53.411658004561176</v>
      </c>
      <c r="FG224" s="184">
        <v>53.352890892982892</v>
      </c>
      <c r="FH224" s="184">
        <v>52.972048976212889</v>
      </c>
      <c r="FI224" s="184">
        <v>52.92571650364934</v>
      </c>
      <c r="FJ224" s="184">
        <v>52.769789171640745</v>
      </c>
      <c r="FK224" s="184">
        <v>52.814527283488374</v>
      </c>
      <c r="FL224" s="184">
        <v>52.950832797251614</v>
      </c>
      <c r="FM224" s="184">
        <v>53.225750875253361</v>
      </c>
      <c r="FN224" s="184">
        <v>53.048713321646126</v>
      </c>
      <c r="FO224" s="184">
        <v>52.942429211749477</v>
      </c>
      <c r="FP224" s="184">
        <v>56.865154420630901</v>
      </c>
      <c r="FQ224" s="184">
        <v>56.886324872391576</v>
      </c>
      <c r="FR224" s="184">
        <v>57.361875899327643</v>
      </c>
      <c r="FS224" s="184">
        <v>57.025763890314593</v>
      </c>
      <c r="FT224" s="184">
        <v>57.282046512561195</v>
      </c>
      <c r="FU224" s="184">
        <v>57.237965035251676</v>
      </c>
      <c r="FV224" s="184">
        <v>56.912759688516317</v>
      </c>
      <c r="FW224" s="184">
        <v>56.942198695368546</v>
      </c>
      <c r="FX224" s="184">
        <v>57.089390093608067</v>
      </c>
      <c r="FY224" s="184">
        <v>57.047996596255871</v>
      </c>
      <c r="FZ224" s="184">
        <v>56.949242380502234</v>
      </c>
      <c r="GA224" s="184">
        <v>56.828350130789339</v>
      </c>
    </row>
    <row r="225" spans="2:183">
      <c r="B225" s="42"/>
      <c r="C225" s="185"/>
      <c r="D225" s="187"/>
      <c r="E225" s="187"/>
      <c r="F225" s="187"/>
      <c r="G225" s="187"/>
      <c r="H225" s="187"/>
      <c r="I225" s="187"/>
      <c r="J225" s="187"/>
      <c r="K225" s="187"/>
      <c r="L225" s="187"/>
      <c r="M225" s="187"/>
      <c r="N225" s="187"/>
      <c r="O225" s="187"/>
      <c r="P225" s="187"/>
      <c r="Q225" s="187"/>
      <c r="R225" s="187"/>
      <c r="S225" s="187"/>
      <c r="T225" s="187"/>
      <c r="U225" s="187"/>
      <c r="V225" s="187"/>
      <c r="W225" s="187"/>
      <c r="X225" s="187"/>
      <c r="Y225" s="187"/>
      <c r="Z225" s="187"/>
      <c r="AA225" s="187"/>
      <c r="AB225" s="187"/>
      <c r="AC225" s="187"/>
      <c r="AD225" s="187"/>
      <c r="AE225" s="187"/>
      <c r="AF225" s="187"/>
      <c r="AG225" s="187"/>
      <c r="AH225" s="187"/>
      <c r="AI225" s="187"/>
      <c r="AJ225" s="187"/>
      <c r="AK225" s="187"/>
      <c r="AL225" s="187"/>
      <c r="AM225" s="187"/>
      <c r="AN225" s="187"/>
      <c r="AO225" s="187"/>
      <c r="AP225" s="187"/>
      <c r="AQ225" s="187"/>
      <c r="AR225" s="187"/>
      <c r="AS225" s="187"/>
      <c r="AT225" s="187"/>
      <c r="AU225" s="187"/>
      <c r="AV225" s="187"/>
      <c r="AW225" s="187"/>
      <c r="AX225" s="187"/>
      <c r="AY225" s="187"/>
      <c r="AZ225" s="187"/>
      <c r="BA225" s="187"/>
      <c r="BB225" s="187"/>
      <c r="BC225" s="187"/>
      <c r="BD225" s="187"/>
      <c r="BE225" s="187"/>
      <c r="BF225" s="187"/>
      <c r="BG225" s="187"/>
      <c r="BH225" s="187"/>
      <c r="BI225" s="187"/>
      <c r="BJ225" s="187"/>
      <c r="BK225" s="187"/>
      <c r="BL225" s="187"/>
      <c r="BM225" s="187"/>
      <c r="BN225" s="187"/>
      <c r="BO225" s="187"/>
      <c r="BP225" s="187"/>
      <c r="BQ225" s="187"/>
      <c r="BR225" s="187"/>
      <c r="BS225" s="187"/>
      <c r="BT225" s="187"/>
      <c r="BU225" s="187"/>
      <c r="BV225" s="187"/>
      <c r="BW225" s="187"/>
      <c r="BX225" s="187"/>
      <c r="BY225" s="187"/>
      <c r="BZ225" s="187"/>
      <c r="CA225" s="187"/>
      <c r="CB225" s="187"/>
      <c r="CC225" s="187"/>
      <c r="CD225" s="187"/>
      <c r="CE225" s="187"/>
      <c r="CF225" s="187"/>
      <c r="CG225" s="187"/>
      <c r="CH225" s="187"/>
      <c r="CI225" s="187"/>
      <c r="CJ225" s="187"/>
      <c r="CK225" s="187"/>
      <c r="CL225" s="187"/>
      <c r="CM225" s="187"/>
      <c r="CN225" s="187"/>
      <c r="CO225" s="187"/>
      <c r="CP225" s="187"/>
      <c r="CQ225" s="187"/>
      <c r="CR225" s="187"/>
      <c r="CS225" s="187"/>
      <c r="CT225" s="187"/>
      <c r="CU225" s="187"/>
      <c r="CV225" s="187"/>
      <c r="CW225" s="187"/>
      <c r="CX225" s="187"/>
      <c r="CY225" s="187"/>
      <c r="CZ225" s="187"/>
      <c r="DA225" s="187"/>
      <c r="DB225" s="187"/>
      <c r="DC225" s="187"/>
      <c r="DD225" s="187"/>
      <c r="DE225" s="187"/>
      <c r="DF225" s="187"/>
      <c r="DG225" s="187"/>
      <c r="DH225" s="187"/>
      <c r="DI225" s="187"/>
      <c r="DJ225" s="187"/>
      <c r="DK225" s="187"/>
      <c r="DL225" s="187"/>
      <c r="DM225" s="187"/>
      <c r="DN225" s="187"/>
      <c r="DO225" s="187"/>
      <c r="DP225" s="187"/>
      <c r="DQ225" s="187"/>
      <c r="DR225" s="187"/>
      <c r="DS225" s="187"/>
      <c r="DT225" s="187"/>
      <c r="DU225" s="187"/>
      <c r="DV225" s="187"/>
      <c r="DW225" s="187"/>
      <c r="DX225" s="187"/>
      <c r="DY225" s="187"/>
      <c r="DZ225" s="187"/>
      <c r="EA225" s="187"/>
      <c r="EB225" s="187"/>
      <c r="EC225" s="187"/>
      <c r="ED225" s="187"/>
      <c r="EE225" s="187"/>
      <c r="EF225" s="187"/>
      <c r="EG225" s="187"/>
      <c r="EH225" s="187"/>
      <c r="EI225" s="187"/>
      <c r="EJ225" s="187"/>
      <c r="EK225" s="187"/>
      <c r="EL225" s="187"/>
      <c r="EM225" s="187"/>
      <c r="EN225" s="187"/>
      <c r="EO225" s="187"/>
      <c r="EP225" s="187"/>
      <c r="EQ225" s="187"/>
      <c r="ER225" s="187"/>
      <c r="ES225" s="187"/>
      <c r="ET225" s="187"/>
      <c r="EU225" s="187"/>
      <c r="EV225" s="187"/>
      <c r="EW225" s="187"/>
      <c r="EX225" s="187"/>
      <c r="EY225" s="187"/>
      <c r="EZ225" s="187"/>
      <c r="FA225" s="187"/>
      <c r="FB225" s="187"/>
      <c r="FC225" s="187"/>
      <c r="FD225" s="187"/>
      <c r="FE225" s="187"/>
      <c r="FF225" s="187"/>
      <c r="FG225" s="187"/>
      <c r="FH225" s="187"/>
      <c r="FI225" s="187"/>
      <c r="FJ225" s="187"/>
      <c r="FK225" s="187"/>
      <c r="FL225" s="187"/>
      <c r="FM225" s="187"/>
      <c r="FN225" s="187"/>
      <c r="FO225" s="187"/>
      <c r="FP225" s="187"/>
      <c r="FQ225" s="187"/>
      <c r="FR225" s="187"/>
      <c r="FS225" s="187"/>
      <c r="FT225" s="187"/>
      <c r="FU225" s="187"/>
      <c r="FV225" s="187"/>
      <c r="FW225" s="187"/>
      <c r="FX225" s="187"/>
      <c r="FY225" s="187"/>
      <c r="FZ225" s="187"/>
      <c r="GA225" s="187"/>
    </row>
    <row r="226" spans="2:183">
      <c r="B226" s="188" t="s">
        <v>32</v>
      </c>
      <c r="C226" s="189" t="s">
        <v>33</v>
      </c>
      <c r="D226" s="162">
        <v>41275</v>
      </c>
      <c r="E226" s="162">
        <v>41306</v>
      </c>
      <c r="F226" s="162">
        <v>41334</v>
      </c>
      <c r="G226" s="162">
        <v>41365</v>
      </c>
      <c r="H226" s="162">
        <v>41395</v>
      </c>
      <c r="I226" s="162">
        <v>41426</v>
      </c>
      <c r="J226" s="162">
        <v>41456</v>
      </c>
      <c r="K226" s="162">
        <v>41487</v>
      </c>
      <c r="L226" s="162">
        <v>41518</v>
      </c>
      <c r="M226" s="162">
        <v>41548</v>
      </c>
      <c r="N226" s="162">
        <v>41579</v>
      </c>
      <c r="O226" s="162">
        <v>41609</v>
      </c>
      <c r="P226" s="162">
        <v>41640</v>
      </c>
      <c r="Q226" s="162">
        <v>41671</v>
      </c>
      <c r="R226" s="162">
        <v>41699</v>
      </c>
      <c r="S226" s="162">
        <v>41730</v>
      </c>
      <c r="T226" s="162">
        <v>41760</v>
      </c>
      <c r="U226" s="162">
        <v>41791</v>
      </c>
      <c r="V226" s="162">
        <v>41821</v>
      </c>
      <c r="W226" s="162">
        <v>41852</v>
      </c>
      <c r="X226" s="162">
        <v>41883</v>
      </c>
      <c r="Y226" s="162">
        <v>41913</v>
      </c>
      <c r="Z226" s="162">
        <v>41944</v>
      </c>
      <c r="AA226" s="162">
        <v>41974</v>
      </c>
      <c r="AB226" s="162">
        <v>42005</v>
      </c>
      <c r="AC226" s="162">
        <v>42036</v>
      </c>
      <c r="AD226" s="162">
        <v>42064</v>
      </c>
      <c r="AE226" s="162">
        <v>42095</v>
      </c>
      <c r="AF226" s="162">
        <v>42125</v>
      </c>
      <c r="AG226" s="162">
        <v>42156</v>
      </c>
      <c r="AH226" s="162">
        <v>42186</v>
      </c>
      <c r="AI226" s="162">
        <v>42217</v>
      </c>
      <c r="AJ226" s="162">
        <v>42248</v>
      </c>
      <c r="AK226" s="162">
        <v>42278</v>
      </c>
      <c r="AL226" s="162">
        <v>42309</v>
      </c>
      <c r="AM226" s="162">
        <v>42339</v>
      </c>
      <c r="AN226" s="162">
        <v>42370</v>
      </c>
      <c r="AO226" s="162">
        <v>42401</v>
      </c>
      <c r="AP226" s="162">
        <v>42430</v>
      </c>
      <c r="AQ226" s="162">
        <v>42461</v>
      </c>
      <c r="AR226" s="162">
        <v>42491</v>
      </c>
      <c r="AS226" s="162">
        <v>42522</v>
      </c>
      <c r="AT226" s="162">
        <v>42552</v>
      </c>
      <c r="AU226" s="162">
        <v>42583</v>
      </c>
      <c r="AV226" s="162">
        <v>42614</v>
      </c>
      <c r="AW226" s="162">
        <v>42644</v>
      </c>
      <c r="AX226" s="162">
        <v>42675</v>
      </c>
      <c r="AY226" s="162">
        <v>42705</v>
      </c>
      <c r="AZ226" s="162">
        <v>42736</v>
      </c>
      <c r="BA226" s="162">
        <v>42767</v>
      </c>
      <c r="BB226" s="162">
        <v>42795</v>
      </c>
      <c r="BC226" s="162">
        <v>42826</v>
      </c>
      <c r="BD226" s="162">
        <v>42856</v>
      </c>
      <c r="BE226" s="162">
        <v>42887</v>
      </c>
      <c r="BF226" s="162">
        <v>42917</v>
      </c>
      <c r="BG226" s="162">
        <v>42948</v>
      </c>
      <c r="BH226" s="162">
        <v>42979</v>
      </c>
      <c r="BI226" s="162">
        <v>43009</v>
      </c>
      <c r="BJ226" s="162">
        <v>43040</v>
      </c>
      <c r="BK226" s="162">
        <v>43070</v>
      </c>
      <c r="BL226" s="162">
        <v>43101</v>
      </c>
      <c r="BM226" s="162">
        <v>43132</v>
      </c>
      <c r="BN226" s="162">
        <v>43160</v>
      </c>
      <c r="BO226" s="162">
        <v>43191</v>
      </c>
      <c r="BP226" s="162">
        <v>43221</v>
      </c>
      <c r="BQ226" s="162">
        <v>43252</v>
      </c>
      <c r="BR226" s="162">
        <v>43282</v>
      </c>
      <c r="BS226" s="162">
        <v>43313</v>
      </c>
      <c r="BT226" s="162">
        <v>43344</v>
      </c>
      <c r="BU226" s="162">
        <v>43374</v>
      </c>
      <c r="BV226" s="162">
        <v>43405</v>
      </c>
      <c r="BW226" s="162">
        <v>43435</v>
      </c>
      <c r="BX226" s="162">
        <v>43466</v>
      </c>
      <c r="BY226" s="162">
        <v>43497</v>
      </c>
      <c r="BZ226" s="162">
        <v>43525</v>
      </c>
      <c r="CA226" s="162">
        <v>43556</v>
      </c>
      <c r="CB226" s="162">
        <v>43586</v>
      </c>
      <c r="CC226" s="162">
        <v>43617</v>
      </c>
      <c r="CD226" s="162">
        <v>43647</v>
      </c>
      <c r="CE226" s="162">
        <v>43678</v>
      </c>
      <c r="CF226" s="162">
        <v>43709</v>
      </c>
      <c r="CG226" s="162">
        <v>43739</v>
      </c>
      <c r="CH226" s="162">
        <v>43770</v>
      </c>
      <c r="CI226" s="162">
        <v>43800</v>
      </c>
      <c r="CJ226" s="162">
        <v>43831</v>
      </c>
      <c r="CK226" s="162">
        <v>43862</v>
      </c>
      <c r="CL226" s="162">
        <v>43891</v>
      </c>
      <c r="CM226" s="162">
        <v>43922</v>
      </c>
      <c r="CN226" s="162">
        <v>43952</v>
      </c>
      <c r="CO226" s="162">
        <v>43983</v>
      </c>
      <c r="CP226" s="162">
        <v>44013</v>
      </c>
      <c r="CQ226" s="162">
        <v>44044</v>
      </c>
      <c r="CR226" s="162">
        <v>44075</v>
      </c>
      <c r="CS226" s="162">
        <v>44105</v>
      </c>
      <c r="CT226" s="162">
        <v>44136</v>
      </c>
      <c r="CU226" s="162">
        <v>44166</v>
      </c>
      <c r="CV226" s="162">
        <v>44197</v>
      </c>
      <c r="CW226" s="162">
        <v>44228</v>
      </c>
      <c r="CX226" s="162">
        <v>44256</v>
      </c>
      <c r="CY226" s="162">
        <v>44287</v>
      </c>
      <c r="CZ226" s="162">
        <v>44317</v>
      </c>
      <c r="DA226" s="162">
        <v>44348</v>
      </c>
      <c r="DB226" s="162">
        <v>44378</v>
      </c>
      <c r="DC226" s="162">
        <v>44409</v>
      </c>
      <c r="DD226" s="162">
        <v>44440</v>
      </c>
      <c r="DE226" s="162">
        <v>44470</v>
      </c>
      <c r="DF226" s="162">
        <v>44501</v>
      </c>
      <c r="DG226" s="162">
        <v>44531</v>
      </c>
      <c r="DH226" s="162">
        <v>44562</v>
      </c>
      <c r="DI226" s="162">
        <v>44593</v>
      </c>
      <c r="DJ226" s="162">
        <v>44621</v>
      </c>
      <c r="DK226" s="162">
        <v>44652</v>
      </c>
      <c r="DL226" s="162">
        <v>44682</v>
      </c>
      <c r="DM226" s="162">
        <v>44713</v>
      </c>
      <c r="DN226" s="162">
        <v>44743</v>
      </c>
      <c r="DO226" s="162">
        <v>44774</v>
      </c>
      <c r="DP226" s="162">
        <v>44805</v>
      </c>
      <c r="DQ226" s="162">
        <v>44835</v>
      </c>
      <c r="DR226" s="162">
        <v>44866</v>
      </c>
      <c r="DS226" s="162">
        <v>44896</v>
      </c>
      <c r="DT226" s="162">
        <v>44927</v>
      </c>
      <c r="DU226" s="162">
        <v>44958</v>
      </c>
      <c r="DV226" s="162">
        <v>44986</v>
      </c>
      <c r="DW226" s="162">
        <v>45017</v>
      </c>
      <c r="DX226" s="162">
        <v>45047</v>
      </c>
      <c r="DY226" s="162">
        <v>45078</v>
      </c>
      <c r="DZ226" s="162">
        <v>45108</v>
      </c>
      <c r="EA226" s="162">
        <v>45139</v>
      </c>
      <c r="EB226" s="162">
        <v>45170</v>
      </c>
      <c r="EC226" s="162">
        <v>45200</v>
      </c>
      <c r="ED226" s="162">
        <v>45231</v>
      </c>
      <c r="EE226" s="162">
        <v>45261</v>
      </c>
      <c r="EF226" s="162">
        <v>45292</v>
      </c>
      <c r="EG226" s="162">
        <v>45323</v>
      </c>
      <c r="EH226" s="162">
        <v>45352</v>
      </c>
      <c r="EI226" s="162">
        <v>45383</v>
      </c>
      <c r="EJ226" s="162">
        <v>45413</v>
      </c>
      <c r="EK226" s="162">
        <v>45444</v>
      </c>
      <c r="EL226" s="162">
        <v>45474</v>
      </c>
      <c r="EM226" s="162">
        <v>45505</v>
      </c>
      <c r="EN226" s="162">
        <v>45536</v>
      </c>
      <c r="EO226" s="162">
        <v>45566</v>
      </c>
      <c r="EP226" s="162">
        <v>45597</v>
      </c>
      <c r="EQ226" s="162">
        <v>45627</v>
      </c>
      <c r="ER226" s="162">
        <v>45658</v>
      </c>
      <c r="ES226" s="162">
        <v>45689</v>
      </c>
      <c r="ET226" s="162">
        <v>45717</v>
      </c>
      <c r="EU226" s="162">
        <v>45748</v>
      </c>
      <c r="EV226" s="162">
        <v>45778</v>
      </c>
      <c r="EW226" s="162">
        <v>45809</v>
      </c>
      <c r="EX226" s="162">
        <v>45839</v>
      </c>
      <c r="EY226" s="162">
        <v>45870</v>
      </c>
      <c r="EZ226" s="162">
        <v>45901</v>
      </c>
      <c r="FA226" s="162">
        <v>45931</v>
      </c>
      <c r="FB226" s="162">
        <v>45962</v>
      </c>
      <c r="FC226" s="162">
        <v>45992</v>
      </c>
      <c r="FD226" s="162">
        <v>46023</v>
      </c>
      <c r="FE226" s="162">
        <v>46054</v>
      </c>
      <c r="FF226" s="162">
        <v>46082</v>
      </c>
      <c r="FG226" s="162">
        <v>46113</v>
      </c>
      <c r="FH226" s="162">
        <v>46143</v>
      </c>
      <c r="FI226" s="162">
        <v>46174</v>
      </c>
      <c r="FJ226" s="162">
        <v>46204</v>
      </c>
      <c r="FK226" s="162">
        <v>46235</v>
      </c>
      <c r="FL226" s="162">
        <v>46266</v>
      </c>
      <c r="FM226" s="162">
        <v>46296</v>
      </c>
      <c r="FN226" s="162">
        <v>46327</v>
      </c>
      <c r="FO226" s="162">
        <v>46357</v>
      </c>
      <c r="FP226" s="162">
        <v>46388</v>
      </c>
      <c r="FQ226" s="162">
        <v>46419</v>
      </c>
      <c r="FR226" s="162">
        <v>46447</v>
      </c>
      <c r="FS226" s="162">
        <v>46478</v>
      </c>
      <c r="FT226" s="162">
        <v>46508</v>
      </c>
      <c r="FU226" s="162">
        <v>46539</v>
      </c>
      <c r="FV226" s="162">
        <v>46569</v>
      </c>
      <c r="FW226" s="162">
        <v>46600</v>
      </c>
      <c r="FX226" s="162">
        <v>46631</v>
      </c>
      <c r="FY226" s="162">
        <v>46661</v>
      </c>
      <c r="FZ226" s="162">
        <v>46692</v>
      </c>
      <c r="GA226" s="162">
        <v>46722</v>
      </c>
    </row>
    <row r="227" spans="2:183">
      <c r="B227" s="75" t="s">
        <v>8</v>
      </c>
      <c r="C227" s="163" t="s">
        <v>34</v>
      </c>
      <c r="D227" s="164">
        <v>223</v>
      </c>
      <c r="E227" s="165">
        <v>223</v>
      </c>
      <c r="F227" s="165">
        <v>223</v>
      </c>
      <c r="G227" s="165">
        <v>223</v>
      </c>
      <c r="H227" s="165">
        <v>223</v>
      </c>
      <c r="I227" s="165">
        <v>223</v>
      </c>
      <c r="J227" s="165">
        <v>223</v>
      </c>
      <c r="K227" s="165">
        <v>223</v>
      </c>
      <c r="L227" s="165">
        <v>223</v>
      </c>
      <c r="M227" s="165">
        <v>223</v>
      </c>
      <c r="N227" s="165">
        <v>223</v>
      </c>
      <c r="O227" s="165">
        <v>223</v>
      </c>
      <c r="P227" s="165">
        <v>223</v>
      </c>
      <c r="Q227" s="165">
        <v>223</v>
      </c>
      <c r="R227" s="165">
        <v>223</v>
      </c>
      <c r="S227" s="165">
        <v>223</v>
      </c>
      <c r="T227" s="165">
        <v>223</v>
      </c>
      <c r="U227" s="165">
        <v>223</v>
      </c>
      <c r="V227" s="165">
        <v>223</v>
      </c>
      <c r="W227" s="165">
        <v>223</v>
      </c>
      <c r="X227" s="165">
        <v>223</v>
      </c>
      <c r="Y227" s="165">
        <v>223</v>
      </c>
      <c r="Z227" s="165">
        <v>223</v>
      </c>
      <c r="AA227" s="165">
        <v>223</v>
      </c>
      <c r="AB227" s="165">
        <v>223</v>
      </c>
      <c r="AC227" s="165">
        <v>223</v>
      </c>
      <c r="AD227" s="165">
        <v>223</v>
      </c>
      <c r="AE227" s="165">
        <v>223</v>
      </c>
      <c r="AF227" s="165">
        <v>223</v>
      </c>
      <c r="AG227" s="165">
        <v>223</v>
      </c>
      <c r="AH227" s="165">
        <v>223</v>
      </c>
      <c r="AI227" s="165">
        <v>223</v>
      </c>
      <c r="AJ227" s="165">
        <v>223</v>
      </c>
      <c r="AK227" s="165">
        <v>223</v>
      </c>
      <c r="AL227" s="165">
        <v>223</v>
      </c>
      <c r="AM227" s="165">
        <v>223</v>
      </c>
      <c r="AN227" s="165">
        <v>223</v>
      </c>
      <c r="AO227" s="165">
        <v>223</v>
      </c>
      <c r="AP227" s="165">
        <v>223</v>
      </c>
      <c r="AQ227" s="165">
        <v>223</v>
      </c>
      <c r="AR227" s="165">
        <v>223</v>
      </c>
      <c r="AS227" s="165">
        <v>223</v>
      </c>
      <c r="AT227" s="165">
        <v>223</v>
      </c>
      <c r="AU227" s="165">
        <v>223</v>
      </c>
      <c r="AV227" s="165">
        <v>223</v>
      </c>
      <c r="AW227" s="165">
        <v>223</v>
      </c>
      <c r="AX227" s="165">
        <v>223</v>
      </c>
      <c r="AY227" s="165">
        <v>223</v>
      </c>
      <c r="AZ227" s="165">
        <v>223</v>
      </c>
      <c r="BA227" s="165">
        <v>223</v>
      </c>
      <c r="BB227" s="165">
        <v>223</v>
      </c>
      <c r="BC227" s="165">
        <v>223</v>
      </c>
      <c r="BD227" s="165">
        <v>223</v>
      </c>
      <c r="BE227" s="165">
        <v>223</v>
      </c>
      <c r="BF227" s="165">
        <v>223</v>
      </c>
      <c r="BG227" s="165">
        <v>223</v>
      </c>
      <c r="BH227" s="165">
        <v>223</v>
      </c>
      <c r="BI227" s="165">
        <v>223</v>
      </c>
      <c r="BJ227" s="165">
        <v>223</v>
      </c>
      <c r="BK227" s="165">
        <v>223</v>
      </c>
      <c r="BL227" s="165">
        <v>223</v>
      </c>
      <c r="BM227" s="165">
        <v>223</v>
      </c>
      <c r="BN227" s="165">
        <v>223</v>
      </c>
      <c r="BO227" s="165">
        <v>223</v>
      </c>
      <c r="BP227" s="165">
        <v>223</v>
      </c>
      <c r="BQ227" s="165">
        <v>223</v>
      </c>
      <c r="BR227" s="165">
        <v>223</v>
      </c>
      <c r="BS227" s="165">
        <v>223</v>
      </c>
      <c r="BT227" s="165">
        <v>223</v>
      </c>
      <c r="BU227" s="165">
        <v>223</v>
      </c>
      <c r="BV227" s="165">
        <v>223</v>
      </c>
      <c r="BW227" s="165">
        <v>223</v>
      </c>
      <c r="BX227" s="165">
        <v>223</v>
      </c>
      <c r="BY227" s="165">
        <v>223</v>
      </c>
      <c r="BZ227" s="165">
        <v>223</v>
      </c>
      <c r="CA227" s="165">
        <v>223</v>
      </c>
      <c r="CB227" s="165">
        <v>223</v>
      </c>
      <c r="CC227" s="165">
        <v>223</v>
      </c>
      <c r="CD227" s="165">
        <v>223</v>
      </c>
      <c r="CE227" s="165">
        <v>223</v>
      </c>
      <c r="CF227" s="165">
        <v>223</v>
      </c>
      <c r="CG227" s="165">
        <v>223</v>
      </c>
      <c r="CH227" s="165">
        <v>223</v>
      </c>
      <c r="CI227" s="165">
        <v>223</v>
      </c>
      <c r="CJ227" s="165">
        <v>223</v>
      </c>
      <c r="CK227" s="165">
        <v>223</v>
      </c>
      <c r="CL227" s="165">
        <v>223</v>
      </c>
      <c r="CM227" s="165">
        <v>223</v>
      </c>
      <c r="CN227" s="165">
        <v>223</v>
      </c>
      <c r="CO227" s="165">
        <v>223</v>
      </c>
      <c r="CP227" s="165">
        <v>223</v>
      </c>
      <c r="CQ227" s="165">
        <v>223</v>
      </c>
      <c r="CR227" s="165">
        <v>223</v>
      </c>
      <c r="CS227" s="165">
        <v>223</v>
      </c>
      <c r="CT227" s="165">
        <v>223</v>
      </c>
      <c r="CU227" s="165">
        <v>223</v>
      </c>
      <c r="CV227" s="165">
        <v>223</v>
      </c>
      <c r="CW227" s="165">
        <v>223</v>
      </c>
      <c r="CX227" s="165">
        <v>223</v>
      </c>
      <c r="CY227" s="165">
        <v>223</v>
      </c>
      <c r="CZ227" s="165">
        <v>223</v>
      </c>
      <c r="DA227" s="165">
        <v>223</v>
      </c>
      <c r="DB227" s="165">
        <v>223</v>
      </c>
      <c r="DC227" s="165">
        <v>223</v>
      </c>
      <c r="DD227" s="165">
        <v>223</v>
      </c>
      <c r="DE227" s="165">
        <v>223</v>
      </c>
      <c r="DF227" s="165">
        <v>223</v>
      </c>
      <c r="DG227" s="165">
        <v>223</v>
      </c>
      <c r="DH227" s="165">
        <v>223</v>
      </c>
      <c r="DI227" s="165">
        <v>223</v>
      </c>
      <c r="DJ227" s="165">
        <v>223</v>
      </c>
      <c r="DK227" s="165">
        <v>223</v>
      </c>
      <c r="DL227" s="165">
        <v>223</v>
      </c>
      <c r="DM227" s="165">
        <v>223</v>
      </c>
      <c r="DN227" s="165">
        <v>223</v>
      </c>
      <c r="DO227" s="165">
        <v>223</v>
      </c>
      <c r="DP227" s="165">
        <v>223</v>
      </c>
      <c r="DQ227" s="165">
        <v>223</v>
      </c>
      <c r="DR227" s="165">
        <v>223</v>
      </c>
      <c r="DS227" s="165">
        <v>223</v>
      </c>
      <c r="DT227" s="165">
        <v>223</v>
      </c>
      <c r="DU227" s="165">
        <v>223</v>
      </c>
      <c r="DV227" s="165">
        <v>223</v>
      </c>
      <c r="DW227" s="165">
        <v>223</v>
      </c>
      <c r="DX227" s="165">
        <v>223</v>
      </c>
      <c r="DY227" s="165">
        <v>223</v>
      </c>
      <c r="DZ227" s="165">
        <v>223</v>
      </c>
      <c r="EA227" s="165">
        <v>223</v>
      </c>
      <c r="EB227" s="165">
        <v>223</v>
      </c>
      <c r="EC227" s="165">
        <v>223</v>
      </c>
      <c r="ED227" s="165">
        <v>223</v>
      </c>
      <c r="EE227" s="165">
        <v>223</v>
      </c>
      <c r="EF227" s="165">
        <v>223</v>
      </c>
      <c r="EG227" s="165">
        <v>223</v>
      </c>
      <c r="EH227" s="165">
        <v>223</v>
      </c>
      <c r="EI227" s="165">
        <v>223</v>
      </c>
      <c r="EJ227" s="165">
        <v>223</v>
      </c>
      <c r="EK227" s="165">
        <v>223</v>
      </c>
      <c r="EL227" s="165">
        <v>223</v>
      </c>
      <c r="EM227" s="165">
        <v>223</v>
      </c>
      <c r="EN227" s="165">
        <v>223</v>
      </c>
      <c r="EO227" s="165">
        <v>223</v>
      </c>
      <c r="EP227" s="165">
        <v>223</v>
      </c>
      <c r="EQ227" s="165">
        <v>223</v>
      </c>
      <c r="ER227" s="165">
        <v>223</v>
      </c>
      <c r="ES227" s="165">
        <v>223</v>
      </c>
      <c r="ET227" s="165">
        <v>223</v>
      </c>
      <c r="EU227" s="165">
        <v>223</v>
      </c>
      <c r="EV227" s="165">
        <v>223</v>
      </c>
      <c r="EW227" s="165">
        <v>223</v>
      </c>
      <c r="EX227" s="165">
        <v>223</v>
      </c>
      <c r="EY227" s="165">
        <v>223</v>
      </c>
      <c r="EZ227" s="165">
        <v>223</v>
      </c>
      <c r="FA227" s="165">
        <v>223</v>
      </c>
      <c r="FB227" s="165">
        <v>223</v>
      </c>
      <c r="FC227" s="165">
        <v>223</v>
      </c>
      <c r="FD227" s="165">
        <v>223</v>
      </c>
      <c r="FE227" s="165">
        <v>223</v>
      </c>
      <c r="FF227" s="165">
        <v>223</v>
      </c>
      <c r="FG227" s="165">
        <v>223</v>
      </c>
      <c r="FH227" s="165">
        <v>223</v>
      </c>
      <c r="FI227" s="165">
        <v>223</v>
      </c>
      <c r="FJ227" s="165">
        <v>223</v>
      </c>
      <c r="FK227" s="165">
        <v>223</v>
      </c>
      <c r="FL227" s="165">
        <v>223</v>
      </c>
      <c r="FM227" s="165">
        <v>223</v>
      </c>
      <c r="FN227" s="165">
        <v>223</v>
      </c>
      <c r="FO227" s="165">
        <v>223</v>
      </c>
      <c r="FP227" s="165">
        <v>223</v>
      </c>
      <c r="FQ227" s="165">
        <v>223</v>
      </c>
      <c r="FR227" s="165">
        <v>223</v>
      </c>
      <c r="FS227" s="165">
        <v>223</v>
      </c>
      <c r="FT227" s="165">
        <v>223</v>
      </c>
      <c r="FU227" s="165">
        <v>223</v>
      </c>
      <c r="FV227" s="165">
        <v>223</v>
      </c>
      <c r="FW227" s="165">
        <v>223</v>
      </c>
      <c r="FX227" s="165">
        <v>223</v>
      </c>
      <c r="FY227" s="165">
        <v>223</v>
      </c>
      <c r="FZ227" s="165">
        <v>223</v>
      </c>
      <c r="GA227" s="165">
        <v>223</v>
      </c>
    </row>
    <row r="228" spans="2:183">
      <c r="B228" s="96" t="s">
        <v>8</v>
      </c>
      <c r="C228" s="166" t="s">
        <v>35</v>
      </c>
      <c r="D228" s="167">
        <v>73983.25248868778</v>
      </c>
      <c r="E228" s="168">
        <v>67093.088235294112</v>
      </c>
      <c r="F228" s="168">
        <v>71756.447963800907</v>
      </c>
      <c r="G228" s="168">
        <v>69542.969230769231</v>
      </c>
      <c r="H228" s="168">
        <v>72370.695927601817</v>
      </c>
      <c r="I228" s="168">
        <v>69125.169683257918</v>
      </c>
      <c r="J228" s="168">
        <v>72770.576923076922</v>
      </c>
      <c r="K228" s="168">
        <v>72708.12217194571</v>
      </c>
      <c r="L228" s="168">
        <v>68340.661538461543</v>
      </c>
      <c r="M228" s="168">
        <v>71721.023529411759</v>
      </c>
      <c r="N228" s="168">
        <v>68572.533936651584</v>
      </c>
      <c r="O228" s="168">
        <v>71687.205882352951</v>
      </c>
      <c r="P228" s="168">
        <v>73169.773755656104</v>
      </c>
      <c r="Q228" s="168">
        <v>65884.055203619908</v>
      </c>
      <c r="R228" s="168">
        <v>70927.590497737561</v>
      </c>
      <c r="S228" s="168">
        <v>69092.647058823524</v>
      </c>
      <c r="T228" s="168">
        <v>71567.62986425338</v>
      </c>
      <c r="U228" s="168">
        <v>69599.932126696833</v>
      </c>
      <c r="V228" s="168">
        <v>72437.742986425335</v>
      </c>
      <c r="W228" s="168">
        <v>72776.940271493208</v>
      </c>
      <c r="X228" s="168">
        <v>68051.99638009051</v>
      </c>
      <c r="Y228" s="168">
        <v>71421.097285067866</v>
      </c>
      <c r="Z228" s="168">
        <v>67928.580090497737</v>
      </c>
      <c r="AA228" s="168">
        <v>71116.447963800907</v>
      </c>
      <c r="AB228" s="168">
        <v>71625.757918552044</v>
      </c>
      <c r="AC228" s="168">
        <v>65410.429864253398</v>
      </c>
      <c r="AD228" s="168">
        <v>70261.334841628952</v>
      </c>
      <c r="AE228" s="168">
        <v>22845.823076923076</v>
      </c>
      <c r="AF228" s="168">
        <v>68285.322171945707</v>
      </c>
      <c r="AG228" s="168">
        <v>68422.732126696836</v>
      </c>
      <c r="AH228" s="168">
        <v>72329.542081447958</v>
      </c>
      <c r="AI228" s="168">
        <v>71925.36742081448</v>
      </c>
      <c r="AJ228" s="168">
        <v>67509.971945701356</v>
      </c>
      <c r="AK228" s="168">
        <v>70587.194570135747</v>
      </c>
      <c r="AL228" s="168">
        <v>67996.776018099539</v>
      </c>
      <c r="AM228" s="168">
        <v>69789.349321266971</v>
      </c>
      <c r="AN228" s="168">
        <v>71244.304072398183</v>
      </c>
      <c r="AO228" s="168">
        <v>67105.548416289588</v>
      </c>
      <c r="AP228" s="168">
        <v>70076.578280542992</v>
      </c>
      <c r="AQ228" s="168">
        <v>67492.952488687777</v>
      </c>
      <c r="AR228" s="168">
        <v>70757.154751131224</v>
      </c>
      <c r="AS228" s="168">
        <v>68482.398190045249</v>
      </c>
      <c r="AT228" s="168">
        <v>71658.280542986424</v>
      </c>
      <c r="AU228" s="168">
        <v>72708.472850678721</v>
      </c>
      <c r="AV228" s="168">
        <v>67583.489592760176</v>
      </c>
      <c r="AW228" s="168">
        <v>69339.168325791848</v>
      </c>
      <c r="AX228" s="168">
        <v>67491.889140271494</v>
      </c>
      <c r="AY228" s="168">
        <v>69010.322171945707</v>
      </c>
      <c r="AZ228" s="168">
        <v>71492.273755656104</v>
      </c>
      <c r="BA228" s="168">
        <v>64914.768325791862</v>
      </c>
      <c r="BB228" s="168">
        <v>38347.751583710407</v>
      </c>
      <c r="BC228" s="168">
        <v>51372.913122171944</v>
      </c>
      <c r="BD228" s="168">
        <v>69438.461538461532</v>
      </c>
      <c r="BE228" s="168">
        <v>68321.476018099551</v>
      </c>
      <c r="BF228" s="168">
        <v>71462.726244343896</v>
      </c>
      <c r="BG228" s="168">
        <v>71938.257918552044</v>
      </c>
      <c r="BH228" s="168">
        <v>67100.480542986421</v>
      </c>
      <c r="BI228" s="168">
        <v>69228.353846153841</v>
      </c>
      <c r="BJ228" s="168">
        <v>67033.348416289591</v>
      </c>
      <c r="BK228" s="168">
        <v>68714.00452488687</v>
      </c>
      <c r="BL228" s="168">
        <v>71986.770135746614</v>
      </c>
      <c r="BM228" s="168">
        <v>65103.687782805428</v>
      </c>
      <c r="BN228" s="168">
        <v>70458.359728506795</v>
      </c>
      <c r="BO228" s="168">
        <v>67639.185520361993</v>
      </c>
      <c r="BP228" s="168">
        <v>71022.946606334837</v>
      </c>
      <c r="BQ228" s="168">
        <v>69266.080542986427</v>
      </c>
      <c r="BR228" s="168">
        <v>72737.986425339375</v>
      </c>
      <c r="BS228" s="168">
        <v>73552.008144796389</v>
      </c>
      <c r="BT228" s="168">
        <v>68514.445701357472</v>
      </c>
      <c r="BU228" s="168">
        <v>71994.304072398183</v>
      </c>
      <c r="BV228" s="168">
        <v>69765.74117647059</v>
      </c>
      <c r="BW228" s="168">
        <v>72540.01131221719</v>
      </c>
      <c r="BX228" s="168">
        <v>74557.794117647049</v>
      </c>
      <c r="BY228" s="168">
        <v>53509.270588235297</v>
      </c>
      <c r="BZ228" s="168">
        <v>0</v>
      </c>
      <c r="CA228" s="168">
        <v>30900.262895927601</v>
      </c>
      <c r="CB228" s="168">
        <v>74278.529411764714</v>
      </c>
      <c r="CC228" s="168">
        <v>71733.280542986424</v>
      </c>
      <c r="CD228" s="168">
        <v>75975.276923076934</v>
      </c>
      <c r="CE228" s="168">
        <v>76236.476018099551</v>
      </c>
      <c r="CF228" s="168">
        <v>72314.977375565621</v>
      </c>
      <c r="CG228" s="168">
        <v>75180.910407239819</v>
      </c>
      <c r="CH228" s="168">
        <v>75039.095022624431</v>
      </c>
      <c r="CI228" s="168">
        <v>78288.275113122159</v>
      </c>
      <c r="CJ228" s="168">
        <v>78294.937556561083</v>
      </c>
      <c r="CK228" s="168">
        <v>72953.597285067866</v>
      </c>
      <c r="CL228" s="168">
        <v>76673.303167420818</v>
      </c>
      <c r="CM228" s="168">
        <v>73012.765610859715</v>
      </c>
      <c r="CN228" s="168">
        <v>74878.427601809948</v>
      </c>
      <c r="CO228" s="168">
        <v>72983.563348416283</v>
      </c>
      <c r="CP228" s="168">
        <v>76654.213574660622</v>
      </c>
      <c r="CQ228" s="168">
        <v>76923.766968325799</v>
      </c>
      <c r="CR228" s="168">
        <v>73337.081447963807</v>
      </c>
      <c r="CS228" s="168">
        <v>75395.37918552036</v>
      </c>
      <c r="CT228" s="168">
        <v>74759.762443438914</v>
      </c>
      <c r="CU228" s="168">
        <v>77778.229864253386</v>
      </c>
      <c r="CV228" s="168">
        <v>78102.703619909502</v>
      </c>
      <c r="CW228" s="168">
        <v>48105.582805429862</v>
      </c>
      <c r="CX228" s="168">
        <v>47243.1334841629</v>
      </c>
      <c r="CY228" s="168">
        <v>73181.815384615387</v>
      </c>
      <c r="CZ228" s="168">
        <v>74748.534841628949</v>
      </c>
      <c r="DA228" s="168">
        <v>73538.076923076922</v>
      </c>
      <c r="DB228" s="168">
        <v>76822.438009049773</v>
      </c>
      <c r="DC228" s="168">
        <v>77618.99909502262</v>
      </c>
      <c r="DD228" s="168">
        <v>72631.00090497738</v>
      </c>
      <c r="DE228" s="168">
        <v>75569.943438914037</v>
      </c>
      <c r="DF228" s="168">
        <v>75201.306787330308</v>
      </c>
      <c r="DG228" s="168">
        <v>77424.790950226248</v>
      </c>
      <c r="DH228" s="168">
        <v>78307.403619909499</v>
      </c>
      <c r="DI228" s="168">
        <v>70622.335746606332</v>
      </c>
      <c r="DJ228" s="168">
        <v>77000.350678733041</v>
      </c>
      <c r="DK228" s="168">
        <v>73087.335746606332</v>
      </c>
      <c r="DL228" s="168">
        <v>75273.478733031676</v>
      </c>
      <c r="DM228" s="168">
        <v>73770.865158371045</v>
      </c>
      <c r="DN228" s="168">
        <v>77288.037104072399</v>
      </c>
      <c r="DO228" s="168">
        <v>77289.23619909503</v>
      </c>
      <c r="DP228" s="168">
        <v>72340.548416289603</v>
      </c>
      <c r="DQ228" s="168">
        <v>76033.721719457011</v>
      </c>
      <c r="DR228" s="168">
        <v>75297.997737556565</v>
      </c>
      <c r="DS228" s="168">
        <v>77536.380090497725</v>
      </c>
      <c r="DT228" s="168">
        <v>78026.023529411759</v>
      </c>
      <c r="DU228" s="168">
        <v>70436.323529411762</v>
      </c>
      <c r="DV228" s="168">
        <v>59605.542986425338</v>
      </c>
      <c r="DW228" s="168">
        <v>38800.902262443436</v>
      </c>
      <c r="DX228" s="168">
        <v>75060.339366515836</v>
      </c>
      <c r="DY228" s="168">
        <v>73035.729411764711</v>
      </c>
      <c r="DZ228" s="168">
        <v>77301.312217194572</v>
      </c>
      <c r="EA228" s="168">
        <v>77013.891402714944</v>
      </c>
      <c r="EB228" s="168">
        <v>72407.228506787331</v>
      </c>
      <c r="EC228" s="168">
        <v>75287.296380090498</v>
      </c>
      <c r="ED228" s="168">
        <v>74302.403619909499</v>
      </c>
      <c r="EE228" s="168">
        <v>77472.398190045249</v>
      </c>
      <c r="EF228" s="168">
        <v>77746.968325791851</v>
      </c>
      <c r="EG228" s="168">
        <v>72897.86199095023</v>
      </c>
      <c r="EH228" s="168">
        <v>76798.444343891402</v>
      </c>
      <c r="EI228" s="168">
        <v>72927.89049773755</v>
      </c>
      <c r="EJ228" s="168">
        <v>75031.261538461535</v>
      </c>
      <c r="EK228" s="168">
        <v>72807.941176470587</v>
      </c>
      <c r="EL228" s="168">
        <v>77411.973755656101</v>
      </c>
      <c r="EM228" s="168">
        <v>76796.708144796386</v>
      </c>
      <c r="EN228" s="168">
        <v>72489.592760180996</v>
      </c>
      <c r="EO228" s="168">
        <v>75130.803167420818</v>
      </c>
      <c r="EP228" s="168">
        <v>74362.239819004521</v>
      </c>
      <c r="EQ228" s="168">
        <v>77740.814479638007</v>
      </c>
      <c r="ER228" s="168">
        <v>76848.110859728506</v>
      </c>
      <c r="ES228" s="168">
        <v>69598.49547511313</v>
      </c>
      <c r="ET228" s="168">
        <v>51180.593665158369</v>
      </c>
      <c r="EU228" s="168">
        <v>45418.238009049775</v>
      </c>
      <c r="EV228" s="168">
        <v>74441.091402714941</v>
      </c>
      <c r="EW228" s="168">
        <v>72726.453393665171</v>
      </c>
      <c r="EX228" s="168">
        <v>76152.958371040717</v>
      </c>
      <c r="EY228" s="168">
        <v>76523.009049773755</v>
      </c>
      <c r="EZ228" s="168">
        <v>72210.033936651584</v>
      </c>
      <c r="FA228" s="168">
        <v>74722.030769230769</v>
      </c>
      <c r="FB228" s="168">
        <v>73646.76470588235</v>
      </c>
      <c r="FC228" s="168">
        <v>76593.970588235286</v>
      </c>
      <c r="FD228" s="168">
        <v>75461.527149321279</v>
      </c>
      <c r="FE228" s="168">
        <v>68381.787330316743</v>
      </c>
      <c r="FF228" s="168">
        <v>74556.48778280543</v>
      </c>
      <c r="FG228" s="168">
        <v>71738.088235294112</v>
      </c>
      <c r="FH228" s="168">
        <v>73197.907239819004</v>
      </c>
      <c r="FI228" s="168">
        <v>71500.067873303167</v>
      </c>
      <c r="FJ228" s="168">
        <v>76025.616289592755</v>
      </c>
      <c r="FK228" s="168">
        <v>75313.450226244342</v>
      </c>
      <c r="FL228" s="168">
        <v>71189.756561085975</v>
      </c>
      <c r="FM228" s="168">
        <v>74131.510407239824</v>
      </c>
      <c r="FN228" s="168">
        <v>72359.909502262439</v>
      </c>
      <c r="FO228" s="168">
        <v>75792.958371040717</v>
      </c>
      <c r="FP228" s="168">
        <v>74936.611764705885</v>
      </c>
      <c r="FQ228" s="168">
        <v>68222.935746606337</v>
      </c>
      <c r="FR228" s="168">
        <v>74610.814479638007</v>
      </c>
      <c r="FS228" s="168">
        <v>71072.89049773755</v>
      </c>
      <c r="FT228" s="168">
        <v>72941.408144796384</v>
      </c>
      <c r="FU228" s="168">
        <v>71522.341628959286</v>
      </c>
      <c r="FV228" s="168">
        <v>74988.608597285056</v>
      </c>
      <c r="FW228" s="168">
        <v>74675.339366515836</v>
      </c>
      <c r="FX228" s="168">
        <v>56617.901357466064</v>
      </c>
      <c r="FY228" s="168">
        <v>0</v>
      </c>
      <c r="FZ228" s="168">
        <v>30982.850678733033</v>
      </c>
      <c r="GA228" s="168">
        <v>75663.342986425341</v>
      </c>
    </row>
    <row r="229" spans="2:183">
      <c r="B229" s="96" t="s">
        <v>8</v>
      </c>
      <c r="C229" s="166" t="s">
        <v>36</v>
      </c>
      <c r="D229" s="169">
        <v>146945</v>
      </c>
      <c r="E229" s="170">
        <v>133265</v>
      </c>
      <c r="F229" s="170">
        <v>142005</v>
      </c>
      <c r="G229" s="170">
        <v>137629.98000000001</v>
      </c>
      <c r="H229" s="170">
        <v>143340</v>
      </c>
      <c r="I229" s="170">
        <v>136718</v>
      </c>
      <c r="J229" s="170">
        <v>144138</v>
      </c>
      <c r="K229" s="170">
        <v>144061</v>
      </c>
      <c r="L229" s="170">
        <v>134975.98000000001</v>
      </c>
      <c r="M229" s="170">
        <v>141881</v>
      </c>
      <c r="N229" s="170">
        <v>135589</v>
      </c>
      <c r="O229" s="170">
        <v>141885</v>
      </c>
      <c r="P229" s="170">
        <v>145165</v>
      </c>
      <c r="Q229" s="170">
        <v>130606</v>
      </c>
      <c r="R229" s="170">
        <v>140213</v>
      </c>
      <c r="S229" s="170">
        <v>136685</v>
      </c>
      <c r="T229" s="170">
        <v>141614</v>
      </c>
      <c r="U229" s="170">
        <v>137761.98000000001</v>
      </c>
      <c r="V229" s="170">
        <v>143446</v>
      </c>
      <c r="W229" s="170">
        <v>144209</v>
      </c>
      <c r="X229" s="170">
        <v>134323.98000000001</v>
      </c>
      <c r="Y229" s="170">
        <v>141237</v>
      </c>
      <c r="Z229" s="170">
        <v>134191</v>
      </c>
      <c r="AA229" s="170">
        <v>140684</v>
      </c>
      <c r="AB229" s="170">
        <v>141721</v>
      </c>
      <c r="AC229" s="170">
        <v>129560</v>
      </c>
      <c r="AD229" s="170">
        <v>138714</v>
      </c>
      <c r="AE229" s="170">
        <v>45127</v>
      </c>
      <c r="AF229" s="170">
        <v>134933</v>
      </c>
      <c r="AG229" s="170">
        <v>135144.98000000001</v>
      </c>
      <c r="AH229" s="170">
        <v>143187</v>
      </c>
      <c r="AI229" s="170">
        <v>142320</v>
      </c>
      <c r="AJ229" s="170">
        <v>133200</v>
      </c>
      <c r="AK229" s="170">
        <v>139401</v>
      </c>
      <c r="AL229" s="170">
        <v>134360.98000000001</v>
      </c>
      <c r="AM229" s="170">
        <v>137714</v>
      </c>
      <c r="AN229" s="170">
        <v>140913</v>
      </c>
      <c r="AO229" s="170">
        <v>132789.48000000001</v>
      </c>
      <c r="AP229" s="170">
        <v>138272</v>
      </c>
      <c r="AQ229" s="170">
        <v>133176</v>
      </c>
      <c r="AR229" s="170">
        <v>139857</v>
      </c>
      <c r="AS229" s="170">
        <v>135270</v>
      </c>
      <c r="AT229" s="170">
        <v>141683</v>
      </c>
      <c r="AU229" s="170">
        <v>144094</v>
      </c>
      <c r="AV229" s="170">
        <v>133304</v>
      </c>
      <c r="AW229" s="170">
        <v>136836</v>
      </c>
      <c r="AX229" s="170">
        <v>133222</v>
      </c>
      <c r="AY229" s="170">
        <v>136039</v>
      </c>
      <c r="AZ229" s="170">
        <v>141454</v>
      </c>
      <c r="BA229" s="170">
        <v>128480</v>
      </c>
      <c r="BB229" s="170">
        <v>75663</v>
      </c>
      <c r="BC229" s="170">
        <v>101285</v>
      </c>
      <c r="BD229" s="170">
        <v>136991</v>
      </c>
      <c r="BE229" s="170">
        <v>134919</v>
      </c>
      <c r="BF229" s="170">
        <v>141272</v>
      </c>
      <c r="BG229" s="170">
        <v>142342</v>
      </c>
      <c r="BH229" s="170">
        <v>132270</v>
      </c>
      <c r="BI229" s="170">
        <v>136568</v>
      </c>
      <c r="BJ229" s="170">
        <v>132183</v>
      </c>
      <c r="BK229" s="170">
        <v>135398</v>
      </c>
      <c r="BL229" s="170">
        <v>142496</v>
      </c>
      <c r="BM229" s="170">
        <v>128879</v>
      </c>
      <c r="BN229" s="170">
        <v>139111</v>
      </c>
      <c r="BO229" s="170">
        <v>133487.98000000001</v>
      </c>
      <c r="BP229" s="170">
        <v>140392</v>
      </c>
      <c r="BQ229" s="170">
        <v>136982</v>
      </c>
      <c r="BR229" s="170">
        <v>144072</v>
      </c>
      <c r="BS229" s="170">
        <v>145843</v>
      </c>
      <c r="BT229" s="170">
        <v>135310</v>
      </c>
      <c r="BU229" s="170">
        <v>142634</v>
      </c>
      <c r="BV229" s="170">
        <v>138190</v>
      </c>
      <c r="BW229" s="170">
        <v>143790</v>
      </c>
      <c r="BX229" s="170">
        <v>148183</v>
      </c>
      <c r="BY229" s="170">
        <v>106476</v>
      </c>
      <c r="BZ229" s="170">
        <v>0</v>
      </c>
      <c r="CA229" s="170">
        <v>61357</v>
      </c>
      <c r="CB229" s="170">
        <v>147519</v>
      </c>
      <c r="CC229" s="170">
        <v>142330</v>
      </c>
      <c r="CD229" s="170">
        <v>151156</v>
      </c>
      <c r="CE229" s="170">
        <v>151757</v>
      </c>
      <c r="CF229" s="170">
        <v>143655.98000000001</v>
      </c>
      <c r="CG229" s="170">
        <v>149477</v>
      </c>
      <c r="CH229" s="170">
        <v>149580</v>
      </c>
      <c r="CI229" s="170">
        <v>156128</v>
      </c>
      <c r="CJ229" s="170">
        <v>157750</v>
      </c>
      <c r="CK229" s="170">
        <v>146953.5</v>
      </c>
      <c r="CL229" s="170">
        <v>154320</v>
      </c>
      <c r="CM229" s="170">
        <v>146580</v>
      </c>
      <c r="CN229" s="170">
        <v>150230</v>
      </c>
      <c r="CO229" s="170">
        <v>146558.98000000001</v>
      </c>
      <c r="CP229" s="170">
        <v>154096</v>
      </c>
      <c r="CQ229" s="170">
        <v>154704</v>
      </c>
      <c r="CR229" s="170">
        <v>147330</v>
      </c>
      <c r="CS229" s="170">
        <v>151469</v>
      </c>
      <c r="CT229" s="170">
        <v>150408.98000000001</v>
      </c>
      <c r="CU229" s="170">
        <v>156561</v>
      </c>
      <c r="CV229" s="170">
        <v>156532</v>
      </c>
      <c r="CW229" s="170">
        <v>96441.5</v>
      </c>
      <c r="CX229" s="170">
        <v>94621.49</v>
      </c>
      <c r="CY229" s="170">
        <v>146298</v>
      </c>
      <c r="CZ229" s="170">
        <v>149224</v>
      </c>
      <c r="DA229" s="170">
        <v>147038</v>
      </c>
      <c r="DB229" s="170">
        <v>153710</v>
      </c>
      <c r="DC229" s="170">
        <v>155456</v>
      </c>
      <c r="DD229" s="170">
        <v>145014</v>
      </c>
      <c r="DE229" s="170">
        <v>151110</v>
      </c>
      <c r="DF229" s="170">
        <v>150658.98000000001</v>
      </c>
      <c r="DG229" s="170">
        <v>155031</v>
      </c>
      <c r="DH229" s="170">
        <v>156213</v>
      </c>
      <c r="DI229" s="170">
        <v>140865</v>
      </c>
      <c r="DJ229" s="170">
        <v>153476</v>
      </c>
      <c r="DK229" s="170">
        <v>145354</v>
      </c>
      <c r="DL229" s="170">
        <v>149637</v>
      </c>
      <c r="DM229" s="170">
        <v>146809</v>
      </c>
      <c r="DN229" s="170">
        <v>153964</v>
      </c>
      <c r="DO229" s="170">
        <v>154030</v>
      </c>
      <c r="DP229" s="170">
        <v>143672</v>
      </c>
      <c r="DQ229" s="170">
        <v>151383</v>
      </c>
      <c r="DR229" s="170">
        <v>150134</v>
      </c>
      <c r="DS229" s="170">
        <v>154518</v>
      </c>
      <c r="DT229" s="170">
        <v>155606</v>
      </c>
      <c r="DU229" s="170">
        <v>140465</v>
      </c>
      <c r="DV229" s="170">
        <v>118787</v>
      </c>
      <c r="DW229" s="170">
        <v>77113</v>
      </c>
      <c r="DX229" s="170">
        <v>149163</v>
      </c>
      <c r="DY229" s="170">
        <v>145185</v>
      </c>
      <c r="DZ229" s="170">
        <v>154002</v>
      </c>
      <c r="EA229" s="170">
        <v>153429</v>
      </c>
      <c r="EB229" s="170">
        <v>143829</v>
      </c>
      <c r="EC229" s="170">
        <v>149718</v>
      </c>
      <c r="ED229" s="170">
        <v>148028</v>
      </c>
      <c r="EE229" s="170">
        <v>154364</v>
      </c>
      <c r="EF229" s="170">
        <v>155022</v>
      </c>
      <c r="EG229" s="170">
        <v>145359.5</v>
      </c>
      <c r="EH229" s="170">
        <v>153042</v>
      </c>
      <c r="EI229" s="170">
        <v>144968.98000000001</v>
      </c>
      <c r="EJ229" s="170">
        <v>149101</v>
      </c>
      <c r="EK229" s="170">
        <v>144684</v>
      </c>
      <c r="EL229" s="170">
        <v>154229</v>
      </c>
      <c r="EM229" s="170">
        <v>152973</v>
      </c>
      <c r="EN229" s="170">
        <v>143999.98000000001</v>
      </c>
      <c r="EO229" s="170">
        <v>149373</v>
      </c>
      <c r="EP229" s="170">
        <v>148170</v>
      </c>
      <c r="EQ229" s="170">
        <v>154950</v>
      </c>
      <c r="ER229" s="170">
        <v>153152</v>
      </c>
      <c r="ES229" s="170">
        <v>138716</v>
      </c>
      <c r="ET229" s="170">
        <v>101791.49</v>
      </c>
      <c r="EU229" s="170">
        <v>90126.5</v>
      </c>
      <c r="EV229" s="170">
        <v>147791</v>
      </c>
      <c r="EW229" s="170">
        <v>144509.98000000001</v>
      </c>
      <c r="EX229" s="170">
        <v>151574</v>
      </c>
      <c r="EY229" s="170">
        <v>152369</v>
      </c>
      <c r="EZ229" s="170">
        <v>143409.98000000001</v>
      </c>
      <c r="FA229" s="170">
        <v>148460</v>
      </c>
      <c r="FB229" s="170">
        <v>146586</v>
      </c>
      <c r="FC229" s="170">
        <v>152506</v>
      </c>
      <c r="FD229" s="170">
        <v>150118</v>
      </c>
      <c r="FE229" s="170">
        <v>136045</v>
      </c>
      <c r="FF229" s="170">
        <v>148103</v>
      </c>
      <c r="FG229" s="170">
        <v>142378</v>
      </c>
      <c r="FH229" s="170">
        <v>145121</v>
      </c>
      <c r="FI229" s="170">
        <v>141895.98000000001</v>
      </c>
      <c r="FJ229" s="170">
        <v>151277</v>
      </c>
      <c r="FK229" s="170">
        <v>149706</v>
      </c>
      <c r="FL229" s="170">
        <v>141222</v>
      </c>
      <c r="FM229" s="170">
        <v>147134</v>
      </c>
      <c r="FN229" s="170">
        <v>143817.98000000001</v>
      </c>
      <c r="FO229" s="170">
        <v>150836</v>
      </c>
      <c r="FP229" s="170">
        <v>148984</v>
      </c>
      <c r="FQ229" s="170">
        <v>135698</v>
      </c>
      <c r="FR229" s="170">
        <v>148213</v>
      </c>
      <c r="FS229" s="170">
        <v>140912</v>
      </c>
      <c r="FT229" s="170">
        <v>144589</v>
      </c>
      <c r="FU229" s="170">
        <v>141940</v>
      </c>
      <c r="FV229" s="170">
        <v>149002</v>
      </c>
      <c r="FW229" s="170">
        <v>148339</v>
      </c>
      <c r="FX229" s="170">
        <v>112229</v>
      </c>
      <c r="FY229" s="170">
        <v>0</v>
      </c>
      <c r="FZ229" s="170">
        <v>61510</v>
      </c>
      <c r="GA229" s="170">
        <v>150552</v>
      </c>
    </row>
    <row r="230" spans="2:183">
      <c r="B230" s="171" t="s">
        <v>8</v>
      </c>
      <c r="C230" s="172" t="s">
        <v>95</v>
      </c>
      <c r="D230" s="83">
        <v>0.88568036067312794</v>
      </c>
      <c r="E230" s="84">
        <v>0.88928704890027765</v>
      </c>
      <c r="F230" s="84">
        <v>0.85590554028641685</v>
      </c>
      <c r="G230" s="84">
        <v>0.85718721973094181</v>
      </c>
      <c r="H230" s="84">
        <v>0.86395197454072037</v>
      </c>
      <c r="I230" s="84">
        <v>0.85150722471350271</v>
      </c>
      <c r="J230" s="84">
        <v>0.86876175321857374</v>
      </c>
      <c r="K230" s="84">
        <v>0.86829765176720186</v>
      </c>
      <c r="L230" s="84">
        <v>0.84065757349277537</v>
      </c>
      <c r="M230" s="84">
        <v>0.85515815613096102</v>
      </c>
      <c r="N230" s="84">
        <v>0.84447558545092183</v>
      </c>
      <c r="O230" s="84">
        <v>0.85518226529726604</v>
      </c>
      <c r="P230" s="84">
        <v>0.87495178166738996</v>
      </c>
      <c r="Q230" s="84">
        <v>0.87154334828101643</v>
      </c>
      <c r="R230" s="84">
        <v>0.84510463378176381</v>
      </c>
      <c r="S230" s="84">
        <v>0.8513016940707524</v>
      </c>
      <c r="T230" s="84">
        <v>0.85354886928010032</v>
      </c>
      <c r="U230" s="84">
        <v>0.85800934230194326</v>
      </c>
      <c r="V230" s="84">
        <v>0.86459086744780367</v>
      </c>
      <c r="W230" s="84">
        <v>0.86918969092048792</v>
      </c>
      <c r="X230" s="84">
        <v>0.83659678624813161</v>
      </c>
      <c r="Y230" s="84">
        <v>0.8512765803558513</v>
      </c>
      <c r="Z230" s="84">
        <v>0.83576856003986044</v>
      </c>
      <c r="AA230" s="84">
        <v>0.84794348811418097</v>
      </c>
      <c r="AB230" s="84">
        <v>0.85419378947875979</v>
      </c>
      <c r="AC230" s="84">
        <v>0.86456331411488363</v>
      </c>
      <c r="AD230" s="84">
        <v>0.83606972370895416</v>
      </c>
      <c r="AE230" s="84">
        <v>0.28106003986048828</v>
      </c>
      <c r="AF230" s="84">
        <v>0.81328053425912528</v>
      </c>
      <c r="AG230" s="84">
        <v>0.84171013951170903</v>
      </c>
      <c r="AH230" s="84">
        <v>0.863029798929553</v>
      </c>
      <c r="AI230" s="84">
        <v>0.85780413713293791</v>
      </c>
      <c r="AJ230" s="84">
        <v>0.82959641255605376</v>
      </c>
      <c r="AK230" s="84">
        <v>0.84021047302184293</v>
      </c>
      <c r="AL230" s="84">
        <v>0.83682722969606382</v>
      </c>
      <c r="AM230" s="84">
        <v>0.83004243213269691</v>
      </c>
      <c r="AN230" s="84">
        <v>0.84932373788514393</v>
      </c>
      <c r="AO230" s="84">
        <v>0.85555821864852333</v>
      </c>
      <c r="AP230" s="84">
        <v>0.83340566083224843</v>
      </c>
      <c r="AQ230" s="84">
        <v>0.82944693572496264</v>
      </c>
      <c r="AR230" s="84">
        <v>0.84295891798061628</v>
      </c>
      <c r="AS230" s="84">
        <v>0.84248878923766812</v>
      </c>
      <c r="AT230" s="84">
        <v>0.85396475239886205</v>
      </c>
      <c r="AU230" s="84">
        <v>0.86849655238921841</v>
      </c>
      <c r="AV230" s="84">
        <v>0.83024414549078229</v>
      </c>
      <c r="AW230" s="84">
        <v>0.82475047012874292</v>
      </c>
      <c r="AX230" s="84">
        <v>0.82973343298455404</v>
      </c>
      <c r="AY230" s="84">
        <v>0.81994671874246594</v>
      </c>
      <c r="AZ230" s="84">
        <v>0.85258450262789909</v>
      </c>
      <c r="BA230" s="84">
        <v>0.85735639547298736</v>
      </c>
      <c r="BB230" s="84">
        <v>0.45604296253435556</v>
      </c>
      <c r="BC230" s="84">
        <v>0.63082336821126062</v>
      </c>
      <c r="BD230" s="84">
        <v>0.82568470032306285</v>
      </c>
      <c r="BE230" s="84">
        <v>0.84030269058295959</v>
      </c>
      <c r="BF230" s="84">
        <v>0.8514875355610203</v>
      </c>
      <c r="BG230" s="84">
        <v>0.85793673754761557</v>
      </c>
      <c r="BH230" s="84">
        <v>0.82380418535127053</v>
      </c>
      <c r="BI230" s="84">
        <v>0.82313515598630604</v>
      </c>
      <c r="BJ230" s="84">
        <v>0.82326233183856501</v>
      </c>
      <c r="BK230" s="84">
        <v>0.81608322484208495</v>
      </c>
      <c r="BL230" s="84">
        <v>0.85886494045035922</v>
      </c>
      <c r="BM230" s="84">
        <v>0.86001895152679908</v>
      </c>
      <c r="BN230" s="84">
        <v>0.83846255846472828</v>
      </c>
      <c r="BO230" s="84">
        <v>0.83139000996512213</v>
      </c>
      <c r="BP230" s="84">
        <v>0.84618351897391386</v>
      </c>
      <c r="BQ230" s="84">
        <v>0.85315146985550572</v>
      </c>
      <c r="BR230" s="84">
        <v>0.86836395197454075</v>
      </c>
      <c r="BS230" s="84">
        <v>0.87903828535609241</v>
      </c>
      <c r="BT230" s="84">
        <v>0.84273791728948677</v>
      </c>
      <c r="BU230" s="84">
        <v>0.85969670668788278</v>
      </c>
      <c r="BV230" s="84">
        <v>0.86067513702042853</v>
      </c>
      <c r="BW230" s="84">
        <v>0.86666425575003614</v>
      </c>
      <c r="BX230" s="84">
        <v>0.89314214764453448</v>
      </c>
      <c r="BY230" s="84">
        <v>0.71052210121716852</v>
      </c>
      <c r="BZ230" s="84">
        <v>0</v>
      </c>
      <c r="CA230" s="84">
        <v>0.38214374688589936</v>
      </c>
      <c r="CB230" s="84">
        <v>0.88914002603789966</v>
      </c>
      <c r="CC230" s="84">
        <v>0.88645989038365725</v>
      </c>
      <c r="CD230" s="84">
        <v>0.91106128550074739</v>
      </c>
      <c r="CE230" s="84">
        <v>0.91468368773807807</v>
      </c>
      <c r="CF230" s="84">
        <v>0.89471836073741906</v>
      </c>
      <c r="CG230" s="84">
        <v>0.9009414629442114</v>
      </c>
      <c r="CH230" s="84">
        <v>0.93161434977578472</v>
      </c>
      <c r="CI230" s="84">
        <v>0.94102897921789863</v>
      </c>
      <c r="CJ230" s="84">
        <v>0.95080524615458795</v>
      </c>
      <c r="CK230" s="84">
        <v>0.94681653007576927</v>
      </c>
      <c r="CL230" s="84">
        <v>0.93013163604802551</v>
      </c>
      <c r="CM230" s="84">
        <v>0.91292974588938713</v>
      </c>
      <c r="CN230" s="84">
        <v>0.90548001350113316</v>
      </c>
      <c r="CO230" s="84">
        <v>0.91279882909815657</v>
      </c>
      <c r="CP230" s="84">
        <v>0.92878152273494385</v>
      </c>
      <c r="CQ230" s="84">
        <v>0.93244611601330829</v>
      </c>
      <c r="CR230" s="84">
        <v>0.91760089686098656</v>
      </c>
      <c r="CS230" s="84">
        <v>0.91294782776411587</v>
      </c>
      <c r="CT230" s="84">
        <v>0.93677740408570009</v>
      </c>
      <c r="CU230" s="84">
        <v>0.94363879647041804</v>
      </c>
      <c r="CV230" s="84">
        <v>0.94346400501470662</v>
      </c>
      <c r="CW230" s="84">
        <v>0.6435611520392911</v>
      </c>
      <c r="CX230" s="84">
        <v>0.57031130960991372</v>
      </c>
      <c r="CY230" s="84">
        <v>0.91117339312406576</v>
      </c>
      <c r="CZ230" s="84">
        <v>0.89941655817541832</v>
      </c>
      <c r="DA230" s="84">
        <v>0.91578226208271052</v>
      </c>
      <c r="DB230" s="84">
        <v>0.92645498818650851</v>
      </c>
      <c r="DC230" s="84">
        <v>0.93697863927865377</v>
      </c>
      <c r="DD230" s="84">
        <v>0.90317638266068756</v>
      </c>
      <c r="DE230" s="84">
        <v>0.91078403008823949</v>
      </c>
      <c r="DF230" s="84">
        <v>0.93833445440956653</v>
      </c>
      <c r="DG230" s="84">
        <v>0.9344170403587444</v>
      </c>
      <c r="DH230" s="84">
        <v>0.94154129900188055</v>
      </c>
      <c r="DI230" s="84">
        <v>0.94000240230621401</v>
      </c>
      <c r="DJ230" s="84">
        <v>0.92504460195766436</v>
      </c>
      <c r="DK230" s="84">
        <v>0.90529397110114596</v>
      </c>
      <c r="DL230" s="84">
        <v>0.90190582959641252</v>
      </c>
      <c r="DM230" s="84">
        <v>0.91435600398604888</v>
      </c>
      <c r="DN230" s="84">
        <v>0.92798592024687787</v>
      </c>
      <c r="DO230" s="84">
        <v>0.92838372149091086</v>
      </c>
      <c r="DP230" s="84">
        <v>0.89481813652217235</v>
      </c>
      <c r="DQ230" s="84">
        <v>0.91242948068855778</v>
      </c>
      <c r="DR230" s="84">
        <v>0.93506477329347282</v>
      </c>
      <c r="DS230" s="84">
        <v>0.93132503978012438</v>
      </c>
      <c r="DT230" s="84">
        <v>0.93788273301509228</v>
      </c>
      <c r="DU230" s="84">
        <v>0.93733317317958575</v>
      </c>
      <c r="DV230" s="84">
        <v>0.71596388446887504</v>
      </c>
      <c r="DW230" s="84">
        <v>0.48027528649725959</v>
      </c>
      <c r="DX230" s="84">
        <v>0.89904889338926663</v>
      </c>
      <c r="DY230" s="84">
        <v>0.90424140508221229</v>
      </c>
      <c r="DZ230" s="84">
        <v>0.92821495732677561</v>
      </c>
      <c r="EA230" s="84">
        <v>0.92476131925358018</v>
      </c>
      <c r="EB230" s="84">
        <v>0.89579596412556051</v>
      </c>
      <c r="EC230" s="84">
        <v>0.90239404021408942</v>
      </c>
      <c r="ED230" s="84">
        <v>0.92194818136522172</v>
      </c>
      <c r="EE230" s="84">
        <v>0.93039683687738073</v>
      </c>
      <c r="EF230" s="84">
        <v>0.93436279473455808</v>
      </c>
      <c r="EG230" s="84">
        <v>0.93654644090510797</v>
      </c>
      <c r="EH230" s="84">
        <v>0.92242875741356867</v>
      </c>
      <c r="EI230" s="84">
        <v>0.90289598903836576</v>
      </c>
      <c r="EJ230" s="84">
        <v>0.89867520131153866</v>
      </c>
      <c r="EK230" s="84">
        <v>0.90112107623318383</v>
      </c>
      <c r="EL230" s="84">
        <v>0.92958315251458601</v>
      </c>
      <c r="EM230" s="84">
        <v>0.92201287429480694</v>
      </c>
      <c r="EN230" s="84">
        <v>0.89686086198305937</v>
      </c>
      <c r="EO230" s="84">
        <v>0.90031462462028067</v>
      </c>
      <c r="EP230" s="84">
        <v>0.92283258594917783</v>
      </c>
      <c r="EQ230" s="84">
        <v>0.9339288297410675</v>
      </c>
      <c r="ER230" s="84">
        <v>0.92309175948695699</v>
      </c>
      <c r="ES230" s="84">
        <v>0.92566196882340379</v>
      </c>
      <c r="ET230" s="84">
        <v>0.61352699021167856</v>
      </c>
      <c r="EU230" s="84">
        <v>0.56132598405580469</v>
      </c>
      <c r="EV230" s="84">
        <v>0.89077944934664155</v>
      </c>
      <c r="EW230" s="84">
        <v>0.9000372446437469</v>
      </c>
      <c r="EX230" s="84">
        <v>0.91358069337962289</v>
      </c>
      <c r="EY230" s="84">
        <v>0.91837239018274752</v>
      </c>
      <c r="EZ230" s="84">
        <v>0.89318622321873453</v>
      </c>
      <c r="FA230" s="84">
        <v>0.89481170741115768</v>
      </c>
      <c r="FB230" s="84">
        <v>0.91296711509715989</v>
      </c>
      <c r="FC230" s="84">
        <v>0.9191981291286947</v>
      </c>
      <c r="FD230" s="84">
        <v>0.90480495684459228</v>
      </c>
      <c r="FE230" s="84">
        <v>0.90783819133034382</v>
      </c>
      <c r="FF230" s="84">
        <v>0.89265996431843386</v>
      </c>
      <c r="FG230" s="84">
        <v>0.8867588440458396</v>
      </c>
      <c r="FH230" s="84">
        <v>0.87468658083803463</v>
      </c>
      <c r="FI230" s="84">
        <v>0.88375672645739922</v>
      </c>
      <c r="FJ230" s="84">
        <v>0.91179058778147448</v>
      </c>
      <c r="FK230" s="84">
        <v>0.90232171271517436</v>
      </c>
      <c r="FL230" s="84">
        <v>0.87955904334828106</v>
      </c>
      <c r="FM230" s="84">
        <v>0.88681951878104059</v>
      </c>
      <c r="FN230" s="84">
        <v>0.89572732934728461</v>
      </c>
      <c r="FO230" s="84">
        <v>0.90913255219634503</v>
      </c>
      <c r="FP230" s="84">
        <v>0.89797000819711659</v>
      </c>
      <c r="FQ230" s="84">
        <v>0.9055226350629938</v>
      </c>
      <c r="FR230" s="84">
        <v>0.89332296639182218</v>
      </c>
      <c r="FS230" s="84">
        <v>0.87762830094668665</v>
      </c>
      <c r="FT230" s="84">
        <v>0.87148006171946579</v>
      </c>
      <c r="FU230" s="84">
        <v>0.88403089187842554</v>
      </c>
      <c r="FV230" s="84">
        <v>0.89807849944548912</v>
      </c>
      <c r="FW230" s="84">
        <v>0.89408240513043058</v>
      </c>
      <c r="FX230" s="84">
        <v>0.69898480318883904</v>
      </c>
      <c r="FY230" s="84">
        <v>0</v>
      </c>
      <c r="FZ230" s="84">
        <v>0.38309666168410561</v>
      </c>
      <c r="GA230" s="84">
        <v>0.90742080138868797</v>
      </c>
    </row>
    <row r="231" spans="2:183">
      <c r="B231" s="96" t="s">
        <v>8</v>
      </c>
      <c r="C231" s="166" t="s">
        <v>269</v>
      </c>
      <c r="D231" s="169">
        <v>1635029.88</v>
      </c>
      <c r="E231" s="170">
        <v>1482757.25</v>
      </c>
      <c r="F231" s="170">
        <v>1585817.5</v>
      </c>
      <c r="G231" s="170">
        <v>1536899.62</v>
      </c>
      <c r="H231" s="170">
        <v>1599392.38</v>
      </c>
      <c r="I231" s="170">
        <v>1527666.25</v>
      </c>
      <c r="J231" s="170">
        <v>1608229.75</v>
      </c>
      <c r="K231" s="170">
        <v>1606849.5</v>
      </c>
      <c r="L231" s="170">
        <v>1510328.62</v>
      </c>
      <c r="M231" s="170">
        <v>1585034.62</v>
      </c>
      <c r="N231" s="170">
        <v>1515453</v>
      </c>
      <c r="O231" s="170">
        <v>1584287.25</v>
      </c>
      <c r="P231" s="170">
        <v>1617052</v>
      </c>
      <c r="Q231" s="170">
        <v>1456037.62</v>
      </c>
      <c r="R231" s="170">
        <v>1567499.75</v>
      </c>
      <c r="S231" s="170">
        <v>1526947.5</v>
      </c>
      <c r="T231" s="170">
        <v>1581644.62</v>
      </c>
      <c r="U231" s="170">
        <v>1538158.5</v>
      </c>
      <c r="V231" s="170">
        <v>1600874.12</v>
      </c>
      <c r="W231" s="170">
        <v>1608370.38</v>
      </c>
      <c r="X231" s="170">
        <v>1503949.12</v>
      </c>
      <c r="Y231" s="170">
        <v>1578406.25</v>
      </c>
      <c r="Z231" s="170">
        <v>1501221.62</v>
      </c>
      <c r="AA231" s="170">
        <v>1571673.5</v>
      </c>
      <c r="AB231" s="170">
        <v>1582929.25</v>
      </c>
      <c r="AC231" s="170">
        <v>1445570.5</v>
      </c>
      <c r="AD231" s="170">
        <v>1552775.5</v>
      </c>
      <c r="AE231" s="170">
        <v>504892.69</v>
      </c>
      <c r="AF231" s="170">
        <v>1509105.62</v>
      </c>
      <c r="AG231" s="170">
        <v>1512142.38</v>
      </c>
      <c r="AH231" s="170">
        <v>1598482.88</v>
      </c>
      <c r="AI231" s="170">
        <v>1589550.62</v>
      </c>
      <c r="AJ231" s="170">
        <v>1491970.38</v>
      </c>
      <c r="AK231" s="170">
        <v>1559977</v>
      </c>
      <c r="AL231" s="170">
        <v>1502728.75</v>
      </c>
      <c r="AM231" s="170">
        <v>1542344.62</v>
      </c>
      <c r="AN231" s="170">
        <v>1574499.12</v>
      </c>
      <c r="AO231" s="170">
        <v>1483032.62</v>
      </c>
      <c r="AP231" s="170">
        <v>1548692.38</v>
      </c>
      <c r="AQ231" s="170">
        <v>1491594.25</v>
      </c>
      <c r="AR231" s="170">
        <v>1563733.12</v>
      </c>
      <c r="AS231" s="170">
        <v>1513461</v>
      </c>
      <c r="AT231" s="170">
        <v>1583648</v>
      </c>
      <c r="AU231" s="170">
        <v>1606857.25</v>
      </c>
      <c r="AV231" s="170">
        <v>1493595.12</v>
      </c>
      <c r="AW231" s="170">
        <v>1532395.62</v>
      </c>
      <c r="AX231" s="170">
        <v>1491570.75</v>
      </c>
      <c r="AY231" s="170">
        <v>1525128.12</v>
      </c>
      <c r="AZ231" s="170">
        <v>1579979.25</v>
      </c>
      <c r="BA231" s="170">
        <v>1434616.38</v>
      </c>
      <c r="BB231" s="170">
        <v>847485.31</v>
      </c>
      <c r="BC231" s="170">
        <v>1135341.3799999999</v>
      </c>
      <c r="BD231" s="170">
        <v>1534590</v>
      </c>
      <c r="BE231" s="170">
        <v>1509904.62</v>
      </c>
      <c r="BF231" s="170">
        <v>1579326.25</v>
      </c>
      <c r="BG231" s="170">
        <v>1589835.5</v>
      </c>
      <c r="BH231" s="170">
        <v>1482920.62</v>
      </c>
      <c r="BI231" s="170">
        <v>1529946.62</v>
      </c>
      <c r="BJ231" s="170">
        <v>1481437</v>
      </c>
      <c r="BK231" s="170">
        <v>1518579.5</v>
      </c>
      <c r="BL231" s="170">
        <v>1590907.62</v>
      </c>
      <c r="BM231" s="170">
        <v>1438791.5</v>
      </c>
      <c r="BN231" s="170">
        <v>1557129.75</v>
      </c>
      <c r="BO231" s="170">
        <v>1494826</v>
      </c>
      <c r="BP231" s="170">
        <v>1569607.12</v>
      </c>
      <c r="BQ231" s="170">
        <v>1530780.38</v>
      </c>
      <c r="BR231" s="170">
        <v>1607509.5</v>
      </c>
      <c r="BS231" s="170">
        <v>1625499.38</v>
      </c>
      <c r="BT231" s="170">
        <v>1514169.25</v>
      </c>
      <c r="BU231" s="170">
        <v>1591074.12</v>
      </c>
      <c r="BV231" s="170">
        <v>1541822.88</v>
      </c>
      <c r="BW231" s="170">
        <v>1603134.25</v>
      </c>
      <c r="BX231" s="170">
        <v>1647727.25</v>
      </c>
      <c r="BY231" s="170">
        <v>1182554.8799999999</v>
      </c>
      <c r="BZ231" s="170">
        <v>0</v>
      </c>
      <c r="CA231" s="170">
        <v>682895.81</v>
      </c>
      <c r="CB231" s="170">
        <v>1641555.5</v>
      </c>
      <c r="CC231" s="170">
        <v>1585305.5</v>
      </c>
      <c r="CD231" s="170">
        <v>1679053.62</v>
      </c>
      <c r="CE231" s="170">
        <v>1684826.12</v>
      </c>
      <c r="CF231" s="170">
        <v>1598161</v>
      </c>
      <c r="CG231" s="170">
        <v>1661498.12</v>
      </c>
      <c r="CH231" s="170">
        <v>1658364</v>
      </c>
      <c r="CI231" s="170">
        <v>1730170.8799999999</v>
      </c>
      <c r="CJ231" s="170">
        <v>1730318.12</v>
      </c>
      <c r="CK231" s="170">
        <v>1612274.5</v>
      </c>
      <c r="CL231" s="170">
        <v>1694480</v>
      </c>
      <c r="CM231" s="170">
        <v>1613582.12</v>
      </c>
      <c r="CN231" s="170">
        <v>1654813.25</v>
      </c>
      <c r="CO231" s="170">
        <v>1612936.75</v>
      </c>
      <c r="CP231" s="170">
        <v>1694058.12</v>
      </c>
      <c r="CQ231" s="170">
        <v>1700015.25</v>
      </c>
      <c r="CR231" s="170">
        <v>1620749.5</v>
      </c>
      <c r="CS231" s="170">
        <v>1666237.88</v>
      </c>
      <c r="CT231" s="170">
        <v>1652190.75</v>
      </c>
      <c r="CU231" s="170">
        <v>1718898.88</v>
      </c>
      <c r="CV231" s="170">
        <v>1726069.75</v>
      </c>
      <c r="CW231" s="170">
        <v>1063133.3799999999</v>
      </c>
      <c r="CX231" s="170">
        <v>1044073.25</v>
      </c>
      <c r="CY231" s="170">
        <v>1617318.12</v>
      </c>
      <c r="CZ231" s="170">
        <v>1651942.62</v>
      </c>
      <c r="DA231" s="170">
        <v>1625191.5</v>
      </c>
      <c r="DB231" s="170">
        <v>1697775.88</v>
      </c>
      <c r="DC231" s="170">
        <v>1715379.88</v>
      </c>
      <c r="DD231" s="170">
        <v>1605145.12</v>
      </c>
      <c r="DE231" s="170">
        <v>1670095.75</v>
      </c>
      <c r="DF231" s="170">
        <v>1661948.88</v>
      </c>
      <c r="DG231" s="170">
        <v>1711087.88</v>
      </c>
      <c r="DH231" s="170">
        <v>1730593.62</v>
      </c>
      <c r="DI231" s="170">
        <v>1560753.62</v>
      </c>
      <c r="DJ231" s="170">
        <v>1701707.75</v>
      </c>
      <c r="DK231" s="170">
        <v>1615230.12</v>
      </c>
      <c r="DL231" s="170">
        <v>1663543.88</v>
      </c>
      <c r="DM231" s="170">
        <v>1630336.12</v>
      </c>
      <c r="DN231" s="170">
        <v>1708065.62</v>
      </c>
      <c r="DO231" s="170">
        <v>1708092.12</v>
      </c>
      <c r="DP231" s="170">
        <v>1598726.12</v>
      </c>
      <c r="DQ231" s="170">
        <v>1680345.25</v>
      </c>
      <c r="DR231" s="170">
        <v>1664085.75</v>
      </c>
      <c r="DS231" s="170">
        <v>1713554</v>
      </c>
      <c r="DT231" s="170">
        <v>1724375.12</v>
      </c>
      <c r="DU231" s="170">
        <v>1556642.75</v>
      </c>
      <c r="DV231" s="170">
        <v>1317282.5</v>
      </c>
      <c r="DW231" s="170">
        <v>857499.94</v>
      </c>
      <c r="DX231" s="170">
        <v>1658833.5</v>
      </c>
      <c r="DY231" s="170">
        <v>1614089.62</v>
      </c>
      <c r="DZ231" s="170">
        <v>1708359</v>
      </c>
      <c r="EA231" s="170">
        <v>1702007</v>
      </c>
      <c r="EB231" s="170">
        <v>1600199.75</v>
      </c>
      <c r="EC231" s="170">
        <v>1663849.25</v>
      </c>
      <c r="ED231" s="170">
        <v>1642083.12</v>
      </c>
      <c r="EE231" s="170">
        <v>1712140</v>
      </c>
      <c r="EF231" s="170">
        <v>1718208</v>
      </c>
      <c r="EG231" s="170">
        <v>1611042.75</v>
      </c>
      <c r="EH231" s="170">
        <v>1697245.62</v>
      </c>
      <c r="EI231" s="170">
        <v>1611706.38</v>
      </c>
      <c r="EJ231" s="170">
        <v>1658190.88</v>
      </c>
      <c r="EK231" s="170">
        <v>1609055.5</v>
      </c>
      <c r="EL231" s="170">
        <v>1710804.62</v>
      </c>
      <c r="EM231" s="170">
        <v>1697207.25</v>
      </c>
      <c r="EN231" s="170">
        <v>1602020</v>
      </c>
      <c r="EO231" s="170">
        <v>1660390.75</v>
      </c>
      <c r="EP231" s="170">
        <v>1643405.5</v>
      </c>
      <c r="EQ231" s="170">
        <v>1718072</v>
      </c>
      <c r="ER231" s="170">
        <v>1698343.25</v>
      </c>
      <c r="ES231" s="170">
        <v>1538126.75</v>
      </c>
      <c r="ET231" s="170">
        <v>1131091.1200000001</v>
      </c>
      <c r="EU231" s="170">
        <v>1003743.06</v>
      </c>
      <c r="EV231" s="170">
        <v>1645148.12</v>
      </c>
      <c r="EW231" s="170">
        <v>1607254.62</v>
      </c>
      <c r="EX231" s="170">
        <v>1682980.38</v>
      </c>
      <c r="EY231" s="170">
        <v>1691158.5</v>
      </c>
      <c r="EZ231" s="170">
        <v>1595841.75</v>
      </c>
      <c r="FA231" s="170">
        <v>1651356.88</v>
      </c>
      <c r="FB231" s="170">
        <v>1627593.5</v>
      </c>
      <c r="FC231" s="170">
        <v>1692726.75</v>
      </c>
      <c r="FD231" s="170">
        <v>1667699.75</v>
      </c>
      <c r="FE231" s="170">
        <v>1511237.5</v>
      </c>
      <c r="FF231" s="170">
        <v>1647698.38</v>
      </c>
      <c r="FG231" s="170">
        <v>1585411.75</v>
      </c>
      <c r="FH231" s="170">
        <v>1617673.75</v>
      </c>
      <c r="FI231" s="170">
        <v>1580151.5</v>
      </c>
      <c r="FJ231" s="170">
        <v>1680166.12</v>
      </c>
      <c r="FK231" s="170">
        <v>1664427.25</v>
      </c>
      <c r="FL231" s="170">
        <v>1573293.62</v>
      </c>
      <c r="FM231" s="170">
        <v>1638306.38</v>
      </c>
      <c r="FN231" s="170">
        <v>1599154</v>
      </c>
      <c r="FO231" s="170">
        <v>1675024.38</v>
      </c>
      <c r="FP231" s="170">
        <v>1656099.12</v>
      </c>
      <c r="FQ231" s="170">
        <v>1507726.88</v>
      </c>
      <c r="FR231" s="170">
        <v>1648899</v>
      </c>
      <c r="FS231" s="170">
        <v>1570710.88</v>
      </c>
      <c r="FT231" s="170">
        <v>1612005.12</v>
      </c>
      <c r="FU231" s="170">
        <v>1580643.75</v>
      </c>
      <c r="FV231" s="170">
        <v>1657248.25</v>
      </c>
      <c r="FW231" s="170">
        <v>1650325</v>
      </c>
      <c r="FX231" s="170">
        <v>1251255.6200000001</v>
      </c>
      <c r="FY231" s="170">
        <v>0</v>
      </c>
      <c r="FZ231" s="170">
        <v>684721</v>
      </c>
      <c r="GA231" s="170">
        <v>1672159.88</v>
      </c>
    </row>
    <row r="232" spans="2:183">
      <c r="B232" s="171" t="s">
        <v>8</v>
      </c>
      <c r="C232" s="172" t="s">
        <v>270</v>
      </c>
      <c r="D232" s="455">
        <v>11.126815339072442</v>
      </c>
      <c r="E232" s="456">
        <v>11.126381645593366</v>
      </c>
      <c r="F232" s="456">
        <v>11.167335657195169</v>
      </c>
      <c r="G232" s="456">
        <v>11.16689561387715</v>
      </c>
      <c r="H232" s="456">
        <v>11.158032510115808</v>
      </c>
      <c r="I232" s="456">
        <v>11.173848725113006</v>
      </c>
      <c r="J232" s="456">
        <v>11.15756948202417</v>
      </c>
      <c r="K232" s="456">
        <v>11.153952145271795</v>
      </c>
      <c r="L232" s="456">
        <v>11.189610329185978</v>
      </c>
      <c r="M232" s="456">
        <v>11.17157773063342</v>
      </c>
      <c r="N232" s="456">
        <v>11.176813753328073</v>
      </c>
      <c r="O232" s="456">
        <v>11.165995348345492</v>
      </c>
      <c r="P232" s="456">
        <v>11.139406881824131</v>
      </c>
      <c r="Q232" s="456">
        <v>11.14832105722555</v>
      </c>
      <c r="R232" s="456">
        <v>11.1794180996056</v>
      </c>
      <c r="S232" s="456">
        <v>11.171287997951495</v>
      </c>
      <c r="T232" s="456">
        <v>11.168702388181961</v>
      </c>
      <c r="U232" s="456">
        <v>11.165333860619599</v>
      </c>
      <c r="V232" s="456">
        <v>11.160116838392149</v>
      </c>
      <c r="W232" s="456">
        <v>11.153051335214862</v>
      </c>
      <c r="X232" s="456">
        <v>11.196430600105804</v>
      </c>
      <c r="Y232" s="456">
        <v>11.175586071638453</v>
      </c>
      <c r="Z232" s="456">
        <v>11.187200482893786</v>
      </c>
      <c r="AA232" s="456">
        <v>11.171657757811834</v>
      </c>
      <c r="AB232" s="456">
        <v>11.16933446701618</v>
      </c>
      <c r="AC232" s="456">
        <v>11.157537048471751</v>
      </c>
      <c r="AD232" s="456">
        <v>11.194079184509134</v>
      </c>
      <c r="AE232" s="456">
        <v>11.188261794491103</v>
      </c>
      <c r="AF232" s="456">
        <v>11.18411078090608</v>
      </c>
      <c r="AG232" s="456">
        <v>11.189038468169516</v>
      </c>
      <c r="AH232" s="456">
        <v>11.163603399749977</v>
      </c>
      <c r="AI232" s="456">
        <v>11.168849213041035</v>
      </c>
      <c r="AJ232" s="456">
        <v>11.200978828828829</v>
      </c>
      <c r="AK232" s="456">
        <v>11.190572521000567</v>
      </c>
      <c r="AL232" s="456">
        <v>11.184264583363413</v>
      </c>
      <c r="AM232" s="456">
        <v>11.199621098798961</v>
      </c>
      <c r="AN232" s="456">
        <v>11.173554746545742</v>
      </c>
      <c r="AO232" s="456">
        <v>11.168299024892635</v>
      </c>
      <c r="AP232" s="456">
        <v>11.200332532978477</v>
      </c>
      <c r="AQ232" s="456">
        <v>11.200173079233496</v>
      </c>
      <c r="AR232" s="456">
        <v>11.180942820166313</v>
      </c>
      <c r="AS232" s="456">
        <v>11.188445331559103</v>
      </c>
      <c r="AT232" s="456">
        <v>11.177403075880664</v>
      </c>
      <c r="AU232" s="456">
        <v>11.15145148305967</v>
      </c>
      <c r="AV232" s="456">
        <v>11.204428374242335</v>
      </c>
      <c r="AW232" s="456">
        <v>11.198775322283611</v>
      </c>
      <c r="AX232" s="456">
        <v>11.196129393043192</v>
      </c>
      <c r="AY232" s="456">
        <v>11.210962444593095</v>
      </c>
      <c r="AZ232" s="456">
        <v>11.169562189828495</v>
      </c>
      <c r="BA232" s="456">
        <v>11.166067714819427</v>
      </c>
      <c r="BB232" s="456">
        <v>11.200789157183829</v>
      </c>
      <c r="BC232" s="456">
        <v>11.209373352421384</v>
      </c>
      <c r="BD232" s="456">
        <v>11.202122767189085</v>
      </c>
      <c r="BE232" s="456">
        <v>11.191193382696285</v>
      </c>
      <c r="BF232" s="456">
        <v>11.179329591143325</v>
      </c>
      <c r="BG232" s="456">
        <v>11.169124362450999</v>
      </c>
      <c r="BH232" s="456">
        <v>11.211314886217586</v>
      </c>
      <c r="BI232" s="456">
        <v>11.202819254876692</v>
      </c>
      <c r="BJ232" s="456">
        <v>11.207469946967462</v>
      </c>
      <c r="BK232" s="456">
        <v>11.215671575651044</v>
      </c>
      <c r="BL232" s="456">
        <v>11.164577391646082</v>
      </c>
      <c r="BM232" s="456">
        <v>11.163894040146184</v>
      </c>
      <c r="BN232" s="456">
        <v>11.193433660889506</v>
      </c>
      <c r="BO232" s="456">
        <v>11.198206759889541</v>
      </c>
      <c r="BP232" s="456">
        <v>11.180174938742949</v>
      </c>
      <c r="BQ232" s="456">
        <v>11.175047670496852</v>
      </c>
      <c r="BR232" s="456">
        <v>11.157681575878728</v>
      </c>
      <c r="BS232" s="456">
        <v>11.145542672599987</v>
      </c>
      <c r="BT232" s="456">
        <v>11.190372108491612</v>
      </c>
      <c r="BU232" s="456">
        <v>11.15494286074849</v>
      </c>
      <c r="BV232" s="456">
        <v>11.157268109125116</v>
      </c>
      <c r="BW232" s="456">
        <v>11.149135892621183</v>
      </c>
      <c r="BX232" s="456">
        <v>11.119543064993961</v>
      </c>
      <c r="BY232" s="456">
        <v>11.106304519328297</v>
      </c>
      <c r="BZ232" s="456" t="e">
        <v>#DIV/0!</v>
      </c>
      <c r="CA232" s="456">
        <v>11.129876134752353</v>
      </c>
      <c r="CB232" s="456">
        <v>11.127756424596154</v>
      </c>
      <c r="CC232" s="456">
        <v>11.138238600435608</v>
      </c>
      <c r="CD232" s="456">
        <v>11.108084495488106</v>
      </c>
      <c r="CE232" s="456">
        <v>11.102131170226086</v>
      </c>
      <c r="CF232" s="456">
        <v>11.124918015943367</v>
      </c>
      <c r="CG232" s="456">
        <v>11.115409862386857</v>
      </c>
      <c r="CH232" s="456">
        <v>11.0868030485359</v>
      </c>
      <c r="CI232" s="456">
        <v>11.081746259479401</v>
      </c>
      <c r="CJ232" s="456">
        <v>10.968736101426309</v>
      </c>
      <c r="CK232" s="456">
        <v>10.971324262436758</v>
      </c>
      <c r="CL232" s="456">
        <v>10.980300673924313</v>
      </c>
      <c r="CM232" s="456">
        <v>11.008201118842953</v>
      </c>
      <c r="CN232" s="456">
        <v>11.015198362510818</v>
      </c>
      <c r="CO232" s="456">
        <v>11.005376470278382</v>
      </c>
      <c r="CP232" s="456">
        <v>10.993524296542416</v>
      </c>
      <c r="CQ232" s="456">
        <v>10.988825434377908</v>
      </c>
      <c r="CR232" s="456">
        <v>11.000811104323628</v>
      </c>
      <c r="CS232" s="456">
        <v>11.000520766625513</v>
      </c>
      <c r="CT232" s="456">
        <v>10.984654972063502</v>
      </c>
      <c r="CU232" s="456">
        <v>10.979100031297705</v>
      </c>
      <c r="CV232" s="456">
        <v>11.026944969718652</v>
      </c>
      <c r="CW232" s="456">
        <v>11.023608923544323</v>
      </c>
      <c r="CX232" s="456">
        <v>11.034208508024973</v>
      </c>
      <c r="CY232" s="456">
        <v>11.054957142271256</v>
      </c>
      <c r="CZ232" s="456">
        <v>11.070220741971802</v>
      </c>
      <c r="DA232" s="456">
        <v>11.052867286007698</v>
      </c>
      <c r="DB232" s="456">
        <v>11.045318326719146</v>
      </c>
      <c r="DC232" s="456">
        <v>11.03450416838205</v>
      </c>
      <c r="DD232" s="456">
        <v>11.068897623677715</v>
      </c>
      <c r="DE232" s="456">
        <v>11.052185494010985</v>
      </c>
      <c r="DF232" s="456">
        <v>11.031196945578682</v>
      </c>
      <c r="DG232" s="456">
        <v>11.037069231315026</v>
      </c>
      <c r="DH232" s="456">
        <v>11.078422538457108</v>
      </c>
      <c r="DI232" s="456">
        <v>11.079782912717851</v>
      </c>
      <c r="DJ232" s="456">
        <v>11.087777567828194</v>
      </c>
      <c r="DK232" s="456">
        <v>11.112388513559999</v>
      </c>
      <c r="DL232" s="456">
        <v>11.117196148011521</v>
      </c>
      <c r="DM232" s="456">
        <v>11.105151046597962</v>
      </c>
      <c r="DN232" s="456">
        <v>11.093928580707178</v>
      </c>
      <c r="DO232" s="456">
        <v>11.089347010322665</v>
      </c>
      <c r="DP232" s="456">
        <v>11.127610947157415</v>
      </c>
      <c r="DQ232" s="456">
        <v>11.099960035142651</v>
      </c>
      <c r="DR232" s="456">
        <v>11.084003290393914</v>
      </c>
      <c r="DS232" s="456">
        <v>11.089672400626464</v>
      </c>
      <c r="DT232" s="456">
        <v>11.081674999678677</v>
      </c>
      <c r="DU232" s="456">
        <v>11.082068486811661</v>
      </c>
      <c r="DV232" s="456">
        <v>11.089450023992525</v>
      </c>
      <c r="DW232" s="456">
        <v>11.120043831779336</v>
      </c>
      <c r="DX232" s="456">
        <v>11.120944872387925</v>
      </c>
      <c r="DY232" s="456">
        <v>11.11746819575025</v>
      </c>
      <c r="DZ232" s="456">
        <v>11.093096193555928</v>
      </c>
      <c r="EA232" s="456">
        <v>11.093124507101004</v>
      </c>
      <c r="EB232" s="456">
        <v>11.125710044566812</v>
      </c>
      <c r="EC232" s="456">
        <v>11.113221189168971</v>
      </c>
      <c r="ED232" s="456">
        <v>11.093057529656551</v>
      </c>
      <c r="EE232" s="456">
        <v>11.091575756005286</v>
      </c>
      <c r="EF232" s="456">
        <v>11.083639741456052</v>
      </c>
      <c r="EG232" s="456">
        <v>11.08316105930469</v>
      </c>
      <c r="EH232" s="456">
        <v>11.090064296075587</v>
      </c>
      <c r="EI232" s="456">
        <v>11.117594812352269</v>
      </c>
      <c r="EJ232" s="456">
        <v>11.12125928062186</v>
      </c>
      <c r="EK232" s="456">
        <v>11.121170965690746</v>
      </c>
      <c r="EL232" s="456">
        <v>11.092626030124038</v>
      </c>
      <c r="EM232" s="456">
        <v>11.094815751799338</v>
      </c>
      <c r="EN232" s="456">
        <v>11.125140434047282</v>
      </c>
      <c r="EO232" s="456">
        <v>11.115735440809249</v>
      </c>
      <c r="EP232" s="456">
        <v>11.091351150705272</v>
      </c>
      <c r="EQ232" s="456">
        <v>11.087912229751533</v>
      </c>
      <c r="ER232" s="456">
        <v>11.089265892707898</v>
      </c>
      <c r="ES232" s="456">
        <v>11.08831533492892</v>
      </c>
      <c r="ET232" s="456">
        <v>11.111843632507984</v>
      </c>
      <c r="EU232" s="456">
        <v>11.137046928483853</v>
      </c>
      <c r="EV232" s="456">
        <v>11.13158527921186</v>
      </c>
      <c r="EW232" s="456">
        <v>11.122101186367889</v>
      </c>
      <c r="EX232" s="456">
        <v>11.103357963766872</v>
      </c>
      <c r="EY232" s="456">
        <v>11.099098241768338</v>
      </c>
      <c r="EZ232" s="456">
        <v>11.127829109243303</v>
      </c>
      <c r="FA232" s="456">
        <v>11.123244510305806</v>
      </c>
      <c r="FB232" s="456">
        <v>11.10333524347482</v>
      </c>
      <c r="FC232" s="456">
        <v>11.099410842852084</v>
      </c>
      <c r="FD232" s="456">
        <v>11.109259049547688</v>
      </c>
      <c r="FE232" s="456">
        <v>11.108364879267889</v>
      </c>
      <c r="FF232" s="456">
        <v>11.12535451678899</v>
      </c>
      <c r="FG232" s="456">
        <v>11.135229810785374</v>
      </c>
      <c r="FH232" s="456">
        <v>11.147068653055037</v>
      </c>
      <c r="FI232" s="456">
        <v>11.135984965888392</v>
      </c>
      <c r="FJ232" s="456">
        <v>11.106553673063322</v>
      </c>
      <c r="FK232" s="456">
        <v>11.117972893538001</v>
      </c>
      <c r="FL232" s="456">
        <v>11.14057030774242</v>
      </c>
      <c r="FM232" s="456">
        <v>11.134791278698328</v>
      </c>
      <c r="FN232" s="456">
        <v>11.119291204062245</v>
      </c>
      <c r="FO232" s="456">
        <v>11.104937680659789</v>
      </c>
      <c r="FP232" s="456">
        <v>11.115952853997745</v>
      </c>
      <c r="FQ232" s="456">
        <v>11.110899792185588</v>
      </c>
      <c r="FR232" s="456">
        <v>11.125198194490363</v>
      </c>
      <c r="FS232" s="456">
        <v>11.146750312251617</v>
      </c>
      <c r="FT232" s="456">
        <v>11.148877992101751</v>
      </c>
      <c r="FU232" s="456">
        <v>11.135999365929266</v>
      </c>
      <c r="FV232" s="456">
        <v>11.122322183594852</v>
      </c>
      <c r="FW232" s="456">
        <v>11.125361503043704</v>
      </c>
      <c r="FX232" s="456">
        <v>11.149129191207265</v>
      </c>
      <c r="FY232" s="456" t="e">
        <v>#DIV/0!</v>
      </c>
      <c r="FZ232" s="456">
        <v>11.131864737441067</v>
      </c>
      <c r="GA232" s="456">
        <v>11.10685929114193</v>
      </c>
    </row>
    <row r="233" spans="2:183">
      <c r="B233" s="96" t="s">
        <v>8</v>
      </c>
      <c r="C233" s="166" t="s">
        <v>37</v>
      </c>
      <c r="D233" s="99">
        <v>3543111</v>
      </c>
      <c r="E233" s="87">
        <v>3213136</v>
      </c>
      <c r="F233" s="87">
        <v>3436467.75</v>
      </c>
      <c r="G233" s="87">
        <v>3330462</v>
      </c>
      <c r="H233" s="87">
        <v>3465885.5</v>
      </c>
      <c r="I233" s="87">
        <v>3310453.5</v>
      </c>
      <c r="J233" s="87">
        <v>3485034.25</v>
      </c>
      <c r="K233" s="87">
        <v>3482044</v>
      </c>
      <c r="L233" s="87">
        <v>3272882.75</v>
      </c>
      <c r="M233" s="87">
        <v>3434771.75</v>
      </c>
      <c r="N233" s="87">
        <v>3283986.75</v>
      </c>
      <c r="O233" s="87">
        <v>3433151.25</v>
      </c>
      <c r="P233" s="87">
        <v>3573681.5</v>
      </c>
      <c r="Q233" s="87">
        <v>3217841.25</v>
      </c>
      <c r="R233" s="87">
        <v>3464169.75</v>
      </c>
      <c r="S233" s="87">
        <v>3374549</v>
      </c>
      <c r="T233" s="87">
        <v>3495431.5</v>
      </c>
      <c r="U233" s="87">
        <v>3399325</v>
      </c>
      <c r="V233" s="87">
        <v>3537927.25</v>
      </c>
      <c r="W233" s="87">
        <v>3554494</v>
      </c>
      <c r="X233" s="87">
        <v>3323723.5</v>
      </c>
      <c r="Y233" s="87">
        <v>3488274.25</v>
      </c>
      <c r="Z233" s="87">
        <v>3317695.75</v>
      </c>
      <c r="AA233" s="87">
        <v>3473393.5</v>
      </c>
      <c r="AB233" s="87">
        <v>3699303.75</v>
      </c>
      <c r="AC233" s="87">
        <v>3378295.5</v>
      </c>
      <c r="AD233" s="87">
        <v>3628833.75</v>
      </c>
      <c r="AE233" s="87">
        <v>1179933.6200000001</v>
      </c>
      <c r="AF233" s="87">
        <v>3526777.5</v>
      </c>
      <c r="AG233" s="87">
        <v>3533875</v>
      </c>
      <c r="AH233" s="87">
        <v>3735651.5</v>
      </c>
      <c r="AI233" s="87">
        <v>3714776.25</v>
      </c>
      <c r="AJ233" s="87">
        <v>3486732</v>
      </c>
      <c r="AK233" s="87">
        <v>3645664.75</v>
      </c>
      <c r="AL233" s="87">
        <v>3511873</v>
      </c>
      <c r="AM233" s="87">
        <v>3604456.5</v>
      </c>
      <c r="AN233" s="87">
        <v>3890585</v>
      </c>
      <c r="AO233" s="87">
        <v>3664571</v>
      </c>
      <c r="AP233" s="87">
        <v>3826815.75</v>
      </c>
      <c r="AQ233" s="87">
        <v>3685726</v>
      </c>
      <c r="AR233" s="87">
        <v>3863981.5</v>
      </c>
      <c r="AS233" s="87">
        <v>3739762</v>
      </c>
      <c r="AT233" s="87">
        <v>3913193</v>
      </c>
      <c r="AU233" s="87">
        <v>3970542.5</v>
      </c>
      <c r="AV233" s="87">
        <v>3690672.25</v>
      </c>
      <c r="AW233" s="87">
        <v>3786545.75</v>
      </c>
      <c r="AX233" s="87">
        <v>3685667.75</v>
      </c>
      <c r="AY233" s="87">
        <v>3768589</v>
      </c>
      <c r="AZ233" s="87">
        <v>4100040.75</v>
      </c>
      <c r="BA233" s="87">
        <v>3722826</v>
      </c>
      <c r="BB233" s="87">
        <v>2199223.75</v>
      </c>
      <c r="BC233" s="87">
        <v>2946205.5</v>
      </c>
      <c r="BD233" s="87">
        <v>3982258</v>
      </c>
      <c r="BE233" s="87">
        <v>3918200</v>
      </c>
      <c r="BF233" s="87">
        <v>4098345.5</v>
      </c>
      <c r="BG233" s="87">
        <v>4125619.5</v>
      </c>
      <c r="BH233" s="87">
        <v>3848175</v>
      </c>
      <c r="BI233" s="87">
        <v>3970205.5</v>
      </c>
      <c r="BJ233" s="87">
        <v>3844325</v>
      </c>
      <c r="BK233" s="87">
        <v>3940708</v>
      </c>
      <c r="BL233" s="87">
        <v>4252487.5</v>
      </c>
      <c r="BM233" s="87">
        <v>3845883.5</v>
      </c>
      <c r="BN233" s="87">
        <v>4162200.25</v>
      </c>
      <c r="BO233" s="87">
        <v>3995661.25</v>
      </c>
      <c r="BP233" s="87">
        <v>4195553.5</v>
      </c>
      <c r="BQ233" s="87">
        <v>4091768</v>
      </c>
      <c r="BR233" s="87">
        <v>4296864.5</v>
      </c>
      <c r="BS233" s="87">
        <v>4344952</v>
      </c>
      <c r="BT233" s="87">
        <v>4047367</v>
      </c>
      <c r="BU233" s="87">
        <v>4252932</v>
      </c>
      <c r="BV233" s="87">
        <v>4121287</v>
      </c>
      <c r="BW233" s="87">
        <v>4285171</v>
      </c>
      <c r="BX233" s="87">
        <v>4536191</v>
      </c>
      <c r="BY233" s="87">
        <v>3255571</v>
      </c>
      <c r="BZ233" s="87">
        <v>0</v>
      </c>
      <c r="CA233" s="87">
        <v>1880011</v>
      </c>
      <c r="CB233" s="87">
        <v>4519199</v>
      </c>
      <c r="CC233" s="87">
        <v>4364344</v>
      </c>
      <c r="CD233" s="87">
        <v>4622432</v>
      </c>
      <c r="CE233" s="87">
        <v>4638324</v>
      </c>
      <c r="CF233" s="87">
        <v>4399735</v>
      </c>
      <c r="CG233" s="87">
        <v>4574101</v>
      </c>
      <c r="CH233" s="87">
        <v>4565473.5</v>
      </c>
      <c r="CI233" s="87">
        <v>4763158.5</v>
      </c>
      <c r="CJ233" s="87">
        <v>5002356.5</v>
      </c>
      <c r="CK233" s="87">
        <v>4661091</v>
      </c>
      <c r="CL233" s="87">
        <v>4898745</v>
      </c>
      <c r="CM233" s="87">
        <v>4664869.5</v>
      </c>
      <c r="CN233" s="87">
        <v>4784067.5</v>
      </c>
      <c r="CO233" s="87">
        <v>4663001</v>
      </c>
      <c r="CP233" s="87">
        <v>4897526</v>
      </c>
      <c r="CQ233" s="87">
        <v>4914746</v>
      </c>
      <c r="CR233" s="87">
        <v>4685588.5</v>
      </c>
      <c r="CS233" s="87">
        <v>4817096.5</v>
      </c>
      <c r="CT233" s="87">
        <v>4776487</v>
      </c>
      <c r="CU233" s="87">
        <v>4969341</v>
      </c>
      <c r="CV233" s="87">
        <v>5138503.5</v>
      </c>
      <c r="CW233" s="87">
        <v>3164945</v>
      </c>
      <c r="CX233" s="87">
        <v>3108205.25</v>
      </c>
      <c r="CY233" s="87">
        <v>4814754.5</v>
      </c>
      <c r="CZ233" s="87">
        <v>4917831</v>
      </c>
      <c r="DA233" s="87">
        <v>4838192.5</v>
      </c>
      <c r="DB233" s="87">
        <v>5054275</v>
      </c>
      <c r="DC233" s="87">
        <v>5106681</v>
      </c>
      <c r="DD233" s="87">
        <v>4778515.5</v>
      </c>
      <c r="DE233" s="87">
        <v>4971872.5</v>
      </c>
      <c r="DF233" s="87">
        <v>4947618</v>
      </c>
      <c r="DG233" s="87">
        <v>5093905</v>
      </c>
      <c r="DH233" s="87">
        <v>5359636.5</v>
      </c>
      <c r="DI233" s="87">
        <v>4833644</v>
      </c>
      <c r="DJ233" s="87">
        <v>5270180</v>
      </c>
      <c r="DK233" s="87">
        <v>5002361</v>
      </c>
      <c r="DL233" s="87">
        <v>5151987</v>
      </c>
      <c r="DM233" s="87">
        <v>5049143.5</v>
      </c>
      <c r="DN233" s="87">
        <v>5289866.5</v>
      </c>
      <c r="DO233" s="87">
        <v>5289951</v>
      </c>
      <c r="DP233" s="87">
        <v>4951247</v>
      </c>
      <c r="DQ233" s="87">
        <v>5204020</v>
      </c>
      <c r="DR233" s="87">
        <v>5153661.5</v>
      </c>
      <c r="DS233" s="87">
        <v>5306867</v>
      </c>
      <c r="DT233" s="87">
        <v>5605943.5</v>
      </c>
      <c r="DU233" s="87">
        <v>5060646</v>
      </c>
      <c r="DV233" s="87">
        <v>4282485.5</v>
      </c>
      <c r="DW233" s="87">
        <v>2787731.75</v>
      </c>
      <c r="DX233" s="87">
        <v>5392863.5</v>
      </c>
      <c r="DY233" s="87">
        <v>5247404.5</v>
      </c>
      <c r="DZ233" s="87">
        <v>5553874.5</v>
      </c>
      <c r="EA233" s="87">
        <v>5533224.5</v>
      </c>
      <c r="EB233" s="87">
        <v>5202248</v>
      </c>
      <c r="EC233" s="87">
        <v>5409171</v>
      </c>
      <c r="ED233" s="87">
        <v>5338412.5</v>
      </c>
      <c r="EE233" s="87">
        <v>5566167</v>
      </c>
      <c r="EF233" s="87">
        <v>5697577.5</v>
      </c>
      <c r="EG233" s="87">
        <v>5342219</v>
      </c>
      <c r="EH233" s="87">
        <v>5628066</v>
      </c>
      <c r="EI233" s="87">
        <v>5344418</v>
      </c>
      <c r="EJ233" s="87">
        <v>5498562.5</v>
      </c>
      <c r="EK233" s="87">
        <v>5335628</v>
      </c>
      <c r="EL233" s="87">
        <v>5673027</v>
      </c>
      <c r="EM233" s="87">
        <v>5627940</v>
      </c>
      <c r="EN233" s="87">
        <v>5312298.5</v>
      </c>
      <c r="EO233" s="87">
        <v>5505854.5</v>
      </c>
      <c r="EP233" s="87">
        <v>5449532</v>
      </c>
      <c r="EQ233" s="87">
        <v>5697126</v>
      </c>
      <c r="ER233" s="87">
        <v>6139511</v>
      </c>
      <c r="ES233" s="87">
        <v>5560328</v>
      </c>
      <c r="ET233" s="87">
        <v>4088894.75</v>
      </c>
      <c r="EU233" s="87">
        <v>3628530.5</v>
      </c>
      <c r="EV233" s="87">
        <v>5947208.5</v>
      </c>
      <c r="EW233" s="87">
        <v>5810223</v>
      </c>
      <c r="EX233" s="87">
        <v>6083972.5</v>
      </c>
      <c r="EY233" s="87">
        <v>6113537</v>
      </c>
      <c r="EZ233" s="87">
        <v>5768964.5</v>
      </c>
      <c r="FA233" s="87">
        <v>5969654.5</v>
      </c>
      <c r="FB233" s="87">
        <v>5883749.5</v>
      </c>
      <c r="FC233" s="87">
        <v>6119205.5</v>
      </c>
      <c r="FD233" s="87">
        <v>6932627</v>
      </c>
      <c r="FE233" s="87">
        <v>6282213</v>
      </c>
      <c r="FF233" s="87">
        <v>6849480</v>
      </c>
      <c r="FG233" s="87">
        <v>6590554</v>
      </c>
      <c r="FH233" s="87">
        <v>6724666</v>
      </c>
      <c r="FI233" s="87">
        <v>6568687</v>
      </c>
      <c r="FJ233" s="87">
        <v>6984448.5</v>
      </c>
      <c r="FK233" s="87">
        <v>6919023.5</v>
      </c>
      <c r="FL233" s="87">
        <v>6540180</v>
      </c>
      <c r="FM233" s="87">
        <v>6810440</v>
      </c>
      <c r="FN233" s="87">
        <v>6647681</v>
      </c>
      <c r="FO233" s="87">
        <v>6963074.5</v>
      </c>
      <c r="FP233" s="87">
        <v>7435880.5</v>
      </c>
      <c r="FQ233" s="87">
        <v>6769690.5</v>
      </c>
      <c r="FR233" s="87">
        <v>7403550.5</v>
      </c>
      <c r="FS233" s="87">
        <v>7052485</v>
      </c>
      <c r="FT233" s="87">
        <v>7237897</v>
      </c>
      <c r="FU233" s="87">
        <v>7097085</v>
      </c>
      <c r="FV233" s="87">
        <v>7441041</v>
      </c>
      <c r="FW233" s="87">
        <v>7409954</v>
      </c>
      <c r="FX233" s="87">
        <v>5618133</v>
      </c>
      <c r="FY233" s="87">
        <v>0</v>
      </c>
      <c r="FZ233" s="87">
        <v>3074394.75</v>
      </c>
      <c r="GA233" s="87">
        <v>7507992</v>
      </c>
    </row>
    <row r="234" spans="2:183">
      <c r="B234" s="171" t="s">
        <v>8</v>
      </c>
      <c r="C234" s="172" t="s">
        <v>271</v>
      </c>
      <c r="D234" s="81">
        <v>2.1670007645364868</v>
      </c>
      <c r="E234" s="82">
        <v>2.1670007008901826</v>
      </c>
      <c r="F234" s="82">
        <v>2.167000774048716</v>
      </c>
      <c r="G234" s="82">
        <v>2.1670003405947877</v>
      </c>
      <c r="H234" s="82">
        <v>2.1670013833628494</v>
      </c>
      <c r="I234" s="82">
        <v>2.1670004819442727</v>
      </c>
      <c r="J234" s="82">
        <v>2.1670002373728008</v>
      </c>
      <c r="K234" s="82">
        <v>2.1670007054176512</v>
      </c>
      <c r="L234" s="82">
        <v>2.1670004174323334</v>
      </c>
      <c r="M234" s="82">
        <v>2.1670010904872221</v>
      </c>
      <c r="N234" s="82">
        <v>2.1670000653270014</v>
      </c>
      <c r="O234" s="82">
        <v>2.1670004918615611</v>
      </c>
      <c r="P234" s="82">
        <v>2.2099978850401842</v>
      </c>
      <c r="Q234" s="82">
        <v>2.2099987018192566</v>
      </c>
      <c r="R234" s="82">
        <v>2.2099970031893146</v>
      </c>
      <c r="S234" s="82">
        <v>2.2099967418657158</v>
      </c>
      <c r="T234" s="82">
        <v>2.2099980335658458</v>
      </c>
      <c r="U234" s="82">
        <v>2.2099965640732084</v>
      </c>
      <c r="V234" s="82">
        <v>2.209997154554538</v>
      </c>
      <c r="W234" s="82">
        <v>2.2099971773914415</v>
      </c>
      <c r="X234" s="82">
        <v>2.2099973036321865</v>
      </c>
      <c r="Y234" s="82">
        <v>2.2099977429764994</v>
      </c>
      <c r="Z234" s="82">
        <v>2.209997315386385</v>
      </c>
      <c r="AA234" s="82">
        <v>2.209996860034861</v>
      </c>
      <c r="AB234" s="82">
        <v>2.3369987951135531</v>
      </c>
      <c r="AC234" s="82">
        <v>2.3369980917568531</v>
      </c>
      <c r="AD234" s="82">
        <v>2.3369983297649917</v>
      </c>
      <c r="AE234" s="82">
        <v>2.3369988185014128</v>
      </c>
      <c r="AF234" s="82">
        <v>2.336998453428329</v>
      </c>
      <c r="AG234" s="82">
        <v>2.3369988479524002</v>
      </c>
      <c r="AH234" s="82">
        <v>2.3369981291260373</v>
      </c>
      <c r="AI234" s="82">
        <v>2.3369977673312472</v>
      </c>
      <c r="AJ234" s="82">
        <v>2.3369981379925253</v>
      </c>
      <c r="AK234" s="82">
        <v>2.336999039088397</v>
      </c>
      <c r="AL234" s="82">
        <v>2.3369972791164075</v>
      </c>
      <c r="AM234" s="82">
        <v>2.3369981346970303</v>
      </c>
      <c r="AN234" s="82">
        <v>2.4709985230096541</v>
      </c>
      <c r="AO234" s="82">
        <v>2.4709982441249334</v>
      </c>
      <c r="AP234" s="82">
        <v>2.4709979847644115</v>
      </c>
      <c r="AQ234" s="82">
        <v>2.4709977260907245</v>
      </c>
      <c r="AR234" s="82">
        <v>2.4709980562412079</v>
      </c>
      <c r="AS234" s="82">
        <v>2.4709999134434253</v>
      </c>
      <c r="AT234" s="82">
        <v>2.4709992372042273</v>
      </c>
      <c r="AU234" s="82">
        <v>2.4709989017381599</v>
      </c>
      <c r="AV234" s="82">
        <v>2.4709991352944431</v>
      </c>
      <c r="AW234" s="82">
        <v>2.4709975025900945</v>
      </c>
      <c r="AX234" s="82">
        <v>2.4709976043710968</v>
      </c>
      <c r="AY234" s="82">
        <v>2.4709983053751574</v>
      </c>
      <c r="AZ234" s="82">
        <v>2.5949965798601471</v>
      </c>
      <c r="BA234" s="82">
        <v>2.5949975560714011</v>
      </c>
      <c r="BB234" s="82">
        <v>2.5949992572732614</v>
      </c>
      <c r="BC234" s="82">
        <v>2.5949952603682958</v>
      </c>
      <c r="BD234" s="82">
        <v>2.5949980124984524</v>
      </c>
      <c r="BE234" s="82">
        <v>2.5949983516177331</v>
      </c>
      <c r="BF234" s="82">
        <v>2.5949961257213321</v>
      </c>
      <c r="BG234" s="82">
        <v>2.5949977214623776</v>
      </c>
      <c r="BH234" s="82">
        <v>2.5949972966186143</v>
      </c>
      <c r="BI234" s="82">
        <v>2.5949960920858794</v>
      </c>
      <c r="BJ234" s="82">
        <v>2.5949972897936262</v>
      </c>
      <c r="BK234" s="82">
        <v>2.5949961789949092</v>
      </c>
      <c r="BL234" s="82">
        <v>2.6729946142315919</v>
      </c>
      <c r="BM234" s="82">
        <v>2.6729957050761004</v>
      </c>
      <c r="BN234" s="82">
        <v>2.6729951373673262</v>
      </c>
      <c r="BO234" s="82">
        <v>2.6729942147112773</v>
      </c>
      <c r="BP234" s="82">
        <v>2.6729959660223761</v>
      </c>
      <c r="BQ234" s="82">
        <v>2.6729948028207682</v>
      </c>
      <c r="BR234" s="82">
        <v>2.6729947785689601</v>
      </c>
      <c r="BS234" s="82">
        <v>2.6729951751811805</v>
      </c>
      <c r="BT234" s="82">
        <v>2.6729951093644253</v>
      </c>
      <c r="BU234" s="82">
        <v>2.6729942662884869</v>
      </c>
      <c r="BV234" s="82">
        <v>2.672996395020419</v>
      </c>
      <c r="BW234" s="82">
        <v>2.6729957269642264</v>
      </c>
      <c r="BX234" s="82">
        <v>2.7529987138344651</v>
      </c>
      <c r="BY234" s="82">
        <v>2.7529978143593641</v>
      </c>
      <c r="BZ234" s="82" t="e">
        <v>#DIV/0!</v>
      </c>
      <c r="CA234" s="82">
        <v>2.7529982941321602</v>
      </c>
      <c r="CB234" s="82">
        <v>2.7529979948896033</v>
      </c>
      <c r="CC234" s="82">
        <v>2.7529987122355912</v>
      </c>
      <c r="CD234" s="82">
        <v>2.7529984420628568</v>
      </c>
      <c r="CE234" s="82">
        <v>2.752998629912029</v>
      </c>
      <c r="CF234" s="82">
        <v>2.7529986027690576</v>
      </c>
      <c r="CG234" s="82">
        <v>2.7529979991791982</v>
      </c>
      <c r="CH234" s="82">
        <v>2.7529984370138281</v>
      </c>
      <c r="CI234" s="82">
        <v>2.7529988829773857</v>
      </c>
      <c r="CJ234" s="82">
        <v>2.8910039386283488</v>
      </c>
      <c r="CK234" s="82">
        <v>2.8910033620205491</v>
      </c>
      <c r="CL234" s="82">
        <v>2.8910019593031491</v>
      </c>
      <c r="CM234" s="82">
        <v>2.8910022255328411</v>
      </c>
      <c r="CN234" s="82">
        <v>2.8910014468399985</v>
      </c>
      <c r="CO234" s="82">
        <v>2.8910005305539723</v>
      </c>
      <c r="CP234" s="82">
        <v>2.8910023464838384</v>
      </c>
      <c r="CQ234" s="82">
        <v>2.8910011248428509</v>
      </c>
      <c r="CR234" s="82">
        <v>2.8910010461209459</v>
      </c>
      <c r="CS234" s="82">
        <v>2.8910016737826174</v>
      </c>
      <c r="CT234" s="82">
        <v>2.8910021436689437</v>
      </c>
      <c r="CU234" s="82">
        <v>2.8910025236621251</v>
      </c>
      <c r="CV234" s="82">
        <v>2.9769964394544313</v>
      </c>
      <c r="CW234" s="82">
        <v>2.9769971101838606</v>
      </c>
      <c r="CX234" s="82">
        <v>2.9769992191639809</v>
      </c>
      <c r="CY234" s="82">
        <v>2.9769990458030606</v>
      </c>
      <c r="CZ234" s="82">
        <v>2.976998680498963</v>
      </c>
      <c r="DA234" s="82">
        <v>2.9769984029574359</v>
      </c>
      <c r="DB234" s="82">
        <v>2.9769977648639938</v>
      </c>
      <c r="DC234" s="82">
        <v>2.9769971418808994</v>
      </c>
      <c r="DD234" s="82">
        <v>2.9769990516496101</v>
      </c>
      <c r="DE234" s="82">
        <v>2.9769984744886635</v>
      </c>
      <c r="DF234" s="82">
        <v>2.9769977040449045</v>
      </c>
      <c r="DG234" s="82">
        <v>2.9769978851115471</v>
      </c>
      <c r="DH234" s="82">
        <v>3.0969930999745623</v>
      </c>
      <c r="DI234" s="82">
        <v>3.0969936177370516</v>
      </c>
      <c r="DJ234" s="82">
        <v>3.0969947689313866</v>
      </c>
      <c r="DK234" s="82">
        <v>3.0969958633510375</v>
      </c>
      <c r="DL234" s="82">
        <v>3.0969949527270662</v>
      </c>
      <c r="DM234" s="82">
        <v>3.0969954220237725</v>
      </c>
      <c r="DN234" s="82">
        <v>3.0969925499700648</v>
      </c>
      <c r="DO234" s="82">
        <v>3.0969939724328217</v>
      </c>
      <c r="DP234" s="82">
        <v>3.0969951250937213</v>
      </c>
      <c r="DQ234" s="82">
        <v>3.0969945015763876</v>
      </c>
      <c r="DR234" s="82">
        <v>3.0969927481201012</v>
      </c>
      <c r="DS234" s="82">
        <v>3.0969943170743379</v>
      </c>
      <c r="DT234" s="82">
        <v>3.2509999912316059</v>
      </c>
      <c r="DU234" s="82">
        <v>3.2510002696508238</v>
      </c>
      <c r="DV234" s="82">
        <v>3.251000070220321</v>
      </c>
      <c r="DW234" s="82">
        <v>3.2509993528396053</v>
      </c>
      <c r="DX234" s="82">
        <v>3.2509974629762421</v>
      </c>
      <c r="DY234" s="82">
        <v>3.2509994705250627</v>
      </c>
      <c r="DZ234" s="82">
        <v>3.250999643517551</v>
      </c>
      <c r="EA234" s="82">
        <v>3.2509998490017962</v>
      </c>
      <c r="EB234" s="82">
        <v>3.2509991330769799</v>
      </c>
      <c r="EC234" s="82">
        <v>3.2509982499916985</v>
      </c>
      <c r="ED234" s="82">
        <v>3.2510001686150942</v>
      </c>
      <c r="EE234" s="82">
        <v>3.2509999182309857</v>
      </c>
      <c r="EF234" s="82">
        <v>3.3159998673036095</v>
      </c>
      <c r="EG234" s="82">
        <v>3.316000770308547</v>
      </c>
      <c r="EH234" s="82">
        <v>3.3159997195927362</v>
      </c>
      <c r="EI234" s="82">
        <v>3.3159997790664577</v>
      </c>
      <c r="EJ234" s="82">
        <v>3.3160009298808832</v>
      </c>
      <c r="EK234" s="82">
        <v>3.3159999763836612</v>
      </c>
      <c r="EL234" s="82">
        <v>3.3159993453840451</v>
      </c>
      <c r="EM234" s="82">
        <v>3.3160004472052544</v>
      </c>
      <c r="EN234" s="82">
        <v>3.316000112358148</v>
      </c>
      <c r="EO234" s="82">
        <v>3.3159992610173239</v>
      </c>
      <c r="EP234" s="82">
        <v>3.3159996117817543</v>
      </c>
      <c r="EQ234" s="82">
        <v>3.3159995623000666</v>
      </c>
      <c r="ER234" s="82">
        <v>3.6150000890573799</v>
      </c>
      <c r="ES234" s="82">
        <v>3.6149998691590275</v>
      </c>
      <c r="ET234" s="82">
        <v>3.6150003104966464</v>
      </c>
      <c r="EU234" s="82">
        <v>3.6149993405682923</v>
      </c>
      <c r="EV234" s="82">
        <v>3.6149988123865708</v>
      </c>
      <c r="EW234" s="82">
        <v>3.6149984748527273</v>
      </c>
      <c r="EX234" s="82">
        <v>3.6149990649326527</v>
      </c>
      <c r="EY234" s="82">
        <v>3.6149994219938582</v>
      </c>
      <c r="EZ234" s="82">
        <v>3.6149978530139344</v>
      </c>
      <c r="FA234" s="82">
        <v>3.6149996238245001</v>
      </c>
      <c r="FB234" s="82">
        <v>3.6149993840599635</v>
      </c>
      <c r="FC234" s="82">
        <v>3.6149989949647807</v>
      </c>
      <c r="FD234" s="82">
        <v>4.1569994838699236</v>
      </c>
      <c r="FE234" s="82">
        <v>4.1569991480491977</v>
      </c>
      <c r="FF234" s="82">
        <v>4.1569986856453669</v>
      </c>
      <c r="FG234" s="82">
        <v>4.156998331821371</v>
      </c>
      <c r="FH234" s="82">
        <v>4.1569976640839972</v>
      </c>
      <c r="FI234" s="82">
        <v>4.1569982371943448</v>
      </c>
      <c r="FJ234" s="82">
        <v>4.156998773430808</v>
      </c>
      <c r="FK234" s="82">
        <v>4.1569996525831936</v>
      </c>
      <c r="FL234" s="82">
        <v>4.1569989967924741</v>
      </c>
      <c r="FM234" s="82">
        <v>4.1570002309336065</v>
      </c>
      <c r="FN234" s="82">
        <v>4.156998638029858</v>
      </c>
      <c r="FO234" s="82">
        <v>4.156998896935459</v>
      </c>
      <c r="FP234" s="82">
        <v>4.4899972533044998</v>
      </c>
      <c r="FQ234" s="82">
        <v>4.4899978834362892</v>
      </c>
      <c r="FR234" s="82">
        <v>4.4899963551436439</v>
      </c>
      <c r="FS234" s="82">
        <v>4.4899956381533439</v>
      </c>
      <c r="FT234" s="82">
        <v>4.489996284875323</v>
      </c>
      <c r="FU234" s="82">
        <v>4.489996559945908</v>
      </c>
      <c r="FV234" s="82">
        <v>4.4899978020794409</v>
      </c>
      <c r="FW234" s="82">
        <v>4.4899968188084163</v>
      </c>
      <c r="FX234" s="82">
        <v>4.4899962167602485</v>
      </c>
      <c r="FY234" s="82" t="e">
        <v>#DIV/0!</v>
      </c>
      <c r="FZ234" s="82">
        <v>4.48999629045991</v>
      </c>
      <c r="GA234" s="82">
        <v>4.4899964948327789</v>
      </c>
    </row>
    <row r="235" spans="2:183">
      <c r="B235" s="96" t="s">
        <v>8</v>
      </c>
      <c r="C235" s="166" t="s">
        <v>38</v>
      </c>
      <c r="D235" s="173">
        <v>512397.47</v>
      </c>
      <c r="E235" s="174">
        <v>464695.22</v>
      </c>
      <c r="F235" s="174">
        <v>495171.5</v>
      </c>
      <c r="G235" s="174">
        <v>479915.88</v>
      </c>
      <c r="H235" s="174">
        <v>499826.66</v>
      </c>
      <c r="I235" s="174">
        <v>476735.66</v>
      </c>
      <c r="J235" s="174">
        <v>502609.25</v>
      </c>
      <c r="K235" s="174">
        <v>502340.75</v>
      </c>
      <c r="L235" s="174">
        <v>470661.25</v>
      </c>
      <c r="M235" s="174">
        <v>494739.12</v>
      </c>
      <c r="N235" s="174">
        <v>472798.78</v>
      </c>
      <c r="O235" s="174">
        <v>494753.03</v>
      </c>
      <c r="P235" s="174">
        <v>567304.81000000006</v>
      </c>
      <c r="Q235" s="174">
        <v>510408.31</v>
      </c>
      <c r="R235" s="174">
        <v>547952.31000000006</v>
      </c>
      <c r="S235" s="174">
        <v>534164.88</v>
      </c>
      <c r="T235" s="174">
        <v>553427.5</v>
      </c>
      <c r="U235" s="174">
        <v>538373.75</v>
      </c>
      <c r="V235" s="174">
        <v>560586.93999999994</v>
      </c>
      <c r="W235" s="174">
        <v>563568.75</v>
      </c>
      <c r="X235" s="174">
        <v>524938.12</v>
      </c>
      <c r="Y235" s="174">
        <v>551954.12</v>
      </c>
      <c r="Z235" s="174">
        <v>524418.31000000006</v>
      </c>
      <c r="AA235" s="174">
        <v>549793</v>
      </c>
      <c r="AB235" s="174">
        <v>644829.88</v>
      </c>
      <c r="AC235" s="174">
        <v>589497.38</v>
      </c>
      <c r="AD235" s="174">
        <v>631148</v>
      </c>
      <c r="AE235" s="174">
        <v>225319.05</v>
      </c>
      <c r="AF235" s="174">
        <v>673720.62</v>
      </c>
      <c r="AG235" s="174">
        <v>674778.69</v>
      </c>
      <c r="AH235" s="174">
        <v>714932.44</v>
      </c>
      <c r="AI235" s="174">
        <v>710603.62</v>
      </c>
      <c r="AJ235" s="174">
        <v>665067.68999999994</v>
      </c>
      <c r="AK235" s="174">
        <v>696029.25</v>
      </c>
      <c r="AL235" s="174">
        <v>670864.43999999994</v>
      </c>
      <c r="AM235" s="174">
        <v>687606</v>
      </c>
      <c r="AN235" s="174">
        <v>750925.06</v>
      </c>
      <c r="AO235" s="174">
        <v>707634.88</v>
      </c>
      <c r="AP235" s="174">
        <v>736851.31</v>
      </c>
      <c r="AQ235" s="174">
        <v>709694.69</v>
      </c>
      <c r="AR235" s="174">
        <v>745297.88</v>
      </c>
      <c r="AS235" s="174">
        <v>720853.5</v>
      </c>
      <c r="AT235" s="174">
        <v>755028.06</v>
      </c>
      <c r="AU235" s="174">
        <v>767876.5</v>
      </c>
      <c r="AV235" s="174">
        <v>710376.75</v>
      </c>
      <c r="AW235" s="174">
        <v>729199</v>
      </c>
      <c r="AX235" s="174">
        <v>709939.88</v>
      </c>
      <c r="AY235" s="174">
        <v>724951.75</v>
      </c>
      <c r="AZ235" s="174">
        <v>771773.31</v>
      </c>
      <c r="BA235" s="174">
        <v>700987.12</v>
      </c>
      <c r="BB235" s="174">
        <v>412817.28</v>
      </c>
      <c r="BC235" s="174">
        <v>552611.12</v>
      </c>
      <c r="BD235" s="174">
        <v>747423.31</v>
      </c>
      <c r="BE235" s="174">
        <v>736117.94</v>
      </c>
      <c r="BF235" s="174">
        <v>770780</v>
      </c>
      <c r="BG235" s="174">
        <v>776618</v>
      </c>
      <c r="BH235" s="174">
        <v>721665.19</v>
      </c>
      <c r="BI235" s="174">
        <v>745115.44</v>
      </c>
      <c r="BJ235" s="174">
        <v>721190.62</v>
      </c>
      <c r="BK235" s="174">
        <v>738731.81</v>
      </c>
      <c r="BL235" s="174">
        <v>797123.19</v>
      </c>
      <c r="BM235" s="174">
        <v>720949.5</v>
      </c>
      <c r="BN235" s="174">
        <v>778187.31</v>
      </c>
      <c r="BO235" s="174">
        <v>746732.44</v>
      </c>
      <c r="BP235" s="174">
        <v>785353.19</v>
      </c>
      <c r="BQ235" s="174">
        <v>766277.81</v>
      </c>
      <c r="BR235" s="174">
        <v>805939.62</v>
      </c>
      <c r="BS235" s="174">
        <v>815846.19</v>
      </c>
      <c r="BT235" s="174">
        <v>756924.75</v>
      </c>
      <c r="BU235" s="174">
        <v>797895.12</v>
      </c>
      <c r="BV235" s="174">
        <v>773035.12</v>
      </c>
      <c r="BW235" s="174">
        <v>804361.94</v>
      </c>
      <c r="BX235" s="174">
        <v>850570.5</v>
      </c>
      <c r="BY235" s="174">
        <v>611172.25</v>
      </c>
      <c r="BZ235" s="174">
        <v>0</v>
      </c>
      <c r="CA235" s="174">
        <v>352189.19</v>
      </c>
      <c r="CB235" s="174">
        <v>846759.19</v>
      </c>
      <c r="CC235" s="174">
        <v>816974.25</v>
      </c>
      <c r="CD235" s="174">
        <v>867635.38</v>
      </c>
      <c r="CE235" s="174">
        <v>871085.19</v>
      </c>
      <c r="CF235" s="174">
        <v>824585.25</v>
      </c>
      <c r="CG235" s="174">
        <v>857998.06</v>
      </c>
      <c r="CH235" s="174">
        <v>858589.12</v>
      </c>
      <c r="CI235" s="174">
        <v>896174.56</v>
      </c>
      <c r="CJ235" s="174">
        <v>929463.25</v>
      </c>
      <c r="CK235" s="174">
        <v>865850.25</v>
      </c>
      <c r="CL235" s="174">
        <v>909253.75</v>
      </c>
      <c r="CM235" s="174">
        <v>863649.38</v>
      </c>
      <c r="CN235" s="174">
        <v>885155.38</v>
      </c>
      <c r="CO235" s="174">
        <v>863525.62</v>
      </c>
      <c r="CP235" s="174">
        <v>907933.62</v>
      </c>
      <c r="CQ235" s="174">
        <v>911516.19</v>
      </c>
      <c r="CR235" s="174">
        <v>868068.5</v>
      </c>
      <c r="CS235" s="174">
        <v>892455.44</v>
      </c>
      <c r="CT235" s="174">
        <v>886210.06</v>
      </c>
      <c r="CU235" s="174">
        <v>922457.56</v>
      </c>
      <c r="CV235" s="174">
        <v>947019.5</v>
      </c>
      <c r="CW235" s="174">
        <v>583471.5</v>
      </c>
      <c r="CX235" s="174">
        <v>572460.38</v>
      </c>
      <c r="CY235" s="174">
        <v>885103.25</v>
      </c>
      <c r="CZ235" s="174">
        <v>902805.69</v>
      </c>
      <c r="DA235" s="174">
        <v>889580.38</v>
      </c>
      <c r="DB235" s="174">
        <v>929946.06</v>
      </c>
      <c r="DC235" s="174">
        <v>940509.62</v>
      </c>
      <c r="DD235" s="174">
        <v>877334.88</v>
      </c>
      <c r="DE235" s="174">
        <v>914216.25</v>
      </c>
      <c r="DF235" s="174">
        <v>911487.81</v>
      </c>
      <c r="DG235" s="174">
        <v>937938.12</v>
      </c>
      <c r="DH235" s="174">
        <v>970706.31</v>
      </c>
      <c r="DI235" s="174">
        <v>875333.94</v>
      </c>
      <c r="DJ235" s="174">
        <v>953698.75</v>
      </c>
      <c r="DK235" s="174">
        <v>903228.5</v>
      </c>
      <c r="DL235" s="174">
        <v>929843.12</v>
      </c>
      <c r="DM235" s="174">
        <v>912270</v>
      </c>
      <c r="DN235" s="174">
        <v>956731</v>
      </c>
      <c r="DO235" s="174">
        <v>957141.06</v>
      </c>
      <c r="DP235" s="174">
        <v>892776.75</v>
      </c>
      <c r="DQ235" s="174">
        <v>940692.69</v>
      </c>
      <c r="DR235" s="174">
        <v>932931.31</v>
      </c>
      <c r="DS235" s="174">
        <v>960173.5</v>
      </c>
      <c r="DT235" s="174">
        <v>993232</v>
      </c>
      <c r="DU235" s="174">
        <v>896587.25</v>
      </c>
      <c r="DV235" s="174">
        <v>758216.62</v>
      </c>
      <c r="DW235" s="174">
        <v>492211.75</v>
      </c>
      <c r="DX235" s="174">
        <v>952106.31</v>
      </c>
      <c r="DY235" s="174">
        <v>926714.75</v>
      </c>
      <c r="DZ235" s="174">
        <v>982993.62</v>
      </c>
      <c r="EA235" s="174">
        <v>979336.25</v>
      </c>
      <c r="EB235" s="174">
        <v>918059.5</v>
      </c>
      <c r="EC235" s="174">
        <v>955649.19</v>
      </c>
      <c r="ED235" s="174">
        <v>944861.88</v>
      </c>
      <c r="EE235" s="174">
        <v>985304.25</v>
      </c>
      <c r="EF235" s="174">
        <v>1016322.88</v>
      </c>
      <c r="EG235" s="174">
        <v>952975.69</v>
      </c>
      <c r="EH235" s="174">
        <v>1003342.19</v>
      </c>
      <c r="EI235" s="174">
        <v>950415.56</v>
      </c>
      <c r="EJ235" s="174">
        <v>977505</v>
      </c>
      <c r="EK235" s="174">
        <v>948547.12</v>
      </c>
      <c r="EL235" s="174">
        <v>1011123.94</v>
      </c>
      <c r="EM235" s="174">
        <v>1002889.75</v>
      </c>
      <c r="EN235" s="174">
        <v>944062.88</v>
      </c>
      <c r="EO235" s="174">
        <v>979288.31</v>
      </c>
      <c r="EP235" s="174">
        <v>971401.5</v>
      </c>
      <c r="EQ235" s="174">
        <v>1015850.81</v>
      </c>
      <c r="ER235" s="174">
        <v>1031783.56</v>
      </c>
      <c r="ES235" s="174">
        <v>934528.25</v>
      </c>
      <c r="ET235" s="174">
        <v>685768.38</v>
      </c>
      <c r="EU235" s="174">
        <v>607181.5</v>
      </c>
      <c r="EV235" s="174">
        <v>995666.69</v>
      </c>
      <c r="EW235" s="174">
        <v>973562.31</v>
      </c>
      <c r="EX235" s="174">
        <v>1021152.5</v>
      </c>
      <c r="EY235" s="174">
        <v>1026508.25</v>
      </c>
      <c r="EZ235" s="174">
        <v>966151.62</v>
      </c>
      <c r="FA235" s="174">
        <v>1000173.56</v>
      </c>
      <c r="FB235" s="174">
        <v>987548.06</v>
      </c>
      <c r="FC235" s="174">
        <v>1027431.25</v>
      </c>
      <c r="FD235" s="174">
        <v>1039416.31</v>
      </c>
      <c r="FE235" s="174">
        <v>941974.94</v>
      </c>
      <c r="FF235" s="174">
        <v>1025464.5</v>
      </c>
      <c r="FG235" s="174">
        <v>985825.06</v>
      </c>
      <c r="FH235" s="174">
        <v>1004817.31</v>
      </c>
      <c r="FI235" s="174">
        <v>982487.19</v>
      </c>
      <c r="FJ235" s="174">
        <v>1047441.31</v>
      </c>
      <c r="FK235" s="174">
        <v>1036563.62</v>
      </c>
      <c r="FL235" s="174">
        <v>977820.94</v>
      </c>
      <c r="FM235" s="174">
        <v>1018755.44</v>
      </c>
      <c r="FN235" s="174">
        <v>995794.81</v>
      </c>
      <c r="FO235" s="174">
        <v>1044387.75</v>
      </c>
      <c r="FP235" s="174">
        <v>1060616</v>
      </c>
      <c r="FQ235" s="174">
        <v>966032.88</v>
      </c>
      <c r="FR235" s="174">
        <v>1055127.25</v>
      </c>
      <c r="FS235" s="174">
        <v>1003151.38</v>
      </c>
      <c r="FT235" s="174">
        <v>1029328.06</v>
      </c>
      <c r="FU235" s="174">
        <v>1010469.81</v>
      </c>
      <c r="FV235" s="174">
        <v>1060744</v>
      </c>
      <c r="FW235" s="174">
        <v>1056024</v>
      </c>
      <c r="FX235" s="174">
        <v>798957.5</v>
      </c>
      <c r="FY235" s="174">
        <v>0</v>
      </c>
      <c r="FZ235" s="174">
        <v>437889.44</v>
      </c>
      <c r="GA235" s="174">
        <v>1071778.75</v>
      </c>
    </row>
    <row r="236" spans="2:183">
      <c r="B236" s="171" t="s">
        <v>8</v>
      </c>
      <c r="C236" s="172" t="s">
        <v>39</v>
      </c>
      <c r="D236" s="81">
        <v>3.4870017353431555</v>
      </c>
      <c r="E236" s="82">
        <v>3.4870012381345439</v>
      </c>
      <c r="F236" s="82">
        <v>3.4870004577303617</v>
      </c>
      <c r="G236" s="82">
        <v>3.4870010153311073</v>
      </c>
      <c r="H236" s="82">
        <v>3.4870005581135759</v>
      </c>
      <c r="I236" s="82">
        <v>3.4869999561140448</v>
      </c>
      <c r="J236" s="82">
        <v>3.4870003052630119</v>
      </c>
      <c r="K236" s="82">
        <v>3.4870002984846695</v>
      </c>
      <c r="L236" s="82">
        <v>3.4870000573435358</v>
      </c>
      <c r="M236" s="82">
        <v>3.4870005145156857</v>
      </c>
      <c r="N236" s="82">
        <v>3.4869995353605381</v>
      </c>
      <c r="O236" s="82">
        <v>3.4870002466786483</v>
      </c>
      <c r="P236" s="82">
        <v>3.9079999311128719</v>
      </c>
      <c r="Q236" s="82">
        <v>3.9080004747101968</v>
      </c>
      <c r="R236" s="82">
        <v>3.9079993295914077</v>
      </c>
      <c r="S236" s="82">
        <v>3.9079992683908258</v>
      </c>
      <c r="T236" s="82">
        <v>3.9079999152626153</v>
      </c>
      <c r="U236" s="82">
        <v>3.9079995075564389</v>
      </c>
      <c r="V236" s="82">
        <v>3.9079998048045952</v>
      </c>
      <c r="W236" s="82">
        <v>3.9079998474436408</v>
      </c>
      <c r="X236" s="82">
        <v>3.9080000458592723</v>
      </c>
      <c r="Y236" s="82">
        <v>3.9079994618973783</v>
      </c>
      <c r="Z236" s="82">
        <v>3.9079991206563784</v>
      </c>
      <c r="AA236" s="82">
        <v>3.9079994882147222</v>
      </c>
      <c r="AB236" s="82">
        <v>4.5499952724014081</v>
      </c>
      <c r="AC236" s="82">
        <v>4.549995214572399</v>
      </c>
      <c r="AD236" s="82">
        <v>4.5499949536456308</v>
      </c>
      <c r="AE236" s="82">
        <v>4.9929986482593565</v>
      </c>
      <c r="AF236" s="82">
        <v>4.9930011190739103</v>
      </c>
      <c r="AG236" s="82">
        <v>4.9929985560691925</v>
      </c>
      <c r="AH236" s="82">
        <v>4.9929982470475665</v>
      </c>
      <c r="AI236" s="82">
        <v>4.9929990163012929</v>
      </c>
      <c r="AJ236" s="82">
        <v>4.9930006756756748</v>
      </c>
      <c r="AK236" s="82">
        <v>4.9930004088923319</v>
      </c>
      <c r="AL236" s="82">
        <v>4.9930004976147089</v>
      </c>
      <c r="AM236" s="82">
        <v>4.9929999854771481</v>
      </c>
      <c r="AN236" s="82">
        <v>5.3289977503849899</v>
      </c>
      <c r="AO236" s="82">
        <v>5.3289980501467431</v>
      </c>
      <c r="AP236" s="82">
        <v>5.3289987126822496</v>
      </c>
      <c r="AQ236" s="82">
        <v>5.3289983931038618</v>
      </c>
      <c r="AR236" s="82">
        <v>5.3289994780382823</v>
      </c>
      <c r="AS236" s="82">
        <v>5.3289975604346864</v>
      </c>
      <c r="AT236" s="82">
        <v>5.3289954334676715</v>
      </c>
      <c r="AU236" s="82">
        <v>5.3289970435965408</v>
      </c>
      <c r="AV236" s="82">
        <v>5.3289980045610035</v>
      </c>
      <c r="AW236" s="82">
        <v>5.3289996784471922</v>
      </c>
      <c r="AX236" s="82">
        <v>5.3289988140096982</v>
      </c>
      <c r="AY236" s="82">
        <v>5.3289994045825093</v>
      </c>
      <c r="AZ236" s="82">
        <v>5.4560020218586969</v>
      </c>
      <c r="BA236" s="82">
        <v>5.4560018679950186</v>
      </c>
      <c r="BB236" s="82">
        <v>5.455999365608025</v>
      </c>
      <c r="BC236" s="82">
        <v>5.4560015797008443</v>
      </c>
      <c r="BD236" s="82">
        <v>5.4560030220963425</v>
      </c>
      <c r="BE236" s="82">
        <v>5.4559990809300389</v>
      </c>
      <c r="BF236" s="82">
        <v>5.4559997734866075</v>
      </c>
      <c r="BG236" s="82">
        <v>5.4560003372160013</v>
      </c>
      <c r="BH236" s="82">
        <v>5.4560005292205336</v>
      </c>
      <c r="BI236" s="82">
        <v>5.4560031632593287</v>
      </c>
      <c r="BJ236" s="82">
        <v>5.4560013012263298</v>
      </c>
      <c r="BK236" s="82">
        <v>5.4560023781739764</v>
      </c>
      <c r="BL236" s="82">
        <v>5.5940039720413202</v>
      </c>
      <c r="BM236" s="82">
        <v>5.5940029019467872</v>
      </c>
      <c r="BN236" s="82">
        <v>5.5940027028775585</v>
      </c>
      <c r="BO236" s="82">
        <v>5.5940050931926599</v>
      </c>
      <c r="BP236" s="82">
        <v>5.5940024360362406</v>
      </c>
      <c r="BQ236" s="82">
        <v>5.5940036647150722</v>
      </c>
      <c r="BR236" s="82">
        <v>5.5940059137098119</v>
      </c>
      <c r="BS236" s="82">
        <v>5.5940030717963838</v>
      </c>
      <c r="BT236" s="82">
        <v>5.5940045081664325</v>
      </c>
      <c r="BU236" s="82">
        <v>5.5940036737383796</v>
      </c>
      <c r="BV236" s="82">
        <v>5.5940018814675447</v>
      </c>
      <c r="BW236" s="82">
        <v>5.5940047291188533</v>
      </c>
      <c r="BX236" s="82">
        <v>5.7400005398729945</v>
      </c>
      <c r="BY236" s="82">
        <v>5.7400000939178781</v>
      </c>
      <c r="BZ236" s="82" t="e">
        <v>#DIV/0!</v>
      </c>
      <c r="CA236" s="82">
        <v>5.7400001629805892</v>
      </c>
      <c r="CB236" s="82">
        <v>5.7400008812424161</v>
      </c>
      <c r="CC236" s="82">
        <v>5.7400003512962829</v>
      </c>
      <c r="CD236" s="82">
        <v>5.7399996030590916</v>
      </c>
      <c r="CE236" s="82">
        <v>5.7400000658948187</v>
      </c>
      <c r="CF236" s="82">
        <v>5.7399994765271867</v>
      </c>
      <c r="CG236" s="82">
        <v>5.7400005351993952</v>
      </c>
      <c r="CH236" s="82">
        <v>5.7399994651691406</v>
      </c>
      <c r="CI236" s="82">
        <v>5.7399989751998364</v>
      </c>
      <c r="CJ236" s="82">
        <v>5.8920015847860538</v>
      </c>
      <c r="CK236" s="82">
        <v>5.8920015515111928</v>
      </c>
      <c r="CL236" s="82">
        <v>5.892002008812856</v>
      </c>
      <c r="CM236" s="82">
        <v>5.8920001364442625</v>
      </c>
      <c r="CN236" s="82">
        <v>5.8920014644212211</v>
      </c>
      <c r="CO236" s="82">
        <v>5.8920007494593643</v>
      </c>
      <c r="CP236" s="82">
        <v>5.8919999221264669</v>
      </c>
      <c r="CQ236" s="82">
        <v>5.8920014349984484</v>
      </c>
      <c r="CR236" s="82">
        <v>5.8920009502477431</v>
      </c>
      <c r="CS236" s="82">
        <v>5.8920006073850093</v>
      </c>
      <c r="CT236" s="82">
        <v>5.8920023259249543</v>
      </c>
      <c r="CU236" s="82">
        <v>5.8920009453184381</v>
      </c>
      <c r="CV236" s="82">
        <v>6.0500057496230806</v>
      </c>
      <c r="CW236" s="82">
        <v>6.0500044068165675</v>
      </c>
      <c r="CX236" s="82">
        <v>6.0500038627588717</v>
      </c>
      <c r="CY236" s="82">
        <v>6.0500023923772028</v>
      </c>
      <c r="CZ236" s="82">
        <v>6.0500032836541031</v>
      </c>
      <c r="DA236" s="82">
        <v>6.0500032644622479</v>
      </c>
      <c r="DB236" s="82">
        <v>6.0500036432242537</v>
      </c>
      <c r="DC236" s="82">
        <v>6.0500052748044464</v>
      </c>
      <c r="DD236" s="82">
        <v>6.0500012412594648</v>
      </c>
      <c r="DE236" s="82">
        <v>6.0500049632717889</v>
      </c>
      <c r="DF236" s="82">
        <v>6.0500065113941428</v>
      </c>
      <c r="DG236" s="82">
        <v>6.0500036766840184</v>
      </c>
      <c r="DH236" s="82">
        <v>6.213991857271802</v>
      </c>
      <c r="DI236" s="82">
        <v>6.2139916941752738</v>
      </c>
      <c r="DJ236" s="82">
        <v>6.2139927415361358</v>
      </c>
      <c r="DK236" s="82">
        <v>6.2139913590269273</v>
      </c>
      <c r="DL236" s="82">
        <v>6.2139919939587136</v>
      </c>
      <c r="DM236" s="82">
        <v>6.2139923301704938</v>
      </c>
      <c r="DN236" s="82">
        <v>6.2139915824478447</v>
      </c>
      <c r="DO236" s="82">
        <v>6.2139911705511919</v>
      </c>
      <c r="DP236" s="82">
        <v>6.2139926360042317</v>
      </c>
      <c r="DQ236" s="82">
        <v>6.2139915974713142</v>
      </c>
      <c r="DR236" s="82">
        <v>6.2139909014613615</v>
      </c>
      <c r="DS236" s="82">
        <v>6.2139912502103316</v>
      </c>
      <c r="DT236" s="82">
        <v>6.3829929437168236</v>
      </c>
      <c r="DU236" s="82">
        <v>6.3829939842665429</v>
      </c>
      <c r="DV236" s="82">
        <v>6.3829932568378691</v>
      </c>
      <c r="DW236" s="82">
        <v>6.3829931399374944</v>
      </c>
      <c r="DX236" s="82">
        <v>6.3829924981396191</v>
      </c>
      <c r="DY236" s="82">
        <v>6.3829923890209042</v>
      </c>
      <c r="DZ236" s="82">
        <v>6.3829925585382004</v>
      </c>
      <c r="EA236" s="82">
        <v>6.3829931108199887</v>
      </c>
      <c r="EB236" s="82">
        <v>6.3829929986303178</v>
      </c>
      <c r="EC236" s="82">
        <v>6.3829946299042195</v>
      </c>
      <c r="ED236" s="82">
        <v>6.3829942983759826</v>
      </c>
      <c r="EE236" s="82">
        <v>6.3829924723381097</v>
      </c>
      <c r="EF236" s="82">
        <v>6.5559912786572232</v>
      </c>
      <c r="EG236" s="82">
        <v>6.5559917996415775</v>
      </c>
      <c r="EH236" s="82">
        <v>6.5559924073130249</v>
      </c>
      <c r="EI236" s="82">
        <v>6.5559925992443349</v>
      </c>
      <c r="EJ236" s="82">
        <v>6.555992246866218</v>
      </c>
      <c r="EK236" s="82">
        <v>6.5559918166486968</v>
      </c>
      <c r="EL236" s="82">
        <v>6.5559910263309753</v>
      </c>
      <c r="EM236" s="82">
        <v>6.5559919070685675</v>
      </c>
      <c r="EN236" s="82">
        <v>6.5559931327768233</v>
      </c>
      <c r="EO236" s="82">
        <v>6.555992783166972</v>
      </c>
      <c r="EP236" s="82">
        <v>6.5559931160153875</v>
      </c>
      <c r="EQ236" s="82">
        <v>6.5559910293643116</v>
      </c>
      <c r="ER236" s="82">
        <v>6.7369904408692021</v>
      </c>
      <c r="ES236" s="82">
        <v>6.7369896046598807</v>
      </c>
      <c r="ET236" s="82">
        <v>6.7369912750073704</v>
      </c>
      <c r="EU236" s="82">
        <v>6.7369918947257466</v>
      </c>
      <c r="EV236" s="82">
        <v>6.7369913594197204</v>
      </c>
      <c r="EW236" s="82">
        <v>6.7369901372901717</v>
      </c>
      <c r="EX236" s="82">
        <v>6.7369898531410399</v>
      </c>
      <c r="EY236" s="82">
        <v>6.7369888231858184</v>
      </c>
      <c r="EZ236" s="82">
        <v>6.7369901313702147</v>
      </c>
      <c r="FA236" s="82">
        <v>6.736990165701199</v>
      </c>
      <c r="FB236" s="82">
        <v>6.7369875704364679</v>
      </c>
      <c r="FC236" s="82">
        <v>6.7369890364969249</v>
      </c>
      <c r="FD236" s="82">
        <v>6.9239951904501797</v>
      </c>
      <c r="FE236" s="82">
        <v>6.9239952956742252</v>
      </c>
      <c r="FF236" s="82">
        <v>6.9239954626172322</v>
      </c>
      <c r="FG236" s="82">
        <v>6.9239985110059141</v>
      </c>
      <c r="FH236" s="82">
        <v>6.9239965959440744</v>
      </c>
      <c r="FI236" s="82">
        <v>6.9239959440711418</v>
      </c>
      <c r="FJ236" s="82">
        <v>6.9239957825710459</v>
      </c>
      <c r="FK236" s="82">
        <v>6.9239951638544879</v>
      </c>
      <c r="FL236" s="82">
        <v>6.9239986687626569</v>
      </c>
      <c r="FM236" s="82">
        <v>6.9239974445063677</v>
      </c>
      <c r="FN236" s="82">
        <v>6.9239938566791164</v>
      </c>
      <c r="FO236" s="82">
        <v>6.9239952663820308</v>
      </c>
      <c r="FP236" s="82">
        <v>7.1189926435053428</v>
      </c>
      <c r="FQ236" s="82">
        <v>7.1189912894810536</v>
      </c>
      <c r="FR236" s="82">
        <v>7.1189925984900109</v>
      </c>
      <c r="FS236" s="82">
        <v>7.1189918530714209</v>
      </c>
      <c r="FT236" s="82">
        <v>7.1189928694437343</v>
      </c>
      <c r="FU236" s="82">
        <v>7.1189926025081025</v>
      </c>
      <c r="FV236" s="82">
        <v>7.1189916913866931</v>
      </c>
      <c r="FW236" s="82">
        <v>7.118990959895914</v>
      </c>
      <c r="FX236" s="82">
        <v>7.118993308324943</v>
      </c>
      <c r="FY236" s="82" t="e">
        <v>#DIV/0!</v>
      </c>
      <c r="FZ236" s="82">
        <v>7.1189959356202248</v>
      </c>
      <c r="GA236" s="82">
        <v>7.1189937695945584</v>
      </c>
    </row>
    <row r="237" spans="2:183">
      <c r="B237" s="96" t="s">
        <v>8</v>
      </c>
      <c r="C237" s="166" t="s">
        <v>40</v>
      </c>
      <c r="D237" s="175">
        <v>1.62</v>
      </c>
      <c r="E237" s="176">
        <v>1.08</v>
      </c>
      <c r="F237" s="176">
        <v>1.62</v>
      </c>
      <c r="G237" s="176">
        <v>1.08</v>
      </c>
      <c r="H237" s="176">
        <v>1.62</v>
      </c>
      <c r="I237" s="176">
        <v>2.17</v>
      </c>
      <c r="J237" s="176">
        <v>1.62</v>
      </c>
      <c r="K237" s="176">
        <v>1.62</v>
      </c>
      <c r="L237" s="176">
        <v>1.08</v>
      </c>
      <c r="M237" s="176">
        <v>1.08</v>
      </c>
      <c r="N237" s="176">
        <v>1.62</v>
      </c>
      <c r="O237" s="176">
        <v>1.62</v>
      </c>
      <c r="P237" s="176">
        <v>1.62</v>
      </c>
      <c r="Q237" s="176">
        <v>0.54</v>
      </c>
      <c r="R237" s="176">
        <v>1.08</v>
      </c>
      <c r="S237" s="176">
        <v>1.08</v>
      </c>
      <c r="T237" s="176">
        <v>1.08</v>
      </c>
      <c r="U237" s="176">
        <v>1.08</v>
      </c>
      <c r="V237" s="176">
        <v>1.08</v>
      </c>
      <c r="W237" s="176">
        <v>1.08</v>
      </c>
      <c r="X237" s="176">
        <v>1.08</v>
      </c>
      <c r="Y237" s="176">
        <v>1.62</v>
      </c>
      <c r="Z237" s="176">
        <v>1.08</v>
      </c>
      <c r="AA237" s="176">
        <v>1.62</v>
      </c>
      <c r="AB237" s="176">
        <v>1.62</v>
      </c>
      <c r="AC237" s="176">
        <v>1.62</v>
      </c>
      <c r="AD237" s="176">
        <v>1.62</v>
      </c>
      <c r="AE237" s="176">
        <v>0.54</v>
      </c>
      <c r="AF237" s="176">
        <v>2.08</v>
      </c>
      <c r="AG237" s="176">
        <v>1.08</v>
      </c>
      <c r="AH237" s="176">
        <v>1.08</v>
      </c>
      <c r="AI237" s="176">
        <v>1.08</v>
      </c>
      <c r="AJ237" s="176">
        <v>1.62</v>
      </c>
      <c r="AK237" s="176">
        <v>1.62</v>
      </c>
      <c r="AL237" s="176">
        <v>1.62</v>
      </c>
      <c r="AM237" s="176">
        <v>1.08</v>
      </c>
      <c r="AN237" s="176">
        <v>1.08</v>
      </c>
      <c r="AO237" s="176">
        <v>1.62</v>
      </c>
      <c r="AP237" s="176">
        <v>1.08</v>
      </c>
      <c r="AQ237" s="176">
        <v>1.08</v>
      </c>
      <c r="AR237" s="176">
        <v>1.08</v>
      </c>
      <c r="AS237" s="176">
        <v>1.08</v>
      </c>
      <c r="AT237" s="176">
        <v>1.62</v>
      </c>
      <c r="AU237" s="176">
        <v>2.08</v>
      </c>
      <c r="AV237" s="176">
        <v>1.08</v>
      </c>
      <c r="AW237" s="176">
        <v>1.62</v>
      </c>
      <c r="AX237" s="176">
        <v>1.08</v>
      </c>
      <c r="AY237" s="176">
        <v>1.08</v>
      </c>
      <c r="AZ237" s="176">
        <v>1.62</v>
      </c>
      <c r="BA237" s="176">
        <v>1.62</v>
      </c>
      <c r="BB237" s="176">
        <v>1.08</v>
      </c>
      <c r="BC237" s="176">
        <v>2.08</v>
      </c>
      <c r="BD237" s="176">
        <v>1.62</v>
      </c>
      <c r="BE237" s="176">
        <v>1.62</v>
      </c>
      <c r="BF237" s="176">
        <v>1.62</v>
      </c>
      <c r="BG237" s="176">
        <v>1.08</v>
      </c>
      <c r="BH237" s="176">
        <v>1.08</v>
      </c>
      <c r="BI237" s="176">
        <v>1.08</v>
      </c>
      <c r="BJ237" s="176">
        <v>1.08</v>
      </c>
      <c r="BK237" s="176">
        <v>1.08</v>
      </c>
      <c r="BL237" s="176">
        <v>1.62</v>
      </c>
      <c r="BM237" s="176">
        <v>1.54</v>
      </c>
      <c r="BN237" s="176">
        <v>1.08</v>
      </c>
      <c r="BO237" s="176">
        <v>1.62</v>
      </c>
      <c r="BP237" s="176">
        <v>1.08</v>
      </c>
      <c r="BQ237" s="176">
        <v>1.08</v>
      </c>
      <c r="BR237" s="176">
        <v>1.62</v>
      </c>
      <c r="BS237" s="176">
        <v>1.08</v>
      </c>
      <c r="BT237" s="176">
        <v>1.08</v>
      </c>
      <c r="BU237" s="176">
        <v>1.08</v>
      </c>
      <c r="BV237" s="176">
        <v>1.08</v>
      </c>
      <c r="BW237" s="176">
        <v>1.08</v>
      </c>
      <c r="BX237" s="176">
        <v>1.08</v>
      </c>
      <c r="BY237" s="176">
        <v>1.08</v>
      </c>
      <c r="BZ237" s="176">
        <v>0</v>
      </c>
      <c r="CA237" s="176">
        <v>1.54</v>
      </c>
      <c r="CB237" s="176">
        <v>1.08</v>
      </c>
      <c r="CC237" s="176">
        <v>1.62</v>
      </c>
      <c r="CD237" s="176">
        <v>1.08</v>
      </c>
      <c r="CE237" s="176">
        <v>1.08</v>
      </c>
      <c r="CF237" s="176">
        <v>1.08</v>
      </c>
      <c r="CG237" s="176">
        <v>1.08</v>
      </c>
      <c r="CH237" s="176">
        <v>1.08</v>
      </c>
      <c r="CI237" s="176">
        <v>2.17</v>
      </c>
      <c r="CJ237" s="176">
        <v>1.08</v>
      </c>
      <c r="CK237" s="176">
        <v>1.08</v>
      </c>
      <c r="CL237" s="176">
        <v>1.62</v>
      </c>
      <c r="CM237" s="176">
        <v>1.08</v>
      </c>
      <c r="CN237" s="176">
        <v>1.08</v>
      </c>
      <c r="CO237" s="176">
        <v>1.62</v>
      </c>
      <c r="CP237" s="176">
        <v>1.62</v>
      </c>
      <c r="CQ237" s="176">
        <v>1.62</v>
      </c>
      <c r="CR237" s="176">
        <v>1.62</v>
      </c>
      <c r="CS237" s="176">
        <v>1.62</v>
      </c>
      <c r="CT237" s="176">
        <v>1.62</v>
      </c>
      <c r="CU237" s="176">
        <v>1.62</v>
      </c>
      <c r="CV237" s="176">
        <v>1.62</v>
      </c>
      <c r="CW237" s="176">
        <v>0.54</v>
      </c>
      <c r="CX237" s="176">
        <v>2.08</v>
      </c>
      <c r="CY237" s="176">
        <v>1.08</v>
      </c>
      <c r="CZ237" s="176">
        <v>1.08</v>
      </c>
      <c r="DA237" s="176">
        <v>1.08</v>
      </c>
      <c r="DB237" s="176">
        <v>1.08</v>
      </c>
      <c r="DC237" s="176">
        <v>1.08</v>
      </c>
      <c r="DD237" s="176">
        <v>1.08</v>
      </c>
      <c r="DE237" s="176">
        <v>1.08</v>
      </c>
      <c r="DF237" s="176">
        <v>1.62</v>
      </c>
      <c r="DG237" s="176">
        <v>1.62</v>
      </c>
      <c r="DH237" s="176">
        <v>1.62</v>
      </c>
      <c r="DI237" s="176">
        <v>1.08</v>
      </c>
      <c r="DJ237" s="176">
        <v>1.08</v>
      </c>
      <c r="DK237" s="176">
        <v>1.08</v>
      </c>
      <c r="DL237" s="176">
        <v>1.08</v>
      </c>
      <c r="DM237" s="176">
        <v>1.08</v>
      </c>
      <c r="DN237" s="176">
        <v>1.08</v>
      </c>
      <c r="DO237" s="176">
        <v>1.08</v>
      </c>
      <c r="DP237" s="176">
        <v>1.62</v>
      </c>
      <c r="DQ237" s="176">
        <v>1.62</v>
      </c>
      <c r="DR237" s="176">
        <v>1.08</v>
      </c>
      <c r="DS237" s="176">
        <v>1.08</v>
      </c>
      <c r="DT237" s="176">
        <v>1.08</v>
      </c>
      <c r="DU237" s="176">
        <v>1.08</v>
      </c>
      <c r="DV237" s="176">
        <v>1.08</v>
      </c>
      <c r="DW237" s="176">
        <v>1.54</v>
      </c>
      <c r="DX237" s="176">
        <v>1.62</v>
      </c>
      <c r="DY237" s="176">
        <v>1.62</v>
      </c>
      <c r="DZ237" s="176">
        <v>1.08</v>
      </c>
      <c r="EA237" s="176">
        <v>1.62</v>
      </c>
      <c r="EB237" s="176">
        <v>1.62</v>
      </c>
      <c r="EC237" s="176">
        <v>1.62</v>
      </c>
      <c r="ED237" s="176">
        <v>1.08</v>
      </c>
      <c r="EE237" s="176">
        <v>1.62</v>
      </c>
      <c r="EF237" s="176">
        <v>1.08</v>
      </c>
      <c r="EG237" s="176">
        <v>1.62</v>
      </c>
      <c r="EH237" s="176">
        <v>1.08</v>
      </c>
      <c r="EI237" s="176">
        <v>1.08</v>
      </c>
      <c r="EJ237" s="176">
        <v>1.62</v>
      </c>
      <c r="EK237" s="176">
        <v>1.08</v>
      </c>
      <c r="EL237" s="176">
        <v>1.08</v>
      </c>
      <c r="EM237" s="176">
        <v>2.17</v>
      </c>
      <c r="EN237" s="176">
        <v>1.08</v>
      </c>
      <c r="EO237" s="176">
        <v>1.62</v>
      </c>
      <c r="EP237" s="176">
        <v>1.08</v>
      </c>
      <c r="EQ237" s="176">
        <v>1.62</v>
      </c>
      <c r="ER237" s="176">
        <v>1.08</v>
      </c>
      <c r="ES237" s="176">
        <v>1.62</v>
      </c>
      <c r="ET237" s="176">
        <v>1.08</v>
      </c>
      <c r="EU237" s="176">
        <v>2.08</v>
      </c>
      <c r="EV237" s="176">
        <v>1.62</v>
      </c>
      <c r="EW237" s="176">
        <v>1.08</v>
      </c>
      <c r="EX237" s="176">
        <v>1.08</v>
      </c>
      <c r="EY237" s="176">
        <v>1.62</v>
      </c>
      <c r="EZ237" s="176">
        <v>1.08</v>
      </c>
      <c r="FA237" s="176">
        <v>1.08</v>
      </c>
      <c r="FB237" s="176">
        <v>1.08</v>
      </c>
      <c r="FC237" s="176">
        <v>2.62</v>
      </c>
      <c r="FD237" s="176">
        <v>1.08</v>
      </c>
      <c r="FE237" s="176">
        <v>1.08</v>
      </c>
      <c r="FF237" s="176">
        <v>1.08</v>
      </c>
      <c r="FG237" s="176">
        <v>1.08</v>
      </c>
      <c r="FH237" s="176">
        <v>1.62</v>
      </c>
      <c r="FI237" s="176">
        <v>1.62</v>
      </c>
      <c r="FJ237" s="176">
        <v>1.62</v>
      </c>
      <c r="FK237" s="176">
        <v>2.17</v>
      </c>
      <c r="FL237" s="176">
        <v>1.08</v>
      </c>
      <c r="FM237" s="176">
        <v>1.08</v>
      </c>
      <c r="FN237" s="176">
        <v>1.08</v>
      </c>
      <c r="FO237" s="176">
        <v>1.62</v>
      </c>
      <c r="FP237" s="176">
        <v>1.08</v>
      </c>
      <c r="FQ237" s="176">
        <v>1.62</v>
      </c>
      <c r="FR237" s="176">
        <v>1.08</v>
      </c>
      <c r="FS237" s="176">
        <v>1.08</v>
      </c>
      <c r="FT237" s="176">
        <v>1.62</v>
      </c>
      <c r="FU237" s="176">
        <v>1.62</v>
      </c>
      <c r="FV237" s="176">
        <v>1.54</v>
      </c>
      <c r="FW237" s="176">
        <v>1.62</v>
      </c>
      <c r="FX237" s="176">
        <v>1.08</v>
      </c>
      <c r="FY237" s="176">
        <v>0</v>
      </c>
      <c r="FZ237" s="176">
        <v>1.54</v>
      </c>
      <c r="GA237" s="176">
        <v>1.08</v>
      </c>
    </row>
    <row r="238" spans="2:183">
      <c r="B238" s="96" t="s">
        <v>8</v>
      </c>
      <c r="C238" s="166" t="s">
        <v>41</v>
      </c>
      <c r="D238" s="175">
        <v>720</v>
      </c>
      <c r="E238" s="176">
        <v>651</v>
      </c>
      <c r="F238" s="176">
        <v>720</v>
      </c>
      <c r="G238" s="176">
        <v>697</v>
      </c>
      <c r="H238" s="176">
        <v>720</v>
      </c>
      <c r="I238" s="176">
        <v>697</v>
      </c>
      <c r="J238" s="176">
        <v>720</v>
      </c>
      <c r="K238" s="176">
        <v>720</v>
      </c>
      <c r="L238" s="176">
        <v>697</v>
      </c>
      <c r="M238" s="176">
        <v>720</v>
      </c>
      <c r="N238" s="176">
        <v>697</v>
      </c>
      <c r="O238" s="176">
        <v>720</v>
      </c>
      <c r="P238" s="176">
        <v>720</v>
      </c>
      <c r="Q238" s="176">
        <v>651</v>
      </c>
      <c r="R238" s="176">
        <v>720</v>
      </c>
      <c r="S238" s="176">
        <v>697</v>
      </c>
      <c r="T238" s="176">
        <v>720</v>
      </c>
      <c r="U238" s="176">
        <v>697</v>
      </c>
      <c r="V238" s="176">
        <v>720</v>
      </c>
      <c r="W238" s="176">
        <v>720</v>
      </c>
      <c r="X238" s="176">
        <v>697</v>
      </c>
      <c r="Y238" s="176">
        <v>720</v>
      </c>
      <c r="Z238" s="176">
        <v>697</v>
      </c>
      <c r="AA238" s="176">
        <v>720</v>
      </c>
      <c r="AB238" s="176">
        <v>720</v>
      </c>
      <c r="AC238" s="176">
        <v>651</v>
      </c>
      <c r="AD238" s="176">
        <v>720</v>
      </c>
      <c r="AE238" s="176">
        <v>233</v>
      </c>
      <c r="AF238" s="176">
        <v>697</v>
      </c>
      <c r="AG238" s="176">
        <v>697</v>
      </c>
      <c r="AH238" s="176">
        <v>720</v>
      </c>
      <c r="AI238" s="176">
        <v>720</v>
      </c>
      <c r="AJ238" s="176">
        <v>697</v>
      </c>
      <c r="AK238" s="176">
        <v>720</v>
      </c>
      <c r="AL238" s="176">
        <v>697</v>
      </c>
      <c r="AM238" s="176">
        <v>720</v>
      </c>
      <c r="AN238" s="176">
        <v>720</v>
      </c>
      <c r="AO238" s="176">
        <v>674</v>
      </c>
      <c r="AP238" s="176">
        <v>720</v>
      </c>
      <c r="AQ238" s="176">
        <v>697</v>
      </c>
      <c r="AR238" s="176">
        <v>720</v>
      </c>
      <c r="AS238" s="176">
        <v>697</v>
      </c>
      <c r="AT238" s="176">
        <v>720</v>
      </c>
      <c r="AU238" s="176">
        <v>720</v>
      </c>
      <c r="AV238" s="176">
        <v>697</v>
      </c>
      <c r="AW238" s="176">
        <v>720</v>
      </c>
      <c r="AX238" s="176">
        <v>697</v>
      </c>
      <c r="AY238" s="176">
        <v>720</v>
      </c>
      <c r="AZ238" s="176">
        <v>720</v>
      </c>
      <c r="BA238" s="176">
        <v>651</v>
      </c>
      <c r="BB238" s="176">
        <v>395</v>
      </c>
      <c r="BC238" s="176">
        <v>535</v>
      </c>
      <c r="BD238" s="176">
        <v>720</v>
      </c>
      <c r="BE238" s="176">
        <v>697</v>
      </c>
      <c r="BF238" s="176">
        <v>720</v>
      </c>
      <c r="BG238" s="176">
        <v>720</v>
      </c>
      <c r="BH238" s="176">
        <v>697</v>
      </c>
      <c r="BI238" s="176">
        <v>720</v>
      </c>
      <c r="BJ238" s="176">
        <v>697</v>
      </c>
      <c r="BK238" s="176">
        <v>720</v>
      </c>
      <c r="BL238" s="176">
        <v>720</v>
      </c>
      <c r="BM238" s="176">
        <v>651</v>
      </c>
      <c r="BN238" s="176">
        <v>720</v>
      </c>
      <c r="BO238" s="176">
        <v>697</v>
      </c>
      <c r="BP238" s="176">
        <v>720</v>
      </c>
      <c r="BQ238" s="176">
        <v>697</v>
      </c>
      <c r="BR238" s="176">
        <v>720</v>
      </c>
      <c r="BS238" s="176">
        <v>720</v>
      </c>
      <c r="BT238" s="176">
        <v>697</v>
      </c>
      <c r="BU238" s="176">
        <v>720</v>
      </c>
      <c r="BV238" s="176">
        <v>697</v>
      </c>
      <c r="BW238" s="176">
        <v>720</v>
      </c>
      <c r="BX238" s="176">
        <v>720</v>
      </c>
      <c r="BY238" s="176">
        <v>511</v>
      </c>
      <c r="BZ238" s="176">
        <v>0</v>
      </c>
      <c r="CA238" s="176">
        <v>302</v>
      </c>
      <c r="CB238" s="176">
        <v>720</v>
      </c>
      <c r="CC238" s="176">
        <v>697</v>
      </c>
      <c r="CD238" s="176">
        <v>720</v>
      </c>
      <c r="CE238" s="176">
        <v>720</v>
      </c>
      <c r="CF238" s="176">
        <v>697</v>
      </c>
      <c r="CG238" s="176">
        <v>720</v>
      </c>
      <c r="CH238" s="176">
        <v>697</v>
      </c>
      <c r="CI238" s="176">
        <v>720</v>
      </c>
      <c r="CJ238" s="176">
        <v>720</v>
      </c>
      <c r="CK238" s="176">
        <v>674</v>
      </c>
      <c r="CL238" s="176">
        <v>720</v>
      </c>
      <c r="CM238" s="176">
        <v>697</v>
      </c>
      <c r="CN238" s="176">
        <v>720</v>
      </c>
      <c r="CO238" s="176">
        <v>697</v>
      </c>
      <c r="CP238" s="176">
        <v>720</v>
      </c>
      <c r="CQ238" s="176">
        <v>720</v>
      </c>
      <c r="CR238" s="176">
        <v>697</v>
      </c>
      <c r="CS238" s="176">
        <v>720</v>
      </c>
      <c r="CT238" s="176">
        <v>697</v>
      </c>
      <c r="CU238" s="176">
        <v>720</v>
      </c>
      <c r="CV238" s="176">
        <v>720</v>
      </c>
      <c r="CW238" s="176">
        <v>442</v>
      </c>
      <c r="CX238" s="176">
        <v>442</v>
      </c>
      <c r="CY238" s="176">
        <v>697</v>
      </c>
      <c r="CZ238" s="176">
        <v>720</v>
      </c>
      <c r="DA238" s="176">
        <v>697</v>
      </c>
      <c r="DB238" s="176">
        <v>720</v>
      </c>
      <c r="DC238" s="176">
        <v>720</v>
      </c>
      <c r="DD238" s="176">
        <v>697</v>
      </c>
      <c r="DE238" s="176">
        <v>720</v>
      </c>
      <c r="DF238" s="176">
        <v>697</v>
      </c>
      <c r="DG238" s="176">
        <v>720</v>
      </c>
      <c r="DH238" s="176">
        <v>720</v>
      </c>
      <c r="DI238" s="176">
        <v>651</v>
      </c>
      <c r="DJ238" s="176">
        <v>720</v>
      </c>
      <c r="DK238" s="176">
        <v>697</v>
      </c>
      <c r="DL238" s="176">
        <v>720</v>
      </c>
      <c r="DM238" s="176">
        <v>697</v>
      </c>
      <c r="DN238" s="176">
        <v>720</v>
      </c>
      <c r="DO238" s="176">
        <v>720</v>
      </c>
      <c r="DP238" s="176">
        <v>697</v>
      </c>
      <c r="DQ238" s="176">
        <v>720</v>
      </c>
      <c r="DR238" s="176">
        <v>697</v>
      </c>
      <c r="DS238" s="176">
        <v>720</v>
      </c>
      <c r="DT238" s="176">
        <v>720</v>
      </c>
      <c r="DU238" s="176">
        <v>651</v>
      </c>
      <c r="DV238" s="176">
        <v>558</v>
      </c>
      <c r="DW238" s="176">
        <v>372</v>
      </c>
      <c r="DX238" s="176">
        <v>720</v>
      </c>
      <c r="DY238" s="176">
        <v>697</v>
      </c>
      <c r="DZ238" s="176">
        <v>720</v>
      </c>
      <c r="EA238" s="176">
        <v>720</v>
      </c>
      <c r="EB238" s="176">
        <v>697</v>
      </c>
      <c r="EC238" s="176">
        <v>720</v>
      </c>
      <c r="ED238" s="176">
        <v>697</v>
      </c>
      <c r="EE238" s="176">
        <v>720</v>
      </c>
      <c r="EF238" s="176">
        <v>720</v>
      </c>
      <c r="EG238" s="176">
        <v>674</v>
      </c>
      <c r="EH238" s="176">
        <v>720</v>
      </c>
      <c r="EI238" s="176">
        <v>697</v>
      </c>
      <c r="EJ238" s="176">
        <v>720</v>
      </c>
      <c r="EK238" s="176">
        <v>697</v>
      </c>
      <c r="EL238" s="176">
        <v>720</v>
      </c>
      <c r="EM238" s="176">
        <v>720</v>
      </c>
      <c r="EN238" s="176">
        <v>697</v>
      </c>
      <c r="EO238" s="176">
        <v>720</v>
      </c>
      <c r="EP238" s="176">
        <v>697</v>
      </c>
      <c r="EQ238" s="176">
        <v>720</v>
      </c>
      <c r="ER238" s="176">
        <v>720</v>
      </c>
      <c r="ES238" s="176">
        <v>651</v>
      </c>
      <c r="ET238" s="176">
        <v>488</v>
      </c>
      <c r="EU238" s="176">
        <v>442</v>
      </c>
      <c r="EV238" s="176">
        <v>720</v>
      </c>
      <c r="EW238" s="176">
        <v>697</v>
      </c>
      <c r="EX238" s="176">
        <v>720</v>
      </c>
      <c r="EY238" s="176">
        <v>720</v>
      </c>
      <c r="EZ238" s="176">
        <v>697</v>
      </c>
      <c r="FA238" s="176">
        <v>720</v>
      </c>
      <c r="FB238" s="176">
        <v>697</v>
      </c>
      <c r="FC238" s="176">
        <v>720</v>
      </c>
      <c r="FD238" s="176">
        <v>720</v>
      </c>
      <c r="FE238" s="176">
        <v>651</v>
      </c>
      <c r="FF238" s="176">
        <v>720</v>
      </c>
      <c r="FG238" s="176">
        <v>697</v>
      </c>
      <c r="FH238" s="176">
        <v>720</v>
      </c>
      <c r="FI238" s="176">
        <v>697</v>
      </c>
      <c r="FJ238" s="176">
        <v>720</v>
      </c>
      <c r="FK238" s="176">
        <v>720</v>
      </c>
      <c r="FL238" s="176">
        <v>697</v>
      </c>
      <c r="FM238" s="176">
        <v>720</v>
      </c>
      <c r="FN238" s="176">
        <v>697</v>
      </c>
      <c r="FO238" s="176">
        <v>720</v>
      </c>
      <c r="FP238" s="176">
        <v>720</v>
      </c>
      <c r="FQ238" s="176">
        <v>651</v>
      </c>
      <c r="FR238" s="176">
        <v>720</v>
      </c>
      <c r="FS238" s="176">
        <v>697</v>
      </c>
      <c r="FT238" s="176">
        <v>720</v>
      </c>
      <c r="FU238" s="176">
        <v>697</v>
      </c>
      <c r="FV238" s="176">
        <v>720</v>
      </c>
      <c r="FW238" s="176">
        <v>720</v>
      </c>
      <c r="FX238" s="176">
        <v>558</v>
      </c>
      <c r="FY238" s="176">
        <v>0</v>
      </c>
      <c r="FZ238" s="176">
        <v>302</v>
      </c>
      <c r="GA238" s="176">
        <v>720</v>
      </c>
    </row>
    <row r="239" spans="2:183">
      <c r="B239" s="96" t="s">
        <v>8</v>
      </c>
      <c r="C239" s="166" t="s">
        <v>272</v>
      </c>
      <c r="D239" s="88">
        <v>2323.75</v>
      </c>
      <c r="E239" s="89">
        <v>1549.17</v>
      </c>
      <c r="F239" s="89">
        <v>2323.75</v>
      </c>
      <c r="G239" s="89">
        <v>1549.17</v>
      </c>
      <c r="H239" s="89">
        <v>2323.75</v>
      </c>
      <c r="I239" s="89">
        <v>3098.33</v>
      </c>
      <c r="J239" s="89">
        <v>2323.75</v>
      </c>
      <c r="K239" s="89">
        <v>2323.75</v>
      </c>
      <c r="L239" s="89">
        <v>1549.17</v>
      </c>
      <c r="M239" s="89">
        <v>1549.17</v>
      </c>
      <c r="N239" s="89">
        <v>2323.75</v>
      </c>
      <c r="O239" s="89">
        <v>2323.75</v>
      </c>
      <c r="P239" s="89">
        <v>2323.75</v>
      </c>
      <c r="Q239" s="89">
        <v>774.58</v>
      </c>
      <c r="R239" s="89">
        <v>1549.17</v>
      </c>
      <c r="S239" s="89">
        <v>1549.17</v>
      </c>
      <c r="T239" s="89">
        <v>1549.17</v>
      </c>
      <c r="U239" s="89">
        <v>1549.17</v>
      </c>
      <c r="V239" s="89">
        <v>1549.17</v>
      </c>
      <c r="W239" s="89">
        <v>1549.17</v>
      </c>
      <c r="X239" s="89">
        <v>1549.17</v>
      </c>
      <c r="Y239" s="89">
        <v>2323.75</v>
      </c>
      <c r="Z239" s="89">
        <v>1549.17</v>
      </c>
      <c r="AA239" s="89">
        <v>2323.75</v>
      </c>
      <c r="AB239" s="89">
        <v>2323.75</v>
      </c>
      <c r="AC239" s="89">
        <v>2323.75</v>
      </c>
      <c r="AD239" s="89">
        <v>2323.75</v>
      </c>
      <c r="AE239" s="89">
        <v>774.58</v>
      </c>
      <c r="AF239" s="89">
        <v>2979.17</v>
      </c>
      <c r="AG239" s="89">
        <v>1549.17</v>
      </c>
      <c r="AH239" s="89">
        <v>1549.17</v>
      </c>
      <c r="AI239" s="89">
        <v>1549.17</v>
      </c>
      <c r="AJ239" s="89">
        <v>2323.75</v>
      </c>
      <c r="AK239" s="89">
        <v>2323.75</v>
      </c>
      <c r="AL239" s="89">
        <v>2323.75</v>
      </c>
      <c r="AM239" s="89">
        <v>1549.17</v>
      </c>
      <c r="AN239" s="89">
        <v>1549.17</v>
      </c>
      <c r="AO239" s="89">
        <v>2323.75</v>
      </c>
      <c r="AP239" s="89">
        <v>1549.17</v>
      </c>
      <c r="AQ239" s="89">
        <v>1549.17</v>
      </c>
      <c r="AR239" s="89">
        <v>1549.17</v>
      </c>
      <c r="AS239" s="89">
        <v>1549.17</v>
      </c>
      <c r="AT239" s="89">
        <v>2323.75</v>
      </c>
      <c r="AU239" s="89">
        <v>2979.17</v>
      </c>
      <c r="AV239" s="89">
        <v>1549.17</v>
      </c>
      <c r="AW239" s="89">
        <v>2323.75</v>
      </c>
      <c r="AX239" s="89">
        <v>1549.17</v>
      </c>
      <c r="AY239" s="89">
        <v>1549.17</v>
      </c>
      <c r="AZ239" s="89">
        <v>2323.75</v>
      </c>
      <c r="BA239" s="89">
        <v>2323.75</v>
      </c>
      <c r="BB239" s="89">
        <v>1549.17</v>
      </c>
      <c r="BC239" s="89">
        <v>2979.17</v>
      </c>
      <c r="BD239" s="89">
        <v>2323.75</v>
      </c>
      <c r="BE239" s="89">
        <v>2323.75</v>
      </c>
      <c r="BF239" s="89">
        <v>2323.75</v>
      </c>
      <c r="BG239" s="89">
        <v>1549.17</v>
      </c>
      <c r="BH239" s="89">
        <v>1549.17</v>
      </c>
      <c r="BI239" s="89">
        <v>1549.17</v>
      </c>
      <c r="BJ239" s="89">
        <v>1549.17</v>
      </c>
      <c r="BK239" s="89">
        <v>1549.17</v>
      </c>
      <c r="BL239" s="89">
        <v>2323.75</v>
      </c>
      <c r="BM239" s="89">
        <v>2204.58</v>
      </c>
      <c r="BN239" s="89">
        <v>1549.17</v>
      </c>
      <c r="BO239" s="89">
        <v>2323.75</v>
      </c>
      <c r="BP239" s="89">
        <v>1549.17</v>
      </c>
      <c r="BQ239" s="89">
        <v>1549.17</v>
      </c>
      <c r="BR239" s="89">
        <v>2323.75</v>
      </c>
      <c r="BS239" s="89">
        <v>1549.17</v>
      </c>
      <c r="BT239" s="89">
        <v>1549.17</v>
      </c>
      <c r="BU239" s="89">
        <v>1549.17</v>
      </c>
      <c r="BV239" s="89">
        <v>1549.17</v>
      </c>
      <c r="BW239" s="89">
        <v>1549.17</v>
      </c>
      <c r="BX239" s="89">
        <v>1549.17</v>
      </c>
      <c r="BY239" s="89">
        <v>1549.17</v>
      </c>
      <c r="BZ239" s="89">
        <v>0</v>
      </c>
      <c r="CA239" s="89">
        <v>2204.58</v>
      </c>
      <c r="CB239" s="89">
        <v>1549.17</v>
      </c>
      <c r="CC239" s="89">
        <v>2323.75</v>
      </c>
      <c r="CD239" s="89">
        <v>1549.17</v>
      </c>
      <c r="CE239" s="89">
        <v>1549.17</v>
      </c>
      <c r="CF239" s="89">
        <v>1549.17</v>
      </c>
      <c r="CG239" s="89">
        <v>1549.17</v>
      </c>
      <c r="CH239" s="89">
        <v>1549.17</v>
      </c>
      <c r="CI239" s="89">
        <v>3098.33</v>
      </c>
      <c r="CJ239" s="89">
        <v>1549.17</v>
      </c>
      <c r="CK239" s="89">
        <v>1549.17</v>
      </c>
      <c r="CL239" s="89">
        <v>2323.75</v>
      </c>
      <c r="CM239" s="89">
        <v>1549.17</v>
      </c>
      <c r="CN239" s="89">
        <v>1549.17</v>
      </c>
      <c r="CO239" s="89">
        <v>2323.75</v>
      </c>
      <c r="CP239" s="89">
        <v>2323.75</v>
      </c>
      <c r="CQ239" s="89">
        <v>2323.75</v>
      </c>
      <c r="CR239" s="89">
        <v>2323.75</v>
      </c>
      <c r="CS239" s="89">
        <v>2323.75</v>
      </c>
      <c r="CT239" s="89">
        <v>2323.75</v>
      </c>
      <c r="CU239" s="89">
        <v>2323.75</v>
      </c>
      <c r="CV239" s="89">
        <v>2323.75</v>
      </c>
      <c r="CW239" s="89">
        <v>774.58</v>
      </c>
      <c r="CX239" s="89">
        <v>2979.17</v>
      </c>
      <c r="CY239" s="89">
        <v>1549.17</v>
      </c>
      <c r="CZ239" s="89">
        <v>1549.17</v>
      </c>
      <c r="DA239" s="89">
        <v>1549.17</v>
      </c>
      <c r="DB239" s="89">
        <v>1549.17</v>
      </c>
      <c r="DC239" s="89">
        <v>1549.17</v>
      </c>
      <c r="DD239" s="89">
        <v>1549.17</v>
      </c>
      <c r="DE239" s="89">
        <v>1549.17</v>
      </c>
      <c r="DF239" s="89">
        <v>2323.75</v>
      </c>
      <c r="DG239" s="89">
        <v>2323.75</v>
      </c>
      <c r="DH239" s="89">
        <v>2323.75</v>
      </c>
      <c r="DI239" s="89">
        <v>1549.17</v>
      </c>
      <c r="DJ239" s="89">
        <v>1549.17</v>
      </c>
      <c r="DK239" s="89">
        <v>1549.17</v>
      </c>
      <c r="DL239" s="89">
        <v>1549.17</v>
      </c>
      <c r="DM239" s="89">
        <v>1549.17</v>
      </c>
      <c r="DN239" s="89">
        <v>1549.17</v>
      </c>
      <c r="DO239" s="89">
        <v>1549.17</v>
      </c>
      <c r="DP239" s="89">
        <v>2323.75</v>
      </c>
      <c r="DQ239" s="89">
        <v>2323.75</v>
      </c>
      <c r="DR239" s="89">
        <v>1549.17</v>
      </c>
      <c r="DS239" s="89">
        <v>1549.17</v>
      </c>
      <c r="DT239" s="89">
        <v>1549.17</v>
      </c>
      <c r="DU239" s="89">
        <v>1549.17</v>
      </c>
      <c r="DV239" s="89">
        <v>1549.17</v>
      </c>
      <c r="DW239" s="89">
        <v>2204.58</v>
      </c>
      <c r="DX239" s="89">
        <v>2323.75</v>
      </c>
      <c r="DY239" s="89">
        <v>2323.75</v>
      </c>
      <c r="DZ239" s="89">
        <v>1549.17</v>
      </c>
      <c r="EA239" s="89">
        <v>2323.75</v>
      </c>
      <c r="EB239" s="89">
        <v>2323.75</v>
      </c>
      <c r="EC239" s="89">
        <v>2323.75</v>
      </c>
      <c r="ED239" s="89">
        <v>1549.17</v>
      </c>
      <c r="EE239" s="89">
        <v>2323.75</v>
      </c>
      <c r="EF239" s="89">
        <v>1549.17</v>
      </c>
      <c r="EG239" s="89">
        <v>2323.75</v>
      </c>
      <c r="EH239" s="89">
        <v>1549.17</v>
      </c>
      <c r="EI239" s="89">
        <v>1549.17</v>
      </c>
      <c r="EJ239" s="89">
        <v>2323.75</v>
      </c>
      <c r="EK239" s="89">
        <v>1549.17</v>
      </c>
      <c r="EL239" s="89">
        <v>1549.17</v>
      </c>
      <c r="EM239" s="89">
        <v>3098.33</v>
      </c>
      <c r="EN239" s="89">
        <v>1549.17</v>
      </c>
      <c r="EO239" s="89">
        <v>2323.75</v>
      </c>
      <c r="EP239" s="89">
        <v>1549.17</v>
      </c>
      <c r="EQ239" s="89">
        <v>2323.75</v>
      </c>
      <c r="ER239" s="89">
        <v>1549.17</v>
      </c>
      <c r="ES239" s="89">
        <v>2323.75</v>
      </c>
      <c r="ET239" s="89">
        <v>1549.17</v>
      </c>
      <c r="EU239" s="89">
        <v>2979.17</v>
      </c>
      <c r="EV239" s="89">
        <v>2323.75</v>
      </c>
      <c r="EW239" s="89">
        <v>1549.17</v>
      </c>
      <c r="EX239" s="89">
        <v>1549.17</v>
      </c>
      <c r="EY239" s="89">
        <v>2323.75</v>
      </c>
      <c r="EZ239" s="89">
        <v>1549.17</v>
      </c>
      <c r="FA239" s="89">
        <v>1549.17</v>
      </c>
      <c r="FB239" s="89">
        <v>1549.17</v>
      </c>
      <c r="FC239" s="89">
        <v>3753.75</v>
      </c>
      <c r="FD239" s="89">
        <v>1549.17</v>
      </c>
      <c r="FE239" s="89">
        <v>1549.17</v>
      </c>
      <c r="FF239" s="89">
        <v>1549.17</v>
      </c>
      <c r="FG239" s="89">
        <v>1549.17</v>
      </c>
      <c r="FH239" s="89">
        <v>2323.75</v>
      </c>
      <c r="FI239" s="89">
        <v>2323.75</v>
      </c>
      <c r="FJ239" s="89">
        <v>2323.75</v>
      </c>
      <c r="FK239" s="89">
        <v>3098.33</v>
      </c>
      <c r="FL239" s="89">
        <v>1549.17</v>
      </c>
      <c r="FM239" s="89">
        <v>1549.17</v>
      </c>
      <c r="FN239" s="89">
        <v>1549.17</v>
      </c>
      <c r="FO239" s="89">
        <v>2323.75</v>
      </c>
      <c r="FP239" s="89">
        <v>1549.17</v>
      </c>
      <c r="FQ239" s="89">
        <v>2323.75</v>
      </c>
      <c r="FR239" s="89">
        <v>1549.17</v>
      </c>
      <c r="FS239" s="89">
        <v>1549.17</v>
      </c>
      <c r="FT239" s="89">
        <v>2323.75</v>
      </c>
      <c r="FU239" s="89">
        <v>2323.75</v>
      </c>
      <c r="FV239" s="89">
        <v>2204.58</v>
      </c>
      <c r="FW239" s="89">
        <v>2323.75</v>
      </c>
      <c r="FX239" s="89">
        <v>1549.17</v>
      </c>
      <c r="FY239" s="89">
        <v>0</v>
      </c>
      <c r="FZ239" s="89">
        <v>2204.58</v>
      </c>
      <c r="GA239" s="89">
        <v>1549.17</v>
      </c>
    </row>
    <row r="240" spans="2:183">
      <c r="B240" s="171" t="s">
        <v>8</v>
      </c>
      <c r="C240" s="177" t="s">
        <v>96</v>
      </c>
      <c r="D240" s="83">
        <v>0.91520303936223224</v>
      </c>
      <c r="E240" s="84">
        <v>0.91797372789706078</v>
      </c>
      <c r="F240" s="84">
        <v>0.88443572496263079</v>
      </c>
      <c r="G240" s="84">
        <v>0.88547316815821819</v>
      </c>
      <c r="H240" s="84">
        <v>0.89275037369207777</v>
      </c>
      <c r="I240" s="84">
        <v>0.8796057414544074</v>
      </c>
      <c r="J240" s="84">
        <v>0.89772047832585944</v>
      </c>
      <c r="K240" s="84">
        <v>0.89724090682610858</v>
      </c>
      <c r="L240" s="84">
        <v>0.86839806730961011</v>
      </c>
      <c r="M240" s="84">
        <v>0.88366342800199305</v>
      </c>
      <c r="N240" s="84">
        <v>0.87234206818459636</v>
      </c>
      <c r="O240" s="84">
        <v>0.88368834080717484</v>
      </c>
      <c r="P240" s="84">
        <v>0.90411684105630297</v>
      </c>
      <c r="Q240" s="84">
        <v>0.89965764983846863</v>
      </c>
      <c r="R240" s="84">
        <v>0.87327478824115601</v>
      </c>
      <c r="S240" s="84">
        <v>0.87939342859532521</v>
      </c>
      <c r="T240" s="84">
        <v>0.8820004982561036</v>
      </c>
      <c r="U240" s="84">
        <v>0.88632241959454683</v>
      </c>
      <c r="V240" s="84">
        <v>0.89341056302939714</v>
      </c>
      <c r="W240" s="84">
        <v>0.89816268061783755</v>
      </c>
      <c r="X240" s="84">
        <v>0.86420327991198675</v>
      </c>
      <c r="Y240" s="84">
        <v>0.87965246636771299</v>
      </c>
      <c r="Z240" s="84">
        <v>0.86334772342711552</v>
      </c>
      <c r="AA240" s="84">
        <v>0.87620827105132038</v>
      </c>
      <c r="AB240" s="84">
        <v>0.88266691579471845</v>
      </c>
      <c r="AC240" s="84">
        <v>0.89245245327987988</v>
      </c>
      <c r="AD240" s="84">
        <v>0.86393871449925264</v>
      </c>
      <c r="AE240" s="84">
        <v>0.86851171115687364</v>
      </c>
      <c r="AF240" s="84">
        <v>0.86812154589496304</v>
      </c>
      <c r="AG240" s="84">
        <v>0.8694853664970309</v>
      </c>
      <c r="AH240" s="84">
        <v>0.89179745889387141</v>
      </c>
      <c r="AI240" s="84">
        <v>0.88639760837070258</v>
      </c>
      <c r="AJ240" s="84">
        <v>0.85697190393164813</v>
      </c>
      <c r="AK240" s="84">
        <v>0.86821748878923766</v>
      </c>
      <c r="AL240" s="84">
        <v>0.86444132766307891</v>
      </c>
      <c r="AM240" s="84">
        <v>0.85771051320378677</v>
      </c>
      <c r="AN240" s="84">
        <v>0.87763452914798201</v>
      </c>
      <c r="AO240" s="84">
        <v>0.88348445130470654</v>
      </c>
      <c r="AP240" s="84">
        <v>0.86118584952665667</v>
      </c>
      <c r="AQ240" s="84">
        <v>0.85681749457958833</v>
      </c>
      <c r="AR240" s="84">
        <v>0.87105754857997009</v>
      </c>
      <c r="AS240" s="84">
        <v>0.87028971054680215</v>
      </c>
      <c r="AT240" s="84">
        <v>0.88243024414549076</v>
      </c>
      <c r="AU240" s="84">
        <v>0.89744643746885899</v>
      </c>
      <c r="AV240" s="84">
        <v>0.85764101112390712</v>
      </c>
      <c r="AW240" s="84">
        <v>0.8522421524663677</v>
      </c>
      <c r="AX240" s="84">
        <v>0.85711344583770288</v>
      </c>
      <c r="AY240" s="84">
        <v>0.84727827603388139</v>
      </c>
      <c r="AZ240" s="84">
        <v>0.88100398604882912</v>
      </c>
      <c r="BA240" s="84">
        <v>0.88501305339147085</v>
      </c>
      <c r="BB240" s="84">
        <v>0.85897712436850771</v>
      </c>
      <c r="BC240" s="84">
        <v>0.84895855161141609</v>
      </c>
      <c r="BD240" s="84">
        <v>0.8532075236671649</v>
      </c>
      <c r="BE240" s="84">
        <v>0.86803147377292822</v>
      </c>
      <c r="BF240" s="84">
        <v>0.87987045341305437</v>
      </c>
      <c r="BG240" s="84">
        <v>0.88653462879920275</v>
      </c>
      <c r="BH240" s="84">
        <v>0.85098854153933257</v>
      </c>
      <c r="BI240" s="84">
        <v>0.85057299451918289</v>
      </c>
      <c r="BJ240" s="84">
        <v>0.8504288076381159</v>
      </c>
      <c r="BK240" s="84">
        <v>0.84328599900348777</v>
      </c>
      <c r="BL240" s="84">
        <v>0.88749377179870459</v>
      </c>
      <c r="BM240" s="84">
        <v>0.8877614983502442</v>
      </c>
      <c r="BN240" s="84">
        <v>0.86641131041355257</v>
      </c>
      <c r="BO240" s="84">
        <v>0.85882468748190521</v>
      </c>
      <c r="BP240" s="84">
        <v>0.87438963627304434</v>
      </c>
      <c r="BQ240" s="84">
        <v>0.88130424432706478</v>
      </c>
      <c r="BR240" s="84">
        <v>0.89730941704035871</v>
      </c>
      <c r="BS240" s="84">
        <v>0.9083395615346288</v>
      </c>
      <c r="BT240" s="84">
        <v>0.8705470594669017</v>
      </c>
      <c r="BU240" s="84">
        <v>0.88835326357747879</v>
      </c>
      <c r="BV240" s="84">
        <v>0.88907618171407243</v>
      </c>
      <c r="BW240" s="84">
        <v>0.89555306427503734</v>
      </c>
      <c r="BX240" s="84">
        <v>0.92291355256601892</v>
      </c>
      <c r="BY240" s="84">
        <v>0.9343852289979202</v>
      </c>
      <c r="BZ240" s="84" t="e">
        <v>#DIV/0!</v>
      </c>
      <c r="CA240" s="84">
        <v>0.91107118462863423</v>
      </c>
      <c r="CB240" s="84">
        <v>0.91877802690582955</v>
      </c>
      <c r="CC240" s="84">
        <v>0.91571179494438049</v>
      </c>
      <c r="CD240" s="84">
        <v>0.94142999501743896</v>
      </c>
      <c r="CE240" s="84">
        <v>0.94517314399601393</v>
      </c>
      <c r="CF240" s="84">
        <v>0.92424278297122198</v>
      </c>
      <c r="CG240" s="84">
        <v>0.93097284504235178</v>
      </c>
      <c r="CH240" s="84">
        <v>0.9623562867124319</v>
      </c>
      <c r="CI240" s="84">
        <v>0.97239661185849524</v>
      </c>
      <c r="CJ240" s="84">
        <v>0.98249875435974088</v>
      </c>
      <c r="CK240" s="84">
        <v>0.97772152067171425</v>
      </c>
      <c r="CL240" s="84">
        <v>0.96113602391629294</v>
      </c>
      <c r="CM240" s="84">
        <v>0.94305511770496231</v>
      </c>
      <c r="CN240" s="84">
        <v>0.93566268061783753</v>
      </c>
      <c r="CO240" s="84">
        <v>0.94291988084745004</v>
      </c>
      <c r="CP240" s="84">
        <v>0.95974090682610858</v>
      </c>
      <c r="CQ240" s="84">
        <v>0.96352765321375189</v>
      </c>
      <c r="CR240" s="84">
        <v>0.94788040995682976</v>
      </c>
      <c r="CS240" s="84">
        <v>0.9433794220229198</v>
      </c>
      <c r="CT240" s="84">
        <v>0.96768971440703599</v>
      </c>
      <c r="CU240" s="84">
        <v>0.97509342301943203</v>
      </c>
      <c r="CV240" s="84">
        <v>0.97491280518186352</v>
      </c>
      <c r="CW240" s="84">
        <v>0.97844591441267781</v>
      </c>
      <c r="CX240" s="84">
        <v>0.9599810279406692</v>
      </c>
      <c r="CY240" s="84">
        <v>0.94124080781826014</v>
      </c>
      <c r="CZ240" s="84">
        <v>0.92939711011459891</v>
      </c>
      <c r="DA240" s="84">
        <v>0.94600176284010273</v>
      </c>
      <c r="DB240" s="84">
        <v>0.95733682112605878</v>
      </c>
      <c r="DC240" s="84">
        <v>0.96821126058794216</v>
      </c>
      <c r="DD240" s="84">
        <v>0.93297990748306325</v>
      </c>
      <c r="DE240" s="84">
        <v>0.94114349775784756</v>
      </c>
      <c r="DF240" s="84">
        <v>0.96929814515765844</v>
      </c>
      <c r="DG240" s="84">
        <v>0.96556427503736919</v>
      </c>
      <c r="DH240" s="84">
        <v>0.97292600896860981</v>
      </c>
      <c r="DI240" s="84">
        <v>0.97032506044512412</v>
      </c>
      <c r="DJ240" s="84">
        <v>0.95587942202291976</v>
      </c>
      <c r="DK240" s="84">
        <v>0.93516737330390975</v>
      </c>
      <c r="DL240" s="84">
        <v>0.93196935724962626</v>
      </c>
      <c r="DM240" s="84">
        <v>0.94452844027253247</v>
      </c>
      <c r="DN240" s="84">
        <v>0.95891878425510713</v>
      </c>
      <c r="DO240" s="84">
        <v>0.95932984554060785</v>
      </c>
      <c r="DP240" s="84">
        <v>0.92434585121372181</v>
      </c>
      <c r="DQ240" s="84">
        <v>0.94284379671150975</v>
      </c>
      <c r="DR240" s="84">
        <v>0.96592056925581127</v>
      </c>
      <c r="DS240" s="84">
        <v>0.96236920777279522</v>
      </c>
      <c r="DT240" s="84">
        <v>0.96914549078226209</v>
      </c>
      <c r="DU240" s="84">
        <v>0.96756972715312073</v>
      </c>
      <c r="DV240" s="84">
        <v>0.95461851262516673</v>
      </c>
      <c r="DW240" s="84">
        <v>0.92956507063985727</v>
      </c>
      <c r="DX240" s="84">
        <v>0.92901718983557546</v>
      </c>
      <c r="DY240" s="84">
        <v>0.93408007411648897</v>
      </c>
      <c r="DZ240" s="84">
        <v>0.95915545590433482</v>
      </c>
      <c r="EA240" s="84">
        <v>0.95558669656203288</v>
      </c>
      <c r="EB240" s="84">
        <v>0.92535594572511271</v>
      </c>
      <c r="EC240" s="84">
        <v>0.93247384155455904</v>
      </c>
      <c r="ED240" s="84">
        <v>0.95237114861256766</v>
      </c>
      <c r="EE240" s="84">
        <v>0.96141006477329349</v>
      </c>
      <c r="EF240" s="84">
        <v>0.96550822122571001</v>
      </c>
      <c r="EG240" s="84">
        <v>0.96711620603850912</v>
      </c>
      <c r="EH240" s="84">
        <v>0.9531763826606876</v>
      </c>
      <c r="EI240" s="84">
        <v>0.93269026127349119</v>
      </c>
      <c r="EJ240" s="84">
        <v>0.92863104135525665</v>
      </c>
      <c r="EK240" s="84">
        <v>0.93085677889224161</v>
      </c>
      <c r="EL240" s="84">
        <v>0.96056925759840561</v>
      </c>
      <c r="EM240" s="84">
        <v>0.95274663677130045</v>
      </c>
      <c r="EN240" s="84">
        <v>0.92645598368407855</v>
      </c>
      <c r="EO240" s="84">
        <v>0.93032511210762336</v>
      </c>
      <c r="EP240" s="84">
        <v>0.95328473727892116</v>
      </c>
      <c r="EQ240" s="84">
        <v>0.96505979073243642</v>
      </c>
      <c r="ER240" s="84">
        <v>0.95386148480318889</v>
      </c>
      <c r="ES240" s="84">
        <v>0.95552203233383615</v>
      </c>
      <c r="ET240" s="84">
        <v>0.9353772145850181</v>
      </c>
      <c r="EU240" s="84">
        <v>0.91437716859769091</v>
      </c>
      <c r="EV240" s="84">
        <v>0.92047209765819626</v>
      </c>
      <c r="EW240" s="84">
        <v>0.92973718241534831</v>
      </c>
      <c r="EX240" s="84">
        <v>0.9440333831589437</v>
      </c>
      <c r="EY240" s="84">
        <v>0.94898480318883904</v>
      </c>
      <c r="EZ240" s="84">
        <v>0.92266008711260949</v>
      </c>
      <c r="FA240" s="84">
        <v>0.92463876432486303</v>
      </c>
      <c r="FB240" s="84">
        <v>0.94309372004297731</v>
      </c>
      <c r="FC240" s="84">
        <v>0.94983806676631788</v>
      </c>
      <c r="FD240" s="84">
        <v>0.9349651220727454</v>
      </c>
      <c r="FE240" s="84">
        <v>0.93712329427648389</v>
      </c>
      <c r="FF240" s="84">
        <v>0.92241529646238163</v>
      </c>
      <c r="FG240" s="84">
        <v>0.91602061364849996</v>
      </c>
      <c r="FH240" s="84">
        <v>0.90384280019930241</v>
      </c>
      <c r="FI240" s="84">
        <v>0.91291943048683988</v>
      </c>
      <c r="FJ240" s="84">
        <v>0.94218360737419038</v>
      </c>
      <c r="FK240" s="84">
        <v>0.93239910313901342</v>
      </c>
      <c r="FL240" s="84">
        <v>0.90858322985762174</v>
      </c>
      <c r="FM240" s="84">
        <v>0.91638016940707523</v>
      </c>
      <c r="FN240" s="84">
        <v>0.92528504609762541</v>
      </c>
      <c r="FO240" s="84">
        <v>0.93943697060288989</v>
      </c>
      <c r="FP240" s="84">
        <v>0.92790234180368714</v>
      </c>
      <c r="FQ240" s="84">
        <v>0.93473304264567103</v>
      </c>
      <c r="FR240" s="84">
        <v>0.92310039860488291</v>
      </c>
      <c r="FS240" s="84">
        <v>0.90658877572684982</v>
      </c>
      <c r="FT240" s="84">
        <v>0.90052939711011459</v>
      </c>
      <c r="FU240" s="84">
        <v>0.91320264297340947</v>
      </c>
      <c r="FV240" s="84">
        <v>0.92801444942700551</v>
      </c>
      <c r="FW240" s="84">
        <v>0.92388515196811161</v>
      </c>
      <c r="FX240" s="84">
        <v>0.90191587508237303</v>
      </c>
      <c r="FY240" s="84" t="e">
        <v>#DIV/0!</v>
      </c>
      <c r="FZ240" s="84">
        <v>0.91334303447866239</v>
      </c>
      <c r="GA240" s="84">
        <v>0.93766816143497755</v>
      </c>
    </row>
    <row r="241" spans="2:183" s="41" customFormat="1">
      <c r="B241" s="96" t="s">
        <v>8</v>
      </c>
      <c r="C241" s="166" t="s">
        <v>42</v>
      </c>
      <c r="D241" s="178">
        <v>54491.95</v>
      </c>
      <c r="E241" s="179">
        <v>36111.08</v>
      </c>
      <c r="F241" s="179">
        <v>53701.86</v>
      </c>
      <c r="G241" s="179">
        <v>35444.94</v>
      </c>
      <c r="H241" s="179">
        <v>53353.3</v>
      </c>
      <c r="I241" s="179">
        <v>70611.02</v>
      </c>
      <c r="J241" s="179">
        <v>52749.13</v>
      </c>
      <c r="K241" s="179">
        <v>52632.94</v>
      </c>
      <c r="L241" s="179">
        <v>35026.660000000003</v>
      </c>
      <c r="M241" s="179">
        <v>35011.17</v>
      </c>
      <c r="N241" s="179">
        <v>52493.52</v>
      </c>
      <c r="O241" s="179">
        <v>52493.52</v>
      </c>
      <c r="P241" s="179">
        <v>52470.27</v>
      </c>
      <c r="Q241" s="179">
        <v>17451.37</v>
      </c>
      <c r="R241" s="179">
        <v>34685.85</v>
      </c>
      <c r="S241" s="179">
        <v>34391.5</v>
      </c>
      <c r="T241" s="179">
        <v>34143.629999999997</v>
      </c>
      <c r="U241" s="179">
        <v>33988.71</v>
      </c>
      <c r="V241" s="179">
        <v>33973.230000000003</v>
      </c>
      <c r="W241" s="179">
        <v>33957.730000000003</v>
      </c>
      <c r="X241" s="179">
        <v>33942.25</v>
      </c>
      <c r="Y241" s="179">
        <v>50890.13</v>
      </c>
      <c r="Z241" s="179">
        <v>33926.75</v>
      </c>
      <c r="AA241" s="179">
        <v>50866.89</v>
      </c>
      <c r="AB241" s="179">
        <v>50890.13</v>
      </c>
      <c r="AC241" s="179">
        <v>50797.17</v>
      </c>
      <c r="AD241" s="179">
        <v>50564.800000000003</v>
      </c>
      <c r="AE241" s="179">
        <v>16746.490000000002</v>
      </c>
      <c r="AF241" s="179">
        <v>64201.04</v>
      </c>
      <c r="AG241" s="179">
        <v>33431.019999999997</v>
      </c>
      <c r="AH241" s="179">
        <v>33446.519999999997</v>
      </c>
      <c r="AI241" s="179">
        <v>33477.49</v>
      </c>
      <c r="AJ241" s="179">
        <v>50262.720000000001</v>
      </c>
      <c r="AK241" s="179">
        <v>50332.43</v>
      </c>
      <c r="AL241" s="179">
        <v>50402.13</v>
      </c>
      <c r="AM241" s="179">
        <v>33632.410000000003</v>
      </c>
      <c r="AN241" s="179">
        <v>33647.9</v>
      </c>
      <c r="AO241" s="179">
        <v>51982.29</v>
      </c>
      <c r="AP241" s="179">
        <v>34499.94</v>
      </c>
      <c r="AQ241" s="179">
        <v>34298.550000000003</v>
      </c>
      <c r="AR241" s="179">
        <v>34190.11</v>
      </c>
      <c r="AS241" s="179">
        <v>34236.589999999997</v>
      </c>
      <c r="AT241" s="179">
        <v>51401.35</v>
      </c>
      <c r="AU241" s="179">
        <v>65988.53</v>
      </c>
      <c r="AV241" s="179">
        <v>34360.519999999997</v>
      </c>
      <c r="AW241" s="179">
        <v>51587.25</v>
      </c>
      <c r="AX241" s="179">
        <v>34453.46</v>
      </c>
      <c r="AY241" s="179">
        <v>34484.449999999997</v>
      </c>
      <c r="AZ241" s="179">
        <v>51749.91</v>
      </c>
      <c r="BA241" s="179">
        <v>53306.82</v>
      </c>
      <c r="BB241" s="179">
        <v>35382.959999999999</v>
      </c>
      <c r="BC241" s="179">
        <v>67656.87</v>
      </c>
      <c r="BD241" s="179">
        <v>52609.7</v>
      </c>
      <c r="BE241" s="179">
        <v>52702.65</v>
      </c>
      <c r="BF241" s="179">
        <v>52749.13</v>
      </c>
      <c r="BG241" s="179">
        <v>35197.07</v>
      </c>
      <c r="BH241" s="179">
        <v>35243.54</v>
      </c>
      <c r="BI241" s="179">
        <v>35305.51</v>
      </c>
      <c r="BJ241" s="179">
        <v>35351.980000000003</v>
      </c>
      <c r="BK241" s="179">
        <v>35398.46</v>
      </c>
      <c r="BL241" s="179">
        <v>53144.160000000003</v>
      </c>
      <c r="BM241" s="179">
        <v>51939.98</v>
      </c>
      <c r="BN241" s="179">
        <v>36343.449999999997</v>
      </c>
      <c r="BO241" s="179">
        <v>54189.86</v>
      </c>
      <c r="BP241" s="179">
        <v>36018.129999999997</v>
      </c>
      <c r="BQ241" s="179">
        <v>36095.58</v>
      </c>
      <c r="BR241" s="179">
        <v>54189.86</v>
      </c>
      <c r="BS241" s="179">
        <v>36173.040000000001</v>
      </c>
      <c r="BT241" s="179">
        <v>36219.519999999997</v>
      </c>
      <c r="BU241" s="179">
        <v>36281.49</v>
      </c>
      <c r="BV241" s="179">
        <v>36343.449999999997</v>
      </c>
      <c r="BW241" s="179">
        <v>36389.93</v>
      </c>
      <c r="BX241" s="179">
        <v>36405.42</v>
      </c>
      <c r="BY241" s="179">
        <v>37520.81</v>
      </c>
      <c r="BZ241" s="179">
        <v>0</v>
      </c>
      <c r="CA241" s="179">
        <v>52865.91</v>
      </c>
      <c r="CB241" s="179">
        <v>37040.57</v>
      </c>
      <c r="CC241" s="179">
        <v>55653.8</v>
      </c>
      <c r="CD241" s="179">
        <v>37149.019999999997</v>
      </c>
      <c r="CE241" s="179">
        <v>37180</v>
      </c>
      <c r="CF241" s="179">
        <v>37241.96</v>
      </c>
      <c r="CG241" s="179">
        <v>37303.93</v>
      </c>
      <c r="CH241" s="179">
        <v>37365.9</v>
      </c>
      <c r="CI241" s="179">
        <v>74824.740000000005</v>
      </c>
      <c r="CJ241" s="179">
        <v>37443.360000000001</v>
      </c>
      <c r="CK241" s="179">
        <v>38574.25</v>
      </c>
      <c r="CL241" s="179">
        <v>57629</v>
      </c>
      <c r="CM241" s="179">
        <v>38202.449999999997</v>
      </c>
      <c r="CN241" s="179">
        <v>38094.01</v>
      </c>
      <c r="CO241" s="179">
        <v>57257.2</v>
      </c>
      <c r="CP241" s="179">
        <v>57303.68</v>
      </c>
      <c r="CQ241" s="179">
        <v>57373.39</v>
      </c>
      <c r="CR241" s="179">
        <v>57466.34</v>
      </c>
      <c r="CS241" s="179">
        <v>57559.29</v>
      </c>
      <c r="CT241" s="179">
        <v>57652.23</v>
      </c>
      <c r="CU241" s="179">
        <v>57721.96</v>
      </c>
      <c r="CV241" s="179">
        <v>57745.18</v>
      </c>
      <c r="CW241" s="179">
        <v>19837.080000000002</v>
      </c>
      <c r="CX241" s="179">
        <v>75968.75</v>
      </c>
      <c r="CY241" s="179">
        <v>39271.379999999997</v>
      </c>
      <c r="CZ241" s="179">
        <v>39147.449999999997</v>
      </c>
      <c r="DA241" s="179">
        <v>39224.9</v>
      </c>
      <c r="DB241" s="179">
        <v>39255.879999999997</v>
      </c>
      <c r="DC241" s="179">
        <v>39302.36</v>
      </c>
      <c r="DD241" s="179">
        <v>39364.32</v>
      </c>
      <c r="DE241" s="179">
        <v>39410.800000000003</v>
      </c>
      <c r="DF241" s="179">
        <v>59232.39</v>
      </c>
      <c r="DG241" s="179">
        <v>59325.34</v>
      </c>
      <c r="DH241" s="179">
        <v>59371.81</v>
      </c>
      <c r="DI241" s="179">
        <v>40789.56</v>
      </c>
      <c r="DJ241" s="179">
        <v>40619.15</v>
      </c>
      <c r="DK241" s="179">
        <v>40386.79</v>
      </c>
      <c r="DL241" s="179">
        <v>40278.339999999997</v>
      </c>
      <c r="DM241" s="179">
        <v>40355.800000000003</v>
      </c>
      <c r="DN241" s="179">
        <v>40402.28</v>
      </c>
      <c r="DO241" s="179">
        <v>40448.74</v>
      </c>
      <c r="DP241" s="179">
        <v>60789.29</v>
      </c>
      <c r="DQ241" s="179">
        <v>60859.02</v>
      </c>
      <c r="DR241" s="179">
        <v>40650.129999999997</v>
      </c>
      <c r="DS241" s="179">
        <v>40712.1</v>
      </c>
      <c r="DT241" s="179">
        <v>40743.08</v>
      </c>
      <c r="DU241" s="179">
        <v>41982.43</v>
      </c>
      <c r="DV241" s="179">
        <v>41812.019999999997</v>
      </c>
      <c r="DW241" s="179">
        <v>59148.97</v>
      </c>
      <c r="DX241" s="179">
        <v>62183.55</v>
      </c>
      <c r="DY241" s="179">
        <v>62299.75</v>
      </c>
      <c r="DZ241" s="179">
        <v>41579.64</v>
      </c>
      <c r="EA241" s="179">
        <v>62439.16</v>
      </c>
      <c r="EB241" s="179">
        <v>62532.13</v>
      </c>
      <c r="EC241" s="179">
        <v>62625.06</v>
      </c>
      <c r="ED241" s="179">
        <v>41827.5</v>
      </c>
      <c r="EE241" s="179">
        <v>62834.2</v>
      </c>
      <c r="EF241" s="179">
        <v>41935.94</v>
      </c>
      <c r="EG241" s="179">
        <v>64809.41</v>
      </c>
      <c r="EH241" s="179">
        <v>43035.85</v>
      </c>
      <c r="EI241" s="179">
        <v>42787.99</v>
      </c>
      <c r="EJ241" s="179">
        <v>63996.08</v>
      </c>
      <c r="EK241" s="179">
        <v>42757</v>
      </c>
      <c r="EL241" s="179">
        <v>42803.48</v>
      </c>
      <c r="EM241" s="179">
        <v>85699.92</v>
      </c>
      <c r="EN241" s="179">
        <v>42927.4</v>
      </c>
      <c r="EO241" s="179">
        <v>64484.06</v>
      </c>
      <c r="EP241" s="179">
        <v>43051.35</v>
      </c>
      <c r="EQ241" s="179">
        <v>64669.96</v>
      </c>
      <c r="ER241" s="179">
        <v>43144.3</v>
      </c>
      <c r="ES241" s="179">
        <v>66668.38</v>
      </c>
      <c r="ET241" s="179">
        <v>44259.7</v>
      </c>
      <c r="EU241" s="179">
        <v>84608.34</v>
      </c>
      <c r="EV241" s="179">
        <v>65808.62</v>
      </c>
      <c r="EW241" s="179">
        <v>43949.86</v>
      </c>
      <c r="EX241" s="179">
        <v>43980.84</v>
      </c>
      <c r="EY241" s="179">
        <v>66040.98</v>
      </c>
      <c r="EZ241" s="179">
        <v>44089.29</v>
      </c>
      <c r="FA241" s="179">
        <v>44151.25</v>
      </c>
      <c r="FB241" s="179">
        <v>44228.72</v>
      </c>
      <c r="FC241" s="179">
        <v>107319.72</v>
      </c>
      <c r="FD241" s="179">
        <v>44321.66</v>
      </c>
      <c r="FE241" s="179">
        <v>45669.43</v>
      </c>
      <c r="FF241" s="179">
        <v>45468.04</v>
      </c>
      <c r="FG241" s="179">
        <v>45204.68</v>
      </c>
      <c r="FH241" s="179">
        <v>67597.89</v>
      </c>
      <c r="FI241" s="179">
        <v>67714.080000000002</v>
      </c>
      <c r="FJ241" s="179">
        <v>67783.8</v>
      </c>
      <c r="FK241" s="179">
        <v>90471.33</v>
      </c>
      <c r="FL241" s="179">
        <v>45297.64</v>
      </c>
      <c r="FM241" s="179">
        <v>45359.6</v>
      </c>
      <c r="FN241" s="179">
        <v>45452.56</v>
      </c>
      <c r="FO241" s="179">
        <v>68248.53</v>
      </c>
      <c r="FP241" s="179">
        <v>45530</v>
      </c>
      <c r="FQ241" s="179">
        <v>70386.38</v>
      </c>
      <c r="FR241" s="179">
        <v>46722.86</v>
      </c>
      <c r="FS241" s="179">
        <v>46444.02</v>
      </c>
      <c r="FT241" s="179">
        <v>69456.89</v>
      </c>
      <c r="FU241" s="179">
        <v>69596.31</v>
      </c>
      <c r="FV241" s="179">
        <v>66093.41</v>
      </c>
      <c r="FW241" s="179">
        <v>69735.73</v>
      </c>
      <c r="FX241" s="179">
        <v>46552.46</v>
      </c>
      <c r="FY241" s="179">
        <v>0</v>
      </c>
      <c r="FZ241" s="179">
        <v>66446.149999999994</v>
      </c>
      <c r="GA241" s="179">
        <v>46753.86</v>
      </c>
    </row>
    <row r="242" spans="2:183">
      <c r="B242" s="96" t="s">
        <v>8</v>
      </c>
      <c r="C242" s="166" t="s">
        <v>319</v>
      </c>
      <c r="D242" s="178">
        <v>0</v>
      </c>
      <c r="E242" s="179">
        <v>0</v>
      </c>
      <c r="F242" s="179">
        <v>0</v>
      </c>
      <c r="G242" s="179">
        <v>0</v>
      </c>
      <c r="H242" s="179">
        <v>0</v>
      </c>
      <c r="I242" s="179">
        <v>0</v>
      </c>
      <c r="J242" s="179">
        <v>0</v>
      </c>
      <c r="K242" s="179">
        <v>0</v>
      </c>
      <c r="L242" s="179">
        <v>0</v>
      </c>
      <c r="M242" s="179">
        <v>0</v>
      </c>
      <c r="N242" s="179">
        <v>0</v>
      </c>
      <c r="O242" s="179">
        <v>0</v>
      </c>
      <c r="P242" s="179">
        <v>0</v>
      </c>
      <c r="Q242" s="179">
        <v>0</v>
      </c>
      <c r="R242" s="179">
        <v>0</v>
      </c>
      <c r="S242" s="179">
        <v>0</v>
      </c>
      <c r="T242" s="179">
        <v>0</v>
      </c>
      <c r="U242" s="179">
        <v>0</v>
      </c>
      <c r="V242" s="179">
        <v>0</v>
      </c>
      <c r="W242" s="179">
        <v>0</v>
      </c>
      <c r="X242" s="179">
        <v>0</v>
      </c>
      <c r="Y242" s="179">
        <v>0</v>
      </c>
      <c r="Z242" s="179">
        <v>0</v>
      </c>
      <c r="AA242" s="179">
        <v>0</v>
      </c>
      <c r="AB242" s="179">
        <v>0</v>
      </c>
      <c r="AC242" s="179">
        <v>0</v>
      </c>
      <c r="AD242" s="179">
        <v>0</v>
      </c>
      <c r="AE242" s="179">
        <v>0</v>
      </c>
      <c r="AF242" s="179">
        <v>0</v>
      </c>
      <c r="AG242" s="179">
        <v>0</v>
      </c>
      <c r="AH242" s="179">
        <v>0</v>
      </c>
      <c r="AI242" s="179">
        <v>0</v>
      </c>
      <c r="AJ242" s="179">
        <v>0</v>
      </c>
      <c r="AK242" s="179">
        <v>0</v>
      </c>
      <c r="AL242" s="179">
        <v>0</v>
      </c>
      <c r="AM242" s="179">
        <v>0</v>
      </c>
      <c r="AN242" s="179">
        <v>0</v>
      </c>
      <c r="AO242" s="179">
        <v>0</v>
      </c>
      <c r="AP242" s="179">
        <v>0</v>
      </c>
      <c r="AQ242" s="179">
        <v>0</v>
      </c>
      <c r="AR242" s="179">
        <v>0</v>
      </c>
      <c r="AS242" s="179">
        <v>0</v>
      </c>
      <c r="AT242" s="179">
        <v>0</v>
      </c>
      <c r="AU242" s="179">
        <v>0</v>
      </c>
      <c r="AV242" s="179">
        <v>0</v>
      </c>
      <c r="AW242" s="179">
        <v>0</v>
      </c>
      <c r="AX242" s="179">
        <v>0</v>
      </c>
      <c r="AY242" s="179">
        <v>0</v>
      </c>
      <c r="AZ242" s="179">
        <v>0</v>
      </c>
      <c r="BA242" s="179">
        <v>0</v>
      </c>
      <c r="BB242" s="179">
        <v>0</v>
      </c>
      <c r="BC242" s="179">
        <v>0</v>
      </c>
      <c r="BD242" s="179">
        <v>0</v>
      </c>
      <c r="BE242" s="179">
        <v>0</v>
      </c>
      <c r="BF242" s="179">
        <v>0</v>
      </c>
      <c r="BG242" s="179">
        <v>0</v>
      </c>
      <c r="BH242" s="179">
        <v>0</v>
      </c>
      <c r="BI242" s="179">
        <v>0</v>
      </c>
      <c r="BJ242" s="179">
        <v>0</v>
      </c>
      <c r="BK242" s="179">
        <v>0</v>
      </c>
      <c r="BL242" s="179">
        <v>0</v>
      </c>
      <c r="BM242" s="179">
        <v>0</v>
      </c>
      <c r="BN242" s="179">
        <v>0</v>
      </c>
      <c r="BO242" s="179">
        <v>0</v>
      </c>
      <c r="BP242" s="179">
        <v>0</v>
      </c>
      <c r="BQ242" s="179">
        <v>0</v>
      </c>
      <c r="BR242" s="179">
        <v>0</v>
      </c>
      <c r="BS242" s="179">
        <v>0</v>
      </c>
      <c r="BT242" s="179">
        <v>0</v>
      </c>
      <c r="BU242" s="179">
        <v>0</v>
      </c>
      <c r="BV242" s="179">
        <v>0</v>
      </c>
      <c r="BW242" s="179">
        <v>0</v>
      </c>
      <c r="BX242" s="179">
        <v>0</v>
      </c>
      <c r="BY242" s="179">
        <v>0</v>
      </c>
      <c r="BZ242" s="179">
        <v>0</v>
      </c>
      <c r="CA242" s="179">
        <v>0</v>
      </c>
      <c r="CB242" s="179">
        <v>0</v>
      </c>
      <c r="CC242" s="179">
        <v>0</v>
      </c>
      <c r="CD242" s="179">
        <v>0</v>
      </c>
      <c r="CE242" s="179">
        <v>0</v>
      </c>
      <c r="CF242" s="179">
        <v>0</v>
      </c>
      <c r="CG242" s="179">
        <v>0</v>
      </c>
      <c r="CH242" s="179">
        <v>0</v>
      </c>
      <c r="CI242" s="179">
        <v>0</v>
      </c>
      <c r="CJ242" s="179">
        <v>0</v>
      </c>
      <c r="CK242" s="179">
        <v>0</v>
      </c>
      <c r="CL242" s="179">
        <v>0</v>
      </c>
      <c r="CM242" s="179">
        <v>0</v>
      </c>
      <c r="CN242" s="179">
        <v>0</v>
      </c>
      <c r="CO242" s="179">
        <v>0</v>
      </c>
      <c r="CP242" s="179">
        <v>0</v>
      </c>
      <c r="CQ242" s="179">
        <v>0</v>
      </c>
      <c r="CR242" s="179">
        <v>0</v>
      </c>
      <c r="CS242" s="179">
        <v>0</v>
      </c>
      <c r="CT242" s="179">
        <v>0</v>
      </c>
      <c r="CU242" s="179">
        <v>0</v>
      </c>
      <c r="CV242" s="179">
        <v>0</v>
      </c>
      <c r="CW242" s="179">
        <v>0</v>
      </c>
      <c r="CX242" s="179">
        <v>0</v>
      </c>
      <c r="CY242" s="179">
        <v>0</v>
      </c>
      <c r="CZ242" s="179">
        <v>0</v>
      </c>
      <c r="DA242" s="179">
        <v>0</v>
      </c>
      <c r="DB242" s="179">
        <v>0</v>
      </c>
      <c r="DC242" s="179">
        <v>0</v>
      </c>
      <c r="DD242" s="179">
        <v>0</v>
      </c>
      <c r="DE242" s="179">
        <v>0</v>
      </c>
      <c r="DF242" s="179">
        <v>0</v>
      </c>
      <c r="DG242" s="179">
        <v>0</v>
      </c>
      <c r="DH242" s="179">
        <v>0</v>
      </c>
      <c r="DI242" s="179">
        <v>0</v>
      </c>
      <c r="DJ242" s="179">
        <v>0</v>
      </c>
      <c r="DK242" s="179">
        <v>0</v>
      </c>
      <c r="DL242" s="179">
        <v>0</v>
      </c>
      <c r="DM242" s="179">
        <v>0</v>
      </c>
      <c r="DN242" s="179">
        <v>0</v>
      </c>
      <c r="DO242" s="179">
        <v>0</v>
      </c>
      <c r="DP242" s="179">
        <v>0</v>
      </c>
      <c r="DQ242" s="179">
        <v>0</v>
      </c>
      <c r="DR242" s="179">
        <v>0</v>
      </c>
      <c r="DS242" s="179">
        <v>0</v>
      </c>
      <c r="DT242" s="179">
        <v>0</v>
      </c>
      <c r="DU242" s="179">
        <v>0</v>
      </c>
      <c r="DV242" s="179">
        <v>0</v>
      </c>
      <c r="DW242" s="179">
        <v>0</v>
      </c>
      <c r="DX242" s="179">
        <v>0</v>
      </c>
      <c r="DY242" s="179">
        <v>0</v>
      </c>
      <c r="DZ242" s="179">
        <v>0</v>
      </c>
      <c r="EA242" s="179">
        <v>0</v>
      </c>
      <c r="EB242" s="179">
        <v>0</v>
      </c>
      <c r="EC242" s="179">
        <v>0</v>
      </c>
      <c r="ED242" s="179">
        <v>0</v>
      </c>
      <c r="EE242" s="179">
        <v>0</v>
      </c>
      <c r="EF242" s="179">
        <v>0</v>
      </c>
      <c r="EG242" s="179">
        <v>0</v>
      </c>
      <c r="EH242" s="179">
        <v>0</v>
      </c>
      <c r="EI242" s="179">
        <v>0</v>
      </c>
      <c r="EJ242" s="179">
        <v>0</v>
      </c>
      <c r="EK242" s="179">
        <v>0</v>
      </c>
      <c r="EL242" s="179">
        <v>0</v>
      </c>
      <c r="EM242" s="179">
        <v>0</v>
      </c>
      <c r="EN242" s="179">
        <v>0</v>
      </c>
      <c r="EO242" s="179">
        <v>0</v>
      </c>
      <c r="EP242" s="179">
        <v>0</v>
      </c>
      <c r="EQ242" s="179">
        <v>0</v>
      </c>
      <c r="ER242" s="179">
        <v>0</v>
      </c>
      <c r="ES242" s="179">
        <v>0</v>
      </c>
      <c r="ET242" s="179">
        <v>0</v>
      </c>
      <c r="EU242" s="179">
        <v>0</v>
      </c>
      <c r="EV242" s="179">
        <v>0</v>
      </c>
      <c r="EW242" s="179">
        <v>0</v>
      </c>
      <c r="EX242" s="179">
        <v>0</v>
      </c>
      <c r="EY242" s="179">
        <v>0</v>
      </c>
      <c r="EZ242" s="179">
        <v>0</v>
      </c>
      <c r="FA242" s="179">
        <v>0</v>
      </c>
      <c r="FB242" s="179">
        <v>0</v>
      </c>
      <c r="FC242" s="179">
        <v>0</v>
      </c>
      <c r="FD242" s="179">
        <v>0</v>
      </c>
      <c r="FE242" s="179">
        <v>0</v>
      </c>
      <c r="FF242" s="179">
        <v>0</v>
      </c>
      <c r="FG242" s="179">
        <v>0</v>
      </c>
      <c r="FH242" s="179">
        <v>0</v>
      </c>
      <c r="FI242" s="179">
        <v>0</v>
      </c>
      <c r="FJ242" s="179">
        <v>0</v>
      </c>
      <c r="FK242" s="179">
        <v>0</v>
      </c>
      <c r="FL242" s="179">
        <v>0</v>
      </c>
      <c r="FM242" s="179">
        <v>0</v>
      </c>
      <c r="FN242" s="179">
        <v>0</v>
      </c>
      <c r="FO242" s="179">
        <v>0</v>
      </c>
      <c r="FP242" s="179">
        <v>0</v>
      </c>
      <c r="FQ242" s="179">
        <v>0</v>
      </c>
      <c r="FR242" s="179">
        <v>0</v>
      </c>
      <c r="FS242" s="179">
        <v>0</v>
      </c>
      <c r="FT242" s="179">
        <v>0</v>
      </c>
      <c r="FU242" s="179">
        <v>0</v>
      </c>
      <c r="FV242" s="179">
        <v>0</v>
      </c>
      <c r="FW242" s="179">
        <v>0</v>
      </c>
      <c r="FX242" s="179">
        <v>0</v>
      </c>
      <c r="FY242" s="179">
        <v>0</v>
      </c>
      <c r="FZ242" s="179">
        <v>0</v>
      </c>
      <c r="GA242" s="179">
        <v>0</v>
      </c>
    </row>
    <row r="243" spans="2:183">
      <c r="B243" s="96" t="s">
        <v>8</v>
      </c>
      <c r="C243" s="166" t="s">
        <v>43</v>
      </c>
      <c r="D243" s="175">
        <v>139.18</v>
      </c>
      <c r="E243" s="176">
        <v>126.17</v>
      </c>
      <c r="F243" s="176">
        <v>134.99</v>
      </c>
      <c r="G243" s="176">
        <v>130.77000000000001</v>
      </c>
      <c r="H243" s="176">
        <v>136.15</v>
      </c>
      <c r="I243" s="176">
        <v>130.11000000000001</v>
      </c>
      <c r="J243" s="176">
        <v>136.9</v>
      </c>
      <c r="K243" s="176">
        <v>136.78</v>
      </c>
      <c r="L243" s="176">
        <v>128.51</v>
      </c>
      <c r="M243" s="176">
        <v>134.86000000000001</v>
      </c>
      <c r="N243" s="176">
        <v>129.01</v>
      </c>
      <c r="O243" s="176">
        <v>134.86000000000001</v>
      </c>
      <c r="P243" s="176">
        <v>145.74</v>
      </c>
      <c r="Q243" s="176">
        <v>131.11000000000001</v>
      </c>
      <c r="R243" s="176">
        <v>141.21</v>
      </c>
      <c r="S243" s="176">
        <v>137.56</v>
      </c>
      <c r="T243" s="176">
        <v>142.49</v>
      </c>
      <c r="U243" s="176">
        <v>138.57</v>
      </c>
      <c r="V243" s="176">
        <v>144.22</v>
      </c>
      <c r="W243" s="176">
        <v>144.88999999999999</v>
      </c>
      <c r="X243" s="176">
        <v>135.49</v>
      </c>
      <c r="Y243" s="176">
        <v>142.27000000000001</v>
      </c>
      <c r="Z243" s="176">
        <v>135.25</v>
      </c>
      <c r="AA243" s="176">
        <v>141.66</v>
      </c>
      <c r="AB243" s="176">
        <v>150.6</v>
      </c>
      <c r="AC243" s="176">
        <v>137.55000000000001</v>
      </c>
      <c r="AD243" s="176">
        <v>147.72999999999999</v>
      </c>
      <c r="AE243" s="176">
        <v>48.04</v>
      </c>
      <c r="AF243" s="176">
        <v>143.65</v>
      </c>
      <c r="AG243" s="176">
        <v>143.80000000000001</v>
      </c>
      <c r="AH243" s="176">
        <v>152</v>
      </c>
      <c r="AI243" s="176">
        <v>151.15</v>
      </c>
      <c r="AJ243" s="176">
        <v>141.96</v>
      </c>
      <c r="AK243" s="176">
        <v>148.41999999999999</v>
      </c>
      <c r="AL243" s="176">
        <v>142.97999999999999</v>
      </c>
      <c r="AM243" s="176">
        <v>146.66999999999999</v>
      </c>
      <c r="AN243" s="176">
        <v>149.72</v>
      </c>
      <c r="AO243" s="176">
        <v>141.11000000000001</v>
      </c>
      <c r="AP243" s="176">
        <v>147.27000000000001</v>
      </c>
      <c r="AQ243" s="176">
        <v>141.85</v>
      </c>
      <c r="AR243" s="176">
        <v>148.69999999999999</v>
      </c>
      <c r="AS243" s="176">
        <v>143.93</v>
      </c>
      <c r="AT243" s="176">
        <v>150.66999999999999</v>
      </c>
      <c r="AU243" s="176">
        <v>152.93</v>
      </c>
      <c r="AV243" s="176">
        <v>142.04</v>
      </c>
      <c r="AW243" s="176">
        <v>145.80000000000001</v>
      </c>
      <c r="AX243" s="176">
        <v>141.85</v>
      </c>
      <c r="AY243" s="176">
        <v>145.03</v>
      </c>
      <c r="AZ243" s="176">
        <v>150.32</v>
      </c>
      <c r="BA243" s="176">
        <v>136.51</v>
      </c>
      <c r="BB243" s="176">
        <v>80.66</v>
      </c>
      <c r="BC243" s="176">
        <v>108.14</v>
      </c>
      <c r="BD243" s="176">
        <v>146.01</v>
      </c>
      <c r="BE243" s="176">
        <v>143.66</v>
      </c>
      <c r="BF243" s="176">
        <v>150.26</v>
      </c>
      <c r="BG243" s="176">
        <v>151.18</v>
      </c>
      <c r="BH243" s="176">
        <v>141.02000000000001</v>
      </c>
      <c r="BI243" s="176">
        <v>145.49</v>
      </c>
      <c r="BJ243" s="176">
        <v>140.88</v>
      </c>
      <c r="BK243" s="176">
        <v>144.41</v>
      </c>
      <c r="BL243" s="176">
        <v>151.36000000000001</v>
      </c>
      <c r="BM243" s="176">
        <v>136.88999999999999</v>
      </c>
      <c r="BN243" s="176">
        <v>148.07</v>
      </c>
      <c r="BO243" s="176">
        <v>142.22999999999999</v>
      </c>
      <c r="BP243" s="176">
        <v>149.26</v>
      </c>
      <c r="BQ243" s="176">
        <v>145.57</v>
      </c>
      <c r="BR243" s="176">
        <v>152.93</v>
      </c>
      <c r="BS243" s="176">
        <v>154.57</v>
      </c>
      <c r="BT243" s="176">
        <v>143.99</v>
      </c>
      <c r="BU243" s="176">
        <v>151.30000000000001</v>
      </c>
      <c r="BV243" s="176">
        <v>146.62</v>
      </c>
      <c r="BW243" s="176">
        <v>152.44</v>
      </c>
      <c r="BX243" s="176">
        <v>156.68</v>
      </c>
      <c r="BY243" s="176">
        <v>112.49</v>
      </c>
      <c r="BZ243" s="176">
        <v>0</v>
      </c>
      <c r="CA243" s="176">
        <v>65.08</v>
      </c>
      <c r="CB243" s="176">
        <v>156.09</v>
      </c>
      <c r="CC243" s="176">
        <v>150.82</v>
      </c>
      <c r="CD243" s="176">
        <v>159.66</v>
      </c>
      <c r="CE243" s="176">
        <v>160.21</v>
      </c>
      <c r="CF243" s="176">
        <v>151.97</v>
      </c>
      <c r="CG243" s="176">
        <v>157.99</v>
      </c>
      <c r="CH243" s="176">
        <v>157.69</v>
      </c>
      <c r="CI243" s="176">
        <v>164.66</v>
      </c>
      <c r="CJ243" s="176">
        <v>164.53</v>
      </c>
      <c r="CK243" s="176">
        <v>153.31</v>
      </c>
      <c r="CL243" s="176">
        <v>161.19999999999999</v>
      </c>
      <c r="CM243" s="176">
        <v>153.44</v>
      </c>
      <c r="CN243" s="176">
        <v>157.35</v>
      </c>
      <c r="CO243" s="176">
        <v>153.44999999999999</v>
      </c>
      <c r="CP243" s="176">
        <v>161.16</v>
      </c>
      <c r="CQ243" s="176">
        <v>161.72</v>
      </c>
      <c r="CR243" s="176">
        <v>154.19</v>
      </c>
      <c r="CS243" s="176">
        <v>158.51</v>
      </c>
      <c r="CT243" s="176">
        <v>157.18</v>
      </c>
      <c r="CU243" s="176">
        <v>163.52000000000001</v>
      </c>
      <c r="CV243" s="176">
        <v>164.2</v>
      </c>
      <c r="CW243" s="176">
        <v>101.07</v>
      </c>
      <c r="CX243" s="176">
        <v>99.47</v>
      </c>
      <c r="CY243" s="176">
        <v>153.79</v>
      </c>
      <c r="CZ243" s="176">
        <v>157.08000000000001</v>
      </c>
      <c r="DA243" s="176">
        <v>154.54</v>
      </c>
      <c r="DB243" s="176">
        <v>161.44</v>
      </c>
      <c r="DC243" s="176">
        <v>163.11000000000001</v>
      </c>
      <c r="DD243" s="176">
        <v>152.63999999999999</v>
      </c>
      <c r="DE243" s="176">
        <v>158.81</v>
      </c>
      <c r="DF243" s="176">
        <v>158.11000000000001</v>
      </c>
      <c r="DG243" s="176">
        <v>162.77000000000001</v>
      </c>
      <c r="DH243" s="176">
        <v>164.63</v>
      </c>
      <c r="DI243" s="176">
        <v>148.41999999999999</v>
      </c>
      <c r="DJ243" s="176">
        <v>161.81</v>
      </c>
      <c r="DK243" s="176">
        <v>153.59</v>
      </c>
      <c r="DL243" s="176">
        <v>158.18</v>
      </c>
      <c r="DM243" s="176">
        <v>155.03</v>
      </c>
      <c r="DN243" s="176">
        <v>162.41</v>
      </c>
      <c r="DO243" s="176">
        <v>162.41999999999999</v>
      </c>
      <c r="DP243" s="176">
        <v>152.1</v>
      </c>
      <c r="DQ243" s="176">
        <v>159.85</v>
      </c>
      <c r="DR243" s="176">
        <v>158.24</v>
      </c>
      <c r="DS243" s="176">
        <v>162.93</v>
      </c>
      <c r="DT243" s="176">
        <v>163.96</v>
      </c>
      <c r="DU243" s="176">
        <v>148.03</v>
      </c>
      <c r="DV243" s="176">
        <v>125.29</v>
      </c>
      <c r="DW243" s="176">
        <v>81.67</v>
      </c>
      <c r="DX243" s="176">
        <v>157.81</v>
      </c>
      <c r="DY243" s="176">
        <v>153.56</v>
      </c>
      <c r="DZ243" s="176">
        <v>162.44</v>
      </c>
      <c r="EA243" s="176">
        <v>161.91</v>
      </c>
      <c r="EB243" s="176">
        <v>152.24</v>
      </c>
      <c r="EC243" s="176">
        <v>158.29</v>
      </c>
      <c r="ED243" s="176">
        <v>156.15</v>
      </c>
      <c r="EE243" s="176">
        <v>162.87</v>
      </c>
      <c r="EF243" s="176">
        <v>163.38</v>
      </c>
      <c r="EG243" s="176">
        <v>153.27000000000001</v>
      </c>
      <c r="EH243" s="176">
        <v>161.38999999999999</v>
      </c>
      <c r="EI243" s="176">
        <v>153.26</v>
      </c>
      <c r="EJ243" s="176">
        <v>157.75</v>
      </c>
      <c r="EK243" s="176">
        <v>153.01</v>
      </c>
      <c r="EL243" s="176">
        <v>162.66999999999999</v>
      </c>
      <c r="EM243" s="176">
        <v>161.53</v>
      </c>
      <c r="EN243" s="176">
        <v>152.34</v>
      </c>
      <c r="EO243" s="176">
        <v>157.96</v>
      </c>
      <c r="EP243" s="176">
        <v>156.27000000000001</v>
      </c>
      <c r="EQ243" s="176">
        <v>163.44</v>
      </c>
      <c r="ER243" s="176">
        <v>161.49</v>
      </c>
      <c r="ES243" s="176">
        <v>146.34</v>
      </c>
      <c r="ET243" s="176">
        <v>107.6</v>
      </c>
      <c r="EU243" s="176">
        <v>95.64</v>
      </c>
      <c r="EV243" s="176">
        <v>156.51</v>
      </c>
      <c r="EW243" s="176">
        <v>152.84</v>
      </c>
      <c r="EX243" s="176">
        <v>160.03</v>
      </c>
      <c r="EY243" s="176">
        <v>160.88</v>
      </c>
      <c r="EZ243" s="176">
        <v>151.75</v>
      </c>
      <c r="FA243" s="176">
        <v>157.03</v>
      </c>
      <c r="FB243" s="176">
        <v>154.77000000000001</v>
      </c>
      <c r="FC243" s="176">
        <v>161.16999999999999</v>
      </c>
      <c r="FD243" s="176">
        <v>158.58000000000001</v>
      </c>
      <c r="FE243" s="176">
        <v>143.71</v>
      </c>
      <c r="FF243" s="176">
        <v>156.68</v>
      </c>
      <c r="FG243" s="176">
        <v>150.76</v>
      </c>
      <c r="FH243" s="176">
        <v>153.9</v>
      </c>
      <c r="FI243" s="176">
        <v>150.34</v>
      </c>
      <c r="FJ243" s="176">
        <v>159.84</v>
      </c>
      <c r="FK243" s="176">
        <v>158.41</v>
      </c>
      <c r="FL243" s="176">
        <v>149.61000000000001</v>
      </c>
      <c r="FM243" s="176">
        <v>155.79</v>
      </c>
      <c r="FN243" s="176">
        <v>152.07</v>
      </c>
      <c r="FO243" s="176">
        <v>159.35</v>
      </c>
      <c r="FP243" s="176">
        <v>157.47999999999999</v>
      </c>
      <c r="FQ243" s="176">
        <v>143.44999999999999</v>
      </c>
      <c r="FR243" s="176">
        <v>156.79</v>
      </c>
      <c r="FS243" s="176">
        <v>149.36000000000001</v>
      </c>
      <c r="FT243" s="176">
        <v>153.36000000000001</v>
      </c>
      <c r="FU243" s="176">
        <v>150.38</v>
      </c>
      <c r="FV243" s="176">
        <v>157.65</v>
      </c>
      <c r="FW243" s="176">
        <v>157</v>
      </c>
      <c r="FX243" s="176">
        <v>119.02</v>
      </c>
      <c r="FY243" s="176">
        <v>0</v>
      </c>
      <c r="FZ243" s="176">
        <v>65.260000000000005</v>
      </c>
      <c r="GA243" s="176">
        <v>159</v>
      </c>
    </row>
    <row r="244" spans="2:183">
      <c r="B244" s="96" t="s">
        <v>8</v>
      </c>
      <c r="C244" s="166" t="s">
        <v>44</v>
      </c>
      <c r="D244" s="178">
        <v>191.44</v>
      </c>
      <c r="E244" s="179">
        <v>173.54</v>
      </c>
      <c r="F244" s="179">
        <v>185.68</v>
      </c>
      <c r="G244" s="179">
        <v>179.87</v>
      </c>
      <c r="H244" s="179">
        <v>187.27</v>
      </c>
      <c r="I244" s="179">
        <v>178.97</v>
      </c>
      <c r="J244" s="179">
        <v>188.3</v>
      </c>
      <c r="K244" s="179">
        <v>188.14</v>
      </c>
      <c r="L244" s="179">
        <v>176.76</v>
      </c>
      <c r="M244" s="179">
        <v>185.5</v>
      </c>
      <c r="N244" s="179">
        <v>177.45</v>
      </c>
      <c r="O244" s="179">
        <v>185.5</v>
      </c>
      <c r="P244" s="179">
        <v>200.47</v>
      </c>
      <c r="Q244" s="179">
        <v>180.35</v>
      </c>
      <c r="R244" s="179">
        <v>194.24</v>
      </c>
      <c r="S244" s="179">
        <v>189.22</v>
      </c>
      <c r="T244" s="179">
        <v>195.99</v>
      </c>
      <c r="U244" s="179">
        <v>190.61</v>
      </c>
      <c r="V244" s="179">
        <v>198.37</v>
      </c>
      <c r="W244" s="179">
        <v>199.3</v>
      </c>
      <c r="X244" s="179">
        <v>186.37</v>
      </c>
      <c r="Y244" s="179">
        <v>195.69</v>
      </c>
      <c r="Z244" s="179">
        <v>186.04</v>
      </c>
      <c r="AA244" s="179">
        <v>194.85</v>
      </c>
      <c r="AB244" s="179">
        <v>296.23</v>
      </c>
      <c r="AC244" s="179">
        <v>270.56</v>
      </c>
      <c r="AD244" s="179">
        <v>290.58999999999997</v>
      </c>
      <c r="AE244" s="179">
        <v>94.49</v>
      </c>
      <c r="AF244" s="179">
        <v>282.56</v>
      </c>
      <c r="AG244" s="179">
        <v>282.86</v>
      </c>
      <c r="AH244" s="179">
        <v>298.99</v>
      </c>
      <c r="AI244" s="179">
        <v>297.32</v>
      </c>
      <c r="AJ244" s="179">
        <v>279.23</v>
      </c>
      <c r="AK244" s="179">
        <v>291.94</v>
      </c>
      <c r="AL244" s="179">
        <v>281.24</v>
      </c>
      <c r="AM244" s="179">
        <v>288.5</v>
      </c>
      <c r="AN244" s="179">
        <v>294.51</v>
      </c>
      <c r="AO244" s="179">
        <v>277.56</v>
      </c>
      <c r="AP244" s="179">
        <v>289.69</v>
      </c>
      <c r="AQ244" s="179">
        <v>279.02</v>
      </c>
      <c r="AR244" s="179">
        <v>292.5</v>
      </c>
      <c r="AS244" s="179">
        <v>283.10000000000002</v>
      </c>
      <c r="AT244" s="179">
        <v>296.36</v>
      </c>
      <c r="AU244" s="179">
        <v>300.82</v>
      </c>
      <c r="AV244" s="179">
        <v>279.39</v>
      </c>
      <c r="AW244" s="179">
        <v>286.79000000000002</v>
      </c>
      <c r="AX244" s="179">
        <v>279.01</v>
      </c>
      <c r="AY244" s="179">
        <v>285.27999999999997</v>
      </c>
      <c r="AZ244" s="179">
        <v>302.14</v>
      </c>
      <c r="BA244" s="179">
        <v>274.38</v>
      </c>
      <c r="BB244" s="179">
        <v>162.12</v>
      </c>
      <c r="BC244" s="179">
        <v>217.36</v>
      </c>
      <c r="BD244" s="179">
        <v>293.47000000000003</v>
      </c>
      <c r="BE244" s="179">
        <v>288.76</v>
      </c>
      <c r="BF244" s="179">
        <v>302.02</v>
      </c>
      <c r="BG244" s="179">
        <v>303.87</v>
      </c>
      <c r="BH244" s="179">
        <v>283.45999999999998</v>
      </c>
      <c r="BI244" s="179">
        <v>292.44</v>
      </c>
      <c r="BJ244" s="179">
        <v>283.18</v>
      </c>
      <c r="BK244" s="179">
        <v>290.27</v>
      </c>
      <c r="BL244" s="179">
        <v>311.8</v>
      </c>
      <c r="BM244" s="179">
        <v>282</v>
      </c>
      <c r="BN244" s="179">
        <v>305.02999999999997</v>
      </c>
      <c r="BO244" s="179">
        <v>292.99</v>
      </c>
      <c r="BP244" s="179">
        <v>307.48</v>
      </c>
      <c r="BQ244" s="179">
        <v>299.88</v>
      </c>
      <c r="BR244" s="179">
        <v>315.04000000000002</v>
      </c>
      <c r="BS244" s="179">
        <v>318.41000000000003</v>
      </c>
      <c r="BT244" s="179">
        <v>296.63</v>
      </c>
      <c r="BU244" s="179">
        <v>311.68</v>
      </c>
      <c r="BV244" s="179">
        <v>302.04000000000002</v>
      </c>
      <c r="BW244" s="179">
        <v>314.04000000000002</v>
      </c>
      <c r="BX244" s="179">
        <v>332.16</v>
      </c>
      <c r="BY244" s="179">
        <v>238.48</v>
      </c>
      <c r="BZ244" s="179">
        <v>0</v>
      </c>
      <c r="CA244" s="179">
        <v>137.97999999999999</v>
      </c>
      <c r="CB244" s="179">
        <v>330.92</v>
      </c>
      <c r="CC244" s="179">
        <v>319.75</v>
      </c>
      <c r="CD244" s="179">
        <v>338.47</v>
      </c>
      <c r="CE244" s="179">
        <v>339.64</v>
      </c>
      <c r="CF244" s="179">
        <v>322.18</v>
      </c>
      <c r="CG244" s="179">
        <v>334.94</v>
      </c>
      <c r="CH244" s="179">
        <v>334.31</v>
      </c>
      <c r="CI244" s="179">
        <v>349.08</v>
      </c>
      <c r="CJ244" s="179">
        <v>357.02</v>
      </c>
      <c r="CK244" s="179">
        <v>332.69</v>
      </c>
      <c r="CL244" s="179">
        <v>349.8</v>
      </c>
      <c r="CM244" s="179">
        <v>332.96</v>
      </c>
      <c r="CN244" s="179">
        <v>341.46</v>
      </c>
      <c r="CO244" s="179">
        <v>332.99</v>
      </c>
      <c r="CP244" s="179">
        <v>349.71</v>
      </c>
      <c r="CQ244" s="179">
        <v>350.94</v>
      </c>
      <c r="CR244" s="179">
        <v>334.6</v>
      </c>
      <c r="CS244" s="179">
        <v>343.97</v>
      </c>
      <c r="CT244" s="179">
        <v>341.08</v>
      </c>
      <c r="CU244" s="179">
        <v>354.83</v>
      </c>
      <c r="CV244" s="179">
        <v>366.16</v>
      </c>
      <c r="CW244" s="179">
        <v>225.39</v>
      </c>
      <c r="CX244" s="179">
        <v>221.82</v>
      </c>
      <c r="CY244" s="179">
        <v>342.96</v>
      </c>
      <c r="CZ244" s="179">
        <v>350.29</v>
      </c>
      <c r="DA244" s="179">
        <v>344.62</v>
      </c>
      <c r="DB244" s="179">
        <v>360</v>
      </c>
      <c r="DC244" s="179">
        <v>363.73</v>
      </c>
      <c r="DD244" s="179">
        <v>340.38</v>
      </c>
      <c r="DE244" s="179">
        <v>354.14</v>
      </c>
      <c r="DF244" s="179">
        <v>352.58</v>
      </c>
      <c r="DG244" s="179">
        <v>362.99</v>
      </c>
      <c r="DH244" s="179">
        <v>377</v>
      </c>
      <c r="DI244" s="179">
        <v>339.88</v>
      </c>
      <c r="DJ244" s="179">
        <v>370.54</v>
      </c>
      <c r="DK244" s="179">
        <v>351.73</v>
      </c>
      <c r="DL244" s="179">
        <v>362.24</v>
      </c>
      <c r="DM244" s="179">
        <v>355.02</v>
      </c>
      <c r="DN244" s="179">
        <v>371.93</v>
      </c>
      <c r="DO244" s="179">
        <v>371.93</v>
      </c>
      <c r="DP244" s="179">
        <v>348.31</v>
      </c>
      <c r="DQ244" s="179">
        <v>366.06</v>
      </c>
      <c r="DR244" s="179">
        <v>362.36</v>
      </c>
      <c r="DS244" s="179">
        <v>373.12</v>
      </c>
      <c r="DT244" s="179">
        <v>386.95</v>
      </c>
      <c r="DU244" s="179">
        <v>349.35</v>
      </c>
      <c r="DV244" s="179">
        <v>295.68</v>
      </c>
      <c r="DW244" s="179">
        <v>192.75</v>
      </c>
      <c r="DX244" s="179">
        <v>372.43</v>
      </c>
      <c r="DY244" s="179">
        <v>362.4</v>
      </c>
      <c r="DZ244" s="179">
        <v>383.36</v>
      </c>
      <c r="EA244" s="179">
        <v>382.11</v>
      </c>
      <c r="EB244" s="179">
        <v>359.29</v>
      </c>
      <c r="EC244" s="179">
        <v>373.56</v>
      </c>
      <c r="ED244" s="179">
        <v>368.5</v>
      </c>
      <c r="EE244" s="179">
        <v>384.38</v>
      </c>
      <c r="EF244" s="179">
        <v>395.37</v>
      </c>
      <c r="EG244" s="179">
        <v>370.91</v>
      </c>
      <c r="EH244" s="179">
        <v>390.55</v>
      </c>
      <c r="EI244" s="179">
        <v>370.89</v>
      </c>
      <c r="EJ244" s="179">
        <v>381.75</v>
      </c>
      <c r="EK244" s="179">
        <v>370.28</v>
      </c>
      <c r="EL244" s="179">
        <v>393.67</v>
      </c>
      <c r="EM244" s="179">
        <v>390.9</v>
      </c>
      <c r="EN244" s="179">
        <v>368.66</v>
      </c>
      <c r="EO244" s="179">
        <v>382.26</v>
      </c>
      <c r="EP244" s="179">
        <v>378.17</v>
      </c>
      <c r="EQ244" s="179">
        <v>395.52</v>
      </c>
      <c r="ER244" s="179">
        <v>402.11</v>
      </c>
      <c r="ES244" s="179">
        <v>364.39</v>
      </c>
      <c r="ET244" s="179">
        <v>267.93</v>
      </c>
      <c r="EU244" s="179">
        <v>238.14</v>
      </c>
      <c r="EV244" s="179">
        <v>389.71</v>
      </c>
      <c r="EW244" s="179">
        <v>380.56</v>
      </c>
      <c r="EX244" s="179">
        <v>398.48</v>
      </c>
      <c r="EY244" s="179">
        <v>400.59</v>
      </c>
      <c r="EZ244" s="179">
        <v>377.86</v>
      </c>
      <c r="FA244" s="179">
        <v>390.99</v>
      </c>
      <c r="FB244" s="179">
        <v>385.37</v>
      </c>
      <c r="FC244" s="179">
        <v>401.3</v>
      </c>
      <c r="FD244" s="179">
        <v>405.96</v>
      </c>
      <c r="FE244" s="179">
        <v>367.91</v>
      </c>
      <c r="FF244" s="179">
        <v>401.1</v>
      </c>
      <c r="FG244" s="179">
        <v>385.95</v>
      </c>
      <c r="FH244" s="179">
        <v>393.98</v>
      </c>
      <c r="FI244" s="179">
        <v>384.86</v>
      </c>
      <c r="FJ244" s="179">
        <v>409.18</v>
      </c>
      <c r="FK244" s="179">
        <v>405.54</v>
      </c>
      <c r="FL244" s="179">
        <v>383</v>
      </c>
      <c r="FM244" s="179">
        <v>398.81</v>
      </c>
      <c r="FN244" s="179">
        <v>389.29</v>
      </c>
      <c r="FO244" s="179">
        <v>407.93</v>
      </c>
      <c r="FP244" s="179">
        <v>414.16</v>
      </c>
      <c r="FQ244" s="179">
        <v>377.29</v>
      </c>
      <c r="FR244" s="179">
        <v>412.36</v>
      </c>
      <c r="FS244" s="179">
        <v>392.83</v>
      </c>
      <c r="FT244" s="179">
        <v>403.34</v>
      </c>
      <c r="FU244" s="179">
        <v>395.5</v>
      </c>
      <c r="FV244" s="179">
        <v>414.61</v>
      </c>
      <c r="FW244" s="179">
        <v>412.91</v>
      </c>
      <c r="FX244" s="179">
        <v>313.01</v>
      </c>
      <c r="FY244" s="179">
        <v>0</v>
      </c>
      <c r="FZ244" s="179">
        <v>171.63</v>
      </c>
      <c r="GA244" s="179">
        <v>418.18</v>
      </c>
    </row>
    <row r="245" spans="2:183">
      <c r="B245" s="171" t="s">
        <v>8</v>
      </c>
      <c r="C245" s="172" t="s">
        <v>45</v>
      </c>
      <c r="D245" s="92">
        <v>0.17024765321108384</v>
      </c>
      <c r="E245" s="93">
        <v>0.17018294801795775</v>
      </c>
      <c r="F245" s="93">
        <v>0.17024657629266923</v>
      </c>
      <c r="G245" s="93">
        <v>0.17017376840785478</v>
      </c>
      <c r="H245" s="93">
        <v>0.17025215538415908</v>
      </c>
      <c r="I245" s="93">
        <v>0.17033825287427803</v>
      </c>
      <c r="J245" s="93">
        <v>0.17024930672996194</v>
      </c>
      <c r="K245" s="93">
        <v>0.17024618671505951</v>
      </c>
      <c r="L245" s="93">
        <v>0.17017488551597462</v>
      </c>
      <c r="M245" s="93">
        <v>0.17016663017745315</v>
      </c>
      <c r="N245" s="93">
        <v>0.17025932180014819</v>
      </c>
      <c r="O245" s="93">
        <v>0.17024690440448853</v>
      </c>
      <c r="P245" s="93">
        <v>0.18025394359612432</v>
      </c>
      <c r="Q245" s="93">
        <v>0.18009150065779206</v>
      </c>
      <c r="R245" s="93">
        <v>0.18017227753943821</v>
      </c>
      <c r="S245" s="93">
        <v>0.18017646317244043</v>
      </c>
      <c r="T245" s="93">
        <v>0.18017953995253369</v>
      </c>
      <c r="U245" s="93">
        <v>0.18017649026416979</v>
      </c>
      <c r="V245" s="93">
        <v>0.18017656503810556</v>
      </c>
      <c r="W245" s="93">
        <v>0.18016994319430329</v>
      </c>
      <c r="X245" s="93">
        <v>0.18017896775656878</v>
      </c>
      <c r="Y245" s="93">
        <v>0.18027044685105625</v>
      </c>
      <c r="Z245" s="93">
        <v>0.18018658697441353</v>
      </c>
      <c r="AA245" s="93">
        <v>0.18026644847037251</v>
      </c>
      <c r="AB245" s="93">
        <v>0.1902801404421581</v>
      </c>
      <c r="AC245" s="93">
        <v>0.19030548838676495</v>
      </c>
      <c r="AD245" s="93">
        <v>0.19027863332464995</v>
      </c>
      <c r="AE245" s="93">
        <v>0.19029786309641361</v>
      </c>
      <c r="AF245" s="93">
        <v>0.19037766223413838</v>
      </c>
      <c r="AG245" s="93">
        <v>0.19019373030203679</v>
      </c>
      <c r="AH245" s="93">
        <v>0.19018032898794637</v>
      </c>
      <c r="AI245" s="93">
        <v>0.19017953640255883</v>
      </c>
      <c r="AJ245" s="93">
        <v>0.19029868407977377</v>
      </c>
      <c r="AK245" s="93">
        <v>0.19028485676391382</v>
      </c>
      <c r="AL245" s="93">
        <v>0.19029382381883622</v>
      </c>
      <c r="AM245" s="93">
        <v>0.1901909574528162</v>
      </c>
      <c r="AN245" s="93">
        <v>0.19018111613806427</v>
      </c>
      <c r="AO245" s="93">
        <v>0.19029925316140381</v>
      </c>
      <c r="AP245" s="93">
        <v>0.19018625248223925</v>
      </c>
      <c r="AQ245" s="93">
        <v>0.19019917782600732</v>
      </c>
      <c r="AR245" s="93">
        <v>0.19018590589166517</v>
      </c>
      <c r="AS245" s="93">
        <v>0.19019981353995907</v>
      </c>
      <c r="AT245" s="93">
        <v>0.19028218391965893</v>
      </c>
      <c r="AU245" s="93">
        <v>0.19034671561521721</v>
      </c>
      <c r="AV245" s="93">
        <v>0.19019880032816389</v>
      </c>
      <c r="AW245" s="93">
        <v>0.19029028548123883</v>
      </c>
      <c r="AX245" s="93">
        <v>0.19020217445267013</v>
      </c>
      <c r="AY245" s="93">
        <v>0.19018730046102617</v>
      </c>
      <c r="AZ245" s="93">
        <v>0.19028097995590765</v>
      </c>
      <c r="BA245" s="93">
        <v>0.19030871514237138</v>
      </c>
      <c r="BB245" s="93">
        <v>0.19035138201982521</v>
      </c>
      <c r="BC245" s="93">
        <v>0.1904977690498694</v>
      </c>
      <c r="BD245" s="93">
        <v>0.1902918694895705</v>
      </c>
      <c r="BE245" s="93">
        <v>0.19029016548078379</v>
      </c>
      <c r="BF245" s="93">
        <v>0.19028367318025646</v>
      </c>
      <c r="BG245" s="93">
        <v>0.19018319819880736</v>
      </c>
      <c r="BH245" s="93">
        <v>0.19019224373587845</v>
      </c>
      <c r="BI245" s="93">
        <v>0.1901896420412367</v>
      </c>
      <c r="BJ245" s="93">
        <v>0.19019371056615975</v>
      </c>
      <c r="BK245" s="93">
        <v>0.1901908987971983</v>
      </c>
      <c r="BL245" s="93">
        <v>0.19028131878581359</v>
      </c>
      <c r="BM245" s="93">
        <v>0.19028469378641727</v>
      </c>
      <c r="BN245" s="93">
        <v>0.19018325223058644</v>
      </c>
      <c r="BO245" s="93">
        <v>0.19029639570090431</v>
      </c>
      <c r="BP245" s="93">
        <v>0.19018772035131951</v>
      </c>
      <c r="BQ245" s="93">
        <v>0.19019057456171473</v>
      </c>
      <c r="BR245" s="93">
        <v>0.19026948207771088</v>
      </c>
      <c r="BS245" s="93">
        <v>0.1901815551599903</v>
      </c>
      <c r="BT245" s="93">
        <v>0.1901900992904195</v>
      </c>
      <c r="BU245" s="93">
        <v>0.19018598580435711</v>
      </c>
      <c r="BV245" s="93">
        <v>0.19019045819322647</v>
      </c>
      <c r="BW245" s="93">
        <v>0.19017746018463519</v>
      </c>
      <c r="BX245" s="93">
        <v>0.19017710607140836</v>
      </c>
      <c r="BY245" s="93">
        <v>0.1902490986295706</v>
      </c>
      <c r="BZ245" s="93" t="e">
        <v>#DIV/0!</v>
      </c>
      <c r="CA245" s="93">
        <v>0.19060008583154139</v>
      </c>
      <c r="CB245" s="93">
        <v>0.19017328381525936</v>
      </c>
      <c r="CC245" s="93">
        <v>0.19027247429596378</v>
      </c>
      <c r="CD245" s="93">
        <v>0.19017856022966079</v>
      </c>
      <c r="CE245" s="93">
        <v>0.1901798625961473</v>
      </c>
      <c r="CF245" s="93">
        <v>0.1901810893896172</v>
      </c>
      <c r="CG245" s="93">
        <v>0.19017776559386054</v>
      </c>
      <c r="CH245" s="93">
        <v>0.19017537766135781</v>
      </c>
      <c r="CI245" s="93">
        <v>0.19033958079331448</v>
      </c>
      <c r="CJ245" s="93">
        <v>0.1901731226163198</v>
      </c>
      <c r="CK245" s="93">
        <v>0.19017853349414135</v>
      </c>
      <c r="CL245" s="93">
        <v>0.19026486001605211</v>
      </c>
      <c r="CM245" s="93">
        <v>0.19018554816410582</v>
      </c>
      <c r="CN245" s="93">
        <v>0.19017251644558683</v>
      </c>
      <c r="CO245" s="93">
        <v>0.19027404515397148</v>
      </c>
      <c r="CP245" s="93">
        <v>0.19026501877043037</v>
      </c>
      <c r="CQ245" s="93">
        <v>0.19025711681115801</v>
      </c>
      <c r="CR245" s="93">
        <v>0.19026999545580608</v>
      </c>
      <c r="CS245" s="93">
        <v>0.1902609488148235</v>
      </c>
      <c r="CT245" s="93">
        <v>0.19026858732867255</v>
      </c>
      <c r="CU245" s="93">
        <v>0.1902613375372029</v>
      </c>
      <c r="CV245" s="93">
        <v>0.19025882354985943</v>
      </c>
      <c r="CW245" s="93">
        <v>0.19013606740482555</v>
      </c>
      <c r="CX245" s="93">
        <v>0.19054218657551086</v>
      </c>
      <c r="CY245" s="93">
        <v>0.19017903540213843</v>
      </c>
      <c r="CZ245" s="93">
        <v>0.19017609703659077</v>
      </c>
      <c r="DA245" s="93">
        <v>0.19018066486318688</v>
      </c>
      <c r="DB245" s="93">
        <v>0.19017822305262108</v>
      </c>
      <c r="DC245" s="93">
        <v>0.19017361915192804</v>
      </c>
      <c r="DD245" s="93">
        <v>0.19018841112634102</v>
      </c>
      <c r="DE245" s="93">
        <v>0.19018071269267048</v>
      </c>
      <c r="DF245" s="93">
        <v>0.19027059364184537</v>
      </c>
      <c r="DG245" s="93">
        <v>0.19025323234713112</v>
      </c>
      <c r="DH245" s="93">
        <v>0.19025841549098046</v>
      </c>
      <c r="DI245" s="93">
        <v>0.19019017236045238</v>
      </c>
      <c r="DJ245" s="93">
        <v>0.19017366524892421</v>
      </c>
      <c r="DK245" s="93">
        <v>0.19017723616991489</v>
      </c>
      <c r="DL245" s="93">
        <v>0.19017232055219369</v>
      </c>
      <c r="DM245" s="93">
        <v>0.19018164180770281</v>
      </c>
      <c r="DN245" s="93">
        <v>0.19016833791198254</v>
      </c>
      <c r="DO245" s="93">
        <v>0.19017709653739284</v>
      </c>
      <c r="DP245" s="93">
        <v>0.19027649338712249</v>
      </c>
      <c r="DQ245" s="93">
        <v>0.19025851978931116</v>
      </c>
      <c r="DR245" s="93">
        <v>0.19018250712140286</v>
      </c>
      <c r="DS245" s="93">
        <v>0.19016616925991245</v>
      </c>
      <c r="DT245" s="93">
        <v>0.19016743874151928</v>
      </c>
      <c r="DU245" s="93">
        <v>0.19019135893576095</v>
      </c>
      <c r="DV245" s="93">
        <v>0.1902249517472524</v>
      </c>
      <c r="DW245" s="93">
        <v>0.19048397834290229</v>
      </c>
      <c r="DX245" s="93">
        <v>0.19026623226502237</v>
      </c>
      <c r="DY245" s="93">
        <v>0.19027444089504769</v>
      </c>
      <c r="DZ245" s="93">
        <v>0.19017080133625308</v>
      </c>
      <c r="EA245" s="93">
        <v>0.19025773689532416</v>
      </c>
      <c r="EB245" s="93">
        <v>0.19027624520001332</v>
      </c>
      <c r="EC245" s="93">
        <v>0.19026964131516122</v>
      </c>
      <c r="ED245" s="93">
        <v>0.19018525688273319</v>
      </c>
      <c r="EE245" s="93">
        <v>0.19025313350543763</v>
      </c>
      <c r="EF245" s="93">
        <v>0.19017487987484635</v>
      </c>
      <c r="EG245" s="93">
        <v>0.19027428043110589</v>
      </c>
      <c r="EH245" s="93">
        <v>0.1901787202726733</v>
      </c>
      <c r="EI245" s="93">
        <v>0.19018352461941612</v>
      </c>
      <c r="EJ245" s="93">
        <v>0.19026760055513031</v>
      </c>
      <c r="EK245" s="93">
        <v>0.19018610607278619</v>
      </c>
      <c r="EL245" s="93">
        <v>0.19016782874949215</v>
      </c>
      <c r="EM245" s="93">
        <v>0.19034799668691021</v>
      </c>
      <c r="EN245" s="93">
        <v>0.19018489157438734</v>
      </c>
      <c r="EO245" s="93">
        <v>0.19026846541996215</v>
      </c>
      <c r="EP245" s="93">
        <v>0.19017826093438289</v>
      </c>
      <c r="EQ245" s="93">
        <v>0.19025977956686332</v>
      </c>
      <c r="ER245" s="93">
        <v>0.19017357062537268</v>
      </c>
      <c r="ES245" s="93">
        <v>0.19028340804813387</v>
      </c>
      <c r="ET245" s="93">
        <v>0.19025876535924</v>
      </c>
      <c r="EU245" s="93">
        <v>0.19056669741756421</v>
      </c>
      <c r="EV245" s="93">
        <v>0.19026858201679736</v>
      </c>
      <c r="EW245" s="93">
        <v>0.19018766298522133</v>
      </c>
      <c r="EX245" s="93">
        <v>0.19017452835665263</v>
      </c>
      <c r="EY245" s="93">
        <v>0.1902601086769809</v>
      </c>
      <c r="EZ245" s="93">
        <v>0.19018176457659414</v>
      </c>
      <c r="FA245" s="93">
        <v>0.19018299666393132</v>
      </c>
      <c r="FB245" s="93">
        <v>0.19018262238083403</v>
      </c>
      <c r="FC245" s="93">
        <v>0.19042648200602963</v>
      </c>
      <c r="FD245" s="93">
        <v>0.19017811809349974</v>
      </c>
      <c r="FE245" s="93">
        <v>0.19018850445413113</v>
      </c>
      <c r="FF245" s="93">
        <v>0.19018043824258662</v>
      </c>
      <c r="FG245" s="93">
        <v>0.19018403263379371</v>
      </c>
      <c r="FH245" s="93">
        <v>0.19027322412816552</v>
      </c>
      <c r="FI245" s="93">
        <v>0.19028555173348885</v>
      </c>
      <c r="FJ245" s="93">
        <v>0.19026690051338493</v>
      </c>
      <c r="FK245" s="93">
        <v>0.19034776076875695</v>
      </c>
      <c r="FL245" s="93">
        <v>0.19018700399992722</v>
      </c>
      <c r="FM245" s="93">
        <v>0.19018420718107684</v>
      </c>
      <c r="FN245" s="93">
        <v>0.19018806193774959</v>
      </c>
      <c r="FO245" s="93">
        <v>0.19026588735383065</v>
      </c>
      <c r="FP245" s="93">
        <v>0.19018185336636129</v>
      </c>
      <c r="FQ245" s="93">
        <v>0.19028645294166277</v>
      </c>
      <c r="FR245" s="93">
        <v>0.19017538369542344</v>
      </c>
      <c r="FS245" s="93">
        <v>0.19018140372211595</v>
      </c>
      <c r="FT245" s="93">
        <v>0.19027234851462504</v>
      </c>
      <c r="FU245" s="93">
        <v>0.19027690458397092</v>
      </c>
      <c r="FV245" s="93">
        <v>0.19025514131633567</v>
      </c>
      <c r="FW245" s="93">
        <v>0.1902655537545635</v>
      </c>
      <c r="FX245" s="93">
        <v>0.1902409037731235</v>
      </c>
      <c r="FY245" s="93" t="e">
        <v>#DIV/0!</v>
      </c>
      <c r="FZ245" s="93">
        <v>0.19061778446987898</v>
      </c>
      <c r="GA245" s="93">
        <v>0.19017320281598912</v>
      </c>
    </row>
    <row r="246" spans="2:183">
      <c r="B246" s="96" t="s">
        <v>8</v>
      </c>
      <c r="C246" s="166" t="s">
        <v>46</v>
      </c>
      <c r="D246" s="96">
        <v>182.73</v>
      </c>
      <c r="E246" s="17">
        <v>165.72</v>
      </c>
      <c r="F246" s="17">
        <v>176.58</v>
      </c>
      <c r="G246" s="17">
        <v>171.14</v>
      </c>
      <c r="H246" s="17">
        <v>166.35</v>
      </c>
      <c r="I246" s="17">
        <v>158.66</v>
      </c>
      <c r="J246" s="17">
        <v>167.27</v>
      </c>
      <c r="K246" s="17">
        <v>167.18</v>
      </c>
      <c r="L246" s="17">
        <v>156.63999999999999</v>
      </c>
      <c r="M246" s="17">
        <v>176.43</v>
      </c>
      <c r="N246" s="17">
        <v>168.6</v>
      </c>
      <c r="O246" s="17">
        <v>176.43</v>
      </c>
      <c r="P246" s="17">
        <v>180.51</v>
      </c>
      <c r="Q246" s="17">
        <v>162.41</v>
      </c>
      <c r="R246" s="17">
        <v>174.35</v>
      </c>
      <c r="S246" s="17">
        <v>169.97</v>
      </c>
      <c r="T246" s="17">
        <v>164.34</v>
      </c>
      <c r="U246" s="17">
        <v>159.87</v>
      </c>
      <c r="V246" s="17">
        <v>166.47</v>
      </c>
      <c r="W246" s="17">
        <v>167.35</v>
      </c>
      <c r="X246" s="17">
        <v>155.88</v>
      </c>
      <c r="Y246" s="17">
        <v>175.63</v>
      </c>
      <c r="Z246" s="17">
        <v>166.87</v>
      </c>
      <c r="AA246" s="17">
        <v>174.94</v>
      </c>
      <c r="AB246" s="17">
        <v>176.23</v>
      </c>
      <c r="AC246" s="17">
        <v>161.11000000000001</v>
      </c>
      <c r="AD246" s="17">
        <v>172.49</v>
      </c>
      <c r="AE246" s="17">
        <v>56.12</v>
      </c>
      <c r="AF246" s="17">
        <v>156.59</v>
      </c>
      <c r="AG246" s="17">
        <v>156.84</v>
      </c>
      <c r="AH246" s="17">
        <v>166.17</v>
      </c>
      <c r="AI246" s="17">
        <v>165.16</v>
      </c>
      <c r="AJ246" s="17">
        <v>154.58000000000001</v>
      </c>
      <c r="AK246" s="17">
        <v>173.34</v>
      </c>
      <c r="AL246" s="17">
        <v>167.08</v>
      </c>
      <c r="AM246" s="17">
        <v>171.25</v>
      </c>
      <c r="AN246" s="17">
        <v>175.23</v>
      </c>
      <c r="AO246" s="17">
        <v>165.12</v>
      </c>
      <c r="AP246" s="17">
        <v>171.94</v>
      </c>
      <c r="AQ246" s="17">
        <v>165.6</v>
      </c>
      <c r="AR246" s="17">
        <v>162.30000000000001</v>
      </c>
      <c r="AS246" s="17">
        <v>156.97999999999999</v>
      </c>
      <c r="AT246" s="17">
        <v>164.42</v>
      </c>
      <c r="AU246" s="17">
        <v>167.22</v>
      </c>
      <c r="AV246" s="17">
        <v>154.69999999999999</v>
      </c>
      <c r="AW246" s="17">
        <v>170.16</v>
      </c>
      <c r="AX246" s="17">
        <v>165.66</v>
      </c>
      <c r="AY246" s="17">
        <v>169.16</v>
      </c>
      <c r="AZ246" s="17">
        <v>175.9</v>
      </c>
      <c r="BA246" s="17">
        <v>159.76</v>
      </c>
      <c r="BB246" s="17">
        <v>94.09</v>
      </c>
      <c r="BC246" s="17">
        <v>125.95</v>
      </c>
      <c r="BD246" s="17">
        <v>158.97999999999999</v>
      </c>
      <c r="BE246" s="17">
        <v>156.57</v>
      </c>
      <c r="BF246" s="17">
        <v>163.95</v>
      </c>
      <c r="BG246" s="17">
        <v>165.19</v>
      </c>
      <c r="BH246" s="17">
        <v>153.5</v>
      </c>
      <c r="BI246" s="17">
        <v>169.82</v>
      </c>
      <c r="BJ246" s="17">
        <v>164.37</v>
      </c>
      <c r="BK246" s="17">
        <v>168.37</v>
      </c>
      <c r="BL246" s="17">
        <v>177.19</v>
      </c>
      <c r="BM246" s="17">
        <v>160.26</v>
      </c>
      <c r="BN246" s="17">
        <v>172.98</v>
      </c>
      <c r="BO246" s="17">
        <v>165.99</v>
      </c>
      <c r="BP246" s="17">
        <v>162.91999999999999</v>
      </c>
      <c r="BQ246" s="17">
        <v>158.97</v>
      </c>
      <c r="BR246" s="17">
        <v>167.2</v>
      </c>
      <c r="BS246" s="17">
        <v>169.25</v>
      </c>
      <c r="BT246" s="17">
        <v>157.03</v>
      </c>
      <c r="BU246" s="17">
        <v>177.37</v>
      </c>
      <c r="BV246" s="17">
        <v>171.84</v>
      </c>
      <c r="BW246" s="17">
        <v>178.8</v>
      </c>
      <c r="BX246" s="17">
        <v>184.27</v>
      </c>
      <c r="BY246" s="17">
        <v>132.4</v>
      </c>
      <c r="BZ246" s="17">
        <v>0</v>
      </c>
      <c r="CA246" s="17">
        <v>76.3</v>
      </c>
      <c r="CB246" s="17">
        <v>171.2</v>
      </c>
      <c r="CC246" s="17">
        <v>165.17</v>
      </c>
      <c r="CD246" s="17">
        <v>175.42</v>
      </c>
      <c r="CE246" s="17">
        <v>176.11</v>
      </c>
      <c r="CF246" s="17">
        <v>166.71</v>
      </c>
      <c r="CG246" s="17">
        <v>185.87</v>
      </c>
      <c r="CH246" s="17">
        <v>186</v>
      </c>
      <c r="CI246" s="17">
        <v>194.15</v>
      </c>
      <c r="CJ246" s="17">
        <v>194.35</v>
      </c>
      <c r="CK246" s="17">
        <v>181.05</v>
      </c>
      <c r="CL246" s="17">
        <v>190.12</v>
      </c>
      <c r="CM246" s="17">
        <v>180.59</v>
      </c>
      <c r="CN246" s="17">
        <v>172.76</v>
      </c>
      <c r="CO246" s="17">
        <v>168.54</v>
      </c>
      <c r="CP246" s="17">
        <v>177.21</v>
      </c>
      <c r="CQ246" s="17">
        <v>177.91</v>
      </c>
      <c r="CR246" s="17">
        <v>169.43</v>
      </c>
      <c r="CS246" s="17">
        <v>186.61</v>
      </c>
      <c r="CT246" s="17">
        <v>185.3</v>
      </c>
      <c r="CU246" s="17">
        <v>192.88</v>
      </c>
      <c r="CV246" s="17">
        <v>193.79</v>
      </c>
      <c r="CW246" s="17">
        <v>119.39</v>
      </c>
      <c r="CX246" s="17">
        <v>117.14</v>
      </c>
      <c r="CY246" s="17">
        <v>181.12</v>
      </c>
      <c r="CZ246" s="17">
        <v>172.43</v>
      </c>
      <c r="DA246" s="17">
        <v>169.9</v>
      </c>
      <c r="DB246" s="17">
        <v>177.61</v>
      </c>
      <c r="DC246" s="17">
        <v>179.63</v>
      </c>
      <c r="DD246" s="17">
        <v>167.56</v>
      </c>
      <c r="DE246" s="17">
        <v>187.07</v>
      </c>
      <c r="DF246" s="17">
        <v>186.52</v>
      </c>
      <c r="DG246" s="17">
        <v>191.93</v>
      </c>
      <c r="DH246" s="17">
        <v>194.25</v>
      </c>
      <c r="DI246" s="17">
        <v>175.17</v>
      </c>
      <c r="DJ246" s="17">
        <v>190.85</v>
      </c>
      <c r="DK246" s="17">
        <v>180.75</v>
      </c>
      <c r="DL246" s="17">
        <v>173.65</v>
      </c>
      <c r="DM246" s="17">
        <v>170.37</v>
      </c>
      <c r="DN246" s="17">
        <v>178.68</v>
      </c>
      <c r="DO246" s="17">
        <v>178.75</v>
      </c>
      <c r="DP246" s="17">
        <v>166.73</v>
      </c>
      <c r="DQ246" s="17">
        <v>188.24</v>
      </c>
      <c r="DR246" s="17">
        <v>186.69</v>
      </c>
      <c r="DS246" s="17">
        <v>192.14</v>
      </c>
      <c r="DT246" s="17">
        <v>193.5</v>
      </c>
      <c r="DU246" s="17">
        <v>174.67</v>
      </c>
      <c r="DV246" s="17">
        <v>147.71</v>
      </c>
      <c r="DW246" s="17">
        <v>95.89</v>
      </c>
      <c r="DX246" s="17">
        <v>173.1</v>
      </c>
      <c r="DY246" s="17">
        <v>168.49</v>
      </c>
      <c r="DZ246" s="17">
        <v>178.72</v>
      </c>
      <c r="EA246" s="17">
        <v>178.05</v>
      </c>
      <c r="EB246" s="17">
        <v>166.91</v>
      </c>
      <c r="EC246" s="17">
        <v>186.17</v>
      </c>
      <c r="ED246" s="17">
        <v>184.07</v>
      </c>
      <c r="EE246" s="17">
        <v>191.95</v>
      </c>
      <c r="EF246" s="17">
        <v>192.77</v>
      </c>
      <c r="EG246" s="17">
        <v>180.75</v>
      </c>
      <c r="EH246" s="17">
        <v>190.31</v>
      </c>
      <c r="EI246" s="17">
        <v>180.27</v>
      </c>
      <c r="EJ246" s="17">
        <v>173.03</v>
      </c>
      <c r="EK246" s="17">
        <v>167.91</v>
      </c>
      <c r="EL246" s="17">
        <v>178.98</v>
      </c>
      <c r="EM246" s="17">
        <v>177.53</v>
      </c>
      <c r="EN246" s="17">
        <v>167.11</v>
      </c>
      <c r="EO246" s="17">
        <v>185.75</v>
      </c>
      <c r="EP246" s="17">
        <v>184.25</v>
      </c>
      <c r="EQ246" s="17">
        <v>192.68</v>
      </c>
      <c r="ER246" s="17">
        <v>190.44</v>
      </c>
      <c r="ES246" s="17">
        <v>172.49</v>
      </c>
      <c r="ET246" s="17">
        <v>126.58</v>
      </c>
      <c r="EU246" s="17">
        <v>112.07</v>
      </c>
      <c r="EV246" s="17">
        <v>171.51</v>
      </c>
      <c r="EW246" s="17">
        <v>167.7</v>
      </c>
      <c r="EX246" s="17">
        <v>175.9</v>
      </c>
      <c r="EY246" s="17">
        <v>176.82</v>
      </c>
      <c r="EZ246" s="17">
        <v>166.43</v>
      </c>
      <c r="FA246" s="17">
        <v>184.61</v>
      </c>
      <c r="FB246" s="17">
        <v>182.28</v>
      </c>
      <c r="FC246" s="17">
        <v>189.64</v>
      </c>
      <c r="FD246" s="17">
        <v>186.67</v>
      </c>
      <c r="FE246" s="17">
        <v>169.17</v>
      </c>
      <c r="FF246" s="17">
        <v>184.17</v>
      </c>
      <c r="FG246" s="17">
        <v>177.05</v>
      </c>
      <c r="FH246" s="17">
        <v>168.41</v>
      </c>
      <c r="FI246" s="17">
        <v>164.67</v>
      </c>
      <c r="FJ246" s="17">
        <v>175.56</v>
      </c>
      <c r="FK246" s="17">
        <v>173.73</v>
      </c>
      <c r="FL246" s="17">
        <v>163.89</v>
      </c>
      <c r="FM246" s="17">
        <v>182.96</v>
      </c>
      <c r="FN246" s="17">
        <v>178.84</v>
      </c>
      <c r="FO246" s="17">
        <v>187.56</v>
      </c>
      <c r="FP246" s="17">
        <v>185.26</v>
      </c>
      <c r="FQ246" s="17">
        <v>168.74</v>
      </c>
      <c r="FR246" s="17">
        <v>184.3</v>
      </c>
      <c r="FS246" s="17">
        <v>175.22</v>
      </c>
      <c r="FT246" s="17">
        <v>167.8</v>
      </c>
      <c r="FU246" s="17">
        <v>164.72</v>
      </c>
      <c r="FV246" s="17">
        <v>172.92</v>
      </c>
      <c r="FW246" s="17">
        <v>172.15</v>
      </c>
      <c r="FX246" s="17">
        <v>130.24</v>
      </c>
      <c r="FY246" s="17">
        <v>0</v>
      </c>
      <c r="FZ246" s="17">
        <v>76.489999999999995</v>
      </c>
      <c r="GA246" s="17">
        <v>187.21</v>
      </c>
    </row>
    <row r="247" spans="2:183">
      <c r="B247" s="96" t="s">
        <v>8</v>
      </c>
      <c r="C247" s="166" t="s">
        <v>47</v>
      </c>
      <c r="D247" s="178">
        <v>6799.24</v>
      </c>
      <c r="E247" s="179">
        <v>6166.26</v>
      </c>
      <c r="F247" s="179">
        <v>6570.66</v>
      </c>
      <c r="G247" s="179">
        <v>6368.23</v>
      </c>
      <c r="H247" s="179">
        <v>8335.59</v>
      </c>
      <c r="I247" s="179">
        <v>7950.5</v>
      </c>
      <c r="J247" s="179">
        <v>8382</v>
      </c>
      <c r="K247" s="179">
        <v>8377.52</v>
      </c>
      <c r="L247" s="179">
        <v>7849.2</v>
      </c>
      <c r="M247" s="179">
        <v>6564.93</v>
      </c>
      <c r="N247" s="179">
        <v>6273.79</v>
      </c>
      <c r="O247" s="179">
        <v>6565.11</v>
      </c>
      <c r="P247" s="179">
        <v>6716.88</v>
      </c>
      <c r="Q247" s="179">
        <v>6043.23</v>
      </c>
      <c r="R247" s="179">
        <v>6487.75</v>
      </c>
      <c r="S247" s="179">
        <v>6324.5</v>
      </c>
      <c r="T247" s="179">
        <v>8235.2199999999993</v>
      </c>
      <c r="U247" s="179">
        <v>8011.21</v>
      </c>
      <c r="V247" s="179">
        <v>8341.75</v>
      </c>
      <c r="W247" s="179">
        <v>8386.1200000000008</v>
      </c>
      <c r="X247" s="179">
        <v>7811.29</v>
      </c>
      <c r="Y247" s="179">
        <v>6535.13</v>
      </c>
      <c r="Z247" s="179">
        <v>6209.11</v>
      </c>
      <c r="AA247" s="179">
        <v>6509.54</v>
      </c>
      <c r="AB247" s="179">
        <v>6557.52</v>
      </c>
      <c r="AC247" s="179">
        <v>5994.83</v>
      </c>
      <c r="AD247" s="179">
        <v>6418.39</v>
      </c>
      <c r="AE247" s="179">
        <v>2088.06</v>
      </c>
      <c r="AF247" s="179">
        <v>7846.7</v>
      </c>
      <c r="AG247" s="179">
        <v>7859.03</v>
      </c>
      <c r="AH247" s="179">
        <v>8326.69</v>
      </c>
      <c r="AI247" s="179">
        <v>8276.2800000000007</v>
      </c>
      <c r="AJ247" s="179">
        <v>7745.92</v>
      </c>
      <c r="AK247" s="179">
        <v>6450.18</v>
      </c>
      <c r="AL247" s="179">
        <v>6216.97</v>
      </c>
      <c r="AM247" s="179">
        <v>6372.12</v>
      </c>
      <c r="AN247" s="179">
        <v>6520.14</v>
      </c>
      <c r="AO247" s="179">
        <v>6144.26</v>
      </c>
      <c r="AP247" s="179">
        <v>6397.94</v>
      </c>
      <c r="AQ247" s="179">
        <v>6162.14</v>
      </c>
      <c r="AR247" s="179">
        <v>8133.05</v>
      </c>
      <c r="AS247" s="179">
        <v>7866.3</v>
      </c>
      <c r="AT247" s="179">
        <v>8239.23</v>
      </c>
      <c r="AU247" s="179">
        <v>8379.44</v>
      </c>
      <c r="AV247" s="179">
        <v>7751.97</v>
      </c>
      <c r="AW247" s="179">
        <v>6331.49</v>
      </c>
      <c r="AX247" s="179">
        <v>6164.27</v>
      </c>
      <c r="AY247" s="179">
        <v>6294.61</v>
      </c>
      <c r="AZ247" s="179">
        <v>6701.72</v>
      </c>
      <c r="BA247" s="179">
        <v>6087.04</v>
      </c>
      <c r="BB247" s="179">
        <v>3584.71</v>
      </c>
      <c r="BC247" s="179">
        <v>4798.62</v>
      </c>
      <c r="BD247" s="179">
        <v>8157.17</v>
      </c>
      <c r="BE247" s="179">
        <v>8033.79</v>
      </c>
      <c r="BF247" s="179">
        <v>8412.08</v>
      </c>
      <c r="BG247" s="179">
        <v>8475.7900000000009</v>
      </c>
      <c r="BH247" s="179">
        <v>7876.05</v>
      </c>
      <c r="BI247" s="179">
        <v>6470.23</v>
      </c>
      <c r="BJ247" s="179">
        <v>6262.48</v>
      </c>
      <c r="BK247" s="179">
        <v>6414.8</v>
      </c>
      <c r="BL247" s="179">
        <v>6921.18</v>
      </c>
      <c r="BM247" s="179">
        <v>6259.79</v>
      </c>
      <c r="BN247" s="179">
        <v>6756.77</v>
      </c>
      <c r="BO247" s="179">
        <v>6483.66</v>
      </c>
      <c r="BP247" s="179">
        <v>8569.84</v>
      </c>
      <c r="BQ247" s="179">
        <v>8361.69</v>
      </c>
      <c r="BR247" s="179">
        <v>8794.48</v>
      </c>
      <c r="BS247" s="179">
        <v>8902.59</v>
      </c>
      <c r="BT247" s="179">
        <v>8259.6299999999992</v>
      </c>
      <c r="BU247" s="179">
        <v>6927.89</v>
      </c>
      <c r="BV247" s="179">
        <v>6712.04</v>
      </c>
      <c r="BW247" s="179">
        <v>6984.04</v>
      </c>
      <c r="BX247" s="179">
        <v>7385.37</v>
      </c>
      <c r="BY247" s="179">
        <v>5306.71</v>
      </c>
      <c r="BZ247" s="179">
        <v>0</v>
      </c>
      <c r="CA247" s="179">
        <v>3058</v>
      </c>
      <c r="CB247" s="179">
        <v>9239.42</v>
      </c>
      <c r="CC247" s="179">
        <v>8914.42</v>
      </c>
      <c r="CD247" s="179">
        <v>9467.2199999999993</v>
      </c>
      <c r="CE247" s="179">
        <v>9504.86</v>
      </c>
      <c r="CF247" s="179">
        <v>8997.4699999999993</v>
      </c>
      <c r="CG247" s="179">
        <v>7449.86</v>
      </c>
      <c r="CH247" s="179">
        <v>7455</v>
      </c>
      <c r="CI247" s="179">
        <v>7781.35</v>
      </c>
      <c r="CJ247" s="179">
        <v>7995.47</v>
      </c>
      <c r="CK247" s="179">
        <v>7448.25</v>
      </c>
      <c r="CL247" s="179">
        <v>7821.62</v>
      </c>
      <c r="CM247" s="179">
        <v>7429.32</v>
      </c>
      <c r="CN247" s="179">
        <v>9571.14</v>
      </c>
      <c r="CO247" s="179">
        <v>9337.26</v>
      </c>
      <c r="CP247" s="179">
        <v>9817.4500000000007</v>
      </c>
      <c r="CQ247" s="179">
        <v>9856.18</v>
      </c>
      <c r="CR247" s="179">
        <v>9386.3799999999992</v>
      </c>
      <c r="CS247" s="179">
        <v>7677.12</v>
      </c>
      <c r="CT247" s="179">
        <v>7623.39</v>
      </c>
      <c r="CU247" s="179">
        <v>7935.2</v>
      </c>
      <c r="CV247" s="179">
        <v>8185.55</v>
      </c>
      <c r="CW247" s="179">
        <v>5043.2299999999996</v>
      </c>
      <c r="CX247" s="179">
        <v>4948.05</v>
      </c>
      <c r="CY247" s="179">
        <v>7650.38</v>
      </c>
      <c r="CZ247" s="179">
        <v>9809.4500000000007</v>
      </c>
      <c r="DA247" s="179">
        <v>9665.75</v>
      </c>
      <c r="DB247" s="179">
        <v>10104.34</v>
      </c>
      <c r="DC247" s="179">
        <v>10219.11</v>
      </c>
      <c r="DD247" s="179">
        <v>9532.7000000000007</v>
      </c>
      <c r="DE247" s="179">
        <v>7902.02</v>
      </c>
      <c r="DF247" s="179">
        <v>7878.43</v>
      </c>
      <c r="DG247" s="179">
        <v>8107.06</v>
      </c>
      <c r="DH247" s="179">
        <v>8428.5499999999993</v>
      </c>
      <c r="DI247" s="179">
        <v>7600.44</v>
      </c>
      <c r="DJ247" s="179">
        <v>8280.8799999999992</v>
      </c>
      <c r="DK247" s="179">
        <v>7842.65</v>
      </c>
      <c r="DL247" s="179">
        <v>10146.59</v>
      </c>
      <c r="DM247" s="179">
        <v>9954.83</v>
      </c>
      <c r="DN247" s="179">
        <v>10440</v>
      </c>
      <c r="DO247" s="179">
        <v>10444.469999999999</v>
      </c>
      <c r="DP247" s="179">
        <v>9742.1200000000008</v>
      </c>
      <c r="DQ247" s="179">
        <v>8167.95</v>
      </c>
      <c r="DR247" s="179">
        <v>8100.56</v>
      </c>
      <c r="DS247" s="179">
        <v>8337.1</v>
      </c>
      <c r="DT247" s="179">
        <v>8624.1200000000008</v>
      </c>
      <c r="DU247" s="179">
        <v>7784.96</v>
      </c>
      <c r="DV247" s="179">
        <v>6583.51</v>
      </c>
      <c r="DW247" s="179">
        <v>4273.82</v>
      </c>
      <c r="DX247" s="179">
        <v>10389.69</v>
      </c>
      <c r="DY247" s="179">
        <v>10112.61</v>
      </c>
      <c r="DZ247" s="179">
        <v>10726.74</v>
      </c>
      <c r="EA247" s="179">
        <v>10686.83</v>
      </c>
      <c r="EB247" s="179">
        <v>10018.16</v>
      </c>
      <c r="EC247" s="179">
        <v>8297.7900000000009</v>
      </c>
      <c r="ED247" s="179">
        <v>8204.1299999999992</v>
      </c>
      <c r="EE247" s="179">
        <v>8555.2900000000009</v>
      </c>
      <c r="EF247" s="179">
        <v>8826.94</v>
      </c>
      <c r="EG247" s="179">
        <v>8276.76</v>
      </c>
      <c r="EH247" s="179">
        <v>8714.2000000000007</v>
      </c>
      <c r="EI247" s="179">
        <v>8254.52</v>
      </c>
      <c r="EJ247" s="179">
        <v>10670.88</v>
      </c>
      <c r="EK247" s="179">
        <v>10354.76</v>
      </c>
      <c r="EL247" s="179">
        <v>11037.88</v>
      </c>
      <c r="EM247" s="179">
        <v>10947.99</v>
      </c>
      <c r="EN247" s="179">
        <v>10305.81</v>
      </c>
      <c r="EO247" s="179">
        <v>8505.2800000000007</v>
      </c>
      <c r="EP247" s="179">
        <v>8436.7900000000009</v>
      </c>
      <c r="EQ247" s="179">
        <v>8822.84</v>
      </c>
      <c r="ER247" s="179">
        <v>8964.2199999999993</v>
      </c>
      <c r="ES247" s="179">
        <v>8119.25</v>
      </c>
      <c r="ET247" s="179">
        <v>5958.01</v>
      </c>
      <c r="EU247" s="179">
        <v>5275.24</v>
      </c>
      <c r="EV247" s="179">
        <v>10870.4</v>
      </c>
      <c r="EW247" s="179">
        <v>10629.07</v>
      </c>
      <c r="EX247" s="179">
        <v>11148.64</v>
      </c>
      <c r="EY247" s="179">
        <v>11207.12</v>
      </c>
      <c r="EZ247" s="179">
        <v>10548.16</v>
      </c>
      <c r="FA247" s="179">
        <v>8689.59</v>
      </c>
      <c r="FB247" s="179">
        <v>8579.9</v>
      </c>
      <c r="FC247" s="179">
        <v>8926.4</v>
      </c>
      <c r="FD247" s="179">
        <v>9033.0499999999993</v>
      </c>
      <c r="FE247" s="179">
        <v>8186.24</v>
      </c>
      <c r="FF247" s="179">
        <v>8911.7999999999993</v>
      </c>
      <c r="FG247" s="179">
        <v>8567.31</v>
      </c>
      <c r="FH247" s="179">
        <v>10975.48</v>
      </c>
      <c r="FI247" s="179">
        <v>10731.57</v>
      </c>
      <c r="FJ247" s="179">
        <v>11441.06</v>
      </c>
      <c r="FK247" s="179">
        <v>11322.24</v>
      </c>
      <c r="FL247" s="179">
        <v>10680.59</v>
      </c>
      <c r="FM247" s="179">
        <v>8853.5</v>
      </c>
      <c r="FN247" s="179">
        <v>8653.9599999999991</v>
      </c>
      <c r="FO247" s="179">
        <v>9076.25</v>
      </c>
      <c r="FP247" s="179">
        <v>9218.6200000000008</v>
      </c>
      <c r="FQ247" s="179">
        <v>8396.52</v>
      </c>
      <c r="FR247" s="179">
        <v>9170.91</v>
      </c>
      <c r="FS247" s="179">
        <v>8719.15</v>
      </c>
      <c r="FT247" s="179">
        <v>11245.66</v>
      </c>
      <c r="FU247" s="179">
        <v>11039.64</v>
      </c>
      <c r="FV247" s="179">
        <v>11588.9</v>
      </c>
      <c r="FW247" s="179">
        <v>11537.33</v>
      </c>
      <c r="FX247" s="179">
        <v>8728.81</v>
      </c>
      <c r="FY247" s="179">
        <v>0</v>
      </c>
      <c r="FZ247" s="179">
        <v>3806.03</v>
      </c>
      <c r="GA247" s="179">
        <v>9315.64</v>
      </c>
    </row>
    <row r="248" spans="2:183">
      <c r="B248" s="180" t="s">
        <v>8</v>
      </c>
      <c r="C248" s="181" t="s">
        <v>48</v>
      </c>
      <c r="D248" s="94">
        <v>0.22351885092155013</v>
      </c>
      <c r="E248" s="95">
        <v>0.22352950896041818</v>
      </c>
      <c r="F248" s="95">
        <v>0.22269901801436798</v>
      </c>
      <c r="G248" s="95">
        <v>0.22270810373419181</v>
      </c>
      <c r="H248" s="95">
        <v>0.20801649686489065</v>
      </c>
      <c r="I248" s="95">
        <v>0.20771552686982514</v>
      </c>
      <c r="J248" s="95">
        <v>0.20801754226969127</v>
      </c>
      <c r="K248" s="95">
        <v>0.20808420452568832</v>
      </c>
      <c r="L248" s="95">
        <v>0.20742505693893293</v>
      </c>
      <c r="M248" s="95">
        <v>0.22261974315740812</v>
      </c>
      <c r="N248" s="95">
        <v>0.22250772541279737</v>
      </c>
      <c r="O248" s="95">
        <v>0.22272476156075863</v>
      </c>
      <c r="P248" s="95">
        <v>0.22325812651664881</v>
      </c>
      <c r="Q248" s="95">
        <v>0.22308489529274661</v>
      </c>
      <c r="R248" s="95">
        <v>0.22245617583033106</v>
      </c>
      <c r="S248" s="95">
        <v>0.22262716956542383</v>
      </c>
      <c r="T248" s="95">
        <v>0.20780900832198321</v>
      </c>
      <c r="U248" s="95">
        <v>0.20787194557647992</v>
      </c>
      <c r="V248" s="95">
        <v>0.20797387867073519</v>
      </c>
      <c r="W248" s="95">
        <v>0.20809883355350028</v>
      </c>
      <c r="X248" s="95">
        <v>0.20729424676281599</v>
      </c>
      <c r="Y248" s="95">
        <v>0.22254093329901603</v>
      </c>
      <c r="Z248" s="95">
        <v>0.22231227924894925</v>
      </c>
      <c r="AA248" s="95">
        <v>0.22261621131869946</v>
      </c>
      <c r="AB248" s="95">
        <v>0.22266314176707519</v>
      </c>
      <c r="AC248" s="95">
        <v>0.22290161565969976</v>
      </c>
      <c r="AD248" s="95">
        <v>0.22216991445318399</v>
      </c>
      <c r="AE248" s="95">
        <v>0.22230466438323757</v>
      </c>
      <c r="AF248" s="95">
        <v>0.20752689265049584</v>
      </c>
      <c r="AG248" s="95">
        <v>0.20744078345320896</v>
      </c>
      <c r="AH248" s="95">
        <v>0.20790963992057271</v>
      </c>
      <c r="AI248" s="95">
        <v>0.20780715998839971</v>
      </c>
      <c r="AJ248" s="95">
        <v>0.20721591001022421</v>
      </c>
      <c r="AK248" s="95">
        <v>0.22223404575836694</v>
      </c>
      <c r="AL248" s="95">
        <v>0.22236880741118448</v>
      </c>
      <c r="AM248" s="95">
        <v>0.22206450851431633</v>
      </c>
      <c r="AN248" s="95">
        <v>0.22258507200689956</v>
      </c>
      <c r="AO248" s="95">
        <v>0.22267885112331512</v>
      </c>
      <c r="AP248" s="95">
        <v>0.2220453877354262</v>
      </c>
      <c r="AQ248" s="95">
        <v>0.22204429924558908</v>
      </c>
      <c r="AR248" s="95">
        <v>0.20758017838747317</v>
      </c>
      <c r="AS248" s="95">
        <v>0.20744505474538161</v>
      </c>
      <c r="AT248" s="95">
        <v>0.20764715391299077</v>
      </c>
      <c r="AU248" s="95">
        <v>0.2081329875444754</v>
      </c>
      <c r="AV248" s="95">
        <v>0.2071511856573286</v>
      </c>
      <c r="AW248" s="95">
        <v>0.22208364182090259</v>
      </c>
      <c r="AX248" s="95">
        <v>0.22212824969918457</v>
      </c>
      <c r="AY248" s="95">
        <v>0.22183054365294896</v>
      </c>
      <c r="AZ248" s="95">
        <v>0.22266115203728151</v>
      </c>
      <c r="BA248" s="95">
        <v>0.22272156128595161</v>
      </c>
      <c r="BB248" s="95">
        <v>0.22204514671764633</v>
      </c>
      <c r="BC248" s="95">
        <v>0.22187159248965277</v>
      </c>
      <c r="BD248" s="95">
        <v>0.20719540724232532</v>
      </c>
      <c r="BE248" s="95">
        <v>0.20739058338665126</v>
      </c>
      <c r="BF248" s="95">
        <v>0.20762017980768699</v>
      </c>
      <c r="BG248" s="95">
        <v>0.20780766311986365</v>
      </c>
      <c r="BH248" s="95">
        <v>0.20702389316024211</v>
      </c>
      <c r="BI248" s="95">
        <v>0.22199467325206415</v>
      </c>
      <c r="BJ248" s="95">
        <v>0.22190616273253605</v>
      </c>
      <c r="BK248" s="95">
        <v>0.22174670473294286</v>
      </c>
      <c r="BL248" s="95">
        <v>0.22275334880852476</v>
      </c>
      <c r="BM248" s="95">
        <v>0.22277029020535638</v>
      </c>
      <c r="BN248" s="95">
        <v>0.22217801695716108</v>
      </c>
      <c r="BO248" s="95">
        <v>0.22208604881103219</v>
      </c>
      <c r="BP248" s="95">
        <v>0.20759334985687372</v>
      </c>
      <c r="BQ248" s="95">
        <v>0.20769798473638656</v>
      </c>
      <c r="BR248" s="95">
        <v>0.20802365398151612</v>
      </c>
      <c r="BS248" s="95">
        <v>0.20824369677704832</v>
      </c>
      <c r="BT248" s="95">
        <v>0.20741406550159436</v>
      </c>
      <c r="BU248" s="95">
        <v>0.22295630074103648</v>
      </c>
      <c r="BV248" s="95">
        <v>0.22290498114802915</v>
      </c>
      <c r="BW248" s="95">
        <v>0.22306304041598513</v>
      </c>
      <c r="BX248" s="95">
        <v>0.22366565825745735</v>
      </c>
      <c r="BY248" s="95">
        <v>0.22392195447199881</v>
      </c>
      <c r="BZ248" s="95" t="e">
        <v>#DIV/0!</v>
      </c>
      <c r="CA248" s="95">
        <v>0.22346014979942547</v>
      </c>
      <c r="CB248" s="95">
        <v>0.20858265224660391</v>
      </c>
      <c r="CC248" s="95">
        <v>0.20837624041549088</v>
      </c>
      <c r="CD248" s="95">
        <v>0.2089510399316491</v>
      </c>
      <c r="CE248" s="95">
        <v>0.20905421385561138</v>
      </c>
      <c r="CF248" s="95">
        <v>0.20862729099258459</v>
      </c>
      <c r="CG248" s="95">
        <v>0.22373783967928895</v>
      </c>
      <c r="CH248" s="95">
        <v>0.22431745985802876</v>
      </c>
      <c r="CI248" s="95">
        <v>0.22442869920455488</v>
      </c>
      <c r="CJ248" s="95">
        <v>0.22464077299265639</v>
      </c>
      <c r="CK248" s="95">
        <v>0.22458954725141408</v>
      </c>
      <c r="CL248" s="95">
        <v>0.22439922572116519</v>
      </c>
      <c r="CM248" s="95">
        <v>0.22383738362197517</v>
      </c>
      <c r="CN248" s="95">
        <v>0.20879697452265383</v>
      </c>
      <c r="CO248" s="95">
        <v>0.20898525624144901</v>
      </c>
      <c r="CP248" s="95">
        <v>0.20921360124291366</v>
      </c>
      <c r="CQ248" s="95">
        <v>0.20930400477289837</v>
      </c>
      <c r="CR248" s="95">
        <v>0.20907610954067857</v>
      </c>
      <c r="CS248" s="95">
        <v>0.22398962625912694</v>
      </c>
      <c r="CT248" s="95">
        <v>0.22430824043773395</v>
      </c>
      <c r="CU248" s="95">
        <v>0.22442274207543844</v>
      </c>
      <c r="CV248" s="95">
        <v>0.22454480764754728</v>
      </c>
      <c r="CW248" s="95">
        <v>0.22460022843041577</v>
      </c>
      <c r="CX248" s="95">
        <v>0.2243903864024866</v>
      </c>
      <c r="CY248" s="95">
        <v>0.22397572593819698</v>
      </c>
      <c r="CZ248" s="95">
        <v>0.20876027764208904</v>
      </c>
      <c r="DA248" s="95">
        <v>0.20908305267410024</v>
      </c>
      <c r="DB248" s="95">
        <v>0.20922667366437084</v>
      </c>
      <c r="DC248" s="95">
        <v>0.20943465886984755</v>
      </c>
      <c r="DD248" s="95">
        <v>0.20877863055771553</v>
      </c>
      <c r="DE248" s="95">
        <v>0.22402308370642821</v>
      </c>
      <c r="DF248" s="95">
        <v>0.22445937085622034</v>
      </c>
      <c r="DG248" s="95">
        <v>0.22433681197017188</v>
      </c>
      <c r="DH248" s="95">
        <v>0.22448944426363943</v>
      </c>
      <c r="DI248" s="95">
        <v>0.22446848465422747</v>
      </c>
      <c r="DJ248" s="95">
        <v>0.22430408511684807</v>
      </c>
      <c r="DK248" s="95">
        <v>0.22380711919859442</v>
      </c>
      <c r="DL248" s="95">
        <v>0.20877116869318771</v>
      </c>
      <c r="DM248" s="95">
        <v>0.20899984722168824</v>
      </c>
      <c r="DN248" s="95">
        <v>0.2092191282440308</v>
      </c>
      <c r="DO248" s="95">
        <v>0.20929784513027316</v>
      </c>
      <c r="DP248" s="95">
        <v>0.20857856503901992</v>
      </c>
      <c r="DQ248" s="95">
        <v>0.22404919465211093</v>
      </c>
      <c r="DR248" s="95">
        <v>0.22437545661333858</v>
      </c>
      <c r="DS248" s="95">
        <v>0.22425905457312698</v>
      </c>
      <c r="DT248" s="95">
        <v>0.22442912537499379</v>
      </c>
      <c r="DU248" s="95">
        <v>0.22441886553610327</v>
      </c>
      <c r="DV248" s="95">
        <v>0.22426472681448362</v>
      </c>
      <c r="DW248" s="95">
        <v>0.22365016142158564</v>
      </c>
      <c r="DX248" s="95">
        <v>0.20870087323411302</v>
      </c>
      <c r="DY248" s="95">
        <v>0.20877403325349431</v>
      </c>
      <c r="DZ248" s="95">
        <v>0.20923002717812825</v>
      </c>
      <c r="EA248" s="95">
        <v>0.209223581336622</v>
      </c>
      <c r="EB248" s="95">
        <v>0.20861145616351959</v>
      </c>
      <c r="EC248" s="95">
        <v>0.22378229277682457</v>
      </c>
      <c r="ED248" s="95">
        <v>0.22419084364011974</v>
      </c>
      <c r="EE248" s="95">
        <v>0.22422231826836592</v>
      </c>
      <c r="EF248" s="95">
        <v>0.22438494058926509</v>
      </c>
      <c r="EG248" s="95">
        <v>0.22438883139507004</v>
      </c>
      <c r="EH248" s="95">
        <v>0.22425746486828463</v>
      </c>
      <c r="EI248" s="95">
        <v>0.22370079592289013</v>
      </c>
      <c r="EJ248" s="95">
        <v>0.20869732439970964</v>
      </c>
      <c r="EK248" s="95">
        <v>0.20870628763271373</v>
      </c>
      <c r="EL248" s="95">
        <v>0.20923488036874718</v>
      </c>
      <c r="EM248" s="95">
        <v>0.20920250016608166</v>
      </c>
      <c r="EN248" s="95">
        <v>0.2086241120585261</v>
      </c>
      <c r="EO248" s="95">
        <v>0.22374251362216996</v>
      </c>
      <c r="EP248" s="95">
        <v>0.22422950391732291</v>
      </c>
      <c r="EQ248" s="95">
        <v>0.22429793396318665</v>
      </c>
      <c r="ER248" s="95">
        <v>0.22426561886120489</v>
      </c>
      <c r="ES248" s="95">
        <v>0.2242858073952618</v>
      </c>
      <c r="ET248" s="95">
        <v>0.22381927991796097</v>
      </c>
      <c r="EU248" s="95">
        <v>0.22330415913411147</v>
      </c>
      <c r="EV248" s="95">
        <v>0.20850402211808136</v>
      </c>
      <c r="EW248" s="95">
        <v>0.20867882152984571</v>
      </c>
      <c r="EX248" s="95">
        <v>0.20903392825054801</v>
      </c>
      <c r="EY248" s="95">
        <v>0.20911109159786029</v>
      </c>
      <c r="EZ248" s="95">
        <v>0.20857957877089003</v>
      </c>
      <c r="FA248" s="95">
        <v>0.22358583082295333</v>
      </c>
      <c r="FB248" s="95">
        <v>0.22398713192206776</v>
      </c>
      <c r="FC248" s="95">
        <v>0.22406451602421951</v>
      </c>
      <c r="FD248" s="95">
        <v>0.22386523713276327</v>
      </c>
      <c r="FE248" s="95">
        <v>0.22388274510128289</v>
      </c>
      <c r="FF248" s="95">
        <v>0.22354819575655591</v>
      </c>
      <c r="FG248" s="95">
        <v>0.22334891866418929</v>
      </c>
      <c r="FH248" s="95">
        <v>0.20821256449268588</v>
      </c>
      <c r="FI248" s="95">
        <v>0.20842305310598383</v>
      </c>
      <c r="FJ248" s="95">
        <v>0.20897933592423587</v>
      </c>
      <c r="FK248" s="95">
        <v>0.2087564956654008</v>
      </c>
      <c r="FL248" s="95">
        <v>0.20834000458223428</v>
      </c>
      <c r="FM248" s="95">
        <v>0.22335260636658208</v>
      </c>
      <c r="FN248" s="95">
        <v>0.22366826459490455</v>
      </c>
      <c r="FO248" s="95">
        <v>0.22394897917844039</v>
      </c>
      <c r="FP248" s="95">
        <v>0.22373056994318069</v>
      </c>
      <c r="FQ248" s="95">
        <v>0.22383364286773214</v>
      </c>
      <c r="FR248" s="95">
        <v>0.22354310361034849</v>
      </c>
      <c r="FS248" s="95">
        <v>0.22310916952456586</v>
      </c>
      <c r="FT248" s="95">
        <v>0.20818792436589778</v>
      </c>
      <c r="FU248" s="95">
        <v>0.20842141058034108</v>
      </c>
      <c r="FV248" s="95">
        <v>0.20868327964745173</v>
      </c>
      <c r="FW248" s="95">
        <v>0.20862557375062488</v>
      </c>
      <c r="FX248" s="95">
        <v>0.20817488915654181</v>
      </c>
      <c r="FY248" s="95" t="e">
        <v>#DIV/0!</v>
      </c>
      <c r="FZ248" s="95">
        <v>0.22341946573860011</v>
      </c>
      <c r="GA248" s="95">
        <v>0.22391399559233535</v>
      </c>
    </row>
    <row r="249" spans="2:183">
      <c r="B249" s="44" t="s">
        <v>8</v>
      </c>
      <c r="C249" s="651" t="s">
        <v>94</v>
      </c>
      <c r="D249" s="182"/>
      <c r="E249" s="182"/>
      <c r="F249" s="182"/>
      <c r="G249" s="182"/>
      <c r="H249" s="182"/>
      <c r="I249" s="182"/>
      <c r="J249" s="182"/>
      <c r="K249" s="182"/>
      <c r="L249" s="182"/>
      <c r="M249" s="182"/>
      <c r="N249" s="182"/>
      <c r="O249" s="182"/>
      <c r="P249" s="182"/>
      <c r="Q249" s="182"/>
      <c r="R249" s="182"/>
      <c r="S249" s="182"/>
      <c r="T249" s="182"/>
      <c r="U249" s="182"/>
      <c r="V249" s="182"/>
      <c r="W249" s="182"/>
      <c r="X249" s="182"/>
      <c r="Y249" s="182"/>
      <c r="Z249" s="182"/>
      <c r="AA249" s="182"/>
      <c r="AB249" s="182"/>
      <c r="AC249" s="182"/>
      <c r="AD249" s="182"/>
      <c r="AE249" s="182"/>
      <c r="AF249" s="182"/>
      <c r="AG249" s="182"/>
      <c r="AH249" s="182"/>
      <c r="AI249" s="182"/>
      <c r="AJ249" s="182"/>
      <c r="AK249" s="182"/>
      <c r="AL249" s="182"/>
      <c r="AM249" s="182"/>
      <c r="AN249" s="182"/>
      <c r="AO249" s="182"/>
      <c r="AP249" s="182"/>
      <c r="AQ249" s="182"/>
      <c r="AR249" s="182"/>
      <c r="AS249" s="182"/>
      <c r="AT249" s="182"/>
      <c r="AU249" s="182"/>
      <c r="AV249" s="182"/>
      <c r="AW249" s="182"/>
      <c r="AX249" s="182"/>
      <c r="AY249" s="182"/>
      <c r="AZ249" s="182"/>
      <c r="BA249" s="182"/>
      <c r="BB249" s="182"/>
      <c r="BC249" s="182"/>
      <c r="BD249" s="182"/>
      <c r="BE249" s="182"/>
      <c r="BF249" s="182"/>
      <c r="BG249" s="182"/>
      <c r="BH249" s="182"/>
      <c r="BI249" s="182"/>
      <c r="BJ249" s="182"/>
      <c r="BK249" s="182"/>
      <c r="BL249" s="182"/>
      <c r="BM249" s="182"/>
      <c r="BN249" s="182"/>
      <c r="BO249" s="182"/>
      <c r="BP249" s="182"/>
      <c r="BQ249" s="182"/>
      <c r="BR249" s="182"/>
      <c r="BS249" s="182"/>
      <c r="BT249" s="182"/>
      <c r="BU249" s="182"/>
      <c r="BV249" s="182"/>
      <c r="BW249" s="182"/>
      <c r="BX249" s="182"/>
      <c r="BY249" s="182"/>
      <c r="BZ249" s="182"/>
      <c r="CA249" s="182"/>
      <c r="CB249" s="182"/>
      <c r="CC249" s="182"/>
      <c r="CD249" s="182"/>
      <c r="CE249" s="182"/>
      <c r="CF249" s="182"/>
      <c r="CG249" s="182"/>
      <c r="CH249" s="182"/>
      <c r="CI249" s="182"/>
      <c r="CJ249" s="182"/>
      <c r="CK249" s="182"/>
      <c r="CL249" s="182"/>
      <c r="CM249" s="182"/>
      <c r="CN249" s="182"/>
      <c r="CO249" s="182"/>
      <c r="CP249" s="182"/>
      <c r="CQ249" s="182"/>
      <c r="CR249" s="182"/>
      <c r="CS249" s="182"/>
      <c r="CT249" s="182"/>
      <c r="CU249" s="182"/>
      <c r="CV249" s="182"/>
      <c r="CW249" s="182"/>
      <c r="CX249" s="182"/>
      <c r="CY249" s="182"/>
      <c r="CZ249" s="182"/>
      <c r="DA249" s="182"/>
      <c r="DB249" s="182"/>
      <c r="DC249" s="182"/>
      <c r="DD249" s="182"/>
      <c r="DE249" s="182"/>
      <c r="DF249" s="182"/>
      <c r="DG249" s="182"/>
      <c r="DH249" s="182"/>
      <c r="DI249" s="182"/>
      <c r="DJ249" s="182"/>
      <c r="DK249" s="182"/>
      <c r="DL249" s="182"/>
      <c r="DM249" s="182"/>
      <c r="DN249" s="182"/>
      <c r="DO249" s="182"/>
      <c r="DP249" s="182"/>
      <c r="DQ249" s="182"/>
      <c r="DR249" s="182"/>
      <c r="DS249" s="182"/>
      <c r="DT249" s="182"/>
      <c r="DU249" s="182"/>
      <c r="DV249" s="182"/>
      <c r="DW249" s="182"/>
      <c r="DX249" s="182"/>
      <c r="DY249" s="182"/>
      <c r="DZ249" s="182"/>
      <c r="EA249" s="182"/>
      <c r="EB249" s="182"/>
      <c r="EC249" s="182"/>
      <c r="ED249" s="182"/>
      <c r="EE249" s="182"/>
      <c r="EF249" s="182"/>
      <c r="EG249" s="182"/>
      <c r="EH249" s="182"/>
      <c r="EI249" s="182"/>
      <c r="EJ249" s="182"/>
      <c r="EK249" s="182"/>
      <c r="EL249" s="182"/>
      <c r="EM249" s="182"/>
      <c r="EN249" s="182"/>
      <c r="EO249" s="182"/>
      <c r="EP249" s="182"/>
      <c r="EQ249" s="182"/>
      <c r="ER249" s="182"/>
      <c r="ES249" s="182"/>
      <c r="ET249" s="182"/>
      <c r="EU249" s="182"/>
      <c r="EV249" s="182"/>
      <c r="EW249" s="182"/>
      <c r="EX249" s="182"/>
      <c r="EY249" s="182"/>
      <c r="EZ249" s="182"/>
      <c r="FA249" s="182"/>
      <c r="FB249" s="182"/>
      <c r="FC249" s="182"/>
      <c r="FD249" s="182"/>
      <c r="FE249" s="182"/>
      <c r="FF249" s="182"/>
      <c r="FG249" s="182"/>
      <c r="FH249" s="182"/>
      <c r="FI249" s="182"/>
      <c r="FJ249" s="182"/>
      <c r="FK249" s="182"/>
      <c r="FL249" s="182"/>
      <c r="FM249" s="182"/>
      <c r="FN249" s="182"/>
      <c r="FO249" s="182"/>
      <c r="FP249" s="182"/>
      <c r="FQ249" s="182"/>
      <c r="FR249" s="182"/>
      <c r="FS249" s="182"/>
      <c r="FT249" s="182"/>
      <c r="FU249" s="182"/>
      <c r="FV249" s="182"/>
      <c r="FW249" s="182"/>
      <c r="FX249" s="182"/>
      <c r="FY249" s="182"/>
      <c r="FZ249" s="182"/>
      <c r="GA249" s="182"/>
    </row>
    <row r="250" spans="2:183">
      <c r="B250" s="43" t="s">
        <v>8</v>
      </c>
      <c r="C250" s="652" t="s">
        <v>49</v>
      </c>
      <c r="D250" s="17">
        <v>744</v>
      </c>
      <c r="E250" s="17">
        <v>672</v>
      </c>
      <c r="F250" s="17">
        <v>744</v>
      </c>
      <c r="G250" s="17">
        <v>720</v>
      </c>
      <c r="H250" s="17">
        <v>744</v>
      </c>
      <c r="I250" s="17">
        <v>720</v>
      </c>
      <c r="J250" s="17">
        <v>744</v>
      </c>
      <c r="K250" s="17">
        <v>744</v>
      </c>
      <c r="L250" s="17">
        <v>720</v>
      </c>
      <c r="M250" s="17">
        <v>744</v>
      </c>
      <c r="N250" s="17">
        <v>720</v>
      </c>
      <c r="O250" s="17">
        <v>744</v>
      </c>
      <c r="P250" s="17">
        <v>744</v>
      </c>
      <c r="Q250" s="17">
        <v>672</v>
      </c>
      <c r="R250" s="17">
        <v>744</v>
      </c>
      <c r="S250" s="17">
        <v>720</v>
      </c>
      <c r="T250" s="17">
        <v>744</v>
      </c>
      <c r="U250" s="17">
        <v>720</v>
      </c>
      <c r="V250" s="17">
        <v>744</v>
      </c>
      <c r="W250" s="17">
        <v>744</v>
      </c>
      <c r="X250" s="17">
        <v>720</v>
      </c>
      <c r="Y250" s="17">
        <v>744</v>
      </c>
      <c r="Z250" s="17">
        <v>720</v>
      </c>
      <c r="AA250" s="17">
        <v>744</v>
      </c>
      <c r="AB250" s="17">
        <v>744</v>
      </c>
      <c r="AC250" s="17">
        <v>672</v>
      </c>
      <c r="AD250" s="17">
        <v>744</v>
      </c>
      <c r="AE250" s="17">
        <v>720</v>
      </c>
      <c r="AF250" s="17">
        <v>744</v>
      </c>
      <c r="AG250" s="17">
        <v>720</v>
      </c>
      <c r="AH250" s="17">
        <v>744</v>
      </c>
      <c r="AI250" s="17">
        <v>744</v>
      </c>
      <c r="AJ250" s="17">
        <v>720</v>
      </c>
      <c r="AK250" s="17">
        <v>744</v>
      </c>
      <c r="AL250" s="17">
        <v>720</v>
      </c>
      <c r="AM250" s="17">
        <v>744</v>
      </c>
      <c r="AN250" s="17">
        <v>744</v>
      </c>
      <c r="AO250" s="17">
        <v>696</v>
      </c>
      <c r="AP250" s="17">
        <v>744</v>
      </c>
      <c r="AQ250" s="17">
        <v>720</v>
      </c>
      <c r="AR250" s="17">
        <v>744</v>
      </c>
      <c r="AS250" s="17">
        <v>720</v>
      </c>
      <c r="AT250" s="17">
        <v>744</v>
      </c>
      <c r="AU250" s="17">
        <v>744</v>
      </c>
      <c r="AV250" s="17">
        <v>720</v>
      </c>
      <c r="AW250" s="17">
        <v>744</v>
      </c>
      <c r="AX250" s="17">
        <v>720</v>
      </c>
      <c r="AY250" s="17">
        <v>744</v>
      </c>
      <c r="AZ250" s="17">
        <v>744</v>
      </c>
      <c r="BA250" s="17">
        <v>672</v>
      </c>
      <c r="BB250" s="17">
        <v>744</v>
      </c>
      <c r="BC250" s="17">
        <v>720</v>
      </c>
      <c r="BD250" s="17">
        <v>744</v>
      </c>
      <c r="BE250" s="17">
        <v>720</v>
      </c>
      <c r="BF250" s="17">
        <v>744</v>
      </c>
      <c r="BG250" s="17">
        <v>744</v>
      </c>
      <c r="BH250" s="17">
        <v>720</v>
      </c>
      <c r="BI250" s="17">
        <v>744</v>
      </c>
      <c r="BJ250" s="17">
        <v>720</v>
      </c>
      <c r="BK250" s="17">
        <v>744</v>
      </c>
      <c r="BL250" s="17">
        <v>744</v>
      </c>
      <c r="BM250" s="17">
        <v>672</v>
      </c>
      <c r="BN250" s="17">
        <v>744</v>
      </c>
      <c r="BO250" s="17">
        <v>720</v>
      </c>
      <c r="BP250" s="17">
        <v>744</v>
      </c>
      <c r="BQ250" s="17">
        <v>720</v>
      </c>
      <c r="BR250" s="17">
        <v>744</v>
      </c>
      <c r="BS250" s="17">
        <v>744</v>
      </c>
      <c r="BT250" s="17">
        <v>720</v>
      </c>
      <c r="BU250" s="17">
        <v>744</v>
      </c>
      <c r="BV250" s="17">
        <v>720</v>
      </c>
      <c r="BW250" s="17">
        <v>744</v>
      </c>
      <c r="BX250" s="17">
        <v>744</v>
      </c>
      <c r="BY250" s="17">
        <v>672</v>
      </c>
      <c r="BZ250" s="17">
        <v>744</v>
      </c>
      <c r="CA250" s="17">
        <v>720</v>
      </c>
      <c r="CB250" s="17">
        <v>744</v>
      </c>
      <c r="CC250" s="17">
        <v>720</v>
      </c>
      <c r="CD250" s="17">
        <v>744</v>
      </c>
      <c r="CE250" s="17">
        <v>744</v>
      </c>
      <c r="CF250" s="17">
        <v>720</v>
      </c>
      <c r="CG250" s="17">
        <v>744</v>
      </c>
      <c r="CH250" s="17">
        <v>720</v>
      </c>
      <c r="CI250" s="17">
        <v>744</v>
      </c>
      <c r="CJ250" s="17">
        <v>744</v>
      </c>
      <c r="CK250" s="17">
        <v>696</v>
      </c>
      <c r="CL250" s="17">
        <v>744</v>
      </c>
      <c r="CM250" s="17">
        <v>720</v>
      </c>
      <c r="CN250" s="17">
        <v>744</v>
      </c>
      <c r="CO250" s="17">
        <v>720</v>
      </c>
      <c r="CP250" s="17">
        <v>744</v>
      </c>
      <c r="CQ250" s="17">
        <v>744</v>
      </c>
      <c r="CR250" s="17">
        <v>720</v>
      </c>
      <c r="CS250" s="17">
        <v>744</v>
      </c>
      <c r="CT250" s="17">
        <v>720</v>
      </c>
      <c r="CU250" s="17">
        <v>744</v>
      </c>
      <c r="CV250" s="17">
        <v>744</v>
      </c>
      <c r="CW250" s="17">
        <v>672</v>
      </c>
      <c r="CX250" s="17">
        <v>744</v>
      </c>
      <c r="CY250" s="17">
        <v>720</v>
      </c>
      <c r="CZ250" s="17">
        <v>744</v>
      </c>
      <c r="DA250" s="17">
        <v>720</v>
      </c>
      <c r="DB250" s="17">
        <v>744</v>
      </c>
      <c r="DC250" s="17">
        <v>744</v>
      </c>
      <c r="DD250" s="17">
        <v>720</v>
      </c>
      <c r="DE250" s="17">
        <v>744</v>
      </c>
      <c r="DF250" s="17">
        <v>720</v>
      </c>
      <c r="DG250" s="17">
        <v>744</v>
      </c>
      <c r="DH250" s="17">
        <v>744</v>
      </c>
      <c r="DI250" s="17">
        <v>672</v>
      </c>
      <c r="DJ250" s="17">
        <v>744</v>
      </c>
      <c r="DK250" s="17">
        <v>720</v>
      </c>
      <c r="DL250" s="17">
        <v>744</v>
      </c>
      <c r="DM250" s="17">
        <v>720</v>
      </c>
      <c r="DN250" s="17">
        <v>744</v>
      </c>
      <c r="DO250" s="17">
        <v>744</v>
      </c>
      <c r="DP250" s="17">
        <v>720</v>
      </c>
      <c r="DQ250" s="17">
        <v>744</v>
      </c>
      <c r="DR250" s="17">
        <v>720</v>
      </c>
      <c r="DS250" s="17">
        <v>744</v>
      </c>
      <c r="DT250" s="17">
        <v>744</v>
      </c>
      <c r="DU250" s="17">
        <v>672</v>
      </c>
      <c r="DV250" s="17">
        <v>744</v>
      </c>
      <c r="DW250" s="17">
        <v>720</v>
      </c>
      <c r="DX250" s="17">
        <v>744</v>
      </c>
      <c r="DY250" s="17">
        <v>720</v>
      </c>
      <c r="DZ250" s="17">
        <v>744</v>
      </c>
      <c r="EA250" s="17">
        <v>744</v>
      </c>
      <c r="EB250" s="17">
        <v>720</v>
      </c>
      <c r="EC250" s="17">
        <v>744</v>
      </c>
      <c r="ED250" s="17">
        <v>720</v>
      </c>
      <c r="EE250" s="17">
        <v>744</v>
      </c>
      <c r="EF250" s="17">
        <v>744</v>
      </c>
      <c r="EG250" s="17">
        <v>696</v>
      </c>
      <c r="EH250" s="17">
        <v>744</v>
      </c>
      <c r="EI250" s="17">
        <v>720</v>
      </c>
      <c r="EJ250" s="17">
        <v>744</v>
      </c>
      <c r="EK250" s="17">
        <v>720</v>
      </c>
      <c r="EL250" s="17">
        <v>744</v>
      </c>
      <c r="EM250" s="17">
        <v>744</v>
      </c>
      <c r="EN250" s="17">
        <v>720</v>
      </c>
      <c r="EO250" s="17">
        <v>744</v>
      </c>
      <c r="EP250" s="17">
        <v>720</v>
      </c>
      <c r="EQ250" s="17">
        <v>744</v>
      </c>
      <c r="ER250" s="17">
        <v>744</v>
      </c>
      <c r="ES250" s="17">
        <v>672</v>
      </c>
      <c r="ET250" s="17">
        <v>744</v>
      </c>
      <c r="EU250" s="17">
        <v>720</v>
      </c>
      <c r="EV250" s="17">
        <v>744</v>
      </c>
      <c r="EW250" s="17">
        <v>720</v>
      </c>
      <c r="EX250" s="17">
        <v>744</v>
      </c>
      <c r="EY250" s="17">
        <v>744</v>
      </c>
      <c r="EZ250" s="17">
        <v>720</v>
      </c>
      <c r="FA250" s="17">
        <v>744</v>
      </c>
      <c r="FB250" s="17">
        <v>720</v>
      </c>
      <c r="FC250" s="17">
        <v>744</v>
      </c>
      <c r="FD250" s="17">
        <v>744</v>
      </c>
      <c r="FE250" s="17">
        <v>672</v>
      </c>
      <c r="FF250" s="17">
        <v>744</v>
      </c>
      <c r="FG250" s="17">
        <v>720</v>
      </c>
      <c r="FH250" s="17">
        <v>744</v>
      </c>
      <c r="FI250" s="17">
        <v>720</v>
      </c>
      <c r="FJ250" s="17">
        <v>744</v>
      </c>
      <c r="FK250" s="17">
        <v>744</v>
      </c>
      <c r="FL250" s="17">
        <v>720</v>
      </c>
      <c r="FM250" s="17">
        <v>744</v>
      </c>
      <c r="FN250" s="17">
        <v>720</v>
      </c>
      <c r="FO250" s="17">
        <v>744</v>
      </c>
      <c r="FP250" s="17">
        <v>744</v>
      </c>
      <c r="FQ250" s="17">
        <v>672</v>
      </c>
      <c r="FR250" s="17">
        <v>744</v>
      </c>
      <c r="FS250" s="17">
        <v>720</v>
      </c>
      <c r="FT250" s="17">
        <v>744</v>
      </c>
      <c r="FU250" s="17">
        <v>720</v>
      </c>
      <c r="FV250" s="17">
        <v>744</v>
      </c>
      <c r="FW250" s="17">
        <v>744</v>
      </c>
      <c r="FX250" s="17">
        <v>720</v>
      </c>
      <c r="FY250" s="17">
        <v>744</v>
      </c>
      <c r="FZ250" s="17">
        <v>720</v>
      </c>
      <c r="GA250" s="17">
        <v>744</v>
      </c>
    </row>
    <row r="251" spans="2:183">
      <c r="B251" s="43" t="s">
        <v>8</v>
      </c>
      <c r="C251" s="653" t="s">
        <v>50</v>
      </c>
      <c r="D251" s="85">
        <v>4110000.42</v>
      </c>
      <c r="E251" s="85">
        <v>3713942.3</v>
      </c>
      <c r="F251" s="85">
        <v>3985341.11</v>
      </c>
      <c r="G251" s="85">
        <v>3845822.82</v>
      </c>
      <c r="H251" s="85">
        <v>4019065.46</v>
      </c>
      <c r="I251" s="85">
        <v>3857800.18</v>
      </c>
      <c r="J251" s="85">
        <v>4040392.63</v>
      </c>
      <c r="K251" s="85">
        <v>4037017.69</v>
      </c>
      <c r="L251" s="85">
        <v>3778570.66</v>
      </c>
      <c r="M251" s="85">
        <v>3964522.04</v>
      </c>
      <c r="N251" s="85">
        <v>3809279.0500000003</v>
      </c>
      <c r="O251" s="85">
        <v>3980397.8000000003</v>
      </c>
      <c r="P251" s="85">
        <v>4193456.58</v>
      </c>
      <c r="Q251" s="85">
        <v>3745700.93</v>
      </c>
      <c r="R251" s="85">
        <v>4046807.91</v>
      </c>
      <c r="S251" s="85">
        <v>3943105.38</v>
      </c>
      <c r="T251" s="85">
        <v>4083002.63</v>
      </c>
      <c r="U251" s="85">
        <v>3971687.46</v>
      </c>
      <c r="V251" s="85">
        <v>4132487.42</v>
      </c>
      <c r="W251" s="85">
        <v>4152020.48</v>
      </c>
      <c r="X251" s="85">
        <v>3882603.87</v>
      </c>
      <c r="Y251" s="85">
        <v>4091118.5</v>
      </c>
      <c r="Z251" s="85">
        <v>3876040.81</v>
      </c>
      <c r="AA251" s="85">
        <v>4074053.39</v>
      </c>
      <c r="AB251" s="85">
        <v>4395023.76</v>
      </c>
      <c r="AC251" s="85">
        <v>4018590.05</v>
      </c>
      <c r="AD251" s="85">
        <v>4310546.55</v>
      </c>
      <c r="AE251" s="85">
        <v>1421999.1600000001</v>
      </c>
      <c r="AF251" s="85">
        <v>4264699.16</v>
      </c>
      <c r="AG251" s="85">
        <v>4242084.709999999</v>
      </c>
      <c r="AH251" s="85">
        <v>4484030.459999999</v>
      </c>
      <c r="AI251" s="85">
        <v>4458857.3600000003</v>
      </c>
      <c r="AJ251" s="85">
        <v>4202062.41</v>
      </c>
      <c r="AK251" s="85">
        <v>4392026.43</v>
      </c>
      <c r="AL251" s="85">
        <v>4233139.57</v>
      </c>
      <c r="AM251" s="85">
        <v>4325694.91</v>
      </c>
      <c r="AN251" s="85">
        <v>4675157.9600000009</v>
      </c>
      <c r="AO251" s="85">
        <v>4424188.17</v>
      </c>
      <c r="AP251" s="85">
        <v>4598167.0000000009</v>
      </c>
      <c r="AQ251" s="85">
        <v>4429719.2399999993</v>
      </c>
      <c r="AR251" s="85">
        <v>4643469.49</v>
      </c>
      <c r="AS251" s="85">
        <v>4494852.09</v>
      </c>
      <c r="AT251" s="85">
        <v>4719622.41</v>
      </c>
      <c r="AU251" s="85">
        <v>4804407.53</v>
      </c>
      <c r="AV251" s="85">
        <v>4435409.5199999996</v>
      </c>
      <c r="AW251" s="85">
        <v>4567332</v>
      </c>
      <c r="AX251" s="85">
        <v>4430061.09</v>
      </c>
      <c r="AY251" s="85">
        <v>4528025.2</v>
      </c>
      <c r="AZ251" s="85">
        <v>4923563.9700000007</v>
      </c>
      <c r="BA251" s="85">
        <v>4477119.9400000004</v>
      </c>
      <c r="BB251" s="85">
        <v>2647423.9900000002</v>
      </c>
      <c r="BC251" s="85">
        <v>3566473.49</v>
      </c>
      <c r="BD251" s="85">
        <v>4782291.0100000007</v>
      </c>
      <c r="BE251" s="85">
        <v>4707020.59</v>
      </c>
      <c r="BF251" s="85">
        <v>4921874.63</v>
      </c>
      <c r="BG251" s="85">
        <v>4937434.57</v>
      </c>
      <c r="BH251" s="85">
        <v>4605083.7299999995</v>
      </c>
      <c r="BI251" s="85">
        <v>4750626.4499999993</v>
      </c>
      <c r="BJ251" s="85">
        <v>4600867.6000000006</v>
      </c>
      <c r="BK251" s="85">
        <v>4714838.2700000005</v>
      </c>
      <c r="BL251" s="85">
        <v>5102754.8499999996</v>
      </c>
      <c r="BM251" s="85">
        <v>4618772.9800000004</v>
      </c>
      <c r="BN251" s="85">
        <v>4976731.0100000007</v>
      </c>
      <c r="BO251" s="85">
        <v>4796583.55</v>
      </c>
      <c r="BP251" s="85">
        <v>5016924.8199999994</v>
      </c>
      <c r="BQ251" s="85">
        <v>4894141.3900000006</v>
      </c>
      <c r="BR251" s="85">
        <v>5156993.9800000004</v>
      </c>
      <c r="BS251" s="85">
        <v>5196971.2299999995</v>
      </c>
      <c r="BT251" s="85">
        <v>4840511.2699999996</v>
      </c>
      <c r="BU251" s="85">
        <v>5087108.6100000003</v>
      </c>
      <c r="BV251" s="85">
        <v>4930665.57</v>
      </c>
      <c r="BW251" s="85">
        <v>5125922.8699999992</v>
      </c>
      <c r="BX251" s="85">
        <v>5423166.9199999999</v>
      </c>
      <c r="BY251" s="85">
        <v>3904264.06</v>
      </c>
      <c r="BZ251" s="85">
        <v>0</v>
      </c>
      <c r="CA251" s="85">
        <v>2285066.1</v>
      </c>
      <c r="CB251" s="85">
        <v>5402998.7599999998</v>
      </c>
      <c r="CC251" s="85">
        <v>5236972.05</v>
      </c>
      <c r="CD251" s="85">
        <v>5527216.3999999994</v>
      </c>
      <c r="CE251" s="85">
        <v>5546589.1899999995</v>
      </c>
      <c r="CF251" s="85">
        <v>5261562.21</v>
      </c>
      <c r="CG251" s="85">
        <v>5469402.9900000002</v>
      </c>
      <c r="CH251" s="85">
        <v>5461428.5200000005</v>
      </c>
      <c r="CI251" s="85">
        <v>5734157.8000000007</v>
      </c>
      <c r="CJ251" s="85">
        <v>5969263.1100000003</v>
      </c>
      <c r="CK251" s="85">
        <v>5565515.5</v>
      </c>
      <c r="CL251" s="85">
        <v>5865627.75</v>
      </c>
      <c r="CM251" s="85">
        <v>5566721.3300000001</v>
      </c>
      <c r="CN251" s="85">
        <v>5707316.8899999997</v>
      </c>
      <c r="CO251" s="85">
        <v>5583783.8200000003</v>
      </c>
      <c r="CP251" s="85">
        <v>5862763.2999999998</v>
      </c>
      <c r="CQ251" s="85">
        <v>5883635.5799999991</v>
      </c>
      <c r="CR251" s="85">
        <v>5611123.3399999999</v>
      </c>
      <c r="CS251" s="85">
        <v>5767111.2299999995</v>
      </c>
      <c r="CT251" s="85">
        <v>5720349.290000001</v>
      </c>
      <c r="CU251" s="85">
        <v>5949520.5200000005</v>
      </c>
      <c r="CV251" s="85">
        <v>6143268.1799999997</v>
      </c>
      <c r="CW251" s="85">
        <v>3768253.58</v>
      </c>
      <c r="CX251" s="85">
        <v>3756634.38</v>
      </c>
      <c r="CY251" s="85">
        <v>5739129.1299999999</v>
      </c>
      <c r="CZ251" s="85">
        <v>5859784.1399999997</v>
      </c>
      <c r="DA251" s="85">
        <v>5766997.7800000003</v>
      </c>
      <c r="DB251" s="85">
        <v>6023476.9400000004</v>
      </c>
      <c r="DC251" s="85">
        <v>6086492.9800000004</v>
      </c>
      <c r="DD251" s="85">
        <v>5695214.7000000002</v>
      </c>
      <c r="DE251" s="85">
        <v>5925499.5499999998</v>
      </c>
      <c r="DF251" s="85">
        <v>5918338.2000000002</v>
      </c>
      <c r="DG251" s="85">
        <v>6091168.46</v>
      </c>
      <c r="DH251" s="85">
        <v>6389714.6200000001</v>
      </c>
      <c r="DI251" s="85">
        <v>5749767.4999999991</v>
      </c>
      <c r="DJ251" s="85">
        <v>6264497.9000000004</v>
      </c>
      <c r="DK251" s="85">
        <v>5945976.29</v>
      </c>
      <c r="DL251" s="85">
        <v>6122108.46</v>
      </c>
      <c r="DM251" s="85">
        <v>6001769.2999999998</v>
      </c>
      <c r="DN251" s="85">
        <v>6286999.7800000003</v>
      </c>
      <c r="DO251" s="85">
        <v>6287540.8000000007</v>
      </c>
      <c r="DP251" s="85">
        <v>5904813.04</v>
      </c>
      <c r="DQ251" s="85">
        <v>6205571.709999999</v>
      </c>
      <c r="DR251" s="85">
        <v>6127242.9400000004</v>
      </c>
      <c r="DS251" s="85">
        <v>6307752.5999999996</v>
      </c>
      <c r="DT251" s="85">
        <v>6639918.5800000001</v>
      </c>
      <c r="DU251" s="85">
        <v>5999215.6799999997</v>
      </c>
      <c r="DV251" s="85">
        <v>5082514.1399999997</v>
      </c>
      <c r="DW251" s="85">
        <v>3339092.47</v>
      </c>
      <c r="DX251" s="85">
        <v>6407153.3600000003</v>
      </c>
      <c r="DY251" s="85">
        <v>6236419</v>
      </c>
      <c r="DZ251" s="85">
        <v>6578447.7599999998</v>
      </c>
      <c r="EA251" s="85">
        <v>6574999.9100000001</v>
      </c>
      <c r="EB251" s="85">
        <v>6182839.6299999999</v>
      </c>
      <c r="EC251" s="85">
        <v>6427445.2499999991</v>
      </c>
      <c r="ED251" s="85">
        <v>6325101.8799999999</v>
      </c>
      <c r="EE251" s="85">
        <v>6614305.4500000002</v>
      </c>
      <c r="EF251" s="85">
        <v>6755836.3200000003</v>
      </c>
      <c r="EG251" s="85">
        <v>6360004.0999999996</v>
      </c>
      <c r="EH251" s="85">
        <v>6674444.0399999991</v>
      </c>
      <c r="EI251" s="85">
        <v>6337621.5500000007</v>
      </c>
      <c r="EJ251" s="85">
        <v>6540063.5800000001</v>
      </c>
      <c r="EK251" s="85">
        <v>6326932.1200000001</v>
      </c>
      <c r="EL251" s="85">
        <v>6726954.4199999999</v>
      </c>
      <c r="EM251" s="85">
        <v>6716529.6699999999</v>
      </c>
      <c r="EN251" s="85">
        <v>6299288.7800000003</v>
      </c>
      <c r="EO251" s="85">
        <v>6549626.8700000001</v>
      </c>
      <c r="EP251" s="85">
        <v>6463984.8499999996</v>
      </c>
      <c r="EQ251" s="85">
        <v>6777646.7700000005</v>
      </c>
      <c r="ER251" s="85">
        <v>7214438.8600000003</v>
      </c>
      <c r="ES251" s="85">
        <v>6561524.6299999999</v>
      </c>
      <c r="ET251" s="85">
        <v>4818922.83</v>
      </c>
      <c r="EU251" s="85">
        <v>4320320.34</v>
      </c>
      <c r="EV251" s="85">
        <v>7008683.8099999996</v>
      </c>
      <c r="EW251" s="85">
        <v>6827735.1700000009</v>
      </c>
      <c r="EX251" s="85">
        <v>7149105.8399999999</v>
      </c>
      <c r="EY251" s="85">
        <v>7206086.2300000004</v>
      </c>
      <c r="EZ251" s="85">
        <v>6779205.4100000001</v>
      </c>
      <c r="FA251" s="85">
        <v>7013979.3100000005</v>
      </c>
      <c r="FB251" s="85">
        <v>6915526.2800000003</v>
      </c>
      <c r="FC251" s="85">
        <v>7253956.4699999997</v>
      </c>
      <c r="FD251" s="85">
        <v>8016364.9700000007</v>
      </c>
      <c r="FE251" s="85">
        <v>7269857.3699999992</v>
      </c>
      <c r="FF251" s="85">
        <v>7920412.54</v>
      </c>
      <c r="FG251" s="85">
        <v>7621583.7400000002</v>
      </c>
      <c r="FH251" s="85">
        <v>7797081.2000000002</v>
      </c>
      <c r="FI251" s="85">
        <v>7618888.2699999996</v>
      </c>
      <c r="FJ251" s="85">
        <v>8099673.6100000003</v>
      </c>
      <c r="FK251" s="85">
        <v>8046058.4500000002</v>
      </c>
      <c r="FL251" s="85">
        <v>7563298.5799999991</v>
      </c>
      <c r="FM251" s="85">
        <v>7874555.0399999991</v>
      </c>
      <c r="FN251" s="85">
        <v>7688928.3700000001</v>
      </c>
      <c r="FO251" s="85">
        <v>8075710.7800000003</v>
      </c>
      <c r="FP251" s="85">
        <v>8542026.5</v>
      </c>
      <c r="FQ251" s="85">
        <v>7806109.7599999998</v>
      </c>
      <c r="FR251" s="85">
        <v>8505400.6099999994</v>
      </c>
      <c r="FS251" s="85">
        <v>8102080.3999999994</v>
      </c>
      <c r="FT251" s="85">
        <v>8336681.9500000002</v>
      </c>
      <c r="FU251" s="85">
        <v>8177151.1200000001</v>
      </c>
      <c r="FV251" s="85">
        <v>8567878.4100000001</v>
      </c>
      <c r="FW251" s="85">
        <v>8535713.7300000004</v>
      </c>
      <c r="FX251" s="85">
        <v>6463642.96</v>
      </c>
      <c r="FY251" s="85">
        <v>0</v>
      </c>
      <c r="FZ251" s="85">
        <v>3578730.34</v>
      </c>
      <c r="GA251" s="85">
        <v>8626524.6099999994</v>
      </c>
    </row>
    <row r="252" spans="2:183">
      <c r="B252" s="43" t="s">
        <v>8</v>
      </c>
      <c r="C252" s="653" t="s">
        <v>51</v>
      </c>
      <c r="D252" s="86">
        <v>27.969651366157404</v>
      </c>
      <c r="E252" s="86">
        <v>27.868850035643266</v>
      </c>
      <c r="F252" s="86">
        <v>28.064794267807471</v>
      </c>
      <c r="G252" s="86">
        <v>27.943205542862096</v>
      </c>
      <c r="H252" s="86">
        <v>28.038687456397376</v>
      </c>
      <c r="I252" s="86">
        <v>28.217207536681347</v>
      </c>
      <c r="J252" s="86">
        <v>28.031418709847507</v>
      </c>
      <c r="K252" s="86">
        <v>28.022974226195846</v>
      </c>
      <c r="L252" s="86">
        <v>27.994393224631523</v>
      </c>
      <c r="M252" s="86">
        <v>27.942585969932548</v>
      </c>
      <c r="N252" s="86">
        <v>28.094307429068731</v>
      </c>
      <c r="O252" s="86">
        <v>28.053689960179021</v>
      </c>
      <c r="P252" s="86">
        <v>28.887518203423692</v>
      </c>
      <c r="Q252" s="86">
        <v>28.679393978837115</v>
      </c>
      <c r="R252" s="86">
        <v>28.861859528003823</v>
      </c>
      <c r="S252" s="86">
        <v>28.848120715513772</v>
      </c>
      <c r="T252" s="86">
        <v>28.831913723219454</v>
      </c>
      <c r="U252" s="86">
        <v>28.830069515551386</v>
      </c>
      <c r="V252" s="86">
        <v>28.808662632628305</v>
      </c>
      <c r="W252" s="86">
        <v>28.791687620051452</v>
      </c>
      <c r="X252" s="86">
        <v>28.904770912833285</v>
      </c>
      <c r="Y252" s="86">
        <v>28.966336724795909</v>
      </c>
      <c r="Z252" s="86">
        <v>28.884506487022229</v>
      </c>
      <c r="AA252" s="86">
        <v>28.958896462995082</v>
      </c>
      <c r="AB252" s="86">
        <v>31.011803190776241</v>
      </c>
      <c r="AC252" s="86">
        <v>31.017212488422352</v>
      </c>
      <c r="AD252" s="86">
        <v>31.075064881699035</v>
      </c>
      <c r="AE252" s="86">
        <v>31.511050147361892</v>
      </c>
      <c r="AF252" s="86">
        <v>31.606050113760162</v>
      </c>
      <c r="AG252" s="86">
        <v>31.389140092365981</v>
      </c>
      <c r="AH252" s="86">
        <v>31.31590479582643</v>
      </c>
      <c r="AI252" s="86">
        <v>31.329801573917933</v>
      </c>
      <c r="AJ252" s="86">
        <v>31.547015090090092</v>
      </c>
      <c r="AK252" s="86">
        <v>31.506419824821915</v>
      </c>
      <c r="AL252" s="86">
        <v>31.505721155055582</v>
      </c>
      <c r="AM252" s="86">
        <v>31.410712854176047</v>
      </c>
      <c r="AN252" s="86">
        <v>33.177619949898173</v>
      </c>
      <c r="AO252" s="86">
        <v>33.317309247690403</v>
      </c>
      <c r="AP252" s="86">
        <v>33.254505612126827</v>
      </c>
      <c r="AQ252" s="86">
        <v>33.262143629482786</v>
      </c>
      <c r="AR252" s="86">
        <v>33.201552228347531</v>
      </c>
      <c r="AS252" s="86">
        <v>33.228743180306054</v>
      </c>
      <c r="AT252" s="86">
        <v>33.311141139021622</v>
      </c>
      <c r="AU252" s="86">
        <v>33.342176148902801</v>
      </c>
      <c r="AV252" s="86">
        <v>33.272891436115941</v>
      </c>
      <c r="AW252" s="86">
        <v>33.378146101903006</v>
      </c>
      <c r="AX252" s="86">
        <v>33.253224617555659</v>
      </c>
      <c r="AY252" s="86">
        <v>33.284758047324665</v>
      </c>
      <c r="AZ252" s="86">
        <v>34.806820379770109</v>
      </c>
      <c r="BA252" s="86">
        <v>34.846823941469495</v>
      </c>
      <c r="BB252" s="86">
        <v>34.989677781742728</v>
      </c>
      <c r="BC252" s="86">
        <v>35.212257392506295</v>
      </c>
      <c r="BD252" s="86">
        <v>34.909526976224718</v>
      </c>
      <c r="BE252" s="86">
        <v>34.887751836286959</v>
      </c>
      <c r="BF252" s="86">
        <v>34.839703762953732</v>
      </c>
      <c r="BG252" s="86">
        <v>34.687123758272335</v>
      </c>
      <c r="BH252" s="86">
        <v>34.815783851213425</v>
      </c>
      <c r="BI252" s="86">
        <v>34.785794988577116</v>
      </c>
      <c r="BJ252" s="86">
        <v>34.806802690209793</v>
      </c>
      <c r="BK252" s="86">
        <v>34.822067312663414</v>
      </c>
      <c r="BL252" s="86">
        <v>35.809811152593753</v>
      </c>
      <c r="BM252" s="86">
        <v>35.838057247495719</v>
      </c>
      <c r="BN252" s="86">
        <v>35.775251489817492</v>
      </c>
      <c r="BO252" s="86">
        <v>35.93270008280895</v>
      </c>
      <c r="BP252" s="86">
        <v>35.735118952646872</v>
      </c>
      <c r="BQ252" s="86">
        <v>35.72835401731615</v>
      </c>
      <c r="BR252" s="86">
        <v>35.794560913987453</v>
      </c>
      <c r="BS252" s="86">
        <v>35.634012122625009</v>
      </c>
      <c r="BT252" s="86">
        <v>35.773492498706673</v>
      </c>
      <c r="BU252" s="86">
        <v>35.66546973372408</v>
      </c>
      <c r="BV252" s="86">
        <v>35.680335552500182</v>
      </c>
      <c r="BW252" s="86">
        <v>35.648674247165999</v>
      </c>
      <c r="BX252" s="86">
        <v>36.597767085293185</v>
      </c>
      <c r="BY252" s="86">
        <v>36.66801964762012</v>
      </c>
      <c r="BZ252" s="86" t="e">
        <v>#DIV/0!</v>
      </c>
      <c r="CA252" s="86">
        <v>37.242141890900797</v>
      </c>
      <c r="CB252" s="86">
        <v>36.625782170432281</v>
      </c>
      <c r="CC252" s="86">
        <v>36.794576336682354</v>
      </c>
      <c r="CD252" s="86">
        <v>36.566305009394263</v>
      </c>
      <c r="CE252" s="86">
        <v>36.549148902521793</v>
      </c>
      <c r="CF252" s="86">
        <v>36.62612729383072</v>
      </c>
      <c r="CG252" s="86">
        <v>36.590264656100942</v>
      </c>
      <c r="CH252" s="86">
        <v>36.511756384543389</v>
      </c>
      <c r="CI252" s="86">
        <v>36.72728658536586</v>
      </c>
      <c r="CJ252" s="86">
        <v>37.84001971473851</v>
      </c>
      <c r="CK252" s="86">
        <v>37.872629777446605</v>
      </c>
      <c r="CL252" s="86">
        <v>38.009511080870915</v>
      </c>
      <c r="CM252" s="86">
        <v>37.977359325965345</v>
      </c>
      <c r="CN252" s="86">
        <v>37.990527125074884</v>
      </c>
      <c r="CO252" s="86">
        <v>38.099226809575228</v>
      </c>
      <c r="CP252" s="86">
        <v>38.046174462672617</v>
      </c>
      <c r="CQ252" s="86">
        <v>38.031567251008369</v>
      </c>
      <c r="CR252" s="86">
        <v>38.085409217403111</v>
      </c>
      <c r="CS252" s="86">
        <v>38.074531620331548</v>
      </c>
      <c r="CT252" s="86">
        <v>38.031966508914564</v>
      </c>
      <c r="CU252" s="86">
        <v>38.001293553311491</v>
      </c>
      <c r="CV252" s="86">
        <v>39.246085017759945</v>
      </c>
      <c r="CW252" s="86">
        <v>39.072946604936675</v>
      </c>
      <c r="CX252" s="86">
        <v>39.701703915252232</v>
      </c>
      <c r="CY252" s="86">
        <v>39.229033411256474</v>
      </c>
      <c r="CZ252" s="86">
        <v>39.268375998498897</v>
      </c>
      <c r="DA252" s="86">
        <v>39.221138617228199</v>
      </c>
      <c r="DB252" s="86">
        <v>39.1872808535554</v>
      </c>
      <c r="DC252" s="86">
        <v>39.1525124794154</v>
      </c>
      <c r="DD252" s="86">
        <v>39.273550829575079</v>
      </c>
      <c r="DE252" s="86">
        <v>39.213153001125008</v>
      </c>
      <c r="DF252" s="86">
        <v>39.283009880990832</v>
      </c>
      <c r="DG252" s="86">
        <v>39.290003031651736</v>
      </c>
      <c r="DH252" s="86">
        <v>40.903859601953741</v>
      </c>
      <c r="DI252" s="86">
        <v>40.81757356334078</v>
      </c>
      <c r="DJ252" s="86">
        <v>40.817443118142251</v>
      </c>
      <c r="DK252" s="86">
        <v>40.906863863395571</v>
      </c>
      <c r="DL252" s="86">
        <v>40.91306601976784</v>
      </c>
      <c r="DM252" s="86">
        <v>40.881480699412158</v>
      </c>
      <c r="DN252" s="86">
        <v>40.834219557818713</v>
      </c>
      <c r="DO252" s="86">
        <v>40.820235019152115</v>
      </c>
      <c r="DP252" s="86">
        <v>41.099261094715743</v>
      </c>
      <c r="DQ252" s="86">
        <v>40.992526968021501</v>
      </c>
      <c r="DR252" s="86">
        <v>40.811827700587479</v>
      </c>
      <c r="DS252" s="86">
        <v>40.822121694559854</v>
      </c>
      <c r="DT252" s="86">
        <v>42.67135316118916</v>
      </c>
      <c r="DU252" s="86">
        <v>42.709683408678316</v>
      </c>
      <c r="DV252" s="86">
        <v>42.78678761143896</v>
      </c>
      <c r="DW252" s="86">
        <v>43.301291221972953</v>
      </c>
      <c r="DX252" s="86">
        <v>42.954039272473736</v>
      </c>
      <c r="DY252" s="86">
        <v>42.954981575231599</v>
      </c>
      <c r="DZ252" s="86">
        <v>42.716638485214474</v>
      </c>
      <c r="EA252" s="86">
        <v>42.853697214998469</v>
      </c>
      <c r="EB252" s="86">
        <v>42.987433897197363</v>
      </c>
      <c r="EC252" s="86">
        <v>42.930344046807996</v>
      </c>
      <c r="ED252" s="86">
        <v>42.729090982787042</v>
      </c>
      <c r="EE252" s="86">
        <v>42.848756510585368</v>
      </c>
      <c r="EF252" s="86">
        <v>43.579855246352132</v>
      </c>
      <c r="EG252" s="86">
        <v>43.753618442551051</v>
      </c>
      <c r="EH252" s="86">
        <v>43.61184537577919</v>
      </c>
      <c r="EI252" s="86">
        <v>43.717087269290303</v>
      </c>
      <c r="EJ252" s="86">
        <v>43.863311312466045</v>
      </c>
      <c r="EK252" s="86">
        <v>43.729314367863758</v>
      </c>
      <c r="EL252" s="86">
        <v>43.616663662475929</v>
      </c>
      <c r="EM252" s="86">
        <v>43.906634961725274</v>
      </c>
      <c r="EN252" s="86">
        <v>43.745067047925978</v>
      </c>
      <c r="EO252" s="86">
        <v>43.847461522497376</v>
      </c>
      <c r="EP252" s="86">
        <v>43.625462981710193</v>
      </c>
      <c r="EQ252" s="86">
        <v>43.740863310745404</v>
      </c>
      <c r="ER252" s="86">
        <v>47.106396651692435</v>
      </c>
      <c r="ES252" s="86">
        <v>47.301858689696935</v>
      </c>
      <c r="ET252" s="86">
        <v>47.341116924410869</v>
      </c>
      <c r="EU252" s="86">
        <v>47.936182365896819</v>
      </c>
      <c r="EV252" s="86">
        <v>47.422940571482698</v>
      </c>
      <c r="EW252" s="86">
        <v>47.247499238460904</v>
      </c>
      <c r="EX252" s="86">
        <v>47.165779355298405</v>
      </c>
      <c r="EY252" s="86">
        <v>47.293650480084537</v>
      </c>
      <c r="EZ252" s="86">
        <v>47.271503768426712</v>
      </c>
      <c r="FA252" s="86">
        <v>47.244909807355519</v>
      </c>
      <c r="FB252" s="86">
        <v>47.177263040126618</v>
      </c>
      <c r="FC252" s="86">
        <v>47.565056260081569</v>
      </c>
      <c r="FD252" s="86">
        <v>53.400424799158003</v>
      </c>
      <c r="FE252" s="86">
        <v>53.437152192289311</v>
      </c>
      <c r="FF252" s="86">
        <v>53.479082395359988</v>
      </c>
      <c r="FG252" s="86">
        <v>53.530627905996717</v>
      </c>
      <c r="FH252" s="86">
        <v>53.728138587799151</v>
      </c>
      <c r="FI252" s="86">
        <v>53.69347510761051</v>
      </c>
      <c r="FJ252" s="86">
        <v>53.542003146545746</v>
      </c>
      <c r="FK252" s="86">
        <v>53.745731300014697</v>
      </c>
      <c r="FL252" s="86">
        <v>53.55609310164138</v>
      </c>
      <c r="FM252" s="86">
        <v>53.519615044789099</v>
      </c>
      <c r="FN252" s="86">
        <v>53.46291451180165</v>
      </c>
      <c r="FO252" s="86">
        <v>53.539677397968653</v>
      </c>
      <c r="FP252" s="86">
        <v>57.335193712076467</v>
      </c>
      <c r="FQ252" s="86">
        <v>57.525606567524946</v>
      </c>
      <c r="FR252" s="86">
        <v>57.386333250119755</v>
      </c>
      <c r="FS252" s="86">
        <v>57.497448052685357</v>
      </c>
      <c r="FT252" s="86">
        <v>57.657788282649442</v>
      </c>
      <c r="FU252" s="86">
        <v>57.609913484570946</v>
      </c>
      <c r="FV252" s="86">
        <v>57.501767828619748</v>
      </c>
      <c r="FW252" s="86">
        <v>57.541939274229975</v>
      </c>
      <c r="FX252" s="86">
        <v>57.593340045799216</v>
      </c>
      <c r="FY252" s="86" t="e">
        <v>#DIV/0!</v>
      </c>
      <c r="FZ252" s="86">
        <v>58.181276865550316</v>
      </c>
      <c r="GA252" s="86">
        <v>57.299302632977309</v>
      </c>
    </row>
    <row r="253" spans="2:183">
      <c r="B253" s="43" t="s">
        <v>8</v>
      </c>
      <c r="C253" s="653" t="s">
        <v>52</v>
      </c>
      <c r="D253" s="87">
        <v>6990.6799999999994</v>
      </c>
      <c r="E253" s="87">
        <v>6339.8</v>
      </c>
      <c r="F253" s="87">
        <v>6756.34</v>
      </c>
      <c r="G253" s="87">
        <v>6548.0999999999995</v>
      </c>
      <c r="H253" s="87">
        <v>8522.86</v>
      </c>
      <c r="I253" s="87">
        <v>8129.47</v>
      </c>
      <c r="J253" s="87">
        <v>8570.2999999999993</v>
      </c>
      <c r="K253" s="87">
        <v>8565.66</v>
      </c>
      <c r="L253" s="87">
        <v>8025.96</v>
      </c>
      <c r="M253" s="87">
        <v>6750.43</v>
      </c>
      <c r="N253" s="87">
        <v>6451.24</v>
      </c>
      <c r="O253" s="87">
        <v>6750.61</v>
      </c>
      <c r="P253" s="87">
        <v>6917.35</v>
      </c>
      <c r="Q253" s="87">
        <v>6223.58</v>
      </c>
      <c r="R253" s="87">
        <v>6681.99</v>
      </c>
      <c r="S253" s="87">
        <v>6513.72</v>
      </c>
      <c r="T253" s="87">
        <v>8431.2099999999991</v>
      </c>
      <c r="U253" s="87">
        <v>8201.82</v>
      </c>
      <c r="V253" s="87">
        <v>8540.1200000000008</v>
      </c>
      <c r="W253" s="87">
        <v>8585.42</v>
      </c>
      <c r="X253" s="87">
        <v>7997.66</v>
      </c>
      <c r="Y253" s="87">
        <v>6730.82</v>
      </c>
      <c r="Z253" s="87">
        <v>6395.15</v>
      </c>
      <c r="AA253" s="87">
        <v>6704.39</v>
      </c>
      <c r="AB253" s="87">
        <v>6853.75</v>
      </c>
      <c r="AC253" s="87">
        <v>6265.39</v>
      </c>
      <c r="AD253" s="87">
        <v>6708.9800000000005</v>
      </c>
      <c r="AE253" s="87">
        <v>2182.5499999999997</v>
      </c>
      <c r="AF253" s="87">
        <v>8129.26</v>
      </c>
      <c r="AG253" s="87">
        <v>8141.8899999999994</v>
      </c>
      <c r="AH253" s="87">
        <v>8625.68</v>
      </c>
      <c r="AI253" s="87">
        <v>8573.6</v>
      </c>
      <c r="AJ253" s="87">
        <v>8025.15</v>
      </c>
      <c r="AK253" s="87">
        <v>6742.12</v>
      </c>
      <c r="AL253" s="87">
        <v>6498.21</v>
      </c>
      <c r="AM253" s="87">
        <v>6660.62</v>
      </c>
      <c r="AN253" s="87">
        <v>6814.6500000000005</v>
      </c>
      <c r="AO253" s="87">
        <v>6421.8200000000006</v>
      </c>
      <c r="AP253" s="87">
        <v>6687.6299999999992</v>
      </c>
      <c r="AQ253" s="87">
        <v>6441.16</v>
      </c>
      <c r="AR253" s="87">
        <v>8425.5499999999993</v>
      </c>
      <c r="AS253" s="87">
        <v>8149.4000000000005</v>
      </c>
      <c r="AT253" s="87">
        <v>8535.59</v>
      </c>
      <c r="AU253" s="87">
        <v>8680.26</v>
      </c>
      <c r="AV253" s="87">
        <v>8031.3600000000006</v>
      </c>
      <c r="AW253" s="87">
        <v>6618.28</v>
      </c>
      <c r="AX253" s="87">
        <v>6443.2800000000007</v>
      </c>
      <c r="AY253" s="87">
        <v>6579.8899999999994</v>
      </c>
      <c r="AZ253" s="87">
        <v>7003.8600000000006</v>
      </c>
      <c r="BA253" s="87">
        <v>6361.42</v>
      </c>
      <c r="BB253" s="87">
        <v>3746.83</v>
      </c>
      <c r="BC253" s="87">
        <v>5015.9799999999996</v>
      </c>
      <c r="BD253" s="87">
        <v>8450.64</v>
      </c>
      <c r="BE253" s="87">
        <v>8322.5499999999993</v>
      </c>
      <c r="BF253" s="87">
        <v>8714.1</v>
      </c>
      <c r="BG253" s="87">
        <v>8779.6600000000017</v>
      </c>
      <c r="BH253" s="87">
        <v>8159.51</v>
      </c>
      <c r="BI253" s="87">
        <v>6762.6699999999992</v>
      </c>
      <c r="BJ253" s="87">
        <v>6545.66</v>
      </c>
      <c r="BK253" s="87">
        <v>6705.07</v>
      </c>
      <c r="BL253" s="87">
        <v>7232.9800000000005</v>
      </c>
      <c r="BM253" s="87">
        <v>6541.79</v>
      </c>
      <c r="BN253" s="87">
        <v>7061.8</v>
      </c>
      <c r="BO253" s="87">
        <v>6776.65</v>
      </c>
      <c r="BP253" s="87">
        <v>8877.32</v>
      </c>
      <c r="BQ253" s="87">
        <v>8661.57</v>
      </c>
      <c r="BR253" s="87">
        <v>9109.52</v>
      </c>
      <c r="BS253" s="87">
        <v>9221</v>
      </c>
      <c r="BT253" s="87">
        <v>8556.2599999999984</v>
      </c>
      <c r="BU253" s="87">
        <v>7239.5700000000006</v>
      </c>
      <c r="BV253" s="87">
        <v>7014.08</v>
      </c>
      <c r="BW253" s="87">
        <v>7298.08</v>
      </c>
      <c r="BX253" s="87">
        <v>7717.53</v>
      </c>
      <c r="BY253" s="87">
        <v>5545.19</v>
      </c>
      <c r="BZ253" s="87">
        <v>0</v>
      </c>
      <c r="CA253" s="87">
        <v>3195.98</v>
      </c>
      <c r="CB253" s="87">
        <v>9570.34</v>
      </c>
      <c r="CC253" s="87">
        <v>9234.17</v>
      </c>
      <c r="CD253" s="87">
        <v>9805.6899999999987</v>
      </c>
      <c r="CE253" s="87">
        <v>9844.5</v>
      </c>
      <c r="CF253" s="87">
        <v>9319.65</v>
      </c>
      <c r="CG253" s="87">
        <v>7784.7999999999993</v>
      </c>
      <c r="CH253" s="87">
        <v>7789.31</v>
      </c>
      <c r="CI253" s="87">
        <v>8130.43</v>
      </c>
      <c r="CJ253" s="87">
        <v>8352.49</v>
      </c>
      <c r="CK253" s="87">
        <v>7780.94</v>
      </c>
      <c r="CL253" s="87">
        <v>8171.42</v>
      </c>
      <c r="CM253" s="87">
        <v>7762.28</v>
      </c>
      <c r="CN253" s="87">
        <v>9912.5999999999985</v>
      </c>
      <c r="CO253" s="87">
        <v>9670.25</v>
      </c>
      <c r="CP253" s="87">
        <v>10167.16</v>
      </c>
      <c r="CQ253" s="87">
        <v>10207.120000000001</v>
      </c>
      <c r="CR253" s="87">
        <v>9720.98</v>
      </c>
      <c r="CS253" s="87">
        <v>8021.09</v>
      </c>
      <c r="CT253" s="87">
        <v>7964.47</v>
      </c>
      <c r="CU253" s="87">
        <v>8290.0300000000007</v>
      </c>
      <c r="CV253" s="87">
        <v>8551.7100000000009</v>
      </c>
      <c r="CW253" s="87">
        <v>5268.62</v>
      </c>
      <c r="CX253" s="87">
        <v>5169.87</v>
      </c>
      <c r="CY253" s="87">
        <v>7993.34</v>
      </c>
      <c r="CZ253" s="87">
        <v>10159.740000000002</v>
      </c>
      <c r="DA253" s="87">
        <v>10010.370000000001</v>
      </c>
      <c r="DB253" s="87">
        <v>10464.34</v>
      </c>
      <c r="DC253" s="87">
        <v>10582.84</v>
      </c>
      <c r="DD253" s="87">
        <v>9873.08</v>
      </c>
      <c r="DE253" s="87">
        <v>8256.16</v>
      </c>
      <c r="DF253" s="87">
        <v>8231.01</v>
      </c>
      <c r="DG253" s="87">
        <v>8470.0500000000011</v>
      </c>
      <c r="DH253" s="87">
        <v>8805.5499999999993</v>
      </c>
      <c r="DI253" s="87">
        <v>7940.32</v>
      </c>
      <c r="DJ253" s="87">
        <v>8651.42</v>
      </c>
      <c r="DK253" s="87">
        <v>8194.3799999999992</v>
      </c>
      <c r="DL253" s="87">
        <v>10508.83</v>
      </c>
      <c r="DM253" s="87">
        <v>10309.85</v>
      </c>
      <c r="DN253" s="87">
        <v>10811.93</v>
      </c>
      <c r="DO253" s="87">
        <v>10816.4</v>
      </c>
      <c r="DP253" s="87">
        <v>10090.43</v>
      </c>
      <c r="DQ253" s="87">
        <v>8534.01</v>
      </c>
      <c r="DR253" s="87">
        <v>8462.92</v>
      </c>
      <c r="DS253" s="87">
        <v>8710.2200000000012</v>
      </c>
      <c r="DT253" s="87">
        <v>9011.0700000000015</v>
      </c>
      <c r="DU253" s="87">
        <v>8134.31</v>
      </c>
      <c r="DV253" s="87">
        <v>6879.1900000000005</v>
      </c>
      <c r="DW253" s="87">
        <v>4466.57</v>
      </c>
      <c r="DX253" s="87">
        <v>10762.12</v>
      </c>
      <c r="DY253" s="87">
        <v>10475.01</v>
      </c>
      <c r="DZ253" s="87">
        <v>11110.1</v>
      </c>
      <c r="EA253" s="87">
        <v>11068.94</v>
      </c>
      <c r="EB253" s="87">
        <v>10377.450000000001</v>
      </c>
      <c r="EC253" s="87">
        <v>8671.35</v>
      </c>
      <c r="ED253" s="87">
        <v>8572.6299999999992</v>
      </c>
      <c r="EE253" s="87">
        <v>8939.67</v>
      </c>
      <c r="EF253" s="87">
        <v>9222.3100000000013</v>
      </c>
      <c r="EG253" s="87">
        <v>8647.67</v>
      </c>
      <c r="EH253" s="87">
        <v>9104.75</v>
      </c>
      <c r="EI253" s="87">
        <v>8625.41</v>
      </c>
      <c r="EJ253" s="87">
        <v>11052.63</v>
      </c>
      <c r="EK253" s="87">
        <v>10725.04</v>
      </c>
      <c r="EL253" s="87">
        <v>11431.55</v>
      </c>
      <c r="EM253" s="87">
        <v>11338.89</v>
      </c>
      <c r="EN253" s="87">
        <v>10674.47</v>
      </c>
      <c r="EO253" s="87">
        <v>8887.5400000000009</v>
      </c>
      <c r="EP253" s="87">
        <v>8814.9600000000009</v>
      </c>
      <c r="EQ253" s="87">
        <v>9218.36</v>
      </c>
      <c r="ER253" s="87">
        <v>9366.33</v>
      </c>
      <c r="ES253" s="87">
        <v>8483.64</v>
      </c>
      <c r="ET253" s="87">
        <v>6225.9400000000005</v>
      </c>
      <c r="EU253" s="87">
        <v>5513.38</v>
      </c>
      <c r="EV253" s="87">
        <v>11260.109999999999</v>
      </c>
      <c r="EW253" s="87">
        <v>11009.63</v>
      </c>
      <c r="EX253" s="87">
        <v>11547.119999999999</v>
      </c>
      <c r="EY253" s="87">
        <v>11607.710000000001</v>
      </c>
      <c r="EZ253" s="87">
        <v>10926.02</v>
      </c>
      <c r="FA253" s="87">
        <v>9080.58</v>
      </c>
      <c r="FB253" s="87">
        <v>8965.27</v>
      </c>
      <c r="FC253" s="87">
        <v>9327.6999999999989</v>
      </c>
      <c r="FD253" s="87">
        <v>9439.0099999999984</v>
      </c>
      <c r="FE253" s="87">
        <v>8554.15</v>
      </c>
      <c r="FF253" s="87">
        <v>9312.9</v>
      </c>
      <c r="FG253" s="87">
        <v>8953.26</v>
      </c>
      <c r="FH253" s="87">
        <v>11369.46</v>
      </c>
      <c r="FI253" s="87">
        <v>11116.43</v>
      </c>
      <c r="FJ253" s="87">
        <v>11850.24</v>
      </c>
      <c r="FK253" s="87">
        <v>11727.78</v>
      </c>
      <c r="FL253" s="87">
        <v>11063.59</v>
      </c>
      <c r="FM253" s="87">
        <v>9252.31</v>
      </c>
      <c r="FN253" s="87">
        <v>9043.25</v>
      </c>
      <c r="FO253" s="87">
        <v>9484.18</v>
      </c>
      <c r="FP253" s="87">
        <v>9632.7800000000007</v>
      </c>
      <c r="FQ253" s="87">
        <v>8773.8100000000013</v>
      </c>
      <c r="FR253" s="87">
        <v>9583.27</v>
      </c>
      <c r="FS253" s="87">
        <v>9111.98</v>
      </c>
      <c r="FT253" s="87">
        <v>11649</v>
      </c>
      <c r="FU253" s="87">
        <v>11435.14</v>
      </c>
      <c r="FV253" s="87">
        <v>12003.51</v>
      </c>
      <c r="FW253" s="87">
        <v>11950.24</v>
      </c>
      <c r="FX253" s="87">
        <v>9041.82</v>
      </c>
      <c r="FY253" s="87">
        <v>0</v>
      </c>
      <c r="FZ253" s="87">
        <v>3977.6600000000003</v>
      </c>
      <c r="GA253" s="87">
        <v>9733.82</v>
      </c>
    </row>
    <row r="254" spans="2:183">
      <c r="B254" s="43" t="s">
        <v>8</v>
      </c>
      <c r="C254" s="653" t="s">
        <v>53</v>
      </c>
      <c r="D254" s="86">
        <v>4.7573445847085637E-2</v>
      </c>
      <c r="E254" s="86">
        <v>4.7572881101564553E-2</v>
      </c>
      <c r="F254" s="86">
        <v>4.7578183866765253E-2</v>
      </c>
      <c r="G254" s="86">
        <v>4.7577569945152928E-2</v>
      </c>
      <c r="H254" s="86">
        <v>5.9459048416352731E-2</v>
      </c>
      <c r="I254" s="86">
        <v>5.9461592475021578E-2</v>
      </c>
      <c r="J254" s="86">
        <v>5.9458990689478131E-2</v>
      </c>
      <c r="K254" s="86">
        <v>5.9458562692192893E-2</v>
      </c>
      <c r="L254" s="86">
        <v>5.9462135411056098E-2</v>
      </c>
      <c r="M254" s="86">
        <v>4.7578111234062352E-2</v>
      </c>
      <c r="N254" s="86">
        <v>4.7579375908075136E-2</v>
      </c>
      <c r="O254" s="86">
        <v>4.7578038552348732E-2</v>
      </c>
      <c r="P254" s="86">
        <v>4.7651637791478664E-2</v>
      </c>
      <c r="Q254" s="86">
        <v>4.7651562715342329E-2</v>
      </c>
      <c r="R254" s="86">
        <v>4.7655994807899407E-2</v>
      </c>
      <c r="S254" s="86">
        <v>4.7654973113362843E-2</v>
      </c>
      <c r="T254" s="86">
        <v>5.9536557120058745E-2</v>
      </c>
      <c r="U254" s="86">
        <v>5.9536165203200472E-2</v>
      </c>
      <c r="V254" s="86">
        <v>5.9535434937188915E-2</v>
      </c>
      <c r="W254" s="86">
        <v>5.9534564416922661E-2</v>
      </c>
      <c r="X254" s="86">
        <v>5.9540076165104691E-2</v>
      </c>
      <c r="Y254" s="86">
        <v>4.7656209067029179E-2</v>
      </c>
      <c r="Z254" s="86">
        <v>4.7657070891490481E-2</v>
      </c>
      <c r="AA254" s="86">
        <v>4.7655668021949905E-2</v>
      </c>
      <c r="AB254" s="86">
        <v>4.8360863951002322E-2</v>
      </c>
      <c r="AC254" s="86">
        <v>4.8358984254399509E-2</v>
      </c>
      <c r="AD254" s="86">
        <v>4.8365557910520933E-2</v>
      </c>
      <c r="AE254" s="86">
        <v>4.8364615418707201E-2</v>
      </c>
      <c r="AF254" s="86">
        <v>6.0246640925496357E-2</v>
      </c>
      <c r="AG254" s="86">
        <v>6.0245596987768241E-2</v>
      </c>
      <c r="AH254" s="86">
        <v>6.024066430611718E-2</v>
      </c>
      <c r="AI254" s="86">
        <v>6.0241708825182691E-2</v>
      </c>
      <c r="AJ254" s="86">
        <v>6.024887387387387E-2</v>
      </c>
      <c r="AK254" s="86">
        <v>4.8364932819707177E-2</v>
      </c>
      <c r="AL254" s="86">
        <v>4.836381812636377E-2</v>
      </c>
      <c r="AM254" s="86">
        <v>4.8365598268876077E-2</v>
      </c>
      <c r="AN254" s="86">
        <v>4.8360690638904857E-2</v>
      </c>
      <c r="AO254" s="86">
        <v>4.8360909312996782E-2</v>
      </c>
      <c r="AP254" s="86">
        <v>4.8365757347836144E-2</v>
      </c>
      <c r="AQ254" s="86">
        <v>4.8365771610500388E-2</v>
      </c>
      <c r="AR254" s="86">
        <v>6.0244034978585263E-2</v>
      </c>
      <c r="AS254" s="86">
        <v>6.0245435055814305E-2</v>
      </c>
      <c r="AT254" s="86">
        <v>6.0244277718568919E-2</v>
      </c>
      <c r="AU254" s="86">
        <v>6.0240259830388498E-2</v>
      </c>
      <c r="AV254" s="86">
        <v>6.0248454660025208E-2</v>
      </c>
      <c r="AW254" s="86">
        <v>4.8366511736677484E-2</v>
      </c>
      <c r="AX254" s="86">
        <v>4.8364984762276506E-2</v>
      </c>
      <c r="AY254" s="86">
        <v>4.8367673975845155E-2</v>
      </c>
      <c r="AZ254" s="86">
        <v>4.9513340025732752E-2</v>
      </c>
      <c r="BA254" s="86">
        <v>4.9512920298879201E-2</v>
      </c>
      <c r="BB254" s="86">
        <v>4.9519976738960921E-2</v>
      </c>
      <c r="BC254" s="86">
        <v>4.9523424001579698E-2</v>
      </c>
      <c r="BD254" s="86">
        <v>6.1687556116825186E-2</v>
      </c>
      <c r="BE254" s="86">
        <v>6.1685529836420366E-2</v>
      </c>
      <c r="BF254" s="86">
        <v>6.1683136077920607E-2</v>
      </c>
      <c r="BG254" s="86">
        <v>6.1680038217813447E-2</v>
      </c>
      <c r="BH254" s="86">
        <v>6.16882891056173E-2</v>
      </c>
      <c r="BI254" s="86">
        <v>4.9518701306308942E-2</v>
      </c>
      <c r="BJ254" s="86">
        <v>4.9519681048243724E-2</v>
      </c>
      <c r="BK254" s="86">
        <v>4.952118938241333E-2</v>
      </c>
      <c r="BL254" s="86">
        <v>5.0759179205030321E-2</v>
      </c>
      <c r="BM254" s="86">
        <v>5.0759161694302404E-2</v>
      </c>
      <c r="BN254" s="86">
        <v>5.0763778565318343E-2</v>
      </c>
      <c r="BO254" s="86">
        <v>5.0765994061787431E-2</v>
      </c>
      <c r="BP254" s="86">
        <v>6.3232377913271409E-2</v>
      </c>
      <c r="BQ254" s="86">
        <v>6.3231446467419072E-2</v>
      </c>
      <c r="BR254" s="86">
        <v>6.3228941085013049E-2</v>
      </c>
      <c r="BS254" s="86">
        <v>6.3225523336738823E-2</v>
      </c>
      <c r="BT254" s="86">
        <v>6.3234498558864816E-2</v>
      </c>
      <c r="BU254" s="86">
        <v>5.0756271295763988E-2</v>
      </c>
      <c r="BV254" s="86">
        <v>5.0756784137781313E-2</v>
      </c>
      <c r="BW254" s="86">
        <v>5.0755129007580502E-2</v>
      </c>
      <c r="BX254" s="86">
        <v>5.2081075427005796E-2</v>
      </c>
      <c r="BY254" s="86">
        <v>5.2079247905631315E-2</v>
      </c>
      <c r="BZ254" s="86" t="e">
        <v>#DIV/0!</v>
      </c>
      <c r="CA254" s="86">
        <v>5.2088270287008819E-2</v>
      </c>
      <c r="CB254" s="86">
        <v>6.4875304198103292E-2</v>
      </c>
      <c r="CC254" s="86">
        <v>6.4878592004496596E-2</v>
      </c>
      <c r="CD254" s="86">
        <v>6.4871324988753337E-2</v>
      </c>
      <c r="CE254" s="86">
        <v>6.4870154259770552E-2</v>
      </c>
      <c r="CF254" s="86">
        <v>6.4874779316531059E-2</v>
      </c>
      <c r="CG254" s="86">
        <v>5.2080253149313936E-2</v>
      </c>
      <c r="CH254" s="86">
        <v>5.2074542051076353E-2</v>
      </c>
      <c r="CI254" s="86">
        <v>5.2075412482066E-2</v>
      </c>
      <c r="CJ254" s="86">
        <v>5.294763866877971E-2</v>
      </c>
      <c r="CK254" s="86">
        <v>5.2948313582187559E-2</v>
      </c>
      <c r="CL254" s="86">
        <v>5.2951140487299118E-2</v>
      </c>
      <c r="CM254" s="86">
        <v>5.2955928503206441E-2</v>
      </c>
      <c r="CN254" s="86">
        <v>6.5982826332956129E-2</v>
      </c>
      <c r="CO254" s="86">
        <v>6.598196848804487E-2</v>
      </c>
      <c r="CP254" s="86">
        <v>6.5979389471498284E-2</v>
      </c>
      <c r="CQ254" s="86">
        <v>6.5978384527872594E-2</v>
      </c>
      <c r="CR254" s="86">
        <v>6.598099504513677E-2</v>
      </c>
      <c r="CS254" s="86">
        <v>5.2955324191748809E-2</v>
      </c>
      <c r="CT254" s="86">
        <v>5.2952091025416169E-2</v>
      </c>
      <c r="CU254" s="86">
        <v>5.2950798730207402E-2</v>
      </c>
      <c r="CV254" s="86">
        <v>5.4632343546367521E-2</v>
      </c>
      <c r="CW254" s="86">
        <v>5.4630216245081215E-2</v>
      </c>
      <c r="CX254" s="86">
        <v>5.463737677350039E-2</v>
      </c>
      <c r="CY254" s="86">
        <v>5.4637383969705668E-2</v>
      </c>
      <c r="CZ254" s="86">
        <v>6.8083820297003175E-2</v>
      </c>
      <c r="DA254" s="86">
        <v>6.8080156150110857E-2</v>
      </c>
      <c r="DB254" s="86">
        <v>6.8078459436601388E-2</v>
      </c>
      <c r="DC254" s="86">
        <v>6.8076111568546732E-2</v>
      </c>
      <c r="DD254" s="86">
        <v>6.8083633304370617E-2</v>
      </c>
      <c r="DE254" s="86">
        <v>5.4636754682019721E-2</v>
      </c>
      <c r="DF254" s="86">
        <v>5.4633384614710651E-2</v>
      </c>
      <c r="DG254" s="86">
        <v>5.4634556959575836E-2</v>
      </c>
      <c r="DH254" s="86">
        <v>5.6368868147977438E-2</v>
      </c>
      <c r="DI254" s="86">
        <v>5.6368295886132111E-2</v>
      </c>
      <c r="DJ254" s="86">
        <v>5.6369855873230991E-2</v>
      </c>
      <c r="DK254" s="86">
        <v>5.6375331948209192E-2</v>
      </c>
      <c r="DL254" s="86">
        <v>7.0228820412063866E-2</v>
      </c>
      <c r="DM254" s="86">
        <v>7.0226280405152275E-2</v>
      </c>
      <c r="DN254" s="86">
        <v>7.0223753604738773E-2</v>
      </c>
      <c r="DO254" s="86">
        <v>7.0222683892748161E-2</v>
      </c>
      <c r="DP254" s="86">
        <v>7.0232404365499199E-2</v>
      </c>
      <c r="DQ254" s="86">
        <v>5.6373635084520722E-2</v>
      </c>
      <c r="DR254" s="86">
        <v>5.6369110261499725E-2</v>
      </c>
      <c r="DS254" s="86">
        <v>5.6370261069907723E-2</v>
      </c>
      <c r="DT254" s="86">
        <v>5.7909527910234834E-2</v>
      </c>
      <c r="DU254" s="86">
        <v>5.7909870786316882E-2</v>
      </c>
      <c r="DV254" s="86">
        <v>5.7911976899829111E-2</v>
      </c>
      <c r="DW254" s="86">
        <v>5.7922399595398959E-2</v>
      </c>
      <c r="DX254" s="86">
        <v>7.2150064023920144E-2</v>
      </c>
      <c r="DY254" s="86">
        <v>7.2149395598718871E-2</v>
      </c>
      <c r="DZ254" s="86">
        <v>7.2142569577018478E-2</v>
      </c>
      <c r="EA254" s="86">
        <v>7.2143727717706566E-2</v>
      </c>
      <c r="EB254" s="86">
        <v>7.215130467430074E-2</v>
      </c>
      <c r="EC254" s="86">
        <v>5.7917885624974956E-2</v>
      </c>
      <c r="ED254" s="86">
        <v>5.7912219309860291E-2</v>
      </c>
      <c r="EE254" s="86">
        <v>5.7912920110906686E-2</v>
      </c>
      <c r="EF254" s="86">
        <v>5.9490330404716761E-2</v>
      </c>
      <c r="EG254" s="86">
        <v>5.9491605295835498E-2</v>
      </c>
      <c r="EH254" s="86">
        <v>5.9491838841625178E-2</v>
      </c>
      <c r="EI254" s="86">
        <v>5.9498314742919479E-2</v>
      </c>
      <c r="EJ254" s="86">
        <v>7.412847667017658E-2</v>
      </c>
      <c r="EK254" s="86">
        <v>7.4127339581432639E-2</v>
      </c>
      <c r="EL254" s="86">
        <v>7.4120625822640354E-2</v>
      </c>
      <c r="EM254" s="86">
        <v>7.4123472769704449E-2</v>
      </c>
      <c r="EN254" s="86">
        <v>7.412827418448252E-2</v>
      </c>
      <c r="EO254" s="86">
        <v>5.9498972371178196E-2</v>
      </c>
      <c r="EP254" s="86">
        <v>5.9492204899777287E-2</v>
      </c>
      <c r="EQ254" s="86">
        <v>5.9492481445627625E-2</v>
      </c>
      <c r="ER254" s="86">
        <v>6.1157085770998744E-2</v>
      </c>
      <c r="ES254" s="86">
        <v>6.1158337899016695E-2</v>
      </c>
      <c r="ET254" s="86">
        <v>6.1163659162470262E-2</v>
      </c>
      <c r="EU254" s="86">
        <v>6.1173794610908001E-2</v>
      </c>
      <c r="EV254" s="86">
        <v>7.6189416134947313E-2</v>
      </c>
      <c r="EW254" s="86">
        <v>7.6185949233402411E-2</v>
      </c>
      <c r="EX254" s="86">
        <v>7.6181403143019244E-2</v>
      </c>
      <c r="EY254" s="86">
        <v>7.6181572367082548E-2</v>
      </c>
      <c r="EZ254" s="86">
        <v>7.6187305792804652E-2</v>
      </c>
      <c r="FA254" s="86">
        <v>6.1165162333288427E-2</v>
      </c>
      <c r="FB254" s="86">
        <v>6.1160479172635861E-2</v>
      </c>
      <c r="FC254" s="86">
        <v>6.1162839494839541E-2</v>
      </c>
      <c r="FD254" s="86">
        <v>6.2877269881026918E-2</v>
      </c>
      <c r="FE254" s="86">
        <v>6.287735675695541E-2</v>
      </c>
      <c r="FF254" s="86">
        <v>6.2881238057297964E-2</v>
      </c>
      <c r="FG254" s="86">
        <v>6.2883732037252948E-2</v>
      </c>
      <c r="FH254" s="86">
        <v>7.8344691671088262E-2</v>
      </c>
      <c r="FI254" s="86">
        <v>7.8342106661513589E-2</v>
      </c>
      <c r="FJ254" s="86">
        <v>7.8334710497960688E-2</v>
      </c>
      <c r="FK254" s="86">
        <v>7.8338743938118724E-2</v>
      </c>
      <c r="FL254" s="86">
        <v>7.8341830592967107E-2</v>
      </c>
      <c r="FM254" s="86">
        <v>6.2883561923144884E-2</v>
      </c>
      <c r="FN254" s="86">
        <v>6.2879829072832197E-2</v>
      </c>
      <c r="FO254" s="86">
        <v>6.2877429791296513E-2</v>
      </c>
      <c r="FP254" s="86">
        <v>6.4656473178327872E-2</v>
      </c>
      <c r="FQ254" s="86">
        <v>6.4656885142006529E-2</v>
      </c>
      <c r="FR254" s="86">
        <v>6.4658768124253613E-2</v>
      </c>
      <c r="FS254" s="86">
        <v>6.4664329510616556E-2</v>
      </c>
      <c r="FT254" s="86">
        <v>8.0566294808042102E-2</v>
      </c>
      <c r="FU254" s="86">
        <v>8.0563195716499919E-2</v>
      </c>
      <c r="FV254" s="86">
        <v>8.0559388464584367E-2</v>
      </c>
      <c r="FW254" s="86">
        <v>8.0560338144385499E-2</v>
      </c>
      <c r="FX254" s="86">
        <v>8.0565807411631565E-2</v>
      </c>
      <c r="FY254" s="86" t="e">
        <v>#DIV/0!</v>
      </c>
      <c r="FZ254" s="86">
        <v>6.4666883433588035E-2</v>
      </c>
      <c r="GA254" s="86">
        <v>6.4654205855784047E-2</v>
      </c>
    </row>
    <row r="255" spans="2:183">
      <c r="B255" s="43" t="s">
        <v>8</v>
      </c>
      <c r="C255" s="653" t="s">
        <v>228</v>
      </c>
      <c r="D255" s="85">
        <v>4116991.1</v>
      </c>
      <c r="E255" s="85">
        <v>3720282.0999999996</v>
      </c>
      <c r="F255" s="85">
        <v>3992097.4499999997</v>
      </c>
      <c r="G255" s="85">
        <v>3852370.92</v>
      </c>
      <c r="H255" s="85">
        <v>4027588.32</v>
      </c>
      <c r="I255" s="85">
        <v>3865929.6500000004</v>
      </c>
      <c r="J255" s="85">
        <v>4048962.9299999997</v>
      </c>
      <c r="K255" s="85">
        <v>4045583.35</v>
      </c>
      <c r="L255" s="85">
        <v>3786596.62</v>
      </c>
      <c r="M255" s="85">
        <v>3971272.47</v>
      </c>
      <c r="N255" s="85">
        <v>3815730.2900000005</v>
      </c>
      <c r="O255" s="85">
        <v>3987148.41</v>
      </c>
      <c r="P255" s="85">
        <v>4200373.93</v>
      </c>
      <c r="Q255" s="85">
        <v>3751924.5100000002</v>
      </c>
      <c r="R255" s="85">
        <v>4053489.9000000004</v>
      </c>
      <c r="S255" s="85">
        <v>3949619.1</v>
      </c>
      <c r="T255" s="85">
        <v>4091433.84</v>
      </c>
      <c r="U255" s="85">
        <v>3979889.28</v>
      </c>
      <c r="V255" s="85">
        <v>4141027.54</v>
      </c>
      <c r="W255" s="85">
        <v>4160605.9</v>
      </c>
      <c r="X255" s="85">
        <v>3890601.5300000003</v>
      </c>
      <c r="Y255" s="85">
        <v>4097849.32</v>
      </c>
      <c r="Z255" s="85">
        <v>3882435.96</v>
      </c>
      <c r="AA255" s="85">
        <v>4080757.7800000003</v>
      </c>
      <c r="AB255" s="85">
        <v>4401877.51</v>
      </c>
      <c r="AC255" s="85">
        <v>4024855.44</v>
      </c>
      <c r="AD255" s="85">
        <v>4317255.53</v>
      </c>
      <c r="AE255" s="85">
        <v>1424181.7100000002</v>
      </c>
      <c r="AF255" s="85">
        <v>4272828.42</v>
      </c>
      <c r="AG255" s="85">
        <v>4250226.5999999987</v>
      </c>
      <c r="AH255" s="85">
        <v>4492656.1399999987</v>
      </c>
      <c r="AI255" s="85">
        <v>4467430.96</v>
      </c>
      <c r="AJ255" s="85">
        <v>4210087.5600000005</v>
      </c>
      <c r="AK255" s="85">
        <v>4398768.55</v>
      </c>
      <c r="AL255" s="85">
        <v>4239637.78</v>
      </c>
      <c r="AM255" s="85">
        <v>4332355.53</v>
      </c>
      <c r="AN255" s="85">
        <v>4681972.6100000013</v>
      </c>
      <c r="AO255" s="85">
        <v>4430609.99</v>
      </c>
      <c r="AP255" s="85">
        <v>4604854.6300000008</v>
      </c>
      <c r="AQ255" s="85">
        <v>4436160.3999999994</v>
      </c>
      <c r="AR255" s="85">
        <v>4651895.04</v>
      </c>
      <c r="AS255" s="85">
        <v>4503001.49</v>
      </c>
      <c r="AT255" s="85">
        <v>4728158</v>
      </c>
      <c r="AU255" s="85">
        <v>4813087.79</v>
      </c>
      <c r="AV255" s="85">
        <v>4443440.88</v>
      </c>
      <c r="AW255" s="85">
        <v>4573950.28</v>
      </c>
      <c r="AX255" s="85">
        <v>4436504.37</v>
      </c>
      <c r="AY255" s="85">
        <v>4534605.09</v>
      </c>
      <c r="AZ255" s="85">
        <v>4930567.830000001</v>
      </c>
      <c r="BA255" s="85">
        <v>4483481.3600000003</v>
      </c>
      <c r="BB255" s="85">
        <v>2651170.8200000003</v>
      </c>
      <c r="BC255" s="85">
        <v>3571489.47</v>
      </c>
      <c r="BD255" s="85">
        <v>4790741.6500000004</v>
      </c>
      <c r="BE255" s="85">
        <v>4715343.1399999997</v>
      </c>
      <c r="BF255" s="85">
        <v>4930588.7299999995</v>
      </c>
      <c r="BG255" s="85">
        <v>4946214.2300000004</v>
      </c>
      <c r="BH255" s="85">
        <v>4613243.2399999993</v>
      </c>
      <c r="BI255" s="85">
        <v>4757389.1199999992</v>
      </c>
      <c r="BJ255" s="85">
        <v>4607413.2600000007</v>
      </c>
      <c r="BK255" s="85">
        <v>4721543.3400000008</v>
      </c>
      <c r="BL255" s="85">
        <v>5109987.83</v>
      </c>
      <c r="BM255" s="85">
        <v>4625314.7700000005</v>
      </c>
      <c r="BN255" s="85">
        <v>4983792.8100000005</v>
      </c>
      <c r="BO255" s="85">
        <v>4803360.2</v>
      </c>
      <c r="BP255" s="85">
        <v>5025802.1399999997</v>
      </c>
      <c r="BQ255" s="85">
        <v>4902802.9600000009</v>
      </c>
      <c r="BR255" s="85">
        <v>5166103.5</v>
      </c>
      <c r="BS255" s="85">
        <v>5206192.2299999995</v>
      </c>
      <c r="BT255" s="85">
        <v>4849067.5299999993</v>
      </c>
      <c r="BU255" s="85">
        <v>5094348.1800000006</v>
      </c>
      <c r="BV255" s="85">
        <v>4937679.6500000004</v>
      </c>
      <c r="BW255" s="85">
        <v>5133220.9499999993</v>
      </c>
      <c r="BX255" s="85">
        <v>5430884.4500000002</v>
      </c>
      <c r="BY255" s="85">
        <v>3909809.25</v>
      </c>
      <c r="BZ255" s="85">
        <v>0</v>
      </c>
      <c r="CA255" s="85">
        <v>2288262.08</v>
      </c>
      <c r="CB255" s="85">
        <v>5412569.0999999996</v>
      </c>
      <c r="CC255" s="85">
        <v>5246206.22</v>
      </c>
      <c r="CD255" s="85">
        <v>5537022.0899999999</v>
      </c>
      <c r="CE255" s="85">
        <v>5556433.6899999995</v>
      </c>
      <c r="CF255" s="85">
        <v>5270881.8600000003</v>
      </c>
      <c r="CG255" s="85">
        <v>5477187.79</v>
      </c>
      <c r="CH255" s="85">
        <v>5469217.8300000001</v>
      </c>
      <c r="CI255" s="85">
        <v>5742288.2300000004</v>
      </c>
      <c r="CJ255" s="85">
        <v>5977615.6000000006</v>
      </c>
      <c r="CK255" s="85">
        <v>5573296.4400000004</v>
      </c>
      <c r="CL255" s="85">
        <v>5873799.1699999999</v>
      </c>
      <c r="CM255" s="85">
        <v>5574483.6100000003</v>
      </c>
      <c r="CN255" s="85">
        <v>5717229.4899999993</v>
      </c>
      <c r="CO255" s="85">
        <v>5593454.0700000003</v>
      </c>
      <c r="CP255" s="85">
        <v>5872930.46</v>
      </c>
      <c r="CQ255" s="85">
        <v>5893842.6999999993</v>
      </c>
      <c r="CR255" s="85">
        <v>5620844.3200000003</v>
      </c>
      <c r="CS255" s="85">
        <v>5775132.3199999994</v>
      </c>
      <c r="CT255" s="85">
        <v>5728313.7600000007</v>
      </c>
      <c r="CU255" s="85">
        <v>5957810.5500000007</v>
      </c>
      <c r="CV255" s="85">
        <v>6151819.8899999997</v>
      </c>
      <c r="CW255" s="85">
        <v>3773522.2</v>
      </c>
      <c r="CX255" s="85">
        <v>3761804.25</v>
      </c>
      <c r="CY255" s="85">
        <v>5747122.4699999997</v>
      </c>
      <c r="CZ255" s="85">
        <v>5869943.8799999999</v>
      </c>
      <c r="DA255" s="85">
        <v>5777008.1500000004</v>
      </c>
      <c r="DB255" s="85">
        <v>6033941.2800000003</v>
      </c>
      <c r="DC255" s="85">
        <v>6097075.8200000003</v>
      </c>
      <c r="DD255" s="85">
        <v>5705087.7800000003</v>
      </c>
      <c r="DE255" s="85">
        <v>5933755.71</v>
      </c>
      <c r="DF255" s="85">
        <v>5926569.21</v>
      </c>
      <c r="DG255" s="85">
        <v>6099638.5099999998</v>
      </c>
      <c r="DH255" s="85">
        <v>6398520.1699999999</v>
      </c>
      <c r="DI255" s="85">
        <v>5757707.8199999994</v>
      </c>
      <c r="DJ255" s="85">
        <v>6273149.3200000003</v>
      </c>
      <c r="DK255" s="85">
        <v>5954170.6699999999</v>
      </c>
      <c r="DL255" s="85">
        <v>6132617.29</v>
      </c>
      <c r="DM255" s="85">
        <v>6012079.1499999994</v>
      </c>
      <c r="DN255" s="85">
        <v>6297811.71</v>
      </c>
      <c r="DO255" s="85">
        <v>6298357.2000000011</v>
      </c>
      <c r="DP255" s="85">
        <v>5914903.4699999997</v>
      </c>
      <c r="DQ255" s="85">
        <v>6214105.7199999988</v>
      </c>
      <c r="DR255" s="85">
        <v>6135705.8600000003</v>
      </c>
      <c r="DS255" s="85">
        <v>6316462.8199999994</v>
      </c>
      <c r="DT255" s="85">
        <v>6648929.6500000004</v>
      </c>
      <c r="DU255" s="85">
        <v>6007349.9899999993</v>
      </c>
      <c r="DV255" s="85">
        <v>5089393.33</v>
      </c>
      <c r="DW255" s="85">
        <v>3343559.04</v>
      </c>
      <c r="DX255" s="85">
        <v>6417915.4800000004</v>
      </c>
      <c r="DY255" s="85">
        <v>6246894.0099999998</v>
      </c>
      <c r="DZ255" s="85">
        <v>6589557.8599999994</v>
      </c>
      <c r="EA255" s="85">
        <v>6586068.8500000006</v>
      </c>
      <c r="EB255" s="85">
        <v>6193217.0800000001</v>
      </c>
      <c r="EC255" s="85">
        <v>6436116.5999999987</v>
      </c>
      <c r="ED255" s="85">
        <v>6333674.5099999998</v>
      </c>
      <c r="EE255" s="85">
        <v>6623245.1200000001</v>
      </c>
      <c r="EF255" s="85">
        <v>6765058.6299999999</v>
      </c>
      <c r="EG255" s="85">
        <v>6368651.7699999996</v>
      </c>
      <c r="EH255" s="85">
        <v>6683548.7899999991</v>
      </c>
      <c r="EI255" s="85">
        <v>6346246.9600000009</v>
      </c>
      <c r="EJ255" s="85">
        <v>6551116.21</v>
      </c>
      <c r="EK255" s="85">
        <v>6337657.1600000001</v>
      </c>
      <c r="EL255" s="85">
        <v>6738385.9699999997</v>
      </c>
      <c r="EM255" s="85">
        <v>6727868.5599999996</v>
      </c>
      <c r="EN255" s="85">
        <v>6309963.25</v>
      </c>
      <c r="EO255" s="85">
        <v>6558514.4100000001</v>
      </c>
      <c r="EP255" s="85">
        <v>6472799.8099999996</v>
      </c>
      <c r="EQ255" s="85">
        <v>6786865.1300000008</v>
      </c>
      <c r="ER255" s="85">
        <v>7223805.1900000004</v>
      </c>
      <c r="ES255" s="85">
        <v>6570008.2699999996</v>
      </c>
      <c r="ET255" s="85">
        <v>4825148.7700000005</v>
      </c>
      <c r="EU255" s="85">
        <v>4325833.72</v>
      </c>
      <c r="EV255" s="85">
        <v>7019943.9199999999</v>
      </c>
      <c r="EW255" s="85">
        <v>6838744.8000000007</v>
      </c>
      <c r="EX255" s="85">
        <v>7160652.96</v>
      </c>
      <c r="EY255" s="85">
        <v>7217693.9400000004</v>
      </c>
      <c r="EZ255" s="85">
        <v>6790131.4299999997</v>
      </c>
      <c r="FA255" s="85">
        <v>7023059.8900000006</v>
      </c>
      <c r="FB255" s="85">
        <v>6924491.5499999998</v>
      </c>
      <c r="FC255" s="85">
        <v>7263284.1699999999</v>
      </c>
      <c r="FD255" s="85">
        <v>8025803.9800000004</v>
      </c>
      <c r="FE255" s="85">
        <v>7278411.5199999996</v>
      </c>
      <c r="FF255" s="85">
        <v>7929725.4400000004</v>
      </c>
      <c r="FG255" s="85">
        <v>7630537</v>
      </c>
      <c r="FH255" s="85">
        <v>7808450.6600000001</v>
      </c>
      <c r="FI255" s="85">
        <v>7630004.6999999993</v>
      </c>
      <c r="FJ255" s="85">
        <v>8111523.8500000006</v>
      </c>
      <c r="FK255" s="85">
        <v>8057786.2300000004</v>
      </c>
      <c r="FL255" s="85">
        <v>7574362.169999999</v>
      </c>
      <c r="FM255" s="85">
        <v>7883807.3499999987</v>
      </c>
      <c r="FN255" s="85">
        <v>7697971.6200000001</v>
      </c>
      <c r="FO255" s="85">
        <v>8085194.96</v>
      </c>
      <c r="FP255" s="85">
        <v>8551659.2799999993</v>
      </c>
      <c r="FQ255" s="85">
        <v>7814883.5699999994</v>
      </c>
      <c r="FR255" s="85">
        <v>8514983.879999999</v>
      </c>
      <c r="FS255" s="85">
        <v>8111192.3799999999</v>
      </c>
      <c r="FT255" s="85">
        <v>8348330.9500000002</v>
      </c>
      <c r="FU255" s="85">
        <v>8188586.2599999998</v>
      </c>
      <c r="FV255" s="85">
        <v>8579881.9199999999</v>
      </c>
      <c r="FW255" s="85">
        <v>8547663.9700000007</v>
      </c>
      <c r="FX255" s="85">
        <v>6472684.7800000003</v>
      </c>
      <c r="FY255" s="85">
        <v>0</v>
      </c>
      <c r="FZ255" s="85">
        <v>3582708</v>
      </c>
      <c r="GA255" s="85">
        <v>8636258.4299999997</v>
      </c>
    </row>
    <row r="256" spans="2:183">
      <c r="B256" s="183" t="s">
        <v>8</v>
      </c>
      <c r="C256" s="654" t="s">
        <v>229</v>
      </c>
      <c r="D256" s="184">
        <v>28.017224812004493</v>
      </c>
      <c r="E256" s="184">
        <v>27.916422916744828</v>
      </c>
      <c r="F256" s="184">
        <v>28.112372451674236</v>
      </c>
      <c r="G256" s="184">
        <v>27.99078311280725</v>
      </c>
      <c r="H256" s="184">
        <v>28.098146504813727</v>
      </c>
      <c r="I256" s="184">
        <v>28.276669129156367</v>
      </c>
      <c r="J256" s="184">
        <v>28.090877700536982</v>
      </c>
      <c r="K256" s="184">
        <v>28.082432788888042</v>
      </c>
      <c r="L256" s="184">
        <v>28.053855360042579</v>
      </c>
      <c r="M256" s="184">
        <v>27.990164081166611</v>
      </c>
      <c r="N256" s="184">
        <v>28.14188680497681</v>
      </c>
      <c r="O256" s="184">
        <v>28.10126799873137</v>
      </c>
      <c r="P256" s="184">
        <v>28.935169841215167</v>
      </c>
      <c r="Q256" s="184">
        <v>28.727045541552457</v>
      </c>
      <c r="R256" s="184">
        <v>28.909515522811724</v>
      </c>
      <c r="S256" s="184">
        <v>28.895775688627136</v>
      </c>
      <c r="T256" s="184">
        <v>28.891450280339512</v>
      </c>
      <c r="U256" s="184">
        <v>28.889605680754585</v>
      </c>
      <c r="V256" s="184">
        <v>28.868198067565494</v>
      </c>
      <c r="W256" s="184">
        <v>28.851222184468376</v>
      </c>
      <c r="X256" s="184">
        <v>28.964310988998388</v>
      </c>
      <c r="Y256" s="184">
        <v>29.013992933862937</v>
      </c>
      <c r="Z256" s="184">
        <v>28.932163557913718</v>
      </c>
      <c r="AA256" s="184">
        <v>29.006552131017035</v>
      </c>
      <c r="AB256" s="184">
        <v>31.060164054727245</v>
      </c>
      <c r="AC256" s="184">
        <v>31.065571472676751</v>
      </c>
      <c r="AD256" s="184">
        <v>31.123430439609557</v>
      </c>
      <c r="AE256" s="184">
        <v>31.559414762780602</v>
      </c>
      <c r="AF256" s="184">
        <v>31.666296754685657</v>
      </c>
      <c r="AG256" s="184">
        <v>31.449385689353747</v>
      </c>
      <c r="AH256" s="184">
        <v>31.376145460132545</v>
      </c>
      <c r="AI256" s="184">
        <v>31.390043282743115</v>
      </c>
      <c r="AJ256" s="184">
        <v>31.60726396396397</v>
      </c>
      <c r="AK256" s="184">
        <v>31.554784757641624</v>
      </c>
      <c r="AL256" s="184">
        <v>31.554084973181947</v>
      </c>
      <c r="AM256" s="184">
        <v>31.459078452444924</v>
      </c>
      <c r="AN256" s="184">
        <v>33.225980640537081</v>
      </c>
      <c r="AO256" s="184">
        <v>33.3656701570034</v>
      </c>
      <c r="AP256" s="184">
        <v>33.302871369474666</v>
      </c>
      <c r="AQ256" s="184">
        <v>33.310509401093285</v>
      </c>
      <c r="AR256" s="184">
        <v>33.261796263326112</v>
      </c>
      <c r="AS256" s="184">
        <v>33.288988615361873</v>
      </c>
      <c r="AT256" s="184">
        <v>33.371385416740189</v>
      </c>
      <c r="AU256" s="184">
        <v>33.402416408733188</v>
      </c>
      <c r="AV256" s="184">
        <v>33.333139890775968</v>
      </c>
      <c r="AW256" s="184">
        <v>33.426512613639687</v>
      </c>
      <c r="AX256" s="184">
        <v>33.301589602317939</v>
      </c>
      <c r="AY256" s="184">
        <v>33.333125721300512</v>
      </c>
      <c r="AZ256" s="184">
        <v>34.856333719795842</v>
      </c>
      <c r="BA256" s="184">
        <v>34.896336861768368</v>
      </c>
      <c r="BB256" s="184">
        <v>35.039197758481691</v>
      </c>
      <c r="BC256" s="184">
        <v>35.261780816507873</v>
      </c>
      <c r="BD256" s="184">
        <v>34.971214532341541</v>
      </c>
      <c r="BE256" s="184">
        <v>34.949437366123377</v>
      </c>
      <c r="BF256" s="184">
        <v>34.90138689903165</v>
      </c>
      <c r="BG256" s="184">
        <v>34.748803796490144</v>
      </c>
      <c r="BH256" s="184">
        <v>34.877472140319036</v>
      </c>
      <c r="BI256" s="184">
        <v>34.835313689883421</v>
      </c>
      <c r="BJ256" s="184">
        <v>34.856322371258031</v>
      </c>
      <c r="BK256" s="184">
        <v>34.871588502045824</v>
      </c>
      <c r="BL256" s="184">
        <v>35.86057033179879</v>
      </c>
      <c r="BM256" s="184">
        <v>35.888816409190021</v>
      </c>
      <c r="BN256" s="184">
        <v>35.826015268382804</v>
      </c>
      <c r="BO256" s="184">
        <v>35.983466076870741</v>
      </c>
      <c r="BP256" s="184">
        <v>35.798351330560145</v>
      </c>
      <c r="BQ256" s="184">
        <v>35.791585463783569</v>
      </c>
      <c r="BR256" s="184">
        <v>35.857789855072461</v>
      </c>
      <c r="BS256" s="184">
        <v>35.697237645961749</v>
      </c>
      <c r="BT256" s="184">
        <v>35.836726997265536</v>
      </c>
      <c r="BU256" s="184">
        <v>35.716226005019848</v>
      </c>
      <c r="BV256" s="184">
        <v>35.731092336637964</v>
      </c>
      <c r="BW256" s="184">
        <v>35.699429376173583</v>
      </c>
      <c r="BX256" s="184">
        <v>36.64984816072019</v>
      </c>
      <c r="BY256" s="184">
        <v>36.720098895525751</v>
      </c>
      <c r="BZ256" s="184" t="e">
        <v>#DIV/0!</v>
      </c>
      <c r="CA256" s="184">
        <v>37.294230161187805</v>
      </c>
      <c r="CB256" s="184">
        <v>36.690657474630385</v>
      </c>
      <c r="CC256" s="184">
        <v>36.859454928686851</v>
      </c>
      <c r="CD256" s="184">
        <v>36.631176334383021</v>
      </c>
      <c r="CE256" s="184">
        <v>36.614019056781565</v>
      </c>
      <c r="CF256" s="184">
        <v>36.691002073147253</v>
      </c>
      <c r="CG256" s="184">
        <v>36.642344909250255</v>
      </c>
      <c r="CH256" s="184">
        <v>36.563830926594463</v>
      </c>
      <c r="CI256" s="184">
        <v>36.779361997847921</v>
      </c>
      <c r="CJ256" s="184">
        <v>37.892967353407293</v>
      </c>
      <c r="CK256" s="184">
        <v>37.925578091028797</v>
      </c>
      <c r="CL256" s="184">
        <v>38.062462221358217</v>
      </c>
      <c r="CM256" s="184">
        <v>38.030315254468555</v>
      </c>
      <c r="CN256" s="184">
        <v>38.05650995140784</v>
      </c>
      <c r="CO256" s="184">
        <v>38.165208778063274</v>
      </c>
      <c r="CP256" s="184">
        <v>38.112153852144118</v>
      </c>
      <c r="CQ256" s="184">
        <v>38.097545635536243</v>
      </c>
      <c r="CR256" s="184">
        <v>38.151390212448248</v>
      </c>
      <c r="CS256" s="184">
        <v>38.127486944523298</v>
      </c>
      <c r="CT256" s="184">
        <v>38.084918599939982</v>
      </c>
      <c r="CU256" s="184">
        <v>38.0542443520417</v>
      </c>
      <c r="CV256" s="184">
        <v>39.300717361306312</v>
      </c>
      <c r="CW256" s="184">
        <v>39.127576821181755</v>
      </c>
      <c r="CX256" s="184">
        <v>39.756341292025731</v>
      </c>
      <c r="CY256" s="184">
        <v>39.283670795226179</v>
      </c>
      <c r="CZ256" s="184">
        <v>39.336459818795902</v>
      </c>
      <c r="DA256" s="184">
        <v>39.289218773378316</v>
      </c>
      <c r="DB256" s="184">
        <v>39.255359312991999</v>
      </c>
      <c r="DC256" s="184">
        <v>39.220588590983944</v>
      </c>
      <c r="DD256" s="184">
        <v>39.341634462879448</v>
      </c>
      <c r="DE256" s="184">
        <v>39.26778975580703</v>
      </c>
      <c r="DF256" s="184">
        <v>39.337643265605536</v>
      </c>
      <c r="DG256" s="184">
        <v>39.344637588611306</v>
      </c>
      <c r="DH256" s="184">
        <v>40.960228470101718</v>
      </c>
      <c r="DI256" s="184">
        <v>40.873941859226917</v>
      </c>
      <c r="DJ256" s="184">
        <v>40.873812974015486</v>
      </c>
      <c r="DK256" s="184">
        <v>40.963239195343782</v>
      </c>
      <c r="DL256" s="184">
        <v>40.983294840179902</v>
      </c>
      <c r="DM256" s="184">
        <v>40.95170697981731</v>
      </c>
      <c r="DN256" s="184">
        <v>40.904443311423449</v>
      </c>
      <c r="DO256" s="184">
        <v>40.890457703044866</v>
      </c>
      <c r="DP256" s="184">
        <v>41.169493499081241</v>
      </c>
      <c r="DQ256" s="184">
        <v>41.04890060310602</v>
      </c>
      <c r="DR256" s="184">
        <v>40.868196810848978</v>
      </c>
      <c r="DS256" s="184">
        <v>40.878491955629762</v>
      </c>
      <c r="DT256" s="184">
        <v>42.729262689099393</v>
      </c>
      <c r="DU256" s="184">
        <v>42.767593279464627</v>
      </c>
      <c r="DV256" s="184">
        <v>42.844699588338791</v>
      </c>
      <c r="DW256" s="184">
        <v>43.359213621568351</v>
      </c>
      <c r="DX256" s="184">
        <v>43.026189336497659</v>
      </c>
      <c r="DY256" s="184">
        <v>43.027130970830321</v>
      </c>
      <c r="DZ256" s="184">
        <v>42.788781054791492</v>
      </c>
      <c r="EA256" s="184">
        <v>42.925840942716178</v>
      </c>
      <c r="EB256" s="184">
        <v>43.05958520187167</v>
      </c>
      <c r="EC256" s="184">
        <v>42.988261932432962</v>
      </c>
      <c r="ED256" s="184">
        <v>42.787003202096898</v>
      </c>
      <c r="EE256" s="184">
        <v>42.906669430696276</v>
      </c>
      <c r="EF256" s="184">
        <v>43.639345576756845</v>
      </c>
      <c r="EG256" s="184">
        <v>43.813110047846884</v>
      </c>
      <c r="EH256" s="184">
        <v>43.67133721462082</v>
      </c>
      <c r="EI256" s="184">
        <v>43.776585584033221</v>
      </c>
      <c r="EJ256" s="184">
        <v>43.937439789136221</v>
      </c>
      <c r="EK256" s="184">
        <v>43.803441707445195</v>
      </c>
      <c r="EL256" s="184">
        <v>43.690784288298566</v>
      </c>
      <c r="EM256" s="184">
        <v>43.980758434494973</v>
      </c>
      <c r="EN256" s="184">
        <v>43.81919532211046</v>
      </c>
      <c r="EO256" s="184">
        <v>43.906960494868549</v>
      </c>
      <c r="EP256" s="184">
        <v>43.684955186609969</v>
      </c>
      <c r="EQ256" s="184">
        <v>43.800355792191034</v>
      </c>
      <c r="ER256" s="184">
        <v>47.167553737463436</v>
      </c>
      <c r="ES256" s="184">
        <v>47.363017027595951</v>
      </c>
      <c r="ET256" s="184">
        <v>47.402280583573344</v>
      </c>
      <c r="EU256" s="184">
        <v>47.997356160507728</v>
      </c>
      <c r="EV256" s="184">
        <v>47.49912998761765</v>
      </c>
      <c r="EW256" s="184">
        <v>47.323685187694302</v>
      </c>
      <c r="EX256" s="184">
        <v>47.241960758441422</v>
      </c>
      <c r="EY256" s="184">
        <v>47.369832052451613</v>
      </c>
      <c r="EZ256" s="184">
        <v>47.347691074219519</v>
      </c>
      <c r="FA256" s="184">
        <v>47.306074969688808</v>
      </c>
      <c r="FB256" s="184">
        <v>47.238423519299246</v>
      </c>
      <c r="FC256" s="184">
        <v>47.62621909957641</v>
      </c>
      <c r="FD256" s="184">
        <v>53.463302069039024</v>
      </c>
      <c r="FE256" s="184">
        <v>53.500029549046268</v>
      </c>
      <c r="FF256" s="184">
        <v>53.541963633417289</v>
      </c>
      <c r="FG256" s="184">
        <v>53.593511638033966</v>
      </c>
      <c r="FH256" s="184">
        <v>53.806483279470235</v>
      </c>
      <c r="FI256" s="184">
        <v>53.771817214272026</v>
      </c>
      <c r="FJ256" s="184">
        <v>53.620337857043708</v>
      </c>
      <c r="FK256" s="184">
        <v>53.824070043952815</v>
      </c>
      <c r="FL256" s="184">
        <v>53.634434932234349</v>
      </c>
      <c r="FM256" s="184">
        <v>53.582498606712242</v>
      </c>
      <c r="FN256" s="184">
        <v>53.525794340874484</v>
      </c>
      <c r="FO256" s="184">
        <v>53.602554827759953</v>
      </c>
      <c r="FP256" s="184">
        <v>57.399850185254785</v>
      </c>
      <c r="FQ256" s="184">
        <v>57.590263452666946</v>
      </c>
      <c r="FR256" s="184">
        <v>57.450992018244008</v>
      </c>
      <c r="FS256" s="184">
        <v>57.562112382195977</v>
      </c>
      <c r="FT256" s="184">
        <v>57.738354577457486</v>
      </c>
      <c r="FU256" s="184">
        <v>57.690476680287446</v>
      </c>
      <c r="FV256" s="184">
        <v>57.582327217084334</v>
      </c>
      <c r="FW256" s="184">
        <v>57.622499612374362</v>
      </c>
      <c r="FX256" s="184">
        <v>57.673905853210847</v>
      </c>
      <c r="FY256" s="184" t="e">
        <v>#DIV/0!</v>
      </c>
      <c r="FZ256" s="184">
        <v>58.245943748983905</v>
      </c>
      <c r="GA256" s="184">
        <v>57.36395683883309</v>
      </c>
    </row>
    <row r="257" spans="2:183">
      <c r="B257" s="42"/>
      <c r="C257" s="185"/>
      <c r="D257" s="187"/>
      <c r="E257" s="187"/>
      <c r="F257" s="187"/>
      <c r="G257" s="187"/>
      <c r="H257" s="187"/>
      <c r="I257" s="187"/>
      <c r="J257" s="187"/>
      <c r="K257" s="187"/>
      <c r="L257" s="187"/>
      <c r="M257" s="187"/>
      <c r="N257" s="187"/>
      <c r="O257" s="187"/>
      <c r="P257" s="187"/>
      <c r="Q257" s="187"/>
      <c r="R257" s="187"/>
      <c r="S257" s="187"/>
      <c r="T257" s="187"/>
      <c r="U257" s="187"/>
      <c r="V257" s="187"/>
      <c r="W257" s="187"/>
      <c r="X257" s="187"/>
      <c r="Y257" s="187"/>
      <c r="Z257" s="187"/>
      <c r="AA257" s="187"/>
      <c r="AB257" s="187"/>
      <c r="AC257" s="187"/>
      <c r="AD257" s="187"/>
      <c r="AE257" s="187"/>
      <c r="AF257" s="187"/>
      <c r="AG257" s="187"/>
      <c r="AH257" s="187"/>
      <c r="AI257" s="187"/>
      <c r="AJ257" s="187"/>
      <c r="AK257" s="187"/>
      <c r="AL257" s="187"/>
      <c r="AM257" s="187"/>
      <c r="AN257" s="187"/>
      <c r="AO257" s="187"/>
      <c r="AP257" s="187"/>
      <c r="AQ257" s="187"/>
      <c r="AR257" s="187"/>
      <c r="AS257" s="187"/>
      <c r="AT257" s="187"/>
      <c r="AU257" s="187"/>
      <c r="AV257" s="187"/>
      <c r="AW257" s="187"/>
      <c r="AX257" s="187"/>
      <c r="AY257" s="187"/>
      <c r="AZ257" s="187"/>
      <c r="BA257" s="187"/>
      <c r="BB257" s="187"/>
      <c r="BC257" s="187"/>
      <c r="BD257" s="187"/>
      <c r="BE257" s="187"/>
      <c r="BF257" s="187"/>
      <c r="BG257" s="187"/>
      <c r="BH257" s="187"/>
      <c r="BI257" s="187"/>
      <c r="BJ257" s="187"/>
      <c r="BK257" s="187"/>
      <c r="BL257" s="187"/>
      <c r="BM257" s="187"/>
      <c r="BN257" s="187"/>
      <c r="BO257" s="187"/>
      <c r="BP257" s="187"/>
      <c r="BQ257" s="187"/>
      <c r="BR257" s="187"/>
      <c r="BS257" s="187"/>
      <c r="BT257" s="187"/>
      <c r="BU257" s="187"/>
      <c r="BV257" s="187"/>
      <c r="BW257" s="187"/>
      <c r="BX257" s="187"/>
      <c r="BY257" s="187"/>
      <c r="BZ257" s="187"/>
      <c r="CA257" s="187"/>
      <c r="CB257" s="187"/>
      <c r="CC257" s="187"/>
      <c r="CD257" s="187"/>
      <c r="CE257" s="187"/>
      <c r="CF257" s="187"/>
      <c r="CG257" s="187"/>
      <c r="CH257" s="187"/>
      <c r="CI257" s="187"/>
      <c r="CJ257" s="187"/>
      <c r="CK257" s="187"/>
      <c r="CL257" s="187"/>
      <c r="CM257" s="187"/>
      <c r="CN257" s="187"/>
      <c r="CO257" s="187"/>
      <c r="CP257" s="187"/>
      <c r="CQ257" s="187"/>
      <c r="CR257" s="187"/>
      <c r="CS257" s="187"/>
      <c r="CT257" s="187"/>
      <c r="CU257" s="187"/>
      <c r="CV257" s="187"/>
      <c r="CW257" s="187"/>
      <c r="CX257" s="187"/>
      <c r="CY257" s="187"/>
      <c r="CZ257" s="187"/>
      <c r="DA257" s="187"/>
      <c r="DB257" s="187"/>
      <c r="DC257" s="187"/>
      <c r="DD257" s="187"/>
      <c r="DE257" s="187"/>
      <c r="DF257" s="187"/>
      <c r="DG257" s="187"/>
      <c r="DH257" s="187"/>
      <c r="DI257" s="187"/>
      <c r="DJ257" s="187"/>
      <c r="DK257" s="187"/>
      <c r="DL257" s="187"/>
      <c r="DM257" s="187"/>
      <c r="DN257" s="187"/>
      <c r="DO257" s="187"/>
      <c r="DP257" s="187"/>
      <c r="DQ257" s="187"/>
      <c r="DR257" s="187"/>
      <c r="DS257" s="187"/>
      <c r="DT257" s="187"/>
      <c r="DU257" s="187"/>
      <c r="DV257" s="187"/>
      <c r="DW257" s="187"/>
      <c r="DX257" s="187"/>
      <c r="DY257" s="187"/>
      <c r="DZ257" s="187"/>
      <c r="EA257" s="187"/>
      <c r="EB257" s="187"/>
      <c r="EC257" s="187"/>
      <c r="ED257" s="187"/>
      <c r="EE257" s="187"/>
      <c r="EF257" s="187"/>
      <c r="EG257" s="187"/>
      <c r="EH257" s="187"/>
      <c r="EI257" s="187"/>
      <c r="EJ257" s="187"/>
      <c r="EK257" s="187"/>
      <c r="EL257" s="187"/>
      <c r="EM257" s="187"/>
      <c r="EN257" s="187"/>
      <c r="EO257" s="187"/>
      <c r="EP257" s="187"/>
      <c r="EQ257" s="187"/>
      <c r="ER257" s="187"/>
      <c r="ES257" s="187"/>
      <c r="ET257" s="187"/>
      <c r="EU257" s="187"/>
      <c r="EV257" s="187"/>
      <c r="EW257" s="187"/>
      <c r="EX257" s="187"/>
      <c r="EY257" s="187"/>
      <c r="EZ257" s="187"/>
      <c r="FA257" s="187"/>
      <c r="FB257" s="187"/>
      <c r="FC257" s="187"/>
      <c r="FD257" s="187"/>
      <c r="FE257" s="187"/>
      <c r="FF257" s="187"/>
      <c r="FG257" s="187"/>
      <c r="FH257" s="187"/>
      <c r="FI257" s="187"/>
      <c r="FJ257" s="187"/>
      <c r="FK257" s="187"/>
      <c r="FL257" s="187"/>
      <c r="FM257" s="187"/>
      <c r="FN257" s="187"/>
      <c r="FO257" s="187"/>
      <c r="FP257" s="187"/>
      <c r="FQ257" s="187"/>
      <c r="FR257" s="187"/>
      <c r="FS257" s="187"/>
      <c r="FT257" s="187"/>
      <c r="FU257" s="187"/>
      <c r="FV257" s="187"/>
      <c r="FW257" s="187"/>
      <c r="FX257" s="187"/>
      <c r="FY257" s="187"/>
      <c r="FZ257" s="187"/>
      <c r="GA257" s="187"/>
    </row>
    <row r="258" spans="2:183">
      <c r="B258" s="188" t="s">
        <v>32</v>
      </c>
      <c r="C258" s="189" t="s">
        <v>33</v>
      </c>
      <c r="D258" s="162">
        <v>41275</v>
      </c>
      <c r="E258" s="162">
        <v>41306</v>
      </c>
      <c r="F258" s="162">
        <v>41334</v>
      </c>
      <c r="G258" s="162">
        <v>41365</v>
      </c>
      <c r="H258" s="162">
        <v>41395</v>
      </c>
      <c r="I258" s="162">
        <v>41426</v>
      </c>
      <c r="J258" s="162">
        <v>41456</v>
      </c>
      <c r="K258" s="162">
        <v>41487</v>
      </c>
      <c r="L258" s="162">
        <v>41518</v>
      </c>
      <c r="M258" s="162">
        <v>41548</v>
      </c>
      <c r="N258" s="162">
        <v>41579</v>
      </c>
      <c r="O258" s="162">
        <v>41609</v>
      </c>
      <c r="P258" s="162">
        <v>41640</v>
      </c>
      <c r="Q258" s="162">
        <v>41671</v>
      </c>
      <c r="R258" s="162">
        <v>41699</v>
      </c>
      <c r="S258" s="162">
        <v>41730</v>
      </c>
      <c r="T258" s="162">
        <v>41760</v>
      </c>
      <c r="U258" s="162">
        <v>41791</v>
      </c>
      <c r="V258" s="162">
        <v>41821</v>
      </c>
      <c r="W258" s="162">
        <v>41852</v>
      </c>
      <c r="X258" s="162">
        <v>41883</v>
      </c>
      <c r="Y258" s="162">
        <v>41913</v>
      </c>
      <c r="Z258" s="162">
        <v>41944</v>
      </c>
      <c r="AA258" s="162">
        <v>41974</v>
      </c>
      <c r="AB258" s="162">
        <v>42005</v>
      </c>
      <c r="AC258" s="162">
        <v>42036</v>
      </c>
      <c r="AD258" s="162">
        <v>42064</v>
      </c>
      <c r="AE258" s="162">
        <v>42095</v>
      </c>
      <c r="AF258" s="162">
        <v>42125</v>
      </c>
      <c r="AG258" s="162">
        <v>42156</v>
      </c>
      <c r="AH258" s="162">
        <v>42186</v>
      </c>
      <c r="AI258" s="162">
        <v>42217</v>
      </c>
      <c r="AJ258" s="162">
        <v>42248</v>
      </c>
      <c r="AK258" s="162">
        <v>42278</v>
      </c>
      <c r="AL258" s="162">
        <v>42309</v>
      </c>
      <c r="AM258" s="162">
        <v>42339</v>
      </c>
      <c r="AN258" s="162">
        <v>42370</v>
      </c>
      <c r="AO258" s="162">
        <v>42401</v>
      </c>
      <c r="AP258" s="162">
        <v>42430</v>
      </c>
      <c r="AQ258" s="162">
        <v>42461</v>
      </c>
      <c r="AR258" s="162">
        <v>42491</v>
      </c>
      <c r="AS258" s="162">
        <v>42522</v>
      </c>
      <c r="AT258" s="162">
        <v>42552</v>
      </c>
      <c r="AU258" s="162">
        <v>42583</v>
      </c>
      <c r="AV258" s="162">
        <v>42614</v>
      </c>
      <c r="AW258" s="162">
        <v>42644</v>
      </c>
      <c r="AX258" s="162">
        <v>42675</v>
      </c>
      <c r="AY258" s="162">
        <v>42705</v>
      </c>
      <c r="AZ258" s="162">
        <v>42736</v>
      </c>
      <c r="BA258" s="162">
        <v>42767</v>
      </c>
      <c r="BB258" s="162">
        <v>42795</v>
      </c>
      <c r="BC258" s="162">
        <v>42826</v>
      </c>
      <c r="BD258" s="162">
        <v>42856</v>
      </c>
      <c r="BE258" s="162">
        <v>42887</v>
      </c>
      <c r="BF258" s="162">
        <v>42917</v>
      </c>
      <c r="BG258" s="162">
        <v>42948</v>
      </c>
      <c r="BH258" s="162">
        <v>42979</v>
      </c>
      <c r="BI258" s="162">
        <v>43009</v>
      </c>
      <c r="BJ258" s="162">
        <v>43040</v>
      </c>
      <c r="BK258" s="162">
        <v>43070</v>
      </c>
      <c r="BL258" s="162">
        <v>43101</v>
      </c>
      <c r="BM258" s="162">
        <v>43132</v>
      </c>
      <c r="BN258" s="162">
        <v>43160</v>
      </c>
      <c r="BO258" s="162">
        <v>43191</v>
      </c>
      <c r="BP258" s="162">
        <v>43221</v>
      </c>
      <c r="BQ258" s="162">
        <v>43252</v>
      </c>
      <c r="BR258" s="162">
        <v>43282</v>
      </c>
      <c r="BS258" s="162">
        <v>43313</v>
      </c>
      <c r="BT258" s="162">
        <v>43344</v>
      </c>
      <c r="BU258" s="162">
        <v>43374</v>
      </c>
      <c r="BV258" s="162">
        <v>43405</v>
      </c>
      <c r="BW258" s="162">
        <v>43435</v>
      </c>
      <c r="BX258" s="162">
        <v>43466</v>
      </c>
      <c r="BY258" s="162">
        <v>43497</v>
      </c>
      <c r="BZ258" s="162">
        <v>43525</v>
      </c>
      <c r="CA258" s="162">
        <v>43556</v>
      </c>
      <c r="CB258" s="162">
        <v>43586</v>
      </c>
      <c r="CC258" s="162">
        <v>43617</v>
      </c>
      <c r="CD258" s="162">
        <v>43647</v>
      </c>
      <c r="CE258" s="162">
        <v>43678</v>
      </c>
      <c r="CF258" s="162">
        <v>43709</v>
      </c>
      <c r="CG258" s="162">
        <v>43739</v>
      </c>
      <c r="CH258" s="162">
        <v>43770</v>
      </c>
      <c r="CI258" s="162">
        <v>43800</v>
      </c>
      <c r="CJ258" s="162">
        <v>43831</v>
      </c>
      <c r="CK258" s="162">
        <v>43862</v>
      </c>
      <c r="CL258" s="162">
        <v>43891</v>
      </c>
      <c r="CM258" s="162">
        <v>43922</v>
      </c>
      <c r="CN258" s="162">
        <v>43952</v>
      </c>
      <c r="CO258" s="162">
        <v>43983</v>
      </c>
      <c r="CP258" s="162">
        <v>44013</v>
      </c>
      <c r="CQ258" s="162">
        <v>44044</v>
      </c>
      <c r="CR258" s="162">
        <v>44075</v>
      </c>
      <c r="CS258" s="162">
        <v>44105</v>
      </c>
      <c r="CT258" s="162">
        <v>44136</v>
      </c>
      <c r="CU258" s="162">
        <v>44166</v>
      </c>
      <c r="CV258" s="162">
        <v>44197</v>
      </c>
      <c r="CW258" s="162">
        <v>44228</v>
      </c>
      <c r="CX258" s="162">
        <v>44256</v>
      </c>
      <c r="CY258" s="162">
        <v>44287</v>
      </c>
      <c r="CZ258" s="162">
        <v>44317</v>
      </c>
      <c r="DA258" s="162">
        <v>44348</v>
      </c>
      <c r="DB258" s="162">
        <v>44378</v>
      </c>
      <c r="DC258" s="162">
        <v>44409</v>
      </c>
      <c r="DD258" s="162">
        <v>44440</v>
      </c>
      <c r="DE258" s="162">
        <v>44470</v>
      </c>
      <c r="DF258" s="162">
        <v>44501</v>
      </c>
      <c r="DG258" s="162">
        <v>44531</v>
      </c>
      <c r="DH258" s="162">
        <v>44562</v>
      </c>
      <c r="DI258" s="162">
        <v>44593</v>
      </c>
      <c r="DJ258" s="162">
        <v>44621</v>
      </c>
      <c r="DK258" s="162">
        <v>44652</v>
      </c>
      <c r="DL258" s="162">
        <v>44682</v>
      </c>
      <c r="DM258" s="162">
        <v>44713</v>
      </c>
      <c r="DN258" s="162">
        <v>44743</v>
      </c>
      <c r="DO258" s="162">
        <v>44774</v>
      </c>
      <c r="DP258" s="162">
        <v>44805</v>
      </c>
      <c r="DQ258" s="162">
        <v>44835</v>
      </c>
      <c r="DR258" s="162">
        <v>44866</v>
      </c>
      <c r="DS258" s="162">
        <v>44896</v>
      </c>
      <c r="DT258" s="162">
        <v>44927</v>
      </c>
      <c r="DU258" s="162">
        <v>44958</v>
      </c>
      <c r="DV258" s="162">
        <v>44986</v>
      </c>
      <c r="DW258" s="162">
        <v>45017</v>
      </c>
      <c r="DX258" s="162">
        <v>45047</v>
      </c>
      <c r="DY258" s="162">
        <v>45078</v>
      </c>
      <c r="DZ258" s="162">
        <v>45108</v>
      </c>
      <c r="EA258" s="162">
        <v>45139</v>
      </c>
      <c r="EB258" s="162">
        <v>45170</v>
      </c>
      <c r="EC258" s="162">
        <v>45200</v>
      </c>
      <c r="ED258" s="162">
        <v>45231</v>
      </c>
      <c r="EE258" s="162">
        <v>45261</v>
      </c>
      <c r="EF258" s="162">
        <v>45292</v>
      </c>
      <c r="EG258" s="162">
        <v>45323</v>
      </c>
      <c r="EH258" s="162">
        <v>45352</v>
      </c>
      <c r="EI258" s="162">
        <v>45383</v>
      </c>
      <c r="EJ258" s="162">
        <v>45413</v>
      </c>
      <c r="EK258" s="162">
        <v>45444</v>
      </c>
      <c r="EL258" s="162">
        <v>45474</v>
      </c>
      <c r="EM258" s="162">
        <v>45505</v>
      </c>
      <c r="EN258" s="162">
        <v>45536</v>
      </c>
      <c r="EO258" s="162">
        <v>45566</v>
      </c>
      <c r="EP258" s="162">
        <v>45597</v>
      </c>
      <c r="EQ258" s="162">
        <v>45627</v>
      </c>
      <c r="ER258" s="162">
        <v>45658</v>
      </c>
      <c r="ES258" s="162">
        <v>45689</v>
      </c>
      <c r="ET258" s="162">
        <v>45717</v>
      </c>
      <c r="EU258" s="162">
        <v>45748</v>
      </c>
      <c r="EV258" s="162">
        <v>45778</v>
      </c>
      <c r="EW258" s="162">
        <v>45809</v>
      </c>
      <c r="EX258" s="162">
        <v>45839</v>
      </c>
      <c r="EY258" s="162">
        <v>45870</v>
      </c>
      <c r="EZ258" s="162">
        <v>45901</v>
      </c>
      <c r="FA258" s="162">
        <v>45931</v>
      </c>
      <c r="FB258" s="162">
        <v>45962</v>
      </c>
      <c r="FC258" s="162">
        <v>45992</v>
      </c>
      <c r="FD258" s="162">
        <v>46023</v>
      </c>
      <c r="FE258" s="162">
        <v>46054</v>
      </c>
      <c r="FF258" s="162">
        <v>46082</v>
      </c>
      <c r="FG258" s="162">
        <v>46113</v>
      </c>
      <c r="FH258" s="162">
        <v>46143</v>
      </c>
      <c r="FI258" s="162">
        <v>46174</v>
      </c>
      <c r="FJ258" s="162">
        <v>46204</v>
      </c>
      <c r="FK258" s="162">
        <v>46235</v>
      </c>
      <c r="FL258" s="162">
        <v>46266</v>
      </c>
      <c r="FM258" s="162">
        <v>46296</v>
      </c>
      <c r="FN258" s="162">
        <v>46327</v>
      </c>
      <c r="FO258" s="162">
        <v>46357</v>
      </c>
      <c r="FP258" s="162">
        <v>46388</v>
      </c>
      <c r="FQ258" s="162">
        <v>46419</v>
      </c>
      <c r="FR258" s="162">
        <v>46447</v>
      </c>
      <c r="FS258" s="162">
        <v>46478</v>
      </c>
      <c r="FT258" s="162">
        <v>46508</v>
      </c>
      <c r="FU258" s="162">
        <v>46539</v>
      </c>
      <c r="FV258" s="162">
        <v>46569</v>
      </c>
      <c r="FW258" s="162">
        <v>46600</v>
      </c>
      <c r="FX258" s="162">
        <v>46631</v>
      </c>
      <c r="FY258" s="162">
        <v>46661</v>
      </c>
      <c r="FZ258" s="162">
        <v>46692</v>
      </c>
      <c r="GA258" s="162">
        <v>46722</v>
      </c>
    </row>
    <row r="259" spans="2:183">
      <c r="B259" s="75" t="s">
        <v>9</v>
      </c>
      <c r="C259" s="163" t="s">
        <v>34</v>
      </c>
      <c r="D259" s="164">
        <v>65</v>
      </c>
      <c r="E259" s="165">
        <v>65</v>
      </c>
      <c r="F259" s="165">
        <v>65</v>
      </c>
      <c r="G259" s="165">
        <v>65</v>
      </c>
      <c r="H259" s="165">
        <v>60</v>
      </c>
      <c r="I259" s="165">
        <v>60</v>
      </c>
      <c r="J259" s="165">
        <v>58</v>
      </c>
      <c r="K259" s="165">
        <v>58</v>
      </c>
      <c r="L259" s="165">
        <v>58</v>
      </c>
      <c r="M259" s="165">
        <v>60</v>
      </c>
      <c r="N259" s="165">
        <v>60</v>
      </c>
      <c r="O259" s="165">
        <v>65</v>
      </c>
      <c r="P259" s="165">
        <v>65</v>
      </c>
      <c r="Q259" s="165">
        <v>65</v>
      </c>
      <c r="R259" s="165">
        <v>65</v>
      </c>
      <c r="S259" s="165">
        <v>65</v>
      </c>
      <c r="T259" s="165">
        <v>60</v>
      </c>
      <c r="U259" s="165">
        <v>60</v>
      </c>
      <c r="V259" s="165">
        <v>58</v>
      </c>
      <c r="W259" s="165">
        <v>58</v>
      </c>
      <c r="X259" s="165">
        <v>58</v>
      </c>
      <c r="Y259" s="165">
        <v>60</v>
      </c>
      <c r="Z259" s="165">
        <v>60</v>
      </c>
      <c r="AA259" s="165">
        <v>65</v>
      </c>
      <c r="AB259" s="165">
        <v>65</v>
      </c>
      <c r="AC259" s="165">
        <v>65</v>
      </c>
      <c r="AD259" s="165">
        <v>65</v>
      </c>
      <c r="AE259" s="165">
        <v>65</v>
      </c>
      <c r="AF259" s="165">
        <v>60</v>
      </c>
      <c r="AG259" s="165">
        <v>60</v>
      </c>
      <c r="AH259" s="165">
        <v>58</v>
      </c>
      <c r="AI259" s="165">
        <v>58</v>
      </c>
      <c r="AJ259" s="165">
        <v>58</v>
      </c>
      <c r="AK259" s="165">
        <v>60</v>
      </c>
      <c r="AL259" s="165">
        <v>60</v>
      </c>
      <c r="AM259" s="165">
        <v>65</v>
      </c>
      <c r="AN259" s="165">
        <v>65</v>
      </c>
      <c r="AO259" s="165">
        <v>65</v>
      </c>
      <c r="AP259" s="165">
        <v>65</v>
      </c>
      <c r="AQ259" s="165">
        <v>65</v>
      </c>
      <c r="AR259" s="165">
        <v>60</v>
      </c>
      <c r="AS259" s="165">
        <v>60</v>
      </c>
      <c r="AT259" s="165">
        <v>58</v>
      </c>
      <c r="AU259" s="165">
        <v>58</v>
      </c>
      <c r="AV259" s="165">
        <v>58</v>
      </c>
      <c r="AW259" s="165">
        <v>60</v>
      </c>
      <c r="AX259" s="165">
        <v>60</v>
      </c>
      <c r="AY259" s="165">
        <v>65</v>
      </c>
      <c r="AZ259" s="165">
        <v>65</v>
      </c>
      <c r="BA259" s="165">
        <v>65</v>
      </c>
      <c r="BB259" s="165">
        <v>65</v>
      </c>
      <c r="BC259" s="165">
        <v>65</v>
      </c>
      <c r="BD259" s="165">
        <v>60</v>
      </c>
      <c r="BE259" s="165">
        <v>60</v>
      </c>
      <c r="BF259" s="165">
        <v>58</v>
      </c>
      <c r="BG259" s="165">
        <v>58</v>
      </c>
      <c r="BH259" s="165">
        <v>58</v>
      </c>
      <c r="BI259" s="165">
        <v>60</v>
      </c>
      <c r="BJ259" s="165">
        <v>60</v>
      </c>
      <c r="BK259" s="165">
        <v>65</v>
      </c>
      <c r="BL259" s="165">
        <v>65</v>
      </c>
      <c r="BM259" s="165">
        <v>65</v>
      </c>
      <c r="BN259" s="165">
        <v>65</v>
      </c>
      <c r="BO259" s="165">
        <v>65</v>
      </c>
      <c r="BP259" s="165">
        <v>60</v>
      </c>
      <c r="BQ259" s="165">
        <v>60</v>
      </c>
      <c r="BR259" s="165">
        <v>58</v>
      </c>
      <c r="BS259" s="165">
        <v>58</v>
      </c>
      <c r="BT259" s="165">
        <v>58</v>
      </c>
      <c r="BU259" s="165">
        <v>60</v>
      </c>
      <c r="BV259" s="165">
        <v>60</v>
      </c>
      <c r="BW259" s="165">
        <v>65</v>
      </c>
      <c r="BX259" s="165">
        <v>65</v>
      </c>
      <c r="BY259" s="165">
        <v>65</v>
      </c>
      <c r="BZ259" s="165">
        <v>65</v>
      </c>
      <c r="CA259" s="165">
        <v>65</v>
      </c>
      <c r="CB259" s="165">
        <v>60</v>
      </c>
      <c r="CC259" s="165">
        <v>60</v>
      </c>
      <c r="CD259" s="165">
        <v>58</v>
      </c>
      <c r="CE259" s="165">
        <v>58</v>
      </c>
      <c r="CF259" s="165">
        <v>58</v>
      </c>
      <c r="CG259" s="165">
        <v>60</v>
      </c>
      <c r="CH259" s="165">
        <v>60</v>
      </c>
      <c r="CI259" s="165">
        <v>65</v>
      </c>
      <c r="CJ259" s="165">
        <v>65</v>
      </c>
      <c r="CK259" s="165">
        <v>65</v>
      </c>
      <c r="CL259" s="165">
        <v>65</v>
      </c>
      <c r="CM259" s="165">
        <v>65</v>
      </c>
      <c r="CN259" s="165">
        <v>60</v>
      </c>
      <c r="CO259" s="165">
        <v>60</v>
      </c>
      <c r="CP259" s="165">
        <v>58</v>
      </c>
      <c r="CQ259" s="165">
        <v>58</v>
      </c>
      <c r="CR259" s="165">
        <v>58</v>
      </c>
      <c r="CS259" s="165">
        <v>60</v>
      </c>
      <c r="CT259" s="165">
        <v>60</v>
      </c>
      <c r="CU259" s="165">
        <v>65</v>
      </c>
      <c r="CV259" s="165">
        <v>65</v>
      </c>
      <c r="CW259" s="165">
        <v>65</v>
      </c>
      <c r="CX259" s="165">
        <v>65</v>
      </c>
      <c r="CY259" s="165">
        <v>65</v>
      </c>
      <c r="CZ259" s="165">
        <v>60</v>
      </c>
      <c r="DA259" s="165">
        <v>60</v>
      </c>
      <c r="DB259" s="165">
        <v>58</v>
      </c>
      <c r="DC259" s="165">
        <v>58</v>
      </c>
      <c r="DD259" s="165">
        <v>58</v>
      </c>
      <c r="DE259" s="165">
        <v>60</v>
      </c>
      <c r="DF259" s="165">
        <v>60</v>
      </c>
      <c r="DG259" s="165">
        <v>65</v>
      </c>
      <c r="DH259" s="165">
        <v>65</v>
      </c>
      <c r="DI259" s="165">
        <v>65</v>
      </c>
      <c r="DJ259" s="165">
        <v>65</v>
      </c>
      <c r="DK259" s="165">
        <v>65</v>
      </c>
      <c r="DL259" s="165">
        <v>60</v>
      </c>
      <c r="DM259" s="165">
        <v>60</v>
      </c>
      <c r="DN259" s="165">
        <v>58</v>
      </c>
      <c r="DO259" s="165">
        <v>58</v>
      </c>
      <c r="DP259" s="165">
        <v>58</v>
      </c>
      <c r="DQ259" s="165">
        <v>60</v>
      </c>
      <c r="DR259" s="165">
        <v>60</v>
      </c>
      <c r="DS259" s="165">
        <v>65</v>
      </c>
      <c r="DT259" s="165">
        <v>65</v>
      </c>
      <c r="DU259" s="165">
        <v>65</v>
      </c>
      <c r="DV259" s="165">
        <v>65</v>
      </c>
      <c r="DW259" s="165">
        <v>65</v>
      </c>
      <c r="DX259" s="165">
        <v>60</v>
      </c>
      <c r="DY259" s="165">
        <v>60</v>
      </c>
      <c r="DZ259" s="165">
        <v>58</v>
      </c>
      <c r="EA259" s="165">
        <v>58</v>
      </c>
      <c r="EB259" s="165">
        <v>58</v>
      </c>
      <c r="EC259" s="165">
        <v>60</v>
      </c>
      <c r="ED259" s="165">
        <v>60</v>
      </c>
      <c r="EE259" s="165">
        <v>65</v>
      </c>
      <c r="EF259" s="165">
        <v>65</v>
      </c>
      <c r="EG259" s="165">
        <v>65</v>
      </c>
      <c r="EH259" s="165">
        <v>65</v>
      </c>
      <c r="EI259" s="165">
        <v>65</v>
      </c>
      <c r="EJ259" s="165">
        <v>60</v>
      </c>
      <c r="EK259" s="165">
        <v>60</v>
      </c>
      <c r="EL259" s="165">
        <v>58</v>
      </c>
      <c r="EM259" s="165">
        <v>58</v>
      </c>
      <c r="EN259" s="165">
        <v>58</v>
      </c>
      <c r="EO259" s="165">
        <v>60</v>
      </c>
      <c r="EP259" s="165">
        <v>60</v>
      </c>
      <c r="EQ259" s="165">
        <v>65</v>
      </c>
      <c r="ER259" s="165">
        <v>65</v>
      </c>
      <c r="ES259" s="165">
        <v>65</v>
      </c>
      <c r="ET259" s="165">
        <v>65</v>
      </c>
      <c r="EU259" s="165">
        <v>65</v>
      </c>
      <c r="EV259" s="165">
        <v>60</v>
      </c>
      <c r="EW259" s="165">
        <v>60</v>
      </c>
      <c r="EX259" s="165">
        <v>58</v>
      </c>
      <c r="EY259" s="165">
        <v>58</v>
      </c>
      <c r="EZ259" s="165">
        <v>58</v>
      </c>
      <c r="FA259" s="165">
        <v>60</v>
      </c>
      <c r="FB259" s="165">
        <v>60</v>
      </c>
      <c r="FC259" s="165">
        <v>65</v>
      </c>
      <c r="FD259" s="165">
        <v>65</v>
      </c>
      <c r="FE259" s="165">
        <v>65</v>
      </c>
      <c r="FF259" s="165">
        <v>65</v>
      </c>
      <c r="FG259" s="165">
        <v>65</v>
      </c>
      <c r="FH259" s="165">
        <v>60</v>
      </c>
      <c r="FI259" s="165">
        <v>60</v>
      </c>
      <c r="FJ259" s="165">
        <v>58</v>
      </c>
      <c r="FK259" s="165">
        <v>58</v>
      </c>
      <c r="FL259" s="165">
        <v>58</v>
      </c>
      <c r="FM259" s="165">
        <v>60</v>
      </c>
      <c r="FN259" s="165">
        <v>60</v>
      </c>
      <c r="FO259" s="165">
        <v>65</v>
      </c>
      <c r="FP259" s="165">
        <v>65</v>
      </c>
      <c r="FQ259" s="165">
        <v>65</v>
      </c>
      <c r="FR259" s="165">
        <v>65</v>
      </c>
      <c r="FS259" s="165">
        <v>65</v>
      </c>
      <c r="FT259" s="165">
        <v>60</v>
      </c>
      <c r="FU259" s="165">
        <v>60</v>
      </c>
      <c r="FV259" s="165">
        <v>58</v>
      </c>
      <c r="FW259" s="165">
        <v>58</v>
      </c>
      <c r="FX259" s="165">
        <v>58</v>
      </c>
      <c r="FY259" s="165">
        <v>60</v>
      </c>
      <c r="FZ259" s="165">
        <v>60</v>
      </c>
      <c r="GA259" s="165">
        <v>65</v>
      </c>
    </row>
    <row r="260" spans="2:183">
      <c r="B260" s="96" t="s">
        <v>9</v>
      </c>
      <c r="C260" s="166" t="s">
        <v>273</v>
      </c>
      <c r="D260" s="167">
        <v>0</v>
      </c>
      <c r="E260" s="168">
        <v>0</v>
      </c>
      <c r="F260" s="168">
        <v>0</v>
      </c>
      <c r="G260" s="168">
        <v>0</v>
      </c>
      <c r="H260" s="168">
        <v>0</v>
      </c>
      <c r="I260" s="168">
        <v>0</v>
      </c>
      <c r="J260" s="168">
        <v>92724.23</v>
      </c>
      <c r="K260" s="168">
        <v>0</v>
      </c>
      <c r="L260" s="168">
        <v>0</v>
      </c>
      <c r="M260" s="168">
        <v>0</v>
      </c>
      <c r="N260" s="168">
        <v>0</v>
      </c>
      <c r="O260" s="168">
        <v>0</v>
      </c>
      <c r="P260" s="168">
        <v>0</v>
      </c>
      <c r="Q260" s="168">
        <v>0</v>
      </c>
      <c r="R260" s="168">
        <v>0</v>
      </c>
      <c r="S260" s="168">
        <v>0</v>
      </c>
      <c r="T260" s="168">
        <v>0</v>
      </c>
      <c r="U260" s="168">
        <v>0</v>
      </c>
      <c r="V260" s="168">
        <v>0</v>
      </c>
      <c r="W260" s="168">
        <v>0</v>
      </c>
      <c r="X260" s="168">
        <v>0</v>
      </c>
      <c r="Y260" s="168">
        <v>0</v>
      </c>
      <c r="Z260" s="168">
        <v>0</v>
      </c>
      <c r="AA260" s="168">
        <v>0</v>
      </c>
      <c r="AB260" s="168">
        <v>0</v>
      </c>
      <c r="AC260" s="168">
        <v>0</v>
      </c>
      <c r="AD260" s="168">
        <v>0</v>
      </c>
      <c r="AE260" s="168">
        <v>0</v>
      </c>
      <c r="AF260" s="168">
        <v>0</v>
      </c>
      <c r="AG260" s="168">
        <v>0</v>
      </c>
      <c r="AH260" s="168">
        <v>0</v>
      </c>
      <c r="AI260" s="168">
        <v>0</v>
      </c>
      <c r="AJ260" s="168">
        <v>0</v>
      </c>
      <c r="AK260" s="168">
        <v>0</v>
      </c>
      <c r="AL260" s="168">
        <v>0</v>
      </c>
      <c r="AM260" s="168">
        <v>0</v>
      </c>
      <c r="AN260" s="168">
        <v>0</v>
      </c>
      <c r="AO260" s="168">
        <v>0</v>
      </c>
      <c r="AP260" s="168">
        <v>0</v>
      </c>
      <c r="AQ260" s="168">
        <v>0</v>
      </c>
      <c r="AR260" s="168">
        <v>0</v>
      </c>
      <c r="AS260" s="168">
        <v>0</v>
      </c>
      <c r="AT260" s="168">
        <v>0</v>
      </c>
      <c r="AU260" s="168">
        <v>0</v>
      </c>
      <c r="AV260" s="168">
        <v>0</v>
      </c>
      <c r="AW260" s="168">
        <v>0</v>
      </c>
      <c r="AX260" s="168">
        <v>0</v>
      </c>
      <c r="AY260" s="168">
        <v>0</v>
      </c>
      <c r="AZ260" s="168">
        <v>0</v>
      </c>
      <c r="BA260" s="168">
        <v>0</v>
      </c>
      <c r="BB260" s="168">
        <v>0</v>
      </c>
      <c r="BC260" s="168">
        <v>0</v>
      </c>
      <c r="BD260" s="168">
        <v>0</v>
      </c>
      <c r="BE260" s="168">
        <v>0</v>
      </c>
      <c r="BF260" s="168">
        <v>0</v>
      </c>
      <c r="BG260" s="168">
        <v>0</v>
      </c>
      <c r="BH260" s="168">
        <v>0</v>
      </c>
      <c r="BI260" s="168">
        <v>0</v>
      </c>
      <c r="BJ260" s="168">
        <v>0</v>
      </c>
      <c r="BK260" s="168">
        <v>0</v>
      </c>
      <c r="BL260" s="168">
        <v>0</v>
      </c>
      <c r="BM260" s="168">
        <v>0</v>
      </c>
      <c r="BN260" s="168">
        <v>0</v>
      </c>
      <c r="BO260" s="168">
        <v>0</v>
      </c>
      <c r="BP260" s="168">
        <v>0</v>
      </c>
      <c r="BQ260" s="168">
        <v>0</v>
      </c>
      <c r="BR260" s="168">
        <v>0</v>
      </c>
      <c r="BS260" s="168">
        <v>0</v>
      </c>
      <c r="BT260" s="168">
        <v>0</v>
      </c>
      <c r="BU260" s="168">
        <v>0</v>
      </c>
      <c r="BV260" s="168">
        <v>0</v>
      </c>
      <c r="BW260" s="168">
        <v>0</v>
      </c>
      <c r="BX260" s="168">
        <v>0</v>
      </c>
      <c r="BY260" s="168">
        <v>0</v>
      </c>
      <c r="BZ260" s="168">
        <v>0</v>
      </c>
      <c r="CA260" s="168">
        <v>0</v>
      </c>
      <c r="CB260" s="168">
        <v>0</v>
      </c>
      <c r="CC260" s="168">
        <v>0</v>
      </c>
      <c r="CD260" s="168">
        <v>108062.05</v>
      </c>
      <c r="CE260" s="168">
        <v>104576.2</v>
      </c>
      <c r="CF260" s="168">
        <v>0</v>
      </c>
      <c r="CG260" s="168">
        <v>0</v>
      </c>
      <c r="CH260" s="168">
        <v>0</v>
      </c>
      <c r="CI260" s="168">
        <v>0</v>
      </c>
      <c r="CJ260" s="168">
        <v>33356.800000000003</v>
      </c>
      <c r="CK260" s="168">
        <v>0</v>
      </c>
      <c r="CL260" s="168">
        <v>0</v>
      </c>
      <c r="CM260" s="168">
        <v>0</v>
      </c>
      <c r="CN260" s="168">
        <v>0</v>
      </c>
      <c r="CO260" s="168">
        <v>104012.33</v>
      </c>
      <c r="CP260" s="168">
        <v>187414.22</v>
      </c>
      <c r="CQ260" s="168">
        <v>184751.27</v>
      </c>
      <c r="CR260" s="168">
        <v>112631.37</v>
      </c>
      <c r="CS260" s="168">
        <v>27050.46</v>
      </c>
      <c r="CT260" s="168">
        <v>35015.019999999997</v>
      </c>
      <c r="CU260" s="168">
        <v>55526.84</v>
      </c>
      <c r="CV260" s="168">
        <v>136396.5</v>
      </c>
      <c r="CW260" s="168">
        <v>138657.56</v>
      </c>
      <c r="CX260" s="168">
        <v>115149.91</v>
      </c>
      <c r="CY260" s="168">
        <v>101018.7</v>
      </c>
      <c r="CZ260" s="168">
        <v>115802.64</v>
      </c>
      <c r="DA260" s="168">
        <v>150565.72</v>
      </c>
      <c r="DB260" s="168">
        <v>174167.92</v>
      </c>
      <c r="DC260" s="168">
        <v>177779.52</v>
      </c>
      <c r="DD260" s="168">
        <v>127608.04</v>
      </c>
      <c r="DE260" s="168">
        <v>75961.16</v>
      </c>
      <c r="DF260" s="168">
        <v>42078.79</v>
      </c>
      <c r="DG260" s="168">
        <v>61461.94</v>
      </c>
      <c r="DH260" s="168">
        <v>131173.38</v>
      </c>
      <c r="DI260" s="168">
        <v>118129.7</v>
      </c>
      <c r="DJ260" s="168">
        <v>103902.16</v>
      </c>
      <c r="DK260" s="168">
        <v>37463.89</v>
      </c>
      <c r="DL260" s="168">
        <v>58475.64</v>
      </c>
      <c r="DM260" s="168">
        <v>154234.20000000001</v>
      </c>
      <c r="DN260" s="168">
        <v>152555.48000000001</v>
      </c>
      <c r="DO260" s="168">
        <v>180568.22</v>
      </c>
      <c r="DP260" s="168">
        <v>124999.91</v>
      </c>
      <c r="DQ260" s="168">
        <v>76686.070000000007</v>
      </c>
      <c r="DR260" s="168">
        <v>45552.71</v>
      </c>
      <c r="DS260" s="168">
        <v>57991.74</v>
      </c>
      <c r="DT260" s="168">
        <v>123982.54</v>
      </c>
      <c r="DU260" s="168">
        <v>108098.36</v>
      </c>
      <c r="DV260" s="168">
        <v>46829.86</v>
      </c>
      <c r="DW260" s="168">
        <v>28766.91</v>
      </c>
      <c r="DX260" s="168">
        <v>66829.3</v>
      </c>
      <c r="DY260" s="168">
        <v>154463.39000000001</v>
      </c>
      <c r="DZ260" s="168">
        <v>154772.73000000001</v>
      </c>
      <c r="EA260" s="168">
        <v>168716.22</v>
      </c>
      <c r="EB260" s="168">
        <v>81569.440000000002</v>
      </c>
      <c r="EC260" s="168">
        <v>18935.32</v>
      </c>
      <c r="ED260" s="168">
        <v>25220.89</v>
      </c>
      <c r="EE260" s="168">
        <v>36458.589999999997</v>
      </c>
      <c r="EF260" s="168">
        <v>58384.18</v>
      </c>
      <c r="EG260" s="168">
        <v>106424.05</v>
      </c>
      <c r="EH260" s="168">
        <v>36125.89</v>
      </c>
      <c r="EI260" s="168">
        <v>32111.9</v>
      </c>
      <c r="EJ260" s="168">
        <v>62382.63</v>
      </c>
      <c r="EK260" s="168">
        <v>112039.51</v>
      </c>
      <c r="EL260" s="168">
        <v>153949.82999999999</v>
      </c>
      <c r="EM260" s="168">
        <v>153252.67000000001</v>
      </c>
      <c r="EN260" s="168">
        <v>89238.34</v>
      </c>
      <c r="EO260" s="168">
        <v>18696.8</v>
      </c>
      <c r="EP260" s="168">
        <v>19616.25</v>
      </c>
      <c r="EQ260" s="168">
        <v>43817.56</v>
      </c>
      <c r="ER260" s="168">
        <v>55805.75</v>
      </c>
      <c r="ES260" s="168">
        <v>92128.28</v>
      </c>
      <c r="ET260" s="168">
        <v>42146.879999999997</v>
      </c>
      <c r="EU260" s="168">
        <v>33449.9</v>
      </c>
      <c r="EV260" s="168">
        <v>68658.880000000005</v>
      </c>
      <c r="EW260" s="168">
        <v>114452.74</v>
      </c>
      <c r="EX260" s="168">
        <v>145583.70000000001</v>
      </c>
      <c r="EY260" s="168">
        <v>144315.09</v>
      </c>
      <c r="EZ260" s="168">
        <v>104248.53</v>
      </c>
      <c r="FA260" s="168">
        <v>18935.32</v>
      </c>
      <c r="FB260" s="168">
        <v>19616.240000000002</v>
      </c>
      <c r="FC260" s="168">
        <v>43692.35</v>
      </c>
      <c r="FD260" s="168">
        <v>85488.48</v>
      </c>
      <c r="FE260" s="168">
        <v>101658.8</v>
      </c>
      <c r="FF260" s="168">
        <v>35456.89</v>
      </c>
      <c r="FG260" s="168">
        <v>30773.91</v>
      </c>
      <c r="FH260" s="168">
        <v>68658.880000000005</v>
      </c>
      <c r="FI260" s="168">
        <v>128702.87</v>
      </c>
      <c r="FJ260" s="168">
        <v>139309.16</v>
      </c>
      <c r="FK260" s="168">
        <v>149195.34</v>
      </c>
      <c r="FL260" s="168">
        <v>100151.59</v>
      </c>
      <c r="FM260" s="168">
        <v>16619.38</v>
      </c>
      <c r="FN260" s="168">
        <v>21066.04</v>
      </c>
      <c r="FO260" s="168">
        <v>44611.77</v>
      </c>
      <c r="FP260" s="168">
        <v>82225.759999999995</v>
      </c>
      <c r="FQ260" s="168">
        <v>95305.12</v>
      </c>
      <c r="FR260" s="168">
        <v>44822.86</v>
      </c>
      <c r="FS260" s="168">
        <v>28097.919999999998</v>
      </c>
      <c r="FT260" s="168">
        <v>43986.98</v>
      </c>
      <c r="FU260" s="168">
        <v>134316.81</v>
      </c>
      <c r="FV260" s="168">
        <v>128977.27</v>
      </c>
      <c r="FW260" s="168">
        <v>162441.66</v>
      </c>
      <c r="FX260" s="168">
        <v>80786.17</v>
      </c>
      <c r="FY260" s="168">
        <v>21640.37</v>
      </c>
      <c r="FZ260" s="168">
        <v>25220.89</v>
      </c>
      <c r="GA260" s="168">
        <v>44932.79</v>
      </c>
    </row>
    <row r="261" spans="2:183">
      <c r="B261" s="96" t="s">
        <v>9</v>
      </c>
      <c r="C261" s="166" t="s">
        <v>36</v>
      </c>
      <c r="D261" s="169">
        <v>0</v>
      </c>
      <c r="E261" s="170">
        <v>0</v>
      </c>
      <c r="F261" s="170">
        <v>0</v>
      </c>
      <c r="G261" s="170">
        <v>0</v>
      </c>
      <c r="H261" s="170">
        <v>0</v>
      </c>
      <c r="I261" s="170">
        <v>0</v>
      </c>
      <c r="J261" s="170">
        <v>7714</v>
      </c>
      <c r="K261" s="170">
        <v>0</v>
      </c>
      <c r="L261" s="170">
        <v>0</v>
      </c>
      <c r="M261" s="170">
        <v>0</v>
      </c>
      <c r="N261" s="170">
        <v>0</v>
      </c>
      <c r="O261" s="170">
        <v>0</v>
      </c>
      <c r="P261" s="170">
        <v>0</v>
      </c>
      <c r="Q261" s="170">
        <v>0</v>
      </c>
      <c r="R261" s="170">
        <v>0</v>
      </c>
      <c r="S261" s="170">
        <v>0</v>
      </c>
      <c r="T261" s="170">
        <v>0</v>
      </c>
      <c r="U261" s="170">
        <v>0</v>
      </c>
      <c r="V261" s="170">
        <v>0</v>
      </c>
      <c r="W261" s="170">
        <v>0</v>
      </c>
      <c r="X261" s="170">
        <v>0</v>
      </c>
      <c r="Y261" s="170">
        <v>0</v>
      </c>
      <c r="Z261" s="170">
        <v>0</v>
      </c>
      <c r="AA261" s="170">
        <v>0</v>
      </c>
      <c r="AB261" s="170">
        <v>0</v>
      </c>
      <c r="AC261" s="170">
        <v>0</v>
      </c>
      <c r="AD261" s="170">
        <v>0</v>
      </c>
      <c r="AE261" s="170">
        <v>0</v>
      </c>
      <c r="AF261" s="170">
        <v>0</v>
      </c>
      <c r="AG261" s="170">
        <v>0</v>
      </c>
      <c r="AH261" s="170">
        <v>0</v>
      </c>
      <c r="AI261" s="170">
        <v>0</v>
      </c>
      <c r="AJ261" s="170">
        <v>0</v>
      </c>
      <c r="AK261" s="170">
        <v>0</v>
      </c>
      <c r="AL261" s="170">
        <v>0</v>
      </c>
      <c r="AM261" s="170">
        <v>0</v>
      </c>
      <c r="AN261" s="170">
        <v>0</v>
      </c>
      <c r="AO261" s="170">
        <v>0</v>
      </c>
      <c r="AP261" s="170">
        <v>0</v>
      </c>
      <c r="AQ261" s="170">
        <v>0</v>
      </c>
      <c r="AR261" s="170">
        <v>0</v>
      </c>
      <c r="AS261" s="170">
        <v>0</v>
      </c>
      <c r="AT261" s="170">
        <v>0</v>
      </c>
      <c r="AU261" s="170">
        <v>0</v>
      </c>
      <c r="AV261" s="170">
        <v>0</v>
      </c>
      <c r="AW261" s="170">
        <v>0</v>
      </c>
      <c r="AX261" s="170">
        <v>0</v>
      </c>
      <c r="AY261" s="170">
        <v>0</v>
      </c>
      <c r="AZ261" s="170">
        <v>0</v>
      </c>
      <c r="BA261" s="170">
        <v>0</v>
      </c>
      <c r="BB261" s="170">
        <v>0</v>
      </c>
      <c r="BC261" s="170">
        <v>0</v>
      </c>
      <c r="BD261" s="170">
        <v>0</v>
      </c>
      <c r="BE261" s="170">
        <v>0</v>
      </c>
      <c r="BF261" s="170">
        <v>0</v>
      </c>
      <c r="BG261" s="170">
        <v>0</v>
      </c>
      <c r="BH261" s="170">
        <v>0</v>
      </c>
      <c r="BI261" s="170">
        <v>0</v>
      </c>
      <c r="BJ261" s="170">
        <v>0</v>
      </c>
      <c r="BK261" s="170">
        <v>0</v>
      </c>
      <c r="BL261" s="170">
        <v>0</v>
      </c>
      <c r="BM261" s="170">
        <v>0</v>
      </c>
      <c r="BN261" s="170">
        <v>0</v>
      </c>
      <c r="BO261" s="170">
        <v>0</v>
      </c>
      <c r="BP261" s="170">
        <v>0</v>
      </c>
      <c r="BQ261" s="170">
        <v>0</v>
      </c>
      <c r="BR261" s="170">
        <v>0</v>
      </c>
      <c r="BS261" s="170">
        <v>0</v>
      </c>
      <c r="BT261" s="170">
        <v>0</v>
      </c>
      <c r="BU261" s="170">
        <v>0</v>
      </c>
      <c r="BV261" s="170">
        <v>0</v>
      </c>
      <c r="BW261" s="170">
        <v>0</v>
      </c>
      <c r="BX261" s="170">
        <v>0</v>
      </c>
      <c r="BY261" s="170">
        <v>0</v>
      </c>
      <c r="BZ261" s="170">
        <v>0</v>
      </c>
      <c r="CA261" s="170">
        <v>0</v>
      </c>
      <c r="CB261" s="170">
        <v>0</v>
      </c>
      <c r="CC261" s="170">
        <v>0</v>
      </c>
      <c r="CD261" s="170">
        <v>8990</v>
      </c>
      <c r="CE261" s="170">
        <v>8700</v>
      </c>
      <c r="CF261" s="170">
        <v>0</v>
      </c>
      <c r="CG261" s="170">
        <v>0</v>
      </c>
      <c r="CH261" s="170">
        <v>0</v>
      </c>
      <c r="CI261" s="170">
        <v>0</v>
      </c>
      <c r="CJ261" s="170">
        <v>2730</v>
      </c>
      <c r="CK261" s="170">
        <v>0</v>
      </c>
      <c r="CL261" s="170">
        <v>0</v>
      </c>
      <c r="CM261" s="170">
        <v>0</v>
      </c>
      <c r="CN261" s="170">
        <v>0</v>
      </c>
      <c r="CO261" s="170">
        <v>8500</v>
      </c>
      <c r="CP261" s="170">
        <v>15586</v>
      </c>
      <c r="CQ261" s="170">
        <v>15370</v>
      </c>
      <c r="CR261" s="170">
        <v>9268</v>
      </c>
      <c r="CS261" s="170">
        <v>2200</v>
      </c>
      <c r="CT261" s="170">
        <v>2830</v>
      </c>
      <c r="CU261" s="170">
        <v>4565</v>
      </c>
      <c r="CV261" s="170">
        <v>11165</v>
      </c>
      <c r="CW261" s="170">
        <v>11355</v>
      </c>
      <c r="CX261" s="170">
        <v>9465</v>
      </c>
      <c r="CY261" s="170">
        <v>8305</v>
      </c>
      <c r="CZ261" s="170">
        <v>9320</v>
      </c>
      <c r="DA261" s="170">
        <v>12400</v>
      </c>
      <c r="DB261" s="170">
        <v>14484</v>
      </c>
      <c r="DC261" s="170">
        <v>14790</v>
      </c>
      <c r="DD261" s="170">
        <v>10548</v>
      </c>
      <c r="DE261" s="170">
        <v>6110</v>
      </c>
      <c r="DF261" s="170">
        <v>3440</v>
      </c>
      <c r="DG261" s="170">
        <v>5050</v>
      </c>
      <c r="DH261" s="170">
        <v>10740</v>
      </c>
      <c r="DI261" s="170">
        <v>9670</v>
      </c>
      <c r="DJ261" s="170">
        <v>8540</v>
      </c>
      <c r="DK261" s="170">
        <v>3080</v>
      </c>
      <c r="DL261" s="170">
        <v>4690</v>
      </c>
      <c r="DM261" s="170">
        <v>12690</v>
      </c>
      <c r="DN261" s="170">
        <v>12686</v>
      </c>
      <c r="DO261" s="170">
        <v>15022</v>
      </c>
      <c r="DP261" s="170">
        <v>10314</v>
      </c>
      <c r="DQ261" s="170">
        <v>6170</v>
      </c>
      <c r="DR261" s="170">
        <v>3710</v>
      </c>
      <c r="DS261" s="170">
        <v>4765</v>
      </c>
      <c r="DT261" s="170">
        <v>10150</v>
      </c>
      <c r="DU261" s="170">
        <v>8850</v>
      </c>
      <c r="DV261" s="170">
        <v>3850</v>
      </c>
      <c r="DW261" s="170">
        <v>2365</v>
      </c>
      <c r="DX261" s="170">
        <v>5360</v>
      </c>
      <c r="DY261" s="170">
        <v>12670</v>
      </c>
      <c r="DZ261" s="170">
        <v>12876</v>
      </c>
      <c r="EA261" s="170">
        <v>14036</v>
      </c>
      <c r="EB261" s="170">
        <v>6786</v>
      </c>
      <c r="EC261" s="170">
        <v>1540</v>
      </c>
      <c r="ED261" s="170">
        <v>2070</v>
      </c>
      <c r="EE261" s="170">
        <v>2995</v>
      </c>
      <c r="EF261" s="170">
        <v>4777</v>
      </c>
      <c r="EG261" s="170">
        <v>8710</v>
      </c>
      <c r="EH261" s="170">
        <v>2970</v>
      </c>
      <c r="EI261" s="170">
        <v>2640</v>
      </c>
      <c r="EJ261" s="170">
        <v>4990</v>
      </c>
      <c r="EK261" s="170">
        <v>9180</v>
      </c>
      <c r="EL261" s="170">
        <v>12802</v>
      </c>
      <c r="EM261" s="170">
        <v>12744</v>
      </c>
      <c r="EN261" s="170">
        <v>7424</v>
      </c>
      <c r="EO261" s="170">
        <v>1530</v>
      </c>
      <c r="EP261" s="170">
        <v>1610</v>
      </c>
      <c r="EQ261" s="170">
        <v>3600</v>
      </c>
      <c r="ER261" s="170">
        <v>4570</v>
      </c>
      <c r="ES261" s="170">
        <v>7540</v>
      </c>
      <c r="ET261" s="170">
        <v>3465</v>
      </c>
      <c r="EU261" s="170">
        <v>2750</v>
      </c>
      <c r="EV261" s="170">
        <v>5490</v>
      </c>
      <c r="EW261" s="170">
        <v>9370</v>
      </c>
      <c r="EX261" s="170">
        <v>12106</v>
      </c>
      <c r="EY261" s="170">
        <v>12006</v>
      </c>
      <c r="EZ261" s="170">
        <v>8616</v>
      </c>
      <c r="FA261" s="170">
        <v>1540</v>
      </c>
      <c r="FB261" s="170">
        <v>1610</v>
      </c>
      <c r="FC261" s="170">
        <v>3590</v>
      </c>
      <c r="FD261" s="170">
        <v>7005</v>
      </c>
      <c r="FE261" s="170">
        <v>8320</v>
      </c>
      <c r="FF261" s="170">
        <v>2915</v>
      </c>
      <c r="FG261" s="170">
        <v>2530</v>
      </c>
      <c r="FH261" s="170">
        <v>5490</v>
      </c>
      <c r="FI261" s="170">
        <v>10530</v>
      </c>
      <c r="FJ261" s="170">
        <v>11584</v>
      </c>
      <c r="FK261" s="170">
        <v>12412</v>
      </c>
      <c r="FL261" s="170">
        <v>8278</v>
      </c>
      <c r="FM261" s="170">
        <v>1360</v>
      </c>
      <c r="FN261" s="170">
        <v>1730</v>
      </c>
      <c r="FO261" s="170">
        <v>3665</v>
      </c>
      <c r="FP261" s="170">
        <v>6735</v>
      </c>
      <c r="FQ261" s="170">
        <v>7800</v>
      </c>
      <c r="FR261" s="170">
        <v>3685</v>
      </c>
      <c r="FS261" s="170">
        <v>2310</v>
      </c>
      <c r="FT261" s="170">
        <v>3520</v>
      </c>
      <c r="FU261" s="170">
        <v>11020</v>
      </c>
      <c r="FV261" s="170">
        <v>10730</v>
      </c>
      <c r="FW261" s="170">
        <v>13514</v>
      </c>
      <c r="FX261" s="170">
        <v>6718</v>
      </c>
      <c r="FY261" s="170">
        <v>1760</v>
      </c>
      <c r="FZ261" s="170">
        <v>2070</v>
      </c>
      <c r="GA261" s="170">
        <v>3687</v>
      </c>
    </row>
    <row r="262" spans="2:183" s="41" customFormat="1">
      <c r="B262" s="171" t="s">
        <v>9</v>
      </c>
      <c r="C262" s="172" t="s">
        <v>95</v>
      </c>
      <c r="D262" s="83">
        <v>0</v>
      </c>
      <c r="E262" s="84">
        <v>0</v>
      </c>
      <c r="F262" s="84">
        <v>0</v>
      </c>
      <c r="G262" s="84">
        <v>0</v>
      </c>
      <c r="H262" s="84">
        <v>0</v>
      </c>
      <c r="I262" s="84">
        <v>0</v>
      </c>
      <c r="J262" s="84">
        <v>0.17876344086021506</v>
      </c>
      <c r="K262" s="84">
        <v>0</v>
      </c>
      <c r="L262" s="84">
        <v>0</v>
      </c>
      <c r="M262" s="84">
        <v>0</v>
      </c>
      <c r="N262" s="84">
        <v>0</v>
      </c>
      <c r="O262" s="84">
        <v>0</v>
      </c>
      <c r="P262" s="84">
        <v>0</v>
      </c>
      <c r="Q262" s="84">
        <v>0</v>
      </c>
      <c r="R262" s="84">
        <v>0</v>
      </c>
      <c r="S262" s="84">
        <v>0</v>
      </c>
      <c r="T262" s="84">
        <v>0</v>
      </c>
      <c r="U262" s="84">
        <v>0</v>
      </c>
      <c r="V262" s="84">
        <v>0</v>
      </c>
      <c r="W262" s="84">
        <v>0</v>
      </c>
      <c r="X262" s="84">
        <v>0</v>
      </c>
      <c r="Y262" s="84">
        <v>0</v>
      </c>
      <c r="Z262" s="84">
        <v>0</v>
      </c>
      <c r="AA262" s="84">
        <v>0</v>
      </c>
      <c r="AB262" s="84">
        <v>0</v>
      </c>
      <c r="AC262" s="84">
        <v>0</v>
      </c>
      <c r="AD262" s="84">
        <v>0</v>
      </c>
      <c r="AE262" s="84">
        <v>0</v>
      </c>
      <c r="AF262" s="84">
        <v>0</v>
      </c>
      <c r="AG262" s="84">
        <v>0</v>
      </c>
      <c r="AH262" s="84">
        <v>0</v>
      </c>
      <c r="AI262" s="84">
        <v>0</v>
      </c>
      <c r="AJ262" s="84">
        <v>0</v>
      </c>
      <c r="AK262" s="84">
        <v>0</v>
      </c>
      <c r="AL262" s="84">
        <v>0</v>
      </c>
      <c r="AM262" s="84">
        <v>0</v>
      </c>
      <c r="AN262" s="84">
        <v>0</v>
      </c>
      <c r="AO262" s="84">
        <v>0</v>
      </c>
      <c r="AP262" s="84">
        <v>0</v>
      </c>
      <c r="AQ262" s="84">
        <v>0</v>
      </c>
      <c r="AR262" s="84">
        <v>0</v>
      </c>
      <c r="AS262" s="84">
        <v>0</v>
      </c>
      <c r="AT262" s="84">
        <v>0</v>
      </c>
      <c r="AU262" s="84">
        <v>0</v>
      </c>
      <c r="AV262" s="84">
        <v>0</v>
      </c>
      <c r="AW262" s="84">
        <v>0</v>
      </c>
      <c r="AX262" s="84">
        <v>0</v>
      </c>
      <c r="AY262" s="84">
        <v>0</v>
      </c>
      <c r="AZ262" s="84">
        <v>0</v>
      </c>
      <c r="BA262" s="84">
        <v>0</v>
      </c>
      <c r="BB262" s="84">
        <v>0</v>
      </c>
      <c r="BC262" s="84">
        <v>0</v>
      </c>
      <c r="BD262" s="84">
        <v>0</v>
      </c>
      <c r="BE262" s="84">
        <v>0</v>
      </c>
      <c r="BF262" s="84">
        <v>0</v>
      </c>
      <c r="BG262" s="84">
        <v>0</v>
      </c>
      <c r="BH262" s="84">
        <v>0</v>
      </c>
      <c r="BI262" s="84">
        <v>0</v>
      </c>
      <c r="BJ262" s="84">
        <v>0</v>
      </c>
      <c r="BK262" s="84">
        <v>0</v>
      </c>
      <c r="BL262" s="84">
        <v>0</v>
      </c>
      <c r="BM262" s="84">
        <v>0</v>
      </c>
      <c r="BN262" s="84">
        <v>0</v>
      </c>
      <c r="BO262" s="84">
        <v>0</v>
      </c>
      <c r="BP262" s="84">
        <v>0</v>
      </c>
      <c r="BQ262" s="84">
        <v>0</v>
      </c>
      <c r="BR262" s="84">
        <v>0</v>
      </c>
      <c r="BS262" s="84">
        <v>0</v>
      </c>
      <c r="BT262" s="84">
        <v>0</v>
      </c>
      <c r="BU262" s="84">
        <v>0</v>
      </c>
      <c r="BV262" s="84">
        <v>0</v>
      </c>
      <c r="BW262" s="84">
        <v>0</v>
      </c>
      <c r="BX262" s="84">
        <v>0</v>
      </c>
      <c r="BY262" s="84">
        <v>0</v>
      </c>
      <c r="BZ262" s="84">
        <v>0</v>
      </c>
      <c r="CA262" s="84">
        <v>0</v>
      </c>
      <c r="CB262" s="84">
        <v>0</v>
      </c>
      <c r="CC262" s="84">
        <v>0</v>
      </c>
      <c r="CD262" s="84">
        <v>0.20833333333333334</v>
      </c>
      <c r="CE262" s="84">
        <v>0.20161290322580644</v>
      </c>
      <c r="CF262" s="84">
        <v>0</v>
      </c>
      <c r="CG262" s="84">
        <v>0</v>
      </c>
      <c r="CH262" s="84">
        <v>0</v>
      </c>
      <c r="CI262" s="84">
        <v>0</v>
      </c>
      <c r="CJ262" s="84">
        <v>5.6451612903225805E-2</v>
      </c>
      <c r="CK262" s="84">
        <v>0</v>
      </c>
      <c r="CL262" s="84">
        <v>0</v>
      </c>
      <c r="CM262" s="84">
        <v>0</v>
      </c>
      <c r="CN262" s="84">
        <v>0</v>
      </c>
      <c r="CO262" s="84">
        <v>0.19675925925925927</v>
      </c>
      <c r="CP262" s="84">
        <v>0.36118835743418615</v>
      </c>
      <c r="CQ262" s="84">
        <v>0.35618279569892475</v>
      </c>
      <c r="CR262" s="84">
        <v>0.22193486590038314</v>
      </c>
      <c r="CS262" s="84">
        <v>4.9283154121863799E-2</v>
      </c>
      <c r="CT262" s="84">
        <v>6.5509259259259253E-2</v>
      </c>
      <c r="CU262" s="84">
        <v>9.4396195202646818E-2</v>
      </c>
      <c r="CV262" s="84">
        <v>0.23087262200165426</v>
      </c>
      <c r="CW262" s="84">
        <v>0.25995879120879123</v>
      </c>
      <c r="CX262" s="84">
        <v>0.1957196029776675</v>
      </c>
      <c r="CY262" s="84">
        <v>0.17745726495726497</v>
      </c>
      <c r="CZ262" s="84">
        <v>0.20878136200716846</v>
      </c>
      <c r="DA262" s="84">
        <v>0.28703703703703703</v>
      </c>
      <c r="DB262" s="84">
        <v>0.33565072302558396</v>
      </c>
      <c r="DC262" s="84">
        <v>0.34274193548387094</v>
      </c>
      <c r="DD262" s="84">
        <v>0.2525862068965517</v>
      </c>
      <c r="DE262" s="84">
        <v>0.13687275985663083</v>
      </c>
      <c r="DF262" s="84">
        <v>7.9629629629629634E-2</v>
      </c>
      <c r="DG262" s="84">
        <v>0.10442514474772539</v>
      </c>
      <c r="DH262" s="84">
        <v>0.22208436724565755</v>
      </c>
      <c r="DI262" s="84">
        <v>0.22138278388278387</v>
      </c>
      <c r="DJ262" s="84">
        <v>0.17659222497932175</v>
      </c>
      <c r="DK262" s="84">
        <v>6.5811965811965814E-2</v>
      </c>
      <c r="DL262" s="84">
        <v>0.10506272401433692</v>
      </c>
      <c r="DM262" s="84">
        <v>0.29375000000000001</v>
      </c>
      <c r="DN262" s="84">
        <v>0.29398405635891733</v>
      </c>
      <c r="DO262" s="84">
        <v>0.3481182795698925</v>
      </c>
      <c r="DP262" s="84">
        <v>0.24698275862068966</v>
      </c>
      <c r="DQ262" s="84">
        <v>0.13821684587813621</v>
      </c>
      <c r="DR262" s="84">
        <v>8.5879629629629625E-2</v>
      </c>
      <c r="DS262" s="84">
        <v>9.8531844499586435E-2</v>
      </c>
      <c r="DT262" s="84">
        <v>0.2098842018196857</v>
      </c>
      <c r="DU262" s="84">
        <v>0.20260989010989011</v>
      </c>
      <c r="DV262" s="84">
        <v>7.9611248966087678E-2</v>
      </c>
      <c r="DW262" s="84">
        <v>5.0534188034188035E-2</v>
      </c>
      <c r="DX262" s="84">
        <v>0.12007168458781362</v>
      </c>
      <c r="DY262" s="84">
        <v>0.29328703703703701</v>
      </c>
      <c r="DZ262" s="84">
        <v>0.29838709677419356</v>
      </c>
      <c r="EA262" s="84">
        <v>0.32526881720430106</v>
      </c>
      <c r="EB262" s="84">
        <v>0.16250000000000001</v>
      </c>
      <c r="EC262" s="84">
        <v>3.4498207885304659E-2</v>
      </c>
      <c r="ED262" s="84">
        <v>4.791666666666667E-2</v>
      </c>
      <c r="EE262" s="84">
        <v>6.1931348221670804E-2</v>
      </c>
      <c r="EF262" s="84">
        <v>9.8779983457402812E-2</v>
      </c>
      <c r="EG262" s="84">
        <v>0.19252873563218389</v>
      </c>
      <c r="EH262" s="84">
        <v>6.1414392059553347E-2</v>
      </c>
      <c r="EI262" s="84">
        <v>5.6410256410256411E-2</v>
      </c>
      <c r="EJ262" s="84">
        <v>0.11178315412186379</v>
      </c>
      <c r="EK262" s="84">
        <v>0.21249999999999999</v>
      </c>
      <c r="EL262" s="84">
        <v>0.29667222840192808</v>
      </c>
      <c r="EM262" s="84">
        <v>0.29532814238042271</v>
      </c>
      <c r="EN262" s="84">
        <v>0.17777777777777778</v>
      </c>
      <c r="EO262" s="84">
        <v>3.4274193548387094E-2</v>
      </c>
      <c r="EP262" s="84">
        <v>3.726851851851852E-2</v>
      </c>
      <c r="EQ262" s="84">
        <v>7.4441687344913146E-2</v>
      </c>
      <c r="ER262" s="84">
        <v>9.449958643507031E-2</v>
      </c>
      <c r="ES262" s="84">
        <v>0.17261904761904762</v>
      </c>
      <c r="ET262" s="84">
        <v>7.1650124069478904E-2</v>
      </c>
      <c r="EU262" s="84">
        <v>5.876068376068376E-2</v>
      </c>
      <c r="EV262" s="84">
        <v>0.12298387096774194</v>
      </c>
      <c r="EW262" s="84">
        <v>0.21689814814814815</v>
      </c>
      <c r="EX262" s="84">
        <v>0.28054319614386353</v>
      </c>
      <c r="EY262" s="84">
        <v>0.27822580645161288</v>
      </c>
      <c r="EZ262" s="84">
        <v>0.20632183908045976</v>
      </c>
      <c r="FA262" s="84">
        <v>3.4498207885304659E-2</v>
      </c>
      <c r="FB262" s="84">
        <v>3.726851851851852E-2</v>
      </c>
      <c r="FC262" s="84">
        <v>7.4234904880066177E-2</v>
      </c>
      <c r="FD262" s="84">
        <v>0.14485111662531017</v>
      </c>
      <c r="FE262" s="84">
        <v>0.19047619047619047</v>
      </c>
      <c r="FF262" s="84">
        <v>6.0277088502894954E-2</v>
      </c>
      <c r="FG262" s="84">
        <v>5.4059829059829062E-2</v>
      </c>
      <c r="FH262" s="84">
        <v>0.12298387096774194</v>
      </c>
      <c r="FI262" s="84">
        <v>0.24374999999999999</v>
      </c>
      <c r="FJ262" s="84">
        <v>0.26844642195031515</v>
      </c>
      <c r="FK262" s="84">
        <v>0.28763440860215056</v>
      </c>
      <c r="FL262" s="84">
        <v>0.19822796934865899</v>
      </c>
      <c r="FM262" s="84">
        <v>3.046594982078853E-2</v>
      </c>
      <c r="FN262" s="84">
        <v>4.0046296296296295E-2</v>
      </c>
      <c r="FO262" s="84">
        <v>7.5785773366418521E-2</v>
      </c>
      <c r="FP262" s="84">
        <v>0.13926799007444168</v>
      </c>
      <c r="FQ262" s="84">
        <v>0.17857142857142858</v>
      </c>
      <c r="FR262" s="84">
        <v>7.6199338296112487E-2</v>
      </c>
      <c r="FS262" s="84">
        <v>4.9358974358974357E-2</v>
      </c>
      <c r="FT262" s="84">
        <v>7.8853046594982074E-2</v>
      </c>
      <c r="FU262" s="84">
        <v>0.25509259259259259</v>
      </c>
      <c r="FV262" s="84">
        <v>0.24865591397849462</v>
      </c>
      <c r="FW262" s="84">
        <v>0.31317204301075269</v>
      </c>
      <c r="FX262" s="84">
        <v>0.16087164750957855</v>
      </c>
      <c r="FY262" s="84">
        <v>3.9426523297491037E-2</v>
      </c>
      <c r="FZ262" s="84">
        <v>4.791666666666667E-2</v>
      </c>
      <c r="GA262" s="84">
        <v>7.6240694789081881E-2</v>
      </c>
    </row>
    <row r="263" spans="2:183">
      <c r="B263" s="96" t="s">
        <v>9</v>
      </c>
      <c r="C263" s="166" t="s">
        <v>269</v>
      </c>
      <c r="D263" s="169">
        <v>0</v>
      </c>
      <c r="E263" s="170">
        <v>0</v>
      </c>
      <c r="F263" s="170">
        <v>0</v>
      </c>
      <c r="G263" s="170">
        <v>0</v>
      </c>
      <c r="H263" s="170">
        <v>0</v>
      </c>
      <c r="I263" s="170">
        <v>0</v>
      </c>
      <c r="J263" s="170">
        <v>92724.23</v>
      </c>
      <c r="K263" s="170">
        <v>0</v>
      </c>
      <c r="L263" s="170">
        <v>0</v>
      </c>
      <c r="M263" s="170">
        <v>0</v>
      </c>
      <c r="N263" s="170">
        <v>0</v>
      </c>
      <c r="O263" s="170">
        <v>0</v>
      </c>
      <c r="P263" s="170">
        <v>0</v>
      </c>
      <c r="Q263" s="170">
        <v>0</v>
      </c>
      <c r="R263" s="170">
        <v>0</v>
      </c>
      <c r="S263" s="170">
        <v>0</v>
      </c>
      <c r="T263" s="170">
        <v>0</v>
      </c>
      <c r="U263" s="170">
        <v>0</v>
      </c>
      <c r="V263" s="170">
        <v>0</v>
      </c>
      <c r="W263" s="170">
        <v>0</v>
      </c>
      <c r="X263" s="170">
        <v>0</v>
      </c>
      <c r="Y263" s="170">
        <v>0</v>
      </c>
      <c r="Z263" s="170">
        <v>0</v>
      </c>
      <c r="AA263" s="170">
        <v>0</v>
      </c>
      <c r="AB263" s="170">
        <v>0</v>
      </c>
      <c r="AC263" s="170">
        <v>0</v>
      </c>
      <c r="AD263" s="170">
        <v>0</v>
      </c>
      <c r="AE263" s="170">
        <v>0</v>
      </c>
      <c r="AF263" s="170">
        <v>0</v>
      </c>
      <c r="AG263" s="170">
        <v>0</v>
      </c>
      <c r="AH263" s="170">
        <v>0</v>
      </c>
      <c r="AI263" s="170">
        <v>0</v>
      </c>
      <c r="AJ263" s="170">
        <v>0</v>
      </c>
      <c r="AK263" s="170">
        <v>0</v>
      </c>
      <c r="AL263" s="170">
        <v>0</v>
      </c>
      <c r="AM263" s="170">
        <v>0</v>
      </c>
      <c r="AN263" s="170">
        <v>0</v>
      </c>
      <c r="AO263" s="170">
        <v>0</v>
      </c>
      <c r="AP263" s="170">
        <v>0</v>
      </c>
      <c r="AQ263" s="170">
        <v>0</v>
      </c>
      <c r="AR263" s="170">
        <v>0</v>
      </c>
      <c r="AS263" s="170">
        <v>0</v>
      </c>
      <c r="AT263" s="170">
        <v>0</v>
      </c>
      <c r="AU263" s="170">
        <v>0</v>
      </c>
      <c r="AV263" s="170">
        <v>0</v>
      </c>
      <c r="AW263" s="170">
        <v>0</v>
      </c>
      <c r="AX263" s="170">
        <v>0</v>
      </c>
      <c r="AY263" s="170">
        <v>0</v>
      </c>
      <c r="AZ263" s="170">
        <v>0</v>
      </c>
      <c r="BA263" s="170">
        <v>0</v>
      </c>
      <c r="BB263" s="170">
        <v>0</v>
      </c>
      <c r="BC263" s="170">
        <v>0</v>
      </c>
      <c r="BD263" s="170">
        <v>0</v>
      </c>
      <c r="BE263" s="170">
        <v>0</v>
      </c>
      <c r="BF263" s="170">
        <v>0</v>
      </c>
      <c r="BG263" s="170">
        <v>0</v>
      </c>
      <c r="BH263" s="170">
        <v>0</v>
      </c>
      <c r="BI263" s="170">
        <v>0</v>
      </c>
      <c r="BJ263" s="170">
        <v>0</v>
      </c>
      <c r="BK263" s="170">
        <v>0</v>
      </c>
      <c r="BL263" s="170">
        <v>0</v>
      </c>
      <c r="BM263" s="170">
        <v>0</v>
      </c>
      <c r="BN263" s="170">
        <v>0</v>
      </c>
      <c r="BO263" s="170">
        <v>0</v>
      </c>
      <c r="BP263" s="170">
        <v>0</v>
      </c>
      <c r="BQ263" s="170">
        <v>0</v>
      </c>
      <c r="BR263" s="170">
        <v>0</v>
      </c>
      <c r="BS263" s="170">
        <v>0</v>
      </c>
      <c r="BT263" s="170">
        <v>0</v>
      </c>
      <c r="BU263" s="170">
        <v>0</v>
      </c>
      <c r="BV263" s="170">
        <v>0</v>
      </c>
      <c r="BW263" s="170">
        <v>0</v>
      </c>
      <c r="BX263" s="170">
        <v>0</v>
      </c>
      <c r="BY263" s="170">
        <v>0</v>
      </c>
      <c r="BZ263" s="170">
        <v>0</v>
      </c>
      <c r="CA263" s="170">
        <v>0</v>
      </c>
      <c r="CB263" s="170">
        <v>0</v>
      </c>
      <c r="CC263" s="170">
        <v>0</v>
      </c>
      <c r="CD263" s="170">
        <v>108062.05</v>
      </c>
      <c r="CE263" s="170">
        <v>104576.2</v>
      </c>
      <c r="CF263" s="170">
        <v>0</v>
      </c>
      <c r="CG263" s="170">
        <v>0</v>
      </c>
      <c r="CH263" s="170">
        <v>0</v>
      </c>
      <c r="CI263" s="170">
        <v>0</v>
      </c>
      <c r="CJ263" s="170">
        <v>33356.800000000003</v>
      </c>
      <c r="CK263" s="170">
        <v>0</v>
      </c>
      <c r="CL263" s="170">
        <v>0</v>
      </c>
      <c r="CM263" s="170">
        <v>0</v>
      </c>
      <c r="CN263" s="170">
        <v>0</v>
      </c>
      <c r="CO263" s="170">
        <v>104012.33</v>
      </c>
      <c r="CP263" s="170">
        <v>187414.22</v>
      </c>
      <c r="CQ263" s="170">
        <v>184751.27</v>
      </c>
      <c r="CR263" s="170">
        <v>112631.37</v>
      </c>
      <c r="CS263" s="170">
        <v>27050.46</v>
      </c>
      <c r="CT263" s="170">
        <v>35015.019999999997</v>
      </c>
      <c r="CU263" s="170">
        <v>55526.84</v>
      </c>
      <c r="CV263" s="170">
        <v>136396.5</v>
      </c>
      <c r="CW263" s="170">
        <v>138657.56</v>
      </c>
      <c r="CX263" s="170">
        <v>115149.91</v>
      </c>
      <c r="CY263" s="170">
        <v>101018.7</v>
      </c>
      <c r="CZ263" s="170">
        <v>115802.64</v>
      </c>
      <c r="DA263" s="170">
        <v>150565.72</v>
      </c>
      <c r="DB263" s="170">
        <v>174167.92</v>
      </c>
      <c r="DC263" s="170">
        <v>177779.52</v>
      </c>
      <c r="DD263" s="170">
        <v>127608.04</v>
      </c>
      <c r="DE263" s="170">
        <v>75961.16</v>
      </c>
      <c r="DF263" s="170">
        <v>42078.79</v>
      </c>
      <c r="DG263" s="170">
        <v>61461.94</v>
      </c>
      <c r="DH263" s="170">
        <v>131173.38</v>
      </c>
      <c r="DI263" s="170">
        <v>118129.7</v>
      </c>
      <c r="DJ263" s="170">
        <v>103902.16</v>
      </c>
      <c r="DK263" s="170">
        <v>37463.89</v>
      </c>
      <c r="DL263" s="170">
        <v>58475.64</v>
      </c>
      <c r="DM263" s="170">
        <v>154234.20000000001</v>
      </c>
      <c r="DN263" s="170">
        <v>152555.48000000001</v>
      </c>
      <c r="DO263" s="170">
        <v>180568.22</v>
      </c>
      <c r="DP263" s="170">
        <v>124999.91</v>
      </c>
      <c r="DQ263" s="170">
        <v>76686.070000000007</v>
      </c>
      <c r="DR263" s="170">
        <v>45552.71</v>
      </c>
      <c r="DS263" s="170">
        <v>57991.74</v>
      </c>
      <c r="DT263" s="170">
        <v>123982.54</v>
      </c>
      <c r="DU263" s="170">
        <v>108098.36</v>
      </c>
      <c r="DV263" s="170">
        <v>46829.86</v>
      </c>
      <c r="DW263" s="170">
        <v>28766.91</v>
      </c>
      <c r="DX263" s="170">
        <v>66829.3</v>
      </c>
      <c r="DY263" s="170">
        <v>154463.39000000001</v>
      </c>
      <c r="DZ263" s="170">
        <v>154772.73000000001</v>
      </c>
      <c r="EA263" s="170">
        <v>168716.22</v>
      </c>
      <c r="EB263" s="170">
        <v>81569.440000000002</v>
      </c>
      <c r="EC263" s="170">
        <v>18935.32</v>
      </c>
      <c r="ED263" s="170">
        <v>25220.89</v>
      </c>
      <c r="EE263" s="170">
        <v>36458.589999999997</v>
      </c>
      <c r="EF263" s="170">
        <v>58384.18</v>
      </c>
      <c r="EG263" s="170">
        <v>106424.05</v>
      </c>
      <c r="EH263" s="170">
        <v>36125.89</v>
      </c>
      <c r="EI263" s="170">
        <v>32111.9</v>
      </c>
      <c r="EJ263" s="170">
        <v>62382.63</v>
      </c>
      <c r="EK263" s="170">
        <v>112039.51</v>
      </c>
      <c r="EL263" s="170">
        <v>153949.82999999999</v>
      </c>
      <c r="EM263" s="170">
        <v>153252.67000000001</v>
      </c>
      <c r="EN263" s="170">
        <v>89238.34</v>
      </c>
      <c r="EO263" s="170">
        <v>18696.8</v>
      </c>
      <c r="EP263" s="170">
        <v>19616.25</v>
      </c>
      <c r="EQ263" s="170">
        <v>43817.56</v>
      </c>
      <c r="ER263" s="170">
        <v>55805.75</v>
      </c>
      <c r="ES263" s="170">
        <v>92128.28</v>
      </c>
      <c r="ET263" s="170">
        <v>42146.879999999997</v>
      </c>
      <c r="EU263" s="170">
        <v>33449.9</v>
      </c>
      <c r="EV263" s="170">
        <v>68658.880000000005</v>
      </c>
      <c r="EW263" s="170">
        <v>114452.74</v>
      </c>
      <c r="EX263" s="170">
        <v>145583.70000000001</v>
      </c>
      <c r="EY263" s="170">
        <v>144315.09</v>
      </c>
      <c r="EZ263" s="170">
        <v>104248.53</v>
      </c>
      <c r="FA263" s="170">
        <v>18935.32</v>
      </c>
      <c r="FB263" s="170">
        <v>19616.240000000002</v>
      </c>
      <c r="FC263" s="170">
        <v>43692.35</v>
      </c>
      <c r="FD263" s="170">
        <v>85488.48</v>
      </c>
      <c r="FE263" s="170">
        <v>101658.8</v>
      </c>
      <c r="FF263" s="170">
        <v>35456.89</v>
      </c>
      <c r="FG263" s="170">
        <v>30773.91</v>
      </c>
      <c r="FH263" s="170">
        <v>68658.880000000005</v>
      </c>
      <c r="FI263" s="170">
        <v>128702.87</v>
      </c>
      <c r="FJ263" s="170">
        <v>139309.16</v>
      </c>
      <c r="FK263" s="170">
        <v>149195.34</v>
      </c>
      <c r="FL263" s="170">
        <v>100151.59</v>
      </c>
      <c r="FM263" s="170">
        <v>16619.38</v>
      </c>
      <c r="FN263" s="170">
        <v>21066.04</v>
      </c>
      <c r="FO263" s="170">
        <v>44611.77</v>
      </c>
      <c r="FP263" s="170">
        <v>82225.759999999995</v>
      </c>
      <c r="FQ263" s="170">
        <v>95305.12</v>
      </c>
      <c r="FR263" s="170">
        <v>44822.86</v>
      </c>
      <c r="FS263" s="170">
        <v>28097.919999999998</v>
      </c>
      <c r="FT263" s="170">
        <v>43986.98</v>
      </c>
      <c r="FU263" s="170">
        <v>134316.81</v>
      </c>
      <c r="FV263" s="170">
        <v>128977.27</v>
      </c>
      <c r="FW263" s="170">
        <v>162441.66</v>
      </c>
      <c r="FX263" s="170">
        <v>80786.17</v>
      </c>
      <c r="FY263" s="170">
        <v>21640.37</v>
      </c>
      <c r="FZ263" s="170">
        <v>25220.89</v>
      </c>
      <c r="GA263" s="170">
        <v>44932.79</v>
      </c>
    </row>
    <row r="264" spans="2:183">
      <c r="B264" s="171" t="s">
        <v>9</v>
      </c>
      <c r="C264" s="172" t="s">
        <v>270</v>
      </c>
      <c r="D264" s="455">
        <v>0</v>
      </c>
      <c r="E264" s="456">
        <v>0</v>
      </c>
      <c r="F264" s="456">
        <v>0</v>
      </c>
      <c r="G264" s="456">
        <v>0</v>
      </c>
      <c r="H264" s="456">
        <v>0</v>
      </c>
      <c r="I264" s="456">
        <v>0</v>
      </c>
      <c r="J264" s="456">
        <v>12.020252787140263</v>
      </c>
      <c r="K264" s="456">
        <v>0</v>
      </c>
      <c r="L264" s="456">
        <v>0</v>
      </c>
      <c r="M264" s="456">
        <v>0</v>
      </c>
      <c r="N264" s="456">
        <v>0</v>
      </c>
      <c r="O264" s="456">
        <v>0</v>
      </c>
      <c r="P264" s="456">
        <v>0</v>
      </c>
      <c r="Q264" s="456">
        <v>0</v>
      </c>
      <c r="R264" s="456">
        <v>0</v>
      </c>
      <c r="S264" s="456">
        <v>0</v>
      </c>
      <c r="T264" s="456">
        <v>0</v>
      </c>
      <c r="U264" s="456">
        <v>0</v>
      </c>
      <c r="V264" s="456">
        <v>0</v>
      </c>
      <c r="W264" s="456">
        <v>0</v>
      </c>
      <c r="X264" s="456">
        <v>0</v>
      </c>
      <c r="Y264" s="456">
        <v>0</v>
      </c>
      <c r="Z264" s="456">
        <v>0</v>
      </c>
      <c r="AA264" s="456">
        <v>0</v>
      </c>
      <c r="AB264" s="456">
        <v>0</v>
      </c>
      <c r="AC264" s="456">
        <v>0</v>
      </c>
      <c r="AD264" s="456">
        <v>0</v>
      </c>
      <c r="AE264" s="456">
        <v>0</v>
      </c>
      <c r="AF264" s="456">
        <v>0</v>
      </c>
      <c r="AG264" s="456">
        <v>0</v>
      </c>
      <c r="AH264" s="456">
        <v>0</v>
      </c>
      <c r="AI264" s="456">
        <v>0</v>
      </c>
      <c r="AJ264" s="456">
        <v>0</v>
      </c>
      <c r="AK264" s="456">
        <v>0</v>
      </c>
      <c r="AL264" s="456">
        <v>0</v>
      </c>
      <c r="AM264" s="456">
        <v>0</v>
      </c>
      <c r="AN264" s="456">
        <v>0</v>
      </c>
      <c r="AO264" s="456">
        <v>0</v>
      </c>
      <c r="AP264" s="456">
        <v>0</v>
      </c>
      <c r="AQ264" s="456">
        <v>0</v>
      </c>
      <c r="AR264" s="456">
        <v>0</v>
      </c>
      <c r="AS264" s="456">
        <v>0</v>
      </c>
      <c r="AT264" s="456">
        <v>0</v>
      </c>
      <c r="AU264" s="456">
        <v>0</v>
      </c>
      <c r="AV264" s="456">
        <v>0</v>
      </c>
      <c r="AW264" s="456">
        <v>0</v>
      </c>
      <c r="AX264" s="456">
        <v>0</v>
      </c>
      <c r="AY264" s="456">
        <v>0</v>
      </c>
      <c r="AZ264" s="456">
        <v>0</v>
      </c>
      <c r="BA264" s="456">
        <v>0</v>
      </c>
      <c r="BB264" s="456">
        <v>0</v>
      </c>
      <c r="BC264" s="456">
        <v>0</v>
      </c>
      <c r="BD264" s="456">
        <v>0</v>
      </c>
      <c r="BE264" s="456">
        <v>0</v>
      </c>
      <c r="BF264" s="456">
        <v>0</v>
      </c>
      <c r="BG264" s="456">
        <v>0</v>
      </c>
      <c r="BH264" s="456">
        <v>0</v>
      </c>
      <c r="BI264" s="456">
        <v>0</v>
      </c>
      <c r="BJ264" s="456">
        <v>0</v>
      </c>
      <c r="BK264" s="456">
        <v>0</v>
      </c>
      <c r="BL264" s="456">
        <v>0</v>
      </c>
      <c r="BM264" s="456">
        <v>0</v>
      </c>
      <c r="BN264" s="456">
        <v>0</v>
      </c>
      <c r="BO264" s="456">
        <v>0</v>
      </c>
      <c r="BP264" s="456">
        <v>0</v>
      </c>
      <c r="BQ264" s="456">
        <v>0</v>
      </c>
      <c r="BR264" s="456">
        <v>0</v>
      </c>
      <c r="BS264" s="456">
        <v>0</v>
      </c>
      <c r="BT264" s="456">
        <v>0</v>
      </c>
      <c r="BU264" s="456">
        <v>0</v>
      </c>
      <c r="BV264" s="456">
        <v>0</v>
      </c>
      <c r="BW264" s="456">
        <v>0</v>
      </c>
      <c r="BX264" s="456">
        <v>0</v>
      </c>
      <c r="BY264" s="456">
        <v>0</v>
      </c>
      <c r="BZ264" s="456">
        <v>0</v>
      </c>
      <c r="CA264" s="456">
        <v>0</v>
      </c>
      <c r="CB264" s="456">
        <v>0</v>
      </c>
      <c r="CC264" s="456">
        <v>0</v>
      </c>
      <c r="CD264" s="456">
        <v>12.020250278086763</v>
      </c>
      <c r="CE264" s="456">
        <v>12.020252873563217</v>
      </c>
      <c r="CF264" s="456">
        <v>0</v>
      </c>
      <c r="CG264" s="456">
        <v>0</v>
      </c>
      <c r="CH264" s="456">
        <v>0</v>
      </c>
      <c r="CI264" s="456">
        <v>0</v>
      </c>
      <c r="CJ264" s="456">
        <v>12.21860805860806</v>
      </c>
      <c r="CK264" s="456">
        <v>0</v>
      </c>
      <c r="CL264" s="456">
        <v>0</v>
      </c>
      <c r="CM264" s="456">
        <v>0</v>
      </c>
      <c r="CN264" s="456">
        <v>0</v>
      </c>
      <c r="CO264" s="456">
        <v>12.236744705882353</v>
      </c>
      <c r="CP264" s="456">
        <v>12.024523290132169</v>
      </c>
      <c r="CQ264" s="456">
        <v>12.020251789199738</v>
      </c>
      <c r="CR264" s="456">
        <v>12.152715796288303</v>
      </c>
      <c r="CS264" s="456">
        <v>12.295663636363637</v>
      </c>
      <c r="CT264" s="456">
        <v>12.372798586572436</v>
      </c>
      <c r="CU264" s="456">
        <v>12.163601314348302</v>
      </c>
      <c r="CV264" s="456">
        <v>12.216435288849082</v>
      </c>
      <c r="CW264" s="456">
        <v>12.211145750770585</v>
      </c>
      <c r="CX264" s="456">
        <v>12.165864764923402</v>
      </c>
      <c r="CY264" s="456">
        <v>12.163600240818784</v>
      </c>
      <c r="CZ264" s="456">
        <v>12.425175965665236</v>
      </c>
      <c r="DA264" s="456">
        <v>12.142396774193548</v>
      </c>
      <c r="DB264" s="456">
        <v>12.024849489091412</v>
      </c>
      <c r="DC264" s="456">
        <v>12.020251521298174</v>
      </c>
      <c r="DD264" s="456">
        <v>12.09784224497535</v>
      </c>
      <c r="DE264" s="456">
        <v>12.432268412438626</v>
      </c>
      <c r="DF264" s="456">
        <v>12.232206395348838</v>
      </c>
      <c r="DG264" s="456">
        <v>12.170681188118813</v>
      </c>
      <c r="DH264" s="456">
        <v>12.213536312849163</v>
      </c>
      <c r="DI264" s="456">
        <v>12.216101344364013</v>
      </c>
      <c r="DJ264" s="456">
        <v>12.166529274004684</v>
      </c>
      <c r="DK264" s="456">
        <v>12.163600649350649</v>
      </c>
      <c r="DL264" s="456">
        <v>12.468153518123668</v>
      </c>
      <c r="DM264" s="456">
        <v>12.153995271867613</v>
      </c>
      <c r="DN264" s="456">
        <v>12.025498975248306</v>
      </c>
      <c r="DO264" s="456">
        <v>12.020251630941287</v>
      </c>
      <c r="DP264" s="456">
        <v>12.119440566220671</v>
      </c>
      <c r="DQ264" s="456">
        <v>12.428860615883307</v>
      </c>
      <c r="DR264" s="456">
        <v>12.278358490566038</v>
      </c>
      <c r="DS264" s="456">
        <v>12.170354669464848</v>
      </c>
      <c r="DT264" s="456">
        <v>12.21502857142857</v>
      </c>
      <c r="DU264" s="456">
        <v>12.214503954802259</v>
      </c>
      <c r="DV264" s="456">
        <v>12.163600000000001</v>
      </c>
      <c r="DW264" s="456">
        <v>12.163598308668076</v>
      </c>
      <c r="DX264" s="456">
        <v>12.468152985074628</v>
      </c>
      <c r="DY264" s="456">
        <v>12.191269928966063</v>
      </c>
      <c r="DZ264" s="456">
        <v>12.020249301025164</v>
      </c>
      <c r="EA264" s="456">
        <v>12.020249358791679</v>
      </c>
      <c r="EB264" s="456">
        <v>12.020253463012084</v>
      </c>
      <c r="EC264" s="456">
        <v>12.295662337662337</v>
      </c>
      <c r="ED264" s="456">
        <v>12.184004830917875</v>
      </c>
      <c r="EE264" s="456">
        <v>12.173151919866443</v>
      </c>
      <c r="EF264" s="456">
        <v>12.221934268369269</v>
      </c>
      <c r="EG264" s="456">
        <v>12.218605051664753</v>
      </c>
      <c r="EH264" s="456">
        <v>12.163599326599327</v>
      </c>
      <c r="EI264" s="456">
        <v>12.163598484848485</v>
      </c>
      <c r="EJ264" s="456">
        <v>12.501529058116231</v>
      </c>
      <c r="EK264" s="456">
        <v>12.204739651416121</v>
      </c>
      <c r="EL264" s="456">
        <v>12.025451491954382</v>
      </c>
      <c r="EM264" s="456">
        <v>12.025476302573761</v>
      </c>
      <c r="EN264" s="456">
        <v>12.020250538793103</v>
      </c>
      <c r="EO264" s="456">
        <v>12.220130718954248</v>
      </c>
      <c r="EP264" s="456">
        <v>12.184006211180124</v>
      </c>
      <c r="EQ264" s="456">
        <v>12.171544444444443</v>
      </c>
      <c r="ER264" s="456">
        <v>12.211323851203501</v>
      </c>
      <c r="ES264" s="456">
        <v>12.218604774535809</v>
      </c>
      <c r="ET264" s="456">
        <v>12.16360173160173</v>
      </c>
      <c r="EU264" s="456">
        <v>12.163600000000001</v>
      </c>
      <c r="EV264" s="456">
        <v>12.506171220400729</v>
      </c>
      <c r="EW264" s="456">
        <v>12.214806830309499</v>
      </c>
      <c r="EX264" s="456">
        <v>12.025747563191807</v>
      </c>
      <c r="EY264" s="456">
        <v>12.020247376311843</v>
      </c>
      <c r="EZ264" s="456">
        <v>12.09941155988858</v>
      </c>
      <c r="FA264" s="456">
        <v>12.295662337662337</v>
      </c>
      <c r="FB264" s="456">
        <v>12.184000000000001</v>
      </c>
      <c r="FC264" s="456">
        <v>12.170571030640668</v>
      </c>
      <c r="FD264" s="456">
        <v>12.203922912205567</v>
      </c>
      <c r="FE264" s="456">
        <v>12.21860576923077</v>
      </c>
      <c r="FF264" s="456">
        <v>12.163598627787307</v>
      </c>
      <c r="FG264" s="456">
        <v>12.163600790513835</v>
      </c>
      <c r="FH264" s="456">
        <v>12.506171220400729</v>
      </c>
      <c r="FI264" s="456">
        <v>12.22249477682811</v>
      </c>
      <c r="FJ264" s="456">
        <v>12.025997928176796</v>
      </c>
      <c r="FK264" s="456">
        <v>12.020249758298421</v>
      </c>
      <c r="FL264" s="456">
        <v>12.098525006040106</v>
      </c>
      <c r="FM264" s="456">
        <v>12.220132352941178</v>
      </c>
      <c r="FN264" s="456">
        <v>12.176901734104046</v>
      </c>
      <c r="FO264" s="456">
        <v>12.172379263301499</v>
      </c>
      <c r="FP264" s="456">
        <v>12.208724573125464</v>
      </c>
      <c r="FQ264" s="456">
        <v>12.218605128205128</v>
      </c>
      <c r="FR264" s="456">
        <v>12.163598371777477</v>
      </c>
      <c r="FS264" s="456">
        <v>12.16360173160173</v>
      </c>
      <c r="FT264" s="456">
        <v>12.496301136363638</v>
      </c>
      <c r="FU264" s="456">
        <v>12.188458257713249</v>
      </c>
      <c r="FV264" s="456">
        <v>12.020248835041938</v>
      </c>
      <c r="FW264" s="456">
        <v>12.020250110996004</v>
      </c>
      <c r="FX264" s="456">
        <v>12.025330455492705</v>
      </c>
      <c r="FY264" s="456">
        <v>12.295664772727273</v>
      </c>
      <c r="FZ264" s="456">
        <v>12.184004830917875</v>
      </c>
      <c r="GA264" s="456">
        <v>12.186815839435855</v>
      </c>
    </row>
    <row r="265" spans="2:183">
      <c r="B265" s="96" t="s">
        <v>9</v>
      </c>
      <c r="C265" s="166" t="s">
        <v>37</v>
      </c>
      <c r="D265" s="99">
        <v>0</v>
      </c>
      <c r="E265" s="87">
        <v>0</v>
      </c>
      <c r="F265" s="87">
        <v>0</v>
      </c>
      <c r="G265" s="87">
        <v>0</v>
      </c>
      <c r="H265" s="87">
        <v>0</v>
      </c>
      <c r="I265" s="87">
        <v>0</v>
      </c>
      <c r="J265" s="87">
        <v>382487.47</v>
      </c>
      <c r="K265" s="87">
        <v>0</v>
      </c>
      <c r="L265" s="87">
        <v>0</v>
      </c>
      <c r="M265" s="87">
        <v>0</v>
      </c>
      <c r="N265" s="87">
        <v>0</v>
      </c>
      <c r="O265" s="87">
        <v>0</v>
      </c>
      <c r="P265" s="87">
        <v>0</v>
      </c>
      <c r="Q265" s="87">
        <v>0</v>
      </c>
      <c r="R265" s="87">
        <v>0</v>
      </c>
      <c r="S265" s="87">
        <v>0</v>
      </c>
      <c r="T265" s="87">
        <v>0</v>
      </c>
      <c r="U265" s="87">
        <v>0</v>
      </c>
      <c r="V265" s="87">
        <v>0</v>
      </c>
      <c r="W265" s="87">
        <v>0</v>
      </c>
      <c r="X265" s="87">
        <v>0</v>
      </c>
      <c r="Y265" s="87">
        <v>0</v>
      </c>
      <c r="Z265" s="87">
        <v>0</v>
      </c>
      <c r="AA265" s="87">
        <v>0</v>
      </c>
      <c r="AB265" s="87">
        <v>0</v>
      </c>
      <c r="AC265" s="87">
        <v>0</v>
      </c>
      <c r="AD265" s="87">
        <v>0</v>
      </c>
      <c r="AE265" s="87">
        <v>0</v>
      </c>
      <c r="AF265" s="87">
        <v>0</v>
      </c>
      <c r="AG265" s="87">
        <v>0</v>
      </c>
      <c r="AH265" s="87">
        <v>0</v>
      </c>
      <c r="AI265" s="87">
        <v>0</v>
      </c>
      <c r="AJ265" s="87">
        <v>0</v>
      </c>
      <c r="AK265" s="87">
        <v>0</v>
      </c>
      <c r="AL265" s="87">
        <v>0</v>
      </c>
      <c r="AM265" s="87">
        <v>0</v>
      </c>
      <c r="AN265" s="87">
        <v>0</v>
      </c>
      <c r="AO265" s="87">
        <v>0</v>
      </c>
      <c r="AP265" s="87">
        <v>0</v>
      </c>
      <c r="AQ265" s="87">
        <v>0</v>
      </c>
      <c r="AR265" s="87">
        <v>0</v>
      </c>
      <c r="AS265" s="87">
        <v>0</v>
      </c>
      <c r="AT265" s="87">
        <v>0</v>
      </c>
      <c r="AU265" s="87">
        <v>0</v>
      </c>
      <c r="AV265" s="87">
        <v>0</v>
      </c>
      <c r="AW265" s="87">
        <v>0</v>
      </c>
      <c r="AX265" s="87">
        <v>0</v>
      </c>
      <c r="AY265" s="87">
        <v>0</v>
      </c>
      <c r="AZ265" s="87">
        <v>0</v>
      </c>
      <c r="BA265" s="87">
        <v>0</v>
      </c>
      <c r="BB265" s="87">
        <v>0</v>
      </c>
      <c r="BC265" s="87">
        <v>0</v>
      </c>
      <c r="BD265" s="87">
        <v>0</v>
      </c>
      <c r="BE265" s="87">
        <v>0</v>
      </c>
      <c r="BF265" s="87">
        <v>0</v>
      </c>
      <c r="BG265" s="87">
        <v>0</v>
      </c>
      <c r="BH265" s="87">
        <v>0</v>
      </c>
      <c r="BI265" s="87">
        <v>0</v>
      </c>
      <c r="BJ265" s="87">
        <v>0</v>
      </c>
      <c r="BK265" s="87">
        <v>0</v>
      </c>
      <c r="BL265" s="87">
        <v>0</v>
      </c>
      <c r="BM265" s="87">
        <v>0</v>
      </c>
      <c r="BN265" s="87">
        <v>0</v>
      </c>
      <c r="BO265" s="87">
        <v>0</v>
      </c>
      <c r="BP265" s="87">
        <v>0</v>
      </c>
      <c r="BQ265" s="87">
        <v>0</v>
      </c>
      <c r="BR265" s="87">
        <v>0</v>
      </c>
      <c r="BS265" s="87">
        <v>0</v>
      </c>
      <c r="BT265" s="87">
        <v>0</v>
      </c>
      <c r="BU265" s="87">
        <v>0</v>
      </c>
      <c r="BV265" s="87">
        <v>0</v>
      </c>
      <c r="BW265" s="87">
        <v>0</v>
      </c>
      <c r="BX265" s="87">
        <v>0</v>
      </c>
      <c r="BY265" s="87">
        <v>0</v>
      </c>
      <c r="BZ265" s="87">
        <v>0</v>
      </c>
      <c r="CA265" s="87">
        <v>0</v>
      </c>
      <c r="CB265" s="87">
        <v>0</v>
      </c>
      <c r="CC265" s="87">
        <v>0</v>
      </c>
      <c r="CD265" s="87">
        <v>607957</v>
      </c>
      <c r="CE265" s="87">
        <v>590646.18999999994</v>
      </c>
      <c r="CF265" s="87">
        <v>0</v>
      </c>
      <c r="CG265" s="87">
        <v>0</v>
      </c>
      <c r="CH265" s="87">
        <v>0</v>
      </c>
      <c r="CI265" s="87">
        <v>0</v>
      </c>
      <c r="CJ265" s="87">
        <v>205177.66</v>
      </c>
      <c r="CK265" s="87">
        <v>0</v>
      </c>
      <c r="CL265" s="87">
        <v>0</v>
      </c>
      <c r="CM265" s="87">
        <v>0</v>
      </c>
      <c r="CN265" s="87">
        <v>0</v>
      </c>
      <c r="CO265" s="87">
        <v>618249.5</v>
      </c>
      <c r="CP265" s="87">
        <v>1124110.8799999999</v>
      </c>
      <c r="CQ265" s="87">
        <v>1113496.6200000001</v>
      </c>
      <c r="CR265" s="87">
        <v>679279.94</v>
      </c>
      <c r="CS265" s="87">
        <v>164277.42000000001</v>
      </c>
      <c r="CT265" s="87">
        <v>216532.89</v>
      </c>
      <c r="CU265" s="87">
        <v>356260.06</v>
      </c>
      <c r="CV265" s="87">
        <v>893807.06</v>
      </c>
      <c r="CW265" s="87">
        <v>906543</v>
      </c>
      <c r="CX265" s="87">
        <v>744213.81</v>
      </c>
      <c r="CY265" s="87">
        <v>636013.5</v>
      </c>
      <c r="CZ265" s="87">
        <v>732683.38</v>
      </c>
      <c r="DA265" s="87">
        <v>959555.56</v>
      </c>
      <c r="DB265" s="87">
        <v>1120596.25</v>
      </c>
      <c r="DC265" s="87">
        <v>1149699.75</v>
      </c>
      <c r="DD265" s="87">
        <v>821795.75</v>
      </c>
      <c r="DE265" s="87">
        <v>492000.38</v>
      </c>
      <c r="DF265" s="87">
        <v>277046.71999999997</v>
      </c>
      <c r="DG265" s="87">
        <v>418309.94</v>
      </c>
      <c r="DH265" s="87">
        <v>910080.56</v>
      </c>
      <c r="DI265" s="87">
        <v>816748.69</v>
      </c>
      <c r="DJ265" s="87">
        <v>708820.44</v>
      </c>
      <c r="DK265" s="87">
        <v>249546.91</v>
      </c>
      <c r="DL265" s="87">
        <v>390090.94</v>
      </c>
      <c r="DM265" s="87">
        <v>1037070.94</v>
      </c>
      <c r="DN265" s="87">
        <v>1036004.88</v>
      </c>
      <c r="DO265" s="87">
        <v>1232016.5</v>
      </c>
      <c r="DP265" s="87">
        <v>849874.94</v>
      </c>
      <c r="DQ265" s="87">
        <v>524609.38</v>
      </c>
      <c r="DR265" s="87">
        <v>317183.53000000003</v>
      </c>
      <c r="DS265" s="87">
        <v>415916.72</v>
      </c>
      <c r="DT265" s="87">
        <v>905817</v>
      </c>
      <c r="DU265" s="87">
        <v>785442.75</v>
      </c>
      <c r="DV265" s="87">
        <v>336097.97</v>
      </c>
      <c r="DW265" s="87">
        <v>201541</v>
      </c>
      <c r="DX265" s="87">
        <v>468607.03</v>
      </c>
      <c r="DY265" s="87">
        <v>1090821.1200000001</v>
      </c>
      <c r="DZ265" s="87">
        <v>1101981.75</v>
      </c>
      <c r="EA265" s="87">
        <v>1207165</v>
      </c>
      <c r="EB265" s="87">
        <v>581671.43999999994</v>
      </c>
      <c r="EC265" s="87">
        <v>135709.44</v>
      </c>
      <c r="ED265" s="87">
        <v>183078.41</v>
      </c>
      <c r="EE265" s="87">
        <v>271361.21999999997</v>
      </c>
      <c r="EF265" s="87">
        <v>442902.47</v>
      </c>
      <c r="EG265" s="87">
        <v>804885.25</v>
      </c>
      <c r="EH265" s="87">
        <v>268307</v>
      </c>
      <c r="EI265" s="87">
        <v>234256.31</v>
      </c>
      <c r="EJ265" s="87">
        <v>456703.25</v>
      </c>
      <c r="EK265" s="87">
        <v>830885.25</v>
      </c>
      <c r="EL265" s="87">
        <v>1161243.3799999999</v>
      </c>
      <c r="EM265" s="87">
        <v>1165946.5</v>
      </c>
      <c r="EN265" s="87">
        <v>667413.68999999994</v>
      </c>
      <c r="EO265" s="87">
        <v>139870.72</v>
      </c>
      <c r="EP265" s="87">
        <v>148141.85999999999</v>
      </c>
      <c r="EQ265" s="87">
        <v>337088.5</v>
      </c>
      <c r="ER265" s="87">
        <v>442762.94</v>
      </c>
      <c r="ES265" s="87">
        <v>726247.38</v>
      </c>
      <c r="ET265" s="87">
        <v>320695.53000000003</v>
      </c>
      <c r="EU265" s="87">
        <v>255088.92</v>
      </c>
      <c r="EV265" s="87">
        <v>527437.62</v>
      </c>
      <c r="EW265" s="87">
        <v>894448</v>
      </c>
      <c r="EX265" s="87">
        <v>1162195.25</v>
      </c>
      <c r="EY265" s="87">
        <v>1158417.6200000001</v>
      </c>
      <c r="EZ265" s="87">
        <v>810949.25</v>
      </c>
      <c r="FA265" s="87">
        <v>146502.59</v>
      </c>
      <c r="FB265" s="87">
        <v>152790.95000000001</v>
      </c>
      <c r="FC265" s="87">
        <v>346305.62</v>
      </c>
      <c r="FD265" s="87">
        <v>696731.25</v>
      </c>
      <c r="FE265" s="87">
        <v>836143.81</v>
      </c>
      <c r="FF265" s="87">
        <v>281492.25</v>
      </c>
      <c r="FG265" s="87">
        <v>244837.19</v>
      </c>
      <c r="FH265" s="87">
        <v>550300.88</v>
      </c>
      <c r="FI265" s="87">
        <v>1049443.25</v>
      </c>
      <c r="FJ265" s="87">
        <v>1160445</v>
      </c>
      <c r="FK265" s="87">
        <v>1249660.6200000001</v>
      </c>
      <c r="FL265" s="87">
        <v>812830.5</v>
      </c>
      <c r="FM265" s="87">
        <v>134134.98000000001</v>
      </c>
      <c r="FN265" s="87">
        <v>171203.75</v>
      </c>
      <c r="FO265" s="87">
        <v>368939.41</v>
      </c>
      <c r="FP265" s="87">
        <v>696534.38</v>
      </c>
      <c r="FQ265" s="87">
        <v>811713.81</v>
      </c>
      <c r="FR265" s="87">
        <v>368443.94</v>
      </c>
      <c r="FS265" s="87">
        <v>231442.48</v>
      </c>
      <c r="FT265" s="87">
        <v>365004</v>
      </c>
      <c r="FU265" s="87">
        <v>1134036.75</v>
      </c>
      <c r="FV265" s="87">
        <v>1112429.75</v>
      </c>
      <c r="FW265" s="87">
        <v>1408857.5</v>
      </c>
      <c r="FX265" s="87">
        <v>678846.12</v>
      </c>
      <c r="FY265" s="87">
        <v>180848.56</v>
      </c>
      <c r="FZ265" s="87">
        <v>212233.75</v>
      </c>
      <c r="GA265" s="87">
        <v>384804.5</v>
      </c>
    </row>
    <row r="266" spans="2:183">
      <c r="B266" s="171" t="s">
        <v>9</v>
      </c>
      <c r="C266" s="172" t="s">
        <v>271</v>
      </c>
      <c r="D266" s="81">
        <v>0</v>
      </c>
      <c r="E266" s="82">
        <v>0</v>
      </c>
      <c r="F266" s="82">
        <v>0</v>
      </c>
      <c r="G266" s="82">
        <v>0</v>
      </c>
      <c r="H266" s="82">
        <v>0</v>
      </c>
      <c r="I266" s="82">
        <v>0</v>
      </c>
      <c r="J266" s="82">
        <v>4.1250002291741863</v>
      </c>
      <c r="K266" s="82">
        <v>0</v>
      </c>
      <c r="L266" s="82">
        <v>0</v>
      </c>
      <c r="M266" s="82">
        <v>0</v>
      </c>
      <c r="N266" s="82">
        <v>0</v>
      </c>
      <c r="O266" s="82">
        <v>0</v>
      </c>
      <c r="P266" s="82">
        <v>0</v>
      </c>
      <c r="Q266" s="82">
        <v>0</v>
      </c>
      <c r="R266" s="82">
        <v>0</v>
      </c>
      <c r="S266" s="82">
        <v>0</v>
      </c>
      <c r="T266" s="82">
        <v>0</v>
      </c>
      <c r="U266" s="82">
        <v>0</v>
      </c>
      <c r="V266" s="82">
        <v>0</v>
      </c>
      <c r="W266" s="82">
        <v>0</v>
      </c>
      <c r="X266" s="82">
        <v>0</v>
      </c>
      <c r="Y266" s="82">
        <v>0</v>
      </c>
      <c r="Z266" s="82">
        <v>0</v>
      </c>
      <c r="AA266" s="82">
        <v>0</v>
      </c>
      <c r="AB266" s="82">
        <v>0</v>
      </c>
      <c r="AC266" s="82">
        <v>0</v>
      </c>
      <c r="AD266" s="82">
        <v>0</v>
      </c>
      <c r="AE266" s="82">
        <v>0</v>
      </c>
      <c r="AF266" s="82">
        <v>0</v>
      </c>
      <c r="AG266" s="82">
        <v>0</v>
      </c>
      <c r="AH266" s="82">
        <v>0</v>
      </c>
      <c r="AI266" s="82">
        <v>0</v>
      </c>
      <c r="AJ266" s="82">
        <v>0</v>
      </c>
      <c r="AK266" s="82">
        <v>0</v>
      </c>
      <c r="AL266" s="82">
        <v>0</v>
      </c>
      <c r="AM266" s="82">
        <v>0</v>
      </c>
      <c r="AN266" s="82">
        <v>0</v>
      </c>
      <c r="AO266" s="82">
        <v>0</v>
      </c>
      <c r="AP266" s="82">
        <v>0</v>
      </c>
      <c r="AQ266" s="82">
        <v>0</v>
      </c>
      <c r="AR266" s="82">
        <v>0</v>
      </c>
      <c r="AS266" s="82">
        <v>0</v>
      </c>
      <c r="AT266" s="82">
        <v>0</v>
      </c>
      <c r="AU266" s="82">
        <v>0</v>
      </c>
      <c r="AV266" s="82">
        <v>0</v>
      </c>
      <c r="AW266" s="82">
        <v>0</v>
      </c>
      <c r="AX266" s="82">
        <v>0</v>
      </c>
      <c r="AY266" s="82">
        <v>0</v>
      </c>
      <c r="AZ266" s="82">
        <v>0</v>
      </c>
      <c r="BA266" s="82">
        <v>0</v>
      </c>
      <c r="BB266" s="82">
        <v>0</v>
      </c>
      <c r="BC266" s="82">
        <v>0</v>
      </c>
      <c r="BD266" s="82">
        <v>0</v>
      </c>
      <c r="BE266" s="82">
        <v>0</v>
      </c>
      <c r="BF266" s="82">
        <v>0</v>
      </c>
      <c r="BG266" s="82">
        <v>0</v>
      </c>
      <c r="BH266" s="82">
        <v>0</v>
      </c>
      <c r="BI266" s="82">
        <v>0</v>
      </c>
      <c r="BJ266" s="82">
        <v>0</v>
      </c>
      <c r="BK266" s="82">
        <v>0</v>
      </c>
      <c r="BL266" s="82">
        <v>0</v>
      </c>
      <c r="BM266" s="82">
        <v>0</v>
      </c>
      <c r="BN266" s="82">
        <v>0</v>
      </c>
      <c r="BO266" s="82">
        <v>0</v>
      </c>
      <c r="BP266" s="82">
        <v>0</v>
      </c>
      <c r="BQ266" s="82">
        <v>0</v>
      </c>
      <c r="BR266" s="82">
        <v>0</v>
      </c>
      <c r="BS266" s="82">
        <v>0</v>
      </c>
      <c r="BT266" s="82">
        <v>0</v>
      </c>
      <c r="BU266" s="82">
        <v>0</v>
      </c>
      <c r="BV266" s="82">
        <v>0</v>
      </c>
      <c r="BW266" s="82">
        <v>0</v>
      </c>
      <c r="BX266" s="82">
        <v>0</v>
      </c>
      <c r="BY266" s="82">
        <v>0</v>
      </c>
      <c r="BZ266" s="82">
        <v>0</v>
      </c>
      <c r="CA266" s="82">
        <v>0</v>
      </c>
      <c r="CB266" s="82">
        <v>0</v>
      </c>
      <c r="CC266" s="82">
        <v>0</v>
      </c>
      <c r="CD266" s="82">
        <v>5.6259991366071622</v>
      </c>
      <c r="CE266" s="82">
        <v>5.6479982060927814</v>
      </c>
      <c r="CF266" s="82">
        <v>0</v>
      </c>
      <c r="CG266" s="82">
        <v>0</v>
      </c>
      <c r="CH266" s="82">
        <v>0</v>
      </c>
      <c r="CI266" s="82">
        <v>0</v>
      </c>
      <c r="CJ266" s="82">
        <v>6.150999496354566</v>
      </c>
      <c r="CK266" s="82">
        <v>0</v>
      </c>
      <c r="CL266" s="82">
        <v>0</v>
      </c>
      <c r="CM266" s="82">
        <v>0</v>
      </c>
      <c r="CN266" s="82">
        <v>0</v>
      </c>
      <c r="CO266" s="82">
        <v>5.9440020236062399</v>
      </c>
      <c r="CP266" s="82">
        <v>5.9980020726282133</v>
      </c>
      <c r="CQ266" s="82">
        <v>6.0270038739111245</v>
      </c>
      <c r="CR266" s="82">
        <v>6.0310013098482242</v>
      </c>
      <c r="CS266" s="82">
        <v>6.0729991282957858</v>
      </c>
      <c r="CT266" s="82">
        <v>6.1840001804939719</v>
      </c>
      <c r="CU266" s="82">
        <v>6.4159973807261501</v>
      </c>
      <c r="CV266" s="82">
        <v>6.5530058322610918</v>
      </c>
      <c r="CW266" s="82">
        <v>6.5379990820551006</v>
      </c>
      <c r="CX266" s="82">
        <v>6.4629994934429389</v>
      </c>
      <c r="CY266" s="82">
        <v>6.2959976717182071</v>
      </c>
      <c r="CZ266" s="82">
        <v>6.3270006625064852</v>
      </c>
      <c r="DA266" s="82">
        <v>6.3730015039279859</v>
      </c>
      <c r="DB266" s="82">
        <v>6.4339991543792907</v>
      </c>
      <c r="DC266" s="82">
        <v>6.4669977171723723</v>
      </c>
      <c r="DD266" s="82">
        <v>6.4399997837126879</v>
      </c>
      <c r="DE266" s="82">
        <v>6.4769992980623252</v>
      </c>
      <c r="DF266" s="82">
        <v>6.5839992072015372</v>
      </c>
      <c r="DG266" s="82">
        <v>6.8059996153717242</v>
      </c>
      <c r="DH266" s="82">
        <v>6.9379973284213614</v>
      </c>
      <c r="DI266" s="82">
        <v>6.9139995276378414</v>
      </c>
      <c r="DJ266" s="82">
        <v>6.8219990806735868</v>
      </c>
      <c r="DK266" s="82">
        <v>6.6609983640246648</v>
      </c>
      <c r="DL266" s="82">
        <v>6.6709990690140373</v>
      </c>
      <c r="DM266" s="82">
        <v>6.724001161869416</v>
      </c>
      <c r="DN266" s="82">
        <v>6.7910040334178747</v>
      </c>
      <c r="DO266" s="82">
        <v>6.822997424463729</v>
      </c>
      <c r="DP266" s="82">
        <v>6.7990044152831786</v>
      </c>
      <c r="DQ266" s="82">
        <v>6.8409996756907736</v>
      </c>
      <c r="DR266" s="82">
        <v>6.9630002254531078</v>
      </c>
      <c r="DS266" s="82">
        <v>7.1719993226621579</v>
      </c>
      <c r="DT266" s="82">
        <v>7.3060045390262216</v>
      </c>
      <c r="DU266" s="82">
        <v>7.2660006127752537</v>
      </c>
      <c r="DV266" s="82">
        <v>7.1770013833054369</v>
      </c>
      <c r="DW266" s="82">
        <v>7.006000992112118</v>
      </c>
      <c r="DX266" s="82">
        <v>7.0119996767884745</v>
      </c>
      <c r="DY266" s="82">
        <v>7.0620042716918228</v>
      </c>
      <c r="DZ266" s="82">
        <v>7.11999943400882</v>
      </c>
      <c r="EA266" s="82">
        <v>7.1550026428994205</v>
      </c>
      <c r="EB266" s="82">
        <v>7.1309970989135136</v>
      </c>
      <c r="EC266" s="82">
        <v>7.1670000823857221</v>
      </c>
      <c r="ED266" s="82">
        <v>7.2589987902885271</v>
      </c>
      <c r="EE266" s="82">
        <v>7.4429982070069087</v>
      </c>
      <c r="EF266" s="82">
        <v>7.5860013791407184</v>
      </c>
      <c r="EG266" s="82">
        <v>7.5630015020101187</v>
      </c>
      <c r="EH266" s="82">
        <v>7.4270004143842545</v>
      </c>
      <c r="EI266" s="82">
        <v>7.294999984429448</v>
      </c>
      <c r="EJ266" s="82">
        <v>7.3210002527947289</v>
      </c>
      <c r="EK266" s="82">
        <v>7.4160021763751027</v>
      </c>
      <c r="EL266" s="82">
        <v>7.5429987808365881</v>
      </c>
      <c r="EM266" s="82">
        <v>7.6080012178580638</v>
      </c>
      <c r="EN266" s="82">
        <v>7.4790016264309713</v>
      </c>
      <c r="EO266" s="82">
        <v>7.4809978178083956</v>
      </c>
      <c r="EP266" s="82">
        <v>7.5519969413114119</v>
      </c>
      <c r="EQ266" s="82">
        <v>7.6930002492151557</v>
      </c>
      <c r="ER266" s="82">
        <v>7.9340021413564017</v>
      </c>
      <c r="ES266" s="82">
        <v>7.8830016147050612</v>
      </c>
      <c r="ET266" s="82">
        <v>7.6089981037742307</v>
      </c>
      <c r="EU266" s="82">
        <v>7.6259994798190727</v>
      </c>
      <c r="EV266" s="82">
        <v>7.6820015124045131</v>
      </c>
      <c r="EW266" s="82">
        <v>7.8149985749576638</v>
      </c>
      <c r="EX266" s="82">
        <v>7.9830039351932935</v>
      </c>
      <c r="EY266" s="82">
        <v>8.0270027202283565</v>
      </c>
      <c r="EZ266" s="82">
        <v>7.778999377737029</v>
      </c>
      <c r="FA266" s="82">
        <v>7.7370010118656563</v>
      </c>
      <c r="FB266" s="82">
        <v>7.7890028874034982</v>
      </c>
      <c r="FC266" s="82">
        <v>7.9260012336255663</v>
      </c>
      <c r="FD266" s="82">
        <v>8.150001614252588</v>
      </c>
      <c r="FE266" s="82">
        <v>8.2250017706288094</v>
      </c>
      <c r="FF266" s="82">
        <v>7.9390000081789465</v>
      </c>
      <c r="FG266" s="82">
        <v>7.9559987664875864</v>
      </c>
      <c r="FH266" s="82">
        <v>8.0149993708024354</v>
      </c>
      <c r="FI266" s="82">
        <v>8.1540003731074524</v>
      </c>
      <c r="FJ266" s="82">
        <v>8.3299978264171575</v>
      </c>
      <c r="FK266" s="82">
        <v>8.3760030306576603</v>
      </c>
      <c r="FL266" s="82">
        <v>8.1160019526399925</v>
      </c>
      <c r="FM266" s="82">
        <v>8.070997835057625</v>
      </c>
      <c r="FN266" s="82">
        <v>8.1270020374023773</v>
      </c>
      <c r="FO266" s="82">
        <v>8.2700016161654197</v>
      </c>
      <c r="FP266" s="82">
        <v>8.4709995991523837</v>
      </c>
      <c r="FQ266" s="82">
        <v>8.5170010803197158</v>
      </c>
      <c r="FR266" s="82">
        <v>8.2200006871493692</v>
      </c>
      <c r="FS266" s="82">
        <v>8.2369969022618061</v>
      </c>
      <c r="FT266" s="82">
        <v>8.2980009084506356</v>
      </c>
      <c r="FU266" s="82">
        <v>8.4429994279941578</v>
      </c>
      <c r="FV266" s="82">
        <v>8.625006173568412</v>
      </c>
      <c r="FW266" s="82">
        <v>8.6730060502952266</v>
      </c>
      <c r="FX266" s="82">
        <v>8.4029991767155199</v>
      </c>
      <c r="FY266" s="82">
        <v>8.3569994413219373</v>
      </c>
      <c r="FZ266" s="82">
        <v>8.4149984397854318</v>
      </c>
      <c r="GA266" s="82">
        <v>8.5640019237621345</v>
      </c>
    </row>
    <row r="267" spans="2:183">
      <c r="B267" s="96" t="s">
        <v>9</v>
      </c>
      <c r="C267" s="166" t="s">
        <v>38</v>
      </c>
      <c r="D267" s="173">
        <v>0</v>
      </c>
      <c r="E267" s="174">
        <v>0</v>
      </c>
      <c r="F267" s="174">
        <v>0</v>
      </c>
      <c r="G267" s="174">
        <v>0</v>
      </c>
      <c r="H267" s="174">
        <v>0</v>
      </c>
      <c r="I267" s="174">
        <v>0</v>
      </c>
      <c r="J267" s="174">
        <v>0</v>
      </c>
      <c r="K267" s="174">
        <v>0</v>
      </c>
      <c r="L267" s="174">
        <v>0</v>
      </c>
      <c r="M267" s="174">
        <v>0</v>
      </c>
      <c r="N267" s="174">
        <v>0</v>
      </c>
      <c r="O267" s="174">
        <v>0</v>
      </c>
      <c r="P267" s="174">
        <v>0</v>
      </c>
      <c r="Q267" s="174">
        <v>0</v>
      </c>
      <c r="R267" s="174">
        <v>0</v>
      </c>
      <c r="S267" s="174">
        <v>0</v>
      </c>
      <c r="T267" s="174">
        <v>0</v>
      </c>
      <c r="U267" s="174">
        <v>0</v>
      </c>
      <c r="V267" s="174">
        <v>0</v>
      </c>
      <c r="W267" s="174">
        <v>0</v>
      </c>
      <c r="X267" s="174">
        <v>0</v>
      </c>
      <c r="Y267" s="174">
        <v>0</v>
      </c>
      <c r="Z267" s="174">
        <v>0</v>
      </c>
      <c r="AA267" s="174">
        <v>0</v>
      </c>
      <c r="AB267" s="174">
        <v>0</v>
      </c>
      <c r="AC267" s="174">
        <v>0</v>
      </c>
      <c r="AD267" s="174">
        <v>0</v>
      </c>
      <c r="AE267" s="174">
        <v>0</v>
      </c>
      <c r="AF267" s="174">
        <v>0</v>
      </c>
      <c r="AG267" s="174">
        <v>0</v>
      </c>
      <c r="AH267" s="174">
        <v>0</v>
      </c>
      <c r="AI267" s="174">
        <v>0</v>
      </c>
      <c r="AJ267" s="174">
        <v>0</v>
      </c>
      <c r="AK267" s="174">
        <v>0</v>
      </c>
      <c r="AL267" s="174">
        <v>0</v>
      </c>
      <c r="AM267" s="174">
        <v>0</v>
      </c>
      <c r="AN267" s="174">
        <v>0</v>
      </c>
      <c r="AO267" s="174">
        <v>0</v>
      </c>
      <c r="AP267" s="174">
        <v>0</v>
      </c>
      <c r="AQ267" s="174">
        <v>0</v>
      </c>
      <c r="AR267" s="174">
        <v>0</v>
      </c>
      <c r="AS267" s="174">
        <v>0</v>
      </c>
      <c r="AT267" s="174">
        <v>0</v>
      </c>
      <c r="AU267" s="174">
        <v>0</v>
      </c>
      <c r="AV267" s="174">
        <v>0</v>
      </c>
      <c r="AW267" s="174">
        <v>0</v>
      </c>
      <c r="AX267" s="174">
        <v>0</v>
      </c>
      <c r="AY267" s="174">
        <v>0</v>
      </c>
      <c r="AZ267" s="174">
        <v>0</v>
      </c>
      <c r="BA267" s="174">
        <v>0</v>
      </c>
      <c r="BB267" s="174">
        <v>0</v>
      </c>
      <c r="BC267" s="174">
        <v>0</v>
      </c>
      <c r="BD267" s="174">
        <v>0</v>
      </c>
      <c r="BE267" s="174">
        <v>0</v>
      </c>
      <c r="BF267" s="174">
        <v>0</v>
      </c>
      <c r="BG267" s="174">
        <v>0</v>
      </c>
      <c r="BH267" s="174">
        <v>0</v>
      </c>
      <c r="BI267" s="174">
        <v>0</v>
      </c>
      <c r="BJ267" s="174">
        <v>0</v>
      </c>
      <c r="BK267" s="174">
        <v>0</v>
      </c>
      <c r="BL267" s="174">
        <v>0</v>
      </c>
      <c r="BM267" s="174">
        <v>0</v>
      </c>
      <c r="BN267" s="174">
        <v>0</v>
      </c>
      <c r="BO267" s="174">
        <v>0</v>
      </c>
      <c r="BP267" s="174">
        <v>0</v>
      </c>
      <c r="BQ267" s="174">
        <v>0</v>
      </c>
      <c r="BR267" s="174">
        <v>0</v>
      </c>
      <c r="BS267" s="174">
        <v>0</v>
      </c>
      <c r="BT267" s="174">
        <v>0</v>
      </c>
      <c r="BU267" s="174">
        <v>0</v>
      </c>
      <c r="BV267" s="174">
        <v>0</v>
      </c>
      <c r="BW267" s="174">
        <v>0</v>
      </c>
      <c r="BX267" s="174">
        <v>0</v>
      </c>
      <c r="BY267" s="174">
        <v>0</v>
      </c>
      <c r="BZ267" s="174">
        <v>0</v>
      </c>
      <c r="CA267" s="174">
        <v>0</v>
      </c>
      <c r="CB267" s="174">
        <v>0</v>
      </c>
      <c r="CC267" s="174">
        <v>0</v>
      </c>
      <c r="CD267" s="174">
        <v>0</v>
      </c>
      <c r="CE267" s="174">
        <v>0</v>
      </c>
      <c r="CF267" s="174">
        <v>0</v>
      </c>
      <c r="CG267" s="174">
        <v>0</v>
      </c>
      <c r="CH267" s="174">
        <v>0</v>
      </c>
      <c r="CI267" s="174">
        <v>0</v>
      </c>
      <c r="CJ267" s="174">
        <v>0</v>
      </c>
      <c r="CK267" s="174">
        <v>0</v>
      </c>
      <c r="CL267" s="174">
        <v>0</v>
      </c>
      <c r="CM267" s="174">
        <v>0</v>
      </c>
      <c r="CN267" s="174">
        <v>0</v>
      </c>
      <c r="CO267" s="174">
        <v>0</v>
      </c>
      <c r="CP267" s="174">
        <v>0</v>
      </c>
      <c r="CQ267" s="174">
        <v>0</v>
      </c>
      <c r="CR267" s="174">
        <v>0</v>
      </c>
      <c r="CS267" s="174">
        <v>0</v>
      </c>
      <c r="CT267" s="174">
        <v>0</v>
      </c>
      <c r="CU267" s="174">
        <v>0</v>
      </c>
      <c r="CV267" s="174">
        <v>0</v>
      </c>
      <c r="CW267" s="174">
        <v>0</v>
      </c>
      <c r="CX267" s="174">
        <v>0</v>
      </c>
      <c r="CY267" s="174">
        <v>0</v>
      </c>
      <c r="CZ267" s="174">
        <v>0</v>
      </c>
      <c r="DA267" s="174">
        <v>0</v>
      </c>
      <c r="DB267" s="174">
        <v>0</v>
      </c>
      <c r="DC267" s="174">
        <v>0</v>
      </c>
      <c r="DD267" s="174">
        <v>0</v>
      </c>
      <c r="DE267" s="174">
        <v>0</v>
      </c>
      <c r="DF267" s="174">
        <v>0</v>
      </c>
      <c r="DG267" s="174">
        <v>0</v>
      </c>
      <c r="DH267" s="174">
        <v>0</v>
      </c>
      <c r="DI267" s="174">
        <v>0</v>
      </c>
      <c r="DJ267" s="174">
        <v>0</v>
      </c>
      <c r="DK267" s="174">
        <v>0</v>
      </c>
      <c r="DL267" s="174">
        <v>0</v>
      </c>
      <c r="DM267" s="174">
        <v>0</v>
      </c>
      <c r="DN267" s="174">
        <v>0</v>
      </c>
      <c r="DO267" s="174">
        <v>0</v>
      </c>
      <c r="DP267" s="174">
        <v>0</v>
      </c>
      <c r="DQ267" s="174">
        <v>0</v>
      </c>
      <c r="DR267" s="174">
        <v>0</v>
      </c>
      <c r="DS267" s="174">
        <v>0</v>
      </c>
      <c r="DT267" s="174">
        <v>0</v>
      </c>
      <c r="DU267" s="174">
        <v>0</v>
      </c>
      <c r="DV267" s="174">
        <v>0</v>
      </c>
      <c r="DW267" s="174">
        <v>0</v>
      </c>
      <c r="DX267" s="174">
        <v>0</v>
      </c>
      <c r="DY267" s="174">
        <v>0</v>
      </c>
      <c r="DZ267" s="174">
        <v>0</v>
      </c>
      <c r="EA267" s="174">
        <v>0</v>
      </c>
      <c r="EB267" s="174">
        <v>0</v>
      </c>
      <c r="EC267" s="174">
        <v>0</v>
      </c>
      <c r="ED267" s="174">
        <v>0</v>
      </c>
      <c r="EE267" s="174">
        <v>0</v>
      </c>
      <c r="EF267" s="174">
        <v>0</v>
      </c>
      <c r="EG267" s="174">
        <v>0</v>
      </c>
      <c r="EH267" s="174">
        <v>0</v>
      </c>
      <c r="EI267" s="174">
        <v>0</v>
      </c>
      <c r="EJ267" s="174">
        <v>0</v>
      </c>
      <c r="EK267" s="174">
        <v>0</v>
      </c>
      <c r="EL267" s="174">
        <v>0</v>
      </c>
      <c r="EM267" s="174">
        <v>0</v>
      </c>
      <c r="EN267" s="174">
        <v>0</v>
      </c>
      <c r="EO267" s="174">
        <v>0</v>
      </c>
      <c r="EP267" s="174">
        <v>0</v>
      </c>
      <c r="EQ267" s="174">
        <v>0</v>
      </c>
      <c r="ER267" s="174">
        <v>0</v>
      </c>
      <c r="ES267" s="174">
        <v>0</v>
      </c>
      <c r="ET267" s="174">
        <v>0</v>
      </c>
      <c r="EU267" s="174">
        <v>0</v>
      </c>
      <c r="EV267" s="174">
        <v>0</v>
      </c>
      <c r="EW267" s="174">
        <v>0</v>
      </c>
      <c r="EX267" s="174">
        <v>0</v>
      </c>
      <c r="EY267" s="174">
        <v>0</v>
      </c>
      <c r="EZ267" s="174">
        <v>0</v>
      </c>
      <c r="FA267" s="174">
        <v>0</v>
      </c>
      <c r="FB267" s="174">
        <v>0</v>
      </c>
      <c r="FC267" s="174">
        <v>0</v>
      </c>
      <c r="FD267" s="174">
        <v>0</v>
      </c>
      <c r="FE267" s="174">
        <v>0</v>
      </c>
      <c r="FF267" s="174">
        <v>0</v>
      </c>
      <c r="FG267" s="174">
        <v>0</v>
      </c>
      <c r="FH267" s="174">
        <v>0</v>
      </c>
      <c r="FI267" s="174">
        <v>0</v>
      </c>
      <c r="FJ267" s="174">
        <v>0</v>
      </c>
      <c r="FK267" s="174">
        <v>0</v>
      </c>
      <c r="FL267" s="174">
        <v>0</v>
      </c>
      <c r="FM267" s="174">
        <v>0</v>
      </c>
      <c r="FN267" s="174">
        <v>0</v>
      </c>
      <c r="FO267" s="174">
        <v>0</v>
      </c>
      <c r="FP267" s="174">
        <v>0</v>
      </c>
      <c r="FQ267" s="174">
        <v>0</v>
      </c>
      <c r="FR267" s="174">
        <v>0</v>
      </c>
      <c r="FS267" s="174">
        <v>0</v>
      </c>
      <c r="FT267" s="174">
        <v>0</v>
      </c>
      <c r="FU267" s="174">
        <v>0</v>
      </c>
      <c r="FV267" s="174">
        <v>0</v>
      </c>
      <c r="FW267" s="174">
        <v>0</v>
      </c>
      <c r="FX267" s="174">
        <v>0</v>
      </c>
      <c r="FY267" s="174">
        <v>0</v>
      </c>
      <c r="FZ267" s="174">
        <v>0</v>
      </c>
      <c r="GA267" s="174">
        <v>0</v>
      </c>
    </row>
    <row r="268" spans="2:183">
      <c r="B268" s="171" t="s">
        <v>9</v>
      </c>
      <c r="C268" s="172" t="s">
        <v>39</v>
      </c>
      <c r="D268" s="81">
        <v>0</v>
      </c>
      <c r="E268" s="82">
        <v>0</v>
      </c>
      <c r="F268" s="82">
        <v>0</v>
      </c>
      <c r="G268" s="82">
        <v>0</v>
      </c>
      <c r="H268" s="82">
        <v>0</v>
      </c>
      <c r="I268" s="82">
        <v>0</v>
      </c>
      <c r="J268" s="82">
        <v>0</v>
      </c>
      <c r="K268" s="82">
        <v>0</v>
      </c>
      <c r="L268" s="82">
        <v>0</v>
      </c>
      <c r="M268" s="82">
        <v>0</v>
      </c>
      <c r="N268" s="82">
        <v>0</v>
      </c>
      <c r="O268" s="82">
        <v>0</v>
      </c>
      <c r="P268" s="82">
        <v>0</v>
      </c>
      <c r="Q268" s="82">
        <v>0</v>
      </c>
      <c r="R268" s="82">
        <v>0</v>
      </c>
      <c r="S268" s="82">
        <v>0</v>
      </c>
      <c r="T268" s="82">
        <v>0</v>
      </c>
      <c r="U268" s="82">
        <v>0</v>
      </c>
      <c r="V268" s="82">
        <v>0</v>
      </c>
      <c r="W268" s="82">
        <v>0</v>
      </c>
      <c r="X268" s="82">
        <v>0</v>
      </c>
      <c r="Y268" s="82">
        <v>0</v>
      </c>
      <c r="Z268" s="82">
        <v>0</v>
      </c>
      <c r="AA268" s="82">
        <v>0</v>
      </c>
      <c r="AB268" s="82">
        <v>0</v>
      </c>
      <c r="AC268" s="82">
        <v>0</v>
      </c>
      <c r="AD268" s="82">
        <v>0</v>
      </c>
      <c r="AE268" s="82">
        <v>0</v>
      </c>
      <c r="AF268" s="82">
        <v>0</v>
      </c>
      <c r="AG268" s="82">
        <v>0</v>
      </c>
      <c r="AH268" s="82">
        <v>0</v>
      </c>
      <c r="AI268" s="82">
        <v>0</v>
      </c>
      <c r="AJ268" s="82">
        <v>0</v>
      </c>
      <c r="AK268" s="82">
        <v>0</v>
      </c>
      <c r="AL268" s="82">
        <v>0</v>
      </c>
      <c r="AM268" s="82">
        <v>0</v>
      </c>
      <c r="AN268" s="82">
        <v>0</v>
      </c>
      <c r="AO268" s="82">
        <v>0</v>
      </c>
      <c r="AP268" s="82">
        <v>0</v>
      </c>
      <c r="AQ268" s="82">
        <v>0</v>
      </c>
      <c r="AR268" s="82">
        <v>0</v>
      </c>
      <c r="AS268" s="82">
        <v>0</v>
      </c>
      <c r="AT268" s="82">
        <v>0</v>
      </c>
      <c r="AU268" s="82">
        <v>0</v>
      </c>
      <c r="AV268" s="82">
        <v>0</v>
      </c>
      <c r="AW268" s="82">
        <v>0</v>
      </c>
      <c r="AX268" s="82">
        <v>0</v>
      </c>
      <c r="AY268" s="82">
        <v>0</v>
      </c>
      <c r="AZ268" s="82">
        <v>0</v>
      </c>
      <c r="BA268" s="82">
        <v>0</v>
      </c>
      <c r="BB268" s="82">
        <v>0</v>
      </c>
      <c r="BC268" s="82">
        <v>0</v>
      </c>
      <c r="BD268" s="82">
        <v>0</v>
      </c>
      <c r="BE268" s="82">
        <v>0</v>
      </c>
      <c r="BF268" s="82">
        <v>0</v>
      </c>
      <c r="BG268" s="82">
        <v>0</v>
      </c>
      <c r="BH268" s="82">
        <v>0</v>
      </c>
      <c r="BI268" s="82">
        <v>0</v>
      </c>
      <c r="BJ268" s="82">
        <v>0</v>
      </c>
      <c r="BK268" s="82">
        <v>0</v>
      </c>
      <c r="BL268" s="82">
        <v>0</v>
      </c>
      <c r="BM268" s="82">
        <v>0</v>
      </c>
      <c r="BN268" s="82">
        <v>0</v>
      </c>
      <c r="BO268" s="82">
        <v>0</v>
      </c>
      <c r="BP268" s="82">
        <v>0</v>
      </c>
      <c r="BQ268" s="82">
        <v>0</v>
      </c>
      <c r="BR268" s="82">
        <v>0</v>
      </c>
      <c r="BS268" s="82">
        <v>0</v>
      </c>
      <c r="BT268" s="82">
        <v>0</v>
      </c>
      <c r="BU268" s="82">
        <v>0</v>
      </c>
      <c r="BV268" s="82">
        <v>0</v>
      </c>
      <c r="BW268" s="82">
        <v>0</v>
      </c>
      <c r="BX268" s="82">
        <v>0</v>
      </c>
      <c r="BY268" s="82">
        <v>0</v>
      </c>
      <c r="BZ268" s="82">
        <v>0</v>
      </c>
      <c r="CA268" s="82">
        <v>0</v>
      </c>
      <c r="CB268" s="82">
        <v>0</v>
      </c>
      <c r="CC268" s="82">
        <v>0</v>
      </c>
      <c r="CD268" s="82">
        <v>0</v>
      </c>
      <c r="CE268" s="82">
        <v>0</v>
      </c>
      <c r="CF268" s="82">
        <v>0</v>
      </c>
      <c r="CG268" s="82">
        <v>0</v>
      </c>
      <c r="CH268" s="82">
        <v>0</v>
      </c>
      <c r="CI268" s="82">
        <v>0</v>
      </c>
      <c r="CJ268" s="82">
        <v>0</v>
      </c>
      <c r="CK268" s="82">
        <v>0</v>
      </c>
      <c r="CL268" s="82">
        <v>0</v>
      </c>
      <c r="CM268" s="82">
        <v>0</v>
      </c>
      <c r="CN268" s="82">
        <v>0</v>
      </c>
      <c r="CO268" s="82">
        <v>0</v>
      </c>
      <c r="CP268" s="82">
        <v>0</v>
      </c>
      <c r="CQ268" s="82">
        <v>0</v>
      </c>
      <c r="CR268" s="82">
        <v>0</v>
      </c>
      <c r="CS268" s="82">
        <v>0</v>
      </c>
      <c r="CT268" s="82">
        <v>0</v>
      </c>
      <c r="CU268" s="82">
        <v>0</v>
      </c>
      <c r="CV268" s="82">
        <v>0</v>
      </c>
      <c r="CW268" s="82">
        <v>0</v>
      </c>
      <c r="CX268" s="82">
        <v>0</v>
      </c>
      <c r="CY268" s="82">
        <v>0</v>
      </c>
      <c r="CZ268" s="82">
        <v>0</v>
      </c>
      <c r="DA268" s="82">
        <v>0</v>
      </c>
      <c r="DB268" s="82">
        <v>0</v>
      </c>
      <c r="DC268" s="82">
        <v>0</v>
      </c>
      <c r="DD268" s="82">
        <v>0</v>
      </c>
      <c r="DE268" s="82">
        <v>0</v>
      </c>
      <c r="DF268" s="82">
        <v>0</v>
      </c>
      <c r="DG268" s="82">
        <v>0</v>
      </c>
      <c r="DH268" s="82">
        <v>0</v>
      </c>
      <c r="DI268" s="82">
        <v>0</v>
      </c>
      <c r="DJ268" s="82">
        <v>0</v>
      </c>
      <c r="DK268" s="82">
        <v>0</v>
      </c>
      <c r="DL268" s="82">
        <v>0</v>
      </c>
      <c r="DM268" s="82">
        <v>0</v>
      </c>
      <c r="DN268" s="82">
        <v>0</v>
      </c>
      <c r="DO268" s="82">
        <v>0</v>
      </c>
      <c r="DP268" s="82">
        <v>0</v>
      </c>
      <c r="DQ268" s="82">
        <v>0</v>
      </c>
      <c r="DR268" s="82">
        <v>0</v>
      </c>
      <c r="DS268" s="82">
        <v>0</v>
      </c>
      <c r="DT268" s="82">
        <v>0</v>
      </c>
      <c r="DU268" s="82">
        <v>0</v>
      </c>
      <c r="DV268" s="82">
        <v>0</v>
      </c>
      <c r="DW268" s="82">
        <v>0</v>
      </c>
      <c r="DX268" s="82">
        <v>0</v>
      </c>
      <c r="DY268" s="82">
        <v>0</v>
      </c>
      <c r="DZ268" s="82">
        <v>0</v>
      </c>
      <c r="EA268" s="82">
        <v>0</v>
      </c>
      <c r="EB268" s="82">
        <v>0</v>
      </c>
      <c r="EC268" s="82">
        <v>0</v>
      </c>
      <c r="ED268" s="82">
        <v>0</v>
      </c>
      <c r="EE268" s="82">
        <v>0</v>
      </c>
      <c r="EF268" s="82">
        <v>0</v>
      </c>
      <c r="EG268" s="82">
        <v>0</v>
      </c>
      <c r="EH268" s="82">
        <v>0</v>
      </c>
      <c r="EI268" s="82">
        <v>0</v>
      </c>
      <c r="EJ268" s="82">
        <v>0</v>
      </c>
      <c r="EK268" s="82">
        <v>0</v>
      </c>
      <c r="EL268" s="82">
        <v>0</v>
      </c>
      <c r="EM268" s="82">
        <v>0</v>
      </c>
      <c r="EN268" s="82">
        <v>0</v>
      </c>
      <c r="EO268" s="82">
        <v>0</v>
      </c>
      <c r="EP268" s="82">
        <v>0</v>
      </c>
      <c r="EQ268" s="82">
        <v>0</v>
      </c>
      <c r="ER268" s="82">
        <v>0</v>
      </c>
      <c r="ES268" s="82">
        <v>0</v>
      </c>
      <c r="ET268" s="82">
        <v>0</v>
      </c>
      <c r="EU268" s="82">
        <v>0</v>
      </c>
      <c r="EV268" s="82">
        <v>0</v>
      </c>
      <c r="EW268" s="82">
        <v>0</v>
      </c>
      <c r="EX268" s="82">
        <v>0</v>
      </c>
      <c r="EY268" s="82">
        <v>0</v>
      </c>
      <c r="EZ268" s="82">
        <v>0</v>
      </c>
      <c r="FA268" s="82">
        <v>0</v>
      </c>
      <c r="FB268" s="82">
        <v>0</v>
      </c>
      <c r="FC268" s="82">
        <v>0</v>
      </c>
      <c r="FD268" s="82">
        <v>0</v>
      </c>
      <c r="FE268" s="82">
        <v>0</v>
      </c>
      <c r="FF268" s="82">
        <v>0</v>
      </c>
      <c r="FG268" s="82">
        <v>0</v>
      </c>
      <c r="FH268" s="82">
        <v>0</v>
      </c>
      <c r="FI268" s="82">
        <v>0</v>
      </c>
      <c r="FJ268" s="82">
        <v>0</v>
      </c>
      <c r="FK268" s="82">
        <v>0</v>
      </c>
      <c r="FL268" s="82">
        <v>0</v>
      </c>
      <c r="FM268" s="82">
        <v>0</v>
      </c>
      <c r="FN268" s="82">
        <v>0</v>
      </c>
      <c r="FO268" s="82">
        <v>0</v>
      </c>
      <c r="FP268" s="82">
        <v>0</v>
      </c>
      <c r="FQ268" s="82">
        <v>0</v>
      </c>
      <c r="FR268" s="82">
        <v>0</v>
      </c>
      <c r="FS268" s="82">
        <v>0</v>
      </c>
      <c r="FT268" s="82">
        <v>0</v>
      </c>
      <c r="FU268" s="82">
        <v>0</v>
      </c>
      <c r="FV268" s="82">
        <v>0</v>
      </c>
      <c r="FW268" s="82">
        <v>0</v>
      </c>
      <c r="FX268" s="82">
        <v>0</v>
      </c>
      <c r="FY268" s="82">
        <v>0</v>
      </c>
      <c r="FZ268" s="82">
        <v>0</v>
      </c>
      <c r="GA268" s="82">
        <v>0</v>
      </c>
    </row>
    <row r="269" spans="2:183">
      <c r="B269" s="96" t="s">
        <v>9</v>
      </c>
      <c r="C269" s="166" t="s">
        <v>40</v>
      </c>
      <c r="D269" s="175">
        <v>0</v>
      </c>
      <c r="E269" s="176">
        <v>0</v>
      </c>
      <c r="F269" s="176">
        <v>0</v>
      </c>
      <c r="G269" s="176">
        <v>0</v>
      </c>
      <c r="H269" s="176">
        <v>0</v>
      </c>
      <c r="I269" s="176">
        <v>0</v>
      </c>
      <c r="J269" s="176">
        <v>18.54</v>
      </c>
      <c r="K269" s="176">
        <v>0</v>
      </c>
      <c r="L269" s="176">
        <v>0</v>
      </c>
      <c r="M269" s="176">
        <v>0</v>
      </c>
      <c r="N269" s="176">
        <v>0</v>
      </c>
      <c r="O269" s="176">
        <v>0</v>
      </c>
      <c r="P269" s="176">
        <v>0</v>
      </c>
      <c r="Q269" s="176">
        <v>0</v>
      </c>
      <c r="R269" s="176">
        <v>0</v>
      </c>
      <c r="S269" s="176">
        <v>0</v>
      </c>
      <c r="T269" s="176">
        <v>0</v>
      </c>
      <c r="U269" s="176">
        <v>0</v>
      </c>
      <c r="V269" s="176">
        <v>0</v>
      </c>
      <c r="W269" s="176">
        <v>0</v>
      </c>
      <c r="X269" s="176">
        <v>0</v>
      </c>
      <c r="Y269" s="176">
        <v>0</v>
      </c>
      <c r="Z269" s="176">
        <v>0</v>
      </c>
      <c r="AA269" s="176">
        <v>0</v>
      </c>
      <c r="AB269" s="176">
        <v>0</v>
      </c>
      <c r="AC269" s="176">
        <v>0</v>
      </c>
      <c r="AD269" s="176">
        <v>0</v>
      </c>
      <c r="AE269" s="176">
        <v>0</v>
      </c>
      <c r="AF269" s="176">
        <v>0</v>
      </c>
      <c r="AG269" s="176">
        <v>0</v>
      </c>
      <c r="AH269" s="176">
        <v>0</v>
      </c>
      <c r="AI269" s="176">
        <v>0</v>
      </c>
      <c r="AJ269" s="176">
        <v>0</v>
      </c>
      <c r="AK269" s="176">
        <v>0</v>
      </c>
      <c r="AL269" s="176">
        <v>0</v>
      </c>
      <c r="AM269" s="176">
        <v>0</v>
      </c>
      <c r="AN269" s="176">
        <v>0</v>
      </c>
      <c r="AO269" s="176">
        <v>0</v>
      </c>
      <c r="AP269" s="176">
        <v>0</v>
      </c>
      <c r="AQ269" s="176">
        <v>0</v>
      </c>
      <c r="AR269" s="176">
        <v>0</v>
      </c>
      <c r="AS269" s="176">
        <v>0</v>
      </c>
      <c r="AT269" s="176">
        <v>0</v>
      </c>
      <c r="AU269" s="176">
        <v>0</v>
      </c>
      <c r="AV269" s="176">
        <v>0</v>
      </c>
      <c r="AW269" s="176">
        <v>0</v>
      </c>
      <c r="AX269" s="176">
        <v>0</v>
      </c>
      <c r="AY269" s="176">
        <v>0</v>
      </c>
      <c r="AZ269" s="176">
        <v>0</v>
      </c>
      <c r="BA269" s="176">
        <v>0</v>
      </c>
      <c r="BB269" s="176">
        <v>0</v>
      </c>
      <c r="BC269" s="176">
        <v>0</v>
      </c>
      <c r="BD269" s="176">
        <v>0</v>
      </c>
      <c r="BE269" s="176">
        <v>0</v>
      </c>
      <c r="BF269" s="176">
        <v>0</v>
      </c>
      <c r="BG269" s="176">
        <v>0</v>
      </c>
      <c r="BH269" s="176">
        <v>0</v>
      </c>
      <c r="BI269" s="176">
        <v>0</v>
      </c>
      <c r="BJ269" s="176">
        <v>0</v>
      </c>
      <c r="BK269" s="176">
        <v>0</v>
      </c>
      <c r="BL269" s="176">
        <v>0</v>
      </c>
      <c r="BM269" s="176">
        <v>0</v>
      </c>
      <c r="BN269" s="176">
        <v>0</v>
      </c>
      <c r="BO269" s="176">
        <v>0</v>
      </c>
      <c r="BP269" s="176">
        <v>0</v>
      </c>
      <c r="BQ269" s="176">
        <v>0</v>
      </c>
      <c r="BR269" s="176">
        <v>0</v>
      </c>
      <c r="BS269" s="176">
        <v>0</v>
      </c>
      <c r="BT269" s="176">
        <v>0</v>
      </c>
      <c r="BU269" s="176">
        <v>0</v>
      </c>
      <c r="BV269" s="176">
        <v>0</v>
      </c>
      <c r="BW269" s="176">
        <v>0</v>
      </c>
      <c r="BX269" s="176">
        <v>0</v>
      </c>
      <c r="BY269" s="176">
        <v>0</v>
      </c>
      <c r="BZ269" s="176">
        <v>0</v>
      </c>
      <c r="CA269" s="176">
        <v>0</v>
      </c>
      <c r="CB269" s="176">
        <v>0</v>
      </c>
      <c r="CC269" s="176">
        <v>0</v>
      </c>
      <c r="CD269" s="176">
        <v>28.63</v>
      </c>
      <c r="CE269" s="176">
        <v>27.26</v>
      </c>
      <c r="CF269" s="176">
        <v>0</v>
      </c>
      <c r="CG269" s="176">
        <v>0</v>
      </c>
      <c r="CH269" s="176">
        <v>0</v>
      </c>
      <c r="CI269" s="176">
        <v>0</v>
      </c>
      <c r="CJ269" s="176">
        <v>19.98</v>
      </c>
      <c r="CK269" s="176">
        <v>0</v>
      </c>
      <c r="CL269" s="176">
        <v>0</v>
      </c>
      <c r="CM269" s="176">
        <v>0</v>
      </c>
      <c r="CN269" s="176">
        <v>0</v>
      </c>
      <c r="CO269" s="176">
        <v>18.170000000000002</v>
      </c>
      <c r="CP269" s="176">
        <v>29.44</v>
      </c>
      <c r="CQ269" s="176">
        <v>28.72</v>
      </c>
      <c r="CR269" s="176">
        <v>18.54</v>
      </c>
      <c r="CS269" s="176">
        <v>19.260000000000002</v>
      </c>
      <c r="CT269" s="176">
        <v>17.350000000000001</v>
      </c>
      <c r="CU269" s="176">
        <v>20.350000000000001</v>
      </c>
      <c r="CV269" s="176">
        <v>36.35</v>
      </c>
      <c r="CW269" s="176">
        <v>35.44</v>
      </c>
      <c r="CX269" s="176">
        <v>43.17</v>
      </c>
      <c r="CY269" s="176">
        <v>27.44</v>
      </c>
      <c r="CZ269" s="176">
        <v>16.350000000000001</v>
      </c>
      <c r="DA269" s="176">
        <v>20.440000000000001</v>
      </c>
      <c r="DB269" s="176">
        <v>20.260000000000002</v>
      </c>
      <c r="DC269" s="176">
        <v>22.44</v>
      </c>
      <c r="DD269" s="176">
        <v>19.440000000000001</v>
      </c>
      <c r="DE269" s="176">
        <v>16.350000000000001</v>
      </c>
      <c r="DF269" s="176">
        <v>17.440000000000001</v>
      </c>
      <c r="DG269" s="176">
        <v>19.440000000000001</v>
      </c>
      <c r="DH269" s="176">
        <v>37.35</v>
      </c>
      <c r="DI269" s="176">
        <v>35.17</v>
      </c>
      <c r="DJ269" s="176">
        <v>39.44</v>
      </c>
      <c r="DK269" s="176">
        <v>13.44</v>
      </c>
      <c r="DL269" s="176">
        <v>7.44</v>
      </c>
      <c r="DM269" s="176">
        <v>19.98</v>
      </c>
      <c r="DN269" s="176">
        <v>20.350000000000001</v>
      </c>
      <c r="DO269" s="176">
        <v>21.17</v>
      </c>
      <c r="DP269" s="176">
        <v>19.440000000000001</v>
      </c>
      <c r="DQ269" s="176">
        <v>18.63</v>
      </c>
      <c r="DR269" s="176">
        <v>19.350000000000001</v>
      </c>
      <c r="DS269" s="176">
        <v>18.260000000000002</v>
      </c>
      <c r="DT269" s="176">
        <v>39.44</v>
      </c>
      <c r="DU269" s="176">
        <v>35.26</v>
      </c>
      <c r="DV269" s="176">
        <v>17.350000000000001</v>
      </c>
      <c r="DW269" s="176">
        <v>12.26</v>
      </c>
      <c r="DX269" s="176">
        <v>7.54</v>
      </c>
      <c r="DY269" s="176">
        <v>20.350000000000001</v>
      </c>
      <c r="DZ269" s="176">
        <v>20.440000000000001</v>
      </c>
      <c r="EA269" s="176">
        <v>22.07</v>
      </c>
      <c r="EB269" s="176">
        <v>17.350000000000001</v>
      </c>
      <c r="EC269" s="176">
        <v>6.63</v>
      </c>
      <c r="ED269" s="176">
        <v>8.5399999999999991</v>
      </c>
      <c r="EE269" s="176">
        <v>14.17</v>
      </c>
      <c r="EF269" s="176">
        <v>20.350000000000001</v>
      </c>
      <c r="EG269" s="176">
        <v>38.44</v>
      </c>
      <c r="EH269" s="176">
        <v>17.260000000000002</v>
      </c>
      <c r="EI269" s="176">
        <v>15.44</v>
      </c>
      <c r="EJ269" s="176">
        <v>8.35</v>
      </c>
      <c r="EK269" s="176">
        <v>19.350000000000001</v>
      </c>
      <c r="EL269" s="176">
        <v>21.17</v>
      </c>
      <c r="EM269" s="176">
        <v>19.440000000000001</v>
      </c>
      <c r="EN269" s="176">
        <v>18.54</v>
      </c>
      <c r="EO269" s="176">
        <v>8.35</v>
      </c>
      <c r="EP269" s="176">
        <v>6.44</v>
      </c>
      <c r="EQ269" s="176">
        <v>18.170000000000002</v>
      </c>
      <c r="ER269" s="176">
        <v>19.350000000000001</v>
      </c>
      <c r="ES269" s="176">
        <v>33.35</v>
      </c>
      <c r="ET269" s="176">
        <v>15.63</v>
      </c>
      <c r="EU269" s="176">
        <v>16.07</v>
      </c>
      <c r="EV269" s="176">
        <v>8.6300000000000008</v>
      </c>
      <c r="EW269" s="176">
        <v>19.350000000000001</v>
      </c>
      <c r="EX269" s="176">
        <v>22.26</v>
      </c>
      <c r="EY269" s="176">
        <v>18.54</v>
      </c>
      <c r="EZ269" s="176">
        <v>20.350000000000001</v>
      </c>
      <c r="FA269" s="176">
        <v>6.54</v>
      </c>
      <c r="FB269" s="176">
        <v>6.54</v>
      </c>
      <c r="FC269" s="176">
        <v>18.350000000000001</v>
      </c>
      <c r="FD269" s="176">
        <v>28.44</v>
      </c>
      <c r="FE269" s="176">
        <v>36.26</v>
      </c>
      <c r="FF269" s="176">
        <v>17.260000000000002</v>
      </c>
      <c r="FG269" s="176">
        <v>14.44</v>
      </c>
      <c r="FH269" s="176">
        <v>8.5399999999999991</v>
      </c>
      <c r="FI269" s="176">
        <v>21.26</v>
      </c>
      <c r="FJ269" s="176">
        <v>22.07</v>
      </c>
      <c r="FK269" s="176">
        <v>20.170000000000002</v>
      </c>
      <c r="FL269" s="176">
        <v>19.260000000000002</v>
      </c>
      <c r="FM269" s="176">
        <v>7.54</v>
      </c>
      <c r="FN269" s="176">
        <v>7.72</v>
      </c>
      <c r="FO269" s="176">
        <v>18.170000000000002</v>
      </c>
      <c r="FP269" s="176">
        <v>27.35</v>
      </c>
      <c r="FQ269" s="176">
        <v>33.35</v>
      </c>
      <c r="FR269" s="176">
        <v>16.260000000000002</v>
      </c>
      <c r="FS269" s="176">
        <v>13.17</v>
      </c>
      <c r="FT269" s="176">
        <v>7.54</v>
      </c>
      <c r="FU269" s="176">
        <v>20.260000000000002</v>
      </c>
      <c r="FV269" s="176">
        <v>20.54</v>
      </c>
      <c r="FW269" s="176">
        <v>22.17</v>
      </c>
      <c r="FX269" s="176">
        <v>18.54</v>
      </c>
      <c r="FY269" s="176">
        <v>7.54</v>
      </c>
      <c r="FZ269" s="176">
        <v>8.5399999999999991</v>
      </c>
      <c r="GA269" s="176">
        <v>19.350000000000001</v>
      </c>
    </row>
    <row r="270" spans="2:183">
      <c r="B270" s="96" t="s">
        <v>9</v>
      </c>
      <c r="C270" s="166" t="s">
        <v>41</v>
      </c>
      <c r="D270" s="175">
        <v>0</v>
      </c>
      <c r="E270" s="176">
        <v>0</v>
      </c>
      <c r="F270" s="176">
        <v>0</v>
      </c>
      <c r="G270" s="176">
        <v>0</v>
      </c>
      <c r="H270" s="176">
        <v>0</v>
      </c>
      <c r="I270" s="176">
        <v>0</v>
      </c>
      <c r="J270" s="176">
        <v>133</v>
      </c>
      <c r="K270" s="176">
        <v>0</v>
      </c>
      <c r="L270" s="176">
        <v>0</v>
      </c>
      <c r="M270" s="176">
        <v>0</v>
      </c>
      <c r="N270" s="176">
        <v>0</v>
      </c>
      <c r="O270" s="176">
        <v>0</v>
      </c>
      <c r="P270" s="176">
        <v>0</v>
      </c>
      <c r="Q270" s="176">
        <v>0</v>
      </c>
      <c r="R270" s="176">
        <v>0</v>
      </c>
      <c r="S270" s="176">
        <v>0</v>
      </c>
      <c r="T270" s="176">
        <v>0</v>
      </c>
      <c r="U270" s="176">
        <v>0</v>
      </c>
      <c r="V270" s="176">
        <v>0</v>
      </c>
      <c r="W270" s="176">
        <v>0</v>
      </c>
      <c r="X270" s="176">
        <v>0</v>
      </c>
      <c r="Y270" s="176">
        <v>0</v>
      </c>
      <c r="Z270" s="176">
        <v>0</v>
      </c>
      <c r="AA270" s="176">
        <v>0</v>
      </c>
      <c r="AB270" s="176">
        <v>0</v>
      </c>
      <c r="AC270" s="176">
        <v>0</v>
      </c>
      <c r="AD270" s="176">
        <v>0</v>
      </c>
      <c r="AE270" s="176">
        <v>0</v>
      </c>
      <c r="AF270" s="176">
        <v>0</v>
      </c>
      <c r="AG270" s="176">
        <v>0</v>
      </c>
      <c r="AH270" s="176">
        <v>0</v>
      </c>
      <c r="AI270" s="176">
        <v>0</v>
      </c>
      <c r="AJ270" s="176">
        <v>0</v>
      </c>
      <c r="AK270" s="176">
        <v>0</v>
      </c>
      <c r="AL270" s="176">
        <v>0</v>
      </c>
      <c r="AM270" s="176">
        <v>0</v>
      </c>
      <c r="AN270" s="176">
        <v>0</v>
      </c>
      <c r="AO270" s="176">
        <v>0</v>
      </c>
      <c r="AP270" s="176">
        <v>0</v>
      </c>
      <c r="AQ270" s="176">
        <v>0</v>
      </c>
      <c r="AR270" s="176">
        <v>0</v>
      </c>
      <c r="AS270" s="176">
        <v>0</v>
      </c>
      <c r="AT270" s="176">
        <v>0</v>
      </c>
      <c r="AU270" s="176">
        <v>0</v>
      </c>
      <c r="AV270" s="176">
        <v>0</v>
      </c>
      <c r="AW270" s="176">
        <v>0</v>
      </c>
      <c r="AX270" s="176">
        <v>0</v>
      </c>
      <c r="AY270" s="176">
        <v>0</v>
      </c>
      <c r="AZ270" s="176">
        <v>0</v>
      </c>
      <c r="BA270" s="176">
        <v>0</v>
      </c>
      <c r="BB270" s="176">
        <v>0</v>
      </c>
      <c r="BC270" s="176">
        <v>0</v>
      </c>
      <c r="BD270" s="176">
        <v>0</v>
      </c>
      <c r="BE270" s="176">
        <v>0</v>
      </c>
      <c r="BF270" s="176">
        <v>0</v>
      </c>
      <c r="BG270" s="176">
        <v>0</v>
      </c>
      <c r="BH270" s="176">
        <v>0</v>
      </c>
      <c r="BI270" s="176">
        <v>0</v>
      </c>
      <c r="BJ270" s="176">
        <v>0</v>
      </c>
      <c r="BK270" s="176">
        <v>0</v>
      </c>
      <c r="BL270" s="176">
        <v>0</v>
      </c>
      <c r="BM270" s="176">
        <v>0</v>
      </c>
      <c r="BN270" s="176">
        <v>0</v>
      </c>
      <c r="BO270" s="176">
        <v>0</v>
      </c>
      <c r="BP270" s="176">
        <v>0</v>
      </c>
      <c r="BQ270" s="176">
        <v>0</v>
      </c>
      <c r="BR270" s="176">
        <v>0</v>
      </c>
      <c r="BS270" s="176">
        <v>0</v>
      </c>
      <c r="BT270" s="176">
        <v>0</v>
      </c>
      <c r="BU270" s="176">
        <v>0</v>
      </c>
      <c r="BV270" s="176">
        <v>0</v>
      </c>
      <c r="BW270" s="176">
        <v>0</v>
      </c>
      <c r="BX270" s="176">
        <v>0</v>
      </c>
      <c r="BY270" s="176">
        <v>0</v>
      </c>
      <c r="BZ270" s="176">
        <v>0</v>
      </c>
      <c r="CA270" s="176">
        <v>0</v>
      </c>
      <c r="CB270" s="176">
        <v>0</v>
      </c>
      <c r="CC270" s="176">
        <v>0</v>
      </c>
      <c r="CD270" s="176">
        <v>155</v>
      </c>
      <c r="CE270" s="176">
        <v>150</v>
      </c>
      <c r="CF270" s="176">
        <v>0</v>
      </c>
      <c r="CG270" s="176">
        <v>0</v>
      </c>
      <c r="CH270" s="176">
        <v>0</v>
      </c>
      <c r="CI270" s="176">
        <v>0</v>
      </c>
      <c r="CJ270" s="176">
        <v>42</v>
      </c>
      <c r="CK270" s="176">
        <v>0</v>
      </c>
      <c r="CL270" s="176">
        <v>0</v>
      </c>
      <c r="CM270" s="176">
        <v>0</v>
      </c>
      <c r="CN270" s="176">
        <v>0</v>
      </c>
      <c r="CO270" s="176">
        <v>151</v>
      </c>
      <c r="CP270" s="176">
        <v>269</v>
      </c>
      <c r="CQ270" s="176">
        <v>265</v>
      </c>
      <c r="CR270" s="176">
        <v>166</v>
      </c>
      <c r="CS270" s="176">
        <v>40</v>
      </c>
      <c r="CT270" s="176">
        <v>53</v>
      </c>
      <c r="CU270" s="176">
        <v>83</v>
      </c>
      <c r="CV270" s="176">
        <v>173</v>
      </c>
      <c r="CW270" s="176">
        <v>179</v>
      </c>
      <c r="CX270" s="176">
        <v>171</v>
      </c>
      <c r="CY270" s="176">
        <v>151</v>
      </c>
      <c r="CZ270" s="176">
        <v>178</v>
      </c>
      <c r="DA270" s="176">
        <v>212</v>
      </c>
      <c r="DB270" s="176">
        <v>250</v>
      </c>
      <c r="DC270" s="176">
        <v>255</v>
      </c>
      <c r="DD270" s="176">
        <v>186</v>
      </c>
      <c r="DE270" s="176">
        <v>117</v>
      </c>
      <c r="DF270" s="176">
        <v>61</v>
      </c>
      <c r="DG270" s="176">
        <v>90</v>
      </c>
      <c r="DH270" s="176">
        <v>168</v>
      </c>
      <c r="DI270" s="176">
        <v>150</v>
      </c>
      <c r="DJ270" s="176">
        <v>154</v>
      </c>
      <c r="DK270" s="176">
        <v>56</v>
      </c>
      <c r="DL270" s="176">
        <v>91</v>
      </c>
      <c r="DM270" s="176">
        <v>218</v>
      </c>
      <c r="DN270" s="176">
        <v>219</v>
      </c>
      <c r="DO270" s="176">
        <v>259</v>
      </c>
      <c r="DP270" s="176">
        <v>183</v>
      </c>
      <c r="DQ270" s="176">
        <v>118</v>
      </c>
      <c r="DR270" s="176">
        <v>67</v>
      </c>
      <c r="DS270" s="176">
        <v>85</v>
      </c>
      <c r="DT270" s="176">
        <v>158</v>
      </c>
      <c r="DU270" s="176">
        <v>138</v>
      </c>
      <c r="DV270" s="176">
        <v>70</v>
      </c>
      <c r="DW270" s="176">
        <v>43</v>
      </c>
      <c r="DX270" s="176">
        <v>104</v>
      </c>
      <c r="DY270" s="176">
        <v>221</v>
      </c>
      <c r="DZ270" s="176">
        <v>222</v>
      </c>
      <c r="EA270" s="176">
        <v>242</v>
      </c>
      <c r="EB270" s="176">
        <v>117</v>
      </c>
      <c r="EC270" s="176">
        <v>28</v>
      </c>
      <c r="ED270" s="176">
        <v>36</v>
      </c>
      <c r="EE270" s="176">
        <v>53</v>
      </c>
      <c r="EF270" s="176">
        <v>76</v>
      </c>
      <c r="EG270" s="176">
        <v>134</v>
      </c>
      <c r="EH270" s="176">
        <v>54</v>
      </c>
      <c r="EI270" s="176">
        <v>48</v>
      </c>
      <c r="EJ270" s="176">
        <v>98</v>
      </c>
      <c r="EK270" s="176">
        <v>161</v>
      </c>
      <c r="EL270" s="176">
        <v>221</v>
      </c>
      <c r="EM270" s="176">
        <v>220</v>
      </c>
      <c r="EN270" s="176">
        <v>128</v>
      </c>
      <c r="EO270" s="176">
        <v>27</v>
      </c>
      <c r="EP270" s="176">
        <v>28</v>
      </c>
      <c r="EQ270" s="176">
        <v>64</v>
      </c>
      <c r="ER270" s="176">
        <v>72</v>
      </c>
      <c r="ES270" s="176">
        <v>116</v>
      </c>
      <c r="ET270" s="176">
        <v>63</v>
      </c>
      <c r="EU270" s="176">
        <v>50</v>
      </c>
      <c r="EV270" s="176">
        <v>108</v>
      </c>
      <c r="EW270" s="176">
        <v>165</v>
      </c>
      <c r="EX270" s="176">
        <v>209</v>
      </c>
      <c r="EY270" s="176">
        <v>207</v>
      </c>
      <c r="EZ270" s="176">
        <v>152</v>
      </c>
      <c r="FA270" s="176">
        <v>28</v>
      </c>
      <c r="FB270" s="176">
        <v>28</v>
      </c>
      <c r="FC270" s="176">
        <v>64</v>
      </c>
      <c r="FD270" s="176">
        <v>113</v>
      </c>
      <c r="FE270" s="176">
        <v>128</v>
      </c>
      <c r="FF270" s="176">
        <v>53</v>
      </c>
      <c r="FG270" s="176">
        <v>46</v>
      </c>
      <c r="FH270" s="176">
        <v>108</v>
      </c>
      <c r="FI270" s="176">
        <v>186</v>
      </c>
      <c r="FJ270" s="176">
        <v>200</v>
      </c>
      <c r="FK270" s="176">
        <v>214</v>
      </c>
      <c r="FL270" s="176">
        <v>146</v>
      </c>
      <c r="FM270" s="176">
        <v>24</v>
      </c>
      <c r="FN270" s="176">
        <v>30</v>
      </c>
      <c r="FO270" s="176">
        <v>65</v>
      </c>
      <c r="FP270" s="176">
        <v>107</v>
      </c>
      <c r="FQ270" s="176">
        <v>120</v>
      </c>
      <c r="FR270" s="176">
        <v>67</v>
      </c>
      <c r="FS270" s="176">
        <v>42</v>
      </c>
      <c r="FT270" s="176">
        <v>69</v>
      </c>
      <c r="FU270" s="176">
        <v>192</v>
      </c>
      <c r="FV270" s="176">
        <v>185</v>
      </c>
      <c r="FW270" s="176">
        <v>233</v>
      </c>
      <c r="FX270" s="176">
        <v>116</v>
      </c>
      <c r="FY270" s="176">
        <v>32</v>
      </c>
      <c r="FZ270" s="176">
        <v>36</v>
      </c>
      <c r="GA270" s="176">
        <v>66</v>
      </c>
    </row>
    <row r="271" spans="2:183">
      <c r="B271" s="96" t="s">
        <v>9</v>
      </c>
      <c r="C271" s="166" t="s">
        <v>272</v>
      </c>
      <c r="D271" s="88">
        <v>0</v>
      </c>
      <c r="E271" s="89">
        <v>0</v>
      </c>
      <c r="F271" s="89">
        <v>0</v>
      </c>
      <c r="G271" s="89">
        <v>0</v>
      </c>
      <c r="H271" s="89">
        <v>0</v>
      </c>
      <c r="I271" s="89">
        <v>0</v>
      </c>
      <c r="J271" s="89">
        <v>828.79</v>
      </c>
      <c r="K271" s="89">
        <v>0</v>
      </c>
      <c r="L271" s="89">
        <v>0</v>
      </c>
      <c r="M271" s="89">
        <v>0</v>
      </c>
      <c r="N271" s="89">
        <v>0</v>
      </c>
      <c r="O271" s="89">
        <v>0</v>
      </c>
      <c r="P271" s="89">
        <v>0</v>
      </c>
      <c r="Q271" s="89">
        <v>0</v>
      </c>
      <c r="R271" s="89">
        <v>0</v>
      </c>
      <c r="S271" s="89">
        <v>0</v>
      </c>
      <c r="T271" s="89">
        <v>0</v>
      </c>
      <c r="U271" s="89">
        <v>0</v>
      </c>
      <c r="V271" s="89">
        <v>0</v>
      </c>
      <c r="W271" s="89">
        <v>0</v>
      </c>
      <c r="X271" s="89">
        <v>0</v>
      </c>
      <c r="Y271" s="89">
        <v>0</v>
      </c>
      <c r="Z271" s="89">
        <v>0</v>
      </c>
      <c r="AA271" s="89">
        <v>0</v>
      </c>
      <c r="AB271" s="89">
        <v>0</v>
      </c>
      <c r="AC271" s="89">
        <v>0</v>
      </c>
      <c r="AD271" s="89">
        <v>0</v>
      </c>
      <c r="AE271" s="89">
        <v>0</v>
      </c>
      <c r="AF271" s="89">
        <v>0</v>
      </c>
      <c r="AG271" s="89">
        <v>0</v>
      </c>
      <c r="AH271" s="89">
        <v>0</v>
      </c>
      <c r="AI271" s="89">
        <v>0</v>
      </c>
      <c r="AJ271" s="89">
        <v>0</v>
      </c>
      <c r="AK271" s="89">
        <v>0</v>
      </c>
      <c r="AL271" s="89">
        <v>0</v>
      </c>
      <c r="AM271" s="89">
        <v>0</v>
      </c>
      <c r="AN271" s="89">
        <v>0</v>
      </c>
      <c r="AO271" s="89">
        <v>0</v>
      </c>
      <c r="AP271" s="89">
        <v>0</v>
      </c>
      <c r="AQ271" s="89">
        <v>0</v>
      </c>
      <c r="AR271" s="89">
        <v>0</v>
      </c>
      <c r="AS271" s="89">
        <v>0</v>
      </c>
      <c r="AT271" s="89">
        <v>0</v>
      </c>
      <c r="AU271" s="89">
        <v>0</v>
      </c>
      <c r="AV271" s="89">
        <v>0</v>
      </c>
      <c r="AW271" s="89">
        <v>0</v>
      </c>
      <c r="AX271" s="89">
        <v>0</v>
      </c>
      <c r="AY271" s="89">
        <v>0</v>
      </c>
      <c r="AZ271" s="89">
        <v>0</v>
      </c>
      <c r="BA271" s="89">
        <v>0</v>
      </c>
      <c r="BB271" s="89">
        <v>0</v>
      </c>
      <c r="BC271" s="89">
        <v>0</v>
      </c>
      <c r="BD271" s="89">
        <v>0</v>
      </c>
      <c r="BE271" s="89">
        <v>0</v>
      </c>
      <c r="BF271" s="89">
        <v>0</v>
      </c>
      <c r="BG271" s="89">
        <v>0</v>
      </c>
      <c r="BH271" s="89">
        <v>0</v>
      </c>
      <c r="BI271" s="89">
        <v>0</v>
      </c>
      <c r="BJ271" s="89">
        <v>0</v>
      </c>
      <c r="BK271" s="89">
        <v>0</v>
      </c>
      <c r="BL271" s="89">
        <v>0</v>
      </c>
      <c r="BM271" s="89">
        <v>0</v>
      </c>
      <c r="BN271" s="89">
        <v>0</v>
      </c>
      <c r="BO271" s="89">
        <v>0</v>
      </c>
      <c r="BP271" s="89">
        <v>0</v>
      </c>
      <c r="BQ271" s="89">
        <v>0</v>
      </c>
      <c r="BR271" s="89">
        <v>0</v>
      </c>
      <c r="BS271" s="89">
        <v>0</v>
      </c>
      <c r="BT271" s="89">
        <v>0</v>
      </c>
      <c r="BU271" s="89">
        <v>0</v>
      </c>
      <c r="BV271" s="89">
        <v>0</v>
      </c>
      <c r="BW271" s="89">
        <v>0</v>
      </c>
      <c r="BX271" s="89">
        <v>0</v>
      </c>
      <c r="BY271" s="89">
        <v>0</v>
      </c>
      <c r="BZ271" s="89">
        <v>0</v>
      </c>
      <c r="CA271" s="89">
        <v>0</v>
      </c>
      <c r="CB271" s="89">
        <v>0</v>
      </c>
      <c r="CC271" s="89">
        <v>0</v>
      </c>
      <c r="CD271" s="89">
        <v>1280.03</v>
      </c>
      <c r="CE271" s="89">
        <v>1218.76</v>
      </c>
      <c r="CF271" s="89">
        <v>0</v>
      </c>
      <c r="CG271" s="89">
        <v>0</v>
      </c>
      <c r="CH271" s="89">
        <v>0</v>
      </c>
      <c r="CI271" s="89">
        <v>0</v>
      </c>
      <c r="CJ271" s="89">
        <v>893.37</v>
      </c>
      <c r="CK271" s="89">
        <v>0</v>
      </c>
      <c r="CL271" s="89">
        <v>0</v>
      </c>
      <c r="CM271" s="89">
        <v>0</v>
      </c>
      <c r="CN271" s="89">
        <v>0</v>
      </c>
      <c r="CO271" s="89">
        <v>812.23</v>
      </c>
      <c r="CP271" s="89">
        <v>1316.46</v>
      </c>
      <c r="CQ271" s="89">
        <v>1284.17</v>
      </c>
      <c r="CR271" s="89">
        <v>828.79</v>
      </c>
      <c r="CS271" s="89">
        <v>861.08</v>
      </c>
      <c r="CT271" s="89">
        <v>775.8</v>
      </c>
      <c r="CU271" s="89">
        <v>909.93</v>
      </c>
      <c r="CV271" s="89">
        <v>1625.29</v>
      </c>
      <c r="CW271" s="89">
        <v>1584.72</v>
      </c>
      <c r="CX271" s="89">
        <v>1929.98</v>
      </c>
      <c r="CY271" s="89">
        <v>1227.04</v>
      </c>
      <c r="CZ271" s="89">
        <v>731.09</v>
      </c>
      <c r="DA271" s="89">
        <v>914.07</v>
      </c>
      <c r="DB271" s="89">
        <v>905.79</v>
      </c>
      <c r="DC271" s="89">
        <v>1003.49</v>
      </c>
      <c r="DD271" s="89">
        <v>869.36</v>
      </c>
      <c r="DE271" s="89">
        <v>731.09</v>
      </c>
      <c r="DF271" s="89">
        <v>779.94</v>
      </c>
      <c r="DG271" s="89">
        <v>869.36</v>
      </c>
      <c r="DH271" s="89">
        <v>1670</v>
      </c>
      <c r="DI271" s="89">
        <v>1572.3</v>
      </c>
      <c r="DJ271" s="89">
        <v>1763.56</v>
      </c>
      <c r="DK271" s="89">
        <v>601.1</v>
      </c>
      <c r="DL271" s="89">
        <v>332.84</v>
      </c>
      <c r="DM271" s="89">
        <v>893.37</v>
      </c>
      <c r="DN271" s="89">
        <v>909.93</v>
      </c>
      <c r="DO271" s="89">
        <v>946.36</v>
      </c>
      <c r="DP271" s="89">
        <v>869.36</v>
      </c>
      <c r="DQ271" s="89">
        <v>832.93</v>
      </c>
      <c r="DR271" s="89">
        <v>865.22</v>
      </c>
      <c r="DS271" s="89">
        <v>816.37</v>
      </c>
      <c r="DT271" s="89">
        <v>1763.56</v>
      </c>
      <c r="DU271" s="89">
        <v>1576.44</v>
      </c>
      <c r="DV271" s="89">
        <v>775.8</v>
      </c>
      <c r="DW271" s="89">
        <v>548.11</v>
      </c>
      <c r="DX271" s="89">
        <v>336.98</v>
      </c>
      <c r="DY271" s="89">
        <v>909.93</v>
      </c>
      <c r="DZ271" s="89">
        <v>914.07</v>
      </c>
      <c r="EA271" s="89">
        <v>986.93</v>
      </c>
      <c r="EB271" s="89">
        <v>775.8</v>
      </c>
      <c r="EC271" s="89">
        <v>296.41000000000003</v>
      </c>
      <c r="ED271" s="89">
        <v>381.69</v>
      </c>
      <c r="EE271" s="89">
        <v>633.39</v>
      </c>
      <c r="EF271" s="89">
        <v>909.93</v>
      </c>
      <c r="EG271" s="89">
        <v>1718.85</v>
      </c>
      <c r="EH271" s="89">
        <v>771.66</v>
      </c>
      <c r="EI271" s="89">
        <v>690.52</v>
      </c>
      <c r="EJ271" s="89">
        <v>373.41</v>
      </c>
      <c r="EK271" s="89">
        <v>865.22</v>
      </c>
      <c r="EL271" s="89">
        <v>946.36</v>
      </c>
      <c r="EM271" s="89">
        <v>869.36</v>
      </c>
      <c r="EN271" s="89">
        <v>828.79</v>
      </c>
      <c r="EO271" s="89">
        <v>373.41</v>
      </c>
      <c r="EP271" s="89">
        <v>288.13</v>
      </c>
      <c r="EQ271" s="89">
        <v>812.23</v>
      </c>
      <c r="ER271" s="89">
        <v>865.22</v>
      </c>
      <c r="ES271" s="89">
        <v>1491.16</v>
      </c>
      <c r="ET271" s="89">
        <v>698.8</v>
      </c>
      <c r="EU271" s="89">
        <v>718.67</v>
      </c>
      <c r="EV271" s="89">
        <v>385.83</v>
      </c>
      <c r="EW271" s="89">
        <v>865.22</v>
      </c>
      <c r="EX271" s="89">
        <v>995.21</v>
      </c>
      <c r="EY271" s="89">
        <v>828.79</v>
      </c>
      <c r="EZ271" s="89">
        <v>909.93</v>
      </c>
      <c r="FA271" s="89">
        <v>292.27</v>
      </c>
      <c r="FB271" s="89">
        <v>292.27</v>
      </c>
      <c r="FC271" s="89">
        <v>820.51</v>
      </c>
      <c r="FD271" s="89">
        <v>1271.75</v>
      </c>
      <c r="FE271" s="89">
        <v>1621.15</v>
      </c>
      <c r="FF271" s="89">
        <v>771.66</v>
      </c>
      <c r="FG271" s="89">
        <v>645.80999999999995</v>
      </c>
      <c r="FH271" s="89">
        <v>381.69</v>
      </c>
      <c r="FI271" s="89">
        <v>950.5</v>
      </c>
      <c r="FJ271" s="89">
        <v>986.93</v>
      </c>
      <c r="FK271" s="89">
        <v>901.65</v>
      </c>
      <c r="FL271" s="89">
        <v>861.08</v>
      </c>
      <c r="FM271" s="89">
        <v>336.98</v>
      </c>
      <c r="FN271" s="89">
        <v>345.26</v>
      </c>
      <c r="FO271" s="89">
        <v>812.23</v>
      </c>
      <c r="FP271" s="89">
        <v>1222.9000000000001</v>
      </c>
      <c r="FQ271" s="89">
        <v>1491.16</v>
      </c>
      <c r="FR271" s="89">
        <v>726.95</v>
      </c>
      <c r="FS271" s="89">
        <v>588.67999999999995</v>
      </c>
      <c r="FT271" s="89">
        <v>336.98</v>
      </c>
      <c r="FU271" s="89">
        <v>905.79</v>
      </c>
      <c r="FV271" s="89">
        <v>918.21</v>
      </c>
      <c r="FW271" s="89">
        <v>991.07</v>
      </c>
      <c r="FX271" s="89">
        <v>828.79</v>
      </c>
      <c r="FY271" s="89">
        <v>336.98</v>
      </c>
      <c r="FZ271" s="89">
        <v>381.69</v>
      </c>
      <c r="GA271" s="89">
        <v>865.22</v>
      </c>
    </row>
    <row r="272" spans="2:183">
      <c r="B272" s="171" t="s">
        <v>9</v>
      </c>
      <c r="C272" s="177" t="s">
        <v>96</v>
      </c>
      <c r="D272" s="83">
        <v>0</v>
      </c>
      <c r="E272" s="84">
        <v>0</v>
      </c>
      <c r="F272" s="84">
        <v>0</v>
      </c>
      <c r="G272" s="84">
        <v>0</v>
      </c>
      <c r="H272" s="84">
        <v>0</v>
      </c>
      <c r="I272" s="84">
        <v>0</v>
      </c>
      <c r="J272" s="84">
        <v>1</v>
      </c>
      <c r="K272" s="84">
        <v>0</v>
      </c>
      <c r="L272" s="84">
        <v>0</v>
      </c>
      <c r="M272" s="84">
        <v>0</v>
      </c>
      <c r="N272" s="84">
        <v>0</v>
      </c>
      <c r="O272" s="84">
        <v>0</v>
      </c>
      <c r="P272" s="84">
        <v>0</v>
      </c>
      <c r="Q272" s="84">
        <v>0</v>
      </c>
      <c r="R272" s="84">
        <v>0</v>
      </c>
      <c r="S272" s="84">
        <v>0</v>
      </c>
      <c r="T272" s="84">
        <v>0</v>
      </c>
      <c r="U272" s="84">
        <v>0</v>
      </c>
      <c r="V272" s="84">
        <v>0</v>
      </c>
      <c r="W272" s="84">
        <v>0</v>
      </c>
      <c r="X272" s="84">
        <v>0</v>
      </c>
      <c r="Y272" s="84">
        <v>0</v>
      </c>
      <c r="Z272" s="84">
        <v>0</v>
      </c>
      <c r="AA272" s="84">
        <v>0</v>
      </c>
      <c r="AB272" s="84">
        <v>0</v>
      </c>
      <c r="AC272" s="84">
        <v>0</v>
      </c>
      <c r="AD272" s="84">
        <v>0</v>
      </c>
      <c r="AE272" s="84">
        <v>0</v>
      </c>
      <c r="AF272" s="84">
        <v>0</v>
      </c>
      <c r="AG272" s="84">
        <v>0</v>
      </c>
      <c r="AH272" s="84">
        <v>0</v>
      </c>
      <c r="AI272" s="84">
        <v>0</v>
      </c>
      <c r="AJ272" s="84">
        <v>0</v>
      </c>
      <c r="AK272" s="84">
        <v>0</v>
      </c>
      <c r="AL272" s="84">
        <v>0</v>
      </c>
      <c r="AM272" s="84">
        <v>0</v>
      </c>
      <c r="AN272" s="84">
        <v>0</v>
      </c>
      <c r="AO272" s="84">
        <v>0</v>
      </c>
      <c r="AP272" s="84">
        <v>0</v>
      </c>
      <c r="AQ272" s="84">
        <v>0</v>
      </c>
      <c r="AR272" s="84">
        <v>0</v>
      </c>
      <c r="AS272" s="84">
        <v>0</v>
      </c>
      <c r="AT272" s="84">
        <v>0</v>
      </c>
      <c r="AU272" s="84">
        <v>0</v>
      </c>
      <c r="AV272" s="84">
        <v>0</v>
      </c>
      <c r="AW272" s="84">
        <v>0</v>
      </c>
      <c r="AX272" s="84">
        <v>0</v>
      </c>
      <c r="AY272" s="84">
        <v>0</v>
      </c>
      <c r="AZ272" s="84">
        <v>0</v>
      </c>
      <c r="BA272" s="84">
        <v>0</v>
      </c>
      <c r="BB272" s="84">
        <v>0</v>
      </c>
      <c r="BC272" s="84">
        <v>0</v>
      </c>
      <c r="BD272" s="84">
        <v>0</v>
      </c>
      <c r="BE272" s="84">
        <v>0</v>
      </c>
      <c r="BF272" s="84">
        <v>0</v>
      </c>
      <c r="BG272" s="84">
        <v>0</v>
      </c>
      <c r="BH272" s="84">
        <v>0</v>
      </c>
      <c r="BI272" s="84">
        <v>0</v>
      </c>
      <c r="BJ272" s="84">
        <v>0</v>
      </c>
      <c r="BK272" s="84">
        <v>0</v>
      </c>
      <c r="BL272" s="84">
        <v>0</v>
      </c>
      <c r="BM272" s="84">
        <v>0</v>
      </c>
      <c r="BN272" s="84">
        <v>0</v>
      </c>
      <c r="BO272" s="84">
        <v>0</v>
      </c>
      <c r="BP272" s="84">
        <v>0</v>
      </c>
      <c r="BQ272" s="84">
        <v>0</v>
      </c>
      <c r="BR272" s="84">
        <v>0</v>
      </c>
      <c r="BS272" s="84">
        <v>0</v>
      </c>
      <c r="BT272" s="84">
        <v>0</v>
      </c>
      <c r="BU272" s="84">
        <v>0</v>
      </c>
      <c r="BV272" s="84">
        <v>0</v>
      </c>
      <c r="BW272" s="84">
        <v>0</v>
      </c>
      <c r="BX272" s="84">
        <v>0</v>
      </c>
      <c r="BY272" s="84">
        <v>0</v>
      </c>
      <c r="BZ272" s="84">
        <v>0</v>
      </c>
      <c r="CA272" s="84">
        <v>0</v>
      </c>
      <c r="CB272" s="84">
        <v>0</v>
      </c>
      <c r="CC272" s="84">
        <v>0</v>
      </c>
      <c r="CD272" s="84">
        <v>1</v>
      </c>
      <c r="CE272" s="84">
        <v>1</v>
      </c>
      <c r="CF272" s="84">
        <v>0</v>
      </c>
      <c r="CG272" s="84">
        <v>0</v>
      </c>
      <c r="CH272" s="84">
        <v>0</v>
      </c>
      <c r="CI272" s="84">
        <v>0</v>
      </c>
      <c r="CJ272" s="84">
        <v>1</v>
      </c>
      <c r="CK272" s="84">
        <v>0</v>
      </c>
      <c r="CL272" s="84">
        <v>0</v>
      </c>
      <c r="CM272" s="84">
        <v>0</v>
      </c>
      <c r="CN272" s="84">
        <v>0</v>
      </c>
      <c r="CO272" s="84">
        <v>0.9381898454746137</v>
      </c>
      <c r="CP272" s="84">
        <v>0.99897449044994235</v>
      </c>
      <c r="CQ272" s="84">
        <v>1</v>
      </c>
      <c r="CR272" s="84">
        <v>0.96260905691732446</v>
      </c>
      <c r="CS272" s="84">
        <v>0.91666666666666663</v>
      </c>
      <c r="CT272" s="84">
        <v>0.88993710691823902</v>
      </c>
      <c r="CU272" s="84">
        <v>0.84615384615384615</v>
      </c>
      <c r="CV272" s="84">
        <v>0.99288572698977329</v>
      </c>
      <c r="CW272" s="84">
        <v>0.97593467984529436</v>
      </c>
      <c r="CX272" s="84">
        <v>0.85155195681511475</v>
      </c>
      <c r="CY272" s="84">
        <v>0.84615384615384615</v>
      </c>
      <c r="CZ272" s="84">
        <v>0.87265917602996257</v>
      </c>
      <c r="DA272" s="84">
        <v>0.97484276729559749</v>
      </c>
      <c r="DB272" s="84">
        <v>0.99889655172413794</v>
      </c>
      <c r="DC272" s="84">
        <v>1</v>
      </c>
      <c r="DD272" s="84">
        <v>0.97775305895439379</v>
      </c>
      <c r="DE272" s="84">
        <v>0.87037037037037035</v>
      </c>
      <c r="DF272" s="84">
        <v>0.93989071038251371</v>
      </c>
      <c r="DG272" s="84">
        <v>0.86324786324786329</v>
      </c>
      <c r="DH272" s="84">
        <v>0.98351648351648346</v>
      </c>
      <c r="DI272" s="84">
        <v>0.9917948717948718</v>
      </c>
      <c r="DJ272" s="84">
        <v>0.85314685314685312</v>
      </c>
      <c r="DK272" s="84">
        <v>0.84615384615384615</v>
      </c>
      <c r="DL272" s="84">
        <v>0.85897435897435892</v>
      </c>
      <c r="DM272" s="84">
        <v>0.97018348623853212</v>
      </c>
      <c r="DN272" s="84">
        <v>0.99874035584947252</v>
      </c>
      <c r="DO272" s="84">
        <v>1</v>
      </c>
      <c r="DP272" s="84">
        <v>0.97173544375353305</v>
      </c>
      <c r="DQ272" s="84">
        <v>0.87146892655367236</v>
      </c>
      <c r="DR272" s="84">
        <v>0.92288557213930345</v>
      </c>
      <c r="DS272" s="84">
        <v>0.86244343891402719</v>
      </c>
      <c r="DT272" s="84">
        <v>0.98831548198636809</v>
      </c>
      <c r="DU272" s="84">
        <v>0.98662207357859533</v>
      </c>
      <c r="DV272" s="84">
        <v>0.84615384615384615</v>
      </c>
      <c r="DW272" s="84">
        <v>0.84615384615384615</v>
      </c>
      <c r="DX272" s="84">
        <v>0.85897435897435892</v>
      </c>
      <c r="DY272" s="84">
        <v>0.95550527903469085</v>
      </c>
      <c r="DZ272" s="84">
        <v>1</v>
      </c>
      <c r="EA272" s="84">
        <v>1</v>
      </c>
      <c r="EB272" s="84">
        <v>1</v>
      </c>
      <c r="EC272" s="84">
        <v>0.91666666666666663</v>
      </c>
      <c r="ED272" s="84">
        <v>0.95833333333333337</v>
      </c>
      <c r="EE272" s="84">
        <v>0.86937590711175616</v>
      </c>
      <c r="EF272" s="84">
        <v>0.96700404858299593</v>
      </c>
      <c r="EG272" s="84">
        <v>1</v>
      </c>
      <c r="EH272" s="84">
        <v>0.84615384615384615</v>
      </c>
      <c r="EI272" s="84">
        <v>0.84615384615384615</v>
      </c>
      <c r="EJ272" s="84">
        <v>0.84863945578231292</v>
      </c>
      <c r="EK272" s="84">
        <v>0.9503105590062112</v>
      </c>
      <c r="EL272" s="84">
        <v>0.99875175534404748</v>
      </c>
      <c r="EM272" s="84">
        <v>0.99874608150470223</v>
      </c>
      <c r="EN272" s="84">
        <v>1</v>
      </c>
      <c r="EO272" s="84">
        <v>0.94444444444444442</v>
      </c>
      <c r="EP272" s="84">
        <v>0.95833333333333337</v>
      </c>
      <c r="EQ272" s="84">
        <v>0.86538461538461542</v>
      </c>
      <c r="ER272" s="84">
        <v>0.97649572649572647</v>
      </c>
      <c r="ES272" s="84">
        <v>1</v>
      </c>
      <c r="ET272" s="84">
        <v>0.84615384615384615</v>
      </c>
      <c r="EU272" s="84">
        <v>0.84615384615384615</v>
      </c>
      <c r="EV272" s="84">
        <v>0.84722222222222221</v>
      </c>
      <c r="EW272" s="84">
        <v>0.94646464646464645</v>
      </c>
      <c r="EX272" s="84">
        <v>0.99868008579442336</v>
      </c>
      <c r="EY272" s="84">
        <v>1</v>
      </c>
      <c r="EZ272" s="84">
        <v>0.97731397459165159</v>
      </c>
      <c r="FA272" s="84">
        <v>0.91666666666666663</v>
      </c>
      <c r="FB272" s="84">
        <v>0.95833333333333337</v>
      </c>
      <c r="FC272" s="84">
        <v>0.86298076923076927</v>
      </c>
      <c r="FD272" s="84">
        <v>0.95371000680735196</v>
      </c>
      <c r="FE272" s="84">
        <v>1</v>
      </c>
      <c r="FF272" s="84">
        <v>0.84615384615384615</v>
      </c>
      <c r="FG272" s="84">
        <v>0.84615384615384615</v>
      </c>
      <c r="FH272" s="84">
        <v>0.84722222222222221</v>
      </c>
      <c r="FI272" s="84">
        <v>0.94354838709677424</v>
      </c>
      <c r="FJ272" s="84">
        <v>0.99862068965517237</v>
      </c>
      <c r="FK272" s="84">
        <v>1</v>
      </c>
      <c r="FL272" s="84">
        <v>0.97756258856872935</v>
      </c>
      <c r="FM272" s="84">
        <v>0.94444444444444442</v>
      </c>
      <c r="FN272" s="84">
        <v>0.96111111111111114</v>
      </c>
      <c r="FO272" s="84">
        <v>0.86745562130177511</v>
      </c>
      <c r="FP272" s="84">
        <v>0.96836808051761325</v>
      </c>
      <c r="FQ272" s="84">
        <v>1</v>
      </c>
      <c r="FR272" s="84">
        <v>0.84615384615384615</v>
      </c>
      <c r="FS272" s="84">
        <v>0.84615384615384615</v>
      </c>
      <c r="FT272" s="84">
        <v>0.85024154589371981</v>
      </c>
      <c r="FU272" s="84">
        <v>0.95659722222222221</v>
      </c>
      <c r="FV272" s="84">
        <v>1</v>
      </c>
      <c r="FW272" s="84">
        <v>1</v>
      </c>
      <c r="FX272" s="84">
        <v>0.99851367419738402</v>
      </c>
      <c r="FY272" s="84">
        <v>0.91666666666666663</v>
      </c>
      <c r="FZ272" s="84">
        <v>0.95833333333333337</v>
      </c>
      <c r="GA272" s="84">
        <v>0.85944055944055942</v>
      </c>
    </row>
    <row r="273" spans="2:183">
      <c r="B273" s="96" t="s">
        <v>9</v>
      </c>
      <c r="C273" s="166" t="s">
        <v>42</v>
      </c>
      <c r="D273" s="178">
        <v>0</v>
      </c>
      <c r="E273" s="179">
        <v>0</v>
      </c>
      <c r="F273" s="179">
        <v>0</v>
      </c>
      <c r="G273" s="179">
        <v>0</v>
      </c>
      <c r="H273" s="179">
        <v>0</v>
      </c>
      <c r="I273" s="179">
        <v>0</v>
      </c>
      <c r="J273" s="179">
        <v>21955.8</v>
      </c>
      <c r="K273" s="179">
        <v>0</v>
      </c>
      <c r="L273" s="179">
        <v>0</v>
      </c>
      <c r="M273" s="179">
        <v>0</v>
      </c>
      <c r="N273" s="179">
        <v>0</v>
      </c>
      <c r="O273" s="179">
        <v>0</v>
      </c>
      <c r="P273" s="179">
        <v>0</v>
      </c>
      <c r="Q273" s="179">
        <v>0</v>
      </c>
      <c r="R273" s="179">
        <v>0</v>
      </c>
      <c r="S273" s="179">
        <v>0</v>
      </c>
      <c r="T273" s="179">
        <v>0</v>
      </c>
      <c r="U273" s="179">
        <v>0</v>
      </c>
      <c r="V273" s="179">
        <v>0</v>
      </c>
      <c r="W273" s="179">
        <v>0</v>
      </c>
      <c r="X273" s="179">
        <v>0</v>
      </c>
      <c r="Y273" s="179">
        <v>0</v>
      </c>
      <c r="Z273" s="179">
        <v>0</v>
      </c>
      <c r="AA273" s="179">
        <v>0</v>
      </c>
      <c r="AB273" s="179">
        <v>0</v>
      </c>
      <c r="AC273" s="179">
        <v>0</v>
      </c>
      <c r="AD273" s="179">
        <v>0</v>
      </c>
      <c r="AE273" s="179">
        <v>0</v>
      </c>
      <c r="AF273" s="179">
        <v>0</v>
      </c>
      <c r="AG273" s="179">
        <v>0</v>
      </c>
      <c r="AH273" s="179">
        <v>0</v>
      </c>
      <c r="AI273" s="179">
        <v>0</v>
      </c>
      <c r="AJ273" s="179">
        <v>0</v>
      </c>
      <c r="AK273" s="179">
        <v>0</v>
      </c>
      <c r="AL273" s="179">
        <v>0</v>
      </c>
      <c r="AM273" s="179">
        <v>0</v>
      </c>
      <c r="AN273" s="179">
        <v>0</v>
      </c>
      <c r="AO273" s="179">
        <v>0</v>
      </c>
      <c r="AP273" s="179">
        <v>0</v>
      </c>
      <c r="AQ273" s="179">
        <v>0</v>
      </c>
      <c r="AR273" s="179">
        <v>0</v>
      </c>
      <c r="AS273" s="179">
        <v>0</v>
      </c>
      <c r="AT273" s="179">
        <v>0</v>
      </c>
      <c r="AU273" s="179">
        <v>0</v>
      </c>
      <c r="AV273" s="179">
        <v>0</v>
      </c>
      <c r="AW273" s="179">
        <v>0</v>
      </c>
      <c r="AX273" s="179">
        <v>0</v>
      </c>
      <c r="AY273" s="179">
        <v>0</v>
      </c>
      <c r="AZ273" s="179">
        <v>0</v>
      </c>
      <c r="BA273" s="179">
        <v>0</v>
      </c>
      <c r="BB273" s="179">
        <v>0</v>
      </c>
      <c r="BC273" s="179">
        <v>0</v>
      </c>
      <c r="BD273" s="179">
        <v>0</v>
      </c>
      <c r="BE273" s="179">
        <v>0</v>
      </c>
      <c r="BF273" s="179">
        <v>0</v>
      </c>
      <c r="BG273" s="179">
        <v>0</v>
      </c>
      <c r="BH273" s="179">
        <v>0</v>
      </c>
      <c r="BI273" s="179">
        <v>0</v>
      </c>
      <c r="BJ273" s="179">
        <v>0</v>
      </c>
      <c r="BK273" s="179">
        <v>0</v>
      </c>
      <c r="BL273" s="179">
        <v>0</v>
      </c>
      <c r="BM273" s="179">
        <v>0</v>
      </c>
      <c r="BN273" s="179">
        <v>0</v>
      </c>
      <c r="BO273" s="179">
        <v>0</v>
      </c>
      <c r="BP273" s="179">
        <v>0</v>
      </c>
      <c r="BQ273" s="179">
        <v>0</v>
      </c>
      <c r="BR273" s="179">
        <v>0</v>
      </c>
      <c r="BS273" s="179">
        <v>0</v>
      </c>
      <c r="BT273" s="179">
        <v>0</v>
      </c>
      <c r="BU273" s="179">
        <v>0</v>
      </c>
      <c r="BV273" s="179">
        <v>0</v>
      </c>
      <c r="BW273" s="179">
        <v>0</v>
      </c>
      <c r="BX273" s="179">
        <v>0</v>
      </c>
      <c r="BY273" s="179">
        <v>0</v>
      </c>
      <c r="BZ273" s="179">
        <v>0</v>
      </c>
      <c r="CA273" s="179">
        <v>0</v>
      </c>
      <c r="CB273" s="179">
        <v>0</v>
      </c>
      <c r="CC273" s="179">
        <v>0</v>
      </c>
      <c r="CD273" s="179">
        <v>35831.089999999997</v>
      </c>
      <c r="CE273" s="179">
        <v>34142.82</v>
      </c>
      <c r="CF273" s="179">
        <v>0</v>
      </c>
      <c r="CG273" s="179">
        <v>0</v>
      </c>
      <c r="CH273" s="179">
        <v>0</v>
      </c>
      <c r="CI273" s="179">
        <v>0</v>
      </c>
      <c r="CJ273" s="179">
        <v>25476.61</v>
      </c>
      <c r="CK273" s="179">
        <v>0</v>
      </c>
      <c r="CL273" s="179">
        <v>0</v>
      </c>
      <c r="CM273" s="179">
        <v>0</v>
      </c>
      <c r="CN273" s="179">
        <v>0</v>
      </c>
      <c r="CO273" s="179">
        <v>22994.57</v>
      </c>
      <c r="CP273" s="179">
        <v>37340.57</v>
      </c>
      <c r="CQ273" s="179">
        <v>36461.919999999998</v>
      </c>
      <c r="CR273" s="179">
        <v>23535.47</v>
      </c>
      <c r="CS273" s="179">
        <v>24488.61</v>
      </c>
      <c r="CT273" s="179">
        <v>22149.41</v>
      </c>
      <c r="CU273" s="179">
        <v>26189.97</v>
      </c>
      <c r="CV273" s="179">
        <v>47002.38</v>
      </c>
      <c r="CW273" s="179">
        <v>45805.36</v>
      </c>
      <c r="CX273" s="179">
        <v>55640.14</v>
      </c>
      <c r="CY273" s="179">
        <v>35169.89</v>
      </c>
      <c r="CZ273" s="179">
        <v>20977.46</v>
      </c>
      <c r="DA273" s="179">
        <v>26269.82</v>
      </c>
      <c r="DB273" s="179">
        <v>26087.119999999999</v>
      </c>
      <c r="DC273" s="179">
        <v>28934.02</v>
      </c>
      <c r="DD273" s="179">
        <v>25043.13</v>
      </c>
      <c r="DE273" s="179">
        <v>21087.13</v>
      </c>
      <c r="DF273" s="179">
        <v>22579.58</v>
      </c>
      <c r="DG273" s="179">
        <v>25361.32</v>
      </c>
      <c r="DH273" s="179">
        <v>48938.33</v>
      </c>
      <c r="DI273" s="179">
        <v>46037.56</v>
      </c>
      <c r="DJ273" s="179">
        <v>51475.46</v>
      </c>
      <c r="DK273" s="179">
        <v>17448.38</v>
      </c>
      <c r="DL273" s="179">
        <v>9664.83</v>
      </c>
      <c r="DM273" s="179">
        <v>25988.52</v>
      </c>
      <c r="DN273" s="179">
        <v>26531.200000000001</v>
      </c>
      <c r="DO273" s="179">
        <v>27623.69</v>
      </c>
      <c r="DP273" s="179">
        <v>25355.23</v>
      </c>
      <c r="DQ273" s="179">
        <v>24327.71</v>
      </c>
      <c r="DR273" s="179">
        <v>25376.39</v>
      </c>
      <c r="DS273" s="179">
        <v>24114.28</v>
      </c>
      <c r="DT273" s="179">
        <v>52329.02</v>
      </c>
      <c r="DU273" s="179">
        <v>46713.69</v>
      </c>
      <c r="DV273" s="179">
        <v>22919.78</v>
      </c>
      <c r="DW273" s="179">
        <v>16099.33</v>
      </c>
      <c r="DX273" s="179">
        <v>9899.9500000000007</v>
      </c>
      <c r="DY273" s="179">
        <v>26777.79</v>
      </c>
      <c r="DZ273" s="179">
        <v>26952.63</v>
      </c>
      <c r="EA273" s="179">
        <v>29135.57</v>
      </c>
      <c r="EB273" s="179">
        <v>22884.09</v>
      </c>
      <c r="EC273" s="179">
        <v>8754</v>
      </c>
      <c r="ED273" s="179">
        <v>11307.73</v>
      </c>
      <c r="EE273" s="179">
        <v>18881</v>
      </c>
      <c r="EF273" s="179">
        <v>27254.59</v>
      </c>
      <c r="EG273" s="179">
        <v>51444.11</v>
      </c>
      <c r="EH273" s="179">
        <v>22990.39</v>
      </c>
      <c r="EI273" s="179">
        <v>20481.8</v>
      </c>
      <c r="EJ273" s="179">
        <v>11085.6</v>
      </c>
      <c r="EK273" s="179">
        <v>25768.33</v>
      </c>
      <c r="EL273" s="179">
        <v>28305.07</v>
      </c>
      <c r="EM273" s="179">
        <v>26058.55</v>
      </c>
      <c r="EN273" s="179">
        <v>24735.57</v>
      </c>
      <c r="EO273" s="179">
        <v>11145.34</v>
      </c>
      <c r="EP273" s="179">
        <v>8620.41</v>
      </c>
      <c r="EQ273" s="179">
        <v>24415.16</v>
      </c>
      <c r="ER273" s="179">
        <v>26216.52</v>
      </c>
      <c r="ES273" s="179">
        <v>45106.68</v>
      </c>
      <c r="ET273" s="179">
        <v>20946.8</v>
      </c>
      <c r="EU273" s="179">
        <v>21554.67</v>
      </c>
      <c r="EV273" s="179">
        <v>11593.58</v>
      </c>
      <c r="EW273" s="179">
        <v>26113.56</v>
      </c>
      <c r="EX273" s="179">
        <v>30204.03</v>
      </c>
      <c r="EY273" s="179">
        <v>25189.74</v>
      </c>
      <c r="EZ273" s="179">
        <v>27430.21</v>
      </c>
      <c r="FA273" s="179">
        <v>8798.34</v>
      </c>
      <c r="FB273" s="179">
        <v>8813.5400000000009</v>
      </c>
      <c r="FC273" s="179">
        <v>24855.22</v>
      </c>
      <c r="FD273" s="179">
        <v>38809.22</v>
      </c>
      <c r="FE273" s="179">
        <v>49593.24</v>
      </c>
      <c r="FF273" s="179">
        <v>23385.48</v>
      </c>
      <c r="FG273" s="179">
        <v>19582.52</v>
      </c>
      <c r="FH273" s="179">
        <v>11596.29</v>
      </c>
      <c r="FI273" s="179">
        <v>29009.65</v>
      </c>
      <c r="FJ273" s="179">
        <v>30295.21</v>
      </c>
      <c r="FK273" s="179">
        <v>27718.9</v>
      </c>
      <c r="FL273" s="179">
        <v>26247.79</v>
      </c>
      <c r="FM273" s="179">
        <v>10256.81</v>
      </c>
      <c r="FN273" s="179">
        <v>10528.15</v>
      </c>
      <c r="FO273" s="179">
        <v>24883.82</v>
      </c>
      <c r="FP273" s="179">
        <v>37711.050000000003</v>
      </c>
      <c r="FQ273" s="179">
        <v>46052.07</v>
      </c>
      <c r="FR273" s="179">
        <v>22234.799999999999</v>
      </c>
      <c r="FS273" s="179">
        <v>18015.64</v>
      </c>
      <c r="FT273" s="179">
        <v>10333.31</v>
      </c>
      <c r="FU273" s="179">
        <v>27906.86</v>
      </c>
      <c r="FV273" s="179">
        <v>28456.6</v>
      </c>
      <c r="FW273" s="179">
        <v>30762.23</v>
      </c>
      <c r="FX273" s="179">
        <v>25501.37</v>
      </c>
      <c r="FY273" s="179">
        <v>10353.19</v>
      </c>
      <c r="FZ273" s="179">
        <v>11748.97</v>
      </c>
      <c r="GA273" s="179">
        <v>26761.61</v>
      </c>
    </row>
    <row r="274" spans="2:183">
      <c r="B274" s="96" t="s">
        <v>9</v>
      </c>
      <c r="C274" s="166" t="s">
        <v>319</v>
      </c>
      <c r="D274" s="178">
        <v>0</v>
      </c>
      <c r="E274" s="179">
        <v>0</v>
      </c>
      <c r="F274" s="179">
        <v>0</v>
      </c>
      <c r="G274" s="179">
        <v>0</v>
      </c>
      <c r="H274" s="179">
        <v>0</v>
      </c>
      <c r="I274" s="179">
        <v>0</v>
      </c>
      <c r="J274" s="179">
        <v>18540</v>
      </c>
      <c r="K274" s="179">
        <v>0</v>
      </c>
      <c r="L274" s="179">
        <v>0</v>
      </c>
      <c r="M274" s="179">
        <v>0</v>
      </c>
      <c r="N274" s="179">
        <v>0</v>
      </c>
      <c r="O274" s="179">
        <v>0</v>
      </c>
      <c r="P274" s="179">
        <v>0</v>
      </c>
      <c r="Q274" s="179">
        <v>0</v>
      </c>
      <c r="R274" s="179">
        <v>0</v>
      </c>
      <c r="S274" s="179">
        <v>0</v>
      </c>
      <c r="T274" s="179">
        <v>0</v>
      </c>
      <c r="U274" s="179">
        <v>0</v>
      </c>
      <c r="V274" s="179">
        <v>0</v>
      </c>
      <c r="W274" s="179">
        <v>0</v>
      </c>
      <c r="X274" s="179">
        <v>0</v>
      </c>
      <c r="Y274" s="179">
        <v>0</v>
      </c>
      <c r="Z274" s="179">
        <v>0</v>
      </c>
      <c r="AA274" s="179">
        <v>0</v>
      </c>
      <c r="AB274" s="179">
        <v>0</v>
      </c>
      <c r="AC274" s="179">
        <v>0</v>
      </c>
      <c r="AD274" s="179">
        <v>0</v>
      </c>
      <c r="AE274" s="179">
        <v>0</v>
      </c>
      <c r="AF274" s="179">
        <v>0</v>
      </c>
      <c r="AG274" s="179">
        <v>0</v>
      </c>
      <c r="AH274" s="179">
        <v>0</v>
      </c>
      <c r="AI274" s="179">
        <v>0</v>
      </c>
      <c r="AJ274" s="179">
        <v>0</v>
      </c>
      <c r="AK274" s="179">
        <v>0</v>
      </c>
      <c r="AL274" s="179">
        <v>0</v>
      </c>
      <c r="AM274" s="179">
        <v>0</v>
      </c>
      <c r="AN274" s="179">
        <v>0</v>
      </c>
      <c r="AO274" s="179">
        <v>0</v>
      </c>
      <c r="AP274" s="179">
        <v>0</v>
      </c>
      <c r="AQ274" s="179">
        <v>0</v>
      </c>
      <c r="AR274" s="179">
        <v>0</v>
      </c>
      <c r="AS274" s="179">
        <v>0</v>
      </c>
      <c r="AT274" s="179">
        <v>0</v>
      </c>
      <c r="AU274" s="179">
        <v>0</v>
      </c>
      <c r="AV274" s="179">
        <v>0</v>
      </c>
      <c r="AW274" s="179">
        <v>0</v>
      </c>
      <c r="AX274" s="179">
        <v>0</v>
      </c>
      <c r="AY274" s="179">
        <v>0</v>
      </c>
      <c r="AZ274" s="179">
        <v>0</v>
      </c>
      <c r="BA274" s="179">
        <v>0</v>
      </c>
      <c r="BB274" s="179">
        <v>0</v>
      </c>
      <c r="BC274" s="179">
        <v>0</v>
      </c>
      <c r="BD274" s="179">
        <v>0</v>
      </c>
      <c r="BE274" s="179">
        <v>0</v>
      </c>
      <c r="BF274" s="179">
        <v>0</v>
      </c>
      <c r="BG274" s="179">
        <v>0</v>
      </c>
      <c r="BH274" s="179">
        <v>0</v>
      </c>
      <c r="BI274" s="179">
        <v>0</v>
      </c>
      <c r="BJ274" s="179">
        <v>0</v>
      </c>
      <c r="BK274" s="179">
        <v>0</v>
      </c>
      <c r="BL274" s="179">
        <v>0</v>
      </c>
      <c r="BM274" s="179">
        <v>0</v>
      </c>
      <c r="BN274" s="179">
        <v>0</v>
      </c>
      <c r="BO274" s="179">
        <v>0</v>
      </c>
      <c r="BP274" s="179">
        <v>0</v>
      </c>
      <c r="BQ274" s="179">
        <v>0</v>
      </c>
      <c r="BR274" s="179">
        <v>0</v>
      </c>
      <c r="BS274" s="179">
        <v>0</v>
      </c>
      <c r="BT274" s="179">
        <v>0</v>
      </c>
      <c r="BU274" s="179">
        <v>0</v>
      </c>
      <c r="BV274" s="179">
        <v>0</v>
      </c>
      <c r="BW274" s="179">
        <v>0</v>
      </c>
      <c r="BX274" s="179">
        <v>0</v>
      </c>
      <c r="BY274" s="179">
        <v>0</v>
      </c>
      <c r="BZ274" s="179">
        <v>0</v>
      </c>
      <c r="CA274" s="179">
        <v>0</v>
      </c>
      <c r="CB274" s="179">
        <v>0</v>
      </c>
      <c r="CC274" s="179">
        <v>0</v>
      </c>
      <c r="CD274" s="179">
        <v>28630</v>
      </c>
      <c r="CE274" s="179">
        <v>27260</v>
      </c>
      <c r="CF274" s="179">
        <v>0</v>
      </c>
      <c r="CG274" s="179">
        <v>0</v>
      </c>
      <c r="CH274" s="179">
        <v>0</v>
      </c>
      <c r="CI274" s="179">
        <v>0</v>
      </c>
      <c r="CJ274" s="179">
        <v>19980</v>
      </c>
      <c r="CK274" s="179">
        <v>0</v>
      </c>
      <c r="CL274" s="179">
        <v>0</v>
      </c>
      <c r="CM274" s="179">
        <v>0</v>
      </c>
      <c r="CN274" s="179">
        <v>0</v>
      </c>
      <c r="CO274" s="179">
        <v>18170</v>
      </c>
      <c r="CP274" s="179">
        <v>29440</v>
      </c>
      <c r="CQ274" s="179">
        <v>28720</v>
      </c>
      <c r="CR274" s="179">
        <v>18540</v>
      </c>
      <c r="CS274" s="179">
        <v>19260</v>
      </c>
      <c r="CT274" s="179">
        <v>17350</v>
      </c>
      <c r="CU274" s="179">
        <v>20350</v>
      </c>
      <c r="CV274" s="179">
        <v>36350</v>
      </c>
      <c r="CW274" s="179">
        <v>35440</v>
      </c>
      <c r="CX274" s="179">
        <v>43170</v>
      </c>
      <c r="CY274" s="179">
        <v>27440</v>
      </c>
      <c r="CZ274" s="179">
        <v>16350.000000000002</v>
      </c>
      <c r="DA274" s="179">
        <v>20440</v>
      </c>
      <c r="DB274" s="179">
        <v>20260</v>
      </c>
      <c r="DC274" s="179">
        <v>22440</v>
      </c>
      <c r="DD274" s="179">
        <v>19440</v>
      </c>
      <c r="DE274" s="179">
        <v>16350.000000000002</v>
      </c>
      <c r="DF274" s="179">
        <v>17440</v>
      </c>
      <c r="DG274" s="179">
        <v>19440</v>
      </c>
      <c r="DH274" s="179">
        <v>37350</v>
      </c>
      <c r="DI274" s="179">
        <v>35170</v>
      </c>
      <c r="DJ274" s="179">
        <v>39440</v>
      </c>
      <c r="DK274" s="179">
        <v>13440</v>
      </c>
      <c r="DL274" s="179">
        <v>7440</v>
      </c>
      <c r="DM274" s="179">
        <v>19980</v>
      </c>
      <c r="DN274" s="179">
        <v>20350</v>
      </c>
      <c r="DO274" s="179">
        <v>21170</v>
      </c>
      <c r="DP274" s="179">
        <v>19440</v>
      </c>
      <c r="DQ274" s="179">
        <v>18630</v>
      </c>
      <c r="DR274" s="179">
        <v>19350</v>
      </c>
      <c r="DS274" s="179">
        <v>18260</v>
      </c>
      <c r="DT274" s="179">
        <v>39440</v>
      </c>
      <c r="DU274" s="179">
        <v>35260</v>
      </c>
      <c r="DV274" s="179">
        <v>17350</v>
      </c>
      <c r="DW274" s="179">
        <v>12260</v>
      </c>
      <c r="DX274" s="179">
        <v>7540</v>
      </c>
      <c r="DY274" s="179">
        <v>20350</v>
      </c>
      <c r="DZ274" s="179">
        <v>20440</v>
      </c>
      <c r="EA274" s="179">
        <v>22070</v>
      </c>
      <c r="EB274" s="179">
        <v>17350</v>
      </c>
      <c r="EC274" s="179">
        <v>6630</v>
      </c>
      <c r="ED274" s="179">
        <v>8540</v>
      </c>
      <c r="EE274" s="179">
        <v>14170</v>
      </c>
      <c r="EF274" s="179">
        <v>20350</v>
      </c>
      <c r="EG274" s="179">
        <v>38440</v>
      </c>
      <c r="EH274" s="179">
        <v>17260</v>
      </c>
      <c r="EI274" s="179">
        <v>15440</v>
      </c>
      <c r="EJ274" s="179">
        <v>8350</v>
      </c>
      <c r="EK274" s="179">
        <v>19350</v>
      </c>
      <c r="EL274" s="179">
        <v>21170</v>
      </c>
      <c r="EM274" s="179">
        <v>19440</v>
      </c>
      <c r="EN274" s="179">
        <v>18540</v>
      </c>
      <c r="EO274" s="179">
        <v>8350</v>
      </c>
      <c r="EP274" s="179">
        <v>6440</v>
      </c>
      <c r="EQ274" s="179">
        <v>18170</v>
      </c>
      <c r="ER274" s="179">
        <v>19350</v>
      </c>
      <c r="ES274" s="179">
        <v>33350</v>
      </c>
      <c r="ET274" s="179">
        <v>15630</v>
      </c>
      <c r="EU274" s="179">
        <v>16070</v>
      </c>
      <c r="EV274" s="179">
        <v>8630</v>
      </c>
      <c r="EW274" s="179">
        <v>19350</v>
      </c>
      <c r="EX274" s="179">
        <v>22260</v>
      </c>
      <c r="EY274" s="179">
        <v>18540</v>
      </c>
      <c r="EZ274" s="179">
        <v>20350</v>
      </c>
      <c r="FA274" s="179">
        <v>6540</v>
      </c>
      <c r="FB274" s="179">
        <v>6540</v>
      </c>
      <c r="FC274" s="179">
        <v>18350</v>
      </c>
      <c r="FD274" s="179">
        <v>28440</v>
      </c>
      <c r="FE274" s="179">
        <v>36260</v>
      </c>
      <c r="FF274" s="179">
        <v>17260</v>
      </c>
      <c r="FG274" s="179">
        <v>14440</v>
      </c>
      <c r="FH274" s="179">
        <v>8540</v>
      </c>
      <c r="FI274" s="179">
        <v>21260</v>
      </c>
      <c r="FJ274" s="179">
        <v>22070</v>
      </c>
      <c r="FK274" s="179">
        <v>20170</v>
      </c>
      <c r="FL274" s="179">
        <v>19260</v>
      </c>
      <c r="FM274" s="179">
        <v>7540</v>
      </c>
      <c r="FN274" s="179">
        <v>7720</v>
      </c>
      <c r="FO274" s="179">
        <v>18170</v>
      </c>
      <c r="FP274" s="179">
        <v>27350</v>
      </c>
      <c r="FQ274" s="179">
        <v>33350</v>
      </c>
      <c r="FR274" s="179">
        <v>16260.000000000002</v>
      </c>
      <c r="FS274" s="179">
        <v>13170</v>
      </c>
      <c r="FT274" s="179">
        <v>7540</v>
      </c>
      <c r="FU274" s="179">
        <v>20260</v>
      </c>
      <c r="FV274" s="179">
        <v>20540</v>
      </c>
      <c r="FW274" s="179">
        <v>22170</v>
      </c>
      <c r="FX274" s="179">
        <v>18540</v>
      </c>
      <c r="FY274" s="179">
        <v>7540</v>
      </c>
      <c r="FZ274" s="179">
        <v>8540</v>
      </c>
      <c r="GA274" s="179">
        <v>19350</v>
      </c>
    </row>
    <row r="275" spans="2:183">
      <c r="B275" s="96" t="s">
        <v>9</v>
      </c>
      <c r="C275" s="166" t="s">
        <v>43</v>
      </c>
      <c r="D275" s="175">
        <v>0</v>
      </c>
      <c r="E275" s="176">
        <v>0</v>
      </c>
      <c r="F275" s="176">
        <v>0</v>
      </c>
      <c r="G275" s="176">
        <v>0</v>
      </c>
      <c r="H275" s="176">
        <v>0</v>
      </c>
      <c r="I275" s="176">
        <v>0</v>
      </c>
      <c r="J275" s="176">
        <v>2.81</v>
      </c>
      <c r="K275" s="176">
        <v>0</v>
      </c>
      <c r="L275" s="176">
        <v>0</v>
      </c>
      <c r="M275" s="176">
        <v>0</v>
      </c>
      <c r="N275" s="176">
        <v>0</v>
      </c>
      <c r="O275" s="176">
        <v>0</v>
      </c>
      <c r="P275" s="176">
        <v>0</v>
      </c>
      <c r="Q275" s="176">
        <v>0</v>
      </c>
      <c r="R275" s="176">
        <v>0</v>
      </c>
      <c r="S275" s="176">
        <v>0</v>
      </c>
      <c r="T275" s="176">
        <v>0</v>
      </c>
      <c r="U275" s="176">
        <v>0</v>
      </c>
      <c r="V275" s="176">
        <v>0</v>
      </c>
      <c r="W275" s="176">
        <v>0</v>
      </c>
      <c r="X275" s="176">
        <v>0</v>
      </c>
      <c r="Y275" s="176">
        <v>0</v>
      </c>
      <c r="Z275" s="176">
        <v>0</v>
      </c>
      <c r="AA275" s="176">
        <v>0</v>
      </c>
      <c r="AB275" s="176">
        <v>0</v>
      </c>
      <c r="AC275" s="176">
        <v>0</v>
      </c>
      <c r="AD275" s="176">
        <v>0</v>
      </c>
      <c r="AE275" s="176">
        <v>0</v>
      </c>
      <c r="AF275" s="176">
        <v>0</v>
      </c>
      <c r="AG275" s="176">
        <v>0</v>
      </c>
      <c r="AH275" s="176">
        <v>0</v>
      </c>
      <c r="AI275" s="176">
        <v>0</v>
      </c>
      <c r="AJ275" s="176">
        <v>0</v>
      </c>
      <c r="AK275" s="176">
        <v>0</v>
      </c>
      <c r="AL275" s="176">
        <v>0</v>
      </c>
      <c r="AM275" s="176">
        <v>0</v>
      </c>
      <c r="AN275" s="176">
        <v>0</v>
      </c>
      <c r="AO275" s="176">
        <v>0</v>
      </c>
      <c r="AP275" s="176">
        <v>0</v>
      </c>
      <c r="AQ275" s="176">
        <v>0</v>
      </c>
      <c r="AR275" s="176">
        <v>0</v>
      </c>
      <c r="AS275" s="176">
        <v>0</v>
      </c>
      <c r="AT275" s="176">
        <v>0</v>
      </c>
      <c r="AU275" s="176">
        <v>0</v>
      </c>
      <c r="AV275" s="176">
        <v>0</v>
      </c>
      <c r="AW275" s="176">
        <v>0</v>
      </c>
      <c r="AX275" s="176">
        <v>0</v>
      </c>
      <c r="AY275" s="176">
        <v>0</v>
      </c>
      <c r="AZ275" s="176">
        <v>0</v>
      </c>
      <c r="BA275" s="176">
        <v>0</v>
      </c>
      <c r="BB275" s="176">
        <v>0</v>
      </c>
      <c r="BC275" s="176">
        <v>0</v>
      </c>
      <c r="BD275" s="176">
        <v>0</v>
      </c>
      <c r="BE275" s="176">
        <v>0</v>
      </c>
      <c r="BF275" s="176">
        <v>0</v>
      </c>
      <c r="BG275" s="176">
        <v>0</v>
      </c>
      <c r="BH275" s="176">
        <v>0</v>
      </c>
      <c r="BI275" s="176">
        <v>0</v>
      </c>
      <c r="BJ275" s="176">
        <v>0</v>
      </c>
      <c r="BK275" s="176">
        <v>0</v>
      </c>
      <c r="BL275" s="176">
        <v>0</v>
      </c>
      <c r="BM275" s="176">
        <v>0</v>
      </c>
      <c r="BN275" s="176">
        <v>0</v>
      </c>
      <c r="BO275" s="176">
        <v>0</v>
      </c>
      <c r="BP275" s="176">
        <v>0</v>
      </c>
      <c r="BQ275" s="176">
        <v>0</v>
      </c>
      <c r="BR275" s="176">
        <v>0</v>
      </c>
      <c r="BS275" s="176">
        <v>0</v>
      </c>
      <c r="BT275" s="176">
        <v>0</v>
      </c>
      <c r="BU275" s="176">
        <v>0</v>
      </c>
      <c r="BV275" s="176">
        <v>0</v>
      </c>
      <c r="BW275" s="176">
        <v>0</v>
      </c>
      <c r="BX275" s="176">
        <v>0</v>
      </c>
      <c r="BY275" s="176">
        <v>0</v>
      </c>
      <c r="BZ275" s="176">
        <v>0</v>
      </c>
      <c r="CA275" s="176">
        <v>0</v>
      </c>
      <c r="CB275" s="176">
        <v>0</v>
      </c>
      <c r="CC275" s="176">
        <v>0</v>
      </c>
      <c r="CD275" s="176">
        <v>3.28</v>
      </c>
      <c r="CE275" s="176">
        <v>3.17</v>
      </c>
      <c r="CF275" s="176">
        <v>0</v>
      </c>
      <c r="CG275" s="176">
        <v>0</v>
      </c>
      <c r="CH275" s="176">
        <v>0</v>
      </c>
      <c r="CI275" s="176">
        <v>0</v>
      </c>
      <c r="CJ275" s="176">
        <v>1.03</v>
      </c>
      <c r="CK275" s="176">
        <v>0</v>
      </c>
      <c r="CL275" s="176">
        <v>0</v>
      </c>
      <c r="CM275" s="176">
        <v>0</v>
      </c>
      <c r="CN275" s="176">
        <v>0</v>
      </c>
      <c r="CO275" s="176">
        <v>3.14</v>
      </c>
      <c r="CP275" s="176">
        <v>5.66</v>
      </c>
      <c r="CQ275" s="176">
        <v>5.58</v>
      </c>
      <c r="CR275" s="176">
        <v>3.4</v>
      </c>
      <c r="CS275" s="176">
        <v>0.84</v>
      </c>
      <c r="CT275" s="176">
        <v>1.07</v>
      </c>
      <c r="CU275" s="176">
        <v>1.69</v>
      </c>
      <c r="CV275" s="176">
        <v>4.1399999999999997</v>
      </c>
      <c r="CW275" s="176">
        <v>4.21</v>
      </c>
      <c r="CX275" s="176">
        <v>3.51</v>
      </c>
      <c r="CY275" s="176">
        <v>3.07</v>
      </c>
      <c r="CZ275" s="176">
        <v>3.5</v>
      </c>
      <c r="DA275" s="176">
        <v>4.54</v>
      </c>
      <c r="DB275" s="176">
        <v>5.25</v>
      </c>
      <c r="DC275" s="176">
        <v>5.36</v>
      </c>
      <c r="DD275" s="176">
        <v>3.85</v>
      </c>
      <c r="DE275" s="176">
        <v>2.2999999999999998</v>
      </c>
      <c r="DF275" s="176">
        <v>1.29</v>
      </c>
      <c r="DG275" s="176">
        <v>1.87</v>
      </c>
      <c r="DH275" s="176">
        <v>3.99</v>
      </c>
      <c r="DI275" s="176">
        <v>3.59</v>
      </c>
      <c r="DJ275" s="176">
        <v>3.17</v>
      </c>
      <c r="DK275" s="176">
        <v>1.1399999999999999</v>
      </c>
      <c r="DL275" s="176">
        <v>1.76</v>
      </c>
      <c r="DM275" s="176">
        <v>4.6500000000000004</v>
      </c>
      <c r="DN275" s="176">
        <v>4.5999999999999996</v>
      </c>
      <c r="DO275" s="176">
        <v>5.45</v>
      </c>
      <c r="DP275" s="176">
        <v>3.78</v>
      </c>
      <c r="DQ275" s="176">
        <v>2.33</v>
      </c>
      <c r="DR275" s="176">
        <v>1.39</v>
      </c>
      <c r="DS275" s="176">
        <v>1.76</v>
      </c>
      <c r="DT275" s="176">
        <v>3.77</v>
      </c>
      <c r="DU275" s="176">
        <v>3.29</v>
      </c>
      <c r="DV275" s="176">
        <v>1.43</v>
      </c>
      <c r="DW275" s="176">
        <v>0.88</v>
      </c>
      <c r="DX275" s="176">
        <v>2.02</v>
      </c>
      <c r="DY275" s="176">
        <v>4.66</v>
      </c>
      <c r="DZ275" s="176">
        <v>4.67</v>
      </c>
      <c r="EA275" s="176">
        <v>5.09</v>
      </c>
      <c r="EB275" s="176">
        <v>2.4700000000000002</v>
      </c>
      <c r="EC275" s="176">
        <v>0.57999999999999996</v>
      </c>
      <c r="ED275" s="176">
        <v>0.77</v>
      </c>
      <c r="EE275" s="176">
        <v>1.1100000000000001</v>
      </c>
      <c r="EF275" s="176">
        <v>1.78</v>
      </c>
      <c r="EG275" s="176">
        <v>3.24</v>
      </c>
      <c r="EH275" s="176">
        <v>1.1100000000000001</v>
      </c>
      <c r="EI275" s="176">
        <v>0.98</v>
      </c>
      <c r="EJ275" s="176">
        <v>1.88</v>
      </c>
      <c r="EK275" s="176">
        <v>3.39</v>
      </c>
      <c r="EL275" s="176">
        <v>4.6500000000000004</v>
      </c>
      <c r="EM275" s="176">
        <v>4.62</v>
      </c>
      <c r="EN275" s="176">
        <v>2.7</v>
      </c>
      <c r="EO275" s="176">
        <v>0.56999999999999995</v>
      </c>
      <c r="EP275" s="176">
        <v>0.6</v>
      </c>
      <c r="EQ275" s="176">
        <v>1.34</v>
      </c>
      <c r="ER275" s="176">
        <v>1.7</v>
      </c>
      <c r="ES275" s="176">
        <v>2.81</v>
      </c>
      <c r="ET275" s="176">
        <v>1.29</v>
      </c>
      <c r="EU275" s="176">
        <v>1.03</v>
      </c>
      <c r="EV275" s="176">
        <v>2.0699999999999998</v>
      </c>
      <c r="EW275" s="176">
        <v>3.46</v>
      </c>
      <c r="EX275" s="176">
        <v>4.4000000000000004</v>
      </c>
      <c r="EY275" s="176">
        <v>4.3499999999999996</v>
      </c>
      <c r="EZ275" s="176">
        <v>3.15</v>
      </c>
      <c r="FA275" s="176">
        <v>0.57999999999999996</v>
      </c>
      <c r="FB275" s="176">
        <v>0.6</v>
      </c>
      <c r="FC275" s="176">
        <v>1.34</v>
      </c>
      <c r="FD275" s="176">
        <v>2.6</v>
      </c>
      <c r="FE275" s="176">
        <v>3.1</v>
      </c>
      <c r="FF275" s="176">
        <v>1.0900000000000001</v>
      </c>
      <c r="FG275" s="176">
        <v>0.94</v>
      </c>
      <c r="FH275" s="176">
        <v>2.0699999999999998</v>
      </c>
      <c r="FI275" s="176">
        <v>3.89</v>
      </c>
      <c r="FJ275" s="176">
        <v>4.21</v>
      </c>
      <c r="FK275" s="176">
        <v>4.5</v>
      </c>
      <c r="FL275" s="176">
        <v>3.03</v>
      </c>
      <c r="FM275" s="176">
        <v>0.51</v>
      </c>
      <c r="FN275" s="176">
        <v>0.64</v>
      </c>
      <c r="FO275" s="176">
        <v>1.36</v>
      </c>
      <c r="FP275" s="176">
        <v>2.5</v>
      </c>
      <c r="FQ275" s="176">
        <v>2.9</v>
      </c>
      <c r="FR275" s="176">
        <v>1.37</v>
      </c>
      <c r="FS275" s="176">
        <v>0.86</v>
      </c>
      <c r="FT275" s="176">
        <v>1.33</v>
      </c>
      <c r="FU275" s="176">
        <v>4.0599999999999996</v>
      </c>
      <c r="FV275" s="176">
        <v>3.9</v>
      </c>
      <c r="FW275" s="176">
        <v>4.9000000000000004</v>
      </c>
      <c r="FX275" s="176">
        <v>2.4500000000000002</v>
      </c>
      <c r="FY275" s="176">
        <v>0.66</v>
      </c>
      <c r="FZ275" s="176">
        <v>0.77</v>
      </c>
      <c r="GA275" s="176">
        <v>1.37</v>
      </c>
    </row>
    <row r="276" spans="2:183">
      <c r="B276" s="96" t="s">
        <v>9</v>
      </c>
      <c r="C276" s="166" t="s">
        <v>44</v>
      </c>
      <c r="D276" s="178">
        <v>0</v>
      </c>
      <c r="E276" s="179">
        <v>0</v>
      </c>
      <c r="F276" s="179">
        <v>0</v>
      </c>
      <c r="G276" s="179">
        <v>0</v>
      </c>
      <c r="H276" s="179">
        <v>0</v>
      </c>
      <c r="I276" s="179">
        <v>0</v>
      </c>
      <c r="J276" s="179">
        <v>3.86</v>
      </c>
      <c r="K276" s="179">
        <v>0</v>
      </c>
      <c r="L276" s="179">
        <v>0</v>
      </c>
      <c r="M276" s="179">
        <v>0</v>
      </c>
      <c r="N276" s="179">
        <v>0</v>
      </c>
      <c r="O276" s="179">
        <v>0</v>
      </c>
      <c r="P276" s="179">
        <v>0</v>
      </c>
      <c r="Q276" s="179">
        <v>0</v>
      </c>
      <c r="R276" s="179">
        <v>0</v>
      </c>
      <c r="S276" s="179">
        <v>0</v>
      </c>
      <c r="T276" s="179">
        <v>0</v>
      </c>
      <c r="U276" s="179">
        <v>0</v>
      </c>
      <c r="V276" s="179">
        <v>0</v>
      </c>
      <c r="W276" s="179">
        <v>0</v>
      </c>
      <c r="X276" s="179">
        <v>0</v>
      </c>
      <c r="Y276" s="179">
        <v>0</v>
      </c>
      <c r="Z276" s="179">
        <v>0</v>
      </c>
      <c r="AA276" s="179">
        <v>0</v>
      </c>
      <c r="AB276" s="179">
        <v>0</v>
      </c>
      <c r="AC276" s="179">
        <v>0</v>
      </c>
      <c r="AD276" s="179">
        <v>0</v>
      </c>
      <c r="AE276" s="179">
        <v>0</v>
      </c>
      <c r="AF276" s="179">
        <v>0</v>
      </c>
      <c r="AG276" s="179">
        <v>0</v>
      </c>
      <c r="AH276" s="179">
        <v>0</v>
      </c>
      <c r="AI276" s="179">
        <v>0</v>
      </c>
      <c r="AJ276" s="179">
        <v>0</v>
      </c>
      <c r="AK276" s="179">
        <v>0</v>
      </c>
      <c r="AL276" s="179">
        <v>0</v>
      </c>
      <c r="AM276" s="179">
        <v>0</v>
      </c>
      <c r="AN276" s="179">
        <v>0</v>
      </c>
      <c r="AO276" s="179">
        <v>0</v>
      </c>
      <c r="AP276" s="179">
        <v>0</v>
      </c>
      <c r="AQ276" s="179">
        <v>0</v>
      </c>
      <c r="AR276" s="179">
        <v>0</v>
      </c>
      <c r="AS276" s="179">
        <v>0</v>
      </c>
      <c r="AT276" s="179">
        <v>0</v>
      </c>
      <c r="AU276" s="179">
        <v>0</v>
      </c>
      <c r="AV276" s="179">
        <v>0</v>
      </c>
      <c r="AW276" s="179">
        <v>0</v>
      </c>
      <c r="AX276" s="179">
        <v>0</v>
      </c>
      <c r="AY276" s="179">
        <v>0</v>
      </c>
      <c r="AZ276" s="179">
        <v>0</v>
      </c>
      <c r="BA276" s="179">
        <v>0</v>
      </c>
      <c r="BB276" s="179">
        <v>0</v>
      </c>
      <c r="BC276" s="179">
        <v>0</v>
      </c>
      <c r="BD276" s="179">
        <v>0</v>
      </c>
      <c r="BE276" s="179">
        <v>0</v>
      </c>
      <c r="BF276" s="179">
        <v>0</v>
      </c>
      <c r="BG276" s="179">
        <v>0</v>
      </c>
      <c r="BH276" s="179">
        <v>0</v>
      </c>
      <c r="BI276" s="179">
        <v>0</v>
      </c>
      <c r="BJ276" s="179">
        <v>0</v>
      </c>
      <c r="BK276" s="179">
        <v>0</v>
      </c>
      <c r="BL276" s="179">
        <v>0</v>
      </c>
      <c r="BM276" s="179">
        <v>0</v>
      </c>
      <c r="BN276" s="179">
        <v>0</v>
      </c>
      <c r="BO276" s="179">
        <v>0</v>
      </c>
      <c r="BP276" s="179">
        <v>0</v>
      </c>
      <c r="BQ276" s="179">
        <v>0</v>
      </c>
      <c r="BR276" s="179">
        <v>0</v>
      </c>
      <c r="BS276" s="179">
        <v>0</v>
      </c>
      <c r="BT276" s="179">
        <v>0</v>
      </c>
      <c r="BU276" s="179">
        <v>0</v>
      </c>
      <c r="BV276" s="179">
        <v>0</v>
      </c>
      <c r="BW276" s="179">
        <v>0</v>
      </c>
      <c r="BX276" s="179">
        <v>0</v>
      </c>
      <c r="BY276" s="179">
        <v>0</v>
      </c>
      <c r="BZ276" s="179">
        <v>0</v>
      </c>
      <c r="CA276" s="179">
        <v>0</v>
      </c>
      <c r="CB276" s="179">
        <v>0</v>
      </c>
      <c r="CC276" s="179">
        <v>0</v>
      </c>
      <c r="CD276" s="179">
        <v>6.95</v>
      </c>
      <c r="CE276" s="179">
        <v>6.73</v>
      </c>
      <c r="CF276" s="179">
        <v>0</v>
      </c>
      <c r="CG276" s="179">
        <v>0</v>
      </c>
      <c r="CH276" s="179">
        <v>0</v>
      </c>
      <c r="CI276" s="179">
        <v>0</v>
      </c>
      <c r="CJ276" s="179">
        <v>2.23</v>
      </c>
      <c r="CK276" s="179">
        <v>0</v>
      </c>
      <c r="CL276" s="179">
        <v>0</v>
      </c>
      <c r="CM276" s="179">
        <v>0</v>
      </c>
      <c r="CN276" s="179">
        <v>0</v>
      </c>
      <c r="CO276" s="179">
        <v>6.82</v>
      </c>
      <c r="CP276" s="179">
        <v>12.29</v>
      </c>
      <c r="CQ276" s="179">
        <v>12.11</v>
      </c>
      <c r="CR276" s="179">
        <v>7.39</v>
      </c>
      <c r="CS276" s="179">
        <v>1.82</v>
      </c>
      <c r="CT276" s="179">
        <v>2.33</v>
      </c>
      <c r="CU276" s="179">
        <v>3.67</v>
      </c>
      <c r="CV276" s="179">
        <v>9.23</v>
      </c>
      <c r="CW276" s="179">
        <v>9.3800000000000008</v>
      </c>
      <c r="CX276" s="179">
        <v>7.83</v>
      </c>
      <c r="CY276" s="179">
        <v>6.84</v>
      </c>
      <c r="CZ276" s="179">
        <v>7.8</v>
      </c>
      <c r="DA276" s="179">
        <v>10.130000000000001</v>
      </c>
      <c r="DB276" s="179">
        <v>11.71</v>
      </c>
      <c r="DC276" s="179">
        <v>11.96</v>
      </c>
      <c r="DD276" s="179">
        <v>8.6</v>
      </c>
      <c r="DE276" s="179">
        <v>5.13</v>
      </c>
      <c r="DF276" s="179">
        <v>2.87</v>
      </c>
      <c r="DG276" s="179">
        <v>4.17</v>
      </c>
      <c r="DH276" s="179">
        <v>9.1300000000000008</v>
      </c>
      <c r="DI276" s="179">
        <v>8.2200000000000006</v>
      </c>
      <c r="DJ276" s="179">
        <v>7.26</v>
      </c>
      <c r="DK276" s="179">
        <v>2.62</v>
      </c>
      <c r="DL276" s="179">
        <v>4.04</v>
      </c>
      <c r="DM276" s="179">
        <v>10.66</v>
      </c>
      <c r="DN276" s="179">
        <v>10.54</v>
      </c>
      <c r="DO276" s="179">
        <v>12.47</v>
      </c>
      <c r="DP276" s="179">
        <v>8.65</v>
      </c>
      <c r="DQ276" s="179">
        <v>5.33</v>
      </c>
      <c r="DR276" s="179">
        <v>3.19</v>
      </c>
      <c r="DS276" s="179">
        <v>4.04</v>
      </c>
      <c r="DT276" s="179">
        <v>8.9</v>
      </c>
      <c r="DU276" s="179">
        <v>7.76</v>
      </c>
      <c r="DV276" s="179">
        <v>3.37</v>
      </c>
      <c r="DW276" s="179">
        <v>2.08</v>
      </c>
      <c r="DX276" s="179">
        <v>4.76</v>
      </c>
      <c r="DY276" s="179">
        <v>11</v>
      </c>
      <c r="DZ276" s="179">
        <v>11.02</v>
      </c>
      <c r="EA276" s="179">
        <v>12.02</v>
      </c>
      <c r="EB276" s="179">
        <v>5.83</v>
      </c>
      <c r="EC276" s="179">
        <v>1.36</v>
      </c>
      <c r="ED276" s="179">
        <v>1.81</v>
      </c>
      <c r="EE276" s="179">
        <v>2.63</v>
      </c>
      <c r="EF276" s="179">
        <v>4.3</v>
      </c>
      <c r="EG276" s="179">
        <v>7.85</v>
      </c>
      <c r="EH276" s="179">
        <v>2.68</v>
      </c>
      <c r="EI276" s="179">
        <v>2.38</v>
      </c>
      <c r="EJ276" s="179">
        <v>4.5599999999999996</v>
      </c>
      <c r="EK276" s="179">
        <v>8.1999999999999993</v>
      </c>
      <c r="EL276" s="179">
        <v>11.25</v>
      </c>
      <c r="EM276" s="179">
        <v>11.19</v>
      </c>
      <c r="EN276" s="179">
        <v>6.54</v>
      </c>
      <c r="EO276" s="179">
        <v>1.38</v>
      </c>
      <c r="EP276" s="179">
        <v>1.45</v>
      </c>
      <c r="EQ276" s="179">
        <v>3.24</v>
      </c>
      <c r="ER276" s="179">
        <v>4.2300000000000004</v>
      </c>
      <c r="ES276" s="179">
        <v>6.99</v>
      </c>
      <c r="ET276" s="179">
        <v>3.2</v>
      </c>
      <c r="EU276" s="179">
        <v>2.5499999999999998</v>
      </c>
      <c r="EV276" s="179">
        <v>5.16</v>
      </c>
      <c r="EW276" s="179">
        <v>8.61</v>
      </c>
      <c r="EX276" s="179">
        <v>10.95</v>
      </c>
      <c r="EY276" s="179">
        <v>10.84</v>
      </c>
      <c r="EZ276" s="179">
        <v>7.86</v>
      </c>
      <c r="FA276" s="179">
        <v>1.44</v>
      </c>
      <c r="FB276" s="179">
        <v>1.49</v>
      </c>
      <c r="FC276" s="179">
        <v>3.33</v>
      </c>
      <c r="FD276" s="179">
        <v>6.66</v>
      </c>
      <c r="FE276" s="179">
        <v>7.93</v>
      </c>
      <c r="FF276" s="179">
        <v>2.78</v>
      </c>
      <c r="FG276" s="179">
        <v>2.41</v>
      </c>
      <c r="FH276" s="179">
        <v>5.3</v>
      </c>
      <c r="FI276" s="179">
        <v>9.9600000000000009</v>
      </c>
      <c r="FJ276" s="179">
        <v>10.77</v>
      </c>
      <c r="FK276" s="179">
        <v>11.53</v>
      </c>
      <c r="FL276" s="179">
        <v>7.76</v>
      </c>
      <c r="FM276" s="179">
        <v>1.3</v>
      </c>
      <c r="FN276" s="179">
        <v>1.64</v>
      </c>
      <c r="FO276" s="179">
        <v>3.49</v>
      </c>
      <c r="FP276" s="179">
        <v>6.58</v>
      </c>
      <c r="FQ276" s="179">
        <v>7.64</v>
      </c>
      <c r="FR276" s="179">
        <v>3.59</v>
      </c>
      <c r="FS276" s="179">
        <v>2.2599999999999998</v>
      </c>
      <c r="FT276" s="179">
        <v>3.5</v>
      </c>
      <c r="FU276" s="179">
        <v>10.67</v>
      </c>
      <c r="FV276" s="179">
        <v>10.25</v>
      </c>
      <c r="FW276" s="179">
        <v>12.89</v>
      </c>
      <c r="FX276" s="179">
        <v>6.44</v>
      </c>
      <c r="FY276" s="179">
        <v>1.73</v>
      </c>
      <c r="FZ276" s="179">
        <v>2.02</v>
      </c>
      <c r="GA276" s="179">
        <v>3.61</v>
      </c>
    </row>
    <row r="277" spans="2:183">
      <c r="B277" s="171" t="s">
        <v>9</v>
      </c>
      <c r="C277" s="172" t="s">
        <v>45</v>
      </c>
      <c r="D277" s="92">
        <v>0</v>
      </c>
      <c r="E277" s="93">
        <v>0</v>
      </c>
      <c r="F277" s="93">
        <v>0</v>
      </c>
      <c r="G277" s="93">
        <v>0</v>
      </c>
      <c r="H277" s="93">
        <v>0</v>
      </c>
      <c r="I277" s="93">
        <v>0</v>
      </c>
      <c r="J277" s="93">
        <v>6.0609831971643227E-2</v>
      </c>
      <c r="K277" s="93">
        <v>0</v>
      </c>
      <c r="L277" s="93">
        <v>0</v>
      </c>
      <c r="M277" s="93">
        <v>0</v>
      </c>
      <c r="N277" s="93">
        <v>0</v>
      </c>
      <c r="O277" s="93">
        <v>0</v>
      </c>
      <c r="P277" s="93">
        <v>0</v>
      </c>
      <c r="Q277" s="93">
        <v>0</v>
      </c>
      <c r="R277" s="93">
        <v>0</v>
      </c>
      <c r="S277" s="93">
        <v>0</v>
      </c>
      <c r="T277" s="93">
        <v>0</v>
      </c>
      <c r="U277" s="93">
        <v>0</v>
      </c>
      <c r="V277" s="93">
        <v>0</v>
      </c>
      <c r="W277" s="93">
        <v>0</v>
      </c>
      <c r="X277" s="93">
        <v>0</v>
      </c>
      <c r="Y277" s="93">
        <v>0</v>
      </c>
      <c r="Z277" s="93">
        <v>0</v>
      </c>
      <c r="AA277" s="93">
        <v>0</v>
      </c>
      <c r="AB277" s="93">
        <v>0</v>
      </c>
      <c r="AC277" s="93">
        <v>0</v>
      </c>
      <c r="AD277" s="93">
        <v>0</v>
      </c>
      <c r="AE277" s="93">
        <v>0</v>
      </c>
      <c r="AF277" s="93">
        <v>0</v>
      </c>
      <c r="AG277" s="93">
        <v>0</v>
      </c>
      <c r="AH277" s="93">
        <v>0</v>
      </c>
      <c r="AI277" s="93">
        <v>0</v>
      </c>
      <c r="AJ277" s="93">
        <v>0</v>
      </c>
      <c r="AK277" s="93">
        <v>0</v>
      </c>
      <c r="AL277" s="93">
        <v>0</v>
      </c>
      <c r="AM277" s="93">
        <v>0</v>
      </c>
      <c r="AN277" s="93">
        <v>0</v>
      </c>
      <c r="AO277" s="93">
        <v>0</v>
      </c>
      <c r="AP277" s="93">
        <v>0</v>
      </c>
      <c r="AQ277" s="93">
        <v>0</v>
      </c>
      <c r="AR277" s="93">
        <v>0</v>
      </c>
      <c r="AS277" s="93">
        <v>0</v>
      </c>
      <c r="AT277" s="93">
        <v>0</v>
      </c>
      <c r="AU277" s="93">
        <v>0</v>
      </c>
      <c r="AV277" s="93">
        <v>0</v>
      </c>
      <c r="AW277" s="93">
        <v>0</v>
      </c>
      <c r="AX277" s="93">
        <v>0</v>
      </c>
      <c r="AY277" s="93">
        <v>0</v>
      </c>
      <c r="AZ277" s="93">
        <v>0</v>
      </c>
      <c r="BA277" s="93">
        <v>0</v>
      </c>
      <c r="BB277" s="93">
        <v>0</v>
      </c>
      <c r="BC277" s="93">
        <v>0</v>
      </c>
      <c r="BD277" s="93">
        <v>0</v>
      </c>
      <c r="BE277" s="93">
        <v>0</v>
      </c>
      <c r="BF277" s="93">
        <v>0</v>
      </c>
      <c r="BG277" s="93">
        <v>0</v>
      </c>
      <c r="BH277" s="93">
        <v>0</v>
      </c>
      <c r="BI277" s="93">
        <v>0</v>
      </c>
      <c r="BJ277" s="93">
        <v>0</v>
      </c>
      <c r="BK277" s="93">
        <v>0</v>
      </c>
      <c r="BL277" s="93">
        <v>0</v>
      </c>
      <c r="BM277" s="93">
        <v>0</v>
      </c>
      <c r="BN277" s="93">
        <v>0</v>
      </c>
      <c r="BO277" s="93">
        <v>0</v>
      </c>
      <c r="BP277" s="93">
        <v>0</v>
      </c>
      <c r="BQ277" s="93">
        <v>0</v>
      </c>
      <c r="BR277" s="93">
        <v>0</v>
      </c>
      <c r="BS277" s="93">
        <v>0</v>
      </c>
      <c r="BT277" s="93">
        <v>0</v>
      </c>
      <c r="BU277" s="93">
        <v>0</v>
      </c>
      <c r="BV277" s="93">
        <v>0</v>
      </c>
      <c r="BW277" s="93">
        <v>0</v>
      </c>
      <c r="BX277" s="93">
        <v>0</v>
      </c>
      <c r="BY277" s="93">
        <v>0</v>
      </c>
      <c r="BZ277" s="93">
        <v>0</v>
      </c>
      <c r="CA277" s="93">
        <v>0</v>
      </c>
      <c r="CB277" s="93">
        <v>0</v>
      </c>
      <c r="CC277" s="93">
        <v>0</v>
      </c>
      <c r="CD277" s="93">
        <v>6.0705862974096823E-2</v>
      </c>
      <c r="CE277" s="93">
        <v>6.0625649048253807E-2</v>
      </c>
      <c r="CF277" s="93">
        <v>0</v>
      </c>
      <c r="CG277" s="93">
        <v>0</v>
      </c>
      <c r="CH277" s="93">
        <v>0</v>
      </c>
      <c r="CI277" s="93">
        <v>0</v>
      </c>
      <c r="CJ277" s="93">
        <v>6.1756523407521101E-2</v>
      </c>
      <c r="CK277" s="93">
        <v>0</v>
      </c>
      <c r="CL277" s="93">
        <v>0</v>
      </c>
      <c r="CM277" s="93">
        <v>0</v>
      </c>
      <c r="CN277" s="93">
        <v>0</v>
      </c>
      <c r="CO277" s="93">
        <v>6.037745717262559E-2</v>
      </c>
      <c r="CP277" s="93">
        <v>6.0400966372775769E-2</v>
      </c>
      <c r="CQ277" s="93">
        <v>6.0405538754889215E-2</v>
      </c>
      <c r="CR277" s="93">
        <v>6.0373943777830279E-2</v>
      </c>
      <c r="CS277" s="93">
        <v>6.2106152723465702E-2</v>
      </c>
      <c r="CT277" s="93">
        <v>6.1116629377906975E-2</v>
      </c>
      <c r="CU277" s="93">
        <v>6.0871463241920484E-2</v>
      </c>
      <c r="CV277" s="93">
        <v>6.0705370005828596E-2</v>
      </c>
      <c r="CW277" s="93">
        <v>6.0725141853065927E-2</v>
      </c>
      <c r="CX277" s="93">
        <v>6.0964007700917873E-2</v>
      </c>
      <c r="CY277" s="93">
        <v>6.0780825728305753E-2</v>
      </c>
      <c r="CZ277" s="93">
        <v>6.044767200471423E-2</v>
      </c>
      <c r="DA277" s="93">
        <v>6.0305891673084686E-2</v>
      </c>
      <c r="DB277" s="93">
        <v>6.0286647506613153E-2</v>
      </c>
      <c r="DC277" s="93">
        <v>6.0299409065791156E-2</v>
      </c>
      <c r="DD277" s="93">
        <v>6.034102553412779E-2</v>
      </c>
      <c r="DE277" s="93">
        <v>6.0557263738468446E-2</v>
      </c>
      <c r="DF277" s="93">
        <v>6.1313550128223746E-2</v>
      </c>
      <c r="DG277" s="93">
        <v>6.0850666282255328E-2</v>
      </c>
      <c r="DH277" s="93">
        <v>6.0835514034936047E-2</v>
      </c>
      <c r="DI277" s="93">
        <v>6.0780650420681676E-2</v>
      </c>
      <c r="DJ277" s="93">
        <v>6.1018943205800528E-2</v>
      </c>
      <c r="DK277" s="93">
        <v>6.0858602777234296E-2</v>
      </c>
      <c r="DL277" s="93">
        <v>6.0196006405402319E-2</v>
      </c>
      <c r="DM277" s="93">
        <v>6.02979105801437E-2</v>
      </c>
      <c r="DN277" s="93">
        <v>6.0305929357634347E-2</v>
      </c>
      <c r="DO277" s="93">
        <v>6.0364996675494727E-2</v>
      </c>
      <c r="DP277" s="93">
        <v>6.048004354563135E-2</v>
      </c>
      <c r="DQ277" s="93">
        <v>6.0767229302531735E-2</v>
      </c>
      <c r="DR277" s="93">
        <v>6.1028202273805447E-2</v>
      </c>
      <c r="DS277" s="93">
        <v>6.0698299447473042E-2</v>
      </c>
      <c r="DT277" s="93">
        <v>6.0815014759336275E-2</v>
      </c>
      <c r="DU277" s="93">
        <v>6.0870488691965353E-2</v>
      </c>
      <c r="DV277" s="93">
        <v>6.1072144994667933E-2</v>
      </c>
      <c r="DW277" s="93">
        <v>6.1181405997376849E-2</v>
      </c>
      <c r="DX277" s="93">
        <v>6.0452526062670112E-2</v>
      </c>
      <c r="DY277" s="93">
        <v>6.033792214452887E-2</v>
      </c>
      <c r="DZ277" s="93">
        <v>6.0346548128988868E-2</v>
      </c>
      <c r="EA277" s="93">
        <v>6.0338004253532945E-2</v>
      </c>
      <c r="EB277" s="93">
        <v>6.0561896710336613E-2</v>
      </c>
      <c r="EC277" s="93">
        <v>6.1261177524330197E-2</v>
      </c>
      <c r="ED277" s="93">
        <v>6.106049390009631E-2</v>
      </c>
      <c r="EE277" s="93">
        <v>6.0890999898789287E-2</v>
      </c>
      <c r="EF277" s="93">
        <v>6.0975421766649801E-2</v>
      </c>
      <c r="EG277" s="93">
        <v>6.088849277959258E-2</v>
      </c>
      <c r="EH277" s="93">
        <v>6.1451773229669916E-2</v>
      </c>
      <c r="EI277" s="93">
        <v>6.1036562769565171E-2</v>
      </c>
      <c r="EJ277" s="93">
        <v>6.0273188225632685E-2</v>
      </c>
      <c r="EK277" s="93">
        <v>6.051436676222522E-2</v>
      </c>
      <c r="EL277" s="93">
        <v>6.0409290481191182E-2</v>
      </c>
      <c r="EM277" s="93">
        <v>6.0292587398314168E-2</v>
      </c>
      <c r="EN277" s="93">
        <v>6.0512107240004692E-2</v>
      </c>
      <c r="EO277" s="93">
        <v>6.0973000727397204E-2</v>
      </c>
      <c r="EP277" s="93">
        <v>6.1173771745364175E-2</v>
      </c>
      <c r="EQ277" s="93">
        <v>6.1162693678059668E-2</v>
      </c>
      <c r="ER277" s="93">
        <v>6.0925621463738054E-2</v>
      </c>
      <c r="ES277" s="93">
        <v>6.1001898656959624E-2</v>
      </c>
      <c r="ET277" s="93">
        <v>6.1214495592556324E-2</v>
      </c>
      <c r="EU277" s="93">
        <v>6.1584638519098713E-2</v>
      </c>
      <c r="EV277" s="93">
        <v>6.0298099823358604E-2</v>
      </c>
      <c r="EW277" s="93">
        <v>6.0461636829314873E-2</v>
      </c>
      <c r="EX277" s="93">
        <v>6.0446327439129512E-2</v>
      </c>
      <c r="EY277" s="93">
        <v>6.0284756084758709E-2</v>
      </c>
      <c r="EZ277" s="93">
        <v>6.0432506818081752E-2</v>
      </c>
      <c r="FA277" s="93">
        <v>6.1261177524330197E-2</v>
      </c>
      <c r="FB277" s="93">
        <v>6.117380293063298E-2</v>
      </c>
      <c r="FC277" s="93">
        <v>6.133796877485418E-2</v>
      </c>
      <c r="FD277" s="93">
        <v>6.0826909075936318E-2</v>
      </c>
      <c r="FE277" s="93">
        <v>6.0988325654050608E-2</v>
      </c>
      <c r="FF277" s="93">
        <v>6.1483113719223541E-2</v>
      </c>
      <c r="FG277" s="93">
        <v>6.1090709630332966E-2</v>
      </c>
      <c r="FH277" s="93">
        <v>6.0298099823358604E-2</v>
      </c>
      <c r="FI277" s="93">
        <v>6.0449312435690052E-2</v>
      </c>
      <c r="FJ277" s="93">
        <v>6.0441108108038266E-2</v>
      </c>
      <c r="FK277" s="93">
        <v>6.0323599919407674E-2</v>
      </c>
      <c r="FL277" s="93">
        <v>6.0508275505161725E-2</v>
      </c>
      <c r="FM277" s="93">
        <v>6.1374130683575438E-2</v>
      </c>
      <c r="FN277" s="93">
        <v>6.0761301127312012E-2</v>
      </c>
      <c r="FO277" s="93">
        <v>6.0970456899602954E-2</v>
      </c>
      <c r="FP277" s="93">
        <v>6.0808194414986257E-2</v>
      </c>
      <c r="FQ277" s="93">
        <v>6.0857171157226393E-2</v>
      </c>
      <c r="FR277" s="93">
        <v>6.1129521855588863E-2</v>
      </c>
      <c r="FS277" s="93">
        <v>6.1214495592556324E-2</v>
      </c>
      <c r="FT277" s="93">
        <v>6.0472439799231496E-2</v>
      </c>
      <c r="FU277" s="93">
        <v>6.045408612667319E-2</v>
      </c>
      <c r="FV277" s="93">
        <v>6.0475772203892976E-2</v>
      </c>
      <c r="FW277" s="93">
        <v>6.0329351473014985E-2</v>
      </c>
      <c r="FX277" s="93">
        <v>6.0653946090030018E-2</v>
      </c>
      <c r="FY277" s="93">
        <v>6.0997108644630385E-2</v>
      </c>
      <c r="FZ277" s="93">
        <v>6.106049390009631E-2</v>
      </c>
      <c r="GA277" s="93">
        <v>6.0979965855670212E-2</v>
      </c>
    </row>
    <row r="278" spans="2:183">
      <c r="B278" s="96" t="s">
        <v>9</v>
      </c>
      <c r="C278" s="166" t="s">
        <v>46</v>
      </c>
      <c r="D278" s="96">
        <v>0</v>
      </c>
      <c r="E278" s="17">
        <v>0</v>
      </c>
      <c r="F278" s="17">
        <v>0</v>
      </c>
      <c r="G278" s="17">
        <v>0</v>
      </c>
      <c r="H278" s="17">
        <v>0</v>
      </c>
      <c r="I278" s="17">
        <v>0</v>
      </c>
      <c r="J278" s="17">
        <v>33.31</v>
      </c>
      <c r="K278" s="17">
        <v>0</v>
      </c>
      <c r="L278" s="17">
        <v>0</v>
      </c>
      <c r="M278" s="17">
        <v>0</v>
      </c>
      <c r="N278" s="17">
        <v>0</v>
      </c>
      <c r="O278" s="17">
        <v>0</v>
      </c>
      <c r="P278" s="17">
        <v>0</v>
      </c>
      <c r="Q278" s="17">
        <v>0</v>
      </c>
      <c r="R278" s="17">
        <v>0</v>
      </c>
      <c r="S278" s="17">
        <v>0</v>
      </c>
      <c r="T278" s="17">
        <v>0</v>
      </c>
      <c r="U278" s="17">
        <v>0</v>
      </c>
      <c r="V278" s="17">
        <v>0</v>
      </c>
      <c r="W278" s="17">
        <v>0</v>
      </c>
      <c r="X278" s="17">
        <v>0</v>
      </c>
      <c r="Y278" s="17">
        <v>0</v>
      </c>
      <c r="Z278" s="17">
        <v>0</v>
      </c>
      <c r="AA278" s="17">
        <v>0</v>
      </c>
      <c r="AB278" s="17">
        <v>0</v>
      </c>
      <c r="AC278" s="17">
        <v>0</v>
      </c>
      <c r="AD278" s="17">
        <v>0</v>
      </c>
      <c r="AE278" s="17">
        <v>0</v>
      </c>
      <c r="AF278" s="17">
        <v>0</v>
      </c>
      <c r="AG278" s="17">
        <v>0</v>
      </c>
      <c r="AH278" s="17">
        <v>0</v>
      </c>
      <c r="AI278" s="17">
        <v>0</v>
      </c>
      <c r="AJ278" s="17">
        <v>0</v>
      </c>
      <c r="AK278" s="17">
        <v>0</v>
      </c>
      <c r="AL278" s="17">
        <v>0</v>
      </c>
      <c r="AM278" s="17">
        <v>0</v>
      </c>
      <c r="AN278" s="17">
        <v>0</v>
      </c>
      <c r="AO278" s="17">
        <v>0</v>
      </c>
      <c r="AP278" s="17">
        <v>0</v>
      </c>
      <c r="AQ278" s="17">
        <v>0</v>
      </c>
      <c r="AR278" s="17">
        <v>0</v>
      </c>
      <c r="AS278" s="17">
        <v>0</v>
      </c>
      <c r="AT278" s="17">
        <v>0</v>
      </c>
      <c r="AU278" s="17">
        <v>0</v>
      </c>
      <c r="AV278" s="17">
        <v>0</v>
      </c>
      <c r="AW278" s="17">
        <v>0</v>
      </c>
      <c r="AX278" s="17">
        <v>0</v>
      </c>
      <c r="AY278" s="17">
        <v>0</v>
      </c>
      <c r="AZ278" s="17">
        <v>0</v>
      </c>
      <c r="BA278" s="17">
        <v>0</v>
      </c>
      <c r="BB278" s="17">
        <v>0</v>
      </c>
      <c r="BC278" s="17">
        <v>0</v>
      </c>
      <c r="BD278" s="17">
        <v>0</v>
      </c>
      <c r="BE278" s="17">
        <v>0</v>
      </c>
      <c r="BF278" s="17">
        <v>0</v>
      </c>
      <c r="BG278" s="17">
        <v>0</v>
      </c>
      <c r="BH278" s="17">
        <v>0</v>
      </c>
      <c r="BI278" s="17">
        <v>0</v>
      </c>
      <c r="BJ278" s="17">
        <v>0</v>
      </c>
      <c r="BK278" s="17">
        <v>0</v>
      </c>
      <c r="BL278" s="17">
        <v>0</v>
      </c>
      <c r="BM278" s="17">
        <v>0</v>
      </c>
      <c r="BN278" s="17">
        <v>0</v>
      </c>
      <c r="BO278" s="17">
        <v>0</v>
      </c>
      <c r="BP278" s="17">
        <v>0</v>
      </c>
      <c r="BQ278" s="17">
        <v>0</v>
      </c>
      <c r="BR278" s="17">
        <v>0</v>
      </c>
      <c r="BS278" s="17">
        <v>0</v>
      </c>
      <c r="BT278" s="17">
        <v>0</v>
      </c>
      <c r="BU278" s="17">
        <v>0</v>
      </c>
      <c r="BV278" s="17">
        <v>0</v>
      </c>
      <c r="BW278" s="17">
        <v>0</v>
      </c>
      <c r="BX278" s="17">
        <v>0</v>
      </c>
      <c r="BY278" s="17">
        <v>0</v>
      </c>
      <c r="BZ278" s="17">
        <v>0</v>
      </c>
      <c r="CA278" s="17">
        <v>0</v>
      </c>
      <c r="CB278" s="17">
        <v>0</v>
      </c>
      <c r="CC278" s="17">
        <v>0</v>
      </c>
      <c r="CD278" s="17">
        <v>38.81</v>
      </c>
      <c r="CE278" s="17">
        <v>37.56</v>
      </c>
      <c r="CF278" s="17">
        <v>0</v>
      </c>
      <c r="CG278" s="17">
        <v>0</v>
      </c>
      <c r="CH278" s="17">
        <v>0</v>
      </c>
      <c r="CI278" s="17">
        <v>0</v>
      </c>
      <c r="CJ278" s="17">
        <v>11.79</v>
      </c>
      <c r="CK278" s="17">
        <v>0</v>
      </c>
      <c r="CL278" s="17">
        <v>0</v>
      </c>
      <c r="CM278" s="17">
        <v>0</v>
      </c>
      <c r="CN278" s="17">
        <v>0</v>
      </c>
      <c r="CO278" s="17">
        <v>36.700000000000003</v>
      </c>
      <c r="CP278" s="17">
        <v>67.290000000000006</v>
      </c>
      <c r="CQ278" s="17">
        <v>66.36</v>
      </c>
      <c r="CR278" s="17">
        <v>40.01</v>
      </c>
      <c r="CS278" s="17">
        <v>9.5</v>
      </c>
      <c r="CT278" s="17">
        <v>12.22</v>
      </c>
      <c r="CU278" s="17">
        <v>19.71</v>
      </c>
      <c r="CV278" s="17">
        <v>48.2</v>
      </c>
      <c r="CW278" s="17">
        <v>49.03</v>
      </c>
      <c r="CX278" s="17">
        <v>40.869999999999997</v>
      </c>
      <c r="CY278" s="17">
        <v>35.86</v>
      </c>
      <c r="CZ278" s="17">
        <v>40.24</v>
      </c>
      <c r="DA278" s="17">
        <v>53.54</v>
      </c>
      <c r="DB278" s="17">
        <v>62.53</v>
      </c>
      <c r="DC278" s="17">
        <v>63.86</v>
      </c>
      <c r="DD278" s="17">
        <v>45.54</v>
      </c>
      <c r="DE278" s="17">
        <v>26.38</v>
      </c>
      <c r="DF278" s="17">
        <v>14.85</v>
      </c>
      <c r="DG278" s="17">
        <v>21.8</v>
      </c>
      <c r="DH278" s="17">
        <v>46.37</v>
      </c>
      <c r="DI278" s="17">
        <v>41.75</v>
      </c>
      <c r="DJ278" s="17">
        <v>36.869999999999997</v>
      </c>
      <c r="DK278" s="17">
        <v>13.3</v>
      </c>
      <c r="DL278" s="17">
        <v>20.25</v>
      </c>
      <c r="DM278" s="17">
        <v>54.79</v>
      </c>
      <c r="DN278" s="17">
        <v>54.77</v>
      </c>
      <c r="DO278" s="17">
        <v>64.86</v>
      </c>
      <c r="DP278" s="17">
        <v>44.53</v>
      </c>
      <c r="DQ278" s="17">
        <v>26.64</v>
      </c>
      <c r="DR278" s="17">
        <v>16.02</v>
      </c>
      <c r="DS278" s="17">
        <v>20.57</v>
      </c>
      <c r="DT278" s="17">
        <v>43.82</v>
      </c>
      <c r="DU278" s="17">
        <v>38.21</v>
      </c>
      <c r="DV278" s="17">
        <v>16.62</v>
      </c>
      <c r="DW278" s="17">
        <v>10.210000000000001</v>
      </c>
      <c r="DX278" s="17">
        <v>23.14</v>
      </c>
      <c r="DY278" s="17">
        <v>54.7</v>
      </c>
      <c r="DZ278" s="17">
        <v>55.59</v>
      </c>
      <c r="EA278" s="17">
        <v>60.6</v>
      </c>
      <c r="EB278" s="17">
        <v>29.3</v>
      </c>
      <c r="EC278" s="17">
        <v>6.65</v>
      </c>
      <c r="ED278" s="17">
        <v>8.94</v>
      </c>
      <c r="EE278" s="17">
        <v>12.93</v>
      </c>
      <c r="EF278" s="17">
        <v>20.62</v>
      </c>
      <c r="EG278" s="17">
        <v>37.61</v>
      </c>
      <c r="EH278" s="17">
        <v>12.82</v>
      </c>
      <c r="EI278" s="17">
        <v>11.4</v>
      </c>
      <c r="EJ278" s="17">
        <v>21.54</v>
      </c>
      <c r="EK278" s="17">
        <v>39.630000000000003</v>
      </c>
      <c r="EL278" s="17">
        <v>55.27</v>
      </c>
      <c r="EM278" s="17">
        <v>55.02</v>
      </c>
      <c r="EN278" s="17">
        <v>32.049999999999997</v>
      </c>
      <c r="EO278" s="17">
        <v>6.61</v>
      </c>
      <c r="EP278" s="17">
        <v>6.95</v>
      </c>
      <c r="EQ278" s="17">
        <v>15.54</v>
      </c>
      <c r="ER278" s="17">
        <v>19.73</v>
      </c>
      <c r="ES278" s="17">
        <v>32.549999999999997</v>
      </c>
      <c r="ET278" s="17">
        <v>14.96</v>
      </c>
      <c r="EU278" s="17">
        <v>11.87</v>
      </c>
      <c r="EV278" s="17">
        <v>23.7</v>
      </c>
      <c r="EW278" s="17">
        <v>40.46</v>
      </c>
      <c r="EX278" s="17">
        <v>52.27</v>
      </c>
      <c r="EY278" s="17">
        <v>51.84</v>
      </c>
      <c r="EZ278" s="17">
        <v>37.200000000000003</v>
      </c>
      <c r="FA278" s="17">
        <v>6.65</v>
      </c>
      <c r="FB278" s="17">
        <v>6.95</v>
      </c>
      <c r="FC278" s="17">
        <v>15.5</v>
      </c>
      <c r="FD278" s="17">
        <v>30.24</v>
      </c>
      <c r="FE278" s="17">
        <v>35.92</v>
      </c>
      <c r="FF278" s="17">
        <v>12.59</v>
      </c>
      <c r="FG278" s="17">
        <v>10.92</v>
      </c>
      <c r="FH278" s="17">
        <v>23.7</v>
      </c>
      <c r="FI278" s="17">
        <v>45.46</v>
      </c>
      <c r="FJ278" s="17">
        <v>50.01</v>
      </c>
      <c r="FK278" s="17">
        <v>53.59</v>
      </c>
      <c r="FL278" s="17">
        <v>35.74</v>
      </c>
      <c r="FM278" s="17">
        <v>5.87</v>
      </c>
      <c r="FN278" s="17">
        <v>7.47</v>
      </c>
      <c r="FO278" s="17">
        <v>15.82</v>
      </c>
      <c r="FP278" s="17">
        <v>29.08</v>
      </c>
      <c r="FQ278" s="17">
        <v>33.68</v>
      </c>
      <c r="FR278" s="17">
        <v>15.91</v>
      </c>
      <c r="FS278" s="17">
        <v>9.9700000000000006</v>
      </c>
      <c r="FT278" s="17">
        <v>15.2</v>
      </c>
      <c r="FU278" s="17">
        <v>47.58</v>
      </c>
      <c r="FV278" s="17">
        <v>46.33</v>
      </c>
      <c r="FW278" s="17">
        <v>58.35</v>
      </c>
      <c r="FX278" s="17">
        <v>29</v>
      </c>
      <c r="FY278" s="17">
        <v>7.6</v>
      </c>
      <c r="FZ278" s="17">
        <v>8.94</v>
      </c>
      <c r="GA278" s="17">
        <v>15.92</v>
      </c>
    </row>
    <row r="279" spans="2:183">
      <c r="B279" s="96" t="s">
        <v>9</v>
      </c>
      <c r="C279" s="166" t="s">
        <v>47</v>
      </c>
      <c r="D279" s="178">
        <v>0</v>
      </c>
      <c r="E279" s="179">
        <v>0</v>
      </c>
      <c r="F279" s="179">
        <v>0</v>
      </c>
      <c r="G279" s="179">
        <v>0</v>
      </c>
      <c r="H279" s="179">
        <v>0</v>
      </c>
      <c r="I279" s="179">
        <v>0</v>
      </c>
      <c r="J279" s="179">
        <v>1668.92</v>
      </c>
      <c r="K279" s="179">
        <v>0</v>
      </c>
      <c r="L279" s="179">
        <v>0</v>
      </c>
      <c r="M279" s="179">
        <v>0</v>
      </c>
      <c r="N279" s="179">
        <v>0</v>
      </c>
      <c r="O279" s="179">
        <v>0</v>
      </c>
      <c r="P279" s="179">
        <v>0</v>
      </c>
      <c r="Q279" s="179">
        <v>0</v>
      </c>
      <c r="R279" s="179">
        <v>0</v>
      </c>
      <c r="S279" s="179">
        <v>0</v>
      </c>
      <c r="T279" s="179">
        <v>0</v>
      </c>
      <c r="U279" s="179">
        <v>0</v>
      </c>
      <c r="V279" s="179">
        <v>0</v>
      </c>
      <c r="W279" s="179">
        <v>0</v>
      </c>
      <c r="X279" s="179">
        <v>0</v>
      </c>
      <c r="Y279" s="179">
        <v>0</v>
      </c>
      <c r="Z279" s="179">
        <v>0</v>
      </c>
      <c r="AA279" s="179">
        <v>0</v>
      </c>
      <c r="AB279" s="179">
        <v>0</v>
      </c>
      <c r="AC279" s="179">
        <v>0</v>
      </c>
      <c r="AD279" s="179">
        <v>0</v>
      </c>
      <c r="AE279" s="179">
        <v>0</v>
      </c>
      <c r="AF279" s="179">
        <v>0</v>
      </c>
      <c r="AG279" s="179">
        <v>0</v>
      </c>
      <c r="AH279" s="179">
        <v>0</v>
      </c>
      <c r="AI279" s="179">
        <v>0</v>
      </c>
      <c r="AJ279" s="179">
        <v>0</v>
      </c>
      <c r="AK279" s="179">
        <v>0</v>
      </c>
      <c r="AL279" s="179">
        <v>0</v>
      </c>
      <c r="AM279" s="179">
        <v>0</v>
      </c>
      <c r="AN279" s="179">
        <v>0</v>
      </c>
      <c r="AO279" s="179">
        <v>0</v>
      </c>
      <c r="AP279" s="179">
        <v>0</v>
      </c>
      <c r="AQ279" s="179">
        <v>0</v>
      </c>
      <c r="AR279" s="179">
        <v>0</v>
      </c>
      <c r="AS279" s="179">
        <v>0</v>
      </c>
      <c r="AT279" s="179">
        <v>0</v>
      </c>
      <c r="AU279" s="179">
        <v>0</v>
      </c>
      <c r="AV279" s="179">
        <v>0</v>
      </c>
      <c r="AW279" s="179">
        <v>0</v>
      </c>
      <c r="AX279" s="179">
        <v>0</v>
      </c>
      <c r="AY279" s="179">
        <v>0</v>
      </c>
      <c r="AZ279" s="179">
        <v>0</v>
      </c>
      <c r="BA279" s="179">
        <v>0</v>
      </c>
      <c r="BB279" s="179">
        <v>0</v>
      </c>
      <c r="BC279" s="179">
        <v>0</v>
      </c>
      <c r="BD279" s="179">
        <v>0</v>
      </c>
      <c r="BE279" s="179">
        <v>0</v>
      </c>
      <c r="BF279" s="179">
        <v>0</v>
      </c>
      <c r="BG279" s="179">
        <v>0</v>
      </c>
      <c r="BH279" s="179">
        <v>0</v>
      </c>
      <c r="BI279" s="179">
        <v>0</v>
      </c>
      <c r="BJ279" s="179">
        <v>0</v>
      </c>
      <c r="BK279" s="179">
        <v>0</v>
      </c>
      <c r="BL279" s="179">
        <v>0</v>
      </c>
      <c r="BM279" s="179">
        <v>0</v>
      </c>
      <c r="BN279" s="179">
        <v>0</v>
      </c>
      <c r="BO279" s="179">
        <v>0</v>
      </c>
      <c r="BP279" s="179">
        <v>0</v>
      </c>
      <c r="BQ279" s="179">
        <v>0</v>
      </c>
      <c r="BR279" s="179">
        <v>0</v>
      </c>
      <c r="BS279" s="179">
        <v>0</v>
      </c>
      <c r="BT279" s="179">
        <v>0</v>
      </c>
      <c r="BU279" s="179">
        <v>0</v>
      </c>
      <c r="BV279" s="179">
        <v>0</v>
      </c>
      <c r="BW279" s="179">
        <v>0</v>
      </c>
      <c r="BX279" s="179">
        <v>0</v>
      </c>
      <c r="BY279" s="179">
        <v>0</v>
      </c>
      <c r="BZ279" s="179">
        <v>0</v>
      </c>
      <c r="CA279" s="179">
        <v>0</v>
      </c>
      <c r="CB279" s="179">
        <v>0</v>
      </c>
      <c r="CC279" s="179">
        <v>0</v>
      </c>
      <c r="CD279" s="179">
        <v>2094.81</v>
      </c>
      <c r="CE279" s="179">
        <v>2027.23</v>
      </c>
      <c r="CF279" s="179">
        <v>0</v>
      </c>
      <c r="CG279" s="179">
        <v>0</v>
      </c>
      <c r="CH279" s="179">
        <v>0</v>
      </c>
      <c r="CI279" s="179">
        <v>0</v>
      </c>
      <c r="CJ279" s="179">
        <v>484.91</v>
      </c>
      <c r="CK279" s="179">
        <v>0</v>
      </c>
      <c r="CL279" s="179">
        <v>0</v>
      </c>
      <c r="CM279" s="179">
        <v>0</v>
      </c>
      <c r="CN279" s="179">
        <v>0</v>
      </c>
      <c r="CO279" s="179">
        <v>2033.11</v>
      </c>
      <c r="CP279" s="179">
        <v>3728.01</v>
      </c>
      <c r="CQ279" s="179">
        <v>3676.34</v>
      </c>
      <c r="CR279" s="179">
        <v>2216.81</v>
      </c>
      <c r="CS279" s="179">
        <v>390.77</v>
      </c>
      <c r="CT279" s="179">
        <v>502.67</v>
      </c>
      <c r="CU279" s="179">
        <v>810.84</v>
      </c>
      <c r="CV279" s="179">
        <v>2036.17</v>
      </c>
      <c r="CW279" s="179">
        <v>2070.8200000000002</v>
      </c>
      <c r="CX279" s="179">
        <v>1726.14</v>
      </c>
      <c r="CY279" s="179">
        <v>1514.59</v>
      </c>
      <c r="CZ279" s="179">
        <v>2289.1999999999998</v>
      </c>
      <c r="DA279" s="179">
        <v>3045.72</v>
      </c>
      <c r="DB279" s="179">
        <v>3557.6</v>
      </c>
      <c r="DC279" s="179">
        <v>3632.76</v>
      </c>
      <c r="DD279" s="179">
        <v>2590.83</v>
      </c>
      <c r="DE279" s="179">
        <v>1114.29</v>
      </c>
      <c r="DF279" s="179">
        <v>627.36</v>
      </c>
      <c r="DG279" s="179">
        <v>920.97</v>
      </c>
      <c r="DH279" s="179">
        <v>2011.99</v>
      </c>
      <c r="DI279" s="179">
        <v>1811.54</v>
      </c>
      <c r="DJ279" s="179">
        <v>1599.85</v>
      </c>
      <c r="DK279" s="179">
        <v>577</v>
      </c>
      <c r="DL279" s="179">
        <v>1183.1500000000001</v>
      </c>
      <c r="DM279" s="179">
        <v>3201.33</v>
      </c>
      <c r="DN279" s="179">
        <v>3200.32</v>
      </c>
      <c r="DO279" s="179">
        <v>3789.63</v>
      </c>
      <c r="DP279" s="179">
        <v>2601.9299999999998</v>
      </c>
      <c r="DQ279" s="179">
        <v>1155.8699999999999</v>
      </c>
      <c r="DR279" s="179">
        <v>695.02</v>
      </c>
      <c r="DS279" s="179">
        <v>892.66</v>
      </c>
      <c r="DT279" s="179">
        <v>1953.18</v>
      </c>
      <c r="DU279" s="179">
        <v>1703.02</v>
      </c>
      <c r="DV279" s="179">
        <v>740.86</v>
      </c>
      <c r="DW279" s="179">
        <v>455.1</v>
      </c>
      <c r="DX279" s="179">
        <v>1388.97</v>
      </c>
      <c r="DY279" s="179">
        <v>3283.26</v>
      </c>
      <c r="DZ279" s="179">
        <v>3336.64</v>
      </c>
      <c r="EA279" s="179">
        <v>3637.24</v>
      </c>
      <c r="EB279" s="179">
        <v>1758.5</v>
      </c>
      <c r="EC279" s="179">
        <v>296.33999999999997</v>
      </c>
      <c r="ED279" s="179">
        <v>398.33</v>
      </c>
      <c r="EE279" s="179">
        <v>576.33000000000004</v>
      </c>
      <c r="EF279" s="179">
        <v>944.4</v>
      </c>
      <c r="EG279" s="179">
        <v>1721.95</v>
      </c>
      <c r="EH279" s="179">
        <v>587.16</v>
      </c>
      <c r="EI279" s="179">
        <v>521.91999999999996</v>
      </c>
      <c r="EJ279" s="179">
        <v>1328.64</v>
      </c>
      <c r="EK279" s="179">
        <v>2444.27</v>
      </c>
      <c r="EL279" s="179">
        <v>3408.66</v>
      </c>
      <c r="EM279" s="179">
        <v>3393.22</v>
      </c>
      <c r="EN279" s="179">
        <v>1976.72</v>
      </c>
      <c r="EO279" s="179">
        <v>302.48</v>
      </c>
      <c r="EP279" s="179">
        <v>318.29000000000002</v>
      </c>
      <c r="EQ279" s="179">
        <v>711.71</v>
      </c>
      <c r="ER279" s="179">
        <v>928.74</v>
      </c>
      <c r="ES279" s="179">
        <v>1532.31</v>
      </c>
      <c r="ET279" s="179">
        <v>704.17</v>
      </c>
      <c r="EU279" s="179">
        <v>558.87</v>
      </c>
      <c r="EV279" s="179">
        <v>1502.3</v>
      </c>
      <c r="EW279" s="179">
        <v>2564.04</v>
      </c>
      <c r="EX279" s="179">
        <v>3312.72</v>
      </c>
      <c r="EY279" s="179">
        <v>3285.36</v>
      </c>
      <c r="EZ279" s="179">
        <v>2357.71</v>
      </c>
      <c r="FA279" s="179">
        <v>312.97000000000003</v>
      </c>
      <c r="FB279" s="179">
        <v>327.19</v>
      </c>
      <c r="FC279" s="179">
        <v>729.58</v>
      </c>
      <c r="FD279" s="179">
        <v>1463.51</v>
      </c>
      <c r="FE279" s="179">
        <v>1738.25</v>
      </c>
      <c r="FF279" s="179">
        <v>609.01</v>
      </c>
      <c r="FG279" s="179">
        <v>528.58000000000004</v>
      </c>
      <c r="FH279" s="179">
        <v>1544.73</v>
      </c>
      <c r="FI279" s="179">
        <v>2962.84</v>
      </c>
      <c r="FJ279" s="179">
        <v>3259.41</v>
      </c>
      <c r="FK279" s="179">
        <v>3492.39</v>
      </c>
      <c r="FL279" s="179">
        <v>2329.19</v>
      </c>
      <c r="FM279" s="179">
        <v>284.14</v>
      </c>
      <c r="FN279" s="179">
        <v>361.44</v>
      </c>
      <c r="FO279" s="179">
        <v>765.71</v>
      </c>
      <c r="FP279" s="179">
        <v>1446.94</v>
      </c>
      <c r="FQ279" s="179">
        <v>1675.74</v>
      </c>
      <c r="FR279" s="179">
        <v>791.68</v>
      </c>
      <c r="FS279" s="179">
        <v>496.28</v>
      </c>
      <c r="FT279" s="179">
        <v>1018.54</v>
      </c>
      <c r="FU279" s="179">
        <v>3188.74</v>
      </c>
      <c r="FV279" s="179">
        <v>3104.82</v>
      </c>
      <c r="FW279" s="179">
        <v>3910.4</v>
      </c>
      <c r="FX279" s="179">
        <v>1943.91</v>
      </c>
      <c r="FY279" s="179">
        <v>378.12</v>
      </c>
      <c r="FZ279" s="179">
        <v>444.72</v>
      </c>
      <c r="GA279" s="179">
        <v>792.11</v>
      </c>
    </row>
    <row r="280" spans="2:183">
      <c r="B280" s="180" t="s">
        <v>9</v>
      </c>
      <c r="C280" s="181" t="s">
        <v>48</v>
      </c>
      <c r="D280" s="94">
        <v>0</v>
      </c>
      <c r="E280" s="95">
        <v>0</v>
      </c>
      <c r="F280" s="95">
        <v>0</v>
      </c>
      <c r="G280" s="95">
        <v>0</v>
      </c>
      <c r="H280" s="95">
        <v>0</v>
      </c>
      <c r="I280" s="95">
        <v>0</v>
      </c>
      <c r="J280" s="95">
        <v>0.71847455621901635</v>
      </c>
      <c r="K280" s="95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95">
        <v>0</v>
      </c>
      <c r="T280" s="95">
        <v>0</v>
      </c>
      <c r="U280" s="95">
        <v>0</v>
      </c>
      <c r="V280" s="95">
        <v>0</v>
      </c>
      <c r="W280" s="95">
        <v>0</v>
      </c>
      <c r="X280" s="95">
        <v>0</v>
      </c>
      <c r="Y280" s="95">
        <v>0</v>
      </c>
      <c r="Z280" s="95">
        <v>0</v>
      </c>
      <c r="AA280" s="95">
        <v>0</v>
      </c>
      <c r="AB280" s="95">
        <v>0</v>
      </c>
      <c r="AC280" s="95">
        <v>0</v>
      </c>
      <c r="AD280" s="95">
        <v>0</v>
      </c>
      <c r="AE280" s="95">
        <v>0</v>
      </c>
      <c r="AF280" s="95">
        <v>0</v>
      </c>
      <c r="AG280" s="95">
        <v>0</v>
      </c>
      <c r="AH280" s="95">
        <v>0</v>
      </c>
      <c r="AI280" s="95">
        <v>0</v>
      </c>
      <c r="AJ280" s="95">
        <v>0</v>
      </c>
      <c r="AK280" s="95">
        <v>0</v>
      </c>
      <c r="AL280" s="95">
        <v>0</v>
      </c>
      <c r="AM280" s="95">
        <v>0</v>
      </c>
      <c r="AN280" s="95">
        <v>0</v>
      </c>
      <c r="AO280" s="95">
        <v>0</v>
      </c>
      <c r="AP280" s="95">
        <v>0</v>
      </c>
      <c r="AQ280" s="95">
        <v>0</v>
      </c>
      <c r="AR280" s="95">
        <v>0</v>
      </c>
      <c r="AS280" s="95">
        <v>0</v>
      </c>
      <c r="AT280" s="95">
        <v>0</v>
      </c>
      <c r="AU280" s="95">
        <v>0</v>
      </c>
      <c r="AV280" s="95">
        <v>0</v>
      </c>
      <c r="AW280" s="95">
        <v>0</v>
      </c>
      <c r="AX280" s="95">
        <v>0</v>
      </c>
      <c r="AY280" s="95">
        <v>0</v>
      </c>
      <c r="AZ280" s="95">
        <v>0</v>
      </c>
      <c r="BA280" s="95">
        <v>0</v>
      </c>
      <c r="BB280" s="95">
        <v>0</v>
      </c>
      <c r="BC280" s="95">
        <v>0</v>
      </c>
      <c r="BD280" s="95">
        <v>0</v>
      </c>
      <c r="BE280" s="95">
        <v>0</v>
      </c>
      <c r="BF280" s="95">
        <v>0</v>
      </c>
      <c r="BG280" s="95">
        <v>0</v>
      </c>
      <c r="BH280" s="95">
        <v>0</v>
      </c>
      <c r="BI280" s="95">
        <v>0</v>
      </c>
      <c r="BJ280" s="95">
        <v>0</v>
      </c>
      <c r="BK280" s="95">
        <v>0</v>
      </c>
      <c r="BL280" s="95">
        <v>0</v>
      </c>
      <c r="BM280" s="95">
        <v>0</v>
      </c>
      <c r="BN280" s="95">
        <v>0</v>
      </c>
      <c r="BO280" s="95">
        <v>0</v>
      </c>
      <c r="BP280" s="95">
        <v>0</v>
      </c>
      <c r="BQ280" s="95">
        <v>0</v>
      </c>
      <c r="BR280" s="95">
        <v>0</v>
      </c>
      <c r="BS280" s="95">
        <v>0</v>
      </c>
      <c r="BT280" s="95">
        <v>0</v>
      </c>
      <c r="BU280" s="95">
        <v>0</v>
      </c>
      <c r="BV280" s="95">
        <v>0</v>
      </c>
      <c r="BW280" s="95">
        <v>0</v>
      </c>
      <c r="BX280" s="95">
        <v>0</v>
      </c>
      <c r="BY280" s="95">
        <v>0</v>
      </c>
      <c r="BZ280" s="95">
        <v>0</v>
      </c>
      <c r="CA280" s="95">
        <v>0</v>
      </c>
      <c r="CB280" s="95">
        <v>0</v>
      </c>
      <c r="CC280" s="95">
        <v>0</v>
      </c>
      <c r="CD280" s="95">
        <v>0.71829101890996883</v>
      </c>
      <c r="CE280" s="95">
        <v>0.71832787957489375</v>
      </c>
      <c r="CF280" s="95">
        <v>0</v>
      </c>
      <c r="CG280" s="95">
        <v>0</v>
      </c>
      <c r="CH280" s="95">
        <v>0</v>
      </c>
      <c r="CI280" s="95">
        <v>0</v>
      </c>
      <c r="CJ280" s="95">
        <v>0.70690234075211045</v>
      </c>
      <c r="CK280" s="95">
        <v>0</v>
      </c>
      <c r="CL280" s="95">
        <v>0</v>
      </c>
      <c r="CM280" s="95">
        <v>0</v>
      </c>
      <c r="CN280" s="95">
        <v>0</v>
      </c>
      <c r="CO280" s="95">
        <v>0.70568556631699342</v>
      </c>
      <c r="CP280" s="95">
        <v>0.71808852071096851</v>
      </c>
      <c r="CQ280" s="95">
        <v>0.71837124583771472</v>
      </c>
      <c r="CR280" s="95">
        <v>0.71045926192676168</v>
      </c>
      <c r="CS280" s="95">
        <v>0.70239101294395734</v>
      </c>
      <c r="CT280" s="95">
        <v>0.69798617850282541</v>
      </c>
      <c r="CU280" s="95">
        <v>0.70992694704038628</v>
      </c>
      <c r="CV280" s="95">
        <v>0.70676300344950205</v>
      </c>
      <c r="CW280" s="95">
        <v>0.70720990618903146</v>
      </c>
      <c r="CX280" s="95">
        <v>0.70985726345769617</v>
      </c>
      <c r="CY280" s="95">
        <v>0.70996756046157794</v>
      </c>
      <c r="CZ280" s="95">
        <v>0.69497552041991439</v>
      </c>
      <c r="DA280" s="95">
        <v>0.71118445818875642</v>
      </c>
      <c r="DB280" s="95">
        <v>0.71804267973114677</v>
      </c>
      <c r="DC280" s="95">
        <v>0.71841795950399689</v>
      </c>
      <c r="DD280" s="95">
        <v>0.71374813060368303</v>
      </c>
      <c r="DE280" s="95">
        <v>0.69456548583512945</v>
      </c>
      <c r="DF280" s="95">
        <v>0.70581877473187793</v>
      </c>
      <c r="DG280" s="95">
        <v>0.70938209890543646</v>
      </c>
      <c r="DH280" s="95">
        <v>0.70700320446114906</v>
      </c>
      <c r="DI280" s="95">
        <v>0.70685018246893039</v>
      </c>
      <c r="DJ280" s="95">
        <v>0.70970613122961057</v>
      </c>
      <c r="DK280" s="95">
        <v>0.71001703240106673</v>
      </c>
      <c r="DL280" s="95">
        <v>0.69259609642579367</v>
      </c>
      <c r="DM280" s="95">
        <v>0.71047796143786524</v>
      </c>
      <c r="DN280" s="95">
        <v>0.7180338588951376</v>
      </c>
      <c r="DO280" s="95">
        <v>0.71839884116928221</v>
      </c>
      <c r="DP280" s="95">
        <v>0.71248051298596937</v>
      </c>
      <c r="DQ280" s="95">
        <v>0.69478068181092079</v>
      </c>
      <c r="DR280" s="95">
        <v>0.70336100750098074</v>
      </c>
      <c r="DS280" s="95">
        <v>0.70941137479234118</v>
      </c>
      <c r="DT280" s="95">
        <v>0.70687372592947362</v>
      </c>
      <c r="DU280" s="95">
        <v>0.70694874556838794</v>
      </c>
      <c r="DV280" s="95">
        <v>0.7098035313366301</v>
      </c>
      <c r="DW280" s="95">
        <v>0.70984335821956546</v>
      </c>
      <c r="DX280" s="95">
        <v>0.69251062034167643</v>
      </c>
      <c r="DY280" s="95">
        <v>0.70825844234028523</v>
      </c>
      <c r="DZ280" s="95">
        <v>0.71834359967676475</v>
      </c>
      <c r="EA280" s="95">
        <v>0.71836602313636466</v>
      </c>
      <c r="EB280" s="95">
        <v>0.71840630510642223</v>
      </c>
      <c r="EC280" s="95">
        <v>0.7023910871324065</v>
      </c>
      <c r="ED280" s="95">
        <v>0.70893612398293637</v>
      </c>
      <c r="EE280" s="95">
        <v>0.70929786368589687</v>
      </c>
      <c r="EF280" s="95">
        <v>0.70635572855523532</v>
      </c>
      <c r="EG280" s="95">
        <v>0.70679512760508545</v>
      </c>
      <c r="EH280" s="95">
        <v>0.70974029982375519</v>
      </c>
      <c r="EI280" s="95">
        <v>0.71001715874800309</v>
      </c>
      <c r="EJ280" s="95">
        <v>0.69057684807453612</v>
      </c>
      <c r="EK280" s="95">
        <v>0.7074290132115002</v>
      </c>
      <c r="EL280" s="95">
        <v>0.71802612578396485</v>
      </c>
      <c r="EM280" s="95">
        <v>0.71802990447083237</v>
      </c>
      <c r="EN280" s="95">
        <v>0.71830112483042596</v>
      </c>
      <c r="EO280" s="95">
        <v>0.70707286808437808</v>
      </c>
      <c r="EP280" s="95">
        <v>0.70859618938380164</v>
      </c>
      <c r="EQ280" s="95">
        <v>0.70930467146048304</v>
      </c>
      <c r="ER280" s="95">
        <v>0.7070955949879717</v>
      </c>
      <c r="ES280" s="95">
        <v>0.70662341682705887</v>
      </c>
      <c r="ET280" s="95">
        <v>0.70989833648421907</v>
      </c>
      <c r="EU280" s="95">
        <v>0.70971811574922494</v>
      </c>
      <c r="EV280" s="95">
        <v>0.69036954870222167</v>
      </c>
      <c r="EW280" s="95">
        <v>0.7070167127497341</v>
      </c>
      <c r="EX280" s="95">
        <v>0.71807489437347716</v>
      </c>
      <c r="EY280" s="95">
        <v>0.71842798975491751</v>
      </c>
      <c r="EZ280" s="95">
        <v>0.71367912813734635</v>
      </c>
      <c r="FA280" s="95">
        <v>0.7023910871324065</v>
      </c>
      <c r="FB280" s="95">
        <v>0.7085965506131654</v>
      </c>
      <c r="FC280" s="95">
        <v>0.70950635523152228</v>
      </c>
      <c r="FD280" s="95">
        <v>0.70746374248319777</v>
      </c>
      <c r="FE280" s="95">
        <v>0.70667763144951545</v>
      </c>
      <c r="FF280" s="95">
        <v>0.71015816672020582</v>
      </c>
      <c r="FG280" s="95">
        <v>0.70969207357791064</v>
      </c>
      <c r="FH280" s="95">
        <v>0.69036954870222167</v>
      </c>
      <c r="FI280" s="95">
        <v>0.70643335304022359</v>
      </c>
      <c r="FJ280" s="95">
        <v>0.7179714528463168</v>
      </c>
      <c r="FK280" s="95">
        <v>0.71838704881801274</v>
      </c>
      <c r="FL280" s="95">
        <v>0.71371807477045546</v>
      </c>
      <c r="FM280" s="95">
        <v>0.70640421002468201</v>
      </c>
      <c r="FN280" s="95">
        <v>0.70919831159534485</v>
      </c>
      <c r="FO280" s="95">
        <v>0.70922987364096968</v>
      </c>
      <c r="FP280" s="95">
        <v>0.70732091743512016</v>
      </c>
      <c r="FQ280" s="95">
        <v>0.70678259468116722</v>
      </c>
      <c r="FR280" s="95">
        <v>0.70990561512585315</v>
      </c>
      <c r="FS280" s="95">
        <v>0.70966107099742615</v>
      </c>
      <c r="FT280" s="95">
        <v>0.69111359770550285</v>
      </c>
      <c r="FU280" s="95">
        <v>0.70847424086382038</v>
      </c>
      <c r="FV280" s="95">
        <v>0.7184211605657338</v>
      </c>
      <c r="FW280" s="95">
        <v>0.71841176703069887</v>
      </c>
      <c r="FX280" s="95">
        <v>0.7179446680044369</v>
      </c>
      <c r="FY280" s="95">
        <v>0.7023909480290772</v>
      </c>
      <c r="FZ280" s="95">
        <v>0.70893612398293637</v>
      </c>
      <c r="GA280" s="95">
        <v>0.70861390979727723</v>
      </c>
    </row>
    <row r="281" spans="2:183">
      <c r="B281" s="44" t="s">
        <v>9</v>
      </c>
      <c r="C281" s="655" t="s">
        <v>274</v>
      </c>
      <c r="D281" s="182"/>
      <c r="E281" s="182"/>
      <c r="F281" s="182"/>
      <c r="G281" s="182"/>
      <c r="H281" s="182"/>
      <c r="I281" s="182"/>
      <c r="J281" s="182"/>
      <c r="K281" s="182"/>
      <c r="L281" s="182"/>
      <c r="M281" s="182"/>
      <c r="N281" s="182"/>
      <c r="O281" s="182"/>
      <c r="P281" s="182"/>
      <c r="Q281" s="182"/>
      <c r="R281" s="182"/>
      <c r="S281" s="182"/>
      <c r="T281" s="182"/>
      <c r="U281" s="182"/>
      <c r="V281" s="182"/>
      <c r="W281" s="182"/>
      <c r="X281" s="182"/>
      <c r="Y281" s="182"/>
      <c r="Z281" s="182"/>
      <c r="AA281" s="182"/>
      <c r="AB281" s="182"/>
      <c r="AC281" s="182"/>
      <c r="AD281" s="182"/>
      <c r="AE281" s="182"/>
      <c r="AF281" s="182"/>
      <c r="AG281" s="182"/>
      <c r="AH281" s="182"/>
      <c r="AI281" s="182"/>
      <c r="AJ281" s="182"/>
      <c r="AK281" s="182"/>
      <c r="AL281" s="182"/>
      <c r="AM281" s="182"/>
      <c r="AN281" s="182"/>
      <c r="AO281" s="182"/>
      <c r="AP281" s="182"/>
      <c r="AQ281" s="182"/>
      <c r="AR281" s="182"/>
      <c r="AS281" s="182"/>
      <c r="AT281" s="182"/>
      <c r="AU281" s="182"/>
      <c r="AV281" s="182"/>
      <c r="AW281" s="182"/>
      <c r="AX281" s="182"/>
      <c r="AY281" s="182"/>
      <c r="AZ281" s="182"/>
      <c r="BA281" s="182"/>
      <c r="BB281" s="182"/>
      <c r="BC281" s="182"/>
      <c r="BD281" s="182"/>
      <c r="BE281" s="182"/>
      <c r="BF281" s="182"/>
      <c r="BG281" s="182"/>
      <c r="BH281" s="182"/>
      <c r="BI281" s="182"/>
      <c r="BJ281" s="182"/>
      <c r="BK281" s="182"/>
      <c r="BL281" s="182"/>
      <c r="BM281" s="182"/>
      <c r="BN281" s="182"/>
      <c r="BO281" s="182"/>
      <c r="BP281" s="182"/>
      <c r="BQ281" s="182"/>
      <c r="BR281" s="182"/>
      <c r="BS281" s="182"/>
      <c r="BT281" s="182"/>
      <c r="BU281" s="182"/>
      <c r="BV281" s="182"/>
      <c r="BW281" s="182"/>
      <c r="BX281" s="182"/>
      <c r="BY281" s="182"/>
      <c r="BZ281" s="182"/>
      <c r="CA281" s="182"/>
      <c r="CB281" s="182"/>
      <c r="CC281" s="182"/>
      <c r="CD281" s="182"/>
      <c r="CE281" s="182"/>
      <c r="CF281" s="182"/>
      <c r="CG281" s="182"/>
      <c r="CH281" s="182"/>
      <c r="CI281" s="182"/>
      <c r="CJ281" s="182"/>
      <c r="CK281" s="182"/>
      <c r="CL281" s="182"/>
      <c r="CM281" s="182"/>
      <c r="CN281" s="182"/>
      <c r="CO281" s="182"/>
      <c r="CP281" s="182"/>
      <c r="CQ281" s="182"/>
      <c r="CR281" s="182"/>
      <c r="CS281" s="182"/>
      <c r="CT281" s="182"/>
      <c r="CU281" s="182"/>
      <c r="CV281" s="182"/>
      <c r="CW281" s="182"/>
      <c r="CX281" s="182"/>
      <c r="CY281" s="182"/>
      <c r="CZ281" s="182"/>
      <c r="DA281" s="182"/>
      <c r="DB281" s="182"/>
      <c r="DC281" s="182"/>
      <c r="DD281" s="182"/>
      <c r="DE281" s="182"/>
      <c r="DF281" s="182"/>
      <c r="DG281" s="182"/>
      <c r="DH281" s="182"/>
      <c r="DI281" s="182"/>
      <c r="DJ281" s="182"/>
      <c r="DK281" s="182"/>
      <c r="DL281" s="182"/>
      <c r="DM281" s="182"/>
      <c r="DN281" s="182"/>
      <c r="DO281" s="182"/>
      <c r="DP281" s="182"/>
      <c r="DQ281" s="182"/>
      <c r="DR281" s="182"/>
      <c r="DS281" s="182"/>
      <c r="DT281" s="182"/>
      <c r="DU281" s="182"/>
      <c r="DV281" s="182"/>
      <c r="DW281" s="182"/>
      <c r="DX281" s="182"/>
      <c r="DY281" s="182"/>
      <c r="DZ281" s="182"/>
      <c r="EA281" s="182"/>
      <c r="EB281" s="182"/>
      <c r="EC281" s="182"/>
      <c r="ED281" s="182"/>
      <c r="EE281" s="182"/>
      <c r="EF281" s="182"/>
      <c r="EG281" s="182"/>
      <c r="EH281" s="182"/>
      <c r="EI281" s="182"/>
      <c r="EJ281" s="182"/>
      <c r="EK281" s="182"/>
      <c r="EL281" s="182"/>
      <c r="EM281" s="182"/>
      <c r="EN281" s="182"/>
      <c r="EO281" s="182"/>
      <c r="EP281" s="182"/>
      <c r="EQ281" s="182"/>
      <c r="ER281" s="182"/>
      <c r="ES281" s="182"/>
      <c r="ET281" s="182"/>
      <c r="EU281" s="182"/>
      <c r="EV281" s="182"/>
      <c r="EW281" s="182"/>
      <c r="EX281" s="182"/>
      <c r="EY281" s="182"/>
      <c r="EZ281" s="182"/>
      <c r="FA281" s="182"/>
      <c r="FB281" s="182"/>
      <c r="FC281" s="182"/>
      <c r="FD281" s="182"/>
      <c r="FE281" s="182"/>
      <c r="FF281" s="182"/>
      <c r="FG281" s="182"/>
      <c r="FH281" s="182"/>
      <c r="FI281" s="182"/>
      <c r="FJ281" s="182"/>
      <c r="FK281" s="182"/>
      <c r="FL281" s="182"/>
      <c r="FM281" s="182"/>
      <c r="FN281" s="182"/>
      <c r="FO281" s="182"/>
      <c r="FP281" s="182"/>
      <c r="FQ281" s="182"/>
      <c r="FR281" s="182"/>
      <c r="FS281" s="182"/>
      <c r="FT281" s="182"/>
      <c r="FU281" s="182"/>
      <c r="FV281" s="182"/>
      <c r="FW281" s="182"/>
      <c r="FX281" s="182"/>
      <c r="FY281" s="182"/>
      <c r="FZ281" s="182"/>
      <c r="GA281" s="182"/>
    </row>
    <row r="282" spans="2:183">
      <c r="B282" s="43" t="s">
        <v>9</v>
      </c>
      <c r="C282" s="652" t="s">
        <v>49</v>
      </c>
      <c r="D282" s="17">
        <v>744</v>
      </c>
      <c r="E282" s="17">
        <v>672</v>
      </c>
      <c r="F282" s="17">
        <v>744</v>
      </c>
      <c r="G282" s="17">
        <v>720</v>
      </c>
      <c r="H282" s="17">
        <v>744</v>
      </c>
      <c r="I282" s="17">
        <v>720</v>
      </c>
      <c r="J282" s="17">
        <v>744</v>
      </c>
      <c r="K282" s="17">
        <v>744</v>
      </c>
      <c r="L282" s="17">
        <v>720</v>
      </c>
      <c r="M282" s="17">
        <v>744</v>
      </c>
      <c r="N282" s="17">
        <v>720</v>
      </c>
      <c r="O282" s="17">
        <v>744</v>
      </c>
      <c r="P282" s="17">
        <v>744</v>
      </c>
      <c r="Q282" s="17">
        <v>672</v>
      </c>
      <c r="R282" s="17">
        <v>744</v>
      </c>
      <c r="S282" s="17">
        <v>720</v>
      </c>
      <c r="T282" s="17">
        <v>744</v>
      </c>
      <c r="U282" s="17">
        <v>720</v>
      </c>
      <c r="V282" s="17">
        <v>744</v>
      </c>
      <c r="W282" s="17">
        <v>744</v>
      </c>
      <c r="X282" s="17">
        <v>720</v>
      </c>
      <c r="Y282" s="17">
        <v>744</v>
      </c>
      <c r="Z282" s="17">
        <v>720</v>
      </c>
      <c r="AA282" s="17">
        <v>744</v>
      </c>
      <c r="AB282" s="17">
        <v>744</v>
      </c>
      <c r="AC282" s="17">
        <v>672</v>
      </c>
      <c r="AD282" s="17">
        <v>744</v>
      </c>
      <c r="AE282" s="17">
        <v>720</v>
      </c>
      <c r="AF282" s="17">
        <v>744</v>
      </c>
      <c r="AG282" s="17">
        <v>720</v>
      </c>
      <c r="AH282" s="17">
        <v>744</v>
      </c>
      <c r="AI282" s="17">
        <v>744</v>
      </c>
      <c r="AJ282" s="17">
        <v>720</v>
      </c>
      <c r="AK282" s="17">
        <v>744</v>
      </c>
      <c r="AL282" s="17">
        <v>720</v>
      </c>
      <c r="AM282" s="17">
        <v>744</v>
      </c>
      <c r="AN282" s="17">
        <v>744</v>
      </c>
      <c r="AO282" s="17">
        <v>696</v>
      </c>
      <c r="AP282" s="17">
        <v>744</v>
      </c>
      <c r="AQ282" s="17">
        <v>720</v>
      </c>
      <c r="AR282" s="17">
        <v>744</v>
      </c>
      <c r="AS282" s="17">
        <v>720</v>
      </c>
      <c r="AT282" s="17">
        <v>744</v>
      </c>
      <c r="AU282" s="17">
        <v>744</v>
      </c>
      <c r="AV282" s="17">
        <v>720</v>
      </c>
      <c r="AW282" s="17">
        <v>744</v>
      </c>
      <c r="AX282" s="17">
        <v>720</v>
      </c>
      <c r="AY282" s="17">
        <v>744</v>
      </c>
      <c r="AZ282" s="17">
        <v>744</v>
      </c>
      <c r="BA282" s="17">
        <v>672</v>
      </c>
      <c r="BB282" s="17">
        <v>744</v>
      </c>
      <c r="BC282" s="17">
        <v>720</v>
      </c>
      <c r="BD282" s="17">
        <v>744</v>
      </c>
      <c r="BE282" s="17">
        <v>720</v>
      </c>
      <c r="BF282" s="17">
        <v>744</v>
      </c>
      <c r="BG282" s="17">
        <v>744</v>
      </c>
      <c r="BH282" s="17">
        <v>720</v>
      </c>
      <c r="BI282" s="17">
        <v>744</v>
      </c>
      <c r="BJ282" s="17">
        <v>720</v>
      </c>
      <c r="BK282" s="17">
        <v>744</v>
      </c>
      <c r="BL282" s="17">
        <v>744</v>
      </c>
      <c r="BM282" s="17">
        <v>672</v>
      </c>
      <c r="BN282" s="17">
        <v>744</v>
      </c>
      <c r="BO282" s="17">
        <v>720</v>
      </c>
      <c r="BP282" s="17">
        <v>744</v>
      </c>
      <c r="BQ282" s="17">
        <v>720</v>
      </c>
      <c r="BR282" s="17">
        <v>744</v>
      </c>
      <c r="BS282" s="17">
        <v>744</v>
      </c>
      <c r="BT282" s="17">
        <v>720</v>
      </c>
      <c r="BU282" s="17">
        <v>744</v>
      </c>
      <c r="BV282" s="17">
        <v>720</v>
      </c>
      <c r="BW282" s="17">
        <v>744</v>
      </c>
      <c r="BX282" s="17">
        <v>744</v>
      </c>
      <c r="BY282" s="17">
        <v>672</v>
      </c>
      <c r="BZ282" s="17">
        <v>744</v>
      </c>
      <c r="CA282" s="17">
        <v>720</v>
      </c>
      <c r="CB282" s="17">
        <v>744</v>
      </c>
      <c r="CC282" s="17">
        <v>720</v>
      </c>
      <c r="CD282" s="17">
        <v>744</v>
      </c>
      <c r="CE282" s="17">
        <v>744</v>
      </c>
      <c r="CF282" s="17">
        <v>720</v>
      </c>
      <c r="CG282" s="17">
        <v>744</v>
      </c>
      <c r="CH282" s="17">
        <v>720</v>
      </c>
      <c r="CI282" s="17">
        <v>744</v>
      </c>
      <c r="CJ282" s="17">
        <v>744</v>
      </c>
      <c r="CK282" s="17">
        <v>696</v>
      </c>
      <c r="CL282" s="17">
        <v>744</v>
      </c>
      <c r="CM282" s="17">
        <v>720</v>
      </c>
      <c r="CN282" s="17">
        <v>744</v>
      </c>
      <c r="CO282" s="17">
        <v>720</v>
      </c>
      <c r="CP282" s="17">
        <v>744</v>
      </c>
      <c r="CQ282" s="17">
        <v>744</v>
      </c>
      <c r="CR282" s="17">
        <v>720</v>
      </c>
      <c r="CS282" s="17">
        <v>744</v>
      </c>
      <c r="CT282" s="17">
        <v>720</v>
      </c>
      <c r="CU282" s="17">
        <v>744</v>
      </c>
      <c r="CV282" s="17">
        <v>744</v>
      </c>
      <c r="CW282" s="17">
        <v>672</v>
      </c>
      <c r="CX282" s="17">
        <v>744</v>
      </c>
      <c r="CY282" s="17">
        <v>720</v>
      </c>
      <c r="CZ282" s="17">
        <v>744</v>
      </c>
      <c r="DA282" s="17">
        <v>720</v>
      </c>
      <c r="DB282" s="17">
        <v>744</v>
      </c>
      <c r="DC282" s="17">
        <v>744</v>
      </c>
      <c r="DD282" s="17">
        <v>720</v>
      </c>
      <c r="DE282" s="17">
        <v>744</v>
      </c>
      <c r="DF282" s="17">
        <v>720</v>
      </c>
      <c r="DG282" s="17">
        <v>744</v>
      </c>
      <c r="DH282" s="17">
        <v>744</v>
      </c>
      <c r="DI282" s="17">
        <v>672</v>
      </c>
      <c r="DJ282" s="17">
        <v>744</v>
      </c>
      <c r="DK282" s="17">
        <v>720</v>
      </c>
      <c r="DL282" s="17">
        <v>744</v>
      </c>
      <c r="DM282" s="17">
        <v>720</v>
      </c>
      <c r="DN282" s="17">
        <v>744</v>
      </c>
      <c r="DO282" s="17">
        <v>744</v>
      </c>
      <c r="DP282" s="17">
        <v>720</v>
      </c>
      <c r="DQ282" s="17">
        <v>744</v>
      </c>
      <c r="DR282" s="17">
        <v>720</v>
      </c>
      <c r="DS282" s="17">
        <v>744</v>
      </c>
      <c r="DT282" s="17">
        <v>744</v>
      </c>
      <c r="DU282" s="17">
        <v>672</v>
      </c>
      <c r="DV282" s="17">
        <v>744</v>
      </c>
      <c r="DW282" s="17">
        <v>720</v>
      </c>
      <c r="DX282" s="17">
        <v>744</v>
      </c>
      <c r="DY282" s="17">
        <v>720</v>
      </c>
      <c r="DZ282" s="17">
        <v>744</v>
      </c>
      <c r="EA282" s="17">
        <v>744</v>
      </c>
      <c r="EB282" s="17">
        <v>720</v>
      </c>
      <c r="EC282" s="17">
        <v>744</v>
      </c>
      <c r="ED282" s="17">
        <v>720</v>
      </c>
      <c r="EE282" s="17">
        <v>744</v>
      </c>
      <c r="EF282" s="17">
        <v>744</v>
      </c>
      <c r="EG282" s="17">
        <v>696</v>
      </c>
      <c r="EH282" s="17">
        <v>744</v>
      </c>
      <c r="EI282" s="17">
        <v>720</v>
      </c>
      <c r="EJ282" s="17">
        <v>744</v>
      </c>
      <c r="EK282" s="17">
        <v>720</v>
      </c>
      <c r="EL282" s="17">
        <v>744</v>
      </c>
      <c r="EM282" s="17">
        <v>744</v>
      </c>
      <c r="EN282" s="17">
        <v>720</v>
      </c>
      <c r="EO282" s="17">
        <v>744</v>
      </c>
      <c r="EP282" s="17">
        <v>720</v>
      </c>
      <c r="EQ282" s="17">
        <v>744</v>
      </c>
      <c r="ER282" s="17">
        <v>744</v>
      </c>
      <c r="ES282" s="17">
        <v>672</v>
      </c>
      <c r="ET282" s="17">
        <v>744</v>
      </c>
      <c r="EU282" s="17">
        <v>720</v>
      </c>
      <c r="EV282" s="17">
        <v>744</v>
      </c>
      <c r="EW282" s="17">
        <v>720</v>
      </c>
      <c r="EX282" s="17">
        <v>744</v>
      </c>
      <c r="EY282" s="17">
        <v>744</v>
      </c>
      <c r="EZ282" s="17">
        <v>720</v>
      </c>
      <c r="FA282" s="17">
        <v>744</v>
      </c>
      <c r="FB282" s="17">
        <v>720</v>
      </c>
      <c r="FC282" s="17">
        <v>744</v>
      </c>
      <c r="FD282" s="17">
        <v>744</v>
      </c>
      <c r="FE282" s="17">
        <v>672</v>
      </c>
      <c r="FF282" s="17">
        <v>744</v>
      </c>
      <c r="FG282" s="17">
        <v>720</v>
      </c>
      <c r="FH282" s="17">
        <v>744</v>
      </c>
      <c r="FI282" s="17">
        <v>720</v>
      </c>
      <c r="FJ282" s="17">
        <v>744</v>
      </c>
      <c r="FK282" s="17">
        <v>744</v>
      </c>
      <c r="FL282" s="17">
        <v>720</v>
      </c>
      <c r="FM282" s="17">
        <v>744</v>
      </c>
      <c r="FN282" s="17">
        <v>720</v>
      </c>
      <c r="FO282" s="17">
        <v>744</v>
      </c>
      <c r="FP282" s="17">
        <v>744</v>
      </c>
      <c r="FQ282" s="17">
        <v>672</v>
      </c>
      <c r="FR282" s="17">
        <v>744</v>
      </c>
      <c r="FS282" s="17">
        <v>720</v>
      </c>
      <c r="FT282" s="17">
        <v>744</v>
      </c>
      <c r="FU282" s="17">
        <v>720</v>
      </c>
      <c r="FV282" s="17">
        <v>744</v>
      </c>
      <c r="FW282" s="17">
        <v>744</v>
      </c>
      <c r="FX282" s="17">
        <v>720</v>
      </c>
      <c r="FY282" s="17">
        <v>744</v>
      </c>
      <c r="FZ282" s="17">
        <v>720</v>
      </c>
      <c r="GA282" s="17">
        <v>744</v>
      </c>
    </row>
    <row r="283" spans="2:183">
      <c r="B283" s="43" t="s">
        <v>9</v>
      </c>
      <c r="C283" s="653" t="s">
        <v>50</v>
      </c>
      <c r="D283" s="85">
        <v>0</v>
      </c>
      <c r="E283" s="85">
        <v>0</v>
      </c>
      <c r="F283" s="85">
        <v>0</v>
      </c>
      <c r="G283" s="85">
        <v>0</v>
      </c>
      <c r="H283" s="85">
        <v>0</v>
      </c>
      <c r="I283" s="85">
        <v>0</v>
      </c>
      <c r="J283" s="85">
        <v>404443.26999999996</v>
      </c>
      <c r="K283" s="85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85">
        <v>0</v>
      </c>
      <c r="T283" s="85">
        <v>0</v>
      </c>
      <c r="U283" s="85">
        <v>0</v>
      </c>
      <c r="V283" s="85">
        <v>0</v>
      </c>
      <c r="W283" s="85">
        <v>0</v>
      </c>
      <c r="X283" s="85">
        <v>0</v>
      </c>
      <c r="Y283" s="85">
        <v>0</v>
      </c>
      <c r="Z283" s="85">
        <v>0</v>
      </c>
      <c r="AA283" s="85">
        <v>0</v>
      </c>
      <c r="AB283" s="85">
        <v>0</v>
      </c>
      <c r="AC283" s="85">
        <v>0</v>
      </c>
      <c r="AD283" s="85">
        <v>0</v>
      </c>
      <c r="AE283" s="85">
        <v>0</v>
      </c>
      <c r="AF283" s="85">
        <v>0</v>
      </c>
      <c r="AG283" s="85">
        <v>0</v>
      </c>
      <c r="AH283" s="85">
        <v>0</v>
      </c>
      <c r="AI283" s="85">
        <v>0</v>
      </c>
      <c r="AJ283" s="85">
        <v>0</v>
      </c>
      <c r="AK283" s="85">
        <v>0</v>
      </c>
      <c r="AL283" s="85">
        <v>0</v>
      </c>
      <c r="AM283" s="85">
        <v>0</v>
      </c>
      <c r="AN283" s="85">
        <v>0</v>
      </c>
      <c r="AO283" s="85">
        <v>0</v>
      </c>
      <c r="AP283" s="85">
        <v>0</v>
      </c>
      <c r="AQ283" s="85">
        <v>0</v>
      </c>
      <c r="AR283" s="85">
        <v>0</v>
      </c>
      <c r="AS283" s="85">
        <v>0</v>
      </c>
      <c r="AT283" s="85">
        <v>0</v>
      </c>
      <c r="AU283" s="85">
        <v>0</v>
      </c>
      <c r="AV283" s="85">
        <v>0</v>
      </c>
      <c r="AW283" s="85">
        <v>0</v>
      </c>
      <c r="AX283" s="85">
        <v>0</v>
      </c>
      <c r="AY283" s="85">
        <v>0</v>
      </c>
      <c r="AZ283" s="85">
        <v>0</v>
      </c>
      <c r="BA283" s="85">
        <v>0</v>
      </c>
      <c r="BB283" s="85">
        <v>0</v>
      </c>
      <c r="BC283" s="85">
        <v>0</v>
      </c>
      <c r="BD283" s="85">
        <v>0</v>
      </c>
      <c r="BE283" s="85">
        <v>0</v>
      </c>
      <c r="BF283" s="85">
        <v>0</v>
      </c>
      <c r="BG283" s="85">
        <v>0</v>
      </c>
      <c r="BH283" s="85">
        <v>0</v>
      </c>
      <c r="BI283" s="85">
        <v>0</v>
      </c>
      <c r="BJ283" s="85">
        <v>0</v>
      </c>
      <c r="BK283" s="85">
        <v>0</v>
      </c>
      <c r="BL283" s="85">
        <v>0</v>
      </c>
      <c r="BM283" s="85">
        <v>0</v>
      </c>
      <c r="BN283" s="85">
        <v>0</v>
      </c>
      <c r="BO283" s="85">
        <v>0</v>
      </c>
      <c r="BP283" s="85">
        <v>0</v>
      </c>
      <c r="BQ283" s="85">
        <v>0</v>
      </c>
      <c r="BR283" s="85">
        <v>0</v>
      </c>
      <c r="BS283" s="85">
        <v>0</v>
      </c>
      <c r="BT283" s="85">
        <v>0</v>
      </c>
      <c r="BU283" s="85">
        <v>0</v>
      </c>
      <c r="BV283" s="85">
        <v>0</v>
      </c>
      <c r="BW283" s="85">
        <v>0</v>
      </c>
      <c r="BX283" s="85">
        <v>0</v>
      </c>
      <c r="BY283" s="85">
        <v>0</v>
      </c>
      <c r="BZ283" s="85">
        <v>0</v>
      </c>
      <c r="CA283" s="85">
        <v>0</v>
      </c>
      <c r="CB283" s="85">
        <v>0</v>
      </c>
      <c r="CC283" s="85">
        <v>0</v>
      </c>
      <c r="CD283" s="85">
        <v>643788.09</v>
      </c>
      <c r="CE283" s="85">
        <v>624789.00999999989</v>
      </c>
      <c r="CF283" s="85">
        <v>0</v>
      </c>
      <c r="CG283" s="85">
        <v>0</v>
      </c>
      <c r="CH283" s="85">
        <v>0</v>
      </c>
      <c r="CI283" s="85">
        <v>0</v>
      </c>
      <c r="CJ283" s="85">
        <v>230654.27000000002</v>
      </c>
      <c r="CK283" s="85">
        <v>0</v>
      </c>
      <c r="CL283" s="85">
        <v>0</v>
      </c>
      <c r="CM283" s="85">
        <v>0</v>
      </c>
      <c r="CN283" s="85">
        <v>0</v>
      </c>
      <c r="CO283" s="85">
        <v>641244.06999999995</v>
      </c>
      <c r="CP283" s="85">
        <v>1161451.45</v>
      </c>
      <c r="CQ283" s="85">
        <v>1149958.54</v>
      </c>
      <c r="CR283" s="85">
        <v>702815.40999999992</v>
      </c>
      <c r="CS283" s="85">
        <v>188766.03000000003</v>
      </c>
      <c r="CT283" s="85">
        <v>238682.30000000002</v>
      </c>
      <c r="CU283" s="85">
        <v>382450.03</v>
      </c>
      <c r="CV283" s="85">
        <v>940809.44000000006</v>
      </c>
      <c r="CW283" s="85">
        <v>952348.36</v>
      </c>
      <c r="CX283" s="85">
        <v>799853.95000000007</v>
      </c>
      <c r="CY283" s="85">
        <v>671183.39</v>
      </c>
      <c r="CZ283" s="85">
        <v>753660.84</v>
      </c>
      <c r="DA283" s="85">
        <v>985825.38</v>
      </c>
      <c r="DB283" s="85">
        <v>1146683.3700000001</v>
      </c>
      <c r="DC283" s="85">
        <v>1178633.77</v>
      </c>
      <c r="DD283" s="85">
        <v>846838.88</v>
      </c>
      <c r="DE283" s="85">
        <v>513087.51</v>
      </c>
      <c r="DF283" s="85">
        <v>299626.3</v>
      </c>
      <c r="DG283" s="85">
        <v>443671.26</v>
      </c>
      <c r="DH283" s="85">
        <v>959018.89</v>
      </c>
      <c r="DI283" s="85">
        <v>862786.25</v>
      </c>
      <c r="DJ283" s="85">
        <v>760295.89999999991</v>
      </c>
      <c r="DK283" s="85">
        <v>266995.28999999998</v>
      </c>
      <c r="DL283" s="85">
        <v>399755.77</v>
      </c>
      <c r="DM283" s="85">
        <v>1063059.46</v>
      </c>
      <c r="DN283" s="85">
        <v>1062536.08</v>
      </c>
      <c r="DO283" s="85">
        <v>1259640.19</v>
      </c>
      <c r="DP283" s="85">
        <v>875230.16999999993</v>
      </c>
      <c r="DQ283" s="85">
        <v>548937.09</v>
      </c>
      <c r="DR283" s="85">
        <v>342559.92000000004</v>
      </c>
      <c r="DS283" s="85">
        <v>440031</v>
      </c>
      <c r="DT283" s="85">
        <v>958146.02</v>
      </c>
      <c r="DU283" s="85">
        <v>832156.44</v>
      </c>
      <c r="DV283" s="85">
        <v>359017.75</v>
      </c>
      <c r="DW283" s="85">
        <v>217640.33</v>
      </c>
      <c r="DX283" s="85">
        <v>478506.98000000004</v>
      </c>
      <c r="DY283" s="85">
        <v>1117598.9100000001</v>
      </c>
      <c r="DZ283" s="85">
        <v>1128934.3799999999</v>
      </c>
      <c r="EA283" s="85">
        <v>1236300.57</v>
      </c>
      <c r="EB283" s="85">
        <v>604555.52999999991</v>
      </c>
      <c r="EC283" s="85">
        <v>144463.44</v>
      </c>
      <c r="ED283" s="85">
        <v>194386.14</v>
      </c>
      <c r="EE283" s="85">
        <v>290242.21999999997</v>
      </c>
      <c r="EF283" s="85">
        <v>470157.06</v>
      </c>
      <c r="EG283" s="85">
        <v>856329.36</v>
      </c>
      <c r="EH283" s="85">
        <v>291297.39</v>
      </c>
      <c r="EI283" s="85">
        <v>254738.11</v>
      </c>
      <c r="EJ283" s="85">
        <v>467788.85</v>
      </c>
      <c r="EK283" s="85">
        <v>856653.58</v>
      </c>
      <c r="EL283" s="85">
        <v>1189548.45</v>
      </c>
      <c r="EM283" s="85">
        <v>1192005.05</v>
      </c>
      <c r="EN283" s="85">
        <v>692149.25999999989</v>
      </c>
      <c r="EO283" s="85">
        <v>151016.06</v>
      </c>
      <c r="EP283" s="85">
        <v>156762.26999999999</v>
      </c>
      <c r="EQ283" s="85">
        <v>361503.66</v>
      </c>
      <c r="ER283" s="85">
        <v>468979.46</v>
      </c>
      <c r="ES283" s="85">
        <v>771354.06</v>
      </c>
      <c r="ET283" s="85">
        <v>341642.33</v>
      </c>
      <c r="EU283" s="85">
        <v>276643.59000000003</v>
      </c>
      <c r="EV283" s="85">
        <v>539031.19999999995</v>
      </c>
      <c r="EW283" s="85">
        <v>920561.56</v>
      </c>
      <c r="EX283" s="85">
        <v>1192399.28</v>
      </c>
      <c r="EY283" s="85">
        <v>1183607.3600000001</v>
      </c>
      <c r="EZ283" s="85">
        <v>838379.46</v>
      </c>
      <c r="FA283" s="85">
        <v>155300.93</v>
      </c>
      <c r="FB283" s="85">
        <v>161604.49000000002</v>
      </c>
      <c r="FC283" s="85">
        <v>371160.83999999997</v>
      </c>
      <c r="FD283" s="85">
        <v>735540.47</v>
      </c>
      <c r="FE283" s="85">
        <v>885737.05</v>
      </c>
      <c r="FF283" s="85">
        <v>304877.73</v>
      </c>
      <c r="FG283" s="85">
        <v>264419.71000000002</v>
      </c>
      <c r="FH283" s="85">
        <v>561897.17000000004</v>
      </c>
      <c r="FI283" s="85">
        <v>1078452.8999999999</v>
      </c>
      <c r="FJ283" s="85">
        <v>1190740.21</v>
      </c>
      <c r="FK283" s="85">
        <v>1277379.52</v>
      </c>
      <c r="FL283" s="85">
        <v>839078.29</v>
      </c>
      <c r="FM283" s="85">
        <v>144391.79</v>
      </c>
      <c r="FN283" s="85">
        <v>181731.9</v>
      </c>
      <c r="FO283" s="85">
        <v>393823.23</v>
      </c>
      <c r="FP283" s="85">
        <v>734245.43</v>
      </c>
      <c r="FQ283" s="85">
        <v>857765.88</v>
      </c>
      <c r="FR283" s="85">
        <v>390678.74</v>
      </c>
      <c r="FS283" s="85">
        <v>249458.12</v>
      </c>
      <c r="FT283" s="85">
        <v>375337.31</v>
      </c>
      <c r="FU283" s="85">
        <v>1161943.6100000001</v>
      </c>
      <c r="FV283" s="85">
        <v>1140886.3500000001</v>
      </c>
      <c r="FW283" s="85">
        <v>1439619.73</v>
      </c>
      <c r="FX283" s="85">
        <v>704347.49</v>
      </c>
      <c r="FY283" s="85">
        <v>191201.75</v>
      </c>
      <c r="FZ283" s="85">
        <v>223982.72</v>
      </c>
      <c r="GA283" s="85">
        <v>411566.11</v>
      </c>
    </row>
    <row r="284" spans="2:183">
      <c r="B284" s="43" t="s">
        <v>9</v>
      </c>
      <c r="C284" s="653" t="s">
        <v>51</v>
      </c>
      <c r="D284" s="86">
        <v>0</v>
      </c>
      <c r="E284" s="86">
        <v>0</v>
      </c>
      <c r="F284" s="86">
        <v>0</v>
      </c>
      <c r="G284" s="86">
        <v>0</v>
      </c>
      <c r="H284" s="86">
        <v>0</v>
      </c>
      <c r="I284" s="86">
        <v>0</v>
      </c>
      <c r="J284" s="86">
        <v>52.429773139745912</v>
      </c>
      <c r="K284" s="86">
        <v>0</v>
      </c>
      <c r="L284" s="86">
        <v>0</v>
      </c>
      <c r="M284" s="86">
        <v>0</v>
      </c>
      <c r="N284" s="86">
        <v>0</v>
      </c>
      <c r="O284" s="86">
        <v>0</v>
      </c>
      <c r="P284" s="86">
        <v>0</v>
      </c>
      <c r="Q284" s="86">
        <v>0</v>
      </c>
      <c r="R284" s="86">
        <v>0</v>
      </c>
      <c r="S284" s="86">
        <v>0</v>
      </c>
      <c r="T284" s="86">
        <v>0</v>
      </c>
      <c r="U284" s="86">
        <v>0</v>
      </c>
      <c r="V284" s="86">
        <v>0</v>
      </c>
      <c r="W284" s="86">
        <v>0</v>
      </c>
      <c r="X284" s="86">
        <v>0</v>
      </c>
      <c r="Y284" s="86">
        <v>0</v>
      </c>
      <c r="Z284" s="86">
        <v>0</v>
      </c>
      <c r="AA284" s="86">
        <v>0</v>
      </c>
      <c r="AB284" s="86">
        <v>0</v>
      </c>
      <c r="AC284" s="86">
        <v>0</v>
      </c>
      <c r="AD284" s="86">
        <v>0</v>
      </c>
      <c r="AE284" s="86">
        <v>0</v>
      </c>
      <c r="AF284" s="86">
        <v>0</v>
      </c>
      <c r="AG284" s="86">
        <v>0</v>
      </c>
      <c r="AH284" s="86">
        <v>0</v>
      </c>
      <c r="AI284" s="86">
        <v>0</v>
      </c>
      <c r="AJ284" s="86">
        <v>0</v>
      </c>
      <c r="AK284" s="86">
        <v>0</v>
      </c>
      <c r="AL284" s="86">
        <v>0</v>
      </c>
      <c r="AM284" s="86">
        <v>0</v>
      </c>
      <c r="AN284" s="86">
        <v>0</v>
      </c>
      <c r="AO284" s="86">
        <v>0</v>
      </c>
      <c r="AP284" s="86">
        <v>0</v>
      </c>
      <c r="AQ284" s="86">
        <v>0</v>
      </c>
      <c r="AR284" s="86">
        <v>0</v>
      </c>
      <c r="AS284" s="86">
        <v>0</v>
      </c>
      <c r="AT284" s="86">
        <v>0</v>
      </c>
      <c r="AU284" s="86">
        <v>0</v>
      </c>
      <c r="AV284" s="86">
        <v>0</v>
      </c>
      <c r="AW284" s="86">
        <v>0</v>
      </c>
      <c r="AX284" s="86">
        <v>0</v>
      </c>
      <c r="AY284" s="86">
        <v>0</v>
      </c>
      <c r="AZ284" s="86">
        <v>0</v>
      </c>
      <c r="BA284" s="86">
        <v>0</v>
      </c>
      <c r="BB284" s="86">
        <v>0</v>
      </c>
      <c r="BC284" s="86">
        <v>0</v>
      </c>
      <c r="BD284" s="86">
        <v>0</v>
      </c>
      <c r="BE284" s="86">
        <v>0</v>
      </c>
      <c r="BF284" s="86">
        <v>0</v>
      </c>
      <c r="BG284" s="86">
        <v>0</v>
      </c>
      <c r="BH284" s="86">
        <v>0</v>
      </c>
      <c r="BI284" s="86">
        <v>0</v>
      </c>
      <c r="BJ284" s="86">
        <v>0</v>
      </c>
      <c r="BK284" s="86">
        <v>0</v>
      </c>
      <c r="BL284" s="86">
        <v>0</v>
      </c>
      <c r="BM284" s="86">
        <v>0</v>
      </c>
      <c r="BN284" s="86">
        <v>0</v>
      </c>
      <c r="BO284" s="86">
        <v>0</v>
      </c>
      <c r="BP284" s="86">
        <v>0</v>
      </c>
      <c r="BQ284" s="86">
        <v>0</v>
      </c>
      <c r="BR284" s="86">
        <v>0</v>
      </c>
      <c r="BS284" s="86">
        <v>0</v>
      </c>
      <c r="BT284" s="86">
        <v>0</v>
      </c>
      <c r="BU284" s="86">
        <v>0</v>
      </c>
      <c r="BV284" s="86">
        <v>0</v>
      </c>
      <c r="BW284" s="86">
        <v>0</v>
      </c>
      <c r="BX284" s="86">
        <v>0</v>
      </c>
      <c r="BY284" s="86">
        <v>0</v>
      </c>
      <c r="BZ284" s="86">
        <v>0</v>
      </c>
      <c r="CA284" s="86">
        <v>0</v>
      </c>
      <c r="CB284" s="86">
        <v>0</v>
      </c>
      <c r="CC284" s="86">
        <v>0</v>
      </c>
      <c r="CD284" s="86">
        <v>71.611578420467183</v>
      </c>
      <c r="CE284" s="86">
        <v>71.814828735632176</v>
      </c>
      <c r="CF284" s="86">
        <v>0</v>
      </c>
      <c r="CG284" s="86">
        <v>0</v>
      </c>
      <c r="CH284" s="86">
        <v>0</v>
      </c>
      <c r="CI284" s="86">
        <v>0</v>
      </c>
      <c r="CJ284" s="86">
        <v>84.488743589743592</v>
      </c>
      <c r="CK284" s="86">
        <v>0</v>
      </c>
      <c r="CL284" s="86">
        <v>0</v>
      </c>
      <c r="CM284" s="86">
        <v>0</v>
      </c>
      <c r="CN284" s="86">
        <v>0</v>
      </c>
      <c r="CO284" s="86">
        <v>75.440478823529403</v>
      </c>
      <c r="CP284" s="86">
        <v>74.518891954317979</v>
      </c>
      <c r="CQ284" s="86">
        <v>74.818382563435264</v>
      </c>
      <c r="CR284" s="86">
        <v>75.83247842037116</v>
      </c>
      <c r="CS284" s="86">
        <v>85.802740909090929</v>
      </c>
      <c r="CT284" s="86">
        <v>84.340035335689052</v>
      </c>
      <c r="CU284" s="86">
        <v>83.778757940854334</v>
      </c>
      <c r="CV284" s="86">
        <v>84.264168383340802</v>
      </c>
      <c r="CW284" s="86">
        <v>83.870397181858209</v>
      </c>
      <c r="CX284" s="86">
        <v>84.506492340200751</v>
      </c>
      <c r="CY284" s="86">
        <v>80.816783865141488</v>
      </c>
      <c r="CZ284" s="86">
        <v>80.86489699570815</v>
      </c>
      <c r="DA284" s="86">
        <v>79.502046774193545</v>
      </c>
      <c r="DB284" s="86">
        <v>79.168970588235297</v>
      </c>
      <c r="DC284" s="86">
        <v>79.691262339418529</v>
      </c>
      <c r="DD284" s="86">
        <v>80.284307925673119</v>
      </c>
      <c r="DE284" s="86">
        <v>83.975042553191486</v>
      </c>
      <c r="DF284" s="86">
        <v>87.100668604651162</v>
      </c>
      <c r="DG284" s="86">
        <v>87.855695049504959</v>
      </c>
      <c r="DH284" s="86">
        <v>89.29412383612663</v>
      </c>
      <c r="DI284" s="86">
        <v>89.222983453981385</v>
      </c>
      <c r="DJ284" s="86">
        <v>89.027622950819662</v>
      </c>
      <c r="DK284" s="86">
        <v>86.686782467532467</v>
      </c>
      <c r="DL284" s="86">
        <v>85.235771855010668</v>
      </c>
      <c r="DM284" s="86">
        <v>83.771431048069346</v>
      </c>
      <c r="DN284" s="86">
        <v>83.756588365126916</v>
      </c>
      <c r="DO284" s="86">
        <v>83.853028225269597</v>
      </c>
      <c r="DP284" s="86">
        <v>84.858461314717857</v>
      </c>
      <c r="DQ284" s="86">
        <v>88.968734197730953</v>
      </c>
      <c r="DR284" s="86">
        <v>92.334210242587616</v>
      </c>
      <c r="DS284" s="86">
        <v>92.346484784889824</v>
      </c>
      <c r="DT284" s="86">
        <v>94.398622660098525</v>
      </c>
      <c r="DU284" s="86">
        <v>94.028976271186437</v>
      </c>
      <c r="DV284" s="86">
        <v>93.251363636363635</v>
      </c>
      <c r="DW284" s="86">
        <v>92.025509513742065</v>
      </c>
      <c r="DX284" s="86">
        <v>89.273690298507475</v>
      </c>
      <c r="DY284" s="86">
        <v>88.208280189423846</v>
      </c>
      <c r="DZ284" s="86">
        <v>87.67741379310344</v>
      </c>
      <c r="EA284" s="86">
        <v>88.080690367626104</v>
      </c>
      <c r="EB284" s="86">
        <v>89.088642793987603</v>
      </c>
      <c r="EC284" s="86">
        <v>93.807428571428574</v>
      </c>
      <c r="ED284" s="86">
        <v>93.906347826086957</v>
      </c>
      <c r="EE284" s="86">
        <v>96.908921535893143</v>
      </c>
      <c r="EF284" s="86">
        <v>98.420988067824993</v>
      </c>
      <c r="EG284" s="86">
        <v>98.31565556831228</v>
      </c>
      <c r="EH284" s="86">
        <v>98.079929292929293</v>
      </c>
      <c r="EI284" s="86">
        <v>96.491708333333321</v>
      </c>
      <c r="EJ284" s="86">
        <v>93.745260521042084</v>
      </c>
      <c r="EK284" s="86">
        <v>93.317383442265793</v>
      </c>
      <c r="EL284" s="86">
        <v>92.918954069676616</v>
      </c>
      <c r="EM284" s="86">
        <v>93.534608443188958</v>
      </c>
      <c r="EN284" s="86">
        <v>93.231311961206885</v>
      </c>
      <c r="EO284" s="86">
        <v>98.703307189542485</v>
      </c>
      <c r="EP284" s="86">
        <v>97.36786956521739</v>
      </c>
      <c r="EQ284" s="86">
        <v>100.41768333333333</v>
      </c>
      <c r="ER284" s="86">
        <v>102.62132603938731</v>
      </c>
      <c r="ES284" s="86">
        <v>102.30159946949603</v>
      </c>
      <c r="ET284" s="86">
        <v>98.598075036075045</v>
      </c>
      <c r="EU284" s="86">
        <v>100.59766909090909</v>
      </c>
      <c r="EV284" s="86">
        <v>98.184189435336961</v>
      </c>
      <c r="EW284" s="86">
        <v>98.245630736392755</v>
      </c>
      <c r="EX284" s="86">
        <v>98.496553774987618</v>
      </c>
      <c r="EY284" s="86">
        <v>98.584654339496922</v>
      </c>
      <c r="EZ284" s="86">
        <v>97.304951253481889</v>
      </c>
      <c r="FA284" s="86">
        <v>100.84475974025973</v>
      </c>
      <c r="FB284" s="86">
        <v>100.37545962732921</v>
      </c>
      <c r="FC284" s="86">
        <v>103.38742061281336</v>
      </c>
      <c r="FD284" s="86">
        <v>105.00220842255531</v>
      </c>
      <c r="FE284" s="86">
        <v>106.45878004807693</v>
      </c>
      <c r="FF284" s="86">
        <v>104.58927272727271</v>
      </c>
      <c r="FG284" s="86">
        <v>104.51371936758895</v>
      </c>
      <c r="FH284" s="86">
        <v>102.34921129326048</v>
      </c>
      <c r="FI284" s="86">
        <v>102.41717948717948</v>
      </c>
      <c r="FJ284" s="86">
        <v>102.79179989640883</v>
      </c>
      <c r="FK284" s="86">
        <v>102.91488237189816</v>
      </c>
      <c r="FL284" s="86">
        <v>101.36244141096884</v>
      </c>
      <c r="FM284" s="86">
        <v>106.17043382352942</v>
      </c>
      <c r="FN284" s="86">
        <v>105.04734104046243</v>
      </c>
      <c r="FO284" s="86">
        <v>107.4551787175989</v>
      </c>
      <c r="FP284" s="86">
        <v>109.01936599851523</v>
      </c>
      <c r="FQ284" s="86">
        <v>109.96998461538462</v>
      </c>
      <c r="FR284" s="86">
        <v>106.0186540027137</v>
      </c>
      <c r="FS284" s="86">
        <v>107.99052813852813</v>
      </c>
      <c r="FT284" s="86">
        <v>106.62991761363637</v>
      </c>
      <c r="FU284" s="86">
        <v>105.43952903811252</v>
      </c>
      <c r="FV284" s="86">
        <v>106.32678005591799</v>
      </c>
      <c r="FW284" s="86">
        <v>106.5280250110996</v>
      </c>
      <c r="FX284" s="86">
        <v>104.84481839833283</v>
      </c>
      <c r="FY284" s="86">
        <v>108.63735795454545</v>
      </c>
      <c r="FZ284" s="86">
        <v>108.20421256038648</v>
      </c>
      <c r="GA284" s="86">
        <v>111.6262842419311</v>
      </c>
    </row>
    <row r="285" spans="2:183">
      <c r="B285" s="43" t="s">
        <v>9</v>
      </c>
      <c r="C285" s="653" t="s">
        <v>52</v>
      </c>
      <c r="D285" s="87">
        <v>0</v>
      </c>
      <c r="E285" s="87">
        <v>0</v>
      </c>
      <c r="F285" s="87">
        <v>0</v>
      </c>
      <c r="G285" s="87">
        <v>0</v>
      </c>
      <c r="H285" s="87">
        <v>0</v>
      </c>
      <c r="I285" s="87">
        <v>0</v>
      </c>
      <c r="J285" s="87">
        <v>1672.78</v>
      </c>
      <c r="K285" s="87">
        <v>0</v>
      </c>
      <c r="L285" s="87">
        <v>0</v>
      </c>
      <c r="M285" s="87">
        <v>0</v>
      </c>
      <c r="N285" s="87">
        <v>0</v>
      </c>
      <c r="O285" s="87">
        <v>0</v>
      </c>
      <c r="P285" s="87">
        <v>0</v>
      </c>
      <c r="Q285" s="87">
        <v>0</v>
      </c>
      <c r="R285" s="87">
        <v>0</v>
      </c>
      <c r="S285" s="87">
        <v>0</v>
      </c>
      <c r="T285" s="87">
        <v>0</v>
      </c>
      <c r="U285" s="87">
        <v>0</v>
      </c>
      <c r="V285" s="87">
        <v>0</v>
      </c>
      <c r="W285" s="87">
        <v>0</v>
      </c>
      <c r="X285" s="87">
        <v>0</v>
      </c>
      <c r="Y285" s="87">
        <v>0</v>
      </c>
      <c r="Z285" s="87">
        <v>0</v>
      </c>
      <c r="AA285" s="87">
        <v>0</v>
      </c>
      <c r="AB285" s="87">
        <v>0</v>
      </c>
      <c r="AC285" s="87">
        <v>0</v>
      </c>
      <c r="AD285" s="87">
        <v>0</v>
      </c>
      <c r="AE285" s="87">
        <v>0</v>
      </c>
      <c r="AF285" s="87">
        <v>0</v>
      </c>
      <c r="AG285" s="87">
        <v>0</v>
      </c>
      <c r="AH285" s="87">
        <v>0</v>
      </c>
      <c r="AI285" s="87">
        <v>0</v>
      </c>
      <c r="AJ285" s="87">
        <v>0</v>
      </c>
      <c r="AK285" s="87">
        <v>0</v>
      </c>
      <c r="AL285" s="87">
        <v>0</v>
      </c>
      <c r="AM285" s="87">
        <v>0</v>
      </c>
      <c r="AN285" s="87">
        <v>0</v>
      </c>
      <c r="AO285" s="87">
        <v>0</v>
      </c>
      <c r="AP285" s="87">
        <v>0</v>
      </c>
      <c r="AQ285" s="87">
        <v>0</v>
      </c>
      <c r="AR285" s="87">
        <v>0</v>
      </c>
      <c r="AS285" s="87">
        <v>0</v>
      </c>
      <c r="AT285" s="87">
        <v>0</v>
      </c>
      <c r="AU285" s="87">
        <v>0</v>
      </c>
      <c r="AV285" s="87">
        <v>0</v>
      </c>
      <c r="AW285" s="87">
        <v>0</v>
      </c>
      <c r="AX285" s="87">
        <v>0</v>
      </c>
      <c r="AY285" s="87">
        <v>0</v>
      </c>
      <c r="AZ285" s="87">
        <v>0</v>
      </c>
      <c r="BA285" s="87">
        <v>0</v>
      </c>
      <c r="BB285" s="87">
        <v>0</v>
      </c>
      <c r="BC285" s="87">
        <v>0</v>
      </c>
      <c r="BD285" s="87">
        <v>0</v>
      </c>
      <c r="BE285" s="87">
        <v>0</v>
      </c>
      <c r="BF285" s="87">
        <v>0</v>
      </c>
      <c r="BG285" s="87">
        <v>0</v>
      </c>
      <c r="BH285" s="87">
        <v>0</v>
      </c>
      <c r="BI285" s="87">
        <v>0</v>
      </c>
      <c r="BJ285" s="87">
        <v>0</v>
      </c>
      <c r="BK285" s="87">
        <v>0</v>
      </c>
      <c r="BL285" s="87">
        <v>0</v>
      </c>
      <c r="BM285" s="87">
        <v>0</v>
      </c>
      <c r="BN285" s="87">
        <v>0</v>
      </c>
      <c r="BO285" s="87">
        <v>0</v>
      </c>
      <c r="BP285" s="87">
        <v>0</v>
      </c>
      <c r="BQ285" s="87">
        <v>0</v>
      </c>
      <c r="BR285" s="87">
        <v>0</v>
      </c>
      <c r="BS285" s="87">
        <v>0</v>
      </c>
      <c r="BT285" s="87">
        <v>0</v>
      </c>
      <c r="BU285" s="87">
        <v>0</v>
      </c>
      <c r="BV285" s="87">
        <v>0</v>
      </c>
      <c r="BW285" s="87">
        <v>0</v>
      </c>
      <c r="BX285" s="87">
        <v>0</v>
      </c>
      <c r="BY285" s="87">
        <v>0</v>
      </c>
      <c r="BZ285" s="87">
        <v>0</v>
      </c>
      <c r="CA285" s="87">
        <v>0</v>
      </c>
      <c r="CB285" s="87">
        <v>0</v>
      </c>
      <c r="CC285" s="87">
        <v>0</v>
      </c>
      <c r="CD285" s="87">
        <v>2101.7599999999998</v>
      </c>
      <c r="CE285" s="87">
        <v>2033.96</v>
      </c>
      <c r="CF285" s="87">
        <v>0</v>
      </c>
      <c r="CG285" s="87">
        <v>0</v>
      </c>
      <c r="CH285" s="87">
        <v>0</v>
      </c>
      <c r="CI285" s="87">
        <v>0</v>
      </c>
      <c r="CJ285" s="87">
        <v>487.14000000000004</v>
      </c>
      <c r="CK285" s="87">
        <v>0</v>
      </c>
      <c r="CL285" s="87">
        <v>0</v>
      </c>
      <c r="CM285" s="87">
        <v>0</v>
      </c>
      <c r="CN285" s="87">
        <v>0</v>
      </c>
      <c r="CO285" s="87">
        <v>2039.9299999999998</v>
      </c>
      <c r="CP285" s="87">
        <v>3740.3</v>
      </c>
      <c r="CQ285" s="87">
        <v>3688.4500000000003</v>
      </c>
      <c r="CR285" s="87">
        <v>2224.1999999999998</v>
      </c>
      <c r="CS285" s="87">
        <v>392.59</v>
      </c>
      <c r="CT285" s="87">
        <v>505</v>
      </c>
      <c r="CU285" s="87">
        <v>814.51</v>
      </c>
      <c r="CV285" s="87">
        <v>2045.4</v>
      </c>
      <c r="CW285" s="87">
        <v>2080.2000000000003</v>
      </c>
      <c r="CX285" s="87">
        <v>1733.97</v>
      </c>
      <c r="CY285" s="87">
        <v>1521.4299999999998</v>
      </c>
      <c r="CZ285" s="87">
        <v>2297</v>
      </c>
      <c r="DA285" s="87">
        <v>3055.85</v>
      </c>
      <c r="DB285" s="87">
        <v>3569.31</v>
      </c>
      <c r="DC285" s="87">
        <v>3644.7200000000003</v>
      </c>
      <c r="DD285" s="87">
        <v>2599.4299999999998</v>
      </c>
      <c r="DE285" s="87">
        <v>1119.42</v>
      </c>
      <c r="DF285" s="87">
        <v>630.23</v>
      </c>
      <c r="DG285" s="87">
        <v>925.14</v>
      </c>
      <c r="DH285" s="87">
        <v>2021.1200000000001</v>
      </c>
      <c r="DI285" s="87">
        <v>1819.76</v>
      </c>
      <c r="DJ285" s="87">
        <v>1607.11</v>
      </c>
      <c r="DK285" s="87">
        <v>579.62</v>
      </c>
      <c r="DL285" s="87">
        <v>1187.19</v>
      </c>
      <c r="DM285" s="87">
        <v>3211.99</v>
      </c>
      <c r="DN285" s="87">
        <v>3210.86</v>
      </c>
      <c r="DO285" s="87">
        <v>3802.1</v>
      </c>
      <c r="DP285" s="87">
        <v>2610.58</v>
      </c>
      <c r="DQ285" s="87">
        <v>1161.1999999999998</v>
      </c>
      <c r="DR285" s="87">
        <v>698.21</v>
      </c>
      <c r="DS285" s="87">
        <v>896.69999999999993</v>
      </c>
      <c r="DT285" s="87">
        <v>1962.0800000000002</v>
      </c>
      <c r="DU285" s="87">
        <v>1710.78</v>
      </c>
      <c r="DV285" s="87">
        <v>744.23</v>
      </c>
      <c r="DW285" s="87">
        <v>457.18</v>
      </c>
      <c r="DX285" s="87">
        <v>1393.73</v>
      </c>
      <c r="DY285" s="87">
        <v>3294.26</v>
      </c>
      <c r="DZ285" s="87">
        <v>3347.66</v>
      </c>
      <c r="EA285" s="87">
        <v>3649.2599999999998</v>
      </c>
      <c r="EB285" s="87">
        <v>1764.33</v>
      </c>
      <c r="EC285" s="87">
        <v>297.7</v>
      </c>
      <c r="ED285" s="87">
        <v>400.14</v>
      </c>
      <c r="EE285" s="87">
        <v>578.96</v>
      </c>
      <c r="EF285" s="87">
        <v>948.69999999999993</v>
      </c>
      <c r="EG285" s="87">
        <v>1729.8</v>
      </c>
      <c r="EH285" s="87">
        <v>589.83999999999992</v>
      </c>
      <c r="EI285" s="87">
        <v>524.29999999999995</v>
      </c>
      <c r="EJ285" s="87">
        <v>1333.2</v>
      </c>
      <c r="EK285" s="87">
        <v>2452.4699999999998</v>
      </c>
      <c r="EL285" s="87">
        <v>3419.91</v>
      </c>
      <c r="EM285" s="87">
        <v>3404.41</v>
      </c>
      <c r="EN285" s="87">
        <v>1983.26</v>
      </c>
      <c r="EO285" s="87">
        <v>303.86</v>
      </c>
      <c r="EP285" s="87">
        <v>319.74</v>
      </c>
      <c r="EQ285" s="87">
        <v>714.95</v>
      </c>
      <c r="ER285" s="87">
        <v>932.97</v>
      </c>
      <c r="ES285" s="87">
        <v>1539.3</v>
      </c>
      <c r="ET285" s="87">
        <v>707.37</v>
      </c>
      <c r="EU285" s="87">
        <v>561.41999999999996</v>
      </c>
      <c r="EV285" s="87">
        <v>1507.46</v>
      </c>
      <c r="EW285" s="87">
        <v>2572.65</v>
      </c>
      <c r="EX285" s="87">
        <v>3323.6699999999996</v>
      </c>
      <c r="EY285" s="87">
        <v>3296.2000000000003</v>
      </c>
      <c r="EZ285" s="87">
        <v>2365.5700000000002</v>
      </c>
      <c r="FA285" s="87">
        <v>314.41000000000003</v>
      </c>
      <c r="FB285" s="87">
        <v>328.68</v>
      </c>
      <c r="FC285" s="87">
        <v>732.91000000000008</v>
      </c>
      <c r="FD285" s="87">
        <v>1470.17</v>
      </c>
      <c r="FE285" s="87">
        <v>1746.18</v>
      </c>
      <c r="FF285" s="87">
        <v>611.79</v>
      </c>
      <c r="FG285" s="87">
        <v>530.99</v>
      </c>
      <c r="FH285" s="87">
        <v>1550.03</v>
      </c>
      <c r="FI285" s="87">
        <v>2972.8</v>
      </c>
      <c r="FJ285" s="87">
        <v>3270.18</v>
      </c>
      <c r="FK285" s="87">
        <v>3503.92</v>
      </c>
      <c r="FL285" s="87">
        <v>2336.9500000000003</v>
      </c>
      <c r="FM285" s="87">
        <v>285.44</v>
      </c>
      <c r="FN285" s="87">
        <v>363.08</v>
      </c>
      <c r="FO285" s="87">
        <v>769.2</v>
      </c>
      <c r="FP285" s="87">
        <v>1453.52</v>
      </c>
      <c r="FQ285" s="87">
        <v>1683.38</v>
      </c>
      <c r="FR285" s="87">
        <v>795.27</v>
      </c>
      <c r="FS285" s="87">
        <v>498.53999999999996</v>
      </c>
      <c r="FT285" s="87">
        <v>1022.04</v>
      </c>
      <c r="FU285" s="87">
        <v>3199.41</v>
      </c>
      <c r="FV285" s="87">
        <v>3115.07</v>
      </c>
      <c r="FW285" s="87">
        <v>3923.29</v>
      </c>
      <c r="FX285" s="87">
        <v>1950.3500000000001</v>
      </c>
      <c r="FY285" s="87">
        <v>379.85</v>
      </c>
      <c r="FZ285" s="87">
        <v>446.74</v>
      </c>
      <c r="GA285" s="87">
        <v>795.72</v>
      </c>
    </row>
    <row r="286" spans="2:183">
      <c r="B286" s="43" t="s">
        <v>9</v>
      </c>
      <c r="C286" s="653" t="s">
        <v>53</v>
      </c>
      <c r="D286" s="86">
        <v>0</v>
      </c>
      <c r="E286" s="86">
        <v>0</v>
      </c>
      <c r="F286" s="86">
        <v>0</v>
      </c>
      <c r="G286" s="86">
        <v>0</v>
      </c>
      <c r="H286" s="86">
        <v>0</v>
      </c>
      <c r="I286" s="86">
        <v>0</v>
      </c>
      <c r="J286" s="86">
        <v>0.21684988332901217</v>
      </c>
      <c r="K286" s="86">
        <v>0</v>
      </c>
      <c r="L286" s="86">
        <v>0</v>
      </c>
      <c r="M286" s="86">
        <v>0</v>
      </c>
      <c r="N286" s="86">
        <v>0</v>
      </c>
      <c r="O286" s="86">
        <v>0</v>
      </c>
      <c r="P286" s="86">
        <v>0</v>
      </c>
      <c r="Q286" s="86">
        <v>0</v>
      </c>
      <c r="R286" s="86">
        <v>0</v>
      </c>
      <c r="S286" s="86">
        <v>0</v>
      </c>
      <c r="T286" s="86">
        <v>0</v>
      </c>
      <c r="U286" s="86">
        <v>0</v>
      </c>
      <c r="V286" s="86">
        <v>0</v>
      </c>
      <c r="W286" s="86">
        <v>0</v>
      </c>
      <c r="X286" s="86">
        <v>0</v>
      </c>
      <c r="Y286" s="86">
        <v>0</v>
      </c>
      <c r="Z286" s="86">
        <v>0</v>
      </c>
      <c r="AA286" s="86">
        <v>0</v>
      </c>
      <c r="AB286" s="86">
        <v>0</v>
      </c>
      <c r="AC286" s="86">
        <v>0</v>
      </c>
      <c r="AD286" s="86">
        <v>0</v>
      </c>
      <c r="AE286" s="86">
        <v>0</v>
      </c>
      <c r="AF286" s="86">
        <v>0</v>
      </c>
      <c r="AG286" s="86">
        <v>0</v>
      </c>
      <c r="AH286" s="86">
        <v>0</v>
      </c>
      <c r="AI286" s="86">
        <v>0</v>
      </c>
      <c r="AJ286" s="86">
        <v>0</v>
      </c>
      <c r="AK286" s="86">
        <v>0</v>
      </c>
      <c r="AL286" s="86">
        <v>0</v>
      </c>
      <c r="AM286" s="86">
        <v>0</v>
      </c>
      <c r="AN286" s="86">
        <v>0</v>
      </c>
      <c r="AO286" s="86">
        <v>0</v>
      </c>
      <c r="AP286" s="86">
        <v>0</v>
      </c>
      <c r="AQ286" s="86">
        <v>0</v>
      </c>
      <c r="AR286" s="86">
        <v>0</v>
      </c>
      <c r="AS286" s="86">
        <v>0</v>
      </c>
      <c r="AT286" s="86">
        <v>0</v>
      </c>
      <c r="AU286" s="86">
        <v>0</v>
      </c>
      <c r="AV286" s="86">
        <v>0</v>
      </c>
      <c r="AW286" s="86">
        <v>0</v>
      </c>
      <c r="AX286" s="86">
        <v>0</v>
      </c>
      <c r="AY286" s="86">
        <v>0</v>
      </c>
      <c r="AZ286" s="86">
        <v>0</v>
      </c>
      <c r="BA286" s="86">
        <v>0</v>
      </c>
      <c r="BB286" s="86">
        <v>0</v>
      </c>
      <c r="BC286" s="86">
        <v>0</v>
      </c>
      <c r="BD286" s="86">
        <v>0</v>
      </c>
      <c r="BE286" s="86">
        <v>0</v>
      </c>
      <c r="BF286" s="86">
        <v>0</v>
      </c>
      <c r="BG286" s="86">
        <v>0</v>
      </c>
      <c r="BH286" s="86">
        <v>0</v>
      </c>
      <c r="BI286" s="86">
        <v>0</v>
      </c>
      <c r="BJ286" s="86">
        <v>0</v>
      </c>
      <c r="BK286" s="86">
        <v>0</v>
      </c>
      <c r="BL286" s="86">
        <v>0</v>
      </c>
      <c r="BM286" s="86">
        <v>0</v>
      </c>
      <c r="BN286" s="86">
        <v>0</v>
      </c>
      <c r="BO286" s="86">
        <v>0</v>
      </c>
      <c r="BP286" s="86">
        <v>0</v>
      </c>
      <c r="BQ286" s="86">
        <v>0</v>
      </c>
      <c r="BR286" s="86">
        <v>0</v>
      </c>
      <c r="BS286" s="86">
        <v>0</v>
      </c>
      <c r="BT286" s="86">
        <v>0</v>
      </c>
      <c r="BU286" s="86">
        <v>0</v>
      </c>
      <c r="BV286" s="86">
        <v>0</v>
      </c>
      <c r="BW286" s="86">
        <v>0</v>
      </c>
      <c r="BX286" s="86">
        <v>0</v>
      </c>
      <c r="BY286" s="86">
        <v>0</v>
      </c>
      <c r="BZ286" s="86">
        <v>0</v>
      </c>
      <c r="CA286" s="86">
        <v>0</v>
      </c>
      <c r="CB286" s="86">
        <v>0</v>
      </c>
      <c r="CC286" s="86">
        <v>0</v>
      </c>
      <c r="CD286" s="86">
        <v>0.23378865406006671</v>
      </c>
      <c r="CE286" s="86">
        <v>0.23378850574712645</v>
      </c>
      <c r="CF286" s="86">
        <v>0</v>
      </c>
      <c r="CG286" s="86">
        <v>0</v>
      </c>
      <c r="CH286" s="86">
        <v>0</v>
      </c>
      <c r="CI286" s="86">
        <v>0</v>
      </c>
      <c r="CJ286" s="86">
        <v>0.17843956043956047</v>
      </c>
      <c r="CK286" s="86">
        <v>0</v>
      </c>
      <c r="CL286" s="86">
        <v>0</v>
      </c>
      <c r="CM286" s="86">
        <v>0</v>
      </c>
      <c r="CN286" s="86">
        <v>0</v>
      </c>
      <c r="CO286" s="86">
        <v>0.23999176470588232</v>
      </c>
      <c r="CP286" s="86">
        <v>0.23997818555113565</v>
      </c>
      <c r="CQ286" s="86">
        <v>0.23997722836694863</v>
      </c>
      <c r="CR286" s="86">
        <v>0.23998705222270175</v>
      </c>
      <c r="CS286" s="86">
        <v>0.17845</v>
      </c>
      <c r="CT286" s="86">
        <v>0.17844522968197879</v>
      </c>
      <c r="CU286" s="86">
        <v>0.1784249726177437</v>
      </c>
      <c r="CV286" s="86">
        <v>0.1831974921630094</v>
      </c>
      <c r="CW286" s="86">
        <v>0.1831968295904888</v>
      </c>
      <c r="CX286" s="86">
        <v>0.18319809825673533</v>
      </c>
      <c r="CY286" s="86">
        <v>0.18319446116797108</v>
      </c>
      <c r="CZ286" s="86">
        <v>0.24645922746781115</v>
      </c>
      <c r="DA286" s="86">
        <v>0.24643951612903225</v>
      </c>
      <c r="DB286" s="86">
        <v>0.24643123446561724</v>
      </c>
      <c r="DC286" s="86">
        <v>0.24643137254901962</v>
      </c>
      <c r="DD286" s="86">
        <v>0.24643818733409176</v>
      </c>
      <c r="DE286" s="86">
        <v>0.1832111292962357</v>
      </c>
      <c r="DF286" s="86">
        <v>0.1832063953488372</v>
      </c>
      <c r="DG286" s="86">
        <v>0.18319603960396039</v>
      </c>
      <c r="DH286" s="86">
        <v>0.18818621973929237</v>
      </c>
      <c r="DI286" s="86">
        <v>0.18818614270941056</v>
      </c>
      <c r="DJ286" s="86">
        <v>0.1881861826697892</v>
      </c>
      <c r="DK286" s="86">
        <v>0.18818831168831168</v>
      </c>
      <c r="DL286" s="86">
        <v>0.25313219616204691</v>
      </c>
      <c r="DM286" s="86">
        <v>0.25311189913317572</v>
      </c>
      <c r="DN286" s="86">
        <v>0.25310263282358508</v>
      </c>
      <c r="DO286" s="86">
        <v>0.25310211689522033</v>
      </c>
      <c r="DP286" s="86">
        <v>0.25311033546635642</v>
      </c>
      <c r="DQ286" s="86">
        <v>0.18820097244732575</v>
      </c>
      <c r="DR286" s="86">
        <v>0.1881967654986523</v>
      </c>
      <c r="DS286" s="86">
        <v>0.18818467995802726</v>
      </c>
      <c r="DT286" s="86">
        <v>0.19330837438423648</v>
      </c>
      <c r="DU286" s="86">
        <v>0.19330847457627118</v>
      </c>
      <c r="DV286" s="86">
        <v>0.19330649350649351</v>
      </c>
      <c r="DW286" s="86">
        <v>0.19331078224101481</v>
      </c>
      <c r="DX286" s="86">
        <v>0.2600242537313433</v>
      </c>
      <c r="DY286" s="86">
        <v>0.26000473559589582</v>
      </c>
      <c r="DZ286" s="86">
        <v>0.25999223361292323</v>
      </c>
      <c r="EA286" s="86">
        <v>0.25999287546309491</v>
      </c>
      <c r="EB286" s="86">
        <v>0.25999557913351018</v>
      </c>
      <c r="EC286" s="86">
        <v>0.1933116883116883</v>
      </c>
      <c r="ED286" s="86">
        <v>0.19330434782608694</v>
      </c>
      <c r="EE286" s="86">
        <v>0.19330884808013357</v>
      </c>
      <c r="EF286" s="86">
        <v>0.19859744609587607</v>
      </c>
      <c r="EG286" s="86">
        <v>0.19859931113662457</v>
      </c>
      <c r="EH286" s="86">
        <v>0.19859932659932658</v>
      </c>
      <c r="EI286" s="86">
        <v>0.19859848484848483</v>
      </c>
      <c r="EJ286" s="86">
        <v>0.26717434869739481</v>
      </c>
      <c r="EK286" s="86">
        <v>0.26715359477124179</v>
      </c>
      <c r="EL286" s="86">
        <v>0.26713872832369939</v>
      </c>
      <c r="EM286" s="86">
        <v>0.26713826114249845</v>
      </c>
      <c r="EN286" s="86">
        <v>0.2671417025862069</v>
      </c>
      <c r="EO286" s="86">
        <v>0.1986013071895425</v>
      </c>
      <c r="EP286" s="86">
        <v>0.19859627329192547</v>
      </c>
      <c r="EQ286" s="86">
        <v>0.19859722222222223</v>
      </c>
      <c r="ER286" s="86">
        <v>0.20415098468271337</v>
      </c>
      <c r="ES286" s="86">
        <v>0.20415119363395226</v>
      </c>
      <c r="ET286" s="86">
        <v>0.20414718614718616</v>
      </c>
      <c r="EU286" s="86">
        <v>0.20415272727272726</v>
      </c>
      <c r="EV286" s="86">
        <v>0.27458287795992714</v>
      </c>
      <c r="EW286" s="86">
        <v>0.27456243329775881</v>
      </c>
      <c r="EX286" s="86">
        <v>0.27454733190153641</v>
      </c>
      <c r="EY286" s="86">
        <v>0.27454606030318174</v>
      </c>
      <c r="EZ286" s="86">
        <v>0.27455547818012999</v>
      </c>
      <c r="FA286" s="86">
        <v>0.20416233766233768</v>
      </c>
      <c r="FB286" s="86">
        <v>0.20414906832298138</v>
      </c>
      <c r="FC286" s="86">
        <v>0.20415320334261841</v>
      </c>
      <c r="FD286" s="86">
        <v>0.20987437544610993</v>
      </c>
      <c r="FE286" s="86">
        <v>0.20987740384615386</v>
      </c>
      <c r="FF286" s="86">
        <v>0.20987650085763293</v>
      </c>
      <c r="FG286" s="86">
        <v>0.20987747035573123</v>
      </c>
      <c r="FH286" s="86">
        <v>0.28233697632058286</v>
      </c>
      <c r="FI286" s="86">
        <v>0.28231718898385566</v>
      </c>
      <c r="FJ286" s="86">
        <v>0.28230145027624309</v>
      </c>
      <c r="FK286" s="86">
        <v>0.28230099903319367</v>
      </c>
      <c r="FL286" s="86">
        <v>0.28230852863010392</v>
      </c>
      <c r="FM286" s="86">
        <v>0.20988235294117646</v>
      </c>
      <c r="FN286" s="86">
        <v>0.2098728323699422</v>
      </c>
      <c r="FO286" s="86">
        <v>0.20987721691678038</v>
      </c>
      <c r="FP286" s="86">
        <v>0.2158158871566444</v>
      </c>
      <c r="FQ286" s="86">
        <v>0.21581794871794874</v>
      </c>
      <c r="FR286" s="86">
        <v>0.21581275440976933</v>
      </c>
      <c r="FS286" s="86">
        <v>0.2158181818181818</v>
      </c>
      <c r="FT286" s="86">
        <v>0.29035227272727271</v>
      </c>
      <c r="FU286" s="86">
        <v>0.29032758620689653</v>
      </c>
      <c r="FV286" s="86">
        <v>0.29031407269338305</v>
      </c>
      <c r="FW286" s="86">
        <v>0.29031300873168564</v>
      </c>
      <c r="FX286" s="86">
        <v>0.29031705864840729</v>
      </c>
      <c r="FY286" s="86">
        <v>0.21582386363636366</v>
      </c>
      <c r="FZ286" s="86">
        <v>0.21581642512077295</v>
      </c>
      <c r="GA286" s="86">
        <v>0.21581773799837267</v>
      </c>
    </row>
    <row r="287" spans="2:183">
      <c r="B287" s="43" t="s">
        <v>9</v>
      </c>
      <c r="C287" s="653" t="s">
        <v>228</v>
      </c>
      <c r="D287" s="85">
        <v>0</v>
      </c>
      <c r="E287" s="85">
        <v>0</v>
      </c>
      <c r="F287" s="85">
        <v>0</v>
      </c>
      <c r="G287" s="85">
        <v>0</v>
      </c>
      <c r="H287" s="85">
        <v>0</v>
      </c>
      <c r="I287" s="85">
        <v>0</v>
      </c>
      <c r="J287" s="85">
        <v>406116.05</v>
      </c>
      <c r="K287" s="85">
        <v>0</v>
      </c>
      <c r="L287" s="85">
        <v>0</v>
      </c>
      <c r="M287" s="85">
        <v>0</v>
      </c>
      <c r="N287" s="85">
        <v>0</v>
      </c>
      <c r="O287" s="85">
        <v>0</v>
      </c>
      <c r="P287" s="85">
        <v>0</v>
      </c>
      <c r="Q287" s="85">
        <v>0</v>
      </c>
      <c r="R287" s="85">
        <v>0</v>
      </c>
      <c r="S287" s="85">
        <v>0</v>
      </c>
      <c r="T287" s="85">
        <v>0</v>
      </c>
      <c r="U287" s="85">
        <v>0</v>
      </c>
      <c r="V287" s="85">
        <v>0</v>
      </c>
      <c r="W287" s="85">
        <v>0</v>
      </c>
      <c r="X287" s="85">
        <v>0</v>
      </c>
      <c r="Y287" s="85">
        <v>0</v>
      </c>
      <c r="Z287" s="85">
        <v>0</v>
      </c>
      <c r="AA287" s="85">
        <v>0</v>
      </c>
      <c r="AB287" s="85">
        <v>0</v>
      </c>
      <c r="AC287" s="85">
        <v>0</v>
      </c>
      <c r="AD287" s="85">
        <v>0</v>
      </c>
      <c r="AE287" s="85">
        <v>0</v>
      </c>
      <c r="AF287" s="85">
        <v>0</v>
      </c>
      <c r="AG287" s="85">
        <v>0</v>
      </c>
      <c r="AH287" s="85">
        <v>0</v>
      </c>
      <c r="AI287" s="85">
        <v>0</v>
      </c>
      <c r="AJ287" s="85">
        <v>0</v>
      </c>
      <c r="AK287" s="85">
        <v>0</v>
      </c>
      <c r="AL287" s="85">
        <v>0</v>
      </c>
      <c r="AM287" s="85">
        <v>0</v>
      </c>
      <c r="AN287" s="85">
        <v>0</v>
      </c>
      <c r="AO287" s="85">
        <v>0</v>
      </c>
      <c r="AP287" s="85">
        <v>0</v>
      </c>
      <c r="AQ287" s="85">
        <v>0</v>
      </c>
      <c r="AR287" s="85">
        <v>0</v>
      </c>
      <c r="AS287" s="85">
        <v>0</v>
      </c>
      <c r="AT287" s="85">
        <v>0</v>
      </c>
      <c r="AU287" s="85">
        <v>0</v>
      </c>
      <c r="AV287" s="85">
        <v>0</v>
      </c>
      <c r="AW287" s="85">
        <v>0</v>
      </c>
      <c r="AX287" s="85">
        <v>0</v>
      </c>
      <c r="AY287" s="85">
        <v>0</v>
      </c>
      <c r="AZ287" s="85">
        <v>0</v>
      </c>
      <c r="BA287" s="85">
        <v>0</v>
      </c>
      <c r="BB287" s="85">
        <v>0</v>
      </c>
      <c r="BC287" s="85">
        <v>0</v>
      </c>
      <c r="BD287" s="85">
        <v>0</v>
      </c>
      <c r="BE287" s="85">
        <v>0</v>
      </c>
      <c r="BF287" s="85">
        <v>0</v>
      </c>
      <c r="BG287" s="85">
        <v>0</v>
      </c>
      <c r="BH287" s="85">
        <v>0</v>
      </c>
      <c r="BI287" s="85">
        <v>0</v>
      </c>
      <c r="BJ287" s="85">
        <v>0</v>
      </c>
      <c r="BK287" s="85">
        <v>0</v>
      </c>
      <c r="BL287" s="85">
        <v>0</v>
      </c>
      <c r="BM287" s="85">
        <v>0</v>
      </c>
      <c r="BN287" s="85">
        <v>0</v>
      </c>
      <c r="BO287" s="85">
        <v>0</v>
      </c>
      <c r="BP287" s="85">
        <v>0</v>
      </c>
      <c r="BQ287" s="85">
        <v>0</v>
      </c>
      <c r="BR287" s="85">
        <v>0</v>
      </c>
      <c r="BS287" s="85">
        <v>0</v>
      </c>
      <c r="BT287" s="85">
        <v>0</v>
      </c>
      <c r="BU287" s="85">
        <v>0</v>
      </c>
      <c r="BV287" s="85">
        <v>0</v>
      </c>
      <c r="BW287" s="85">
        <v>0</v>
      </c>
      <c r="BX287" s="85">
        <v>0</v>
      </c>
      <c r="BY287" s="85">
        <v>0</v>
      </c>
      <c r="BZ287" s="85">
        <v>0</v>
      </c>
      <c r="CA287" s="85">
        <v>0</v>
      </c>
      <c r="CB287" s="85">
        <v>0</v>
      </c>
      <c r="CC287" s="85">
        <v>0</v>
      </c>
      <c r="CD287" s="85">
        <v>645889.85</v>
      </c>
      <c r="CE287" s="85">
        <v>626822.96999999986</v>
      </c>
      <c r="CF287" s="85">
        <v>0</v>
      </c>
      <c r="CG287" s="85">
        <v>0</v>
      </c>
      <c r="CH287" s="85">
        <v>0</v>
      </c>
      <c r="CI287" s="85">
        <v>0</v>
      </c>
      <c r="CJ287" s="85">
        <v>231141.41000000003</v>
      </c>
      <c r="CK287" s="85">
        <v>0</v>
      </c>
      <c r="CL287" s="85">
        <v>0</v>
      </c>
      <c r="CM287" s="85">
        <v>0</v>
      </c>
      <c r="CN287" s="85">
        <v>0</v>
      </c>
      <c r="CO287" s="85">
        <v>643284</v>
      </c>
      <c r="CP287" s="85">
        <v>1165191.75</v>
      </c>
      <c r="CQ287" s="85">
        <v>1153646.99</v>
      </c>
      <c r="CR287" s="85">
        <v>705039.60999999987</v>
      </c>
      <c r="CS287" s="85">
        <v>189158.62000000002</v>
      </c>
      <c r="CT287" s="85">
        <v>239187.30000000002</v>
      </c>
      <c r="CU287" s="85">
        <v>383264.54000000004</v>
      </c>
      <c r="CV287" s="85">
        <v>942854.84000000008</v>
      </c>
      <c r="CW287" s="85">
        <v>954428.55999999994</v>
      </c>
      <c r="CX287" s="85">
        <v>801587.92</v>
      </c>
      <c r="CY287" s="85">
        <v>672704.82000000007</v>
      </c>
      <c r="CZ287" s="85">
        <v>755957.84</v>
      </c>
      <c r="DA287" s="85">
        <v>988881.23</v>
      </c>
      <c r="DB287" s="85">
        <v>1150252.6800000002</v>
      </c>
      <c r="DC287" s="85">
        <v>1182278.49</v>
      </c>
      <c r="DD287" s="85">
        <v>849438.31</v>
      </c>
      <c r="DE287" s="85">
        <v>514206.93</v>
      </c>
      <c r="DF287" s="85">
        <v>300256.52999999997</v>
      </c>
      <c r="DG287" s="85">
        <v>444596.4</v>
      </c>
      <c r="DH287" s="85">
        <v>961040.01</v>
      </c>
      <c r="DI287" s="85">
        <v>864606.01</v>
      </c>
      <c r="DJ287" s="85">
        <v>761903.00999999989</v>
      </c>
      <c r="DK287" s="85">
        <v>267574.90999999997</v>
      </c>
      <c r="DL287" s="85">
        <v>400942.96</v>
      </c>
      <c r="DM287" s="85">
        <v>1066271.45</v>
      </c>
      <c r="DN287" s="85">
        <v>1065746.9400000002</v>
      </c>
      <c r="DO287" s="85">
        <v>1263442.29</v>
      </c>
      <c r="DP287" s="85">
        <v>877840.74999999988</v>
      </c>
      <c r="DQ287" s="85">
        <v>550098.28999999992</v>
      </c>
      <c r="DR287" s="85">
        <v>343258.13000000006</v>
      </c>
      <c r="DS287" s="85">
        <v>440927.7</v>
      </c>
      <c r="DT287" s="85">
        <v>960108.1</v>
      </c>
      <c r="DU287" s="85">
        <v>833867.22</v>
      </c>
      <c r="DV287" s="85">
        <v>359761.98</v>
      </c>
      <c r="DW287" s="85">
        <v>218097.50999999998</v>
      </c>
      <c r="DX287" s="85">
        <v>479900.71</v>
      </c>
      <c r="DY287" s="85">
        <v>1120893.1700000002</v>
      </c>
      <c r="DZ287" s="85">
        <v>1132282.0399999998</v>
      </c>
      <c r="EA287" s="85">
        <v>1239949.83</v>
      </c>
      <c r="EB287" s="85">
        <v>606319.85999999987</v>
      </c>
      <c r="EC287" s="85">
        <v>144761.14000000001</v>
      </c>
      <c r="ED287" s="85">
        <v>194786.28000000003</v>
      </c>
      <c r="EE287" s="85">
        <v>290821.18</v>
      </c>
      <c r="EF287" s="85">
        <v>471105.76</v>
      </c>
      <c r="EG287" s="85">
        <v>858059.16</v>
      </c>
      <c r="EH287" s="85">
        <v>291887.23000000004</v>
      </c>
      <c r="EI287" s="85">
        <v>255262.40999999997</v>
      </c>
      <c r="EJ287" s="85">
        <v>469122.05</v>
      </c>
      <c r="EK287" s="85">
        <v>859106.04999999993</v>
      </c>
      <c r="EL287" s="85">
        <v>1192968.3599999999</v>
      </c>
      <c r="EM287" s="85">
        <v>1195409.46</v>
      </c>
      <c r="EN287" s="85">
        <v>694132.5199999999</v>
      </c>
      <c r="EO287" s="85">
        <v>151319.91999999998</v>
      </c>
      <c r="EP287" s="85">
        <v>157082.00999999998</v>
      </c>
      <c r="EQ287" s="85">
        <v>362218.61</v>
      </c>
      <c r="ER287" s="85">
        <v>469912.43</v>
      </c>
      <c r="ES287" s="85">
        <v>772893.3600000001</v>
      </c>
      <c r="ET287" s="85">
        <v>342349.7</v>
      </c>
      <c r="EU287" s="85">
        <v>277205.01</v>
      </c>
      <c r="EV287" s="85">
        <v>540538.65999999992</v>
      </c>
      <c r="EW287" s="85">
        <v>923134.21000000008</v>
      </c>
      <c r="EX287" s="85">
        <v>1195722.95</v>
      </c>
      <c r="EY287" s="85">
        <v>1186903.56</v>
      </c>
      <c r="EZ287" s="85">
        <v>840745.02999999991</v>
      </c>
      <c r="FA287" s="85">
        <v>155615.34</v>
      </c>
      <c r="FB287" s="85">
        <v>161933.17000000001</v>
      </c>
      <c r="FC287" s="85">
        <v>371893.74999999994</v>
      </c>
      <c r="FD287" s="85">
        <v>737010.64</v>
      </c>
      <c r="FE287" s="85">
        <v>887483.2300000001</v>
      </c>
      <c r="FF287" s="85">
        <v>305489.51999999996</v>
      </c>
      <c r="FG287" s="85">
        <v>264950.7</v>
      </c>
      <c r="FH287" s="85">
        <v>563447.20000000007</v>
      </c>
      <c r="FI287" s="85">
        <v>1081425.7</v>
      </c>
      <c r="FJ287" s="85">
        <v>1194010.3899999999</v>
      </c>
      <c r="FK287" s="85">
        <v>1280883.44</v>
      </c>
      <c r="FL287" s="85">
        <v>841415.24</v>
      </c>
      <c r="FM287" s="85">
        <v>144677.23000000001</v>
      </c>
      <c r="FN287" s="85">
        <v>182094.97999999998</v>
      </c>
      <c r="FO287" s="85">
        <v>394592.43</v>
      </c>
      <c r="FP287" s="85">
        <v>735698.95000000007</v>
      </c>
      <c r="FQ287" s="85">
        <v>859449.26</v>
      </c>
      <c r="FR287" s="85">
        <v>391474.01</v>
      </c>
      <c r="FS287" s="85">
        <v>249956.66</v>
      </c>
      <c r="FT287" s="85">
        <v>376359.35</v>
      </c>
      <c r="FU287" s="85">
        <v>1165143.02</v>
      </c>
      <c r="FV287" s="85">
        <v>1144001.4200000002</v>
      </c>
      <c r="FW287" s="85">
        <v>1443543.02</v>
      </c>
      <c r="FX287" s="85">
        <v>706297.84</v>
      </c>
      <c r="FY287" s="85">
        <v>191581.6</v>
      </c>
      <c r="FZ287" s="85">
        <v>224429.46</v>
      </c>
      <c r="GA287" s="85">
        <v>412361.82999999996</v>
      </c>
    </row>
    <row r="288" spans="2:183">
      <c r="B288" s="183" t="s">
        <v>9</v>
      </c>
      <c r="C288" s="654" t="s">
        <v>229</v>
      </c>
      <c r="D288" s="184">
        <v>0</v>
      </c>
      <c r="E288" s="184">
        <v>0</v>
      </c>
      <c r="F288" s="184">
        <v>0</v>
      </c>
      <c r="G288" s="184">
        <v>0</v>
      </c>
      <c r="H288" s="184">
        <v>0</v>
      </c>
      <c r="I288" s="184">
        <v>0</v>
      </c>
      <c r="J288" s="184">
        <v>2271807.076691729</v>
      </c>
      <c r="K288" s="184">
        <v>0</v>
      </c>
      <c r="L288" s="184">
        <v>0</v>
      </c>
      <c r="M288" s="184">
        <v>0</v>
      </c>
      <c r="N288" s="184">
        <v>0</v>
      </c>
      <c r="O288" s="184">
        <v>0</v>
      </c>
      <c r="P288" s="184">
        <v>0</v>
      </c>
      <c r="Q288" s="184">
        <v>0</v>
      </c>
      <c r="R288" s="184">
        <v>0</v>
      </c>
      <c r="S288" s="184">
        <v>0</v>
      </c>
      <c r="T288" s="184">
        <v>0</v>
      </c>
      <c r="U288" s="184">
        <v>0</v>
      </c>
      <c r="V288" s="184">
        <v>0</v>
      </c>
      <c r="W288" s="184">
        <v>0</v>
      </c>
      <c r="X288" s="184">
        <v>0</v>
      </c>
      <c r="Y288" s="184">
        <v>0</v>
      </c>
      <c r="Z288" s="184">
        <v>0</v>
      </c>
      <c r="AA288" s="184">
        <v>0</v>
      </c>
      <c r="AB288" s="184">
        <v>0</v>
      </c>
      <c r="AC288" s="184">
        <v>0</v>
      </c>
      <c r="AD288" s="184">
        <v>0</v>
      </c>
      <c r="AE288" s="184">
        <v>0</v>
      </c>
      <c r="AF288" s="184">
        <v>0</v>
      </c>
      <c r="AG288" s="184">
        <v>0</v>
      </c>
      <c r="AH288" s="184">
        <v>0</v>
      </c>
      <c r="AI288" s="184">
        <v>0</v>
      </c>
      <c r="AJ288" s="184">
        <v>0</v>
      </c>
      <c r="AK288" s="184">
        <v>0</v>
      </c>
      <c r="AL288" s="184">
        <v>0</v>
      </c>
      <c r="AM288" s="184">
        <v>0</v>
      </c>
      <c r="AN288" s="184">
        <v>0</v>
      </c>
      <c r="AO288" s="184">
        <v>0</v>
      </c>
      <c r="AP288" s="184">
        <v>0</v>
      </c>
      <c r="AQ288" s="184">
        <v>0</v>
      </c>
      <c r="AR288" s="184">
        <v>0</v>
      </c>
      <c r="AS288" s="184">
        <v>0</v>
      </c>
      <c r="AT288" s="184">
        <v>0</v>
      </c>
      <c r="AU288" s="184">
        <v>0</v>
      </c>
      <c r="AV288" s="184">
        <v>0</v>
      </c>
      <c r="AW288" s="184">
        <v>0</v>
      </c>
      <c r="AX288" s="184">
        <v>0</v>
      </c>
      <c r="AY288" s="184">
        <v>0</v>
      </c>
      <c r="AZ288" s="184">
        <v>0</v>
      </c>
      <c r="BA288" s="184">
        <v>0</v>
      </c>
      <c r="BB288" s="184">
        <v>0</v>
      </c>
      <c r="BC288" s="184">
        <v>0</v>
      </c>
      <c r="BD288" s="184">
        <v>0</v>
      </c>
      <c r="BE288" s="184">
        <v>0</v>
      </c>
      <c r="BF288" s="184">
        <v>0</v>
      </c>
      <c r="BG288" s="184">
        <v>0</v>
      </c>
      <c r="BH288" s="184">
        <v>0</v>
      </c>
      <c r="BI288" s="184">
        <v>0</v>
      </c>
      <c r="BJ288" s="184">
        <v>0</v>
      </c>
      <c r="BK288" s="184">
        <v>0</v>
      </c>
      <c r="BL288" s="184">
        <v>0</v>
      </c>
      <c r="BM288" s="184">
        <v>0</v>
      </c>
      <c r="BN288" s="184">
        <v>0</v>
      </c>
      <c r="BO288" s="184">
        <v>0</v>
      </c>
      <c r="BP288" s="184">
        <v>0</v>
      </c>
      <c r="BQ288" s="184">
        <v>0</v>
      </c>
      <c r="BR288" s="184">
        <v>0</v>
      </c>
      <c r="BS288" s="184">
        <v>0</v>
      </c>
      <c r="BT288" s="184">
        <v>0</v>
      </c>
      <c r="BU288" s="184">
        <v>0</v>
      </c>
      <c r="BV288" s="184">
        <v>0</v>
      </c>
      <c r="BW288" s="184">
        <v>0</v>
      </c>
      <c r="BX288" s="184">
        <v>0</v>
      </c>
      <c r="BY288" s="184">
        <v>0</v>
      </c>
      <c r="BZ288" s="184">
        <v>0</v>
      </c>
      <c r="CA288" s="184">
        <v>0</v>
      </c>
      <c r="CB288" s="184">
        <v>0</v>
      </c>
      <c r="CC288" s="184">
        <v>0</v>
      </c>
      <c r="CD288" s="184">
        <v>3100271.28</v>
      </c>
      <c r="CE288" s="184">
        <v>3109041.9311999995</v>
      </c>
      <c r="CF288" s="184">
        <v>0</v>
      </c>
      <c r="CG288" s="184">
        <v>0</v>
      </c>
      <c r="CH288" s="184">
        <v>0</v>
      </c>
      <c r="CI288" s="184">
        <v>0</v>
      </c>
      <c r="CJ288" s="184">
        <v>4094504.9771428579</v>
      </c>
      <c r="CK288" s="184">
        <v>0</v>
      </c>
      <c r="CL288" s="184">
        <v>0</v>
      </c>
      <c r="CM288" s="184">
        <v>0</v>
      </c>
      <c r="CN288" s="184">
        <v>0</v>
      </c>
      <c r="CO288" s="184">
        <v>3269396.3294117646</v>
      </c>
      <c r="CP288" s="184">
        <v>3225994.7642756319</v>
      </c>
      <c r="CQ288" s="184">
        <v>3238918.3417358487</v>
      </c>
      <c r="CR288" s="184">
        <v>3176786.1581355194</v>
      </c>
      <c r="CS288" s="184">
        <v>3838200.3621818186</v>
      </c>
      <c r="CT288" s="184">
        <v>3651198.3604240287</v>
      </c>
      <c r="CU288" s="184">
        <v>4060169.3656955096</v>
      </c>
      <c r="CV288" s="184">
        <v>4083874.6137393643</v>
      </c>
      <c r="CW288" s="184">
        <v>3671460.9864200787</v>
      </c>
      <c r="CX288" s="184">
        <v>4095593.4296038039</v>
      </c>
      <c r="CY288" s="184">
        <v>3790798.9856712827</v>
      </c>
      <c r="CZ288" s="184">
        <v>3620810.9418025748</v>
      </c>
      <c r="DA288" s="184">
        <v>3445134.6077419356</v>
      </c>
      <c r="DB288" s="184">
        <v>3426933.4194531906</v>
      </c>
      <c r="DC288" s="184">
        <v>3449471.3590588239</v>
      </c>
      <c r="DD288" s="184">
        <v>3362963.9576791814</v>
      </c>
      <c r="DE288" s="184">
        <v>3756824.4443862517</v>
      </c>
      <c r="DF288" s="184">
        <v>3770663.3999999994</v>
      </c>
      <c r="DG288" s="184">
        <v>4257560.7730693072</v>
      </c>
      <c r="DH288" s="184">
        <v>4327364.5143016763</v>
      </c>
      <c r="DI288" s="184">
        <v>3905479.8879834544</v>
      </c>
      <c r="DJ288" s="184">
        <v>4314476.52969555</v>
      </c>
      <c r="DK288" s="184">
        <v>4065748.6324675321</v>
      </c>
      <c r="DL288" s="184">
        <v>3816224.6768443501</v>
      </c>
      <c r="DM288" s="184">
        <v>3629860.2553191488</v>
      </c>
      <c r="DN288" s="184">
        <v>3625186.1859435602</v>
      </c>
      <c r="DO288" s="184">
        <v>3629347.7365250965</v>
      </c>
      <c r="DP288" s="184">
        <v>3554259.2321116924</v>
      </c>
      <c r="DQ288" s="184">
        <v>3979965.5859967577</v>
      </c>
      <c r="DR288" s="184">
        <v>3996967.9827493271</v>
      </c>
      <c r="DS288" s="184">
        <v>4474976.6153200418</v>
      </c>
      <c r="DT288" s="184">
        <v>4574465.7848275863</v>
      </c>
      <c r="DU288" s="184">
        <v>4115629.3976949151</v>
      </c>
      <c r="DV288" s="184">
        <v>4518984.2474805191</v>
      </c>
      <c r="DW288" s="184">
        <v>4315840.7898520082</v>
      </c>
      <c r="DX288" s="184">
        <v>3996785.0176119409</v>
      </c>
      <c r="DY288" s="184">
        <v>3821829.9087608531</v>
      </c>
      <c r="DZ288" s="184">
        <v>3794674.944864864</v>
      </c>
      <c r="EA288" s="184">
        <v>3812077.1633057855</v>
      </c>
      <c r="EB288" s="184">
        <v>3731199.1384615377</v>
      </c>
      <c r="EC288" s="184">
        <v>4196193.0451948056</v>
      </c>
      <c r="ED288" s="184">
        <v>4065104.9739130437</v>
      </c>
      <c r="EE288" s="184">
        <v>4695863.8613689477</v>
      </c>
      <c r="EF288" s="184">
        <v>4769243.1554532135</v>
      </c>
      <c r="EG288" s="184">
        <v>4456784.8907462694</v>
      </c>
      <c r="EH288" s="184">
        <v>4752749.6440404048</v>
      </c>
      <c r="EI288" s="184">
        <v>4525106.3590909084</v>
      </c>
      <c r="EJ288" s="184">
        <v>4196715.0925851706</v>
      </c>
      <c r="EK288" s="184">
        <v>4042852</v>
      </c>
      <c r="EL288" s="184">
        <v>4021166.276419309</v>
      </c>
      <c r="EM288" s="184">
        <v>4047732.9737853105</v>
      </c>
      <c r="EN288" s="184">
        <v>3904495.4249999993</v>
      </c>
      <c r="EO288" s="184">
        <v>4414981.1952941176</v>
      </c>
      <c r="EP288" s="184">
        <v>4214871.3242236022</v>
      </c>
      <c r="EQ288" s="184">
        <v>4865803.3276666664</v>
      </c>
      <c r="ER288" s="184">
        <v>4972640.0688840263</v>
      </c>
      <c r="ES288" s="184">
        <v>4477451.188965518</v>
      </c>
      <c r="ET288" s="184">
        <v>4778075.4666666668</v>
      </c>
      <c r="EU288" s="184">
        <v>4717525.2610909091</v>
      </c>
      <c r="EV288" s="184">
        <v>4395199.5960655734</v>
      </c>
      <c r="EW288" s="184">
        <v>4256072.3449306302</v>
      </c>
      <c r="EX288" s="184">
        <v>4262170.5549644809</v>
      </c>
      <c r="EY288" s="184">
        <v>4265972.2156521743</v>
      </c>
      <c r="EZ288" s="184">
        <v>4074920.2011142061</v>
      </c>
      <c r="FA288" s="184">
        <v>4510823.8815584416</v>
      </c>
      <c r="FB288" s="184">
        <v>4345039.0956521742</v>
      </c>
      <c r="FC288" s="184">
        <v>5009688.5097493026</v>
      </c>
      <c r="FD288" s="184">
        <v>5088056.3241113489</v>
      </c>
      <c r="FE288" s="184">
        <v>4659286.9575000005</v>
      </c>
      <c r="FF288" s="184">
        <v>5068086.8566723838</v>
      </c>
      <c r="FG288" s="184">
        <v>4901064.3320158105</v>
      </c>
      <c r="FH288" s="184">
        <v>4581472.3147540987</v>
      </c>
      <c r="FI288" s="184">
        <v>4436618.256410256</v>
      </c>
      <c r="FJ288" s="184">
        <v>4447853.6213121545</v>
      </c>
      <c r="FK288" s="184">
        <v>4453164.8568224292</v>
      </c>
      <c r="FL288" s="184">
        <v>4244684.7574776514</v>
      </c>
      <c r="FM288" s="184">
        <v>4748817.3141176477</v>
      </c>
      <c r="FN288" s="184">
        <v>4547111.6393063581</v>
      </c>
      <c r="FO288" s="184">
        <v>5206682.1049931794</v>
      </c>
      <c r="FP288" s="184">
        <v>5282613.3959910916</v>
      </c>
      <c r="FQ288" s="184">
        <v>4812915.8559999997</v>
      </c>
      <c r="FR288" s="184">
        <v>5137498.8123744912</v>
      </c>
      <c r="FS288" s="184">
        <v>5064057.0077922083</v>
      </c>
      <c r="FT288" s="184">
        <v>4772920.8477272727</v>
      </c>
      <c r="FU288" s="184">
        <v>4567529.8061705986</v>
      </c>
      <c r="FV288" s="184">
        <v>4600740.845837838</v>
      </c>
      <c r="FW288" s="184">
        <v>4609424.9222317599</v>
      </c>
      <c r="FX288" s="184">
        <v>4390443.2566835359</v>
      </c>
      <c r="FY288" s="184">
        <v>4859206.0363636371</v>
      </c>
      <c r="FZ288" s="184">
        <v>4683745.2521739127</v>
      </c>
      <c r="GA288" s="184">
        <v>5408684.0517493896</v>
      </c>
    </row>
    <row r="289" spans="2:183">
      <c r="B289" s="42"/>
      <c r="C289" s="185"/>
      <c r="D289" s="187"/>
      <c r="E289" s="187"/>
      <c r="F289" s="187"/>
      <c r="G289" s="187"/>
      <c r="H289" s="187"/>
      <c r="I289" s="187"/>
      <c r="J289" s="187"/>
      <c r="K289" s="187"/>
      <c r="L289" s="187"/>
      <c r="M289" s="187"/>
      <c r="N289" s="187"/>
      <c r="O289" s="187"/>
      <c r="P289" s="187"/>
      <c r="Q289" s="187"/>
      <c r="R289" s="187"/>
      <c r="S289" s="187"/>
      <c r="T289" s="187"/>
      <c r="U289" s="187"/>
      <c r="V289" s="187"/>
      <c r="W289" s="187"/>
      <c r="X289" s="187"/>
      <c r="Y289" s="187"/>
      <c r="Z289" s="187"/>
      <c r="AA289" s="187"/>
      <c r="AB289" s="187"/>
      <c r="AC289" s="187"/>
      <c r="AD289" s="187"/>
      <c r="AE289" s="187"/>
      <c r="AF289" s="187"/>
      <c r="AG289" s="187"/>
      <c r="AH289" s="187"/>
      <c r="AI289" s="187"/>
      <c r="AJ289" s="187"/>
      <c r="AK289" s="187"/>
      <c r="AL289" s="187"/>
      <c r="AM289" s="187"/>
      <c r="AN289" s="187"/>
      <c r="AO289" s="187"/>
      <c r="AP289" s="187"/>
      <c r="AQ289" s="187"/>
      <c r="AR289" s="187"/>
      <c r="AS289" s="187"/>
      <c r="AT289" s="187"/>
      <c r="AU289" s="187"/>
      <c r="AV289" s="187"/>
      <c r="AW289" s="187"/>
      <c r="AX289" s="187"/>
      <c r="AY289" s="187"/>
      <c r="AZ289" s="187"/>
      <c r="BA289" s="187"/>
      <c r="BB289" s="187"/>
      <c r="BC289" s="187"/>
      <c r="BD289" s="187"/>
      <c r="BE289" s="187"/>
      <c r="BF289" s="187"/>
      <c r="BG289" s="187"/>
      <c r="BH289" s="187"/>
      <c r="BI289" s="187"/>
      <c r="BJ289" s="187"/>
      <c r="BK289" s="187"/>
      <c r="BL289" s="187"/>
      <c r="BM289" s="187"/>
      <c r="BN289" s="187"/>
      <c r="BO289" s="187"/>
      <c r="BP289" s="187"/>
      <c r="BQ289" s="187"/>
      <c r="BR289" s="187"/>
      <c r="BS289" s="187"/>
      <c r="BT289" s="187"/>
      <c r="BU289" s="187"/>
      <c r="BV289" s="187"/>
      <c r="BW289" s="187"/>
      <c r="BX289" s="187"/>
      <c r="BY289" s="187"/>
      <c r="BZ289" s="187"/>
      <c r="CA289" s="187"/>
      <c r="CB289" s="187"/>
      <c r="CC289" s="187"/>
      <c r="CD289" s="187"/>
      <c r="CE289" s="187"/>
      <c r="CF289" s="187"/>
      <c r="CG289" s="187"/>
      <c r="CH289" s="187"/>
      <c r="CI289" s="187"/>
      <c r="CJ289" s="187"/>
      <c r="CK289" s="187"/>
      <c r="CL289" s="187"/>
      <c r="CM289" s="187"/>
      <c r="CN289" s="187"/>
      <c r="CO289" s="187"/>
      <c r="CP289" s="187"/>
      <c r="CQ289" s="187"/>
      <c r="CR289" s="187"/>
      <c r="CS289" s="187"/>
      <c r="CT289" s="187"/>
      <c r="CU289" s="187"/>
      <c r="CV289" s="187"/>
      <c r="CW289" s="187"/>
      <c r="CX289" s="187"/>
      <c r="CY289" s="187"/>
      <c r="CZ289" s="187"/>
      <c r="DA289" s="187"/>
      <c r="DB289" s="187"/>
      <c r="DC289" s="187"/>
      <c r="DD289" s="187"/>
      <c r="DE289" s="187"/>
      <c r="DF289" s="187"/>
      <c r="DG289" s="187"/>
      <c r="DH289" s="187"/>
      <c r="DI289" s="187"/>
      <c r="DJ289" s="187"/>
      <c r="DK289" s="187"/>
      <c r="DL289" s="187"/>
      <c r="DM289" s="187"/>
      <c r="DN289" s="187"/>
      <c r="DO289" s="187"/>
      <c r="DP289" s="187"/>
      <c r="DQ289" s="187"/>
      <c r="DR289" s="187"/>
      <c r="DS289" s="187"/>
      <c r="DT289" s="187"/>
      <c r="DU289" s="187"/>
      <c r="DV289" s="187"/>
      <c r="DW289" s="187"/>
      <c r="DX289" s="187"/>
      <c r="DY289" s="187"/>
      <c r="DZ289" s="187"/>
      <c r="EA289" s="187"/>
      <c r="EB289" s="187"/>
      <c r="EC289" s="187"/>
      <c r="ED289" s="187"/>
      <c r="EE289" s="187"/>
      <c r="EF289" s="187"/>
      <c r="EG289" s="187"/>
      <c r="EH289" s="187"/>
      <c r="EI289" s="187"/>
      <c r="EJ289" s="187"/>
      <c r="EK289" s="187"/>
      <c r="EL289" s="187"/>
      <c r="EM289" s="187"/>
      <c r="EN289" s="187"/>
      <c r="EO289" s="187"/>
      <c r="EP289" s="187"/>
      <c r="EQ289" s="187"/>
      <c r="ER289" s="187"/>
      <c r="ES289" s="187"/>
      <c r="ET289" s="187"/>
      <c r="EU289" s="187"/>
      <c r="EV289" s="187"/>
      <c r="EW289" s="187"/>
      <c r="EX289" s="187"/>
      <c r="EY289" s="187"/>
      <c r="EZ289" s="187"/>
      <c r="FA289" s="187"/>
      <c r="FB289" s="187"/>
      <c r="FC289" s="187"/>
      <c r="FD289" s="187"/>
      <c r="FE289" s="187"/>
      <c r="FF289" s="187"/>
      <c r="FG289" s="187"/>
      <c r="FH289" s="187"/>
      <c r="FI289" s="187"/>
      <c r="FJ289" s="187"/>
      <c r="FK289" s="187"/>
      <c r="FL289" s="187"/>
      <c r="FM289" s="187"/>
      <c r="FN289" s="187"/>
      <c r="FO289" s="187"/>
      <c r="FP289" s="187"/>
      <c r="FQ289" s="187"/>
      <c r="FR289" s="187"/>
      <c r="FS289" s="187"/>
      <c r="FT289" s="187"/>
      <c r="FU289" s="187"/>
      <c r="FV289" s="187"/>
      <c r="FW289" s="187"/>
      <c r="FX289" s="187"/>
      <c r="FY289" s="187"/>
      <c r="FZ289" s="187"/>
      <c r="GA289" s="187"/>
    </row>
    <row r="290" spans="2:183">
      <c r="B290" s="188" t="s">
        <v>32</v>
      </c>
      <c r="C290" s="189" t="s">
        <v>33</v>
      </c>
      <c r="D290" s="162">
        <v>41275</v>
      </c>
      <c r="E290" s="162">
        <v>41306</v>
      </c>
      <c r="F290" s="162">
        <v>41334</v>
      </c>
      <c r="G290" s="162">
        <v>41365</v>
      </c>
      <c r="H290" s="162">
        <v>41395</v>
      </c>
      <c r="I290" s="162">
        <v>41426</v>
      </c>
      <c r="J290" s="162">
        <v>41456</v>
      </c>
      <c r="K290" s="162">
        <v>41487</v>
      </c>
      <c r="L290" s="162">
        <v>41518</v>
      </c>
      <c r="M290" s="162">
        <v>41548</v>
      </c>
      <c r="N290" s="162">
        <v>41579</v>
      </c>
      <c r="O290" s="162">
        <v>41609</v>
      </c>
      <c r="P290" s="162">
        <v>41640</v>
      </c>
      <c r="Q290" s="162">
        <v>41671</v>
      </c>
      <c r="R290" s="162">
        <v>41699</v>
      </c>
      <c r="S290" s="162">
        <v>41730</v>
      </c>
      <c r="T290" s="162">
        <v>41760</v>
      </c>
      <c r="U290" s="162">
        <v>41791</v>
      </c>
      <c r="V290" s="162">
        <v>41821</v>
      </c>
      <c r="W290" s="162">
        <v>41852</v>
      </c>
      <c r="X290" s="162">
        <v>41883</v>
      </c>
      <c r="Y290" s="162">
        <v>41913</v>
      </c>
      <c r="Z290" s="162">
        <v>41944</v>
      </c>
      <c r="AA290" s="162">
        <v>41974</v>
      </c>
      <c r="AB290" s="162">
        <v>42005</v>
      </c>
      <c r="AC290" s="162">
        <v>42036</v>
      </c>
      <c r="AD290" s="162">
        <v>42064</v>
      </c>
      <c r="AE290" s="162">
        <v>42095</v>
      </c>
      <c r="AF290" s="162">
        <v>42125</v>
      </c>
      <c r="AG290" s="162">
        <v>42156</v>
      </c>
      <c r="AH290" s="162">
        <v>42186</v>
      </c>
      <c r="AI290" s="162">
        <v>42217</v>
      </c>
      <c r="AJ290" s="162">
        <v>42248</v>
      </c>
      <c r="AK290" s="162">
        <v>42278</v>
      </c>
      <c r="AL290" s="162">
        <v>42309</v>
      </c>
      <c r="AM290" s="162">
        <v>42339</v>
      </c>
      <c r="AN290" s="162">
        <v>42370</v>
      </c>
      <c r="AO290" s="162">
        <v>42401</v>
      </c>
      <c r="AP290" s="162">
        <v>42430</v>
      </c>
      <c r="AQ290" s="162">
        <v>42461</v>
      </c>
      <c r="AR290" s="162">
        <v>42491</v>
      </c>
      <c r="AS290" s="162">
        <v>42522</v>
      </c>
      <c r="AT290" s="162">
        <v>42552</v>
      </c>
      <c r="AU290" s="162">
        <v>42583</v>
      </c>
      <c r="AV290" s="162">
        <v>42614</v>
      </c>
      <c r="AW290" s="162">
        <v>42644</v>
      </c>
      <c r="AX290" s="162">
        <v>42675</v>
      </c>
      <c r="AY290" s="162">
        <v>42705</v>
      </c>
      <c r="AZ290" s="162">
        <v>42736</v>
      </c>
      <c r="BA290" s="162">
        <v>42767</v>
      </c>
      <c r="BB290" s="162">
        <v>42795</v>
      </c>
      <c r="BC290" s="162">
        <v>42826</v>
      </c>
      <c r="BD290" s="162">
        <v>42856</v>
      </c>
      <c r="BE290" s="162">
        <v>42887</v>
      </c>
      <c r="BF290" s="162">
        <v>42917</v>
      </c>
      <c r="BG290" s="162">
        <v>42948</v>
      </c>
      <c r="BH290" s="162">
        <v>42979</v>
      </c>
      <c r="BI290" s="162">
        <v>43009</v>
      </c>
      <c r="BJ290" s="162">
        <v>43040</v>
      </c>
      <c r="BK290" s="162">
        <v>43070</v>
      </c>
      <c r="BL290" s="162">
        <v>43101</v>
      </c>
      <c r="BM290" s="162">
        <v>43132</v>
      </c>
      <c r="BN290" s="162">
        <v>43160</v>
      </c>
      <c r="BO290" s="162">
        <v>43191</v>
      </c>
      <c r="BP290" s="162">
        <v>43221</v>
      </c>
      <c r="BQ290" s="162">
        <v>43252</v>
      </c>
      <c r="BR290" s="162">
        <v>43282</v>
      </c>
      <c r="BS290" s="162">
        <v>43313</v>
      </c>
      <c r="BT290" s="162">
        <v>43344</v>
      </c>
      <c r="BU290" s="162">
        <v>43374</v>
      </c>
      <c r="BV290" s="162">
        <v>43405</v>
      </c>
      <c r="BW290" s="162">
        <v>43435</v>
      </c>
      <c r="BX290" s="162">
        <v>43466</v>
      </c>
      <c r="BY290" s="162">
        <v>43497</v>
      </c>
      <c r="BZ290" s="162">
        <v>43525</v>
      </c>
      <c r="CA290" s="162">
        <v>43556</v>
      </c>
      <c r="CB290" s="162">
        <v>43586</v>
      </c>
      <c r="CC290" s="162">
        <v>43617</v>
      </c>
      <c r="CD290" s="162">
        <v>43647</v>
      </c>
      <c r="CE290" s="162">
        <v>43678</v>
      </c>
      <c r="CF290" s="162">
        <v>43709</v>
      </c>
      <c r="CG290" s="162">
        <v>43739</v>
      </c>
      <c r="CH290" s="162">
        <v>43770</v>
      </c>
      <c r="CI290" s="162">
        <v>43800</v>
      </c>
      <c r="CJ290" s="162">
        <v>43831</v>
      </c>
      <c r="CK290" s="162">
        <v>43862</v>
      </c>
      <c r="CL290" s="162">
        <v>43891</v>
      </c>
      <c r="CM290" s="162">
        <v>43922</v>
      </c>
      <c r="CN290" s="162">
        <v>43952</v>
      </c>
      <c r="CO290" s="162">
        <v>43983</v>
      </c>
      <c r="CP290" s="162">
        <v>44013</v>
      </c>
      <c r="CQ290" s="162">
        <v>44044</v>
      </c>
      <c r="CR290" s="162">
        <v>44075</v>
      </c>
      <c r="CS290" s="162">
        <v>44105</v>
      </c>
      <c r="CT290" s="162">
        <v>44136</v>
      </c>
      <c r="CU290" s="162">
        <v>44166</v>
      </c>
      <c r="CV290" s="162">
        <v>44197</v>
      </c>
      <c r="CW290" s="162">
        <v>44228</v>
      </c>
      <c r="CX290" s="162">
        <v>44256</v>
      </c>
      <c r="CY290" s="162">
        <v>44287</v>
      </c>
      <c r="CZ290" s="162">
        <v>44317</v>
      </c>
      <c r="DA290" s="162">
        <v>44348</v>
      </c>
      <c r="DB290" s="162">
        <v>44378</v>
      </c>
      <c r="DC290" s="162">
        <v>44409</v>
      </c>
      <c r="DD290" s="162">
        <v>44440</v>
      </c>
      <c r="DE290" s="162">
        <v>44470</v>
      </c>
      <c r="DF290" s="162">
        <v>44501</v>
      </c>
      <c r="DG290" s="162">
        <v>44531</v>
      </c>
      <c r="DH290" s="162">
        <v>44562</v>
      </c>
      <c r="DI290" s="162">
        <v>44593</v>
      </c>
      <c r="DJ290" s="162">
        <v>44621</v>
      </c>
      <c r="DK290" s="162">
        <v>44652</v>
      </c>
      <c r="DL290" s="162">
        <v>44682</v>
      </c>
      <c r="DM290" s="162">
        <v>44713</v>
      </c>
      <c r="DN290" s="162">
        <v>44743</v>
      </c>
      <c r="DO290" s="162">
        <v>44774</v>
      </c>
      <c r="DP290" s="162">
        <v>44805</v>
      </c>
      <c r="DQ290" s="162">
        <v>44835</v>
      </c>
      <c r="DR290" s="162">
        <v>44866</v>
      </c>
      <c r="DS290" s="162">
        <v>44896</v>
      </c>
      <c r="DT290" s="162">
        <v>44927</v>
      </c>
      <c r="DU290" s="162">
        <v>44958</v>
      </c>
      <c r="DV290" s="162">
        <v>44986</v>
      </c>
      <c r="DW290" s="162">
        <v>45017</v>
      </c>
      <c r="DX290" s="162">
        <v>45047</v>
      </c>
      <c r="DY290" s="162">
        <v>45078</v>
      </c>
      <c r="DZ290" s="162">
        <v>45108</v>
      </c>
      <c r="EA290" s="162">
        <v>45139</v>
      </c>
      <c r="EB290" s="162">
        <v>45170</v>
      </c>
      <c r="EC290" s="162">
        <v>45200</v>
      </c>
      <c r="ED290" s="162">
        <v>45231</v>
      </c>
      <c r="EE290" s="162">
        <v>45261</v>
      </c>
      <c r="EF290" s="162">
        <v>45292</v>
      </c>
      <c r="EG290" s="162">
        <v>45323</v>
      </c>
      <c r="EH290" s="162">
        <v>45352</v>
      </c>
      <c r="EI290" s="162">
        <v>45383</v>
      </c>
      <c r="EJ290" s="162">
        <v>45413</v>
      </c>
      <c r="EK290" s="162">
        <v>45444</v>
      </c>
      <c r="EL290" s="162">
        <v>45474</v>
      </c>
      <c r="EM290" s="162">
        <v>45505</v>
      </c>
      <c r="EN290" s="162">
        <v>45536</v>
      </c>
      <c r="EO290" s="162">
        <v>45566</v>
      </c>
      <c r="EP290" s="162">
        <v>45597</v>
      </c>
      <c r="EQ290" s="162">
        <v>45627</v>
      </c>
      <c r="ER290" s="162">
        <v>45658</v>
      </c>
      <c r="ES290" s="162">
        <v>45689</v>
      </c>
      <c r="ET290" s="162">
        <v>45717</v>
      </c>
      <c r="EU290" s="162">
        <v>45748</v>
      </c>
      <c r="EV290" s="162">
        <v>45778</v>
      </c>
      <c r="EW290" s="162">
        <v>45809</v>
      </c>
      <c r="EX290" s="162">
        <v>45839</v>
      </c>
      <c r="EY290" s="162">
        <v>45870</v>
      </c>
      <c r="EZ290" s="162">
        <v>45901</v>
      </c>
      <c r="FA290" s="162">
        <v>45931</v>
      </c>
      <c r="FB290" s="162">
        <v>45962</v>
      </c>
      <c r="FC290" s="162">
        <v>45992</v>
      </c>
      <c r="FD290" s="162">
        <v>46023</v>
      </c>
      <c r="FE290" s="162">
        <v>46054</v>
      </c>
      <c r="FF290" s="162">
        <v>46082</v>
      </c>
      <c r="FG290" s="162">
        <v>46113</v>
      </c>
      <c r="FH290" s="162">
        <v>46143</v>
      </c>
      <c r="FI290" s="162">
        <v>46174</v>
      </c>
      <c r="FJ290" s="162">
        <v>46204</v>
      </c>
      <c r="FK290" s="162">
        <v>46235</v>
      </c>
      <c r="FL290" s="162">
        <v>46266</v>
      </c>
      <c r="FM290" s="162">
        <v>46296</v>
      </c>
      <c r="FN290" s="162">
        <v>46327</v>
      </c>
      <c r="FO290" s="162">
        <v>46357</v>
      </c>
      <c r="FP290" s="162">
        <v>46388</v>
      </c>
      <c r="FQ290" s="162">
        <v>46419</v>
      </c>
      <c r="FR290" s="162">
        <v>46447</v>
      </c>
      <c r="FS290" s="162">
        <v>46478</v>
      </c>
      <c r="FT290" s="162">
        <v>46508</v>
      </c>
      <c r="FU290" s="162">
        <v>46539</v>
      </c>
      <c r="FV290" s="162">
        <v>46569</v>
      </c>
      <c r="FW290" s="162">
        <v>46600</v>
      </c>
      <c r="FX290" s="162">
        <v>46631</v>
      </c>
      <c r="FY290" s="162">
        <v>46661</v>
      </c>
      <c r="FZ290" s="162">
        <v>46692</v>
      </c>
      <c r="GA290" s="162">
        <v>46722</v>
      </c>
    </row>
    <row r="291" spans="2:183">
      <c r="B291" s="75" t="s">
        <v>10</v>
      </c>
      <c r="C291" s="163" t="s">
        <v>34</v>
      </c>
      <c r="D291" s="164">
        <v>45</v>
      </c>
      <c r="E291" s="165">
        <v>45</v>
      </c>
      <c r="F291" s="165">
        <v>0</v>
      </c>
      <c r="G291" s="165">
        <v>0</v>
      </c>
      <c r="H291" s="165">
        <v>0</v>
      </c>
      <c r="I291" s="165">
        <v>0</v>
      </c>
      <c r="J291" s="165">
        <v>45</v>
      </c>
      <c r="K291" s="165">
        <v>45</v>
      </c>
      <c r="L291" s="165">
        <v>0</v>
      </c>
      <c r="M291" s="165">
        <v>0</v>
      </c>
      <c r="N291" s="165">
        <v>0</v>
      </c>
      <c r="O291" s="165">
        <v>0</v>
      </c>
      <c r="P291" s="165">
        <v>45</v>
      </c>
      <c r="Q291" s="165">
        <v>45</v>
      </c>
      <c r="R291" s="165">
        <v>0</v>
      </c>
      <c r="S291" s="165">
        <v>0</v>
      </c>
      <c r="T291" s="165">
        <v>0</v>
      </c>
      <c r="U291" s="165">
        <v>0</v>
      </c>
      <c r="V291" s="165">
        <v>45</v>
      </c>
      <c r="W291" s="165">
        <v>45</v>
      </c>
      <c r="X291" s="165">
        <v>0</v>
      </c>
      <c r="Y291" s="165">
        <v>0</v>
      </c>
      <c r="Z291" s="165">
        <v>0</v>
      </c>
      <c r="AA291" s="165">
        <v>0</v>
      </c>
      <c r="AB291" s="165">
        <v>45</v>
      </c>
      <c r="AC291" s="165">
        <v>45</v>
      </c>
      <c r="AD291" s="165">
        <v>0</v>
      </c>
      <c r="AE291" s="165">
        <v>0</v>
      </c>
      <c r="AF291" s="165">
        <v>0</v>
      </c>
      <c r="AG291" s="165">
        <v>0</v>
      </c>
      <c r="AH291" s="165">
        <v>45</v>
      </c>
      <c r="AI291" s="165">
        <v>45</v>
      </c>
      <c r="AJ291" s="165">
        <v>0</v>
      </c>
      <c r="AK291" s="165">
        <v>0</v>
      </c>
      <c r="AL291" s="165">
        <v>0</v>
      </c>
      <c r="AM291" s="165">
        <v>0</v>
      </c>
      <c r="AN291" s="165">
        <v>45</v>
      </c>
      <c r="AO291" s="165">
        <v>45</v>
      </c>
      <c r="AP291" s="165">
        <v>0</v>
      </c>
      <c r="AQ291" s="165">
        <v>0</v>
      </c>
      <c r="AR291" s="165">
        <v>0</v>
      </c>
      <c r="AS291" s="165">
        <v>0</v>
      </c>
      <c r="AT291" s="165">
        <v>45</v>
      </c>
      <c r="AU291" s="165">
        <v>45</v>
      </c>
      <c r="AV291" s="165">
        <v>0</v>
      </c>
      <c r="AW291" s="165">
        <v>0</v>
      </c>
      <c r="AX291" s="165">
        <v>0</v>
      </c>
      <c r="AY291" s="165">
        <v>0</v>
      </c>
      <c r="AZ291" s="165">
        <v>45</v>
      </c>
      <c r="BA291" s="165">
        <v>45</v>
      </c>
      <c r="BB291" s="165">
        <v>0</v>
      </c>
      <c r="BC291" s="165">
        <v>0</v>
      </c>
      <c r="BD291" s="165">
        <v>0</v>
      </c>
      <c r="BE291" s="165">
        <v>0</v>
      </c>
      <c r="BF291" s="165">
        <v>45</v>
      </c>
      <c r="BG291" s="165">
        <v>45</v>
      </c>
      <c r="BH291" s="165">
        <v>0</v>
      </c>
      <c r="BI291" s="165">
        <v>0</v>
      </c>
      <c r="BJ291" s="165">
        <v>0</v>
      </c>
      <c r="BK291" s="165">
        <v>0</v>
      </c>
      <c r="BL291" s="165">
        <v>45</v>
      </c>
      <c r="BM291" s="165">
        <v>45</v>
      </c>
      <c r="BN291" s="165">
        <v>0</v>
      </c>
      <c r="BO291" s="165">
        <v>0</v>
      </c>
      <c r="BP291" s="165">
        <v>0</v>
      </c>
      <c r="BQ291" s="165">
        <v>0</v>
      </c>
      <c r="BR291" s="165">
        <v>45</v>
      </c>
      <c r="BS291" s="165">
        <v>45</v>
      </c>
      <c r="BT291" s="165">
        <v>0</v>
      </c>
      <c r="BU291" s="165">
        <v>0</v>
      </c>
      <c r="BV291" s="165">
        <v>0</v>
      </c>
      <c r="BW291" s="165">
        <v>0</v>
      </c>
      <c r="BX291" s="165">
        <v>45</v>
      </c>
      <c r="BY291" s="165">
        <v>45</v>
      </c>
      <c r="BZ291" s="165">
        <v>0</v>
      </c>
      <c r="CA291" s="165">
        <v>0</v>
      </c>
      <c r="CB291" s="165">
        <v>0</v>
      </c>
      <c r="CC291" s="165">
        <v>0</v>
      </c>
      <c r="CD291" s="165">
        <v>45</v>
      </c>
      <c r="CE291" s="165">
        <v>45</v>
      </c>
      <c r="CF291" s="165">
        <v>0</v>
      </c>
      <c r="CG291" s="165">
        <v>0</v>
      </c>
      <c r="CH291" s="165">
        <v>0</v>
      </c>
      <c r="CI291" s="165">
        <v>0</v>
      </c>
      <c r="CJ291" s="165">
        <v>45</v>
      </c>
      <c r="CK291" s="165">
        <v>45</v>
      </c>
      <c r="CL291" s="165">
        <v>0</v>
      </c>
      <c r="CM291" s="165">
        <v>0</v>
      </c>
      <c r="CN291" s="165">
        <v>0</v>
      </c>
      <c r="CO291" s="165">
        <v>0</v>
      </c>
      <c r="CP291" s="165">
        <v>45</v>
      </c>
      <c r="CQ291" s="165">
        <v>45</v>
      </c>
      <c r="CR291" s="165">
        <v>0</v>
      </c>
      <c r="CS291" s="165">
        <v>0</v>
      </c>
      <c r="CT291" s="165">
        <v>0</v>
      </c>
      <c r="CU291" s="165">
        <v>0</v>
      </c>
      <c r="CV291" s="165">
        <v>45</v>
      </c>
      <c r="CW291" s="165">
        <v>45</v>
      </c>
      <c r="CX291" s="165">
        <v>0</v>
      </c>
      <c r="CY291" s="165">
        <v>0</v>
      </c>
      <c r="CZ291" s="165">
        <v>0</v>
      </c>
      <c r="DA291" s="165">
        <v>0</v>
      </c>
      <c r="DB291" s="165">
        <v>45</v>
      </c>
      <c r="DC291" s="165">
        <v>45</v>
      </c>
      <c r="DD291" s="165">
        <v>0</v>
      </c>
      <c r="DE291" s="165">
        <v>0</v>
      </c>
      <c r="DF291" s="165">
        <v>0</v>
      </c>
      <c r="DG291" s="165">
        <v>0</v>
      </c>
      <c r="DH291" s="165">
        <v>45</v>
      </c>
      <c r="DI291" s="165">
        <v>45</v>
      </c>
      <c r="DJ291" s="165">
        <v>0</v>
      </c>
      <c r="DK291" s="165">
        <v>0</v>
      </c>
      <c r="DL291" s="165">
        <v>0</v>
      </c>
      <c r="DM291" s="165">
        <v>0</v>
      </c>
      <c r="DN291" s="165">
        <v>45</v>
      </c>
      <c r="DO291" s="165">
        <v>45</v>
      </c>
      <c r="DP291" s="165">
        <v>0</v>
      </c>
      <c r="DQ291" s="165">
        <v>0</v>
      </c>
      <c r="DR291" s="165">
        <v>0</v>
      </c>
      <c r="DS291" s="165">
        <v>0</v>
      </c>
      <c r="DT291" s="165">
        <v>45</v>
      </c>
      <c r="DU291" s="165">
        <v>45</v>
      </c>
      <c r="DV291" s="165">
        <v>0</v>
      </c>
      <c r="DW291" s="165">
        <v>0</v>
      </c>
      <c r="DX291" s="165">
        <v>0</v>
      </c>
      <c r="DY291" s="165">
        <v>0</v>
      </c>
      <c r="DZ291" s="165">
        <v>45</v>
      </c>
      <c r="EA291" s="165">
        <v>45</v>
      </c>
      <c r="EB291" s="165">
        <v>0</v>
      </c>
      <c r="EC291" s="165">
        <v>0</v>
      </c>
      <c r="ED291" s="165">
        <v>0</v>
      </c>
      <c r="EE291" s="165">
        <v>0</v>
      </c>
      <c r="EF291" s="165">
        <v>45</v>
      </c>
      <c r="EG291" s="165">
        <v>45</v>
      </c>
      <c r="EH291" s="165">
        <v>0</v>
      </c>
      <c r="EI291" s="165">
        <v>0</v>
      </c>
      <c r="EJ291" s="165">
        <v>0</v>
      </c>
      <c r="EK291" s="165">
        <v>0</v>
      </c>
      <c r="EL291" s="165">
        <v>45</v>
      </c>
      <c r="EM291" s="165">
        <v>45</v>
      </c>
      <c r="EN291" s="165">
        <v>0</v>
      </c>
      <c r="EO291" s="165">
        <v>0</v>
      </c>
      <c r="EP291" s="165">
        <v>0</v>
      </c>
      <c r="EQ291" s="165">
        <v>0</v>
      </c>
      <c r="ER291" s="165">
        <v>45</v>
      </c>
      <c r="ES291" s="165">
        <v>45</v>
      </c>
      <c r="ET291" s="165">
        <v>0</v>
      </c>
      <c r="EU291" s="165">
        <v>0</v>
      </c>
      <c r="EV291" s="165">
        <v>0</v>
      </c>
      <c r="EW291" s="165">
        <v>0</v>
      </c>
      <c r="EX291" s="165">
        <v>45</v>
      </c>
      <c r="EY291" s="165">
        <v>45</v>
      </c>
      <c r="EZ291" s="165">
        <v>0</v>
      </c>
      <c r="FA291" s="165">
        <v>0</v>
      </c>
      <c r="FB291" s="165">
        <v>0</v>
      </c>
      <c r="FC291" s="165">
        <v>0</v>
      </c>
      <c r="FD291" s="165">
        <v>45</v>
      </c>
      <c r="FE291" s="165">
        <v>45</v>
      </c>
      <c r="FF291" s="165">
        <v>0</v>
      </c>
      <c r="FG291" s="165">
        <v>0</v>
      </c>
      <c r="FH291" s="165">
        <v>0</v>
      </c>
      <c r="FI291" s="165">
        <v>0</v>
      </c>
      <c r="FJ291" s="165">
        <v>45</v>
      </c>
      <c r="FK291" s="165">
        <v>45</v>
      </c>
      <c r="FL291" s="165">
        <v>0</v>
      </c>
      <c r="FM291" s="165">
        <v>0</v>
      </c>
      <c r="FN291" s="165">
        <v>0</v>
      </c>
      <c r="FO291" s="165">
        <v>0</v>
      </c>
      <c r="FP291" s="165">
        <v>45</v>
      </c>
      <c r="FQ291" s="165">
        <v>45</v>
      </c>
      <c r="FR291" s="165">
        <v>0</v>
      </c>
      <c r="FS291" s="165">
        <v>0</v>
      </c>
      <c r="FT291" s="165">
        <v>0</v>
      </c>
      <c r="FU291" s="165">
        <v>0</v>
      </c>
      <c r="FV291" s="165">
        <v>45</v>
      </c>
      <c r="FW291" s="165">
        <v>45</v>
      </c>
      <c r="FX291" s="165">
        <v>0</v>
      </c>
      <c r="FY291" s="165">
        <v>0</v>
      </c>
      <c r="FZ291" s="165">
        <v>0</v>
      </c>
      <c r="GA291" s="165">
        <v>0</v>
      </c>
    </row>
    <row r="292" spans="2:183">
      <c r="B292" s="96" t="s">
        <v>10</v>
      </c>
      <c r="C292" s="166" t="s">
        <v>35</v>
      </c>
      <c r="D292" s="167">
        <v>0</v>
      </c>
      <c r="E292" s="168">
        <v>0</v>
      </c>
      <c r="F292" s="168">
        <v>0</v>
      </c>
      <c r="G292" s="168">
        <v>0</v>
      </c>
      <c r="H292" s="168">
        <v>0</v>
      </c>
      <c r="I292" s="168">
        <v>0</v>
      </c>
      <c r="J292" s="168">
        <v>8411.1424999999999</v>
      </c>
      <c r="K292" s="168">
        <v>0</v>
      </c>
      <c r="L292" s="168">
        <v>0</v>
      </c>
      <c r="M292" s="168">
        <v>0</v>
      </c>
      <c r="N292" s="168">
        <v>0</v>
      </c>
      <c r="O292" s="168">
        <v>0</v>
      </c>
      <c r="P292" s="168">
        <v>0</v>
      </c>
      <c r="Q292" s="168">
        <v>0</v>
      </c>
      <c r="R292" s="168">
        <v>0</v>
      </c>
      <c r="S292" s="168">
        <v>0</v>
      </c>
      <c r="T292" s="168">
        <v>0</v>
      </c>
      <c r="U292" s="168">
        <v>0</v>
      </c>
      <c r="V292" s="168">
        <v>0</v>
      </c>
      <c r="W292" s="168">
        <v>0</v>
      </c>
      <c r="X292" s="168">
        <v>0</v>
      </c>
      <c r="Y292" s="168">
        <v>0</v>
      </c>
      <c r="Z292" s="168">
        <v>0</v>
      </c>
      <c r="AA292" s="168">
        <v>0</v>
      </c>
      <c r="AB292" s="168">
        <v>0</v>
      </c>
      <c r="AC292" s="168">
        <v>0</v>
      </c>
      <c r="AD292" s="168">
        <v>0</v>
      </c>
      <c r="AE292" s="168">
        <v>0</v>
      </c>
      <c r="AF292" s="168">
        <v>0</v>
      </c>
      <c r="AG292" s="168">
        <v>0</v>
      </c>
      <c r="AH292" s="168">
        <v>0</v>
      </c>
      <c r="AI292" s="168">
        <v>0</v>
      </c>
      <c r="AJ292" s="168">
        <v>0</v>
      </c>
      <c r="AK292" s="168">
        <v>0</v>
      </c>
      <c r="AL292" s="168">
        <v>0</v>
      </c>
      <c r="AM292" s="168">
        <v>0</v>
      </c>
      <c r="AN292" s="168">
        <v>0</v>
      </c>
      <c r="AO292" s="168">
        <v>0</v>
      </c>
      <c r="AP292" s="168">
        <v>0</v>
      </c>
      <c r="AQ292" s="168">
        <v>0</v>
      </c>
      <c r="AR292" s="168">
        <v>0</v>
      </c>
      <c r="AS292" s="168">
        <v>0</v>
      </c>
      <c r="AT292" s="168">
        <v>0</v>
      </c>
      <c r="AU292" s="168">
        <v>0</v>
      </c>
      <c r="AV292" s="168">
        <v>0</v>
      </c>
      <c r="AW292" s="168">
        <v>0</v>
      </c>
      <c r="AX292" s="168">
        <v>0</v>
      </c>
      <c r="AY292" s="168">
        <v>0</v>
      </c>
      <c r="AZ292" s="168">
        <v>0</v>
      </c>
      <c r="BA292" s="168">
        <v>0</v>
      </c>
      <c r="BB292" s="168">
        <v>0</v>
      </c>
      <c r="BC292" s="168">
        <v>0</v>
      </c>
      <c r="BD292" s="168">
        <v>0</v>
      </c>
      <c r="BE292" s="168">
        <v>0</v>
      </c>
      <c r="BF292" s="168">
        <v>0</v>
      </c>
      <c r="BG292" s="168">
        <v>0</v>
      </c>
      <c r="BH292" s="168">
        <v>0</v>
      </c>
      <c r="BI292" s="168">
        <v>0</v>
      </c>
      <c r="BJ292" s="168">
        <v>0</v>
      </c>
      <c r="BK292" s="168">
        <v>0</v>
      </c>
      <c r="BL292" s="168">
        <v>0</v>
      </c>
      <c r="BM292" s="168">
        <v>0</v>
      </c>
      <c r="BN292" s="168">
        <v>0</v>
      </c>
      <c r="BO292" s="168">
        <v>0</v>
      </c>
      <c r="BP292" s="168">
        <v>0</v>
      </c>
      <c r="BQ292" s="168">
        <v>0</v>
      </c>
      <c r="BR292" s="168">
        <v>0</v>
      </c>
      <c r="BS292" s="168">
        <v>0</v>
      </c>
      <c r="BT292" s="168">
        <v>0</v>
      </c>
      <c r="BU292" s="168">
        <v>0</v>
      </c>
      <c r="BV292" s="168">
        <v>0</v>
      </c>
      <c r="BW292" s="168">
        <v>0</v>
      </c>
      <c r="BX292" s="168">
        <v>0</v>
      </c>
      <c r="BY292" s="168">
        <v>0</v>
      </c>
      <c r="BZ292" s="168">
        <v>0</v>
      </c>
      <c r="CA292" s="168">
        <v>0</v>
      </c>
      <c r="CB292" s="168">
        <v>0</v>
      </c>
      <c r="CC292" s="168">
        <v>0</v>
      </c>
      <c r="CD292" s="168">
        <v>0</v>
      </c>
      <c r="CE292" s="168">
        <v>0</v>
      </c>
      <c r="CF292" s="168">
        <v>0</v>
      </c>
      <c r="CG292" s="168">
        <v>0</v>
      </c>
      <c r="CH292" s="168">
        <v>0</v>
      </c>
      <c r="CI292" s="168">
        <v>0</v>
      </c>
      <c r="CJ292" s="168">
        <v>0</v>
      </c>
      <c r="CK292" s="168">
        <v>0</v>
      </c>
      <c r="CL292" s="168">
        <v>0</v>
      </c>
      <c r="CM292" s="168">
        <v>0</v>
      </c>
      <c r="CN292" s="168">
        <v>0</v>
      </c>
      <c r="CO292" s="168">
        <v>0</v>
      </c>
      <c r="CP292" s="168">
        <v>0</v>
      </c>
      <c r="CQ292" s="168">
        <v>0</v>
      </c>
      <c r="CR292" s="168">
        <v>0</v>
      </c>
      <c r="CS292" s="168">
        <v>0</v>
      </c>
      <c r="CT292" s="168">
        <v>0</v>
      </c>
      <c r="CU292" s="168">
        <v>0</v>
      </c>
      <c r="CV292" s="168">
        <v>0</v>
      </c>
      <c r="CW292" s="168">
        <v>0</v>
      </c>
      <c r="CX292" s="168">
        <v>0</v>
      </c>
      <c r="CY292" s="168">
        <v>0</v>
      </c>
      <c r="CZ292" s="168">
        <v>0</v>
      </c>
      <c r="DA292" s="168">
        <v>0</v>
      </c>
      <c r="DB292" s="168">
        <v>0</v>
      </c>
      <c r="DC292" s="168">
        <v>0</v>
      </c>
      <c r="DD292" s="168">
        <v>0</v>
      </c>
      <c r="DE292" s="168">
        <v>0</v>
      </c>
      <c r="DF292" s="168">
        <v>0</v>
      </c>
      <c r="DG292" s="168">
        <v>0</v>
      </c>
      <c r="DH292" s="168">
        <v>0</v>
      </c>
      <c r="DI292" s="168">
        <v>0</v>
      </c>
      <c r="DJ292" s="168">
        <v>0</v>
      </c>
      <c r="DK292" s="168">
        <v>0</v>
      </c>
      <c r="DL292" s="168">
        <v>0</v>
      </c>
      <c r="DM292" s="168">
        <v>0</v>
      </c>
      <c r="DN292" s="168">
        <v>0</v>
      </c>
      <c r="DO292" s="168">
        <v>0</v>
      </c>
      <c r="DP292" s="168">
        <v>0</v>
      </c>
      <c r="DQ292" s="168">
        <v>0</v>
      </c>
      <c r="DR292" s="168">
        <v>0</v>
      </c>
      <c r="DS292" s="168">
        <v>0</v>
      </c>
      <c r="DT292" s="168">
        <v>0</v>
      </c>
      <c r="DU292" s="168">
        <v>0</v>
      </c>
      <c r="DV292" s="168">
        <v>0</v>
      </c>
      <c r="DW292" s="168">
        <v>0</v>
      </c>
      <c r="DX292" s="168">
        <v>0</v>
      </c>
      <c r="DY292" s="168">
        <v>0</v>
      </c>
      <c r="DZ292" s="168">
        <v>0</v>
      </c>
      <c r="EA292" s="168">
        <v>0</v>
      </c>
      <c r="EB292" s="168">
        <v>0</v>
      </c>
      <c r="EC292" s="168">
        <v>0</v>
      </c>
      <c r="ED292" s="168">
        <v>0</v>
      </c>
      <c r="EE292" s="168">
        <v>0</v>
      </c>
      <c r="EF292" s="168">
        <v>0</v>
      </c>
      <c r="EG292" s="168">
        <v>0</v>
      </c>
      <c r="EH292" s="168">
        <v>0</v>
      </c>
      <c r="EI292" s="168">
        <v>0</v>
      </c>
      <c r="EJ292" s="168">
        <v>0</v>
      </c>
      <c r="EK292" s="168">
        <v>0</v>
      </c>
      <c r="EL292" s="168">
        <v>0</v>
      </c>
      <c r="EM292" s="168">
        <v>0</v>
      </c>
      <c r="EN292" s="168">
        <v>0</v>
      </c>
      <c r="EO292" s="168">
        <v>0</v>
      </c>
      <c r="EP292" s="168">
        <v>0</v>
      </c>
      <c r="EQ292" s="168">
        <v>0</v>
      </c>
      <c r="ER292" s="168">
        <v>0</v>
      </c>
      <c r="ES292" s="168">
        <v>0</v>
      </c>
      <c r="ET292" s="168">
        <v>0</v>
      </c>
      <c r="EU292" s="168">
        <v>0</v>
      </c>
      <c r="EV292" s="168">
        <v>0</v>
      </c>
      <c r="EW292" s="168">
        <v>0</v>
      </c>
      <c r="EX292" s="168">
        <v>0</v>
      </c>
      <c r="EY292" s="168">
        <v>0</v>
      </c>
      <c r="EZ292" s="168">
        <v>0</v>
      </c>
      <c r="FA292" s="168">
        <v>0</v>
      </c>
      <c r="FB292" s="168">
        <v>0</v>
      </c>
      <c r="FC292" s="168">
        <v>0</v>
      </c>
      <c r="FD292" s="168">
        <v>0</v>
      </c>
      <c r="FE292" s="168">
        <v>0</v>
      </c>
      <c r="FF292" s="168">
        <v>0</v>
      </c>
      <c r="FG292" s="168">
        <v>0</v>
      </c>
      <c r="FH292" s="168">
        <v>0</v>
      </c>
      <c r="FI292" s="168">
        <v>0</v>
      </c>
      <c r="FJ292" s="168">
        <v>0</v>
      </c>
      <c r="FK292" s="168">
        <v>0</v>
      </c>
      <c r="FL292" s="168">
        <v>0</v>
      </c>
      <c r="FM292" s="168">
        <v>0</v>
      </c>
      <c r="FN292" s="168">
        <v>0</v>
      </c>
      <c r="FO292" s="168">
        <v>0</v>
      </c>
      <c r="FP292" s="168">
        <v>0</v>
      </c>
      <c r="FQ292" s="168">
        <v>0</v>
      </c>
      <c r="FR292" s="168">
        <v>0</v>
      </c>
      <c r="FS292" s="168">
        <v>0</v>
      </c>
      <c r="FT292" s="168">
        <v>0</v>
      </c>
      <c r="FU292" s="168">
        <v>0</v>
      </c>
      <c r="FV292" s="168">
        <v>0</v>
      </c>
      <c r="FW292" s="168">
        <v>0</v>
      </c>
      <c r="FX292" s="168">
        <v>0</v>
      </c>
      <c r="FY292" s="168">
        <v>0</v>
      </c>
      <c r="FZ292" s="168">
        <v>0</v>
      </c>
      <c r="GA292" s="168">
        <v>0</v>
      </c>
    </row>
    <row r="293" spans="2:183">
      <c r="B293" s="96" t="s">
        <v>10</v>
      </c>
      <c r="C293" s="166" t="s">
        <v>36</v>
      </c>
      <c r="D293" s="169">
        <v>0</v>
      </c>
      <c r="E293" s="170">
        <v>0</v>
      </c>
      <c r="F293" s="170">
        <v>0</v>
      </c>
      <c r="G293" s="170">
        <v>0</v>
      </c>
      <c r="H293" s="170">
        <v>0</v>
      </c>
      <c r="I293" s="170">
        <v>0</v>
      </c>
      <c r="J293" s="170">
        <v>14753</v>
      </c>
      <c r="K293" s="170">
        <v>0</v>
      </c>
      <c r="L293" s="170">
        <v>0</v>
      </c>
      <c r="M293" s="170">
        <v>0</v>
      </c>
      <c r="N293" s="170">
        <v>0</v>
      </c>
      <c r="O293" s="170">
        <v>0</v>
      </c>
      <c r="P293" s="170">
        <v>0</v>
      </c>
      <c r="Q293" s="170">
        <v>0</v>
      </c>
      <c r="R293" s="170">
        <v>0</v>
      </c>
      <c r="S293" s="170">
        <v>0</v>
      </c>
      <c r="T293" s="170">
        <v>0</v>
      </c>
      <c r="U293" s="170">
        <v>0</v>
      </c>
      <c r="V293" s="170">
        <v>0</v>
      </c>
      <c r="W293" s="170">
        <v>0</v>
      </c>
      <c r="X293" s="170">
        <v>0</v>
      </c>
      <c r="Y293" s="170">
        <v>0</v>
      </c>
      <c r="Z293" s="170">
        <v>0</v>
      </c>
      <c r="AA293" s="170">
        <v>0</v>
      </c>
      <c r="AB293" s="170">
        <v>0</v>
      </c>
      <c r="AC293" s="170">
        <v>0</v>
      </c>
      <c r="AD293" s="170">
        <v>0</v>
      </c>
      <c r="AE293" s="170">
        <v>0</v>
      </c>
      <c r="AF293" s="170">
        <v>0</v>
      </c>
      <c r="AG293" s="170">
        <v>0</v>
      </c>
      <c r="AH293" s="170">
        <v>0</v>
      </c>
      <c r="AI293" s="170">
        <v>0</v>
      </c>
      <c r="AJ293" s="170">
        <v>0</v>
      </c>
      <c r="AK293" s="170">
        <v>0</v>
      </c>
      <c r="AL293" s="170">
        <v>0</v>
      </c>
      <c r="AM293" s="170">
        <v>0</v>
      </c>
      <c r="AN293" s="170">
        <v>0</v>
      </c>
      <c r="AO293" s="170">
        <v>0</v>
      </c>
      <c r="AP293" s="170">
        <v>0</v>
      </c>
      <c r="AQ293" s="170">
        <v>0</v>
      </c>
      <c r="AR293" s="170">
        <v>0</v>
      </c>
      <c r="AS293" s="170">
        <v>0</v>
      </c>
      <c r="AT293" s="170">
        <v>0</v>
      </c>
      <c r="AU293" s="170">
        <v>0</v>
      </c>
      <c r="AV293" s="170">
        <v>0</v>
      </c>
      <c r="AW293" s="170">
        <v>0</v>
      </c>
      <c r="AX293" s="170">
        <v>0</v>
      </c>
      <c r="AY293" s="170">
        <v>0</v>
      </c>
      <c r="AZ293" s="170">
        <v>0</v>
      </c>
      <c r="BA293" s="170">
        <v>0</v>
      </c>
      <c r="BB293" s="170">
        <v>0</v>
      </c>
      <c r="BC293" s="170">
        <v>0</v>
      </c>
      <c r="BD293" s="170">
        <v>0</v>
      </c>
      <c r="BE293" s="170">
        <v>0</v>
      </c>
      <c r="BF293" s="170">
        <v>0</v>
      </c>
      <c r="BG293" s="170">
        <v>0</v>
      </c>
      <c r="BH293" s="170">
        <v>0</v>
      </c>
      <c r="BI293" s="170">
        <v>0</v>
      </c>
      <c r="BJ293" s="170">
        <v>0</v>
      </c>
      <c r="BK293" s="170">
        <v>0</v>
      </c>
      <c r="BL293" s="170">
        <v>0</v>
      </c>
      <c r="BM293" s="170">
        <v>0</v>
      </c>
      <c r="BN293" s="170">
        <v>0</v>
      </c>
      <c r="BO293" s="170">
        <v>0</v>
      </c>
      <c r="BP293" s="170">
        <v>0</v>
      </c>
      <c r="BQ293" s="170">
        <v>0</v>
      </c>
      <c r="BR293" s="170">
        <v>0</v>
      </c>
      <c r="BS293" s="170">
        <v>0</v>
      </c>
      <c r="BT293" s="170">
        <v>0</v>
      </c>
      <c r="BU293" s="170">
        <v>0</v>
      </c>
      <c r="BV293" s="170">
        <v>0</v>
      </c>
      <c r="BW293" s="170">
        <v>0</v>
      </c>
      <c r="BX293" s="170">
        <v>0</v>
      </c>
      <c r="BY293" s="170">
        <v>0</v>
      </c>
      <c r="BZ293" s="170">
        <v>0</v>
      </c>
      <c r="CA293" s="170">
        <v>0</v>
      </c>
      <c r="CB293" s="170">
        <v>0</v>
      </c>
      <c r="CC293" s="170">
        <v>0</v>
      </c>
      <c r="CD293" s="170">
        <v>0</v>
      </c>
      <c r="CE293" s="170">
        <v>0</v>
      </c>
      <c r="CF293" s="170">
        <v>0</v>
      </c>
      <c r="CG293" s="170">
        <v>0</v>
      </c>
      <c r="CH293" s="170">
        <v>0</v>
      </c>
      <c r="CI293" s="170">
        <v>0</v>
      </c>
      <c r="CJ293" s="170">
        <v>0</v>
      </c>
      <c r="CK293" s="170">
        <v>0</v>
      </c>
      <c r="CL293" s="170">
        <v>0</v>
      </c>
      <c r="CM293" s="170">
        <v>0</v>
      </c>
      <c r="CN293" s="170">
        <v>0</v>
      </c>
      <c r="CO293" s="170">
        <v>0</v>
      </c>
      <c r="CP293" s="170">
        <v>354</v>
      </c>
      <c r="CQ293" s="170">
        <v>1054</v>
      </c>
      <c r="CR293" s="170">
        <v>0</v>
      </c>
      <c r="CS293" s="170">
        <v>0</v>
      </c>
      <c r="CT293" s="170">
        <v>0</v>
      </c>
      <c r="CU293" s="170">
        <v>0</v>
      </c>
      <c r="CV293" s="170">
        <v>0</v>
      </c>
      <c r="CW293" s="170">
        <v>0</v>
      </c>
      <c r="CX293" s="170">
        <v>0</v>
      </c>
      <c r="CY293" s="170">
        <v>0</v>
      </c>
      <c r="CZ293" s="170">
        <v>0</v>
      </c>
      <c r="DA293" s="170">
        <v>0</v>
      </c>
      <c r="DB293" s="170">
        <v>15299</v>
      </c>
      <c r="DC293" s="170">
        <v>13338</v>
      </c>
      <c r="DD293" s="170">
        <v>0</v>
      </c>
      <c r="DE293" s="170">
        <v>0</v>
      </c>
      <c r="DF293" s="170">
        <v>0</v>
      </c>
      <c r="DG293" s="170">
        <v>0</v>
      </c>
      <c r="DH293" s="170">
        <v>0</v>
      </c>
      <c r="DI293" s="170">
        <v>0</v>
      </c>
      <c r="DJ293" s="170">
        <v>0</v>
      </c>
      <c r="DK293" s="170">
        <v>0</v>
      </c>
      <c r="DL293" s="170">
        <v>0</v>
      </c>
      <c r="DM293" s="170">
        <v>0</v>
      </c>
      <c r="DN293" s="170">
        <v>14379</v>
      </c>
      <c r="DO293" s="170">
        <v>1715</v>
      </c>
      <c r="DP293" s="170">
        <v>0</v>
      </c>
      <c r="DQ293" s="170">
        <v>0</v>
      </c>
      <c r="DR293" s="170">
        <v>0</v>
      </c>
      <c r="DS293" s="170">
        <v>0</v>
      </c>
      <c r="DT293" s="170">
        <v>0</v>
      </c>
      <c r="DU293" s="170">
        <v>0</v>
      </c>
      <c r="DV293" s="170">
        <v>0</v>
      </c>
      <c r="DW293" s="170">
        <v>0</v>
      </c>
      <c r="DX293" s="170">
        <v>0</v>
      </c>
      <c r="DY293" s="170">
        <v>0</v>
      </c>
      <c r="DZ293" s="170">
        <v>2216</v>
      </c>
      <c r="EA293" s="170">
        <v>1272</v>
      </c>
      <c r="EB293" s="170">
        <v>0</v>
      </c>
      <c r="EC293" s="170">
        <v>0</v>
      </c>
      <c r="ED293" s="170">
        <v>0</v>
      </c>
      <c r="EE293" s="170">
        <v>0</v>
      </c>
      <c r="EF293" s="170">
        <v>0</v>
      </c>
      <c r="EG293" s="170">
        <v>0</v>
      </c>
      <c r="EH293" s="170">
        <v>0</v>
      </c>
      <c r="EI293" s="170">
        <v>0</v>
      </c>
      <c r="EJ293" s="170">
        <v>0</v>
      </c>
      <c r="EK293" s="170">
        <v>0</v>
      </c>
      <c r="EL293" s="170">
        <v>0</v>
      </c>
      <c r="EM293" s="170">
        <v>270</v>
      </c>
      <c r="EN293" s="170">
        <v>0</v>
      </c>
      <c r="EO293" s="170">
        <v>0</v>
      </c>
      <c r="EP293" s="170">
        <v>0</v>
      </c>
      <c r="EQ293" s="170">
        <v>0</v>
      </c>
      <c r="ER293" s="170">
        <v>0</v>
      </c>
      <c r="ES293" s="170">
        <v>0</v>
      </c>
      <c r="ET293" s="170">
        <v>0</v>
      </c>
      <c r="EU293" s="170">
        <v>0</v>
      </c>
      <c r="EV293" s="170">
        <v>0</v>
      </c>
      <c r="EW293" s="170">
        <v>0</v>
      </c>
      <c r="EX293" s="170">
        <v>405</v>
      </c>
      <c r="EY293" s="170">
        <v>0</v>
      </c>
      <c r="EZ293" s="170">
        <v>0</v>
      </c>
      <c r="FA293" s="170">
        <v>0</v>
      </c>
      <c r="FB293" s="170">
        <v>0</v>
      </c>
      <c r="FC293" s="170">
        <v>0</v>
      </c>
      <c r="FD293" s="170">
        <v>0</v>
      </c>
      <c r="FE293" s="170">
        <v>0</v>
      </c>
      <c r="FF293" s="170">
        <v>0</v>
      </c>
      <c r="FG293" s="170">
        <v>0</v>
      </c>
      <c r="FH293" s="170">
        <v>0</v>
      </c>
      <c r="FI293" s="170">
        <v>0</v>
      </c>
      <c r="FJ293" s="170">
        <v>309</v>
      </c>
      <c r="FK293" s="170">
        <v>0</v>
      </c>
      <c r="FL293" s="170">
        <v>0</v>
      </c>
      <c r="FM293" s="170">
        <v>0</v>
      </c>
      <c r="FN293" s="170">
        <v>0</v>
      </c>
      <c r="FO293" s="170">
        <v>0</v>
      </c>
      <c r="FP293" s="170">
        <v>0</v>
      </c>
      <c r="FQ293" s="170">
        <v>0</v>
      </c>
      <c r="FR293" s="170">
        <v>0</v>
      </c>
      <c r="FS293" s="170">
        <v>0</v>
      </c>
      <c r="FT293" s="170">
        <v>0</v>
      </c>
      <c r="FU293" s="170">
        <v>0</v>
      </c>
      <c r="FV293" s="170">
        <v>668</v>
      </c>
      <c r="FW293" s="170">
        <v>1054</v>
      </c>
      <c r="FX293" s="170">
        <v>0</v>
      </c>
      <c r="FY293" s="170">
        <v>0</v>
      </c>
      <c r="FZ293" s="170">
        <v>0</v>
      </c>
      <c r="GA293" s="170">
        <v>0</v>
      </c>
    </row>
    <row r="294" spans="2:183">
      <c r="B294" s="171" t="s">
        <v>10</v>
      </c>
      <c r="C294" s="172" t="s">
        <v>95</v>
      </c>
      <c r="D294" s="83">
        <v>0</v>
      </c>
      <c r="E294" s="84">
        <v>0</v>
      </c>
      <c r="F294" s="84">
        <v>0</v>
      </c>
      <c r="G294" s="84">
        <v>0</v>
      </c>
      <c r="H294" s="84">
        <v>0</v>
      </c>
      <c r="I294" s="84">
        <v>0</v>
      </c>
      <c r="J294" s="84">
        <v>0.44065113500597369</v>
      </c>
      <c r="K294" s="84">
        <v>0</v>
      </c>
      <c r="L294" s="84">
        <v>0</v>
      </c>
      <c r="M294" s="84">
        <v>0</v>
      </c>
      <c r="N294" s="84">
        <v>0</v>
      </c>
      <c r="O294" s="84">
        <v>0</v>
      </c>
      <c r="P294" s="84">
        <v>0</v>
      </c>
      <c r="Q294" s="84">
        <v>0</v>
      </c>
      <c r="R294" s="84">
        <v>0</v>
      </c>
      <c r="S294" s="84">
        <v>0</v>
      </c>
      <c r="T294" s="84">
        <v>0</v>
      </c>
      <c r="U294" s="84">
        <v>0</v>
      </c>
      <c r="V294" s="84">
        <v>0</v>
      </c>
      <c r="W294" s="84">
        <v>0</v>
      </c>
      <c r="X294" s="84">
        <v>0</v>
      </c>
      <c r="Y294" s="84">
        <v>0</v>
      </c>
      <c r="Z294" s="84">
        <v>0</v>
      </c>
      <c r="AA294" s="84">
        <v>0</v>
      </c>
      <c r="AB294" s="84">
        <v>0</v>
      </c>
      <c r="AC294" s="84">
        <v>0</v>
      </c>
      <c r="AD294" s="84">
        <v>0</v>
      </c>
      <c r="AE294" s="84">
        <v>0</v>
      </c>
      <c r="AF294" s="84">
        <v>0</v>
      </c>
      <c r="AG294" s="84">
        <v>0</v>
      </c>
      <c r="AH294" s="84">
        <v>0</v>
      </c>
      <c r="AI294" s="84">
        <v>0</v>
      </c>
      <c r="AJ294" s="84">
        <v>0</v>
      </c>
      <c r="AK294" s="84">
        <v>0</v>
      </c>
      <c r="AL294" s="84">
        <v>0</v>
      </c>
      <c r="AM294" s="84">
        <v>0</v>
      </c>
      <c r="AN294" s="84">
        <v>0</v>
      </c>
      <c r="AO294" s="84">
        <v>0</v>
      </c>
      <c r="AP294" s="84">
        <v>0</v>
      </c>
      <c r="AQ294" s="84">
        <v>0</v>
      </c>
      <c r="AR294" s="84">
        <v>0</v>
      </c>
      <c r="AS294" s="84">
        <v>0</v>
      </c>
      <c r="AT294" s="84">
        <v>0</v>
      </c>
      <c r="AU294" s="84">
        <v>0</v>
      </c>
      <c r="AV294" s="84">
        <v>0</v>
      </c>
      <c r="AW294" s="84">
        <v>0</v>
      </c>
      <c r="AX294" s="84">
        <v>0</v>
      </c>
      <c r="AY294" s="84">
        <v>0</v>
      </c>
      <c r="AZ294" s="84">
        <v>0</v>
      </c>
      <c r="BA294" s="84">
        <v>0</v>
      </c>
      <c r="BB294" s="84">
        <v>0</v>
      </c>
      <c r="BC294" s="84">
        <v>0</v>
      </c>
      <c r="BD294" s="84">
        <v>0</v>
      </c>
      <c r="BE294" s="84">
        <v>0</v>
      </c>
      <c r="BF294" s="84">
        <v>0</v>
      </c>
      <c r="BG294" s="84">
        <v>0</v>
      </c>
      <c r="BH294" s="84">
        <v>0</v>
      </c>
      <c r="BI294" s="84">
        <v>0</v>
      </c>
      <c r="BJ294" s="84">
        <v>0</v>
      </c>
      <c r="BK294" s="84">
        <v>0</v>
      </c>
      <c r="BL294" s="84">
        <v>0</v>
      </c>
      <c r="BM294" s="84">
        <v>0</v>
      </c>
      <c r="BN294" s="84">
        <v>0</v>
      </c>
      <c r="BO294" s="84">
        <v>0</v>
      </c>
      <c r="BP294" s="84">
        <v>0</v>
      </c>
      <c r="BQ294" s="84">
        <v>0</v>
      </c>
      <c r="BR294" s="84">
        <v>0</v>
      </c>
      <c r="BS294" s="84">
        <v>0</v>
      </c>
      <c r="BT294" s="84">
        <v>0</v>
      </c>
      <c r="BU294" s="84">
        <v>0</v>
      </c>
      <c r="BV294" s="84">
        <v>0</v>
      </c>
      <c r="BW294" s="84">
        <v>0</v>
      </c>
      <c r="BX294" s="84">
        <v>0</v>
      </c>
      <c r="BY294" s="84">
        <v>0</v>
      </c>
      <c r="BZ294" s="84">
        <v>0</v>
      </c>
      <c r="CA294" s="84">
        <v>0</v>
      </c>
      <c r="CB294" s="84">
        <v>0</v>
      </c>
      <c r="CC294" s="84">
        <v>0</v>
      </c>
      <c r="CD294" s="84">
        <v>0</v>
      </c>
      <c r="CE294" s="84">
        <v>0</v>
      </c>
      <c r="CF294" s="84">
        <v>0</v>
      </c>
      <c r="CG294" s="84">
        <v>0</v>
      </c>
      <c r="CH294" s="84">
        <v>0</v>
      </c>
      <c r="CI294" s="84">
        <v>0</v>
      </c>
      <c r="CJ294" s="84">
        <v>0</v>
      </c>
      <c r="CK294" s="84">
        <v>0</v>
      </c>
      <c r="CL294" s="84">
        <v>0</v>
      </c>
      <c r="CM294" s="84">
        <v>0</v>
      </c>
      <c r="CN294" s="84">
        <v>0</v>
      </c>
      <c r="CO294" s="84">
        <v>0</v>
      </c>
      <c r="CP294" s="84">
        <v>1.0573476702508961E-2</v>
      </c>
      <c r="CQ294" s="84">
        <v>3.1481481481481478E-2</v>
      </c>
      <c r="CR294" s="84">
        <v>0</v>
      </c>
      <c r="CS294" s="84">
        <v>0</v>
      </c>
      <c r="CT294" s="84">
        <v>0</v>
      </c>
      <c r="CU294" s="84">
        <v>0</v>
      </c>
      <c r="CV294" s="84">
        <v>0</v>
      </c>
      <c r="CW294" s="84">
        <v>0</v>
      </c>
      <c r="CX294" s="84">
        <v>0</v>
      </c>
      <c r="CY294" s="84">
        <v>0</v>
      </c>
      <c r="CZ294" s="84">
        <v>0</v>
      </c>
      <c r="DA294" s="84">
        <v>0</v>
      </c>
      <c r="DB294" s="84">
        <v>0.45695937873357229</v>
      </c>
      <c r="DC294" s="84">
        <v>0.39838709677419354</v>
      </c>
      <c r="DD294" s="84">
        <v>0</v>
      </c>
      <c r="DE294" s="84">
        <v>0</v>
      </c>
      <c r="DF294" s="84">
        <v>0</v>
      </c>
      <c r="DG294" s="84">
        <v>0</v>
      </c>
      <c r="DH294" s="84">
        <v>0</v>
      </c>
      <c r="DI294" s="84">
        <v>0</v>
      </c>
      <c r="DJ294" s="84">
        <v>0</v>
      </c>
      <c r="DK294" s="84">
        <v>0</v>
      </c>
      <c r="DL294" s="84">
        <v>0</v>
      </c>
      <c r="DM294" s="84">
        <v>0</v>
      </c>
      <c r="DN294" s="84">
        <v>0.42948028673835126</v>
      </c>
      <c r="DO294" s="84">
        <v>5.1224611708482679E-2</v>
      </c>
      <c r="DP294" s="84">
        <v>0</v>
      </c>
      <c r="DQ294" s="84">
        <v>0</v>
      </c>
      <c r="DR294" s="84">
        <v>0</v>
      </c>
      <c r="DS294" s="84">
        <v>0</v>
      </c>
      <c r="DT294" s="84">
        <v>0</v>
      </c>
      <c r="DU294" s="84">
        <v>0</v>
      </c>
      <c r="DV294" s="84">
        <v>0</v>
      </c>
      <c r="DW294" s="84">
        <v>0</v>
      </c>
      <c r="DX294" s="84">
        <v>0</v>
      </c>
      <c r="DY294" s="84">
        <v>0</v>
      </c>
      <c r="DZ294" s="84">
        <v>6.6188769414575868E-2</v>
      </c>
      <c r="EA294" s="84">
        <v>3.7992831541218637E-2</v>
      </c>
      <c r="EB294" s="84">
        <v>0</v>
      </c>
      <c r="EC294" s="84">
        <v>0</v>
      </c>
      <c r="ED294" s="84">
        <v>0</v>
      </c>
      <c r="EE294" s="84">
        <v>0</v>
      </c>
      <c r="EF294" s="84">
        <v>0</v>
      </c>
      <c r="EG294" s="84">
        <v>0</v>
      </c>
      <c r="EH294" s="84">
        <v>0</v>
      </c>
      <c r="EI294" s="84">
        <v>0</v>
      </c>
      <c r="EJ294" s="84">
        <v>0</v>
      </c>
      <c r="EK294" s="84">
        <v>0</v>
      </c>
      <c r="EL294" s="84">
        <v>0</v>
      </c>
      <c r="EM294" s="84">
        <v>8.0645161290322578E-3</v>
      </c>
      <c r="EN294" s="84">
        <v>0</v>
      </c>
      <c r="EO294" s="84">
        <v>0</v>
      </c>
      <c r="EP294" s="84">
        <v>0</v>
      </c>
      <c r="EQ294" s="84">
        <v>0</v>
      </c>
      <c r="ER294" s="84">
        <v>0</v>
      </c>
      <c r="ES294" s="84">
        <v>0</v>
      </c>
      <c r="ET294" s="84">
        <v>0</v>
      </c>
      <c r="EU294" s="84">
        <v>0</v>
      </c>
      <c r="EV294" s="84">
        <v>0</v>
      </c>
      <c r="EW294" s="84">
        <v>0</v>
      </c>
      <c r="EX294" s="84">
        <v>1.2096774193548387E-2</v>
      </c>
      <c r="EY294" s="84">
        <v>0</v>
      </c>
      <c r="EZ294" s="84">
        <v>0</v>
      </c>
      <c r="FA294" s="84">
        <v>0</v>
      </c>
      <c r="FB294" s="84">
        <v>0</v>
      </c>
      <c r="FC294" s="84">
        <v>0</v>
      </c>
      <c r="FD294" s="84">
        <v>0</v>
      </c>
      <c r="FE294" s="84">
        <v>0</v>
      </c>
      <c r="FF294" s="84">
        <v>0</v>
      </c>
      <c r="FG294" s="84">
        <v>0</v>
      </c>
      <c r="FH294" s="84">
        <v>0</v>
      </c>
      <c r="FI294" s="84">
        <v>0</v>
      </c>
      <c r="FJ294" s="84">
        <v>9.2293906810035839E-3</v>
      </c>
      <c r="FK294" s="84">
        <v>0</v>
      </c>
      <c r="FL294" s="84">
        <v>0</v>
      </c>
      <c r="FM294" s="84">
        <v>0</v>
      </c>
      <c r="FN294" s="84">
        <v>0</v>
      </c>
      <c r="FO294" s="84">
        <v>0</v>
      </c>
      <c r="FP294" s="84">
        <v>0</v>
      </c>
      <c r="FQ294" s="84">
        <v>0</v>
      </c>
      <c r="FR294" s="84">
        <v>0</v>
      </c>
      <c r="FS294" s="84">
        <v>0</v>
      </c>
      <c r="FT294" s="84">
        <v>0</v>
      </c>
      <c r="FU294" s="84">
        <v>0</v>
      </c>
      <c r="FV294" s="84">
        <v>1.9952210274790921E-2</v>
      </c>
      <c r="FW294" s="84">
        <v>3.1481481481481478E-2</v>
      </c>
      <c r="FX294" s="84">
        <v>0</v>
      </c>
      <c r="FY294" s="84">
        <v>0</v>
      </c>
      <c r="FZ294" s="84">
        <v>0</v>
      </c>
      <c r="GA294" s="84">
        <v>0</v>
      </c>
    </row>
    <row r="295" spans="2:183">
      <c r="B295" s="96" t="s">
        <v>10</v>
      </c>
      <c r="C295" s="166" t="s">
        <v>269</v>
      </c>
      <c r="D295" s="169">
        <v>0</v>
      </c>
      <c r="E295" s="170">
        <v>0</v>
      </c>
      <c r="F295" s="170">
        <v>0</v>
      </c>
      <c r="G295" s="170">
        <v>0</v>
      </c>
      <c r="H295" s="170">
        <v>0</v>
      </c>
      <c r="I295" s="170">
        <v>0</v>
      </c>
      <c r="J295" s="170">
        <v>201867.42</v>
      </c>
      <c r="K295" s="170">
        <v>0</v>
      </c>
      <c r="L295" s="170">
        <v>0</v>
      </c>
      <c r="M295" s="170">
        <v>0</v>
      </c>
      <c r="N295" s="170">
        <v>0</v>
      </c>
      <c r="O295" s="170">
        <v>0</v>
      </c>
      <c r="P295" s="170">
        <v>0</v>
      </c>
      <c r="Q295" s="170">
        <v>0</v>
      </c>
      <c r="R295" s="170">
        <v>0</v>
      </c>
      <c r="S295" s="170">
        <v>0</v>
      </c>
      <c r="T295" s="170">
        <v>0</v>
      </c>
      <c r="U295" s="170">
        <v>0</v>
      </c>
      <c r="V295" s="170">
        <v>0</v>
      </c>
      <c r="W295" s="170">
        <v>0</v>
      </c>
      <c r="X295" s="170">
        <v>0</v>
      </c>
      <c r="Y295" s="170">
        <v>0</v>
      </c>
      <c r="Z295" s="170">
        <v>0</v>
      </c>
      <c r="AA295" s="170">
        <v>0</v>
      </c>
      <c r="AB295" s="170">
        <v>0</v>
      </c>
      <c r="AC295" s="170">
        <v>0</v>
      </c>
      <c r="AD295" s="170">
        <v>0</v>
      </c>
      <c r="AE295" s="170">
        <v>0</v>
      </c>
      <c r="AF295" s="170">
        <v>0</v>
      </c>
      <c r="AG295" s="170">
        <v>0</v>
      </c>
      <c r="AH295" s="170">
        <v>0</v>
      </c>
      <c r="AI295" s="170">
        <v>0</v>
      </c>
      <c r="AJ295" s="170">
        <v>0</v>
      </c>
      <c r="AK295" s="170">
        <v>0</v>
      </c>
      <c r="AL295" s="170">
        <v>0</v>
      </c>
      <c r="AM295" s="170">
        <v>0</v>
      </c>
      <c r="AN295" s="170">
        <v>0</v>
      </c>
      <c r="AO295" s="170">
        <v>0</v>
      </c>
      <c r="AP295" s="170">
        <v>0</v>
      </c>
      <c r="AQ295" s="170">
        <v>0</v>
      </c>
      <c r="AR295" s="170">
        <v>0</v>
      </c>
      <c r="AS295" s="170">
        <v>0</v>
      </c>
      <c r="AT295" s="170">
        <v>0</v>
      </c>
      <c r="AU295" s="170">
        <v>0</v>
      </c>
      <c r="AV295" s="170">
        <v>0</v>
      </c>
      <c r="AW295" s="170">
        <v>0</v>
      </c>
      <c r="AX295" s="170">
        <v>0</v>
      </c>
      <c r="AY295" s="170">
        <v>0</v>
      </c>
      <c r="AZ295" s="170">
        <v>0</v>
      </c>
      <c r="BA295" s="170">
        <v>0</v>
      </c>
      <c r="BB295" s="170">
        <v>0</v>
      </c>
      <c r="BC295" s="170">
        <v>0</v>
      </c>
      <c r="BD295" s="170">
        <v>0</v>
      </c>
      <c r="BE295" s="170">
        <v>0</v>
      </c>
      <c r="BF295" s="170">
        <v>0</v>
      </c>
      <c r="BG295" s="170">
        <v>0</v>
      </c>
      <c r="BH295" s="170">
        <v>0</v>
      </c>
      <c r="BI295" s="170">
        <v>0</v>
      </c>
      <c r="BJ295" s="170">
        <v>0</v>
      </c>
      <c r="BK295" s="170">
        <v>0</v>
      </c>
      <c r="BL295" s="170">
        <v>0</v>
      </c>
      <c r="BM295" s="170">
        <v>0</v>
      </c>
      <c r="BN295" s="170">
        <v>0</v>
      </c>
      <c r="BO295" s="170">
        <v>0</v>
      </c>
      <c r="BP295" s="170">
        <v>0</v>
      </c>
      <c r="BQ295" s="170">
        <v>0</v>
      </c>
      <c r="BR295" s="170">
        <v>0</v>
      </c>
      <c r="BS295" s="170">
        <v>0</v>
      </c>
      <c r="BT295" s="170">
        <v>0</v>
      </c>
      <c r="BU295" s="170">
        <v>0</v>
      </c>
      <c r="BV295" s="170">
        <v>0</v>
      </c>
      <c r="BW295" s="170">
        <v>0</v>
      </c>
      <c r="BX295" s="170">
        <v>0</v>
      </c>
      <c r="BY295" s="170">
        <v>0</v>
      </c>
      <c r="BZ295" s="170">
        <v>0</v>
      </c>
      <c r="CA295" s="170">
        <v>0</v>
      </c>
      <c r="CB295" s="170">
        <v>0</v>
      </c>
      <c r="CC295" s="170">
        <v>0</v>
      </c>
      <c r="CD295" s="170">
        <v>0</v>
      </c>
      <c r="CE295" s="170">
        <v>0</v>
      </c>
      <c r="CF295" s="170">
        <v>0</v>
      </c>
      <c r="CG295" s="170">
        <v>0</v>
      </c>
      <c r="CH295" s="170">
        <v>0</v>
      </c>
      <c r="CI295" s="170">
        <v>0</v>
      </c>
      <c r="CJ295" s="170">
        <v>0</v>
      </c>
      <c r="CK295" s="170">
        <v>0</v>
      </c>
      <c r="CL295" s="170">
        <v>0</v>
      </c>
      <c r="CM295" s="170">
        <v>0</v>
      </c>
      <c r="CN295" s="170">
        <v>0</v>
      </c>
      <c r="CO295" s="170">
        <v>0</v>
      </c>
      <c r="CP295" s="170">
        <v>4813.1499999999996</v>
      </c>
      <c r="CQ295" s="170">
        <v>14336.85</v>
      </c>
      <c r="CR295" s="170">
        <v>0</v>
      </c>
      <c r="CS295" s="170">
        <v>0</v>
      </c>
      <c r="CT295" s="170">
        <v>0</v>
      </c>
      <c r="CU295" s="170">
        <v>0</v>
      </c>
      <c r="CV295" s="170">
        <v>0</v>
      </c>
      <c r="CW295" s="170">
        <v>0</v>
      </c>
      <c r="CX295" s="170">
        <v>0</v>
      </c>
      <c r="CY295" s="170">
        <v>0</v>
      </c>
      <c r="CZ295" s="170">
        <v>0</v>
      </c>
      <c r="DA295" s="170">
        <v>0</v>
      </c>
      <c r="DB295" s="170">
        <v>209798.7</v>
      </c>
      <c r="DC295" s="170">
        <v>182702.69</v>
      </c>
      <c r="DD295" s="170">
        <v>0</v>
      </c>
      <c r="DE295" s="170">
        <v>0</v>
      </c>
      <c r="DF295" s="170">
        <v>0</v>
      </c>
      <c r="DG295" s="170">
        <v>0</v>
      </c>
      <c r="DH295" s="170">
        <v>0</v>
      </c>
      <c r="DI295" s="170">
        <v>0</v>
      </c>
      <c r="DJ295" s="170">
        <v>0</v>
      </c>
      <c r="DK295" s="170">
        <v>0</v>
      </c>
      <c r="DL295" s="170">
        <v>0</v>
      </c>
      <c r="DM295" s="170">
        <v>0</v>
      </c>
      <c r="DN295" s="170">
        <v>197840.38</v>
      </c>
      <c r="DO295" s="170">
        <v>23437.81</v>
      </c>
      <c r="DP295" s="170">
        <v>0</v>
      </c>
      <c r="DQ295" s="170">
        <v>0</v>
      </c>
      <c r="DR295" s="170">
        <v>0</v>
      </c>
      <c r="DS295" s="170">
        <v>0</v>
      </c>
      <c r="DT295" s="170">
        <v>0</v>
      </c>
      <c r="DU295" s="170">
        <v>0</v>
      </c>
      <c r="DV295" s="170">
        <v>0</v>
      </c>
      <c r="DW295" s="170">
        <v>0</v>
      </c>
      <c r="DX295" s="170">
        <v>0</v>
      </c>
      <c r="DY295" s="170">
        <v>0</v>
      </c>
      <c r="DZ295" s="170">
        <v>30237.22</v>
      </c>
      <c r="EA295" s="170">
        <v>17340.68</v>
      </c>
      <c r="EB295" s="170">
        <v>0</v>
      </c>
      <c r="EC295" s="170">
        <v>0</v>
      </c>
      <c r="ED295" s="170">
        <v>0</v>
      </c>
      <c r="EE295" s="170">
        <v>0</v>
      </c>
      <c r="EF295" s="170">
        <v>0</v>
      </c>
      <c r="EG295" s="170">
        <v>0</v>
      </c>
      <c r="EH295" s="170">
        <v>0</v>
      </c>
      <c r="EI295" s="170">
        <v>0</v>
      </c>
      <c r="EJ295" s="170">
        <v>0</v>
      </c>
      <c r="EK295" s="170">
        <v>0</v>
      </c>
      <c r="EL295" s="170">
        <v>0</v>
      </c>
      <c r="EM295" s="170">
        <v>3667.12</v>
      </c>
      <c r="EN295" s="170">
        <v>0</v>
      </c>
      <c r="EO295" s="170">
        <v>0</v>
      </c>
      <c r="EP295" s="170">
        <v>0</v>
      </c>
      <c r="EQ295" s="170">
        <v>0</v>
      </c>
      <c r="ER295" s="170">
        <v>0</v>
      </c>
      <c r="ES295" s="170">
        <v>0</v>
      </c>
      <c r="ET295" s="170">
        <v>0</v>
      </c>
      <c r="EU295" s="170">
        <v>0</v>
      </c>
      <c r="EV295" s="170">
        <v>0</v>
      </c>
      <c r="EW295" s="170">
        <v>0</v>
      </c>
      <c r="EX295" s="170">
        <v>5500.69</v>
      </c>
      <c r="EY295" s="170">
        <v>0</v>
      </c>
      <c r="EZ295" s="170">
        <v>0</v>
      </c>
      <c r="FA295" s="170">
        <v>0</v>
      </c>
      <c r="FB295" s="170">
        <v>0</v>
      </c>
      <c r="FC295" s="170">
        <v>0</v>
      </c>
      <c r="FD295" s="170">
        <v>0</v>
      </c>
      <c r="FE295" s="170">
        <v>0</v>
      </c>
      <c r="FF295" s="170">
        <v>0</v>
      </c>
      <c r="FG295" s="170">
        <v>0</v>
      </c>
      <c r="FH295" s="170">
        <v>0</v>
      </c>
      <c r="FI295" s="170">
        <v>0</v>
      </c>
      <c r="FJ295" s="170">
        <v>4201.96</v>
      </c>
      <c r="FK295" s="170">
        <v>0</v>
      </c>
      <c r="FL295" s="170">
        <v>0</v>
      </c>
      <c r="FM295" s="170">
        <v>0</v>
      </c>
      <c r="FN295" s="170">
        <v>0</v>
      </c>
      <c r="FO295" s="170">
        <v>0</v>
      </c>
      <c r="FP295" s="170">
        <v>0</v>
      </c>
      <c r="FQ295" s="170">
        <v>0</v>
      </c>
      <c r="FR295" s="170">
        <v>0</v>
      </c>
      <c r="FS295" s="170">
        <v>0</v>
      </c>
      <c r="FT295" s="170">
        <v>0</v>
      </c>
      <c r="FU295" s="170">
        <v>0</v>
      </c>
      <c r="FV295" s="170">
        <v>9115.7000000000007</v>
      </c>
      <c r="FW295" s="170">
        <v>14336.85</v>
      </c>
      <c r="FX295" s="170">
        <v>0</v>
      </c>
      <c r="FY295" s="170">
        <v>0</v>
      </c>
      <c r="FZ295" s="170">
        <v>0</v>
      </c>
      <c r="GA295" s="170">
        <v>0</v>
      </c>
    </row>
    <row r="296" spans="2:183">
      <c r="B296" s="171" t="s">
        <v>10</v>
      </c>
      <c r="C296" s="172" t="s">
        <v>270</v>
      </c>
      <c r="D296" s="455">
        <v>0</v>
      </c>
      <c r="E296" s="456">
        <v>0</v>
      </c>
      <c r="F296" s="456">
        <v>0</v>
      </c>
      <c r="G296" s="456">
        <v>0</v>
      </c>
      <c r="H296" s="456">
        <v>0</v>
      </c>
      <c r="I296" s="456">
        <v>0</v>
      </c>
      <c r="J296" s="456">
        <v>13.68314376736935</v>
      </c>
      <c r="K296" s="456">
        <v>0</v>
      </c>
      <c r="L296" s="456">
        <v>0</v>
      </c>
      <c r="M296" s="456">
        <v>0</v>
      </c>
      <c r="N296" s="456">
        <v>0</v>
      </c>
      <c r="O296" s="456">
        <v>0</v>
      </c>
      <c r="P296" s="456">
        <v>0</v>
      </c>
      <c r="Q296" s="456">
        <v>0</v>
      </c>
      <c r="R296" s="456">
        <v>0</v>
      </c>
      <c r="S296" s="456">
        <v>0</v>
      </c>
      <c r="T296" s="456">
        <v>0</v>
      </c>
      <c r="U296" s="456">
        <v>0</v>
      </c>
      <c r="V296" s="456">
        <v>0</v>
      </c>
      <c r="W296" s="456">
        <v>0</v>
      </c>
      <c r="X296" s="456">
        <v>0</v>
      </c>
      <c r="Y296" s="456">
        <v>0</v>
      </c>
      <c r="Z296" s="456">
        <v>0</v>
      </c>
      <c r="AA296" s="456">
        <v>0</v>
      </c>
      <c r="AB296" s="456">
        <v>0</v>
      </c>
      <c r="AC296" s="456">
        <v>0</v>
      </c>
      <c r="AD296" s="456">
        <v>0</v>
      </c>
      <c r="AE296" s="456">
        <v>0</v>
      </c>
      <c r="AF296" s="456">
        <v>0</v>
      </c>
      <c r="AG296" s="456">
        <v>0</v>
      </c>
      <c r="AH296" s="456">
        <v>0</v>
      </c>
      <c r="AI296" s="456">
        <v>0</v>
      </c>
      <c r="AJ296" s="456">
        <v>0</v>
      </c>
      <c r="AK296" s="456">
        <v>0</v>
      </c>
      <c r="AL296" s="456">
        <v>0</v>
      </c>
      <c r="AM296" s="456">
        <v>0</v>
      </c>
      <c r="AN296" s="456">
        <v>0</v>
      </c>
      <c r="AO296" s="456">
        <v>0</v>
      </c>
      <c r="AP296" s="456">
        <v>0</v>
      </c>
      <c r="AQ296" s="456">
        <v>0</v>
      </c>
      <c r="AR296" s="456">
        <v>0</v>
      </c>
      <c r="AS296" s="456">
        <v>0</v>
      </c>
      <c r="AT296" s="456">
        <v>0</v>
      </c>
      <c r="AU296" s="456">
        <v>0</v>
      </c>
      <c r="AV296" s="456">
        <v>0</v>
      </c>
      <c r="AW296" s="456">
        <v>0</v>
      </c>
      <c r="AX296" s="456">
        <v>0</v>
      </c>
      <c r="AY296" s="456">
        <v>0</v>
      </c>
      <c r="AZ296" s="456">
        <v>0</v>
      </c>
      <c r="BA296" s="456">
        <v>0</v>
      </c>
      <c r="BB296" s="456">
        <v>0</v>
      </c>
      <c r="BC296" s="456">
        <v>0</v>
      </c>
      <c r="BD296" s="456">
        <v>0</v>
      </c>
      <c r="BE296" s="456">
        <v>0</v>
      </c>
      <c r="BF296" s="456">
        <v>0</v>
      </c>
      <c r="BG296" s="456">
        <v>0</v>
      </c>
      <c r="BH296" s="456">
        <v>0</v>
      </c>
      <c r="BI296" s="456">
        <v>0</v>
      </c>
      <c r="BJ296" s="456">
        <v>0</v>
      </c>
      <c r="BK296" s="456">
        <v>0</v>
      </c>
      <c r="BL296" s="456">
        <v>0</v>
      </c>
      <c r="BM296" s="456">
        <v>0</v>
      </c>
      <c r="BN296" s="456">
        <v>0</v>
      </c>
      <c r="BO296" s="456">
        <v>0</v>
      </c>
      <c r="BP296" s="456">
        <v>0</v>
      </c>
      <c r="BQ296" s="456">
        <v>0</v>
      </c>
      <c r="BR296" s="456">
        <v>0</v>
      </c>
      <c r="BS296" s="456">
        <v>0</v>
      </c>
      <c r="BT296" s="456">
        <v>0</v>
      </c>
      <c r="BU296" s="456">
        <v>0</v>
      </c>
      <c r="BV296" s="456">
        <v>0</v>
      </c>
      <c r="BW296" s="456">
        <v>0</v>
      </c>
      <c r="BX296" s="456">
        <v>0</v>
      </c>
      <c r="BY296" s="456">
        <v>0</v>
      </c>
      <c r="BZ296" s="456">
        <v>0</v>
      </c>
      <c r="CA296" s="456">
        <v>0</v>
      </c>
      <c r="CB296" s="456">
        <v>0</v>
      </c>
      <c r="CC296" s="456">
        <v>0</v>
      </c>
      <c r="CD296" s="456">
        <v>0</v>
      </c>
      <c r="CE296" s="456">
        <v>0</v>
      </c>
      <c r="CF296" s="456">
        <v>0</v>
      </c>
      <c r="CG296" s="456">
        <v>0</v>
      </c>
      <c r="CH296" s="456">
        <v>0</v>
      </c>
      <c r="CI296" s="456">
        <v>0</v>
      </c>
      <c r="CJ296" s="456">
        <v>0</v>
      </c>
      <c r="CK296" s="456">
        <v>0</v>
      </c>
      <c r="CL296" s="456">
        <v>0</v>
      </c>
      <c r="CM296" s="456">
        <v>0</v>
      </c>
      <c r="CN296" s="456">
        <v>0</v>
      </c>
      <c r="CO296" s="456">
        <v>0</v>
      </c>
      <c r="CP296" s="456">
        <v>13.596468926553671</v>
      </c>
      <c r="CQ296" s="456">
        <v>13.602324478178369</v>
      </c>
      <c r="CR296" s="456">
        <v>0</v>
      </c>
      <c r="CS296" s="456">
        <v>0</v>
      </c>
      <c r="CT296" s="456">
        <v>0</v>
      </c>
      <c r="CU296" s="456">
        <v>0</v>
      </c>
      <c r="CV296" s="456">
        <v>0</v>
      </c>
      <c r="CW296" s="456">
        <v>0</v>
      </c>
      <c r="CX296" s="456">
        <v>0</v>
      </c>
      <c r="CY296" s="456">
        <v>0</v>
      </c>
      <c r="CZ296" s="456">
        <v>0</v>
      </c>
      <c r="DA296" s="456">
        <v>0</v>
      </c>
      <c r="DB296" s="456">
        <v>13.713229622851168</v>
      </c>
      <c r="DC296" s="456">
        <v>13.697907482381167</v>
      </c>
      <c r="DD296" s="456">
        <v>0</v>
      </c>
      <c r="DE296" s="456">
        <v>0</v>
      </c>
      <c r="DF296" s="456">
        <v>0</v>
      </c>
      <c r="DG296" s="456">
        <v>0</v>
      </c>
      <c r="DH296" s="456">
        <v>0</v>
      </c>
      <c r="DI296" s="456">
        <v>0</v>
      </c>
      <c r="DJ296" s="456">
        <v>0</v>
      </c>
      <c r="DK296" s="456">
        <v>0</v>
      </c>
      <c r="DL296" s="456">
        <v>0</v>
      </c>
      <c r="DM296" s="456">
        <v>0</v>
      </c>
      <c r="DN296" s="456">
        <v>13.758980457611795</v>
      </c>
      <c r="DO296" s="456">
        <v>13.666361516034986</v>
      </c>
      <c r="DP296" s="456">
        <v>0</v>
      </c>
      <c r="DQ296" s="456">
        <v>0</v>
      </c>
      <c r="DR296" s="456">
        <v>0</v>
      </c>
      <c r="DS296" s="456">
        <v>0</v>
      </c>
      <c r="DT296" s="456">
        <v>0</v>
      </c>
      <c r="DU296" s="456">
        <v>0</v>
      </c>
      <c r="DV296" s="456">
        <v>0</v>
      </c>
      <c r="DW296" s="456">
        <v>0</v>
      </c>
      <c r="DX296" s="456">
        <v>0</v>
      </c>
      <c r="DY296" s="456">
        <v>0</v>
      </c>
      <c r="DZ296" s="456">
        <v>13.64495487364621</v>
      </c>
      <c r="EA296" s="456">
        <v>13.632610062893082</v>
      </c>
      <c r="EB296" s="456">
        <v>0</v>
      </c>
      <c r="EC296" s="456">
        <v>0</v>
      </c>
      <c r="ED296" s="456">
        <v>0</v>
      </c>
      <c r="EE296" s="456">
        <v>0</v>
      </c>
      <c r="EF296" s="456">
        <v>0</v>
      </c>
      <c r="EG296" s="456">
        <v>0</v>
      </c>
      <c r="EH296" s="456">
        <v>0</v>
      </c>
      <c r="EI296" s="456">
        <v>0</v>
      </c>
      <c r="EJ296" s="456">
        <v>0</v>
      </c>
      <c r="EK296" s="456">
        <v>0</v>
      </c>
      <c r="EL296" s="456">
        <v>0</v>
      </c>
      <c r="EM296" s="456">
        <v>13.581925925925926</v>
      </c>
      <c r="EN296" s="456">
        <v>0</v>
      </c>
      <c r="EO296" s="456">
        <v>0</v>
      </c>
      <c r="EP296" s="456">
        <v>0</v>
      </c>
      <c r="EQ296" s="456">
        <v>0</v>
      </c>
      <c r="ER296" s="456">
        <v>0</v>
      </c>
      <c r="ES296" s="456">
        <v>0</v>
      </c>
      <c r="ET296" s="456">
        <v>0</v>
      </c>
      <c r="EU296" s="456">
        <v>0</v>
      </c>
      <c r="EV296" s="456">
        <v>0</v>
      </c>
      <c r="EW296" s="456">
        <v>0</v>
      </c>
      <c r="EX296" s="456">
        <v>13.581950617283949</v>
      </c>
      <c r="EY296" s="456">
        <v>0</v>
      </c>
      <c r="EZ296" s="456">
        <v>0</v>
      </c>
      <c r="FA296" s="456">
        <v>0</v>
      </c>
      <c r="FB296" s="456">
        <v>0</v>
      </c>
      <c r="FC296" s="456">
        <v>0</v>
      </c>
      <c r="FD296" s="456">
        <v>0</v>
      </c>
      <c r="FE296" s="456">
        <v>0</v>
      </c>
      <c r="FF296" s="456">
        <v>0</v>
      </c>
      <c r="FG296" s="456">
        <v>0</v>
      </c>
      <c r="FH296" s="456">
        <v>0</v>
      </c>
      <c r="FI296" s="456">
        <v>0</v>
      </c>
      <c r="FJ296" s="456">
        <v>13.598576051779935</v>
      </c>
      <c r="FK296" s="456">
        <v>0</v>
      </c>
      <c r="FL296" s="456">
        <v>0</v>
      </c>
      <c r="FM296" s="456">
        <v>0</v>
      </c>
      <c r="FN296" s="456">
        <v>0</v>
      </c>
      <c r="FO296" s="456">
        <v>0</v>
      </c>
      <c r="FP296" s="456">
        <v>0</v>
      </c>
      <c r="FQ296" s="456">
        <v>0</v>
      </c>
      <c r="FR296" s="456">
        <v>0</v>
      </c>
      <c r="FS296" s="456">
        <v>0</v>
      </c>
      <c r="FT296" s="456">
        <v>0</v>
      </c>
      <c r="FU296" s="456">
        <v>0</v>
      </c>
      <c r="FV296" s="456">
        <v>13.646257485029942</v>
      </c>
      <c r="FW296" s="456">
        <v>13.602324478178369</v>
      </c>
      <c r="FX296" s="456">
        <v>0</v>
      </c>
      <c r="FY296" s="456">
        <v>0</v>
      </c>
      <c r="FZ296" s="456">
        <v>0</v>
      </c>
      <c r="GA296" s="456">
        <v>0</v>
      </c>
    </row>
    <row r="297" spans="2:183">
      <c r="B297" s="96" t="s">
        <v>10</v>
      </c>
      <c r="C297" s="166" t="s">
        <v>37</v>
      </c>
      <c r="D297" s="99">
        <v>0</v>
      </c>
      <c r="E297" s="87">
        <v>0</v>
      </c>
      <c r="F297" s="87">
        <v>0</v>
      </c>
      <c r="G297" s="87">
        <v>0</v>
      </c>
      <c r="H297" s="87">
        <v>0</v>
      </c>
      <c r="I297" s="87">
        <v>0</v>
      </c>
      <c r="J297" s="87">
        <v>497199.06</v>
      </c>
      <c r="K297" s="87">
        <v>0</v>
      </c>
      <c r="L297" s="87">
        <v>0</v>
      </c>
      <c r="M297" s="87">
        <v>0</v>
      </c>
      <c r="N297" s="87">
        <v>0</v>
      </c>
      <c r="O297" s="87">
        <v>0</v>
      </c>
      <c r="P297" s="87">
        <v>0</v>
      </c>
      <c r="Q297" s="87">
        <v>0</v>
      </c>
      <c r="R297" s="87">
        <v>0</v>
      </c>
      <c r="S297" s="87">
        <v>0</v>
      </c>
      <c r="T297" s="87">
        <v>0</v>
      </c>
      <c r="U297" s="87">
        <v>0</v>
      </c>
      <c r="V297" s="87">
        <v>0</v>
      </c>
      <c r="W297" s="87">
        <v>0</v>
      </c>
      <c r="X297" s="87">
        <v>0</v>
      </c>
      <c r="Y297" s="87">
        <v>0</v>
      </c>
      <c r="Z297" s="87">
        <v>0</v>
      </c>
      <c r="AA297" s="87">
        <v>0</v>
      </c>
      <c r="AB297" s="87">
        <v>0</v>
      </c>
      <c r="AC297" s="87">
        <v>0</v>
      </c>
      <c r="AD297" s="87">
        <v>0</v>
      </c>
      <c r="AE297" s="87">
        <v>0</v>
      </c>
      <c r="AF297" s="87">
        <v>0</v>
      </c>
      <c r="AG297" s="87">
        <v>0</v>
      </c>
      <c r="AH297" s="87">
        <v>0</v>
      </c>
      <c r="AI297" s="87">
        <v>0</v>
      </c>
      <c r="AJ297" s="87">
        <v>0</v>
      </c>
      <c r="AK297" s="87">
        <v>0</v>
      </c>
      <c r="AL297" s="87">
        <v>0</v>
      </c>
      <c r="AM297" s="87">
        <v>0</v>
      </c>
      <c r="AN297" s="87">
        <v>0</v>
      </c>
      <c r="AO297" s="87">
        <v>0</v>
      </c>
      <c r="AP297" s="87">
        <v>0</v>
      </c>
      <c r="AQ297" s="87">
        <v>0</v>
      </c>
      <c r="AR297" s="87">
        <v>0</v>
      </c>
      <c r="AS297" s="87">
        <v>0</v>
      </c>
      <c r="AT297" s="87">
        <v>0</v>
      </c>
      <c r="AU297" s="87">
        <v>0</v>
      </c>
      <c r="AV297" s="87">
        <v>0</v>
      </c>
      <c r="AW297" s="87">
        <v>0</v>
      </c>
      <c r="AX297" s="87">
        <v>0</v>
      </c>
      <c r="AY297" s="87">
        <v>0</v>
      </c>
      <c r="AZ297" s="87">
        <v>0</v>
      </c>
      <c r="BA297" s="87">
        <v>0</v>
      </c>
      <c r="BB297" s="87">
        <v>0</v>
      </c>
      <c r="BC297" s="87">
        <v>0</v>
      </c>
      <c r="BD297" s="87">
        <v>0</v>
      </c>
      <c r="BE297" s="87">
        <v>0</v>
      </c>
      <c r="BF297" s="87">
        <v>0</v>
      </c>
      <c r="BG297" s="87">
        <v>0</v>
      </c>
      <c r="BH297" s="87">
        <v>0</v>
      </c>
      <c r="BI297" s="87">
        <v>0</v>
      </c>
      <c r="BJ297" s="87">
        <v>0</v>
      </c>
      <c r="BK297" s="87">
        <v>0</v>
      </c>
      <c r="BL297" s="87">
        <v>0</v>
      </c>
      <c r="BM297" s="87">
        <v>0</v>
      </c>
      <c r="BN297" s="87">
        <v>0</v>
      </c>
      <c r="BO297" s="87">
        <v>0</v>
      </c>
      <c r="BP297" s="87">
        <v>0</v>
      </c>
      <c r="BQ297" s="87">
        <v>0</v>
      </c>
      <c r="BR297" s="87">
        <v>0</v>
      </c>
      <c r="BS297" s="87">
        <v>0</v>
      </c>
      <c r="BT297" s="87">
        <v>0</v>
      </c>
      <c r="BU297" s="87">
        <v>0</v>
      </c>
      <c r="BV297" s="87">
        <v>0</v>
      </c>
      <c r="BW297" s="87">
        <v>0</v>
      </c>
      <c r="BX297" s="87">
        <v>0</v>
      </c>
      <c r="BY297" s="87">
        <v>0</v>
      </c>
      <c r="BZ297" s="87">
        <v>0</v>
      </c>
      <c r="CA297" s="87">
        <v>0</v>
      </c>
      <c r="CB297" s="87">
        <v>0</v>
      </c>
      <c r="CC297" s="87">
        <v>0</v>
      </c>
      <c r="CD297" s="87">
        <v>0</v>
      </c>
      <c r="CE297" s="87">
        <v>0</v>
      </c>
      <c r="CF297" s="87">
        <v>0</v>
      </c>
      <c r="CG297" s="87">
        <v>0</v>
      </c>
      <c r="CH297" s="87">
        <v>0</v>
      </c>
      <c r="CI297" s="87">
        <v>0</v>
      </c>
      <c r="CJ297" s="87">
        <v>0</v>
      </c>
      <c r="CK297" s="87">
        <v>0</v>
      </c>
      <c r="CL297" s="87">
        <v>0</v>
      </c>
      <c r="CM297" s="87">
        <v>0</v>
      </c>
      <c r="CN297" s="87">
        <v>0</v>
      </c>
      <c r="CO297" s="87">
        <v>0</v>
      </c>
      <c r="CP297" s="87">
        <v>28869.26</v>
      </c>
      <c r="CQ297" s="87">
        <v>86408.17</v>
      </c>
      <c r="CR297" s="87">
        <v>0</v>
      </c>
      <c r="CS297" s="87">
        <v>0</v>
      </c>
      <c r="CT297" s="87">
        <v>0</v>
      </c>
      <c r="CU297" s="87">
        <v>0</v>
      </c>
      <c r="CV297" s="87">
        <v>0</v>
      </c>
      <c r="CW297" s="87">
        <v>0</v>
      </c>
      <c r="CX297" s="87">
        <v>0</v>
      </c>
      <c r="CY297" s="87">
        <v>0</v>
      </c>
      <c r="CZ297" s="87">
        <v>0</v>
      </c>
      <c r="DA297" s="87">
        <v>0</v>
      </c>
      <c r="DB297" s="87">
        <v>1349844</v>
      </c>
      <c r="DC297" s="87">
        <v>1181537.1200000001</v>
      </c>
      <c r="DD297" s="87">
        <v>0</v>
      </c>
      <c r="DE297" s="87">
        <v>0</v>
      </c>
      <c r="DF297" s="87">
        <v>0</v>
      </c>
      <c r="DG297" s="87">
        <v>0</v>
      </c>
      <c r="DH297" s="87">
        <v>0</v>
      </c>
      <c r="DI297" s="87">
        <v>0</v>
      </c>
      <c r="DJ297" s="87">
        <v>0</v>
      </c>
      <c r="DK297" s="87">
        <v>0</v>
      </c>
      <c r="DL297" s="87">
        <v>0</v>
      </c>
      <c r="DM297" s="87">
        <v>0</v>
      </c>
      <c r="DN297" s="87">
        <v>1343533.38</v>
      </c>
      <c r="DO297" s="87">
        <v>159916.06</v>
      </c>
      <c r="DP297" s="87">
        <v>0</v>
      </c>
      <c r="DQ297" s="87">
        <v>0</v>
      </c>
      <c r="DR297" s="87">
        <v>0</v>
      </c>
      <c r="DS297" s="87">
        <v>0</v>
      </c>
      <c r="DT297" s="87">
        <v>0</v>
      </c>
      <c r="DU297" s="87">
        <v>0</v>
      </c>
      <c r="DV297" s="87">
        <v>0</v>
      </c>
      <c r="DW297" s="87">
        <v>0</v>
      </c>
      <c r="DX297" s="87">
        <v>0</v>
      </c>
      <c r="DY297" s="87">
        <v>0</v>
      </c>
      <c r="DZ297" s="87">
        <v>215288.89</v>
      </c>
      <c r="EA297" s="87">
        <v>124072.54</v>
      </c>
      <c r="EB297" s="87">
        <v>0</v>
      </c>
      <c r="EC297" s="87">
        <v>0</v>
      </c>
      <c r="ED297" s="87">
        <v>0</v>
      </c>
      <c r="EE297" s="87">
        <v>0</v>
      </c>
      <c r="EF297" s="87">
        <v>0</v>
      </c>
      <c r="EG297" s="87">
        <v>0</v>
      </c>
      <c r="EH297" s="87">
        <v>0</v>
      </c>
      <c r="EI297" s="87">
        <v>0</v>
      </c>
      <c r="EJ297" s="87">
        <v>0</v>
      </c>
      <c r="EK297" s="87">
        <v>0</v>
      </c>
      <c r="EL297" s="87">
        <v>0</v>
      </c>
      <c r="EM297" s="87">
        <v>27899.48</v>
      </c>
      <c r="EN297" s="87">
        <v>0</v>
      </c>
      <c r="EO297" s="87">
        <v>0</v>
      </c>
      <c r="EP297" s="87">
        <v>0</v>
      </c>
      <c r="EQ297" s="87">
        <v>0</v>
      </c>
      <c r="ER297" s="87">
        <v>0</v>
      </c>
      <c r="ES297" s="87">
        <v>0</v>
      </c>
      <c r="ET297" s="87">
        <v>0</v>
      </c>
      <c r="EU297" s="87">
        <v>0</v>
      </c>
      <c r="EV297" s="87">
        <v>0</v>
      </c>
      <c r="EW297" s="87">
        <v>0</v>
      </c>
      <c r="EX297" s="87">
        <v>43911.98</v>
      </c>
      <c r="EY297" s="87">
        <v>0</v>
      </c>
      <c r="EZ297" s="87">
        <v>0</v>
      </c>
      <c r="FA297" s="87">
        <v>0</v>
      </c>
      <c r="FB297" s="87">
        <v>0</v>
      </c>
      <c r="FC297" s="87">
        <v>0</v>
      </c>
      <c r="FD297" s="87">
        <v>0</v>
      </c>
      <c r="FE297" s="87">
        <v>0</v>
      </c>
      <c r="FF297" s="87">
        <v>0</v>
      </c>
      <c r="FG297" s="87">
        <v>0</v>
      </c>
      <c r="FH297" s="87">
        <v>0</v>
      </c>
      <c r="FI297" s="87">
        <v>0</v>
      </c>
      <c r="FJ297" s="87">
        <v>35002.32</v>
      </c>
      <c r="FK297" s="87">
        <v>0</v>
      </c>
      <c r="FL297" s="87">
        <v>0</v>
      </c>
      <c r="FM297" s="87">
        <v>0</v>
      </c>
      <c r="FN297" s="87">
        <v>0</v>
      </c>
      <c r="FO297" s="87">
        <v>0</v>
      </c>
      <c r="FP297" s="87">
        <v>0</v>
      </c>
      <c r="FQ297" s="87">
        <v>0</v>
      </c>
      <c r="FR297" s="87">
        <v>0</v>
      </c>
      <c r="FS297" s="87">
        <v>0</v>
      </c>
      <c r="FT297" s="87">
        <v>0</v>
      </c>
      <c r="FU297" s="87">
        <v>0</v>
      </c>
      <c r="FV297" s="87">
        <v>78622.91</v>
      </c>
      <c r="FW297" s="87">
        <v>124343.48</v>
      </c>
      <c r="FX297" s="87">
        <v>0</v>
      </c>
      <c r="FY297" s="87">
        <v>0</v>
      </c>
      <c r="FZ297" s="87">
        <v>0</v>
      </c>
      <c r="GA297" s="87">
        <v>0</v>
      </c>
    </row>
    <row r="298" spans="2:183">
      <c r="B298" s="171" t="s">
        <v>10</v>
      </c>
      <c r="C298" s="172" t="s">
        <v>271</v>
      </c>
      <c r="D298" s="81">
        <v>0</v>
      </c>
      <c r="E298" s="82">
        <v>0</v>
      </c>
      <c r="F298" s="82">
        <v>0</v>
      </c>
      <c r="G298" s="82">
        <v>0</v>
      </c>
      <c r="H298" s="82">
        <v>0</v>
      </c>
      <c r="I298" s="82">
        <v>0</v>
      </c>
      <c r="J298" s="82">
        <v>2.4629980409914585</v>
      </c>
      <c r="K298" s="82">
        <v>0</v>
      </c>
      <c r="L298" s="82">
        <v>0</v>
      </c>
      <c r="M298" s="82">
        <v>0</v>
      </c>
      <c r="N298" s="82">
        <v>0</v>
      </c>
      <c r="O298" s="82">
        <v>0</v>
      </c>
      <c r="P298" s="82">
        <v>0</v>
      </c>
      <c r="Q298" s="82">
        <v>0</v>
      </c>
      <c r="R298" s="82">
        <v>0</v>
      </c>
      <c r="S298" s="82">
        <v>0</v>
      </c>
      <c r="T298" s="82">
        <v>0</v>
      </c>
      <c r="U298" s="82">
        <v>0</v>
      </c>
      <c r="V298" s="82">
        <v>0</v>
      </c>
      <c r="W298" s="82">
        <v>0</v>
      </c>
      <c r="X298" s="82">
        <v>0</v>
      </c>
      <c r="Y298" s="82">
        <v>0</v>
      </c>
      <c r="Z298" s="82">
        <v>0</v>
      </c>
      <c r="AA298" s="82">
        <v>0</v>
      </c>
      <c r="AB298" s="82">
        <v>0</v>
      </c>
      <c r="AC298" s="82">
        <v>0</v>
      </c>
      <c r="AD298" s="82">
        <v>0</v>
      </c>
      <c r="AE298" s="82">
        <v>0</v>
      </c>
      <c r="AF298" s="82">
        <v>0</v>
      </c>
      <c r="AG298" s="82">
        <v>0</v>
      </c>
      <c r="AH298" s="82">
        <v>0</v>
      </c>
      <c r="AI298" s="82">
        <v>0</v>
      </c>
      <c r="AJ298" s="82">
        <v>0</v>
      </c>
      <c r="AK298" s="82">
        <v>0</v>
      </c>
      <c r="AL298" s="82">
        <v>0</v>
      </c>
      <c r="AM298" s="82">
        <v>0</v>
      </c>
      <c r="AN298" s="82">
        <v>0</v>
      </c>
      <c r="AO298" s="82">
        <v>0</v>
      </c>
      <c r="AP298" s="82">
        <v>0</v>
      </c>
      <c r="AQ298" s="82">
        <v>0</v>
      </c>
      <c r="AR298" s="82">
        <v>0</v>
      </c>
      <c r="AS298" s="82">
        <v>0</v>
      </c>
      <c r="AT298" s="82">
        <v>0</v>
      </c>
      <c r="AU298" s="82">
        <v>0</v>
      </c>
      <c r="AV298" s="82">
        <v>0</v>
      </c>
      <c r="AW298" s="82">
        <v>0</v>
      </c>
      <c r="AX298" s="82">
        <v>0</v>
      </c>
      <c r="AY298" s="82">
        <v>0</v>
      </c>
      <c r="AZ298" s="82">
        <v>0</v>
      </c>
      <c r="BA298" s="82">
        <v>0</v>
      </c>
      <c r="BB298" s="82">
        <v>0</v>
      </c>
      <c r="BC298" s="82">
        <v>0</v>
      </c>
      <c r="BD298" s="82">
        <v>0</v>
      </c>
      <c r="BE298" s="82">
        <v>0</v>
      </c>
      <c r="BF298" s="82">
        <v>0</v>
      </c>
      <c r="BG298" s="82">
        <v>0</v>
      </c>
      <c r="BH298" s="82">
        <v>0</v>
      </c>
      <c r="BI298" s="82">
        <v>0</v>
      </c>
      <c r="BJ298" s="82">
        <v>0</v>
      </c>
      <c r="BK298" s="82">
        <v>0</v>
      </c>
      <c r="BL298" s="82">
        <v>0</v>
      </c>
      <c r="BM298" s="82">
        <v>0</v>
      </c>
      <c r="BN298" s="82">
        <v>0</v>
      </c>
      <c r="BO298" s="82">
        <v>0</v>
      </c>
      <c r="BP298" s="82">
        <v>0</v>
      </c>
      <c r="BQ298" s="82">
        <v>0</v>
      </c>
      <c r="BR298" s="82">
        <v>0</v>
      </c>
      <c r="BS298" s="82">
        <v>0</v>
      </c>
      <c r="BT298" s="82">
        <v>0</v>
      </c>
      <c r="BU298" s="82">
        <v>0</v>
      </c>
      <c r="BV298" s="82">
        <v>0</v>
      </c>
      <c r="BW298" s="82">
        <v>0</v>
      </c>
      <c r="BX298" s="82">
        <v>0</v>
      </c>
      <c r="BY298" s="82">
        <v>0</v>
      </c>
      <c r="BZ298" s="82">
        <v>0</v>
      </c>
      <c r="CA298" s="82">
        <v>0</v>
      </c>
      <c r="CB298" s="82">
        <v>0</v>
      </c>
      <c r="CC298" s="82">
        <v>0</v>
      </c>
      <c r="CD298" s="82">
        <v>0</v>
      </c>
      <c r="CE298" s="82">
        <v>0</v>
      </c>
      <c r="CF298" s="82">
        <v>0</v>
      </c>
      <c r="CG298" s="82">
        <v>0</v>
      </c>
      <c r="CH298" s="82">
        <v>0</v>
      </c>
      <c r="CI298" s="82">
        <v>0</v>
      </c>
      <c r="CJ298" s="82">
        <v>0</v>
      </c>
      <c r="CK298" s="82">
        <v>0</v>
      </c>
      <c r="CL298" s="82">
        <v>0</v>
      </c>
      <c r="CM298" s="82">
        <v>0</v>
      </c>
      <c r="CN298" s="82">
        <v>0</v>
      </c>
      <c r="CO298" s="82">
        <v>0</v>
      </c>
      <c r="CP298" s="82">
        <v>5.9979971536311982</v>
      </c>
      <c r="CQ298" s="82">
        <v>6.0269982597292984</v>
      </c>
      <c r="CR298" s="82">
        <v>0</v>
      </c>
      <c r="CS298" s="82">
        <v>0</v>
      </c>
      <c r="CT298" s="82">
        <v>0</v>
      </c>
      <c r="CU298" s="82">
        <v>0</v>
      </c>
      <c r="CV298" s="82">
        <v>0</v>
      </c>
      <c r="CW298" s="82">
        <v>0</v>
      </c>
      <c r="CX298" s="82">
        <v>0</v>
      </c>
      <c r="CY298" s="82">
        <v>0</v>
      </c>
      <c r="CZ298" s="82">
        <v>0</v>
      </c>
      <c r="DA298" s="82">
        <v>0</v>
      </c>
      <c r="DB298" s="82">
        <v>6.4339960161812249</v>
      </c>
      <c r="DC298" s="82">
        <v>6.4669935620542862</v>
      </c>
      <c r="DD298" s="82">
        <v>0</v>
      </c>
      <c r="DE298" s="82">
        <v>0</v>
      </c>
      <c r="DF298" s="82">
        <v>0</v>
      </c>
      <c r="DG298" s="82">
        <v>0</v>
      </c>
      <c r="DH298" s="82">
        <v>0</v>
      </c>
      <c r="DI298" s="82">
        <v>0</v>
      </c>
      <c r="DJ298" s="82">
        <v>0</v>
      </c>
      <c r="DK298" s="82">
        <v>0</v>
      </c>
      <c r="DL298" s="82">
        <v>0</v>
      </c>
      <c r="DM298" s="82">
        <v>0</v>
      </c>
      <c r="DN298" s="82">
        <v>6.7909967621372331</v>
      </c>
      <c r="DO298" s="82">
        <v>6.8229949811863815</v>
      </c>
      <c r="DP298" s="82">
        <v>0</v>
      </c>
      <c r="DQ298" s="82">
        <v>0</v>
      </c>
      <c r="DR298" s="82">
        <v>0</v>
      </c>
      <c r="DS298" s="82">
        <v>0</v>
      </c>
      <c r="DT298" s="82">
        <v>0</v>
      </c>
      <c r="DU298" s="82">
        <v>0</v>
      </c>
      <c r="DV298" s="82">
        <v>0</v>
      </c>
      <c r="DW298" s="82">
        <v>0</v>
      </c>
      <c r="DX298" s="82">
        <v>0</v>
      </c>
      <c r="DY298" s="82">
        <v>0</v>
      </c>
      <c r="DZ298" s="82">
        <v>7.1199961504397562</v>
      </c>
      <c r="EA298" s="82">
        <v>7.1549985352362189</v>
      </c>
      <c r="EB298" s="82">
        <v>0</v>
      </c>
      <c r="EC298" s="82">
        <v>0</v>
      </c>
      <c r="ED298" s="82">
        <v>0</v>
      </c>
      <c r="EE298" s="82">
        <v>0</v>
      </c>
      <c r="EF298" s="82">
        <v>0</v>
      </c>
      <c r="EG298" s="82">
        <v>0</v>
      </c>
      <c r="EH298" s="82">
        <v>0</v>
      </c>
      <c r="EI298" s="82">
        <v>0</v>
      </c>
      <c r="EJ298" s="82">
        <v>0</v>
      </c>
      <c r="EK298" s="82">
        <v>0</v>
      </c>
      <c r="EL298" s="82">
        <v>0</v>
      </c>
      <c r="EM298" s="82">
        <v>7.6080084644080372</v>
      </c>
      <c r="EN298" s="82">
        <v>0</v>
      </c>
      <c r="EO298" s="82">
        <v>0</v>
      </c>
      <c r="EP298" s="82">
        <v>0</v>
      </c>
      <c r="EQ298" s="82">
        <v>0</v>
      </c>
      <c r="ER298" s="82">
        <v>0</v>
      </c>
      <c r="ES298" s="82">
        <v>0</v>
      </c>
      <c r="ET298" s="82">
        <v>0</v>
      </c>
      <c r="EU298" s="82">
        <v>0</v>
      </c>
      <c r="EV298" s="82">
        <v>0</v>
      </c>
      <c r="EW298" s="82">
        <v>0</v>
      </c>
      <c r="EX298" s="82">
        <v>7.9829948606447569</v>
      </c>
      <c r="EY298" s="82">
        <v>0</v>
      </c>
      <c r="EZ298" s="82">
        <v>0</v>
      </c>
      <c r="FA298" s="82">
        <v>0</v>
      </c>
      <c r="FB298" s="82">
        <v>0</v>
      </c>
      <c r="FC298" s="82">
        <v>0</v>
      </c>
      <c r="FD298" s="82">
        <v>0</v>
      </c>
      <c r="FE298" s="82">
        <v>0</v>
      </c>
      <c r="FF298" s="82">
        <v>0</v>
      </c>
      <c r="FG298" s="82">
        <v>0</v>
      </c>
      <c r="FH298" s="82">
        <v>0</v>
      </c>
      <c r="FI298" s="82">
        <v>0</v>
      </c>
      <c r="FJ298" s="82">
        <v>8.3299983817075844</v>
      </c>
      <c r="FK298" s="82">
        <v>0</v>
      </c>
      <c r="FL298" s="82">
        <v>0</v>
      </c>
      <c r="FM298" s="82">
        <v>0</v>
      </c>
      <c r="FN298" s="82">
        <v>0</v>
      </c>
      <c r="FO298" s="82">
        <v>0</v>
      </c>
      <c r="FP298" s="82">
        <v>0</v>
      </c>
      <c r="FQ298" s="82">
        <v>0</v>
      </c>
      <c r="FR298" s="82">
        <v>0</v>
      </c>
      <c r="FS298" s="82">
        <v>0</v>
      </c>
      <c r="FT298" s="82">
        <v>0</v>
      </c>
      <c r="FU298" s="82">
        <v>0</v>
      </c>
      <c r="FV298" s="82">
        <v>8.6249997257478856</v>
      </c>
      <c r="FW298" s="82">
        <v>8.6729986015059097</v>
      </c>
      <c r="FX298" s="82">
        <v>0</v>
      </c>
      <c r="FY298" s="82">
        <v>0</v>
      </c>
      <c r="FZ298" s="82">
        <v>0</v>
      </c>
      <c r="GA298" s="82">
        <v>0</v>
      </c>
    </row>
    <row r="299" spans="2:183">
      <c r="B299" s="96" t="s">
        <v>10</v>
      </c>
      <c r="C299" s="166" t="s">
        <v>38</v>
      </c>
      <c r="D299" s="173">
        <v>0</v>
      </c>
      <c r="E299" s="174">
        <v>0</v>
      </c>
      <c r="F299" s="174">
        <v>0</v>
      </c>
      <c r="G299" s="174">
        <v>0</v>
      </c>
      <c r="H299" s="174">
        <v>0</v>
      </c>
      <c r="I299" s="174">
        <v>0</v>
      </c>
      <c r="J299" s="174">
        <v>7376.5</v>
      </c>
      <c r="K299" s="174">
        <v>0</v>
      </c>
      <c r="L299" s="174">
        <v>0</v>
      </c>
      <c r="M299" s="174">
        <v>0</v>
      </c>
      <c r="N299" s="174">
        <v>0</v>
      </c>
      <c r="O299" s="174">
        <v>0</v>
      </c>
      <c r="P299" s="174">
        <v>0</v>
      </c>
      <c r="Q299" s="174">
        <v>0</v>
      </c>
      <c r="R299" s="174">
        <v>0</v>
      </c>
      <c r="S299" s="174">
        <v>0</v>
      </c>
      <c r="T299" s="174">
        <v>0</v>
      </c>
      <c r="U299" s="174">
        <v>0</v>
      </c>
      <c r="V299" s="174">
        <v>0</v>
      </c>
      <c r="W299" s="174">
        <v>0</v>
      </c>
      <c r="X299" s="174">
        <v>0</v>
      </c>
      <c r="Y299" s="174">
        <v>0</v>
      </c>
      <c r="Z299" s="174">
        <v>0</v>
      </c>
      <c r="AA299" s="174">
        <v>0</v>
      </c>
      <c r="AB299" s="174">
        <v>0</v>
      </c>
      <c r="AC299" s="174">
        <v>0</v>
      </c>
      <c r="AD299" s="174">
        <v>0</v>
      </c>
      <c r="AE299" s="174">
        <v>0</v>
      </c>
      <c r="AF299" s="174">
        <v>0</v>
      </c>
      <c r="AG299" s="174">
        <v>0</v>
      </c>
      <c r="AH299" s="174">
        <v>0</v>
      </c>
      <c r="AI299" s="174">
        <v>0</v>
      </c>
      <c r="AJ299" s="174">
        <v>0</v>
      </c>
      <c r="AK299" s="174">
        <v>0</v>
      </c>
      <c r="AL299" s="174">
        <v>0</v>
      </c>
      <c r="AM299" s="174">
        <v>0</v>
      </c>
      <c r="AN299" s="174">
        <v>0</v>
      </c>
      <c r="AO299" s="174">
        <v>0</v>
      </c>
      <c r="AP299" s="174">
        <v>0</v>
      </c>
      <c r="AQ299" s="174">
        <v>0</v>
      </c>
      <c r="AR299" s="174">
        <v>0</v>
      </c>
      <c r="AS299" s="174">
        <v>0</v>
      </c>
      <c r="AT299" s="174">
        <v>0</v>
      </c>
      <c r="AU299" s="174">
        <v>0</v>
      </c>
      <c r="AV299" s="174">
        <v>0</v>
      </c>
      <c r="AW299" s="174">
        <v>0</v>
      </c>
      <c r="AX299" s="174">
        <v>0</v>
      </c>
      <c r="AY299" s="174">
        <v>0</v>
      </c>
      <c r="AZ299" s="174">
        <v>0</v>
      </c>
      <c r="BA299" s="174">
        <v>0</v>
      </c>
      <c r="BB299" s="174">
        <v>0</v>
      </c>
      <c r="BC299" s="174">
        <v>0</v>
      </c>
      <c r="BD299" s="174">
        <v>0</v>
      </c>
      <c r="BE299" s="174">
        <v>0</v>
      </c>
      <c r="BF299" s="174">
        <v>0</v>
      </c>
      <c r="BG299" s="174">
        <v>0</v>
      </c>
      <c r="BH299" s="174">
        <v>0</v>
      </c>
      <c r="BI299" s="174">
        <v>0</v>
      </c>
      <c r="BJ299" s="174">
        <v>0</v>
      </c>
      <c r="BK299" s="174">
        <v>0</v>
      </c>
      <c r="BL299" s="174">
        <v>0</v>
      </c>
      <c r="BM299" s="174">
        <v>0</v>
      </c>
      <c r="BN299" s="174">
        <v>0</v>
      </c>
      <c r="BO299" s="174">
        <v>0</v>
      </c>
      <c r="BP299" s="174">
        <v>0</v>
      </c>
      <c r="BQ299" s="174">
        <v>0</v>
      </c>
      <c r="BR299" s="174">
        <v>0</v>
      </c>
      <c r="BS299" s="174">
        <v>0</v>
      </c>
      <c r="BT299" s="174">
        <v>0</v>
      </c>
      <c r="BU299" s="174">
        <v>0</v>
      </c>
      <c r="BV299" s="174">
        <v>0</v>
      </c>
      <c r="BW299" s="174">
        <v>0</v>
      </c>
      <c r="BX299" s="174">
        <v>0</v>
      </c>
      <c r="BY299" s="174">
        <v>0</v>
      </c>
      <c r="BZ299" s="174">
        <v>0</v>
      </c>
      <c r="CA299" s="174">
        <v>0</v>
      </c>
      <c r="CB299" s="174">
        <v>0</v>
      </c>
      <c r="CC299" s="174">
        <v>0</v>
      </c>
      <c r="CD299" s="174">
        <v>0</v>
      </c>
      <c r="CE299" s="174">
        <v>0</v>
      </c>
      <c r="CF299" s="174">
        <v>0</v>
      </c>
      <c r="CG299" s="174">
        <v>0</v>
      </c>
      <c r="CH299" s="174">
        <v>0</v>
      </c>
      <c r="CI299" s="174">
        <v>0</v>
      </c>
      <c r="CJ299" s="174">
        <v>0</v>
      </c>
      <c r="CK299" s="174">
        <v>0</v>
      </c>
      <c r="CL299" s="174">
        <v>0</v>
      </c>
      <c r="CM299" s="174">
        <v>0</v>
      </c>
      <c r="CN299" s="174">
        <v>0</v>
      </c>
      <c r="CO299" s="174">
        <v>0</v>
      </c>
      <c r="CP299" s="174">
        <v>0</v>
      </c>
      <c r="CQ299" s="174">
        <v>0</v>
      </c>
      <c r="CR299" s="174">
        <v>0</v>
      </c>
      <c r="CS299" s="174">
        <v>0</v>
      </c>
      <c r="CT299" s="174">
        <v>0</v>
      </c>
      <c r="CU299" s="174">
        <v>0</v>
      </c>
      <c r="CV299" s="174">
        <v>0</v>
      </c>
      <c r="CW299" s="174">
        <v>0</v>
      </c>
      <c r="CX299" s="174">
        <v>0</v>
      </c>
      <c r="CY299" s="174">
        <v>0</v>
      </c>
      <c r="CZ299" s="174">
        <v>0</v>
      </c>
      <c r="DA299" s="174">
        <v>0</v>
      </c>
      <c r="DB299" s="174">
        <v>0</v>
      </c>
      <c r="DC299" s="174">
        <v>0</v>
      </c>
      <c r="DD299" s="174">
        <v>0</v>
      </c>
      <c r="DE299" s="174">
        <v>0</v>
      </c>
      <c r="DF299" s="174">
        <v>0</v>
      </c>
      <c r="DG299" s="174">
        <v>0</v>
      </c>
      <c r="DH299" s="174">
        <v>0</v>
      </c>
      <c r="DI299" s="174">
        <v>0</v>
      </c>
      <c r="DJ299" s="174">
        <v>0</v>
      </c>
      <c r="DK299" s="174">
        <v>0</v>
      </c>
      <c r="DL299" s="174">
        <v>0</v>
      </c>
      <c r="DM299" s="174">
        <v>0</v>
      </c>
      <c r="DN299" s="174">
        <v>0</v>
      </c>
      <c r="DO299" s="174">
        <v>0</v>
      </c>
      <c r="DP299" s="174">
        <v>0</v>
      </c>
      <c r="DQ299" s="174">
        <v>0</v>
      </c>
      <c r="DR299" s="174">
        <v>0</v>
      </c>
      <c r="DS299" s="174">
        <v>0</v>
      </c>
      <c r="DT299" s="174">
        <v>0</v>
      </c>
      <c r="DU299" s="174">
        <v>0</v>
      </c>
      <c r="DV299" s="174">
        <v>0</v>
      </c>
      <c r="DW299" s="174">
        <v>0</v>
      </c>
      <c r="DX299" s="174">
        <v>0</v>
      </c>
      <c r="DY299" s="174">
        <v>0</v>
      </c>
      <c r="DZ299" s="174">
        <v>0</v>
      </c>
      <c r="EA299" s="174">
        <v>0</v>
      </c>
      <c r="EB299" s="174">
        <v>0</v>
      </c>
      <c r="EC299" s="174">
        <v>0</v>
      </c>
      <c r="ED299" s="174">
        <v>0</v>
      </c>
      <c r="EE299" s="174">
        <v>0</v>
      </c>
      <c r="EF299" s="174">
        <v>0</v>
      </c>
      <c r="EG299" s="174">
        <v>0</v>
      </c>
      <c r="EH299" s="174">
        <v>0</v>
      </c>
      <c r="EI299" s="174">
        <v>0</v>
      </c>
      <c r="EJ299" s="174">
        <v>0</v>
      </c>
      <c r="EK299" s="174">
        <v>0</v>
      </c>
      <c r="EL299" s="174">
        <v>0</v>
      </c>
      <c r="EM299" s="174">
        <v>0</v>
      </c>
      <c r="EN299" s="174">
        <v>0</v>
      </c>
      <c r="EO299" s="174">
        <v>0</v>
      </c>
      <c r="EP299" s="174">
        <v>0</v>
      </c>
      <c r="EQ299" s="174">
        <v>0</v>
      </c>
      <c r="ER299" s="174">
        <v>0</v>
      </c>
      <c r="ES299" s="174">
        <v>0</v>
      </c>
      <c r="ET299" s="174">
        <v>0</v>
      </c>
      <c r="EU299" s="174">
        <v>0</v>
      </c>
      <c r="EV299" s="174">
        <v>0</v>
      </c>
      <c r="EW299" s="174">
        <v>0</v>
      </c>
      <c r="EX299" s="174">
        <v>0</v>
      </c>
      <c r="EY299" s="174">
        <v>0</v>
      </c>
      <c r="EZ299" s="174">
        <v>0</v>
      </c>
      <c r="FA299" s="174">
        <v>0</v>
      </c>
      <c r="FB299" s="174">
        <v>0</v>
      </c>
      <c r="FC299" s="174">
        <v>0</v>
      </c>
      <c r="FD299" s="174">
        <v>0</v>
      </c>
      <c r="FE299" s="174">
        <v>0</v>
      </c>
      <c r="FF299" s="174">
        <v>0</v>
      </c>
      <c r="FG299" s="174">
        <v>0</v>
      </c>
      <c r="FH299" s="174">
        <v>0</v>
      </c>
      <c r="FI299" s="174">
        <v>0</v>
      </c>
      <c r="FJ299" s="174">
        <v>0</v>
      </c>
      <c r="FK299" s="174">
        <v>0</v>
      </c>
      <c r="FL299" s="174">
        <v>0</v>
      </c>
      <c r="FM299" s="174">
        <v>0</v>
      </c>
      <c r="FN299" s="174">
        <v>0</v>
      </c>
      <c r="FO299" s="174">
        <v>0</v>
      </c>
      <c r="FP299" s="174">
        <v>0</v>
      </c>
      <c r="FQ299" s="174">
        <v>0</v>
      </c>
      <c r="FR299" s="174">
        <v>0</v>
      </c>
      <c r="FS299" s="174">
        <v>0</v>
      </c>
      <c r="FT299" s="174">
        <v>0</v>
      </c>
      <c r="FU299" s="174">
        <v>0</v>
      </c>
      <c r="FV299" s="174">
        <v>0</v>
      </c>
      <c r="FW299" s="174">
        <v>0</v>
      </c>
      <c r="FX299" s="174">
        <v>0</v>
      </c>
      <c r="FY299" s="174">
        <v>0</v>
      </c>
      <c r="FZ299" s="174">
        <v>0</v>
      </c>
      <c r="GA299" s="174">
        <v>0</v>
      </c>
    </row>
    <row r="300" spans="2:183">
      <c r="B300" s="171" t="s">
        <v>10</v>
      </c>
      <c r="C300" s="172" t="s">
        <v>39</v>
      </c>
      <c r="D300" s="81">
        <v>0</v>
      </c>
      <c r="E300" s="82">
        <v>0</v>
      </c>
      <c r="F300" s="82">
        <v>0</v>
      </c>
      <c r="G300" s="82">
        <v>0</v>
      </c>
      <c r="H300" s="82">
        <v>0</v>
      </c>
      <c r="I300" s="82">
        <v>0</v>
      </c>
      <c r="J300" s="82">
        <v>0.5</v>
      </c>
      <c r="K300" s="82">
        <v>0</v>
      </c>
      <c r="L300" s="82">
        <v>0</v>
      </c>
      <c r="M300" s="82">
        <v>0</v>
      </c>
      <c r="N300" s="82">
        <v>0</v>
      </c>
      <c r="O300" s="82">
        <v>0</v>
      </c>
      <c r="P300" s="82">
        <v>0</v>
      </c>
      <c r="Q300" s="82">
        <v>0</v>
      </c>
      <c r="R300" s="82">
        <v>0</v>
      </c>
      <c r="S300" s="82">
        <v>0</v>
      </c>
      <c r="T300" s="82">
        <v>0</v>
      </c>
      <c r="U300" s="82">
        <v>0</v>
      </c>
      <c r="V300" s="82">
        <v>0</v>
      </c>
      <c r="W300" s="82">
        <v>0</v>
      </c>
      <c r="X300" s="82">
        <v>0</v>
      </c>
      <c r="Y300" s="82">
        <v>0</v>
      </c>
      <c r="Z300" s="82">
        <v>0</v>
      </c>
      <c r="AA300" s="82">
        <v>0</v>
      </c>
      <c r="AB300" s="82">
        <v>0</v>
      </c>
      <c r="AC300" s="82">
        <v>0</v>
      </c>
      <c r="AD300" s="82">
        <v>0</v>
      </c>
      <c r="AE300" s="82">
        <v>0</v>
      </c>
      <c r="AF300" s="82">
        <v>0</v>
      </c>
      <c r="AG300" s="82">
        <v>0</v>
      </c>
      <c r="AH300" s="82">
        <v>0</v>
      </c>
      <c r="AI300" s="82">
        <v>0</v>
      </c>
      <c r="AJ300" s="82">
        <v>0</v>
      </c>
      <c r="AK300" s="82">
        <v>0</v>
      </c>
      <c r="AL300" s="82">
        <v>0</v>
      </c>
      <c r="AM300" s="82">
        <v>0</v>
      </c>
      <c r="AN300" s="82">
        <v>0</v>
      </c>
      <c r="AO300" s="82">
        <v>0</v>
      </c>
      <c r="AP300" s="82">
        <v>0</v>
      </c>
      <c r="AQ300" s="82">
        <v>0</v>
      </c>
      <c r="AR300" s="82">
        <v>0</v>
      </c>
      <c r="AS300" s="82">
        <v>0</v>
      </c>
      <c r="AT300" s="82">
        <v>0</v>
      </c>
      <c r="AU300" s="82">
        <v>0</v>
      </c>
      <c r="AV300" s="82">
        <v>0</v>
      </c>
      <c r="AW300" s="82">
        <v>0</v>
      </c>
      <c r="AX300" s="82">
        <v>0</v>
      </c>
      <c r="AY300" s="82">
        <v>0</v>
      </c>
      <c r="AZ300" s="82">
        <v>0</v>
      </c>
      <c r="BA300" s="82">
        <v>0</v>
      </c>
      <c r="BB300" s="82">
        <v>0</v>
      </c>
      <c r="BC300" s="82">
        <v>0</v>
      </c>
      <c r="BD300" s="82">
        <v>0</v>
      </c>
      <c r="BE300" s="82">
        <v>0</v>
      </c>
      <c r="BF300" s="82">
        <v>0</v>
      </c>
      <c r="BG300" s="82">
        <v>0</v>
      </c>
      <c r="BH300" s="82">
        <v>0</v>
      </c>
      <c r="BI300" s="82">
        <v>0</v>
      </c>
      <c r="BJ300" s="82">
        <v>0</v>
      </c>
      <c r="BK300" s="82">
        <v>0</v>
      </c>
      <c r="BL300" s="82">
        <v>0</v>
      </c>
      <c r="BM300" s="82">
        <v>0</v>
      </c>
      <c r="BN300" s="82">
        <v>0</v>
      </c>
      <c r="BO300" s="82">
        <v>0</v>
      </c>
      <c r="BP300" s="82">
        <v>0</v>
      </c>
      <c r="BQ300" s="82">
        <v>0</v>
      </c>
      <c r="BR300" s="82">
        <v>0</v>
      </c>
      <c r="BS300" s="82">
        <v>0</v>
      </c>
      <c r="BT300" s="82">
        <v>0</v>
      </c>
      <c r="BU300" s="82">
        <v>0</v>
      </c>
      <c r="BV300" s="82">
        <v>0</v>
      </c>
      <c r="BW300" s="82">
        <v>0</v>
      </c>
      <c r="BX300" s="82">
        <v>0</v>
      </c>
      <c r="BY300" s="82">
        <v>0</v>
      </c>
      <c r="BZ300" s="82">
        <v>0</v>
      </c>
      <c r="CA300" s="82">
        <v>0</v>
      </c>
      <c r="CB300" s="82">
        <v>0</v>
      </c>
      <c r="CC300" s="82">
        <v>0</v>
      </c>
      <c r="CD300" s="82">
        <v>0</v>
      </c>
      <c r="CE300" s="82">
        <v>0</v>
      </c>
      <c r="CF300" s="82">
        <v>0</v>
      </c>
      <c r="CG300" s="82">
        <v>0</v>
      </c>
      <c r="CH300" s="82">
        <v>0</v>
      </c>
      <c r="CI300" s="82">
        <v>0</v>
      </c>
      <c r="CJ300" s="82">
        <v>0</v>
      </c>
      <c r="CK300" s="82">
        <v>0</v>
      </c>
      <c r="CL300" s="82">
        <v>0</v>
      </c>
      <c r="CM300" s="82">
        <v>0</v>
      </c>
      <c r="CN300" s="82">
        <v>0</v>
      </c>
      <c r="CO300" s="82">
        <v>0</v>
      </c>
      <c r="CP300" s="82">
        <v>0</v>
      </c>
      <c r="CQ300" s="82">
        <v>0</v>
      </c>
      <c r="CR300" s="82">
        <v>0</v>
      </c>
      <c r="CS300" s="82">
        <v>0</v>
      </c>
      <c r="CT300" s="82">
        <v>0</v>
      </c>
      <c r="CU300" s="82">
        <v>0</v>
      </c>
      <c r="CV300" s="82">
        <v>0</v>
      </c>
      <c r="CW300" s="82">
        <v>0</v>
      </c>
      <c r="CX300" s="82">
        <v>0</v>
      </c>
      <c r="CY300" s="82">
        <v>0</v>
      </c>
      <c r="CZ300" s="82">
        <v>0</v>
      </c>
      <c r="DA300" s="82">
        <v>0</v>
      </c>
      <c r="DB300" s="82">
        <v>0</v>
      </c>
      <c r="DC300" s="82">
        <v>0</v>
      </c>
      <c r="DD300" s="82">
        <v>0</v>
      </c>
      <c r="DE300" s="82">
        <v>0</v>
      </c>
      <c r="DF300" s="82">
        <v>0</v>
      </c>
      <c r="DG300" s="82">
        <v>0</v>
      </c>
      <c r="DH300" s="82">
        <v>0</v>
      </c>
      <c r="DI300" s="82">
        <v>0</v>
      </c>
      <c r="DJ300" s="82">
        <v>0</v>
      </c>
      <c r="DK300" s="82">
        <v>0</v>
      </c>
      <c r="DL300" s="82">
        <v>0</v>
      </c>
      <c r="DM300" s="82">
        <v>0</v>
      </c>
      <c r="DN300" s="82">
        <v>0</v>
      </c>
      <c r="DO300" s="82">
        <v>0</v>
      </c>
      <c r="DP300" s="82">
        <v>0</v>
      </c>
      <c r="DQ300" s="82">
        <v>0</v>
      </c>
      <c r="DR300" s="82">
        <v>0</v>
      </c>
      <c r="DS300" s="82">
        <v>0</v>
      </c>
      <c r="DT300" s="82">
        <v>0</v>
      </c>
      <c r="DU300" s="82">
        <v>0</v>
      </c>
      <c r="DV300" s="82">
        <v>0</v>
      </c>
      <c r="DW300" s="82">
        <v>0</v>
      </c>
      <c r="DX300" s="82">
        <v>0</v>
      </c>
      <c r="DY300" s="82">
        <v>0</v>
      </c>
      <c r="DZ300" s="82">
        <v>0</v>
      </c>
      <c r="EA300" s="82">
        <v>0</v>
      </c>
      <c r="EB300" s="82">
        <v>0</v>
      </c>
      <c r="EC300" s="82">
        <v>0</v>
      </c>
      <c r="ED300" s="82">
        <v>0</v>
      </c>
      <c r="EE300" s="82">
        <v>0</v>
      </c>
      <c r="EF300" s="82">
        <v>0</v>
      </c>
      <c r="EG300" s="82">
        <v>0</v>
      </c>
      <c r="EH300" s="82">
        <v>0</v>
      </c>
      <c r="EI300" s="82">
        <v>0</v>
      </c>
      <c r="EJ300" s="82">
        <v>0</v>
      </c>
      <c r="EK300" s="82">
        <v>0</v>
      </c>
      <c r="EL300" s="82">
        <v>0</v>
      </c>
      <c r="EM300" s="82">
        <v>0</v>
      </c>
      <c r="EN300" s="82">
        <v>0</v>
      </c>
      <c r="EO300" s="82">
        <v>0</v>
      </c>
      <c r="EP300" s="82">
        <v>0</v>
      </c>
      <c r="EQ300" s="82">
        <v>0</v>
      </c>
      <c r="ER300" s="82">
        <v>0</v>
      </c>
      <c r="ES300" s="82">
        <v>0</v>
      </c>
      <c r="ET300" s="82">
        <v>0</v>
      </c>
      <c r="EU300" s="82">
        <v>0</v>
      </c>
      <c r="EV300" s="82">
        <v>0</v>
      </c>
      <c r="EW300" s="82">
        <v>0</v>
      </c>
      <c r="EX300" s="82">
        <v>0</v>
      </c>
      <c r="EY300" s="82">
        <v>0</v>
      </c>
      <c r="EZ300" s="82">
        <v>0</v>
      </c>
      <c r="FA300" s="82">
        <v>0</v>
      </c>
      <c r="FB300" s="82">
        <v>0</v>
      </c>
      <c r="FC300" s="82">
        <v>0</v>
      </c>
      <c r="FD300" s="82">
        <v>0</v>
      </c>
      <c r="FE300" s="82">
        <v>0</v>
      </c>
      <c r="FF300" s="82">
        <v>0</v>
      </c>
      <c r="FG300" s="82">
        <v>0</v>
      </c>
      <c r="FH300" s="82">
        <v>0</v>
      </c>
      <c r="FI300" s="82">
        <v>0</v>
      </c>
      <c r="FJ300" s="82">
        <v>0</v>
      </c>
      <c r="FK300" s="82">
        <v>0</v>
      </c>
      <c r="FL300" s="82">
        <v>0</v>
      </c>
      <c r="FM300" s="82">
        <v>0</v>
      </c>
      <c r="FN300" s="82">
        <v>0</v>
      </c>
      <c r="FO300" s="82">
        <v>0</v>
      </c>
      <c r="FP300" s="82">
        <v>0</v>
      </c>
      <c r="FQ300" s="82">
        <v>0</v>
      </c>
      <c r="FR300" s="82">
        <v>0</v>
      </c>
      <c r="FS300" s="82">
        <v>0</v>
      </c>
      <c r="FT300" s="82">
        <v>0</v>
      </c>
      <c r="FU300" s="82">
        <v>0</v>
      </c>
      <c r="FV300" s="82">
        <v>0</v>
      </c>
      <c r="FW300" s="82">
        <v>0</v>
      </c>
      <c r="FX300" s="82">
        <v>0</v>
      </c>
      <c r="FY300" s="82">
        <v>0</v>
      </c>
      <c r="FZ300" s="82">
        <v>0</v>
      </c>
      <c r="GA300" s="82">
        <v>0</v>
      </c>
    </row>
    <row r="301" spans="2:183">
      <c r="B301" s="96" t="s">
        <v>10</v>
      </c>
      <c r="C301" s="166" t="s">
        <v>40</v>
      </c>
      <c r="D301" s="175">
        <v>0</v>
      </c>
      <c r="E301" s="176">
        <v>0</v>
      </c>
      <c r="F301" s="176">
        <v>0</v>
      </c>
      <c r="G301" s="176">
        <v>0</v>
      </c>
      <c r="H301" s="176">
        <v>0</v>
      </c>
      <c r="I301" s="176">
        <v>0</v>
      </c>
      <c r="J301" s="176">
        <v>4</v>
      </c>
      <c r="K301" s="176">
        <v>0</v>
      </c>
      <c r="L301" s="176">
        <v>0</v>
      </c>
      <c r="M301" s="176">
        <v>0</v>
      </c>
      <c r="N301" s="176">
        <v>0</v>
      </c>
      <c r="O301" s="176">
        <v>0</v>
      </c>
      <c r="P301" s="176">
        <v>0</v>
      </c>
      <c r="Q301" s="176">
        <v>0</v>
      </c>
      <c r="R301" s="176">
        <v>0</v>
      </c>
      <c r="S301" s="176">
        <v>0</v>
      </c>
      <c r="T301" s="176">
        <v>0</v>
      </c>
      <c r="U301" s="176">
        <v>0</v>
      </c>
      <c r="V301" s="176">
        <v>0</v>
      </c>
      <c r="W301" s="176">
        <v>0</v>
      </c>
      <c r="X301" s="176">
        <v>0</v>
      </c>
      <c r="Y301" s="176">
        <v>0</v>
      </c>
      <c r="Z301" s="176">
        <v>0</v>
      </c>
      <c r="AA301" s="176">
        <v>0</v>
      </c>
      <c r="AB301" s="176">
        <v>0</v>
      </c>
      <c r="AC301" s="176">
        <v>0</v>
      </c>
      <c r="AD301" s="176">
        <v>0</v>
      </c>
      <c r="AE301" s="176">
        <v>0</v>
      </c>
      <c r="AF301" s="176">
        <v>0</v>
      </c>
      <c r="AG301" s="176">
        <v>0</v>
      </c>
      <c r="AH301" s="176">
        <v>0</v>
      </c>
      <c r="AI301" s="176">
        <v>0</v>
      </c>
      <c r="AJ301" s="176">
        <v>0</v>
      </c>
      <c r="AK301" s="176">
        <v>0</v>
      </c>
      <c r="AL301" s="176">
        <v>0</v>
      </c>
      <c r="AM301" s="176">
        <v>0</v>
      </c>
      <c r="AN301" s="176">
        <v>0</v>
      </c>
      <c r="AO301" s="176">
        <v>0</v>
      </c>
      <c r="AP301" s="176">
        <v>0</v>
      </c>
      <c r="AQ301" s="176">
        <v>0</v>
      </c>
      <c r="AR301" s="176">
        <v>0</v>
      </c>
      <c r="AS301" s="176">
        <v>0</v>
      </c>
      <c r="AT301" s="176">
        <v>0</v>
      </c>
      <c r="AU301" s="176">
        <v>0</v>
      </c>
      <c r="AV301" s="176">
        <v>0</v>
      </c>
      <c r="AW301" s="176">
        <v>0</v>
      </c>
      <c r="AX301" s="176">
        <v>0</v>
      </c>
      <c r="AY301" s="176">
        <v>0</v>
      </c>
      <c r="AZ301" s="176">
        <v>0</v>
      </c>
      <c r="BA301" s="176">
        <v>0</v>
      </c>
      <c r="BB301" s="176">
        <v>0</v>
      </c>
      <c r="BC301" s="176">
        <v>0</v>
      </c>
      <c r="BD301" s="176">
        <v>0</v>
      </c>
      <c r="BE301" s="176">
        <v>0</v>
      </c>
      <c r="BF301" s="176">
        <v>0</v>
      </c>
      <c r="BG301" s="176">
        <v>0</v>
      </c>
      <c r="BH301" s="176">
        <v>0</v>
      </c>
      <c r="BI301" s="176">
        <v>0</v>
      </c>
      <c r="BJ301" s="176">
        <v>0</v>
      </c>
      <c r="BK301" s="176">
        <v>0</v>
      </c>
      <c r="BL301" s="176">
        <v>0</v>
      </c>
      <c r="BM301" s="176">
        <v>0</v>
      </c>
      <c r="BN301" s="176">
        <v>0</v>
      </c>
      <c r="BO301" s="176">
        <v>0</v>
      </c>
      <c r="BP301" s="176">
        <v>0</v>
      </c>
      <c r="BQ301" s="176">
        <v>0</v>
      </c>
      <c r="BR301" s="176">
        <v>0</v>
      </c>
      <c r="BS301" s="176">
        <v>0</v>
      </c>
      <c r="BT301" s="176">
        <v>0</v>
      </c>
      <c r="BU301" s="176">
        <v>0</v>
      </c>
      <c r="BV301" s="176">
        <v>0</v>
      </c>
      <c r="BW301" s="176">
        <v>0</v>
      </c>
      <c r="BX301" s="176">
        <v>0</v>
      </c>
      <c r="BY301" s="176">
        <v>0</v>
      </c>
      <c r="BZ301" s="176">
        <v>0</v>
      </c>
      <c r="CA301" s="176">
        <v>0</v>
      </c>
      <c r="CB301" s="176">
        <v>0</v>
      </c>
      <c r="CC301" s="176">
        <v>0</v>
      </c>
      <c r="CD301" s="176">
        <v>0</v>
      </c>
      <c r="CE301" s="176">
        <v>0</v>
      </c>
      <c r="CF301" s="176">
        <v>0</v>
      </c>
      <c r="CG301" s="176">
        <v>0</v>
      </c>
      <c r="CH301" s="176">
        <v>0</v>
      </c>
      <c r="CI301" s="176">
        <v>0</v>
      </c>
      <c r="CJ301" s="176">
        <v>0</v>
      </c>
      <c r="CK301" s="176">
        <v>0</v>
      </c>
      <c r="CL301" s="176">
        <v>0</v>
      </c>
      <c r="CM301" s="176">
        <v>0</v>
      </c>
      <c r="CN301" s="176">
        <v>0</v>
      </c>
      <c r="CO301" s="176">
        <v>0</v>
      </c>
      <c r="CP301" s="176">
        <v>1</v>
      </c>
      <c r="CQ301" s="176">
        <v>2</v>
      </c>
      <c r="CR301" s="176">
        <v>0</v>
      </c>
      <c r="CS301" s="176">
        <v>0</v>
      </c>
      <c r="CT301" s="176">
        <v>0</v>
      </c>
      <c r="CU301" s="176">
        <v>0</v>
      </c>
      <c r="CV301" s="176">
        <v>0</v>
      </c>
      <c r="CW301" s="176">
        <v>0</v>
      </c>
      <c r="CX301" s="176">
        <v>0</v>
      </c>
      <c r="CY301" s="176">
        <v>0</v>
      </c>
      <c r="CZ301" s="176">
        <v>0</v>
      </c>
      <c r="DA301" s="176">
        <v>0</v>
      </c>
      <c r="DB301" s="176">
        <v>5</v>
      </c>
      <c r="DC301" s="176">
        <v>5</v>
      </c>
      <c r="DD301" s="176">
        <v>0</v>
      </c>
      <c r="DE301" s="176">
        <v>0</v>
      </c>
      <c r="DF301" s="176">
        <v>0</v>
      </c>
      <c r="DG301" s="176">
        <v>0</v>
      </c>
      <c r="DH301" s="176">
        <v>0</v>
      </c>
      <c r="DI301" s="176">
        <v>0</v>
      </c>
      <c r="DJ301" s="176">
        <v>0</v>
      </c>
      <c r="DK301" s="176">
        <v>0</v>
      </c>
      <c r="DL301" s="176">
        <v>0</v>
      </c>
      <c r="DM301" s="176">
        <v>0</v>
      </c>
      <c r="DN301" s="176">
        <v>5</v>
      </c>
      <c r="DO301" s="176">
        <v>2</v>
      </c>
      <c r="DP301" s="176">
        <v>0</v>
      </c>
      <c r="DQ301" s="176">
        <v>0</v>
      </c>
      <c r="DR301" s="176">
        <v>0</v>
      </c>
      <c r="DS301" s="176">
        <v>0</v>
      </c>
      <c r="DT301" s="176">
        <v>0</v>
      </c>
      <c r="DU301" s="176">
        <v>0</v>
      </c>
      <c r="DV301" s="176">
        <v>0</v>
      </c>
      <c r="DW301" s="176">
        <v>0</v>
      </c>
      <c r="DX301" s="176">
        <v>0</v>
      </c>
      <c r="DY301" s="176">
        <v>0</v>
      </c>
      <c r="DZ301" s="176">
        <v>3</v>
      </c>
      <c r="EA301" s="176">
        <v>2</v>
      </c>
      <c r="EB301" s="176">
        <v>0</v>
      </c>
      <c r="EC301" s="176">
        <v>0</v>
      </c>
      <c r="ED301" s="176">
        <v>0</v>
      </c>
      <c r="EE301" s="176">
        <v>0</v>
      </c>
      <c r="EF301" s="176">
        <v>0</v>
      </c>
      <c r="EG301" s="176">
        <v>0</v>
      </c>
      <c r="EH301" s="176">
        <v>0</v>
      </c>
      <c r="EI301" s="176">
        <v>0</v>
      </c>
      <c r="EJ301" s="176">
        <v>0</v>
      </c>
      <c r="EK301" s="176">
        <v>0</v>
      </c>
      <c r="EL301" s="176">
        <v>0</v>
      </c>
      <c r="EM301" s="176">
        <v>1</v>
      </c>
      <c r="EN301" s="176">
        <v>0</v>
      </c>
      <c r="EO301" s="176">
        <v>0</v>
      </c>
      <c r="EP301" s="176">
        <v>0</v>
      </c>
      <c r="EQ301" s="176">
        <v>0</v>
      </c>
      <c r="ER301" s="176">
        <v>0</v>
      </c>
      <c r="ES301" s="176">
        <v>0</v>
      </c>
      <c r="ET301" s="176">
        <v>0</v>
      </c>
      <c r="EU301" s="176">
        <v>0</v>
      </c>
      <c r="EV301" s="176">
        <v>0</v>
      </c>
      <c r="EW301" s="176">
        <v>0</v>
      </c>
      <c r="EX301" s="176">
        <v>1</v>
      </c>
      <c r="EY301" s="176">
        <v>0</v>
      </c>
      <c r="EZ301" s="176">
        <v>0</v>
      </c>
      <c r="FA301" s="176">
        <v>0</v>
      </c>
      <c r="FB301" s="176">
        <v>0</v>
      </c>
      <c r="FC301" s="176">
        <v>0</v>
      </c>
      <c r="FD301" s="176">
        <v>0</v>
      </c>
      <c r="FE301" s="176">
        <v>0</v>
      </c>
      <c r="FF301" s="176">
        <v>0</v>
      </c>
      <c r="FG301" s="176">
        <v>0</v>
      </c>
      <c r="FH301" s="176">
        <v>0</v>
      </c>
      <c r="FI301" s="176">
        <v>0</v>
      </c>
      <c r="FJ301" s="176">
        <v>1</v>
      </c>
      <c r="FK301" s="176">
        <v>0</v>
      </c>
      <c r="FL301" s="176">
        <v>0</v>
      </c>
      <c r="FM301" s="176">
        <v>0</v>
      </c>
      <c r="FN301" s="176">
        <v>0</v>
      </c>
      <c r="FO301" s="176">
        <v>0</v>
      </c>
      <c r="FP301" s="176">
        <v>0</v>
      </c>
      <c r="FQ301" s="176">
        <v>0</v>
      </c>
      <c r="FR301" s="176">
        <v>0</v>
      </c>
      <c r="FS301" s="176">
        <v>0</v>
      </c>
      <c r="FT301" s="176">
        <v>0</v>
      </c>
      <c r="FU301" s="176">
        <v>0</v>
      </c>
      <c r="FV301" s="176">
        <v>1</v>
      </c>
      <c r="FW301" s="176">
        <v>2</v>
      </c>
      <c r="FX301" s="176">
        <v>0</v>
      </c>
      <c r="FY301" s="176">
        <v>0</v>
      </c>
      <c r="FZ301" s="176">
        <v>0</v>
      </c>
      <c r="GA301" s="176">
        <v>0</v>
      </c>
    </row>
    <row r="302" spans="2:183">
      <c r="B302" s="96" t="s">
        <v>10</v>
      </c>
      <c r="C302" s="166" t="s">
        <v>41</v>
      </c>
      <c r="D302" s="175">
        <v>0</v>
      </c>
      <c r="E302" s="176">
        <v>0</v>
      </c>
      <c r="F302" s="176">
        <v>0</v>
      </c>
      <c r="G302" s="176">
        <v>0</v>
      </c>
      <c r="H302" s="176">
        <v>0</v>
      </c>
      <c r="I302" s="176">
        <v>0</v>
      </c>
      <c r="J302" s="176">
        <v>368</v>
      </c>
      <c r="K302" s="176">
        <v>0</v>
      </c>
      <c r="L302" s="176">
        <v>0</v>
      </c>
      <c r="M302" s="176">
        <v>0</v>
      </c>
      <c r="N302" s="176">
        <v>0</v>
      </c>
      <c r="O302" s="176">
        <v>0</v>
      </c>
      <c r="P302" s="176">
        <v>0</v>
      </c>
      <c r="Q302" s="176">
        <v>0</v>
      </c>
      <c r="R302" s="176">
        <v>0</v>
      </c>
      <c r="S302" s="176">
        <v>0</v>
      </c>
      <c r="T302" s="176">
        <v>0</v>
      </c>
      <c r="U302" s="176">
        <v>0</v>
      </c>
      <c r="V302" s="176">
        <v>0</v>
      </c>
      <c r="W302" s="176">
        <v>0</v>
      </c>
      <c r="X302" s="176">
        <v>0</v>
      </c>
      <c r="Y302" s="176">
        <v>0</v>
      </c>
      <c r="Z302" s="176">
        <v>0</v>
      </c>
      <c r="AA302" s="176">
        <v>0</v>
      </c>
      <c r="AB302" s="176">
        <v>0</v>
      </c>
      <c r="AC302" s="176">
        <v>0</v>
      </c>
      <c r="AD302" s="176">
        <v>0</v>
      </c>
      <c r="AE302" s="176">
        <v>0</v>
      </c>
      <c r="AF302" s="176">
        <v>0</v>
      </c>
      <c r="AG302" s="176">
        <v>0</v>
      </c>
      <c r="AH302" s="176">
        <v>0</v>
      </c>
      <c r="AI302" s="176">
        <v>0</v>
      </c>
      <c r="AJ302" s="176">
        <v>0</v>
      </c>
      <c r="AK302" s="176">
        <v>0</v>
      </c>
      <c r="AL302" s="176">
        <v>0</v>
      </c>
      <c r="AM302" s="176">
        <v>0</v>
      </c>
      <c r="AN302" s="176">
        <v>0</v>
      </c>
      <c r="AO302" s="176">
        <v>0</v>
      </c>
      <c r="AP302" s="176">
        <v>0</v>
      </c>
      <c r="AQ302" s="176">
        <v>0</v>
      </c>
      <c r="AR302" s="176">
        <v>0</v>
      </c>
      <c r="AS302" s="176">
        <v>0</v>
      </c>
      <c r="AT302" s="176">
        <v>0</v>
      </c>
      <c r="AU302" s="176">
        <v>0</v>
      </c>
      <c r="AV302" s="176">
        <v>0</v>
      </c>
      <c r="AW302" s="176">
        <v>0</v>
      </c>
      <c r="AX302" s="176">
        <v>0</v>
      </c>
      <c r="AY302" s="176">
        <v>0</v>
      </c>
      <c r="AZ302" s="176">
        <v>0</v>
      </c>
      <c r="BA302" s="176">
        <v>0</v>
      </c>
      <c r="BB302" s="176">
        <v>0</v>
      </c>
      <c r="BC302" s="176">
        <v>0</v>
      </c>
      <c r="BD302" s="176">
        <v>0</v>
      </c>
      <c r="BE302" s="176">
        <v>0</v>
      </c>
      <c r="BF302" s="176">
        <v>0</v>
      </c>
      <c r="BG302" s="176">
        <v>0</v>
      </c>
      <c r="BH302" s="176">
        <v>0</v>
      </c>
      <c r="BI302" s="176">
        <v>0</v>
      </c>
      <c r="BJ302" s="176">
        <v>0</v>
      </c>
      <c r="BK302" s="176">
        <v>0</v>
      </c>
      <c r="BL302" s="176">
        <v>0</v>
      </c>
      <c r="BM302" s="176">
        <v>0</v>
      </c>
      <c r="BN302" s="176">
        <v>0</v>
      </c>
      <c r="BO302" s="176">
        <v>0</v>
      </c>
      <c r="BP302" s="176">
        <v>0</v>
      </c>
      <c r="BQ302" s="176">
        <v>0</v>
      </c>
      <c r="BR302" s="176">
        <v>0</v>
      </c>
      <c r="BS302" s="176">
        <v>0</v>
      </c>
      <c r="BT302" s="176">
        <v>0</v>
      </c>
      <c r="BU302" s="176">
        <v>0</v>
      </c>
      <c r="BV302" s="176">
        <v>0</v>
      </c>
      <c r="BW302" s="176">
        <v>0</v>
      </c>
      <c r="BX302" s="176">
        <v>0</v>
      </c>
      <c r="BY302" s="176">
        <v>0</v>
      </c>
      <c r="BZ302" s="176">
        <v>0</v>
      </c>
      <c r="CA302" s="176">
        <v>0</v>
      </c>
      <c r="CB302" s="176">
        <v>0</v>
      </c>
      <c r="CC302" s="176">
        <v>0</v>
      </c>
      <c r="CD302" s="176">
        <v>0</v>
      </c>
      <c r="CE302" s="176">
        <v>0</v>
      </c>
      <c r="CF302" s="176">
        <v>0</v>
      </c>
      <c r="CG302" s="176">
        <v>0</v>
      </c>
      <c r="CH302" s="176">
        <v>0</v>
      </c>
      <c r="CI302" s="176">
        <v>0</v>
      </c>
      <c r="CJ302" s="176">
        <v>0</v>
      </c>
      <c r="CK302" s="176">
        <v>0</v>
      </c>
      <c r="CL302" s="176">
        <v>0</v>
      </c>
      <c r="CM302" s="176">
        <v>0</v>
      </c>
      <c r="CN302" s="176">
        <v>0</v>
      </c>
      <c r="CO302" s="176">
        <v>0</v>
      </c>
      <c r="CP302" s="176">
        <v>8</v>
      </c>
      <c r="CQ302" s="176">
        <v>24</v>
      </c>
      <c r="CR302" s="176">
        <v>0</v>
      </c>
      <c r="CS302" s="176">
        <v>0</v>
      </c>
      <c r="CT302" s="176">
        <v>0</v>
      </c>
      <c r="CU302" s="176">
        <v>0</v>
      </c>
      <c r="CV302" s="176">
        <v>0</v>
      </c>
      <c r="CW302" s="176">
        <v>0</v>
      </c>
      <c r="CX302" s="176">
        <v>0</v>
      </c>
      <c r="CY302" s="176">
        <v>0</v>
      </c>
      <c r="CZ302" s="176">
        <v>0</v>
      </c>
      <c r="DA302" s="176">
        <v>0</v>
      </c>
      <c r="DB302" s="176">
        <v>394</v>
      </c>
      <c r="DC302" s="176">
        <v>338</v>
      </c>
      <c r="DD302" s="176">
        <v>0</v>
      </c>
      <c r="DE302" s="176">
        <v>0</v>
      </c>
      <c r="DF302" s="176">
        <v>0</v>
      </c>
      <c r="DG302" s="176">
        <v>0</v>
      </c>
      <c r="DH302" s="176">
        <v>0</v>
      </c>
      <c r="DI302" s="176">
        <v>0</v>
      </c>
      <c r="DJ302" s="176">
        <v>0</v>
      </c>
      <c r="DK302" s="176">
        <v>0</v>
      </c>
      <c r="DL302" s="176">
        <v>0</v>
      </c>
      <c r="DM302" s="176">
        <v>0</v>
      </c>
      <c r="DN302" s="176">
        <v>388</v>
      </c>
      <c r="DO302" s="176">
        <v>42</v>
      </c>
      <c r="DP302" s="176">
        <v>0</v>
      </c>
      <c r="DQ302" s="176">
        <v>0</v>
      </c>
      <c r="DR302" s="176">
        <v>0</v>
      </c>
      <c r="DS302" s="176">
        <v>0</v>
      </c>
      <c r="DT302" s="176">
        <v>0</v>
      </c>
      <c r="DU302" s="176">
        <v>0</v>
      </c>
      <c r="DV302" s="176">
        <v>0</v>
      </c>
      <c r="DW302" s="176">
        <v>0</v>
      </c>
      <c r="DX302" s="176">
        <v>0</v>
      </c>
      <c r="DY302" s="176">
        <v>0</v>
      </c>
      <c r="DZ302" s="176">
        <v>53</v>
      </c>
      <c r="EA302" s="176">
        <v>30</v>
      </c>
      <c r="EB302" s="176">
        <v>0</v>
      </c>
      <c r="EC302" s="176">
        <v>0</v>
      </c>
      <c r="ED302" s="176">
        <v>0</v>
      </c>
      <c r="EE302" s="176">
        <v>0</v>
      </c>
      <c r="EF302" s="176">
        <v>0</v>
      </c>
      <c r="EG302" s="176">
        <v>0</v>
      </c>
      <c r="EH302" s="176">
        <v>0</v>
      </c>
      <c r="EI302" s="176">
        <v>0</v>
      </c>
      <c r="EJ302" s="176">
        <v>0</v>
      </c>
      <c r="EK302" s="176">
        <v>0</v>
      </c>
      <c r="EL302" s="176">
        <v>0</v>
      </c>
      <c r="EM302" s="176">
        <v>6</v>
      </c>
      <c r="EN302" s="176">
        <v>0</v>
      </c>
      <c r="EO302" s="176">
        <v>0</v>
      </c>
      <c r="EP302" s="176">
        <v>0</v>
      </c>
      <c r="EQ302" s="176">
        <v>0</v>
      </c>
      <c r="ER302" s="176">
        <v>0</v>
      </c>
      <c r="ES302" s="176">
        <v>0</v>
      </c>
      <c r="ET302" s="176">
        <v>0</v>
      </c>
      <c r="EU302" s="176">
        <v>0</v>
      </c>
      <c r="EV302" s="176">
        <v>0</v>
      </c>
      <c r="EW302" s="176">
        <v>0</v>
      </c>
      <c r="EX302" s="176">
        <v>9</v>
      </c>
      <c r="EY302" s="176">
        <v>0</v>
      </c>
      <c r="EZ302" s="176">
        <v>0</v>
      </c>
      <c r="FA302" s="176">
        <v>0</v>
      </c>
      <c r="FB302" s="176">
        <v>0</v>
      </c>
      <c r="FC302" s="176">
        <v>0</v>
      </c>
      <c r="FD302" s="176">
        <v>0</v>
      </c>
      <c r="FE302" s="176">
        <v>0</v>
      </c>
      <c r="FF302" s="176">
        <v>0</v>
      </c>
      <c r="FG302" s="176">
        <v>0</v>
      </c>
      <c r="FH302" s="176">
        <v>0</v>
      </c>
      <c r="FI302" s="176">
        <v>0</v>
      </c>
      <c r="FJ302" s="176">
        <v>7</v>
      </c>
      <c r="FK302" s="176">
        <v>0</v>
      </c>
      <c r="FL302" s="176">
        <v>0</v>
      </c>
      <c r="FM302" s="176">
        <v>0</v>
      </c>
      <c r="FN302" s="176">
        <v>0</v>
      </c>
      <c r="FO302" s="176">
        <v>0</v>
      </c>
      <c r="FP302" s="176">
        <v>0</v>
      </c>
      <c r="FQ302" s="176">
        <v>0</v>
      </c>
      <c r="FR302" s="176">
        <v>0</v>
      </c>
      <c r="FS302" s="176">
        <v>0</v>
      </c>
      <c r="FT302" s="176">
        <v>0</v>
      </c>
      <c r="FU302" s="176">
        <v>0</v>
      </c>
      <c r="FV302" s="176">
        <v>16</v>
      </c>
      <c r="FW302" s="176">
        <v>24</v>
      </c>
      <c r="FX302" s="176">
        <v>0</v>
      </c>
      <c r="FY302" s="176">
        <v>0</v>
      </c>
      <c r="FZ302" s="176">
        <v>0</v>
      </c>
      <c r="GA302" s="176">
        <v>0</v>
      </c>
    </row>
    <row r="303" spans="2:183">
      <c r="B303" s="96" t="s">
        <v>10</v>
      </c>
      <c r="C303" s="166" t="s">
        <v>272</v>
      </c>
      <c r="D303" s="88">
        <v>0</v>
      </c>
      <c r="E303" s="89">
        <v>0</v>
      </c>
      <c r="F303" s="89">
        <v>0</v>
      </c>
      <c r="G303" s="89">
        <v>0</v>
      </c>
      <c r="H303" s="89">
        <v>0</v>
      </c>
      <c r="I303" s="89">
        <v>0</v>
      </c>
      <c r="J303" s="89">
        <v>4704</v>
      </c>
      <c r="K303" s="89">
        <v>0</v>
      </c>
      <c r="L303" s="89">
        <v>0</v>
      </c>
      <c r="M303" s="89">
        <v>0</v>
      </c>
      <c r="N303" s="89">
        <v>0</v>
      </c>
      <c r="O303" s="89">
        <v>0</v>
      </c>
      <c r="P303" s="89">
        <v>0</v>
      </c>
      <c r="Q303" s="89">
        <v>0</v>
      </c>
      <c r="R303" s="89">
        <v>0</v>
      </c>
      <c r="S303" s="89">
        <v>0</v>
      </c>
      <c r="T303" s="89">
        <v>0</v>
      </c>
      <c r="U303" s="89">
        <v>0</v>
      </c>
      <c r="V303" s="89">
        <v>0</v>
      </c>
      <c r="W303" s="89">
        <v>0</v>
      </c>
      <c r="X303" s="89">
        <v>0</v>
      </c>
      <c r="Y303" s="89">
        <v>0</v>
      </c>
      <c r="Z303" s="89">
        <v>0</v>
      </c>
      <c r="AA303" s="89">
        <v>0</v>
      </c>
      <c r="AB303" s="89">
        <v>0</v>
      </c>
      <c r="AC303" s="89">
        <v>0</v>
      </c>
      <c r="AD303" s="89">
        <v>0</v>
      </c>
      <c r="AE303" s="89">
        <v>0</v>
      </c>
      <c r="AF303" s="89">
        <v>0</v>
      </c>
      <c r="AG303" s="89">
        <v>0</v>
      </c>
      <c r="AH303" s="89">
        <v>0</v>
      </c>
      <c r="AI303" s="89">
        <v>0</v>
      </c>
      <c r="AJ303" s="89">
        <v>0</v>
      </c>
      <c r="AK303" s="89">
        <v>0</v>
      </c>
      <c r="AL303" s="89">
        <v>0</v>
      </c>
      <c r="AM303" s="89">
        <v>0</v>
      </c>
      <c r="AN303" s="89">
        <v>0</v>
      </c>
      <c r="AO303" s="89">
        <v>0</v>
      </c>
      <c r="AP303" s="89">
        <v>0</v>
      </c>
      <c r="AQ303" s="89">
        <v>0</v>
      </c>
      <c r="AR303" s="89">
        <v>0</v>
      </c>
      <c r="AS303" s="89">
        <v>0</v>
      </c>
      <c r="AT303" s="89">
        <v>0</v>
      </c>
      <c r="AU303" s="89">
        <v>0</v>
      </c>
      <c r="AV303" s="89">
        <v>0</v>
      </c>
      <c r="AW303" s="89">
        <v>0</v>
      </c>
      <c r="AX303" s="89">
        <v>0</v>
      </c>
      <c r="AY303" s="89">
        <v>0</v>
      </c>
      <c r="AZ303" s="89">
        <v>0</v>
      </c>
      <c r="BA303" s="89">
        <v>0</v>
      </c>
      <c r="BB303" s="89">
        <v>0</v>
      </c>
      <c r="BC303" s="89">
        <v>0</v>
      </c>
      <c r="BD303" s="89">
        <v>0</v>
      </c>
      <c r="BE303" s="89">
        <v>0</v>
      </c>
      <c r="BF303" s="89">
        <v>0</v>
      </c>
      <c r="BG303" s="89">
        <v>0</v>
      </c>
      <c r="BH303" s="89">
        <v>0</v>
      </c>
      <c r="BI303" s="89">
        <v>0</v>
      </c>
      <c r="BJ303" s="89">
        <v>0</v>
      </c>
      <c r="BK303" s="89">
        <v>0</v>
      </c>
      <c r="BL303" s="89">
        <v>0</v>
      </c>
      <c r="BM303" s="89">
        <v>0</v>
      </c>
      <c r="BN303" s="89">
        <v>0</v>
      </c>
      <c r="BO303" s="89">
        <v>0</v>
      </c>
      <c r="BP303" s="89">
        <v>0</v>
      </c>
      <c r="BQ303" s="89">
        <v>0</v>
      </c>
      <c r="BR303" s="89">
        <v>0</v>
      </c>
      <c r="BS303" s="89">
        <v>0</v>
      </c>
      <c r="BT303" s="89">
        <v>0</v>
      </c>
      <c r="BU303" s="89">
        <v>0</v>
      </c>
      <c r="BV303" s="89">
        <v>0</v>
      </c>
      <c r="BW303" s="89">
        <v>0</v>
      </c>
      <c r="BX303" s="89">
        <v>0</v>
      </c>
      <c r="BY303" s="89">
        <v>0</v>
      </c>
      <c r="BZ303" s="89">
        <v>0</v>
      </c>
      <c r="CA303" s="89">
        <v>0</v>
      </c>
      <c r="CB303" s="89">
        <v>0</v>
      </c>
      <c r="CC303" s="89">
        <v>0</v>
      </c>
      <c r="CD303" s="89">
        <v>0</v>
      </c>
      <c r="CE303" s="89">
        <v>0</v>
      </c>
      <c r="CF303" s="89">
        <v>0</v>
      </c>
      <c r="CG303" s="89">
        <v>0</v>
      </c>
      <c r="CH303" s="89">
        <v>0</v>
      </c>
      <c r="CI303" s="89">
        <v>0</v>
      </c>
      <c r="CJ303" s="89">
        <v>0</v>
      </c>
      <c r="CK303" s="89">
        <v>0</v>
      </c>
      <c r="CL303" s="89">
        <v>0</v>
      </c>
      <c r="CM303" s="89">
        <v>0</v>
      </c>
      <c r="CN303" s="89">
        <v>0</v>
      </c>
      <c r="CO303" s="89">
        <v>0</v>
      </c>
      <c r="CP303" s="89">
        <v>1176</v>
      </c>
      <c r="CQ303" s="89">
        <v>2352</v>
      </c>
      <c r="CR303" s="89">
        <v>0</v>
      </c>
      <c r="CS303" s="89">
        <v>0</v>
      </c>
      <c r="CT303" s="89">
        <v>0</v>
      </c>
      <c r="CU303" s="89">
        <v>0</v>
      </c>
      <c r="CV303" s="89">
        <v>0</v>
      </c>
      <c r="CW303" s="89">
        <v>0</v>
      </c>
      <c r="CX303" s="89">
        <v>0</v>
      </c>
      <c r="CY303" s="89">
        <v>0</v>
      </c>
      <c r="CZ303" s="89">
        <v>0</v>
      </c>
      <c r="DA303" s="89">
        <v>0</v>
      </c>
      <c r="DB303" s="89">
        <v>5880</v>
      </c>
      <c r="DC303" s="89">
        <v>5880</v>
      </c>
      <c r="DD303" s="89">
        <v>0</v>
      </c>
      <c r="DE303" s="89">
        <v>0</v>
      </c>
      <c r="DF303" s="89">
        <v>0</v>
      </c>
      <c r="DG303" s="89">
        <v>0</v>
      </c>
      <c r="DH303" s="89">
        <v>0</v>
      </c>
      <c r="DI303" s="89">
        <v>0</v>
      </c>
      <c r="DJ303" s="89">
        <v>0</v>
      </c>
      <c r="DK303" s="89">
        <v>0</v>
      </c>
      <c r="DL303" s="89">
        <v>0</v>
      </c>
      <c r="DM303" s="89">
        <v>0</v>
      </c>
      <c r="DN303" s="89">
        <v>5880</v>
      </c>
      <c r="DO303" s="89">
        <v>2352</v>
      </c>
      <c r="DP303" s="89">
        <v>0</v>
      </c>
      <c r="DQ303" s="89">
        <v>0</v>
      </c>
      <c r="DR303" s="89">
        <v>0</v>
      </c>
      <c r="DS303" s="89">
        <v>0</v>
      </c>
      <c r="DT303" s="89">
        <v>0</v>
      </c>
      <c r="DU303" s="89">
        <v>0</v>
      </c>
      <c r="DV303" s="89">
        <v>0</v>
      </c>
      <c r="DW303" s="89">
        <v>0</v>
      </c>
      <c r="DX303" s="89">
        <v>0</v>
      </c>
      <c r="DY303" s="89">
        <v>0</v>
      </c>
      <c r="DZ303" s="89">
        <v>3528</v>
      </c>
      <c r="EA303" s="89">
        <v>2352</v>
      </c>
      <c r="EB303" s="89">
        <v>0</v>
      </c>
      <c r="EC303" s="89">
        <v>0</v>
      </c>
      <c r="ED303" s="89">
        <v>0</v>
      </c>
      <c r="EE303" s="89">
        <v>0</v>
      </c>
      <c r="EF303" s="89">
        <v>0</v>
      </c>
      <c r="EG303" s="89">
        <v>0</v>
      </c>
      <c r="EH303" s="89">
        <v>0</v>
      </c>
      <c r="EI303" s="89">
        <v>0</v>
      </c>
      <c r="EJ303" s="89">
        <v>0</v>
      </c>
      <c r="EK303" s="89">
        <v>0</v>
      </c>
      <c r="EL303" s="89">
        <v>0</v>
      </c>
      <c r="EM303" s="89">
        <v>1176</v>
      </c>
      <c r="EN303" s="89">
        <v>0</v>
      </c>
      <c r="EO303" s="89">
        <v>0</v>
      </c>
      <c r="EP303" s="89">
        <v>0</v>
      </c>
      <c r="EQ303" s="89">
        <v>0</v>
      </c>
      <c r="ER303" s="89">
        <v>0</v>
      </c>
      <c r="ES303" s="89">
        <v>0</v>
      </c>
      <c r="ET303" s="89">
        <v>0</v>
      </c>
      <c r="EU303" s="89">
        <v>0</v>
      </c>
      <c r="EV303" s="89">
        <v>0</v>
      </c>
      <c r="EW303" s="89">
        <v>0</v>
      </c>
      <c r="EX303" s="89">
        <v>1176</v>
      </c>
      <c r="EY303" s="89">
        <v>0</v>
      </c>
      <c r="EZ303" s="89">
        <v>0</v>
      </c>
      <c r="FA303" s="89">
        <v>0</v>
      </c>
      <c r="FB303" s="89">
        <v>0</v>
      </c>
      <c r="FC303" s="89">
        <v>0</v>
      </c>
      <c r="FD303" s="89">
        <v>0</v>
      </c>
      <c r="FE303" s="89">
        <v>0</v>
      </c>
      <c r="FF303" s="89">
        <v>0</v>
      </c>
      <c r="FG303" s="89">
        <v>0</v>
      </c>
      <c r="FH303" s="89">
        <v>0</v>
      </c>
      <c r="FI303" s="89">
        <v>0</v>
      </c>
      <c r="FJ303" s="89">
        <v>1176</v>
      </c>
      <c r="FK303" s="89">
        <v>0</v>
      </c>
      <c r="FL303" s="89">
        <v>0</v>
      </c>
      <c r="FM303" s="89">
        <v>0</v>
      </c>
      <c r="FN303" s="89">
        <v>0</v>
      </c>
      <c r="FO303" s="89">
        <v>0</v>
      </c>
      <c r="FP303" s="89">
        <v>0</v>
      </c>
      <c r="FQ303" s="89">
        <v>0</v>
      </c>
      <c r="FR303" s="89">
        <v>0</v>
      </c>
      <c r="FS303" s="89">
        <v>0</v>
      </c>
      <c r="FT303" s="89">
        <v>0</v>
      </c>
      <c r="FU303" s="89">
        <v>0</v>
      </c>
      <c r="FV303" s="89">
        <v>1176</v>
      </c>
      <c r="FW303" s="89">
        <v>2352</v>
      </c>
      <c r="FX303" s="89">
        <v>0</v>
      </c>
      <c r="FY303" s="89">
        <v>0</v>
      </c>
      <c r="FZ303" s="89">
        <v>0</v>
      </c>
      <c r="GA303" s="89">
        <v>0</v>
      </c>
    </row>
    <row r="304" spans="2:183">
      <c r="B304" s="171" t="s">
        <v>10</v>
      </c>
      <c r="C304" s="177" t="s">
        <v>96</v>
      </c>
      <c r="D304" s="83">
        <v>0</v>
      </c>
      <c r="E304" s="84">
        <v>0</v>
      </c>
      <c r="F304" s="84">
        <v>0</v>
      </c>
      <c r="G304" s="84">
        <v>0</v>
      </c>
      <c r="H304" s="84">
        <v>0</v>
      </c>
      <c r="I304" s="84">
        <v>0</v>
      </c>
      <c r="J304" s="84">
        <v>0.89088164251207724</v>
      </c>
      <c r="K304" s="84">
        <v>0</v>
      </c>
      <c r="L304" s="84">
        <v>0</v>
      </c>
      <c r="M304" s="84">
        <v>0</v>
      </c>
      <c r="N304" s="84">
        <v>0</v>
      </c>
      <c r="O304" s="84">
        <v>0</v>
      </c>
      <c r="P304" s="84">
        <v>0</v>
      </c>
      <c r="Q304" s="84">
        <v>0</v>
      </c>
      <c r="R304" s="84">
        <v>0</v>
      </c>
      <c r="S304" s="84">
        <v>0</v>
      </c>
      <c r="T304" s="84">
        <v>0</v>
      </c>
      <c r="U304" s="84">
        <v>0</v>
      </c>
      <c r="V304" s="84">
        <v>0</v>
      </c>
      <c r="W304" s="84">
        <v>0</v>
      </c>
      <c r="X304" s="84">
        <v>0</v>
      </c>
      <c r="Y304" s="84">
        <v>0</v>
      </c>
      <c r="Z304" s="84">
        <v>0</v>
      </c>
      <c r="AA304" s="84">
        <v>0</v>
      </c>
      <c r="AB304" s="84">
        <v>0</v>
      </c>
      <c r="AC304" s="84">
        <v>0</v>
      </c>
      <c r="AD304" s="84">
        <v>0</v>
      </c>
      <c r="AE304" s="84">
        <v>0</v>
      </c>
      <c r="AF304" s="84">
        <v>0</v>
      </c>
      <c r="AG304" s="84">
        <v>0</v>
      </c>
      <c r="AH304" s="84">
        <v>0</v>
      </c>
      <c r="AI304" s="84">
        <v>0</v>
      </c>
      <c r="AJ304" s="84">
        <v>0</v>
      </c>
      <c r="AK304" s="84">
        <v>0</v>
      </c>
      <c r="AL304" s="84">
        <v>0</v>
      </c>
      <c r="AM304" s="84">
        <v>0</v>
      </c>
      <c r="AN304" s="84">
        <v>0</v>
      </c>
      <c r="AO304" s="84">
        <v>0</v>
      </c>
      <c r="AP304" s="84">
        <v>0</v>
      </c>
      <c r="AQ304" s="84">
        <v>0</v>
      </c>
      <c r="AR304" s="84">
        <v>0</v>
      </c>
      <c r="AS304" s="84">
        <v>0</v>
      </c>
      <c r="AT304" s="84">
        <v>0</v>
      </c>
      <c r="AU304" s="84">
        <v>0</v>
      </c>
      <c r="AV304" s="84">
        <v>0</v>
      </c>
      <c r="AW304" s="84">
        <v>0</v>
      </c>
      <c r="AX304" s="84">
        <v>0</v>
      </c>
      <c r="AY304" s="84">
        <v>0</v>
      </c>
      <c r="AZ304" s="84">
        <v>0</v>
      </c>
      <c r="BA304" s="84">
        <v>0</v>
      </c>
      <c r="BB304" s="84">
        <v>0</v>
      </c>
      <c r="BC304" s="84">
        <v>0</v>
      </c>
      <c r="BD304" s="84">
        <v>0</v>
      </c>
      <c r="BE304" s="84">
        <v>0</v>
      </c>
      <c r="BF304" s="84">
        <v>0</v>
      </c>
      <c r="BG304" s="84">
        <v>0</v>
      </c>
      <c r="BH304" s="84">
        <v>0</v>
      </c>
      <c r="BI304" s="84">
        <v>0</v>
      </c>
      <c r="BJ304" s="84">
        <v>0</v>
      </c>
      <c r="BK304" s="84">
        <v>0</v>
      </c>
      <c r="BL304" s="84">
        <v>0</v>
      </c>
      <c r="BM304" s="84">
        <v>0</v>
      </c>
      <c r="BN304" s="84">
        <v>0</v>
      </c>
      <c r="BO304" s="84">
        <v>0</v>
      </c>
      <c r="BP304" s="84">
        <v>0</v>
      </c>
      <c r="BQ304" s="84">
        <v>0</v>
      </c>
      <c r="BR304" s="84">
        <v>0</v>
      </c>
      <c r="BS304" s="84">
        <v>0</v>
      </c>
      <c r="BT304" s="84">
        <v>0</v>
      </c>
      <c r="BU304" s="84">
        <v>0</v>
      </c>
      <c r="BV304" s="84">
        <v>0</v>
      </c>
      <c r="BW304" s="84">
        <v>0</v>
      </c>
      <c r="BX304" s="84">
        <v>0</v>
      </c>
      <c r="BY304" s="84">
        <v>0</v>
      </c>
      <c r="BZ304" s="84">
        <v>0</v>
      </c>
      <c r="CA304" s="84">
        <v>0</v>
      </c>
      <c r="CB304" s="84">
        <v>0</v>
      </c>
      <c r="CC304" s="84">
        <v>0</v>
      </c>
      <c r="CD304" s="84">
        <v>0</v>
      </c>
      <c r="CE304" s="84">
        <v>0</v>
      </c>
      <c r="CF304" s="84">
        <v>0</v>
      </c>
      <c r="CG304" s="84">
        <v>0</v>
      </c>
      <c r="CH304" s="84">
        <v>0</v>
      </c>
      <c r="CI304" s="84">
        <v>0</v>
      </c>
      <c r="CJ304" s="84">
        <v>0</v>
      </c>
      <c r="CK304" s="84">
        <v>0</v>
      </c>
      <c r="CL304" s="84">
        <v>0</v>
      </c>
      <c r="CM304" s="84">
        <v>0</v>
      </c>
      <c r="CN304" s="84">
        <v>0</v>
      </c>
      <c r="CO304" s="84">
        <v>0</v>
      </c>
      <c r="CP304" s="84">
        <v>0.98333333333333328</v>
      </c>
      <c r="CQ304" s="84">
        <v>0.97592592592592597</v>
      </c>
      <c r="CR304" s="84">
        <v>0</v>
      </c>
      <c r="CS304" s="84">
        <v>0</v>
      </c>
      <c r="CT304" s="84">
        <v>0</v>
      </c>
      <c r="CU304" s="84">
        <v>0</v>
      </c>
      <c r="CV304" s="84">
        <v>0</v>
      </c>
      <c r="CW304" s="84">
        <v>0</v>
      </c>
      <c r="CX304" s="84">
        <v>0</v>
      </c>
      <c r="CY304" s="84">
        <v>0</v>
      </c>
      <c r="CZ304" s="84">
        <v>0</v>
      </c>
      <c r="DA304" s="84">
        <v>0</v>
      </c>
      <c r="DB304" s="84">
        <v>0.86288776085730401</v>
      </c>
      <c r="DC304" s="84">
        <v>0.87692307692307692</v>
      </c>
      <c r="DD304" s="84">
        <v>0</v>
      </c>
      <c r="DE304" s="84">
        <v>0</v>
      </c>
      <c r="DF304" s="84">
        <v>0</v>
      </c>
      <c r="DG304" s="84">
        <v>0</v>
      </c>
      <c r="DH304" s="84">
        <v>0</v>
      </c>
      <c r="DI304" s="84">
        <v>0</v>
      </c>
      <c r="DJ304" s="84">
        <v>0</v>
      </c>
      <c r="DK304" s="84">
        <v>0</v>
      </c>
      <c r="DL304" s="84">
        <v>0</v>
      </c>
      <c r="DM304" s="84">
        <v>0</v>
      </c>
      <c r="DN304" s="84">
        <v>0.8235395189003436</v>
      </c>
      <c r="DO304" s="84">
        <v>0.90740740740740744</v>
      </c>
      <c r="DP304" s="84">
        <v>0</v>
      </c>
      <c r="DQ304" s="84">
        <v>0</v>
      </c>
      <c r="DR304" s="84">
        <v>0</v>
      </c>
      <c r="DS304" s="84">
        <v>0</v>
      </c>
      <c r="DT304" s="84">
        <v>0</v>
      </c>
      <c r="DU304" s="84">
        <v>0</v>
      </c>
      <c r="DV304" s="84">
        <v>0</v>
      </c>
      <c r="DW304" s="84">
        <v>0</v>
      </c>
      <c r="DX304" s="84">
        <v>0</v>
      </c>
      <c r="DY304" s="84">
        <v>0</v>
      </c>
      <c r="DZ304" s="84">
        <v>0.92914046121593297</v>
      </c>
      <c r="EA304" s="84">
        <v>0.94222222222222218</v>
      </c>
      <c r="EB304" s="84">
        <v>0</v>
      </c>
      <c r="EC304" s="84">
        <v>0</v>
      </c>
      <c r="ED304" s="84">
        <v>0</v>
      </c>
      <c r="EE304" s="84">
        <v>0</v>
      </c>
      <c r="EF304" s="84">
        <v>0</v>
      </c>
      <c r="EG304" s="84">
        <v>0</v>
      </c>
      <c r="EH304" s="84">
        <v>0</v>
      </c>
      <c r="EI304" s="84">
        <v>0</v>
      </c>
      <c r="EJ304" s="84">
        <v>0</v>
      </c>
      <c r="EK304" s="84">
        <v>0</v>
      </c>
      <c r="EL304" s="84">
        <v>0</v>
      </c>
      <c r="EM304" s="84">
        <v>1</v>
      </c>
      <c r="EN304" s="84">
        <v>0</v>
      </c>
      <c r="EO304" s="84">
        <v>0</v>
      </c>
      <c r="EP304" s="84">
        <v>0</v>
      </c>
      <c r="EQ304" s="84">
        <v>0</v>
      </c>
      <c r="ER304" s="84">
        <v>0</v>
      </c>
      <c r="ES304" s="84">
        <v>0</v>
      </c>
      <c r="ET304" s="84">
        <v>0</v>
      </c>
      <c r="EU304" s="84">
        <v>0</v>
      </c>
      <c r="EV304" s="84">
        <v>0</v>
      </c>
      <c r="EW304" s="84">
        <v>0</v>
      </c>
      <c r="EX304" s="84">
        <v>1</v>
      </c>
      <c r="EY304" s="84">
        <v>0</v>
      </c>
      <c r="EZ304" s="84">
        <v>0</v>
      </c>
      <c r="FA304" s="84">
        <v>0</v>
      </c>
      <c r="FB304" s="84">
        <v>0</v>
      </c>
      <c r="FC304" s="84">
        <v>0</v>
      </c>
      <c r="FD304" s="84">
        <v>0</v>
      </c>
      <c r="FE304" s="84">
        <v>0</v>
      </c>
      <c r="FF304" s="84">
        <v>0</v>
      </c>
      <c r="FG304" s="84">
        <v>0</v>
      </c>
      <c r="FH304" s="84">
        <v>0</v>
      </c>
      <c r="FI304" s="84">
        <v>0</v>
      </c>
      <c r="FJ304" s="84">
        <v>0.98095238095238091</v>
      </c>
      <c r="FK304" s="84">
        <v>0</v>
      </c>
      <c r="FL304" s="84">
        <v>0</v>
      </c>
      <c r="FM304" s="84">
        <v>0</v>
      </c>
      <c r="FN304" s="84">
        <v>0</v>
      </c>
      <c r="FO304" s="84">
        <v>0</v>
      </c>
      <c r="FP304" s="84">
        <v>0</v>
      </c>
      <c r="FQ304" s="84">
        <v>0</v>
      </c>
      <c r="FR304" s="84">
        <v>0</v>
      </c>
      <c r="FS304" s="84">
        <v>0</v>
      </c>
      <c r="FT304" s="84">
        <v>0</v>
      </c>
      <c r="FU304" s="84">
        <v>0</v>
      </c>
      <c r="FV304" s="84">
        <v>0.92777777777777781</v>
      </c>
      <c r="FW304" s="84">
        <v>0.97592592592592597</v>
      </c>
      <c r="FX304" s="84">
        <v>0</v>
      </c>
      <c r="FY304" s="84">
        <v>0</v>
      </c>
      <c r="FZ304" s="84">
        <v>0</v>
      </c>
      <c r="GA304" s="84">
        <v>0</v>
      </c>
    </row>
    <row r="305" spans="2:183">
      <c r="B305" s="96" t="s">
        <v>10</v>
      </c>
      <c r="C305" s="166" t="s">
        <v>42</v>
      </c>
      <c r="D305" s="178">
        <v>0</v>
      </c>
      <c r="E305" s="179">
        <v>0</v>
      </c>
      <c r="F305" s="179">
        <v>0</v>
      </c>
      <c r="G305" s="179">
        <v>0</v>
      </c>
      <c r="H305" s="179">
        <v>0</v>
      </c>
      <c r="I305" s="179">
        <v>0</v>
      </c>
      <c r="J305" s="179">
        <v>106780.8</v>
      </c>
      <c r="K305" s="179">
        <v>0</v>
      </c>
      <c r="L305" s="179">
        <v>0</v>
      </c>
      <c r="M305" s="179">
        <v>0</v>
      </c>
      <c r="N305" s="179">
        <v>0</v>
      </c>
      <c r="O305" s="179">
        <v>0</v>
      </c>
      <c r="P305" s="179">
        <v>0</v>
      </c>
      <c r="Q305" s="179">
        <v>0</v>
      </c>
      <c r="R305" s="179">
        <v>0</v>
      </c>
      <c r="S305" s="179">
        <v>0</v>
      </c>
      <c r="T305" s="179">
        <v>0</v>
      </c>
      <c r="U305" s="179">
        <v>0</v>
      </c>
      <c r="V305" s="179">
        <v>0</v>
      </c>
      <c r="W305" s="179">
        <v>0</v>
      </c>
      <c r="X305" s="179">
        <v>0</v>
      </c>
      <c r="Y305" s="179">
        <v>0</v>
      </c>
      <c r="Z305" s="179">
        <v>0</v>
      </c>
      <c r="AA305" s="179">
        <v>0</v>
      </c>
      <c r="AB305" s="179">
        <v>0</v>
      </c>
      <c r="AC305" s="179">
        <v>0</v>
      </c>
      <c r="AD305" s="179">
        <v>0</v>
      </c>
      <c r="AE305" s="179">
        <v>0</v>
      </c>
      <c r="AF305" s="179">
        <v>0</v>
      </c>
      <c r="AG305" s="179">
        <v>0</v>
      </c>
      <c r="AH305" s="179">
        <v>0</v>
      </c>
      <c r="AI305" s="179">
        <v>0</v>
      </c>
      <c r="AJ305" s="179">
        <v>0</v>
      </c>
      <c r="AK305" s="179">
        <v>0</v>
      </c>
      <c r="AL305" s="179">
        <v>0</v>
      </c>
      <c r="AM305" s="179">
        <v>0</v>
      </c>
      <c r="AN305" s="179">
        <v>0</v>
      </c>
      <c r="AO305" s="179">
        <v>0</v>
      </c>
      <c r="AP305" s="179">
        <v>0</v>
      </c>
      <c r="AQ305" s="179">
        <v>0</v>
      </c>
      <c r="AR305" s="179">
        <v>0</v>
      </c>
      <c r="AS305" s="179">
        <v>0</v>
      </c>
      <c r="AT305" s="179">
        <v>0</v>
      </c>
      <c r="AU305" s="179">
        <v>0</v>
      </c>
      <c r="AV305" s="179">
        <v>0</v>
      </c>
      <c r="AW305" s="179">
        <v>0</v>
      </c>
      <c r="AX305" s="179">
        <v>0</v>
      </c>
      <c r="AY305" s="179">
        <v>0</v>
      </c>
      <c r="AZ305" s="179">
        <v>0</v>
      </c>
      <c r="BA305" s="179">
        <v>0</v>
      </c>
      <c r="BB305" s="179">
        <v>0</v>
      </c>
      <c r="BC305" s="179">
        <v>0</v>
      </c>
      <c r="BD305" s="179">
        <v>0</v>
      </c>
      <c r="BE305" s="179">
        <v>0</v>
      </c>
      <c r="BF305" s="179">
        <v>0</v>
      </c>
      <c r="BG305" s="179">
        <v>0</v>
      </c>
      <c r="BH305" s="179">
        <v>0</v>
      </c>
      <c r="BI305" s="179">
        <v>0</v>
      </c>
      <c r="BJ305" s="179">
        <v>0</v>
      </c>
      <c r="BK305" s="179">
        <v>0</v>
      </c>
      <c r="BL305" s="179">
        <v>0</v>
      </c>
      <c r="BM305" s="179">
        <v>0</v>
      </c>
      <c r="BN305" s="179">
        <v>0</v>
      </c>
      <c r="BO305" s="179">
        <v>0</v>
      </c>
      <c r="BP305" s="179">
        <v>0</v>
      </c>
      <c r="BQ305" s="179">
        <v>0</v>
      </c>
      <c r="BR305" s="179">
        <v>0</v>
      </c>
      <c r="BS305" s="179">
        <v>0</v>
      </c>
      <c r="BT305" s="179">
        <v>0</v>
      </c>
      <c r="BU305" s="179">
        <v>0</v>
      </c>
      <c r="BV305" s="179">
        <v>0</v>
      </c>
      <c r="BW305" s="179">
        <v>0</v>
      </c>
      <c r="BX305" s="179">
        <v>0</v>
      </c>
      <c r="BY305" s="179">
        <v>0</v>
      </c>
      <c r="BZ305" s="179">
        <v>0</v>
      </c>
      <c r="CA305" s="179">
        <v>0</v>
      </c>
      <c r="CB305" s="179">
        <v>0</v>
      </c>
      <c r="CC305" s="179">
        <v>0</v>
      </c>
      <c r="CD305" s="179">
        <v>0</v>
      </c>
      <c r="CE305" s="179">
        <v>0</v>
      </c>
      <c r="CF305" s="179">
        <v>0</v>
      </c>
      <c r="CG305" s="179">
        <v>0</v>
      </c>
      <c r="CH305" s="179">
        <v>0</v>
      </c>
      <c r="CI305" s="179">
        <v>0</v>
      </c>
      <c r="CJ305" s="179">
        <v>0</v>
      </c>
      <c r="CK305" s="179">
        <v>0</v>
      </c>
      <c r="CL305" s="179">
        <v>0</v>
      </c>
      <c r="CM305" s="179">
        <v>0</v>
      </c>
      <c r="CN305" s="179">
        <v>0</v>
      </c>
      <c r="CO305" s="179">
        <v>0</v>
      </c>
      <c r="CP305" s="179">
        <v>7053.65</v>
      </c>
      <c r="CQ305" s="179">
        <v>14175.5</v>
      </c>
      <c r="CR305" s="179">
        <v>0</v>
      </c>
      <c r="CS305" s="179">
        <v>0</v>
      </c>
      <c r="CT305" s="179">
        <v>0</v>
      </c>
      <c r="CU305" s="179">
        <v>0</v>
      </c>
      <c r="CV305" s="179">
        <v>0</v>
      </c>
      <c r="CW305" s="179">
        <v>0</v>
      </c>
      <c r="CX305" s="179">
        <v>0</v>
      </c>
      <c r="CY305" s="179">
        <v>0</v>
      </c>
      <c r="CZ305" s="179">
        <v>0</v>
      </c>
      <c r="DA305" s="179">
        <v>0</v>
      </c>
      <c r="DB305" s="179">
        <v>37831.919999999998</v>
      </c>
      <c r="DC305" s="179">
        <v>38025.96</v>
      </c>
      <c r="DD305" s="179">
        <v>0</v>
      </c>
      <c r="DE305" s="179">
        <v>0</v>
      </c>
      <c r="DF305" s="179">
        <v>0</v>
      </c>
      <c r="DG305" s="179">
        <v>0</v>
      </c>
      <c r="DH305" s="179">
        <v>0</v>
      </c>
      <c r="DI305" s="179">
        <v>0</v>
      </c>
      <c r="DJ305" s="179">
        <v>0</v>
      </c>
      <c r="DK305" s="179">
        <v>0</v>
      </c>
      <c r="DL305" s="179">
        <v>0</v>
      </c>
      <c r="DM305" s="179">
        <v>0</v>
      </c>
      <c r="DN305" s="179">
        <v>39931.08</v>
      </c>
      <c r="DO305" s="179">
        <v>16047.69</v>
      </c>
      <c r="DP305" s="179">
        <v>0</v>
      </c>
      <c r="DQ305" s="179">
        <v>0</v>
      </c>
      <c r="DR305" s="179">
        <v>0</v>
      </c>
      <c r="DS305" s="179">
        <v>0</v>
      </c>
      <c r="DT305" s="179">
        <v>0</v>
      </c>
      <c r="DU305" s="179">
        <v>0</v>
      </c>
      <c r="DV305" s="179">
        <v>0</v>
      </c>
      <c r="DW305" s="179">
        <v>0</v>
      </c>
      <c r="DX305" s="179">
        <v>0</v>
      </c>
      <c r="DY305" s="179">
        <v>0</v>
      </c>
      <c r="DZ305" s="179">
        <v>25119.360000000001</v>
      </c>
      <c r="EA305" s="179">
        <v>16828.560000000001</v>
      </c>
      <c r="EB305" s="179">
        <v>0</v>
      </c>
      <c r="EC305" s="179">
        <v>0</v>
      </c>
      <c r="ED305" s="179">
        <v>0</v>
      </c>
      <c r="EE305" s="179">
        <v>0</v>
      </c>
      <c r="EF305" s="179">
        <v>0</v>
      </c>
      <c r="EG305" s="179">
        <v>0</v>
      </c>
      <c r="EH305" s="179">
        <v>0</v>
      </c>
      <c r="EI305" s="179">
        <v>0</v>
      </c>
      <c r="EJ305" s="179">
        <v>0</v>
      </c>
      <c r="EK305" s="179">
        <v>0</v>
      </c>
      <c r="EL305" s="179">
        <v>0</v>
      </c>
      <c r="EM305" s="179">
        <v>8947.01</v>
      </c>
      <c r="EN305" s="179">
        <v>0</v>
      </c>
      <c r="EO305" s="179">
        <v>0</v>
      </c>
      <c r="EP305" s="179">
        <v>0</v>
      </c>
      <c r="EQ305" s="179">
        <v>0</v>
      </c>
      <c r="ER305" s="179">
        <v>0</v>
      </c>
      <c r="ES305" s="179">
        <v>0</v>
      </c>
      <c r="ET305" s="179">
        <v>0</v>
      </c>
      <c r="EU305" s="179">
        <v>0</v>
      </c>
      <c r="EV305" s="179">
        <v>0</v>
      </c>
      <c r="EW305" s="179">
        <v>0</v>
      </c>
      <c r="EX305" s="179">
        <v>9388.01</v>
      </c>
      <c r="EY305" s="179">
        <v>0</v>
      </c>
      <c r="EZ305" s="179">
        <v>0</v>
      </c>
      <c r="FA305" s="179">
        <v>0</v>
      </c>
      <c r="FB305" s="179">
        <v>0</v>
      </c>
      <c r="FC305" s="179">
        <v>0</v>
      </c>
      <c r="FD305" s="179">
        <v>0</v>
      </c>
      <c r="FE305" s="179">
        <v>0</v>
      </c>
      <c r="FF305" s="179">
        <v>0</v>
      </c>
      <c r="FG305" s="179">
        <v>0</v>
      </c>
      <c r="FH305" s="179">
        <v>0</v>
      </c>
      <c r="FI305" s="179">
        <v>0</v>
      </c>
      <c r="FJ305" s="179">
        <v>9796.08</v>
      </c>
      <c r="FK305" s="179">
        <v>0</v>
      </c>
      <c r="FL305" s="179">
        <v>0</v>
      </c>
      <c r="FM305" s="179">
        <v>0</v>
      </c>
      <c r="FN305" s="179">
        <v>0</v>
      </c>
      <c r="FO305" s="179">
        <v>0</v>
      </c>
      <c r="FP305" s="179">
        <v>0</v>
      </c>
      <c r="FQ305" s="179">
        <v>0</v>
      </c>
      <c r="FR305" s="179">
        <v>0</v>
      </c>
      <c r="FS305" s="179">
        <v>0</v>
      </c>
      <c r="FT305" s="179">
        <v>0</v>
      </c>
      <c r="FU305" s="179">
        <v>0</v>
      </c>
      <c r="FV305" s="179">
        <v>10143</v>
      </c>
      <c r="FW305" s="179">
        <v>20398.900000000001</v>
      </c>
      <c r="FX305" s="179">
        <v>0</v>
      </c>
      <c r="FY305" s="179">
        <v>0</v>
      </c>
      <c r="FZ305" s="179">
        <v>0</v>
      </c>
      <c r="GA305" s="179">
        <v>0</v>
      </c>
    </row>
    <row r="306" spans="2:183">
      <c r="B306" s="96" t="s">
        <v>10</v>
      </c>
      <c r="C306" s="166" t="s">
        <v>319</v>
      </c>
      <c r="D306" s="178">
        <v>0</v>
      </c>
      <c r="E306" s="179">
        <v>0</v>
      </c>
      <c r="F306" s="179">
        <v>0</v>
      </c>
      <c r="G306" s="179">
        <v>0</v>
      </c>
      <c r="H306" s="179">
        <v>0</v>
      </c>
      <c r="I306" s="179">
        <v>0</v>
      </c>
      <c r="J306" s="179">
        <v>0</v>
      </c>
      <c r="K306" s="179">
        <v>0</v>
      </c>
      <c r="L306" s="179">
        <v>0</v>
      </c>
      <c r="M306" s="179">
        <v>0</v>
      </c>
      <c r="N306" s="179">
        <v>0</v>
      </c>
      <c r="O306" s="179">
        <v>0</v>
      </c>
      <c r="P306" s="179">
        <v>0</v>
      </c>
      <c r="Q306" s="179">
        <v>0</v>
      </c>
      <c r="R306" s="179">
        <v>0</v>
      </c>
      <c r="S306" s="179">
        <v>0</v>
      </c>
      <c r="T306" s="179">
        <v>0</v>
      </c>
      <c r="U306" s="179">
        <v>0</v>
      </c>
      <c r="V306" s="179">
        <v>0</v>
      </c>
      <c r="W306" s="179">
        <v>0</v>
      </c>
      <c r="X306" s="179">
        <v>0</v>
      </c>
      <c r="Y306" s="179">
        <v>0</v>
      </c>
      <c r="Z306" s="179">
        <v>0</v>
      </c>
      <c r="AA306" s="179">
        <v>0</v>
      </c>
      <c r="AB306" s="179">
        <v>0</v>
      </c>
      <c r="AC306" s="179">
        <v>0</v>
      </c>
      <c r="AD306" s="179">
        <v>0</v>
      </c>
      <c r="AE306" s="179">
        <v>0</v>
      </c>
      <c r="AF306" s="179">
        <v>0</v>
      </c>
      <c r="AG306" s="179">
        <v>0</v>
      </c>
      <c r="AH306" s="179">
        <v>0</v>
      </c>
      <c r="AI306" s="179">
        <v>0</v>
      </c>
      <c r="AJ306" s="179">
        <v>0</v>
      </c>
      <c r="AK306" s="179">
        <v>0</v>
      </c>
      <c r="AL306" s="179">
        <v>0</v>
      </c>
      <c r="AM306" s="179">
        <v>0</v>
      </c>
      <c r="AN306" s="179">
        <v>0</v>
      </c>
      <c r="AO306" s="179">
        <v>0</v>
      </c>
      <c r="AP306" s="179">
        <v>0</v>
      </c>
      <c r="AQ306" s="179">
        <v>0</v>
      </c>
      <c r="AR306" s="179">
        <v>0</v>
      </c>
      <c r="AS306" s="179">
        <v>0</v>
      </c>
      <c r="AT306" s="179">
        <v>0</v>
      </c>
      <c r="AU306" s="179">
        <v>0</v>
      </c>
      <c r="AV306" s="179">
        <v>0</v>
      </c>
      <c r="AW306" s="179">
        <v>0</v>
      </c>
      <c r="AX306" s="179">
        <v>0</v>
      </c>
      <c r="AY306" s="179">
        <v>0</v>
      </c>
      <c r="AZ306" s="179">
        <v>0</v>
      </c>
      <c r="BA306" s="179">
        <v>0</v>
      </c>
      <c r="BB306" s="179">
        <v>0</v>
      </c>
      <c r="BC306" s="179">
        <v>0</v>
      </c>
      <c r="BD306" s="179">
        <v>0</v>
      </c>
      <c r="BE306" s="179">
        <v>0</v>
      </c>
      <c r="BF306" s="179">
        <v>0</v>
      </c>
      <c r="BG306" s="179">
        <v>0</v>
      </c>
      <c r="BH306" s="179">
        <v>0</v>
      </c>
      <c r="BI306" s="179">
        <v>0</v>
      </c>
      <c r="BJ306" s="179">
        <v>0</v>
      </c>
      <c r="BK306" s="179">
        <v>0</v>
      </c>
      <c r="BL306" s="179">
        <v>0</v>
      </c>
      <c r="BM306" s="179">
        <v>0</v>
      </c>
      <c r="BN306" s="179">
        <v>0</v>
      </c>
      <c r="BO306" s="179">
        <v>0</v>
      </c>
      <c r="BP306" s="179">
        <v>0</v>
      </c>
      <c r="BQ306" s="179">
        <v>0</v>
      </c>
      <c r="BR306" s="179">
        <v>0</v>
      </c>
      <c r="BS306" s="179">
        <v>0</v>
      </c>
      <c r="BT306" s="179">
        <v>0</v>
      </c>
      <c r="BU306" s="179">
        <v>0</v>
      </c>
      <c r="BV306" s="179">
        <v>0</v>
      </c>
      <c r="BW306" s="179">
        <v>0</v>
      </c>
      <c r="BX306" s="179">
        <v>0</v>
      </c>
      <c r="BY306" s="179">
        <v>0</v>
      </c>
      <c r="BZ306" s="179">
        <v>0</v>
      </c>
      <c r="CA306" s="179">
        <v>0</v>
      </c>
      <c r="CB306" s="179">
        <v>0</v>
      </c>
      <c r="CC306" s="179">
        <v>0</v>
      </c>
      <c r="CD306" s="179">
        <v>0</v>
      </c>
      <c r="CE306" s="179">
        <v>0</v>
      </c>
      <c r="CF306" s="179">
        <v>0</v>
      </c>
      <c r="CG306" s="179">
        <v>0</v>
      </c>
      <c r="CH306" s="179">
        <v>0</v>
      </c>
      <c r="CI306" s="179">
        <v>0</v>
      </c>
      <c r="CJ306" s="179">
        <v>0</v>
      </c>
      <c r="CK306" s="179">
        <v>0</v>
      </c>
      <c r="CL306" s="179">
        <v>0</v>
      </c>
      <c r="CM306" s="179">
        <v>0</v>
      </c>
      <c r="CN306" s="179">
        <v>0</v>
      </c>
      <c r="CO306" s="179">
        <v>0</v>
      </c>
      <c r="CP306" s="179">
        <v>0</v>
      </c>
      <c r="CQ306" s="179">
        <v>0</v>
      </c>
      <c r="CR306" s="179">
        <v>0</v>
      </c>
      <c r="CS306" s="179">
        <v>0</v>
      </c>
      <c r="CT306" s="179">
        <v>0</v>
      </c>
      <c r="CU306" s="179">
        <v>0</v>
      </c>
      <c r="CV306" s="179">
        <v>0</v>
      </c>
      <c r="CW306" s="179">
        <v>0</v>
      </c>
      <c r="CX306" s="179">
        <v>0</v>
      </c>
      <c r="CY306" s="179">
        <v>0</v>
      </c>
      <c r="CZ306" s="179">
        <v>0</v>
      </c>
      <c r="DA306" s="179">
        <v>0</v>
      </c>
      <c r="DB306" s="179">
        <v>0</v>
      </c>
      <c r="DC306" s="179">
        <v>0</v>
      </c>
      <c r="DD306" s="179">
        <v>0</v>
      </c>
      <c r="DE306" s="179">
        <v>0</v>
      </c>
      <c r="DF306" s="179">
        <v>0</v>
      </c>
      <c r="DG306" s="179">
        <v>0</v>
      </c>
      <c r="DH306" s="179">
        <v>0</v>
      </c>
      <c r="DI306" s="179">
        <v>0</v>
      </c>
      <c r="DJ306" s="179">
        <v>0</v>
      </c>
      <c r="DK306" s="179">
        <v>0</v>
      </c>
      <c r="DL306" s="179">
        <v>0</v>
      </c>
      <c r="DM306" s="179">
        <v>0</v>
      </c>
      <c r="DN306" s="179">
        <v>0</v>
      </c>
      <c r="DO306" s="179">
        <v>0</v>
      </c>
      <c r="DP306" s="179">
        <v>0</v>
      </c>
      <c r="DQ306" s="179">
        <v>0</v>
      </c>
      <c r="DR306" s="179">
        <v>0</v>
      </c>
      <c r="DS306" s="179">
        <v>0</v>
      </c>
      <c r="DT306" s="179">
        <v>0</v>
      </c>
      <c r="DU306" s="179">
        <v>0</v>
      </c>
      <c r="DV306" s="179">
        <v>0</v>
      </c>
      <c r="DW306" s="179">
        <v>0</v>
      </c>
      <c r="DX306" s="179">
        <v>0</v>
      </c>
      <c r="DY306" s="179">
        <v>0</v>
      </c>
      <c r="DZ306" s="179">
        <v>0</v>
      </c>
      <c r="EA306" s="179">
        <v>0</v>
      </c>
      <c r="EB306" s="179">
        <v>0</v>
      </c>
      <c r="EC306" s="179">
        <v>0</v>
      </c>
      <c r="ED306" s="179">
        <v>0</v>
      </c>
      <c r="EE306" s="179">
        <v>0</v>
      </c>
      <c r="EF306" s="179">
        <v>0</v>
      </c>
      <c r="EG306" s="179">
        <v>0</v>
      </c>
      <c r="EH306" s="179">
        <v>0</v>
      </c>
      <c r="EI306" s="179">
        <v>0</v>
      </c>
      <c r="EJ306" s="179">
        <v>0</v>
      </c>
      <c r="EK306" s="179">
        <v>0</v>
      </c>
      <c r="EL306" s="179">
        <v>0</v>
      </c>
      <c r="EM306" s="179">
        <v>0</v>
      </c>
      <c r="EN306" s="179">
        <v>0</v>
      </c>
      <c r="EO306" s="179">
        <v>0</v>
      </c>
      <c r="EP306" s="179">
        <v>0</v>
      </c>
      <c r="EQ306" s="179">
        <v>0</v>
      </c>
      <c r="ER306" s="179">
        <v>0</v>
      </c>
      <c r="ES306" s="179">
        <v>0</v>
      </c>
      <c r="ET306" s="179">
        <v>0</v>
      </c>
      <c r="EU306" s="179">
        <v>0</v>
      </c>
      <c r="EV306" s="179">
        <v>0</v>
      </c>
      <c r="EW306" s="179">
        <v>0</v>
      </c>
      <c r="EX306" s="179">
        <v>0</v>
      </c>
      <c r="EY306" s="179">
        <v>0</v>
      </c>
      <c r="EZ306" s="179">
        <v>0</v>
      </c>
      <c r="FA306" s="179">
        <v>0</v>
      </c>
      <c r="FB306" s="179">
        <v>0</v>
      </c>
      <c r="FC306" s="179">
        <v>0</v>
      </c>
      <c r="FD306" s="179">
        <v>0</v>
      </c>
      <c r="FE306" s="179">
        <v>0</v>
      </c>
      <c r="FF306" s="179">
        <v>0</v>
      </c>
      <c r="FG306" s="179">
        <v>0</v>
      </c>
      <c r="FH306" s="179">
        <v>0</v>
      </c>
      <c r="FI306" s="179">
        <v>0</v>
      </c>
      <c r="FJ306" s="179">
        <v>0</v>
      </c>
      <c r="FK306" s="179">
        <v>0</v>
      </c>
      <c r="FL306" s="179">
        <v>0</v>
      </c>
      <c r="FM306" s="179">
        <v>0</v>
      </c>
      <c r="FN306" s="179">
        <v>0</v>
      </c>
      <c r="FO306" s="179">
        <v>0</v>
      </c>
      <c r="FP306" s="179">
        <v>0</v>
      </c>
      <c r="FQ306" s="179">
        <v>0</v>
      </c>
      <c r="FR306" s="179">
        <v>0</v>
      </c>
      <c r="FS306" s="179">
        <v>0</v>
      </c>
      <c r="FT306" s="179">
        <v>0</v>
      </c>
      <c r="FU306" s="179">
        <v>0</v>
      </c>
      <c r="FV306" s="179">
        <v>0</v>
      </c>
      <c r="FW306" s="179">
        <v>0</v>
      </c>
      <c r="FX306" s="179">
        <v>0</v>
      </c>
      <c r="FY306" s="179">
        <v>0</v>
      </c>
      <c r="FZ306" s="179">
        <v>0</v>
      </c>
      <c r="GA306" s="179">
        <v>0</v>
      </c>
    </row>
    <row r="307" spans="2:183">
      <c r="B307" s="96" t="s">
        <v>10</v>
      </c>
      <c r="C307" s="166" t="s">
        <v>43</v>
      </c>
      <c r="D307" s="175">
        <v>0</v>
      </c>
      <c r="E307" s="176">
        <v>0</v>
      </c>
      <c r="F307" s="176">
        <v>0</v>
      </c>
      <c r="G307" s="176">
        <v>0</v>
      </c>
      <c r="H307" s="176">
        <v>0</v>
      </c>
      <c r="I307" s="176">
        <v>0</v>
      </c>
      <c r="J307" s="176">
        <v>523.66</v>
      </c>
      <c r="K307" s="176">
        <v>0</v>
      </c>
      <c r="L307" s="176">
        <v>0</v>
      </c>
      <c r="M307" s="176">
        <v>0</v>
      </c>
      <c r="N307" s="176">
        <v>0</v>
      </c>
      <c r="O307" s="176">
        <v>0</v>
      </c>
      <c r="P307" s="176">
        <v>0</v>
      </c>
      <c r="Q307" s="176">
        <v>0</v>
      </c>
      <c r="R307" s="176">
        <v>0</v>
      </c>
      <c r="S307" s="176">
        <v>0</v>
      </c>
      <c r="T307" s="176">
        <v>0</v>
      </c>
      <c r="U307" s="176">
        <v>0</v>
      </c>
      <c r="V307" s="176">
        <v>0</v>
      </c>
      <c r="W307" s="176">
        <v>0</v>
      </c>
      <c r="X307" s="176">
        <v>0</v>
      </c>
      <c r="Y307" s="176">
        <v>0</v>
      </c>
      <c r="Z307" s="176">
        <v>0</v>
      </c>
      <c r="AA307" s="176">
        <v>0</v>
      </c>
      <c r="AB307" s="176">
        <v>0</v>
      </c>
      <c r="AC307" s="176">
        <v>0</v>
      </c>
      <c r="AD307" s="176">
        <v>0</v>
      </c>
      <c r="AE307" s="176">
        <v>0</v>
      </c>
      <c r="AF307" s="176">
        <v>0</v>
      </c>
      <c r="AG307" s="176">
        <v>0</v>
      </c>
      <c r="AH307" s="176">
        <v>0</v>
      </c>
      <c r="AI307" s="176">
        <v>0</v>
      </c>
      <c r="AJ307" s="176">
        <v>0</v>
      </c>
      <c r="AK307" s="176">
        <v>0</v>
      </c>
      <c r="AL307" s="176">
        <v>0</v>
      </c>
      <c r="AM307" s="176">
        <v>0</v>
      </c>
      <c r="AN307" s="176">
        <v>0</v>
      </c>
      <c r="AO307" s="176">
        <v>0</v>
      </c>
      <c r="AP307" s="176">
        <v>0</v>
      </c>
      <c r="AQ307" s="176">
        <v>0</v>
      </c>
      <c r="AR307" s="176">
        <v>0</v>
      </c>
      <c r="AS307" s="176">
        <v>0</v>
      </c>
      <c r="AT307" s="176">
        <v>0</v>
      </c>
      <c r="AU307" s="176">
        <v>0</v>
      </c>
      <c r="AV307" s="176">
        <v>0</v>
      </c>
      <c r="AW307" s="176">
        <v>0</v>
      </c>
      <c r="AX307" s="176">
        <v>0</v>
      </c>
      <c r="AY307" s="176">
        <v>0</v>
      </c>
      <c r="AZ307" s="176">
        <v>0</v>
      </c>
      <c r="BA307" s="176">
        <v>0</v>
      </c>
      <c r="BB307" s="176">
        <v>0</v>
      </c>
      <c r="BC307" s="176">
        <v>0</v>
      </c>
      <c r="BD307" s="176">
        <v>0</v>
      </c>
      <c r="BE307" s="176">
        <v>0</v>
      </c>
      <c r="BF307" s="176">
        <v>0</v>
      </c>
      <c r="BG307" s="176">
        <v>0</v>
      </c>
      <c r="BH307" s="176">
        <v>0</v>
      </c>
      <c r="BI307" s="176">
        <v>0</v>
      </c>
      <c r="BJ307" s="176">
        <v>0</v>
      </c>
      <c r="BK307" s="176">
        <v>0</v>
      </c>
      <c r="BL307" s="176">
        <v>0</v>
      </c>
      <c r="BM307" s="176">
        <v>0</v>
      </c>
      <c r="BN307" s="176">
        <v>0</v>
      </c>
      <c r="BO307" s="176">
        <v>0</v>
      </c>
      <c r="BP307" s="176">
        <v>0</v>
      </c>
      <c r="BQ307" s="176">
        <v>0</v>
      </c>
      <c r="BR307" s="176">
        <v>0</v>
      </c>
      <c r="BS307" s="176">
        <v>0</v>
      </c>
      <c r="BT307" s="176">
        <v>0</v>
      </c>
      <c r="BU307" s="176">
        <v>0</v>
      </c>
      <c r="BV307" s="176">
        <v>0</v>
      </c>
      <c r="BW307" s="176">
        <v>0</v>
      </c>
      <c r="BX307" s="176">
        <v>0</v>
      </c>
      <c r="BY307" s="176">
        <v>0</v>
      </c>
      <c r="BZ307" s="176">
        <v>0</v>
      </c>
      <c r="CA307" s="176">
        <v>0</v>
      </c>
      <c r="CB307" s="176">
        <v>0</v>
      </c>
      <c r="CC307" s="176">
        <v>0</v>
      </c>
      <c r="CD307" s="176">
        <v>0</v>
      </c>
      <c r="CE307" s="176">
        <v>0</v>
      </c>
      <c r="CF307" s="176">
        <v>0</v>
      </c>
      <c r="CG307" s="176">
        <v>0</v>
      </c>
      <c r="CH307" s="176">
        <v>0</v>
      </c>
      <c r="CI307" s="176">
        <v>0</v>
      </c>
      <c r="CJ307" s="176">
        <v>0</v>
      </c>
      <c r="CK307" s="176">
        <v>0</v>
      </c>
      <c r="CL307" s="176">
        <v>0</v>
      </c>
      <c r="CM307" s="176">
        <v>0</v>
      </c>
      <c r="CN307" s="176">
        <v>0</v>
      </c>
      <c r="CO307" s="176">
        <v>0</v>
      </c>
      <c r="CP307" s="176">
        <v>0.18</v>
      </c>
      <c r="CQ307" s="176">
        <v>0.5</v>
      </c>
      <c r="CR307" s="176">
        <v>0</v>
      </c>
      <c r="CS307" s="176">
        <v>0</v>
      </c>
      <c r="CT307" s="176">
        <v>0</v>
      </c>
      <c r="CU307" s="176">
        <v>0</v>
      </c>
      <c r="CV307" s="176">
        <v>0</v>
      </c>
      <c r="CW307" s="176">
        <v>0</v>
      </c>
      <c r="CX307" s="176">
        <v>0</v>
      </c>
      <c r="CY307" s="176">
        <v>0</v>
      </c>
      <c r="CZ307" s="176">
        <v>0</v>
      </c>
      <c r="DA307" s="176">
        <v>0</v>
      </c>
      <c r="DB307" s="176">
        <v>6.47</v>
      </c>
      <c r="DC307" s="176">
        <v>5.66</v>
      </c>
      <c r="DD307" s="176">
        <v>0</v>
      </c>
      <c r="DE307" s="176">
        <v>0</v>
      </c>
      <c r="DF307" s="176">
        <v>0</v>
      </c>
      <c r="DG307" s="176">
        <v>0</v>
      </c>
      <c r="DH307" s="176">
        <v>0</v>
      </c>
      <c r="DI307" s="176">
        <v>0</v>
      </c>
      <c r="DJ307" s="176">
        <v>0</v>
      </c>
      <c r="DK307" s="176">
        <v>0</v>
      </c>
      <c r="DL307" s="176">
        <v>0</v>
      </c>
      <c r="DM307" s="176">
        <v>0</v>
      </c>
      <c r="DN307" s="176">
        <v>6.11</v>
      </c>
      <c r="DO307" s="176">
        <v>0.77</v>
      </c>
      <c r="DP307" s="176">
        <v>0</v>
      </c>
      <c r="DQ307" s="176">
        <v>0</v>
      </c>
      <c r="DR307" s="176">
        <v>0</v>
      </c>
      <c r="DS307" s="176">
        <v>0</v>
      </c>
      <c r="DT307" s="176">
        <v>0</v>
      </c>
      <c r="DU307" s="176">
        <v>0</v>
      </c>
      <c r="DV307" s="176">
        <v>0</v>
      </c>
      <c r="DW307" s="176">
        <v>0</v>
      </c>
      <c r="DX307" s="176">
        <v>0</v>
      </c>
      <c r="DY307" s="176">
        <v>0</v>
      </c>
      <c r="DZ307" s="176">
        <v>1.01</v>
      </c>
      <c r="EA307" s="176">
        <v>0.59</v>
      </c>
      <c r="EB307" s="176">
        <v>0</v>
      </c>
      <c r="EC307" s="176">
        <v>0</v>
      </c>
      <c r="ED307" s="176">
        <v>0</v>
      </c>
      <c r="EE307" s="176">
        <v>0</v>
      </c>
      <c r="EF307" s="176">
        <v>0</v>
      </c>
      <c r="EG307" s="176">
        <v>0</v>
      </c>
      <c r="EH307" s="176">
        <v>0</v>
      </c>
      <c r="EI307" s="176">
        <v>0</v>
      </c>
      <c r="EJ307" s="176">
        <v>0</v>
      </c>
      <c r="EK307" s="176">
        <v>0</v>
      </c>
      <c r="EL307" s="176">
        <v>0</v>
      </c>
      <c r="EM307" s="176">
        <v>0.15</v>
      </c>
      <c r="EN307" s="176">
        <v>0</v>
      </c>
      <c r="EO307" s="176">
        <v>0</v>
      </c>
      <c r="EP307" s="176">
        <v>0</v>
      </c>
      <c r="EQ307" s="176">
        <v>0</v>
      </c>
      <c r="ER307" s="176">
        <v>0</v>
      </c>
      <c r="ES307" s="176">
        <v>0</v>
      </c>
      <c r="ET307" s="176">
        <v>0</v>
      </c>
      <c r="EU307" s="176">
        <v>0</v>
      </c>
      <c r="EV307" s="176">
        <v>0</v>
      </c>
      <c r="EW307" s="176">
        <v>0</v>
      </c>
      <c r="EX307" s="176">
        <v>0.2</v>
      </c>
      <c r="EY307" s="176">
        <v>0</v>
      </c>
      <c r="EZ307" s="176">
        <v>0</v>
      </c>
      <c r="FA307" s="176">
        <v>0</v>
      </c>
      <c r="FB307" s="176">
        <v>0</v>
      </c>
      <c r="FC307" s="176">
        <v>0</v>
      </c>
      <c r="FD307" s="176">
        <v>0</v>
      </c>
      <c r="FE307" s="176">
        <v>0</v>
      </c>
      <c r="FF307" s="176">
        <v>0</v>
      </c>
      <c r="FG307" s="176">
        <v>0</v>
      </c>
      <c r="FH307" s="176">
        <v>0</v>
      </c>
      <c r="FI307" s="176">
        <v>0</v>
      </c>
      <c r="FJ307" s="176">
        <v>0.16</v>
      </c>
      <c r="FK307" s="176">
        <v>0</v>
      </c>
      <c r="FL307" s="176">
        <v>0</v>
      </c>
      <c r="FM307" s="176">
        <v>0</v>
      </c>
      <c r="FN307" s="176">
        <v>0</v>
      </c>
      <c r="FO307" s="176">
        <v>0</v>
      </c>
      <c r="FP307" s="176">
        <v>0</v>
      </c>
      <c r="FQ307" s="176">
        <v>0</v>
      </c>
      <c r="FR307" s="176">
        <v>0</v>
      </c>
      <c r="FS307" s="176">
        <v>0</v>
      </c>
      <c r="FT307" s="176">
        <v>0</v>
      </c>
      <c r="FU307" s="176">
        <v>0</v>
      </c>
      <c r="FV307" s="176">
        <v>0.31</v>
      </c>
      <c r="FW307" s="176">
        <v>0.5</v>
      </c>
      <c r="FX307" s="176">
        <v>0</v>
      </c>
      <c r="FY307" s="176">
        <v>0</v>
      </c>
      <c r="FZ307" s="176">
        <v>0</v>
      </c>
      <c r="GA307" s="176">
        <v>0</v>
      </c>
    </row>
    <row r="308" spans="2:183">
      <c r="B308" s="96" t="s">
        <v>10</v>
      </c>
      <c r="C308" s="166" t="s">
        <v>44</v>
      </c>
      <c r="D308" s="178">
        <v>0</v>
      </c>
      <c r="E308" s="179">
        <v>0</v>
      </c>
      <c r="F308" s="179">
        <v>0</v>
      </c>
      <c r="G308" s="179">
        <v>0</v>
      </c>
      <c r="H308" s="179">
        <v>0</v>
      </c>
      <c r="I308" s="179">
        <v>0</v>
      </c>
      <c r="J308" s="179">
        <v>720.29</v>
      </c>
      <c r="K308" s="179">
        <v>0</v>
      </c>
      <c r="L308" s="179">
        <v>0</v>
      </c>
      <c r="M308" s="179">
        <v>0</v>
      </c>
      <c r="N308" s="179">
        <v>0</v>
      </c>
      <c r="O308" s="179">
        <v>0</v>
      </c>
      <c r="P308" s="179">
        <v>0</v>
      </c>
      <c r="Q308" s="179">
        <v>0</v>
      </c>
      <c r="R308" s="179">
        <v>0</v>
      </c>
      <c r="S308" s="179">
        <v>0</v>
      </c>
      <c r="T308" s="179">
        <v>0</v>
      </c>
      <c r="U308" s="179">
        <v>0</v>
      </c>
      <c r="V308" s="179">
        <v>0</v>
      </c>
      <c r="W308" s="179">
        <v>0</v>
      </c>
      <c r="X308" s="179">
        <v>0</v>
      </c>
      <c r="Y308" s="179">
        <v>0</v>
      </c>
      <c r="Z308" s="179">
        <v>0</v>
      </c>
      <c r="AA308" s="179">
        <v>0</v>
      </c>
      <c r="AB308" s="179">
        <v>0</v>
      </c>
      <c r="AC308" s="179">
        <v>0</v>
      </c>
      <c r="AD308" s="179">
        <v>0</v>
      </c>
      <c r="AE308" s="179">
        <v>0</v>
      </c>
      <c r="AF308" s="179">
        <v>0</v>
      </c>
      <c r="AG308" s="179">
        <v>0</v>
      </c>
      <c r="AH308" s="179">
        <v>0</v>
      </c>
      <c r="AI308" s="179">
        <v>0</v>
      </c>
      <c r="AJ308" s="179">
        <v>0</v>
      </c>
      <c r="AK308" s="179">
        <v>0</v>
      </c>
      <c r="AL308" s="179">
        <v>0</v>
      </c>
      <c r="AM308" s="179">
        <v>0</v>
      </c>
      <c r="AN308" s="179">
        <v>0</v>
      </c>
      <c r="AO308" s="179">
        <v>0</v>
      </c>
      <c r="AP308" s="179">
        <v>0</v>
      </c>
      <c r="AQ308" s="179">
        <v>0</v>
      </c>
      <c r="AR308" s="179">
        <v>0</v>
      </c>
      <c r="AS308" s="179">
        <v>0</v>
      </c>
      <c r="AT308" s="179">
        <v>0</v>
      </c>
      <c r="AU308" s="179">
        <v>0</v>
      </c>
      <c r="AV308" s="179">
        <v>0</v>
      </c>
      <c r="AW308" s="179">
        <v>0</v>
      </c>
      <c r="AX308" s="179">
        <v>0</v>
      </c>
      <c r="AY308" s="179">
        <v>0</v>
      </c>
      <c r="AZ308" s="179">
        <v>0</v>
      </c>
      <c r="BA308" s="179">
        <v>0</v>
      </c>
      <c r="BB308" s="179">
        <v>0</v>
      </c>
      <c r="BC308" s="179">
        <v>0</v>
      </c>
      <c r="BD308" s="179">
        <v>0</v>
      </c>
      <c r="BE308" s="179">
        <v>0</v>
      </c>
      <c r="BF308" s="179">
        <v>0</v>
      </c>
      <c r="BG308" s="179">
        <v>0</v>
      </c>
      <c r="BH308" s="179">
        <v>0</v>
      </c>
      <c r="BI308" s="179">
        <v>0</v>
      </c>
      <c r="BJ308" s="179">
        <v>0</v>
      </c>
      <c r="BK308" s="179">
        <v>0</v>
      </c>
      <c r="BL308" s="179">
        <v>0</v>
      </c>
      <c r="BM308" s="179">
        <v>0</v>
      </c>
      <c r="BN308" s="179">
        <v>0</v>
      </c>
      <c r="BO308" s="179">
        <v>0</v>
      </c>
      <c r="BP308" s="179">
        <v>0</v>
      </c>
      <c r="BQ308" s="179">
        <v>0</v>
      </c>
      <c r="BR308" s="179">
        <v>0</v>
      </c>
      <c r="BS308" s="179">
        <v>0</v>
      </c>
      <c r="BT308" s="179">
        <v>0</v>
      </c>
      <c r="BU308" s="179">
        <v>0</v>
      </c>
      <c r="BV308" s="179">
        <v>0</v>
      </c>
      <c r="BW308" s="179">
        <v>0</v>
      </c>
      <c r="BX308" s="179">
        <v>0</v>
      </c>
      <c r="BY308" s="179">
        <v>0</v>
      </c>
      <c r="BZ308" s="179">
        <v>0</v>
      </c>
      <c r="CA308" s="179">
        <v>0</v>
      </c>
      <c r="CB308" s="179">
        <v>0</v>
      </c>
      <c r="CC308" s="179">
        <v>0</v>
      </c>
      <c r="CD308" s="179">
        <v>0</v>
      </c>
      <c r="CE308" s="179">
        <v>0</v>
      </c>
      <c r="CF308" s="179">
        <v>0</v>
      </c>
      <c r="CG308" s="179">
        <v>0</v>
      </c>
      <c r="CH308" s="179">
        <v>0</v>
      </c>
      <c r="CI308" s="179">
        <v>0</v>
      </c>
      <c r="CJ308" s="179">
        <v>0</v>
      </c>
      <c r="CK308" s="179">
        <v>0</v>
      </c>
      <c r="CL308" s="179">
        <v>0</v>
      </c>
      <c r="CM308" s="179">
        <v>0</v>
      </c>
      <c r="CN308" s="179">
        <v>0</v>
      </c>
      <c r="CO308" s="179">
        <v>0</v>
      </c>
      <c r="CP308" s="179">
        <v>0.39</v>
      </c>
      <c r="CQ308" s="179">
        <v>1.0900000000000001</v>
      </c>
      <c r="CR308" s="179">
        <v>0</v>
      </c>
      <c r="CS308" s="179">
        <v>0</v>
      </c>
      <c r="CT308" s="179">
        <v>0</v>
      </c>
      <c r="CU308" s="179">
        <v>0</v>
      </c>
      <c r="CV308" s="179">
        <v>0</v>
      </c>
      <c r="CW308" s="179">
        <v>0</v>
      </c>
      <c r="CX308" s="179">
        <v>0</v>
      </c>
      <c r="CY308" s="179">
        <v>0</v>
      </c>
      <c r="CZ308" s="179">
        <v>0</v>
      </c>
      <c r="DA308" s="179">
        <v>0</v>
      </c>
      <c r="DB308" s="179">
        <v>14.43</v>
      </c>
      <c r="DC308" s="179">
        <v>12.62</v>
      </c>
      <c r="DD308" s="179">
        <v>0</v>
      </c>
      <c r="DE308" s="179">
        <v>0</v>
      </c>
      <c r="DF308" s="179">
        <v>0</v>
      </c>
      <c r="DG308" s="179">
        <v>0</v>
      </c>
      <c r="DH308" s="179">
        <v>0</v>
      </c>
      <c r="DI308" s="179">
        <v>0</v>
      </c>
      <c r="DJ308" s="179">
        <v>0</v>
      </c>
      <c r="DK308" s="179">
        <v>0</v>
      </c>
      <c r="DL308" s="179">
        <v>0</v>
      </c>
      <c r="DM308" s="179">
        <v>0</v>
      </c>
      <c r="DN308" s="179">
        <v>14</v>
      </c>
      <c r="DO308" s="179">
        <v>1.77</v>
      </c>
      <c r="DP308" s="179">
        <v>0</v>
      </c>
      <c r="DQ308" s="179">
        <v>0</v>
      </c>
      <c r="DR308" s="179">
        <v>0</v>
      </c>
      <c r="DS308" s="179">
        <v>0</v>
      </c>
      <c r="DT308" s="179">
        <v>0</v>
      </c>
      <c r="DU308" s="179">
        <v>0</v>
      </c>
      <c r="DV308" s="179">
        <v>0</v>
      </c>
      <c r="DW308" s="179">
        <v>0</v>
      </c>
      <c r="DX308" s="179">
        <v>0</v>
      </c>
      <c r="DY308" s="179">
        <v>0</v>
      </c>
      <c r="DZ308" s="179">
        <v>2.39</v>
      </c>
      <c r="EA308" s="179">
        <v>1.39</v>
      </c>
      <c r="EB308" s="179">
        <v>0</v>
      </c>
      <c r="EC308" s="179">
        <v>0</v>
      </c>
      <c r="ED308" s="179">
        <v>0</v>
      </c>
      <c r="EE308" s="179">
        <v>0</v>
      </c>
      <c r="EF308" s="179">
        <v>0</v>
      </c>
      <c r="EG308" s="179">
        <v>0</v>
      </c>
      <c r="EH308" s="179">
        <v>0</v>
      </c>
      <c r="EI308" s="179">
        <v>0</v>
      </c>
      <c r="EJ308" s="179">
        <v>0</v>
      </c>
      <c r="EK308" s="179">
        <v>0</v>
      </c>
      <c r="EL308" s="179">
        <v>0</v>
      </c>
      <c r="EM308" s="179">
        <v>0.35</v>
      </c>
      <c r="EN308" s="179">
        <v>0</v>
      </c>
      <c r="EO308" s="179">
        <v>0</v>
      </c>
      <c r="EP308" s="179">
        <v>0</v>
      </c>
      <c r="EQ308" s="179">
        <v>0</v>
      </c>
      <c r="ER308" s="179">
        <v>0</v>
      </c>
      <c r="ES308" s="179">
        <v>0</v>
      </c>
      <c r="ET308" s="179">
        <v>0</v>
      </c>
      <c r="EU308" s="179">
        <v>0</v>
      </c>
      <c r="EV308" s="179">
        <v>0</v>
      </c>
      <c r="EW308" s="179">
        <v>0</v>
      </c>
      <c r="EX308" s="179">
        <v>0.5</v>
      </c>
      <c r="EY308" s="179">
        <v>0</v>
      </c>
      <c r="EZ308" s="179">
        <v>0</v>
      </c>
      <c r="FA308" s="179">
        <v>0</v>
      </c>
      <c r="FB308" s="179">
        <v>0</v>
      </c>
      <c r="FC308" s="179">
        <v>0</v>
      </c>
      <c r="FD308" s="179">
        <v>0</v>
      </c>
      <c r="FE308" s="179">
        <v>0</v>
      </c>
      <c r="FF308" s="179">
        <v>0</v>
      </c>
      <c r="FG308" s="179">
        <v>0</v>
      </c>
      <c r="FH308" s="179">
        <v>0</v>
      </c>
      <c r="FI308" s="179">
        <v>0</v>
      </c>
      <c r="FJ308" s="179">
        <v>0.41</v>
      </c>
      <c r="FK308" s="179">
        <v>0</v>
      </c>
      <c r="FL308" s="179">
        <v>0</v>
      </c>
      <c r="FM308" s="179">
        <v>0</v>
      </c>
      <c r="FN308" s="179">
        <v>0</v>
      </c>
      <c r="FO308" s="179">
        <v>0</v>
      </c>
      <c r="FP308" s="179">
        <v>0</v>
      </c>
      <c r="FQ308" s="179">
        <v>0</v>
      </c>
      <c r="FR308" s="179">
        <v>0</v>
      </c>
      <c r="FS308" s="179">
        <v>0</v>
      </c>
      <c r="FT308" s="179">
        <v>0</v>
      </c>
      <c r="FU308" s="179">
        <v>0</v>
      </c>
      <c r="FV308" s="179">
        <v>0.81</v>
      </c>
      <c r="FW308" s="179">
        <v>1.32</v>
      </c>
      <c r="FX308" s="179">
        <v>0</v>
      </c>
      <c r="FY308" s="179">
        <v>0</v>
      </c>
      <c r="FZ308" s="179">
        <v>0</v>
      </c>
      <c r="GA308" s="179">
        <v>0</v>
      </c>
    </row>
    <row r="309" spans="2:183">
      <c r="B309" s="171" t="s">
        <v>10</v>
      </c>
      <c r="C309" s="172" t="s">
        <v>45</v>
      </c>
      <c r="D309" s="92">
        <v>0</v>
      </c>
      <c r="E309" s="93">
        <v>0</v>
      </c>
      <c r="F309" s="93">
        <v>0</v>
      </c>
      <c r="G309" s="93">
        <v>0</v>
      </c>
      <c r="H309" s="93">
        <v>0</v>
      </c>
      <c r="I309" s="93">
        <v>0</v>
      </c>
      <c r="J309" s="93">
        <v>5.1881576531765248</v>
      </c>
      <c r="K309" s="93">
        <v>0</v>
      </c>
      <c r="L309" s="93">
        <v>0</v>
      </c>
      <c r="M309" s="93">
        <v>0</v>
      </c>
      <c r="N309" s="93">
        <v>0</v>
      </c>
      <c r="O309" s="93">
        <v>0</v>
      </c>
      <c r="P309" s="93">
        <v>0</v>
      </c>
      <c r="Q309" s="93">
        <v>0</v>
      </c>
      <c r="R309" s="93">
        <v>0</v>
      </c>
      <c r="S309" s="93">
        <v>0</v>
      </c>
      <c r="T309" s="93">
        <v>0</v>
      </c>
      <c r="U309" s="93">
        <v>0</v>
      </c>
      <c r="V309" s="93">
        <v>0</v>
      </c>
      <c r="W309" s="93">
        <v>0</v>
      </c>
      <c r="X309" s="93">
        <v>0</v>
      </c>
      <c r="Y309" s="93">
        <v>0</v>
      </c>
      <c r="Z309" s="93">
        <v>0</v>
      </c>
      <c r="AA309" s="93">
        <v>0</v>
      </c>
      <c r="AB309" s="93">
        <v>0</v>
      </c>
      <c r="AC309" s="93">
        <v>0</v>
      </c>
      <c r="AD309" s="93">
        <v>0</v>
      </c>
      <c r="AE309" s="93">
        <v>0</v>
      </c>
      <c r="AF309" s="93">
        <v>0</v>
      </c>
      <c r="AG309" s="93">
        <v>0</v>
      </c>
      <c r="AH309" s="93">
        <v>0</v>
      </c>
      <c r="AI309" s="93">
        <v>0</v>
      </c>
      <c r="AJ309" s="93">
        <v>0</v>
      </c>
      <c r="AK309" s="93">
        <v>0</v>
      </c>
      <c r="AL309" s="93">
        <v>0</v>
      </c>
      <c r="AM309" s="93">
        <v>0</v>
      </c>
      <c r="AN309" s="93">
        <v>0</v>
      </c>
      <c r="AO309" s="93">
        <v>0</v>
      </c>
      <c r="AP309" s="93">
        <v>0</v>
      </c>
      <c r="AQ309" s="93">
        <v>0</v>
      </c>
      <c r="AR309" s="93">
        <v>0</v>
      </c>
      <c r="AS309" s="93">
        <v>0</v>
      </c>
      <c r="AT309" s="93">
        <v>0</v>
      </c>
      <c r="AU309" s="93">
        <v>0</v>
      </c>
      <c r="AV309" s="93">
        <v>0</v>
      </c>
      <c r="AW309" s="93">
        <v>0</v>
      </c>
      <c r="AX309" s="93">
        <v>0</v>
      </c>
      <c r="AY309" s="93">
        <v>0</v>
      </c>
      <c r="AZ309" s="93">
        <v>0</v>
      </c>
      <c r="BA309" s="93">
        <v>0</v>
      </c>
      <c r="BB309" s="93">
        <v>0</v>
      </c>
      <c r="BC309" s="93">
        <v>0</v>
      </c>
      <c r="BD309" s="93">
        <v>0</v>
      </c>
      <c r="BE309" s="93">
        <v>0</v>
      </c>
      <c r="BF309" s="93">
        <v>0</v>
      </c>
      <c r="BG309" s="93">
        <v>0</v>
      </c>
      <c r="BH309" s="93">
        <v>0</v>
      </c>
      <c r="BI309" s="93">
        <v>0</v>
      </c>
      <c r="BJ309" s="93">
        <v>0</v>
      </c>
      <c r="BK309" s="93">
        <v>0</v>
      </c>
      <c r="BL309" s="93">
        <v>0</v>
      </c>
      <c r="BM309" s="93">
        <v>0</v>
      </c>
      <c r="BN309" s="93">
        <v>0</v>
      </c>
      <c r="BO309" s="93">
        <v>0</v>
      </c>
      <c r="BP309" s="93">
        <v>0</v>
      </c>
      <c r="BQ309" s="93">
        <v>0</v>
      </c>
      <c r="BR309" s="93">
        <v>0</v>
      </c>
      <c r="BS309" s="93">
        <v>0</v>
      </c>
      <c r="BT309" s="93">
        <v>0</v>
      </c>
      <c r="BU309" s="93">
        <v>0</v>
      </c>
      <c r="BV309" s="93">
        <v>0</v>
      </c>
      <c r="BW309" s="93">
        <v>0</v>
      </c>
      <c r="BX309" s="93">
        <v>0</v>
      </c>
      <c r="BY309" s="93">
        <v>0</v>
      </c>
      <c r="BZ309" s="93">
        <v>0</v>
      </c>
      <c r="CA309" s="93">
        <v>0</v>
      </c>
      <c r="CB309" s="93">
        <v>0</v>
      </c>
      <c r="CC309" s="93">
        <v>0</v>
      </c>
      <c r="CD309" s="93">
        <v>0</v>
      </c>
      <c r="CE309" s="93">
        <v>0</v>
      </c>
      <c r="CF309" s="93">
        <v>0</v>
      </c>
      <c r="CG309" s="93">
        <v>0</v>
      </c>
      <c r="CH309" s="93">
        <v>0</v>
      </c>
      <c r="CI309" s="93">
        <v>0</v>
      </c>
      <c r="CJ309" s="93">
        <v>0</v>
      </c>
      <c r="CK309" s="93">
        <v>0</v>
      </c>
      <c r="CL309" s="93">
        <v>0</v>
      </c>
      <c r="CM309" s="93">
        <v>0</v>
      </c>
      <c r="CN309" s="93">
        <v>0</v>
      </c>
      <c r="CO309" s="93">
        <v>0</v>
      </c>
      <c r="CP309" s="93">
        <v>7.4795092610868141E-2</v>
      </c>
      <c r="CQ309" s="93">
        <v>6.9750328698423986E-2</v>
      </c>
      <c r="CR309" s="93">
        <v>0</v>
      </c>
      <c r="CS309" s="93">
        <v>0</v>
      </c>
      <c r="CT309" s="93">
        <v>0</v>
      </c>
      <c r="CU309" s="93">
        <v>0</v>
      </c>
      <c r="CV309" s="93">
        <v>0</v>
      </c>
      <c r="CW309" s="93">
        <v>0</v>
      </c>
      <c r="CX309" s="93">
        <v>0</v>
      </c>
      <c r="CY309" s="93">
        <v>0</v>
      </c>
      <c r="CZ309" s="93">
        <v>0</v>
      </c>
      <c r="DA309" s="93">
        <v>0</v>
      </c>
      <c r="DB309" s="93">
        <v>6.1678170551104458E-2</v>
      </c>
      <c r="DC309" s="93">
        <v>6.1958584189428192E-2</v>
      </c>
      <c r="DD309" s="93">
        <v>0</v>
      </c>
      <c r="DE309" s="93">
        <v>0</v>
      </c>
      <c r="DF309" s="93">
        <v>0</v>
      </c>
      <c r="DG309" s="93">
        <v>0</v>
      </c>
      <c r="DH309" s="93">
        <v>0</v>
      </c>
      <c r="DI309" s="93">
        <v>0</v>
      </c>
      <c r="DJ309" s="93">
        <v>0</v>
      </c>
      <c r="DK309" s="93">
        <v>0</v>
      </c>
      <c r="DL309" s="93">
        <v>0</v>
      </c>
      <c r="DM309" s="93">
        <v>0</v>
      </c>
      <c r="DN309" s="93">
        <v>6.1766965874206263E-2</v>
      </c>
      <c r="DO309" s="93">
        <v>6.570579759798377E-2</v>
      </c>
      <c r="DP309" s="93">
        <v>0</v>
      </c>
      <c r="DQ309" s="93">
        <v>0</v>
      </c>
      <c r="DR309" s="93">
        <v>0</v>
      </c>
      <c r="DS309" s="93">
        <v>0</v>
      </c>
      <c r="DT309" s="93">
        <v>0</v>
      </c>
      <c r="DU309" s="93">
        <v>0</v>
      </c>
      <c r="DV309" s="93">
        <v>0</v>
      </c>
      <c r="DW309" s="93">
        <v>0</v>
      </c>
      <c r="DX309" s="93">
        <v>0</v>
      </c>
      <c r="DY309" s="93">
        <v>0</v>
      </c>
      <c r="DZ309" s="93">
        <v>6.6805083271544136E-2</v>
      </c>
      <c r="EA309" s="93">
        <v>6.8048081159447035E-2</v>
      </c>
      <c r="EB309" s="93">
        <v>0</v>
      </c>
      <c r="EC309" s="93">
        <v>0</v>
      </c>
      <c r="ED309" s="93">
        <v>0</v>
      </c>
      <c r="EE309" s="93">
        <v>0</v>
      </c>
      <c r="EF309" s="93">
        <v>0</v>
      </c>
      <c r="EG309" s="93">
        <v>0</v>
      </c>
      <c r="EH309" s="93">
        <v>0</v>
      </c>
      <c r="EI309" s="93">
        <v>0</v>
      </c>
      <c r="EJ309" s="93">
        <v>0</v>
      </c>
      <c r="EK309" s="93">
        <v>0</v>
      </c>
      <c r="EL309" s="93">
        <v>0</v>
      </c>
      <c r="EM309" s="93">
        <v>8.1808067366216541E-2</v>
      </c>
      <c r="EN309" s="93">
        <v>0</v>
      </c>
      <c r="EO309" s="93">
        <v>0</v>
      </c>
      <c r="EP309" s="93">
        <v>0</v>
      </c>
      <c r="EQ309" s="93">
        <v>0</v>
      </c>
      <c r="ER309" s="93">
        <v>0</v>
      </c>
      <c r="ES309" s="93">
        <v>0</v>
      </c>
      <c r="ET309" s="93">
        <v>0</v>
      </c>
      <c r="EU309" s="93">
        <v>0</v>
      </c>
      <c r="EV309" s="93">
        <v>0</v>
      </c>
      <c r="EW309" s="93">
        <v>0</v>
      </c>
      <c r="EX309" s="93">
        <v>7.2718149904830123E-2</v>
      </c>
      <c r="EY309" s="93">
        <v>0</v>
      </c>
      <c r="EZ309" s="93">
        <v>0</v>
      </c>
      <c r="FA309" s="93">
        <v>0</v>
      </c>
      <c r="FB309" s="93">
        <v>0</v>
      </c>
      <c r="FC309" s="93">
        <v>0</v>
      </c>
      <c r="FD309" s="93">
        <v>0</v>
      </c>
      <c r="FE309" s="93">
        <v>0</v>
      </c>
      <c r="FF309" s="93">
        <v>0</v>
      </c>
      <c r="FG309" s="93">
        <v>0</v>
      </c>
      <c r="FH309" s="93">
        <v>0</v>
      </c>
      <c r="FI309" s="93">
        <v>0</v>
      </c>
      <c r="FJ309" s="93">
        <v>7.6154937219773622E-2</v>
      </c>
      <c r="FK309" s="93">
        <v>0</v>
      </c>
      <c r="FL309" s="93">
        <v>0</v>
      </c>
      <c r="FM309" s="93">
        <v>0</v>
      </c>
      <c r="FN309" s="93">
        <v>0</v>
      </c>
      <c r="FO309" s="93">
        <v>0</v>
      </c>
      <c r="FP309" s="93">
        <v>0</v>
      </c>
      <c r="FQ309" s="93">
        <v>0</v>
      </c>
      <c r="FR309" s="93">
        <v>0</v>
      </c>
      <c r="FS309" s="93">
        <v>0</v>
      </c>
      <c r="FT309" s="93">
        <v>0</v>
      </c>
      <c r="FU309" s="93">
        <v>0</v>
      </c>
      <c r="FV309" s="93">
        <v>6.801452439198305E-2</v>
      </c>
      <c r="FW309" s="93">
        <v>6.9750328698423986E-2</v>
      </c>
      <c r="FX309" s="93">
        <v>0</v>
      </c>
      <c r="FY309" s="93">
        <v>0</v>
      </c>
      <c r="FZ309" s="93">
        <v>0</v>
      </c>
      <c r="GA309" s="93">
        <v>0</v>
      </c>
    </row>
    <row r="310" spans="2:183">
      <c r="B310" s="96" t="s">
        <v>10</v>
      </c>
      <c r="C310" s="166" t="s">
        <v>46</v>
      </c>
      <c r="D310" s="96">
        <v>0</v>
      </c>
      <c r="E310" s="17">
        <v>0</v>
      </c>
      <c r="F310" s="17">
        <v>0</v>
      </c>
      <c r="G310" s="17">
        <v>0</v>
      </c>
      <c r="H310" s="17">
        <v>0</v>
      </c>
      <c r="I310" s="17">
        <v>0</v>
      </c>
      <c r="J310" s="17">
        <v>49.52</v>
      </c>
      <c r="K310" s="17">
        <v>0</v>
      </c>
      <c r="L310" s="17">
        <v>0</v>
      </c>
      <c r="M310" s="17">
        <v>0</v>
      </c>
      <c r="N310" s="17">
        <v>0</v>
      </c>
      <c r="O310" s="17">
        <v>0</v>
      </c>
      <c r="P310" s="17">
        <v>0</v>
      </c>
      <c r="Q310" s="17">
        <v>0</v>
      </c>
      <c r="R310" s="17">
        <v>0</v>
      </c>
      <c r="S310" s="17">
        <v>0</v>
      </c>
      <c r="T310" s="17">
        <v>0</v>
      </c>
      <c r="U310" s="17">
        <v>0</v>
      </c>
      <c r="V310" s="17">
        <v>0</v>
      </c>
      <c r="W310" s="17">
        <v>0</v>
      </c>
      <c r="X310" s="17">
        <v>0</v>
      </c>
      <c r="Y310" s="17">
        <v>0</v>
      </c>
      <c r="Z310" s="17">
        <v>0</v>
      </c>
      <c r="AA310" s="17">
        <v>0</v>
      </c>
      <c r="AB310" s="17">
        <v>0</v>
      </c>
      <c r="AC310" s="17">
        <v>0</v>
      </c>
      <c r="AD310" s="17">
        <v>0</v>
      </c>
      <c r="AE310" s="17">
        <v>0</v>
      </c>
      <c r="AF310" s="17">
        <v>0</v>
      </c>
      <c r="AG310" s="17">
        <v>0</v>
      </c>
      <c r="AH310" s="17">
        <v>0</v>
      </c>
      <c r="AI310" s="17">
        <v>0</v>
      </c>
      <c r="AJ310" s="17">
        <v>0</v>
      </c>
      <c r="AK310" s="17">
        <v>0</v>
      </c>
      <c r="AL310" s="17">
        <v>0</v>
      </c>
      <c r="AM310" s="17">
        <v>0</v>
      </c>
      <c r="AN310" s="17">
        <v>0</v>
      </c>
      <c r="AO310" s="17">
        <v>0</v>
      </c>
      <c r="AP310" s="17">
        <v>0</v>
      </c>
      <c r="AQ310" s="17">
        <v>0</v>
      </c>
      <c r="AR310" s="17">
        <v>0</v>
      </c>
      <c r="AS310" s="17">
        <v>0</v>
      </c>
      <c r="AT310" s="17">
        <v>0</v>
      </c>
      <c r="AU310" s="17">
        <v>0</v>
      </c>
      <c r="AV310" s="17">
        <v>0</v>
      </c>
      <c r="AW310" s="17">
        <v>0</v>
      </c>
      <c r="AX310" s="17">
        <v>0</v>
      </c>
      <c r="AY310" s="17">
        <v>0</v>
      </c>
      <c r="AZ310" s="17">
        <v>0</v>
      </c>
      <c r="BA310" s="17">
        <v>0</v>
      </c>
      <c r="BB310" s="17">
        <v>0</v>
      </c>
      <c r="BC310" s="17">
        <v>0</v>
      </c>
      <c r="BD310" s="17">
        <v>0</v>
      </c>
      <c r="BE310" s="17">
        <v>0</v>
      </c>
      <c r="BF310" s="17">
        <v>0</v>
      </c>
      <c r="BG310" s="17">
        <v>0</v>
      </c>
      <c r="BH310" s="17">
        <v>0</v>
      </c>
      <c r="BI310" s="17">
        <v>0</v>
      </c>
      <c r="BJ310" s="17">
        <v>0</v>
      </c>
      <c r="BK310" s="17">
        <v>0</v>
      </c>
      <c r="BL310" s="17">
        <v>0</v>
      </c>
      <c r="BM310" s="17">
        <v>0</v>
      </c>
      <c r="BN310" s="17">
        <v>0</v>
      </c>
      <c r="BO310" s="17">
        <v>0</v>
      </c>
      <c r="BP310" s="17">
        <v>0</v>
      </c>
      <c r="BQ310" s="17">
        <v>0</v>
      </c>
      <c r="BR310" s="17">
        <v>0</v>
      </c>
      <c r="BS310" s="17">
        <v>0</v>
      </c>
      <c r="BT310" s="17">
        <v>0</v>
      </c>
      <c r="BU310" s="17">
        <v>0</v>
      </c>
      <c r="BV310" s="17">
        <v>0</v>
      </c>
      <c r="BW310" s="17">
        <v>0</v>
      </c>
      <c r="BX310" s="17">
        <v>0</v>
      </c>
      <c r="BY310" s="17">
        <v>0</v>
      </c>
      <c r="BZ310" s="17">
        <v>0</v>
      </c>
      <c r="CA310" s="17">
        <v>0</v>
      </c>
      <c r="CB310" s="17">
        <v>0</v>
      </c>
      <c r="CC310" s="17">
        <v>0</v>
      </c>
      <c r="CD310" s="17">
        <v>0</v>
      </c>
      <c r="CE310" s="17">
        <v>0</v>
      </c>
      <c r="CF310" s="17">
        <v>0</v>
      </c>
      <c r="CG310" s="17">
        <v>0</v>
      </c>
      <c r="CH310" s="17">
        <v>0</v>
      </c>
      <c r="CI310" s="17">
        <v>0</v>
      </c>
      <c r="CJ310" s="17">
        <v>0</v>
      </c>
      <c r="CK310" s="17">
        <v>0</v>
      </c>
      <c r="CL310" s="17">
        <v>0</v>
      </c>
      <c r="CM310" s="17">
        <v>0</v>
      </c>
      <c r="CN310" s="17">
        <v>0</v>
      </c>
      <c r="CO310" s="17">
        <v>0</v>
      </c>
      <c r="CP310" s="17">
        <v>0.71</v>
      </c>
      <c r="CQ310" s="17">
        <v>2.12</v>
      </c>
      <c r="CR310" s="17">
        <v>0</v>
      </c>
      <c r="CS310" s="17">
        <v>0</v>
      </c>
      <c r="CT310" s="17">
        <v>0</v>
      </c>
      <c r="CU310" s="17">
        <v>0</v>
      </c>
      <c r="CV310" s="17">
        <v>0</v>
      </c>
      <c r="CW310" s="17">
        <v>0</v>
      </c>
      <c r="CX310" s="17">
        <v>0</v>
      </c>
      <c r="CY310" s="17">
        <v>0</v>
      </c>
      <c r="CZ310" s="17">
        <v>0</v>
      </c>
      <c r="DA310" s="17">
        <v>0</v>
      </c>
      <c r="DB310" s="17">
        <v>30.81</v>
      </c>
      <c r="DC310" s="17">
        <v>26.86</v>
      </c>
      <c r="DD310" s="17">
        <v>0</v>
      </c>
      <c r="DE310" s="17">
        <v>0</v>
      </c>
      <c r="DF310" s="17">
        <v>0</v>
      </c>
      <c r="DG310" s="17">
        <v>0</v>
      </c>
      <c r="DH310" s="17">
        <v>0</v>
      </c>
      <c r="DI310" s="17">
        <v>0</v>
      </c>
      <c r="DJ310" s="17">
        <v>0</v>
      </c>
      <c r="DK310" s="17">
        <v>0</v>
      </c>
      <c r="DL310" s="17">
        <v>0</v>
      </c>
      <c r="DM310" s="17">
        <v>0</v>
      </c>
      <c r="DN310" s="17">
        <v>28.96</v>
      </c>
      <c r="DO310" s="17">
        <v>3.45</v>
      </c>
      <c r="DP310" s="17">
        <v>0</v>
      </c>
      <c r="DQ310" s="17">
        <v>0</v>
      </c>
      <c r="DR310" s="17">
        <v>0</v>
      </c>
      <c r="DS310" s="17">
        <v>0</v>
      </c>
      <c r="DT310" s="17">
        <v>0</v>
      </c>
      <c r="DU310" s="17">
        <v>0</v>
      </c>
      <c r="DV310" s="17">
        <v>0</v>
      </c>
      <c r="DW310" s="17">
        <v>0</v>
      </c>
      <c r="DX310" s="17">
        <v>0</v>
      </c>
      <c r="DY310" s="17">
        <v>0</v>
      </c>
      <c r="DZ310" s="17">
        <v>4.46</v>
      </c>
      <c r="EA310" s="17">
        <v>2.56</v>
      </c>
      <c r="EB310" s="17">
        <v>0</v>
      </c>
      <c r="EC310" s="17">
        <v>0</v>
      </c>
      <c r="ED310" s="17">
        <v>0</v>
      </c>
      <c r="EE310" s="17">
        <v>0</v>
      </c>
      <c r="EF310" s="17">
        <v>0</v>
      </c>
      <c r="EG310" s="17">
        <v>0</v>
      </c>
      <c r="EH310" s="17">
        <v>0</v>
      </c>
      <c r="EI310" s="17">
        <v>0</v>
      </c>
      <c r="EJ310" s="17">
        <v>0</v>
      </c>
      <c r="EK310" s="17">
        <v>0</v>
      </c>
      <c r="EL310" s="17">
        <v>0</v>
      </c>
      <c r="EM310" s="17">
        <v>0.54</v>
      </c>
      <c r="EN310" s="17">
        <v>0</v>
      </c>
      <c r="EO310" s="17">
        <v>0</v>
      </c>
      <c r="EP310" s="17">
        <v>0</v>
      </c>
      <c r="EQ310" s="17">
        <v>0</v>
      </c>
      <c r="ER310" s="17">
        <v>0</v>
      </c>
      <c r="ES310" s="17">
        <v>0</v>
      </c>
      <c r="ET310" s="17">
        <v>0</v>
      </c>
      <c r="EU310" s="17">
        <v>0</v>
      </c>
      <c r="EV310" s="17">
        <v>0</v>
      </c>
      <c r="EW310" s="17">
        <v>0</v>
      </c>
      <c r="EX310" s="17">
        <v>0.82</v>
      </c>
      <c r="EY310" s="17">
        <v>0</v>
      </c>
      <c r="EZ310" s="17">
        <v>0</v>
      </c>
      <c r="FA310" s="17">
        <v>0</v>
      </c>
      <c r="FB310" s="17">
        <v>0</v>
      </c>
      <c r="FC310" s="17">
        <v>0</v>
      </c>
      <c r="FD310" s="17">
        <v>0</v>
      </c>
      <c r="FE310" s="17">
        <v>0</v>
      </c>
      <c r="FF310" s="17">
        <v>0</v>
      </c>
      <c r="FG310" s="17">
        <v>0</v>
      </c>
      <c r="FH310" s="17">
        <v>0</v>
      </c>
      <c r="FI310" s="17">
        <v>0</v>
      </c>
      <c r="FJ310" s="17">
        <v>0.62</v>
      </c>
      <c r="FK310" s="17">
        <v>0</v>
      </c>
      <c r="FL310" s="17">
        <v>0</v>
      </c>
      <c r="FM310" s="17">
        <v>0</v>
      </c>
      <c r="FN310" s="17">
        <v>0</v>
      </c>
      <c r="FO310" s="17">
        <v>0</v>
      </c>
      <c r="FP310" s="17">
        <v>0</v>
      </c>
      <c r="FQ310" s="17">
        <v>0</v>
      </c>
      <c r="FR310" s="17">
        <v>0</v>
      </c>
      <c r="FS310" s="17">
        <v>0</v>
      </c>
      <c r="FT310" s="17">
        <v>0</v>
      </c>
      <c r="FU310" s="17">
        <v>0</v>
      </c>
      <c r="FV310" s="17">
        <v>1.35</v>
      </c>
      <c r="FW310" s="17">
        <v>2.12</v>
      </c>
      <c r="FX310" s="17">
        <v>0</v>
      </c>
      <c r="FY310" s="17">
        <v>0</v>
      </c>
      <c r="FZ310" s="17">
        <v>0</v>
      </c>
      <c r="GA310" s="17">
        <v>0</v>
      </c>
    </row>
    <row r="311" spans="2:183">
      <c r="B311" s="96" t="s">
        <v>10</v>
      </c>
      <c r="C311" s="166" t="s">
        <v>47</v>
      </c>
      <c r="D311" s="178">
        <v>0</v>
      </c>
      <c r="E311" s="179">
        <v>0</v>
      </c>
      <c r="F311" s="179">
        <v>0</v>
      </c>
      <c r="G311" s="179">
        <v>0</v>
      </c>
      <c r="H311" s="179">
        <v>0</v>
      </c>
      <c r="I311" s="179">
        <v>0</v>
      </c>
      <c r="J311" s="179">
        <v>2481.37</v>
      </c>
      <c r="K311" s="179">
        <v>0</v>
      </c>
      <c r="L311" s="179">
        <v>0</v>
      </c>
      <c r="M311" s="179">
        <v>0</v>
      </c>
      <c r="N311" s="179">
        <v>0</v>
      </c>
      <c r="O311" s="179">
        <v>0</v>
      </c>
      <c r="P311" s="179">
        <v>0</v>
      </c>
      <c r="Q311" s="179">
        <v>0</v>
      </c>
      <c r="R311" s="179">
        <v>0</v>
      </c>
      <c r="S311" s="179">
        <v>0</v>
      </c>
      <c r="T311" s="179">
        <v>0</v>
      </c>
      <c r="U311" s="179">
        <v>0</v>
      </c>
      <c r="V311" s="179">
        <v>0</v>
      </c>
      <c r="W311" s="179">
        <v>0</v>
      </c>
      <c r="X311" s="179">
        <v>0</v>
      </c>
      <c r="Y311" s="179">
        <v>0</v>
      </c>
      <c r="Z311" s="179">
        <v>0</v>
      </c>
      <c r="AA311" s="179">
        <v>0</v>
      </c>
      <c r="AB311" s="179">
        <v>0</v>
      </c>
      <c r="AC311" s="179">
        <v>0</v>
      </c>
      <c r="AD311" s="179">
        <v>0</v>
      </c>
      <c r="AE311" s="179">
        <v>0</v>
      </c>
      <c r="AF311" s="179">
        <v>0</v>
      </c>
      <c r="AG311" s="179">
        <v>0</v>
      </c>
      <c r="AH311" s="179">
        <v>0</v>
      </c>
      <c r="AI311" s="179">
        <v>0</v>
      </c>
      <c r="AJ311" s="179">
        <v>0</v>
      </c>
      <c r="AK311" s="179">
        <v>0</v>
      </c>
      <c r="AL311" s="179">
        <v>0</v>
      </c>
      <c r="AM311" s="179">
        <v>0</v>
      </c>
      <c r="AN311" s="179">
        <v>0</v>
      </c>
      <c r="AO311" s="179">
        <v>0</v>
      </c>
      <c r="AP311" s="179">
        <v>0</v>
      </c>
      <c r="AQ311" s="179">
        <v>0</v>
      </c>
      <c r="AR311" s="179">
        <v>0</v>
      </c>
      <c r="AS311" s="179">
        <v>0</v>
      </c>
      <c r="AT311" s="179">
        <v>0</v>
      </c>
      <c r="AU311" s="179">
        <v>0</v>
      </c>
      <c r="AV311" s="179">
        <v>0</v>
      </c>
      <c r="AW311" s="179">
        <v>0</v>
      </c>
      <c r="AX311" s="179">
        <v>0</v>
      </c>
      <c r="AY311" s="179">
        <v>0</v>
      </c>
      <c r="AZ311" s="179">
        <v>0</v>
      </c>
      <c r="BA311" s="179">
        <v>0</v>
      </c>
      <c r="BB311" s="179">
        <v>0</v>
      </c>
      <c r="BC311" s="179">
        <v>0</v>
      </c>
      <c r="BD311" s="179">
        <v>0</v>
      </c>
      <c r="BE311" s="179">
        <v>0</v>
      </c>
      <c r="BF311" s="179">
        <v>0</v>
      </c>
      <c r="BG311" s="179">
        <v>0</v>
      </c>
      <c r="BH311" s="179">
        <v>0</v>
      </c>
      <c r="BI311" s="179">
        <v>0</v>
      </c>
      <c r="BJ311" s="179">
        <v>0</v>
      </c>
      <c r="BK311" s="179">
        <v>0</v>
      </c>
      <c r="BL311" s="179">
        <v>0</v>
      </c>
      <c r="BM311" s="179">
        <v>0</v>
      </c>
      <c r="BN311" s="179">
        <v>0</v>
      </c>
      <c r="BO311" s="179">
        <v>0</v>
      </c>
      <c r="BP311" s="179">
        <v>0</v>
      </c>
      <c r="BQ311" s="179">
        <v>0</v>
      </c>
      <c r="BR311" s="179">
        <v>0</v>
      </c>
      <c r="BS311" s="179">
        <v>0</v>
      </c>
      <c r="BT311" s="179">
        <v>0</v>
      </c>
      <c r="BU311" s="179">
        <v>0</v>
      </c>
      <c r="BV311" s="179">
        <v>0</v>
      </c>
      <c r="BW311" s="179">
        <v>0</v>
      </c>
      <c r="BX311" s="179">
        <v>0</v>
      </c>
      <c r="BY311" s="179">
        <v>0</v>
      </c>
      <c r="BZ311" s="179">
        <v>0</v>
      </c>
      <c r="CA311" s="179">
        <v>0</v>
      </c>
      <c r="CB311" s="179">
        <v>0</v>
      </c>
      <c r="CC311" s="179">
        <v>0</v>
      </c>
      <c r="CD311" s="179">
        <v>0</v>
      </c>
      <c r="CE311" s="179">
        <v>0</v>
      </c>
      <c r="CF311" s="179">
        <v>0</v>
      </c>
      <c r="CG311" s="179">
        <v>0</v>
      </c>
      <c r="CH311" s="179">
        <v>0</v>
      </c>
      <c r="CI311" s="179">
        <v>0</v>
      </c>
      <c r="CJ311" s="179">
        <v>0</v>
      </c>
      <c r="CK311" s="179">
        <v>0</v>
      </c>
      <c r="CL311" s="179">
        <v>0</v>
      </c>
      <c r="CM311" s="179">
        <v>0</v>
      </c>
      <c r="CN311" s="179">
        <v>0</v>
      </c>
      <c r="CO311" s="179">
        <v>0</v>
      </c>
      <c r="CP311" s="179">
        <v>39.5</v>
      </c>
      <c r="CQ311" s="179">
        <v>117.6</v>
      </c>
      <c r="CR311" s="179">
        <v>0</v>
      </c>
      <c r="CS311" s="179">
        <v>0</v>
      </c>
      <c r="CT311" s="179">
        <v>0</v>
      </c>
      <c r="CU311" s="179">
        <v>0</v>
      </c>
      <c r="CV311" s="179">
        <v>0</v>
      </c>
      <c r="CW311" s="179">
        <v>0</v>
      </c>
      <c r="CX311" s="179">
        <v>0</v>
      </c>
      <c r="CY311" s="179">
        <v>0</v>
      </c>
      <c r="CZ311" s="179">
        <v>0</v>
      </c>
      <c r="DA311" s="179">
        <v>0</v>
      </c>
      <c r="DB311" s="179">
        <v>1752.91</v>
      </c>
      <c r="DC311" s="179">
        <v>1528.22</v>
      </c>
      <c r="DD311" s="179">
        <v>0</v>
      </c>
      <c r="DE311" s="179">
        <v>0</v>
      </c>
      <c r="DF311" s="179">
        <v>0</v>
      </c>
      <c r="DG311" s="179">
        <v>0</v>
      </c>
      <c r="DH311" s="179">
        <v>0</v>
      </c>
      <c r="DI311" s="179">
        <v>0</v>
      </c>
      <c r="DJ311" s="179">
        <v>0</v>
      </c>
      <c r="DK311" s="179">
        <v>0</v>
      </c>
      <c r="DL311" s="179">
        <v>0</v>
      </c>
      <c r="DM311" s="179">
        <v>0</v>
      </c>
      <c r="DN311" s="179">
        <v>1692.09</v>
      </c>
      <c r="DO311" s="179">
        <v>201.82</v>
      </c>
      <c r="DP311" s="179">
        <v>0</v>
      </c>
      <c r="DQ311" s="179">
        <v>0</v>
      </c>
      <c r="DR311" s="179">
        <v>0</v>
      </c>
      <c r="DS311" s="179">
        <v>0</v>
      </c>
      <c r="DT311" s="179">
        <v>0</v>
      </c>
      <c r="DU311" s="179">
        <v>0</v>
      </c>
      <c r="DV311" s="179">
        <v>0</v>
      </c>
      <c r="DW311" s="179">
        <v>0</v>
      </c>
      <c r="DX311" s="179">
        <v>0</v>
      </c>
      <c r="DY311" s="179">
        <v>0</v>
      </c>
      <c r="DZ311" s="179">
        <v>267.87</v>
      </c>
      <c r="EA311" s="179">
        <v>153.76</v>
      </c>
      <c r="EB311" s="179">
        <v>0</v>
      </c>
      <c r="EC311" s="179">
        <v>0</v>
      </c>
      <c r="ED311" s="179">
        <v>0</v>
      </c>
      <c r="EE311" s="179">
        <v>0</v>
      </c>
      <c r="EF311" s="179">
        <v>0</v>
      </c>
      <c r="EG311" s="179">
        <v>0</v>
      </c>
      <c r="EH311" s="179">
        <v>0</v>
      </c>
      <c r="EI311" s="179">
        <v>0</v>
      </c>
      <c r="EJ311" s="179">
        <v>0</v>
      </c>
      <c r="EK311" s="179">
        <v>0</v>
      </c>
      <c r="EL311" s="179">
        <v>0</v>
      </c>
      <c r="EM311" s="179">
        <v>33.53</v>
      </c>
      <c r="EN311" s="179">
        <v>0</v>
      </c>
      <c r="EO311" s="179">
        <v>0</v>
      </c>
      <c r="EP311" s="179">
        <v>0</v>
      </c>
      <c r="EQ311" s="179">
        <v>0</v>
      </c>
      <c r="ER311" s="179">
        <v>0</v>
      </c>
      <c r="ES311" s="179">
        <v>0</v>
      </c>
      <c r="ET311" s="179">
        <v>0</v>
      </c>
      <c r="EU311" s="179">
        <v>0</v>
      </c>
      <c r="EV311" s="179">
        <v>0</v>
      </c>
      <c r="EW311" s="179">
        <v>0</v>
      </c>
      <c r="EX311" s="179">
        <v>51.7</v>
      </c>
      <c r="EY311" s="179">
        <v>0</v>
      </c>
      <c r="EZ311" s="179">
        <v>0</v>
      </c>
      <c r="FA311" s="179">
        <v>0</v>
      </c>
      <c r="FB311" s="179">
        <v>0</v>
      </c>
      <c r="FC311" s="179">
        <v>0</v>
      </c>
      <c r="FD311" s="179">
        <v>0</v>
      </c>
      <c r="FE311" s="179">
        <v>0</v>
      </c>
      <c r="FF311" s="179">
        <v>0</v>
      </c>
      <c r="FG311" s="179">
        <v>0</v>
      </c>
      <c r="FH311" s="179">
        <v>0</v>
      </c>
      <c r="FI311" s="179">
        <v>0</v>
      </c>
      <c r="FJ311" s="179">
        <v>40.56</v>
      </c>
      <c r="FK311" s="179">
        <v>0</v>
      </c>
      <c r="FL311" s="179">
        <v>0</v>
      </c>
      <c r="FM311" s="179">
        <v>0</v>
      </c>
      <c r="FN311" s="179">
        <v>0</v>
      </c>
      <c r="FO311" s="179">
        <v>0</v>
      </c>
      <c r="FP311" s="179">
        <v>0</v>
      </c>
      <c r="FQ311" s="179">
        <v>0</v>
      </c>
      <c r="FR311" s="179">
        <v>0</v>
      </c>
      <c r="FS311" s="179">
        <v>0</v>
      </c>
      <c r="FT311" s="179">
        <v>0</v>
      </c>
      <c r="FU311" s="179">
        <v>0</v>
      </c>
      <c r="FV311" s="179">
        <v>90.17</v>
      </c>
      <c r="FW311" s="179">
        <v>142.27000000000001</v>
      </c>
      <c r="FX311" s="179">
        <v>0</v>
      </c>
      <c r="FY311" s="179">
        <v>0</v>
      </c>
      <c r="FZ311" s="179">
        <v>0</v>
      </c>
      <c r="GA311" s="179">
        <v>0</v>
      </c>
    </row>
    <row r="312" spans="2:183">
      <c r="B312" s="180" t="s">
        <v>10</v>
      </c>
      <c r="C312" s="181" t="s">
        <v>48</v>
      </c>
      <c r="D312" s="94">
        <v>0</v>
      </c>
      <c r="E312" s="95">
        <v>0</v>
      </c>
      <c r="F312" s="95">
        <v>0</v>
      </c>
      <c r="G312" s="95">
        <v>0</v>
      </c>
      <c r="H312" s="95">
        <v>0</v>
      </c>
      <c r="I312" s="95">
        <v>0</v>
      </c>
      <c r="J312" s="95">
        <v>0.4906190409527203</v>
      </c>
      <c r="K312" s="95">
        <v>0</v>
      </c>
      <c r="L312" s="95">
        <v>0</v>
      </c>
      <c r="M312" s="95">
        <v>0</v>
      </c>
      <c r="N312" s="95">
        <v>0</v>
      </c>
      <c r="O312" s="95">
        <v>0</v>
      </c>
      <c r="P312" s="95">
        <v>0</v>
      </c>
      <c r="Q312" s="95">
        <v>0</v>
      </c>
      <c r="R312" s="95">
        <v>0</v>
      </c>
      <c r="S312" s="95">
        <v>0</v>
      </c>
      <c r="T312" s="95">
        <v>0</v>
      </c>
      <c r="U312" s="95">
        <v>0</v>
      </c>
      <c r="V312" s="95">
        <v>0</v>
      </c>
      <c r="W312" s="95">
        <v>0</v>
      </c>
      <c r="X312" s="95">
        <v>0</v>
      </c>
      <c r="Y312" s="95">
        <v>0</v>
      </c>
      <c r="Z312" s="95">
        <v>0</v>
      </c>
      <c r="AA312" s="95">
        <v>0</v>
      </c>
      <c r="AB312" s="95">
        <v>0</v>
      </c>
      <c r="AC312" s="95">
        <v>0</v>
      </c>
      <c r="AD312" s="95">
        <v>0</v>
      </c>
      <c r="AE312" s="95">
        <v>0</v>
      </c>
      <c r="AF312" s="95">
        <v>0</v>
      </c>
      <c r="AG312" s="95">
        <v>0</v>
      </c>
      <c r="AH312" s="95">
        <v>0</v>
      </c>
      <c r="AI312" s="95">
        <v>0</v>
      </c>
      <c r="AJ312" s="95">
        <v>0</v>
      </c>
      <c r="AK312" s="95">
        <v>0</v>
      </c>
      <c r="AL312" s="95">
        <v>0</v>
      </c>
      <c r="AM312" s="95">
        <v>0</v>
      </c>
      <c r="AN312" s="95">
        <v>0</v>
      </c>
      <c r="AO312" s="95">
        <v>0</v>
      </c>
      <c r="AP312" s="95">
        <v>0</v>
      </c>
      <c r="AQ312" s="95">
        <v>0</v>
      </c>
      <c r="AR312" s="95">
        <v>0</v>
      </c>
      <c r="AS312" s="95">
        <v>0</v>
      </c>
      <c r="AT312" s="95">
        <v>0</v>
      </c>
      <c r="AU312" s="95">
        <v>0</v>
      </c>
      <c r="AV312" s="95">
        <v>0</v>
      </c>
      <c r="AW312" s="95">
        <v>0</v>
      </c>
      <c r="AX312" s="95">
        <v>0</v>
      </c>
      <c r="AY312" s="95">
        <v>0</v>
      </c>
      <c r="AZ312" s="95">
        <v>0</v>
      </c>
      <c r="BA312" s="95">
        <v>0</v>
      </c>
      <c r="BB312" s="95">
        <v>0</v>
      </c>
      <c r="BC312" s="95">
        <v>0</v>
      </c>
      <c r="BD312" s="95">
        <v>0</v>
      </c>
      <c r="BE312" s="95">
        <v>0</v>
      </c>
      <c r="BF312" s="95">
        <v>0</v>
      </c>
      <c r="BG312" s="95">
        <v>0</v>
      </c>
      <c r="BH312" s="95">
        <v>0</v>
      </c>
      <c r="BI312" s="95">
        <v>0</v>
      </c>
      <c r="BJ312" s="95">
        <v>0</v>
      </c>
      <c r="BK312" s="95">
        <v>0</v>
      </c>
      <c r="BL312" s="95">
        <v>0</v>
      </c>
      <c r="BM312" s="95">
        <v>0</v>
      </c>
      <c r="BN312" s="95">
        <v>0</v>
      </c>
      <c r="BO312" s="95">
        <v>0</v>
      </c>
      <c r="BP312" s="95">
        <v>0</v>
      </c>
      <c r="BQ312" s="95">
        <v>0</v>
      </c>
      <c r="BR312" s="95">
        <v>0</v>
      </c>
      <c r="BS312" s="95">
        <v>0</v>
      </c>
      <c r="BT312" s="95">
        <v>0</v>
      </c>
      <c r="BU312" s="95">
        <v>0</v>
      </c>
      <c r="BV312" s="95">
        <v>0</v>
      </c>
      <c r="BW312" s="95">
        <v>0</v>
      </c>
      <c r="BX312" s="95">
        <v>0</v>
      </c>
      <c r="BY312" s="95">
        <v>0</v>
      </c>
      <c r="BZ312" s="95">
        <v>0</v>
      </c>
      <c r="CA312" s="95">
        <v>0</v>
      </c>
      <c r="CB312" s="95">
        <v>0</v>
      </c>
      <c r="CC312" s="95">
        <v>0</v>
      </c>
      <c r="CD312" s="95">
        <v>0</v>
      </c>
      <c r="CE312" s="95">
        <v>0</v>
      </c>
      <c r="CF312" s="95">
        <v>0</v>
      </c>
      <c r="CG312" s="95">
        <v>0</v>
      </c>
      <c r="CH312" s="95">
        <v>0</v>
      </c>
      <c r="CI312" s="95">
        <v>0</v>
      </c>
      <c r="CJ312" s="95">
        <v>0</v>
      </c>
      <c r="CK312" s="95">
        <v>0</v>
      </c>
      <c r="CL312" s="95">
        <v>0</v>
      </c>
      <c r="CM312" s="95">
        <v>0</v>
      </c>
      <c r="CN312" s="95">
        <v>0</v>
      </c>
      <c r="CO312" s="95">
        <v>0</v>
      </c>
      <c r="CP312" s="95">
        <v>0.2950250875206466</v>
      </c>
      <c r="CQ312" s="95">
        <v>0.29574139368131769</v>
      </c>
      <c r="CR312" s="95">
        <v>0</v>
      </c>
      <c r="CS312" s="95">
        <v>0</v>
      </c>
      <c r="CT312" s="95">
        <v>0</v>
      </c>
      <c r="CU312" s="95">
        <v>0</v>
      </c>
      <c r="CV312" s="95">
        <v>0</v>
      </c>
      <c r="CW312" s="95">
        <v>0</v>
      </c>
      <c r="CX312" s="95">
        <v>0</v>
      </c>
      <c r="CY312" s="95">
        <v>0</v>
      </c>
      <c r="CZ312" s="95">
        <v>0</v>
      </c>
      <c r="DA312" s="95">
        <v>0</v>
      </c>
      <c r="DB312" s="95">
        <v>0.29371011355170457</v>
      </c>
      <c r="DC312" s="95">
        <v>0.29402960624170338</v>
      </c>
      <c r="DD312" s="95">
        <v>0</v>
      </c>
      <c r="DE312" s="95">
        <v>0</v>
      </c>
      <c r="DF312" s="95">
        <v>0</v>
      </c>
      <c r="DG312" s="95">
        <v>0</v>
      </c>
      <c r="DH312" s="95">
        <v>0</v>
      </c>
      <c r="DI312" s="95">
        <v>0</v>
      </c>
      <c r="DJ312" s="95">
        <v>0</v>
      </c>
      <c r="DK312" s="95">
        <v>0</v>
      </c>
      <c r="DL312" s="95">
        <v>0</v>
      </c>
      <c r="DM312" s="95">
        <v>0</v>
      </c>
      <c r="DN312" s="95">
        <v>0.29276126542013314</v>
      </c>
      <c r="DO312" s="95">
        <v>0.29439610612083633</v>
      </c>
      <c r="DP312" s="95">
        <v>0</v>
      </c>
      <c r="DQ312" s="95">
        <v>0</v>
      </c>
      <c r="DR312" s="95">
        <v>0</v>
      </c>
      <c r="DS312" s="95">
        <v>0</v>
      </c>
      <c r="DT312" s="95">
        <v>0</v>
      </c>
      <c r="DU312" s="95">
        <v>0</v>
      </c>
      <c r="DV312" s="95">
        <v>0</v>
      </c>
      <c r="DW312" s="95">
        <v>0</v>
      </c>
      <c r="DX312" s="95">
        <v>0</v>
      </c>
      <c r="DY312" s="95">
        <v>0</v>
      </c>
      <c r="DZ312" s="95">
        <v>0.29500066474365039</v>
      </c>
      <c r="EA312" s="95">
        <v>0.29525947079353287</v>
      </c>
      <c r="EB312" s="95">
        <v>0</v>
      </c>
      <c r="EC312" s="95">
        <v>0</v>
      </c>
      <c r="ED312" s="95">
        <v>0</v>
      </c>
      <c r="EE312" s="95">
        <v>0</v>
      </c>
      <c r="EF312" s="95">
        <v>0</v>
      </c>
      <c r="EG312" s="95">
        <v>0</v>
      </c>
      <c r="EH312" s="95">
        <v>0</v>
      </c>
      <c r="EI312" s="95">
        <v>0</v>
      </c>
      <c r="EJ312" s="95">
        <v>0</v>
      </c>
      <c r="EK312" s="95">
        <v>0</v>
      </c>
      <c r="EL312" s="95">
        <v>0</v>
      </c>
      <c r="EM312" s="95">
        <v>0.29450904251837956</v>
      </c>
      <c r="EN312" s="95">
        <v>0</v>
      </c>
      <c r="EO312" s="95">
        <v>0</v>
      </c>
      <c r="EP312" s="95">
        <v>0</v>
      </c>
      <c r="EQ312" s="95">
        <v>0</v>
      </c>
      <c r="ER312" s="95">
        <v>0</v>
      </c>
      <c r="ES312" s="95">
        <v>0</v>
      </c>
      <c r="ET312" s="95">
        <v>0</v>
      </c>
      <c r="EU312" s="95">
        <v>0</v>
      </c>
      <c r="EV312" s="95">
        <v>0</v>
      </c>
      <c r="EW312" s="95">
        <v>0</v>
      </c>
      <c r="EX312" s="95">
        <v>0.29814441460980351</v>
      </c>
      <c r="EY312" s="95">
        <v>0</v>
      </c>
      <c r="EZ312" s="95">
        <v>0</v>
      </c>
      <c r="FA312" s="95">
        <v>0</v>
      </c>
      <c r="FB312" s="95">
        <v>0</v>
      </c>
      <c r="FC312" s="95">
        <v>0</v>
      </c>
      <c r="FD312" s="95">
        <v>0</v>
      </c>
      <c r="FE312" s="95">
        <v>0</v>
      </c>
      <c r="FF312" s="95">
        <v>0</v>
      </c>
      <c r="FG312" s="95">
        <v>0</v>
      </c>
      <c r="FH312" s="95">
        <v>0</v>
      </c>
      <c r="FI312" s="95">
        <v>0</v>
      </c>
      <c r="FJ312" s="95">
        <v>0.29510038172662278</v>
      </c>
      <c r="FK312" s="95">
        <v>0</v>
      </c>
      <c r="FL312" s="95">
        <v>0</v>
      </c>
      <c r="FM312" s="95">
        <v>0</v>
      </c>
      <c r="FN312" s="95">
        <v>0</v>
      </c>
      <c r="FO312" s="95">
        <v>0</v>
      </c>
      <c r="FP312" s="95">
        <v>0</v>
      </c>
      <c r="FQ312" s="95">
        <v>0</v>
      </c>
      <c r="FR312" s="95">
        <v>0</v>
      </c>
      <c r="FS312" s="95">
        <v>0</v>
      </c>
      <c r="FT312" s="95">
        <v>0</v>
      </c>
      <c r="FU312" s="95">
        <v>0</v>
      </c>
      <c r="FV312" s="95">
        <v>0.29619228364250688</v>
      </c>
      <c r="FW312" s="95">
        <v>0.29574139368131769</v>
      </c>
      <c r="FX312" s="95">
        <v>0</v>
      </c>
      <c r="FY312" s="95">
        <v>0</v>
      </c>
      <c r="FZ312" s="95">
        <v>0</v>
      </c>
      <c r="GA312" s="95">
        <v>0</v>
      </c>
    </row>
    <row r="313" spans="2:183">
      <c r="B313" s="44" t="s">
        <v>10</v>
      </c>
      <c r="C313" s="655" t="s">
        <v>274</v>
      </c>
      <c r="D313" s="182">
        <v>0</v>
      </c>
      <c r="E313" s="182">
        <v>0</v>
      </c>
      <c r="F313" s="182">
        <v>0</v>
      </c>
      <c r="G313" s="182">
        <v>0</v>
      </c>
      <c r="H313" s="182">
        <v>0</v>
      </c>
      <c r="I313" s="182">
        <v>0</v>
      </c>
      <c r="J313" s="182">
        <v>8411.1424999999999</v>
      </c>
      <c r="K313" s="182">
        <v>0</v>
      </c>
      <c r="L313" s="182">
        <v>0</v>
      </c>
      <c r="M313" s="182">
        <v>0</v>
      </c>
      <c r="N313" s="182">
        <v>0</v>
      </c>
      <c r="O313" s="182">
        <v>0</v>
      </c>
      <c r="P313" s="182">
        <v>0</v>
      </c>
      <c r="Q313" s="182">
        <v>0</v>
      </c>
      <c r="R313" s="182">
        <v>0</v>
      </c>
      <c r="S313" s="182">
        <v>0</v>
      </c>
      <c r="T313" s="182">
        <v>0</v>
      </c>
      <c r="U313" s="182">
        <v>0</v>
      </c>
      <c r="V313" s="182">
        <v>0</v>
      </c>
      <c r="W313" s="182">
        <v>0</v>
      </c>
      <c r="X313" s="182">
        <v>0</v>
      </c>
      <c r="Y313" s="182">
        <v>0</v>
      </c>
      <c r="Z313" s="182">
        <v>0</v>
      </c>
      <c r="AA313" s="182">
        <v>0</v>
      </c>
      <c r="AB313" s="182">
        <v>0</v>
      </c>
      <c r="AC313" s="182">
        <v>0</v>
      </c>
      <c r="AD313" s="182">
        <v>0</v>
      </c>
      <c r="AE313" s="182">
        <v>0</v>
      </c>
      <c r="AF313" s="182">
        <v>0</v>
      </c>
      <c r="AG313" s="182">
        <v>0</v>
      </c>
      <c r="AH313" s="182">
        <v>0</v>
      </c>
      <c r="AI313" s="182">
        <v>0</v>
      </c>
      <c r="AJ313" s="182">
        <v>0</v>
      </c>
      <c r="AK313" s="182">
        <v>0</v>
      </c>
      <c r="AL313" s="182">
        <v>0</v>
      </c>
      <c r="AM313" s="182">
        <v>0</v>
      </c>
      <c r="AN313" s="182">
        <v>0</v>
      </c>
      <c r="AO313" s="182">
        <v>0</v>
      </c>
      <c r="AP313" s="182">
        <v>0</v>
      </c>
      <c r="AQ313" s="182">
        <v>0</v>
      </c>
      <c r="AR313" s="182">
        <v>0</v>
      </c>
      <c r="AS313" s="182">
        <v>0</v>
      </c>
      <c r="AT313" s="182">
        <v>0</v>
      </c>
      <c r="AU313" s="182">
        <v>0</v>
      </c>
      <c r="AV313" s="182">
        <v>0</v>
      </c>
      <c r="AW313" s="182">
        <v>0</v>
      </c>
      <c r="AX313" s="182">
        <v>0</v>
      </c>
      <c r="AY313" s="182">
        <v>0</v>
      </c>
      <c r="AZ313" s="182">
        <v>0</v>
      </c>
      <c r="BA313" s="182">
        <v>0</v>
      </c>
      <c r="BB313" s="182">
        <v>0</v>
      </c>
      <c r="BC313" s="182">
        <v>0</v>
      </c>
      <c r="BD313" s="182">
        <v>0</v>
      </c>
      <c r="BE313" s="182">
        <v>0</v>
      </c>
      <c r="BF313" s="182">
        <v>0</v>
      </c>
      <c r="BG313" s="182">
        <v>0</v>
      </c>
      <c r="BH313" s="182">
        <v>0</v>
      </c>
      <c r="BI313" s="182">
        <v>0</v>
      </c>
      <c r="BJ313" s="182">
        <v>0</v>
      </c>
      <c r="BK313" s="182">
        <v>0</v>
      </c>
      <c r="BL313" s="182">
        <v>0</v>
      </c>
      <c r="BM313" s="182">
        <v>0</v>
      </c>
      <c r="BN313" s="182">
        <v>0</v>
      </c>
      <c r="BO313" s="182">
        <v>0</v>
      </c>
      <c r="BP313" s="182">
        <v>0</v>
      </c>
      <c r="BQ313" s="182">
        <v>0</v>
      </c>
      <c r="BR313" s="182">
        <v>0</v>
      </c>
      <c r="BS313" s="182">
        <v>0</v>
      </c>
      <c r="BT313" s="182">
        <v>0</v>
      </c>
      <c r="BU313" s="182">
        <v>0</v>
      </c>
      <c r="BV313" s="182">
        <v>0</v>
      </c>
      <c r="BW313" s="182">
        <v>0</v>
      </c>
      <c r="BX313" s="182">
        <v>0</v>
      </c>
      <c r="BY313" s="182">
        <v>0</v>
      </c>
      <c r="BZ313" s="182">
        <v>0</v>
      </c>
      <c r="CA313" s="182">
        <v>0</v>
      </c>
      <c r="CB313" s="182">
        <v>0</v>
      </c>
      <c r="CC313" s="182">
        <v>0</v>
      </c>
      <c r="CD313" s="182">
        <v>0</v>
      </c>
      <c r="CE313" s="182">
        <v>0</v>
      </c>
      <c r="CF313" s="182">
        <v>0</v>
      </c>
      <c r="CG313" s="182">
        <v>0</v>
      </c>
      <c r="CH313" s="182">
        <v>0</v>
      </c>
      <c r="CI313" s="182">
        <v>0</v>
      </c>
      <c r="CJ313" s="182">
        <v>0</v>
      </c>
      <c r="CK313" s="182">
        <v>0</v>
      </c>
      <c r="CL313" s="182">
        <v>0</v>
      </c>
      <c r="CM313" s="182">
        <v>0</v>
      </c>
      <c r="CN313" s="182">
        <v>0</v>
      </c>
      <c r="CO313" s="182">
        <v>0</v>
      </c>
      <c r="CP313" s="182">
        <v>0</v>
      </c>
      <c r="CQ313" s="182">
        <v>0</v>
      </c>
      <c r="CR313" s="182">
        <v>0</v>
      </c>
      <c r="CS313" s="182">
        <v>0</v>
      </c>
      <c r="CT313" s="182">
        <v>0</v>
      </c>
      <c r="CU313" s="182">
        <v>0</v>
      </c>
      <c r="CV313" s="182">
        <v>0</v>
      </c>
      <c r="CW313" s="182">
        <v>0</v>
      </c>
      <c r="CX313" s="182">
        <v>0</v>
      </c>
      <c r="CY313" s="182">
        <v>0</v>
      </c>
      <c r="CZ313" s="182">
        <v>0</v>
      </c>
      <c r="DA313" s="182">
        <v>0</v>
      </c>
      <c r="DB313" s="182">
        <v>0</v>
      </c>
      <c r="DC313" s="182">
        <v>0</v>
      </c>
      <c r="DD313" s="182">
        <v>0</v>
      </c>
      <c r="DE313" s="182">
        <v>0</v>
      </c>
      <c r="DF313" s="182">
        <v>0</v>
      </c>
      <c r="DG313" s="182">
        <v>0</v>
      </c>
      <c r="DH313" s="182">
        <v>0</v>
      </c>
      <c r="DI313" s="182">
        <v>0</v>
      </c>
      <c r="DJ313" s="182">
        <v>0</v>
      </c>
      <c r="DK313" s="182">
        <v>0</v>
      </c>
      <c r="DL313" s="182">
        <v>0</v>
      </c>
      <c r="DM313" s="182">
        <v>0</v>
      </c>
      <c r="DN313" s="182">
        <v>0</v>
      </c>
      <c r="DO313" s="182">
        <v>0</v>
      </c>
      <c r="DP313" s="182">
        <v>0</v>
      </c>
      <c r="DQ313" s="182">
        <v>0</v>
      </c>
      <c r="DR313" s="182">
        <v>0</v>
      </c>
      <c r="DS313" s="182">
        <v>0</v>
      </c>
      <c r="DT313" s="182">
        <v>0</v>
      </c>
      <c r="DU313" s="182">
        <v>0</v>
      </c>
      <c r="DV313" s="182">
        <v>0</v>
      </c>
      <c r="DW313" s="182">
        <v>0</v>
      </c>
      <c r="DX313" s="182">
        <v>0</v>
      </c>
      <c r="DY313" s="182">
        <v>0</v>
      </c>
      <c r="DZ313" s="182">
        <v>0</v>
      </c>
      <c r="EA313" s="182">
        <v>0</v>
      </c>
      <c r="EB313" s="182">
        <v>0</v>
      </c>
      <c r="EC313" s="182">
        <v>0</v>
      </c>
      <c r="ED313" s="182">
        <v>0</v>
      </c>
      <c r="EE313" s="182">
        <v>0</v>
      </c>
      <c r="EF313" s="182">
        <v>0</v>
      </c>
      <c r="EG313" s="182">
        <v>0</v>
      </c>
      <c r="EH313" s="182">
        <v>0</v>
      </c>
      <c r="EI313" s="182">
        <v>0</v>
      </c>
      <c r="EJ313" s="182">
        <v>0</v>
      </c>
      <c r="EK313" s="182">
        <v>0</v>
      </c>
      <c r="EL313" s="182">
        <v>0</v>
      </c>
      <c r="EM313" s="182">
        <v>0</v>
      </c>
      <c r="EN313" s="182">
        <v>0</v>
      </c>
      <c r="EO313" s="182">
        <v>0</v>
      </c>
      <c r="EP313" s="182">
        <v>0</v>
      </c>
      <c r="EQ313" s="182">
        <v>0</v>
      </c>
      <c r="ER313" s="182">
        <v>0</v>
      </c>
      <c r="ES313" s="182">
        <v>0</v>
      </c>
      <c r="ET313" s="182">
        <v>0</v>
      </c>
      <c r="EU313" s="182">
        <v>0</v>
      </c>
      <c r="EV313" s="182">
        <v>0</v>
      </c>
      <c r="EW313" s="182">
        <v>0</v>
      </c>
      <c r="EX313" s="182">
        <v>0</v>
      </c>
      <c r="EY313" s="182">
        <v>0</v>
      </c>
      <c r="EZ313" s="182">
        <v>0</v>
      </c>
      <c r="FA313" s="182">
        <v>0</v>
      </c>
      <c r="FB313" s="182">
        <v>0</v>
      </c>
      <c r="FC313" s="182">
        <v>0</v>
      </c>
      <c r="FD313" s="182">
        <v>0</v>
      </c>
      <c r="FE313" s="182">
        <v>0</v>
      </c>
      <c r="FF313" s="182">
        <v>0</v>
      </c>
      <c r="FG313" s="182">
        <v>0</v>
      </c>
      <c r="FH313" s="182">
        <v>0</v>
      </c>
      <c r="FI313" s="182">
        <v>0</v>
      </c>
      <c r="FJ313" s="182">
        <v>0</v>
      </c>
      <c r="FK313" s="182">
        <v>0</v>
      </c>
      <c r="FL313" s="182">
        <v>0</v>
      </c>
      <c r="FM313" s="182">
        <v>0</v>
      </c>
      <c r="FN313" s="182">
        <v>0</v>
      </c>
      <c r="FO313" s="182">
        <v>0</v>
      </c>
      <c r="FP313" s="182">
        <v>0</v>
      </c>
      <c r="FQ313" s="182">
        <v>0</v>
      </c>
      <c r="FR313" s="182">
        <v>0</v>
      </c>
      <c r="FS313" s="182">
        <v>0</v>
      </c>
      <c r="FT313" s="182">
        <v>0</v>
      </c>
      <c r="FU313" s="182">
        <v>0</v>
      </c>
      <c r="FV313" s="182">
        <v>0</v>
      </c>
      <c r="FW313" s="182">
        <v>0</v>
      </c>
      <c r="FX313" s="182">
        <v>0</v>
      </c>
      <c r="FY313" s="182">
        <v>0</v>
      </c>
      <c r="FZ313" s="182">
        <v>0</v>
      </c>
      <c r="GA313" s="182">
        <v>0</v>
      </c>
    </row>
    <row r="314" spans="2:183">
      <c r="B314" s="43" t="s">
        <v>10</v>
      </c>
      <c r="C314" s="652" t="s">
        <v>49</v>
      </c>
      <c r="D314" s="17">
        <v>744</v>
      </c>
      <c r="E314" s="17">
        <v>672</v>
      </c>
      <c r="F314" s="17">
        <v>744</v>
      </c>
      <c r="G314" s="17">
        <v>720</v>
      </c>
      <c r="H314" s="17">
        <v>744</v>
      </c>
      <c r="I314" s="17">
        <v>720</v>
      </c>
      <c r="J314" s="17">
        <v>744</v>
      </c>
      <c r="K314" s="17">
        <v>744</v>
      </c>
      <c r="L314" s="17">
        <v>720</v>
      </c>
      <c r="M314" s="17">
        <v>744</v>
      </c>
      <c r="N314" s="17">
        <v>720</v>
      </c>
      <c r="O314" s="17">
        <v>744</v>
      </c>
      <c r="P314" s="17">
        <v>744</v>
      </c>
      <c r="Q314" s="17">
        <v>672</v>
      </c>
      <c r="R314" s="17">
        <v>744</v>
      </c>
      <c r="S314" s="17">
        <v>720</v>
      </c>
      <c r="T314" s="17">
        <v>744</v>
      </c>
      <c r="U314" s="17">
        <v>720</v>
      </c>
      <c r="V314" s="17">
        <v>744</v>
      </c>
      <c r="W314" s="17">
        <v>744</v>
      </c>
      <c r="X314" s="17">
        <v>720</v>
      </c>
      <c r="Y314" s="17">
        <v>744</v>
      </c>
      <c r="Z314" s="17">
        <v>720</v>
      </c>
      <c r="AA314" s="17">
        <v>744</v>
      </c>
      <c r="AB314" s="17">
        <v>744</v>
      </c>
      <c r="AC314" s="17">
        <v>672</v>
      </c>
      <c r="AD314" s="17">
        <v>744</v>
      </c>
      <c r="AE314" s="17">
        <v>720</v>
      </c>
      <c r="AF314" s="17">
        <v>744</v>
      </c>
      <c r="AG314" s="17">
        <v>720</v>
      </c>
      <c r="AH314" s="17">
        <v>744</v>
      </c>
      <c r="AI314" s="17">
        <v>744</v>
      </c>
      <c r="AJ314" s="17">
        <v>720</v>
      </c>
      <c r="AK314" s="17">
        <v>744</v>
      </c>
      <c r="AL314" s="17">
        <v>720</v>
      </c>
      <c r="AM314" s="17">
        <v>744</v>
      </c>
      <c r="AN314" s="17">
        <v>744</v>
      </c>
      <c r="AO314" s="17">
        <v>696</v>
      </c>
      <c r="AP314" s="17">
        <v>744</v>
      </c>
      <c r="AQ314" s="17">
        <v>720</v>
      </c>
      <c r="AR314" s="17">
        <v>744</v>
      </c>
      <c r="AS314" s="17">
        <v>720</v>
      </c>
      <c r="AT314" s="17">
        <v>744</v>
      </c>
      <c r="AU314" s="17">
        <v>744</v>
      </c>
      <c r="AV314" s="17">
        <v>720</v>
      </c>
      <c r="AW314" s="17">
        <v>744</v>
      </c>
      <c r="AX314" s="17">
        <v>720</v>
      </c>
      <c r="AY314" s="17">
        <v>744</v>
      </c>
      <c r="AZ314" s="17">
        <v>744</v>
      </c>
      <c r="BA314" s="17">
        <v>672</v>
      </c>
      <c r="BB314" s="17">
        <v>744</v>
      </c>
      <c r="BC314" s="17">
        <v>720</v>
      </c>
      <c r="BD314" s="17">
        <v>744</v>
      </c>
      <c r="BE314" s="17">
        <v>720</v>
      </c>
      <c r="BF314" s="17">
        <v>744</v>
      </c>
      <c r="BG314" s="17">
        <v>744</v>
      </c>
      <c r="BH314" s="17">
        <v>720</v>
      </c>
      <c r="BI314" s="17">
        <v>744</v>
      </c>
      <c r="BJ314" s="17">
        <v>720</v>
      </c>
      <c r="BK314" s="17">
        <v>744</v>
      </c>
      <c r="BL314" s="17">
        <v>744</v>
      </c>
      <c r="BM314" s="17">
        <v>672</v>
      </c>
      <c r="BN314" s="17">
        <v>744</v>
      </c>
      <c r="BO314" s="17">
        <v>720</v>
      </c>
      <c r="BP314" s="17">
        <v>744</v>
      </c>
      <c r="BQ314" s="17">
        <v>720</v>
      </c>
      <c r="BR314" s="17">
        <v>744</v>
      </c>
      <c r="BS314" s="17">
        <v>744</v>
      </c>
      <c r="BT314" s="17">
        <v>720</v>
      </c>
      <c r="BU314" s="17">
        <v>744</v>
      </c>
      <c r="BV314" s="17">
        <v>720</v>
      </c>
      <c r="BW314" s="17">
        <v>744</v>
      </c>
      <c r="BX314" s="17">
        <v>744</v>
      </c>
      <c r="BY314" s="17">
        <v>672</v>
      </c>
      <c r="BZ314" s="17">
        <v>744</v>
      </c>
      <c r="CA314" s="17">
        <v>720</v>
      </c>
      <c r="CB314" s="17">
        <v>744</v>
      </c>
      <c r="CC314" s="17">
        <v>720</v>
      </c>
      <c r="CD314" s="17">
        <v>744</v>
      </c>
      <c r="CE314" s="17">
        <v>744</v>
      </c>
      <c r="CF314" s="17">
        <v>720</v>
      </c>
      <c r="CG314" s="17">
        <v>744</v>
      </c>
      <c r="CH314" s="17">
        <v>720</v>
      </c>
      <c r="CI314" s="17">
        <v>744</v>
      </c>
      <c r="CJ314" s="17">
        <v>744</v>
      </c>
      <c r="CK314" s="17">
        <v>696</v>
      </c>
      <c r="CL314" s="17">
        <v>744</v>
      </c>
      <c r="CM314" s="17">
        <v>720</v>
      </c>
      <c r="CN314" s="17">
        <v>744</v>
      </c>
      <c r="CO314" s="17">
        <v>720</v>
      </c>
      <c r="CP314" s="17">
        <v>744</v>
      </c>
      <c r="CQ314" s="17">
        <v>744</v>
      </c>
      <c r="CR314" s="17">
        <v>720</v>
      </c>
      <c r="CS314" s="17">
        <v>744</v>
      </c>
      <c r="CT314" s="17">
        <v>720</v>
      </c>
      <c r="CU314" s="17">
        <v>744</v>
      </c>
      <c r="CV314" s="17">
        <v>744</v>
      </c>
      <c r="CW314" s="17">
        <v>672</v>
      </c>
      <c r="CX314" s="17">
        <v>744</v>
      </c>
      <c r="CY314" s="17">
        <v>720</v>
      </c>
      <c r="CZ314" s="17">
        <v>744</v>
      </c>
      <c r="DA314" s="17">
        <v>720</v>
      </c>
      <c r="DB314" s="17">
        <v>744</v>
      </c>
      <c r="DC314" s="17">
        <v>744</v>
      </c>
      <c r="DD314" s="17">
        <v>720</v>
      </c>
      <c r="DE314" s="17">
        <v>744</v>
      </c>
      <c r="DF314" s="17">
        <v>720</v>
      </c>
      <c r="DG314" s="17">
        <v>744</v>
      </c>
      <c r="DH314" s="17">
        <v>744</v>
      </c>
      <c r="DI314" s="17">
        <v>672</v>
      </c>
      <c r="DJ314" s="17">
        <v>744</v>
      </c>
      <c r="DK314" s="17">
        <v>720</v>
      </c>
      <c r="DL314" s="17">
        <v>744</v>
      </c>
      <c r="DM314" s="17">
        <v>720</v>
      </c>
      <c r="DN314" s="17">
        <v>744</v>
      </c>
      <c r="DO314" s="17">
        <v>744</v>
      </c>
      <c r="DP314" s="17">
        <v>720</v>
      </c>
      <c r="DQ314" s="17">
        <v>744</v>
      </c>
      <c r="DR314" s="17">
        <v>720</v>
      </c>
      <c r="DS314" s="17">
        <v>744</v>
      </c>
      <c r="DT314" s="17">
        <v>744</v>
      </c>
      <c r="DU314" s="17">
        <v>672</v>
      </c>
      <c r="DV314" s="17">
        <v>744</v>
      </c>
      <c r="DW314" s="17">
        <v>720</v>
      </c>
      <c r="DX314" s="17">
        <v>744</v>
      </c>
      <c r="DY314" s="17">
        <v>720</v>
      </c>
      <c r="DZ314" s="17">
        <v>744</v>
      </c>
      <c r="EA314" s="17">
        <v>744</v>
      </c>
      <c r="EB314" s="17">
        <v>720</v>
      </c>
      <c r="EC314" s="17">
        <v>744</v>
      </c>
      <c r="ED314" s="17">
        <v>720</v>
      </c>
      <c r="EE314" s="17">
        <v>744</v>
      </c>
      <c r="EF314" s="17">
        <v>744</v>
      </c>
      <c r="EG314" s="17">
        <v>696</v>
      </c>
      <c r="EH314" s="17">
        <v>744</v>
      </c>
      <c r="EI314" s="17">
        <v>720</v>
      </c>
      <c r="EJ314" s="17">
        <v>744</v>
      </c>
      <c r="EK314" s="17">
        <v>720</v>
      </c>
      <c r="EL314" s="17">
        <v>744</v>
      </c>
      <c r="EM314" s="17">
        <v>744</v>
      </c>
      <c r="EN314" s="17">
        <v>720</v>
      </c>
      <c r="EO314" s="17">
        <v>744</v>
      </c>
      <c r="EP314" s="17">
        <v>720</v>
      </c>
      <c r="EQ314" s="17">
        <v>744</v>
      </c>
      <c r="ER314" s="17">
        <v>744</v>
      </c>
      <c r="ES314" s="17">
        <v>672</v>
      </c>
      <c r="ET314" s="17">
        <v>744</v>
      </c>
      <c r="EU314" s="17">
        <v>720</v>
      </c>
      <c r="EV314" s="17">
        <v>744</v>
      </c>
      <c r="EW314" s="17">
        <v>720</v>
      </c>
      <c r="EX314" s="17">
        <v>744</v>
      </c>
      <c r="EY314" s="17">
        <v>744</v>
      </c>
      <c r="EZ314" s="17">
        <v>720</v>
      </c>
      <c r="FA314" s="17">
        <v>744</v>
      </c>
      <c r="FB314" s="17">
        <v>720</v>
      </c>
      <c r="FC314" s="17">
        <v>744</v>
      </c>
      <c r="FD314" s="17">
        <v>744</v>
      </c>
      <c r="FE314" s="17">
        <v>672</v>
      </c>
      <c r="FF314" s="17">
        <v>744</v>
      </c>
      <c r="FG314" s="17">
        <v>720</v>
      </c>
      <c r="FH314" s="17">
        <v>744</v>
      </c>
      <c r="FI314" s="17">
        <v>720</v>
      </c>
      <c r="FJ314" s="17">
        <v>744</v>
      </c>
      <c r="FK314" s="17">
        <v>744</v>
      </c>
      <c r="FL314" s="17">
        <v>720</v>
      </c>
      <c r="FM314" s="17">
        <v>744</v>
      </c>
      <c r="FN314" s="17">
        <v>720</v>
      </c>
      <c r="FO314" s="17">
        <v>744</v>
      </c>
      <c r="FP314" s="17">
        <v>744</v>
      </c>
      <c r="FQ314" s="17">
        <v>672</v>
      </c>
      <c r="FR314" s="17">
        <v>744</v>
      </c>
      <c r="FS314" s="17">
        <v>720</v>
      </c>
      <c r="FT314" s="17">
        <v>744</v>
      </c>
      <c r="FU314" s="17">
        <v>720</v>
      </c>
      <c r="FV314" s="17">
        <v>744</v>
      </c>
      <c r="FW314" s="17">
        <v>744</v>
      </c>
      <c r="FX314" s="17">
        <v>720</v>
      </c>
      <c r="FY314" s="17">
        <v>744</v>
      </c>
      <c r="FZ314" s="17">
        <v>720</v>
      </c>
      <c r="GA314" s="17">
        <v>744</v>
      </c>
    </row>
    <row r="315" spans="2:183">
      <c r="B315" s="43" t="s">
        <v>10</v>
      </c>
      <c r="C315" s="653" t="s">
        <v>50</v>
      </c>
      <c r="D315" s="85">
        <v>0</v>
      </c>
      <c r="E315" s="85">
        <v>0</v>
      </c>
      <c r="F315" s="85">
        <v>0</v>
      </c>
      <c r="G315" s="85">
        <v>0</v>
      </c>
      <c r="H315" s="85">
        <v>0</v>
      </c>
      <c r="I315" s="85">
        <v>0</v>
      </c>
      <c r="J315" s="85">
        <v>611356.36</v>
      </c>
      <c r="K315" s="85">
        <v>0</v>
      </c>
      <c r="L315" s="85">
        <v>0</v>
      </c>
      <c r="M315" s="85">
        <v>0</v>
      </c>
      <c r="N315" s="85">
        <v>0</v>
      </c>
      <c r="O315" s="85">
        <v>0</v>
      </c>
      <c r="P315" s="85">
        <v>0</v>
      </c>
      <c r="Q315" s="85">
        <v>0</v>
      </c>
      <c r="R315" s="85">
        <v>0</v>
      </c>
      <c r="S315" s="85">
        <v>0</v>
      </c>
      <c r="T315" s="85">
        <v>0</v>
      </c>
      <c r="U315" s="85">
        <v>0</v>
      </c>
      <c r="V315" s="85">
        <v>0</v>
      </c>
      <c r="W315" s="85">
        <v>0</v>
      </c>
      <c r="X315" s="85">
        <v>0</v>
      </c>
      <c r="Y315" s="85">
        <v>0</v>
      </c>
      <c r="Z315" s="85">
        <v>0</v>
      </c>
      <c r="AA315" s="85">
        <v>0</v>
      </c>
      <c r="AB315" s="85">
        <v>0</v>
      </c>
      <c r="AC315" s="85">
        <v>0</v>
      </c>
      <c r="AD315" s="85">
        <v>0</v>
      </c>
      <c r="AE315" s="85">
        <v>0</v>
      </c>
      <c r="AF315" s="85">
        <v>0</v>
      </c>
      <c r="AG315" s="85">
        <v>0</v>
      </c>
      <c r="AH315" s="85">
        <v>0</v>
      </c>
      <c r="AI315" s="85">
        <v>0</v>
      </c>
      <c r="AJ315" s="85">
        <v>0</v>
      </c>
      <c r="AK315" s="85">
        <v>0</v>
      </c>
      <c r="AL315" s="85">
        <v>0</v>
      </c>
      <c r="AM315" s="85">
        <v>0</v>
      </c>
      <c r="AN315" s="85">
        <v>0</v>
      </c>
      <c r="AO315" s="85">
        <v>0</v>
      </c>
      <c r="AP315" s="85">
        <v>0</v>
      </c>
      <c r="AQ315" s="85">
        <v>0</v>
      </c>
      <c r="AR315" s="85">
        <v>0</v>
      </c>
      <c r="AS315" s="85">
        <v>0</v>
      </c>
      <c r="AT315" s="85">
        <v>0</v>
      </c>
      <c r="AU315" s="85">
        <v>0</v>
      </c>
      <c r="AV315" s="85">
        <v>0</v>
      </c>
      <c r="AW315" s="85">
        <v>0</v>
      </c>
      <c r="AX315" s="85">
        <v>0</v>
      </c>
      <c r="AY315" s="85">
        <v>0</v>
      </c>
      <c r="AZ315" s="85">
        <v>0</v>
      </c>
      <c r="BA315" s="85">
        <v>0</v>
      </c>
      <c r="BB315" s="85">
        <v>0</v>
      </c>
      <c r="BC315" s="85">
        <v>0</v>
      </c>
      <c r="BD315" s="85">
        <v>0</v>
      </c>
      <c r="BE315" s="85">
        <v>0</v>
      </c>
      <c r="BF315" s="85">
        <v>0</v>
      </c>
      <c r="BG315" s="85">
        <v>0</v>
      </c>
      <c r="BH315" s="85">
        <v>0</v>
      </c>
      <c r="BI315" s="85">
        <v>0</v>
      </c>
      <c r="BJ315" s="85">
        <v>0</v>
      </c>
      <c r="BK315" s="85">
        <v>0</v>
      </c>
      <c r="BL315" s="85">
        <v>0</v>
      </c>
      <c r="BM315" s="85">
        <v>0</v>
      </c>
      <c r="BN315" s="85">
        <v>0</v>
      </c>
      <c r="BO315" s="85">
        <v>0</v>
      </c>
      <c r="BP315" s="85">
        <v>0</v>
      </c>
      <c r="BQ315" s="85">
        <v>0</v>
      </c>
      <c r="BR315" s="85">
        <v>0</v>
      </c>
      <c r="BS315" s="85">
        <v>0</v>
      </c>
      <c r="BT315" s="85">
        <v>0</v>
      </c>
      <c r="BU315" s="85">
        <v>0</v>
      </c>
      <c r="BV315" s="85">
        <v>0</v>
      </c>
      <c r="BW315" s="85">
        <v>0</v>
      </c>
      <c r="BX315" s="85">
        <v>0</v>
      </c>
      <c r="BY315" s="85">
        <v>0</v>
      </c>
      <c r="BZ315" s="85">
        <v>0</v>
      </c>
      <c r="CA315" s="85">
        <v>0</v>
      </c>
      <c r="CB315" s="85">
        <v>0</v>
      </c>
      <c r="CC315" s="85">
        <v>0</v>
      </c>
      <c r="CD315" s="85">
        <v>0</v>
      </c>
      <c r="CE315" s="85">
        <v>0</v>
      </c>
      <c r="CF315" s="85">
        <v>0</v>
      </c>
      <c r="CG315" s="85">
        <v>0</v>
      </c>
      <c r="CH315" s="85">
        <v>0</v>
      </c>
      <c r="CI315" s="85">
        <v>0</v>
      </c>
      <c r="CJ315" s="85">
        <v>0</v>
      </c>
      <c r="CK315" s="85">
        <v>0</v>
      </c>
      <c r="CL315" s="85">
        <v>0</v>
      </c>
      <c r="CM315" s="85">
        <v>0</v>
      </c>
      <c r="CN315" s="85">
        <v>0</v>
      </c>
      <c r="CO315" s="85">
        <v>0</v>
      </c>
      <c r="CP315" s="85">
        <v>35922.909999999996</v>
      </c>
      <c r="CQ315" s="85">
        <v>100583.67</v>
      </c>
      <c r="CR315" s="85">
        <v>0</v>
      </c>
      <c r="CS315" s="85">
        <v>0</v>
      </c>
      <c r="CT315" s="85">
        <v>0</v>
      </c>
      <c r="CU315" s="85">
        <v>0</v>
      </c>
      <c r="CV315" s="85">
        <v>0</v>
      </c>
      <c r="CW315" s="85">
        <v>0</v>
      </c>
      <c r="CX315" s="85">
        <v>0</v>
      </c>
      <c r="CY315" s="85">
        <v>0</v>
      </c>
      <c r="CZ315" s="85">
        <v>0</v>
      </c>
      <c r="DA315" s="85">
        <v>0</v>
      </c>
      <c r="DB315" s="85">
        <v>1387675.92</v>
      </c>
      <c r="DC315" s="85">
        <v>1219563.08</v>
      </c>
      <c r="DD315" s="85">
        <v>0</v>
      </c>
      <c r="DE315" s="85">
        <v>0</v>
      </c>
      <c r="DF315" s="85">
        <v>0</v>
      </c>
      <c r="DG315" s="85">
        <v>0</v>
      </c>
      <c r="DH315" s="85">
        <v>0</v>
      </c>
      <c r="DI315" s="85">
        <v>0</v>
      </c>
      <c r="DJ315" s="85">
        <v>0</v>
      </c>
      <c r="DK315" s="85">
        <v>0</v>
      </c>
      <c r="DL315" s="85">
        <v>0</v>
      </c>
      <c r="DM315" s="85">
        <v>0</v>
      </c>
      <c r="DN315" s="85">
        <v>1383464.46</v>
      </c>
      <c r="DO315" s="85">
        <v>175963.75</v>
      </c>
      <c r="DP315" s="85">
        <v>0</v>
      </c>
      <c r="DQ315" s="85">
        <v>0</v>
      </c>
      <c r="DR315" s="85">
        <v>0</v>
      </c>
      <c r="DS315" s="85">
        <v>0</v>
      </c>
      <c r="DT315" s="85">
        <v>0</v>
      </c>
      <c r="DU315" s="85">
        <v>0</v>
      </c>
      <c r="DV315" s="85">
        <v>0</v>
      </c>
      <c r="DW315" s="85">
        <v>0</v>
      </c>
      <c r="DX315" s="85">
        <v>0</v>
      </c>
      <c r="DY315" s="85">
        <v>0</v>
      </c>
      <c r="DZ315" s="85">
        <v>240408.25</v>
      </c>
      <c r="EA315" s="85">
        <v>140901.1</v>
      </c>
      <c r="EB315" s="85">
        <v>0</v>
      </c>
      <c r="EC315" s="85">
        <v>0</v>
      </c>
      <c r="ED315" s="85">
        <v>0</v>
      </c>
      <c r="EE315" s="85">
        <v>0</v>
      </c>
      <c r="EF315" s="85">
        <v>0</v>
      </c>
      <c r="EG315" s="85">
        <v>0</v>
      </c>
      <c r="EH315" s="85">
        <v>0</v>
      </c>
      <c r="EI315" s="85">
        <v>0</v>
      </c>
      <c r="EJ315" s="85">
        <v>0</v>
      </c>
      <c r="EK315" s="85">
        <v>0</v>
      </c>
      <c r="EL315" s="85">
        <v>0</v>
      </c>
      <c r="EM315" s="85">
        <v>36846.49</v>
      </c>
      <c r="EN315" s="85">
        <v>0</v>
      </c>
      <c r="EO315" s="85">
        <v>0</v>
      </c>
      <c r="EP315" s="85">
        <v>0</v>
      </c>
      <c r="EQ315" s="85">
        <v>0</v>
      </c>
      <c r="ER315" s="85">
        <v>0</v>
      </c>
      <c r="ES315" s="85">
        <v>0</v>
      </c>
      <c r="ET315" s="85">
        <v>0</v>
      </c>
      <c r="EU315" s="85">
        <v>0</v>
      </c>
      <c r="EV315" s="85">
        <v>0</v>
      </c>
      <c r="EW315" s="85">
        <v>0</v>
      </c>
      <c r="EX315" s="85">
        <v>53299.990000000005</v>
      </c>
      <c r="EY315" s="85">
        <v>0</v>
      </c>
      <c r="EZ315" s="85">
        <v>0</v>
      </c>
      <c r="FA315" s="85">
        <v>0</v>
      </c>
      <c r="FB315" s="85">
        <v>0</v>
      </c>
      <c r="FC315" s="85">
        <v>0</v>
      </c>
      <c r="FD315" s="85">
        <v>0</v>
      </c>
      <c r="FE315" s="85">
        <v>0</v>
      </c>
      <c r="FF315" s="85">
        <v>0</v>
      </c>
      <c r="FG315" s="85">
        <v>0</v>
      </c>
      <c r="FH315" s="85">
        <v>0</v>
      </c>
      <c r="FI315" s="85">
        <v>0</v>
      </c>
      <c r="FJ315" s="85">
        <v>44798.400000000001</v>
      </c>
      <c r="FK315" s="85">
        <v>0</v>
      </c>
      <c r="FL315" s="85">
        <v>0</v>
      </c>
      <c r="FM315" s="85">
        <v>0</v>
      </c>
      <c r="FN315" s="85">
        <v>0</v>
      </c>
      <c r="FO315" s="85">
        <v>0</v>
      </c>
      <c r="FP315" s="85">
        <v>0</v>
      </c>
      <c r="FQ315" s="85">
        <v>0</v>
      </c>
      <c r="FR315" s="85">
        <v>0</v>
      </c>
      <c r="FS315" s="85">
        <v>0</v>
      </c>
      <c r="FT315" s="85">
        <v>0</v>
      </c>
      <c r="FU315" s="85">
        <v>0</v>
      </c>
      <c r="FV315" s="85">
        <v>88765.91</v>
      </c>
      <c r="FW315" s="85">
        <v>144742.38</v>
      </c>
      <c r="FX315" s="85">
        <v>0</v>
      </c>
      <c r="FY315" s="85">
        <v>0</v>
      </c>
      <c r="FZ315" s="85">
        <v>0</v>
      </c>
      <c r="GA315" s="85">
        <v>0</v>
      </c>
    </row>
    <row r="316" spans="2:183">
      <c r="B316" s="43" t="s">
        <v>10</v>
      </c>
      <c r="C316" s="653" t="s">
        <v>51</v>
      </c>
      <c r="D316" s="86">
        <v>0</v>
      </c>
      <c r="E316" s="86">
        <v>0</v>
      </c>
      <c r="F316" s="86">
        <v>0</v>
      </c>
      <c r="G316" s="86">
        <v>0</v>
      </c>
      <c r="H316" s="86">
        <v>0</v>
      </c>
      <c r="I316" s="86">
        <v>0</v>
      </c>
      <c r="J316" s="86">
        <v>41.439460448722294</v>
      </c>
      <c r="K316" s="86">
        <v>0</v>
      </c>
      <c r="L316" s="86">
        <v>0</v>
      </c>
      <c r="M316" s="86">
        <v>0</v>
      </c>
      <c r="N316" s="86">
        <v>0</v>
      </c>
      <c r="O316" s="86">
        <v>0</v>
      </c>
      <c r="P316" s="86">
        <v>0</v>
      </c>
      <c r="Q316" s="86">
        <v>0</v>
      </c>
      <c r="R316" s="86">
        <v>0</v>
      </c>
      <c r="S316" s="86">
        <v>0</v>
      </c>
      <c r="T316" s="86">
        <v>0</v>
      </c>
      <c r="U316" s="86">
        <v>0</v>
      </c>
      <c r="V316" s="86">
        <v>0</v>
      </c>
      <c r="W316" s="86">
        <v>0</v>
      </c>
      <c r="X316" s="86">
        <v>0</v>
      </c>
      <c r="Y316" s="86">
        <v>0</v>
      </c>
      <c r="Z316" s="86">
        <v>0</v>
      </c>
      <c r="AA316" s="86">
        <v>0</v>
      </c>
      <c r="AB316" s="86">
        <v>0</v>
      </c>
      <c r="AC316" s="86">
        <v>0</v>
      </c>
      <c r="AD316" s="86">
        <v>0</v>
      </c>
      <c r="AE316" s="86">
        <v>0</v>
      </c>
      <c r="AF316" s="86">
        <v>0</v>
      </c>
      <c r="AG316" s="86">
        <v>0</v>
      </c>
      <c r="AH316" s="86">
        <v>0</v>
      </c>
      <c r="AI316" s="86">
        <v>0</v>
      </c>
      <c r="AJ316" s="86">
        <v>0</v>
      </c>
      <c r="AK316" s="86">
        <v>0</v>
      </c>
      <c r="AL316" s="86">
        <v>0</v>
      </c>
      <c r="AM316" s="86">
        <v>0</v>
      </c>
      <c r="AN316" s="86">
        <v>0</v>
      </c>
      <c r="AO316" s="86">
        <v>0</v>
      </c>
      <c r="AP316" s="86">
        <v>0</v>
      </c>
      <c r="AQ316" s="86">
        <v>0</v>
      </c>
      <c r="AR316" s="86">
        <v>0</v>
      </c>
      <c r="AS316" s="86">
        <v>0</v>
      </c>
      <c r="AT316" s="86">
        <v>0</v>
      </c>
      <c r="AU316" s="86">
        <v>0</v>
      </c>
      <c r="AV316" s="86">
        <v>0</v>
      </c>
      <c r="AW316" s="86">
        <v>0</v>
      </c>
      <c r="AX316" s="86">
        <v>0</v>
      </c>
      <c r="AY316" s="86">
        <v>0</v>
      </c>
      <c r="AZ316" s="86">
        <v>0</v>
      </c>
      <c r="BA316" s="86">
        <v>0</v>
      </c>
      <c r="BB316" s="86">
        <v>0</v>
      </c>
      <c r="BC316" s="86">
        <v>0</v>
      </c>
      <c r="BD316" s="86">
        <v>0</v>
      </c>
      <c r="BE316" s="86">
        <v>0</v>
      </c>
      <c r="BF316" s="86">
        <v>0</v>
      </c>
      <c r="BG316" s="86">
        <v>0</v>
      </c>
      <c r="BH316" s="86">
        <v>0</v>
      </c>
      <c r="BI316" s="86">
        <v>0</v>
      </c>
      <c r="BJ316" s="86">
        <v>0</v>
      </c>
      <c r="BK316" s="86">
        <v>0</v>
      </c>
      <c r="BL316" s="86">
        <v>0</v>
      </c>
      <c r="BM316" s="86">
        <v>0</v>
      </c>
      <c r="BN316" s="86">
        <v>0</v>
      </c>
      <c r="BO316" s="86">
        <v>0</v>
      </c>
      <c r="BP316" s="86">
        <v>0</v>
      </c>
      <c r="BQ316" s="86">
        <v>0</v>
      </c>
      <c r="BR316" s="86">
        <v>0</v>
      </c>
      <c r="BS316" s="86">
        <v>0</v>
      </c>
      <c r="BT316" s="86">
        <v>0</v>
      </c>
      <c r="BU316" s="86">
        <v>0</v>
      </c>
      <c r="BV316" s="86">
        <v>0</v>
      </c>
      <c r="BW316" s="86">
        <v>0</v>
      </c>
      <c r="BX316" s="86">
        <v>0</v>
      </c>
      <c r="BY316" s="86">
        <v>0</v>
      </c>
      <c r="BZ316" s="86">
        <v>0</v>
      </c>
      <c r="CA316" s="86">
        <v>0</v>
      </c>
      <c r="CB316" s="86">
        <v>0</v>
      </c>
      <c r="CC316" s="86">
        <v>0</v>
      </c>
      <c r="CD316" s="86">
        <v>0</v>
      </c>
      <c r="CE316" s="86">
        <v>0</v>
      </c>
      <c r="CF316" s="86">
        <v>0</v>
      </c>
      <c r="CG316" s="86">
        <v>0</v>
      </c>
      <c r="CH316" s="86">
        <v>0</v>
      </c>
      <c r="CI316" s="86">
        <v>0</v>
      </c>
      <c r="CJ316" s="86">
        <v>0</v>
      </c>
      <c r="CK316" s="86">
        <v>0</v>
      </c>
      <c r="CL316" s="86">
        <v>0</v>
      </c>
      <c r="CM316" s="86">
        <v>0</v>
      </c>
      <c r="CN316" s="86">
        <v>0</v>
      </c>
      <c r="CO316" s="86">
        <v>0</v>
      </c>
      <c r="CP316" s="86">
        <v>101.47714689265536</v>
      </c>
      <c r="CQ316" s="86">
        <v>95.430426944971529</v>
      </c>
      <c r="CR316" s="86">
        <v>0</v>
      </c>
      <c r="CS316" s="86">
        <v>0</v>
      </c>
      <c r="CT316" s="86">
        <v>0</v>
      </c>
      <c r="CU316" s="86">
        <v>0</v>
      </c>
      <c r="CV316" s="86">
        <v>0</v>
      </c>
      <c r="CW316" s="86">
        <v>0</v>
      </c>
      <c r="CX316" s="86">
        <v>0</v>
      </c>
      <c r="CY316" s="86">
        <v>0</v>
      </c>
      <c r="CZ316" s="86">
        <v>0</v>
      </c>
      <c r="DA316" s="86">
        <v>0</v>
      </c>
      <c r="DB316" s="86">
        <v>90.703700895483365</v>
      </c>
      <c r="DC316" s="86">
        <v>91.435228669965511</v>
      </c>
      <c r="DD316" s="86">
        <v>0</v>
      </c>
      <c r="DE316" s="86">
        <v>0</v>
      </c>
      <c r="DF316" s="86">
        <v>0</v>
      </c>
      <c r="DG316" s="86">
        <v>0</v>
      </c>
      <c r="DH316" s="86">
        <v>0</v>
      </c>
      <c r="DI316" s="86">
        <v>0</v>
      </c>
      <c r="DJ316" s="86">
        <v>0</v>
      </c>
      <c r="DK316" s="86">
        <v>0</v>
      </c>
      <c r="DL316" s="86">
        <v>0</v>
      </c>
      <c r="DM316" s="86">
        <v>0</v>
      </c>
      <c r="DN316" s="86">
        <v>96.214233256832884</v>
      </c>
      <c r="DO316" s="86">
        <v>102.60276967930029</v>
      </c>
      <c r="DP316" s="86">
        <v>0</v>
      </c>
      <c r="DQ316" s="86">
        <v>0</v>
      </c>
      <c r="DR316" s="86">
        <v>0</v>
      </c>
      <c r="DS316" s="86">
        <v>0</v>
      </c>
      <c r="DT316" s="86">
        <v>0</v>
      </c>
      <c r="DU316" s="86">
        <v>0</v>
      </c>
      <c r="DV316" s="86">
        <v>0</v>
      </c>
      <c r="DW316" s="86">
        <v>0</v>
      </c>
      <c r="DX316" s="86">
        <v>0</v>
      </c>
      <c r="DY316" s="86">
        <v>0</v>
      </c>
      <c r="DZ316" s="86">
        <v>108.4874774368231</v>
      </c>
      <c r="EA316" s="86">
        <v>110.77130503144654</v>
      </c>
      <c r="EB316" s="86">
        <v>0</v>
      </c>
      <c r="EC316" s="86">
        <v>0</v>
      </c>
      <c r="ED316" s="86">
        <v>0</v>
      </c>
      <c r="EE316" s="86">
        <v>0</v>
      </c>
      <c r="EF316" s="86">
        <v>0</v>
      </c>
      <c r="EG316" s="86">
        <v>0</v>
      </c>
      <c r="EH316" s="86">
        <v>0</v>
      </c>
      <c r="EI316" s="86">
        <v>0</v>
      </c>
      <c r="EJ316" s="86">
        <v>0</v>
      </c>
      <c r="EK316" s="86">
        <v>0</v>
      </c>
      <c r="EL316" s="86">
        <v>0</v>
      </c>
      <c r="EM316" s="86">
        <v>136.46848148148146</v>
      </c>
      <c r="EN316" s="86">
        <v>0</v>
      </c>
      <c r="EO316" s="86">
        <v>0</v>
      </c>
      <c r="EP316" s="86">
        <v>0</v>
      </c>
      <c r="EQ316" s="86">
        <v>0</v>
      </c>
      <c r="ER316" s="86">
        <v>0</v>
      </c>
      <c r="ES316" s="86">
        <v>0</v>
      </c>
      <c r="ET316" s="86">
        <v>0</v>
      </c>
      <c r="EU316" s="86">
        <v>0</v>
      </c>
      <c r="EV316" s="86">
        <v>0</v>
      </c>
      <c r="EW316" s="86">
        <v>0</v>
      </c>
      <c r="EX316" s="86">
        <v>131.60491358024692</v>
      </c>
      <c r="EY316" s="86">
        <v>0</v>
      </c>
      <c r="EZ316" s="86">
        <v>0</v>
      </c>
      <c r="FA316" s="86">
        <v>0</v>
      </c>
      <c r="FB316" s="86">
        <v>0</v>
      </c>
      <c r="FC316" s="86">
        <v>0</v>
      </c>
      <c r="FD316" s="86">
        <v>0</v>
      </c>
      <c r="FE316" s="86">
        <v>0</v>
      </c>
      <c r="FF316" s="86">
        <v>0</v>
      </c>
      <c r="FG316" s="86">
        <v>0</v>
      </c>
      <c r="FH316" s="86">
        <v>0</v>
      </c>
      <c r="FI316" s="86">
        <v>0</v>
      </c>
      <c r="FJ316" s="86">
        <v>144.97864077669902</v>
      </c>
      <c r="FK316" s="86">
        <v>0</v>
      </c>
      <c r="FL316" s="86">
        <v>0</v>
      </c>
      <c r="FM316" s="86">
        <v>0</v>
      </c>
      <c r="FN316" s="86">
        <v>0</v>
      </c>
      <c r="FO316" s="86">
        <v>0</v>
      </c>
      <c r="FP316" s="86">
        <v>0</v>
      </c>
      <c r="FQ316" s="86">
        <v>0</v>
      </c>
      <c r="FR316" s="86">
        <v>0</v>
      </c>
      <c r="FS316" s="86">
        <v>0</v>
      </c>
      <c r="FT316" s="86">
        <v>0</v>
      </c>
      <c r="FU316" s="86">
        <v>0</v>
      </c>
      <c r="FV316" s="86">
        <v>132.88309880239521</v>
      </c>
      <c r="FW316" s="86">
        <v>137.32673624288427</v>
      </c>
      <c r="FX316" s="86">
        <v>0</v>
      </c>
      <c r="FY316" s="86">
        <v>0</v>
      </c>
      <c r="FZ316" s="86">
        <v>0</v>
      </c>
      <c r="GA316" s="86">
        <v>0</v>
      </c>
    </row>
    <row r="317" spans="2:183">
      <c r="B317" s="43" t="s">
        <v>10</v>
      </c>
      <c r="C317" s="653" t="s">
        <v>52</v>
      </c>
      <c r="D317" s="87">
        <v>0</v>
      </c>
      <c r="E317" s="87">
        <v>0</v>
      </c>
      <c r="F317" s="87">
        <v>0</v>
      </c>
      <c r="G317" s="87">
        <v>0</v>
      </c>
      <c r="H317" s="87">
        <v>0</v>
      </c>
      <c r="I317" s="87">
        <v>0</v>
      </c>
      <c r="J317" s="87">
        <v>3201.66</v>
      </c>
      <c r="K317" s="87">
        <v>0</v>
      </c>
      <c r="L317" s="87">
        <v>0</v>
      </c>
      <c r="M317" s="87">
        <v>0</v>
      </c>
      <c r="N317" s="87">
        <v>0</v>
      </c>
      <c r="O317" s="87">
        <v>0</v>
      </c>
      <c r="P317" s="87">
        <v>0</v>
      </c>
      <c r="Q317" s="87">
        <v>0</v>
      </c>
      <c r="R317" s="87">
        <v>0</v>
      </c>
      <c r="S317" s="87">
        <v>0</v>
      </c>
      <c r="T317" s="87">
        <v>0</v>
      </c>
      <c r="U317" s="87">
        <v>0</v>
      </c>
      <c r="V317" s="87">
        <v>0</v>
      </c>
      <c r="W317" s="87">
        <v>0</v>
      </c>
      <c r="X317" s="87">
        <v>0</v>
      </c>
      <c r="Y317" s="87">
        <v>0</v>
      </c>
      <c r="Z317" s="87">
        <v>0</v>
      </c>
      <c r="AA317" s="87">
        <v>0</v>
      </c>
      <c r="AB317" s="87">
        <v>0</v>
      </c>
      <c r="AC317" s="87">
        <v>0</v>
      </c>
      <c r="AD317" s="87">
        <v>0</v>
      </c>
      <c r="AE317" s="87">
        <v>0</v>
      </c>
      <c r="AF317" s="87">
        <v>0</v>
      </c>
      <c r="AG317" s="87">
        <v>0</v>
      </c>
      <c r="AH317" s="87">
        <v>0</v>
      </c>
      <c r="AI317" s="87">
        <v>0</v>
      </c>
      <c r="AJ317" s="87">
        <v>0</v>
      </c>
      <c r="AK317" s="87">
        <v>0</v>
      </c>
      <c r="AL317" s="87">
        <v>0</v>
      </c>
      <c r="AM317" s="87">
        <v>0</v>
      </c>
      <c r="AN317" s="87">
        <v>0</v>
      </c>
      <c r="AO317" s="87">
        <v>0</v>
      </c>
      <c r="AP317" s="87">
        <v>0</v>
      </c>
      <c r="AQ317" s="87">
        <v>0</v>
      </c>
      <c r="AR317" s="87">
        <v>0</v>
      </c>
      <c r="AS317" s="87">
        <v>0</v>
      </c>
      <c r="AT317" s="87">
        <v>0</v>
      </c>
      <c r="AU317" s="87">
        <v>0</v>
      </c>
      <c r="AV317" s="87">
        <v>0</v>
      </c>
      <c r="AW317" s="87">
        <v>0</v>
      </c>
      <c r="AX317" s="87">
        <v>0</v>
      </c>
      <c r="AY317" s="87">
        <v>0</v>
      </c>
      <c r="AZ317" s="87">
        <v>0</v>
      </c>
      <c r="BA317" s="87">
        <v>0</v>
      </c>
      <c r="BB317" s="87">
        <v>0</v>
      </c>
      <c r="BC317" s="87">
        <v>0</v>
      </c>
      <c r="BD317" s="87">
        <v>0</v>
      </c>
      <c r="BE317" s="87">
        <v>0</v>
      </c>
      <c r="BF317" s="87">
        <v>0</v>
      </c>
      <c r="BG317" s="87">
        <v>0</v>
      </c>
      <c r="BH317" s="87">
        <v>0</v>
      </c>
      <c r="BI317" s="87">
        <v>0</v>
      </c>
      <c r="BJ317" s="87">
        <v>0</v>
      </c>
      <c r="BK317" s="87">
        <v>0</v>
      </c>
      <c r="BL317" s="87">
        <v>0</v>
      </c>
      <c r="BM317" s="87">
        <v>0</v>
      </c>
      <c r="BN317" s="87">
        <v>0</v>
      </c>
      <c r="BO317" s="87">
        <v>0</v>
      </c>
      <c r="BP317" s="87">
        <v>0</v>
      </c>
      <c r="BQ317" s="87">
        <v>0</v>
      </c>
      <c r="BR317" s="87">
        <v>0</v>
      </c>
      <c r="BS317" s="87">
        <v>0</v>
      </c>
      <c r="BT317" s="87">
        <v>0</v>
      </c>
      <c r="BU317" s="87">
        <v>0</v>
      </c>
      <c r="BV317" s="87">
        <v>0</v>
      </c>
      <c r="BW317" s="87">
        <v>0</v>
      </c>
      <c r="BX317" s="87">
        <v>0</v>
      </c>
      <c r="BY317" s="87">
        <v>0</v>
      </c>
      <c r="BZ317" s="87">
        <v>0</v>
      </c>
      <c r="CA317" s="87">
        <v>0</v>
      </c>
      <c r="CB317" s="87">
        <v>0</v>
      </c>
      <c r="CC317" s="87">
        <v>0</v>
      </c>
      <c r="CD317" s="87">
        <v>0</v>
      </c>
      <c r="CE317" s="87">
        <v>0</v>
      </c>
      <c r="CF317" s="87">
        <v>0</v>
      </c>
      <c r="CG317" s="87">
        <v>0</v>
      </c>
      <c r="CH317" s="87">
        <v>0</v>
      </c>
      <c r="CI317" s="87">
        <v>0</v>
      </c>
      <c r="CJ317" s="87">
        <v>0</v>
      </c>
      <c r="CK317" s="87">
        <v>0</v>
      </c>
      <c r="CL317" s="87">
        <v>0</v>
      </c>
      <c r="CM317" s="87">
        <v>0</v>
      </c>
      <c r="CN317" s="87">
        <v>0</v>
      </c>
      <c r="CO317" s="87">
        <v>0</v>
      </c>
      <c r="CP317" s="87">
        <v>39.89</v>
      </c>
      <c r="CQ317" s="87">
        <v>118.69</v>
      </c>
      <c r="CR317" s="87">
        <v>0</v>
      </c>
      <c r="CS317" s="87">
        <v>0</v>
      </c>
      <c r="CT317" s="87">
        <v>0</v>
      </c>
      <c r="CU317" s="87">
        <v>0</v>
      </c>
      <c r="CV317" s="87">
        <v>0</v>
      </c>
      <c r="CW317" s="87">
        <v>0</v>
      </c>
      <c r="CX317" s="87">
        <v>0</v>
      </c>
      <c r="CY317" s="87">
        <v>0</v>
      </c>
      <c r="CZ317" s="87">
        <v>0</v>
      </c>
      <c r="DA317" s="87">
        <v>0</v>
      </c>
      <c r="DB317" s="87">
        <v>1767.3400000000001</v>
      </c>
      <c r="DC317" s="87">
        <v>1540.84</v>
      </c>
      <c r="DD317" s="87">
        <v>0</v>
      </c>
      <c r="DE317" s="87">
        <v>0</v>
      </c>
      <c r="DF317" s="87">
        <v>0</v>
      </c>
      <c r="DG317" s="87">
        <v>0</v>
      </c>
      <c r="DH317" s="87">
        <v>0</v>
      </c>
      <c r="DI317" s="87">
        <v>0</v>
      </c>
      <c r="DJ317" s="87">
        <v>0</v>
      </c>
      <c r="DK317" s="87">
        <v>0</v>
      </c>
      <c r="DL317" s="87">
        <v>0</v>
      </c>
      <c r="DM317" s="87">
        <v>0</v>
      </c>
      <c r="DN317" s="87">
        <v>1706.09</v>
      </c>
      <c r="DO317" s="87">
        <v>203.59</v>
      </c>
      <c r="DP317" s="87">
        <v>0</v>
      </c>
      <c r="DQ317" s="87">
        <v>0</v>
      </c>
      <c r="DR317" s="87">
        <v>0</v>
      </c>
      <c r="DS317" s="87">
        <v>0</v>
      </c>
      <c r="DT317" s="87">
        <v>0</v>
      </c>
      <c r="DU317" s="87">
        <v>0</v>
      </c>
      <c r="DV317" s="87">
        <v>0</v>
      </c>
      <c r="DW317" s="87">
        <v>0</v>
      </c>
      <c r="DX317" s="87">
        <v>0</v>
      </c>
      <c r="DY317" s="87">
        <v>0</v>
      </c>
      <c r="DZ317" s="87">
        <v>270.26</v>
      </c>
      <c r="EA317" s="87">
        <v>155.14999999999998</v>
      </c>
      <c r="EB317" s="87">
        <v>0</v>
      </c>
      <c r="EC317" s="87">
        <v>0</v>
      </c>
      <c r="ED317" s="87">
        <v>0</v>
      </c>
      <c r="EE317" s="87">
        <v>0</v>
      </c>
      <c r="EF317" s="87">
        <v>0</v>
      </c>
      <c r="EG317" s="87">
        <v>0</v>
      </c>
      <c r="EH317" s="87">
        <v>0</v>
      </c>
      <c r="EI317" s="87">
        <v>0</v>
      </c>
      <c r="EJ317" s="87">
        <v>0</v>
      </c>
      <c r="EK317" s="87">
        <v>0</v>
      </c>
      <c r="EL317" s="87">
        <v>0</v>
      </c>
      <c r="EM317" s="87">
        <v>33.880000000000003</v>
      </c>
      <c r="EN317" s="87">
        <v>0</v>
      </c>
      <c r="EO317" s="87">
        <v>0</v>
      </c>
      <c r="EP317" s="87">
        <v>0</v>
      </c>
      <c r="EQ317" s="87">
        <v>0</v>
      </c>
      <c r="ER317" s="87">
        <v>0</v>
      </c>
      <c r="ES317" s="87">
        <v>0</v>
      </c>
      <c r="ET317" s="87">
        <v>0</v>
      </c>
      <c r="EU317" s="87">
        <v>0</v>
      </c>
      <c r="EV317" s="87">
        <v>0</v>
      </c>
      <c r="EW317" s="87">
        <v>0</v>
      </c>
      <c r="EX317" s="87">
        <v>52.2</v>
      </c>
      <c r="EY317" s="87">
        <v>0</v>
      </c>
      <c r="EZ317" s="87">
        <v>0</v>
      </c>
      <c r="FA317" s="87">
        <v>0</v>
      </c>
      <c r="FB317" s="87">
        <v>0</v>
      </c>
      <c r="FC317" s="87">
        <v>0</v>
      </c>
      <c r="FD317" s="87">
        <v>0</v>
      </c>
      <c r="FE317" s="87">
        <v>0</v>
      </c>
      <c r="FF317" s="87">
        <v>0</v>
      </c>
      <c r="FG317" s="87">
        <v>0</v>
      </c>
      <c r="FH317" s="87">
        <v>0</v>
      </c>
      <c r="FI317" s="87">
        <v>0</v>
      </c>
      <c r="FJ317" s="87">
        <v>40.97</v>
      </c>
      <c r="FK317" s="87">
        <v>0</v>
      </c>
      <c r="FL317" s="87">
        <v>0</v>
      </c>
      <c r="FM317" s="87">
        <v>0</v>
      </c>
      <c r="FN317" s="87">
        <v>0</v>
      </c>
      <c r="FO317" s="87">
        <v>0</v>
      </c>
      <c r="FP317" s="87">
        <v>0</v>
      </c>
      <c r="FQ317" s="87">
        <v>0</v>
      </c>
      <c r="FR317" s="87">
        <v>0</v>
      </c>
      <c r="FS317" s="87">
        <v>0</v>
      </c>
      <c r="FT317" s="87">
        <v>0</v>
      </c>
      <c r="FU317" s="87">
        <v>0</v>
      </c>
      <c r="FV317" s="87">
        <v>90.98</v>
      </c>
      <c r="FW317" s="87">
        <v>143.59</v>
      </c>
      <c r="FX317" s="87">
        <v>0</v>
      </c>
      <c r="FY317" s="87">
        <v>0</v>
      </c>
      <c r="FZ317" s="87">
        <v>0</v>
      </c>
      <c r="GA317" s="87">
        <v>0</v>
      </c>
    </row>
    <row r="318" spans="2:183">
      <c r="B318" s="43" t="s">
        <v>10</v>
      </c>
      <c r="C318" s="653" t="s">
        <v>53</v>
      </c>
      <c r="D318" s="86">
        <v>0</v>
      </c>
      <c r="E318" s="86">
        <v>0</v>
      </c>
      <c r="F318" s="86">
        <v>0</v>
      </c>
      <c r="G318" s="86">
        <v>0</v>
      </c>
      <c r="H318" s="86">
        <v>0</v>
      </c>
      <c r="I318" s="86">
        <v>0</v>
      </c>
      <c r="J318" s="86">
        <v>0.2170175557513726</v>
      </c>
      <c r="K318" s="86">
        <v>0</v>
      </c>
      <c r="L318" s="86">
        <v>0</v>
      </c>
      <c r="M318" s="86">
        <v>0</v>
      </c>
      <c r="N318" s="86">
        <v>0</v>
      </c>
      <c r="O318" s="86">
        <v>0</v>
      </c>
      <c r="P318" s="86">
        <v>0</v>
      </c>
      <c r="Q318" s="86">
        <v>0</v>
      </c>
      <c r="R318" s="86">
        <v>0</v>
      </c>
      <c r="S318" s="86">
        <v>0</v>
      </c>
      <c r="T318" s="86">
        <v>0</v>
      </c>
      <c r="U318" s="86">
        <v>0</v>
      </c>
      <c r="V318" s="86">
        <v>0</v>
      </c>
      <c r="W318" s="86">
        <v>0</v>
      </c>
      <c r="X318" s="86">
        <v>0</v>
      </c>
      <c r="Y318" s="86">
        <v>0</v>
      </c>
      <c r="Z318" s="86">
        <v>0</v>
      </c>
      <c r="AA318" s="86">
        <v>0</v>
      </c>
      <c r="AB318" s="86">
        <v>0</v>
      </c>
      <c r="AC318" s="86">
        <v>0</v>
      </c>
      <c r="AD318" s="86">
        <v>0</v>
      </c>
      <c r="AE318" s="86">
        <v>0</v>
      </c>
      <c r="AF318" s="86">
        <v>0</v>
      </c>
      <c r="AG318" s="86">
        <v>0</v>
      </c>
      <c r="AH318" s="86">
        <v>0</v>
      </c>
      <c r="AI318" s="86">
        <v>0</v>
      </c>
      <c r="AJ318" s="86">
        <v>0</v>
      </c>
      <c r="AK318" s="86">
        <v>0</v>
      </c>
      <c r="AL318" s="86">
        <v>0</v>
      </c>
      <c r="AM318" s="86">
        <v>0</v>
      </c>
      <c r="AN318" s="86">
        <v>0</v>
      </c>
      <c r="AO318" s="86">
        <v>0</v>
      </c>
      <c r="AP318" s="86">
        <v>0</v>
      </c>
      <c r="AQ318" s="86">
        <v>0</v>
      </c>
      <c r="AR318" s="86">
        <v>0</v>
      </c>
      <c r="AS318" s="86">
        <v>0</v>
      </c>
      <c r="AT318" s="86">
        <v>0</v>
      </c>
      <c r="AU318" s="86">
        <v>0</v>
      </c>
      <c r="AV318" s="86">
        <v>0</v>
      </c>
      <c r="AW318" s="86">
        <v>0</v>
      </c>
      <c r="AX318" s="86">
        <v>0</v>
      </c>
      <c r="AY318" s="86">
        <v>0</v>
      </c>
      <c r="AZ318" s="86">
        <v>0</v>
      </c>
      <c r="BA318" s="86">
        <v>0</v>
      </c>
      <c r="BB318" s="86">
        <v>0</v>
      </c>
      <c r="BC318" s="86">
        <v>0</v>
      </c>
      <c r="BD318" s="86">
        <v>0</v>
      </c>
      <c r="BE318" s="86">
        <v>0</v>
      </c>
      <c r="BF318" s="86">
        <v>0</v>
      </c>
      <c r="BG318" s="86">
        <v>0</v>
      </c>
      <c r="BH318" s="86">
        <v>0</v>
      </c>
      <c r="BI318" s="86">
        <v>0</v>
      </c>
      <c r="BJ318" s="86">
        <v>0</v>
      </c>
      <c r="BK318" s="86">
        <v>0</v>
      </c>
      <c r="BL318" s="86">
        <v>0</v>
      </c>
      <c r="BM318" s="86">
        <v>0</v>
      </c>
      <c r="BN318" s="86">
        <v>0</v>
      </c>
      <c r="BO318" s="86">
        <v>0</v>
      </c>
      <c r="BP318" s="86">
        <v>0</v>
      </c>
      <c r="BQ318" s="86">
        <v>0</v>
      </c>
      <c r="BR318" s="86">
        <v>0</v>
      </c>
      <c r="BS318" s="86">
        <v>0</v>
      </c>
      <c r="BT318" s="86">
        <v>0</v>
      </c>
      <c r="BU318" s="86">
        <v>0</v>
      </c>
      <c r="BV318" s="86">
        <v>0</v>
      </c>
      <c r="BW318" s="86">
        <v>0</v>
      </c>
      <c r="BX318" s="86">
        <v>0</v>
      </c>
      <c r="BY318" s="86">
        <v>0</v>
      </c>
      <c r="BZ318" s="86">
        <v>0</v>
      </c>
      <c r="CA318" s="86">
        <v>0</v>
      </c>
      <c r="CB318" s="86">
        <v>0</v>
      </c>
      <c r="CC318" s="86">
        <v>0</v>
      </c>
      <c r="CD318" s="86">
        <v>0</v>
      </c>
      <c r="CE318" s="86">
        <v>0</v>
      </c>
      <c r="CF318" s="86">
        <v>0</v>
      </c>
      <c r="CG318" s="86">
        <v>0</v>
      </c>
      <c r="CH318" s="86">
        <v>0</v>
      </c>
      <c r="CI318" s="86">
        <v>0</v>
      </c>
      <c r="CJ318" s="86">
        <v>0</v>
      </c>
      <c r="CK318" s="86">
        <v>0</v>
      </c>
      <c r="CL318" s="86">
        <v>0</v>
      </c>
      <c r="CM318" s="86">
        <v>0</v>
      </c>
      <c r="CN318" s="86">
        <v>0</v>
      </c>
      <c r="CO318" s="86">
        <v>0</v>
      </c>
      <c r="CP318" s="86">
        <v>0.11268361581920903</v>
      </c>
      <c r="CQ318" s="86">
        <v>0.11260910815939279</v>
      </c>
      <c r="CR318" s="86">
        <v>0</v>
      </c>
      <c r="CS318" s="86">
        <v>0</v>
      </c>
      <c r="CT318" s="86">
        <v>0</v>
      </c>
      <c r="CU318" s="86">
        <v>0</v>
      </c>
      <c r="CV318" s="86">
        <v>0</v>
      </c>
      <c r="CW318" s="86">
        <v>0</v>
      </c>
      <c r="CX318" s="86">
        <v>0</v>
      </c>
      <c r="CY318" s="86">
        <v>0</v>
      </c>
      <c r="CZ318" s="86">
        <v>0</v>
      </c>
      <c r="DA318" s="86">
        <v>0</v>
      </c>
      <c r="DB318" s="86">
        <v>0.11551996862540036</v>
      </c>
      <c r="DC318" s="86">
        <v>0.11552256710151447</v>
      </c>
      <c r="DD318" s="86">
        <v>0</v>
      </c>
      <c r="DE318" s="86">
        <v>0</v>
      </c>
      <c r="DF318" s="86">
        <v>0</v>
      </c>
      <c r="DG318" s="86">
        <v>0</v>
      </c>
      <c r="DH318" s="86">
        <v>0</v>
      </c>
      <c r="DI318" s="86">
        <v>0</v>
      </c>
      <c r="DJ318" s="86">
        <v>0</v>
      </c>
      <c r="DK318" s="86">
        <v>0</v>
      </c>
      <c r="DL318" s="86">
        <v>0</v>
      </c>
      <c r="DM318" s="86">
        <v>0</v>
      </c>
      <c r="DN318" s="86">
        <v>0.11865150566798803</v>
      </c>
      <c r="DO318" s="86">
        <v>0.11871137026239068</v>
      </c>
      <c r="DP318" s="86">
        <v>0</v>
      </c>
      <c r="DQ318" s="86">
        <v>0</v>
      </c>
      <c r="DR318" s="86">
        <v>0</v>
      </c>
      <c r="DS318" s="86">
        <v>0</v>
      </c>
      <c r="DT318" s="86">
        <v>0</v>
      </c>
      <c r="DU318" s="86">
        <v>0</v>
      </c>
      <c r="DV318" s="86">
        <v>0</v>
      </c>
      <c r="DW318" s="86">
        <v>0</v>
      </c>
      <c r="DX318" s="86">
        <v>0</v>
      </c>
      <c r="DY318" s="86">
        <v>0</v>
      </c>
      <c r="DZ318" s="86">
        <v>0.12195848375451263</v>
      </c>
      <c r="EA318" s="86">
        <v>0.12197327044025155</v>
      </c>
      <c r="EB318" s="86">
        <v>0</v>
      </c>
      <c r="EC318" s="86">
        <v>0</v>
      </c>
      <c r="ED318" s="86">
        <v>0</v>
      </c>
      <c r="EE318" s="86">
        <v>0</v>
      </c>
      <c r="EF318" s="86">
        <v>0</v>
      </c>
      <c r="EG318" s="86">
        <v>0</v>
      </c>
      <c r="EH318" s="86">
        <v>0</v>
      </c>
      <c r="EI318" s="86">
        <v>0</v>
      </c>
      <c r="EJ318" s="86">
        <v>0</v>
      </c>
      <c r="EK318" s="86">
        <v>0</v>
      </c>
      <c r="EL318" s="86">
        <v>0</v>
      </c>
      <c r="EM318" s="86">
        <v>0.1254814814814815</v>
      </c>
      <c r="EN318" s="86">
        <v>0</v>
      </c>
      <c r="EO318" s="86">
        <v>0</v>
      </c>
      <c r="EP318" s="86">
        <v>0</v>
      </c>
      <c r="EQ318" s="86">
        <v>0</v>
      </c>
      <c r="ER318" s="86">
        <v>0</v>
      </c>
      <c r="ES318" s="86">
        <v>0</v>
      </c>
      <c r="ET318" s="86">
        <v>0</v>
      </c>
      <c r="EU318" s="86">
        <v>0</v>
      </c>
      <c r="EV318" s="86">
        <v>0</v>
      </c>
      <c r="EW318" s="86">
        <v>0</v>
      </c>
      <c r="EX318" s="86">
        <v>0.12888888888888889</v>
      </c>
      <c r="EY318" s="86">
        <v>0</v>
      </c>
      <c r="EZ318" s="86">
        <v>0</v>
      </c>
      <c r="FA318" s="86">
        <v>0</v>
      </c>
      <c r="FB318" s="86">
        <v>0</v>
      </c>
      <c r="FC318" s="86">
        <v>0</v>
      </c>
      <c r="FD318" s="86">
        <v>0</v>
      </c>
      <c r="FE318" s="86">
        <v>0</v>
      </c>
      <c r="FF318" s="86">
        <v>0</v>
      </c>
      <c r="FG318" s="86">
        <v>0</v>
      </c>
      <c r="FH318" s="86">
        <v>0</v>
      </c>
      <c r="FI318" s="86">
        <v>0</v>
      </c>
      <c r="FJ318" s="86">
        <v>0.13258899676375405</v>
      </c>
      <c r="FK318" s="86">
        <v>0</v>
      </c>
      <c r="FL318" s="86">
        <v>0</v>
      </c>
      <c r="FM318" s="86">
        <v>0</v>
      </c>
      <c r="FN318" s="86">
        <v>0</v>
      </c>
      <c r="FO318" s="86">
        <v>0</v>
      </c>
      <c r="FP318" s="86">
        <v>0</v>
      </c>
      <c r="FQ318" s="86">
        <v>0</v>
      </c>
      <c r="FR318" s="86">
        <v>0</v>
      </c>
      <c r="FS318" s="86">
        <v>0</v>
      </c>
      <c r="FT318" s="86">
        <v>0</v>
      </c>
      <c r="FU318" s="86">
        <v>0</v>
      </c>
      <c r="FV318" s="86">
        <v>0.13619760479041917</v>
      </c>
      <c r="FW318" s="86">
        <v>0.13623339658444023</v>
      </c>
      <c r="FX318" s="86">
        <v>0</v>
      </c>
      <c r="FY318" s="86">
        <v>0</v>
      </c>
      <c r="FZ318" s="86">
        <v>0</v>
      </c>
      <c r="GA318" s="86">
        <v>0</v>
      </c>
    </row>
    <row r="319" spans="2:183">
      <c r="B319" s="43" t="s">
        <v>10</v>
      </c>
      <c r="C319" s="653" t="s">
        <v>228</v>
      </c>
      <c r="D319" s="85">
        <v>0</v>
      </c>
      <c r="E319" s="85">
        <v>0</v>
      </c>
      <c r="F319" s="85">
        <v>0</v>
      </c>
      <c r="G319" s="85">
        <v>0</v>
      </c>
      <c r="H319" s="85">
        <v>0</v>
      </c>
      <c r="I319" s="85">
        <v>0</v>
      </c>
      <c r="J319" s="85">
        <v>614558.02</v>
      </c>
      <c r="K319" s="85">
        <v>0</v>
      </c>
      <c r="L319" s="85">
        <v>0</v>
      </c>
      <c r="M319" s="85">
        <v>0</v>
      </c>
      <c r="N319" s="85">
        <v>0</v>
      </c>
      <c r="O319" s="85">
        <v>0</v>
      </c>
      <c r="P319" s="85">
        <v>0</v>
      </c>
      <c r="Q319" s="85">
        <v>0</v>
      </c>
      <c r="R319" s="85">
        <v>0</v>
      </c>
      <c r="S319" s="85">
        <v>0</v>
      </c>
      <c r="T319" s="85">
        <v>0</v>
      </c>
      <c r="U319" s="85">
        <v>0</v>
      </c>
      <c r="V319" s="85">
        <v>0</v>
      </c>
      <c r="W319" s="85">
        <v>0</v>
      </c>
      <c r="X319" s="85">
        <v>0</v>
      </c>
      <c r="Y319" s="85">
        <v>0</v>
      </c>
      <c r="Z319" s="85">
        <v>0</v>
      </c>
      <c r="AA319" s="85">
        <v>0</v>
      </c>
      <c r="AB319" s="85">
        <v>0</v>
      </c>
      <c r="AC319" s="85">
        <v>0</v>
      </c>
      <c r="AD319" s="85">
        <v>0</v>
      </c>
      <c r="AE319" s="85">
        <v>0</v>
      </c>
      <c r="AF319" s="85">
        <v>0</v>
      </c>
      <c r="AG319" s="85">
        <v>0</v>
      </c>
      <c r="AH319" s="85">
        <v>0</v>
      </c>
      <c r="AI319" s="85">
        <v>0</v>
      </c>
      <c r="AJ319" s="85">
        <v>0</v>
      </c>
      <c r="AK319" s="85">
        <v>0</v>
      </c>
      <c r="AL319" s="85">
        <v>0</v>
      </c>
      <c r="AM319" s="85">
        <v>0</v>
      </c>
      <c r="AN319" s="85">
        <v>0</v>
      </c>
      <c r="AO319" s="85">
        <v>0</v>
      </c>
      <c r="AP319" s="85">
        <v>0</v>
      </c>
      <c r="AQ319" s="85">
        <v>0</v>
      </c>
      <c r="AR319" s="85">
        <v>0</v>
      </c>
      <c r="AS319" s="85">
        <v>0</v>
      </c>
      <c r="AT319" s="85">
        <v>0</v>
      </c>
      <c r="AU319" s="85">
        <v>0</v>
      </c>
      <c r="AV319" s="85">
        <v>0</v>
      </c>
      <c r="AW319" s="85">
        <v>0</v>
      </c>
      <c r="AX319" s="85">
        <v>0</v>
      </c>
      <c r="AY319" s="85">
        <v>0</v>
      </c>
      <c r="AZ319" s="85">
        <v>0</v>
      </c>
      <c r="BA319" s="85">
        <v>0</v>
      </c>
      <c r="BB319" s="85">
        <v>0</v>
      </c>
      <c r="BC319" s="85">
        <v>0</v>
      </c>
      <c r="BD319" s="85">
        <v>0</v>
      </c>
      <c r="BE319" s="85">
        <v>0</v>
      </c>
      <c r="BF319" s="85">
        <v>0</v>
      </c>
      <c r="BG319" s="85">
        <v>0</v>
      </c>
      <c r="BH319" s="85">
        <v>0</v>
      </c>
      <c r="BI319" s="85">
        <v>0</v>
      </c>
      <c r="BJ319" s="85">
        <v>0</v>
      </c>
      <c r="BK319" s="85">
        <v>0</v>
      </c>
      <c r="BL319" s="85">
        <v>0</v>
      </c>
      <c r="BM319" s="85">
        <v>0</v>
      </c>
      <c r="BN319" s="85">
        <v>0</v>
      </c>
      <c r="BO319" s="85">
        <v>0</v>
      </c>
      <c r="BP319" s="85">
        <v>0</v>
      </c>
      <c r="BQ319" s="85">
        <v>0</v>
      </c>
      <c r="BR319" s="85">
        <v>0</v>
      </c>
      <c r="BS319" s="85">
        <v>0</v>
      </c>
      <c r="BT319" s="85">
        <v>0</v>
      </c>
      <c r="BU319" s="85">
        <v>0</v>
      </c>
      <c r="BV319" s="85">
        <v>0</v>
      </c>
      <c r="BW319" s="85">
        <v>0</v>
      </c>
      <c r="BX319" s="85">
        <v>0</v>
      </c>
      <c r="BY319" s="85">
        <v>0</v>
      </c>
      <c r="BZ319" s="85">
        <v>0</v>
      </c>
      <c r="CA319" s="85">
        <v>0</v>
      </c>
      <c r="CB319" s="85">
        <v>0</v>
      </c>
      <c r="CC319" s="85">
        <v>0</v>
      </c>
      <c r="CD319" s="85">
        <v>0</v>
      </c>
      <c r="CE319" s="85">
        <v>0</v>
      </c>
      <c r="CF319" s="85">
        <v>0</v>
      </c>
      <c r="CG319" s="85">
        <v>0</v>
      </c>
      <c r="CH319" s="85">
        <v>0</v>
      </c>
      <c r="CI319" s="85">
        <v>0</v>
      </c>
      <c r="CJ319" s="85">
        <v>0</v>
      </c>
      <c r="CK319" s="85">
        <v>0</v>
      </c>
      <c r="CL319" s="85">
        <v>0</v>
      </c>
      <c r="CM319" s="85">
        <v>0</v>
      </c>
      <c r="CN319" s="85">
        <v>0</v>
      </c>
      <c r="CO319" s="85">
        <v>0</v>
      </c>
      <c r="CP319" s="85">
        <v>35962.799999999996</v>
      </c>
      <c r="CQ319" s="85">
        <v>100702.36</v>
      </c>
      <c r="CR319" s="85">
        <v>0</v>
      </c>
      <c r="CS319" s="85">
        <v>0</v>
      </c>
      <c r="CT319" s="85">
        <v>0</v>
      </c>
      <c r="CU319" s="85">
        <v>0</v>
      </c>
      <c r="CV319" s="85">
        <v>0</v>
      </c>
      <c r="CW319" s="85">
        <v>0</v>
      </c>
      <c r="CX319" s="85">
        <v>0</v>
      </c>
      <c r="CY319" s="85">
        <v>0</v>
      </c>
      <c r="CZ319" s="85">
        <v>0</v>
      </c>
      <c r="DA319" s="85">
        <v>0</v>
      </c>
      <c r="DB319" s="85">
        <v>1389443.26</v>
      </c>
      <c r="DC319" s="85">
        <v>1221103.9200000002</v>
      </c>
      <c r="DD319" s="85">
        <v>0</v>
      </c>
      <c r="DE319" s="85">
        <v>0</v>
      </c>
      <c r="DF319" s="85">
        <v>0</v>
      </c>
      <c r="DG319" s="85">
        <v>0</v>
      </c>
      <c r="DH319" s="85">
        <v>0</v>
      </c>
      <c r="DI319" s="85">
        <v>0</v>
      </c>
      <c r="DJ319" s="85">
        <v>0</v>
      </c>
      <c r="DK319" s="85">
        <v>0</v>
      </c>
      <c r="DL319" s="85">
        <v>0</v>
      </c>
      <c r="DM319" s="85">
        <v>0</v>
      </c>
      <c r="DN319" s="85">
        <v>1385170.55</v>
      </c>
      <c r="DO319" s="85">
        <v>176167.34</v>
      </c>
      <c r="DP319" s="85">
        <v>0</v>
      </c>
      <c r="DQ319" s="85">
        <v>0</v>
      </c>
      <c r="DR319" s="85">
        <v>0</v>
      </c>
      <c r="DS319" s="85">
        <v>0</v>
      </c>
      <c r="DT319" s="85">
        <v>0</v>
      </c>
      <c r="DU319" s="85">
        <v>0</v>
      </c>
      <c r="DV319" s="85">
        <v>0</v>
      </c>
      <c r="DW319" s="85">
        <v>0</v>
      </c>
      <c r="DX319" s="85">
        <v>0</v>
      </c>
      <c r="DY319" s="85">
        <v>0</v>
      </c>
      <c r="DZ319" s="85">
        <v>240678.51</v>
      </c>
      <c r="EA319" s="85">
        <v>141056.25</v>
      </c>
      <c r="EB319" s="85">
        <v>0</v>
      </c>
      <c r="EC319" s="85">
        <v>0</v>
      </c>
      <c r="ED319" s="85">
        <v>0</v>
      </c>
      <c r="EE319" s="85">
        <v>0</v>
      </c>
      <c r="EF319" s="85">
        <v>0</v>
      </c>
      <c r="EG319" s="85">
        <v>0</v>
      </c>
      <c r="EH319" s="85">
        <v>0</v>
      </c>
      <c r="EI319" s="85">
        <v>0</v>
      </c>
      <c r="EJ319" s="85">
        <v>0</v>
      </c>
      <c r="EK319" s="85">
        <v>0</v>
      </c>
      <c r="EL319" s="85">
        <v>0</v>
      </c>
      <c r="EM319" s="85">
        <v>36880.369999999995</v>
      </c>
      <c r="EN319" s="85">
        <v>0</v>
      </c>
      <c r="EO319" s="85">
        <v>0</v>
      </c>
      <c r="EP319" s="85">
        <v>0</v>
      </c>
      <c r="EQ319" s="85">
        <v>0</v>
      </c>
      <c r="ER319" s="85">
        <v>0</v>
      </c>
      <c r="ES319" s="85">
        <v>0</v>
      </c>
      <c r="ET319" s="85">
        <v>0</v>
      </c>
      <c r="EU319" s="85">
        <v>0</v>
      </c>
      <c r="EV319" s="85">
        <v>0</v>
      </c>
      <c r="EW319" s="85">
        <v>0</v>
      </c>
      <c r="EX319" s="85">
        <v>53352.19</v>
      </c>
      <c r="EY319" s="85">
        <v>0</v>
      </c>
      <c r="EZ319" s="85">
        <v>0</v>
      </c>
      <c r="FA319" s="85">
        <v>0</v>
      </c>
      <c r="FB319" s="85">
        <v>0</v>
      </c>
      <c r="FC319" s="85">
        <v>0</v>
      </c>
      <c r="FD319" s="85">
        <v>0</v>
      </c>
      <c r="FE319" s="85">
        <v>0</v>
      </c>
      <c r="FF319" s="85">
        <v>0</v>
      </c>
      <c r="FG319" s="85">
        <v>0</v>
      </c>
      <c r="FH319" s="85">
        <v>0</v>
      </c>
      <c r="FI319" s="85">
        <v>0</v>
      </c>
      <c r="FJ319" s="85">
        <v>44839.37</v>
      </c>
      <c r="FK319" s="85">
        <v>0</v>
      </c>
      <c r="FL319" s="85">
        <v>0</v>
      </c>
      <c r="FM319" s="85">
        <v>0</v>
      </c>
      <c r="FN319" s="85">
        <v>0</v>
      </c>
      <c r="FO319" s="85">
        <v>0</v>
      </c>
      <c r="FP319" s="85">
        <v>0</v>
      </c>
      <c r="FQ319" s="85">
        <v>0</v>
      </c>
      <c r="FR319" s="85">
        <v>0</v>
      </c>
      <c r="FS319" s="85">
        <v>0</v>
      </c>
      <c r="FT319" s="85">
        <v>0</v>
      </c>
      <c r="FU319" s="85">
        <v>0</v>
      </c>
      <c r="FV319" s="85">
        <v>88856.89</v>
      </c>
      <c r="FW319" s="85">
        <v>144885.97</v>
      </c>
      <c r="FX319" s="85">
        <v>0</v>
      </c>
      <c r="FY319" s="85">
        <v>0</v>
      </c>
      <c r="FZ319" s="85">
        <v>0</v>
      </c>
      <c r="GA319" s="85">
        <v>0</v>
      </c>
    </row>
    <row r="320" spans="2:183">
      <c r="B320" s="183" t="s">
        <v>10</v>
      </c>
      <c r="C320" s="654" t="s">
        <v>229</v>
      </c>
      <c r="D320" s="184">
        <v>0</v>
      </c>
      <c r="E320" s="184">
        <v>0</v>
      </c>
      <c r="F320" s="184">
        <v>0</v>
      </c>
      <c r="G320" s="184">
        <v>0</v>
      </c>
      <c r="H320" s="184">
        <v>0</v>
      </c>
      <c r="I320" s="184">
        <v>0</v>
      </c>
      <c r="J320" s="184">
        <v>1394658.8835897786</v>
      </c>
      <c r="K320" s="184">
        <v>0</v>
      </c>
      <c r="L320" s="184">
        <v>0</v>
      </c>
      <c r="M320" s="184">
        <v>0</v>
      </c>
      <c r="N320" s="184">
        <v>0</v>
      </c>
      <c r="O320" s="184">
        <v>0</v>
      </c>
      <c r="P320" s="184">
        <v>0</v>
      </c>
      <c r="Q320" s="184">
        <v>0</v>
      </c>
      <c r="R320" s="184">
        <v>0</v>
      </c>
      <c r="S320" s="184">
        <v>0</v>
      </c>
      <c r="T320" s="184">
        <v>0</v>
      </c>
      <c r="U320" s="184">
        <v>0</v>
      </c>
      <c r="V320" s="184">
        <v>0</v>
      </c>
      <c r="W320" s="184">
        <v>0</v>
      </c>
      <c r="X320" s="184">
        <v>0</v>
      </c>
      <c r="Y320" s="184">
        <v>0</v>
      </c>
      <c r="Z320" s="184">
        <v>0</v>
      </c>
      <c r="AA320" s="184">
        <v>0</v>
      </c>
      <c r="AB320" s="184">
        <v>0</v>
      </c>
      <c r="AC320" s="184">
        <v>0</v>
      </c>
      <c r="AD320" s="184">
        <v>0</v>
      </c>
      <c r="AE320" s="184">
        <v>0</v>
      </c>
      <c r="AF320" s="184">
        <v>0</v>
      </c>
      <c r="AG320" s="184">
        <v>0</v>
      </c>
      <c r="AH320" s="184">
        <v>0</v>
      </c>
      <c r="AI320" s="184">
        <v>0</v>
      </c>
      <c r="AJ320" s="184">
        <v>0</v>
      </c>
      <c r="AK320" s="184">
        <v>0</v>
      </c>
      <c r="AL320" s="184">
        <v>0</v>
      </c>
      <c r="AM320" s="184">
        <v>0</v>
      </c>
      <c r="AN320" s="184">
        <v>0</v>
      </c>
      <c r="AO320" s="184">
        <v>0</v>
      </c>
      <c r="AP320" s="184">
        <v>0</v>
      </c>
      <c r="AQ320" s="184">
        <v>0</v>
      </c>
      <c r="AR320" s="184">
        <v>0</v>
      </c>
      <c r="AS320" s="184">
        <v>0</v>
      </c>
      <c r="AT320" s="184">
        <v>0</v>
      </c>
      <c r="AU320" s="184">
        <v>0</v>
      </c>
      <c r="AV320" s="184">
        <v>0</v>
      </c>
      <c r="AW320" s="184">
        <v>0</v>
      </c>
      <c r="AX320" s="184">
        <v>0</v>
      </c>
      <c r="AY320" s="184">
        <v>0</v>
      </c>
      <c r="AZ320" s="184">
        <v>0</v>
      </c>
      <c r="BA320" s="184">
        <v>0</v>
      </c>
      <c r="BB320" s="184">
        <v>0</v>
      </c>
      <c r="BC320" s="184">
        <v>0</v>
      </c>
      <c r="BD320" s="184">
        <v>0</v>
      </c>
      <c r="BE320" s="184">
        <v>0</v>
      </c>
      <c r="BF320" s="184">
        <v>0</v>
      </c>
      <c r="BG320" s="184">
        <v>0</v>
      </c>
      <c r="BH320" s="184">
        <v>0</v>
      </c>
      <c r="BI320" s="184">
        <v>0</v>
      </c>
      <c r="BJ320" s="184">
        <v>0</v>
      </c>
      <c r="BK320" s="184">
        <v>0</v>
      </c>
      <c r="BL320" s="184">
        <v>0</v>
      </c>
      <c r="BM320" s="184">
        <v>0</v>
      </c>
      <c r="BN320" s="184">
        <v>0</v>
      </c>
      <c r="BO320" s="184">
        <v>0</v>
      </c>
      <c r="BP320" s="184">
        <v>0</v>
      </c>
      <c r="BQ320" s="184">
        <v>0</v>
      </c>
      <c r="BR320" s="184">
        <v>0</v>
      </c>
      <c r="BS320" s="184">
        <v>0</v>
      </c>
      <c r="BT320" s="184">
        <v>0</v>
      </c>
      <c r="BU320" s="184">
        <v>0</v>
      </c>
      <c r="BV320" s="184">
        <v>0</v>
      </c>
      <c r="BW320" s="184">
        <v>0</v>
      </c>
      <c r="BX320" s="184">
        <v>0</v>
      </c>
      <c r="BY320" s="184">
        <v>0</v>
      </c>
      <c r="BZ320" s="184">
        <v>0</v>
      </c>
      <c r="CA320" s="184">
        <v>0</v>
      </c>
      <c r="CB320" s="184">
        <v>0</v>
      </c>
      <c r="CC320" s="184">
        <v>0</v>
      </c>
      <c r="CD320" s="184">
        <v>0</v>
      </c>
      <c r="CE320" s="184">
        <v>0</v>
      </c>
      <c r="CF320" s="184">
        <v>0</v>
      </c>
      <c r="CG320" s="184">
        <v>0</v>
      </c>
      <c r="CH320" s="184">
        <v>0</v>
      </c>
      <c r="CI320" s="184">
        <v>0</v>
      </c>
      <c r="CJ320" s="184">
        <v>0</v>
      </c>
      <c r="CK320" s="184">
        <v>0</v>
      </c>
      <c r="CL320" s="184">
        <v>0</v>
      </c>
      <c r="CM320" s="184">
        <v>0</v>
      </c>
      <c r="CN320" s="184">
        <v>0</v>
      </c>
      <c r="CO320" s="184">
        <v>0</v>
      </c>
      <c r="CP320" s="184">
        <v>3401227.5254237284</v>
      </c>
      <c r="CQ320" s="184">
        <v>3198780.8470588238</v>
      </c>
      <c r="CR320" s="184">
        <v>0</v>
      </c>
      <c r="CS320" s="184">
        <v>0</v>
      </c>
      <c r="CT320" s="184">
        <v>0</v>
      </c>
      <c r="CU320" s="184">
        <v>0</v>
      </c>
      <c r="CV320" s="184">
        <v>0</v>
      </c>
      <c r="CW320" s="184">
        <v>0</v>
      </c>
      <c r="CX320" s="184">
        <v>0</v>
      </c>
      <c r="CY320" s="184">
        <v>0</v>
      </c>
      <c r="CZ320" s="184">
        <v>0</v>
      </c>
      <c r="DA320" s="184">
        <v>0</v>
      </c>
      <c r="DB320" s="184">
        <v>3040627.5145303616</v>
      </c>
      <c r="DC320" s="184">
        <v>3065119.1514170044</v>
      </c>
      <c r="DD320" s="184">
        <v>0</v>
      </c>
      <c r="DE320" s="184">
        <v>0</v>
      </c>
      <c r="DF320" s="184">
        <v>0</v>
      </c>
      <c r="DG320" s="184">
        <v>0</v>
      </c>
      <c r="DH320" s="184">
        <v>0</v>
      </c>
      <c r="DI320" s="184">
        <v>0</v>
      </c>
      <c r="DJ320" s="184">
        <v>0</v>
      </c>
      <c r="DK320" s="184">
        <v>0</v>
      </c>
      <c r="DL320" s="184">
        <v>0</v>
      </c>
      <c r="DM320" s="184">
        <v>0</v>
      </c>
      <c r="DN320" s="184">
        <v>3225224.9818485291</v>
      </c>
      <c r="DO320" s="184">
        <v>3439115.1855393583</v>
      </c>
      <c r="DP320" s="184">
        <v>0</v>
      </c>
      <c r="DQ320" s="184">
        <v>0</v>
      </c>
      <c r="DR320" s="184">
        <v>0</v>
      </c>
      <c r="DS320" s="184">
        <v>0</v>
      </c>
      <c r="DT320" s="184">
        <v>0</v>
      </c>
      <c r="DU320" s="184">
        <v>0</v>
      </c>
      <c r="DV320" s="184">
        <v>0</v>
      </c>
      <c r="DW320" s="184">
        <v>0</v>
      </c>
      <c r="DX320" s="184">
        <v>0</v>
      </c>
      <c r="DY320" s="184">
        <v>0</v>
      </c>
      <c r="DZ320" s="184">
        <v>3636243.9146209387</v>
      </c>
      <c r="EA320" s="184">
        <v>3712706.9575471701</v>
      </c>
      <c r="EB320" s="184">
        <v>0</v>
      </c>
      <c r="EC320" s="184">
        <v>0</v>
      </c>
      <c r="ED320" s="184">
        <v>0</v>
      </c>
      <c r="EE320" s="184">
        <v>0</v>
      </c>
      <c r="EF320" s="184">
        <v>0</v>
      </c>
      <c r="EG320" s="184">
        <v>0</v>
      </c>
      <c r="EH320" s="184">
        <v>0</v>
      </c>
      <c r="EI320" s="184">
        <v>0</v>
      </c>
      <c r="EJ320" s="184">
        <v>0</v>
      </c>
      <c r="EK320" s="184">
        <v>0</v>
      </c>
      <c r="EL320" s="184">
        <v>0</v>
      </c>
      <c r="EM320" s="184">
        <v>4573165.88</v>
      </c>
      <c r="EN320" s="184">
        <v>0</v>
      </c>
      <c r="EO320" s="184">
        <v>0</v>
      </c>
      <c r="EP320" s="184">
        <v>0</v>
      </c>
      <c r="EQ320" s="184">
        <v>0</v>
      </c>
      <c r="ER320" s="184">
        <v>0</v>
      </c>
      <c r="ES320" s="184">
        <v>0</v>
      </c>
      <c r="ET320" s="184">
        <v>0</v>
      </c>
      <c r="EU320" s="184">
        <v>0</v>
      </c>
      <c r="EV320" s="184">
        <v>0</v>
      </c>
      <c r="EW320" s="184">
        <v>0</v>
      </c>
      <c r="EX320" s="184">
        <v>4410447.706666667</v>
      </c>
      <c r="EY320" s="184">
        <v>0</v>
      </c>
      <c r="EZ320" s="184">
        <v>0</v>
      </c>
      <c r="FA320" s="184">
        <v>0</v>
      </c>
      <c r="FB320" s="184">
        <v>0</v>
      </c>
      <c r="FC320" s="184">
        <v>0</v>
      </c>
      <c r="FD320" s="184">
        <v>0</v>
      </c>
      <c r="FE320" s="184">
        <v>0</v>
      </c>
      <c r="FF320" s="184">
        <v>0</v>
      </c>
      <c r="FG320" s="184">
        <v>0</v>
      </c>
      <c r="FH320" s="184">
        <v>0</v>
      </c>
      <c r="FI320" s="184">
        <v>0</v>
      </c>
      <c r="FJ320" s="184">
        <v>4858323.9728155341</v>
      </c>
      <c r="FK320" s="184">
        <v>0</v>
      </c>
      <c r="FL320" s="184">
        <v>0</v>
      </c>
      <c r="FM320" s="184">
        <v>0</v>
      </c>
      <c r="FN320" s="184">
        <v>0</v>
      </c>
      <c r="FO320" s="184">
        <v>0</v>
      </c>
      <c r="FP320" s="184">
        <v>0</v>
      </c>
      <c r="FQ320" s="184">
        <v>0</v>
      </c>
      <c r="FR320" s="184">
        <v>0</v>
      </c>
      <c r="FS320" s="184">
        <v>0</v>
      </c>
      <c r="FT320" s="184">
        <v>0</v>
      </c>
      <c r="FU320" s="184">
        <v>0</v>
      </c>
      <c r="FV320" s="184">
        <v>4453486.043712575</v>
      </c>
      <c r="FW320" s="184">
        <v>4602260.2235294124</v>
      </c>
      <c r="FX320" s="184">
        <v>0</v>
      </c>
      <c r="FY320" s="184">
        <v>0</v>
      </c>
      <c r="FZ320" s="184">
        <v>0</v>
      </c>
      <c r="GA320" s="184">
        <v>0</v>
      </c>
    </row>
    <row r="321" spans="2:183">
      <c r="B321" s="42"/>
      <c r="C321" s="185"/>
      <c r="D321" s="187"/>
      <c r="E321" s="187"/>
      <c r="F321" s="187"/>
      <c r="G321" s="187"/>
      <c r="H321" s="187"/>
      <c r="I321" s="187"/>
      <c r="J321" s="187"/>
      <c r="K321" s="187"/>
      <c r="L321" s="187"/>
      <c r="M321" s="187"/>
      <c r="N321" s="187"/>
      <c r="O321" s="187"/>
      <c r="P321" s="187"/>
      <c r="Q321" s="187"/>
      <c r="R321" s="187"/>
      <c r="S321" s="187"/>
      <c r="T321" s="187"/>
      <c r="U321" s="187"/>
      <c r="V321" s="187"/>
      <c r="W321" s="187"/>
      <c r="X321" s="187"/>
      <c r="Y321" s="187"/>
      <c r="Z321" s="187"/>
      <c r="AA321" s="187"/>
      <c r="AB321" s="187"/>
      <c r="AC321" s="187"/>
      <c r="AD321" s="187"/>
      <c r="AE321" s="187"/>
      <c r="AF321" s="187"/>
      <c r="AG321" s="187"/>
      <c r="AH321" s="187"/>
      <c r="AI321" s="187"/>
      <c r="AJ321" s="187"/>
      <c r="AK321" s="187"/>
      <c r="AL321" s="187"/>
      <c r="AM321" s="187"/>
      <c r="AN321" s="187"/>
      <c r="AO321" s="187"/>
      <c r="AP321" s="187"/>
      <c r="AQ321" s="187"/>
      <c r="AR321" s="187"/>
      <c r="AS321" s="187"/>
      <c r="AT321" s="187"/>
      <c r="AU321" s="187"/>
      <c r="AV321" s="187"/>
      <c r="AW321" s="187"/>
      <c r="AX321" s="187"/>
      <c r="AY321" s="187"/>
      <c r="AZ321" s="187"/>
      <c r="BA321" s="187"/>
      <c r="BB321" s="187"/>
      <c r="BC321" s="187"/>
      <c r="BD321" s="187"/>
      <c r="BE321" s="187"/>
      <c r="BF321" s="187"/>
      <c r="BG321" s="187"/>
      <c r="BH321" s="187"/>
      <c r="BI321" s="187"/>
      <c r="BJ321" s="187"/>
      <c r="BK321" s="187"/>
      <c r="BL321" s="187"/>
      <c r="BM321" s="187"/>
      <c r="BN321" s="187"/>
      <c r="BO321" s="187"/>
      <c r="BP321" s="187"/>
      <c r="BQ321" s="187"/>
      <c r="BR321" s="187"/>
      <c r="BS321" s="187"/>
      <c r="BT321" s="187"/>
      <c r="BU321" s="187"/>
      <c r="BV321" s="187"/>
      <c r="BW321" s="187"/>
      <c r="BX321" s="187"/>
      <c r="BY321" s="187"/>
      <c r="BZ321" s="187"/>
      <c r="CA321" s="187"/>
      <c r="CB321" s="187"/>
      <c r="CC321" s="187"/>
      <c r="CD321" s="187"/>
      <c r="CE321" s="187"/>
      <c r="CF321" s="187"/>
      <c r="CG321" s="187"/>
      <c r="CH321" s="187"/>
      <c r="CI321" s="187"/>
      <c r="CJ321" s="187"/>
      <c r="CK321" s="187"/>
      <c r="CL321" s="187"/>
      <c r="CM321" s="187"/>
      <c r="CN321" s="187"/>
      <c r="CO321" s="187"/>
      <c r="CP321" s="187"/>
      <c r="CQ321" s="187"/>
      <c r="CR321" s="187"/>
      <c r="CS321" s="187"/>
      <c r="CT321" s="187"/>
      <c r="CU321" s="187"/>
      <c r="CV321" s="187"/>
      <c r="CW321" s="187"/>
      <c r="CX321" s="187"/>
      <c r="CY321" s="187"/>
      <c r="CZ321" s="187"/>
      <c r="DA321" s="187"/>
      <c r="DB321" s="187"/>
      <c r="DC321" s="187"/>
      <c r="DD321" s="187"/>
      <c r="DE321" s="187"/>
      <c r="DF321" s="187"/>
      <c r="DG321" s="187"/>
      <c r="DH321" s="187"/>
      <c r="DI321" s="187"/>
      <c r="DJ321" s="187"/>
      <c r="DK321" s="187"/>
      <c r="DL321" s="187"/>
      <c r="DM321" s="187"/>
      <c r="DN321" s="187"/>
      <c r="DO321" s="187"/>
      <c r="DP321" s="187"/>
      <c r="DQ321" s="187"/>
      <c r="DR321" s="187"/>
      <c r="DS321" s="187"/>
      <c r="DT321" s="187"/>
      <c r="DU321" s="187"/>
      <c r="DV321" s="187"/>
      <c r="DW321" s="187"/>
      <c r="DX321" s="187"/>
      <c r="DY321" s="187"/>
      <c r="DZ321" s="187"/>
      <c r="EA321" s="187"/>
      <c r="EB321" s="187"/>
      <c r="EC321" s="187"/>
      <c r="ED321" s="187"/>
      <c r="EE321" s="187"/>
      <c r="EF321" s="187"/>
      <c r="EG321" s="187"/>
      <c r="EH321" s="187"/>
      <c r="EI321" s="187"/>
      <c r="EJ321" s="187"/>
      <c r="EK321" s="187"/>
      <c r="EL321" s="187"/>
      <c r="EM321" s="187"/>
      <c r="EN321" s="187"/>
      <c r="EO321" s="187"/>
      <c r="EP321" s="187"/>
      <c r="EQ321" s="187"/>
      <c r="ER321" s="187"/>
      <c r="ES321" s="187"/>
      <c r="ET321" s="187"/>
      <c r="EU321" s="187"/>
      <c r="EV321" s="187"/>
      <c r="EW321" s="187"/>
      <c r="EX321" s="187"/>
      <c r="EY321" s="187"/>
      <c r="EZ321" s="187"/>
      <c r="FA321" s="187"/>
      <c r="FB321" s="187"/>
      <c r="FC321" s="187"/>
      <c r="FD321" s="187"/>
      <c r="FE321" s="187"/>
      <c r="FF321" s="187"/>
      <c r="FG321" s="187"/>
      <c r="FH321" s="187"/>
      <c r="FI321" s="187"/>
      <c r="FJ321" s="187"/>
      <c r="FK321" s="187"/>
      <c r="FL321" s="187"/>
      <c r="FM321" s="187"/>
      <c r="FN321" s="187"/>
      <c r="FO321" s="187"/>
      <c r="FP321" s="187"/>
      <c r="FQ321" s="187"/>
      <c r="FR321" s="187"/>
      <c r="FS321" s="187"/>
      <c r="FT321" s="187"/>
      <c r="FU321" s="187"/>
      <c r="FV321" s="187"/>
      <c r="FW321" s="187"/>
      <c r="FX321" s="187"/>
      <c r="FY321" s="187"/>
      <c r="FZ321" s="187"/>
      <c r="GA321" s="187"/>
    </row>
    <row r="322" spans="2:183">
      <c r="B322" s="188" t="s">
        <v>32</v>
      </c>
      <c r="C322" s="189" t="s">
        <v>33</v>
      </c>
      <c r="D322" s="162">
        <v>41275</v>
      </c>
      <c r="E322" s="162">
        <v>41306</v>
      </c>
      <c r="F322" s="162">
        <v>41334</v>
      </c>
      <c r="G322" s="162">
        <v>41365</v>
      </c>
      <c r="H322" s="162">
        <v>41395</v>
      </c>
      <c r="I322" s="162">
        <v>41426</v>
      </c>
      <c r="J322" s="162">
        <v>41456</v>
      </c>
      <c r="K322" s="162">
        <v>41487</v>
      </c>
      <c r="L322" s="162">
        <v>41518</v>
      </c>
      <c r="M322" s="162">
        <v>41548</v>
      </c>
      <c r="N322" s="162">
        <v>41579</v>
      </c>
      <c r="O322" s="162">
        <v>41609</v>
      </c>
      <c r="P322" s="162">
        <v>41640</v>
      </c>
      <c r="Q322" s="162">
        <v>41671</v>
      </c>
      <c r="R322" s="162">
        <v>41699</v>
      </c>
      <c r="S322" s="162">
        <v>41730</v>
      </c>
      <c r="T322" s="162">
        <v>41760</v>
      </c>
      <c r="U322" s="162">
        <v>41791</v>
      </c>
      <c r="V322" s="162">
        <v>41821</v>
      </c>
      <c r="W322" s="162">
        <v>41852</v>
      </c>
      <c r="X322" s="162">
        <v>41883</v>
      </c>
      <c r="Y322" s="162">
        <v>41913</v>
      </c>
      <c r="Z322" s="162">
        <v>41944</v>
      </c>
      <c r="AA322" s="162">
        <v>41974</v>
      </c>
      <c r="AB322" s="162">
        <v>42005</v>
      </c>
      <c r="AC322" s="162">
        <v>42036</v>
      </c>
      <c r="AD322" s="162">
        <v>42064</v>
      </c>
      <c r="AE322" s="162">
        <v>42095</v>
      </c>
      <c r="AF322" s="162">
        <v>42125</v>
      </c>
      <c r="AG322" s="162">
        <v>42156</v>
      </c>
      <c r="AH322" s="162">
        <v>42186</v>
      </c>
      <c r="AI322" s="162">
        <v>42217</v>
      </c>
      <c r="AJ322" s="162">
        <v>42248</v>
      </c>
      <c r="AK322" s="162">
        <v>42278</v>
      </c>
      <c r="AL322" s="162">
        <v>42309</v>
      </c>
      <c r="AM322" s="162">
        <v>42339</v>
      </c>
      <c r="AN322" s="162">
        <v>42370</v>
      </c>
      <c r="AO322" s="162">
        <v>42401</v>
      </c>
      <c r="AP322" s="162">
        <v>42430</v>
      </c>
      <c r="AQ322" s="162">
        <v>42461</v>
      </c>
      <c r="AR322" s="162">
        <v>42491</v>
      </c>
      <c r="AS322" s="162">
        <v>42522</v>
      </c>
      <c r="AT322" s="162">
        <v>42552</v>
      </c>
      <c r="AU322" s="162">
        <v>42583</v>
      </c>
      <c r="AV322" s="162">
        <v>42614</v>
      </c>
      <c r="AW322" s="162">
        <v>42644</v>
      </c>
      <c r="AX322" s="162">
        <v>42675</v>
      </c>
      <c r="AY322" s="162">
        <v>42705</v>
      </c>
      <c r="AZ322" s="162">
        <v>42736</v>
      </c>
      <c r="BA322" s="162">
        <v>42767</v>
      </c>
      <c r="BB322" s="162">
        <v>42795</v>
      </c>
      <c r="BC322" s="162">
        <v>42826</v>
      </c>
      <c r="BD322" s="162">
        <v>42856</v>
      </c>
      <c r="BE322" s="162">
        <v>42887</v>
      </c>
      <c r="BF322" s="162">
        <v>42917</v>
      </c>
      <c r="BG322" s="162">
        <v>42948</v>
      </c>
      <c r="BH322" s="162">
        <v>42979</v>
      </c>
      <c r="BI322" s="162">
        <v>43009</v>
      </c>
      <c r="BJ322" s="162">
        <v>43040</v>
      </c>
      <c r="BK322" s="162">
        <v>43070</v>
      </c>
      <c r="BL322" s="162">
        <v>43101</v>
      </c>
      <c r="BM322" s="162">
        <v>43132</v>
      </c>
      <c r="BN322" s="162">
        <v>43160</v>
      </c>
      <c r="BO322" s="162">
        <v>43191</v>
      </c>
      <c r="BP322" s="162">
        <v>43221</v>
      </c>
      <c r="BQ322" s="162">
        <v>43252</v>
      </c>
      <c r="BR322" s="162">
        <v>43282</v>
      </c>
      <c r="BS322" s="162">
        <v>43313</v>
      </c>
      <c r="BT322" s="162">
        <v>43344</v>
      </c>
      <c r="BU322" s="162">
        <v>43374</v>
      </c>
      <c r="BV322" s="162">
        <v>43405</v>
      </c>
      <c r="BW322" s="162">
        <v>43435</v>
      </c>
      <c r="BX322" s="162">
        <v>43466</v>
      </c>
      <c r="BY322" s="162">
        <v>43497</v>
      </c>
      <c r="BZ322" s="162">
        <v>43525</v>
      </c>
      <c r="CA322" s="162">
        <v>43556</v>
      </c>
      <c r="CB322" s="162">
        <v>43586</v>
      </c>
      <c r="CC322" s="162">
        <v>43617</v>
      </c>
      <c r="CD322" s="162">
        <v>43647</v>
      </c>
      <c r="CE322" s="162">
        <v>43678</v>
      </c>
      <c r="CF322" s="162">
        <v>43709</v>
      </c>
      <c r="CG322" s="162">
        <v>43739</v>
      </c>
      <c r="CH322" s="162">
        <v>43770</v>
      </c>
      <c r="CI322" s="162">
        <v>43800</v>
      </c>
      <c r="CJ322" s="162">
        <v>43831</v>
      </c>
      <c r="CK322" s="162">
        <v>43862</v>
      </c>
      <c r="CL322" s="162">
        <v>43891</v>
      </c>
      <c r="CM322" s="162">
        <v>43922</v>
      </c>
      <c r="CN322" s="162">
        <v>43952</v>
      </c>
      <c r="CO322" s="162">
        <v>43983</v>
      </c>
      <c r="CP322" s="162">
        <v>44013</v>
      </c>
      <c r="CQ322" s="162">
        <v>44044</v>
      </c>
      <c r="CR322" s="162">
        <v>44075</v>
      </c>
      <c r="CS322" s="162">
        <v>44105</v>
      </c>
      <c r="CT322" s="162">
        <v>44136</v>
      </c>
      <c r="CU322" s="162">
        <v>44166</v>
      </c>
      <c r="CV322" s="162">
        <v>44197</v>
      </c>
      <c r="CW322" s="162">
        <v>44228</v>
      </c>
      <c r="CX322" s="162">
        <v>44256</v>
      </c>
      <c r="CY322" s="162">
        <v>44287</v>
      </c>
      <c r="CZ322" s="162">
        <v>44317</v>
      </c>
      <c r="DA322" s="162">
        <v>44348</v>
      </c>
      <c r="DB322" s="162">
        <v>44378</v>
      </c>
      <c r="DC322" s="162">
        <v>44409</v>
      </c>
      <c r="DD322" s="162">
        <v>44440</v>
      </c>
      <c r="DE322" s="162">
        <v>44470</v>
      </c>
      <c r="DF322" s="162">
        <v>44501</v>
      </c>
      <c r="DG322" s="162">
        <v>44531</v>
      </c>
      <c r="DH322" s="162">
        <v>44562</v>
      </c>
      <c r="DI322" s="162">
        <v>44593</v>
      </c>
      <c r="DJ322" s="162">
        <v>44621</v>
      </c>
      <c r="DK322" s="162">
        <v>44652</v>
      </c>
      <c r="DL322" s="162">
        <v>44682</v>
      </c>
      <c r="DM322" s="162">
        <v>44713</v>
      </c>
      <c r="DN322" s="162">
        <v>44743</v>
      </c>
      <c r="DO322" s="162">
        <v>44774</v>
      </c>
      <c r="DP322" s="162">
        <v>44805</v>
      </c>
      <c r="DQ322" s="162">
        <v>44835</v>
      </c>
      <c r="DR322" s="162">
        <v>44866</v>
      </c>
      <c r="DS322" s="162">
        <v>44896</v>
      </c>
      <c r="DT322" s="162">
        <v>44927</v>
      </c>
      <c r="DU322" s="162">
        <v>44958</v>
      </c>
      <c r="DV322" s="162">
        <v>44986</v>
      </c>
      <c r="DW322" s="162">
        <v>45017</v>
      </c>
      <c r="DX322" s="162">
        <v>45047</v>
      </c>
      <c r="DY322" s="162">
        <v>45078</v>
      </c>
      <c r="DZ322" s="162">
        <v>45108</v>
      </c>
      <c r="EA322" s="162">
        <v>45139</v>
      </c>
      <c r="EB322" s="162">
        <v>45170</v>
      </c>
      <c r="EC322" s="162">
        <v>45200</v>
      </c>
      <c r="ED322" s="162">
        <v>45231</v>
      </c>
      <c r="EE322" s="162">
        <v>45261</v>
      </c>
      <c r="EF322" s="162">
        <v>45292</v>
      </c>
      <c r="EG322" s="162">
        <v>45323</v>
      </c>
      <c r="EH322" s="162">
        <v>45352</v>
      </c>
      <c r="EI322" s="162">
        <v>45383</v>
      </c>
      <c r="EJ322" s="162">
        <v>45413</v>
      </c>
      <c r="EK322" s="162">
        <v>45444</v>
      </c>
      <c r="EL322" s="162">
        <v>45474</v>
      </c>
      <c r="EM322" s="162">
        <v>45505</v>
      </c>
      <c r="EN322" s="162">
        <v>45536</v>
      </c>
      <c r="EO322" s="162">
        <v>45566</v>
      </c>
      <c r="EP322" s="162">
        <v>45597</v>
      </c>
      <c r="EQ322" s="162">
        <v>45627</v>
      </c>
      <c r="ER322" s="162">
        <v>45658</v>
      </c>
      <c r="ES322" s="162">
        <v>45689</v>
      </c>
      <c r="ET322" s="162">
        <v>45717</v>
      </c>
      <c r="EU322" s="162">
        <v>45748</v>
      </c>
      <c r="EV322" s="162">
        <v>45778</v>
      </c>
      <c r="EW322" s="162">
        <v>45809</v>
      </c>
      <c r="EX322" s="162">
        <v>45839</v>
      </c>
      <c r="EY322" s="162">
        <v>45870</v>
      </c>
      <c r="EZ322" s="162">
        <v>45901</v>
      </c>
      <c r="FA322" s="162">
        <v>45931</v>
      </c>
      <c r="FB322" s="162">
        <v>45962</v>
      </c>
      <c r="FC322" s="162">
        <v>45992</v>
      </c>
      <c r="FD322" s="162">
        <v>46023</v>
      </c>
      <c r="FE322" s="162">
        <v>46054</v>
      </c>
      <c r="FF322" s="162">
        <v>46082</v>
      </c>
      <c r="FG322" s="162">
        <v>46113</v>
      </c>
      <c r="FH322" s="162">
        <v>46143</v>
      </c>
      <c r="FI322" s="162">
        <v>46174</v>
      </c>
      <c r="FJ322" s="162">
        <v>46204</v>
      </c>
      <c r="FK322" s="162">
        <v>46235</v>
      </c>
      <c r="FL322" s="162">
        <v>46266</v>
      </c>
      <c r="FM322" s="162">
        <v>46296</v>
      </c>
      <c r="FN322" s="162">
        <v>46327</v>
      </c>
      <c r="FO322" s="162">
        <v>46357</v>
      </c>
      <c r="FP322" s="162">
        <v>46388</v>
      </c>
      <c r="FQ322" s="162">
        <v>46419</v>
      </c>
      <c r="FR322" s="162">
        <v>46447</v>
      </c>
      <c r="FS322" s="162">
        <v>46478</v>
      </c>
      <c r="FT322" s="162">
        <v>46508</v>
      </c>
      <c r="FU322" s="162">
        <v>46539</v>
      </c>
      <c r="FV322" s="162">
        <v>46569</v>
      </c>
      <c r="FW322" s="162">
        <v>46600</v>
      </c>
      <c r="FX322" s="162">
        <v>46631</v>
      </c>
      <c r="FY322" s="162">
        <v>46661</v>
      </c>
      <c r="FZ322" s="162">
        <v>46692</v>
      </c>
      <c r="GA322" s="162">
        <v>46722</v>
      </c>
    </row>
    <row r="323" spans="2:183">
      <c r="B323" s="75" t="s">
        <v>54</v>
      </c>
      <c r="C323" s="163" t="s">
        <v>34</v>
      </c>
      <c r="D323" s="164">
        <v>1729</v>
      </c>
      <c r="E323" s="165">
        <v>1729</v>
      </c>
      <c r="F323" s="165">
        <v>1684</v>
      </c>
      <c r="G323" s="165">
        <v>1684</v>
      </c>
      <c r="H323" s="165">
        <v>1679</v>
      </c>
      <c r="I323" s="165">
        <v>1679</v>
      </c>
      <c r="J323" s="165">
        <v>1722</v>
      </c>
      <c r="K323" s="165">
        <v>1722</v>
      </c>
      <c r="L323" s="165">
        <v>1677</v>
      </c>
      <c r="M323" s="165">
        <v>1679</v>
      </c>
      <c r="N323" s="165">
        <v>1679</v>
      </c>
      <c r="O323" s="165">
        <v>1684</v>
      </c>
      <c r="P323" s="165">
        <v>1729</v>
      </c>
      <c r="Q323" s="165">
        <v>1729</v>
      </c>
      <c r="R323" s="165">
        <v>1684</v>
      </c>
      <c r="S323" s="165">
        <v>1684</v>
      </c>
      <c r="T323" s="165">
        <v>1679</v>
      </c>
      <c r="U323" s="165">
        <v>1679</v>
      </c>
      <c r="V323" s="165">
        <v>1722</v>
      </c>
      <c r="W323" s="165">
        <v>1722</v>
      </c>
      <c r="X323" s="165">
        <v>1677</v>
      </c>
      <c r="Y323" s="165">
        <v>1679</v>
      </c>
      <c r="Z323" s="165">
        <v>1679</v>
      </c>
      <c r="AA323" s="165">
        <v>1684</v>
      </c>
      <c r="AB323" s="165">
        <v>1729</v>
      </c>
      <c r="AC323" s="165">
        <v>1729</v>
      </c>
      <c r="AD323" s="165">
        <v>1684</v>
      </c>
      <c r="AE323" s="165">
        <v>1684</v>
      </c>
      <c r="AF323" s="165">
        <v>1679</v>
      </c>
      <c r="AG323" s="165">
        <v>1679</v>
      </c>
      <c r="AH323" s="165">
        <v>1722</v>
      </c>
      <c r="AI323" s="165">
        <v>1722</v>
      </c>
      <c r="AJ323" s="165">
        <v>1677</v>
      </c>
      <c r="AK323" s="165">
        <v>1679</v>
      </c>
      <c r="AL323" s="165">
        <v>1679</v>
      </c>
      <c r="AM323" s="165">
        <v>1684</v>
      </c>
      <c r="AN323" s="165">
        <v>1729</v>
      </c>
      <c r="AO323" s="165">
        <v>1729</v>
      </c>
      <c r="AP323" s="165">
        <v>1684</v>
      </c>
      <c r="AQ323" s="165">
        <v>1684</v>
      </c>
      <c r="AR323" s="165">
        <v>1679</v>
      </c>
      <c r="AS323" s="165">
        <v>1679</v>
      </c>
      <c r="AT323" s="165">
        <v>1722</v>
      </c>
      <c r="AU323" s="165">
        <v>1722</v>
      </c>
      <c r="AV323" s="165">
        <v>1677</v>
      </c>
      <c r="AW323" s="165">
        <v>1679</v>
      </c>
      <c r="AX323" s="165">
        <v>1679</v>
      </c>
      <c r="AY323" s="165">
        <v>1684</v>
      </c>
      <c r="AZ323" s="165">
        <v>1729</v>
      </c>
      <c r="BA323" s="165">
        <v>1729</v>
      </c>
      <c r="BB323" s="165">
        <v>1684</v>
      </c>
      <c r="BC323" s="165">
        <v>1684</v>
      </c>
      <c r="BD323" s="165">
        <v>1679</v>
      </c>
      <c r="BE323" s="165">
        <v>1679</v>
      </c>
      <c r="BF323" s="165">
        <v>1722</v>
      </c>
      <c r="BG323" s="165">
        <v>1722</v>
      </c>
      <c r="BH323" s="165">
        <v>1677</v>
      </c>
      <c r="BI323" s="165">
        <v>1679</v>
      </c>
      <c r="BJ323" s="165">
        <v>1679</v>
      </c>
      <c r="BK323" s="165">
        <v>1684</v>
      </c>
      <c r="BL323" s="165">
        <v>1729</v>
      </c>
      <c r="BM323" s="165">
        <v>1729</v>
      </c>
      <c r="BN323" s="165">
        <v>1684</v>
      </c>
      <c r="BO323" s="165">
        <v>1684</v>
      </c>
      <c r="BP323" s="165">
        <v>1679</v>
      </c>
      <c r="BQ323" s="165">
        <v>1679</v>
      </c>
      <c r="BR323" s="165">
        <v>1722</v>
      </c>
      <c r="BS323" s="165">
        <v>1722</v>
      </c>
      <c r="BT323" s="165">
        <v>1677</v>
      </c>
      <c r="BU323" s="165">
        <v>1679</v>
      </c>
      <c r="BV323" s="165">
        <v>1679</v>
      </c>
      <c r="BW323" s="165">
        <v>1684</v>
      </c>
      <c r="BX323" s="165">
        <v>1729</v>
      </c>
      <c r="BY323" s="165">
        <v>1729</v>
      </c>
      <c r="BZ323" s="165">
        <v>1684</v>
      </c>
      <c r="CA323" s="165">
        <v>1684</v>
      </c>
      <c r="CB323" s="165">
        <v>1679</v>
      </c>
      <c r="CC323" s="165">
        <v>1679</v>
      </c>
      <c r="CD323" s="165">
        <v>1722</v>
      </c>
      <c r="CE323" s="165">
        <v>1722</v>
      </c>
      <c r="CF323" s="165">
        <v>1677</v>
      </c>
      <c r="CG323" s="165">
        <v>1679</v>
      </c>
      <c r="CH323" s="165">
        <v>1679</v>
      </c>
      <c r="CI323" s="165">
        <v>1684</v>
      </c>
      <c r="CJ323" s="165">
        <v>1729</v>
      </c>
      <c r="CK323" s="165">
        <v>1729</v>
      </c>
      <c r="CL323" s="165">
        <v>1684</v>
      </c>
      <c r="CM323" s="165">
        <v>1684</v>
      </c>
      <c r="CN323" s="165">
        <v>1679</v>
      </c>
      <c r="CO323" s="165">
        <v>1679</v>
      </c>
      <c r="CP323" s="165">
        <v>1722</v>
      </c>
      <c r="CQ323" s="165">
        <v>1722</v>
      </c>
      <c r="CR323" s="165">
        <v>1677</v>
      </c>
      <c r="CS323" s="165">
        <v>1679</v>
      </c>
      <c r="CT323" s="165">
        <v>1679</v>
      </c>
      <c r="CU323" s="165">
        <v>1684</v>
      </c>
      <c r="CV323" s="165">
        <v>1729</v>
      </c>
      <c r="CW323" s="165">
        <v>1729</v>
      </c>
      <c r="CX323" s="165">
        <v>1684</v>
      </c>
      <c r="CY323" s="165">
        <v>1684</v>
      </c>
      <c r="CZ323" s="165">
        <v>1679</v>
      </c>
      <c r="DA323" s="165">
        <v>1679</v>
      </c>
      <c r="DB323" s="165">
        <v>1722</v>
      </c>
      <c r="DC323" s="165">
        <v>1722</v>
      </c>
      <c r="DD323" s="165">
        <v>1677</v>
      </c>
      <c r="DE323" s="165">
        <v>1679</v>
      </c>
      <c r="DF323" s="165">
        <v>1679</v>
      </c>
      <c r="DG323" s="165">
        <v>1684</v>
      </c>
      <c r="DH323" s="165">
        <v>1729</v>
      </c>
      <c r="DI323" s="165">
        <v>1729</v>
      </c>
      <c r="DJ323" s="165">
        <v>1684</v>
      </c>
      <c r="DK323" s="165">
        <v>1684</v>
      </c>
      <c r="DL323" s="165">
        <v>1679</v>
      </c>
      <c r="DM323" s="165">
        <v>1679</v>
      </c>
      <c r="DN323" s="165">
        <v>1722</v>
      </c>
      <c r="DO323" s="165">
        <v>1722</v>
      </c>
      <c r="DP323" s="165">
        <v>1677</v>
      </c>
      <c r="DQ323" s="165">
        <v>1679</v>
      </c>
      <c r="DR323" s="165">
        <v>1679</v>
      </c>
      <c r="DS323" s="165">
        <v>1684</v>
      </c>
      <c r="DT323" s="165">
        <v>1729</v>
      </c>
      <c r="DU323" s="165">
        <v>1729</v>
      </c>
      <c r="DV323" s="165">
        <v>1684</v>
      </c>
      <c r="DW323" s="165">
        <v>1684</v>
      </c>
      <c r="DX323" s="165">
        <v>1679</v>
      </c>
      <c r="DY323" s="165">
        <v>1679</v>
      </c>
      <c r="DZ323" s="165">
        <v>1722</v>
      </c>
      <c r="EA323" s="165">
        <v>1722</v>
      </c>
      <c r="EB323" s="165">
        <v>1677</v>
      </c>
      <c r="EC323" s="165">
        <v>1679</v>
      </c>
      <c r="ED323" s="165">
        <v>1679</v>
      </c>
      <c r="EE323" s="165">
        <v>1684</v>
      </c>
      <c r="EF323" s="165">
        <v>1729</v>
      </c>
      <c r="EG323" s="165">
        <v>1729</v>
      </c>
      <c r="EH323" s="165">
        <v>1684</v>
      </c>
      <c r="EI323" s="165">
        <v>1684</v>
      </c>
      <c r="EJ323" s="165">
        <v>1679</v>
      </c>
      <c r="EK323" s="165">
        <v>1679</v>
      </c>
      <c r="EL323" s="165">
        <v>1722</v>
      </c>
      <c r="EM323" s="165">
        <v>1722</v>
      </c>
      <c r="EN323" s="165">
        <v>1677</v>
      </c>
      <c r="EO323" s="165">
        <v>1679</v>
      </c>
      <c r="EP323" s="165">
        <v>1679</v>
      </c>
      <c r="EQ323" s="165">
        <v>1684</v>
      </c>
      <c r="ER323" s="165">
        <v>1729</v>
      </c>
      <c r="ES323" s="165">
        <v>1729</v>
      </c>
      <c r="ET323" s="165">
        <v>1684</v>
      </c>
      <c r="EU323" s="165">
        <v>1684</v>
      </c>
      <c r="EV323" s="165">
        <v>1679</v>
      </c>
      <c r="EW323" s="165">
        <v>1679</v>
      </c>
      <c r="EX323" s="165">
        <v>1722</v>
      </c>
      <c r="EY323" s="165">
        <v>1722</v>
      </c>
      <c r="EZ323" s="165">
        <v>1677</v>
      </c>
      <c r="FA323" s="165">
        <v>1679</v>
      </c>
      <c r="FB323" s="165">
        <v>1679</v>
      </c>
      <c r="FC323" s="165">
        <v>1684</v>
      </c>
      <c r="FD323" s="165">
        <v>1729</v>
      </c>
      <c r="FE323" s="165">
        <v>1729</v>
      </c>
      <c r="FF323" s="165">
        <v>1684</v>
      </c>
      <c r="FG323" s="165">
        <v>1684</v>
      </c>
      <c r="FH323" s="165">
        <v>1679</v>
      </c>
      <c r="FI323" s="165">
        <v>1679</v>
      </c>
      <c r="FJ323" s="165">
        <v>1722</v>
      </c>
      <c r="FK323" s="165">
        <v>1722</v>
      </c>
      <c r="FL323" s="165">
        <v>1677</v>
      </c>
      <c r="FM323" s="165">
        <v>1679</v>
      </c>
      <c r="FN323" s="165">
        <v>1679</v>
      </c>
      <c r="FO323" s="165">
        <v>1684</v>
      </c>
      <c r="FP323" s="165">
        <v>1729</v>
      </c>
      <c r="FQ323" s="165">
        <v>1729</v>
      </c>
      <c r="FR323" s="165">
        <v>1684</v>
      </c>
      <c r="FS323" s="165">
        <v>1684</v>
      </c>
      <c r="FT323" s="165">
        <v>1679</v>
      </c>
      <c r="FU323" s="165">
        <v>1679</v>
      </c>
      <c r="FV323" s="165">
        <v>1722</v>
      </c>
      <c r="FW323" s="165">
        <v>1722</v>
      </c>
      <c r="FX323" s="165">
        <v>1677</v>
      </c>
      <c r="FY323" s="165">
        <v>1679</v>
      </c>
      <c r="FZ323" s="165">
        <v>1679</v>
      </c>
      <c r="GA323" s="165">
        <v>1684</v>
      </c>
    </row>
    <row r="324" spans="2:183">
      <c r="B324" s="96" t="s">
        <v>54</v>
      </c>
      <c r="C324" s="166" t="s">
        <v>35</v>
      </c>
      <c r="D324" s="167">
        <v>513095.9167535298</v>
      </c>
      <c r="E324" s="168">
        <v>460660.97610923782</v>
      </c>
      <c r="F324" s="168">
        <v>494586.23712130898</v>
      </c>
      <c r="G324" s="168">
        <v>433502.78067965369</v>
      </c>
      <c r="H324" s="168">
        <v>440160.21707830171</v>
      </c>
      <c r="I324" s="168">
        <v>474244.09563256352</v>
      </c>
      <c r="J324" s="168">
        <v>504790.3526104042</v>
      </c>
      <c r="K324" s="168">
        <v>496416.42946586403</v>
      </c>
      <c r="L324" s="168">
        <v>471634.83939167415</v>
      </c>
      <c r="M324" s="168">
        <v>382577.77829246124</v>
      </c>
      <c r="N324" s="168">
        <v>413352.74109443015</v>
      </c>
      <c r="O324" s="168">
        <v>492677.05505736568</v>
      </c>
      <c r="P324" s="168">
        <v>507900.08944287931</v>
      </c>
      <c r="Q324" s="168">
        <v>457055.89576649276</v>
      </c>
      <c r="R324" s="168">
        <v>446740.71583645156</v>
      </c>
      <c r="S324" s="168">
        <v>412774.08509274333</v>
      </c>
      <c r="T324" s="168">
        <v>433711.4316614829</v>
      </c>
      <c r="U324" s="168">
        <v>474997.67369905498</v>
      </c>
      <c r="V324" s="168">
        <v>494084.28643958166</v>
      </c>
      <c r="W324" s="168">
        <v>494493.14100752788</v>
      </c>
      <c r="X324" s="168">
        <v>469690.30058802711</v>
      </c>
      <c r="Y324" s="168">
        <v>462665.88316949434</v>
      </c>
      <c r="Z324" s="168">
        <v>472174.55385871488</v>
      </c>
      <c r="AA324" s="168">
        <v>488945.91835271538</v>
      </c>
      <c r="AB324" s="168">
        <v>496362.62656161439</v>
      </c>
      <c r="AC324" s="168">
        <v>453013.03020959219</v>
      </c>
      <c r="AD324" s="168">
        <v>484709.59923770628</v>
      </c>
      <c r="AE324" s="168">
        <v>422515.94846279535</v>
      </c>
      <c r="AF324" s="168">
        <v>421642.01529315696</v>
      </c>
      <c r="AG324" s="168">
        <v>472700.94356826396</v>
      </c>
      <c r="AH324" s="168">
        <v>493649.47766201367</v>
      </c>
      <c r="AI324" s="168">
        <v>492765.43860895757</v>
      </c>
      <c r="AJ324" s="168">
        <v>466941.43627894501</v>
      </c>
      <c r="AK324" s="168">
        <v>402737.24381075375</v>
      </c>
      <c r="AL324" s="168">
        <v>471342.93539302953</v>
      </c>
      <c r="AM324" s="168">
        <v>479787.68855228834</v>
      </c>
      <c r="AN324" s="168">
        <v>497243.1557277806</v>
      </c>
      <c r="AO324" s="168">
        <v>469447.92013035069</v>
      </c>
      <c r="AP324" s="168">
        <v>424193.69590508944</v>
      </c>
      <c r="AQ324" s="168">
        <v>384015.72958474635</v>
      </c>
      <c r="AR324" s="168">
        <v>442249.13712038822</v>
      </c>
      <c r="AS324" s="168">
        <v>473641.65002713178</v>
      </c>
      <c r="AT324" s="168">
        <v>492346.04022615228</v>
      </c>
      <c r="AU324" s="168">
        <v>497758.59525628615</v>
      </c>
      <c r="AV324" s="168">
        <v>467546.66427708295</v>
      </c>
      <c r="AW324" s="168">
        <v>458320.89961379539</v>
      </c>
      <c r="AX324" s="168">
        <v>473286.81923308689</v>
      </c>
      <c r="AY324" s="168">
        <v>479484.05436755653</v>
      </c>
      <c r="AZ324" s="168">
        <v>496606.73248682241</v>
      </c>
      <c r="BA324" s="168">
        <v>451583.34463680425</v>
      </c>
      <c r="BB324" s="168">
        <v>445483.55311198055</v>
      </c>
      <c r="BC324" s="168">
        <v>410289.98291981296</v>
      </c>
      <c r="BD324" s="168">
        <v>440126.10369863466</v>
      </c>
      <c r="BE324" s="168">
        <v>465108.19981386478</v>
      </c>
      <c r="BF324" s="168">
        <v>482258.98046685912</v>
      </c>
      <c r="BG324" s="168">
        <v>488046.00130127324</v>
      </c>
      <c r="BH324" s="168">
        <v>450242.79240078788</v>
      </c>
      <c r="BI324" s="168">
        <v>349537.10164335376</v>
      </c>
      <c r="BJ324" s="168">
        <v>391786.83675530378</v>
      </c>
      <c r="BK324" s="168">
        <v>472827.99250716524</v>
      </c>
      <c r="BL324" s="168">
        <v>500045.54501309758</v>
      </c>
      <c r="BM324" s="168">
        <v>455024.65707082825</v>
      </c>
      <c r="BN324" s="168">
        <v>447194.43210119824</v>
      </c>
      <c r="BO324" s="168">
        <v>417926.93759498908</v>
      </c>
      <c r="BP324" s="168">
        <v>450257.39007657149</v>
      </c>
      <c r="BQ324" s="168">
        <v>469963.40761356242</v>
      </c>
      <c r="BR324" s="168">
        <v>494455.51077974244</v>
      </c>
      <c r="BS324" s="168">
        <v>498076.8505752979</v>
      </c>
      <c r="BT324" s="168">
        <v>446159.44991013472</v>
      </c>
      <c r="BU324" s="168">
        <v>446222.13938250742</v>
      </c>
      <c r="BV324" s="168">
        <v>455542.03767864977</v>
      </c>
      <c r="BW324" s="168">
        <v>501244.32204692287</v>
      </c>
      <c r="BX324" s="168">
        <v>517491.61905528978</v>
      </c>
      <c r="BY324" s="168">
        <v>457086.57057047443</v>
      </c>
      <c r="BZ324" s="168">
        <v>439588.30068189534</v>
      </c>
      <c r="CA324" s="168">
        <v>398866.2692126481</v>
      </c>
      <c r="CB324" s="168">
        <v>443371.99206387124</v>
      </c>
      <c r="CC324" s="168">
        <v>484666.15245306189</v>
      </c>
      <c r="CD324" s="168">
        <v>516854.24599292933</v>
      </c>
      <c r="CE324" s="168">
        <v>517184.25028931012</v>
      </c>
      <c r="CF324" s="168">
        <v>495387.97656301135</v>
      </c>
      <c r="CG324" s="168">
        <v>400172.39646374399</v>
      </c>
      <c r="CH324" s="168">
        <v>506826.20714265644</v>
      </c>
      <c r="CI324" s="168">
        <v>528643.71131692454</v>
      </c>
      <c r="CJ324" s="168">
        <v>535996.97551588272</v>
      </c>
      <c r="CK324" s="168">
        <v>501168.37637005927</v>
      </c>
      <c r="CL324" s="168">
        <v>521822.68565960717</v>
      </c>
      <c r="CM324" s="168">
        <v>432035.11278116022</v>
      </c>
      <c r="CN324" s="168">
        <v>475213.94293713756</v>
      </c>
      <c r="CO324" s="168">
        <v>499894.62973173708</v>
      </c>
      <c r="CP324" s="168">
        <v>522665.59301964939</v>
      </c>
      <c r="CQ324" s="168">
        <v>522550.02262675599</v>
      </c>
      <c r="CR324" s="168">
        <v>502017.25433668215</v>
      </c>
      <c r="CS324" s="168">
        <v>489163.19388733973</v>
      </c>
      <c r="CT324" s="168">
        <v>511497.0705206542</v>
      </c>
      <c r="CU324" s="168">
        <v>529566.31204681494</v>
      </c>
      <c r="CV324" s="168">
        <v>534851.38691252517</v>
      </c>
      <c r="CW324" s="168">
        <v>461077.16796430125</v>
      </c>
      <c r="CX324" s="168">
        <v>456341.38175844535</v>
      </c>
      <c r="CY324" s="168">
        <v>436773.20098716102</v>
      </c>
      <c r="CZ324" s="168">
        <v>478102.72401471622</v>
      </c>
      <c r="DA324" s="168">
        <v>502141.48732458457</v>
      </c>
      <c r="DB324" s="168">
        <v>520666.92135532852</v>
      </c>
      <c r="DC324" s="168">
        <v>526322.84259982454</v>
      </c>
      <c r="DD324" s="168">
        <v>497836.62654628325</v>
      </c>
      <c r="DE324" s="168">
        <v>397351.1510018573</v>
      </c>
      <c r="DF324" s="168">
        <v>514456.79465835181</v>
      </c>
      <c r="DG324" s="168">
        <v>526211.26997452951</v>
      </c>
      <c r="DH324" s="168">
        <v>534192.21463071578</v>
      </c>
      <c r="DI324" s="168">
        <v>482823.97460506915</v>
      </c>
      <c r="DJ324" s="168">
        <v>530898.58711825067</v>
      </c>
      <c r="DK324" s="168">
        <v>447636.84095932078</v>
      </c>
      <c r="DL324" s="168">
        <v>445355.11211768235</v>
      </c>
      <c r="DM324" s="168">
        <v>499831.38328405749</v>
      </c>
      <c r="DN324" s="168">
        <v>522533.6665408953</v>
      </c>
      <c r="DO324" s="168">
        <v>524598.83302295988</v>
      </c>
      <c r="DP324" s="168">
        <v>494635.35222443583</v>
      </c>
      <c r="DQ324" s="168">
        <v>489982.60529992182</v>
      </c>
      <c r="DR324" s="168">
        <v>514052.12857004127</v>
      </c>
      <c r="DS324" s="168">
        <v>525314.14254972013</v>
      </c>
      <c r="DT324" s="168">
        <v>532356.72120272159</v>
      </c>
      <c r="DU324" s="168">
        <v>480963.96770300739</v>
      </c>
      <c r="DV324" s="168">
        <v>512014.27494942729</v>
      </c>
      <c r="DW324" s="168">
        <v>419806.52143752022</v>
      </c>
      <c r="DX324" s="168">
        <v>460027.91228172946</v>
      </c>
      <c r="DY324" s="168">
        <v>492474.1609714817</v>
      </c>
      <c r="DZ324" s="168">
        <v>522820.744953254</v>
      </c>
      <c r="EA324" s="168">
        <v>521547.81081691745</v>
      </c>
      <c r="EB324" s="168">
        <v>495129.87659177626</v>
      </c>
      <c r="EC324" s="168">
        <v>408217.95857783256</v>
      </c>
      <c r="ED324" s="168">
        <v>464743.52829652582</v>
      </c>
      <c r="EE324" s="168">
        <v>523866.87065435131</v>
      </c>
      <c r="EF324" s="168">
        <v>531405.52676583477</v>
      </c>
      <c r="EG324" s="168">
        <v>497760.3630480381</v>
      </c>
      <c r="EH324" s="168">
        <v>452881.53792837117</v>
      </c>
      <c r="EI324" s="168">
        <v>409658.14723791362</v>
      </c>
      <c r="EJ324" s="168">
        <v>472900.37041663466</v>
      </c>
      <c r="EK324" s="168">
        <v>494560.11754650576</v>
      </c>
      <c r="EL324" s="168">
        <v>522653.28728898661</v>
      </c>
      <c r="EM324" s="168">
        <v>520900.24167143006</v>
      </c>
      <c r="EN324" s="168">
        <v>497548.50285674713</v>
      </c>
      <c r="EO324" s="168">
        <v>486594.79926393728</v>
      </c>
      <c r="EP324" s="168">
        <v>508927.7228358679</v>
      </c>
      <c r="EQ324" s="168">
        <v>526130.03300455445</v>
      </c>
      <c r="ER324" s="168">
        <v>525836.14607190667</v>
      </c>
      <c r="ES324" s="168">
        <v>476225.49432493368</v>
      </c>
      <c r="ET324" s="168">
        <v>497962.59370837372</v>
      </c>
      <c r="EU324" s="168">
        <v>431661.11890386377</v>
      </c>
      <c r="EV324" s="168">
        <v>477696.27459559822</v>
      </c>
      <c r="EW324" s="168">
        <v>489971.44293300656</v>
      </c>
      <c r="EX324" s="168">
        <v>516554.86392535537</v>
      </c>
      <c r="EY324" s="168">
        <v>519432.29000483954</v>
      </c>
      <c r="EZ324" s="168">
        <v>492422.25840255164</v>
      </c>
      <c r="FA324" s="168">
        <v>392024.90794612881</v>
      </c>
      <c r="FB324" s="168">
        <v>412871.73313803301</v>
      </c>
      <c r="FC324" s="168">
        <v>519201.1947025439</v>
      </c>
      <c r="FD324" s="168">
        <v>516953.10500052432</v>
      </c>
      <c r="FE324" s="168">
        <v>468375.26873879181</v>
      </c>
      <c r="FF324" s="168">
        <v>470211.04452923406</v>
      </c>
      <c r="FG324" s="168">
        <v>399380.62376652396</v>
      </c>
      <c r="FH324" s="168">
        <v>463466.44797745079</v>
      </c>
      <c r="FI324" s="168">
        <v>483458.37276692584</v>
      </c>
      <c r="FJ324" s="168">
        <v>513103.46494000044</v>
      </c>
      <c r="FK324" s="168">
        <v>511471.62217753381</v>
      </c>
      <c r="FL324" s="168">
        <v>483748.97642150463</v>
      </c>
      <c r="FM324" s="168">
        <v>479751.01465707889</v>
      </c>
      <c r="FN324" s="168">
        <v>496896.95165293268</v>
      </c>
      <c r="FO324" s="168">
        <v>513103.65352566901</v>
      </c>
      <c r="FP324" s="168">
        <v>513937.78735868935</v>
      </c>
      <c r="FQ324" s="168">
        <v>466792.26515034121</v>
      </c>
      <c r="FR324" s="168">
        <v>398973.0811098133</v>
      </c>
      <c r="FS324" s="168">
        <v>433953.38883097074</v>
      </c>
      <c r="FT324" s="168">
        <v>435923.68432343652</v>
      </c>
      <c r="FU324" s="168">
        <v>481691.83011960686</v>
      </c>
      <c r="FV324" s="168">
        <v>510060.96342314256</v>
      </c>
      <c r="FW324" s="168">
        <v>506487.59644694708</v>
      </c>
      <c r="FX324" s="168">
        <v>465557.03250608442</v>
      </c>
      <c r="FY324" s="168">
        <v>430526.97916045017</v>
      </c>
      <c r="FZ324" s="168">
        <v>453963.59739925881</v>
      </c>
      <c r="GA324" s="168">
        <v>512930.5420335572</v>
      </c>
    </row>
    <row r="325" spans="2:183">
      <c r="B325" s="96" t="s">
        <v>54</v>
      </c>
      <c r="C325" s="166" t="s">
        <v>36</v>
      </c>
      <c r="D325" s="169">
        <v>1073444.58</v>
      </c>
      <c r="E325" s="170">
        <v>963100.20000000007</v>
      </c>
      <c r="F325" s="170">
        <v>1031506.81</v>
      </c>
      <c r="G325" s="170">
        <v>900517.16</v>
      </c>
      <c r="H325" s="170">
        <v>916779.64999999991</v>
      </c>
      <c r="I325" s="170">
        <v>986931.19999999995</v>
      </c>
      <c r="J325" s="170">
        <v>1056777.58</v>
      </c>
      <c r="K325" s="170">
        <v>1034359.4100000001</v>
      </c>
      <c r="L325" s="170">
        <v>981154.13</v>
      </c>
      <c r="M325" s="170">
        <v>790257</v>
      </c>
      <c r="N325" s="170">
        <v>857002.2</v>
      </c>
      <c r="O325" s="170">
        <v>1026399.9700000001</v>
      </c>
      <c r="P325" s="170">
        <v>1062305.9700000002</v>
      </c>
      <c r="Q325" s="170">
        <v>955649.79</v>
      </c>
      <c r="R325" s="170">
        <v>933322.17</v>
      </c>
      <c r="S325" s="170">
        <v>861415.8</v>
      </c>
      <c r="T325" s="170">
        <v>902179.40999999992</v>
      </c>
      <c r="U325" s="170">
        <v>989612.12</v>
      </c>
      <c r="V325" s="170">
        <v>1029845.02</v>
      </c>
      <c r="W325" s="170">
        <v>1030921.4100000001</v>
      </c>
      <c r="X325" s="170">
        <v>977433.13</v>
      </c>
      <c r="Y325" s="170">
        <v>962490.8</v>
      </c>
      <c r="Z325" s="170">
        <v>983383.2</v>
      </c>
      <c r="AA325" s="170">
        <v>1018729.3700000001</v>
      </c>
      <c r="AB325" s="170">
        <v>1035071.5800000001</v>
      </c>
      <c r="AC325" s="170">
        <v>945559.79</v>
      </c>
      <c r="AD325" s="170">
        <v>1008043.3700000001</v>
      </c>
      <c r="AE325" s="170">
        <v>883032</v>
      </c>
      <c r="AF325" s="170">
        <v>876129.78</v>
      </c>
      <c r="AG325" s="170">
        <v>983593.51</v>
      </c>
      <c r="AH325" s="170">
        <v>1028018.4100000001</v>
      </c>
      <c r="AI325" s="170">
        <v>1026043.9700000001</v>
      </c>
      <c r="AJ325" s="170">
        <v>970367.6</v>
      </c>
      <c r="AK325" s="170">
        <v>833971.60000000009</v>
      </c>
      <c r="AL325" s="170">
        <v>980796.53</v>
      </c>
      <c r="AM325" s="170">
        <v>996882.6100000001</v>
      </c>
      <c r="AN325" s="170">
        <v>1036304.5800000001</v>
      </c>
      <c r="AO325" s="170">
        <v>979151.74</v>
      </c>
      <c r="AP325" s="170">
        <v>886739.02</v>
      </c>
      <c r="AQ325" s="170">
        <v>800043.7</v>
      </c>
      <c r="AR325" s="170">
        <v>919008.21</v>
      </c>
      <c r="AS325" s="170">
        <v>984912.2</v>
      </c>
      <c r="AT325" s="170">
        <v>1024148.9900000001</v>
      </c>
      <c r="AU325" s="170">
        <v>1036502.3700000001</v>
      </c>
      <c r="AV325" s="170">
        <v>970719.6</v>
      </c>
      <c r="AW325" s="170">
        <v>951599.59000000008</v>
      </c>
      <c r="AX325" s="170">
        <v>984589.2</v>
      </c>
      <c r="AY325" s="170">
        <v>995476.41000000015</v>
      </c>
      <c r="AZ325" s="170">
        <v>1035741.4100000001</v>
      </c>
      <c r="BA325" s="170">
        <v>942379.79</v>
      </c>
      <c r="BB325" s="170">
        <v>928166.40999999992</v>
      </c>
      <c r="BC325" s="170">
        <v>850132</v>
      </c>
      <c r="BD325" s="170">
        <v>914885.58000000007</v>
      </c>
      <c r="BE325" s="170">
        <v>966143</v>
      </c>
      <c r="BF325" s="170">
        <v>1001866.5800000001</v>
      </c>
      <c r="BG325" s="170">
        <v>1015239.4100000001</v>
      </c>
      <c r="BH325" s="170">
        <v>932662.79</v>
      </c>
      <c r="BI325" s="170">
        <v>718973.8</v>
      </c>
      <c r="BJ325" s="170">
        <v>809718.6</v>
      </c>
      <c r="BK325" s="170">
        <v>981038.40999999992</v>
      </c>
      <c r="BL325" s="170">
        <v>1045973.5800000001</v>
      </c>
      <c r="BM325" s="170">
        <v>952310.2</v>
      </c>
      <c r="BN325" s="170">
        <v>934047.6100000001</v>
      </c>
      <c r="BO325" s="170">
        <v>867135.14999999991</v>
      </c>
      <c r="BP325" s="170">
        <v>933825.41000000015</v>
      </c>
      <c r="BQ325" s="170">
        <v>979248.6</v>
      </c>
      <c r="BR325" s="170">
        <v>1031957.3700000001</v>
      </c>
      <c r="BS325" s="170">
        <v>1040082.4100000001</v>
      </c>
      <c r="BT325" s="170">
        <v>930025.56</v>
      </c>
      <c r="BU325" s="170">
        <v>932207.97000000009</v>
      </c>
      <c r="BV325" s="170">
        <v>951460.6</v>
      </c>
      <c r="BW325" s="170">
        <v>1048622.3700000001</v>
      </c>
      <c r="BX325" s="170">
        <v>1085247.58</v>
      </c>
      <c r="BY325" s="170">
        <v>960887.2</v>
      </c>
      <c r="BZ325" s="170">
        <v>929581.6100000001</v>
      </c>
      <c r="CA325" s="170">
        <v>839244.34000000008</v>
      </c>
      <c r="CB325" s="170">
        <v>925755.81</v>
      </c>
      <c r="CC325" s="170">
        <v>1012450.6</v>
      </c>
      <c r="CD325" s="170">
        <v>1091657.58</v>
      </c>
      <c r="CE325" s="170">
        <v>1092207.4100000001</v>
      </c>
      <c r="CF325" s="170">
        <v>1037082.53</v>
      </c>
      <c r="CG325" s="170">
        <v>831609.8</v>
      </c>
      <c r="CH325" s="170">
        <v>1063612.3899999999</v>
      </c>
      <c r="CI325" s="170">
        <v>1109599.3700000001</v>
      </c>
      <c r="CJ325" s="170">
        <v>1129427.58</v>
      </c>
      <c r="CK325" s="170">
        <v>1053463.99</v>
      </c>
      <c r="CL325" s="170">
        <v>1097477.58</v>
      </c>
      <c r="CM325" s="170">
        <v>907175.79999999993</v>
      </c>
      <c r="CN325" s="170">
        <v>994908.01</v>
      </c>
      <c r="CO325" s="170">
        <v>1055978.1299999999</v>
      </c>
      <c r="CP325" s="170">
        <v>1111928.6100000001</v>
      </c>
      <c r="CQ325" s="170">
        <v>1112080.3700000001</v>
      </c>
      <c r="CR325" s="170">
        <v>1061386.2</v>
      </c>
      <c r="CS325" s="170">
        <v>1026293.6000000001</v>
      </c>
      <c r="CT325" s="170">
        <v>1076594.53</v>
      </c>
      <c r="CU325" s="170">
        <v>1116315.4100000001</v>
      </c>
      <c r="CV325" s="170">
        <v>1132941.58</v>
      </c>
      <c r="CW325" s="170">
        <v>980554.70000000007</v>
      </c>
      <c r="CX325" s="170">
        <v>964884.46000000008</v>
      </c>
      <c r="CY325" s="170">
        <v>916070.40000000002</v>
      </c>
      <c r="CZ325" s="170">
        <v>1010053.37</v>
      </c>
      <c r="DA325" s="170">
        <v>1062788.6000000001</v>
      </c>
      <c r="DB325" s="170">
        <v>1118843.4100000001</v>
      </c>
      <c r="DC325" s="170">
        <v>1130125.58</v>
      </c>
      <c r="DD325" s="170">
        <v>1050946.6000000001</v>
      </c>
      <c r="DE325" s="170">
        <v>830787.60000000009</v>
      </c>
      <c r="DF325" s="170">
        <v>1081851.52</v>
      </c>
      <c r="DG325" s="170">
        <v>1107068.6100000001</v>
      </c>
      <c r="DH325" s="170">
        <v>1130671.6100000001</v>
      </c>
      <c r="DI325" s="170">
        <v>1021924.2000000001</v>
      </c>
      <c r="DJ325" s="170">
        <v>1121413.4100000001</v>
      </c>
      <c r="DK325" s="170">
        <v>943462.01</v>
      </c>
      <c r="DL325" s="170">
        <v>932956.97</v>
      </c>
      <c r="DM325" s="170">
        <v>1057483.6000000001</v>
      </c>
      <c r="DN325" s="170">
        <v>1120132.3800000001</v>
      </c>
      <c r="DO325" s="170">
        <v>1114586.9700000002</v>
      </c>
      <c r="DP325" s="170">
        <v>1043160.6</v>
      </c>
      <c r="DQ325" s="170">
        <v>1029588.5900000001</v>
      </c>
      <c r="DR325" s="170">
        <v>1080873.6000000001</v>
      </c>
      <c r="DS325" s="170">
        <v>1104500.6100000001</v>
      </c>
      <c r="DT325" s="170">
        <v>1125431.4100000001</v>
      </c>
      <c r="DU325" s="170">
        <v>1016479.61</v>
      </c>
      <c r="DV325" s="170">
        <v>1078143.6100000001</v>
      </c>
      <c r="DW325" s="170">
        <v>882017</v>
      </c>
      <c r="DX325" s="170">
        <v>966997.58000000007</v>
      </c>
      <c r="DY325" s="170">
        <v>1040807.4</v>
      </c>
      <c r="DZ325" s="170">
        <v>1108334.3700000001</v>
      </c>
      <c r="EA325" s="170">
        <v>1105887.4100000001</v>
      </c>
      <c r="EB325" s="170">
        <v>1040365.6</v>
      </c>
      <c r="EC325" s="170">
        <v>848607.39000000013</v>
      </c>
      <c r="ED325" s="170">
        <v>972305.2</v>
      </c>
      <c r="EE325" s="170">
        <v>1098848.4100000001</v>
      </c>
      <c r="EF325" s="170">
        <v>1118494.58</v>
      </c>
      <c r="EG325" s="170">
        <v>1051964.2</v>
      </c>
      <c r="EH325" s="170">
        <v>957846.40999999992</v>
      </c>
      <c r="EI325" s="170">
        <v>860968.39</v>
      </c>
      <c r="EJ325" s="170">
        <v>993454.64999999991</v>
      </c>
      <c r="EK325" s="170">
        <v>1041929</v>
      </c>
      <c r="EL325" s="170">
        <v>1106133.58</v>
      </c>
      <c r="EM325" s="170">
        <v>1102472.4100000001</v>
      </c>
      <c r="EN325" s="170">
        <v>1046949.13</v>
      </c>
      <c r="EO325" s="170">
        <v>1017364.8</v>
      </c>
      <c r="EP325" s="170">
        <v>1067322.6000000001</v>
      </c>
      <c r="EQ325" s="170">
        <v>1105150.3700000001</v>
      </c>
      <c r="ER325" s="170">
        <v>1106857.3700000001</v>
      </c>
      <c r="ES325" s="170">
        <v>1006057.61</v>
      </c>
      <c r="ET325" s="170">
        <v>1049574.07</v>
      </c>
      <c r="EU325" s="170">
        <v>905817.1</v>
      </c>
      <c r="EV325" s="170">
        <v>1004774.5700000001</v>
      </c>
      <c r="EW325" s="170">
        <v>1032775.9299999999</v>
      </c>
      <c r="EX325" s="170">
        <v>1093196.6100000001</v>
      </c>
      <c r="EY325" s="170">
        <v>1099523.4100000001</v>
      </c>
      <c r="EZ325" s="170">
        <v>1037700.53</v>
      </c>
      <c r="FA325" s="170">
        <v>815114.60000000009</v>
      </c>
      <c r="FB325" s="170">
        <v>861521.2</v>
      </c>
      <c r="FC325" s="170">
        <v>1090463.3700000001</v>
      </c>
      <c r="FD325" s="170">
        <v>1091001.3700000001</v>
      </c>
      <c r="FE325" s="170">
        <v>990627.20000000007</v>
      </c>
      <c r="FF325" s="170">
        <v>991829.58000000007</v>
      </c>
      <c r="FG325" s="170">
        <v>834386.4</v>
      </c>
      <c r="FH325" s="170">
        <v>969505.6100000001</v>
      </c>
      <c r="FI325" s="170">
        <v>1020723.52</v>
      </c>
      <c r="FJ325" s="170">
        <v>1086513.02</v>
      </c>
      <c r="FK325" s="170">
        <v>1083507.58</v>
      </c>
      <c r="FL325" s="170">
        <v>1018942.6</v>
      </c>
      <c r="FM325" s="170">
        <v>1003857.6000000001</v>
      </c>
      <c r="FN325" s="170">
        <v>1042979.52</v>
      </c>
      <c r="FO325" s="170">
        <v>1078496.6100000001</v>
      </c>
      <c r="FP325" s="170">
        <v>1082591.58</v>
      </c>
      <c r="FQ325" s="170">
        <v>985306.20000000007</v>
      </c>
      <c r="FR325" s="170">
        <v>831254.59000000008</v>
      </c>
      <c r="FS325" s="170">
        <v>908322.24</v>
      </c>
      <c r="FT325" s="170">
        <v>911078.98</v>
      </c>
      <c r="FU325" s="170">
        <v>1015822.2</v>
      </c>
      <c r="FV325" s="170">
        <v>1077897.4100000001</v>
      </c>
      <c r="FW325" s="170">
        <v>1073023.3700000001</v>
      </c>
      <c r="FX325" s="170">
        <v>978870</v>
      </c>
      <c r="FY325" s="170">
        <v>909032.01</v>
      </c>
      <c r="FZ325" s="170">
        <v>956130.54999999993</v>
      </c>
      <c r="GA325" s="170">
        <v>1076908.6100000001</v>
      </c>
    </row>
    <row r="326" spans="2:183">
      <c r="B326" s="171" t="s">
        <v>54</v>
      </c>
      <c r="C326" s="172" t="s">
        <v>95</v>
      </c>
      <c r="D326" s="83">
        <v>0.70405905762823295</v>
      </c>
      <c r="E326" s="84">
        <v>0.69811524367881506</v>
      </c>
      <c r="F326" s="84">
        <v>0.67491357984822486</v>
      </c>
      <c r="G326" s="84">
        <v>0.58837966445923384</v>
      </c>
      <c r="H326" s="84">
        <v>0.5737085529964655</v>
      </c>
      <c r="I326" s="84">
        <v>0.67268860959651922</v>
      </c>
      <c r="J326" s="84">
        <v>0.74353240252030284</v>
      </c>
      <c r="K326" s="84">
        <v>0.68252033501643961</v>
      </c>
      <c r="L326" s="84">
        <v>0.66849445146610009</v>
      </c>
      <c r="M326" s="84">
        <v>0.60106103451091131</v>
      </c>
      <c r="N326" s="84">
        <v>0.62900211170547859</v>
      </c>
      <c r="O326" s="84">
        <v>0.67357539855663073</v>
      </c>
      <c r="P326" s="84">
        <v>0.69800491266287423</v>
      </c>
      <c r="Q326" s="84">
        <v>0.69448398279661216</v>
      </c>
      <c r="R326" s="84">
        <v>0.62049174039802757</v>
      </c>
      <c r="S326" s="84">
        <v>0.56729840583931723</v>
      </c>
      <c r="T326" s="84">
        <v>0.56670311052504974</v>
      </c>
      <c r="U326" s="84">
        <v>0.67490908131152527</v>
      </c>
      <c r="V326" s="84">
        <v>0.67992728829938187</v>
      </c>
      <c r="W326" s="84">
        <v>0.68013755326497694</v>
      </c>
      <c r="X326" s="84">
        <v>0.6669483566989054</v>
      </c>
      <c r="Y326" s="84">
        <v>0.65685412452850689</v>
      </c>
      <c r="Z326" s="84">
        <v>0.67071012493244742</v>
      </c>
      <c r="AA326" s="84">
        <v>0.67026540114649769</v>
      </c>
      <c r="AB326" s="84">
        <v>0.67921616022800668</v>
      </c>
      <c r="AC326" s="84">
        <v>0.68645848250648245</v>
      </c>
      <c r="AD326" s="84">
        <v>0.66372731787935313</v>
      </c>
      <c r="AE326" s="84">
        <v>0.60682875402329839</v>
      </c>
      <c r="AF326" s="84">
        <v>0.54493562723131317</v>
      </c>
      <c r="AG326" s="84">
        <v>0.6707904962491531</v>
      </c>
      <c r="AH326" s="84">
        <v>0.67816764030320675</v>
      </c>
      <c r="AI326" s="84">
        <v>0.67725166851973551</v>
      </c>
      <c r="AJ326" s="84">
        <v>0.66311009244241015</v>
      </c>
      <c r="AK326" s="84">
        <v>0.61261773667980646</v>
      </c>
      <c r="AL326" s="84">
        <v>0.66870886502852767</v>
      </c>
      <c r="AM326" s="84">
        <v>0.65617839403332634</v>
      </c>
      <c r="AN326" s="84">
        <v>0.67957563263389797</v>
      </c>
      <c r="AO326" s="84">
        <v>0.68728272865296236</v>
      </c>
      <c r="AP326" s="84">
        <v>0.59342170914117931</v>
      </c>
      <c r="AQ326" s="84">
        <v>0.54277411945999776</v>
      </c>
      <c r="AR326" s="84">
        <v>0.58224811896402939</v>
      </c>
      <c r="AS326" s="84">
        <v>0.67208892478386972</v>
      </c>
      <c r="AT326" s="84">
        <v>0.67600795748357012</v>
      </c>
      <c r="AU326" s="84">
        <v>0.68510457623599164</v>
      </c>
      <c r="AV326" s="84">
        <v>0.66362174575389044</v>
      </c>
      <c r="AW326" s="84">
        <v>0.64877721502312868</v>
      </c>
      <c r="AX326" s="84">
        <v>0.67068079289965099</v>
      </c>
      <c r="AY326" s="84">
        <v>0.65537912067955495</v>
      </c>
      <c r="AZ326" s="84">
        <v>0.67801694518592304</v>
      </c>
      <c r="BA326" s="84">
        <v>0.68400083863154371</v>
      </c>
      <c r="BB326" s="84">
        <v>0.6109281438240195</v>
      </c>
      <c r="BC326" s="84">
        <v>0.56004837969798693</v>
      </c>
      <c r="BD326" s="84">
        <v>0.58135136450060843</v>
      </c>
      <c r="BE326" s="84">
        <v>0.6545573347716096</v>
      </c>
      <c r="BF326" s="84">
        <v>0.65633539691191767</v>
      </c>
      <c r="BG326" s="84">
        <v>0.66630760512818166</v>
      </c>
      <c r="BH326" s="84">
        <v>0.63493029085562702</v>
      </c>
      <c r="BI326" s="84">
        <v>0.56041237499838259</v>
      </c>
      <c r="BJ326" s="84">
        <v>0.59925046704621865</v>
      </c>
      <c r="BK326" s="84">
        <v>0.64136892250088862</v>
      </c>
      <c r="BL326" s="84">
        <v>0.6842126690516761</v>
      </c>
      <c r="BM326" s="84">
        <v>0.69179609361736705</v>
      </c>
      <c r="BN326" s="84">
        <v>0.61535215358114492</v>
      </c>
      <c r="BO326" s="84">
        <v>0.56982486747314742</v>
      </c>
      <c r="BP326" s="84">
        <v>0.59376095098704895</v>
      </c>
      <c r="BQ326" s="84">
        <v>0.66260848112598725</v>
      </c>
      <c r="BR326" s="84">
        <v>0.67782544140192713</v>
      </c>
      <c r="BS326" s="84">
        <v>0.6835198508612691</v>
      </c>
      <c r="BT326" s="84">
        <v>0.61923568334069645</v>
      </c>
      <c r="BU326" s="84">
        <v>0.58811875725925078</v>
      </c>
      <c r="BV326" s="84">
        <v>0.66615488928704347</v>
      </c>
      <c r="BW326" s="84">
        <v>0.68627792270813692</v>
      </c>
      <c r="BX326" s="84">
        <v>0.71262681543261208</v>
      </c>
      <c r="BY326" s="84">
        <v>0.70097548724076508</v>
      </c>
      <c r="BZ326" s="84">
        <v>0.61791515952422682</v>
      </c>
      <c r="CA326" s="84">
        <v>0.54486395489925277</v>
      </c>
      <c r="CB326" s="84">
        <v>0.57654708041411573</v>
      </c>
      <c r="CC326" s="84">
        <v>0.68513282488168059</v>
      </c>
      <c r="CD326" s="84">
        <v>0.73385816160495343</v>
      </c>
      <c r="CE326" s="84">
        <v>0.73375830524255092</v>
      </c>
      <c r="CF326" s="84">
        <v>0.70486248312107269</v>
      </c>
      <c r="CG326" s="84">
        <v>0.63202213895745196</v>
      </c>
      <c r="CH326" s="84">
        <v>0.72724651026460385</v>
      </c>
      <c r="CI326" s="84">
        <v>0.72978937788786757</v>
      </c>
      <c r="CJ326" s="84">
        <v>0.74824694798830516</v>
      </c>
      <c r="CK326" s="84">
        <v>0.74242863907933709</v>
      </c>
      <c r="CL326" s="84">
        <v>0.72470903515152552</v>
      </c>
      <c r="CM326" s="84">
        <v>0.60849893113294962</v>
      </c>
      <c r="CN326" s="84">
        <v>0.63517679863883469</v>
      </c>
      <c r="CO326" s="84">
        <v>0.73117109251640811</v>
      </c>
      <c r="CP326" s="84">
        <v>0.7586537031825904</v>
      </c>
      <c r="CQ326" s="84">
        <v>0.75995013810608447</v>
      </c>
      <c r="CR326" s="84">
        <v>0.73814777994987524</v>
      </c>
      <c r="CS326" s="84">
        <v>0.70109521092170746</v>
      </c>
      <c r="CT326" s="84">
        <v>0.73743261320888753</v>
      </c>
      <c r="CU326" s="84">
        <v>0.74087139863997575</v>
      </c>
      <c r="CV326" s="84">
        <v>0.76276415255670371</v>
      </c>
      <c r="CW326" s="84">
        <v>0.73641491971624728</v>
      </c>
      <c r="CX326" s="84">
        <v>0.62992556701761571</v>
      </c>
      <c r="CY326" s="84">
        <v>0.60007226717988549</v>
      </c>
      <c r="CZ326" s="84">
        <v>0.65913059181944111</v>
      </c>
      <c r="DA326" s="84">
        <v>0.7425233601709309</v>
      </c>
      <c r="DB326" s="84">
        <v>0.79603505135957375</v>
      </c>
      <c r="DC326" s="84">
        <v>0.79958350262710753</v>
      </c>
      <c r="DD326" s="84">
        <v>0.7332127097745188</v>
      </c>
      <c r="DE326" s="84">
        <v>0.64419403953852794</v>
      </c>
      <c r="DF326" s="84">
        <v>0.74235361882031858</v>
      </c>
      <c r="DG326" s="84">
        <v>0.73466852266443372</v>
      </c>
      <c r="DH326" s="84">
        <v>0.76043032590256932</v>
      </c>
      <c r="DI326" s="84">
        <v>0.7612548304227007</v>
      </c>
      <c r="DJ326" s="84">
        <v>0.75108537536401099</v>
      </c>
      <c r="DK326" s="84">
        <v>0.65242762614016159</v>
      </c>
      <c r="DL326" s="84">
        <v>0.58489419554708089</v>
      </c>
      <c r="DM326" s="84">
        <v>0.73873728606473454</v>
      </c>
      <c r="DN326" s="84">
        <v>0.79215578726155533</v>
      </c>
      <c r="DO326" s="84">
        <v>0.76266366756712167</v>
      </c>
      <c r="DP326" s="84">
        <v>0.72707735506938165</v>
      </c>
      <c r="DQ326" s="84">
        <v>0.70928692174497543</v>
      </c>
      <c r="DR326" s="84">
        <v>0.74197095897784959</v>
      </c>
      <c r="DS326" s="84">
        <v>0.73232481806826</v>
      </c>
      <c r="DT326" s="84">
        <v>0.75618687428025955</v>
      </c>
      <c r="DU326" s="84">
        <v>0.75540657675808909</v>
      </c>
      <c r="DV326" s="84">
        <v>0.71758255846355889</v>
      </c>
      <c r="DW326" s="84">
        <v>0.58284922316310384</v>
      </c>
      <c r="DX326" s="84">
        <v>0.61830246976425818</v>
      </c>
      <c r="DY326" s="84">
        <v>0.72588766831585927</v>
      </c>
      <c r="DZ326" s="84">
        <v>0.7563262456607458</v>
      </c>
      <c r="EA326" s="84">
        <v>0.75400188852548955</v>
      </c>
      <c r="EB326" s="84">
        <v>0.71912358409420263</v>
      </c>
      <c r="EC326" s="84">
        <v>0.63912035571874992</v>
      </c>
      <c r="ED326" s="84">
        <v>0.69743943454509061</v>
      </c>
      <c r="EE326" s="84">
        <v>0.72603876376967746</v>
      </c>
      <c r="EF326" s="84">
        <v>0.74379627623720812</v>
      </c>
      <c r="EG326" s="84">
        <v>0.75410428519284811</v>
      </c>
      <c r="EH326" s="84">
        <v>0.64724226900731585</v>
      </c>
      <c r="EI326" s="84">
        <v>0.58178937718771262</v>
      </c>
      <c r="EJ326" s="84">
        <v>0.63990446674801593</v>
      </c>
      <c r="EK326" s="84">
        <v>0.72222022822262455</v>
      </c>
      <c r="EL326" s="84">
        <v>0.7494672091485548</v>
      </c>
      <c r="EM326" s="84">
        <v>0.74749087656126423</v>
      </c>
      <c r="EN326" s="84">
        <v>0.72547218945094161</v>
      </c>
      <c r="EO326" s="84">
        <v>0.69375223629135374</v>
      </c>
      <c r="EP326" s="84">
        <v>0.72894311151097257</v>
      </c>
      <c r="EQ326" s="84">
        <v>0.73146952805702503</v>
      </c>
      <c r="ER326" s="84">
        <v>0.73501286560501622</v>
      </c>
      <c r="ES326" s="84">
        <v>0.74510934035607035</v>
      </c>
      <c r="ET326" s="84">
        <v>0.69825583941200642</v>
      </c>
      <c r="EU326" s="84">
        <v>0.6039315796967657</v>
      </c>
      <c r="EV326" s="84">
        <v>0.65166491510704316</v>
      </c>
      <c r="EW326" s="84">
        <v>0.71408978139180734</v>
      </c>
      <c r="EX326" s="84">
        <v>0.74054936405745009</v>
      </c>
      <c r="EY326" s="84">
        <v>0.74324085677496243</v>
      </c>
      <c r="EZ326" s="84">
        <v>0.7199592255469931</v>
      </c>
      <c r="FA326" s="84">
        <v>0.62573675525950456</v>
      </c>
      <c r="FB326" s="84">
        <v>0.65686608458755769</v>
      </c>
      <c r="FC326" s="84">
        <v>0.72148554197040748</v>
      </c>
      <c r="FD326" s="84">
        <v>0.7269053682356752</v>
      </c>
      <c r="FE326" s="84">
        <v>0.73398202895805831</v>
      </c>
      <c r="FF326" s="84">
        <v>0.66250922425865189</v>
      </c>
      <c r="FG326" s="84">
        <v>0.52997671343473363</v>
      </c>
      <c r="FH326" s="84">
        <v>0.62716651234555654</v>
      </c>
      <c r="FI326" s="84">
        <v>0.70786606237496652</v>
      </c>
      <c r="FJ326" s="84">
        <v>0.73446077326496551</v>
      </c>
      <c r="FK326" s="84">
        <v>0.73126354362938084</v>
      </c>
      <c r="FL326" s="84">
        <v>0.70626835267428167</v>
      </c>
      <c r="FM326" s="84">
        <v>0.68375916083387733</v>
      </c>
      <c r="FN326" s="84">
        <v>0.71101779850338498</v>
      </c>
      <c r="FO326" s="84">
        <v>0.71359762510007008</v>
      </c>
      <c r="FP326" s="84">
        <v>0.72099115620065002</v>
      </c>
      <c r="FQ326" s="84">
        <v>0.72893119179186794</v>
      </c>
      <c r="FR326" s="84">
        <v>0.63169332655621635</v>
      </c>
      <c r="FS326" s="84">
        <v>0.60355203190262618</v>
      </c>
      <c r="FT326" s="84">
        <v>0.57195243597113288</v>
      </c>
      <c r="FU326" s="84">
        <v>0.70602129271458725</v>
      </c>
      <c r="FV326" s="84">
        <v>0.72746911493930644</v>
      </c>
      <c r="FW326" s="84">
        <v>0.72799836248855243</v>
      </c>
      <c r="FX326" s="84">
        <v>0.67704013926678464</v>
      </c>
      <c r="FY326" s="84">
        <v>0.60740947163376879</v>
      </c>
      <c r="FZ326" s="84">
        <v>0.65712893514418547</v>
      </c>
      <c r="GA326" s="84">
        <v>0.71259097218446077</v>
      </c>
    </row>
    <row r="327" spans="2:183">
      <c r="B327" s="96" t="s">
        <v>54</v>
      </c>
      <c r="C327" s="166" t="s">
        <v>269</v>
      </c>
      <c r="D327" s="169">
        <v>11632833.189999999</v>
      </c>
      <c r="E327" s="170">
        <v>10443547.25</v>
      </c>
      <c r="F327" s="170">
        <v>11212041.25</v>
      </c>
      <c r="G327" s="170">
        <v>9774878.9800000004</v>
      </c>
      <c r="H327" s="170">
        <v>9951059.5099999998</v>
      </c>
      <c r="I327" s="170">
        <v>10756411.43</v>
      </c>
      <c r="J327" s="170">
        <v>11552614.780000001</v>
      </c>
      <c r="K327" s="170">
        <v>11258531.75</v>
      </c>
      <c r="L327" s="170">
        <v>10697352.060000001</v>
      </c>
      <c r="M327" s="170">
        <v>8694296.6099999994</v>
      </c>
      <c r="N327" s="170">
        <v>9383993.8000000007</v>
      </c>
      <c r="O327" s="170">
        <v>11172248.949999999</v>
      </c>
      <c r="P327" s="170">
        <v>11516187.060000001</v>
      </c>
      <c r="Q327" s="170">
        <v>10363677.490000002</v>
      </c>
      <c r="R327" s="170">
        <v>10154933.01</v>
      </c>
      <c r="S327" s="170">
        <v>9364373.5300000012</v>
      </c>
      <c r="T327" s="170">
        <v>9807636.1999999993</v>
      </c>
      <c r="U327" s="170">
        <v>10773096.189999999</v>
      </c>
      <c r="V327" s="170">
        <v>11205936.559999999</v>
      </c>
      <c r="W327" s="170">
        <v>11215030.57</v>
      </c>
      <c r="X327" s="170">
        <v>10653287.560000001</v>
      </c>
      <c r="Y327" s="170">
        <v>10497791.07</v>
      </c>
      <c r="Z327" s="170">
        <v>10708243.369999999</v>
      </c>
      <c r="AA327" s="170">
        <v>11088685.870000001</v>
      </c>
      <c r="AB327" s="170">
        <v>11256671.68</v>
      </c>
      <c r="AC327" s="170">
        <v>10272499.310000001</v>
      </c>
      <c r="AD327" s="170">
        <v>10993977.5</v>
      </c>
      <c r="AE327" s="170">
        <v>9609598.8100000005</v>
      </c>
      <c r="AF327" s="170">
        <v>9527164.379999999</v>
      </c>
      <c r="AG327" s="170">
        <v>10722179.889999999</v>
      </c>
      <c r="AH327" s="170">
        <v>11196266.129999999</v>
      </c>
      <c r="AI327" s="170">
        <v>11176508.75</v>
      </c>
      <c r="AJ327" s="170">
        <v>10592002.189999999</v>
      </c>
      <c r="AK327" s="170">
        <v>9149540</v>
      </c>
      <c r="AL327" s="170">
        <v>10689877.32</v>
      </c>
      <c r="AM327" s="170">
        <v>10882713.24</v>
      </c>
      <c r="AN327" s="170">
        <v>11277486.74</v>
      </c>
      <c r="AO327" s="170">
        <v>10646707.620000001</v>
      </c>
      <c r="AP327" s="170">
        <v>9658366.0999999996</v>
      </c>
      <c r="AQ327" s="170">
        <v>8719350.629999999</v>
      </c>
      <c r="AR327" s="170">
        <v>10014517.76</v>
      </c>
      <c r="AS327" s="170">
        <v>10744369.640000001</v>
      </c>
      <c r="AT327" s="170">
        <v>11168347.199999999</v>
      </c>
      <c r="AU327" s="170">
        <v>11289663.120000001</v>
      </c>
      <c r="AV327" s="170">
        <v>10606415</v>
      </c>
      <c r="AW327" s="170">
        <v>10400745.369999999</v>
      </c>
      <c r="AX327" s="170">
        <v>10734887.879999999</v>
      </c>
      <c r="AY327" s="170">
        <v>10877050.07</v>
      </c>
      <c r="AZ327" s="170">
        <v>11263356.82</v>
      </c>
      <c r="BA327" s="170">
        <v>10241537.620000001</v>
      </c>
      <c r="BB327" s="170">
        <v>10124609.619999999</v>
      </c>
      <c r="BC327" s="170">
        <v>9278363.7399999984</v>
      </c>
      <c r="BD327" s="170">
        <v>9986018.9000000004</v>
      </c>
      <c r="BE327" s="170">
        <v>10551741.559999999</v>
      </c>
      <c r="BF327" s="170">
        <v>10940449.359999999</v>
      </c>
      <c r="BG327" s="170">
        <v>11070663.43</v>
      </c>
      <c r="BH327" s="170">
        <v>10215830.309999999</v>
      </c>
      <c r="BI327" s="170">
        <v>7952132.5499999998</v>
      </c>
      <c r="BJ327" s="170">
        <v>8900100.1900000013</v>
      </c>
      <c r="BK327" s="170">
        <v>10726633.5</v>
      </c>
      <c r="BL327" s="170">
        <v>11340909.189999999</v>
      </c>
      <c r="BM327" s="170">
        <v>10319588.439999999</v>
      </c>
      <c r="BN327" s="170">
        <v>10164613.26</v>
      </c>
      <c r="BO327" s="170">
        <v>9443636.5499999989</v>
      </c>
      <c r="BP327" s="170">
        <v>10166101.359999999</v>
      </c>
      <c r="BQ327" s="170">
        <v>10660817.579999998</v>
      </c>
      <c r="BR327" s="170">
        <v>11215299.439999999</v>
      </c>
      <c r="BS327" s="170">
        <v>11297606.390000001</v>
      </c>
      <c r="BT327" s="170">
        <v>10123214.48</v>
      </c>
      <c r="BU327" s="170">
        <v>10123241.68</v>
      </c>
      <c r="BV327" s="170">
        <v>10335734.51</v>
      </c>
      <c r="BW327" s="170">
        <v>11367202.309999999</v>
      </c>
      <c r="BX327" s="170">
        <v>11733060.43</v>
      </c>
      <c r="BY327" s="170">
        <v>10371633.560000001</v>
      </c>
      <c r="BZ327" s="170">
        <v>10009448.190000001</v>
      </c>
      <c r="CA327" s="170">
        <v>9049229.7100000009</v>
      </c>
      <c r="CB327" s="170">
        <v>10024392.09</v>
      </c>
      <c r="CC327" s="170">
        <v>10991836.74</v>
      </c>
      <c r="CD327" s="170">
        <v>11828032.109999999</v>
      </c>
      <c r="CE327" s="170">
        <v>11832210.890000001</v>
      </c>
      <c r="CF327" s="170">
        <v>11233783.5</v>
      </c>
      <c r="CG327" s="170">
        <v>9094381.3899999987</v>
      </c>
      <c r="CH327" s="170">
        <v>11492188.990000002</v>
      </c>
      <c r="CI327" s="170">
        <v>11986610.33</v>
      </c>
      <c r="CJ327" s="170">
        <v>12185541.4</v>
      </c>
      <c r="CK327" s="170">
        <v>11362685.060000001</v>
      </c>
      <c r="CL327" s="170">
        <v>11836299.51</v>
      </c>
      <c r="CM327" s="170">
        <v>9794468.5099999998</v>
      </c>
      <c r="CN327" s="170">
        <v>10765220.59</v>
      </c>
      <c r="CO327" s="170">
        <v>11440014.649999999</v>
      </c>
      <c r="CP327" s="170">
        <v>12044595.18</v>
      </c>
      <c r="CQ327" s="170">
        <v>12048427.24</v>
      </c>
      <c r="CR327" s="170">
        <v>11496361.5</v>
      </c>
      <c r="CS327" s="170">
        <v>11124207.65</v>
      </c>
      <c r="CT327" s="170">
        <v>11632647.82</v>
      </c>
      <c r="CU327" s="170">
        <v>12063284.73</v>
      </c>
      <c r="CV327" s="170">
        <v>12263793.77</v>
      </c>
      <c r="CW327" s="170">
        <v>10605839.5</v>
      </c>
      <c r="CX327" s="170">
        <v>10417312.4</v>
      </c>
      <c r="CY327" s="170">
        <v>9914869.8499999996</v>
      </c>
      <c r="CZ327" s="170">
        <v>10960341.219999999</v>
      </c>
      <c r="DA327" s="170">
        <v>11537691.469999999</v>
      </c>
      <c r="DB327" s="170">
        <v>12191369.939999999</v>
      </c>
      <c r="DC327" s="170">
        <v>12295054.34</v>
      </c>
      <c r="DD327" s="170">
        <v>11417346.84</v>
      </c>
      <c r="DE327" s="170">
        <v>9107077.5199999996</v>
      </c>
      <c r="DF327" s="170">
        <v>11706555.189999998</v>
      </c>
      <c r="DG327" s="170">
        <v>11993511.129999999</v>
      </c>
      <c r="DH327" s="170">
        <v>12242425.99</v>
      </c>
      <c r="DI327" s="170">
        <v>11064918.33</v>
      </c>
      <c r="DJ327" s="170">
        <v>12140351.91</v>
      </c>
      <c r="DK327" s="170">
        <v>10215643.060000001</v>
      </c>
      <c r="DL327" s="170">
        <v>10120963.59</v>
      </c>
      <c r="DM327" s="170">
        <v>11488136.200000001</v>
      </c>
      <c r="DN327" s="170">
        <v>12199455.109999999</v>
      </c>
      <c r="DO327" s="170">
        <v>12098641.91</v>
      </c>
      <c r="DP327" s="170">
        <v>11342119.4</v>
      </c>
      <c r="DQ327" s="170">
        <v>11191406.08</v>
      </c>
      <c r="DR327" s="170">
        <v>11700298.57</v>
      </c>
      <c r="DS327" s="170">
        <v>11969208.439999999</v>
      </c>
      <c r="DT327" s="170">
        <v>12194238.789999999</v>
      </c>
      <c r="DU327" s="170">
        <v>11012721.670000002</v>
      </c>
      <c r="DV327" s="170">
        <v>11665379.01</v>
      </c>
      <c r="DW327" s="170">
        <v>9538267.1000000015</v>
      </c>
      <c r="DX327" s="170">
        <v>10492214.800000001</v>
      </c>
      <c r="DY327" s="170">
        <v>11322774.890000001</v>
      </c>
      <c r="DZ327" s="170">
        <v>12040161.640000001</v>
      </c>
      <c r="EA327" s="170">
        <v>12012262.02</v>
      </c>
      <c r="EB327" s="170">
        <v>11310060.560000001</v>
      </c>
      <c r="EC327" s="170">
        <v>9294270.0600000005</v>
      </c>
      <c r="ED327" s="170">
        <v>10569948.25</v>
      </c>
      <c r="EE327" s="170">
        <v>11914781.079999998</v>
      </c>
      <c r="EF327" s="170">
        <v>12107027.07</v>
      </c>
      <c r="EG327" s="170">
        <v>11392056.68</v>
      </c>
      <c r="EH327" s="170">
        <v>10347716.17</v>
      </c>
      <c r="EI327" s="170">
        <v>9321247.6400000006</v>
      </c>
      <c r="EJ327" s="170">
        <v>10783100.98</v>
      </c>
      <c r="EK327" s="170">
        <v>11327853.640000001</v>
      </c>
      <c r="EL327" s="170">
        <v>12005469.699999999</v>
      </c>
      <c r="EM327" s="170">
        <v>11968553.470000001</v>
      </c>
      <c r="EN327" s="170">
        <v>11372590.66</v>
      </c>
      <c r="EO327" s="170">
        <v>11058019.739999998</v>
      </c>
      <c r="EP327" s="170">
        <v>11558530.800000001</v>
      </c>
      <c r="EQ327" s="170">
        <v>11973821.439999999</v>
      </c>
      <c r="ER327" s="170">
        <v>11978443.75</v>
      </c>
      <c r="ES327" s="170">
        <v>10889793.73</v>
      </c>
      <c r="ET327" s="170">
        <v>11346837.51</v>
      </c>
      <c r="EU327" s="170">
        <v>9802380.6099999994</v>
      </c>
      <c r="EV327" s="170">
        <v>10899962.620000001</v>
      </c>
      <c r="EW327" s="170">
        <v>11226526.359999999</v>
      </c>
      <c r="EX327" s="170">
        <v>11864823.449999999</v>
      </c>
      <c r="EY327" s="170">
        <v>11923232.029999999</v>
      </c>
      <c r="EZ327" s="170">
        <v>11271687.650000002</v>
      </c>
      <c r="FA327" s="170">
        <v>8930568.1600000001</v>
      </c>
      <c r="FB327" s="170">
        <v>9397026.9200000018</v>
      </c>
      <c r="FC327" s="170">
        <v>11817256.550000001</v>
      </c>
      <c r="FD327" s="170">
        <v>11807404.239999998</v>
      </c>
      <c r="FE327" s="170">
        <v>10721989.48</v>
      </c>
      <c r="FF327" s="170">
        <v>10723873.27</v>
      </c>
      <c r="FG327" s="170">
        <v>9043889.25</v>
      </c>
      <c r="FH327" s="170">
        <v>10538227</v>
      </c>
      <c r="FI327" s="170">
        <v>11093633.800000001</v>
      </c>
      <c r="FJ327" s="170">
        <v>11779192.550000001</v>
      </c>
      <c r="FK327" s="170">
        <v>11748247.84</v>
      </c>
      <c r="FL327" s="170">
        <v>11071435.129999999</v>
      </c>
      <c r="FM327" s="170">
        <v>10901527.190000001</v>
      </c>
      <c r="FN327" s="170">
        <v>11288782.73</v>
      </c>
      <c r="FO327" s="170">
        <v>11679821.08</v>
      </c>
      <c r="FP327" s="170">
        <v>11735760.949999999</v>
      </c>
      <c r="FQ327" s="170">
        <v>10679305.440000001</v>
      </c>
      <c r="FR327" s="170">
        <v>9111890.7799999993</v>
      </c>
      <c r="FS327" s="170">
        <v>9874569.0800000001</v>
      </c>
      <c r="FT327" s="170">
        <v>9892621.1099999994</v>
      </c>
      <c r="FU327" s="170">
        <v>11058697.800000001</v>
      </c>
      <c r="FV327" s="170">
        <v>11704640.289999999</v>
      </c>
      <c r="FW327" s="170">
        <v>11662757.440000001</v>
      </c>
      <c r="FX327" s="170">
        <v>10647918.23</v>
      </c>
      <c r="FY327" s="170">
        <v>9827235.4299999997</v>
      </c>
      <c r="FZ327" s="170">
        <v>10342609.779999999</v>
      </c>
      <c r="GA327" s="170">
        <v>11675691.869999999</v>
      </c>
    </row>
    <row r="328" spans="2:183">
      <c r="B328" s="171" t="s">
        <v>54</v>
      </c>
      <c r="C328" s="172" t="s">
        <v>270</v>
      </c>
      <c r="D328" s="455">
        <v>10.83692014169935</v>
      </c>
      <c r="E328" s="456">
        <v>10.843676753467603</v>
      </c>
      <c r="F328" s="456">
        <v>10.869575596888206</v>
      </c>
      <c r="G328" s="456">
        <v>10.854739270043449</v>
      </c>
      <c r="H328" s="456">
        <v>10.854363434005109</v>
      </c>
      <c r="I328" s="456">
        <v>10.898846272161625</v>
      </c>
      <c r="J328" s="456">
        <v>10.931926451354125</v>
      </c>
      <c r="K328" s="456">
        <v>10.884545198849207</v>
      </c>
      <c r="L328" s="456">
        <v>10.902825288010559</v>
      </c>
      <c r="M328" s="456">
        <v>11.001859660844509</v>
      </c>
      <c r="N328" s="456">
        <v>10.949789627144483</v>
      </c>
      <c r="O328" s="456">
        <v>10.884888227344744</v>
      </c>
      <c r="P328" s="456">
        <v>10.84074399017074</v>
      </c>
      <c r="Q328" s="456">
        <v>10.844639530554391</v>
      </c>
      <c r="R328" s="456">
        <v>10.880415505398313</v>
      </c>
      <c r="S328" s="456">
        <v>10.870909878829714</v>
      </c>
      <c r="T328" s="456">
        <v>10.871048586666371</v>
      </c>
      <c r="U328" s="456">
        <v>10.886180526972527</v>
      </c>
      <c r="V328" s="456">
        <v>10.881187307193075</v>
      </c>
      <c r="W328" s="456">
        <v>10.878647451894514</v>
      </c>
      <c r="X328" s="456">
        <v>10.899249506715616</v>
      </c>
      <c r="Y328" s="456">
        <v>10.906900169850974</v>
      </c>
      <c r="Z328" s="456">
        <v>10.889186809374007</v>
      </c>
      <c r="AA328" s="456">
        <v>10.884820047938737</v>
      </c>
      <c r="AB328" s="456">
        <v>10.875259158405257</v>
      </c>
      <c r="AC328" s="456">
        <v>10.863934167505157</v>
      </c>
      <c r="AD328" s="456">
        <v>10.906254460063558</v>
      </c>
      <c r="AE328" s="456">
        <v>10.882503476657698</v>
      </c>
      <c r="AF328" s="456">
        <v>10.874147412270359</v>
      </c>
      <c r="AG328" s="456">
        <v>10.901027488479462</v>
      </c>
      <c r="AH328" s="456">
        <v>10.891114420801079</v>
      </c>
      <c r="AI328" s="456">
        <v>10.892816562237581</v>
      </c>
      <c r="AJ328" s="456">
        <v>10.915453267400931</v>
      </c>
      <c r="AK328" s="456">
        <v>10.971045057169812</v>
      </c>
      <c r="AL328" s="456">
        <v>10.899179384331632</v>
      </c>
      <c r="AM328" s="456">
        <v>10.91674499166958</v>
      </c>
      <c r="AN328" s="456">
        <v>10.882405576167578</v>
      </c>
      <c r="AO328" s="456">
        <v>10.873399070914179</v>
      </c>
      <c r="AP328" s="456">
        <v>10.892005293733437</v>
      </c>
      <c r="AQ328" s="456">
        <v>10.898592951860003</v>
      </c>
      <c r="AR328" s="456">
        <v>10.897092812696417</v>
      </c>
      <c r="AS328" s="456">
        <v>10.908961874977283</v>
      </c>
      <c r="AT328" s="456">
        <v>10.905002405948766</v>
      </c>
      <c r="AU328" s="456">
        <v>10.892076513052256</v>
      </c>
      <c r="AV328" s="456">
        <v>10.926342684334385</v>
      </c>
      <c r="AW328" s="456">
        <v>10.929749738542865</v>
      </c>
      <c r="AX328" s="456">
        <v>10.902910452399842</v>
      </c>
      <c r="AY328" s="456">
        <v>10.926476971965613</v>
      </c>
      <c r="AZ328" s="456">
        <v>10.874680408887</v>
      </c>
      <c r="BA328" s="456">
        <v>10.867739024836261</v>
      </c>
      <c r="BB328" s="456">
        <v>10.908183609014682</v>
      </c>
      <c r="BC328" s="456">
        <v>10.914027162840592</v>
      </c>
      <c r="BD328" s="456">
        <v>10.915046775576023</v>
      </c>
      <c r="BE328" s="456">
        <v>10.921511163461307</v>
      </c>
      <c r="BF328" s="456">
        <v>10.920066182864387</v>
      </c>
      <c r="BG328" s="456">
        <v>10.904485504556996</v>
      </c>
      <c r="BH328" s="456">
        <v>10.9534018291863</v>
      </c>
      <c r="BI328" s="456">
        <v>11.060392673557784</v>
      </c>
      <c r="BJ328" s="456">
        <v>10.991596574414867</v>
      </c>
      <c r="BK328" s="456">
        <v>10.933958742757076</v>
      </c>
      <c r="BL328" s="456">
        <v>10.842443257505604</v>
      </c>
      <c r="BM328" s="456">
        <v>10.836372896142455</v>
      </c>
      <c r="BN328" s="456">
        <v>10.882328856877004</v>
      </c>
      <c r="BO328" s="456">
        <v>10.89061670490465</v>
      </c>
      <c r="BP328" s="456">
        <v>10.886511815950691</v>
      </c>
      <c r="BQ328" s="456">
        <v>10.886732521241285</v>
      </c>
      <c r="BR328" s="456">
        <v>10.867987153384057</v>
      </c>
      <c r="BS328" s="456">
        <v>10.862222340631641</v>
      </c>
      <c r="BT328" s="456">
        <v>10.884877701640802</v>
      </c>
      <c r="BU328" s="456">
        <v>10.859424083233272</v>
      </c>
      <c r="BV328" s="456">
        <v>10.863018931104451</v>
      </c>
      <c r="BW328" s="456">
        <v>10.840129521555026</v>
      </c>
      <c r="BX328" s="456">
        <v>10.811413585460379</v>
      </c>
      <c r="BY328" s="456">
        <v>10.793809679221454</v>
      </c>
      <c r="BZ328" s="456">
        <v>10.767691703797798</v>
      </c>
      <c r="CA328" s="456">
        <v>10.78259248075477</v>
      </c>
      <c r="CB328" s="456">
        <v>10.828332894826767</v>
      </c>
      <c r="CC328" s="456">
        <v>10.856664749865327</v>
      </c>
      <c r="CD328" s="456">
        <v>10.83492876035359</v>
      </c>
      <c r="CE328" s="456">
        <v>10.833300325255987</v>
      </c>
      <c r="CF328" s="456">
        <v>10.832101761467335</v>
      </c>
      <c r="CG328" s="456">
        <v>10.935875683523689</v>
      </c>
      <c r="CH328" s="456">
        <v>10.804865661634501</v>
      </c>
      <c r="CI328" s="456">
        <v>10.80264702205085</v>
      </c>
      <c r="CJ328" s="456">
        <v>10.789130366375504</v>
      </c>
      <c r="CK328" s="456">
        <v>10.786021323804338</v>
      </c>
      <c r="CL328" s="456">
        <v>10.78500347132376</v>
      </c>
      <c r="CM328" s="456">
        <v>10.796659820511085</v>
      </c>
      <c r="CN328" s="456">
        <v>10.820317538703904</v>
      </c>
      <c r="CO328" s="456">
        <v>10.833571572168829</v>
      </c>
      <c r="CP328" s="456">
        <v>10.832165906766262</v>
      </c>
      <c r="CQ328" s="456">
        <v>10.83413354378335</v>
      </c>
      <c r="CR328" s="456">
        <v>10.831459368889478</v>
      </c>
      <c r="CS328" s="456">
        <v>10.839205905600503</v>
      </c>
      <c r="CT328" s="456">
        <v>10.805040798414609</v>
      </c>
      <c r="CU328" s="456">
        <v>10.806340772452472</v>
      </c>
      <c r="CV328" s="456">
        <v>10.824736232207135</v>
      </c>
      <c r="CW328" s="456">
        <v>10.816163035065763</v>
      </c>
      <c r="CX328" s="456">
        <v>10.796435046741243</v>
      </c>
      <c r="CY328" s="456">
        <v>10.823261891225826</v>
      </c>
      <c r="CZ328" s="456">
        <v>10.851249592880423</v>
      </c>
      <c r="DA328" s="456">
        <v>10.85605497650238</v>
      </c>
      <c r="DB328" s="456">
        <v>10.896404117891706</v>
      </c>
      <c r="DC328" s="456">
        <v>10.879370007711886</v>
      </c>
      <c r="DD328" s="456">
        <v>10.863869620016848</v>
      </c>
      <c r="DE328" s="456">
        <v>10.961980559170597</v>
      </c>
      <c r="DF328" s="456">
        <v>10.820852005643063</v>
      </c>
      <c r="DG328" s="456">
        <v>10.833575283107338</v>
      </c>
      <c r="DH328" s="456">
        <v>10.827569987363526</v>
      </c>
      <c r="DI328" s="456">
        <v>10.827533323900148</v>
      </c>
      <c r="DJ328" s="456">
        <v>10.825937876023792</v>
      </c>
      <c r="DK328" s="456">
        <v>10.827826612753597</v>
      </c>
      <c r="DL328" s="456">
        <v>10.848264084462546</v>
      </c>
      <c r="DM328" s="456">
        <v>10.8636542448507</v>
      </c>
      <c r="DN328" s="456">
        <v>10.891083346773707</v>
      </c>
      <c r="DO328" s="456">
        <v>10.854820875933978</v>
      </c>
      <c r="DP328" s="456">
        <v>10.872841056305234</v>
      </c>
      <c r="DQ328" s="456">
        <v>10.869784483528512</v>
      </c>
      <c r="DR328" s="456">
        <v>10.824853683168874</v>
      </c>
      <c r="DS328" s="456">
        <v>10.836760370824964</v>
      </c>
      <c r="DT328" s="456">
        <v>10.835168346687603</v>
      </c>
      <c r="DU328" s="456">
        <v>10.834178631482832</v>
      </c>
      <c r="DV328" s="456">
        <v>10.81987492371262</v>
      </c>
      <c r="DW328" s="456">
        <v>10.814153355320817</v>
      </c>
      <c r="DX328" s="456">
        <v>10.850300990411993</v>
      </c>
      <c r="DY328" s="456">
        <v>10.878837804189326</v>
      </c>
      <c r="DZ328" s="456">
        <v>10.863293574483302</v>
      </c>
      <c r="EA328" s="456">
        <v>10.862102155589236</v>
      </c>
      <c r="EB328" s="456">
        <v>10.871236572989343</v>
      </c>
      <c r="EC328" s="456">
        <v>10.952379356488988</v>
      </c>
      <c r="ED328" s="456">
        <v>10.871018945491601</v>
      </c>
      <c r="EE328" s="456">
        <v>10.842970669630397</v>
      </c>
      <c r="EF328" s="456">
        <v>10.824394938060406</v>
      </c>
      <c r="EG328" s="456">
        <v>10.829319743010267</v>
      </c>
      <c r="EH328" s="456">
        <v>10.80310586537564</v>
      </c>
      <c r="EI328" s="456">
        <v>10.826469064677276</v>
      </c>
      <c r="EJ328" s="456">
        <v>10.854145159016571</v>
      </c>
      <c r="EK328" s="456">
        <v>10.872001489544873</v>
      </c>
      <c r="EL328" s="456">
        <v>10.853544198522568</v>
      </c>
      <c r="EM328" s="456">
        <v>10.856102485140648</v>
      </c>
      <c r="EN328" s="456">
        <v>10.862600993803778</v>
      </c>
      <c r="EO328" s="456">
        <v>10.869276920137199</v>
      </c>
      <c r="EP328" s="456">
        <v>10.829463181984528</v>
      </c>
      <c r="EQ328" s="456">
        <v>10.834563119225123</v>
      </c>
      <c r="ER328" s="456">
        <v>10.822030077822944</v>
      </c>
      <c r="ES328" s="456">
        <v>10.824224797623668</v>
      </c>
      <c r="ET328" s="456">
        <v>10.810897329047009</v>
      </c>
      <c r="EU328" s="456">
        <v>10.821589270063459</v>
      </c>
      <c r="EV328" s="456">
        <v>10.848167285921658</v>
      </c>
      <c r="EW328" s="456">
        <v>10.870244003459685</v>
      </c>
      <c r="EX328" s="456">
        <v>10.853329896440128</v>
      </c>
      <c r="EY328" s="456">
        <v>10.844000156395031</v>
      </c>
      <c r="EZ328" s="456">
        <v>10.862177790349593</v>
      </c>
      <c r="FA328" s="456">
        <v>10.956211752310656</v>
      </c>
      <c r="FB328" s="456">
        <v>10.907481928477212</v>
      </c>
      <c r="FC328" s="456">
        <v>10.836912889609488</v>
      </c>
      <c r="FD328" s="456">
        <v>10.822538417160738</v>
      </c>
      <c r="FE328" s="456">
        <v>10.823435375083584</v>
      </c>
      <c r="FF328" s="456">
        <v>10.812213596210752</v>
      </c>
      <c r="FG328" s="456">
        <v>10.838970110251077</v>
      </c>
      <c r="FH328" s="456">
        <v>10.869691615296583</v>
      </c>
      <c r="FI328" s="456">
        <v>10.868402248632421</v>
      </c>
      <c r="FJ328" s="456">
        <v>10.84128062266571</v>
      </c>
      <c r="FK328" s="456">
        <v>10.842792479587452</v>
      </c>
      <c r="FL328" s="456">
        <v>10.8656121846314</v>
      </c>
      <c r="FM328" s="456">
        <v>10.859635061785657</v>
      </c>
      <c r="FN328" s="456">
        <v>10.823590026005496</v>
      </c>
      <c r="FO328" s="456">
        <v>10.829724425373946</v>
      </c>
      <c r="FP328" s="456">
        <v>10.840432501793519</v>
      </c>
      <c r="FQ328" s="456">
        <v>10.838565148580209</v>
      </c>
      <c r="FR328" s="456">
        <v>10.961612590915134</v>
      </c>
      <c r="FS328" s="456">
        <v>10.871217994177925</v>
      </c>
      <c r="FT328" s="456">
        <v>10.858137798327867</v>
      </c>
      <c r="FU328" s="456">
        <v>10.886450207526476</v>
      </c>
      <c r="FV328" s="456">
        <v>10.85877021450492</v>
      </c>
      <c r="FW328" s="456">
        <v>10.869061910552796</v>
      </c>
      <c r="FX328" s="456">
        <v>10.877765413180505</v>
      </c>
      <c r="FY328" s="456">
        <v>10.810659384810883</v>
      </c>
      <c r="FZ328" s="456">
        <v>10.817152302057496</v>
      </c>
      <c r="GA328" s="456">
        <v>10.84185952418005</v>
      </c>
    </row>
    <row r="329" spans="2:183">
      <c r="B329" s="96" t="s">
        <v>54</v>
      </c>
      <c r="C329" s="166" t="s">
        <v>37</v>
      </c>
      <c r="D329" s="99">
        <v>26130589.25</v>
      </c>
      <c r="E329" s="87">
        <v>23453651.25</v>
      </c>
      <c r="F329" s="87">
        <v>25176202.25</v>
      </c>
      <c r="G329" s="87">
        <v>21765110.25</v>
      </c>
      <c r="H329" s="87">
        <v>22183077.690000001</v>
      </c>
      <c r="I329" s="87">
        <v>24183364.75</v>
      </c>
      <c r="J329" s="87">
        <v>26187615.780000001</v>
      </c>
      <c r="K329" s="87">
        <v>25311664.75</v>
      </c>
      <c r="L329" s="87">
        <v>24050028</v>
      </c>
      <c r="M329" s="87">
        <v>19904972.940000001</v>
      </c>
      <c r="N329" s="87">
        <v>21291980.25</v>
      </c>
      <c r="O329" s="87">
        <v>25101214</v>
      </c>
      <c r="P329" s="87">
        <v>26621410.25</v>
      </c>
      <c r="Q329" s="87">
        <v>23955545</v>
      </c>
      <c r="R329" s="87">
        <v>23564006.129999999</v>
      </c>
      <c r="S329" s="87">
        <v>21586456.710000001</v>
      </c>
      <c r="T329" s="87">
        <v>22540221.66</v>
      </c>
      <c r="U329" s="87">
        <v>24907559.25</v>
      </c>
      <c r="V329" s="87">
        <v>25908345</v>
      </c>
      <c r="W329" s="87">
        <v>25927571.25</v>
      </c>
      <c r="X329" s="87">
        <v>24635073</v>
      </c>
      <c r="Y329" s="87">
        <v>24317604</v>
      </c>
      <c r="Z329" s="87">
        <v>24762166</v>
      </c>
      <c r="AA329" s="87">
        <v>25633997.25</v>
      </c>
      <c r="AB329" s="87">
        <v>27556044.25</v>
      </c>
      <c r="AC329" s="87">
        <v>25144890.25</v>
      </c>
      <c r="AD329" s="87">
        <v>26918753.75</v>
      </c>
      <c r="AE329" s="87">
        <v>23641561.620000001</v>
      </c>
      <c r="AF329" s="87">
        <v>23176500.559999999</v>
      </c>
      <c r="AG329" s="87">
        <v>26256703.5</v>
      </c>
      <c r="AH329" s="87">
        <v>27413287.25</v>
      </c>
      <c r="AI329" s="87">
        <v>27366588.75</v>
      </c>
      <c r="AJ329" s="87">
        <v>25942530.75</v>
      </c>
      <c r="AK329" s="87">
        <v>22529350</v>
      </c>
      <c r="AL329" s="87">
        <v>26178583.75</v>
      </c>
      <c r="AM329" s="87">
        <v>26645266.25</v>
      </c>
      <c r="AN329" s="87">
        <v>28641174.25</v>
      </c>
      <c r="AO329" s="87">
        <v>27043297.25</v>
      </c>
      <c r="AP329" s="87">
        <v>24628863.34</v>
      </c>
      <c r="AQ329" s="87">
        <v>22215474.289999999</v>
      </c>
      <c r="AR329" s="87">
        <v>25342820.809999999</v>
      </c>
      <c r="AS329" s="87">
        <v>27297747</v>
      </c>
      <c r="AT329" s="87">
        <v>28371692.5</v>
      </c>
      <c r="AU329" s="87">
        <v>28683479.25</v>
      </c>
      <c r="AV329" s="87">
        <v>26950469.75</v>
      </c>
      <c r="AW329" s="87">
        <v>26478444</v>
      </c>
      <c r="AX329" s="87">
        <v>27275885.5</v>
      </c>
      <c r="AY329" s="87">
        <v>27629543.25</v>
      </c>
      <c r="AZ329" s="87">
        <v>30032536.75</v>
      </c>
      <c r="BA329" s="87">
        <v>27312274</v>
      </c>
      <c r="BB329" s="87">
        <v>27038313.75</v>
      </c>
      <c r="BC329" s="87">
        <v>24713545.25</v>
      </c>
      <c r="BD329" s="87">
        <v>26519419.84</v>
      </c>
      <c r="BE329" s="87">
        <v>28129582.25</v>
      </c>
      <c r="BF329" s="87">
        <v>29161350.25</v>
      </c>
      <c r="BG329" s="87">
        <v>29515375.75</v>
      </c>
      <c r="BH329" s="87">
        <v>27239151.5</v>
      </c>
      <c r="BI329" s="87">
        <v>21427638</v>
      </c>
      <c r="BJ329" s="87">
        <v>23854677.5</v>
      </c>
      <c r="BK329" s="87">
        <v>28591411.25</v>
      </c>
      <c r="BL329" s="87">
        <v>31150526.25</v>
      </c>
      <c r="BM329" s="87">
        <v>28352702</v>
      </c>
      <c r="BN329" s="87">
        <v>27965087.25</v>
      </c>
      <c r="BO329" s="87">
        <v>25910471.440000001</v>
      </c>
      <c r="BP329" s="87">
        <v>27873697.379999999</v>
      </c>
      <c r="BQ329" s="87">
        <v>29273001.5</v>
      </c>
      <c r="BR329" s="87">
        <v>30804668</v>
      </c>
      <c r="BS329" s="87">
        <v>31031528</v>
      </c>
      <c r="BT329" s="87">
        <v>27744616.75</v>
      </c>
      <c r="BU329" s="87">
        <v>27680551.5</v>
      </c>
      <c r="BV329" s="87">
        <v>28448080.75</v>
      </c>
      <c r="BW329" s="87">
        <v>31221681.5</v>
      </c>
      <c r="BX329" s="87">
        <v>33200964.25</v>
      </c>
      <c r="BY329" s="87">
        <v>29375830.25</v>
      </c>
      <c r="BZ329" s="87">
        <v>28449821.25</v>
      </c>
      <c r="CA329" s="87">
        <v>25543919.710000001</v>
      </c>
      <c r="CB329" s="87">
        <v>28222825.25</v>
      </c>
      <c r="CC329" s="87">
        <v>31085362.5</v>
      </c>
      <c r="CD329" s="87">
        <v>33770066.5</v>
      </c>
      <c r="CE329" s="87">
        <v>33774213.189999998</v>
      </c>
      <c r="CF329" s="87">
        <v>31786080</v>
      </c>
      <c r="CG329" s="87">
        <v>25962586.620000001</v>
      </c>
      <c r="CH329" s="87">
        <v>32528886.75</v>
      </c>
      <c r="CI329" s="87">
        <v>33912567.75</v>
      </c>
      <c r="CJ329" s="87">
        <v>36315673.159999996</v>
      </c>
      <c r="CK329" s="87">
        <v>33766163</v>
      </c>
      <c r="CL329" s="87">
        <v>35193666.75</v>
      </c>
      <c r="CM329" s="87">
        <v>29122173.5</v>
      </c>
      <c r="CN329" s="87">
        <v>31878935.870000001</v>
      </c>
      <c r="CO329" s="87">
        <v>34293769.25</v>
      </c>
      <c r="CP329" s="87">
        <v>36364757.890000001</v>
      </c>
      <c r="CQ329" s="87">
        <v>36401661.539999999</v>
      </c>
      <c r="CR329" s="87">
        <v>34502591.439999998</v>
      </c>
      <c r="CS329" s="87">
        <v>33199200.420000002</v>
      </c>
      <c r="CT329" s="87">
        <v>34676173.640000001</v>
      </c>
      <c r="CU329" s="87">
        <v>36027896.560000002</v>
      </c>
      <c r="CV329" s="87">
        <v>38009752.310000002</v>
      </c>
      <c r="CW329" s="87">
        <v>32983113</v>
      </c>
      <c r="CX329" s="87">
        <v>32268468.060000002</v>
      </c>
      <c r="CY329" s="87">
        <v>30574197.75</v>
      </c>
      <c r="CZ329" s="87">
        <v>33800449.07</v>
      </c>
      <c r="DA329" s="87">
        <v>35799880.310000002</v>
      </c>
      <c r="DB329" s="87">
        <v>38595138</v>
      </c>
      <c r="DC329" s="87">
        <v>38846919.370000005</v>
      </c>
      <c r="DD329" s="87">
        <v>35369176.25</v>
      </c>
      <c r="DE329" s="87">
        <v>28382393.57</v>
      </c>
      <c r="DF329" s="87">
        <v>35975100.219999999</v>
      </c>
      <c r="DG329" s="87">
        <v>36923326.939999998</v>
      </c>
      <c r="DH329" s="87">
        <v>39462643.560000002</v>
      </c>
      <c r="DI329" s="87">
        <v>35664184.689999998</v>
      </c>
      <c r="DJ329" s="87">
        <v>39027677.939999998</v>
      </c>
      <c r="DK329" s="87">
        <v>32738169.030000001</v>
      </c>
      <c r="DL329" s="87">
        <v>32242776.380000003</v>
      </c>
      <c r="DM329" s="87">
        <v>37102042.189999998</v>
      </c>
      <c r="DN329" s="87">
        <v>40089340.509999998</v>
      </c>
      <c r="DO329" s="87">
        <v>39246324.560000002</v>
      </c>
      <c r="DP329" s="87">
        <v>36549528.439999998</v>
      </c>
      <c r="DQ329" s="87">
        <v>35967058.629999995</v>
      </c>
      <c r="DR329" s="87">
        <v>37415768.780000001</v>
      </c>
      <c r="DS329" s="87">
        <v>38318416.719999999</v>
      </c>
      <c r="DT329" s="87">
        <v>41243853.75</v>
      </c>
      <c r="DU329" s="87">
        <v>37227972</v>
      </c>
      <c r="DV329" s="87">
        <v>39202071.469999999</v>
      </c>
      <c r="DW329" s="87">
        <v>31929207.620000001</v>
      </c>
      <c r="DX329" s="87">
        <v>35131620.280000001</v>
      </c>
      <c r="DY329" s="87">
        <v>38389795.120000005</v>
      </c>
      <c r="DZ329" s="87">
        <v>40927382.890000001</v>
      </c>
      <c r="EA329" s="87">
        <v>40843649.289999999</v>
      </c>
      <c r="EB329" s="87">
        <v>38099872.689999998</v>
      </c>
      <c r="EC329" s="87">
        <v>31379076.810000002</v>
      </c>
      <c r="ED329" s="87">
        <v>35520234.909999996</v>
      </c>
      <c r="EE329" s="87">
        <v>39953150.969999999</v>
      </c>
      <c r="EF329" s="87">
        <v>41513064.219999999</v>
      </c>
      <c r="EG329" s="87">
        <v>39274706.25</v>
      </c>
      <c r="EH329" s="87">
        <v>35577972.719999999</v>
      </c>
      <c r="EI329" s="87">
        <v>31956314.439999998</v>
      </c>
      <c r="EJ329" s="87">
        <v>36862922.189999998</v>
      </c>
      <c r="EK329" s="87">
        <v>39048116.5</v>
      </c>
      <c r="EL329" s="87">
        <v>41550217.379999995</v>
      </c>
      <c r="EM329" s="87">
        <v>41447222.230000004</v>
      </c>
      <c r="EN329" s="87">
        <v>39127441.439999998</v>
      </c>
      <c r="EO329" s="87">
        <v>37838258.469999999</v>
      </c>
      <c r="EP329" s="87">
        <v>39480048.109999999</v>
      </c>
      <c r="EQ329" s="87">
        <v>40990855.75</v>
      </c>
      <c r="ER329" s="87">
        <v>44745405.189999998</v>
      </c>
      <c r="ES329" s="87">
        <v>40850264.629999995</v>
      </c>
      <c r="ET329" s="87">
        <v>42385143.530000001</v>
      </c>
      <c r="EU329" s="87">
        <v>36535354.040000007</v>
      </c>
      <c r="EV329" s="87">
        <v>40651743.120000005</v>
      </c>
      <c r="EW329" s="87">
        <v>42159969.25</v>
      </c>
      <c r="EX329" s="87">
        <v>44725983.480000004</v>
      </c>
      <c r="EY329" s="87">
        <v>44920354.120000005</v>
      </c>
      <c r="EZ329" s="87">
        <v>42302382.5</v>
      </c>
      <c r="FA329" s="87">
        <v>33567016.590000004</v>
      </c>
      <c r="FB329" s="87">
        <v>35231134.450000003</v>
      </c>
      <c r="FC329" s="87">
        <v>44082860.870000005</v>
      </c>
      <c r="FD329" s="87">
        <v>50780273.25</v>
      </c>
      <c r="FE329" s="87">
        <v>46214236.310000002</v>
      </c>
      <c r="FF329" s="87">
        <v>46064489.5</v>
      </c>
      <c r="FG329" s="87">
        <v>38506901.100000001</v>
      </c>
      <c r="FH329" s="87">
        <v>45195571.629999995</v>
      </c>
      <c r="FI329" s="87">
        <v>47875442.25</v>
      </c>
      <c r="FJ329" s="87">
        <v>50904315.32</v>
      </c>
      <c r="FK329" s="87">
        <v>50794113.120000005</v>
      </c>
      <c r="FL329" s="87">
        <v>47682796.5</v>
      </c>
      <c r="FM329" s="87">
        <v>46731686.980000004</v>
      </c>
      <c r="FN329" s="87">
        <v>48315632.25</v>
      </c>
      <c r="FO329" s="87">
        <v>50072490.409999996</v>
      </c>
      <c r="FP329" s="87">
        <v>54469456.879999995</v>
      </c>
      <c r="FQ329" s="87">
        <v>49647757.310000002</v>
      </c>
      <c r="FR329" s="87">
        <v>42555271.189999998</v>
      </c>
      <c r="FS329" s="87">
        <v>45488242.420000002</v>
      </c>
      <c r="FT329" s="87">
        <v>45588625.5</v>
      </c>
      <c r="FU329" s="87">
        <v>51518220.75</v>
      </c>
      <c r="FV329" s="87">
        <v>54553908.659999996</v>
      </c>
      <c r="FW329" s="87">
        <v>54511873.480000004</v>
      </c>
      <c r="FX329" s="87">
        <v>49462620.120000005</v>
      </c>
      <c r="FY329" s="87">
        <v>45623948.560000002</v>
      </c>
      <c r="FZ329" s="87">
        <v>47932867</v>
      </c>
      <c r="GA329" s="87">
        <v>54042806.5</v>
      </c>
    </row>
    <row r="330" spans="2:183">
      <c r="B330" s="171" t="s">
        <v>54</v>
      </c>
      <c r="C330" s="172" t="s">
        <v>271</v>
      </c>
      <c r="D330" s="81">
        <v>2.2462790296402422</v>
      </c>
      <c r="E330" s="82">
        <v>2.2457552676845505</v>
      </c>
      <c r="F330" s="82">
        <v>2.2454610796227672</v>
      </c>
      <c r="G330" s="82">
        <v>2.2266373112682771</v>
      </c>
      <c r="H330" s="82">
        <v>2.2292176695062293</v>
      </c>
      <c r="I330" s="82">
        <v>2.2482744275243851</v>
      </c>
      <c r="J330" s="82">
        <v>2.2668128626028676</v>
      </c>
      <c r="K330" s="82">
        <v>2.2482207548955042</v>
      </c>
      <c r="L330" s="82">
        <v>2.248222538167076</v>
      </c>
      <c r="M330" s="82">
        <v>2.2894287868101619</v>
      </c>
      <c r="N330" s="82">
        <v>2.268967851406722</v>
      </c>
      <c r="O330" s="82">
        <v>2.2467467483348553</v>
      </c>
      <c r="P330" s="82">
        <v>2.3116514269263702</v>
      </c>
      <c r="Q330" s="82">
        <v>2.3114907833744249</v>
      </c>
      <c r="R330" s="82">
        <v>2.3204491951641146</v>
      </c>
      <c r="S330" s="82">
        <v>2.3051682678873231</v>
      </c>
      <c r="T330" s="82">
        <v>2.2982318267474073</v>
      </c>
      <c r="U330" s="82">
        <v>2.3120149315217429</v>
      </c>
      <c r="V330" s="82">
        <v>2.312019603294988</v>
      </c>
      <c r="W330" s="82">
        <v>2.3118591686549457</v>
      </c>
      <c r="X330" s="82">
        <v>2.3124385652085033</v>
      </c>
      <c r="Y330" s="82">
        <v>2.3164496071457821</v>
      </c>
      <c r="Z330" s="82">
        <v>2.3124395985781563</v>
      </c>
      <c r="AA330" s="82">
        <v>2.311725442538846</v>
      </c>
      <c r="AB330" s="82">
        <v>2.4479744131615289</v>
      </c>
      <c r="AC330" s="82">
        <v>2.4477869981964493</v>
      </c>
      <c r="AD330" s="82">
        <v>2.448499985560276</v>
      </c>
      <c r="AE330" s="82">
        <v>2.4602027709416934</v>
      </c>
      <c r="AF330" s="82">
        <v>2.4326756247277013</v>
      </c>
      <c r="AG330" s="82">
        <v>2.4488213935384739</v>
      </c>
      <c r="AH330" s="82">
        <v>2.4484311940877386</v>
      </c>
      <c r="AI330" s="82">
        <v>2.4485811591209106</v>
      </c>
      <c r="AJ330" s="82">
        <v>2.4492565508051505</v>
      </c>
      <c r="AK330" s="82">
        <v>2.4623478338801732</v>
      </c>
      <c r="AL330" s="82">
        <v>2.4489133940781276</v>
      </c>
      <c r="AM330" s="82">
        <v>2.4484028626302385</v>
      </c>
      <c r="AN330" s="82">
        <v>2.5396770495338217</v>
      </c>
      <c r="AO330" s="82">
        <v>2.5400619811516902</v>
      </c>
      <c r="AP330" s="82">
        <v>2.5500030838549392</v>
      </c>
      <c r="AQ330" s="82">
        <v>2.5478358690571437</v>
      </c>
      <c r="AR330" s="82">
        <v>2.530608204742951</v>
      </c>
      <c r="AS330" s="82">
        <v>2.540655982122372</v>
      </c>
      <c r="AT330" s="82">
        <v>2.5403662683409416</v>
      </c>
      <c r="AU330" s="82">
        <v>2.5406851333930676</v>
      </c>
      <c r="AV330" s="82">
        <v>2.5409593863713611</v>
      </c>
      <c r="AW330" s="82">
        <v>2.5458217712333058</v>
      </c>
      <c r="AX330" s="82">
        <v>2.5408635660571055</v>
      </c>
      <c r="AY330" s="82">
        <v>2.5401688024039775</v>
      </c>
      <c r="AZ330" s="82">
        <v>2.6663930860000935</v>
      </c>
      <c r="BA330" s="82">
        <v>2.6668138138421442</v>
      </c>
      <c r="BB330" s="82">
        <v>2.6705537067413374</v>
      </c>
      <c r="BC330" s="82">
        <v>2.6635671916436428</v>
      </c>
      <c r="BD330" s="82">
        <v>2.6556548816465786</v>
      </c>
      <c r="BE330" s="82">
        <v>2.665871040344169</v>
      </c>
      <c r="BF330" s="82">
        <v>2.6654618371178129</v>
      </c>
      <c r="BG330" s="82">
        <v>2.6660891586693283</v>
      </c>
      <c r="BH330" s="82">
        <v>2.6663668711623307</v>
      </c>
      <c r="BI330" s="82">
        <v>2.6945775696357073</v>
      </c>
      <c r="BJ330" s="82">
        <v>2.6802706700765802</v>
      </c>
      <c r="BK330" s="82">
        <v>2.6654598807724716</v>
      </c>
      <c r="BL330" s="82">
        <v>2.7467397655795884</v>
      </c>
      <c r="BM330" s="82">
        <v>2.7474644134160839</v>
      </c>
      <c r="BN330" s="82">
        <v>2.7512199957522046</v>
      </c>
      <c r="BO330" s="82">
        <v>2.7436963825127307</v>
      </c>
      <c r="BP330" s="82">
        <v>2.7418276085337006</v>
      </c>
      <c r="BQ330" s="82">
        <v>2.7458495823919731</v>
      </c>
      <c r="BR330" s="82">
        <v>2.7466647827639279</v>
      </c>
      <c r="BS330" s="82">
        <v>2.7467347444027919</v>
      </c>
      <c r="BT330" s="82">
        <v>2.7406923764001885</v>
      </c>
      <c r="BU330" s="82">
        <v>2.7343564813519299</v>
      </c>
      <c r="BV330" s="82">
        <v>2.7524004919511036</v>
      </c>
      <c r="BW330" s="82">
        <v>2.746646065455661</v>
      </c>
      <c r="BX330" s="82">
        <v>2.8296934502364954</v>
      </c>
      <c r="BY330" s="82">
        <v>2.8323243469855099</v>
      </c>
      <c r="BZ330" s="82">
        <v>2.8422966691033942</v>
      </c>
      <c r="CA330" s="82">
        <v>2.8227728247159281</v>
      </c>
      <c r="CB330" s="82">
        <v>2.8154151390540831</v>
      </c>
      <c r="CC330" s="82">
        <v>2.8280407756492933</v>
      </c>
      <c r="CD330" s="82">
        <v>2.8550874892746636</v>
      </c>
      <c r="CE330" s="82">
        <v>2.8544296162388632</v>
      </c>
      <c r="CF330" s="82">
        <v>2.8295079747620204</v>
      </c>
      <c r="CG330" s="82">
        <v>2.8547941313026466</v>
      </c>
      <c r="CH330" s="82">
        <v>2.8305213896417132</v>
      </c>
      <c r="CI330" s="82">
        <v>2.8292041549998399</v>
      </c>
      <c r="CJ330" s="82">
        <v>2.9802264805402898</v>
      </c>
      <c r="CK330" s="82">
        <v>2.9716711166154592</v>
      </c>
      <c r="CL330" s="82">
        <v>2.9733673704578298</v>
      </c>
      <c r="CM330" s="82">
        <v>2.9733286160720938</v>
      </c>
      <c r="CN330" s="82">
        <v>2.9612896088365246</v>
      </c>
      <c r="CO330" s="82">
        <v>2.997703263430699</v>
      </c>
      <c r="CP330" s="82">
        <v>3.019176431133487</v>
      </c>
      <c r="CQ330" s="82">
        <v>3.0212791109489241</v>
      </c>
      <c r="CR330" s="82">
        <v>3.0011748882461635</v>
      </c>
      <c r="CS330" s="82">
        <v>2.984410347643951</v>
      </c>
      <c r="CT330" s="82">
        <v>2.9809355682874958</v>
      </c>
      <c r="CU330" s="82">
        <v>2.9865743341366029</v>
      </c>
      <c r="CV330" s="82">
        <v>3.099346990242156</v>
      </c>
      <c r="CW330" s="82">
        <v>3.1099012011260401</v>
      </c>
      <c r="CX330" s="82">
        <v>3.0975809134801411</v>
      </c>
      <c r="CY330" s="82">
        <v>3.0836711134438142</v>
      </c>
      <c r="CZ330" s="82">
        <v>3.0838865680862448</v>
      </c>
      <c r="DA330" s="82">
        <v>3.1028633763596392</v>
      </c>
      <c r="DB330" s="82">
        <v>3.1657753140087226</v>
      </c>
      <c r="DC330" s="82">
        <v>3.1595565416590103</v>
      </c>
      <c r="DD330" s="82">
        <v>3.0978454754554869</v>
      </c>
      <c r="DE330" s="82">
        <v>3.1165204762636085</v>
      </c>
      <c r="DF330" s="82">
        <v>3.0730731317724223</v>
      </c>
      <c r="DG330" s="82">
        <v>3.0786086359349549</v>
      </c>
      <c r="DH330" s="82">
        <v>3.22343329600149</v>
      </c>
      <c r="DI330" s="82">
        <v>3.2231764958720666</v>
      </c>
      <c r="DJ330" s="82">
        <v>3.2147073025002615</v>
      </c>
      <c r="DK330" s="82">
        <v>3.2047095652928967</v>
      </c>
      <c r="DL330" s="82">
        <v>3.1857417619659674</v>
      </c>
      <c r="DM330" s="82">
        <v>3.229596302139941</v>
      </c>
      <c r="DN330" s="82">
        <v>3.2861582872777997</v>
      </c>
      <c r="DO330" s="82">
        <v>3.2438619848366108</v>
      </c>
      <c r="DP330" s="82">
        <v>3.2224602079219866</v>
      </c>
      <c r="DQ330" s="82">
        <v>3.2138105232617917</v>
      </c>
      <c r="DR330" s="82">
        <v>3.1978473503176597</v>
      </c>
      <c r="DS330" s="82">
        <v>3.2014161096855291</v>
      </c>
      <c r="DT330" s="82">
        <v>3.382240946751216</v>
      </c>
      <c r="DU330" s="82">
        <v>3.3804515464522762</v>
      </c>
      <c r="DV330" s="82">
        <v>3.3605484602252971</v>
      </c>
      <c r="DW330" s="82">
        <v>3.3474851653084863</v>
      </c>
      <c r="DX330" s="82">
        <v>3.3483512251388525</v>
      </c>
      <c r="DY330" s="82">
        <v>3.3904935400512941</v>
      </c>
      <c r="DZ330" s="82">
        <v>3.3992386575634046</v>
      </c>
      <c r="EA330" s="82">
        <v>3.4001630352382208</v>
      </c>
      <c r="EB330" s="82">
        <v>3.3686709711128193</v>
      </c>
      <c r="EC330" s="82">
        <v>3.3761744179402511</v>
      </c>
      <c r="ED330" s="82">
        <v>3.3604927923842953</v>
      </c>
      <c r="EE330" s="82">
        <v>3.3532425565976078</v>
      </c>
      <c r="EF330" s="82">
        <v>3.4288404560410384</v>
      </c>
      <c r="EG330" s="82">
        <v>3.4475518647085948</v>
      </c>
      <c r="EH330" s="82">
        <v>3.4382439695386426</v>
      </c>
      <c r="EI330" s="82">
        <v>3.428330162892228</v>
      </c>
      <c r="EJ330" s="82">
        <v>3.4185826747214598</v>
      </c>
      <c r="EK330" s="82">
        <v>3.4470887196243822</v>
      </c>
      <c r="EL330" s="82">
        <v>3.4609405894381622</v>
      </c>
      <c r="EM330" s="82">
        <v>3.4630101568991027</v>
      </c>
      <c r="EN330" s="82">
        <v>3.4405038051373951</v>
      </c>
      <c r="EO330" s="82">
        <v>3.4217933553806446</v>
      </c>
      <c r="EP330" s="82">
        <v>3.415663183594233</v>
      </c>
      <c r="EQ330" s="82">
        <v>3.4233728935580321</v>
      </c>
      <c r="ER330" s="82">
        <v>3.7354940361096571</v>
      </c>
      <c r="ES330" s="82">
        <v>3.7512431954943919</v>
      </c>
      <c r="ET330" s="82">
        <v>3.7354146908903787</v>
      </c>
      <c r="EU330" s="82">
        <v>3.7271919438353667</v>
      </c>
      <c r="EV330" s="82">
        <v>3.7295305073257214</v>
      </c>
      <c r="EW330" s="82">
        <v>3.7553886124754978</v>
      </c>
      <c r="EX330" s="82">
        <v>3.7696290777929784</v>
      </c>
      <c r="EY330" s="82">
        <v>3.7674645605299024</v>
      </c>
      <c r="EZ330" s="82">
        <v>3.7529768224193112</v>
      </c>
      <c r="FA330" s="82">
        <v>3.7586652930265529</v>
      </c>
      <c r="FB330" s="82">
        <v>3.7491788360227445</v>
      </c>
      <c r="FC330" s="82">
        <v>3.7303802861079465</v>
      </c>
      <c r="FD330" s="82">
        <v>4.3007143837738218</v>
      </c>
      <c r="FE330" s="82">
        <v>4.3102295890333222</v>
      </c>
      <c r="FF330" s="82">
        <v>4.2955085667475448</v>
      </c>
      <c r="FG330" s="82">
        <v>4.2577811421120622</v>
      </c>
      <c r="FH330" s="82">
        <v>4.2887263322378608</v>
      </c>
      <c r="FI330" s="82">
        <v>4.3155780254798026</v>
      </c>
      <c r="FJ330" s="82">
        <v>4.3215453948921141</v>
      </c>
      <c r="FK330" s="82">
        <v>4.3235479717288641</v>
      </c>
      <c r="FL330" s="82">
        <v>4.3068306809471419</v>
      </c>
      <c r="FM330" s="82">
        <v>4.2867101246940065</v>
      </c>
      <c r="FN330" s="82">
        <v>4.2799683017727812</v>
      </c>
      <c r="FO330" s="82">
        <v>4.2870939603468647</v>
      </c>
      <c r="FP330" s="82">
        <v>4.6413229710511441</v>
      </c>
      <c r="FQ330" s="82">
        <v>4.6489687544698599</v>
      </c>
      <c r="FR330" s="82">
        <v>4.6703008428729209</v>
      </c>
      <c r="FS330" s="82">
        <v>4.6066053162899134</v>
      </c>
      <c r="FT330" s="82">
        <v>4.6083464627909922</v>
      </c>
      <c r="FU330" s="82">
        <v>4.6586154791208774</v>
      </c>
      <c r="FV330" s="82">
        <v>4.6608787035180219</v>
      </c>
      <c r="FW330" s="82">
        <v>4.674012450352393</v>
      </c>
      <c r="FX330" s="82">
        <v>4.6452854963368742</v>
      </c>
      <c r="FY330" s="82">
        <v>4.6426025798386723</v>
      </c>
      <c r="FZ330" s="82">
        <v>4.6345040584137749</v>
      </c>
      <c r="GA330" s="82">
        <v>4.6286598774381673</v>
      </c>
    </row>
    <row r="331" spans="2:183">
      <c r="B331" s="96" t="s">
        <v>54</v>
      </c>
      <c r="C331" s="166" t="s">
        <v>38</v>
      </c>
      <c r="D331" s="173">
        <v>2997571.07</v>
      </c>
      <c r="E331" s="174">
        <v>2696471.75</v>
      </c>
      <c r="F331" s="174">
        <v>2882461.4099999997</v>
      </c>
      <c r="G331" s="174">
        <v>2428283.23</v>
      </c>
      <c r="H331" s="174">
        <v>2603586.54</v>
      </c>
      <c r="I331" s="174">
        <v>2772705.93</v>
      </c>
      <c r="J331" s="174">
        <v>2914606.72</v>
      </c>
      <c r="K331" s="174">
        <v>2904621.6399999997</v>
      </c>
      <c r="L331" s="174">
        <v>2751276.25</v>
      </c>
      <c r="M331" s="174">
        <v>2234539.5</v>
      </c>
      <c r="N331" s="174">
        <v>2411498.2200000002</v>
      </c>
      <c r="O331" s="174">
        <v>2881505.22</v>
      </c>
      <c r="P331" s="174">
        <v>3186930.9600000004</v>
      </c>
      <c r="Q331" s="174">
        <v>2869908.33</v>
      </c>
      <c r="R331" s="174">
        <v>2746559.49</v>
      </c>
      <c r="S331" s="174">
        <v>2667702.5999999996</v>
      </c>
      <c r="T331" s="174">
        <v>2760871.94</v>
      </c>
      <c r="U331" s="174">
        <v>2986277.97</v>
      </c>
      <c r="V331" s="174">
        <v>3108411.85</v>
      </c>
      <c r="W331" s="174">
        <v>3113013.44</v>
      </c>
      <c r="X331" s="174">
        <v>2942507.5100000002</v>
      </c>
      <c r="Y331" s="174">
        <v>2909346.97</v>
      </c>
      <c r="Z331" s="174">
        <v>2952214.27</v>
      </c>
      <c r="AA331" s="174">
        <v>3069626.79</v>
      </c>
      <c r="AB331" s="174">
        <v>3351826.59</v>
      </c>
      <c r="AC331" s="174">
        <v>3057707.78</v>
      </c>
      <c r="AD331" s="174">
        <v>3269726.9000000004</v>
      </c>
      <c r="AE331" s="174">
        <v>3047629.96</v>
      </c>
      <c r="AF331" s="174">
        <v>3178694.76</v>
      </c>
      <c r="AG331" s="174">
        <v>3534023.3399999994</v>
      </c>
      <c r="AH331" s="174">
        <v>3698635.9899999998</v>
      </c>
      <c r="AI331" s="174">
        <v>3690422.6500000004</v>
      </c>
      <c r="AJ331" s="174">
        <v>3482637.8000000003</v>
      </c>
      <c r="AK331" s="174">
        <v>3086667.73</v>
      </c>
      <c r="AL331" s="174">
        <v>3510925.11</v>
      </c>
      <c r="AM331" s="174">
        <v>3584560.35</v>
      </c>
      <c r="AN331" s="174">
        <v>3914952.46</v>
      </c>
      <c r="AO331" s="174">
        <v>3691260.27</v>
      </c>
      <c r="AP331" s="174">
        <v>3164896.79</v>
      </c>
      <c r="AQ331" s="174">
        <v>2788404.3</v>
      </c>
      <c r="AR331" s="174">
        <v>3557275.69</v>
      </c>
      <c r="AS331" s="174">
        <v>3727324.3899999997</v>
      </c>
      <c r="AT331" s="174">
        <v>3884495.27</v>
      </c>
      <c r="AU331" s="174">
        <v>3925956.61</v>
      </c>
      <c r="AV331" s="174">
        <v>3673659.41</v>
      </c>
      <c r="AW331" s="174">
        <v>3623619.0100000002</v>
      </c>
      <c r="AX331" s="174">
        <v>3705731.83</v>
      </c>
      <c r="AY331" s="174">
        <v>3767628.81</v>
      </c>
      <c r="AZ331" s="174">
        <v>4014250.5</v>
      </c>
      <c r="BA331" s="174">
        <v>3644653.0200000005</v>
      </c>
      <c r="BB331" s="174">
        <v>3530307.71</v>
      </c>
      <c r="BC331" s="174">
        <v>3209528.6599999997</v>
      </c>
      <c r="BD331" s="174">
        <v>3711640.8099999996</v>
      </c>
      <c r="BE331" s="174">
        <v>3777541.13</v>
      </c>
      <c r="BF331" s="174">
        <v>3927936.95</v>
      </c>
      <c r="BG331" s="174">
        <v>3966025.1100000003</v>
      </c>
      <c r="BH331" s="174">
        <v>3662195.95</v>
      </c>
      <c r="BI331" s="174">
        <v>2987053.21</v>
      </c>
      <c r="BJ331" s="174">
        <v>3253398.64</v>
      </c>
      <c r="BK331" s="174">
        <v>3833577.68</v>
      </c>
      <c r="BL331" s="174">
        <v>4148967.5399999996</v>
      </c>
      <c r="BM331" s="174">
        <v>3769307.6099999994</v>
      </c>
      <c r="BN331" s="174">
        <v>3626613.54</v>
      </c>
      <c r="BO331" s="174">
        <v>3328687.3400000003</v>
      </c>
      <c r="BP331" s="174">
        <v>3637104.62</v>
      </c>
      <c r="BQ331" s="174">
        <v>3927762.52</v>
      </c>
      <c r="BR331" s="174">
        <v>4125876.8</v>
      </c>
      <c r="BS331" s="174">
        <v>4159463.3400000003</v>
      </c>
      <c r="BT331" s="174">
        <v>3803084.4099999997</v>
      </c>
      <c r="BU331" s="174">
        <v>3895779.55</v>
      </c>
      <c r="BV331" s="174">
        <v>3812697.35</v>
      </c>
      <c r="BW331" s="174">
        <v>4165236.2199999997</v>
      </c>
      <c r="BX331" s="174">
        <v>4403867.13</v>
      </c>
      <c r="BY331" s="174">
        <v>3847469.4500000007</v>
      </c>
      <c r="BZ331" s="174">
        <v>3517789.8400000003</v>
      </c>
      <c r="CA331" s="174">
        <v>3388418.74</v>
      </c>
      <c r="CB331" s="174">
        <v>3867022.3200000003</v>
      </c>
      <c r="CC331" s="174">
        <v>4158350.1700000004</v>
      </c>
      <c r="CD331" s="174">
        <v>4423590.7699999996</v>
      </c>
      <c r="CE331" s="174">
        <v>4428019.79</v>
      </c>
      <c r="CF331" s="174">
        <v>4230001.99</v>
      </c>
      <c r="CG331" s="174">
        <v>3554361.53</v>
      </c>
      <c r="CH331" s="174">
        <v>4341979.58</v>
      </c>
      <c r="CI331" s="174">
        <v>4536982.74</v>
      </c>
      <c r="CJ331" s="174">
        <v>4707417.4600000009</v>
      </c>
      <c r="CK331" s="174">
        <v>4398003.37</v>
      </c>
      <c r="CL331" s="174">
        <v>4534688.34</v>
      </c>
      <c r="CM331" s="174">
        <v>3621627.2199999997</v>
      </c>
      <c r="CN331" s="174">
        <v>4261635.3800000008</v>
      </c>
      <c r="CO331" s="174">
        <v>4392993.13</v>
      </c>
      <c r="CP331" s="174">
        <v>4599959.8</v>
      </c>
      <c r="CQ331" s="174">
        <v>4601033.41</v>
      </c>
      <c r="CR331" s="174">
        <v>4404860.17</v>
      </c>
      <c r="CS331" s="174">
        <v>4327873.6099999994</v>
      </c>
      <c r="CT331" s="174">
        <v>4493558.03</v>
      </c>
      <c r="CU331" s="174">
        <v>4666688.26</v>
      </c>
      <c r="CV331" s="174">
        <v>4814001.95</v>
      </c>
      <c r="CW331" s="174">
        <v>4079225.75</v>
      </c>
      <c r="CX331" s="174">
        <v>3846997.1899999995</v>
      </c>
      <c r="CY331" s="174">
        <v>3695388.65</v>
      </c>
      <c r="CZ331" s="174">
        <v>4455456.79</v>
      </c>
      <c r="DA331" s="174">
        <v>4524250.62</v>
      </c>
      <c r="DB331" s="174">
        <v>4702649.26</v>
      </c>
      <c r="DC331" s="174">
        <v>4752324.24</v>
      </c>
      <c r="DD331" s="174">
        <v>4473879.04</v>
      </c>
      <c r="DE331" s="174">
        <v>3735047.52</v>
      </c>
      <c r="DF331" s="174">
        <v>4626900.45</v>
      </c>
      <c r="DG331" s="174">
        <v>4748552.120000001</v>
      </c>
      <c r="DH331" s="174">
        <v>4937162.58</v>
      </c>
      <c r="DI331" s="174">
        <v>4461127.8099999996</v>
      </c>
      <c r="DJ331" s="174">
        <v>4889357.24</v>
      </c>
      <c r="DK331" s="174">
        <v>3953528.06</v>
      </c>
      <c r="DL331" s="174">
        <v>4183283.66</v>
      </c>
      <c r="DM331" s="174">
        <v>4627934.25</v>
      </c>
      <c r="DN331" s="174">
        <v>4841995.72</v>
      </c>
      <c r="DO331" s="174">
        <v>4860347.5999999996</v>
      </c>
      <c r="DP331" s="174">
        <v>4567139.2200000007</v>
      </c>
      <c r="DQ331" s="174">
        <v>4564501.379999999</v>
      </c>
      <c r="DR331" s="174">
        <v>4748347.78</v>
      </c>
      <c r="DS331" s="174">
        <v>4868082.1500000004</v>
      </c>
      <c r="DT331" s="174">
        <v>5051947.41</v>
      </c>
      <c r="DU331" s="174">
        <v>4561259.83</v>
      </c>
      <c r="DV331" s="174">
        <v>4786893.7300000004</v>
      </c>
      <c r="DW331" s="174">
        <v>3890763.5900000003</v>
      </c>
      <c r="DX331" s="174">
        <v>4548562.33</v>
      </c>
      <c r="DY331" s="174">
        <v>4696448.79</v>
      </c>
      <c r="DZ331" s="174">
        <v>4974701.6900000004</v>
      </c>
      <c r="EA331" s="174">
        <v>4960481.4799999995</v>
      </c>
      <c r="EB331" s="174">
        <v>4693859.3800000008</v>
      </c>
      <c r="EC331" s="174">
        <v>4014892.6599999997</v>
      </c>
      <c r="ED331" s="174">
        <v>4467259.6099999994</v>
      </c>
      <c r="EE331" s="174">
        <v>4984722.6400000006</v>
      </c>
      <c r="EF331" s="174">
        <v>5180703.6399999997</v>
      </c>
      <c r="EG331" s="174">
        <v>4850428.28</v>
      </c>
      <c r="EH331" s="174">
        <v>4133067.28</v>
      </c>
      <c r="EI331" s="174">
        <v>3703958.6599999997</v>
      </c>
      <c r="EJ331" s="174">
        <v>4756165.92</v>
      </c>
      <c r="EK331" s="174">
        <v>4828870.42</v>
      </c>
      <c r="EL331" s="174">
        <v>5110776.2700000005</v>
      </c>
      <c r="EM331" s="174">
        <v>5090491.01</v>
      </c>
      <c r="EN331" s="174">
        <v>4841958.1899999995</v>
      </c>
      <c r="EO331" s="174">
        <v>4774377.9499999993</v>
      </c>
      <c r="EP331" s="174">
        <v>4954582.3</v>
      </c>
      <c r="EQ331" s="174">
        <v>5143745.8</v>
      </c>
      <c r="ER331" s="174">
        <v>5270863.3800000008</v>
      </c>
      <c r="ES331" s="174">
        <v>4770954.4399999995</v>
      </c>
      <c r="ET331" s="174">
        <v>4893067.55</v>
      </c>
      <c r="EU331" s="174">
        <v>4166384.56</v>
      </c>
      <c r="EV331" s="174">
        <v>4917698.07</v>
      </c>
      <c r="EW331" s="174">
        <v>4933654.62</v>
      </c>
      <c r="EX331" s="174">
        <v>5189921.6099999994</v>
      </c>
      <c r="EY331" s="174">
        <v>5217985.2899999991</v>
      </c>
      <c r="EZ331" s="174">
        <v>4932032.21</v>
      </c>
      <c r="FA331" s="174">
        <v>4102361.23</v>
      </c>
      <c r="FB331" s="174">
        <v>4270103.6099999994</v>
      </c>
      <c r="FC331" s="174">
        <v>5221402.09</v>
      </c>
      <c r="FD331" s="174">
        <v>5327744.8100000005</v>
      </c>
      <c r="FE331" s="174">
        <v>4826136.5399999991</v>
      </c>
      <c r="FF331" s="174">
        <v>4673249.2200000007</v>
      </c>
      <c r="FG331" s="174">
        <v>4150584.32</v>
      </c>
      <c r="FH331" s="174">
        <v>4670198.7700000005</v>
      </c>
      <c r="FI331" s="174">
        <v>5004451.8899999997</v>
      </c>
      <c r="FJ331" s="174">
        <v>5306231.1399999997</v>
      </c>
      <c r="FK331" s="174">
        <v>5289249.82</v>
      </c>
      <c r="FL331" s="174">
        <v>4990235.6399999997</v>
      </c>
      <c r="FM331" s="174">
        <v>4976976.9099999992</v>
      </c>
      <c r="FN331" s="174">
        <v>5113063.43</v>
      </c>
      <c r="FO331" s="174">
        <v>5305944.25</v>
      </c>
      <c r="FP331" s="174">
        <v>5437190.0499999998</v>
      </c>
      <c r="FQ331" s="174">
        <v>4941812.290000001</v>
      </c>
      <c r="FR331" s="174">
        <v>4397278.13</v>
      </c>
      <c r="FS331" s="174">
        <v>4829541.9399999995</v>
      </c>
      <c r="FT331" s="174">
        <v>4664846.01</v>
      </c>
      <c r="FU331" s="174">
        <v>5123782.87</v>
      </c>
      <c r="FV331" s="174">
        <v>5411215.1200000001</v>
      </c>
      <c r="FW331" s="174">
        <v>5382047.6600000001</v>
      </c>
      <c r="FX331" s="174">
        <v>4889506.34</v>
      </c>
      <c r="FY331" s="174">
        <v>4289070.32</v>
      </c>
      <c r="FZ331" s="174">
        <v>4650707.45</v>
      </c>
      <c r="GA331" s="174">
        <v>5445776.0699999994</v>
      </c>
    </row>
    <row r="332" spans="2:183">
      <c r="B332" s="171" t="s">
        <v>54</v>
      </c>
      <c r="C332" s="172" t="s">
        <v>39</v>
      </c>
      <c r="D332" s="81">
        <v>2.7924786485018163</v>
      </c>
      <c r="E332" s="82">
        <v>2.7997831897449506</v>
      </c>
      <c r="F332" s="82">
        <v>2.7944182065070415</v>
      </c>
      <c r="G332" s="82">
        <v>2.696542984255847</v>
      </c>
      <c r="H332" s="82">
        <v>2.8399261916426704</v>
      </c>
      <c r="I332" s="82">
        <v>2.8094217003171043</v>
      </c>
      <c r="J332" s="82">
        <v>2.7580133938874818</v>
      </c>
      <c r="K332" s="82">
        <v>2.8081357523493686</v>
      </c>
      <c r="L332" s="82">
        <v>2.8041223757576192</v>
      </c>
      <c r="M332" s="82">
        <v>2.8276111442227023</v>
      </c>
      <c r="N332" s="82">
        <v>2.813876347108561</v>
      </c>
      <c r="O332" s="82">
        <v>2.8073902028660425</v>
      </c>
      <c r="P332" s="82">
        <v>3.0000122845963104</v>
      </c>
      <c r="Q332" s="82">
        <v>3.0030962806992298</v>
      </c>
      <c r="R332" s="82">
        <v>2.9427775084352708</v>
      </c>
      <c r="S332" s="82">
        <v>3.096881436351643</v>
      </c>
      <c r="T332" s="82">
        <v>3.0602249501570871</v>
      </c>
      <c r="U332" s="82">
        <v>3.0176246931979778</v>
      </c>
      <c r="V332" s="82">
        <v>3.0183297385853263</v>
      </c>
      <c r="W332" s="82">
        <v>3.0196418561139393</v>
      </c>
      <c r="X332" s="82">
        <v>3.0104438039664156</v>
      </c>
      <c r="Y332" s="82">
        <v>3.0227270432091404</v>
      </c>
      <c r="Z332" s="82">
        <v>3.0020995579342826</v>
      </c>
      <c r="AA332" s="82">
        <v>3.0131916094654261</v>
      </c>
      <c r="AB332" s="82">
        <v>3.2382558412047211</v>
      </c>
      <c r="AC332" s="82">
        <v>3.2337540283941215</v>
      </c>
      <c r="AD332" s="82">
        <v>3.2436371264462558</v>
      </c>
      <c r="AE332" s="82">
        <v>3.4513244820119771</v>
      </c>
      <c r="AF332" s="82">
        <v>3.6281094793969904</v>
      </c>
      <c r="AG332" s="82">
        <v>3.5929713891666482</v>
      </c>
      <c r="AH332" s="82">
        <v>3.5978304999421162</v>
      </c>
      <c r="AI332" s="82">
        <v>3.5967490262624904</v>
      </c>
      <c r="AJ332" s="82">
        <v>3.5889881319203161</v>
      </c>
      <c r="AK332" s="82">
        <v>3.7011664785707326</v>
      </c>
      <c r="AL332" s="82">
        <v>3.5796671405434108</v>
      </c>
      <c r="AM332" s="82">
        <v>3.5957697667130533</v>
      </c>
      <c r="AN332" s="82">
        <v>3.7778009820240297</v>
      </c>
      <c r="AO332" s="82">
        <v>3.7698551911882423</v>
      </c>
      <c r="AP332" s="82">
        <v>3.5691412226339154</v>
      </c>
      <c r="AQ332" s="82">
        <v>3.4853149896686895</v>
      </c>
      <c r="AR332" s="82">
        <v>3.8707768345181597</v>
      </c>
      <c r="AS332" s="82">
        <v>3.7844230074518315</v>
      </c>
      <c r="AT332" s="82">
        <v>3.7929005524869965</v>
      </c>
      <c r="AU332" s="82">
        <v>3.7876967034817293</v>
      </c>
      <c r="AV332" s="82">
        <v>3.7844702115832423</v>
      </c>
      <c r="AW332" s="82">
        <v>3.8079240975713322</v>
      </c>
      <c r="AX332" s="82">
        <v>3.7637339816443247</v>
      </c>
      <c r="AY332" s="82">
        <v>3.7847494648316173</v>
      </c>
      <c r="AZ332" s="82">
        <v>3.875726567696081</v>
      </c>
      <c r="BA332" s="82">
        <v>3.8674991321704812</v>
      </c>
      <c r="BB332" s="82">
        <v>3.8035288413421471</v>
      </c>
      <c r="BC332" s="82">
        <v>3.7753297840805895</v>
      </c>
      <c r="BD332" s="82">
        <v>4.0569453614079256</v>
      </c>
      <c r="BE332" s="82">
        <v>3.909919266609601</v>
      </c>
      <c r="BF332" s="82">
        <v>3.9206188013577616</v>
      </c>
      <c r="BG332" s="82">
        <v>3.9064924695939451</v>
      </c>
      <c r="BH332" s="82">
        <v>3.9266024004238447</v>
      </c>
      <c r="BI332" s="82">
        <v>4.1546064821833557</v>
      </c>
      <c r="BJ332" s="82">
        <v>4.0179373920767043</v>
      </c>
      <c r="BK332" s="82">
        <v>3.9076733804948578</v>
      </c>
      <c r="BL332" s="82">
        <v>3.9666083535303054</v>
      </c>
      <c r="BM332" s="82">
        <v>3.958067035300052</v>
      </c>
      <c r="BN332" s="82">
        <v>3.882685958588342</v>
      </c>
      <c r="BO332" s="82">
        <v>3.8387180360523971</v>
      </c>
      <c r="BP332" s="82">
        <v>3.8948443478315711</v>
      </c>
      <c r="BQ332" s="82">
        <v>4.0109963088024836</v>
      </c>
      <c r="BR332" s="82">
        <v>3.998107790053381</v>
      </c>
      <c r="BS332" s="82">
        <v>3.9991670852312557</v>
      </c>
      <c r="BT332" s="82">
        <v>4.0892256875176631</v>
      </c>
      <c r="BU332" s="82">
        <v>4.1790884388169296</v>
      </c>
      <c r="BV332" s="82">
        <v>4.0072046598671562</v>
      </c>
      <c r="BW332" s="82">
        <v>3.9721031509179032</v>
      </c>
      <c r="BX332" s="82">
        <v>4.0579377564702792</v>
      </c>
      <c r="BY332" s="82">
        <v>4.0040802395952415</v>
      </c>
      <c r="BZ332" s="82">
        <v>3.784272195315912</v>
      </c>
      <c r="CA332" s="82">
        <v>4.0374639166467299</v>
      </c>
      <c r="CB332" s="82">
        <v>4.1771515536046167</v>
      </c>
      <c r="CC332" s="82">
        <v>4.1072129050049462</v>
      </c>
      <c r="CD332" s="82">
        <v>4.0521779457620761</v>
      </c>
      <c r="CE332" s="82">
        <v>4.0541931408430925</v>
      </c>
      <c r="CF332" s="82">
        <v>4.0787515628095674</v>
      </c>
      <c r="CG332" s="82">
        <v>4.2740736460777633</v>
      </c>
      <c r="CH332" s="82">
        <v>4.0822950360704242</v>
      </c>
      <c r="CI332" s="82">
        <v>4.0888476171359036</v>
      </c>
      <c r="CJ332" s="82">
        <v>4.1679675114716082</v>
      </c>
      <c r="CK332" s="82">
        <v>4.1748018078909368</v>
      </c>
      <c r="CL332" s="82">
        <v>4.1319188862154244</v>
      </c>
      <c r="CM332" s="82">
        <v>3.9921999903436576</v>
      </c>
      <c r="CN332" s="82">
        <v>4.2834466474945767</v>
      </c>
      <c r="CO332" s="82">
        <v>4.1601175300855902</v>
      </c>
      <c r="CP332" s="82">
        <v>4.1369200851842454</v>
      </c>
      <c r="CQ332" s="82">
        <v>4.1373209474059864</v>
      </c>
      <c r="CR332" s="82">
        <v>4.1501012261135486</v>
      </c>
      <c r="CS332" s="82">
        <v>4.2169936653604765</v>
      </c>
      <c r="CT332" s="82">
        <v>4.1738629584157376</v>
      </c>
      <c r="CU332" s="82">
        <v>4.1804388062689188</v>
      </c>
      <c r="CV332" s="82">
        <v>4.2491175493797302</v>
      </c>
      <c r="CW332" s="82">
        <v>4.1601205419748633</v>
      </c>
      <c r="CX332" s="82">
        <v>3.9870029516280105</v>
      </c>
      <c r="CY332" s="82">
        <v>4.0339570517724397</v>
      </c>
      <c r="CZ332" s="82">
        <v>4.4111102663812707</v>
      </c>
      <c r="DA332" s="82">
        <v>4.2569619395616396</v>
      </c>
      <c r="DB332" s="82">
        <v>4.203134431475088</v>
      </c>
      <c r="DC332" s="82">
        <v>4.2051293450060658</v>
      </c>
      <c r="DD332" s="82">
        <v>4.2569993946409834</v>
      </c>
      <c r="DE332" s="82">
        <v>4.4957911263962052</v>
      </c>
      <c r="DF332" s="82">
        <v>4.2768350041233019</v>
      </c>
      <c r="DG332" s="82">
        <v>4.2893024669898292</v>
      </c>
      <c r="DH332" s="82">
        <v>4.3665751720784778</v>
      </c>
      <c r="DI332" s="82">
        <v>4.3654194802315081</v>
      </c>
      <c r="DJ332" s="82">
        <v>4.359995338382836</v>
      </c>
      <c r="DK332" s="82">
        <v>4.1904475411786848</v>
      </c>
      <c r="DL332" s="82">
        <v>4.4838977514686453</v>
      </c>
      <c r="DM332" s="82">
        <v>4.3763650329896366</v>
      </c>
      <c r="DN332" s="82">
        <v>4.3226995366386953</v>
      </c>
      <c r="DO332" s="82">
        <v>4.3606714691810895</v>
      </c>
      <c r="DP332" s="82">
        <v>4.3781745782959982</v>
      </c>
      <c r="DQ332" s="82">
        <v>4.4333255285977851</v>
      </c>
      <c r="DR332" s="82">
        <v>4.3930648134990067</v>
      </c>
      <c r="DS332" s="82">
        <v>4.4074961171818634</v>
      </c>
      <c r="DT332" s="82">
        <v>4.4888985371396375</v>
      </c>
      <c r="DU332" s="82">
        <v>4.4873106997197905</v>
      </c>
      <c r="DV332" s="82">
        <v>4.4399407329418761</v>
      </c>
      <c r="DW332" s="82">
        <v>4.4112115639494478</v>
      </c>
      <c r="DX332" s="82">
        <v>4.7037990829304865</v>
      </c>
      <c r="DY332" s="82">
        <v>4.5123130273670231</v>
      </c>
      <c r="DZ332" s="82">
        <v>4.4884484544136258</v>
      </c>
      <c r="EA332" s="82">
        <v>4.4855212521137204</v>
      </c>
      <c r="EB332" s="82">
        <v>4.51174027668735</v>
      </c>
      <c r="EC332" s="82">
        <v>4.7311544859396042</v>
      </c>
      <c r="ED332" s="82">
        <v>4.5945034645500193</v>
      </c>
      <c r="EE332" s="82">
        <v>4.5363151046466905</v>
      </c>
      <c r="EF332" s="82">
        <v>4.6318540408126063</v>
      </c>
      <c r="EG332" s="82">
        <v>4.6108301784414341</v>
      </c>
      <c r="EH332" s="82">
        <v>4.3149582614189681</v>
      </c>
      <c r="EI332" s="82">
        <v>4.3020843773370121</v>
      </c>
      <c r="EJ332" s="82">
        <v>4.7875017948730729</v>
      </c>
      <c r="EK332" s="82">
        <v>4.634548438521243</v>
      </c>
      <c r="EL332" s="82">
        <v>4.6203969958131097</v>
      </c>
      <c r="EM332" s="82">
        <v>4.6173409545913255</v>
      </c>
      <c r="EN332" s="82">
        <v>4.624826604517069</v>
      </c>
      <c r="EO332" s="82">
        <v>4.6928869074298607</v>
      </c>
      <c r="EP332" s="82">
        <v>4.6420663255889076</v>
      </c>
      <c r="EQ332" s="82">
        <v>4.6543402053061786</v>
      </c>
      <c r="ER332" s="82">
        <v>4.7620077553443041</v>
      </c>
      <c r="ES332" s="82">
        <v>4.7422278730141505</v>
      </c>
      <c r="ET332" s="82">
        <v>4.6619554444594842</v>
      </c>
      <c r="EU332" s="82">
        <v>4.5995870027183194</v>
      </c>
      <c r="EV332" s="82">
        <v>4.8943297500055163</v>
      </c>
      <c r="EW332" s="82">
        <v>4.7770813365102347</v>
      </c>
      <c r="EX332" s="82">
        <v>4.7474732015497185</v>
      </c>
      <c r="EY332" s="82">
        <v>4.7456791211021132</v>
      </c>
      <c r="EZ332" s="82">
        <v>4.7528473460450096</v>
      </c>
      <c r="FA332" s="82">
        <v>5.0328643726906614</v>
      </c>
      <c r="FB332" s="82">
        <v>4.9564695680152733</v>
      </c>
      <c r="FC332" s="82">
        <v>4.7882416169559177</v>
      </c>
      <c r="FD332" s="82">
        <v>4.8833529970727714</v>
      </c>
      <c r="FE332" s="82">
        <v>4.8717989370774379</v>
      </c>
      <c r="FF332" s="82">
        <v>4.7117461651022756</v>
      </c>
      <c r="FG332" s="82">
        <v>4.974415115107341</v>
      </c>
      <c r="FH332" s="82">
        <v>4.8170930852065927</v>
      </c>
      <c r="FI332" s="82">
        <v>4.9028476291013652</v>
      </c>
      <c r="FJ332" s="82">
        <v>4.883725314216667</v>
      </c>
      <c r="FK332" s="82">
        <v>4.8815992777826249</v>
      </c>
      <c r="FL332" s="82">
        <v>4.8974649209876979</v>
      </c>
      <c r="FM332" s="82">
        <v>4.957851502045707</v>
      </c>
      <c r="FN332" s="82">
        <v>4.902362253479339</v>
      </c>
      <c r="FO332" s="82">
        <v>4.9197597848731291</v>
      </c>
      <c r="FP332" s="82">
        <v>5.0223834643162473</v>
      </c>
      <c r="FQ332" s="82">
        <v>5.0155091787710262</v>
      </c>
      <c r="FR332" s="82">
        <v>5.2899294426753176</v>
      </c>
      <c r="FS332" s="82">
        <v>5.3169918420141284</v>
      </c>
      <c r="FT332" s="82">
        <v>5.1201335036837312</v>
      </c>
      <c r="FU332" s="82">
        <v>5.0439760717968172</v>
      </c>
      <c r="FV332" s="82">
        <v>5.0201578274503875</v>
      </c>
      <c r="FW332" s="82">
        <v>5.0157786032190517</v>
      </c>
      <c r="FX332" s="82">
        <v>4.9950517842001494</v>
      </c>
      <c r="FY332" s="82">
        <v>4.7182830448401925</v>
      </c>
      <c r="FZ332" s="82">
        <v>4.8640925133079378</v>
      </c>
      <c r="GA332" s="82">
        <v>5.056859996689969</v>
      </c>
    </row>
    <row r="333" spans="2:183">
      <c r="B333" s="96" t="s">
        <v>54</v>
      </c>
      <c r="C333" s="166" t="s">
        <v>40</v>
      </c>
      <c r="D333" s="175">
        <v>18.670000000000002</v>
      </c>
      <c r="E333" s="176">
        <v>16.29</v>
      </c>
      <c r="F333" s="176">
        <v>16.36</v>
      </c>
      <c r="G333" s="176">
        <v>14.14</v>
      </c>
      <c r="H333" s="176">
        <v>16.490000000000002</v>
      </c>
      <c r="I333" s="176">
        <v>16.22</v>
      </c>
      <c r="J333" s="176">
        <v>38.11</v>
      </c>
      <c r="K333" s="176">
        <v>18.79</v>
      </c>
      <c r="L333" s="176">
        <v>17.13</v>
      </c>
      <c r="M333" s="176">
        <v>16.100000000000001</v>
      </c>
      <c r="N333" s="176">
        <v>18.040000000000003</v>
      </c>
      <c r="O333" s="176">
        <v>19.53</v>
      </c>
      <c r="P333" s="176">
        <v>19.130000000000003</v>
      </c>
      <c r="Q333" s="176">
        <v>13.1</v>
      </c>
      <c r="R333" s="176">
        <v>13.68</v>
      </c>
      <c r="S333" s="176">
        <v>12.57</v>
      </c>
      <c r="T333" s="176">
        <v>15.229999999999999</v>
      </c>
      <c r="U333" s="176">
        <v>17.07</v>
      </c>
      <c r="V333" s="176">
        <v>15.82</v>
      </c>
      <c r="W333" s="176">
        <v>12.02</v>
      </c>
      <c r="X333" s="176">
        <v>16.900000000000002</v>
      </c>
      <c r="Y333" s="176">
        <v>18.509999999999998</v>
      </c>
      <c r="Z333" s="176">
        <v>15.850000000000001</v>
      </c>
      <c r="AA333" s="176">
        <v>16.450000000000003</v>
      </c>
      <c r="AB333" s="176">
        <v>19.52</v>
      </c>
      <c r="AC333" s="176">
        <v>15.469999999999999</v>
      </c>
      <c r="AD333" s="176">
        <v>17.25</v>
      </c>
      <c r="AE333" s="176">
        <v>14.27</v>
      </c>
      <c r="AF333" s="176">
        <v>16.239999999999998</v>
      </c>
      <c r="AG333" s="176">
        <v>16.11</v>
      </c>
      <c r="AH333" s="176">
        <v>19.600000000000001</v>
      </c>
      <c r="AI333" s="176">
        <v>17.150000000000002</v>
      </c>
      <c r="AJ333" s="176">
        <v>15.25</v>
      </c>
      <c r="AK333" s="176">
        <v>17.11</v>
      </c>
      <c r="AL333" s="176">
        <v>17.619999999999997</v>
      </c>
      <c r="AM333" s="176">
        <v>15.26</v>
      </c>
      <c r="AN333" s="176">
        <v>18.410000000000004</v>
      </c>
      <c r="AO333" s="176">
        <v>15.8</v>
      </c>
      <c r="AP333" s="176">
        <v>15.89</v>
      </c>
      <c r="AQ333" s="176">
        <v>13.120000000000001</v>
      </c>
      <c r="AR333" s="176">
        <v>14.33</v>
      </c>
      <c r="AS333" s="176">
        <v>15.71</v>
      </c>
      <c r="AT333" s="176">
        <v>16.170000000000002</v>
      </c>
      <c r="AU333" s="176">
        <v>17.149999999999999</v>
      </c>
      <c r="AV333" s="176">
        <v>17.14</v>
      </c>
      <c r="AW333" s="176">
        <v>19.03</v>
      </c>
      <c r="AX333" s="176">
        <v>14.11</v>
      </c>
      <c r="AY333" s="176">
        <v>18.940000000000001</v>
      </c>
      <c r="AZ333" s="176">
        <v>17.259999999999998</v>
      </c>
      <c r="BA333" s="176">
        <v>14.989999999999998</v>
      </c>
      <c r="BB333" s="176">
        <v>16.11</v>
      </c>
      <c r="BC333" s="176">
        <v>14.879999999999999</v>
      </c>
      <c r="BD333" s="176">
        <v>16.68</v>
      </c>
      <c r="BE333" s="176">
        <v>17.850000000000005</v>
      </c>
      <c r="BF333" s="176">
        <v>15.83</v>
      </c>
      <c r="BG333" s="176">
        <v>15</v>
      </c>
      <c r="BH333" s="176">
        <v>14.66</v>
      </c>
      <c r="BI333" s="176">
        <v>15.200000000000001</v>
      </c>
      <c r="BJ333" s="176">
        <v>16.98</v>
      </c>
      <c r="BK333" s="176">
        <v>16.45</v>
      </c>
      <c r="BL333" s="176">
        <v>18.61</v>
      </c>
      <c r="BM333" s="176">
        <v>13.84</v>
      </c>
      <c r="BN333" s="176">
        <v>19.930000000000003</v>
      </c>
      <c r="BO333" s="176">
        <v>15.350000000000001</v>
      </c>
      <c r="BP333" s="176">
        <v>15.440000000000001</v>
      </c>
      <c r="BQ333" s="176">
        <v>18.510000000000002</v>
      </c>
      <c r="BR333" s="176">
        <v>16.480000000000004</v>
      </c>
      <c r="BS333" s="176">
        <v>14.98</v>
      </c>
      <c r="BT333" s="176">
        <v>15.430000000000001</v>
      </c>
      <c r="BU333" s="176">
        <v>16.200000000000003</v>
      </c>
      <c r="BV333" s="176">
        <v>15.22</v>
      </c>
      <c r="BW333" s="176">
        <v>19.900000000000002</v>
      </c>
      <c r="BX333" s="176">
        <v>14.809999999999999</v>
      </c>
      <c r="BY333" s="176">
        <v>15.02</v>
      </c>
      <c r="BZ333" s="176">
        <v>17.27</v>
      </c>
      <c r="CA333" s="176">
        <v>13.84</v>
      </c>
      <c r="CB333" s="176">
        <v>16.07</v>
      </c>
      <c r="CC333" s="176">
        <v>16.54</v>
      </c>
      <c r="CD333" s="176">
        <v>40.589999999999996</v>
      </c>
      <c r="CE333" s="176">
        <v>41.530000000000008</v>
      </c>
      <c r="CF333" s="176">
        <v>15.940000000000001</v>
      </c>
      <c r="CG333" s="176">
        <v>15.379999999999999</v>
      </c>
      <c r="CH333" s="176">
        <v>15.21</v>
      </c>
      <c r="CI333" s="176">
        <v>18.32</v>
      </c>
      <c r="CJ333" s="176">
        <v>37.840000000000003</v>
      </c>
      <c r="CK333" s="176">
        <v>16.830000000000002</v>
      </c>
      <c r="CL333" s="176">
        <v>15.24</v>
      </c>
      <c r="CM333" s="176">
        <v>13.850000000000001</v>
      </c>
      <c r="CN333" s="176">
        <v>12.48</v>
      </c>
      <c r="CO333" s="176">
        <v>34.269999999999996</v>
      </c>
      <c r="CP333" s="176">
        <v>47.96</v>
      </c>
      <c r="CQ333" s="176">
        <v>46.82</v>
      </c>
      <c r="CR333" s="176">
        <v>35.099999999999994</v>
      </c>
      <c r="CS333" s="176">
        <v>36.61</v>
      </c>
      <c r="CT333" s="176">
        <v>32.700000000000003</v>
      </c>
      <c r="CU333" s="176">
        <v>36.06</v>
      </c>
      <c r="CV333" s="176">
        <v>55.29</v>
      </c>
      <c r="CW333" s="176">
        <v>52.709999999999994</v>
      </c>
      <c r="CX333" s="176">
        <v>58.78</v>
      </c>
      <c r="CY333" s="176">
        <v>39.340000000000003</v>
      </c>
      <c r="CZ333" s="176">
        <v>33.910000000000004</v>
      </c>
      <c r="DA333" s="176">
        <v>36.18</v>
      </c>
      <c r="DB333" s="176">
        <v>42.510000000000005</v>
      </c>
      <c r="DC333" s="176">
        <v>43.14</v>
      </c>
      <c r="DD333" s="176">
        <v>33.520000000000003</v>
      </c>
      <c r="DE333" s="176">
        <v>32.92</v>
      </c>
      <c r="DF333" s="176">
        <v>33.29</v>
      </c>
      <c r="DG333" s="176">
        <v>37.840000000000003</v>
      </c>
      <c r="DH333" s="176">
        <v>55.129999999999995</v>
      </c>
      <c r="DI333" s="176">
        <v>48.74</v>
      </c>
      <c r="DJ333" s="176">
        <v>54.75</v>
      </c>
      <c r="DK333" s="176">
        <v>31.08</v>
      </c>
      <c r="DL333" s="176">
        <v>21.659999999999997</v>
      </c>
      <c r="DM333" s="176">
        <v>36.880000000000003</v>
      </c>
      <c r="DN333" s="176">
        <v>41.61</v>
      </c>
      <c r="DO333" s="176">
        <v>38.81</v>
      </c>
      <c r="DP333" s="176">
        <v>35.17</v>
      </c>
      <c r="DQ333" s="176">
        <v>35.279999999999994</v>
      </c>
      <c r="DR333" s="176">
        <v>34.44</v>
      </c>
      <c r="DS333" s="176">
        <v>36.960000000000008</v>
      </c>
      <c r="DT333" s="176">
        <v>57.13</v>
      </c>
      <c r="DU333" s="176">
        <v>51.949999999999996</v>
      </c>
      <c r="DV333" s="176">
        <v>36.379999999999995</v>
      </c>
      <c r="DW333" s="176">
        <v>26.15</v>
      </c>
      <c r="DX333" s="176">
        <v>21.79</v>
      </c>
      <c r="DY333" s="176">
        <v>37.870000000000005</v>
      </c>
      <c r="DZ333" s="176">
        <v>36.410000000000004</v>
      </c>
      <c r="EA333" s="176">
        <v>42.29</v>
      </c>
      <c r="EB333" s="176">
        <v>33.769999999999996</v>
      </c>
      <c r="EC333" s="176">
        <v>21.65</v>
      </c>
      <c r="ED333" s="176">
        <v>25.43</v>
      </c>
      <c r="EE333" s="176">
        <v>35.14</v>
      </c>
      <c r="EF333" s="176">
        <v>37.589999999999996</v>
      </c>
      <c r="EG333" s="176">
        <v>56.639999999999993</v>
      </c>
      <c r="EH333" s="176">
        <v>30.57</v>
      </c>
      <c r="EI333" s="176">
        <v>28.490000000000002</v>
      </c>
      <c r="EJ333" s="176">
        <v>22.84</v>
      </c>
      <c r="EK333" s="176">
        <v>35.69</v>
      </c>
      <c r="EL333" s="176">
        <v>39.99</v>
      </c>
      <c r="EM333" s="176">
        <v>38.49</v>
      </c>
      <c r="EN333" s="176">
        <v>35.289999999999992</v>
      </c>
      <c r="EO333" s="176">
        <v>27.369999999999997</v>
      </c>
      <c r="EP333" s="176">
        <v>25.560000000000002</v>
      </c>
      <c r="EQ333" s="176">
        <v>37.290000000000006</v>
      </c>
      <c r="ER333" s="176">
        <v>37.609999999999992</v>
      </c>
      <c r="ES333" s="176">
        <v>48.190000000000005</v>
      </c>
      <c r="ET333" s="176">
        <v>32.83</v>
      </c>
      <c r="EU333" s="176">
        <v>30.479999999999997</v>
      </c>
      <c r="EV333" s="176">
        <v>26.450000000000003</v>
      </c>
      <c r="EW333" s="176">
        <v>33.46</v>
      </c>
      <c r="EX333" s="176">
        <v>40.690000000000012</v>
      </c>
      <c r="EY333" s="176">
        <v>35.450000000000003</v>
      </c>
      <c r="EZ333" s="176">
        <v>38.200000000000003</v>
      </c>
      <c r="FA333" s="176">
        <v>22.96</v>
      </c>
      <c r="FB333" s="176">
        <v>22.090000000000003</v>
      </c>
      <c r="FC333" s="176">
        <v>38.199999999999996</v>
      </c>
      <c r="FD333" s="176">
        <v>43.64</v>
      </c>
      <c r="FE333" s="176">
        <v>54.629999999999995</v>
      </c>
      <c r="FF333" s="176">
        <v>34.320000000000007</v>
      </c>
      <c r="FG333" s="176">
        <v>25.57</v>
      </c>
      <c r="FH333" s="176">
        <v>25.14</v>
      </c>
      <c r="FI333" s="176">
        <v>36.17</v>
      </c>
      <c r="FJ333" s="176">
        <v>39.42</v>
      </c>
      <c r="FK333" s="176">
        <v>37.31</v>
      </c>
      <c r="FL333" s="176">
        <v>36.050000000000004</v>
      </c>
      <c r="FM333" s="176">
        <v>25.890000000000004</v>
      </c>
      <c r="FN333" s="176">
        <v>26.58</v>
      </c>
      <c r="FO333" s="176">
        <v>38.99</v>
      </c>
      <c r="FP333" s="176">
        <v>43.98</v>
      </c>
      <c r="FQ333" s="176">
        <v>49.370000000000005</v>
      </c>
      <c r="FR333" s="176">
        <v>34.590000000000003</v>
      </c>
      <c r="FS333" s="176">
        <v>27.130000000000003</v>
      </c>
      <c r="FT333" s="176">
        <v>19.61</v>
      </c>
      <c r="FU333" s="176">
        <v>35.76</v>
      </c>
      <c r="FV333" s="176">
        <v>36.39</v>
      </c>
      <c r="FW333" s="176">
        <v>39.610000000000007</v>
      </c>
      <c r="FX333" s="176">
        <v>32.839999999999996</v>
      </c>
      <c r="FY333" s="176">
        <v>19.98</v>
      </c>
      <c r="FZ333" s="176">
        <v>26.9</v>
      </c>
      <c r="GA333" s="176">
        <v>41.17</v>
      </c>
    </row>
    <row r="334" spans="2:183">
      <c r="B334" s="96" t="s">
        <v>54</v>
      </c>
      <c r="C334" s="166" t="s">
        <v>41</v>
      </c>
      <c r="D334" s="175">
        <v>560.1</v>
      </c>
      <c r="E334" s="176">
        <v>506.1</v>
      </c>
      <c r="F334" s="176">
        <v>555.70000000000005</v>
      </c>
      <c r="G334" s="176">
        <v>467</v>
      </c>
      <c r="H334" s="176">
        <v>469.1</v>
      </c>
      <c r="I334" s="176">
        <v>542.20000000000005</v>
      </c>
      <c r="J334" s="176">
        <v>610.20000000000005</v>
      </c>
      <c r="K334" s="176">
        <v>560.1</v>
      </c>
      <c r="L334" s="176">
        <v>542.20000000000005</v>
      </c>
      <c r="M334" s="176">
        <v>497.9</v>
      </c>
      <c r="N334" s="176">
        <v>507.6</v>
      </c>
      <c r="O334" s="176">
        <v>560.1</v>
      </c>
      <c r="P334" s="176">
        <v>560.1</v>
      </c>
      <c r="Q334" s="176">
        <v>506.1</v>
      </c>
      <c r="R334" s="176">
        <v>520.70000000000005</v>
      </c>
      <c r="S334" s="176">
        <v>457.4</v>
      </c>
      <c r="T334" s="176">
        <v>469.2</v>
      </c>
      <c r="U334" s="176">
        <v>542.20000000000005</v>
      </c>
      <c r="V334" s="176">
        <v>560.1</v>
      </c>
      <c r="W334" s="176">
        <v>560.1</v>
      </c>
      <c r="X334" s="176">
        <v>542.20000000000005</v>
      </c>
      <c r="Y334" s="176">
        <v>543.9</v>
      </c>
      <c r="Z334" s="176">
        <v>542.20000000000005</v>
      </c>
      <c r="AA334" s="176">
        <v>560.1</v>
      </c>
      <c r="AB334" s="176">
        <v>560.1</v>
      </c>
      <c r="AC334" s="176">
        <v>506.1</v>
      </c>
      <c r="AD334" s="176">
        <v>560.1</v>
      </c>
      <c r="AE334" s="176">
        <v>495.8</v>
      </c>
      <c r="AF334" s="176">
        <v>455.6</v>
      </c>
      <c r="AG334" s="176">
        <v>542.20000000000005</v>
      </c>
      <c r="AH334" s="176">
        <v>560.1</v>
      </c>
      <c r="AI334" s="176">
        <v>560.1</v>
      </c>
      <c r="AJ334" s="176">
        <v>542.20000000000005</v>
      </c>
      <c r="AK334" s="176">
        <v>511.7</v>
      </c>
      <c r="AL334" s="176">
        <v>542.20000000000005</v>
      </c>
      <c r="AM334" s="176">
        <v>560.1</v>
      </c>
      <c r="AN334" s="176">
        <v>560.1</v>
      </c>
      <c r="AO334" s="176">
        <v>524.29999999999995</v>
      </c>
      <c r="AP334" s="176">
        <v>497.4</v>
      </c>
      <c r="AQ334" s="176">
        <v>443.8</v>
      </c>
      <c r="AR334" s="176">
        <v>484.3</v>
      </c>
      <c r="AS334" s="176">
        <v>542.20000000000005</v>
      </c>
      <c r="AT334" s="176">
        <v>560.1</v>
      </c>
      <c r="AU334" s="176">
        <v>560.1</v>
      </c>
      <c r="AV334" s="176">
        <v>542.20000000000005</v>
      </c>
      <c r="AW334" s="176">
        <v>543.9</v>
      </c>
      <c r="AX334" s="176">
        <v>542.20000000000005</v>
      </c>
      <c r="AY334" s="176">
        <v>560.1</v>
      </c>
      <c r="AZ334" s="176">
        <v>560.1</v>
      </c>
      <c r="BA334" s="176">
        <v>506.1</v>
      </c>
      <c r="BB334" s="176">
        <v>527.6</v>
      </c>
      <c r="BC334" s="176">
        <v>475.2</v>
      </c>
      <c r="BD334" s="176">
        <v>502.7</v>
      </c>
      <c r="BE334" s="176">
        <v>542.20000000000005</v>
      </c>
      <c r="BF334" s="176">
        <v>560.1</v>
      </c>
      <c r="BG334" s="176">
        <v>560.1</v>
      </c>
      <c r="BH334" s="176">
        <v>539.9</v>
      </c>
      <c r="BI334" s="176">
        <v>488.6</v>
      </c>
      <c r="BJ334" s="176">
        <v>503</v>
      </c>
      <c r="BK334" s="176">
        <v>560.1</v>
      </c>
      <c r="BL334" s="176">
        <v>560.1</v>
      </c>
      <c r="BM334" s="176">
        <v>506.1</v>
      </c>
      <c r="BN334" s="176">
        <v>525.29999999999995</v>
      </c>
      <c r="BO334" s="176">
        <v>474.7</v>
      </c>
      <c r="BP334" s="176">
        <v>504.3</v>
      </c>
      <c r="BQ334" s="176">
        <v>542.20000000000005</v>
      </c>
      <c r="BR334" s="176">
        <v>560.1</v>
      </c>
      <c r="BS334" s="176">
        <v>560.1</v>
      </c>
      <c r="BT334" s="176">
        <v>506.5</v>
      </c>
      <c r="BU334" s="176">
        <v>490.9</v>
      </c>
      <c r="BV334" s="176">
        <v>521.5</v>
      </c>
      <c r="BW334" s="176">
        <v>560.1</v>
      </c>
      <c r="BX334" s="176">
        <v>560.1</v>
      </c>
      <c r="BY334" s="176">
        <v>492.1</v>
      </c>
      <c r="BZ334" s="176">
        <v>488.1</v>
      </c>
      <c r="CA334" s="176">
        <v>422.6</v>
      </c>
      <c r="CB334" s="176">
        <v>469.1</v>
      </c>
      <c r="CC334" s="176">
        <v>542.20000000000005</v>
      </c>
      <c r="CD334" s="176">
        <v>575.6</v>
      </c>
      <c r="CE334" s="176">
        <v>575.1</v>
      </c>
      <c r="CF334" s="176">
        <v>542.20000000000005</v>
      </c>
      <c r="CG334" s="176">
        <v>497.9</v>
      </c>
      <c r="CH334" s="176">
        <v>539.9</v>
      </c>
      <c r="CI334" s="176">
        <v>560.1</v>
      </c>
      <c r="CJ334" s="176">
        <v>564.29999999999995</v>
      </c>
      <c r="CK334" s="176">
        <v>524.29999999999995</v>
      </c>
      <c r="CL334" s="176">
        <v>550.79999999999995</v>
      </c>
      <c r="CM334" s="176">
        <v>458.2</v>
      </c>
      <c r="CN334" s="176">
        <v>502.5</v>
      </c>
      <c r="CO334" s="176">
        <v>557.29999999999995</v>
      </c>
      <c r="CP334" s="176">
        <v>587.79999999999995</v>
      </c>
      <c r="CQ334" s="176">
        <v>589</v>
      </c>
      <c r="CR334" s="176">
        <v>558.79999999999995</v>
      </c>
      <c r="CS334" s="176">
        <v>547.9</v>
      </c>
      <c r="CT334" s="176">
        <v>547.5</v>
      </c>
      <c r="CU334" s="176">
        <v>568.4</v>
      </c>
      <c r="CV334" s="176">
        <v>577.4</v>
      </c>
      <c r="CW334" s="176">
        <v>503.1</v>
      </c>
      <c r="CX334" s="176">
        <v>480.7</v>
      </c>
      <c r="CY334" s="176">
        <v>455.3</v>
      </c>
      <c r="CZ334" s="176">
        <v>522.1</v>
      </c>
      <c r="DA334" s="176">
        <v>563.4</v>
      </c>
      <c r="DB334" s="176">
        <v>624.5</v>
      </c>
      <c r="DC334" s="176">
        <v>619.4</v>
      </c>
      <c r="DD334" s="176">
        <v>560.79999999999995</v>
      </c>
      <c r="DE334" s="176">
        <v>507.3</v>
      </c>
      <c r="DF334" s="176">
        <v>548.29999999999995</v>
      </c>
      <c r="DG334" s="176">
        <v>569.1</v>
      </c>
      <c r="DH334" s="176">
        <v>576.9</v>
      </c>
      <c r="DI334" s="176">
        <v>521.1</v>
      </c>
      <c r="DJ334" s="176">
        <v>575.5</v>
      </c>
      <c r="DK334" s="176">
        <v>494.6</v>
      </c>
      <c r="DL334" s="176">
        <v>464.4</v>
      </c>
      <c r="DM334" s="176">
        <v>564</v>
      </c>
      <c r="DN334" s="176">
        <v>620.79999999999995</v>
      </c>
      <c r="DO334" s="176">
        <v>590.20000000000005</v>
      </c>
      <c r="DP334" s="176">
        <v>560.5</v>
      </c>
      <c r="DQ334" s="176">
        <v>555.70000000000005</v>
      </c>
      <c r="DR334" s="176">
        <v>548.9</v>
      </c>
      <c r="DS334" s="176">
        <v>568.6</v>
      </c>
      <c r="DT334" s="176">
        <v>575.9</v>
      </c>
      <c r="DU334" s="176">
        <v>519.9</v>
      </c>
      <c r="DV334" s="176">
        <v>550.9</v>
      </c>
      <c r="DW334" s="176">
        <v>443.4</v>
      </c>
      <c r="DX334" s="176">
        <v>491</v>
      </c>
      <c r="DY334" s="176">
        <v>559.9</v>
      </c>
      <c r="DZ334" s="176">
        <v>587.6</v>
      </c>
      <c r="EA334" s="176">
        <v>587.29999999999995</v>
      </c>
      <c r="EB334" s="176">
        <v>553.9</v>
      </c>
      <c r="EC334" s="176">
        <v>505.3</v>
      </c>
      <c r="ED334" s="176">
        <v>522.70000000000005</v>
      </c>
      <c r="EE334" s="176">
        <v>565.4</v>
      </c>
      <c r="EF334" s="176">
        <v>567.70000000000005</v>
      </c>
      <c r="EG334" s="176">
        <v>537.70000000000005</v>
      </c>
      <c r="EH334" s="176">
        <v>495.9</v>
      </c>
      <c r="EI334" s="176">
        <v>442.2</v>
      </c>
      <c r="EJ334" s="176">
        <v>509.7</v>
      </c>
      <c r="EK334" s="176">
        <v>558.29999999999995</v>
      </c>
      <c r="EL334" s="176">
        <v>582.20000000000005</v>
      </c>
      <c r="EM334" s="176">
        <v>582.70000000000005</v>
      </c>
      <c r="EN334" s="176">
        <v>555</v>
      </c>
      <c r="EO334" s="176">
        <v>546.6</v>
      </c>
      <c r="EP334" s="176">
        <v>545</v>
      </c>
      <c r="EQ334" s="176">
        <v>566.5</v>
      </c>
      <c r="ER334" s="176">
        <v>567.29999999999995</v>
      </c>
      <c r="ES334" s="176">
        <v>517.70000000000005</v>
      </c>
      <c r="ET334" s="176">
        <v>543.20000000000005</v>
      </c>
      <c r="EU334" s="176">
        <v>468.5</v>
      </c>
      <c r="EV334" s="176">
        <v>521.9</v>
      </c>
      <c r="EW334" s="176">
        <v>558.70000000000005</v>
      </c>
      <c r="EX334" s="176">
        <v>581.9</v>
      </c>
      <c r="EY334" s="176">
        <v>580.79999999999995</v>
      </c>
      <c r="EZ334" s="176">
        <v>557.4</v>
      </c>
      <c r="FA334" s="176">
        <v>498.4</v>
      </c>
      <c r="FB334" s="176">
        <v>496.6</v>
      </c>
      <c r="FC334" s="176">
        <v>566.5</v>
      </c>
      <c r="FD334" s="176">
        <v>571.4</v>
      </c>
      <c r="FE334" s="176">
        <v>518.9</v>
      </c>
      <c r="FF334" s="176">
        <v>523.6</v>
      </c>
      <c r="FG334" s="176">
        <v>419.9</v>
      </c>
      <c r="FH334" s="176">
        <v>519.6</v>
      </c>
      <c r="FI334" s="176">
        <v>560.79999999999995</v>
      </c>
      <c r="FJ334" s="176">
        <v>580.79999999999995</v>
      </c>
      <c r="FK334" s="176">
        <v>581.5</v>
      </c>
      <c r="FL334" s="176">
        <v>556.79999999999995</v>
      </c>
      <c r="FM334" s="176">
        <v>546.29999999999995</v>
      </c>
      <c r="FN334" s="176">
        <v>545.20000000000005</v>
      </c>
      <c r="FO334" s="176">
        <v>566.6</v>
      </c>
      <c r="FP334" s="176">
        <v>570.79999999999995</v>
      </c>
      <c r="FQ334" s="176">
        <v>518.1</v>
      </c>
      <c r="FR334" s="176">
        <v>506.9</v>
      </c>
      <c r="FS334" s="176">
        <v>479.3</v>
      </c>
      <c r="FT334" s="176">
        <v>473.8</v>
      </c>
      <c r="FU334" s="176">
        <v>561.4</v>
      </c>
      <c r="FV334" s="176">
        <v>580.20000000000005</v>
      </c>
      <c r="FW334" s="176">
        <v>585.79999999999995</v>
      </c>
      <c r="FX334" s="176">
        <v>539.9</v>
      </c>
      <c r="FY334" s="176">
        <v>491.3</v>
      </c>
      <c r="FZ334" s="176">
        <v>506.3</v>
      </c>
      <c r="GA334" s="176">
        <v>566.70000000000005</v>
      </c>
    </row>
    <row r="335" spans="2:183">
      <c r="B335" s="96" t="s">
        <v>54</v>
      </c>
      <c r="C335" s="166" t="s">
        <v>272</v>
      </c>
      <c r="D335" s="88">
        <v>25683.64</v>
      </c>
      <c r="E335" s="89">
        <v>23062.53</v>
      </c>
      <c r="F335" s="89">
        <v>24661.4</v>
      </c>
      <c r="G335" s="89">
        <v>23078.3</v>
      </c>
      <c r="H335" s="89">
        <v>23884.6</v>
      </c>
      <c r="I335" s="89">
        <v>24709.66</v>
      </c>
      <c r="J335" s="89">
        <v>29686.890000000003</v>
      </c>
      <c r="K335" s="89">
        <v>26133.260000000002</v>
      </c>
      <c r="L335" s="89">
        <v>25994.5</v>
      </c>
      <c r="M335" s="89">
        <v>21578.729999999996</v>
      </c>
      <c r="N335" s="89">
        <v>26558.22</v>
      </c>
      <c r="O335" s="89">
        <v>28019.940000000002</v>
      </c>
      <c r="P335" s="89">
        <v>27883.96</v>
      </c>
      <c r="Q335" s="89">
        <v>19473.75</v>
      </c>
      <c r="R335" s="89">
        <v>21250.65</v>
      </c>
      <c r="S335" s="89">
        <v>20858.059999999998</v>
      </c>
      <c r="T335" s="89">
        <v>22174.93</v>
      </c>
      <c r="U335" s="89">
        <v>26861.57</v>
      </c>
      <c r="V335" s="89">
        <v>22824.800000000003</v>
      </c>
      <c r="W335" s="89">
        <v>18162.059999999998</v>
      </c>
      <c r="X335" s="89">
        <v>23610.809999999998</v>
      </c>
      <c r="Y335" s="89">
        <v>29946.480000000003</v>
      </c>
      <c r="Z335" s="89">
        <v>23827.11</v>
      </c>
      <c r="AA335" s="89">
        <v>23184.739999999998</v>
      </c>
      <c r="AB335" s="89">
        <v>28715.899999999998</v>
      </c>
      <c r="AC335" s="89">
        <v>23519.11</v>
      </c>
      <c r="AD335" s="89">
        <v>24839.490000000005</v>
      </c>
      <c r="AE335" s="89">
        <v>20144.36</v>
      </c>
      <c r="AF335" s="89">
        <v>25120.79</v>
      </c>
      <c r="AG335" s="89">
        <v>23888.15</v>
      </c>
      <c r="AH335" s="89">
        <v>28353.94</v>
      </c>
      <c r="AI335" s="89">
        <v>25776.149999999998</v>
      </c>
      <c r="AJ335" s="89">
        <v>21912.550000000003</v>
      </c>
      <c r="AK335" s="89">
        <v>25280.29</v>
      </c>
      <c r="AL335" s="89">
        <v>24860.800000000003</v>
      </c>
      <c r="AM335" s="89">
        <v>21861.620000000003</v>
      </c>
      <c r="AN335" s="89">
        <v>25638.719999999994</v>
      </c>
      <c r="AO335" s="89">
        <v>22636.199999999997</v>
      </c>
      <c r="AP335" s="89">
        <v>23613.65</v>
      </c>
      <c r="AQ335" s="89">
        <v>19477.419999999998</v>
      </c>
      <c r="AR335" s="89">
        <v>20361.91</v>
      </c>
      <c r="AS335" s="89">
        <v>22727.410000000003</v>
      </c>
      <c r="AT335" s="89">
        <v>24718.43</v>
      </c>
      <c r="AU335" s="89">
        <v>25649.42</v>
      </c>
      <c r="AV335" s="89">
        <v>25680.590000000004</v>
      </c>
      <c r="AW335" s="89">
        <v>29330.719999999994</v>
      </c>
      <c r="AX335" s="89">
        <v>22492.559999999998</v>
      </c>
      <c r="AY335" s="89">
        <v>28119.319999999996</v>
      </c>
      <c r="AZ335" s="89">
        <v>24442.43</v>
      </c>
      <c r="BA335" s="89">
        <v>23379.190000000002</v>
      </c>
      <c r="BB335" s="89">
        <v>22826.130000000005</v>
      </c>
      <c r="BC335" s="89">
        <v>25260.9</v>
      </c>
      <c r="BD335" s="89">
        <v>24385.740000000005</v>
      </c>
      <c r="BE335" s="89">
        <v>26830.78</v>
      </c>
      <c r="BF335" s="89">
        <v>22772.11</v>
      </c>
      <c r="BG335" s="89">
        <v>21996.200000000004</v>
      </c>
      <c r="BH335" s="89">
        <v>22468.230000000003</v>
      </c>
      <c r="BI335" s="89">
        <v>18921.2</v>
      </c>
      <c r="BJ335" s="89">
        <v>25661.840000000004</v>
      </c>
      <c r="BK335" s="89">
        <v>24576.83</v>
      </c>
      <c r="BL335" s="89">
        <v>27437.69</v>
      </c>
      <c r="BM335" s="89">
        <v>20565.330000000002</v>
      </c>
      <c r="BN335" s="89">
        <v>28951.920000000006</v>
      </c>
      <c r="BO335" s="89">
        <v>23032.980000000003</v>
      </c>
      <c r="BP335" s="89">
        <v>22532.65</v>
      </c>
      <c r="BQ335" s="89">
        <v>27335.739999999998</v>
      </c>
      <c r="BR335" s="89">
        <v>23362.510000000002</v>
      </c>
      <c r="BS335" s="89">
        <v>21718.82</v>
      </c>
      <c r="BT335" s="89">
        <v>22509.75</v>
      </c>
      <c r="BU335" s="89">
        <v>23713.02</v>
      </c>
      <c r="BV335" s="89">
        <v>24385.58</v>
      </c>
      <c r="BW335" s="89">
        <v>29379.679999999997</v>
      </c>
      <c r="BX335" s="89">
        <v>23496.260000000002</v>
      </c>
      <c r="BY335" s="89">
        <v>21659.11</v>
      </c>
      <c r="BZ335" s="89">
        <v>25310.9</v>
      </c>
      <c r="CA335" s="89">
        <v>21431.730000000003</v>
      </c>
      <c r="CB335" s="89">
        <v>22824.530000000006</v>
      </c>
      <c r="CC335" s="89">
        <v>25943.81</v>
      </c>
      <c r="CD335" s="89">
        <v>20859.04</v>
      </c>
      <c r="CE335" s="89">
        <v>22075.35</v>
      </c>
      <c r="CF335" s="89">
        <v>22546.07</v>
      </c>
      <c r="CG335" s="89">
        <v>20912.119999999995</v>
      </c>
      <c r="CH335" s="89">
        <v>26077.919999999998</v>
      </c>
      <c r="CI335" s="89">
        <v>24689.03</v>
      </c>
      <c r="CJ335" s="89">
        <v>26469.729999999996</v>
      </c>
      <c r="CK335" s="89">
        <v>23492.739999999998</v>
      </c>
      <c r="CL335" s="89">
        <v>22378.200000000004</v>
      </c>
      <c r="CM335" s="89">
        <v>23287.82</v>
      </c>
      <c r="CN335" s="89">
        <v>18297.84</v>
      </c>
      <c r="CO335" s="89">
        <v>23861.730000000003</v>
      </c>
      <c r="CP335" s="89">
        <v>28763.14</v>
      </c>
      <c r="CQ335" s="89">
        <v>27033.03</v>
      </c>
      <c r="CR335" s="89">
        <v>25710.54</v>
      </c>
      <c r="CS335" s="89">
        <v>27017.440000000002</v>
      </c>
      <c r="CT335" s="89">
        <v>24851.02</v>
      </c>
      <c r="CU335" s="89">
        <v>24827.17</v>
      </c>
      <c r="CV335" s="89">
        <v>29947.27</v>
      </c>
      <c r="CW335" s="89">
        <v>25503.53</v>
      </c>
      <c r="CX335" s="89">
        <v>24228.129999999997</v>
      </c>
      <c r="CY335" s="89">
        <v>19635.93</v>
      </c>
      <c r="CZ335" s="89">
        <v>26729.58</v>
      </c>
      <c r="DA335" s="89">
        <v>23044.18</v>
      </c>
      <c r="DB335" s="89">
        <v>30619.620000000003</v>
      </c>
      <c r="DC335" s="89">
        <v>31130.800000000003</v>
      </c>
      <c r="DD335" s="89">
        <v>22649.38</v>
      </c>
      <c r="DE335" s="89">
        <v>25236.799999999996</v>
      </c>
      <c r="DF335" s="89">
        <v>23410.58</v>
      </c>
      <c r="DG335" s="89">
        <v>28423.8</v>
      </c>
      <c r="DH335" s="89">
        <v>27806.100000000002</v>
      </c>
      <c r="DI335" s="89">
        <v>21898.190000000002</v>
      </c>
      <c r="DJ335" s="89">
        <v>23640.339999999997</v>
      </c>
      <c r="DK335" s="89">
        <v>25219.600000000006</v>
      </c>
      <c r="DL335" s="89">
        <v>21446.489999999998</v>
      </c>
      <c r="DM335" s="89">
        <v>24504.179999999993</v>
      </c>
      <c r="DN335" s="89">
        <v>31619.41</v>
      </c>
      <c r="DO335" s="89">
        <v>25177.700000000004</v>
      </c>
      <c r="DP335" s="89">
        <v>24449.510000000002</v>
      </c>
      <c r="DQ335" s="89">
        <v>25985.589999999997</v>
      </c>
      <c r="DR335" s="89">
        <v>22446.78</v>
      </c>
      <c r="DS335" s="89">
        <v>29808.119999999995</v>
      </c>
      <c r="DT335" s="89">
        <v>29847.86</v>
      </c>
      <c r="DU335" s="89">
        <v>25520.339999999997</v>
      </c>
      <c r="DV335" s="89">
        <v>27637.25</v>
      </c>
      <c r="DW335" s="89">
        <v>20911.980000000003</v>
      </c>
      <c r="DX335" s="89">
        <v>21041.739999999998</v>
      </c>
      <c r="DY335" s="89">
        <v>25393.739999999998</v>
      </c>
      <c r="DZ335" s="89">
        <v>23822.620000000003</v>
      </c>
      <c r="EA335" s="89">
        <v>28417</v>
      </c>
      <c r="EB335" s="89">
        <v>25740.65</v>
      </c>
      <c r="EC335" s="89">
        <v>20563.440000000002</v>
      </c>
      <c r="ED335" s="89">
        <v>25881.550000000003</v>
      </c>
      <c r="EE335" s="89">
        <v>32326.959999999999</v>
      </c>
      <c r="EF335" s="89">
        <v>25405.040000000001</v>
      </c>
      <c r="EG335" s="89">
        <v>27329.630000000005</v>
      </c>
      <c r="EH335" s="89">
        <v>19467.080000000002</v>
      </c>
      <c r="EI335" s="89">
        <v>20522.870000000003</v>
      </c>
      <c r="EJ335" s="89">
        <v>22593.99</v>
      </c>
      <c r="EK335" s="89">
        <v>24609.279999999999</v>
      </c>
      <c r="EL335" s="89">
        <v>27372.17</v>
      </c>
      <c r="EM335" s="89">
        <v>28293.420000000002</v>
      </c>
      <c r="EN335" s="89">
        <v>26431.370000000003</v>
      </c>
      <c r="EO335" s="89">
        <v>30041.230000000003</v>
      </c>
      <c r="EP335" s="89">
        <v>30238.370000000003</v>
      </c>
      <c r="EQ335" s="89">
        <v>30280.67</v>
      </c>
      <c r="ER335" s="89">
        <v>26501.29</v>
      </c>
      <c r="ES335" s="89">
        <v>23258.240000000005</v>
      </c>
      <c r="ET335" s="89">
        <v>26273.780000000002</v>
      </c>
      <c r="EU335" s="89">
        <v>22194.5</v>
      </c>
      <c r="EV335" s="89">
        <v>25166.939999999995</v>
      </c>
      <c r="EW335" s="89">
        <v>21914.75</v>
      </c>
      <c r="EX335" s="89">
        <v>26886.660000000003</v>
      </c>
      <c r="EY335" s="89">
        <v>27656.86</v>
      </c>
      <c r="EZ335" s="89">
        <v>26095.03</v>
      </c>
      <c r="FA335" s="89">
        <v>21762.489999999998</v>
      </c>
      <c r="FB335" s="89">
        <v>23707.17</v>
      </c>
      <c r="FC335" s="89">
        <v>30086.33</v>
      </c>
      <c r="FD335" s="89">
        <v>24550.32</v>
      </c>
      <c r="FE335" s="89">
        <v>27461.060000000005</v>
      </c>
      <c r="FF335" s="89">
        <v>24662.520000000004</v>
      </c>
      <c r="FG335" s="89">
        <v>18727.63</v>
      </c>
      <c r="FH335" s="89">
        <v>23849.700000000004</v>
      </c>
      <c r="FI335" s="89">
        <v>22640.03</v>
      </c>
      <c r="FJ335" s="89">
        <v>25566.68</v>
      </c>
      <c r="FK335" s="89">
        <v>26540.129999999997</v>
      </c>
      <c r="FL335" s="89">
        <v>24217.899999999994</v>
      </c>
      <c r="FM335" s="89">
        <v>30481.83</v>
      </c>
      <c r="FN335" s="89">
        <v>27263.760000000002</v>
      </c>
      <c r="FO335" s="89">
        <v>30896.309999999998</v>
      </c>
      <c r="FP335" s="89">
        <v>26171.789999999997</v>
      </c>
      <c r="FQ335" s="89">
        <v>24206.240000000005</v>
      </c>
      <c r="FR335" s="89">
        <v>25000.22</v>
      </c>
      <c r="FS335" s="89">
        <v>23496.22</v>
      </c>
      <c r="FT335" s="89">
        <v>19054.2</v>
      </c>
      <c r="FU335" s="89">
        <v>23694.410000000003</v>
      </c>
      <c r="FV335" s="89">
        <v>23327.480000000003</v>
      </c>
      <c r="FW335" s="89">
        <v>26726.27</v>
      </c>
      <c r="FX335" s="89">
        <v>21625.670000000006</v>
      </c>
      <c r="FY335" s="89">
        <v>20181.28</v>
      </c>
      <c r="FZ335" s="89">
        <v>25828.909999999996</v>
      </c>
      <c r="GA335" s="89">
        <v>33258.660000000003</v>
      </c>
    </row>
    <row r="336" spans="2:183">
      <c r="B336" s="171" t="s">
        <v>54</v>
      </c>
      <c r="C336" s="177" t="s">
        <v>96</v>
      </c>
      <c r="D336" s="83">
        <v>0.7481751586973282</v>
      </c>
      <c r="E336" s="84">
        <v>0.74146477422581991</v>
      </c>
      <c r="F336" s="84">
        <v>0.72299425639202031</v>
      </c>
      <c r="G336" s="84">
        <v>0</v>
      </c>
      <c r="H336" s="84">
        <v>0.72597535457018136</v>
      </c>
      <c r="I336" s="84">
        <v>0.71474278625682508</v>
      </c>
      <c r="J336" s="84">
        <v>0.91346688384163</v>
      </c>
      <c r="K336" s="84">
        <v>0.72538097153017844</v>
      </c>
      <c r="L336" s="84">
        <v>0.71033521887767759</v>
      </c>
      <c r="M336" s="84">
        <v>0.72118344998456563</v>
      </c>
      <c r="N336" s="84">
        <v>0.71530712277953745</v>
      </c>
      <c r="O336" s="84">
        <v>0.71577312842570373</v>
      </c>
      <c r="P336" s="84">
        <v>0.74180538431608256</v>
      </c>
      <c r="Q336" s="84">
        <v>0.73775607441513702</v>
      </c>
      <c r="R336" s="84">
        <v>0.70843517541208656</v>
      </c>
      <c r="S336" s="84">
        <v>0.71852588430658904</v>
      </c>
      <c r="T336" s="84">
        <v>0.72053060969193861</v>
      </c>
      <c r="U336" s="84">
        <v>0.71710581059377221</v>
      </c>
      <c r="V336" s="84">
        <v>0.72265490604795013</v>
      </c>
      <c r="W336" s="84">
        <v>0.72284704268183386</v>
      </c>
      <c r="X336" s="84">
        <v>0.7087279330367956</v>
      </c>
      <c r="Y336" s="84">
        <v>0.71919317885499823</v>
      </c>
      <c r="Z336" s="84">
        <v>0.71272671282896027</v>
      </c>
      <c r="AA336" s="84">
        <v>0.71234421942665005</v>
      </c>
      <c r="AB336" s="84">
        <v>0.7218384002629008</v>
      </c>
      <c r="AC336" s="84">
        <v>0.72921088779910659</v>
      </c>
      <c r="AD336" s="84">
        <v>0.70545428400364552</v>
      </c>
      <c r="AE336" s="84">
        <v>0.70425017510077748</v>
      </c>
      <c r="AF336" s="84">
        <v>0.71162685180009666</v>
      </c>
      <c r="AG336" s="84">
        <v>0.71278619535484788</v>
      </c>
      <c r="AH336" s="84">
        <v>0.7207759824996518</v>
      </c>
      <c r="AI336" s="84">
        <v>0.71982440827177663</v>
      </c>
      <c r="AJ336" s="84">
        <v>0.70469895979558228</v>
      </c>
      <c r="AK336" s="84">
        <v>0.71362642120467856</v>
      </c>
      <c r="AL336" s="84">
        <v>0.71059684449438976</v>
      </c>
      <c r="AM336" s="84">
        <v>0.69741724773077407</v>
      </c>
      <c r="AN336" s="84">
        <v>0.72224150569263401</v>
      </c>
      <c r="AO336" s="84">
        <v>0.73000509269436686</v>
      </c>
      <c r="AP336" s="84">
        <v>0.70871481527120928</v>
      </c>
      <c r="AQ336" s="84">
        <v>0.70301081168984891</v>
      </c>
      <c r="AR336" s="84">
        <v>0.71436574192111579</v>
      </c>
      <c r="AS336" s="84">
        <v>0.7142056676544446</v>
      </c>
      <c r="AT336" s="84">
        <v>0.71852684817157597</v>
      </c>
      <c r="AU336" s="84">
        <v>0.72819797306167544</v>
      </c>
      <c r="AV336" s="84">
        <v>0.70524868721353051</v>
      </c>
      <c r="AW336" s="84">
        <v>0.71070870568565225</v>
      </c>
      <c r="AX336" s="84">
        <v>0.71274482197658873</v>
      </c>
      <c r="AY336" s="84">
        <v>0.69661560583885385</v>
      </c>
      <c r="AZ336" s="84">
        <v>0.72049689216696178</v>
      </c>
      <c r="BA336" s="84">
        <v>0.72661606914319621</v>
      </c>
      <c r="BB336" s="84">
        <v>0.68899824657137065</v>
      </c>
      <c r="BC336" s="84">
        <v>0.68221309689310117</v>
      </c>
      <c r="BD336" s="84">
        <v>0.68155874925346949</v>
      </c>
      <c r="BE336" s="84">
        <v>0.69528748733220369</v>
      </c>
      <c r="BF336" s="84">
        <v>0.69731956676484685</v>
      </c>
      <c r="BG336" s="84">
        <v>0.70798196992907092</v>
      </c>
      <c r="BH336" s="84">
        <v>0.67739069694128029</v>
      </c>
      <c r="BI336" s="84">
        <v>0</v>
      </c>
      <c r="BJ336" s="84">
        <v>0.68871694106623615</v>
      </c>
      <c r="BK336" s="84">
        <v>0.68146153966954714</v>
      </c>
      <c r="BL336" s="84">
        <v>0.72709243810984536</v>
      </c>
      <c r="BM336" s="84">
        <v>0.73494462768725533</v>
      </c>
      <c r="BN336" s="84">
        <v>0.6966726650484848</v>
      </c>
      <c r="BO336" s="84">
        <v>0.69535916007809706</v>
      </c>
      <c r="BP336" s="84">
        <v>0.70347716716913111</v>
      </c>
      <c r="BQ336" s="84">
        <v>0.70377925387492279</v>
      </c>
      <c r="BR336" s="84">
        <v>0.7202460537443065</v>
      </c>
      <c r="BS336" s="84">
        <v>0.7263008260442182</v>
      </c>
      <c r="BT336" s="84">
        <v>0.70192946390634758</v>
      </c>
      <c r="BU336" s="84">
        <v>0</v>
      </c>
      <c r="BV336" s="84">
        <v>0.73709308947303653</v>
      </c>
      <c r="BW336" s="84">
        <v>0.72922720931780582</v>
      </c>
      <c r="BX336" s="84">
        <v>0.75731744793506761</v>
      </c>
      <c r="BY336" s="84">
        <v>0.7653454749507862</v>
      </c>
      <c r="BZ336" s="84">
        <v>0</v>
      </c>
      <c r="CA336" s="84">
        <v>0.74208206863234394</v>
      </c>
      <c r="CB336" s="84">
        <v>0.72824701155928917</v>
      </c>
      <c r="CC336" s="84">
        <v>0.72769029071284363</v>
      </c>
      <c r="CD336" s="84">
        <v>0.85769888958701146</v>
      </c>
      <c r="CE336" s="84">
        <v>0.858295706130761</v>
      </c>
      <c r="CF336" s="84">
        <v>0.7488129415043383</v>
      </c>
      <c r="CG336" s="84">
        <v>0.75964268015908121</v>
      </c>
      <c r="CH336" s="84">
        <v>0.7759202977506976</v>
      </c>
      <c r="CI336" s="84">
        <v>0.77543959808423946</v>
      </c>
      <c r="CJ336" s="84">
        <v>0.8891366745981264</v>
      </c>
      <c r="CK336" s="84">
        <v>0.78847346467121782</v>
      </c>
      <c r="CL336" s="84">
        <v>0.78300881952921653</v>
      </c>
      <c r="CM336" s="84">
        <v>0.76421199835663511</v>
      </c>
      <c r="CN336" s="84">
        <v>0.75051715838607913</v>
      </c>
      <c r="CO336" s="84">
        <v>0.84961277565318727</v>
      </c>
      <c r="CP336" s="84">
        <v>0.96487419441387878</v>
      </c>
      <c r="CQ336" s="84">
        <v>0.96390135270786226</v>
      </c>
      <c r="CR336" s="84">
        <v>0.85685084313434423</v>
      </c>
      <c r="CS336" s="84">
        <v>0.85403683584790158</v>
      </c>
      <c r="CT336" s="84">
        <v>0.86542888304565613</v>
      </c>
      <c r="CU336" s="84">
        <v>0.86178817039352928</v>
      </c>
      <c r="CV336" s="84">
        <v>0.88535309160958708</v>
      </c>
      <c r="CW336" s="84">
        <v>0.88457739201100782</v>
      </c>
      <c r="CX336" s="84">
        <v>0.86685056373743341</v>
      </c>
      <c r="CY336" s="84">
        <v>0</v>
      </c>
      <c r="CZ336" s="84">
        <v>0.83623205587954474</v>
      </c>
      <c r="DA336" s="84">
        <v>0.85576165299755735</v>
      </c>
      <c r="DB336" s="84">
        <v>0.94779551402436135</v>
      </c>
      <c r="DC336" s="84">
        <v>0.95854412137442768</v>
      </c>
      <c r="DD336" s="84">
        <v>0.84989178480242011</v>
      </c>
      <c r="DE336" s="84">
        <v>0.84469121885880349</v>
      </c>
      <c r="DF336" s="84">
        <v>0.87417558497311254</v>
      </c>
      <c r="DG336" s="84">
        <v>0.85583778162441571</v>
      </c>
      <c r="DH336" s="84">
        <v>0.88285186559093864</v>
      </c>
      <c r="DI336" s="84">
        <v>0.88434217872496412</v>
      </c>
      <c r="DJ336" s="84">
        <v>0.86478322392802909</v>
      </c>
      <c r="DK336" s="84">
        <v>0.84365633974748777</v>
      </c>
      <c r="DL336" s="84">
        <v>0.83557264107201801</v>
      </c>
      <c r="DM336" s="84">
        <v>0.85051592743313464</v>
      </c>
      <c r="DN336" s="84">
        <v>0.94711385261674363</v>
      </c>
      <c r="DO336" s="84">
        <v>0.95869212986440178</v>
      </c>
      <c r="DP336" s="84">
        <v>0.84334632271341581</v>
      </c>
      <c r="DQ336" s="84">
        <v>0.84871781155282733</v>
      </c>
      <c r="DR336" s="84">
        <v>0.87140271725748053</v>
      </c>
      <c r="DS336" s="84">
        <v>0.85389979937696636</v>
      </c>
      <c r="DT336" s="84">
        <v>0.88012576499070272</v>
      </c>
      <c r="DU336" s="84">
        <v>0.87958909429598275</v>
      </c>
      <c r="DV336" s="84">
        <v>0.8608586055252101</v>
      </c>
      <c r="DW336" s="84">
        <v>0.84219697794574289</v>
      </c>
      <c r="DX336" s="84">
        <v>0</v>
      </c>
      <c r="DY336" s="84">
        <v>0.84142255883803918</v>
      </c>
      <c r="DZ336" s="84">
        <v>0.95783220647691958</v>
      </c>
      <c r="EA336" s="84">
        <v>0.95680477531240427</v>
      </c>
      <c r="EB336" s="84">
        <v>0.84670333713850798</v>
      </c>
      <c r="EC336" s="84">
        <v>0.84639276069841896</v>
      </c>
      <c r="ED336" s="84">
        <v>0.86517207877269175</v>
      </c>
      <c r="EE336" s="84">
        <v>0.85177921151719804</v>
      </c>
      <c r="EF336" s="84">
        <v>0.87662531808499489</v>
      </c>
      <c r="EG336" s="84">
        <v>0.88042176285087803</v>
      </c>
      <c r="EH336" s="84">
        <v>0.85902773034582247</v>
      </c>
      <c r="EI336" s="84">
        <v>0.84136205765509442</v>
      </c>
      <c r="EJ336" s="84">
        <v>0.82993526238285165</v>
      </c>
      <c r="EK336" s="84">
        <v>0.83963100542922964</v>
      </c>
      <c r="EL336" s="84">
        <v>0.86471321903223741</v>
      </c>
      <c r="EM336" s="84">
        <v>0.96190301556896285</v>
      </c>
      <c r="EN336" s="84">
        <v>0.85186779620135644</v>
      </c>
      <c r="EO336" s="84">
        <v>0.85057093361637048</v>
      </c>
      <c r="EP336" s="84">
        <v>0.86626585945640699</v>
      </c>
      <c r="EQ336" s="84">
        <v>0.85585006468819336</v>
      </c>
      <c r="ER336" s="84">
        <v>0.86865806074416452</v>
      </c>
      <c r="ES336" s="84">
        <v>0.87314578719885161</v>
      </c>
      <c r="ET336" s="84">
        <v>0.85005074892939092</v>
      </c>
      <c r="EU336" s="84">
        <v>0.82873351357102809</v>
      </c>
      <c r="EV336" s="84">
        <v>0.82659487034262613</v>
      </c>
      <c r="EW336" s="84">
        <v>0.83001818108132763</v>
      </c>
      <c r="EX336" s="84">
        <v>0.95566102687005894</v>
      </c>
      <c r="EY336" s="84">
        <v>0.86018982692286827</v>
      </c>
      <c r="EZ336" s="84">
        <v>0.84065015405963694</v>
      </c>
      <c r="FA336" s="84">
        <v>0.84098817315004326</v>
      </c>
      <c r="FB336" s="84">
        <v>0.8593334547437218</v>
      </c>
      <c r="FC336" s="84">
        <v>0.84499451614922383</v>
      </c>
      <c r="FD336" s="84">
        <v>0.85240738189714893</v>
      </c>
      <c r="FE336" s="84">
        <v>0.8594175864853264</v>
      </c>
      <c r="FF336" s="84">
        <v>0.83742979830255337</v>
      </c>
      <c r="FG336" s="84">
        <v>0.81131428397193395</v>
      </c>
      <c r="FH336" s="84">
        <v>0.80577568417356338</v>
      </c>
      <c r="FI336" s="84">
        <v>0.82028635127186289</v>
      </c>
      <c r="FJ336" s="84">
        <v>0.94885594105584947</v>
      </c>
      <c r="FK336" s="84">
        <v>0.84641903691656528</v>
      </c>
      <c r="FL336" s="84">
        <v>0.82695153940433364</v>
      </c>
      <c r="FM336" s="84">
        <v>0.84019367583700755</v>
      </c>
      <c r="FN336" s="84">
        <v>0.84720173070195981</v>
      </c>
      <c r="FO336" s="84">
        <v>0.83689240234677897</v>
      </c>
      <c r="FP336" s="84">
        <v>0.84820846492485491</v>
      </c>
      <c r="FQ336" s="84">
        <v>0.85530448671228609</v>
      </c>
      <c r="FR336" s="84">
        <v>0.83093065283709555</v>
      </c>
      <c r="FS336" s="84">
        <v>0.80784250000492075</v>
      </c>
      <c r="FT336" s="84">
        <v>0.80270596129148974</v>
      </c>
      <c r="FU336" s="84">
        <v>0.81842691603369888</v>
      </c>
      <c r="FV336" s="84">
        <v>0.93723135540610003</v>
      </c>
      <c r="FW336" s="84">
        <v>0.93444496693823853</v>
      </c>
      <c r="FX336" s="84">
        <v>0.82041915680209387</v>
      </c>
      <c r="FY336" s="84">
        <v>0</v>
      </c>
      <c r="FZ336" s="84">
        <v>0.84209069595106745</v>
      </c>
      <c r="GA336" s="84">
        <v>0.83498795215171506</v>
      </c>
    </row>
    <row r="337" spans="2:183">
      <c r="B337" s="96" t="s">
        <v>54</v>
      </c>
      <c r="C337" s="166" t="s">
        <v>42</v>
      </c>
      <c r="D337" s="178">
        <v>431272.32</v>
      </c>
      <c r="E337" s="179">
        <v>362004.19</v>
      </c>
      <c r="F337" s="179">
        <v>452752.54000000004</v>
      </c>
      <c r="G337" s="179">
        <v>310246.16000000003</v>
      </c>
      <c r="H337" s="179">
        <v>405374.31000000006</v>
      </c>
      <c r="I337" s="179">
        <v>411422.04</v>
      </c>
      <c r="J337" s="179">
        <v>509959.47</v>
      </c>
      <c r="K337" s="179">
        <v>423315.1</v>
      </c>
      <c r="L337" s="179">
        <v>385727.87</v>
      </c>
      <c r="M337" s="179">
        <v>319868.92</v>
      </c>
      <c r="N337" s="179">
        <v>436702.87</v>
      </c>
      <c r="O337" s="179">
        <v>472969.8</v>
      </c>
      <c r="P337" s="179">
        <v>485133.74</v>
      </c>
      <c r="Q337" s="179">
        <v>294563.05</v>
      </c>
      <c r="R337" s="179">
        <v>328784.49</v>
      </c>
      <c r="S337" s="179">
        <v>378691.61</v>
      </c>
      <c r="T337" s="179">
        <v>329606.69000000006</v>
      </c>
      <c r="U337" s="179">
        <v>448871.81</v>
      </c>
      <c r="V337" s="179">
        <v>362530.03</v>
      </c>
      <c r="W337" s="179">
        <v>294600.39</v>
      </c>
      <c r="X337" s="179">
        <v>358733.75</v>
      </c>
      <c r="Y337" s="179">
        <v>513047.36</v>
      </c>
      <c r="Z337" s="179">
        <v>381674.02</v>
      </c>
      <c r="AA337" s="179">
        <v>372289.14</v>
      </c>
      <c r="AB337" s="179">
        <v>455548.15</v>
      </c>
      <c r="AC337" s="179">
        <v>394720.78</v>
      </c>
      <c r="AD337" s="179">
        <v>387167.27</v>
      </c>
      <c r="AE337" s="179">
        <v>330968.24</v>
      </c>
      <c r="AF337" s="179">
        <v>415316.92000000004</v>
      </c>
      <c r="AG337" s="179">
        <v>393077.41000000003</v>
      </c>
      <c r="AH337" s="179">
        <v>459954.36</v>
      </c>
      <c r="AI337" s="179">
        <v>421128.86</v>
      </c>
      <c r="AJ337" s="179">
        <v>354941.12</v>
      </c>
      <c r="AK337" s="179">
        <v>429921.46</v>
      </c>
      <c r="AL337" s="179">
        <v>370368.98</v>
      </c>
      <c r="AM337" s="179">
        <v>340320.06000000006</v>
      </c>
      <c r="AN337" s="179">
        <v>405292.57999999996</v>
      </c>
      <c r="AO337" s="179">
        <v>367338.38</v>
      </c>
      <c r="AP337" s="179">
        <v>387003.06000000006</v>
      </c>
      <c r="AQ337" s="179">
        <v>328021.27</v>
      </c>
      <c r="AR337" s="179">
        <v>336139.48</v>
      </c>
      <c r="AS337" s="179">
        <v>348492.19999999995</v>
      </c>
      <c r="AT337" s="179">
        <v>423386.48</v>
      </c>
      <c r="AU337" s="179">
        <v>409294.8</v>
      </c>
      <c r="AV337" s="179">
        <v>420726.35</v>
      </c>
      <c r="AW337" s="179">
        <v>512285.41</v>
      </c>
      <c r="AX337" s="179">
        <v>379007.66</v>
      </c>
      <c r="AY337" s="179">
        <v>430269.56999999995</v>
      </c>
      <c r="AZ337" s="179">
        <v>372455.32000000007</v>
      </c>
      <c r="BA337" s="179">
        <v>397749.94</v>
      </c>
      <c r="BB337" s="179">
        <v>362413.66000000003</v>
      </c>
      <c r="BC337" s="179">
        <v>449061.23</v>
      </c>
      <c r="BD337" s="179">
        <v>410032.86</v>
      </c>
      <c r="BE337" s="179">
        <v>466678.22</v>
      </c>
      <c r="BF337" s="179">
        <v>356133.53</v>
      </c>
      <c r="BG337" s="179">
        <v>358054.3</v>
      </c>
      <c r="BH337" s="179">
        <v>369244.01</v>
      </c>
      <c r="BI337" s="179">
        <v>307022.12</v>
      </c>
      <c r="BJ337" s="179">
        <v>428569.88</v>
      </c>
      <c r="BK337" s="179">
        <v>423625.95999999996</v>
      </c>
      <c r="BL337" s="179">
        <v>454018.95</v>
      </c>
      <c r="BM337" s="179">
        <v>377108.24</v>
      </c>
      <c r="BN337" s="179">
        <v>442980.68000000005</v>
      </c>
      <c r="BO337" s="179">
        <v>391751.9</v>
      </c>
      <c r="BP337" s="179">
        <v>379229.54000000004</v>
      </c>
      <c r="BQ337" s="179">
        <v>469032.39</v>
      </c>
      <c r="BR337" s="179">
        <v>435645.13</v>
      </c>
      <c r="BS337" s="179">
        <v>416000.66</v>
      </c>
      <c r="BT337" s="179">
        <v>389220.53</v>
      </c>
      <c r="BU337" s="179">
        <v>445280.48</v>
      </c>
      <c r="BV337" s="179">
        <v>454256.51</v>
      </c>
      <c r="BW337" s="179">
        <v>500028.67</v>
      </c>
      <c r="BX337" s="179">
        <v>410197.67000000004</v>
      </c>
      <c r="BY337" s="179">
        <v>395107.83</v>
      </c>
      <c r="BZ337" s="179">
        <v>422723.9</v>
      </c>
      <c r="CA337" s="179">
        <v>420604.02</v>
      </c>
      <c r="CB337" s="179">
        <v>365424.12</v>
      </c>
      <c r="CC337" s="179">
        <v>492285.83000000007</v>
      </c>
      <c r="CD337" s="179">
        <v>392627.73</v>
      </c>
      <c r="CE337" s="179">
        <v>425619.62</v>
      </c>
      <c r="CF337" s="179">
        <v>376632.29</v>
      </c>
      <c r="CG337" s="179">
        <v>336017.70999999996</v>
      </c>
      <c r="CH337" s="179">
        <v>500254.28</v>
      </c>
      <c r="CI337" s="179">
        <v>425030.04999999993</v>
      </c>
      <c r="CJ337" s="179">
        <v>483004.38</v>
      </c>
      <c r="CK337" s="179">
        <v>416140.01</v>
      </c>
      <c r="CL337" s="179">
        <v>391580.68000000005</v>
      </c>
      <c r="CM337" s="179">
        <v>458947.41</v>
      </c>
      <c r="CN337" s="179">
        <v>353602.86</v>
      </c>
      <c r="CO337" s="179">
        <v>433076.11</v>
      </c>
      <c r="CP337" s="179">
        <v>542371.01</v>
      </c>
      <c r="CQ337" s="179">
        <v>499375.68000000005</v>
      </c>
      <c r="CR337" s="179">
        <v>487230.96</v>
      </c>
      <c r="CS337" s="179">
        <v>505683.89</v>
      </c>
      <c r="CT337" s="179">
        <v>453390.85000000009</v>
      </c>
      <c r="CU337" s="179">
        <v>488664.29</v>
      </c>
      <c r="CV337" s="179">
        <v>571467.92999999993</v>
      </c>
      <c r="CW337" s="179">
        <v>463921.69999999995</v>
      </c>
      <c r="CX337" s="179">
        <v>507340.77</v>
      </c>
      <c r="CY337" s="179">
        <v>367953.89</v>
      </c>
      <c r="CZ337" s="179">
        <v>506456</v>
      </c>
      <c r="DA337" s="179">
        <v>436694.39999999997</v>
      </c>
      <c r="DB337" s="179">
        <v>514559.63</v>
      </c>
      <c r="DC337" s="179">
        <v>513579.73</v>
      </c>
      <c r="DD337" s="179">
        <v>463479</v>
      </c>
      <c r="DE337" s="179">
        <v>512766.13</v>
      </c>
      <c r="DF337" s="179">
        <v>462869.76000000001</v>
      </c>
      <c r="DG337" s="179">
        <v>559676.73</v>
      </c>
      <c r="DH337" s="179">
        <v>567258.87</v>
      </c>
      <c r="DI337" s="179">
        <v>444793.31000000006</v>
      </c>
      <c r="DJ337" s="179">
        <v>463589.75</v>
      </c>
      <c r="DK337" s="179">
        <v>480853.31000000006</v>
      </c>
      <c r="DL337" s="179">
        <v>412535.32</v>
      </c>
      <c r="DM337" s="179">
        <v>464938.23</v>
      </c>
      <c r="DN337" s="179">
        <v>559122.29</v>
      </c>
      <c r="DO337" s="179">
        <v>477524.11</v>
      </c>
      <c r="DP337" s="179">
        <v>523320.07999999996</v>
      </c>
      <c r="DQ337" s="179">
        <v>529985.57999999984</v>
      </c>
      <c r="DR337" s="179">
        <v>436880.05999999994</v>
      </c>
      <c r="DS337" s="179">
        <v>597225.57999999996</v>
      </c>
      <c r="DT337" s="179">
        <v>602535.65999999992</v>
      </c>
      <c r="DU337" s="179">
        <v>529691.16999999993</v>
      </c>
      <c r="DV337" s="179">
        <v>529927.17999999993</v>
      </c>
      <c r="DW337" s="179">
        <v>407954.68000000005</v>
      </c>
      <c r="DX337" s="179">
        <v>459023.85</v>
      </c>
      <c r="DY337" s="179">
        <v>501287.77</v>
      </c>
      <c r="DZ337" s="179">
        <v>412336.66</v>
      </c>
      <c r="EA337" s="179">
        <v>563825.94000000006</v>
      </c>
      <c r="EB337" s="179">
        <v>538195.97</v>
      </c>
      <c r="EC337" s="179">
        <v>415946.77999999991</v>
      </c>
      <c r="ED337" s="179">
        <v>521467.05999999994</v>
      </c>
      <c r="EE337" s="179">
        <v>699607.4</v>
      </c>
      <c r="EF337" s="179">
        <v>516622.72000000003</v>
      </c>
      <c r="EG337" s="179">
        <v>602500.82000000007</v>
      </c>
      <c r="EH337" s="179">
        <v>399340.39</v>
      </c>
      <c r="EI337" s="179">
        <v>407439.01999999996</v>
      </c>
      <c r="EJ337" s="179">
        <v>512412.19</v>
      </c>
      <c r="EK337" s="179">
        <v>519024.52999999997</v>
      </c>
      <c r="EL337" s="179">
        <v>559593.43000000005</v>
      </c>
      <c r="EM337" s="179">
        <v>637892.12</v>
      </c>
      <c r="EN337" s="179">
        <v>539876.16999999993</v>
      </c>
      <c r="EO337" s="179">
        <v>651320.87</v>
      </c>
      <c r="EP337" s="179">
        <v>637797.75</v>
      </c>
      <c r="EQ337" s="179">
        <v>664985.51</v>
      </c>
      <c r="ER337" s="179">
        <v>499503.68000000005</v>
      </c>
      <c r="ES337" s="179">
        <v>523405.57</v>
      </c>
      <c r="ET337" s="179">
        <v>581651.07000000007</v>
      </c>
      <c r="EU337" s="179">
        <v>485501.55000000005</v>
      </c>
      <c r="EV337" s="179">
        <v>539139.47</v>
      </c>
      <c r="EW337" s="179">
        <v>458229.87</v>
      </c>
      <c r="EX337" s="179">
        <v>519154.95</v>
      </c>
      <c r="EY337" s="179">
        <v>662414.32000000007</v>
      </c>
      <c r="EZ337" s="179">
        <v>523180.62</v>
      </c>
      <c r="FA337" s="179">
        <v>456421.55</v>
      </c>
      <c r="FB337" s="179">
        <v>510595.67</v>
      </c>
      <c r="FC337" s="179">
        <v>652519.77</v>
      </c>
      <c r="FD337" s="179">
        <v>536483.4</v>
      </c>
      <c r="FE337" s="179">
        <v>619339.86</v>
      </c>
      <c r="FF337" s="179">
        <v>529470.47</v>
      </c>
      <c r="FG337" s="179">
        <v>425238.31000000006</v>
      </c>
      <c r="FH337" s="179">
        <v>518821.28999999992</v>
      </c>
      <c r="FI337" s="179">
        <v>492522.70999999996</v>
      </c>
      <c r="FJ337" s="179">
        <v>539435.30999999994</v>
      </c>
      <c r="FK337" s="179">
        <v>627585.98</v>
      </c>
      <c r="FL337" s="179">
        <v>542067.29</v>
      </c>
      <c r="FM337" s="179">
        <v>722587.01</v>
      </c>
      <c r="FN337" s="179">
        <v>545639.03</v>
      </c>
      <c r="FO337" s="179">
        <v>730297.25</v>
      </c>
      <c r="FP337" s="179">
        <v>577860.28</v>
      </c>
      <c r="FQ337" s="179">
        <v>557534.65</v>
      </c>
      <c r="FR337" s="179">
        <v>554383.56000000006</v>
      </c>
      <c r="FS337" s="179">
        <v>573831.96</v>
      </c>
      <c r="FT337" s="179">
        <v>451650.47</v>
      </c>
      <c r="FU337" s="179">
        <v>516978.77</v>
      </c>
      <c r="FV337" s="179">
        <v>525124.12</v>
      </c>
      <c r="FW337" s="179">
        <v>626067.19999999995</v>
      </c>
      <c r="FX337" s="179">
        <v>479175.49</v>
      </c>
      <c r="FY337" s="179">
        <v>475724.7</v>
      </c>
      <c r="FZ337" s="179">
        <v>555097.90999999992</v>
      </c>
      <c r="GA337" s="179">
        <v>766575.28</v>
      </c>
    </row>
    <row r="338" spans="2:183">
      <c r="B338" s="96" t="s">
        <v>54</v>
      </c>
      <c r="C338" s="166" t="s">
        <v>319</v>
      </c>
      <c r="D338" s="179">
        <v>0</v>
      </c>
      <c r="E338" s="179">
        <v>0</v>
      </c>
      <c r="F338" s="179">
        <v>0</v>
      </c>
      <c r="G338" s="179">
        <v>0</v>
      </c>
      <c r="H338" s="179">
        <v>0</v>
      </c>
      <c r="I338" s="179">
        <v>0</v>
      </c>
      <c r="J338" s="179">
        <v>18540</v>
      </c>
      <c r="K338" s="179">
        <v>0</v>
      </c>
      <c r="L338" s="179">
        <v>0</v>
      </c>
      <c r="M338" s="179">
        <v>0</v>
      </c>
      <c r="N338" s="179">
        <v>0</v>
      </c>
      <c r="O338" s="179">
        <v>0</v>
      </c>
      <c r="P338" s="179">
        <v>0</v>
      </c>
      <c r="Q338" s="179">
        <v>0</v>
      </c>
      <c r="R338" s="179">
        <v>0</v>
      </c>
      <c r="S338" s="179">
        <v>0</v>
      </c>
      <c r="T338" s="179">
        <v>0</v>
      </c>
      <c r="U338" s="179">
        <v>0</v>
      </c>
      <c r="V338" s="179">
        <v>0</v>
      </c>
      <c r="W338" s="179">
        <v>0</v>
      </c>
      <c r="X338" s="179">
        <v>0</v>
      </c>
      <c r="Y338" s="179">
        <v>0</v>
      </c>
      <c r="Z338" s="179">
        <v>0</v>
      </c>
      <c r="AA338" s="179">
        <v>0</v>
      </c>
      <c r="AB338" s="179">
        <v>0</v>
      </c>
      <c r="AC338" s="179">
        <v>0</v>
      </c>
      <c r="AD338" s="179">
        <v>0</v>
      </c>
      <c r="AE338" s="179">
        <v>0</v>
      </c>
      <c r="AF338" s="179">
        <v>0</v>
      </c>
      <c r="AG338" s="179">
        <v>0</v>
      </c>
      <c r="AH338" s="179">
        <v>0</v>
      </c>
      <c r="AI338" s="179">
        <v>0</v>
      </c>
      <c r="AJ338" s="179">
        <v>0</v>
      </c>
      <c r="AK338" s="179">
        <v>0</v>
      </c>
      <c r="AL338" s="179">
        <v>0</v>
      </c>
      <c r="AM338" s="179">
        <v>0</v>
      </c>
      <c r="AN338" s="179">
        <v>0</v>
      </c>
      <c r="AO338" s="179">
        <v>0</v>
      </c>
      <c r="AP338" s="179">
        <v>0</v>
      </c>
      <c r="AQ338" s="179">
        <v>0</v>
      </c>
      <c r="AR338" s="179">
        <v>0</v>
      </c>
      <c r="AS338" s="179">
        <v>0</v>
      </c>
      <c r="AT338" s="179">
        <v>0</v>
      </c>
      <c r="AU338" s="179">
        <v>0</v>
      </c>
      <c r="AV338" s="179">
        <v>0</v>
      </c>
      <c r="AW338" s="179">
        <v>0</v>
      </c>
      <c r="AX338" s="179">
        <v>0</v>
      </c>
      <c r="AY338" s="179">
        <v>0</v>
      </c>
      <c r="AZ338" s="179">
        <v>0</v>
      </c>
      <c r="BA338" s="179">
        <v>0</v>
      </c>
      <c r="BB338" s="179">
        <v>0</v>
      </c>
      <c r="BC338" s="179">
        <v>0</v>
      </c>
      <c r="BD338" s="179">
        <v>0</v>
      </c>
      <c r="BE338" s="179">
        <v>0</v>
      </c>
      <c r="BF338" s="179">
        <v>0</v>
      </c>
      <c r="BG338" s="179">
        <v>0</v>
      </c>
      <c r="BH338" s="179">
        <v>0</v>
      </c>
      <c r="BI338" s="179">
        <v>0</v>
      </c>
      <c r="BJ338" s="179">
        <v>0</v>
      </c>
      <c r="BK338" s="179">
        <v>0</v>
      </c>
      <c r="BL338" s="179">
        <v>0</v>
      </c>
      <c r="BM338" s="179">
        <v>0</v>
      </c>
      <c r="BN338" s="179">
        <v>0</v>
      </c>
      <c r="BO338" s="179">
        <v>0</v>
      </c>
      <c r="BP338" s="179">
        <v>0</v>
      </c>
      <c r="BQ338" s="179">
        <v>0</v>
      </c>
      <c r="BR338" s="179">
        <v>0</v>
      </c>
      <c r="BS338" s="179">
        <v>0</v>
      </c>
      <c r="BT338" s="179">
        <v>0</v>
      </c>
      <c r="BU338" s="179">
        <v>0</v>
      </c>
      <c r="BV338" s="179">
        <v>0</v>
      </c>
      <c r="BW338" s="179">
        <v>0</v>
      </c>
      <c r="BX338" s="179">
        <v>0</v>
      </c>
      <c r="BY338" s="179">
        <v>0</v>
      </c>
      <c r="BZ338" s="179">
        <v>0</v>
      </c>
      <c r="CA338" s="179">
        <v>0</v>
      </c>
      <c r="CB338" s="179">
        <v>0</v>
      </c>
      <c r="CC338" s="179">
        <v>0</v>
      </c>
      <c r="CD338" s="179">
        <v>28630</v>
      </c>
      <c r="CE338" s="179">
        <v>27260</v>
      </c>
      <c r="CF338" s="179">
        <v>0</v>
      </c>
      <c r="CG338" s="179">
        <v>0</v>
      </c>
      <c r="CH338" s="179">
        <v>0</v>
      </c>
      <c r="CI338" s="179">
        <v>0</v>
      </c>
      <c r="CJ338" s="179">
        <v>19980</v>
      </c>
      <c r="CK338" s="179">
        <v>0</v>
      </c>
      <c r="CL338" s="179">
        <v>0</v>
      </c>
      <c r="CM338" s="179">
        <v>0</v>
      </c>
      <c r="CN338" s="179">
        <v>0</v>
      </c>
      <c r="CO338" s="179">
        <v>18170</v>
      </c>
      <c r="CP338" s="179">
        <v>29440</v>
      </c>
      <c r="CQ338" s="179">
        <v>28720</v>
      </c>
      <c r="CR338" s="179">
        <v>18540</v>
      </c>
      <c r="CS338" s="179">
        <v>19260</v>
      </c>
      <c r="CT338" s="179">
        <v>17350</v>
      </c>
      <c r="CU338" s="179">
        <v>20350</v>
      </c>
      <c r="CV338" s="179">
        <v>36350</v>
      </c>
      <c r="CW338" s="179">
        <v>35440</v>
      </c>
      <c r="CX338" s="179">
        <v>43170</v>
      </c>
      <c r="CY338" s="179">
        <v>27440</v>
      </c>
      <c r="CZ338" s="179">
        <v>16350.000000000002</v>
      </c>
      <c r="DA338" s="179">
        <v>20440</v>
      </c>
      <c r="DB338" s="179">
        <v>20260</v>
      </c>
      <c r="DC338" s="179">
        <v>22440</v>
      </c>
      <c r="DD338" s="179">
        <v>19440</v>
      </c>
      <c r="DE338" s="179">
        <v>16350.000000000002</v>
      </c>
      <c r="DF338" s="179">
        <v>17440</v>
      </c>
      <c r="DG338" s="179">
        <v>19440</v>
      </c>
      <c r="DH338" s="179">
        <v>37350</v>
      </c>
      <c r="DI338" s="179">
        <v>35170</v>
      </c>
      <c r="DJ338" s="179">
        <v>39440</v>
      </c>
      <c r="DK338" s="179">
        <v>13440</v>
      </c>
      <c r="DL338" s="179">
        <v>7440</v>
      </c>
      <c r="DM338" s="179">
        <v>19980</v>
      </c>
      <c r="DN338" s="179">
        <v>20350</v>
      </c>
      <c r="DO338" s="179">
        <v>21170</v>
      </c>
      <c r="DP338" s="179">
        <v>19440</v>
      </c>
      <c r="DQ338" s="179">
        <v>18630</v>
      </c>
      <c r="DR338" s="179">
        <v>19350</v>
      </c>
      <c r="DS338" s="179">
        <v>18260</v>
      </c>
      <c r="DT338" s="179">
        <v>39440</v>
      </c>
      <c r="DU338" s="179">
        <v>35260</v>
      </c>
      <c r="DV338" s="179">
        <v>17350</v>
      </c>
      <c r="DW338" s="179">
        <v>12260</v>
      </c>
      <c r="DX338" s="179">
        <v>7540</v>
      </c>
      <c r="DY338" s="179">
        <v>20350</v>
      </c>
      <c r="DZ338" s="179">
        <v>20440</v>
      </c>
      <c r="EA338" s="179">
        <v>22070</v>
      </c>
      <c r="EB338" s="179">
        <v>17350</v>
      </c>
      <c r="EC338" s="179">
        <v>6630</v>
      </c>
      <c r="ED338" s="179">
        <v>8540</v>
      </c>
      <c r="EE338" s="179">
        <v>14170</v>
      </c>
      <c r="EF338" s="179">
        <v>20350</v>
      </c>
      <c r="EG338" s="179">
        <v>38440</v>
      </c>
      <c r="EH338" s="179">
        <v>17260</v>
      </c>
      <c r="EI338" s="179">
        <v>15440</v>
      </c>
      <c r="EJ338" s="179">
        <v>8350</v>
      </c>
      <c r="EK338" s="179">
        <v>19350</v>
      </c>
      <c r="EL338" s="179">
        <v>21170</v>
      </c>
      <c r="EM338" s="179">
        <v>19440</v>
      </c>
      <c r="EN338" s="179">
        <v>18540</v>
      </c>
      <c r="EO338" s="179">
        <v>8350</v>
      </c>
      <c r="EP338" s="179">
        <v>6440</v>
      </c>
      <c r="EQ338" s="179">
        <v>18170</v>
      </c>
      <c r="ER338" s="179">
        <v>19350</v>
      </c>
      <c r="ES338" s="179">
        <v>33350</v>
      </c>
      <c r="ET338" s="179">
        <v>15630</v>
      </c>
      <c r="EU338" s="179">
        <v>16070</v>
      </c>
      <c r="EV338" s="179">
        <v>8630</v>
      </c>
      <c r="EW338" s="179">
        <v>19350</v>
      </c>
      <c r="EX338" s="179">
        <v>22260</v>
      </c>
      <c r="EY338" s="179">
        <v>18540</v>
      </c>
      <c r="EZ338" s="179">
        <v>20350</v>
      </c>
      <c r="FA338" s="179">
        <v>6540</v>
      </c>
      <c r="FB338" s="179">
        <v>6540</v>
      </c>
      <c r="FC338" s="179">
        <v>18350</v>
      </c>
      <c r="FD338" s="179">
        <v>28440</v>
      </c>
      <c r="FE338" s="179">
        <v>36260</v>
      </c>
      <c r="FF338" s="179">
        <v>17260</v>
      </c>
      <c r="FG338" s="179">
        <v>14440</v>
      </c>
      <c r="FH338" s="179">
        <v>8540</v>
      </c>
      <c r="FI338" s="179">
        <v>21260</v>
      </c>
      <c r="FJ338" s="179">
        <v>22070</v>
      </c>
      <c r="FK338" s="179">
        <v>20170</v>
      </c>
      <c r="FL338" s="179">
        <v>19260</v>
      </c>
      <c r="FM338" s="179">
        <v>7540</v>
      </c>
      <c r="FN338" s="179">
        <v>7720</v>
      </c>
      <c r="FO338" s="179">
        <v>18170</v>
      </c>
      <c r="FP338" s="179">
        <v>27350</v>
      </c>
      <c r="FQ338" s="179">
        <v>33350</v>
      </c>
      <c r="FR338" s="179">
        <v>16260.000000000002</v>
      </c>
      <c r="FS338" s="179">
        <v>13170</v>
      </c>
      <c r="FT338" s="179">
        <v>7540</v>
      </c>
      <c r="FU338" s="179">
        <v>20260</v>
      </c>
      <c r="FV338" s="179">
        <v>20540</v>
      </c>
      <c r="FW338" s="179">
        <v>22170</v>
      </c>
      <c r="FX338" s="179">
        <v>18540</v>
      </c>
      <c r="FY338" s="179">
        <v>7540</v>
      </c>
      <c r="FZ338" s="179">
        <v>8540</v>
      </c>
      <c r="GA338" s="179">
        <v>19350</v>
      </c>
    </row>
    <row r="339" spans="2:183">
      <c r="B339" s="96" t="s">
        <v>54</v>
      </c>
      <c r="C339" s="166" t="s">
        <v>43</v>
      </c>
      <c r="D339" s="175">
        <v>1898.16</v>
      </c>
      <c r="E339" s="176">
        <v>1704.65</v>
      </c>
      <c r="F339" s="176">
        <v>1832.1899999999998</v>
      </c>
      <c r="G339" s="176">
        <v>1532.04</v>
      </c>
      <c r="H339" s="176">
        <v>3710.51</v>
      </c>
      <c r="I339" s="176">
        <v>1826.11</v>
      </c>
      <c r="J339" s="176">
        <v>2360.77</v>
      </c>
      <c r="K339" s="176">
        <v>1831.22</v>
      </c>
      <c r="L339" s="176">
        <v>1745.81</v>
      </c>
      <c r="M339" s="176">
        <v>1156.45</v>
      </c>
      <c r="N339" s="176">
        <v>1387.2200000000003</v>
      </c>
      <c r="O339" s="176">
        <v>1825.83</v>
      </c>
      <c r="P339" s="176">
        <v>1927.4</v>
      </c>
      <c r="Q339" s="176">
        <v>1736.13</v>
      </c>
      <c r="R339" s="176">
        <v>1768.35</v>
      </c>
      <c r="S339" s="176">
        <v>1638.31</v>
      </c>
      <c r="T339" s="176">
        <v>1649.2199999999998</v>
      </c>
      <c r="U339" s="176">
        <v>1800.75</v>
      </c>
      <c r="V339" s="176">
        <v>1870.5099999999998</v>
      </c>
      <c r="W339" s="176">
        <v>1872.25</v>
      </c>
      <c r="X339" s="176">
        <v>1781.8200000000002</v>
      </c>
      <c r="Y339" s="176">
        <v>1689.44</v>
      </c>
      <c r="Z339" s="176">
        <v>1789.0300000000002</v>
      </c>
      <c r="AA339" s="176">
        <v>1857.64</v>
      </c>
      <c r="AB339" s="176">
        <v>1909.81</v>
      </c>
      <c r="AC339" s="176">
        <v>1741.3400000000001</v>
      </c>
      <c r="AD339" s="176">
        <v>1861.94</v>
      </c>
      <c r="AE339" s="176">
        <v>1698.6200000000001</v>
      </c>
      <c r="AF339" s="176">
        <v>3789.96</v>
      </c>
      <c r="AG339" s="176">
        <v>1812.83</v>
      </c>
      <c r="AH339" s="176">
        <v>1890.54</v>
      </c>
      <c r="AI339" s="176">
        <v>1886.52</v>
      </c>
      <c r="AJ339" s="176">
        <v>1788.1999999999998</v>
      </c>
      <c r="AK339" s="176">
        <v>1358.1399999999999</v>
      </c>
      <c r="AL339" s="176">
        <v>1805.0299999999997</v>
      </c>
      <c r="AM339" s="176">
        <v>1844.08</v>
      </c>
      <c r="AN339" s="176">
        <v>1916.23</v>
      </c>
      <c r="AO339" s="176">
        <v>1805.9499999999998</v>
      </c>
      <c r="AP339" s="176">
        <v>1739.65</v>
      </c>
      <c r="AQ339" s="176">
        <v>1543.71</v>
      </c>
      <c r="AR339" s="176">
        <v>1715.64</v>
      </c>
      <c r="AS339" s="176">
        <v>1816.9899999999998</v>
      </c>
      <c r="AT339" s="176">
        <v>1887.96</v>
      </c>
      <c r="AU339" s="176">
        <v>1901.71</v>
      </c>
      <c r="AV339" s="176">
        <v>1791.67</v>
      </c>
      <c r="AW339" s="176">
        <v>1697.38</v>
      </c>
      <c r="AX339" s="176">
        <v>1817.29</v>
      </c>
      <c r="AY339" s="176">
        <v>1847.38</v>
      </c>
      <c r="AZ339" s="176">
        <v>1916.94</v>
      </c>
      <c r="BA339" s="176">
        <v>1739.63</v>
      </c>
      <c r="BB339" s="176">
        <v>1779.26</v>
      </c>
      <c r="BC339" s="176">
        <v>1561.53</v>
      </c>
      <c r="BD339" s="176">
        <v>3935.34</v>
      </c>
      <c r="BE339" s="176">
        <v>2069.06</v>
      </c>
      <c r="BF339" s="176">
        <v>1862.7200000000003</v>
      </c>
      <c r="BG339" s="176">
        <v>1879.3600000000001</v>
      </c>
      <c r="BH339" s="176">
        <v>1732.5000000000002</v>
      </c>
      <c r="BI339" s="176">
        <v>1084.3100000000002</v>
      </c>
      <c r="BJ339" s="176">
        <v>1368.17</v>
      </c>
      <c r="BK339" s="176">
        <v>1833.35</v>
      </c>
      <c r="BL339" s="176">
        <v>1928.4900000000002</v>
      </c>
      <c r="BM339" s="176">
        <v>1748.16</v>
      </c>
      <c r="BN339" s="176">
        <v>1791.56</v>
      </c>
      <c r="BO339" s="176">
        <v>1573.0900000000001</v>
      </c>
      <c r="BP339" s="176">
        <v>1662.9099999999999</v>
      </c>
      <c r="BQ339" s="176">
        <v>1812.8600000000001</v>
      </c>
      <c r="BR339" s="176">
        <v>1897.81</v>
      </c>
      <c r="BS339" s="176">
        <v>1910.56</v>
      </c>
      <c r="BT339" s="176">
        <v>1752.1000000000004</v>
      </c>
      <c r="BU339" s="176">
        <v>1780.65</v>
      </c>
      <c r="BV339" s="176">
        <v>1688.3899999999999</v>
      </c>
      <c r="BW339" s="176">
        <v>1929.15</v>
      </c>
      <c r="BX339" s="176">
        <v>1979.88</v>
      </c>
      <c r="BY339" s="176">
        <v>1771.56</v>
      </c>
      <c r="BZ339" s="176">
        <v>1813.3</v>
      </c>
      <c r="CA339" s="176">
        <v>3996.28</v>
      </c>
      <c r="CB339" s="176">
        <v>2081.7199999999998</v>
      </c>
      <c r="CC339" s="176">
        <v>1864.6499999999999</v>
      </c>
      <c r="CD339" s="176">
        <v>1974.3700000000001</v>
      </c>
      <c r="CE339" s="176">
        <v>1976.1999999999998</v>
      </c>
      <c r="CF339" s="176">
        <v>1895.19</v>
      </c>
      <c r="CG339" s="176">
        <v>1277.52</v>
      </c>
      <c r="CH339" s="176">
        <v>1922.02</v>
      </c>
      <c r="CI339" s="176">
        <v>2016.57</v>
      </c>
      <c r="CJ339" s="176">
        <v>2041.32</v>
      </c>
      <c r="CK339" s="176">
        <v>1907.94</v>
      </c>
      <c r="CL339" s="176">
        <v>2004.56</v>
      </c>
      <c r="CM339" s="176">
        <v>1698.58</v>
      </c>
      <c r="CN339" s="176">
        <v>1844.9099999999999</v>
      </c>
      <c r="CO339" s="176">
        <v>1917.65</v>
      </c>
      <c r="CP339" s="176">
        <v>2004.19</v>
      </c>
      <c r="CQ339" s="176">
        <v>2001.94</v>
      </c>
      <c r="CR339" s="176">
        <v>1922.04</v>
      </c>
      <c r="CS339" s="176">
        <v>1804.8899999999999</v>
      </c>
      <c r="CT339" s="176">
        <v>1951.58</v>
      </c>
      <c r="CU339" s="176">
        <v>2023.77</v>
      </c>
      <c r="CV339" s="176">
        <v>2042.19</v>
      </c>
      <c r="CW339" s="176">
        <v>1798.15</v>
      </c>
      <c r="CX339" s="176">
        <v>1696.72</v>
      </c>
      <c r="CY339" s="176">
        <v>1532.6599999999999</v>
      </c>
      <c r="CZ339" s="176">
        <v>4232.4400000000005</v>
      </c>
      <c r="DA339" s="176">
        <v>2406.16</v>
      </c>
      <c r="DB339" s="176">
        <v>2001.69</v>
      </c>
      <c r="DC339" s="176">
        <v>2019.18</v>
      </c>
      <c r="DD339" s="176">
        <v>1907.7600000000002</v>
      </c>
      <c r="DE339" s="176">
        <v>1259.01</v>
      </c>
      <c r="DF339" s="176">
        <v>1960.6599999999999</v>
      </c>
      <c r="DG339" s="176">
        <v>2014.5500000000002</v>
      </c>
      <c r="DH339" s="176">
        <v>2036.98</v>
      </c>
      <c r="DI339" s="176">
        <v>1839.7199999999998</v>
      </c>
      <c r="DJ339" s="176">
        <v>2024.5</v>
      </c>
      <c r="DK339" s="176">
        <v>1802.23</v>
      </c>
      <c r="DL339" s="176">
        <v>1707.26</v>
      </c>
      <c r="DM339" s="176">
        <v>1916.8500000000001</v>
      </c>
      <c r="DN339" s="176">
        <v>2005.6999999999998</v>
      </c>
      <c r="DO339" s="176">
        <v>2005.79</v>
      </c>
      <c r="DP339" s="176">
        <v>1897.22</v>
      </c>
      <c r="DQ339" s="176">
        <v>1806.4299999999998</v>
      </c>
      <c r="DR339" s="176">
        <v>1958.27</v>
      </c>
      <c r="DS339" s="176">
        <v>2011.31</v>
      </c>
      <c r="DT339" s="176">
        <v>2031.4</v>
      </c>
      <c r="DU339" s="176">
        <v>1834.4400000000003</v>
      </c>
      <c r="DV339" s="176">
        <v>1982.5</v>
      </c>
      <c r="DW339" s="176">
        <v>1654.5</v>
      </c>
      <c r="DX339" s="176">
        <v>4286.63</v>
      </c>
      <c r="DY339" s="176">
        <v>2209.2399999999998</v>
      </c>
      <c r="DZ339" s="176">
        <v>1999.0900000000001</v>
      </c>
      <c r="EA339" s="176">
        <v>1996.9599999999998</v>
      </c>
      <c r="EB339" s="176">
        <v>1898.04</v>
      </c>
      <c r="EC339" s="176">
        <v>1327.07</v>
      </c>
      <c r="ED339" s="176">
        <v>1678.94</v>
      </c>
      <c r="EE339" s="176">
        <v>2005.13</v>
      </c>
      <c r="EF339" s="176">
        <v>2025.81</v>
      </c>
      <c r="EG339" s="176">
        <v>1899.4700000000003</v>
      </c>
      <c r="EH339" s="176">
        <v>1856.2500000000002</v>
      </c>
      <c r="EI339" s="176">
        <v>1625.79</v>
      </c>
      <c r="EJ339" s="176">
        <v>1859.5700000000002</v>
      </c>
      <c r="EK339" s="176">
        <v>1900.09</v>
      </c>
      <c r="EL339" s="176">
        <v>1999.7599999999998</v>
      </c>
      <c r="EM339" s="176">
        <v>1993.8000000000002</v>
      </c>
      <c r="EN339" s="176">
        <v>1905.94</v>
      </c>
      <c r="EO339" s="176">
        <v>1798.04</v>
      </c>
      <c r="EP339" s="176">
        <v>1942.04</v>
      </c>
      <c r="EQ339" s="176">
        <v>2013.7599999999998</v>
      </c>
      <c r="ER339" s="176">
        <v>2007.5199999999998</v>
      </c>
      <c r="ES339" s="176">
        <v>1818.78</v>
      </c>
      <c r="ET339" s="176">
        <v>1945.27</v>
      </c>
      <c r="EU339" s="176">
        <v>1658.1399999999999</v>
      </c>
      <c r="EV339" s="176">
        <v>4041.48</v>
      </c>
      <c r="EW339" s="176">
        <v>1951.3100000000002</v>
      </c>
      <c r="EX339" s="176">
        <v>1978.0800000000002</v>
      </c>
      <c r="EY339" s="176">
        <v>1991.17</v>
      </c>
      <c r="EZ339" s="176">
        <v>1890.62</v>
      </c>
      <c r="FA339" s="176">
        <v>1243.3600000000001</v>
      </c>
      <c r="FB339" s="176">
        <v>1379.9</v>
      </c>
      <c r="FC339" s="176">
        <v>1989.1299999999999</v>
      </c>
      <c r="FD339" s="176">
        <v>1976.75</v>
      </c>
      <c r="FE339" s="176">
        <v>1791.83</v>
      </c>
      <c r="FF339" s="176">
        <v>1876.99</v>
      </c>
      <c r="FG339" s="176">
        <v>1529</v>
      </c>
      <c r="FH339" s="176">
        <v>1721.5</v>
      </c>
      <c r="FI339" s="176">
        <v>1862.1000000000001</v>
      </c>
      <c r="FJ339" s="176">
        <v>1963.4099999999999</v>
      </c>
      <c r="FK339" s="176">
        <v>1964.9099999999999</v>
      </c>
      <c r="FL339" s="176">
        <v>1855.67</v>
      </c>
      <c r="FM339" s="176">
        <v>1774.1000000000001</v>
      </c>
      <c r="FN339" s="176">
        <v>1901.1100000000001</v>
      </c>
      <c r="FO339" s="176">
        <v>1963.19</v>
      </c>
      <c r="FP339" s="176">
        <v>1968.04</v>
      </c>
      <c r="FQ339" s="176">
        <v>1786.71</v>
      </c>
      <c r="FR339" s="176">
        <v>1291.04</v>
      </c>
      <c r="FS339" s="176">
        <v>3724.9</v>
      </c>
      <c r="FT339" s="176">
        <v>1783.3899999999999</v>
      </c>
      <c r="FU339" s="176">
        <v>1853.95</v>
      </c>
      <c r="FV339" s="176">
        <v>1956.16</v>
      </c>
      <c r="FW339" s="176">
        <v>1950.51</v>
      </c>
      <c r="FX339" s="176">
        <v>1814.41</v>
      </c>
      <c r="FY339" s="176">
        <v>1779.1299999999999</v>
      </c>
      <c r="FZ339" s="176">
        <v>1809.0100000000002</v>
      </c>
      <c r="GA339" s="176">
        <v>1964.1599999999999</v>
      </c>
    </row>
    <row r="340" spans="2:183">
      <c r="B340" s="96" t="s">
        <v>54</v>
      </c>
      <c r="C340" s="166" t="s">
        <v>44</v>
      </c>
      <c r="D340" s="178">
        <v>2610.9299999999998</v>
      </c>
      <c r="E340" s="179">
        <v>2344.7299999999996</v>
      </c>
      <c r="F340" s="179">
        <v>2520.17</v>
      </c>
      <c r="G340" s="179">
        <v>2107.3200000000002</v>
      </c>
      <c r="H340" s="179">
        <v>5103.7999999999993</v>
      </c>
      <c r="I340" s="179">
        <v>2511.81</v>
      </c>
      <c r="J340" s="179">
        <v>3247.22</v>
      </c>
      <c r="K340" s="179">
        <v>2518.83</v>
      </c>
      <c r="L340" s="179">
        <v>2401.39</v>
      </c>
      <c r="M340" s="179">
        <v>1590.71</v>
      </c>
      <c r="N340" s="179">
        <v>1908.12</v>
      </c>
      <c r="O340" s="179">
        <v>2511.4399999999996</v>
      </c>
      <c r="P340" s="179">
        <v>2651.13</v>
      </c>
      <c r="Q340" s="179">
        <v>2388.0500000000002</v>
      </c>
      <c r="R340" s="179">
        <v>2432.37</v>
      </c>
      <c r="S340" s="179">
        <v>2253.5100000000002</v>
      </c>
      <c r="T340" s="179">
        <v>2268.52</v>
      </c>
      <c r="U340" s="179">
        <v>2476.94</v>
      </c>
      <c r="V340" s="179">
        <v>2572.8999999999996</v>
      </c>
      <c r="W340" s="179">
        <v>2575.27</v>
      </c>
      <c r="X340" s="179">
        <v>2450.92</v>
      </c>
      <c r="Y340" s="179">
        <v>2323.81</v>
      </c>
      <c r="Z340" s="179">
        <v>2460.83</v>
      </c>
      <c r="AA340" s="179">
        <v>2555.17</v>
      </c>
      <c r="AB340" s="179">
        <v>3756.59</v>
      </c>
      <c r="AC340" s="179">
        <v>3425.2200000000003</v>
      </c>
      <c r="AD340" s="179">
        <v>3662.45</v>
      </c>
      <c r="AE340" s="179">
        <v>3341.19</v>
      </c>
      <c r="AF340" s="179">
        <v>7454.83</v>
      </c>
      <c r="AG340" s="179">
        <v>3565.87</v>
      </c>
      <c r="AH340" s="179">
        <v>3718.6699999999996</v>
      </c>
      <c r="AI340" s="179">
        <v>3710.7999999999997</v>
      </c>
      <c r="AJ340" s="179">
        <v>3517.3900000000003</v>
      </c>
      <c r="AK340" s="179">
        <v>2671.48</v>
      </c>
      <c r="AL340" s="179">
        <v>3550.49</v>
      </c>
      <c r="AM340" s="179">
        <v>3627.2999999999997</v>
      </c>
      <c r="AN340" s="179">
        <v>3769.25</v>
      </c>
      <c r="AO340" s="179">
        <v>3552.3</v>
      </c>
      <c r="AP340" s="179">
        <v>3421.8999999999996</v>
      </c>
      <c r="AQ340" s="179">
        <v>3036.45</v>
      </c>
      <c r="AR340" s="179">
        <v>3374.71</v>
      </c>
      <c r="AS340" s="179">
        <v>3574.0099999999998</v>
      </c>
      <c r="AT340" s="179">
        <v>3713.61</v>
      </c>
      <c r="AU340" s="179">
        <v>3740.6500000000005</v>
      </c>
      <c r="AV340" s="179">
        <v>3524.2</v>
      </c>
      <c r="AW340" s="179">
        <v>3338.74</v>
      </c>
      <c r="AX340" s="179">
        <v>3574.6099999999997</v>
      </c>
      <c r="AY340" s="179">
        <v>3633.81</v>
      </c>
      <c r="AZ340" s="179">
        <v>3853.0499999999997</v>
      </c>
      <c r="BA340" s="179">
        <v>3496.6500000000005</v>
      </c>
      <c r="BB340" s="179">
        <v>3576.29</v>
      </c>
      <c r="BC340" s="179">
        <v>3138.65</v>
      </c>
      <c r="BD340" s="179">
        <v>7910.0399999999991</v>
      </c>
      <c r="BE340" s="179">
        <v>4158.82</v>
      </c>
      <c r="BF340" s="179">
        <v>3744.0600000000004</v>
      </c>
      <c r="BG340" s="179">
        <v>3777.5</v>
      </c>
      <c r="BH340" s="179">
        <v>3482.3599999999997</v>
      </c>
      <c r="BI340" s="179">
        <v>2179.4499999999998</v>
      </c>
      <c r="BJ340" s="179">
        <v>2750.0299999999997</v>
      </c>
      <c r="BK340" s="179">
        <v>3685.05</v>
      </c>
      <c r="BL340" s="179">
        <v>3972.6699999999996</v>
      </c>
      <c r="BM340" s="179">
        <v>3601.2200000000003</v>
      </c>
      <c r="BN340" s="179">
        <v>3690.6</v>
      </c>
      <c r="BO340" s="179">
        <v>3240.57</v>
      </c>
      <c r="BP340" s="179">
        <v>3425.62</v>
      </c>
      <c r="BQ340" s="179">
        <v>3734.51</v>
      </c>
      <c r="BR340" s="179">
        <v>3909.5</v>
      </c>
      <c r="BS340" s="179">
        <v>3935.7299999999996</v>
      </c>
      <c r="BT340" s="179">
        <v>3609.32</v>
      </c>
      <c r="BU340" s="179">
        <v>3668.17</v>
      </c>
      <c r="BV340" s="179">
        <v>3478.07</v>
      </c>
      <c r="BW340" s="179">
        <v>3974.08</v>
      </c>
      <c r="BX340" s="179">
        <v>4197.34</v>
      </c>
      <c r="BY340" s="179">
        <v>3755.7</v>
      </c>
      <c r="BZ340" s="179">
        <v>3844.1899999999996</v>
      </c>
      <c r="CA340" s="179">
        <v>8472.1</v>
      </c>
      <c r="CB340" s="179">
        <v>4413.24</v>
      </c>
      <c r="CC340" s="179">
        <v>3953.07</v>
      </c>
      <c r="CD340" s="179">
        <v>4185.66</v>
      </c>
      <c r="CE340" s="179">
        <v>4189.5200000000004</v>
      </c>
      <c r="CF340" s="179">
        <v>4017.8100000000004</v>
      </c>
      <c r="CG340" s="179">
        <v>2708.3300000000004</v>
      </c>
      <c r="CH340" s="179">
        <v>4074.66</v>
      </c>
      <c r="CI340" s="179">
        <v>4275.1099999999997</v>
      </c>
      <c r="CJ340" s="179">
        <v>4429.6499999999996</v>
      </c>
      <c r="CK340" s="179">
        <v>4140.21</v>
      </c>
      <c r="CL340" s="179">
        <v>4349.88</v>
      </c>
      <c r="CM340" s="179">
        <v>3685.92</v>
      </c>
      <c r="CN340" s="179">
        <v>4003.4799999999996</v>
      </c>
      <c r="CO340" s="179">
        <v>4161.3099999999995</v>
      </c>
      <c r="CP340" s="179">
        <v>4349.1000000000004</v>
      </c>
      <c r="CQ340" s="179">
        <v>4344.2299999999996</v>
      </c>
      <c r="CR340" s="179">
        <v>4170.84</v>
      </c>
      <c r="CS340" s="179">
        <v>3916.6400000000003</v>
      </c>
      <c r="CT340" s="179">
        <v>4234.9399999999996</v>
      </c>
      <c r="CU340" s="179">
        <v>4391.57</v>
      </c>
      <c r="CV340" s="179">
        <v>4554.04</v>
      </c>
      <c r="CW340" s="179">
        <v>4009.87</v>
      </c>
      <c r="CX340" s="179">
        <v>3783.6800000000003</v>
      </c>
      <c r="CY340" s="179">
        <v>3417.83</v>
      </c>
      <c r="CZ340" s="179">
        <v>9438.34</v>
      </c>
      <c r="DA340" s="179">
        <v>5365.73</v>
      </c>
      <c r="DB340" s="179">
        <v>4463.7700000000004</v>
      </c>
      <c r="DC340" s="179">
        <v>4502.7800000000007</v>
      </c>
      <c r="DD340" s="179">
        <v>4254.3</v>
      </c>
      <c r="DE340" s="179">
        <v>2807.5600000000004</v>
      </c>
      <c r="DF340" s="179">
        <v>4372.25</v>
      </c>
      <c r="DG340" s="179">
        <v>4492.4799999999996</v>
      </c>
      <c r="DH340" s="179">
        <v>4664.71</v>
      </c>
      <c r="DI340" s="179">
        <v>4212.9800000000005</v>
      </c>
      <c r="DJ340" s="179">
        <v>4636.09</v>
      </c>
      <c r="DK340" s="179">
        <v>4127.12</v>
      </c>
      <c r="DL340" s="179">
        <v>3909.65</v>
      </c>
      <c r="DM340" s="179">
        <v>4389.6200000000008</v>
      </c>
      <c r="DN340" s="179">
        <v>4593.09</v>
      </c>
      <c r="DO340" s="179">
        <v>4593.24</v>
      </c>
      <c r="DP340" s="179">
        <v>4344.6499999999996</v>
      </c>
      <c r="DQ340" s="179">
        <v>4136.71</v>
      </c>
      <c r="DR340" s="179">
        <v>4484.45</v>
      </c>
      <c r="DS340" s="179">
        <v>4605.9400000000005</v>
      </c>
      <c r="DT340" s="179">
        <v>4794.0999999999995</v>
      </c>
      <c r="DU340" s="179">
        <v>4329.29</v>
      </c>
      <c r="DV340" s="179">
        <v>4678.66</v>
      </c>
      <c r="DW340" s="179">
        <v>3904.6200000000003</v>
      </c>
      <c r="DX340" s="179">
        <v>10116.470000000001</v>
      </c>
      <c r="DY340" s="179">
        <v>5213.8500000000004</v>
      </c>
      <c r="DZ340" s="179">
        <v>4717.84</v>
      </c>
      <c r="EA340" s="179">
        <v>4712.8500000000004</v>
      </c>
      <c r="EB340" s="179">
        <v>4479.3900000000003</v>
      </c>
      <c r="EC340" s="179">
        <v>3131.87</v>
      </c>
      <c r="ED340" s="179">
        <v>3962.2699999999995</v>
      </c>
      <c r="EE340" s="179">
        <v>4732.1499999999996</v>
      </c>
      <c r="EF340" s="179">
        <v>4902.43</v>
      </c>
      <c r="EG340" s="179">
        <v>4596.74</v>
      </c>
      <c r="EH340" s="179">
        <v>4492.1000000000004</v>
      </c>
      <c r="EI340" s="179">
        <v>3934.41</v>
      </c>
      <c r="EJ340" s="179">
        <v>4500.1899999999996</v>
      </c>
      <c r="EK340" s="179">
        <v>4598.2199999999993</v>
      </c>
      <c r="EL340" s="179">
        <v>4839.4500000000007</v>
      </c>
      <c r="EM340" s="179">
        <v>4825.01</v>
      </c>
      <c r="EN340" s="179">
        <v>4612.41</v>
      </c>
      <c r="EO340" s="179">
        <v>4351.2599999999993</v>
      </c>
      <c r="EP340" s="179">
        <v>4699.72</v>
      </c>
      <c r="EQ340" s="179">
        <v>4873.3099999999995</v>
      </c>
      <c r="ER340" s="179">
        <v>4998.7199999999993</v>
      </c>
      <c r="ES340" s="179">
        <v>4528.8099999999995</v>
      </c>
      <c r="ET340" s="179">
        <v>4843.7299999999996</v>
      </c>
      <c r="EU340" s="179">
        <v>4128.7700000000004</v>
      </c>
      <c r="EV340" s="179">
        <v>10063.31</v>
      </c>
      <c r="EW340" s="179">
        <v>4858.75</v>
      </c>
      <c r="EX340" s="179">
        <v>4925.41</v>
      </c>
      <c r="EY340" s="179">
        <v>4958.0300000000007</v>
      </c>
      <c r="EZ340" s="179">
        <v>4707.67</v>
      </c>
      <c r="FA340" s="179">
        <v>3096</v>
      </c>
      <c r="FB340" s="179">
        <v>3435.96</v>
      </c>
      <c r="FC340" s="179">
        <v>4952.8999999999996</v>
      </c>
      <c r="FD340" s="179">
        <v>5060.49</v>
      </c>
      <c r="FE340" s="179">
        <v>4587.05</v>
      </c>
      <c r="FF340" s="179">
        <v>4805.1000000000004</v>
      </c>
      <c r="FG340" s="179">
        <v>3914.2300000000005</v>
      </c>
      <c r="FH340" s="179">
        <v>4407.01</v>
      </c>
      <c r="FI340" s="179">
        <v>4766.9799999999996</v>
      </c>
      <c r="FJ340" s="179">
        <v>5026.3500000000004</v>
      </c>
      <c r="FK340" s="179">
        <v>5030.17</v>
      </c>
      <c r="FL340" s="179">
        <v>4750.54</v>
      </c>
      <c r="FM340" s="179">
        <v>4541.7</v>
      </c>
      <c r="FN340" s="179">
        <v>4866.8599999999997</v>
      </c>
      <c r="FO340" s="179">
        <v>5025.8</v>
      </c>
      <c r="FP340" s="179">
        <v>5175.9400000000005</v>
      </c>
      <c r="FQ340" s="179">
        <v>4699.1099999999997</v>
      </c>
      <c r="FR340" s="179">
        <v>3395.4</v>
      </c>
      <c r="FS340" s="179">
        <v>9796.52</v>
      </c>
      <c r="FT340" s="179">
        <v>4690.29</v>
      </c>
      <c r="FU340" s="179">
        <v>4875.8899999999994</v>
      </c>
      <c r="FV340" s="179">
        <v>5144.66</v>
      </c>
      <c r="FW340" s="179">
        <v>5129.8500000000004</v>
      </c>
      <c r="FX340" s="179">
        <v>4771.8899999999994</v>
      </c>
      <c r="FY340" s="179">
        <v>4679.12</v>
      </c>
      <c r="FZ340" s="179">
        <v>4757.72</v>
      </c>
      <c r="GA340" s="179">
        <v>5165.78</v>
      </c>
    </row>
    <row r="341" spans="2:183">
      <c r="B341" s="171" t="s">
        <v>54</v>
      </c>
      <c r="C341" s="172" t="s">
        <v>45</v>
      </c>
      <c r="D341" s="92">
        <v>0.32634526241324019</v>
      </c>
      <c r="E341" s="93">
        <v>0.32645038303436602</v>
      </c>
      <c r="F341" s="93">
        <v>0.32682541192042081</v>
      </c>
      <c r="G341" s="93">
        <v>0.31346475043520178</v>
      </c>
      <c r="H341" s="93">
        <v>0.74575174558472723</v>
      </c>
      <c r="I341" s="93">
        <v>0.33953889024864126</v>
      </c>
      <c r="J341" s="93">
        <v>0.40869881753297754</v>
      </c>
      <c r="K341" s="93">
        <v>0.32530351926218087</v>
      </c>
      <c r="L341" s="93">
        <v>0.32640040081096477</v>
      </c>
      <c r="M341" s="93">
        <v>0.26602497059276198</v>
      </c>
      <c r="N341" s="93">
        <v>0.29565663182769797</v>
      </c>
      <c r="O341" s="93">
        <v>0.32685093362514089</v>
      </c>
      <c r="P341" s="93">
        <v>0.33472884557330207</v>
      </c>
      <c r="Q341" s="93">
        <v>0.33504130202338045</v>
      </c>
      <c r="R341" s="93">
        <v>0.34827408477409544</v>
      </c>
      <c r="S341" s="93">
        <v>0.34990274464201127</v>
      </c>
      <c r="T341" s="93">
        <v>0.33631345338849333</v>
      </c>
      <c r="U341" s="93">
        <v>0.33430500725901346</v>
      </c>
      <c r="V341" s="93">
        <v>0.33384268953955243</v>
      </c>
      <c r="W341" s="93">
        <v>0.33388228205248666</v>
      </c>
      <c r="X341" s="93">
        <v>0.33451082399957299</v>
      </c>
      <c r="Y341" s="93">
        <v>0.32186580752744964</v>
      </c>
      <c r="Z341" s="93">
        <v>0.33414070603066626</v>
      </c>
      <c r="AA341" s="93">
        <v>0.33505142480873612</v>
      </c>
      <c r="AB341" s="93">
        <v>0.33932054772339243</v>
      </c>
      <c r="AC341" s="93">
        <v>0.33902947032663272</v>
      </c>
      <c r="AD341" s="93">
        <v>0.33871999465161723</v>
      </c>
      <c r="AE341" s="93">
        <v>0.35352568480431706</v>
      </c>
      <c r="AF341" s="93">
        <v>0.79561133802962691</v>
      </c>
      <c r="AG341" s="93">
        <v>0.33814579098616487</v>
      </c>
      <c r="AH341" s="93">
        <v>0.33770901442479379</v>
      </c>
      <c r="AI341" s="93">
        <v>0.33758663679299672</v>
      </c>
      <c r="AJ341" s="93">
        <v>0.33765098758915568</v>
      </c>
      <c r="AK341" s="93">
        <v>0.29687612710584355</v>
      </c>
      <c r="AL341" s="93">
        <v>0.33770827222178068</v>
      </c>
      <c r="AM341" s="93">
        <v>0.33890077948980302</v>
      </c>
      <c r="AN341" s="93">
        <v>0.33983280923813347</v>
      </c>
      <c r="AO341" s="93">
        <v>0.33925041702234698</v>
      </c>
      <c r="AP341" s="93">
        <v>0.36023691419193565</v>
      </c>
      <c r="AQ341" s="93">
        <v>0.35408829521975543</v>
      </c>
      <c r="AR341" s="93">
        <v>0.34263057715122569</v>
      </c>
      <c r="AS341" s="93">
        <v>0.33822179632308325</v>
      </c>
      <c r="AT341" s="93">
        <v>0.33809120833922501</v>
      </c>
      <c r="AU341" s="93">
        <v>0.33689402062512558</v>
      </c>
      <c r="AV341" s="93">
        <v>0.33784648252967664</v>
      </c>
      <c r="AW341" s="93">
        <v>0.32639583791675886</v>
      </c>
      <c r="AX341" s="93">
        <v>0.33857642861566623</v>
      </c>
      <c r="AY341" s="93">
        <v>0.33968401140218341</v>
      </c>
      <c r="AZ341" s="93">
        <v>0.34038520320978344</v>
      </c>
      <c r="BA341" s="93">
        <v>0.33972047255927568</v>
      </c>
      <c r="BB341" s="93">
        <v>0.35147231681610264</v>
      </c>
      <c r="BC341" s="93">
        <v>0.33659598691266662</v>
      </c>
      <c r="BD341" s="93">
        <v>0.78816994828639864</v>
      </c>
      <c r="BE341" s="93">
        <v>0.39217412371877697</v>
      </c>
      <c r="BF341" s="93">
        <v>0.34051983400433206</v>
      </c>
      <c r="BG341" s="93">
        <v>0.3395207544485887</v>
      </c>
      <c r="BH341" s="93">
        <v>0.33917947879461213</v>
      </c>
      <c r="BI341" s="93">
        <v>0.27270923697065391</v>
      </c>
      <c r="BJ341" s="93">
        <v>0.30745047152104021</v>
      </c>
      <c r="BK341" s="93">
        <v>0.34183138633383903</v>
      </c>
      <c r="BL341" s="93">
        <v>0.34009442588614897</v>
      </c>
      <c r="BM341" s="93">
        <v>0.33880420913375109</v>
      </c>
      <c r="BN341" s="93">
        <v>0.35250923063648365</v>
      </c>
      <c r="BO341" s="93">
        <v>0.33315343970962125</v>
      </c>
      <c r="BP341" s="93">
        <v>0.32714802678300264</v>
      </c>
      <c r="BQ341" s="93">
        <v>0.34009774323518638</v>
      </c>
      <c r="BR341" s="93">
        <v>0.33843233703263481</v>
      </c>
      <c r="BS341" s="93">
        <v>0.33822385628359636</v>
      </c>
      <c r="BT341" s="93">
        <v>0.34615487075998419</v>
      </c>
      <c r="BU341" s="93">
        <v>0.35179442638773395</v>
      </c>
      <c r="BV341" s="93">
        <v>0.32670924323113243</v>
      </c>
      <c r="BW341" s="93">
        <v>0.33942388767073861</v>
      </c>
      <c r="BX341" s="93">
        <v>0.33748739500866953</v>
      </c>
      <c r="BY341" s="93">
        <v>0.34161638853735204</v>
      </c>
      <c r="BZ341" s="93">
        <v>0.36231767537626863</v>
      </c>
      <c r="CA341" s="93">
        <v>0.88323097723640387</v>
      </c>
      <c r="CB341" s="93">
        <v>0.41533092107932496</v>
      </c>
      <c r="CC341" s="93">
        <v>0.33927905665018088</v>
      </c>
      <c r="CD341" s="93">
        <v>0.33384589788706626</v>
      </c>
      <c r="CE341" s="93">
        <v>0.33403731870096842</v>
      </c>
      <c r="CF341" s="93">
        <v>0.33740903053721838</v>
      </c>
      <c r="CG341" s="93">
        <v>0.28094709144367658</v>
      </c>
      <c r="CH341" s="93">
        <v>0.33449154058856106</v>
      </c>
      <c r="CI341" s="93">
        <v>0.33647043567487023</v>
      </c>
      <c r="CJ341" s="93">
        <v>0.33503968892182334</v>
      </c>
      <c r="CK341" s="93">
        <v>0.33582555354218363</v>
      </c>
      <c r="CL341" s="93">
        <v>0.33871397024153205</v>
      </c>
      <c r="CM341" s="93">
        <v>0.34684475186494834</v>
      </c>
      <c r="CN341" s="93">
        <v>0.34275377537804819</v>
      </c>
      <c r="CO341" s="93">
        <v>0.33525306718029424</v>
      </c>
      <c r="CP341" s="93">
        <v>0.33279491258086435</v>
      </c>
      <c r="CQ341" s="93">
        <v>0.33231557283322233</v>
      </c>
      <c r="CR341" s="93">
        <v>0.33437361899240903</v>
      </c>
      <c r="CS341" s="93">
        <v>0.32449771827119744</v>
      </c>
      <c r="CT341" s="93">
        <v>0.33553495819664553</v>
      </c>
      <c r="CU341" s="93">
        <v>0.33552552978661226</v>
      </c>
      <c r="CV341" s="93">
        <v>0.33304376089488008</v>
      </c>
      <c r="CW341" s="93">
        <v>0.33908678327632624</v>
      </c>
      <c r="CX341" s="93">
        <v>0.32575004662430973</v>
      </c>
      <c r="CY341" s="93">
        <v>0.30916391706341961</v>
      </c>
      <c r="CZ341" s="93">
        <v>0.77231902092186899</v>
      </c>
      <c r="DA341" s="93">
        <v>0.41709556998580416</v>
      </c>
      <c r="DB341" s="93">
        <v>0.32837819044969446</v>
      </c>
      <c r="DC341" s="93">
        <v>0.3284540180405579</v>
      </c>
      <c r="DD341" s="93">
        <v>0.33418622149872435</v>
      </c>
      <c r="DE341" s="93">
        <v>0.27649045420665314</v>
      </c>
      <c r="DF341" s="93">
        <v>0.33496788221266655</v>
      </c>
      <c r="DG341" s="93">
        <v>0.33593998924316676</v>
      </c>
      <c r="DH341" s="93">
        <v>0.3327739128933872</v>
      </c>
      <c r="DI341" s="93">
        <v>0.33253205222708587</v>
      </c>
      <c r="DJ341" s="93">
        <v>0.33351586758081053</v>
      </c>
      <c r="DK341" s="93">
        <v>0.3528373083152731</v>
      </c>
      <c r="DL341" s="93">
        <v>0.33737103879849051</v>
      </c>
      <c r="DM341" s="93">
        <v>0.33370948370197773</v>
      </c>
      <c r="DN341" s="93">
        <v>0.32881796472301622</v>
      </c>
      <c r="DO341" s="93">
        <v>0.33157275253218899</v>
      </c>
      <c r="DP341" s="93">
        <v>0.33454417699041328</v>
      </c>
      <c r="DQ341" s="93">
        <v>0.32282449355997272</v>
      </c>
      <c r="DR341" s="93">
        <v>0.3347384664218872</v>
      </c>
      <c r="DS341" s="93">
        <v>0.33608070409708735</v>
      </c>
      <c r="DT341" s="93">
        <v>0.33317372818151941</v>
      </c>
      <c r="DU341" s="93">
        <v>0.33314925319455568</v>
      </c>
      <c r="DV341" s="93">
        <v>0.33989465722468626</v>
      </c>
      <c r="DW341" s="93">
        <v>0.34691836214148369</v>
      </c>
      <c r="DX341" s="93">
        <v>0.81710679426806998</v>
      </c>
      <c r="DY341" s="93">
        <v>0.39022943076456407</v>
      </c>
      <c r="DZ341" s="93">
        <v>0.33207029270414351</v>
      </c>
      <c r="EA341" s="93">
        <v>0.33248691989487589</v>
      </c>
      <c r="EB341" s="93">
        <v>0.33563746010569545</v>
      </c>
      <c r="EC341" s="93">
        <v>0.28556734233737124</v>
      </c>
      <c r="ED341" s="93">
        <v>0.31768178240607753</v>
      </c>
      <c r="EE341" s="93">
        <v>0.33657857186579548</v>
      </c>
      <c r="EF341" s="93">
        <v>0.33465028008729808</v>
      </c>
      <c r="EG341" s="93">
        <v>0.33347270881029367</v>
      </c>
      <c r="EH341" s="93">
        <v>0.35877481939089567</v>
      </c>
      <c r="EI341" s="93">
        <v>0.34883527673340514</v>
      </c>
      <c r="EJ341" s="93">
        <v>0.34490449518168198</v>
      </c>
      <c r="EK341" s="93">
        <v>0.33547220159881935</v>
      </c>
      <c r="EL341" s="93">
        <v>0.3331414846684424</v>
      </c>
      <c r="EM341" s="93">
        <v>0.33317309481009488</v>
      </c>
      <c r="EN341" s="93">
        <v>0.33518132446349741</v>
      </c>
      <c r="EO341" s="93">
        <v>0.32520108342653409</v>
      </c>
      <c r="EP341" s="93">
        <v>0.33603578752413754</v>
      </c>
      <c r="EQ341" s="93">
        <v>0.33636045269103326</v>
      </c>
      <c r="ER341" s="93">
        <v>0.33518878443620853</v>
      </c>
      <c r="ES341" s="93">
        <v>0.3340338752219873</v>
      </c>
      <c r="ET341" s="93">
        <v>0.34287439091035332</v>
      </c>
      <c r="EU341" s="93">
        <v>0.33831373540187393</v>
      </c>
      <c r="EV341" s="93">
        <v>0.74155850637219889</v>
      </c>
      <c r="EW341" s="93">
        <v>0.34762489080371256</v>
      </c>
      <c r="EX341" s="93">
        <v>0.333436061368448</v>
      </c>
      <c r="EY341" s="93">
        <v>0.33399836470346711</v>
      </c>
      <c r="EZ341" s="93">
        <v>0.33546351863289958</v>
      </c>
      <c r="FA341" s="93">
        <v>0.27845036905244341</v>
      </c>
      <c r="FB341" s="93">
        <v>0.29368863402170603</v>
      </c>
      <c r="FC341" s="93">
        <v>0.33664835684725819</v>
      </c>
      <c r="FD341" s="93">
        <v>0.33483227300770391</v>
      </c>
      <c r="FE341" s="93">
        <v>0.33423461258609627</v>
      </c>
      <c r="FF341" s="93">
        <v>0.35005822108153278</v>
      </c>
      <c r="FG341" s="93">
        <v>0.33812886419412974</v>
      </c>
      <c r="FH341" s="93">
        <v>0.32671530040110164</v>
      </c>
      <c r="FI341" s="93">
        <v>0.33570605151938587</v>
      </c>
      <c r="FJ341" s="93">
        <v>0.33336920025133637</v>
      </c>
      <c r="FK341" s="93">
        <v>0.33450264699216625</v>
      </c>
      <c r="FL341" s="93">
        <v>0.3352176078730274</v>
      </c>
      <c r="FM341" s="93">
        <v>0.3254773334193739</v>
      </c>
      <c r="FN341" s="93">
        <v>0.33681399411608665</v>
      </c>
      <c r="FO341" s="93">
        <v>0.33616782081733737</v>
      </c>
      <c r="FP341" s="93">
        <v>0.33539197132334231</v>
      </c>
      <c r="FQ341" s="93">
        <v>0.33461164867665771</v>
      </c>
      <c r="FR341" s="93">
        <v>0.28337477504312231</v>
      </c>
      <c r="FS341" s="93">
        <v>0.75444304856693556</v>
      </c>
      <c r="FT341" s="93">
        <v>0.36054954094971903</v>
      </c>
      <c r="FU341" s="93">
        <v>0.33529264177921558</v>
      </c>
      <c r="FV341" s="93">
        <v>0.33425375774619387</v>
      </c>
      <c r="FW341" s="93">
        <v>0.33448522101819511</v>
      </c>
      <c r="FX341" s="93">
        <v>0.34080088911426587</v>
      </c>
      <c r="FY341" s="93">
        <v>0.36208148520972189</v>
      </c>
      <c r="FZ341" s="93">
        <v>0.34981692986197155</v>
      </c>
      <c r="GA341" s="93">
        <v>0.3364528666685343</v>
      </c>
    </row>
    <row r="342" spans="2:183">
      <c r="B342" s="96" t="s">
        <v>54</v>
      </c>
      <c r="C342" s="166" t="s">
        <v>46</v>
      </c>
      <c r="D342" s="96">
        <v>1050.9299999999998</v>
      </c>
      <c r="E342" s="17">
        <v>940.26</v>
      </c>
      <c r="F342" s="17">
        <v>1006.98</v>
      </c>
      <c r="G342" s="17">
        <v>928.46</v>
      </c>
      <c r="H342" s="17">
        <v>850.34</v>
      </c>
      <c r="I342" s="17">
        <v>942.2</v>
      </c>
      <c r="J342" s="17">
        <v>1069.3300000000002</v>
      </c>
      <c r="K342" s="17">
        <v>989.57</v>
      </c>
      <c r="L342" s="17">
        <v>936.4899999999999</v>
      </c>
      <c r="M342" s="17">
        <v>937.34</v>
      </c>
      <c r="N342" s="17">
        <v>929.11999999999989</v>
      </c>
      <c r="O342" s="17">
        <v>999.64</v>
      </c>
      <c r="P342" s="17">
        <v>1039.28</v>
      </c>
      <c r="Q342" s="17">
        <v>932.34999999999991</v>
      </c>
      <c r="R342" s="17">
        <v>889.49</v>
      </c>
      <c r="S342" s="17">
        <v>779.24999999999989</v>
      </c>
      <c r="T342" s="17">
        <v>830.41</v>
      </c>
      <c r="U342" s="17">
        <v>945.1400000000001</v>
      </c>
      <c r="V342" s="17">
        <v>984.13000000000011</v>
      </c>
      <c r="W342" s="17">
        <v>984.08</v>
      </c>
      <c r="X342" s="17">
        <v>933.91000000000008</v>
      </c>
      <c r="Y342" s="17">
        <v>987.31999999999994</v>
      </c>
      <c r="Z342" s="17">
        <v>964.92000000000007</v>
      </c>
      <c r="AA342" s="17">
        <v>993.1400000000001</v>
      </c>
      <c r="AB342" s="17">
        <v>1004.8</v>
      </c>
      <c r="AC342" s="17">
        <v>919.13</v>
      </c>
      <c r="AD342" s="17">
        <v>980.56000000000006</v>
      </c>
      <c r="AE342" s="17">
        <v>836.93000000000006</v>
      </c>
      <c r="AF342" s="17">
        <v>813.31999999999994</v>
      </c>
      <c r="AG342" s="17">
        <v>936.87999999999988</v>
      </c>
      <c r="AH342" s="17">
        <v>980.04000000000019</v>
      </c>
      <c r="AI342" s="17">
        <v>978.66</v>
      </c>
      <c r="AJ342" s="17">
        <v>926.86</v>
      </c>
      <c r="AK342" s="17">
        <v>939.27999999999986</v>
      </c>
      <c r="AL342" s="17">
        <v>960.17000000000007</v>
      </c>
      <c r="AM342" s="17">
        <v>968.16</v>
      </c>
      <c r="AN342" s="17">
        <v>1004.9300000000001</v>
      </c>
      <c r="AO342" s="17">
        <v>952.83000000000015</v>
      </c>
      <c r="AP342" s="17">
        <v>831.07999999999993</v>
      </c>
      <c r="AQ342" s="17">
        <v>771.92</v>
      </c>
      <c r="AR342" s="17">
        <v>840.35</v>
      </c>
      <c r="AS342" s="17">
        <v>939.13999999999987</v>
      </c>
      <c r="AT342" s="17">
        <v>975.68999999999994</v>
      </c>
      <c r="AU342" s="17">
        <v>993.12</v>
      </c>
      <c r="AV342" s="17">
        <v>927.82</v>
      </c>
      <c r="AW342" s="17">
        <v>972.71</v>
      </c>
      <c r="AX342" s="17">
        <v>962.5</v>
      </c>
      <c r="AY342" s="17">
        <v>966.44</v>
      </c>
      <c r="AZ342" s="17">
        <v>999.89999999999986</v>
      </c>
      <c r="BA342" s="17">
        <v>913.83</v>
      </c>
      <c r="BB342" s="17">
        <v>871.90000000000009</v>
      </c>
      <c r="BC342" s="17">
        <v>837.5</v>
      </c>
      <c r="BD342" s="17">
        <v>794.12</v>
      </c>
      <c r="BE342" s="17">
        <v>904.93999999999994</v>
      </c>
      <c r="BF342" s="17">
        <v>936.98</v>
      </c>
      <c r="BG342" s="17">
        <v>955.8</v>
      </c>
      <c r="BH342" s="17">
        <v>877.1</v>
      </c>
      <c r="BI342" s="17">
        <v>865.49</v>
      </c>
      <c r="BJ342" s="17">
        <v>875.38000000000011</v>
      </c>
      <c r="BK342" s="17">
        <v>937.59999999999991</v>
      </c>
      <c r="BL342" s="17">
        <v>1009.98</v>
      </c>
      <c r="BM342" s="17">
        <v>925.38999999999987</v>
      </c>
      <c r="BN342" s="17">
        <v>875.52</v>
      </c>
      <c r="BO342" s="17">
        <v>866.08000000000015</v>
      </c>
      <c r="BP342" s="17">
        <v>921.19999999999993</v>
      </c>
      <c r="BQ342" s="17">
        <v>917.2600000000001</v>
      </c>
      <c r="BR342" s="17">
        <v>975.08</v>
      </c>
      <c r="BS342" s="17">
        <v>983.29000000000008</v>
      </c>
      <c r="BT342" s="17">
        <v>837.7</v>
      </c>
      <c r="BU342" s="17">
        <v>829.39999999999986</v>
      </c>
      <c r="BV342" s="17">
        <v>966.04</v>
      </c>
      <c r="BW342" s="17">
        <v>1014.78</v>
      </c>
      <c r="BX342" s="17">
        <v>1060.51</v>
      </c>
      <c r="BY342" s="17">
        <v>933.50000000000011</v>
      </c>
      <c r="BZ342" s="17">
        <v>867.87</v>
      </c>
      <c r="CA342" s="17">
        <v>752.74</v>
      </c>
      <c r="CB342" s="17">
        <v>845.19</v>
      </c>
      <c r="CC342" s="17">
        <v>951.92000000000007</v>
      </c>
      <c r="CD342" s="17">
        <v>1072.3500000000001</v>
      </c>
      <c r="CE342" s="17">
        <v>1071.47</v>
      </c>
      <c r="CF342" s="17">
        <v>987.12</v>
      </c>
      <c r="CG342" s="17">
        <v>981.94</v>
      </c>
      <c r="CH342" s="17">
        <v>1049.9299999999998</v>
      </c>
      <c r="CI342" s="17">
        <v>1084.17</v>
      </c>
      <c r="CJ342" s="17">
        <v>1119.3799999999999</v>
      </c>
      <c r="CK342" s="17">
        <v>1036.05</v>
      </c>
      <c r="CL342" s="17">
        <v>1074.83</v>
      </c>
      <c r="CM342" s="17">
        <v>876.55000000000007</v>
      </c>
      <c r="CN342" s="17">
        <v>906.9</v>
      </c>
      <c r="CO342" s="17">
        <v>1031.57</v>
      </c>
      <c r="CP342" s="17">
        <v>1111.3999999999999</v>
      </c>
      <c r="CQ342" s="17">
        <v>1111.9100000000001</v>
      </c>
      <c r="CR342" s="17">
        <v>1043.74</v>
      </c>
      <c r="CS342" s="17">
        <v>1054.54</v>
      </c>
      <c r="CT342" s="17">
        <v>1064.48</v>
      </c>
      <c r="CU342" s="17">
        <v>1105.3100000000002</v>
      </c>
      <c r="CV342" s="17">
        <v>1152.2399999999998</v>
      </c>
      <c r="CW342" s="17">
        <v>992.31000000000006</v>
      </c>
      <c r="CX342" s="17">
        <v>1028.31</v>
      </c>
      <c r="CY342" s="17">
        <v>1013.12</v>
      </c>
      <c r="CZ342" s="17">
        <v>930.5100000000001</v>
      </c>
      <c r="DA342" s="17">
        <v>1054.27</v>
      </c>
      <c r="DB342" s="17">
        <v>1131.1100000000001</v>
      </c>
      <c r="DC342" s="17">
        <v>1143.8000000000002</v>
      </c>
      <c r="DD342" s="17">
        <v>1038.95</v>
      </c>
      <c r="DE342" s="17">
        <v>1008.9200000000001</v>
      </c>
      <c r="DF342" s="17">
        <v>1076.1400000000001</v>
      </c>
      <c r="DG342" s="17">
        <v>1097.9099999999999</v>
      </c>
      <c r="DH342" s="17">
        <v>1150.05</v>
      </c>
      <c r="DI342" s="17">
        <v>1039.96</v>
      </c>
      <c r="DJ342" s="17">
        <v>1134.3700000000001</v>
      </c>
      <c r="DK342" s="17">
        <v>907.82</v>
      </c>
      <c r="DL342" s="17">
        <v>874.11999999999989</v>
      </c>
      <c r="DM342" s="17">
        <v>1049.43</v>
      </c>
      <c r="DN342" s="17">
        <v>1127.81</v>
      </c>
      <c r="DO342" s="17">
        <v>1118.8900000000001</v>
      </c>
      <c r="DP342" s="17">
        <v>1028.97</v>
      </c>
      <c r="DQ342" s="17">
        <v>1074.68</v>
      </c>
      <c r="DR342" s="17">
        <v>1076.5099999999998</v>
      </c>
      <c r="DS342" s="17">
        <v>1094.5</v>
      </c>
      <c r="DT342" s="17">
        <v>1142.4099999999999</v>
      </c>
      <c r="DU342" s="17">
        <v>1031.0700000000002</v>
      </c>
      <c r="DV342" s="17">
        <v>1066.19</v>
      </c>
      <c r="DW342" s="17">
        <v>843.32</v>
      </c>
      <c r="DX342" s="17">
        <v>868.0100000000001</v>
      </c>
      <c r="DY342" s="17">
        <v>1026.6100000000001</v>
      </c>
      <c r="DZ342" s="17">
        <v>1105.5</v>
      </c>
      <c r="EA342" s="17">
        <v>1105.2900000000002</v>
      </c>
      <c r="EB342" s="17">
        <v>1014.89</v>
      </c>
      <c r="EC342" s="17">
        <v>992.44000000000017</v>
      </c>
      <c r="ED342" s="17">
        <v>1025.49</v>
      </c>
      <c r="EE342" s="17">
        <v>1083.52</v>
      </c>
      <c r="EF342" s="17">
        <v>1116.33</v>
      </c>
      <c r="EG342" s="17">
        <v>1064.33</v>
      </c>
      <c r="EH342" s="17">
        <v>916.3</v>
      </c>
      <c r="EI342" s="17">
        <v>846.21</v>
      </c>
      <c r="EJ342" s="17">
        <v>906.97000000000014</v>
      </c>
      <c r="EK342" s="17">
        <v>1019.24</v>
      </c>
      <c r="EL342" s="17">
        <v>1099.32</v>
      </c>
      <c r="EM342" s="17">
        <v>1096.1099999999999</v>
      </c>
      <c r="EN342" s="17">
        <v>1024.92</v>
      </c>
      <c r="EO342" s="17">
        <v>1044.1600000000001</v>
      </c>
      <c r="EP342" s="17">
        <v>1054.47</v>
      </c>
      <c r="EQ342" s="17">
        <v>1091.5500000000002</v>
      </c>
      <c r="ER342" s="17">
        <v>1101.1599999999999</v>
      </c>
      <c r="ES342" s="17">
        <v>1012.99</v>
      </c>
      <c r="ET342" s="17">
        <v>1028.6200000000001</v>
      </c>
      <c r="EU342" s="17">
        <v>899.19</v>
      </c>
      <c r="EV342" s="17">
        <v>926.04000000000008</v>
      </c>
      <c r="EW342" s="17">
        <v>1003.9499999999999</v>
      </c>
      <c r="EX342" s="17">
        <v>1083.5499999999997</v>
      </c>
      <c r="EY342" s="17">
        <v>1088.4100000000001</v>
      </c>
      <c r="EZ342" s="17">
        <v>1015.8100000000001</v>
      </c>
      <c r="FA342" s="17">
        <v>972.94</v>
      </c>
      <c r="FB342" s="17">
        <v>981.49</v>
      </c>
      <c r="FC342" s="17">
        <v>1074.4000000000001</v>
      </c>
      <c r="FD342" s="17">
        <v>1090.32</v>
      </c>
      <c r="FE342" s="17">
        <v>997.19999999999993</v>
      </c>
      <c r="FF342" s="17">
        <v>955.91</v>
      </c>
      <c r="FG342" s="17">
        <v>794.92</v>
      </c>
      <c r="FH342" s="17">
        <v>969.02</v>
      </c>
      <c r="FI342" s="17">
        <v>996.24000000000012</v>
      </c>
      <c r="FJ342" s="17">
        <v>1074.0399999999997</v>
      </c>
      <c r="FK342" s="17">
        <v>1068.25</v>
      </c>
      <c r="FL342" s="17">
        <v>994.81</v>
      </c>
      <c r="FM342" s="17">
        <v>1027.27</v>
      </c>
      <c r="FN342" s="17">
        <v>1024.4300000000003</v>
      </c>
      <c r="FO342" s="17">
        <v>1063.6399999999999</v>
      </c>
      <c r="FP342" s="17">
        <v>1080.3399999999999</v>
      </c>
      <c r="FQ342" s="17">
        <v>989.33</v>
      </c>
      <c r="FR342" s="17">
        <v>981.62</v>
      </c>
      <c r="FS342" s="17">
        <v>831.57999999999993</v>
      </c>
      <c r="FT342" s="17">
        <v>856.73000000000013</v>
      </c>
      <c r="FU342" s="17">
        <v>994.6</v>
      </c>
      <c r="FV342" s="17">
        <v>1061.0899999999999</v>
      </c>
      <c r="FW342" s="17">
        <v>1060.0999999999999</v>
      </c>
      <c r="FX342" s="17">
        <v>941.31000000000006</v>
      </c>
      <c r="FY342" s="17">
        <v>850.59</v>
      </c>
      <c r="FZ342" s="17">
        <v>918.66</v>
      </c>
      <c r="GA342" s="17">
        <v>1062.48</v>
      </c>
    </row>
    <row r="343" spans="2:183">
      <c r="B343" s="96" t="s">
        <v>54</v>
      </c>
      <c r="C343" s="166" t="s">
        <v>47</v>
      </c>
      <c r="D343" s="178">
        <v>39104.839999999997</v>
      </c>
      <c r="E343" s="179">
        <v>34986.93</v>
      </c>
      <c r="F343" s="179">
        <v>37469.800000000003</v>
      </c>
      <c r="G343" s="179">
        <v>34547.96</v>
      </c>
      <c r="H343" s="179">
        <v>42609.7</v>
      </c>
      <c r="I343" s="179">
        <v>47213.539999999994</v>
      </c>
      <c r="J343" s="179">
        <v>53583.349999999991</v>
      </c>
      <c r="K343" s="179">
        <v>49587.570000000007</v>
      </c>
      <c r="L343" s="179">
        <v>46927.259999999995</v>
      </c>
      <c r="M343" s="179">
        <v>34878.170000000006</v>
      </c>
      <c r="N343" s="179">
        <v>34573.199999999997</v>
      </c>
      <c r="O343" s="179">
        <v>37196.239999999998</v>
      </c>
      <c r="P343" s="179">
        <v>38671.799999999996</v>
      </c>
      <c r="Q343" s="179">
        <v>34692.559999999998</v>
      </c>
      <c r="R343" s="179">
        <v>33098.080000000002</v>
      </c>
      <c r="S343" s="179">
        <v>28995.85</v>
      </c>
      <c r="T343" s="179">
        <v>41612.15</v>
      </c>
      <c r="U343" s="179">
        <v>47360.76</v>
      </c>
      <c r="V343" s="179">
        <v>49314.719999999994</v>
      </c>
      <c r="W343" s="179">
        <v>49312.58</v>
      </c>
      <c r="X343" s="179">
        <v>46797.97</v>
      </c>
      <c r="Y343" s="179">
        <v>36738.380000000005</v>
      </c>
      <c r="Z343" s="179">
        <v>35904.660000000003</v>
      </c>
      <c r="AA343" s="179">
        <v>36955.259999999995</v>
      </c>
      <c r="AB343" s="179">
        <v>37388.9</v>
      </c>
      <c r="AC343" s="179">
        <v>34200.270000000004</v>
      </c>
      <c r="AD343" s="179">
        <v>36487.180000000008</v>
      </c>
      <c r="AE343" s="179">
        <v>31141.8</v>
      </c>
      <c r="AF343" s="179">
        <v>40755.32</v>
      </c>
      <c r="AG343" s="179">
        <v>46946.760000000009</v>
      </c>
      <c r="AH343" s="179">
        <v>49109.530000000006</v>
      </c>
      <c r="AI343" s="179">
        <v>49040.709999999992</v>
      </c>
      <c r="AJ343" s="179">
        <v>46444.84</v>
      </c>
      <c r="AK343" s="179">
        <v>34950.86</v>
      </c>
      <c r="AL343" s="179">
        <v>35727.479999999996</v>
      </c>
      <c r="AM343" s="179">
        <v>36024.709999999992</v>
      </c>
      <c r="AN343" s="179">
        <v>37393.050000000003</v>
      </c>
      <c r="AO343" s="179">
        <v>35454.479999999996</v>
      </c>
      <c r="AP343" s="179">
        <v>30924.059999999998</v>
      </c>
      <c r="AQ343" s="179">
        <v>28723.789999999994</v>
      </c>
      <c r="AR343" s="179">
        <v>42109.87</v>
      </c>
      <c r="AS343" s="179">
        <v>47060.33</v>
      </c>
      <c r="AT343" s="179">
        <v>48891.479999999996</v>
      </c>
      <c r="AU343" s="179">
        <v>49764.750000000015</v>
      </c>
      <c r="AV343" s="179">
        <v>46492.799999999996</v>
      </c>
      <c r="AW343" s="179">
        <v>36194.259999999995</v>
      </c>
      <c r="AX343" s="179">
        <v>35815.129999999997</v>
      </c>
      <c r="AY343" s="179">
        <v>35961.39</v>
      </c>
      <c r="AZ343" s="179">
        <v>38095.980000000003</v>
      </c>
      <c r="BA343" s="179">
        <v>34817.11</v>
      </c>
      <c r="BB343" s="179">
        <v>33218.74</v>
      </c>
      <c r="BC343" s="179">
        <v>31908.729999999996</v>
      </c>
      <c r="BD343" s="179">
        <v>40745.93</v>
      </c>
      <c r="BE343" s="179">
        <v>46432.83</v>
      </c>
      <c r="BF343" s="179">
        <v>48075.770000000004</v>
      </c>
      <c r="BG343" s="179">
        <v>49041.82</v>
      </c>
      <c r="BH343" s="179">
        <v>45003.590000000011</v>
      </c>
      <c r="BI343" s="179">
        <v>32975.230000000003</v>
      </c>
      <c r="BJ343" s="179">
        <v>33351.42</v>
      </c>
      <c r="BK343" s="179">
        <v>35722.549999999996</v>
      </c>
      <c r="BL343" s="179">
        <v>39450</v>
      </c>
      <c r="BM343" s="179">
        <v>36145.969999999994</v>
      </c>
      <c r="BN343" s="179">
        <v>34198.28</v>
      </c>
      <c r="BO343" s="179">
        <v>33829.29</v>
      </c>
      <c r="BP343" s="179">
        <v>48455.99</v>
      </c>
      <c r="BQ343" s="179">
        <v>48248.159999999996</v>
      </c>
      <c r="BR343" s="179">
        <v>51288.98</v>
      </c>
      <c r="BS343" s="179">
        <v>51721.15</v>
      </c>
      <c r="BT343" s="179">
        <v>44062.860000000008</v>
      </c>
      <c r="BU343" s="179">
        <v>32396.060000000005</v>
      </c>
      <c r="BV343" s="179">
        <v>37732.78</v>
      </c>
      <c r="BW343" s="179">
        <v>39637.719999999994</v>
      </c>
      <c r="BX343" s="179">
        <v>42505.06</v>
      </c>
      <c r="BY343" s="179">
        <v>37414.61</v>
      </c>
      <c r="BZ343" s="179">
        <v>34784.46</v>
      </c>
      <c r="CA343" s="179">
        <v>30170.160000000007</v>
      </c>
      <c r="CB343" s="179">
        <v>45614.44</v>
      </c>
      <c r="CC343" s="179">
        <v>51375.72</v>
      </c>
      <c r="CD343" s="179">
        <v>57874.960000000006</v>
      </c>
      <c r="CE343" s="179">
        <v>57828.020000000004</v>
      </c>
      <c r="CF343" s="179">
        <v>53275.569999999992</v>
      </c>
      <c r="CG343" s="179">
        <v>39356.69</v>
      </c>
      <c r="CH343" s="179">
        <v>42081.710000000006</v>
      </c>
      <c r="CI343" s="179">
        <v>43453.9</v>
      </c>
      <c r="CJ343" s="179">
        <v>46050.879999999997</v>
      </c>
      <c r="CK343" s="179">
        <v>42622.969999999994</v>
      </c>
      <c r="CL343" s="179">
        <v>44218.439999999995</v>
      </c>
      <c r="CM343" s="179">
        <v>36060.94</v>
      </c>
      <c r="CN343" s="179">
        <v>50242.360000000008</v>
      </c>
      <c r="CO343" s="179">
        <v>57149.340000000004</v>
      </c>
      <c r="CP343" s="179">
        <v>61571.45</v>
      </c>
      <c r="CQ343" s="179">
        <v>61600.77</v>
      </c>
      <c r="CR343" s="179">
        <v>57823.290000000008</v>
      </c>
      <c r="CS343" s="179">
        <v>43383.569999999992</v>
      </c>
      <c r="CT343" s="179">
        <v>43792.430000000008</v>
      </c>
      <c r="CU343" s="179">
        <v>45472.62</v>
      </c>
      <c r="CV343" s="179">
        <v>48670.650000000009</v>
      </c>
      <c r="CW343" s="179">
        <v>41914.46</v>
      </c>
      <c r="CX343" s="179">
        <v>43435.679999999993</v>
      </c>
      <c r="CY343" s="179">
        <v>42794.58</v>
      </c>
      <c r="CZ343" s="179">
        <v>52936.820000000007</v>
      </c>
      <c r="DA343" s="179">
        <v>59977.47</v>
      </c>
      <c r="DB343" s="179">
        <v>64349.73000000001</v>
      </c>
      <c r="DC343" s="179">
        <v>65070.430000000008</v>
      </c>
      <c r="DD343" s="179">
        <v>59105.310000000005</v>
      </c>
      <c r="DE343" s="179">
        <v>42617.19000000001</v>
      </c>
      <c r="DF343" s="179">
        <v>45455.670000000006</v>
      </c>
      <c r="DG343" s="179">
        <v>46375.729999999996</v>
      </c>
      <c r="DH343" s="179">
        <v>49900.679999999993</v>
      </c>
      <c r="DI343" s="179">
        <v>45123.75</v>
      </c>
      <c r="DJ343" s="179">
        <v>49219.259999999995</v>
      </c>
      <c r="DK343" s="179">
        <v>39390.400000000001</v>
      </c>
      <c r="DL343" s="179">
        <v>51074.340000000004</v>
      </c>
      <c r="DM343" s="179">
        <v>61318.77</v>
      </c>
      <c r="DN343" s="179">
        <v>65897.399999999994</v>
      </c>
      <c r="DO343" s="179">
        <v>65376.799999999988</v>
      </c>
      <c r="DP343" s="179">
        <v>60123.420000000013</v>
      </c>
      <c r="DQ343" s="179">
        <v>46630.400000000009</v>
      </c>
      <c r="DR343" s="179">
        <v>46709.58</v>
      </c>
      <c r="DS343" s="179">
        <v>47490.960000000006</v>
      </c>
      <c r="DT343" s="179">
        <v>50917.340000000004</v>
      </c>
      <c r="DU343" s="179">
        <v>45955.41</v>
      </c>
      <c r="DV343" s="179">
        <v>47520.060000000005</v>
      </c>
      <c r="DW343" s="179">
        <v>37587.030000000006</v>
      </c>
      <c r="DX343" s="179">
        <v>52098.9</v>
      </c>
      <c r="DY343" s="179">
        <v>61616.289999999994</v>
      </c>
      <c r="DZ343" s="179">
        <v>66352.759999999995</v>
      </c>
      <c r="EA343" s="179">
        <v>66339.989999999991</v>
      </c>
      <c r="EB343" s="179">
        <v>60913.500000000007</v>
      </c>
      <c r="EC343" s="179">
        <v>44232.950000000012</v>
      </c>
      <c r="ED343" s="179">
        <v>45706.33</v>
      </c>
      <c r="EE343" s="179">
        <v>48292.69</v>
      </c>
      <c r="EF343" s="179">
        <v>51116.889999999992</v>
      </c>
      <c r="EG343" s="179">
        <v>48735.840000000004</v>
      </c>
      <c r="EH343" s="179">
        <v>41957.829999999994</v>
      </c>
      <c r="EI343" s="179">
        <v>38747.99</v>
      </c>
      <c r="EJ343" s="179">
        <v>55932.880000000005</v>
      </c>
      <c r="EK343" s="179">
        <v>62857</v>
      </c>
      <c r="EL343" s="179">
        <v>67795.23</v>
      </c>
      <c r="EM343" s="179">
        <v>67596.91</v>
      </c>
      <c r="EN343" s="179">
        <v>63206.89</v>
      </c>
      <c r="EO343" s="179">
        <v>47811.54</v>
      </c>
      <c r="EP343" s="179">
        <v>48284.099999999991</v>
      </c>
      <c r="EQ343" s="179">
        <v>49981.74</v>
      </c>
      <c r="ER343" s="179">
        <v>51832.23000000001</v>
      </c>
      <c r="ES343" s="179">
        <v>47681.17</v>
      </c>
      <c r="ET343" s="179">
        <v>48417.19</v>
      </c>
      <c r="EU343" s="179">
        <v>42325.17</v>
      </c>
      <c r="EV343" s="179">
        <v>58692.380000000005</v>
      </c>
      <c r="EW343" s="179">
        <v>63629.69</v>
      </c>
      <c r="EX343" s="179">
        <v>68675.17</v>
      </c>
      <c r="EY343" s="179">
        <v>68984.06</v>
      </c>
      <c r="EZ343" s="179">
        <v>64381.97</v>
      </c>
      <c r="FA343" s="179">
        <v>45795.62</v>
      </c>
      <c r="FB343" s="179">
        <v>46199.19</v>
      </c>
      <c r="FC343" s="179">
        <v>50571.57</v>
      </c>
      <c r="FD343" s="179">
        <v>52761.200000000004</v>
      </c>
      <c r="FE343" s="179">
        <v>48254.240000000005</v>
      </c>
      <c r="FF343" s="179">
        <v>46255.28</v>
      </c>
      <c r="FG343" s="179">
        <v>38465.939999999995</v>
      </c>
      <c r="FH343" s="179">
        <v>63151.740000000005</v>
      </c>
      <c r="FI343" s="179">
        <v>64925.009999999995</v>
      </c>
      <c r="FJ343" s="179">
        <v>69994.599999999991</v>
      </c>
      <c r="FK343" s="179">
        <v>69617.37000000001</v>
      </c>
      <c r="FL343" s="179">
        <v>64831.28</v>
      </c>
      <c r="FM343" s="179">
        <v>49710.19</v>
      </c>
      <c r="FN343" s="179">
        <v>49571.46</v>
      </c>
      <c r="FO343" s="179">
        <v>51470.080000000002</v>
      </c>
      <c r="FP343" s="179">
        <v>53758.010000000009</v>
      </c>
      <c r="FQ343" s="179">
        <v>49229.27</v>
      </c>
      <c r="FR343" s="179">
        <v>48845.549999999996</v>
      </c>
      <c r="FS343" s="179">
        <v>41379.629999999997</v>
      </c>
      <c r="FT343" s="179">
        <v>57417.659999999996</v>
      </c>
      <c r="FU343" s="179">
        <v>66658.25</v>
      </c>
      <c r="FV343" s="179">
        <v>71113.48</v>
      </c>
      <c r="FW343" s="179">
        <v>71048.03</v>
      </c>
      <c r="FX343" s="179">
        <v>63087.39</v>
      </c>
      <c r="FY343" s="179">
        <v>42325.490000000005</v>
      </c>
      <c r="FZ343" s="179">
        <v>45712.919999999991</v>
      </c>
      <c r="GA343" s="179">
        <v>52869.229999999996</v>
      </c>
    </row>
    <row r="344" spans="2:183">
      <c r="B344" s="180" t="s">
        <v>54</v>
      </c>
      <c r="C344" s="181" t="s">
        <v>48</v>
      </c>
      <c r="D344" s="94">
        <v>0.18068341268804866</v>
      </c>
      <c r="E344" s="95">
        <v>0.18006525512679611</v>
      </c>
      <c r="F344" s="95">
        <v>0.17962474049941621</v>
      </c>
      <c r="G344" s="95">
        <v>0.18996859232726787</v>
      </c>
      <c r="H344" s="95">
        <v>0.17090441457926725</v>
      </c>
      <c r="I344" s="95">
        <v>0.17518853869277851</v>
      </c>
      <c r="J344" s="95">
        <v>0.18512345825833901</v>
      </c>
      <c r="K344" s="95">
        <v>0.17579024014388023</v>
      </c>
      <c r="L344" s="95">
        <v>0.17508818906722975</v>
      </c>
      <c r="M344" s="95">
        <v>0.21562181325212462</v>
      </c>
      <c r="N344" s="95">
        <v>0.19802229622103967</v>
      </c>
      <c r="O344" s="95">
        <v>0.17895054155591478</v>
      </c>
      <c r="P344" s="95">
        <v>0.18049029502304731</v>
      </c>
      <c r="Q344" s="95">
        <v>0.17992647897421202</v>
      </c>
      <c r="R344" s="95">
        <v>0.17518382428009735</v>
      </c>
      <c r="S344" s="95">
        <v>0.16642864522726911</v>
      </c>
      <c r="T344" s="95">
        <v>0.16933947855855422</v>
      </c>
      <c r="U344" s="95">
        <v>0.17546302071958017</v>
      </c>
      <c r="V344" s="95">
        <v>0.1756443996859465</v>
      </c>
      <c r="W344" s="95">
        <v>0.17549305708223317</v>
      </c>
      <c r="X344" s="95">
        <v>0.17532803742321962</v>
      </c>
      <c r="Y344" s="95">
        <v>0.18810052389430909</v>
      </c>
      <c r="Z344" s="95">
        <v>0.1802200354734747</v>
      </c>
      <c r="AA344" s="95">
        <v>0.17912672640261204</v>
      </c>
      <c r="AB344" s="95">
        <v>0.17852523882085899</v>
      </c>
      <c r="AC344" s="95">
        <v>0.17894963479924536</v>
      </c>
      <c r="AD344" s="95">
        <v>0.17838130012545508</v>
      </c>
      <c r="AE344" s="95">
        <v>0.17418625200649768</v>
      </c>
      <c r="AF344" s="95">
        <v>0.17073705618166315</v>
      </c>
      <c r="AG344" s="95">
        <v>0.17475550860208519</v>
      </c>
      <c r="AH344" s="95">
        <v>0.17506550641450327</v>
      </c>
      <c r="AI344" s="95">
        <v>0.17512803360888524</v>
      </c>
      <c r="AJ344" s="95">
        <v>0.17501129311983271</v>
      </c>
      <c r="AK344" s="95">
        <v>0.2053174257940836</v>
      </c>
      <c r="AL344" s="95">
        <v>0.17964097645977475</v>
      </c>
      <c r="AM344" s="95">
        <v>0.17792621723073171</v>
      </c>
      <c r="AN344" s="95">
        <v>0.17821878636055041</v>
      </c>
      <c r="AO344" s="95">
        <v>0.17899054506016387</v>
      </c>
      <c r="AP344" s="95">
        <v>0.17209536093273581</v>
      </c>
      <c r="AQ344" s="95">
        <v>0.17705905697704466</v>
      </c>
      <c r="AR344" s="95">
        <v>0.16782635372749091</v>
      </c>
      <c r="AS344" s="95">
        <v>0.1748152812062039</v>
      </c>
      <c r="AT344" s="95">
        <v>0.1747241525585809</v>
      </c>
      <c r="AU344" s="95">
        <v>0.17593439050287621</v>
      </c>
      <c r="AV344" s="95">
        <v>0.17495449687759718</v>
      </c>
      <c r="AW344" s="95">
        <v>0.18704620974679242</v>
      </c>
      <c r="AX344" s="95">
        <v>0.17932185426793673</v>
      </c>
      <c r="AY344" s="95">
        <v>0.17770259285015869</v>
      </c>
      <c r="AZ344" s="95">
        <v>0.17754920064762716</v>
      </c>
      <c r="BA344" s="95">
        <v>0.17845562529896755</v>
      </c>
      <c r="BB344" s="95">
        <v>0.17223380114876966</v>
      </c>
      <c r="BC344" s="95">
        <v>0.18052752046989703</v>
      </c>
      <c r="BD344" s="95">
        <v>0.15904636431240882</v>
      </c>
      <c r="BE344" s="95">
        <v>0.17152429195773441</v>
      </c>
      <c r="BF344" s="95">
        <v>0.17128729710604867</v>
      </c>
      <c r="BG344" s="95">
        <v>0.17267257848520828</v>
      </c>
      <c r="BH344" s="95">
        <v>0.17171389370894907</v>
      </c>
      <c r="BI344" s="95">
        <v>0.21767494305662699</v>
      </c>
      <c r="BJ344" s="95">
        <v>0.19671239229049622</v>
      </c>
      <c r="BK344" s="95">
        <v>0.17481719683999641</v>
      </c>
      <c r="BL344" s="95">
        <v>0.17811270385456637</v>
      </c>
      <c r="BM344" s="95">
        <v>0.1793462995894437</v>
      </c>
      <c r="BN344" s="95">
        <v>0.17226823640115552</v>
      </c>
      <c r="BO344" s="95">
        <v>0.18342086661520243</v>
      </c>
      <c r="BP344" s="95">
        <v>0.18122974921823914</v>
      </c>
      <c r="BQ344" s="95">
        <v>0.17208061072554254</v>
      </c>
      <c r="BR344" s="95">
        <v>0.17388389943871174</v>
      </c>
      <c r="BS344" s="95">
        <v>0.17407050060981991</v>
      </c>
      <c r="BT344" s="95">
        <v>0.16550079061448472</v>
      </c>
      <c r="BU344" s="95">
        <v>0.16386055499170893</v>
      </c>
      <c r="BV344" s="95">
        <v>0.18693204610960928</v>
      </c>
      <c r="BW344" s="95">
        <v>0.17854525191432088</v>
      </c>
      <c r="BX344" s="95">
        <v>0.18077295456322814</v>
      </c>
      <c r="BY344" s="95">
        <v>0.18001021624986915</v>
      </c>
      <c r="BZ344" s="95">
        <v>0.17341015878718483</v>
      </c>
      <c r="CA344" s="95">
        <v>0.16636554140473905</v>
      </c>
      <c r="CB344" s="95">
        <v>0.16862668427407851</v>
      </c>
      <c r="CC344" s="95">
        <v>0.17320490151312057</v>
      </c>
      <c r="CD344" s="95">
        <v>0.18132348475675558</v>
      </c>
      <c r="CE344" s="95">
        <v>0.18111070026744594</v>
      </c>
      <c r="CF344" s="95">
        <v>0.17574132526232147</v>
      </c>
      <c r="CG344" s="95">
        <v>0.21594431944095102</v>
      </c>
      <c r="CH344" s="95">
        <v>0.18272062892693511</v>
      </c>
      <c r="CI344" s="95">
        <v>0.18089684575572584</v>
      </c>
      <c r="CJ344" s="95">
        <v>0.18372265347192529</v>
      </c>
      <c r="CK344" s="95">
        <v>0.18236006622188294</v>
      </c>
      <c r="CL344" s="95">
        <v>0.18161588410160129</v>
      </c>
      <c r="CM344" s="95">
        <v>0.17898878312897862</v>
      </c>
      <c r="CN344" s="95">
        <v>0.16848702586595116</v>
      </c>
      <c r="CO344" s="95">
        <v>0.18034417464666447</v>
      </c>
      <c r="CP344" s="95">
        <v>0.18454750589633345</v>
      </c>
      <c r="CQ344" s="95">
        <v>0.18457346803050453</v>
      </c>
      <c r="CR344" s="95">
        <v>0.18157744952609572</v>
      </c>
      <c r="CS344" s="95">
        <v>0.1895937280530717</v>
      </c>
      <c r="CT344" s="95">
        <v>0.18301594210904254</v>
      </c>
      <c r="CU344" s="95">
        <v>0.18325191268199473</v>
      </c>
      <c r="CV344" s="95">
        <v>0.18790922639593602</v>
      </c>
      <c r="CW344" s="95">
        <v>0.18712521531181009</v>
      </c>
      <c r="CX344" s="95">
        <v>0.19742328165180109</v>
      </c>
      <c r="CY344" s="95">
        <v>0.20436375168353824</v>
      </c>
      <c r="CZ344" s="95">
        <v>0.1697958086016596</v>
      </c>
      <c r="DA344" s="95">
        <v>0.18275233008982517</v>
      </c>
      <c r="DB344" s="95">
        <v>0.18555913003489749</v>
      </c>
      <c r="DC344" s="95">
        <v>0.18605855140937916</v>
      </c>
      <c r="DD344" s="95">
        <v>0.1819949966589611</v>
      </c>
      <c r="DE344" s="95">
        <v>0.22156833469009499</v>
      </c>
      <c r="DF344" s="95">
        <v>0.1838525480013562</v>
      </c>
      <c r="DG344" s="95">
        <v>0.18308400068996306</v>
      </c>
      <c r="DH344" s="95">
        <v>0.18787942862622117</v>
      </c>
      <c r="DI344" s="95">
        <v>0.1879742749081818</v>
      </c>
      <c r="DJ344" s="95">
        <v>0.1868759667609998</v>
      </c>
      <c r="DK344" s="95">
        <v>0.17773134685071895</v>
      </c>
      <c r="DL344" s="95">
        <v>0.17273454098059846</v>
      </c>
      <c r="DM344" s="95">
        <v>0.18269804287313374</v>
      </c>
      <c r="DN344" s="95">
        <v>0.1848951432389016</v>
      </c>
      <c r="DO344" s="95">
        <v>0.18496125570510419</v>
      </c>
      <c r="DP344" s="95">
        <v>0.1814422796501331</v>
      </c>
      <c r="DQ344" s="95">
        <v>0.19205450902555402</v>
      </c>
      <c r="DR344" s="95">
        <v>0.18401410759896528</v>
      </c>
      <c r="DS344" s="95">
        <v>0.18288594529647945</v>
      </c>
      <c r="DT344" s="95">
        <v>0.18736880910300754</v>
      </c>
      <c r="DU344" s="95">
        <v>0.18725071438221502</v>
      </c>
      <c r="DV344" s="95">
        <v>0.18279560382667756</v>
      </c>
      <c r="DW344" s="95">
        <v>0.17682876588767363</v>
      </c>
      <c r="DX344" s="95">
        <v>0.16545791647345992</v>
      </c>
      <c r="DY344" s="95">
        <v>0.18133540761402528</v>
      </c>
      <c r="DZ344" s="95">
        <v>0.18363540840303869</v>
      </c>
      <c r="EA344" s="95">
        <v>0.18402695481662501</v>
      </c>
      <c r="EB344" s="95">
        <v>0.17946676671022174</v>
      </c>
      <c r="EC344" s="95">
        <v>0.21355953584159143</v>
      </c>
      <c r="ED344" s="95">
        <v>0.19403879295246312</v>
      </c>
      <c r="EE344" s="95">
        <v>0.18187828928200503</v>
      </c>
      <c r="EF344" s="95">
        <v>0.18441025919007878</v>
      </c>
      <c r="EG344" s="95">
        <v>0.18685475852109262</v>
      </c>
      <c r="EH344" s="95">
        <v>0.17710188121636505</v>
      </c>
      <c r="EI344" s="95">
        <v>0.18156582309189673</v>
      </c>
      <c r="EJ344" s="95">
        <v>0.16822062627108961</v>
      </c>
      <c r="EK344" s="95">
        <v>0.17995288999867409</v>
      </c>
      <c r="EL344" s="95">
        <v>0.18313652484583756</v>
      </c>
      <c r="EM344" s="95">
        <v>0.18316499195119523</v>
      </c>
      <c r="EN344" s="95">
        <v>0.18024389176423591</v>
      </c>
      <c r="EO344" s="95">
        <v>0.18885117309439714</v>
      </c>
      <c r="EP344" s="95">
        <v>0.18245744519710064</v>
      </c>
      <c r="EQ344" s="95">
        <v>0.18232274557787298</v>
      </c>
      <c r="ER344" s="95">
        <v>0.18385693884483112</v>
      </c>
      <c r="ES344" s="95">
        <v>0.18604392794132382</v>
      </c>
      <c r="ET344" s="95">
        <v>0.18130514323369387</v>
      </c>
      <c r="EU344" s="95">
        <v>0.1834635964007931</v>
      </c>
      <c r="EV344" s="95">
        <v>0.16991617903364883</v>
      </c>
      <c r="EW344" s="95">
        <v>0.17885318535875239</v>
      </c>
      <c r="EX344" s="95">
        <v>0.18264915690759811</v>
      </c>
      <c r="EY344" s="95">
        <v>0.18256962495763829</v>
      </c>
      <c r="EZ344" s="95">
        <v>0.18024097749018089</v>
      </c>
      <c r="FA344" s="95">
        <v>0.21788983244264271</v>
      </c>
      <c r="FB344" s="95">
        <v>0.20889372954994148</v>
      </c>
      <c r="FC344" s="95">
        <v>0.18183577473402657</v>
      </c>
      <c r="FD344" s="95">
        <v>0.184684114787282</v>
      </c>
      <c r="FE344" s="95">
        <v>0.18601025525348674</v>
      </c>
      <c r="FF344" s="95">
        <v>0.17827700420036763</v>
      </c>
      <c r="FG344" s="95">
        <v>0.17579162637357595</v>
      </c>
      <c r="FH344" s="95">
        <v>0.18390569874799623</v>
      </c>
      <c r="FI344" s="95">
        <v>0.17960571224191663</v>
      </c>
      <c r="FJ344" s="95">
        <v>0.1823622451948117</v>
      </c>
      <c r="FK344" s="95">
        <v>0.18185690573582589</v>
      </c>
      <c r="FL344" s="95">
        <v>0.17970750644681782</v>
      </c>
      <c r="FM344" s="95">
        <v>0.1884635027911167</v>
      </c>
      <c r="FN344" s="95">
        <v>0.18149521068867275</v>
      </c>
      <c r="FO344" s="95">
        <v>0.18213292698829592</v>
      </c>
      <c r="FP344" s="95">
        <v>0.18411077127469949</v>
      </c>
      <c r="FQ344" s="95">
        <v>0.18527983969714043</v>
      </c>
      <c r="FR344" s="95">
        <v>0.21545912340270612</v>
      </c>
      <c r="FS344" s="95">
        <v>0.16842861562116893</v>
      </c>
      <c r="FT344" s="95">
        <v>0.17320586535634541</v>
      </c>
      <c r="FU344" s="95">
        <v>0.17987651312797423</v>
      </c>
      <c r="FV344" s="95">
        <v>0.1813109969567463</v>
      </c>
      <c r="FW344" s="95">
        <v>0.18179234292640831</v>
      </c>
      <c r="FX344" s="95">
        <v>0.1768063915719984</v>
      </c>
      <c r="FY344" s="95">
        <v>0.17310870509998558</v>
      </c>
      <c r="FZ344" s="95">
        <v>0.1776456850912923</v>
      </c>
      <c r="GA344" s="95">
        <v>0.18199863645425238</v>
      </c>
    </row>
    <row r="345" spans="2:183">
      <c r="B345" s="44" t="s">
        <v>54</v>
      </c>
      <c r="C345" s="651" t="s">
        <v>94</v>
      </c>
      <c r="D345" s="182"/>
      <c r="E345" s="182"/>
      <c r="F345" s="182"/>
      <c r="G345" s="182"/>
      <c r="H345" s="182"/>
      <c r="I345" s="182"/>
      <c r="J345" s="182"/>
      <c r="K345" s="182"/>
      <c r="L345" s="182"/>
      <c r="M345" s="182"/>
      <c r="N345" s="182"/>
      <c r="O345" s="182"/>
      <c r="P345" s="182"/>
      <c r="Q345" s="182"/>
      <c r="R345" s="182"/>
      <c r="S345" s="182"/>
      <c r="T345" s="182"/>
      <c r="U345" s="182"/>
      <c r="V345" s="182"/>
      <c r="W345" s="182"/>
      <c r="X345" s="182"/>
      <c r="Y345" s="182"/>
      <c r="Z345" s="182"/>
      <c r="AA345" s="182"/>
      <c r="AB345" s="182"/>
      <c r="AC345" s="182"/>
      <c r="AD345" s="182"/>
      <c r="AE345" s="182"/>
      <c r="AF345" s="182"/>
      <c r="AG345" s="182"/>
      <c r="AH345" s="182"/>
      <c r="AI345" s="182"/>
      <c r="AJ345" s="182"/>
      <c r="AK345" s="182"/>
      <c r="AL345" s="182"/>
      <c r="AM345" s="182"/>
      <c r="AN345" s="182"/>
      <c r="AO345" s="182"/>
      <c r="AP345" s="182"/>
      <c r="AQ345" s="182"/>
      <c r="AR345" s="182"/>
      <c r="AS345" s="182"/>
      <c r="AT345" s="182"/>
      <c r="AU345" s="182"/>
      <c r="AV345" s="182"/>
      <c r="AW345" s="182"/>
      <c r="AX345" s="182"/>
      <c r="AY345" s="182"/>
      <c r="AZ345" s="182"/>
      <c r="BA345" s="182"/>
      <c r="BB345" s="182"/>
      <c r="BC345" s="182"/>
      <c r="BD345" s="182"/>
      <c r="BE345" s="182"/>
      <c r="BF345" s="182"/>
      <c r="BG345" s="182"/>
      <c r="BH345" s="182"/>
      <c r="BI345" s="182"/>
      <c r="BJ345" s="182"/>
      <c r="BK345" s="182"/>
      <c r="BL345" s="182"/>
      <c r="BM345" s="182"/>
      <c r="BN345" s="182"/>
      <c r="BO345" s="182"/>
      <c r="BP345" s="182"/>
      <c r="BQ345" s="182"/>
      <c r="BR345" s="182"/>
      <c r="BS345" s="182"/>
      <c r="BT345" s="182"/>
      <c r="BU345" s="182"/>
      <c r="BV345" s="182"/>
      <c r="BW345" s="182"/>
      <c r="BX345" s="182"/>
      <c r="BY345" s="182"/>
      <c r="BZ345" s="182"/>
      <c r="CA345" s="182"/>
      <c r="CB345" s="182"/>
      <c r="CC345" s="182"/>
      <c r="CD345" s="182"/>
      <c r="CE345" s="182"/>
      <c r="CF345" s="182"/>
      <c r="CG345" s="182"/>
      <c r="CH345" s="182"/>
      <c r="CI345" s="182"/>
      <c r="CJ345" s="182"/>
      <c r="CK345" s="182"/>
      <c r="CL345" s="182"/>
      <c r="CM345" s="182"/>
      <c r="CN345" s="182"/>
      <c r="CO345" s="182"/>
      <c r="CP345" s="182"/>
      <c r="CQ345" s="182"/>
      <c r="CR345" s="182"/>
      <c r="CS345" s="182"/>
      <c r="CT345" s="182"/>
      <c r="CU345" s="182"/>
      <c r="CV345" s="182"/>
      <c r="CW345" s="182"/>
      <c r="CX345" s="182"/>
      <c r="CY345" s="182"/>
      <c r="CZ345" s="182"/>
      <c r="DA345" s="182"/>
      <c r="DB345" s="182"/>
      <c r="DC345" s="182"/>
      <c r="DD345" s="182"/>
      <c r="DE345" s="182"/>
      <c r="DF345" s="182"/>
      <c r="DG345" s="182"/>
      <c r="DH345" s="182"/>
      <c r="DI345" s="182"/>
      <c r="DJ345" s="182"/>
      <c r="DK345" s="182"/>
      <c r="DL345" s="182"/>
      <c r="DM345" s="182"/>
      <c r="DN345" s="182"/>
      <c r="DO345" s="182"/>
      <c r="DP345" s="182"/>
      <c r="DQ345" s="182"/>
      <c r="DR345" s="182"/>
      <c r="DS345" s="182"/>
      <c r="DT345" s="182"/>
      <c r="DU345" s="182"/>
      <c r="DV345" s="182"/>
      <c r="DW345" s="182"/>
      <c r="DX345" s="182"/>
      <c r="DY345" s="182"/>
      <c r="DZ345" s="182"/>
      <c r="EA345" s="182"/>
      <c r="EB345" s="182"/>
      <c r="EC345" s="182"/>
      <c r="ED345" s="182"/>
      <c r="EE345" s="182"/>
      <c r="EF345" s="182"/>
      <c r="EG345" s="182"/>
      <c r="EH345" s="182"/>
      <c r="EI345" s="182"/>
      <c r="EJ345" s="182"/>
      <c r="EK345" s="182"/>
      <c r="EL345" s="182"/>
      <c r="EM345" s="182"/>
      <c r="EN345" s="182"/>
      <c r="EO345" s="182"/>
      <c r="EP345" s="182"/>
      <c r="EQ345" s="182"/>
      <c r="ER345" s="182"/>
      <c r="ES345" s="182"/>
      <c r="ET345" s="182"/>
      <c r="EU345" s="182"/>
      <c r="EV345" s="182"/>
      <c r="EW345" s="182"/>
      <c r="EX345" s="182"/>
      <c r="EY345" s="182"/>
      <c r="EZ345" s="182"/>
      <c r="FA345" s="182"/>
      <c r="FB345" s="182"/>
      <c r="FC345" s="182"/>
      <c r="FD345" s="182"/>
      <c r="FE345" s="182"/>
      <c r="FF345" s="182"/>
      <c r="FG345" s="182"/>
      <c r="FH345" s="182"/>
      <c r="FI345" s="182"/>
      <c r="FJ345" s="182"/>
      <c r="FK345" s="182"/>
      <c r="FL345" s="182"/>
      <c r="FM345" s="182"/>
      <c r="FN345" s="182"/>
      <c r="FO345" s="182"/>
      <c r="FP345" s="182"/>
      <c r="FQ345" s="182"/>
      <c r="FR345" s="182"/>
      <c r="FS345" s="182"/>
      <c r="FT345" s="182"/>
      <c r="FU345" s="182"/>
      <c r="FV345" s="182"/>
      <c r="FW345" s="182"/>
      <c r="FX345" s="182"/>
      <c r="FY345" s="182"/>
      <c r="FZ345" s="182"/>
      <c r="GA345" s="182"/>
    </row>
    <row r="346" spans="2:183">
      <c r="B346" s="43" t="s">
        <v>54</v>
      </c>
      <c r="C346" s="652" t="s">
        <v>49</v>
      </c>
      <c r="D346" s="17">
        <v>744</v>
      </c>
      <c r="E346" s="17">
        <v>672</v>
      </c>
      <c r="F346" s="17">
        <v>744</v>
      </c>
      <c r="G346" s="17">
        <v>720</v>
      </c>
      <c r="H346" s="17">
        <v>744</v>
      </c>
      <c r="I346" s="17">
        <v>720</v>
      </c>
      <c r="J346" s="17">
        <v>744</v>
      </c>
      <c r="K346" s="17">
        <v>744</v>
      </c>
      <c r="L346" s="17">
        <v>720</v>
      </c>
      <c r="M346" s="17">
        <v>744</v>
      </c>
      <c r="N346" s="17">
        <v>720</v>
      </c>
      <c r="O346" s="17">
        <v>744</v>
      </c>
      <c r="P346" s="17">
        <v>744</v>
      </c>
      <c r="Q346" s="17">
        <v>672</v>
      </c>
      <c r="R346" s="17">
        <v>744</v>
      </c>
      <c r="S346" s="17">
        <v>720</v>
      </c>
      <c r="T346" s="17">
        <v>744</v>
      </c>
      <c r="U346" s="17">
        <v>720</v>
      </c>
      <c r="V346" s="17">
        <v>744</v>
      </c>
      <c r="W346" s="17">
        <v>744</v>
      </c>
      <c r="X346" s="17">
        <v>720</v>
      </c>
      <c r="Y346" s="17">
        <v>744</v>
      </c>
      <c r="Z346" s="17">
        <v>720</v>
      </c>
      <c r="AA346" s="17">
        <v>744</v>
      </c>
      <c r="AB346" s="17">
        <v>744</v>
      </c>
      <c r="AC346" s="17">
        <v>672</v>
      </c>
      <c r="AD346" s="17">
        <v>744</v>
      </c>
      <c r="AE346" s="17">
        <v>720</v>
      </c>
      <c r="AF346" s="17">
        <v>744</v>
      </c>
      <c r="AG346" s="17">
        <v>720</v>
      </c>
      <c r="AH346" s="17">
        <v>744</v>
      </c>
      <c r="AI346" s="17">
        <v>744</v>
      </c>
      <c r="AJ346" s="17">
        <v>720</v>
      </c>
      <c r="AK346" s="17">
        <v>744</v>
      </c>
      <c r="AL346" s="17">
        <v>720</v>
      </c>
      <c r="AM346" s="17">
        <v>744</v>
      </c>
      <c r="AN346" s="17">
        <v>744</v>
      </c>
      <c r="AO346" s="17">
        <v>696</v>
      </c>
      <c r="AP346" s="17">
        <v>744</v>
      </c>
      <c r="AQ346" s="17">
        <v>720</v>
      </c>
      <c r="AR346" s="17">
        <v>744</v>
      </c>
      <c r="AS346" s="17">
        <v>720</v>
      </c>
      <c r="AT346" s="17">
        <v>744</v>
      </c>
      <c r="AU346" s="17">
        <v>744</v>
      </c>
      <c r="AV346" s="17">
        <v>720</v>
      </c>
      <c r="AW346" s="17">
        <v>744</v>
      </c>
      <c r="AX346" s="17">
        <v>720</v>
      </c>
      <c r="AY346" s="17">
        <v>744</v>
      </c>
      <c r="AZ346" s="17">
        <v>744</v>
      </c>
      <c r="BA346" s="17">
        <v>672</v>
      </c>
      <c r="BB346" s="17">
        <v>744</v>
      </c>
      <c r="BC346" s="17">
        <v>720</v>
      </c>
      <c r="BD346" s="17">
        <v>744</v>
      </c>
      <c r="BE346" s="17">
        <v>720</v>
      </c>
      <c r="BF346" s="17">
        <v>744</v>
      </c>
      <c r="BG346" s="17">
        <v>744</v>
      </c>
      <c r="BH346" s="17">
        <v>720</v>
      </c>
      <c r="BI346" s="17">
        <v>744</v>
      </c>
      <c r="BJ346" s="17">
        <v>720</v>
      </c>
      <c r="BK346" s="17">
        <v>744</v>
      </c>
      <c r="BL346" s="17">
        <v>744</v>
      </c>
      <c r="BM346" s="17">
        <v>672</v>
      </c>
      <c r="BN346" s="17">
        <v>744</v>
      </c>
      <c r="BO346" s="17">
        <v>720</v>
      </c>
      <c r="BP346" s="17">
        <v>744</v>
      </c>
      <c r="BQ346" s="17">
        <v>720</v>
      </c>
      <c r="BR346" s="17">
        <v>744</v>
      </c>
      <c r="BS346" s="17">
        <v>744</v>
      </c>
      <c r="BT346" s="17">
        <v>720</v>
      </c>
      <c r="BU346" s="17">
        <v>744</v>
      </c>
      <c r="BV346" s="17">
        <v>720</v>
      </c>
      <c r="BW346" s="17">
        <v>744</v>
      </c>
      <c r="BX346" s="17">
        <v>744</v>
      </c>
      <c r="BY346" s="17">
        <v>672</v>
      </c>
      <c r="BZ346" s="17">
        <v>744</v>
      </c>
      <c r="CA346" s="17">
        <v>720</v>
      </c>
      <c r="CB346" s="17">
        <v>744</v>
      </c>
      <c r="CC346" s="17">
        <v>720</v>
      </c>
      <c r="CD346" s="17">
        <v>744</v>
      </c>
      <c r="CE346" s="17">
        <v>744</v>
      </c>
      <c r="CF346" s="17">
        <v>720</v>
      </c>
      <c r="CG346" s="17">
        <v>744</v>
      </c>
      <c r="CH346" s="17">
        <v>720</v>
      </c>
      <c r="CI346" s="17">
        <v>744</v>
      </c>
      <c r="CJ346" s="17">
        <v>744</v>
      </c>
      <c r="CK346" s="17">
        <v>696</v>
      </c>
      <c r="CL346" s="17">
        <v>744</v>
      </c>
      <c r="CM346" s="17">
        <v>720</v>
      </c>
      <c r="CN346" s="17">
        <v>744</v>
      </c>
      <c r="CO346" s="17">
        <v>720</v>
      </c>
      <c r="CP346" s="17">
        <v>744</v>
      </c>
      <c r="CQ346" s="17">
        <v>744</v>
      </c>
      <c r="CR346" s="17">
        <v>720</v>
      </c>
      <c r="CS346" s="17">
        <v>744</v>
      </c>
      <c r="CT346" s="17">
        <v>720</v>
      </c>
      <c r="CU346" s="17">
        <v>744</v>
      </c>
      <c r="CV346" s="17">
        <v>744</v>
      </c>
      <c r="CW346" s="17">
        <v>672</v>
      </c>
      <c r="CX346" s="17">
        <v>744</v>
      </c>
      <c r="CY346" s="17">
        <v>720</v>
      </c>
      <c r="CZ346" s="17">
        <v>744</v>
      </c>
      <c r="DA346" s="17">
        <v>720</v>
      </c>
      <c r="DB346" s="17">
        <v>744</v>
      </c>
      <c r="DC346" s="17">
        <v>744</v>
      </c>
      <c r="DD346" s="17">
        <v>720</v>
      </c>
      <c r="DE346" s="17">
        <v>744</v>
      </c>
      <c r="DF346" s="17">
        <v>720</v>
      </c>
      <c r="DG346" s="17">
        <v>744</v>
      </c>
      <c r="DH346" s="17">
        <v>744</v>
      </c>
      <c r="DI346" s="17">
        <v>672</v>
      </c>
      <c r="DJ346" s="17">
        <v>744</v>
      </c>
      <c r="DK346" s="17">
        <v>720</v>
      </c>
      <c r="DL346" s="17">
        <v>744</v>
      </c>
      <c r="DM346" s="17">
        <v>720</v>
      </c>
      <c r="DN346" s="17">
        <v>744</v>
      </c>
      <c r="DO346" s="17">
        <v>744</v>
      </c>
      <c r="DP346" s="17">
        <v>720</v>
      </c>
      <c r="DQ346" s="17">
        <v>744</v>
      </c>
      <c r="DR346" s="17">
        <v>720</v>
      </c>
      <c r="DS346" s="17">
        <v>744</v>
      </c>
      <c r="DT346" s="17">
        <v>744</v>
      </c>
      <c r="DU346" s="17">
        <v>672</v>
      </c>
      <c r="DV346" s="17">
        <v>744</v>
      </c>
      <c r="DW346" s="17">
        <v>720</v>
      </c>
      <c r="DX346" s="17">
        <v>744</v>
      </c>
      <c r="DY346" s="17">
        <v>720</v>
      </c>
      <c r="DZ346" s="17">
        <v>744</v>
      </c>
      <c r="EA346" s="17">
        <v>744</v>
      </c>
      <c r="EB346" s="17">
        <v>720</v>
      </c>
      <c r="EC346" s="17">
        <v>744</v>
      </c>
      <c r="ED346" s="17">
        <v>720</v>
      </c>
      <c r="EE346" s="17">
        <v>744</v>
      </c>
      <c r="EF346" s="17">
        <v>744</v>
      </c>
      <c r="EG346" s="17">
        <v>696</v>
      </c>
      <c r="EH346" s="17">
        <v>744</v>
      </c>
      <c r="EI346" s="17">
        <v>720</v>
      </c>
      <c r="EJ346" s="17">
        <v>744</v>
      </c>
      <c r="EK346" s="17">
        <v>720</v>
      </c>
      <c r="EL346" s="17">
        <v>744</v>
      </c>
      <c r="EM346" s="17">
        <v>744</v>
      </c>
      <c r="EN346" s="17">
        <v>720</v>
      </c>
      <c r="EO346" s="17">
        <v>744</v>
      </c>
      <c r="EP346" s="17">
        <v>720</v>
      </c>
      <c r="EQ346" s="17">
        <v>744</v>
      </c>
      <c r="ER346" s="17">
        <v>744</v>
      </c>
      <c r="ES346" s="17">
        <v>672</v>
      </c>
      <c r="ET346" s="17">
        <v>744</v>
      </c>
      <c r="EU346" s="17">
        <v>720</v>
      </c>
      <c r="EV346" s="17">
        <v>744</v>
      </c>
      <c r="EW346" s="17">
        <v>720</v>
      </c>
      <c r="EX346" s="17">
        <v>744</v>
      </c>
      <c r="EY346" s="17">
        <v>744</v>
      </c>
      <c r="EZ346" s="17">
        <v>720</v>
      </c>
      <c r="FA346" s="17">
        <v>744</v>
      </c>
      <c r="FB346" s="17">
        <v>720</v>
      </c>
      <c r="FC346" s="17">
        <v>744</v>
      </c>
      <c r="FD346" s="17">
        <v>744</v>
      </c>
      <c r="FE346" s="17">
        <v>672</v>
      </c>
      <c r="FF346" s="17">
        <v>744</v>
      </c>
      <c r="FG346" s="17">
        <v>720</v>
      </c>
      <c r="FH346" s="17">
        <v>744</v>
      </c>
      <c r="FI346" s="17">
        <v>720</v>
      </c>
      <c r="FJ346" s="17">
        <v>744</v>
      </c>
      <c r="FK346" s="17">
        <v>744</v>
      </c>
      <c r="FL346" s="17">
        <v>720</v>
      </c>
      <c r="FM346" s="17">
        <v>744</v>
      </c>
      <c r="FN346" s="17">
        <v>720</v>
      </c>
      <c r="FO346" s="17">
        <v>744</v>
      </c>
      <c r="FP346" s="17">
        <v>744</v>
      </c>
      <c r="FQ346" s="17">
        <v>672</v>
      </c>
      <c r="FR346" s="17">
        <v>744</v>
      </c>
      <c r="FS346" s="17">
        <v>720</v>
      </c>
      <c r="FT346" s="17">
        <v>744</v>
      </c>
      <c r="FU346" s="17">
        <v>720</v>
      </c>
      <c r="FV346" s="17">
        <v>744</v>
      </c>
      <c r="FW346" s="17">
        <v>744</v>
      </c>
      <c r="FX346" s="17">
        <v>720</v>
      </c>
      <c r="FY346" s="17">
        <v>744</v>
      </c>
      <c r="FZ346" s="17">
        <v>720</v>
      </c>
      <c r="GA346" s="17">
        <v>744</v>
      </c>
    </row>
    <row r="347" spans="2:183">
      <c r="B347" s="43" t="s">
        <v>54</v>
      </c>
      <c r="C347" s="653" t="s">
        <v>50</v>
      </c>
      <c r="D347" s="85">
        <v>29559432.640000001</v>
      </c>
      <c r="E347" s="85">
        <v>26512127.190000001</v>
      </c>
      <c r="F347" s="85">
        <v>28511416.199999999</v>
      </c>
      <c r="G347" s="85">
        <v>24503639.640000001</v>
      </c>
      <c r="H347" s="85">
        <v>25192038.539999999</v>
      </c>
      <c r="I347" s="85">
        <v>27367492.719999999</v>
      </c>
      <c r="J347" s="85">
        <v>29612181.969999999</v>
      </c>
      <c r="K347" s="85">
        <v>28639601.490000002</v>
      </c>
      <c r="L347" s="85">
        <v>27187032.120000001</v>
      </c>
      <c r="M347" s="85">
        <v>22459381.360000003</v>
      </c>
      <c r="N347" s="85">
        <v>24140181.34</v>
      </c>
      <c r="O347" s="85">
        <v>28455689.02</v>
      </c>
      <c r="P347" s="85">
        <v>30293474.949999999</v>
      </c>
      <c r="Q347" s="85">
        <v>27120016.379999999</v>
      </c>
      <c r="R347" s="85">
        <v>26639350.109999996</v>
      </c>
      <c r="S347" s="85">
        <v>24632850.920000002</v>
      </c>
      <c r="T347" s="85">
        <v>25630700.290000003</v>
      </c>
      <c r="U347" s="85">
        <v>28342709.029999997</v>
      </c>
      <c r="V347" s="85">
        <v>29379286.880000003</v>
      </c>
      <c r="W347" s="85">
        <v>29335185.080000002</v>
      </c>
      <c r="X347" s="85">
        <v>27936314.260000002</v>
      </c>
      <c r="Y347" s="85">
        <v>27739998.329999998</v>
      </c>
      <c r="Z347" s="85">
        <v>28096054.289999999</v>
      </c>
      <c r="AA347" s="85">
        <v>29075913.18</v>
      </c>
      <c r="AB347" s="85">
        <v>31363418.989999998</v>
      </c>
      <c r="AC347" s="85">
        <v>28597318.810000002</v>
      </c>
      <c r="AD347" s="85">
        <v>30575647.919999998</v>
      </c>
      <c r="AE347" s="85">
        <v>27020159.82</v>
      </c>
      <c r="AF347" s="85">
        <v>26770512.240000002</v>
      </c>
      <c r="AG347" s="85">
        <v>30183804.25</v>
      </c>
      <c r="AH347" s="85">
        <v>31571877.599999998</v>
      </c>
      <c r="AI347" s="85">
        <v>31478140.259999998</v>
      </c>
      <c r="AJ347" s="85">
        <v>29780109.670000002</v>
      </c>
      <c r="AK347" s="85">
        <v>26045939.190000001</v>
      </c>
      <c r="AL347" s="85">
        <v>30059877.84</v>
      </c>
      <c r="AM347" s="85">
        <v>30570146.66</v>
      </c>
      <c r="AN347" s="85">
        <v>32961419.289999999</v>
      </c>
      <c r="AO347" s="85">
        <v>31101895.899999999</v>
      </c>
      <c r="AP347" s="85">
        <v>28180763.189999998</v>
      </c>
      <c r="AQ347" s="85">
        <v>25331899.859999999</v>
      </c>
      <c r="AR347" s="85">
        <v>29236235.98</v>
      </c>
      <c r="AS347" s="85">
        <v>31373563.59</v>
      </c>
      <c r="AT347" s="85">
        <v>32679574.25</v>
      </c>
      <c r="AU347" s="85">
        <v>33018730.66</v>
      </c>
      <c r="AV347" s="85">
        <v>31044855.510000002</v>
      </c>
      <c r="AW347" s="85">
        <v>30614348.420000002</v>
      </c>
      <c r="AX347" s="85">
        <v>31360624.989999998</v>
      </c>
      <c r="AY347" s="85">
        <v>31827441.629999999</v>
      </c>
      <c r="AZ347" s="85">
        <v>34419242.57</v>
      </c>
      <c r="BA347" s="85">
        <v>31354676.960000001</v>
      </c>
      <c r="BB347" s="85">
        <v>30931035.120000001</v>
      </c>
      <c r="BC347" s="85">
        <v>28372135.140000001</v>
      </c>
      <c r="BD347" s="85">
        <v>30641093.509999998</v>
      </c>
      <c r="BE347" s="85">
        <v>32373801.599999998</v>
      </c>
      <c r="BF347" s="85">
        <v>33445420.73</v>
      </c>
      <c r="BG347" s="85">
        <v>33839455.159999996</v>
      </c>
      <c r="BH347" s="85">
        <v>31270591.460000001</v>
      </c>
      <c r="BI347" s="85">
        <v>24721713.330000002</v>
      </c>
      <c r="BJ347" s="85">
        <v>27536646.02</v>
      </c>
      <c r="BK347" s="85">
        <v>32848614.890000001</v>
      </c>
      <c r="BL347" s="85">
        <v>35753512.740000002</v>
      </c>
      <c r="BM347" s="85">
        <v>32499117.849999998</v>
      </c>
      <c r="BN347" s="85">
        <v>32034681.469999999</v>
      </c>
      <c r="BO347" s="85">
        <v>29630910.68</v>
      </c>
      <c r="BP347" s="85">
        <v>31890031.539999999</v>
      </c>
      <c r="BQ347" s="85">
        <v>33669796.409999996</v>
      </c>
      <c r="BR347" s="85">
        <v>35366189.93</v>
      </c>
      <c r="BS347" s="85">
        <v>35606992</v>
      </c>
      <c r="BT347" s="85">
        <v>31936921.690000001</v>
      </c>
      <c r="BU347" s="85">
        <v>32021611.530000001</v>
      </c>
      <c r="BV347" s="85">
        <v>32715034.610000003</v>
      </c>
      <c r="BW347" s="85">
        <v>35886946.390000001</v>
      </c>
      <c r="BX347" s="85">
        <v>38015029.050000004</v>
      </c>
      <c r="BY347" s="85">
        <v>33618407.530000001</v>
      </c>
      <c r="BZ347" s="85">
        <v>32390334.989999998</v>
      </c>
      <c r="CA347" s="85">
        <v>29352942.470000003</v>
      </c>
      <c r="CB347" s="85">
        <v>32455271.690000001</v>
      </c>
      <c r="CC347" s="85">
        <v>35735998.5</v>
      </c>
      <c r="CD347" s="85">
        <v>38586284.999999993</v>
      </c>
      <c r="CE347" s="85">
        <v>38627852.599999994</v>
      </c>
      <c r="CF347" s="85">
        <v>36392714.280000001</v>
      </c>
      <c r="CG347" s="85">
        <v>29852965.860000003</v>
      </c>
      <c r="CH347" s="85">
        <v>37371120.609999999</v>
      </c>
      <c r="CI347" s="85">
        <v>38874580.539999999</v>
      </c>
      <c r="CJ347" s="85">
        <v>41506095</v>
      </c>
      <c r="CK347" s="85">
        <v>38580306.379999995</v>
      </c>
      <c r="CL347" s="85">
        <v>40119935.770000003</v>
      </c>
      <c r="CM347" s="85">
        <v>33202748.129999999</v>
      </c>
      <c r="CN347" s="85">
        <v>36494174.109999999</v>
      </c>
      <c r="CO347" s="85">
        <v>39119838.490000002</v>
      </c>
      <c r="CP347" s="85">
        <v>41507088.699999996</v>
      </c>
      <c r="CQ347" s="85">
        <v>41502070.630000003</v>
      </c>
      <c r="CR347" s="85">
        <v>39394682.57</v>
      </c>
      <c r="CS347" s="85">
        <v>38032757.920000002</v>
      </c>
      <c r="CT347" s="85">
        <v>39623122.520000003</v>
      </c>
      <c r="CU347" s="85">
        <v>41183249.109999999</v>
      </c>
      <c r="CV347" s="85">
        <v>43395222.190000005</v>
      </c>
      <c r="CW347" s="85">
        <v>37526260.450000003</v>
      </c>
      <c r="CX347" s="85">
        <v>36622806.020000003</v>
      </c>
      <c r="CY347" s="85">
        <v>34637540.289999999</v>
      </c>
      <c r="CZ347" s="85">
        <v>38762361.859999999</v>
      </c>
      <c r="DA347" s="85">
        <v>40760825.329999998</v>
      </c>
      <c r="DB347" s="85">
        <v>43812346.890000001</v>
      </c>
      <c r="DC347" s="85">
        <v>44112823.340000004</v>
      </c>
      <c r="DD347" s="85">
        <v>40306534.289999999</v>
      </c>
      <c r="DE347" s="85">
        <v>32630207.219999999</v>
      </c>
      <c r="DF347" s="85">
        <v>41064870.43</v>
      </c>
      <c r="DG347" s="85">
        <v>42231555.789999999</v>
      </c>
      <c r="DH347" s="85">
        <v>44967065.009999998</v>
      </c>
      <c r="DI347" s="85">
        <v>40570105.810000002</v>
      </c>
      <c r="DJ347" s="85">
        <v>44380624.93</v>
      </c>
      <c r="DK347" s="85">
        <v>37172550.400000006</v>
      </c>
      <c r="DL347" s="85">
        <v>36838595.360000007</v>
      </c>
      <c r="DM347" s="85">
        <v>42194914.669999994</v>
      </c>
      <c r="DN347" s="85">
        <v>45490458.519999996</v>
      </c>
      <c r="DO347" s="85">
        <v>44584196.270000003</v>
      </c>
      <c r="DP347" s="85">
        <v>41639987.739999995</v>
      </c>
      <c r="DQ347" s="85">
        <v>41061545.589999989</v>
      </c>
      <c r="DR347" s="85">
        <v>42600996.620000005</v>
      </c>
      <c r="DS347" s="85">
        <v>43783724.449999996</v>
      </c>
      <c r="DT347" s="85">
        <v>46898336.819999993</v>
      </c>
      <c r="DU347" s="85">
        <v>42318923</v>
      </c>
      <c r="DV347" s="85">
        <v>44518892.380000003</v>
      </c>
      <c r="DW347" s="85">
        <v>36227925.890000001</v>
      </c>
      <c r="DX347" s="85">
        <v>40139206.460000001</v>
      </c>
      <c r="DY347" s="85">
        <v>43587531.680000007</v>
      </c>
      <c r="DZ347" s="85">
        <v>46314421.239999995</v>
      </c>
      <c r="EA347" s="85">
        <v>46367956.709999993</v>
      </c>
      <c r="EB347" s="85">
        <v>43331928.039999999</v>
      </c>
      <c r="EC347" s="85">
        <v>35809916.25</v>
      </c>
      <c r="ED347" s="85">
        <v>40508961.579999998</v>
      </c>
      <c r="EE347" s="85">
        <v>45637481.009999998</v>
      </c>
      <c r="EF347" s="85">
        <v>47210390.579999998</v>
      </c>
      <c r="EG347" s="85">
        <v>44727635.350000001</v>
      </c>
      <c r="EH347" s="85">
        <v>40110380.390000001</v>
      </c>
      <c r="EI347" s="85">
        <v>36067712.119999997</v>
      </c>
      <c r="EJ347" s="85">
        <v>42131500.299999997</v>
      </c>
      <c r="EK347" s="85">
        <v>44396011.450000003</v>
      </c>
      <c r="EL347" s="85">
        <v>47220587.079999998</v>
      </c>
      <c r="EM347" s="85">
        <v>47175605.359999999</v>
      </c>
      <c r="EN347" s="85">
        <v>44509275.799999997</v>
      </c>
      <c r="EO347" s="85">
        <v>43263957.289999999</v>
      </c>
      <c r="EP347" s="85">
        <v>45072428.159999996</v>
      </c>
      <c r="EQ347" s="85">
        <v>46799587.059999995</v>
      </c>
      <c r="ER347" s="85">
        <v>50515772.25</v>
      </c>
      <c r="ES347" s="85">
        <v>46144624.639999993</v>
      </c>
      <c r="ET347" s="85">
        <v>47859862.149999999</v>
      </c>
      <c r="EU347" s="85">
        <v>41187240.150000006</v>
      </c>
      <c r="EV347" s="85">
        <v>46108580.660000004</v>
      </c>
      <c r="EW347" s="85">
        <v>47551853.739999995</v>
      </c>
      <c r="EX347" s="85">
        <v>50435060.040000007</v>
      </c>
      <c r="EY347" s="85">
        <v>50800753.730000004</v>
      </c>
      <c r="EZ347" s="85">
        <v>47757595.329999998</v>
      </c>
      <c r="FA347" s="85">
        <v>38125799.369999997</v>
      </c>
      <c r="FB347" s="85">
        <v>40011833.730000004</v>
      </c>
      <c r="FC347" s="85">
        <v>49956782.730000012</v>
      </c>
      <c r="FD347" s="85">
        <v>56644501.460000001</v>
      </c>
      <c r="FE347" s="85">
        <v>51659712.710000001</v>
      </c>
      <c r="FF347" s="85">
        <v>51267209.189999998</v>
      </c>
      <c r="FG347" s="85">
        <v>43082723.730000004</v>
      </c>
      <c r="FH347" s="85">
        <v>50384591.689999998</v>
      </c>
      <c r="FI347" s="85">
        <v>53372416.850000001</v>
      </c>
      <c r="FJ347" s="85">
        <v>56749981.770000003</v>
      </c>
      <c r="FK347" s="85">
        <v>56710948.920000002</v>
      </c>
      <c r="FL347" s="85">
        <v>53215099.43</v>
      </c>
      <c r="FM347" s="85">
        <v>52431250.899999999</v>
      </c>
      <c r="FN347" s="85">
        <v>53974334.710000001</v>
      </c>
      <c r="FO347" s="85">
        <v>56108731.909999996</v>
      </c>
      <c r="FP347" s="85">
        <v>60484507.209999993</v>
      </c>
      <c r="FQ347" s="85">
        <v>55147104.25</v>
      </c>
      <c r="FR347" s="85">
        <v>47506932.880000003</v>
      </c>
      <c r="FS347" s="85">
        <v>50891616.32</v>
      </c>
      <c r="FT347" s="85">
        <v>50705121.979999997</v>
      </c>
      <c r="FU347" s="85">
        <v>57158982.390000001</v>
      </c>
      <c r="FV347" s="85">
        <v>60490247.899999991</v>
      </c>
      <c r="FW347" s="85">
        <v>60519988.340000004</v>
      </c>
      <c r="FX347" s="85">
        <v>54831301.95000001</v>
      </c>
      <c r="FY347" s="85">
        <v>50388743.580000006</v>
      </c>
      <c r="FZ347" s="85">
        <v>53138672.359999999</v>
      </c>
      <c r="GA347" s="85">
        <v>60255157.850000001</v>
      </c>
    </row>
    <row r="348" spans="2:183">
      <c r="B348" s="43" t="s">
        <v>54</v>
      </c>
      <c r="C348" s="653" t="s">
        <v>51</v>
      </c>
      <c r="D348" s="86">
        <v>27.53698997669726</v>
      </c>
      <c r="E348" s="86">
        <v>27.527901240182484</v>
      </c>
      <c r="F348" s="86">
        <v>27.640550623218861</v>
      </c>
      <c r="G348" s="86">
        <v>27.210630433738764</v>
      </c>
      <c r="H348" s="86">
        <v>27.478836970257795</v>
      </c>
      <c r="I348" s="86">
        <v>27.729889094599503</v>
      </c>
      <c r="J348" s="86">
        <v>28.021205720507428</v>
      </c>
      <c r="K348" s="86">
        <v>27.688249570814072</v>
      </c>
      <c r="L348" s="86">
        <v>27.709236794426989</v>
      </c>
      <c r="M348" s="86">
        <v>28.420351050354508</v>
      </c>
      <c r="N348" s="86">
        <v>28.168167292919435</v>
      </c>
      <c r="O348" s="86">
        <v>27.723782006735636</v>
      </c>
      <c r="P348" s="86">
        <v>28.51671345685838</v>
      </c>
      <c r="Q348" s="86">
        <v>28.378613864394818</v>
      </c>
      <c r="R348" s="86">
        <v>28.542502220856914</v>
      </c>
      <c r="S348" s="86">
        <v>28.595773283935586</v>
      </c>
      <c r="T348" s="86">
        <v>28.409759750557825</v>
      </c>
      <c r="U348" s="86">
        <v>28.640220200617588</v>
      </c>
      <c r="V348" s="86">
        <v>28.527871970483485</v>
      </c>
      <c r="W348" s="86">
        <v>28.455306869609</v>
      </c>
      <c r="X348" s="86">
        <v>28.581304851002955</v>
      </c>
      <c r="Y348" s="86">
        <v>28.821052970064748</v>
      </c>
      <c r="Z348" s="86">
        <v>28.57080972097144</v>
      </c>
      <c r="AA348" s="86">
        <v>28.54135164474545</v>
      </c>
      <c r="AB348" s="86">
        <v>30.300724699638643</v>
      </c>
      <c r="AC348" s="86">
        <v>30.243797496930366</v>
      </c>
      <c r="AD348" s="86">
        <v>30.331679003057175</v>
      </c>
      <c r="AE348" s="86">
        <v>30.599298575816054</v>
      </c>
      <c r="AF348" s="86">
        <v>30.555418673247246</v>
      </c>
      <c r="AG348" s="86">
        <v>30.687274715751226</v>
      </c>
      <c r="AH348" s="86">
        <v>30.711393193824218</v>
      </c>
      <c r="AI348" s="86">
        <v>30.679133819187101</v>
      </c>
      <c r="AJ348" s="86">
        <v>30.68951361319154</v>
      </c>
      <c r="AK348" s="86">
        <v>31.231206422376971</v>
      </c>
      <c r="AL348" s="86">
        <v>30.648434125271628</v>
      </c>
      <c r="AM348" s="86">
        <v>30.665743742886633</v>
      </c>
      <c r="AN348" s="86">
        <v>31.806690741442054</v>
      </c>
      <c r="AO348" s="86">
        <v>31.764122586352141</v>
      </c>
      <c r="AP348" s="86">
        <v>31.780222313888924</v>
      </c>
      <c r="AQ348" s="86">
        <v>31.663145225692048</v>
      </c>
      <c r="AR348" s="86">
        <v>31.812812618942765</v>
      </c>
      <c r="AS348" s="86">
        <v>31.854172981104306</v>
      </c>
      <c r="AT348" s="86">
        <v>31.909004030751422</v>
      </c>
      <c r="AU348" s="86">
        <v>31.855914289901715</v>
      </c>
      <c r="AV348" s="86">
        <v>31.981280186368959</v>
      </c>
      <c r="AW348" s="86">
        <v>32.171460288250017</v>
      </c>
      <c r="AX348" s="86">
        <v>31.851481805813023</v>
      </c>
      <c r="AY348" s="86">
        <v>31.972070166886219</v>
      </c>
      <c r="AZ348" s="86">
        <v>33.231501837895998</v>
      </c>
      <c r="BA348" s="86">
        <v>33.271805372651293</v>
      </c>
      <c r="BB348" s="86">
        <v>33.324880955345073</v>
      </c>
      <c r="BC348" s="86">
        <v>33.373799762860358</v>
      </c>
      <c r="BD348" s="86">
        <v>33.491722003094637</v>
      </c>
      <c r="BE348" s="86">
        <v>33.508291836715678</v>
      </c>
      <c r="BF348" s="86">
        <v>33.383108487359664</v>
      </c>
      <c r="BG348" s="86">
        <v>33.331502724071747</v>
      </c>
      <c r="BH348" s="86">
        <v>33.528293178716822</v>
      </c>
      <c r="BI348" s="86">
        <v>34.38472073669444</v>
      </c>
      <c r="BJ348" s="86">
        <v>34.007673801738036</v>
      </c>
      <c r="BK348" s="86">
        <v>33.483515584267494</v>
      </c>
      <c r="BL348" s="86">
        <v>34.182041902052632</v>
      </c>
      <c r="BM348" s="86">
        <v>34.126609008283225</v>
      </c>
      <c r="BN348" s="86">
        <v>34.296625918244139</v>
      </c>
      <c r="BO348" s="86">
        <v>34.171040904062075</v>
      </c>
      <c r="BP348" s="86">
        <v>34.149886261929836</v>
      </c>
      <c r="BQ348" s="86">
        <v>34.383297979695861</v>
      </c>
      <c r="BR348" s="86">
        <v>34.270979556064411</v>
      </c>
      <c r="BS348" s="86">
        <v>34.234779530595077</v>
      </c>
      <c r="BT348" s="86">
        <v>34.339832219234921</v>
      </c>
      <c r="BU348" s="86">
        <v>34.350287232579653</v>
      </c>
      <c r="BV348" s="86">
        <v>34.384014020128639</v>
      </c>
      <c r="BW348" s="86">
        <v>34.222945663461289</v>
      </c>
      <c r="BX348" s="86">
        <v>35.028900087480501</v>
      </c>
      <c r="BY348" s="86">
        <v>34.986840838341905</v>
      </c>
      <c r="BZ348" s="86">
        <v>34.843992869006946</v>
      </c>
      <c r="CA348" s="86">
        <v>34.97544287281103</v>
      </c>
      <c r="CB348" s="86">
        <v>35.058134487970428</v>
      </c>
      <c r="CC348" s="86">
        <v>35.296535455655814</v>
      </c>
      <c r="CD348" s="86">
        <v>35.346509479648361</v>
      </c>
      <c r="CE348" s="86">
        <v>35.366773971987598</v>
      </c>
      <c r="CF348" s="86">
        <v>35.091435085691785</v>
      </c>
      <c r="CG348" s="86">
        <v>35.897804306779456</v>
      </c>
      <c r="CH348" s="86">
        <v>35.136033541316685</v>
      </c>
      <c r="CI348" s="86">
        <v>35.034789664669688</v>
      </c>
      <c r="CJ348" s="86">
        <v>36.749673670975874</v>
      </c>
      <c r="CK348" s="86">
        <v>36.622330469976475</v>
      </c>
      <c r="CL348" s="86">
        <v>36.556496917230874</v>
      </c>
      <c r="CM348" s="86">
        <v>36.600125499379502</v>
      </c>
      <c r="CN348" s="86">
        <v>36.680953156664202</v>
      </c>
      <c r="CO348" s="86">
        <v>37.046068832883883</v>
      </c>
      <c r="CP348" s="86">
        <v>37.328915118030814</v>
      </c>
      <c r="CQ348" s="86">
        <v>37.319308702481635</v>
      </c>
      <c r="CR348" s="86">
        <v>37.116256617996356</v>
      </c>
      <c r="CS348" s="86">
        <v>37.058360219726595</v>
      </c>
      <c r="CT348" s="86">
        <v>36.804127659834947</v>
      </c>
      <c r="CU348" s="86">
        <v>36.892126312222096</v>
      </c>
      <c r="CV348" s="86">
        <v>38.303141976658672</v>
      </c>
      <c r="CW348" s="86">
        <v>38.27044064956295</v>
      </c>
      <c r="CX348" s="86">
        <v>37.955638771506386</v>
      </c>
      <c r="CY348" s="86">
        <v>37.811002615082856</v>
      </c>
      <c r="CZ348" s="86">
        <v>38.376548221407347</v>
      </c>
      <c r="DA348" s="86">
        <v>38.352712223296329</v>
      </c>
      <c r="DB348" s="86">
        <v>39.158604768472465</v>
      </c>
      <c r="DC348" s="86">
        <v>39.033558854583227</v>
      </c>
      <c r="DD348" s="86">
        <v>38.352599732469749</v>
      </c>
      <c r="DE348" s="86">
        <v>39.276232842184925</v>
      </c>
      <c r="DF348" s="86">
        <v>37.957954183953078</v>
      </c>
      <c r="DG348" s="86">
        <v>38.147189260474107</v>
      </c>
      <c r="DH348" s="86">
        <v>39.770225600694083</v>
      </c>
      <c r="DI348" s="86">
        <v>39.699721182843113</v>
      </c>
      <c r="DJ348" s="86">
        <v>39.575614607640546</v>
      </c>
      <c r="DK348" s="86">
        <v>39.400156027480115</v>
      </c>
      <c r="DL348" s="86">
        <v>39.485846126429614</v>
      </c>
      <c r="DM348" s="86">
        <v>39.901247329036586</v>
      </c>
      <c r="DN348" s="86">
        <v>40.611680665815584</v>
      </c>
      <c r="DO348" s="86">
        <v>40.000643709301571</v>
      </c>
      <c r="DP348" s="86">
        <v>39.917140026185798</v>
      </c>
      <c r="DQ348" s="86">
        <v>39.881508001171596</v>
      </c>
      <c r="DR348" s="86">
        <v>39.413486109754182</v>
      </c>
      <c r="DS348" s="86">
        <v>39.641195354342081</v>
      </c>
      <c r="DT348" s="86">
        <v>41.671430531692721</v>
      </c>
      <c r="DU348" s="86">
        <v>41.632830195187097</v>
      </c>
      <c r="DV348" s="86">
        <v>41.292172923048717</v>
      </c>
      <c r="DW348" s="86">
        <v>41.073954232174664</v>
      </c>
      <c r="DX348" s="86">
        <v>41.509107458159306</v>
      </c>
      <c r="DY348" s="86">
        <v>41.878575882531202</v>
      </c>
      <c r="DZ348" s="86">
        <v>41.787408649972654</v>
      </c>
      <c r="EA348" s="86">
        <v>41.928279760414298</v>
      </c>
      <c r="EB348" s="86">
        <v>41.65067360935425</v>
      </c>
      <c r="EC348" s="86">
        <v>42.198449685902446</v>
      </c>
      <c r="ED348" s="86">
        <v>41.662804621429565</v>
      </c>
      <c r="EE348" s="86">
        <v>41.532099054500151</v>
      </c>
      <c r="EF348" s="86">
        <v>42.2088684417228</v>
      </c>
      <c r="EG348" s="86">
        <v>42.518210553172821</v>
      </c>
      <c r="EH348" s="86">
        <v>41.875586702882778</v>
      </c>
      <c r="EI348" s="86">
        <v>41.892028254370636</v>
      </c>
      <c r="EJ348" s="86">
        <v>42.409082588722093</v>
      </c>
      <c r="EK348" s="86">
        <v>42.609440230572332</v>
      </c>
      <c r="EL348" s="86">
        <v>42.689769060261234</v>
      </c>
      <c r="EM348" s="86">
        <v>42.79073556135522</v>
      </c>
      <c r="EN348" s="86">
        <v>42.51331275283642</v>
      </c>
      <c r="EO348" s="86">
        <v>42.525510308593333</v>
      </c>
      <c r="EP348" s="86">
        <v>42.229432938082631</v>
      </c>
      <c r="EQ348" s="86">
        <v>42.346804860591043</v>
      </c>
      <c r="ER348" s="86">
        <v>45.638917550867454</v>
      </c>
      <c r="ES348" s="86">
        <v>45.866781565322086</v>
      </c>
      <c r="ET348" s="86">
        <v>45.599318350157027</v>
      </c>
      <c r="EU348" s="86">
        <v>45.469709227171805</v>
      </c>
      <c r="EV348" s="86">
        <v>45.889478134383914</v>
      </c>
      <c r="EW348" s="86">
        <v>46.042759478331369</v>
      </c>
      <c r="EX348" s="86">
        <v>46.135397401204898</v>
      </c>
      <c r="EY348" s="86">
        <v>46.202521263280786</v>
      </c>
      <c r="EZ348" s="86">
        <v>46.022521863798218</v>
      </c>
      <c r="FA348" s="86">
        <v>46.773544934663164</v>
      </c>
      <c r="FB348" s="86">
        <v>46.443237531473407</v>
      </c>
      <c r="FC348" s="86">
        <v>45.812435432838065</v>
      </c>
      <c r="FD348" s="86">
        <v>51.919734491259156</v>
      </c>
      <c r="FE348" s="86">
        <v>52.148490077801213</v>
      </c>
      <c r="FF348" s="86">
        <v>51.689534395616626</v>
      </c>
      <c r="FG348" s="86">
        <v>51.634019598114257</v>
      </c>
      <c r="FH348" s="86">
        <v>51.969365798718783</v>
      </c>
      <c r="FI348" s="86">
        <v>52.288808677593714</v>
      </c>
      <c r="FJ348" s="86">
        <v>52.231294724843707</v>
      </c>
      <c r="FK348" s="86">
        <v>52.340149683124501</v>
      </c>
      <c r="FL348" s="86">
        <v>52.225806860955664</v>
      </c>
      <c r="FM348" s="86">
        <v>52.229769341787119</v>
      </c>
      <c r="FN348" s="86">
        <v>51.750138593325396</v>
      </c>
      <c r="FO348" s="86">
        <v>52.024949721446035</v>
      </c>
      <c r="FP348" s="86">
        <v>55.870106813503931</v>
      </c>
      <c r="FQ348" s="86">
        <v>55.969509021662503</v>
      </c>
      <c r="FR348" s="86">
        <v>57.150881873626702</v>
      </c>
      <c r="FS348" s="86">
        <v>56.028151771336127</v>
      </c>
      <c r="FT348" s="86">
        <v>55.653925831984402</v>
      </c>
      <c r="FU348" s="86">
        <v>56.268687955431574</v>
      </c>
      <c r="FV348" s="86">
        <v>56.11874315571459</v>
      </c>
      <c r="FW348" s="86">
        <v>56.401370214331862</v>
      </c>
      <c r="FX348" s="86">
        <v>56.014896717643822</v>
      </c>
      <c r="FY348" s="86">
        <v>55.431209270617437</v>
      </c>
      <c r="FZ348" s="86">
        <v>55.576795825632807</v>
      </c>
      <c r="GA348" s="86">
        <v>55.951969638352132</v>
      </c>
    </row>
    <row r="349" spans="2:183">
      <c r="B349" s="43" t="s">
        <v>54</v>
      </c>
      <c r="C349" s="653" t="s">
        <v>52</v>
      </c>
      <c r="D349" s="87">
        <v>41715.769999999997</v>
      </c>
      <c r="E349" s="87">
        <v>37331.660000000003</v>
      </c>
      <c r="F349" s="87">
        <v>39989.97</v>
      </c>
      <c r="G349" s="87">
        <v>36655.279999999999</v>
      </c>
      <c r="H349" s="87">
        <v>47713.5</v>
      </c>
      <c r="I349" s="87">
        <v>49725.349999999991</v>
      </c>
      <c r="J349" s="87">
        <v>56830.569999999992</v>
      </c>
      <c r="K349" s="87">
        <v>52106.400000000009</v>
      </c>
      <c r="L349" s="87">
        <v>49328.649999999994</v>
      </c>
      <c r="M349" s="87">
        <v>36468.880000000005</v>
      </c>
      <c r="N349" s="87">
        <v>36481.32</v>
      </c>
      <c r="O349" s="87">
        <v>39707.68</v>
      </c>
      <c r="P349" s="87">
        <v>41322.929999999993</v>
      </c>
      <c r="Q349" s="87">
        <v>37080.61</v>
      </c>
      <c r="R349" s="87">
        <v>35530.450000000004</v>
      </c>
      <c r="S349" s="87">
        <v>31249.360000000001</v>
      </c>
      <c r="T349" s="87">
        <v>43880.67</v>
      </c>
      <c r="U349" s="87">
        <v>49837.700000000004</v>
      </c>
      <c r="V349" s="87">
        <v>51887.619999999995</v>
      </c>
      <c r="W349" s="87">
        <v>51887.85</v>
      </c>
      <c r="X349" s="87">
        <v>49248.89</v>
      </c>
      <c r="Y349" s="87">
        <v>39062.19</v>
      </c>
      <c r="Z349" s="87">
        <v>38365.490000000005</v>
      </c>
      <c r="AA349" s="87">
        <v>39510.429999999993</v>
      </c>
      <c r="AB349" s="87">
        <v>41145.490000000005</v>
      </c>
      <c r="AC349" s="87">
        <v>37625.490000000005</v>
      </c>
      <c r="AD349" s="87">
        <v>40149.630000000005</v>
      </c>
      <c r="AE349" s="87">
        <v>34482.99</v>
      </c>
      <c r="AF349" s="87">
        <v>48210.15</v>
      </c>
      <c r="AG349" s="87">
        <v>50512.630000000012</v>
      </c>
      <c r="AH349" s="87">
        <v>52828.200000000004</v>
      </c>
      <c r="AI349" s="87">
        <v>52751.509999999995</v>
      </c>
      <c r="AJ349" s="87">
        <v>49962.229999999996</v>
      </c>
      <c r="AK349" s="87">
        <v>37622.340000000004</v>
      </c>
      <c r="AL349" s="87">
        <v>39277.969999999994</v>
      </c>
      <c r="AM349" s="87">
        <v>39652.009999999995</v>
      </c>
      <c r="AN349" s="87">
        <v>41162.300000000003</v>
      </c>
      <c r="AO349" s="87">
        <v>39006.78</v>
      </c>
      <c r="AP349" s="87">
        <v>34345.96</v>
      </c>
      <c r="AQ349" s="87">
        <v>31760.239999999994</v>
      </c>
      <c r="AR349" s="87">
        <v>45484.58</v>
      </c>
      <c r="AS349" s="87">
        <v>50634.340000000004</v>
      </c>
      <c r="AT349" s="87">
        <v>52605.09</v>
      </c>
      <c r="AU349" s="87">
        <v>53505.400000000016</v>
      </c>
      <c r="AV349" s="87">
        <v>50016.999999999993</v>
      </c>
      <c r="AW349" s="87">
        <v>39532.999999999993</v>
      </c>
      <c r="AX349" s="87">
        <v>39389.74</v>
      </c>
      <c r="AY349" s="87">
        <v>39595.199999999997</v>
      </c>
      <c r="AZ349" s="87">
        <v>41949.030000000006</v>
      </c>
      <c r="BA349" s="87">
        <v>38313.760000000002</v>
      </c>
      <c r="BB349" s="87">
        <v>36795.03</v>
      </c>
      <c r="BC349" s="87">
        <v>35047.379999999997</v>
      </c>
      <c r="BD349" s="87">
        <v>48655.97</v>
      </c>
      <c r="BE349" s="87">
        <v>50591.65</v>
      </c>
      <c r="BF349" s="87">
        <v>51819.83</v>
      </c>
      <c r="BG349" s="87">
        <v>52819.32</v>
      </c>
      <c r="BH349" s="87">
        <v>48485.950000000012</v>
      </c>
      <c r="BI349" s="87">
        <v>35154.68</v>
      </c>
      <c r="BJ349" s="87">
        <v>36101.449999999997</v>
      </c>
      <c r="BK349" s="87">
        <v>39407.599999999999</v>
      </c>
      <c r="BL349" s="87">
        <v>43422.67</v>
      </c>
      <c r="BM349" s="87">
        <v>39747.189999999995</v>
      </c>
      <c r="BN349" s="87">
        <v>37888.879999999997</v>
      </c>
      <c r="BO349" s="87">
        <v>37069.86</v>
      </c>
      <c r="BP349" s="87">
        <v>51881.61</v>
      </c>
      <c r="BQ349" s="87">
        <v>51982.67</v>
      </c>
      <c r="BR349" s="87">
        <v>55198.48</v>
      </c>
      <c r="BS349" s="87">
        <v>55656.880000000005</v>
      </c>
      <c r="BT349" s="87">
        <v>47672.180000000008</v>
      </c>
      <c r="BU349" s="87">
        <v>36064.230000000003</v>
      </c>
      <c r="BV349" s="87">
        <v>41210.85</v>
      </c>
      <c r="BW349" s="87">
        <v>43611.799999999996</v>
      </c>
      <c r="BX349" s="87">
        <v>46702.399999999994</v>
      </c>
      <c r="BY349" s="87">
        <v>41170.31</v>
      </c>
      <c r="BZ349" s="87">
        <v>38628.65</v>
      </c>
      <c r="CA349" s="87">
        <v>38642.260000000009</v>
      </c>
      <c r="CB349" s="87">
        <v>50027.68</v>
      </c>
      <c r="CC349" s="87">
        <v>55328.79</v>
      </c>
      <c r="CD349" s="87">
        <v>62060.62000000001</v>
      </c>
      <c r="CE349" s="87">
        <v>62017.540000000008</v>
      </c>
      <c r="CF349" s="87">
        <v>57293.37999999999</v>
      </c>
      <c r="CG349" s="87">
        <v>42065.020000000004</v>
      </c>
      <c r="CH349" s="87">
        <v>46156.37000000001</v>
      </c>
      <c r="CI349" s="87">
        <v>47729.01</v>
      </c>
      <c r="CJ349" s="87">
        <v>50480.53</v>
      </c>
      <c r="CK349" s="87">
        <v>46763.179999999993</v>
      </c>
      <c r="CL349" s="87">
        <v>48568.319999999992</v>
      </c>
      <c r="CM349" s="87">
        <v>39746.86</v>
      </c>
      <c r="CN349" s="87">
        <v>54245.840000000011</v>
      </c>
      <c r="CO349" s="87">
        <v>61310.65</v>
      </c>
      <c r="CP349" s="87">
        <v>65920.55</v>
      </c>
      <c r="CQ349" s="87">
        <v>65945</v>
      </c>
      <c r="CR349" s="87">
        <v>61994.130000000005</v>
      </c>
      <c r="CS349" s="87">
        <v>47300.209999999992</v>
      </c>
      <c r="CT349" s="87">
        <v>48027.37000000001</v>
      </c>
      <c r="CU349" s="87">
        <v>49864.19</v>
      </c>
      <c r="CV349" s="87">
        <v>53224.69000000001</v>
      </c>
      <c r="CW349" s="87">
        <v>45924.33</v>
      </c>
      <c r="CX349" s="87">
        <v>47219.359999999993</v>
      </c>
      <c r="CY349" s="87">
        <v>46212.41</v>
      </c>
      <c r="CZ349" s="87">
        <v>62375.16</v>
      </c>
      <c r="DA349" s="87">
        <v>65343.199999999997</v>
      </c>
      <c r="DB349" s="87">
        <v>68813.500000000015</v>
      </c>
      <c r="DC349" s="87">
        <v>69573.210000000006</v>
      </c>
      <c r="DD349" s="87">
        <v>63359.610000000008</v>
      </c>
      <c r="DE349" s="87">
        <v>45424.750000000007</v>
      </c>
      <c r="DF349" s="87">
        <v>49827.920000000006</v>
      </c>
      <c r="DG349" s="87">
        <v>50868.209999999992</v>
      </c>
      <c r="DH349" s="87">
        <v>54565.389999999992</v>
      </c>
      <c r="DI349" s="87">
        <v>49336.73</v>
      </c>
      <c r="DJ349" s="87">
        <v>53855.349999999991</v>
      </c>
      <c r="DK349" s="87">
        <v>43517.520000000004</v>
      </c>
      <c r="DL349" s="87">
        <v>54983.990000000005</v>
      </c>
      <c r="DM349" s="87">
        <v>65708.39</v>
      </c>
      <c r="DN349" s="87">
        <v>70490.489999999991</v>
      </c>
      <c r="DO349" s="87">
        <v>69970.039999999994</v>
      </c>
      <c r="DP349" s="87">
        <v>64468.070000000014</v>
      </c>
      <c r="DQ349" s="87">
        <v>50767.110000000008</v>
      </c>
      <c r="DR349" s="87">
        <v>51194.03</v>
      </c>
      <c r="DS349" s="87">
        <v>52096.900000000009</v>
      </c>
      <c r="DT349" s="87">
        <v>55711.44</v>
      </c>
      <c r="DU349" s="87">
        <v>50284.700000000004</v>
      </c>
      <c r="DV349" s="87">
        <v>52198.720000000001</v>
      </c>
      <c r="DW349" s="87">
        <v>41491.650000000009</v>
      </c>
      <c r="DX349" s="87">
        <v>62215.37</v>
      </c>
      <c r="DY349" s="87">
        <v>66830.14</v>
      </c>
      <c r="DZ349" s="87">
        <v>71070.599999999991</v>
      </c>
      <c r="EA349" s="87">
        <v>71052.84</v>
      </c>
      <c r="EB349" s="87">
        <v>65392.890000000007</v>
      </c>
      <c r="EC349" s="87">
        <v>47364.820000000014</v>
      </c>
      <c r="ED349" s="87">
        <v>49668.6</v>
      </c>
      <c r="EE349" s="87">
        <v>53024.840000000004</v>
      </c>
      <c r="EF349" s="87">
        <v>56019.319999999992</v>
      </c>
      <c r="EG349" s="87">
        <v>53332.58</v>
      </c>
      <c r="EH349" s="87">
        <v>46449.929999999993</v>
      </c>
      <c r="EI349" s="87">
        <v>42682.399999999994</v>
      </c>
      <c r="EJ349" s="87">
        <v>60433.070000000007</v>
      </c>
      <c r="EK349" s="87">
        <v>67455.22</v>
      </c>
      <c r="EL349" s="87">
        <v>72634.679999999993</v>
      </c>
      <c r="EM349" s="87">
        <v>72421.919999999998</v>
      </c>
      <c r="EN349" s="87">
        <v>67819.3</v>
      </c>
      <c r="EO349" s="87">
        <v>52162.8</v>
      </c>
      <c r="EP349" s="87">
        <v>52983.819999999992</v>
      </c>
      <c r="EQ349" s="87">
        <v>54855.049999999996</v>
      </c>
      <c r="ER349" s="87">
        <v>56830.950000000012</v>
      </c>
      <c r="ES349" s="87">
        <v>52209.979999999996</v>
      </c>
      <c r="ET349" s="87">
        <v>53260.92</v>
      </c>
      <c r="EU349" s="87">
        <v>46453.94</v>
      </c>
      <c r="EV349" s="87">
        <v>68755.69</v>
      </c>
      <c r="EW349" s="87">
        <v>68488.44</v>
      </c>
      <c r="EX349" s="87">
        <v>73600.58</v>
      </c>
      <c r="EY349" s="87">
        <v>73942.09</v>
      </c>
      <c r="EZ349" s="87">
        <v>69089.64</v>
      </c>
      <c r="FA349" s="87">
        <v>48891.62</v>
      </c>
      <c r="FB349" s="87">
        <v>49635.15</v>
      </c>
      <c r="FC349" s="87">
        <v>55524.47</v>
      </c>
      <c r="FD349" s="87">
        <v>57821.69</v>
      </c>
      <c r="FE349" s="87">
        <v>52841.290000000008</v>
      </c>
      <c r="FF349" s="87">
        <v>51060.38</v>
      </c>
      <c r="FG349" s="87">
        <v>42380.17</v>
      </c>
      <c r="FH349" s="87">
        <v>67558.75</v>
      </c>
      <c r="FI349" s="87">
        <v>69691.989999999991</v>
      </c>
      <c r="FJ349" s="87">
        <v>75020.95</v>
      </c>
      <c r="FK349" s="87">
        <v>74647.540000000008</v>
      </c>
      <c r="FL349" s="87">
        <v>69581.819999999992</v>
      </c>
      <c r="FM349" s="87">
        <v>54251.89</v>
      </c>
      <c r="FN349" s="87">
        <v>54438.32</v>
      </c>
      <c r="FO349" s="87">
        <v>56495.880000000005</v>
      </c>
      <c r="FP349" s="87">
        <v>58933.950000000012</v>
      </c>
      <c r="FQ349" s="87">
        <v>53928.38</v>
      </c>
      <c r="FR349" s="87">
        <v>52240.95</v>
      </c>
      <c r="FS349" s="87">
        <v>51176.149999999994</v>
      </c>
      <c r="FT349" s="87">
        <v>62107.95</v>
      </c>
      <c r="FU349" s="87">
        <v>71534.14</v>
      </c>
      <c r="FV349" s="87">
        <v>76258.14</v>
      </c>
      <c r="FW349" s="87">
        <v>76177.88</v>
      </c>
      <c r="FX349" s="87">
        <v>67859.28</v>
      </c>
      <c r="FY349" s="87">
        <v>47004.610000000008</v>
      </c>
      <c r="FZ349" s="87">
        <v>50470.639999999992</v>
      </c>
      <c r="GA349" s="87">
        <v>58035.009999999995</v>
      </c>
    </row>
    <row r="350" spans="2:183">
      <c r="B350" s="43" t="s">
        <v>54</v>
      </c>
      <c r="C350" s="653" t="s">
        <v>53</v>
      </c>
      <c r="D350" s="86">
        <v>3.8861596376032745E-2</v>
      </c>
      <c r="E350" s="86">
        <v>3.876196890001684E-2</v>
      </c>
      <c r="F350" s="86">
        <v>3.8768498290379684E-2</v>
      </c>
      <c r="G350" s="86">
        <v>4.0704699064257693E-2</v>
      </c>
      <c r="H350" s="86">
        <v>5.2044676166186722E-2</v>
      </c>
      <c r="I350" s="86">
        <v>5.0383805882314787E-2</v>
      </c>
      <c r="J350" s="86">
        <v>5.3777229074068726E-2</v>
      </c>
      <c r="K350" s="86">
        <v>5.0375526626668388E-2</v>
      </c>
      <c r="L350" s="86">
        <v>5.0276147744493509E-2</v>
      </c>
      <c r="M350" s="86">
        <v>4.614812649555778E-2</v>
      </c>
      <c r="N350" s="86">
        <v>4.2568525495033739E-2</v>
      </c>
      <c r="O350" s="86">
        <v>3.8686361224270105E-2</v>
      </c>
      <c r="P350" s="86">
        <v>3.8899273059719304E-2</v>
      </c>
      <c r="Q350" s="86">
        <v>3.8801463033858875E-2</v>
      </c>
      <c r="R350" s="86">
        <v>3.8068794615689891E-2</v>
      </c>
      <c r="S350" s="86">
        <v>3.6276743472780509E-2</v>
      </c>
      <c r="T350" s="86">
        <v>4.8638518584679297E-2</v>
      </c>
      <c r="U350" s="86">
        <v>5.0360842387419433E-2</v>
      </c>
      <c r="V350" s="86">
        <v>5.0383911163642853E-2</v>
      </c>
      <c r="W350" s="86">
        <v>5.0331528181183076E-2</v>
      </c>
      <c r="X350" s="86">
        <v>5.0385943026097342E-2</v>
      </c>
      <c r="Y350" s="86">
        <v>4.0584481430887442E-2</v>
      </c>
      <c r="Z350" s="86">
        <v>3.9013774081151691E-2</v>
      </c>
      <c r="AA350" s="86">
        <v>3.8784029560274665E-2</v>
      </c>
      <c r="AB350" s="86">
        <v>3.9751347438212924E-2</v>
      </c>
      <c r="AC350" s="86">
        <v>3.979176187261517E-2</v>
      </c>
      <c r="AD350" s="86">
        <v>3.9829268456971254E-2</v>
      </c>
      <c r="AE350" s="86">
        <v>3.9050668605441249E-2</v>
      </c>
      <c r="AF350" s="86">
        <v>5.5026265629276976E-2</v>
      </c>
      <c r="AG350" s="86">
        <v>5.1355188384681401E-2</v>
      </c>
      <c r="AH350" s="86">
        <v>5.1388379319004605E-2</v>
      </c>
      <c r="AI350" s="86">
        <v>5.1412523773225811E-2</v>
      </c>
      <c r="AJ350" s="86">
        <v>5.1487941270916299E-2</v>
      </c>
      <c r="AK350" s="86">
        <v>4.511225562117463E-2</v>
      </c>
      <c r="AL350" s="86">
        <v>4.0047011585573201E-2</v>
      </c>
      <c r="AM350" s="86">
        <v>3.9776007327482613E-2</v>
      </c>
      <c r="AN350" s="86">
        <v>3.9720272200283048E-2</v>
      </c>
      <c r="AO350" s="86">
        <v>3.9837318779620406E-2</v>
      </c>
      <c r="AP350" s="86">
        <v>3.8732884451165801E-2</v>
      </c>
      <c r="AQ350" s="86">
        <v>3.9698131489567377E-2</v>
      </c>
      <c r="AR350" s="86">
        <v>4.9493116062586648E-2</v>
      </c>
      <c r="AS350" s="86">
        <v>5.1410003856181295E-2</v>
      </c>
      <c r="AT350" s="86">
        <v>5.1364684741816706E-2</v>
      </c>
      <c r="AU350" s="86">
        <v>5.1621107243584992E-2</v>
      </c>
      <c r="AV350" s="86">
        <v>5.1525692898340567E-2</v>
      </c>
      <c r="AW350" s="86">
        <v>4.1543733746249291E-2</v>
      </c>
      <c r="AX350" s="86">
        <v>4.000626860420569E-2</v>
      </c>
      <c r="AY350" s="86">
        <v>3.9775126363868325E-2</v>
      </c>
      <c r="AZ350" s="86">
        <v>4.0501451033033431E-2</v>
      </c>
      <c r="BA350" s="86">
        <v>4.0656389713111314E-2</v>
      </c>
      <c r="BB350" s="86">
        <v>3.964270803551273E-2</v>
      </c>
      <c r="BC350" s="86">
        <v>4.1225809638973709E-2</v>
      </c>
      <c r="BD350" s="86">
        <v>5.3182573934546E-2</v>
      </c>
      <c r="BE350" s="86">
        <v>5.2364556799562798E-2</v>
      </c>
      <c r="BF350" s="86">
        <v>5.1723284351894439E-2</v>
      </c>
      <c r="BG350" s="86">
        <v>5.2026467333453882E-2</v>
      </c>
      <c r="BH350" s="86">
        <v>5.1986581345225547E-2</v>
      </c>
      <c r="BI350" s="86">
        <v>4.8895634305450346E-2</v>
      </c>
      <c r="BJ350" s="86">
        <v>4.4585180580018785E-2</v>
      </c>
      <c r="BK350" s="86">
        <v>4.0169273290736905E-2</v>
      </c>
      <c r="BL350" s="86">
        <v>4.1514117402468229E-2</v>
      </c>
      <c r="BM350" s="86">
        <v>4.1737650190032616E-2</v>
      </c>
      <c r="BN350" s="86">
        <v>4.0564184945561813E-2</v>
      </c>
      <c r="BO350" s="86">
        <v>4.2749806647787263E-2</v>
      </c>
      <c r="BP350" s="86">
        <v>5.5558147641324079E-2</v>
      </c>
      <c r="BQ350" s="86">
        <v>5.3084242346631894E-2</v>
      </c>
      <c r="BR350" s="86">
        <v>5.3489108760374472E-2</v>
      </c>
      <c r="BS350" s="86">
        <v>5.3511990458525296E-2</v>
      </c>
      <c r="BT350" s="86">
        <v>5.1258999806413928E-2</v>
      </c>
      <c r="BU350" s="86">
        <v>3.8686893011652755E-2</v>
      </c>
      <c r="BV350" s="86">
        <v>4.3313249124556495E-2</v>
      </c>
      <c r="BW350" s="86">
        <v>4.1589614381390694E-2</v>
      </c>
      <c r="BX350" s="86">
        <v>4.3033866981762807E-2</v>
      </c>
      <c r="BY350" s="86">
        <v>4.284614260654112E-2</v>
      </c>
      <c r="BZ350" s="86">
        <v>4.1554877575514855E-2</v>
      </c>
      <c r="CA350" s="86">
        <v>4.6044111539673901E-2</v>
      </c>
      <c r="CB350" s="86">
        <v>5.4039822877266087E-2</v>
      </c>
      <c r="CC350" s="86">
        <v>5.4648384819960601E-2</v>
      </c>
      <c r="CD350" s="86">
        <v>5.6849896100203884E-2</v>
      </c>
      <c r="CE350" s="86">
        <v>5.6781834138993799E-2</v>
      </c>
      <c r="CF350" s="86">
        <v>5.524476436798139E-2</v>
      </c>
      <c r="CG350" s="86">
        <v>5.0582641041507691E-2</v>
      </c>
      <c r="CH350" s="86">
        <v>4.3395855890697187E-2</v>
      </c>
      <c r="CI350" s="86">
        <v>4.301463329057225E-2</v>
      </c>
      <c r="CJ350" s="86">
        <v>4.4695676725018521E-2</v>
      </c>
      <c r="CK350" s="86">
        <v>4.4389917874648945E-2</v>
      </c>
      <c r="CL350" s="86">
        <v>4.42544985748137E-2</v>
      </c>
      <c r="CM350" s="86">
        <v>4.3813845122411779E-2</v>
      </c>
      <c r="CN350" s="86">
        <v>5.4523472979175244E-2</v>
      </c>
      <c r="CO350" s="86">
        <v>5.806053009828907E-2</v>
      </c>
      <c r="CP350" s="86">
        <v>5.9284876211612179E-2</v>
      </c>
      <c r="CQ350" s="86">
        <v>5.9298771724565186E-2</v>
      </c>
      <c r="CR350" s="86">
        <v>5.840864522263433E-2</v>
      </c>
      <c r="CS350" s="86">
        <v>4.6088380556986802E-2</v>
      </c>
      <c r="CT350" s="86">
        <v>4.4610453296655715E-2</v>
      </c>
      <c r="CU350" s="86">
        <v>4.4668549366347989E-2</v>
      </c>
      <c r="CV350" s="86">
        <v>4.6979200816338655E-2</v>
      </c>
      <c r="CW350" s="86">
        <v>4.6835051629450147E-2</v>
      </c>
      <c r="CX350" s="86">
        <v>4.8937838629922584E-2</v>
      </c>
      <c r="CY350" s="86">
        <v>5.0446352158087418E-2</v>
      </c>
      <c r="CZ350" s="86">
        <v>6.1754320962267573E-2</v>
      </c>
      <c r="DA350" s="86">
        <v>6.1482782182646661E-2</v>
      </c>
      <c r="DB350" s="86">
        <v>6.1504138456694314E-2</v>
      </c>
      <c r="DC350" s="86">
        <v>6.1562370794226252E-2</v>
      </c>
      <c r="DD350" s="86">
        <v>6.0288134525579129E-2</v>
      </c>
      <c r="DE350" s="86">
        <v>5.4676730851543766E-2</v>
      </c>
      <c r="DF350" s="86">
        <v>4.605800248817879E-2</v>
      </c>
      <c r="DG350" s="86">
        <v>4.5948561399460137E-2</v>
      </c>
      <c r="DH350" s="86">
        <v>4.8259273088142707E-2</v>
      </c>
      <c r="DI350" s="86">
        <v>4.8278267605366423E-2</v>
      </c>
      <c r="DJ350" s="86">
        <v>4.8024528260278233E-2</v>
      </c>
      <c r="DK350" s="86">
        <v>4.6125354851331006E-2</v>
      </c>
      <c r="DL350" s="86">
        <v>5.8935183259309382E-2</v>
      </c>
      <c r="DM350" s="86">
        <v>6.2136557011380593E-2</v>
      </c>
      <c r="DN350" s="86">
        <v>6.2930499339729815E-2</v>
      </c>
      <c r="DO350" s="86">
        <v>6.2776653489857309E-2</v>
      </c>
      <c r="DP350" s="86">
        <v>6.1800714099056284E-2</v>
      </c>
      <c r="DQ350" s="86">
        <v>4.9308151326735279E-2</v>
      </c>
      <c r="DR350" s="86">
        <v>4.7363567765925631E-2</v>
      </c>
      <c r="DS350" s="86">
        <v>4.7167832709481258E-2</v>
      </c>
      <c r="DT350" s="86">
        <v>4.9502297079126303E-2</v>
      </c>
      <c r="DU350" s="86">
        <v>4.9469462550262078E-2</v>
      </c>
      <c r="DV350" s="86">
        <v>4.8415368338546289E-2</v>
      </c>
      <c r="DW350" s="86">
        <v>4.704178037384768E-2</v>
      </c>
      <c r="DX350" s="86">
        <v>6.4338702895202687E-2</v>
      </c>
      <c r="DY350" s="86">
        <v>6.4209900890404889E-2</v>
      </c>
      <c r="DZ350" s="86">
        <v>6.4123789646620799E-2</v>
      </c>
      <c r="EA350" s="86">
        <v>6.4249614705352315E-2</v>
      </c>
      <c r="EB350" s="86">
        <v>6.2855682656173958E-2</v>
      </c>
      <c r="EC350" s="86">
        <v>5.5814762584143897E-2</v>
      </c>
      <c r="ED350" s="86">
        <v>5.1083342966796848E-2</v>
      </c>
      <c r="EE350" s="86">
        <v>4.8254918073731383E-2</v>
      </c>
      <c r="EF350" s="86">
        <v>5.0084569922547131E-2</v>
      </c>
      <c r="EG350" s="86">
        <v>5.0698094098639485E-2</v>
      </c>
      <c r="EH350" s="86">
        <v>4.8494131747072053E-2</v>
      </c>
      <c r="EI350" s="86">
        <v>4.9574874636222122E-2</v>
      </c>
      <c r="EJ350" s="86">
        <v>6.0831231702423473E-2</v>
      </c>
      <c r="EK350" s="86">
        <v>6.4740706900374215E-2</v>
      </c>
      <c r="EL350" s="86">
        <v>6.5665378317146819E-2</v>
      </c>
      <c r="EM350" s="86">
        <v>6.5690460226573821E-2</v>
      </c>
      <c r="EN350" s="86">
        <v>6.4778027944872543E-2</v>
      </c>
      <c r="EO350" s="86">
        <v>5.1272463918547215E-2</v>
      </c>
      <c r="EP350" s="86">
        <v>4.9641804642757484E-2</v>
      </c>
      <c r="EQ350" s="86">
        <v>4.9635824670628298E-2</v>
      </c>
      <c r="ER350" s="86">
        <v>5.1344420284250361E-2</v>
      </c>
      <c r="ES350" s="86">
        <v>5.1895616593964231E-2</v>
      </c>
      <c r="ET350" s="86">
        <v>5.074527041240643E-2</v>
      </c>
      <c r="EU350" s="86">
        <v>5.1284017490948235E-2</v>
      </c>
      <c r="EV350" s="86">
        <v>6.8428971087514681E-2</v>
      </c>
      <c r="EW350" s="86">
        <v>6.6314907242270849E-2</v>
      </c>
      <c r="EX350" s="86">
        <v>6.7326022900857693E-2</v>
      </c>
      <c r="EY350" s="86">
        <v>6.724921845911401E-2</v>
      </c>
      <c r="EZ350" s="86">
        <v>6.6579555471557861E-2</v>
      </c>
      <c r="FA350" s="86">
        <v>5.9981283613371662E-2</v>
      </c>
      <c r="FB350" s="86">
        <v>5.7613382003832293E-2</v>
      </c>
      <c r="FC350" s="86">
        <v>5.0918234878444379E-2</v>
      </c>
      <c r="FD350" s="86">
        <v>5.2998732714698606E-2</v>
      </c>
      <c r="FE350" s="86">
        <v>5.3341246838366649E-2</v>
      </c>
      <c r="FF350" s="86">
        <v>5.1481001403487076E-2</v>
      </c>
      <c r="FG350" s="86">
        <v>5.0792019141251581E-2</v>
      </c>
      <c r="FH350" s="86">
        <v>6.9683712299509024E-2</v>
      </c>
      <c r="FI350" s="86">
        <v>6.8277049205253931E-2</v>
      </c>
      <c r="FJ350" s="86">
        <v>6.9047446849739541E-2</v>
      </c>
      <c r="FK350" s="86">
        <v>6.8894340360775325E-2</v>
      </c>
      <c r="FL350" s="86">
        <v>6.8288262753956885E-2</v>
      </c>
      <c r="FM350" s="86">
        <v>5.4043412133354368E-2</v>
      </c>
      <c r="FN350" s="86">
        <v>5.2195003790678457E-2</v>
      </c>
      <c r="FO350" s="86">
        <v>5.2383919871570109E-2</v>
      </c>
      <c r="FP350" s="86">
        <v>5.4437842570325558E-2</v>
      </c>
      <c r="FQ350" s="86">
        <v>5.4732610025188103E-2</v>
      </c>
      <c r="FR350" s="86">
        <v>6.2845908616276022E-2</v>
      </c>
      <c r="FS350" s="86">
        <v>5.6341403685106282E-2</v>
      </c>
      <c r="FT350" s="86">
        <v>6.8169666256596109E-2</v>
      </c>
      <c r="FU350" s="86">
        <v>7.0419941600016231E-2</v>
      </c>
      <c r="FV350" s="86">
        <v>7.0747122400080714E-2</v>
      </c>
      <c r="FW350" s="86">
        <v>7.0993682085414414E-2</v>
      </c>
      <c r="FX350" s="86">
        <v>6.9324098194857339E-2</v>
      </c>
      <c r="FY350" s="86">
        <v>5.1708421136897047E-2</v>
      </c>
      <c r="FZ350" s="86">
        <v>5.278634805675856E-2</v>
      </c>
      <c r="GA350" s="86">
        <v>5.3890376083073559E-2</v>
      </c>
    </row>
    <row r="351" spans="2:183">
      <c r="B351" s="43" t="s">
        <v>54</v>
      </c>
      <c r="C351" s="653" t="s">
        <v>228</v>
      </c>
      <c r="D351" s="85">
        <v>29601148.41</v>
      </c>
      <c r="E351" s="85">
        <v>26549458.850000001</v>
      </c>
      <c r="F351" s="85">
        <v>28551406.169999998</v>
      </c>
      <c r="G351" s="85">
        <v>24540294.920000002</v>
      </c>
      <c r="H351" s="85">
        <v>25239752.039999999</v>
      </c>
      <c r="I351" s="85">
        <v>27417218.07</v>
      </c>
      <c r="J351" s="85">
        <v>29669012.539999999</v>
      </c>
      <c r="K351" s="85">
        <v>28691707.890000001</v>
      </c>
      <c r="L351" s="85">
        <v>27236360.77</v>
      </c>
      <c r="M351" s="85">
        <v>22495850.240000002</v>
      </c>
      <c r="N351" s="85">
        <v>24176662.66</v>
      </c>
      <c r="O351" s="85">
        <v>28495396.699999999</v>
      </c>
      <c r="P351" s="85">
        <v>30334797.879999999</v>
      </c>
      <c r="Q351" s="85">
        <v>27157096.989999998</v>
      </c>
      <c r="R351" s="85">
        <v>26674880.559999995</v>
      </c>
      <c r="S351" s="85">
        <v>24664100.280000001</v>
      </c>
      <c r="T351" s="85">
        <v>25674580.960000005</v>
      </c>
      <c r="U351" s="85">
        <v>28392546.729999997</v>
      </c>
      <c r="V351" s="85">
        <v>29431174.500000004</v>
      </c>
      <c r="W351" s="85">
        <v>29387072.930000003</v>
      </c>
      <c r="X351" s="85">
        <v>27985563.150000002</v>
      </c>
      <c r="Y351" s="85">
        <v>27779060.52</v>
      </c>
      <c r="Z351" s="85">
        <v>28134419.779999997</v>
      </c>
      <c r="AA351" s="85">
        <v>29115423.609999999</v>
      </c>
      <c r="AB351" s="85">
        <v>31404564.479999997</v>
      </c>
      <c r="AC351" s="85">
        <v>28634944.300000001</v>
      </c>
      <c r="AD351" s="85">
        <v>30615797.549999997</v>
      </c>
      <c r="AE351" s="85">
        <v>27054642.809999999</v>
      </c>
      <c r="AF351" s="85">
        <v>26818722.390000001</v>
      </c>
      <c r="AG351" s="85">
        <v>30234316.879999999</v>
      </c>
      <c r="AH351" s="85">
        <v>31624705.799999997</v>
      </c>
      <c r="AI351" s="85">
        <v>31530891.77</v>
      </c>
      <c r="AJ351" s="85">
        <v>29830071.900000002</v>
      </c>
      <c r="AK351" s="85">
        <v>26083561.530000001</v>
      </c>
      <c r="AL351" s="85">
        <v>30099155.809999999</v>
      </c>
      <c r="AM351" s="85">
        <v>30609798.670000002</v>
      </c>
      <c r="AN351" s="85">
        <v>33002581.59</v>
      </c>
      <c r="AO351" s="85">
        <v>31140902.68</v>
      </c>
      <c r="AP351" s="85">
        <v>28215109.149999999</v>
      </c>
      <c r="AQ351" s="85">
        <v>25363660.099999998</v>
      </c>
      <c r="AR351" s="85">
        <v>29281720.559999999</v>
      </c>
      <c r="AS351" s="85">
        <v>31424197.93</v>
      </c>
      <c r="AT351" s="85">
        <v>32732179.34</v>
      </c>
      <c r="AU351" s="85">
        <v>33072236.059999999</v>
      </c>
      <c r="AV351" s="85">
        <v>31094872.510000002</v>
      </c>
      <c r="AW351" s="85">
        <v>30653881.420000002</v>
      </c>
      <c r="AX351" s="85">
        <v>31400014.729999997</v>
      </c>
      <c r="AY351" s="85">
        <v>31867036.829999998</v>
      </c>
      <c r="AZ351" s="85">
        <v>34461191.600000001</v>
      </c>
      <c r="BA351" s="85">
        <v>31392990.720000003</v>
      </c>
      <c r="BB351" s="85">
        <v>30967830.150000002</v>
      </c>
      <c r="BC351" s="85">
        <v>28407182.52</v>
      </c>
      <c r="BD351" s="85">
        <v>30689749.479999997</v>
      </c>
      <c r="BE351" s="85">
        <v>32424393.249999996</v>
      </c>
      <c r="BF351" s="85">
        <v>33497240.559999999</v>
      </c>
      <c r="BG351" s="85">
        <v>33892274.479999997</v>
      </c>
      <c r="BH351" s="85">
        <v>31319077.41</v>
      </c>
      <c r="BI351" s="85">
        <v>24756868.010000002</v>
      </c>
      <c r="BJ351" s="85">
        <v>27572747.469999999</v>
      </c>
      <c r="BK351" s="85">
        <v>32888022.490000002</v>
      </c>
      <c r="BL351" s="85">
        <v>35796935.410000004</v>
      </c>
      <c r="BM351" s="85">
        <v>32538865.039999999</v>
      </c>
      <c r="BN351" s="85">
        <v>32072570.349999998</v>
      </c>
      <c r="BO351" s="85">
        <v>29667980.539999999</v>
      </c>
      <c r="BP351" s="85">
        <v>31941913.149999999</v>
      </c>
      <c r="BQ351" s="85">
        <v>33721779.079999998</v>
      </c>
      <c r="BR351" s="85">
        <v>35421388.409999996</v>
      </c>
      <c r="BS351" s="85">
        <v>35662648.880000003</v>
      </c>
      <c r="BT351" s="85">
        <v>31984593.870000001</v>
      </c>
      <c r="BU351" s="85">
        <v>32057675.760000002</v>
      </c>
      <c r="BV351" s="85">
        <v>32756245.460000005</v>
      </c>
      <c r="BW351" s="85">
        <v>35930558.189999998</v>
      </c>
      <c r="BX351" s="85">
        <v>38061731.450000003</v>
      </c>
      <c r="BY351" s="85">
        <v>33659577.840000004</v>
      </c>
      <c r="BZ351" s="85">
        <v>32428963.639999997</v>
      </c>
      <c r="CA351" s="85">
        <v>29391584.730000004</v>
      </c>
      <c r="CB351" s="85">
        <v>32505299.370000001</v>
      </c>
      <c r="CC351" s="85">
        <v>35791327.289999999</v>
      </c>
      <c r="CD351" s="85">
        <v>38648345.61999999</v>
      </c>
      <c r="CE351" s="85">
        <v>38689870.139999993</v>
      </c>
      <c r="CF351" s="85">
        <v>36450007.660000004</v>
      </c>
      <c r="CG351" s="85">
        <v>29895030.880000003</v>
      </c>
      <c r="CH351" s="85">
        <v>37417276.979999997</v>
      </c>
      <c r="CI351" s="85">
        <v>38922309.549999997</v>
      </c>
      <c r="CJ351" s="85">
        <v>41556575.530000001</v>
      </c>
      <c r="CK351" s="85">
        <v>38627069.559999995</v>
      </c>
      <c r="CL351" s="85">
        <v>40168504.090000004</v>
      </c>
      <c r="CM351" s="85">
        <v>33242494.989999998</v>
      </c>
      <c r="CN351" s="85">
        <v>36548419.950000003</v>
      </c>
      <c r="CO351" s="85">
        <v>39181149.140000001</v>
      </c>
      <c r="CP351" s="85">
        <v>41573009.249999993</v>
      </c>
      <c r="CQ351" s="85">
        <v>41568015.630000003</v>
      </c>
      <c r="CR351" s="85">
        <v>39456676.700000003</v>
      </c>
      <c r="CS351" s="85">
        <v>38080058.130000003</v>
      </c>
      <c r="CT351" s="85">
        <v>39671149.890000001</v>
      </c>
      <c r="CU351" s="85">
        <v>41233113.299999997</v>
      </c>
      <c r="CV351" s="85">
        <v>43448446.880000003</v>
      </c>
      <c r="CW351" s="85">
        <v>37572184.780000001</v>
      </c>
      <c r="CX351" s="85">
        <v>36670025.380000003</v>
      </c>
      <c r="CY351" s="85">
        <v>34683752.699999996</v>
      </c>
      <c r="CZ351" s="85">
        <v>38824737.019999996</v>
      </c>
      <c r="DA351" s="85">
        <v>40826168.530000001</v>
      </c>
      <c r="DB351" s="85">
        <v>43881160.390000001</v>
      </c>
      <c r="DC351" s="85">
        <v>44182396.550000004</v>
      </c>
      <c r="DD351" s="85">
        <v>40369893.899999999</v>
      </c>
      <c r="DE351" s="85">
        <v>32675631.969999999</v>
      </c>
      <c r="DF351" s="85">
        <v>41114698.350000001</v>
      </c>
      <c r="DG351" s="85">
        <v>42282424</v>
      </c>
      <c r="DH351" s="85">
        <v>45021630.399999999</v>
      </c>
      <c r="DI351" s="85">
        <v>40619442.539999999</v>
      </c>
      <c r="DJ351" s="85">
        <v>44434480.280000001</v>
      </c>
      <c r="DK351" s="85">
        <v>37216067.920000009</v>
      </c>
      <c r="DL351" s="85">
        <v>36893579.350000009</v>
      </c>
      <c r="DM351" s="85">
        <v>42260623.059999995</v>
      </c>
      <c r="DN351" s="85">
        <v>45560949.009999998</v>
      </c>
      <c r="DO351" s="85">
        <v>44654166.310000002</v>
      </c>
      <c r="DP351" s="85">
        <v>41704455.809999995</v>
      </c>
      <c r="DQ351" s="85">
        <v>41112312.699999988</v>
      </c>
      <c r="DR351" s="85">
        <v>42652190.650000006</v>
      </c>
      <c r="DS351" s="85">
        <v>43835821.349999994</v>
      </c>
      <c r="DT351" s="85">
        <v>46954048.25999999</v>
      </c>
      <c r="DU351" s="85">
        <v>42369207.700000003</v>
      </c>
      <c r="DV351" s="85">
        <v>44571091.100000001</v>
      </c>
      <c r="DW351" s="85">
        <v>36269417.539999999</v>
      </c>
      <c r="DX351" s="85">
        <v>40201421.829999998</v>
      </c>
      <c r="DY351" s="85">
        <v>43654361.820000008</v>
      </c>
      <c r="DZ351" s="85">
        <v>46385491.839999996</v>
      </c>
      <c r="EA351" s="85">
        <v>46439009.549999997</v>
      </c>
      <c r="EB351" s="85">
        <v>43397320.93</v>
      </c>
      <c r="EC351" s="85">
        <v>35857281.07</v>
      </c>
      <c r="ED351" s="85">
        <v>40558630.18</v>
      </c>
      <c r="EE351" s="85">
        <v>45690505.850000001</v>
      </c>
      <c r="EF351" s="85">
        <v>47266409.899999999</v>
      </c>
      <c r="EG351" s="85">
        <v>44780967.93</v>
      </c>
      <c r="EH351" s="85">
        <v>40156830.32</v>
      </c>
      <c r="EI351" s="85">
        <v>36110394.519999996</v>
      </c>
      <c r="EJ351" s="85">
        <v>42191933.369999997</v>
      </c>
      <c r="EK351" s="85">
        <v>44463466.670000002</v>
      </c>
      <c r="EL351" s="85">
        <v>47293221.759999998</v>
      </c>
      <c r="EM351" s="85">
        <v>47248027.280000001</v>
      </c>
      <c r="EN351" s="85">
        <v>44577095.099999994</v>
      </c>
      <c r="EO351" s="85">
        <v>43316120.089999996</v>
      </c>
      <c r="EP351" s="85">
        <v>45125411.979999997</v>
      </c>
      <c r="EQ351" s="85">
        <v>46854442.109999992</v>
      </c>
      <c r="ER351" s="85">
        <v>50572603.200000003</v>
      </c>
      <c r="ES351" s="85">
        <v>46196834.61999999</v>
      </c>
      <c r="ET351" s="85">
        <v>47913123.07</v>
      </c>
      <c r="EU351" s="85">
        <v>41233694.090000004</v>
      </c>
      <c r="EV351" s="85">
        <v>46177336.350000001</v>
      </c>
      <c r="EW351" s="85">
        <v>47620342.179999992</v>
      </c>
      <c r="EX351" s="85">
        <v>50508660.620000005</v>
      </c>
      <c r="EY351" s="85">
        <v>50874695.820000008</v>
      </c>
      <c r="EZ351" s="85">
        <v>47826684.969999999</v>
      </c>
      <c r="FA351" s="85">
        <v>38174690.989999995</v>
      </c>
      <c r="FB351" s="85">
        <v>40061468.880000003</v>
      </c>
      <c r="FC351" s="85">
        <v>50012307.20000001</v>
      </c>
      <c r="FD351" s="85">
        <v>56702323.149999999</v>
      </c>
      <c r="FE351" s="85">
        <v>51712554</v>
      </c>
      <c r="FF351" s="85">
        <v>51318269.57</v>
      </c>
      <c r="FG351" s="85">
        <v>43125103.900000006</v>
      </c>
      <c r="FH351" s="85">
        <v>50452150.439999998</v>
      </c>
      <c r="FI351" s="85">
        <v>53442108.840000004</v>
      </c>
      <c r="FJ351" s="85">
        <v>56825002.720000006</v>
      </c>
      <c r="FK351" s="85">
        <v>56785596.460000001</v>
      </c>
      <c r="FL351" s="85">
        <v>53284681.25</v>
      </c>
      <c r="FM351" s="85">
        <v>52485502.789999999</v>
      </c>
      <c r="FN351" s="85">
        <v>54028773.030000001</v>
      </c>
      <c r="FO351" s="85">
        <v>56165227.789999999</v>
      </c>
      <c r="FP351" s="85">
        <v>60543441.159999996</v>
      </c>
      <c r="FQ351" s="85">
        <v>55201032.630000003</v>
      </c>
      <c r="FR351" s="85">
        <v>47559173.830000006</v>
      </c>
      <c r="FS351" s="85">
        <v>50942792.469999999</v>
      </c>
      <c r="FT351" s="85">
        <v>50767229.93</v>
      </c>
      <c r="FU351" s="85">
        <v>57230516.530000001</v>
      </c>
      <c r="FV351" s="85">
        <v>60566506.039999992</v>
      </c>
      <c r="FW351" s="85">
        <v>60596166.220000006</v>
      </c>
      <c r="FX351" s="85">
        <v>54899161.230000012</v>
      </c>
      <c r="FY351" s="85">
        <v>50435748.190000005</v>
      </c>
      <c r="FZ351" s="85">
        <v>53189143</v>
      </c>
      <c r="GA351" s="85">
        <v>60313192.859999999</v>
      </c>
    </row>
    <row r="352" spans="2:183">
      <c r="B352" s="183" t="s">
        <v>54</v>
      </c>
      <c r="C352" s="654" t="s">
        <v>229</v>
      </c>
      <c r="D352" s="184">
        <v>27.57585157307329</v>
      </c>
      <c r="E352" s="184">
        <v>27.566663209082503</v>
      </c>
      <c r="F352" s="184">
        <v>27.679319121509238</v>
      </c>
      <c r="G352" s="184">
        <v>27.251335132803021</v>
      </c>
      <c r="H352" s="184">
        <v>27.530881646423982</v>
      </c>
      <c r="I352" s="184">
        <v>27.780272900481819</v>
      </c>
      <c r="J352" s="184">
        <v>28.074982949581496</v>
      </c>
      <c r="K352" s="184">
        <v>27.738625097440739</v>
      </c>
      <c r="L352" s="184">
        <v>27.759512942171479</v>
      </c>
      <c r="M352" s="184">
        <v>28.466499176850064</v>
      </c>
      <c r="N352" s="184">
        <v>28.21073581841447</v>
      </c>
      <c r="O352" s="184">
        <v>27.762468367959908</v>
      </c>
      <c r="P352" s="184">
        <v>28.555612729918099</v>
      </c>
      <c r="Q352" s="184">
        <v>28.417415327428678</v>
      </c>
      <c r="R352" s="184">
        <v>28.580571015472604</v>
      </c>
      <c r="S352" s="184">
        <v>28.632050027408365</v>
      </c>
      <c r="T352" s="184">
        <v>28.458398269142506</v>
      </c>
      <c r="U352" s="184">
        <v>28.690581043005007</v>
      </c>
      <c r="V352" s="184">
        <v>28.578255881647127</v>
      </c>
      <c r="W352" s="184">
        <v>28.505638397790186</v>
      </c>
      <c r="X352" s="184">
        <v>28.631690794029051</v>
      </c>
      <c r="Y352" s="184">
        <v>28.861637451495639</v>
      </c>
      <c r="Z352" s="184">
        <v>28.609823495052588</v>
      </c>
      <c r="AA352" s="184">
        <v>28.580135674305726</v>
      </c>
      <c r="AB352" s="184">
        <v>30.340476047076855</v>
      </c>
      <c r="AC352" s="184">
        <v>30.283589258802976</v>
      </c>
      <c r="AD352" s="184">
        <v>30.371508271514145</v>
      </c>
      <c r="AE352" s="184">
        <v>30.638349244421491</v>
      </c>
      <c r="AF352" s="184">
        <v>30.610444938876523</v>
      </c>
      <c r="AG352" s="184">
        <v>30.738629904135905</v>
      </c>
      <c r="AH352" s="184">
        <v>30.762781573143222</v>
      </c>
      <c r="AI352" s="184">
        <v>30.730546342960327</v>
      </c>
      <c r="AJ352" s="184">
        <v>30.741001554462457</v>
      </c>
      <c r="AK352" s="184">
        <v>31.276318677998145</v>
      </c>
      <c r="AL352" s="184">
        <v>30.688481136857202</v>
      </c>
      <c r="AM352" s="184">
        <v>30.705519750214119</v>
      </c>
      <c r="AN352" s="184">
        <v>31.846411013642339</v>
      </c>
      <c r="AO352" s="184">
        <v>31.803959905131762</v>
      </c>
      <c r="AP352" s="184">
        <v>31.818955198340092</v>
      </c>
      <c r="AQ352" s="184">
        <v>31.702843357181614</v>
      </c>
      <c r="AR352" s="184">
        <v>31.86230573500535</v>
      </c>
      <c r="AS352" s="184">
        <v>31.905582984960489</v>
      </c>
      <c r="AT352" s="184">
        <v>31.960368715493239</v>
      </c>
      <c r="AU352" s="184">
        <v>31.907535397145299</v>
      </c>
      <c r="AV352" s="184">
        <v>32.0328058792673</v>
      </c>
      <c r="AW352" s="184">
        <v>32.213004021996269</v>
      </c>
      <c r="AX352" s="184">
        <v>31.891488074417229</v>
      </c>
      <c r="AY352" s="184">
        <v>32.01184529325009</v>
      </c>
      <c r="AZ352" s="184">
        <v>33.272003288929035</v>
      </c>
      <c r="BA352" s="184">
        <v>33.312461762364407</v>
      </c>
      <c r="BB352" s="184">
        <v>33.364523663380581</v>
      </c>
      <c r="BC352" s="184">
        <v>33.415025572499331</v>
      </c>
      <c r="BD352" s="184">
        <v>33.544904577029179</v>
      </c>
      <c r="BE352" s="184">
        <v>33.560656393515245</v>
      </c>
      <c r="BF352" s="184">
        <v>33.434831771711558</v>
      </c>
      <c r="BG352" s="184">
        <v>33.383529191405202</v>
      </c>
      <c r="BH352" s="184">
        <v>33.580279760062048</v>
      </c>
      <c r="BI352" s="184">
        <v>34.433616370999886</v>
      </c>
      <c r="BJ352" s="184">
        <v>34.052258982318051</v>
      </c>
      <c r="BK352" s="184">
        <v>33.52368485755823</v>
      </c>
      <c r="BL352" s="184">
        <v>34.223556019455103</v>
      </c>
      <c r="BM352" s="184">
        <v>34.168346658473261</v>
      </c>
      <c r="BN352" s="184">
        <v>34.337190103189698</v>
      </c>
      <c r="BO352" s="184">
        <v>34.213790710709858</v>
      </c>
      <c r="BP352" s="184">
        <v>34.205444409571157</v>
      </c>
      <c r="BQ352" s="184">
        <v>34.436382222042489</v>
      </c>
      <c r="BR352" s="184">
        <v>34.324468664824778</v>
      </c>
      <c r="BS352" s="184">
        <v>34.288291521053601</v>
      </c>
      <c r="BT352" s="184">
        <v>34.391091219041336</v>
      </c>
      <c r="BU352" s="184">
        <v>34.388974125591311</v>
      </c>
      <c r="BV352" s="184">
        <v>34.42732726925319</v>
      </c>
      <c r="BW352" s="184">
        <v>34.264535277842675</v>
      </c>
      <c r="BX352" s="184">
        <v>35.07193395446226</v>
      </c>
      <c r="BY352" s="184">
        <v>35.029686980948448</v>
      </c>
      <c r="BZ352" s="184">
        <v>34.885547746582461</v>
      </c>
      <c r="CA352" s="184">
        <v>35.021486984350709</v>
      </c>
      <c r="CB352" s="184">
        <v>35.112174310847692</v>
      </c>
      <c r="CC352" s="184">
        <v>35.35118384047577</v>
      </c>
      <c r="CD352" s="184">
        <v>35.403359375748565</v>
      </c>
      <c r="CE352" s="184">
        <v>35.423555806126593</v>
      </c>
      <c r="CF352" s="184">
        <v>35.146679850059769</v>
      </c>
      <c r="CG352" s="184">
        <v>35.948386947820964</v>
      </c>
      <c r="CH352" s="184">
        <v>35.179429397207379</v>
      </c>
      <c r="CI352" s="184">
        <v>35.077804297960256</v>
      </c>
      <c r="CJ352" s="184">
        <v>36.794369347700894</v>
      </c>
      <c r="CK352" s="184">
        <v>36.666720387851129</v>
      </c>
      <c r="CL352" s="184">
        <v>36.600751415805689</v>
      </c>
      <c r="CM352" s="184">
        <v>36.643939344501916</v>
      </c>
      <c r="CN352" s="184">
        <v>36.735476629643379</v>
      </c>
      <c r="CO352" s="184">
        <v>37.104129362982171</v>
      </c>
      <c r="CP352" s="184">
        <v>37.388199994242427</v>
      </c>
      <c r="CQ352" s="184">
        <v>37.378607474206198</v>
      </c>
      <c r="CR352" s="184">
        <v>37.174665263218991</v>
      </c>
      <c r="CS352" s="184">
        <v>37.104448600283582</v>
      </c>
      <c r="CT352" s="184">
        <v>36.848738113131596</v>
      </c>
      <c r="CU352" s="184">
        <v>36.936794861588439</v>
      </c>
      <c r="CV352" s="184">
        <v>38.35012117747501</v>
      </c>
      <c r="CW352" s="184">
        <v>38.317275701192393</v>
      </c>
      <c r="CX352" s="184">
        <v>38.004576610136304</v>
      </c>
      <c r="CY352" s="184">
        <v>37.861448967240939</v>
      </c>
      <c r="CZ352" s="184">
        <v>38.438302542369613</v>
      </c>
      <c r="DA352" s="184">
        <v>38.41419500547898</v>
      </c>
      <c r="DB352" s="184">
        <v>39.220108906929163</v>
      </c>
      <c r="DC352" s="184">
        <v>39.095121225377447</v>
      </c>
      <c r="DD352" s="184">
        <v>38.412887866995334</v>
      </c>
      <c r="DE352" s="184">
        <v>39.330909573036472</v>
      </c>
      <c r="DF352" s="184">
        <v>38.004012186441258</v>
      </c>
      <c r="DG352" s="184">
        <v>38.193137821873563</v>
      </c>
      <c r="DH352" s="184">
        <v>39.818484873782225</v>
      </c>
      <c r="DI352" s="184">
        <v>39.747999450448475</v>
      </c>
      <c r="DJ352" s="184">
        <v>39.623639135900824</v>
      </c>
      <c r="DK352" s="184">
        <v>39.446281382331449</v>
      </c>
      <c r="DL352" s="184">
        <v>39.544781309688922</v>
      </c>
      <c r="DM352" s="184">
        <v>39.963383886047964</v>
      </c>
      <c r="DN352" s="184">
        <v>40.674611165155312</v>
      </c>
      <c r="DO352" s="184">
        <v>40.063420362791426</v>
      </c>
      <c r="DP352" s="184">
        <v>39.978940740284855</v>
      </c>
      <c r="DQ352" s="184">
        <v>39.930816152498338</v>
      </c>
      <c r="DR352" s="184">
        <v>39.460849677520109</v>
      </c>
      <c r="DS352" s="184">
        <v>39.688363187051557</v>
      </c>
      <c r="DT352" s="184">
        <v>41.720932828771844</v>
      </c>
      <c r="DU352" s="184">
        <v>41.68229965773736</v>
      </c>
      <c r="DV352" s="184">
        <v>41.340588291387263</v>
      </c>
      <c r="DW352" s="184">
        <v>41.12099601254851</v>
      </c>
      <c r="DX352" s="184">
        <v>41.573446161054505</v>
      </c>
      <c r="DY352" s="184">
        <v>41.942785783421606</v>
      </c>
      <c r="DZ352" s="184">
        <v>41.851532439619277</v>
      </c>
      <c r="EA352" s="184">
        <v>41.992529375119652</v>
      </c>
      <c r="EB352" s="184">
        <v>41.713529292010428</v>
      </c>
      <c r="EC352" s="184">
        <v>42.254264448486587</v>
      </c>
      <c r="ED352" s="184">
        <v>41.713887964396363</v>
      </c>
      <c r="EE352" s="184">
        <v>41.580353972573882</v>
      </c>
      <c r="EF352" s="184">
        <v>42.258953011645346</v>
      </c>
      <c r="EG352" s="184">
        <v>42.568908647271456</v>
      </c>
      <c r="EH352" s="184">
        <v>41.924080834629848</v>
      </c>
      <c r="EI352" s="184">
        <v>41.941603129006857</v>
      </c>
      <c r="EJ352" s="184">
        <v>42.469913820424516</v>
      </c>
      <c r="EK352" s="184">
        <v>42.674180937472705</v>
      </c>
      <c r="EL352" s="184">
        <v>42.755434438578384</v>
      </c>
      <c r="EM352" s="184">
        <v>42.856426021581797</v>
      </c>
      <c r="EN352" s="184">
        <v>42.578090780781288</v>
      </c>
      <c r="EO352" s="184">
        <v>42.576782772511876</v>
      </c>
      <c r="EP352" s="184">
        <v>42.279074742725392</v>
      </c>
      <c r="EQ352" s="184">
        <v>42.396440685261666</v>
      </c>
      <c r="ER352" s="184">
        <v>45.690261971151713</v>
      </c>
      <c r="ES352" s="184">
        <v>45.918677181916046</v>
      </c>
      <c r="ET352" s="184">
        <v>45.650063620569433</v>
      </c>
      <c r="EU352" s="184">
        <v>45.520993244662755</v>
      </c>
      <c r="EV352" s="184">
        <v>45.957907105471428</v>
      </c>
      <c r="EW352" s="184">
        <v>46.109074385573642</v>
      </c>
      <c r="EX352" s="184">
        <v>46.202723424105749</v>
      </c>
      <c r="EY352" s="184">
        <v>46.269770481739904</v>
      </c>
      <c r="EZ352" s="184">
        <v>46.089101419269774</v>
      </c>
      <c r="FA352" s="184">
        <v>46.833526218276532</v>
      </c>
      <c r="FB352" s="184">
        <v>46.500850913477237</v>
      </c>
      <c r="FC352" s="184">
        <v>45.86335366771651</v>
      </c>
      <c r="FD352" s="184">
        <v>51.972733223973854</v>
      </c>
      <c r="FE352" s="184">
        <v>52.201831324639578</v>
      </c>
      <c r="FF352" s="184">
        <v>51.741015397020121</v>
      </c>
      <c r="FG352" s="184">
        <v>51.684811617255512</v>
      </c>
      <c r="FH352" s="184">
        <v>52.039049511018291</v>
      </c>
      <c r="FI352" s="184">
        <v>52.357085726798971</v>
      </c>
      <c r="FJ352" s="184">
        <v>52.300342171693444</v>
      </c>
      <c r="FK352" s="184">
        <v>52.409044023485279</v>
      </c>
      <c r="FL352" s="184">
        <v>52.294095123709617</v>
      </c>
      <c r="FM352" s="184">
        <v>52.283812753920472</v>
      </c>
      <c r="FN352" s="184">
        <v>51.802333597116075</v>
      </c>
      <c r="FO352" s="184">
        <v>52.077333641317608</v>
      </c>
      <c r="FP352" s="184">
        <v>55.924544656074261</v>
      </c>
      <c r="FQ352" s="184">
        <v>56.024241631687694</v>
      </c>
      <c r="FR352" s="184">
        <v>57.213727782242984</v>
      </c>
      <c r="FS352" s="184">
        <v>56.084493175021237</v>
      </c>
      <c r="FT352" s="184">
        <v>55.722095498240996</v>
      </c>
      <c r="FU352" s="184">
        <v>56.339107897031589</v>
      </c>
      <c r="FV352" s="184">
        <v>56.189490278114668</v>
      </c>
      <c r="FW352" s="184">
        <v>56.472363896417278</v>
      </c>
      <c r="FX352" s="184">
        <v>56.084220815838684</v>
      </c>
      <c r="FY352" s="184">
        <v>55.482917691754338</v>
      </c>
      <c r="FZ352" s="184">
        <v>55.62958217368957</v>
      </c>
      <c r="GA352" s="184">
        <v>56.0058600144352</v>
      </c>
    </row>
    <row r="353" spans="2:183">
      <c r="B353" s="42"/>
      <c r="C353" s="185"/>
      <c r="D353" s="187"/>
      <c r="E353" s="187"/>
      <c r="F353" s="187"/>
      <c r="G353" s="187"/>
      <c r="H353" s="187"/>
      <c r="I353" s="187"/>
      <c r="J353" s="187"/>
      <c r="K353" s="187"/>
      <c r="L353" s="187"/>
      <c r="M353" s="187"/>
      <c r="N353" s="187"/>
      <c r="O353" s="187"/>
      <c r="P353" s="187"/>
      <c r="Q353" s="187"/>
      <c r="R353" s="187"/>
      <c r="S353" s="187"/>
      <c r="T353" s="187"/>
      <c r="U353" s="187"/>
      <c r="V353" s="187"/>
      <c r="W353" s="187"/>
      <c r="X353" s="187"/>
      <c r="Y353" s="187"/>
      <c r="Z353" s="187"/>
      <c r="AA353" s="187"/>
      <c r="AB353" s="187"/>
      <c r="AC353" s="187"/>
      <c r="AD353" s="187"/>
      <c r="AE353" s="187"/>
      <c r="AF353" s="187"/>
      <c r="AG353" s="187"/>
      <c r="AH353" s="187"/>
      <c r="AI353" s="187"/>
      <c r="AJ353" s="187"/>
      <c r="AK353" s="187"/>
      <c r="AL353" s="187"/>
      <c r="AM353" s="187"/>
      <c r="AN353" s="187"/>
      <c r="AO353" s="187"/>
      <c r="AP353" s="187"/>
      <c r="AQ353" s="187"/>
      <c r="AR353" s="187"/>
      <c r="AS353" s="187"/>
      <c r="AT353" s="187"/>
      <c r="AU353" s="187"/>
      <c r="AV353" s="187"/>
      <c r="AW353" s="187"/>
      <c r="AX353" s="187"/>
      <c r="AY353" s="187"/>
      <c r="AZ353" s="187"/>
      <c r="BA353" s="187"/>
      <c r="BB353" s="187"/>
      <c r="BC353" s="187"/>
      <c r="BD353" s="187"/>
      <c r="BE353" s="187"/>
      <c r="BF353" s="187"/>
      <c r="BG353" s="187"/>
      <c r="BH353" s="187"/>
      <c r="BI353" s="187"/>
      <c r="BJ353" s="187"/>
      <c r="BK353" s="187"/>
      <c r="BL353" s="187"/>
      <c r="BM353" s="187"/>
      <c r="BN353" s="187"/>
      <c r="BO353" s="187"/>
      <c r="BP353" s="187"/>
      <c r="BQ353" s="187"/>
      <c r="BR353" s="187"/>
      <c r="BS353" s="187"/>
      <c r="BT353" s="187"/>
      <c r="BU353" s="187"/>
      <c r="BV353" s="187"/>
      <c r="BW353" s="187"/>
      <c r="BX353" s="187"/>
      <c r="BY353" s="187"/>
      <c r="BZ353" s="187"/>
      <c r="CA353" s="187"/>
      <c r="CB353" s="187"/>
      <c r="CC353" s="187"/>
      <c r="CD353" s="187"/>
      <c r="CE353" s="187"/>
      <c r="CF353" s="187"/>
      <c r="CG353" s="187"/>
      <c r="CH353" s="187"/>
      <c r="CI353" s="187"/>
      <c r="CJ353" s="187"/>
      <c r="CK353" s="187"/>
      <c r="CL353" s="187"/>
      <c r="CM353" s="187"/>
      <c r="CN353" s="187"/>
      <c r="CO353" s="187"/>
      <c r="CP353" s="187"/>
      <c r="CQ353" s="187"/>
      <c r="CR353" s="187"/>
      <c r="CS353" s="187"/>
      <c r="CT353" s="187"/>
      <c r="CU353" s="187"/>
      <c r="CV353" s="187"/>
      <c r="CW353" s="187"/>
      <c r="CX353" s="187"/>
      <c r="CY353" s="187"/>
      <c r="CZ353" s="187"/>
      <c r="DA353" s="187"/>
      <c r="DB353" s="187"/>
      <c r="DC353" s="187"/>
      <c r="DD353" s="187"/>
      <c r="DE353" s="187"/>
      <c r="DF353" s="187"/>
      <c r="DG353" s="187"/>
      <c r="DH353" s="187"/>
      <c r="DI353" s="187"/>
      <c r="DJ353" s="187"/>
      <c r="DK353" s="187"/>
      <c r="DL353" s="187"/>
      <c r="DM353" s="187"/>
      <c r="DN353" s="187"/>
      <c r="DO353" s="187"/>
      <c r="DP353" s="187"/>
      <c r="DQ353" s="187"/>
      <c r="DR353" s="187"/>
      <c r="DS353" s="187"/>
      <c r="DT353" s="187"/>
      <c r="DU353" s="187"/>
      <c r="DV353" s="187"/>
      <c r="DW353" s="187"/>
      <c r="DX353" s="187"/>
      <c r="DY353" s="187"/>
      <c r="DZ353" s="187"/>
      <c r="EA353" s="187"/>
      <c r="EB353" s="187"/>
      <c r="EC353" s="187"/>
      <c r="ED353" s="187"/>
      <c r="EE353" s="187"/>
      <c r="EF353" s="187"/>
      <c r="EG353" s="187"/>
      <c r="EH353" s="187"/>
      <c r="EI353" s="187"/>
      <c r="EJ353" s="187"/>
      <c r="EK353" s="187"/>
      <c r="EL353" s="187"/>
      <c r="EM353" s="187"/>
      <c r="EN353" s="187"/>
      <c r="EO353" s="187"/>
      <c r="EP353" s="187"/>
      <c r="EQ353" s="187"/>
      <c r="ER353" s="187"/>
      <c r="ES353" s="187"/>
      <c r="ET353" s="187"/>
      <c r="EU353" s="187"/>
      <c r="EV353" s="187"/>
      <c r="EW353" s="187"/>
      <c r="EX353" s="187"/>
      <c r="EY353" s="187"/>
      <c r="EZ353" s="187"/>
      <c r="FA353" s="187"/>
      <c r="FB353" s="187"/>
      <c r="FC353" s="187"/>
      <c r="FD353" s="187"/>
      <c r="FE353" s="187"/>
      <c r="FF353" s="187"/>
      <c r="FG353" s="187"/>
      <c r="FH353" s="187"/>
      <c r="FI353" s="187"/>
      <c r="FJ353" s="187"/>
      <c r="FK353" s="187"/>
      <c r="FL353" s="187"/>
      <c r="FM353" s="187"/>
      <c r="FN353" s="187"/>
      <c r="FO353" s="187"/>
      <c r="FP353" s="187"/>
      <c r="FQ353" s="187"/>
      <c r="FR353" s="187"/>
      <c r="FS353" s="187"/>
      <c r="FT353" s="187"/>
      <c r="FU353" s="187"/>
      <c r="FV353" s="187"/>
      <c r="FW353" s="187"/>
      <c r="FX353" s="187"/>
      <c r="FY353" s="187"/>
      <c r="FZ353" s="187"/>
      <c r="GA353" s="187"/>
    </row>
    <row r="354" spans="2:183">
      <c r="B354" s="188" t="s">
        <v>32</v>
      </c>
      <c r="C354" s="189" t="s">
        <v>33</v>
      </c>
      <c r="D354" s="162">
        <v>41275</v>
      </c>
      <c r="E354" s="162">
        <v>41306</v>
      </c>
      <c r="F354" s="162">
        <v>41334</v>
      </c>
      <c r="G354" s="162">
        <v>41365</v>
      </c>
      <c r="H354" s="162">
        <v>41395</v>
      </c>
      <c r="I354" s="162">
        <v>41426</v>
      </c>
      <c r="J354" s="162">
        <v>41456</v>
      </c>
      <c r="K354" s="162">
        <v>41487</v>
      </c>
      <c r="L354" s="162">
        <v>41518</v>
      </c>
      <c r="M354" s="162">
        <v>41548</v>
      </c>
      <c r="N354" s="162">
        <v>41579</v>
      </c>
      <c r="O354" s="162">
        <v>41609</v>
      </c>
      <c r="P354" s="162">
        <v>41640</v>
      </c>
      <c r="Q354" s="162">
        <v>41671</v>
      </c>
      <c r="R354" s="162">
        <v>41699</v>
      </c>
      <c r="S354" s="162">
        <v>41730</v>
      </c>
      <c r="T354" s="162">
        <v>41760</v>
      </c>
      <c r="U354" s="162">
        <v>41791</v>
      </c>
      <c r="V354" s="162">
        <v>41821</v>
      </c>
      <c r="W354" s="162">
        <v>41852</v>
      </c>
      <c r="X354" s="162">
        <v>41883</v>
      </c>
      <c r="Y354" s="162">
        <v>41913</v>
      </c>
      <c r="Z354" s="162">
        <v>41944</v>
      </c>
      <c r="AA354" s="162">
        <v>41974</v>
      </c>
      <c r="AB354" s="162">
        <v>42005</v>
      </c>
      <c r="AC354" s="162">
        <v>42036</v>
      </c>
      <c r="AD354" s="162">
        <v>42064</v>
      </c>
      <c r="AE354" s="162">
        <v>42095</v>
      </c>
      <c r="AF354" s="162">
        <v>42125</v>
      </c>
      <c r="AG354" s="162">
        <v>42156</v>
      </c>
      <c r="AH354" s="162">
        <v>42186</v>
      </c>
      <c r="AI354" s="162">
        <v>42217</v>
      </c>
      <c r="AJ354" s="162">
        <v>42248</v>
      </c>
      <c r="AK354" s="162">
        <v>42278</v>
      </c>
      <c r="AL354" s="162">
        <v>42309</v>
      </c>
      <c r="AM354" s="162">
        <v>42339</v>
      </c>
      <c r="AN354" s="162">
        <v>42370</v>
      </c>
      <c r="AO354" s="162">
        <v>42401</v>
      </c>
      <c r="AP354" s="162">
        <v>42430</v>
      </c>
      <c r="AQ354" s="162">
        <v>42461</v>
      </c>
      <c r="AR354" s="162">
        <v>42491</v>
      </c>
      <c r="AS354" s="162">
        <v>42522</v>
      </c>
      <c r="AT354" s="162">
        <v>42552</v>
      </c>
      <c r="AU354" s="162">
        <v>42583</v>
      </c>
      <c r="AV354" s="162">
        <v>42614</v>
      </c>
      <c r="AW354" s="162">
        <v>42644</v>
      </c>
      <c r="AX354" s="162">
        <v>42675</v>
      </c>
      <c r="AY354" s="162">
        <v>42705</v>
      </c>
      <c r="AZ354" s="162">
        <v>42736</v>
      </c>
      <c r="BA354" s="162">
        <v>42767</v>
      </c>
      <c r="BB354" s="162">
        <v>42795</v>
      </c>
      <c r="BC354" s="162">
        <v>42826</v>
      </c>
      <c r="BD354" s="162">
        <v>42856</v>
      </c>
      <c r="BE354" s="162">
        <v>42887</v>
      </c>
      <c r="BF354" s="162">
        <v>42917</v>
      </c>
      <c r="BG354" s="162">
        <v>42948</v>
      </c>
      <c r="BH354" s="162">
        <v>42979</v>
      </c>
      <c r="BI354" s="162">
        <v>43009</v>
      </c>
      <c r="BJ354" s="162">
        <v>43040</v>
      </c>
      <c r="BK354" s="162">
        <v>43070</v>
      </c>
      <c r="BL354" s="162">
        <v>43101</v>
      </c>
      <c r="BM354" s="162">
        <v>43132</v>
      </c>
      <c r="BN354" s="162">
        <v>43160</v>
      </c>
      <c r="BO354" s="162">
        <v>43191</v>
      </c>
      <c r="BP354" s="162">
        <v>43221</v>
      </c>
      <c r="BQ354" s="162">
        <v>43252</v>
      </c>
      <c r="BR354" s="162">
        <v>43282</v>
      </c>
      <c r="BS354" s="162">
        <v>43313</v>
      </c>
      <c r="BT354" s="162">
        <v>43344</v>
      </c>
      <c r="BU354" s="162">
        <v>43374</v>
      </c>
      <c r="BV354" s="162">
        <v>43405</v>
      </c>
      <c r="BW354" s="162">
        <v>43435</v>
      </c>
      <c r="BX354" s="162">
        <v>43466</v>
      </c>
      <c r="BY354" s="162">
        <v>43497</v>
      </c>
      <c r="BZ354" s="162">
        <v>43525</v>
      </c>
      <c r="CA354" s="162">
        <v>43556</v>
      </c>
      <c r="CB354" s="162">
        <v>43586</v>
      </c>
      <c r="CC354" s="162">
        <v>43617</v>
      </c>
      <c r="CD354" s="162">
        <v>43647</v>
      </c>
      <c r="CE354" s="162">
        <v>43678</v>
      </c>
      <c r="CF354" s="162">
        <v>43709</v>
      </c>
      <c r="CG354" s="162">
        <v>43739</v>
      </c>
      <c r="CH354" s="162">
        <v>43770</v>
      </c>
      <c r="CI354" s="162">
        <v>43800</v>
      </c>
      <c r="CJ354" s="162">
        <v>43831</v>
      </c>
      <c r="CK354" s="162">
        <v>43862</v>
      </c>
      <c r="CL354" s="162">
        <v>43891</v>
      </c>
      <c r="CM354" s="162">
        <v>43922</v>
      </c>
      <c r="CN354" s="162">
        <v>43952</v>
      </c>
      <c r="CO354" s="162">
        <v>43983</v>
      </c>
      <c r="CP354" s="162">
        <v>44013</v>
      </c>
      <c r="CQ354" s="162">
        <v>44044</v>
      </c>
      <c r="CR354" s="162">
        <v>44075</v>
      </c>
      <c r="CS354" s="162">
        <v>44105</v>
      </c>
      <c r="CT354" s="162">
        <v>44136</v>
      </c>
      <c r="CU354" s="162">
        <v>44166</v>
      </c>
      <c r="CV354" s="162">
        <v>44197</v>
      </c>
      <c r="CW354" s="162">
        <v>44228</v>
      </c>
      <c r="CX354" s="162">
        <v>44256</v>
      </c>
      <c r="CY354" s="162">
        <v>44287</v>
      </c>
      <c r="CZ354" s="162">
        <v>44317</v>
      </c>
      <c r="DA354" s="162">
        <v>44348</v>
      </c>
      <c r="DB354" s="162">
        <v>44378</v>
      </c>
      <c r="DC354" s="162">
        <v>44409</v>
      </c>
      <c r="DD354" s="162">
        <v>44440</v>
      </c>
      <c r="DE354" s="162">
        <v>44470</v>
      </c>
      <c r="DF354" s="162">
        <v>44501</v>
      </c>
      <c r="DG354" s="162">
        <v>44531</v>
      </c>
      <c r="DH354" s="162">
        <v>44562</v>
      </c>
      <c r="DI354" s="162">
        <v>44593</v>
      </c>
      <c r="DJ354" s="162">
        <v>44621</v>
      </c>
      <c r="DK354" s="162">
        <v>44652</v>
      </c>
      <c r="DL354" s="162">
        <v>44682</v>
      </c>
      <c r="DM354" s="162">
        <v>44713</v>
      </c>
      <c r="DN354" s="162">
        <v>44743</v>
      </c>
      <c r="DO354" s="162">
        <v>44774</v>
      </c>
      <c r="DP354" s="162">
        <v>44805</v>
      </c>
      <c r="DQ354" s="162">
        <v>44835</v>
      </c>
      <c r="DR354" s="162">
        <v>44866</v>
      </c>
      <c r="DS354" s="162">
        <v>44896</v>
      </c>
      <c r="DT354" s="162">
        <v>44927</v>
      </c>
      <c r="DU354" s="162">
        <v>44958</v>
      </c>
      <c r="DV354" s="162">
        <v>44986</v>
      </c>
      <c r="DW354" s="162">
        <v>45017</v>
      </c>
      <c r="DX354" s="162">
        <v>45047</v>
      </c>
      <c r="DY354" s="162">
        <v>45078</v>
      </c>
      <c r="DZ354" s="162">
        <v>45108</v>
      </c>
      <c r="EA354" s="162">
        <v>45139</v>
      </c>
      <c r="EB354" s="162">
        <v>45170</v>
      </c>
      <c r="EC354" s="162">
        <v>45200</v>
      </c>
      <c r="ED354" s="162">
        <v>45231</v>
      </c>
      <c r="EE354" s="162">
        <v>45261</v>
      </c>
      <c r="EF354" s="162">
        <v>45292</v>
      </c>
      <c r="EG354" s="162">
        <v>45323</v>
      </c>
      <c r="EH354" s="162">
        <v>45352</v>
      </c>
      <c r="EI354" s="162">
        <v>45383</v>
      </c>
      <c r="EJ354" s="162">
        <v>45413</v>
      </c>
      <c r="EK354" s="162">
        <v>45444</v>
      </c>
      <c r="EL354" s="162">
        <v>45474</v>
      </c>
      <c r="EM354" s="162">
        <v>45505</v>
      </c>
      <c r="EN354" s="162">
        <v>45536</v>
      </c>
      <c r="EO354" s="162">
        <v>45566</v>
      </c>
      <c r="EP354" s="162">
        <v>45597</v>
      </c>
      <c r="EQ354" s="162">
        <v>45627</v>
      </c>
      <c r="ER354" s="162">
        <v>45658</v>
      </c>
      <c r="ES354" s="162">
        <v>45689</v>
      </c>
      <c r="ET354" s="162">
        <v>45717</v>
      </c>
      <c r="EU354" s="162">
        <v>45748</v>
      </c>
      <c r="EV354" s="162">
        <v>45778</v>
      </c>
      <c r="EW354" s="162">
        <v>45809</v>
      </c>
      <c r="EX354" s="162">
        <v>45839</v>
      </c>
      <c r="EY354" s="162">
        <v>45870</v>
      </c>
      <c r="EZ354" s="162">
        <v>45901</v>
      </c>
      <c r="FA354" s="162">
        <v>45931</v>
      </c>
      <c r="FB354" s="162">
        <v>45962</v>
      </c>
      <c r="FC354" s="162">
        <v>45992</v>
      </c>
      <c r="FD354" s="162">
        <v>46023</v>
      </c>
      <c r="FE354" s="162">
        <v>46054</v>
      </c>
      <c r="FF354" s="162">
        <v>46082</v>
      </c>
      <c r="FG354" s="162">
        <v>46113</v>
      </c>
      <c r="FH354" s="162">
        <v>46143</v>
      </c>
      <c r="FI354" s="162">
        <v>46174</v>
      </c>
      <c r="FJ354" s="162">
        <v>46204</v>
      </c>
      <c r="FK354" s="162">
        <v>46235</v>
      </c>
      <c r="FL354" s="162">
        <v>46266</v>
      </c>
      <c r="FM354" s="162">
        <v>46296</v>
      </c>
      <c r="FN354" s="162">
        <v>46327</v>
      </c>
      <c r="FO354" s="162">
        <v>46357</v>
      </c>
      <c r="FP354" s="162">
        <v>46388</v>
      </c>
      <c r="FQ354" s="162">
        <v>46419</v>
      </c>
      <c r="FR354" s="162">
        <v>46447</v>
      </c>
      <c r="FS354" s="162">
        <v>46478</v>
      </c>
      <c r="FT354" s="162">
        <v>46508</v>
      </c>
      <c r="FU354" s="162">
        <v>46539</v>
      </c>
      <c r="FV354" s="162">
        <v>46569</v>
      </c>
      <c r="FW354" s="162">
        <v>46600</v>
      </c>
      <c r="FX354" s="162">
        <v>46631</v>
      </c>
      <c r="FY354" s="162">
        <v>46661</v>
      </c>
      <c r="FZ354" s="162">
        <v>46692</v>
      </c>
      <c r="GA354" s="162">
        <v>46722</v>
      </c>
    </row>
    <row r="355" spans="2:183">
      <c r="B355" s="75" t="s">
        <v>97</v>
      </c>
      <c r="C355" s="163" t="s">
        <v>34</v>
      </c>
      <c r="D355" s="164">
        <v>48.1</v>
      </c>
      <c r="E355" s="165">
        <v>47.28</v>
      </c>
      <c r="F355" s="165">
        <v>46.36</v>
      </c>
      <c r="G355" s="165">
        <v>52.52</v>
      </c>
      <c r="H355" s="165">
        <v>47.7</v>
      </c>
      <c r="I355" s="165">
        <v>13.21</v>
      </c>
      <c r="J355" s="165">
        <v>14.19</v>
      </c>
      <c r="K355" s="165">
        <v>13.01</v>
      </c>
      <c r="L355" s="165">
        <v>13.2</v>
      </c>
      <c r="M355" s="165">
        <v>49.92</v>
      </c>
      <c r="N355" s="165">
        <v>58</v>
      </c>
      <c r="O355" s="165">
        <v>50.5</v>
      </c>
      <c r="P355" s="165">
        <v>48.1</v>
      </c>
      <c r="Q355" s="165">
        <v>47.28</v>
      </c>
      <c r="R355" s="165">
        <v>46.36</v>
      </c>
      <c r="S355" s="165">
        <v>52.52</v>
      </c>
      <c r="T355" s="165">
        <v>47.7</v>
      </c>
      <c r="U355" s="165">
        <v>13.21</v>
      </c>
      <c r="V355" s="165">
        <v>14.19</v>
      </c>
      <c r="W355" s="165">
        <v>13.01</v>
      </c>
      <c r="X355" s="165">
        <v>13.2</v>
      </c>
      <c r="Y355" s="165">
        <v>49.92</v>
      </c>
      <c r="Z355" s="165">
        <v>58</v>
      </c>
      <c r="AA355" s="165">
        <v>50.5</v>
      </c>
      <c r="AB355" s="165">
        <v>178</v>
      </c>
      <c r="AC355" s="165">
        <v>178</v>
      </c>
      <c r="AD355" s="165">
        <v>178</v>
      </c>
      <c r="AE355" s="165">
        <v>178</v>
      </c>
      <c r="AF355" s="165">
        <v>178</v>
      </c>
      <c r="AG355" s="165">
        <v>178</v>
      </c>
      <c r="AH355" s="165">
        <v>178</v>
      </c>
      <c r="AI355" s="165">
        <v>178</v>
      </c>
      <c r="AJ355" s="165">
        <v>178</v>
      </c>
      <c r="AK355" s="165">
        <v>178</v>
      </c>
      <c r="AL355" s="165">
        <v>178</v>
      </c>
      <c r="AM355" s="165">
        <v>178</v>
      </c>
      <c r="AN355" s="165">
        <v>178</v>
      </c>
      <c r="AO355" s="165">
        <v>178</v>
      </c>
      <c r="AP355" s="165">
        <v>178</v>
      </c>
      <c r="AQ355" s="165">
        <v>178</v>
      </c>
      <c r="AR355" s="165">
        <v>178</v>
      </c>
      <c r="AS355" s="165">
        <v>178</v>
      </c>
      <c r="AT355" s="165">
        <v>178</v>
      </c>
      <c r="AU355" s="165">
        <v>178</v>
      </c>
      <c r="AV355" s="165">
        <v>178</v>
      </c>
      <c r="AW355" s="165">
        <v>178</v>
      </c>
      <c r="AX355" s="165">
        <v>178</v>
      </c>
      <c r="AY355" s="165">
        <v>178</v>
      </c>
      <c r="AZ355" s="165">
        <v>178</v>
      </c>
      <c r="BA355" s="165">
        <v>178</v>
      </c>
      <c r="BB355" s="165">
        <v>178</v>
      </c>
      <c r="BC355" s="165">
        <v>178</v>
      </c>
      <c r="BD355" s="165">
        <v>178</v>
      </c>
      <c r="BE355" s="165">
        <v>178</v>
      </c>
      <c r="BF355" s="165">
        <v>178</v>
      </c>
      <c r="BG355" s="165">
        <v>178</v>
      </c>
      <c r="BH355" s="165">
        <v>178</v>
      </c>
      <c r="BI355" s="165">
        <v>178</v>
      </c>
      <c r="BJ355" s="165">
        <v>178</v>
      </c>
      <c r="BK355" s="165">
        <v>178</v>
      </c>
      <c r="BL355" s="165">
        <v>178</v>
      </c>
      <c r="BM355" s="165">
        <v>178</v>
      </c>
      <c r="BN355" s="165">
        <v>178</v>
      </c>
      <c r="BO355" s="165">
        <v>178</v>
      </c>
      <c r="BP355" s="165">
        <v>178</v>
      </c>
      <c r="BQ355" s="165">
        <v>178</v>
      </c>
      <c r="BR355" s="165">
        <v>178</v>
      </c>
      <c r="BS355" s="165">
        <v>178</v>
      </c>
      <c r="BT355" s="165">
        <v>178</v>
      </c>
      <c r="BU355" s="165">
        <v>178</v>
      </c>
      <c r="BV355" s="165">
        <v>178</v>
      </c>
      <c r="BW355" s="165">
        <v>178</v>
      </c>
      <c r="BX355" s="165">
        <v>178</v>
      </c>
      <c r="BY355" s="165">
        <v>178</v>
      </c>
      <c r="BZ355" s="165">
        <v>178</v>
      </c>
      <c r="CA355" s="165">
        <v>178</v>
      </c>
      <c r="CB355" s="165">
        <v>178</v>
      </c>
      <c r="CC355" s="165">
        <v>178</v>
      </c>
      <c r="CD355" s="165">
        <v>178</v>
      </c>
      <c r="CE355" s="165">
        <v>178</v>
      </c>
      <c r="CF355" s="165">
        <v>178</v>
      </c>
      <c r="CG355" s="165">
        <v>178</v>
      </c>
      <c r="CH355" s="165">
        <v>178</v>
      </c>
      <c r="CI355" s="165">
        <v>178</v>
      </c>
      <c r="CJ355" s="165">
        <v>178</v>
      </c>
      <c r="CK355" s="165">
        <v>178</v>
      </c>
      <c r="CL355" s="165">
        <v>178</v>
      </c>
      <c r="CM355" s="165">
        <v>178</v>
      </c>
      <c r="CN355" s="165">
        <v>178</v>
      </c>
      <c r="CO355" s="165">
        <v>178</v>
      </c>
      <c r="CP355" s="165">
        <v>178</v>
      </c>
      <c r="CQ355" s="165">
        <v>178</v>
      </c>
      <c r="CR355" s="165">
        <v>178</v>
      </c>
      <c r="CS355" s="165">
        <v>178</v>
      </c>
      <c r="CT355" s="165">
        <v>178</v>
      </c>
      <c r="CU355" s="165">
        <v>178</v>
      </c>
      <c r="CV355" s="165">
        <v>178</v>
      </c>
      <c r="CW355" s="165">
        <v>178</v>
      </c>
      <c r="CX355" s="165">
        <v>178</v>
      </c>
      <c r="CY355" s="165">
        <v>178</v>
      </c>
      <c r="CZ355" s="165">
        <v>178</v>
      </c>
      <c r="DA355" s="165">
        <v>178</v>
      </c>
      <c r="DB355" s="165">
        <v>178</v>
      </c>
      <c r="DC355" s="165">
        <v>178</v>
      </c>
      <c r="DD355" s="165">
        <v>178</v>
      </c>
      <c r="DE355" s="165">
        <v>178</v>
      </c>
      <c r="DF355" s="165">
        <v>178</v>
      </c>
      <c r="DG355" s="165">
        <v>178</v>
      </c>
      <c r="DH355" s="165">
        <v>178</v>
      </c>
      <c r="DI355" s="165">
        <v>178</v>
      </c>
      <c r="DJ355" s="165">
        <v>178</v>
      </c>
      <c r="DK355" s="165">
        <v>178</v>
      </c>
      <c r="DL355" s="165">
        <v>178</v>
      </c>
      <c r="DM355" s="165">
        <v>178</v>
      </c>
      <c r="DN355" s="165">
        <v>178</v>
      </c>
      <c r="DO355" s="165">
        <v>178</v>
      </c>
      <c r="DP355" s="165">
        <v>178</v>
      </c>
      <c r="DQ355" s="165">
        <v>178</v>
      </c>
      <c r="DR355" s="165">
        <v>178</v>
      </c>
      <c r="DS355" s="165">
        <v>178</v>
      </c>
      <c r="DT355" s="165">
        <v>178</v>
      </c>
      <c r="DU355" s="165">
        <v>178</v>
      </c>
      <c r="DV355" s="165">
        <v>178</v>
      </c>
      <c r="DW355" s="165">
        <v>178</v>
      </c>
      <c r="DX355" s="165">
        <v>178</v>
      </c>
      <c r="DY355" s="165">
        <v>178</v>
      </c>
      <c r="DZ355" s="165">
        <v>178</v>
      </c>
      <c r="EA355" s="165">
        <v>178</v>
      </c>
      <c r="EB355" s="165">
        <v>178</v>
      </c>
      <c r="EC355" s="165">
        <v>178</v>
      </c>
      <c r="ED355" s="165">
        <v>178</v>
      </c>
      <c r="EE355" s="165">
        <v>178</v>
      </c>
      <c r="EF355" s="165">
        <v>178</v>
      </c>
      <c r="EG355" s="165">
        <v>178</v>
      </c>
      <c r="EH355" s="165">
        <v>178</v>
      </c>
      <c r="EI355" s="165">
        <v>178</v>
      </c>
      <c r="EJ355" s="165">
        <v>178</v>
      </c>
      <c r="EK355" s="165">
        <v>178</v>
      </c>
      <c r="EL355" s="165">
        <v>178</v>
      </c>
      <c r="EM355" s="165">
        <v>178</v>
      </c>
      <c r="EN355" s="165">
        <v>178</v>
      </c>
      <c r="EO355" s="165">
        <v>178</v>
      </c>
      <c r="EP355" s="165">
        <v>178</v>
      </c>
      <c r="EQ355" s="165">
        <v>178</v>
      </c>
      <c r="ER355" s="165">
        <v>178</v>
      </c>
      <c r="ES355" s="165">
        <v>178</v>
      </c>
      <c r="ET355" s="165">
        <v>178</v>
      </c>
      <c r="EU355" s="165">
        <v>178</v>
      </c>
      <c r="EV355" s="165">
        <v>178</v>
      </c>
      <c r="EW355" s="165">
        <v>178</v>
      </c>
      <c r="EX355" s="165">
        <v>178</v>
      </c>
      <c r="EY355" s="165">
        <v>178</v>
      </c>
      <c r="EZ355" s="165">
        <v>178</v>
      </c>
      <c r="FA355" s="165">
        <v>178</v>
      </c>
      <c r="FB355" s="165">
        <v>178</v>
      </c>
      <c r="FC355" s="165">
        <v>178</v>
      </c>
      <c r="FD355" s="165">
        <v>178</v>
      </c>
      <c r="FE355" s="165">
        <v>178</v>
      </c>
      <c r="FF355" s="165">
        <v>178</v>
      </c>
      <c r="FG355" s="165">
        <v>178</v>
      </c>
      <c r="FH355" s="165">
        <v>178</v>
      </c>
      <c r="FI355" s="165">
        <v>178</v>
      </c>
      <c r="FJ355" s="165">
        <v>178</v>
      </c>
      <c r="FK355" s="165">
        <v>178</v>
      </c>
      <c r="FL355" s="165">
        <v>178</v>
      </c>
      <c r="FM355" s="165">
        <v>178</v>
      </c>
      <c r="FN355" s="165">
        <v>178</v>
      </c>
      <c r="FO355" s="165">
        <v>178</v>
      </c>
      <c r="FP355" s="165">
        <v>178</v>
      </c>
      <c r="FQ355" s="165">
        <v>178</v>
      </c>
      <c r="FR355" s="165">
        <v>178</v>
      </c>
      <c r="FS355" s="165">
        <v>178</v>
      </c>
      <c r="FT355" s="165">
        <v>178</v>
      </c>
      <c r="FU355" s="165">
        <v>178</v>
      </c>
      <c r="FV355" s="165">
        <v>178</v>
      </c>
      <c r="FW355" s="165">
        <v>178</v>
      </c>
      <c r="FX355" s="165">
        <v>178</v>
      </c>
      <c r="FY355" s="165">
        <v>178</v>
      </c>
      <c r="FZ355" s="165">
        <v>178</v>
      </c>
      <c r="GA355" s="165">
        <v>178</v>
      </c>
    </row>
    <row r="356" spans="2:183">
      <c r="B356" s="96" t="s">
        <v>97</v>
      </c>
      <c r="C356" s="166" t="s">
        <v>227</v>
      </c>
      <c r="D356" s="167">
        <v>0</v>
      </c>
      <c r="E356" s="168">
        <v>0</v>
      </c>
      <c r="F356" s="168">
        <v>0</v>
      </c>
      <c r="G356" s="168">
        <v>0</v>
      </c>
      <c r="H356" s="168">
        <v>0</v>
      </c>
      <c r="I356" s="168">
        <v>0</v>
      </c>
      <c r="J356" s="168">
        <v>0</v>
      </c>
      <c r="K356" s="168">
        <v>0</v>
      </c>
      <c r="L356" s="168">
        <v>0</v>
      </c>
      <c r="M356" s="168">
        <v>0</v>
      </c>
      <c r="N356" s="168">
        <v>0</v>
      </c>
      <c r="O356" s="168">
        <v>0</v>
      </c>
      <c r="P356" s="168">
        <v>0</v>
      </c>
      <c r="Q356" s="168">
        <v>0</v>
      </c>
      <c r="R356" s="168">
        <v>0</v>
      </c>
      <c r="S356" s="168">
        <v>0</v>
      </c>
      <c r="T356" s="168">
        <v>0</v>
      </c>
      <c r="U356" s="168">
        <v>0</v>
      </c>
      <c r="V356" s="168">
        <v>0</v>
      </c>
      <c r="W356" s="168">
        <v>0</v>
      </c>
      <c r="X356" s="168">
        <v>0</v>
      </c>
      <c r="Y356" s="168">
        <v>0</v>
      </c>
      <c r="Z356" s="168">
        <v>0</v>
      </c>
      <c r="AA356" s="168">
        <v>0</v>
      </c>
      <c r="AB356" s="168">
        <v>0</v>
      </c>
      <c r="AC356" s="168">
        <v>0</v>
      </c>
      <c r="AD356" s="168">
        <v>0</v>
      </c>
      <c r="AE356" s="168">
        <v>0</v>
      </c>
      <c r="AF356" s="168">
        <v>0</v>
      </c>
      <c r="AG356" s="168">
        <v>0</v>
      </c>
      <c r="AH356" s="168">
        <v>0</v>
      </c>
      <c r="AI356" s="168">
        <v>0</v>
      </c>
      <c r="AJ356" s="168">
        <v>0</v>
      </c>
      <c r="AK356" s="168">
        <v>0</v>
      </c>
      <c r="AL356" s="168">
        <v>0</v>
      </c>
      <c r="AM356" s="168">
        <v>0</v>
      </c>
      <c r="AN356" s="168">
        <v>0</v>
      </c>
      <c r="AO356" s="168">
        <v>0</v>
      </c>
      <c r="AP356" s="168">
        <v>0</v>
      </c>
      <c r="AQ356" s="168">
        <v>0</v>
      </c>
      <c r="AR356" s="168">
        <v>0</v>
      </c>
      <c r="AS356" s="168">
        <v>0</v>
      </c>
      <c r="AT356" s="168">
        <v>0</v>
      </c>
      <c r="AU356" s="168">
        <v>0</v>
      </c>
      <c r="AV356" s="168">
        <v>0</v>
      </c>
      <c r="AW356" s="168">
        <v>0</v>
      </c>
      <c r="AX356" s="168">
        <v>0</v>
      </c>
      <c r="AY356" s="168">
        <v>0</v>
      </c>
      <c r="AZ356" s="168">
        <v>0</v>
      </c>
      <c r="BA356" s="168">
        <v>0</v>
      </c>
      <c r="BB356" s="168">
        <v>0</v>
      </c>
      <c r="BC356" s="168">
        <v>0</v>
      </c>
      <c r="BD356" s="168">
        <v>0</v>
      </c>
      <c r="BE356" s="168">
        <v>0</v>
      </c>
      <c r="BF356" s="168">
        <v>0</v>
      </c>
      <c r="BG356" s="168">
        <v>0</v>
      </c>
      <c r="BH356" s="168">
        <v>0</v>
      </c>
      <c r="BI356" s="168">
        <v>0</v>
      </c>
      <c r="BJ356" s="168">
        <v>0</v>
      </c>
      <c r="BK356" s="168">
        <v>0</v>
      </c>
      <c r="BL356" s="168">
        <v>0</v>
      </c>
      <c r="BM356" s="168">
        <v>0</v>
      </c>
      <c r="BN356" s="168">
        <v>0</v>
      </c>
      <c r="BO356" s="168">
        <v>0</v>
      </c>
      <c r="BP356" s="168">
        <v>0</v>
      </c>
      <c r="BQ356" s="168">
        <v>0</v>
      </c>
      <c r="BR356" s="168">
        <v>0</v>
      </c>
      <c r="BS356" s="168">
        <v>0</v>
      </c>
      <c r="BT356" s="168">
        <v>0</v>
      </c>
      <c r="BU356" s="168">
        <v>0</v>
      </c>
      <c r="BV356" s="168">
        <v>0</v>
      </c>
      <c r="BW356" s="168">
        <v>0</v>
      </c>
      <c r="BX356" s="168">
        <v>0</v>
      </c>
      <c r="BY356" s="168">
        <v>0</v>
      </c>
      <c r="BZ356" s="168">
        <v>0</v>
      </c>
      <c r="CA356" s="168">
        <v>0</v>
      </c>
      <c r="CB356" s="168">
        <v>0</v>
      </c>
      <c r="CC356" s="168">
        <v>0</v>
      </c>
      <c r="CD356" s="168">
        <v>0</v>
      </c>
      <c r="CE356" s="168">
        <v>0</v>
      </c>
      <c r="CF356" s="168">
        <v>0</v>
      </c>
      <c r="CG356" s="168">
        <v>0</v>
      </c>
      <c r="CH356" s="168">
        <v>0</v>
      </c>
      <c r="CI356" s="168">
        <v>0</v>
      </c>
      <c r="CJ356" s="168">
        <v>0</v>
      </c>
      <c r="CK356" s="168">
        <v>0</v>
      </c>
      <c r="CL356" s="168">
        <v>0</v>
      </c>
      <c r="CM356" s="168">
        <v>0</v>
      </c>
      <c r="CN356" s="168">
        <v>0</v>
      </c>
      <c r="CO356" s="168">
        <v>0</v>
      </c>
      <c r="CP356" s="168">
        <v>0</v>
      </c>
      <c r="CQ356" s="168">
        <v>0</v>
      </c>
      <c r="CR356" s="168">
        <v>0</v>
      </c>
      <c r="CS356" s="168">
        <v>0</v>
      </c>
      <c r="CT356" s="168">
        <v>0</v>
      </c>
      <c r="CU356" s="168">
        <v>0</v>
      </c>
      <c r="CV356" s="168">
        <v>0</v>
      </c>
      <c r="CW356" s="168">
        <v>0</v>
      </c>
      <c r="CX356" s="168">
        <v>0</v>
      </c>
      <c r="CY356" s="168">
        <v>0</v>
      </c>
      <c r="CZ356" s="168">
        <v>0</v>
      </c>
      <c r="DA356" s="168">
        <v>0</v>
      </c>
      <c r="DB356" s="168">
        <v>0</v>
      </c>
      <c r="DC356" s="168">
        <v>0</v>
      </c>
      <c r="DD356" s="168">
        <v>0</v>
      </c>
      <c r="DE356" s="168">
        <v>0</v>
      </c>
      <c r="DF356" s="168">
        <v>0</v>
      </c>
      <c r="DG356" s="168">
        <v>0</v>
      </c>
      <c r="DH356" s="168">
        <v>0</v>
      </c>
      <c r="DI356" s="168">
        <v>0</v>
      </c>
      <c r="DJ356" s="168">
        <v>0</v>
      </c>
      <c r="DK356" s="168">
        <v>0</v>
      </c>
      <c r="DL356" s="168">
        <v>0</v>
      </c>
      <c r="DM356" s="168">
        <v>0</v>
      </c>
      <c r="DN356" s="168">
        <v>0</v>
      </c>
      <c r="DO356" s="168">
        <v>0</v>
      </c>
      <c r="DP356" s="168">
        <v>0</v>
      </c>
      <c r="DQ356" s="168">
        <v>0</v>
      </c>
      <c r="DR356" s="168">
        <v>0</v>
      </c>
      <c r="DS356" s="168">
        <v>0</v>
      </c>
      <c r="DT356" s="168">
        <v>0</v>
      </c>
      <c r="DU356" s="168">
        <v>0</v>
      </c>
      <c r="DV356" s="168">
        <v>0</v>
      </c>
      <c r="DW356" s="168">
        <v>0</v>
      </c>
      <c r="DX356" s="168">
        <v>0</v>
      </c>
      <c r="DY356" s="168">
        <v>0</v>
      </c>
      <c r="DZ356" s="168">
        <v>0</v>
      </c>
      <c r="EA356" s="168">
        <v>0</v>
      </c>
      <c r="EB356" s="168">
        <v>0</v>
      </c>
      <c r="EC356" s="168">
        <v>0</v>
      </c>
      <c r="ED356" s="168">
        <v>0</v>
      </c>
      <c r="EE356" s="168">
        <v>0</v>
      </c>
      <c r="EF356" s="168">
        <v>0</v>
      </c>
      <c r="EG356" s="168">
        <v>0</v>
      </c>
      <c r="EH356" s="168">
        <v>0</v>
      </c>
      <c r="EI356" s="168">
        <v>0</v>
      </c>
      <c r="EJ356" s="168">
        <v>0</v>
      </c>
      <c r="EK356" s="168">
        <v>0</v>
      </c>
      <c r="EL356" s="168">
        <v>0</v>
      </c>
      <c r="EM356" s="168">
        <v>0</v>
      </c>
      <c r="EN356" s="168">
        <v>0</v>
      </c>
      <c r="EO356" s="168">
        <v>0</v>
      </c>
      <c r="EP356" s="168">
        <v>0</v>
      </c>
      <c r="EQ356" s="168">
        <v>0</v>
      </c>
      <c r="ER356" s="168">
        <v>0</v>
      </c>
      <c r="ES356" s="168">
        <v>0</v>
      </c>
      <c r="ET356" s="168">
        <v>0</v>
      </c>
      <c r="EU356" s="168">
        <v>0</v>
      </c>
      <c r="EV356" s="168">
        <v>0</v>
      </c>
      <c r="EW356" s="168">
        <v>0</v>
      </c>
      <c r="EX356" s="168">
        <v>0</v>
      </c>
      <c r="EY356" s="168">
        <v>0</v>
      </c>
      <c r="EZ356" s="168">
        <v>0</v>
      </c>
      <c r="FA356" s="168">
        <v>0</v>
      </c>
      <c r="FB356" s="168">
        <v>0</v>
      </c>
      <c r="FC356" s="168">
        <v>0</v>
      </c>
      <c r="FD356" s="168">
        <v>0</v>
      </c>
      <c r="FE356" s="168">
        <v>0</v>
      </c>
      <c r="FF356" s="168">
        <v>0</v>
      </c>
      <c r="FG356" s="168">
        <v>0</v>
      </c>
      <c r="FH356" s="168">
        <v>0</v>
      </c>
      <c r="FI356" s="168">
        <v>0</v>
      </c>
      <c r="FJ356" s="168">
        <v>0</v>
      </c>
      <c r="FK356" s="168">
        <v>0</v>
      </c>
      <c r="FL356" s="168">
        <v>0</v>
      </c>
      <c r="FM356" s="168">
        <v>0</v>
      </c>
      <c r="FN356" s="168">
        <v>0</v>
      </c>
      <c r="FO356" s="168">
        <v>0</v>
      </c>
      <c r="FP356" s="168">
        <v>0</v>
      </c>
      <c r="FQ356" s="168">
        <v>0</v>
      </c>
      <c r="FR356" s="168">
        <v>0</v>
      </c>
      <c r="FS356" s="168">
        <v>0</v>
      </c>
      <c r="FT356" s="168">
        <v>0</v>
      </c>
      <c r="FU356" s="168">
        <v>0</v>
      </c>
      <c r="FV356" s="168">
        <v>0</v>
      </c>
      <c r="FW356" s="168">
        <v>0</v>
      </c>
      <c r="FX356" s="168">
        <v>0</v>
      </c>
      <c r="FY356" s="168">
        <v>0</v>
      </c>
      <c r="FZ356" s="168">
        <v>0</v>
      </c>
      <c r="GA356" s="168">
        <v>0</v>
      </c>
    </row>
    <row r="357" spans="2:183">
      <c r="B357" s="96" t="s">
        <v>97</v>
      </c>
      <c r="C357" s="166" t="s">
        <v>36</v>
      </c>
      <c r="D357" s="169">
        <v>34588.480000000003</v>
      </c>
      <c r="E357" s="170">
        <v>31252.55</v>
      </c>
      <c r="F357" s="170">
        <v>34546.629999999997</v>
      </c>
      <c r="G357" s="170">
        <v>33514.949999999997</v>
      </c>
      <c r="H357" s="170">
        <v>34234.839999999997</v>
      </c>
      <c r="I357" s="170">
        <v>7643.53</v>
      </c>
      <c r="J357" s="170">
        <v>7936</v>
      </c>
      <c r="K357" s="170">
        <v>7826.88</v>
      </c>
      <c r="L357" s="170">
        <v>7642.64</v>
      </c>
      <c r="M357" s="170">
        <v>34547.120000000003</v>
      </c>
      <c r="N357" s="170">
        <v>33405.019999999997</v>
      </c>
      <c r="O357" s="170">
        <v>34790.050000000003</v>
      </c>
      <c r="P357" s="170">
        <v>34588.480000000003</v>
      </c>
      <c r="Q357" s="170">
        <v>31252.55</v>
      </c>
      <c r="R357" s="170">
        <v>34546.629999999997</v>
      </c>
      <c r="S357" s="170">
        <v>33514.949999999997</v>
      </c>
      <c r="T357" s="170">
        <v>34234.839999999997</v>
      </c>
      <c r="U357" s="170">
        <v>7643.53</v>
      </c>
      <c r="V357" s="170">
        <v>7936</v>
      </c>
      <c r="W357" s="170">
        <v>7826.88</v>
      </c>
      <c r="X357" s="170">
        <v>7642.64</v>
      </c>
      <c r="Y357" s="170">
        <v>34547.120000000003</v>
      </c>
      <c r="Z357" s="170">
        <v>33405.019999999997</v>
      </c>
      <c r="AA357" s="170">
        <v>34790.050000000003</v>
      </c>
      <c r="AB357" s="170">
        <v>24046.14</v>
      </c>
      <c r="AC357" s="170">
        <v>19695.150000000001</v>
      </c>
      <c r="AD357" s="170">
        <v>10593.13</v>
      </c>
      <c r="AE357" s="170">
        <v>11535.78</v>
      </c>
      <c r="AF357" s="170">
        <v>18689.8</v>
      </c>
      <c r="AG357" s="170">
        <v>25270</v>
      </c>
      <c r="AH357" s="170">
        <v>42149.36</v>
      </c>
      <c r="AI357" s="170">
        <v>41004.58</v>
      </c>
      <c r="AJ357" s="170">
        <v>20687.21</v>
      </c>
      <c r="AK357" s="170">
        <v>10524.19</v>
      </c>
      <c r="AL357" s="170">
        <v>18151.330000000002</v>
      </c>
      <c r="AM357" s="170">
        <v>24633.34</v>
      </c>
      <c r="AN357" s="170">
        <v>24000</v>
      </c>
      <c r="AO357" s="170">
        <v>19717.740000000002</v>
      </c>
      <c r="AP357" s="170">
        <v>10157.26</v>
      </c>
      <c r="AQ357" s="170">
        <v>11882.16</v>
      </c>
      <c r="AR357" s="170">
        <v>18109.52</v>
      </c>
      <c r="AS357" s="170">
        <v>26745.52</v>
      </c>
      <c r="AT357" s="170">
        <v>40667.81</v>
      </c>
      <c r="AU357" s="170">
        <v>40997.81</v>
      </c>
      <c r="AV357" s="170">
        <v>20596.919999999998</v>
      </c>
      <c r="AW357" s="170">
        <v>10765.34</v>
      </c>
      <c r="AX357" s="170">
        <v>18728.71</v>
      </c>
      <c r="AY357" s="170">
        <v>24611.23</v>
      </c>
      <c r="AZ357" s="170">
        <v>23821.61</v>
      </c>
      <c r="BA357" s="170">
        <v>20832.84</v>
      </c>
      <c r="BB357" s="170">
        <v>9687.2099999999991</v>
      </c>
      <c r="BC357" s="170">
        <v>10838.33</v>
      </c>
      <c r="BD357" s="170">
        <v>18465</v>
      </c>
      <c r="BE357" s="170">
        <v>26621.13</v>
      </c>
      <c r="BF357" s="170">
        <v>40854.81</v>
      </c>
      <c r="BG357" s="170">
        <v>41892.81</v>
      </c>
      <c r="BH357" s="170">
        <v>19817.54</v>
      </c>
      <c r="BI357" s="170">
        <v>10691.84</v>
      </c>
      <c r="BJ357" s="170">
        <v>18709.45</v>
      </c>
      <c r="BK357" s="170">
        <v>24747.42</v>
      </c>
      <c r="BL357" s="170">
        <v>24033.19</v>
      </c>
      <c r="BM357" s="170">
        <v>20546.97</v>
      </c>
      <c r="BN357" s="170">
        <v>10318.17</v>
      </c>
      <c r="BO357" s="170">
        <v>10417.33</v>
      </c>
      <c r="BP357" s="170">
        <v>17771.689999999999</v>
      </c>
      <c r="BQ357" s="170">
        <v>26427.71</v>
      </c>
      <c r="BR357" s="170">
        <v>41854.49</v>
      </c>
      <c r="BS357" s="170">
        <v>42322.13</v>
      </c>
      <c r="BT357" s="170">
        <v>19688.32</v>
      </c>
      <c r="BU357" s="170">
        <v>10421.19</v>
      </c>
      <c r="BV357" s="170">
        <v>18849.2</v>
      </c>
      <c r="BW357" s="170">
        <v>24329.61</v>
      </c>
      <c r="BX357" s="170">
        <v>24513.43</v>
      </c>
      <c r="BY357" s="170">
        <v>19942.439999999999</v>
      </c>
      <c r="BZ357" s="170">
        <v>10124.129999999999</v>
      </c>
      <c r="CA357" s="170">
        <v>11049.33</v>
      </c>
      <c r="CB357" s="170">
        <v>17346.259999999998</v>
      </c>
      <c r="CC357" s="170">
        <v>25584.41</v>
      </c>
      <c r="CD357" s="170">
        <v>43019.49</v>
      </c>
      <c r="CE357" s="170">
        <v>42383.519999999997</v>
      </c>
      <c r="CF357" s="170">
        <v>19560.47</v>
      </c>
      <c r="CG357" s="170">
        <v>10710.79</v>
      </c>
      <c r="CH357" s="170">
        <v>18541.740000000002</v>
      </c>
      <c r="CI357" s="170">
        <v>24204</v>
      </c>
      <c r="CJ357" s="170">
        <v>24292.55</v>
      </c>
      <c r="CK357" s="170">
        <v>19448.740000000002</v>
      </c>
      <c r="CL357" s="170">
        <v>10472.379999999999</v>
      </c>
      <c r="CM357" s="170">
        <v>11798.28</v>
      </c>
      <c r="CN357" s="170">
        <v>18548.05</v>
      </c>
      <c r="CO357" s="170">
        <v>25264.32</v>
      </c>
      <c r="CP357" s="170">
        <v>42257.81</v>
      </c>
      <c r="CQ357" s="170">
        <v>40901.81</v>
      </c>
      <c r="CR357" s="170">
        <v>20580.21</v>
      </c>
      <c r="CS357" s="170">
        <v>10638.2</v>
      </c>
      <c r="CT357" s="170">
        <v>18144.330000000002</v>
      </c>
      <c r="CU357" s="170">
        <v>24633.34</v>
      </c>
      <c r="CV357" s="170">
        <v>24000</v>
      </c>
      <c r="CW357" s="170">
        <v>19380</v>
      </c>
      <c r="CX357" s="170">
        <v>10644.13</v>
      </c>
      <c r="CY357" s="170">
        <v>12005.19</v>
      </c>
      <c r="CZ357" s="170">
        <v>18018.52</v>
      </c>
      <c r="DA357" s="170">
        <v>26128.16</v>
      </c>
      <c r="DB357" s="170">
        <v>41437.07</v>
      </c>
      <c r="DC357" s="170">
        <v>40552.81</v>
      </c>
      <c r="DD357" s="170">
        <v>21034.94</v>
      </c>
      <c r="DE357" s="170">
        <v>10779.19</v>
      </c>
      <c r="DF357" s="170">
        <v>18371.330000000002</v>
      </c>
      <c r="DG357" s="170">
        <v>24628.67</v>
      </c>
      <c r="DH357" s="170">
        <v>24001.81</v>
      </c>
      <c r="DI357" s="170">
        <v>19814.05</v>
      </c>
      <c r="DJ357" s="170">
        <v>9975.14</v>
      </c>
      <c r="DK357" s="170">
        <v>11979.16</v>
      </c>
      <c r="DL357" s="170">
        <v>18139.52</v>
      </c>
      <c r="DM357" s="170">
        <v>26761.32</v>
      </c>
      <c r="DN357" s="170">
        <v>40609</v>
      </c>
      <c r="DO357" s="170">
        <v>40915.910000000003</v>
      </c>
      <c r="DP357" s="170">
        <v>20676.82</v>
      </c>
      <c r="DQ357" s="170">
        <v>10765.34</v>
      </c>
      <c r="DR357" s="170">
        <v>18649.939999999999</v>
      </c>
      <c r="DS357" s="170">
        <v>24692</v>
      </c>
      <c r="DT357" s="170">
        <v>23838.61</v>
      </c>
      <c r="DU357" s="170">
        <v>20840.84</v>
      </c>
      <c r="DV357" s="170">
        <v>9614.2099999999991</v>
      </c>
      <c r="DW357" s="170">
        <v>10886.33</v>
      </c>
      <c r="DX357" s="170">
        <v>18469</v>
      </c>
      <c r="DY357" s="170">
        <v>26635.13</v>
      </c>
      <c r="DZ357" s="170">
        <v>40821.26</v>
      </c>
      <c r="EA357" s="170">
        <v>41844.36</v>
      </c>
      <c r="EB357" s="170">
        <v>19892.189999999999</v>
      </c>
      <c r="EC357" s="170">
        <v>10666.19</v>
      </c>
      <c r="ED357" s="170">
        <v>18649.54</v>
      </c>
      <c r="EE357" s="170">
        <v>24822.34</v>
      </c>
      <c r="EF357" s="170">
        <v>24334.1</v>
      </c>
      <c r="EG357" s="170">
        <v>20118.77</v>
      </c>
      <c r="EH357" s="170">
        <v>10127.129999999999</v>
      </c>
      <c r="EI357" s="170">
        <v>11166.33</v>
      </c>
      <c r="EJ357" s="170">
        <v>17220.259999999998</v>
      </c>
      <c r="EK357" s="170">
        <v>25593.41</v>
      </c>
      <c r="EL357" s="170">
        <v>42990.49</v>
      </c>
      <c r="EM357" s="170">
        <v>42443.519999999997</v>
      </c>
      <c r="EN357" s="170">
        <v>19619</v>
      </c>
      <c r="EO357" s="170">
        <v>10543.96</v>
      </c>
      <c r="EP357" s="170">
        <v>18582.23</v>
      </c>
      <c r="EQ357" s="170">
        <v>24240.81</v>
      </c>
      <c r="ER357" s="170">
        <v>24135.29</v>
      </c>
      <c r="ES357" s="170">
        <v>19967.29</v>
      </c>
      <c r="ET357" s="170">
        <v>10338.129999999999</v>
      </c>
      <c r="EU357" s="170">
        <v>11016.97</v>
      </c>
      <c r="EV357" s="170">
        <v>19359.310000000001</v>
      </c>
      <c r="EW357" s="170">
        <v>24331</v>
      </c>
      <c r="EX357" s="170">
        <v>43484.75</v>
      </c>
      <c r="EY357" s="170">
        <v>41367.26</v>
      </c>
      <c r="EZ357" s="170">
        <v>19421.64</v>
      </c>
      <c r="FA357" s="170">
        <v>10432.68</v>
      </c>
      <c r="FB357" s="170">
        <v>19125.68</v>
      </c>
      <c r="FC357" s="170">
        <v>24000</v>
      </c>
      <c r="FD357" s="170">
        <v>24030.14</v>
      </c>
      <c r="FE357" s="170">
        <v>19711.150000000001</v>
      </c>
      <c r="FF357" s="170">
        <v>10502.13</v>
      </c>
      <c r="FG357" s="170">
        <v>11793.53</v>
      </c>
      <c r="FH357" s="170">
        <v>18523.05</v>
      </c>
      <c r="FI357" s="170">
        <v>25284.32</v>
      </c>
      <c r="FJ357" s="170">
        <v>42208.81</v>
      </c>
      <c r="FK357" s="170">
        <v>40844.080000000002</v>
      </c>
      <c r="FL357" s="170">
        <v>20804.54</v>
      </c>
      <c r="FM357" s="170">
        <v>10457.59</v>
      </c>
      <c r="FN357" s="170">
        <v>18187.330000000002</v>
      </c>
      <c r="FO357" s="170">
        <v>24633.34</v>
      </c>
      <c r="FP357" s="170">
        <v>24000</v>
      </c>
      <c r="FQ357" s="170">
        <v>19380</v>
      </c>
      <c r="FR357" s="170">
        <v>10661.13</v>
      </c>
      <c r="FS357" s="170">
        <v>12031.19</v>
      </c>
      <c r="FT357" s="170">
        <v>17975.52</v>
      </c>
      <c r="FU357" s="170">
        <v>26181.42</v>
      </c>
      <c r="FV357" s="170">
        <v>41342.81</v>
      </c>
      <c r="FW357" s="170">
        <v>40414.81</v>
      </c>
      <c r="FX357" s="170">
        <v>21345.94</v>
      </c>
      <c r="FY357" s="170">
        <v>10647.19</v>
      </c>
      <c r="FZ357" s="170">
        <v>18340.330000000002</v>
      </c>
      <c r="GA357" s="170">
        <v>24659.67</v>
      </c>
    </row>
    <row r="358" spans="2:183">
      <c r="B358" s="171" t="s">
        <v>97</v>
      </c>
      <c r="C358" s="172" t="s">
        <v>95</v>
      </c>
      <c r="D358" s="83">
        <v>0.9665258310419601</v>
      </c>
      <c r="E358" s="84">
        <v>0.98364574520586578</v>
      </c>
      <c r="F358" s="84">
        <v>1.0015884916548379</v>
      </c>
      <c r="G358" s="84">
        <v>0.88630125031733931</v>
      </c>
      <c r="H358" s="84">
        <v>0.96466603548161656</v>
      </c>
      <c r="I358" s="84">
        <v>0.80363466229287572</v>
      </c>
      <c r="J358" s="84">
        <v>0.75170307728447272</v>
      </c>
      <c r="K358" s="84">
        <v>0.80860876249039193</v>
      </c>
      <c r="L358" s="84">
        <v>0.80414983164983167</v>
      </c>
      <c r="M358" s="84">
        <v>0.93017430038599391</v>
      </c>
      <c r="N358" s="84">
        <v>0.79992863984674323</v>
      </c>
      <c r="O358" s="84">
        <v>0.92595682955392322</v>
      </c>
      <c r="P358" s="84">
        <v>0.9665258310419601</v>
      </c>
      <c r="Q358" s="84">
        <v>0.98364574520586578</v>
      </c>
      <c r="R358" s="84">
        <v>1.0015884916548379</v>
      </c>
      <c r="S358" s="84">
        <v>0.88630125031733931</v>
      </c>
      <c r="T358" s="84">
        <v>0.96466603548161656</v>
      </c>
      <c r="U358" s="84">
        <v>0.80363466229287572</v>
      </c>
      <c r="V358" s="84">
        <v>0.75170307728447272</v>
      </c>
      <c r="W358" s="84">
        <v>0.80860876249039193</v>
      </c>
      <c r="X358" s="84">
        <v>0.80414983164983167</v>
      </c>
      <c r="Y358" s="84">
        <v>0.93017430038599391</v>
      </c>
      <c r="Z358" s="84">
        <v>0.79992863984674323</v>
      </c>
      <c r="AA358" s="84">
        <v>0.92595682955392322</v>
      </c>
      <c r="AB358" s="84">
        <v>0.18157348677056903</v>
      </c>
      <c r="AC358" s="84">
        <v>0.1646531400481541</v>
      </c>
      <c r="AD358" s="84">
        <v>7.9989202005557564E-2</v>
      </c>
      <c r="AE358" s="84">
        <v>9.0010767790262181E-2</v>
      </c>
      <c r="AF358" s="84">
        <v>0.14112752204905157</v>
      </c>
      <c r="AG358" s="84">
        <v>0.19717540574282147</v>
      </c>
      <c r="AH358" s="84">
        <v>0.3182717168056059</v>
      </c>
      <c r="AI358" s="84">
        <v>0.30962743143651084</v>
      </c>
      <c r="AJ358" s="84">
        <v>0.16141705680399501</v>
      </c>
      <c r="AK358" s="84">
        <v>7.9468632958801508E-2</v>
      </c>
      <c r="AL358" s="84">
        <v>0.14163022784019977</v>
      </c>
      <c r="AM358" s="84">
        <v>0.18600746043252386</v>
      </c>
      <c r="AN358" s="84">
        <v>0.18122508155128669</v>
      </c>
      <c r="AO358" s="84">
        <v>0.15915778767919411</v>
      </c>
      <c r="AP358" s="84">
        <v>7.6697927993234272E-2</v>
      </c>
      <c r="AQ358" s="84">
        <v>9.2713483146067421E-2</v>
      </c>
      <c r="AR358" s="84">
        <v>0.13674580161894406</v>
      </c>
      <c r="AS358" s="84">
        <v>0.20868851435705368</v>
      </c>
      <c r="AT358" s="84">
        <v>0.30708446599009304</v>
      </c>
      <c r="AU358" s="84">
        <v>0.30957631086142318</v>
      </c>
      <c r="AV358" s="84">
        <v>0.1607125468164794</v>
      </c>
      <c r="AW358" s="84">
        <v>8.1289567476138705E-2</v>
      </c>
      <c r="AX358" s="84">
        <v>0.14613537765293383</v>
      </c>
      <c r="AY358" s="84">
        <v>0.18584050682614472</v>
      </c>
      <c r="AZ358" s="84">
        <v>0.17987805062220613</v>
      </c>
      <c r="BA358" s="84">
        <v>0.17416432584269664</v>
      </c>
      <c r="BB358" s="84">
        <v>7.3148559260601667E-2</v>
      </c>
      <c r="BC358" s="84">
        <v>8.4568742197253438E-2</v>
      </c>
      <c r="BD358" s="84">
        <v>0.13943004711852119</v>
      </c>
      <c r="BE358" s="84">
        <v>0.20771793071161049</v>
      </c>
      <c r="BF358" s="84">
        <v>0.3084965114171801</v>
      </c>
      <c r="BG358" s="84">
        <v>0.31633449619427328</v>
      </c>
      <c r="BH358" s="84">
        <v>0.15463124219725344</v>
      </c>
      <c r="BI358" s="84">
        <v>8.0734565663887883E-2</v>
      </c>
      <c r="BJ358" s="84">
        <v>0.14598509675405744</v>
      </c>
      <c r="BK358" s="84">
        <v>0.18686888365349763</v>
      </c>
      <c r="BL358" s="84">
        <v>0.18147570073698199</v>
      </c>
      <c r="BM358" s="84">
        <v>0.17177442817014446</v>
      </c>
      <c r="BN358" s="84">
        <v>7.7912966654584997E-2</v>
      </c>
      <c r="BO358" s="84">
        <v>8.12837858926342E-2</v>
      </c>
      <c r="BP358" s="84">
        <v>0.13419483206475774</v>
      </c>
      <c r="BQ358" s="84">
        <v>0.20620872347066166</v>
      </c>
      <c r="BR358" s="84">
        <v>0.31604514014739638</v>
      </c>
      <c r="BS358" s="84">
        <v>0.31957631086142319</v>
      </c>
      <c r="BT358" s="84">
        <v>0.15362297128589264</v>
      </c>
      <c r="BU358" s="84">
        <v>7.8690875317143902E-2</v>
      </c>
      <c r="BV358" s="84">
        <v>0.14707553058676653</v>
      </c>
      <c r="BW358" s="84">
        <v>0.18371398151504167</v>
      </c>
      <c r="BX358" s="84">
        <v>0.18510201461882325</v>
      </c>
      <c r="BY358" s="84">
        <v>0.16672050561797752</v>
      </c>
      <c r="BZ358" s="84">
        <v>7.6447761870242839E-2</v>
      </c>
      <c r="CA358" s="84">
        <v>8.6215121722846441E-2</v>
      </c>
      <c r="CB358" s="84">
        <v>0.13098239096290926</v>
      </c>
      <c r="CC358" s="84">
        <v>0.19962866729088638</v>
      </c>
      <c r="CD358" s="84">
        <v>0.32484210764769844</v>
      </c>
      <c r="CE358" s="84">
        <v>0.32003986951794128</v>
      </c>
      <c r="CF358" s="84">
        <v>0.15262539013732834</v>
      </c>
      <c r="CG358" s="84">
        <v>8.0877657967862754E-2</v>
      </c>
      <c r="CH358" s="84">
        <v>0.14467649812734085</v>
      </c>
      <c r="CI358" s="84">
        <v>0.18276549474447262</v>
      </c>
      <c r="CJ358" s="84">
        <v>0.18343413978494624</v>
      </c>
      <c r="CK358" s="84">
        <v>0.15698647165181456</v>
      </c>
      <c r="CL358" s="84">
        <v>7.9077413314002656E-2</v>
      </c>
      <c r="CM358" s="84">
        <v>9.2058988764044947E-2</v>
      </c>
      <c r="CN358" s="84">
        <v>0.1400571614111393</v>
      </c>
      <c r="CO358" s="84">
        <v>0.19713108614232208</v>
      </c>
      <c r="CP358" s="84">
        <v>0.31909062764286578</v>
      </c>
      <c r="CQ358" s="84">
        <v>0.30885141053521803</v>
      </c>
      <c r="CR358" s="84">
        <v>0.1605821629213483</v>
      </c>
      <c r="CS358" s="84">
        <v>8.0329527606620765E-2</v>
      </c>
      <c r="CT358" s="84">
        <v>0.14157560861423221</v>
      </c>
      <c r="CU358" s="84">
        <v>0.18600746043252386</v>
      </c>
      <c r="CV358" s="84">
        <v>0.18122508155128669</v>
      </c>
      <c r="CW358" s="84">
        <v>0.16201845906902088</v>
      </c>
      <c r="CX358" s="84">
        <v>8.0374305303854046E-2</v>
      </c>
      <c r="CY358" s="84">
        <v>9.3673455056179786E-2</v>
      </c>
      <c r="CZ358" s="84">
        <v>0.13605865651806209</v>
      </c>
      <c r="DA358" s="84">
        <v>0.20387141073657927</v>
      </c>
      <c r="DB358" s="84">
        <v>0.31289318291651563</v>
      </c>
      <c r="DC358" s="84">
        <v>0.30621609580765974</v>
      </c>
      <c r="DD358" s="84">
        <v>0.16413030586766542</v>
      </c>
      <c r="DE358" s="84">
        <v>8.139414945028392E-2</v>
      </c>
      <c r="DF358" s="84">
        <v>0.1433468320848939</v>
      </c>
      <c r="DG358" s="84">
        <v>0.18597219705207199</v>
      </c>
      <c r="DH358" s="84">
        <v>0.18123874894285369</v>
      </c>
      <c r="DI358" s="84">
        <v>0.16564715422685927</v>
      </c>
      <c r="DJ358" s="84">
        <v>7.5322731666062584E-2</v>
      </c>
      <c r="DK358" s="84">
        <v>9.3470349563046187E-2</v>
      </c>
      <c r="DL358" s="84">
        <v>0.13697233297088318</v>
      </c>
      <c r="DM358" s="84">
        <v>0.20881179775280898</v>
      </c>
      <c r="DN358" s="84">
        <v>0.30664038902984175</v>
      </c>
      <c r="DO358" s="84">
        <v>0.30895788027062948</v>
      </c>
      <c r="DP358" s="84">
        <v>0.16133598626716605</v>
      </c>
      <c r="DQ358" s="84">
        <v>8.1289567476138705E-2</v>
      </c>
      <c r="DR358" s="84">
        <v>0.14552075530586767</v>
      </c>
      <c r="DS358" s="84">
        <v>0.18645040473601546</v>
      </c>
      <c r="DT358" s="84">
        <v>0.18000641838830495</v>
      </c>
      <c r="DU358" s="84">
        <v>0.17423120652755483</v>
      </c>
      <c r="DV358" s="84">
        <v>7.2597332970883166E-2</v>
      </c>
      <c r="DW358" s="84">
        <v>8.4943274032459423E-2</v>
      </c>
      <c r="DX358" s="84">
        <v>0.13946025129877976</v>
      </c>
      <c r="DY358" s="84">
        <v>0.20782716916354557</v>
      </c>
      <c r="DZ358" s="84">
        <v>0.30824317385526157</v>
      </c>
      <c r="EA358" s="84">
        <v>0.31596864806089164</v>
      </c>
      <c r="EB358" s="84">
        <v>0.15521371722846442</v>
      </c>
      <c r="EC358" s="84">
        <v>8.0540881357979946E-2</v>
      </c>
      <c r="ED358" s="84">
        <v>0.14551763420724095</v>
      </c>
      <c r="EE358" s="84">
        <v>0.18743460794974023</v>
      </c>
      <c r="EF358" s="84">
        <v>0.1837478857073819</v>
      </c>
      <c r="EG358" s="84">
        <v>0.16239482435748417</v>
      </c>
      <c r="EH358" s="84">
        <v>7.6470415005436748E-2</v>
      </c>
      <c r="EI358" s="84">
        <v>8.7128043071161052E-2</v>
      </c>
      <c r="EJ358" s="84">
        <v>0.13003095928476499</v>
      </c>
      <c r="EK358" s="84">
        <v>0.19969889200998753</v>
      </c>
      <c r="EL358" s="84">
        <v>0.32462312734082394</v>
      </c>
      <c r="EM358" s="84">
        <v>0.32049293222181946</v>
      </c>
      <c r="EN358" s="84">
        <v>0.15308208489388264</v>
      </c>
      <c r="EO358" s="84">
        <v>7.9617917119729362E-2</v>
      </c>
      <c r="EP358" s="84">
        <v>0.1449924313358302</v>
      </c>
      <c r="EQ358" s="84">
        <v>0.18304344871330194</v>
      </c>
      <c r="ER358" s="84">
        <v>0.18224666243808144</v>
      </c>
      <c r="ES358" s="84">
        <v>0.16692825374531836</v>
      </c>
      <c r="ET358" s="84">
        <v>7.8063685514075137E-2</v>
      </c>
      <c r="EU358" s="84">
        <v>8.5962624843945068E-2</v>
      </c>
      <c r="EV358" s="84">
        <v>0.14618302223027668</v>
      </c>
      <c r="EW358" s="84">
        <v>0.18984862671660424</v>
      </c>
      <c r="EX358" s="84">
        <v>0.32835530687447145</v>
      </c>
      <c r="EY358" s="84">
        <v>0.31236604446055338</v>
      </c>
      <c r="EZ358" s="84">
        <v>0.15154213483146067</v>
      </c>
      <c r="FA358" s="84">
        <v>7.8777636824936575E-2</v>
      </c>
      <c r="FB358" s="84">
        <v>0.14923283395755307</v>
      </c>
      <c r="FC358" s="84">
        <v>0.18122508155128669</v>
      </c>
      <c r="FD358" s="84">
        <v>0.18145267004953486</v>
      </c>
      <c r="FE358" s="84">
        <v>0.16478690141787053</v>
      </c>
      <c r="FF358" s="84">
        <v>7.9302056904675608E-2</v>
      </c>
      <c r="FG358" s="84">
        <v>9.2021925717852684E-2</v>
      </c>
      <c r="FH358" s="84">
        <v>0.13986838528452336</v>
      </c>
      <c r="FI358" s="84">
        <v>0.19728714107365791</v>
      </c>
      <c r="FJ358" s="84">
        <v>0.31872062643469856</v>
      </c>
      <c r="FK358" s="84">
        <v>0.30841548870363661</v>
      </c>
      <c r="FL358" s="84">
        <v>0.16233255305867667</v>
      </c>
      <c r="FM358" s="84">
        <v>7.8965733357496681E-2</v>
      </c>
      <c r="FN358" s="84">
        <v>0.14191112671660425</v>
      </c>
      <c r="FO358" s="84">
        <v>0.18600746043252386</v>
      </c>
      <c r="FP358" s="84">
        <v>0.18122508155128669</v>
      </c>
      <c r="FQ358" s="84">
        <v>0.16201845906902088</v>
      </c>
      <c r="FR358" s="84">
        <v>8.0502673069952874E-2</v>
      </c>
      <c r="FS358" s="84">
        <v>9.3876326466916363E-2</v>
      </c>
      <c r="FT358" s="84">
        <v>0.13573396158028272</v>
      </c>
      <c r="FU358" s="84">
        <v>0.20428698501872658</v>
      </c>
      <c r="FV358" s="84">
        <v>0.31218142140872296</v>
      </c>
      <c r="FW358" s="84">
        <v>0.30517405158873984</v>
      </c>
      <c r="FX358" s="84">
        <v>0.16655696004993756</v>
      </c>
      <c r="FY358" s="84">
        <v>8.039741150175185E-2</v>
      </c>
      <c r="FZ358" s="84">
        <v>0.14310494694132336</v>
      </c>
      <c r="GA358" s="84">
        <v>0.18620627944907575</v>
      </c>
    </row>
    <row r="359" spans="2:183">
      <c r="B359" s="96" t="s">
        <v>97</v>
      </c>
      <c r="C359" s="166" t="s">
        <v>230</v>
      </c>
      <c r="D359" s="169">
        <v>0</v>
      </c>
      <c r="E359" s="170">
        <v>0</v>
      </c>
      <c r="F359" s="170">
        <v>0</v>
      </c>
      <c r="G359" s="170">
        <v>0</v>
      </c>
      <c r="H359" s="170">
        <v>0</v>
      </c>
      <c r="I359" s="170">
        <v>0</v>
      </c>
      <c r="J359" s="170">
        <v>0</v>
      </c>
      <c r="K359" s="170">
        <v>0</v>
      </c>
      <c r="L359" s="170">
        <v>0</v>
      </c>
      <c r="M359" s="170">
        <v>0</v>
      </c>
      <c r="N359" s="170">
        <v>0</v>
      </c>
      <c r="O359" s="170">
        <v>0</v>
      </c>
      <c r="P359" s="170">
        <v>0</v>
      </c>
      <c r="Q359" s="170">
        <v>0</v>
      </c>
      <c r="R359" s="170">
        <v>0</v>
      </c>
      <c r="S359" s="170">
        <v>0</v>
      </c>
      <c r="T359" s="170">
        <v>0</v>
      </c>
      <c r="U359" s="170">
        <v>0</v>
      </c>
      <c r="V359" s="170">
        <v>0</v>
      </c>
      <c r="W359" s="170">
        <v>0</v>
      </c>
      <c r="X359" s="170">
        <v>0</v>
      </c>
      <c r="Y359" s="170">
        <v>0</v>
      </c>
      <c r="Z359" s="170">
        <v>0</v>
      </c>
      <c r="AA359" s="170">
        <v>0</v>
      </c>
      <c r="AB359" s="170">
        <v>0</v>
      </c>
      <c r="AC359" s="170">
        <v>0</v>
      </c>
      <c r="AD359" s="170">
        <v>0</v>
      </c>
      <c r="AE359" s="170">
        <v>0</v>
      </c>
      <c r="AF359" s="170">
        <v>0</v>
      </c>
      <c r="AG359" s="170">
        <v>0</v>
      </c>
      <c r="AH359" s="170">
        <v>0</v>
      </c>
      <c r="AI359" s="170">
        <v>0</v>
      </c>
      <c r="AJ359" s="170">
        <v>0</v>
      </c>
      <c r="AK359" s="170">
        <v>0</v>
      </c>
      <c r="AL359" s="170">
        <v>0</v>
      </c>
      <c r="AM359" s="170">
        <v>0</v>
      </c>
      <c r="AN359" s="170">
        <v>0</v>
      </c>
      <c r="AO359" s="170">
        <v>0</v>
      </c>
      <c r="AP359" s="170">
        <v>0</v>
      </c>
      <c r="AQ359" s="170">
        <v>0</v>
      </c>
      <c r="AR359" s="170">
        <v>0</v>
      </c>
      <c r="AS359" s="170">
        <v>0</v>
      </c>
      <c r="AT359" s="170">
        <v>0</v>
      </c>
      <c r="AU359" s="170">
        <v>0</v>
      </c>
      <c r="AV359" s="170">
        <v>0</v>
      </c>
      <c r="AW359" s="170">
        <v>0</v>
      </c>
      <c r="AX359" s="170">
        <v>0</v>
      </c>
      <c r="AY359" s="170">
        <v>0</v>
      </c>
      <c r="AZ359" s="170">
        <v>0</v>
      </c>
      <c r="BA359" s="170">
        <v>0</v>
      </c>
      <c r="BB359" s="170">
        <v>0</v>
      </c>
      <c r="BC359" s="170">
        <v>0</v>
      </c>
      <c r="BD359" s="170">
        <v>0</v>
      </c>
      <c r="BE359" s="170">
        <v>0</v>
      </c>
      <c r="BF359" s="170">
        <v>0</v>
      </c>
      <c r="BG359" s="170">
        <v>0</v>
      </c>
      <c r="BH359" s="170">
        <v>0</v>
      </c>
      <c r="BI359" s="170">
        <v>0</v>
      </c>
      <c r="BJ359" s="170">
        <v>0</v>
      </c>
      <c r="BK359" s="170">
        <v>0</v>
      </c>
      <c r="BL359" s="170">
        <v>0</v>
      </c>
      <c r="BM359" s="170">
        <v>0</v>
      </c>
      <c r="BN359" s="170">
        <v>0</v>
      </c>
      <c r="BO359" s="170">
        <v>0</v>
      </c>
      <c r="BP359" s="170">
        <v>0</v>
      </c>
      <c r="BQ359" s="170">
        <v>0</v>
      </c>
      <c r="BR359" s="170">
        <v>0</v>
      </c>
      <c r="BS359" s="170">
        <v>0</v>
      </c>
      <c r="BT359" s="170">
        <v>0</v>
      </c>
      <c r="BU359" s="170">
        <v>0</v>
      </c>
      <c r="BV359" s="170">
        <v>0</v>
      </c>
      <c r="BW359" s="170">
        <v>0</v>
      </c>
      <c r="BX359" s="170">
        <v>0</v>
      </c>
      <c r="BY359" s="170">
        <v>0</v>
      </c>
      <c r="BZ359" s="170">
        <v>0</v>
      </c>
      <c r="CA359" s="170">
        <v>0</v>
      </c>
      <c r="CB359" s="170">
        <v>0</v>
      </c>
      <c r="CC359" s="170">
        <v>0</v>
      </c>
      <c r="CD359" s="170">
        <v>0</v>
      </c>
      <c r="CE359" s="170">
        <v>0</v>
      </c>
      <c r="CF359" s="170">
        <v>0</v>
      </c>
      <c r="CG359" s="170">
        <v>0</v>
      </c>
      <c r="CH359" s="170">
        <v>0</v>
      </c>
      <c r="CI359" s="170">
        <v>0</v>
      </c>
      <c r="CJ359" s="170">
        <v>0</v>
      </c>
      <c r="CK359" s="170">
        <v>0</v>
      </c>
      <c r="CL359" s="170">
        <v>0</v>
      </c>
      <c r="CM359" s="170">
        <v>0</v>
      </c>
      <c r="CN359" s="170">
        <v>0</v>
      </c>
      <c r="CO359" s="170">
        <v>0</v>
      </c>
      <c r="CP359" s="170">
        <v>0</v>
      </c>
      <c r="CQ359" s="170">
        <v>0</v>
      </c>
      <c r="CR359" s="170">
        <v>0</v>
      </c>
      <c r="CS359" s="170">
        <v>0</v>
      </c>
      <c r="CT359" s="170">
        <v>0</v>
      </c>
      <c r="CU359" s="170">
        <v>0</v>
      </c>
      <c r="CV359" s="170">
        <v>0</v>
      </c>
      <c r="CW359" s="170">
        <v>0</v>
      </c>
      <c r="CX359" s="170">
        <v>0</v>
      </c>
      <c r="CY359" s="170">
        <v>0</v>
      </c>
      <c r="CZ359" s="170">
        <v>0</v>
      </c>
      <c r="DA359" s="170">
        <v>0</v>
      </c>
      <c r="DB359" s="170">
        <v>0</v>
      </c>
      <c r="DC359" s="170">
        <v>0</v>
      </c>
      <c r="DD359" s="170">
        <v>0</v>
      </c>
      <c r="DE359" s="170">
        <v>0</v>
      </c>
      <c r="DF359" s="170">
        <v>0</v>
      </c>
      <c r="DG359" s="170">
        <v>0</v>
      </c>
      <c r="DH359" s="170">
        <v>0</v>
      </c>
      <c r="DI359" s="170">
        <v>0</v>
      </c>
      <c r="DJ359" s="170">
        <v>0</v>
      </c>
      <c r="DK359" s="170">
        <v>0</v>
      </c>
      <c r="DL359" s="170">
        <v>0</v>
      </c>
      <c r="DM359" s="170">
        <v>0</v>
      </c>
      <c r="DN359" s="170">
        <v>0</v>
      </c>
      <c r="DO359" s="170">
        <v>0</v>
      </c>
      <c r="DP359" s="170">
        <v>0</v>
      </c>
      <c r="DQ359" s="170">
        <v>0</v>
      </c>
      <c r="DR359" s="170">
        <v>0</v>
      </c>
      <c r="DS359" s="170">
        <v>0</v>
      </c>
      <c r="DT359" s="170">
        <v>0</v>
      </c>
      <c r="DU359" s="170">
        <v>0</v>
      </c>
      <c r="DV359" s="170">
        <v>0</v>
      </c>
      <c r="DW359" s="170">
        <v>0</v>
      </c>
      <c r="DX359" s="170">
        <v>0</v>
      </c>
      <c r="DY359" s="170">
        <v>0</v>
      </c>
      <c r="DZ359" s="170">
        <v>0</v>
      </c>
      <c r="EA359" s="170">
        <v>0</v>
      </c>
      <c r="EB359" s="170">
        <v>0</v>
      </c>
      <c r="EC359" s="170">
        <v>0</v>
      </c>
      <c r="ED359" s="170">
        <v>0</v>
      </c>
      <c r="EE359" s="170">
        <v>0</v>
      </c>
      <c r="EF359" s="170">
        <v>0</v>
      </c>
      <c r="EG359" s="170">
        <v>0</v>
      </c>
      <c r="EH359" s="170">
        <v>0</v>
      </c>
      <c r="EI359" s="170">
        <v>0</v>
      </c>
      <c r="EJ359" s="170">
        <v>0</v>
      </c>
      <c r="EK359" s="170">
        <v>0</v>
      </c>
      <c r="EL359" s="170">
        <v>0</v>
      </c>
      <c r="EM359" s="170">
        <v>0</v>
      </c>
      <c r="EN359" s="170">
        <v>0</v>
      </c>
      <c r="EO359" s="170">
        <v>0</v>
      </c>
      <c r="EP359" s="170">
        <v>0</v>
      </c>
      <c r="EQ359" s="170">
        <v>0</v>
      </c>
      <c r="ER359" s="170">
        <v>0</v>
      </c>
      <c r="ES359" s="170">
        <v>0</v>
      </c>
      <c r="ET359" s="170">
        <v>0</v>
      </c>
      <c r="EU359" s="170">
        <v>0</v>
      </c>
      <c r="EV359" s="170">
        <v>0</v>
      </c>
      <c r="EW359" s="170">
        <v>0</v>
      </c>
      <c r="EX359" s="170">
        <v>0</v>
      </c>
      <c r="EY359" s="170">
        <v>0</v>
      </c>
      <c r="EZ359" s="170">
        <v>0</v>
      </c>
      <c r="FA359" s="170">
        <v>0</v>
      </c>
      <c r="FB359" s="170">
        <v>0</v>
      </c>
      <c r="FC359" s="170">
        <v>0</v>
      </c>
      <c r="FD359" s="170">
        <v>0</v>
      </c>
      <c r="FE359" s="170">
        <v>0</v>
      </c>
      <c r="FF359" s="170">
        <v>0</v>
      </c>
      <c r="FG359" s="170">
        <v>0</v>
      </c>
      <c r="FH359" s="170">
        <v>0</v>
      </c>
      <c r="FI359" s="170">
        <v>0</v>
      </c>
      <c r="FJ359" s="170">
        <v>0</v>
      </c>
      <c r="FK359" s="170">
        <v>0</v>
      </c>
      <c r="FL359" s="170">
        <v>0</v>
      </c>
      <c r="FM359" s="170">
        <v>0</v>
      </c>
      <c r="FN359" s="170">
        <v>0</v>
      </c>
      <c r="FO359" s="170">
        <v>0</v>
      </c>
      <c r="FP359" s="170">
        <v>0</v>
      </c>
      <c r="FQ359" s="170">
        <v>0</v>
      </c>
      <c r="FR359" s="170">
        <v>0</v>
      </c>
      <c r="FS359" s="170">
        <v>0</v>
      </c>
      <c r="FT359" s="170">
        <v>0</v>
      </c>
      <c r="FU359" s="170">
        <v>0</v>
      </c>
      <c r="FV359" s="170">
        <v>0</v>
      </c>
      <c r="FW359" s="170">
        <v>0</v>
      </c>
      <c r="FX359" s="170">
        <v>0</v>
      </c>
      <c r="FY359" s="170">
        <v>0</v>
      </c>
      <c r="FZ359" s="170">
        <v>0</v>
      </c>
      <c r="GA359" s="170">
        <v>0</v>
      </c>
    </row>
    <row r="360" spans="2:183">
      <c r="B360" s="171" t="s">
        <v>97</v>
      </c>
      <c r="C360" s="172" t="s">
        <v>270</v>
      </c>
      <c r="D360" s="455">
        <v>0</v>
      </c>
      <c r="E360" s="456">
        <v>0</v>
      </c>
      <c r="F360" s="456">
        <v>0</v>
      </c>
      <c r="G360" s="456">
        <v>0</v>
      </c>
      <c r="H360" s="456">
        <v>0</v>
      </c>
      <c r="I360" s="456">
        <v>0</v>
      </c>
      <c r="J360" s="456">
        <v>0</v>
      </c>
      <c r="K360" s="456">
        <v>0</v>
      </c>
      <c r="L360" s="456">
        <v>0</v>
      </c>
      <c r="M360" s="456">
        <v>0</v>
      </c>
      <c r="N360" s="456">
        <v>0</v>
      </c>
      <c r="O360" s="456">
        <v>0</v>
      </c>
      <c r="P360" s="456">
        <v>0</v>
      </c>
      <c r="Q360" s="456">
        <v>0</v>
      </c>
      <c r="R360" s="456">
        <v>0</v>
      </c>
      <c r="S360" s="456">
        <v>0</v>
      </c>
      <c r="T360" s="456">
        <v>0</v>
      </c>
      <c r="U360" s="456">
        <v>0</v>
      </c>
      <c r="V360" s="456">
        <v>0</v>
      </c>
      <c r="W360" s="456">
        <v>0</v>
      </c>
      <c r="X360" s="456">
        <v>0</v>
      </c>
      <c r="Y360" s="456">
        <v>0</v>
      </c>
      <c r="Z360" s="456">
        <v>0</v>
      </c>
      <c r="AA360" s="456">
        <v>0</v>
      </c>
      <c r="AB360" s="456">
        <v>0</v>
      </c>
      <c r="AC360" s="456">
        <v>0</v>
      </c>
      <c r="AD360" s="456">
        <v>0</v>
      </c>
      <c r="AE360" s="456">
        <v>0</v>
      </c>
      <c r="AF360" s="456">
        <v>0</v>
      </c>
      <c r="AG360" s="456">
        <v>0</v>
      </c>
      <c r="AH360" s="456">
        <v>0</v>
      </c>
      <c r="AI360" s="456">
        <v>0</v>
      </c>
      <c r="AJ360" s="456">
        <v>0</v>
      </c>
      <c r="AK360" s="456">
        <v>0</v>
      </c>
      <c r="AL360" s="456">
        <v>0</v>
      </c>
      <c r="AM360" s="456">
        <v>0</v>
      </c>
      <c r="AN360" s="456">
        <v>0</v>
      </c>
      <c r="AO360" s="456">
        <v>0</v>
      </c>
      <c r="AP360" s="456">
        <v>0</v>
      </c>
      <c r="AQ360" s="456">
        <v>0</v>
      </c>
      <c r="AR360" s="456">
        <v>0</v>
      </c>
      <c r="AS360" s="456">
        <v>0</v>
      </c>
      <c r="AT360" s="456">
        <v>0</v>
      </c>
      <c r="AU360" s="456">
        <v>0</v>
      </c>
      <c r="AV360" s="456">
        <v>0</v>
      </c>
      <c r="AW360" s="456">
        <v>0</v>
      </c>
      <c r="AX360" s="456">
        <v>0</v>
      </c>
      <c r="AY360" s="456">
        <v>0</v>
      </c>
      <c r="AZ360" s="456">
        <v>0</v>
      </c>
      <c r="BA360" s="456">
        <v>0</v>
      </c>
      <c r="BB360" s="456">
        <v>0</v>
      </c>
      <c r="BC360" s="456">
        <v>0</v>
      </c>
      <c r="BD360" s="456">
        <v>0</v>
      </c>
      <c r="BE360" s="456">
        <v>0</v>
      </c>
      <c r="BF360" s="456">
        <v>0</v>
      </c>
      <c r="BG360" s="456">
        <v>0</v>
      </c>
      <c r="BH360" s="456">
        <v>0</v>
      </c>
      <c r="BI360" s="456">
        <v>0</v>
      </c>
      <c r="BJ360" s="456">
        <v>0</v>
      </c>
      <c r="BK360" s="456">
        <v>0</v>
      </c>
      <c r="BL360" s="456">
        <v>0</v>
      </c>
      <c r="BM360" s="456">
        <v>0</v>
      </c>
      <c r="BN360" s="456">
        <v>0</v>
      </c>
      <c r="BO360" s="456">
        <v>0</v>
      </c>
      <c r="BP360" s="456">
        <v>0</v>
      </c>
      <c r="BQ360" s="456">
        <v>0</v>
      </c>
      <c r="BR360" s="456">
        <v>0</v>
      </c>
      <c r="BS360" s="456">
        <v>0</v>
      </c>
      <c r="BT360" s="456">
        <v>0</v>
      </c>
      <c r="BU360" s="456">
        <v>0</v>
      </c>
      <c r="BV360" s="456">
        <v>0</v>
      </c>
      <c r="BW360" s="456">
        <v>0</v>
      </c>
      <c r="BX360" s="456">
        <v>0</v>
      </c>
      <c r="BY360" s="456">
        <v>0</v>
      </c>
      <c r="BZ360" s="456">
        <v>0</v>
      </c>
      <c r="CA360" s="456">
        <v>0</v>
      </c>
      <c r="CB360" s="456">
        <v>0</v>
      </c>
      <c r="CC360" s="456">
        <v>0</v>
      </c>
      <c r="CD360" s="456">
        <v>0</v>
      </c>
      <c r="CE360" s="456">
        <v>0</v>
      </c>
      <c r="CF360" s="456">
        <v>0</v>
      </c>
      <c r="CG360" s="456">
        <v>0</v>
      </c>
      <c r="CH360" s="456">
        <v>0</v>
      </c>
      <c r="CI360" s="456">
        <v>0</v>
      </c>
      <c r="CJ360" s="456">
        <v>0</v>
      </c>
      <c r="CK360" s="456">
        <v>0</v>
      </c>
      <c r="CL360" s="456">
        <v>0</v>
      </c>
      <c r="CM360" s="456">
        <v>0</v>
      </c>
      <c r="CN360" s="456">
        <v>0</v>
      </c>
      <c r="CO360" s="456">
        <v>0</v>
      </c>
      <c r="CP360" s="456">
        <v>0</v>
      </c>
      <c r="CQ360" s="456">
        <v>0</v>
      </c>
      <c r="CR360" s="456">
        <v>0</v>
      </c>
      <c r="CS360" s="456">
        <v>0</v>
      </c>
      <c r="CT360" s="456">
        <v>0</v>
      </c>
      <c r="CU360" s="456">
        <v>0</v>
      </c>
      <c r="CV360" s="456">
        <v>0</v>
      </c>
      <c r="CW360" s="456">
        <v>0</v>
      </c>
      <c r="CX360" s="456">
        <v>0</v>
      </c>
      <c r="CY360" s="456">
        <v>0</v>
      </c>
      <c r="CZ360" s="456">
        <v>0</v>
      </c>
      <c r="DA360" s="456">
        <v>0</v>
      </c>
      <c r="DB360" s="456">
        <v>0</v>
      </c>
      <c r="DC360" s="456">
        <v>0</v>
      </c>
      <c r="DD360" s="456">
        <v>0</v>
      </c>
      <c r="DE360" s="456">
        <v>0</v>
      </c>
      <c r="DF360" s="456">
        <v>0</v>
      </c>
      <c r="DG360" s="456">
        <v>0</v>
      </c>
      <c r="DH360" s="456">
        <v>0</v>
      </c>
      <c r="DI360" s="456">
        <v>0</v>
      </c>
      <c r="DJ360" s="456">
        <v>0</v>
      </c>
      <c r="DK360" s="456">
        <v>0</v>
      </c>
      <c r="DL360" s="456">
        <v>0</v>
      </c>
      <c r="DM360" s="456">
        <v>0</v>
      </c>
      <c r="DN360" s="456">
        <v>0</v>
      </c>
      <c r="DO360" s="456">
        <v>0</v>
      </c>
      <c r="DP360" s="456">
        <v>0</v>
      </c>
      <c r="DQ360" s="456">
        <v>0</v>
      </c>
      <c r="DR360" s="456">
        <v>0</v>
      </c>
      <c r="DS360" s="456">
        <v>0</v>
      </c>
      <c r="DT360" s="456">
        <v>0</v>
      </c>
      <c r="DU360" s="456">
        <v>0</v>
      </c>
      <c r="DV360" s="456">
        <v>0</v>
      </c>
      <c r="DW360" s="456">
        <v>0</v>
      </c>
      <c r="DX360" s="456">
        <v>0</v>
      </c>
      <c r="DY360" s="456">
        <v>0</v>
      </c>
      <c r="DZ360" s="456">
        <v>0</v>
      </c>
      <c r="EA360" s="456">
        <v>0</v>
      </c>
      <c r="EB360" s="456">
        <v>0</v>
      </c>
      <c r="EC360" s="456">
        <v>0</v>
      </c>
      <c r="ED360" s="456">
        <v>0</v>
      </c>
      <c r="EE360" s="456">
        <v>0</v>
      </c>
      <c r="EF360" s="456">
        <v>0</v>
      </c>
      <c r="EG360" s="456">
        <v>0</v>
      </c>
      <c r="EH360" s="456">
        <v>0</v>
      </c>
      <c r="EI360" s="456">
        <v>0</v>
      </c>
      <c r="EJ360" s="456">
        <v>0</v>
      </c>
      <c r="EK360" s="456">
        <v>0</v>
      </c>
      <c r="EL360" s="456">
        <v>0</v>
      </c>
      <c r="EM360" s="456">
        <v>0</v>
      </c>
      <c r="EN360" s="456">
        <v>0</v>
      </c>
      <c r="EO360" s="456">
        <v>0</v>
      </c>
      <c r="EP360" s="456">
        <v>0</v>
      </c>
      <c r="EQ360" s="456">
        <v>0</v>
      </c>
      <c r="ER360" s="456">
        <v>0</v>
      </c>
      <c r="ES360" s="456">
        <v>0</v>
      </c>
      <c r="ET360" s="456">
        <v>0</v>
      </c>
      <c r="EU360" s="456">
        <v>0</v>
      </c>
      <c r="EV360" s="456">
        <v>0</v>
      </c>
      <c r="EW360" s="456">
        <v>0</v>
      </c>
      <c r="EX360" s="456">
        <v>0</v>
      </c>
      <c r="EY360" s="456">
        <v>0</v>
      </c>
      <c r="EZ360" s="456">
        <v>0</v>
      </c>
      <c r="FA360" s="456">
        <v>0</v>
      </c>
      <c r="FB360" s="456">
        <v>0</v>
      </c>
      <c r="FC360" s="456">
        <v>0</v>
      </c>
      <c r="FD360" s="456">
        <v>0</v>
      </c>
      <c r="FE360" s="456">
        <v>0</v>
      </c>
      <c r="FF360" s="456">
        <v>0</v>
      </c>
      <c r="FG360" s="456">
        <v>0</v>
      </c>
      <c r="FH360" s="456">
        <v>0</v>
      </c>
      <c r="FI360" s="456">
        <v>0</v>
      </c>
      <c r="FJ360" s="456">
        <v>0</v>
      </c>
      <c r="FK360" s="456">
        <v>0</v>
      </c>
      <c r="FL360" s="456">
        <v>0</v>
      </c>
      <c r="FM360" s="456">
        <v>0</v>
      </c>
      <c r="FN360" s="456">
        <v>0</v>
      </c>
      <c r="FO360" s="456">
        <v>0</v>
      </c>
      <c r="FP360" s="456">
        <v>0</v>
      </c>
      <c r="FQ360" s="456">
        <v>0</v>
      </c>
      <c r="FR360" s="456">
        <v>0</v>
      </c>
      <c r="FS360" s="456">
        <v>0</v>
      </c>
      <c r="FT360" s="456">
        <v>0</v>
      </c>
      <c r="FU360" s="456">
        <v>0</v>
      </c>
      <c r="FV360" s="456">
        <v>0</v>
      </c>
      <c r="FW360" s="456">
        <v>0</v>
      </c>
      <c r="FX360" s="456">
        <v>0</v>
      </c>
      <c r="FY360" s="456">
        <v>0</v>
      </c>
      <c r="FZ360" s="456">
        <v>0</v>
      </c>
      <c r="GA360" s="456">
        <v>0</v>
      </c>
    </row>
    <row r="361" spans="2:183">
      <c r="B361" s="96" t="s">
        <v>97</v>
      </c>
      <c r="C361" s="166" t="s">
        <v>37</v>
      </c>
      <c r="D361" s="99">
        <v>611870.06000000006</v>
      </c>
      <c r="E361" s="87">
        <v>552857.75</v>
      </c>
      <c r="F361" s="87">
        <v>611130.06000000006</v>
      </c>
      <c r="G361" s="87">
        <v>592879.62</v>
      </c>
      <c r="H361" s="87">
        <v>605614.31000000006</v>
      </c>
      <c r="I361" s="87">
        <v>135214</v>
      </c>
      <c r="J361" s="87">
        <v>140387.91</v>
      </c>
      <c r="K361" s="87">
        <v>138457.54999999999</v>
      </c>
      <c r="L361" s="87">
        <v>135198.20000000001</v>
      </c>
      <c r="M361" s="87">
        <v>611138.43999999994</v>
      </c>
      <c r="N361" s="87">
        <v>590934.81000000006</v>
      </c>
      <c r="O361" s="87">
        <v>615435.93999999994</v>
      </c>
      <c r="P361" s="87">
        <v>807294.62</v>
      </c>
      <c r="Q361" s="87">
        <v>729434.75</v>
      </c>
      <c r="R361" s="87">
        <v>806318.5</v>
      </c>
      <c r="S361" s="87">
        <v>782239.19</v>
      </c>
      <c r="T361" s="87">
        <v>799041.25</v>
      </c>
      <c r="U361" s="87">
        <v>178399.91</v>
      </c>
      <c r="V361" s="87">
        <v>185226.3</v>
      </c>
      <c r="W361" s="87">
        <v>182679.34</v>
      </c>
      <c r="X361" s="87">
        <v>178379.06</v>
      </c>
      <c r="Y361" s="87">
        <v>806330</v>
      </c>
      <c r="Z361" s="87">
        <v>779674</v>
      </c>
      <c r="AA361" s="87">
        <v>811999.81</v>
      </c>
      <c r="AB361" s="87">
        <v>1082557.3799999999</v>
      </c>
      <c r="AC361" s="87">
        <v>886675.5</v>
      </c>
      <c r="AD361" s="87">
        <v>476902.66</v>
      </c>
      <c r="AE361" s="87">
        <v>519340.97</v>
      </c>
      <c r="AF361" s="87">
        <v>841414.62</v>
      </c>
      <c r="AG361" s="87">
        <v>1137655.3799999999</v>
      </c>
      <c r="AH361" s="87">
        <v>1897564.25</v>
      </c>
      <c r="AI361" s="87">
        <v>1846026.25</v>
      </c>
      <c r="AJ361" s="87">
        <v>931338</v>
      </c>
      <c r="AK361" s="87">
        <v>473799.19</v>
      </c>
      <c r="AL361" s="87">
        <v>817173.06</v>
      </c>
      <c r="AM361" s="87">
        <v>1108992.75</v>
      </c>
      <c r="AN361" s="87">
        <v>1080480</v>
      </c>
      <c r="AO361" s="87">
        <v>887692.69</v>
      </c>
      <c r="AP361" s="87">
        <v>457279.75</v>
      </c>
      <c r="AQ361" s="87">
        <v>534934.93999999994</v>
      </c>
      <c r="AR361" s="87">
        <v>815290.38</v>
      </c>
      <c r="AS361" s="87">
        <v>1204083.1200000001</v>
      </c>
      <c r="AT361" s="87">
        <v>1830864.88</v>
      </c>
      <c r="AU361" s="87">
        <v>1845721</v>
      </c>
      <c r="AV361" s="87">
        <v>927273.12</v>
      </c>
      <c r="AW361" s="87">
        <v>484655.72</v>
      </c>
      <c r="AX361" s="87">
        <v>843166.56</v>
      </c>
      <c r="AY361" s="87">
        <v>1107997.3799999999</v>
      </c>
      <c r="AZ361" s="87">
        <v>1098176.25</v>
      </c>
      <c r="BA361" s="87">
        <v>960393.94</v>
      </c>
      <c r="BB361" s="87">
        <v>446580.62</v>
      </c>
      <c r="BC361" s="87">
        <v>499647.19</v>
      </c>
      <c r="BD361" s="87">
        <v>851236.44</v>
      </c>
      <c r="BE361" s="87">
        <v>1227234</v>
      </c>
      <c r="BF361" s="87">
        <v>1883406.62</v>
      </c>
      <c r="BG361" s="87">
        <v>1931258</v>
      </c>
      <c r="BH361" s="87">
        <v>913588.81</v>
      </c>
      <c r="BI361" s="87">
        <v>492893.94</v>
      </c>
      <c r="BJ361" s="87">
        <v>862505.75</v>
      </c>
      <c r="BK361" s="87">
        <v>1140856</v>
      </c>
      <c r="BL361" s="87">
        <v>1135808.75</v>
      </c>
      <c r="BM361" s="87">
        <v>971049.69</v>
      </c>
      <c r="BN361" s="87">
        <v>487636.78</v>
      </c>
      <c r="BO361" s="87">
        <v>492323.19</v>
      </c>
      <c r="BP361" s="87">
        <v>839889.94</v>
      </c>
      <c r="BQ361" s="87">
        <v>1248973.5</v>
      </c>
      <c r="BR361" s="87">
        <v>1978042.5</v>
      </c>
      <c r="BS361" s="87">
        <v>2000143.5</v>
      </c>
      <c r="BT361" s="87">
        <v>930470.12</v>
      </c>
      <c r="BU361" s="87">
        <v>492505.66</v>
      </c>
      <c r="BV361" s="87">
        <v>890812.88</v>
      </c>
      <c r="BW361" s="87">
        <v>1149817.6200000001</v>
      </c>
      <c r="BX361" s="87">
        <v>1188656.25</v>
      </c>
      <c r="BY361" s="87">
        <v>967008.88</v>
      </c>
      <c r="BZ361" s="87">
        <v>490919</v>
      </c>
      <c r="CA361" s="87">
        <v>535782.18999999994</v>
      </c>
      <c r="CB361" s="87">
        <v>841120.31</v>
      </c>
      <c r="CC361" s="87">
        <v>1240587.8799999999</v>
      </c>
      <c r="CD361" s="87">
        <v>2086015</v>
      </c>
      <c r="CE361" s="87">
        <v>2055176.75</v>
      </c>
      <c r="CF361" s="87">
        <v>948487.31</v>
      </c>
      <c r="CG361" s="87">
        <v>519366.03</v>
      </c>
      <c r="CH361" s="87">
        <v>899089.12</v>
      </c>
      <c r="CI361" s="87">
        <v>1173652.25</v>
      </c>
      <c r="CJ361" s="87">
        <v>1209283.25</v>
      </c>
      <c r="CK361" s="87">
        <v>968158.12</v>
      </c>
      <c r="CL361" s="87">
        <v>521314.88</v>
      </c>
      <c r="CM361" s="87">
        <v>587318.43999999994</v>
      </c>
      <c r="CN361" s="87">
        <v>923321.94</v>
      </c>
      <c r="CO361" s="87">
        <v>1257658</v>
      </c>
      <c r="CP361" s="87">
        <v>2103593.75</v>
      </c>
      <c r="CQ361" s="87">
        <v>2036091.62</v>
      </c>
      <c r="CR361" s="87">
        <v>1024482.5</v>
      </c>
      <c r="CS361" s="87">
        <v>529569.62</v>
      </c>
      <c r="CT361" s="87">
        <v>903224.5</v>
      </c>
      <c r="CU361" s="87">
        <v>1226247.3799999999</v>
      </c>
      <c r="CV361" s="87">
        <v>1226640</v>
      </c>
      <c r="CW361" s="87">
        <v>990511.88</v>
      </c>
      <c r="CX361" s="87">
        <v>544021.38</v>
      </c>
      <c r="CY361" s="87">
        <v>613585.5</v>
      </c>
      <c r="CZ361" s="87">
        <v>920926.31</v>
      </c>
      <c r="DA361" s="87">
        <v>1335410.3799999999</v>
      </c>
      <c r="DB361" s="87">
        <v>2117848.5</v>
      </c>
      <c r="DC361" s="87">
        <v>2072654.12</v>
      </c>
      <c r="DD361" s="87">
        <v>1075095.6200000001</v>
      </c>
      <c r="DE361" s="87">
        <v>550924.56000000006</v>
      </c>
      <c r="DF361" s="87">
        <v>938958.94</v>
      </c>
      <c r="DG361" s="87">
        <v>1258771.1200000001</v>
      </c>
      <c r="DH361" s="87">
        <v>1260094.75</v>
      </c>
      <c r="DI361" s="87">
        <v>1040237.69</v>
      </c>
      <c r="DJ361" s="87">
        <v>523694.97</v>
      </c>
      <c r="DK361" s="87">
        <v>628906</v>
      </c>
      <c r="DL361" s="87">
        <v>952324.5</v>
      </c>
      <c r="DM361" s="87">
        <v>1404969.5</v>
      </c>
      <c r="DN361" s="87">
        <v>2131972.25</v>
      </c>
      <c r="DO361" s="87">
        <v>2148085.5</v>
      </c>
      <c r="DP361" s="87">
        <v>1085532.8799999999</v>
      </c>
      <c r="DQ361" s="87">
        <v>565180.5</v>
      </c>
      <c r="DR361" s="87">
        <v>979121.69</v>
      </c>
      <c r="DS361" s="87">
        <v>1296330</v>
      </c>
      <c r="DT361" s="87">
        <v>1285378</v>
      </c>
      <c r="DU361" s="87">
        <v>1123738</v>
      </c>
      <c r="DV361" s="87">
        <v>518398.44</v>
      </c>
      <c r="DW361" s="87">
        <v>586991.12</v>
      </c>
      <c r="DX361" s="87">
        <v>995848.44</v>
      </c>
      <c r="DY361" s="87">
        <v>1436166.25</v>
      </c>
      <c r="DZ361" s="87">
        <v>2201082.5</v>
      </c>
      <c r="EA361" s="87">
        <v>2256247.5</v>
      </c>
      <c r="EB361" s="87">
        <v>1072587.1200000001</v>
      </c>
      <c r="EC361" s="87">
        <v>575121.18999999994</v>
      </c>
      <c r="ED361" s="87">
        <v>1005583.06</v>
      </c>
      <c r="EE361" s="87">
        <v>1338420.25</v>
      </c>
      <c r="EF361" s="87">
        <v>1348352.62</v>
      </c>
      <c r="EG361" s="87">
        <v>1114780.75</v>
      </c>
      <c r="EH361" s="87">
        <v>561144.25</v>
      </c>
      <c r="EI361" s="87">
        <v>618726.56000000006</v>
      </c>
      <c r="EJ361" s="87">
        <v>954174.5</v>
      </c>
      <c r="EK361" s="87">
        <v>1418130.5</v>
      </c>
      <c r="EL361" s="87">
        <v>2382103.25</v>
      </c>
      <c r="EM361" s="87">
        <v>2351795</v>
      </c>
      <c r="EN361" s="87">
        <v>1087088.8799999999</v>
      </c>
      <c r="EO361" s="87">
        <v>584241</v>
      </c>
      <c r="EP361" s="87">
        <v>1029641.44</v>
      </c>
      <c r="EQ361" s="87">
        <v>1343183</v>
      </c>
      <c r="ER361" s="87">
        <v>1374504.38</v>
      </c>
      <c r="ES361" s="87">
        <v>1137137.3799999999</v>
      </c>
      <c r="ET361" s="87">
        <v>588756.38</v>
      </c>
      <c r="EU361" s="87">
        <v>627416.75</v>
      </c>
      <c r="EV361" s="87">
        <v>1102512.8799999999</v>
      </c>
      <c r="EW361" s="87">
        <v>1385650.38</v>
      </c>
      <c r="EX361" s="87">
        <v>2476456</v>
      </c>
      <c r="EY361" s="87">
        <v>2355865.75</v>
      </c>
      <c r="EZ361" s="87">
        <v>1106062.25</v>
      </c>
      <c r="FA361" s="87">
        <v>594141.25</v>
      </c>
      <c r="FB361" s="87">
        <v>1089207.25</v>
      </c>
      <c r="FC361" s="87">
        <v>1366800</v>
      </c>
      <c r="FD361" s="87">
        <v>1406965</v>
      </c>
      <c r="FE361" s="87">
        <v>1154087.75</v>
      </c>
      <c r="FF361" s="87">
        <v>614899.68999999994</v>
      </c>
      <c r="FG361" s="87">
        <v>690511.12</v>
      </c>
      <c r="FH361" s="87">
        <v>1084524.5</v>
      </c>
      <c r="FI361" s="87">
        <v>1480397.12</v>
      </c>
      <c r="FJ361" s="87">
        <v>2471326</v>
      </c>
      <c r="FK361" s="87">
        <v>2391421</v>
      </c>
      <c r="FL361" s="87">
        <v>1218105.75</v>
      </c>
      <c r="FM361" s="87">
        <v>612292</v>
      </c>
      <c r="FN361" s="87">
        <v>1064868.3799999999</v>
      </c>
      <c r="FO361" s="87">
        <v>1442281.62</v>
      </c>
      <c r="FP361" s="87">
        <v>1445040</v>
      </c>
      <c r="FQ361" s="87">
        <v>1166869.75</v>
      </c>
      <c r="FR361" s="87">
        <v>641906.56000000006</v>
      </c>
      <c r="FS361" s="87">
        <v>724398.19</v>
      </c>
      <c r="FT361" s="87">
        <v>1082305.75</v>
      </c>
      <c r="FU361" s="87">
        <v>1576383.12</v>
      </c>
      <c r="FV361" s="87">
        <v>2489250.5</v>
      </c>
      <c r="FW361" s="87">
        <v>2433375.25</v>
      </c>
      <c r="FX361" s="87">
        <v>1285238.75</v>
      </c>
      <c r="FY361" s="87">
        <v>641067.56000000006</v>
      </c>
      <c r="FZ361" s="87">
        <v>1104271.5</v>
      </c>
      <c r="GA361" s="87">
        <v>1484758.5</v>
      </c>
    </row>
    <row r="362" spans="2:183">
      <c r="B362" s="171" t="s">
        <v>97</v>
      </c>
      <c r="C362" s="172" t="s">
        <v>271</v>
      </c>
      <c r="D362" s="81">
        <v>0</v>
      </c>
      <c r="E362" s="82">
        <v>0</v>
      </c>
      <c r="F362" s="82">
        <v>0</v>
      </c>
      <c r="G362" s="82">
        <v>0</v>
      </c>
      <c r="H362" s="82">
        <v>0</v>
      </c>
      <c r="I362" s="82">
        <v>0</v>
      </c>
      <c r="J362" s="82">
        <v>0</v>
      </c>
      <c r="K362" s="82">
        <v>0</v>
      </c>
      <c r="L362" s="82">
        <v>0</v>
      </c>
      <c r="M362" s="82">
        <v>0</v>
      </c>
      <c r="N362" s="82">
        <v>0</v>
      </c>
      <c r="O362" s="82">
        <v>0</v>
      </c>
      <c r="P362" s="82">
        <v>0</v>
      </c>
      <c r="Q362" s="82">
        <v>0</v>
      </c>
      <c r="R362" s="82">
        <v>0</v>
      </c>
      <c r="S362" s="82">
        <v>0</v>
      </c>
      <c r="T362" s="82">
        <v>0</v>
      </c>
      <c r="U362" s="82">
        <v>0</v>
      </c>
      <c r="V362" s="82">
        <v>0</v>
      </c>
      <c r="W362" s="82">
        <v>0</v>
      </c>
      <c r="X362" s="82">
        <v>0</v>
      </c>
      <c r="Y362" s="82">
        <v>0</v>
      </c>
      <c r="Z362" s="82">
        <v>0</v>
      </c>
      <c r="AA362" s="82">
        <v>0</v>
      </c>
      <c r="AB362" s="82">
        <v>0</v>
      </c>
      <c r="AC362" s="82">
        <v>0</v>
      </c>
      <c r="AD362" s="82">
        <v>0</v>
      </c>
      <c r="AE362" s="82">
        <v>0</v>
      </c>
      <c r="AF362" s="82">
        <v>0</v>
      </c>
      <c r="AG362" s="82">
        <v>0</v>
      </c>
      <c r="AH362" s="82">
        <v>0</v>
      </c>
      <c r="AI362" s="82">
        <v>0</v>
      </c>
      <c r="AJ362" s="82">
        <v>0</v>
      </c>
      <c r="AK362" s="82">
        <v>0</v>
      </c>
      <c r="AL362" s="82">
        <v>0</v>
      </c>
      <c r="AM362" s="82">
        <v>0</v>
      </c>
      <c r="AN362" s="82">
        <v>0</v>
      </c>
      <c r="AO362" s="82">
        <v>0</v>
      </c>
      <c r="AP362" s="82">
        <v>0</v>
      </c>
      <c r="AQ362" s="82">
        <v>0</v>
      </c>
      <c r="AR362" s="82">
        <v>0</v>
      </c>
      <c r="AS362" s="82">
        <v>0</v>
      </c>
      <c r="AT362" s="82">
        <v>0</v>
      </c>
      <c r="AU362" s="82">
        <v>0</v>
      </c>
      <c r="AV362" s="82">
        <v>0</v>
      </c>
      <c r="AW362" s="82">
        <v>0</v>
      </c>
      <c r="AX362" s="82">
        <v>0</v>
      </c>
      <c r="AY362" s="82">
        <v>0</v>
      </c>
      <c r="AZ362" s="82">
        <v>0</v>
      </c>
      <c r="BA362" s="82">
        <v>0</v>
      </c>
      <c r="BB362" s="82">
        <v>0</v>
      </c>
      <c r="BC362" s="82">
        <v>0</v>
      </c>
      <c r="BD362" s="82">
        <v>0</v>
      </c>
      <c r="BE362" s="82">
        <v>0</v>
      </c>
      <c r="BF362" s="82">
        <v>0</v>
      </c>
      <c r="BG362" s="82">
        <v>0</v>
      </c>
      <c r="BH362" s="82">
        <v>0</v>
      </c>
      <c r="BI362" s="82">
        <v>0</v>
      </c>
      <c r="BJ362" s="82">
        <v>0</v>
      </c>
      <c r="BK362" s="82">
        <v>0</v>
      </c>
      <c r="BL362" s="82">
        <v>0</v>
      </c>
      <c r="BM362" s="82">
        <v>0</v>
      </c>
      <c r="BN362" s="82">
        <v>0</v>
      </c>
      <c r="BO362" s="82">
        <v>0</v>
      </c>
      <c r="BP362" s="82">
        <v>0</v>
      </c>
      <c r="BQ362" s="82">
        <v>0</v>
      </c>
      <c r="BR362" s="82">
        <v>0</v>
      </c>
      <c r="BS362" s="82">
        <v>0</v>
      </c>
      <c r="BT362" s="82">
        <v>0</v>
      </c>
      <c r="BU362" s="82">
        <v>0</v>
      </c>
      <c r="BV362" s="82">
        <v>0</v>
      </c>
      <c r="BW362" s="82">
        <v>0</v>
      </c>
      <c r="BX362" s="82">
        <v>0</v>
      </c>
      <c r="BY362" s="82">
        <v>0</v>
      </c>
      <c r="BZ362" s="82">
        <v>0</v>
      </c>
      <c r="CA362" s="82">
        <v>0</v>
      </c>
      <c r="CB362" s="82">
        <v>0</v>
      </c>
      <c r="CC362" s="82">
        <v>0</v>
      </c>
      <c r="CD362" s="82">
        <v>0</v>
      </c>
      <c r="CE362" s="82">
        <v>0</v>
      </c>
      <c r="CF362" s="82">
        <v>0</v>
      </c>
      <c r="CG362" s="82">
        <v>0</v>
      </c>
      <c r="CH362" s="82">
        <v>0</v>
      </c>
      <c r="CI362" s="82">
        <v>0</v>
      </c>
      <c r="CJ362" s="82">
        <v>0</v>
      </c>
      <c r="CK362" s="82">
        <v>0</v>
      </c>
      <c r="CL362" s="82">
        <v>0</v>
      </c>
      <c r="CM362" s="82">
        <v>0</v>
      </c>
      <c r="CN362" s="82">
        <v>0</v>
      </c>
      <c r="CO362" s="82">
        <v>0</v>
      </c>
      <c r="CP362" s="82">
        <v>0</v>
      </c>
      <c r="CQ362" s="82">
        <v>0</v>
      </c>
      <c r="CR362" s="82">
        <v>0</v>
      </c>
      <c r="CS362" s="82">
        <v>0</v>
      </c>
      <c r="CT362" s="82">
        <v>0</v>
      </c>
      <c r="CU362" s="82">
        <v>0</v>
      </c>
      <c r="CV362" s="82">
        <v>0</v>
      </c>
      <c r="CW362" s="82">
        <v>0</v>
      </c>
      <c r="CX362" s="82">
        <v>0</v>
      </c>
      <c r="CY362" s="82">
        <v>0</v>
      </c>
      <c r="CZ362" s="82">
        <v>0</v>
      </c>
      <c r="DA362" s="82">
        <v>0</v>
      </c>
      <c r="DB362" s="82">
        <v>0</v>
      </c>
      <c r="DC362" s="82">
        <v>0</v>
      </c>
      <c r="DD362" s="82">
        <v>0</v>
      </c>
      <c r="DE362" s="82">
        <v>0</v>
      </c>
      <c r="DF362" s="82">
        <v>0</v>
      </c>
      <c r="DG362" s="82">
        <v>0</v>
      </c>
      <c r="DH362" s="82">
        <v>0</v>
      </c>
      <c r="DI362" s="82">
        <v>0</v>
      </c>
      <c r="DJ362" s="82">
        <v>0</v>
      </c>
      <c r="DK362" s="82">
        <v>0</v>
      </c>
      <c r="DL362" s="82">
        <v>0</v>
      </c>
      <c r="DM362" s="82">
        <v>0</v>
      </c>
      <c r="DN362" s="82">
        <v>0</v>
      </c>
      <c r="DO362" s="82">
        <v>0</v>
      </c>
      <c r="DP362" s="82">
        <v>0</v>
      </c>
      <c r="DQ362" s="82">
        <v>0</v>
      </c>
      <c r="DR362" s="82">
        <v>0</v>
      </c>
      <c r="DS362" s="82">
        <v>0</v>
      </c>
      <c r="DT362" s="82">
        <v>0</v>
      </c>
      <c r="DU362" s="82">
        <v>0</v>
      </c>
      <c r="DV362" s="82">
        <v>0</v>
      </c>
      <c r="DW362" s="82">
        <v>0</v>
      </c>
      <c r="DX362" s="82">
        <v>0</v>
      </c>
      <c r="DY362" s="82">
        <v>0</v>
      </c>
      <c r="DZ362" s="82">
        <v>0</v>
      </c>
      <c r="EA362" s="82">
        <v>0</v>
      </c>
      <c r="EB362" s="82">
        <v>0</v>
      </c>
      <c r="EC362" s="82">
        <v>0</v>
      </c>
      <c r="ED362" s="82">
        <v>0</v>
      </c>
      <c r="EE362" s="82">
        <v>0</v>
      </c>
      <c r="EF362" s="82">
        <v>0</v>
      </c>
      <c r="EG362" s="82">
        <v>0</v>
      </c>
      <c r="EH362" s="82">
        <v>0</v>
      </c>
      <c r="EI362" s="82">
        <v>0</v>
      </c>
      <c r="EJ362" s="82">
        <v>0</v>
      </c>
      <c r="EK362" s="82">
        <v>0</v>
      </c>
      <c r="EL362" s="82">
        <v>0</v>
      </c>
      <c r="EM362" s="82">
        <v>0</v>
      </c>
      <c r="EN362" s="82">
        <v>0</v>
      </c>
      <c r="EO362" s="82">
        <v>0</v>
      </c>
      <c r="EP362" s="82">
        <v>0</v>
      </c>
      <c r="EQ362" s="82">
        <v>0</v>
      </c>
      <c r="ER362" s="82">
        <v>0</v>
      </c>
      <c r="ES362" s="82">
        <v>0</v>
      </c>
      <c r="ET362" s="82">
        <v>0</v>
      </c>
      <c r="EU362" s="82">
        <v>0</v>
      </c>
      <c r="EV362" s="82">
        <v>0</v>
      </c>
      <c r="EW362" s="82">
        <v>0</v>
      </c>
      <c r="EX362" s="82">
        <v>0</v>
      </c>
      <c r="EY362" s="82">
        <v>0</v>
      </c>
      <c r="EZ362" s="82">
        <v>0</v>
      </c>
      <c r="FA362" s="82">
        <v>0</v>
      </c>
      <c r="FB362" s="82">
        <v>0</v>
      </c>
      <c r="FC362" s="82">
        <v>0</v>
      </c>
      <c r="FD362" s="82">
        <v>0</v>
      </c>
      <c r="FE362" s="82">
        <v>0</v>
      </c>
      <c r="FF362" s="82">
        <v>0</v>
      </c>
      <c r="FG362" s="82">
        <v>0</v>
      </c>
      <c r="FH362" s="82">
        <v>0</v>
      </c>
      <c r="FI362" s="82">
        <v>0</v>
      </c>
      <c r="FJ362" s="82">
        <v>0</v>
      </c>
      <c r="FK362" s="82">
        <v>0</v>
      </c>
      <c r="FL362" s="82">
        <v>0</v>
      </c>
      <c r="FM362" s="82">
        <v>0</v>
      </c>
      <c r="FN362" s="82">
        <v>0</v>
      </c>
      <c r="FO362" s="82">
        <v>0</v>
      </c>
      <c r="FP362" s="82">
        <v>0</v>
      </c>
      <c r="FQ362" s="82">
        <v>0</v>
      </c>
      <c r="FR362" s="82">
        <v>0</v>
      </c>
      <c r="FS362" s="82">
        <v>0</v>
      </c>
      <c r="FT362" s="82">
        <v>0</v>
      </c>
      <c r="FU362" s="82">
        <v>0</v>
      </c>
      <c r="FV362" s="82">
        <v>0</v>
      </c>
      <c r="FW362" s="82">
        <v>0</v>
      </c>
      <c r="FX362" s="82">
        <v>0</v>
      </c>
      <c r="FY362" s="82">
        <v>0</v>
      </c>
      <c r="FZ362" s="82">
        <v>0</v>
      </c>
      <c r="GA362" s="82">
        <v>0</v>
      </c>
    </row>
    <row r="363" spans="2:183">
      <c r="B363" s="96" t="s">
        <v>97</v>
      </c>
      <c r="C363" s="166" t="s">
        <v>38</v>
      </c>
      <c r="D363" s="173">
        <v>0</v>
      </c>
      <c r="E363" s="174">
        <v>0</v>
      </c>
      <c r="F363" s="174">
        <v>0</v>
      </c>
      <c r="G363" s="174">
        <v>0</v>
      </c>
      <c r="H363" s="174">
        <v>0</v>
      </c>
      <c r="I363" s="174">
        <v>0</v>
      </c>
      <c r="J363" s="174">
        <v>0</v>
      </c>
      <c r="K363" s="174">
        <v>0</v>
      </c>
      <c r="L363" s="174">
        <v>0</v>
      </c>
      <c r="M363" s="174">
        <v>0</v>
      </c>
      <c r="N363" s="174">
        <v>0</v>
      </c>
      <c r="O363" s="174">
        <v>0</v>
      </c>
      <c r="P363" s="174">
        <v>0</v>
      </c>
      <c r="Q363" s="174">
        <v>0</v>
      </c>
      <c r="R363" s="174">
        <v>0</v>
      </c>
      <c r="S363" s="174">
        <v>0</v>
      </c>
      <c r="T363" s="174">
        <v>0</v>
      </c>
      <c r="U363" s="174">
        <v>0</v>
      </c>
      <c r="V363" s="174">
        <v>0</v>
      </c>
      <c r="W363" s="174">
        <v>0</v>
      </c>
      <c r="X363" s="174">
        <v>0</v>
      </c>
      <c r="Y363" s="174">
        <v>0</v>
      </c>
      <c r="Z363" s="174">
        <v>0</v>
      </c>
      <c r="AA363" s="174">
        <v>0</v>
      </c>
      <c r="AB363" s="174">
        <v>0</v>
      </c>
      <c r="AC363" s="174">
        <v>0</v>
      </c>
      <c r="AD363" s="174">
        <v>0</v>
      </c>
      <c r="AE363" s="174">
        <v>0</v>
      </c>
      <c r="AF363" s="174">
        <v>0</v>
      </c>
      <c r="AG363" s="174">
        <v>0</v>
      </c>
      <c r="AH363" s="174">
        <v>0</v>
      </c>
      <c r="AI363" s="174">
        <v>0</v>
      </c>
      <c r="AJ363" s="174">
        <v>0</v>
      </c>
      <c r="AK363" s="174">
        <v>0</v>
      </c>
      <c r="AL363" s="174">
        <v>0</v>
      </c>
      <c r="AM363" s="174">
        <v>0</v>
      </c>
      <c r="AN363" s="174">
        <v>0</v>
      </c>
      <c r="AO363" s="174">
        <v>0</v>
      </c>
      <c r="AP363" s="174">
        <v>0</v>
      </c>
      <c r="AQ363" s="174">
        <v>0</v>
      </c>
      <c r="AR363" s="174">
        <v>0</v>
      </c>
      <c r="AS363" s="174">
        <v>0</v>
      </c>
      <c r="AT363" s="174">
        <v>0</v>
      </c>
      <c r="AU363" s="174">
        <v>0</v>
      </c>
      <c r="AV363" s="174">
        <v>0</v>
      </c>
      <c r="AW363" s="174">
        <v>0</v>
      </c>
      <c r="AX363" s="174">
        <v>0</v>
      </c>
      <c r="AY363" s="174">
        <v>0</v>
      </c>
      <c r="AZ363" s="174">
        <v>0</v>
      </c>
      <c r="BA363" s="174">
        <v>0</v>
      </c>
      <c r="BB363" s="174">
        <v>0</v>
      </c>
      <c r="BC363" s="174">
        <v>0</v>
      </c>
      <c r="BD363" s="174">
        <v>0</v>
      </c>
      <c r="BE363" s="174">
        <v>0</v>
      </c>
      <c r="BF363" s="174">
        <v>0</v>
      </c>
      <c r="BG363" s="174">
        <v>0</v>
      </c>
      <c r="BH363" s="174">
        <v>0</v>
      </c>
      <c r="BI363" s="174">
        <v>0</v>
      </c>
      <c r="BJ363" s="174">
        <v>0</v>
      </c>
      <c r="BK363" s="174">
        <v>0</v>
      </c>
      <c r="BL363" s="174">
        <v>0</v>
      </c>
      <c r="BM363" s="174">
        <v>0</v>
      </c>
      <c r="BN363" s="174">
        <v>0</v>
      </c>
      <c r="BO363" s="174">
        <v>0</v>
      </c>
      <c r="BP363" s="174">
        <v>0</v>
      </c>
      <c r="BQ363" s="174">
        <v>0</v>
      </c>
      <c r="BR363" s="174">
        <v>0</v>
      </c>
      <c r="BS363" s="174">
        <v>0</v>
      </c>
      <c r="BT363" s="174">
        <v>0</v>
      </c>
      <c r="BU363" s="174">
        <v>0</v>
      </c>
      <c r="BV363" s="174">
        <v>0</v>
      </c>
      <c r="BW363" s="174">
        <v>0</v>
      </c>
      <c r="BX363" s="174">
        <v>0</v>
      </c>
      <c r="BY363" s="174">
        <v>0</v>
      </c>
      <c r="BZ363" s="174">
        <v>0</v>
      </c>
      <c r="CA363" s="174">
        <v>0</v>
      </c>
      <c r="CB363" s="174">
        <v>0</v>
      </c>
      <c r="CC363" s="174">
        <v>0</v>
      </c>
      <c r="CD363" s="174">
        <v>0</v>
      </c>
      <c r="CE363" s="174">
        <v>0</v>
      </c>
      <c r="CF363" s="174">
        <v>0</v>
      </c>
      <c r="CG363" s="174">
        <v>0</v>
      </c>
      <c r="CH363" s="174">
        <v>0</v>
      </c>
      <c r="CI363" s="174">
        <v>0</v>
      </c>
      <c r="CJ363" s="174">
        <v>0</v>
      </c>
      <c r="CK363" s="174">
        <v>0</v>
      </c>
      <c r="CL363" s="174">
        <v>0</v>
      </c>
      <c r="CM363" s="174">
        <v>0</v>
      </c>
      <c r="CN363" s="174">
        <v>0</v>
      </c>
      <c r="CO363" s="174">
        <v>0</v>
      </c>
      <c r="CP363" s="174">
        <v>0</v>
      </c>
      <c r="CQ363" s="174">
        <v>0</v>
      </c>
      <c r="CR363" s="174">
        <v>0</v>
      </c>
      <c r="CS363" s="174">
        <v>0</v>
      </c>
      <c r="CT363" s="174">
        <v>0</v>
      </c>
      <c r="CU363" s="174">
        <v>0</v>
      </c>
      <c r="CV363" s="174">
        <v>0</v>
      </c>
      <c r="CW363" s="174">
        <v>0</v>
      </c>
      <c r="CX363" s="174">
        <v>0</v>
      </c>
      <c r="CY363" s="174">
        <v>0</v>
      </c>
      <c r="CZ363" s="174">
        <v>0</v>
      </c>
      <c r="DA363" s="174">
        <v>0</v>
      </c>
      <c r="DB363" s="174">
        <v>0</v>
      </c>
      <c r="DC363" s="174">
        <v>0</v>
      </c>
      <c r="DD363" s="174">
        <v>0</v>
      </c>
      <c r="DE363" s="174">
        <v>0</v>
      </c>
      <c r="DF363" s="174">
        <v>0</v>
      </c>
      <c r="DG363" s="174">
        <v>0</v>
      </c>
      <c r="DH363" s="174">
        <v>0</v>
      </c>
      <c r="DI363" s="174">
        <v>0</v>
      </c>
      <c r="DJ363" s="174">
        <v>0</v>
      </c>
      <c r="DK363" s="174">
        <v>0</v>
      </c>
      <c r="DL363" s="174">
        <v>0</v>
      </c>
      <c r="DM363" s="174">
        <v>0</v>
      </c>
      <c r="DN363" s="174">
        <v>0</v>
      </c>
      <c r="DO363" s="174">
        <v>0</v>
      </c>
      <c r="DP363" s="174">
        <v>0</v>
      </c>
      <c r="DQ363" s="174">
        <v>0</v>
      </c>
      <c r="DR363" s="174">
        <v>0</v>
      </c>
      <c r="DS363" s="174">
        <v>0</v>
      </c>
      <c r="DT363" s="174">
        <v>0</v>
      </c>
      <c r="DU363" s="174">
        <v>0</v>
      </c>
      <c r="DV363" s="174">
        <v>0</v>
      </c>
      <c r="DW363" s="174">
        <v>0</v>
      </c>
      <c r="DX363" s="174">
        <v>0</v>
      </c>
      <c r="DY363" s="174">
        <v>0</v>
      </c>
      <c r="DZ363" s="174">
        <v>0</v>
      </c>
      <c r="EA363" s="174">
        <v>0</v>
      </c>
      <c r="EB363" s="174">
        <v>0</v>
      </c>
      <c r="EC363" s="174">
        <v>0</v>
      </c>
      <c r="ED363" s="174">
        <v>0</v>
      </c>
      <c r="EE363" s="174">
        <v>0</v>
      </c>
      <c r="EF363" s="174">
        <v>0</v>
      </c>
      <c r="EG363" s="174">
        <v>0</v>
      </c>
      <c r="EH363" s="174">
        <v>0</v>
      </c>
      <c r="EI363" s="174">
        <v>0</v>
      </c>
      <c r="EJ363" s="174">
        <v>0</v>
      </c>
      <c r="EK363" s="174">
        <v>0</v>
      </c>
      <c r="EL363" s="174">
        <v>0</v>
      </c>
      <c r="EM363" s="174">
        <v>0</v>
      </c>
      <c r="EN363" s="174">
        <v>0</v>
      </c>
      <c r="EO363" s="174">
        <v>0</v>
      </c>
      <c r="EP363" s="174">
        <v>0</v>
      </c>
      <c r="EQ363" s="174">
        <v>0</v>
      </c>
      <c r="ER363" s="174">
        <v>0</v>
      </c>
      <c r="ES363" s="174">
        <v>0</v>
      </c>
      <c r="ET363" s="174">
        <v>0</v>
      </c>
      <c r="EU363" s="174">
        <v>0</v>
      </c>
      <c r="EV363" s="174">
        <v>0</v>
      </c>
      <c r="EW363" s="174">
        <v>0</v>
      </c>
      <c r="EX363" s="174">
        <v>0</v>
      </c>
      <c r="EY363" s="174">
        <v>0</v>
      </c>
      <c r="EZ363" s="174">
        <v>0</v>
      </c>
      <c r="FA363" s="174">
        <v>0</v>
      </c>
      <c r="FB363" s="174">
        <v>0</v>
      </c>
      <c r="FC363" s="174">
        <v>0</v>
      </c>
      <c r="FD363" s="174">
        <v>0</v>
      </c>
      <c r="FE363" s="174">
        <v>0</v>
      </c>
      <c r="FF363" s="174">
        <v>0</v>
      </c>
      <c r="FG363" s="174">
        <v>0</v>
      </c>
      <c r="FH363" s="174">
        <v>0</v>
      </c>
      <c r="FI363" s="174">
        <v>0</v>
      </c>
      <c r="FJ363" s="174">
        <v>0</v>
      </c>
      <c r="FK363" s="174">
        <v>0</v>
      </c>
      <c r="FL363" s="174">
        <v>0</v>
      </c>
      <c r="FM363" s="174">
        <v>0</v>
      </c>
      <c r="FN363" s="174">
        <v>0</v>
      </c>
      <c r="FO363" s="174">
        <v>0</v>
      </c>
      <c r="FP363" s="174">
        <v>0</v>
      </c>
      <c r="FQ363" s="174">
        <v>0</v>
      </c>
      <c r="FR363" s="174">
        <v>0</v>
      </c>
      <c r="FS363" s="174">
        <v>0</v>
      </c>
      <c r="FT363" s="174">
        <v>0</v>
      </c>
      <c r="FU363" s="174">
        <v>0</v>
      </c>
      <c r="FV363" s="174">
        <v>0</v>
      </c>
      <c r="FW363" s="174">
        <v>0</v>
      </c>
      <c r="FX363" s="174">
        <v>0</v>
      </c>
      <c r="FY363" s="174">
        <v>0</v>
      </c>
      <c r="FZ363" s="174">
        <v>0</v>
      </c>
      <c r="GA363" s="174">
        <v>0</v>
      </c>
    </row>
    <row r="364" spans="2:183">
      <c r="B364" s="171" t="s">
        <v>97</v>
      </c>
      <c r="C364" s="172" t="s">
        <v>39</v>
      </c>
      <c r="D364" s="81">
        <v>0</v>
      </c>
      <c r="E364" s="82">
        <v>0</v>
      </c>
      <c r="F364" s="82">
        <v>0</v>
      </c>
      <c r="G364" s="82">
        <v>0</v>
      </c>
      <c r="H364" s="82">
        <v>0</v>
      </c>
      <c r="I364" s="82">
        <v>0</v>
      </c>
      <c r="J364" s="82">
        <v>0</v>
      </c>
      <c r="K364" s="82">
        <v>0</v>
      </c>
      <c r="L364" s="82">
        <v>0</v>
      </c>
      <c r="M364" s="82">
        <v>0</v>
      </c>
      <c r="N364" s="82">
        <v>0</v>
      </c>
      <c r="O364" s="82">
        <v>0</v>
      </c>
      <c r="P364" s="82">
        <v>0</v>
      </c>
      <c r="Q364" s="82">
        <v>0</v>
      </c>
      <c r="R364" s="82">
        <v>0</v>
      </c>
      <c r="S364" s="82">
        <v>0</v>
      </c>
      <c r="T364" s="82">
        <v>0</v>
      </c>
      <c r="U364" s="82">
        <v>0</v>
      </c>
      <c r="V364" s="82">
        <v>0</v>
      </c>
      <c r="W364" s="82">
        <v>0</v>
      </c>
      <c r="X364" s="82">
        <v>0</v>
      </c>
      <c r="Y364" s="82">
        <v>0</v>
      </c>
      <c r="Z364" s="82">
        <v>0</v>
      </c>
      <c r="AA364" s="82">
        <v>0</v>
      </c>
      <c r="AB364" s="82">
        <v>0</v>
      </c>
      <c r="AC364" s="82">
        <v>0</v>
      </c>
      <c r="AD364" s="82">
        <v>0</v>
      </c>
      <c r="AE364" s="82">
        <v>0</v>
      </c>
      <c r="AF364" s="82">
        <v>0</v>
      </c>
      <c r="AG364" s="82">
        <v>0</v>
      </c>
      <c r="AH364" s="82">
        <v>0</v>
      </c>
      <c r="AI364" s="82">
        <v>0</v>
      </c>
      <c r="AJ364" s="82">
        <v>0</v>
      </c>
      <c r="AK364" s="82">
        <v>0</v>
      </c>
      <c r="AL364" s="82">
        <v>0</v>
      </c>
      <c r="AM364" s="82">
        <v>0</v>
      </c>
      <c r="AN364" s="82">
        <v>0</v>
      </c>
      <c r="AO364" s="82">
        <v>0</v>
      </c>
      <c r="AP364" s="82">
        <v>0</v>
      </c>
      <c r="AQ364" s="82">
        <v>0</v>
      </c>
      <c r="AR364" s="82">
        <v>0</v>
      </c>
      <c r="AS364" s="82">
        <v>0</v>
      </c>
      <c r="AT364" s="82">
        <v>0</v>
      </c>
      <c r="AU364" s="82">
        <v>0</v>
      </c>
      <c r="AV364" s="82">
        <v>0</v>
      </c>
      <c r="AW364" s="82">
        <v>0</v>
      </c>
      <c r="AX364" s="82">
        <v>0</v>
      </c>
      <c r="AY364" s="82">
        <v>0</v>
      </c>
      <c r="AZ364" s="82">
        <v>0</v>
      </c>
      <c r="BA364" s="82">
        <v>0</v>
      </c>
      <c r="BB364" s="82">
        <v>0</v>
      </c>
      <c r="BC364" s="82">
        <v>0</v>
      </c>
      <c r="BD364" s="82">
        <v>0</v>
      </c>
      <c r="BE364" s="82">
        <v>0</v>
      </c>
      <c r="BF364" s="82">
        <v>0</v>
      </c>
      <c r="BG364" s="82">
        <v>0</v>
      </c>
      <c r="BH364" s="82">
        <v>0</v>
      </c>
      <c r="BI364" s="82">
        <v>0</v>
      </c>
      <c r="BJ364" s="82">
        <v>0</v>
      </c>
      <c r="BK364" s="82">
        <v>0</v>
      </c>
      <c r="BL364" s="82">
        <v>0</v>
      </c>
      <c r="BM364" s="82">
        <v>0</v>
      </c>
      <c r="BN364" s="82">
        <v>0</v>
      </c>
      <c r="BO364" s="82">
        <v>0</v>
      </c>
      <c r="BP364" s="82">
        <v>0</v>
      </c>
      <c r="BQ364" s="82">
        <v>0</v>
      </c>
      <c r="BR364" s="82">
        <v>0</v>
      </c>
      <c r="BS364" s="82">
        <v>0</v>
      </c>
      <c r="BT364" s="82">
        <v>0</v>
      </c>
      <c r="BU364" s="82">
        <v>0</v>
      </c>
      <c r="BV364" s="82">
        <v>0</v>
      </c>
      <c r="BW364" s="82">
        <v>0</v>
      </c>
      <c r="BX364" s="82">
        <v>0</v>
      </c>
      <c r="BY364" s="82">
        <v>0</v>
      </c>
      <c r="BZ364" s="82">
        <v>0</v>
      </c>
      <c r="CA364" s="82">
        <v>0</v>
      </c>
      <c r="CB364" s="82">
        <v>0</v>
      </c>
      <c r="CC364" s="82">
        <v>0</v>
      </c>
      <c r="CD364" s="82">
        <v>0</v>
      </c>
      <c r="CE364" s="82">
        <v>0</v>
      </c>
      <c r="CF364" s="82">
        <v>0</v>
      </c>
      <c r="CG364" s="82">
        <v>0</v>
      </c>
      <c r="CH364" s="82">
        <v>0</v>
      </c>
      <c r="CI364" s="82">
        <v>0</v>
      </c>
      <c r="CJ364" s="82">
        <v>0</v>
      </c>
      <c r="CK364" s="82">
        <v>0</v>
      </c>
      <c r="CL364" s="82">
        <v>0</v>
      </c>
      <c r="CM364" s="82">
        <v>0</v>
      </c>
      <c r="CN364" s="82">
        <v>0</v>
      </c>
      <c r="CO364" s="82">
        <v>0</v>
      </c>
      <c r="CP364" s="82">
        <v>0</v>
      </c>
      <c r="CQ364" s="82">
        <v>0</v>
      </c>
      <c r="CR364" s="82">
        <v>0</v>
      </c>
      <c r="CS364" s="82">
        <v>0</v>
      </c>
      <c r="CT364" s="82">
        <v>0</v>
      </c>
      <c r="CU364" s="82">
        <v>0</v>
      </c>
      <c r="CV364" s="82">
        <v>0</v>
      </c>
      <c r="CW364" s="82">
        <v>0</v>
      </c>
      <c r="CX364" s="82">
        <v>0</v>
      </c>
      <c r="CY364" s="82">
        <v>0</v>
      </c>
      <c r="CZ364" s="82">
        <v>0</v>
      </c>
      <c r="DA364" s="82">
        <v>0</v>
      </c>
      <c r="DB364" s="82">
        <v>0</v>
      </c>
      <c r="DC364" s="82">
        <v>0</v>
      </c>
      <c r="DD364" s="82">
        <v>0</v>
      </c>
      <c r="DE364" s="82">
        <v>0</v>
      </c>
      <c r="DF364" s="82">
        <v>0</v>
      </c>
      <c r="DG364" s="82">
        <v>0</v>
      </c>
      <c r="DH364" s="82">
        <v>0</v>
      </c>
      <c r="DI364" s="82">
        <v>0</v>
      </c>
      <c r="DJ364" s="82">
        <v>0</v>
      </c>
      <c r="DK364" s="82">
        <v>0</v>
      </c>
      <c r="DL364" s="82">
        <v>0</v>
      </c>
      <c r="DM364" s="82">
        <v>0</v>
      </c>
      <c r="DN364" s="82">
        <v>0</v>
      </c>
      <c r="DO364" s="82">
        <v>0</v>
      </c>
      <c r="DP364" s="82">
        <v>0</v>
      </c>
      <c r="DQ364" s="82">
        <v>0</v>
      </c>
      <c r="DR364" s="82">
        <v>0</v>
      </c>
      <c r="DS364" s="82">
        <v>0</v>
      </c>
      <c r="DT364" s="82">
        <v>0</v>
      </c>
      <c r="DU364" s="82">
        <v>0</v>
      </c>
      <c r="DV364" s="82">
        <v>0</v>
      </c>
      <c r="DW364" s="82">
        <v>0</v>
      </c>
      <c r="DX364" s="82">
        <v>0</v>
      </c>
      <c r="DY364" s="82">
        <v>0</v>
      </c>
      <c r="DZ364" s="82">
        <v>0</v>
      </c>
      <c r="EA364" s="82">
        <v>0</v>
      </c>
      <c r="EB364" s="82">
        <v>0</v>
      </c>
      <c r="EC364" s="82">
        <v>0</v>
      </c>
      <c r="ED364" s="82">
        <v>0</v>
      </c>
      <c r="EE364" s="82">
        <v>0</v>
      </c>
      <c r="EF364" s="82">
        <v>0</v>
      </c>
      <c r="EG364" s="82">
        <v>0</v>
      </c>
      <c r="EH364" s="82">
        <v>0</v>
      </c>
      <c r="EI364" s="82">
        <v>0</v>
      </c>
      <c r="EJ364" s="82">
        <v>0</v>
      </c>
      <c r="EK364" s="82">
        <v>0</v>
      </c>
      <c r="EL364" s="82">
        <v>0</v>
      </c>
      <c r="EM364" s="82">
        <v>0</v>
      </c>
      <c r="EN364" s="82">
        <v>0</v>
      </c>
      <c r="EO364" s="82">
        <v>0</v>
      </c>
      <c r="EP364" s="82">
        <v>0</v>
      </c>
      <c r="EQ364" s="82">
        <v>0</v>
      </c>
      <c r="ER364" s="82">
        <v>0</v>
      </c>
      <c r="ES364" s="82">
        <v>0</v>
      </c>
      <c r="ET364" s="82">
        <v>0</v>
      </c>
      <c r="EU364" s="82">
        <v>0</v>
      </c>
      <c r="EV364" s="82">
        <v>0</v>
      </c>
      <c r="EW364" s="82">
        <v>0</v>
      </c>
      <c r="EX364" s="82">
        <v>0</v>
      </c>
      <c r="EY364" s="82">
        <v>0</v>
      </c>
      <c r="EZ364" s="82">
        <v>0</v>
      </c>
      <c r="FA364" s="82">
        <v>0</v>
      </c>
      <c r="FB364" s="82">
        <v>0</v>
      </c>
      <c r="FC364" s="82">
        <v>0</v>
      </c>
      <c r="FD364" s="82">
        <v>0</v>
      </c>
      <c r="FE364" s="82">
        <v>0</v>
      </c>
      <c r="FF364" s="82">
        <v>0</v>
      </c>
      <c r="FG364" s="82">
        <v>0</v>
      </c>
      <c r="FH364" s="82">
        <v>0</v>
      </c>
      <c r="FI364" s="82">
        <v>0</v>
      </c>
      <c r="FJ364" s="82">
        <v>0</v>
      </c>
      <c r="FK364" s="82">
        <v>0</v>
      </c>
      <c r="FL364" s="82">
        <v>0</v>
      </c>
      <c r="FM364" s="82">
        <v>0</v>
      </c>
      <c r="FN364" s="82">
        <v>0</v>
      </c>
      <c r="FO364" s="82">
        <v>0</v>
      </c>
      <c r="FP364" s="82">
        <v>0</v>
      </c>
      <c r="FQ364" s="82">
        <v>0</v>
      </c>
      <c r="FR364" s="82">
        <v>0</v>
      </c>
      <c r="FS364" s="82">
        <v>0</v>
      </c>
      <c r="FT364" s="82">
        <v>0</v>
      </c>
      <c r="FU364" s="82">
        <v>0</v>
      </c>
      <c r="FV364" s="82">
        <v>0</v>
      </c>
      <c r="FW364" s="82">
        <v>0</v>
      </c>
      <c r="FX364" s="82">
        <v>0</v>
      </c>
      <c r="FY364" s="82">
        <v>0</v>
      </c>
      <c r="FZ364" s="82">
        <v>0</v>
      </c>
      <c r="GA364" s="82">
        <v>0</v>
      </c>
    </row>
    <row r="365" spans="2:183">
      <c r="B365" s="96" t="s">
        <v>97</v>
      </c>
      <c r="C365" s="166" t="s">
        <v>40</v>
      </c>
      <c r="D365" s="175">
        <v>0</v>
      </c>
      <c r="E365" s="176">
        <v>0</v>
      </c>
      <c r="F365" s="176">
        <v>0</v>
      </c>
      <c r="G365" s="176">
        <v>0</v>
      </c>
      <c r="H365" s="176">
        <v>0</v>
      </c>
      <c r="I365" s="176">
        <v>0</v>
      </c>
      <c r="J365" s="176">
        <v>0</v>
      </c>
      <c r="K365" s="176">
        <v>0</v>
      </c>
      <c r="L365" s="176">
        <v>0</v>
      </c>
      <c r="M365" s="176">
        <v>0</v>
      </c>
      <c r="N365" s="176">
        <v>0</v>
      </c>
      <c r="O365" s="176">
        <v>0</v>
      </c>
      <c r="P365" s="176">
        <v>0</v>
      </c>
      <c r="Q365" s="176">
        <v>0</v>
      </c>
      <c r="R365" s="176">
        <v>0</v>
      </c>
      <c r="S365" s="176">
        <v>0</v>
      </c>
      <c r="T365" s="176">
        <v>0</v>
      </c>
      <c r="U365" s="176">
        <v>0</v>
      </c>
      <c r="V365" s="176">
        <v>0</v>
      </c>
      <c r="W365" s="176">
        <v>0</v>
      </c>
      <c r="X365" s="176">
        <v>0</v>
      </c>
      <c r="Y365" s="176">
        <v>0</v>
      </c>
      <c r="Z365" s="176">
        <v>0</v>
      </c>
      <c r="AA365" s="176">
        <v>0</v>
      </c>
      <c r="AB365" s="176">
        <v>0</v>
      </c>
      <c r="AC365" s="176">
        <v>0</v>
      </c>
      <c r="AD365" s="176">
        <v>0</v>
      </c>
      <c r="AE365" s="176">
        <v>0</v>
      </c>
      <c r="AF365" s="176">
        <v>0</v>
      </c>
      <c r="AG365" s="176">
        <v>0</v>
      </c>
      <c r="AH365" s="176">
        <v>0</v>
      </c>
      <c r="AI365" s="176">
        <v>0</v>
      </c>
      <c r="AJ365" s="176">
        <v>0</v>
      </c>
      <c r="AK365" s="176">
        <v>0</v>
      </c>
      <c r="AL365" s="176">
        <v>0</v>
      </c>
      <c r="AM365" s="176">
        <v>0</v>
      </c>
      <c r="AN365" s="176">
        <v>0</v>
      </c>
      <c r="AO365" s="176">
        <v>0</v>
      </c>
      <c r="AP365" s="176">
        <v>0</v>
      </c>
      <c r="AQ365" s="176">
        <v>0</v>
      </c>
      <c r="AR365" s="176">
        <v>0</v>
      </c>
      <c r="AS365" s="176">
        <v>0</v>
      </c>
      <c r="AT365" s="176">
        <v>0</v>
      </c>
      <c r="AU365" s="176">
        <v>0</v>
      </c>
      <c r="AV365" s="176">
        <v>0</v>
      </c>
      <c r="AW365" s="176">
        <v>0</v>
      </c>
      <c r="AX365" s="176">
        <v>0</v>
      </c>
      <c r="AY365" s="176">
        <v>0</v>
      </c>
      <c r="AZ365" s="176">
        <v>0</v>
      </c>
      <c r="BA365" s="176">
        <v>0</v>
      </c>
      <c r="BB365" s="176">
        <v>0</v>
      </c>
      <c r="BC365" s="176">
        <v>0</v>
      </c>
      <c r="BD365" s="176">
        <v>0</v>
      </c>
      <c r="BE365" s="176">
        <v>0</v>
      </c>
      <c r="BF365" s="176">
        <v>0</v>
      </c>
      <c r="BG365" s="176">
        <v>0</v>
      </c>
      <c r="BH365" s="176">
        <v>0</v>
      </c>
      <c r="BI365" s="176">
        <v>0</v>
      </c>
      <c r="BJ365" s="176">
        <v>0</v>
      </c>
      <c r="BK365" s="176">
        <v>0</v>
      </c>
      <c r="BL365" s="176">
        <v>0</v>
      </c>
      <c r="BM365" s="176">
        <v>0</v>
      </c>
      <c r="BN365" s="176">
        <v>0</v>
      </c>
      <c r="BO365" s="176">
        <v>0</v>
      </c>
      <c r="BP365" s="176">
        <v>0</v>
      </c>
      <c r="BQ365" s="176">
        <v>0</v>
      </c>
      <c r="BR365" s="176">
        <v>0</v>
      </c>
      <c r="BS365" s="176">
        <v>0</v>
      </c>
      <c r="BT365" s="176">
        <v>0</v>
      </c>
      <c r="BU365" s="176">
        <v>0</v>
      </c>
      <c r="BV365" s="176">
        <v>0</v>
      </c>
      <c r="BW365" s="176">
        <v>0</v>
      </c>
      <c r="BX365" s="176">
        <v>0</v>
      </c>
      <c r="BY365" s="176">
        <v>0</v>
      </c>
      <c r="BZ365" s="176">
        <v>0</v>
      </c>
      <c r="CA365" s="176">
        <v>0</v>
      </c>
      <c r="CB365" s="176">
        <v>0</v>
      </c>
      <c r="CC365" s="176">
        <v>0</v>
      </c>
      <c r="CD365" s="176">
        <v>0</v>
      </c>
      <c r="CE365" s="176">
        <v>0</v>
      </c>
      <c r="CF365" s="176">
        <v>0</v>
      </c>
      <c r="CG365" s="176">
        <v>0</v>
      </c>
      <c r="CH365" s="176">
        <v>0</v>
      </c>
      <c r="CI365" s="176">
        <v>0</v>
      </c>
      <c r="CJ365" s="176">
        <v>0</v>
      </c>
      <c r="CK365" s="176">
        <v>0</v>
      </c>
      <c r="CL365" s="176">
        <v>0</v>
      </c>
      <c r="CM365" s="176">
        <v>0</v>
      </c>
      <c r="CN365" s="176">
        <v>0</v>
      </c>
      <c r="CO365" s="176">
        <v>0</v>
      </c>
      <c r="CP365" s="176">
        <v>0</v>
      </c>
      <c r="CQ365" s="176">
        <v>0</v>
      </c>
      <c r="CR365" s="176">
        <v>0</v>
      </c>
      <c r="CS365" s="176">
        <v>0</v>
      </c>
      <c r="CT365" s="176">
        <v>0</v>
      </c>
      <c r="CU365" s="176">
        <v>0</v>
      </c>
      <c r="CV365" s="176">
        <v>0</v>
      </c>
      <c r="CW365" s="176">
        <v>0</v>
      </c>
      <c r="CX365" s="176">
        <v>0</v>
      </c>
      <c r="CY365" s="176">
        <v>0</v>
      </c>
      <c r="CZ365" s="176">
        <v>0</v>
      </c>
      <c r="DA365" s="176">
        <v>0</v>
      </c>
      <c r="DB365" s="176">
        <v>0</v>
      </c>
      <c r="DC365" s="176">
        <v>0</v>
      </c>
      <c r="DD365" s="176">
        <v>0</v>
      </c>
      <c r="DE365" s="176">
        <v>0</v>
      </c>
      <c r="DF365" s="176">
        <v>0</v>
      </c>
      <c r="DG365" s="176">
        <v>0</v>
      </c>
      <c r="DH365" s="176">
        <v>0</v>
      </c>
      <c r="DI365" s="176">
        <v>0</v>
      </c>
      <c r="DJ365" s="176">
        <v>0</v>
      </c>
      <c r="DK365" s="176">
        <v>0</v>
      </c>
      <c r="DL365" s="176">
        <v>0</v>
      </c>
      <c r="DM365" s="176">
        <v>0</v>
      </c>
      <c r="DN365" s="176">
        <v>0</v>
      </c>
      <c r="DO365" s="176">
        <v>0</v>
      </c>
      <c r="DP365" s="176">
        <v>0</v>
      </c>
      <c r="DQ365" s="176">
        <v>0</v>
      </c>
      <c r="DR365" s="176">
        <v>0</v>
      </c>
      <c r="DS365" s="176">
        <v>0</v>
      </c>
      <c r="DT365" s="176">
        <v>0</v>
      </c>
      <c r="DU365" s="176">
        <v>0</v>
      </c>
      <c r="DV365" s="176">
        <v>0</v>
      </c>
      <c r="DW365" s="176">
        <v>0</v>
      </c>
      <c r="DX365" s="176">
        <v>0</v>
      </c>
      <c r="DY365" s="176">
        <v>0</v>
      </c>
      <c r="DZ365" s="176">
        <v>0</v>
      </c>
      <c r="EA365" s="176">
        <v>0</v>
      </c>
      <c r="EB365" s="176">
        <v>0</v>
      </c>
      <c r="EC365" s="176">
        <v>0</v>
      </c>
      <c r="ED365" s="176">
        <v>0</v>
      </c>
      <c r="EE365" s="176">
        <v>0</v>
      </c>
      <c r="EF365" s="176">
        <v>0</v>
      </c>
      <c r="EG365" s="176">
        <v>0</v>
      </c>
      <c r="EH365" s="176">
        <v>0</v>
      </c>
      <c r="EI365" s="176">
        <v>0</v>
      </c>
      <c r="EJ365" s="176">
        <v>0</v>
      </c>
      <c r="EK365" s="176">
        <v>0</v>
      </c>
      <c r="EL365" s="176">
        <v>0</v>
      </c>
      <c r="EM365" s="176">
        <v>0</v>
      </c>
      <c r="EN365" s="176">
        <v>0</v>
      </c>
      <c r="EO365" s="176">
        <v>0</v>
      </c>
      <c r="EP365" s="176">
        <v>0</v>
      </c>
      <c r="EQ365" s="176">
        <v>0</v>
      </c>
      <c r="ER365" s="176">
        <v>0</v>
      </c>
      <c r="ES365" s="176">
        <v>0</v>
      </c>
      <c r="ET365" s="176">
        <v>0</v>
      </c>
      <c r="EU365" s="176">
        <v>0</v>
      </c>
      <c r="EV365" s="176">
        <v>0</v>
      </c>
      <c r="EW365" s="176">
        <v>0</v>
      </c>
      <c r="EX365" s="176">
        <v>0</v>
      </c>
      <c r="EY365" s="176">
        <v>0</v>
      </c>
      <c r="EZ365" s="176">
        <v>0</v>
      </c>
      <c r="FA365" s="176">
        <v>0</v>
      </c>
      <c r="FB365" s="176">
        <v>0</v>
      </c>
      <c r="FC365" s="176">
        <v>0</v>
      </c>
      <c r="FD365" s="176">
        <v>0</v>
      </c>
      <c r="FE365" s="176">
        <v>0</v>
      </c>
      <c r="FF365" s="176">
        <v>0</v>
      </c>
      <c r="FG365" s="176">
        <v>0</v>
      </c>
      <c r="FH365" s="176">
        <v>0</v>
      </c>
      <c r="FI365" s="176">
        <v>0</v>
      </c>
      <c r="FJ365" s="176">
        <v>0</v>
      </c>
      <c r="FK365" s="176">
        <v>0</v>
      </c>
      <c r="FL365" s="176">
        <v>0</v>
      </c>
      <c r="FM365" s="176">
        <v>0</v>
      </c>
      <c r="FN365" s="176">
        <v>0</v>
      </c>
      <c r="FO365" s="176">
        <v>0</v>
      </c>
      <c r="FP365" s="176">
        <v>0</v>
      </c>
      <c r="FQ365" s="176">
        <v>0</v>
      </c>
      <c r="FR365" s="176">
        <v>0</v>
      </c>
      <c r="FS365" s="176">
        <v>0</v>
      </c>
      <c r="FT365" s="176">
        <v>0</v>
      </c>
      <c r="FU365" s="176">
        <v>0</v>
      </c>
      <c r="FV365" s="176">
        <v>0</v>
      </c>
      <c r="FW365" s="176">
        <v>0</v>
      </c>
      <c r="FX365" s="176">
        <v>0</v>
      </c>
      <c r="FY365" s="176">
        <v>0</v>
      </c>
      <c r="FZ365" s="176">
        <v>0</v>
      </c>
      <c r="GA365" s="176">
        <v>0</v>
      </c>
    </row>
    <row r="366" spans="2:183">
      <c r="B366" s="96" t="s">
        <v>97</v>
      </c>
      <c r="C366" s="166" t="s">
        <v>41</v>
      </c>
      <c r="D366" s="175">
        <v>744</v>
      </c>
      <c r="E366" s="176">
        <v>672</v>
      </c>
      <c r="F366" s="176">
        <v>744</v>
      </c>
      <c r="G366" s="176">
        <v>720</v>
      </c>
      <c r="H366" s="176">
        <v>744</v>
      </c>
      <c r="I366" s="176">
        <v>720</v>
      </c>
      <c r="J366" s="176">
        <v>744</v>
      </c>
      <c r="K366" s="176">
        <v>744</v>
      </c>
      <c r="L366" s="176">
        <v>720</v>
      </c>
      <c r="M366" s="176">
        <v>744</v>
      </c>
      <c r="N366" s="176">
        <v>720</v>
      </c>
      <c r="O366" s="176">
        <v>744</v>
      </c>
      <c r="P366" s="176">
        <v>744</v>
      </c>
      <c r="Q366" s="176">
        <v>672</v>
      </c>
      <c r="R366" s="176">
        <v>744</v>
      </c>
      <c r="S366" s="176">
        <v>720</v>
      </c>
      <c r="T366" s="176">
        <v>744</v>
      </c>
      <c r="U366" s="176">
        <v>720</v>
      </c>
      <c r="V366" s="176">
        <v>744</v>
      </c>
      <c r="W366" s="176">
        <v>744</v>
      </c>
      <c r="X366" s="176">
        <v>720</v>
      </c>
      <c r="Y366" s="176">
        <v>744</v>
      </c>
      <c r="Z366" s="176">
        <v>720</v>
      </c>
      <c r="AA366" s="176">
        <v>744</v>
      </c>
      <c r="AB366" s="176">
        <v>744</v>
      </c>
      <c r="AC366" s="176">
        <v>672</v>
      </c>
      <c r="AD366" s="176">
        <v>744</v>
      </c>
      <c r="AE366" s="176">
        <v>720</v>
      </c>
      <c r="AF366" s="176">
        <v>744</v>
      </c>
      <c r="AG366" s="176">
        <v>720</v>
      </c>
      <c r="AH366" s="176">
        <v>744</v>
      </c>
      <c r="AI366" s="176">
        <v>744</v>
      </c>
      <c r="AJ366" s="176">
        <v>720</v>
      </c>
      <c r="AK366" s="176">
        <v>744</v>
      </c>
      <c r="AL366" s="176">
        <v>720</v>
      </c>
      <c r="AM366" s="176">
        <v>744</v>
      </c>
      <c r="AN366" s="176">
        <v>744</v>
      </c>
      <c r="AO366" s="176">
        <v>696</v>
      </c>
      <c r="AP366" s="176">
        <v>744</v>
      </c>
      <c r="AQ366" s="176">
        <v>720</v>
      </c>
      <c r="AR366" s="176">
        <v>744</v>
      </c>
      <c r="AS366" s="176">
        <v>720</v>
      </c>
      <c r="AT366" s="176">
        <v>744</v>
      </c>
      <c r="AU366" s="176">
        <v>744</v>
      </c>
      <c r="AV366" s="176">
        <v>720</v>
      </c>
      <c r="AW366" s="176">
        <v>744</v>
      </c>
      <c r="AX366" s="176">
        <v>720</v>
      </c>
      <c r="AY366" s="176">
        <v>744</v>
      </c>
      <c r="AZ366" s="176">
        <v>744</v>
      </c>
      <c r="BA366" s="176">
        <v>672</v>
      </c>
      <c r="BB366" s="176">
        <v>744</v>
      </c>
      <c r="BC366" s="176">
        <v>720</v>
      </c>
      <c r="BD366" s="176">
        <v>744</v>
      </c>
      <c r="BE366" s="176">
        <v>720</v>
      </c>
      <c r="BF366" s="176">
        <v>744</v>
      </c>
      <c r="BG366" s="176">
        <v>744</v>
      </c>
      <c r="BH366" s="176">
        <v>720</v>
      </c>
      <c r="BI366" s="176">
        <v>744</v>
      </c>
      <c r="BJ366" s="176">
        <v>720</v>
      </c>
      <c r="BK366" s="176">
        <v>744</v>
      </c>
      <c r="BL366" s="176">
        <v>744</v>
      </c>
      <c r="BM366" s="176">
        <v>672</v>
      </c>
      <c r="BN366" s="176">
        <v>744</v>
      </c>
      <c r="BO366" s="176">
        <v>720</v>
      </c>
      <c r="BP366" s="176">
        <v>744</v>
      </c>
      <c r="BQ366" s="176">
        <v>720</v>
      </c>
      <c r="BR366" s="176">
        <v>744</v>
      </c>
      <c r="BS366" s="176">
        <v>744</v>
      </c>
      <c r="BT366" s="176">
        <v>720</v>
      </c>
      <c r="BU366" s="176">
        <v>744</v>
      </c>
      <c r="BV366" s="176">
        <v>720</v>
      </c>
      <c r="BW366" s="176">
        <v>744</v>
      </c>
      <c r="BX366" s="176">
        <v>744</v>
      </c>
      <c r="BY366" s="176">
        <v>672</v>
      </c>
      <c r="BZ366" s="176">
        <v>744</v>
      </c>
      <c r="CA366" s="176">
        <v>720</v>
      </c>
      <c r="CB366" s="176">
        <v>744</v>
      </c>
      <c r="CC366" s="176">
        <v>720</v>
      </c>
      <c r="CD366" s="176">
        <v>744</v>
      </c>
      <c r="CE366" s="176">
        <v>744</v>
      </c>
      <c r="CF366" s="176">
        <v>720</v>
      </c>
      <c r="CG366" s="176">
        <v>744</v>
      </c>
      <c r="CH366" s="176">
        <v>720</v>
      </c>
      <c r="CI366" s="176">
        <v>744</v>
      </c>
      <c r="CJ366" s="176">
        <v>744</v>
      </c>
      <c r="CK366" s="176">
        <v>696</v>
      </c>
      <c r="CL366" s="176">
        <v>744</v>
      </c>
      <c r="CM366" s="176">
        <v>720</v>
      </c>
      <c r="CN366" s="176">
        <v>744</v>
      </c>
      <c r="CO366" s="176">
        <v>720</v>
      </c>
      <c r="CP366" s="176">
        <v>744</v>
      </c>
      <c r="CQ366" s="176">
        <v>744</v>
      </c>
      <c r="CR366" s="176">
        <v>720</v>
      </c>
      <c r="CS366" s="176">
        <v>744</v>
      </c>
      <c r="CT366" s="176">
        <v>720</v>
      </c>
      <c r="CU366" s="176">
        <v>744</v>
      </c>
      <c r="CV366" s="176">
        <v>744</v>
      </c>
      <c r="CW366" s="176">
        <v>672</v>
      </c>
      <c r="CX366" s="176">
        <v>744</v>
      </c>
      <c r="CY366" s="176">
        <v>720</v>
      </c>
      <c r="CZ366" s="176">
        <v>744</v>
      </c>
      <c r="DA366" s="176">
        <v>720</v>
      </c>
      <c r="DB366" s="176">
        <v>744</v>
      </c>
      <c r="DC366" s="176">
        <v>744</v>
      </c>
      <c r="DD366" s="176">
        <v>720</v>
      </c>
      <c r="DE366" s="176">
        <v>744</v>
      </c>
      <c r="DF366" s="176">
        <v>720</v>
      </c>
      <c r="DG366" s="176">
        <v>744</v>
      </c>
      <c r="DH366" s="176">
        <v>744</v>
      </c>
      <c r="DI366" s="176">
        <v>672</v>
      </c>
      <c r="DJ366" s="176">
        <v>744</v>
      </c>
      <c r="DK366" s="176">
        <v>720</v>
      </c>
      <c r="DL366" s="176">
        <v>744</v>
      </c>
      <c r="DM366" s="176">
        <v>720</v>
      </c>
      <c r="DN366" s="176">
        <v>744</v>
      </c>
      <c r="DO366" s="176">
        <v>744</v>
      </c>
      <c r="DP366" s="176">
        <v>720</v>
      </c>
      <c r="DQ366" s="176">
        <v>744</v>
      </c>
      <c r="DR366" s="176">
        <v>720</v>
      </c>
      <c r="DS366" s="176">
        <v>744</v>
      </c>
      <c r="DT366" s="176">
        <v>744</v>
      </c>
      <c r="DU366" s="176">
        <v>672</v>
      </c>
      <c r="DV366" s="176">
        <v>744</v>
      </c>
      <c r="DW366" s="176">
        <v>720</v>
      </c>
      <c r="DX366" s="176">
        <v>744</v>
      </c>
      <c r="DY366" s="176">
        <v>720</v>
      </c>
      <c r="DZ366" s="176">
        <v>744</v>
      </c>
      <c r="EA366" s="176">
        <v>744</v>
      </c>
      <c r="EB366" s="176">
        <v>720</v>
      </c>
      <c r="EC366" s="176">
        <v>744</v>
      </c>
      <c r="ED366" s="176">
        <v>720</v>
      </c>
      <c r="EE366" s="176">
        <v>744</v>
      </c>
      <c r="EF366" s="176">
        <v>744</v>
      </c>
      <c r="EG366" s="176">
        <v>696</v>
      </c>
      <c r="EH366" s="176">
        <v>744</v>
      </c>
      <c r="EI366" s="176">
        <v>720</v>
      </c>
      <c r="EJ366" s="176">
        <v>744</v>
      </c>
      <c r="EK366" s="176">
        <v>720</v>
      </c>
      <c r="EL366" s="176">
        <v>744</v>
      </c>
      <c r="EM366" s="176">
        <v>744</v>
      </c>
      <c r="EN366" s="176">
        <v>720</v>
      </c>
      <c r="EO366" s="176">
        <v>744</v>
      </c>
      <c r="EP366" s="176">
        <v>720</v>
      </c>
      <c r="EQ366" s="176">
        <v>744</v>
      </c>
      <c r="ER366" s="176">
        <v>744</v>
      </c>
      <c r="ES366" s="176">
        <v>672</v>
      </c>
      <c r="ET366" s="176">
        <v>744</v>
      </c>
      <c r="EU366" s="176">
        <v>720</v>
      </c>
      <c r="EV366" s="176">
        <v>744</v>
      </c>
      <c r="EW366" s="176">
        <v>720</v>
      </c>
      <c r="EX366" s="176">
        <v>744</v>
      </c>
      <c r="EY366" s="176">
        <v>744</v>
      </c>
      <c r="EZ366" s="176">
        <v>720</v>
      </c>
      <c r="FA366" s="176">
        <v>744</v>
      </c>
      <c r="FB366" s="176">
        <v>720</v>
      </c>
      <c r="FC366" s="176">
        <v>744</v>
      </c>
      <c r="FD366" s="176">
        <v>744</v>
      </c>
      <c r="FE366" s="176">
        <v>672</v>
      </c>
      <c r="FF366" s="176">
        <v>744</v>
      </c>
      <c r="FG366" s="176">
        <v>720</v>
      </c>
      <c r="FH366" s="176">
        <v>744</v>
      </c>
      <c r="FI366" s="176">
        <v>720</v>
      </c>
      <c r="FJ366" s="176">
        <v>744</v>
      </c>
      <c r="FK366" s="176">
        <v>744</v>
      </c>
      <c r="FL366" s="176">
        <v>720</v>
      </c>
      <c r="FM366" s="176">
        <v>744</v>
      </c>
      <c r="FN366" s="176">
        <v>720</v>
      </c>
      <c r="FO366" s="176">
        <v>744</v>
      </c>
      <c r="FP366" s="176">
        <v>744</v>
      </c>
      <c r="FQ366" s="176">
        <v>672</v>
      </c>
      <c r="FR366" s="176">
        <v>744</v>
      </c>
      <c r="FS366" s="176">
        <v>720</v>
      </c>
      <c r="FT366" s="176">
        <v>744</v>
      </c>
      <c r="FU366" s="176">
        <v>720</v>
      </c>
      <c r="FV366" s="176">
        <v>744</v>
      </c>
      <c r="FW366" s="176">
        <v>744</v>
      </c>
      <c r="FX366" s="176">
        <v>720</v>
      </c>
      <c r="FY366" s="176">
        <v>744</v>
      </c>
      <c r="FZ366" s="176">
        <v>720</v>
      </c>
      <c r="GA366" s="176">
        <v>744</v>
      </c>
    </row>
    <row r="367" spans="2:183">
      <c r="B367" s="96" t="s">
        <v>97</v>
      </c>
      <c r="C367" s="166" t="s">
        <v>231</v>
      </c>
      <c r="D367" s="88">
        <v>0</v>
      </c>
      <c r="E367" s="89">
        <v>0</v>
      </c>
      <c r="F367" s="89">
        <v>0</v>
      </c>
      <c r="G367" s="89">
        <v>0</v>
      </c>
      <c r="H367" s="89">
        <v>0</v>
      </c>
      <c r="I367" s="89">
        <v>0</v>
      </c>
      <c r="J367" s="89">
        <v>0</v>
      </c>
      <c r="K367" s="89">
        <v>0</v>
      </c>
      <c r="L367" s="89">
        <v>0</v>
      </c>
      <c r="M367" s="89">
        <v>0</v>
      </c>
      <c r="N367" s="89">
        <v>0</v>
      </c>
      <c r="O367" s="89">
        <v>0</v>
      </c>
      <c r="P367" s="89">
        <v>0</v>
      </c>
      <c r="Q367" s="89">
        <v>0</v>
      </c>
      <c r="R367" s="89">
        <v>0</v>
      </c>
      <c r="S367" s="89">
        <v>0</v>
      </c>
      <c r="T367" s="89">
        <v>0</v>
      </c>
      <c r="U367" s="89">
        <v>0</v>
      </c>
      <c r="V367" s="89">
        <v>0</v>
      </c>
      <c r="W367" s="89">
        <v>0</v>
      </c>
      <c r="X367" s="89">
        <v>0</v>
      </c>
      <c r="Y367" s="89">
        <v>0</v>
      </c>
      <c r="Z367" s="89">
        <v>0</v>
      </c>
      <c r="AA367" s="89">
        <v>0</v>
      </c>
      <c r="AB367" s="89">
        <v>0</v>
      </c>
      <c r="AC367" s="89">
        <v>0</v>
      </c>
      <c r="AD367" s="89">
        <v>0</v>
      </c>
      <c r="AE367" s="89">
        <v>0</v>
      </c>
      <c r="AF367" s="89">
        <v>0</v>
      </c>
      <c r="AG367" s="89">
        <v>0</v>
      </c>
      <c r="AH367" s="89">
        <v>0</v>
      </c>
      <c r="AI367" s="89">
        <v>0</v>
      </c>
      <c r="AJ367" s="89">
        <v>0</v>
      </c>
      <c r="AK367" s="89">
        <v>0</v>
      </c>
      <c r="AL367" s="89">
        <v>0</v>
      </c>
      <c r="AM367" s="89">
        <v>0</v>
      </c>
      <c r="AN367" s="89">
        <v>0</v>
      </c>
      <c r="AO367" s="89">
        <v>0</v>
      </c>
      <c r="AP367" s="89">
        <v>0</v>
      </c>
      <c r="AQ367" s="89">
        <v>0</v>
      </c>
      <c r="AR367" s="89">
        <v>0</v>
      </c>
      <c r="AS367" s="89">
        <v>0</v>
      </c>
      <c r="AT367" s="89">
        <v>0</v>
      </c>
      <c r="AU367" s="89">
        <v>0</v>
      </c>
      <c r="AV367" s="89">
        <v>0</v>
      </c>
      <c r="AW367" s="89">
        <v>0</v>
      </c>
      <c r="AX367" s="89">
        <v>0</v>
      </c>
      <c r="AY367" s="89">
        <v>0</v>
      </c>
      <c r="AZ367" s="89">
        <v>0</v>
      </c>
      <c r="BA367" s="89">
        <v>0</v>
      </c>
      <c r="BB367" s="89">
        <v>0</v>
      </c>
      <c r="BC367" s="89">
        <v>0</v>
      </c>
      <c r="BD367" s="89">
        <v>0</v>
      </c>
      <c r="BE367" s="89">
        <v>0</v>
      </c>
      <c r="BF367" s="89">
        <v>0</v>
      </c>
      <c r="BG367" s="89">
        <v>0</v>
      </c>
      <c r="BH367" s="89">
        <v>0</v>
      </c>
      <c r="BI367" s="89">
        <v>0</v>
      </c>
      <c r="BJ367" s="89">
        <v>0</v>
      </c>
      <c r="BK367" s="89">
        <v>0</v>
      </c>
      <c r="BL367" s="89">
        <v>0</v>
      </c>
      <c r="BM367" s="89">
        <v>0</v>
      </c>
      <c r="BN367" s="89">
        <v>0</v>
      </c>
      <c r="BO367" s="89">
        <v>0</v>
      </c>
      <c r="BP367" s="89">
        <v>0</v>
      </c>
      <c r="BQ367" s="89">
        <v>0</v>
      </c>
      <c r="BR367" s="89">
        <v>0</v>
      </c>
      <c r="BS367" s="89">
        <v>0</v>
      </c>
      <c r="BT367" s="89">
        <v>0</v>
      </c>
      <c r="BU367" s="89">
        <v>0</v>
      </c>
      <c r="BV367" s="89">
        <v>0</v>
      </c>
      <c r="BW367" s="89">
        <v>0</v>
      </c>
      <c r="BX367" s="89">
        <v>0</v>
      </c>
      <c r="BY367" s="89">
        <v>0</v>
      </c>
      <c r="BZ367" s="89">
        <v>0</v>
      </c>
      <c r="CA367" s="89">
        <v>0</v>
      </c>
      <c r="CB367" s="89">
        <v>0</v>
      </c>
      <c r="CC367" s="89">
        <v>0</v>
      </c>
      <c r="CD367" s="89">
        <v>0</v>
      </c>
      <c r="CE367" s="89">
        <v>0</v>
      </c>
      <c r="CF367" s="89">
        <v>0</v>
      </c>
      <c r="CG367" s="89">
        <v>0</v>
      </c>
      <c r="CH367" s="89">
        <v>0</v>
      </c>
      <c r="CI367" s="89">
        <v>0</v>
      </c>
      <c r="CJ367" s="89">
        <v>0</v>
      </c>
      <c r="CK367" s="89">
        <v>0</v>
      </c>
      <c r="CL367" s="89">
        <v>0</v>
      </c>
      <c r="CM367" s="89">
        <v>0</v>
      </c>
      <c r="CN367" s="89">
        <v>0</v>
      </c>
      <c r="CO367" s="89">
        <v>0</v>
      </c>
      <c r="CP367" s="89">
        <v>0</v>
      </c>
      <c r="CQ367" s="89">
        <v>0</v>
      </c>
      <c r="CR367" s="89">
        <v>0</v>
      </c>
      <c r="CS367" s="89">
        <v>0</v>
      </c>
      <c r="CT367" s="89">
        <v>0</v>
      </c>
      <c r="CU367" s="89">
        <v>0</v>
      </c>
      <c r="CV367" s="89">
        <v>0</v>
      </c>
      <c r="CW367" s="89">
        <v>0</v>
      </c>
      <c r="CX367" s="89">
        <v>0</v>
      </c>
      <c r="CY367" s="89">
        <v>0</v>
      </c>
      <c r="CZ367" s="89">
        <v>0</v>
      </c>
      <c r="DA367" s="89">
        <v>0</v>
      </c>
      <c r="DB367" s="89">
        <v>0</v>
      </c>
      <c r="DC367" s="89">
        <v>0</v>
      </c>
      <c r="DD367" s="89">
        <v>0</v>
      </c>
      <c r="DE367" s="89">
        <v>0</v>
      </c>
      <c r="DF367" s="89">
        <v>0</v>
      </c>
      <c r="DG367" s="89">
        <v>0</v>
      </c>
      <c r="DH367" s="89">
        <v>0</v>
      </c>
      <c r="DI367" s="89">
        <v>0</v>
      </c>
      <c r="DJ367" s="89">
        <v>0</v>
      </c>
      <c r="DK367" s="89">
        <v>0</v>
      </c>
      <c r="DL367" s="89">
        <v>0</v>
      </c>
      <c r="DM367" s="89">
        <v>0</v>
      </c>
      <c r="DN367" s="89">
        <v>0</v>
      </c>
      <c r="DO367" s="89">
        <v>0</v>
      </c>
      <c r="DP367" s="89">
        <v>0</v>
      </c>
      <c r="DQ367" s="89">
        <v>0</v>
      </c>
      <c r="DR367" s="89">
        <v>0</v>
      </c>
      <c r="DS367" s="89">
        <v>0</v>
      </c>
      <c r="DT367" s="89">
        <v>0</v>
      </c>
      <c r="DU367" s="89">
        <v>0</v>
      </c>
      <c r="DV367" s="89">
        <v>0</v>
      </c>
      <c r="DW367" s="89">
        <v>0</v>
      </c>
      <c r="DX367" s="89">
        <v>0</v>
      </c>
      <c r="DY367" s="89">
        <v>0</v>
      </c>
      <c r="DZ367" s="89">
        <v>0</v>
      </c>
      <c r="EA367" s="89">
        <v>0</v>
      </c>
      <c r="EB367" s="89">
        <v>0</v>
      </c>
      <c r="EC367" s="89">
        <v>0</v>
      </c>
      <c r="ED367" s="89">
        <v>0</v>
      </c>
      <c r="EE367" s="89">
        <v>0</v>
      </c>
      <c r="EF367" s="89">
        <v>0</v>
      </c>
      <c r="EG367" s="89">
        <v>0</v>
      </c>
      <c r="EH367" s="89">
        <v>0</v>
      </c>
      <c r="EI367" s="89">
        <v>0</v>
      </c>
      <c r="EJ367" s="89">
        <v>0</v>
      </c>
      <c r="EK367" s="89">
        <v>0</v>
      </c>
      <c r="EL367" s="89">
        <v>0</v>
      </c>
      <c r="EM367" s="89">
        <v>0</v>
      </c>
      <c r="EN367" s="89">
        <v>0</v>
      </c>
      <c r="EO367" s="89">
        <v>0</v>
      </c>
      <c r="EP367" s="89">
        <v>0</v>
      </c>
      <c r="EQ367" s="89">
        <v>0</v>
      </c>
      <c r="ER367" s="89">
        <v>0</v>
      </c>
      <c r="ES367" s="89">
        <v>0</v>
      </c>
      <c r="ET367" s="89">
        <v>0</v>
      </c>
      <c r="EU367" s="89">
        <v>0</v>
      </c>
      <c r="EV367" s="89">
        <v>0</v>
      </c>
      <c r="EW367" s="89">
        <v>0</v>
      </c>
      <c r="EX367" s="89">
        <v>0</v>
      </c>
      <c r="EY367" s="89">
        <v>0</v>
      </c>
      <c r="EZ367" s="89">
        <v>0</v>
      </c>
      <c r="FA367" s="89">
        <v>0</v>
      </c>
      <c r="FB367" s="89">
        <v>0</v>
      </c>
      <c r="FC367" s="89">
        <v>0</v>
      </c>
      <c r="FD367" s="89">
        <v>0</v>
      </c>
      <c r="FE367" s="89">
        <v>0</v>
      </c>
      <c r="FF367" s="89">
        <v>0</v>
      </c>
      <c r="FG367" s="89">
        <v>0</v>
      </c>
      <c r="FH367" s="89">
        <v>0</v>
      </c>
      <c r="FI367" s="89">
        <v>0</v>
      </c>
      <c r="FJ367" s="89">
        <v>0</v>
      </c>
      <c r="FK367" s="89">
        <v>0</v>
      </c>
      <c r="FL367" s="89">
        <v>0</v>
      </c>
      <c r="FM367" s="89">
        <v>0</v>
      </c>
      <c r="FN367" s="89">
        <v>0</v>
      </c>
      <c r="FO367" s="89">
        <v>0</v>
      </c>
      <c r="FP367" s="89">
        <v>0</v>
      </c>
      <c r="FQ367" s="89">
        <v>0</v>
      </c>
      <c r="FR367" s="89">
        <v>0</v>
      </c>
      <c r="FS367" s="89">
        <v>0</v>
      </c>
      <c r="FT367" s="89">
        <v>0</v>
      </c>
      <c r="FU367" s="89">
        <v>0</v>
      </c>
      <c r="FV367" s="89">
        <v>0</v>
      </c>
      <c r="FW367" s="89">
        <v>0</v>
      </c>
      <c r="FX367" s="89">
        <v>0</v>
      </c>
      <c r="FY367" s="89">
        <v>0</v>
      </c>
      <c r="FZ367" s="89">
        <v>0</v>
      </c>
      <c r="GA367" s="89">
        <v>0</v>
      </c>
    </row>
    <row r="368" spans="2:183">
      <c r="B368" s="171" t="s">
        <v>97</v>
      </c>
      <c r="C368" s="177" t="s">
        <v>96</v>
      </c>
      <c r="D368" s="83">
        <v>0.9665258310419601</v>
      </c>
      <c r="E368" s="84">
        <v>0.98364574520586578</v>
      </c>
      <c r="F368" s="84">
        <v>1.0015884916548379</v>
      </c>
      <c r="G368" s="84">
        <v>0.88630125031733931</v>
      </c>
      <c r="H368" s="84">
        <v>0.96466603548161656</v>
      </c>
      <c r="I368" s="84">
        <v>0.80363466229287572</v>
      </c>
      <c r="J368" s="84">
        <v>0.75170307728447272</v>
      </c>
      <c r="K368" s="84">
        <v>0.80860876249039193</v>
      </c>
      <c r="L368" s="84">
        <v>0.80414983164983167</v>
      </c>
      <c r="M368" s="84">
        <v>0.93017430038599391</v>
      </c>
      <c r="N368" s="84">
        <v>0.79992863984674323</v>
      </c>
      <c r="O368" s="84">
        <v>0.92595682955392322</v>
      </c>
      <c r="P368" s="84">
        <v>0.9665258310419601</v>
      </c>
      <c r="Q368" s="84">
        <v>0.98364574520586578</v>
      </c>
      <c r="R368" s="84">
        <v>1.0015884916548379</v>
      </c>
      <c r="S368" s="84">
        <v>0.88630125031733931</v>
      </c>
      <c r="T368" s="84">
        <v>0.96466603548161656</v>
      </c>
      <c r="U368" s="84">
        <v>0.80363466229287572</v>
      </c>
      <c r="V368" s="84">
        <v>0.75170307728447272</v>
      </c>
      <c r="W368" s="84">
        <v>0.80860876249039193</v>
      </c>
      <c r="X368" s="84">
        <v>0.80414983164983167</v>
      </c>
      <c r="Y368" s="84">
        <v>0.93017430038599391</v>
      </c>
      <c r="Z368" s="84">
        <v>0.79992863984674323</v>
      </c>
      <c r="AA368" s="84">
        <v>0.92595682955392322</v>
      </c>
      <c r="AB368" s="84">
        <v>0.18157348677056903</v>
      </c>
      <c r="AC368" s="84">
        <v>0.1646531400481541</v>
      </c>
      <c r="AD368" s="84">
        <v>7.9989202005557564E-2</v>
      </c>
      <c r="AE368" s="84">
        <v>9.0010767790262181E-2</v>
      </c>
      <c r="AF368" s="84">
        <v>0.14112752204905157</v>
      </c>
      <c r="AG368" s="84">
        <v>0.19717540574282147</v>
      </c>
      <c r="AH368" s="84">
        <v>0.3182717168056059</v>
      </c>
      <c r="AI368" s="84">
        <v>0.30962743143651084</v>
      </c>
      <c r="AJ368" s="84">
        <v>0.16141705680399501</v>
      </c>
      <c r="AK368" s="84">
        <v>7.9468632958801508E-2</v>
      </c>
      <c r="AL368" s="84">
        <v>0.14163022784019977</v>
      </c>
      <c r="AM368" s="84">
        <v>0.18600746043252386</v>
      </c>
      <c r="AN368" s="84">
        <v>0.18122508155128669</v>
      </c>
      <c r="AO368" s="84">
        <v>0.15915778767919411</v>
      </c>
      <c r="AP368" s="84">
        <v>7.6697927993234272E-2</v>
      </c>
      <c r="AQ368" s="84">
        <v>9.2713483146067421E-2</v>
      </c>
      <c r="AR368" s="84">
        <v>0.13674580161894406</v>
      </c>
      <c r="AS368" s="84">
        <v>0.20868851435705368</v>
      </c>
      <c r="AT368" s="84">
        <v>0.30708446599009304</v>
      </c>
      <c r="AU368" s="84">
        <v>0.30957631086142318</v>
      </c>
      <c r="AV368" s="84">
        <v>0.1607125468164794</v>
      </c>
      <c r="AW368" s="84">
        <v>8.1289567476138705E-2</v>
      </c>
      <c r="AX368" s="84">
        <v>0.14613537765293383</v>
      </c>
      <c r="AY368" s="84">
        <v>0.18584050682614472</v>
      </c>
      <c r="AZ368" s="84">
        <v>0.17987805062220613</v>
      </c>
      <c r="BA368" s="84">
        <v>0.17416432584269664</v>
      </c>
      <c r="BB368" s="84">
        <v>7.3148559260601667E-2</v>
      </c>
      <c r="BC368" s="84">
        <v>8.4568742197253438E-2</v>
      </c>
      <c r="BD368" s="84">
        <v>0.13943004711852119</v>
      </c>
      <c r="BE368" s="84">
        <v>0.20771793071161049</v>
      </c>
      <c r="BF368" s="84">
        <v>0.3084965114171801</v>
      </c>
      <c r="BG368" s="84">
        <v>0.31633449619427328</v>
      </c>
      <c r="BH368" s="84">
        <v>0.15463124219725344</v>
      </c>
      <c r="BI368" s="84">
        <v>8.0734565663887883E-2</v>
      </c>
      <c r="BJ368" s="84">
        <v>0.14598509675405744</v>
      </c>
      <c r="BK368" s="84">
        <v>0.18686888365349763</v>
      </c>
      <c r="BL368" s="84">
        <v>0.18147570073698199</v>
      </c>
      <c r="BM368" s="84">
        <v>0.17177442817014446</v>
      </c>
      <c r="BN368" s="84">
        <v>7.7912966654584997E-2</v>
      </c>
      <c r="BO368" s="84">
        <v>8.12837858926342E-2</v>
      </c>
      <c r="BP368" s="84">
        <v>0.13419483206475774</v>
      </c>
      <c r="BQ368" s="84">
        <v>0.20620872347066166</v>
      </c>
      <c r="BR368" s="84">
        <v>0.31604514014739638</v>
      </c>
      <c r="BS368" s="84">
        <v>0.31957631086142319</v>
      </c>
      <c r="BT368" s="84">
        <v>0.15362297128589264</v>
      </c>
      <c r="BU368" s="84">
        <v>7.8690875317143902E-2</v>
      </c>
      <c r="BV368" s="84">
        <v>0.14707553058676653</v>
      </c>
      <c r="BW368" s="84">
        <v>0.18371398151504167</v>
      </c>
      <c r="BX368" s="84">
        <v>0.18510201461882325</v>
      </c>
      <c r="BY368" s="84">
        <v>0.16672050561797752</v>
      </c>
      <c r="BZ368" s="84">
        <v>7.6447761870242839E-2</v>
      </c>
      <c r="CA368" s="84">
        <v>8.6215121722846441E-2</v>
      </c>
      <c r="CB368" s="84">
        <v>0.13098239096290926</v>
      </c>
      <c r="CC368" s="84">
        <v>0.19962866729088638</v>
      </c>
      <c r="CD368" s="84">
        <v>0.32484210764769844</v>
      </c>
      <c r="CE368" s="84">
        <v>0.32003986951794128</v>
      </c>
      <c r="CF368" s="84">
        <v>0.15262539013732834</v>
      </c>
      <c r="CG368" s="84">
        <v>8.0877657967862754E-2</v>
      </c>
      <c r="CH368" s="84">
        <v>0.14467649812734085</v>
      </c>
      <c r="CI368" s="84">
        <v>0.18276549474447262</v>
      </c>
      <c r="CJ368" s="84">
        <v>0.18343413978494624</v>
      </c>
      <c r="CK368" s="84">
        <v>0.15698647165181456</v>
      </c>
      <c r="CL368" s="84">
        <v>7.9077413314002656E-2</v>
      </c>
      <c r="CM368" s="84">
        <v>9.2058988764044947E-2</v>
      </c>
      <c r="CN368" s="84">
        <v>0.1400571614111393</v>
      </c>
      <c r="CO368" s="84">
        <v>0.19713108614232208</v>
      </c>
      <c r="CP368" s="84">
        <v>0.31909062764286578</v>
      </c>
      <c r="CQ368" s="84">
        <v>0.30885141053521803</v>
      </c>
      <c r="CR368" s="84">
        <v>0.1605821629213483</v>
      </c>
      <c r="CS368" s="84">
        <v>8.0329527606620765E-2</v>
      </c>
      <c r="CT368" s="84">
        <v>0.14157560861423221</v>
      </c>
      <c r="CU368" s="84">
        <v>0.18600746043252386</v>
      </c>
      <c r="CV368" s="84">
        <v>0.18122508155128669</v>
      </c>
      <c r="CW368" s="84">
        <v>0.16201845906902088</v>
      </c>
      <c r="CX368" s="84">
        <v>8.0374305303854046E-2</v>
      </c>
      <c r="CY368" s="84">
        <v>9.3673455056179786E-2</v>
      </c>
      <c r="CZ368" s="84">
        <v>0.13605865651806209</v>
      </c>
      <c r="DA368" s="84">
        <v>0.20387141073657927</v>
      </c>
      <c r="DB368" s="84">
        <v>0.31289318291651563</v>
      </c>
      <c r="DC368" s="84">
        <v>0.30621609580765974</v>
      </c>
      <c r="DD368" s="84">
        <v>0.16413030586766542</v>
      </c>
      <c r="DE368" s="84">
        <v>8.139414945028392E-2</v>
      </c>
      <c r="DF368" s="84">
        <v>0.1433468320848939</v>
      </c>
      <c r="DG368" s="84">
        <v>0.18597219705207199</v>
      </c>
      <c r="DH368" s="84">
        <v>0.18123874894285369</v>
      </c>
      <c r="DI368" s="84">
        <v>0.16564715422685927</v>
      </c>
      <c r="DJ368" s="84">
        <v>7.5322731666062584E-2</v>
      </c>
      <c r="DK368" s="84">
        <v>9.3470349563046187E-2</v>
      </c>
      <c r="DL368" s="84">
        <v>0.13697233297088318</v>
      </c>
      <c r="DM368" s="84">
        <v>0.20881179775280898</v>
      </c>
      <c r="DN368" s="84">
        <v>0.30664038902984175</v>
      </c>
      <c r="DO368" s="84">
        <v>0.30895788027062948</v>
      </c>
      <c r="DP368" s="84">
        <v>0.16133598626716605</v>
      </c>
      <c r="DQ368" s="84">
        <v>8.1289567476138705E-2</v>
      </c>
      <c r="DR368" s="84">
        <v>0.14552075530586767</v>
      </c>
      <c r="DS368" s="84">
        <v>0.18645040473601546</v>
      </c>
      <c r="DT368" s="84">
        <v>0.18000641838830495</v>
      </c>
      <c r="DU368" s="84">
        <v>0.17423120652755483</v>
      </c>
      <c r="DV368" s="84">
        <v>7.2597332970883166E-2</v>
      </c>
      <c r="DW368" s="84">
        <v>8.4943274032459423E-2</v>
      </c>
      <c r="DX368" s="84">
        <v>0.13946025129877976</v>
      </c>
      <c r="DY368" s="84">
        <v>0.20782716916354557</v>
      </c>
      <c r="DZ368" s="84">
        <v>0.30824317385526157</v>
      </c>
      <c r="EA368" s="84">
        <v>0.31596864806089164</v>
      </c>
      <c r="EB368" s="84">
        <v>0.15521371722846442</v>
      </c>
      <c r="EC368" s="84">
        <v>8.0540881357979946E-2</v>
      </c>
      <c r="ED368" s="84">
        <v>0.14551763420724095</v>
      </c>
      <c r="EE368" s="84">
        <v>0.18743460794974023</v>
      </c>
      <c r="EF368" s="84">
        <v>0.1837478857073819</v>
      </c>
      <c r="EG368" s="84">
        <v>0.16239482435748417</v>
      </c>
      <c r="EH368" s="84">
        <v>7.6470415005436748E-2</v>
      </c>
      <c r="EI368" s="84">
        <v>8.7128043071161052E-2</v>
      </c>
      <c r="EJ368" s="84">
        <v>0.13003095928476499</v>
      </c>
      <c r="EK368" s="84">
        <v>0.19969889200998753</v>
      </c>
      <c r="EL368" s="84">
        <v>0.32462312734082394</v>
      </c>
      <c r="EM368" s="84">
        <v>0.32049293222181946</v>
      </c>
      <c r="EN368" s="84">
        <v>0.15308208489388264</v>
      </c>
      <c r="EO368" s="84">
        <v>7.9617917119729362E-2</v>
      </c>
      <c r="EP368" s="84">
        <v>0.1449924313358302</v>
      </c>
      <c r="EQ368" s="84">
        <v>0.18304344871330194</v>
      </c>
      <c r="ER368" s="84">
        <v>0.18224666243808144</v>
      </c>
      <c r="ES368" s="84">
        <v>0.16692825374531836</v>
      </c>
      <c r="ET368" s="84">
        <v>7.8063685514075137E-2</v>
      </c>
      <c r="EU368" s="84">
        <v>8.5962624843945068E-2</v>
      </c>
      <c r="EV368" s="84">
        <v>0.14618302223027668</v>
      </c>
      <c r="EW368" s="84">
        <v>0.18984862671660424</v>
      </c>
      <c r="EX368" s="84">
        <v>0.32835530687447145</v>
      </c>
      <c r="EY368" s="84">
        <v>0.31236604446055338</v>
      </c>
      <c r="EZ368" s="84">
        <v>0.15154213483146067</v>
      </c>
      <c r="FA368" s="84">
        <v>7.8777636824936575E-2</v>
      </c>
      <c r="FB368" s="84">
        <v>0.14923283395755307</v>
      </c>
      <c r="FC368" s="84">
        <v>0.18122508155128669</v>
      </c>
      <c r="FD368" s="84">
        <v>0.18145267004953486</v>
      </c>
      <c r="FE368" s="84">
        <v>0.16478690141787053</v>
      </c>
      <c r="FF368" s="84">
        <v>7.9302056904675608E-2</v>
      </c>
      <c r="FG368" s="84">
        <v>9.2021925717852684E-2</v>
      </c>
      <c r="FH368" s="84">
        <v>0.13986838528452336</v>
      </c>
      <c r="FI368" s="84">
        <v>0.19728714107365791</v>
      </c>
      <c r="FJ368" s="84">
        <v>0.31872062643469856</v>
      </c>
      <c r="FK368" s="84">
        <v>0.30841548870363661</v>
      </c>
      <c r="FL368" s="84">
        <v>0.16233255305867667</v>
      </c>
      <c r="FM368" s="84">
        <v>7.8965733357496681E-2</v>
      </c>
      <c r="FN368" s="84">
        <v>0.14191112671660425</v>
      </c>
      <c r="FO368" s="84">
        <v>0.18600746043252386</v>
      </c>
      <c r="FP368" s="84">
        <v>0.18122508155128669</v>
      </c>
      <c r="FQ368" s="84">
        <v>0.16201845906902088</v>
      </c>
      <c r="FR368" s="84">
        <v>8.0502673069952874E-2</v>
      </c>
      <c r="FS368" s="84">
        <v>9.3876326466916363E-2</v>
      </c>
      <c r="FT368" s="84">
        <v>0.13573396158028272</v>
      </c>
      <c r="FU368" s="84">
        <v>0.20428698501872658</v>
      </c>
      <c r="FV368" s="84">
        <v>0.31218142140872296</v>
      </c>
      <c r="FW368" s="84">
        <v>0.30517405158873984</v>
      </c>
      <c r="FX368" s="84">
        <v>0.16655696004993756</v>
      </c>
      <c r="FY368" s="84">
        <v>8.039741150175185E-2</v>
      </c>
      <c r="FZ368" s="84">
        <v>0.14310494694132336</v>
      </c>
      <c r="GA368" s="84">
        <v>0.18620627944907575</v>
      </c>
    </row>
    <row r="369" spans="2:183">
      <c r="B369" s="96" t="s">
        <v>97</v>
      </c>
      <c r="C369" s="166" t="s">
        <v>42</v>
      </c>
      <c r="D369" s="178">
        <v>0</v>
      </c>
      <c r="E369" s="179">
        <v>0</v>
      </c>
      <c r="F369" s="179">
        <v>0</v>
      </c>
      <c r="G369" s="179">
        <v>0</v>
      </c>
      <c r="H369" s="179">
        <v>0</v>
      </c>
      <c r="I369" s="179">
        <v>0</v>
      </c>
      <c r="J369" s="179">
        <v>0</v>
      </c>
      <c r="K369" s="179">
        <v>0</v>
      </c>
      <c r="L369" s="179">
        <v>0</v>
      </c>
      <c r="M369" s="179">
        <v>0</v>
      </c>
      <c r="N369" s="179">
        <v>0</v>
      </c>
      <c r="O369" s="179">
        <v>0</v>
      </c>
      <c r="P369" s="179">
        <v>0</v>
      </c>
      <c r="Q369" s="179">
        <v>0</v>
      </c>
      <c r="R369" s="179">
        <v>0</v>
      </c>
      <c r="S369" s="179">
        <v>0</v>
      </c>
      <c r="T369" s="179">
        <v>0</v>
      </c>
      <c r="U369" s="179">
        <v>0</v>
      </c>
      <c r="V369" s="179">
        <v>0</v>
      </c>
      <c r="W369" s="179">
        <v>0</v>
      </c>
      <c r="X369" s="179">
        <v>0</v>
      </c>
      <c r="Y369" s="179">
        <v>0</v>
      </c>
      <c r="Z369" s="179">
        <v>0</v>
      </c>
      <c r="AA369" s="179">
        <v>0</v>
      </c>
      <c r="AB369" s="179">
        <v>0</v>
      </c>
      <c r="AC369" s="179">
        <v>0</v>
      </c>
      <c r="AD369" s="179">
        <v>0</v>
      </c>
      <c r="AE369" s="179">
        <v>0</v>
      </c>
      <c r="AF369" s="179">
        <v>0</v>
      </c>
      <c r="AG369" s="179">
        <v>0</v>
      </c>
      <c r="AH369" s="179">
        <v>0</v>
      </c>
      <c r="AI369" s="179">
        <v>0</v>
      </c>
      <c r="AJ369" s="179">
        <v>0</v>
      </c>
      <c r="AK369" s="179">
        <v>0</v>
      </c>
      <c r="AL369" s="179">
        <v>0</v>
      </c>
      <c r="AM369" s="179">
        <v>0</v>
      </c>
      <c r="AN369" s="179">
        <v>0</v>
      </c>
      <c r="AO369" s="179">
        <v>0</v>
      </c>
      <c r="AP369" s="179">
        <v>0</v>
      </c>
      <c r="AQ369" s="179">
        <v>0</v>
      </c>
      <c r="AR369" s="179">
        <v>0</v>
      </c>
      <c r="AS369" s="179">
        <v>0</v>
      </c>
      <c r="AT369" s="179">
        <v>0</v>
      </c>
      <c r="AU369" s="179">
        <v>0</v>
      </c>
      <c r="AV369" s="179">
        <v>0</v>
      </c>
      <c r="AW369" s="179">
        <v>0</v>
      </c>
      <c r="AX369" s="179">
        <v>0</v>
      </c>
      <c r="AY369" s="179">
        <v>0</v>
      </c>
      <c r="AZ369" s="179">
        <v>0</v>
      </c>
      <c r="BA369" s="179">
        <v>0</v>
      </c>
      <c r="BB369" s="179">
        <v>0</v>
      </c>
      <c r="BC369" s="179">
        <v>0</v>
      </c>
      <c r="BD369" s="179">
        <v>0</v>
      </c>
      <c r="BE369" s="179">
        <v>0</v>
      </c>
      <c r="BF369" s="179">
        <v>0</v>
      </c>
      <c r="BG369" s="179">
        <v>0</v>
      </c>
      <c r="BH369" s="179">
        <v>0</v>
      </c>
      <c r="BI369" s="179">
        <v>0</v>
      </c>
      <c r="BJ369" s="179">
        <v>0</v>
      </c>
      <c r="BK369" s="179">
        <v>0</v>
      </c>
      <c r="BL369" s="179">
        <v>0</v>
      </c>
      <c r="BM369" s="179">
        <v>0</v>
      </c>
      <c r="BN369" s="179">
        <v>0</v>
      </c>
      <c r="BO369" s="179">
        <v>0</v>
      </c>
      <c r="BP369" s="179">
        <v>0</v>
      </c>
      <c r="BQ369" s="179">
        <v>0</v>
      </c>
      <c r="BR369" s="179">
        <v>0</v>
      </c>
      <c r="BS369" s="179">
        <v>0</v>
      </c>
      <c r="BT369" s="179">
        <v>0</v>
      </c>
      <c r="BU369" s="179">
        <v>0</v>
      </c>
      <c r="BV369" s="179">
        <v>0</v>
      </c>
      <c r="BW369" s="179">
        <v>0</v>
      </c>
      <c r="BX369" s="179">
        <v>0</v>
      </c>
      <c r="BY369" s="179">
        <v>0</v>
      </c>
      <c r="BZ369" s="179">
        <v>0</v>
      </c>
      <c r="CA369" s="179">
        <v>0</v>
      </c>
      <c r="CB369" s="179">
        <v>0</v>
      </c>
      <c r="CC369" s="179">
        <v>0</v>
      </c>
      <c r="CD369" s="179">
        <v>0</v>
      </c>
      <c r="CE369" s="179">
        <v>0</v>
      </c>
      <c r="CF369" s="179">
        <v>0</v>
      </c>
      <c r="CG369" s="179">
        <v>0</v>
      </c>
      <c r="CH369" s="179">
        <v>0</v>
      </c>
      <c r="CI369" s="179">
        <v>0</v>
      </c>
      <c r="CJ369" s="179">
        <v>0</v>
      </c>
      <c r="CK369" s="179">
        <v>0</v>
      </c>
      <c r="CL369" s="179">
        <v>0</v>
      </c>
      <c r="CM369" s="179">
        <v>0</v>
      </c>
      <c r="CN369" s="179">
        <v>0</v>
      </c>
      <c r="CO369" s="179">
        <v>0</v>
      </c>
      <c r="CP369" s="179">
        <v>0</v>
      </c>
      <c r="CQ369" s="179">
        <v>0</v>
      </c>
      <c r="CR369" s="179">
        <v>0</v>
      </c>
      <c r="CS369" s="179">
        <v>0</v>
      </c>
      <c r="CT369" s="179">
        <v>0</v>
      </c>
      <c r="CU369" s="179">
        <v>0</v>
      </c>
      <c r="CV369" s="179">
        <v>0</v>
      </c>
      <c r="CW369" s="179">
        <v>0</v>
      </c>
      <c r="CX369" s="179">
        <v>0</v>
      </c>
      <c r="CY369" s="179">
        <v>0</v>
      </c>
      <c r="CZ369" s="179">
        <v>0</v>
      </c>
      <c r="DA369" s="179">
        <v>0</v>
      </c>
      <c r="DB369" s="179">
        <v>0</v>
      </c>
      <c r="DC369" s="179">
        <v>0</v>
      </c>
      <c r="DD369" s="179">
        <v>0</v>
      </c>
      <c r="DE369" s="179">
        <v>0</v>
      </c>
      <c r="DF369" s="179">
        <v>0</v>
      </c>
      <c r="DG369" s="179">
        <v>0</v>
      </c>
      <c r="DH369" s="179">
        <v>0</v>
      </c>
      <c r="DI369" s="179">
        <v>0</v>
      </c>
      <c r="DJ369" s="179">
        <v>0</v>
      </c>
      <c r="DK369" s="179">
        <v>0</v>
      </c>
      <c r="DL369" s="179">
        <v>0</v>
      </c>
      <c r="DM369" s="179">
        <v>0</v>
      </c>
      <c r="DN369" s="179">
        <v>0</v>
      </c>
      <c r="DO369" s="179">
        <v>0</v>
      </c>
      <c r="DP369" s="179">
        <v>0</v>
      </c>
      <c r="DQ369" s="179">
        <v>0</v>
      </c>
      <c r="DR369" s="179">
        <v>0</v>
      </c>
      <c r="DS369" s="179">
        <v>0</v>
      </c>
      <c r="DT369" s="179">
        <v>0</v>
      </c>
      <c r="DU369" s="179">
        <v>0</v>
      </c>
      <c r="DV369" s="179">
        <v>0</v>
      </c>
      <c r="DW369" s="179">
        <v>0</v>
      </c>
      <c r="DX369" s="179">
        <v>0</v>
      </c>
      <c r="DY369" s="179">
        <v>0</v>
      </c>
      <c r="DZ369" s="179">
        <v>0</v>
      </c>
      <c r="EA369" s="179">
        <v>0</v>
      </c>
      <c r="EB369" s="179">
        <v>0</v>
      </c>
      <c r="EC369" s="179">
        <v>0</v>
      </c>
      <c r="ED369" s="179">
        <v>0</v>
      </c>
      <c r="EE369" s="179">
        <v>0</v>
      </c>
      <c r="EF369" s="179">
        <v>0</v>
      </c>
      <c r="EG369" s="179">
        <v>0</v>
      </c>
      <c r="EH369" s="179">
        <v>0</v>
      </c>
      <c r="EI369" s="179">
        <v>0</v>
      </c>
      <c r="EJ369" s="179">
        <v>0</v>
      </c>
      <c r="EK369" s="179">
        <v>0</v>
      </c>
      <c r="EL369" s="179">
        <v>0</v>
      </c>
      <c r="EM369" s="179">
        <v>0</v>
      </c>
      <c r="EN369" s="179">
        <v>0</v>
      </c>
      <c r="EO369" s="179">
        <v>0</v>
      </c>
      <c r="EP369" s="179">
        <v>0</v>
      </c>
      <c r="EQ369" s="179">
        <v>0</v>
      </c>
      <c r="ER369" s="179">
        <v>0</v>
      </c>
      <c r="ES369" s="179">
        <v>0</v>
      </c>
      <c r="ET369" s="179">
        <v>0</v>
      </c>
      <c r="EU369" s="179">
        <v>0</v>
      </c>
      <c r="EV369" s="179">
        <v>0</v>
      </c>
      <c r="EW369" s="179">
        <v>0</v>
      </c>
      <c r="EX369" s="179">
        <v>0</v>
      </c>
      <c r="EY369" s="179">
        <v>0</v>
      </c>
      <c r="EZ369" s="179">
        <v>0</v>
      </c>
      <c r="FA369" s="179">
        <v>0</v>
      </c>
      <c r="FB369" s="179">
        <v>0</v>
      </c>
      <c r="FC369" s="179">
        <v>0</v>
      </c>
      <c r="FD369" s="179">
        <v>0</v>
      </c>
      <c r="FE369" s="179">
        <v>0</v>
      </c>
      <c r="FF369" s="179">
        <v>0</v>
      </c>
      <c r="FG369" s="179">
        <v>0</v>
      </c>
      <c r="FH369" s="179">
        <v>0</v>
      </c>
      <c r="FI369" s="179">
        <v>0</v>
      </c>
      <c r="FJ369" s="179">
        <v>0</v>
      </c>
      <c r="FK369" s="179">
        <v>0</v>
      </c>
      <c r="FL369" s="179">
        <v>0</v>
      </c>
      <c r="FM369" s="179">
        <v>0</v>
      </c>
      <c r="FN369" s="179">
        <v>0</v>
      </c>
      <c r="FO369" s="179">
        <v>0</v>
      </c>
      <c r="FP369" s="179">
        <v>0</v>
      </c>
      <c r="FQ369" s="179">
        <v>0</v>
      </c>
      <c r="FR369" s="179">
        <v>0</v>
      </c>
      <c r="FS369" s="179">
        <v>0</v>
      </c>
      <c r="FT369" s="179">
        <v>0</v>
      </c>
      <c r="FU369" s="179">
        <v>0</v>
      </c>
      <c r="FV369" s="179">
        <v>0</v>
      </c>
      <c r="FW369" s="179">
        <v>0</v>
      </c>
      <c r="FX369" s="179">
        <v>0</v>
      </c>
      <c r="FY369" s="179">
        <v>0</v>
      </c>
      <c r="FZ369" s="179">
        <v>0</v>
      </c>
      <c r="GA369" s="179">
        <v>0</v>
      </c>
    </row>
    <row r="370" spans="2:183">
      <c r="B370" s="96" t="s">
        <v>97</v>
      </c>
      <c r="C370" s="166" t="s">
        <v>319</v>
      </c>
      <c r="D370" s="178">
        <v>0</v>
      </c>
      <c r="E370" s="179">
        <v>0</v>
      </c>
      <c r="F370" s="179">
        <v>0</v>
      </c>
      <c r="G370" s="179">
        <v>0</v>
      </c>
      <c r="H370" s="179">
        <v>0</v>
      </c>
      <c r="I370" s="179">
        <v>0</v>
      </c>
      <c r="J370" s="179">
        <v>0</v>
      </c>
      <c r="K370" s="179">
        <v>0</v>
      </c>
      <c r="L370" s="179">
        <v>0</v>
      </c>
      <c r="M370" s="179">
        <v>0</v>
      </c>
      <c r="N370" s="179">
        <v>0</v>
      </c>
      <c r="O370" s="179">
        <v>0</v>
      </c>
      <c r="P370" s="179">
        <v>0</v>
      </c>
      <c r="Q370" s="179">
        <v>0</v>
      </c>
      <c r="R370" s="179">
        <v>0</v>
      </c>
      <c r="S370" s="179">
        <v>0</v>
      </c>
      <c r="T370" s="179">
        <v>0</v>
      </c>
      <c r="U370" s="179">
        <v>0</v>
      </c>
      <c r="V370" s="179">
        <v>0</v>
      </c>
      <c r="W370" s="179">
        <v>0</v>
      </c>
      <c r="X370" s="179">
        <v>0</v>
      </c>
      <c r="Y370" s="179">
        <v>0</v>
      </c>
      <c r="Z370" s="179">
        <v>0</v>
      </c>
      <c r="AA370" s="179">
        <v>0</v>
      </c>
      <c r="AB370" s="179">
        <v>0</v>
      </c>
      <c r="AC370" s="179">
        <v>0</v>
      </c>
      <c r="AD370" s="179">
        <v>0</v>
      </c>
      <c r="AE370" s="179">
        <v>0</v>
      </c>
      <c r="AF370" s="179">
        <v>0</v>
      </c>
      <c r="AG370" s="179">
        <v>0</v>
      </c>
      <c r="AH370" s="179">
        <v>0</v>
      </c>
      <c r="AI370" s="179">
        <v>0</v>
      </c>
      <c r="AJ370" s="179">
        <v>0</v>
      </c>
      <c r="AK370" s="179">
        <v>0</v>
      </c>
      <c r="AL370" s="179">
        <v>0</v>
      </c>
      <c r="AM370" s="179">
        <v>0</v>
      </c>
      <c r="AN370" s="179">
        <v>0</v>
      </c>
      <c r="AO370" s="179">
        <v>0</v>
      </c>
      <c r="AP370" s="179">
        <v>0</v>
      </c>
      <c r="AQ370" s="179">
        <v>0</v>
      </c>
      <c r="AR370" s="179">
        <v>0</v>
      </c>
      <c r="AS370" s="179">
        <v>0</v>
      </c>
      <c r="AT370" s="179">
        <v>0</v>
      </c>
      <c r="AU370" s="179">
        <v>0</v>
      </c>
      <c r="AV370" s="179">
        <v>0</v>
      </c>
      <c r="AW370" s="179">
        <v>0</v>
      </c>
      <c r="AX370" s="179">
        <v>0</v>
      </c>
      <c r="AY370" s="179">
        <v>0</v>
      </c>
      <c r="AZ370" s="179">
        <v>0</v>
      </c>
      <c r="BA370" s="179">
        <v>0</v>
      </c>
      <c r="BB370" s="179">
        <v>0</v>
      </c>
      <c r="BC370" s="179">
        <v>0</v>
      </c>
      <c r="BD370" s="179">
        <v>0</v>
      </c>
      <c r="BE370" s="179">
        <v>0</v>
      </c>
      <c r="BF370" s="179">
        <v>0</v>
      </c>
      <c r="BG370" s="179">
        <v>0</v>
      </c>
      <c r="BH370" s="179">
        <v>0</v>
      </c>
      <c r="BI370" s="179">
        <v>0</v>
      </c>
      <c r="BJ370" s="179">
        <v>0</v>
      </c>
      <c r="BK370" s="179">
        <v>0</v>
      </c>
      <c r="BL370" s="179">
        <v>0</v>
      </c>
      <c r="BM370" s="179">
        <v>0</v>
      </c>
      <c r="BN370" s="179">
        <v>0</v>
      </c>
      <c r="BO370" s="179">
        <v>0</v>
      </c>
      <c r="BP370" s="179">
        <v>0</v>
      </c>
      <c r="BQ370" s="179">
        <v>0</v>
      </c>
      <c r="BR370" s="179">
        <v>0</v>
      </c>
      <c r="BS370" s="179">
        <v>0</v>
      </c>
      <c r="BT370" s="179">
        <v>0</v>
      </c>
      <c r="BU370" s="179">
        <v>0</v>
      </c>
      <c r="BV370" s="179">
        <v>0</v>
      </c>
      <c r="BW370" s="179">
        <v>0</v>
      </c>
      <c r="BX370" s="179">
        <v>0</v>
      </c>
      <c r="BY370" s="179">
        <v>0</v>
      </c>
      <c r="BZ370" s="179">
        <v>0</v>
      </c>
      <c r="CA370" s="179">
        <v>0</v>
      </c>
      <c r="CB370" s="179">
        <v>0</v>
      </c>
      <c r="CC370" s="179">
        <v>0</v>
      </c>
      <c r="CD370" s="179">
        <v>0</v>
      </c>
      <c r="CE370" s="179">
        <v>0</v>
      </c>
      <c r="CF370" s="179">
        <v>0</v>
      </c>
      <c r="CG370" s="179">
        <v>0</v>
      </c>
      <c r="CH370" s="179">
        <v>0</v>
      </c>
      <c r="CI370" s="179">
        <v>0</v>
      </c>
      <c r="CJ370" s="179">
        <v>0</v>
      </c>
      <c r="CK370" s="179">
        <v>0</v>
      </c>
      <c r="CL370" s="179">
        <v>0</v>
      </c>
      <c r="CM370" s="179">
        <v>0</v>
      </c>
      <c r="CN370" s="179">
        <v>0</v>
      </c>
      <c r="CO370" s="179">
        <v>0</v>
      </c>
      <c r="CP370" s="179">
        <v>0</v>
      </c>
      <c r="CQ370" s="179">
        <v>0</v>
      </c>
      <c r="CR370" s="179">
        <v>0</v>
      </c>
      <c r="CS370" s="179">
        <v>0</v>
      </c>
      <c r="CT370" s="179">
        <v>0</v>
      </c>
      <c r="CU370" s="179">
        <v>0</v>
      </c>
      <c r="CV370" s="179">
        <v>0</v>
      </c>
      <c r="CW370" s="179">
        <v>0</v>
      </c>
      <c r="CX370" s="179">
        <v>0</v>
      </c>
      <c r="CY370" s="179">
        <v>0</v>
      </c>
      <c r="CZ370" s="179">
        <v>0</v>
      </c>
      <c r="DA370" s="179">
        <v>0</v>
      </c>
      <c r="DB370" s="179">
        <v>0</v>
      </c>
      <c r="DC370" s="179">
        <v>0</v>
      </c>
      <c r="DD370" s="179">
        <v>0</v>
      </c>
      <c r="DE370" s="179">
        <v>0</v>
      </c>
      <c r="DF370" s="179">
        <v>0</v>
      </c>
      <c r="DG370" s="179">
        <v>0</v>
      </c>
      <c r="DH370" s="179">
        <v>0</v>
      </c>
      <c r="DI370" s="179">
        <v>0</v>
      </c>
      <c r="DJ370" s="179">
        <v>0</v>
      </c>
      <c r="DK370" s="179">
        <v>0</v>
      </c>
      <c r="DL370" s="179">
        <v>0</v>
      </c>
      <c r="DM370" s="179">
        <v>0</v>
      </c>
      <c r="DN370" s="179">
        <v>0</v>
      </c>
      <c r="DO370" s="179">
        <v>0</v>
      </c>
      <c r="DP370" s="179">
        <v>0</v>
      </c>
      <c r="DQ370" s="179">
        <v>0</v>
      </c>
      <c r="DR370" s="179">
        <v>0</v>
      </c>
      <c r="DS370" s="179">
        <v>0</v>
      </c>
      <c r="DT370" s="179">
        <v>0</v>
      </c>
      <c r="DU370" s="179">
        <v>0</v>
      </c>
      <c r="DV370" s="179">
        <v>0</v>
      </c>
      <c r="DW370" s="179">
        <v>0</v>
      </c>
      <c r="DX370" s="179">
        <v>0</v>
      </c>
      <c r="DY370" s="179">
        <v>0</v>
      </c>
      <c r="DZ370" s="179">
        <v>0</v>
      </c>
      <c r="EA370" s="179">
        <v>0</v>
      </c>
      <c r="EB370" s="179">
        <v>0</v>
      </c>
      <c r="EC370" s="179">
        <v>0</v>
      </c>
      <c r="ED370" s="179">
        <v>0</v>
      </c>
      <c r="EE370" s="179">
        <v>0</v>
      </c>
      <c r="EF370" s="179">
        <v>0</v>
      </c>
      <c r="EG370" s="179">
        <v>0</v>
      </c>
      <c r="EH370" s="179">
        <v>0</v>
      </c>
      <c r="EI370" s="179">
        <v>0</v>
      </c>
      <c r="EJ370" s="179">
        <v>0</v>
      </c>
      <c r="EK370" s="179">
        <v>0</v>
      </c>
      <c r="EL370" s="179">
        <v>0</v>
      </c>
      <c r="EM370" s="179">
        <v>0</v>
      </c>
      <c r="EN370" s="179">
        <v>0</v>
      </c>
      <c r="EO370" s="179">
        <v>0</v>
      </c>
      <c r="EP370" s="179">
        <v>0</v>
      </c>
      <c r="EQ370" s="179">
        <v>0</v>
      </c>
      <c r="ER370" s="179">
        <v>0</v>
      </c>
      <c r="ES370" s="179">
        <v>0</v>
      </c>
      <c r="ET370" s="179">
        <v>0</v>
      </c>
      <c r="EU370" s="179">
        <v>0</v>
      </c>
      <c r="EV370" s="179">
        <v>0</v>
      </c>
      <c r="EW370" s="179">
        <v>0</v>
      </c>
      <c r="EX370" s="179">
        <v>0</v>
      </c>
      <c r="EY370" s="179">
        <v>0</v>
      </c>
      <c r="EZ370" s="179">
        <v>0</v>
      </c>
      <c r="FA370" s="179">
        <v>0</v>
      </c>
      <c r="FB370" s="179">
        <v>0</v>
      </c>
      <c r="FC370" s="179">
        <v>0</v>
      </c>
      <c r="FD370" s="179">
        <v>0</v>
      </c>
      <c r="FE370" s="179">
        <v>0</v>
      </c>
      <c r="FF370" s="179">
        <v>0</v>
      </c>
      <c r="FG370" s="179">
        <v>0</v>
      </c>
      <c r="FH370" s="179">
        <v>0</v>
      </c>
      <c r="FI370" s="179">
        <v>0</v>
      </c>
      <c r="FJ370" s="179">
        <v>0</v>
      </c>
      <c r="FK370" s="179">
        <v>0</v>
      </c>
      <c r="FL370" s="179">
        <v>0</v>
      </c>
      <c r="FM370" s="179">
        <v>0</v>
      </c>
      <c r="FN370" s="179">
        <v>0</v>
      </c>
      <c r="FO370" s="179">
        <v>0</v>
      </c>
      <c r="FP370" s="179">
        <v>0</v>
      </c>
      <c r="FQ370" s="179">
        <v>0</v>
      </c>
      <c r="FR370" s="179">
        <v>0</v>
      </c>
      <c r="FS370" s="179">
        <v>0</v>
      </c>
      <c r="FT370" s="179">
        <v>0</v>
      </c>
      <c r="FU370" s="179">
        <v>0</v>
      </c>
      <c r="FV370" s="179">
        <v>0</v>
      </c>
      <c r="FW370" s="179">
        <v>0</v>
      </c>
      <c r="FX370" s="179">
        <v>0</v>
      </c>
      <c r="FY370" s="179">
        <v>0</v>
      </c>
      <c r="FZ370" s="179">
        <v>0</v>
      </c>
      <c r="GA370" s="179">
        <v>0</v>
      </c>
    </row>
    <row r="371" spans="2:183">
      <c r="B371" s="96" t="s">
        <v>97</v>
      </c>
      <c r="C371" s="166" t="s">
        <v>43</v>
      </c>
      <c r="D371" s="175">
        <v>0</v>
      </c>
      <c r="E371" s="176">
        <v>0</v>
      </c>
      <c r="F371" s="176">
        <v>0</v>
      </c>
      <c r="G371" s="176">
        <v>0</v>
      </c>
      <c r="H371" s="176">
        <v>0</v>
      </c>
      <c r="I371" s="176">
        <v>0</v>
      </c>
      <c r="J371" s="176">
        <v>0</v>
      </c>
      <c r="K371" s="176">
        <v>0</v>
      </c>
      <c r="L371" s="176">
        <v>0</v>
      </c>
      <c r="M371" s="176">
        <v>0</v>
      </c>
      <c r="N371" s="176">
        <v>0</v>
      </c>
      <c r="O371" s="176">
        <v>0</v>
      </c>
      <c r="P371" s="176">
        <v>0</v>
      </c>
      <c r="Q371" s="176">
        <v>0</v>
      </c>
      <c r="R371" s="176">
        <v>0</v>
      </c>
      <c r="S371" s="176">
        <v>0</v>
      </c>
      <c r="T371" s="176">
        <v>0</v>
      </c>
      <c r="U371" s="176">
        <v>0</v>
      </c>
      <c r="V371" s="176">
        <v>0</v>
      </c>
      <c r="W371" s="176">
        <v>0</v>
      </c>
      <c r="X371" s="176">
        <v>0</v>
      </c>
      <c r="Y371" s="176">
        <v>0</v>
      </c>
      <c r="Z371" s="176">
        <v>0</v>
      </c>
      <c r="AA371" s="176">
        <v>0</v>
      </c>
      <c r="AB371" s="176">
        <v>0</v>
      </c>
      <c r="AC371" s="176">
        <v>0</v>
      </c>
      <c r="AD371" s="176">
        <v>0</v>
      </c>
      <c r="AE371" s="176">
        <v>0</v>
      </c>
      <c r="AF371" s="176">
        <v>0</v>
      </c>
      <c r="AG371" s="176">
        <v>0</v>
      </c>
      <c r="AH371" s="176">
        <v>0</v>
      </c>
      <c r="AI371" s="176">
        <v>0</v>
      </c>
      <c r="AJ371" s="176">
        <v>0</v>
      </c>
      <c r="AK371" s="176">
        <v>0</v>
      </c>
      <c r="AL371" s="176">
        <v>0</v>
      </c>
      <c r="AM371" s="176">
        <v>0</v>
      </c>
      <c r="AN371" s="176">
        <v>0</v>
      </c>
      <c r="AO371" s="176">
        <v>0</v>
      </c>
      <c r="AP371" s="176">
        <v>0</v>
      </c>
      <c r="AQ371" s="176">
        <v>0</v>
      </c>
      <c r="AR371" s="176">
        <v>0</v>
      </c>
      <c r="AS371" s="176">
        <v>0</v>
      </c>
      <c r="AT371" s="176">
        <v>0</v>
      </c>
      <c r="AU371" s="176">
        <v>0</v>
      </c>
      <c r="AV371" s="176">
        <v>0</v>
      </c>
      <c r="AW371" s="176">
        <v>0</v>
      </c>
      <c r="AX371" s="176">
        <v>0</v>
      </c>
      <c r="AY371" s="176">
        <v>0</v>
      </c>
      <c r="AZ371" s="176">
        <v>0</v>
      </c>
      <c r="BA371" s="176">
        <v>0</v>
      </c>
      <c r="BB371" s="176">
        <v>0</v>
      </c>
      <c r="BC371" s="176">
        <v>0</v>
      </c>
      <c r="BD371" s="176">
        <v>0</v>
      </c>
      <c r="BE371" s="176">
        <v>0</v>
      </c>
      <c r="BF371" s="176">
        <v>0</v>
      </c>
      <c r="BG371" s="176">
        <v>0</v>
      </c>
      <c r="BH371" s="176">
        <v>0</v>
      </c>
      <c r="BI371" s="176">
        <v>0</v>
      </c>
      <c r="BJ371" s="176">
        <v>0</v>
      </c>
      <c r="BK371" s="176">
        <v>0</v>
      </c>
      <c r="BL371" s="176">
        <v>0</v>
      </c>
      <c r="BM371" s="176">
        <v>0</v>
      </c>
      <c r="BN371" s="176">
        <v>0</v>
      </c>
      <c r="BO371" s="176">
        <v>0</v>
      </c>
      <c r="BP371" s="176">
        <v>0</v>
      </c>
      <c r="BQ371" s="176">
        <v>0</v>
      </c>
      <c r="BR371" s="176">
        <v>0</v>
      </c>
      <c r="BS371" s="176">
        <v>0</v>
      </c>
      <c r="BT371" s="176">
        <v>0</v>
      </c>
      <c r="BU371" s="176">
        <v>0</v>
      </c>
      <c r="BV371" s="176">
        <v>0</v>
      </c>
      <c r="BW371" s="176">
        <v>0</v>
      </c>
      <c r="BX371" s="176">
        <v>0</v>
      </c>
      <c r="BY371" s="176">
        <v>0</v>
      </c>
      <c r="BZ371" s="176">
        <v>0</v>
      </c>
      <c r="CA371" s="176">
        <v>0</v>
      </c>
      <c r="CB371" s="176">
        <v>0</v>
      </c>
      <c r="CC371" s="176">
        <v>0</v>
      </c>
      <c r="CD371" s="176">
        <v>0</v>
      </c>
      <c r="CE371" s="176">
        <v>0</v>
      </c>
      <c r="CF371" s="176">
        <v>0</v>
      </c>
      <c r="CG371" s="176">
        <v>0</v>
      </c>
      <c r="CH371" s="176">
        <v>0</v>
      </c>
      <c r="CI371" s="176">
        <v>0</v>
      </c>
      <c r="CJ371" s="176">
        <v>0</v>
      </c>
      <c r="CK371" s="176">
        <v>0</v>
      </c>
      <c r="CL371" s="176">
        <v>0</v>
      </c>
      <c r="CM371" s="176">
        <v>0</v>
      </c>
      <c r="CN371" s="176">
        <v>0</v>
      </c>
      <c r="CO371" s="176">
        <v>0</v>
      </c>
      <c r="CP371" s="176">
        <v>0</v>
      </c>
      <c r="CQ371" s="176">
        <v>0</v>
      </c>
      <c r="CR371" s="176">
        <v>0</v>
      </c>
      <c r="CS371" s="176">
        <v>0</v>
      </c>
      <c r="CT371" s="176">
        <v>0</v>
      </c>
      <c r="CU371" s="176">
        <v>0</v>
      </c>
      <c r="CV371" s="176">
        <v>0</v>
      </c>
      <c r="CW371" s="176">
        <v>0</v>
      </c>
      <c r="CX371" s="176">
        <v>0</v>
      </c>
      <c r="CY371" s="176">
        <v>0</v>
      </c>
      <c r="CZ371" s="176">
        <v>0</v>
      </c>
      <c r="DA371" s="176">
        <v>0</v>
      </c>
      <c r="DB371" s="176">
        <v>0</v>
      </c>
      <c r="DC371" s="176">
        <v>0</v>
      </c>
      <c r="DD371" s="176">
        <v>0</v>
      </c>
      <c r="DE371" s="176">
        <v>0</v>
      </c>
      <c r="DF371" s="176">
        <v>0</v>
      </c>
      <c r="DG371" s="176">
        <v>0</v>
      </c>
      <c r="DH371" s="176">
        <v>0</v>
      </c>
      <c r="DI371" s="176">
        <v>0</v>
      </c>
      <c r="DJ371" s="176">
        <v>0</v>
      </c>
      <c r="DK371" s="176">
        <v>0</v>
      </c>
      <c r="DL371" s="176">
        <v>0</v>
      </c>
      <c r="DM371" s="176">
        <v>0</v>
      </c>
      <c r="DN371" s="176">
        <v>0</v>
      </c>
      <c r="DO371" s="176">
        <v>0</v>
      </c>
      <c r="DP371" s="176">
        <v>0</v>
      </c>
      <c r="DQ371" s="176">
        <v>0</v>
      </c>
      <c r="DR371" s="176">
        <v>0</v>
      </c>
      <c r="DS371" s="176">
        <v>0</v>
      </c>
      <c r="DT371" s="176">
        <v>0</v>
      </c>
      <c r="DU371" s="176">
        <v>0</v>
      </c>
      <c r="DV371" s="176">
        <v>0</v>
      </c>
      <c r="DW371" s="176">
        <v>0</v>
      </c>
      <c r="DX371" s="176">
        <v>0</v>
      </c>
      <c r="DY371" s="176">
        <v>0</v>
      </c>
      <c r="DZ371" s="176">
        <v>0</v>
      </c>
      <c r="EA371" s="176">
        <v>0</v>
      </c>
      <c r="EB371" s="176">
        <v>0</v>
      </c>
      <c r="EC371" s="176">
        <v>0</v>
      </c>
      <c r="ED371" s="176">
        <v>0</v>
      </c>
      <c r="EE371" s="176">
        <v>0</v>
      </c>
      <c r="EF371" s="176">
        <v>0</v>
      </c>
      <c r="EG371" s="176">
        <v>0</v>
      </c>
      <c r="EH371" s="176">
        <v>0</v>
      </c>
      <c r="EI371" s="176">
        <v>0</v>
      </c>
      <c r="EJ371" s="176">
        <v>0</v>
      </c>
      <c r="EK371" s="176">
        <v>0</v>
      </c>
      <c r="EL371" s="176">
        <v>0</v>
      </c>
      <c r="EM371" s="176">
        <v>0</v>
      </c>
      <c r="EN371" s="176">
        <v>0</v>
      </c>
      <c r="EO371" s="176">
        <v>0</v>
      </c>
      <c r="EP371" s="176">
        <v>0</v>
      </c>
      <c r="EQ371" s="176">
        <v>0</v>
      </c>
      <c r="ER371" s="176">
        <v>0</v>
      </c>
      <c r="ES371" s="176">
        <v>0</v>
      </c>
      <c r="ET371" s="176">
        <v>0</v>
      </c>
      <c r="EU371" s="176">
        <v>0</v>
      </c>
      <c r="EV371" s="176">
        <v>0</v>
      </c>
      <c r="EW371" s="176">
        <v>0</v>
      </c>
      <c r="EX371" s="176">
        <v>0</v>
      </c>
      <c r="EY371" s="176">
        <v>0</v>
      </c>
      <c r="EZ371" s="176">
        <v>0</v>
      </c>
      <c r="FA371" s="176">
        <v>0</v>
      </c>
      <c r="FB371" s="176">
        <v>0</v>
      </c>
      <c r="FC371" s="176">
        <v>0</v>
      </c>
      <c r="FD371" s="176">
        <v>0</v>
      </c>
      <c r="FE371" s="176">
        <v>0</v>
      </c>
      <c r="FF371" s="176">
        <v>0</v>
      </c>
      <c r="FG371" s="176">
        <v>0</v>
      </c>
      <c r="FH371" s="176">
        <v>0</v>
      </c>
      <c r="FI371" s="176">
        <v>0</v>
      </c>
      <c r="FJ371" s="176">
        <v>0</v>
      </c>
      <c r="FK371" s="176">
        <v>0</v>
      </c>
      <c r="FL371" s="176">
        <v>0</v>
      </c>
      <c r="FM371" s="176">
        <v>0</v>
      </c>
      <c r="FN371" s="176">
        <v>0</v>
      </c>
      <c r="FO371" s="176">
        <v>0</v>
      </c>
      <c r="FP371" s="176">
        <v>0</v>
      </c>
      <c r="FQ371" s="176">
        <v>0</v>
      </c>
      <c r="FR371" s="176">
        <v>0</v>
      </c>
      <c r="FS371" s="176">
        <v>0</v>
      </c>
      <c r="FT371" s="176">
        <v>0</v>
      </c>
      <c r="FU371" s="176">
        <v>0</v>
      </c>
      <c r="FV371" s="176">
        <v>0</v>
      </c>
      <c r="FW371" s="176">
        <v>0</v>
      </c>
      <c r="FX371" s="176">
        <v>0</v>
      </c>
      <c r="FY371" s="176">
        <v>0</v>
      </c>
      <c r="FZ371" s="176">
        <v>0</v>
      </c>
      <c r="GA371" s="176">
        <v>0</v>
      </c>
    </row>
    <row r="372" spans="2:183">
      <c r="B372" s="96" t="s">
        <v>97</v>
      </c>
      <c r="C372" s="166" t="s">
        <v>44</v>
      </c>
      <c r="D372" s="178">
        <v>0</v>
      </c>
      <c r="E372" s="179">
        <v>0</v>
      </c>
      <c r="F372" s="179">
        <v>0</v>
      </c>
      <c r="G372" s="179">
        <v>0</v>
      </c>
      <c r="H372" s="179">
        <v>0</v>
      </c>
      <c r="I372" s="179">
        <v>0</v>
      </c>
      <c r="J372" s="179">
        <v>0</v>
      </c>
      <c r="K372" s="179">
        <v>0</v>
      </c>
      <c r="L372" s="179">
        <v>0</v>
      </c>
      <c r="M372" s="179">
        <v>0</v>
      </c>
      <c r="N372" s="179">
        <v>0</v>
      </c>
      <c r="O372" s="179">
        <v>0</v>
      </c>
      <c r="P372" s="179">
        <v>0</v>
      </c>
      <c r="Q372" s="179">
        <v>0</v>
      </c>
      <c r="R372" s="179">
        <v>0</v>
      </c>
      <c r="S372" s="179">
        <v>0</v>
      </c>
      <c r="T372" s="179">
        <v>0</v>
      </c>
      <c r="U372" s="179">
        <v>0</v>
      </c>
      <c r="V372" s="179">
        <v>0</v>
      </c>
      <c r="W372" s="179">
        <v>0</v>
      </c>
      <c r="X372" s="179">
        <v>0</v>
      </c>
      <c r="Y372" s="179">
        <v>0</v>
      </c>
      <c r="Z372" s="179">
        <v>0</v>
      </c>
      <c r="AA372" s="179">
        <v>0</v>
      </c>
      <c r="AB372" s="179">
        <v>0</v>
      </c>
      <c r="AC372" s="179">
        <v>0</v>
      </c>
      <c r="AD372" s="179">
        <v>0</v>
      </c>
      <c r="AE372" s="179">
        <v>0</v>
      </c>
      <c r="AF372" s="179">
        <v>0</v>
      </c>
      <c r="AG372" s="179">
        <v>0</v>
      </c>
      <c r="AH372" s="179">
        <v>0</v>
      </c>
      <c r="AI372" s="179">
        <v>0</v>
      </c>
      <c r="AJ372" s="179">
        <v>0</v>
      </c>
      <c r="AK372" s="179">
        <v>0</v>
      </c>
      <c r="AL372" s="179">
        <v>0</v>
      </c>
      <c r="AM372" s="179">
        <v>0</v>
      </c>
      <c r="AN372" s="179">
        <v>0</v>
      </c>
      <c r="AO372" s="179">
        <v>0</v>
      </c>
      <c r="AP372" s="179">
        <v>0</v>
      </c>
      <c r="AQ372" s="179">
        <v>0</v>
      </c>
      <c r="AR372" s="179">
        <v>0</v>
      </c>
      <c r="AS372" s="179">
        <v>0</v>
      </c>
      <c r="AT372" s="179">
        <v>0</v>
      </c>
      <c r="AU372" s="179">
        <v>0</v>
      </c>
      <c r="AV372" s="179">
        <v>0</v>
      </c>
      <c r="AW372" s="179">
        <v>0</v>
      </c>
      <c r="AX372" s="179">
        <v>0</v>
      </c>
      <c r="AY372" s="179">
        <v>0</v>
      </c>
      <c r="AZ372" s="179">
        <v>0</v>
      </c>
      <c r="BA372" s="179">
        <v>0</v>
      </c>
      <c r="BB372" s="179">
        <v>0</v>
      </c>
      <c r="BC372" s="179">
        <v>0</v>
      </c>
      <c r="BD372" s="179">
        <v>0</v>
      </c>
      <c r="BE372" s="179">
        <v>0</v>
      </c>
      <c r="BF372" s="179">
        <v>0</v>
      </c>
      <c r="BG372" s="179">
        <v>0</v>
      </c>
      <c r="BH372" s="179">
        <v>0</v>
      </c>
      <c r="BI372" s="179">
        <v>0</v>
      </c>
      <c r="BJ372" s="179">
        <v>0</v>
      </c>
      <c r="BK372" s="179">
        <v>0</v>
      </c>
      <c r="BL372" s="179">
        <v>0</v>
      </c>
      <c r="BM372" s="179">
        <v>0</v>
      </c>
      <c r="BN372" s="179">
        <v>0</v>
      </c>
      <c r="BO372" s="179">
        <v>0</v>
      </c>
      <c r="BP372" s="179">
        <v>0</v>
      </c>
      <c r="BQ372" s="179">
        <v>0</v>
      </c>
      <c r="BR372" s="179">
        <v>0</v>
      </c>
      <c r="BS372" s="179">
        <v>0</v>
      </c>
      <c r="BT372" s="179">
        <v>0</v>
      </c>
      <c r="BU372" s="179">
        <v>0</v>
      </c>
      <c r="BV372" s="179">
        <v>0</v>
      </c>
      <c r="BW372" s="179">
        <v>0</v>
      </c>
      <c r="BX372" s="179">
        <v>0</v>
      </c>
      <c r="BY372" s="179">
        <v>0</v>
      </c>
      <c r="BZ372" s="179">
        <v>0</v>
      </c>
      <c r="CA372" s="179">
        <v>0</v>
      </c>
      <c r="CB372" s="179">
        <v>0</v>
      </c>
      <c r="CC372" s="179">
        <v>0</v>
      </c>
      <c r="CD372" s="179">
        <v>0</v>
      </c>
      <c r="CE372" s="179">
        <v>0</v>
      </c>
      <c r="CF372" s="179">
        <v>0</v>
      </c>
      <c r="CG372" s="179">
        <v>0</v>
      </c>
      <c r="CH372" s="179">
        <v>0</v>
      </c>
      <c r="CI372" s="179">
        <v>0</v>
      </c>
      <c r="CJ372" s="179">
        <v>0</v>
      </c>
      <c r="CK372" s="179">
        <v>0</v>
      </c>
      <c r="CL372" s="179">
        <v>0</v>
      </c>
      <c r="CM372" s="179">
        <v>0</v>
      </c>
      <c r="CN372" s="179">
        <v>0</v>
      </c>
      <c r="CO372" s="179">
        <v>0</v>
      </c>
      <c r="CP372" s="179">
        <v>0</v>
      </c>
      <c r="CQ372" s="179">
        <v>0</v>
      </c>
      <c r="CR372" s="179">
        <v>0</v>
      </c>
      <c r="CS372" s="179">
        <v>0</v>
      </c>
      <c r="CT372" s="179">
        <v>0</v>
      </c>
      <c r="CU372" s="179">
        <v>0</v>
      </c>
      <c r="CV372" s="179">
        <v>0</v>
      </c>
      <c r="CW372" s="179">
        <v>0</v>
      </c>
      <c r="CX372" s="179">
        <v>0</v>
      </c>
      <c r="CY372" s="179">
        <v>0</v>
      </c>
      <c r="CZ372" s="179">
        <v>0</v>
      </c>
      <c r="DA372" s="179">
        <v>0</v>
      </c>
      <c r="DB372" s="179">
        <v>0</v>
      </c>
      <c r="DC372" s="179">
        <v>0</v>
      </c>
      <c r="DD372" s="179">
        <v>0</v>
      </c>
      <c r="DE372" s="179">
        <v>0</v>
      </c>
      <c r="DF372" s="179">
        <v>0</v>
      </c>
      <c r="DG372" s="179">
        <v>0</v>
      </c>
      <c r="DH372" s="179">
        <v>0</v>
      </c>
      <c r="DI372" s="179">
        <v>0</v>
      </c>
      <c r="DJ372" s="179">
        <v>0</v>
      </c>
      <c r="DK372" s="179">
        <v>0</v>
      </c>
      <c r="DL372" s="179">
        <v>0</v>
      </c>
      <c r="DM372" s="179">
        <v>0</v>
      </c>
      <c r="DN372" s="179">
        <v>0</v>
      </c>
      <c r="DO372" s="179">
        <v>0</v>
      </c>
      <c r="DP372" s="179">
        <v>0</v>
      </c>
      <c r="DQ372" s="179">
        <v>0</v>
      </c>
      <c r="DR372" s="179">
        <v>0</v>
      </c>
      <c r="DS372" s="179">
        <v>0</v>
      </c>
      <c r="DT372" s="179">
        <v>0</v>
      </c>
      <c r="DU372" s="179">
        <v>0</v>
      </c>
      <c r="DV372" s="179">
        <v>0</v>
      </c>
      <c r="DW372" s="179">
        <v>0</v>
      </c>
      <c r="DX372" s="179">
        <v>0</v>
      </c>
      <c r="DY372" s="179">
        <v>0</v>
      </c>
      <c r="DZ372" s="179">
        <v>0</v>
      </c>
      <c r="EA372" s="179">
        <v>0</v>
      </c>
      <c r="EB372" s="179">
        <v>0</v>
      </c>
      <c r="EC372" s="179">
        <v>0</v>
      </c>
      <c r="ED372" s="179">
        <v>0</v>
      </c>
      <c r="EE372" s="179">
        <v>0</v>
      </c>
      <c r="EF372" s="179">
        <v>0</v>
      </c>
      <c r="EG372" s="179">
        <v>0</v>
      </c>
      <c r="EH372" s="179">
        <v>0</v>
      </c>
      <c r="EI372" s="179">
        <v>0</v>
      </c>
      <c r="EJ372" s="179">
        <v>0</v>
      </c>
      <c r="EK372" s="179">
        <v>0</v>
      </c>
      <c r="EL372" s="179">
        <v>0</v>
      </c>
      <c r="EM372" s="179">
        <v>0</v>
      </c>
      <c r="EN372" s="179">
        <v>0</v>
      </c>
      <c r="EO372" s="179">
        <v>0</v>
      </c>
      <c r="EP372" s="179">
        <v>0</v>
      </c>
      <c r="EQ372" s="179">
        <v>0</v>
      </c>
      <c r="ER372" s="179">
        <v>0</v>
      </c>
      <c r="ES372" s="179">
        <v>0</v>
      </c>
      <c r="ET372" s="179">
        <v>0</v>
      </c>
      <c r="EU372" s="179">
        <v>0</v>
      </c>
      <c r="EV372" s="179">
        <v>0</v>
      </c>
      <c r="EW372" s="179">
        <v>0</v>
      </c>
      <c r="EX372" s="179">
        <v>0</v>
      </c>
      <c r="EY372" s="179">
        <v>0</v>
      </c>
      <c r="EZ372" s="179">
        <v>0</v>
      </c>
      <c r="FA372" s="179">
        <v>0</v>
      </c>
      <c r="FB372" s="179">
        <v>0</v>
      </c>
      <c r="FC372" s="179">
        <v>0</v>
      </c>
      <c r="FD372" s="179">
        <v>0</v>
      </c>
      <c r="FE372" s="179">
        <v>0</v>
      </c>
      <c r="FF372" s="179">
        <v>0</v>
      </c>
      <c r="FG372" s="179">
        <v>0</v>
      </c>
      <c r="FH372" s="179">
        <v>0</v>
      </c>
      <c r="FI372" s="179">
        <v>0</v>
      </c>
      <c r="FJ372" s="179">
        <v>0</v>
      </c>
      <c r="FK372" s="179">
        <v>0</v>
      </c>
      <c r="FL372" s="179">
        <v>0</v>
      </c>
      <c r="FM372" s="179">
        <v>0</v>
      </c>
      <c r="FN372" s="179">
        <v>0</v>
      </c>
      <c r="FO372" s="179">
        <v>0</v>
      </c>
      <c r="FP372" s="179">
        <v>0</v>
      </c>
      <c r="FQ372" s="179">
        <v>0</v>
      </c>
      <c r="FR372" s="179">
        <v>0</v>
      </c>
      <c r="FS372" s="179">
        <v>0</v>
      </c>
      <c r="FT372" s="179">
        <v>0</v>
      </c>
      <c r="FU372" s="179">
        <v>0</v>
      </c>
      <c r="FV372" s="179">
        <v>0</v>
      </c>
      <c r="FW372" s="179">
        <v>0</v>
      </c>
      <c r="FX372" s="179">
        <v>0</v>
      </c>
      <c r="FY372" s="179">
        <v>0</v>
      </c>
      <c r="FZ372" s="179">
        <v>0</v>
      </c>
      <c r="GA372" s="179">
        <v>0</v>
      </c>
    </row>
    <row r="373" spans="2:183">
      <c r="B373" s="171" t="s">
        <v>97</v>
      </c>
      <c r="C373" s="172" t="s">
        <v>45</v>
      </c>
      <c r="D373" s="92">
        <v>0</v>
      </c>
      <c r="E373" s="93">
        <v>0</v>
      </c>
      <c r="F373" s="93">
        <v>0</v>
      </c>
      <c r="G373" s="93">
        <v>0</v>
      </c>
      <c r="H373" s="93">
        <v>0</v>
      </c>
      <c r="I373" s="93">
        <v>0</v>
      </c>
      <c r="J373" s="93">
        <v>0</v>
      </c>
      <c r="K373" s="93">
        <v>0</v>
      </c>
      <c r="L373" s="93">
        <v>0</v>
      </c>
      <c r="M373" s="93">
        <v>0</v>
      </c>
      <c r="N373" s="93">
        <v>0</v>
      </c>
      <c r="O373" s="93">
        <v>0</v>
      </c>
      <c r="P373" s="93">
        <v>0</v>
      </c>
      <c r="Q373" s="93">
        <v>0</v>
      </c>
      <c r="R373" s="93">
        <v>0</v>
      </c>
      <c r="S373" s="93">
        <v>0</v>
      </c>
      <c r="T373" s="93">
        <v>0</v>
      </c>
      <c r="U373" s="93">
        <v>0</v>
      </c>
      <c r="V373" s="93">
        <v>0</v>
      </c>
      <c r="W373" s="93">
        <v>0</v>
      </c>
      <c r="X373" s="93">
        <v>0</v>
      </c>
      <c r="Y373" s="93">
        <v>0</v>
      </c>
      <c r="Z373" s="93">
        <v>0</v>
      </c>
      <c r="AA373" s="93">
        <v>0</v>
      </c>
      <c r="AB373" s="93">
        <v>0</v>
      </c>
      <c r="AC373" s="93">
        <v>0</v>
      </c>
      <c r="AD373" s="93">
        <v>0</v>
      </c>
      <c r="AE373" s="93">
        <v>0</v>
      </c>
      <c r="AF373" s="93">
        <v>0</v>
      </c>
      <c r="AG373" s="93">
        <v>0</v>
      </c>
      <c r="AH373" s="93">
        <v>0</v>
      </c>
      <c r="AI373" s="93">
        <v>0</v>
      </c>
      <c r="AJ373" s="93">
        <v>0</v>
      </c>
      <c r="AK373" s="93">
        <v>0</v>
      </c>
      <c r="AL373" s="93">
        <v>0</v>
      </c>
      <c r="AM373" s="93">
        <v>0</v>
      </c>
      <c r="AN373" s="93">
        <v>0</v>
      </c>
      <c r="AO373" s="93">
        <v>0</v>
      </c>
      <c r="AP373" s="93">
        <v>0</v>
      </c>
      <c r="AQ373" s="93">
        <v>0</v>
      </c>
      <c r="AR373" s="93">
        <v>0</v>
      </c>
      <c r="AS373" s="93">
        <v>0</v>
      </c>
      <c r="AT373" s="93">
        <v>0</v>
      </c>
      <c r="AU373" s="93">
        <v>0</v>
      </c>
      <c r="AV373" s="93">
        <v>0</v>
      </c>
      <c r="AW373" s="93">
        <v>0</v>
      </c>
      <c r="AX373" s="93">
        <v>0</v>
      </c>
      <c r="AY373" s="93">
        <v>0</v>
      </c>
      <c r="AZ373" s="93">
        <v>0</v>
      </c>
      <c r="BA373" s="93">
        <v>0</v>
      </c>
      <c r="BB373" s="93">
        <v>0</v>
      </c>
      <c r="BC373" s="93">
        <v>0</v>
      </c>
      <c r="BD373" s="93">
        <v>0</v>
      </c>
      <c r="BE373" s="93">
        <v>0</v>
      </c>
      <c r="BF373" s="93">
        <v>0</v>
      </c>
      <c r="BG373" s="93">
        <v>0</v>
      </c>
      <c r="BH373" s="93">
        <v>0</v>
      </c>
      <c r="BI373" s="93">
        <v>0</v>
      </c>
      <c r="BJ373" s="93">
        <v>0</v>
      </c>
      <c r="BK373" s="93">
        <v>0</v>
      </c>
      <c r="BL373" s="93">
        <v>0</v>
      </c>
      <c r="BM373" s="93">
        <v>0</v>
      </c>
      <c r="BN373" s="93">
        <v>0</v>
      </c>
      <c r="BO373" s="93">
        <v>0</v>
      </c>
      <c r="BP373" s="93">
        <v>0</v>
      </c>
      <c r="BQ373" s="93">
        <v>0</v>
      </c>
      <c r="BR373" s="93">
        <v>0</v>
      </c>
      <c r="BS373" s="93">
        <v>0</v>
      </c>
      <c r="BT373" s="93">
        <v>0</v>
      </c>
      <c r="BU373" s="93">
        <v>0</v>
      </c>
      <c r="BV373" s="93">
        <v>0</v>
      </c>
      <c r="BW373" s="93">
        <v>0</v>
      </c>
      <c r="BX373" s="93">
        <v>0</v>
      </c>
      <c r="BY373" s="93">
        <v>0</v>
      </c>
      <c r="BZ373" s="93">
        <v>0</v>
      </c>
      <c r="CA373" s="93">
        <v>0</v>
      </c>
      <c r="CB373" s="93">
        <v>0</v>
      </c>
      <c r="CC373" s="93">
        <v>0</v>
      </c>
      <c r="CD373" s="93">
        <v>0</v>
      </c>
      <c r="CE373" s="93">
        <v>0</v>
      </c>
      <c r="CF373" s="93">
        <v>0</v>
      </c>
      <c r="CG373" s="93">
        <v>0</v>
      </c>
      <c r="CH373" s="93">
        <v>0</v>
      </c>
      <c r="CI373" s="93">
        <v>0</v>
      </c>
      <c r="CJ373" s="93">
        <v>0</v>
      </c>
      <c r="CK373" s="93">
        <v>0</v>
      </c>
      <c r="CL373" s="93">
        <v>0</v>
      </c>
      <c r="CM373" s="93">
        <v>0</v>
      </c>
      <c r="CN373" s="93">
        <v>0</v>
      </c>
      <c r="CO373" s="93">
        <v>0</v>
      </c>
      <c r="CP373" s="93">
        <v>0</v>
      </c>
      <c r="CQ373" s="93">
        <v>0</v>
      </c>
      <c r="CR373" s="93">
        <v>0</v>
      </c>
      <c r="CS373" s="93">
        <v>0</v>
      </c>
      <c r="CT373" s="93">
        <v>0</v>
      </c>
      <c r="CU373" s="93">
        <v>0</v>
      </c>
      <c r="CV373" s="93">
        <v>0</v>
      </c>
      <c r="CW373" s="93">
        <v>0</v>
      </c>
      <c r="CX373" s="93">
        <v>0</v>
      </c>
      <c r="CY373" s="93">
        <v>0</v>
      </c>
      <c r="CZ373" s="93">
        <v>0</v>
      </c>
      <c r="DA373" s="93">
        <v>0</v>
      </c>
      <c r="DB373" s="93">
        <v>0</v>
      </c>
      <c r="DC373" s="93">
        <v>0</v>
      </c>
      <c r="DD373" s="93">
        <v>0</v>
      </c>
      <c r="DE373" s="93">
        <v>0</v>
      </c>
      <c r="DF373" s="93">
        <v>0</v>
      </c>
      <c r="DG373" s="93">
        <v>0</v>
      </c>
      <c r="DH373" s="93">
        <v>0</v>
      </c>
      <c r="DI373" s="93">
        <v>0</v>
      </c>
      <c r="DJ373" s="93">
        <v>0</v>
      </c>
      <c r="DK373" s="93">
        <v>0</v>
      </c>
      <c r="DL373" s="93">
        <v>0</v>
      </c>
      <c r="DM373" s="93">
        <v>0</v>
      </c>
      <c r="DN373" s="93">
        <v>0</v>
      </c>
      <c r="DO373" s="93">
        <v>0</v>
      </c>
      <c r="DP373" s="93">
        <v>0</v>
      </c>
      <c r="DQ373" s="93">
        <v>0</v>
      </c>
      <c r="DR373" s="93">
        <v>0</v>
      </c>
      <c r="DS373" s="93">
        <v>0</v>
      </c>
      <c r="DT373" s="93">
        <v>0</v>
      </c>
      <c r="DU373" s="93">
        <v>0</v>
      </c>
      <c r="DV373" s="93">
        <v>0</v>
      </c>
      <c r="DW373" s="93">
        <v>0</v>
      </c>
      <c r="DX373" s="93">
        <v>0</v>
      </c>
      <c r="DY373" s="93">
        <v>0</v>
      </c>
      <c r="DZ373" s="93">
        <v>0</v>
      </c>
      <c r="EA373" s="93">
        <v>0</v>
      </c>
      <c r="EB373" s="93">
        <v>0</v>
      </c>
      <c r="EC373" s="93">
        <v>0</v>
      </c>
      <c r="ED373" s="93">
        <v>0</v>
      </c>
      <c r="EE373" s="93">
        <v>0</v>
      </c>
      <c r="EF373" s="93">
        <v>0</v>
      </c>
      <c r="EG373" s="93">
        <v>0</v>
      </c>
      <c r="EH373" s="93">
        <v>0</v>
      </c>
      <c r="EI373" s="93">
        <v>0</v>
      </c>
      <c r="EJ373" s="93">
        <v>0</v>
      </c>
      <c r="EK373" s="93">
        <v>0</v>
      </c>
      <c r="EL373" s="93">
        <v>0</v>
      </c>
      <c r="EM373" s="93">
        <v>0</v>
      </c>
      <c r="EN373" s="93">
        <v>0</v>
      </c>
      <c r="EO373" s="93">
        <v>0</v>
      </c>
      <c r="EP373" s="93">
        <v>0</v>
      </c>
      <c r="EQ373" s="93">
        <v>0</v>
      </c>
      <c r="ER373" s="93">
        <v>0</v>
      </c>
      <c r="ES373" s="93">
        <v>0</v>
      </c>
      <c r="ET373" s="93">
        <v>0</v>
      </c>
      <c r="EU373" s="93">
        <v>0</v>
      </c>
      <c r="EV373" s="93">
        <v>0</v>
      </c>
      <c r="EW373" s="93">
        <v>0</v>
      </c>
      <c r="EX373" s="93">
        <v>0</v>
      </c>
      <c r="EY373" s="93">
        <v>0</v>
      </c>
      <c r="EZ373" s="93">
        <v>0</v>
      </c>
      <c r="FA373" s="93">
        <v>0</v>
      </c>
      <c r="FB373" s="93">
        <v>0</v>
      </c>
      <c r="FC373" s="93">
        <v>0</v>
      </c>
      <c r="FD373" s="93">
        <v>0</v>
      </c>
      <c r="FE373" s="93">
        <v>0</v>
      </c>
      <c r="FF373" s="93">
        <v>0</v>
      </c>
      <c r="FG373" s="93">
        <v>0</v>
      </c>
      <c r="FH373" s="93">
        <v>0</v>
      </c>
      <c r="FI373" s="93">
        <v>0</v>
      </c>
      <c r="FJ373" s="93">
        <v>0</v>
      </c>
      <c r="FK373" s="93">
        <v>0</v>
      </c>
      <c r="FL373" s="93">
        <v>0</v>
      </c>
      <c r="FM373" s="93">
        <v>0</v>
      </c>
      <c r="FN373" s="93">
        <v>0</v>
      </c>
      <c r="FO373" s="93">
        <v>0</v>
      </c>
      <c r="FP373" s="93">
        <v>0</v>
      </c>
      <c r="FQ373" s="93">
        <v>0</v>
      </c>
      <c r="FR373" s="93">
        <v>0</v>
      </c>
      <c r="FS373" s="93">
        <v>0</v>
      </c>
      <c r="FT373" s="93">
        <v>0</v>
      </c>
      <c r="FU373" s="93">
        <v>0</v>
      </c>
      <c r="FV373" s="93">
        <v>0</v>
      </c>
      <c r="FW373" s="93">
        <v>0</v>
      </c>
      <c r="FX373" s="93">
        <v>0</v>
      </c>
      <c r="FY373" s="93">
        <v>0</v>
      </c>
      <c r="FZ373" s="93">
        <v>0</v>
      </c>
      <c r="GA373" s="93">
        <v>0</v>
      </c>
    </row>
    <row r="374" spans="2:183">
      <c r="B374" s="96" t="s">
        <v>97</v>
      </c>
      <c r="C374" s="166" t="s">
        <v>46</v>
      </c>
      <c r="D374" s="96">
        <v>0</v>
      </c>
      <c r="E374" s="17">
        <v>0</v>
      </c>
      <c r="F374" s="17">
        <v>0</v>
      </c>
      <c r="G374" s="17">
        <v>0</v>
      </c>
      <c r="H374" s="17">
        <v>0</v>
      </c>
      <c r="I374" s="17">
        <v>0</v>
      </c>
      <c r="J374" s="17">
        <v>0</v>
      </c>
      <c r="K374" s="17">
        <v>0</v>
      </c>
      <c r="L374" s="17">
        <v>0</v>
      </c>
      <c r="M374" s="17">
        <v>0</v>
      </c>
      <c r="N374" s="17">
        <v>0</v>
      </c>
      <c r="O374" s="17">
        <v>0</v>
      </c>
      <c r="P374" s="17">
        <v>0</v>
      </c>
      <c r="Q374" s="17">
        <v>0</v>
      </c>
      <c r="R374" s="17">
        <v>0</v>
      </c>
      <c r="S374" s="17">
        <v>0</v>
      </c>
      <c r="T374" s="17">
        <v>0</v>
      </c>
      <c r="U374" s="17">
        <v>0</v>
      </c>
      <c r="V374" s="17">
        <v>0</v>
      </c>
      <c r="W374" s="17">
        <v>0</v>
      </c>
      <c r="X374" s="17">
        <v>0</v>
      </c>
      <c r="Y374" s="17">
        <v>0</v>
      </c>
      <c r="Z374" s="17">
        <v>0</v>
      </c>
      <c r="AA374" s="17">
        <v>0</v>
      </c>
      <c r="AB374" s="17">
        <v>0</v>
      </c>
      <c r="AC374" s="17">
        <v>0</v>
      </c>
      <c r="AD374" s="17">
        <v>0</v>
      </c>
      <c r="AE374" s="17">
        <v>0</v>
      </c>
      <c r="AF374" s="17">
        <v>0</v>
      </c>
      <c r="AG374" s="17">
        <v>0</v>
      </c>
      <c r="AH374" s="17">
        <v>0</v>
      </c>
      <c r="AI374" s="17">
        <v>0</v>
      </c>
      <c r="AJ374" s="17">
        <v>0</v>
      </c>
      <c r="AK374" s="17">
        <v>0</v>
      </c>
      <c r="AL374" s="17">
        <v>0</v>
      </c>
      <c r="AM374" s="17">
        <v>0</v>
      </c>
      <c r="AN374" s="17">
        <v>0</v>
      </c>
      <c r="AO374" s="17">
        <v>0</v>
      </c>
      <c r="AP374" s="17">
        <v>0</v>
      </c>
      <c r="AQ374" s="17">
        <v>0</v>
      </c>
      <c r="AR374" s="17">
        <v>0</v>
      </c>
      <c r="AS374" s="17">
        <v>0</v>
      </c>
      <c r="AT374" s="17">
        <v>0</v>
      </c>
      <c r="AU374" s="17">
        <v>0</v>
      </c>
      <c r="AV374" s="17">
        <v>0</v>
      </c>
      <c r="AW374" s="17">
        <v>0</v>
      </c>
      <c r="AX374" s="17">
        <v>0</v>
      </c>
      <c r="AY374" s="17">
        <v>0</v>
      </c>
      <c r="AZ374" s="17">
        <v>0</v>
      </c>
      <c r="BA374" s="17">
        <v>0</v>
      </c>
      <c r="BB374" s="17">
        <v>0</v>
      </c>
      <c r="BC374" s="17">
        <v>0</v>
      </c>
      <c r="BD374" s="17">
        <v>0</v>
      </c>
      <c r="BE374" s="17">
        <v>0</v>
      </c>
      <c r="BF374" s="17">
        <v>0</v>
      </c>
      <c r="BG374" s="17">
        <v>0</v>
      </c>
      <c r="BH374" s="17">
        <v>0</v>
      </c>
      <c r="BI374" s="17">
        <v>0</v>
      </c>
      <c r="BJ374" s="17">
        <v>0</v>
      </c>
      <c r="BK374" s="17">
        <v>0</v>
      </c>
      <c r="BL374" s="17">
        <v>0</v>
      </c>
      <c r="BM374" s="17">
        <v>0</v>
      </c>
      <c r="BN374" s="17">
        <v>0</v>
      </c>
      <c r="BO374" s="17">
        <v>0</v>
      </c>
      <c r="BP374" s="17">
        <v>0</v>
      </c>
      <c r="BQ374" s="17">
        <v>0</v>
      </c>
      <c r="BR374" s="17">
        <v>0</v>
      </c>
      <c r="BS374" s="17">
        <v>0</v>
      </c>
      <c r="BT374" s="17">
        <v>0</v>
      </c>
      <c r="BU374" s="17">
        <v>0</v>
      </c>
      <c r="BV374" s="17">
        <v>0</v>
      </c>
      <c r="BW374" s="17">
        <v>0</v>
      </c>
      <c r="BX374" s="17">
        <v>0</v>
      </c>
      <c r="BY374" s="17">
        <v>0</v>
      </c>
      <c r="BZ374" s="17">
        <v>0</v>
      </c>
      <c r="CA374" s="17">
        <v>0</v>
      </c>
      <c r="CB374" s="17">
        <v>0</v>
      </c>
      <c r="CC374" s="17">
        <v>0</v>
      </c>
      <c r="CD374" s="17">
        <v>0</v>
      </c>
      <c r="CE374" s="17">
        <v>0</v>
      </c>
      <c r="CF374" s="17">
        <v>0</v>
      </c>
      <c r="CG374" s="17">
        <v>0</v>
      </c>
      <c r="CH374" s="17">
        <v>0</v>
      </c>
      <c r="CI374" s="17">
        <v>0</v>
      </c>
      <c r="CJ374" s="17">
        <v>0</v>
      </c>
      <c r="CK374" s="17">
        <v>0</v>
      </c>
      <c r="CL374" s="17">
        <v>0</v>
      </c>
      <c r="CM374" s="17">
        <v>0</v>
      </c>
      <c r="CN374" s="17">
        <v>0</v>
      </c>
      <c r="CO374" s="17">
        <v>0</v>
      </c>
      <c r="CP374" s="17">
        <v>0</v>
      </c>
      <c r="CQ374" s="17">
        <v>0</v>
      </c>
      <c r="CR374" s="17">
        <v>0</v>
      </c>
      <c r="CS374" s="17">
        <v>0</v>
      </c>
      <c r="CT374" s="17">
        <v>0</v>
      </c>
      <c r="CU374" s="17">
        <v>0</v>
      </c>
      <c r="CV374" s="17">
        <v>0</v>
      </c>
      <c r="CW374" s="17">
        <v>0</v>
      </c>
      <c r="CX374" s="17">
        <v>0</v>
      </c>
      <c r="CY374" s="17">
        <v>0</v>
      </c>
      <c r="CZ374" s="17">
        <v>0</v>
      </c>
      <c r="DA374" s="17">
        <v>0</v>
      </c>
      <c r="DB374" s="17">
        <v>0</v>
      </c>
      <c r="DC374" s="17">
        <v>0</v>
      </c>
      <c r="DD374" s="17">
        <v>0</v>
      </c>
      <c r="DE374" s="17">
        <v>0</v>
      </c>
      <c r="DF374" s="17">
        <v>0</v>
      </c>
      <c r="DG374" s="17">
        <v>0</v>
      </c>
      <c r="DH374" s="17">
        <v>0</v>
      </c>
      <c r="DI374" s="17">
        <v>0</v>
      </c>
      <c r="DJ374" s="17">
        <v>0</v>
      </c>
      <c r="DK374" s="17">
        <v>0</v>
      </c>
      <c r="DL374" s="17">
        <v>0</v>
      </c>
      <c r="DM374" s="17">
        <v>0</v>
      </c>
      <c r="DN374" s="17">
        <v>0</v>
      </c>
      <c r="DO374" s="17">
        <v>0</v>
      </c>
      <c r="DP374" s="17">
        <v>0</v>
      </c>
      <c r="DQ374" s="17">
        <v>0</v>
      </c>
      <c r="DR374" s="17">
        <v>0</v>
      </c>
      <c r="DS374" s="17">
        <v>0</v>
      </c>
      <c r="DT374" s="17">
        <v>0</v>
      </c>
      <c r="DU374" s="17">
        <v>0</v>
      </c>
      <c r="DV374" s="17">
        <v>0</v>
      </c>
      <c r="DW374" s="17">
        <v>0</v>
      </c>
      <c r="DX374" s="17">
        <v>0</v>
      </c>
      <c r="DY374" s="17">
        <v>0</v>
      </c>
      <c r="DZ374" s="17">
        <v>0</v>
      </c>
      <c r="EA374" s="17">
        <v>0</v>
      </c>
      <c r="EB374" s="17">
        <v>0</v>
      </c>
      <c r="EC374" s="17">
        <v>0</v>
      </c>
      <c r="ED374" s="17">
        <v>0</v>
      </c>
      <c r="EE374" s="17">
        <v>0</v>
      </c>
      <c r="EF374" s="17">
        <v>0</v>
      </c>
      <c r="EG374" s="17">
        <v>0</v>
      </c>
      <c r="EH374" s="17">
        <v>0</v>
      </c>
      <c r="EI374" s="17">
        <v>0</v>
      </c>
      <c r="EJ374" s="17">
        <v>0</v>
      </c>
      <c r="EK374" s="17">
        <v>0</v>
      </c>
      <c r="EL374" s="17">
        <v>0</v>
      </c>
      <c r="EM374" s="17">
        <v>0</v>
      </c>
      <c r="EN374" s="17">
        <v>0</v>
      </c>
      <c r="EO374" s="17">
        <v>0</v>
      </c>
      <c r="EP374" s="17">
        <v>0</v>
      </c>
      <c r="EQ374" s="17">
        <v>0</v>
      </c>
      <c r="ER374" s="17">
        <v>0</v>
      </c>
      <c r="ES374" s="17">
        <v>0</v>
      </c>
      <c r="ET374" s="17">
        <v>0</v>
      </c>
      <c r="EU374" s="17">
        <v>0</v>
      </c>
      <c r="EV374" s="17">
        <v>0</v>
      </c>
      <c r="EW374" s="17">
        <v>0</v>
      </c>
      <c r="EX374" s="17">
        <v>0</v>
      </c>
      <c r="EY374" s="17">
        <v>0</v>
      </c>
      <c r="EZ374" s="17">
        <v>0</v>
      </c>
      <c r="FA374" s="17">
        <v>0</v>
      </c>
      <c r="FB374" s="17">
        <v>0</v>
      </c>
      <c r="FC374" s="17">
        <v>0</v>
      </c>
      <c r="FD374" s="17">
        <v>0</v>
      </c>
      <c r="FE374" s="17">
        <v>0</v>
      </c>
      <c r="FF374" s="17">
        <v>0</v>
      </c>
      <c r="FG374" s="17">
        <v>0</v>
      </c>
      <c r="FH374" s="17">
        <v>0</v>
      </c>
      <c r="FI374" s="17">
        <v>0</v>
      </c>
      <c r="FJ374" s="17">
        <v>0</v>
      </c>
      <c r="FK374" s="17">
        <v>0</v>
      </c>
      <c r="FL374" s="17">
        <v>0</v>
      </c>
      <c r="FM374" s="17">
        <v>0</v>
      </c>
      <c r="FN374" s="17">
        <v>0</v>
      </c>
      <c r="FO374" s="17">
        <v>0</v>
      </c>
      <c r="FP374" s="17">
        <v>0</v>
      </c>
      <c r="FQ374" s="17">
        <v>0</v>
      </c>
      <c r="FR374" s="17">
        <v>0</v>
      </c>
      <c r="FS374" s="17">
        <v>0</v>
      </c>
      <c r="FT374" s="17">
        <v>0</v>
      </c>
      <c r="FU374" s="17">
        <v>0</v>
      </c>
      <c r="FV374" s="17">
        <v>0</v>
      </c>
      <c r="FW374" s="17">
        <v>0</v>
      </c>
      <c r="FX374" s="17">
        <v>0</v>
      </c>
      <c r="FY374" s="17">
        <v>0</v>
      </c>
      <c r="FZ374" s="17">
        <v>0</v>
      </c>
      <c r="GA374" s="17">
        <v>0</v>
      </c>
    </row>
    <row r="375" spans="2:183">
      <c r="B375" s="96" t="s">
        <v>97</v>
      </c>
      <c r="C375" s="166" t="s">
        <v>47</v>
      </c>
      <c r="D375" s="178">
        <v>0</v>
      </c>
      <c r="E375" s="179">
        <v>0</v>
      </c>
      <c r="F375" s="179">
        <v>0</v>
      </c>
      <c r="G375" s="179">
        <v>0</v>
      </c>
      <c r="H375" s="179">
        <v>0</v>
      </c>
      <c r="I375" s="179">
        <v>0</v>
      </c>
      <c r="J375" s="179">
        <v>0</v>
      </c>
      <c r="K375" s="179">
        <v>0</v>
      </c>
      <c r="L375" s="179">
        <v>0</v>
      </c>
      <c r="M375" s="179">
        <v>0</v>
      </c>
      <c r="N375" s="179">
        <v>0</v>
      </c>
      <c r="O375" s="179">
        <v>0</v>
      </c>
      <c r="P375" s="179">
        <v>0</v>
      </c>
      <c r="Q375" s="179">
        <v>0</v>
      </c>
      <c r="R375" s="179">
        <v>0</v>
      </c>
      <c r="S375" s="179">
        <v>0</v>
      </c>
      <c r="T375" s="179">
        <v>0</v>
      </c>
      <c r="U375" s="179">
        <v>0</v>
      </c>
      <c r="V375" s="179">
        <v>0</v>
      </c>
      <c r="W375" s="179">
        <v>0</v>
      </c>
      <c r="X375" s="179">
        <v>0</v>
      </c>
      <c r="Y375" s="179">
        <v>0</v>
      </c>
      <c r="Z375" s="179">
        <v>0</v>
      </c>
      <c r="AA375" s="179">
        <v>0</v>
      </c>
      <c r="AB375" s="179">
        <v>0</v>
      </c>
      <c r="AC375" s="179">
        <v>0</v>
      </c>
      <c r="AD375" s="179">
        <v>0</v>
      </c>
      <c r="AE375" s="179">
        <v>0</v>
      </c>
      <c r="AF375" s="179">
        <v>0</v>
      </c>
      <c r="AG375" s="179">
        <v>0</v>
      </c>
      <c r="AH375" s="179">
        <v>0</v>
      </c>
      <c r="AI375" s="179">
        <v>0</v>
      </c>
      <c r="AJ375" s="179">
        <v>0</v>
      </c>
      <c r="AK375" s="179">
        <v>0</v>
      </c>
      <c r="AL375" s="179">
        <v>0</v>
      </c>
      <c r="AM375" s="179">
        <v>0</v>
      </c>
      <c r="AN375" s="179">
        <v>0</v>
      </c>
      <c r="AO375" s="179">
        <v>0</v>
      </c>
      <c r="AP375" s="179">
        <v>0</v>
      </c>
      <c r="AQ375" s="179">
        <v>0</v>
      </c>
      <c r="AR375" s="179">
        <v>0</v>
      </c>
      <c r="AS375" s="179">
        <v>0</v>
      </c>
      <c r="AT375" s="179">
        <v>0</v>
      </c>
      <c r="AU375" s="179">
        <v>0</v>
      </c>
      <c r="AV375" s="179">
        <v>0</v>
      </c>
      <c r="AW375" s="179">
        <v>0</v>
      </c>
      <c r="AX375" s="179">
        <v>0</v>
      </c>
      <c r="AY375" s="179">
        <v>0</v>
      </c>
      <c r="AZ375" s="179">
        <v>0</v>
      </c>
      <c r="BA375" s="179">
        <v>0</v>
      </c>
      <c r="BB375" s="179">
        <v>0</v>
      </c>
      <c r="BC375" s="179">
        <v>0</v>
      </c>
      <c r="BD375" s="179">
        <v>0</v>
      </c>
      <c r="BE375" s="179">
        <v>0</v>
      </c>
      <c r="BF375" s="179">
        <v>0</v>
      </c>
      <c r="BG375" s="179">
        <v>0</v>
      </c>
      <c r="BH375" s="179">
        <v>0</v>
      </c>
      <c r="BI375" s="179">
        <v>0</v>
      </c>
      <c r="BJ375" s="179">
        <v>0</v>
      </c>
      <c r="BK375" s="179">
        <v>0</v>
      </c>
      <c r="BL375" s="179">
        <v>0</v>
      </c>
      <c r="BM375" s="179">
        <v>0</v>
      </c>
      <c r="BN375" s="179">
        <v>0</v>
      </c>
      <c r="BO375" s="179">
        <v>0</v>
      </c>
      <c r="BP375" s="179">
        <v>0</v>
      </c>
      <c r="BQ375" s="179">
        <v>0</v>
      </c>
      <c r="BR375" s="179">
        <v>0</v>
      </c>
      <c r="BS375" s="179">
        <v>0</v>
      </c>
      <c r="BT375" s="179">
        <v>0</v>
      </c>
      <c r="BU375" s="179">
        <v>0</v>
      </c>
      <c r="BV375" s="179">
        <v>0</v>
      </c>
      <c r="BW375" s="179">
        <v>0</v>
      </c>
      <c r="BX375" s="179">
        <v>0</v>
      </c>
      <c r="BY375" s="179">
        <v>0</v>
      </c>
      <c r="BZ375" s="179">
        <v>0</v>
      </c>
      <c r="CA375" s="179">
        <v>0</v>
      </c>
      <c r="CB375" s="179">
        <v>0</v>
      </c>
      <c r="CC375" s="179">
        <v>0</v>
      </c>
      <c r="CD375" s="179">
        <v>0</v>
      </c>
      <c r="CE375" s="179">
        <v>0</v>
      </c>
      <c r="CF375" s="179">
        <v>0</v>
      </c>
      <c r="CG375" s="179">
        <v>0</v>
      </c>
      <c r="CH375" s="179">
        <v>0</v>
      </c>
      <c r="CI375" s="179">
        <v>0</v>
      </c>
      <c r="CJ375" s="179">
        <v>0</v>
      </c>
      <c r="CK375" s="179">
        <v>0</v>
      </c>
      <c r="CL375" s="179">
        <v>0</v>
      </c>
      <c r="CM375" s="179">
        <v>0</v>
      </c>
      <c r="CN375" s="179">
        <v>0</v>
      </c>
      <c r="CO375" s="179">
        <v>0</v>
      </c>
      <c r="CP375" s="179">
        <v>0</v>
      </c>
      <c r="CQ375" s="179">
        <v>0</v>
      </c>
      <c r="CR375" s="179">
        <v>0</v>
      </c>
      <c r="CS375" s="179">
        <v>0</v>
      </c>
      <c r="CT375" s="179">
        <v>0</v>
      </c>
      <c r="CU375" s="179">
        <v>0</v>
      </c>
      <c r="CV375" s="179">
        <v>0</v>
      </c>
      <c r="CW375" s="179">
        <v>0</v>
      </c>
      <c r="CX375" s="179">
        <v>0</v>
      </c>
      <c r="CY375" s="179">
        <v>0</v>
      </c>
      <c r="CZ375" s="179">
        <v>0</v>
      </c>
      <c r="DA375" s="179">
        <v>0</v>
      </c>
      <c r="DB375" s="179">
        <v>0</v>
      </c>
      <c r="DC375" s="179">
        <v>0</v>
      </c>
      <c r="DD375" s="179">
        <v>0</v>
      </c>
      <c r="DE375" s="179">
        <v>0</v>
      </c>
      <c r="DF375" s="179">
        <v>0</v>
      </c>
      <c r="DG375" s="179">
        <v>0</v>
      </c>
      <c r="DH375" s="179">
        <v>0</v>
      </c>
      <c r="DI375" s="179">
        <v>0</v>
      </c>
      <c r="DJ375" s="179">
        <v>0</v>
      </c>
      <c r="DK375" s="179">
        <v>0</v>
      </c>
      <c r="DL375" s="179">
        <v>0</v>
      </c>
      <c r="DM375" s="179">
        <v>0</v>
      </c>
      <c r="DN375" s="179">
        <v>0</v>
      </c>
      <c r="DO375" s="179">
        <v>0</v>
      </c>
      <c r="DP375" s="179">
        <v>0</v>
      </c>
      <c r="DQ375" s="179">
        <v>0</v>
      </c>
      <c r="DR375" s="179">
        <v>0</v>
      </c>
      <c r="DS375" s="179">
        <v>0</v>
      </c>
      <c r="DT375" s="179">
        <v>0</v>
      </c>
      <c r="DU375" s="179">
        <v>0</v>
      </c>
      <c r="DV375" s="179">
        <v>0</v>
      </c>
      <c r="DW375" s="179">
        <v>0</v>
      </c>
      <c r="DX375" s="179">
        <v>0</v>
      </c>
      <c r="DY375" s="179">
        <v>0</v>
      </c>
      <c r="DZ375" s="179">
        <v>0</v>
      </c>
      <c r="EA375" s="179">
        <v>0</v>
      </c>
      <c r="EB375" s="179">
        <v>0</v>
      </c>
      <c r="EC375" s="179">
        <v>0</v>
      </c>
      <c r="ED375" s="179">
        <v>0</v>
      </c>
      <c r="EE375" s="179">
        <v>0</v>
      </c>
      <c r="EF375" s="179">
        <v>0</v>
      </c>
      <c r="EG375" s="179">
        <v>0</v>
      </c>
      <c r="EH375" s="179">
        <v>0</v>
      </c>
      <c r="EI375" s="179">
        <v>0</v>
      </c>
      <c r="EJ375" s="179">
        <v>0</v>
      </c>
      <c r="EK375" s="179">
        <v>0</v>
      </c>
      <c r="EL375" s="179">
        <v>0</v>
      </c>
      <c r="EM375" s="179">
        <v>0</v>
      </c>
      <c r="EN375" s="179">
        <v>0</v>
      </c>
      <c r="EO375" s="179">
        <v>0</v>
      </c>
      <c r="EP375" s="179">
        <v>0</v>
      </c>
      <c r="EQ375" s="179">
        <v>0</v>
      </c>
      <c r="ER375" s="179">
        <v>0</v>
      </c>
      <c r="ES375" s="179">
        <v>0</v>
      </c>
      <c r="ET375" s="179">
        <v>0</v>
      </c>
      <c r="EU375" s="179">
        <v>0</v>
      </c>
      <c r="EV375" s="179">
        <v>0</v>
      </c>
      <c r="EW375" s="179">
        <v>0</v>
      </c>
      <c r="EX375" s="179">
        <v>0</v>
      </c>
      <c r="EY375" s="179">
        <v>0</v>
      </c>
      <c r="EZ375" s="179">
        <v>0</v>
      </c>
      <c r="FA375" s="179">
        <v>0</v>
      </c>
      <c r="FB375" s="179">
        <v>0</v>
      </c>
      <c r="FC375" s="179">
        <v>0</v>
      </c>
      <c r="FD375" s="179">
        <v>0</v>
      </c>
      <c r="FE375" s="179">
        <v>0</v>
      </c>
      <c r="FF375" s="179">
        <v>0</v>
      </c>
      <c r="FG375" s="179">
        <v>0</v>
      </c>
      <c r="FH375" s="179">
        <v>0</v>
      </c>
      <c r="FI375" s="179">
        <v>0</v>
      </c>
      <c r="FJ375" s="179">
        <v>0</v>
      </c>
      <c r="FK375" s="179">
        <v>0</v>
      </c>
      <c r="FL375" s="179">
        <v>0</v>
      </c>
      <c r="FM375" s="179">
        <v>0</v>
      </c>
      <c r="FN375" s="179">
        <v>0</v>
      </c>
      <c r="FO375" s="179">
        <v>0</v>
      </c>
      <c r="FP375" s="179">
        <v>0</v>
      </c>
      <c r="FQ375" s="179">
        <v>0</v>
      </c>
      <c r="FR375" s="179">
        <v>0</v>
      </c>
      <c r="FS375" s="179">
        <v>0</v>
      </c>
      <c r="FT375" s="179">
        <v>0</v>
      </c>
      <c r="FU375" s="179">
        <v>0</v>
      </c>
      <c r="FV375" s="179">
        <v>0</v>
      </c>
      <c r="FW375" s="179">
        <v>0</v>
      </c>
      <c r="FX375" s="179">
        <v>0</v>
      </c>
      <c r="FY375" s="179">
        <v>0</v>
      </c>
      <c r="FZ375" s="179">
        <v>0</v>
      </c>
      <c r="GA375" s="179">
        <v>0</v>
      </c>
    </row>
    <row r="376" spans="2:183">
      <c r="B376" s="180" t="s">
        <v>97</v>
      </c>
      <c r="C376" s="181" t="s">
        <v>48</v>
      </c>
      <c r="D376" s="94">
        <v>0</v>
      </c>
      <c r="E376" s="95">
        <v>0</v>
      </c>
      <c r="F376" s="95">
        <v>0</v>
      </c>
      <c r="G376" s="95">
        <v>0</v>
      </c>
      <c r="H376" s="95">
        <v>0</v>
      </c>
      <c r="I376" s="95">
        <v>0</v>
      </c>
      <c r="J376" s="95">
        <v>0</v>
      </c>
      <c r="K376" s="95">
        <v>0</v>
      </c>
      <c r="L376" s="95">
        <v>0</v>
      </c>
      <c r="M376" s="95">
        <v>0</v>
      </c>
      <c r="N376" s="95">
        <v>0</v>
      </c>
      <c r="O376" s="95">
        <v>0</v>
      </c>
      <c r="P376" s="95">
        <v>0</v>
      </c>
      <c r="Q376" s="95">
        <v>0</v>
      </c>
      <c r="R376" s="95">
        <v>0</v>
      </c>
      <c r="S376" s="95">
        <v>0</v>
      </c>
      <c r="T376" s="95">
        <v>0</v>
      </c>
      <c r="U376" s="95">
        <v>0</v>
      </c>
      <c r="V376" s="95">
        <v>0</v>
      </c>
      <c r="W376" s="95">
        <v>0</v>
      </c>
      <c r="X376" s="95">
        <v>0</v>
      </c>
      <c r="Y376" s="95">
        <v>0</v>
      </c>
      <c r="Z376" s="95">
        <v>0</v>
      </c>
      <c r="AA376" s="95">
        <v>0</v>
      </c>
      <c r="AB376" s="95">
        <v>0</v>
      </c>
      <c r="AC376" s="95">
        <v>0</v>
      </c>
      <c r="AD376" s="95">
        <v>0</v>
      </c>
      <c r="AE376" s="95">
        <v>0</v>
      </c>
      <c r="AF376" s="95">
        <v>0</v>
      </c>
      <c r="AG376" s="95">
        <v>0</v>
      </c>
      <c r="AH376" s="95">
        <v>0</v>
      </c>
      <c r="AI376" s="95">
        <v>0</v>
      </c>
      <c r="AJ376" s="95">
        <v>0</v>
      </c>
      <c r="AK376" s="95">
        <v>0</v>
      </c>
      <c r="AL376" s="95">
        <v>0</v>
      </c>
      <c r="AM376" s="95">
        <v>0</v>
      </c>
      <c r="AN376" s="95">
        <v>0</v>
      </c>
      <c r="AO376" s="95">
        <v>0</v>
      </c>
      <c r="AP376" s="95">
        <v>0</v>
      </c>
      <c r="AQ376" s="95">
        <v>0</v>
      </c>
      <c r="AR376" s="95">
        <v>0</v>
      </c>
      <c r="AS376" s="95">
        <v>0</v>
      </c>
      <c r="AT376" s="95">
        <v>0</v>
      </c>
      <c r="AU376" s="95">
        <v>0</v>
      </c>
      <c r="AV376" s="95">
        <v>0</v>
      </c>
      <c r="AW376" s="95">
        <v>0</v>
      </c>
      <c r="AX376" s="95">
        <v>0</v>
      </c>
      <c r="AY376" s="95">
        <v>0</v>
      </c>
      <c r="AZ376" s="95">
        <v>0</v>
      </c>
      <c r="BA376" s="95">
        <v>0</v>
      </c>
      <c r="BB376" s="95">
        <v>0</v>
      </c>
      <c r="BC376" s="95">
        <v>0</v>
      </c>
      <c r="BD376" s="95">
        <v>0</v>
      </c>
      <c r="BE376" s="95">
        <v>0</v>
      </c>
      <c r="BF376" s="95">
        <v>0</v>
      </c>
      <c r="BG376" s="95">
        <v>0</v>
      </c>
      <c r="BH376" s="95">
        <v>0</v>
      </c>
      <c r="BI376" s="95">
        <v>0</v>
      </c>
      <c r="BJ376" s="95">
        <v>0</v>
      </c>
      <c r="BK376" s="95">
        <v>0</v>
      </c>
      <c r="BL376" s="95">
        <v>0</v>
      </c>
      <c r="BM376" s="95">
        <v>0</v>
      </c>
      <c r="BN376" s="95">
        <v>0</v>
      </c>
      <c r="BO376" s="95">
        <v>0</v>
      </c>
      <c r="BP376" s="95">
        <v>0</v>
      </c>
      <c r="BQ376" s="95">
        <v>0</v>
      </c>
      <c r="BR376" s="95">
        <v>0</v>
      </c>
      <c r="BS376" s="95">
        <v>0</v>
      </c>
      <c r="BT376" s="95">
        <v>0</v>
      </c>
      <c r="BU376" s="95">
        <v>0</v>
      </c>
      <c r="BV376" s="95">
        <v>0</v>
      </c>
      <c r="BW376" s="95">
        <v>0</v>
      </c>
      <c r="BX376" s="95">
        <v>0</v>
      </c>
      <c r="BY376" s="95">
        <v>0</v>
      </c>
      <c r="BZ376" s="95">
        <v>0</v>
      </c>
      <c r="CA376" s="95">
        <v>0</v>
      </c>
      <c r="CB376" s="95">
        <v>0</v>
      </c>
      <c r="CC376" s="95">
        <v>0</v>
      </c>
      <c r="CD376" s="95">
        <v>0</v>
      </c>
      <c r="CE376" s="95">
        <v>0</v>
      </c>
      <c r="CF376" s="95">
        <v>0</v>
      </c>
      <c r="CG376" s="95">
        <v>0</v>
      </c>
      <c r="CH376" s="95">
        <v>0</v>
      </c>
      <c r="CI376" s="95">
        <v>0</v>
      </c>
      <c r="CJ376" s="95">
        <v>0</v>
      </c>
      <c r="CK376" s="95">
        <v>0</v>
      </c>
      <c r="CL376" s="95">
        <v>0</v>
      </c>
      <c r="CM376" s="95">
        <v>0</v>
      </c>
      <c r="CN376" s="95">
        <v>0</v>
      </c>
      <c r="CO376" s="95">
        <v>0</v>
      </c>
      <c r="CP376" s="95">
        <v>0</v>
      </c>
      <c r="CQ376" s="95">
        <v>0</v>
      </c>
      <c r="CR376" s="95">
        <v>0</v>
      </c>
      <c r="CS376" s="95">
        <v>0</v>
      </c>
      <c r="CT376" s="95">
        <v>0</v>
      </c>
      <c r="CU376" s="95">
        <v>0</v>
      </c>
      <c r="CV376" s="95">
        <v>0</v>
      </c>
      <c r="CW376" s="95">
        <v>0</v>
      </c>
      <c r="CX376" s="95">
        <v>0</v>
      </c>
      <c r="CY376" s="95">
        <v>0</v>
      </c>
      <c r="CZ376" s="95">
        <v>0</v>
      </c>
      <c r="DA376" s="95">
        <v>0</v>
      </c>
      <c r="DB376" s="95">
        <v>0</v>
      </c>
      <c r="DC376" s="95">
        <v>0</v>
      </c>
      <c r="DD376" s="95">
        <v>0</v>
      </c>
      <c r="DE376" s="95">
        <v>0</v>
      </c>
      <c r="DF376" s="95">
        <v>0</v>
      </c>
      <c r="DG376" s="95">
        <v>0</v>
      </c>
      <c r="DH376" s="95">
        <v>0</v>
      </c>
      <c r="DI376" s="95">
        <v>0</v>
      </c>
      <c r="DJ376" s="95">
        <v>0</v>
      </c>
      <c r="DK376" s="95">
        <v>0</v>
      </c>
      <c r="DL376" s="95">
        <v>0</v>
      </c>
      <c r="DM376" s="95">
        <v>0</v>
      </c>
      <c r="DN376" s="95">
        <v>0</v>
      </c>
      <c r="DO376" s="95">
        <v>0</v>
      </c>
      <c r="DP376" s="95">
        <v>0</v>
      </c>
      <c r="DQ376" s="95">
        <v>0</v>
      </c>
      <c r="DR376" s="95">
        <v>0</v>
      </c>
      <c r="DS376" s="95">
        <v>0</v>
      </c>
      <c r="DT376" s="95">
        <v>0</v>
      </c>
      <c r="DU376" s="95">
        <v>0</v>
      </c>
      <c r="DV376" s="95">
        <v>0</v>
      </c>
      <c r="DW376" s="95">
        <v>0</v>
      </c>
      <c r="DX376" s="95">
        <v>0</v>
      </c>
      <c r="DY376" s="95">
        <v>0</v>
      </c>
      <c r="DZ376" s="95">
        <v>0</v>
      </c>
      <c r="EA376" s="95">
        <v>0</v>
      </c>
      <c r="EB376" s="95">
        <v>0</v>
      </c>
      <c r="EC376" s="95">
        <v>0</v>
      </c>
      <c r="ED376" s="95">
        <v>0</v>
      </c>
      <c r="EE376" s="95">
        <v>0</v>
      </c>
      <c r="EF376" s="95">
        <v>0</v>
      </c>
      <c r="EG376" s="95">
        <v>0</v>
      </c>
      <c r="EH376" s="95">
        <v>0</v>
      </c>
      <c r="EI376" s="95">
        <v>0</v>
      </c>
      <c r="EJ376" s="95">
        <v>0</v>
      </c>
      <c r="EK376" s="95">
        <v>0</v>
      </c>
      <c r="EL376" s="95">
        <v>0</v>
      </c>
      <c r="EM376" s="95">
        <v>0</v>
      </c>
      <c r="EN376" s="95">
        <v>0</v>
      </c>
      <c r="EO376" s="95">
        <v>0</v>
      </c>
      <c r="EP376" s="95">
        <v>0</v>
      </c>
      <c r="EQ376" s="95">
        <v>0</v>
      </c>
      <c r="ER376" s="95">
        <v>0</v>
      </c>
      <c r="ES376" s="95">
        <v>0</v>
      </c>
      <c r="ET376" s="95">
        <v>0</v>
      </c>
      <c r="EU376" s="95">
        <v>0</v>
      </c>
      <c r="EV376" s="95">
        <v>0</v>
      </c>
      <c r="EW376" s="95">
        <v>0</v>
      </c>
      <c r="EX376" s="95">
        <v>0</v>
      </c>
      <c r="EY376" s="95">
        <v>0</v>
      </c>
      <c r="EZ376" s="95">
        <v>0</v>
      </c>
      <c r="FA376" s="95">
        <v>0</v>
      </c>
      <c r="FB376" s="95">
        <v>0</v>
      </c>
      <c r="FC376" s="95">
        <v>0</v>
      </c>
      <c r="FD376" s="95">
        <v>0</v>
      </c>
      <c r="FE376" s="95">
        <v>0</v>
      </c>
      <c r="FF376" s="95">
        <v>0</v>
      </c>
      <c r="FG376" s="95">
        <v>0</v>
      </c>
      <c r="FH376" s="95">
        <v>0</v>
      </c>
      <c r="FI376" s="95">
        <v>0</v>
      </c>
      <c r="FJ376" s="95">
        <v>0</v>
      </c>
      <c r="FK376" s="95">
        <v>0</v>
      </c>
      <c r="FL376" s="95">
        <v>0</v>
      </c>
      <c r="FM376" s="95">
        <v>0</v>
      </c>
      <c r="FN376" s="95">
        <v>0</v>
      </c>
      <c r="FO376" s="95">
        <v>0</v>
      </c>
      <c r="FP376" s="95">
        <v>0</v>
      </c>
      <c r="FQ376" s="95">
        <v>0</v>
      </c>
      <c r="FR376" s="95">
        <v>0</v>
      </c>
      <c r="FS376" s="95">
        <v>0</v>
      </c>
      <c r="FT376" s="95">
        <v>0</v>
      </c>
      <c r="FU376" s="95">
        <v>0</v>
      </c>
      <c r="FV376" s="95">
        <v>0</v>
      </c>
      <c r="FW376" s="95">
        <v>0</v>
      </c>
      <c r="FX376" s="95">
        <v>0</v>
      </c>
      <c r="FY376" s="95">
        <v>0</v>
      </c>
      <c r="FZ376" s="95">
        <v>0</v>
      </c>
      <c r="GA376" s="95">
        <v>0</v>
      </c>
    </row>
    <row r="377" spans="2:183">
      <c r="B377" s="44" t="s">
        <v>97</v>
      </c>
      <c r="C377" s="655" t="s">
        <v>232</v>
      </c>
      <c r="D377" s="182">
        <v>0</v>
      </c>
      <c r="E377" s="182">
        <v>0</v>
      </c>
      <c r="F377" s="182">
        <v>0</v>
      </c>
      <c r="G377" s="182">
        <v>0</v>
      </c>
      <c r="H377" s="182">
        <v>0</v>
      </c>
      <c r="I377" s="182">
        <v>0</v>
      </c>
      <c r="J377" s="182">
        <v>0</v>
      </c>
      <c r="K377" s="182">
        <v>0</v>
      </c>
      <c r="L377" s="182">
        <v>0</v>
      </c>
      <c r="M377" s="182">
        <v>0</v>
      </c>
      <c r="N377" s="182">
        <v>0</v>
      </c>
      <c r="O377" s="182">
        <v>0</v>
      </c>
      <c r="P377" s="182">
        <v>0</v>
      </c>
      <c r="Q377" s="182">
        <v>0</v>
      </c>
      <c r="R377" s="182">
        <v>0</v>
      </c>
      <c r="S377" s="182">
        <v>0</v>
      </c>
      <c r="T377" s="182">
        <v>0</v>
      </c>
      <c r="U377" s="182">
        <v>0</v>
      </c>
      <c r="V377" s="182">
        <v>0</v>
      </c>
      <c r="W377" s="182">
        <v>0</v>
      </c>
      <c r="X377" s="182">
        <v>0</v>
      </c>
      <c r="Y377" s="182">
        <v>0</v>
      </c>
      <c r="Z377" s="182">
        <v>0</v>
      </c>
      <c r="AA377" s="182">
        <v>0</v>
      </c>
      <c r="AB377" s="182">
        <v>0</v>
      </c>
      <c r="AC377" s="182">
        <v>0</v>
      </c>
      <c r="AD377" s="182">
        <v>0</v>
      </c>
      <c r="AE377" s="182">
        <v>0</v>
      </c>
      <c r="AF377" s="182">
        <v>0</v>
      </c>
      <c r="AG377" s="182">
        <v>0</v>
      </c>
      <c r="AH377" s="182">
        <v>0</v>
      </c>
      <c r="AI377" s="182">
        <v>0</v>
      </c>
      <c r="AJ377" s="182">
        <v>0</v>
      </c>
      <c r="AK377" s="182">
        <v>0</v>
      </c>
      <c r="AL377" s="182">
        <v>0</v>
      </c>
      <c r="AM377" s="182">
        <v>0</v>
      </c>
      <c r="AN377" s="182">
        <v>0</v>
      </c>
      <c r="AO377" s="182">
        <v>0</v>
      </c>
      <c r="AP377" s="182">
        <v>0</v>
      </c>
      <c r="AQ377" s="182">
        <v>0</v>
      </c>
      <c r="AR377" s="182">
        <v>0</v>
      </c>
      <c r="AS377" s="182">
        <v>0</v>
      </c>
      <c r="AT377" s="182">
        <v>0</v>
      </c>
      <c r="AU377" s="182">
        <v>0</v>
      </c>
      <c r="AV377" s="182">
        <v>0</v>
      </c>
      <c r="AW377" s="182">
        <v>0</v>
      </c>
      <c r="AX377" s="182">
        <v>0</v>
      </c>
      <c r="AY377" s="182">
        <v>0</v>
      </c>
      <c r="AZ377" s="182">
        <v>0</v>
      </c>
      <c r="BA377" s="182">
        <v>0</v>
      </c>
      <c r="BB377" s="182">
        <v>0</v>
      </c>
      <c r="BC377" s="182">
        <v>0</v>
      </c>
      <c r="BD377" s="182">
        <v>0</v>
      </c>
      <c r="BE377" s="182">
        <v>0</v>
      </c>
      <c r="BF377" s="182">
        <v>0</v>
      </c>
      <c r="BG377" s="182">
        <v>0</v>
      </c>
      <c r="BH377" s="182">
        <v>0</v>
      </c>
      <c r="BI377" s="182">
        <v>0</v>
      </c>
      <c r="BJ377" s="182">
        <v>0</v>
      </c>
      <c r="BK377" s="182">
        <v>0</v>
      </c>
      <c r="BL377" s="182">
        <v>0</v>
      </c>
      <c r="BM377" s="182">
        <v>0</v>
      </c>
      <c r="BN377" s="182">
        <v>0</v>
      </c>
      <c r="BO377" s="182">
        <v>0</v>
      </c>
      <c r="BP377" s="182">
        <v>0</v>
      </c>
      <c r="BQ377" s="182">
        <v>0</v>
      </c>
      <c r="BR377" s="182">
        <v>0</v>
      </c>
      <c r="BS377" s="182">
        <v>0</v>
      </c>
      <c r="BT377" s="182">
        <v>0</v>
      </c>
      <c r="BU377" s="182">
        <v>0</v>
      </c>
      <c r="BV377" s="182">
        <v>0</v>
      </c>
      <c r="BW377" s="182">
        <v>0</v>
      </c>
      <c r="BX377" s="182">
        <v>0</v>
      </c>
      <c r="BY377" s="182">
        <v>0</v>
      </c>
      <c r="BZ377" s="182">
        <v>0</v>
      </c>
      <c r="CA377" s="182">
        <v>0</v>
      </c>
      <c r="CB377" s="182">
        <v>0</v>
      </c>
      <c r="CC377" s="182">
        <v>0</v>
      </c>
      <c r="CD377" s="182">
        <v>0</v>
      </c>
      <c r="CE377" s="182">
        <v>0</v>
      </c>
      <c r="CF377" s="182">
        <v>0</v>
      </c>
      <c r="CG377" s="182">
        <v>0</v>
      </c>
      <c r="CH377" s="182">
        <v>0</v>
      </c>
      <c r="CI377" s="182">
        <v>0</v>
      </c>
      <c r="CJ377" s="182">
        <v>0</v>
      </c>
      <c r="CK377" s="182">
        <v>0</v>
      </c>
      <c r="CL377" s="182">
        <v>0</v>
      </c>
      <c r="CM377" s="182">
        <v>0</v>
      </c>
      <c r="CN377" s="182">
        <v>0</v>
      </c>
      <c r="CO377" s="182">
        <v>0</v>
      </c>
      <c r="CP377" s="182">
        <v>0</v>
      </c>
      <c r="CQ377" s="182">
        <v>0</v>
      </c>
      <c r="CR377" s="182">
        <v>0</v>
      </c>
      <c r="CS377" s="182">
        <v>0</v>
      </c>
      <c r="CT377" s="182">
        <v>0</v>
      </c>
      <c r="CU377" s="182">
        <v>0</v>
      </c>
      <c r="CV377" s="182">
        <v>0</v>
      </c>
      <c r="CW377" s="182">
        <v>0</v>
      </c>
      <c r="CX377" s="182">
        <v>0</v>
      </c>
      <c r="CY377" s="182">
        <v>0</v>
      </c>
      <c r="CZ377" s="182">
        <v>0</v>
      </c>
      <c r="DA377" s="182">
        <v>0</v>
      </c>
      <c r="DB377" s="182">
        <v>0</v>
      </c>
      <c r="DC377" s="182">
        <v>0</v>
      </c>
      <c r="DD377" s="182">
        <v>0</v>
      </c>
      <c r="DE377" s="182">
        <v>0</v>
      </c>
      <c r="DF377" s="182">
        <v>0</v>
      </c>
      <c r="DG377" s="182">
        <v>0</v>
      </c>
      <c r="DH377" s="182">
        <v>0</v>
      </c>
      <c r="DI377" s="182">
        <v>0</v>
      </c>
      <c r="DJ377" s="182">
        <v>0</v>
      </c>
      <c r="DK377" s="182">
        <v>0</v>
      </c>
      <c r="DL377" s="182">
        <v>0</v>
      </c>
      <c r="DM377" s="182">
        <v>0</v>
      </c>
      <c r="DN377" s="182">
        <v>0</v>
      </c>
      <c r="DO377" s="182">
        <v>0</v>
      </c>
      <c r="DP377" s="182">
        <v>0</v>
      </c>
      <c r="DQ377" s="182">
        <v>0</v>
      </c>
      <c r="DR377" s="182">
        <v>0</v>
      </c>
      <c r="DS377" s="182">
        <v>0</v>
      </c>
      <c r="DT377" s="182">
        <v>0</v>
      </c>
      <c r="DU377" s="182">
        <v>0</v>
      </c>
      <c r="DV377" s="182">
        <v>0</v>
      </c>
      <c r="DW377" s="182">
        <v>0</v>
      </c>
      <c r="DX377" s="182">
        <v>0</v>
      </c>
      <c r="DY377" s="182">
        <v>0</v>
      </c>
      <c r="DZ377" s="182">
        <v>0</v>
      </c>
      <c r="EA377" s="182">
        <v>0</v>
      </c>
      <c r="EB377" s="182">
        <v>0</v>
      </c>
      <c r="EC377" s="182">
        <v>0</v>
      </c>
      <c r="ED377" s="182">
        <v>0</v>
      </c>
      <c r="EE377" s="182">
        <v>0</v>
      </c>
      <c r="EF377" s="182">
        <v>0</v>
      </c>
      <c r="EG377" s="182">
        <v>0</v>
      </c>
      <c r="EH377" s="182">
        <v>0</v>
      </c>
      <c r="EI377" s="182">
        <v>0</v>
      </c>
      <c r="EJ377" s="182">
        <v>0</v>
      </c>
      <c r="EK377" s="182">
        <v>0</v>
      </c>
      <c r="EL377" s="182">
        <v>0</v>
      </c>
      <c r="EM377" s="182">
        <v>0</v>
      </c>
      <c r="EN377" s="182">
        <v>0</v>
      </c>
      <c r="EO377" s="182">
        <v>0</v>
      </c>
      <c r="EP377" s="182">
        <v>0</v>
      </c>
      <c r="EQ377" s="182">
        <v>0</v>
      </c>
      <c r="ER377" s="182">
        <v>0</v>
      </c>
      <c r="ES377" s="182">
        <v>0</v>
      </c>
      <c r="ET377" s="182">
        <v>0</v>
      </c>
      <c r="EU377" s="182">
        <v>0</v>
      </c>
      <c r="EV377" s="182">
        <v>0</v>
      </c>
      <c r="EW377" s="182">
        <v>0</v>
      </c>
      <c r="EX377" s="182">
        <v>0</v>
      </c>
      <c r="EY377" s="182">
        <v>0</v>
      </c>
      <c r="EZ377" s="182">
        <v>0</v>
      </c>
      <c r="FA377" s="182">
        <v>0</v>
      </c>
      <c r="FB377" s="182">
        <v>0</v>
      </c>
      <c r="FC377" s="182">
        <v>0</v>
      </c>
      <c r="FD377" s="182">
        <v>0</v>
      </c>
      <c r="FE377" s="182">
        <v>0</v>
      </c>
      <c r="FF377" s="182">
        <v>0</v>
      </c>
      <c r="FG377" s="182">
        <v>0</v>
      </c>
      <c r="FH377" s="182">
        <v>0</v>
      </c>
      <c r="FI377" s="182">
        <v>0</v>
      </c>
      <c r="FJ377" s="182">
        <v>0</v>
      </c>
      <c r="FK377" s="182">
        <v>0</v>
      </c>
      <c r="FL377" s="182">
        <v>0</v>
      </c>
      <c r="FM377" s="182">
        <v>0</v>
      </c>
      <c r="FN377" s="182">
        <v>0</v>
      </c>
      <c r="FO377" s="182">
        <v>0</v>
      </c>
      <c r="FP377" s="182">
        <v>0</v>
      </c>
      <c r="FQ377" s="182">
        <v>0</v>
      </c>
      <c r="FR377" s="182">
        <v>0</v>
      </c>
      <c r="FS377" s="182">
        <v>0</v>
      </c>
      <c r="FT377" s="182">
        <v>0</v>
      </c>
      <c r="FU377" s="182">
        <v>0</v>
      </c>
      <c r="FV377" s="182">
        <v>0</v>
      </c>
      <c r="FW377" s="182">
        <v>0</v>
      </c>
      <c r="FX377" s="182">
        <v>0</v>
      </c>
      <c r="FY377" s="182">
        <v>0</v>
      </c>
      <c r="FZ377" s="182">
        <v>0</v>
      </c>
      <c r="GA377" s="182">
        <v>0</v>
      </c>
    </row>
    <row r="378" spans="2:183">
      <c r="B378" s="43" t="s">
        <v>97</v>
      </c>
      <c r="C378" s="652" t="s">
        <v>49</v>
      </c>
      <c r="D378" s="17">
        <v>744</v>
      </c>
      <c r="E378" s="17">
        <v>672</v>
      </c>
      <c r="F378" s="17">
        <v>744</v>
      </c>
      <c r="G378" s="17">
        <v>720</v>
      </c>
      <c r="H378" s="17">
        <v>744</v>
      </c>
      <c r="I378" s="17">
        <v>720</v>
      </c>
      <c r="J378" s="17">
        <v>744</v>
      </c>
      <c r="K378" s="17">
        <v>744</v>
      </c>
      <c r="L378" s="17">
        <v>720</v>
      </c>
      <c r="M378" s="17">
        <v>744</v>
      </c>
      <c r="N378" s="17">
        <v>720</v>
      </c>
      <c r="O378" s="17">
        <v>744</v>
      </c>
      <c r="P378" s="17">
        <v>744</v>
      </c>
      <c r="Q378" s="17">
        <v>672</v>
      </c>
      <c r="R378" s="17">
        <v>744</v>
      </c>
      <c r="S378" s="17">
        <v>720</v>
      </c>
      <c r="T378" s="17">
        <v>744</v>
      </c>
      <c r="U378" s="17">
        <v>720</v>
      </c>
      <c r="V378" s="17">
        <v>744</v>
      </c>
      <c r="W378" s="17">
        <v>744</v>
      </c>
      <c r="X378" s="17">
        <v>720</v>
      </c>
      <c r="Y378" s="17">
        <v>744</v>
      </c>
      <c r="Z378" s="17">
        <v>720</v>
      </c>
      <c r="AA378" s="17">
        <v>744</v>
      </c>
      <c r="AB378" s="17">
        <v>744</v>
      </c>
      <c r="AC378" s="17">
        <v>672</v>
      </c>
      <c r="AD378" s="17">
        <v>744</v>
      </c>
      <c r="AE378" s="17">
        <v>720</v>
      </c>
      <c r="AF378" s="17">
        <v>744</v>
      </c>
      <c r="AG378" s="17">
        <v>720</v>
      </c>
      <c r="AH378" s="17">
        <v>744</v>
      </c>
      <c r="AI378" s="17">
        <v>744</v>
      </c>
      <c r="AJ378" s="17">
        <v>720</v>
      </c>
      <c r="AK378" s="17">
        <v>744</v>
      </c>
      <c r="AL378" s="17">
        <v>720</v>
      </c>
      <c r="AM378" s="17">
        <v>744</v>
      </c>
      <c r="AN378" s="17">
        <v>744</v>
      </c>
      <c r="AO378" s="17">
        <v>696</v>
      </c>
      <c r="AP378" s="17">
        <v>744</v>
      </c>
      <c r="AQ378" s="17">
        <v>720</v>
      </c>
      <c r="AR378" s="17">
        <v>744</v>
      </c>
      <c r="AS378" s="17">
        <v>720</v>
      </c>
      <c r="AT378" s="17">
        <v>744</v>
      </c>
      <c r="AU378" s="17">
        <v>744</v>
      </c>
      <c r="AV378" s="17">
        <v>720</v>
      </c>
      <c r="AW378" s="17">
        <v>744</v>
      </c>
      <c r="AX378" s="17">
        <v>720</v>
      </c>
      <c r="AY378" s="17">
        <v>744</v>
      </c>
      <c r="AZ378" s="17">
        <v>744</v>
      </c>
      <c r="BA378" s="17">
        <v>672</v>
      </c>
      <c r="BB378" s="17">
        <v>744</v>
      </c>
      <c r="BC378" s="17">
        <v>720</v>
      </c>
      <c r="BD378" s="17">
        <v>744</v>
      </c>
      <c r="BE378" s="17">
        <v>720</v>
      </c>
      <c r="BF378" s="17">
        <v>744</v>
      </c>
      <c r="BG378" s="17">
        <v>744</v>
      </c>
      <c r="BH378" s="17">
        <v>720</v>
      </c>
      <c r="BI378" s="17">
        <v>744</v>
      </c>
      <c r="BJ378" s="17">
        <v>720</v>
      </c>
      <c r="BK378" s="17">
        <v>744</v>
      </c>
      <c r="BL378" s="17">
        <v>744</v>
      </c>
      <c r="BM378" s="17">
        <v>672</v>
      </c>
      <c r="BN378" s="17">
        <v>744</v>
      </c>
      <c r="BO378" s="17">
        <v>720</v>
      </c>
      <c r="BP378" s="17">
        <v>744</v>
      </c>
      <c r="BQ378" s="17">
        <v>720</v>
      </c>
      <c r="BR378" s="17">
        <v>744</v>
      </c>
      <c r="BS378" s="17">
        <v>744</v>
      </c>
      <c r="BT378" s="17">
        <v>720</v>
      </c>
      <c r="BU378" s="17">
        <v>744</v>
      </c>
      <c r="BV378" s="17">
        <v>720</v>
      </c>
      <c r="BW378" s="17">
        <v>744</v>
      </c>
      <c r="BX378" s="17">
        <v>744</v>
      </c>
      <c r="BY378" s="17">
        <v>672</v>
      </c>
      <c r="BZ378" s="17">
        <v>744</v>
      </c>
      <c r="CA378" s="17">
        <v>720</v>
      </c>
      <c r="CB378" s="17">
        <v>744</v>
      </c>
      <c r="CC378" s="17">
        <v>720</v>
      </c>
      <c r="CD378" s="17">
        <v>744</v>
      </c>
      <c r="CE378" s="17">
        <v>744</v>
      </c>
      <c r="CF378" s="17">
        <v>720</v>
      </c>
      <c r="CG378" s="17">
        <v>744</v>
      </c>
      <c r="CH378" s="17">
        <v>720</v>
      </c>
      <c r="CI378" s="17">
        <v>744</v>
      </c>
      <c r="CJ378" s="17">
        <v>744</v>
      </c>
      <c r="CK378" s="17">
        <v>696</v>
      </c>
      <c r="CL378" s="17">
        <v>744</v>
      </c>
      <c r="CM378" s="17">
        <v>720</v>
      </c>
      <c r="CN378" s="17">
        <v>744</v>
      </c>
      <c r="CO378" s="17">
        <v>720</v>
      </c>
      <c r="CP378" s="17">
        <v>744</v>
      </c>
      <c r="CQ378" s="17">
        <v>744</v>
      </c>
      <c r="CR378" s="17">
        <v>720</v>
      </c>
      <c r="CS378" s="17">
        <v>744</v>
      </c>
      <c r="CT378" s="17">
        <v>720</v>
      </c>
      <c r="CU378" s="17">
        <v>744</v>
      </c>
      <c r="CV378" s="17">
        <v>744</v>
      </c>
      <c r="CW378" s="17">
        <v>672</v>
      </c>
      <c r="CX378" s="17">
        <v>744</v>
      </c>
      <c r="CY378" s="17">
        <v>720</v>
      </c>
      <c r="CZ378" s="17">
        <v>744</v>
      </c>
      <c r="DA378" s="17">
        <v>720</v>
      </c>
      <c r="DB378" s="17">
        <v>744</v>
      </c>
      <c r="DC378" s="17">
        <v>744</v>
      </c>
      <c r="DD378" s="17">
        <v>720</v>
      </c>
      <c r="DE378" s="17">
        <v>744</v>
      </c>
      <c r="DF378" s="17">
        <v>720</v>
      </c>
      <c r="DG378" s="17">
        <v>744</v>
      </c>
      <c r="DH378" s="17">
        <v>744</v>
      </c>
      <c r="DI378" s="17">
        <v>672</v>
      </c>
      <c r="DJ378" s="17">
        <v>744</v>
      </c>
      <c r="DK378" s="17">
        <v>720</v>
      </c>
      <c r="DL378" s="17">
        <v>744</v>
      </c>
      <c r="DM378" s="17">
        <v>720</v>
      </c>
      <c r="DN378" s="17">
        <v>744</v>
      </c>
      <c r="DO378" s="17">
        <v>744</v>
      </c>
      <c r="DP378" s="17">
        <v>720</v>
      </c>
      <c r="DQ378" s="17">
        <v>744</v>
      </c>
      <c r="DR378" s="17">
        <v>720</v>
      </c>
      <c r="DS378" s="17">
        <v>744</v>
      </c>
      <c r="DT378" s="17">
        <v>744</v>
      </c>
      <c r="DU378" s="17">
        <v>672</v>
      </c>
      <c r="DV378" s="17">
        <v>744</v>
      </c>
      <c r="DW378" s="17">
        <v>720</v>
      </c>
      <c r="DX378" s="17">
        <v>744</v>
      </c>
      <c r="DY378" s="17">
        <v>720</v>
      </c>
      <c r="DZ378" s="17">
        <v>744</v>
      </c>
      <c r="EA378" s="17">
        <v>744</v>
      </c>
      <c r="EB378" s="17">
        <v>720</v>
      </c>
      <c r="EC378" s="17">
        <v>744</v>
      </c>
      <c r="ED378" s="17">
        <v>720</v>
      </c>
      <c r="EE378" s="17">
        <v>744</v>
      </c>
      <c r="EF378" s="17">
        <v>744</v>
      </c>
      <c r="EG378" s="17">
        <v>696</v>
      </c>
      <c r="EH378" s="17">
        <v>744</v>
      </c>
      <c r="EI378" s="17">
        <v>720</v>
      </c>
      <c r="EJ378" s="17">
        <v>744</v>
      </c>
      <c r="EK378" s="17">
        <v>720</v>
      </c>
      <c r="EL378" s="17">
        <v>744</v>
      </c>
      <c r="EM378" s="17">
        <v>744</v>
      </c>
      <c r="EN378" s="17">
        <v>720</v>
      </c>
      <c r="EO378" s="17">
        <v>744</v>
      </c>
      <c r="EP378" s="17">
        <v>720</v>
      </c>
      <c r="EQ378" s="17">
        <v>744</v>
      </c>
      <c r="ER378" s="17">
        <v>744</v>
      </c>
      <c r="ES378" s="17">
        <v>672</v>
      </c>
      <c r="ET378" s="17">
        <v>744</v>
      </c>
      <c r="EU378" s="17">
        <v>720</v>
      </c>
      <c r="EV378" s="17">
        <v>744</v>
      </c>
      <c r="EW378" s="17">
        <v>720</v>
      </c>
      <c r="EX378" s="17">
        <v>744</v>
      </c>
      <c r="EY378" s="17">
        <v>744</v>
      </c>
      <c r="EZ378" s="17">
        <v>720</v>
      </c>
      <c r="FA378" s="17">
        <v>744</v>
      </c>
      <c r="FB378" s="17">
        <v>720</v>
      </c>
      <c r="FC378" s="17">
        <v>744</v>
      </c>
      <c r="FD378" s="17">
        <v>744</v>
      </c>
      <c r="FE378" s="17">
        <v>672</v>
      </c>
      <c r="FF378" s="17">
        <v>744</v>
      </c>
      <c r="FG378" s="17">
        <v>720</v>
      </c>
      <c r="FH378" s="17">
        <v>744</v>
      </c>
      <c r="FI378" s="17">
        <v>720</v>
      </c>
      <c r="FJ378" s="17">
        <v>744</v>
      </c>
      <c r="FK378" s="17">
        <v>744</v>
      </c>
      <c r="FL378" s="17">
        <v>720</v>
      </c>
      <c r="FM378" s="17">
        <v>744</v>
      </c>
      <c r="FN378" s="17">
        <v>720</v>
      </c>
      <c r="FO378" s="17">
        <v>744</v>
      </c>
      <c r="FP378" s="17">
        <v>744</v>
      </c>
      <c r="FQ378" s="17">
        <v>672</v>
      </c>
      <c r="FR378" s="17">
        <v>744</v>
      </c>
      <c r="FS378" s="17">
        <v>720</v>
      </c>
      <c r="FT378" s="17">
        <v>744</v>
      </c>
      <c r="FU378" s="17">
        <v>720</v>
      </c>
      <c r="FV378" s="17">
        <v>744</v>
      </c>
      <c r="FW378" s="17">
        <v>744</v>
      </c>
      <c r="FX378" s="17">
        <v>720</v>
      </c>
      <c r="FY378" s="17">
        <v>744</v>
      </c>
      <c r="FZ378" s="17">
        <v>720</v>
      </c>
      <c r="GA378" s="17">
        <v>744</v>
      </c>
    </row>
    <row r="379" spans="2:183">
      <c r="B379" s="43" t="s">
        <v>97</v>
      </c>
      <c r="C379" s="653" t="s">
        <v>50</v>
      </c>
      <c r="D379" s="85">
        <v>611870.06000000006</v>
      </c>
      <c r="E379" s="85">
        <v>552857.75</v>
      </c>
      <c r="F379" s="85">
        <v>611130.06000000006</v>
      </c>
      <c r="G379" s="85">
        <v>592879.62</v>
      </c>
      <c r="H379" s="85">
        <v>605614.31000000006</v>
      </c>
      <c r="I379" s="85">
        <v>135214</v>
      </c>
      <c r="J379" s="85">
        <v>140387.91</v>
      </c>
      <c r="K379" s="85">
        <v>138457.54999999999</v>
      </c>
      <c r="L379" s="85">
        <v>135198.20000000001</v>
      </c>
      <c r="M379" s="85">
        <v>611138.43999999994</v>
      </c>
      <c r="N379" s="85">
        <v>590934.81000000006</v>
      </c>
      <c r="O379" s="85">
        <v>615435.93999999994</v>
      </c>
      <c r="P379" s="85">
        <v>807294.62</v>
      </c>
      <c r="Q379" s="85">
        <v>729434.75</v>
      </c>
      <c r="R379" s="85">
        <v>806318.5</v>
      </c>
      <c r="S379" s="85">
        <v>782239.19</v>
      </c>
      <c r="T379" s="85">
        <v>799041.25</v>
      </c>
      <c r="U379" s="85">
        <v>178399.91</v>
      </c>
      <c r="V379" s="85">
        <v>185226.3</v>
      </c>
      <c r="W379" s="85">
        <v>182679.34</v>
      </c>
      <c r="X379" s="85">
        <v>178379.06</v>
      </c>
      <c r="Y379" s="85">
        <v>806330</v>
      </c>
      <c r="Z379" s="85">
        <v>779674</v>
      </c>
      <c r="AA379" s="85">
        <v>811999.81</v>
      </c>
      <c r="AB379" s="85">
        <v>1082557.3799999999</v>
      </c>
      <c r="AC379" s="85">
        <v>886675.5</v>
      </c>
      <c r="AD379" s="85">
        <v>476902.66</v>
      </c>
      <c r="AE379" s="85">
        <v>519340.97</v>
      </c>
      <c r="AF379" s="85">
        <v>841414.62</v>
      </c>
      <c r="AG379" s="85">
        <v>1137655.3799999999</v>
      </c>
      <c r="AH379" s="85">
        <v>1897564.25</v>
      </c>
      <c r="AI379" s="85">
        <v>1846026.25</v>
      </c>
      <c r="AJ379" s="85">
        <v>931338</v>
      </c>
      <c r="AK379" s="85">
        <v>473799.19</v>
      </c>
      <c r="AL379" s="85">
        <v>817173.06</v>
      </c>
      <c r="AM379" s="85">
        <v>1108992.75</v>
      </c>
      <c r="AN379" s="85">
        <v>1080480</v>
      </c>
      <c r="AO379" s="85">
        <v>887692.69</v>
      </c>
      <c r="AP379" s="85">
        <v>457279.75</v>
      </c>
      <c r="AQ379" s="85">
        <v>534934.93999999994</v>
      </c>
      <c r="AR379" s="85">
        <v>815290.38</v>
      </c>
      <c r="AS379" s="85">
        <v>1204083.1200000001</v>
      </c>
      <c r="AT379" s="85">
        <v>1830864.88</v>
      </c>
      <c r="AU379" s="85">
        <v>1845721</v>
      </c>
      <c r="AV379" s="85">
        <v>927273.12</v>
      </c>
      <c r="AW379" s="85">
        <v>484655.72</v>
      </c>
      <c r="AX379" s="85">
        <v>843166.56</v>
      </c>
      <c r="AY379" s="85">
        <v>1107997.3799999999</v>
      </c>
      <c r="AZ379" s="85">
        <v>1098176.25</v>
      </c>
      <c r="BA379" s="85">
        <v>960393.94</v>
      </c>
      <c r="BB379" s="85">
        <v>446580.62</v>
      </c>
      <c r="BC379" s="85">
        <v>499647.19</v>
      </c>
      <c r="BD379" s="85">
        <v>851236.44</v>
      </c>
      <c r="BE379" s="85">
        <v>1227234</v>
      </c>
      <c r="BF379" s="85">
        <v>1883406.62</v>
      </c>
      <c r="BG379" s="85">
        <v>1931258</v>
      </c>
      <c r="BH379" s="85">
        <v>913588.81</v>
      </c>
      <c r="BI379" s="85">
        <v>492893.94</v>
      </c>
      <c r="BJ379" s="85">
        <v>862505.75</v>
      </c>
      <c r="BK379" s="85">
        <v>1140856</v>
      </c>
      <c r="BL379" s="85">
        <v>1135808.75</v>
      </c>
      <c r="BM379" s="85">
        <v>971049.69</v>
      </c>
      <c r="BN379" s="85">
        <v>487636.78</v>
      </c>
      <c r="BO379" s="85">
        <v>492323.19</v>
      </c>
      <c r="BP379" s="85">
        <v>839889.94</v>
      </c>
      <c r="BQ379" s="85">
        <v>1248973.5</v>
      </c>
      <c r="BR379" s="85">
        <v>1978042.5</v>
      </c>
      <c r="BS379" s="85">
        <v>2000143.5</v>
      </c>
      <c r="BT379" s="85">
        <v>930470.12</v>
      </c>
      <c r="BU379" s="85">
        <v>492505.66</v>
      </c>
      <c r="BV379" s="85">
        <v>890812.88</v>
      </c>
      <c r="BW379" s="85">
        <v>1149817.6200000001</v>
      </c>
      <c r="BX379" s="85">
        <v>1188656.25</v>
      </c>
      <c r="BY379" s="85">
        <v>967008.88</v>
      </c>
      <c r="BZ379" s="85">
        <v>490919</v>
      </c>
      <c r="CA379" s="85">
        <v>535782.18999999994</v>
      </c>
      <c r="CB379" s="85">
        <v>841120.31</v>
      </c>
      <c r="CC379" s="85">
        <v>1240587.8799999999</v>
      </c>
      <c r="CD379" s="85">
        <v>2086015</v>
      </c>
      <c r="CE379" s="85">
        <v>2055176.75</v>
      </c>
      <c r="CF379" s="85">
        <v>948487.31</v>
      </c>
      <c r="CG379" s="85">
        <v>519366.03</v>
      </c>
      <c r="CH379" s="85">
        <v>899089.12</v>
      </c>
      <c r="CI379" s="85">
        <v>1173652.25</v>
      </c>
      <c r="CJ379" s="85">
        <v>1209283.25</v>
      </c>
      <c r="CK379" s="85">
        <v>968158.12</v>
      </c>
      <c r="CL379" s="85">
        <v>521314.88</v>
      </c>
      <c r="CM379" s="85">
        <v>587318.43999999994</v>
      </c>
      <c r="CN379" s="85">
        <v>923321.94</v>
      </c>
      <c r="CO379" s="85">
        <v>1257658</v>
      </c>
      <c r="CP379" s="85">
        <v>2103593.75</v>
      </c>
      <c r="CQ379" s="85">
        <v>2036091.62</v>
      </c>
      <c r="CR379" s="85">
        <v>1024482.5</v>
      </c>
      <c r="CS379" s="85">
        <v>529569.62</v>
      </c>
      <c r="CT379" s="85">
        <v>903224.5</v>
      </c>
      <c r="CU379" s="85">
        <v>1226247.3799999999</v>
      </c>
      <c r="CV379" s="85">
        <v>1226640</v>
      </c>
      <c r="CW379" s="85">
        <v>990511.88</v>
      </c>
      <c r="CX379" s="85">
        <v>544021.38</v>
      </c>
      <c r="CY379" s="85">
        <v>613585.5</v>
      </c>
      <c r="CZ379" s="85">
        <v>920926.31</v>
      </c>
      <c r="DA379" s="85">
        <v>1335410.3799999999</v>
      </c>
      <c r="DB379" s="85">
        <v>2117848.5</v>
      </c>
      <c r="DC379" s="85">
        <v>2072654.12</v>
      </c>
      <c r="DD379" s="85">
        <v>1075095.6200000001</v>
      </c>
      <c r="DE379" s="85">
        <v>550924.56000000006</v>
      </c>
      <c r="DF379" s="85">
        <v>938958.94</v>
      </c>
      <c r="DG379" s="85">
        <v>1258771.1200000001</v>
      </c>
      <c r="DH379" s="85">
        <v>1260094.75</v>
      </c>
      <c r="DI379" s="85">
        <v>1040237.69</v>
      </c>
      <c r="DJ379" s="85">
        <v>523694.97</v>
      </c>
      <c r="DK379" s="85">
        <v>628906</v>
      </c>
      <c r="DL379" s="85">
        <v>952324.5</v>
      </c>
      <c r="DM379" s="85">
        <v>1404969.5</v>
      </c>
      <c r="DN379" s="85">
        <v>2131972.25</v>
      </c>
      <c r="DO379" s="85">
        <v>2148085.5</v>
      </c>
      <c r="DP379" s="85">
        <v>1085532.8799999999</v>
      </c>
      <c r="DQ379" s="85">
        <v>565180.5</v>
      </c>
      <c r="DR379" s="85">
        <v>979121.69</v>
      </c>
      <c r="DS379" s="85">
        <v>1296330</v>
      </c>
      <c r="DT379" s="85">
        <v>1285378</v>
      </c>
      <c r="DU379" s="85">
        <v>1123738</v>
      </c>
      <c r="DV379" s="85">
        <v>518398.44</v>
      </c>
      <c r="DW379" s="85">
        <v>586991.12</v>
      </c>
      <c r="DX379" s="85">
        <v>995848.44</v>
      </c>
      <c r="DY379" s="85">
        <v>1436166.25</v>
      </c>
      <c r="DZ379" s="85">
        <v>2201082.5</v>
      </c>
      <c r="EA379" s="85">
        <v>2256247.5</v>
      </c>
      <c r="EB379" s="85">
        <v>1072587.1200000001</v>
      </c>
      <c r="EC379" s="85">
        <v>575121.18999999994</v>
      </c>
      <c r="ED379" s="85">
        <v>1005583.06</v>
      </c>
      <c r="EE379" s="85">
        <v>1338420.25</v>
      </c>
      <c r="EF379" s="85">
        <v>1348352.62</v>
      </c>
      <c r="EG379" s="85">
        <v>1114780.75</v>
      </c>
      <c r="EH379" s="85">
        <v>561144.25</v>
      </c>
      <c r="EI379" s="85">
        <v>618726.56000000006</v>
      </c>
      <c r="EJ379" s="85">
        <v>954174.5</v>
      </c>
      <c r="EK379" s="85">
        <v>1418130.5</v>
      </c>
      <c r="EL379" s="85">
        <v>2382103.25</v>
      </c>
      <c r="EM379" s="85">
        <v>2351795</v>
      </c>
      <c r="EN379" s="85">
        <v>1087088.8799999999</v>
      </c>
      <c r="EO379" s="85">
        <v>584241</v>
      </c>
      <c r="EP379" s="85">
        <v>1029641.44</v>
      </c>
      <c r="EQ379" s="85">
        <v>1343183</v>
      </c>
      <c r="ER379" s="85">
        <v>1374504.38</v>
      </c>
      <c r="ES379" s="85">
        <v>1137137.3799999999</v>
      </c>
      <c r="ET379" s="85">
        <v>588756.38</v>
      </c>
      <c r="EU379" s="85">
        <v>627416.75</v>
      </c>
      <c r="EV379" s="85">
        <v>1102512.8799999999</v>
      </c>
      <c r="EW379" s="85">
        <v>1385650.38</v>
      </c>
      <c r="EX379" s="85">
        <v>2476456</v>
      </c>
      <c r="EY379" s="85">
        <v>2355865.75</v>
      </c>
      <c r="EZ379" s="85">
        <v>1106062.25</v>
      </c>
      <c r="FA379" s="85">
        <v>594141.25</v>
      </c>
      <c r="FB379" s="85">
        <v>1089207.25</v>
      </c>
      <c r="FC379" s="85">
        <v>1366800</v>
      </c>
      <c r="FD379" s="85">
        <v>1406965</v>
      </c>
      <c r="FE379" s="85">
        <v>1154087.75</v>
      </c>
      <c r="FF379" s="85">
        <v>614899.68999999994</v>
      </c>
      <c r="FG379" s="85">
        <v>690511.12</v>
      </c>
      <c r="FH379" s="85">
        <v>1084524.5</v>
      </c>
      <c r="FI379" s="85">
        <v>1480397.12</v>
      </c>
      <c r="FJ379" s="85">
        <v>2471326</v>
      </c>
      <c r="FK379" s="85">
        <v>2391421</v>
      </c>
      <c r="FL379" s="85">
        <v>1218105.75</v>
      </c>
      <c r="FM379" s="85">
        <v>612292</v>
      </c>
      <c r="FN379" s="85">
        <v>1064868.3799999999</v>
      </c>
      <c r="FO379" s="85">
        <v>1442281.62</v>
      </c>
      <c r="FP379" s="85">
        <v>1445040</v>
      </c>
      <c r="FQ379" s="85">
        <v>1166869.75</v>
      </c>
      <c r="FR379" s="85">
        <v>641906.56000000006</v>
      </c>
      <c r="FS379" s="85">
        <v>724398.19</v>
      </c>
      <c r="FT379" s="85">
        <v>1082305.75</v>
      </c>
      <c r="FU379" s="85">
        <v>1576383.12</v>
      </c>
      <c r="FV379" s="85">
        <v>2489250.5</v>
      </c>
      <c r="FW379" s="85">
        <v>2433375.25</v>
      </c>
      <c r="FX379" s="85">
        <v>1285238.75</v>
      </c>
      <c r="FY379" s="85">
        <v>641067.56000000006</v>
      </c>
      <c r="FZ379" s="85">
        <v>1104271.5</v>
      </c>
      <c r="GA379" s="85">
        <v>1484758.5</v>
      </c>
    </row>
    <row r="380" spans="2:183">
      <c r="B380" s="43" t="s">
        <v>97</v>
      </c>
      <c r="C380" s="653" t="s">
        <v>51</v>
      </c>
      <c r="D380" s="86">
        <v>17.689995628602354</v>
      </c>
      <c r="E380" s="86">
        <v>17.690004495633158</v>
      </c>
      <c r="F380" s="86">
        <v>17.690005074301027</v>
      </c>
      <c r="G380" s="86">
        <v>17.690004609883054</v>
      </c>
      <c r="H380" s="86">
        <v>17.689999719583913</v>
      </c>
      <c r="I380" s="86">
        <v>17.689994021087116</v>
      </c>
      <c r="J380" s="86">
        <v>17.690008820564518</v>
      </c>
      <c r="K380" s="86">
        <v>17.690005468334764</v>
      </c>
      <c r="L380" s="86">
        <v>17.689986706164362</v>
      </c>
      <c r="M380" s="86">
        <v>17.689996734894251</v>
      </c>
      <c r="N380" s="86">
        <v>17.690000185600852</v>
      </c>
      <c r="O380" s="86">
        <v>17.689998720898643</v>
      </c>
      <c r="P380" s="86">
        <v>23.339985451803603</v>
      </c>
      <c r="Q380" s="86">
        <v>23.340007455391639</v>
      </c>
      <c r="R380" s="86">
        <v>23.340004509846548</v>
      </c>
      <c r="S380" s="86">
        <v>23.340007668219705</v>
      </c>
      <c r="T380" s="86">
        <v>23.340002465324801</v>
      </c>
      <c r="U380" s="86">
        <v>23.339989507465791</v>
      </c>
      <c r="V380" s="86">
        <v>23.340007560483869</v>
      </c>
      <c r="W380" s="86">
        <v>23.339994991618628</v>
      </c>
      <c r="X380" s="86">
        <v>23.339979378853378</v>
      </c>
      <c r="Y380" s="86">
        <v>23.340006344957263</v>
      </c>
      <c r="Z380" s="86">
        <v>23.340024942358966</v>
      </c>
      <c r="AA380" s="86">
        <v>23.340001235985575</v>
      </c>
      <c r="AB380" s="86">
        <v>45.020006537431783</v>
      </c>
      <c r="AC380" s="86">
        <v>45.01999223159001</v>
      </c>
      <c r="AD380" s="86">
        <v>45.019995034517656</v>
      </c>
      <c r="AE380" s="86">
        <v>45.020013384443871</v>
      </c>
      <c r="AF380" s="86">
        <v>45.019990583098803</v>
      </c>
      <c r="AG380" s="86">
        <v>45.019999208547681</v>
      </c>
      <c r="AH380" s="86">
        <v>45.020001489939588</v>
      </c>
      <c r="AI380" s="86">
        <v>45.020001424231147</v>
      </c>
      <c r="AJ380" s="86">
        <v>45.01999061255723</v>
      </c>
      <c r="AK380" s="86">
        <v>45.020014841997337</v>
      </c>
      <c r="AL380" s="86">
        <v>45.020010103942795</v>
      </c>
      <c r="AM380" s="86">
        <v>45.01999119891984</v>
      </c>
      <c r="AN380" s="86">
        <v>45.02</v>
      </c>
      <c r="AO380" s="86">
        <v>45.020001785194445</v>
      </c>
      <c r="AP380" s="86">
        <v>45.019990627393604</v>
      </c>
      <c r="AQ380" s="86">
        <v>45.020008146666932</v>
      </c>
      <c r="AR380" s="86">
        <v>45.019988381801397</v>
      </c>
      <c r="AS380" s="86">
        <v>45.019992881050733</v>
      </c>
      <c r="AT380" s="86">
        <v>45.020001814703079</v>
      </c>
      <c r="AU380" s="86">
        <v>45.019990092153705</v>
      </c>
      <c r="AV380" s="86">
        <v>45.019989396472873</v>
      </c>
      <c r="AW380" s="86">
        <v>45.020010515227568</v>
      </c>
      <c r="AX380" s="86">
        <v>45.02000191150379</v>
      </c>
      <c r="AY380" s="86">
        <v>45.01999209304045</v>
      </c>
      <c r="AZ380" s="86">
        <v>46.100001217382029</v>
      </c>
      <c r="BA380" s="86">
        <v>46.100000768018184</v>
      </c>
      <c r="BB380" s="86">
        <v>46.100024671706308</v>
      </c>
      <c r="BC380" s="86">
        <v>46.100016330929215</v>
      </c>
      <c r="BD380" s="86">
        <v>46.099996750609257</v>
      </c>
      <c r="BE380" s="86">
        <v>46.099996506534467</v>
      </c>
      <c r="BF380" s="86">
        <v>46.099997038292436</v>
      </c>
      <c r="BG380" s="86">
        <v>46.099987086089477</v>
      </c>
      <c r="BH380" s="86">
        <v>46.100010899435553</v>
      </c>
      <c r="BI380" s="86">
        <v>46.100010849395424</v>
      </c>
      <c r="BJ380" s="86">
        <v>46.100005612137181</v>
      </c>
      <c r="BK380" s="86">
        <v>46.099997494688338</v>
      </c>
      <c r="BL380" s="86">
        <v>47.260007930699174</v>
      </c>
      <c r="BM380" s="86">
        <v>47.25999453934083</v>
      </c>
      <c r="BN380" s="86">
        <v>47.26000637709982</v>
      </c>
      <c r="BO380" s="86">
        <v>47.260016722135134</v>
      </c>
      <c r="BP380" s="86">
        <v>47.259992718756628</v>
      </c>
      <c r="BQ380" s="86">
        <v>47.259997177205292</v>
      </c>
      <c r="BR380" s="86">
        <v>47.259983337510505</v>
      </c>
      <c r="BS380" s="86">
        <v>47.259991404024326</v>
      </c>
      <c r="BT380" s="86">
        <v>47.260005932451321</v>
      </c>
      <c r="BU380" s="86">
        <v>47.260021168407825</v>
      </c>
      <c r="BV380" s="86">
        <v>47.259983447573369</v>
      </c>
      <c r="BW380" s="86">
        <v>47.260010333087955</v>
      </c>
      <c r="BX380" s="86">
        <v>48.490001195263169</v>
      </c>
      <c r="BY380" s="86">
        <v>48.489998214862375</v>
      </c>
      <c r="BZ380" s="86">
        <v>48.489993708101345</v>
      </c>
      <c r="CA380" s="86">
        <v>48.490016136725025</v>
      </c>
      <c r="CB380" s="86">
        <v>48.490009373778562</v>
      </c>
      <c r="CC380" s="86">
        <v>48.489993711013852</v>
      </c>
      <c r="CD380" s="86">
        <v>48.489998370506022</v>
      </c>
      <c r="CE380" s="86">
        <v>48.489996819518531</v>
      </c>
      <c r="CF380" s="86">
        <v>48.49000611948486</v>
      </c>
      <c r="CG380" s="86">
        <v>48.489983465271933</v>
      </c>
      <c r="CH380" s="86">
        <v>48.490007949631476</v>
      </c>
      <c r="CI380" s="86">
        <v>48.49001198149066</v>
      </c>
      <c r="CJ380" s="86">
        <v>49.780004569302115</v>
      </c>
      <c r="CK380" s="86">
        <v>49.779991917214168</v>
      </c>
      <c r="CL380" s="86">
        <v>49.779981245905901</v>
      </c>
      <c r="CM380" s="86">
        <v>49.780005221100019</v>
      </c>
      <c r="CN380" s="86">
        <v>49.780000593054254</v>
      </c>
      <c r="CO380" s="86">
        <v>49.780005953059494</v>
      </c>
      <c r="CP380" s="86">
        <v>49.77999924747639</v>
      </c>
      <c r="CQ380" s="86">
        <v>49.779988220570196</v>
      </c>
      <c r="CR380" s="86">
        <v>49.779982808727418</v>
      </c>
      <c r="CS380" s="86">
        <v>49.780002256020751</v>
      </c>
      <c r="CT380" s="86">
        <v>49.779986364886433</v>
      </c>
      <c r="CU380" s="86">
        <v>49.779988422195281</v>
      </c>
      <c r="CV380" s="86">
        <v>51.11</v>
      </c>
      <c r="CW380" s="86">
        <v>51.110004127966974</v>
      </c>
      <c r="CX380" s="86">
        <v>51.109990201171918</v>
      </c>
      <c r="CY380" s="86">
        <v>51.110019916386157</v>
      </c>
      <c r="CZ380" s="86">
        <v>51.109986280782216</v>
      </c>
      <c r="DA380" s="86">
        <v>51.110004684600824</v>
      </c>
      <c r="DB380" s="86">
        <v>51.109996435558791</v>
      </c>
      <c r="DC380" s="86">
        <v>51.11000002219329</v>
      </c>
      <c r="DD380" s="86">
        <v>51.109992231972143</v>
      </c>
      <c r="DE380" s="86">
        <v>51.110014759921668</v>
      </c>
      <c r="DF380" s="86">
        <v>51.110014353887273</v>
      </c>
      <c r="DG380" s="86">
        <v>51.109991729151439</v>
      </c>
      <c r="DH380" s="86">
        <v>52.499988542530751</v>
      </c>
      <c r="DI380" s="86">
        <v>52.500003280500451</v>
      </c>
      <c r="DJ380" s="86">
        <v>52.500012029906344</v>
      </c>
      <c r="DK380" s="86">
        <v>52.500008347830736</v>
      </c>
      <c r="DL380" s="86">
        <v>52.499983461524891</v>
      </c>
      <c r="DM380" s="86">
        <v>52.500007473472905</v>
      </c>
      <c r="DN380" s="86">
        <v>52.499993843729222</v>
      </c>
      <c r="DO380" s="86">
        <v>52.500005499083358</v>
      </c>
      <c r="DP380" s="86">
        <v>52.499991778232818</v>
      </c>
      <c r="DQ380" s="86">
        <v>52.500013933605437</v>
      </c>
      <c r="DR380" s="86">
        <v>52.49999142088393</v>
      </c>
      <c r="DS380" s="86">
        <v>52.5</v>
      </c>
      <c r="DT380" s="86">
        <v>53.920006241974676</v>
      </c>
      <c r="DU380" s="86">
        <v>53.919995547204429</v>
      </c>
      <c r="DV380" s="86">
        <v>53.920024630208829</v>
      </c>
      <c r="DW380" s="86">
        <v>53.920018959557538</v>
      </c>
      <c r="DX380" s="86">
        <v>53.919997834208672</v>
      </c>
      <c r="DY380" s="86">
        <v>53.920001516793796</v>
      </c>
      <c r="DZ380" s="86">
        <v>53.920003939123873</v>
      </c>
      <c r="EA380" s="86">
        <v>53.919990651069824</v>
      </c>
      <c r="EB380" s="86">
        <v>53.920011823735855</v>
      </c>
      <c r="EC380" s="86">
        <v>53.920021113443497</v>
      </c>
      <c r="ED380" s="86">
        <v>53.919992664698434</v>
      </c>
      <c r="EE380" s="86">
        <v>53.919986995585425</v>
      </c>
      <c r="EF380" s="86">
        <v>55.410005712148802</v>
      </c>
      <c r="EG380" s="86">
        <v>55.409985302282394</v>
      </c>
      <c r="EH380" s="86">
        <v>55.409997699249445</v>
      </c>
      <c r="EI380" s="86">
        <v>55.410019227445368</v>
      </c>
      <c r="EJ380" s="86">
        <v>55.409993809617283</v>
      </c>
      <c r="EK380" s="86">
        <v>55.409986398842513</v>
      </c>
      <c r="EL380" s="86">
        <v>55.410004631256825</v>
      </c>
      <c r="EM380" s="86">
        <v>55.409989557887755</v>
      </c>
      <c r="EN380" s="86">
        <v>55.410004587389771</v>
      </c>
      <c r="EO380" s="86">
        <v>55.410016729957249</v>
      </c>
      <c r="EP380" s="86">
        <v>55.410004073784471</v>
      </c>
      <c r="EQ380" s="86">
        <v>55.409988362600089</v>
      </c>
      <c r="ER380" s="86">
        <v>56.949984027538093</v>
      </c>
      <c r="ES380" s="86">
        <v>56.950010742569461</v>
      </c>
      <c r="ET380" s="86">
        <v>56.949988053932387</v>
      </c>
      <c r="EU380" s="86">
        <v>56.950028002254705</v>
      </c>
      <c r="EV380" s="86">
        <v>56.95000906540573</v>
      </c>
      <c r="EW380" s="86">
        <v>56.949997123011791</v>
      </c>
      <c r="EX380" s="86">
        <v>56.949988214259022</v>
      </c>
      <c r="EY380" s="86">
        <v>56.950007082895986</v>
      </c>
      <c r="EZ380" s="86">
        <v>56.949992379634267</v>
      </c>
      <c r="FA380" s="86">
        <v>56.950011885728308</v>
      </c>
      <c r="FB380" s="86">
        <v>56.949988183426683</v>
      </c>
      <c r="FC380" s="86">
        <v>56.95</v>
      </c>
      <c r="FD380" s="86">
        <v>58.550012609164995</v>
      </c>
      <c r="FE380" s="86">
        <v>58.549995814551657</v>
      </c>
      <c r="FF380" s="86">
        <v>58.54999795279624</v>
      </c>
      <c r="FG380" s="86">
        <v>58.549994785276333</v>
      </c>
      <c r="FH380" s="86">
        <v>58.549995816023824</v>
      </c>
      <c r="FI380" s="86">
        <v>58.550007277237441</v>
      </c>
      <c r="FJ380" s="86">
        <v>58.550004134208002</v>
      </c>
      <c r="FK380" s="86">
        <v>58.550002840068863</v>
      </c>
      <c r="FL380" s="86">
        <v>58.549996779549076</v>
      </c>
      <c r="FM380" s="86">
        <v>58.550010088366442</v>
      </c>
      <c r="FN380" s="86">
        <v>58.550011464024671</v>
      </c>
      <c r="FO380" s="86">
        <v>58.549982259815359</v>
      </c>
      <c r="FP380" s="86">
        <v>60.21</v>
      </c>
      <c r="FQ380" s="86">
        <v>60.209997420020642</v>
      </c>
      <c r="FR380" s="86">
        <v>60.209992749361476</v>
      </c>
      <c r="FS380" s="86">
        <v>60.21001995646315</v>
      </c>
      <c r="FT380" s="86">
        <v>60.209982798828626</v>
      </c>
      <c r="FU380" s="86">
        <v>60.209993193646497</v>
      </c>
      <c r="FV380" s="86">
        <v>60.209997820660959</v>
      </c>
      <c r="FW380" s="86">
        <v>60.209988615559496</v>
      </c>
      <c r="FX380" s="86">
        <v>60.209986067608178</v>
      </c>
      <c r="FY380" s="86">
        <v>60.210023489765845</v>
      </c>
      <c r="FZ380" s="86">
        <v>60.210012578835816</v>
      </c>
      <c r="GA380" s="86">
        <v>60.209990644643668</v>
      </c>
    </row>
    <row r="381" spans="2:183">
      <c r="B381" s="43" t="s">
        <v>97</v>
      </c>
      <c r="C381" s="653" t="s">
        <v>52</v>
      </c>
      <c r="D381" s="87">
        <v>0</v>
      </c>
      <c r="E381" s="87">
        <v>0</v>
      </c>
      <c r="F381" s="87">
        <v>0</v>
      </c>
      <c r="G381" s="87">
        <v>0</v>
      </c>
      <c r="H381" s="87">
        <v>0</v>
      </c>
      <c r="I381" s="87">
        <v>0</v>
      </c>
      <c r="J381" s="87">
        <v>0</v>
      </c>
      <c r="K381" s="87">
        <v>0</v>
      </c>
      <c r="L381" s="87">
        <v>0</v>
      </c>
      <c r="M381" s="87">
        <v>0</v>
      </c>
      <c r="N381" s="87">
        <v>0</v>
      </c>
      <c r="O381" s="87">
        <v>0</v>
      </c>
      <c r="P381" s="87">
        <v>0</v>
      </c>
      <c r="Q381" s="87">
        <v>0</v>
      </c>
      <c r="R381" s="87">
        <v>0</v>
      </c>
      <c r="S381" s="87">
        <v>0</v>
      </c>
      <c r="T381" s="87">
        <v>0</v>
      </c>
      <c r="U381" s="87">
        <v>0</v>
      </c>
      <c r="V381" s="87">
        <v>0</v>
      </c>
      <c r="W381" s="87">
        <v>0</v>
      </c>
      <c r="X381" s="87">
        <v>0</v>
      </c>
      <c r="Y381" s="87">
        <v>0</v>
      </c>
      <c r="Z381" s="87">
        <v>0</v>
      </c>
      <c r="AA381" s="87">
        <v>0</v>
      </c>
      <c r="AB381" s="87">
        <v>0</v>
      </c>
      <c r="AC381" s="87">
        <v>0</v>
      </c>
      <c r="AD381" s="87">
        <v>0</v>
      </c>
      <c r="AE381" s="87">
        <v>0</v>
      </c>
      <c r="AF381" s="87">
        <v>0</v>
      </c>
      <c r="AG381" s="87">
        <v>0</v>
      </c>
      <c r="AH381" s="87">
        <v>0</v>
      </c>
      <c r="AI381" s="87">
        <v>0</v>
      </c>
      <c r="AJ381" s="87">
        <v>0</v>
      </c>
      <c r="AK381" s="87">
        <v>0</v>
      </c>
      <c r="AL381" s="87">
        <v>0</v>
      </c>
      <c r="AM381" s="87">
        <v>0</v>
      </c>
      <c r="AN381" s="87">
        <v>0</v>
      </c>
      <c r="AO381" s="87">
        <v>0</v>
      </c>
      <c r="AP381" s="87">
        <v>0</v>
      </c>
      <c r="AQ381" s="87">
        <v>0</v>
      </c>
      <c r="AR381" s="87">
        <v>0</v>
      </c>
      <c r="AS381" s="87">
        <v>0</v>
      </c>
      <c r="AT381" s="87">
        <v>0</v>
      </c>
      <c r="AU381" s="87">
        <v>0</v>
      </c>
      <c r="AV381" s="87">
        <v>0</v>
      </c>
      <c r="AW381" s="87">
        <v>0</v>
      </c>
      <c r="AX381" s="87">
        <v>0</v>
      </c>
      <c r="AY381" s="87">
        <v>0</v>
      </c>
      <c r="AZ381" s="87">
        <v>0</v>
      </c>
      <c r="BA381" s="87">
        <v>0</v>
      </c>
      <c r="BB381" s="87">
        <v>0</v>
      </c>
      <c r="BC381" s="87">
        <v>0</v>
      </c>
      <c r="BD381" s="87">
        <v>0</v>
      </c>
      <c r="BE381" s="87">
        <v>0</v>
      </c>
      <c r="BF381" s="87">
        <v>0</v>
      </c>
      <c r="BG381" s="87">
        <v>0</v>
      </c>
      <c r="BH381" s="87">
        <v>0</v>
      </c>
      <c r="BI381" s="87">
        <v>0</v>
      </c>
      <c r="BJ381" s="87">
        <v>0</v>
      </c>
      <c r="BK381" s="87">
        <v>0</v>
      </c>
      <c r="BL381" s="87">
        <v>0</v>
      </c>
      <c r="BM381" s="87">
        <v>0</v>
      </c>
      <c r="BN381" s="87">
        <v>0</v>
      </c>
      <c r="BO381" s="87">
        <v>0</v>
      </c>
      <c r="BP381" s="87">
        <v>0</v>
      </c>
      <c r="BQ381" s="87">
        <v>0</v>
      </c>
      <c r="BR381" s="87">
        <v>0</v>
      </c>
      <c r="BS381" s="87">
        <v>0</v>
      </c>
      <c r="BT381" s="87">
        <v>0</v>
      </c>
      <c r="BU381" s="87">
        <v>0</v>
      </c>
      <c r="BV381" s="87">
        <v>0</v>
      </c>
      <c r="BW381" s="87">
        <v>0</v>
      </c>
      <c r="BX381" s="87">
        <v>0</v>
      </c>
      <c r="BY381" s="87">
        <v>0</v>
      </c>
      <c r="BZ381" s="87">
        <v>0</v>
      </c>
      <c r="CA381" s="87">
        <v>0</v>
      </c>
      <c r="CB381" s="87">
        <v>0</v>
      </c>
      <c r="CC381" s="87">
        <v>0</v>
      </c>
      <c r="CD381" s="87">
        <v>0</v>
      </c>
      <c r="CE381" s="87">
        <v>0</v>
      </c>
      <c r="CF381" s="87">
        <v>0</v>
      </c>
      <c r="CG381" s="87">
        <v>0</v>
      </c>
      <c r="CH381" s="87">
        <v>0</v>
      </c>
      <c r="CI381" s="87">
        <v>0</v>
      </c>
      <c r="CJ381" s="87">
        <v>0</v>
      </c>
      <c r="CK381" s="87">
        <v>0</v>
      </c>
      <c r="CL381" s="87">
        <v>0</v>
      </c>
      <c r="CM381" s="87">
        <v>0</v>
      </c>
      <c r="CN381" s="87">
        <v>0</v>
      </c>
      <c r="CO381" s="87">
        <v>0</v>
      </c>
      <c r="CP381" s="87">
        <v>0</v>
      </c>
      <c r="CQ381" s="87">
        <v>0</v>
      </c>
      <c r="CR381" s="87">
        <v>0</v>
      </c>
      <c r="CS381" s="87">
        <v>0</v>
      </c>
      <c r="CT381" s="87">
        <v>0</v>
      </c>
      <c r="CU381" s="87">
        <v>0</v>
      </c>
      <c r="CV381" s="87">
        <v>0</v>
      </c>
      <c r="CW381" s="87">
        <v>0</v>
      </c>
      <c r="CX381" s="87">
        <v>0</v>
      </c>
      <c r="CY381" s="87">
        <v>0</v>
      </c>
      <c r="CZ381" s="87">
        <v>0</v>
      </c>
      <c r="DA381" s="87">
        <v>0</v>
      </c>
      <c r="DB381" s="87">
        <v>0</v>
      </c>
      <c r="DC381" s="87">
        <v>0</v>
      </c>
      <c r="DD381" s="87">
        <v>0</v>
      </c>
      <c r="DE381" s="87">
        <v>0</v>
      </c>
      <c r="DF381" s="87">
        <v>0</v>
      </c>
      <c r="DG381" s="87">
        <v>0</v>
      </c>
      <c r="DH381" s="87">
        <v>0</v>
      </c>
      <c r="DI381" s="87">
        <v>0</v>
      </c>
      <c r="DJ381" s="87">
        <v>0</v>
      </c>
      <c r="DK381" s="87">
        <v>0</v>
      </c>
      <c r="DL381" s="87">
        <v>0</v>
      </c>
      <c r="DM381" s="87">
        <v>0</v>
      </c>
      <c r="DN381" s="87">
        <v>0</v>
      </c>
      <c r="DO381" s="87">
        <v>0</v>
      </c>
      <c r="DP381" s="87">
        <v>0</v>
      </c>
      <c r="DQ381" s="87">
        <v>0</v>
      </c>
      <c r="DR381" s="87">
        <v>0</v>
      </c>
      <c r="DS381" s="87">
        <v>0</v>
      </c>
      <c r="DT381" s="87">
        <v>0</v>
      </c>
      <c r="DU381" s="87">
        <v>0</v>
      </c>
      <c r="DV381" s="87">
        <v>0</v>
      </c>
      <c r="DW381" s="87">
        <v>0</v>
      </c>
      <c r="DX381" s="87">
        <v>0</v>
      </c>
      <c r="DY381" s="87">
        <v>0</v>
      </c>
      <c r="DZ381" s="87">
        <v>0</v>
      </c>
      <c r="EA381" s="87">
        <v>0</v>
      </c>
      <c r="EB381" s="87">
        <v>0</v>
      </c>
      <c r="EC381" s="87">
        <v>0</v>
      </c>
      <c r="ED381" s="87">
        <v>0</v>
      </c>
      <c r="EE381" s="87">
        <v>0</v>
      </c>
      <c r="EF381" s="87">
        <v>0</v>
      </c>
      <c r="EG381" s="87">
        <v>0</v>
      </c>
      <c r="EH381" s="87">
        <v>0</v>
      </c>
      <c r="EI381" s="87">
        <v>0</v>
      </c>
      <c r="EJ381" s="87">
        <v>0</v>
      </c>
      <c r="EK381" s="87">
        <v>0</v>
      </c>
      <c r="EL381" s="87">
        <v>0</v>
      </c>
      <c r="EM381" s="87">
        <v>0</v>
      </c>
      <c r="EN381" s="87">
        <v>0</v>
      </c>
      <c r="EO381" s="87">
        <v>0</v>
      </c>
      <c r="EP381" s="87">
        <v>0</v>
      </c>
      <c r="EQ381" s="87">
        <v>0</v>
      </c>
      <c r="ER381" s="87">
        <v>0</v>
      </c>
      <c r="ES381" s="87">
        <v>0</v>
      </c>
      <c r="ET381" s="87">
        <v>0</v>
      </c>
      <c r="EU381" s="87">
        <v>0</v>
      </c>
      <c r="EV381" s="87">
        <v>0</v>
      </c>
      <c r="EW381" s="87">
        <v>0</v>
      </c>
      <c r="EX381" s="87">
        <v>0</v>
      </c>
      <c r="EY381" s="87">
        <v>0</v>
      </c>
      <c r="EZ381" s="87">
        <v>0</v>
      </c>
      <c r="FA381" s="87">
        <v>0</v>
      </c>
      <c r="FB381" s="87">
        <v>0</v>
      </c>
      <c r="FC381" s="87">
        <v>0</v>
      </c>
      <c r="FD381" s="87">
        <v>0</v>
      </c>
      <c r="FE381" s="87">
        <v>0</v>
      </c>
      <c r="FF381" s="87">
        <v>0</v>
      </c>
      <c r="FG381" s="87">
        <v>0</v>
      </c>
      <c r="FH381" s="87">
        <v>0</v>
      </c>
      <c r="FI381" s="87">
        <v>0</v>
      </c>
      <c r="FJ381" s="87">
        <v>0</v>
      </c>
      <c r="FK381" s="87">
        <v>0</v>
      </c>
      <c r="FL381" s="87">
        <v>0</v>
      </c>
      <c r="FM381" s="87">
        <v>0</v>
      </c>
      <c r="FN381" s="87">
        <v>0</v>
      </c>
      <c r="FO381" s="87">
        <v>0</v>
      </c>
      <c r="FP381" s="87">
        <v>0</v>
      </c>
      <c r="FQ381" s="87">
        <v>0</v>
      </c>
      <c r="FR381" s="87">
        <v>0</v>
      </c>
      <c r="FS381" s="87">
        <v>0</v>
      </c>
      <c r="FT381" s="87">
        <v>0</v>
      </c>
      <c r="FU381" s="87">
        <v>0</v>
      </c>
      <c r="FV381" s="87">
        <v>0</v>
      </c>
      <c r="FW381" s="87">
        <v>0</v>
      </c>
      <c r="FX381" s="87">
        <v>0</v>
      </c>
      <c r="FY381" s="87">
        <v>0</v>
      </c>
      <c r="FZ381" s="87">
        <v>0</v>
      </c>
      <c r="GA381" s="87">
        <v>0</v>
      </c>
    </row>
    <row r="382" spans="2:183">
      <c r="B382" s="43" t="s">
        <v>97</v>
      </c>
      <c r="C382" s="653" t="s">
        <v>53</v>
      </c>
      <c r="D382" s="86">
        <v>0</v>
      </c>
      <c r="E382" s="86">
        <v>0</v>
      </c>
      <c r="F382" s="86">
        <v>0</v>
      </c>
      <c r="G382" s="86">
        <v>0</v>
      </c>
      <c r="H382" s="86">
        <v>0</v>
      </c>
      <c r="I382" s="86">
        <v>0</v>
      </c>
      <c r="J382" s="86">
        <v>0</v>
      </c>
      <c r="K382" s="86">
        <v>0</v>
      </c>
      <c r="L382" s="86">
        <v>0</v>
      </c>
      <c r="M382" s="86">
        <v>0</v>
      </c>
      <c r="N382" s="86">
        <v>0</v>
      </c>
      <c r="O382" s="86">
        <v>0</v>
      </c>
      <c r="P382" s="86">
        <v>0</v>
      </c>
      <c r="Q382" s="86">
        <v>0</v>
      </c>
      <c r="R382" s="86">
        <v>0</v>
      </c>
      <c r="S382" s="86">
        <v>0</v>
      </c>
      <c r="T382" s="86">
        <v>0</v>
      </c>
      <c r="U382" s="86">
        <v>0</v>
      </c>
      <c r="V382" s="86">
        <v>0</v>
      </c>
      <c r="W382" s="86">
        <v>0</v>
      </c>
      <c r="X382" s="86">
        <v>0</v>
      </c>
      <c r="Y382" s="86">
        <v>0</v>
      </c>
      <c r="Z382" s="86">
        <v>0</v>
      </c>
      <c r="AA382" s="86">
        <v>0</v>
      </c>
      <c r="AB382" s="86">
        <v>0</v>
      </c>
      <c r="AC382" s="86">
        <v>0</v>
      </c>
      <c r="AD382" s="86">
        <v>0</v>
      </c>
      <c r="AE382" s="86">
        <v>0</v>
      </c>
      <c r="AF382" s="86">
        <v>0</v>
      </c>
      <c r="AG382" s="86">
        <v>0</v>
      </c>
      <c r="AH382" s="86">
        <v>0</v>
      </c>
      <c r="AI382" s="86">
        <v>0</v>
      </c>
      <c r="AJ382" s="86">
        <v>0</v>
      </c>
      <c r="AK382" s="86">
        <v>0</v>
      </c>
      <c r="AL382" s="86">
        <v>0</v>
      </c>
      <c r="AM382" s="86">
        <v>0</v>
      </c>
      <c r="AN382" s="86">
        <v>0</v>
      </c>
      <c r="AO382" s="86">
        <v>0</v>
      </c>
      <c r="AP382" s="86">
        <v>0</v>
      </c>
      <c r="AQ382" s="86">
        <v>0</v>
      </c>
      <c r="AR382" s="86">
        <v>0</v>
      </c>
      <c r="AS382" s="86">
        <v>0</v>
      </c>
      <c r="AT382" s="86">
        <v>0</v>
      </c>
      <c r="AU382" s="86">
        <v>0</v>
      </c>
      <c r="AV382" s="86">
        <v>0</v>
      </c>
      <c r="AW382" s="86">
        <v>0</v>
      </c>
      <c r="AX382" s="86">
        <v>0</v>
      </c>
      <c r="AY382" s="86">
        <v>0</v>
      </c>
      <c r="AZ382" s="86">
        <v>0</v>
      </c>
      <c r="BA382" s="86">
        <v>0</v>
      </c>
      <c r="BB382" s="86">
        <v>0</v>
      </c>
      <c r="BC382" s="86">
        <v>0</v>
      </c>
      <c r="BD382" s="86">
        <v>0</v>
      </c>
      <c r="BE382" s="86">
        <v>0</v>
      </c>
      <c r="BF382" s="86">
        <v>0</v>
      </c>
      <c r="BG382" s="86">
        <v>0</v>
      </c>
      <c r="BH382" s="86">
        <v>0</v>
      </c>
      <c r="BI382" s="86">
        <v>0</v>
      </c>
      <c r="BJ382" s="86">
        <v>0</v>
      </c>
      <c r="BK382" s="86">
        <v>0</v>
      </c>
      <c r="BL382" s="86">
        <v>0</v>
      </c>
      <c r="BM382" s="86">
        <v>0</v>
      </c>
      <c r="BN382" s="86">
        <v>0</v>
      </c>
      <c r="BO382" s="86">
        <v>0</v>
      </c>
      <c r="BP382" s="86">
        <v>0</v>
      </c>
      <c r="BQ382" s="86">
        <v>0</v>
      </c>
      <c r="BR382" s="86">
        <v>0</v>
      </c>
      <c r="BS382" s="86">
        <v>0</v>
      </c>
      <c r="BT382" s="86">
        <v>0</v>
      </c>
      <c r="BU382" s="86">
        <v>0</v>
      </c>
      <c r="BV382" s="86">
        <v>0</v>
      </c>
      <c r="BW382" s="86">
        <v>0</v>
      </c>
      <c r="BX382" s="86">
        <v>0</v>
      </c>
      <c r="BY382" s="86">
        <v>0</v>
      </c>
      <c r="BZ382" s="86">
        <v>0</v>
      </c>
      <c r="CA382" s="86">
        <v>0</v>
      </c>
      <c r="CB382" s="86">
        <v>0</v>
      </c>
      <c r="CC382" s="86">
        <v>0</v>
      </c>
      <c r="CD382" s="86">
        <v>0</v>
      </c>
      <c r="CE382" s="86">
        <v>0</v>
      </c>
      <c r="CF382" s="86">
        <v>0</v>
      </c>
      <c r="CG382" s="86">
        <v>0</v>
      </c>
      <c r="CH382" s="86">
        <v>0</v>
      </c>
      <c r="CI382" s="86">
        <v>0</v>
      </c>
      <c r="CJ382" s="86">
        <v>0</v>
      </c>
      <c r="CK382" s="86">
        <v>0</v>
      </c>
      <c r="CL382" s="86">
        <v>0</v>
      </c>
      <c r="CM382" s="86">
        <v>0</v>
      </c>
      <c r="CN382" s="86">
        <v>0</v>
      </c>
      <c r="CO382" s="86">
        <v>0</v>
      </c>
      <c r="CP382" s="86">
        <v>0</v>
      </c>
      <c r="CQ382" s="86">
        <v>0</v>
      </c>
      <c r="CR382" s="86">
        <v>0</v>
      </c>
      <c r="CS382" s="86">
        <v>0</v>
      </c>
      <c r="CT382" s="86">
        <v>0</v>
      </c>
      <c r="CU382" s="86">
        <v>0</v>
      </c>
      <c r="CV382" s="86">
        <v>0</v>
      </c>
      <c r="CW382" s="86">
        <v>0</v>
      </c>
      <c r="CX382" s="86">
        <v>0</v>
      </c>
      <c r="CY382" s="86">
        <v>0</v>
      </c>
      <c r="CZ382" s="86">
        <v>0</v>
      </c>
      <c r="DA382" s="86">
        <v>0</v>
      </c>
      <c r="DB382" s="86">
        <v>0</v>
      </c>
      <c r="DC382" s="86">
        <v>0</v>
      </c>
      <c r="DD382" s="86">
        <v>0</v>
      </c>
      <c r="DE382" s="86">
        <v>0</v>
      </c>
      <c r="DF382" s="86">
        <v>0</v>
      </c>
      <c r="DG382" s="86">
        <v>0</v>
      </c>
      <c r="DH382" s="86">
        <v>0</v>
      </c>
      <c r="DI382" s="86">
        <v>0</v>
      </c>
      <c r="DJ382" s="86">
        <v>0</v>
      </c>
      <c r="DK382" s="86">
        <v>0</v>
      </c>
      <c r="DL382" s="86">
        <v>0</v>
      </c>
      <c r="DM382" s="86">
        <v>0</v>
      </c>
      <c r="DN382" s="86">
        <v>0</v>
      </c>
      <c r="DO382" s="86">
        <v>0</v>
      </c>
      <c r="DP382" s="86">
        <v>0</v>
      </c>
      <c r="DQ382" s="86">
        <v>0</v>
      </c>
      <c r="DR382" s="86">
        <v>0</v>
      </c>
      <c r="DS382" s="86">
        <v>0</v>
      </c>
      <c r="DT382" s="86">
        <v>0</v>
      </c>
      <c r="DU382" s="86">
        <v>0</v>
      </c>
      <c r="DV382" s="86">
        <v>0</v>
      </c>
      <c r="DW382" s="86">
        <v>0</v>
      </c>
      <c r="DX382" s="86">
        <v>0</v>
      </c>
      <c r="DY382" s="86">
        <v>0</v>
      </c>
      <c r="DZ382" s="86">
        <v>0</v>
      </c>
      <c r="EA382" s="86">
        <v>0</v>
      </c>
      <c r="EB382" s="86">
        <v>0</v>
      </c>
      <c r="EC382" s="86">
        <v>0</v>
      </c>
      <c r="ED382" s="86">
        <v>0</v>
      </c>
      <c r="EE382" s="86">
        <v>0</v>
      </c>
      <c r="EF382" s="86">
        <v>0</v>
      </c>
      <c r="EG382" s="86">
        <v>0</v>
      </c>
      <c r="EH382" s="86">
        <v>0</v>
      </c>
      <c r="EI382" s="86">
        <v>0</v>
      </c>
      <c r="EJ382" s="86">
        <v>0</v>
      </c>
      <c r="EK382" s="86">
        <v>0</v>
      </c>
      <c r="EL382" s="86">
        <v>0</v>
      </c>
      <c r="EM382" s="86">
        <v>0</v>
      </c>
      <c r="EN382" s="86">
        <v>0</v>
      </c>
      <c r="EO382" s="86">
        <v>0</v>
      </c>
      <c r="EP382" s="86">
        <v>0</v>
      </c>
      <c r="EQ382" s="86">
        <v>0</v>
      </c>
      <c r="ER382" s="86">
        <v>0</v>
      </c>
      <c r="ES382" s="86">
        <v>0</v>
      </c>
      <c r="ET382" s="86">
        <v>0</v>
      </c>
      <c r="EU382" s="86">
        <v>0</v>
      </c>
      <c r="EV382" s="86">
        <v>0</v>
      </c>
      <c r="EW382" s="86">
        <v>0</v>
      </c>
      <c r="EX382" s="86">
        <v>0</v>
      </c>
      <c r="EY382" s="86">
        <v>0</v>
      </c>
      <c r="EZ382" s="86">
        <v>0</v>
      </c>
      <c r="FA382" s="86">
        <v>0</v>
      </c>
      <c r="FB382" s="86">
        <v>0</v>
      </c>
      <c r="FC382" s="86">
        <v>0</v>
      </c>
      <c r="FD382" s="86">
        <v>0</v>
      </c>
      <c r="FE382" s="86">
        <v>0</v>
      </c>
      <c r="FF382" s="86">
        <v>0</v>
      </c>
      <c r="FG382" s="86">
        <v>0</v>
      </c>
      <c r="FH382" s="86">
        <v>0</v>
      </c>
      <c r="FI382" s="86">
        <v>0</v>
      </c>
      <c r="FJ382" s="86">
        <v>0</v>
      </c>
      <c r="FK382" s="86">
        <v>0</v>
      </c>
      <c r="FL382" s="86">
        <v>0</v>
      </c>
      <c r="FM382" s="86">
        <v>0</v>
      </c>
      <c r="FN382" s="86">
        <v>0</v>
      </c>
      <c r="FO382" s="86">
        <v>0</v>
      </c>
      <c r="FP382" s="86">
        <v>0</v>
      </c>
      <c r="FQ382" s="86">
        <v>0</v>
      </c>
      <c r="FR382" s="86">
        <v>0</v>
      </c>
      <c r="FS382" s="86">
        <v>0</v>
      </c>
      <c r="FT382" s="86">
        <v>0</v>
      </c>
      <c r="FU382" s="86">
        <v>0</v>
      </c>
      <c r="FV382" s="86">
        <v>0</v>
      </c>
      <c r="FW382" s="86">
        <v>0</v>
      </c>
      <c r="FX382" s="86">
        <v>0</v>
      </c>
      <c r="FY382" s="86">
        <v>0</v>
      </c>
      <c r="FZ382" s="86">
        <v>0</v>
      </c>
      <c r="GA382" s="86">
        <v>0</v>
      </c>
    </row>
    <row r="383" spans="2:183">
      <c r="B383" s="43" t="s">
        <v>97</v>
      </c>
      <c r="C383" s="653" t="s">
        <v>228</v>
      </c>
      <c r="D383" s="85">
        <v>611870.06000000006</v>
      </c>
      <c r="E383" s="85">
        <v>552857.75</v>
      </c>
      <c r="F383" s="85">
        <v>611130.06000000006</v>
      </c>
      <c r="G383" s="85">
        <v>592879.62</v>
      </c>
      <c r="H383" s="85">
        <v>605614.31000000006</v>
      </c>
      <c r="I383" s="85">
        <v>135214</v>
      </c>
      <c r="J383" s="85">
        <v>140387.91</v>
      </c>
      <c r="K383" s="85">
        <v>138457.54999999999</v>
      </c>
      <c r="L383" s="85">
        <v>135198.20000000001</v>
      </c>
      <c r="M383" s="85">
        <v>611138.43999999994</v>
      </c>
      <c r="N383" s="85">
        <v>590934.81000000006</v>
      </c>
      <c r="O383" s="85">
        <v>615435.93999999994</v>
      </c>
      <c r="P383" s="85">
        <v>807294.62</v>
      </c>
      <c r="Q383" s="85">
        <v>729434.75</v>
      </c>
      <c r="R383" s="85">
        <v>806318.5</v>
      </c>
      <c r="S383" s="85">
        <v>782239.19</v>
      </c>
      <c r="T383" s="85">
        <v>799041.25</v>
      </c>
      <c r="U383" s="85">
        <v>178399.91</v>
      </c>
      <c r="V383" s="85">
        <v>185226.3</v>
      </c>
      <c r="W383" s="85">
        <v>182679.34</v>
      </c>
      <c r="X383" s="85">
        <v>178379.06</v>
      </c>
      <c r="Y383" s="85">
        <v>806330</v>
      </c>
      <c r="Z383" s="85">
        <v>779674</v>
      </c>
      <c r="AA383" s="85">
        <v>811999.81</v>
      </c>
      <c r="AB383" s="85">
        <v>1082557.3799999999</v>
      </c>
      <c r="AC383" s="85">
        <v>886675.5</v>
      </c>
      <c r="AD383" s="85">
        <v>476902.66</v>
      </c>
      <c r="AE383" s="85">
        <v>519340.97</v>
      </c>
      <c r="AF383" s="85">
        <v>841414.62</v>
      </c>
      <c r="AG383" s="85">
        <v>1137655.3799999999</v>
      </c>
      <c r="AH383" s="85">
        <v>1897564.25</v>
      </c>
      <c r="AI383" s="85">
        <v>1846026.25</v>
      </c>
      <c r="AJ383" s="85">
        <v>931338</v>
      </c>
      <c r="AK383" s="85">
        <v>473799.19</v>
      </c>
      <c r="AL383" s="85">
        <v>817173.06</v>
      </c>
      <c r="AM383" s="85">
        <v>1108992.75</v>
      </c>
      <c r="AN383" s="85">
        <v>1080480</v>
      </c>
      <c r="AO383" s="85">
        <v>887692.69</v>
      </c>
      <c r="AP383" s="85">
        <v>457279.75</v>
      </c>
      <c r="AQ383" s="85">
        <v>534934.93999999994</v>
      </c>
      <c r="AR383" s="85">
        <v>815290.38</v>
      </c>
      <c r="AS383" s="85">
        <v>1204083.1200000001</v>
      </c>
      <c r="AT383" s="85">
        <v>1830864.88</v>
      </c>
      <c r="AU383" s="85">
        <v>1845721</v>
      </c>
      <c r="AV383" s="85">
        <v>927273.12</v>
      </c>
      <c r="AW383" s="85">
        <v>484655.72</v>
      </c>
      <c r="AX383" s="85">
        <v>843166.56</v>
      </c>
      <c r="AY383" s="85">
        <v>1107997.3799999999</v>
      </c>
      <c r="AZ383" s="85">
        <v>1098176.25</v>
      </c>
      <c r="BA383" s="85">
        <v>960393.94</v>
      </c>
      <c r="BB383" s="85">
        <v>446580.62</v>
      </c>
      <c r="BC383" s="85">
        <v>499647.19</v>
      </c>
      <c r="BD383" s="85">
        <v>851236.44</v>
      </c>
      <c r="BE383" s="85">
        <v>1227234</v>
      </c>
      <c r="BF383" s="85">
        <v>1883406.62</v>
      </c>
      <c r="BG383" s="85">
        <v>1931258</v>
      </c>
      <c r="BH383" s="85">
        <v>913588.81</v>
      </c>
      <c r="BI383" s="85">
        <v>492893.94</v>
      </c>
      <c r="BJ383" s="85">
        <v>862505.75</v>
      </c>
      <c r="BK383" s="85">
        <v>1140856</v>
      </c>
      <c r="BL383" s="85">
        <v>1135808.75</v>
      </c>
      <c r="BM383" s="85">
        <v>971049.69</v>
      </c>
      <c r="BN383" s="85">
        <v>487636.78</v>
      </c>
      <c r="BO383" s="85">
        <v>492323.19</v>
      </c>
      <c r="BP383" s="85">
        <v>839889.94</v>
      </c>
      <c r="BQ383" s="85">
        <v>1248973.5</v>
      </c>
      <c r="BR383" s="85">
        <v>1978042.5</v>
      </c>
      <c r="BS383" s="85">
        <v>2000143.5</v>
      </c>
      <c r="BT383" s="85">
        <v>930470.12</v>
      </c>
      <c r="BU383" s="85">
        <v>492505.66</v>
      </c>
      <c r="BV383" s="85">
        <v>890812.88</v>
      </c>
      <c r="BW383" s="85">
        <v>1149817.6200000001</v>
      </c>
      <c r="BX383" s="85">
        <v>1188656.25</v>
      </c>
      <c r="BY383" s="85">
        <v>967008.88</v>
      </c>
      <c r="BZ383" s="85">
        <v>490919</v>
      </c>
      <c r="CA383" s="85">
        <v>535782.18999999994</v>
      </c>
      <c r="CB383" s="85">
        <v>841120.31</v>
      </c>
      <c r="CC383" s="85">
        <v>1240587.8799999999</v>
      </c>
      <c r="CD383" s="85">
        <v>2086015</v>
      </c>
      <c r="CE383" s="85">
        <v>2055176.75</v>
      </c>
      <c r="CF383" s="85">
        <v>948487.31</v>
      </c>
      <c r="CG383" s="85">
        <v>519366.03</v>
      </c>
      <c r="CH383" s="85">
        <v>899089.12</v>
      </c>
      <c r="CI383" s="85">
        <v>1173652.25</v>
      </c>
      <c r="CJ383" s="85">
        <v>1209283.25</v>
      </c>
      <c r="CK383" s="85">
        <v>968158.12</v>
      </c>
      <c r="CL383" s="85">
        <v>521314.88</v>
      </c>
      <c r="CM383" s="85">
        <v>587318.43999999994</v>
      </c>
      <c r="CN383" s="85">
        <v>923321.94</v>
      </c>
      <c r="CO383" s="85">
        <v>1257658</v>
      </c>
      <c r="CP383" s="85">
        <v>2103593.75</v>
      </c>
      <c r="CQ383" s="85">
        <v>2036091.62</v>
      </c>
      <c r="CR383" s="85">
        <v>1024482.5</v>
      </c>
      <c r="CS383" s="85">
        <v>529569.62</v>
      </c>
      <c r="CT383" s="85">
        <v>903224.5</v>
      </c>
      <c r="CU383" s="85">
        <v>1226247.3799999999</v>
      </c>
      <c r="CV383" s="85">
        <v>1226640</v>
      </c>
      <c r="CW383" s="85">
        <v>990511.88</v>
      </c>
      <c r="CX383" s="85">
        <v>544021.38</v>
      </c>
      <c r="CY383" s="85">
        <v>613585.5</v>
      </c>
      <c r="CZ383" s="85">
        <v>920926.31</v>
      </c>
      <c r="DA383" s="85">
        <v>1335410.3799999999</v>
      </c>
      <c r="DB383" s="85">
        <v>2117848.5</v>
      </c>
      <c r="DC383" s="85">
        <v>2072654.12</v>
      </c>
      <c r="DD383" s="85">
        <v>1075095.6200000001</v>
      </c>
      <c r="DE383" s="85">
        <v>550924.56000000006</v>
      </c>
      <c r="DF383" s="85">
        <v>938958.94</v>
      </c>
      <c r="DG383" s="85">
        <v>1258771.1200000001</v>
      </c>
      <c r="DH383" s="85">
        <v>1260094.75</v>
      </c>
      <c r="DI383" s="85">
        <v>1040237.69</v>
      </c>
      <c r="DJ383" s="85">
        <v>523694.97</v>
      </c>
      <c r="DK383" s="85">
        <v>628906</v>
      </c>
      <c r="DL383" s="85">
        <v>952324.5</v>
      </c>
      <c r="DM383" s="85">
        <v>1404969.5</v>
      </c>
      <c r="DN383" s="85">
        <v>2131972.25</v>
      </c>
      <c r="DO383" s="85">
        <v>2148085.5</v>
      </c>
      <c r="DP383" s="85">
        <v>1085532.8799999999</v>
      </c>
      <c r="DQ383" s="85">
        <v>565180.5</v>
      </c>
      <c r="DR383" s="85">
        <v>979121.69</v>
      </c>
      <c r="DS383" s="85">
        <v>1296330</v>
      </c>
      <c r="DT383" s="85">
        <v>1285378</v>
      </c>
      <c r="DU383" s="85">
        <v>1123738</v>
      </c>
      <c r="DV383" s="85">
        <v>518398.44</v>
      </c>
      <c r="DW383" s="85">
        <v>586991.12</v>
      </c>
      <c r="DX383" s="85">
        <v>995848.44</v>
      </c>
      <c r="DY383" s="85">
        <v>1436166.25</v>
      </c>
      <c r="DZ383" s="85">
        <v>2201082.5</v>
      </c>
      <c r="EA383" s="85">
        <v>2256247.5</v>
      </c>
      <c r="EB383" s="85">
        <v>1072587.1200000001</v>
      </c>
      <c r="EC383" s="85">
        <v>575121.18999999994</v>
      </c>
      <c r="ED383" s="85">
        <v>1005583.06</v>
      </c>
      <c r="EE383" s="85">
        <v>1338420.25</v>
      </c>
      <c r="EF383" s="85">
        <v>1348352.62</v>
      </c>
      <c r="EG383" s="85">
        <v>1114780.75</v>
      </c>
      <c r="EH383" s="85">
        <v>561144.25</v>
      </c>
      <c r="EI383" s="85">
        <v>618726.56000000006</v>
      </c>
      <c r="EJ383" s="85">
        <v>954174.5</v>
      </c>
      <c r="EK383" s="85">
        <v>1418130.5</v>
      </c>
      <c r="EL383" s="85">
        <v>2382103.25</v>
      </c>
      <c r="EM383" s="85">
        <v>2351795</v>
      </c>
      <c r="EN383" s="85">
        <v>1087088.8799999999</v>
      </c>
      <c r="EO383" s="85">
        <v>584241</v>
      </c>
      <c r="EP383" s="85">
        <v>1029641.44</v>
      </c>
      <c r="EQ383" s="85">
        <v>1343183</v>
      </c>
      <c r="ER383" s="85">
        <v>1374504.38</v>
      </c>
      <c r="ES383" s="85">
        <v>1137137.3799999999</v>
      </c>
      <c r="ET383" s="85">
        <v>588756.38</v>
      </c>
      <c r="EU383" s="85">
        <v>627416.75</v>
      </c>
      <c r="EV383" s="85">
        <v>1102512.8799999999</v>
      </c>
      <c r="EW383" s="85">
        <v>1385650.38</v>
      </c>
      <c r="EX383" s="85">
        <v>2476456</v>
      </c>
      <c r="EY383" s="85">
        <v>2355865.75</v>
      </c>
      <c r="EZ383" s="85">
        <v>1106062.25</v>
      </c>
      <c r="FA383" s="85">
        <v>594141.25</v>
      </c>
      <c r="FB383" s="85">
        <v>1089207.25</v>
      </c>
      <c r="FC383" s="85">
        <v>1366800</v>
      </c>
      <c r="FD383" s="85">
        <v>1406965</v>
      </c>
      <c r="FE383" s="85">
        <v>1154087.75</v>
      </c>
      <c r="FF383" s="85">
        <v>614899.68999999994</v>
      </c>
      <c r="FG383" s="85">
        <v>690511.12</v>
      </c>
      <c r="FH383" s="85">
        <v>1084524.5</v>
      </c>
      <c r="FI383" s="85">
        <v>1480397.12</v>
      </c>
      <c r="FJ383" s="85">
        <v>2471326</v>
      </c>
      <c r="FK383" s="85">
        <v>2391421</v>
      </c>
      <c r="FL383" s="85">
        <v>1218105.75</v>
      </c>
      <c r="FM383" s="85">
        <v>612292</v>
      </c>
      <c r="FN383" s="85">
        <v>1064868.3799999999</v>
      </c>
      <c r="FO383" s="85">
        <v>1442281.62</v>
      </c>
      <c r="FP383" s="85">
        <v>1445040</v>
      </c>
      <c r="FQ383" s="85">
        <v>1166869.75</v>
      </c>
      <c r="FR383" s="85">
        <v>641906.56000000006</v>
      </c>
      <c r="FS383" s="85">
        <v>724398.19</v>
      </c>
      <c r="FT383" s="85">
        <v>1082305.75</v>
      </c>
      <c r="FU383" s="85">
        <v>1576383.12</v>
      </c>
      <c r="FV383" s="85">
        <v>2489250.5</v>
      </c>
      <c r="FW383" s="85">
        <v>2433375.25</v>
      </c>
      <c r="FX383" s="85">
        <v>1285238.75</v>
      </c>
      <c r="FY383" s="85">
        <v>641067.56000000006</v>
      </c>
      <c r="FZ383" s="85">
        <v>1104271.5</v>
      </c>
      <c r="GA383" s="85">
        <v>1484758.5</v>
      </c>
    </row>
    <row r="384" spans="2:183">
      <c r="B384" s="183" t="s">
        <v>97</v>
      </c>
      <c r="C384" s="654" t="s">
        <v>229</v>
      </c>
      <c r="D384" s="184">
        <v>17.689995628602354</v>
      </c>
      <c r="E384" s="184">
        <v>17.690004495633158</v>
      </c>
      <c r="F384" s="184">
        <v>17.690005074301027</v>
      </c>
      <c r="G384" s="184">
        <v>17.690004609883054</v>
      </c>
      <c r="H384" s="184">
        <v>17.689999719583913</v>
      </c>
      <c r="I384" s="184">
        <v>17.689994021087116</v>
      </c>
      <c r="J384" s="184">
        <v>17.690008820564518</v>
      </c>
      <c r="K384" s="184">
        <v>17.690005468334764</v>
      </c>
      <c r="L384" s="184">
        <v>17.689986706164362</v>
      </c>
      <c r="M384" s="184">
        <v>17.689996734894251</v>
      </c>
      <c r="N384" s="184">
        <v>17.690000185600852</v>
      </c>
      <c r="O384" s="184">
        <v>17.689998720898643</v>
      </c>
      <c r="P384" s="184">
        <v>23.339985451803603</v>
      </c>
      <c r="Q384" s="184">
        <v>23.340007455391639</v>
      </c>
      <c r="R384" s="184">
        <v>23.340004509846548</v>
      </c>
      <c r="S384" s="184">
        <v>23.340007668219705</v>
      </c>
      <c r="T384" s="184">
        <v>23.340002465324801</v>
      </c>
      <c r="U384" s="184">
        <v>23.339989507465791</v>
      </c>
      <c r="V384" s="184">
        <v>23.340007560483869</v>
      </c>
      <c r="W384" s="184">
        <v>23.339994991618628</v>
      </c>
      <c r="X384" s="184">
        <v>23.339979378853378</v>
      </c>
      <c r="Y384" s="184">
        <v>23.340006344957263</v>
      </c>
      <c r="Z384" s="184">
        <v>23.340024942358966</v>
      </c>
      <c r="AA384" s="184">
        <v>23.340001235985575</v>
      </c>
      <c r="AB384" s="184">
        <v>45.020006537431783</v>
      </c>
      <c r="AC384" s="184">
        <v>45.01999223159001</v>
      </c>
      <c r="AD384" s="184">
        <v>45.019995034517656</v>
      </c>
      <c r="AE384" s="184">
        <v>45.020013384443871</v>
      </c>
      <c r="AF384" s="184">
        <v>45.019990583098803</v>
      </c>
      <c r="AG384" s="184">
        <v>45.019999208547681</v>
      </c>
      <c r="AH384" s="184">
        <v>45.020001489939588</v>
      </c>
      <c r="AI384" s="184">
        <v>45.020001424231147</v>
      </c>
      <c r="AJ384" s="184">
        <v>45.01999061255723</v>
      </c>
      <c r="AK384" s="184">
        <v>45.020014841997337</v>
      </c>
      <c r="AL384" s="184">
        <v>45.020010103942795</v>
      </c>
      <c r="AM384" s="184">
        <v>45.01999119891984</v>
      </c>
      <c r="AN384" s="184">
        <v>45.02</v>
      </c>
      <c r="AO384" s="184">
        <v>45.020001785194445</v>
      </c>
      <c r="AP384" s="184">
        <v>45.019990627393604</v>
      </c>
      <c r="AQ384" s="184">
        <v>45.020008146666932</v>
      </c>
      <c r="AR384" s="184">
        <v>45.019988381801397</v>
      </c>
      <c r="AS384" s="184">
        <v>45.019992881050733</v>
      </c>
      <c r="AT384" s="184">
        <v>45.020001814703079</v>
      </c>
      <c r="AU384" s="184">
        <v>45.019990092153705</v>
      </c>
      <c r="AV384" s="184">
        <v>45.019989396472873</v>
      </c>
      <c r="AW384" s="184">
        <v>45.020010515227568</v>
      </c>
      <c r="AX384" s="184">
        <v>45.02000191150379</v>
      </c>
      <c r="AY384" s="184">
        <v>45.01999209304045</v>
      </c>
      <c r="AZ384" s="184">
        <v>46.100001217382029</v>
      </c>
      <c r="BA384" s="184">
        <v>46.100000768018184</v>
      </c>
      <c r="BB384" s="184">
        <v>46.100024671706308</v>
      </c>
      <c r="BC384" s="184">
        <v>46.100016330929215</v>
      </c>
      <c r="BD384" s="184">
        <v>46.099996750609257</v>
      </c>
      <c r="BE384" s="184">
        <v>46.099996506534467</v>
      </c>
      <c r="BF384" s="184">
        <v>46.099997038292436</v>
      </c>
      <c r="BG384" s="184">
        <v>46.099987086089477</v>
      </c>
      <c r="BH384" s="184">
        <v>46.100010899435553</v>
      </c>
      <c r="BI384" s="184">
        <v>46.100010849395424</v>
      </c>
      <c r="BJ384" s="184">
        <v>46.100005612137181</v>
      </c>
      <c r="BK384" s="184">
        <v>46.099997494688338</v>
      </c>
      <c r="BL384" s="184">
        <v>47.260007930699174</v>
      </c>
      <c r="BM384" s="184">
        <v>47.25999453934083</v>
      </c>
      <c r="BN384" s="184">
        <v>47.26000637709982</v>
      </c>
      <c r="BO384" s="184">
        <v>47.260016722135134</v>
      </c>
      <c r="BP384" s="184">
        <v>47.259992718756628</v>
      </c>
      <c r="BQ384" s="184">
        <v>47.259997177205292</v>
      </c>
      <c r="BR384" s="184">
        <v>47.259983337510505</v>
      </c>
      <c r="BS384" s="184">
        <v>47.259991404024326</v>
      </c>
      <c r="BT384" s="184">
        <v>47.260005932451321</v>
      </c>
      <c r="BU384" s="184">
        <v>47.260021168407825</v>
      </c>
      <c r="BV384" s="184">
        <v>47.259983447573369</v>
      </c>
      <c r="BW384" s="184">
        <v>47.260010333087955</v>
      </c>
      <c r="BX384" s="184">
        <v>48.490001195263169</v>
      </c>
      <c r="BY384" s="184">
        <v>48.489998214862375</v>
      </c>
      <c r="BZ384" s="184">
        <v>48.489993708101345</v>
      </c>
      <c r="CA384" s="184">
        <v>48.490016136725025</v>
      </c>
      <c r="CB384" s="184">
        <v>48.490009373778562</v>
      </c>
      <c r="CC384" s="184">
        <v>48.489993711013852</v>
      </c>
      <c r="CD384" s="184">
        <v>48.489998370506022</v>
      </c>
      <c r="CE384" s="184">
        <v>48.489996819518531</v>
      </c>
      <c r="CF384" s="184">
        <v>48.49000611948486</v>
      </c>
      <c r="CG384" s="184">
        <v>48.489983465271933</v>
      </c>
      <c r="CH384" s="184">
        <v>48.490007949631476</v>
      </c>
      <c r="CI384" s="184">
        <v>48.49001198149066</v>
      </c>
      <c r="CJ384" s="184">
        <v>49.780004569302115</v>
      </c>
      <c r="CK384" s="184">
        <v>49.779991917214168</v>
      </c>
      <c r="CL384" s="184">
        <v>49.779981245905901</v>
      </c>
      <c r="CM384" s="184">
        <v>49.780005221100019</v>
      </c>
      <c r="CN384" s="184">
        <v>49.780000593054254</v>
      </c>
      <c r="CO384" s="184">
        <v>49.780005953059494</v>
      </c>
      <c r="CP384" s="184">
        <v>49.77999924747639</v>
      </c>
      <c r="CQ384" s="184">
        <v>49.779988220570196</v>
      </c>
      <c r="CR384" s="184">
        <v>49.779982808727418</v>
      </c>
      <c r="CS384" s="184">
        <v>49.780002256020751</v>
      </c>
      <c r="CT384" s="184">
        <v>49.779986364886433</v>
      </c>
      <c r="CU384" s="184">
        <v>49.779988422195281</v>
      </c>
      <c r="CV384" s="184">
        <v>51.11</v>
      </c>
      <c r="CW384" s="184">
        <v>51.110004127966974</v>
      </c>
      <c r="CX384" s="184">
        <v>51.109990201171918</v>
      </c>
      <c r="CY384" s="184">
        <v>51.110019916386157</v>
      </c>
      <c r="CZ384" s="184">
        <v>51.109986280782216</v>
      </c>
      <c r="DA384" s="184">
        <v>51.110004684600824</v>
      </c>
      <c r="DB384" s="184">
        <v>51.109996435558791</v>
      </c>
      <c r="DC384" s="184">
        <v>51.11000002219329</v>
      </c>
      <c r="DD384" s="184">
        <v>51.109992231972143</v>
      </c>
      <c r="DE384" s="184">
        <v>51.110014759921668</v>
      </c>
      <c r="DF384" s="184">
        <v>51.110014353887273</v>
      </c>
      <c r="DG384" s="184">
        <v>51.109991729151439</v>
      </c>
      <c r="DH384" s="184">
        <v>52.499988542530751</v>
      </c>
      <c r="DI384" s="184">
        <v>52.500003280500451</v>
      </c>
      <c r="DJ384" s="184">
        <v>52.500012029906344</v>
      </c>
      <c r="DK384" s="184">
        <v>52.500008347830736</v>
      </c>
      <c r="DL384" s="184">
        <v>52.499983461524891</v>
      </c>
      <c r="DM384" s="184">
        <v>52.500007473472905</v>
      </c>
      <c r="DN384" s="184">
        <v>52.499993843729222</v>
      </c>
      <c r="DO384" s="184">
        <v>52.500005499083358</v>
      </c>
      <c r="DP384" s="184">
        <v>52.499991778232818</v>
      </c>
      <c r="DQ384" s="184">
        <v>52.500013933605437</v>
      </c>
      <c r="DR384" s="184">
        <v>52.49999142088393</v>
      </c>
      <c r="DS384" s="184">
        <v>52.5</v>
      </c>
      <c r="DT384" s="184">
        <v>53.920006241974676</v>
      </c>
      <c r="DU384" s="184">
        <v>53.919995547204429</v>
      </c>
      <c r="DV384" s="184">
        <v>53.920024630208829</v>
      </c>
      <c r="DW384" s="184">
        <v>53.920018959557538</v>
      </c>
      <c r="DX384" s="184">
        <v>53.919997834208672</v>
      </c>
      <c r="DY384" s="184">
        <v>53.920001516793796</v>
      </c>
      <c r="DZ384" s="184">
        <v>53.920003939123873</v>
      </c>
      <c r="EA384" s="184">
        <v>53.919990651069824</v>
      </c>
      <c r="EB384" s="184">
        <v>53.920011823735855</v>
      </c>
      <c r="EC384" s="184">
        <v>53.920021113443497</v>
      </c>
      <c r="ED384" s="184">
        <v>53.919992664698434</v>
      </c>
      <c r="EE384" s="184">
        <v>53.919986995585425</v>
      </c>
      <c r="EF384" s="184">
        <v>55.410005712148802</v>
      </c>
      <c r="EG384" s="184">
        <v>55.409985302282394</v>
      </c>
      <c r="EH384" s="184">
        <v>55.409997699249445</v>
      </c>
      <c r="EI384" s="184">
        <v>55.410019227445368</v>
      </c>
      <c r="EJ384" s="184">
        <v>55.409993809617283</v>
      </c>
      <c r="EK384" s="184">
        <v>55.409986398842513</v>
      </c>
      <c r="EL384" s="184">
        <v>55.410004631256825</v>
      </c>
      <c r="EM384" s="184">
        <v>55.409989557887755</v>
      </c>
      <c r="EN384" s="184">
        <v>55.410004587389771</v>
      </c>
      <c r="EO384" s="184">
        <v>55.410016729957249</v>
      </c>
      <c r="EP384" s="184">
        <v>55.410004073784471</v>
      </c>
      <c r="EQ384" s="184">
        <v>55.409988362600089</v>
      </c>
      <c r="ER384" s="184">
        <v>56.949984027538093</v>
      </c>
      <c r="ES384" s="184">
        <v>56.950010742569461</v>
      </c>
      <c r="ET384" s="184">
        <v>56.949988053932387</v>
      </c>
      <c r="EU384" s="184">
        <v>56.950028002254705</v>
      </c>
      <c r="EV384" s="184">
        <v>56.95000906540573</v>
      </c>
      <c r="EW384" s="184">
        <v>56.949997123011791</v>
      </c>
      <c r="EX384" s="184">
        <v>56.949988214259022</v>
      </c>
      <c r="EY384" s="184">
        <v>56.950007082895986</v>
      </c>
      <c r="EZ384" s="184">
        <v>56.949992379634267</v>
      </c>
      <c r="FA384" s="184">
        <v>56.950011885728308</v>
      </c>
      <c r="FB384" s="184">
        <v>56.949988183426683</v>
      </c>
      <c r="FC384" s="184">
        <v>56.95</v>
      </c>
      <c r="FD384" s="184">
        <v>58.550012609164995</v>
      </c>
      <c r="FE384" s="184">
        <v>58.549995814551657</v>
      </c>
      <c r="FF384" s="184">
        <v>58.54999795279624</v>
      </c>
      <c r="FG384" s="184">
        <v>58.549994785276333</v>
      </c>
      <c r="FH384" s="184">
        <v>58.549995816023824</v>
      </c>
      <c r="FI384" s="184">
        <v>58.550007277237441</v>
      </c>
      <c r="FJ384" s="184">
        <v>58.550004134208002</v>
      </c>
      <c r="FK384" s="184">
        <v>58.550002840068863</v>
      </c>
      <c r="FL384" s="184">
        <v>58.549996779549076</v>
      </c>
      <c r="FM384" s="184">
        <v>58.550010088366442</v>
      </c>
      <c r="FN384" s="184">
        <v>58.550011464024671</v>
      </c>
      <c r="FO384" s="184">
        <v>58.549982259815359</v>
      </c>
      <c r="FP384" s="184">
        <v>60.21</v>
      </c>
      <c r="FQ384" s="184">
        <v>60.209997420020642</v>
      </c>
      <c r="FR384" s="184">
        <v>60.209992749361476</v>
      </c>
      <c r="FS384" s="184">
        <v>60.21001995646315</v>
      </c>
      <c r="FT384" s="184">
        <v>60.209982798828626</v>
      </c>
      <c r="FU384" s="184">
        <v>60.209993193646497</v>
      </c>
      <c r="FV384" s="184">
        <v>60.209997820660959</v>
      </c>
      <c r="FW384" s="184">
        <v>60.209988615559496</v>
      </c>
      <c r="FX384" s="184">
        <v>60.209986067608178</v>
      </c>
      <c r="FY384" s="184">
        <v>60.210023489765845</v>
      </c>
      <c r="FZ384" s="184">
        <v>60.210012578835816</v>
      </c>
      <c r="GA384" s="184">
        <v>60.209990644643668</v>
      </c>
    </row>
    <row r="385" spans="2:183">
      <c r="B385" s="42"/>
      <c r="C385" s="185"/>
      <c r="D385" s="187"/>
      <c r="E385" s="187"/>
      <c r="F385" s="187"/>
      <c r="G385" s="187"/>
      <c r="H385" s="187"/>
      <c r="I385" s="187"/>
      <c r="J385" s="187"/>
      <c r="K385" s="187"/>
      <c r="L385" s="187"/>
      <c r="M385" s="187"/>
      <c r="N385" s="187"/>
      <c r="O385" s="187"/>
      <c r="P385" s="187"/>
      <c r="Q385" s="187"/>
      <c r="R385" s="187"/>
      <c r="S385" s="187"/>
      <c r="T385" s="187"/>
      <c r="U385" s="187"/>
      <c r="V385" s="187"/>
      <c r="W385" s="187"/>
      <c r="X385" s="187"/>
      <c r="Y385" s="187"/>
      <c r="Z385" s="187"/>
      <c r="AA385" s="187"/>
      <c r="AB385" s="187"/>
      <c r="AC385" s="187"/>
      <c r="AD385" s="187"/>
      <c r="AE385" s="187"/>
      <c r="AF385" s="187"/>
      <c r="AG385" s="187"/>
      <c r="AH385" s="187"/>
      <c r="AI385" s="187"/>
      <c r="AJ385" s="187"/>
      <c r="AK385" s="187"/>
      <c r="AL385" s="187"/>
      <c r="AM385" s="187"/>
      <c r="AN385" s="187"/>
      <c r="AO385" s="187"/>
      <c r="AP385" s="187"/>
      <c r="AQ385" s="187"/>
      <c r="AR385" s="187"/>
      <c r="AS385" s="187"/>
      <c r="AT385" s="187"/>
      <c r="AU385" s="187"/>
      <c r="AV385" s="187"/>
      <c r="AW385" s="187"/>
      <c r="AX385" s="187"/>
      <c r="AY385" s="187"/>
      <c r="AZ385" s="187"/>
      <c r="BA385" s="187"/>
      <c r="BB385" s="187"/>
      <c r="BC385" s="187"/>
      <c r="BD385" s="187"/>
      <c r="BE385" s="187"/>
      <c r="BF385" s="187"/>
      <c r="BG385" s="187"/>
      <c r="BH385" s="187"/>
      <c r="BI385" s="187"/>
      <c r="BJ385" s="187"/>
      <c r="BK385" s="187"/>
      <c r="BL385" s="187"/>
      <c r="BM385" s="187"/>
      <c r="BN385" s="187"/>
      <c r="BO385" s="187"/>
      <c r="BP385" s="187"/>
      <c r="BQ385" s="187"/>
      <c r="BR385" s="187"/>
      <c r="BS385" s="187"/>
      <c r="BT385" s="187"/>
      <c r="BU385" s="187"/>
      <c r="BV385" s="187"/>
      <c r="BW385" s="187"/>
      <c r="BX385" s="187"/>
      <c r="BY385" s="187"/>
      <c r="BZ385" s="187"/>
      <c r="CA385" s="187"/>
      <c r="CB385" s="187"/>
      <c r="CC385" s="187"/>
      <c r="CD385" s="187"/>
      <c r="CE385" s="187"/>
      <c r="CF385" s="187"/>
      <c r="CG385" s="187"/>
      <c r="CH385" s="187"/>
      <c r="CI385" s="187"/>
      <c r="CJ385" s="187"/>
      <c r="CK385" s="187"/>
      <c r="CL385" s="187"/>
      <c r="CM385" s="187"/>
      <c r="CN385" s="187"/>
      <c r="CO385" s="187"/>
      <c r="CP385" s="187"/>
      <c r="CQ385" s="187"/>
      <c r="CR385" s="187"/>
      <c r="CS385" s="187"/>
      <c r="CT385" s="187"/>
      <c r="CU385" s="187"/>
      <c r="CV385" s="187"/>
      <c r="CW385" s="187"/>
      <c r="CX385" s="187"/>
      <c r="CY385" s="187"/>
      <c r="CZ385" s="187"/>
      <c r="DA385" s="187"/>
      <c r="DB385" s="187"/>
      <c r="DC385" s="187"/>
      <c r="DD385" s="187"/>
      <c r="DE385" s="187"/>
      <c r="DF385" s="187"/>
      <c r="DG385" s="187"/>
      <c r="DH385" s="187"/>
      <c r="DI385" s="187"/>
      <c r="DJ385" s="187"/>
      <c r="DK385" s="187"/>
      <c r="DL385" s="187"/>
      <c r="DM385" s="187"/>
      <c r="DN385" s="187"/>
      <c r="DO385" s="187"/>
      <c r="DP385" s="187"/>
      <c r="DQ385" s="187"/>
      <c r="DR385" s="187"/>
      <c r="DS385" s="187"/>
      <c r="DT385" s="187"/>
      <c r="DU385" s="187"/>
      <c r="DV385" s="187"/>
      <c r="DW385" s="187"/>
      <c r="DX385" s="187"/>
      <c r="DY385" s="187"/>
      <c r="DZ385" s="187"/>
      <c r="EA385" s="187"/>
      <c r="EB385" s="187"/>
      <c r="EC385" s="187"/>
      <c r="ED385" s="187"/>
      <c r="EE385" s="187"/>
      <c r="EF385" s="187"/>
      <c r="EG385" s="187"/>
      <c r="EH385" s="187"/>
      <c r="EI385" s="187"/>
      <c r="EJ385" s="187"/>
      <c r="EK385" s="187"/>
      <c r="EL385" s="187"/>
      <c r="EM385" s="187"/>
      <c r="EN385" s="187"/>
      <c r="EO385" s="187"/>
      <c r="EP385" s="187"/>
      <c r="EQ385" s="187"/>
      <c r="ER385" s="187"/>
      <c r="ES385" s="187"/>
      <c r="ET385" s="187"/>
      <c r="EU385" s="187"/>
      <c r="EV385" s="187"/>
      <c r="EW385" s="187"/>
      <c r="EX385" s="187"/>
      <c r="EY385" s="187"/>
      <c r="EZ385" s="187"/>
      <c r="FA385" s="187"/>
      <c r="FB385" s="187"/>
      <c r="FC385" s="187"/>
      <c r="FD385" s="187"/>
      <c r="FE385" s="187"/>
      <c r="FF385" s="187"/>
      <c r="FG385" s="187"/>
      <c r="FH385" s="187"/>
      <c r="FI385" s="187"/>
      <c r="FJ385" s="187"/>
      <c r="FK385" s="187"/>
      <c r="FL385" s="187"/>
      <c r="FM385" s="187"/>
      <c r="FN385" s="187"/>
      <c r="FO385" s="187"/>
      <c r="FP385" s="187"/>
      <c r="FQ385" s="187"/>
      <c r="FR385" s="187"/>
      <c r="FS385" s="187"/>
      <c r="FT385" s="187"/>
      <c r="FU385" s="187"/>
      <c r="FV385" s="187"/>
      <c r="FW385" s="187"/>
      <c r="FX385" s="187"/>
      <c r="FY385" s="187"/>
      <c r="FZ385" s="187"/>
      <c r="GA385" s="187"/>
    </row>
    <row r="386" spans="2:183">
      <c r="B386" s="188" t="s">
        <v>32</v>
      </c>
      <c r="C386" s="189" t="s">
        <v>33</v>
      </c>
      <c r="D386" s="162">
        <v>41275</v>
      </c>
      <c r="E386" s="162">
        <v>41306</v>
      </c>
      <c r="F386" s="162">
        <v>41334</v>
      </c>
      <c r="G386" s="162">
        <v>41365</v>
      </c>
      <c r="H386" s="162">
        <v>41395</v>
      </c>
      <c r="I386" s="162">
        <v>41426</v>
      </c>
      <c r="J386" s="162">
        <v>41456</v>
      </c>
      <c r="K386" s="162">
        <v>41487</v>
      </c>
      <c r="L386" s="162">
        <v>41518</v>
      </c>
      <c r="M386" s="162">
        <v>41548</v>
      </c>
      <c r="N386" s="162">
        <v>41579</v>
      </c>
      <c r="O386" s="162">
        <v>41609</v>
      </c>
      <c r="P386" s="162">
        <v>41640</v>
      </c>
      <c r="Q386" s="162">
        <v>41671</v>
      </c>
      <c r="R386" s="162">
        <v>41699</v>
      </c>
      <c r="S386" s="162">
        <v>41730</v>
      </c>
      <c r="T386" s="162">
        <v>41760</v>
      </c>
      <c r="U386" s="162">
        <v>41791</v>
      </c>
      <c r="V386" s="162">
        <v>41821</v>
      </c>
      <c r="W386" s="162">
        <v>41852</v>
      </c>
      <c r="X386" s="162">
        <v>41883</v>
      </c>
      <c r="Y386" s="162">
        <v>41913</v>
      </c>
      <c r="Z386" s="162">
        <v>41944</v>
      </c>
      <c r="AA386" s="162">
        <v>41974</v>
      </c>
      <c r="AB386" s="162">
        <v>42005</v>
      </c>
      <c r="AC386" s="162">
        <v>42036</v>
      </c>
      <c r="AD386" s="162">
        <v>42064</v>
      </c>
      <c r="AE386" s="162">
        <v>42095</v>
      </c>
      <c r="AF386" s="162">
        <v>42125</v>
      </c>
      <c r="AG386" s="162">
        <v>42156</v>
      </c>
      <c r="AH386" s="162">
        <v>42186</v>
      </c>
      <c r="AI386" s="162">
        <v>42217</v>
      </c>
      <c r="AJ386" s="162">
        <v>42248</v>
      </c>
      <c r="AK386" s="162">
        <v>42278</v>
      </c>
      <c r="AL386" s="162">
        <v>42309</v>
      </c>
      <c r="AM386" s="162">
        <v>42339</v>
      </c>
      <c r="AN386" s="162">
        <v>42370</v>
      </c>
      <c r="AO386" s="162">
        <v>42401</v>
      </c>
      <c r="AP386" s="162">
        <v>42430</v>
      </c>
      <c r="AQ386" s="162">
        <v>42461</v>
      </c>
      <c r="AR386" s="162">
        <v>42491</v>
      </c>
      <c r="AS386" s="162">
        <v>42522</v>
      </c>
      <c r="AT386" s="162">
        <v>42552</v>
      </c>
      <c r="AU386" s="162">
        <v>42583</v>
      </c>
      <c r="AV386" s="162">
        <v>42614</v>
      </c>
      <c r="AW386" s="162">
        <v>42644</v>
      </c>
      <c r="AX386" s="162">
        <v>42675</v>
      </c>
      <c r="AY386" s="162">
        <v>42705</v>
      </c>
      <c r="AZ386" s="162">
        <v>42736</v>
      </c>
      <c r="BA386" s="162">
        <v>42767</v>
      </c>
      <c r="BB386" s="162">
        <v>42795</v>
      </c>
      <c r="BC386" s="162">
        <v>42826</v>
      </c>
      <c r="BD386" s="162">
        <v>42856</v>
      </c>
      <c r="BE386" s="162">
        <v>42887</v>
      </c>
      <c r="BF386" s="162">
        <v>42917</v>
      </c>
      <c r="BG386" s="162">
        <v>42948</v>
      </c>
      <c r="BH386" s="162">
        <v>42979</v>
      </c>
      <c r="BI386" s="162">
        <v>43009</v>
      </c>
      <c r="BJ386" s="162">
        <v>43040</v>
      </c>
      <c r="BK386" s="162">
        <v>43070</v>
      </c>
      <c r="BL386" s="162">
        <v>43101</v>
      </c>
      <c r="BM386" s="162">
        <v>43132</v>
      </c>
      <c r="BN386" s="162">
        <v>43160</v>
      </c>
      <c r="BO386" s="162">
        <v>43191</v>
      </c>
      <c r="BP386" s="162">
        <v>43221</v>
      </c>
      <c r="BQ386" s="162">
        <v>43252</v>
      </c>
      <c r="BR386" s="162">
        <v>43282</v>
      </c>
      <c r="BS386" s="162">
        <v>43313</v>
      </c>
      <c r="BT386" s="162">
        <v>43344</v>
      </c>
      <c r="BU386" s="162">
        <v>43374</v>
      </c>
      <c r="BV386" s="162">
        <v>43405</v>
      </c>
      <c r="BW386" s="162">
        <v>43435</v>
      </c>
      <c r="BX386" s="162">
        <v>43466</v>
      </c>
      <c r="BY386" s="162">
        <v>43497</v>
      </c>
      <c r="BZ386" s="162">
        <v>43525</v>
      </c>
      <c r="CA386" s="162">
        <v>43556</v>
      </c>
      <c r="CB386" s="162">
        <v>43586</v>
      </c>
      <c r="CC386" s="162">
        <v>43617</v>
      </c>
      <c r="CD386" s="162">
        <v>43647</v>
      </c>
      <c r="CE386" s="162">
        <v>43678</v>
      </c>
      <c r="CF386" s="162">
        <v>43709</v>
      </c>
      <c r="CG386" s="162">
        <v>43739</v>
      </c>
      <c r="CH386" s="162">
        <v>43770</v>
      </c>
      <c r="CI386" s="162">
        <v>43800</v>
      </c>
      <c r="CJ386" s="162">
        <v>43831</v>
      </c>
      <c r="CK386" s="162">
        <v>43862</v>
      </c>
      <c r="CL386" s="162">
        <v>43891</v>
      </c>
      <c r="CM386" s="162">
        <v>43922</v>
      </c>
      <c r="CN386" s="162">
        <v>43952</v>
      </c>
      <c r="CO386" s="162">
        <v>43983</v>
      </c>
      <c r="CP386" s="162">
        <v>44013</v>
      </c>
      <c r="CQ386" s="162">
        <v>44044</v>
      </c>
      <c r="CR386" s="162">
        <v>44075</v>
      </c>
      <c r="CS386" s="162">
        <v>44105</v>
      </c>
      <c r="CT386" s="162">
        <v>44136</v>
      </c>
      <c r="CU386" s="162">
        <v>44166</v>
      </c>
      <c r="CV386" s="162">
        <v>44197</v>
      </c>
      <c r="CW386" s="162">
        <v>44228</v>
      </c>
      <c r="CX386" s="162">
        <v>44256</v>
      </c>
      <c r="CY386" s="162">
        <v>44287</v>
      </c>
      <c r="CZ386" s="162">
        <v>44317</v>
      </c>
      <c r="DA386" s="162">
        <v>44348</v>
      </c>
      <c r="DB386" s="162">
        <v>44378</v>
      </c>
      <c r="DC386" s="162">
        <v>44409</v>
      </c>
      <c r="DD386" s="162">
        <v>44440</v>
      </c>
      <c r="DE386" s="162">
        <v>44470</v>
      </c>
      <c r="DF386" s="162">
        <v>44501</v>
      </c>
      <c r="DG386" s="162">
        <v>44531</v>
      </c>
      <c r="DH386" s="162">
        <v>44562</v>
      </c>
      <c r="DI386" s="162">
        <v>44593</v>
      </c>
      <c r="DJ386" s="162">
        <v>44621</v>
      </c>
      <c r="DK386" s="162">
        <v>44652</v>
      </c>
      <c r="DL386" s="162">
        <v>44682</v>
      </c>
      <c r="DM386" s="162">
        <v>44713</v>
      </c>
      <c r="DN386" s="162">
        <v>44743</v>
      </c>
      <c r="DO386" s="162">
        <v>44774</v>
      </c>
      <c r="DP386" s="162">
        <v>44805</v>
      </c>
      <c r="DQ386" s="162">
        <v>44835</v>
      </c>
      <c r="DR386" s="162">
        <v>44866</v>
      </c>
      <c r="DS386" s="162">
        <v>44896</v>
      </c>
      <c r="DT386" s="162">
        <v>44927</v>
      </c>
      <c r="DU386" s="162">
        <v>44958</v>
      </c>
      <c r="DV386" s="162">
        <v>44986</v>
      </c>
      <c r="DW386" s="162">
        <v>45017</v>
      </c>
      <c r="DX386" s="162">
        <v>45047</v>
      </c>
      <c r="DY386" s="162">
        <v>45078</v>
      </c>
      <c r="DZ386" s="162">
        <v>45108</v>
      </c>
      <c r="EA386" s="162">
        <v>45139</v>
      </c>
      <c r="EB386" s="162">
        <v>45170</v>
      </c>
      <c r="EC386" s="162">
        <v>45200</v>
      </c>
      <c r="ED386" s="162">
        <v>45231</v>
      </c>
      <c r="EE386" s="162">
        <v>45261</v>
      </c>
      <c r="EF386" s="162">
        <v>45292</v>
      </c>
      <c r="EG386" s="162">
        <v>45323</v>
      </c>
      <c r="EH386" s="162">
        <v>45352</v>
      </c>
      <c r="EI386" s="162">
        <v>45383</v>
      </c>
      <c r="EJ386" s="162">
        <v>45413</v>
      </c>
      <c r="EK386" s="162">
        <v>45444</v>
      </c>
      <c r="EL386" s="162">
        <v>45474</v>
      </c>
      <c r="EM386" s="162">
        <v>45505</v>
      </c>
      <c r="EN386" s="162">
        <v>45536</v>
      </c>
      <c r="EO386" s="162">
        <v>45566</v>
      </c>
      <c r="EP386" s="162">
        <v>45597</v>
      </c>
      <c r="EQ386" s="162">
        <v>45627</v>
      </c>
      <c r="ER386" s="162">
        <v>45658</v>
      </c>
      <c r="ES386" s="162">
        <v>45689</v>
      </c>
      <c r="ET386" s="162">
        <v>45717</v>
      </c>
      <c r="EU386" s="162">
        <v>45748</v>
      </c>
      <c r="EV386" s="162">
        <v>45778</v>
      </c>
      <c r="EW386" s="162">
        <v>45809</v>
      </c>
      <c r="EX386" s="162">
        <v>45839</v>
      </c>
      <c r="EY386" s="162">
        <v>45870</v>
      </c>
      <c r="EZ386" s="162">
        <v>45901</v>
      </c>
      <c r="FA386" s="162">
        <v>45931</v>
      </c>
      <c r="FB386" s="162">
        <v>45962</v>
      </c>
      <c r="FC386" s="162">
        <v>45992</v>
      </c>
      <c r="FD386" s="162">
        <v>46023</v>
      </c>
      <c r="FE386" s="162">
        <v>46054</v>
      </c>
      <c r="FF386" s="162">
        <v>46082</v>
      </c>
      <c r="FG386" s="162">
        <v>46113</v>
      </c>
      <c r="FH386" s="162">
        <v>46143</v>
      </c>
      <c r="FI386" s="162">
        <v>46174</v>
      </c>
      <c r="FJ386" s="162">
        <v>46204</v>
      </c>
      <c r="FK386" s="162">
        <v>46235</v>
      </c>
      <c r="FL386" s="162">
        <v>46266</v>
      </c>
      <c r="FM386" s="162">
        <v>46296</v>
      </c>
      <c r="FN386" s="162">
        <v>46327</v>
      </c>
      <c r="FO386" s="162">
        <v>46357</v>
      </c>
      <c r="FP386" s="162">
        <v>46388</v>
      </c>
      <c r="FQ386" s="162">
        <v>46419</v>
      </c>
      <c r="FR386" s="162">
        <v>46447</v>
      </c>
      <c r="FS386" s="162">
        <v>46478</v>
      </c>
      <c r="FT386" s="162">
        <v>46508</v>
      </c>
      <c r="FU386" s="162">
        <v>46539</v>
      </c>
      <c r="FV386" s="162">
        <v>46569</v>
      </c>
      <c r="FW386" s="162">
        <v>46600</v>
      </c>
      <c r="FX386" s="162">
        <v>46631</v>
      </c>
      <c r="FY386" s="162">
        <v>46661</v>
      </c>
      <c r="FZ386" s="162">
        <v>46692</v>
      </c>
      <c r="GA386" s="162">
        <v>46722</v>
      </c>
    </row>
    <row r="387" spans="2:183">
      <c r="B387" s="75" t="s">
        <v>290</v>
      </c>
      <c r="C387" s="163" t="s">
        <v>34</v>
      </c>
      <c r="D387" s="164">
        <v>3.24</v>
      </c>
      <c r="E387" s="165">
        <v>3.19</v>
      </c>
      <c r="F387" s="165">
        <v>3.13</v>
      </c>
      <c r="G387" s="165">
        <v>3.54</v>
      </c>
      <c r="H387" s="165">
        <v>3.22</v>
      </c>
      <c r="I387" s="165">
        <v>0.89</v>
      </c>
      <c r="J387" s="165">
        <v>0.96</v>
      </c>
      <c r="K387" s="165">
        <v>0.88</v>
      </c>
      <c r="L387" s="165">
        <v>0.89</v>
      </c>
      <c r="M387" s="165">
        <v>3.37</v>
      </c>
      <c r="N387" s="165">
        <v>3.91</v>
      </c>
      <c r="O387" s="165">
        <v>3.4</v>
      </c>
      <c r="P387" s="165">
        <v>3.24</v>
      </c>
      <c r="Q387" s="165">
        <v>3.19</v>
      </c>
      <c r="R387" s="165">
        <v>3.13</v>
      </c>
      <c r="S387" s="165">
        <v>3.54</v>
      </c>
      <c r="T387" s="165">
        <v>3.22</v>
      </c>
      <c r="U387" s="165">
        <v>0.89</v>
      </c>
      <c r="V387" s="165">
        <v>0.96</v>
      </c>
      <c r="W387" s="165">
        <v>0.88</v>
      </c>
      <c r="X387" s="165">
        <v>0.89</v>
      </c>
      <c r="Y387" s="165">
        <v>3.37</v>
      </c>
      <c r="Z387" s="165">
        <v>3.91</v>
      </c>
      <c r="AA387" s="165">
        <v>3.4</v>
      </c>
      <c r="AB387" s="165">
        <v>12</v>
      </c>
      <c r="AC387" s="165">
        <v>12</v>
      </c>
      <c r="AD387" s="165">
        <v>12</v>
      </c>
      <c r="AE387" s="165">
        <v>12</v>
      </c>
      <c r="AF387" s="165">
        <v>12</v>
      </c>
      <c r="AG387" s="165">
        <v>12</v>
      </c>
      <c r="AH387" s="165">
        <v>12</v>
      </c>
      <c r="AI387" s="165">
        <v>12</v>
      </c>
      <c r="AJ387" s="165">
        <v>12</v>
      </c>
      <c r="AK387" s="165">
        <v>12</v>
      </c>
      <c r="AL387" s="165">
        <v>12</v>
      </c>
      <c r="AM387" s="165">
        <v>12</v>
      </c>
      <c r="AN387" s="165">
        <v>12</v>
      </c>
      <c r="AO387" s="165">
        <v>12</v>
      </c>
      <c r="AP387" s="165">
        <v>12</v>
      </c>
      <c r="AQ387" s="165">
        <v>12</v>
      </c>
      <c r="AR387" s="165">
        <v>12</v>
      </c>
      <c r="AS387" s="165">
        <v>12</v>
      </c>
      <c r="AT387" s="165">
        <v>12</v>
      </c>
      <c r="AU387" s="165">
        <v>12</v>
      </c>
      <c r="AV387" s="165">
        <v>12</v>
      </c>
      <c r="AW387" s="165">
        <v>12</v>
      </c>
      <c r="AX387" s="165">
        <v>12</v>
      </c>
      <c r="AY387" s="165">
        <v>12</v>
      </c>
      <c r="AZ387" s="165">
        <v>12</v>
      </c>
      <c r="BA387" s="165">
        <v>12</v>
      </c>
      <c r="BB387" s="165">
        <v>12</v>
      </c>
      <c r="BC387" s="165">
        <v>12</v>
      </c>
      <c r="BD387" s="165">
        <v>12</v>
      </c>
      <c r="BE387" s="165">
        <v>12</v>
      </c>
      <c r="BF387" s="165">
        <v>12</v>
      </c>
      <c r="BG387" s="165">
        <v>12</v>
      </c>
      <c r="BH387" s="165">
        <v>12</v>
      </c>
      <c r="BI387" s="165">
        <v>12</v>
      </c>
      <c r="BJ387" s="165">
        <v>12</v>
      </c>
      <c r="BK387" s="165">
        <v>12</v>
      </c>
      <c r="BL387" s="165">
        <v>12</v>
      </c>
      <c r="BM387" s="165">
        <v>12</v>
      </c>
      <c r="BN387" s="165">
        <v>12</v>
      </c>
      <c r="BO387" s="165">
        <v>12</v>
      </c>
      <c r="BP387" s="165">
        <v>12</v>
      </c>
      <c r="BQ387" s="165">
        <v>12</v>
      </c>
      <c r="BR387" s="165">
        <v>12</v>
      </c>
      <c r="BS387" s="165">
        <v>12</v>
      </c>
      <c r="BT387" s="165">
        <v>12</v>
      </c>
      <c r="BU387" s="165">
        <v>12</v>
      </c>
      <c r="BV387" s="165">
        <v>12</v>
      </c>
      <c r="BW387" s="165">
        <v>12</v>
      </c>
      <c r="BX387" s="165">
        <v>12</v>
      </c>
      <c r="BY387" s="165">
        <v>12</v>
      </c>
      <c r="BZ387" s="165">
        <v>12</v>
      </c>
      <c r="CA387" s="165">
        <v>12</v>
      </c>
      <c r="CB387" s="165">
        <v>12</v>
      </c>
      <c r="CC387" s="165">
        <v>12</v>
      </c>
      <c r="CD387" s="165">
        <v>12</v>
      </c>
      <c r="CE387" s="165">
        <v>12</v>
      </c>
      <c r="CF387" s="165">
        <v>12</v>
      </c>
      <c r="CG387" s="165">
        <v>12</v>
      </c>
      <c r="CH387" s="165">
        <v>12</v>
      </c>
      <c r="CI387" s="165">
        <v>12</v>
      </c>
      <c r="CJ387" s="165">
        <v>12</v>
      </c>
      <c r="CK387" s="165">
        <v>12</v>
      </c>
      <c r="CL387" s="165">
        <v>12</v>
      </c>
      <c r="CM387" s="165">
        <v>12</v>
      </c>
      <c r="CN387" s="165">
        <v>12</v>
      </c>
      <c r="CO387" s="165">
        <v>12</v>
      </c>
      <c r="CP387" s="165">
        <v>12</v>
      </c>
      <c r="CQ387" s="165">
        <v>12</v>
      </c>
      <c r="CR387" s="165">
        <v>12</v>
      </c>
      <c r="CS387" s="165">
        <v>12</v>
      </c>
      <c r="CT387" s="165">
        <v>12</v>
      </c>
      <c r="CU387" s="165">
        <v>12</v>
      </c>
      <c r="CV387" s="165">
        <v>12</v>
      </c>
      <c r="CW387" s="165">
        <v>12</v>
      </c>
      <c r="CX387" s="165">
        <v>12</v>
      </c>
      <c r="CY387" s="165">
        <v>12</v>
      </c>
      <c r="CZ387" s="165">
        <v>12</v>
      </c>
      <c r="DA387" s="165">
        <v>12</v>
      </c>
      <c r="DB387" s="165">
        <v>12</v>
      </c>
      <c r="DC387" s="165">
        <v>12</v>
      </c>
      <c r="DD387" s="165">
        <v>12</v>
      </c>
      <c r="DE387" s="165">
        <v>12</v>
      </c>
      <c r="DF387" s="165">
        <v>12</v>
      </c>
      <c r="DG387" s="165">
        <v>12</v>
      </c>
      <c r="DH387" s="165">
        <v>12</v>
      </c>
      <c r="DI387" s="165">
        <v>12</v>
      </c>
      <c r="DJ387" s="165">
        <v>12</v>
      </c>
      <c r="DK387" s="165">
        <v>12</v>
      </c>
      <c r="DL387" s="165">
        <v>12</v>
      </c>
      <c r="DM387" s="165">
        <v>12</v>
      </c>
      <c r="DN387" s="165">
        <v>12</v>
      </c>
      <c r="DO387" s="165">
        <v>12</v>
      </c>
      <c r="DP387" s="165">
        <v>12</v>
      </c>
      <c r="DQ387" s="165">
        <v>12</v>
      </c>
      <c r="DR387" s="165">
        <v>12</v>
      </c>
      <c r="DS387" s="165">
        <v>12</v>
      </c>
      <c r="DT387" s="165">
        <v>12</v>
      </c>
      <c r="DU387" s="165">
        <v>12</v>
      </c>
      <c r="DV387" s="165">
        <v>12</v>
      </c>
      <c r="DW387" s="165">
        <v>12</v>
      </c>
      <c r="DX387" s="165">
        <v>12</v>
      </c>
      <c r="DY387" s="165">
        <v>12</v>
      </c>
      <c r="DZ387" s="165">
        <v>12</v>
      </c>
      <c r="EA387" s="165">
        <v>12</v>
      </c>
      <c r="EB387" s="165">
        <v>12</v>
      </c>
      <c r="EC387" s="165">
        <v>12</v>
      </c>
      <c r="ED387" s="165">
        <v>12</v>
      </c>
      <c r="EE387" s="165">
        <v>12</v>
      </c>
      <c r="EF387" s="165">
        <v>12</v>
      </c>
      <c r="EG387" s="165">
        <v>12</v>
      </c>
      <c r="EH387" s="165">
        <v>12</v>
      </c>
      <c r="EI387" s="165">
        <v>12</v>
      </c>
      <c r="EJ387" s="165">
        <v>12</v>
      </c>
      <c r="EK387" s="165">
        <v>12</v>
      </c>
      <c r="EL387" s="165">
        <v>12</v>
      </c>
      <c r="EM387" s="165">
        <v>12</v>
      </c>
      <c r="EN387" s="165">
        <v>12</v>
      </c>
      <c r="EO387" s="165">
        <v>12</v>
      </c>
      <c r="EP387" s="165">
        <v>12</v>
      </c>
      <c r="EQ387" s="165">
        <v>12</v>
      </c>
      <c r="ER387" s="165">
        <v>12</v>
      </c>
      <c r="ES387" s="165">
        <v>12</v>
      </c>
      <c r="ET387" s="165">
        <v>12</v>
      </c>
      <c r="EU387" s="165">
        <v>12</v>
      </c>
      <c r="EV387" s="165">
        <v>12</v>
      </c>
      <c r="EW387" s="165">
        <v>12</v>
      </c>
      <c r="EX387" s="165">
        <v>12</v>
      </c>
      <c r="EY387" s="165">
        <v>12</v>
      </c>
      <c r="EZ387" s="165">
        <v>12</v>
      </c>
      <c r="FA387" s="165">
        <v>12</v>
      </c>
      <c r="FB387" s="165">
        <v>12</v>
      </c>
      <c r="FC387" s="165">
        <v>12</v>
      </c>
      <c r="FD387" s="165">
        <v>12</v>
      </c>
      <c r="FE387" s="165">
        <v>12</v>
      </c>
      <c r="FF387" s="165">
        <v>12</v>
      </c>
      <c r="FG387" s="165">
        <v>12</v>
      </c>
      <c r="FH387" s="165">
        <v>12</v>
      </c>
      <c r="FI387" s="165">
        <v>12</v>
      </c>
      <c r="FJ387" s="165">
        <v>12</v>
      </c>
      <c r="FK387" s="165">
        <v>12</v>
      </c>
      <c r="FL387" s="165">
        <v>12</v>
      </c>
      <c r="FM387" s="165">
        <v>12</v>
      </c>
      <c r="FN387" s="165">
        <v>12</v>
      </c>
      <c r="FO387" s="165">
        <v>12</v>
      </c>
      <c r="FP387" s="165">
        <v>12</v>
      </c>
      <c r="FQ387" s="165">
        <v>12</v>
      </c>
      <c r="FR387" s="165">
        <v>12</v>
      </c>
      <c r="FS387" s="165">
        <v>12</v>
      </c>
      <c r="FT387" s="165">
        <v>12</v>
      </c>
      <c r="FU387" s="165">
        <v>12</v>
      </c>
      <c r="FV387" s="165">
        <v>12</v>
      </c>
      <c r="FW387" s="165">
        <v>12</v>
      </c>
      <c r="FX387" s="165">
        <v>12</v>
      </c>
      <c r="FY387" s="165">
        <v>12</v>
      </c>
      <c r="FZ387" s="165">
        <v>12</v>
      </c>
      <c r="GA387" s="165">
        <v>12</v>
      </c>
    </row>
    <row r="388" spans="2:183">
      <c r="B388" s="96" t="s">
        <v>290</v>
      </c>
      <c r="C388" s="166" t="s">
        <v>227</v>
      </c>
      <c r="D388" s="167">
        <v>0</v>
      </c>
      <c r="E388" s="168">
        <v>0</v>
      </c>
      <c r="F388" s="168">
        <v>0</v>
      </c>
      <c r="G388" s="168">
        <v>0</v>
      </c>
      <c r="H388" s="168">
        <v>0</v>
      </c>
      <c r="I388" s="168">
        <v>0</v>
      </c>
      <c r="J388" s="168">
        <v>0</v>
      </c>
      <c r="K388" s="168">
        <v>0</v>
      </c>
      <c r="L388" s="168">
        <v>0</v>
      </c>
      <c r="M388" s="168">
        <v>0</v>
      </c>
      <c r="N388" s="168">
        <v>0</v>
      </c>
      <c r="O388" s="168">
        <v>0</v>
      </c>
      <c r="P388" s="168">
        <v>0</v>
      </c>
      <c r="Q388" s="168">
        <v>0</v>
      </c>
      <c r="R388" s="168">
        <v>0</v>
      </c>
      <c r="S388" s="168">
        <v>0</v>
      </c>
      <c r="T388" s="168">
        <v>0</v>
      </c>
      <c r="U388" s="168">
        <v>0</v>
      </c>
      <c r="V388" s="168">
        <v>0</v>
      </c>
      <c r="W388" s="168">
        <v>0</v>
      </c>
      <c r="X388" s="168">
        <v>0</v>
      </c>
      <c r="Y388" s="168">
        <v>0</v>
      </c>
      <c r="Z388" s="168">
        <v>0</v>
      </c>
      <c r="AA388" s="168">
        <v>0</v>
      </c>
      <c r="AB388" s="168">
        <v>0</v>
      </c>
      <c r="AC388" s="168">
        <v>0</v>
      </c>
      <c r="AD388" s="168">
        <v>0</v>
      </c>
      <c r="AE388" s="168">
        <v>0</v>
      </c>
      <c r="AF388" s="168">
        <v>0</v>
      </c>
      <c r="AG388" s="168">
        <v>0</v>
      </c>
      <c r="AH388" s="168">
        <v>0</v>
      </c>
      <c r="AI388" s="168">
        <v>0</v>
      </c>
      <c r="AJ388" s="168">
        <v>0</v>
      </c>
      <c r="AK388" s="168">
        <v>0</v>
      </c>
      <c r="AL388" s="168">
        <v>0</v>
      </c>
      <c r="AM388" s="168">
        <v>0</v>
      </c>
      <c r="AN388" s="168">
        <v>0</v>
      </c>
      <c r="AO388" s="168">
        <v>0</v>
      </c>
      <c r="AP388" s="168">
        <v>0</v>
      </c>
      <c r="AQ388" s="168">
        <v>0</v>
      </c>
      <c r="AR388" s="168">
        <v>0</v>
      </c>
      <c r="AS388" s="168">
        <v>0</v>
      </c>
      <c r="AT388" s="168">
        <v>0</v>
      </c>
      <c r="AU388" s="168">
        <v>0</v>
      </c>
      <c r="AV388" s="168">
        <v>0</v>
      </c>
      <c r="AW388" s="168">
        <v>0</v>
      </c>
      <c r="AX388" s="168">
        <v>0</v>
      </c>
      <c r="AY388" s="168">
        <v>0</v>
      </c>
      <c r="AZ388" s="168">
        <v>0</v>
      </c>
      <c r="BA388" s="168">
        <v>0</v>
      </c>
      <c r="BB388" s="168">
        <v>0</v>
      </c>
      <c r="BC388" s="168">
        <v>0</v>
      </c>
      <c r="BD388" s="168">
        <v>0</v>
      </c>
      <c r="BE388" s="168">
        <v>0</v>
      </c>
      <c r="BF388" s="168">
        <v>0</v>
      </c>
      <c r="BG388" s="168">
        <v>0</v>
      </c>
      <c r="BH388" s="168">
        <v>0</v>
      </c>
      <c r="BI388" s="168">
        <v>0</v>
      </c>
      <c r="BJ388" s="168">
        <v>0</v>
      </c>
      <c r="BK388" s="168">
        <v>0</v>
      </c>
      <c r="BL388" s="168">
        <v>0</v>
      </c>
      <c r="BM388" s="168">
        <v>0</v>
      </c>
      <c r="BN388" s="168">
        <v>0</v>
      </c>
      <c r="BO388" s="168">
        <v>0</v>
      </c>
      <c r="BP388" s="168">
        <v>0</v>
      </c>
      <c r="BQ388" s="168">
        <v>0</v>
      </c>
      <c r="BR388" s="168">
        <v>0</v>
      </c>
      <c r="BS388" s="168">
        <v>0</v>
      </c>
      <c r="BT388" s="168">
        <v>0</v>
      </c>
      <c r="BU388" s="168">
        <v>0</v>
      </c>
      <c r="BV388" s="168">
        <v>0</v>
      </c>
      <c r="BW388" s="168">
        <v>0</v>
      </c>
      <c r="BX388" s="168">
        <v>0</v>
      </c>
      <c r="BY388" s="168">
        <v>0</v>
      </c>
      <c r="BZ388" s="168">
        <v>0</v>
      </c>
      <c r="CA388" s="168">
        <v>0</v>
      </c>
      <c r="CB388" s="168">
        <v>0</v>
      </c>
      <c r="CC388" s="168">
        <v>0</v>
      </c>
      <c r="CD388" s="168">
        <v>0</v>
      </c>
      <c r="CE388" s="168">
        <v>0</v>
      </c>
      <c r="CF388" s="168">
        <v>0</v>
      </c>
      <c r="CG388" s="168">
        <v>0</v>
      </c>
      <c r="CH388" s="168">
        <v>0</v>
      </c>
      <c r="CI388" s="168">
        <v>0</v>
      </c>
      <c r="CJ388" s="168">
        <v>0</v>
      </c>
      <c r="CK388" s="168">
        <v>0</v>
      </c>
      <c r="CL388" s="168">
        <v>0</v>
      </c>
      <c r="CM388" s="168">
        <v>0</v>
      </c>
      <c r="CN388" s="168">
        <v>0</v>
      </c>
      <c r="CO388" s="168">
        <v>0</v>
      </c>
      <c r="CP388" s="168">
        <v>0</v>
      </c>
      <c r="CQ388" s="168">
        <v>0</v>
      </c>
      <c r="CR388" s="168">
        <v>0</v>
      </c>
      <c r="CS388" s="168">
        <v>0</v>
      </c>
      <c r="CT388" s="168">
        <v>0</v>
      </c>
      <c r="CU388" s="168">
        <v>0</v>
      </c>
      <c r="CV388" s="168">
        <v>0</v>
      </c>
      <c r="CW388" s="168">
        <v>0</v>
      </c>
      <c r="CX388" s="168">
        <v>0</v>
      </c>
      <c r="CY388" s="168">
        <v>0</v>
      </c>
      <c r="CZ388" s="168">
        <v>0</v>
      </c>
      <c r="DA388" s="168">
        <v>0</v>
      </c>
      <c r="DB388" s="168">
        <v>0</v>
      </c>
      <c r="DC388" s="168">
        <v>0</v>
      </c>
      <c r="DD388" s="168">
        <v>0</v>
      </c>
      <c r="DE388" s="168">
        <v>0</v>
      </c>
      <c r="DF388" s="168">
        <v>0</v>
      </c>
      <c r="DG388" s="168">
        <v>0</v>
      </c>
      <c r="DH388" s="168">
        <v>0</v>
      </c>
      <c r="DI388" s="168">
        <v>0</v>
      </c>
      <c r="DJ388" s="168">
        <v>0</v>
      </c>
      <c r="DK388" s="168">
        <v>0</v>
      </c>
      <c r="DL388" s="168">
        <v>0</v>
      </c>
      <c r="DM388" s="168">
        <v>0</v>
      </c>
      <c r="DN388" s="168">
        <v>0</v>
      </c>
      <c r="DO388" s="168">
        <v>0</v>
      </c>
      <c r="DP388" s="168">
        <v>0</v>
      </c>
      <c r="DQ388" s="168">
        <v>0</v>
      </c>
      <c r="DR388" s="168">
        <v>0</v>
      </c>
      <c r="DS388" s="168">
        <v>0</v>
      </c>
      <c r="DT388" s="168">
        <v>0</v>
      </c>
      <c r="DU388" s="168">
        <v>0</v>
      </c>
      <c r="DV388" s="168">
        <v>0</v>
      </c>
      <c r="DW388" s="168">
        <v>0</v>
      </c>
      <c r="DX388" s="168">
        <v>0</v>
      </c>
      <c r="DY388" s="168">
        <v>0</v>
      </c>
      <c r="DZ388" s="168">
        <v>0</v>
      </c>
      <c r="EA388" s="168">
        <v>0</v>
      </c>
      <c r="EB388" s="168">
        <v>0</v>
      </c>
      <c r="EC388" s="168">
        <v>0</v>
      </c>
      <c r="ED388" s="168">
        <v>0</v>
      </c>
      <c r="EE388" s="168">
        <v>0</v>
      </c>
      <c r="EF388" s="168">
        <v>0</v>
      </c>
      <c r="EG388" s="168">
        <v>0</v>
      </c>
      <c r="EH388" s="168">
        <v>0</v>
      </c>
      <c r="EI388" s="168">
        <v>0</v>
      </c>
      <c r="EJ388" s="168">
        <v>0</v>
      </c>
      <c r="EK388" s="168">
        <v>0</v>
      </c>
      <c r="EL388" s="168">
        <v>0</v>
      </c>
      <c r="EM388" s="168">
        <v>0</v>
      </c>
      <c r="EN388" s="168">
        <v>0</v>
      </c>
      <c r="EO388" s="168">
        <v>0</v>
      </c>
      <c r="EP388" s="168">
        <v>0</v>
      </c>
      <c r="EQ388" s="168">
        <v>0</v>
      </c>
      <c r="ER388" s="168">
        <v>0</v>
      </c>
      <c r="ES388" s="168">
        <v>0</v>
      </c>
      <c r="ET388" s="168">
        <v>0</v>
      </c>
      <c r="EU388" s="168">
        <v>0</v>
      </c>
      <c r="EV388" s="168">
        <v>0</v>
      </c>
      <c r="EW388" s="168">
        <v>0</v>
      </c>
      <c r="EX388" s="168">
        <v>0</v>
      </c>
      <c r="EY388" s="168">
        <v>0</v>
      </c>
      <c r="EZ388" s="168">
        <v>0</v>
      </c>
      <c r="FA388" s="168">
        <v>0</v>
      </c>
      <c r="FB388" s="168">
        <v>0</v>
      </c>
      <c r="FC388" s="168">
        <v>0</v>
      </c>
      <c r="FD388" s="168">
        <v>0</v>
      </c>
      <c r="FE388" s="168">
        <v>0</v>
      </c>
      <c r="FF388" s="168">
        <v>0</v>
      </c>
      <c r="FG388" s="168">
        <v>0</v>
      </c>
      <c r="FH388" s="168">
        <v>0</v>
      </c>
      <c r="FI388" s="168">
        <v>0</v>
      </c>
      <c r="FJ388" s="168">
        <v>0</v>
      </c>
      <c r="FK388" s="168">
        <v>0</v>
      </c>
      <c r="FL388" s="168">
        <v>0</v>
      </c>
      <c r="FM388" s="168">
        <v>0</v>
      </c>
      <c r="FN388" s="168">
        <v>0</v>
      </c>
      <c r="FO388" s="168">
        <v>0</v>
      </c>
      <c r="FP388" s="168">
        <v>0</v>
      </c>
      <c r="FQ388" s="168">
        <v>0</v>
      </c>
      <c r="FR388" s="168">
        <v>0</v>
      </c>
      <c r="FS388" s="168">
        <v>0</v>
      </c>
      <c r="FT388" s="168">
        <v>0</v>
      </c>
      <c r="FU388" s="168">
        <v>0</v>
      </c>
      <c r="FV388" s="168">
        <v>0</v>
      </c>
      <c r="FW388" s="168">
        <v>0</v>
      </c>
      <c r="FX388" s="168">
        <v>0</v>
      </c>
      <c r="FY388" s="168">
        <v>0</v>
      </c>
      <c r="FZ388" s="168">
        <v>0</v>
      </c>
      <c r="GA388" s="168">
        <v>0</v>
      </c>
    </row>
    <row r="389" spans="2:183">
      <c r="B389" s="96" t="s">
        <v>290</v>
      </c>
      <c r="C389" s="166" t="s">
        <v>36</v>
      </c>
      <c r="D389" s="169">
        <v>2331.81</v>
      </c>
      <c r="E389" s="170">
        <v>2106.91</v>
      </c>
      <c r="F389" s="170">
        <v>2328.98</v>
      </c>
      <c r="G389" s="170">
        <v>2259.44</v>
      </c>
      <c r="H389" s="170">
        <v>2307.9699999999998</v>
      </c>
      <c r="I389" s="170">
        <v>515.29</v>
      </c>
      <c r="J389" s="170">
        <v>535.01</v>
      </c>
      <c r="K389" s="170">
        <v>527.66</v>
      </c>
      <c r="L389" s="170">
        <v>515.23</v>
      </c>
      <c r="M389" s="170">
        <v>2329.0100000000002</v>
      </c>
      <c r="N389" s="170">
        <v>2252.02</v>
      </c>
      <c r="O389" s="170">
        <v>2345.4</v>
      </c>
      <c r="P389" s="170">
        <v>2331.81</v>
      </c>
      <c r="Q389" s="170">
        <v>2106.91</v>
      </c>
      <c r="R389" s="170">
        <v>2328.98</v>
      </c>
      <c r="S389" s="170">
        <v>2259.44</v>
      </c>
      <c r="T389" s="170">
        <v>2307.9699999999998</v>
      </c>
      <c r="U389" s="170">
        <v>515.29</v>
      </c>
      <c r="V389" s="170">
        <v>535.01</v>
      </c>
      <c r="W389" s="170">
        <v>527.66</v>
      </c>
      <c r="X389" s="170">
        <v>515.23</v>
      </c>
      <c r="Y389" s="170">
        <v>2329.0100000000002</v>
      </c>
      <c r="Z389" s="170">
        <v>2252.02</v>
      </c>
      <c r="AA389" s="170">
        <v>2345.4</v>
      </c>
      <c r="AB389" s="170">
        <v>1608.66</v>
      </c>
      <c r="AC389" s="170">
        <v>1340.2</v>
      </c>
      <c r="AD389" s="170">
        <v>722.03</v>
      </c>
      <c r="AE389" s="170">
        <v>822.04</v>
      </c>
      <c r="AF389" s="170">
        <v>1207.78</v>
      </c>
      <c r="AG389" s="170">
        <v>1672.13</v>
      </c>
      <c r="AH389" s="170">
        <v>2845.67</v>
      </c>
      <c r="AI389" s="170">
        <v>2767.29</v>
      </c>
      <c r="AJ389" s="170">
        <v>1470.61</v>
      </c>
      <c r="AK389" s="170">
        <v>645.09</v>
      </c>
      <c r="AL389" s="170">
        <v>1236.51</v>
      </c>
      <c r="AM389" s="170">
        <v>1660.7</v>
      </c>
      <c r="AN389" s="170">
        <v>1618</v>
      </c>
      <c r="AO389" s="170">
        <v>1305.6500000000001</v>
      </c>
      <c r="AP389" s="170">
        <v>731.36</v>
      </c>
      <c r="AQ389" s="170">
        <v>781.34</v>
      </c>
      <c r="AR389" s="170">
        <v>1244.06</v>
      </c>
      <c r="AS389" s="170">
        <v>1740.36</v>
      </c>
      <c r="AT389" s="170">
        <v>2777.93</v>
      </c>
      <c r="AU389" s="170">
        <v>2719.29</v>
      </c>
      <c r="AV389" s="170">
        <v>1475.46</v>
      </c>
      <c r="AW389" s="170">
        <v>689.3</v>
      </c>
      <c r="AX389" s="170">
        <v>1255.0899999999999</v>
      </c>
      <c r="AY389" s="170">
        <v>1660.86</v>
      </c>
      <c r="AZ389" s="170">
        <v>1581.61</v>
      </c>
      <c r="BA389" s="170">
        <v>1400.68</v>
      </c>
      <c r="BB389" s="170">
        <v>701.95</v>
      </c>
      <c r="BC389" s="170">
        <v>709.96</v>
      </c>
      <c r="BD389" s="170">
        <v>1288.58</v>
      </c>
      <c r="BE389" s="170">
        <v>1716.73</v>
      </c>
      <c r="BF389" s="170">
        <v>2802.29</v>
      </c>
      <c r="BG389" s="170">
        <v>2768.29</v>
      </c>
      <c r="BH389" s="170">
        <v>1384.81</v>
      </c>
      <c r="BI389" s="170">
        <v>698.8</v>
      </c>
      <c r="BJ389" s="170">
        <v>1311.58</v>
      </c>
      <c r="BK389" s="170">
        <v>1633.42</v>
      </c>
      <c r="BL389" s="170">
        <v>1604.64</v>
      </c>
      <c r="BM389" s="170">
        <v>1381.29</v>
      </c>
      <c r="BN389" s="170">
        <v>712.49</v>
      </c>
      <c r="BO389" s="170">
        <v>714.96</v>
      </c>
      <c r="BP389" s="170">
        <v>1246.74</v>
      </c>
      <c r="BQ389" s="170">
        <v>1701.48</v>
      </c>
      <c r="BR389" s="170">
        <v>2863.61</v>
      </c>
      <c r="BS389" s="170">
        <v>2813.97</v>
      </c>
      <c r="BT389" s="170">
        <v>1346.02</v>
      </c>
      <c r="BU389" s="170">
        <v>685.45</v>
      </c>
      <c r="BV389" s="170">
        <v>1309.44</v>
      </c>
      <c r="BW389" s="170">
        <v>1618.61</v>
      </c>
      <c r="BX389" s="170">
        <v>1641.98</v>
      </c>
      <c r="BY389" s="170">
        <v>1350.59</v>
      </c>
      <c r="BZ389" s="170">
        <v>687.03</v>
      </c>
      <c r="CA389" s="170">
        <v>774.96</v>
      </c>
      <c r="CB389" s="170">
        <v>1065.4100000000001</v>
      </c>
      <c r="CC389" s="170">
        <v>1798.73</v>
      </c>
      <c r="CD389" s="170">
        <v>2931.61</v>
      </c>
      <c r="CE389" s="170">
        <v>2829.94</v>
      </c>
      <c r="CF389" s="170">
        <v>1304.4000000000001</v>
      </c>
      <c r="CG389" s="170">
        <v>742.94</v>
      </c>
      <c r="CH389" s="170">
        <v>1250.5</v>
      </c>
      <c r="CI389" s="170">
        <v>1620.61</v>
      </c>
      <c r="CJ389" s="170">
        <v>1605.52</v>
      </c>
      <c r="CK389" s="170">
        <v>1343.34</v>
      </c>
      <c r="CL389" s="170">
        <v>732.78</v>
      </c>
      <c r="CM389" s="170">
        <v>838</v>
      </c>
      <c r="CN389" s="170">
        <v>1181.06</v>
      </c>
      <c r="CO389" s="170">
        <v>1681.52</v>
      </c>
      <c r="CP389" s="170">
        <v>2852.29</v>
      </c>
      <c r="CQ389" s="170">
        <v>2751.29</v>
      </c>
      <c r="CR389" s="170">
        <v>1446.61</v>
      </c>
      <c r="CS389" s="170">
        <v>696.08</v>
      </c>
      <c r="CT389" s="170">
        <v>1209.51</v>
      </c>
      <c r="CU389" s="170">
        <v>1660.7</v>
      </c>
      <c r="CV389" s="170">
        <v>1618</v>
      </c>
      <c r="CW389" s="170">
        <v>1306.5</v>
      </c>
      <c r="CX389" s="170">
        <v>742.03</v>
      </c>
      <c r="CY389" s="170">
        <v>811.96</v>
      </c>
      <c r="CZ389" s="170">
        <v>1204.06</v>
      </c>
      <c r="DA389" s="170">
        <v>1714.02</v>
      </c>
      <c r="DB389" s="170">
        <v>2816.03</v>
      </c>
      <c r="DC389" s="170">
        <v>2680.29</v>
      </c>
      <c r="DD389" s="170">
        <v>1500.46</v>
      </c>
      <c r="DE389" s="170">
        <v>706.45</v>
      </c>
      <c r="DF389" s="170">
        <v>1255.51</v>
      </c>
      <c r="DG389" s="170">
        <v>1643.39</v>
      </c>
      <c r="DH389" s="170">
        <v>1613.81</v>
      </c>
      <c r="DI389" s="170">
        <v>1320.03</v>
      </c>
      <c r="DJ389" s="170">
        <v>724.22</v>
      </c>
      <c r="DK389" s="170">
        <v>778.29</v>
      </c>
      <c r="DL389" s="170">
        <v>1260.3399999999999</v>
      </c>
      <c r="DM389" s="170">
        <v>1718.92</v>
      </c>
      <c r="DN389" s="170">
        <v>2783.1</v>
      </c>
      <c r="DO389" s="170">
        <v>2719.29</v>
      </c>
      <c r="DP389" s="170">
        <v>1464.46</v>
      </c>
      <c r="DQ389" s="170">
        <v>695.3</v>
      </c>
      <c r="DR389" s="170">
        <v>1268.5</v>
      </c>
      <c r="DS389" s="170">
        <v>1652.45</v>
      </c>
      <c r="DT389" s="170">
        <v>1584.61</v>
      </c>
      <c r="DU389" s="170">
        <v>1392.83</v>
      </c>
      <c r="DV389" s="170">
        <v>715.25</v>
      </c>
      <c r="DW389" s="170">
        <v>701.51</v>
      </c>
      <c r="DX389" s="170">
        <v>1293.23</v>
      </c>
      <c r="DY389" s="170">
        <v>1717.07</v>
      </c>
      <c r="DZ389" s="170">
        <v>2792.61</v>
      </c>
      <c r="EA389" s="170">
        <v>2767.97</v>
      </c>
      <c r="EB389" s="170">
        <v>1395.16</v>
      </c>
      <c r="EC389" s="170">
        <v>693.45</v>
      </c>
      <c r="ED389" s="170">
        <v>1318.5</v>
      </c>
      <c r="EE389" s="170">
        <v>1626.51</v>
      </c>
      <c r="EF389" s="170">
        <v>1629.21</v>
      </c>
      <c r="EG389" s="170">
        <v>1363.37</v>
      </c>
      <c r="EH389" s="170">
        <v>687.03</v>
      </c>
      <c r="EI389" s="170">
        <v>781.96</v>
      </c>
      <c r="EJ389" s="170">
        <v>1062.4100000000001</v>
      </c>
      <c r="EK389" s="170">
        <v>1794.73</v>
      </c>
      <c r="EL389" s="170">
        <v>2925.61</v>
      </c>
      <c r="EM389" s="170">
        <v>2834.94</v>
      </c>
      <c r="EN389" s="170">
        <v>1321.4</v>
      </c>
      <c r="EO389" s="170">
        <v>692.24</v>
      </c>
      <c r="EP389" s="170">
        <v>1290</v>
      </c>
      <c r="EQ389" s="170">
        <v>1615.81</v>
      </c>
      <c r="ER389" s="170">
        <v>1597.78</v>
      </c>
      <c r="ES389" s="170">
        <v>1375.43</v>
      </c>
      <c r="ET389" s="170">
        <v>707.03</v>
      </c>
      <c r="EU389" s="170">
        <v>741.5</v>
      </c>
      <c r="EV389" s="170">
        <v>1297.8900000000001</v>
      </c>
      <c r="EW389" s="170">
        <v>1629.13</v>
      </c>
      <c r="EX389" s="170">
        <v>2930.32</v>
      </c>
      <c r="EY389" s="170">
        <v>2799.61</v>
      </c>
      <c r="EZ389" s="170">
        <v>1317.76</v>
      </c>
      <c r="FA389" s="170">
        <v>664.08</v>
      </c>
      <c r="FB389" s="170">
        <v>1320.16</v>
      </c>
      <c r="FC389" s="170">
        <v>1618</v>
      </c>
      <c r="FD389" s="170">
        <v>1608.66</v>
      </c>
      <c r="FE389" s="170">
        <v>1340.2</v>
      </c>
      <c r="FF389" s="170">
        <v>725.03</v>
      </c>
      <c r="FG389" s="170">
        <v>845.75</v>
      </c>
      <c r="FH389" s="170">
        <v>1181.06</v>
      </c>
      <c r="FI389" s="170">
        <v>1682.52</v>
      </c>
      <c r="FJ389" s="170">
        <v>2862.29</v>
      </c>
      <c r="FK389" s="170">
        <v>2740.29</v>
      </c>
      <c r="FL389" s="170">
        <v>1462.61</v>
      </c>
      <c r="FM389" s="170">
        <v>650.09</v>
      </c>
      <c r="FN389" s="170">
        <v>1239.51</v>
      </c>
      <c r="FO389" s="170">
        <v>1660.7</v>
      </c>
      <c r="FP389" s="170">
        <v>1618</v>
      </c>
      <c r="FQ389" s="170">
        <v>1306.5</v>
      </c>
      <c r="FR389" s="170">
        <v>742.03</v>
      </c>
      <c r="FS389" s="170">
        <v>811.96</v>
      </c>
      <c r="FT389" s="170">
        <v>1204.06</v>
      </c>
      <c r="FU389" s="170">
        <v>1699.09</v>
      </c>
      <c r="FV389" s="170">
        <v>2830.96</v>
      </c>
      <c r="FW389" s="170">
        <v>2680.29</v>
      </c>
      <c r="FX389" s="170">
        <v>1526.46</v>
      </c>
      <c r="FY389" s="170">
        <v>680.45</v>
      </c>
      <c r="FZ389" s="170">
        <v>1255.51</v>
      </c>
      <c r="GA389" s="170">
        <v>1643.39</v>
      </c>
    </row>
    <row r="390" spans="2:183">
      <c r="B390" s="171" t="s">
        <v>290</v>
      </c>
      <c r="C390" s="172" t="s">
        <v>95</v>
      </c>
      <c r="D390" s="83">
        <v>0.96733124253285541</v>
      </c>
      <c r="E390" s="84">
        <v>0.98284725332139122</v>
      </c>
      <c r="F390" s="84">
        <v>1.0001116493180804</v>
      </c>
      <c r="G390" s="84">
        <v>0.88647206528562461</v>
      </c>
      <c r="H390" s="84">
        <v>0.96338826554464685</v>
      </c>
      <c r="I390" s="84">
        <v>0.80413545568039946</v>
      </c>
      <c r="J390" s="84">
        <v>0.74906193996415771</v>
      </c>
      <c r="K390" s="84">
        <v>0.80593230694037132</v>
      </c>
      <c r="L390" s="84">
        <v>0.80404182272159808</v>
      </c>
      <c r="M390" s="84">
        <v>0.92889904597811179</v>
      </c>
      <c r="N390" s="84">
        <v>0.79995026996305763</v>
      </c>
      <c r="O390" s="84">
        <v>0.92718216318785585</v>
      </c>
      <c r="P390" s="84">
        <v>0.96733124253285541</v>
      </c>
      <c r="Q390" s="84">
        <v>0.98284725332139122</v>
      </c>
      <c r="R390" s="84">
        <v>1.0001116493180804</v>
      </c>
      <c r="S390" s="84">
        <v>0.88647206528562461</v>
      </c>
      <c r="T390" s="84">
        <v>0.96338826554464685</v>
      </c>
      <c r="U390" s="84">
        <v>0.80413545568039946</v>
      </c>
      <c r="V390" s="84">
        <v>0.74906193996415771</v>
      </c>
      <c r="W390" s="84">
        <v>0.80593230694037132</v>
      </c>
      <c r="X390" s="84">
        <v>0.80404182272159808</v>
      </c>
      <c r="Y390" s="84">
        <v>0.92889904597811179</v>
      </c>
      <c r="Z390" s="84">
        <v>0.79995026996305763</v>
      </c>
      <c r="AA390" s="84">
        <v>0.92718216318785585</v>
      </c>
      <c r="AB390" s="84">
        <v>0.18018145161290325</v>
      </c>
      <c r="AC390" s="84">
        <v>0.1661954365079365</v>
      </c>
      <c r="AD390" s="84">
        <v>8.0872535842293911E-2</v>
      </c>
      <c r="AE390" s="84">
        <v>9.5143518518518516E-2</v>
      </c>
      <c r="AF390" s="84">
        <v>0.13528001792114694</v>
      </c>
      <c r="AG390" s="84">
        <v>0.19353356481481482</v>
      </c>
      <c r="AH390" s="84">
        <v>0.31873543906810037</v>
      </c>
      <c r="AI390" s="84">
        <v>0.30995631720430106</v>
      </c>
      <c r="AJ390" s="84">
        <v>0.17020949074074074</v>
      </c>
      <c r="AK390" s="84">
        <v>7.2254704301075279E-2</v>
      </c>
      <c r="AL390" s="84">
        <v>0.14311458333333332</v>
      </c>
      <c r="AM390" s="84">
        <v>0.18601030465949822</v>
      </c>
      <c r="AN390" s="84">
        <v>0.18122759856630824</v>
      </c>
      <c r="AO390" s="84">
        <v>0.15632782567049811</v>
      </c>
      <c r="AP390" s="84">
        <v>8.1917562724014334E-2</v>
      </c>
      <c r="AQ390" s="84">
        <v>9.0432870370370372E-2</v>
      </c>
      <c r="AR390" s="84">
        <v>0.13934363799283153</v>
      </c>
      <c r="AS390" s="84">
        <v>0.20143055555555556</v>
      </c>
      <c r="AT390" s="84">
        <v>0.31114807347670248</v>
      </c>
      <c r="AU390" s="84">
        <v>0.30457997311827956</v>
      </c>
      <c r="AV390" s="84">
        <v>0.17077083333333334</v>
      </c>
      <c r="AW390" s="84">
        <v>7.7206541218637986E-2</v>
      </c>
      <c r="AX390" s="84">
        <v>0.14526504629629627</v>
      </c>
      <c r="AY390" s="84">
        <v>0.18602822580645159</v>
      </c>
      <c r="AZ390" s="84">
        <v>0.17715165770609317</v>
      </c>
      <c r="BA390" s="84">
        <v>0.17369543650793651</v>
      </c>
      <c r="BB390" s="84">
        <v>7.8623431899641577E-2</v>
      </c>
      <c r="BC390" s="84">
        <v>8.2171296296296298E-2</v>
      </c>
      <c r="BD390" s="84">
        <v>0.14433019713261647</v>
      </c>
      <c r="BE390" s="84">
        <v>0.19869560185185187</v>
      </c>
      <c r="BF390" s="84">
        <v>0.31387656810035841</v>
      </c>
      <c r="BG390" s="84">
        <v>0.31006832437275983</v>
      </c>
      <c r="BH390" s="84">
        <v>0.16027893518518518</v>
      </c>
      <c r="BI390" s="84">
        <v>7.8270609318996417E-2</v>
      </c>
      <c r="BJ390" s="84">
        <v>0.15180324074074072</v>
      </c>
      <c r="BK390" s="84">
        <v>0.18295474910394266</v>
      </c>
      <c r="BL390" s="84">
        <v>0.17973118279569894</v>
      </c>
      <c r="BM390" s="84">
        <v>0.1712909226190476</v>
      </c>
      <c r="BN390" s="84">
        <v>7.9803987455197137E-2</v>
      </c>
      <c r="BO390" s="84">
        <v>8.2750000000000004E-2</v>
      </c>
      <c r="BP390" s="84">
        <v>0.13964381720430108</v>
      </c>
      <c r="BQ390" s="84">
        <v>0.19693055555555555</v>
      </c>
      <c r="BR390" s="84">
        <v>0.32074484767025091</v>
      </c>
      <c r="BS390" s="84">
        <v>0.31518481182795699</v>
      </c>
      <c r="BT390" s="84">
        <v>0.15578935185185186</v>
      </c>
      <c r="BU390" s="84">
        <v>7.6775313620071686E-2</v>
      </c>
      <c r="BV390" s="84">
        <v>0.15155555555555555</v>
      </c>
      <c r="BW390" s="84">
        <v>0.1812959229390681</v>
      </c>
      <c r="BX390" s="84">
        <v>0.18391353046594983</v>
      </c>
      <c r="BY390" s="84">
        <v>0.16748387896825395</v>
      </c>
      <c r="BZ390" s="84">
        <v>7.6952284946236557E-2</v>
      </c>
      <c r="CA390" s="84">
        <v>8.9694444444444452E-2</v>
      </c>
      <c r="CB390" s="84">
        <v>0.11933355734767026</v>
      </c>
      <c r="CC390" s="84">
        <v>0.20818634259259258</v>
      </c>
      <c r="CD390" s="84">
        <v>0.32836133512544802</v>
      </c>
      <c r="CE390" s="84">
        <v>0.31697356630824375</v>
      </c>
      <c r="CF390" s="84">
        <v>0.15097222222222223</v>
      </c>
      <c r="CG390" s="84">
        <v>8.3214605734767036E-2</v>
      </c>
      <c r="CH390" s="84">
        <v>0.14473379629629629</v>
      </c>
      <c r="CI390" s="84">
        <v>0.18151993727598564</v>
      </c>
      <c r="CJ390" s="84">
        <v>0.17982974910394264</v>
      </c>
      <c r="CK390" s="84">
        <v>0.16084051724137929</v>
      </c>
      <c r="CL390" s="84">
        <v>8.2076612903225807E-2</v>
      </c>
      <c r="CM390" s="84">
        <v>9.6990740740740738E-2</v>
      </c>
      <c r="CN390" s="84">
        <v>0.13228718637992831</v>
      </c>
      <c r="CO390" s="84">
        <v>0.19462037037037036</v>
      </c>
      <c r="CP390" s="84">
        <v>0.31947692652329751</v>
      </c>
      <c r="CQ390" s="84">
        <v>0.30816420250896059</v>
      </c>
      <c r="CR390" s="84">
        <v>0.16743171296296294</v>
      </c>
      <c r="CS390" s="84">
        <v>7.7965949820788541E-2</v>
      </c>
      <c r="CT390" s="84">
        <v>0.13998958333333333</v>
      </c>
      <c r="CU390" s="84">
        <v>0.18601030465949822</v>
      </c>
      <c r="CV390" s="84">
        <v>0.18122759856630824</v>
      </c>
      <c r="CW390" s="84">
        <v>0.16201636904761904</v>
      </c>
      <c r="CX390" s="84">
        <v>8.3112679211469531E-2</v>
      </c>
      <c r="CY390" s="84">
        <v>9.3976851851851853E-2</v>
      </c>
      <c r="CZ390" s="84">
        <v>0.13486335125448029</v>
      </c>
      <c r="DA390" s="84">
        <v>0.19838194444444443</v>
      </c>
      <c r="DB390" s="84">
        <v>0.31541554659498211</v>
      </c>
      <c r="DC390" s="84">
        <v>0.30021169354838712</v>
      </c>
      <c r="DD390" s="84">
        <v>0.17366435185185186</v>
      </c>
      <c r="DE390" s="84">
        <v>7.9127464157706093E-2</v>
      </c>
      <c r="DF390" s="84">
        <v>0.1453136574074074</v>
      </c>
      <c r="DG390" s="84">
        <v>0.1840714605734767</v>
      </c>
      <c r="DH390" s="84">
        <v>0.18075828853046594</v>
      </c>
      <c r="DI390" s="84">
        <v>0.16369419642857141</v>
      </c>
      <c r="DJ390" s="84">
        <v>8.1117831541218641E-2</v>
      </c>
      <c r="DK390" s="84">
        <v>9.0079861111111104E-2</v>
      </c>
      <c r="DL390" s="84">
        <v>0.14116711469534049</v>
      </c>
      <c r="DM390" s="84">
        <v>0.19894907407407408</v>
      </c>
      <c r="DN390" s="84">
        <v>0.31172715053763439</v>
      </c>
      <c r="DO390" s="84">
        <v>0.30457997311827956</v>
      </c>
      <c r="DP390" s="84">
        <v>0.16949768518518518</v>
      </c>
      <c r="DQ390" s="84">
        <v>7.7878584229390674E-2</v>
      </c>
      <c r="DR390" s="84">
        <v>0.14681712962962962</v>
      </c>
      <c r="DS390" s="84">
        <v>0.18508624551971326</v>
      </c>
      <c r="DT390" s="84">
        <v>0.17748767921146952</v>
      </c>
      <c r="DU390" s="84">
        <v>0.17272197420634919</v>
      </c>
      <c r="DV390" s="84">
        <v>8.011312724014337E-2</v>
      </c>
      <c r="DW390" s="84">
        <v>8.1193287037037029E-2</v>
      </c>
      <c r="DX390" s="84">
        <v>0.14485103046594983</v>
      </c>
      <c r="DY390" s="84">
        <v>0.1987349537037037</v>
      </c>
      <c r="DZ390" s="84">
        <v>0.31279233870967743</v>
      </c>
      <c r="EA390" s="84">
        <v>0.31003248207885303</v>
      </c>
      <c r="EB390" s="84">
        <v>0.16147685185185187</v>
      </c>
      <c r="EC390" s="84">
        <v>7.7671370967741946E-2</v>
      </c>
      <c r="ED390" s="84">
        <v>0.15260416666666668</v>
      </c>
      <c r="EE390" s="84">
        <v>0.18218077956989248</v>
      </c>
      <c r="EF390" s="84">
        <v>0.18248319892473119</v>
      </c>
      <c r="EG390" s="84">
        <v>0.16323874521072795</v>
      </c>
      <c r="EH390" s="84">
        <v>7.6952284946236557E-2</v>
      </c>
      <c r="EI390" s="84">
        <v>9.0504629629629629E-2</v>
      </c>
      <c r="EJ390" s="84">
        <v>0.11899753584229392</v>
      </c>
      <c r="EK390" s="84">
        <v>0.20772337962962964</v>
      </c>
      <c r="EL390" s="84">
        <v>0.32768929211469533</v>
      </c>
      <c r="EM390" s="84">
        <v>0.31753360215053766</v>
      </c>
      <c r="EN390" s="84">
        <v>0.15293981481481483</v>
      </c>
      <c r="EO390" s="84">
        <v>7.7535842293906809E-2</v>
      </c>
      <c r="EP390" s="84">
        <v>0.14930555555555555</v>
      </c>
      <c r="EQ390" s="84">
        <v>0.18098230286738351</v>
      </c>
      <c r="ER390" s="84">
        <v>0.17896281362007169</v>
      </c>
      <c r="ES390" s="84">
        <v>0.17056423611111113</v>
      </c>
      <c r="ET390" s="84">
        <v>7.9192428315412178E-2</v>
      </c>
      <c r="EU390" s="84">
        <v>8.5821759259259264E-2</v>
      </c>
      <c r="EV390" s="84">
        <v>0.14537298387096775</v>
      </c>
      <c r="EW390" s="84">
        <v>0.18855671296296297</v>
      </c>
      <c r="EX390" s="84">
        <v>0.32821684587813621</v>
      </c>
      <c r="EY390" s="84">
        <v>0.31357638888888889</v>
      </c>
      <c r="EZ390" s="84">
        <v>0.15251851851851853</v>
      </c>
      <c r="FA390" s="84">
        <v>7.4381720430107531E-2</v>
      </c>
      <c r="FB390" s="84">
        <v>0.15279629629629632</v>
      </c>
      <c r="FC390" s="84">
        <v>0.18122759856630824</v>
      </c>
      <c r="FD390" s="84">
        <v>0.18018145161290325</v>
      </c>
      <c r="FE390" s="84">
        <v>0.1661954365079365</v>
      </c>
      <c r="FF390" s="84">
        <v>8.1208557347670254E-2</v>
      </c>
      <c r="FG390" s="84">
        <v>9.7887731481481485E-2</v>
      </c>
      <c r="FH390" s="84">
        <v>0.13228718637992831</v>
      </c>
      <c r="FI390" s="84">
        <v>0.19473611111111111</v>
      </c>
      <c r="FJ390" s="84">
        <v>0.32059699820788529</v>
      </c>
      <c r="FK390" s="84">
        <v>0.30693212365591399</v>
      </c>
      <c r="FL390" s="84">
        <v>0.1692835648148148</v>
      </c>
      <c r="FM390" s="84">
        <v>7.281474014336918E-2</v>
      </c>
      <c r="FN390" s="84">
        <v>0.14346180555555554</v>
      </c>
      <c r="FO390" s="84">
        <v>0.18601030465949822</v>
      </c>
      <c r="FP390" s="84">
        <v>0.18122759856630824</v>
      </c>
      <c r="FQ390" s="84">
        <v>0.16201636904761904</v>
      </c>
      <c r="FR390" s="84">
        <v>8.3112679211469531E-2</v>
      </c>
      <c r="FS390" s="84">
        <v>9.3976851851851853E-2</v>
      </c>
      <c r="FT390" s="84">
        <v>0.13486335125448029</v>
      </c>
      <c r="FU390" s="84">
        <v>0.19665393518518517</v>
      </c>
      <c r="FV390" s="84">
        <v>0.31708781362007171</v>
      </c>
      <c r="FW390" s="84">
        <v>0.30021169354838712</v>
      </c>
      <c r="FX390" s="84">
        <v>0.17667361111111113</v>
      </c>
      <c r="FY390" s="84">
        <v>7.6215277777777785E-2</v>
      </c>
      <c r="FZ390" s="84">
        <v>0.1453136574074074</v>
      </c>
      <c r="GA390" s="84">
        <v>0.1840714605734767</v>
      </c>
    </row>
    <row r="391" spans="2:183">
      <c r="B391" s="96" t="s">
        <v>290</v>
      </c>
      <c r="C391" s="166" t="s">
        <v>230</v>
      </c>
      <c r="D391" s="169">
        <v>0</v>
      </c>
      <c r="E391" s="170">
        <v>0</v>
      </c>
      <c r="F391" s="170">
        <v>0</v>
      </c>
      <c r="G391" s="170">
        <v>0</v>
      </c>
      <c r="H391" s="170">
        <v>0</v>
      </c>
      <c r="I391" s="170">
        <v>0</v>
      </c>
      <c r="J391" s="170">
        <v>0</v>
      </c>
      <c r="K391" s="170">
        <v>0</v>
      </c>
      <c r="L391" s="170">
        <v>0</v>
      </c>
      <c r="M391" s="170">
        <v>0</v>
      </c>
      <c r="N391" s="170">
        <v>0</v>
      </c>
      <c r="O391" s="170">
        <v>0</v>
      </c>
      <c r="P391" s="170">
        <v>0</v>
      </c>
      <c r="Q391" s="170">
        <v>0</v>
      </c>
      <c r="R391" s="170">
        <v>0</v>
      </c>
      <c r="S391" s="170">
        <v>0</v>
      </c>
      <c r="T391" s="170">
        <v>0</v>
      </c>
      <c r="U391" s="170">
        <v>0</v>
      </c>
      <c r="V391" s="170">
        <v>0</v>
      </c>
      <c r="W391" s="170">
        <v>0</v>
      </c>
      <c r="X391" s="170">
        <v>0</v>
      </c>
      <c r="Y391" s="170">
        <v>0</v>
      </c>
      <c r="Z391" s="170">
        <v>0</v>
      </c>
      <c r="AA391" s="170">
        <v>0</v>
      </c>
      <c r="AB391" s="170">
        <v>0</v>
      </c>
      <c r="AC391" s="170">
        <v>0</v>
      </c>
      <c r="AD391" s="170">
        <v>0</v>
      </c>
      <c r="AE391" s="170">
        <v>0</v>
      </c>
      <c r="AF391" s="170">
        <v>0</v>
      </c>
      <c r="AG391" s="170">
        <v>0</v>
      </c>
      <c r="AH391" s="170">
        <v>0</v>
      </c>
      <c r="AI391" s="170">
        <v>0</v>
      </c>
      <c r="AJ391" s="170">
        <v>0</v>
      </c>
      <c r="AK391" s="170">
        <v>0</v>
      </c>
      <c r="AL391" s="170">
        <v>0</v>
      </c>
      <c r="AM391" s="170">
        <v>0</v>
      </c>
      <c r="AN391" s="170">
        <v>0</v>
      </c>
      <c r="AO391" s="170">
        <v>0</v>
      </c>
      <c r="AP391" s="170">
        <v>0</v>
      </c>
      <c r="AQ391" s="170">
        <v>0</v>
      </c>
      <c r="AR391" s="170">
        <v>0</v>
      </c>
      <c r="AS391" s="170">
        <v>0</v>
      </c>
      <c r="AT391" s="170">
        <v>0</v>
      </c>
      <c r="AU391" s="170">
        <v>0</v>
      </c>
      <c r="AV391" s="170">
        <v>0</v>
      </c>
      <c r="AW391" s="170">
        <v>0</v>
      </c>
      <c r="AX391" s="170">
        <v>0</v>
      </c>
      <c r="AY391" s="170">
        <v>0</v>
      </c>
      <c r="AZ391" s="170">
        <v>0</v>
      </c>
      <c r="BA391" s="170">
        <v>0</v>
      </c>
      <c r="BB391" s="170">
        <v>0</v>
      </c>
      <c r="BC391" s="170">
        <v>0</v>
      </c>
      <c r="BD391" s="170">
        <v>0</v>
      </c>
      <c r="BE391" s="170">
        <v>0</v>
      </c>
      <c r="BF391" s="170">
        <v>0</v>
      </c>
      <c r="BG391" s="170">
        <v>0</v>
      </c>
      <c r="BH391" s="170">
        <v>0</v>
      </c>
      <c r="BI391" s="170">
        <v>0</v>
      </c>
      <c r="BJ391" s="170">
        <v>0</v>
      </c>
      <c r="BK391" s="170">
        <v>0</v>
      </c>
      <c r="BL391" s="170">
        <v>0</v>
      </c>
      <c r="BM391" s="170">
        <v>0</v>
      </c>
      <c r="BN391" s="170">
        <v>0</v>
      </c>
      <c r="BO391" s="170">
        <v>0</v>
      </c>
      <c r="BP391" s="170">
        <v>0</v>
      </c>
      <c r="BQ391" s="170">
        <v>0</v>
      </c>
      <c r="BR391" s="170">
        <v>0</v>
      </c>
      <c r="BS391" s="170">
        <v>0</v>
      </c>
      <c r="BT391" s="170">
        <v>0</v>
      </c>
      <c r="BU391" s="170">
        <v>0</v>
      </c>
      <c r="BV391" s="170">
        <v>0</v>
      </c>
      <c r="BW391" s="170">
        <v>0</v>
      </c>
      <c r="BX391" s="170">
        <v>0</v>
      </c>
      <c r="BY391" s="170">
        <v>0</v>
      </c>
      <c r="BZ391" s="170">
        <v>0</v>
      </c>
      <c r="CA391" s="170">
        <v>0</v>
      </c>
      <c r="CB391" s="170">
        <v>0</v>
      </c>
      <c r="CC391" s="170">
        <v>0</v>
      </c>
      <c r="CD391" s="170">
        <v>0</v>
      </c>
      <c r="CE391" s="170">
        <v>0</v>
      </c>
      <c r="CF391" s="170">
        <v>0</v>
      </c>
      <c r="CG391" s="170">
        <v>0</v>
      </c>
      <c r="CH391" s="170">
        <v>0</v>
      </c>
      <c r="CI391" s="170">
        <v>0</v>
      </c>
      <c r="CJ391" s="170">
        <v>0</v>
      </c>
      <c r="CK391" s="170">
        <v>0</v>
      </c>
      <c r="CL391" s="170">
        <v>0</v>
      </c>
      <c r="CM391" s="170">
        <v>0</v>
      </c>
      <c r="CN391" s="170">
        <v>0</v>
      </c>
      <c r="CO391" s="170">
        <v>0</v>
      </c>
      <c r="CP391" s="170">
        <v>0</v>
      </c>
      <c r="CQ391" s="170">
        <v>0</v>
      </c>
      <c r="CR391" s="170">
        <v>0</v>
      </c>
      <c r="CS391" s="170">
        <v>0</v>
      </c>
      <c r="CT391" s="170">
        <v>0</v>
      </c>
      <c r="CU391" s="170">
        <v>0</v>
      </c>
      <c r="CV391" s="170">
        <v>0</v>
      </c>
      <c r="CW391" s="170">
        <v>0</v>
      </c>
      <c r="CX391" s="170">
        <v>0</v>
      </c>
      <c r="CY391" s="170">
        <v>0</v>
      </c>
      <c r="CZ391" s="170">
        <v>0</v>
      </c>
      <c r="DA391" s="170">
        <v>0</v>
      </c>
      <c r="DB391" s="170">
        <v>0</v>
      </c>
      <c r="DC391" s="170">
        <v>0</v>
      </c>
      <c r="DD391" s="170">
        <v>0</v>
      </c>
      <c r="DE391" s="170">
        <v>0</v>
      </c>
      <c r="DF391" s="170">
        <v>0</v>
      </c>
      <c r="DG391" s="170">
        <v>0</v>
      </c>
      <c r="DH391" s="170">
        <v>0</v>
      </c>
      <c r="DI391" s="170">
        <v>0</v>
      </c>
      <c r="DJ391" s="170">
        <v>0</v>
      </c>
      <c r="DK391" s="170">
        <v>0</v>
      </c>
      <c r="DL391" s="170">
        <v>0</v>
      </c>
      <c r="DM391" s="170">
        <v>0</v>
      </c>
      <c r="DN391" s="170">
        <v>0</v>
      </c>
      <c r="DO391" s="170">
        <v>0</v>
      </c>
      <c r="DP391" s="170">
        <v>0</v>
      </c>
      <c r="DQ391" s="170">
        <v>0</v>
      </c>
      <c r="DR391" s="170">
        <v>0</v>
      </c>
      <c r="DS391" s="170">
        <v>0</v>
      </c>
      <c r="DT391" s="170">
        <v>0</v>
      </c>
      <c r="DU391" s="170">
        <v>0</v>
      </c>
      <c r="DV391" s="170">
        <v>0</v>
      </c>
      <c r="DW391" s="170">
        <v>0</v>
      </c>
      <c r="DX391" s="170">
        <v>0</v>
      </c>
      <c r="DY391" s="170">
        <v>0</v>
      </c>
      <c r="DZ391" s="170">
        <v>0</v>
      </c>
      <c r="EA391" s="170">
        <v>0</v>
      </c>
      <c r="EB391" s="170">
        <v>0</v>
      </c>
      <c r="EC391" s="170">
        <v>0</v>
      </c>
      <c r="ED391" s="170">
        <v>0</v>
      </c>
      <c r="EE391" s="170">
        <v>0</v>
      </c>
      <c r="EF391" s="170">
        <v>0</v>
      </c>
      <c r="EG391" s="170">
        <v>0</v>
      </c>
      <c r="EH391" s="170">
        <v>0</v>
      </c>
      <c r="EI391" s="170">
        <v>0</v>
      </c>
      <c r="EJ391" s="170">
        <v>0</v>
      </c>
      <c r="EK391" s="170">
        <v>0</v>
      </c>
      <c r="EL391" s="170">
        <v>0</v>
      </c>
      <c r="EM391" s="170">
        <v>0</v>
      </c>
      <c r="EN391" s="170">
        <v>0</v>
      </c>
      <c r="EO391" s="170">
        <v>0</v>
      </c>
      <c r="EP391" s="170">
        <v>0</v>
      </c>
      <c r="EQ391" s="170">
        <v>0</v>
      </c>
      <c r="ER391" s="170">
        <v>0</v>
      </c>
      <c r="ES391" s="170">
        <v>0</v>
      </c>
      <c r="ET391" s="170">
        <v>0</v>
      </c>
      <c r="EU391" s="170">
        <v>0</v>
      </c>
      <c r="EV391" s="170">
        <v>0</v>
      </c>
      <c r="EW391" s="170">
        <v>0</v>
      </c>
      <c r="EX391" s="170">
        <v>0</v>
      </c>
      <c r="EY391" s="170">
        <v>0</v>
      </c>
      <c r="EZ391" s="170">
        <v>0</v>
      </c>
      <c r="FA391" s="170">
        <v>0</v>
      </c>
      <c r="FB391" s="170">
        <v>0</v>
      </c>
      <c r="FC391" s="170">
        <v>0</v>
      </c>
      <c r="FD391" s="170">
        <v>0</v>
      </c>
      <c r="FE391" s="170">
        <v>0</v>
      </c>
      <c r="FF391" s="170">
        <v>0</v>
      </c>
      <c r="FG391" s="170">
        <v>0</v>
      </c>
      <c r="FH391" s="170">
        <v>0</v>
      </c>
      <c r="FI391" s="170">
        <v>0</v>
      </c>
      <c r="FJ391" s="170">
        <v>0</v>
      </c>
      <c r="FK391" s="170">
        <v>0</v>
      </c>
      <c r="FL391" s="170">
        <v>0</v>
      </c>
      <c r="FM391" s="170">
        <v>0</v>
      </c>
      <c r="FN391" s="170">
        <v>0</v>
      </c>
      <c r="FO391" s="170">
        <v>0</v>
      </c>
      <c r="FP391" s="170">
        <v>0</v>
      </c>
      <c r="FQ391" s="170">
        <v>0</v>
      </c>
      <c r="FR391" s="170">
        <v>0</v>
      </c>
      <c r="FS391" s="170">
        <v>0</v>
      </c>
      <c r="FT391" s="170">
        <v>0</v>
      </c>
      <c r="FU391" s="170">
        <v>0</v>
      </c>
      <c r="FV391" s="170">
        <v>0</v>
      </c>
      <c r="FW391" s="170">
        <v>0</v>
      </c>
      <c r="FX391" s="170">
        <v>0</v>
      </c>
      <c r="FY391" s="170">
        <v>0</v>
      </c>
      <c r="FZ391" s="170">
        <v>0</v>
      </c>
      <c r="GA391" s="170">
        <v>0</v>
      </c>
    </row>
    <row r="392" spans="2:183">
      <c r="B392" s="171" t="s">
        <v>290</v>
      </c>
      <c r="C392" s="172" t="s">
        <v>270</v>
      </c>
      <c r="D392" s="455">
        <v>0</v>
      </c>
      <c r="E392" s="456">
        <v>0</v>
      </c>
      <c r="F392" s="456">
        <v>0</v>
      </c>
      <c r="G392" s="456">
        <v>0</v>
      </c>
      <c r="H392" s="456">
        <v>0</v>
      </c>
      <c r="I392" s="456">
        <v>0</v>
      </c>
      <c r="J392" s="456">
        <v>0</v>
      </c>
      <c r="K392" s="456">
        <v>0</v>
      </c>
      <c r="L392" s="456">
        <v>0</v>
      </c>
      <c r="M392" s="456">
        <v>0</v>
      </c>
      <c r="N392" s="456">
        <v>0</v>
      </c>
      <c r="O392" s="456">
        <v>0</v>
      </c>
      <c r="P392" s="456">
        <v>0</v>
      </c>
      <c r="Q392" s="456">
        <v>0</v>
      </c>
      <c r="R392" s="456">
        <v>0</v>
      </c>
      <c r="S392" s="456">
        <v>0</v>
      </c>
      <c r="T392" s="456">
        <v>0</v>
      </c>
      <c r="U392" s="456">
        <v>0</v>
      </c>
      <c r="V392" s="456">
        <v>0</v>
      </c>
      <c r="W392" s="456">
        <v>0</v>
      </c>
      <c r="X392" s="456">
        <v>0</v>
      </c>
      <c r="Y392" s="456">
        <v>0</v>
      </c>
      <c r="Z392" s="456">
        <v>0</v>
      </c>
      <c r="AA392" s="456">
        <v>0</v>
      </c>
      <c r="AB392" s="456">
        <v>0</v>
      </c>
      <c r="AC392" s="456">
        <v>0</v>
      </c>
      <c r="AD392" s="456">
        <v>0</v>
      </c>
      <c r="AE392" s="456">
        <v>0</v>
      </c>
      <c r="AF392" s="456">
        <v>0</v>
      </c>
      <c r="AG392" s="456">
        <v>0</v>
      </c>
      <c r="AH392" s="456">
        <v>0</v>
      </c>
      <c r="AI392" s="456">
        <v>0</v>
      </c>
      <c r="AJ392" s="456">
        <v>0</v>
      </c>
      <c r="AK392" s="456">
        <v>0</v>
      </c>
      <c r="AL392" s="456">
        <v>0</v>
      </c>
      <c r="AM392" s="456">
        <v>0</v>
      </c>
      <c r="AN392" s="456">
        <v>0</v>
      </c>
      <c r="AO392" s="456">
        <v>0</v>
      </c>
      <c r="AP392" s="456">
        <v>0</v>
      </c>
      <c r="AQ392" s="456">
        <v>0</v>
      </c>
      <c r="AR392" s="456">
        <v>0</v>
      </c>
      <c r="AS392" s="456">
        <v>0</v>
      </c>
      <c r="AT392" s="456">
        <v>0</v>
      </c>
      <c r="AU392" s="456">
        <v>0</v>
      </c>
      <c r="AV392" s="456">
        <v>0</v>
      </c>
      <c r="AW392" s="456">
        <v>0</v>
      </c>
      <c r="AX392" s="456">
        <v>0</v>
      </c>
      <c r="AY392" s="456">
        <v>0</v>
      </c>
      <c r="AZ392" s="456">
        <v>0</v>
      </c>
      <c r="BA392" s="456">
        <v>0</v>
      </c>
      <c r="BB392" s="456">
        <v>0</v>
      </c>
      <c r="BC392" s="456">
        <v>0</v>
      </c>
      <c r="BD392" s="456">
        <v>0</v>
      </c>
      <c r="BE392" s="456">
        <v>0</v>
      </c>
      <c r="BF392" s="456">
        <v>0</v>
      </c>
      <c r="BG392" s="456">
        <v>0</v>
      </c>
      <c r="BH392" s="456">
        <v>0</v>
      </c>
      <c r="BI392" s="456">
        <v>0</v>
      </c>
      <c r="BJ392" s="456">
        <v>0</v>
      </c>
      <c r="BK392" s="456">
        <v>0</v>
      </c>
      <c r="BL392" s="456">
        <v>0</v>
      </c>
      <c r="BM392" s="456">
        <v>0</v>
      </c>
      <c r="BN392" s="456">
        <v>0</v>
      </c>
      <c r="BO392" s="456">
        <v>0</v>
      </c>
      <c r="BP392" s="456">
        <v>0</v>
      </c>
      <c r="BQ392" s="456">
        <v>0</v>
      </c>
      <c r="BR392" s="456">
        <v>0</v>
      </c>
      <c r="BS392" s="456">
        <v>0</v>
      </c>
      <c r="BT392" s="456">
        <v>0</v>
      </c>
      <c r="BU392" s="456">
        <v>0</v>
      </c>
      <c r="BV392" s="456">
        <v>0</v>
      </c>
      <c r="BW392" s="456">
        <v>0</v>
      </c>
      <c r="BX392" s="456">
        <v>0</v>
      </c>
      <c r="BY392" s="456">
        <v>0</v>
      </c>
      <c r="BZ392" s="456">
        <v>0</v>
      </c>
      <c r="CA392" s="456">
        <v>0</v>
      </c>
      <c r="CB392" s="456">
        <v>0</v>
      </c>
      <c r="CC392" s="456">
        <v>0</v>
      </c>
      <c r="CD392" s="456">
        <v>0</v>
      </c>
      <c r="CE392" s="456">
        <v>0</v>
      </c>
      <c r="CF392" s="456">
        <v>0</v>
      </c>
      <c r="CG392" s="456">
        <v>0</v>
      </c>
      <c r="CH392" s="456">
        <v>0</v>
      </c>
      <c r="CI392" s="456">
        <v>0</v>
      </c>
      <c r="CJ392" s="456">
        <v>0</v>
      </c>
      <c r="CK392" s="456">
        <v>0</v>
      </c>
      <c r="CL392" s="456">
        <v>0</v>
      </c>
      <c r="CM392" s="456">
        <v>0</v>
      </c>
      <c r="CN392" s="456">
        <v>0</v>
      </c>
      <c r="CO392" s="456">
        <v>0</v>
      </c>
      <c r="CP392" s="456">
        <v>0</v>
      </c>
      <c r="CQ392" s="456">
        <v>0</v>
      </c>
      <c r="CR392" s="456">
        <v>0</v>
      </c>
      <c r="CS392" s="456">
        <v>0</v>
      </c>
      <c r="CT392" s="456">
        <v>0</v>
      </c>
      <c r="CU392" s="456">
        <v>0</v>
      </c>
      <c r="CV392" s="456">
        <v>0</v>
      </c>
      <c r="CW392" s="456">
        <v>0</v>
      </c>
      <c r="CX392" s="456">
        <v>0</v>
      </c>
      <c r="CY392" s="456">
        <v>0</v>
      </c>
      <c r="CZ392" s="456">
        <v>0</v>
      </c>
      <c r="DA392" s="456">
        <v>0</v>
      </c>
      <c r="DB392" s="456">
        <v>0</v>
      </c>
      <c r="DC392" s="456">
        <v>0</v>
      </c>
      <c r="DD392" s="456">
        <v>0</v>
      </c>
      <c r="DE392" s="456">
        <v>0</v>
      </c>
      <c r="DF392" s="456">
        <v>0</v>
      </c>
      <c r="DG392" s="456">
        <v>0</v>
      </c>
      <c r="DH392" s="456">
        <v>0</v>
      </c>
      <c r="DI392" s="456">
        <v>0</v>
      </c>
      <c r="DJ392" s="456">
        <v>0</v>
      </c>
      <c r="DK392" s="456">
        <v>0</v>
      </c>
      <c r="DL392" s="456">
        <v>0</v>
      </c>
      <c r="DM392" s="456">
        <v>0</v>
      </c>
      <c r="DN392" s="456">
        <v>0</v>
      </c>
      <c r="DO392" s="456">
        <v>0</v>
      </c>
      <c r="DP392" s="456">
        <v>0</v>
      </c>
      <c r="DQ392" s="456">
        <v>0</v>
      </c>
      <c r="DR392" s="456">
        <v>0</v>
      </c>
      <c r="DS392" s="456">
        <v>0</v>
      </c>
      <c r="DT392" s="456">
        <v>0</v>
      </c>
      <c r="DU392" s="456">
        <v>0</v>
      </c>
      <c r="DV392" s="456">
        <v>0</v>
      </c>
      <c r="DW392" s="456">
        <v>0</v>
      </c>
      <c r="DX392" s="456">
        <v>0</v>
      </c>
      <c r="DY392" s="456">
        <v>0</v>
      </c>
      <c r="DZ392" s="456">
        <v>0</v>
      </c>
      <c r="EA392" s="456">
        <v>0</v>
      </c>
      <c r="EB392" s="456">
        <v>0</v>
      </c>
      <c r="EC392" s="456">
        <v>0</v>
      </c>
      <c r="ED392" s="456">
        <v>0</v>
      </c>
      <c r="EE392" s="456">
        <v>0</v>
      </c>
      <c r="EF392" s="456">
        <v>0</v>
      </c>
      <c r="EG392" s="456">
        <v>0</v>
      </c>
      <c r="EH392" s="456">
        <v>0</v>
      </c>
      <c r="EI392" s="456">
        <v>0</v>
      </c>
      <c r="EJ392" s="456">
        <v>0</v>
      </c>
      <c r="EK392" s="456">
        <v>0</v>
      </c>
      <c r="EL392" s="456">
        <v>0</v>
      </c>
      <c r="EM392" s="456">
        <v>0</v>
      </c>
      <c r="EN392" s="456">
        <v>0</v>
      </c>
      <c r="EO392" s="456">
        <v>0</v>
      </c>
      <c r="EP392" s="456">
        <v>0</v>
      </c>
      <c r="EQ392" s="456">
        <v>0</v>
      </c>
      <c r="ER392" s="456">
        <v>0</v>
      </c>
      <c r="ES392" s="456">
        <v>0</v>
      </c>
      <c r="ET392" s="456">
        <v>0</v>
      </c>
      <c r="EU392" s="456">
        <v>0</v>
      </c>
      <c r="EV392" s="456">
        <v>0</v>
      </c>
      <c r="EW392" s="456">
        <v>0</v>
      </c>
      <c r="EX392" s="456">
        <v>0</v>
      </c>
      <c r="EY392" s="456">
        <v>0</v>
      </c>
      <c r="EZ392" s="456">
        <v>0</v>
      </c>
      <c r="FA392" s="456">
        <v>0</v>
      </c>
      <c r="FB392" s="456">
        <v>0</v>
      </c>
      <c r="FC392" s="456">
        <v>0</v>
      </c>
      <c r="FD392" s="456">
        <v>0</v>
      </c>
      <c r="FE392" s="456">
        <v>0</v>
      </c>
      <c r="FF392" s="456">
        <v>0</v>
      </c>
      <c r="FG392" s="456">
        <v>0</v>
      </c>
      <c r="FH392" s="456">
        <v>0</v>
      </c>
      <c r="FI392" s="456">
        <v>0</v>
      </c>
      <c r="FJ392" s="456">
        <v>0</v>
      </c>
      <c r="FK392" s="456">
        <v>0</v>
      </c>
      <c r="FL392" s="456">
        <v>0</v>
      </c>
      <c r="FM392" s="456">
        <v>0</v>
      </c>
      <c r="FN392" s="456">
        <v>0</v>
      </c>
      <c r="FO392" s="456">
        <v>0</v>
      </c>
      <c r="FP392" s="456">
        <v>0</v>
      </c>
      <c r="FQ392" s="456">
        <v>0</v>
      </c>
      <c r="FR392" s="456">
        <v>0</v>
      </c>
      <c r="FS392" s="456">
        <v>0</v>
      </c>
      <c r="FT392" s="456">
        <v>0</v>
      </c>
      <c r="FU392" s="456">
        <v>0</v>
      </c>
      <c r="FV392" s="456">
        <v>0</v>
      </c>
      <c r="FW392" s="456">
        <v>0</v>
      </c>
      <c r="FX392" s="456">
        <v>0</v>
      </c>
      <c r="FY392" s="456">
        <v>0</v>
      </c>
      <c r="FZ392" s="456">
        <v>0</v>
      </c>
      <c r="GA392" s="456">
        <v>0</v>
      </c>
    </row>
    <row r="393" spans="2:183">
      <c r="B393" s="96" t="s">
        <v>290</v>
      </c>
      <c r="C393" s="166" t="s">
        <v>37</v>
      </c>
      <c r="D393" s="99">
        <v>41249.69</v>
      </c>
      <c r="E393" s="87">
        <v>37271.29</v>
      </c>
      <c r="F393" s="87">
        <v>41199.67</v>
      </c>
      <c r="G393" s="87">
        <v>39969.519999999997</v>
      </c>
      <c r="H393" s="87">
        <v>40827.919999999998</v>
      </c>
      <c r="I393" s="87">
        <v>9115.41</v>
      </c>
      <c r="J393" s="87">
        <v>9464.39</v>
      </c>
      <c r="K393" s="87">
        <v>9334.31</v>
      </c>
      <c r="L393" s="87">
        <v>9114.4500000000007</v>
      </c>
      <c r="M393" s="87">
        <v>41200.28</v>
      </c>
      <c r="N393" s="87">
        <v>39838.26</v>
      </c>
      <c r="O393" s="87">
        <v>41490.14</v>
      </c>
      <c r="P393" s="87">
        <v>54424.39</v>
      </c>
      <c r="Q393" s="87">
        <v>49175.35</v>
      </c>
      <c r="R393" s="87">
        <v>54358.41</v>
      </c>
      <c r="S393" s="87">
        <v>52735.35</v>
      </c>
      <c r="T393" s="87">
        <v>53867.91</v>
      </c>
      <c r="U393" s="87">
        <v>12026.77</v>
      </c>
      <c r="V393" s="87">
        <v>12487.22</v>
      </c>
      <c r="W393" s="87">
        <v>12315.6</v>
      </c>
      <c r="X393" s="87">
        <v>12025.52</v>
      </c>
      <c r="Y393" s="87">
        <v>54359.19</v>
      </c>
      <c r="Z393" s="87">
        <v>52562.19</v>
      </c>
      <c r="AA393" s="87">
        <v>54741.66</v>
      </c>
      <c r="AB393" s="87">
        <v>72421.899999999994</v>
      </c>
      <c r="AC393" s="87">
        <v>60335.69</v>
      </c>
      <c r="AD393" s="87">
        <v>32505.599999999999</v>
      </c>
      <c r="AE393" s="87">
        <v>37008.07</v>
      </c>
      <c r="AF393" s="87">
        <v>54374.26</v>
      </c>
      <c r="AG393" s="87">
        <v>75279.45</v>
      </c>
      <c r="AH393" s="87">
        <v>128112.2</v>
      </c>
      <c r="AI393" s="87">
        <v>124583.41</v>
      </c>
      <c r="AJ393" s="87">
        <v>66206.850000000006</v>
      </c>
      <c r="AK393" s="87">
        <v>29041.96</v>
      </c>
      <c r="AL393" s="87">
        <v>55667.53</v>
      </c>
      <c r="AM393" s="87">
        <v>74764.56</v>
      </c>
      <c r="AN393" s="87">
        <v>72842.36</v>
      </c>
      <c r="AO393" s="87">
        <v>58780.29</v>
      </c>
      <c r="AP393" s="87">
        <v>32925.620000000003</v>
      </c>
      <c r="AQ393" s="87">
        <v>35175.99</v>
      </c>
      <c r="AR393" s="87">
        <v>56007.79</v>
      </c>
      <c r="AS393" s="87">
        <v>78351.09</v>
      </c>
      <c r="AT393" s="87">
        <v>125062.34</v>
      </c>
      <c r="AU393" s="87">
        <v>122422.45</v>
      </c>
      <c r="AV393" s="87">
        <v>66425.2</v>
      </c>
      <c r="AW393" s="87">
        <v>31032.21</v>
      </c>
      <c r="AX393" s="87">
        <v>56504.07</v>
      </c>
      <c r="AY393" s="87">
        <v>74772.070000000007</v>
      </c>
      <c r="AZ393" s="87">
        <v>72912.350000000006</v>
      </c>
      <c r="BA393" s="87">
        <v>64571.23</v>
      </c>
      <c r="BB393" s="87">
        <v>32359.88</v>
      </c>
      <c r="BC393" s="87">
        <v>32729.16</v>
      </c>
      <c r="BD393" s="87">
        <v>59403.55</v>
      </c>
      <c r="BE393" s="87">
        <v>79141.09</v>
      </c>
      <c r="BF393" s="87">
        <v>129185.57</v>
      </c>
      <c r="BG393" s="87">
        <v>127618.17</v>
      </c>
      <c r="BH393" s="87">
        <v>63839.88</v>
      </c>
      <c r="BI393" s="87">
        <v>32214.53</v>
      </c>
      <c r="BJ393" s="87">
        <v>60464.02</v>
      </c>
      <c r="BK393" s="87">
        <v>75300.63</v>
      </c>
      <c r="BL393" s="87">
        <v>75835.41</v>
      </c>
      <c r="BM393" s="87">
        <v>65279.73</v>
      </c>
      <c r="BN393" s="87">
        <v>33672.17</v>
      </c>
      <c r="BO393" s="87">
        <v>33789.01</v>
      </c>
      <c r="BP393" s="87">
        <v>58920.9</v>
      </c>
      <c r="BQ393" s="87">
        <v>80412.13</v>
      </c>
      <c r="BR393" s="87">
        <v>135334.32999999999</v>
      </c>
      <c r="BS393" s="87">
        <v>132988.10999999999</v>
      </c>
      <c r="BT393" s="87">
        <v>63612.72</v>
      </c>
      <c r="BU393" s="87">
        <v>32394.14</v>
      </c>
      <c r="BV393" s="87">
        <v>61884.23</v>
      </c>
      <c r="BW393" s="87">
        <v>76495.63</v>
      </c>
      <c r="BX393" s="87">
        <v>79619.710000000006</v>
      </c>
      <c r="BY393" s="87">
        <v>65490.21</v>
      </c>
      <c r="BZ393" s="87">
        <v>33313.89</v>
      </c>
      <c r="CA393" s="87">
        <v>37577.81</v>
      </c>
      <c r="CB393" s="87">
        <v>51661.93</v>
      </c>
      <c r="CC393" s="87">
        <v>87220.22</v>
      </c>
      <c r="CD393" s="87">
        <v>142153.91</v>
      </c>
      <c r="CE393" s="87">
        <v>137223.66</v>
      </c>
      <c r="CF393" s="87">
        <v>63250.36</v>
      </c>
      <c r="CG393" s="87">
        <v>36025.339999999997</v>
      </c>
      <c r="CH393" s="87">
        <v>60636.52</v>
      </c>
      <c r="CI393" s="87">
        <v>78583.44</v>
      </c>
      <c r="CJ393" s="87">
        <v>79922.62</v>
      </c>
      <c r="CK393" s="87">
        <v>66871.53</v>
      </c>
      <c r="CL393" s="87">
        <v>36477.58</v>
      </c>
      <c r="CM393" s="87">
        <v>41715.72</v>
      </c>
      <c r="CN393" s="87">
        <v>58793.39</v>
      </c>
      <c r="CO393" s="87">
        <v>83705.88</v>
      </c>
      <c r="CP393" s="87">
        <v>141987</v>
      </c>
      <c r="CQ393" s="87">
        <v>136959.22</v>
      </c>
      <c r="CR393" s="87">
        <v>72012.23</v>
      </c>
      <c r="CS393" s="87">
        <v>34651.050000000003</v>
      </c>
      <c r="CT393" s="87">
        <v>60209.56</v>
      </c>
      <c r="CU393" s="87">
        <v>82669.47</v>
      </c>
      <c r="CV393" s="87">
        <v>82695.98</v>
      </c>
      <c r="CW393" s="87">
        <v>66775.22</v>
      </c>
      <c r="CX393" s="87">
        <v>37924.94</v>
      </c>
      <c r="CY393" s="87">
        <v>41499.51</v>
      </c>
      <c r="CZ393" s="87">
        <v>61539.74</v>
      </c>
      <c r="DA393" s="87">
        <v>87603.36</v>
      </c>
      <c r="DB393" s="87">
        <v>143927.41</v>
      </c>
      <c r="DC393" s="87">
        <v>136989.64000000001</v>
      </c>
      <c r="DD393" s="87">
        <v>76688.58</v>
      </c>
      <c r="DE393" s="87">
        <v>36106.410000000003</v>
      </c>
      <c r="DF393" s="87">
        <v>64168.95</v>
      </c>
      <c r="DG393" s="87">
        <v>83993.83</v>
      </c>
      <c r="DH393" s="87">
        <v>84724.84</v>
      </c>
      <c r="DI393" s="87">
        <v>69301.73</v>
      </c>
      <c r="DJ393" s="87">
        <v>38021.589999999997</v>
      </c>
      <c r="DK393" s="87">
        <v>40859.97</v>
      </c>
      <c r="DL393" s="87">
        <v>66167.95</v>
      </c>
      <c r="DM393" s="87">
        <v>90243.199999999997</v>
      </c>
      <c r="DN393" s="87">
        <v>146112.48000000001</v>
      </c>
      <c r="DO393" s="87">
        <v>142762.73000000001</v>
      </c>
      <c r="DP393" s="87">
        <v>76884.13</v>
      </c>
      <c r="DQ393" s="87">
        <v>36503.17</v>
      </c>
      <c r="DR393" s="87">
        <v>66596.2</v>
      </c>
      <c r="DS393" s="87">
        <v>86753.74</v>
      </c>
      <c r="DT393" s="87">
        <v>85442.32</v>
      </c>
      <c r="DU393" s="87">
        <v>75101.47</v>
      </c>
      <c r="DV393" s="87">
        <v>38566.19</v>
      </c>
      <c r="DW393" s="87">
        <v>37825.29</v>
      </c>
      <c r="DX393" s="87">
        <v>69731.14</v>
      </c>
      <c r="DY393" s="87">
        <v>92584.58</v>
      </c>
      <c r="DZ393" s="87">
        <v>150577.67000000001</v>
      </c>
      <c r="EA393" s="87">
        <v>149248.81</v>
      </c>
      <c r="EB393" s="87">
        <v>75227.27</v>
      </c>
      <c r="EC393" s="87">
        <v>37390.559999999998</v>
      </c>
      <c r="ED393" s="87">
        <v>71093.41</v>
      </c>
      <c r="EE393" s="87">
        <v>87701.16</v>
      </c>
      <c r="EF393" s="87">
        <v>90274.35</v>
      </c>
      <c r="EG393" s="87">
        <v>75544.179999999993</v>
      </c>
      <c r="EH393" s="87">
        <v>38068.089999999997</v>
      </c>
      <c r="EI393" s="87">
        <v>43328.4</v>
      </c>
      <c r="EJ393" s="87">
        <v>58868.38</v>
      </c>
      <c r="EK393" s="87">
        <v>99445.77</v>
      </c>
      <c r="EL393" s="87">
        <v>162108.22</v>
      </c>
      <c r="EM393" s="87">
        <v>157083.85999999999</v>
      </c>
      <c r="EN393" s="87">
        <v>73218.77</v>
      </c>
      <c r="EO393" s="87">
        <v>38357.019999999997</v>
      </c>
      <c r="EP393" s="87">
        <v>71479.09</v>
      </c>
      <c r="EQ393" s="87">
        <v>89531.83</v>
      </c>
      <c r="ER393" s="87">
        <v>90993.7</v>
      </c>
      <c r="ES393" s="87">
        <v>78330.97</v>
      </c>
      <c r="ET393" s="87">
        <v>40265.120000000003</v>
      </c>
      <c r="EU393" s="87">
        <v>42228.32</v>
      </c>
      <c r="EV393" s="87">
        <v>73915.03</v>
      </c>
      <c r="EW393" s="87">
        <v>92779.15</v>
      </c>
      <c r="EX393" s="87">
        <v>166881.76999999999</v>
      </c>
      <c r="EY393" s="87">
        <v>159437.95000000001</v>
      </c>
      <c r="EZ393" s="87">
        <v>75046.320000000007</v>
      </c>
      <c r="FA393" s="87">
        <v>37819.58</v>
      </c>
      <c r="FB393" s="87">
        <v>75183.009999999995</v>
      </c>
      <c r="FC393" s="87">
        <v>92145.09</v>
      </c>
      <c r="FD393" s="87">
        <v>94187.08</v>
      </c>
      <c r="FE393" s="87">
        <v>78468.56</v>
      </c>
      <c r="FF393" s="87">
        <v>42450.26</v>
      </c>
      <c r="FG393" s="87">
        <v>49518.76</v>
      </c>
      <c r="FH393" s="87">
        <v>69151.33</v>
      </c>
      <c r="FI393" s="87">
        <v>98511.32</v>
      </c>
      <c r="FJ393" s="87">
        <v>167587.09</v>
      </c>
      <c r="FK393" s="87">
        <v>160443.98000000001</v>
      </c>
      <c r="FL393" s="87">
        <v>85635.8</v>
      </c>
      <c r="FM393" s="87">
        <v>38062.78</v>
      </c>
      <c r="FN393" s="87">
        <v>72573.119999999995</v>
      </c>
      <c r="FO393" s="87">
        <v>97233.78</v>
      </c>
      <c r="FP393" s="87">
        <v>97419.78</v>
      </c>
      <c r="FQ393" s="87">
        <v>78664.37</v>
      </c>
      <c r="FR393" s="87">
        <v>44677.38</v>
      </c>
      <c r="FS393" s="87">
        <v>48888.38</v>
      </c>
      <c r="FT393" s="87">
        <v>72496.73</v>
      </c>
      <c r="FU393" s="87">
        <v>102302.05</v>
      </c>
      <c r="FV393" s="87">
        <v>170452.16</v>
      </c>
      <c r="FW393" s="87">
        <v>161380.28</v>
      </c>
      <c r="FX393" s="87">
        <v>91908.23</v>
      </c>
      <c r="FY393" s="87">
        <v>40969.599999999999</v>
      </c>
      <c r="FZ393" s="87">
        <v>75594.06</v>
      </c>
      <c r="GA393" s="87">
        <v>98948.71</v>
      </c>
    </row>
    <row r="394" spans="2:183">
      <c r="B394" s="171" t="s">
        <v>290</v>
      </c>
      <c r="C394" s="172" t="s">
        <v>271</v>
      </c>
      <c r="D394" s="81">
        <v>0</v>
      </c>
      <c r="E394" s="82">
        <v>0</v>
      </c>
      <c r="F394" s="82">
        <v>0</v>
      </c>
      <c r="G394" s="82">
        <v>0</v>
      </c>
      <c r="H394" s="82">
        <v>0</v>
      </c>
      <c r="I394" s="82">
        <v>0</v>
      </c>
      <c r="J394" s="82">
        <v>0</v>
      </c>
      <c r="K394" s="82">
        <v>0</v>
      </c>
      <c r="L394" s="82">
        <v>0</v>
      </c>
      <c r="M394" s="82">
        <v>0</v>
      </c>
      <c r="N394" s="82">
        <v>0</v>
      </c>
      <c r="O394" s="82">
        <v>0</v>
      </c>
      <c r="P394" s="82">
        <v>0</v>
      </c>
      <c r="Q394" s="82">
        <v>0</v>
      </c>
      <c r="R394" s="82">
        <v>0</v>
      </c>
      <c r="S394" s="82">
        <v>0</v>
      </c>
      <c r="T394" s="82">
        <v>0</v>
      </c>
      <c r="U394" s="82">
        <v>0</v>
      </c>
      <c r="V394" s="82">
        <v>0</v>
      </c>
      <c r="W394" s="82">
        <v>0</v>
      </c>
      <c r="X394" s="82">
        <v>0</v>
      </c>
      <c r="Y394" s="82">
        <v>0</v>
      </c>
      <c r="Z394" s="82">
        <v>0</v>
      </c>
      <c r="AA394" s="82">
        <v>0</v>
      </c>
      <c r="AB394" s="82">
        <v>0</v>
      </c>
      <c r="AC394" s="82">
        <v>0</v>
      </c>
      <c r="AD394" s="82">
        <v>0</v>
      </c>
      <c r="AE394" s="82">
        <v>0</v>
      </c>
      <c r="AF394" s="82">
        <v>0</v>
      </c>
      <c r="AG394" s="82">
        <v>0</v>
      </c>
      <c r="AH394" s="82">
        <v>0</v>
      </c>
      <c r="AI394" s="82">
        <v>0</v>
      </c>
      <c r="AJ394" s="82">
        <v>0</v>
      </c>
      <c r="AK394" s="82">
        <v>0</v>
      </c>
      <c r="AL394" s="82">
        <v>0</v>
      </c>
      <c r="AM394" s="82">
        <v>0</v>
      </c>
      <c r="AN394" s="82">
        <v>0</v>
      </c>
      <c r="AO394" s="82">
        <v>0</v>
      </c>
      <c r="AP394" s="82">
        <v>0</v>
      </c>
      <c r="AQ394" s="82">
        <v>0</v>
      </c>
      <c r="AR394" s="82">
        <v>0</v>
      </c>
      <c r="AS394" s="82">
        <v>0</v>
      </c>
      <c r="AT394" s="82">
        <v>0</v>
      </c>
      <c r="AU394" s="82">
        <v>0</v>
      </c>
      <c r="AV394" s="82">
        <v>0</v>
      </c>
      <c r="AW394" s="82">
        <v>0</v>
      </c>
      <c r="AX394" s="82">
        <v>0</v>
      </c>
      <c r="AY394" s="82">
        <v>0</v>
      </c>
      <c r="AZ394" s="82">
        <v>0</v>
      </c>
      <c r="BA394" s="82">
        <v>0</v>
      </c>
      <c r="BB394" s="82">
        <v>0</v>
      </c>
      <c r="BC394" s="82">
        <v>0</v>
      </c>
      <c r="BD394" s="82">
        <v>0</v>
      </c>
      <c r="BE394" s="82">
        <v>0</v>
      </c>
      <c r="BF394" s="82">
        <v>0</v>
      </c>
      <c r="BG394" s="82">
        <v>0</v>
      </c>
      <c r="BH394" s="82">
        <v>0</v>
      </c>
      <c r="BI394" s="82">
        <v>0</v>
      </c>
      <c r="BJ394" s="82">
        <v>0</v>
      </c>
      <c r="BK394" s="82">
        <v>0</v>
      </c>
      <c r="BL394" s="82">
        <v>0</v>
      </c>
      <c r="BM394" s="82">
        <v>0</v>
      </c>
      <c r="BN394" s="82">
        <v>0</v>
      </c>
      <c r="BO394" s="82">
        <v>0</v>
      </c>
      <c r="BP394" s="82">
        <v>0</v>
      </c>
      <c r="BQ394" s="82">
        <v>0</v>
      </c>
      <c r="BR394" s="82">
        <v>0</v>
      </c>
      <c r="BS394" s="82">
        <v>0</v>
      </c>
      <c r="BT394" s="82">
        <v>0</v>
      </c>
      <c r="BU394" s="82">
        <v>0</v>
      </c>
      <c r="BV394" s="82">
        <v>0</v>
      </c>
      <c r="BW394" s="82">
        <v>0</v>
      </c>
      <c r="BX394" s="82">
        <v>0</v>
      </c>
      <c r="BY394" s="82">
        <v>0</v>
      </c>
      <c r="BZ394" s="82">
        <v>0</v>
      </c>
      <c r="CA394" s="82">
        <v>0</v>
      </c>
      <c r="CB394" s="82">
        <v>0</v>
      </c>
      <c r="CC394" s="82">
        <v>0</v>
      </c>
      <c r="CD394" s="82">
        <v>0</v>
      </c>
      <c r="CE394" s="82">
        <v>0</v>
      </c>
      <c r="CF394" s="82">
        <v>0</v>
      </c>
      <c r="CG394" s="82">
        <v>0</v>
      </c>
      <c r="CH394" s="82">
        <v>0</v>
      </c>
      <c r="CI394" s="82">
        <v>0</v>
      </c>
      <c r="CJ394" s="82">
        <v>0</v>
      </c>
      <c r="CK394" s="82">
        <v>0</v>
      </c>
      <c r="CL394" s="82">
        <v>0</v>
      </c>
      <c r="CM394" s="82">
        <v>0</v>
      </c>
      <c r="CN394" s="82">
        <v>0</v>
      </c>
      <c r="CO394" s="82">
        <v>0</v>
      </c>
      <c r="CP394" s="82">
        <v>0</v>
      </c>
      <c r="CQ394" s="82">
        <v>0</v>
      </c>
      <c r="CR394" s="82">
        <v>0</v>
      </c>
      <c r="CS394" s="82">
        <v>0</v>
      </c>
      <c r="CT394" s="82">
        <v>0</v>
      </c>
      <c r="CU394" s="82">
        <v>0</v>
      </c>
      <c r="CV394" s="82">
        <v>0</v>
      </c>
      <c r="CW394" s="82">
        <v>0</v>
      </c>
      <c r="CX394" s="82">
        <v>0</v>
      </c>
      <c r="CY394" s="82">
        <v>0</v>
      </c>
      <c r="CZ394" s="82">
        <v>0</v>
      </c>
      <c r="DA394" s="82">
        <v>0</v>
      </c>
      <c r="DB394" s="82">
        <v>0</v>
      </c>
      <c r="DC394" s="82">
        <v>0</v>
      </c>
      <c r="DD394" s="82">
        <v>0</v>
      </c>
      <c r="DE394" s="82">
        <v>0</v>
      </c>
      <c r="DF394" s="82">
        <v>0</v>
      </c>
      <c r="DG394" s="82">
        <v>0</v>
      </c>
      <c r="DH394" s="82">
        <v>0</v>
      </c>
      <c r="DI394" s="82">
        <v>0</v>
      </c>
      <c r="DJ394" s="82">
        <v>0</v>
      </c>
      <c r="DK394" s="82">
        <v>0</v>
      </c>
      <c r="DL394" s="82">
        <v>0</v>
      </c>
      <c r="DM394" s="82">
        <v>0</v>
      </c>
      <c r="DN394" s="82">
        <v>0</v>
      </c>
      <c r="DO394" s="82">
        <v>0</v>
      </c>
      <c r="DP394" s="82">
        <v>0</v>
      </c>
      <c r="DQ394" s="82">
        <v>0</v>
      </c>
      <c r="DR394" s="82">
        <v>0</v>
      </c>
      <c r="DS394" s="82">
        <v>0</v>
      </c>
      <c r="DT394" s="82">
        <v>0</v>
      </c>
      <c r="DU394" s="82">
        <v>0</v>
      </c>
      <c r="DV394" s="82">
        <v>0</v>
      </c>
      <c r="DW394" s="82">
        <v>0</v>
      </c>
      <c r="DX394" s="82">
        <v>0</v>
      </c>
      <c r="DY394" s="82">
        <v>0</v>
      </c>
      <c r="DZ394" s="82">
        <v>0</v>
      </c>
      <c r="EA394" s="82">
        <v>0</v>
      </c>
      <c r="EB394" s="82">
        <v>0</v>
      </c>
      <c r="EC394" s="82">
        <v>0</v>
      </c>
      <c r="ED394" s="82">
        <v>0</v>
      </c>
      <c r="EE394" s="82">
        <v>0</v>
      </c>
      <c r="EF394" s="82">
        <v>0</v>
      </c>
      <c r="EG394" s="82">
        <v>0</v>
      </c>
      <c r="EH394" s="82">
        <v>0</v>
      </c>
      <c r="EI394" s="82">
        <v>0</v>
      </c>
      <c r="EJ394" s="82">
        <v>0</v>
      </c>
      <c r="EK394" s="82">
        <v>0</v>
      </c>
      <c r="EL394" s="82">
        <v>0</v>
      </c>
      <c r="EM394" s="82">
        <v>0</v>
      </c>
      <c r="EN394" s="82">
        <v>0</v>
      </c>
      <c r="EO394" s="82">
        <v>0</v>
      </c>
      <c r="EP394" s="82">
        <v>0</v>
      </c>
      <c r="EQ394" s="82">
        <v>0</v>
      </c>
      <c r="ER394" s="82">
        <v>0</v>
      </c>
      <c r="ES394" s="82">
        <v>0</v>
      </c>
      <c r="ET394" s="82">
        <v>0</v>
      </c>
      <c r="EU394" s="82">
        <v>0</v>
      </c>
      <c r="EV394" s="82">
        <v>0</v>
      </c>
      <c r="EW394" s="82">
        <v>0</v>
      </c>
      <c r="EX394" s="82">
        <v>0</v>
      </c>
      <c r="EY394" s="82">
        <v>0</v>
      </c>
      <c r="EZ394" s="82">
        <v>0</v>
      </c>
      <c r="FA394" s="82">
        <v>0</v>
      </c>
      <c r="FB394" s="82">
        <v>0</v>
      </c>
      <c r="FC394" s="82">
        <v>0</v>
      </c>
      <c r="FD394" s="82">
        <v>0</v>
      </c>
      <c r="FE394" s="82">
        <v>0</v>
      </c>
      <c r="FF394" s="82">
        <v>0</v>
      </c>
      <c r="FG394" s="82">
        <v>0</v>
      </c>
      <c r="FH394" s="82">
        <v>0</v>
      </c>
      <c r="FI394" s="82">
        <v>0</v>
      </c>
      <c r="FJ394" s="82">
        <v>0</v>
      </c>
      <c r="FK394" s="82">
        <v>0</v>
      </c>
      <c r="FL394" s="82">
        <v>0</v>
      </c>
      <c r="FM394" s="82">
        <v>0</v>
      </c>
      <c r="FN394" s="82">
        <v>0</v>
      </c>
      <c r="FO394" s="82">
        <v>0</v>
      </c>
      <c r="FP394" s="82">
        <v>0</v>
      </c>
      <c r="FQ394" s="82">
        <v>0</v>
      </c>
      <c r="FR394" s="82">
        <v>0</v>
      </c>
      <c r="FS394" s="82">
        <v>0</v>
      </c>
      <c r="FT394" s="82">
        <v>0</v>
      </c>
      <c r="FU394" s="82">
        <v>0</v>
      </c>
      <c r="FV394" s="82">
        <v>0</v>
      </c>
      <c r="FW394" s="82">
        <v>0</v>
      </c>
      <c r="FX394" s="82">
        <v>0</v>
      </c>
      <c r="FY394" s="82">
        <v>0</v>
      </c>
      <c r="FZ394" s="82">
        <v>0</v>
      </c>
      <c r="GA394" s="82">
        <v>0</v>
      </c>
    </row>
    <row r="395" spans="2:183">
      <c r="B395" s="96" t="s">
        <v>290</v>
      </c>
      <c r="C395" s="166" t="s">
        <v>38</v>
      </c>
      <c r="D395" s="173">
        <v>0</v>
      </c>
      <c r="E395" s="174">
        <v>0</v>
      </c>
      <c r="F395" s="174">
        <v>0</v>
      </c>
      <c r="G395" s="174">
        <v>0</v>
      </c>
      <c r="H395" s="174">
        <v>0</v>
      </c>
      <c r="I395" s="174">
        <v>0</v>
      </c>
      <c r="J395" s="174">
        <v>0</v>
      </c>
      <c r="K395" s="174">
        <v>0</v>
      </c>
      <c r="L395" s="174">
        <v>0</v>
      </c>
      <c r="M395" s="174">
        <v>0</v>
      </c>
      <c r="N395" s="174">
        <v>0</v>
      </c>
      <c r="O395" s="174">
        <v>0</v>
      </c>
      <c r="P395" s="174">
        <v>0</v>
      </c>
      <c r="Q395" s="174">
        <v>0</v>
      </c>
      <c r="R395" s="174">
        <v>0</v>
      </c>
      <c r="S395" s="174">
        <v>0</v>
      </c>
      <c r="T395" s="174">
        <v>0</v>
      </c>
      <c r="U395" s="174">
        <v>0</v>
      </c>
      <c r="V395" s="174">
        <v>0</v>
      </c>
      <c r="W395" s="174">
        <v>0</v>
      </c>
      <c r="X395" s="174">
        <v>0</v>
      </c>
      <c r="Y395" s="174">
        <v>0</v>
      </c>
      <c r="Z395" s="174">
        <v>0</v>
      </c>
      <c r="AA395" s="174">
        <v>0</v>
      </c>
      <c r="AB395" s="174">
        <v>0</v>
      </c>
      <c r="AC395" s="174">
        <v>0</v>
      </c>
      <c r="AD395" s="174">
        <v>0</v>
      </c>
      <c r="AE395" s="174">
        <v>0</v>
      </c>
      <c r="AF395" s="174">
        <v>0</v>
      </c>
      <c r="AG395" s="174">
        <v>0</v>
      </c>
      <c r="AH395" s="174">
        <v>0</v>
      </c>
      <c r="AI395" s="174">
        <v>0</v>
      </c>
      <c r="AJ395" s="174">
        <v>0</v>
      </c>
      <c r="AK395" s="174">
        <v>0</v>
      </c>
      <c r="AL395" s="174">
        <v>0</v>
      </c>
      <c r="AM395" s="174">
        <v>0</v>
      </c>
      <c r="AN395" s="174">
        <v>0</v>
      </c>
      <c r="AO395" s="174">
        <v>0</v>
      </c>
      <c r="AP395" s="174">
        <v>0</v>
      </c>
      <c r="AQ395" s="174">
        <v>0</v>
      </c>
      <c r="AR395" s="174">
        <v>0</v>
      </c>
      <c r="AS395" s="174">
        <v>0</v>
      </c>
      <c r="AT395" s="174">
        <v>0</v>
      </c>
      <c r="AU395" s="174">
        <v>0</v>
      </c>
      <c r="AV395" s="174">
        <v>0</v>
      </c>
      <c r="AW395" s="174">
        <v>0</v>
      </c>
      <c r="AX395" s="174">
        <v>0</v>
      </c>
      <c r="AY395" s="174">
        <v>0</v>
      </c>
      <c r="AZ395" s="174">
        <v>0</v>
      </c>
      <c r="BA395" s="174">
        <v>0</v>
      </c>
      <c r="BB395" s="174">
        <v>0</v>
      </c>
      <c r="BC395" s="174">
        <v>0</v>
      </c>
      <c r="BD395" s="174">
        <v>0</v>
      </c>
      <c r="BE395" s="174">
        <v>0</v>
      </c>
      <c r="BF395" s="174">
        <v>0</v>
      </c>
      <c r="BG395" s="174">
        <v>0</v>
      </c>
      <c r="BH395" s="174">
        <v>0</v>
      </c>
      <c r="BI395" s="174">
        <v>0</v>
      </c>
      <c r="BJ395" s="174">
        <v>0</v>
      </c>
      <c r="BK395" s="174">
        <v>0</v>
      </c>
      <c r="BL395" s="174">
        <v>0</v>
      </c>
      <c r="BM395" s="174">
        <v>0</v>
      </c>
      <c r="BN395" s="174">
        <v>0</v>
      </c>
      <c r="BO395" s="174">
        <v>0</v>
      </c>
      <c r="BP395" s="174">
        <v>0</v>
      </c>
      <c r="BQ395" s="174">
        <v>0</v>
      </c>
      <c r="BR395" s="174">
        <v>0</v>
      </c>
      <c r="BS395" s="174">
        <v>0</v>
      </c>
      <c r="BT395" s="174">
        <v>0</v>
      </c>
      <c r="BU395" s="174">
        <v>0</v>
      </c>
      <c r="BV395" s="174">
        <v>0</v>
      </c>
      <c r="BW395" s="174">
        <v>0</v>
      </c>
      <c r="BX395" s="174">
        <v>0</v>
      </c>
      <c r="BY395" s="174">
        <v>0</v>
      </c>
      <c r="BZ395" s="174">
        <v>0</v>
      </c>
      <c r="CA395" s="174">
        <v>0</v>
      </c>
      <c r="CB395" s="174">
        <v>0</v>
      </c>
      <c r="CC395" s="174">
        <v>0</v>
      </c>
      <c r="CD395" s="174">
        <v>0</v>
      </c>
      <c r="CE395" s="174">
        <v>0</v>
      </c>
      <c r="CF395" s="174">
        <v>0</v>
      </c>
      <c r="CG395" s="174">
        <v>0</v>
      </c>
      <c r="CH395" s="174">
        <v>0</v>
      </c>
      <c r="CI395" s="174">
        <v>0</v>
      </c>
      <c r="CJ395" s="174">
        <v>0</v>
      </c>
      <c r="CK395" s="174">
        <v>0</v>
      </c>
      <c r="CL395" s="174">
        <v>0</v>
      </c>
      <c r="CM395" s="174">
        <v>0</v>
      </c>
      <c r="CN395" s="174">
        <v>0</v>
      </c>
      <c r="CO395" s="174">
        <v>0</v>
      </c>
      <c r="CP395" s="174">
        <v>0</v>
      </c>
      <c r="CQ395" s="174">
        <v>0</v>
      </c>
      <c r="CR395" s="174">
        <v>0</v>
      </c>
      <c r="CS395" s="174">
        <v>0</v>
      </c>
      <c r="CT395" s="174">
        <v>0</v>
      </c>
      <c r="CU395" s="174">
        <v>0</v>
      </c>
      <c r="CV395" s="174">
        <v>0</v>
      </c>
      <c r="CW395" s="174">
        <v>0</v>
      </c>
      <c r="CX395" s="174">
        <v>0</v>
      </c>
      <c r="CY395" s="174">
        <v>0</v>
      </c>
      <c r="CZ395" s="174">
        <v>0</v>
      </c>
      <c r="DA395" s="174">
        <v>0</v>
      </c>
      <c r="DB395" s="174">
        <v>0</v>
      </c>
      <c r="DC395" s="174">
        <v>0</v>
      </c>
      <c r="DD395" s="174">
        <v>0</v>
      </c>
      <c r="DE395" s="174">
        <v>0</v>
      </c>
      <c r="DF395" s="174">
        <v>0</v>
      </c>
      <c r="DG395" s="174">
        <v>0</v>
      </c>
      <c r="DH395" s="174">
        <v>0</v>
      </c>
      <c r="DI395" s="174">
        <v>0</v>
      </c>
      <c r="DJ395" s="174">
        <v>0</v>
      </c>
      <c r="DK395" s="174">
        <v>0</v>
      </c>
      <c r="DL395" s="174">
        <v>0</v>
      </c>
      <c r="DM395" s="174">
        <v>0</v>
      </c>
      <c r="DN395" s="174">
        <v>0</v>
      </c>
      <c r="DO395" s="174">
        <v>0</v>
      </c>
      <c r="DP395" s="174">
        <v>0</v>
      </c>
      <c r="DQ395" s="174">
        <v>0</v>
      </c>
      <c r="DR395" s="174">
        <v>0</v>
      </c>
      <c r="DS395" s="174">
        <v>0</v>
      </c>
      <c r="DT395" s="174">
        <v>0</v>
      </c>
      <c r="DU395" s="174">
        <v>0</v>
      </c>
      <c r="DV395" s="174">
        <v>0</v>
      </c>
      <c r="DW395" s="174">
        <v>0</v>
      </c>
      <c r="DX395" s="174">
        <v>0</v>
      </c>
      <c r="DY395" s="174">
        <v>0</v>
      </c>
      <c r="DZ395" s="174">
        <v>0</v>
      </c>
      <c r="EA395" s="174">
        <v>0</v>
      </c>
      <c r="EB395" s="174">
        <v>0</v>
      </c>
      <c r="EC395" s="174">
        <v>0</v>
      </c>
      <c r="ED395" s="174">
        <v>0</v>
      </c>
      <c r="EE395" s="174">
        <v>0</v>
      </c>
      <c r="EF395" s="174">
        <v>0</v>
      </c>
      <c r="EG395" s="174">
        <v>0</v>
      </c>
      <c r="EH395" s="174">
        <v>0</v>
      </c>
      <c r="EI395" s="174">
        <v>0</v>
      </c>
      <c r="EJ395" s="174">
        <v>0</v>
      </c>
      <c r="EK395" s="174">
        <v>0</v>
      </c>
      <c r="EL395" s="174">
        <v>0</v>
      </c>
      <c r="EM395" s="174">
        <v>0</v>
      </c>
      <c r="EN395" s="174">
        <v>0</v>
      </c>
      <c r="EO395" s="174">
        <v>0</v>
      </c>
      <c r="EP395" s="174">
        <v>0</v>
      </c>
      <c r="EQ395" s="174">
        <v>0</v>
      </c>
      <c r="ER395" s="174">
        <v>0</v>
      </c>
      <c r="ES395" s="174">
        <v>0</v>
      </c>
      <c r="ET395" s="174">
        <v>0</v>
      </c>
      <c r="EU395" s="174">
        <v>0</v>
      </c>
      <c r="EV395" s="174">
        <v>0</v>
      </c>
      <c r="EW395" s="174">
        <v>0</v>
      </c>
      <c r="EX395" s="174">
        <v>0</v>
      </c>
      <c r="EY395" s="174">
        <v>0</v>
      </c>
      <c r="EZ395" s="174">
        <v>0</v>
      </c>
      <c r="FA395" s="174">
        <v>0</v>
      </c>
      <c r="FB395" s="174">
        <v>0</v>
      </c>
      <c r="FC395" s="174">
        <v>0</v>
      </c>
      <c r="FD395" s="174">
        <v>0</v>
      </c>
      <c r="FE395" s="174">
        <v>0</v>
      </c>
      <c r="FF395" s="174">
        <v>0</v>
      </c>
      <c r="FG395" s="174">
        <v>0</v>
      </c>
      <c r="FH395" s="174">
        <v>0</v>
      </c>
      <c r="FI395" s="174">
        <v>0</v>
      </c>
      <c r="FJ395" s="174">
        <v>0</v>
      </c>
      <c r="FK395" s="174">
        <v>0</v>
      </c>
      <c r="FL395" s="174">
        <v>0</v>
      </c>
      <c r="FM395" s="174">
        <v>0</v>
      </c>
      <c r="FN395" s="174">
        <v>0</v>
      </c>
      <c r="FO395" s="174">
        <v>0</v>
      </c>
      <c r="FP395" s="174">
        <v>0</v>
      </c>
      <c r="FQ395" s="174">
        <v>0</v>
      </c>
      <c r="FR395" s="174">
        <v>0</v>
      </c>
      <c r="FS395" s="174">
        <v>0</v>
      </c>
      <c r="FT395" s="174">
        <v>0</v>
      </c>
      <c r="FU395" s="174">
        <v>0</v>
      </c>
      <c r="FV395" s="174">
        <v>0</v>
      </c>
      <c r="FW395" s="174">
        <v>0</v>
      </c>
      <c r="FX395" s="174">
        <v>0</v>
      </c>
      <c r="FY395" s="174">
        <v>0</v>
      </c>
      <c r="FZ395" s="174">
        <v>0</v>
      </c>
      <c r="GA395" s="174">
        <v>0</v>
      </c>
    </row>
    <row r="396" spans="2:183">
      <c r="B396" s="171" t="s">
        <v>290</v>
      </c>
      <c r="C396" s="172" t="s">
        <v>39</v>
      </c>
      <c r="D396" s="81">
        <v>0</v>
      </c>
      <c r="E396" s="82">
        <v>0</v>
      </c>
      <c r="F396" s="82">
        <v>0</v>
      </c>
      <c r="G396" s="82">
        <v>0</v>
      </c>
      <c r="H396" s="82">
        <v>0</v>
      </c>
      <c r="I396" s="82">
        <v>0</v>
      </c>
      <c r="J396" s="82">
        <v>0</v>
      </c>
      <c r="K396" s="82">
        <v>0</v>
      </c>
      <c r="L396" s="82">
        <v>0</v>
      </c>
      <c r="M396" s="82">
        <v>0</v>
      </c>
      <c r="N396" s="82">
        <v>0</v>
      </c>
      <c r="O396" s="82">
        <v>0</v>
      </c>
      <c r="P396" s="82">
        <v>0</v>
      </c>
      <c r="Q396" s="82">
        <v>0</v>
      </c>
      <c r="R396" s="82">
        <v>0</v>
      </c>
      <c r="S396" s="82">
        <v>0</v>
      </c>
      <c r="T396" s="82">
        <v>0</v>
      </c>
      <c r="U396" s="82">
        <v>0</v>
      </c>
      <c r="V396" s="82">
        <v>0</v>
      </c>
      <c r="W396" s="82">
        <v>0</v>
      </c>
      <c r="X396" s="82">
        <v>0</v>
      </c>
      <c r="Y396" s="82">
        <v>0</v>
      </c>
      <c r="Z396" s="82">
        <v>0</v>
      </c>
      <c r="AA396" s="82">
        <v>0</v>
      </c>
      <c r="AB396" s="82">
        <v>0</v>
      </c>
      <c r="AC396" s="82">
        <v>0</v>
      </c>
      <c r="AD396" s="82">
        <v>0</v>
      </c>
      <c r="AE396" s="82">
        <v>0</v>
      </c>
      <c r="AF396" s="82">
        <v>0</v>
      </c>
      <c r="AG396" s="82">
        <v>0</v>
      </c>
      <c r="AH396" s="82">
        <v>0</v>
      </c>
      <c r="AI396" s="82">
        <v>0</v>
      </c>
      <c r="AJ396" s="82">
        <v>0</v>
      </c>
      <c r="AK396" s="82">
        <v>0</v>
      </c>
      <c r="AL396" s="82">
        <v>0</v>
      </c>
      <c r="AM396" s="82">
        <v>0</v>
      </c>
      <c r="AN396" s="82">
        <v>0</v>
      </c>
      <c r="AO396" s="82">
        <v>0</v>
      </c>
      <c r="AP396" s="82">
        <v>0</v>
      </c>
      <c r="AQ396" s="82">
        <v>0</v>
      </c>
      <c r="AR396" s="82">
        <v>0</v>
      </c>
      <c r="AS396" s="82">
        <v>0</v>
      </c>
      <c r="AT396" s="82">
        <v>0</v>
      </c>
      <c r="AU396" s="82">
        <v>0</v>
      </c>
      <c r="AV396" s="82">
        <v>0</v>
      </c>
      <c r="AW396" s="82">
        <v>0</v>
      </c>
      <c r="AX396" s="82">
        <v>0</v>
      </c>
      <c r="AY396" s="82">
        <v>0</v>
      </c>
      <c r="AZ396" s="82">
        <v>0</v>
      </c>
      <c r="BA396" s="82">
        <v>0</v>
      </c>
      <c r="BB396" s="82">
        <v>0</v>
      </c>
      <c r="BC396" s="82">
        <v>0</v>
      </c>
      <c r="BD396" s="82">
        <v>0</v>
      </c>
      <c r="BE396" s="82">
        <v>0</v>
      </c>
      <c r="BF396" s="82">
        <v>0</v>
      </c>
      <c r="BG396" s="82">
        <v>0</v>
      </c>
      <c r="BH396" s="82">
        <v>0</v>
      </c>
      <c r="BI396" s="82">
        <v>0</v>
      </c>
      <c r="BJ396" s="82">
        <v>0</v>
      </c>
      <c r="BK396" s="82">
        <v>0</v>
      </c>
      <c r="BL396" s="82">
        <v>0</v>
      </c>
      <c r="BM396" s="82">
        <v>0</v>
      </c>
      <c r="BN396" s="82">
        <v>0</v>
      </c>
      <c r="BO396" s="82">
        <v>0</v>
      </c>
      <c r="BP396" s="82">
        <v>0</v>
      </c>
      <c r="BQ396" s="82">
        <v>0</v>
      </c>
      <c r="BR396" s="82">
        <v>0</v>
      </c>
      <c r="BS396" s="82">
        <v>0</v>
      </c>
      <c r="BT396" s="82">
        <v>0</v>
      </c>
      <c r="BU396" s="82">
        <v>0</v>
      </c>
      <c r="BV396" s="82">
        <v>0</v>
      </c>
      <c r="BW396" s="82">
        <v>0</v>
      </c>
      <c r="BX396" s="82">
        <v>0</v>
      </c>
      <c r="BY396" s="82">
        <v>0</v>
      </c>
      <c r="BZ396" s="82">
        <v>0</v>
      </c>
      <c r="CA396" s="82">
        <v>0</v>
      </c>
      <c r="CB396" s="82">
        <v>0</v>
      </c>
      <c r="CC396" s="82">
        <v>0</v>
      </c>
      <c r="CD396" s="82">
        <v>0</v>
      </c>
      <c r="CE396" s="82">
        <v>0</v>
      </c>
      <c r="CF396" s="82">
        <v>0</v>
      </c>
      <c r="CG396" s="82">
        <v>0</v>
      </c>
      <c r="CH396" s="82">
        <v>0</v>
      </c>
      <c r="CI396" s="82">
        <v>0</v>
      </c>
      <c r="CJ396" s="82">
        <v>0</v>
      </c>
      <c r="CK396" s="82">
        <v>0</v>
      </c>
      <c r="CL396" s="82">
        <v>0</v>
      </c>
      <c r="CM396" s="82">
        <v>0</v>
      </c>
      <c r="CN396" s="82">
        <v>0</v>
      </c>
      <c r="CO396" s="82">
        <v>0</v>
      </c>
      <c r="CP396" s="82">
        <v>0</v>
      </c>
      <c r="CQ396" s="82">
        <v>0</v>
      </c>
      <c r="CR396" s="82">
        <v>0</v>
      </c>
      <c r="CS396" s="82">
        <v>0</v>
      </c>
      <c r="CT396" s="82">
        <v>0</v>
      </c>
      <c r="CU396" s="82">
        <v>0</v>
      </c>
      <c r="CV396" s="82">
        <v>0</v>
      </c>
      <c r="CW396" s="82">
        <v>0</v>
      </c>
      <c r="CX396" s="82">
        <v>0</v>
      </c>
      <c r="CY396" s="82">
        <v>0</v>
      </c>
      <c r="CZ396" s="82">
        <v>0</v>
      </c>
      <c r="DA396" s="82">
        <v>0</v>
      </c>
      <c r="DB396" s="82">
        <v>0</v>
      </c>
      <c r="DC396" s="82">
        <v>0</v>
      </c>
      <c r="DD396" s="82">
        <v>0</v>
      </c>
      <c r="DE396" s="82">
        <v>0</v>
      </c>
      <c r="DF396" s="82">
        <v>0</v>
      </c>
      <c r="DG396" s="82">
        <v>0</v>
      </c>
      <c r="DH396" s="82">
        <v>0</v>
      </c>
      <c r="DI396" s="82">
        <v>0</v>
      </c>
      <c r="DJ396" s="82">
        <v>0</v>
      </c>
      <c r="DK396" s="82">
        <v>0</v>
      </c>
      <c r="DL396" s="82">
        <v>0</v>
      </c>
      <c r="DM396" s="82">
        <v>0</v>
      </c>
      <c r="DN396" s="82">
        <v>0</v>
      </c>
      <c r="DO396" s="82">
        <v>0</v>
      </c>
      <c r="DP396" s="82">
        <v>0</v>
      </c>
      <c r="DQ396" s="82">
        <v>0</v>
      </c>
      <c r="DR396" s="82">
        <v>0</v>
      </c>
      <c r="DS396" s="82">
        <v>0</v>
      </c>
      <c r="DT396" s="82">
        <v>0</v>
      </c>
      <c r="DU396" s="82">
        <v>0</v>
      </c>
      <c r="DV396" s="82">
        <v>0</v>
      </c>
      <c r="DW396" s="82">
        <v>0</v>
      </c>
      <c r="DX396" s="82">
        <v>0</v>
      </c>
      <c r="DY396" s="82">
        <v>0</v>
      </c>
      <c r="DZ396" s="82">
        <v>0</v>
      </c>
      <c r="EA396" s="82">
        <v>0</v>
      </c>
      <c r="EB396" s="82">
        <v>0</v>
      </c>
      <c r="EC396" s="82">
        <v>0</v>
      </c>
      <c r="ED396" s="82">
        <v>0</v>
      </c>
      <c r="EE396" s="82">
        <v>0</v>
      </c>
      <c r="EF396" s="82">
        <v>0</v>
      </c>
      <c r="EG396" s="82">
        <v>0</v>
      </c>
      <c r="EH396" s="82">
        <v>0</v>
      </c>
      <c r="EI396" s="82">
        <v>0</v>
      </c>
      <c r="EJ396" s="82">
        <v>0</v>
      </c>
      <c r="EK396" s="82">
        <v>0</v>
      </c>
      <c r="EL396" s="82">
        <v>0</v>
      </c>
      <c r="EM396" s="82">
        <v>0</v>
      </c>
      <c r="EN396" s="82">
        <v>0</v>
      </c>
      <c r="EO396" s="82">
        <v>0</v>
      </c>
      <c r="EP396" s="82">
        <v>0</v>
      </c>
      <c r="EQ396" s="82">
        <v>0</v>
      </c>
      <c r="ER396" s="82">
        <v>0</v>
      </c>
      <c r="ES396" s="82">
        <v>0</v>
      </c>
      <c r="ET396" s="82">
        <v>0</v>
      </c>
      <c r="EU396" s="82">
        <v>0</v>
      </c>
      <c r="EV396" s="82">
        <v>0</v>
      </c>
      <c r="EW396" s="82">
        <v>0</v>
      </c>
      <c r="EX396" s="82">
        <v>0</v>
      </c>
      <c r="EY396" s="82">
        <v>0</v>
      </c>
      <c r="EZ396" s="82">
        <v>0</v>
      </c>
      <c r="FA396" s="82">
        <v>0</v>
      </c>
      <c r="FB396" s="82">
        <v>0</v>
      </c>
      <c r="FC396" s="82">
        <v>0</v>
      </c>
      <c r="FD396" s="82">
        <v>0</v>
      </c>
      <c r="FE396" s="82">
        <v>0</v>
      </c>
      <c r="FF396" s="82">
        <v>0</v>
      </c>
      <c r="FG396" s="82">
        <v>0</v>
      </c>
      <c r="FH396" s="82">
        <v>0</v>
      </c>
      <c r="FI396" s="82">
        <v>0</v>
      </c>
      <c r="FJ396" s="82">
        <v>0</v>
      </c>
      <c r="FK396" s="82">
        <v>0</v>
      </c>
      <c r="FL396" s="82">
        <v>0</v>
      </c>
      <c r="FM396" s="82">
        <v>0</v>
      </c>
      <c r="FN396" s="82">
        <v>0</v>
      </c>
      <c r="FO396" s="82">
        <v>0</v>
      </c>
      <c r="FP396" s="82">
        <v>0</v>
      </c>
      <c r="FQ396" s="82">
        <v>0</v>
      </c>
      <c r="FR396" s="82">
        <v>0</v>
      </c>
      <c r="FS396" s="82">
        <v>0</v>
      </c>
      <c r="FT396" s="82">
        <v>0</v>
      </c>
      <c r="FU396" s="82">
        <v>0</v>
      </c>
      <c r="FV396" s="82">
        <v>0</v>
      </c>
      <c r="FW396" s="82">
        <v>0</v>
      </c>
      <c r="FX396" s="82">
        <v>0</v>
      </c>
      <c r="FY396" s="82">
        <v>0</v>
      </c>
      <c r="FZ396" s="82">
        <v>0</v>
      </c>
      <c r="GA396" s="82">
        <v>0</v>
      </c>
    </row>
    <row r="397" spans="2:183">
      <c r="B397" s="96" t="s">
        <v>290</v>
      </c>
      <c r="C397" s="166" t="s">
        <v>40</v>
      </c>
      <c r="D397" s="175">
        <v>0</v>
      </c>
      <c r="E397" s="176">
        <v>0</v>
      </c>
      <c r="F397" s="176">
        <v>0</v>
      </c>
      <c r="G397" s="176">
        <v>0</v>
      </c>
      <c r="H397" s="176">
        <v>0</v>
      </c>
      <c r="I397" s="176">
        <v>0</v>
      </c>
      <c r="J397" s="176">
        <v>0</v>
      </c>
      <c r="K397" s="176">
        <v>0</v>
      </c>
      <c r="L397" s="176">
        <v>0</v>
      </c>
      <c r="M397" s="176">
        <v>0</v>
      </c>
      <c r="N397" s="176">
        <v>0</v>
      </c>
      <c r="O397" s="176">
        <v>0</v>
      </c>
      <c r="P397" s="176">
        <v>0</v>
      </c>
      <c r="Q397" s="176">
        <v>0</v>
      </c>
      <c r="R397" s="176">
        <v>0</v>
      </c>
      <c r="S397" s="176">
        <v>0</v>
      </c>
      <c r="T397" s="176">
        <v>0</v>
      </c>
      <c r="U397" s="176">
        <v>0</v>
      </c>
      <c r="V397" s="176">
        <v>0</v>
      </c>
      <c r="W397" s="176">
        <v>0</v>
      </c>
      <c r="X397" s="176">
        <v>0</v>
      </c>
      <c r="Y397" s="176">
        <v>0</v>
      </c>
      <c r="Z397" s="176">
        <v>0</v>
      </c>
      <c r="AA397" s="176">
        <v>0</v>
      </c>
      <c r="AB397" s="176">
        <v>0</v>
      </c>
      <c r="AC397" s="176">
        <v>0</v>
      </c>
      <c r="AD397" s="176">
        <v>0</v>
      </c>
      <c r="AE397" s="176">
        <v>0</v>
      </c>
      <c r="AF397" s="176">
        <v>0</v>
      </c>
      <c r="AG397" s="176">
        <v>0</v>
      </c>
      <c r="AH397" s="176">
        <v>0</v>
      </c>
      <c r="AI397" s="176">
        <v>0</v>
      </c>
      <c r="AJ397" s="176">
        <v>0</v>
      </c>
      <c r="AK397" s="176">
        <v>0</v>
      </c>
      <c r="AL397" s="176">
        <v>0</v>
      </c>
      <c r="AM397" s="176">
        <v>0</v>
      </c>
      <c r="AN397" s="176">
        <v>0</v>
      </c>
      <c r="AO397" s="176">
        <v>0</v>
      </c>
      <c r="AP397" s="176">
        <v>0</v>
      </c>
      <c r="AQ397" s="176">
        <v>0</v>
      </c>
      <c r="AR397" s="176">
        <v>0</v>
      </c>
      <c r="AS397" s="176">
        <v>0</v>
      </c>
      <c r="AT397" s="176">
        <v>0</v>
      </c>
      <c r="AU397" s="176">
        <v>0</v>
      </c>
      <c r="AV397" s="176">
        <v>0</v>
      </c>
      <c r="AW397" s="176">
        <v>0</v>
      </c>
      <c r="AX397" s="176">
        <v>0</v>
      </c>
      <c r="AY397" s="176">
        <v>0</v>
      </c>
      <c r="AZ397" s="176">
        <v>0</v>
      </c>
      <c r="BA397" s="176">
        <v>0</v>
      </c>
      <c r="BB397" s="176">
        <v>0</v>
      </c>
      <c r="BC397" s="176">
        <v>0</v>
      </c>
      <c r="BD397" s="176">
        <v>0</v>
      </c>
      <c r="BE397" s="176">
        <v>0</v>
      </c>
      <c r="BF397" s="176">
        <v>0</v>
      </c>
      <c r="BG397" s="176">
        <v>0</v>
      </c>
      <c r="BH397" s="176">
        <v>0</v>
      </c>
      <c r="BI397" s="176">
        <v>0</v>
      </c>
      <c r="BJ397" s="176">
        <v>0</v>
      </c>
      <c r="BK397" s="176">
        <v>0</v>
      </c>
      <c r="BL397" s="176">
        <v>0</v>
      </c>
      <c r="BM397" s="176">
        <v>0</v>
      </c>
      <c r="BN397" s="176">
        <v>0</v>
      </c>
      <c r="BO397" s="176">
        <v>0</v>
      </c>
      <c r="BP397" s="176">
        <v>0</v>
      </c>
      <c r="BQ397" s="176">
        <v>0</v>
      </c>
      <c r="BR397" s="176">
        <v>0</v>
      </c>
      <c r="BS397" s="176">
        <v>0</v>
      </c>
      <c r="BT397" s="176">
        <v>0</v>
      </c>
      <c r="BU397" s="176">
        <v>0</v>
      </c>
      <c r="BV397" s="176">
        <v>0</v>
      </c>
      <c r="BW397" s="176">
        <v>0</v>
      </c>
      <c r="BX397" s="176">
        <v>0</v>
      </c>
      <c r="BY397" s="176">
        <v>0</v>
      </c>
      <c r="BZ397" s="176">
        <v>0</v>
      </c>
      <c r="CA397" s="176">
        <v>0</v>
      </c>
      <c r="CB397" s="176">
        <v>0</v>
      </c>
      <c r="CC397" s="176">
        <v>0</v>
      </c>
      <c r="CD397" s="176">
        <v>0</v>
      </c>
      <c r="CE397" s="176">
        <v>0</v>
      </c>
      <c r="CF397" s="176">
        <v>0</v>
      </c>
      <c r="CG397" s="176">
        <v>0</v>
      </c>
      <c r="CH397" s="176">
        <v>0</v>
      </c>
      <c r="CI397" s="176">
        <v>0</v>
      </c>
      <c r="CJ397" s="176">
        <v>0</v>
      </c>
      <c r="CK397" s="176">
        <v>0</v>
      </c>
      <c r="CL397" s="176">
        <v>0</v>
      </c>
      <c r="CM397" s="176">
        <v>0</v>
      </c>
      <c r="CN397" s="176">
        <v>0</v>
      </c>
      <c r="CO397" s="176">
        <v>0</v>
      </c>
      <c r="CP397" s="176">
        <v>0</v>
      </c>
      <c r="CQ397" s="176">
        <v>0</v>
      </c>
      <c r="CR397" s="176">
        <v>0</v>
      </c>
      <c r="CS397" s="176">
        <v>0</v>
      </c>
      <c r="CT397" s="176">
        <v>0</v>
      </c>
      <c r="CU397" s="176">
        <v>0</v>
      </c>
      <c r="CV397" s="176">
        <v>0</v>
      </c>
      <c r="CW397" s="176">
        <v>0</v>
      </c>
      <c r="CX397" s="176">
        <v>0</v>
      </c>
      <c r="CY397" s="176">
        <v>0</v>
      </c>
      <c r="CZ397" s="176">
        <v>0</v>
      </c>
      <c r="DA397" s="176">
        <v>0</v>
      </c>
      <c r="DB397" s="176">
        <v>0</v>
      </c>
      <c r="DC397" s="176">
        <v>0</v>
      </c>
      <c r="DD397" s="176">
        <v>0</v>
      </c>
      <c r="DE397" s="176">
        <v>0</v>
      </c>
      <c r="DF397" s="176">
        <v>0</v>
      </c>
      <c r="DG397" s="176">
        <v>0</v>
      </c>
      <c r="DH397" s="176">
        <v>0</v>
      </c>
      <c r="DI397" s="176">
        <v>0</v>
      </c>
      <c r="DJ397" s="176">
        <v>0</v>
      </c>
      <c r="DK397" s="176">
        <v>0</v>
      </c>
      <c r="DL397" s="176">
        <v>0</v>
      </c>
      <c r="DM397" s="176">
        <v>0</v>
      </c>
      <c r="DN397" s="176">
        <v>0</v>
      </c>
      <c r="DO397" s="176">
        <v>0</v>
      </c>
      <c r="DP397" s="176">
        <v>0</v>
      </c>
      <c r="DQ397" s="176">
        <v>0</v>
      </c>
      <c r="DR397" s="176">
        <v>0</v>
      </c>
      <c r="DS397" s="176">
        <v>0</v>
      </c>
      <c r="DT397" s="176">
        <v>0</v>
      </c>
      <c r="DU397" s="176">
        <v>0</v>
      </c>
      <c r="DV397" s="176">
        <v>0</v>
      </c>
      <c r="DW397" s="176">
        <v>0</v>
      </c>
      <c r="DX397" s="176">
        <v>0</v>
      </c>
      <c r="DY397" s="176">
        <v>0</v>
      </c>
      <c r="DZ397" s="176">
        <v>0</v>
      </c>
      <c r="EA397" s="176">
        <v>0</v>
      </c>
      <c r="EB397" s="176">
        <v>0</v>
      </c>
      <c r="EC397" s="176">
        <v>0</v>
      </c>
      <c r="ED397" s="176">
        <v>0</v>
      </c>
      <c r="EE397" s="176">
        <v>0</v>
      </c>
      <c r="EF397" s="176">
        <v>0</v>
      </c>
      <c r="EG397" s="176">
        <v>0</v>
      </c>
      <c r="EH397" s="176">
        <v>0</v>
      </c>
      <c r="EI397" s="176">
        <v>0</v>
      </c>
      <c r="EJ397" s="176">
        <v>0</v>
      </c>
      <c r="EK397" s="176">
        <v>0</v>
      </c>
      <c r="EL397" s="176">
        <v>0</v>
      </c>
      <c r="EM397" s="176">
        <v>0</v>
      </c>
      <c r="EN397" s="176">
        <v>0</v>
      </c>
      <c r="EO397" s="176">
        <v>0</v>
      </c>
      <c r="EP397" s="176">
        <v>0</v>
      </c>
      <c r="EQ397" s="176">
        <v>0</v>
      </c>
      <c r="ER397" s="176">
        <v>0</v>
      </c>
      <c r="ES397" s="176">
        <v>0</v>
      </c>
      <c r="ET397" s="176">
        <v>0</v>
      </c>
      <c r="EU397" s="176">
        <v>0</v>
      </c>
      <c r="EV397" s="176">
        <v>0</v>
      </c>
      <c r="EW397" s="176">
        <v>0</v>
      </c>
      <c r="EX397" s="176">
        <v>0</v>
      </c>
      <c r="EY397" s="176">
        <v>0</v>
      </c>
      <c r="EZ397" s="176">
        <v>0</v>
      </c>
      <c r="FA397" s="176">
        <v>0</v>
      </c>
      <c r="FB397" s="176">
        <v>0</v>
      </c>
      <c r="FC397" s="176">
        <v>0</v>
      </c>
      <c r="FD397" s="176">
        <v>0</v>
      </c>
      <c r="FE397" s="176">
        <v>0</v>
      </c>
      <c r="FF397" s="176">
        <v>0</v>
      </c>
      <c r="FG397" s="176">
        <v>0</v>
      </c>
      <c r="FH397" s="176">
        <v>0</v>
      </c>
      <c r="FI397" s="176">
        <v>0</v>
      </c>
      <c r="FJ397" s="176">
        <v>0</v>
      </c>
      <c r="FK397" s="176">
        <v>0</v>
      </c>
      <c r="FL397" s="176">
        <v>0</v>
      </c>
      <c r="FM397" s="176">
        <v>0</v>
      </c>
      <c r="FN397" s="176">
        <v>0</v>
      </c>
      <c r="FO397" s="176">
        <v>0</v>
      </c>
      <c r="FP397" s="176">
        <v>0</v>
      </c>
      <c r="FQ397" s="176">
        <v>0</v>
      </c>
      <c r="FR397" s="176">
        <v>0</v>
      </c>
      <c r="FS397" s="176">
        <v>0</v>
      </c>
      <c r="FT397" s="176">
        <v>0</v>
      </c>
      <c r="FU397" s="176">
        <v>0</v>
      </c>
      <c r="FV397" s="176">
        <v>0</v>
      </c>
      <c r="FW397" s="176">
        <v>0</v>
      </c>
      <c r="FX397" s="176">
        <v>0</v>
      </c>
      <c r="FY397" s="176">
        <v>0</v>
      </c>
      <c r="FZ397" s="176">
        <v>0</v>
      </c>
      <c r="GA397" s="176">
        <v>0</v>
      </c>
    </row>
    <row r="398" spans="2:183">
      <c r="B398" s="96" t="s">
        <v>290</v>
      </c>
      <c r="C398" s="166" t="s">
        <v>41</v>
      </c>
      <c r="D398" s="175">
        <v>744</v>
      </c>
      <c r="E398" s="176">
        <v>672</v>
      </c>
      <c r="F398" s="176">
        <v>744</v>
      </c>
      <c r="G398" s="176">
        <v>720</v>
      </c>
      <c r="H398" s="176">
        <v>744</v>
      </c>
      <c r="I398" s="176">
        <v>720</v>
      </c>
      <c r="J398" s="176">
        <v>744</v>
      </c>
      <c r="K398" s="176">
        <v>744</v>
      </c>
      <c r="L398" s="176">
        <v>720</v>
      </c>
      <c r="M398" s="176">
        <v>744</v>
      </c>
      <c r="N398" s="176">
        <v>720</v>
      </c>
      <c r="O398" s="176">
        <v>744</v>
      </c>
      <c r="P398" s="176">
        <v>744</v>
      </c>
      <c r="Q398" s="176">
        <v>672</v>
      </c>
      <c r="R398" s="176">
        <v>744</v>
      </c>
      <c r="S398" s="176">
        <v>720</v>
      </c>
      <c r="T398" s="176">
        <v>744</v>
      </c>
      <c r="U398" s="176">
        <v>720</v>
      </c>
      <c r="V398" s="176">
        <v>744</v>
      </c>
      <c r="W398" s="176">
        <v>744</v>
      </c>
      <c r="X398" s="176">
        <v>720</v>
      </c>
      <c r="Y398" s="176">
        <v>744</v>
      </c>
      <c r="Z398" s="176">
        <v>720</v>
      </c>
      <c r="AA398" s="176">
        <v>744</v>
      </c>
      <c r="AB398" s="176">
        <v>744</v>
      </c>
      <c r="AC398" s="176">
        <v>672</v>
      </c>
      <c r="AD398" s="176">
        <v>744</v>
      </c>
      <c r="AE398" s="176">
        <v>720</v>
      </c>
      <c r="AF398" s="176">
        <v>744</v>
      </c>
      <c r="AG398" s="176">
        <v>720</v>
      </c>
      <c r="AH398" s="176">
        <v>744</v>
      </c>
      <c r="AI398" s="176">
        <v>744</v>
      </c>
      <c r="AJ398" s="176">
        <v>720</v>
      </c>
      <c r="AK398" s="176">
        <v>744</v>
      </c>
      <c r="AL398" s="176">
        <v>720</v>
      </c>
      <c r="AM398" s="176">
        <v>744</v>
      </c>
      <c r="AN398" s="176">
        <v>744</v>
      </c>
      <c r="AO398" s="176">
        <v>696</v>
      </c>
      <c r="AP398" s="176">
        <v>744</v>
      </c>
      <c r="AQ398" s="176">
        <v>720</v>
      </c>
      <c r="AR398" s="176">
        <v>744</v>
      </c>
      <c r="AS398" s="176">
        <v>720</v>
      </c>
      <c r="AT398" s="176">
        <v>744</v>
      </c>
      <c r="AU398" s="176">
        <v>744</v>
      </c>
      <c r="AV398" s="176">
        <v>720</v>
      </c>
      <c r="AW398" s="176">
        <v>744</v>
      </c>
      <c r="AX398" s="176">
        <v>720</v>
      </c>
      <c r="AY398" s="176">
        <v>744</v>
      </c>
      <c r="AZ398" s="176">
        <v>744</v>
      </c>
      <c r="BA398" s="176">
        <v>672</v>
      </c>
      <c r="BB398" s="176">
        <v>744</v>
      </c>
      <c r="BC398" s="176">
        <v>720</v>
      </c>
      <c r="BD398" s="176">
        <v>744</v>
      </c>
      <c r="BE398" s="176">
        <v>720</v>
      </c>
      <c r="BF398" s="176">
        <v>744</v>
      </c>
      <c r="BG398" s="176">
        <v>744</v>
      </c>
      <c r="BH398" s="176">
        <v>720</v>
      </c>
      <c r="BI398" s="176">
        <v>744</v>
      </c>
      <c r="BJ398" s="176">
        <v>720</v>
      </c>
      <c r="BK398" s="176">
        <v>744</v>
      </c>
      <c r="BL398" s="176">
        <v>744</v>
      </c>
      <c r="BM398" s="176">
        <v>672</v>
      </c>
      <c r="BN398" s="176">
        <v>744</v>
      </c>
      <c r="BO398" s="176">
        <v>720</v>
      </c>
      <c r="BP398" s="176">
        <v>744</v>
      </c>
      <c r="BQ398" s="176">
        <v>720</v>
      </c>
      <c r="BR398" s="176">
        <v>744</v>
      </c>
      <c r="BS398" s="176">
        <v>744</v>
      </c>
      <c r="BT398" s="176">
        <v>720</v>
      </c>
      <c r="BU398" s="176">
        <v>744</v>
      </c>
      <c r="BV398" s="176">
        <v>720</v>
      </c>
      <c r="BW398" s="176">
        <v>744</v>
      </c>
      <c r="BX398" s="176">
        <v>744</v>
      </c>
      <c r="BY398" s="176">
        <v>672</v>
      </c>
      <c r="BZ398" s="176">
        <v>744</v>
      </c>
      <c r="CA398" s="176">
        <v>720</v>
      </c>
      <c r="CB398" s="176">
        <v>744</v>
      </c>
      <c r="CC398" s="176">
        <v>720</v>
      </c>
      <c r="CD398" s="176">
        <v>744</v>
      </c>
      <c r="CE398" s="176">
        <v>744</v>
      </c>
      <c r="CF398" s="176">
        <v>720</v>
      </c>
      <c r="CG398" s="176">
        <v>744</v>
      </c>
      <c r="CH398" s="176">
        <v>720</v>
      </c>
      <c r="CI398" s="176">
        <v>744</v>
      </c>
      <c r="CJ398" s="176">
        <v>744</v>
      </c>
      <c r="CK398" s="176">
        <v>696</v>
      </c>
      <c r="CL398" s="176">
        <v>744</v>
      </c>
      <c r="CM398" s="176">
        <v>720</v>
      </c>
      <c r="CN398" s="176">
        <v>744</v>
      </c>
      <c r="CO398" s="176">
        <v>720</v>
      </c>
      <c r="CP398" s="176">
        <v>744</v>
      </c>
      <c r="CQ398" s="176">
        <v>744</v>
      </c>
      <c r="CR398" s="176">
        <v>720</v>
      </c>
      <c r="CS398" s="176">
        <v>744</v>
      </c>
      <c r="CT398" s="176">
        <v>720</v>
      </c>
      <c r="CU398" s="176">
        <v>744</v>
      </c>
      <c r="CV398" s="176">
        <v>744</v>
      </c>
      <c r="CW398" s="176">
        <v>672</v>
      </c>
      <c r="CX398" s="176">
        <v>744</v>
      </c>
      <c r="CY398" s="176">
        <v>720</v>
      </c>
      <c r="CZ398" s="176">
        <v>744</v>
      </c>
      <c r="DA398" s="176">
        <v>720</v>
      </c>
      <c r="DB398" s="176">
        <v>744</v>
      </c>
      <c r="DC398" s="176">
        <v>744</v>
      </c>
      <c r="DD398" s="176">
        <v>720</v>
      </c>
      <c r="DE398" s="176">
        <v>744</v>
      </c>
      <c r="DF398" s="176">
        <v>720</v>
      </c>
      <c r="DG398" s="176">
        <v>744</v>
      </c>
      <c r="DH398" s="176">
        <v>744</v>
      </c>
      <c r="DI398" s="176">
        <v>672</v>
      </c>
      <c r="DJ398" s="176">
        <v>744</v>
      </c>
      <c r="DK398" s="176">
        <v>720</v>
      </c>
      <c r="DL398" s="176">
        <v>744</v>
      </c>
      <c r="DM398" s="176">
        <v>720</v>
      </c>
      <c r="DN398" s="176">
        <v>744</v>
      </c>
      <c r="DO398" s="176">
        <v>744</v>
      </c>
      <c r="DP398" s="176">
        <v>720</v>
      </c>
      <c r="DQ398" s="176">
        <v>744</v>
      </c>
      <c r="DR398" s="176">
        <v>720</v>
      </c>
      <c r="DS398" s="176">
        <v>744</v>
      </c>
      <c r="DT398" s="176">
        <v>744</v>
      </c>
      <c r="DU398" s="176">
        <v>672</v>
      </c>
      <c r="DV398" s="176">
        <v>744</v>
      </c>
      <c r="DW398" s="176">
        <v>720</v>
      </c>
      <c r="DX398" s="176">
        <v>744</v>
      </c>
      <c r="DY398" s="176">
        <v>720</v>
      </c>
      <c r="DZ398" s="176">
        <v>744</v>
      </c>
      <c r="EA398" s="176">
        <v>744</v>
      </c>
      <c r="EB398" s="176">
        <v>720</v>
      </c>
      <c r="EC398" s="176">
        <v>744</v>
      </c>
      <c r="ED398" s="176">
        <v>720</v>
      </c>
      <c r="EE398" s="176">
        <v>744</v>
      </c>
      <c r="EF398" s="176">
        <v>744</v>
      </c>
      <c r="EG398" s="176">
        <v>696</v>
      </c>
      <c r="EH398" s="176">
        <v>744</v>
      </c>
      <c r="EI398" s="176">
        <v>720</v>
      </c>
      <c r="EJ398" s="176">
        <v>744</v>
      </c>
      <c r="EK398" s="176">
        <v>720</v>
      </c>
      <c r="EL398" s="176">
        <v>744</v>
      </c>
      <c r="EM398" s="176">
        <v>744</v>
      </c>
      <c r="EN398" s="176">
        <v>720</v>
      </c>
      <c r="EO398" s="176">
        <v>744</v>
      </c>
      <c r="EP398" s="176">
        <v>720</v>
      </c>
      <c r="EQ398" s="176">
        <v>744</v>
      </c>
      <c r="ER398" s="176">
        <v>744</v>
      </c>
      <c r="ES398" s="176">
        <v>672</v>
      </c>
      <c r="ET398" s="176">
        <v>744</v>
      </c>
      <c r="EU398" s="176">
        <v>720</v>
      </c>
      <c r="EV398" s="176">
        <v>744</v>
      </c>
      <c r="EW398" s="176">
        <v>720</v>
      </c>
      <c r="EX398" s="176">
        <v>744</v>
      </c>
      <c r="EY398" s="176">
        <v>744</v>
      </c>
      <c r="EZ398" s="176">
        <v>720</v>
      </c>
      <c r="FA398" s="176">
        <v>744</v>
      </c>
      <c r="FB398" s="176">
        <v>720</v>
      </c>
      <c r="FC398" s="176">
        <v>744</v>
      </c>
      <c r="FD398" s="176">
        <v>744</v>
      </c>
      <c r="FE398" s="176">
        <v>672</v>
      </c>
      <c r="FF398" s="176">
        <v>744</v>
      </c>
      <c r="FG398" s="176">
        <v>720</v>
      </c>
      <c r="FH398" s="176">
        <v>744</v>
      </c>
      <c r="FI398" s="176">
        <v>720</v>
      </c>
      <c r="FJ398" s="176">
        <v>744</v>
      </c>
      <c r="FK398" s="176">
        <v>744</v>
      </c>
      <c r="FL398" s="176">
        <v>720</v>
      </c>
      <c r="FM398" s="176">
        <v>744</v>
      </c>
      <c r="FN398" s="176">
        <v>720</v>
      </c>
      <c r="FO398" s="176">
        <v>744</v>
      </c>
      <c r="FP398" s="176">
        <v>744</v>
      </c>
      <c r="FQ398" s="176">
        <v>672</v>
      </c>
      <c r="FR398" s="176">
        <v>744</v>
      </c>
      <c r="FS398" s="176">
        <v>720</v>
      </c>
      <c r="FT398" s="176">
        <v>744</v>
      </c>
      <c r="FU398" s="176">
        <v>720</v>
      </c>
      <c r="FV398" s="176">
        <v>744</v>
      </c>
      <c r="FW398" s="176">
        <v>744</v>
      </c>
      <c r="FX398" s="176">
        <v>720</v>
      </c>
      <c r="FY398" s="176">
        <v>744</v>
      </c>
      <c r="FZ398" s="176">
        <v>720</v>
      </c>
      <c r="GA398" s="176">
        <v>744</v>
      </c>
    </row>
    <row r="399" spans="2:183">
      <c r="B399" s="96" t="s">
        <v>290</v>
      </c>
      <c r="C399" s="166" t="s">
        <v>231</v>
      </c>
      <c r="D399" s="88">
        <v>0</v>
      </c>
      <c r="E399" s="89">
        <v>0</v>
      </c>
      <c r="F399" s="89">
        <v>0</v>
      </c>
      <c r="G399" s="89">
        <v>0</v>
      </c>
      <c r="H399" s="89">
        <v>0</v>
      </c>
      <c r="I399" s="89">
        <v>0</v>
      </c>
      <c r="J399" s="89">
        <v>0</v>
      </c>
      <c r="K399" s="89">
        <v>0</v>
      </c>
      <c r="L399" s="89">
        <v>0</v>
      </c>
      <c r="M399" s="89">
        <v>0</v>
      </c>
      <c r="N399" s="89">
        <v>0</v>
      </c>
      <c r="O399" s="89">
        <v>0</v>
      </c>
      <c r="P399" s="89">
        <v>0</v>
      </c>
      <c r="Q399" s="89">
        <v>0</v>
      </c>
      <c r="R399" s="89">
        <v>0</v>
      </c>
      <c r="S399" s="89">
        <v>0</v>
      </c>
      <c r="T399" s="89">
        <v>0</v>
      </c>
      <c r="U399" s="89">
        <v>0</v>
      </c>
      <c r="V399" s="89">
        <v>0</v>
      </c>
      <c r="W399" s="89">
        <v>0</v>
      </c>
      <c r="X399" s="89">
        <v>0</v>
      </c>
      <c r="Y399" s="89">
        <v>0</v>
      </c>
      <c r="Z399" s="89">
        <v>0</v>
      </c>
      <c r="AA399" s="89">
        <v>0</v>
      </c>
      <c r="AB399" s="89">
        <v>0</v>
      </c>
      <c r="AC399" s="89">
        <v>0</v>
      </c>
      <c r="AD399" s="89">
        <v>0</v>
      </c>
      <c r="AE399" s="89">
        <v>0</v>
      </c>
      <c r="AF399" s="89">
        <v>0</v>
      </c>
      <c r="AG399" s="89">
        <v>0</v>
      </c>
      <c r="AH399" s="89">
        <v>0</v>
      </c>
      <c r="AI399" s="89">
        <v>0</v>
      </c>
      <c r="AJ399" s="89">
        <v>0</v>
      </c>
      <c r="AK399" s="89">
        <v>0</v>
      </c>
      <c r="AL399" s="89">
        <v>0</v>
      </c>
      <c r="AM399" s="89">
        <v>0</v>
      </c>
      <c r="AN399" s="89">
        <v>0</v>
      </c>
      <c r="AO399" s="89">
        <v>0</v>
      </c>
      <c r="AP399" s="89">
        <v>0</v>
      </c>
      <c r="AQ399" s="89">
        <v>0</v>
      </c>
      <c r="AR399" s="89">
        <v>0</v>
      </c>
      <c r="AS399" s="89">
        <v>0</v>
      </c>
      <c r="AT399" s="89">
        <v>0</v>
      </c>
      <c r="AU399" s="89">
        <v>0</v>
      </c>
      <c r="AV399" s="89">
        <v>0</v>
      </c>
      <c r="AW399" s="89">
        <v>0</v>
      </c>
      <c r="AX399" s="89">
        <v>0</v>
      </c>
      <c r="AY399" s="89">
        <v>0</v>
      </c>
      <c r="AZ399" s="89">
        <v>0</v>
      </c>
      <c r="BA399" s="89">
        <v>0</v>
      </c>
      <c r="BB399" s="89">
        <v>0</v>
      </c>
      <c r="BC399" s="89">
        <v>0</v>
      </c>
      <c r="BD399" s="89">
        <v>0</v>
      </c>
      <c r="BE399" s="89">
        <v>0</v>
      </c>
      <c r="BF399" s="89">
        <v>0</v>
      </c>
      <c r="BG399" s="89">
        <v>0</v>
      </c>
      <c r="BH399" s="89">
        <v>0</v>
      </c>
      <c r="BI399" s="89">
        <v>0</v>
      </c>
      <c r="BJ399" s="89">
        <v>0</v>
      </c>
      <c r="BK399" s="89">
        <v>0</v>
      </c>
      <c r="BL399" s="89">
        <v>0</v>
      </c>
      <c r="BM399" s="89">
        <v>0</v>
      </c>
      <c r="BN399" s="89">
        <v>0</v>
      </c>
      <c r="BO399" s="89">
        <v>0</v>
      </c>
      <c r="BP399" s="89">
        <v>0</v>
      </c>
      <c r="BQ399" s="89">
        <v>0</v>
      </c>
      <c r="BR399" s="89">
        <v>0</v>
      </c>
      <c r="BS399" s="89">
        <v>0</v>
      </c>
      <c r="BT399" s="89">
        <v>0</v>
      </c>
      <c r="BU399" s="89">
        <v>0</v>
      </c>
      <c r="BV399" s="89">
        <v>0</v>
      </c>
      <c r="BW399" s="89">
        <v>0</v>
      </c>
      <c r="BX399" s="89">
        <v>0</v>
      </c>
      <c r="BY399" s="89">
        <v>0</v>
      </c>
      <c r="BZ399" s="89">
        <v>0</v>
      </c>
      <c r="CA399" s="89">
        <v>0</v>
      </c>
      <c r="CB399" s="89">
        <v>0</v>
      </c>
      <c r="CC399" s="89">
        <v>0</v>
      </c>
      <c r="CD399" s="89">
        <v>0</v>
      </c>
      <c r="CE399" s="89">
        <v>0</v>
      </c>
      <c r="CF399" s="89">
        <v>0</v>
      </c>
      <c r="CG399" s="89">
        <v>0</v>
      </c>
      <c r="CH399" s="89">
        <v>0</v>
      </c>
      <c r="CI399" s="89">
        <v>0</v>
      </c>
      <c r="CJ399" s="89">
        <v>0</v>
      </c>
      <c r="CK399" s="89">
        <v>0</v>
      </c>
      <c r="CL399" s="89">
        <v>0</v>
      </c>
      <c r="CM399" s="89">
        <v>0</v>
      </c>
      <c r="CN399" s="89">
        <v>0</v>
      </c>
      <c r="CO399" s="89">
        <v>0</v>
      </c>
      <c r="CP399" s="89">
        <v>0</v>
      </c>
      <c r="CQ399" s="89">
        <v>0</v>
      </c>
      <c r="CR399" s="89">
        <v>0</v>
      </c>
      <c r="CS399" s="89">
        <v>0</v>
      </c>
      <c r="CT399" s="89">
        <v>0</v>
      </c>
      <c r="CU399" s="89">
        <v>0</v>
      </c>
      <c r="CV399" s="89">
        <v>0</v>
      </c>
      <c r="CW399" s="89">
        <v>0</v>
      </c>
      <c r="CX399" s="89">
        <v>0</v>
      </c>
      <c r="CY399" s="89">
        <v>0</v>
      </c>
      <c r="CZ399" s="89">
        <v>0</v>
      </c>
      <c r="DA399" s="89">
        <v>0</v>
      </c>
      <c r="DB399" s="89">
        <v>0</v>
      </c>
      <c r="DC399" s="89">
        <v>0</v>
      </c>
      <c r="DD399" s="89">
        <v>0</v>
      </c>
      <c r="DE399" s="89">
        <v>0</v>
      </c>
      <c r="DF399" s="89">
        <v>0</v>
      </c>
      <c r="DG399" s="89">
        <v>0</v>
      </c>
      <c r="DH399" s="89">
        <v>0</v>
      </c>
      <c r="DI399" s="89">
        <v>0</v>
      </c>
      <c r="DJ399" s="89">
        <v>0</v>
      </c>
      <c r="DK399" s="89">
        <v>0</v>
      </c>
      <c r="DL399" s="89">
        <v>0</v>
      </c>
      <c r="DM399" s="89">
        <v>0</v>
      </c>
      <c r="DN399" s="89">
        <v>0</v>
      </c>
      <c r="DO399" s="89">
        <v>0</v>
      </c>
      <c r="DP399" s="89">
        <v>0</v>
      </c>
      <c r="DQ399" s="89">
        <v>0</v>
      </c>
      <c r="DR399" s="89">
        <v>0</v>
      </c>
      <c r="DS399" s="89">
        <v>0</v>
      </c>
      <c r="DT399" s="89">
        <v>0</v>
      </c>
      <c r="DU399" s="89">
        <v>0</v>
      </c>
      <c r="DV399" s="89">
        <v>0</v>
      </c>
      <c r="DW399" s="89">
        <v>0</v>
      </c>
      <c r="DX399" s="89">
        <v>0</v>
      </c>
      <c r="DY399" s="89">
        <v>0</v>
      </c>
      <c r="DZ399" s="89">
        <v>0</v>
      </c>
      <c r="EA399" s="89">
        <v>0</v>
      </c>
      <c r="EB399" s="89">
        <v>0</v>
      </c>
      <c r="EC399" s="89">
        <v>0</v>
      </c>
      <c r="ED399" s="89">
        <v>0</v>
      </c>
      <c r="EE399" s="89">
        <v>0</v>
      </c>
      <c r="EF399" s="89">
        <v>0</v>
      </c>
      <c r="EG399" s="89">
        <v>0</v>
      </c>
      <c r="EH399" s="89">
        <v>0</v>
      </c>
      <c r="EI399" s="89">
        <v>0</v>
      </c>
      <c r="EJ399" s="89">
        <v>0</v>
      </c>
      <c r="EK399" s="89">
        <v>0</v>
      </c>
      <c r="EL399" s="89">
        <v>0</v>
      </c>
      <c r="EM399" s="89">
        <v>0</v>
      </c>
      <c r="EN399" s="89">
        <v>0</v>
      </c>
      <c r="EO399" s="89">
        <v>0</v>
      </c>
      <c r="EP399" s="89">
        <v>0</v>
      </c>
      <c r="EQ399" s="89">
        <v>0</v>
      </c>
      <c r="ER399" s="89">
        <v>0</v>
      </c>
      <c r="ES399" s="89">
        <v>0</v>
      </c>
      <c r="ET399" s="89">
        <v>0</v>
      </c>
      <c r="EU399" s="89">
        <v>0</v>
      </c>
      <c r="EV399" s="89">
        <v>0</v>
      </c>
      <c r="EW399" s="89">
        <v>0</v>
      </c>
      <c r="EX399" s="89">
        <v>0</v>
      </c>
      <c r="EY399" s="89">
        <v>0</v>
      </c>
      <c r="EZ399" s="89">
        <v>0</v>
      </c>
      <c r="FA399" s="89">
        <v>0</v>
      </c>
      <c r="FB399" s="89">
        <v>0</v>
      </c>
      <c r="FC399" s="89">
        <v>0</v>
      </c>
      <c r="FD399" s="89">
        <v>0</v>
      </c>
      <c r="FE399" s="89">
        <v>0</v>
      </c>
      <c r="FF399" s="89">
        <v>0</v>
      </c>
      <c r="FG399" s="89">
        <v>0</v>
      </c>
      <c r="FH399" s="89">
        <v>0</v>
      </c>
      <c r="FI399" s="89">
        <v>0</v>
      </c>
      <c r="FJ399" s="89">
        <v>0</v>
      </c>
      <c r="FK399" s="89">
        <v>0</v>
      </c>
      <c r="FL399" s="89">
        <v>0</v>
      </c>
      <c r="FM399" s="89">
        <v>0</v>
      </c>
      <c r="FN399" s="89">
        <v>0</v>
      </c>
      <c r="FO399" s="89">
        <v>0</v>
      </c>
      <c r="FP399" s="89">
        <v>0</v>
      </c>
      <c r="FQ399" s="89">
        <v>0</v>
      </c>
      <c r="FR399" s="89">
        <v>0</v>
      </c>
      <c r="FS399" s="89">
        <v>0</v>
      </c>
      <c r="FT399" s="89">
        <v>0</v>
      </c>
      <c r="FU399" s="89">
        <v>0</v>
      </c>
      <c r="FV399" s="89">
        <v>0</v>
      </c>
      <c r="FW399" s="89">
        <v>0</v>
      </c>
      <c r="FX399" s="89">
        <v>0</v>
      </c>
      <c r="FY399" s="89">
        <v>0</v>
      </c>
      <c r="FZ399" s="89">
        <v>0</v>
      </c>
      <c r="GA399" s="89">
        <v>0</v>
      </c>
    </row>
    <row r="400" spans="2:183">
      <c r="B400" s="171" t="s">
        <v>290</v>
      </c>
      <c r="C400" s="177" t="s">
        <v>96</v>
      </c>
      <c r="D400" s="83">
        <v>0.96733124253285541</v>
      </c>
      <c r="E400" s="84">
        <v>0.98284725332139122</v>
      </c>
      <c r="F400" s="84">
        <v>1.0001116493180804</v>
      </c>
      <c r="G400" s="84">
        <v>0.88647206528562461</v>
      </c>
      <c r="H400" s="84">
        <v>0.96338826554464685</v>
      </c>
      <c r="I400" s="84">
        <v>0.80413545568039946</v>
      </c>
      <c r="J400" s="84">
        <v>0.74906193996415771</v>
      </c>
      <c r="K400" s="84">
        <v>0.80593230694037132</v>
      </c>
      <c r="L400" s="84">
        <v>0.80404182272159808</v>
      </c>
      <c r="M400" s="84">
        <v>0.92889904597811179</v>
      </c>
      <c r="N400" s="84">
        <v>0.79995026996305763</v>
      </c>
      <c r="O400" s="84">
        <v>0.92718216318785585</v>
      </c>
      <c r="P400" s="84">
        <v>0.96733124253285541</v>
      </c>
      <c r="Q400" s="84">
        <v>0.98284725332139122</v>
      </c>
      <c r="R400" s="84">
        <v>1.0001116493180804</v>
      </c>
      <c r="S400" s="84">
        <v>0.88647206528562461</v>
      </c>
      <c r="T400" s="84">
        <v>0.96338826554464685</v>
      </c>
      <c r="U400" s="84">
        <v>0.80413545568039946</v>
      </c>
      <c r="V400" s="84">
        <v>0.74906193996415771</v>
      </c>
      <c r="W400" s="84">
        <v>0.80593230694037132</v>
      </c>
      <c r="X400" s="84">
        <v>0.80404182272159808</v>
      </c>
      <c r="Y400" s="84">
        <v>0.92889904597811179</v>
      </c>
      <c r="Z400" s="84">
        <v>0.79995026996305763</v>
      </c>
      <c r="AA400" s="84">
        <v>0.92718216318785585</v>
      </c>
      <c r="AB400" s="84">
        <v>0.18018145161290325</v>
      </c>
      <c r="AC400" s="84">
        <v>0.1661954365079365</v>
      </c>
      <c r="AD400" s="84">
        <v>8.0872535842293911E-2</v>
      </c>
      <c r="AE400" s="84">
        <v>9.5143518518518516E-2</v>
      </c>
      <c r="AF400" s="84">
        <v>0.13528001792114694</v>
      </c>
      <c r="AG400" s="84">
        <v>0.19353356481481482</v>
      </c>
      <c r="AH400" s="84">
        <v>0.31873543906810037</v>
      </c>
      <c r="AI400" s="84">
        <v>0.30995631720430106</v>
      </c>
      <c r="AJ400" s="84">
        <v>0.17020949074074074</v>
      </c>
      <c r="AK400" s="84">
        <v>7.2254704301075279E-2</v>
      </c>
      <c r="AL400" s="84">
        <v>0.14311458333333332</v>
      </c>
      <c r="AM400" s="84">
        <v>0.18601030465949822</v>
      </c>
      <c r="AN400" s="84">
        <v>0.18122759856630824</v>
      </c>
      <c r="AO400" s="84">
        <v>0.15632782567049811</v>
      </c>
      <c r="AP400" s="84">
        <v>8.1917562724014334E-2</v>
      </c>
      <c r="AQ400" s="84">
        <v>9.0432870370370372E-2</v>
      </c>
      <c r="AR400" s="84">
        <v>0.13934363799283153</v>
      </c>
      <c r="AS400" s="84">
        <v>0.20143055555555556</v>
      </c>
      <c r="AT400" s="84">
        <v>0.31114807347670248</v>
      </c>
      <c r="AU400" s="84">
        <v>0.30457997311827956</v>
      </c>
      <c r="AV400" s="84">
        <v>0.17077083333333334</v>
      </c>
      <c r="AW400" s="84">
        <v>7.7206541218637986E-2</v>
      </c>
      <c r="AX400" s="84">
        <v>0.14526504629629627</v>
      </c>
      <c r="AY400" s="84">
        <v>0.18602822580645159</v>
      </c>
      <c r="AZ400" s="84">
        <v>0.17715165770609317</v>
      </c>
      <c r="BA400" s="84">
        <v>0.17369543650793651</v>
      </c>
      <c r="BB400" s="84">
        <v>7.8623431899641577E-2</v>
      </c>
      <c r="BC400" s="84">
        <v>8.2171296296296298E-2</v>
      </c>
      <c r="BD400" s="84">
        <v>0.14433019713261647</v>
      </c>
      <c r="BE400" s="84">
        <v>0.19869560185185187</v>
      </c>
      <c r="BF400" s="84">
        <v>0.31387656810035841</v>
      </c>
      <c r="BG400" s="84">
        <v>0.31006832437275983</v>
      </c>
      <c r="BH400" s="84">
        <v>0.16027893518518518</v>
      </c>
      <c r="BI400" s="84">
        <v>7.8270609318996417E-2</v>
      </c>
      <c r="BJ400" s="84">
        <v>0.15180324074074072</v>
      </c>
      <c r="BK400" s="84">
        <v>0.18295474910394266</v>
      </c>
      <c r="BL400" s="84">
        <v>0.17973118279569894</v>
      </c>
      <c r="BM400" s="84">
        <v>0.1712909226190476</v>
      </c>
      <c r="BN400" s="84">
        <v>7.9803987455197137E-2</v>
      </c>
      <c r="BO400" s="84">
        <v>8.2750000000000004E-2</v>
      </c>
      <c r="BP400" s="84">
        <v>0.13964381720430108</v>
      </c>
      <c r="BQ400" s="84">
        <v>0.19693055555555555</v>
      </c>
      <c r="BR400" s="84">
        <v>0.32074484767025091</v>
      </c>
      <c r="BS400" s="84">
        <v>0.31518481182795699</v>
      </c>
      <c r="BT400" s="84">
        <v>0.15578935185185186</v>
      </c>
      <c r="BU400" s="84">
        <v>7.6775313620071686E-2</v>
      </c>
      <c r="BV400" s="84">
        <v>0.15155555555555555</v>
      </c>
      <c r="BW400" s="84">
        <v>0.1812959229390681</v>
      </c>
      <c r="BX400" s="84">
        <v>0.18391353046594983</v>
      </c>
      <c r="BY400" s="84">
        <v>0.16748387896825395</v>
      </c>
      <c r="BZ400" s="84">
        <v>7.6952284946236557E-2</v>
      </c>
      <c r="CA400" s="84">
        <v>8.9694444444444452E-2</v>
      </c>
      <c r="CB400" s="84">
        <v>0.11933355734767026</v>
      </c>
      <c r="CC400" s="84">
        <v>0.20818634259259258</v>
      </c>
      <c r="CD400" s="84">
        <v>0.32836133512544802</v>
      </c>
      <c r="CE400" s="84">
        <v>0.31697356630824375</v>
      </c>
      <c r="CF400" s="84">
        <v>0.15097222222222223</v>
      </c>
      <c r="CG400" s="84">
        <v>8.3214605734767036E-2</v>
      </c>
      <c r="CH400" s="84">
        <v>0.14473379629629629</v>
      </c>
      <c r="CI400" s="84">
        <v>0.18151993727598564</v>
      </c>
      <c r="CJ400" s="84">
        <v>0.17982974910394264</v>
      </c>
      <c r="CK400" s="84">
        <v>0.16084051724137929</v>
      </c>
      <c r="CL400" s="84">
        <v>8.2076612903225807E-2</v>
      </c>
      <c r="CM400" s="84">
        <v>9.6990740740740738E-2</v>
      </c>
      <c r="CN400" s="84">
        <v>0.13228718637992831</v>
      </c>
      <c r="CO400" s="84">
        <v>0.19462037037037036</v>
      </c>
      <c r="CP400" s="84">
        <v>0.31947692652329751</v>
      </c>
      <c r="CQ400" s="84">
        <v>0.30816420250896059</v>
      </c>
      <c r="CR400" s="84">
        <v>0.16743171296296294</v>
      </c>
      <c r="CS400" s="84">
        <v>7.7965949820788541E-2</v>
      </c>
      <c r="CT400" s="84">
        <v>0.13998958333333333</v>
      </c>
      <c r="CU400" s="84">
        <v>0.18601030465949822</v>
      </c>
      <c r="CV400" s="84">
        <v>0.18122759856630824</v>
      </c>
      <c r="CW400" s="84">
        <v>0.16201636904761904</v>
      </c>
      <c r="CX400" s="84">
        <v>8.3112679211469531E-2</v>
      </c>
      <c r="CY400" s="84">
        <v>9.3976851851851853E-2</v>
      </c>
      <c r="CZ400" s="84">
        <v>0.13486335125448029</v>
      </c>
      <c r="DA400" s="84">
        <v>0.19838194444444443</v>
      </c>
      <c r="DB400" s="84">
        <v>0.31541554659498211</v>
      </c>
      <c r="DC400" s="84">
        <v>0.30021169354838712</v>
      </c>
      <c r="DD400" s="84">
        <v>0.17366435185185186</v>
      </c>
      <c r="DE400" s="84">
        <v>7.9127464157706093E-2</v>
      </c>
      <c r="DF400" s="84">
        <v>0.1453136574074074</v>
      </c>
      <c r="DG400" s="84">
        <v>0.1840714605734767</v>
      </c>
      <c r="DH400" s="84">
        <v>0.18075828853046594</v>
      </c>
      <c r="DI400" s="84">
        <v>0.16369419642857141</v>
      </c>
      <c r="DJ400" s="84">
        <v>8.1117831541218641E-2</v>
      </c>
      <c r="DK400" s="84">
        <v>9.0079861111111104E-2</v>
      </c>
      <c r="DL400" s="84">
        <v>0.14116711469534049</v>
      </c>
      <c r="DM400" s="84">
        <v>0.19894907407407408</v>
      </c>
      <c r="DN400" s="84">
        <v>0.31172715053763439</v>
      </c>
      <c r="DO400" s="84">
        <v>0.30457997311827956</v>
      </c>
      <c r="DP400" s="84">
        <v>0.16949768518518518</v>
      </c>
      <c r="DQ400" s="84">
        <v>7.7878584229390674E-2</v>
      </c>
      <c r="DR400" s="84">
        <v>0.14681712962962962</v>
      </c>
      <c r="DS400" s="84">
        <v>0.18508624551971326</v>
      </c>
      <c r="DT400" s="84">
        <v>0.17748767921146952</v>
      </c>
      <c r="DU400" s="84">
        <v>0.17272197420634919</v>
      </c>
      <c r="DV400" s="84">
        <v>8.011312724014337E-2</v>
      </c>
      <c r="DW400" s="84">
        <v>8.1193287037037029E-2</v>
      </c>
      <c r="DX400" s="84">
        <v>0.14485103046594983</v>
      </c>
      <c r="DY400" s="84">
        <v>0.1987349537037037</v>
      </c>
      <c r="DZ400" s="84">
        <v>0.31279233870967743</v>
      </c>
      <c r="EA400" s="84">
        <v>0.31003248207885303</v>
      </c>
      <c r="EB400" s="84">
        <v>0.16147685185185187</v>
      </c>
      <c r="EC400" s="84">
        <v>7.7671370967741946E-2</v>
      </c>
      <c r="ED400" s="84">
        <v>0.15260416666666668</v>
      </c>
      <c r="EE400" s="84">
        <v>0.18218077956989248</v>
      </c>
      <c r="EF400" s="84">
        <v>0.18248319892473119</v>
      </c>
      <c r="EG400" s="84">
        <v>0.16323874521072795</v>
      </c>
      <c r="EH400" s="84">
        <v>7.6952284946236557E-2</v>
      </c>
      <c r="EI400" s="84">
        <v>9.0504629629629629E-2</v>
      </c>
      <c r="EJ400" s="84">
        <v>0.11899753584229392</v>
      </c>
      <c r="EK400" s="84">
        <v>0.20772337962962964</v>
      </c>
      <c r="EL400" s="84">
        <v>0.32768929211469533</v>
      </c>
      <c r="EM400" s="84">
        <v>0.31753360215053766</v>
      </c>
      <c r="EN400" s="84">
        <v>0.15293981481481483</v>
      </c>
      <c r="EO400" s="84">
        <v>7.7535842293906809E-2</v>
      </c>
      <c r="EP400" s="84">
        <v>0.14930555555555555</v>
      </c>
      <c r="EQ400" s="84">
        <v>0.18098230286738351</v>
      </c>
      <c r="ER400" s="84">
        <v>0.17896281362007169</v>
      </c>
      <c r="ES400" s="84">
        <v>0.17056423611111113</v>
      </c>
      <c r="ET400" s="84">
        <v>7.9192428315412178E-2</v>
      </c>
      <c r="EU400" s="84">
        <v>8.5821759259259264E-2</v>
      </c>
      <c r="EV400" s="84">
        <v>0.14537298387096775</v>
      </c>
      <c r="EW400" s="84">
        <v>0.18855671296296297</v>
      </c>
      <c r="EX400" s="84">
        <v>0.32821684587813621</v>
      </c>
      <c r="EY400" s="84">
        <v>0.31357638888888889</v>
      </c>
      <c r="EZ400" s="84">
        <v>0.15251851851851853</v>
      </c>
      <c r="FA400" s="84">
        <v>7.4381720430107531E-2</v>
      </c>
      <c r="FB400" s="84">
        <v>0.15279629629629632</v>
      </c>
      <c r="FC400" s="84">
        <v>0.18122759856630824</v>
      </c>
      <c r="FD400" s="84">
        <v>0.18018145161290325</v>
      </c>
      <c r="FE400" s="84">
        <v>0.1661954365079365</v>
      </c>
      <c r="FF400" s="84">
        <v>8.1208557347670254E-2</v>
      </c>
      <c r="FG400" s="84">
        <v>9.7887731481481485E-2</v>
      </c>
      <c r="FH400" s="84">
        <v>0.13228718637992831</v>
      </c>
      <c r="FI400" s="84">
        <v>0.19473611111111111</v>
      </c>
      <c r="FJ400" s="84">
        <v>0.32059699820788529</v>
      </c>
      <c r="FK400" s="84">
        <v>0.30693212365591399</v>
      </c>
      <c r="FL400" s="84">
        <v>0.1692835648148148</v>
      </c>
      <c r="FM400" s="84">
        <v>7.281474014336918E-2</v>
      </c>
      <c r="FN400" s="84">
        <v>0.14346180555555554</v>
      </c>
      <c r="FO400" s="84">
        <v>0.18601030465949822</v>
      </c>
      <c r="FP400" s="84">
        <v>0.18122759856630824</v>
      </c>
      <c r="FQ400" s="84">
        <v>0.16201636904761904</v>
      </c>
      <c r="FR400" s="84">
        <v>8.3112679211469531E-2</v>
      </c>
      <c r="FS400" s="84">
        <v>9.3976851851851853E-2</v>
      </c>
      <c r="FT400" s="84">
        <v>0.13486335125448029</v>
      </c>
      <c r="FU400" s="84">
        <v>0.19665393518518517</v>
      </c>
      <c r="FV400" s="84">
        <v>0.31708781362007171</v>
      </c>
      <c r="FW400" s="84">
        <v>0.30021169354838712</v>
      </c>
      <c r="FX400" s="84">
        <v>0.17667361111111113</v>
      </c>
      <c r="FY400" s="84">
        <v>7.6215277777777785E-2</v>
      </c>
      <c r="FZ400" s="84">
        <v>0.1453136574074074</v>
      </c>
      <c r="GA400" s="84">
        <v>0.1840714605734767</v>
      </c>
    </row>
    <row r="401" spans="2:183">
      <c r="B401" s="96" t="s">
        <v>290</v>
      </c>
      <c r="C401" s="166" t="s">
        <v>42</v>
      </c>
      <c r="D401" s="178">
        <v>0</v>
      </c>
      <c r="E401" s="179">
        <v>0</v>
      </c>
      <c r="F401" s="179">
        <v>0</v>
      </c>
      <c r="G401" s="179">
        <v>0</v>
      </c>
      <c r="H401" s="179">
        <v>0</v>
      </c>
      <c r="I401" s="179">
        <v>0</v>
      </c>
      <c r="J401" s="179">
        <v>0</v>
      </c>
      <c r="K401" s="179">
        <v>0</v>
      </c>
      <c r="L401" s="179">
        <v>0</v>
      </c>
      <c r="M401" s="179">
        <v>0</v>
      </c>
      <c r="N401" s="179">
        <v>0</v>
      </c>
      <c r="O401" s="179">
        <v>0</v>
      </c>
      <c r="P401" s="179">
        <v>0</v>
      </c>
      <c r="Q401" s="179">
        <v>0</v>
      </c>
      <c r="R401" s="179">
        <v>0</v>
      </c>
      <c r="S401" s="179">
        <v>0</v>
      </c>
      <c r="T401" s="179">
        <v>0</v>
      </c>
      <c r="U401" s="179">
        <v>0</v>
      </c>
      <c r="V401" s="179">
        <v>0</v>
      </c>
      <c r="W401" s="179">
        <v>0</v>
      </c>
      <c r="X401" s="179">
        <v>0</v>
      </c>
      <c r="Y401" s="179">
        <v>0</v>
      </c>
      <c r="Z401" s="179">
        <v>0</v>
      </c>
      <c r="AA401" s="179">
        <v>0</v>
      </c>
      <c r="AB401" s="179">
        <v>0</v>
      </c>
      <c r="AC401" s="179">
        <v>0</v>
      </c>
      <c r="AD401" s="179">
        <v>0</v>
      </c>
      <c r="AE401" s="179">
        <v>0</v>
      </c>
      <c r="AF401" s="179">
        <v>0</v>
      </c>
      <c r="AG401" s="179">
        <v>0</v>
      </c>
      <c r="AH401" s="179">
        <v>0</v>
      </c>
      <c r="AI401" s="179">
        <v>0</v>
      </c>
      <c r="AJ401" s="179">
        <v>0</v>
      </c>
      <c r="AK401" s="179">
        <v>0</v>
      </c>
      <c r="AL401" s="179">
        <v>0</v>
      </c>
      <c r="AM401" s="179">
        <v>0</v>
      </c>
      <c r="AN401" s="179">
        <v>0</v>
      </c>
      <c r="AO401" s="179">
        <v>0</v>
      </c>
      <c r="AP401" s="179">
        <v>0</v>
      </c>
      <c r="AQ401" s="179">
        <v>0</v>
      </c>
      <c r="AR401" s="179">
        <v>0</v>
      </c>
      <c r="AS401" s="179">
        <v>0</v>
      </c>
      <c r="AT401" s="179">
        <v>0</v>
      </c>
      <c r="AU401" s="179">
        <v>0</v>
      </c>
      <c r="AV401" s="179">
        <v>0</v>
      </c>
      <c r="AW401" s="179">
        <v>0</v>
      </c>
      <c r="AX401" s="179">
        <v>0</v>
      </c>
      <c r="AY401" s="179">
        <v>0</v>
      </c>
      <c r="AZ401" s="179">
        <v>0</v>
      </c>
      <c r="BA401" s="179">
        <v>0</v>
      </c>
      <c r="BB401" s="179">
        <v>0</v>
      </c>
      <c r="BC401" s="179">
        <v>0</v>
      </c>
      <c r="BD401" s="179">
        <v>0</v>
      </c>
      <c r="BE401" s="179">
        <v>0</v>
      </c>
      <c r="BF401" s="179">
        <v>0</v>
      </c>
      <c r="BG401" s="179">
        <v>0</v>
      </c>
      <c r="BH401" s="179">
        <v>0</v>
      </c>
      <c r="BI401" s="179">
        <v>0</v>
      </c>
      <c r="BJ401" s="179">
        <v>0</v>
      </c>
      <c r="BK401" s="179">
        <v>0</v>
      </c>
      <c r="BL401" s="179">
        <v>0</v>
      </c>
      <c r="BM401" s="179">
        <v>0</v>
      </c>
      <c r="BN401" s="179">
        <v>0</v>
      </c>
      <c r="BO401" s="179">
        <v>0</v>
      </c>
      <c r="BP401" s="179">
        <v>0</v>
      </c>
      <c r="BQ401" s="179">
        <v>0</v>
      </c>
      <c r="BR401" s="179">
        <v>0</v>
      </c>
      <c r="BS401" s="179">
        <v>0</v>
      </c>
      <c r="BT401" s="179">
        <v>0</v>
      </c>
      <c r="BU401" s="179">
        <v>0</v>
      </c>
      <c r="BV401" s="179">
        <v>0</v>
      </c>
      <c r="BW401" s="179">
        <v>0</v>
      </c>
      <c r="BX401" s="179">
        <v>0</v>
      </c>
      <c r="BY401" s="179">
        <v>0</v>
      </c>
      <c r="BZ401" s="179">
        <v>0</v>
      </c>
      <c r="CA401" s="179">
        <v>0</v>
      </c>
      <c r="CB401" s="179">
        <v>0</v>
      </c>
      <c r="CC401" s="179">
        <v>0</v>
      </c>
      <c r="CD401" s="179">
        <v>0</v>
      </c>
      <c r="CE401" s="179">
        <v>0</v>
      </c>
      <c r="CF401" s="179">
        <v>0</v>
      </c>
      <c r="CG401" s="179">
        <v>0</v>
      </c>
      <c r="CH401" s="179">
        <v>0</v>
      </c>
      <c r="CI401" s="179">
        <v>0</v>
      </c>
      <c r="CJ401" s="179">
        <v>0</v>
      </c>
      <c r="CK401" s="179">
        <v>0</v>
      </c>
      <c r="CL401" s="179">
        <v>0</v>
      </c>
      <c r="CM401" s="179">
        <v>0</v>
      </c>
      <c r="CN401" s="179">
        <v>0</v>
      </c>
      <c r="CO401" s="179">
        <v>0</v>
      </c>
      <c r="CP401" s="179">
        <v>0</v>
      </c>
      <c r="CQ401" s="179">
        <v>0</v>
      </c>
      <c r="CR401" s="179">
        <v>0</v>
      </c>
      <c r="CS401" s="179">
        <v>0</v>
      </c>
      <c r="CT401" s="179">
        <v>0</v>
      </c>
      <c r="CU401" s="179">
        <v>0</v>
      </c>
      <c r="CV401" s="179">
        <v>0</v>
      </c>
      <c r="CW401" s="179">
        <v>0</v>
      </c>
      <c r="CX401" s="179">
        <v>0</v>
      </c>
      <c r="CY401" s="179">
        <v>0</v>
      </c>
      <c r="CZ401" s="179">
        <v>0</v>
      </c>
      <c r="DA401" s="179">
        <v>0</v>
      </c>
      <c r="DB401" s="179">
        <v>0</v>
      </c>
      <c r="DC401" s="179">
        <v>0</v>
      </c>
      <c r="DD401" s="179">
        <v>0</v>
      </c>
      <c r="DE401" s="179">
        <v>0</v>
      </c>
      <c r="DF401" s="179">
        <v>0</v>
      </c>
      <c r="DG401" s="179">
        <v>0</v>
      </c>
      <c r="DH401" s="179">
        <v>0</v>
      </c>
      <c r="DI401" s="179">
        <v>0</v>
      </c>
      <c r="DJ401" s="179">
        <v>0</v>
      </c>
      <c r="DK401" s="179">
        <v>0</v>
      </c>
      <c r="DL401" s="179">
        <v>0</v>
      </c>
      <c r="DM401" s="179">
        <v>0</v>
      </c>
      <c r="DN401" s="179">
        <v>0</v>
      </c>
      <c r="DO401" s="179">
        <v>0</v>
      </c>
      <c r="DP401" s="179">
        <v>0</v>
      </c>
      <c r="DQ401" s="179">
        <v>0</v>
      </c>
      <c r="DR401" s="179">
        <v>0</v>
      </c>
      <c r="DS401" s="179">
        <v>0</v>
      </c>
      <c r="DT401" s="179">
        <v>0</v>
      </c>
      <c r="DU401" s="179">
        <v>0</v>
      </c>
      <c r="DV401" s="179">
        <v>0</v>
      </c>
      <c r="DW401" s="179">
        <v>0</v>
      </c>
      <c r="DX401" s="179">
        <v>0</v>
      </c>
      <c r="DY401" s="179">
        <v>0</v>
      </c>
      <c r="DZ401" s="179">
        <v>0</v>
      </c>
      <c r="EA401" s="179">
        <v>0</v>
      </c>
      <c r="EB401" s="179">
        <v>0</v>
      </c>
      <c r="EC401" s="179">
        <v>0</v>
      </c>
      <c r="ED401" s="179">
        <v>0</v>
      </c>
      <c r="EE401" s="179">
        <v>0</v>
      </c>
      <c r="EF401" s="179">
        <v>0</v>
      </c>
      <c r="EG401" s="179">
        <v>0</v>
      </c>
      <c r="EH401" s="179">
        <v>0</v>
      </c>
      <c r="EI401" s="179">
        <v>0</v>
      </c>
      <c r="EJ401" s="179">
        <v>0</v>
      </c>
      <c r="EK401" s="179">
        <v>0</v>
      </c>
      <c r="EL401" s="179">
        <v>0</v>
      </c>
      <c r="EM401" s="179">
        <v>0</v>
      </c>
      <c r="EN401" s="179">
        <v>0</v>
      </c>
      <c r="EO401" s="179">
        <v>0</v>
      </c>
      <c r="EP401" s="179">
        <v>0</v>
      </c>
      <c r="EQ401" s="179">
        <v>0</v>
      </c>
      <c r="ER401" s="179">
        <v>0</v>
      </c>
      <c r="ES401" s="179">
        <v>0</v>
      </c>
      <c r="ET401" s="179">
        <v>0</v>
      </c>
      <c r="EU401" s="179">
        <v>0</v>
      </c>
      <c r="EV401" s="179">
        <v>0</v>
      </c>
      <c r="EW401" s="179">
        <v>0</v>
      </c>
      <c r="EX401" s="179">
        <v>0</v>
      </c>
      <c r="EY401" s="179">
        <v>0</v>
      </c>
      <c r="EZ401" s="179">
        <v>0</v>
      </c>
      <c r="FA401" s="179">
        <v>0</v>
      </c>
      <c r="FB401" s="179">
        <v>0</v>
      </c>
      <c r="FC401" s="179">
        <v>0</v>
      </c>
      <c r="FD401" s="179">
        <v>0</v>
      </c>
      <c r="FE401" s="179">
        <v>0</v>
      </c>
      <c r="FF401" s="179">
        <v>0</v>
      </c>
      <c r="FG401" s="179">
        <v>0</v>
      </c>
      <c r="FH401" s="179">
        <v>0</v>
      </c>
      <c r="FI401" s="179">
        <v>0</v>
      </c>
      <c r="FJ401" s="179">
        <v>0</v>
      </c>
      <c r="FK401" s="179">
        <v>0</v>
      </c>
      <c r="FL401" s="179">
        <v>0</v>
      </c>
      <c r="FM401" s="179">
        <v>0</v>
      </c>
      <c r="FN401" s="179">
        <v>0</v>
      </c>
      <c r="FO401" s="179">
        <v>0</v>
      </c>
      <c r="FP401" s="179">
        <v>0</v>
      </c>
      <c r="FQ401" s="179">
        <v>0</v>
      </c>
      <c r="FR401" s="179">
        <v>0</v>
      </c>
      <c r="FS401" s="179">
        <v>0</v>
      </c>
      <c r="FT401" s="179">
        <v>0</v>
      </c>
      <c r="FU401" s="179">
        <v>0</v>
      </c>
      <c r="FV401" s="179">
        <v>0</v>
      </c>
      <c r="FW401" s="179">
        <v>0</v>
      </c>
      <c r="FX401" s="179">
        <v>0</v>
      </c>
      <c r="FY401" s="179">
        <v>0</v>
      </c>
      <c r="FZ401" s="179">
        <v>0</v>
      </c>
      <c r="GA401" s="179">
        <v>0</v>
      </c>
    </row>
    <row r="402" spans="2:183">
      <c r="B402" s="96" t="s">
        <v>290</v>
      </c>
      <c r="C402" s="166" t="s">
        <v>319</v>
      </c>
      <c r="D402" s="178">
        <v>0</v>
      </c>
      <c r="E402" s="179">
        <v>0</v>
      </c>
      <c r="F402" s="179">
        <v>0</v>
      </c>
      <c r="G402" s="179">
        <v>0</v>
      </c>
      <c r="H402" s="179">
        <v>0</v>
      </c>
      <c r="I402" s="179">
        <v>0</v>
      </c>
      <c r="J402" s="179">
        <v>0</v>
      </c>
      <c r="K402" s="179">
        <v>0</v>
      </c>
      <c r="L402" s="179">
        <v>0</v>
      </c>
      <c r="M402" s="179">
        <v>0</v>
      </c>
      <c r="N402" s="179">
        <v>0</v>
      </c>
      <c r="O402" s="179">
        <v>0</v>
      </c>
      <c r="P402" s="179">
        <v>0</v>
      </c>
      <c r="Q402" s="179">
        <v>0</v>
      </c>
      <c r="R402" s="179">
        <v>0</v>
      </c>
      <c r="S402" s="179">
        <v>0</v>
      </c>
      <c r="T402" s="179">
        <v>0</v>
      </c>
      <c r="U402" s="179">
        <v>0</v>
      </c>
      <c r="V402" s="179">
        <v>0</v>
      </c>
      <c r="W402" s="179">
        <v>0</v>
      </c>
      <c r="X402" s="179">
        <v>0</v>
      </c>
      <c r="Y402" s="179">
        <v>0</v>
      </c>
      <c r="Z402" s="179">
        <v>0</v>
      </c>
      <c r="AA402" s="179">
        <v>0</v>
      </c>
      <c r="AB402" s="179">
        <v>0</v>
      </c>
      <c r="AC402" s="179">
        <v>0</v>
      </c>
      <c r="AD402" s="179">
        <v>0</v>
      </c>
      <c r="AE402" s="179">
        <v>0</v>
      </c>
      <c r="AF402" s="179">
        <v>0</v>
      </c>
      <c r="AG402" s="179">
        <v>0</v>
      </c>
      <c r="AH402" s="179">
        <v>0</v>
      </c>
      <c r="AI402" s="179">
        <v>0</v>
      </c>
      <c r="AJ402" s="179">
        <v>0</v>
      </c>
      <c r="AK402" s="179">
        <v>0</v>
      </c>
      <c r="AL402" s="179">
        <v>0</v>
      </c>
      <c r="AM402" s="179">
        <v>0</v>
      </c>
      <c r="AN402" s="179">
        <v>0</v>
      </c>
      <c r="AO402" s="179">
        <v>0</v>
      </c>
      <c r="AP402" s="179">
        <v>0</v>
      </c>
      <c r="AQ402" s="179">
        <v>0</v>
      </c>
      <c r="AR402" s="179">
        <v>0</v>
      </c>
      <c r="AS402" s="179">
        <v>0</v>
      </c>
      <c r="AT402" s="179">
        <v>0</v>
      </c>
      <c r="AU402" s="179">
        <v>0</v>
      </c>
      <c r="AV402" s="179">
        <v>0</v>
      </c>
      <c r="AW402" s="179">
        <v>0</v>
      </c>
      <c r="AX402" s="179">
        <v>0</v>
      </c>
      <c r="AY402" s="179">
        <v>0</v>
      </c>
      <c r="AZ402" s="179">
        <v>0</v>
      </c>
      <c r="BA402" s="179">
        <v>0</v>
      </c>
      <c r="BB402" s="179">
        <v>0</v>
      </c>
      <c r="BC402" s="179">
        <v>0</v>
      </c>
      <c r="BD402" s="179">
        <v>0</v>
      </c>
      <c r="BE402" s="179">
        <v>0</v>
      </c>
      <c r="BF402" s="179">
        <v>0</v>
      </c>
      <c r="BG402" s="179">
        <v>0</v>
      </c>
      <c r="BH402" s="179">
        <v>0</v>
      </c>
      <c r="BI402" s="179">
        <v>0</v>
      </c>
      <c r="BJ402" s="179">
        <v>0</v>
      </c>
      <c r="BK402" s="179">
        <v>0</v>
      </c>
      <c r="BL402" s="179">
        <v>0</v>
      </c>
      <c r="BM402" s="179">
        <v>0</v>
      </c>
      <c r="BN402" s="179">
        <v>0</v>
      </c>
      <c r="BO402" s="179">
        <v>0</v>
      </c>
      <c r="BP402" s="179">
        <v>0</v>
      </c>
      <c r="BQ402" s="179">
        <v>0</v>
      </c>
      <c r="BR402" s="179">
        <v>0</v>
      </c>
      <c r="BS402" s="179">
        <v>0</v>
      </c>
      <c r="BT402" s="179">
        <v>0</v>
      </c>
      <c r="BU402" s="179">
        <v>0</v>
      </c>
      <c r="BV402" s="179">
        <v>0</v>
      </c>
      <c r="BW402" s="179">
        <v>0</v>
      </c>
      <c r="BX402" s="179">
        <v>0</v>
      </c>
      <c r="BY402" s="179">
        <v>0</v>
      </c>
      <c r="BZ402" s="179">
        <v>0</v>
      </c>
      <c r="CA402" s="179">
        <v>0</v>
      </c>
      <c r="CB402" s="179">
        <v>0</v>
      </c>
      <c r="CC402" s="179">
        <v>0</v>
      </c>
      <c r="CD402" s="179">
        <v>0</v>
      </c>
      <c r="CE402" s="179">
        <v>0</v>
      </c>
      <c r="CF402" s="179">
        <v>0</v>
      </c>
      <c r="CG402" s="179">
        <v>0</v>
      </c>
      <c r="CH402" s="179">
        <v>0</v>
      </c>
      <c r="CI402" s="179">
        <v>0</v>
      </c>
      <c r="CJ402" s="179">
        <v>0</v>
      </c>
      <c r="CK402" s="179">
        <v>0</v>
      </c>
      <c r="CL402" s="179">
        <v>0</v>
      </c>
      <c r="CM402" s="179">
        <v>0</v>
      </c>
      <c r="CN402" s="179">
        <v>0</v>
      </c>
      <c r="CO402" s="179">
        <v>0</v>
      </c>
      <c r="CP402" s="179">
        <v>0</v>
      </c>
      <c r="CQ402" s="179">
        <v>0</v>
      </c>
      <c r="CR402" s="179">
        <v>0</v>
      </c>
      <c r="CS402" s="179">
        <v>0</v>
      </c>
      <c r="CT402" s="179">
        <v>0</v>
      </c>
      <c r="CU402" s="179">
        <v>0</v>
      </c>
      <c r="CV402" s="179">
        <v>0</v>
      </c>
      <c r="CW402" s="179">
        <v>0</v>
      </c>
      <c r="CX402" s="179">
        <v>0</v>
      </c>
      <c r="CY402" s="179">
        <v>0</v>
      </c>
      <c r="CZ402" s="179">
        <v>0</v>
      </c>
      <c r="DA402" s="179">
        <v>0</v>
      </c>
      <c r="DB402" s="179">
        <v>0</v>
      </c>
      <c r="DC402" s="179">
        <v>0</v>
      </c>
      <c r="DD402" s="179">
        <v>0</v>
      </c>
      <c r="DE402" s="179">
        <v>0</v>
      </c>
      <c r="DF402" s="179">
        <v>0</v>
      </c>
      <c r="DG402" s="179">
        <v>0</v>
      </c>
      <c r="DH402" s="179">
        <v>0</v>
      </c>
      <c r="DI402" s="179">
        <v>0</v>
      </c>
      <c r="DJ402" s="179">
        <v>0</v>
      </c>
      <c r="DK402" s="179">
        <v>0</v>
      </c>
      <c r="DL402" s="179">
        <v>0</v>
      </c>
      <c r="DM402" s="179">
        <v>0</v>
      </c>
      <c r="DN402" s="179">
        <v>0</v>
      </c>
      <c r="DO402" s="179">
        <v>0</v>
      </c>
      <c r="DP402" s="179">
        <v>0</v>
      </c>
      <c r="DQ402" s="179">
        <v>0</v>
      </c>
      <c r="DR402" s="179">
        <v>0</v>
      </c>
      <c r="DS402" s="179">
        <v>0</v>
      </c>
      <c r="DT402" s="179">
        <v>0</v>
      </c>
      <c r="DU402" s="179">
        <v>0</v>
      </c>
      <c r="DV402" s="179">
        <v>0</v>
      </c>
      <c r="DW402" s="179">
        <v>0</v>
      </c>
      <c r="DX402" s="179">
        <v>0</v>
      </c>
      <c r="DY402" s="179">
        <v>0</v>
      </c>
      <c r="DZ402" s="179">
        <v>0</v>
      </c>
      <c r="EA402" s="179">
        <v>0</v>
      </c>
      <c r="EB402" s="179">
        <v>0</v>
      </c>
      <c r="EC402" s="179">
        <v>0</v>
      </c>
      <c r="ED402" s="179">
        <v>0</v>
      </c>
      <c r="EE402" s="179">
        <v>0</v>
      </c>
      <c r="EF402" s="179">
        <v>0</v>
      </c>
      <c r="EG402" s="179">
        <v>0</v>
      </c>
      <c r="EH402" s="179">
        <v>0</v>
      </c>
      <c r="EI402" s="179">
        <v>0</v>
      </c>
      <c r="EJ402" s="179">
        <v>0</v>
      </c>
      <c r="EK402" s="179">
        <v>0</v>
      </c>
      <c r="EL402" s="179">
        <v>0</v>
      </c>
      <c r="EM402" s="179">
        <v>0</v>
      </c>
      <c r="EN402" s="179">
        <v>0</v>
      </c>
      <c r="EO402" s="179">
        <v>0</v>
      </c>
      <c r="EP402" s="179">
        <v>0</v>
      </c>
      <c r="EQ402" s="179">
        <v>0</v>
      </c>
      <c r="ER402" s="179">
        <v>0</v>
      </c>
      <c r="ES402" s="179">
        <v>0</v>
      </c>
      <c r="ET402" s="179">
        <v>0</v>
      </c>
      <c r="EU402" s="179">
        <v>0</v>
      </c>
      <c r="EV402" s="179">
        <v>0</v>
      </c>
      <c r="EW402" s="179">
        <v>0</v>
      </c>
      <c r="EX402" s="179">
        <v>0</v>
      </c>
      <c r="EY402" s="179">
        <v>0</v>
      </c>
      <c r="EZ402" s="179">
        <v>0</v>
      </c>
      <c r="FA402" s="179">
        <v>0</v>
      </c>
      <c r="FB402" s="179">
        <v>0</v>
      </c>
      <c r="FC402" s="179">
        <v>0</v>
      </c>
      <c r="FD402" s="179">
        <v>0</v>
      </c>
      <c r="FE402" s="179">
        <v>0</v>
      </c>
      <c r="FF402" s="179">
        <v>0</v>
      </c>
      <c r="FG402" s="179">
        <v>0</v>
      </c>
      <c r="FH402" s="179">
        <v>0</v>
      </c>
      <c r="FI402" s="179">
        <v>0</v>
      </c>
      <c r="FJ402" s="179">
        <v>0</v>
      </c>
      <c r="FK402" s="179">
        <v>0</v>
      </c>
      <c r="FL402" s="179">
        <v>0</v>
      </c>
      <c r="FM402" s="179">
        <v>0</v>
      </c>
      <c r="FN402" s="179">
        <v>0</v>
      </c>
      <c r="FO402" s="179">
        <v>0</v>
      </c>
      <c r="FP402" s="179">
        <v>0</v>
      </c>
      <c r="FQ402" s="179">
        <v>0</v>
      </c>
      <c r="FR402" s="179">
        <v>0</v>
      </c>
      <c r="FS402" s="179">
        <v>0</v>
      </c>
      <c r="FT402" s="179">
        <v>0</v>
      </c>
      <c r="FU402" s="179">
        <v>0</v>
      </c>
      <c r="FV402" s="179">
        <v>0</v>
      </c>
      <c r="FW402" s="179">
        <v>0</v>
      </c>
      <c r="FX402" s="179">
        <v>0</v>
      </c>
      <c r="FY402" s="179">
        <v>0</v>
      </c>
      <c r="FZ402" s="179">
        <v>0</v>
      </c>
      <c r="GA402" s="179">
        <v>0</v>
      </c>
    </row>
    <row r="403" spans="2:183">
      <c r="B403" s="96" t="s">
        <v>290</v>
      </c>
      <c r="C403" s="166" t="s">
        <v>43</v>
      </c>
      <c r="D403" s="175">
        <v>0</v>
      </c>
      <c r="E403" s="176">
        <v>0</v>
      </c>
      <c r="F403" s="176">
        <v>0</v>
      </c>
      <c r="G403" s="176">
        <v>0</v>
      </c>
      <c r="H403" s="176">
        <v>0</v>
      </c>
      <c r="I403" s="176">
        <v>0</v>
      </c>
      <c r="J403" s="176">
        <v>0</v>
      </c>
      <c r="K403" s="176">
        <v>0</v>
      </c>
      <c r="L403" s="176">
        <v>0</v>
      </c>
      <c r="M403" s="176">
        <v>0</v>
      </c>
      <c r="N403" s="176">
        <v>0</v>
      </c>
      <c r="O403" s="176">
        <v>0</v>
      </c>
      <c r="P403" s="176">
        <v>0</v>
      </c>
      <c r="Q403" s="176">
        <v>0</v>
      </c>
      <c r="R403" s="176">
        <v>0</v>
      </c>
      <c r="S403" s="176">
        <v>0</v>
      </c>
      <c r="T403" s="176">
        <v>0</v>
      </c>
      <c r="U403" s="176">
        <v>0</v>
      </c>
      <c r="V403" s="176">
        <v>0</v>
      </c>
      <c r="W403" s="176">
        <v>0</v>
      </c>
      <c r="X403" s="176">
        <v>0</v>
      </c>
      <c r="Y403" s="176">
        <v>0</v>
      </c>
      <c r="Z403" s="176">
        <v>0</v>
      </c>
      <c r="AA403" s="176">
        <v>0</v>
      </c>
      <c r="AB403" s="176">
        <v>0</v>
      </c>
      <c r="AC403" s="176">
        <v>0</v>
      </c>
      <c r="AD403" s="176">
        <v>0</v>
      </c>
      <c r="AE403" s="176">
        <v>0</v>
      </c>
      <c r="AF403" s="176">
        <v>0</v>
      </c>
      <c r="AG403" s="176">
        <v>0</v>
      </c>
      <c r="AH403" s="176">
        <v>0</v>
      </c>
      <c r="AI403" s="176">
        <v>0</v>
      </c>
      <c r="AJ403" s="176">
        <v>0</v>
      </c>
      <c r="AK403" s="176">
        <v>0</v>
      </c>
      <c r="AL403" s="176">
        <v>0</v>
      </c>
      <c r="AM403" s="176">
        <v>0</v>
      </c>
      <c r="AN403" s="176">
        <v>0</v>
      </c>
      <c r="AO403" s="176">
        <v>0</v>
      </c>
      <c r="AP403" s="176">
        <v>0</v>
      </c>
      <c r="AQ403" s="176">
        <v>0</v>
      </c>
      <c r="AR403" s="176">
        <v>0</v>
      </c>
      <c r="AS403" s="176">
        <v>0</v>
      </c>
      <c r="AT403" s="176">
        <v>0</v>
      </c>
      <c r="AU403" s="176">
        <v>0</v>
      </c>
      <c r="AV403" s="176">
        <v>0</v>
      </c>
      <c r="AW403" s="176">
        <v>0</v>
      </c>
      <c r="AX403" s="176">
        <v>0</v>
      </c>
      <c r="AY403" s="176">
        <v>0</v>
      </c>
      <c r="AZ403" s="176">
        <v>0</v>
      </c>
      <c r="BA403" s="176">
        <v>0</v>
      </c>
      <c r="BB403" s="176">
        <v>0</v>
      </c>
      <c r="BC403" s="176">
        <v>0</v>
      </c>
      <c r="BD403" s="176">
        <v>0</v>
      </c>
      <c r="BE403" s="176">
        <v>0</v>
      </c>
      <c r="BF403" s="176">
        <v>0</v>
      </c>
      <c r="BG403" s="176">
        <v>0</v>
      </c>
      <c r="BH403" s="176">
        <v>0</v>
      </c>
      <c r="BI403" s="176">
        <v>0</v>
      </c>
      <c r="BJ403" s="176">
        <v>0</v>
      </c>
      <c r="BK403" s="176">
        <v>0</v>
      </c>
      <c r="BL403" s="176">
        <v>0</v>
      </c>
      <c r="BM403" s="176">
        <v>0</v>
      </c>
      <c r="BN403" s="176">
        <v>0</v>
      </c>
      <c r="BO403" s="176">
        <v>0</v>
      </c>
      <c r="BP403" s="176">
        <v>0</v>
      </c>
      <c r="BQ403" s="176">
        <v>0</v>
      </c>
      <c r="BR403" s="176">
        <v>0</v>
      </c>
      <c r="BS403" s="176">
        <v>0</v>
      </c>
      <c r="BT403" s="176">
        <v>0</v>
      </c>
      <c r="BU403" s="176">
        <v>0</v>
      </c>
      <c r="BV403" s="176">
        <v>0</v>
      </c>
      <c r="BW403" s="176">
        <v>0</v>
      </c>
      <c r="BX403" s="176">
        <v>0</v>
      </c>
      <c r="BY403" s="176">
        <v>0</v>
      </c>
      <c r="BZ403" s="176">
        <v>0</v>
      </c>
      <c r="CA403" s="176">
        <v>0</v>
      </c>
      <c r="CB403" s="176">
        <v>0</v>
      </c>
      <c r="CC403" s="176">
        <v>0</v>
      </c>
      <c r="CD403" s="176">
        <v>0</v>
      </c>
      <c r="CE403" s="176">
        <v>0</v>
      </c>
      <c r="CF403" s="176">
        <v>0</v>
      </c>
      <c r="CG403" s="176">
        <v>0</v>
      </c>
      <c r="CH403" s="176">
        <v>0</v>
      </c>
      <c r="CI403" s="176">
        <v>0</v>
      </c>
      <c r="CJ403" s="176">
        <v>0</v>
      </c>
      <c r="CK403" s="176">
        <v>0</v>
      </c>
      <c r="CL403" s="176">
        <v>0</v>
      </c>
      <c r="CM403" s="176">
        <v>0</v>
      </c>
      <c r="CN403" s="176">
        <v>0</v>
      </c>
      <c r="CO403" s="176">
        <v>0</v>
      </c>
      <c r="CP403" s="176">
        <v>0</v>
      </c>
      <c r="CQ403" s="176">
        <v>0</v>
      </c>
      <c r="CR403" s="176">
        <v>0</v>
      </c>
      <c r="CS403" s="176">
        <v>0</v>
      </c>
      <c r="CT403" s="176">
        <v>0</v>
      </c>
      <c r="CU403" s="176">
        <v>0</v>
      </c>
      <c r="CV403" s="176">
        <v>0</v>
      </c>
      <c r="CW403" s="176">
        <v>0</v>
      </c>
      <c r="CX403" s="176">
        <v>0</v>
      </c>
      <c r="CY403" s="176">
        <v>0</v>
      </c>
      <c r="CZ403" s="176">
        <v>0</v>
      </c>
      <c r="DA403" s="176">
        <v>0</v>
      </c>
      <c r="DB403" s="176">
        <v>0</v>
      </c>
      <c r="DC403" s="176">
        <v>0</v>
      </c>
      <c r="DD403" s="176">
        <v>0</v>
      </c>
      <c r="DE403" s="176">
        <v>0</v>
      </c>
      <c r="DF403" s="176">
        <v>0</v>
      </c>
      <c r="DG403" s="176">
        <v>0</v>
      </c>
      <c r="DH403" s="176">
        <v>0</v>
      </c>
      <c r="DI403" s="176">
        <v>0</v>
      </c>
      <c r="DJ403" s="176">
        <v>0</v>
      </c>
      <c r="DK403" s="176">
        <v>0</v>
      </c>
      <c r="DL403" s="176">
        <v>0</v>
      </c>
      <c r="DM403" s="176">
        <v>0</v>
      </c>
      <c r="DN403" s="176">
        <v>0</v>
      </c>
      <c r="DO403" s="176">
        <v>0</v>
      </c>
      <c r="DP403" s="176">
        <v>0</v>
      </c>
      <c r="DQ403" s="176">
        <v>0</v>
      </c>
      <c r="DR403" s="176">
        <v>0</v>
      </c>
      <c r="DS403" s="176">
        <v>0</v>
      </c>
      <c r="DT403" s="176">
        <v>0</v>
      </c>
      <c r="DU403" s="176">
        <v>0</v>
      </c>
      <c r="DV403" s="176">
        <v>0</v>
      </c>
      <c r="DW403" s="176">
        <v>0</v>
      </c>
      <c r="DX403" s="176">
        <v>0</v>
      </c>
      <c r="DY403" s="176">
        <v>0</v>
      </c>
      <c r="DZ403" s="176">
        <v>0</v>
      </c>
      <c r="EA403" s="176">
        <v>0</v>
      </c>
      <c r="EB403" s="176">
        <v>0</v>
      </c>
      <c r="EC403" s="176">
        <v>0</v>
      </c>
      <c r="ED403" s="176">
        <v>0</v>
      </c>
      <c r="EE403" s="176">
        <v>0</v>
      </c>
      <c r="EF403" s="176">
        <v>0</v>
      </c>
      <c r="EG403" s="176">
        <v>0</v>
      </c>
      <c r="EH403" s="176">
        <v>0</v>
      </c>
      <c r="EI403" s="176">
        <v>0</v>
      </c>
      <c r="EJ403" s="176">
        <v>0</v>
      </c>
      <c r="EK403" s="176">
        <v>0</v>
      </c>
      <c r="EL403" s="176">
        <v>0</v>
      </c>
      <c r="EM403" s="176">
        <v>0</v>
      </c>
      <c r="EN403" s="176">
        <v>0</v>
      </c>
      <c r="EO403" s="176">
        <v>0</v>
      </c>
      <c r="EP403" s="176">
        <v>0</v>
      </c>
      <c r="EQ403" s="176">
        <v>0</v>
      </c>
      <c r="ER403" s="176">
        <v>0</v>
      </c>
      <c r="ES403" s="176">
        <v>0</v>
      </c>
      <c r="ET403" s="176">
        <v>0</v>
      </c>
      <c r="EU403" s="176">
        <v>0</v>
      </c>
      <c r="EV403" s="176">
        <v>0</v>
      </c>
      <c r="EW403" s="176">
        <v>0</v>
      </c>
      <c r="EX403" s="176">
        <v>0</v>
      </c>
      <c r="EY403" s="176">
        <v>0</v>
      </c>
      <c r="EZ403" s="176">
        <v>0</v>
      </c>
      <c r="FA403" s="176">
        <v>0</v>
      </c>
      <c r="FB403" s="176">
        <v>0</v>
      </c>
      <c r="FC403" s="176">
        <v>0</v>
      </c>
      <c r="FD403" s="176">
        <v>0</v>
      </c>
      <c r="FE403" s="176">
        <v>0</v>
      </c>
      <c r="FF403" s="176">
        <v>0</v>
      </c>
      <c r="FG403" s="176">
        <v>0</v>
      </c>
      <c r="FH403" s="176">
        <v>0</v>
      </c>
      <c r="FI403" s="176">
        <v>0</v>
      </c>
      <c r="FJ403" s="176">
        <v>0</v>
      </c>
      <c r="FK403" s="176">
        <v>0</v>
      </c>
      <c r="FL403" s="176">
        <v>0</v>
      </c>
      <c r="FM403" s="176">
        <v>0</v>
      </c>
      <c r="FN403" s="176">
        <v>0</v>
      </c>
      <c r="FO403" s="176">
        <v>0</v>
      </c>
      <c r="FP403" s="176">
        <v>0</v>
      </c>
      <c r="FQ403" s="176">
        <v>0</v>
      </c>
      <c r="FR403" s="176">
        <v>0</v>
      </c>
      <c r="FS403" s="176">
        <v>0</v>
      </c>
      <c r="FT403" s="176">
        <v>0</v>
      </c>
      <c r="FU403" s="176">
        <v>0</v>
      </c>
      <c r="FV403" s="176">
        <v>0</v>
      </c>
      <c r="FW403" s="176">
        <v>0</v>
      </c>
      <c r="FX403" s="176">
        <v>0</v>
      </c>
      <c r="FY403" s="176">
        <v>0</v>
      </c>
      <c r="FZ403" s="176">
        <v>0</v>
      </c>
      <c r="GA403" s="176">
        <v>0</v>
      </c>
    </row>
    <row r="404" spans="2:183">
      <c r="B404" s="96" t="s">
        <v>290</v>
      </c>
      <c r="C404" s="166" t="s">
        <v>44</v>
      </c>
      <c r="D404" s="178">
        <v>0</v>
      </c>
      <c r="E404" s="179">
        <v>0</v>
      </c>
      <c r="F404" s="179">
        <v>0</v>
      </c>
      <c r="G404" s="179">
        <v>0</v>
      </c>
      <c r="H404" s="179">
        <v>0</v>
      </c>
      <c r="I404" s="179">
        <v>0</v>
      </c>
      <c r="J404" s="179">
        <v>0</v>
      </c>
      <c r="K404" s="179">
        <v>0</v>
      </c>
      <c r="L404" s="179">
        <v>0</v>
      </c>
      <c r="M404" s="179">
        <v>0</v>
      </c>
      <c r="N404" s="179">
        <v>0</v>
      </c>
      <c r="O404" s="179">
        <v>0</v>
      </c>
      <c r="P404" s="179">
        <v>0</v>
      </c>
      <c r="Q404" s="179">
        <v>0</v>
      </c>
      <c r="R404" s="179">
        <v>0</v>
      </c>
      <c r="S404" s="179">
        <v>0</v>
      </c>
      <c r="T404" s="179">
        <v>0</v>
      </c>
      <c r="U404" s="179">
        <v>0</v>
      </c>
      <c r="V404" s="179">
        <v>0</v>
      </c>
      <c r="W404" s="179">
        <v>0</v>
      </c>
      <c r="X404" s="179">
        <v>0</v>
      </c>
      <c r="Y404" s="179">
        <v>0</v>
      </c>
      <c r="Z404" s="179">
        <v>0</v>
      </c>
      <c r="AA404" s="179">
        <v>0</v>
      </c>
      <c r="AB404" s="179">
        <v>0</v>
      </c>
      <c r="AC404" s="179">
        <v>0</v>
      </c>
      <c r="AD404" s="179">
        <v>0</v>
      </c>
      <c r="AE404" s="179">
        <v>0</v>
      </c>
      <c r="AF404" s="179">
        <v>0</v>
      </c>
      <c r="AG404" s="179">
        <v>0</v>
      </c>
      <c r="AH404" s="179">
        <v>0</v>
      </c>
      <c r="AI404" s="179">
        <v>0</v>
      </c>
      <c r="AJ404" s="179">
        <v>0</v>
      </c>
      <c r="AK404" s="179">
        <v>0</v>
      </c>
      <c r="AL404" s="179">
        <v>0</v>
      </c>
      <c r="AM404" s="179">
        <v>0</v>
      </c>
      <c r="AN404" s="179">
        <v>0</v>
      </c>
      <c r="AO404" s="179">
        <v>0</v>
      </c>
      <c r="AP404" s="179">
        <v>0</v>
      </c>
      <c r="AQ404" s="179">
        <v>0</v>
      </c>
      <c r="AR404" s="179">
        <v>0</v>
      </c>
      <c r="AS404" s="179">
        <v>0</v>
      </c>
      <c r="AT404" s="179">
        <v>0</v>
      </c>
      <c r="AU404" s="179">
        <v>0</v>
      </c>
      <c r="AV404" s="179">
        <v>0</v>
      </c>
      <c r="AW404" s="179">
        <v>0</v>
      </c>
      <c r="AX404" s="179">
        <v>0</v>
      </c>
      <c r="AY404" s="179">
        <v>0</v>
      </c>
      <c r="AZ404" s="179">
        <v>0</v>
      </c>
      <c r="BA404" s="179">
        <v>0</v>
      </c>
      <c r="BB404" s="179">
        <v>0</v>
      </c>
      <c r="BC404" s="179">
        <v>0</v>
      </c>
      <c r="BD404" s="179">
        <v>0</v>
      </c>
      <c r="BE404" s="179">
        <v>0</v>
      </c>
      <c r="BF404" s="179">
        <v>0</v>
      </c>
      <c r="BG404" s="179">
        <v>0</v>
      </c>
      <c r="BH404" s="179">
        <v>0</v>
      </c>
      <c r="BI404" s="179">
        <v>0</v>
      </c>
      <c r="BJ404" s="179">
        <v>0</v>
      </c>
      <c r="BK404" s="179">
        <v>0</v>
      </c>
      <c r="BL404" s="179">
        <v>0</v>
      </c>
      <c r="BM404" s="179">
        <v>0</v>
      </c>
      <c r="BN404" s="179">
        <v>0</v>
      </c>
      <c r="BO404" s="179">
        <v>0</v>
      </c>
      <c r="BP404" s="179">
        <v>0</v>
      </c>
      <c r="BQ404" s="179">
        <v>0</v>
      </c>
      <c r="BR404" s="179">
        <v>0</v>
      </c>
      <c r="BS404" s="179">
        <v>0</v>
      </c>
      <c r="BT404" s="179">
        <v>0</v>
      </c>
      <c r="BU404" s="179">
        <v>0</v>
      </c>
      <c r="BV404" s="179">
        <v>0</v>
      </c>
      <c r="BW404" s="179">
        <v>0</v>
      </c>
      <c r="BX404" s="179">
        <v>0</v>
      </c>
      <c r="BY404" s="179">
        <v>0</v>
      </c>
      <c r="BZ404" s="179">
        <v>0</v>
      </c>
      <c r="CA404" s="179">
        <v>0</v>
      </c>
      <c r="CB404" s="179">
        <v>0</v>
      </c>
      <c r="CC404" s="179">
        <v>0</v>
      </c>
      <c r="CD404" s="179">
        <v>0</v>
      </c>
      <c r="CE404" s="179">
        <v>0</v>
      </c>
      <c r="CF404" s="179">
        <v>0</v>
      </c>
      <c r="CG404" s="179">
        <v>0</v>
      </c>
      <c r="CH404" s="179">
        <v>0</v>
      </c>
      <c r="CI404" s="179">
        <v>0</v>
      </c>
      <c r="CJ404" s="179">
        <v>0</v>
      </c>
      <c r="CK404" s="179">
        <v>0</v>
      </c>
      <c r="CL404" s="179">
        <v>0</v>
      </c>
      <c r="CM404" s="179">
        <v>0</v>
      </c>
      <c r="CN404" s="179">
        <v>0</v>
      </c>
      <c r="CO404" s="179">
        <v>0</v>
      </c>
      <c r="CP404" s="179">
        <v>0</v>
      </c>
      <c r="CQ404" s="179">
        <v>0</v>
      </c>
      <c r="CR404" s="179">
        <v>0</v>
      </c>
      <c r="CS404" s="179">
        <v>0</v>
      </c>
      <c r="CT404" s="179">
        <v>0</v>
      </c>
      <c r="CU404" s="179">
        <v>0</v>
      </c>
      <c r="CV404" s="179">
        <v>0</v>
      </c>
      <c r="CW404" s="179">
        <v>0</v>
      </c>
      <c r="CX404" s="179">
        <v>0</v>
      </c>
      <c r="CY404" s="179">
        <v>0</v>
      </c>
      <c r="CZ404" s="179">
        <v>0</v>
      </c>
      <c r="DA404" s="179">
        <v>0</v>
      </c>
      <c r="DB404" s="179">
        <v>0</v>
      </c>
      <c r="DC404" s="179">
        <v>0</v>
      </c>
      <c r="DD404" s="179">
        <v>0</v>
      </c>
      <c r="DE404" s="179">
        <v>0</v>
      </c>
      <c r="DF404" s="179">
        <v>0</v>
      </c>
      <c r="DG404" s="179">
        <v>0</v>
      </c>
      <c r="DH404" s="179">
        <v>0</v>
      </c>
      <c r="DI404" s="179">
        <v>0</v>
      </c>
      <c r="DJ404" s="179">
        <v>0</v>
      </c>
      <c r="DK404" s="179">
        <v>0</v>
      </c>
      <c r="DL404" s="179">
        <v>0</v>
      </c>
      <c r="DM404" s="179">
        <v>0</v>
      </c>
      <c r="DN404" s="179">
        <v>0</v>
      </c>
      <c r="DO404" s="179">
        <v>0</v>
      </c>
      <c r="DP404" s="179">
        <v>0</v>
      </c>
      <c r="DQ404" s="179">
        <v>0</v>
      </c>
      <c r="DR404" s="179">
        <v>0</v>
      </c>
      <c r="DS404" s="179">
        <v>0</v>
      </c>
      <c r="DT404" s="179">
        <v>0</v>
      </c>
      <c r="DU404" s="179">
        <v>0</v>
      </c>
      <c r="DV404" s="179">
        <v>0</v>
      </c>
      <c r="DW404" s="179">
        <v>0</v>
      </c>
      <c r="DX404" s="179">
        <v>0</v>
      </c>
      <c r="DY404" s="179">
        <v>0</v>
      </c>
      <c r="DZ404" s="179">
        <v>0</v>
      </c>
      <c r="EA404" s="179">
        <v>0</v>
      </c>
      <c r="EB404" s="179">
        <v>0</v>
      </c>
      <c r="EC404" s="179">
        <v>0</v>
      </c>
      <c r="ED404" s="179">
        <v>0</v>
      </c>
      <c r="EE404" s="179">
        <v>0</v>
      </c>
      <c r="EF404" s="179">
        <v>0</v>
      </c>
      <c r="EG404" s="179">
        <v>0</v>
      </c>
      <c r="EH404" s="179">
        <v>0</v>
      </c>
      <c r="EI404" s="179">
        <v>0</v>
      </c>
      <c r="EJ404" s="179">
        <v>0</v>
      </c>
      <c r="EK404" s="179">
        <v>0</v>
      </c>
      <c r="EL404" s="179">
        <v>0</v>
      </c>
      <c r="EM404" s="179">
        <v>0</v>
      </c>
      <c r="EN404" s="179">
        <v>0</v>
      </c>
      <c r="EO404" s="179">
        <v>0</v>
      </c>
      <c r="EP404" s="179">
        <v>0</v>
      </c>
      <c r="EQ404" s="179">
        <v>0</v>
      </c>
      <c r="ER404" s="179">
        <v>0</v>
      </c>
      <c r="ES404" s="179">
        <v>0</v>
      </c>
      <c r="ET404" s="179">
        <v>0</v>
      </c>
      <c r="EU404" s="179">
        <v>0</v>
      </c>
      <c r="EV404" s="179">
        <v>0</v>
      </c>
      <c r="EW404" s="179">
        <v>0</v>
      </c>
      <c r="EX404" s="179">
        <v>0</v>
      </c>
      <c r="EY404" s="179">
        <v>0</v>
      </c>
      <c r="EZ404" s="179">
        <v>0</v>
      </c>
      <c r="FA404" s="179">
        <v>0</v>
      </c>
      <c r="FB404" s="179">
        <v>0</v>
      </c>
      <c r="FC404" s="179">
        <v>0</v>
      </c>
      <c r="FD404" s="179">
        <v>0</v>
      </c>
      <c r="FE404" s="179">
        <v>0</v>
      </c>
      <c r="FF404" s="179">
        <v>0</v>
      </c>
      <c r="FG404" s="179">
        <v>0</v>
      </c>
      <c r="FH404" s="179">
        <v>0</v>
      </c>
      <c r="FI404" s="179">
        <v>0</v>
      </c>
      <c r="FJ404" s="179">
        <v>0</v>
      </c>
      <c r="FK404" s="179">
        <v>0</v>
      </c>
      <c r="FL404" s="179">
        <v>0</v>
      </c>
      <c r="FM404" s="179">
        <v>0</v>
      </c>
      <c r="FN404" s="179">
        <v>0</v>
      </c>
      <c r="FO404" s="179">
        <v>0</v>
      </c>
      <c r="FP404" s="179">
        <v>0</v>
      </c>
      <c r="FQ404" s="179">
        <v>0</v>
      </c>
      <c r="FR404" s="179">
        <v>0</v>
      </c>
      <c r="FS404" s="179">
        <v>0</v>
      </c>
      <c r="FT404" s="179">
        <v>0</v>
      </c>
      <c r="FU404" s="179">
        <v>0</v>
      </c>
      <c r="FV404" s="179">
        <v>0</v>
      </c>
      <c r="FW404" s="179">
        <v>0</v>
      </c>
      <c r="FX404" s="179">
        <v>0</v>
      </c>
      <c r="FY404" s="179">
        <v>0</v>
      </c>
      <c r="FZ404" s="179">
        <v>0</v>
      </c>
      <c r="GA404" s="179">
        <v>0</v>
      </c>
    </row>
    <row r="405" spans="2:183">
      <c r="B405" s="171" t="s">
        <v>290</v>
      </c>
      <c r="C405" s="172" t="s">
        <v>45</v>
      </c>
      <c r="D405" s="92">
        <v>0</v>
      </c>
      <c r="E405" s="93">
        <v>0</v>
      </c>
      <c r="F405" s="93">
        <v>0</v>
      </c>
      <c r="G405" s="93">
        <v>0</v>
      </c>
      <c r="H405" s="93">
        <v>0</v>
      </c>
      <c r="I405" s="93">
        <v>0</v>
      </c>
      <c r="J405" s="93">
        <v>0</v>
      </c>
      <c r="K405" s="93">
        <v>0</v>
      </c>
      <c r="L405" s="93">
        <v>0</v>
      </c>
      <c r="M405" s="93">
        <v>0</v>
      </c>
      <c r="N405" s="93">
        <v>0</v>
      </c>
      <c r="O405" s="93">
        <v>0</v>
      </c>
      <c r="P405" s="93">
        <v>0</v>
      </c>
      <c r="Q405" s="93">
        <v>0</v>
      </c>
      <c r="R405" s="93">
        <v>0</v>
      </c>
      <c r="S405" s="93">
        <v>0</v>
      </c>
      <c r="T405" s="93">
        <v>0</v>
      </c>
      <c r="U405" s="93">
        <v>0</v>
      </c>
      <c r="V405" s="93">
        <v>0</v>
      </c>
      <c r="W405" s="93">
        <v>0</v>
      </c>
      <c r="X405" s="93">
        <v>0</v>
      </c>
      <c r="Y405" s="93">
        <v>0</v>
      </c>
      <c r="Z405" s="93">
        <v>0</v>
      </c>
      <c r="AA405" s="93">
        <v>0</v>
      </c>
      <c r="AB405" s="93">
        <v>0</v>
      </c>
      <c r="AC405" s="93">
        <v>0</v>
      </c>
      <c r="AD405" s="93">
        <v>0</v>
      </c>
      <c r="AE405" s="93">
        <v>0</v>
      </c>
      <c r="AF405" s="93">
        <v>0</v>
      </c>
      <c r="AG405" s="93">
        <v>0</v>
      </c>
      <c r="AH405" s="93">
        <v>0</v>
      </c>
      <c r="AI405" s="93">
        <v>0</v>
      </c>
      <c r="AJ405" s="93">
        <v>0</v>
      </c>
      <c r="AK405" s="93">
        <v>0</v>
      </c>
      <c r="AL405" s="93">
        <v>0</v>
      </c>
      <c r="AM405" s="93">
        <v>0</v>
      </c>
      <c r="AN405" s="93">
        <v>0</v>
      </c>
      <c r="AO405" s="93">
        <v>0</v>
      </c>
      <c r="AP405" s="93">
        <v>0</v>
      </c>
      <c r="AQ405" s="93">
        <v>0</v>
      </c>
      <c r="AR405" s="93">
        <v>0</v>
      </c>
      <c r="AS405" s="93">
        <v>0</v>
      </c>
      <c r="AT405" s="93">
        <v>0</v>
      </c>
      <c r="AU405" s="93">
        <v>0</v>
      </c>
      <c r="AV405" s="93">
        <v>0</v>
      </c>
      <c r="AW405" s="93">
        <v>0</v>
      </c>
      <c r="AX405" s="93">
        <v>0</v>
      </c>
      <c r="AY405" s="93">
        <v>0</v>
      </c>
      <c r="AZ405" s="93">
        <v>0</v>
      </c>
      <c r="BA405" s="93">
        <v>0</v>
      </c>
      <c r="BB405" s="93">
        <v>0</v>
      </c>
      <c r="BC405" s="93">
        <v>0</v>
      </c>
      <c r="BD405" s="93">
        <v>0</v>
      </c>
      <c r="BE405" s="93">
        <v>0</v>
      </c>
      <c r="BF405" s="93">
        <v>0</v>
      </c>
      <c r="BG405" s="93">
        <v>0</v>
      </c>
      <c r="BH405" s="93">
        <v>0</v>
      </c>
      <c r="BI405" s="93">
        <v>0</v>
      </c>
      <c r="BJ405" s="93">
        <v>0</v>
      </c>
      <c r="BK405" s="93">
        <v>0</v>
      </c>
      <c r="BL405" s="93">
        <v>0</v>
      </c>
      <c r="BM405" s="93">
        <v>0</v>
      </c>
      <c r="BN405" s="93">
        <v>0</v>
      </c>
      <c r="BO405" s="93">
        <v>0</v>
      </c>
      <c r="BP405" s="93">
        <v>0</v>
      </c>
      <c r="BQ405" s="93">
        <v>0</v>
      </c>
      <c r="BR405" s="93">
        <v>0</v>
      </c>
      <c r="BS405" s="93">
        <v>0</v>
      </c>
      <c r="BT405" s="93">
        <v>0</v>
      </c>
      <c r="BU405" s="93">
        <v>0</v>
      </c>
      <c r="BV405" s="93">
        <v>0</v>
      </c>
      <c r="BW405" s="93">
        <v>0</v>
      </c>
      <c r="BX405" s="93">
        <v>0</v>
      </c>
      <c r="BY405" s="93">
        <v>0</v>
      </c>
      <c r="BZ405" s="93">
        <v>0</v>
      </c>
      <c r="CA405" s="93">
        <v>0</v>
      </c>
      <c r="CB405" s="93">
        <v>0</v>
      </c>
      <c r="CC405" s="93">
        <v>0</v>
      </c>
      <c r="CD405" s="93">
        <v>0</v>
      </c>
      <c r="CE405" s="93">
        <v>0</v>
      </c>
      <c r="CF405" s="93">
        <v>0</v>
      </c>
      <c r="CG405" s="93">
        <v>0</v>
      </c>
      <c r="CH405" s="93">
        <v>0</v>
      </c>
      <c r="CI405" s="93">
        <v>0</v>
      </c>
      <c r="CJ405" s="93">
        <v>0</v>
      </c>
      <c r="CK405" s="93">
        <v>0</v>
      </c>
      <c r="CL405" s="93">
        <v>0</v>
      </c>
      <c r="CM405" s="93">
        <v>0</v>
      </c>
      <c r="CN405" s="93">
        <v>0</v>
      </c>
      <c r="CO405" s="93">
        <v>0</v>
      </c>
      <c r="CP405" s="93">
        <v>0</v>
      </c>
      <c r="CQ405" s="93">
        <v>0</v>
      </c>
      <c r="CR405" s="93">
        <v>0</v>
      </c>
      <c r="CS405" s="93">
        <v>0</v>
      </c>
      <c r="CT405" s="93">
        <v>0</v>
      </c>
      <c r="CU405" s="93">
        <v>0</v>
      </c>
      <c r="CV405" s="93">
        <v>0</v>
      </c>
      <c r="CW405" s="93">
        <v>0</v>
      </c>
      <c r="CX405" s="93">
        <v>0</v>
      </c>
      <c r="CY405" s="93">
        <v>0</v>
      </c>
      <c r="CZ405" s="93">
        <v>0</v>
      </c>
      <c r="DA405" s="93">
        <v>0</v>
      </c>
      <c r="DB405" s="93">
        <v>0</v>
      </c>
      <c r="DC405" s="93">
        <v>0</v>
      </c>
      <c r="DD405" s="93">
        <v>0</v>
      </c>
      <c r="DE405" s="93">
        <v>0</v>
      </c>
      <c r="DF405" s="93">
        <v>0</v>
      </c>
      <c r="DG405" s="93">
        <v>0</v>
      </c>
      <c r="DH405" s="93">
        <v>0</v>
      </c>
      <c r="DI405" s="93">
        <v>0</v>
      </c>
      <c r="DJ405" s="93">
        <v>0</v>
      </c>
      <c r="DK405" s="93">
        <v>0</v>
      </c>
      <c r="DL405" s="93">
        <v>0</v>
      </c>
      <c r="DM405" s="93">
        <v>0</v>
      </c>
      <c r="DN405" s="93">
        <v>0</v>
      </c>
      <c r="DO405" s="93">
        <v>0</v>
      </c>
      <c r="DP405" s="93">
        <v>0</v>
      </c>
      <c r="DQ405" s="93">
        <v>0</v>
      </c>
      <c r="DR405" s="93">
        <v>0</v>
      </c>
      <c r="DS405" s="93">
        <v>0</v>
      </c>
      <c r="DT405" s="93">
        <v>0</v>
      </c>
      <c r="DU405" s="93">
        <v>0</v>
      </c>
      <c r="DV405" s="93">
        <v>0</v>
      </c>
      <c r="DW405" s="93">
        <v>0</v>
      </c>
      <c r="DX405" s="93">
        <v>0</v>
      </c>
      <c r="DY405" s="93">
        <v>0</v>
      </c>
      <c r="DZ405" s="93">
        <v>0</v>
      </c>
      <c r="EA405" s="93">
        <v>0</v>
      </c>
      <c r="EB405" s="93">
        <v>0</v>
      </c>
      <c r="EC405" s="93">
        <v>0</v>
      </c>
      <c r="ED405" s="93">
        <v>0</v>
      </c>
      <c r="EE405" s="93">
        <v>0</v>
      </c>
      <c r="EF405" s="93">
        <v>0</v>
      </c>
      <c r="EG405" s="93">
        <v>0</v>
      </c>
      <c r="EH405" s="93">
        <v>0</v>
      </c>
      <c r="EI405" s="93">
        <v>0</v>
      </c>
      <c r="EJ405" s="93">
        <v>0</v>
      </c>
      <c r="EK405" s="93">
        <v>0</v>
      </c>
      <c r="EL405" s="93">
        <v>0</v>
      </c>
      <c r="EM405" s="93">
        <v>0</v>
      </c>
      <c r="EN405" s="93">
        <v>0</v>
      </c>
      <c r="EO405" s="93">
        <v>0</v>
      </c>
      <c r="EP405" s="93">
        <v>0</v>
      </c>
      <c r="EQ405" s="93">
        <v>0</v>
      </c>
      <c r="ER405" s="93">
        <v>0</v>
      </c>
      <c r="ES405" s="93">
        <v>0</v>
      </c>
      <c r="ET405" s="93">
        <v>0</v>
      </c>
      <c r="EU405" s="93">
        <v>0</v>
      </c>
      <c r="EV405" s="93">
        <v>0</v>
      </c>
      <c r="EW405" s="93">
        <v>0</v>
      </c>
      <c r="EX405" s="93">
        <v>0</v>
      </c>
      <c r="EY405" s="93">
        <v>0</v>
      </c>
      <c r="EZ405" s="93">
        <v>0</v>
      </c>
      <c r="FA405" s="93">
        <v>0</v>
      </c>
      <c r="FB405" s="93">
        <v>0</v>
      </c>
      <c r="FC405" s="93">
        <v>0</v>
      </c>
      <c r="FD405" s="93">
        <v>0</v>
      </c>
      <c r="FE405" s="93">
        <v>0</v>
      </c>
      <c r="FF405" s="93">
        <v>0</v>
      </c>
      <c r="FG405" s="93">
        <v>0</v>
      </c>
      <c r="FH405" s="93">
        <v>0</v>
      </c>
      <c r="FI405" s="93">
        <v>0</v>
      </c>
      <c r="FJ405" s="93">
        <v>0</v>
      </c>
      <c r="FK405" s="93">
        <v>0</v>
      </c>
      <c r="FL405" s="93">
        <v>0</v>
      </c>
      <c r="FM405" s="93">
        <v>0</v>
      </c>
      <c r="FN405" s="93">
        <v>0</v>
      </c>
      <c r="FO405" s="93">
        <v>0</v>
      </c>
      <c r="FP405" s="93">
        <v>0</v>
      </c>
      <c r="FQ405" s="93">
        <v>0</v>
      </c>
      <c r="FR405" s="93">
        <v>0</v>
      </c>
      <c r="FS405" s="93">
        <v>0</v>
      </c>
      <c r="FT405" s="93">
        <v>0</v>
      </c>
      <c r="FU405" s="93">
        <v>0</v>
      </c>
      <c r="FV405" s="93">
        <v>0</v>
      </c>
      <c r="FW405" s="93">
        <v>0</v>
      </c>
      <c r="FX405" s="93">
        <v>0</v>
      </c>
      <c r="FY405" s="93">
        <v>0</v>
      </c>
      <c r="FZ405" s="93">
        <v>0</v>
      </c>
      <c r="GA405" s="93">
        <v>0</v>
      </c>
    </row>
    <row r="406" spans="2:183">
      <c r="B406" s="96" t="s">
        <v>290</v>
      </c>
      <c r="C406" s="166" t="s">
        <v>46</v>
      </c>
      <c r="D406" s="96">
        <v>0</v>
      </c>
      <c r="E406" s="17">
        <v>0</v>
      </c>
      <c r="F406" s="17">
        <v>0</v>
      </c>
      <c r="G406" s="17">
        <v>0</v>
      </c>
      <c r="H406" s="17">
        <v>0</v>
      </c>
      <c r="I406" s="17">
        <v>0</v>
      </c>
      <c r="J406" s="17">
        <v>0</v>
      </c>
      <c r="K406" s="17">
        <v>0</v>
      </c>
      <c r="L406" s="17">
        <v>0</v>
      </c>
      <c r="M406" s="17">
        <v>0</v>
      </c>
      <c r="N406" s="17">
        <v>0</v>
      </c>
      <c r="O406" s="17">
        <v>0</v>
      </c>
      <c r="P406" s="17">
        <v>0</v>
      </c>
      <c r="Q406" s="17">
        <v>0</v>
      </c>
      <c r="R406" s="17">
        <v>0</v>
      </c>
      <c r="S406" s="17">
        <v>0</v>
      </c>
      <c r="T406" s="17">
        <v>0</v>
      </c>
      <c r="U406" s="17">
        <v>0</v>
      </c>
      <c r="V406" s="17">
        <v>0</v>
      </c>
      <c r="W406" s="17">
        <v>0</v>
      </c>
      <c r="X406" s="17">
        <v>0</v>
      </c>
      <c r="Y406" s="17">
        <v>0</v>
      </c>
      <c r="Z406" s="17">
        <v>0</v>
      </c>
      <c r="AA406" s="17">
        <v>0</v>
      </c>
      <c r="AB406" s="17">
        <v>0</v>
      </c>
      <c r="AC406" s="17">
        <v>0</v>
      </c>
      <c r="AD406" s="17">
        <v>0</v>
      </c>
      <c r="AE406" s="17">
        <v>0</v>
      </c>
      <c r="AF406" s="17">
        <v>0</v>
      </c>
      <c r="AG406" s="17">
        <v>0</v>
      </c>
      <c r="AH406" s="17">
        <v>0</v>
      </c>
      <c r="AI406" s="17">
        <v>0</v>
      </c>
      <c r="AJ406" s="17">
        <v>0</v>
      </c>
      <c r="AK406" s="17">
        <v>0</v>
      </c>
      <c r="AL406" s="17">
        <v>0</v>
      </c>
      <c r="AM406" s="17">
        <v>0</v>
      </c>
      <c r="AN406" s="17">
        <v>0</v>
      </c>
      <c r="AO406" s="17">
        <v>0</v>
      </c>
      <c r="AP406" s="17">
        <v>0</v>
      </c>
      <c r="AQ406" s="17">
        <v>0</v>
      </c>
      <c r="AR406" s="17">
        <v>0</v>
      </c>
      <c r="AS406" s="17">
        <v>0</v>
      </c>
      <c r="AT406" s="17">
        <v>0</v>
      </c>
      <c r="AU406" s="17">
        <v>0</v>
      </c>
      <c r="AV406" s="17">
        <v>0</v>
      </c>
      <c r="AW406" s="17">
        <v>0</v>
      </c>
      <c r="AX406" s="17">
        <v>0</v>
      </c>
      <c r="AY406" s="17">
        <v>0</v>
      </c>
      <c r="AZ406" s="17">
        <v>0</v>
      </c>
      <c r="BA406" s="17">
        <v>0</v>
      </c>
      <c r="BB406" s="17">
        <v>0</v>
      </c>
      <c r="BC406" s="17">
        <v>0</v>
      </c>
      <c r="BD406" s="17">
        <v>0</v>
      </c>
      <c r="BE406" s="17">
        <v>0</v>
      </c>
      <c r="BF406" s="17">
        <v>0</v>
      </c>
      <c r="BG406" s="17">
        <v>0</v>
      </c>
      <c r="BH406" s="17">
        <v>0</v>
      </c>
      <c r="BI406" s="17">
        <v>0</v>
      </c>
      <c r="BJ406" s="17">
        <v>0</v>
      </c>
      <c r="BK406" s="17">
        <v>0</v>
      </c>
      <c r="BL406" s="17">
        <v>0</v>
      </c>
      <c r="BM406" s="17">
        <v>0</v>
      </c>
      <c r="BN406" s="17">
        <v>0</v>
      </c>
      <c r="BO406" s="17">
        <v>0</v>
      </c>
      <c r="BP406" s="17">
        <v>0</v>
      </c>
      <c r="BQ406" s="17">
        <v>0</v>
      </c>
      <c r="BR406" s="17">
        <v>0</v>
      </c>
      <c r="BS406" s="17">
        <v>0</v>
      </c>
      <c r="BT406" s="17">
        <v>0</v>
      </c>
      <c r="BU406" s="17">
        <v>0</v>
      </c>
      <c r="BV406" s="17">
        <v>0</v>
      </c>
      <c r="BW406" s="17">
        <v>0</v>
      </c>
      <c r="BX406" s="17">
        <v>0</v>
      </c>
      <c r="BY406" s="17">
        <v>0</v>
      </c>
      <c r="BZ406" s="17">
        <v>0</v>
      </c>
      <c r="CA406" s="17">
        <v>0</v>
      </c>
      <c r="CB406" s="17">
        <v>0</v>
      </c>
      <c r="CC406" s="17">
        <v>0</v>
      </c>
      <c r="CD406" s="17">
        <v>0</v>
      </c>
      <c r="CE406" s="17">
        <v>0</v>
      </c>
      <c r="CF406" s="17">
        <v>0</v>
      </c>
      <c r="CG406" s="17">
        <v>0</v>
      </c>
      <c r="CH406" s="17">
        <v>0</v>
      </c>
      <c r="CI406" s="17">
        <v>0</v>
      </c>
      <c r="CJ406" s="17">
        <v>0</v>
      </c>
      <c r="CK406" s="17">
        <v>0</v>
      </c>
      <c r="CL406" s="17">
        <v>0</v>
      </c>
      <c r="CM406" s="17">
        <v>0</v>
      </c>
      <c r="CN406" s="17">
        <v>0</v>
      </c>
      <c r="CO406" s="17">
        <v>0</v>
      </c>
      <c r="CP406" s="17">
        <v>0</v>
      </c>
      <c r="CQ406" s="17">
        <v>0</v>
      </c>
      <c r="CR406" s="17">
        <v>0</v>
      </c>
      <c r="CS406" s="17">
        <v>0</v>
      </c>
      <c r="CT406" s="17">
        <v>0</v>
      </c>
      <c r="CU406" s="17">
        <v>0</v>
      </c>
      <c r="CV406" s="17">
        <v>0</v>
      </c>
      <c r="CW406" s="17">
        <v>0</v>
      </c>
      <c r="CX406" s="17">
        <v>0</v>
      </c>
      <c r="CY406" s="17">
        <v>0</v>
      </c>
      <c r="CZ406" s="17">
        <v>0</v>
      </c>
      <c r="DA406" s="17">
        <v>0</v>
      </c>
      <c r="DB406" s="17">
        <v>0</v>
      </c>
      <c r="DC406" s="17">
        <v>0</v>
      </c>
      <c r="DD406" s="17">
        <v>0</v>
      </c>
      <c r="DE406" s="17">
        <v>0</v>
      </c>
      <c r="DF406" s="17">
        <v>0</v>
      </c>
      <c r="DG406" s="17">
        <v>0</v>
      </c>
      <c r="DH406" s="17">
        <v>0</v>
      </c>
      <c r="DI406" s="17">
        <v>0</v>
      </c>
      <c r="DJ406" s="17">
        <v>0</v>
      </c>
      <c r="DK406" s="17">
        <v>0</v>
      </c>
      <c r="DL406" s="17">
        <v>0</v>
      </c>
      <c r="DM406" s="17">
        <v>0</v>
      </c>
      <c r="DN406" s="17">
        <v>0</v>
      </c>
      <c r="DO406" s="17">
        <v>0</v>
      </c>
      <c r="DP406" s="17">
        <v>0</v>
      </c>
      <c r="DQ406" s="17">
        <v>0</v>
      </c>
      <c r="DR406" s="17">
        <v>0</v>
      </c>
      <c r="DS406" s="17">
        <v>0</v>
      </c>
      <c r="DT406" s="17">
        <v>0</v>
      </c>
      <c r="DU406" s="17">
        <v>0</v>
      </c>
      <c r="DV406" s="17">
        <v>0</v>
      </c>
      <c r="DW406" s="17">
        <v>0</v>
      </c>
      <c r="DX406" s="17">
        <v>0</v>
      </c>
      <c r="DY406" s="17">
        <v>0</v>
      </c>
      <c r="DZ406" s="17">
        <v>0</v>
      </c>
      <c r="EA406" s="17">
        <v>0</v>
      </c>
      <c r="EB406" s="17">
        <v>0</v>
      </c>
      <c r="EC406" s="17">
        <v>0</v>
      </c>
      <c r="ED406" s="17">
        <v>0</v>
      </c>
      <c r="EE406" s="17">
        <v>0</v>
      </c>
      <c r="EF406" s="17">
        <v>0</v>
      </c>
      <c r="EG406" s="17">
        <v>0</v>
      </c>
      <c r="EH406" s="17">
        <v>0</v>
      </c>
      <c r="EI406" s="17">
        <v>0</v>
      </c>
      <c r="EJ406" s="17">
        <v>0</v>
      </c>
      <c r="EK406" s="17">
        <v>0</v>
      </c>
      <c r="EL406" s="17">
        <v>0</v>
      </c>
      <c r="EM406" s="17">
        <v>0</v>
      </c>
      <c r="EN406" s="17">
        <v>0</v>
      </c>
      <c r="EO406" s="17">
        <v>0</v>
      </c>
      <c r="EP406" s="17">
        <v>0</v>
      </c>
      <c r="EQ406" s="17">
        <v>0</v>
      </c>
      <c r="ER406" s="17">
        <v>0</v>
      </c>
      <c r="ES406" s="17">
        <v>0</v>
      </c>
      <c r="ET406" s="17">
        <v>0</v>
      </c>
      <c r="EU406" s="17">
        <v>0</v>
      </c>
      <c r="EV406" s="17">
        <v>0</v>
      </c>
      <c r="EW406" s="17">
        <v>0</v>
      </c>
      <c r="EX406" s="17">
        <v>0</v>
      </c>
      <c r="EY406" s="17">
        <v>0</v>
      </c>
      <c r="EZ406" s="17">
        <v>0</v>
      </c>
      <c r="FA406" s="17">
        <v>0</v>
      </c>
      <c r="FB406" s="17">
        <v>0</v>
      </c>
      <c r="FC406" s="17">
        <v>0</v>
      </c>
      <c r="FD406" s="17">
        <v>0</v>
      </c>
      <c r="FE406" s="17">
        <v>0</v>
      </c>
      <c r="FF406" s="17">
        <v>0</v>
      </c>
      <c r="FG406" s="17">
        <v>0</v>
      </c>
      <c r="FH406" s="17">
        <v>0</v>
      </c>
      <c r="FI406" s="17">
        <v>0</v>
      </c>
      <c r="FJ406" s="17">
        <v>0</v>
      </c>
      <c r="FK406" s="17">
        <v>0</v>
      </c>
      <c r="FL406" s="17">
        <v>0</v>
      </c>
      <c r="FM406" s="17">
        <v>0</v>
      </c>
      <c r="FN406" s="17">
        <v>0</v>
      </c>
      <c r="FO406" s="17">
        <v>0</v>
      </c>
      <c r="FP406" s="17">
        <v>0</v>
      </c>
      <c r="FQ406" s="17">
        <v>0</v>
      </c>
      <c r="FR406" s="17">
        <v>0</v>
      </c>
      <c r="FS406" s="17">
        <v>0</v>
      </c>
      <c r="FT406" s="17">
        <v>0</v>
      </c>
      <c r="FU406" s="17">
        <v>0</v>
      </c>
      <c r="FV406" s="17">
        <v>0</v>
      </c>
      <c r="FW406" s="17">
        <v>0</v>
      </c>
      <c r="FX406" s="17">
        <v>0</v>
      </c>
      <c r="FY406" s="17">
        <v>0</v>
      </c>
      <c r="FZ406" s="17">
        <v>0</v>
      </c>
      <c r="GA406" s="17">
        <v>0</v>
      </c>
    </row>
    <row r="407" spans="2:183">
      <c r="B407" s="96" t="s">
        <v>290</v>
      </c>
      <c r="C407" s="166" t="s">
        <v>47</v>
      </c>
      <c r="D407" s="178">
        <v>0</v>
      </c>
      <c r="E407" s="179">
        <v>0</v>
      </c>
      <c r="F407" s="179">
        <v>0</v>
      </c>
      <c r="G407" s="179">
        <v>0</v>
      </c>
      <c r="H407" s="179">
        <v>0</v>
      </c>
      <c r="I407" s="179">
        <v>0</v>
      </c>
      <c r="J407" s="179">
        <v>0</v>
      </c>
      <c r="K407" s="179">
        <v>0</v>
      </c>
      <c r="L407" s="179">
        <v>0</v>
      </c>
      <c r="M407" s="179">
        <v>0</v>
      </c>
      <c r="N407" s="179">
        <v>0</v>
      </c>
      <c r="O407" s="179">
        <v>0</v>
      </c>
      <c r="P407" s="179">
        <v>0</v>
      </c>
      <c r="Q407" s="179">
        <v>0</v>
      </c>
      <c r="R407" s="179">
        <v>0</v>
      </c>
      <c r="S407" s="179">
        <v>0</v>
      </c>
      <c r="T407" s="179">
        <v>0</v>
      </c>
      <c r="U407" s="179">
        <v>0</v>
      </c>
      <c r="V407" s="179">
        <v>0</v>
      </c>
      <c r="W407" s="179">
        <v>0</v>
      </c>
      <c r="X407" s="179">
        <v>0</v>
      </c>
      <c r="Y407" s="179">
        <v>0</v>
      </c>
      <c r="Z407" s="179">
        <v>0</v>
      </c>
      <c r="AA407" s="179">
        <v>0</v>
      </c>
      <c r="AB407" s="179">
        <v>0</v>
      </c>
      <c r="AC407" s="179">
        <v>0</v>
      </c>
      <c r="AD407" s="179">
        <v>0</v>
      </c>
      <c r="AE407" s="179">
        <v>0</v>
      </c>
      <c r="AF407" s="179">
        <v>0</v>
      </c>
      <c r="AG407" s="179">
        <v>0</v>
      </c>
      <c r="AH407" s="179">
        <v>0</v>
      </c>
      <c r="AI407" s="179">
        <v>0</v>
      </c>
      <c r="AJ407" s="179">
        <v>0</v>
      </c>
      <c r="AK407" s="179">
        <v>0</v>
      </c>
      <c r="AL407" s="179">
        <v>0</v>
      </c>
      <c r="AM407" s="179">
        <v>0</v>
      </c>
      <c r="AN407" s="179">
        <v>0</v>
      </c>
      <c r="AO407" s="179">
        <v>0</v>
      </c>
      <c r="AP407" s="179">
        <v>0</v>
      </c>
      <c r="AQ407" s="179">
        <v>0</v>
      </c>
      <c r="AR407" s="179">
        <v>0</v>
      </c>
      <c r="AS407" s="179">
        <v>0</v>
      </c>
      <c r="AT407" s="179">
        <v>0</v>
      </c>
      <c r="AU407" s="179">
        <v>0</v>
      </c>
      <c r="AV407" s="179">
        <v>0</v>
      </c>
      <c r="AW407" s="179">
        <v>0</v>
      </c>
      <c r="AX407" s="179">
        <v>0</v>
      </c>
      <c r="AY407" s="179">
        <v>0</v>
      </c>
      <c r="AZ407" s="179">
        <v>0</v>
      </c>
      <c r="BA407" s="179">
        <v>0</v>
      </c>
      <c r="BB407" s="179">
        <v>0</v>
      </c>
      <c r="BC407" s="179">
        <v>0</v>
      </c>
      <c r="BD407" s="179">
        <v>0</v>
      </c>
      <c r="BE407" s="179">
        <v>0</v>
      </c>
      <c r="BF407" s="179">
        <v>0</v>
      </c>
      <c r="BG407" s="179">
        <v>0</v>
      </c>
      <c r="BH407" s="179">
        <v>0</v>
      </c>
      <c r="BI407" s="179">
        <v>0</v>
      </c>
      <c r="BJ407" s="179">
        <v>0</v>
      </c>
      <c r="BK407" s="179">
        <v>0</v>
      </c>
      <c r="BL407" s="179">
        <v>0</v>
      </c>
      <c r="BM407" s="179">
        <v>0</v>
      </c>
      <c r="BN407" s="179">
        <v>0</v>
      </c>
      <c r="BO407" s="179">
        <v>0</v>
      </c>
      <c r="BP407" s="179">
        <v>0</v>
      </c>
      <c r="BQ407" s="179">
        <v>0</v>
      </c>
      <c r="BR407" s="179">
        <v>0</v>
      </c>
      <c r="BS407" s="179">
        <v>0</v>
      </c>
      <c r="BT407" s="179">
        <v>0</v>
      </c>
      <c r="BU407" s="179">
        <v>0</v>
      </c>
      <c r="BV407" s="179">
        <v>0</v>
      </c>
      <c r="BW407" s="179">
        <v>0</v>
      </c>
      <c r="BX407" s="179">
        <v>0</v>
      </c>
      <c r="BY407" s="179">
        <v>0</v>
      </c>
      <c r="BZ407" s="179">
        <v>0</v>
      </c>
      <c r="CA407" s="179">
        <v>0</v>
      </c>
      <c r="CB407" s="179">
        <v>0</v>
      </c>
      <c r="CC407" s="179">
        <v>0</v>
      </c>
      <c r="CD407" s="179">
        <v>0</v>
      </c>
      <c r="CE407" s="179">
        <v>0</v>
      </c>
      <c r="CF407" s="179">
        <v>0</v>
      </c>
      <c r="CG407" s="179">
        <v>0</v>
      </c>
      <c r="CH407" s="179">
        <v>0</v>
      </c>
      <c r="CI407" s="179">
        <v>0</v>
      </c>
      <c r="CJ407" s="179">
        <v>0</v>
      </c>
      <c r="CK407" s="179">
        <v>0</v>
      </c>
      <c r="CL407" s="179">
        <v>0</v>
      </c>
      <c r="CM407" s="179">
        <v>0</v>
      </c>
      <c r="CN407" s="179">
        <v>0</v>
      </c>
      <c r="CO407" s="179">
        <v>0</v>
      </c>
      <c r="CP407" s="179">
        <v>0</v>
      </c>
      <c r="CQ407" s="179">
        <v>0</v>
      </c>
      <c r="CR407" s="179">
        <v>0</v>
      </c>
      <c r="CS407" s="179">
        <v>0</v>
      </c>
      <c r="CT407" s="179">
        <v>0</v>
      </c>
      <c r="CU407" s="179">
        <v>0</v>
      </c>
      <c r="CV407" s="179">
        <v>0</v>
      </c>
      <c r="CW407" s="179">
        <v>0</v>
      </c>
      <c r="CX407" s="179">
        <v>0</v>
      </c>
      <c r="CY407" s="179">
        <v>0</v>
      </c>
      <c r="CZ407" s="179">
        <v>0</v>
      </c>
      <c r="DA407" s="179">
        <v>0</v>
      </c>
      <c r="DB407" s="179">
        <v>0</v>
      </c>
      <c r="DC407" s="179">
        <v>0</v>
      </c>
      <c r="DD407" s="179">
        <v>0</v>
      </c>
      <c r="DE407" s="179">
        <v>0</v>
      </c>
      <c r="DF407" s="179">
        <v>0</v>
      </c>
      <c r="DG407" s="179">
        <v>0</v>
      </c>
      <c r="DH407" s="179">
        <v>0</v>
      </c>
      <c r="DI407" s="179">
        <v>0</v>
      </c>
      <c r="DJ407" s="179">
        <v>0</v>
      </c>
      <c r="DK407" s="179">
        <v>0</v>
      </c>
      <c r="DL407" s="179">
        <v>0</v>
      </c>
      <c r="DM407" s="179">
        <v>0</v>
      </c>
      <c r="DN407" s="179">
        <v>0</v>
      </c>
      <c r="DO407" s="179">
        <v>0</v>
      </c>
      <c r="DP407" s="179">
        <v>0</v>
      </c>
      <c r="DQ407" s="179">
        <v>0</v>
      </c>
      <c r="DR407" s="179">
        <v>0</v>
      </c>
      <c r="DS407" s="179">
        <v>0</v>
      </c>
      <c r="DT407" s="179">
        <v>0</v>
      </c>
      <c r="DU407" s="179">
        <v>0</v>
      </c>
      <c r="DV407" s="179">
        <v>0</v>
      </c>
      <c r="DW407" s="179">
        <v>0</v>
      </c>
      <c r="DX407" s="179">
        <v>0</v>
      </c>
      <c r="DY407" s="179">
        <v>0</v>
      </c>
      <c r="DZ407" s="179">
        <v>0</v>
      </c>
      <c r="EA407" s="179">
        <v>0</v>
      </c>
      <c r="EB407" s="179">
        <v>0</v>
      </c>
      <c r="EC407" s="179">
        <v>0</v>
      </c>
      <c r="ED407" s="179">
        <v>0</v>
      </c>
      <c r="EE407" s="179">
        <v>0</v>
      </c>
      <c r="EF407" s="179">
        <v>0</v>
      </c>
      <c r="EG407" s="179">
        <v>0</v>
      </c>
      <c r="EH407" s="179">
        <v>0</v>
      </c>
      <c r="EI407" s="179">
        <v>0</v>
      </c>
      <c r="EJ407" s="179">
        <v>0</v>
      </c>
      <c r="EK407" s="179">
        <v>0</v>
      </c>
      <c r="EL407" s="179">
        <v>0</v>
      </c>
      <c r="EM407" s="179">
        <v>0</v>
      </c>
      <c r="EN407" s="179">
        <v>0</v>
      </c>
      <c r="EO407" s="179">
        <v>0</v>
      </c>
      <c r="EP407" s="179">
        <v>0</v>
      </c>
      <c r="EQ407" s="179">
        <v>0</v>
      </c>
      <c r="ER407" s="179">
        <v>0</v>
      </c>
      <c r="ES407" s="179">
        <v>0</v>
      </c>
      <c r="ET407" s="179">
        <v>0</v>
      </c>
      <c r="EU407" s="179">
        <v>0</v>
      </c>
      <c r="EV407" s="179">
        <v>0</v>
      </c>
      <c r="EW407" s="179">
        <v>0</v>
      </c>
      <c r="EX407" s="179">
        <v>0</v>
      </c>
      <c r="EY407" s="179">
        <v>0</v>
      </c>
      <c r="EZ407" s="179">
        <v>0</v>
      </c>
      <c r="FA407" s="179">
        <v>0</v>
      </c>
      <c r="FB407" s="179">
        <v>0</v>
      </c>
      <c r="FC407" s="179">
        <v>0</v>
      </c>
      <c r="FD407" s="179">
        <v>0</v>
      </c>
      <c r="FE407" s="179">
        <v>0</v>
      </c>
      <c r="FF407" s="179">
        <v>0</v>
      </c>
      <c r="FG407" s="179">
        <v>0</v>
      </c>
      <c r="FH407" s="179">
        <v>0</v>
      </c>
      <c r="FI407" s="179">
        <v>0</v>
      </c>
      <c r="FJ407" s="179">
        <v>0</v>
      </c>
      <c r="FK407" s="179">
        <v>0</v>
      </c>
      <c r="FL407" s="179">
        <v>0</v>
      </c>
      <c r="FM407" s="179">
        <v>0</v>
      </c>
      <c r="FN407" s="179">
        <v>0</v>
      </c>
      <c r="FO407" s="179">
        <v>0</v>
      </c>
      <c r="FP407" s="179">
        <v>0</v>
      </c>
      <c r="FQ407" s="179">
        <v>0</v>
      </c>
      <c r="FR407" s="179">
        <v>0</v>
      </c>
      <c r="FS407" s="179">
        <v>0</v>
      </c>
      <c r="FT407" s="179">
        <v>0</v>
      </c>
      <c r="FU407" s="179">
        <v>0</v>
      </c>
      <c r="FV407" s="179">
        <v>0</v>
      </c>
      <c r="FW407" s="179">
        <v>0</v>
      </c>
      <c r="FX407" s="179">
        <v>0</v>
      </c>
      <c r="FY407" s="179">
        <v>0</v>
      </c>
      <c r="FZ407" s="179">
        <v>0</v>
      </c>
      <c r="GA407" s="179">
        <v>0</v>
      </c>
    </row>
    <row r="408" spans="2:183">
      <c r="B408" s="180" t="s">
        <v>290</v>
      </c>
      <c r="C408" s="181" t="s">
        <v>48</v>
      </c>
      <c r="D408" s="94">
        <v>0</v>
      </c>
      <c r="E408" s="95">
        <v>0</v>
      </c>
      <c r="F408" s="95">
        <v>0</v>
      </c>
      <c r="G408" s="95">
        <v>0</v>
      </c>
      <c r="H408" s="95">
        <v>0</v>
      </c>
      <c r="I408" s="95">
        <v>0</v>
      </c>
      <c r="J408" s="95">
        <v>0</v>
      </c>
      <c r="K408" s="95">
        <v>0</v>
      </c>
      <c r="L408" s="95">
        <v>0</v>
      </c>
      <c r="M408" s="95">
        <v>0</v>
      </c>
      <c r="N408" s="95">
        <v>0</v>
      </c>
      <c r="O408" s="95">
        <v>0</v>
      </c>
      <c r="P408" s="95">
        <v>0</v>
      </c>
      <c r="Q408" s="95">
        <v>0</v>
      </c>
      <c r="R408" s="95">
        <v>0</v>
      </c>
      <c r="S408" s="95">
        <v>0</v>
      </c>
      <c r="T408" s="95">
        <v>0</v>
      </c>
      <c r="U408" s="95">
        <v>0</v>
      </c>
      <c r="V408" s="95">
        <v>0</v>
      </c>
      <c r="W408" s="95">
        <v>0</v>
      </c>
      <c r="X408" s="95">
        <v>0</v>
      </c>
      <c r="Y408" s="95">
        <v>0</v>
      </c>
      <c r="Z408" s="95">
        <v>0</v>
      </c>
      <c r="AA408" s="95">
        <v>0</v>
      </c>
      <c r="AB408" s="95">
        <v>0</v>
      </c>
      <c r="AC408" s="95">
        <v>0</v>
      </c>
      <c r="AD408" s="95">
        <v>0</v>
      </c>
      <c r="AE408" s="95">
        <v>0</v>
      </c>
      <c r="AF408" s="95">
        <v>0</v>
      </c>
      <c r="AG408" s="95">
        <v>0</v>
      </c>
      <c r="AH408" s="95">
        <v>0</v>
      </c>
      <c r="AI408" s="95">
        <v>0</v>
      </c>
      <c r="AJ408" s="95">
        <v>0</v>
      </c>
      <c r="AK408" s="95">
        <v>0</v>
      </c>
      <c r="AL408" s="95">
        <v>0</v>
      </c>
      <c r="AM408" s="95">
        <v>0</v>
      </c>
      <c r="AN408" s="95">
        <v>0</v>
      </c>
      <c r="AO408" s="95">
        <v>0</v>
      </c>
      <c r="AP408" s="95">
        <v>0</v>
      </c>
      <c r="AQ408" s="95">
        <v>0</v>
      </c>
      <c r="AR408" s="95">
        <v>0</v>
      </c>
      <c r="AS408" s="95">
        <v>0</v>
      </c>
      <c r="AT408" s="95">
        <v>0</v>
      </c>
      <c r="AU408" s="95">
        <v>0</v>
      </c>
      <c r="AV408" s="95">
        <v>0</v>
      </c>
      <c r="AW408" s="95">
        <v>0</v>
      </c>
      <c r="AX408" s="95">
        <v>0</v>
      </c>
      <c r="AY408" s="95">
        <v>0</v>
      </c>
      <c r="AZ408" s="95">
        <v>0</v>
      </c>
      <c r="BA408" s="95">
        <v>0</v>
      </c>
      <c r="BB408" s="95">
        <v>0</v>
      </c>
      <c r="BC408" s="95">
        <v>0</v>
      </c>
      <c r="BD408" s="95">
        <v>0</v>
      </c>
      <c r="BE408" s="95">
        <v>0</v>
      </c>
      <c r="BF408" s="95">
        <v>0</v>
      </c>
      <c r="BG408" s="95">
        <v>0</v>
      </c>
      <c r="BH408" s="95">
        <v>0</v>
      </c>
      <c r="BI408" s="95">
        <v>0</v>
      </c>
      <c r="BJ408" s="95">
        <v>0</v>
      </c>
      <c r="BK408" s="95">
        <v>0</v>
      </c>
      <c r="BL408" s="95">
        <v>0</v>
      </c>
      <c r="BM408" s="95">
        <v>0</v>
      </c>
      <c r="BN408" s="95">
        <v>0</v>
      </c>
      <c r="BO408" s="95">
        <v>0</v>
      </c>
      <c r="BP408" s="95">
        <v>0</v>
      </c>
      <c r="BQ408" s="95">
        <v>0</v>
      </c>
      <c r="BR408" s="95">
        <v>0</v>
      </c>
      <c r="BS408" s="95">
        <v>0</v>
      </c>
      <c r="BT408" s="95">
        <v>0</v>
      </c>
      <c r="BU408" s="95">
        <v>0</v>
      </c>
      <c r="BV408" s="95">
        <v>0</v>
      </c>
      <c r="BW408" s="95">
        <v>0</v>
      </c>
      <c r="BX408" s="95">
        <v>0</v>
      </c>
      <c r="BY408" s="95">
        <v>0</v>
      </c>
      <c r="BZ408" s="95">
        <v>0</v>
      </c>
      <c r="CA408" s="95">
        <v>0</v>
      </c>
      <c r="CB408" s="95">
        <v>0</v>
      </c>
      <c r="CC408" s="95">
        <v>0</v>
      </c>
      <c r="CD408" s="95">
        <v>0</v>
      </c>
      <c r="CE408" s="95">
        <v>0</v>
      </c>
      <c r="CF408" s="95">
        <v>0</v>
      </c>
      <c r="CG408" s="95">
        <v>0</v>
      </c>
      <c r="CH408" s="95">
        <v>0</v>
      </c>
      <c r="CI408" s="95">
        <v>0</v>
      </c>
      <c r="CJ408" s="95">
        <v>0</v>
      </c>
      <c r="CK408" s="95">
        <v>0</v>
      </c>
      <c r="CL408" s="95">
        <v>0</v>
      </c>
      <c r="CM408" s="95">
        <v>0</v>
      </c>
      <c r="CN408" s="95">
        <v>0</v>
      </c>
      <c r="CO408" s="95">
        <v>0</v>
      </c>
      <c r="CP408" s="95">
        <v>0</v>
      </c>
      <c r="CQ408" s="95">
        <v>0</v>
      </c>
      <c r="CR408" s="95">
        <v>0</v>
      </c>
      <c r="CS408" s="95">
        <v>0</v>
      </c>
      <c r="CT408" s="95">
        <v>0</v>
      </c>
      <c r="CU408" s="95">
        <v>0</v>
      </c>
      <c r="CV408" s="95">
        <v>0</v>
      </c>
      <c r="CW408" s="95">
        <v>0</v>
      </c>
      <c r="CX408" s="95">
        <v>0</v>
      </c>
      <c r="CY408" s="95">
        <v>0</v>
      </c>
      <c r="CZ408" s="95">
        <v>0</v>
      </c>
      <c r="DA408" s="95">
        <v>0</v>
      </c>
      <c r="DB408" s="95">
        <v>0</v>
      </c>
      <c r="DC408" s="95">
        <v>0</v>
      </c>
      <c r="DD408" s="95">
        <v>0</v>
      </c>
      <c r="DE408" s="95">
        <v>0</v>
      </c>
      <c r="DF408" s="95">
        <v>0</v>
      </c>
      <c r="DG408" s="95">
        <v>0</v>
      </c>
      <c r="DH408" s="95">
        <v>0</v>
      </c>
      <c r="DI408" s="95">
        <v>0</v>
      </c>
      <c r="DJ408" s="95">
        <v>0</v>
      </c>
      <c r="DK408" s="95">
        <v>0</v>
      </c>
      <c r="DL408" s="95">
        <v>0</v>
      </c>
      <c r="DM408" s="95">
        <v>0</v>
      </c>
      <c r="DN408" s="95">
        <v>0</v>
      </c>
      <c r="DO408" s="95">
        <v>0</v>
      </c>
      <c r="DP408" s="95">
        <v>0</v>
      </c>
      <c r="DQ408" s="95">
        <v>0</v>
      </c>
      <c r="DR408" s="95">
        <v>0</v>
      </c>
      <c r="DS408" s="95">
        <v>0</v>
      </c>
      <c r="DT408" s="95">
        <v>0</v>
      </c>
      <c r="DU408" s="95">
        <v>0</v>
      </c>
      <c r="DV408" s="95">
        <v>0</v>
      </c>
      <c r="DW408" s="95">
        <v>0</v>
      </c>
      <c r="DX408" s="95">
        <v>0</v>
      </c>
      <c r="DY408" s="95">
        <v>0</v>
      </c>
      <c r="DZ408" s="95">
        <v>0</v>
      </c>
      <c r="EA408" s="95">
        <v>0</v>
      </c>
      <c r="EB408" s="95">
        <v>0</v>
      </c>
      <c r="EC408" s="95">
        <v>0</v>
      </c>
      <c r="ED408" s="95">
        <v>0</v>
      </c>
      <c r="EE408" s="95">
        <v>0</v>
      </c>
      <c r="EF408" s="95">
        <v>0</v>
      </c>
      <c r="EG408" s="95">
        <v>0</v>
      </c>
      <c r="EH408" s="95">
        <v>0</v>
      </c>
      <c r="EI408" s="95">
        <v>0</v>
      </c>
      <c r="EJ408" s="95">
        <v>0</v>
      </c>
      <c r="EK408" s="95">
        <v>0</v>
      </c>
      <c r="EL408" s="95">
        <v>0</v>
      </c>
      <c r="EM408" s="95">
        <v>0</v>
      </c>
      <c r="EN408" s="95">
        <v>0</v>
      </c>
      <c r="EO408" s="95">
        <v>0</v>
      </c>
      <c r="EP408" s="95">
        <v>0</v>
      </c>
      <c r="EQ408" s="95">
        <v>0</v>
      </c>
      <c r="ER408" s="95">
        <v>0</v>
      </c>
      <c r="ES408" s="95">
        <v>0</v>
      </c>
      <c r="ET408" s="95">
        <v>0</v>
      </c>
      <c r="EU408" s="95">
        <v>0</v>
      </c>
      <c r="EV408" s="95">
        <v>0</v>
      </c>
      <c r="EW408" s="95">
        <v>0</v>
      </c>
      <c r="EX408" s="95">
        <v>0</v>
      </c>
      <c r="EY408" s="95">
        <v>0</v>
      </c>
      <c r="EZ408" s="95">
        <v>0</v>
      </c>
      <c r="FA408" s="95">
        <v>0</v>
      </c>
      <c r="FB408" s="95">
        <v>0</v>
      </c>
      <c r="FC408" s="95">
        <v>0</v>
      </c>
      <c r="FD408" s="95">
        <v>0</v>
      </c>
      <c r="FE408" s="95">
        <v>0</v>
      </c>
      <c r="FF408" s="95">
        <v>0</v>
      </c>
      <c r="FG408" s="95">
        <v>0</v>
      </c>
      <c r="FH408" s="95">
        <v>0</v>
      </c>
      <c r="FI408" s="95">
        <v>0</v>
      </c>
      <c r="FJ408" s="95">
        <v>0</v>
      </c>
      <c r="FK408" s="95">
        <v>0</v>
      </c>
      <c r="FL408" s="95">
        <v>0</v>
      </c>
      <c r="FM408" s="95">
        <v>0</v>
      </c>
      <c r="FN408" s="95">
        <v>0</v>
      </c>
      <c r="FO408" s="95">
        <v>0</v>
      </c>
      <c r="FP408" s="95">
        <v>0</v>
      </c>
      <c r="FQ408" s="95">
        <v>0</v>
      </c>
      <c r="FR408" s="95">
        <v>0</v>
      </c>
      <c r="FS408" s="95">
        <v>0</v>
      </c>
      <c r="FT408" s="95">
        <v>0</v>
      </c>
      <c r="FU408" s="95">
        <v>0</v>
      </c>
      <c r="FV408" s="95">
        <v>0</v>
      </c>
      <c r="FW408" s="95">
        <v>0</v>
      </c>
      <c r="FX408" s="95">
        <v>0</v>
      </c>
      <c r="FY408" s="95">
        <v>0</v>
      </c>
      <c r="FZ408" s="95">
        <v>0</v>
      </c>
      <c r="GA408" s="95">
        <v>0</v>
      </c>
    </row>
    <row r="409" spans="2:183">
      <c r="B409" s="44" t="s">
        <v>290</v>
      </c>
      <c r="C409" s="655" t="s">
        <v>232</v>
      </c>
      <c r="D409" s="182">
        <v>0</v>
      </c>
      <c r="E409" s="182">
        <v>0</v>
      </c>
      <c r="F409" s="182">
        <v>0</v>
      </c>
      <c r="G409" s="182">
        <v>0</v>
      </c>
      <c r="H409" s="182">
        <v>0</v>
      </c>
      <c r="I409" s="182">
        <v>0</v>
      </c>
      <c r="J409" s="182">
        <v>0</v>
      </c>
      <c r="K409" s="182">
        <v>0</v>
      </c>
      <c r="L409" s="182">
        <v>0</v>
      </c>
      <c r="M409" s="182">
        <v>0</v>
      </c>
      <c r="N409" s="182">
        <v>0</v>
      </c>
      <c r="O409" s="182">
        <v>0</v>
      </c>
      <c r="P409" s="182">
        <v>0</v>
      </c>
      <c r="Q409" s="182">
        <v>0</v>
      </c>
      <c r="R409" s="182">
        <v>0</v>
      </c>
      <c r="S409" s="182">
        <v>0</v>
      </c>
      <c r="T409" s="182">
        <v>0</v>
      </c>
      <c r="U409" s="182">
        <v>0</v>
      </c>
      <c r="V409" s="182">
        <v>0</v>
      </c>
      <c r="W409" s="182">
        <v>0</v>
      </c>
      <c r="X409" s="182">
        <v>0</v>
      </c>
      <c r="Y409" s="182">
        <v>0</v>
      </c>
      <c r="Z409" s="182">
        <v>0</v>
      </c>
      <c r="AA409" s="182">
        <v>0</v>
      </c>
      <c r="AB409" s="182">
        <v>0</v>
      </c>
      <c r="AC409" s="182">
        <v>0</v>
      </c>
      <c r="AD409" s="182">
        <v>0</v>
      </c>
      <c r="AE409" s="182">
        <v>0</v>
      </c>
      <c r="AF409" s="182">
        <v>0</v>
      </c>
      <c r="AG409" s="182">
        <v>0</v>
      </c>
      <c r="AH409" s="182">
        <v>0</v>
      </c>
      <c r="AI409" s="182">
        <v>0</v>
      </c>
      <c r="AJ409" s="182">
        <v>0</v>
      </c>
      <c r="AK409" s="182">
        <v>0</v>
      </c>
      <c r="AL409" s="182">
        <v>0</v>
      </c>
      <c r="AM409" s="182">
        <v>0</v>
      </c>
      <c r="AN409" s="182">
        <v>0</v>
      </c>
      <c r="AO409" s="182">
        <v>0</v>
      </c>
      <c r="AP409" s="182">
        <v>0</v>
      </c>
      <c r="AQ409" s="182">
        <v>0</v>
      </c>
      <c r="AR409" s="182">
        <v>0</v>
      </c>
      <c r="AS409" s="182">
        <v>0</v>
      </c>
      <c r="AT409" s="182">
        <v>0</v>
      </c>
      <c r="AU409" s="182">
        <v>0</v>
      </c>
      <c r="AV409" s="182">
        <v>0</v>
      </c>
      <c r="AW409" s="182">
        <v>0</v>
      </c>
      <c r="AX409" s="182">
        <v>0</v>
      </c>
      <c r="AY409" s="182">
        <v>0</v>
      </c>
      <c r="AZ409" s="182">
        <v>0</v>
      </c>
      <c r="BA409" s="182">
        <v>0</v>
      </c>
      <c r="BB409" s="182">
        <v>0</v>
      </c>
      <c r="BC409" s="182">
        <v>0</v>
      </c>
      <c r="BD409" s="182">
        <v>0</v>
      </c>
      <c r="BE409" s="182">
        <v>0</v>
      </c>
      <c r="BF409" s="182">
        <v>0</v>
      </c>
      <c r="BG409" s="182">
        <v>0</v>
      </c>
      <c r="BH409" s="182">
        <v>0</v>
      </c>
      <c r="BI409" s="182">
        <v>0</v>
      </c>
      <c r="BJ409" s="182">
        <v>0</v>
      </c>
      <c r="BK409" s="182">
        <v>0</v>
      </c>
      <c r="BL409" s="182">
        <v>0</v>
      </c>
      <c r="BM409" s="182">
        <v>0</v>
      </c>
      <c r="BN409" s="182">
        <v>0</v>
      </c>
      <c r="BO409" s="182">
        <v>0</v>
      </c>
      <c r="BP409" s="182">
        <v>0</v>
      </c>
      <c r="BQ409" s="182">
        <v>0</v>
      </c>
      <c r="BR409" s="182">
        <v>0</v>
      </c>
      <c r="BS409" s="182">
        <v>0</v>
      </c>
      <c r="BT409" s="182">
        <v>0</v>
      </c>
      <c r="BU409" s="182">
        <v>0</v>
      </c>
      <c r="BV409" s="182">
        <v>0</v>
      </c>
      <c r="BW409" s="182">
        <v>0</v>
      </c>
      <c r="BX409" s="182">
        <v>0</v>
      </c>
      <c r="BY409" s="182">
        <v>0</v>
      </c>
      <c r="BZ409" s="182">
        <v>0</v>
      </c>
      <c r="CA409" s="182">
        <v>0</v>
      </c>
      <c r="CB409" s="182">
        <v>0</v>
      </c>
      <c r="CC409" s="182">
        <v>0</v>
      </c>
      <c r="CD409" s="182">
        <v>0</v>
      </c>
      <c r="CE409" s="182">
        <v>0</v>
      </c>
      <c r="CF409" s="182">
        <v>0</v>
      </c>
      <c r="CG409" s="182">
        <v>0</v>
      </c>
      <c r="CH409" s="182">
        <v>0</v>
      </c>
      <c r="CI409" s="182">
        <v>0</v>
      </c>
      <c r="CJ409" s="182">
        <v>0</v>
      </c>
      <c r="CK409" s="182">
        <v>0</v>
      </c>
      <c r="CL409" s="182">
        <v>0</v>
      </c>
      <c r="CM409" s="182">
        <v>0</v>
      </c>
      <c r="CN409" s="182">
        <v>0</v>
      </c>
      <c r="CO409" s="182">
        <v>0</v>
      </c>
      <c r="CP409" s="182">
        <v>0</v>
      </c>
      <c r="CQ409" s="182">
        <v>0</v>
      </c>
      <c r="CR409" s="182">
        <v>0</v>
      </c>
      <c r="CS409" s="182">
        <v>0</v>
      </c>
      <c r="CT409" s="182">
        <v>0</v>
      </c>
      <c r="CU409" s="182">
        <v>0</v>
      </c>
      <c r="CV409" s="182">
        <v>0</v>
      </c>
      <c r="CW409" s="182">
        <v>0</v>
      </c>
      <c r="CX409" s="182">
        <v>0</v>
      </c>
      <c r="CY409" s="182">
        <v>0</v>
      </c>
      <c r="CZ409" s="182">
        <v>0</v>
      </c>
      <c r="DA409" s="182">
        <v>0</v>
      </c>
      <c r="DB409" s="182">
        <v>0</v>
      </c>
      <c r="DC409" s="182">
        <v>0</v>
      </c>
      <c r="DD409" s="182">
        <v>0</v>
      </c>
      <c r="DE409" s="182">
        <v>0</v>
      </c>
      <c r="DF409" s="182">
        <v>0</v>
      </c>
      <c r="DG409" s="182">
        <v>0</v>
      </c>
      <c r="DH409" s="182">
        <v>0</v>
      </c>
      <c r="DI409" s="182">
        <v>0</v>
      </c>
      <c r="DJ409" s="182">
        <v>0</v>
      </c>
      <c r="DK409" s="182">
        <v>0</v>
      </c>
      <c r="DL409" s="182">
        <v>0</v>
      </c>
      <c r="DM409" s="182">
        <v>0</v>
      </c>
      <c r="DN409" s="182">
        <v>0</v>
      </c>
      <c r="DO409" s="182">
        <v>0</v>
      </c>
      <c r="DP409" s="182">
        <v>0</v>
      </c>
      <c r="DQ409" s="182">
        <v>0</v>
      </c>
      <c r="DR409" s="182">
        <v>0</v>
      </c>
      <c r="DS409" s="182">
        <v>0</v>
      </c>
      <c r="DT409" s="182">
        <v>0</v>
      </c>
      <c r="DU409" s="182">
        <v>0</v>
      </c>
      <c r="DV409" s="182">
        <v>0</v>
      </c>
      <c r="DW409" s="182">
        <v>0</v>
      </c>
      <c r="DX409" s="182">
        <v>0</v>
      </c>
      <c r="DY409" s="182">
        <v>0</v>
      </c>
      <c r="DZ409" s="182">
        <v>0</v>
      </c>
      <c r="EA409" s="182">
        <v>0</v>
      </c>
      <c r="EB409" s="182">
        <v>0</v>
      </c>
      <c r="EC409" s="182">
        <v>0</v>
      </c>
      <c r="ED409" s="182">
        <v>0</v>
      </c>
      <c r="EE409" s="182">
        <v>0</v>
      </c>
      <c r="EF409" s="182">
        <v>0</v>
      </c>
      <c r="EG409" s="182">
        <v>0</v>
      </c>
      <c r="EH409" s="182">
        <v>0</v>
      </c>
      <c r="EI409" s="182">
        <v>0</v>
      </c>
      <c r="EJ409" s="182">
        <v>0</v>
      </c>
      <c r="EK409" s="182">
        <v>0</v>
      </c>
      <c r="EL409" s="182">
        <v>0</v>
      </c>
      <c r="EM409" s="182">
        <v>0</v>
      </c>
      <c r="EN409" s="182">
        <v>0</v>
      </c>
      <c r="EO409" s="182">
        <v>0</v>
      </c>
      <c r="EP409" s="182">
        <v>0</v>
      </c>
      <c r="EQ409" s="182">
        <v>0</v>
      </c>
      <c r="ER409" s="182">
        <v>0</v>
      </c>
      <c r="ES409" s="182">
        <v>0</v>
      </c>
      <c r="ET409" s="182">
        <v>0</v>
      </c>
      <c r="EU409" s="182">
        <v>0</v>
      </c>
      <c r="EV409" s="182">
        <v>0</v>
      </c>
      <c r="EW409" s="182">
        <v>0</v>
      </c>
      <c r="EX409" s="182">
        <v>0</v>
      </c>
      <c r="EY409" s="182">
        <v>0</v>
      </c>
      <c r="EZ409" s="182">
        <v>0</v>
      </c>
      <c r="FA409" s="182">
        <v>0</v>
      </c>
      <c r="FB409" s="182">
        <v>0</v>
      </c>
      <c r="FC409" s="182">
        <v>0</v>
      </c>
      <c r="FD409" s="182">
        <v>0</v>
      </c>
      <c r="FE409" s="182">
        <v>0</v>
      </c>
      <c r="FF409" s="182">
        <v>0</v>
      </c>
      <c r="FG409" s="182">
        <v>0</v>
      </c>
      <c r="FH409" s="182">
        <v>0</v>
      </c>
      <c r="FI409" s="182">
        <v>0</v>
      </c>
      <c r="FJ409" s="182">
        <v>0</v>
      </c>
      <c r="FK409" s="182">
        <v>0</v>
      </c>
      <c r="FL409" s="182">
        <v>0</v>
      </c>
      <c r="FM409" s="182">
        <v>0</v>
      </c>
      <c r="FN409" s="182">
        <v>0</v>
      </c>
      <c r="FO409" s="182">
        <v>0</v>
      </c>
      <c r="FP409" s="182">
        <v>0</v>
      </c>
      <c r="FQ409" s="182">
        <v>0</v>
      </c>
      <c r="FR409" s="182">
        <v>0</v>
      </c>
      <c r="FS409" s="182">
        <v>0</v>
      </c>
      <c r="FT409" s="182">
        <v>0</v>
      </c>
      <c r="FU409" s="182">
        <v>0</v>
      </c>
      <c r="FV409" s="182">
        <v>0</v>
      </c>
      <c r="FW409" s="182">
        <v>0</v>
      </c>
      <c r="FX409" s="182">
        <v>0</v>
      </c>
      <c r="FY409" s="182">
        <v>0</v>
      </c>
      <c r="FZ409" s="182">
        <v>0</v>
      </c>
      <c r="GA409" s="182">
        <v>0</v>
      </c>
    </row>
    <row r="410" spans="2:183">
      <c r="B410" s="43" t="s">
        <v>290</v>
      </c>
      <c r="C410" s="652" t="s">
        <v>49</v>
      </c>
      <c r="D410" s="17">
        <v>744</v>
      </c>
      <c r="E410" s="17">
        <v>672</v>
      </c>
      <c r="F410" s="17">
        <v>744</v>
      </c>
      <c r="G410" s="17">
        <v>720</v>
      </c>
      <c r="H410" s="17">
        <v>744</v>
      </c>
      <c r="I410" s="17">
        <v>720</v>
      </c>
      <c r="J410" s="17">
        <v>744</v>
      </c>
      <c r="K410" s="17">
        <v>744</v>
      </c>
      <c r="L410" s="17">
        <v>720</v>
      </c>
      <c r="M410" s="17">
        <v>744</v>
      </c>
      <c r="N410" s="17">
        <v>720</v>
      </c>
      <c r="O410" s="17">
        <v>744</v>
      </c>
      <c r="P410" s="17">
        <v>744</v>
      </c>
      <c r="Q410" s="17">
        <v>672</v>
      </c>
      <c r="R410" s="17">
        <v>744</v>
      </c>
      <c r="S410" s="17">
        <v>720</v>
      </c>
      <c r="T410" s="17">
        <v>744</v>
      </c>
      <c r="U410" s="17">
        <v>720</v>
      </c>
      <c r="V410" s="17">
        <v>744</v>
      </c>
      <c r="W410" s="17">
        <v>744</v>
      </c>
      <c r="X410" s="17">
        <v>720</v>
      </c>
      <c r="Y410" s="17">
        <v>744</v>
      </c>
      <c r="Z410" s="17">
        <v>720</v>
      </c>
      <c r="AA410" s="17">
        <v>744</v>
      </c>
      <c r="AB410" s="17">
        <v>744</v>
      </c>
      <c r="AC410" s="17">
        <v>672</v>
      </c>
      <c r="AD410" s="17">
        <v>744</v>
      </c>
      <c r="AE410" s="17">
        <v>720</v>
      </c>
      <c r="AF410" s="17">
        <v>744</v>
      </c>
      <c r="AG410" s="17">
        <v>720</v>
      </c>
      <c r="AH410" s="17">
        <v>744</v>
      </c>
      <c r="AI410" s="17">
        <v>744</v>
      </c>
      <c r="AJ410" s="17">
        <v>720</v>
      </c>
      <c r="AK410" s="17">
        <v>744</v>
      </c>
      <c r="AL410" s="17">
        <v>720</v>
      </c>
      <c r="AM410" s="17">
        <v>744</v>
      </c>
      <c r="AN410" s="17">
        <v>744</v>
      </c>
      <c r="AO410" s="17">
        <v>696</v>
      </c>
      <c r="AP410" s="17">
        <v>744</v>
      </c>
      <c r="AQ410" s="17">
        <v>720</v>
      </c>
      <c r="AR410" s="17">
        <v>744</v>
      </c>
      <c r="AS410" s="17">
        <v>720</v>
      </c>
      <c r="AT410" s="17">
        <v>744</v>
      </c>
      <c r="AU410" s="17">
        <v>744</v>
      </c>
      <c r="AV410" s="17">
        <v>720</v>
      </c>
      <c r="AW410" s="17">
        <v>744</v>
      </c>
      <c r="AX410" s="17">
        <v>720</v>
      </c>
      <c r="AY410" s="17">
        <v>744</v>
      </c>
      <c r="AZ410" s="17">
        <v>744</v>
      </c>
      <c r="BA410" s="17">
        <v>672</v>
      </c>
      <c r="BB410" s="17">
        <v>744</v>
      </c>
      <c r="BC410" s="17">
        <v>720</v>
      </c>
      <c r="BD410" s="17">
        <v>744</v>
      </c>
      <c r="BE410" s="17">
        <v>720</v>
      </c>
      <c r="BF410" s="17">
        <v>744</v>
      </c>
      <c r="BG410" s="17">
        <v>744</v>
      </c>
      <c r="BH410" s="17">
        <v>720</v>
      </c>
      <c r="BI410" s="17">
        <v>744</v>
      </c>
      <c r="BJ410" s="17">
        <v>720</v>
      </c>
      <c r="BK410" s="17">
        <v>744</v>
      </c>
      <c r="BL410" s="17">
        <v>744</v>
      </c>
      <c r="BM410" s="17">
        <v>672</v>
      </c>
      <c r="BN410" s="17">
        <v>744</v>
      </c>
      <c r="BO410" s="17">
        <v>720</v>
      </c>
      <c r="BP410" s="17">
        <v>744</v>
      </c>
      <c r="BQ410" s="17">
        <v>720</v>
      </c>
      <c r="BR410" s="17">
        <v>744</v>
      </c>
      <c r="BS410" s="17">
        <v>744</v>
      </c>
      <c r="BT410" s="17">
        <v>720</v>
      </c>
      <c r="BU410" s="17">
        <v>744</v>
      </c>
      <c r="BV410" s="17">
        <v>720</v>
      </c>
      <c r="BW410" s="17">
        <v>744</v>
      </c>
      <c r="BX410" s="17">
        <v>744</v>
      </c>
      <c r="BY410" s="17">
        <v>672</v>
      </c>
      <c r="BZ410" s="17">
        <v>744</v>
      </c>
      <c r="CA410" s="17">
        <v>720</v>
      </c>
      <c r="CB410" s="17">
        <v>744</v>
      </c>
      <c r="CC410" s="17">
        <v>720</v>
      </c>
      <c r="CD410" s="17">
        <v>744</v>
      </c>
      <c r="CE410" s="17">
        <v>744</v>
      </c>
      <c r="CF410" s="17">
        <v>720</v>
      </c>
      <c r="CG410" s="17">
        <v>744</v>
      </c>
      <c r="CH410" s="17">
        <v>720</v>
      </c>
      <c r="CI410" s="17">
        <v>744</v>
      </c>
      <c r="CJ410" s="17">
        <v>744</v>
      </c>
      <c r="CK410" s="17">
        <v>696</v>
      </c>
      <c r="CL410" s="17">
        <v>744</v>
      </c>
      <c r="CM410" s="17">
        <v>720</v>
      </c>
      <c r="CN410" s="17">
        <v>744</v>
      </c>
      <c r="CO410" s="17">
        <v>720</v>
      </c>
      <c r="CP410" s="17">
        <v>744</v>
      </c>
      <c r="CQ410" s="17">
        <v>744</v>
      </c>
      <c r="CR410" s="17">
        <v>720</v>
      </c>
      <c r="CS410" s="17">
        <v>744</v>
      </c>
      <c r="CT410" s="17">
        <v>720</v>
      </c>
      <c r="CU410" s="17">
        <v>744</v>
      </c>
      <c r="CV410" s="17">
        <v>744</v>
      </c>
      <c r="CW410" s="17">
        <v>672</v>
      </c>
      <c r="CX410" s="17">
        <v>744</v>
      </c>
      <c r="CY410" s="17">
        <v>720</v>
      </c>
      <c r="CZ410" s="17">
        <v>744</v>
      </c>
      <c r="DA410" s="17">
        <v>720</v>
      </c>
      <c r="DB410" s="17">
        <v>744</v>
      </c>
      <c r="DC410" s="17">
        <v>744</v>
      </c>
      <c r="DD410" s="17">
        <v>720</v>
      </c>
      <c r="DE410" s="17">
        <v>744</v>
      </c>
      <c r="DF410" s="17">
        <v>720</v>
      </c>
      <c r="DG410" s="17">
        <v>744</v>
      </c>
      <c r="DH410" s="17">
        <v>744</v>
      </c>
      <c r="DI410" s="17">
        <v>672</v>
      </c>
      <c r="DJ410" s="17">
        <v>744</v>
      </c>
      <c r="DK410" s="17">
        <v>720</v>
      </c>
      <c r="DL410" s="17">
        <v>744</v>
      </c>
      <c r="DM410" s="17">
        <v>720</v>
      </c>
      <c r="DN410" s="17">
        <v>744</v>
      </c>
      <c r="DO410" s="17">
        <v>744</v>
      </c>
      <c r="DP410" s="17">
        <v>720</v>
      </c>
      <c r="DQ410" s="17">
        <v>744</v>
      </c>
      <c r="DR410" s="17">
        <v>720</v>
      </c>
      <c r="DS410" s="17">
        <v>744</v>
      </c>
      <c r="DT410" s="17">
        <v>744</v>
      </c>
      <c r="DU410" s="17">
        <v>672</v>
      </c>
      <c r="DV410" s="17">
        <v>744</v>
      </c>
      <c r="DW410" s="17">
        <v>720</v>
      </c>
      <c r="DX410" s="17">
        <v>744</v>
      </c>
      <c r="DY410" s="17">
        <v>720</v>
      </c>
      <c r="DZ410" s="17">
        <v>744</v>
      </c>
      <c r="EA410" s="17">
        <v>744</v>
      </c>
      <c r="EB410" s="17">
        <v>720</v>
      </c>
      <c r="EC410" s="17">
        <v>744</v>
      </c>
      <c r="ED410" s="17">
        <v>720</v>
      </c>
      <c r="EE410" s="17">
        <v>744</v>
      </c>
      <c r="EF410" s="17">
        <v>744</v>
      </c>
      <c r="EG410" s="17">
        <v>696</v>
      </c>
      <c r="EH410" s="17">
        <v>744</v>
      </c>
      <c r="EI410" s="17">
        <v>720</v>
      </c>
      <c r="EJ410" s="17">
        <v>744</v>
      </c>
      <c r="EK410" s="17">
        <v>720</v>
      </c>
      <c r="EL410" s="17">
        <v>744</v>
      </c>
      <c r="EM410" s="17">
        <v>744</v>
      </c>
      <c r="EN410" s="17">
        <v>720</v>
      </c>
      <c r="EO410" s="17">
        <v>744</v>
      </c>
      <c r="EP410" s="17">
        <v>720</v>
      </c>
      <c r="EQ410" s="17">
        <v>744</v>
      </c>
      <c r="ER410" s="17">
        <v>744</v>
      </c>
      <c r="ES410" s="17">
        <v>672</v>
      </c>
      <c r="ET410" s="17">
        <v>744</v>
      </c>
      <c r="EU410" s="17">
        <v>720</v>
      </c>
      <c r="EV410" s="17">
        <v>744</v>
      </c>
      <c r="EW410" s="17">
        <v>720</v>
      </c>
      <c r="EX410" s="17">
        <v>744</v>
      </c>
      <c r="EY410" s="17">
        <v>744</v>
      </c>
      <c r="EZ410" s="17">
        <v>720</v>
      </c>
      <c r="FA410" s="17">
        <v>744</v>
      </c>
      <c r="FB410" s="17">
        <v>720</v>
      </c>
      <c r="FC410" s="17">
        <v>744</v>
      </c>
      <c r="FD410" s="17">
        <v>744</v>
      </c>
      <c r="FE410" s="17">
        <v>672</v>
      </c>
      <c r="FF410" s="17">
        <v>744</v>
      </c>
      <c r="FG410" s="17">
        <v>720</v>
      </c>
      <c r="FH410" s="17">
        <v>744</v>
      </c>
      <c r="FI410" s="17">
        <v>720</v>
      </c>
      <c r="FJ410" s="17">
        <v>744</v>
      </c>
      <c r="FK410" s="17">
        <v>744</v>
      </c>
      <c r="FL410" s="17">
        <v>720</v>
      </c>
      <c r="FM410" s="17">
        <v>744</v>
      </c>
      <c r="FN410" s="17">
        <v>720</v>
      </c>
      <c r="FO410" s="17">
        <v>744</v>
      </c>
      <c r="FP410" s="17">
        <v>744</v>
      </c>
      <c r="FQ410" s="17">
        <v>672</v>
      </c>
      <c r="FR410" s="17">
        <v>744</v>
      </c>
      <c r="FS410" s="17">
        <v>720</v>
      </c>
      <c r="FT410" s="17">
        <v>744</v>
      </c>
      <c r="FU410" s="17">
        <v>720</v>
      </c>
      <c r="FV410" s="17">
        <v>744</v>
      </c>
      <c r="FW410" s="17">
        <v>744</v>
      </c>
      <c r="FX410" s="17">
        <v>720</v>
      </c>
      <c r="FY410" s="17">
        <v>744</v>
      </c>
      <c r="FZ410" s="17">
        <v>720</v>
      </c>
      <c r="GA410" s="17">
        <v>744</v>
      </c>
    </row>
    <row r="411" spans="2:183">
      <c r="B411" s="43" t="s">
        <v>290</v>
      </c>
      <c r="C411" s="653" t="s">
        <v>50</v>
      </c>
      <c r="D411" s="85">
        <v>41249.69</v>
      </c>
      <c r="E411" s="85">
        <v>37271.29</v>
      </c>
      <c r="F411" s="85">
        <v>41199.67</v>
      </c>
      <c r="G411" s="85">
        <v>39969.519999999997</v>
      </c>
      <c r="H411" s="85">
        <v>40827.919999999998</v>
      </c>
      <c r="I411" s="85">
        <v>9115.41</v>
      </c>
      <c r="J411" s="85">
        <v>9464.39</v>
      </c>
      <c r="K411" s="85">
        <v>9334.31</v>
      </c>
      <c r="L411" s="85">
        <v>9114.4500000000007</v>
      </c>
      <c r="M411" s="85">
        <v>41200.28</v>
      </c>
      <c r="N411" s="85">
        <v>39838.26</v>
      </c>
      <c r="O411" s="85">
        <v>41490.14</v>
      </c>
      <c r="P411" s="85">
        <v>54424.39</v>
      </c>
      <c r="Q411" s="85">
        <v>49175.35</v>
      </c>
      <c r="R411" s="85">
        <v>54358.41</v>
      </c>
      <c r="S411" s="85">
        <v>52735.35</v>
      </c>
      <c r="T411" s="85">
        <v>53867.91</v>
      </c>
      <c r="U411" s="85">
        <v>12026.77</v>
      </c>
      <c r="V411" s="85">
        <v>12487.22</v>
      </c>
      <c r="W411" s="85">
        <v>12315.6</v>
      </c>
      <c r="X411" s="85">
        <v>12025.52</v>
      </c>
      <c r="Y411" s="85">
        <v>54359.19</v>
      </c>
      <c r="Z411" s="85">
        <v>52562.19</v>
      </c>
      <c r="AA411" s="85">
        <v>54741.66</v>
      </c>
      <c r="AB411" s="85">
        <v>72421.899999999994</v>
      </c>
      <c r="AC411" s="85">
        <v>60335.69</v>
      </c>
      <c r="AD411" s="85">
        <v>32505.599999999999</v>
      </c>
      <c r="AE411" s="85">
        <v>37008.07</v>
      </c>
      <c r="AF411" s="85">
        <v>54374.26</v>
      </c>
      <c r="AG411" s="85">
        <v>75279.45</v>
      </c>
      <c r="AH411" s="85">
        <v>128112.2</v>
      </c>
      <c r="AI411" s="85">
        <v>124583.41</v>
      </c>
      <c r="AJ411" s="85">
        <v>66206.850000000006</v>
      </c>
      <c r="AK411" s="85">
        <v>29041.96</v>
      </c>
      <c r="AL411" s="85">
        <v>55667.53</v>
      </c>
      <c r="AM411" s="85">
        <v>74764.56</v>
      </c>
      <c r="AN411" s="85">
        <v>72842.36</v>
      </c>
      <c r="AO411" s="85">
        <v>58780.29</v>
      </c>
      <c r="AP411" s="85">
        <v>32925.620000000003</v>
      </c>
      <c r="AQ411" s="85">
        <v>35175.99</v>
      </c>
      <c r="AR411" s="85">
        <v>56007.79</v>
      </c>
      <c r="AS411" s="85">
        <v>78351.09</v>
      </c>
      <c r="AT411" s="85">
        <v>125062.34</v>
      </c>
      <c r="AU411" s="85">
        <v>122422.45</v>
      </c>
      <c r="AV411" s="85">
        <v>66425.2</v>
      </c>
      <c r="AW411" s="85">
        <v>31032.21</v>
      </c>
      <c r="AX411" s="85">
        <v>56504.07</v>
      </c>
      <c r="AY411" s="85">
        <v>74772.070000000007</v>
      </c>
      <c r="AZ411" s="85">
        <v>72912.350000000006</v>
      </c>
      <c r="BA411" s="85">
        <v>64571.23</v>
      </c>
      <c r="BB411" s="85">
        <v>32359.88</v>
      </c>
      <c r="BC411" s="85">
        <v>32729.16</v>
      </c>
      <c r="BD411" s="85">
        <v>59403.55</v>
      </c>
      <c r="BE411" s="85">
        <v>79141.09</v>
      </c>
      <c r="BF411" s="85">
        <v>129185.57</v>
      </c>
      <c r="BG411" s="85">
        <v>127618.17</v>
      </c>
      <c r="BH411" s="85">
        <v>63839.88</v>
      </c>
      <c r="BI411" s="85">
        <v>32214.53</v>
      </c>
      <c r="BJ411" s="85">
        <v>60464.02</v>
      </c>
      <c r="BK411" s="85">
        <v>75300.63</v>
      </c>
      <c r="BL411" s="85">
        <v>75835.41</v>
      </c>
      <c r="BM411" s="85">
        <v>65279.73</v>
      </c>
      <c r="BN411" s="85">
        <v>33672.17</v>
      </c>
      <c r="BO411" s="85">
        <v>33789.01</v>
      </c>
      <c r="BP411" s="85">
        <v>58920.9</v>
      </c>
      <c r="BQ411" s="85">
        <v>80412.13</v>
      </c>
      <c r="BR411" s="85">
        <v>135334.32999999999</v>
      </c>
      <c r="BS411" s="85">
        <v>132988.10999999999</v>
      </c>
      <c r="BT411" s="85">
        <v>63612.72</v>
      </c>
      <c r="BU411" s="85">
        <v>32394.14</v>
      </c>
      <c r="BV411" s="85">
        <v>61884.23</v>
      </c>
      <c r="BW411" s="85">
        <v>76495.63</v>
      </c>
      <c r="BX411" s="85">
        <v>79619.710000000006</v>
      </c>
      <c r="BY411" s="85">
        <v>65490.21</v>
      </c>
      <c r="BZ411" s="85">
        <v>33313.89</v>
      </c>
      <c r="CA411" s="85">
        <v>37577.81</v>
      </c>
      <c r="CB411" s="85">
        <v>51661.93</v>
      </c>
      <c r="CC411" s="85">
        <v>87220.22</v>
      </c>
      <c r="CD411" s="85">
        <v>142153.91</v>
      </c>
      <c r="CE411" s="85">
        <v>137223.66</v>
      </c>
      <c r="CF411" s="85">
        <v>63250.36</v>
      </c>
      <c r="CG411" s="85">
        <v>36025.339999999997</v>
      </c>
      <c r="CH411" s="85">
        <v>60636.52</v>
      </c>
      <c r="CI411" s="85">
        <v>78583.44</v>
      </c>
      <c r="CJ411" s="85">
        <v>79922.62</v>
      </c>
      <c r="CK411" s="85">
        <v>66871.53</v>
      </c>
      <c r="CL411" s="85">
        <v>36477.58</v>
      </c>
      <c r="CM411" s="85">
        <v>41715.72</v>
      </c>
      <c r="CN411" s="85">
        <v>58793.39</v>
      </c>
      <c r="CO411" s="85">
        <v>83705.88</v>
      </c>
      <c r="CP411" s="85">
        <v>141987</v>
      </c>
      <c r="CQ411" s="85">
        <v>136959.22</v>
      </c>
      <c r="CR411" s="85">
        <v>72012.23</v>
      </c>
      <c r="CS411" s="85">
        <v>34651.050000000003</v>
      </c>
      <c r="CT411" s="85">
        <v>60209.56</v>
      </c>
      <c r="CU411" s="85">
        <v>82669.47</v>
      </c>
      <c r="CV411" s="85">
        <v>82695.98</v>
      </c>
      <c r="CW411" s="85">
        <v>66775.22</v>
      </c>
      <c r="CX411" s="85">
        <v>37924.94</v>
      </c>
      <c r="CY411" s="85">
        <v>41499.51</v>
      </c>
      <c r="CZ411" s="85">
        <v>61539.74</v>
      </c>
      <c r="DA411" s="85">
        <v>87603.36</v>
      </c>
      <c r="DB411" s="85">
        <v>143927.41</v>
      </c>
      <c r="DC411" s="85">
        <v>136989.64000000001</v>
      </c>
      <c r="DD411" s="85">
        <v>76688.58</v>
      </c>
      <c r="DE411" s="85">
        <v>36106.410000000003</v>
      </c>
      <c r="DF411" s="85">
        <v>64168.95</v>
      </c>
      <c r="DG411" s="85">
        <v>83993.83</v>
      </c>
      <c r="DH411" s="85">
        <v>84724.84</v>
      </c>
      <c r="DI411" s="85">
        <v>69301.73</v>
      </c>
      <c r="DJ411" s="85">
        <v>38021.589999999997</v>
      </c>
      <c r="DK411" s="85">
        <v>40859.97</v>
      </c>
      <c r="DL411" s="85">
        <v>66167.95</v>
      </c>
      <c r="DM411" s="85">
        <v>90243.199999999997</v>
      </c>
      <c r="DN411" s="85">
        <v>146112.48000000001</v>
      </c>
      <c r="DO411" s="85">
        <v>142762.73000000001</v>
      </c>
      <c r="DP411" s="85">
        <v>76884.13</v>
      </c>
      <c r="DQ411" s="85">
        <v>36503.17</v>
      </c>
      <c r="DR411" s="85">
        <v>66596.2</v>
      </c>
      <c r="DS411" s="85">
        <v>86753.74</v>
      </c>
      <c r="DT411" s="85">
        <v>85442.32</v>
      </c>
      <c r="DU411" s="85">
        <v>75101.47</v>
      </c>
      <c r="DV411" s="85">
        <v>38566.19</v>
      </c>
      <c r="DW411" s="85">
        <v>37825.29</v>
      </c>
      <c r="DX411" s="85">
        <v>69731.14</v>
      </c>
      <c r="DY411" s="85">
        <v>92584.58</v>
      </c>
      <c r="DZ411" s="85">
        <v>150577.67000000001</v>
      </c>
      <c r="EA411" s="85">
        <v>149248.81</v>
      </c>
      <c r="EB411" s="85">
        <v>75227.27</v>
      </c>
      <c r="EC411" s="85">
        <v>37390.559999999998</v>
      </c>
      <c r="ED411" s="85">
        <v>71093.41</v>
      </c>
      <c r="EE411" s="85">
        <v>87701.16</v>
      </c>
      <c r="EF411" s="85">
        <v>90274.35</v>
      </c>
      <c r="EG411" s="85">
        <v>75544.179999999993</v>
      </c>
      <c r="EH411" s="85">
        <v>38068.089999999997</v>
      </c>
      <c r="EI411" s="85">
        <v>43328.4</v>
      </c>
      <c r="EJ411" s="85">
        <v>58868.38</v>
      </c>
      <c r="EK411" s="85">
        <v>99445.77</v>
      </c>
      <c r="EL411" s="85">
        <v>162108.22</v>
      </c>
      <c r="EM411" s="85">
        <v>157083.85999999999</v>
      </c>
      <c r="EN411" s="85">
        <v>73218.77</v>
      </c>
      <c r="EO411" s="85">
        <v>38357.019999999997</v>
      </c>
      <c r="EP411" s="85">
        <v>71479.09</v>
      </c>
      <c r="EQ411" s="85">
        <v>89531.83</v>
      </c>
      <c r="ER411" s="85">
        <v>90993.7</v>
      </c>
      <c r="ES411" s="85">
        <v>78330.97</v>
      </c>
      <c r="ET411" s="85">
        <v>40265.120000000003</v>
      </c>
      <c r="EU411" s="85">
        <v>42228.32</v>
      </c>
      <c r="EV411" s="85">
        <v>73915.03</v>
      </c>
      <c r="EW411" s="85">
        <v>92779.15</v>
      </c>
      <c r="EX411" s="85">
        <v>166881.76999999999</v>
      </c>
      <c r="EY411" s="85">
        <v>159437.95000000001</v>
      </c>
      <c r="EZ411" s="85">
        <v>75046.320000000007</v>
      </c>
      <c r="FA411" s="85">
        <v>37819.58</v>
      </c>
      <c r="FB411" s="85">
        <v>75183.009999999995</v>
      </c>
      <c r="FC411" s="85">
        <v>92145.09</v>
      </c>
      <c r="FD411" s="85">
        <v>94187.08</v>
      </c>
      <c r="FE411" s="85">
        <v>78468.56</v>
      </c>
      <c r="FF411" s="85">
        <v>42450.26</v>
      </c>
      <c r="FG411" s="85">
        <v>49518.76</v>
      </c>
      <c r="FH411" s="85">
        <v>69151.33</v>
      </c>
      <c r="FI411" s="85">
        <v>98511.32</v>
      </c>
      <c r="FJ411" s="85">
        <v>167587.09</v>
      </c>
      <c r="FK411" s="85">
        <v>160443.98000000001</v>
      </c>
      <c r="FL411" s="85">
        <v>85635.8</v>
      </c>
      <c r="FM411" s="85">
        <v>38062.78</v>
      </c>
      <c r="FN411" s="85">
        <v>72573.119999999995</v>
      </c>
      <c r="FO411" s="85">
        <v>97233.78</v>
      </c>
      <c r="FP411" s="85">
        <v>97419.78</v>
      </c>
      <c r="FQ411" s="85">
        <v>78664.37</v>
      </c>
      <c r="FR411" s="85">
        <v>44677.38</v>
      </c>
      <c r="FS411" s="85">
        <v>48888.38</v>
      </c>
      <c r="FT411" s="85">
        <v>72496.73</v>
      </c>
      <c r="FU411" s="85">
        <v>102302.05</v>
      </c>
      <c r="FV411" s="85">
        <v>170452.16</v>
      </c>
      <c r="FW411" s="85">
        <v>161380.28</v>
      </c>
      <c r="FX411" s="85">
        <v>91908.23</v>
      </c>
      <c r="FY411" s="85">
        <v>40969.599999999999</v>
      </c>
      <c r="FZ411" s="85">
        <v>75594.06</v>
      </c>
      <c r="GA411" s="85">
        <v>98948.71</v>
      </c>
    </row>
    <row r="412" spans="2:183">
      <c r="B412" s="43" t="s">
        <v>290</v>
      </c>
      <c r="C412" s="653" t="s">
        <v>51</v>
      </c>
      <c r="D412" s="86">
        <v>17.689987606194332</v>
      </c>
      <c r="E412" s="86">
        <v>17.690024728156402</v>
      </c>
      <c r="F412" s="86">
        <v>17.690005925340706</v>
      </c>
      <c r="G412" s="86">
        <v>17.690011684311155</v>
      </c>
      <c r="H412" s="86">
        <v>17.689969973613177</v>
      </c>
      <c r="I412" s="86">
        <v>17.689863960100137</v>
      </c>
      <c r="J412" s="86">
        <v>17.690117941720715</v>
      </c>
      <c r="K412" s="86">
        <v>17.690008717734905</v>
      </c>
      <c r="L412" s="86">
        <v>17.690060749568154</v>
      </c>
      <c r="M412" s="86">
        <v>17.690039974066231</v>
      </c>
      <c r="N412" s="86">
        <v>17.690011633999699</v>
      </c>
      <c r="O412" s="86">
        <v>17.690005969131064</v>
      </c>
      <c r="P412" s="86">
        <v>23.339976241632037</v>
      </c>
      <c r="Q412" s="86">
        <v>23.340033508787752</v>
      </c>
      <c r="R412" s="86">
        <v>23.340007213458254</v>
      </c>
      <c r="S412" s="86">
        <v>23.340009028785893</v>
      </c>
      <c r="T412" s="86">
        <v>23.339952425724775</v>
      </c>
      <c r="U412" s="86">
        <v>23.339808651438997</v>
      </c>
      <c r="V412" s="86">
        <v>23.340161866133343</v>
      </c>
      <c r="W412" s="86">
        <v>23.340029564492287</v>
      </c>
      <c r="X412" s="86">
        <v>23.340100537623975</v>
      </c>
      <c r="Y412" s="86">
        <v>23.340041476850679</v>
      </c>
      <c r="Z412" s="86">
        <v>23.340019182778128</v>
      </c>
      <c r="AA412" s="86">
        <v>23.340010232796111</v>
      </c>
      <c r="AB412" s="86">
        <v>45.02001665982867</v>
      </c>
      <c r="AC412" s="86">
        <v>45.019914938068943</v>
      </c>
      <c r="AD412" s="86">
        <v>45.019736022048946</v>
      </c>
      <c r="AE412" s="86">
        <v>45.01979222422267</v>
      </c>
      <c r="AF412" s="86">
        <v>45.020003643047581</v>
      </c>
      <c r="AG412" s="86">
        <v>45.020094131437148</v>
      </c>
      <c r="AH412" s="86">
        <v>45.020048002755061</v>
      </c>
      <c r="AI412" s="86">
        <v>45.02000513137402</v>
      </c>
      <c r="AJ412" s="86">
        <v>45.019991704122788</v>
      </c>
      <c r="AK412" s="86">
        <v>45.020012711404604</v>
      </c>
      <c r="AL412" s="86">
        <v>45.019878529085894</v>
      </c>
      <c r="AM412" s="86">
        <v>45.019907268019509</v>
      </c>
      <c r="AN412" s="86">
        <v>45.02</v>
      </c>
      <c r="AO412" s="86">
        <v>45.019944089150997</v>
      </c>
      <c r="AP412" s="86">
        <v>45.019716692189895</v>
      </c>
      <c r="AQ412" s="86">
        <v>45.020080886681846</v>
      </c>
      <c r="AR412" s="86">
        <v>45.020167837564109</v>
      </c>
      <c r="AS412" s="86">
        <v>45.02004757636351</v>
      </c>
      <c r="AT412" s="86">
        <v>45.01997530535327</v>
      </c>
      <c r="AU412" s="86">
        <v>45.020005221951315</v>
      </c>
      <c r="AV412" s="86">
        <v>45.019993764656441</v>
      </c>
      <c r="AW412" s="86">
        <v>45.01988974321776</v>
      </c>
      <c r="AX412" s="86">
        <v>45.019934825391012</v>
      </c>
      <c r="AY412" s="86">
        <v>45.02009200052985</v>
      </c>
      <c r="AZ412" s="86">
        <v>46.100081562458513</v>
      </c>
      <c r="BA412" s="86">
        <v>46.099915755204613</v>
      </c>
      <c r="BB412" s="86">
        <v>46.09997863095662</v>
      </c>
      <c r="BC412" s="86">
        <v>46.10000563412023</v>
      </c>
      <c r="BD412" s="86">
        <v>46.100009312576638</v>
      </c>
      <c r="BE412" s="86">
        <v>46.099905052046623</v>
      </c>
      <c r="BF412" s="86">
        <v>46.100000356851005</v>
      </c>
      <c r="BG412" s="86">
        <v>46.100000361233832</v>
      </c>
      <c r="BH412" s="86">
        <v>46.100100374780659</v>
      </c>
      <c r="BI412" s="86">
        <v>46.099785346307961</v>
      </c>
      <c r="BJ412" s="86">
        <v>46.100138763933579</v>
      </c>
      <c r="BK412" s="86">
        <v>46.099980409202779</v>
      </c>
      <c r="BL412" s="86">
        <v>47.260077026622795</v>
      </c>
      <c r="BM412" s="86">
        <v>47.259974371782903</v>
      </c>
      <c r="BN412" s="86">
        <v>47.259849261042255</v>
      </c>
      <c r="BO412" s="86">
        <v>47.260000559471862</v>
      </c>
      <c r="BP412" s="86">
        <v>47.259974012223879</v>
      </c>
      <c r="BQ412" s="86">
        <v>47.260108846416067</v>
      </c>
      <c r="BR412" s="86">
        <v>47.260042394041079</v>
      </c>
      <c r="BS412" s="86">
        <v>47.259960127506687</v>
      </c>
      <c r="BT412" s="86">
        <v>47.259862409176684</v>
      </c>
      <c r="BU412" s="86">
        <v>47.259668830695162</v>
      </c>
      <c r="BV412" s="86">
        <v>47.260073008308893</v>
      </c>
      <c r="BW412" s="86">
        <v>47.260075002625719</v>
      </c>
      <c r="BX412" s="86">
        <v>48.490060780277474</v>
      </c>
      <c r="BY412" s="86">
        <v>48.490074708090539</v>
      </c>
      <c r="BZ412" s="86">
        <v>48.489716606261737</v>
      </c>
      <c r="CA412" s="86">
        <v>48.489999483844322</v>
      </c>
      <c r="CB412" s="86">
        <v>48.490186876413773</v>
      </c>
      <c r="CC412" s="86">
        <v>48.489890089118433</v>
      </c>
      <c r="CD412" s="86">
        <v>48.490048130549425</v>
      </c>
      <c r="CE412" s="86">
        <v>48.489953850611677</v>
      </c>
      <c r="CF412" s="86">
        <v>48.490003066543999</v>
      </c>
      <c r="CG412" s="86">
        <v>48.490241473066455</v>
      </c>
      <c r="CH412" s="86">
        <v>48.489820071971209</v>
      </c>
      <c r="CI412" s="86">
        <v>48.490037701853012</v>
      </c>
      <c r="CJ412" s="86">
        <v>49.779896855847326</v>
      </c>
      <c r="CK412" s="86">
        <v>49.780048237974007</v>
      </c>
      <c r="CL412" s="86">
        <v>49.779715603591804</v>
      </c>
      <c r="CM412" s="86">
        <v>49.780095465393799</v>
      </c>
      <c r="CN412" s="86">
        <v>49.780188982778185</v>
      </c>
      <c r="CO412" s="86">
        <v>49.779889623673824</v>
      </c>
      <c r="CP412" s="86">
        <v>49.780001332262849</v>
      </c>
      <c r="CQ412" s="86">
        <v>49.780001381170287</v>
      </c>
      <c r="CR412" s="86">
        <v>49.779989077913193</v>
      </c>
      <c r="CS412" s="86">
        <v>49.780269509251809</v>
      </c>
      <c r="CT412" s="86">
        <v>49.780125836082377</v>
      </c>
      <c r="CU412" s="86">
        <v>49.779894020593723</v>
      </c>
      <c r="CV412" s="86">
        <v>51.11</v>
      </c>
      <c r="CW412" s="86">
        <v>51.110003827018751</v>
      </c>
      <c r="CX412" s="86">
        <v>51.109712545314885</v>
      </c>
      <c r="CY412" s="86">
        <v>51.110288684171636</v>
      </c>
      <c r="CZ412" s="86">
        <v>51.110193844160591</v>
      </c>
      <c r="DA412" s="86">
        <v>51.109882031714918</v>
      </c>
      <c r="DB412" s="86">
        <v>51.110041441319872</v>
      </c>
      <c r="DC412" s="86">
        <v>51.110006753000611</v>
      </c>
      <c r="DD412" s="86">
        <v>51.110046252482569</v>
      </c>
      <c r="DE412" s="86">
        <v>51.109646825677686</v>
      </c>
      <c r="DF412" s="86">
        <v>51.109867703164447</v>
      </c>
      <c r="DG412" s="86">
        <v>51.110101680063771</v>
      </c>
      <c r="DH412" s="86">
        <v>52.499885364448104</v>
      </c>
      <c r="DI412" s="86">
        <v>52.500117421573748</v>
      </c>
      <c r="DJ412" s="86">
        <v>52.500055231835624</v>
      </c>
      <c r="DK412" s="86">
        <v>52.499672358632388</v>
      </c>
      <c r="DL412" s="86">
        <v>52.500079343669171</v>
      </c>
      <c r="DM412" s="86">
        <v>52.499941823935956</v>
      </c>
      <c r="DN412" s="86">
        <v>52.499902985879061</v>
      </c>
      <c r="DO412" s="86">
        <v>52.500001838715256</v>
      </c>
      <c r="DP412" s="86">
        <v>52.499986343088921</v>
      </c>
      <c r="DQ412" s="86">
        <v>52.499884941751766</v>
      </c>
      <c r="DR412" s="86">
        <v>52.499960583366182</v>
      </c>
      <c r="DS412" s="86">
        <v>52.500069593633697</v>
      </c>
      <c r="DT412" s="86">
        <v>53.920093903231717</v>
      </c>
      <c r="DU412" s="86">
        <v>53.920054852350972</v>
      </c>
      <c r="DV412" s="86">
        <v>53.919874169870681</v>
      </c>
      <c r="DW412" s="86">
        <v>53.919815825861356</v>
      </c>
      <c r="DX412" s="86">
        <v>53.92013794916604</v>
      </c>
      <c r="DY412" s="86">
        <v>53.92009644335991</v>
      </c>
      <c r="DZ412" s="86">
        <v>53.920049702607955</v>
      </c>
      <c r="EA412" s="86">
        <v>53.919952167111639</v>
      </c>
      <c r="EB412" s="86">
        <v>53.920174030218753</v>
      </c>
      <c r="EC412" s="86">
        <v>53.919619294830191</v>
      </c>
      <c r="ED412" s="86">
        <v>53.919916571861968</v>
      </c>
      <c r="EE412" s="86">
        <v>53.919840640389545</v>
      </c>
      <c r="EF412" s="86">
        <v>55.409891910803395</v>
      </c>
      <c r="EG412" s="86">
        <v>55.409888731598905</v>
      </c>
      <c r="EH412" s="86">
        <v>55.409647322533218</v>
      </c>
      <c r="EI412" s="86">
        <v>55.409995396183945</v>
      </c>
      <c r="EJ412" s="86">
        <v>55.410227689874901</v>
      </c>
      <c r="EK412" s="86">
        <v>55.409877808918338</v>
      </c>
      <c r="EL412" s="86">
        <v>55.41005807335906</v>
      </c>
      <c r="EM412" s="86">
        <v>55.40994165661354</v>
      </c>
      <c r="EN412" s="86">
        <v>55.409996972907521</v>
      </c>
      <c r="EO412" s="86">
        <v>55.410002311337102</v>
      </c>
      <c r="EP412" s="86">
        <v>55.410147286821704</v>
      </c>
      <c r="EQ412" s="86">
        <v>55.409874923413028</v>
      </c>
      <c r="ER412" s="86">
        <v>56.950080737022617</v>
      </c>
      <c r="ES412" s="86">
        <v>56.950168311000922</v>
      </c>
      <c r="ET412" s="86">
        <v>56.949662673436777</v>
      </c>
      <c r="EU412" s="86">
        <v>56.949858395144979</v>
      </c>
      <c r="EV412" s="86">
        <v>56.950149858616669</v>
      </c>
      <c r="EW412" s="86">
        <v>56.950120616525375</v>
      </c>
      <c r="EX412" s="86">
        <v>56.950015697944245</v>
      </c>
      <c r="EY412" s="86">
        <v>56.950057329413738</v>
      </c>
      <c r="EZ412" s="86">
        <v>56.949915007285092</v>
      </c>
      <c r="FA412" s="86">
        <v>56.95033730875798</v>
      </c>
      <c r="FB412" s="86">
        <v>56.949922736637973</v>
      </c>
      <c r="FC412" s="86">
        <v>56.949993819530285</v>
      </c>
      <c r="FD412" s="86">
        <v>58.550023000509739</v>
      </c>
      <c r="FE412" s="86">
        <v>58.549888076406504</v>
      </c>
      <c r="FF412" s="86">
        <v>58.549660014068387</v>
      </c>
      <c r="FG412" s="86">
        <v>58.550115282293824</v>
      </c>
      <c r="FH412" s="86">
        <v>58.550226068108316</v>
      </c>
      <c r="FI412" s="86">
        <v>58.549865677673971</v>
      </c>
      <c r="FJ412" s="86">
        <v>58.55000366839139</v>
      </c>
      <c r="FK412" s="86">
        <v>58.550000182462448</v>
      </c>
      <c r="FL412" s="86">
        <v>58.549989402506483</v>
      </c>
      <c r="FM412" s="86">
        <v>58.550016151609775</v>
      </c>
      <c r="FN412" s="86">
        <v>58.549846310235495</v>
      </c>
      <c r="FO412" s="86">
        <v>58.549876558077919</v>
      </c>
      <c r="FP412" s="86">
        <v>60.21</v>
      </c>
      <c r="FQ412" s="86">
        <v>60.210003827018745</v>
      </c>
      <c r="FR412" s="86">
        <v>60.209668072719431</v>
      </c>
      <c r="FS412" s="86">
        <v>60.210330558155569</v>
      </c>
      <c r="FT412" s="86">
        <v>60.210230387190009</v>
      </c>
      <c r="FU412" s="86">
        <v>60.209906479350714</v>
      </c>
      <c r="FV412" s="86">
        <v>60.210020629044564</v>
      </c>
      <c r="FW412" s="86">
        <v>60.210007126094567</v>
      </c>
      <c r="FX412" s="86">
        <v>60.210048085111957</v>
      </c>
      <c r="FY412" s="86">
        <v>60.209567198177673</v>
      </c>
      <c r="FZ412" s="86">
        <v>60.209843012003091</v>
      </c>
      <c r="GA412" s="86">
        <v>60.210120543510669</v>
      </c>
    </row>
    <row r="413" spans="2:183">
      <c r="B413" s="43" t="s">
        <v>290</v>
      </c>
      <c r="C413" s="653" t="s">
        <v>52</v>
      </c>
      <c r="D413" s="87">
        <v>0</v>
      </c>
      <c r="E413" s="87">
        <v>0</v>
      </c>
      <c r="F413" s="87">
        <v>0</v>
      </c>
      <c r="G413" s="87">
        <v>0</v>
      </c>
      <c r="H413" s="87">
        <v>0</v>
      </c>
      <c r="I413" s="87">
        <v>0</v>
      </c>
      <c r="J413" s="87">
        <v>0</v>
      </c>
      <c r="K413" s="87">
        <v>0</v>
      </c>
      <c r="L413" s="87">
        <v>0</v>
      </c>
      <c r="M413" s="87">
        <v>0</v>
      </c>
      <c r="N413" s="87">
        <v>0</v>
      </c>
      <c r="O413" s="87">
        <v>0</v>
      </c>
      <c r="P413" s="87">
        <v>0</v>
      </c>
      <c r="Q413" s="87">
        <v>0</v>
      </c>
      <c r="R413" s="87">
        <v>0</v>
      </c>
      <c r="S413" s="87">
        <v>0</v>
      </c>
      <c r="T413" s="87">
        <v>0</v>
      </c>
      <c r="U413" s="87">
        <v>0</v>
      </c>
      <c r="V413" s="87">
        <v>0</v>
      </c>
      <c r="W413" s="87">
        <v>0</v>
      </c>
      <c r="X413" s="87">
        <v>0</v>
      </c>
      <c r="Y413" s="87">
        <v>0</v>
      </c>
      <c r="Z413" s="87">
        <v>0</v>
      </c>
      <c r="AA413" s="87">
        <v>0</v>
      </c>
      <c r="AB413" s="87">
        <v>0</v>
      </c>
      <c r="AC413" s="87">
        <v>0</v>
      </c>
      <c r="AD413" s="87">
        <v>0</v>
      </c>
      <c r="AE413" s="87">
        <v>0</v>
      </c>
      <c r="AF413" s="87">
        <v>0</v>
      </c>
      <c r="AG413" s="87">
        <v>0</v>
      </c>
      <c r="AH413" s="87">
        <v>0</v>
      </c>
      <c r="AI413" s="87">
        <v>0</v>
      </c>
      <c r="AJ413" s="87">
        <v>0</v>
      </c>
      <c r="AK413" s="87">
        <v>0</v>
      </c>
      <c r="AL413" s="87">
        <v>0</v>
      </c>
      <c r="AM413" s="87">
        <v>0</v>
      </c>
      <c r="AN413" s="87">
        <v>0</v>
      </c>
      <c r="AO413" s="87">
        <v>0</v>
      </c>
      <c r="AP413" s="87">
        <v>0</v>
      </c>
      <c r="AQ413" s="87">
        <v>0</v>
      </c>
      <c r="AR413" s="87">
        <v>0</v>
      </c>
      <c r="AS413" s="87">
        <v>0</v>
      </c>
      <c r="AT413" s="87">
        <v>0</v>
      </c>
      <c r="AU413" s="87">
        <v>0</v>
      </c>
      <c r="AV413" s="87">
        <v>0</v>
      </c>
      <c r="AW413" s="87">
        <v>0</v>
      </c>
      <c r="AX413" s="87">
        <v>0</v>
      </c>
      <c r="AY413" s="87">
        <v>0</v>
      </c>
      <c r="AZ413" s="87">
        <v>0</v>
      </c>
      <c r="BA413" s="87">
        <v>0</v>
      </c>
      <c r="BB413" s="87">
        <v>0</v>
      </c>
      <c r="BC413" s="87">
        <v>0</v>
      </c>
      <c r="BD413" s="87">
        <v>0</v>
      </c>
      <c r="BE413" s="87">
        <v>0</v>
      </c>
      <c r="BF413" s="87">
        <v>0</v>
      </c>
      <c r="BG413" s="87">
        <v>0</v>
      </c>
      <c r="BH413" s="87">
        <v>0</v>
      </c>
      <c r="BI413" s="87">
        <v>0</v>
      </c>
      <c r="BJ413" s="87">
        <v>0</v>
      </c>
      <c r="BK413" s="87">
        <v>0</v>
      </c>
      <c r="BL413" s="87">
        <v>0</v>
      </c>
      <c r="BM413" s="87">
        <v>0</v>
      </c>
      <c r="BN413" s="87">
        <v>0</v>
      </c>
      <c r="BO413" s="87">
        <v>0</v>
      </c>
      <c r="BP413" s="87">
        <v>0</v>
      </c>
      <c r="BQ413" s="87">
        <v>0</v>
      </c>
      <c r="BR413" s="87">
        <v>0</v>
      </c>
      <c r="BS413" s="87">
        <v>0</v>
      </c>
      <c r="BT413" s="87">
        <v>0</v>
      </c>
      <c r="BU413" s="87">
        <v>0</v>
      </c>
      <c r="BV413" s="87">
        <v>0</v>
      </c>
      <c r="BW413" s="87">
        <v>0</v>
      </c>
      <c r="BX413" s="87">
        <v>0</v>
      </c>
      <c r="BY413" s="87">
        <v>0</v>
      </c>
      <c r="BZ413" s="87">
        <v>0</v>
      </c>
      <c r="CA413" s="87">
        <v>0</v>
      </c>
      <c r="CB413" s="87">
        <v>0</v>
      </c>
      <c r="CC413" s="87">
        <v>0</v>
      </c>
      <c r="CD413" s="87">
        <v>0</v>
      </c>
      <c r="CE413" s="87">
        <v>0</v>
      </c>
      <c r="CF413" s="87">
        <v>0</v>
      </c>
      <c r="CG413" s="87">
        <v>0</v>
      </c>
      <c r="CH413" s="87">
        <v>0</v>
      </c>
      <c r="CI413" s="87">
        <v>0</v>
      </c>
      <c r="CJ413" s="87">
        <v>0</v>
      </c>
      <c r="CK413" s="87">
        <v>0</v>
      </c>
      <c r="CL413" s="87">
        <v>0</v>
      </c>
      <c r="CM413" s="87">
        <v>0</v>
      </c>
      <c r="CN413" s="87">
        <v>0</v>
      </c>
      <c r="CO413" s="87">
        <v>0</v>
      </c>
      <c r="CP413" s="87">
        <v>0</v>
      </c>
      <c r="CQ413" s="87">
        <v>0</v>
      </c>
      <c r="CR413" s="87">
        <v>0</v>
      </c>
      <c r="CS413" s="87">
        <v>0</v>
      </c>
      <c r="CT413" s="87">
        <v>0</v>
      </c>
      <c r="CU413" s="87">
        <v>0</v>
      </c>
      <c r="CV413" s="87">
        <v>0</v>
      </c>
      <c r="CW413" s="87">
        <v>0</v>
      </c>
      <c r="CX413" s="87">
        <v>0</v>
      </c>
      <c r="CY413" s="87">
        <v>0</v>
      </c>
      <c r="CZ413" s="87">
        <v>0</v>
      </c>
      <c r="DA413" s="87">
        <v>0</v>
      </c>
      <c r="DB413" s="87">
        <v>0</v>
      </c>
      <c r="DC413" s="87">
        <v>0</v>
      </c>
      <c r="DD413" s="87">
        <v>0</v>
      </c>
      <c r="DE413" s="87">
        <v>0</v>
      </c>
      <c r="DF413" s="87">
        <v>0</v>
      </c>
      <c r="DG413" s="87">
        <v>0</v>
      </c>
      <c r="DH413" s="87">
        <v>0</v>
      </c>
      <c r="DI413" s="87">
        <v>0</v>
      </c>
      <c r="DJ413" s="87">
        <v>0</v>
      </c>
      <c r="DK413" s="87">
        <v>0</v>
      </c>
      <c r="DL413" s="87">
        <v>0</v>
      </c>
      <c r="DM413" s="87">
        <v>0</v>
      </c>
      <c r="DN413" s="87">
        <v>0</v>
      </c>
      <c r="DO413" s="87">
        <v>0</v>
      </c>
      <c r="DP413" s="87">
        <v>0</v>
      </c>
      <c r="DQ413" s="87">
        <v>0</v>
      </c>
      <c r="DR413" s="87">
        <v>0</v>
      </c>
      <c r="DS413" s="87">
        <v>0</v>
      </c>
      <c r="DT413" s="87">
        <v>0</v>
      </c>
      <c r="DU413" s="87">
        <v>0</v>
      </c>
      <c r="DV413" s="87">
        <v>0</v>
      </c>
      <c r="DW413" s="87">
        <v>0</v>
      </c>
      <c r="DX413" s="87">
        <v>0</v>
      </c>
      <c r="DY413" s="87">
        <v>0</v>
      </c>
      <c r="DZ413" s="87">
        <v>0</v>
      </c>
      <c r="EA413" s="87">
        <v>0</v>
      </c>
      <c r="EB413" s="87">
        <v>0</v>
      </c>
      <c r="EC413" s="87">
        <v>0</v>
      </c>
      <c r="ED413" s="87">
        <v>0</v>
      </c>
      <c r="EE413" s="87">
        <v>0</v>
      </c>
      <c r="EF413" s="87">
        <v>0</v>
      </c>
      <c r="EG413" s="87">
        <v>0</v>
      </c>
      <c r="EH413" s="87">
        <v>0</v>
      </c>
      <c r="EI413" s="87">
        <v>0</v>
      </c>
      <c r="EJ413" s="87">
        <v>0</v>
      </c>
      <c r="EK413" s="87">
        <v>0</v>
      </c>
      <c r="EL413" s="87">
        <v>0</v>
      </c>
      <c r="EM413" s="87">
        <v>0</v>
      </c>
      <c r="EN413" s="87">
        <v>0</v>
      </c>
      <c r="EO413" s="87">
        <v>0</v>
      </c>
      <c r="EP413" s="87">
        <v>0</v>
      </c>
      <c r="EQ413" s="87">
        <v>0</v>
      </c>
      <c r="ER413" s="87">
        <v>0</v>
      </c>
      <c r="ES413" s="87">
        <v>0</v>
      </c>
      <c r="ET413" s="87">
        <v>0</v>
      </c>
      <c r="EU413" s="87">
        <v>0</v>
      </c>
      <c r="EV413" s="87">
        <v>0</v>
      </c>
      <c r="EW413" s="87">
        <v>0</v>
      </c>
      <c r="EX413" s="87">
        <v>0</v>
      </c>
      <c r="EY413" s="87">
        <v>0</v>
      </c>
      <c r="EZ413" s="87">
        <v>0</v>
      </c>
      <c r="FA413" s="87">
        <v>0</v>
      </c>
      <c r="FB413" s="87">
        <v>0</v>
      </c>
      <c r="FC413" s="87">
        <v>0</v>
      </c>
      <c r="FD413" s="87">
        <v>0</v>
      </c>
      <c r="FE413" s="87">
        <v>0</v>
      </c>
      <c r="FF413" s="87">
        <v>0</v>
      </c>
      <c r="FG413" s="87">
        <v>0</v>
      </c>
      <c r="FH413" s="87">
        <v>0</v>
      </c>
      <c r="FI413" s="87">
        <v>0</v>
      </c>
      <c r="FJ413" s="87">
        <v>0</v>
      </c>
      <c r="FK413" s="87">
        <v>0</v>
      </c>
      <c r="FL413" s="87">
        <v>0</v>
      </c>
      <c r="FM413" s="87">
        <v>0</v>
      </c>
      <c r="FN413" s="87">
        <v>0</v>
      </c>
      <c r="FO413" s="87">
        <v>0</v>
      </c>
      <c r="FP413" s="87">
        <v>0</v>
      </c>
      <c r="FQ413" s="87">
        <v>0</v>
      </c>
      <c r="FR413" s="87">
        <v>0</v>
      </c>
      <c r="FS413" s="87">
        <v>0</v>
      </c>
      <c r="FT413" s="87">
        <v>0</v>
      </c>
      <c r="FU413" s="87">
        <v>0</v>
      </c>
      <c r="FV413" s="87">
        <v>0</v>
      </c>
      <c r="FW413" s="87">
        <v>0</v>
      </c>
      <c r="FX413" s="87">
        <v>0</v>
      </c>
      <c r="FY413" s="87">
        <v>0</v>
      </c>
      <c r="FZ413" s="87">
        <v>0</v>
      </c>
      <c r="GA413" s="87">
        <v>0</v>
      </c>
    </row>
    <row r="414" spans="2:183">
      <c r="B414" s="43" t="s">
        <v>290</v>
      </c>
      <c r="C414" s="653" t="s">
        <v>53</v>
      </c>
      <c r="D414" s="86">
        <v>0</v>
      </c>
      <c r="E414" s="86">
        <v>0</v>
      </c>
      <c r="F414" s="86">
        <v>0</v>
      </c>
      <c r="G414" s="86">
        <v>0</v>
      </c>
      <c r="H414" s="86">
        <v>0</v>
      </c>
      <c r="I414" s="86">
        <v>0</v>
      </c>
      <c r="J414" s="86">
        <v>0</v>
      </c>
      <c r="K414" s="86">
        <v>0</v>
      </c>
      <c r="L414" s="86">
        <v>0</v>
      </c>
      <c r="M414" s="86">
        <v>0</v>
      </c>
      <c r="N414" s="86">
        <v>0</v>
      </c>
      <c r="O414" s="86">
        <v>0</v>
      </c>
      <c r="P414" s="86">
        <v>0</v>
      </c>
      <c r="Q414" s="86">
        <v>0</v>
      </c>
      <c r="R414" s="86">
        <v>0</v>
      </c>
      <c r="S414" s="86">
        <v>0</v>
      </c>
      <c r="T414" s="86">
        <v>0</v>
      </c>
      <c r="U414" s="86">
        <v>0</v>
      </c>
      <c r="V414" s="86">
        <v>0</v>
      </c>
      <c r="W414" s="86">
        <v>0</v>
      </c>
      <c r="X414" s="86">
        <v>0</v>
      </c>
      <c r="Y414" s="86">
        <v>0</v>
      </c>
      <c r="Z414" s="86">
        <v>0</v>
      </c>
      <c r="AA414" s="86">
        <v>0</v>
      </c>
      <c r="AB414" s="86">
        <v>0</v>
      </c>
      <c r="AC414" s="86">
        <v>0</v>
      </c>
      <c r="AD414" s="86">
        <v>0</v>
      </c>
      <c r="AE414" s="86">
        <v>0</v>
      </c>
      <c r="AF414" s="86">
        <v>0</v>
      </c>
      <c r="AG414" s="86">
        <v>0</v>
      </c>
      <c r="AH414" s="86">
        <v>0</v>
      </c>
      <c r="AI414" s="86">
        <v>0</v>
      </c>
      <c r="AJ414" s="86">
        <v>0</v>
      </c>
      <c r="AK414" s="86">
        <v>0</v>
      </c>
      <c r="AL414" s="86">
        <v>0</v>
      </c>
      <c r="AM414" s="86">
        <v>0</v>
      </c>
      <c r="AN414" s="86">
        <v>0</v>
      </c>
      <c r="AO414" s="86">
        <v>0</v>
      </c>
      <c r="AP414" s="86">
        <v>0</v>
      </c>
      <c r="AQ414" s="86">
        <v>0</v>
      </c>
      <c r="AR414" s="86">
        <v>0</v>
      </c>
      <c r="AS414" s="86">
        <v>0</v>
      </c>
      <c r="AT414" s="86">
        <v>0</v>
      </c>
      <c r="AU414" s="86">
        <v>0</v>
      </c>
      <c r="AV414" s="86">
        <v>0</v>
      </c>
      <c r="AW414" s="86">
        <v>0</v>
      </c>
      <c r="AX414" s="86">
        <v>0</v>
      </c>
      <c r="AY414" s="86">
        <v>0</v>
      </c>
      <c r="AZ414" s="86">
        <v>0</v>
      </c>
      <c r="BA414" s="86">
        <v>0</v>
      </c>
      <c r="BB414" s="86">
        <v>0</v>
      </c>
      <c r="BC414" s="86">
        <v>0</v>
      </c>
      <c r="BD414" s="86">
        <v>0</v>
      </c>
      <c r="BE414" s="86">
        <v>0</v>
      </c>
      <c r="BF414" s="86">
        <v>0</v>
      </c>
      <c r="BG414" s="86">
        <v>0</v>
      </c>
      <c r="BH414" s="86">
        <v>0</v>
      </c>
      <c r="BI414" s="86">
        <v>0</v>
      </c>
      <c r="BJ414" s="86">
        <v>0</v>
      </c>
      <c r="BK414" s="86">
        <v>0</v>
      </c>
      <c r="BL414" s="86">
        <v>0</v>
      </c>
      <c r="BM414" s="86">
        <v>0</v>
      </c>
      <c r="BN414" s="86">
        <v>0</v>
      </c>
      <c r="BO414" s="86">
        <v>0</v>
      </c>
      <c r="BP414" s="86">
        <v>0</v>
      </c>
      <c r="BQ414" s="86">
        <v>0</v>
      </c>
      <c r="BR414" s="86">
        <v>0</v>
      </c>
      <c r="BS414" s="86">
        <v>0</v>
      </c>
      <c r="BT414" s="86">
        <v>0</v>
      </c>
      <c r="BU414" s="86">
        <v>0</v>
      </c>
      <c r="BV414" s="86">
        <v>0</v>
      </c>
      <c r="BW414" s="86">
        <v>0</v>
      </c>
      <c r="BX414" s="86">
        <v>0</v>
      </c>
      <c r="BY414" s="86">
        <v>0</v>
      </c>
      <c r="BZ414" s="86">
        <v>0</v>
      </c>
      <c r="CA414" s="86">
        <v>0</v>
      </c>
      <c r="CB414" s="86">
        <v>0</v>
      </c>
      <c r="CC414" s="86">
        <v>0</v>
      </c>
      <c r="CD414" s="86">
        <v>0</v>
      </c>
      <c r="CE414" s="86">
        <v>0</v>
      </c>
      <c r="CF414" s="86">
        <v>0</v>
      </c>
      <c r="CG414" s="86">
        <v>0</v>
      </c>
      <c r="CH414" s="86">
        <v>0</v>
      </c>
      <c r="CI414" s="86">
        <v>0</v>
      </c>
      <c r="CJ414" s="86">
        <v>0</v>
      </c>
      <c r="CK414" s="86">
        <v>0</v>
      </c>
      <c r="CL414" s="86">
        <v>0</v>
      </c>
      <c r="CM414" s="86">
        <v>0</v>
      </c>
      <c r="CN414" s="86">
        <v>0</v>
      </c>
      <c r="CO414" s="86">
        <v>0</v>
      </c>
      <c r="CP414" s="86">
        <v>0</v>
      </c>
      <c r="CQ414" s="86">
        <v>0</v>
      </c>
      <c r="CR414" s="86">
        <v>0</v>
      </c>
      <c r="CS414" s="86">
        <v>0</v>
      </c>
      <c r="CT414" s="86">
        <v>0</v>
      </c>
      <c r="CU414" s="86">
        <v>0</v>
      </c>
      <c r="CV414" s="86">
        <v>0</v>
      </c>
      <c r="CW414" s="86">
        <v>0</v>
      </c>
      <c r="CX414" s="86">
        <v>0</v>
      </c>
      <c r="CY414" s="86">
        <v>0</v>
      </c>
      <c r="CZ414" s="86">
        <v>0</v>
      </c>
      <c r="DA414" s="86">
        <v>0</v>
      </c>
      <c r="DB414" s="86">
        <v>0</v>
      </c>
      <c r="DC414" s="86">
        <v>0</v>
      </c>
      <c r="DD414" s="86">
        <v>0</v>
      </c>
      <c r="DE414" s="86">
        <v>0</v>
      </c>
      <c r="DF414" s="86">
        <v>0</v>
      </c>
      <c r="DG414" s="86">
        <v>0</v>
      </c>
      <c r="DH414" s="86">
        <v>0</v>
      </c>
      <c r="DI414" s="86">
        <v>0</v>
      </c>
      <c r="DJ414" s="86">
        <v>0</v>
      </c>
      <c r="DK414" s="86">
        <v>0</v>
      </c>
      <c r="DL414" s="86">
        <v>0</v>
      </c>
      <c r="DM414" s="86">
        <v>0</v>
      </c>
      <c r="DN414" s="86">
        <v>0</v>
      </c>
      <c r="DO414" s="86">
        <v>0</v>
      </c>
      <c r="DP414" s="86">
        <v>0</v>
      </c>
      <c r="DQ414" s="86">
        <v>0</v>
      </c>
      <c r="DR414" s="86">
        <v>0</v>
      </c>
      <c r="DS414" s="86">
        <v>0</v>
      </c>
      <c r="DT414" s="86">
        <v>0</v>
      </c>
      <c r="DU414" s="86">
        <v>0</v>
      </c>
      <c r="DV414" s="86">
        <v>0</v>
      </c>
      <c r="DW414" s="86">
        <v>0</v>
      </c>
      <c r="DX414" s="86">
        <v>0</v>
      </c>
      <c r="DY414" s="86">
        <v>0</v>
      </c>
      <c r="DZ414" s="86">
        <v>0</v>
      </c>
      <c r="EA414" s="86">
        <v>0</v>
      </c>
      <c r="EB414" s="86">
        <v>0</v>
      </c>
      <c r="EC414" s="86">
        <v>0</v>
      </c>
      <c r="ED414" s="86">
        <v>0</v>
      </c>
      <c r="EE414" s="86">
        <v>0</v>
      </c>
      <c r="EF414" s="86">
        <v>0</v>
      </c>
      <c r="EG414" s="86">
        <v>0</v>
      </c>
      <c r="EH414" s="86">
        <v>0</v>
      </c>
      <c r="EI414" s="86">
        <v>0</v>
      </c>
      <c r="EJ414" s="86">
        <v>0</v>
      </c>
      <c r="EK414" s="86">
        <v>0</v>
      </c>
      <c r="EL414" s="86">
        <v>0</v>
      </c>
      <c r="EM414" s="86">
        <v>0</v>
      </c>
      <c r="EN414" s="86">
        <v>0</v>
      </c>
      <c r="EO414" s="86">
        <v>0</v>
      </c>
      <c r="EP414" s="86">
        <v>0</v>
      </c>
      <c r="EQ414" s="86">
        <v>0</v>
      </c>
      <c r="ER414" s="86">
        <v>0</v>
      </c>
      <c r="ES414" s="86">
        <v>0</v>
      </c>
      <c r="ET414" s="86">
        <v>0</v>
      </c>
      <c r="EU414" s="86">
        <v>0</v>
      </c>
      <c r="EV414" s="86">
        <v>0</v>
      </c>
      <c r="EW414" s="86">
        <v>0</v>
      </c>
      <c r="EX414" s="86">
        <v>0</v>
      </c>
      <c r="EY414" s="86">
        <v>0</v>
      </c>
      <c r="EZ414" s="86">
        <v>0</v>
      </c>
      <c r="FA414" s="86">
        <v>0</v>
      </c>
      <c r="FB414" s="86">
        <v>0</v>
      </c>
      <c r="FC414" s="86">
        <v>0</v>
      </c>
      <c r="FD414" s="86">
        <v>0</v>
      </c>
      <c r="FE414" s="86">
        <v>0</v>
      </c>
      <c r="FF414" s="86">
        <v>0</v>
      </c>
      <c r="FG414" s="86">
        <v>0</v>
      </c>
      <c r="FH414" s="86">
        <v>0</v>
      </c>
      <c r="FI414" s="86">
        <v>0</v>
      </c>
      <c r="FJ414" s="86">
        <v>0</v>
      </c>
      <c r="FK414" s="86">
        <v>0</v>
      </c>
      <c r="FL414" s="86">
        <v>0</v>
      </c>
      <c r="FM414" s="86">
        <v>0</v>
      </c>
      <c r="FN414" s="86">
        <v>0</v>
      </c>
      <c r="FO414" s="86">
        <v>0</v>
      </c>
      <c r="FP414" s="86">
        <v>0</v>
      </c>
      <c r="FQ414" s="86">
        <v>0</v>
      </c>
      <c r="FR414" s="86">
        <v>0</v>
      </c>
      <c r="FS414" s="86">
        <v>0</v>
      </c>
      <c r="FT414" s="86">
        <v>0</v>
      </c>
      <c r="FU414" s="86">
        <v>0</v>
      </c>
      <c r="FV414" s="86">
        <v>0</v>
      </c>
      <c r="FW414" s="86">
        <v>0</v>
      </c>
      <c r="FX414" s="86">
        <v>0</v>
      </c>
      <c r="FY414" s="86">
        <v>0</v>
      </c>
      <c r="FZ414" s="86">
        <v>0</v>
      </c>
      <c r="GA414" s="86">
        <v>0</v>
      </c>
    </row>
    <row r="415" spans="2:183">
      <c r="B415" s="43" t="s">
        <v>290</v>
      </c>
      <c r="C415" s="653" t="s">
        <v>228</v>
      </c>
      <c r="D415" s="85">
        <v>41249.69</v>
      </c>
      <c r="E415" s="85">
        <v>37271.29</v>
      </c>
      <c r="F415" s="85">
        <v>41199.67</v>
      </c>
      <c r="G415" s="85">
        <v>39969.519999999997</v>
      </c>
      <c r="H415" s="85">
        <v>40827.919999999998</v>
      </c>
      <c r="I415" s="85">
        <v>9115.41</v>
      </c>
      <c r="J415" s="85">
        <v>9464.39</v>
      </c>
      <c r="K415" s="85">
        <v>9334.31</v>
      </c>
      <c r="L415" s="85">
        <v>9114.4500000000007</v>
      </c>
      <c r="M415" s="85">
        <v>41200.28</v>
      </c>
      <c r="N415" s="85">
        <v>39838.26</v>
      </c>
      <c r="O415" s="85">
        <v>41490.14</v>
      </c>
      <c r="P415" s="85">
        <v>54424.39</v>
      </c>
      <c r="Q415" s="85">
        <v>49175.35</v>
      </c>
      <c r="R415" s="85">
        <v>54358.41</v>
      </c>
      <c r="S415" s="85">
        <v>52735.35</v>
      </c>
      <c r="T415" s="85">
        <v>53867.91</v>
      </c>
      <c r="U415" s="85">
        <v>12026.77</v>
      </c>
      <c r="V415" s="85">
        <v>12487.22</v>
      </c>
      <c r="W415" s="85">
        <v>12315.6</v>
      </c>
      <c r="X415" s="85">
        <v>12025.52</v>
      </c>
      <c r="Y415" s="85">
        <v>54359.19</v>
      </c>
      <c r="Z415" s="85">
        <v>52562.19</v>
      </c>
      <c r="AA415" s="85">
        <v>54741.66</v>
      </c>
      <c r="AB415" s="85">
        <v>72421.899999999994</v>
      </c>
      <c r="AC415" s="85">
        <v>60335.69</v>
      </c>
      <c r="AD415" s="85">
        <v>32505.599999999999</v>
      </c>
      <c r="AE415" s="85">
        <v>37008.07</v>
      </c>
      <c r="AF415" s="85">
        <v>54374.26</v>
      </c>
      <c r="AG415" s="85">
        <v>75279.45</v>
      </c>
      <c r="AH415" s="85">
        <v>128112.2</v>
      </c>
      <c r="AI415" s="85">
        <v>124583.41</v>
      </c>
      <c r="AJ415" s="85">
        <v>66206.850000000006</v>
      </c>
      <c r="AK415" s="85">
        <v>29041.96</v>
      </c>
      <c r="AL415" s="85">
        <v>55667.53</v>
      </c>
      <c r="AM415" s="85">
        <v>74764.56</v>
      </c>
      <c r="AN415" s="85">
        <v>72842.36</v>
      </c>
      <c r="AO415" s="85">
        <v>58780.29</v>
      </c>
      <c r="AP415" s="85">
        <v>32925.620000000003</v>
      </c>
      <c r="AQ415" s="85">
        <v>35175.99</v>
      </c>
      <c r="AR415" s="85">
        <v>56007.79</v>
      </c>
      <c r="AS415" s="85">
        <v>78351.09</v>
      </c>
      <c r="AT415" s="85">
        <v>125062.34</v>
      </c>
      <c r="AU415" s="85">
        <v>122422.45</v>
      </c>
      <c r="AV415" s="85">
        <v>66425.2</v>
      </c>
      <c r="AW415" s="85">
        <v>31032.21</v>
      </c>
      <c r="AX415" s="85">
        <v>56504.07</v>
      </c>
      <c r="AY415" s="85">
        <v>74772.070000000007</v>
      </c>
      <c r="AZ415" s="85">
        <v>72912.350000000006</v>
      </c>
      <c r="BA415" s="85">
        <v>64571.23</v>
      </c>
      <c r="BB415" s="85">
        <v>32359.88</v>
      </c>
      <c r="BC415" s="85">
        <v>32729.16</v>
      </c>
      <c r="BD415" s="85">
        <v>59403.55</v>
      </c>
      <c r="BE415" s="85">
        <v>79141.09</v>
      </c>
      <c r="BF415" s="85">
        <v>129185.57</v>
      </c>
      <c r="BG415" s="85">
        <v>127618.17</v>
      </c>
      <c r="BH415" s="85">
        <v>63839.88</v>
      </c>
      <c r="BI415" s="85">
        <v>32214.53</v>
      </c>
      <c r="BJ415" s="85">
        <v>60464.02</v>
      </c>
      <c r="BK415" s="85">
        <v>75300.63</v>
      </c>
      <c r="BL415" s="85">
        <v>75835.41</v>
      </c>
      <c r="BM415" s="85">
        <v>65279.73</v>
      </c>
      <c r="BN415" s="85">
        <v>33672.17</v>
      </c>
      <c r="BO415" s="85">
        <v>33789.01</v>
      </c>
      <c r="BP415" s="85">
        <v>58920.9</v>
      </c>
      <c r="BQ415" s="85">
        <v>80412.13</v>
      </c>
      <c r="BR415" s="85">
        <v>135334.32999999999</v>
      </c>
      <c r="BS415" s="85">
        <v>132988.10999999999</v>
      </c>
      <c r="BT415" s="85">
        <v>63612.72</v>
      </c>
      <c r="BU415" s="85">
        <v>32394.14</v>
      </c>
      <c r="BV415" s="85">
        <v>61884.23</v>
      </c>
      <c r="BW415" s="85">
        <v>76495.63</v>
      </c>
      <c r="BX415" s="85">
        <v>79619.710000000006</v>
      </c>
      <c r="BY415" s="85">
        <v>65490.21</v>
      </c>
      <c r="BZ415" s="85">
        <v>33313.89</v>
      </c>
      <c r="CA415" s="85">
        <v>37577.81</v>
      </c>
      <c r="CB415" s="85">
        <v>51661.93</v>
      </c>
      <c r="CC415" s="85">
        <v>87220.22</v>
      </c>
      <c r="CD415" s="85">
        <v>142153.91</v>
      </c>
      <c r="CE415" s="85">
        <v>137223.66</v>
      </c>
      <c r="CF415" s="85">
        <v>63250.36</v>
      </c>
      <c r="CG415" s="85">
        <v>36025.339999999997</v>
      </c>
      <c r="CH415" s="85">
        <v>60636.52</v>
      </c>
      <c r="CI415" s="85">
        <v>78583.44</v>
      </c>
      <c r="CJ415" s="85">
        <v>79922.62</v>
      </c>
      <c r="CK415" s="85">
        <v>66871.53</v>
      </c>
      <c r="CL415" s="85">
        <v>36477.58</v>
      </c>
      <c r="CM415" s="85">
        <v>41715.72</v>
      </c>
      <c r="CN415" s="85">
        <v>58793.39</v>
      </c>
      <c r="CO415" s="85">
        <v>83705.88</v>
      </c>
      <c r="CP415" s="85">
        <v>141987</v>
      </c>
      <c r="CQ415" s="85">
        <v>136959.22</v>
      </c>
      <c r="CR415" s="85">
        <v>72012.23</v>
      </c>
      <c r="CS415" s="85">
        <v>34651.050000000003</v>
      </c>
      <c r="CT415" s="85">
        <v>60209.56</v>
      </c>
      <c r="CU415" s="85">
        <v>82669.47</v>
      </c>
      <c r="CV415" s="85">
        <v>82695.98</v>
      </c>
      <c r="CW415" s="85">
        <v>66775.22</v>
      </c>
      <c r="CX415" s="85">
        <v>37924.94</v>
      </c>
      <c r="CY415" s="85">
        <v>41499.51</v>
      </c>
      <c r="CZ415" s="85">
        <v>61539.74</v>
      </c>
      <c r="DA415" s="85">
        <v>87603.36</v>
      </c>
      <c r="DB415" s="85">
        <v>143927.41</v>
      </c>
      <c r="DC415" s="85">
        <v>136989.64000000001</v>
      </c>
      <c r="DD415" s="85">
        <v>76688.58</v>
      </c>
      <c r="DE415" s="85">
        <v>36106.410000000003</v>
      </c>
      <c r="DF415" s="85">
        <v>64168.95</v>
      </c>
      <c r="DG415" s="85">
        <v>83993.83</v>
      </c>
      <c r="DH415" s="85">
        <v>84724.84</v>
      </c>
      <c r="DI415" s="85">
        <v>69301.73</v>
      </c>
      <c r="DJ415" s="85">
        <v>38021.589999999997</v>
      </c>
      <c r="DK415" s="85">
        <v>40859.97</v>
      </c>
      <c r="DL415" s="85">
        <v>66167.95</v>
      </c>
      <c r="DM415" s="85">
        <v>90243.199999999997</v>
      </c>
      <c r="DN415" s="85">
        <v>146112.48000000001</v>
      </c>
      <c r="DO415" s="85">
        <v>142762.73000000001</v>
      </c>
      <c r="DP415" s="85">
        <v>76884.13</v>
      </c>
      <c r="DQ415" s="85">
        <v>36503.17</v>
      </c>
      <c r="DR415" s="85">
        <v>66596.2</v>
      </c>
      <c r="DS415" s="85">
        <v>86753.74</v>
      </c>
      <c r="DT415" s="85">
        <v>85442.32</v>
      </c>
      <c r="DU415" s="85">
        <v>75101.47</v>
      </c>
      <c r="DV415" s="85">
        <v>38566.19</v>
      </c>
      <c r="DW415" s="85">
        <v>37825.29</v>
      </c>
      <c r="DX415" s="85">
        <v>69731.14</v>
      </c>
      <c r="DY415" s="85">
        <v>92584.58</v>
      </c>
      <c r="DZ415" s="85">
        <v>150577.67000000001</v>
      </c>
      <c r="EA415" s="85">
        <v>149248.81</v>
      </c>
      <c r="EB415" s="85">
        <v>75227.27</v>
      </c>
      <c r="EC415" s="85">
        <v>37390.559999999998</v>
      </c>
      <c r="ED415" s="85">
        <v>71093.41</v>
      </c>
      <c r="EE415" s="85">
        <v>87701.16</v>
      </c>
      <c r="EF415" s="85">
        <v>90274.35</v>
      </c>
      <c r="EG415" s="85">
        <v>75544.179999999993</v>
      </c>
      <c r="EH415" s="85">
        <v>38068.089999999997</v>
      </c>
      <c r="EI415" s="85">
        <v>43328.4</v>
      </c>
      <c r="EJ415" s="85">
        <v>58868.38</v>
      </c>
      <c r="EK415" s="85">
        <v>99445.77</v>
      </c>
      <c r="EL415" s="85">
        <v>162108.22</v>
      </c>
      <c r="EM415" s="85">
        <v>157083.85999999999</v>
      </c>
      <c r="EN415" s="85">
        <v>73218.77</v>
      </c>
      <c r="EO415" s="85">
        <v>38357.019999999997</v>
      </c>
      <c r="EP415" s="85">
        <v>71479.09</v>
      </c>
      <c r="EQ415" s="85">
        <v>89531.83</v>
      </c>
      <c r="ER415" s="85">
        <v>90993.7</v>
      </c>
      <c r="ES415" s="85">
        <v>78330.97</v>
      </c>
      <c r="ET415" s="85">
        <v>40265.120000000003</v>
      </c>
      <c r="EU415" s="85">
        <v>42228.32</v>
      </c>
      <c r="EV415" s="85">
        <v>73915.03</v>
      </c>
      <c r="EW415" s="85">
        <v>92779.15</v>
      </c>
      <c r="EX415" s="85">
        <v>166881.76999999999</v>
      </c>
      <c r="EY415" s="85">
        <v>159437.95000000001</v>
      </c>
      <c r="EZ415" s="85">
        <v>75046.320000000007</v>
      </c>
      <c r="FA415" s="85">
        <v>37819.58</v>
      </c>
      <c r="FB415" s="85">
        <v>75183.009999999995</v>
      </c>
      <c r="FC415" s="85">
        <v>92145.09</v>
      </c>
      <c r="FD415" s="85">
        <v>94187.08</v>
      </c>
      <c r="FE415" s="85">
        <v>78468.56</v>
      </c>
      <c r="FF415" s="85">
        <v>42450.26</v>
      </c>
      <c r="FG415" s="85">
        <v>49518.76</v>
      </c>
      <c r="FH415" s="85">
        <v>69151.33</v>
      </c>
      <c r="FI415" s="85">
        <v>98511.32</v>
      </c>
      <c r="FJ415" s="85">
        <v>167587.09</v>
      </c>
      <c r="FK415" s="85">
        <v>160443.98000000001</v>
      </c>
      <c r="FL415" s="85">
        <v>85635.8</v>
      </c>
      <c r="FM415" s="85">
        <v>38062.78</v>
      </c>
      <c r="FN415" s="85">
        <v>72573.119999999995</v>
      </c>
      <c r="FO415" s="85">
        <v>97233.78</v>
      </c>
      <c r="FP415" s="85">
        <v>97419.78</v>
      </c>
      <c r="FQ415" s="85">
        <v>78664.37</v>
      </c>
      <c r="FR415" s="85">
        <v>44677.38</v>
      </c>
      <c r="FS415" s="85">
        <v>48888.38</v>
      </c>
      <c r="FT415" s="85">
        <v>72496.73</v>
      </c>
      <c r="FU415" s="85">
        <v>102302.05</v>
      </c>
      <c r="FV415" s="85">
        <v>170452.16</v>
      </c>
      <c r="FW415" s="85">
        <v>161380.28</v>
      </c>
      <c r="FX415" s="85">
        <v>91908.23</v>
      </c>
      <c r="FY415" s="85">
        <v>40969.599999999999</v>
      </c>
      <c r="FZ415" s="85">
        <v>75594.06</v>
      </c>
      <c r="GA415" s="85">
        <v>98948.71</v>
      </c>
    </row>
    <row r="416" spans="2:183">
      <c r="B416" s="183" t="s">
        <v>290</v>
      </c>
      <c r="C416" s="654" t="s">
        <v>229</v>
      </c>
      <c r="D416" s="184">
        <v>17.689987606194332</v>
      </c>
      <c r="E416" s="184">
        <v>17.690024728156402</v>
      </c>
      <c r="F416" s="184">
        <v>17.690005925340706</v>
      </c>
      <c r="G416" s="184">
        <v>17.690011684311155</v>
      </c>
      <c r="H416" s="184">
        <v>17.689969973613177</v>
      </c>
      <c r="I416" s="184">
        <v>17.689863960100137</v>
      </c>
      <c r="J416" s="184">
        <v>17.690117941720715</v>
      </c>
      <c r="K416" s="184">
        <v>17.690008717734905</v>
      </c>
      <c r="L416" s="184">
        <v>17.690060749568154</v>
      </c>
      <c r="M416" s="184">
        <v>17.690039974066231</v>
      </c>
      <c r="N416" s="184">
        <v>17.690011633999699</v>
      </c>
      <c r="O416" s="184">
        <v>17.690005969131064</v>
      </c>
      <c r="P416" s="184">
        <v>23.339976241632037</v>
      </c>
      <c r="Q416" s="184">
        <v>23.340033508787752</v>
      </c>
      <c r="R416" s="184">
        <v>23.340007213458254</v>
      </c>
      <c r="S416" s="184">
        <v>23.340009028785893</v>
      </c>
      <c r="T416" s="184">
        <v>23.339952425724775</v>
      </c>
      <c r="U416" s="184">
        <v>23.339808651438997</v>
      </c>
      <c r="V416" s="184">
        <v>23.340161866133343</v>
      </c>
      <c r="W416" s="184">
        <v>23.340029564492287</v>
      </c>
      <c r="X416" s="184">
        <v>23.340100537623975</v>
      </c>
      <c r="Y416" s="184">
        <v>23.340041476850679</v>
      </c>
      <c r="Z416" s="184">
        <v>23.340019182778128</v>
      </c>
      <c r="AA416" s="184">
        <v>23.340010232796111</v>
      </c>
      <c r="AB416" s="184">
        <v>45.02001665982867</v>
      </c>
      <c r="AC416" s="184">
        <v>45.019914938068943</v>
      </c>
      <c r="AD416" s="184">
        <v>45.019736022048946</v>
      </c>
      <c r="AE416" s="184">
        <v>45.01979222422267</v>
      </c>
      <c r="AF416" s="184">
        <v>45.020003643047581</v>
      </c>
      <c r="AG416" s="184">
        <v>45.020094131437148</v>
      </c>
      <c r="AH416" s="184">
        <v>45.020048002755061</v>
      </c>
      <c r="AI416" s="184">
        <v>45.02000513137402</v>
      </c>
      <c r="AJ416" s="184">
        <v>45.019991704122788</v>
      </c>
      <c r="AK416" s="184">
        <v>45.020012711404604</v>
      </c>
      <c r="AL416" s="184">
        <v>45.019878529085894</v>
      </c>
      <c r="AM416" s="184">
        <v>45.019907268019509</v>
      </c>
      <c r="AN416" s="184">
        <v>45.02</v>
      </c>
      <c r="AO416" s="184">
        <v>45.019944089150997</v>
      </c>
      <c r="AP416" s="184">
        <v>45.019716692189895</v>
      </c>
      <c r="AQ416" s="184">
        <v>45.020080886681846</v>
      </c>
      <c r="AR416" s="184">
        <v>45.020167837564109</v>
      </c>
      <c r="AS416" s="184">
        <v>45.02004757636351</v>
      </c>
      <c r="AT416" s="184">
        <v>45.01997530535327</v>
      </c>
      <c r="AU416" s="184">
        <v>45.020005221951315</v>
      </c>
      <c r="AV416" s="184">
        <v>45.019993764656441</v>
      </c>
      <c r="AW416" s="184">
        <v>45.01988974321776</v>
      </c>
      <c r="AX416" s="184">
        <v>45.019934825391012</v>
      </c>
      <c r="AY416" s="184">
        <v>45.02009200052985</v>
      </c>
      <c r="AZ416" s="184">
        <v>46.100081562458513</v>
      </c>
      <c r="BA416" s="184">
        <v>46.099915755204613</v>
      </c>
      <c r="BB416" s="184">
        <v>46.09997863095662</v>
      </c>
      <c r="BC416" s="184">
        <v>46.10000563412023</v>
      </c>
      <c r="BD416" s="184">
        <v>46.100009312576638</v>
      </c>
      <c r="BE416" s="184">
        <v>46.099905052046623</v>
      </c>
      <c r="BF416" s="184">
        <v>46.100000356851005</v>
      </c>
      <c r="BG416" s="184">
        <v>46.100000361233832</v>
      </c>
      <c r="BH416" s="184">
        <v>46.100100374780659</v>
      </c>
      <c r="BI416" s="184">
        <v>46.099785346307961</v>
      </c>
      <c r="BJ416" s="184">
        <v>46.100138763933579</v>
      </c>
      <c r="BK416" s="184">
        <v>46.099980409202779</v>
      </c>
      <c r="BL416" s="184">
        <v>47.260077026622795</v>
      </c>
      <c r="BM416" s="184">
        <v>47.259974371782903</v>
      </c>
      <c r="BN416" s="184">
        <v>47.259849261042255</v>
      </c>
      <c r="BO416" s="184">
        <v>47.260000559471862</v>
      </c>
      <c r="BP416" s="184">
        <v>47.259974012223879</v>
      </c>
      <c r="BQ416" s="184">
        <v>47.260108846416067</v>
      </c>
      <c r="BR416" s="184">
        <v>47.260042394041079</v>
      </c>
      <c r="BS416" s="184">
        <v>47.259960127506687</v>
      </c>
      <c r="BT416" s="184">
        <v>47.259862409176684</v>
      </c>
      <c r="BU416" s="184">
        <v>47.259668830695162</v>
      </c>
      <c r="BV416" s="184">
        <v>47.260073008308893</v>
      </c>
      <c r="BW416" s="184">
        <v>47.260075002625719</v>
      </c>
      <c r="BX416" s="184">
        <v>48.490060780277474</v>
      </c>
      <c r="BY416" s="184">
        <v>48.490074708090539</v>
      </c>
      <c r="BZ416" s="184">
        <v>48.489716606261737</v>
      </c>
      <c r="CA416" s="184">
        <v>48.489999483844322</v>
      </c>
      <c r="CB416" s="184">
        <v>48.490186876413773</v>
      </c>
      <c r="CC416" s="184">
        <v>48.489890089118433</v>
      </c>
      <c r="CD416" s="184">
        <v>48.490048130549425</v>
      </c>
      <c r="CE416" s="184">
        <v>48.489953850611677</v>
      </c>
      <c r="CF416" s="184">
        <v>48.490003066543999</v>
      </c>
      <c r="CG416" s="184">
        <v>48.490241473066455</v>
      </c>
      <c r="CH416" s="184">
        <v>48.489820071971209</v>
      </c>
      <c r="CI416" s="184">
        <v>48.490037701853012</v>
      </c>
      <c r="CJ416" s="184">
        <v>49.779896855847326</v>
      </c>
      <c r="CK416" s="184">
        <v>49.780048237974007</v>
      </c>
      <c r="CL416" s="184">
        <v>49.779715603591804</v>
      </c>
      <c r="CM416" s="184">
        <v>49.780095465393799</v>
      </c>
      <c r="CN416" s="184">
        <v>49.780188982778185</v>
      </c>
      <c r="CO416" s="184">
        <v>49.779889623673824</v>
      </c>
      <c r="CP416" s="184">
        <v>49.780001332262849</v>
      </c>
      <c r="CQ416" s="184">
        <v>49.780001381170287</v>
      </c>
      <c r="CR416" s="184">
        <v>49.779989077913193</v>
      </c>
      <c r="CS416" s="184">
        <v>49.780269509251809</v>
      </c>
      <c r="CT416" s="184">
        <v>49.780125836082377</v>
      </c>
      <c r="CU416" s="184">
        <v>49.779894020593723</v>
      </c>
      <c r="CV416" s="184">
        <v>51.11</v>
      </c>
      <c r="CW416" s="184">
        <v>51.110003827018751</v>
      </c>
      <c r="CX416" s="184">
        <v>51.109712545314885</v>
      </c>
      <c r="CY416" s="184">
        <v>51.110288684171636</v>
      </c>
      <c r="CZ416" s="184">
        <v>51.110193844160591</v>
      </c>
      <c r="DA416" s="184">
        <v>51.109882031714918</v>
      </c>
      <c r="DB416" s="184">
        <v>51.110041441319872</v>
      </c>
      <c r="DC416" s="184">
        <v>51.110006753000611</v>
      </c>
      <c r="DD416" s="184">
        <v>51.110046252482569</v>
      </c>
      <c r="DE416" s="184">
        <v>51.109646825677686</v>
      </c>
      <c r="DF416" s="184">
        <v>51.109867703164447</v>
      </c>
      <c r="DG416" s="184">
        <v>51.110101680063771</v>
      </c>
      <c r="DH416" s="184">
        <v>52.499885364448104</v>
      </c>
      <c r="DI416" s="184">
        <v>52.500117421573748</v>
      </c>
      <c r="DJ416" s="184">
        <v>52.500055231835624</v>
      </c>
      <c r="DK416" s="184">
        <v>52.499672358632388</v>
      </c>
      <c r="DL416" s="184">
        <v>52.500079343669171</v>
      </c>
      <c r="DM416" s="184">
        <v>52.499941823935956</v>
      </c>
      <c r="DN416" s="184">
        <v>52.499902985879061</v>
      </c>
      <c r="DO416" s="184">
        <v>52.500001838715256</v>
      </c>
      <c r="DP416" s="184">
        <v>52.499986343088921</v>
      </c>
      <c r="DQ416" s="184">
        <v>52.499884941751766</v>
      </c>
      <c r="DR416" s="184">
        <v>52.499960583366182</v>
      </c>
      <c r="DS416" s="184">
        <v>52.500069593633697</v>
      </c>
      <c r="DT416" s="184">
        <v>53.920093903231717</v>
      </c>
      <c r="DU416" s="184">
        <v>53.920054852350972</v>
      </c>
      <c r="DV416" s="184">
        <v>53.919874169870681</v>
      </c>
      <c r="DW416" s="184">
        <v>53.919815825861356</v>
      </c>
      <c r="DX416" s="184">
        <v>53.92013794916604</v>
      </c>
      <c r="DY416" s="184">
        <v>53.92009644335991</v>
      </c>
      <c r="DZ416" s="184">
        <v>53.920049702607955</v>
      </c>
      <c r="EA416" s="184">
        <v>53.919952167111639</v>
      </c>
      <c r="EB416" s="184">
        <v>53.920174030218753</v>
      </c>
      <c r="EC416" s="184">
        <v>53.919619294830191</v>
      </c>
      <c r="ED416" s="184">
        <v>53.919916571861968</v>
      </c>
      <c r="EE416" s="184">
        <v>53.919840640389545</v>
      </c>
      <c r="EF416" s="184">
        <v>55.409891910803395</v>
      </c>
      <c r="EG416" s="184">
        <v>55.409888731598905</v>
      </c>
      <c r="EH416" s="184">
        <v>55.409647322533218</v>
      </c>
      <c r="EI416" s="184">
        <v>55.409995396183945</v>
      </c>
      <c r="EJ416" s="184">
        <v>55.410227689874901</v>
      </c>
      <c r="EK416" s="184">
        <v>55.409877808918338</v>
      </c>
      <c r="EL416" s="184">
        <v>55.41005807335906</v>
      </c>
      <c r="EM416" s="184">
        <v>55.40994165661354</v>
      </c>
      <c r="EN416" s="184">
        <v>55.409996972907521</v>
      </c>
      <c r="EO416" s="184">
        <v>55.410002311337102</v>
      </c>
      <c r="EP416" s="184">
        <v>55.410147286821704</v>
      </c>
      <c r="EQ416" s="184">
        <v>55.409874923413028</v>
      </c>
      <c r="ER416" s="184">
        <v>56.950080737022617</v>
      </c>
      <c r="ES416" s="184">
        <v>56.950168311000922</v>
      </c>
      <c r="ET416" s="184">
        <v>56.949662673436777</v>
      </c>
      <c r="EU416" s="184">
        <v>56.949858395144979</v>
      </c>
      <c r="EV416" s="184">
        <v>56.950149858616669</v>
      </c>
      <c r="EW416" s="184">
        <v>56.950120616525375</v>
      </c>
      <c r="EX416" s="184">
        <v>56.950015697944245</v>
      </c>
      <c r="EY416" s="184">
        <v>56.950057329413738</v>
      </c>
      <c r="EZ416" s="184">
        <v>56.949915007285092</v>
      </c>
      <c r="FA416" s="184">
        <v>56.95033730875798</v>
      </c>
      <c r="FB416" s="184">
        <v>56.949922736637973</v>
      </c>
      <c r="FC416" s="184">
        <v>56.949993819530285</v>
      </c>
      <c r="FD416" s="184">
        <v>58.550023000509739</v>
      </c>
      <c r="FE416" s="184">
        <v>58.549888076406504</v>
      </c>
      <c r="FF416" s="184">
        <v>58.549660014068387</v>
      </c>
      <c r="FG416" s="184">
        <v>58.550115282293824</v>
      </c>
      <c r="FH416" s="184">
        <v>58.550226068108316</v>
      </c>
      <c r="FI416" s="184">
        <v>58.549865677673971</v>
      </c>
      <c r="FJ416" s="184">
        <v>58.55000366839139</v>
      </c>
      <c r="FK416" s="184">
        <v>58.550000182462448</v>
      </c>
      <c r="FL416" s="184">
        <v>58.549989402506483</v>
      </c>
      <c r="FM416" s="184">
        <v>58.550016151609775</v>
      </c>
      <c r="FN416" s="184">
        <v>58.549846310235495</v>
      </c>
      <c r="FO416" s="184">
        <v>58.549876558077919</v>
      </c>
      <c r="FP416" s="184">
        <v>60.21</v>
      </c>
      <c r="FQ416" s="184">
        <v>60.210003827018745</v>
      </c>
      <c r="FR416" s="184">
        <v>60.209668072719431</v>
      </c>
      <c r="FS416" s="184">
        <v>60.210330558155569</v>
      </c>
      <c r="FT416" s="184">
        <v>60.210230387190009</v>
      </c>
      <c r="FU416" s="184">
        <v>60.209906479350714</v>
      </c>
      <c r="FV416" s="184">
        <v>60.210020629044564</v>
      </c>
      <c r="FW416" s="184">
        <v>60.210007126094567</v>
      </c>
      <c r="FX416" s="184">
        <v>60.210048085111957</v>
      </c>
      <c r="FY416" s="184">
        <v>60.209567198177673</v>
      </c>
      <c r="FZ416" s="184">
        <v>60.209843012003091</v>
      </c>
      <c r="GA416" s="184">
        <v>60.210120543510669</v>
      </c>
    </row>
  </sheetData>
  <pageMargins left="0.7" right="0.7" top="0.75" bottom="0.75" header="0.3" footer="0.3"/>
  <pageSetup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5" tint="0.59999389629810485"/>
  </sheetPr>
  <dimension ref="A1:AT546"/>
  <sheetViews>
    <sheetView showGridLines="0" zoomScale="80" zoomScaleNormal="80" workbookViewId="0">
      <pane ySplit="1" topLeftCell="A2" activePane="bottomLeft" state="frozen"/>
      <selection activeCell="D8" sqref="D8"/>
      <selection pane="bottomLeft" activeCell="C15" sqref="C15"/>
    </sheetView>
  </sheetViews>
  <sheetFormatPr defaultRowHeight="15"/>
  <cols>
    <col min="1" max="1" width="9.140625" style="60"/>
    <col min="2" max="2" width="22.85546875" style="41" bestFit="1" customWidth="1"/>
    <col min="3" max="3" width="40.5703125" style="41" bestFit="1" customWidth="1"/>
    <col min="4" max="7" width="15.85546875" style="45" customWidth="1"/>
    <col min="8" max="18" width="15.85546875" style="462" customWidth="1"/>
    <col min="19" max="19" width="9.140625" style="32"/>
    <col min="20" max="37" width="9.140625" style="41"/>
    <col min="38" max="39" width="10.5703125" style="41" bestFit="1" customWidth="1"/>
    <col min="40" max="40" width="9.140625" style="41"/>
    <col min="41" max="41" width="9.7109375" style="41" bestFit="1" customWidth="1"/>
    <col min="42" max="46" width="9.140625" style="41"/>
  </cols>
  <sheetData>
    <row r="1" spans="1:46" ht="15.75" thickBot="1">
      <c r="D1" s="271">
        <f>+AL2</f>
        <v>41275</v>
      </c>
      <c r="E1" s="271">
        <f>+DATE(YEAR(D1)+1,1,1)</f>
        <v>41640</v>
      </c>
      <c r="F1" s="271">
        <f t="shared" ref="F1:G1" si="0">+DATE(YEAR(E1)+1,1,1)</f>
        <v>42005</v>
      </c>
      <c r="G1" s="271">
        <f t="shared" si="0"/>
        <v>42370</v>
      </c>
      <c r="H1" s="271">
        <f t="shared" ref="H1" si="1">+DATE(YEAR(G1)+1,1,1)</f>
        <v>42736</v>
      </c>
      <c r="I1" s="271">
        <f t="shared" ref="I1" si="2">+DATE(YEAR(H1)+1,1,1)</f>
        <v>43101</v>
      </c>
      <c r="J1" s="271">
        <f t="shared" ref="J1" si="3">+DATE(YEAR(I1)+1,1,1)</f>
        <v>43466</v>
      </c>
      <c r="K1" s="271">
        <f t="shared" ref="K1" si="4">+DATE(YEAR(J1)+1,1,1)</f>
        <v>43831</v>
      </c>
      <c r="L1" s="271">
        <f t="shared" ref="L1" si="5">+DATE(YEAR(K1)+1,1,1)</f>
        <v>44197</v>
      </c>
      <c r="M1" s="271">
        <f t="shared" ref="M1" si="6">+DATE(YEAR(L1)+1,1,1)</f>
        <v>44562</v>
      </c>
      <c r="N1" s="271">
        <f t="shared" ref="N1" si="7">+DATE(YEAR(M1)+1,1,1)</f>
        <v>44927</v>
      </c>
      <c r="O1" s="271">
        <f t="shared" ref="O1" si="8">+DATE(YEAR(N1)+1,1,1)</f>
        <v>45292</v>
      </c>
      <c r="P1" s="271">
        <f t="shared" ref="P1" si="9">+DATE(YEAR(O1)+1,1,1)</f>
        <v>45658</v>
      </c>
      <c r="Q1" s="271">
        <f t="shared" ref="Q1" si="10">+DATE(YEAR(P1)+1,1,1)</f>
        <v>46023</v>
      </c>
      <c r="R1" s="271">
        <f t="shared" ref="R1" si="11">+DATE(YEAR(Q1)+1,1,1)</f>
        <v>46388</v>
      </c>
      <c r="AK1" s="41" t="s">
        <v>130</v>
      </c>
      <c r="AO1" s="27">
        <f>+'Monthly Sources and Uses'!C2</f>
        <v>41275</v>
      </c>
      <c r="AP1" s="41" t="str">
        <f t="shared" ref="AP1:AP32" si="12">+VLOOKUP(AQ1,$AS$1:$AT$197,2,FALSE)</f>
        <v>d</v>
      </c>
      <c r="AQ1" s="41">
        <f>+COLUMN('Monthly Sources and Uses'!D2)</f>
        <v>4</v>
      </c>
      <c r="AS1" s="41">
        <v>1</v>
      </c>
      <c r="AT1" s="41" t="s">
        <v>111</v>
      </c>
    </row>
    <row r="2" spans="1:46">
      <c r="B2" s="160" t="s">
        <v>32</v>
      </c>
      <c r="C2" s="161" t="s">
        <v>33</v>
      </c>
      <c r="D2" s="100" t="str">
        <f>+"CY "&amp;YEAR(D$1)</f>
        <v>CY 2013</v>
      </c>
      <c r="E2" s="101" t="str">
        <f>+"CY "&amp;YEAR(E$1)</f>
        <v>CY 2014</v>
      </c>
      <c r="F2" s="101" t="str">
        <f t="shared" ref="F2:R2" si="13">+"CY "&amp;YEAR(F$1)</f>
        <v>CY 2015</v>
      </c>
      <c r="G2" s="101" t="str">
        <f t="shared" si="13"/>
        <v>CY 2016</v>
      </c>
      <c r="H2" s="101" t="str">
        <f t="shared" si="13"/>
        <v>CY 2017</v>
      </c>
      <c r="I2" s="101" t="str">
        <f t="shared" si="13"/>
        <v>CY 2018</v>
      </c>
      <c r="J2" s="101" t="str">
        <f t="shared" si="13"/>
        <v>CY 2019</v>
      </c>
      <c r="K2" s="101" t="str">
        <f t="shared" si="13"/>
        <v>CY 2020</v>
      </c>
      <c r="L2" s="101" t="str">
        <f t="shared" si="13"/>
        <v>CY 2021</v>
      </c>
      <c r="M2" s="101" t="str">
        <f t="shared" si="13"/>
        <v>CY 2022</v>
      </c>
      <c r="N2" s="101" t="str">
        <f t="shared" si="13"/>
        <v>CY 2023</v>
      </c>
      <c r="O2" s="101" t="str">
        <f t="shared" si="13"/>
        <v>CY 2024</v>
      </c>
      <c r="P2" s="101" t="str">
        <f t="shared" si="13"/>
        <v>CY 2025</v>
      </c>
      <c r="Q2" s="101" t="str">
        <f t="shared" si="13"/>
        <v>CY 2026</v>
      </c>
      <c r="R2" s="101" t="str">
        <f t="shared" si="13"/>
        <v>CY 2027</v>
      </c>
      <c r="AK2" s="41">
        <f>+YEAR(AL2)</f>
        <v>2013</v>
      </c>
      <c r="AL2" s="49">
        <f>+'Monthly Sources and Uses'!$C$2</f>
        <v>41275</v>
      </c>
      <c r="AM2" s="27">
        <f>+DATE(YEAR(AL2),12,1)</f>
        <v>41609</v>
      </c>
      <c r="AO2" s="27">
        <f>+EDATE(AO1,1)</f>
        <v>41306</v>
      </c>
      <c r="AP2" s="41" t="str">
        <f t="shared" si="12"/>
        <v>e</v>
      </c>
      <c r="AQ2" s="41">
        <f>+AQ1+1</f>
        <v>5</v>
      </c>
      <c r="AS2" s="41">
        <f>+AS1+1</f>
        <v>2</v>
      </c>
      <c r="AT2" s="41" t="s">
        <v>112</v>
      </c>
    </row>
    <row r="3" spans="1:46">
      <c r="A3" s="60">
        <f>+ROW(A3)</f>
        <v>3</v>
      </c>
      <c r="B3" s="75" t="s">
        <v>1</v>
      </c>
      <c r="C3" s="163" t="s">
        <v>34</v>
      </c>
      <c r="D3" s="75">
        <f ca="1">+AVERAGE(INDIRECT("'Monthly Resource Report'!"&amp;VLOOKUP(D$1,$AO$1:$AP$197,2,FALSE)&amp;$A3&amp;":"&amp;VLOOKUP(DATE(YEAR(D$1),12,1),$AO$1:$AP$197,2,FALSE)&amp;$A3))</f>
        <v>417</v>
      </c>
      <c r="E3" s="76">
        <f ca="1">+AVERAGE(INDIRECT("'Monthly Resource Report'!"&amp;VLOOKUP(E$1,$AO$1:$AP$197,2,FALSE)&amp;$A3&amp;":"&amp;VLOOKUP(DATE(YEAR(E$1),12,1),$AO$1:$AP$197,2,FALSE)&amp;$A3))</f>
        <v>417</v>
      </c>
      <c r="F3" s="76">
        <f ca="1">+AVERAGE(INDIRECT("'Monthly Resource Report'!"&amp;VLOOKUP(F$1,$AO$1:$AP$197,2,FALSE)&amp;$A3&amp;":"&amp;VLOOKUP(DATE(YEAR(F$1),12,1),$AO$1:$AP$197,2,FALSE)&amp;$A3))</f>
        <v>417</v>
      </c>
      <c r="G3" s="76">
        <f ca="1">+AVERAGE(INDIRECT("'Monthly Resource Report'!"&amp;VLOOKUP(G$1,$AO$1:$AP$197,2,FALSE)&amp;$A3&amp;":"&amp;VLOOKUP(DATE(YEAR(G$1),12,1),$AO$1:$AP$197,2,FALSE)&amp;$A3))</f>
        <v>417</v>
      </c>
      <c r="H3" s="76">
        <f t="shared" ref="H3:R3" ca="1" si="14">+AVERAGE(INDIRECT("'Monthly Resource Report'!"&amp;VLOOKUP(H$1,$AO$1:$AP$197,2,FALSE)&amp;$A3&amp;":"&amp;VLOOKUP(DATE(YEAR(H$1),12,1),$AO$1:$AP$197,2,FALSE)&amp;$A3))</f>
        <v>417</v>
      </c>
      <c r="I3" s="76">
        <f t="shared" ca="1" si="14"/>
        <v>417</v>
      </c>
      <c r="J3" s="76">
        <f t="shared" ca="1" si="14"/>
        <v>417</v>
      </c>
      <c r="K3" s="76">
        <f t="shared" ca="1" si="14"/>
        <v>417</v>
      </c>
      <c r="L3" s="76">
        <f t="shared" ca="1" si="14"/>
        <v>417</v>
      </c>
      <c r="M3" s="76">
        <f t="shared" ca="1" si="14"/>
        <v>417</v>
      </c>
      <c r="N3" s="76">
        <f t="shared" ca="1" si="14"/>
        <v>417</v>
      </c>
      <c r="O3" s="76">
        <f t="shared" ca="1" si="14"/>
        <v>417</v>
      </c>
      <c r="P3" s="76">
        <f t="shared" ca="1" si="14"/>
        <v>417</v>
      </c>
      <c r="Q3" s="76">
        <f t="shared" ca="1" si="14"/>
        <v>417</v>
      </c>
      <c r="R3" s="76">
        <f t="shared" ca="1" si="14"/>
        <v>417</v>
      </c>
      <c r="AK3" s="41">
        <f>+AK2+1</f>
        <v>2014</v>
      </c>
      <c r="AL3" s="27">
        <f>+DATE(YEAR(AM2)+1,1,1)</f>
        <v>41640</v>
      </c>
      <c r="AM3" s="27">
        <f>+DATE(YEAR(AL3),12,1)</f>
        <v>41974</v>
      </c>
      <c r="AO3" s="27">
        <f t="shared" ref="AO3:AO66" si="15">+EDATE(AO2,1)</f>
        <v>41334</v>
      </c>
      <c r="AP3" s="41" t="str">
        <f t="shared" si="12"/>
        <v>f</v>
      </c>
      <c r="AQ3" s="41">
        <f t="shared" ref="AQ3:AQ66" si="16">+AQ2+1</f>
        <v>6</v>
      </c>
      <c r="AS3" s="41">
        <f t="shared" ref="AS3:AS66" si="17">+AS2+1</f>
        <v>3</v>
      </c>
      <c r="AT3" s="41" t="s">
        <v>104</v>
      </c>
    </row>
    <row r="4" spans="1:46">
      <c r="A4" s="60">
        <f t="shared" ref="A4:A67" si="18">+ROW(A4)</f>
        <v>4</v>
      </c>
      <c r="B4" s="96" t="s">
        <v>1</v>
      </c>
      <c r="C4" s="166" t="s">
        <v>35</v>
      </c>
      <c r="D4" s="90">
        <f t="shared" ref="D4:R5" ca="1" si="19">+SUM(INDIRECT("'Monthly Resource Report'!"&amp;(VLOOKUP(D$1,$AO$1:$AP$197,2,FALSE)&amp;$A4&amp;":"&amp;VLOOKUP(DATE(YEAR(D$1),12,1),$AO$1:$AP$181,2,FALSE)&amp;$A4)))</f>
        <v>1350913.6968888887</v>
      </c>
      <c r="E4" s="91">
        <f t="shared" ca="1" si="19"/>
        <v>1473731.0333333334</v>
      </c>
      <c r="F4" s="91">
        <f t="shared" ca="1" si="19"/>
        <v>1414059.0248888887</v>
      </c>
      <c r="G4" s="91">
        <f t="shared" ca="1" si="19"/>
        <v>1479659.3111111112</v>
      </c>
      <c r="H4" s="91">
        <f t="shared" ca="1" si="19"/>
        <v>1299420.9724444447</v>
      </c>
      <c r="I4" s="91">
        <f t="shared" ca="1" si="19"/>
        <v>1495099.4666666666</v>
      </c>
      <c r="J4" s="91">
        <f t="shared" ca="1" si="19"/>
        <v>1461021.3346666666</v>
      </c>
      <c r="K4" s="91">
        <f t="shared" ca="1" si="19"/>
        <v>1576867.2444444445</v>
      </c>
      <c r="L4" s="91">
        <f t="shared" ca="1" si="19"/>
        <v>1477865.6959999998</v>
      </c>
      <c r="M4" s="91">
        <f t="shared" ca="1" si="19"/>
        <v>1567550.3222222223</v>
      </c>
      <c r="N4" s="91">
        <f t="shared" ca="1" si="19"/>
        <v>1440387.3857777775</v>
      </c>
      <c r="O4" s="91">
        <f t="shared" ca="1" si="19"/>
        <v>1567121.1333333333</v>
      </c>
      <c r="P4" s="91">
        <f t="shared" ca="1" si="19"/>
        <v>1371702.504</v>
      </c>
      <c r="Q4" s="91">
        <f t="shared" ca="1" si="19"/>
        <v>1528426.6555555558</v>
      </c>
      <c r="R4" s="91">
        <f t="shared" ca="1" si="19"/>
        <v>1435657.1764444443</v>
      </c>
      <c r="AK4" s="41">
        <f t="shared" ref="AK4:AK16" si="20">+AK3+1</f>
        <v>2015</v>
      </c>
      <c r="AL4" s="27">
        <f t="shared" ref="AL4:AL7" si="21">+DATE(YEAR(AM3)+1,1,1)</f>
        <v>42005</v>
      </c>
      <c r="AM4" s="27">
        <f t="shared" ref="AM4:AM7" si="22">+DATE(YEAR(AL4),12,1)</f>
        <v>42339</v>
      </c>
      <c r="AO4" s="27">
        <f t="shared" si="15"/>
        <v>41365</v>
      </c>
      <c r="AP4" s="41" t="str">
        <f t="shared" si="12"/>
        <v>g</v>
      </c>
      <c r="AQ4" s="41">
        <f t="shared" si="16"/>
        <v>7</v>
      </c>
      <c r="AS4" s="41">
        <f t="shared" si="17"/>
        <v>4</v>
      </c>
      <c r="AT4" s="41" t="s">
        <v>113</v>
      </c>
    </row>
    <row r="5" spans="1:46">
      <c r="A5" s="60">
        <f t="shared" si="18"/>
        <v>5</v>
      </c>
      <c r="B5" s="96" t="s">
        <v>1</v>
      </c>
      <c r="C5" s="166" t="s">
        <v>36</v>
      </c>
      <c r="D5" s="88">
        <f t="shared" ca="1" si="19"/>
        <v>2900642.91</v>
      </c>
      <c r="E5" s="89">
        <f t="shared" ca="1" si="19"/>
        <v>3157861.71</v>
      </c>
      <c r="F5" s="89">
        <f t="shared" ca="1" si="19"/>
        <v>3013242.6800000006</v>
      </c>
      <c r="G5" s="89">
        <f t="shared" ca="1" si="19"/>
        <v>3154196.93</v>
      </c>
      <c r="H5" s="89">
        <f t="shared" ca="1" si="19"/>
        <v>2769078.99</v>
      </c>
      <c r="I5" s="89">
        <f t="shared" ca="1" si="19"/>
        <v>3226976.5200000005</v>
      </c>
      <c r="J5" s="89">
        <f t="shared" ca="1" si="19"/>
        <v>3150995.0999999996</v>
      </c>
      <c r="K5" s="89">
        <f t="shared" ca="1" si="19"/>
        <v>3387951.9</v>
      </c>
      <c r="L5" s="89">
        <f t="shared" ca="1" si="19"/>
        <v>3174603.7100000004</v>
      </c>
      <c r="M5" s="89">
        <f t="shared" ca="1" si="19"/>
        <v>3366693.77</v>
      </c>
      <c r="N5" s="89">
        <f t="shared" ca="1" si="19"/>
        <v>3092413.6</v>
      </c>
      <c r="O5" s="89">
        <f t="shared" ca="1" si="19"/>
        <v>3364554.9000000004</v>
      </c>
      <c r="P5" s="89">
        <f t="shared" ca="1" si="19"/>
        <v>2942965.91</v>
      </c>
      <c r="Q5" s="89">
        <f t="shared" ca="1" si="19"/>
        <v>3308035.7100000004</v>
      </c>
      <c r="R5" s="89">
        <f t="shared" ca="1" si="19"/>
        <v>3089570.7400000007</v>
      </c>
      <c r="AK5" s="41">
        <f t="shared" si="20"/>
        <v>2016</v>
      </c>
      <c r="AL5" s="27">
        <f t="shared" si="21"/>
        <v>42370</v>
      </c>
      <c r="AM5" s="27">
        <f t="shared" si="22"/>
        <v>42705</v>
      </c>
      <c r="AO5" s="27">
        <f t="shared" si="15"/>
        <v>41395</v>
      </c>
      <c r="AP5" s="41" t="str">
        <f t="shared" si="12"/>
        <v>h</v>
      </c>
      <c r="AQ5" s="41">
        <f t="shared" si="16"/>
        <v>8</v>
      </c>
      <c r="AS5" s="41">
        <f t="shared" si="17"/>
        <v>5</v>
      </c>
      <c r="AT5" s="41" t="s">
        <v>114</v>
      </c>
    </row>
    <row r="6" spans="1:46">
      <c r="A6" s="60">
        <f t="shared" si="18"/>
        <v>6</v>
      </c>
      <c r="B6" s="171" t="s">
        <v>1</v>
      </c>
      <c r="C6" s="172" t="s">
        <v>95</v>
      </c>
      <c r="D6" s="77">
        <f ca="1">+D5/(D3*D26)</f>
        <v>0.79406143852041655</v>
      </c>
      <c r="E6" s="78">
        <f ca="1">+E5/(E3*E26)</f>
        <v>0.8644760109720443</v>
      </c>
      <c r="F6" s="78">
        <f ca="1">+F5/(F3*F26)</f>
        <v>0.82488603090130652</v>
      </c>
      <c r="G6" s="78">
        <f ca="1">+G5/(G3*G26)</f>
        <v>0.86111354905146931</v>
      </c>
      <c r="H6" s="78">
        <f t="shared" ref="H6:P6" ca="1" si="23">+H5/(H3*H26)</f>
        <v>0.75804534180874483</v>
      </c>
      <c r="I6" s="78">
        <f t="shared" ca="1" si="23"/>
        <v>0.88339643901317311</v>
      </c>
      <c r="J6" s="78">
        <f t="shared" ca="1" si="23"/>
        <v>0.86259625176571064</v>
      </c>
      <c r="K6" s="78">
        <f t="shared" ca="1" si="23"/>
        <v>0.92492997405354405</v>
      </c>
      <c r="L6" s="78">
        <f t="shared" ca="1" si="23"/>
        <v>0.8690591937408978</v>
      </c>
      <c r="M6" s="78">
        <f t="shared" ca="1" si="23"/>
        <v>0.92164453916319</v>
      </c>
      <c r="N6" s="78">
        <f t="shared" ca="1" si="23"/>
        <v>0.84655935525552162</v>
      </c>
      <c r="O6" s="78">
        <f t="shared" ca="1" si="23"/>
        <v>0.9185424611130768</v>
      </c>
      <c r="P6" s="78">
        <f t="shared" ca="1" si="23"/>
        <v>0.80564751212728447</v>
      </c>
      <c r="Q6" s="78">
        <f t="shared" ref="Q6" ca="1" si="24">+Q5/(Q3*Q26)</f>
        <v>0.90558668407739573</v>
      </c>
      <c r="R6" s="78">
        <f t="shared" ref="R6" ca="1" si="25">+R5/(R3*R26)</f>
        <v>0.84578111209662421</v>
      </c>
      <c r="AK6" s="41">
        <f t="shared" si="20"/>
        <v>2017</v>
      </c>
      <c r="AL6" s="27">
        <f t="shared" si="21"/>
        <v>42736</v>
      </c>
      <c r="AM6" s="27">
        <f t="shared" si="22"/>
        <v>43070</v>
      </c>
      <c r="AO6" s="27">
        <f t="shared" si="15"/>
        <v>41426</v>
      </c>
      <c r="AP6" s="41" t="str">
        <f t="shared" si="12"/>
        <v>i</v>
      </c>
      <c r="AQ6" s="41">
        <f t="shared" si="16"/>
        <v>9</v>
      </c>
      <c r="AS6" s="41">
        <f t="shared" si="17"/>
        <v>6</v>
      </c>
      <c r="AT6" s="41" t="s">
        <v>109</v>
      </c>
    </row>
    <row r="7" spans="1:46">
      <c r="A7" s="60">
        <f t="shared" si="18"/>
        <v>7</v>
      </c>
      <c r="B7" s="96" t="s">
        <v>1</v>
      </c>
      <c r="C7" s="166" t="s">
        <v>269</v>
      </c>
      <c r="D7" s="88">
        <f ca="1">+SUM(INDIRECT("'Monthly Resource Report'!"&amp;(VLOOKUP(D$1,$AO$1:$AP$197,2,FALSE)&amp;$A7&amp;":"&amp;VLOOKUP(DATE(YEAR(D$1),12,1),$AO$1:$AP$181,2,FALSE)&amp;$A7)))</f>
        <v>30395558.18</v>
      </c>
      <c r="E7" s="89">
        <f ca="1">+SUM(INDIRECT("'Monthly Resource Report'!"&amp;(VLOOKUP(E$1,$AO$1:$AP$197,2,FALSE)&amp;$A7&amp;":"&amp;VLOOKUP(DATE(YEAR(E$1),12,1),$AO$1:$AP$181,2,FALSE)&amp;$A7)))</f>
        <v>33158948.25</v>
      </c>
      <c r="F7" s="89">
        <f ca="1">+SUM(INDIRECT("'Monthly Resource Report'!"&amp;(VLOOKUP(F$1,$AO$1:$AP$197,2,FALSE)&amp;$A7&amp;":"&amp;VLOOKUP(DATE(YEAR(F$1),12,1),$AO$1:$AP$181,2,FALSE)&amp;$A7)))</f>
        <v>31816328.059999999</v>
      </c>
      <c r="G7" s="89">
        <f ca="1">+SUM(INDIRECT("'Monthly Resource Report'!"&amp;(VLOOKUP(G$1,$AO$1:$AP$197,2,FALSE)&amp;$A7&amp;":"&amp;VLOOKUP(DATE(YEAR(G$1),12,1),$AO$1:$AP$181,2,FALSE)&amp;$A7)))</f>
        <v>33292334.5</v>
      </c>
      <c r="H7" s="89">
        <f t="shared" ref="H7:R7" ca="1" si="26">+SUM(INDIRECT("'Monthly Resource Report'!"&amp;(VLOOKUP(H$1,$AO$1:$AP$197,2,FALSE)&amp;$A7&amp;":"&amp;VLOOKUP(DATE(YEAR(H$1),12,1),$AO$1:$AP$181,2,FALSE)&amp;$A7)))</f>
        <v>29236971.879999999</v>
      </c>
      <c r="I7" s="89">
        <f t="shared" ca="1" si="26"/>
        <v>33639738</v>
      </c>
      <c r="J7" s="89">
        <f t="shared" ca="1" si="26"/>
        <v>32872980.030000001</v>
      </c>
      <c r="K7" s="89">
        <f t="shared" ca="1" si="26"/>
        <v>35479513</v>
      </c>
      <c r="L7" s="89">
        <f t="shared" ca="1" si="26"/>
        <v>33251978.16</v>
      </c>
      <c r="M7" s="89">
        <f t="shared" ca="1" si="26"/>
        <v>35269882.25</v>
      </c>
      <c r="N7" s="89">
        <f t="shared" ca="1" si="26"/>
        <v>32408716.18</v>
      </c>
      <c r="O7" s="89">
        <f t="shared" ca="1" si="26"/>
        <v>35260225.5</v>
      </c>
      <c r="P7" s="89">
        <f t="shared" ca="1" si="26"/>
        <v>30863306.34</v>
      </c>
      <c r="Q7" s="89">
        <f t="shared" ca="1" si="26"/>
        <v>34389599.75</v>
      </c>
      <c r="R7" s="89">
        <f t="shared" ca="1" si="26"/>
        <v>32302286.469999999</v>
      </c>
      <c r="AK7" s="41">
        <f t="shared" si="20"/>
        <v>2018</v>
      </c>
      <c r="AL7" s="27">
        <f t="shared" si="21"/>
        <v>43101</v>
      </c>
      <c r="AM7" s="27">
        <f t="shared" si="22"/>
        <v>43435</v>
      </c>
      <c r="AO7" s="27">
        <f t="shared" si="15"/>
        <v>41456</v>
      </c>
      <c r="AP7" s="41" t="str">
        <f t="shared" si="12"/>
        <v>j</v>
      </c>
      <c r="AQ7" s="41">
        <f t="shared" si="16"/>
        <v>10</v>
      </c>
      <c r="AS7" s="41">
        <f t="shared" si="17"/>
        <v>7</v>
      </c>
      <c r="AT7" s="41" t="s">
        <v>115</v>
      </c>
    </row>
    <row r="8" spans="1:46">
      <c r="A8" s="60">
        <f t="shared" si="18"/>
        <v>8</v>
      </c>
      <c r="B8" s="171" t="s">
        <v>1</v>
      </c>
      <c r="C8" s="172" t="s">
        <v>270</v>
      </c>
      <c r="D8" s="92">
        <f ca="1">+D7/D5</f>
        <v>10.478903857903694</v>
      </c>
      <c r="E8" s="93">
        <f ca="1">+E7/E5</f>
        <v>10.500443431387627</v>
      </c>
      <c r="F8" s="93">
        <f t="shared" ref="F8:G8" ca="1" si="27">+F7/F5</f>
        <v>10.558833601812646</v>
      </c>
      <c r="G8" s="93">
        <f t="shared" ca="1" si="27"/>
        <v>10.554932123404228</v>
      </c>
      <c r="H8" s="93">
        <f t="shared" ref="H8:P8" ca="1" si="28">+H7/H5</f>
        <v>10.55837409679671</v>
      </c>
      <c r="I8" s="93">
        <f t="shared" ca="1" si="28"/>
        <v>10.42453757921982</v>
      </c>
      <c r="J8" s="93">
        <f t="shared" ca="1" si="28"/>
        <v>10.432570977339827</v>
      </c>
      <c r="K8" s="93">
        <f t="shared" ca="1" si="28"/>
        <v>10.472259951506395</v>
      </c>
      <c r="L8" s="93">
        <f t="shared" ca="1" si="28"/>
        <v>10.47437135389727</v>
      </c>
      <c r="M8" s="93">
        <f t="shared" ca="1" si="28"/>
        <v>10.476118310576254</v>
      </c>
      <c r="N8" s="93">
        <f t="shared" ca="1" si="28"/>
        <v>10.480071676052647</v>
      </c>
      <c r="O8" s="93">
        <f t="shared" ca="1" si="28"/>
        <v>10.479907906986448</v>
      </c>
      <c r="P8" s="93">
        <f t="shared" ca="1" si="28"/>
        <v>10.487143678806662</v>
      </c>
      <c r="Q8" s="93">
        <f t="shared" ref="Q8:R8" ca="1" si="29">+Q7/Q5</f>
        <v>10.395776456113285</v>
      </c>
      <c r="R8" s="93">
        <f t="shared" ca="1" si="29"/>
        <v>10.455266827779445</v>
      </c>
      <c r="AK8" s="41">
        <f t="shared" si="20"/>
        <v>2019</v>
      </c>
      <c r="AL8" s="27">
        <f t="shared" ref="AL8:AL16" si="30">+DATE(YEAR(AM7)+1,1,1)</f>
        <v>43466</v>
      </c>
      <c r="AM8" s="27">
        <f t="shared" ref="AM8:AM16" si="31">+DATE(YEAR(AL8),12,1)</f>
        <v>43800</v>
      </c>
      <c r="AO8" s="27">
        <f t="shared" si="15"/>
        <v>41487</v>
      </c>
      <c r="AP8" s="41" t="str">
        <f t="shared" si="12"/>
        <v>k</v>
      </c>
      <c r="AQ8" s="41">
        <f t="shared" si="16"/>
        <v>11</v>
      </c>
      <c r="AS8" s="41">
        <f t="shared" si="17"/>
        <v>8</v>
      </c>
      <c r="AT8" s="41" t="s">
        <v>116</v>
      </c>
    </row>
    <row r="9" spans="1:46">
      <c r="A9" s="60">
        <f t="shared" si="18"/>
        <v>9</v>
      </c>
      <c r="B9" s="96" t="s">
        <v>1</v>
      </c>
      <c r="C9" s="166" t="s">
        <v>37</v>
      </c>
      <c r="D9" s="632">
        <f ca="1">+SUM(INDIRECT("'Monthly Resource Report'!"&amp;(VLOOKUP(D$1,$AO$1:$AP$197,2,FALSE)&amp;$A9&amp;":"&amp;VLOOKUP(DATE(YEAR(D$1),12,1),$AO$1:$AP$181,2,FALSE)&amp;$A9)))</f>
        <v>63891304.189999998</v>
      </c>
      <c r="E9" s="633">
        <f ca="1">+SUM(INDIRECT("'Monthly Resource Report'!"&amp;(VLOOKUP(E$1,$AO$1:$AP$197,2,FALSE)&amp;$A9&amp;":"&amp;VLOOKUP(DATE(YEAR(E$1),12,1),$AO$1:$AP$181,2,FALSE)&amp;$A9)))</f>
        <v>74574350</v>
      </c>
      <c r="F9" s="633">
        <f ca="1">+SUM(INDIRECT("'Monthly Resource Report'!"&amp;(VLOOKUP(F$1,$AO$1:$AP$197,2,FALSE)&amp;$A9&amp;":"&amp;VLOOKUP(DATE(YEAR(F$1),12,1),$AO$1:$AP$181,2,FALSE)&amp;$A9)))</f>
        <v>75913824</v>
      </c>
      <c r="G9" s="633">
        <f ca="1">+SUM(INDIRECT("'Monthly Resource Report'!"&amp;(VLOOKUP(G$1,$AO$1:$AP$197,2,FALSE)&amp;$A9&amp;":"&amp;VLOOKUP(DATE(YEAR(G$1),12,1),$AO$1:$AP$181,2,FALSE)&amp;$A9)))</f>
        <v>81998925</v>
      </c>
      <c r="H9" s="633">
        <f t="shared" ref="H9:R9" ca="1" si="32">+SUM(INDIRECT("'Monthly Resource Report'!"&amp;(VLOOKUP(H$1,$AO$1:$AP$197,2,FALSE)&amp;$A9&amp;":"&amp;VLOOKUP(DATE(YEAR(H$1),12,1),$AO$1:$AP$181,2,FALSE)&amp;$A9)))</f>
        <v>75606862.25</v>
      </c>
      <c r="I9" s="633">
        <f t="shared" ca="1" si="32"/>
        <v>89616410.5</v>
      </c>
      <c r="J9" s="633">
        <f t="shared" ca="1" si="32"/>
        <v>90203389.120000005</v>
      </c>
      <c r="K9" s="633">
        <f t="shared" ca="1" si="32"/>
        <v>102216618.5</v>
      </c>
      <c r="L9" s="633">
        <f t="shared" ca="1" si="32"/>
        <v>98658585.689999998</v>
      </c>
      <c r="M9" s="633">
        <f t="shared" ca="1" si="32"/>
        <v>108843072</v>
      </c>
      <c r="N9" s="633">
        <f t="shared" ca="1" si="32"/>
        <v>105004135.62</v>
      </c>
      <c r="O9" s="633">
        <f t="shared" ca="1" si="32"/>
        <v>116535120.5</v>
      </c>
      <c r="P9" s="633">
        <f t="shared" ca="1" si="32"/>
        <v>111200528.75</v>
      </c>
      <c r="Q9" s="633">
        <f t="shared" ca="1" si="32"/>
        <v>142476198</v>
      </c>
      <c r="R9" s="633">
        <f t="shared" ca="1" si="32"/>
        <v>144520340.75</v>
      </c>
      <c r="AK9" s="41">
        <f t="shared" si="20"/>
        <v>2020</v>
      </c>
      <c r="AL9" s="27">
        <f t="shared" si="30"/>
        <v>43831</v>
      </c>
      <c r="AM9" s="27">
        <f t="shared" si="31"/>
        <v>44166</v>
      </c>
      <c r="AO9" s="27">
        <f t="shared" si="15"/>
        <v>41518</v>
      </c>
      <c r="AP9" s="41" t="str">
        <f t="shared" si="12"/>
        <v>l</v>
      </c>
      <c r="AQ9" s="41">
        <f t="shared" si="16"/>
        <v>12</v>
      </c>
      <c r="AS9" s="41">
        <f t="shared" si="17"/>
        <v>9</v>
      </c>
      <c r="AT9" s="41" t="s">
        <v>117</v>
      </c>
    </row>
    <row r="10" spans="1:46">
      <c r="A10" s="60">
        <f t="shared" si="18"/>
        <v>10</v>
      </c>
      <c r="B10" s="171" t="s">
        <v>1</v>
      </c>
      <c r="C10" s="172" t="s">
        <v>271</v>
      </c>
      <c r="D10" s="79">
        <f ca="1">+D9/D7</f>
        <v>2.1019947655391271</v>
      </c>
      <c r="E10" s="80">
        <f ca="1">+E9/E7</f>
        <v>2.2489962419118648</v>
      </c>
      <c r="F10" s="80">
        <f t="shared" ref="F10:G10" ca="1" si="33">+F9/F7</f>
        <v>2.3860020507973103</v>
      </c>
      <c r="G10" s="80">
        <f t="shared" ca="1" si="33"/>
        <v>2.4629971502899566</v>
      </c>
      <c r="H10" s="80">
        <f t="shared" ref="H10:P10" ca="1" si="34">+H9/H7</f>
        <v>2.5860018116896724</v>
      </c>
      <c r="I10" s="80">
        <f t="shared" ca="1" si="34"/>
        <v>2.6640044134707588</v>
      </c>
      <c r="J10" s="80">
        <f t="shared" ca="1" si="34"/>
        <v>2.7439979289276502</v>
      </c>
      <c r="K10" s="80">
        <f t="shared" ca="1" si="34"/>
        <v>2.8810039895417954</v>
      </c>
      <c r="L10" s="80">
        <f t="shared" ca="1" si="34"/>
        <v>2.9669989922187532</v>
      </c>
      <c r="M10" s="80">
        <f t="shared" ca="1" si="34"/>
        <v>3.0860061065273334</v>
      </c>
      <c r="N10" s="80">
        <f t="shared" ca="1" si="34"/>
        <v>3.2399967662032827</v>
      </c>
      <c r="O10" s="80">
        <f t="shared" ca="1" si="34"/>
        <v>3.3050021333527773</v>
      </c>
      <c r="P10" s="80">
        <f t="shared" ca="1" si="34"/>
        <v>3.6030011666598387</v>
      </c>
      <c r="Q10" s="80">
        <f t="shared" ref="Q10:R10" ca="1" si="35">+Q9/Q7</f>
        <v>4.1430025076113308</v>
      </c>
      <c r="R10" s="80">
        <f t="shared" ca="1" si="35"/>
        <v>4.4739972473533696</v>
      </c>
      <c r="AK10" s="41">
        <f t="shared" si="20"/>
        <v>2021</v>
      </c>
      <c r="AL10" s="27">
        <f t="shared" si="30"/>
        <v>44197</v>
      </c>
      <c r="AM10" s="27">
        <f t="shared" si="31"/>
        <v>44531</v>
      </c>
      <c r="AO10" s="27">
        <f t="shared" si="15"/>
        <v>41548</v>
      </c>
      <c r="AP10" s="41" t="str">
        <f t="shared" si="12"/>
        <v>m</v>
      </c>
      <c r="AQ10" s="41">
        <f t="shared" si="16"/>
        <v>13</v>
      </c>
      <c r="AS10" s="41">
        <f t="shared" si="17"/>
        <v>10</v>
      </c>
      <c r="AT10" s="41" t="s">
        <v>118</v>
      </c>
    </row>
    <row r="11" spans="1:46">
      <c r="A11" s="60">
        <f t="shared" si="18"/>
        <v>11</v>
      </c>
      <c r="B11" s="96" t="s">
        <v>1</v>
      </c>
      <c r="C11" s="166" t="s">
        <v>38</v>
      </c>
      <c r="D11" s="632">
        <f ca="1">+SUM(INDIRECT("'Monthly Resource Report'!"&amp;(VLOOKUP(D$1,$AO$1:$AP$197,2,FALSE)&amp;$A11&amp;":"&amp;VLOOKUP(DATE(YEAR(D$1),12,1),$AO$1:$AP$181,2,FALSE)&amp;$A11)))</f>
        <v>7779513.4399999985</v>
      </c>
      <c r="E11" s="633">
        <f ca="1">+SUM(INDIRECT("'Monthly Resource Report'!"&amp;(VLOOKUP(E$1,$AO$1:$AP$197,2,FALSE)&amp;$A11&amp;":"&amp;VLOOKUP(DATE(YEAR(E$1),12,1),$AO$1:$AP$181,2,FALSE)&amp;$A11)))</f>
        <v>8482015.3699999992</v>
      </c>
      <c r="F11" s="633">
        <f ca="1">+SUM(INDIRECT("'Monthly Resource Report'!"&amp;(VLOOKUP(F$1,$AO$1:$AP$197,2,FALSE)&amp;$A11&amp;":"&amp;VLOOKUP(DATE(YEAR(F$1),12,1),$AO$1:$AP$181,2,FALSE)&amp;$A11)))</f>
        <v>8798294.8199999984</v>
      </c>
      <c r="G11" s="633">
        <f ca="1">+SUM(INDIRECT("'Monthly Resource Report'!"&amp;(VLOOKUP(G$1,$AO$1:$AP$197,2,FALSE)&amp;$A11&amp;":"&amp;VLOOKUP(DATE(YEAR(G$1),12,1),$AO$1:$AP$181,2,FALSE)&amp;$A11)))</f>
        <v>9894713.4300000016</v>
      </c>
      <c r="H11" s="633">
        <f t="shared" ref="H11:R11" ca="1" si="36">+SUM(INDIRECT("'Monthly Resource Report'!"&amp;(VLOOKUP(H$1,$AO$1:$AP$197,2,FALSE)&amp;$A11&amp;":"&amp;VLOOKUP(DATE(YEAR(H$1),12,1),$AO$1:$AP$181,2,FALSE)&amp;$A11)))</f>
        <v>8894282.5599999987</v>
      </c>
      <c r="I11" s="633">
        <f t="shared" ca="1" si="36"/>
        <v>10626445.249999998</v>
      </c>
      <c r="J11" s="633">
        <f t="shared" ca="1" si="36"/>
        <v>10647230.65</v>
      </c>
      <c r="K11" s="633">
        <f t="shared" ca="1" si="36"/>
        <v>11749420.630000003</v>
      </c>
      <c r="L11" s="633">
        <f t="shared" ca="1" si="36"/>
        <v>11304765.370000001</v>
      </c>
      <c r="M11" s="633">
        <f t="shared" ca="1" si="36"/>
        <v>12315374.690000001</v>
      </c>
      <c r="N11" s="633">
        <f t="shared" ca="1" si="36"/>
        <v>11618206.780000001</v>
      </c>
      <c r="O11" s="633">
        <f t="shared" ca="1" si="36"/>
        <v>12987191.200000003</v>
      </c>
      <c r="P11" s="633">
        <f t="shared" ca="1" si="36"/>
        <v>11671814.209999997</v>
      </c>
      <c r="Q11" s="633">
        <f t="shared" ca="1" si="36"/>
        <v>13483543.260000002</v>
      </c>
      <c r="R11" s="633">
        <f t="shared" ca="1" si="36"/>
        <v>12945307.07</v>
      </c>
      <c r="AK11" s="41">
        <f t="shared" si="20"/>
        <v>2022</v>
      </c>
      <c r="AL11" s="27">
        <f t="shared" si="30"/>
        <v>44562</v>
      </c>
      <c r="AM11" s="27">
        <f t="shared" si="31"/>
        <v>44896</v>
      </c>
      <c r="AO11" s="27">
        <f t="shared" si="15"/>
        <v>41579</v>
      </c>
      <c r="AP11" s="41" t="str">
        <f t="shared" si="12"/>
        <v>n</v>
      </c>
      <c r="AQ11" s="41">
        <f t="shared" si="16"/>
        <v>14</v>
      </c>
      <c r="AS11" s="41">
        <f t="shared" si="17"/>
        <v>11</v>
      </c>
      <c r="AT11" s="41" t="s">
        <v>119</v>
      </c>
    </row>
    <row r="12" spans="1:46">
      <c r="A12" s="60">
        <f t="shared" si="18"/>
        <v>12</v>
      </c>
      <c r="B12" s="171" t="s">
        <v>1</v>
      </c>
      <c r="C12" s="172" t="s">
        <v>39</v>
      </c>
      <c r="D12" s="81">
        <f ca="1">+D11/D5</f>
        <v>2.6819962613047044</v>
      </c>
      <c r="E12" s="82">
        <f ca="1">+E11/E5</f>
        <v>2.6859996253604148</v>
      </c>
      <c r="F12" s="82">
        <f t="shared" ref="F12:G12" ca="1" si="37">+F11/F5</f>
        <v>2.9198759457369681</v>
      </c>
      <c r="G12" s="82">
        <f t="shared" ca="1" si="37"/>
        <v>3.1369992583183453</v>
      </c>
      <c r="H12" s="82">
        <f t="shared" ref="H12:P12" ca="1" si="38">+H11/H5</f>
        <v>3.2120003048378183</v>
      </c>
      <c r="I12" s="82">
        <f t="shared" ca="1" si="38"/>
        <v>3.2930035852879391</v>
      </c>
      <c r="J12" s="82">
        <f t="shared" ca="1" si="38"/>
        <v>3.3790057782063836</v>
      </c>
      <c r="K12" s="82">
        <f t="shared" ca="1" si="38"/>
        <v>3.4680010155988352</v>
      </c>
      <c r="L12" s="82">
        <f t="shared" ca="1" si="38"/>
        <v>3.5610004909872672</v>
      </c>
      <c r="M12" s="82">
        <f t="shared" ca="1" si="38"/>
        <v>3.6580026374064909</v>
      </c>
      <c r="N12" s="82">
        <f t="shared" ca="1" si="38"/>
        <v>3.75700287309563</v>
      </c>
      <c r="O12" s="82">
        <f t="shared" ca="1" si="38"/>
        <v>3.8600027599490208</v>
      </c>
      <c r="P12" s="82">
        <f t="shared" ca="1" si="38"/>
        <v>3.9660038773605764</v>
      </c>
      <c r="Q12" s="82">
        <f t="shared" ref="Q12:R12" ca="1" si="39">+Q11/Q5</f>
        <v>4.0759968881956237</v>
      </c>
      <c r="R12" s="82">
        <f t="shared" ca="1" si="39"/>
        <v>4.1900018350121986</v>
      </c>
      <c r="AK12" s="41">
        <f t="shared" si="20"/>
        <v>2023</v>
      </c>
      <c r="AL12" s="27">
        <f t="shared" si="30"/>
        <v>44927</v>
      </c>
      <c r="AM12" s="27">
        <f t="shared" si="31"/>
        <v>45261</v>
      </c>
      <c r="AO12" s="27">
        <f t="shared" si="15"/>
        <v>41609</v>
      </c>
      <c r="AP12" s="41" t="str">
        <f t="shared" si="12"/>
        <v>o</v>
      </c>
      <c r="AQ12" s="41">
        <f t="shared" si="16"/>
        <v>15</v>
      </c>
      <c r="AS12" s="41">
        <f t="shared" si="17"/>
        <v>12</v>
      </c>
      <c r="AT12" s="41" t="s">
        <v>120</v>
      </c>
    </row>
    <row r="13" spans="1:46">
      <c r="A13" s="60">
        <f t="shared" si="18"/>
        <v>13</v>
      </c>
      <c r="B13" s="96" t="s">
        <v>1</v>
      </c>
      <c r="C13" s="166" t="s">
        <v>40</v>
      </c>
      <c r="D13" s="88">
        <f t="shared" ref="D13:R15" ca="1" si="40">+SUM(INDIRECT("'Monthly Resource Report'!"&amp;(VLOOKUP(D$1,$AO$1:$AP$197,2,FALSE)&amp;$A13&amp;":"&amp;VLOOKUP(DATE(YEAR(D$1),12,1),$AO$1:$AP$181,2,FALSE)&amp;$A13)))</f>
        <v>15.58</v>
      </c>
      <c r="E13" s="89">
        <f t="shared" ca="1" si="40"/>
        <v>17.75</v>
      </c>
      <c r="F13" s="89">
        <f t="shared" ca="1" si="40"/>
        <v>16.660000000000004</v>
      </c>
      <c r="G13" s="89">
        <f t="shared" ca="1" si="40"/>
        <v>17.200000000000003</v>
      </c>
      <c r="H13" s="89">
        <f t="shared" ca="1" si="40"/>
        <v>15.510000000000002</v>
      </c>
      <c r="I13" s="89">
        <f t="shared" ca="1" si="40"/>
        <v>16.66</v>
      </c>
      <c r="J13" s="89">
        <f t="shared" ca="1" si="40"/>
        <v>16.12</v>
      </c>
      <c r="K13" s="89">
        <f t="shared" ca="1" si="40"/>
        <v>16.580000000000002</v>
      </c>
      <c r="L13" s="89">
        <f t="shared" ca="1" si="40"/>
        <v>16.12</v>
      </c>
      <c r="M13" s="89">
        <f t="shared" ca="1" si="40"/>
        <v>16.13</v>
      </c>
      <c r="N13" s="89">
        <f t="shared" ca="1" si="40"/>
        <v>15.6</v>
      </c>
      <c r="O13" s="89">
        <f t="shared" ca="1" si="40"/>
        <v>17.760000000000005</v>
      </c>
      <c r="P13" s="89">
        <f t="shared" ca="1" si="40"/>
        <v>15.05</v>
      </c>
      <c r="Q13" s="89">
        <f t="shared" ca="1" si="40"/>
        <v>16.12</v>
      </c>
      <c r="R13" s="89">
        <f t="shared" ca="1" si="40"/>
        <v>16.13</v>
      </c>
      <c r="AK13" s="41">
        <f t="shared" si="20"/>
        <v>2024</v>
      </c>
      <c r="AL13" s="27">
        <f t="shared" si="30"/>
        <v>45292</v>
      </c>
      <c r="AM13" s="27">
        <f t="shared" si="31"/>
        <v>45627</v>
      </c>
      <c r="AO13" s="27">
        <f t="shared" si="15"/>
        <v>41640</v>
      </c>
      <c r="AP13" s="41" t="str">
        <f t="shared" si="12"/>
        <v>p</v>
      </c>
      <c r="AQ13" s="41">
        <f t="shared" si="16"/>
        <v>16</v>
      </c>
      <c r="AS13" s="41">
        <f t="shared" si="17"/>
        <v>13</v>
      </c>
      <c r="AT13" s="41" t="s">
        <v>121</v>
      </c>
    </row>
    <row r="14" spans="1:46">
      <c r="A14" s="60">
        <f t="shared" si="18"/>
        <v>14</v>
      </c>
      <c r="B14" s="96" t="s">
        <v>1</v>
      </c>
      <c r="C14" s="166" t="s">
        <v>41</v>
      </c>
      <c r="D14" s="88">
        <f t="shared" ca="1" si="40"/>
        <v>7451</v>
      </c>
      <c r="E14" s="89">
        <f t="shared" ca="1" si="40"/>
        <v>8257</v>
      </c>
      <c r="F14" s="89">
        <f t="shared" ca="1" si="40"/>
        <v>7935</v>
      </c>
      <c r="G14" s="89">
        <f t="shared" ca="1" si="40"/>
        <v>8280</v>
      </c>
      <c r="H14" s="89">
        <f t="shared" ca="1" si="40"/>
        <v>7289</v>
      </c>
      <c r="I14" s="89">
        <f t="shared" ca="1" si="40"/>
        <v>8257</v>
      </c>
      <c r="J14" s="89">
        <f t="shared" ca="1" si="40"/>
        <v>7774</v>
      </c>
      <c r="K14" s="89">
        <f t="shared" ca="1" si="40"/>
        <v>8280</v>
      </c>
      <c r="L14" s="89">
        <f t="shared" ca="1" si="40"/>
        <v>7774</v>
      </c>
      <c r="M14" s="89">
        <f t="shared" ca="1" si="40"/>
        <v>8257</v>
      </c>
      <c r="N14" s="89">
        <f t="shared" ca="1" si="40"/>
        <v>7612</v>
      </c>
      <c r="O14" s="89">
        <f t="shared" ca="1" si="40"/>
        <v>8280</v>
      </c>
      <c r="P14" s="89">
        <f t="shared" ca="1" si="40"/>
        <v>7290</v>
      </c>
      <c r="Q14" s="89">
        <f t="shared" ca="1" si="40"/>
        <v>8257</v>
      </c>
      <c r="R14" s="89">
        <f t="shared" ca="1" si="40"/>
        <v>7774</v>
      </c>
      <c r="AK14" s="41">
        <f t="shared" si="20"/>
        <v>2025</v>
      </c>
      <c r="AL14" s="27">
        <f t="shared" si="30"/>
        <v>45658</v>
      </c>
      <c r="AM14" s="27">
        <f t="shared" si="31"/>
        <v>45992</v>
      </c>
      <c r="AO14" s="27">
        <f t="shared" si="15"/>
        <v>41671</v>
      </c>
      <c r="AP14" s="41" t="str">
        <f t="shared" si="12"/>
        <v>q</v>
      </c>
      <c r="AQ14" s="41">
        <f t="shared" si="16"/>
        <v>17</v>
      </c>
      <c r="AS14" s="41">
        <f t="shared" si="17"/>
        <v>14</v>
      </c>
      <c r="AT14" s="41" t="s">
        <v>105</v>
      </c>
    </row>
    <row r="15" spans="1:46">
      <c r="A15" s="60">
        <f t="shared" si="18"/>
        <v>15</v>
      </c>
      <c r="B15" s="96" t="s">
        <v>1</v>
      </c>
      <c r="C15" s="166" t="s">
        <v>272</v>
      </c>
      <c r="D15" s="88">
        <f t="shared" ca="1" si="40"/>
        <v>62499.99</v>
      </c>
      <c r="E15" s="89">
        <f t="shared" ca="1" si="40"/>
        <v>71166.650000000009</v>
      </c>
      <c r="F15" s="89">
        <f t="shared" ca="1" si="40"/>
        <v>66833.320000000007</v>
      </c>
      <c r="G15" s="89">
        <f t="shared" ca="1" si="40"/>
        <v>68999.98000000001</v>
      </c>
      <c r="H15" s="89">
        <f t="shared" ca="1" si="40"/>
        <v>62166.66</v>
      </c>
      <c r="I15" s="89">
        <f t="shared" ca="1" si="40"/>
        <v>66833.310000000012</v>
      </c>
      <c r="J15" s="89">
        <f t="shared" ca="1" si="40"/>
        <v>64666.66</v>
      </c>
      <c r="K15" s="89">
        <f t="shared" ca="1" si="40"/>
        <v>66499.98000000001</v>
      </c>
      <c r="L15" s="89">
        <f t="shared" ca="1" si="40"/>
        <v>64666.65</v>
      </c>
      <c r="M15" s="89">
        <f t="shared" ca="1" si="40"/>
        <v>64666.65</v>
      </c>
      <c r="N15" s="89">
        <f t="shared" ca="1" si="40"/>
        <v>62499.990000000005</v>
      </c>
      <c r="O15" s="89">
        <f t="shared" ca="1" si="40"/>
        <v>71166.650000000009</v>
      </c>
      <c r="P15" s="89">
        <f t="shared" ca="1" si="40"/>
        <v>60333.32</v>
      </c>
      <c r="Q15" s="89">
        <f t="shared" ca="1" si="40"/>
        <v>64666.640000000007</v>
      </c>
      <c r="R15" s="89">
        <f t="shared" ca="1" si="40"/>
        <v>64666.650000000009</v>
      </c>
      <c r="AK15" s="41">
        <f t="shared" si="20"/>
        <v>2026</v>
      </c>
      <c r="AL15" s="27">
        <f t="shared" si="30"/>
        <v>46023</v>
      </c>
      <c r="AM15" s="27">
        <f t="shared" si="31"/>
        <v>46357</v>
      </c>
      <c r="AO15" s="27">
        <f t="shared" si="15"/>
        <v>41699</v>
      </c>
      <c r="AP15" s="41" t="str">
        <f t="shared" si="12"/>
        <v>r</v>
      </c>
      <c r="AQ15" s="41">
        <f t="shared" si="16"/>
        <v>18</v>
      </c>
      <c r="AS15" s="41">
        <f t="shared" si="17"/>
        <v>15</v>
      </c>
      <c r="AT15" s="41" t="s">
        <v>106</v>
      </c>
    </row>
    <row r="16" spans="1:46">
      <c r="A16" s="60">
        <f t="shared" si="18"/>
        <v>16</v>
      </c>
      <c r="B16" s="171" t="s">
        <v>1</v>
      </c>
      <c r="C16" s="177" t="s">
        <v>96</v>
      </c>
      <c r="D16" s="83">
        <f ca="1">+D5/(D14*D3)</f>
        <v>0.93356303871142787</v>
      </c>
      <c r="E16" s="84">
        <f ca="1">+E5/(E14*E3)</f>
        <v>0.91713816835595352</v>
      </c>
      <c r="F16" s="84">
        <f t="shared" ref="F16:G16" ca="1" si="41">+F5/(F14*F3)</f>
        <v>0.91064922882110211</v>
      </c>
      <c r="G16" s="84">
        <f t="shared" ca="1" si="41"/>
        <v>0.91352915638503696</v>
      </c>
      <c r="H16" s="84">
        <f t="shared" ref="H16:P16" ca="1" si="42">+H5/(H14*H3)</f>
        <v>0.91102719086906359</v>
      </c>
      <c r="I16" s="84">
        <f t="shared" ca="1" si="42"/>
        <v>0.93721119120205842</v>
      </c>
      <c r="J16" s="84">
        <f t="shared" ca="1" si="42"/>
        <v>0.97200195079336571</v>
      </c>
      <c r="K16" s="84">
        <f t="shared" ca="1" si="42"/>
        <v>0.98123005943071628</v>
      </c>
      <c r="L16" s="84">
        <f t="shared" ca="1" si="42"/>
        <v>0.97928460730258104</v>
      </c>
      <c r="M16" s="84">
        <f t="shared" ca="1" si="42"/>
        <v>0.97778928945979704</v>
      </c>
      <c r="N16" s="84">
        <f t="shared" ca="1" si="42"/>
        <v>0.97423278403026403</v>
      </c>
      <c r="O16" s="84">
        <f t="shared" ca="1" si="42"/>
        <v>0.97445374135474239</v>
      </c>
      <c r="P16" s="84">
        <f t="shared" ca="1" si="42"/>
        <v>0.96810318329698386</v>
      </c>
      <c r="Q16" s="84">
        <f t="shared" ref="Q16:R16" ca="1" si="43">+Q5/(Q14*Q3)</f>
        <v>0.96075322181397438</v>
      </c>
      <c r="R16" s="84">
        <f t="shared" ca="1" si="43"/>
        <v>0.95305409595657686</v>
      </c>
      <c r="AK16" s="41">
        <f t="shared" si="20"/>
        <v>2027</v>
      </c>
      <c r="AL16" s="27">
        <f t="shared" si="30"/>
        <v>46388</v>
      </c>
      <c r="AM16" s="27">
        <f t="shared" si="31"/>
        <v>46722</v>
      </c>
      <c r="AO16" s="27">
        <f t="shared" si="15"/>
        <v>41730</v>
      </c>
      <c r="AP16" s="41" t="str">
        <f t="shared" si="12"/>
        <v>s</v>
      </c>
      <c r="AQ16" s="41">
        <f t="shared" si="16"/>
        <v>19</v>
      </c>
      <c r="AS16" s="41">
        <f t="shared" si="17"/>
        <v>16</v>
      </c>
      <c r="AT16" s="41" t="s">
        <v>122</v>
      </c>
    </row>
    <row r="17" spans="1:46">
      <c r="A17" s="60">
        <f t="shared" si="18"/>
        <v>17</v>
      </c>
      <c r="B17" s="96" t="s">
        <v>1</v>
      </c>
      <c r="C17" s="166" t="s">
        <v>42</v>
      </c>
      <c r="D17" s="632">
        <f t="shared" ref="D17:R20" ca="1" si="44">+SUM(INDIRECT("'Monthly Resource Report'!"&amp;(VLOOKUP(D$1,$AO$1:$AP$197,2,FALSE)&amp;$A17&amp;":"&amp;VLOOKUP(DATE(YEAR(D$1),12,1),$AO$1:$AP$181,2,FALSE)&amp;$A17)))</f>
        <v>1428016.7399999998</v>
      </c>
      <c r="E17" s="633">
        <f t="shared" ca="1" si="44"/>
        <v>1572005.07</v>
      </c>
      <c r="F17" s="633">
        <f t="shared" ca="1" si="44"/>
        <v>1448931.71</v>
      </c>
      <c r="G17" s="633">
        <f t="shared" ca="1" si="44"/>
        <v>1529329.99</v>
      </c>
      <c r="H17" s="633">
        <f t="shared" ca="1" si="44"/>
        <v>1413293.3</v>
      </c>
      <c r="I17" s="633">
        <f t="shared" ca="1" si="44"/>
        <v>1560456.77</v>
      </c>
      <c r="J17" s="633">
        <f t="shared" ca="1" si="44"/>
        <v>1551374.97</v>
      </c>
      <c r="K17" s="633">
        <f t="shared" ca="1" si="44"/>
        <v>1642431.6800000002</v>
      </c>
      <c r="L17" s="633">
        <f t="shared" ca="1" si="44"/>
        <v>1639984.97</v>
      </c>
      <c r="M17" s="633">
        <f t="shared" ca="1" si="44"/>
        <v>1687986.69</v>
      </c>
      <c r="N17" s="633">
        <f t="shared" ca="1" si="44"/>
        <v>1677620.0999999999</v>
      </c>
      <c r="O17" s="633">
        <f t="shared" ca="1" si="44"/>
        <v>1969761.7</v>
      </c>
      <c r="P17" s="633">
        <f t="shared" ca="1" si="44"/>
        <v>1715735.0699999998</v>
      </c>
      <c r="Q17" s="633">
        <f t="shared" ca="1" si="44"/>
        <v>1888066.73</v>
      </c>
      <c r="R17" s="633">
        <f t="shared" ca="1" si="44"/>
        <v>1939725.0099999998</v>
      </c>
      <c r="AO17" s="27">
        <f t="shared" si="15"/>
        <v>41760</v>
      </c>
      <c r="AP17" s="41" t="str">
        <f t="shared" si="12"/>
        <v>t</v>
      </c>
      <c r="AQ17" s="41">
        <f t="shared" si="16"/>
        <v>20</v>
      </c>
      <c r="AS17" s="41">
        <f t="shared" si="17"/>
        <v>17</v>
      </c>
      <c r="AT17" s="41" t="s">
        <v>110</v>
      </c>
    </row>
    <row r="18" spans="1:46">
      <c r="A18" s="60">
        <f t="shared" si="18"/>
        <v>18</v>
      </c>
      <c r="B18" s="96" t="s">
        <v>1</v>
      </c>
      <c r="C18" s="634" t="s">
        <v>298</v>
      </c>
      <c r="D18" s="632">
        <f t="shared" ca="1" si="44"/>
        <v>0</v>
      </c>
      <c r="E18" s="633">
        <f t="shared" ca="1" si="44"/>
        <v>0</v>
      </c>
      <c r="F18" s="633">
        <f t="shared" ca="1" si="44"/>
        <v>0</v>
      </c>
      <c r="G18" s="633">
        <f t="shared" ca="1" si="44"/>
        <v>0</v>
      </c>
      <c r="H18" s="633">
        <f t="shared" ca="1" si="44"/>
        <v>0</v>
      </c>
      <c r="I18" s="633">
        <f t="shared" ca="1" si="44"/>
        <v>0</v>
      </c>
      <c r="J18" s="633">
        <f t="shared" ca="1" si="44"/>
        <v>0</v>
      </c>
      <c r="K18" s="633">
        <f t="shared" ca="1" si="44"/>
        <v>0</v>
      </c>
      <c r="L18" s="633">
        <f t="shared" ca="1" si="44"/>
        <v>0</v>
      </c>
      <c r="M18" s="633">
        <f t="shared" ca="1" si="44"/>
        <v>0</v>
      </c>
      <c r="N18" s="633">
        <f t="shared" ca="1" si="44"/>
        <v>0</v>
      </c>
      <c r="O18" s="633">
        <f t="shared" ca="1" si="44"/>
        <v>0</v>
      </c>
      <c r="P18" s="633">
        <f t="shared" ca="1" si="44"/>
        <v>0</v>
      </c>
      <c r="Q18" s="633">
        <f t="shared" ca="1" si="44"/>
        <v>0</v>
      </c>
      <c r="R18" s="633">
        <f t="shared" ca="1" si="44"/>
        <v>0</v>
      </c>
      <c r="AO18" s="27">
        <f t="shared" si="15"/>
        <v>41791</v>
      </c>
      <c r="AP18" s="41" t="str">
        <f t="shared" si="12"/>
        <v>u</v>
      </c>
      <c r="AQ18" s="41">
        <f t="shared" si="16"/>
        <v>21</v>
      </c>
      <c r="AS18" s="41">
        <f t="shared" si="17"/>
        <v>18</v>
      </c>
      <c r="AT18" s="41" t="s">
        <v>123</v>
      </c>
    </row>
    <row r="19" spans="1:46">
      <c r="A19" s="60">
        <f t="shared" si="18"/>
        <v>19</v>
      </c>
      <c r="B19" s="96" t="s">
        <v>1</v>
      </c>
      <c r="C19" s="166" t="s">
        <v>43</v>
      </c>
      <c r="D19" s="88">
        <f t="shared" ca="1" si="44"/>
        <v>8071.4000000000005</v>
      </c>
      <c r="E19" s="89">
        <f t="shared" ca="1" si="44"/>
        <v>8805.9700000000012</v>
      </c>
      <c r="F19" s="89">
        <f t="shared" ca="1" si="44"/>
        <v>8449.0199999999986</v>
      </c>
      <c r="G19" s="89">
        <f t="shared" ca="1" si="44"/>
        <v>8840.75</v>
      </c>
      <c r="H19" s="89">
        <f t="shared" ca="1" si="44"/>
        <v>7764.27</v>
      </c>
      <c r="I19" s="89">
        <f t="shared" ca="1" si="44"/>
        <v>8932.2499999999982</v>
      </c>
      <c r="J19" s="89">
        <f t="shared" ca="1" si="44"/>
        <v>8728.4699999999993</v>
      </c>
      <c r="K19" s="89">
        <f t="shared" ca="1" si="44"/>
        <v>9419.6999999999989</v>
      </c>
      <c r="L19" s="89">
        <f t="shared" ca="1" si="44"/>
        <v>8828.9100000000017</v>
      </c>
      <c r="M19" s="89">
        <f t="shared" ca="1" si="44"/>
        <v>9363.64</v>
      </c>
      <c r="N19" s="89">
        <f t="shared" ca="1" si="44"/>
        <v>8604.880000000001</v>
      </c>
      <c r="O19" s="89">
        <f t="shared" ca="1" si="44"/>
        <v>9362.81</v>
      </c>
      <c r="P19" s="89">
        <f t="shared" ca="1" si="44"/>
        <v>8194.75</v>
      </c>
      <c r="Q19" s="89">
        <f t="shared" ca="1" si="44"/>
        <v>9130.4000000000015</v>
      </c>
      <c r="R19" s="89">
        <f t="shared" ca="1" si="44"/>
        <v>8577.2099999999991</v>
      </c>
      <c r="AO19" s="27">
        <f t="shared" si="15"/>
        <v>41821</v>
      </c>
      <c r="AP19" s="41" t="str">
        <f t="shared" si="12"/>
        <v>v</v>
      </c>
      <c r="AQ19" s="41">
        <f t="shared" si="16"/>
        <v>22</v>
      </c>
      <c r="AS19" s="41">
        <f t="shared" si="17"/>
        <v>19</v>
      </c>
      <c r="AT19" s="41" t="s">
        <v>124</v>
      </c>
    </row>
    <row r="20" spans="1:46">
      <c r="A20" s="60">
        <f t="shared" si="18"/>
        <v>20</v>
      </c>
      <c r="B20" s="96" t="s">
        <v>1</v>
      </c>
      <c r="C20" s="166" t="s">
        <v>44</v>
      </c>
      <c r="D20" s="632">
        <f t="shared" ca="1" si="44"/>
        <v>11102.19</v>
      </c>
      <c r="E20" s="633">
        <f t="shared" ca="1" si="44"/>
        <v>12112.630000000001</v>
      </c>
      <c r="F20" s="633">
        <f t="shared" ca="1" si="44"/>
        <v>16619.240000000002</v>
      </c>
      <c r="G20" s="633">
        <f t="shared" ca="1" si="44"/>
        <v>17389.78</v>
      </c>
      <c r="H20" s="633">
        <f t="shared" ca="1" si="44"/>
        <v>15606.2</v>
      </c>
      <c r="I20" s="633">
        <f t="shared" ca="1" si="44"/>
        <v>18400.480000000003</v>
      </c>
      <c r="J20" s="633">
        <f t="shared" ca="1" si="44"/>
        <v>18504.36</v>
      </c>
      <c r="K20" s="633">
        <f t="shared" ca="1" si="44"/>
        <v>20440.760000000002</v>
      </c>
      <c r="L20" s="633">
        <f t="shared" ca="1" si="44"/>
        <v>19688.449999999997</v>
      </c>
      <c r="M20" s="633">
        <f t="shared" ca="1" si="44"/>
        <v>21442.81</v>
      </c>
      <c r="N20" s="633">
        <f t="shared" ca="1" si="44"/>
        <v>20307.510000000002</v>
      </c>
      <c r="O20" s="633">
        <f t="shared" ca="1" si="44"/>
        <v>22658.050000000003</v>
      </c>
      <c r="P20" s="633">
        <f t="shared" ca="1" si="44"/>
        <v>20404.990000000005</v>
      </c>
      <c r="Q20" s="633">
        <f t="shared" ca="1" si="44"/>
        <v>23373.829999999994</v>
      </c>
      <c r="R20" s="633">
        <f t="shared" ca="1" si="44"/>
        <v>22558.13</v>
      </c>
      <c r="AO20" s="27">
        <f t="shared" si="15"/>
        <v>41852</v>
      </c>
      <c r="AP20" s="41" t="str">
        <f t="shared" si="12"/>
        <v>w</v>
      </c>
      <c r="AQ20" s="41">
        <f t="shared" si="16"/>
        <v>23</v>
      </c>
      <c r="AS20" s="41">
        <f t="shared" si="17"/>
        <v>20</v>
      </c>
      <c r="AT20" s="41" t="s">
        <v>125</v>
      </c>
    </row>
    <row r="21" spans="1:46">
      <c r="A21" s="60">
        <f t="shared" si="18"/>
        <v>21</v>
      </c>
      <c r="B21" s="171" t="s">
        <v>1</v>
      </c>
      <c r="C21" s="172" t="s">
        <v>45</v>
      </c>
      <c r="D21" s="92">
        <f ca="1">+(D19*2000)/D7</f>
        <v>0.53109075689295338</v>
      </c>
      <c r="E21" s="93">
        <f ca="1">+(E19*2000)/E7</f>
        <v>0.53113687042230007</v>
      </c>
      <c r="F21" s="93">
        <f t="shared" ref="F21:G21" ca="1" si="45">+(F19*2000)/F7</f>
        <v>0.53111220025558148</v>
      </c>
      <c r="G21" s="93">
        <f t="shared" ca="1" si="45"/>
        <v>0.53109823223721364</v>
      </c>
      <c r="H21" s="93">
        <f t="shared" ref="H21:P21" ca="1" si="46">+(H19*2000)/H7</f>
        <v>0.53112682338428274</v>
      </c>
      <c r="I21" s="93">
        <f t="shared" ca="1" si="46"/>
        <v>0.5310534820455497</v>
      </c>
      <c r="J21" s="93">
        <f t="shared" ca="1" si="46"/>
        <v>0.5310422110824371</v>
      </c>
      <c r="K21" s="93">
        <f t="shared" ca="1" si="46"/>
        <v>0.53099375969450302</v>
      </c>
      <c r="L21" s="93">
        <f t="shared" ca="1" si="46"/>
        <v>0.53103066274839639</v>
      </c>
      <c r="M21" s="93">
        <f t="shared" ca="1" si="46"/>
        <v>0.53097086821150363</v>
      </c>
      <c r="N21" s="93">
        <f t="shared" ca="1" si="46"/>
        <v>0.53102257751945314</v>
      </c>
      <c r="O21" s="93">
        <f t="shared" ca="1" si="46"/>
        <v>0.53106920714389649</v>
      </c>
      <c r="P21" s="93">
        <f t="shared" ca="1" si="46"/>
        <v>0.5310351334185669</v>
      </c>
      <c r="Q21" s="93">
        <f t="shared" ref="Q21:R21" ca="1" si="47">+(Q19*2000)/Q7</f>
        <v>0.5309977473640124</v>
      </c>
      <c r="R21" s="93">
        <f t="shared" ca="1" si="47"/>
        <v>0.53105900153327446</v>
      </c>
      <c r="AO21" s="27">
        <f t="shared" si="15"/>
        <v>41883</v>
      </c>
      <c r="AP21" s="41" t="str">
        <f t="shared" si="12"/>
        <v>x</v>
      </c>
      <c r="AQ21" s="41">
        <f t="shared" si="16"/>
        <v>24</v>
      </c>
      <c r="AS21" s="41">
        <f t="shared" si="17"/>
        <v>21</v>
      </c>
      <c r="AT21" s="41" t="s">
        <v>126</v>
      </c>
    </row>
    <row r="22" spans="1:46">
      <c r="A22" s="60">
        <f t="shared" si="18"/>
        <v>22</v>
      </c>
      <c r="B22" s="96" t="s">
        <v>1</v>
      </c>
      <c r="C22" s="166" t="s">
        <v>46</v>
      </c>
      <c r="D22" s="88">
        <f t="shared" ref="D22:R23" ca="1" si="48">+SUM(INDIRECT("'Monthly Resource Report'!"&amp;(VLOOKUP(D$1,$AO$1:$AP$197,2,FALSE)&amp;$A22&amp;":"&amp;VLOOKUP(DATE(YEAR(D$1),12,1),$AO$1:$AP$181,2,FALSE)&amp;$A22)))</f>
        <v>905.01999999999987</v>
      </c>
      <c r="E22" s="89">
        <f t="shared" ca="1" si="48"/>
        <v>985.25</v>
      </c>
      <c r="F22" s="89">
        <f t="shared" ca="1" si="48"/>
        <v>944.63999999999987</v>
      </c>
      <c r="G22" s="89">
        <f t="shared" ca="1" si="48"/>
        <v>988.84999999999991</v>
      </c>
      <c r="H22" s="89">
        <f t="shared" ca="1" si="48"/>
        <v>868.11</v>
      </c>
      <c r="I22" s="89">
        <f t="shared" ca="1" si="48"/>
        <v>1001.9599999999999</v>
      </c>
      <c r="J22" s="89">
        <f t="shared" ca="1" si="48"/>
        <v>983.09000000000015</v>
      </c>
      <c r="K22" s="89">
        <f t="shared" ca="1" si="48"/>
        <v>1062.1400000000001</v>
      </c>
      <c r="L22" s="89">
        <f t="shared" ca="1" si="48"/>
        <v>995.24</v>
      </c>
      <c r="M22" s="89">
        <f t="shared" ca="1" si="48"/>
        <v>1055.46</v>
      </c>
      <c r="N22" s="89">
        <f t="shared" ca="1" si="48"/>
        <v>969.48</v>
      </c>
      <c r="O22" s="89">
        <f t="shared" ca="1" si="48"/>
        <v>1054.79</v>
      </c>
      <c r="P22" s="89">
        <f t="shared" ca="1" si="48"/>
        <v>922.63</v>
      </c>
      <c r="Q22" s="89">
        <f t="shared" ca="1" si="48"/>
        <v>1027.1499999999999</v>
      </c>
      <c r="R22" s="89">
        <f t="shared" ca="1" si="48"/>
        <v>963.95</v>
      </c>
      <c r="AO22" s="27">
        <f t="shared" si="15"/>
        <v>41913</v>
      </c>
      <c r="AP22" s="41" t="str">
        <f t="shared" si="12"/>
        <v>y</v>
      </c>
      <c r="AQ22" s="41">
        <f t="shared" si="16"/>
        <v>25</v>
      </c>
      <c r="AS22" s="41">
        <f t="shared" si="17"/>
        <v>22</v>
      </c>
      <c r="AT22" s="41" t="s">
        <v>127</v>
      </c>
    </row>
    <row r="23" spans="1:46">
      <c r="A23" s="60">
        <f t="shared" si="18"/>
        <v>23</v>
      </c>
      <c r="B23" s="96" t="s">
        <v>1</v>
      </c>
      <c r="C23" s="166" t="s">
        <v>47</v>
      </c>
      <c r="D23" s="632">
        <f t="shared" ca="1" si="48"/>
        <v>39090.649999999994</v>
      </c>
      <c r="E23" s="633">
        <f t="shared" ca="1" si="48"/>
        <v>42032.34</v>
      </c>
      <c r="F23" s="633">
        <f t="shared" ca="1" si="48"/>
        <v>40525.83</v>
      </c>
      <c r="G23" s="633">
        <f t="shared" ca="1" si="48"/>
        <v>42165.45</v>
      </c>
      <c r="H23" s="633">
        <f t="shared" ca="1" si="48"/>
        <v>38525.379999999997</v>
      </c>
      <c r="I23" s="633">
        <f t="shared" ca="1" si="48"/>
        <v>44838.14</v>
      </c>
      <c r="J23" s="633">
        <f t="shared" ca="1" si="48"/>
        <v>45499.55000000001</v>
      </c>
      <c r="K23" s="633">
        <f t="shared" ca="1" si="48"/>
        <v>50077.13</v>
      </c>
      <c r="L23" s="633">
        <f t="shared" ca="1" si="48"/>
        <v>48575.42</v>
      </c>
      <c r="M23" s="633">
        <f t="shared" ca="1" si="48"/>
        <v>52497.109999999993</v>
      </c>
      <c r="N23" s="633">
        <f t="shared" ca="1" si="48"/>
        <v>50070.530000000006</v>
      </c>
      <c r="O23" s="633">
        <f t="shared" ca="1" si="48"/>
        <v>55347.739999999991</v>
      </c>
      <c r="P23" s="633">
        <f t="shared" ca="1" si="48"/>
        <v>50647.490000000005</v>
      </c>
      <c r="Q23" s="633">
        <f t="shared" ca="1" si="48"/>
        <v>56988.9</v>
      </c>
      <c r="R23" s="633">
        <f t="shared" ca="1" si="48"/>
        <v>55445.049999999996</v>
      </c>
      <c r="AO23" s="27">
        <f t="shared" si="15"/>
        <v>41944</v>
      </c>
      <c r="AP23" s="41" t="str">
        <f t="shared" si="12"/>
        <v>z</v>
      </c>
      <c r="AQ23" s="41">
        <f t="shared" si="16"/>
        <v>26</v>
      </c>
      <c r="AS23" s="41">
        <f t="shared" si="17"/>
        <v>23</v>
      </c>
      <c r="AT23" s="41" t="s">
        <v>128</v>
      </c>
    </row>
    <row r="24" spans="1:46">
      <c r="A24" s="60">
        <f t="shared" si="18"/>
        <v>24</v>
      </c>
      <c r="B24" s="180" t="s">
        <v>1</v>
      </c>
      <c r="C24" s="181" t="s">
        <v>48</v>
      </c>
      <c r="D24" s="94">
        <f ca="1">+(D22*2000)/D7</f>
        <v>5.9549490398600066E-2</v>
      </c>
      <c r="E24" s="95">
        <f ca="1">+(E22*2000)/E7</f>
        <v>5.9425889661623994E-2</v>
      </c>
      <c r="F24" s="95">
        <f t="shared" ref="F24:G24" ca="1" si="49">+(F22*2000)/F7</f>
        <v>5.9380831013470504E-2</v>
      </c>
      <c r="G24" s="95">
        <f t="shared" ca="1" si="49"/>
        <v>5.9404064920710195E-2</v>
      </c>
      <c r="H24" s="95">
        <f t="shared" ref="H24:P24" ca="1" si="50">+(H22*2000)/H7</f>
        <v>5.9384398874347454E-2</v>
      </c>
      <c r="I24" s="95">
        <f t="shared" ca="1" si="50"/>
        <v>5.9570023999592381E-2</v>
      </c>
      <c r="J24" s="95">
        <f t="shared" ca="1" si="50"/>
        <v>5.9811431704873033E-2</v>
      </c>
      <c r="K24" s="95">
        <f t="shared" ca="1" si="50"/>
        <v>5.9873426109315536E-2</v>
      </c>
      <c r="L24" s="95">
        <f t="shared" ca="1" si="50"/>
        <v>5.9860498837762982E-2</v>
      </c>
      <c r="M24" s="95">
        <f t="shared" ca="1" si="50"/>
        <v>5.9850497516191738E-2</v>
      </c>
      <c r="N24" s="95">
        <f t="shared" ca="1" si="50"/>
        <v>5.9828349547414873E-2</v>
      </c>
      <c r="O24" s="95">
        <f t="shared" ca="1" si="50"/>
        <v>5.9828885666088551E-2</v>
      </c>
      <c r="P24" s="95">
        <f t="shared" ca="1" si="50"/>
        <v>5.9788150357969715E-2</v>
      </c>
      <c r="Q24" s="95">
        <f t="shared" ref="Q24:R24" ca="1" si="51">+(Q22*2000)/Q7</f>
        <v>5.9736083436097556E-2</v>
      </c>
      <c r="R24" s="95">
        <f t="shared" ca="1" si="51"/>
        <v>5.9683081623045246E-2</v>
      </c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27">
        <f t="shared" si="15"/>
        <v>41974</v>
      </c>
      <c r="AP24" s="41" t="str">
        <f t="shared" si="12"/>
        <v>aa</v>
      </c>
      <c r="AQ24" s="41">
        <f t="shared" si="16"/>
        <v>27</v>
      </c>
      <c r="AR24" s="32"/>
      <c r="AS24" s="41">
        <f t="shared" si="17"/>
        <v>24</v>
      </c>
      <c r="AT24" s="32" t="s">
        <v>129</v>
      </c>
    </row>
    <row r="25" spans="1:46">
      <c r="A25" s="60">
        <f t="shared" si="18"/>
        <v>25</v>
      </c>
      <c r="B25" s="44" t="s">
        <v>1</v>
      </c>
      <c r="C25" s="626" t="s">
        <v>94</v>
      </c>
      <c r="D25" s="384">
        <f ca="1">+D4</f>
        <v>1350913.6968888887</v>
      </c>
      <c r="E25" s="385">
        <f ca="1">+E4</f>
        <v>1473731.0333333334</v>
      </c>
      <c r="F25" s="385">
        <f t="shared" ref="F25:G25" ca="1" si="52">+F4</f>
        <v>1414059.0248888887</v>
      </c>
      <c r="G25" s="385">
        <f t="shared" ca="1" si="52"/>
        <v>1479659.3111111112</v>
      </c>
      <c r="H25" s="385">
        <f t="shared" ref="H25:P25" ca="1" si="53">+H4</f>
        <v>1299420.9724444447</v>
      </c>
      <c r="I25" s="385">
        <f t="shared" ca="1" si="53"/>
        <v>1495099.4666666666</v>
      </c>
      <c r="J25" s="385">
        <f t="shared" ca="1" si="53"/>
        <v>1461021.3346666666</v>
      </c>
      <c r="K25" s="385">
        <f t="shared" ca="1" si="53"/>
        <v>1576867.2444444445</v>
      </c>
      <c r="L25" s="385">
        <f t="shared" ca="1" si="53"/>
        <v>1477865.6959999998</v>
      </c>
      <c r="M25" s="385">
        <f t="shared" ca="1" si="53"/>
        <v>1567550.3222222223</v>
      </c>
      <c r="N25" s="385">
        <f t="shared" ca="1" si="53"/>
        <v>1440387.3857777775</v>
      </c>
      <c r="O25" s="385">
        <f t="shared" ca="1" si="53"/>
        <v>1567121.1333333333</v>
      </c>
      <c r="P25" s="385">
        <f t="shared" ca="1" si="53"/>
        <v>1371702.504</v>
      </c>
      <c r="Q25" s="385">
        <f t="shared" ref="Q25:R25" ca="1" si="54">+Q4</f>
        <v>1528426.6555555558</v>
      </c>
      <c r="R25" s="385">
        <f t="shared" ca="1" si="54"/>
        <v>1435657.1764444443</v>
      </c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27">
        <f t="shared" si="15"/>
        <v>42005</v>
      </c>
      <c r="AP25" s="41" t="str">
        <f t="shared" si="12"/>
        <v>ab</v>
      </c>
      <c r="AQ25" s="41">
        <f t="shared" si="16"/>
        <v>28</v>
      </c>
      <c r="AR25" s="32"/>
      <c r="AS25" s="41">
        <f t="shared" si="17"/>
        <v>25</v>
      </c>
      <c r="AT25" s="32" t="s">
        <v>108</v>
      </c>
    </row>
    <row r="26" spans="1:46">
      <c r="A26" s="60">
        <f t="shared" si="18"/>
        <v>26</v>
      </c>
      <c r="B26" s="43" t="s">
        <v>1</v>
      </c>
      <c r="C26" s="627" t="s">
        <v>49</v>
      </c>
      <c r="D26" s="96">
        <f>+(DATE(YEAR(D$1)+1,1,1)-D$1)*24</f>
        <v>8760</v>
      </c>
      <c r="E26" s="17">
        <f>+(DATE(YEAR(E$1)+1,1,1)-E$1)*24</f>
        <v>8760</v>
      </c>
      <c r="F26" s="17">
        <f t="shared" ref="F26:R26" si="55">+(DATE(YEAR(F$1)+1,1,1)-F$1)*24</f>
        <v>8760</v>
      </c>
      <c r="G26" s="17">
        <f t="shared" si="55"/>
        <v>8784</v>
      </c>
      <c r="H26" s="17">
        <f t="shared" si="55"/>
        <v>8760</v>
      </c>
      <c r="I26" s="17">
        <f t="shared" si="55"/>
        <v>8760</v>
      </c>
      <c r="J26" s="17">
        <f t="shared" si="55"/>
        <v>8760</v>
      </c>
      <c r="K26" s="17">
        <f t="shared" si="55"/>
        <v>8784</v>
      </c>
      <c r="L26" s="17">
        <f t="shared" si="55"/>
        <v>8760</v>
      </c>
      <c r="M26" s="17">
        <f t="shared" si="55"/>
        <v>8760</v>
      </c>
      <c r="N26" s="17">
        <f t="shared" si="55"/>
        <v>8760</v>
      </c>
      <c r="O26" s="17">
        <f t="shared" si="55"/>
        <v>8784</v>
      </c>
      <c r="P26" s="17">
        <f t="shared" si="55"/>
        <v>8760</v>
      </c>
      <c r="Q26" s="17">
        <f t="shared" si="55"/>
        <v>8760</v>
      </c>
      <c r="R26" s="17">
        <f t="shared" si="55"/>
        <v>8760</v>
      </c>
      <c r="AO26" s="27">
        <f t="shared" si="15"/>
        <v>42036</v>
      </c>
      <c r="AP26" s="41" t="str">
        <f t="shared" si="12"/>
        <v>ac</v>
      </c>
      <c r="AQ26" s="41">
        <f t="shared" si="16"/>
        <v>29</v>
      </c>
      <c r="AS26" s="41">
        <f t="shared" si="17"/>
        <v>26</v>
      </c>
      <c r="AT26" s="32" t="s">
        <v>107</v>
      </c>
    </row>
    <row r="27" spans="1:46">
      <c r="A27" s="60">
        <f t="shared" si="18"/>
        <v>27</v>
      </c>
      <c r="B27" s="43" t="s">
        <v>1</v>
      </c>
      <c r="C27" s="166" t="s">
        <v>50</v>
      </c>
      <c r="D27" s="97">
        <f ca="1">+SUM(D9,D11,D18)</f>
        <v>71670817.629999995</v>
      </c>
      <c r="E27" s="85">
        <f t="shared" ref="E27:G27" ca="1" si="56">+SUM(E9,E11,E18)</f>
        <v>83056365.370000005</v>
      </c>
      <c r="F27" s="85">
        <f t="shared" ca="1" si="56"/>
        <v>84712118.819999993</v>
      </c>
      <c r="G27" s="85">
        <f t="shared" ca="1" si="56"/>
        <v>91893638.430000007</v>
      </c>
      <c r="H27" s="85">
        <f t="shared" ref="H27:P27" ca="1" si="57">+SUM(H9,H11,H18)</f>
        <v>84501144.810000002</v>
      </c>
      <c r="I27" s="85">
        <f t="shared" ca="1" si="57"/>
        <v>100242855.75</v>
      </c>
      <c r="J27" s="85">
        <f t="shared" ca="1" si="57"/>
        <v>100850619.77000001</v>
      </c>
      <c r="K27" s="85">
        <f t="shared" ca="1" si="57"/>
        <v>113966039.13</v>
      </c>
      <c r="L27" s="85">
        <f t="shared" ca="1" si="57"/>
        <v>109963351.06</v>
      </c>
      <c r="M27" s="85">
        <f t="shared" ca="1" si="57"/>
        <v>121158446.69</v>
      </c>
      <c r="N27" s="85">
        <f t="shared" ca="1" si="57"/>
        <v>116622342.40000001</v>
      </c>
      <c r="O27" s="85">
        <f t="shared" ca="1" si="57"/>
        <v>129522311.7</v>
      </c>
      <c r="P27" s="85">
        <f t="shared" ca="1" si="57"/>
        <v>122872342.95999999</v>
      </c>
      <c r="Q27" s="85">
        <f t="shared" ref="Q27:R27" ca="1" si="58">+SUM(Q9,Q11,Q18)</f>
        <v>155959741.25999999</v>
      </c>
      <c r="R27" s="85">
        <f t="shared" ca="1" si="58"/>
        <v>157465647.81999999</v>
      </c>
      <c r="AO27" s="27">
        <f t="shared" si="15"/>
        <v>42064</v>
      </c>
      <c r="AP27" s="41" t="str">
        <f t="shared" si="12"/>
        <v>ad</v>
      </c>
      <c r="AQ27" s="41">
        <f t="shared" si="16"/>
        <v>30</v>
      </c>
      <c r="AS27" s="41">
        <f t="shared" si="17"/>
        <v>27</v>
      </c>
      <c r="AT27" s="41" t="str">
        <f>+"a"&amp;AT1</f>
        <v>aa</v>
      </c>
    </row>
    <row r="28" spans="1:46">
      <c r="A28" s="60">
        <f t="shared" si="18"/>
        <v>28</v>
      </c>
      <c r="B28" s="43" t="s">
        <v>1</v>
      </c>
      <c r="C28" s="166" t="s">
        <v>51</v>
      </c>
      <c r="D28" s="98">
        <f ca="1">+D27/D5</f>
        <v>24.708597319206035</v>
      </c>
      <c r="E28" s="86">
        <f ca="1">+E27/E5</f>
        <v>26.301457440959314</v>
      </c>
      <c r="F28" s="86">
        <f t="shared" ref="F28:G28" ca="1" si="59">+F27/F5</f>
        <v>28.113274573689491</v>
      </c>
      <c r="G28" s="86">
        <f t="shared" ca="1" si="59"/>
        <v>29.13376699976688</v>
      </c>
      <c r="H28" s="86">
        <f t="shared" ref="H28:P28" ca="1" si="60">+H27/H5</f>
        <v>30.515974847651417</v>
      </c>
      <c r="I28" s="86">
        <f t="shared" ca="1" si="60"/>
        <v>31.064017704721319</v>
      </c>
      <c r="J28" s="86">
        <f t="shared" ca="1" si="60"/>
        <v>32.005958933417581</v>
      </c>
      <c r="K28" s="86">
        <f t="shared" ca="1" si="60"/>
        <v>33.638623715407526</v>
      </c>
      <c r="L28" s="86">
        <f t="shared" ca="1" si="60"/>
        <v>34.638449742125445</v>
      </c>
      <c r="M28" s="86">
        <f t="shared" ca="1" si="60"/>
        <v>35.987367716547617</v>
      </c>
      <c r="N28" s="86">
        <f t="shared" ca="1" si="60"/>
        <v>37.712401213084824</v>
      </c>
      <c r="O28" s="86">
        <f t="shared" ca="1" si="60"/>
        <v>38.496120749879871</v>
      </c>
      <c r="P28" s="86">
        <f t="shared" ca="1" si="60"/>
        <v>41.751194787030336</v>
      </c>
      <c r="Q28" s="86">
        <f t="shared" ref="Q28:R28" ca="1" si="61">+Q27/Q5</f>
        <v>47.145724814439795</v>
      </c>
      <c r="R28" s="86">
        <f t="shared" ca="1" si="61"/>
        <v>50.966836842842433</v>
      </c>
      <c r="AO28" s="27">
        <f t="shared" si="15"/>
        <v>42095</v>
      </c>
      <c r="AP28" s="41" t="str">
        <f t="shared" si="12"/>
        <v>ae</v>
      </c>
      <c r="AQ28" s="41">
        <f t="shared" si="16"/>
        <v>31</v>
      </c>
      <c r="AS28" s="41">
        <f t="shared" si="17"/>
        <v>28</v>
      </c>
      <c r="AT28" s="41" t="str">
        <f t="shared" ref="AT28:AT42" si="62">+"a"&amp;AT2</f>
        <v>ab</v>
      </c>
    </row>
    <row r="29" spans="1:46">
      <c r="A29" s="60">
        <f t="shared" si="18"/>
        <v>29</v>
      </c>
      <c r="B29" s="43" t="s">
        <v>1</v>
      </c>
      <c r="C29" s="166" t="s">
        <v>52</v>
      </c>
      <c r="D29" s="99">
        <f ca="1">+D23+D20</f>
        <v>50192.84</v>
      </c>
      <c r="E29" s="87">
        <f ca="1">+E23+E20</f>
        <v>54144.97</v>
      </c>
      <c r="F29" s="87">
        <f t="shared" ref="F29:G29" ca="1" si="63">+F23+F20</f>
        <v>57145.070000000007</v>
      </c>
      <c r="G29" s="87">
        <f t="shared" ca="1" si="63"/>
        <v>59555.229999999996</v>
      </c>
      <c r="H29" s="87">
        <f t="shared" ref="H29:P29" ca="1" si="64">+H23+H20</f>
        <v>54131.58</v>
      </c>
      <c r="I29" s="87">
        <f t="shared" ca="1" si="64"/>
        <v>63238.62</v>
      </c>
      <c r="J29" s="87">
        <f t="shared" ca="1" si="64"/>
        <v>64003.910000000011</v>
      </c>
      <c r="K29" s="87">
        <f t="shared" ca="1" si="64"/>
        <v>70517.89</v>
      </c>
      <c r="L29" s="87">
        <f t="shared" ca="1" si="64"/>
        <v>68263.87</v>
      </c>
      <c r="M29" s="87">
        <f t="shared" ca="1" si="64"/>
        <v>73939.92</v>
      </c>
      <c r="N29" s="87">
        <f t="shared" ca="1" si="64"/>
        <v>70378.040000000008</v>
      </c>
      <c r="O29" s="87">
        <f t="shared" ca="1" si="64"/>
        <v>78005.789999999994</v>
      </c>
      <c r="P29" s="87">
        <f t="shared" ca="1" si="64"/>
        <v>71052.48000000001</v>
      </c>
      <c r="Q29" s="87">
        <f t="shared" ref="Q29:R29" ca="1" si="65">+Q23+Q20</f>
        <v>80362.73</v>
      </c>
      <c r="R29" s="87">
        <f t="shared" ca="1" si="65"/>
        <v>78003.179999999993</v>
      </c>
      <c r="AO29" s="27">
        <f t="shared" si="15"/>
        <v>42125</v>
      </c>
      <c r="AP29" s="41" t="str">
        <f t="shared" si="12"/>
        <v>af</v>
      </c>
      <c r="AQ29" s="41">
        <f t="shared" si="16"/>
        <v>32</v>
      </c>
      <c r="AS29" s="41">
        <f t="shared" si="17"/>
        <v>29</v>
      </c>
      <c r="AT29" s="41" t="str">
        <f t="shared" si="62"/>
        <v>ac</v>
      </c>
    </row>
    <row r="30" spans="1:46">
      <c r="A30" s="60">
        <f t="shared" si="18"/>
        <v>30</v>
      </c>
      <c r="B30" s="43" t="s">
        <v>1</v>
      </c>
      <c r="C30" s="166" t="s">
        <v>53</v>
      </c>
      <c r="D30" s="98">
        <f ca="1">+D29/D5</f>
        <v>1.7304039675811039E-2</v>
      </c>
      <c r="E30" s="86">
        <f ca="1">+E29/E5</f>
        <v>1.7146086489012214E-2</v>
      </c>
      <c r="F30" s="86">
        <f t="shared" ref="F30:G30" ca="1" si="66">+F29/F5</f>
        <v>1.8964642436300548E-2</v>
      </c>
      <c r="G30" s="86">
        <f t="shared" ca="1" si="66"/>
        <v>1.8881265603159406E-2</v>
      </c>
      <c r="H30" s="86">
        <f t="shared" ref="H30:P30" ca="1" si="67">+H29/H5</f>
        <v>1.9548586441732383E-2</v>
      </c>
      <c r="I30" s="86">
        <f t="shared" ca="1" si="67"/>
        <v>1.9596864001972965E-2</v>
      </c>
      <c r="J30" s="86">
        <f t="shared" ca="1" si="67"/>
        <v>2.0312284839795535E-2</v>
      </c>
      <c r="K30" s="86">
        <f t="shared" ca="1" si="67"/>
        <v>2.0814312623505665E-2</v>
      </c>
      <c r="L30" s="86">
        <f t="shared" ca="1" si="67"/>
        <v>2.1503115423499579E-2</v>
      </c>
      <c r="M30" s="86">
        <f t="shared" ca="1" si="67"/>
        <v>2.1962175668861026E-2</v>
      </c>
      <c r="N30" s="86">
        <f t="shared" ca="1" si="67"/>
        <v>2.2758288218626386E-2</v>
      </c>
      <c r="O30" s="86">
        <f t="shared" ca="1" si="67"/>
        <v>2.3184579333212836E-2</v>
      </c>
      <c r="P30" s="86">
        <f t="shared" ca="1" si="67"/>
        <v>2.4143154277991623E-2</v>
      </c>
      <c r="Q30" s="86">
        <f t="shared" ref="Q30:R30" ca="1" si="68">+Q29/Q5</f>
        <v>2.4293186968045149E-2</v>
      </c>
      <c r="R30" s="86">
        <f t="shared" ca="1" si="68"/>
        <v>2.5247254898588267E-2</v>
      </c>
      <c r="AO30" s="27">
        <f t="shared" si="15"/>
        <v>42156</v>
      </c>
      <c r="AP30" s="41" t="str">
        <f t="shared" si="12"/>
        <v>ag</v>
      </c>
      <c r="AQ30" s="41">
        <f t="shared" si="16"/>
        <v>33</v>
      </c>
      <c r="AS30" s="41">
        <f t="shared" si="17"/>
        <v>30</v>
      </c>
      <c r="AT30" s="41" t="str">
        <f t="shared" si="62"/>
        <v>ad</v>
      </c>
    </row>
    <row r="31" spans="1:46">
      <c r="A31" s="60">
        <f t="shared" si="18"/>
        <v>31</v>
      </c>
      <c r="B31" s="43" t="s">
        <v>1</v>
      </c>
      <c r="C31" s="166" t="s">
        <v>228</v>
      </c>
      <c r="D31" s="85">
        <f ca="1">+D29+D27</f>
        <v>71721010.469999999</v>
      </c>
      <c r="E31" s="85">
        <f t="shared" ref="E31:G31" ca="1" si="69">+E29+E27</f>
        <v>83110510.340000004</v>
      </c>
      <c r="F31" s="85">
        <f t="shared" ca="1" si="69"/>
        <v>84769263.889999986</v>
      </c>
      <c r="G31" s="85">
        <f t="shared" ca="1" si="69"/>
        <v>91953193.660000011</v>
      </c>
      <c r="H31" s="85">
        <f t="shared" ref="H31:P31" ca="1" si="70">+H29+H27</f>
        <v>84555276.390000001</v>
      </c>
      <c r="I31" s="85">
        <f t="shared" ca="1" si="70"/>
        <v>100306094.37</v>
      </c>
      <c r="J31" s="85">
        <f t="shared" ca="1" si="70"/>
        <v>100914623.68000001</v>
      </c>
      <c r="K31" s="85">
        <f t="shared" ca="1" si="70"/>
        <v>114036557.02</v>
      </c>
      <c r="L31" s="85">
        <f t="shared" ca="1" si="70"/>
        <v>110031614.93000001</v>
      </c>
      <c r="M31" s="85">
        <f t="shared" ca="1" si="70"/>
        <v>121232386.61</v>
      </c>
      <c r="N31" s="85">
        <f t="shared" ca="1" si="70"/>
        <v>116692720.44000001</v>
      </c>
      <c r="O31" s="85">
        <f t="shared" ca="1" si="70"/>
        <v>129600317.49000001</v>
      </c>
      <c r="P31" s="85">
        <f t="shared" ca="1" si="70"/>
        <v>122943395.44</v>
      </c>
      <c r="Q31" s="85">
        <f t="shared" ref="Q31:R31" ca="1" si="71">+Q29+Q27</f>
        <v>156040103.98999998</v>
      </c>
      <c r="R31" s="85">
        <f t="shared" ca="1" si="71"/>
        <v>157543651</v>
      </c>
      <c r="AO31" s="27">
        <f t="shared" si="15"/>
        <v>42186</v>
      </c>
      <c r="AP31" s="41" t="str">
        <f t="shared" si="12"/>
        <v>ah</v>
      </c>
      <c r="AQ31" s="41">
        <f t="shared" si="16"/>
        <v>34</v>
      </c>
      <c r="AS31" s="41">
        <f t="shared" si="17"/>
        <v>31</v>
      </c>
      <c r="AT31" s="41" t="str">
        <f t="shared" si="62"/>
        <v>ae</v>
      </c>
    </row>
    <row r="32" spans="1:46">
      <c r="A32" s="60">
        <f t="shared" si="18"/>
        <v>32</v>
      </c>
      <c r="B32" s="183" t="s">
        <v>1</v>
      </c>
      <c r="C32" s="351" t="s">
        <v>229</v>
      </c>
      <c r="D32" s="184">
        <f ca="1">+D31/D5</f>
        <v>24.725901358881845</v>
      </c>
      <c r="E32" s="184">
        <f t="shared" ref="E32:G32" ca="1" si="72">+E31/E5</f>
        <v>26.318603527448328</v>
      </c>
      <c r="F32" s="184">
        <f t="shared" ca="1" si="72"/>
        <v>28.132239216125789</v>
      </c>
      <c r="G32" s="184">
        <f t="shared" ca="1" si="72"/>
        <v>29.15264826537004</v>
      </c>
      <c r="H32" s="184">
        <f t="shared" ref="H32:P32" ca="1" si="73">+H31/H5</f>
        <v>30.53552343409315</v>
      </c>
      <c r="I32" s="184">
        <f t="shared" ca="1" si="73"/>
        <v>31.083614568723291</v>
      </c>
      <c r="J32" s="184">
        <f t="shared" ca="1" si="73"/>
        <v>32.026271218257378</v>
      </c>
      <c r="K32" s="184">
        <f t="shared" ca="1" si="73"/>
        <v>33.659438028031033</v>
      </c>
      <c r="L32" s="184">
        <f t="shared" ca="1" si="73"/>
        <v>34.659952857548951</v>
      </c>
      <c r="M32" s="184">
        <f t="shared" ca="1" si="73"/>
        <v>36.009329892216478</v>
      </c>
      <c r="N32" s="184">
        <f t="shared" ca="1" si="73"/>
        <v>37.73515950130345</v>
      </c>
      <c r="O32" s="184">
        <f t="shared" ca="1" si="73"/>
        <v>38.519305329213083</v>
      </c>
      <c r="P32" s="184">
        <f t="shared" ca="1" si="73"/>
        <v>41.775337941308329</v>
      </c>
      <c r="Q32" s="184">
        <f t="shared" ref="Q32:R32" ca="1" si="74">+Q31/Q5</f>
        <v>47.17001800140784</v>
      </c>
      <c r="R32" s="184">
        <f t="shared" ca="1" si="74"/>
        <v>50.992084097741021</v>
      </c>
      <c r="AO32" s="27">
        <f t="shared" si="15"/>
        <v>42217</v>
      </c>
      <c r="AP32" s="41" t="str">
        <f t="shared" si="12"/>
        <v>ai</v>
      </c>
      <c r="AQ32" s="41">
        <f t="shared" si="16"/>
        <v>35</v>
      </c>
      <c r="AS32" s="41">
        <f t="shared" si="17"/>
        <v>32</v>
      </c>
      <c r="AT32" s="41" t="str">
        <f t="shared" si="62"/>
        <v>af</v>
      </c>
    </row>
    <row r="33" spans="1:46" ht="15.75" thickBot="1">
      <c r="A33" s="60">
        <f t="shared" si="18"/>
        <v>33</v>
      </c>
      <c r="B33" s="42"/>
      <c r="C33" s="185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AO33" s="27">
        <f t="shared" si="15"/>
        <v>42248</v>
      </c>
      <c r="AP33" s="41" t="str">
        <f t="shared" ref="AP33:AP42" si="75">+VLOOKUP(AQ33,$AS$1:$AT$197,2,FALSE)</f>
        <v>aj</v>
      </c>
      <c r="AQ33" s="41">
        <f t="shared" si="16"/>
        <v>36</v>
      </c>
      <c r="AS33" s="41">
        <f t="shared" si="17"/>
        <v>33</v>
      </c>
      <c r="AT33" s="41" t="str">
        <f t="shared" si="62"/>
        <v>ag</v>
      </c>
    </row>
    <row r="34" spans="1:46">
      <c r="A34" s="60">
        <f t="shared" si="18"/>
        <v>34</v>
      </c>
      <c r="B34" s="188" t="s">
        <v>32</v>
      </c>
      <c r="C34" s="189" t="s">
        <v>33</v>
      </c>
      <c r="D34" s="100" t="str">
        <f>+D$2</f>
        <v>CY 2013</v>
      </c>
      <c r="E34" s="101" t="str">
        <f t="shared" ref="E34:R34" si="76">+E$2</f>
        <v>CY 2014</v>
      </c>
      <c r="F34" s="101" t="str">
        <f t="shared" si="76"/>
        <v>CY 2015</v>
      </c>
      <c r="G34" s="101" t="str">
        <f t="shared" si="76"/>
        <v>CY 2016</v>
      </c>
      <c r="H34" s="101" t="str">
        <f t="shared" si="76"/>
        <v>CY 2017</v>
      </c>
      <c r="I34" s="101" t="str">
        <f t="shared" si="76"/>
        <v>CY 2018</v>
      </c>
      <c r="J34" s="101" t="str">
        <f t="shared" si="76"/>
        <v>CY 2019</v>
      </c>
      <c r="K34" s="101" t="str">
        <f t="shared" si="76"/>
        <v>CY 2020</v>
      </c>
      <c r="L34" s="101" t="str">
        <f t="shared" si="76"/>
        <v>CY 2021</v>
      </c>
      <c r="M34" s="101" t="str">
        <f t="shared" si="76"/>
        <v>CY 2022</v>
      </c>
      <c r="N34" s="101" t="str">
        <f t="shared" si="76"/>
        <v>CY 2023</v>
      </c>
      <c r="O34" s="101" t="str">
        <f t="shared" si="76"/>
        <v>CY 2024</v>
      </c>
      <c r="P34" s="101" t="str">
        <f t="shared" si="76"/>
        <v>CY 2025</v>
      </c>
      <c r="Q34" s="101" t="str">
        <f t="shared" si="76"/>
        <v>CY 2026</v>
      </c>
      <c r="R34" s="101" t="str">
        <f t="shared" si="76"/>
        <v>CY 2027</v>
      </c>
      <c r="AO34" s="27">
        <f t="shared" si="15"/>
        <v>42278</v>
      </c>
      <c r="AP34" s="41" t="str">
        <f t="shared" si="75"/>
        <v>ak</v>
      </c>
      <c r="AQ34" s="41">
        <f t="shared" si="16"/>
        <v>37</v>
      </c>
      <c r="AS34" s="41">
        <f t="shared" si="17"/>
        <v>34</v>
      </c>
      <c r="AT34" s="41" t="str">
        <f t="shared" si="62"/>
        <v>ah</v>
      </c>
    </row>
    <row r="35" spans="1:46">
      <c r="A35" s="60">
        <f t="shared" si="18"/>
        <v>35</v>
      </c>
      <c r="B35" s="75" t="s">
        <v>2</v>
      </c>
      <c r="C35" s="163" t="s">
        <v>34</v>
      </c>
      <c r="D35" s="75">
        <f ca="1">+AVERAGE(INDIRECT("'Monthly Resource Report'!"&amp;VLOOKUP(D$1,$AO$1:$AP$197,2,FALSE)&amp;$A35&amp;":"&amp;VLOOKUP(DATE(YEAR(D$1),12,1),$AO$1:$AP$197,2,FALSE)&amp;$A35))</f>
        <v>153</v>
      </c>
      <c r="E35" s="76">
        <f t="shared" ref="E35:R35" ca="1" si="77">+AVERAGE(INDIRECT("'Monthly Resource Report'!"&amp;VLOOKUP(E$1,$AO$1:$AP$197,2,FALSE)&amp;$A35&amp;":"&amp;VLOOKUP(DATE(YEAR(E$1),12,1),$AO$1:$AP$197,2,FALSE)&amp;$A35))</f>
        <v>153</v>
      </c>
      <c r="F35" s="76">
        <f t="shared" ca="1" si="77"/>
        <v>153</v>
      </c>
      <c r="G35" s="76">
        <f t="shared" ca="1" si="77"/>
        <v>153</v>
      </c>
      <c r="H35" s="76">
        <f t="shared" ca="1" si="77"/>
        <v>153</v>
      </c>
      <c r="I35" s="76">
        <f t="shared" ca="1" si="77"/>
        <v>153</v>
      </c>
      <c r="J35" s="76">
        <f t="shared" ca="1" si="77"/>
        <v>153</v>
      </c>
      <c r="K35" s="76">
        <f t="shared" ca="1" si="77"/>
        <v>153</v>
      </c>
      <c r="L35" s="76">
        <f t="shared" ca="1" si="77"/>
        <v>153</v>
      </c>
      <c r="M35" s="76">
        <f t="shared" ca="1" si="77"/>
        <v>153</v>
      </c>
      <c r="N35" s="76">
        <f t="shared" ca="1" si="77"/>
        <v>153</v>
      </c>
      <c r="O35" s="76">
        <f t="shared" ca="1" si="77"/>
        <v>153</v>
      </c>
      <c r="P35" s="76">
        <f t="shared" ca="1" si="77"/>
        <v>153</v>
      </c>
      <c r="Q35" s="76">
        <f t="shared" ca="1" si="77"/>
        <v>153</v>
      </c>
      <c r="R35" s="76">
        <f t="shared" ca="1" si="77"/>
        <v>153</v>
      </c>
      <c r="AO35" s="27">
        <f t="shared" si="15"/>
        <v>42309</v>
      </c>
      <c r="AP35" s="41" t="str">
        <f t="shared" si="75"/>
        <v>al</v>
      </c>
      <c r="AQ35" s="41">
        <f t="shared" si="16"/>
        <v>38</v>
      </c>
      <c r="AS35" s="41">
        <f t="shared" si="17"/>
        <v>35</v>
      </c>
      <c r="AT35" s="41" t="str">
        <f t="shared" si="62"/>
        <v>ai</v>
      </c>
    </row>
    <row r="36" spans="1:46">
      <c r="A36" s="60">
        <f t="shared" si="18"/>
        <v>36</v>
      </c>
      <c r="B36" s="96" t="s">
        <v>2</v>
      </c>
      <c r="C36" s="166" t="s">
        <v>35</v>
      </c>
      <c r="D36" s="90">
        <f ca="1">+SUM(INDIRECT("'Monthly Resource Report'!"&amp;(VLOOKUP(D$1,$AO$1:$AP$197,2,FALSE)&amp;$A36&amp;":"&amp;VLOOKUP(DATE(YEAR(D$1),12,1),$AO$1:$AP$181,2,FALSE)&amp;$A36)))</f>
        <v>517112.49499999994</v>
      </c>
      <c r="E36" s="91">
        <f t="shared" ref="E36:R37" ca="1" si="78">+SUM(INDIRECT("'Monthly Resource Report'!"&amp;(VLOOKUP(E$1,$AO$1:$AP$197,2,FALSE)&amp;$A36&amp;":"&amp;VLOOKUP(DATE(YEAR(E$1),12,1),$AO$1:$AP$181,2,FALSE)&amp;$A36)))</f>
        <v>488163.48000000004</v>
      </c>
      <c r="F36" s="91">
        <f t="shared" ca="1" si="78"/>
        <v>515775.6166666667</v>
      </c>
      <c r="G36" s="91">
        <f t="shared" ca="1" si="78"/>
        <v>484711.26333333331</v>
      </c>
      <c r="H36" s="91">
        <f t="shared" ca="1" si="78"/>
        <v>516943.20624999999</v>
      </c>
      <c r="I36" s="91">
        <f t="shared" ca="1" si="78"/>
        <v>453285.11541666673</v>
      </c>
      <c r="J36" s="91">
        <f t="shared" ca="1" si="78"/>
        <v>532526.46</v>
      </c>
      <c r="K36" s="91">
        <f t="shared" ca="1" si="78"/>
        <v>513440.6141666667</v>
      </c>
      <c r="L36" s="91">
        <f t="shared" ca="1" si="78"/>
        <v>503454.28291666659</v>
      </c>
      <c r="M36" s="91">
        <f t="shared" ca="1" si="78"/>
        <v>513181.41125</v>
      </c>
      <c r="N36" s="91">
        <f t="shared" ca="1" si="78"/>
        <v>542451.66999999993</v>
      </c>
      <c r="O36" s="91">
        <f t="shared" ca="1" si="78"/>
        <v>512773.67083333328</v>
      </c>
      <c r="P36" s="91">
        <f t="shared" ca="1" si="78"/>
        <v>538679.1645833333</v>
      </c>
      <c r="Q36" s="91">
        <f t="shared" ca="1" si="78"/>
        <v>462770.16291666665</v>
      </c>
      <c r="R36" s="91">
        <f t="shared" ca="1" si="78"/>
        <v>528627.17249999999</v>
      </c>
      <c r="AO36" s="27">
        <f t="shared" si="15"/>
        <v>42339</v>
      </c>
      <c r="AP36" s="41" t="str">
        <f t="shared" si="75"/>
        <v>am</v>
      </c>
      <c r="AQ36" s="41">
        <f t="shared" si="16"/>
        <v>39</v>
      </c>
      <c r="AS36" s="41">
        <f t="shared" si="17"/>
        <v>36</v>
      </c>
      <c r="AT36" s="41" t="str">
        <f t="shared" si="62"/>
        <v>aj</v>
      </c>
    </row>
    <row r="37" spans="1:46">
      <c r="A37" s="60">
        <f t="shared" si="18"/>
        <v>37</v>
      </c>
      <c r="B37" s="96" t="s">
        <v>2</v>
      </c>
      <c r="C37" s="166" t="s">
        <v>36</v>
      </c>
      <c r="D37" s="88">
        <f ca="1">+SUM(INDIRECT("'Monthly Resource Report'!"&amp;(VLOOKUP(D$1,$AO$1:$AP$197,2,FALSE)&amp;$A37&amp;":"&amp;VLOOKUP(DATE(YEAR(D$1),12,1),$AO$1:$AP$181,2,FALSE)&amp;$A37)))</f>
        <v>1144719</v>
      </c>
      <c r="E37" s="89">
        <f t="shared" ca="1" si="78"/>
        <v>1080696</v>
      </c>
      <c r="F37" s="89">
        <f t="shared" ca="1" si="78"/>
        <v>1141621</v>
      </c>
      <c r="G37" s="89">
        <f t="shared" ca="1" si="78"/>
        <v>1073135.6000000001</v>
      </c>
      <c r="H37" s="89">
        <f t="shared" ca="1" si="78"/>
        <v>1144351</v>
      </c>
      <c r="I37" s="89">
        <f t="shared" ca="1" si="78"/>
        <v>1003955</v>
      </c>
      <c r="J37" s="89">
        <f t="shared" ca="1" si="78"/>
        <v>1191750</v>
      </c>
      <c r="K37" s="89">
        <f t="shared" ca="1" si="78"/>
        <v>1144331.3999999999</v>
      </c>
      <c r="L37" s="89">
        <f t="shared" ca="1" si="78"/>
        <v>1116861.8</v>
      </c>
      <c r="M37" s="89">
        <f t="shared" ca="1" si="78"/>
        <v>1138389.01</v>
      </c>
      <c r="N37" s="89">
        <f t="shared" ca="1" si="78"/>
        <v>1203135</v>
      </c>
      <c r="O37" s="89">
        <f t="shared" ca="1" si="78"/>
        <v>1137336.4100000001</v>
      </c>
      <c r="P37" s="89">
        <f t="shared" ca="1" si="78"/>
        <v>1194462</v>
      </c>
      <c r="Q37" s="89">
        <f t="shared" ca="1" si="78"/>
        <v>1025835</v>
      </c>
      <c r="R37" s="89">
        <f t="shared" ca="1" si="78"/>
        <v>1182657</v>
      </c>
      <c r="AO37" s="27">
        <f t="shared" si="15"/>
        <v>42370</v>
      </c>
      <c r="AP37" s="41" t="str">
        <f t="shared" si="75"/>
        <v>an</v>
      </c>
      <c r="AQ37" s="41">
        <f t="shared" si="16"/>
        <v>40</v>
      </c>
      <c r="AS37" s="41">
        <f t="shared" si="17"/>
        <v>37</v>
      </c>
      <c r="AT37" s="41" t="str">
        <f t="shared" si="62"/>
        <v>ak</v>
      </c>
    </row>
    <row r="38" spans="1:46">
      <c r="A38" s="60">
        <f t="shared" si="18"/>
        <v>38</v>
      </c>
      <c r="B38" s="171" t="s">
        <v>2</v>
      </c>
      <c r="C38" s="172" t="s">
        <v>95</v>
      </c>
      <c r="D38" s="77">
        <f ca="1">+D37/(D35*D58)</f>
        <v>0.85408944399677678</v>
      </c>
      <c r="E38" s="78">
        <f t="shared" ref="E38:G38" ca="1" si="79">+E37/(E35*E58)</f>
        <v>0.80632106723968122</v>
      </c>
      <c r="F38" s="78">
        <f t="shared" ca="1" si="79"/>
        <v>0.85177798668934845</v>
      </c>
      <c r="G38" s="78">
        <f t="shared" ca="1" si="79"/>
        <v>0.79849250568472685</v>
      </c>
      <c r="H38" s="78">
        <f t="shared" ref="H38:P38" ca="1" si="80">+H37/(H35*H58)</f>
        <v>0.85381487450383498</v>
      </c>
      <c r="I38" s="78">
        <f t="shared" ca="1" si="80"/>
        <v>0.7490636284955382</v>
      </c>
      <c r="J38" s="78">
        <f t="shared" ca="1" si="80"/>
        <v>0.88917987286238698</v>
      </c>
      <c r="K38" s="78">
        <f t="shared" ca="1" si="80"/>
        <v>0.85146746312368293</v>
      </c>
      <c r="L38" s="78">
        <f t="shared" ca="1" si="80"/>
        <v>0.83330483182618564</v>
      </c>
      <c r="M38" s="78">
        <f t="shared" ca="1" si="80"/>
        <v>0.84936655773420477</v>
      </c>
      <c r="N38" s="78">
        <f t="shared" ca="1" si="80"/>
        <v>0.89767436655027311</v>
      </c>
      <c r="O38" s="78">
        <f t="shared" ca="1" si="80"/>
        <v>0.8462626715835091</v>
      </c>
      <c r="P38" s="78">
        <f t="shared" ca="1" si="80"/>
        <v>0.89120333064732737</v>
      </c>
      <c r="Q38" s="78">
        <f t="shared" ref="Q38:R38" ca="1" si="81">+Q37/(Q35*Q58)</f>
        <v>0.76538857552153283</v>
      </c>
      <c r="R38" s="78">
        <f t="shared" ca="1" si="81"/>
        <v>0.88239546960336646</v>
      </c>
      <c r="AO38" s="27">
        <f t="shared" si="15"/>
        <v>42401</v>
      </c>
      <c r="AP38" s="41" t="str">
        <f t="shared" si="75"/>
        <v>ao</v>
      </c>
      <c r="AQ38" s="41">
        <f t="shared" si="16"/>
        <v>41</v>
      </c>
      <c r="AS38" s="41">
        <f t="shared" si="17"/>
        <v>38</v>
      </c>
      <c r="AT38" s="41" t="str">
        <f t="shared" si="62"/>
        <v>al</v>
      </c>
    </row>
    <row r="39" spans="1:46">
      <c r="A39" s="60">
        <f t="shared" si="18"/>
        <v>39</v>
      </c>
      <c r="B39" s="96" t="s">
        <v>2</v>
      </c>
      <c r="C39" s="166" t="s">
        <v>269</v>
      </c>
      <c r="D39" s="88">
        <f ca="1">+SUM(INDIRECT("'Monthly Resource Report'!"&amp;(VLOOKUP(D$1,$AO$1:$AP$197,2,FALSE)&amp;$A39&amp;":"&amp;VLOOKUP(DATE(YEAR(D$1),12,1),$AO$1:$AP$181,2,FALSE)&amp;$A39)))</f>
        <v>12410699.879999999</v>
      </c>
      <c r="E39" s="89">
        <f t="shared" ref="E39:R39" ca="1" si="82">+SUM(INDIRECT("'Monthly Resource Report'!"&amp;(VLOOKUP(E$1,$AO$1:$AP$197,2,FALSE)&amp;$A39&amp;":"&amp;VLOOKUP(DATE(YEAR(E$1),12,1),$AO$1:$AP$181,2,FALSE)&amp;$A39)))</f>
        <v>11715923.52</v>
      </c>
      <c r="F39" s="89">
        <f t="shared" ca="1" si="82"/>
        <v>12378614.800000001</v>
      </c>
      <c r="G39" s="89">
        <f t="shared" ca="1" si="82"/>
        <v>11633070.32</v>
      </c>
      <c r="H39" s="89">
        <f t="shared" ca="1" si="82"/>
        <v>12406636.950000001</v>
      </c>
      <c r="I39" s="89">
        <f t="shared" ca="1" si="82"/>
        <v>10878842.770000001</v>
      </c>
      <c r="J39" s="89">
        <f t="shared" ca="1" si="82"/>
        <v>12780635.039999999</v>
      </c>
      <c r="K39" s="89">
        <f t="shared" ca="1" si="82"/>
        <v>12322574.739999998</v>
      </c>
      <c r="L39" s="89">
        <f t="shared" ca="1" si="82"/>
        <v>12082902.789999999</v>
      </c>
      <c r="M39" s="89">
        <f t="shared" ca="1" si="82"/>
        <v>12316353.870000001</v>
      </c>
      <c r="N39" s="89">
        <f t="shared" ca="1" si="82"/>
        <v>13018840.079999998</v>
      </c>
      <c r="O39" s="89">
        <f t="shared" ca="1" si="82"/>
        <v>12306568.1</v>
      </c>
      <c r="P39" s="89">
        <f t="shared" ca="1" si="82"/>
        <v>12928299.949999999</v>
      </c>
      <c r="Q39" s="89">
        <f t="shared" ca="1" si="82"/>
        <v>11106483.91</v>
      </c>
      <c r="R39" s="89">
        <f t="shared" ca="1" si="82"/>
        <v>12687052.140000001</v>
      </c>
      <c r="AO39" s="27">
        <f t="shared" si="15"/>
        <v>42430</v>
      </c>
      <c r="AP39" s="41" t="str">
        <f t="shared" si="75"/>
        <v>ap</v>
      </c>
      <c r="AQ39" s="41">
        <f t="shared" si="16"/>
        <v>42</v>
      </c>
      <c r="AS39" s="41">
        <f t="shared" si="17"/>
        <v>39</v>
      </c>
      <c r="AT39" s="41" t="str">
        <f t="shared" si="62"/>
        <v>am</v>
      </c>
    </row>
    <row r="40" spans="1:46">
      <c r="A40" s="60">
        <f t="shared" si="18"/>
        <v>40</v>
      </c>
      <c r="B40" s="171" t="s">
        <v>2</v>
      </c>
      <c r="C40" s="172" t="s">
        <v>270</v>
      </c>
      <c r="D40" s="92">
        <f ca="1">+D39/D37</f>
        <v>10.841699910633089</v>
      </c>
      <c r="E40" s="93">
        <f t="shared" ref="E40:G40" ca="1" si="83">+E39/E37</f>
        <v>10.841090852561683</v>
      </c>
      <c r="F40" s="93">
        <f t="shared" ca="1" si="83"/>
        <v>10.843016027210432</v>
      </c>
      <c r="G40" s="93">
        <f t="shared" ca="1" si="83"/>
        <v>10.840261305281457</v>
      </c>
      <c r="H40" s="93">
        <f t="shared" ref="H40:P40" ca="1" si="84">+H39/H37</f>
        <v>10.841635957848599</v>
      </c>
      <c r="I40" s="93">
        <f t="shared" ca="1" si="84"/>
        <v>10.835986443615502</v>
      </c>
      <c r="J40" s="93">
        <f t="shared" ca="1" si="84"/>
        <v>10.724258477029577</v>
      </c>
      <c r="K40" s="93">
        <f t="shared" ca="1" si="84"/>
        <v>10.768361979755165</v>
      </c>
      <c r="L40" s="93">
        <f t="shared" ca="1" si="84"/>
        <v>10.818619447813505</v>
      </c>
      <c r="M40" s="93">
        <f t="shared" ca="1" si="84"/>
        <v>10.819108197469335</v>
      </c>
      <c r="N40" s="93">
        <f t="shared" ca="1" si="84"/>
        <v>10.820764153648591</v>
      </c>
      <c r="O40" s="93">
        <f t="shared" ca="1" si="84"/>
        <v>10.820517123864871</v>
      </c>
      <c r="P40" s="93">
        <f t="shared" ca="1" si="84"/>
        <v>10.823533900618019</v>
      </c>
      <c r="Q40" s="93">
        <f t="shared" ref="Q40:R40" ca="1" si="85">+Q39/Q37</f>
        <v>10.826774198579693</v>
      </c>
      <c r="R40" s="93">
        <f t="shared" ca="1" si="85"/>
        <v>10.727583855674132</v>
      </c>
      <c r="AO40" s="27">
        <f t="shared" si="15"/>
        <v>42461</v>
      </c>
      <c r="AP40" s="41" t="str">
        <f t="shared" si="75"/>
        <v>aq</v>
      </c>
      <c r="AQ40" s="41">
        <f t="shared" si="16"/>
        <v>43</v>
      </c>
      <c r="AS40" s="41">
        <f t="shared" si="17"/>
        <v>40</v>
      </c>
      <c r="AT40" s="41" t="str">
        <f t="shared" si="62"/>
        <v>an</v>
      </c>
    </row>
    <row r="41" spans="1:46">
      <c r="A41" s="60">
        <f t="shared" si="18"/>
        <v>41</v>
      </c>
      <c r="B41" s="96" t="s">
        <v>2</v>
      </c>
      <c r="C41" s="166" t="s">
        <v>37</v>
      </c>
      <c r="D41" s="632">
        <f ca="1">+SUM(INDIRECT("'Monthly Resource Report'!"&amp;(VLOOKUP(D$1,$AO$1:$AP$197,2,FALSE)&amp;$A41&amp;":"&amp;VLOOKUP(DATE(YEAR(D$1),12,1),$AO$1:$AP$181,2,FALSE)&amp;$A41)))</f>
        <v>30257297.75</v>
      </c>
      <c r="E41" s="633">
        <f t="shared" ref="E41:R41" ca="1" si="86">+SUM(INDIRECT("'Monthly Resource Report'!"&amp;(VLOOKUP(E$1,$AO$1:$AP$197,2,FALSE)&amp;$A41&amp;":"&amp;VLOOKUP(DATE(YEAR(E$1),12,1),$AO$1:$AP$181,2,FALSE)&amp;$A41)))</f>
        <v>28270530.120000001</v>
      </c>
      <c r="F41" s="633">
        <f t="shared" ca="1" si="86"/>
        <v>31813069.5</v>
      </c>
      <c r="G41" s="633">
        <f t="shared" ca="1" si="86"/>
        <v>30106382</v>
      </c>
      <c r="H41" s="633">
        <f t="shared" ca="1" si="86"/>
        <v>33708875.25</v>
      </c>
      <c r="I41" s="633">
        <f t="shared" ca="1" si="86"/>
        <v>30439005.82</v>
      </c>
      <c r="J41" s="633">
        <f t="shared" ca="1" si="86"/>
        <v>36833786</v>
      </c>
      <c r="K41" s="633">
        <f t="shared" ca="1" si="86"/>
        <v>37288184.120000005</v>
      </c>
      <c r="L41" s="633">
        <f t="shared" ca="1" si="86"/>
        <v>37662394.5</v>
      </c>
      <c r="M41" s="633">
        <f t="shared" ca="1" si="86"/>
        <v>39929636.25</v>
      </c>
      <c r="N41" s="633">
        <f t="shared" ca="1" si="86"/>
        <v>44316213</v>
      </c>
      <c r="O41" s="633">
        <f t="shared" ca="1" si="86"/>
        <v>42728389.879999995</v>
      </c>
      <c r="P41" s="633">
        <f t="shared" ca="1" si="86"/>
        <v>48933640.25</v>
      </c>
      <c r="Q41" s="633">
        <f t="shared" ca="1" si="86"/>
        <v>48335452.25</v>
      </c>
      <c r="R41" s="633">
        <f t="shared" ca="1" si="86"/>
        <v>59629134.5</v>
      </c>
      <c r="AO41" s="27">
        <f t="shared" si="15"/>
        <v>42491</v>
      </c>
      <c r="AP41" s="41" t="str">
        <f t="shared" si="75"/>
        <v>ar</v>
      </c>
      <c r="AQ41" s="41">
        <f t="shared" si="16"/>
        <v>44</v>
      </c>
      <c r="AS41" s="41">
        <f t="shared" si="17"/>
        <v>41</v>
      </c>
      <c r="AT41" s="41" t="str">
        <f t="shared" si="62"/>
        <v>ao</v>
      </c>
    </row>
    <row r="42" spans="1:46">
      <c r="A42" s="60">
        <f t="shared" si="18"/>
        <v>42</v>
      </c>
      <c r="B42" s="171" t="s">
        <v>2</v>
      </c>
      <c r="C42" s="172" t="s">
        <v>271</v>
      </c>
      <c r="D42" s="79">
        <f ca="1">+D41/D39</f>
        <v>2.4380009219915166</v>
      </c>
      <c r="E42" s="80">
        <f t="shared" ref="E42:G42" ca="1" si="87">+E41/E39</f>
        <v>2.4130005689897165</v>
      </c>
      <c r="F42" s="80">
        <f t="shared" ca="1" si="87"/>
        <v>2.5700023802340146</v>
      </c>
      <c r="G42" s="80">
        <f t="shared" ca="1" si="87"/>
        <v>2.5879996571704726</v>
      </c>
      <c r="H42" s="80">
        <f t="shared" ref="H42:P42" ca="1" si="88">+H41/H39</f>
        <v>2.7170034382282782</v>
      </c>
      <c r="I42" s="80">
        <f t="shared" ca="1" si="88"/>
        <v>2.7980003446634973</v>
      </c>
      <c r="J42" s="80">
        <f t="shared" ca="1" si="88"/>
        <v>2.8819996725295742</v>
      </c>
      <c r="K42" s="80">
        <f t="shared" ca="1" si="88"/>
        <v>3.0260059205776022</v>
      </c>
      <c r="L42" s="80">
        <f t="shared" ca="1" si="88"/>
        <v>3.1169988830142699</v>
      </c>
      <c r="M42" s="80">
        <f t="shared" ca="1" si="88"/>
        <v>3.2420013805595533</v>
      </c>
      <c r="N42" s="80">
        <f t="shared" ca="1" si="88"/>
        <v>3.4040062499945853</v>
      </c>
      <c r="O42" s="80">
        <f t="shared" ca="1" si="88"/>
        <v>3.4719988166319085</v>
      </c>
      <c r="P42" s="80">
        <f t="shared" ca="1" si="88"/>
        <v>3.7850019290432693</v>
      </c>
      <c r="Q42" s="80">
        <f t="shared" ref="Q42:R42" ca="1" si="89">+Q41/Q39</f>
        <v>4.3520030859163237</v>
      </c>
      <c r="R42" s="80">
        <f t="shared" ca="1" si="89"/>
        <v>4.6999991678129884</v>
      </c>
      <c r="AO42" s="27">
        <f t="shared" si="15"/>
        <v>42522</v>
      </c>
      <c r="AP42" s="41" t="str">
        <f t="shared" si="75"/>
        <v>as</v>
      </c>
      <c r="AQ42" s="41">
        <f t="shared" si="16"/>
        <v>45</v>
      </c>
      <c r="AS42" s="41">
        <f t="shared" si="17"/>
        <v>42</v>
      </c>
      <c r="AT42" s="41" t="str">
        <f t="shared" si="62"/>
        <v>ap</v>
      </c>
    </row>
    <row r="43" spans="1:46">
      <c r="A43" s="60">
        <f t="shared" si="18"/>
        <v>43</v>
      </c>
      <c r="B43" s="96" t="s">
        <v>2</v>
      </c>
      <c r="C43" s="166" t="s">
        <v>38</v>
      </c>
      <c r="D43" s="632">
        <f ca="1">+SUM(INDIRECT("'Monthly Resource Report'!"&amp;(VLOOKUP(D$1,$AO$1:$AP$197,2,FALSE)&amp;$A43&amp;":"&amp;VLOOKUP(DATE(YEAR(D$1),12,1),$AO$1:$AP$181,2,FALSE)&amp;$A43)))</f>
        <v>4518203.09</v>
      </c>
      <c r="E43" s="633">
        <f t="shared" ref="E43:R43" ca="1" si="90">+SUM(INDIRECT("'Monthly Resource Report'!"&amp;(VLOOKUP(E$1,$AO$1:$AP$197,2,FALSE)&amp;$A43&amp;":"&amp;VLOOKUP(DATE(YEAR(E$1),12,1),$AO$1:$AP$181,2,FALSE)&amp;$A43)))</f>
        <v>4708586.1499999994</v>
      </c>
      <c r="F43" s="633">
        <f t="shared" ca="1" si="90"/>
        <v>5298256.87</v>
      </c>
      <c r="G43" s="633">
        <f t="shared" ca="1" si="90"/>
        <v>5314166.8499999996</v>
      </c>
      <c r="H43" s="633">
        <f t="shared" ca="1" si="90"/>
        <v>5801866.2700000005</v>
      </c>
      <c r="I43" s="633">
        <f t="shared" ca="1" si="90"/>
        <v>5218562.84</v>
      </c>
      <c r="J43" s="633">
        <f t="shared" ca="1" si="90"/>
        <v>6356794.9900000002</v>
      </c>
      <c r="K43" s="633">
        <f t="shared" ca="1" si="90"/>
        <v>6265208.4000000004</v>
      </c>
      <c r="L43" s="633">
        <f t="shared" ca="1" si="90"/>
        <v>6278989.5899999999</v>
      </c>
      <c r="M43" s="633">
        <f t="shared" ca="1" si="90"/>
        <v>6573056.5700000003</v>
      </c>
      <c r="N43" s="633">
        <f t="shared" ca="1" si="90"/>
        <v>7135796.6899999985</v>
      </c>
      <c r="O43" s="633">
        <f t="shared" ca="1" si="90"/>
        <v>6929791.3599999994</v>
      </c>
      <c r="P43" s="633">
        <f t="shared" ca="1" si="90"/>
        <v>7477334.4499999993</v>
      </c>
      <c r="Q43" s="633">
        <f t="shared" ca="1" si="90"/>
        <v>6600219.6600000001</v>
      </c>
      <c r="R43" s="633">
        <f t="shared" ca="1" si="90"/>
        <v>7823275.2300000004</v>
      </c>
      <c r="AO43" s="27">
        <f>+EDATE(AO42,1)</f>
        <v>42552</v>
      </c>
      <c r="AP43" s="41" t="str">
        <f t="shared" ref="AP43:AP74" si="91">+VLOOKUP(AQ43,$AS$1:$AT$197,2,FALSE)</f>
        <v>at</v>
      </c>
      <c r="AQ43" s="41">
        <f>+AQ42+1</f>
        <v>46</v>
      </c>
      <c r="AS43" s="41">
        <f>+AS42+1</f>
        <v>43</v>
      </c>
      <c r="AT43" s="41" t="str">
        <f t="shared" ref="AT43:AT52" si="92">+"a"&amp;AT17</f>
        <v>aq</v>
      </c>
    </row>
    <row r="44" spans="1:46">
      <c r="A44" s="60">
        <f t="shared" si="18"/>
        <v>44</v>
      </c>
      <c r="B44" s="171" t="s">
        <v>2</v>
      </c>
      <c r="C44" s="172" t="s">
        <v>39</v>
      </c>
      <c r="D44" s="81">
        <f ca="1">+D43/D37</f>
        <v>3.946997551364134</v>
      </c>
      <c r="E44" s="82">
        <f t="shared" ref="E44:G44" ca="1" si="93">+E43/E37</f>
        <v>4.356994150066253</v>
      </c>
      <c r="F44" s="82">
        <f t="shared" ca="1" si="93"/>
        <v>4.6409945770093577</v>
      </c>
      <c r="G44" s="82">
        <f t="shared" ca="1" si="93"/>
        <v>4.9519994024986209</v>
      </c>
      <c r="H44" s="82">
        <f t="shared" ref="H44:P44" ca="1" si="94">+H43/H37</f>
        <v>5.0700058548469835</v>
      </c>
      <c r="I44" s="82">
        <f t="shared" ca="1" si="94"/>
        <v>5.1980047312877566</v>
      </c>
      <c r="J44" s="82">
        <f t="shared" ca="1" si="94"/>
        <v>5.3340004111600585</v>
      </c>
      <c r="K44" s="82">
        <f t="shared" ca="1" si="94"/>
        <v>5.4749947436555537</v>
      </c>
      <c r="L44" s="82">
        <f t="shared" ca="1" si="94"/>
        <v>5.6219933298819962</v>
      </c>
      <c r="M44" s="82">
        <f t="shared" ca="1" si="94"/>
        <v>5.7739986175727402</v>
      </c>
      <c r="N44" s="82">
        <f t="shared" ca="1" si="94"/>
        <v>5.9310024976415772</v>
      </c>
      <c r="O44" s="82">
        <f t="shared" ca="1" si="94"/>
        <v>6.0930005397435565</v>
      </c>
      <c r="P44" s="82">
        <f t="shared" ca="1" si="94"/>
        <v>6.2600019506690039</v>
      </c>
      <c r="Q44" s="82">
        <f t="shared" ref="Q44:R44" ca="1" si="95">+Q43/Q37</f>
        <v>6.4339973387533087</v>
      </c>
      <c r="R44" s="82">
        <f t="shared" ca="1" si="95"/>
        <v>6.614999302418199</v>
      </c>
      <c r="AO44" s="27">
        <f t="shared" si="15"/>
        <v>42583</v>
      </c>
      <c r="AP44" s="41" t="str">
        <f t="shared" si="91"/>
        <v>au</v>
      </c>
      <c r="AQ44" s="41">
        <f t="shared" si="16"/>
        <v>47</v>
      </c>
      <c r="AS44" s="41">
        <f t="shared" si="17"/>
        <v>44</v>
      </c>
      <c r="AT44" s="41" t="str">
        <f t="shared" si="92"/>
        <v>ar</v>
      </c>
    </row>
    <row r="45" spans="1:46">
      <c r="A45" s="60">
        <f t="shared" si="18"/>
        <v>45</v>
      </c>
      <c r="B45" s="96" t="s">
        <v>2</v>
      </c>
      <c r="C45" s="166" t="s">
        <v>40</v>
      </c>
      <c r="D45" s="88">
        <f ca="1">+SUM(INDIRECT("'Monthly Resource Report'!"&amp;(VLOOKUP(D$1,$AO$1:$AP$197,2,FALSE)&amp;$A45&amp;":"&amp;VLOOKUP(DATE(YEAR(D$1),12,1),$AO$1:$AP$181,2,FALSE)&amp;$A45)))</f>
        <v>32.050000000000004</v>
      </c>
      <c r="E45" s="89">
        <f t="shared" ref="E45:R47" ca="1" si="96">+SUM(INDIRECT("'Monthly Resource Report'!"&amp;(VLOOKUP(E$1,$AO$1:$AP$197,2,FALSE)&amp;$A45&amp;":"&amp;VLOOKUP(DATE(YEAR(E$1),12,1),$AO$1:$AP$181,2,FALSE)&amp;$A45)))</f>
        <v>29.160000000000004</v>
      </c>
      <c r="F45" s="89">
        <f t="shared" ca="1" si="96"/>
        <v>29.900000000000006</v>
      </c>
      <c r="G45" s="89">
        <f t="shared" ca="1" si="96"/>
        <v>30.910000000000007</v>
      </c>
      <c r="H45" s="89">
        <f t="shared" ca="1" si="96"/>
        <v>28.910000000000004</v>
      </c>
      <c r="I45" s="89">
        <f t="shared" ca="1" si="96"/>
        <v>27.740000000000002</v>
      </c>
      <c r="J45" s="89">
        <f t="shared" ca="1" si="96"/>
        <v>26.730000000000004</v>
      </c>
      <c r="K45" s="89">
        <f t="shared" ca="1" si="96"/>
        <v>28.450000000000003</v>
      </c>
      <c r="L45" s="89">
        <f t="shared" ca="1" si="96"/>
        <v>32.340000000000003</v>
      </c>
      <c r="M45" s="89">
        <f t="shared" ca="1" si="96"/>
        <v>31.620000000000005</v>
      </c>
      <c r="N45" s="89">
        <f t="shared" ca="1" si="96"/>
        <v>30.620000000000005</v>
      </c>
      <c r="O45" s="89">
        <f t="shared" ca="1" si="96"/>
        <v>30.630000000000003</v>
      </c>
      <c r="P45" s="89">
        <f t="shared" ca="1" si="96"/>
        <v>31.080000000000005</v>
      </c>
      <c r="Q45" s="89">
        <f t="shared" ca="1" si="96"/>
        <v>26.299999999999997</v>
      </c>
      <c r="R45" s="89">
        <f t="shared" ca="1" si="96"/>
        <v>30.34</v>
      </c>
      <c r="AO45" s="27">
        <f t="shared" si="15"/>
        <v>42614</v>
      </c>
      <c r="AP45" s="41" t="str">
        <f t="shared" si="91"/>
        <v>av</v>
      </c>
      <c r="AQ45" s="41">
        <f t="shared" si="16"/>
        <v>48</v>
      </c>
      <c r="AS45" s="41">
        <f t="shared" si="17"/>
        <v>45</v>
      </c>
      <c r="AT45" s="41" t="str">
        <f t="shared" si="92"/>
        <v>as</v>
      </c>
    </row>
    <row r="46" spans="1:46">
      <c r="A46" s="60">
        <f t="shared" si="18"/>
        <v>46</v>
      </c>
      <c r="B46" s="96" t="s">
        <v>2</v>
      </c>
      <c r="C46" s="166" t="s">
        <v>41</v>
      </c>
      <c r="D46" s="88">
        <f ca="1">+SUM(INDIRECT("'Monthly Resource Report'!"&amp;(VLOOKUP(D$1,$AO$1:$AP$197,2,FALSE)&amp;$A46&amp;":"&amp;VLOOKUP(DATE(YEAR(D$1),12,1),$AO$1:$AP$181,2,FALSE)&amp;$A46)))</f>
        <v>8149</v>
      </c>
      <c r="E46" s="89">
        <f t="shared" ca="1" si="96"/>
        <v>7680</v>
      </c>
      <c r="F46" s="89">
        <f t="shared" ca="1" si="96"/>
        <v>8149</v>
      </c>
      <c r="G46" s="89">
        <f t="shared" ca="1" si="96"/>
        <v>7614</v>
      </c>
      <c r="H46" s="89">
        <f t="shared" ca="1" si="96"/>
        <v>8149</v>
      </c>
      <c r="I46" s="89">
        <f t="shared" ca="1" si="96"/>
        <v>7055</v>
      </c>
      <c r="J46" s="89">
        <f t="shared" ca="1" si="96"/>
        <v>8149</v>
      </c>
      <c r="K46" s="89">
        <f t="shared" ca="1" si="96"/>
        <v>7704</v>
      </c>
      <c r="L46" s="89">
        <f t="shared" ca="1" si="96"/>
        <v>7525</v>
      </c>
      <c r="M46" s="89">
        <f t="shared" ca="1" si="96"/>
        <v>7681</v>
      </c>
      <c r="N46" s="89">
        <f t="shared" ca="1" si="96"/>
        <v>8149</v>
      </c>
      <c r="O46" s="89">
        <f t="shared" ca="1" si="96"/>
        <v>7703</v>
      </c>
      <c r="P46" s="89">
        <f t="shared" ca="1" si="96"/>
        <v>8149</v>
      </c>
      <c r="Q46" s="89">
        <f t="shared" ca="1" si="96"/>
        <v>7055</v>
      </c>
      <c r="R46" s="89">
        <f t="shared" ca="1" si="96"/>
        <v>8149</v>
      </c>
      <c r="AO46" s="27">
        <f t="shared" si="15"/>
        <v>42644</v>
      </c>
      <c r="AP46" s="41" t="str">
        <f t="shared" si="91"/>
        <v>aw</v>
      </c>
      <c r="AQ46" s="41">
        <f t="shared" si="16"/>
        <v>49</v>
      </c>
      <c r="AS46" s="41">
        <f t="shared" si="17"/>
        <v>46</v>
      </c>
      <c r="AT46" s="41" t="str">
        <f t="shared" si="92"/>
        <v>at</v>
      </c>
    </row>
    <row r="47" spans="1:46">
      <c r="A47" s="60">
        <f t="shared" si="18"/>
        <v>47</v>
      </c>
      <c r="B47" s="96" t="s">
        <v>2</v>
      </c>
      <c r="C47" s="166" t="s">
        <v>272</v>
      </c>
      <c r="D47" s="88">
        <f ca="1">+SUM(INDIRECT("'Monthly Resource Report'!"&amp;(VLOOKUP(D$1,$AO$1:$AP$197,2,FALSE)&amp;$A47&amp;":"&amp;VLOOKUP(DATE(YEAR(D$1),12,1),$AO$1:$AP$181,2,FALSE)&amp;$A47)))</f>
        <v>29587.269999999997</v>
      </c>
      <c r="E47" s="89">
        <f t="shared" ca="1" si="96"/>
        <v>26920.799999999996</v>
      </c>
      <c r="F47" s="89">
        <f t="shared" ca="1" si="96"/>
        <v>27587.410000000003</v>
      </c>
      <c r="G47" s="89">
        <f t="shared" ca="1" si="96"/>
        <v>28510.400000000001</v>
      </c>
      <c r="H47" s="89">
        <f t="shared" ca="1" si="96"/>
        <v>26664.399999999998</v>
      </c>
      <c r="I47" s="89">
        <f t="shared" ca="1" si="96"/>
        <v>25587.569999999996</v>
      </c>
      <c r="J47" s="89">
        <f t="shared" ca="1" si="96"/>
        <v>24664.57</v>
      </c>
      <c r="K47" s="89">
        <f t="shared" ca="1" si="96"/>
        <v>26254.189999999995</v>
      </c>
      <c r="L47" s="89">
        <f t="shared" ca="1" si="96"/>
        <v>29843.629999999997</v>
      </c>
      <c r="M47" s="89">
        <f t="shared" ca="1" si="96"/>
        <v>29177.019999999997</v>
      </c>
      <c r="N47" s="89">
        <f t="shared" ca="1" si="96"/>
        <v>28254.01</v>
      </c>
      <c r="O47" s="89">
        <f t="shared" ca="1" si="96"/>
        <v>28254.010000000002</v>
      </c>
      <c r="P47" s="89">
        <f t="shared" ca="1" si="96"/>
        <v>28664.239999999998</v>
      </c>
      <c r="Q47" s="89">
        <f t="shared" ca="1" si="96"/>
        <v>24254.36</v>
      </c>
      <c r="R47" s="89">
        <f t="shared" ca="1" si="96"/>
        <v>27997.64</v>
      </c>
      <c r="AO47" s="27">
        <f t="shared" si="15"/>
        <v>42675</v>
      </c>
      <c r="AP47" s="41" t="str">
        <f t="shared" si="91"/>
        <v>ax</v>
      </c>
      <c r="AQ47" s="41">
        <f t="shared" si="16"/>
        <v>50</v>
      </c>
      <c r="AS47" s="41">
        <f t="shared" si="17"/>
        <v>47</v>
      </c>
      <c r="AT47" s="41" t="str">
        <f t="shared" si="92"/>
        <v>au</v>
      </c>
    </row>
    <row r="48" spans="1:46">
      <c r="A48" s="60">
        <f t="shared" si="18"/>
        <v>48</v>
      </c>
      <c r="B48" s="171" t="s">
        <v>2</v>
      </c>
      <c r="C48" s="177" t="s">
        <v>96</v>
      </c>
      <c r="D48" s="83">
        <f ca="1">+D37/(D46*D35)</f>
        <v>0.91812781070214322</v>
      </c>
      <c r="E48" s="84">
        <f t="shared" ref="E48:G48" ca="1" si="97">+E37/(E46*E35)</f>
        <v>0.91970996732026145</v>
      </c>
      <c r="F48" s="84">
        <f t="shared" ca="1" si="97"/>
        <v>0.91564304373526728</v>
      </c>
      <c r="G48" s="84">
        <f t="shared" ca="1" si="97"/>
        <v>0.92119229970247452</v>
      </c>
      <c r="H48" s="84">
        <f t="shared" ref="H48:P48" ca="1" si="98">+H37/(H46*H35)</f>
        <v>0.91783265439361816</v>
      </c>
      <c r="I48" s="84">
        <f t="shared" ca="1" si="98"/>
        <v>0.9300917626677413</v>
      </c>
      <c r="J48" s="84">
        <f t="shared" ca="1" si="98"/>
        <v>0.95584926816474536</v>
      </c>
      <c r="K48" s="84">
        <f t="shared" ca="1" si="98"/>
        <v>0.97083206075784412</v>
      </c>
      <c r="L48" s="84">
        <f t="shared" ca="1" si="98"/>
        <v>0.97006648861094824</v>
      </c>
      <c r="M48" s="84">
        <f t="shared" ca="1" si="98"/>
        <v>0.96868259936878454</v>
      </c>
      <c r="N48" s="84">
        <f t="shared" ca="1" si="98"/>
        <v>0.96498066645973646</v>
      </c>
      <c r="O48" s="84">
        <f t="shared" ca="1" si="98"/>
        <v>0.96502288812015369</v>
      </c>
      <c r="P48" s="84">
        <f t="shared" ca="1" si="98"/>
        <v>0.95802444182974456</v>
      </c>
      <c r="Q48" s="84">
        <f t="shared" ref="Q48:R48" ca="1" si="99">+Q37/(Q46*Q35)</f>
        <v>0.95036200163977713</v>
      </c>
      <c r="R48" s="84">
        <f t="shared" ca="1" si="99"/>
        <v>0.94855618035654565</v>
      </c>
      <c r="AO48" s="27">
        <f t="shared" si="15"/>
        <v>42705</v>
      </c>
      <c r="AP48" s="41" t="str">
        <f t="shared" si="91"/>
        <v>ay</v>
      </c>
      <c r="AQ48" s="41">
        <f t="shared" si="16"/>
        <v>51</v>
      </c>
      <c r="AS48" s="41">
        <f t="shared" si="17"/>
        <v>48</v>
      </c>
      <c r="AT48" s="41" t="str">
        <f t="shared" si="92"/>
        <v>av</v>
      </c>
    </row>
    <row r="49" spans="1:46">
      <c r="A49" s="60">
        <f t="shared" si="18"/>
        <v>49</v>
      </c>
      <c r="B49" s="96" t="s">
        <v>2</v>
      </c>
      <c r="C49" s="166" t="s">
        <v>42</v>
      </c>
      <c r="D49" s="632">
        <f ca="1">+SUM(INDIRECT("'Monthly Resource Report'!"&amp;(VLOOKUP(D$1,$AO$1:$AP$197,2,FALSE)&amp;$A49&amp;":"&amp;VLOOKUP(DATE(YEAR(D$1),12,1),$AO$1:$AP$181,2,FALSE)&amp;$A49)))</f>
        <v>676502.60000000009</v>
      </c>
      <c r="E49" s="633">
        <f t="shared" ref="E49:R52" ca="1" si="100">+SUM(INDIRECT("'Monthly Resource Report'!"&amp;(VLOOKUP(E$1,$AO$1:$AP$197,2,FALSE)&amp;$A49&amp;":"&amp;VLOOKUP(DATE(YEAR(E$1),12,1),$AO$1:$AP$181,2,FALSE)&amp;$A49)))</f>
        <v>595014.99999999977</v>
      </c>
      <c r="F49" s="633">
        <f t="shared" ca="1" si="100"/>
        <v>598164.98999999987</v>
      </c>
      <c r="G49" s="633">
        <f t="shared" ca="1" si="100"/>
        <v>631292.46000000008</v>
      </c>
      <c r="H49" s="633">
        <f t="shared" ca="1" si="100"/>
        <v>605962.77</v>
      </c>
      <c r="I49" s="633">
        <f t="shared" ca="1" si="100"/>
        <v>597311.73</v>
      </c>
      <c r="J49" s="633">
        <f t="shared" ca="1" si="100"/>
        <v>592643.86999999988</v>
      </c>
      <c r="K49" s="633">
        <f t="shared" ca="1" si="100"/>
        <v>647917.77</v>
      </c>
      <c r="L49" s="633">
        <f t="shared" ca="1" si="100"/>
        <v>757375.27</v>
      </c>
      <c r="M49" s="633">
        <f t="shared" ca="1" si="100"/>
        <v>761071.4</v>
      </c>
      <c r="N49" s="633">
        <f t="shared" ca="1" si="100"/>
        <v>759356.19000000006</v>
      </c>
      <c r="O49" s="633">
        <f t="shared" ca="1" si="100"/>
        <v>781069.77999999991</v>
      </c>
      <c r="P49" s="633">
        <f t="shared" ca="1" si="100"/>
        <v>814645.43</v>
      </c>
      <c r="Q49" s="633">
        <f t="shared" ca="1" si="100"/>
        <v>708533.24</v>
      </c>
      <c r="R49" s="633">
        <f t="shared" ca="1" si="100"/>
        <v>840296.54</v>
      </c>
      <c r="AO49" s="27">
        <f t="shared" si="15"/>
        <v>42736</v>
      </c>
      <c r="AP49" s="41" t="str">
        <f t="shared" si="91"/>
        <v>az</v>
      </c>
      <c r="AQ49" s="41">
        <f t="shared" si="16"/>
        <v>52</v>
      </c>
      <c r="AS49" s="41">
        <f t="shared" si="17"/>
        <v>49</v>
      </c>
      <c r="AT49" s="41" t="str">
        <f t="shared" si="92"/>
        <v>aw</v>
      </c>
    </row>
    <row r="50" spans="1:46">
      <c r="A50" s="60">
        <f t="shared" si="18"/>
        <v>50</v>
      </c>
      <c r="B50" s="96" t="s">
        <v>2</v>
      </c>
      <c r="C50" s="634" t="s">
        <v>298</v>
      </c>
      <c r="D50" s="632">
        <f ca="1">+SUM(INDIRECT("'Monthly Resource Report'!"&amp;(VLOOKUP(D$1,$AO$1:$AP$197,2,FALSE)&amp;$A50&amp;":"&amp;VLOOKUP(DATE(YEAR(D$1),12,1),$AO$1:$AP$181,2,FALSE)&amp;$A50)))</f>
        <v>0</v>
      </c>
      <c r="E50" s="633">
        <f t="shared" ca="1" si="100"/>
        <v>0</v>
      </c>
      <c r="F50" s="633">
        <f t="shared" ca="1" si="100"/>
        <v>0</v>
      </c>
      <c r="G50" s="633">
        <f t="shared" ca="1" si="100"/>
        <v>0</v>
      </c>
      <c r="H50" s="633">
        <f t="shared" ca="1" si="100"/>
        <v>0</v>
      </c>
      <c r="I50" s="633">
        <f t="shared" ca="1" si="100"/>
        <v>0</v>
      </c>
      <c r="J50" s="633">
        <f t="shared" ca="1" si="100"/>
        <v>0</v>
      </c>
      <c r="K50" s="633">
        <f t="shared" ca="1" si="100"/>
        <v>0</v>
      </c>
      <c r="L50" s="633">
        <f t="shared" ca="1" si="100"/>
        <v>0</v>
      </c>
      <c r="M50" s="633">
        <f t="shared" ca="1" si="100"/>
        <v>0</v>
      </c>
      <c r="N50" s="633">
        <f t="shared" ca="1" si="100"/>
        <v>0</v>
      </c>
      <c r="O50" s="633">
        <f t="shared" ca="1" si="100"/>
        <v>0</v>
      </c>
      <c r="P50" s="633">
        <f t="shared" ca="1" si="100"/>
        <v>0</v>
      </c>
      <c r="Q50" s="633">
        <f t="shared" ca="1" si="100"/>
        <v>0</v>
      </c>
      <c r="R50" s="633">
        <f t="shared" ca="1" si="100"/>
        <v>0</v>
      </c>
      <c r="AO50" s="27">
        <f t="shared" si="15"/>
        <v>42767</v>
      </c>
      <c r="AP50" s="41" t="str">
        <f t="shared" si="91"/>
        <v>ba</v>
      </c>
      <c r="AQ50" s="41">
        <f t="shared" si="16"/>
        <v>53</v>
      </c>
      <c r="AS50" s="41">
        <f t="shared" si="17"/>
        <v>50</v>
      </c>
      <c r="AT50" s="41" t="str">
        <f t="shared" si="92"/>
        <v>ax</v>
      </c>
    </row>
    <row r="51" spans="1:46">
      <c r="A51" s="60">
        <f t="shared" si="18"/>
        <v>51</v>
      </c>
      <c r="B51" s="96" t="s">
        <v>2</v>
      </c>
      <c r="C51" s="166" t="s">
        <v>43</v>
      </c>
      <c r="D51" s="88">
        <f ca="1">+SUM(INDIRECT("'Monthly Resource Report'!"&amp;(VLOOKUP(D$1,$AO$1:$AP$197,2,FALSE)&amp;$A51&amp;":"&amp;VLOOKUP(DATE(YEAR(D$1),12,1),$AO$1:$AP$181,2,FALSE)&amp;$A51)))</f>
        <v>2861.25</v>
      </c>
      <c r="E51" s="89">
        <f t="shared" ca="1" si="100"/>
        <v>2876.99</v>
      </c>
      <c r="F51" s="89">
        <f t="shared" ca="1" si="100"/>
        <v>3039.5299999999997</v>
      </c>
      <c r="G51" s="89">
        <f t="shared" ca="1" si="100"/>
        <v>2857.0999999999995</v>
      </c>
      <c r="H51" s="89">
        <f t="shared" ca="1" si="100"/>
        <v>3046.17</v>
      </c>
      <c r="I51" s="89">
        <f t="shared" ca="1" si="100"/>
        <v>2671.58</v>
      </c>
      <c r="J51" s="89">
        <f t="shared" ca="1" si="100"/>
        <v>3137.31</v>
      </c>
      <c r="K51" s="89">
        <f t="shared" ca="1" si="100"/>
        <v>3025.47</v>
      </c>
      <c r="L51" s="89">
        <f t="shared" ca="1" si="100"/>
        <v>2967.61</v>
      </c>
      <c r="M51" s="89">
        <f t="shared" ca="1" si="100"/>
        <v>3024.65</v>
      </c>
      <c r="N51" s="89">
        <f t="shared" ca="1" si="100"/>
        <v>3196.51</v>
      </c>
      <c r="O51" s="89">
        <f t="shared" ca="1" si="100"/>
        <v>3022.0200000000004</v>
      </c>
      <c r="P51" s="89">
        <f t="shared" ca="1" si="100"/>
        <v>3174.4600000000005</v>
      </c>
      <c r="Q51" s="89">
        <f t="shared" ca="1" si="100"/>
        <v>2727.0199999999995</v>
      </c>
      <c r="R51" s="89">
        <f t="shared" ca="1" si="100"/>
        <v>3115.1899999999996</v>
      </c>
      <c r="AO51" s="27">
        <f t="shared" si="15"/>
        <v>42795</v>
      </c>
      <c r="AP51" s="41" t="str">
        <f t="shared" si="91"/>
        <v>bb</v>
      </c>
      <c r="AQ51" s="41">
        <f t="shared" si="16"/>
        <v>54</v>
      </c>
      <c r="AS51" s="41">
        <f t="shared" si="17"/>
        <v>51</v>
      </c>
      <c r="AT51" s="41" t="str">
        <f t="shared" si="92"/>
        <v>ay</v>
      </c>
    </row>
    <row r="52" spans="1:46">
      <c r="A52" s="60">
        <f t="shared" si="18"/>
        <v>52</v>
      </c>
      <c r="B52" s="96" t="s">
        <v>2</v>
      </c>
      <c r="C52" s="166" t="s">
        <v>44</v>
      </c>
      <c r="D52" s="632">
        <f ca="1">+SUM(INDIRECT("'Monthly Resource Report'!"&amp;(VLOOKUP(D$1,$AO$1:$AP$197,2,FALSE)&amp;$A52&amp;":"&amp;VLOOKUP(DATE(YEAR(D$1),12,1),$AO$1:$AP$181,2,FALSE)&amp;$A52)))</f>
        <v>3935.67</v>
      </c>
      <c r="E52" s="633">
        <f t="shared" ca="1" si="100"/>
        <v>3957.3199999999997</v>
      </c>
      <c r="F52" s="633">
        <f t="shared" ca="1" si="100"/>
        <v>5978.73</v>
      </c>
      <c r="G52" s="633">
        <f t="shared" ca="1" si="100"/>
        <v>5619.9</v>
      </c>
      <c r="H52" s="633">
        <f t="shared" ca="1" si="100"/>
        <v>6122.77</v>
      </c>
      <c r="I52" s="633">
        <f t="shared" ca="1" si="100"/>
        <v>5503.4800000000005</v>
      </c>
      <c r="J52" s="633">
        <f t="shared" ca="1" si="100"/>
        <v>6651.0499999999993</v>
      </c>
      <c r="K52" s="633">
        <f t="shared" ca="1" si="100"/>
        <v>6565.27</v>
      </c>
      <c r="L52" s="633">
        <f t="shared" ca="1" si="100"/>
        <v>6617.8199999999988</v>
      </c>
      <c r="M52" s="633">
        <f t="shared" ca="1" si="100"/>
        <v>6926.45</v>
      </c>
      <c r="N52" s="633">
        <f t="shared" ca="1" si="100"/>
        <v>7543.8399999999992</v>
      </c>
      <c r="O52" s="633">
        <f t="shared" ca="1" si="100"/>
        <v>7313.3400000000011</v>
      </c>
      <c r="P52" s="633">
        <f t="shared" ca="1" si="100"/>
        <v>7904.4100000000008</v>
      </c>
      <c r="Q52" s="633">
        <f t="shared" ca="1" si="100"/>
        <v>6981.2</v>
      </c>
      <c r="R52" s="633">
        <f t="shared" ca="1" si="100"/>
        <v>8192.93</v>
      </c>
      <c r="AO52" s="27">
        <f t="shared" si="15"/>
        <v>42826</v>
      </c>
      <c r="AP52" s="41" t="str">
        <f t="shared" si="91"/>
        <v>bc</v>
      </c>
      <c r="AQ52" s="41">
        <f t="shared" si="16"/>
        <v>55</v>
      </c>
      <c r="AS52" s="41">
        <f t="shared" si="17"/>
        <v>52</v>
      </c>
      <c r="AT52" s="41" t="str">
        <f t="shared" si="92"/>
        <v>az</v>
      </c>
    </row>
    <row r="53" spans="1:46">
      <c r="A53" s="60">
        <f t="shared" si="18"/>
        <v>53</v>
      </c>
      <c r="B53" s="171" t="s">
        <v>2</v>
      </c>
      <c r="C53" s="172" t="s">
        <v>45</v>
      </c>
      <c r="D53" s="92">
        <f ca="1">+(D51*2000)/D39</f>
        <v>0.46109406039395745</v>
      </c>
      <c r="E53" s="93">
        <f t="shared" ref="E53:G53" ca="1" si="101">+(E51*2000)/E39</f>
        <v>0.49112474916531379</v>
      </c>
      <c r="F53" s="93">
        <f t="shared" ca="1" si="101"/>
        <v>0.491093720761066</v>
      </c>
      <c r="G53" s="93">
        <f t="shared" ca="1" si="101"/>
        <v>0.49120308248940414</v>
      </c>
      <c r="H53" s="93">
        <f t="shared" ref="H53:P53" ca="1" si="102">+(H51*2000)/H39</f>
        <v>0.49105491073469343</v>
      </c>
      <c r="I53" s="93">
        <f t="shared" ca="1" si="102"/>
        <v>0.49115150507869682</v>
      </c>
      <c r="J53" s="93">
        <f t="shared" ca="1" si="102"/>
        <v>0.49094743573868616</v>
      </c>
      <c r="K53" s="93">
        <f t="shared" ca="1" si="102"/>
        <v>0.49104510442596033</v>
      </c>
      <c r="L53" s="93">
        <f t="shared" ca="1" si="102"/>
        <v>0.49120812301097727</v>
      </c>
      <c r="M53" s="93">
        <f t="shared" ca="1" si="102"/>
        <v>0.49115997021933566</v>
      </c>
      <c r="N53" s="93">
        <f t="shared" ca="1" si="102"/>
        <v>0.49105910823969512</v>
      </c>
      <c r="O53" s="93">
        <f t="shared" ca="1" si="102"/>
        <v>0.49112311010573301</v>
      </c>
      <c r="P53" s="93">
        <f t="shared" ca="1" si="102"/>
        <v>0.49108699709585568</v>
      </c>
      <c r="Q53" s="93">
        <f t="shared" ref="Q53:R53" ca="1" si="103">+(Q51*2000)/Q39</f>
        <v>0.49106810437903914</v>
      </c>
      <c r="R53" s="93">
        <f t="shared" ca="1" si="103"/>
        <v>0.49108176834528233</v>
      </c>
      <c r="AO53" s="27">
        <f t="shared" si="15"/>
        <v>42856</v>
      </c>
      <c r="AP53" s="41" t="str">
        <f t="shared" si="91"/>
        <v>bd</v>
      </c>
      <c r="AQ53" s="41">
        <f t="shared" si="16"/>
        <v>56</v>
      </c>
      <c r="AS53" s="41">
        <f t="shared" si="17"/>
        <v>53</v>
      </c>
      <c r="AT53" s="41" t="str">
        <f>+"b"&amp;AT1</f>
        <v>ba</v>
      </c>
    </row>
    <row r="54" spans="1:46">
      <c r="A54" s="60">
        <f t="shared" si="18"/>
        <v>54</v>
      </c>
      <c r="B54" s="96" t="s">
        <v>2</v>
      </c>
      <c r="C54" s="166" t="s">
        <v>46</v>
      </c>
      <c r="D54" s="88">
        <f ca="1">+SUM(INDIRECT("'Monthly Resource Report'!"&amp;(VLOOKUP(D$1,$AO$1:$AP$197,2,FALSE)&amp;$A54&amp;":"&amp;VLOOKUP(DATE(YEAR(D$1),12,1),$AO$1:$AP$181,2,FALSE)&amp;$A54)))</f>
        <v>432.71</v>
      </c>
      <c r="E54" s="89">
        <f t="shared" ref="E54:R55" ca="1" si="104">+SUM(INDIRECT("'Monthly Resource Report'!"&amp;(VLOOKUP(E$1,$AO$1:$AP$197,2,FALSE)&amp;$A54&amp;":"&amp;VLOOKUP(DATE(YEAR(E$1),12,1),$AO$1:$AP$181,2,FALSE)&amp;$A54)))</f>
        <v>408.51</v>
      </c>
      <c r="F54" s="89">
        <f t="shared" ca="1" si="104"/>
        <v>431.53000000000009</v>
      </c>
      <c r="G54" s="89">
        <f t="shared" ca="1" si="104"/>
        <v>405.65</v>
      </c>
      <c r="H54" s="89">
        <f t="shared" ca="1" si="104"/>
        <v>432.55999999999995</v>
      </c>
      <c r="I54" s="89">
        <f t="shared" ca="1" si="104"/>
        <v>379.50000000000006</v>
      </c>
      <c r="J54" s="89">
        <f t="shared" ca="1" si="104"/>
        <v>446.3</v>
      </c>
      <c r="K54" s="89">
        <f t="shared" ca="1" si="104"/>
        <v>430.85</v>
      </c>
      <c r="L54" s="89">
        <f t="shared" ca="1" si="104"/>
        <v>422.18</v>
      </c>
      <c r="M54" s="89">
        <f t="shared" ca="1" si="104"/>
        <v>430.31</v>
      </c>
      <c r="N54" s="89">
        <f t="shared" ca="1" si="104"/>
        <v>454.78000000000003</v>
      </c>
      <c r="O54" s="89">
        <f t="shared" ca="1" si="104"/>
        <v>429.92</v>
      </c>
      <c r="P54" s="89">
        <f t="shared" ca="1" si="104"/>
        <v>451.50000000000006</v>
      </c>
      <c r="Q54" s="89">
        <f t="shared" ca="1" si="104"/>
        <v>387.76999999999992</v>
      </c>
      <c r="R54" s="89">
        <f t="shared" ca="1" si="104"/>
        <v>442.88999999999993</v>
      </c>
      <c r="AO54" s="27">
        <f t="shared" si="15"/>
        <v>42887</v>
      </c>
      <c r="AP54" s="41" t="str">
        <f t="shared" si="91"/>
        <v>be</v>
      </c>
      <c r="AQ54" s="41">
        <f t="shared" si="16"/>
        <v>57</v>
      </c>
      <c r="AS54" s="41">
        <f t="shared" si="17"/>
        <v>54</v>
      </c>
      <c r="AT54" s="41" t="str">
        <f t="shared" ref="AT54:AT78" si="105">+"b"&amp;AT2</f>
        <v>bb</v>
      </c>
    </row>
    <row r="55" spans="1:46">
      <c r="A55" s="60">
        <f t="shared" si="18"/>
        <v>55</v>
      </c>
      <c r="B55" s="96" t="s">
        <v>2</v>
      </c>
      <c r="C55" s="166" t="s">
        <v>47</v>
      </c>
      <c r="D55" s="632">
        <f ca="1">+SUM(INDIRECT("'Monthly Resource Report'!"&amp;(VLOOKUP(D$1,$AO$1:$AP$197,2,FALSE)&amp;$A55&amp;":"&amp;VLOOKUP(DATE(YEAR(D$1),12,1),$AO$1:$AP$181,2,FALSE)&amp;$A55)))</f>
        <v>18453.82</v>
      </c>
      <c r="E55" s="633">
        <f t="shared" ca="1" si="104"/>
        <v>17306.89</v>
      </c>
      <c r="F55" s="633">
        <f t="shared" ca="1" si="104"/>
        <v>18401.22</v>
      </c>
      <c r="G55" s="633">
        <f t="shared" ca="1" si="104"/>
        <v>17303.079999999998</v>
      </c>
      <c r="H55" s="633">
        <f t="shared" ca="1" si="104"/>
        <v>18889.29</v>
      </c>
      <c r="I55" s="633">
        <f t="shared" ca="1" si="104"/>
        <v>16917.55</v>
      </c>
      <c r="J55" s="633">
        <f t="shared" ca="1" si="104"/>
        <v>20487.539999999997</v>
      </c>
      <c r="K55" s="633">
        <f t="shared" ca="1" si="104"/>
        <v>20316.079999999998</v>
      </c>
      <c r="L55" s="633">
        <f t="shared" ca="1" si="104"/>
        <v>20631.82</v>
      </c>
      <c r="M55" s="633">
        <f t="shared" ca="1" si="104"/>
        <v>21166.11</v>
      </c>
      <c r="N55" s="633">
        <f t="shared" ca="1" si="104"/>
        <v>23210.730000000003</v>
      </c>
      <c r="O55" s="633">
        <f t="shared" ca="1" si="104"/>
        <v>22647.209999999995</v>
      </c>
      <c r="P55" s="633">
        <f t="shared" ca="1" si="104"/>
        <v>24337.33</v>
      </c>
      <c r="Q55" s="633">
        <f t="shared" ca="1" si="104"/>
        <v>21457.52</v>
      </c>
      <c r="R55" s="633">
        <f t="shared" ca="1" si="104"/>
        <v>25240.3</v>
      </c>
      <c r="AO55" s="27">
        <f t="shared" si="15"/>
        <v>42917</v>
      </c>
      <c r="AP55" s="41" t="str">
        <f t="shared" si="91"/>
        <v>bf</v>
      </c>
      <c r="AQ55" s="41">
        <f t="shared" si="16"/>
        <v>58</v>
      </c>
      <c r="AS55" s="41">
        <f t="shared" si="17"/>
        <v>55</v>
      </c>
      <c r="AT55" s="41" t="str">
        <f t="shared" si="105"/>
        <v>bc</v>
      </c>
    </row>
    <row r="56" spans="1:46">
      <c r="A56" s="60">
        <f t="shared" si="18"/>
        <v>56</v>
      </c>
      <c r="B56" s="180" t="s">
        <v>2</v>
      </c>
      <c r="C56" s="181" t="s">
        <v>48</v>
      </c>
      <c r="D56" s="94">
        <f ca="1">+(D54*2000)/D39</f>
        <v>6.9731764394257517E-2</v>
      </c>
      <c r="E56" s="95">
        <f t="shared" ref="E56:G56" ca="1" si="106">+(E54*2000)/E39</f>
        <v>6.9735859798442934E-2</v>
      </c>
      <c r="F56" s="95">
        <f t="shared" ca="1" si="106"/>
        <v>6.9721856115920175E-2</v>
      </c>
      <c r="G56" s="95">
        <f t="shared" ca="1" si="106"/>
        <v>6.9740831756615732E-2</v>
      </c>
      <c r="H56" s="95">
        <f t="shared" ref="H56:P56" ca="1" si="107">+(H54*2000)/H39</f>
        <v>6.9730419571921123E-2</v>
      </c>
      <c r="I56" s="95">
        <f t="shared" ca="1" si="107"/>
        <v>6.9768450197024032E-2</v>
      </c>
      <c r="J56" s="95">
        <f t="shared" ca="1" si="107"/>
        <v>6.9840035116126756E-2</v>
      </c>
      <c r="K56" s="95">
        <f t="shared" ca="1" si="107"/>
        <v>6.9928567542208317E-2</v>
      </c>
      <c r="L56" s="95">
        <f t="shared" ca="1" si="107"/>
        <v>6.9880558891759495E-2</v>
      </c>
      <c r="M56" s="95">
        <f t="shared" ca="1" si="107"/>
        <v>6.9876199489224314E-2</v>
      </c>
      <c r="N56" s="95">
        <f t="shared" ca="1" si="107"/>
        <v>6.9864903049028024E-2</v>
      </c>
      <c r="O56" s="95">
        <f t="shared" ca="1" si="107"/>
        <v>6.9868381909006794E-2</v>
      </c>
      <c r="P56" s="95">
        <f t="shared" ca="1" si="107"/>
        <v>6.984677053381641E-2</v>
      </c>
      <c r="Q56" s="95">
        <f t="shared" ref="Q56:R56" ca="1" si="108">+(Q54*2000)/Q39</f>
        <v>6.9827679604498691E-2</v>
      </c>
      <c r="R56" s="95">
        <f t="shared" ca="1" si="108"/>
        <v>6.9817636928226567E-2</v>
      </c>
      <c r="AO56" s="27">
        <f t="shared" si="15"/>
        <v>42948</v>
      </c>
      <c r="AP56" s="41" t="str">
        <f t="shared" si="91"/>
        <v>bg</v>
      </c>
      <c r="AQ56" s="41">
        <f t="shared" si="16"/>
        <v>59</v>
      </c>
      <c r="AS56" s="41">
        <f t="shared" si="17"/>
        <v>56</v>
      </c>
      <c r="AT56" s="41" t="str">
        <f t="shared" si="105"/>
        <v>bd</v>
      </c>
    </row>
    <row r="57" spans="1:46">
      <c r="A57" s="60">
        <f t="shared" si="18"/>
        <v>57</v>
      </c>
      <c r="B57" s="44" t="s">
        <v>2</v>
      </c>
      <c r="C57" s="626" t="s">
        <v>94</v>
      </c>
      <c r="D57" s="384">
        <f ca="1">+D36+D68</f>
        <v>964800.04041666654</v>
      </c>
      <c r="E57" s="385">
        <f t="shared" ref="E57:G57" ca="1" si="109">+E36+E68</f>
        <v>1002891.4154166665</v>
      </c>
      <c r="F57" s="385">
        <f t="shared" ca="1" si="109"/>
        <v>1000822.7116666667</v>
      </c>
      <c r="G57" s="385">
        <f t="shared" ca="1" si="109"/>
        <v>1004653.1620833334</v>
      </c>
      <c r="H57" s="385">
        <f t="shared" ref="H57:P57" ca="1" si="110">+H36+H68</f>
        <v>1004511.5925</v>
      </c>
      <c r="I57" s="385">
        <f t="shared" ca="1" si="110"/>
        <v>977388.62333333341</v>
      </c>
      <c r="J57" s="385">
        <f t="shared" ca="1" si="110"/>
        <v>1029389.7504166665</v>
      </c>
      <c r="K57" s="385">
        <f t="shared" ca="1" si="110"/>
        <v>1060544.3545833332</v>
      </c>
      <c r="L57" s="385">
        <f t="shared" ca="1" si="110"/>
        <v>975853.23124999995</v>
      </c>
      <c r="M57" s="385">
        <f t="shared" ca="1" si="110"/>
        <v>1052982.9816666665</v>
      </c>
      <c r="N57" s="385">
        <f t="shared" ca="1" si="110"/>
        <v>1051814.0429166667</v>
      </c>
      <c r="O57" s="385">
        <f t="shared" ca="1" si="110"/>
        <v>1056491.0458333334</v>
      </c>
      <c r="P57" s="385">
        <f t="shared" ca="1" si="110"/>
        <v>1046593.1841666666</v>
      </c>
      <c r="Q57" s="385">
        <f t="shared" ref="Q57:R57" ca="1" si="111">+Q36+Q68</f>
        <v>997317.10458333348</v>
      </c>
      <c r="R57" s="385">
        <f t="shared" ca="1" si="111"/>
        <v>1031802.8641666668</v>
      </c>
      <c r="AO57" s="27">
        <f t="shared" si="15"/>
        <v>42979</v>
      </c>
      <c r="AP57" s="41" t="str">
        <f t="shared" si="91"/>
        <v>bh</v>
      </c>
      <c r="AQ57" s="41">
        <f t="shared" si="16"/>
        <v>60</v>
      </c>
      <c r="AS57" s="41">
        <f t="shared" si="17"/>
        <v>57</v>
      </c>
      <c r="AT57" s="41" t="str">
        <f t="shared" si="105"/>
        <v>be</v>
      </c>
    </row>
    <row r="58" spans="1:46">
      <c r="A58" s="60">
        <f t="shared" si="18"/>
        <v>58</v>
      </c>
      <c r="B58" s="43" t="s">
        <v>2</v>
      </c>
      <c r="C58" s="627" t="s">
        <v>49</v>
      </c>
      <c r="D58" s="96">
        <f>+(DATE(YEAR(D$1)+1,1,1)-D$1)*24</f>
        <v>8760</v>
      </c>
      <c r="E58" s="17">
        <f t="shared" ref="E58:R58" si="112">+(DATE(YEAR(E$1)+1,1,1)-E$1)*24</f>
        <v>8760</v>
      </c>
      <c r="F58" s="17">
        <f t="shared" si="112"/>
        <v>8760</v>
      </c>
      <c r="G58" s="17">
        <f t="shared" si="112"/>
        <v>8784</v>
      </c>
      <c r="H58" s="17">
        <f t="shared" si="112"/>
        <v>8760</v>
      </c>
      <c r="I58" s="17">
        <f t="shared" si="112"/>
        <v>8760</v>
      </c>
      <c r="J58" s="17">
        <f t="shared" si="112"/>
        <v>8760</v>
      </c>
      <c r="K58" s="17">
        <f t="shared" si="112"/>
        <v>8784</v>
      </c>
      <c r="L58" s="17">
        <f t="shared" si="112"/>
        <v>8760</v>
      </c>
      <c r="M58" s="17">
        <f t="shared" si="112"/>
        <v>8760</v>
      </c>
      <c r="N58" s="17">
        <f t="shared" si="112"/>
        <v>8760</v>
      </c>
      <c r="O58" s="17">
        <f t="shared" si="112"/>
        <v>8784</v>
      </c>
      <c r="P58" s="17">
        <f t="shared" si="112"/>
        <v>8760</v>
      </c>
      <c r="Q58" s="17">
        <f t="shared" si="112"/>
        <v>8760</v>
      </c>
      <c r="R58" s="17">
        <f t="shared" si="112"/>
        <v>8760</v>
      </c>
      <c r="AO58" s="27">
        <f t="shared" si="15"/>
        <v>43009</v>
      </c>
      <c r="AP58" s="41" t="str">
        <f t="shared" si="91"/>
        <v>bi</v>
      </c>
      <c r="AQ58" s="41">
        <f t="shared" si="16"/>
        <v>61</v>
      </c>
      <c r="AS58" s="41">
        <f t="shared" si="17"/>
        <v>58</v>
      </c>
      <c r="AT58" s="41" t="str">
        <f t="shared" si="105"/>
        <v>bf</v>
      </c>
    </row>
    <row r="59" spans="1:46">
      <c r="A59" s="60">
        <f t="shared" si="18"/>
        <v>59</v>
      </c>
      <c r="B59" s="43" t="s">
        <v>2</v>
      </c>
      <c r="C59" s="166" t="s">
        <v>50</v>
      </c>
      <c r="D59" s="97">
        <f ca="1">+SUM(D41,D43,D50)</f>
        <v>34775500.840000004</v>
      </c>
      <c r="E59" s="85">
        <f t="shared" ref="E59:G59" ca="1" si="113">+SUM(E41,E43,E50)</f>
        <v>32979116.27</v>
      </c>
      <c r="F59" s="85">
        <f t="shared" ca="1" si="113"/>
        <v>37111326.369999997</v>
      </c>
      <c r="G59" s="85">
        <f t="shared" ca="1" si="113"/>
        <v>35420548.850000001</v>
      </c>
      <c r="H59" s="85">
        <f t="shared" ref="H59:P59" ca="1" si="114">+SUM(H41,H43,H50)</f>
        <v>39510741.520000003</v>
      </c>
      <c r="I59" s="85">
        <f t="shared" ca="1" si="114"/>
        <v>35657568.659999996</v>
      </c>
      <c r="J59" s="85">
        <f t="shared" ca="1" si="114"/>
        <v>43190580.990000002</v>
      </c>
      <c r="K59" s="85">
        <f t="shared" ca="1" si="114"/>
        <v>43553392.520000003</v>
      </c>
      <c r="L59" s="85">
        <f t="shared" ca="1" si="114"/>
        <v>43941384.090000004</v>
      </c>
      <c r="M59" s="85">
        <f t="shared" ca="1" si="114"/>
        <v>46502692.82</v>
      </c>
      <c r="N59" s="85">
        <f t="shared" ca="1" si="114"/>
        <v>51452009.689999998</v>
      </c>
      <c r="O59" s="85">
        <f t="shared" ca="1" si="114"/>
        <v>49658181.239999995</v>
      </c>
      <c r="P59" s="85">
        <f t="shared" ca="1" si="114"/>
        <v>56410974.700000003</v>
      </c>
      <c r="Q59" s="85">
        <f t="shared" ref="Q59:R59" ca="1" si="115">+SUM(Q41,Q43,Q50)</f>
        <v>54935671.909999996</v>
      </c>
      <c r="R59" s="85">
        <f t="shared" ca="1" si="115"/>
        <v>67452409.730000004</v>
      </c>
      <c r="AO59" s="27">
        <f t="shared" si="15"/>
        <v>43040</v>
      </c>
      <c r="AP59" s="41" t="str">
        <f t="shared" si="91"/>
        <v>bj</v>
      </c>
      <c r="AQ59" s="41">
        <f t="shared" si="16"/>
        <v>62</v>
      </c>
      <c r="AS59" s="41">
        <f t="shared" si="17"/>
        <v>59</v>
      </c>
      <c r="AT59" s="41" t="str">
        <f t="shared" si="105"/>
        <v>bg</v>
      </c>
    </row>
    <row r="60" spans="1:46">
      <c r="A60" s="60">
        <f t="shared" si="18"/>
        <v>60</v>
      </c>
      <c r="B60" s="43" t="s">
        <v>2</v>
      </c>
      <c r="C60" s="166" t="s">
        <v>51</v>
      </c>
      <c r="D60" s="98">
        <f ca="1">+D59/D37</f>
        <v>30.379071929442951</v>
      </c>
      <c r="E60" s="86">
        <f t="shared" ref="E60:G60" ca="1" si="116">+E59/E37</f>
        <v>30.516552545766803</v>
      </c>
      <c r="F60" s="86">
        <f t="shared" ca="1" si="116"/>
        <v>32.507571575855735</v>
      </c>
      <c r="G60" s="86">
        <f t="shared" ca="1" si="116"/>
        <v>33.006591944205375</v>
      </c>
      <c r="H60" s="86">
        <f t="shared" ref="H60:P60" ca="1" si="117">+H59/H37</f>
        <v>34.52676802834096</v>
      </c>
      <c r="I60" s="86">
        <f t="shared" ca="1" si="117"/>
        <v>35.517098535292916</v>
      </c>
      <c r="J60" s="86">
        <f t="shared" ca="1" si="117"/>
        <v>36.241309830081818</v>
      </c>
      <c r="K60" s="86">
        <f t="shared" ca="1" si="117"/>
        <v>38.060121849317433</v>
      </c>
      <c r="L60" s="86">
        <f t="shared" ca="1" si="117"/>
        <v>39.343618064473155</v>
      </c>
      <c r="M60" s="86">
        <f t="shared" ca="1" si="117"/>
        <v>40.849562330191503</v>
      </c>
      <c r="N60" s="86">
        <f t="shared" ca="1" si="117"/>
        <v>42.764951306378748</v>
      </c>
      <c r="O60" s="86">
        <f t="shared" ca="1" si="117"/>
        <v>43.66182318914769</v>
      </c>
      <c r="P60" s="86">
        <f t="shared" ca="1" si="117"/>
        <v>47.227098643573427</v>
      </c>
      <c r="Q60" s="86">
        <f t="shared" ref="Q60:R60" ca="1" si="118">+Q59/Q37</f>
        <v>53.55215206149137</v>
      </c>
      <c r="R60" s="86">
        <f t="shared" ca="1" si="118"/>
        <v>57.034634496730668</v>
      </c>
      <c r="AO60" s="27">
        <f t="shared" si="15"/>
        <v>43070</v>
      </c>
      <c r="AP60" s="41" t="str">
        <f t="shared" si="91"/>
        <v>bk</v>
      </c>
      <c r="AQ60" s="41">
        <f t="shared" si="16"/>
        <v>63</v>
      </c>
      <c r="AS60" s="41">
        <f t="shared" si="17"/>
        <v>60</v>
      </c>
      <c r="AT60" s="41" t="str">
        <f t="shared" si="105"/>
        <v>bh</v>
      </c>
    </row>
    <row r="61" spans="1:46">
      <c r="A61" s="60">
        <f t="shared" si="18"/>
        <v>61</v>
      </c>
      <c r="B61" s="43" t="s">
        <v>2</v>
      </c>
      <c r="C61" s="166" t="s">
        <v>52</v>
      </c>
      <c r="D61" s="99">
        <f ca="1">+D55+D52</f>
        <v>22389.489999999998</v>
      </c>
      <c r="E61" s="87">
        <f t="shared" ref="E61:G61" ca="1" si="119">+E55+E52</f>
        <v>21264.21</v>
      </c>
      <c r="F61" s="87">
        <f t="shared" ca="1" si="119"/>
        <v>24379.95</v>
      </c>
      <c r="G61" s="87">
        <f t="shared" ca="1" si="119"/>
        <v>22922.979999999996</v>
      </c>
      <c r="H61" s="87">
        <f t="shared" ref="H61:P61" ca="1" si="120">+H55+H52</f>
        <v>25012.06</v>
      </c>
      <c r="I61" s="87">
        <f t="shared" ca="1" si="120"/>
        <v>22421.03</v>
      </c>
      <c r="J61" s="87">
        <f t="shared" ca="1" si="120"/>
        <v>27138.589999999997</v>
      </c>
      <c r="K61" s="87">
        <f t="shared" ca="1" si="120"/>
        <v>26881.35</v>
      </c>
      <c r="L61" s="87">
        <f t="shared" ca="1" si="120"/>
        <v>27249.64</v>
      </c>
      <c r="M61" s="87">
        <f t="shared" ca="1" si="120"/>
        <v>28092.560000000001</v>
      </c>
      <c r="N61" s="87">
        <f t="shared" ca="1" si="120"/>
        <v>30754.570000000003</v>
      </c>
      <c r="O61" s="87">
        <f t="shared" ca="1" si="120"/>
        <v>29960.549999999996</v>
      </c>
      <c r="P61" s="87">
        <f t="shared" ca="1" si="120"/>
        <v>32241.74</v>
      </c>
      <c r="Q61" s="87">
        <f t="shared" ref="Q61:R61" ca="1" si="121">+Q55+Q52</f>
        <v>28438.720000000001</v>
      </c>
      <c r="R61" s="87">
        <f t="shared" ca="1" si="121"/>
        <v>33433.229999999996</v>
      </c>
      <c r="AO61" s="27">
        <f t="shared" si="15"/>
        <v>43101</v>
      </c>
      <c r="AP61" s="41" t="str">
        <f t="shared" si="91"/>
        <v>bl</v>
      </c>
      <c r="AQ61" s="41">
        <f t="shared" si="16"/>
        <v>64</v>
      </c>
      <c r="AS61" s="41">
        <f t="shared" si="17"/>
        <v>61</v>
      </c>
      <c r="AT61" s="41" t="str">
        <f t="shared" si="105"/>
        <v>bi</v>
      </c>
    </row>
    <row r="62" spans="1:46">
      <c r="A62" s="60">
        <f t="shared" si="18"/>
        <v>62</v>
      </c>
      <c r="B62" s="43" t="s">
        <v>2</v>
      </c>
      <c r="C62" s="166" t="s">
        <v>53</v>
      </c>
      <c r="D62" s="98">
        <f ca="1">+D61/D37</f>
        <v>1.9558939792211013E-2</v>
      </c>
      <c r="E62" s="86">
        <f t="shared" ref="E62:G62" ca="1" si="122">+E61/E37</f>
        <v>1.9676402984743165E-2</v>
      </c>
      <c r="F62" s="86">
        <f t="shared" ca="1" si="122"/>
        <v>2.1355554952125093E-2</v>
      </c>
      <c r="G62" s="86">
        <f t="shared" ca="1" si="122"/>
        <v>2.1360748818695412E-2</v>
      </c>
      <c r="H62" s="86">
        <f t="shared" ref="H62:P62" ca="1" si="123">+H61/H37</f>
        <v>2.1856982691499376E-2</v>
      </c>
      <c r="I62" s="86">
        <f t="shared" ca="1" si="123"/>
        <v>2.2332704155066711E-2</v>
      </c>
      <c r="J62" s="86">
        <f t="shared" ca="1" si="123"/>
        <v>2.2772049507027478E-2</v>
      </c>
      <c r="K62" s="86">
        <f t="shared" ca="1" si="123"/>
        <v>2.3490878603872969E-2</v>
      </c>
      <c r="L62" s="86">
        <f t="shared" ca="1" si="123"/>
        <v>2.4398399157353218E-2</v>
      </c>
      <c r="M62" s="86">
        <f t="shared" ca="1" si="123"/>
        <v>2.4677469435513966E-2</v>
      </c>
      <c r="N62" s="86">
        <f t="shared" ca="1" si="123"/>
        <v>2.5562027536394506E-2</v>
      </c>
      <c r="O62" s="86">
        <f t="shared" ca="1" si="123"/>
        <v>2.6342733545301686E-2</v>
      </c>
      <c r="P62" s="86">
        <f t="shared" ca="1" si="123"/>
        <v>2.6992687921424039E-2</v>
      </c>
      <c r="Q62" s="86">
        <f t="shared" ref="Q62:R62" ca="1" si="124">+Q61/Q37</f>
        <v>2.7722508980489065E-2</v>
      </c>
      <c r="R62" s="86">
        <f t="shared" ca="1" si="124"/>
        <v>2.8269591267797847E-2</v>
      </c>
      <c r="AO62" s="27">
        <f t="shared" si="15"/>
        <v>43132</v>
      </c>
      <c r="AP62" s="41" t="str">
        <f t="shared" si="91"/>
        <v>bm</v>
      </c>
      <c r="AQ62" s="41">
        <f t="shared" si="16"/>
        <v>65</v>
      </c>
      <c r="AS62" s="41">
        <f t="shared" si="17"/>
        <v>62</v>
      </c>
      <c r="AT62" s="41" t="str">
        <f t="shared" si="105"/>
        <v>bj</v>
      </c>
    </row>
    <row r="63" spans="1:46">
      <c r="A63" s="60">
        <f t="shared" si="18"/>
        <v>63</v>
      </c>
      <c r="B63" s="43" t="s">
        <v>2</v>
      </c>
      <c r="C63" s="166" t="s">
        <v>228</v>
      </c>
      <c r="D63" s="85">
        <f ca="1">+D61+D59</f>
        <v>34797890.330000006</v>
      </c>
      <c r="E63" s="85">
        <f t="shared" ref="E63:G63" ca="1" si="125">+E61+E59</f>
        <v>33000380.48</v>
      </c>
      <c r="F63" s="85">
        <f t="shared" ca="1" si="125"/>
        <v>37135706.32</v>
      </c>
      <c r="G63" s="85">
        <f t="shared" ca="1" si="125"/>
        <v>35443471.829999998</v>
      </c>
      <c r="H63" s="85">
        <f t="shared" ref="H63:P63" ca="1" si="126">+H61+H59</f>
        <v>39535753.580000006</v>
      </c>
      <c r="I63" s="85">
        <f t="shared" ca="1" si="126"/>
        <v>35679989.689999998</v>
      </c>
      <c r="J63" s="85">
        <f t="shared" ca="1" si="126"/>
        <v>43217719.580000006</v>
      </c>
      <c r="K63" s="85">
        <f t="shared" ca="1" si="126"/>
        <v>43580273.870000005</v>
      </c>
      <c r="L63" s="85">
        <f t="shared" ca="1" si="126"/>
        <v>43968633.730000004</v>
      </c>
      <c r="M63" s="85">
        <f t="shared" ca="1" si="126"/>
        <v>46530785.380000003</v>
      </c>
      <c r="N63" s="85">
        <f t="shared" ca="1" si="126"/>
        <v>51482764.259999998</v>
      </c>
      <c r="O63" s="85">
        <f t="shared" ca="1" si="126"/>
        <v>49688141.789999992</v>
      </c>
      <c r="P63" s="85">
        <f t="shared" ca="1" si="126"/>
        <v>56443216.440000005</v>
      </c>
      <c r="Q63" s="85">
        <f t="shared" ref="Q63:R63" ca="1" si="127">+Q61+Q59</f>
        <v>54964110.629999995</v>
      </c>
      <c r="R63" s="85">
        <f t="shared" ca="1" si="127"/>
        <v>67485842.960000008</v>
      </c>
      <c r="AO63" s="27">
        <f t="shared" si="15"/>
        <v>43160</v>
      </c>
      <c r="AP63" s="41" t="str">
        <f t="shared" si="91"/>
        <v>bn</v>
      </c>
      <c r="AQ63" s="41">
        <f t="shared" si="16"/>
        <v>66</v>
      </c>
      <c r="AS63" s="41">
        <f t="shared" si="17"/>
        <v>63</v>
      </c>
      <c r="AT63" s="41" t="str">
        <f t="shared" si="105"/>
        <v>bk</v>
      </c>
    </row>
    <row r="64" spans="1:46">
      <c r="A64" s="60">
        <f t="shared" si="18"/>
        <v>64</v>
      </c>
      <c r="B64" s="183" t="s">
        <v>2</v>
      </c>
      <c r="C64" s="351" t="s">
        <v>229</v>
      </c>
      <c r="D64" s="184">
        <f ca="1">+D63/D37</f>
        <v>30.398630869235163</v>
      </c>
      <c r="E64" s="184">
        <f t="shared" ref="E64:G64" ca="1" si="128">+E63/E37</f>
        <v>30.536228948751546</v>
      </c>
      <c r="F64" s="184">
        <f t="shared" ca="1" si="128"/>
        <v>32.528927130807858</v>
      </c>
      <c r="G64" s="184">
        <f t="shared" ca="1" si="128"/>
        <v>33.027952693024062</v>
      </c>
      <c r="H64" s="184">
        <f t="shared" ref="H64:P64" ca="1" si="129">+H63/H37</f>
        <v>34.548625011032456</v>
      </c>
      <c r="I64" s="184">
        <f t="shared" ca="1" si="129"/>
        <v>35.539431239447978</v>
      </c>
      <c r="J64" s="184">
        <f t="shared" ca="1" si="129"/>
        <v>36.264081879588844</v>
      </c>
      <c r="K64" s="184">
        <f t="shared" ca="1" si="129"/>
        <v>38.083612727921306</v>
      </c>
      <c r="L64" s="184">
        <f t="shared" ca="1" si="129"/>
        <v>39.368016463630504</v>
      </c>
      <c r="M64" s="184">
        <f t="shared" ca="1" si="129"/>
        <v>40.87423979962702</v>
      </c>
      <c r="N64" s="184">
        <f t="shared" ca="1" si="129"/>
        <v>42.790513333915143</v>
      </c>
      <c r="O64" s="184">
        <f t="shared" ca="1" si="129"/>
        <v>43.688165922692995</v>
      </c>
      <c r="P64" s="184">
        <f t="shared" ca="1" si="129"/>
        <v>47.254091331494855</v>
      </c>
      <c r="Q64" s="184">
        <f t="shared" ref="Q64:R64" ca="1" si="130">+Q63/Q37</f>
        <v>53.579874570471851</v>
      </c>
      <c r="R64" s="184">
        <f t="shared" ca="1" si="130"/>
        <v>57.062904087998469</v>
      </c>
      <c r="AO64" s="27">
        <f t="shared" si="15"/>
        <v>43191</v>
      </c>
      <c r="AP64" s="41" t="str">
        <f t="shared" si="91"/>
        <v>bo</v>
      </c>
      <c r="AQ64" s="41">
        <f t="shared" si="16"/>
        <v>67</v>
      </c>
      <c r="AS64" s="41">
        <f t="shared" si="17"/>
        <v>64</v>
      </c>
      <c r="AT64" s="41" t="str">
        <f t="shared" si="105"/>
        <v>bl</v>
      </c>
    </row>
    <row r="65" spans="1:46" ht="15.75" thickBot="1">
      <c r="A65" s="60">
        <f t="shared" si="18"/>
        <v>65</v>
      </c>
      <c r="B65" s="42"/>
      <c r="C65" s="185"/>
      <c r="D65" s="71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AO65" s="27">
        <f t="shared" si="15"/>
        <v>43221</v>
      </c>
      <c r="AP65" s="41" t="str">
        <f t="shared" si="91"/>
        <v>bp</v>
      </c>
      <c r="AQ65" s="41">
        <f t="shared" si="16"/>
        <v>68</v>
      </c>
      <c r="AS65" s="41">
        <f t="shared" si="17"/>
        <v>65</v>
      </c>
      <c r="AT65" s="41" t="str">
        <f t="shared" si="105"/>
        <v>bm</v>
      </c>
    </row>
    <row r="66" spans="1:46">
      <c r="A66" s="60">
        <f t="shared" si="18"/>
        <v>66</v>
      </c>
      <c r="B66" s="188" t="s">
        <v>32</v>
      </c>
      <c r="C66" s="189" t="s">
        <v>33</v>
      </c>
      <c r="D66" s="100" t="str">
        <f>+D$2</f>
        <v>CY 2013</v>
      </c>
      <c r="E66" s="101" t="str">
        <f t="shared" ref="E66:R66" si="131">+E$2</f>
        <v>CY 2014</v>
      </c>
      <c r="F66" s="101" t="str">
        <f t="shared" si="131"/>
        <v>CY 2015</v>
      </c>
      <c r="G66" s="101" t="str">
        <f t="shared" si="131"/>
        <v>CY 2016</v>
      </c>
      <c r="H66" s="101" t="str">
        <f t="shared" si="131"/>
        <v>CY 2017</v>
      </c>
      <c r="I66" s="101" t="str">
        <f t="shared" si="131"/>
        <v>CY 2018</v>
      </c>
      <c r="J66" s="101" t="str">
        <f t="shared" si="131"/>
        <v>CY 2019</v>
      </c>
      <c r="K66" s="101" t="str">
        <f t="shared" si="131"/>
        <v>CY 2020</v>
      </c>
      <c r="L66" s="101" t="str">
        <f t="shared" si="131"/>
        <v>CY 2021</v>
      </c>
      <c r="M66" s="101" t="str">
        <f t="shared" si="131"/>
        <v>CY 2022</v>
      </c>
      <c r="N66" s="101" t="str">
        <f t="shared" si="131"/>
        <v>CY 2023</v>
      </c>
      <c r="O66" s="101" t="str">
        <f t="shared" si="131"/>
        <v>CY 2024</v>
      </c>
      <c r="P66" s="101" t="str">
        <f t="shared" si="131"/>
        <v>CY 2025</v>
      </c>
      <c r="Q66" s="101" t="str">
        <f t="shared" si="131"/>
        <v>CY 2026</v>
      </c>
      <c r="R66" s="101" t="str">
        <f t="shared" si="131"/>
        <v>CY 2027</v>
      </c>
      <c r="AO66" s="27">
        <f t="shared" si="15"/>
        <v>43252</v>
      </c>
      <c r="AP66" s="41" t="str">
        <f t="shared" si="91"/>
        <v>bq</v>
      </c>
      <c r="AQ66" s="41">
        <f t="shared" si="16"/>
        <v>69</v>
      </c>
      <c r="AS66" s="41">
        <f t="shared" si="17"/>
        <v>66</v>
      </c>
      <c r="AT66" s="41" t="str">
        <f t="shared" si="105"/>
        <v>bn</v>
      </c>
    </row>
    <row r="67" spans="1:46">
      <c r="A67" s="60">
        <f t="shared" si="18"/>
        <v>67</v>
      </c>
      <c r="B67" s="75" t="s">
        <v>3</v>
      </c>
      <c r="C67" s="163" t="s">
        <v>34</v>
      </c>
      <c r="D67" s="75">
        <f ca="1">+AVERAGE(INDIRECT("'Monthly Resource Report'!"&amp;VLOOKUP(D$1,$AO$1:$AP$197,2,FALSE)&amp;$A67&amp;":"&amp;VLOOKUP(DATE(YEAR(D$1),12,1),$AO$1:$AP$197,2,FALSE)&amp;$A67))</f>
        <v>152</v>
      </c>
      <c r="E67" s="76">
        <f t="shared" ref="E67:R67" ca="1" si="132">+AVERAGE(INDIRECT("'Monthly Resource Report'!"&amp;VLOOKUP(E$1,$AO$1:$AP$197,2,FALSE)&amp;$A67&amp;":"&amp;VLOOKUP(DATE(YEAR(E$1),12,1),$AO$1:$AP$197,2,FALSE)&amp;$A67))</f>
        <v>152</v>
      </c>
      <c r="F67" s="76">
        <f t="shared" ca="1" si="132"/>
        <v>152</v>
      </c>
      <c r="G67" s="76">
        <f t="shared" ca="1" si="132"/>
        <v>152</v>
      </c>
      <c r="H67" s="76">
        <f t="shared" ca="1" si="132"/>
        <v>152</v>
      </c>
      <c r="I67" s="76">
        <f t="shared" ca="1" si="132"/>
        <v>152</v>
      </c>
      <c r="J67" s="76">
        <f t="shared" ca="1" si="132"/>
        <v>152</v>
      </c>
      <c r="K67" s="76">
        <f t="shared" ca="1" si="132"/>
        <v>152</v>
      </c>
      <c r="L67" s="76">
        <f t="shared" ca="1" si="132"/>
        <v>152</v>
      </c>
      <c r="M67" s="76">
        <f t="shared" ca="1" si="132"/>
        <v>152</v>
      </c>
      <c r="N67" s="76">
        <f t="shared" ca="1" si="132"/>
        <v>152</v>
      </c>
      <c r="O67" s="76">
        <f t="shared" ca="1" si="132"/>
        <v>152</v>
      </c>
      <c r="P67" s="76">
        <f t="shared" ca="1" si="132"/>
        <v>152</v>
      </c>
      <c r="Q67" s="76">
        <f t="shared" ca="1" si="132"/>
        <v>152</v>
      </c>
      <c r="R67" s="76">
        <f t="shared" ca="1" si="132"/>
        <v>152</v>
      </c>
      <c r="AO67" s="27">
        <f t="shared" ref="AO67:AO130" si="133">+EDATE(AO66,1)</f>
        <v>43282</v>
      </c>
      <c r="AP67" s="41" t="str">
        <f t="shared" si="91"/>
        <v>br</v>
      </c>
      <c r="AQ67" s="41">
        <f t="shared" ref="AQ67:AQ130" si="134">+AQ66+1</f>
        <v>70</v>
      </c>
      <c r="AS67" s="41">
        <f t="shared" ref="AS67:AS130" si="135">+AS66+1</f>
        <v>67</v>
      </c>
      <c r="AT67" s="41" t="str">
        <f t="shared" si="105"/>
        <v>bo</v>
      </c>
    </row>
    <row r="68" spans="1:46">
      <c r="A68" s="60">
        <f t="shared" ref="A68:A131" si="136">+ROW(A68)</f>
        <v>68</v>
      </c>
      <c r="B68" s="96" t="s">
        <v>3</v>
      </c>
      <c r="C68" s="166" t="s">
        <v>35</v>
      </c>
      <c r="D68" s="90">
        <f ca="1">+SUM(INDIRECT("'Monthly Resource Report'!"&amp;(VLOOKUP(D$1,$AO$1:$AP$197,2,FALSE)&amp;$A68&amp;":"&amp;VLOOKUP(DATE(YEAR(D$1),12,1),$AO$1:$AP$181,2,FALSE)&amp;$A68)))</f>
        <v>447687.54541666666</v>
      </c>
      <c r="E68" s="91">
        <f t="shared" ref="E68:R69" ca="1" si="137">+SUM(INDIRECT("'Monthly Resource Report'!"&amp;(VLOOKUP(E$1,$AO$1:$AP$197,2,FALSE)&amp;$A68&amp;":"&amp;VLOOKUP(DATE(YEAR(E$1),12,1),$AO$1:$AP$181,2,FALSE)&amp;$A68)))</f>
        <v>514727.93541666656</v>
      </c>
      <c r="F68" s="91">
        <f t="shared" ca="1" si="137"/>
        <v>485047.09499999997</v>
      </c>
      <c r="G68" s="91">
        <f t="shared" ca="1" si="137"/>
        <v>519941.89874999999</v>
      </c>
      <c r="H68" s="91">
        <f t="shared" ca="1" si="137"/>
        <v>487568.38624999998</v>
      </c>
      <c r="I68" s="91">
        <f t="shared" ca="1" si="137"/>
        <v>524103.50791666668</v>
      </c>
      <c r="J68" s="91">
        <f t="shared" ca="1" si="137"/>
        <v>496863.2904166666</v>
      </c>
      <c r="K68" s="91">
        <f t="shared" ca="1" si="137"/>
        <v>547103.74041666661</v>
      </c>
      <c r="L68" s="91">
        <f t="shared" ca="1" si="137"/>
        <v>472398.9483333333</v>
      </c>
      <c r="M68" s="91">
        <f t="shared" ca="1" si="137"/>
        <v>539801.57041666657</v>
      </c>
      <c r="N68" s="91">
        <f t="shared" ca="1" si="137"/>
        <v>509362.37291666667</v>
      </c>
      <c r="O68" s="91">
        <f t="shared" ca="1" si="137"/>
        <v>543717.375</v>
      </c>
      <c r="P68" s="91">
        <f t="shared" ca="1" si="137"/>
        <v>507914.01958333334</v>
      </c>
      <c r="Q68" s="91">
        <f t="shared" ca="1" si="137"/>
        <v>534546.94166666677</v>
      </c>
      <c r="R68" s="91">
        <f t="shared" ca="1" si="137"/>
        <v>503175.69166666671</v>
      </c>
      <c r="AO68" s="27">
        <f t="shared" si="133"/>
        <v>43313</v>
      </c>
      <c r="AP68" s="41" t="str">
        <f t="shared" si="91"/>
        <v>bs</v>
      </c>
      <c r="AQ68" s="41">
        <f t="shared" si="134"/>
        <v>71</v>
      </c>
      <c r="AS68" s="41">
        <f t="shared" si="135"/>
        <v>68</v>
      </c>
      <c r="AT68" s="41" t="str">
        <f t="shared" si="105"/>
        <v>bp</v>
      </c>
    </row>
    <row r="69" spans="1:46">
      <c r="A69" s="60">
        <f t="shared" si="136"/>
        <v>69</v>
      </c>
      <c r="B69" s="96" t="s">
        <v>3</v>
      </c>
      <c r="C69" s="166" t="s">
        <v>36</v>
      </c>
      <c r="D69" s="88">
        <f ca="1">+SUM(INDIRECT("'Monthly Resource Report'!"&amp;(VLOOKUP(D$1,$AO$1:$AP$197,2,FALSE)&amp;$A69&amp;":"&amp;VLOOKUP(DATE(YEAR(D$1),12,1),$AO$1:$AP$181,2,FALSE)&amp;$A69)))</f>
        <v>971439.81000000017</v>
      </c>
      <c r="E69" s="89">
        <f t="shared" ca="1" si="137"/>
        <v>1127377.6000000001</v>
      </c>
      <c r="F69" s="89">
        <f t="shared" ca="1" si="137"/>
        <v>1057288.79</v>
      </c>
      <c r="G69" s="89">
        <f t="shared" ca="1" si="137"/>
        <v>1128416.8</v>
      </c>
      <c r="H69" s="89">
        <f t="shared" ca="1" si="137"/>
        <v>1058054.8</v>
      </c>
      <c r="I69" s="89">
        <f t="shared" ca="1" si="137"/>
        <v>1138125.0100000002</v>
      </c>
      <c r="J69" s="89">
        <f t="shared" ca="1" si="137"/>
        <v>1080319.6100000001</v>
      </c>
      <c r="K69" s="89">
        <f t="shared" ca="1" si="137"/>
        <v>1190382.6000000001</v>
      </c>
      <c r="L69" s="89">
        <f t="shared" ca="1" si="137"/>
        <v>1027828.2000000002</v>
      </c>
      <c r="M69" s="89">
        <f t="shared" ca="1" si="137"/>
        <v>1185122.0100000002</v>
      </c>
      <c r="N69" s="89">
        <f t="shared" ca="1" si="137"/>
        <v>1113053.2100000002</v>
      </c>
      <c r="O69" s="89">
        <f t="shared" ca="1" si="137"/>
        <v>1182685.8</v>
      </c>
      <c r="P69" s="89">
        <f t="shared" ca="1" si="137"/>
        <v>1104474.4100000001</v>
      </c>
      <c r="Q69" s="89">
        <f t="shared" ca="1" si="137"/>
        <v>1161880.0100000002</v>
      </c>
      <c r="R69" s="89">
        <f t="shared" ca="1" si="137"/>
        <v>1093638.2100000002</v>
      </c>
      <c r="AO69" s="27">
        <f t="shared" si="133"/>
        <v>43344</v>
      </c>
      <c r="AP69" s="41" t="str">
        <f t="shared" si="91"/>
        <v>bt</v>
      </c>
      <c r="AQ69" s="41">
        <f t="shared" si="134"/>
        <v>72</v>
      </c>
      <c r="AS69" s="41">
        <f t="shared" si="135"/>
        <v>69</v>
      </c>
      <c r="AT69" s="41" t="str">
        <f t="shared" si="105"/>
        <v>bq</v>
      </c>
    </row>
    <row r="70" spans="1:46">
      <c r="A70" s="60">
        <f t="shared" si="136"/>
        <v>70</v>
      </c>
      <c r="B70" s="171" t="s">
        <v>3</v>
      </c>
      <c r="C70" s="172" t="s">
        <v>95</v>
      </c>
      <c r="D70" s="77">
        <f ca="1">+D69/(D67*D90)</f>
        <v>0.72957207552271097</v>
      </c>
      <c r="E70" s="78">
        <f t="shared" ref="E70" ca="1" si="138">+E69/(E67*E90)</f>
        <v>0.84668469118000489</v>
      </c>
      <c r="F70" s="78">
        <f t="shared" ref="F70" ca="1" si="139">+F69/(F67*F90)</f>
        <v>0.7940464957341985</v>
      </c>
      <c r="G70" s="78">
        <f t="shared" ref="G70:P70" ca="1" si="140">+G69/(G67*G90)</f>
        <v>0.84514967404850927</v>
      </c>
      <c r="H70" s="78">
        <f t="shared" ca="1" si="140"/>
        <v>0.79462178562845476</v>
      </c>
      <c r="I70" s="78">
        <f t="shared" ca="1" si="140"/>
        <v>0.85475622596731571</v>
      </c>
      <c r="J70" s="78">
        <f t="shared" ca="1" si="140"/>
        <v>0.81134313416246107</v>
      </c>
      <c r="K70" s="78">
        <f t="shared" ca="1" si="140"/>
        <v>0.89156016321541565</v>
      </c>
      <c r="L70" s="78">
        <f t="shared" ca="1" si="140"/>
        <v>0.77192096250901243</v>
      </c>
      <c r="M70" s="78">
        <f t="shared" ca="1" si="140"/>
        <v>0.89005197819033899</v>
      </c>
      <c r="N70" s="78">
        <f t="shared" ca="1" si="140"/>
        <v>0.83592676790435005</v>
      </c>
      <c r="O70" s="78">
        <f t="shared" ca="1" si="140"/>
        <v>0.88579549539833191</v>
      </c>
      <c r="P70" s="78">
        <f t="shared" ca="1" si="140"/>
        <v>0.82948390561163188</v>
      </c>
      <c r="Q70" s="78">
        <f t="shared" ref="Q70:R70" ca="1" si="141">+Q69/(Q67*Q90)</f>
        <v>0.8725967390651288</v>
      </c>
      <c r="R70" s="78">
        <f t="shared" ca="1" si="141"/>
        <v>0.82134568763518401</v>
      </c>
      <c r="AO70" s="27">
        <f t="shared" si="133"/>
        <v>43374</v>
      </c>
      <c r="AP70" s="41" t="str">
        <f t="shared" si="91"/>
        <v>bu</v>
      </c>
      <c r="AQ70" s="41">
        <f t="shared" si="134"/>
        <v>73</v>
      </c>
      <c r="AS70" s="41">
        <f t="shared" si="135"/>
        <v>70</v>
      </c>
      <c r="AT70" s="41" t="str">
        <f t="shared" si="105"/>
        <v>br</v>
      </c>
    </row>
    <row r="71" spans="1:46">
      <c r="A71" s="60">
        <f t="shared" si="136"/>
        <v>71</v>
      </c>
      <c r="B71" s="96" t="s">
        <v>3</v>
      </c>
      <c r="C71" s="166" t="s">
        <v>269</v>
      </c>
      <c r="D71" s="88">
        <f ca="1">+SUM(INDIRECT("'Monthly Resource Report'!"&amp;(VLOOKUP(D$1,$AO$1:$AP$197,2,FALSE)&amp;$A71&amp;":"&amp;VLOOKUP(DATE(YEAR(D$1),12,1),$AO$1:$AP$181,2,FALSE)&amp;$A71)))</f>
        <v>10744501.09</v>
      </c>
      <c r="E71" s="89">
        <f t="shared" ref="E71:R71" ca="1" si="142">+SUM(INDIRECT("'Monthly Resource Report'!"&amp;(VLOOKUP(E$1,$AO$1:$AP$197,2,FALSE)&amp;$A71&amp;":"&amp;VLOOKUP(DATE(YEAR(E$1),12,1),$AO$1:$AP$181,2,FALSE)&amp;$A71)))</f>
        <v>12353470.449999999</v>
      </c>
      <c r="F71" s="89">
        <f t="shared" ca="1" si="142"/>
        <v>11641130.279999999</v>
      </c>
      <c r="G71" s="89">
        <f t="shared" ca="1" si="142"/>
        <v>12478605.57</v>
      </c>
      <c r="H71" s="89">
        <f t="shared" ca="1" si="142"/>
        <v>11701641.27</v>
      </c>
      <c r="I71" s="89">
        <f t="shared" ca="1" si="142"/>
        <v>12578484.189999998</v>
      </c>
      <c r="J71" s="89">
        <f t="shared" ca="1" si="142"/>
        <v>11924718.969999999</v>
      </c>
      <c r="K71" s="89">
        <f t="shared" ca="1" si="142"/>
        <v>13130489.77</v>
      </c>
      <c r="L71" s="89">
        <f t="shared" ca="1" si="142"/>
        <v>11337574.759999998</v>
      </c>
      <c r="M71" s="89">
        <f t="shared" ca="1" si="142"/>
        <v>12955237.689999998</v>
      </c>
      <c r="N71" s="89">
        <f t="shared" ca="1" si="142"/>
        <v>12224696.949999999</v>
      </c>
      <c r="O71" s="89">
        <f t="shared" ca="1" si="142"/>
        <v>13049217</v>
      </c>
      <c r="P71" s="89">
        <f t="shared" ca="1" si="142"/>
        <v>12189936.469999999</v>
      </c>
      <c r="Q71" s="89">
        <f t="shared" ca="1" si="142"/>
        <v>12829126.600000001</v>
      </c>
      <c r="R71" s="89">
        <f t="shared" ca="1" si="142"/>
        <v>12076216.599999998</v>
      </c>
      <c r="AO71" s="27">
        <f t="shared" si="133"/>
        <v>43405</v>
      </c>
      <c r="AP71" s="41" t="str">
        <f t="shared" si="91"/>
        <v>bv</v>
      </c>
      <c r="AQ71" s="41">
        <f t="shared" si="134"/>
        <v>74</v>
      </c>
      <c r="AS71" s="41">
        <f t="shared" si="135"/>
        <v>71</v>
      </c>
      <c r="AT71" s="41" t="str">
        <f t="shared" si="105"/>
        <v>bs</v>
      </c>
    </row>
    <row r="72" spans="1:46">
      <c r="A72" s="60">
        <f t="shared" si="136"/>
        <v>72</v>
      </c>
      <c r="B72" s="171" t="s">
        <v>3</v>
      </c>
      <c r="C72" s="172" t="s">
        <v>270</v>
      </c>
      <c r="D72" s="92">
        <f ca="1">+D71/D69</f>
        <v>11.060387869012695</v>
      </c>
      <c r="E72" s="93">
        <f t="shared" ref="E72" ca="1" si="143">+E71/E69</f>
        <v>10.957704366309919</v>
      </c>
      <c r="F72" s="93">
        <f t="shared" ref="F72" ca="1" si="144">+F71/F69</f>
        <v>11.010360073901852</v>
      </c>
      <c r="G72" s="93">
        <f t="shared" ref="G72:P72" ca="1" si="145">+G71/G69</f>
        <v>11.058507432714578</v>
      </c>
      <c r="H72" s="93">
        <f t="shared" ca="1" si="145"/>
        <v>11.059579588883297</v>
      </c>
      <c r="I72" s="93">
        <f t="shared" ca="1" si="145"/>
        <v>11.051935489933566</v>
      </c>
      <c r="J72" s="93">
        <f t="shared" ca="1" si="145"/>
        <v>11.038139879734292</v>
      </c>
      <c r="K72" s="93">
        <f t="shared" ca="1" si="145"/>
        <v>11.030478578903958</v>
      </c>
      <c r="L72" s="93">
        <f t="shared" ca="1" si="145"/>
        <v>11.030612664645702</v>
      </c>
      <c r="M72" s="93">
        <f t="shared" ca="1" si="145"/>
        <v>10.931564497734707</v>
      </c>
      <c r="N72" s="93">
        <f t="shared" ca="1" si="145"/>
        <v>10.983030137436105</v>
      </c>
      <c r="O72" s="93">
        <f t="shared" ca="1" si="145"/>
        <v>11.033545004091534</v>
      </c>
      <c r="P72" s="93">
        <f t="shared" ca="1" si="145"/>
        <v>11.036866367958671</v>
      </c>
      <c r="Q72" s="93">
        <f t="shared" ref="Q72:R72" ca="1" si="146">+Q71/Q69</f>
        <v>11.041696637848171</v>
      </c>
      <c r="R72" s="93">
        <f t="shared" ca="1" si="146"/>
        <v>11.042240925360495</v>
      </c>
      <c r="AO72" s="27">
        <f t="shared" si="133"/>
        <v>43435</v>
      </c>
      <c r="AP72" s="41" t="str">
        <f t="shared" si="91"/>
        <v>bw</v>
      </c>
      <c r="AQ72" s="41">
        <f t="shared" si="134"/>
        <v>75</v>
      </c>
      <c r="AS72" s="41">
        <f t="shared" si="135"/>
        <v>72</v>
      </c>
      <c r="AT72" s="41" t="str">
        <f t="shared" si="105"/>
        <v>bt</v>
      </c>
    </row>
    <row r="73" spans="1:46">
      <c r="A73" s="60">
        <f t="shared" si="136"/>
        <v>73</v>
      </c>
      <c r="B73" s="96" t="s">
        <v>3</v>
      </c>
      <c r="C73" s="166" t="s">
        <v>37</v>
      </c>
      <c r="D73" s="632">
        <f ca="1">+SUM(INDIRECT("'Monthly Resource Report'!"&amp;(VLOOKUP(D$1,$AO$1:$AP$197,2,FALSE)&amp;$A73&amp;":"&amp;VLOOKUP(DATE(YEAR(D$1),12,1),$AO$1:$AP$181,2,FALSE)&amp;$A73)))</f>
        <v>26195077.129999999</v>
      </c>
      <c r="E73" s="633">
        <f t="shared" ref="E73:R73" ca="1" si="147">+SUM(INDIRECT("'Monthly Resource Report'!"&amp;(VLOOKUP(E$1,$AO$1:$AP$197,2,FALSE)&amp;$A73&amp;":"&amp;VLOOKUP(DATE(YEAR(E$1),12,1),$AO$1:$AP$181,2,FALSE)&amp;$A73)))</f>
        <v>29808889.25</v>
      </c>
      <c r="F73" s="633">
        <f t="shared" ca="1" si="147"/>
        <v>29917731.619999997</v>
      </c>
      <c r="G73" s="633">
        <f t="shared" ca="1" si="147"/>
        <v>32294665.5</v>
      </c>
      <c r="H73" s="633">
        <f t="shared" ca="1" si="147"/>
        <v>31793382.75</v>
      </c>
      <c r="I73" s="633">
        <f t="shared" ca="1" si="147"/>
        <v>35194625.75</v>
      </c>
      <c r="J73" s="633">
        <f t="shared" ca="1" si="147"/>
        <v>34367048.620000005</v>
      </c>
      <c r="K73" s="633">
        <f t="shared" ca="1" si="147"/>
        <v>39732889</v>
      </c>
      <c r="L73" s="633">
        <f t="shared" ca="1" si="147"/>
        <v>35339259.75</v>
      </c>
      <c r="M73" s="633">
        <f t="shared" ca="1" si="147"/>
        <v>42000906.25</v>
      </c>
      <c r="N73" s="633">
        <f t="shared" ca="1" si="147"/>
        <v>41612838.620000005</v>
      </c>
      <c r="O73" s="633">
        <f t="shared" ca="1" si="147"/>
        <v>45306912.75</v>
      </c>
      <c r="P73" s="633">
        <f t="shared" ca="1" si="147"/>
        <v>46138861.120000005</v>
      </c>
      <c r="Q73" s="633">
        <f t="shared" ca="1" si="147"/>
        <v>55832424.5</v>
      </c>
      <c r="R73" s="633">
        <f t="shared" ca="1" si="147"/>
        <v>56758216.25</v>
      </c>
      <c r="AO73" s="27">
        <f t="shared" si="133"/>
        <v>43466</v>
      </c>
      <c r="AP73" s="41" t="str">
        <f t="shared" si="91"/>
        <v>bx</v>
      </c>
      <c r="AQ73" s="41">
        <f t="shared" si="134"/>
        <v>76</v>
      </c>
      <c r="AS73" s="41">
        <f t="shared" si="135"/>
        <v>73</v>
      </c>
      <c r="AT73" s="41" t="str">
        <f t="shared" si="105"/>
        <v>bu</v>
      </c>
    </row>
    <row r="74" spans="1:46">
      <c r="A74" s="60">
        <f t="shared" si="136"/>
        <v>74</v>
      </c>
      <c r="B74" s="171" t="s">
        <v>3</v>
      </c>
      <c r="C74" s="172" t="s">
        <v>271</v>
      </c>
      <c r="D74" s="79">
        <f ca="1">+D73/D71</f>
        <v>2.4379984617787405</v>
      </c>
      <c r="E74" s="80">
        <f t="shared" ref="E74" ca="1" si="148">+E73/E71</f>
        <v>2.4129971711714422</v>
      </c>
      <c r="F74" s="80">
        <f t="shared" ref="F74" ca="1" si="149">+F73/F71</f>
        <v>2.5700023022163103</v>
      </c>
      <c r="G74" s="80">
        <f t="shared" ref="G74:P74" ca="1" si="150">+G73/G71</f>
        <v>2.5880027474896781</v>
      </c>
      <c r="H74" s="80">
        <f t="shared" ca="1" si="150"/>
        <v>2.7170020013782223</v>
      </c>
      <c r="I74" s="80">
        <f t="shared" ca="1" si="150"/>
        <v>2.7980021454397526</v>
      </c>
      <c r="J74" s="80">
        <f t="shared" ca="1" si="150"/>
        <v>2.8820007168688861</v>
      </c>
      <c r="K74" s="80">
        <f t="shared" ca="1" si="150"/>
        <v>3.0260020529302771</v>
      </c>
      <c r="L74" s="80">
        <f t="shared" ca="1" si="150"/>
        <v>3.1170034595652805</v>
      </c>
      <c r="M74" s="80">
        <f t="shared" ca="1" si="150"/>
        <v>3.2420019805904472</v>
      </c>
      <c r="N74" s="80">
        <f t="shared" ca="1" si="150"/>
        <v>3.4039975624917234</v>
      </c>
      <c r="O74" s="80">
        <f t="shared" ca="1" si="150"/>
        <v>3.4720024006038064</v>
      </c>
      <c r="P74" s="80">
        <f t="shared" ca="1" si="150"/>
        <v>3.7849960279571504</v>
      </c>
      <c r="Q74" s="80">
        <f t="shared" ref="Q74:R74" ca="1" si="151">+Q73/Q71</f>
        <v>4.3520051084381688</v>
      </c>
      <c r="R74" s="80">
        <f t="shared" ca="1" si="151"/>
        <v>4.6999998534309171</v>
      </c>
      <c r="AO74" s="27">
        <f t="shared" si="133"/>
        <v>43497</v>
      </c>
      <c r="AP74" s="41" t="str">
        <f t="shared" si="91"/>
        <v>by</v>
      </c>
      <c r="AQ74" s="41">
        <f t="shared" si="134"/>
        <v>77</v>
      </c>
      <c r="AS74" s="41">
        <f t="shared" si="135"/>
        <v>74</v>
      </c>
      <c r="AT74" s="41" t="str">
        <f t="shared" si="105"/>
        <v>bv</v>
      </c>
    </row>
    <row r="75" spans="1:46">
      <c r="A75" s="60">
        <f t="shared" si="136"/>
        <v>75</v>
      </c>
      <c r="B75" s="96" t="s">
        <v>3</v>
      </c>
      <c r="C75" s="166" t="s">
        <v>38</v>
      </c>
      <c r="D75" s="632">
        <f ca="1">+SUM(INDIRECT("'Monthly Resource Report'!"&amp;(VLOOKUP(D$1,$AO$1:$AP$197,2,FALSE)&amp;$A75&amp;":"&amp;VLOOKUP(DATE(YEAR(D$1),12,1),$AO$1:$AP$181,2,FALSE)&amp;$A75)))</f>
        <v>3834276.21</v>
      </c>
      <c r="E75" s="633">
        <f t="shared" ref="E75:R75" ca="1" si="152">+SUM(INDIRECT("'Monthly Resource Report'!"&amp;(VLOOKUP(E$1,$AO$1:$AP$197,2,FALSE)&amp;$A75&amp;":"&amp;VLOOKUP(DATE(YEAR(E$1),12,1),$AO$1:$AP$181,2,FALSE)&amp;$A75)))</f>
        <v>4911991.4300000006</v>
      </c>
      <c r="F75" s="633">
        <f t="shared" ca="1" si="152"/>
        <v>4906873.88</v>
      </c>
      <c r="G75" s="633">
        <f t="shared" ca="1" si="152"/>
        <v>5587913.25</v>
      </c>
      <c r="H75" s="633">
        <f t="shared" ca="1" si="152"/>
        <v>5364341.9800000004</v>
      </c>
      <c r="I75" s="633">
        <f t="shared" ca="1" si="152"/>
        <v>5915969.8499999987</v>
      </c>
      <c r="J75" s="633">
        <f t="shared" ca="1" si="152"/>
        <v>5762422.4900000002</v>
      </c>
      <c r="K75" s="633">
        <f t="shared" ca="1" si="152"/>
        <v>6517348.8900000006</v>
      </c>
      <c r="L75" s="633">
        <f t="shared" ca="1" si="152"/>
        <v>5778452.9500000011</v>
      </c>
      <c r="M75" s="633">
        <f t="shared" ca="1" si="152"/>
        <v>6842894.2400000002</v>
      </c>
      <c r="N75" s="633">
        <f t="shared" ca="1" si="152"/>
        <v>6601527.8200000003</v>
      </c>
      <c r="O75" s="633">
        <f t="shared" ca="1" si="152"/>
        <v>7206102.2599999998</v>
      </c>
      <c r="P75" s="633">
        <f t="shared" ca="1" si="152"/>
        <v>6914014.9700000007</v>
      </c>
      <c r="Q75" s="633">
        <f t="shared" ca="1" si="152"/>
        <v>7475535.2199999997</v>
      </c>
      <c r="R75" s="633">
        <f t="shared" ca="1" si="152"/>
        <v>7234411.7400000002</v>
      </c>
      <c r="AO75" s="27">
        <f t="shared" si="133"/>
        <v>43525</v>
      </c>
      <c r="AP75" s="41" t="str">
        <f t="shared" ref="AP75:AP106" si="153">+VLOOKUP(AQ75,$AS$1:$AT$197,2,FALSE)</f>
        <v>bz</v>
      </c>
      <c r="AQ75" s="41">
        <f t="shared" si="134"/>
        <v>78</v>
      </c>
      <c r="AS75" s="41">
        <f t="shared" si="135"/>
        <v>75</v>
      </c>
      <c r="AT75" s="41" t="str">
        <f t="shared" si="105"/>
        <v>bw</v>
      </c>
    </row>
    <row r="76" spans="1:46">
      <c r="A76" s="60">
        <f t="shared" si="136"/>
        <v>76</v>
      </c>
      <c r="B76" s="171" t="s">
        <v>3</v>
      </c>
      <c r="C76" s="172" t="s">
        <v>39</v>
      </c>
      <c r="D76" s="81">
        <f ca="1">+D75/D69</f>
        <v>3.9470033763594672</v>
      </c>
      <c r="E76" s="82">
        <f t="shared" ref="E76" ca="1" si="154">+E75/E69</f>
        <v>4.3570064102746056</v>
      </c>
      <c r="F76" s="82">
        <f t="shared" ref="F76" ca="1" si="155">+F75/F69</f>
        <v>4.6409967895337276</v>
      </c>
      <c r="G76" s="82">
        <f t="shared" ref="G76:P76" ca="1" si="156">+G75/G69</f>
        <v>4.9519940238394176</v>
      </c>
      <c r="H76" s="82">
        <f t="shared" ca="1" si="156"/>
        <v>5.0700039166213324</v>
      </c>
      <c r="I76" s="82">
        <f t="shared" ca="1" si="156"/>
        <v>5.1979965276397868</v>
      </c>
      <c r="J76" s="82">
        <f t="shared" ca="1" si="156"/>
        <v>5.3339978619845656</v>
      </c>
      <c r="K76" s="82">
        <f t="shared" ca="1" si="156"/>
        <v>5.4750034904744069</v>
      </c>
      <c r="L76" s="82">
        <f t="shared" ca="1" si="156"/>
        <v>5.622002733530759</v>
      </c>
      <c r="M76" s="82">
        <f t="shared" ca="1" si="156"/>
        <v>5.7739997926458209</v>
      </c>
      <c r="N76" s="82">
        <f t="shared" ca="1" si="156"/>
        <v>5.9310082938442799</v>
      </c>
      <c r="O76" s="82">
        <f t="shared" ca="1" si="156"/>
        <v>6.0929980388705092</v>
      </c>
      <c r="P76" s="82">
        <f t="shared" ca="1" si="156"/>
        <v>6.260004674983823</v>
      </c>
      <c r="Q76" s="82">
        <f t="shared" ref="Q76:R76" ca="1" si="157">+Q75/Q69</f>
        <v>6.4339993421523776</v>
      </c>
      <c r="R76" s="82">
        <f t="shared" ca="1" si="157"/>
        <v>6.6149954105937825</v>
      </c>
      <c r="AO76" s="27">
        <f t="shared" si="133"/>
        <v>43556</v>
      </c>
      <c r="AP76" s="41" t="str">
        <f t="shared" si="153"/>
        <v>ca</v>
      </c>
      <c r="AQ76" s="41">
        <f t="shared" si="134"/>
        <v>79</v>
      </c>
      <c r="AS76" s="41">
        <f t="shared" si="135"/>
        <v>76</v>
      </c>
      <c r="AT76" s="41" t="str">
        <f t="shared" si="105"/>
        <v>bx</v>
      </c>
    </row>
    <row r="77" spans="1:46">
      <c r="A77" s="60">
        <f t="shared" si="136"/>
        <v>77</v>
      </c>
      <c r="B77" s="96" t="s">
        <v>3</v>
      </c>
      <c r="C77" s="166" t="s">
        <v>40</v>
      </c>
      <c r="D77" s="88">
        <f ca="1">+SUM(INDIRECT("'Monthly Resource Report'!"&amp;(VLOOKUP(D$1,$AO$1:$AP$197,2,FALSE)&amp;$A77&amp;":"&amp;VLOOKUP(DATE(YEAR(D$1),12,1),$AO$1:$AP$181,2,FALSE)&amp;$A77)))</f>
        <v>35.799999999999997</v>
      </c>
      <c r="E77" s="89">
        <f t="shared" ref="E77:R79" ca="1" si="158">+SUM(INDIRECT("'Monthly Resource Report'!"&amp;(VLOOKUP(E$1,$AO$1:$AP$197,2,FALSE)&amp;$A77&amp;":"&amp;VLOOKUP(DATE(YEAR(E$1),12,1),$AO$1:$AP$181,2,FALSE)&amp;$A77)))</f>
        <v>37.370000000000005</v>
      </c>
      <c r="F77" s="89">
        <f t="shared" ca="1" si="158"/>
        <v>45.57</v>
      </c>
      <c r="G77" s="89">
        <f t="shared" ca="1" si="158"/>
        <v>39.14</v>
      </c>
      <c r="H77" s="89">
        <f t="shared" ca="1" si="158"/>
        <v>35.700000000000003</v>
      </c>
      <c r="I77" s="89">
        <f t="shared" ca="1" si="158"/>
        <v>46.230000000000004</v>
      </c>
      <c r="J77" s="89">
        <f t="shared" ca="1" si="158"/>
        <v>35.700000000000003</v>
      </c>
      <c r="K77" s="89">
        <f t="shared" ca="1" si="158"/>
        <v>37.380000000000003</v>
      </c>
      <c r="L77" s="89">
        <f t="shared" ca="1" si="158"/>
        <v>39.239999999999995</v>
      </c>
      <c r="M77" s="89">
        <f t="shared" ca="1" si="158"/>
        <v>39.139999999999993</v>
      </c>
      <c r="N77" s="89">
        <f t="shared" ca="1" si="158"/>
        <v>42.01</v>
      </c>
      <c r="O77" s="89">
        <f t="shared" ca="1" si="158"/>
        <v>45.34</v>
      </c>
      <c r="P77" s="89">
        <f t="shared" ca="1" si="158"/>
        <v>39.249999999999993</v>
      </c>
      <c r="Q77" s="89">
        <f t="shared" ca="1" si="158"/>
        <v>47.11</v>
      </c>
      <c r="R77" s="89">
        <f t="shared" ca="1" si="158"/>
        <v>37.479999999999997</v>
      </c>
      <c r="AO77" s="27">
        <f t="shared" si="133"/>
        <v>43586</v>
      </c>
      <c r="AP77" s="41" t="str">
        <f t="shared" si="153"/>
        <v>cb</v>
      </c>
      <c r="AQ77" s="41">
        <f t="shared" si="134"/>
        <v>80</v>
      </c>
      <c r="AS77" s="41">
        <f t="shared" si="135"/>
        <v>77</v>
      </c>
      <c r="AT77" s="41" t="str">
        <f t="shared" si="105"/>
        <v>by</v>
      </c>
    </row>
    <row r="78" spans="1:46">
      <c r="A78" s="60">
        <f t="shared" si="136"/>
        <v>78</v>
      </c>
      <c r="B78" s="96" t="s">
        <v>3</v>
      </c>
      <c r="C78" s="166" t="s">
        <v>41</v>
      </c>
      <c r="D78" s="88">
        <f ca="1">+SUM(INDIRECT("'Monthly Resource Report'!"&amp;(VLOOKUP(D$1,$AO$1:$AP$197,2,FALSE)&amp;$A78&amp;":"&amp;VLOOKUP(DATE(YEAR(D$1),12,1),$AO$1:$AP$181,2,FALSE)&amp;$A78)))</f>
        <v>6984</v>
      </c>
      <c r="E78" s="89">
        <f t="shared" ca="1" si="158"/>
        <v>8066</v>
      </c>
      <c r="F78" s="89">
        <f t="shared" ca="1" si="158"/>
        <v>7602</v>
      </c>
      <c r="G78" s="89">
        <f t="shared" ca="1" si="158"/>
        <v>8088</v>
      </c>
      <c r="H78" s="89">
        <f t="shared" ca="1" si="158"/>
        <v>7602</v>
      </c>
      <c r="I78" s="89">
        <f t="shared" ca="1" si="158"/>
        <v>8066</v>
      </c>
      <c r="J78" s="89">
        <f t="shared" ca="1" si="158"/>
        <v>7448</v>
      </c>
      <c r="K78" s="89">
        <f t="shared" ca="1" si="158"/>
        <v>8088</v>
      </c>
      <c r="L78" s="89">
        <f t="shared" ca="1" si="158"/>
        <v>6983</v>
      </c>
      <c r="M78" s="89">
        <f t="shared" ca="1" si="158"/>
        <v>8066</v>
      </c>
      <c r="N78" s="89">
        <f t="shared" ca="1" si="158"/>
        <v>7603</v>
      </c>
      <c r="O78" s="89">
        <f t="shared" ca="1" si="158"/>
        <v>8088</v>
      </c>
      <c r="P78" s="89">
        <f t="shared" ca="1" si="158"/>
        <v>7602</v>
      </c>
      <c r="Q78" s="89">
        <f t="shared" ca="1" si="158"/>
        <v>8066</v>
      </c>
      <c r="R78" s="89">
        <f t="shared" ca="1" si="158"/>
        <v>7602</v>
      </c>
      <c r="AO78" s="27">
        <f t="shared" si="133"/>
        <v>43617</v>
      </c>
      <c r="AP78" s="41" t="str">
        <f t="shared" si="153"/>
        <v>cc</v>
      </c>
      <c r="AQ78" s="41">
        <f t="shared" si="134"/>
        <v>81</v>
      </c>
      <c r="AS78" s="41">
        <f t="shared" si="135"/>
        <v>78</v>
      </c>
      <c r="AT78" s="41" t="str">
        <f t="shared" si="105"/>
        <v>bz</v>
      </c>
    </row>
    <row r="79" spans="1:46">
      <c r="A79" s="60">
        <f t="shared" si="136"/>
        <v>79</v>
      </c>
      <c r="B79" s="96" t="s">
        <v>3</v>
      </c>
      <c r="C79" s="166" t="s">
        <v>272</v>
      </c>
      <c r="D79" s="88">
        <f ca="1">+SUM(INDIRECT("'Monthly Resource Report'!"&amp;(VLOOKUP(D$1,$AO$1:$AP$197,2,FALSE)&amp;$A79&amp;":"&amp;VLOOKUP(DATE(YEAR(D$1),12,1),$AO$1:$AP$181,2,FALSE)&amp;$A79)))</f>
        <v>38103.339999999997</v>
      </c>
      <c r="E79" s="89">
        <f t="shared" ca="1" si="158"/>
        <v>39760.009999999995</v>
      </c>
      <c r="F79" s="89">
        <f t="shared" ca="1" si="158"/>
        <v>48516.67</v>
      </c>
      <c r="G79" s="89">
        <f t="shared" ca="1" si="158"/>
        <v>41653.339999999997</v>
      </c>
      <c r="H79" s="89">
        <f t="shared" ca="1" si="158"/>
        <v>37985.009999999995</v>
      </c>
      <c r="I79" s="89">
        <f t="shared" ca="1" si="158"/>
        <v>49226.67</v>
      </c>
      <c r="J79" s="89">
        <f t="shared" ca="1" si="158"/>
        <v>37985</v>
      </c>
      <c r="K79" s="89">
        <f t="shared" ca="1" si="158"/>
        <v>39760.019999999997</v>
      </c>
      <c r="L79" s="89">
        <f t="shared" ca="1" si="158"/>
        <v>41771.68</v>
      </c>
      <c r="M79" s="89">
        <f t="shared" ca="1" si="158"/>
        <v>41653.339999999997</v>
      </c>
      <c r="N79" s="89">
        <f t="shared" ca="1" si="158"/>
        <v>44730.000000000007</v>
      </c>
      <c r="O79" s="89">
        <f t="shared" ca="1" si="158"/>
        <v>48280</v>
      </c>
      <c r="P79" s="89">
        <f t="shared" ca="1" si="158"/>
        <v>41771.67</v>
      </c>
      <c r="Q79" s="89">
        <f t="shared" ca="1" si="158"/>
        <v>50173.32</v>
      </c>
      <c r="R79" s="89">
        <f t="shared" ca="1" si="158"/>
        <v>39878.35</v>
      </c>
      <c r="AO79" s="27">
        <f t="shared" si="133"/>
        <v>43647</v>
      </c>
      <c r="AP79" s="41" t="str">
        <f t="shared" si="153"/>
        <v>cd</v>
      </c>
      <c r="AQ79" s="41">
        <f t="shared" si="134"/>
        <v>82</v>
      </c>
      <c r="AS79" s="41">
        <f t="shared" si="135"/>
        <v>79</v>
      </c>
      <c r="AT79" s="41" t="str">
        <f>+"c"&amp;AT1</f>
        <v>ca</v>
      </c>
    </row>
    <row r="80" spans="1:46">
      <c r="A80" s="60">
        <f t="shared" si="136"/>
        <v>80</v>
      </c>
      <c r="B80" s="171" t="s">
        <v>3</v>
      </c>
      <c r="C80" s="177" t="s">
        <v>96</v>
      </c>
      <c r="D80" s="83">
        <f ca="1">+D69/(D78*D67)</f>
        <v>0.91509899507144166</v>
      </c>
      <c r="E80" s="84">
        <f t="shared" ref="E80:G80" ca="1" si="159">+E69/(E78*E67)</f>
        <v>0.91953358476777125</v>
      </c>
      <c r="F80" s="84">
        <f t="shared" ca="1" si="159"/>
        <v>0.91500227606308593</v>
      </c>
      <c r="G80" s="84">
        <f t="shared" ca="1" si="159"/>
        <v>0.91787768754229793</v>
      </c>
      <c r="H80" s="84">
        <f t="shared" ref="H80:P80" ca="1" si="160">+H69/(H78*H67)</f>
        <v>0.91566519890887443</v>
      </c>
      <c r="I80" s="84">
        <f t="shared" ca="1" si="160"/>
        <v>0.92829959576911547</v>
      </c>
      <c r="J80" s="84">
        <f t="shared" ca="1" si="160"/>
        <v>0.95426501816100406</v>
      </c>
      <c r="K80" s="84">
        <f t="shared" ca="1" si="160"/>
        <v>0.96828195767608938</v>
      </c>
      <c r="L80" s="84">
        <f t="shared" ca="1" si="160"/>
        <v>0.96835566827709418</v>
      </c>
      <c r="M80" s="84">
        <f t="shared" ca="1" si="160"/>
        <v>0.96663220046458842</v>
      </c>
      <c r="N80" s="84">
        <f t="shared" ca="1" si="160"/>
        <v>0.96313540534553554</v>
      </c>
      <c r="O80" s="84">
        <f t="shared" ca="1" si="160"/>
        <v>0.96202122052163053</v>
      </c>
      <c r="P80" s="84">
        <f t="shared" ca="1" si="160"/>
        <v>0.9558378075714149</v>
      </c>
      <c r="Q80" s="84">
        <f t="shared" ref="Q80:R80" ca="1" si="161">+Q69/(Q78*Q67)</f>
        <v>0.94767510962193502</v>
      </c>
      <c r="R80" s="84">
        <f t="shared" ca="1" si="161"/>
        <v>0.94645990840360583</v>
      </c>
      <c r="AO80" s="27">
        <f t="shared" si="133"/>
        <v>43678</v>
      </c>
      <c r="AP80" s="41" t="str">
        <f t="shared" si="153"/>
        <v>ce</v>
      </c>
      <c r="AQ80" s="41">
        <f t="shared" si="134"/>
        <v>83</v>
      </c>
      <c r="AS80" s="41">
        <f t="shared" si="135"/>
        <v>80</v>
      </c>
      <c r="AT80" s="41" t="str">
        <f t="shared" ref="AT80:AT84" si="162">+"c"&amp;AT2</f>
        <v>cb</v>
      </c>
    </row>
    <row r="81" spans="1:46">
      <c r="A81" s="60">
        <f t="shared" si="136"/>
        <v>81</v>
      </c>
      <c r="B81" s="96" t="s">
        <v>3</v>
      </c>
      <c r="C81" s="166" t="s">
        <v>42</v>
      </c>
      <c r="D81" s="632">
        <f ca="1">+SUM(INDIRECT("'Monthly Resource Report'!"&amp;(VLOOKUP(D$1,$AO$1:$AP$197,2,FALSE)&amp;$A81&amp;":"&amp;VLOOKUP(DATE(YEAR(D$1),12,1),$AO$1:$AP$181,2,FALSE)&amp;$A81)))</f>
        <v>871542.77000000014</v>
      </c>
      <c r="E81" s="633">
        <f t="shared" ref="E81:R84" ca="1" si="163">+SUM(INDIRECT("'Monthly Resource Report'!"&amp;(VLOOKUP(E$1,$AO$1:$AP$197,2,FALSE)&amp;$A81&amp;":"&amp;VLOOKUP(DATE(YEAR(E$1),12,1),$AO$1:$AP$181,2,FALSE)&amp;$A81)))</f>
        <v>877607.38000000012</v>
      </c>
      <c r="F81" s="633">
        <f t="shared" ca="1" si="163"/>
        <v>1051560.9100000001</v>
      </c>
      <c r="G81" s="633">
        <f t="shared" ca="1" si="163"/>
        <v>922365.74999999988</v>
      </c>
      <c r="H81" s="633">
        <f t="shared" ca="1" si="163"/>
        <v>863235.77999999991</v>
      </c>
      <c r="I81" s="633">
        <f t="shared" ca="1" si="163"/>
        <v>1149395.3800000001</v>
      </c>
      <c r="J81" s="633">
        <f t="shared" ca="1" si="163"/>
        <v>912102.64999999991</v>
      </c>
      <c r="K81" s="633">
        <f t="shared" ca="1" si="163"/>
        <v>981428.28</v>
      </c>
      <c r="L81" s="633">
        <f t="shared" ca="1" si="163"/>
        <v>1059620.56</v>
      </c>
      <c r="M81" s="633">
        <f t="shared" ca="1" si="163"/>
        <v>1087161.52</v>
      </c>
      <c r="N81" s="633">
        <f t="shared" ca="1" si="163"/>
        <v>1202195.71</v>
      </c>
      <c r="O81" s="633">
        <f t="shared" ca="1" si="163"/>
        <v>1336134.7999999998</v>
      </c>
      <c r="P81" s="633">
        <f t="shared" ca="1" si="163"/>
        <v>1187773.24</v>
      </c>
      <c r="Q81" s="633">
        <f t="shared" ca="1" si="163"/>
        <v>1467077.77</v>
      </c>
      <c r="R81" s="633">
        <f t="shared" ca="1" si="163"/>
        <v>1197965.25</v>
      </c>
      <c r="AO81" s="27">
        <f t="shared" si="133"/>
        <v>43709</v>
      </c>
      <c r="AP81" s="41" t="str">
        <f t="shared" si="153"/>
        <v>cf</v>
      </c>
      <c r="AQ81" s="41">
        <f t="shared" si="134"/>
        <v>84</v>
      </c>
      <c r="AS81" s="41">
        <f t="shared" si="135"/>
        <v>81</v>
      </c>
      <c r="AT81" s="41" t="str">
        <f t="shared" si="162"/>
        <v>cc</v>
      </c>
    </row>
    <row r="82" spans="1:46">
      <c r="A82" s="60">
        <f t="shared" si="136"/>
        <v>82</v>
      </c>
      <c r="B82" s="96" t="s">
        <v>3</v>
      </c>
      <c r="C82" s="634" t="s">
        <v>298</v>
      </c>
      <c r="D82" s="632">
        <f ca="1">+SUM(INDIRECT("'Monthly Resource Report'!"&amp;(VLOOKUP(D$1,$AO$1:$AP$197,2,FALSE)&amp;$A82&amp;":"&amp;VLOOKUP(DATE(YEAR(D$1),12,1),$AO$1:$AP$181,2,FALSE)&amp;$A82)))</f>
        <v>0</v>
      </c>
      <c r="E82" s="633">
        <f t="shared" ca="1" si="163"/>
        <v>0</v>
      </c>
      <c r="F82" s="633">
        <f t="shared" ca="1" si="163"/>
        <v>0</v>
      </c>
      <c r="G82" s="633">
        <f t="shared" ca="1" si="163"/>
        <v>0</v>
      </c>
      <c r="H82" s="633">
        <f t="shared" ca="1" si="163"/>
        <v>0</v>
      </c>
      <c r="I82" s="633">
        <f t="shared" ca="1" si="163"/>
        <v>0</v>
      </c>
      <c r="J82" s="633">
        <f t="shared" ca="1" si="163"/>
        <v>0</v>
      </c>
      <c r="K82" s="633">
        <f t="shared" ca="1" si="163"/>
        <v>0</v>
      </c>
      <c r="L82" s="633">
        <f t="shared" ca="1" si="163"/>
        <v>0</v>
      </c>
      <c r="M82" s="633">
        <f t="shared" ca="1" si="163"/>
        <v>0</v>
      </c>
      <c r="N82" s="633">
        <f t="shared" ca="1" si="163"/>
        <v>0</v>
      </c>
      <c r="O82" s="633">
        <f t="shared" ca="1" si="163"/>
        <v>0</v>
      </c>
      <c r="P82" s="633">
        <f t="shared" ca="1" si="163"/>
        <v>0</v>
      </c>
      <c r="Q82" s="633">
        <f t="shared" ca="1" si="163"/>
        <v>0</v>
      </c>
      <c r="R82" s="633">
        <f t="shared" ca="1" si="163"/>
        <v>0</v>
      </c>
      <c r="AO82" s="27">
        <f t="shared" si="133"/>
        <v>43739</v>
      </c>
      <c r="AP82" s="41" t="str">
        <f t="shared" si="153"/>
        <v>cg</v>
      </c>
      <c r="AQ82" s="41">
        <f t="shared" si="134"/>
        <v>85</v>
      </c>
      <c r="AS82" s="41">
        <f t="shared" si="135"/>
        <v>82</v>
      </c>
      <c r="AT82" s="41" t="str">
        <f t="shared" si="162"/>
        <v>cd</v>
      </c>
    </row>
    <row r="83" spans="1:46">
      <c r="A83" s="60">
        <f t="shared" si="136"/>
        <v>83</v>
      </c>
      <c r="B83" s="96" t="s">
        <v>3</v>
      </c>
      <c r="C83" s="166" t="s">
        <v>43</v>
      </c>
      <c r="D83" s="88">
        <f ca="1">+SUM(INDIRECT("'Monthly Resource Report'!"&amp;(VLOOKUP(D$1,$AO$1:$AP$197,2,FALSE)&amp;$A83&amp;":"&amp;VLOOKUP(DATE(YEAR(D$1),12,1),$AO$1:$AP$181,2,FALSE)&amp;$A83)))</f>
        <v>2480</v>
      </c>
      <c r="E83" s="89">
        <f t="shared" ca="1" si="163"/>
        <v>3036.34</v>
      </c>
      <c r="F83" s="89">
        <f t="shared" ca="1" si="163"/>
        <v>2863.9700000000003</v>
      </c>
      <c r="G83" s="89">
        <f t="shared" ca="1" si="163"/>
        <v>3067.4600000000005</v>
      </c>
      <c r="H83" s="89">
        <f t="shared" ca="1" si="163"/>
        <v>2876.21</v>
      </c>
      <c r="I83" s="89">
        <f t="shared" ca="1" si="163"/>
        <v>3093.7999999999997</v>
      </c>
      <c r="J83" s="89">
        <f t="shared" ca="1" si="163"/>
        <v>2930.8599999999997</v>
      </c>
      <c r="K83" s="89">
        <f t="shared" ca="1" si="163"/>
        <v>3226.71</v>
      </c>
      <c r="L83" s="89">
        <f t="shared" ca="1" si="163"/>
        <v>2787.95</v>
      </c>
      <c r="M83" s="89">
        <f t="shared" ca="1" si="163"/>
        <v>3184.2299999999996</v>
      </c>
      <c r="N83" s="89">
        <f t="shared" ca="1" si="163"/>
        <v>3006.0099999999998</v>
      </c>
      <c r="O83" s="89">
        <f t="shared" ca="1" si="163"/>
        <v>3208.8999999999996</v>
      </c>
      <c r="P83" s="89">
        <f t="shared" ca="1" si="163"/>
        <v>2996.75</v>
      </c>
      <c r="Q83" s="89">
        <f t="shared" ca="1" si="163"/>
        <v>3155.4300000000003</v>
      </c>
      <c r="R83" s="89">
        <f t="shared" ca="1" si="163"/>
        <v>2968.45</v>
      </c>
      <c r="AO83" s="27">
        <f t="shared" si="133"/>
        <v>43770</v>
      </c>
      <c r="AP83" s="41" t="str">
        <f t="shared" si="153"/>
        <v>ch</v>
      </c>
      <c r="AQ83" s="41">
        <f t="shared" si="134"/>
        <v>86</v>
      </c>
      <c r="AS83" s="41">
        <f t="shared" si="135"/>
        <v>83</v>
      </c>
      <c r="AT83" s="41" t="str">
        <f t="shared" si="162"/>
        <v>ce</v>
      </c>
    </row>
    <row r="84" spans="1:46">
      <c r="A84" s="60">
        <f t="shared" si="136"/>
        <v>84</v>
      </c>
      <c r="B84" s="96" t="s">
        <v>3</v>
      </c>
      <c r="C84" s="166" t="s">
        <v>44</v>
      </c>
      <c r="D84" s="632">
        <f ca="1">+SUM(INDIRECT("'Monthly Resource Report'!"&amp;(VLOOKUP(D$1,$AO$1:$AP$197,2,FALSE)&amp;$A84&amp;":"&amp;VLOOKUP(DATE(YEAR(D$1),12,1),$AO$1:$AP$181,2,FALSE)&amp;$A84)))</f>
        <v>3411.24</v>
      </c>
      <c r="E84" s="633">
        <f t="shared" ca="1" si="163"/>
        <v>4176.49</v>
      </c>
      <c r="F84" s="633">
        <f t="shared" ca="1" si="163"/>
        <v>5633.4400000000005</v>
      </c>
      <c r="G84" s="633">
        <f t="shared" ca="1" si="163"/>
        <v>6033.7</v>
      </c>
      <c r="H84" s="633">
        <f t="shared" ca="1" si="163"/>
        <v>5781.19</v>
      </c>
      <c r="I84" s="633">
        <f t="shared" ca="1" si="163"/>
        <v>6373.2000000000007</v>
      </c>
      <c r="J84" s="633">
        <f t="shared" ca="1" si="163"/>
        <v>6213.4300000000021</v>
      </c>
      <c r="K84" s="633">
        <f t="shared" ca="1" si="163"/>
        <v>7001.96</v>
      </c>
      <c r="L84" s="633">
        <f t="shared" ca="1" si="163"/>
        <v>6217.11</v>
      </c>
      <c r="M84" s="633">
        <f t="shared" ca="1" si="163"/>
        <v>7291.9000000000015</v>
      </c>
      <c r="N84" s="633">
        <f t="shared" ca="1" si="163"/>
        <v>7094.17</v>
      </c>
      <c r="O84" s="633">
        <f t="shared" ca="1" si="163"/>
        <v>7765.52</v>
      </c>
      <c r="P84" s="633">
        <f t="shared" ca="1" si="163"/>
        <v>7461.9699999999993</v>
      </c>
      <c r="Q84" s="633">
        <f t="shared" ca="1" si="163"/>
        <v>8077.91</v>
      </c>
      <c r="R84" s="633">
        <f t="shared" ca="1" si="163"/>
        <v>7807.0299999999988</v>
      </c>
      <c r="AO84" s="27">
        <f t="shared" si="133"/>
        <v>43800</v>
      </c>
      <c r="AP84" s="41" t="str">
        <f t="shared" si="153"/>
        <v>ci</v>
      </c>
      <c r="AQ84" s="41">
        <f t="shared" si="134"/>
        <v>87</v>
      </c>
      <c r="AS84" s="41">
        <f t="shared" si="135"/>
        <v>84</v>
      </c>
      <c r="AT84" s="41" t="str">
        <f t="shared" si="162"/>
        <v>cf</v>
      </c>
    </row>
    <row r="85" spans="1:46">
      <c r="A85" s="60">
        <f t="shared" si="136"/>
        <v>85</v>
      </c>
      <c r="B85" s="171" t="s">
        <v>3</v>
      </c>
      <c r="C85" s="172" t="s">
        <v>45</v>
      </c>
      <c r="D85" s="92">
        <f ca="1">+(D83*2000)/D71</f>
        <v>0.46163148558068601</v>
      </c>
      <c r="E85" s="93">
        <f t="shared" ref="E85:G85" ca="1" si="164">+(E83*2000)/E71</f>
        <v>0.49157684268391155</v>
      </c>
      <c r="F85" s="93">
        <f t="shared" ca="1" si="164"/>
        <v>0.49204328636720673</v>
      </c>
      <c r="G85" s="93">
        <f t="shared" ca="1" si="164"/>
        <v>0.49163506015039471</v>
      </c>
      <c r="H85" s="93">
        <f t="shared" ref="H85:P85" ca="1" si="165">+(H83*2000)/H71</f>
        <v>0.49159086894483139</v>
      </c>
      <c r="I85" s="93">
        <f t="shared" ca="1" si="165"/>
        <v>0.49191936854515378</v>
      </c>
      <c r="J85" s="93">
        <f t="shared" ca="1" si="165"/>
        <v>0.49156043129794613</v>
      </c>
      <c r="K85" s="93">
        <f t="shared" ca="1" si="165"/>
        <v>0.4914835709132882</v>
      </c>
      <c r="L85" s="93">
        <f t="shared" ca="1" si="165"/>
        <v>0.49180712083789613</v>
      </c>
      <c r="M85" s="93">
        <f t="shared" ca="1" si="165"/>
        <v>0.49157415343415439</v>
      </c>
      <c r="N85" s="93">
        <f t="shared" ca="1" si="165"/>
        <v>0.49179296833202885</v>
      </c>
      <c r="O85" s="93">
        <f t="shared" ca="1" si="165"/>
        <v>0.49181494950999732</v>
      </c>
      <c r="P85" s="93">
        <f t="shared" ca="1" si="165"/>
        <v>0.49167606531422725</v>
      </c>
      <c r="Q85" s="93">
        <f t="shared" ref="Q85:R85" ca="1" si="166">+(Q83*2000)/Q71</f>
        <v>0.49191657365046193</v>
      </c>
      <c r="R85" s="93">
        <f t="shared" ca="1" si="166"/>
        <v>0.4916192046439446</v>
      </c>
      <c r="AO85" s="27">
        <f>+EDATE(AO84,1)</f>
        <v>43831</v>
      </c>
      <c r="AP85" s="41" t="str">
        <f t="shared" si="153"/>
        <v>cj</v>
      </c>
      <c r="AQ85" s="41">
        <f>+AQ84+1</f>
        <v>88</v>
      </c>
      <c r="AS85" s="41">
        <f>+AS84+1</f>
        <v>85</v>
      </c>
      <c r="AT85" s="41" t="str">
        <f t="shared" ref="AT85:AT104" si="167">+"c"&amp;AT7</f>
        <v>cg</v>
      </c>
    </row>
    <row r="86" spans="1:46">
      <c r="A86" s="60">
        <f t="shared" si="136"/>
        <v>86</v>
      </c>
      <c r="B86" s="96" t="s">
        <v>3</v>
      </c>
      <c r="C86" s="166" t="s">
        <v>46</v>
      </c>
      <c r="D86" s="88">
        <f ca="1">+SUM(INDIRECT("'Monthly Resource Report'!"&amp;(VLOOKUP(D$1,$AO$1:$AP$197,2,FALSE)&amp;$A86&amp;":"&amp;VLOOKUP(DATE(YEAR(D$1),12,1),$AO$1:$AP$181,2,FALSE)&amp;$A86)))</f>
        <v>374.47999999999996</v>
      </c>
      <c r="E86" s="89">
        <f t="shared" ref="E86:R87" ca="1" si="168">+SUM(INDIRECT("'Monthly Resource Report'!"&amp;(VLOOKUP(E$1,$AO$1:$AP$197,2,FALSE)&amp;$A86&amp;":"&amp;VLOOKUP(DATE(YEAR(E$1),12,1),$AO$1:$AP$181,2,FALSE)&amp;$A86)))</f>
        <v>430.65999999999997</v>
      </c>
      <c r="F86" s="89">
        <f t="shared" ca="1" si="168"/>
        <v>405.45999999999992</v>
      </c>
      <c r="G86" s="89">
        <f t="shared" ca="1" si="168"/>
        <v>435</v>
      </c>
      <c r="H86" s="89">
        <f t="shared" ca="1" si="168"/>
        <v>407.88</v>
      </c>
      <c r="I86" s="89">
        <f t="shared" ca="1" si="168"/>
        <v>438.74000000000007</v>
      </c>
      <c r="J86" s="89">
        <f t="shared" ca="1" si="168"/>
        <v>416.46999999999997</v>
      </c>
      <c r="K86" s="89">
        <f t="shared" ca="1" si="168"/>
        <v>458.89000000000004</v>
      </c>
      <c r="L86" s="89">
        <f t="shared" ca="1" si="168"/>
        <v>396.24</v>
      </c>
      <c r="M86" s="89">
        <f t="shared" ca="1" si="168"/>
        <v>452.72000000000008</v>
      </c>
      <c r="N86" s="89">
        <f t="shared" ca="1" si="168"/>
        <v>426.84</v>
      </c>
      <c r="O86" s="89">
        <f t="shared" ca="1" si="168"/>
        <v>455.91</v>
      </c>
      <c r="P86" s="89">
        <f t="shared" ca="1" si="168"/>
        <v>425.77</v>
      </c>
      <c r="Q86" s="89">
        <f t="shared" ca="1" si="168"/>
        <v>447.90999999999997</v>
      </c>
      <c r="R86" s="89">
        <f t="shared" ca="1" si="168"/>
        <v>421.5800000000001</v>
      </c>
      <c r="AO86" s="27">
        <f t="shared" si="133"/>
        <v>43862</v>
      </c>
      <c r="AP86" s="41" t="str">
        <f t="shared" si="153"/>
        <v>ck</v>
      </c>
      <c r="AQ86" s="41">
        <f t="shared" si="134"/>
        <v>89</v>
      </c>
      <c r="AS86" s="41">
        <f t="shared" si="135"/>
        <v>86</v>
      </c>
      <c r="AT86" s="41" t="str">
        <f t="shared" si="167"/>
        <v>ch</v>
      </c>
    </row>
    <row r="87" spans="1:46">
      <c r="A87" s="60">
        <f t="shared" si="136"/>
        <v>87</v>
      </c>
      <c r="B87" s="96" t="s">
        <v>3</v>
      </c>
      <c r="C87" s="166" t="s">
        <v>47</v>
      </c>
      <c r="D87" s="632">
        <f ca="1">+SUM(INDIRECT("'Monthly Resource Report'!"&amp;(VLOOKUP(D$1,$AO$1:$AP$197,2,FALSE)&amp;$A87&amp;":"&amp;VLOOKUP(DATE(YEAR(D$1),12,1),$AO$1:$AP$181,2,FALSE)&amp;$A87)))</f>
        <v>16027.07</v>
      </c>
      <c r="E87" s="633">
        <f t="shared" ca="1" si="168"/>
        <v>18361.530000000002</v>
      </c>
      <c r="F87" s="633">
        <f t="shared" ca="1" si="168"/>
        <v>17108.23</v>
      </c>
      <c r="G87" s="633">
        <f t="shared" ca="1" si="168"/>
        <v>18548.21</v>
      </c>
      <c r="H87" s="633">
        <f t="shared" ca="1" si="168"/>
        <v>17946.649999999998</v>
      </c>
      <c r="I87" s="633">
        <f t="shared" ca="1" si="168"/>
        <v>19643.169999999998</v>
      </c>
      <c r="J87" s="633">
        <f t="shared" ca="1" si="168"/>
        <v>19029.670000000002</v>
      </c>
      <c r="K87" s="633">
        <f t="shared" ca="1" si="168"/>
        <v>21608.719999999998</v>
      </c>
      <c r="L87" s="633">
        <f t="shared" ca="1" si="168"/>
        <v>19535.95</v>
      </c>
      <c r="M87" s="633">
        <f t="shared" ca="1" si="168"/>
        <v>22490.370000000003</v>
      </c>
      <c r="N87" s="633">
        <f t="shared" ca="1" si="168"/>
        <v>21856.45</v>
      </c>
      <c r="O87" s="633">
        <f t="shared" ca="1" si="168"/>
        <v>23897.17</v>
      </c>
      <c r="P87" s="633">
        <f t="shared" ca="1" si="168"/>
        <v>23084.15</v>
      </c>
      <c r="Q87" s="633">
        <f t="shared" ca="1" si="168"/>
        <v>24822.409999999996</v>
      </c>
      <c r="R87" s="633">
        <f t="shared" ca="1" si="168"/>
        <v>23769.3</v>
      </c>
      <c r="AO87" s="27">
        <f t="shared" si="133"/>
        <v>43891</v>
      </c>
      <c r="AP87" s="41" t="str">
        <f t="shared" si="153"/>
        <v>cl</v>
      </c>
      <c r="AQ87" s="41">
        <f t="shared" si="134"/>
        <v>90</v>
      </c>
      <c r="AS87" s="41">
        <f t="shared" si="135"/>
        <v>87</v>
      </c>
      <c r="AT87" s="41" t="str">
        <f t="shared" si="167"/>
        <v>ci</v>
      </c>
    </row>
    <row r="88" spans="1:46">
      <c r="A88" s="60">
        <f t="shared" si="136"/>
        <v>88</v>
      </c>
      <c r="B88" s="180" t="s">
        <v>3</v>
      </c>
      <c r="C88" s="181" t="s">
        <v>48</v>
      </c>
      <c r="D88" s="94">
        <f ca="1">+(D86*2000)/D71</f>
        <v>6.9706354322683572E-2</v>
      </c>
      <c r="E88" s="95">
        <f t="shared" ref="E88:G88" ca="1" si="169">+(E86*2000)/E71</f>
        <v>6.9722917417105248E-2</v>
      </c>
      <c r="F88" s="95">
        <f t="shared" ca="1" si="169"/>
        <v>6.9659902474693364E-2</v>
      </c>
      <c r="G88" s="95">
        <f t="shared" ca="1" si="169"/>
        <v>6.9719328423327995E-2</v>
      </c>
      <c r="H88" s="95">
        <f t="shared" ref="H88:P88" ca="1" si="170">+(H86*2000)/H71</f>
        <v>6.971329757744317E-2</v>
      </c>
      <c r="I88" s="95">
        <f t="shared" ca="1" si="170"/>
        <v>6.9760392965124068E-2</v>
      </c>
      <c r="J88" s="95">
        <f t="shared" ca="1" si="170"/>
        <v>6.98498641431715E-2</v>
      </c>
      <c r="K88" s="95">
        <f t="shared" ca="1" si="170"/>
        <v>6.9896859605108247E-2</v>
      </c>
      <c r="L88" s="95">
        <f t="shared" ca="1" si="170"/>
        <v>6.9898546803496456E-2</v>
      </c>
      <c r="M88" s="95">
        <f t="shared" ca="1" si="170"/>
        <v>6.9889879419109319E-2</v>
      </c>
      <c r="N88" s="95">
        <f t="shared" ca="1" si="170"/>
        <v>6.9832405947699183E-2</v>
      </c>
      <c r="O88" s="95">
        <f t="shared" ca="1" si="170"/>
        <v>6.9875456895229809E-2</v>
      </c>
      <c r="P88" s="95">
        <f t="shared" ca="1" si="170"/>
        <v>6.9855983424989915E-2</v>
      </c>
      <c r="Q88" s="95">
        <f t="shared" ref="Q88:R88" ca="1" si="171">+(Q86*2000)/Q71</f>
        <v>6.982704496812743E-2</v>
      </c>
      <c r="R88" s="95">
        <f t="shared" ca="1" si="171"/>
        <v>6.9819880507939913E-2</v>
      </c>
      <c r="AO88" s="27">
        <f t="shared" si="133"/>
        <v>43922</v>
      </c>
      <c r="AP88" s="41" t="str">
        <f t="shared" si="153"/>
        <v>cm</v>
      </c>
      <c r="AQ88" s="41">
        <f t="shared" si="134"/>
        <v>91</v>
      </c>
      <c r="AS88" s="41">
        <f t="shared" si="135"/>
        <v>88</v>
      </c>
      <c r="AT88" s="41" t="str">
        <f t="shared" si="167"/>
        <v>cj</v>
      </c>
    </row>
    <row r="89" spans="1:46">
      <c r="A89" s="60">
        <f t="shared" si="136"/>
        <v>89</v>
      </c>
      <c r="B89" s="44" t="s">
        <v>3</v>
      </c>
      <c r="C89" s="626" t="s">
        <v>94</v>
      </c>
      <c r="D89" s="384">
        <f ca="1">+D68+D36</f>
        <v>964800.04041666654</v>
      </c>
      <c r="E89" s="385">
        <f t="shared" ref="E89:G89" ca="1" si="172">+E68+E36</f>
        <v>1002891.4154166665</v>
      </c>
      <c r="F89" s="385">
        <f t="shared" ca="1" si="172"/>
        <v>1000822.7116666667</v>
      </c>
      <c r="G89" s="385">
        <f t="shared" ca="1" si="172"/>
        <v>1004653.1620833334</v>
      </c>
      <c r="H89" s="385">
        <f t="shared" ref="H89:P89" ca="1" si="173">+H68+H36</f>
        <v>1004511.5925</v>
      </c>
      <c r="I89" s="385">
        <f t="shared" ca="1" si="173"/>
        <v>977388.62333333341</v>
      </c>
      <c r="J89" s="385">
        <f t="shared" ca="1" si="173"/>
        <v>1029389.7504166665</v>
      </c>
      <c r="K89" s="385">
        <f t="shared" ca="1" si="173"/>
        <v>1060544.3545833332</v>
      </c>
      <c r="L89" s="385">
        <f t="shared" ca="1" si="173"/>
        <v>975853.23124999995</v>
      </c>
      <c r="M89" s="385">
        <f t="shared" ca="1" si="173"/>
        <v>1052982.9816666665</v>
      </c>
      <c r="N89" s="385">
        <f t="shared" ca="1" si="173"/>
        <v>1051814.0429166667</v>
      </c>
      <c r="O89" s="385">
        <f t="shared" ca="1" si="173"/>
        <v>1056491.0458333334</v>
      </c>
      <c r="P89" s="385">
        <f t="shared" ca="1" si="173"/>
        <v>1046593.1841666666</v>
      </c>
      <c r="Q89" s="385">
        <f t="shared" ref="Q89:R89" ca="1" si="174">+Q68+Q36</f>
        <v>997317.10458333348</v>
      </c>
      <c r="R89" s="385">
        <f t="shared" ca="1" si="174"/>
        <v>1031802.8641666668</v>
      </c>
      <c r="AO89" s="27">
        <f t="shared" si="133"/>
        <v>43952</v>
      </c>
      <c r="AP89" s="41" t="str">
        <f t="shared" si="153"/>
        <v>cn</v>
      </c>
      <c r="AQ89" s="41">
        <f t="shared" si="134"/>
        <v>92</v>
      </c>
      <c r="AS89" s="41">
        <f t="shared" si="135"/>
        <v>89</v>
      </c>
      <c r="AT89" s="41" t="str">
        <f t="shared" si="167"/>
        <v>ck</v>
      </c>
    </row>
    <row r="90" spans="1:46">
      <c r="A90" s="60">
        <f t="shared" si="136"/>
        <v>90</v>
      </c>
      <c r="B90" s="43" t="s">
        <v>3</v>
      </c>
      <c r="C90" s="627" t="s">
        <v>49</v>
      </c>
      <c r="D90" s="96">
        <f>+(DATE(YEAR(D$1)+1,1,1)-D$1)*24</f>
        <v>8760</v>
      </c>
      <c r="E90" s="17">
        <f t="shared" ref="E90:R90" si="175">+(DATE(YEAR(E$1)+1,1,1)-E$1)*24</f>
        <v>8760</v>
      </c>
      <c r="F90" s="17">
        <f t="shared" si="175"/>
        <v>8760</v>
      </c>
      <c r="G90" s="17">
        <f t="shared" si="175"/>
        <v>8784</v>
      </c>
      <c r="H90" s="17">
        <f t="shared" si="175"/>
        <v>8760</v>
      </c>
      <c r="I90" s="17">
        <f t="shared" si="175"/>
        <v>8760</v>
      </c>
      <c r="J90" s="17">
        <f t="shared" si="175"/>
        <v>8760</v>
      </c>
      <c r="K90" s="17">
        <f t="shared" si="175"/>
        <v>8784</v>
      </c>
      <c r="L90" s="17">
        <f t="shared" si="175"/>
        <v>8760</v>
      </c>
      <c r="M90" s="17">
        <f t="shared" si="175"/>
        <v>8760</v>
      </c>
      <c r="N90" s="17">
        <f t="shared" si="175"/>
        <v>8760</v>
      </c>
      <c r="O90" s="17">
        <f t="shared" si="175"/>
        <v>8784</v>
      </c>
      <c r="P90" s="17">
        <f t="shared" si="175"/>
        <v>8760</v>
      </c>
      <c r="Q90" s="17">
        <f t="shared" si="175"/>
        <v>8760</v>
      </c>
      <c r="R90" s="17">
        <f t="shared" si="175"/>
        <v>8760</v>
      </c>
      <c r="AO90" s="27">
        <f t="shared" si="133"/>
        <v>43983</v>
      </c>
      <c r="AP90" s="41" t="str">
        <f t="shared" si="153"/>
        <v>co</v>
      </c>
      <c r="AQ90" s="41">
        <f t="shared" si="134"/>
        <v>93</v>
      </c>
      <c r="AS90" s="41">
        <f t="shared" si="135"/>
        <v>90</v>
      </c>
      <c r="AT90" s="41" t="str">
        <f t="shared" si="167"/>
        <v>cl</v>
      </c>
    </row>
    <row r="91" spans="1:46">
      <c r="A91" s="60">
        <f t="shared" si="136"/>
        <v>91</v>
      </c>
      <c r="B91" s="43" t="s">
        <v>3</v>
      </c>
      <c r="C91" s="166" t="s">
        <v>50</v>
      </c>
      <c r="D91" s="97">
        <f ca="1">+SUM(D73,D75,D82)</f>
        <v>30029353.34</v>
      </c>
      <c r="E91" s="85">
        <f t="shared" ref="E91:G91" ca="1" si="176">+SUM(E73,E75,E82)</f>
        <v>34720880.68</v>
      </c>
      <c r="F91" s="85">
        <f t="shared" ca="1" si="176"/>
        <v>34824605.5</v>
      </c>
      <c r="G91" s="85">
        <f t="shared" ca="1" si="176"/>
        <v>37882578.75</v>
      </c>
      <c r="H91" s="85">
        <f t="shared" ref="H91:P91" ca="1" si="177">+SUM(H73,H75,H82)</f>
        <v>37157724.730000004</v>
      </c>
      <c r="I91" s="85">
        <f t="shared" ca="1" si="177"/>
        <v>41110595.600000001</v>
      </c>
      <c r="J91" s="85">
        <f t="shared" ca="1" si="177"/>
        <v>40129471.110000007</v>
      </c>
      <c r="K91" s="85">
        <f t="shared" ca="1" si="177"/>
        <v>46250237.890000001</v>
      </c>
      <c r="L91" s="85">
        <f t="shared" ca="1" si="177"/>
        <v>41117712.700000003</v>
      </c>
      <c r="M91" s="85">
        <f t="shared" ca="1" si="177"/>
        <v>48843800.490000002</v>
      </c>
      <c r="N91" s="85">
        <f t="shared" ca="1" si="177"/>
        <v>48214366.440000005</v>
      </c>
      <c r="O91" s="85">
        <f t="shared" ca="1" si="177"/>
        <v>52513015.009999998</v>
      </c>
      <c r="P91" s="85">
        <f t="shared" ca="1" si="177"/>
        <v>53052876.090000004</v>
      </c>
      <c r="Q91" s="85">
        <f t="shared" ref="Q91:R91" ca="1" si="178">+SUM(Q73,Q75,Q82)</f>
        <v>63307959.719999999</v>
      </c>
      <c r="R91" s="85">
        <f t="shared" ca="1" si="178"/>
        <v>63992627.990000002</v>
      </c>
      <c r="AO91" s="27">
        <f t="shared" si="133"/>
        <v>44013</v>
      </c>
      <c r="AP91" s="41" t="str">
        <f t="shared" si="153"/>
        <v>cp</v>
      </c>
      <c r="AQ91" s="41">
        <f t="shared" si="134"/>
        <v>94</v>
      </c>
      <c r="AS91" s="41">
        <f t="shared" si="135"/>
        <v>91</v>
      </c>
      <c r="AT91" s="41" t="str">
        <f t="shared" si="167"/>
        <v>cm</v>
      </c>
    </row>
    <row r="92" spans="1:46">
      <c r="A92" s="60">
        <f t="shared" si="136"/>
        <v>92</v>
      </c>
      <c r="B92" s="43" t="s">
        <v>3</v>
      </c>
      <c r="C92" s="166" t="s">
        <v>51</v>
      </c>
      <c r="D92" s="98">
        <f ca="1">+D91/D69</f>
        <v>30.912211987688661</v>
      </c>
      <c r="E92" s="86">
        <f t="shared" ref="E92" ca="1" si="179">+E91/E69</f>
        <v>30.7979160487134</v>
      </c>
      <c r="F92" s="86">
        <f t="shared" ref="F92" ca="1" si="180">+F91/F69</f>
        <v>32.937647527692029</v>
      </c>
      <c r="G92" s="86">
        <f t="shared" ref="G92:P92" ca="1" si="181">+G91/G69</f>
        <v>33.571441642839773</v>
      </c>
      <c r="H92" s="86">
        <f t="shared" ca="1" si="181"/>
        <v>35.118903794018991</v>
      </c>
      <c r="I92" s="86">
        <f t="shared" ca="1" si="181"/>
        <v>36.121335739735649</v>
      </c>
      <c r="J92" s="86">
        <f t="shared" ca="1" si="181"/>
        <v>37.145924908277841</v>
      </c>
      <c r="K92" s="86">
        <f t="shared" ca="1" si="181"/>
        <v>38.853254315041227</v>
      </c>
      <c r="L92" s="86">
        <f t="shared" ca="1" si="181"/>
        <v>40.004460570356017</v>
      </c>
      <c r="M92" s="86">
        <f t="shared" ca="1" si="181"/>
        <v>41.214153545253957</v>
      </c>
      <c r="N92" s="86">
        <f t="shared" ca="1" si="181"/>
        <v>43.31721611044992</v>
      </c>
      <c r="O92" s="86">
        <f t="shared" ca="1" si="181"/>
        <v>44.40149278024645</v>
      </c>
      <c r="P92" s="86">
        <f t="shared" ca="1" si="181"/>
        <v>48.034500038801255</v>
      </c>
      <c r="Q92" s="86">
        <f t="shared" ref="Q92:R92" ca="1" si="182">+Q91/Q69</f>
        <v>54.487519515892167</v>
      </c>
      <c r="R92" s="86">
        <f t="shared" ca="1" si="182"/>
        <v>58.513526141336989</v>
      </c>
      <c r="AO92" s="27">
        <f t="shared" si="133"/>
        <v>44044</v>
      </c>
      <c r="AP92" s="41" t="str">
        <f t="shared" si="153"/>
        <v>cq</v>
      </c>
      <c r="AQ92" s="41">
        <f t="shared" si="134"/>
        <v>95</v>
      </c>
      <c r="AS92" s="41">
        <f t="shared" si="135"/>
        <v>92</v>
      </c>
      <c r="AT92" s="41" t="str">
        <f t="shared" si="167"/>
        <v>cn</v>
      </c>
    </row>
    <row r="93" spans="1:46">
      <c r="A93" s="60">
        <f t="shared" si="136"/>
        <v>93</v>
      </c>
      <c r="B93" s="43" t="s">
        <v>3</v>
      </c>
      <c r="C93" s="166" t="s">
        <v>52</v>
      </c>
      <c r="D93" s="99">
        <f ca="1">+D87+D84</f>
        <v>19438.309999999998</v>
      </c>
      <c r="E93" s="87">
        <f t="shared" ref="E93:G93" ca="1" si="183">+E87+E84</f>
        <v>22538.020000000004</v>
      </c>
      <c r="F93" s="87">
        <f t="shared" ca="1" si="183"/>
        <v>22741.67</v>
      </c>
      <c r="G93" s="87">
        <f t="shared" ca="1" si="183"/>
        <v>24581.91</v>
      </c>
      <c r="H93" s="87">
        <f t="shared" ref="H93:P93" ca="1" si="184">+H87+H84</f>
        <v>23727.839999999997</v>
      </c>
      <c r="I93" s="87">
        <f t="shared" ca="1" si="184"/>
        <v>26016.37</v>
      </c>
      <c r="J93" s="87">
        <f t="shared" ca="1" si="184"/>
        <v>25243.100000000006</v>
      </c>
      <c r="K93" s="87">
        <f t="shared" ca="1" si="184"/>
        <v>28610.679999999997</v>
      </c>
      <c r="L93" s="87">
        <f t="shared" ca="1" si="184"/>
        <v>25753.06</v>
      </c>
      <c r="M93" s="87">
        <f t="shared" ca="1" si="184"/>
        <v>29782.270000000004</v>
      </c>
      <c r="N93" s="87">
        <f t="shared" ca="1" si="184"/>
        <v>28950.620000000003</v>
      </c>
      <c r="O93" s="87">
        <f t="shared" ca="1" si="184"/>
        <v>31662.69</v>
      </c>
      <c r="P93" s="87">
        <f t="shared" ca="1" si="184"/>
        <v>30546.120000000003</v>
      </c>
      <c r="Q93" s="87">
        <f t="shared" ref="Q93:R93" ca="1" si="185">+Q87+Q84</f>
        <v>32900.319999999992</v>
      </c>
      <c r="R93" s="87">
        <f t="shared" ca="1" si="185"/>
        <v>31576.329999999998</v>
      </c>
      <c r="AO93" s="27">
        <f t="shared" si="133"/>
        <v>44075</v>
      </c>
      <c r="AP93" s="41" t="str">
        <f t="shared" si="153"/>
        <v>cr</v>
      </c>
      <c r="AQ93" s="41">
        <f t="shared" si="134"/>
        <v>96</v>
      </c>
      <c r="AS93" s="41">
        <f t="shared" si="135"/>
        <v>93</v>
      </c>
      <c r="AT93" s="41" t="str">
        <f t="shared" si="167"/>
        <v>co</v>
      </c>
    </row>
    <row r="94" spans="1:46">
      <c r="A94" s="60">
        <f t="shared" si="136"/>
        <v>94</v>
      </c>
      <c r="B94" s="43" t="s">
        <v>3</v>
      </c>
      <c r="C94" s="166" t="s">
        <v>53</v>
      </c>
      <c r="D94" s="98">
        <f ca="1">+D93/D69</f>
        <v>2.0009793504344849E-2</v>
      </c>
      <c r="E94" s="86">
        <f t="shared" ref="E94" ca="1" si="186">+E93/E69</f>
        <v>1.9991544980137978E-2</v>
      </c>
      <c r="F94" s="86">
        <f t="shared" ref="F94" ca="1" si="187">+F93/F69</f>
        <v>2.1509421281199811E-2</v>
      </c>
      <c r="G94" s="86">
        <f t="shared" ref="G94:P94" ca="1" si="188">+G93/G69</f>
        <v>2.1784423982344113E-2</v>
      </c>
      <c r="H94" s="86">
        <f t="shared" ca="1" si="188"/>
        <v>2.2425908374500068E-2</v>
      </c>
      <c r="I94" s="86">
        <f t="shared" ca="1" si="188"/>
        <v>2.285897398915783E-2</v>
      </c>
      <c r="J94" s="86">
        <f t="shared" ca="1" si="188"/>
        <v>2.3366325822781281E-2</v>
      </c>
      <c r="K94" s="86">
        <f t="shared" ca="1" si="188"/>
        <v>2.403486072461072E-2</v>
      </c>
      <c r="L94" s="86">
        <f t="shared" ca="1" si="188"/>
        <v>2.5055802127242663E-2</v>
      </c>
      <c r="M94" s="86">
        <f t="shared" ca="1" si="188"/>
        <v>2.5130129850512183E-2</v>
      </c>
      <c r="N94" s="86">
        <f t="shared" ca="1" si="188"/>
        <v>2.6010095240639932E-2</v>
      </c>
      <c r="O94" s="86">
        <f t="shared" ca="1" si="188"/>
        <v>2.677185267634058E-2</v>
      </c>
      <c r="P94" s="86">
        <f t="shared" ca="1" si="188"/>
        <v>2.7656702340437201E-2</v>
      </c>
      <c r="Q94" s="86">
        <f t="shared" ref="Q94:R94" ca="1" si="189">+Q93/Q69</f>
        <v>2.8316452401999741E-2</v>
      </c>
      <c r="R94" s="86">
        <f t="shared" ca="1" si="189"/>
        <v>2.887273845342327E-2</v>
      </c>
      <c r="AO94" s="27">
        <f t="shared" si="133"/>
        <v>44105</v>
      </c>
      <c r="AP94" s="41" t="str">
        <f t="shared" si="153"/>
        <v>cs</v>
      </c>
      <c r="AQ94" s="41">
        <f t="shared" si="134"/>
        <v>97</v>
      </c>
      <c r="AS94" s="41">
        <f t="shared" si="135"/>
        <v>94</v>
      </c>
      <c r="AT94" s="41" t="str">
        <f t="shared" si="167"/>
        <v>cp</v>
      </c>
    </row>
    <row r="95" spans="1:46">
      <c r="A95" s="60">
        <f t="shared" si="136"/>
        <v>95</v>
      </c>
      <c r="B95" s="43" t="s">
        <v>3</v>
      </c>
      <c r="C95" s="166" t="s">
        <v>228</v>
      </c>
      <c r="D95" s="85">
        <f ca="1">+D93+D91</f>
        <v>30048791.649999999</v>
      </c>
      <c r="E95" s="85">
        <f t="shared" ref="E95:G95" ca="1" si="190">+E93+E91</f>
        <v>34743418.700000003</v>
      </c>
      <c r="F95" s="85">
        <f t="shared" ca="1" si="190"/>
        <v>34847347.170000002</v>
      </c>
      <c r="G95" s="85">
        <f t="shared" ca="1" si="190"/>
        <v>37907160.659999996</v>
      </c>
      <c r="H95" s="85">
        <f t="shared" ref="H95:P95" ca="1" si="191">+H93+H91</f>
        <v>37181452.570000008</v>
      </c>
      <c r="I95" s="85">
        <f t="shared" ca="1" si="191"/>
        <v>41136611.969999999</v>
      </c>
      <c r="J95" s="85">
        <f t="shared" ca="1" si="191"/>
        <v>40154714.210000008</v>
      </c>
      <c r="K95" s="85">
        <f t="shared" ca="1" si="191"/>
        <v>46278848.57</v>
      </c>
      <c r="L95" s="85">
        <f t="shared" ca="1" si="191"/>
        <v>41143465.760000005</v>
      </c>
      <c r="M95" s="85">
        <f t="shared" ca="1" si="191"/>
        <v>48873582.760000005</v>
      </c>
      <c r="N95" s="85">
        <f t="shared" ca="1" si="191"/>
        <v>48243317.060000002</v>
      </c>
      <c r="O95" s="85">
        <f t="shared" ca="1" si="191"/>
        <v>52544677.699999996</v>
      </c>
      <c r="P95" s="85">
        <f t="shared" ca="1" si="191"/>
        <v>53083422.210000001</v>
      </c>
      <c r="Q95" s="85">
        <f t="shared" ref="Q95:R95" ca="1" si="192">+Q93+Q91</f>
        <v>63340860.039999999</v>
      </c>
      <c r="R95" s="85">
        <f t="shared" ca="1" si="192"/>
        <v>64024204.32</v>
      </c>
      <c r="AO95" s="27">
        <f t="shared" si="133"/>
        <v>44136</v>
      </c>
      <c r="AP95" s="41" t="str">
        <f t="shared" si="153"/>
        <v>ct</v>
      </c>
      <c r="AQ95" s="41">
        <f t="shared" si="134"/>
        <v>98</v>
      </c>
      <c r="AS95" s="41">
        <f t="shared" si="135"/>
        <v>95</v>
      </c>
      <c r="AT95" s="41" t="str">
        <f t="shared" si="167"/>
        <v>cq</v>
      </c>
    </row>
    <row r="96" spans="1:46">
      <c r="A96" s="60">
        <f t="shared" si="136"/>
        <v>96</v>
      </c>
      <c r="B96" s="183" t="s">
        <v>3</v>
      </c>
      <c r="C96" s="351" t="s">
        <v>229</v>
      </c>
      <c r="D96" s="184">
        <f ca="1">+D95/D69</f>
        <v>30.932221781193004</v>
      </c>
      <c r="E96" s="184">
        <f t="shared" ref="E96" ca="1" si="193">+E95/E69</f>
        <v>30.81790759369354</v>
      </c>
      <c r="F96" s="184">
        <f t="shared" ref="F96" ca="1" si="194">+F95/F69</f>
        <v>32.959156948973231</v>
      </c>
      <c r="G96" s="184">
        <f t="shared" ref="G96:P96" ca="1" si="195">+G95/G69</f>
        <v>33.593226066822112</v>
      </c>
      <c r="H96" s="184">
        <f t="shared" ca="1" si="195"/>
        <v>35.141329702393492</v>
      </c>
      <c r="I96" s="184">
        <f t="shared" ca="1" si="195"/>
        <v>36.144194713724808</v>
      </c>
      <c r="J96" s="184">
        <f t="shared" ca="1" si="195"/>
        <v>37.169291234100626</v>
      </c>
      <c r="K96" s="184">
        <f t="shared" ca="1" si="195"/>
        <v>38.877289175765839</v>
      </c>
      <c r="L96" s="184">
        <f t="shared" ca="1" si="195"/>
        <v>40.029516372483258</v>
      </c>
      <c r="M96" s="184">
        <f t="shared" ca="1" si="195"/>
        <v>41.239283675104467</v>
      </c>
      <c r="N96" s="184">
        <f t="shared" ca="1" si="195"/>
        <v>43.343226205690556</v>
      </c>
      <c r="O96" s="184">
        <f t="shared" ca="1" si="195"/>
        <v>44.42826463292279</v>
      </c>
      <c r="P96" s="184">
        <f t="shared" ca="1" si="195"/>
        <v>48.062156741141692</v>
      </c>
      <c r="Q96" s="184">
        <f t="shared" ref="Q96:R96" ca="1" si="196">+Q95/Q69</f>
        <v>54.515835968294169</v>
      </c>
      <c r="R96" s="184">
        <f t="shared" ca="1" si="196"/>
        <v>58.542398879790412</v>
      </c>
      <c r="AO96" s="27">
        <f t="shared" si="133"/>
        <v>44166</v>
      </c>
      <c r="AP96" s="41" t="str">
        <f t="shared" si="153"/>
        <v>cu</v>
      </c>
      <c r="AQ96" s="41">
        <f t="shared" si="134"/>
        <v>99</v>
      </c>
      <c r="AS96" s="41">
        <f t="shared" si="135"/>
        <v>96</v>
      </c>
      <c r="AT96" s="41" t="str">
        <f t="shared" si="167"/>
        <v>cr</v>
      </c>
    </row>
    <row r="97" spans="1:46" ht="15.75" thickBot="1">
      <c r="A97" s="60">
        <f t="shared" si="136"/>
        <v>97</v>
      </c>
      <c r="B97" s="42"/>
      <c r="C97" s="185"/>
      <c r="D97" s="71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AO97" s="27">
        <f t="shared" si="133"/>
        <v>44197</v>
      </c>
      <c r="AP97" s="41" t="str">
        <f t="shared" si="153"/>
        <v>cv</v>
      </c>
      <c r="AQ97" s="41">
        <f t="shared" si="134"/>
        <v>100</v>
      </c>
      <c r="AS97" s="41">
        <f t="shared" si="135"/>
        <v>97</v>
      </c>
      <c r="AT97" s="41" t="str">
        <f t="shared" si="167"/>
        <v>cs</v>
      </c>
    </row>
    <row r="98" spans="1:46">
      <c r="A98" s="60">
        <f t="shared" si="136"/>
        <v>98</v>
      </c>
      <c r="B98" s="188" t="s">
        <v>32</v>
      </c>
      <c r="C98" s="189" t="s">
        <v>33</v>
      </c>
      <c r="D98" s="100" t="str">
        <f>+D$2</f>
        <v>CY 2013</v>
      </c>
      <c r="E98" s="101" t="str">
        <f t="shared" ref="E98:R98" si="197">+E$2</f>
        <v>CY 2014</v>
      </c>
      <c r="F98" s="101" t="str">
        <f t="shared" si="197"/>
        <v>CY 2015</v>
      </c>
      <c r="G98" s="101" t="str">
        <f t="shared" si="197"/>
        <v>CY 2016</v>
      </c>
      <c r="H98" s="101" t="str">
        <f t="shared" si="197"/>
        <v>CY 2017</v>
      </c>
      <c r="I98" s="101" t="str">
        <f t="shared" si="197"/>
        <v>CY 2018</v>
      </c>
      <c r="J98" s="101" t="str">
        <f t="shared" si="197"/>
        <v>CY 2019</v>
      </c>
      <c r="K98" s="101" t="str">
        <f t="shared" si="197"/>
        <v>CY 2020</v>
      </c>
      <c r="L98" s="101" t="str">
        <f t="shared" si="197"/>
        <v>CY 2021</v>
      </c>
      <c r="M98" s="101" t="str">
        <f t="shared" si="197"/>
        <v>CY 2022</v>
      </c>
      <c r="N98" s="101" t="str">
        <f t="shared" si="197"/>
        <v>CY 2023</v>
      </c>
      <c r="O98" s="101" t="str">
        <f t="shared" si="197"/>
        <v>CY 2024</v>
      </c>
      <c r="P98" s="101" t="str">
        <f t="shared" si="197"/>
        <v>CY 2025</v>
      </c>
      <c r="Q98" s="101" t="str">
        <f t="shared" si="197"/>
        <v>CY 2026</v>
      </c>
      <c r="R98" s="101" t="str">
        <f t="shared" si="197"/>
        <v>CY 2027</v>
      </c>
      <c r="AO98" s="27">
        <f t="shared" si="133"/>
        <v>44228</v>
      </c>
      <c r="AP98" s="41" t="str">
        <f t="shared" si="153"/>
        <v>cw</v>
      </c>
      <c r="AQ98" s="41">
        <f t="shared" si="134"/>
        <v>101</v>
      </c>
      <c r="AS98" s="41">
        <f t="shared" si="135"/>
        <v>98</v>
      </c>
      <c r="AT98" s="41" t="str">
        <f t="shared" si="167"/>
        <v>ct</v>
      </c>
    </row>
    <row r="99" spans="1:46">
      <c r="A99" s="60">
        <f t="shared" si="136"/>
        <v>99</v>
      </c>
      <c r="B99" s="75" t="s">
        <v>4</v>
      </c>
      <c r="C99" s="163" t="s">
        <v>34</v>
      </c>
      <c r="D99" s="75">
        <f ca="1">+AVERAGE(INDIRECT("'Monthly Resource Report'!"&amp;VLOOKUP(D$1,$AO$1:$AP$197,2,FALSE)&amp;$A99&amp;":"&amp;VLOOKUP(DATE(YEAR(D$1),12,1),$AO$1:$AP$197,2,FALSE)&amp;$A99))</f>
        <v>146</v>
      </c>
      <c r="E99" s="76">
        <f t="shared" ref="E99:R99" ca="1" si="198">+AVERAGE(INDIRECT("'Monthly Resource Report'!"&amp;VLOOKUP(E$1,$AO$1:$AP$197,2,FALSE)&amp;$A99&amp;":"&amp;VLOOKUP(DATE(YEAR(E$1),12,1),$AO$1:$AP$197,2,FALSE)&amp;$A99))</f>
        <v>146</v>
      </c>
      <c r="F99" s="76">
        <f t="shared" ca="1" si="198"/>
        <v>146</v>
      </c>
      <c r="G99" s="76">
        <f t="shared" ca="1" si="198"/>
        <v>146</v>
      </c>
      <c r="H99" s="76">
        <f t="shared" ca="1" si="198"/>
        <v>146</v>
      </c>
      <c r="I99" s="76">
        <f t="shared" ca="1" si="198"/>
        <v>146</v>
      </c>
      <c r="J99" s="76">
        <f t="shared" ca="1" si="198"/>
        <v>146</v>
      </c>
      <c r="K99" s="76">
        <f t="shared" ca="1" si="198"/>
        <v>146</v>
      </c>
      <c r="L99" s="76">
        <f t="shared" ca="1" si="198"/>
        <v>146</v>
      </c>
      <c r="M99" s="76">
        <f t="shared" ca="1" si="198"/>
        <v>146</v>
      </c>
      <c r="N99" s="76">
        <f t="shared" ca="1" si="198"/>
        <v>146</v>
      </c>
      <c r="O99" s="76">
        <f t="shared" ca="1" si="198"/>
        <v>146</v>
      </c>
      <c r="P99" s="76">
        <f t="shared" ca="1" si="198"/>
        <v>146</v>
      </c>
      <c r="Q99" s="76">
        <f t="shared" ca="1" si="198"/>
        <v>146</v>
      </c>
      <c r="R99" s="76">
        <f t="shared" ca="1" si="198"/>
        <v>146</v>
      </c>
      <c r="AO99" s="27">
        <f t="shared" si="133"/>
        <v>44256</v>
      </c>
      <c r="AP99" s="41" t="str">
        <f t="shared" si="153"/>
        <v>cx</v>
      </c>
      <c r="AQ99" s="41">
        <f t="shared" si="134"/>
        <v>102</v>
      </c>
      <c r="AS99" s="41">
        <f t="shared" si="135"/>
        <v>99</v>
      </c>
      <c r="AT99" s="41" t="str">
        <f t="shared" si="167"/>
        <v>cu</v>
      </c>
    </row>
    <row r="100" spans="1:46">
      <c r="A100" s="60">
        <f t="shared" si="136"/>
        <v>100</v>
      </c>
      <c r="B100" s="96" t="s">
        <v>4</v>
      </c>
      <c r="C100" s="166" t="s">
        <v>35</v>
      </c>
      <c r="D100" s="90">
        <f ca="1">+SUM(INDIRECT("'Monthly Resource Report'!"&amp;(VLOOKUP(D$1,$AO$1:$AP$197,2,FALSE)&amp;$A100&amp;":"&amp;VLOOKUP(DATE(YEAR(D$1),12,1),$AO$1:$AP$181,2,FALSE)&amp;$A100)))</f>
        <v>476504.14278131642</v>
      </c>
      <c r="E100" s="91">
        <f t="shared" ref="E100:R101" ca="1" si="199">+SUM(INDIRECT("'Monthly Resource Report'!"&amp;(VLOOKUP(E$1,$AO$1:$AP$197,2,FALSE)&amp;$A100&amp;":"&amp;VLOOKUP(DATE(YEAR(E$1),12,1),$AO$1:$AP$181,2,FALSE)&amp;$A100)))</f>
        <v>513202.56900212314</v>
      </c>
      <c r="F100" s="91">
        <f t="shared" ca="1" si="199"/>
        <v>506956.89844302903</v>
      </c>
      <c r="G100" s="91">
        <f t="shared" ca="1" si="199"/>
        <v>474610.98814578913</v>
      </c>
      <c r="H100" s="91">
        <f t="shared" ca="1" si="199"/>
        <v>480011.13765038928</v>
      </c>
      <c r="I100" s="91">
        <f t="shared" ca="1" si="199"/>
        <v>500342.93259023351</v>
      </c>
      <c r="J100" s="91">
        <f t="shared" ca="1" si="199"/>
        <v>467447.63313871191</v>
      </c>
      <c r="K100" s="91">
        <f t="shared" ca="1" si="199"/>
        <v>547974.82616772817</v>
      </c>
      <c r="L100" s="91">
        <f t="shared" ca="1" si="199"/>
        <v>546600.08890658175</v>
      </c>
      <c r="M100" s="91">
        <f t="shared" ca="1" si="199"/>
        <v>506241.56316348189</v>
      </c>
      <c r="N100" s="91">
        <f t="shared" ca="1" si="199"/>
        <v>544388.46249115362</v>
      </c>
      <c r="O100" s="91">
        <f t="shared" ca="1" si="199"/>
        <v>546442.77954706294</v>
      </c>
      <c r="P100" s="91">
        <f t="shared" ca="1" si="199"/>
        <v>500996.59368365182</v>
      </c>
      <c r="Q100" s="91">
        <f t="shared" ca="1" si="199"/>
        <v>524909.81864826614</v>
      </c>
      <c r="R100" s="91">
        <f t="shared" ca="1" si="199"/>
        <v>518225.56794055202</v>
      </c>
      <c r="AO100" s="27">
        <f t="shared" si="133"/>
        <v>44287</v>
      </c>
      <c r="AP100" s="41" t="str">
        <f t="shared" si="153"/>
        <v>cy</v>
      </c>
      <c r="AQ100" s="41">
        <f t="shared" si="134"/>
        <v>103</v>
      </c>
      <c r="AS100" s="41">
        <f t="shared" si="135"/>
        <v>100</v>
      </c>
      <c r="AT100" s="41" t="str">
        <f t="shared" si="167"/>
        <v>cv</v>
      </c>
    </row>
    <row r="101" spans="1:46">
      <c r="A101" s="60">
        <f t="shared" si="136"/>
        <v>101</v>
      </c>
      <c r="B101" s="96" t="s">
        <v>4</v>
      </c>
      <c r="C101" s="166" t="s">
        <v>36</v>
      </c>
      <c r="D101" s="88">
        <f ca="1">+SUM(INDIRECT("'Monthly Resource Report'!"&amp;(VLOOKUP(D$1,$AO$1:$AP$197,2,FALSE)&amp;$A101&amp;":"&amp;VLOOKUP(DATE(YEAR(D$1),12,1),$AO$1:$AP$181,2,FALSE)&amp;$A101)))</f>
        <v>977533.67999999993</v>
      </c>
      <c r="E101" s="89">
        <f t="shared" ca="1" si="199"/>
        <v>1052197.3999999999</v>
      </c>
      <c r="F101" s="89">
        <f t="shared" ca="1" si="199"/>
        <v>1038120.2</v>
      </c>
      <c r="G101" s="89">
        <f t="shared" ca="1" si="199"/>
        <v>972040.44</v>
      </c>
      <c r="H101" s="89">
        <f t="shared" ca="1" si="199"/>
        <v>976288.6</v>
      </c>
      <c r="I101" s="89">
        <f t="shared" ca="1" si="199"/>
        <v>1022501.7999999999</v>
      </c>
      <c r="J101" s="89">
        <f t="shared" ca="1" si="199"/>
        <v>962794.39999999991</v>
      </c>
      <c r="K101" s="89">
        <f t="shared" ca="1" si="199"/>
        <v>1141399.7999999998</v>
      </c>
      <c r="L101" s="89">
        <f t="shared" ca="1" si="199"/>
        <v>1132845.6000000001</v>
      </c>
      <c r="M101" s="89">
        <f t="shared" ca="1" si="199"/>
        <v>1044253</v>
      </c>
      <c r="N101" s="89">
        <f t="shared" ca="1" si="199"/>
        <v>1122198.7999999998</v>
      </c>
      <c r="O101" s="89">
        <f t="shared" ca="1" si="199"/>
        <v>1126541.2</v>
      </c>
      <c r="P101" s="89">
        <f t="shared" ca="1" si="199"/>
        <v>1031521.56</v>
      </c>
      <c r="Q101" s="89">
        <f t="shared" ca="1" si="199"/>
        <v>1078220.6000000001</v>
      </c>
      <c r="R101" s="89">
        <f t="shared" ca="1" si="199"/>
        <v>1063011.2</v>
      </c>
      <c r="AO101" s="27">
        <f t="shared" si="133"/>
        <v>44317</v>
      </c>
      <c r="AP101" s="41" t="str">
        <f t="shared" si="153"/>
        <v>cz</v>
      </c>
      <c r="AQ101" s="41">
        <f t="shared" si="134"/>
        <v>104</v>
      </c>
      <c r="AS101" s="41">
        <f t="shared" si="135"/>
        <v>101</v>
      </c>
      <c r="AT101" s="41" t="str">
        <f t="shared" si="167"/>
        <v>cw</v>
      </c>
    </row>
    <row r="102" spans="1:46">
      <c r="A102" s="60">
        <f t="shared" si="136"/>
        <v>102</v>
      </c>
      <c r="B102" s="171" t="s">
        <v>4</v>
      </c>
      <c r="C102" s="172" t="s">
        <v>95</v>
      </c>
      <c r="D102" s="77">
        <f ca="1">+D101/(D99*D122)</f>
        <v>0.76431919684743854</v>
      </c>
      <c r="E102" s="78">
        <f t="shared" ref="E102" ca="1" si="200">+E101/(E99*E122)</f>
        <v>0.82269766059923677</v>
      </c>
      <c r="F102" s="78">
        <f t="shared" ref="F102" ca="1" si="201">+F101/(F99*F122)</f>
        <v>0.81169090511040221</v>
      </c>
      <c r="G102" s="78">
        <f t="shared" ref="G102:P102" ca="1" si="202">+G101/(G99*G122)</f>
        <v>0.75794754472640158</v>
      </c>
      <c r="H102" s="78">
        <f t="shared" ca="1" si="202"/>
        <v>0.76334568712078565</v>
      </c>
      <c r="I102" s="78">
        <f t="shared" ca="1" si="202"/>
        <v>0.79947910802527045</v>
      </c>
      <c r="J102" s="78">
        <f t="shared" ca="1" si="202"/>
        <v>0.75279477075123535</v>
      </c>
      <c r="K102" s="78">
        <f t="shared" ca="1" si="202"/>
        <v>0.890005333483045</v>
      </c>
      <c r="L102" s="78">
        <f t="shared" ca="1" si="202"/>
        <v>0.88575530118221057</v>
      </c>
      <c r="M102" s="78">
        <f t="shared" ca="1" si="202"/>
        <v>0.8164860511665728</v>
      </c>
      <c r="N102" s="78">
        <f t="shared" ca="1" si="202"/>
        <v>0.87743072496403318</v>
      </c>
      <c r="O102" s="78">
        <f t="shared" ca="1" si="202"/>
        <v>0.87841935524116077</v>
      </c>
      <c r="P102" s="78">
        <f t="shared" ca="1" si="202"/>
        <v>0.80653152561456187</v>
      </c>
      <c r="Q102" s="78">
        <f t="shared" ref="Q102:R102" ca="1" si="203">+Q101/(Q99*Q122)</f>
        <v>0.84304481766435235</v>
      </c>
      <c r="R102" s="78">
        <f t="shared" ca="1" si="203"/>
        <v>0.8311528116594733</v>
      </c>
      <c r="AO102" s="27">
        <f t="shared" si="133"/>
        <v>44348</v>
      </c>
      <c r="AP102" s="41" t="str">
        <f t="shared" si="153"/>
        <v>da</v>
      </c>
      <c r="AQ102" s="41">
        <f t="shared" si="134"/>
        <v>105</v>
      </c>
      <c r="AS102" s="41">
        <f t="shared" si="135"/>
        <v>102</v>
      </c>
      <c r="AT102" s="41" t="str">
        <f t="shared" si="167"/>
        <v>cx</v>
      </c>
    </row>
    <row r="103" spans="1:46">
      <c r="A103" s="60">
        <f t="shared" si="136"/>
        <v>103</v>
      </c>
      <c r="B103" s="96" t="s">
        <v>4</v>
      </c>
      <c r="C103" s="166" t="s">
        <v>269</v>
      </c>
      <c r="D103" s="88">
        <f ca="1">+SUM(INDIRECT("'Monthly Resource Report'!"&amp;(VLOOKUP(D$1,$AO$1:$AP$197,2,FALSE)&amp;$A103&amp;":"&amp;VLOOKUP(DATE(YEAR(D$1),12,1),$AO$1:$AP$181,2,FALSE)&amp;$A103)))</f>
        <v>10772805.66</v>
      </c>
      <c r="E103" s="89">
        <f t="shared" ref="E103:R103" ca="1" si="204">+SUM(INDIRECT("'Monthly Resource Report'!"&amp;(VLOOKUP(E$1,$AO$1:$AP$197,2,FALSE)&amp;$A103&amp;":"&amp;VLOOKUP(DATE(YEAR(E$1),12,1),$AO$1:$AP$181,2,FALSE)&amp;$A103)))</f>
        <v>11602483.68</v>
      </c>
      <c r="F103" s="89">
        <f t="shared" ca="1" si="204"/>
        <v>11461281.560000002</v>
      </c>
      <c r="G103" s="89">
        <f t="shared" ca="1" si="204"/>
        <v>10730005.220000001</v>
      </c>
      <c r="H103" s="89">
        <f t="shared" ca="1" si="204"/>
        <v>10852091.799999999</v>
      </c>
      <c r="I103" s="89">
        <f t="shared" ca="1" si="204"/>
        <v>11311753.02</v>
      </c>
      <c r="J103" s="89">
        <f t="shared" ca="1" si="204"/>
        <v>10568056.090000002</v>
      </c>
      <c r="K103" s="89">
        <f t="shared" ca="1" si="204"/>
        <v>12388614.870000001</v>
      </c>
      <c r="L103" s="89">
        <f t="shared" ca="1" si="204"/>
        <v>12357534.809999999</v>
      </c>
      <c r="M103" s="89">
        <f t="shared" ca="1" si="204"/>
        <v>11445109.260000002</v>
      </c>
      <c r="N103" s="89">
        <f t="shared" ca="1" si="204"/>
        <v>12307534.359999999</v>
      </c>
      <c r="O103" s="89">
        <f t="shared" ca="1" si="204"/>
        <v>12353978.359999999</v>
      </c>
      <c r="P103" s="89">
        <f t="shared" ca="1" si="204"/>
        <v>11326530.989999998</v>
      </c>
      <c r="Q103" s="89">
        <f t="shared" ca="1" si="204"/>
        <v>11867161.180000002</v>
      </c>
      <c r="R103" s="89">
        <f t="shared" ca="1" si="204"/>
        <v>11716043.640000001</v>
      </c>
      <c r="AO103" s="27">
        <f t="shared" si="133"/>
        <v>44378</v>
      </c>
      <c r="AP103" s="41" t="str">
        <f t="shared" si="153"/>
        <v>db</v>
      </c>
      <c r="AQ103" s="41">
        <f t="shared" si="134"/>
        <v>106</v>
      </c>
      <c r="AS103" s="41">
        <f t="shared" si="135"/>
        <v>103</v>
      </c>
      <c r="AT103" s="41" t="str">
        <f t="shared" si="167"/>
        <v>cy</v>
      </c>
    </row>
    <row r="104" spans="1:46">
      <c r="A104" s="60">
        <f t="shared" si="136"/>
        <v>104</v>
      </c>
      <c r="B104" s="171" t="s">
        <v>4</v>
      </c>
      <c r="C104" s="172" t="s">
        <v>270</v>
      </c>
      <c r="D104" s="92">
        <f ca="1">+D103/D101</f>
        <v>11.020393343378206</v>
      </c>
      <c r="E104" s="93">
        <f t="shared" ref="E104" ca="1" si="205">+E103/E101</f>
        <v>11.026907764645683</v>
      </c>
      <c r="F104" s="93">
        <f t="shared" ref="F104" ca="1" si="206">+F103/F101</f>
        <v>11.040418595072135</v>
      </c>
      <c r="G104" s="93">
        <f t="shared" ref="G104:P104" ca="1" si="207">+G103/G101</f>
        <v>11.038640758608768</v>
      </c>
      <c r="H104" s="93">
        <f t="shared" ca="1" si="207"/>
        <v>11.115659652279049</v>
      </c>
      <c r="I104" s="93">
        <f t="shared" ca="1" si="207"/>
        <v>11.06281966447394</v>
      </c>
      <c r="J104" s="93">
        <f t="shared" ca="1" si="207"/>
        <v>10.976441169578887</v>
      </c>
      <c r="K104" s="93">
        <f t="shared" ca="1" si="207"/>
        <v>10.853878605901283</v>
      </c>
      <c r="L104" s="93">
        <f t="shared" ca="1" si="207"/>
        <v>10.908401648026878</v>
      </c>
      <c r="M104" s="93">
        <f t="shared" ca="1" si="207"/>
        <v>10.960092295641001</v>
      </c>
      <c r="N104" s="93">
        <f t="shared" ca="1" si="207"/>
        <v>10.967338728218211</v>
      </c>
      <c r="O104" s="93">
        <f t="shared" ca="1" si="207"/>
        <v>10.966290766817938</v>
      </c>
      <c r="P104" s="93">
        <f t="shared" ca="1" si="207"/>
        <v>10.980411296492919</v>
      </c>
      <c r="Q104" s="93">
        <f t="shared" ref="Q104:R104" ca="1" si="208">+Q103/Q101</f>
        <v>11.006246013107152</v>
      </c>
      <c r="R104" s="93">
        <f t="shared" ca="1" si="208"/>
        <v>11.021561804805067</v>
      </c>
      <c r="AO104" s="27">
        <f t="shared" si="133"/>
        <v>44409</v>
      </c>
      <c r="AP104" s="41" t="str">
        <f t="shared" si="153"/>
        <v>dc</v>
      </c>
      <c r="AQ104" s="41">
        <f t="shared" si="134"/>
        <v>107</v>
      </c>
      <c r="AS104" s="41">
        <f t="shared" si="135"/>
        <v>104</v>
      </c>
      <c r="AT104" s="41" t="str">
        <f t="shared" si="167"/>
        <v>cz</v>
      </c>
    </row>
    <row r="105" spans="1:46">
      <c r="A105" s="60">
        <f t="shared" si="136"/>
        <v>105</v>
      </c>
      <c r="B105" s="96" t="s">
        <v>4</v>
      </c>
      <c r="C105" s="166" t="s">
        <v>37</v>
      </c>
      <c r="D105" s="632">
        <f ca="1">+SUM(INDIRECT("'Monthly Resource Report'!"&amp;(VLOOKUP(D$1,$AO$1:$AP$197,2,FALSE)&amp;$A105&amp;":"&amp;VLOOKUP(DATE(YEAR(D$1),12,1),$AO$1:$AP$181,2,FALSE)&amp;$A105)))</f>
        <v>25208365.310000002</v>
      </c>
      <c r="E105" s="633">
        <f t="shared" ref="E105:R105" ca="1" si="209">+SUM(INDIRECT("'Monthly Resource Report'!"&amp;(VLOOKUP(E$1,$AO$1:$AP$197,2,FALSE)&amp;$A105&amp;":"&amp;VLOOKUP(DATE(YEAR(E$1),12,1),$AO$1:$AP$181,2,FALSE)&amp;$A105)))</f>
        <v>27961968.5</v>
      </c>
      <c r="F105" s="633">
        <f t="shared" ca="1" si="209"/>
        <v>29134562</v>
      </c>
      <c r="G105" s="633">
        <f t="shared" ca="1" si="209"/>
        <v>28488147.189999998</v>
      </c>
      <c r="H105" s="633">
        <f t="shared" ca="1" si="209"/>
        <v>30255595.75</v>
      </c>
      <c r="I105" s="633">
        <f t="shared" ca="1" si="209"/>
        <v>32487361.5</v>
      </c>
      <c r="J105" s="633">
        <f t="shared" ca="1" si="209"/>
        <v>31260251.84</v>
      </c>
      <c r="K105" s="633">
        <f t="shared" ca="1" si="209"/>
        <v>38479109.5</v>
      </c>
      <c r="L105" s="633">
        <f t="shared" ca="1" si="209"/>
        <v>39531816</v>
      </c>
      <c r="M105" s="633">
        <f t="shared" ca="1" si="209"/>
        <v>38077827.939999998</v>
      </c>
      <c r="N105" s="633">
        <f t="shared" ca="1" si="209"/>
        <v>42990173.75</v>
      </c>
      <c r="O105" s="633">
        <f t="shared" ca="1" si="209"/>
        <v>44017148.25</v>
      </c>
      <c r="P105" s="633">
        <f t="shared" ca="1" si="209"/>
        <v>43992202</v>
      </c>
      <c r="Q105" s="633">
        <f t="shared" ca="1" si="209"/>
        <v>52998719.75</v>
      </c>
      <c r="R105" s="633">
        <f t="shared" ca="1" si="209"/>
        <v>56518185.5</v>
      </c>
      <c r="AO105" s="27">
        <f t="shared" si="133"/>
        <v>44440</v>
      </c>
      <c r="AP105" s="41" t="str">
        <f t="shared" si="153"/>
        <v>dd</v>
      </c>
      <c r="AQ105" s="41">
        <f t="shared" si="134"/>
        <v>108</v>
      </c>
      <c r="AS105" s="41">
        <f t="shared" si="135"/>
        <v>105</v>
      </c>
      <c r="AT105" s="41" t="str">
        <f>+"d"&amp;AT1</f>
        <v>da</v>
      </c>
    </row>
    <row r="106" spans="1:46">
      <c r="A106" s="60">
        <f t="shared" si="136"/>
        <v>106</v>
      </c>
      <c r="B106" s="171" t="s">
        <v>4</v>
      </c>
      <c r="C106" s="172" t="s">
        <v>271</v>
      </c>
      <c r="D106" s="79">
        <f ca="1">+D105/D103</f>
        <v>2.3400000060894075</v>
      </c>
      <c r="E106" s="80">
        <f t="shared" ref="E106" ca="1" si="210">+E105/E103</f>
        <v>2.4099985202478647</v>
      </c>
      <c r="F106" s="80">
        <f t="shared" ref="F106" ca="1" si="211">+F105/F103</f>
        <v>2.541998627944011</v>
      </c>
      <c r="G106" s="80">
        <f t="shared" ref="G106:P106" ca="1" si="212">+G105/G103</f>
        <v>2.6549984464965615</v>
      </c>
      <c r="H106" s="80">
        <f t="shared" ca="1" si="212"/>
        <v>2.7879966653064989</v>
      </c>
      <c r="I106" s="80">
        <f t="shared" ca="1" si="212"/>
        <v>2.8720006034926673</v>
      </c>
      <c r="J106" s="80">
        <f t="shared" ca="1" si="212"/>
        <v>2.9579945047396126</v>
      </c>
      <c r="K106" s="80">
        <f t="shared" ca="1" si="212"/>
        <v>3.1060057886842678</v>
      </c>
      <c r="L106" s="80">
        <f t="shared" ca="1" si="212"/>
        <v>3.1990050287384144</v>
      </c>
      <c r="M106" s="80">
        <f t="shared" ca="1" si="212"/>
        <v>3.3269955816918073</v>
      </c>
      <c r="N106" s="80">
        <f t="shared" ca="1" si="212"/>
        <v>3.492996443684111</v>
      </c>
      <c r="O106" s="80">
        <f t="shared" ca="1" si="212"/>
        <v>3.5629937957896831</v>
      </c>
      <c r="P106" s="80">
        <f t="shared" ca="1" si="212"/>
        <v>3.8839960830760951</v>
      </c>
      <c r="Q106" s="80">
        <f t="shared" ref="Q106:R106" ca="1" si="213">+Q105/Q103</f>
        <v>4.4659981394134896</v>
      </c>
      <c r="R106" s="80">
        <f t="shared" ca="1" si="213"/>
        <v>4.82399923017016</v>
      </c>
      <c r="AO106" s="27">
        <f t="shared" si="133"/>
        <v>44470</v>
      </c>
      <c r="AP106" s="41" t="str">
        <f t="shared" si="153"/>
        <v>de</v>
      </c>
      <c r="AQ106" s="41">
        <f t="shared" si="134"/>
        <v>109</v>
      </c>
      <c r="AS106" s="41">
        <f t="shared" si="135"/>
        <v>106</v>
      </c>
      <c r="AT106" s="41" t="str">
        <f t="shared" ref="AT106:AT126" si="214">+"d"&amp;AT2</f>
        <v>db</v>
      </c>
    </row>
    <row r="107" spans="1:46">
      <c r="A107" s="60">
        <f t="shared" si="136"/>
        <v>107</v>
      </c>
      <c r="B107" s="96" t="s">
        <v>4</v>
      </c>
      <c r="C107" s="166" t="s">
        <v>38</v>
      </c>
      <c r="D107" s="632">
        <f ca="1">+SUM(INDIRECT("'Monthly Resource Report'!"&amp;(VLOOKUP(D$1,$AO$1:$AP$197,2,FALSE)&amp;$A107&amp;":"&amp;VLOOKUP(DATE(YEAR(D$1),12,1),$AO$1:$AP$181,2,FALSE)&amp;$A107)))</f>
        <v>1364638.21</v>
      </c>
      <c r="E107" s="633">
        <f t="shared" ref="E107:R107" ca="1" si="215">+SUM(INDIRECT("'Monthly Resource Report'!"&amp;(VLOOKUP(E$1,$AO$1:$AP$197,2,FALSE)&amp;$A107&amp;":"&amp;VLOOKUP(DATE(YEAR(E$1),12,1),$AO$1:$AP$181,2,FALSE)&amp;$A107)))</f>
        <v>1508850.0499999998</v>
      </c>
      <c r="F107" s="633">
        <f t="shared" ca="1" si="215"/>
        <v>1884000.82</v>
      </c>
      <c r="G107" s="633">
        <f t="shared" ca="1" si="215"/>
        <v>1914918.8399999999</v>
      </c>
      <c r="H107" s="633">
        <f t="shared" ca="1" si="215"/>
        <v>1969174.1700000002</v>
      </c>
      <c r="I107" s="633">
        <f t="shared" ca="1" si="215"/>
        <v>2114534.0299999998</v>
      </c>
      <c r="J107" s="633">
        <f t="shared" ca="1" si="215"/>
        <v>2043051.9</v>
      </c>
      <c r="K107" s="633">
        <f t="shared" ca="1" si="215"/>
        <v>2485970.2399999998</v>
      </c>
      <c r="L107" s="633">
        <f t="shared" ca="1" si="215"/>
        <v>2533043.12</v>
      </c>
      <c r="M107" s="633">
        <f t="shared" ca="1" si="215"/>
        <v>2398650.3000000003</v>
      </c>
      <c r="N107" s="633">
        <f t="shared" ca="1" si="215"/>
        <v>2648387.11</v>
      </c>
      <c r="O107" s="633">
        <f t="shared" ca="1" si="215"/>
        <v>2730733.27</v>
      </c>
      <c r="P107" s="633">
        <f t="shared" ca="1" si="215"/>
        <v>2568485.1199999996</v>
      </c>
      <c r="Q107" s="633">
        <f t="shared" ca="1" si="215"/>
        <v>2760247.1899999995</v>
      </c>
      <c r="R107" s="633">
        <f t="shared" ca="1" si="215"/>
        <v>2797847.93</v>
      </c>
      <c r="AO107" s="27">
        <f t="shared" si="133"/>
        <v>44501</v>
      </c>
      <c r="AP107" s="41" t="str">
        <f t="shared" ref="AP107:AP138" si="216">+VLOOKUP(AQ107,$AS$1:$AT$197,2,FALSE)</f>
        <v>df</v>
      </c>
      <c r="AQ107" s="41">
        <f t="shared" si="134"/>
        <v>110</v>
      </c>
      <c r="AS107" s="41">
        <f t="shared" si="135"/>
        <v>107</v>
      </c>
      <c r="AT107" s="41" t="str">
        <f t="shared" si="214"/>
        <v>dc</v>
      </c>
    </row>
    <row r="108" spans="1:46">
      <c r="A108" s="60">
        <f t="shared" si="136"/>
        <v>108</v>
      </c>
      <c r="B108" s="171" t="s">
        <v>4</v>
      </c>
      <c r="C108" s="172" t="s">
        <v>39</v>
      </c>
      <c r="D108" s="81">
        <f ca="1">+D107/D101</f>
        <v>1.3960012201318732</v>
      </c>
      <c r="E108" s="82">
        <f t="shared" ref="E108" ca="1" si="217">+E107/E101</f>
        <v>1.4339990290795244</v>
      </c>
      <c r="F108" s="82">
        <f t="shared" ref="F108" ca="1" si="218">+F107/F101</f>
        <v>1.814819536311884</v>
      </c>
      <c r="G108" s="82">
        <f t="shared" ref="G108:P108" ca="1" si="219">+G107/G101</f>
        <v>1.9699991494181044</v>
      </c>
      <c r="H108" s="82">
        <f t="shared" ca="1" si="219"/>
        <v>2.0170000653495292</v>
      </c>
      <c r="I108" s="82">
        <f t="shared" ca="1" si="219"/>
        <v>2.0680003008307661</v>
      </c>
      <c r="J108" s="82">
        <f t="shared" ca="1" si="219"/>
        <v>2.1220022675661596</v>
      </c>
      <c r="K108" s="82">
        <f t="shared" ca="1" si="219"/>
        <v>2.1780012927985446</v>
      </c>
      <c r="L108" s="82">
        <f t="shared" ca="1" si="219"/>
        <v>2.2360003163714453</v>
      </c>
      <c r="M108" s="82">
        <f t="shared" ca="1" si="219"/>
        <v>2.2970011098842908</v>
      </c>
      <c r="N108" s="82">
        <f t="shared" ca="1" si="219"/>
        <v>2.3599981661003384</v>
      </c>
      <c r="O108" s="82">
        <f t="shared" ca="1" si="219"/>
        <v>2.4239976931158842</v>
      </c>
      <c r="P108" s="82">
        <f t="shared" ca="1" si="219"/>
        <v>2.4899965445220551</v>
      </c>
      <c r="Q108" s="82">
        <f t="shared" ref="Q108:R108" ca="1" si="220">+Q107/Q101</f>
        <v>2.5600022759720962</v>
      </c>
      <c r="R108" s="82">
        <f t="shared" ca="1" si="220"/>
        <v>2.6320023062786171</v>
      </c>
      <c r="AO108" s="27">
        <f t="shared" si="133"/>
        <v>44531</v>
      </c>
      <c r="AP108" s="41" t="str">
        <f t="shared" si="216"/>
        <v>dg</v>
      </c>
      <c r="AQ108" s="41">
        <f t="shared" si="134"/>
        <v>111</v>
      </c>
      <c r="AS108" s="41">
        <f t="shared" si="135"/>
        <v>108</v>
      </c>
      <c r="AT108" s="41" t="str">
        <f t="shared" si="214"/>
        <v>dd</v>
      </c>
    </row>
    <row r="109" spans="1:46">
      <c r="A109" s="60">
        <f t="shared" si="136"/>
        <v>109</v>
      </c>
      <c r="B109" s="96" t="s">
        <v>4</v>
      </c>
      <c r="C109" s="166" t="s">
        <v>40</v>
      </c>
      <c r="D109" s="88">
        <f ca="1">+SUM(INDIRECT("'Monthly Resource Report'!"&amp;(VLOOKUP(D$1,$AO$1:$AP$197,2,FALSE)&amp;$A109&amp;":"&amp;VLOOKUP(DATE(YEAR(D$1),12,1),$AO$1:$AP$181,2,FALSE)&amp;$A109)))</f>
        <v>19.88</v>
      </c>
      <c r="E109" s="89">
        <f t="shared" ref="E109:R111" ca="1" si="221">+SUM(INDIRECT("'Monthly Resource Report'!"&amp;(VLOOKUP(E$1,$AO$1:$AP$197,2,FALSE)&amp;$A109&amp;":"&amp;VLOOKUP(DATE(YEAR(E$1),12,1),$AO$1:$AP$181,2,FALSE)&amp;$A109)))</f>
        <v>16.259999999999998</v>
      </c>
      <c r="F109" s="89">
        <f t="shared" ca="1" si="221"/>
        <v>15</v>
      </c>
      <c r="G109" s="89">
        <f t="shared" ca="1" si="221"/>
        <v>16.11</v>
      </c>
      <c r="H109" s="89">
        <f t="shared" ca="1" si="221"/>
        <v>17.52</v>
      </c>
      <c r="I109" s="89">
        <f t="shared" ca="1" si="221"/>
        <v>17.479999999999997</v>
      </c>
      <c r="J109" s="89">
        <f t="shared" ca="1" si="221"/>
        <v>15.739999999999998</v>
      </c>
      <c r="K109" s="89">
        <f t="shared" ca="1" si="221"/>
        <v>17.509999999999998</v>
      </c>
      <c r="L109" s="89">
        <f t="shared" ca="1" si="221"/>
        <v>15.989999999999998</v>
      </c>
      <c r="M109" s="89">
        <f t="shared" ca="1" si="221"/>
        <v>17.25</v>
      </c>
      <c r="N109" s="89">
        <f t="shared" ca="1" si="221"/>
        <v>18.769999999999996</v>
      </c>
      <c r="O109" s="89">
        <f t="shared" ca="1" si="221"/>
        <v>18.749999999999996</v>
      </c>
      <c r="P109" s="89">
        <f t="shared" ca="1" si="221"/>
        <v>19.749999999999996</v>
      </c>
      <c r="Q109" s="89">
        <f t="shared" ca="1" si="221"/>
        <v>17.25</v>
      </c>
      <c r="R109" s="89">
        <f t="shared" ca="1" si="221"/>
        <v>15</v>
      </c>
      <c r="AO109" s="27">
        <f t="shared" si="133"/>
        <v>44562</v>
      </c>
      <c r="AP109" s="41" t="str">
        <f t="shared" si="216"/>
        <v>dh</v>
      </c>
      <c r="AQ109" s="41">
        <f t="shared" si="134"/>
        <v>112</v>
      </c>
      <c r="AS109" s="41">
        <f t="shared" si="135"/>
        <v>109</v>
      </c>
      <c r="AT109" s="41" t="str">
        <f t="shared" si="214"/>
        <v>de</v>
      </c>
    </row>
    <row r="110" spans="1:46">
      <c r="A110" s="60">
        <f t="shared" si="136"/>
        <v>110</v>
      </c>
      <c r="B110" s="96" t="s">
        <v>4</v>
      </c>
      <c r="C110" s="166" t="s">
        <v>41</v>
      </c>
      <c r="D110" s="88">
        <f ca="1">+SUM(INDIRECT("'Monthly Resource Report'!"&amp;(VLOOKUP(D$1,$AO$1:$AP$197,2,FALSE)&amp;$A110&amp;":"&amp;VLOOKUP(DATE(YEAR(D$1),12,1),$AO$1:$AP$181,2,FALSE)&amp;$A110)))</f>
        <v>7525</v>
      </c>
      <c r="E110" s="89">
        <f t="shared" ca="1" si="221"/>
        <v>8149</v>
      </c>
      <c r="F110" s="89">
        <f t="shared" ca="1" si="221"/>
        <v>8149</v>
      </c>
      <c r="G110" s="89">
        <f t="shared" ca="1" si="221"/>
        <v>7615</v>
      </c>
      <c r="H110" s="89">
        <f t="shared" ca="1" si="221"/>
        <v>8149</v>
      </c>
      <c r="I110" s="89">
        <f t="shared" ca="1" si="221"/>
        <v>8149</v>
      </c>
      <c r="J110" s="89">
        <f t="shared" ca="1" si="221"/>
        <v>7056</v>
      </c>
      <c r="K110" s="89">
        <f t="shared" ca="1" si="221"/>
        <v>8172</v>
      </c>
      <c r="L110" s="89">
        <f t="shared" ca="1" si="221"/>
        <v>8149</v>
      </c>
      <c r="M110" s="89">
        <f t="shared" ca="1" si="221"/>
        <v>7525</v>
      </c>
      <c r="N110" s="89">
        <f t="shared" ca="1" si="221"/>
        <v>8149</v>
      </c>
      <c r="O110" s="89">
        <f t="shared" ca="1" si="221"/>
        <v>8172</v>
      </c>
      <c r="P110" s="89">
        <f t="shared" ca="1" si="221"/>
        <v>7591</v>
      </c>
      <c r="Q110" s="89">
        <f t="shared" ca="1" si="221"/>
        <v>8149</v>
      </c>
      <c r="R110" s="89">
        <f t="shared" ca="1" si="221"/>
        <v>8149</v>
      </c>
      <c r="AO110" s="27">
        <f t="shared" si="133"/>
        <v>44593</v>
      </c>
      <c r="AP110" s="41" t="str">
        <f t="shared" si="216"/>
        <v>di</v>
      </c>
      <c r="AQ110" s="41">
        <f t="shared" si="134"/>
        <v>113</v>
      </c>
      <c r="AS110" s="41">
        <f t="shared" si="135"/>
        <v>110</v>
      </c>
      <c r="AT110" s="41" t="str">
        <f t="shared" si="214"/>
        <v>df</v>
      </c>
    </row>
    <row r="111" spans="1:46">
      <c r="A111" s="60">
        <f t="shared" si="136"/>
        <v>111</v>
      </c>
      <c r="B111" s="96" t="s">
        <v>4</v>
      </c>
      <c r="C111" s="166" t="s">
        <v>272</v>
      </c>
      <c r="D111" s="88">
        <f ca="1">+SUM(INDIRECT("'Monthly Resource Report'!"&amp;(VLOOKUP(D$1,$AO$1:$AP$197,2,FALSE)&amp;$A111&amp;":"&amp;VLOOKUP(DATE(YEAR(D$1),12,1),$AO$1:$AP$181,2,FALSE)&amp;$A111)))</f>
        <v>28162.880000000001</v>
      </c>
      <c r="E111" s="89">
        <f t="shared" ca="1" si="221"/>
        <v>23026.260000000002</v>
      </c>
      <c r="F111" s="89">
        <f t="shared" ca="1" si="221"/>
        <v>21255</v>
      </c>
      <c r="G111" s="89">
        <f t="shared" ca="1" si="221"/>
        <v>22849.11</v>
      </c>
      <c r="H111" s="89">
        <f t="shared" ca="1" si="221"/>
        <v>24797.520000000004</v>
      </c>
      <c r="I111" s="89">
        <f t="shared" ca="1" si="221"/>
        <v>24797.48</v>
      </c>
      <c r="J111" s="89">
        <f t="shared" ca="1" si="221"/>
        <v>22317.74</v>
      </c>
      <c r="K111" s="89">
        <f t="shared" ca="1" si="221"/>
        <v>24797.510000000002</v>
      </c>
      <c r="L111" s="89">
        <f t="shared" ca="1" si="221"/>
        <v>22671.989999999998</v>
      </c>
      <c r="M111" s="89">
        <f t="shared" ca="1" si="221"/>
        <v>24443.25</v>
      </c>
      <c r="N111" s="89">
        <f t="shared" ca="1" si="221"/>
        <v>26568.770000000004</v>
      </c>
      <c r="O111" s="89">
        <f t="shared" ca="1" si="221"/>
        <v>26568.750000000004</v>
      </c>
      <c r="P111" s="89">
        <f t="shared" ca="1" si="221"/>
        <v>27985.75</v>
      </c>
      <c r="Q111" s="89">
        <f t="shared" ca="1" si="221"/>
        <v>24443.25</v>
      </c>
      <c r="R111" s="89">
        <f t="shared" ca="1" si="221"/>
        <v>21255</v>
      </c>
      <c r="AO111" s="27">
        <f t="shared" si="133"/>
        <v>44621</v>
      </c>
      <c r="AP111" s="41" t="str">
        <f t="shared" si="216"/>
        <v>dj</v>
      </c>
      <c r="AQ111" s="41">
        <f t="shared" si="134"/>
        <v>114</v>
      </c>
      <c r="AS111" s="41">
        <f t="shared" si="135"/>
        <v>111</v>
      </c>
      <c r="AT111" s="41" t="str">
        <f t="shared" si="214"/>
        <v>dg</v>
      </c>
    </row>
    <row r="112" spans="1:46">
      <c r="A112" s="60">
        <f t="shared" si="136"/>
        <v>112</v>
      </c>
      <c r="B112" s="171" t="s">
        <v>4</v>
      </c>
      <c r="C112" s="177" t="s">
        <v>96</v>
      </c>
      <c r="D112" s="83">
        <f ca="1">+D101/(D110*D99)</f>
        <v>0.88975895872206789</v>
      </c>
      <c r="E112" s="84">
        <f t="shared" ref="E112:G112" ca="1" si="222">+E101/(E110*E99)</f>
        <v>0.88438231768920295</v>
      </c>
      <c r="F112" s="84">
        <f t="shared" ca="1" si="222"/>
        <v>0.87255029190908373</v>
      </c>
      <c r="G112" s="84">
        <f t="shared" ca="1" si="222"/>
        <v>0.87430219735741455</v>
      </c>
      <c r="H112" s="84">
        <f t="shared" ref="H112:P112" ca="1" si="223">+H101/(H110*H99)</f>
        <v>0.82058022078513704</v>
      </c>
      <c r="I112" s="84">
        <f t="shared" ca="1" si="223"/>
        <v>0.8594228722912467</v>
      </c>
      <c r="J112" s="84">
        <f t="shared" ca="1" si="223"/>
        <v>0.93459214736122753</v>
      </c>
      <c r="K112" s="84">
        <f t="shared" ca="1" si="223"/>
        <v>0.95665771528573995</v>
      </c>
      <c r="L112" s="84">
        <f t="shared" ca="1" si="223"/>
        <v>0.95216792715132714</v>
      </c>
      <c r="M112" s="84">
        <f t="shared" ca="1" si="223"/>
        <v>0.95048741637464162</v>
      </c>
      <c r="N112" s="84">
        <f t="shared" ca="1" si="223"/>
        <v>0.94321918648729053</v>
      </c>
      <c r="O112" s="84">
        <f t="shared" ca="1" si="223"/>
        <v>0.94420406466450757</v>
      </c>
      <c r="P112" s="84">
        <f t="shared" ca="1" si="223"/>
        <v>0.93073589308174975</v>
      </c>
      <c r="Q112" s="84">
        <f t="shared" ref="Q112:R112" ca="1" si="224">+Q101/(Q110*Q99)</f>
        <v>0.90625507457844234</v>
      </c>
      <c r="R112" s="84">
        <f t="shared" ca="1" si="224"/>
        <v>0.8934714235043546</v>
      </c>
      <c r="AO112" s="27">
        <f t="shared" si="133"/>
        <v>44652</v>
      </c>
      <c r="AP112" s="41" t="str">
        <f t="shared" si="216"/>
        <v>dk</v>
      </c>
      <c r="AQ112" s="41">
        <f t="shared" si="134"/>
        <v>115</v>
      </c>
      <c r="AS112" s="41">
        <f t="shared" si="135"/>
        <v>112</v>
      </c>
      <c r="AT112" s="41" t="str">
        <f t="shared" si="214"/>
        <v>dh</v>
      </c>
    </row>
    <row r="113" spans="1:46">
      <c r="A113" s="60">
        <f t="shared" si="136"/>
        <v>113</v>
      </c>
      <c r="B113" s="96" t="s">
        <v>4</v>
      </c>
      <c r="C113" s="166" t="s">
        <v>42</v>
      </c>
      <c r="D113" s="632">
        <f ca="1">+SUM(INDIRECT("'Monthly Resource Report'!"&amp;(VLOOKUP(D$1,$AO$1:$AP$197,2,FALSE)&amp;$A113&amp;":"&amp;VLOOKUP(DATE(YEAR(D$1),12,1),$AO$1:$AP$181,2,FALSE)&amp;$A113)))</f>
        <v>116443.22</v>
      </c>
      <c r="E113" s="633">
        <f t="shared" ref="E113:R116" ca="1" si="225">+SUM(INDIRECT("'Monthly Resource Report'!"&amp;(VLOOKUP(E$1,$AO$1:$AP$197,2,FALSE)&amp;$A113&amp;":"&amp;VLOOKUP(DATE(YEAR(E$1),12,1),$AO$1:$AP$181,2,FALSE)&amp;$A113)))</f>
        <v>104432.89</v>
      </c>
      <c r="F113" s="633">
        <f t="shared" ca="1" si="225"/>
        <v>101076.37000000001</v>
      </c>
      <c r="G113" s="633">
        <f t="shared" ca="1" si="225"/>
        <v>112935.95999999998</v>
      </c>
      <c r="H113" s="633">
        <f t="shared" ca="1" si="225"/>
        <v>127789.48999999999</v>
      </c>
      <c r="I113" s="633">
        <f t="shared" ca="1" si="225"/>
        <v>134638.89999999997</v>
      </c>
      <c r="J113" s="633">
        <f t="shared" ca="1" si="225"/>
        <v>127838.92000000001</v>
      </c>
      <c r="K113" s="633">
        <f t="shared" ca="1" si="225"/>
        <v>150626.19999999998</v>
      </c>
      <c r="L113" s="633">
        <f t="shared" ca="1" si="225"/>
        <v>146811.11000000002</v>
      </c>
      <c r="M113" s="633">
        <f t="shared" ca="1" si="225"/>
        <v>167780.41</v>
      </c>
      <c r="N113" s="633">
        <f t="shared" ca="1" si="225"/>
        <v>190781.34</v>
      </c>
      <c r="O113" s="633">
        <f t="shared" ca="1" si="225"/>
        <v>199350.63999999998</v>
      </c>
      <c r="P113" s="633">
        <f t="shared" ca="1" si="225"/>
        <v>218588.34999999998</v>
      </c>
      <c r="Q113" s="633">
        <f t="shared" ca="1" si="225"/>
        <v>199272.69000000006</v>
      </c>
      <c r="R113" s="633">
        <f t="shared" ca="1" si="225"/>
        <v>179542.76000000004</v>
      </c>
      <c r="AO113" s="27">
        <f t="shared" si="133"/>
        <v>44682</v>
      </c>
      <c r="AP113" s="41" t="str">
        <f t="shared" si="216"/>
        <v>dl</v>
      </c>
      <c r="AQ113" s="41">
        <f t="shared" si="134"/>
        <v>116</v>
      </c>
      <c r="AS113" s="41">
        <f t="shared" si="135"/>
        <v>113</v>
      </c>
      <c r="AT113" s="41" t="str">
        <f t="shared" si="214"/>
        <v>di</v>
      </c>
    </row>
    <row r="114" spans="1:46">
      <c r="A114" s="60">
        <f t="shared" si="136"/>
        <v>114</v>
      </c>
      <c r="B114" s="96" t="s">
        <v>4</v>
      </c>
      <c r="C114" s="634" t="s">
        <v>298</v>
      </c>
      <c r="D114" s="632">
        <f ca="1">+SUM(INDIRECT("'Monthly Resource Report'!"&amp;(VLOOKUP(D$1,$AO$1:$AP$197,2,FALSE)&amp;$A114&amp;":"&amp;VLOOKUP(DATE(YEAR(D$1),12,1),$AO$1:$AP$181,2,FALSE)&amp;$A114)))</f>
        <v>0</v>
      </c>
      <c r="E114" s="633">
        <f t="shared" ca="1" si="225"/>
        <v>0</v>
      </c>
      <c r="F114" s="633">
        <f t="shared" ca="1" si="225"/>
        <v>0</v>
      </c>
      <c r="G114" s="633">
        <f t="shared" ca="1" si="225"/>
        <v>0</v>
      </c>
      <c r="H114" s="633">
        <f t="shared" ca="1" si="225"/>
        <v>0</v>
      </c>
      <c r="I114" s="633">
        <f t="shared" ca="1" si="225"/>
        <v>0</v>
      </c>
      <c r="J114" s="633">
        <f t="shared" ca="1" si="225"/>
        <v>0</v>
      </c>
      <c r="K114" s="633">
        <f t="shared" ca="1" si="225"/>
        <v>0</v>
      </c>
      <c r="L114" s="633">
        <f t="shared" ca="1" si="225"/>
        <v>0</v>
      </c>
      <c r="M114" s="633">
        <f t="shared" ca="1" si="225"/>
        <v>0</v>
      </c>
      <c r="N114" s="633">
        <f t="shared" ca="1" si="225"/>
        <v>0</v>
      </c>
      <c r="O114" s="633">
        <f t="shared" ca="1" si="225"/>
        <v>0</v>
      </c>
      <c r="P114" s="633">
        <f t="shared" ca="1" si="225"/>
        <v>0</v>
      </c>
      <c r="Q114" s="633">
        <f t="shared" ca="1" si="225"/>
        <v>0</v>
      </c>
      <c r="R114" s="633">
        <f t="shared" ca="1" si="225"/>
        <v>0</v>
      </c>
      <c r="AO114" s="27">
        <f t="shared" si="133"/>
        <v>44713</v>
      </c>
      <c r="AP114" s="41" t="str">
        <f t="shared" si="216"/>
        <v>dm</v>
      </c>
      <c r="AQ114" s="41">
        <f t="shared" si="134"/>
        <v>117</v>
      </c>
      <c r="AS114" s="41">
        <f t="shared" si="135"/>
        <v>114</v>
      </c>
      <c r="AT114" s="41" t="str">
        <f t="shared" si="214"/>
        <v>dj</v>
      </c>
    </row>
    <row r="115" spans="1:46">
      <c r="A115" s="60">
        <f t="shared" si="136"/>
        <v>115</v>
      </c>
      <c r="B115" s="96" t="s">
        <v>4</v>
      </c>
      <c r="C115" s="166" t="s">
        <v>43</v>
      </c>
      <c r="D115" s="88">
        <f ca="1">+SUM(INDIRECT("'Monthly Resource Report'!"&amp;(VLOOKUP(D$1,$AO$1:$AP$197,2,FALSE)&amp;$A115&amp;":"&amp;VLOOKUP(DATE(YEAR(D$1),12,1),$AO$1:$AP$181,2,FALSE)&amp;$A115)))</f>
        <v>1080.1000000000001</v>
      </c>
      <c r="E115" s="89">
        <f t="shared" ca="1" si="225"/>
        <v>1162.56</v>
      </c>
      <c r="F115" s="89">
        <f t="shared" ca="1" si="225"/>
        <v>2212.0300000000002</v>
      </c>
      <c r="G115" s="89">
        <f t="shared" ca="1" si="225"/>
        <v>1075.28</v>
      </c>
      <c r="H115" s="89">
        <f t="shared" ca="1" si="225"/>
        <v>2325.38</v>
      </c>
      <c r="I115" s="89">
        <f t="shared" ca="1" si="225"/>
        <v>1133.6600000000001</v>
      </c>
      <c r="J115" s="89">
        <f t="shared" ca="1" si="225"/>
        <v>1059.04</v>
      </c>
      <c r="K115" s="89">
        <f t="shared" ca="1" si="225"/>
        <v>1241.3499999999997</v>
      </c>
      <c r="L115" s="89">
        <f t="shared" ca="1" si="225"/>
        <v>2599.5</v>
      </c>
      <c r="M115" s="89">
        <f t="shared" ca="1" si="225"/>
        <v>1146.93</v>
      </c>
      <c r="N115" s="89">
        <f t="shared" ca="1" si="225"/>
        <v>2633.34</v>
      </c>
      <c r="O115" s="89">
        <f t="shared" ca="1" si="225"/>
        <v>1238.05</v>
      </c>
      <c r="P115" s="89">
        <f t="shared" ca="1" si="225"/>
        <v>1135.4499999999998</v>
      </c>
      <c r="Q115" s="89">
        <f t="shared" ca="1" si="225"/>
        <v>1189.1600000000001</v>
      </c>
      <c r="R115" s="89">
        <f t="shared" ca="1" si="225"/>
        <v>2284.21</v>
      </c>
      <c r="AO115" s="27">
        <f t="shared" si="133"/>
        <v>44743</v>
      </c>
      <c r="AP115" s="41" t="str">
        <f t="shared" si="216"/>
        <v>dn</v>
      </c>
      <c r="AQ115" s="41">
        <f t="shared" si="134"/>
        <v>118</v>
      </c>
      <c r="AS115" s="41">
        <f t="shared" si="135"/>
        <v>115</v>
      </c>
      <c r="AT115" s="41" t="str">
        <f t="shared" si="214"/>
        <v>dk</v>
      </c>
    </row>
    <row r="116" spans="1:46">
      <c r="A116" s="60">
        <f t="shared" si="136"/>
        <v>116</v>
      </c>
      <c r="B116" s="96" t="s">
        <v>4</v>
      </c>
      <c r="C116" s="166" t="s">
        <v>44</v>
      </c>
      <c r="D116" s="632">
        <f ca="1">+SUM(INDIRECT("'Monthly Resource Report'!"&amp;(VLOOKUP(D$1,$AO$1:$AP$197,2,FALSE)&amp;$A116&amp;":"&amp;VLOOKUP(DATE(YEAR(D$1),12,1),$AO$1:$AP$181,2,FALSE)&amp;$A116)))</f>
        <v>1485.68</v>
      </c>
      <c r="E116" s="633">
        <f t="shared" ca="1" si="225"/>
        <v>1599.08</v>
      </c>
      <c r="F116" s="633">
        <f t="shared" ca="1" si="225"/>
        <v>4351.07</v>
      </c>
      <c r="G116" s="633">
        <f t="shared" ca="1" si="225"/>
        <v>2115.08</v>
      </c>
      <c r="H116" s="633">
        <f t="shared" ca="1" si="225"/>
        <v>4674.0200000000004</v>
      </c>
      <c r="I116" s="633">
        <f t="shared" ca="1" si="225"/>
        <v>2335.3399999999997</v>
      </c>
      <c r="J116" s="633">
        <f t="shared" ca="1" si="225"/>
        <v>2245.17</v>
      </c>
      <c r="K116" s="633">
        <f t="shared" ca="1" si="225"/>
        <v>2693.72</v>
      </c>
      <c r="L116" s="633">
        <f t="shared" ca="1" si="225"/>
        <v>5796.84</v>
      </c>
      <c r="M116" s="633">
        <f t="shared" ca="1" si="225"/>
        <v>2626.52</v>
      </c>
      <c r="N116" s="633">
        <f t="shared" ca="1" si="225"/>
        <v>6214.6799999999985</v>
      </c>
      <c r="O116" s="633">
        <f t="shared" ca="1" si="225"/>
        <v>2996.1</v>
      </c>
      <c r="P116" s="633">
        <f t="shared" ca="1" si="225"/>
        <v>2827.27</v>
      </c>
      <c r="Q116" s="633">
        <f t="shared" ca="1" si="225"/>
        <v>3044.26</v>
      </c>
      <c r="R116" s="633">
        <f t="shared" ca="1" si="225"/>
        <v>6007.46</v>
      </c>
      <c r="AO116" s="27">
        <f t="shared" si="133"/>
        <v>44774</v>
      </c>
      <c r="AP116" s="41" t="str">
        <f t="shared" si="216"/>
        <v>do</v>
      </c>
      <c r="AQ116" s="41">
        <f t="shared" si="134"/>
        <v>119</v>
      </c>
      <c r="AS116" s="41">
        <f t="shared" si="135"/>
        <v>116</v>
      </c>
      <c r="AT116" s="41" t="str">
        <f t="shared" si="214"/>
        <v>dl</v>
      </c>
    </row>
    <row r="117" spans="1:46">
      <c r="A117" s="60">
        <f t="shared" si="136"/>
        <v>117</v>
      </c>
      <c r="B117" s="171" t="s">
        <v>4</v>
      </c>
      <c r="C117" s="172" t="s">
        <v>45</v>
      </c>
      <c r="D117" s="92">
        <f ca="1">+(D115*2000)/D103</f>
        <v>0.20052343541487413</v>
      </c>
      <c r="E117" s="93">
        <f t="shared" ref="E117:G117" ca="1" si="226">+(E115*2000)/E103</f>
        <v>0.20039847192441818</v>
      </c>
      <c r="F117" s="93">
        <f t="shared" ca="1" si="226"/>
        <v>0.38600046398301718</v>
      </c>
      <c r="G117" s="93">
        <f t="shared" ca="1" si="226"/>
        <v>0.20042487919684349</v>
      </c>
      <c r="H117" s="93">
        <f t="shared" ref="H117:P117" ca="1" si="227">+(H115*2000)/H103</f>
        <v>0.42855885166765734</v>
      </c>
      <c r="I117" s="93">
        <f t="shared" ca="1" si="227"/>
        <v>0.20043931263272932</v>
      </c>
      <c r="J117" s="93">
        <f t="shared" ca="1" si="227"/>
        <v>0.20042285752099936</v>
      </c>
      <c r="K117" s="93">
        <f t="shared" ca="1" si="227"/>
        <v>0.20040174192613344</v>
      </c>
      <c r="L117" s="93">
        <f t="shared" ca="1" si="227"/>
        <v>0.42071497915529649</v>
      </c>
      <c r="M117" s="93">
        <f t="shared" ca="1" si="227"/>
        <v>0.20042272623966192</v>
      </c>
      <c r="N117" s="93">
        <f t="shared" ca="1" si="227"/>
        <v>0.42792324164594087</v>
      </c>
      <c r="O117" s="93">
        <f t="shared" ca="1" si="227"/>
        <v>0.20042936193066152</v>
      </c>
      <c r="P117" s="93">
        <f t="shared" ca="1" si="227"/>
        <v>0.20049386718713244</v>
      </c>
      <c r="Q117" s="93">
        <f t="shared" ref="Q117:R117" ca="1" si="228">+(Q115*2000)/Q103</f>
        <v>0.20041187306095051</v>
      </c>
      <c r="R117" s="93">
        <f t="shared" ca="1" si="228"/>
        <v>0.38992855782841723</v>
      </c>
      <c r="AO117" s="27">
        <f t="shared" si="133"/>
        <v>44805</v>
      </c>
      <c r="AP117" s="41" t="str">
        <f t="shared" si="216"/>
        <v>dp</v>
      </c>
      <c r="AQ117" s="41">
        <f t="shared" si="134"/>
        <v>120</v>
      </c>
      <c r="AS117" s="41">
        <f t="shared" si="135"/>
        <v>117</v>
      </c>
      <c r="AT117" s="41" t="str">
        <f t="shared" si="214"/>
        <v>dm</v>
      </c>
    </row>
    <row r="118" spans="1:46">
      <c r="A118" s="60">
        <f t="shared" si="136"/>
        <v>118</v>
      </c>
      <c r="B118" s="96" t="s">
        <v>4</v>
      </c>
      <c r="C118" s="166" t="s">
        <v>46</v>
      </c>
      <c r="D118" s="88">
        <f ca="1">+SUM(INDIRECT("'Monthly Resource Report'!"&amp;(VLOOKUP(D$1,$AO$1:$AP$197,2,FALSE)&amp;$A118&amp;":"&amp;VLOOKUP(DATE(YEAR(D$1),12,1),$AO$1:$AP$181,2,FALSE)&amp;$A118)))</f>
        <v>1757.6</v>
      </c>
      <c r="E118" s="89">
        <f t="shared" ref="E118:R119" ca="1" si="229">+SUM(INDIRECT("'Monthly Resource Report'!"&amp;(VLOOKUP(E$1,$AO$1:$AP$197,2,FALSE)&amp;$A118&amp;":"&amp;VLOOKUP(DATE(YEAR(E$1),12,1),$AO$1:$AP$181,2,FALSE)&amp;$A118)))</f>
        <v>1891.8400000000001</v>
      </c>
      <c r="F118" s="89">
        <f t="shared" ca="1" si="229"/>
        <v>1866.5499999999997</v>
      </c>
      <c r="G118" s="89">
        <f t="shared" ca="1" si="229"/>
        <v>1747.7400000000002</v>
      </c>
      <c r="H118" s="89">
        <f t="shared" ca="1" si="229"/>
        <v>1755.3600000000001</v>
      </c>
      <c r="I118" s="89">
        <f t="shared" ca="1" si="229"/>
        <v>1838.4600000000003</v>
      </c>
      <c r="J118" s="89">
        <f t="shared" ca="1" si="229"/>
        <v>1731.1</v>
      </c>
      <c r="K118" s="89">
        <f t="shared" ca="1" si="229"/>
        <v>2033.39</v>
      </c>
      <c r="L118" s="89">
        <f t="shared" ca="1" si="229"/>
        <v>2027.7900000000002</v>
      </c>
      <c r="M118" s="89">
        <f t="shared" ca="1" si="229"/>
        <v>1877.5700000000002</v>
      </c>
      <c r="N118" s="89">
        <f t="shared" ca="1" si="229"/>
        <v>2017.7100000000003</v>
      </c>
      <c r="O118" s="89">
        <f t="shared" ca="1" si="229"/>
        <v>2025.5200000000002</v>
      </c>
      <c r="P118" s="89">
        <f t="shared" ca="1" si="229"/>
        <v>1854.6899999999996</v>
      </c>
      <c r="Q118" s="89">
        <f t="shared" ca="1" si="229"/>
        <v>1938.6499999999999</v>
      </c>
      <c r="R118" s="89">
        <f t="shared" ca="1" si="229"/>
        <v>1911.29</v>
      </c>
      <c r="AO118" s="27">
        <f t="shared" si="133"/>
        <v>44835</v>
      </c>
      <c r="AP118" s="41" t="str">
        <f t="shared" si="216"/>
        <v>dq</v>
      </c>
      <c r="AQ118" s="41">
        <f t="shared" si="134"/>
        <v>121</v>
      </c>
      <c r="AS118" s="41">
        <f t="shared" si="135"/>
        <v>118</v>
      </c>
      <c r="AT118" s="41" t="str">
        <f t="shared" si="214"/>
        <v>dn</v>
      </c>
    </row>
    <row r="119" spans="1:46">
      <c r="A119" s="60">
        <f t="shared" si="136"/>
        <v>119</v>
      </c>
      <c r="B119" s="96" t="s">
        <v>4</v>
      </c>
      <c r="C119" s="166" t="s">
        <v>47</v>
      </c>
      <c r="D119" s="632">
        <f ca="1">+SUM(INDIRECT("'Monthly Resource Report'!"&amp;(VLOOKUP(D$1,$AO$1:$AP$197,2,FALSE)&amp;$A119&amp;":"&amp;VLOOKUP(DATE(YEAR(D$1),12,1),$AO$1:$AP$181,2,FALSE)&amp;$A119)))</f>
        <v>73939.39</v>
      </c>
      <c r="E119" s="633">
        <f t="shared" ca="1" si="229"/>
        <v>80571.959999999992</v>
      </c>
      <c r="F119" s="633">
        <f t="shared" ca="1" si="229"/>
        <v>79580.960000000006</v>
      </c>
      <c r="G119" s="633">
        <f t="shared" ca="1" si="229"/>
        <v>73582.09</v>
      </c>
      <c r="H119" s="633">
        <f t="shared" ca="1" si="229"/>
        <v>76503.75</v>
      </c>
      <c r="I119" s="633">
        <f t="shared" ca="1" si="229"/>
        <v>82078.399999999994</v>
      </c>
      <c r="J119" s="633">
        <f t="shared" ca="1" si="229"/>
        <v>78934.899999999994</v>
      </c>
      <c r="K119" s="633">
        <f t="shared" ca="1" si="229"/>
        <v>95503.03</v>
      </c>
      <c r="L119" s="633">
        <f t="shared" ca="1" si="229"/>
        <v>97842.13</v>
      </c>
      <c r="M119" s="633">
        <f t="shared" ca="1" si="229"/>
        <v>91780.26</v>
      </c>
      <c r="N119" s="633">
        <f t="shared" ca="1" si="229"/>
        <v>102714.83</v>
      </c>
      <c r="O119" s="633">
        <f t="shared" ca="1" si="229"/>
        <v>105900.51999999999</v>
      </c>
      <c r="P119" s="633">
        <f t="shared" ca="1" si="229"/>
        <v>98859.10000000002</v>
      </c>
      <c r="Q119" s="633">
        <f t="shared" ca="1" si="229"/>
        <v>107127.32</v>
      </c>
      <c r="R119" s="633">
        <f t="shared" ca="1" si="229"/>
        <v>108620.48000000001</v>
      </c>
      <c r="AO119" s="27">
        <f t="shared" si="133"/>
        <v>44866</v>
      </c>
      <c r="AP119" s="41" t="str">
        <f t="shared" si="216"/>
        <v>dr</v>
      </c>
      <c r="AQ119" s="41">
        <f t="shared" si="134"/>
        <v>122</v>
      </c>
      <c r="AS119" s="41">
        <f t="shared" si="135"/>
        <v>119</v>
      </c>
      <c r="AT119" s="41" t="str">
        <f t="shared" si="214"/>
        <v>do</v>
      </c>
    </row>
    <row r="120" spans="1:46">
      <c r="A120" s="60">
        <f t="shared" si="136"/>
        <v>120</v>
      </c>
      <c r="B120" s="180" t="s">
        <v>4</v>
      </c>
      <c r="C120" s="181" t="s">
        <v>48</v>
      </c>
      <c r="D120" s="94">
        <f ca="1">+(D118*2000)/D103</f>
        <v>0.32630311090193748</v>
      </c>
      <c r="E120" s="95">
        <f t="shared" ref="E120:G120" ca="1" si="230">+(E118*2000)/E103</f>
        <v>0.32610948693012948</v>
      </c>
      <c r="F120" s="95">
        <f t="shared" ca="1" si="230"/>
        <v>0.32571401203758565</v>
      </c>
      <c r="G120" s="95">
        <f t="shared" ca="1" si="230"/>
        <v>0.32576684990652782</v>
      </c>
      <c r="H120" s="95">
        <f t="shared" ref="H120:P120" ca="1" si="231">+(H118*2000)/H103</f>
        <v>0.32350629396629327</v>
      </c>
      <c r="I120" s="95">
        <f t="shared" ca="1" si="231"/>
        <v>0.32505306591285538</v>
      </c>
      <c r="J120" s="95">
        <f t="shared" ca="1" si="231"/>
        <v>0.32760991903478809</v>
      </c>
      <c r="K120" s="95">
        <f t="shared" ca="1" si="231"/>
        <v>0.32826752971779161</v>
      </c>
      <c r="L120" s="95">
        <f t="shared" ca="1" si="231"/>
        <v>0.32818681576507741</v>
      </c>
      <c r="M120" s="95">
        <f t="shared" ca="1" si="231"/>
        <v>0.32809996957600035</v>
      </c>
      <c r="N120" s="95">
        <f t="shared" ca="1" si="231"/>
        <v>0.32788208279273906</v>
      </c>
      <c r="O120" s="95">
        <f t="shared" ca="1" si="231"/>
        <v>0.32791380087863459</v>
      </c>
      <c r="P120" s="95">
        <f t="shared" ca="1" si="231"/>
        <v>0.32749479988841662</v>
      </c>
      <c r="Q120" s="95">
        <f t="shared" ref="Q120:R120" ca="1" si="232">+(Q118*2000)/Q103</f>
        <v>0.32672514860036639</v>
      </c>
      <c r="R120" s="95">
        <f t="shared" ca="1" si="232"/>
        <v>0.32626884274732865</v>
      </c>
      <c r="AO120" s="27">
        <f t="shared" si="133"/>
        <v>44896</v>
      </c>
      <c r="AP120" s="41" t="str">
        <f t="shared" si="216"/>
        <v>ds</v>
      </c>
      <c r="AQ120" s="41">
        <f t="shared" si="134"/>
        <v>123</v>
      </c>
      <c r="AS120" s="41">
        <f t="shared" si="135"/>
        <v>120</v>
      </c>
      <c r="AT120" s="41" t="str">
        <f t="shared" si="214"/>
        <v>dp</v>
      </c>
    </row>
    <row r="121" spans="1:46">
      <c r="A121" s="60">
        <f t="shared" si="136"/>
        <v>121</v>
      </c>
      <c r="B121" s="44" t="s">
        <v>4</v>
      </c>
      <c r="C121" s="626" t="s">
        <v>94</v>
      </c>
      <c r="D121" s="384">
        <f ca="1">+D100+D132+D164</f>
        <v>1536341.412331918</v>
      </c>
      <c r="E121" s="385">
        <f t="shared" ref="E121:G121" ca="1" si="233">+E100+E132+E164</f>
        <v>1490593.5664366595</v>
      </c>
      <c r="F121" s="385">
        <f t="shared" ca="1" si="233"/>
        <v>1508447.1642781314</v>
      </c>
      <c r="G121" s="385">
        <f t="shared" ca="1" si="233"/>
        <v>1518687.0258315639</v>
      </c>
      <c r="H121" s="385">
        <f t="shared" ref="H121:P121" ca="1" si="234">+H100+H132+H164</f>
        <v>1423149.1038570418</v>
      </c>
      <c r="I121" s="385">
        <f t="shared" ca="1" si="234"/>
        <v>1453143.2961783439</v>
      </c>
      <c r="J121" s="385">
        <f t="shared" ca="1" si="234"/>
        <v>1551640.6130573249</v>
      </c>
      <c r="K121" s="385">
        <f t="shared" ca="1" si="234"/>
        <v>1625392.7441613586</v>
      </c>
      <c r="L121" s="385">
        <f t="shared" ca="1" si="234"/>
        <v>1622456.0129157819</v>
      </c>
      <c r="M121" s="385">
        <f t="shared" ca="1" si="234"/>
        <v>1615900.6329617833</v>
      </c>
      <c r="N121" s="385">
        <f t="shared" ca="1" si="234"/>
        <v>1573842.684447983</v>
      </c>
      <c r="O121" s="385">
        <f t="shared" ca="1" si="234"/>
        <v>1609554.050336164</v>
      </c>
      <c r="P121" s="385">
        <f t="shared" ca="1" si="234"/>
        <v>1587960.4255130929</v>
      </c>
      <c r="Q121" s="385">
        <f t="shared" ref="Q121:R121" ca="1" si="235">+Q100+Q132+Q164</f>
        <v>1550415.8642958244</v>
      </c>
      <c r="R121" s="385">
        <f t="shared" ca="1" si="235"/>
        <v>1504233.090056617</v>
      </c>
      <c r="AO121" s="27">
        <f t="shared" si="133"/>
        <v>44927</v>
      </c>
      <c r="AP121" s="41" t="str">
        <f t="shared" si="216"/>
        <v>dt</v>
      </c>
      <c r="AQ121" s="41">
        <f t="shared" si="134"/>
        <v>124</v>
      </c>
      <c r="AS121" s="41">
        <f t="shared" si="135"/>
        <v>121</v>
      </c>
      <c r="AT121" s="41" t="str">
        <f t="shared" si="214"/>
        <v>dq</v>
      </c>
    </row>
    <row r="122" spans="1:46">
      <c r="A122" s="60">
        <f t="shared" si="136"/>
        <v>122</v>
      </c>
      <c r="B122" s="43" t="s">
        <v>4</v>
      </c>
      <c r="C122" s="627" t="s">
        <v>49</v>
      </c>
      <c r="D122" s="96">
        <f>+(DATE(YEAR(D$1)+1,1,1)-D$1)*24</f>
        <v>8760</v>
      </c>
      <c r="E122" s="17">
        <f t="shared" ref="E122:R122" si="236">+(DATE(YEAR(E$1)+1,1,1)-E$1)*24</f>
        <v>8760</v>
      </c>
      <c r="F122" s="17">
        <f t="shared" si="236"/>
        <v>8760</v>
      </c>
      <c r="G122" s="17">
        <f t="shared" si="236"/>
        <v>8784</v>
      </c>
      <c r="H122" s="17">
        <f t="shared" si="236"/>
        <v>8760</v>
      </c>
      <c r="I122" s="17">
        <f t="shared" si="236"/>
        <v>8760</v>
      </c>
      <c r="J122" s="17">
        <f t="shared" si="236"/>
        <v>8760</v>
      </c>
      <c r="K122" s="17">
        <f t="shared" si="236"/>
        <v>8784</v>
      </c>
      <c r="L122" s="17">
        <f t="shared" si="236"/>
        <v>8760</v>
      </c>
      <c r="M122" s="17">
        <f t="shared" si="236"/>
        <v>8760</v>
      </c>
      <c r="N122" s="17">
        <f t="shared" si="236"/>
        <v>8760</v>
      </c>
      <c r="O122" s="17">
        <f t="shared" si="236"/>
        <v>8784</v>
      </c>
      <c r="P122" s="17">
        <f t="shared" si="236"/>
        <v>8760</v>
      </c>
      <c r="Q122" s="17">
        <f t="shared" si="236"/>
        <v>8760</v>
      </c>
      <c r="R122" s="17">
        <f t="shared" si="236"/>
        <v>8760</v>
      </c>
      <c r="AO122" s="27">
        <f t="shared" si="133"/>
        <v>44958</v>
      </c>
      <c r="AP122" s="41" t="str">
        <f t="shared" si="216"/>
        <v>du</v>
      </c>
      <c r="AQ122" s="41">
        <f t="shared" si="134"/>
        <v>125</v>
      </c>
      <c r="AS122" s="41">
        <f t="shared" si="135"/>
        <v>122</v>
      </c>
      <c r="AT122" s="41" t="str">
        <f t="shared" si="214"/>
        <v>dr</v>
      </c>
    </row>
    <row r="123" spans="1:46">
      <c r="A123" s="60">
        <f t="shared" si="136"/>
        <v>123</v>
      </c>
      <c r="B123" s="43" t="s">
        <v>4</v>
      </c>
      <c r="C123" s="166" t="s">
        <v>50</v>
      </c>
      <c r="D123" s="97">
        <f ca="1">+SUM(D105,D107,D114)</f>
        <v>26573003.520000003</v>
      </c>
      <c r="E123" s="85">
        <f t="shared" ref="E123:G123" ca="1" si="237">+SUM(E105,E107,E114)</f>
        <v>29470818.550000001</v>
      </c>
      <c r="F123" s="85">
        <f t="shared" ca="1" si="237"/>
        <v>31018562.82</v>
      </c>
      <c r="G123" s="85">
        <f t="shared" ca="1" si="237"/>
        <v>30403066.029999997</v>
      </c>
      <c r="H123" s="85">
        <f t="shared" ref="H123:P123" ca="1" si="238">+SUM(H105,H107,H114)</f>
        <v>32224769.920000002</v>
      </c>
      <c r="I123" s="85">
        <f t="shared" ca="1" si="238"/>
        <v>34601895.530000001</v>
      </c>
      <c r="J123" s="85">
        <f t="shared" ca="1" si="238"/>
        <v>33303303.739999998</v>
      </c>
      <c r="K123" s="85">
        <f t="shared" ca="1" si="238"/>
        <v>40965079.740000002</v>
      </c>
      <c r="L123" s="85">
        <f t="shared" ca="1" si="238"/>
        <v>42064859.119999997</v>
      </c>
      <c r="M123" s="85">
        <f t="shared" ca="1" si="238"/>
        <v>40476478.239999995</v>
      </c>
      <c r="N123" s="85">
        <f t="shared" ca="1" si="238"/>
        <v>45638560.859999999</v>
      </c>
      <c r="O123" s="85">
        <f t="shared" ca="1" si="238"/>
        <v>46747881.520000003</v>
      </c>
      <c r="P123" s="85">
        <f t="shared" ca="1" si="238"/>
        <v>46560687.119999997</v>
      </c>
      <c r="Q123" s="85">
        <f t="shared" ref="Q123:R123" ca="1" si="239">+SUM(Q105,Q107,Q114)</f>
        <v>55758966.939999998</v>
      </c>
      <c r="R123" s="85">
        <f t="shared" ca="1" si="239"/>
        <v>59316033.43</v>
      </c>
      <c r="AO123" s="27">
        <f t="shared" si="133"/>
        <v>44986</v>
      </c>
      <c r="AP123" s="41" t="str">
        <f t="shared" si="216"/>
        <v>dv</v>
      </c>
      <c r="AQ123" s="41">
        <f t="shared" si="134"/>
        <v>126</v>
      </c>
      <c r="AS123" s="41">
        <f t="shared" si="135"/>
        <v>123</v>
      </c>
      <c r="AT123" s="41" t="str">
        <f t="shared" si="214"/>
        <v>ds</v>
      </c>
    </row>
    <row r="124" spans="1:46">
      <c r="A124" s="60">
        <f t="shared" si="136"/>
        <v>124</v>
      </c>
      <c r="B124" s="43" t="s">
        <v>4</v>
      </c>
      <c r="C124" s="166" t="s">
        <v>51</v>
      </c>
      <c r="D124" s="98">
        <f ca="1">+D123/D101</f>
        <v>27.183721710744539</v>
      </c>
      <c r="E124" s="86">
        <f t="shared" ref="E124" ca="1" si="240">+E123/E101</f>
        <v>28.008830424785316</v>
      </c>
      <c r="F124" s="86">
        <f t="shared" ref="F124" ca="1" si="241">+F123/F101</f>
        <v>29.879548456912794</v>
      </c>
      <c r="G124" s="86">
        <f t="shared" ref="G124:P124" ca="1" si="242">+G123/G101</f>
        <v>31.277573214958011</v>
      </c>
      <c r="H124" s="86">
        <f t="shared" ca="1" si="242"/>
        <v>33.007422108585516</v>
      </c>
      <c r="I124" s="86">
        <f t="shared" ca="1" si="242"/>
        <v>33.840425053530474</v>
      </c>
      <c r="J124" s="86">
        <f t="shared" ca="1" si="242"/>
        <v>34.590254928778151</v>
      </c>
      <c r="K124" s="86">
        <f t="shared" ca="1" si="242"/>
        <v>35.890211072404263</v>
      </c>
      <c r="L124" s="86">
        <f t="shared" ca="1" si="242"/>
        <v>37.132032043907834</v>
      </c>
      <c r="M124" s="86">
        <f t="shared" ca="1" si="242"/>
        <v>38.761179752416318</v>
      </c>
      <c r="N124" s="86">
        <f t="shared" ca="1" si="242"/>
        <v>40.668873340445565</v>
      </c>
      <c r="O124" s="86">
        <f t="shared" ca="1" si="242"/>
        <v>41.496823658113883</v>
      </c>
      <c r="P124" s="86">
        <f t="shared" ca="1" si="242"/>
        <v>45.137871010665059</v>
      </c>
      <c r="Q124" s="86">
        <f t="shared" ref="Q124:R124" ca="1" si="243">+Q123/Q101</f>
        <v>51.713876492435773</v>
      </c>
      <c r="R124" s="86">
        <f t="shared" ca="1" si="243"/>
        <v>55.800007967931101</v>
      </c>
      <c r="AO124" s="27">
        <f t="shared" si="133"/>
        <v>45017</v>
      </c>
      <c r="AP124" s="41" t="str">
        <f t="shared" si="216"/>
        <v>dw</v>
      </c>
      <c r="AQ124" s="41">
        <f t="shared" si="134"/>
        <v>127</v>
      </c>
      <c r="AS124" s="41">
        <f t="shared" si="135"/>
        <v>124</v>
      </c>
      <c r="AT124" s="41" t="str">
        <f t="shared" si="214"/>
        <v>dt</v>
      </c>
    </row>
    <row r="125" spans="1:46">
      <c r="A125" s="60">
        <f t="shared" si="136"/>
        <v>125</v>
      </c>
      <c r="B125" s="43" t="s">
        <v>4</v>
      </c>
      <c r="C125" s="166" t="s">
        <v>52</v>
      </c>
      <c r="D125" s="99">
        <f ca="1">+D119+D116</f>
        <v>75425.069999999992</v>
      </c>
      <c r="E125" s="87">
        <f t="shared" ref="E125:G125" ca="1" si="244">+E119+E116</f>
        <v>82171.039999999994</v>
      </c>
      <c r="F125" s="87">
        <f t="shared" ca="1" si="244"/>
        <v>83932.03</v>
      </c>
      <c r="G125" s="87">
        <f t="shared" ca="1" si="244"/>
        <v>75697.17</v>
      </c>
      <c r="H125" s="87">
        <f t="shared" ref="H125:P125" ca="1" si="245">+H119+H116</f>
        <v>81177.77</v>
      </c>
      <c r="I125" s="87">
        <f t="shared" ca="1" si="245"/>
        <v>84413.739999999991</v>
      </c>
      <c r="J125" s="87">
        <f t="shared" ca="1" si="245"/>
        <v>81180.069999999992</v>
      </c>
      <c r="K125" s="87">
        <f t="shared" ca="1" si="245"/>
        <v>98196.75</v>
      </c>
      <c r="L125" s="87">
        <f t="shared" ca="1" si="245"/>
        <v>103638.97</v>
      </c>
      <c r="M125" s="87">
        <f t="shared" ca="1" si="245"/>
        <v>94406.78</v>
      </c>
      <c r="N125" s="87">
        <f t="shared" ca="1" si="245"/>
        <v>108929.51</v>
      </c>
      <c r="O125" s="87">
        <f t="shared" ca="1" si="245"/>
        <v>108896.62</v>
      </c>
      <c r="P125" s="87">
        <f t="shared" ca="1" si="245"/>
        <v>101686.37000000002</v>
      </c>
      <c r="Q125" s="87">
        <f t="shared" ref="Q125:R125" ca="1" si="246">+Q119+Q116</f>
        <v>110171.58</v>
      </c>
      <c r="R125" s="87">
        <f t="shared" ca="1" si="246"/>
        <v>114627.94000000002</v>
      </c>
      <c r="AO125" s="27">
        <f t="shared" si="133"/>
        <v>45047</v>
      </c>
      <c r="AP125" s="41" t="str">
        <f t="shared" si="216"/>
        <v>dx</v>
      </c>
      <c r="AQ125" s="41">
        <f t="shared" si="134"/>
        <v>128</v>
      </c>
      <c r="AS125" s="41">
        <f t="shared" si="135"/>
        <v>125</v>
      </c>
      <c r="AT125" s="41" t="str">
        <f t="shared" si="214"/>
        <v>du</v>
      </c>
    </row>
    <row r="126" spans="1:46">
      <c r="A126" s="60">
        <f t="shared" si="136"/>
        <v>126</v>
      </c>
      <c r="B126" s="43" t="s">
        <v>4</v>
      </c>
      <c r="C126" s="166" t="s">
        <v>53</v>
      </c>
      <c r="D126" s="98">
        <f ca="1">+D125/D101</f>
        <v>7.7158538414758254E-2</v>
      </c>
      <c r="E126" s="86">
        <f t="shared" ref="E126" ca="1" si="247">+E125/E101</f>
        <v>7.8094699720793831E-2</v>
      </c>
      <c r="F126" s="86">
        <f t="shared" ref="F126" ca="1" si="248">+F125/F101</f>
        <v>8.085001139559754E-2</v>
      </c>
      <c r="G126" s="86">
        <f t="shared" ref="G126:P126" ca="1" si="249">+G125/G101</f>
        <v>7.7874506949525676E-2</v>
      </c>
      <c r="H126" s="86">
        <f t="shared" ca="1" si="249"/>
        <v>8.314935767968612E-2</v>
      </c>
      <c r="I126" s="86">
        <f t="shared" ca="1" si="249"/>
        <v>8.2556079607879418E-2</v>
      </c>
      <c r="J126" s="86">
        <f t="shared" ca="1" si="249"/>
        <v>8.4317139775636415E-2</v>
      </c>
      <c r="K126" s="86">
        <f t="shared" ca="1" si="249"/>
        <v>8.6031861929536005E-2</v>
      </c>
      <c r="L126" s="86">
        <f t="shared" ca="1" si="249"/>
        <v>9.148552106306454E-2</v>
      </c>
      <c r="M126" s="86">
        <f t="shared" ca="1" si="249"/>
        <v>9.0406041447810059E-2</v>
      </c>
      <c r="N126" s="86">
        <f t="shared" ca="1" si="249"/>
        <v>9.7067925932553145E-2</v>
      </c>
      <c r="O126" s="86">
        <f t="shared" ca="1" si="249"/>
        <v>9.6664569391692018E-2</v>
      </c>
      <c r="P126" s="86">
        <f t="shared" ca="1" si="249"/>
        <v>9.8579005949230983E-2</v>
      </c>
      <c r="Q126" s="86">
        <f t="shared" ref="Q126:R126" ca="1" si="250">+Q125/Q101</f>
        <v>0.10217907170387952</v>
      </c>
      <c r="R126" s="86">
        <f t="shared" ca="1" si="250"/>
        <v>0.1078332382575085</v>
      </c>
      <c r="AO126" s="27">
        <f t="shared" si="133"/>
        <v>45078</v>
      </c>
      <c r="AP126" s="41" t="str">
        <f t="shared" si="216"/>
        <v>dy</v>
      </c>
      <c r="AQ126" s="41">
        <f t="shared" si="134"/>
        <v>129</v>
      </c>
      <c r="AS126" s="41">
        <f t="shared" si="135"/>
        <v>126</v>
      </c>
      <c r="AT126" s="41" t="str">
        <f t="shared" si="214"/>
        <v>dv</v>
      </c>
    </row>
    <row r="127" spans="1:46">
      <c r="A127" s="60">
        <f t="shared" si="136"/>
        <v>127</v>
      </c>
      <c r="B127" s="43" t="s">
        <v>4</v>
      </c>
      <c r="C127" s="166" t="s">
        <v>228</v>
      </c>
      <c r="D127" s="85">
        <f ca="1">+D125+D123</f>
        <v>26648428.590000004</v>
      </c>
      <c r="E127" s="85">
        <f t="shared" ref="E127:G127" ca="1" si="251">+E125+E123</f>
        <v>29552989.59</v>
      </c>
      <c r="F127" s="85">
        <f t="shared" ca="1" si="251"/>
        <v>31102494.850000001</v>
      </c>
      <c r="G127" s="85">
        <f t="shared" ca="1" si="251"/>
        <v>30478763.199999999</v>
      </c>
      <c r="H127" s="85">
        <f t="shared" ref="H127:P127" ca="1" si="252">+H125+H123</f>
        <v>32305947.690000001</v>
      </c>
      <c r="I127" s="85">
        <f t="shared" ca="1" si="252"/>
        <v>34686309.270000003</v>
      </c>
      <c r="J127" s="85">
        <f t="shared" ca="1" si="252"/>
        <v>33384483.809999999</v>
      </c>
      <c r="K127" s="85">
        <f t="shared" ca="1" si="252"/>
        <v>41063276.490000002</v>
      </c>
      <c r="L127" s="85">
        <f t="shared" ca="1" si="252"/>
        <v>42168498.089999996</v>
      </c>
      <c r="M127" s="85">
        <f t="shared" ca="1" si="252"/>
        <v>40570885.019999996</v>
      </c>
      <c r="N127" s="85">
        <f t="shared" ca="1" si="252"/>
        <v>45747490.369999997</v>
      </c>
      <c r="O127" s="85">
        <f t="shared" ca="1" si="252"/>
        <v>46856778.140000001</v>
      </c>
      <c r="P127" s="85">
        <f t="shared" ca="1" si="252"/>
        <v>46662373.489999995</v>
      </c>
      <c r="Q127" s="85">
        <f t="shared" ref="Q127:R127" ca="1" si="253">+Q125+Q123</f>
        <v>55869138.519999996</v>
      </c>
      <c r="R127" s="85">
        <f t="shared" ca="1" si="253"/>
        <v>59430661.369999997</v>
      </c>
      <c r="AO127" s="27">
        <f>+EDATE(AO126,1)</f>
        <v>45108</v>
      </c>
      <c r="AP127" s="41" t="str">
        <f t="shared" si="216"/>
        <v>dz</v>
      </c>
      <c r="AQ127" s="41">
        <f>+AQ126+1</f>
        <v>130</v>
      </c>
      <c r="AS127" s="41">
        <f>+AS126+1</f>
        <v>127</v>
      </c>
      <c r="AT127" s="41" t="str">
        <f>+"d"&amp;AT23</f>
        <v>dw</v>
      </c>
    </row>
    <row r="128" spans="1:46">
      <c r="A128" s="60">
        <f t="shared" si="136"/>
        <v>128</v>
      </c>
      <c r="B128" s="183" t="s">
        <v>4</v>
      </c>
      <c r="C128" s="351" t="s">
        <v>229</v>
      </c>
      <c r="D128" s="184">
        <f ca="1">+D127/D101</f>
        <v>27.2608802491593</v>
      </c>
      <c r="E128" s="184">
        <f t="shared" ref="E128" ca="1" si="254">+E127/E101</f>
        <v>28.086925124506106</v>
      </c>
      <c r="F128" s="184">
        <f t="shared" ref="F128" ca="1" si="255">+F127/F101</f>
        <v>29.960398468308394</v>
      </c>
      <c r="G128" s="184">
        <f t="shared" ref="G128:P128" ca="1" si="256">+G127/G101</f>
        <v>31.355447721907538</v>
      </c>
      <c r="H128" s="184">
        <f t="shared" ca="1" si="256"/>
        <v>33.090571466265203</v>
      </c>
      <c r="I128" s="184">
        <f t="shared" ca="1" si="256"/>
        <v>33.92298113313835</v>
      </c>
      <c r="J128" s="184">
        <f t="shared" ca="1" si="256"/>
        <v>34.674572068553786</v>
      </c>
      <c r="K128" s="184">
        <f t="shared" ca="1" si="256"/>
        <v>35.976242934333797</v>
      </c>
      <c r="L128" s="184">
        <f t="shared" ca="1" si="256"/>
        <v>37.223517564970898</v>
      </c>
      <c r="M128" s="184">
        <f t="shared" ca="1" si="256"/>
        <v>38.851585793864125</v>
      </c>
      <c r="N128" s="184">
        <f t="shared" ca="1" si="256"/>
        <v>40.765941266378121</v>
      </c>
      <c r="O128" s="184">
        <f t="shared" ca="1" si="256"/>
        <v>41.593488227505574</v>
      </c>
      <c r="P128" s="184">
        <f t="shared" ca="1" si="256"/>
        <v>45.236450016614285</v>
      </c>
      <c r="Q128" s="184">
        <f t="shared" ref="Q128:R128" ca="1" si="257">+Q127/Q101</f>
        <v>51.816055564139646</v>
      </c>
      <c r="R128" s="184">
        <f t="shared" ca="1" si="257"/>
        <v>55.907841206188607</v>
      </c>
      <c r="AO128" s="27">
        <f t="shared" si="133"/>
        <v>45139</v>
      </c>
      <c r="AP128" s="41" t="str">
        <f t="shared" si="216"/>
        <v>ea</v>
      </c>
      <c r="AQ128" s="41">
        <f t="shared" si="134"/>
        <v>131</v>
      </c>
      <c r="AS128" s="41">
        <f t="shared" si="135"/>
        <v>128</v>
      </c>
      <c r="AT128" s="41" t="str">
        <f>+"d"&amp;AT24</f>
        <v>dx</v>
      </c>
    </row>
    <row r="129" spans="1:46" ht="15.75" thickBot="1">
      <c r="A129" s="60">
        <f t="shared" si="136"/>
        <v>129</v>
      </c>
      <c r="B129" s="42"/>
      <c r="C129" s="185"/>
      <c r="D129" s="71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AO129" s="27">
        <f t="shared" si="133"/>
        <v>45170</v>
      </c>
      <c r="AP129" s="41" t="str">
        <f t="shared" si="216"/>
        <v>eb</v>
      </c>
      <c r="AQ129" s="41">
        <f t="shared" si="134"/>
        <v>132</v>
      </c>
      <c r="AS129" s="41">
        <f t="shared" si="135"/>
        <v>129</v>
      </c>
      <c r="AT129" s="41" t="str">
        <f>+"d"&amp;AT25</f>
        <v>dy</v>
      </c>
    </row>
    <row r="130" spans="1:46">
      <c r="A130" s="60">
        <f t="shared" si="136"/>
        <v>130</v>
      </c>
      <c r="B130" s="188" t="s">
        <v>32</v>
      </c>
      <c r="C130" s="189" t="s">
        <v>33</v>
      </c>
      <c r="D130" s="100" t="str">
        <f>+D$2</f>
        <v>CY 2013</v>
      </c>
      <c r="E130" s="101" t="str">
        <f t="shared" ref="E130:R130" si="258">+E$2</f>
        <v>CY 2014</v>
      </c>
      <c r="F130" s="101" t="str">
        <f t="shared" si="258"/>
        <v>CY 2015</v>
      </c>
      <c r="G130" s="101" t="str">
        <f t="shared" si="258"/>
        <v>CY 2016</v>
      </c>
      <c r="H130" s="101" t="str">
        <f t="shared" si="258"/>
        <v>CY 2017</v>
      </c>
      <c r="I130" s="101" t="str">
        <f t="shared" si="258"/>
        <v>CY 2018</v>
      </c>
      <c r="J130" s="101" t="str">
        <f t="shared" si="258"/>
        <v>CY 2019</v>
      </c>
      <c r="K130" s="101" t="str">
        <f t="shared" si="258"/>
        <v>CY 2020</v>
      </c>
      <c r="L130" s="101" t="str">
        <f t="shared" si="258"/>
        <v>CY 2021</v>
      </c>
      <c r="M130" s="101" t="str">
        <f t="shared" si="258"/>
        <v>CY 2022</v>
      </c>
      <c r="N130" s="101" t="str">
        <f t="shared" si="258"/>
        <v>CY 2023</v>
      </c>
      <c r="O130" s="101" t="str">
        <f t="shared" si="258"/>
        <v>CY 2024</v>
      </c>
      <c r="P130" s="101" t="str">
        <f t="shared" si="258"/>
        <v>CY 2025</v>
      </c>
      <c r="Q130" s="101" t="str">
        <f t="shared" si="258"/>
        <v>CY 2026</v>
      </c>
      <c r="R130" s="101" t="str">
        <f t="shared" si="258"/>
        <v>CY 2027</v>
      </c>
      <c r="AO130" s="27">
        <f t="shared" si="133"/>
        <v>45200</v>
      </c>
      <c r="AP130" s="41" t="str">
        <f t="shared" si="216"/>
        <v>ec</v>
      </c>
      <c r="AQ130" s="41">
        <f t="shared" si="134"/>
        <v>133</v>
      </c>
      <c r="AS130" s="41">
        <f t="shared" si="135"/>
        <v>130</v>
      </c>
      <c r="AT130" s="41" t="str">
        <f>+"d"&amp;AT26</f>
        <v>dz</v>
      </c>
    </row>
    <row r="131" spans="1:46">
      <c r="A131" s="60">
        <f t="shared" si="136"/>
        <v>131</v>
      </c>
      <c r="B131" s="75" t="s">
        <v>5</v>
      </c>
      <c r="C131" s="163" t="s">
        <v>34</v>
      </c>
      <c r="D131" s="75">
        <f ca="1">+AVERAGE(INDIRECT("'Monthly Resource Report'!"&amp;VLOOKUP(D$1,$AO$1:$AP$197,2,FALSE)&amp;$A131&amp;":"&amp;VLOOKUP(DATE(YEAR(D$1),12,1),$AO$1:$AP$197,2,FALSE)&amp;$A131))</f>
        <v>146</v>
      </c>
      <c r="E131" s="76">
        <f t="shared" ref="E131:R131" ca="1" si="259">+AVERAGE(INDIRECT("'Monthly Resource Report'!"&amp;VLOOKUP(E$1,$AO$1:$AP$197,2,FALSE)&amp;$A131&amp;":"&amp;VLOOKUP(DATE(YEAR(E$1),12,1),$AO$1:$AP$197,2,FALSE)&amp;$A131))</f>
        <v>146</v>
      </c>
      <c r="F131" s="76">
        <f t="shared" ca="1" si="259"/>
        <v>146</v>
      </c>
      <c r="G131" s="76">
        <f t="shared" ca="1" si="259"/>
        <v>146</v>
      </c>
      <c r="H131" s="76">
        <f t="shared" ca="1" si="259"/>
        <v>146</v>
      </c>
      <c r="I131" s="76">
        <f t="shared" ca="1" si="259"/>
        <v>146</v>
      </c>
      <c r="J131" s="76">
        <f t="shared" ca="1" si="259"/>
        <v>146</v>
      </c>
      <c r="K131" s="76">
        <f t="shared" ca="1" si="259"/>
        <v>146</v>
      </c>
      <c r="L131" s="76">
        <f t="shared" ca="1" si="259"/>
        <v>146</v>
      </c>
      <c r="M131" s="76">
        <f t="shared" ca="1" si="259"/>
        <v>146</v>
      </c>
      <c r="N131" s="76">
        <f t="shared" ca="1" si="259"/>
        <v>146</v>
      </c>
      <c r="O131" s="76">
        <f t="shared" ca="1" si="259"/>
        <v>146</v>
      </c>
      <c r="P131" s="76">
        <f t="shared" ca="1" si="259"/>
        <v>146</v>
      </c>
      <c r="Q131" s="76">
        <f t="shared" ca="1" si="259"/>
        <v>146</v>
      </c>
      <c r="R131" s="76">
        <f t="shared" ca="1" si="259"/>
        <v>146</v>
      </c>
      <c r="AO131" s="27">
        <f t="shared" ref="AO131:AO194" si="260">+EDATE(AO130,1)</f>
        <v>45231</v>
      </c>
      <c r="AP131" s="41" t="str">
        <f t="shared" si="216"/>
        <v>ed</v>
      </c>
      <c r="AQ131" s="41">
        <f t="shared" ref="AQ131:AQ194" si="261">+AQ130+1</f>
        <v>134</v>
      </c>
      <c r="AS131" s="41">
        <f t="shared" ref="AS131:AS194" si="262">+AS130+1</f>
        <v>131</v>
      </c>
      <c r="AT131" s="41" t="str">
        <f>+"e"&amp;AT1</f>
        <v>ea</v>
      </c>
    </row>
    <row r="132" spans="1:46">
      <c r="A132" s="60">
        <f t="shared" ref="A132:A195" si="263">+ROW(A132)</f>
        <v>132</v>
      </c>
      <c r="B132" s="96" t="s">
        <v>5</v>
      </c>
      <c r="C132" s="166" t="s">
        <v>35</v>
      </c>
      <c r="D132" s="90">
        <f ca="1">+SUM(INDIRECT("'Monthly Resource Report'!"&amp;(VLOOKUP(D$1,$AO$1:$AP$197,2,FALSE)&amp;$A132&amp;":"&amp;VLOOKUP(DATE(YEAR(D$1),12,1),$AO$1:$AP$181,2,FALSE)&amp;$A132)))</f>
        <v>517110.60199929227</v>
      </c>
      <c r="E132" s="91">
        <f t="shared" ref="E132:R133" ca="1" si="264">+SUM(INDIRECT("'Monthly Resource Report'!"&amp;(VLOOKUP(E$1,$AO$1:$AP$197,2,FALSE)&amp;$A132&amp;":"&amp;VLOOKUP(DATE(YEAR(E$1),12,1),$AO$1:$AP$181,2,FALSE)&amp;$A132)))</f>
        <v>513398.63986199565</v>
      </c>
      <c r="F132" s="91">
        <f t="shared" ca="1" si="264"/>
        <v>471042.22708775644</v>
      </c>
      <c r="G132" s="91">
        <f t="shared" ca="1" si="264"/>
        <v>509200.67011677276</v>
      </c>
      <c r="H132" s="91">
        <f t="shared" ca="1" si="264"/>
        <v>480615.54228591651</v>
      </c>
      <c r="I132" s="91">
        <f t="shared" ca="1" si="264"/>
        <v>434190.05352087761</v>
      </c>
      <c r="J132" s="91">
        <f t="shared" ca="1" si="264"/>
        <v>532962.52476999303</v>
      </c>
      <c r="K132" s="91">
        <f t="shared" ca="1" si="264"/>
        <v>549780.2463729654</v>
      </c>
      <c r="L132" s="91">
        <f t="shared" ca="1" si="264"/>
        <v>511517.76096956833</v>
      </c>
      <c r="M132" s="91">
        <f t="shared" ca="1" si="264"/>
        <v>547642.93037862703</v>
      </c>
      <c r="N132" s="91">
        <f t="shared" ca="1" si="264"/>
        <v>543764.20957183302</v>
      </c>
      <c r="O132" s="91">
        <f t="shared" ca="1" si="264"/>
        <v>505812.8034324132</v>
      </c>
      <c r="P132" s="91">
        <f t="shared" ca="1" si="264"/>
        <v>537276.03016631282</v>
      </c>
      <c r="Q132" s="91">
        <f t="shared" ca="1" si="264"/>
        <v>525028.45983722573</v>
      </c>
      <c r="R132" s="91">
        <f t="shared" ca="1" si="264"/>
        <v>452325.89348903042</v>
      </c>
      <c r="AO132" s="27">
        <f t="shared" si="260"/>
        <v>45261</v>
      </c>
      <c r="AP132" s="41" t="str">
        <f t="shared" si="216"/>
        <v>ee</v>
      </c>
      <c r="AQ132" s="41">
        <f t="shared" si="261"/>
        <v>135</v>
      </c>
      <c r="AS132" s="41">
        <f t="shared" si="262"/>
        <v>132</v>
      </c>
      <c r="AT132" s="41" t="str">
        <f t="shared" ref="AT132:AT153" si="265">+"e"&amp;AT2</f>
        <v>eb</v>
      </c>
    </row>
    <row r="133" spans="1:46">
      <c r="A133" s="60">
        <f t="shared" si="263"/>
        <v>133</v>
      </c>
      <c r="B133" s="96" t="s">
        <v>5</v>
      </c>
      <c r="C133" s="166" t="s">
        <v>36</v>
      </c>
      <c r="D133" s="88">
        <f ca="1">+SUM(INDIRECT("'Monthly Resource Report'!"&amp;(VLOOKUP(D$1,$AO$1:$AP$197,2,FALSE)&amp;$A133&amp;":"&amp;VLOOKUP(DATE(YEAR(D$1),12,1),$AO$1:$AP$181,2,FALSE)&amp;$A133)))</f>
        <v>1061060.3999999999</v>
      </c>
      <c r="E133" s="89">
        <f t="shared" ca="1" si="264"/>
        <v>1052641.3999999999</v>
      </c>
      <c r="F133" s="89">
        <f t="shared" ca="1" si="264"/>
        <v>964318.6</v>
      </c>
      <c r="G133" s="89">
        <f t="shared" ca="1" si="264"/>
        <v>1042860.3999999999</v>
      </c>
      <c r="H133" s="89">
        <f t="shared" ca="1" si="264"/>
        <v>977678.2</v>
      </c>
      <c r="I133" s="89">
        <f t="shared" ca="1" si="264"/>
        <v>887589.15999999992</v>
      </c>
      <c r="J133" s="89">
        <f t="shared" ca="1" si="264"/>
        <v>1107400.2</v>
      </c>
      <c r="K133" s="89">
        <f t="shared" ca="1" si="264"/>
        <v>1139772.3999999999</v>
      </c>
      <c r="L133" s="89">
        <f t="shared" ca="1" si="264"/>
        <v>1055304.2</v>
      </c>
      <c r="M133" s="89">
        <f t="shared" ca="1" si="264"/>
        <v>1129546.3999999999</v>
      </c>
      <c r="N133" s="89">
        <f t="shared" ca="1" si="264"/>
        <v>1120783.3999999999</v>
      </c>
      <c r="O133" s="89">
        <f t="shared" ca="1" si="264"/>
        <v>1042977.08</v>
      </c>
      <c r="P133" s="89">
        <f t="shared" ca="1" si="264"/>
        <v>1106105.2</v>
      </c>
      <c r="Q133" s="89">
        <f t="shared" ca="1" si="264"/>
        <v>1078497.3999999999</v>
      </c>
      <c r="R133" s="89">
        <f t="shared" ca="1" si="264"/>
        <v>928646.04</v>
      </c>
      <c r="AO133" s="27">
        <f t="shared" si="260"/>
        <v>45292</v>
      </c>
      <c r="AP133" s="41" t="str">
        <f t="shared" si="216"/>
        <v>ef</v>
      </c>
      <c r="AQ133" s="41">
        <f t="shared" si="261"/>
        <v>136</v>
      </c>
      <c r="AS133" s="41">
        <f t="shared" si="262"/>
        <v>133</v>
      </c>
      <c r="AT133" s="41" t="str">
        <f t="shared" si="265"/>
        <v>ec</v>
      </c>
    </row>
    <row r="134" spans="1:46">
      <c r="A134" s="60">
        <f t="shared" si="263"/>
        <v>134</v>
      </c>
      <c r="B134" s="171" t="s">
        <v>5</v>
      </c>
      <c r="C134" s="172" t="s">
        <v>95</v>
      </c>
      <c r="D134" s="77">
        <f ca="1">+D133/(D131*D154)</f>
        <v>0.82962750985175449</v>
      </c>
      <c r="E134" s="78">
        <f t="shared" ref="E134" ca="1" si="266">+E133/(E131*E154)</f>
        <v>0.82304481766435222</v>
      </c>
      <c r="F134" s="78">
        <f t="shared" ref="F134" ca="1" si="267">+F133/(F131*F154)</f>
        <v>0.75398652029774194</v>
      </c>
      <c r="G134" s="78">
        <f t="shared" ref="G134:P134" ca="1" si="268">+G133/(G131*G154)</f>
        <v>0.81316933652718515</v>
      </c>
      <c r="H134" s="78">
        <f t="shared" ca="1" si="268"/>
        <v>0.76443219490836301</v>
      </c>
      <c r="I134" s="78">
        <f t="shared" ca="1" si="268"/>
        <v>0.69399290048164131</v>
      </c>
      <c r="J134" s="78">
        <f t="shared" ca="1" si="268"/>
        <v>0.86585991743291424</v>
      </c>
      <c r="K134" s="78">
        <f t="shared" ca="1" si="268"/>
        <v>0.8887363699877735</v>
      </c>
      <c r="L134" s="78">
        <f t="shared" ca="1" si="268"/>
        <v>0.82512682179270658</v>
      </c>
      <c r="M134" s="78">
        <f t="shared" ca="1" si="268"/>
        <v>0.88317570526052414</v>
      </c>
      <c r="N134" s="78">
        <f t="shared" ca="1" si="268"/>
        <v>0.87632404453618562</v>
      </c>
      <c r="O134" s="78">
        <f t="shared" ca="1" si="268"/>
        <v>0.81326031763854578</v>
      </c>
      <c r="P134" s="78">
        <f t="shared" ca="1" si="268"/>
        <v>0.86484737599299422</v>
      </c>
      <c r="Q134" s="78">
        <f t="shared" ref="Q134:R134" ca="1" si="269">+Q133/(Q131*Q154)</f>
        <v>0.84326124351035214</v>
      </c>
      <c r="R134" s="78">
        <f t="shared" ca="1" si="269"/>
        <v>0.72609467066991928</v>
      </c>
      <c r="AO134" s="27">
        <f t="shared" si="260"/>
        <v>45323</v>
      </c>
      <c r="AP134" s="41" t="str">
        <f t="shared" si="216"/>
        <v>eg</v>
      </c>
      <c r="AQ134" s="41">
        <f t="shared" si="261"/>
        <v>137</v>
      </c>
      <c r="AS134" s="41">
        <f t="shared" si="262"/>
        <v>134</v>
      </c>
      <c r="AT134" s="41" t="str">
        <f t="shared" si="265"/>
        <v>ed</v>
      </c>
    </row>
    <row r="135" spans="1:46">
      <c r="A135" s="60">
        <f t="shared" si="263"/>
        <v>135</v>
      </c>
      <c r="B135" s="96" t="s">
        <v>5</v>
      </c>
      <c r="C135" s="166" t="s">
        <v>269</v>
      </c>
      <c r="D135" s="88">
        <f ca="1">+SUM(INDIRECT("'Monthly Resource Report'!"&amp;(VLOOKUP(D$1,$AO$1:$AP$197,2,FALSE)&amp;$A135&amp;":"&amp;VLOOKUP(DATE(YEAR(D$1),12,1),$AO$1:$AP$181,2,FALSE)&amp;$A135)))</f>
        <v>11690836.49</v>
      </c>
      <c r="E135" s="89">
        <f t="shared" ref="E135:R135" ca="1" si="270">+SUM(INDIRECT("'Monthly Resource Report'!"&amp;(VLOOKUP(E$1,$AO$1:$AP$197,2,FALSE)&amp;$A135&amp;":"&amp;VLOOKUP(DATE(YEAR(E$1),12,1),$AO$1:$AP$181,2,FALSE)&amp;$A135)))</f>
        <v>11606916.449999999</v>
      </c>
      <c r="F135" s="89">
        <f t="shared" ca="1" si="270"/>
        <v>10649322.67</v>
      </c>
      <c r="G135" s="89">
        <f t="shared" ca="1" si="270"/>
        <v>11512008.749999998</v>
      </c>
      <c r="H135" s="89">
        <f t="shared" ca="1" si="270"/>
        <v>10865756.18</v>
      </c>
      <c r="I135" s="89">
        <f t="shared" ca="1" si="270"/>
        <v>9816168.7300000004</v>
      </c>
      <c r="J135" s="89">
        <f t="shared" ca="1" si="270"/>
        <v>12049216.760000004</v>
      </c>
      <c r="K135" s="89">
        <f t="shared" ca="1" si="270"/>
        <v>12429431.809999999</v>
      </c>
      <c r="L135" s="89">
        <f t="shared" ca="1" si="270"/>
        <v>11564393.539999997</v>
      </c>
      <c r="M135" s="89">
        <f t="shared" ca="1" si="270"/>
        <v>12381111.370000001</v>
      </c>
      <c r="N135" s="89">
        <f t="shared" ca="1" si="270"/>
        <v>12293421.250000002</v>
      </c>
      <c r="O135" s="89">
        <f t="shared" ca="1" si="270"/>
        <v>11435415.859999999</v>
      </c>
      <c r="P135" s="89">
        <f t="shared" ca="1" si="270"/>
        <v>12146736.490000002</v>
      </c>
      <c r="Q135" s="89">
        <f t="shared" ca="1" si="270"/>
        <v>11869843.420000002</v>
      </c>
      <c r="R135" s="89">
        <f t="shared" ca="1" si="270"/>
        <v>10226183.800000001</v>
      </c>
      <c r="AO135" s="27">
        <f t="shared" si="260"/>
        <v>45352</v>
      </c>
      <c r="AP135" s="41" t="str">
        <f t="shared" si="216"/>
        <v>eh</v>
      </c>
      <c r="AQ135" s="41">
        <f t="shared" si="261"/>
        <v>138</v>
      </c>
      <c r="AS135" s="41">
        <f t="shared" si="262"/>
        <v>135</v>
      </c>
      <c r="AT135" s="41" t="str">
        <f t="shared" si="265"/>
        <v>ee</v>
      </c>
    </row>
    <row r="136" spans="1:46">
      <c r="A136" s="60">
        <f t="shared" si="263"/>
        <v>136</v>
      </c>
      <c r="B136" s="171" t="s">
        <v>5</v>
      </c>
      <c r="C136" s="172" t="s">
        <v>270</v>
      </c>
      <c r="D136" s="92">
        <f ca="1">+D135/D133</f>
        <v>11.018068801738337</v>
      </c>
      <c r="E136" s="93">
        <f t="shared" ref="E136" ca="1" si="271">+E135/E133</f>
        <v>11.026467750555888</v>
      </c>
      <c r="F136" s="93">
        <f t="shared" ref="F136" ca="1" si="272">+F135/F133</f>
        <v>11.043365408486366</v>
      </c>
      <c r="G136" s="93">
        <f t="shared" ref="G136:P136" ca="1" si="273">+G135/G133</f>
        <v>11.038878022408367</v>
      </c>
      <c r="H136" s="93">
        <f t="shared" ca="1" si="273"/>
        <v>11.113837027357263</v>
      </c>
      <c r="I136" s="93">
        <f t="shared" ca="1" si="273"/>
        <v>11.059360763261239</v>
      </c>
      <c r="J136" s="93">
        <f t="shared" ca="1" si="273"/>
        <v>10.880634444530536</v>
      </c>
      <c r="K136" s="93">
        <f t="shared" ca="1" si="273"/>
        <v>10.905187570781676</v>
      </c>
      <c r="L136" s="93">
        <f t="shared" ca="1" si="273"/>
        <v>10.958350720105159</v>
      </c>
      <c r="M136" s="93">
        <f t="shared" ca="1" si="273"/>
        <v>10.961135700135914</v>
      </c>
      <c r="N136" s="93">
        <f t="shared" ca="1" si="273"/>
        <v>10.968596831466279</v>
      </c>
      <c r="O136" s="93">
        <f t="shared" ca="1" si="273"/>
        <v>10.96420628917368</v>
      </c>
      <c r="P136" s="93">
        <f t="shared" ca="1" si="273"/>
        <v>10.981538184613907</v>
      </c>
      <c r="Q136" s="93">
        <f t="shared" ref="Q136:R136" ca="1" si="274">+Q135/Q133</f>
        <v>11.005908238629043</v>
      </c>
      <c r="R136" s="93">
        <f t="shared" ca="1" si="274"/>
        <v>11.01192850615074</v>
      </c>
      <c r="AO136" s="27">
        <f t="shared" si="260"/>
        <v>45383</v>
      </c>
      <c r="AP136" s="41" t="str">
        <f t="shared" si="216"/>
        <v>ei</v>
      </c>
      <c r="AQ136" s="41">
        <f t="shared" si="261"/>
        <v>139</v>
      </c>
      <c r="AS136" s="41">
        <f t="shared" si="262"/>
        <v>136</v>
      </c>
      <c r="AT136" s="41" t="str">
        <f t="shared" si="265"/>
        <v>ef</v>
      </c>
    </row>
    <row r="137" spans="1:46">
      <c r="A137" s="60">
        <f t="shared" si="263"/>
        <v>137</v>
      </c>
      <c r="B137" s="96" t="s">
        <v>5</v>
      </c>
      <c r="C137" s="166" t="s">
        <v>37</v>
      </c>
      <c r="D137" s="632">
        <f ca="1">+SUM(INDIRECT("'Monthly Resource Report'!"&amp;(VLOOKUP(D$1,$AO$1:$AP$197,2,FALSE)&amp;$A137&amp;":"&amp;VLOOKUP(DATE(YEAR(D$1),12,1),$AO$1:$AP$181,2,FALSE)&amp;$A137)))</f>
        <v>27356559.5</v>
      </c>
      <c r="E137" s="633">
        <f t="shared" ref="E137:R137" ca="1" si="275">+SUM(INDIRECT("'Monthly Resource Report'!"&amp;(VLOOKUP(E$1,$AO$1:$AP$197,2,FALSE)&amp;$A137&amp;":"&amp;VLOOKUP(DATE(YEAR(E$1),12,1),$AO$1:$AP$181,2,FALSE)&amp;$A137)))</f>
        <v>27972652</v>
      </c>
      <c r="F137" s="633">
        <f t="shared" ca="1" si="275"/>
        <v>27070564.189999998</v>
      </c>
      <c r="G137" s="633">
        <f t="shared" ca="1" si="275"/>
        <v>30564365</v>
      </c>
      <c r="H137" s="633">
        <f t="shared" ca="1" si="275"/>
        <v>30293692.5</v>
      </c>
      <c r="I137" s="633">
        <f t="shared" ca="1" si="275"/>
        <v>28192043.5</v>
      </c>
      <c r="J137" s="633">
        <f t="shared" ca="1" si="275"/>
        <v>35641624.25</v>
      </c>
      <c r="K137" s="633">
        <f t="shared" ca="1" si="275"/>
        <v>38605891.25</v>
      </c>
      <c r="L137" s="633">
        <f t="shared" ca="1" si="275"/>
        <v>36994488.689999998</v>
      </c>
      <c r="M137" s="633">
        <f t="shared" ca="1" si="275"/>
        <v>41191904</v>
      </c>
      <c r="N137" s="633">
        <f t="shared" ca="1" si="275"/>
        <v>42940876.5</v>
      </c>
      <c r="O137" s="633">
        <f t="shared" ca="1" si="275"/>
        <v>40744315.689999998</v>
      </c>
      <c r="P137" s="633">
        <f t="shared" ca="1" si="275"/>
        <v>47177877.5</v>
      </c>
      <c r="Q137" s="633">
        <f t="shared" ca="1" si="275"/>
        <v>53010697.25</v>
      </c>
      <c r="R137" s="633">
        <f t="shared" ca="1" si="275"/>
        <v>49331102.189999998</v>
      </c>
      <c r="AO137" s="27">
        <f t="shared" si="260"/>
        <v>45413</v>
      </c>
      <c r="AP137" s="41" t="str">
        <f t="shared" si="216"/>
        <v>ej</v>
      </c>
      <c r="AQ137" s="41">
        <f t="shared" si="261"/>
        <v>140</v>
      </c>
      <c r="AS137" s="41">
        <f t="shared" si="262"/>
        <v>137</v>
      </c>
      <c r="AT137" s="41" t="str">
        <f t="shared" si="265"/>
        <v>eg</v>
      </c>
    </row>
    <row r="138" spans="1:46">
      <c r="A138" s="60">
        <f t="shared" si="263"/>
        <v>138</v>
      </c>
      <c r="B138" s="171" t="s">
        <v>5</v>
      </c>
      <c r="C138" s="172" t="s">
        <v>271</v>
      </c>
      <c r="D138" s="79">
        <f ca="1">+D137/D135</f>
        <v>2.3400001807740618</v>
      </c>
      <c r="E138" s="80">
        <f t="shared" ref="E138" ca="1" si="276">+E137/E135</f>
        <v>2.4099985659843361</v>
      </c>
      <c r="F138" s="80">
        <f t="shared" ref="F138" ca="1" si="277">+F137/F135</f>
        <v>2.5419986818748539</v>
      </c>
      <c r="G138" s="80">
        <f t="shared" ref="G138:P138" ca="1" si="278">+G137/G135</f>
        <v>2.6549984163276461</v>
      </c>
      <c r="H138" s="80">
        <f t="shared" ca="1" si="278"/>
        <v>2.7879967117023972</v>
      </c>
      <c r="I138" s="80">
        <f t="shared" ca="1" si="278"/>
        <v>2.8720007036798356</v>
      </c>
      <c r="J138" s="80">
        <f t="shared" ca="1" si="278"/>
        <v>2.9580034088456375</v>
      </c>
      <c r="K138" s="80">
        <f t="shared" ca="1" si="278"/>
        <v>3.10600611839231</v>
      </c>
      <c r="L138" s="80">
        <f t="shared" ca="1" si="278"/>
        <v>3.1989994600270242</v>
      </c>
      <c r="M138" s="80">
        <f t="shared" ca="1" si="278"/>
        <v>3.3269956766409408</v>
      </c>
      <c r="N138" s="80">
        <f t="shared" ca="1" si="278"/>
        <v>3.4929964268490346</v>
      </c>
      <c r="O138" s="80">
        <f t="shared" ca="1" si="278"/>
        <v>3.5629937895411179</v>
      </c>
      <c r="P138" s="80">
        <f t="shared" ca="1" si="278"/>
        <v>3.8839961284119364</v>
      </c>
      <c r="Q138" s="80">
        <f t="shared" ref="Q138:R138" ca="1" si="279">+Q137/Q135</f>
        <v>4.4659980232494076</v>
      </c>
      <c r="R138" s="80">
        <f t="shared" ca="1" si="279"/>
        <v>4.8239991725945695</v>
      </c>
      <c r="AO138" s="27">
        <f t="shared" si="260"/>
        <v>45444</v>
      </c>
      <c r="AP138" s="41" t="str">
        <f t="shared" si="216"/>
        <v>ek</v>
      </c>
      <c r="AQ138" s="41">
        <f t="shared" si="261"/>
        <v>141</v>
      </c>
      <c r="AS138" s="41">
        <f t="shared" si="262"/>
        <v>138</v>
      </c>
      <c r="AT138" s="41" t="str">
        <f t="shared" si="265"/>
        <v>eh</v>
      </c>
    </row>
    <row r="139" spans="1:46">
      <c r="A139" s="60">
        <f t="shared" si="263"/>
        <v>139</v>
      </c>
      <c r="B139" s="96" t="s">
        <v>5</v>
      </c>
      <c r="C139" s="166" t="s">
        <v>38</v>
      </c>
      <c r="D139" s="632">
        <f ca="1">+SUM(INDIRECT("'Monthly Resource Report'!"&amp;(VLOOKUP(D$1,$AO$1:$AP$197,2,FALSE)&amp;$A139&amp;":"&amp;VLOOKUP(DATE(YEAR(D$1),12,1),$AO$1:$AP$181,2,FALSE)&amp;$A139)))</f>
        <v>1481241.6199999999</v>
      </c>
      <c r="E139" s="633">
        <f t="shared" ref="E139:R139" ca="1" si="280">+SUM(INDIRECT("'Monthly Resource Report'!"&amp;(VLOOKUP(E$1,$AO$1:$AP$197,2,FALSE)&amp;$A139&amp;":"&amp;VLOOKUP(DATE(YEAR(E$1),12,1),$AO$1:$AP$181,2,FALSE)&amp;$A139)))</f>
        <v>1509486.8199999998</v>
      </c>
      <c r="F139" s="633">
        <f t="shared" ca="1" si="280"/>
        <v>1741971.17</v>
      </c>
      <c r="G139" s="633">
        <f t="shared" ca="1" si="280"/>
        <v>2054434.2</v>
      </c>
      <c r="H139" s="633">
        <f t="shared" ca="1" si="280"/>
        <v>1971976.9800000002</v>
      </c>
      <c r="I139" s="633">
        <f t="shared" ca="1" si="280"/>
        <v>1835534.54</v>
      </c>
      <c r="J139" s="633">
        <f t="shared" ca="1" si="280"/>
        <v>2349905.8199999998</v>
      </c>
      <c r="K139" s="633">
        <f t="shared" ca="1" si="280"/>
        <v>2482425.71</v>
      </c>
      <c r="L139" s="633">
        <f t="shared" ca="1" si="280"/>
        <v>2359660.46</v>
      </c>
      <c r="M139" s="633">
        <f t="shared" ca="1" si="280"/>
        <v>2594569.3800000004</v>
      </c>
      <c r="N139" s="633">
        <f t="shared" ca="1" si="280"/>
        <v>2645046.87</v>
      </c>
      <c r="O139" s="633">
        <f t="shared" ca="1" si="280"/>
        <v>2528173.9600000004</v>
      </c>
      <c r="P139" s="633">
        <f t="shared" ca="1" si="280"/>
        <v>2754197.97</v>
      </c>
      <c r="Q139" s="633">
        <f t="shared" ca="1" si="280"/>
        <v>2760955.7699999996</v>
      </c>
      <c r="R139" s="633">
        <f t="shared" ca="1" si="280"/>
        <v>2444198.39</v>
      </c>
      <c r="AO139" s="27">
        <f t="shared" si="260"/>
        <v>45474</v>
      </c>
      <c r="AP139" s="41" t="str">
        <f t="shared" ref="AP139:AP170" si="281">+VLOOKUP(AQ139,$AS$1:$AT$197,2,FALSE)</f>
        <v>el</v>
      </c>
      <c r="AQ139" s="41">
        <f t="shared" si="261"/>
        <v>142</v>
      </c>
      <c r="AS139" s="41">
        <f t="shared" si="262"/>
        <v>139</v>
      </c>
      <c r="AT139" s="41" t="str">
        <f t="shared" si="265"/>
        <v>ei</v>
      </c>
    </row>
    <row r="140" spans="1:46">
      <c r="A140" s="60">
        <f t="shared" si="263"/>
        <v>140</v>
      </c>
      <c r="B140" s="171" t="s">
        <v>5</v>
      </c>
      <c r="C140" s="172" t="s">
        <v>39</v>
      </c>
      <c r="D140" s="81">
        <f ca="1">+D139/D133</f>
        <v>1.396001226697368</v>
      </c>
      <c r="E140" s="82">
        <f t="shared" ref="E140" ca="1" si="282">+E139/E133</f>
        <v>1.4339990997883989</v>
      </c>
      <c r="F140" s="82">
        <f t="shared" ref="F140" ca="1" si="283">+F139/F133</f>
        <v>1.8064270148890627</v>
      </c>
      <c r="G140" s="82">
        <f t="shared" ref="G140:P140" ca="1" si="284">+G139/G133</f>
        <v>1.9699992443859218</v>
      </c>
      <c r="H140" s="82">
        <f t="shared" ca="1" si="284"/>
        <v>2.0170000517552711</v>
      </c>
      <c r="I140" s="82">
        <f t="shared" ca="1" si="284"/>
        <v>2.0680001770188361</v>
      </c>
      <c r="J140" s="82">
        <f t="shared" ca="1" si="284"/>
        <v>2.1220023438680973</v>
      </c>
      <c r="K140" s="82">
        <f t="shared" ca="1" si="284"/>
        <v>2.1780012483194016</v>
      </c>
      <c r="L140" s="82">
        <f t="shared" ca="1" si="284"/>
        <v>2.2360002547132858</v>
      </c>
      <c r="M140" s="82">
        <f t="shared" ca="1" si="284"/>
        <v>2.2970011501962206</v>
      </c>
      <c r="N140" s="82">
        <f t="shared" ca="1" si="284"/>
        <v>2.3599982565766053</v>
      </c>
      <c r="O140" s="82">
        <f t="shared" ca="1" si="284"/>
        <v>2.4239976203503919</v>
      </c>
      <c r="P140" s="82">
        <f t="shared" ca="1" si="284"/>
        <v>2.4899964035970541</v>
      </c>
      <c r="Q140" s="82">
        <f t="shared" ref="Q140:R140" ca="1" si="285">+Q139/Q133</f>
        <v>2.560002249425914</v>
      </c>
      <c r="R140" s="82">
        <f t="shared" ca="1" si="285"/>
        <v>2.6320021673704654</v>
      </c>
      <c r="AO140" s="27">
        <f t="shared" si="260"/>
        <v>45505</v>
      </c>
      <c r="AP140" s="41" t="str">
        <f t="shared" si="281"/>
        <v>em</v>
      </c>
      <c r="AQ140" s="41">
        <f t="shared" si="261"/>
        <v>143</v>
      </c>
      <c r="AS140" s="41">
        <f t="shared" si="262"/>
        <v>140</v>
      </c>
      <c r="AT140" s="41" t="str">
        <f t="shared" si="265"/>
        <v>ej</v>
      </c>
    </row>
    <row r="141" spans="1:46">
      <c r="A141" s="60">
        <f t="shared" si="263"/>
        <v>141</v>
      </c>
      <c r="B141" s="96" t="s">
        <v>5</v>
      </c>
      <c r="C141" s="166" t="s">
        <v>40</v>
      </c>
      <c r="D141" s="88">
        <f ca="1">+SUM(INDIRECT("'Monthly Resource Report'!"&amp;(VLOOKUP(D$1,$AO$1:$AP$197,2,FALSE)&amp;$A141&amp;":"&amp;VLOOKUP(DATE(YEAR(D$1),12,1),$AO$1:$AP$181,2,FALSE)&amp;$A141)))</f>
        <v>23.660000000000004</v>
      </c>
      <c r="E141" s="89">
        <f t="shared" ref="E141:R143" ca="1" si="286">+SUM(INDIRECT("'Monthly Resource Report'!"&amp;(VLOOKUP(E$1,$AO$1:$AP$197,2,FALSE)&amp;$A141&amp;":"&amp;VLOOKUP(DATE(YEAR(E$1),12,1),$AO$1:$AP$181,2,FALSE)&amp;$A141)))</f>
        <v>21.940000000000005</v>
      </c>
      <c r="F141" s="89">
        <f t="shared" ca="1" si="286"/>
        <v>22.240000000000002</v>
      </c>
      <c r="G141" s="89">
        <f t="shared" ca="1" si="286"/>
        <v>23.229999999999997</v>
      </c>
      <c r="H141" s="89">
        <f t="shared" ca="1" si="286"/>
        <v>24.060000000000002</v>
      </c>
      <c r="I141" s="89">
        <f t="shared" ca="1" si="286"/>
        <v>21.520000000000007</v>
      </c>
      <c r="J141" s="89">
        <f t="shared" ca="1" si="286"/>
        <v>19.84</v>
      </c>
      <c r="K141" s="89">
        <f t="shared" ca="1" si="286"/>
        <v>21.53</v>
      </c>
      <c r="L141" s="89">
        <f t="shared" ca="1" si="286"/>
        <v>22.240000000000002</v>
      </c>
      <c r="M141" s="89">
        <f t="shared" ca="1" si="286"/>
        <v>20.130000000000003</v>
      </c>
      <c r="N141" s="89">
        <f t="shared" ca="1" si="286"/>
        <v>24.660000000000011</v>
      </c>
      <c r="O141" s="89">
        <f t="shared" ca="1" si="286"/>
        <v>25.06</v>
      </c>
      <c r="P141" s="89">
        <f t="shared" ca="1" si="286"/>
        <v>22.660000000000004</v>
      </c>
      <c r="Q141" s="89">
        <f t="shared" ca="1" si="286"/>
        <v>24.769999999999996</v>
      </c>
      <c r="R141" s="89">
        <f t="shared" ca="1" si="286"/>
        <v>21.54</v>
      </c>
      <c r="AO141" s="27">
        <f t="shared" si="260"/>
        <v>45536</v>
      </c>
      <c r="AP141" s="41" t="str">
        <f t="shared" si="281"/>
        <v>en</v>
      </c>
      <c r="AQ141" s="41">
        <f t="shared" si="261"/>
        <v>144</v>
      </c>
      <c r="AS141" s="41">
        <f t="shared" si="262"/>
        <v>141</v>
      </c>
      <c r="AT141" s="41" t="str">
        <f t="shared" si="265"/>
        <v>ek</v>
      </c>
    </row>
    <row r="142" spans="1:46">
      <c r="A142" s="60">
        <f t="shared" si="263"/>
        <v>142</v>
      </c>
      <c r="B142" s="96" t="s">
        <v>5</v>
      </c>
      <c r="C142" s="166" t="s">
        <v>41</v>
      </c>
      <c r="D142" s="88">
        <f ca="1">+SUM(INDIRECT("'Monthly Resource Report'!"&amp;(VLOOKUP(D$1,$AO$1:$AP$197,2,FALSE)&amp;$A142&amp;":"&amp;VLOOKUP(DATE(YEAR(D$1),12,1),$AO$1:$AP$181,2,FALSE)&amp;$A142)))</f>
        <v>8149</v>
      </c>
      <c r="E142" s="89">
        <f t="shared" ca="1" si="286"/>
        <v>8149</v>
      </c>
      <c r="F142" s="89">
        <f t="shared" ca="1" si="286"/>
        <v>7591</v>
      </c>
      <c r="G142" s="89">
        <f t="shared" ca="1" si="286"/>
        <v>8172</v>
      </c>
      <c r="H142" s="89">
        <f t="shared" ca="1" si="286"/>
        <v>8149</v>
      </c>
      <c r="I142" s="89">
        <f t="shared" ca="1" si="286"/>
        <v>7055</v>
      </c>
      <c r="J142" s="89">
        <f t="shared" ca="1" si="286"/>
        <v>8149</v>
      </c>
      <c r="K142" s="89">
        <f t="shared" ca="1" si="286"/>
        <v>8172</v>
      </c>
      <c r="L142" s="89">
        <f t="shared" ca="1" si="286"/>
        <v>7591</v>
      </c>
      <c r="M142" s="89">
        <f t="shared" ca="1" si="286"/>
        <v>8149</v>
      </c>
      <c r="N142" s="89">
        <f t="shared" ca="1" si="286"/>
        <v>8149</v>
      </c>
      <c r="O142" s="89">
        <f t="shared" ca="1" si="286"/>
        <v>7548</v>
      </c>
      <c r="P142" s="89">
        <f t="shared" ca="1" si="286"/>
        <v>8149</v>
      </c>
      <c r="Q142" s="89">
        <f t="shared" ca="1" si="286"/>
        <v>8149</v>
      </c>
      <c r="R142" s="89">
        <f t="shared" ca="1" si="286"/>
        <v>7056</v>
      </c>
      <c r="AO142" s="27">
        <f t="shared" si="260"/>
        <v>45566</v>
      </c>
      <c r="AP142" s="41" t="str">
        <f t="shared" si="281"/>
        <v>eo</v>
      </c>
      <c r="AQ142" s="41">
        <f t="shared" si="261"/>
        <v>145</v>
      </c>
      <c r="AS142" s="41">
        <f t="shared" si="262"/>
        <v>142</v>
      </c>
      <c r="AT142" s="41" t="str">
        <f t="shared" si="265"/>
        <v>el</v>
      </c>
    </row>
    <row r="143" spans="1:46">
      <c r="A143" s="60">
        <f t="shared" si="263"/>
        <v>143</v>
      </c>
      <c r="B143" s="96" t="s">
        <v>5</v>
      </c>
      <c r="C143" s="166" t="s">
        <v>272</v>
      </c>
      <c r="D143" s="88">
        <f ca="1">+SUM(INDIRECT("'Monthly Resource Report'!"&amp;(VLOOKUP(D$1,$AO$1:$AP$197,2,FALSE)&amp;$A143&amp;":"&amp;VLOOKUP(DATE(YEAR(D$1),12,1),$AO$1:$AP$181,2,FALSE)&amp;$A143)))</f>
        <v>33535.660000000003</v>
      </c>
      <c r="E143" s="89">
        <f t="shared" ca="1" si="286"/>
        <v>31114.939999999995</v>
      </c>
      <c r="F143" s="89">
        <f t="shared" ca="1" si="286"/>
        <v>31528.239999999994</v>
      </c>
      <c r="G143" s="89">
        <f t="shared" ca="1" si="286"/>
        <v>32945.230000000003</v>
      </c>
      <c r="H143" s="89">
        <f t="shared" ca="1" si="286"/>
        <v>34126.06</v>
      </c>
      <c r="I143" s="89">
        <f t="shared" ca="1" si="286"/>
        <v>30524.519999999993</v>
      </c>
      <c r="J143" s="89">
        <f t="shared" ca="1" si="286"/>
        <v>28103.84</v>
      </c>
      <c r="K143" s="89">
        <f t="shared" ca="1" si="286"/>
        <v>30524.529999999995</v>
      </c>
      <c r="L143" s="89">
        <f t="shared" ca="1" si="286"/>
        <v>31528.239999999998</v>
      </c>
      <c r="M143" s="89">
        <f t="shared" ca="1" si="286"/>
        <v>28517.129999999997</v>
      </c>
      <c r="N143" s="89">
        <f t="shared" ca="1" si="286"/>
        <v>34952.659999999996</v>
      </c>
      <c r="O143" s="89">
        <f t="shared" ca="1" si="286"/>
        <v>35543.06</v>
      </c>
      <c r="P143" s="89">
        <f t="shared" ca="1" si="286"/>
        <v>32118.659999999996</v>
      </c>
      <c r="Q143" s="89">
        <f t="shared" ca="1" si="286"/>
        <v>35129.769999999997</v>
      </c>
      <c r="R143" s="89">
        <f t="shared" ca="1" si="286"/>
        <v>30524.539999999994</v>
      </c>
      <c r="AO143" s="27">
        <f t="shared" si="260"/>
        <v>45597</v>
      </c>
      <c r="AP143" s="41" t="str">
        <f t="shared" si="281"/>
        <v>ep</v>
      </c>
      <c r="AQ143" s="41">
        <f t="shared" si="261"/>
        <v>146</v>
      </c>
      <c r="AS143" s="41">
        <f t="shared" si="262"/>
        <v>143</v>
      </c>
      <c r="AT143" s="41" t="str">
        <f t="shared" si="265"/>
        <v>em</v>
      </c>
    </row>
    <row r="144" spans="1:46">
      <c r="A144" s="60">
        <f t="shared" si="263"/>
        <v>144</v>
      </c>
      <c r="B144" s="171" t="s">
        <v>5</v>
      </c>
      <c r="C144" s="177" t="s">
        <v>96</v>
      </c>
      <c r="D144" s="83">
        <f ca="1">+D133/(D142*D131)</f>
        <v>0.89183175681695537</v>
      </c>
      <c r="E144" s="84">
        <f t="shared" ref="E144:G144" ca="1" si="287">+E133/(E142*E131)</f>
        <v>0.88475550407899439</v>
      </c>
      <c r="F144" s="84">
        <f t="shared" ca="1" si="287"/>
        <v>0.87009905385432995</v>
      </c>
      <c r="G144" s="84">
        <f t="shared" ca="1" si="287"/>
        <v>0.87406748067239282</v>
      </c>
      <c r="H144" s="84">
        <f t="shared" ref="H144:P144" ca="1" si="288">+H133/(H142*H131)</f>
        <v>0.82174819332399807</v>
      </c>
      <c r="I144" s="84">
        <f t="shared" ca="1" si="288"/>
        <v>0.86171195013737456</v>
      </c>
      <c r="J144" s="84">
        <f t="shared" ca="1" si="288"/>
        <v>0.9307808168747489</v>
      </c>
      <c r="K144" s="84">
        <f t="shared" ca="1" si="288"/>
        <v>0.95529371928201201</v>
      </c>
      <c r="L144" s="84">
        <f t="shared" ca="1" si="288"/>
        <v>0.95219483057622312</v>
      </c>
      <c r="M144" s="84">
        <f t="shared" ca="1" si="288"/>
        <v>0.94939491693240785</v>
      </c>
      <c r="N144" s="84">
        <f t="shared" ca="1" si="288"/>
        <v>0.94202952879334712</v>
      </c>
      <c r="O144" s="84">
        <f t="shared" ca="1" si="288"/>
        <v>0.94643331082895943</v>
      </c>
      <c r="P144" s="84">
        <f t="shared" ca="1" si="288"/>
        <v>0.92969235657119031</v>
      </c>
      <c r="Q144" s="84">
        <f t="shared" ref="Q144:R144" ca="1" si="289">+Q133/(Q142*Q131)</f>
        <v>0.90648772771514108</v>
      </c>
      <c r="R144" s="84">
        <f t="shared" ca="1" si="289"/>
        <v>0.90144406392694065</v>
      </c>
      <c r="AO144" s="27">
        <f t="shared" si="260"/>
        <v>45627</v>
      </c>
      <c r="AP144" s="41" t="str">
        <f t="shared" si="281"/>
        <v>eq</v>
      </c>
      <c r="AQ144" s="41">
        <f t="shared" si="261"/>
        <v>147</v>
      </c>
      <c r="AS144" s="41">
        <f t="shared" si="262"/>
        <v>144</v>
      </c>
      <c r="AT144" s="41" t="str">
        <f t="shared" si="265"/>
        <v>en</v>
      </c>
    </row>
    <row r="145" spans="1:46">
      <c r="A145" s="60">
        <f t="shared" si="263"/>
        <v>145</v>
      </c>
      <c r="B145" s="96" t="s">
        <v>5</v>
      </c>
      <c r="C145" s="166" t="s">
        <v>42</v>
      </c>
      <c r="D145" s="632">
        <f ca="1">+SUM(INDIRECT("'Monthly Resource Report'!"&amp;(VLOOKUP(D$1,$AO$1:$AP$197,2,FALSE)&amp;$A145&amp;":"&amp;VLOOKUP(DATE(YEAR(D$1),12,1),$AO$1:$AP$181,2,FALSE)&amp;$A145)))</f>
        <v>139129.87</v>
      </c>
      <c r="E145" s="633">
        <f t="shared" ref="E145:R148" ca="1" si="290">+SUM(INDIRECT("'Monthly Resource Report'!"&amp;(VLOOKUP(E$1,$AO$1:$AP$197,2,FALSE)&amp;$A145&amp;":"&amp;VLOOKUP(DATE(YEAR(E$1),12,1),$AO$1:$AP$181,2,FALSE)&amp;$A145)))</f>
        <v>140997.92000000001</v>
      </c>
      <c r="F145" s="633">
        <f t="shared" ca="1" si="290"/>
        <v>150009.04</v>
      </c>
      <c r="G145" s="633">
        <f t="shared" ca="1" si="290"/>
        <v>163288.24000000002</v>
      </c>
      <c r="H145" s="633">
        <f t="shared" ca="1" si="290"/>
        <v>175123.02</v>
      </c>
      <c r="I145" s="633">
        <f t="shared" ca="1" si="290"/>
        <v>164617.49000000002</v>
      </c>
      <c r="J145" s="633">
        <f t="shared" ca="1" si="290"/>
        <v>160728.82999999999</v>
      </c>
      <c r="K145" s="633">
        <f t="shared" ca="1" si="290"/>
        <v>185528.98</v>
      </c>
      <c r="L145" s="633">
        <f t="shared" ca="1" si="290"/>
        <v>204965.49999999997</v>
      </c>
      <c r="M145" s="633">
        <f t="shared" ca="1" si="290"/>
        <v>195184.18</v>
      </c>
      <c r="N145" s="633">
        <f t="shared" ca="1" si="290"/>
        <v>251110.93</v>
      </c>
      <c r="O145" s="633">
        <f t="shared" ca="1" si="290"/>
        <v>266826.36</v>
      </c>
      <c r="P145" s="633">
        <f t="shared" ca="1" si="290"/>
        <v>251595.53000000003</v>
      </c>
      <c r="Q145" s="633">
        <f t="shared" ca="1" si="290"/>
        <v>286050.85000000003</v>
      </c>
      <c r="R145" s="633">
        <f t="shared" ca="1" si="290"/>
        <v>257639.72000000003</v>
      </c>
      <c r="AO145" s="27">
        <f t="shared" si="260"/>
        <v>45658</v>
      </c>
      <c r="AP145" s="41" t="str">
        <f t="shared" si="281"/>
        <v>er</v>
      </c>
      <c r="AQ145" s="41">
        <f t="shared" si="261"/>
        <v>148</v>
      </c>
      <c r="AS145" s="41">
        <f t="shared" si="262"/>
        <v>145</v>
      </c>
      <c r="AT145" s="41" t="str">
        <f t="shared" si="265"/>
        <v>eo</v>
      </c>
    </row>
    <row r="146" spans="1:46">
      <c r="A146" s="60">
        <f t="shared" si="263"/>
        <v>146</v>
      </c>
      <c r="B146" s="96" t="s">
        <v>5</v>
      </c>
      <c r="C146" s="634" t="s">
        <v>298</v>
      </c>
      <c r="D146" s="632">
        <f ca="1">+SUM(INDIRECT("'Monthly Resource Report'!"&amp;(VLOOKUP(D$1,$AO$1:$AP$197,2,FALSE)&amp;$A146&amp;":"&amp;VLOOKUP(DATE(YEAR(D$1),12,1),$AO$1:$AP$181,2,FALSE)&amp;$A146)))</f>
        <v>0</v>
      </c>
      <c r="E146" s="633">
        <f t="shared" ca="1" si="290"/>
        <v>0</v>
      </c>
      <c r="F146" s="633">
        <f t="shared" ca="1" si="290"/>
        <v>0</v>
      </c>
      <c r="G146" s="633">
        <f t="shared" ca="1" si="290"/>
        <v>0</v>
      </c>
      <c r="H146" s="633">
        <f t="shared" ca="1" si="290"/>
        <v>0</v>
      </c>
      <c r="I146" s="633">
        <f t="shared" ca="1" si="290"/>
        <v>0</v>
      </c>
      <c r="J146" s="633">
        <f t="shared" ca="1" si="290"/>
        <v>0</v>
      </c>
      <c r="K146" s="633">
        <f t="shared" ca="1" si="290"/>
        <v>0</v>
      </c>
      <c r="L146" s="633">
        <f t="shared" ca="1" si="290"/>
        <v>0</v>
      </c>
      <c r="M146" s="633">
        <f t="shared" ca="1" si="290"/>
        <v>0</v>
      </c>
      <c r="N146" s="633">
        <f t="shared" ca="1" si="290"/>
        <v>0</v>
      </c>
      <c r="O146" s="633">
        <f t="shared" ca="1" si="290"/>
        <v>0</v>
      </c>
      <c r="P146" s="633">
        <f t="shared" ca="1" si="290"/>
        <v>0</v>
      </c>
      <c r="Q146" s="633">
        <f t="shared" ca="1" si="290"/>
        <v>0</v>
      </c>
      <c r="R146" s="633">
        <f t="shared" ca="1" si="290"/>
        <v>0</v>
      </c>
      <c r="AO146" s="27">
        <f t="shared" si="260"/>
        <v>45689</v>
      </c>
      <c r="AP146" s="41" t="str">
        <f t="shared" si="281"/>
        <v>es</v>
      </c>
      <c r="AQ146" s="41">
        <f t="shared" si="261"/>
        <v>149</v>
      </c>
      <c r="AS146" s="41">
        <f t="shared" si="262"/>
        <v>146</v>
      </c>
      <c r="AT146" s="41" t="str">
        <f t="shared" si="265"/>
        <v>ep</v>
      </c>
    </row>
    <row r="147" spans="1:46">
      <c r="A147" s="60">
        <f t="shared" si="263"/>
        <v>147</v>
      </c>
      <c r="B147" s="96" t="s">
        <v>5</v>
      </c>
      <c r="C147" s="166" t="s">
        <v>43</v>
      </c>
      <c r="D147" s="88">
        <f ca="1">+SUM(INDIRECT("'Monthly Resource Report'!"&amp;(VLOOKUP(D$1,$AO$1:$AP$197,2,FALSE)&amp;$A147&amp;":"&amp;VLOOKUP(DATE(YEAR(D$1),12,1),$AO$1:$AP$181,2,FALSE)&amp;$A147)))</f>
        <v>2189.0200000000004</v>
      </c>
      <c r="E147" s="89">
        <f t="shared" ca="1" si="290"/>
        <v>1163.8</v>
      </c>
      <c r="F147" s="89">
        <f t="shared" ca="1" si="290"/>
        <v>1068.0899999999999</v>
      </c>
      <c r="G147" s="89">
        <f t="shared" ca="1" si="290"/>
        <v>1154.5100000000002</v>
      </c>
      <c r="H147" s="89">
        <f t="shared" ca="1" si="290"/>
        <v>2300.4799999999996</v>
      </c>
      <c r="I147" s="89">
        <f t="shared" ca="1" si="290"/>
        <v>984.68000000000006</v>
      </c>
      <c r="J147" s="89">
        <f t="shared" ca="1" si="290"/>
        <v>2570.2400000000002</v>
      </c>
      <c r="K147" s="89">
        <f t="shared" ca="1" si="290"/>
        <v>1245.99</v>
      </c>
      <c r="L147" s="89">
        <f t="shared" ca="1" si="290"/>
        <v>1159.58</v>
      </c>
      <c r="M147" s="89">
        <f t="shared" ca="1" si="290"/>
        <v>1240.96</v>
      </c>
      <c r="N147" s="89">
        <f t="shared" ca="1" si="290"/>
        <v>2611.9100000000003</v>
      </c>
      <c r="O147" s="89">
        <f t="shared" ca="1" si="290"/>
        <v>1147.0999999999999</v>
      </c>
      <c r="P147" s="89">
        <f t="shared" ca="1" si="290"/>
        <v>2280.04</v>
      </c>
      <c r="Q147" s="89">
        <f t="shared" ca="1" si="290"/>
        <v>1190.4999999999998</v>
      </c>
      <c r="R147" s="89">
        <f t="shared" ca="1" si="290"/>
        <v>1025.67</v>
      </c>
      <c r="AO147" s="27">
        <f t="shared" si="260"/>
        <v>45717</v>
      </c>
      <c r="AP147" s="41" t="str">
        <f t="shared" si="281"/>
        <v>et</v>
      </c>
      <c r="AQ147" s="41">
        <f t="shared" si="261"/>
        <v>150</v>
      </c>
      <c r="AS147" s="41">
        <f t="shared" si="262"/>
        <v>147</v>
      </c>
      <c r="AT147" s="41" t="str">
        <f t="shared" si="265"/>
        <v>eq</v>
      </c>
    </row>
    <row r="148" spans="1:46">
      <c r="A148" s="60">
        <f t="shared" si="263"/>
        <v>148</v>
      </c>
      <c r="B148" s="96" t="s">
        <v>5</v>
      </c>
      <c r="C148" s="166" t="s">
        <v>44</v>
      </c>
      <c r="D148" s="632">
        <f ca="1">+SUM(INDIRECT("'Monthly Resource Report'!"&amp;(VLOOKUP(D$1,$AO$1:$AP$197,2,FALSE)&amp;$A148&amp;":"&amp;VLOOKUP(DATE(YEAR(D$1),12,1),$AO$1:$AP$181,2,FALSE)&amp;$A148)))</f>
        <v>3010.99</v>
      </c>
      <c r="E148" s="633">
        <f t="shared" ca="1" si="290"/>
        <v>1600.8200000000002</v>
      </c>
      <c r="F148" s="633">
        <f t="shared" ca="1" si="290"/>
        <v>2100.92</v>
      </c>
      <c r="G148" s="633">
        <f t="shared" ca="1" si="290"/>
        <v>2270.89</v>
      </c>
      <c r="H148" s="633">
        <f t="shared" ca="1" si="290"/>
        <v>4623.97</v>
      </c>
      <c r="I148" s="633">
        <f t="shared" ca="1" si="290"/>
        <v>2028.4299999999998</v>
      </c>
      <c r="J148" s="633">
        <f t="shared" ca="1" si="290"/>
        <v>5448.8400000000011</v>
      </c>
      <c r="K148" s="633">
        <f t="shared" ca="1" si="290"/>
        <v>2703.83</v>
      </c>
      <c r="L148" s="633">
        <f t="shared" ca="1" si="290"/>
        <v>2585.9000000000005</v>
      </c>
      <c r="M148" s="633">
        <f t="shared" ca="1" si="290"/>
        <v>2841.8100000000004</v>
      </c>
      <c r="N148" s="633">
        <f t="shared" ca="1" si="290"/>
        <v>6164.0999999999995</v>
      </c>
      <c r="O148" s="633">
        <f t="shared" ca="1" si="290"/>
        <v>2775.99</v>
      </c>
      <c r="P148" s="633">
        <f t="shared" ca="1" si="290"/>
        <v>5677.3200000000015</v>
      </c>
      <c r="Q148" s="633">
        <f t="shared" ca="1" si="290"/>
        <v>3047.67</v>
      </c>
      <c r="R148" s="633">
        <f t="shared" ca="1" si="290"/>
        <v>2697.49</v>
      </c>
      <c r="AO148" s="27">
        <f t="shared" si="260"/>
        <v>45748</v>
      </c>
      <c r="AP148" s="41" t="str">
        <f t="shared" si="281"/>
        <v>eu</v>
      </c>
      <c r="AQ148" s="41">
        <f t="shared" si="261"/>
        <v>151</v>
      </c>
      <c r="AS148" s="41">
        <f t="shared" si="262"/>
        <v>148</v>
      </c>
      <c r="AT148" s="41" t="str">
        <f t="shared" si="265"/>
        <v>er</v>
      </c>
    </row>
    <row r="149" spans="1:46">
      <c r="A149" s="60">
        <f t="shared" si="263"/>
        <v>149</v>
      </c>
      <c r="B149" s="171" t="s">
        <v>5</v>
      </c>
      <c r="C149" s="172" t="s">
        <v>45</v>
      </c>
      <c r="D149" s="92">
        <f ca="1">+(D147*2000)/D135</f>
        <v>0.37448475168948331</v>
      </c>
      <c r="E149" s="93">
        <f t="shared" ref="E149:G149" ca="1" si="291">+(E147*2000)/E135</f>
        <v>0.20053560392433084</v>
      </c>
      <c r="F149" s="93">
        <f t="shared" ca="1" si="291"/>
        <v>0.20059303921908492</v>
      </c>
      <c r="G149" s="93">
        <f t="shared" ca="1" si="291"/>
        <v>0.20057489966727143</v>
      </c>
      <c r="H149" s="93">
        <f t="shared" ref="H149:P149" ca="1" si="292">+(H147*2000)/H135</f>
        <v>0.42343670553446922</v>
      </c>
      <c r="I149" s="93">
        <f t="shared" ca="1" si="292"/>
        <v>0.2006240982779032</v>
      </c>
      <c r="J149" s="93">
        <f t="shared" ca="1" si="292"/>
        <v>0.42662358080111418</v>
      </c>
      <c r="K149" s="93">
        <f t="shared" ca="1" si="292"/>
        <v>0.20049025877394475</v>
      </c>
      <c r="L149" s="93">
        <f t="shared" ca="1" si="292"/>
        <v>0.20054315792508048</v>
      </c>
      <c r="M149" s="93">
        <f t="shared" ca="1" si="292"/>
        <v>0.20046019503659468</v>
      </c>
      <c r="N149" s="93">
        <f t="shared" ca="1" si="292"/>
        <v>0.42492808907853868</v>
      </c>
      <c r="O149" s="93">
        <f t="shared" ca="1" si="292"/>
        <v>0.20062234973236909</v>
      </c>
      <c r="P149" s="93">
        <f t="shared" ca="1" si="292"/>
        <v>0.37541606371012987</v>
      </c>
      <c r="Q149" s="93">
        <f t="shared" ref="Q149:R149" ca="1" si="293">+(Q147*2000)/Q135</f>
        <v>0.20059236804995689</v>
      </c>
      <c r="R149" s="93">
        <f t="shared" ca="1" si="293"/>
        <v>0.20059682479010402</v>
      </c>
      <c r="AO149" s="27">
        <f t="shared" si="260"/>
        <v>45778</v>
      </c>
      <c r="AP149" s="41" t="str">
        <f t="shared" si="281"/>
        <v>ev</v>
      </c>
      <c r="AQ149" s="41">
        <f t="shared" si="261"/>
        <v>152</v>
      </c>
      <c r="AS149" s="41">
        <f t="shared" si="262"/>
        <v>149</v>
      </c>
      <c r="AT149" s="41" t="str">
        <f t="shared" si="265"/>
        <v>es</v>
      </c>
    </row>
    <row r="150" spans="1:46">
      <c r="A150" s="60">
        <f t="shared" si="263"/>
        <v>150</v>
      </c>
      <c r="B150" s="96" t="s">
        <v>5</v>
      </c>
      <c r="C150" s="166" t="s">
        <v>46</v>
      </c>
      <c r="D150" s="88">
        <f ca="1">+SUM(INDIRECT("'Monthly Resource Report'!"&amp;(VLOOKUP(D$1,$AO$1:$AP$197,2,FALSE)&amp;$A150&amp;":"&amp;VLOOKUP(DATE(YEAR(D$1),12,1),$AO$1:$AP$181,2,FALSE)&amp;$A150)))</f>
        <v>1907.7999999999997</v>
      </c>
      <c r="E150" s="89">
        <f t="shared" ref="E150:R151" ca="1" si="294">+SUM(INDIRECT("'Monthly Resource Report'!"&amp;(VLOOKUP(E$1,$AO$1:$AP$197,2,FALSE)&amp;$A150&amp;":"&amp;VLOOKUP(DATE(YEAR(E$1),12,1),$AO$1:$AP$181,2,FALSE)&amp;$A150)))</f>
        <v>1892.6699999999998</v>
      </c>
      <c r="F150" s="89">
        <f t="shared" ca="1" si="294"/>
        <v>1733.84</v>
      </c>
      <c r="G150" s="89">
        <f t="shared" ca="1" si="294"/>
        <v>1875.06</v>
      </c>
      <c r="H150" s="89">
        <f t="shared" ca="1" si="294"/>
        <v>1757.89</v>
      </c>
      <c r="I150" s="89">
        <f t="shared" ca="1" si="294"/>
        <v>1595.8799999999997</v>
      </c>
      <c r="J150" s="89">
        <f t="shared" ca="1" si="294"/>
        <v>1972.8199999999997</v>
      </c>
      <c r="K150" s="89">
        <f t="shared" ca="1" si="294"/>
        <v>2040.1800000000003</v>
      </c>
      <c r="L150" s="89">
        <f t="shared" ca="1" si="294"/>
        <v>1897.44</v>
      </c>
      <c r="M150" s="89">
        <f t="shared" ca="1" si="294"/>
        <v>2030.9399999999996</v>
      </c>
      <c r="N150" s="89">
        <f t="shared" ca="1" si="294"/>
        <v>2015.1599999999999</v>
      </c>
      <c r="O150" s="89">
        <f t="shared" ca="1" si="294"/>
        <v>1875.2800000000002</v>
      </c>
      <c r="P150" s="89">
        <f t="shared" ca="1" si="294"/>
        <v>1988.78</v>
      </c>
      <c r="Q150" s="89">
        <f t="shared" ca="1" si="294"/>
        <v>1939.16</v>
      </c>
      <c r="R150" s="89">
        <f t="shared" ca="1" si="294"/>
        <v>1669.7199999999998</v>
      </c>
      <c r="AO150" s="27">
        <f t="shared" si="260"/>
        <v>45809</v>
      </c>
      <c r="AP150" s="41" t="str">
        <f t="shared" si="281"/>
        <v>ew</v>
      </c>
      <c r="AQ150" s="41">
        <f t="shared" si="261"/>
        <v>153</v>
      </c>
      <c r="AS150" s="41">
        <f t="shared" si="262"/>
        <v>150</v>
      </c>
      <c r="AT150" s="41" t="str">
        <f t="shared" si="265"/>
        <v>et</v>
      </c>
    </row>
    <row r="151" spans="1:46">
      <c r="A151" s="60">
        <f t="shared" si="263"/>
        <v>151</v>
      </c>
      <c r="B151" s="96" t="s">
        <v>5</v>
      </c>
      <c r="C151" s="166" t="s">
        <v>47</v>
      </c>
      <c r="D151" s="632">
        <f ca="1">+SUM(INDIRECT("'Monthly Resource Report'!"&amp;(VLOOKUP(D$1,$AO$1:$AP$197,2,FALSE)&amp;$A151&amp;":"&amp;VLOOKUP(DATE(YEAR(D$1),12,1),$AO$1:$AP$181,2,FALSE)&amp;$A151)))</f>
        <v>81201.070000000007</v>
      </c>
      <c r="E151" s="633">
        <f t="shared" ca="1" si="294"/>
        <v>80617.460000000006</v>
      </c>
      <c r="F151" s="633">
        <f t="shared" ca="1" si="294"/>
        <v>72950.33</v>
      </c>
      <c r="G151" s="633">
        <f t="shared" ca="1" si="294"/>
        <v>79945.55</v>
      </c>
      <c r="H151" s="633">
        <f t="shared" ca="1" si="294"/>
        <v>76583.820000000007</v>
      </c>
      <c r="I151" s="633">
        <f t="shared" ca="1" si="294"/>
        <v>71535.25</v>
      </c>
      <c r="J151" s="633">
        <f t="shared" ca="1" si="294"/>
        <v>90259.35</v>
      </c>
      <c r="K151" s="633">
        <f t="shared" ca="1" si="294"/>
        <v>95845.439999999988</v>
      </c>
      <c r="L151" s="633">
        <f t="shared" ca="1" si="294"/>
        <v>90353.290000000008</v>
      </c>
      <c r="M151" s="633">
        <f t="shared" ca="1" si="294"/>
        <v>100627.42</v>
      </c>
      <c r="N151" s="633">
        <f t="shared" ca="1" si="294"/>
        <v>102587.37000000001</v>
      </c>
      <c r="O151" s="633">
        <f t="shared" ca="1" si="294"/>
        <v>96985.699999999983</v>
      </c>
      <c r="P151" s="633">
        <f t="shared" ca="1" si="294"/>
        <v>106925.02</v>
      </c>
      <c r="Q151" s="633">
        <f t="shared" ca="1" si="294"/>
        <v>107147.3</v>
      </c>
      <c r="R151" s="633">
        <f t="shared" ca="1" si="294"/>
        <v>94805.92</v>
      </c>
      <c r="AO151" s="27">
        <f t="shared" si="260"/>
        <v>45839</v>
      </c>
      <c r="AP151" s="41" t="str">
        <f t="shared" si="281"/>
        <v>ex</v>
      </c>
      <c r="AQ151" s="41">
        <f t="shared" si="261"/>
        <v>154</v>
      </c>
      <c r="AS151" s="41">
        <f t="shared" si="262"/>
        <v>151</v>
      </c>
      <c r="AT151" s="41" t="str">
        <f t="shared" si="265"/>
        <v>eu</v>
      </c>
    </row>
    <row r="152" spans="1:46">
      <c r="A152" s="60">
        <f t="shared" si="263"/>
        <v>152</v>
      </c>
      <c r="B152" s="180" t="s">
        <v>5</v>
      </c>
      <c r="C152" s="181" t="s">
        <v>48</v>
      </c>
      <c r="D152" s="94">
        <f ca="1">+(D150*2000)/D135</f>
        <v>0.32637527718942544</v>
      </c>
      <c r="E152" s="95">
        <f t="shared" ref="E152:G152" ca="1" si="295">+(E150*2000)/E135</f>
        <v>0.32612796140184153</v>
      </c>
      <c r="F152" s="95">
        <f t="shared" ca="1" si="295"/>
        <v>0.32562446527878564</v>
      </c>
      <c r="G152" s="95">
        <f t="shared" ca="1" si="295"/>
        <v>0.32575722286521025</v>
      </c>
      <c r="H152" s="95">
        <f t="shared" ref="H152:P152" ca="1" si="296">+(H150*2000)/H135</f>
        <v>0.32356514740053738</v>
      </c>
      <c r="I152" s="95">
        <f t="shared" ca="1" si="296"/>
        <v>0.32515333505274818</v>
      </c>
      <c r="J152" s="95">
        <f t="shared" ca="1" si="296"/>
        <v>0.32746028879639794</v>
      </c>
      <c r="K152" s="95">
        <f t="shared" ca="1" si="296"/>
        <v>0.32828210189923401</v>
      </c>
      <c r="L152" s="95">
        <f t="shared" ca="1" si="296"/>
        <v>0.32815209780555438</v>
      </c>
      <c r="M152" s="95">
        <f t="shared" ca="1" si="296"/>
        <v>0.32807071018213441</v>
      </c>
      <c r="N152" s="95">
        <f t="shared" ca="1" si="296"/>
        <v>0.32784364238718322</v>
      </c>
      <c r="O152" s="95">
        <f t="shared" ca="1" si="296"/>
        <v>0.32797757824611379</v>
      </c>
      <c r="P152" s="95">
        <f t="shared" ca="1" si="296"/>
        <v>0.32745914948221616</v>
      </c>
      <c r="Q152" s="95">
        <f t="shared" ref="Q152:R152" ca="1" si="297">+(Q150*2000)/Q135</f>
        <v>0.32673725025430872</v>
      </c>
      <c r="R152" s="95">
        <f t="shared" ca="1" si="297"/>
        <v>0.32655779177370148</v>
      </c>
      <c r="AO152" s="27">
        <f t="shared" si="260"/>
        <v>45870</v>
      </c>
      <c r="AP152" s="41" t="str">
        <f t="shared" si="281"/>
        <v>ey</v>
      </c>
      <c r="AQ152" s="41">
        <f t="shared" si="261"/>
        <v>155</v>
      </c>
      <c r="AS152" s="41">
        <f t="shared" si="262"/>
        <v>152</v>
      </c>
      <c r="AT152" s="41" t="str">
        <f t="shared" si="265"/>
        <v>ev</v>
      </c>
    </row>
    <row r="153" spans="1:46">
      <c r="A153" s="60">
        <f t="shared" si="263"/>
        <v>153</v>
      </c>
      <c r="B153" s="44" t="s">
        <v>5</v>
      </c>
      <c r="C153" s="626" t="s">
        <v>94</v>
      </c>
      <c r="D153" s="384">
        <f ca="1">+D121</f>
        <v>1536341.412331918</v>
      </c>
      <c r="E153" s="385">
        <f t="shared" ref="E153:G153" ca="1" si="298">+E121</f>
        <v>1490593.5664366595</v>
      </c>
      <c r="F153" s="385">
        <f t="shared" ca="1" si="298"/>
        <v>1508447.1642781314</v>
      </c>
      <c r="G153" s="385">
        <f t="shared" ca="1" si="298"/>
        <v>1518687.0258315639</v>
      </c>
      <c r="H153" s="385">
        <f t="shared" ref="H153:P153" ca="1" si="299">+H121</f>
        <v>1423149.1038570418</v>
      </c>
      <c r="I153" s="385">
        <f t="shared" ca="1" si="299"/>
        <v>1453143.2961783439</v>
      </c>
      <c r="J153" s="385">
        <f t="shared" ca="1" si="299"/>
        <v>1551640.6130573249</v>
      </c>
      <c r="K153" s="385">
        <f t="shared" ca="1" si="299"/>
        <v>1625392.7441613586</v>
      </c>
      <c r="L153" s="385">
        <f t="shared" ca="1" si="299"/>
        <v>1622456.0129157819</v>
      </c>
      <c r="M153" s="385">
        <f t="shared" ca="1" si="299"/>
        <v>1615900.6329617833</v>
      </c>
      <c r="N153" s="385">
        <f t="shared" ca="1" si="299"/>
        <v>1573842.684447983</v>
      </c>
      <c r="O153" s="385">
        <f t="shared" ca="1" si="299"/>
        <v>1609554.050336164</v>
      </c>
      <c r="P153" s="385">
        <f t="shared" ca="1" si="299"/>
        <v>1587960.4255130929</v>
      </c>
      <c r="Q153" s="385">
        <f t="shared" ref="Q153:R153" ca="1" si="300">+Q121</f>
        <v>1550415.8642958244</v>
      </c>
      <c r="R153" s="385">
        <f t="shared" ca="1" si="300"/>
        <v>1504233.090056617</v>
      </c>
      <c r="AO153" s="27">
        <f t="shared" si="260"/>
        <v>45901</v>
      </c>
      <c r="AP153" s="41" t="str">
        <f t="shared" si="281"/>
        <v>ez</v>
      </c>
      <c r="AQ153" s="41">
        <f t="shared" si="261"/>
        <v>156</v>
      </c>
      <c r="AS153" s="41">
        <f t="shared" si="262"/>
        <v>153</v>
      </c>
      <c r="AT153" s="41" t="str">
        <f t="shared" si="265"/>
        <v>ew</v>
      </c>
    </row>
    <row r="154" spans="1:46">
      <c r="A154" s="60">
        <f t="shared" si="263"/>
        <v>154</v>
      </c>
      <c r="B154" s="43" t="s">
        <v>5</v>
      </c>
      <c r="C154" s="627" t="s">
        <v>49</v>
      </c>
      <c r="D154" s="96">
        <f>+(DATE(YEAR(D$1)+1,1,1)-D$1)*24</f>
        <v>8760</v>
      </c>
      <c r="E154" s="17">
        <f t="shared" ref="E154:R154" si="301">+(DATE(YEAR(E$1)+1,1,1)-E$1)*24</f>
        <v>8760</v>
      </c>
      <c r="F154" s="17">
        <f t="shared" si="301"/>
        <v>8760</v>
      </c>
      <c r="G154" s="17">
        <f t="shared" si="301"/>
        <v>8784</v>
      </c>
      <c r="H154" s="17">
        <f t="shared" si="301"/>
        <v>8760</v>
      </c>
      <c r="I154" s="17">
        <f t="shared" si="301"/>
        <v>8760</v>
      </c>
      <c r="J154" s="17">
        <f t="shared" si="301"/>
        <v>8760</v>
      </c>
      <c r="K154" s="17">
        <f t="shared" si="301"/>
        <v>8784</v>
      </c>
      <c r="L154" s="17">
        <f t="shared" si="301"/>
        <v>8760</v>
      </c>
      <c r="M154" s="17">
        <f t="shared" si="301"/>
        <v>8760</v>
      </c>
      <c r="N154" s="17">
        <f t="shared" si="301"/>
        <v>8760</v>
      </c>
      <c r="O154" s="17">
        <f t="shared" si="301"/>
        <v>8784</v>
      </c>
      <c r="P154" s="17">
        <f t="shared" si="301"/>
        <v>8760</v>
      </c>
      <c r="Q154" s="17">
        <f t="shared" si="301"/>
        <v>8760</v>
      </c>
      <c r="R154" s="17">
        <f t="shared" si="301"/>
        <v>8760</v>
      </c>
      <c r="AO154" s="27">
        <f t="shared" si="260"/>
        <v>45931</v>
      </c>
      <c r="AP154" s="41" t="str">
        <f t="shared" si="281"/>
        <v>fa</v>
      </c>
      <c r="AQ154" s="41">
        <f t="shared" si="261"/>
        <v>157</v>
      </c>
      <c r="AS154" s="41">
        <f t="shared" si="262"/>
        <v>154</v>
      </c>
      <c r="AT154" s="41" t="str">
        <f>+"e"&amp;AT24</f>
        <v>ex</v>
      </c>
    </row>
    <row r="155" spans="1:46">
      <c r="A155" s="60">
        <f t="shared" si="263"/>
        <v>155</v>
      </c>
      <c r="B155" s="43" t="s">
        <v>5</v>
      </c>
      <c r="C155" s="166" t="s">
        <v>50</v>
      </c>
      <c r="D155" s="97">
        <f ca="1">+SUM(D137,D139,D146)</f>
        <v>28837801.120000001</v>
      </c>
      <c r="E155" s="85">
        <f t="shared" ref="E155:G155" ca="1" si="302">+SUM(E137,E139,E146)</f>
        <v>29482138.82</v>
      </c>
      <c r="F155" s="85">
        <f t="shared" ca="1" si="302"/>
        <v>28812535.359999999</v>
      </c>
      <c r="G155" s="85">
        <f t="shared" ca="1" si="302"/>
        <v>32618799.199999999</v>
      </c>
      <c r="H155" s="85">
        <f t="shared" ref="H155:P155" ca="1" si="303">+SUM(H137,H139,H146)</f>
        <v>32265669.48</v>
      </c>
      <c r="I155" s="85">
        <f t="shared" ca="1" si="303"/>
        <v>30027578.039999999</v>
      </c>
      <c r="J155" s="85">
        <f t="shared" ca="1" si="303"/>
        <v>37991530.07</v>
      </c>
      <c r="K155" s="85">
        <f t="shared" ca="1" si="303"/>
        <v>41088316.960000001</v>
      </c>
      <c r="L155" s="85">
        <f t="shared" ca="1" si="303"/>
        <v>39354149.149999999</v>
      </c>
      <c r="M155" s="85">
        <f t="shared" ca="1" si="303"/>
        <v>43786473.380000003</v>
      </c>
      <c r="N155" s="85">
        <f t="shared" ca="1" si="303"/>
        <v>45585923.369999997</v>
      </c>
      <c r="O155" s="85">
        <f t="shared" ca="1" si="303"/>
        <v>43272489.649999999</v>
      </c>
      <c r="P155" s="85">
        <f t="shared" ca="1" si="303"/>
        <v>49932075.469999999</v>
      </c>
      <c r="Q155" s="85">
        <f t="shared" ref="Q155:R155" ca="1" si="304">+SUM(Q137,Q139,Q146)</f>
        <v>55771653.019999996</v>
      </c>
      <c r="R155" s="85">
        <f t="shared" ca="1" si="304"/>
        <v>51775300.579999998</v>
      </c>
      <c r="AO155" s="27">
        <f t="shared" si="260"/>
        <v>45962</v>
      </c>
      <c r="AP155" s="41" t="str">
        <f t="shared" si="281"/>
        <v>fb</v>
      </c>
      <c r="AQ155" s="41">
        <f t="shared" si="261"/>
        <v>158</v>
      </c>
      <c r="AS155" s="41">
        <f t="shared" si="262"/>
        <v>155</v>
      </c>
      <c r="AT155" s="41" t="str">
        <f>+"e"&amp;AT25</f>
        <v>ey</v>
      </c>
    </row>
    <row r="156" spans="1:46">
      <c r="A156" s="60">
        <f t="shared" si="263"/>
        <v>156</v>
      </c>
      <c r="B156" s="43" t="s">
        <v>5</v>
      </c>
      <c r="C156" s="166" t="s">
        <v>51</v>
      </c>
      <c r="D156" s="98">
        <f ca="1">+D155/D133</f>
        <v>27.178284214546132</v>
      </c>
      <c r="E156" s="86">
        <f t="shared" ref="E156" ca="1" si="305">+E155/E133</f>
        <v>28.007770566500618</v>
      </c>
      <c r="F156" s="86">
        <f t="shared" ref="F156" ca="1" si="306">+F155/F133</f>
        <v>29.878647326723762</v>
      </c>
      <c r="G156" s="86">
        <f t="shared" ref="G156:P156" ca="1" si="307">+G155/G133</f>
        <v>31.278202911914196</v>
      </c>
      <c r="H156" s="86">
        <f t="shared" ca="1" si="307"/>
        <v>33.002341138423667</v>
      </c>
      <c r="I156" s="86">
        <f t="shared" ca="1" si="307"/>
        <v>33.830492071354278</v>
      </c>
      <c r="J156" s="86">
        <f t="shared" ca="1" si="307"/>
        <v>34.306956121192684</v>
      </c>
      <c r="K156" s="86">
        <f t="shared" ca="1" si="307"/>
        <v>36.04958056538306</v>
      </c>
      <c r="L156" s="86">
        <f t="shared" ca="1" si="307"/>
        <v>37.291758291116437</v>
      </c>
      <c r="M156" s="86">
        <f t="shared" ca="1" si="307"/>
        <v>38.764652235623082</v>
      </c>
      <c r="N156" s="86">
        <f t="shared" ca="1" si="307"/>
        <v>40.673267796435958</v>
      </c>
      <c r="O156" s="86">
        <f t="shared" ca="1" si="307"/>
        <v>41.489396535923873</v>
      </c>
      <c r="P156" s="86">
        <f t="shared" ca="1" si="307"/>
        <v>45.142248196645312</v>
      </c>
      <c r="Q156" s="86">
        <f t="shared" ref="Q156:R156" ca="1" si="308">+Q155/Q133</f>
        <v>51.712366687207592</v>
      </c>
      <c r="R156" s="86">
        <f t="shared" ca="1" si="308"/>
        <v>55.753536169712191</v>
      </c>
      <c r="AO156" s="27">
        <f t="shared" si="260"/>
        <v>45992</v>
      </c>
      <c r="AP156" s="41" t="str">
        <f t="shared" si="281"/>
        <v>fc</v>
      </c>
      <c r="AQ156" s="41">
        <f t="shared" si="261"/>
        <v>159</v>
      </c>
      <c r="AS156" s="41">
        <f t="shared" si="262"/>
        <v>156</v>
      </c>
      <c r="AT156" s="41" t="str">
        <f t="shared" ref="AT156" si="309">+"e"&amp;AT26</f>
        <v>ez</v>
      </c>
    </row>
    <row r="157" spans="1:46">
      <c r="A157" s="60">
        <f t="shared" si="263"/>
        <v>157</v>
      </c>
      <c r="B157" s="43" t="s">
        <v>5</v>
      </c>
      <c r="C157" s="166" t="s">
        <v>52</v>
      </c>
      <c r="D157" s="99">
        <f ca="1">+D151+D148</f>
        <v>84212.060000000012</v>
      </c>
      <c r="E157" s="87">
        <f t="shared" ref="E157:G157" ca="1" si="310">+E151+E148</f>
        <v>82218.280000000013</v>
      </c>
      <c r="F157" s="87">
        <f t="shared" ca="1" si="310"/>
        <v>75051.25</v>
      </c>
      <c r="G157" s="87">
        <f t="shared" ca="1" si="310"/>
        <v>82216.44</v>
      </c>
      <c r="H157" s="87">
        <f t="shared" ref="H157:P157" ca="1" si="311">+H151+H148</f>
        <v>81207.790000000008</v>
      </c>
      <c r="I157" s="87">
        <f t="shared" ca="1" si="311"/>
        <v>73563.679999999993</v>
      </c>
      <c r="J157" s="87">
        <f t="shared" ca="1" si="311"/>
        <v>95708.19</v>
      </c>
      <c r="K157" s="87">
        <f t="shared" ca="1" si="311"/>
        <v>98549.26999999999</v>
      </c>
      <c r="L157" s="87">
        <f t="shared" ca="1" si="311"/>
        <v>92939.19</v>
      </c>
      <c r="M157" s="87">
        <f t="shared" ca="1" si="311"/>
        <v>103469.23</v>
      </c>
      <c r="N157" s="87">
        <f t="shared" ca="1" si="311"/>
        <v>108751.47000000002</v>
      </c>
      <c r="O157" s="87">
        <f t="shared" ca="1" si="311"/>
        <v>99761.689999999988</v>
      </c>
      <c r="P157" s="87">
        <f t="shared" ca="1" si="311"/>
        <v>112602.34000000001</v>
      </c>
      <c r="Q157" s="87">
        <f t="shared" ref="Q157:R157" ca="1" si="312">+Q151+Q148</f>
        <v>110194.97</v>
      </c>
      <c r="R157" s="87">
        <f t="shared" ca="1" si="312"/>
        <v>97503.41</v>
      </c>
      <c r="AO157" s="27">
        <f t="shared" si="260"/>
        <v>46023</v>
      </c>
      <c r="AP157" s="41" t="str">
        <f t="shared" si="281"/>
        <v>fd</v>
      </c>
      <c r="AQ157" s="41">
        <f t="shared" si="261"/>
        <v>160</v>
      </c>
      <c r="AS157" s="41">
        <f t="shared" si="262"/>
        <v>157</v>
      </c>
      <c r="AT157" s="41" t="str">
        <f>+"f"&amp;AT1</f>
        <v>fa</v>
      </c>
    </row>
    <row r="158" spans="1:46">
      <c r="A158" s="60">
        <f t="shared" si="263"/>
        <v>158</v>
      </c>
      <c r="B158" s="43" t="s">
        <v>5</v>
      </c>
      <c r="C158" s="166" t="s">
        <v>53</v>
      </c>
      <c r="D158" s="98">
        <f ca="1">+D157/D133</f>
        <v>7.9365943729499303E-2</v>
      </c>
      <c r="E158" s="86">
        <f t="shared" ref="E158" ca="1" si="313">+E157/E133</f>
        <v>7.810663726507433E-2</v>
      </c>
      <c r="F158" s="86">
        <f t="shared" ref="F158" ca="1" si="314">+F157/F133</f>
        <v>7.7828271693608314E-2</v>
      </c>
      <c r="G158" s="86">
        <f t="shared" ref="G158:P158" ca="1" si="315">+G157/G133</f>
        <v>7.8837435959789065E-2</v>
      </c>
      <c r="H158" s="86">
        <f t="shared" ca="1" si="315"/>
        <v>8.3061880688349202E-2</v>
      </c>
      <c r="I158" s="86">
        <f t="shared" ca="1" si="315"/>
        <v>8.2880327200030246E-2</v>
      </c>
      <c r="J158" s="86">
        <f t="shared" ca="1" si="315"/>
        <v>8.642601834458763E-2</v>
      </c>
      <c r="K158" s="86">
        <f t="shared" ca="1" si="315"/>
        <v>8.6463990530039156E-2</v>
      </c>
      <c r="L158" s="86">
        <f t="shared" ca="1" si="315"/>
        <v>8.8068625141452112E-2</v>
      </c>
      <c r="M158" s="86">
        <f t="shared" ca="1" si="315"/>
        <v>9.1602460952467296E-2</v>
      </c>
      <c r="N158" s="86">
        <f t="shared" ca="1" si="315"/>
        <v>9.7031656607333788E-2</v>
      </c>
      <c r="O158" s="86">
        <f t="shared" ca="1" si="315"/>
        <v>9.5650893881579824E-2</v>
      </c>
      <c r="P158" s="86">
        <f t="shared" ca="1" si="315"/>
        <v>0.10180075095931203</v>
      </c>
      <c r="Q158" s="86">
        <f t="shared" ref="Q158:R158" ca="1" si="316">+Q157/Q133</f>
        <v>0.10217453468130754</v>
      </c>
      <c r="R158" s="86">
        <f t="shared" ca="1" si="316"/>
        <v>0.10499523585972541</v>
      </c>
      <c r="AO158" s="27">
        <f t="shared" si="260"/>
        <v>46054</v>
      </c>
      <c r="AP158" s="41" t="str">
        <f t="shared" si="281"/>
        <v>fe</v>
      </c>
      <c r="AQ158" s="41">
        <f t="shared" si="261"/>
        <v>161</v>
      </c>
      <c r="AS158" s="41">
        <f t="shared" si="262"/>
        <v>158</v>
      </c>
      <c r="AT158" s="41" t="str">
        <f t="shared" ref="AT158:AT168" si="317">+"f"&amp;AT2</f>
        <v>fb</v>
      </c>
    </row>
    <row r="159" spans="1:46">
      <c r="A159" s="60">
        <f t="shared" si="263"/>
        <v>159</v>
      </c>
      <c r="B159" s="43" t="s">
        <v>5</v>
      </c>
      <c r="C159" s="166" t="s">
        <v>228</v>
      </c>
      <c r="D159" s="85">
        <f ca="1">+D157+D155</f>
        <v>28922013.18</v>
      </c>
      <c r="E159" s="85">
        <f t="shared" ref="E159:G159" ca="1" si="318">+E157+E155</f>
        <v>29564357.100000001</v>
      </c>
      <c r="F159" s="85">
        <f t="shared" ca="1" si="318"/>
        <v>28887586.609999999</v>
      </c>
      <c r="G159" s="85">
        <f t="shared" ca="1" si="318"/>
        <v>32701015.640000001</v>
      </c>
      <c r="H159" s="85">
        <f t="shared" ref="H159:P159" ca="1" si="319">+H157+H155</f>
        <v>32346877.27</v>
      </c>
      <c r="I159" s="85">
        <f t="shared" ca="1" si="319"/>
        <v>30101141.719999999</v>
      </c>
      <c r="J159" s="85">
        <f t="shared" ca="1" si="319"/>
        <v>38087238.259999998</v>
      </c>
      <c r="K159" s="85">
        <f t="shared" ca="1" si="319"/>
        <v>41186866.230000004</v>
      </c>
      <c r="L159" s="85">
        <f t="shared" ca="1" si="319"/>
        <v>39447088.339999996</v>
      </c>
      <c r="M159" s="85">
        <f t="shared" ca="1" si="319"/>
        <v>43889942.609999999</v>
      </c>
      <c r="N159" s="85">
        <f t="shared" ca="1" si="319"/>
        <v>45694674.839999996</v>
      </c>
      <c r="O159" s="85">
        <f t="shared" ca="1" si="319"/>
        <v>43372251.339999996</v>
      </c>
      <c r="P159" s="85">
        <f t="shared" ca="1" si="319"/>
        <v>50044677.810000002</v>
      </c>
      <c r="Q159" s="85">
        <f t="shared" ref="Q159:R159" ca="1" si="320">+Q157+Q155</f>
        <v>55881847.989999995</v>
      </c>
      <c r="R159" s="85">
        <f t="shared" ca="1" si="320"/>
        <v>51872803.989999995</v>
      </c>
      <c r="AO159" s="27">
        <f t="shared" si="260"/>
        <v>46082</v>
      </c>
      <c r="AP159" s="41" t="str">
        <f t="shared" si="281"/>
        <v>ff</v>
      </c>
      <c r="AQ159" s="41">
        <f t="shared" si="261"/>
        <v>162</v>
      </c>
      <c r="AS159" s="41">
        <f t="shared" si="262"/>
        <v>159</v>
      </c>
      <c r="AT159" s="41" t="str">
        <f t="shared" si="317"/>
        <v>fc</v>
      </c>
    </row>
    <row r="160" spans="1:46">
      <c r="A160" s="60">
        <f t="shared" si="263"/>
        <v>160</v>
      </c>
      <c r="B160" s="183" t="s">
        <v>5</v>
      </c>
      <c r="C160" s="351" t="s">
        <v>229</v>
      </c>
      <c r="D160" s="184">
        <f ca="1">+D159/D133</f>
        <v>27.257650158275631</v>
      </c>
      <c r="E160" s="184">
        <f t="shared" ref="E160" ca="1" si="321">+E159/E133</f>
        <v>28.085877203765694</v>
      </c>
      <c r="F160" s="184">
        <f t="shared" ref="F160" ca="1" si="322">+F159/F133</f>
        <v>29.95647559841737</v>
      </c>
      <c r="G160" s="184">
        <f t="shared" ref="G160:P160" ca="1" si="323">+G159/G133</f>
        <v>31.357040347873987</v>
      </c>
      <c r="H160" s="184">
        <f t="shared" ca="1" si="323"/>
        <v>33.085403019112015</v>
      </c>
      <c r="I160" s="184">
        <f t="shared" ca="1" si="323"/>
        <v>33.913372398554309</v>
      </c>
      <c r="J160" s="184">
        <f t="shared" ca="1" si="323"/>
        <v>34.393382139537266</v>
      </c>
      <c r="K160" s="184">
        <f t="shared" ca="1" si="323"/>
        <v>36.136044555913102</v>
      </c>
      <c r="L160" s="184">
        <f t="shared" ca="1" si="323"/>
        <v>37.37982691625789</v>
      </c>
      <c r="M160" s="184">
        <f t="shared" ca="1" si="323"/>
        <v>38.856254696575547</v>
      </c>
      <c r="N160" s="184">
        <f t="shared" ca="1" si="323"/>
        <v>40.770299453043293</v>
      </c>
      <c r="O160" s="184">
        <f t="shared" ca="1" si="323"/>
        <v>41.585047429805456</v>
      </c>
      <c r="P160" s="184">
        <f t="shared" ca="1" si="323"/>
        <v>45.244048947604625</v>
      </c>
      <c r="Q160" s="184">
        <f t="shared" ref="Q160:R160" ca="1" si="324">+Q159/Q133</f>
        <v>51.814541221888895</v>
      </c>
      <c r="R160" s="184">
        <f t="shared" ca="1" si="324"/>
        <v>55.858531405571917</v>
      </c>
      <c r="AO160" s="27">
        <f t="shared" si="260"/>
        <v>46113</v>
      </c>
      <c r="AP160" s="41" t="str">
        <f t="shared" si="281"/>
        <v>fg</v>
      </c>
      <c r="AQ160" s="41">
        <f t="shared" si="261"/>
        <v>163</v>
      </c>
      <c r="AS160" s="41">
        <f t="shared" si="262"/>
        <v>160</v>
      </c>
      <c r="AT160" s="41" t="str">
        <f t="shared" si="317"/>
        <v>fd</v>
      </c>
    </row>
    <row r="161" spans="1:46" ht="15.75" thickBot="1">
      <c r="A161" s="60">
        <f t="shared" si="263"/>
        <v>161</v>
      </c>
      <c r="B161" s="42"/>
      <c r="C161" s="185"/>
      <c r="D161" s="71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AO161" s="27">
        <f t="shared" si="260"/>
        <v>46143</v>
      </c>
      <c r="AP161" s="41" t="str">
        <f t="shared" si="281"/>
        <v>fh</v>
      </c>
      <c r="AQ161" s="41">
        <f t="shared" si="261"/>
        <v>164</v>
      </c>
      <c r="AS161" s="41">
        <f t="shared" si="262"/>
        <v>161</v>
      </c>
      <c r="AT161" s="41" t="str">
        <f t="shared" si="317"/>
        <v>fe</v>
      </c>
    </row>
    <row r="162" spans="1:46">
      <c r="A162" s="60">
        <f t="shared" si="263"/>
        <v>162</v>
      </c>
      <c r="B162" s="188" t="s">
        <v>32</v>
      </c>
      <c r="C162" s="189" t="s">
        <v>33</v>
      </c>
      <c r="D162" s="100" t="str">
        <f>+D$2</f>
        <v>CY 2013</v>
      </c>
      <c r="E162" s="101" t="str">
        <f t="shared" ref="E162:R162" si="325">+E$2</f>
        <v>CY 2014</v>
      </c>
      <c r="F162" s="101" t="str">
        <f t="shared" si="325"/>
        <v>CY 2015</v>
      </c>
      <c r="G162" s="101" t="str">
        <f t="shared" si="325"/>
        <v>CY 2016</v>
      </c>
      <c r="H162" s="101" t="str">
        <f t="shared" si="325"/>
        <v>CY 2017</v>
      </c>
      <c r="I162" s="101" t="str">
        <f t="shared" si="325"/>
        <v>CY 2018</v>
      </c>
      <c r="J162" s="101" t="str">
        <f t="shared" si="325"/>
        <v>CY 2019</v>
      </c>
      <c r="K162" s="101" t="str">
        <f t="shared" si="325"/>
        <v>CY 2020</v>
      </c>
      <c r="L162" s="101" t="str">
        <f t="shared" si="325"/>
        <v>CY 2021</v>
      </c>
      <c r="M162" s="101" t="str">
        <f t="shared" si="325"/>
        <v>CY 2022</v>
      </c>
      <c r="N162" s="101" t="str">
        <f t="shared" si="325"/>
        <v>CY 2023</v>
      </c>
      <c r="O162" s="101" t="str">
        <f t="shared" si="325"/>
        <v>CY 2024</v>
      </c>
      <c r="P162" s="101" t="str">
        <f t="shared" si="325"/>
        <v>CY 2025</v>
      </c>
      <c r="Q162" s="101" t="str">
        <f t="shared" si="325"/>
        <v>CY 2026</v>
      </c>
      <c r="R162" s="101" t="str">
        <f t="shared" si="325"/>
        <v>CY 2027</v>
      </c>
      <c r="AO162" s="27">
        <f t="shared" si="260"/>
        <v>46174</v>
      </c>
      <c r="AP162" s="41" t="str">
        <f t="shared" si="281"/>
        <v>fi</v>
      </c>
      <c r="AQ162" s="41">
        <f t="shared" si="261"/>
        <v>165</v>
      </c>
      <c r="AS162" s="41">
        <f t="shared" si="262"/>
        <v>162</v>
      </c>
      <c r="AT162" s="41" t="str">
        <f t="shared" si="317"/>
        <v>ff</v>
      </c>
    </row>
    <row r="163" spans="1:46">
      <c r="A163" s="60">
        <f t="shared" si="263"/>
        <v>163</v>
      </c>
      <c r="B163" s="75" t="s">
        <v>6</v>
      </c>
      <c r="C163" s="163" t="s">
        <v>34</v>
      </c>
      <c r="D163" s="75">
        <f ca="1">+AVERAGE(INDIRECT("'Monthly Resource Report'!"&amp;VLOOKUP(D$1,$AO$1:$AP$197,2,FALSE)&amp;$A163&amp;":"&amp;VLOOKUP(DATE(YEAR(D$1),12,1),$AO$1:$AP$197,2,FALSE)&amp;$A163))</f>
        <v>151</v>
      </c>
      <c r="E163" s="76">
        <f t="shared" ref="E163:R163" ca="1" si="326">+AVERAGE(INDIRECT("'Monthly Resource Report'!"&amp;VLOOKUP(E$1,$AO$1:$AP$197,2,FALSE)&amp;$A163&amp;":"&amp;VLOOKUP(DATE(YEAR(E$1),12,1),$AO$1:$AP$197,2,FALSE)&amp;$A163))</f>
        <v>151</v>
      </c>
      <c r="F163" s="76">
        <f t="shared" ca="1" si="326"/>
        <v>151</v>
      </c>
      <c r="G163" s="76">
        <f t="shared" ca="1" si="326"/>
        <v>151</v>
      </c>
      <c r="H163" s="76">
        <f t="shared" ca="1" si="326"/>
        <v>151</v>
      </c>
      <c r="I163" s="76">
        <f t="shared" ca="1" si="326"/>
        <v>151</v>
      </c>
      <c r="J163" s="76">
        <f t="shared" ca="1" si="326"/>
        <v>151</v>
      </c>
      <c r="K163" s="76">
        <f t="shared" ca="1" si="326"/>
        <v>151</v>
      </c>
      <c r="L163" s="76">
        <f t="shared" ca="1" si="326"/>
        <v>151</v>
      </c>
      <c r="M163" s="76">
        <f t="shared" ca="1" si="326"/>
        <v>151</v>
      </c>
      <c r="N163" s="76">
        <f t="shared" ca="1" si="326"/>
        <v>151</v>
      </c>
      <c r="O163" s="76">
        <f t="shared" ca="1" si="326"/>
        <v>151</v>
      </c>
      <c r="P163" s="76">
        <f t="shared" ca="1" si="326"/>
        <v>151</v>
      </c>
      <c r="Q163" s="76">
        <f t="shared" ca="1" si="326"/>
        <v>151</v>
      </c>
      <c r="R163" s="76">
        <f t="shared" ca="1" si="326"/>
        <v>151</v>
      </c>
      <c r="AO163" s="27">
        <f t="shared" si="260"/>
        <v>46204</v>
      </c>
      <c r="AP163" s="41" t="str">
        <f t="shared" si="281"/>
        <v>fj</v>
      </c>
      <c r="AQ163" s="41">
        <f t="shared" si="261"/>
        <v>166</v>
      </c>
      <c r="AS163" s="41">
        <f t="shared" si="262"/>
        <v>163</v>
      </c>
      <c r="AT163" s="41" t="str">
        <f t="shared" si="317"/>
        <v>fg</v>
      </c>
    </row>
    <row r="164" spans="1:46">
      <c r="A164" s="60">
        <f t="shared" si="263"/>
        <v>164</v>
      </c>
      <c r="B164" s="96" t="s">
        <v>6</v>
      </c>
      <c r="C164" s="166" t="s">
        <v>35</v>
      </c>
      <c r="D164" s="90">
        <f ca="1">+SUM(INDIRECT("'Monthly Resource Report'!"&amp;(VLOOKUP(D$1,$AO$1:$AP$197,2,FALSE)&amp;$A164&amp;":"&amp;VLOOKUP(DATE(YEAR(D$1),12,1),$AO$1:$AP$181,2,FALSE)&amp;$A164)))</f>
        <v>542726.66755130934</v>
      </c>
      <c r="E164" s="91">
        <f t="shared" ref="E164:R165" ca="1" si="327">+SUM(INDIRECT("'Monthly Resource Report'!"&amp;(VLOOKUP(E$1,$AO$1:$AP$197,2,FALSE)&amp;$A164&amp;":"&amp;VLOOKUP(DATE(YEAR(E$1),12,1),$AO$1:$AP$181,2,FALSE)&amp;$A164)))</f>
        <v>463992.3575725407</v>
      </c>
      <c r="F164" s="91">
        <f t="shared" ca="1" si="327"/>
        <v>530448.03874734615</v>
      </c>
      <c r="G164" s="91">
        <f t="shared" ca="1" si="327"/>
        <v>534875.36756900209</v>
      </c>
      <c r="H164" s="91">
        <f t="shared" ca="1" si="327"/>
        <v>462522.42392073607</v>
      </c>
      <c r="I164" s="91">
        <f t="shared" ca="1" si="327"/>
        <v>518610.31006723276</v>
      </c>
      <c r="J164" s="91">
        <f t="shared" ca="1" si="327"/>
        <v>551230.45514861995</v>
      </c>
      <c r="K164" s="91">
        <f t="shared" ca="1" si="327"/>
        <v>527637.67162066523</v>
      </c>
      <c r="L164" s="91">
        <f t="shared" ca="1" si="327"/>
        <v>564338.16303963191</v>
      </c>
      <c r="M164" s="91">
        <f t="shared" ca="1" si="327"/>
        <v>562016.13941967441</v>
      </c>
      <c r="N164" s="91">
        <f t="shared" ca="1" si="327"/>
        <v>485690.01238499646</v>
      </c>
      <c r="O164" s="91">
        <f t="shared" ca="1" si="327"/>
        <v>557298.46735668788</v>
      </c>
      <c r="P164" s="91">
        <f t="shared" ca="1" si="327"/>
        <v>549687.80166312819</v>
      </c>
      <c r="Q164" s="91">
        <f t="shared" ca="1" si="327"/>
        <v>500477.58581033262</v>
      </c>
      <c r="R164" s="91">
        <f t="shared" ca="1" si="327"/>
        <v>533681.6286270346</v>
      </c>
      <c r="AO164" s="27">
        <f t="shared" si="260"/>
        <v>46235</v>
      </c>
      <c r="AP164" s="41" t="str">
        <f t="shared" si="281"/>
        <v>fk</v>
      </c>
      <c r="AQ164" s="41">
        <f t="shared" si="261"/>
        <v>167</v>
      </c>
      <c r="AS164" s="41">
        <f t="shared" si="262"/>
        <v>164</v>
      </c>
      <c r="AT164" s="41" t="str">
        <f t="shared" si="317"/>
        <v>fh</v>
      </c>
    </row>
    <row r="165" spans="1:46">
      <c r="A165" s="60">
        <f t="shared" si="263"/>
        <v>165</v>
      </c>
      <c r="B165" s="96" t="s">
        <v>6</v>
      </c>
      <c r="C165" s="166" t="s">
        <v>36</v>
      </c>
      <c r="D165" s="88">
        <f ca="1">+SUM(INDIRECT("'Monthly Resource Report'!"&amp;(VLOOKUP(D$1,$AO$1:$AP$197,2,FALSE)&amp;$A165&amp;":"&amp;VLOOKUP(DATE(YEAR(D$1),12,1),$AO$1:$AP$181,2,FALSE)&amp;$A165)))</f>
        <v>1118308.58</v>
      </c>
      <c r="E165" s="89">
        <f t="shared" ca="1" si="327"/>
        <v>955477.77</v>
      </c>
      <c r="F165" s="89">
        <f t="shared" ca="1" si="327"/>
        <v>1101725.9700000002</v>
      </c>
      <c r="G165" s="89">
        <f t="shared" ca="1" si="327"/>
        <v>1105980.58</v>
      </c>
      <c r="H165" s="89">
        <f t="shared" ca="1" si="327"/>
        <v>943072.60000000009</v>
      </c>
      <c r="I165" s="89">
        <f t="shared" ca="1" si="327"/>
        <v>1061731.57</v>
      </c>
      <c r="J165" s="89">
        <f t="shared" ca="1" si="327"/>
        <v>1135374.3800000001</v>
      </c>
      <c r="K165" s="89">
        <f t="shared" ca="1" si="327"/>
        <v>1089217.99</v>
      </c>
      <c r="L165" s="89">
        <f t="shared" ca="1" si="327"/>
        <v>1165017.3800000001</v>
      </c>
      <c r="M165" s="89">
        <f t="shared" ca="1" si="327"/>
        <v>1159814.77</v>
      </c>
      <c r="N165" s="89">
        <f t="shared" ca="1" si="327"/>
        <v>1002175.9800000001</v>
      </c>
      <c r="O165" s="89">
        <f t="shared" ca="1" si="327"/>
        <v>1160418.79</v>
      </c>
      <c r="P165" s="89">
        <f t="shared" ca="1" si="327"/>
        <v>1137691.3800000001</v>
      </c>
      <c r="Q165" s="89">
        <f t="shared" ca="1" si="327"/>
        <v>1029345.38</v>
      </c>
      <c r="R165" s="89">
        <f t="shared" ca="1" si="327"/>
        <v>1095787.98</v>
      </c>
      <c r="AO165" s="27">
        <f t="shared" si="260"/>
        <v>46266</v>
      </c>
      <c r="AP165" s="41" t="str">
        <f t="shared" si="281"/>
        <v>fl</v>
      </c>
      <c r="AQ165" s="41">
        <f t="shared" si="261"/>
        <v>168</v>
      </c>
      <c r="AS165" s="41">
        <f t="shared" si="262"/>
        <v>165</v>
      </c>
      <c r="AT165" s="41" t="str">
        <f t="shared" si="317"/>
        <v>fi</v>
      </c>
    </row>
    <row r="166" spans="1:46">
      <c r="A166" s="60">
        <f t="shared" si="263"/>
        <v>166</v>
      </c>
      <c r="B166" s="171" t="s">
        <v>6</v>
      </c>
      <c r="C166" s="172" t="s">
        <v>95</v>
      </c>
      <c r="D166" s="77">
        <f ca="1">+D165/(D163*D186)</f>
        <v>0.8454357404215429</v>
      </c>
      <c r="E166" s="78">
        <f t="shared" ref="E166" ca="1" si="328">+E165/(E163*E186)</f>
        <v>0.72233645559285131</v>
      </c>
      <c r="F166" s="78">
        <f t="shared" ref="F166" ca="1" si="329">+F165/(F163*F186)</f>
        <v>0.83289936950013621</v>
      </c>
      <c r="G166" s="78">
        <f t="shared" ref="G166:P166" ca="1" si="330">+G165/(G163*G186)</f>
        <v>0.8338313640695304</v>
      </c>
      <c r="H166" s="78">
        <f t="shared" ca="1" si="330"/>
        <v>0.71295820859415171</v>
      </c>
      <c r="I166" s="78">
        <f t="shared" ca="1" si="330"/>
        <v>0.80266380144546257</v>
      </c>
      <c r="J166" s="78">
        <f t="shared" ca="1" si="330"/>
        <v>0.8583374005866522</v>
      </c>
      <c r="K166" s="78">
        <f t="shared" ca="1" si="330"/>
        <v>0.8211935532997986</v>
      </c>
      <c r="L166" s="78">
        <f t="shared" ca="1" si="330"/>
        <v>0.88074736157730815</v>
      </c>
      <c r="M166" s="78">
        <f t="shared" ca="1" si="330"/>
        <v>0.87681421421875472</v>
      </c>
      <c r="N166" s="78">
        <f t="shared" ca="1" si="330"/>
        <v>0.75764007076113593</v>
      </c>
      <c r="O166" s="78">
        <f t="shared" ca="1" si="330"/>
        <v>0.87487393545157366</v>
      </c>
      <c r="P166" s="78">
        <f t="shared" ca="1" si="330"/>
        <v>0.86008904109589046</v>
      </c>
      <c r="Q166" s="78">
        <f t="shared" ref="Q166:R166" ca="1" si="331">+Q165/(Q163*Q186)</f>
        <v>0.77818000241918417</v>
      </c>
      <c r="R166" s="78">
        <f t="shared" ca="1" si="331"/>
        <v>0.82841027850857296</v>
      </c>
      <c r="AO166" s="27">
        <f t="shared" si="260"/>
        <v>46296</v>
      </c>
      <c r="AP166" s="41" t="str">
        <f t="shared" si="281"/>
        <v>fm</v>
      </c>
      <c r="AQ166" s="41">
        <f t="shared" si="261"/>
        <v>169</v>
      </c>
      <c r="AS166" s="41">
        <f t="shared" si="262"/>
        <v>166</v>
      </c>
      <c r="AT166" s="41" t="str">
        <f t="shared" si="317"/>
        <v>fj</v>
      </c>
    </row>
    <row r="167" spans="1:46">
      <c r="A167" s="60">
        <f t="shared" si="263"/>
        <v>167</v>
      </c>
      <c r="B167" s="96" t="s">
        <v>6</v>
      </c>
      <c r="C167" s="166" t="s">
        <v>269</v>
      </c>
      <c r="D167" s="88">
        <f ca="1">+SUM(INDIRECT("'Monthly Resource Report'!"&amp;(VLOOKUP(D$1,$AO$1:$AP$197,2,FALSE)&amp;$A167&amp;":"&amp;VLOOKUP(DATE(YEAR(D$1),12,1),$AO$1:$AP$181,2,FALSE)&amp;$A167)))</f>
        <v>12269964.5</v>
      </c>
      <c r="E167" s="89">
        <f t="shared" ref="E167:R167" ca="1" si="332">+SUM(INDIRECT("'Monthly Resource Report'!"&amp;(VLOOKUP(E$1,$AO$1:$AP$197,2,FALSE)&amp;$A167&amp;":"&amp;VLOOKUP(DATE(YEAR(E$1),12,1),$AO$1:$AP$181,2,FALSE)&amp;$A167)))</f>
        <v>10489939.219999999</v>
      </c>
      <c r="F167" s="89">
        <f t="shared" ca="1" si="332"/>
        <v>11992369.26</v>
      </c>
      <c r="G167" s="89">
        <f t="shared" ca="1" si="332"/>
        <v>12092462.309999999</v>
      </c>
      <c r="H167" s="89">
        <f t="shared" ca="1" si="332"/>
        <v>10456706.959999999</v>
      </c>
      <c r="I167" s="89">
        <f t="shared" ca="1" si="332"/>
        <v>11724741.890000001</v>
      </c>
      <c r="J167" s="89">
        <f t="shared" ca="1" si="332"/>
        <v>12462218.129999999</v>
      </c>
      <c r="K167" s="89">
        <f t="shared" ca="1" si="332"/>
        <v>11928832.48</v>
      </c>
      <c r="L167" s="89">
        <f t="shared" ca="1" si="332"/>
        <v>12758557.189999998</v>
      </c>
      <c r="M167" s="89">
        <f t="shared" ca="1" si="332"/>
        <v>12706060.880000003</v>
      </c>
      <c r="N167" s="89">
        <f t="shared" ca="1" si="332"/>
        <v>10980479.800000001</v>
      </c>
      <c r="O167" s="89">
        <f t="shared" ca="1" si="332"/>
        <v>12599403.75</v>
      </c>
      <c r="P167" s="89">
        <f t="shared" ca="1" si="332"/>
        <v>12427341.820000004</v>
      </c>
      <c r="Q167" s="89">
        <f t="shared" ca="1" si="332"/>
        <v>11314797.259999998</v>
      </c>
      <c r="R167" s="89">
        <f t="shared" ca="1" si="332"/>
        <v>12065474.259999998</v>
      </c>
      <c r="AO167" s="27">
        <f t="shared" si="260"/>
        <v>46327</v>
      </c>
      <c r="AP167" s="41" t="str">
        <f t="shared" si="281"/>
        <v>fn</v>
      </c>
      <c r="AQ167" s="41">
        <f t="shared" si="261"/>
        <v>170</v>
      </c>
      <c r="AS167" s="41">
        <f t="shared" si="262"/>
        <v>167</v>
      </c>
      <c r="AT167" s="41" t="str">
        <f t="shared" si="317"/>
        <v>fk</v>
      </c>
    </row>
    <row r="168" spans="1:46">
      <c r="A168" s="60">
        <f t="shared" si="263"/>
        <v>168</v>
      </c>
      <c r="B168" s="171" t="s">
        <v>6</v>
      </c>
      <c r="C168" s="172" t="s">
        <v>270</v>
      </c>
      <c r="D168" s="92">
        <f ca="1">+D167/D165</f>
        <v>10.971895163318875</v>
      </c>
      <c r="E168" s="93">
        <f t="shared" ref="E168" ca="1" si="333">+E167/E165</f>
        <v>10.97873707726345</v>
      </c>
      <c r="F168" s="93">
        <f t="shared" ref="F168" ca="1" si="334">+F167/F165</f>
        <v>10.885074498153109</v>
      </c>
      <c r="G168" s="93">
        <f t="shared" ref="G168:P168" ca="1" si="335">+G167/G165</f>
        <v>10.933702208405863</v>
      </c>
      <c r="H168" s="93">
        <f t="shared" ca="1" si="335"/>
        <v>11.087913019633906</v>
      </c>
      <c r="I168" s="93">
        <f t="shared" ca="1" si="335"/>
        <v>11.043037827348394</v>
      </c>
      <c r="J168" s="93">
        <f t="shared" ca="1" si="335"/>
        <v>10.976307330450769</v>
      </c>
      <c r="K168" s="93">
        <f t="shared" ca="1" si="335"/>
        <v>10.951740229703699</v>
      </c>
      <c r="L168" s="93">
        <f t="shared" ca="1" si="335"/>
        <v>10.951387858265253</v>
      </c>
      <c r="M168" s="93">
        <f t="shared" ca="1" si="335"/>
        <v>10.955250104290363</v>
      </c>
      <c r="N168" s="93">
        <f t="shared" ca="1" si="335"/>
        <v>10.956638374030875</v>
      </c>
      <c r="O168" s="93">
        <f t="shared" ca="1" si="335"/>
        <v>10.857635069835434</v>
      </c>
      <c r="P168" s="93">
        <f t="shared" ca="1" si="335"/>
        <v>10.92329786308129</v>
      </c>
      <c r="Q168" s="93">
        <f t="shared" ref="Q168:R168" ca="1" si="336">+Q167/Q165</f>
        <v>10.992226204969219</v>
      </c>
      <c r="R168" s="93">
        <f t="shared" ca="1" si="336"/>
        <v>11.010774420066186</v>
      </c>
      <c r="AO168" s="27">
        <f t="shared" si="260"/>
        <v>46357</v>
      </c>
      <c r="AP168" s="41" t="str">
        <f t="shared" si="281"/>
        <v>fo</v>
      </c>
      <c r="AQ168" s="41">
        <f t="shared" si="261"/>
        <v>171</v>
      </c>
      <c r="AS168" s="41">
        <f t="shared" si="262"/>
        <v>168</v>
      </c>
      <c r="AT168" s="41" t="str">
        <f t="shared" si="317"/>
        <v>fl</v>
      </c>
    </row>
    <row r="169" spans="1:46">
      <c r="A169" s="60">
        <f t="shared" si="263"/>
        <v>169</v>
      </c>
      <c r="B169" s="96" t="s">
        <v>6</v>
      </c>
      <c r="C169" s="166" t="s">
        <v>37</v>
      </c>
      <c r="D169" s="632">
        <f ca="1">+SUM(INDIRECT("'Monthly Resource Report'!"&amp;(VLOOKUP(D$1,$AO$1:$AP$197,2,FALSE)&amp;$A169&amp;":"&amp;VLOOKUP(DATE(YEAR(D$1),12,1),$AO$1:$AP$181,2,FALSE)&amp;$A169)))</f>
        <v>28711664.75</v>
      </c>
      <c r="E169" s="633">
        <f t="shared" ref="E169:R169" ca="1" si="337">+SUM(INDIRECT("'Monthly Resource Report'!"&amp;(VLOOKUP(E$1,$AO$1:$AP$197,2,FALSE)&amp;$A169&amp;":"&amp;VLOOKUP(DATE(YEAR(E$1),12,1),$AO$1:$AP$181,2,FALSE)&amp;$A169)))</f>
        <v>25280730</v>
      </c>
      <c r="F169" s="633">
        <f t="shared" ca="1" si="337"/>
        <v>30484640.75</v>
      </c>
      <c r="G169" s="633">
        <f t="shared" ca="1" si="337"/>
        <v>32105450.25</v>
      </c>
      <c r="H169" s="633">
        <f t="shared" ca="1" si="337"/>
        <v>29153315.59</v>
      </c>
      <c r="I169" s="633">
        <f t="shared" ca="1" si="337"/>
        <v>33673441</v>
      </c>
      <c r="J169" s="633">
        <f t="shared" ca="1" si="337"/>
        <v>36863230.5</v>
      </c>
      <c r="K169" s="633">
        <f t="shared" ca="1" si="337"/>
        <v>37050911.870000005</v>
      </c>
      <c r="L169" s="633">
        <f t="shared" ca="1" si="337"/>
        <v>40814566.75</v>
      </c>
      <c r="M169" s="633">
        <f t="shared" ca="1" si="337"/>
        <v>42273021.5</v>
      </c>
      <c r="N169" s="633">
        <f t="shared" ca="1" si="337"/>
        <v>38354766.5</v>
      </c>
      <c r="O169" s="633">
        <f t="shared" ca="1" si="337"/>
        <v>44891729.75</v>
      </c>
      <c r="P169" s="633">
        <f t="shared" ca="1" si="337"/>
        <v>48267730.25</v>
      </c>
      <c r="Q169" s="633">
        <f t="shared" ca="1" si="337"/>
        <v>50531903.909999996</v>
      </c>
      <c r="R169" s="633">
        <f t="shared" ca="1" si="337"/>
        <v>58203784</v>
      </c>
      <c r="AO169" s="27">
        <f>+EDATE(AO168,1)</f>
        <v>46388</v>
      </c>
      <c r="AP169" s="41" t="str">
        <f t="shared" si="281"/>
        <v>fp</v>
      </c>
      <c r="AQ169" s="41">
        <f>+AQ168+1</f>
        <v>172</v>
      </c>
      <c r="AS169" s="41">
        <f>+AS168+1</f>
        <v>169</v>
      </c>
      <c r="AT169" s="41" t="str">
        <f t="shared" ref="AT169:AT182" si="338">+"f"&amp;AT13</f>
        <v>fm</v>
      </c>
    </row>
    <row r="170" spans="1:46">
      <c r="A170" s="60">
        <f t="shared" si="263"/>
        <v>170</v>
      </c>
      <c r="B170" s="171" t="s">
        <v>6</v>
      </c>
      <c r="C170" s="172" t="s">
        <v>271</v>
      </c>
      <c r="D170" s="79">
        <f ca="1">+D169/D167</f>
        <v>2.3399957473389592</v>
      </c>
      <c r="E170" s="80">
        <f t="shared" ref="E170" ca="1" si="339">+E169/E167</f>
        <v>2.409997757832576</v>
      </c>
      <c r="F170" s="80">
        <f t="shared" ref="F170" ca="1" si="340">+F169/F167</f>
        <v>2.5420031762764452</v>
      </c>
      <c r="G170" s="80">
        <f t="shared" ref="G170:P170" ca="1" si="341">+G169/G167</f>
        <v>2.6549969251051571</v>
      </c>
      <c r="H170" s="80">
        <f t="shared" ca="1" si="341"/>
        <v>2.7880015861131104</v>
      </c>
      <c r="I170" s="80">
        <f t="shared" ca="1" si="341"/>
        <v>2.8719984896827437</v>
      </c>
      <c r="J170" s="80">
        <f t="shared" ca="1" si="341"/>
        <v>2.9579991391147318</v>
      </c>
      <c r="K170" s="80">
        <f t="shared" ca="1" si="341"/>
        <v>3.1059964948053325</v>
      </c>
      <c r="L170" s="80">
        <f t="shared" ca="1" si="341"/>
        <v>3.198995477481573</v>
      </c>
      <c r="M170" s="80">
        <f t="shared" ca="1" si="341"/>
        <v>3.3269966120294545</v>
      </c>
      <c r="N170" s="80">
        <f t="shared" ca="1" si="341"/>
        <v>3.4929954973370103</v>
      </c>
      <c r="O170" s="80">
        <f t="shared" ca="1" si="341"/>
        <v>3.563004300897969</v>
      </c>
      <c r="P170" s="80">
        <f t="shared" ca="1" si="341"/>
        <v>3.8839947391098626</v>
      </c>
      <c r="Q170" s="80">
        <f t="shared" ref="Q170:R170" ca="1" si="342">+Q169/Q167</f>
        <v>4.4660017098706728</v>
      </c>
      <c r="R170" s="80">
        <f t="shared" ca="1" si="342"/>
        <v>4.8239947096783258</v>
      </c>
      <c r="AO170" s="27">
        <f t="shared" si="260"/>
        <v>46419</v>
      </c>
      <c r="AP170" s="41" t="str">
        <f t="shared" si="281"/>
        <v>fq</v>
      </c>
      <c r="AQ170" s="41">
        <f t="shared" si="261"/>
        <v>173</v>
      </c>
      <c r="AS170" s="41">
        <f t="shared" si="262"/>
        <v>170</v>
      </c>
      <c r="AT170" s="41" t="str">
        <f t="shared" si="338"/>
        <v>fn</v>
      </c>
    </row>
    <row r="171" spans="1:46">
      <c r="A171" s="60">
        <f t="shared" si="263"/>
        <v>171</v>
      </c>
      <c r="B171" s="96" t="s">
        <v>6</v>
      </c>
      <c r="C171" s="166" t="s">
        <v>38</v>
      </c>
      <c r="D171" s="632">
        <f ca="1">+SUM(INDIRECT("'Monthly Resource Report'!"&amp;(VLOOKUP(D$1,$AO$1:$AP$197,2,FALSE)&amp;$A171&amp;":"&amp;VLOOKUP(DATE(YEAR(D$1),12,1),$AO$1:$AP$181,2,FALSE)&amp;$A171)))</f>
        <v>1561160.21</v>
      </c>
      <c r="E171" s="633">
        <f t="shared" ref="E171:R171" ca="1" si="343">+SUM(INDIRECT("'Monthly Resource Report'!"&amp;(VLOOKUP(E$1,$AO$1:$AP$197,2,FALSE)&amp;$A171&amp;":"&amp;VLOOKUP(DATE(YEAR(E$1),12,1),$AO$1:$AP$181,2,FALSE)&amp;$A171)))</f>
        <v>1370154.31</v>
      </c>
      <c r="F171" s="633">
        <f t="shared" ca="1" si="343"/>
        <v>1999661.45</v>
      </c>
      <c r="G171" s="633">
        <f t="shared" ca="1" si="343"/>
        <v>2178782.3400000003</v>
      </c>
      <c r="H171" s="633">
        <f t="shared" ca="1" si="343"/>
        <v>1902177.0200000003</v>
      </c>
      <c r="I171" s="633">
        <f t="shared" ca="1" si="343"/>
        <v>2195661.5699999998</v>
      </c>
      <c r="J171" s="633">
        <f t="shared" ca="1" si="343"/>
        <v>2409263.5699999998</v>
      </c>
      <c r="K171" s="633">
        <f t="shared" ca="1" si="343"/>
        <v>2372320.19</v>
      </c>
      <c r="L171" s="633">
        <f t="shared" ca="1" si="343"/>
        <v>2604981.58</v>
      </c>
      <c r="M171" s="633">
        <f t="shared" ca="1" si="343"/>
        <v>2664096.9000000004</v>
      </c>
      <c r="N171" s="633">
        <f t="shared" ca="1" si="343"/>
        <v>2365133.62</v>
      </c>
      <c r="O171" s="633">
        <f t="shared" ca="1" si="343"/>
        <v>2812853.39</v>
      </c>
      <c r="P171" s="633">
        <f t="shared" ca="1" si="343"/>
        <v>2832848.67</v>
      </c>
      <c r="Q171" s="633">
        <f t="shared" ca="1" si="343"/>
        <v>2635122.48</v>
      </c>
      <c r="R171" s="633">
        <f t="shared" ca="1" si="343"/>
        <v>2884116.3800000004</v>
      </c>
      <c r="AO171" s="27">
        <f t="shared" si="260"/>
        <v>46447</v>
      </c>
      <c r="AP171" s="41" t="str">
        <f t="shared" ref="AP171:AP194" si="344">+VLOOKUP(AQ171,$AS$1:$AT$197,2,FALSE)</f>
        <v>fr</v>
      </c>
      <c r="AQ171" s="41">
        <f t="shared" si="261"/>
        <v>174</v>
      </c>
      <c r="AS171" s="41">
        <f t="shared" si="262"/>
        <v>171</v>
      </c>
      <c r="AT171" s="41" t="str">
        <f t="shared" si="338"/>
        <v>fo</v>
      </c>
    </row>
    <row r="172" spans="1:46">
      <c r="A172" s="60">
        <f t="shared" si="263"/>
        <v>172</v>
      </c>
      <c r="B172" s="171" t="s">
        <v>6</v>
      </c>
      <c r="C172" s="172" t="s">
        <v>39</v>
      </c>
      <c r="D172" s="81">
        <f ca="1">+D171/D165</f>
        <v>1.3960012807913893</v>
      </c>
      <c r="E172" s="82">
        <f t="shared" ref="E172" ca="1" si="345">+E171/E165</f>
        <v>1.4339991499749911</v>
      </c>
      <c r="F172" s="82">
        <f t="shared" ref="F172" ca="1" si="346">+F171/F165</f>
        <v>1.8150261539173844</v>
      </c>
      <c r="G172" s="82">
        <f t="shared" ref="G172:P172" ca="1" si="347">+G171/G165</f>
        <v>1.97000054015415</v>
      </c>
      <c r="H172" s="82">
        <f t="shared" ca="1" si="347"/>
        <v>2.0169995607973341</v>
      </c>
      <c r="I172" s="82">
        <f t="shared" ca="1" si="347"/>
        <v>2.0680006435148197</v>
      </c>
      <c r="J172" s="82">
        <f t="shared" ca="1" si="347"/>
        <v>2.1219992387004538</v>
      </c>
      <c r="K172" s="82">
        <f t="shared" ca="1" si="347"/>
        <v>2.1780031286482884</v>
      </c>
      <c r="L172" s="82">
        <f t="shared" ca="1" si="347"/>
        <v>2.2360023332870793</v>
      </c>
      <c r="M172" s="82">
        <f t="shared" ca="1" si="347"/>
        <v>2.2970020462836493</v>
      </c>
      <c r="N172" s="82">
        <f t="shared" ca="1" si="347"/>
        <v>2.3599983108755009</v>
      </c>
      <c r="O172" s="82">
        <f t="shared" ca="1" si="347"/>
        <v>2.4239984859259303</v>
      </c>
      <c r="P172" s="82">
        <f t="shared" ca="1" si="347"/>
        <v>2.4899974806876006</v>
      </c>
      <c r="Q172" s="82">
        <f t="shared" ref="Q172:R172" ca="1" si="348">+Q171/Q165</f>
        <v>2.559998355459661</v>
      </c>
      <c r="R172" s="82">
        <f t="shared" ca="1" si="348"/>
        <v>2.6320022053901342</v>
      </c>
      <c r="AO172" s="27">
        <f t="shared" si="260"/>
        <v>46478</v>
      </c>
      <c r="AP172" s="41" t="str">
        <f t="shared" si="344"/>
        <v>fs</v>
      </c>
      <c r="AQ172" s="41">
        <f t="shared" si="261"/>
        <v>175</v>
      </c>
      <c r="AS172" s="41">
        <f t="shared" si="262"/>
        <v>172</v>
      </c>
      <c r="AT172" s="41" t="str">
        <f t="shared" si="338"/>
        <v>fp</v>
      </c>
    </row>
    <row r="173" spans="1:46">
      <c r="A173" s="60">
        <f t="shared" si="263"/>
        <v>173</v>
      </c>
      <c r="B173" s="96" t="s">
        <v>6</v>
      </c>
      <c r="C173" s="166" t="s">
        <v>40</v>
      </c>
      <c r="D173" s="88">
        <f ca="1">+SUM(INDIRECT("'Monthly Resource Report'!"&amp;(VLOOKUP(D$1,$AO$1:$AP$197,2,FALSE)&amp;$A173&amp;":"&amp;VLOOKUP(DATE(YEAR(D$1),12,1),$AO$1:$AP$181,2,FALSE)&amp;$A173)))</f>
        <v>38.520000000000003</v>
      </c>
      <c r="E173" s="89">
        <f t="shared" ref="E173:R175" ca="1" si="349">+SUM(INDIRECT("'Monthly Resource Report'!"&amp;(VLOOKUP(E$1,$AO$1:$AP$197,2,FALSE)&amp;$A173&amp;":"&amp;VLOOKUP(DATE(YEAR(E$1),12,1),$AO$1:$AP$181,2,FALSE)&amp;$A173)))</f>
        <v>33.180000000000007</v>
      </c>
      <c r="F173" s="89">
        <f t="shared" ca="1" si="349"/>
        <v>36.67</v>
      </c>
      <c r="G173" s="89">
        <f t="shared" ca="1" si="349"/>
        <v>35.739999999999995</v>
      </c>
      <c r="H173" s="89">
        <f t="shared" ca="1" si="349"/>
        <v>34.01</v>
      </c>
      <c r="I173" s="89">
        <f t="shared" ca="1" si="349"/>
        <v>34.82</v>
      </c>
      <c r="J173" s="89">
        <f t="shared" ca="1" si="349"/>
        <v>36.75</v>
      </c>
      <c r="K173" s="89">
        <f t="shared" ca="1" si="349"/>
        <v>33.090000000000003</v>
      </c>
      <c r="L173" s="89">
        <f t="shared" ca="1" si="349"/>
        <v>35.75</v>
      </c>
      <c r="M173" s="89">
        <f t="shared" ca="1" si="349"/>
        <v>36.75</v>
      </c>
      <c r="N173" s="89">
        <f t="shared" ca="1" si="349"/>
        <v>33.090000000000003</v>
      </c>
      <c r="O173" s="89">
        <f t="shared" ca="1" si="349"/>
        <v>31.240000000000002</v>
      </c>
      <c r="P173" s="89">
        <f t="shared" ca="1" si="349"/>
        <v>37.590000000000003</v>
      </c>
      <c r="Q173" s="89">
        <f t="shared" ca="1" si="349"/>
        <v>34.93</v>
      </c>
      <c r="R173" s="89">
        <f t="shared" ca="1" si="349"/>
        <v>36.76</v>
      </c>
      <c r="AO173" s="27">
        <f t="shared" si="260"/>
        <v>46508</v>
      </c>
      <c r="AP173" s="41" t="str">
        <f t="shared" si="344"/>
        <v>ft</v>
      </c>
      <c r="AQ173" s="41">
        <f t="shared" si="261"/>
        <v>176</v>
      </c>
      <c r="AS173" s="41">
        <f t="shared" si="262"/>
        <v>173</v>
      </c>
      <c r="AT173" s="41" t="str">
        <f t="shared" si="338"/>
        <v>fq</v>
      </c>
    </row>
    <row r="174" spans="1:46">
      <c r="A174" s="60">
        <f t="shared" si="263"/>
        <v>174</v>
      </c>
      <c r="B174" s="96" t="s">
        <v>6</v>
      </c>
      <c r="C174" s="166" t="s">
        <v>41</v>
      </c>
      <c r="D174" s="88">
        <f ca="1">+SUM(INDIRECT("'Monthly Resource Report'!"&amp;(VLOOKUP(D$1,$AO$1:$AP$197,2,FALSE)&amp;$A174&amp;":"&amp;VLOOKUP(DATE(YEAR(D$1),12,1),$AO$1:$AP$181,2,FALSE)&amp;$A174)))</f>
        <v>8066</v>
      </c>
      <c r="E174" s="89">
        <f t="shared" ca="1" si="349"/>
        <v>6940</v>
      </c>
      <c r="F174" s="89">
        <f t="shared" ca="1" si="349"/>
        <v>8066</v>
      </c>
      <c r="G174" s="89">
        <f t="shared" ca="1" si="349"/>
        <v>8088</v>
      </c>
      <c r="H174" s="89">
        <f t="shared" ca="1" si="349"/>
        <v>7448</v>
      </c>
      <c r="I174" s="89">
        <f t="shared" ca="1" si="349"/>
        <v>8066</v>
      </c>
      <c r="J174" s="89">
        <f t="shared" ca="1" si="349"/>
        <v>8066</v>
      </c>
      <c r="K174" s="89">
        <f t="shared" ca="1" si="349"/>
        <v>7535</v>
      </c>
      <c r="L174" s="89">
        <f t="shared" ca="1" si="349"/>
        <v>8066</v>
      </c>
      <c r="M174" s="89">
        <f t="shared" ca="1" si="349"/>
        <v>8066</v>
      </c>
      <c r="N174" s="89">
        <f t="shared" ca="1" si="349"/>
        <v>6984</v>
      </c>
      <c r="O174" s="89">
        <f t="shared" ca="1" si="349"/>
        <v>8088</v>
      </c>
      <c r="P174" s="89">
        <f t="shared" ca="1" si="349"/>
        <v>8066</v>
      </c>
      <c r="Q174" s="89">
        <f t="shared" ca="1" si="349"/>
        <v>7448</v>
      </c>
      <c r="R174" s="89">
        <f t="shared" ca="1" si="349"/>
        <v>8066</v>
      </c>
      <c r="AO174" s="27">
        <f t="shared" si="260"/>
        <v>46539</v>
      </c>
      <c r="AP174" s="41" t="str">
        <f t="shared" si="344"/>
        <v>fu</v>
      </c>
      <c r="AQ174" s="41">
        <f t="shared" si="261"/>
        <v>177</v>
      </c>
      <c r="AS174" s="41">
        <f t="shared" si="262"/>
        <v>174</v>
      </c>
      <c r="AT174" s="41" t="str">
        <f t="shared" si="338"/>
        <v>fr</v>
      </c>
    </row>
    <row r="175" spans="1:46">
      <c r="A175" s="60">
        <f t="shared" si="263"/>
        <v>175</v>
      </c>
      <c r="B175" s="96" t="s">
        <v>6</v>
      </c>
      <c r="C175" s="166" t="s">
        <v>272</v>
      </c>
      <c r="D175" s="88">
        <f ca="1">+SUM(INDIRECT("'Monthly Resource Report'!"&amp;(VLOOKUP(D$1,$AO$1:$AP$197,2,FALSE)&amp;$A175&amp;":"&amp;VLOOKUP(DATE(YEAR(D$1),12,1),$AO$1:$AP$181,2,FALSE)&amp;$A175)))</f>
        <v>45468.480000000003</v>
      </c>
      <c r="E175" s="89">
        <f t="shared" ca="1" si="349"/>
        <v>39169.820000000007</v>
      </c>
      <c r="F175" s="89">
        <f t="shared" ca="1" si="349"/>
        <v>43303.33</v>
      </c>
      <c r="G175" s="89">
        <f t="shared" ca="1" si="349"/>
        <v>42220.759999999995</v>
      </c>
      <c r="H175" s="89">
        <f t="shared" ca="1" si="349"/>
        <v>40153.99</v>
      </c>
      <c r="I175" s="89">
        <f t="shared" ca="1" si="349"/>
        <v>41138.179999999993</v>
      </c>
      <c r="J175" s="89">
        <f t="shared" ca="1" si="349"/>
        <v>43401.75</v>
      </c>
      <c r="K175" s="89">
        <f t="shared" ca="1" si="349"/>
        <v>39071.410000000003</v>
      </c>
      <c r="L175" s="89">
        <f t="shared" ca="1" si="349"/>
        <v>42220.75</v>
      </c>
      <c r="M175" s="89">
        <f t="shared" ca="1" si="349"/>
        <v>43401.75</v>
      </c>
      <c r="N175" s="89">
        <f t="shared" ca="1" si="349"/>
        <v>39071.410000000003</v>
      </c>
      <c r="O175" s="89">
        <f t="shared" ca="1" si="349"/>
        <v>36906.259999999995</v>
      </c>
      <c r="P175" s="89">
        <f t="shared" ca="1" si="349"/>
        <v>44385.91</v>
      </c>
      <c r="Q175" s="89">
        <f t="shared" ca="1" si="349"/>
        <v>41236.57</v>
      </c>
      <c r="R175" s="89">
        <f t="shared" ca="1" si="349"/>
        <v>43401.74</v>
      </c>
      <c r="AO175" s="27">
        <f t="shared" si="260"/>
        <v>46569</v>
      </c>
      <c r="AP175" s="41" t="str">
        <f t="shared" si="344"/>
        <v>fv</v>
      </c>
      <c r="AQ175" s="41">
        <f t="shared" si="261"/>
        <v>178</v>
      </c>
      <c r="AS175" s="41">
        <f t="shared" si="262"/>
        <v>175</v>
      </c>
      <c r="AT175" s="41" t="str">
        <f t="shared" si="338"/>
        <v>fs</v>
      </c>
    </row>
    <row r="176" spans="1:46">
      <c r="A176" s="60">
        <f t="shared" si="263"/>
        <v>176</v>
      </c>
      <c r="B176" s="171" t="s">
        <v>6</v>
      </c>
      <c r="C176" s="177" t="s">
        <v>96</v>
      </c>
      <c r="D176" s="83">
        <f ca="1">+D165/(D174*D163)</f>
        <v>0.91817717407546684</v>
      </c>
      <c r="E176" s="84">
        <f t="shared" ref="E176:G176" ca="1" si="350">+E165/(E174*E163)</f>
        <v>0.91176762982613513</v>
      </c>
      <c r="F176" s="84">
        <f t="shared" ca="1" si="350"/>
        <v>0.90456217168623776</v>
      </c>
      <c r="G176" s="84">
        <f t="shared" ca="1" si="350"/>
        <v>0.90558539836631502</v>
      </c>
      <c r="H176" s="84">
        <f t="shared" ref="H176:P176" ca="1" si="351">+H165/(H174*H163)</f>
        <v>0.83854912826057582</v>
      </c>
      <c r="I176" s="84">
        <f t="shared" ca="1" si="351"/>
        <v>0.87172513025815179</v>
      </c>
      <c r="J176" s="84">
        <f t="shared" ca="1" si="351"/>
        <v>0.93218889525651794</v>
      </c>
      <c r="K176" s="84">
        <f t="shared" ca="1" si="351"/>
        <v>0.95731442232056141</v>
      </c>
      <c r="L176" s="84">
        <f t="shared" ca="1" si="351"/>
        <v>0.95652701306933041</v>
      </c>
      <c r="M176" s="84">
        <f t="shared" ca="1" si="351"/>
        <v>0.95225545704888315</v>
      </c>
      <c r="N176" s="84">
        <f t="shared" ca="1" si="351"/>
        <v>0.95030455610932851</v>
      </c>
      <c r="O176" s="84">
        <f t="shared" ca="1" si="351"/>
        <v>0.9501598230720355</v>
      </c>
      <c r="P176" s="84">
        <f t="shared" ca="1" si="351"/>
        <v>0.9340912472105134</v>
      </c>
      <c r="Q176" s="84">
        <f t="shared" ref="Q176:R176" ca="1" si="352">+Q165/(Q174*Q163)</f>
        <v>0.91526004580988896</v>
      </c>
      <c r="R176" s="84">
        <f t="shared" ca="1" si="352"/>
        <v>0.89968683854885934</v>
      </c>
      <c r="AO176" s="27">
        <f t="shared" si="260"/>
        <v>46600</v>
      </c>
      <c r="AP176" s="41" t="str">
        <f t="shared" si="344"/>
        <v>fw</v>
      </c>
      <c r="AQ176" s="41">
        <f t="shared" si="261"/>
        <v>179</v>
      </c>
      <c r="AS176" s="41">
        <f t="shared" si="262"/>
        <v>176</v>
      </c>
      <c r="AT176" s="41" t="str">
        <f t="shared" si="338"/>
        <v>ft</v>
      </c>
    </row>
    <row r="177" spans="1:46">
      <c r="A177" s="60">
        <f t="shared" si="263"/>
        <v>177</v>
      </c>
      <c r="B177" s="96" t="s">
        <v>6</v>
      </c>
      <c r="C177" s="166" t="s">
        <v>42</v>
      </c>
      <c r="D177" s="632">
        <f ca="1">+SUM(INDIRECT("'Monthly Resource Report'!"&amp;(VLOOKUP(D$1,$AO$1:$AP$197,2,FALSE)&amp;$A177&amp;":"&amp;VLOOKUP(DATE(YEAR(D$1),12,1),$AO$1:$AP$181,2,FALSE)&amp;$A177)))</f>
        <v>187237.12</v>
      </c>
      <c r="E177" s="633">
        <f t="shared" ref="E177:R180" ca="1" si="353">+SUM(INDIRECT("'Monthly Resource Report'!"&amp;(VLOOKUP(E$1,$AO$1:$AP$197,2,FALSE)&amp;$A177&amp;":"&amp;VLOOKUP(DATE(YEAR(E$1),12,1),$AO$1:$AP$181,2,FALSE)&amp;$A177)))</f>
        <v>178112.63000000003</v>
      </c>
      <c r="F177" s="633">
        <f t="shared" ca="1" si="353"/>
        <v>205691.93</v>
      </c>
      <c r="G177" s="633">
        <f t="shared" ca="1" si="353"/>
        <v>208359.39</v>
      </c>
      <c r="H177" s="633">
        <f t="shared" ca="1" si="353"/>
        <v>206334.74999999997</v>
      </c>
      <c r="I177" s="633">
        <f t="shared" ca="1" si="353"/>
        <v>221744.47999999998</v>
      </c>
      <c r="J177" s="633">
        <f t="shared" ca="1" si="353"/>
        <v>247398.05000000002</v>
      </c>
      <c r="K177" s="633">
        <f t="shared" ca="1" si="353"/>
        <v>237225.40999999997</v>
      </c>
      <c r="L177" s="633">
        <f t="shared" ca="1" si="353"/>
        <v>273653.26</v>
      </c>
      <c r="M177" s="633">
        <f t="shared" ca="1" si="353"/>
        <v>296839.23000000004</v>
      </c>
      <c r="N177" s="633">
        <f t="shared" ca="1" si="353"/>
        <v>280880.58999999997</v>
      </c>
      <c r="O177" s="633">
        <f t="shared" ca="1" si="353"/>
        <v>276900.7</v>
      </c>
      <c r="P177" s="633">
        <f t="shared" ca="1" si="353"/>
        <v>347245.1</v>
      </c>
      <c r="Q177" s="633">
        <f t="shared" ca="1" si="353"/>
        <v>335854.86</v>
      </c>
      <c r="R177" s="633">
        <f t="shared" ca="1" si="353"/>
        <v>366076.62999999995</v>
      </c>
      <c r="AO177" s="27">
        <f t="shared" si="260"/>
        <v>46631</v>
      </c>
      <c r="AP177" s="41" t="str">
        <f t="shared" si="344"/>
        <v>fx</v>
      </c>
      <c r="AQ177" s="41">
        <f t="shared" si="261"/>
        <v>180</v>
      </c>
      <c r="AS177" s="41">
        <f t="shared" si="262"/>
        <v>177</v>
      </c>
      <c r="AT177" s="41" t="str">
        <f t="shared" si="338"/>
        <v>fu</v>
      </c>
    </row>
    <row r="178" spans="1:46">
      <c r="A178" s="60">
        <f t="shared" si="263"/>
        <v>178</v>
      </c>
      <c r="B178" s="96" t="s">
        <v>6</v>
      </c>
      <c r="C178" s="634" t="s">
        <v>298</v>
      </c>
      <c r="D178" s="632">
        <f ca="1">+SUM(INDIRECT("'Monthly Resource Report'!"&amp;(VLOOKUP(D$1,$AO$1:$AP$197,2,FALSE)&amp;$A178&amp;":"&amp;VLOOKUP(DATE(YEAR(D$1),12,1),$AO$1:$AP$181,2,FALSE)&amp;$A178)))</f>
        <v>0</v>
      </c>
      <c r="E178" s="633">
        <f t="shared" ca="1" si="353"/>
        <v>0</v>
      </c>
      <c r="F178" s="633">
        <f t="shared" ca="1" si="353"/>
        <v>0</v>
      </c>
      <c r="G178" s="633">
        <f t="shared" ca="1" si="353"/>
        <v>0</v>
      </c>
      <c r="H178" s="633">
        <f t="shared" ca="1" si="353"/>
        <v>0</v>
      </c>
      <c r="I178" s="633">
        <f t="shared" ca="1" si="353"/>
        <v>0</v>
      </c>
      <c r="J178" s="633">
        <f t="shared" ca="1" si="353"/>
        <v>0</v>
      </c>
      <c r="K178" s="633">
        <f t="shared" ca="1" si="353"/>
        <v>0</v>
      </c>
      <c r="L178" s="633">
        <f t="shared" ca="1" si="353"/>
        <v>0</v>
      </c>
      <c r="M178" s="633">
        <f t="shared" ca="1" si="353"/>
        <v>0</v>
      </c>
      <c r="N178" s="633">
        <f t="shared" ca="1" si="353"/>
        <v>0</v>
      </c>
      <c r="O178" s="633">
        <f t="shared" ca="1" si="353"/>
        <v>0</v>
      </c>
      <c r="P178" s="633">
        <f t="shared" ca="1" si="353"/>
        <v>0</v>
      </c>
      <c r="Q178" s="633">
        <f t="shared" ca="1" si="353"/>
        <v>0</v>
      </c>
      <c r="R178" s="633">
        <f t="shared" ca="1" si="353"/>
        <v>0</v>
      </c>
      <c r="AO178" s="27">
        <f t="shared" si="260"/>
        <v>46661</v>
      </c>
      <c r="AP178" s="41" t="str">
        <f t="shared" si="344"/>
        <v>fy</v>
      </c>
      <c r="AQ178" s="41">
        <f t="shared" si="261"/>
        <v>181</v>
      </c>
      <c r="AS178" s="41">
        <f t="shared" si="262"/>
        <v>178</v>
      </c>
      <c r="AT178" s="41" t="str">
        <f t="shared" si="338"/>
        <v>fv</v>
      </c>
    </row>
    <row r="179" spans="1:46">
      <c r="A179" s="60">
        <f t="shared" si="263"/>
        <v>179</v>
      </c>
      <c r="B179" s="96" t="s">
        <v>6</v>
      </c>
      <c r="C179" s="166" t="s">
        <v>43</v>
      </c>
      <c r="D179" s="88">
        <f ca="1">+SUM(INDIRECT("'Monthly Resource Report'!"&amp;(VLOOKUP(D$1,$AO$1:$AP$197,2,FALSE)&amp;$A179&amp;":"&amp;VLOOKUP(DATE(YEAR(D$1),12,1),$AO$1:$AP$181,2,FALSE)&amp;$A179)))</f>
        <v>2371.8000000000002</v>
      </c>
      <c r="E179" s="89">
        <f t="shared" ca="1" si="353"/>
        <v>1052.92</v>
      </c>
      <c r="F179" s="89">
        <f t="shared" ca="1" si="353"/>
        <v>2316.79</v>
      </c>
      <c r="G179" s="89">
        <f t="shared" ca="1" si="353"/>
        <v>1213.45</v>
      </c>
      <c r="H179" s="89">
        <f t="shared" ca="1" si="353"/>
        <v>1049.6699999999998</v>
      </c>
      <c r="I179" s="89">
        <f t="shared" ca="1" si="353"/>
        <v>1176.5900000000001</v>
      </c>
      <c r="J179" s="89">
        <f t="shared" ca="1" si="353"/>
        <v>2637.99</v>
      </c>
      <c r="K179" s="89">
        <f t="shared" ca="1" si="353"/>
        <v>1196.8</v>
      </c>
      <c r="L179" s="89">
        <f t="shared" ca="1" si="353"/>
        <v>2738.93</v>
      </c>
      <c r="M179" s="89">
        <f t="shared" ca="1" si="353"/>
        <v>1274.94</v>
      </c>
      <c r="N179" s="89">
        <f t="shared" ca="1" si="353"/>
        <v>1101.96</v>
      </c>
      <c r="O179" s="89">
        <f t="shared" ca="1" si="353"/>
        <v>1263.6300000000001</v>
      </c>
      <c r="P179" s="89">
        <f t="shared" ca="1" si="353"/>
        <v>2416.1200000000003</v>
      </c>
      <c r="Q179" s="89">
        <f t="shared" ca="1" si="353"/>
        <v>1135.5999999999999</v>
      </c>
      <c r="R179" s="89">
        <f t="shared" ca="1" si="353"/>
        <v>2236.5899999999997</v>
      </c>
      <c r="AO179" s="27">
        <f t="shared" si="260"/>
        <v>46692</v>
      </c>
      <c r="AP179" s="41" t="str">
        <f t="shared" si="344"/>
        <v>fz</v>
      </c>
      <c r="AQ179" s="41">
        <f t="shared" si="261"/>
        <v>182</v>
      </c>
      <c r="AS179" s="41">
        <f t="shared" si="262"/>
        <v>179</v>
      </c>
      <c r="AT179" s="41" t="str">
        <f t="shared" si="338"/>
        <v>fw</v>
      </c>
    </row>
    <row r="180" spans="1:46">
      <c r="A180" s="60">
        <f t="shared" si="263"/>
        <v>180</v>
      </c>
      <c r="B180" s="96" t="s">
        <v>6</v>
      </c>
      <c r="C180" s="166" t="s">
        <v>44</v>
      </c>
      <c r="D180" s="632">
        <f ca="1">+SUM(INDIRECT("'Monthly Resource Report'!"&amp;(VLOOKUP(D$1,$AO$1:$AP$197,2,FALSE)&amp;$A180&amp;":"&amp;VLOOKUP(DATE(YEAR(D$1),12,1),$AO$1:$AP$181,2,FALSE)&amp;$A180)))</f>
        <v>3262.41</v>
      </c>
      <c r="E180" s="633">
        <f t="shared" ca="1" si="353"/>
        <v>1448.2600000000002</v>
      </c>
      <c r="F180" s="633">
        <f t="shared" ca="1" si="353"/>
        <v>4557.1400000000012</v>
      </c>
      <c r="G180" s="633">
        <f t="shared" ca="1" si="353"/>
        <v>2386.8900000000003</v>
      </c>
      <c r="H180" s="633">
        <f t="shared" ca="1" si="353"/>
        <v>2109.87</v>
      </c>
      <c r="I180" s="633">
        <f t="shared" ca="1" si="353"/>
        <v>2423.7599999999998</v>
      </c>
      <c r="J180" s="633">
        <f t="shared" ca="1" si="353"/>
        <v>5592.5399999999991</v>
      </c>
      <c r="K180" s="633">
        <f t="shared" ca="1" si="353"/>
        <v>2597.0299999999997</v>
      </c>
      <c r="L180" s="633">
        <f t="shared" ca="1" si="353"/>
        <v>6107.7800000000007</v>
      </c>
      <c r="M180" s="633">
        <f t="shared" ca="1" si="353"/>
        <v>2919.61</v>
      </c>
      <c r="N180" s="633">
        <f t="shared" ca="1" si="353"/>
        <v>2600.61</v>
      </c>
      <c r="O180" s="633">
        <f t="shared" ca="1" si="353"/>
        <v>3057.9799999999996</v>
      </c>
      <c r="P180" s="633">
        <f t="shared" ca="1" si="353"/>
        <v>6016.1399999999994</v>
      </c>
      <c r="Q180" s="633">
        <f t="shared" ca="1" si="353"/>
        <v>2907.1499999999996</v>
      </c>
      <c r="R180" s="633">
        <f t="shared" ca="1" si="353"/>
        <v>5882.2799999999988</v>
      </c>
      <c r="AO180" s="27">
        <f t="shared" si="260"/>
        <v>46722</v>
      </c>
      <c r="AP180" s="41" t="str">
        <f t="shared" si="344"/>
        <v>ga</v>
      </c>
      <c r="AQ180" s="41">
        <f t="shared" si="261"/>
        <v>183</v>
      </c>
      <c r="AS180" s="41">
        <f t="shared" si="262"/>
        <v>180</v>
      </c>
      <c r="AT180" s="41" t="str">
        <f t="shared" si="338"/>
        <v>fx</v>
      </c>
    </row>
    <row r="181" spans="1:46">
      <c r="A181" s="60">
        <f t="shared" si="263"/>
        <v>181</v>
      </c>
      <c r="B181" s="171" t="s">
        <v>6</v>
      </c>
      <c r="C181" s="172" t="s">
        <v>45</v>
      </c>
      <c r="D181" s="92">
        <f ca="1">+(D179*2000)/D167</f>
        <v>0.38660258552500293</v>
      </c>
      <c r="E181" s="93">
        <f t="shared" ref="E181:G181" ca="1" si="354">+(E179*2000)/E167</f>
        <v>0.2007485416107111</v>
      </c>
      <c r="F181" s="93">
        <f t="shared" ca="1" si="354"/>
        <v>0.38637736209933882</v>
      </c>
      <c r="G181" s="93">
        <f t="shared" ca="1" si="354"/>
        <v>0.20069527097000314</v>
      </c>
      <c r="H181" s="93">
        <f t="shared" ref="H181:P181" ca="1" si="355">+(H179*2000)/H167</f>
        <v>0.20076492609294655</v>
      </c>
      <c r="I181" s="93">
        <f t="shared" ca="1" si="355"/>
        <v>0.20070207276861429</v>
      </c>
      <c r="J181" s="93">
        <f t="shared" ca="1" si="355"/>
        <v>0.4233580206158693</v>
      </c>
      <c r="K181" s="93">
        <f t="shared" ca="1" si="355"/>
        <v>0.20065668656284122</v>
      </c>
      <c r="L181" s="93">
        <f t="shared" ca="1" si="355"/>
        <v>0.42934792064838495</v>
      </c>
      <c r="M181" s="93">
        <f t="shared" ca="1" si="355"/>
        <v>0.20068218026671375</v>
      </c>
      <c r="N181" s="93">
        <f t="shared" ca="1" si="355"/>
        <v>0.20071254081265191</v>
      </c>
      <c r="O181" s="93">
        <f t="shared" ca="1" si="355"/>
        <v>0.20058568247723627</v>
      </c>
      <c r="P181" s="93">
        <f t="shared" ca="1" si="355"/>
        <v>0.38883938898527853</v>
      </c>
      <c r="Q181" s="93">
        <f t="shared" ref="Q181:R181" ca="1" si="356">+(Q179*2000)/Q167</f>
        <v>0.20072829833452982</v>
      </c>
      <c r="R181" s="93">
        <f t="shared" ca="1" si="356"/>
        <v>0.37074216094676743</v>
      </c>
      <c r="AO181" s="27">
        <f t="shared" si="260"/>
        <v>46753</v>
      </c>
      <c r="AP181" s="41" t="str">
        <f t="shared" si="344"/>
        <v>gb</v>
      </c>
      <c r="AQ181" s="41">
        <f t="shared" si="261"/>
        <v>184</v>
      </c>
      <c r="AS181" s="41">
        <f t="shared" si="262"/>
        <v>181</v>
      </c>
      <c r="AT181" s="41" t="str">
        <f t="shared" si="338"/>
        <v>fy</v>
      </c>
    </row>
    <row r="182" spans="1:46">
      <c r="A182" s="60">
        <f t="shared" si="263"/>
        <v>182</v>
      </c>
      <c r="B182" s="96" t="s">
        <v>6</v>
      </c>
      <c r="C182" s="166" t="s">
        <v>46</v>
      </c>
      <c r="D182" s="88">
        <f ca="1">+SUM(INDIRECT("'Monthly Resource Report'!"&amp;(VLOOKUP(D$1,$AO$1:$AP$197,2,FALSE)&amp;$A182&amp;":"&amp;VLOOKUP(DATE(YEAR(D$1),12,1),$AO$1:$AP$181,2,FALSE)&amp;$A182)))</f>
        <v>2012.4099999999996</v>
      </c>
      <c r="E182" s="89">
        <f t="shared" ref="E182:R183" ca="1" si="357">+SUM(INDIRECT("'Monthly Resource Report'!"&amp;(VLOOKUP(E$1,$AO$1:$AP$197,2,FALSE)&amp;$A182&amp;":"&amp;VLOOKUP(DATE(YEAR(E$1),12,1),$AO$1:$AP$181,2,FALSE)&amp;$A182)))</f>
        <v>1719.36</v>
      </c>
      <c r="F182" s="89">
        <f t="shared" ca="1" si="357"/>
        <v>1964.4000000000003</v>
      </c>
      <c r="G182" s="89">
        <f t="shared" ca="1" si="357"/>
        <v>1981.38</v>
      </c>
      <c r="H182" s="89">
        <f t="shared" ca="1" si="357"/>
        <v>1697.07</v>
      </c>
      <c r="I182" s="89">
        <f t="shared" ca="1" si="357"/>
        <v>1910.5900000000001</v>
      </c>
      <c r="J182" s="89">
        <f t="shared" ca="1" si="357"/>
        <v>2043.1</v>
      </c>
      <c r="K182" s="89">
        <f t="shared" ca="1" si="357"/>
        <v>1960.06</v>
      </c>
      <c r="L182" s="89">
        <f t="shared" ca="1" si="357"/>
        <v>2096.4499999999998</v>
      </c>
      <c r="M182" s="89">
        <f t="shared" ca="1" si="357"/>
        <v>2087.09</v>
      </c>
      <c r="N182" s="89">
        <f t="shared" ca="1" si="357"/>
        <v>1803.4199999999996</v>
      </c>
      <c r="O182" s="89">
        <f t="shared" ca="1" si="357"/>
        <v>2069.04</v>
      </c>
      <c r="P182" s="89">
        <f t="shared" ca="1" si="357"/>
        <v>2038.1799999999998</v>
      </c>
      <c r="Q182" s="89">
        <f t="shared" ca="1" si="357"/>
        <v>1852.31</v>
      </c>
      <c r="R182" s="89">
        <f t="shared" ca="1" si="357"/>
        <v>1971.8700000000003</v>
      </c>
      <c r="AO182" s="27">
        <f t="shared" si="260"/>
        <v>46784</v>
      </c>
      <c r="AP182" s="41" t="str">
        <f t="shared" si="344"/>
        <v>gc</v>
      </c>
      <c r="AQ182" s="41">
        <f t="shared" si="261"/>
        <v>185</v>
      </c>
      <c r="AS182" s="41">
        <f t="shared" si="262"/>
        <v>182</v>
      </c>
      <c r="AT182" s="41" t="str">
        <f t="shared" si="338"/>
        <v>fz</v>
      </c>
    </row>
    <row r="183" spans="1:46">
      <c r="A183" s="60">
        <f t="shared" si="263"/>
        <v>183</v>
      </c>
      <c r="B183" s="96" t="s">
        <v>6</v>
      </c>
      <c r="C183" s="166" t="s">
        <v>47</v>
      </c>
      <c r="D183" s="632">
        <f ca="1">+SUM(INDIRECT("'Monthly Resource Report'!"&amp;(VLOOKUP(D$1,$AO$1:$AP$197,2,FALSE)&amp;$A183&amp;":"&amp;VLOOKUP(DATE(YEAR(D$1),12,1),$AO$1:$AP$181,2,FALSE)&amp;$A183)))</f>
        <v>85710.11</v>
      </c>
      <c r="E183" s="633">
        <f t="shared" ca="1" si="357"/>
        <v>72975.399999999994</v>
      </c>
      <c r="F183" s="633">
        <f t="shared" ca="1" si="357"/>
        <v>83745.810000000012</v>
      </c>
      <c r="G183" s="633">
        <f t="shared" ca="1" si="357"/>
        <v>84452.939999999988</v>
      </c>
      <c r="H183" s="633">
        <f t="shared" ca="1" si="357"/>
        <v>72984.95</v>
      </c>
      <c r="I183" s="633">
        <f t="shared" ca="1" si="357"/>
        <v>85337.89</v>
      </c>
      <c r="J183" s="633">
        <f t="shared" ca="1" si="357"/>
        <v>93520.800000000017</v>
      </c>
      <c r="K183" s="633">
        <f t="shared" ca="1" si="357"/>
        <v>91357.140000000014</v>
      </c>
      <c r="L183" s="633">
        <f t="shared" ca="1" si="357"/>
        <v>101201.54000000001</v>
      </c>
      <c r="M183" s="633">
        <f t="shared" ca="1" si="357"/>
        <v>103435.51</v>
      </c>
      <c r="N183" s="633">
        <f t="shared" ca="1" si="357"/>
        <v>90735.580000000016</v>
      </c>
      <c r="O183" s="633">
        <f t="shared" ca="1" si="357"/>
        <v>108184.91999999998</v>
      </c>
      <c r="P183" s="633">
        <f t="shared" ca="1" si="357"/>
        <v>109637.63</v>
      </c>
      <c r="Q183" s="633">
        <f t="shared" ca="1" si="357"/>
        <v>103355.29999999999</v>
      </c>
      <c r="R183" s="633">
        <f t="shared" ca="1" si="357"/>
        <v>112056.68</v>
      </c>
      <c r="AO183" s="27">
        <f t="shared" si="260"/>
        <v>46813</v>
      </c>
      <c r="AP183" s="41" t="str">
        <f t="shared" si="344"/>
        <v>gd</v>
      </c>
      <c r="AQ183" s="41">
        <f t="shared" si="261"/>
        <v>186</v>
      </c>
      <c r="AS183" s="41">
        <f t="shared" si="262"/>
        <v>183</v>
      </c>
      <c r="AT183" s="41" t="str">
        <f>+"g"&amp;AT1</f>
        <v>ga</v>
      </c>
    </row>
    <row r="184" spans="1:46">
      <c r="A184" s="60">
        <f t="shared" si="263"/>
        <v>184</v>
      </c>
      <c r="B184" s="180" t="s">
        <v>6</v>
      </c>
      <c r="C184" s="181" t="s">
        <v>48</v>
      </c>
      <c r="D184" s="94">
        <f ca="1">+(D182*2000)/D167</f>
        <v>0.32802213893935872</v>
      </c>
      <c r="E184" s="95">
        <f t="shared" ref="E184:G184" ca="1" si="358">+(E182*2000)/E167</f>
        <v>0.32781124159840463</v>
      </c>
      <c r="F184" s="95">
        <f t="shared" ca="1" si="358"/>
        <v>0.32760832449550509</v>
      </c>
      <c r="G184" s="95">
        <f t="shared" ca="1" si="358"/>
        <v>0.32770497012200328</v>
      </c>
      <c r="H184" s="95">
        <f t="shared" ref="H184:P184" ca="1" si="359">+(H182*2000)/H167</f>
        <v>0.3245897597574065</v>
      </c>
      <c r="I184" s="95">
        <f t="shared" ca="1" si="359"/>
        <v>0.32590738762949434</v>
      </c>
      <c r="J184" s="95">
        <f t="shared" ca="1" si="359"/>
        <v>0.3278870548865927</v>
      </c>
      <c r="K184" s="95">
        <f t="shared" ca="1" si="359"/>
        <v>0.32862562254709438</v>
      </c>
      <c r="L184" s="95">
        <f t="shared" ca="1" si="359"/>
        <v>0.32863433831580452</v>
      </c>
      <c r="M184" s="95">
        <f t="shared" ca="1" si="359"/>
        <v>0.32851880999329824</v>
      </c>
      <c r="N184" s="95">
        <f t="shared" ca="1" si="359"/>
        <v>0.32847744959195668</v>
      </c>
      <c r="O184" s="95">
        <f t="shared" ca="1" si="359"/>
        <v>0.32843458961302036</v>
      </c>
      <c r="P184" s="95">
        <f t="shared" ca="1" si="359"/>
        <v>0.3280154403928674</v>
      </c>
      <c r="Q184" s="95">
        <f t="shared" ref="Q184:R184" ca="1" si="360">+(Q182*2000)/Q167</f>
        <v>0.32741373220150838</v>
      </c>
      <c r="R184" s="95">
        <f t="shared" ca="1" si="360"/>
        <v>0.32686158165157786</v>
      </c>
      <c r="AO184" s="27">
        <f t="shared" si="260"/>
        <v>46844</v>
      </c>
      <c r="AP184" s="41" t="str">
        <f t="shared" si="344"/>
        <v>ge</v>
      </c>
      <c r="AQ184" s="41">
        <f t="shared" si="261"/>
        <v>187</v>
      </c>
      <c r="AS184" s="41">
        <f t="shared" si="262"/>
        <v>184</v>
      </c>
      <c r="AT184" s="41" t="str">
        <f t="shared" ref="AT184:AT208" si="361">+"g"&amp;AT2</f>
        <v>gb</v>
      </c>
    </row>
    <row r="185" spans="1:46">
      <c r="A185" s="60">
        <f t="shared" si="263"/>
        <v>185</v>
      </c>
      <c r="B185" s="44" t="s">
        <v>6</v>
      </c>
      <c r="C185" s="626" t="s">
        <v>94</v>
      </c>
      <c r="D185" s="384">
        <f ca="1">+D153</f>
        <v>1536341.412331918</v>
      </c>
      <c r="E185" s="385">
        <f t="shared" ref="E185:G185" ca="1" si="362">+E153</f>
        <v>1490593.5664366595</v>
      </c>
      <c r="F185" s="385">
        <f t="shared" ca="1" si="362"/>
        <v>1508447.1642781314</v>
      </c>
      <c r="G185" s="385">
        <f t="shared" ca="1" si="362"/>
        <v>1518687.0258315639</v>
      </c>
      <c r="H185" s="385">
        <f t="shared" ref="H185:P185" ca="1" si="363">+H153</f>
        <v>1423149.1038570418</v>
      </c>
      <c r="I185" s="385">
        <f t="shared" ca="1" si="363"/>
        <v>1453143.2961783439</v>
      </c>
      <c r="J185" s="385">
        <f t="shared" ca="1" si="363"/>
        <v>1551640.6130573249</v>
      </c>
      <c r="K185" s="385">
        <f t="shared" ca="1" si="363"/>
        <v>1625392.7441613586</v>
      </c>
      <c r="L185" s="385">
        <f t="shared" ca="1" si="363"/>
        <v>1622456.0129157819</v>
      </c>
      <c r="M185" s="385">
        <f t="shared" ca="1" si="363"/>
        <v>1615900.6329617833</v>
      </c>
      <c r="N185" s="385">
        <f t="shared" ca="1" si="363"/>
        <v>1573842.684447983</v>
      </c>
      <c r="O185" s="385">
        <f t="shared" ca="1" si="363"/>
        <v>1609554.050336164</v>
      </c>
      <c r="P185" s="385">
        <f t="shared" ca="1" si="363"/>
        <v>1587960.4255130929</v>
      </c>
      <c r="Q185" s="385">
        <f t="shared" ref="Q185:R185" ca="1" si="364">+Q153</f>
        <v>1550415.8642958244</v>
      </c>
      <c r="R185" s="385">
        <f t="shared" ca="1" si="364"/>
        <v>1504233.090056617</v>
      </c>
      <c r="AO185" s="27">
        <f t="shared" si="260"/>
        <v>46874</v>
      </c>
      <c r="AP185" s="41" t="str">
        <f t="shared" si="344"/>
        <v>gf</v>
      </c>
      <c r="AQ185" s="41">
        <f t="shared" si="261"/>
        <v>188</v>
      </c>
      <c r="AS185" s="41">
        <f t="shared" si="262"/>
        <v>185</v>
      </c>
      <c r="AT185" s="41" t="str">
        <f t="shared" si="361"/>
        <v>gc</v>
      </c>
    </row>
    <row r="186" spans="1:46">
      <c r="A186" s="60">
        <f t="shared" si="263"/>
        <v>186</v>
      </c>
      <c r="B186" s="43" t="s">
        <v>6</v>
      </c>
      <c r="C186" s="627" t="s">
        <v>49</v>
      </c>
      <c r="D186" s="96">
        <f>+(DATE(YEAR(D$1)+1,1,1)-D$1)*24</f>
        <v>8760</v>
      </c>
      <c r="E186" s="17">
        <f t="shared" ref="E186:R186" si="365">+(DATE(YEAR(E$1)+1,1,1)-E$1)*24</f>
        <v>8760</v>
      </c>
      <c r="F186" s="17">
        <f t="shared" si="365"/>
        <v>8760</v>
      </c>
      <c r="G186" s="17">
        <f t="shared" si="365"/>
        <v>8784</v>
      </c>
      <c r="H186" s="17">
        <f t="shared" si="365"/>
        <v>8760</v>
      </c>
      <c r="I186" s="17">
        <f t="shared" si="365"/>
        <v>8760</v>
      </c>
      <c r="J186" s="17">
        <f t="shared" si="365"/>
        <v>8760</v>
      </c>
      <c r="K186" s="17">
        <f t="shared" si="365"/>
        <v>8784</v>
      </c>
      <c r="L186" s="17">
        <f t="shared" si="365"/>
        <v>8760</v>
      </c>
      <c r="M186" s="17">
        <f t="shared" si="365"/>
        <v>8760</v>
      </c>
      <c r="N186" s="17">
        <f t="shared" si="365"/>
        <v>8760</v>
      </c>
      <c r="O186" s="17">
        <f t="shared" si="365"/>
        <v>8784</v>
      </c>
      <c r="P186" s="17">
        <f t="shared" si="365"/>
        <v>8760</v>
      </c>
      <c r="Q186" s="17">
        <f t="shared" si="365"/>
        <v>8760</v>
      </c>
      <c r="R186" s="17">
        <f t="shared" si="365"/>
        <v>8760</v>
      </c>
      <c r="AO186" s="27">
        <f t="shared" si="260"/>
        <v>46905</v>
      </c>
      <c r="AP186" s="41" t="str">
        <f t="shared" si="344"/>
        <v>gg</v>
      </c>
      <c r="AQ186" s="41">
        <f t="shared" si="261"/>
        <v>189</v>
      </c>
      <c r="AS186" s="41">
        <f t="shared" si="262"/>
        <v>186</v>
      </c>
      <c r="AT186" s="41" t="str">
        <f t="shared" si="361"/>
        <v>gd</v>
      </c>
    </row>
    <row r="187" spans="1:46">
      <c r="A187" s="60">
        <f t="shared" si="263"/>
        <v>187</v>
      </c>
      <c r="B187" s="43" t="s">
        <v>6</v>
      </c>
      <c r="C187" s="166" t="s">
        <v>50</v>
      </c>
      <c r="D187" s="97">
        <f ca="1">+SUM(D169,D171,D178)</f>
        <v>30272824.960000001</v>
      </c>
      <c r="E187" s="85">
        <f t="shared" ref="E187:G187" ca="1" si="366">+SUM(E169,E171,E178)</f>
        <v>26650884.309999999</v>
      </c>
      <c r="F187" s="85">
        <f t="shared" ca="1" si="366"/>
        <v>32484302.199999999</v>
      </c>
      <c r="G187" s="85">
        <f t="shared" ca="1" si="366"/>
        <v>34284232.590000004</v>
      </c>
      <c r="H187" s="85">
        <f t="shared" ref="H187:P187" ca="1" si="367">+SUM(H169,H171,H178)</f>
        <v>31055492.609999999</v>
      </c>
      <c r="I187" s="85">
        <f t="shared" ca="1" si="367"/>
        <v>35869102.57</v>
      </c>
      <c r="J187" s="85">
        <f t="shared" ca="1" si="367"/>
        <v>39272494.07</v>
      </c>
      <c r="K187" s="85">
        <f t="shared" ca="1" si="367"/>
        <v>39423232.060000002</v>
      </c>
      <c r="L187" s="85">
        <f t="shared" ca="1" si="367"/>
        <v>43419548.329999998</v>
      </c>
      <c r="M187" s="85">
        <f t="shared" ca="1" si="367"/>
        <v>44937118.399999999</v>
      </c>
      <c r="N187" s="85">
        <f t="shared" ca="1" si="367"/>
        <v>40719900.119999997</v>
      </c>
      <c r="O187" s="85">
        <f t="shared" ca="1" si="367"/>
        <v>47704583.140000001</v>
      </c>
      <c r="P187" s="85">
        <f t="shared" ca="1" si="367"/>
        <v>51100578.920000002</v>
      </c>
      <c r="Q187" s="85">
        <f t="shared" ref="Q187:R187" ca="1" si="368">+SUM(Q169,Q171,Q178)</f>
        <v>53167026.389999993</v>
      </c>
      <c r="R187" s="85">
        <f t="shared" ca="1" si="368"/>
        <v>61087900.380000003</v>
      </c>
      <c r="AO187" s="27">
        <f t="shared" si="260"/>
        <v>46935</v>
      </c>
      <c r="AP187" s="41" t="str">
        <f t="shared" si="344"/>
        <v>gh</v>
      </c>
      <c r="AQ187" s="41">
        <f t="shared" si="261"/>
        <v>190</v>
      </c>
      <c r="AS187" s="41">
        <f t="shared" si="262"/>
        <v>187</v>
      </c>
      <c r="AT187" s="41" t="str">
        <f t="shared" si="361"/>
        <v>ge</v>
      </c>
    </row>
    <row r="188" spans="1:46">
      <c r="A188" s="60">
        <f t="shared" si="263"/>
        <v>188</v>
      </c>
      <c r="B188" s="43" t="s">
        <v>6</v>
      </c>
      <c r="C188" s="166" t="s">
        <v>51</v>
      </c>
      <c r="D188" s="98">
        <f ca="1">+D187/D165</f>
        <v>27.070189303206455</v>
      </c>
      <c r="E188" s="86">
        <f t="shared" ref="E188" ca="1" si="369">+E187/E165</f>
        <v>27.892730890013272</v>
      </c>
      <c r="F188" s="86">
        <f t="shared" ref="F188" ca="1" si="370">+F187/F165</f>
        <v>29.484920102228319</v>
      </c>
      <c r="G188" s="86">
        <f t="shared" ref="G188:P188" ca="1" si="371">+G187/G165</f>
        <v>30.998946283487186</v>
      </c>
      <c r="H188" s="86">
        <f t="shared" ca="1" si="371"/>
        <v>32.930118646220869</v>
      </c>
      <c r="I188" s="86">
        <f t="shared" ca="1" si="371"/>
        <v>33.783588605168816</v>
      </c>
      <c r="J188" s="86">
        <f t="shared" ca="1" si="371"/>
        <v>34.58990687283255</v>
      </c>
      <c r="K188" s="86">
        <f t="shared" ca="1" si="371"/>
        <v>36.194069894126521</v>
      </c>
      <c r="L188" s="86">
        <f t="shared" ca="1" si="371"/>
        <v>37.269442564024232</v>
      </c>
      <c r="M188" s="86">
        <f t="shared" ca="1" si="371"/>
        <v>38.745082027193014</v>
      </c>
      <c r="N188" s="86">
        <f t="shared" ca="1" si="371"/>
        <v>40.631486817315249</v>
      </c>
      <c r="O188" s="86">
        <f t="shared" ca="1" si="371"/>
        <v>41.109798937330204</v>
      </c>
      <c r="P188" s="86">
        <f t="shared" ca="1" si="371"/>
        <v>44.916028914625329</v>
      </c>
      <c r="Q188" s="86">
        <f t="shared" ref="Q188:R188" ca="1" si="372">+Q187/Q165</f>
        <v>51.651299382137402</v>
      </c>
      <c r="R188" s="86">
        <f t="shared" ca="1" si="372"/>
        <v>55.747919757250855</v>
      </c>
      <c r="AO188" s="27">
        <f t="shared" si="260"/>
        <v>46966</v>
      </c>
      <c r="AP188" s="41" t="str">
        <f t="shared" si="344"/>
        <v>gi</v>
      </c>
      <c r="AQ188" s="41">
        <f t="shared" si="261"/>
        <v>191</v>
      </c>
      <c r="AS188" s="41">
        <f t="shared" si="262"/>
        <v>188</v>
      </c>
      <c r="AT188" s="41" t="str">
        <f t="shared" si="361"/>
        <v>gf</v>
      </c>
    </row>
    <row r="189" spans="1:46">
      <c r="A189" s="60">
        <f t="shared" si="263"/>
        <v>189</v>
      </c>
      <c r="B189" s="43" t="s">
        <v>6</v>
      </c>
      <c r="C189" s="166" t="s">
        <v>52</v>
      </c>
      <c r="D189" s="99">
        <f ca="1">+D183+D180</f>
        <v>88972.52</v>
      </c>
      <c r="E189" s="87">
        <f t="shared" ref="E189:G189" ca="1" si="373">+E183+E180</f>
        <v>74423.659999999989</v>
      </c>
      <c r="F189" s="87">
        <f t="shared" ca="1" si="373"/>
        <v>88302.950000000012</v>
      </c>
      <c r="G189" s="87">
        <f t="shared" ca="1" si="373"/>
        <v>86839.829999999987</v>
      </c>
      <c r="H189" s="87">
        <f t="shared" ref="H189:P189" ca="1" si="374">+H183+H180</f>
        <v>75094.819999999992</v>
      </c>
      <c r="I189" s="87">
        <f t="shared" ca="1" si="374"/>
        <v>87761.65</v>
      </c>
      <c r="J189" s="87">
        <f t="shared" ca="1" si="374"/>
        <v>99113.340000000011</v>
      </c>
      <c r="K189" s="87">
        <f t="shared" ca="1" si="374"/>
        <v>93954.170000000013</v>
      </c>
      <c r="L189" s="87">
        <f t="shared" ca="1" si="374"/>
        <v>107309.32</v>
      </c>
      <c r="M189" s="87">
        <f t="shared" ca="1" si="374"/>
        <v>106355.12</v>
      </c>
      <c r="N189" s="87">
        <f t="shared" ca="1" si="374"/>
        <v>93336.190000000017</v>
      </c>
      <c r="O189" s="87">
        <f t="shared" ca="1" si="374"/>
        <v>111242.89999999998</v>
      </c>
      <c r="P189" s="87">
        <f t="shared" ca="1" si="374"/>
        <v>115653.77</v>
      </c>
      <c r="Q189" s="87">
        <f t="shared" ref="Q189:R189" ca="1" si="375">+Q183+Q180</f>
        <v>106262.44999999998</v>
      </c>
      <c r="R189" s="87">
        <f t="shared" ca="1" si="375"/>
        <v>117938.95999999999</v>
      </c>
      <c r="AO189" s="27">
        <f t="shared" si="260"/>
        <v>46997</v>
      </c>
      <c r="AP189" s="41" t="str">
        <f t="shared" si="344"/>
        <v>gj</v>
      </c>
      <c r="AQ189" s="41">
        <f t="shared" si="261"/>
        <v>192</v>
      </c>
      <c r="AS189" s="41">
        <f t="shared" si="262"/>
        <v>189</v>
      </c>
      <c r="AT189" s="41" t="str">
        <f t="shared" si="361"/>
        <v>gg</v>
      </c>
    </row>
    <row r="190" spans="1:46">
      <c r="A190" s="60">
        <f t="shared" si="263"/>
        <v>190</v>
      </c>
      <c r="B190" s="43" t="s">
        <v>6</v>
      </c>
      <c r="C190" s="166" t="s">
        <v>53</v>
      </c>
      <c r="D190" s="98">
        <f ca="1">+D189/D165</f>
        <v>7.9559901078466194E-2</v>
      </c>
      <c r="E190" s="86">
        <f t="shared" ref="E190" ca="1" si="376">+E189/E165</f>
        <v>7.7891566226600942E-2</v>
      </c>
      <c r="F190" s="86">
        <f t="shared" ref="F190" ca="1" si="377">+F189/F165</f>
        <v>8.0149649190896344E-2</v>
      </c>
      <c r="G190" s="86">
        <f t="shared" ref="G190:P190" ca="1" si="378">+G189/G165</f>
        <v>7.8518404003079315E-2</v>
      </c>
      <c r="H190" s="86">
        <f t="shared" ca="1" si="378"/>
        <v>7.9627825047615619E-2</v>
      </c>
      <c r="I190" s="86">
        <f t="shared" ca="1" si="378"/>
        <v>8.2658981309183435E-2</v>
      </c>
      <c r="J190" s="86">
        <f t="shared" ca="1" si="378"/>
        <v>8.7295734117234527E-2</v>
      </c>
      <c r="K190" s="86">
        <f t="shared" ca="1" si="378"/>
        <v>8.6258371476218468E-2</v>
      </c>
      <c r="L190" s="86">
        <f t="shared" ca="1" si="378"/>
        <v>9.2109630158478839E-2</v>
      </c>
      <c r="M190" s="86">
        <f t="shared" ca="1" si="378"/>
        <v>9.17000910412617E-2</v>
      </c>
      <c r="N190" s="86">
        <f t="shared" ca="1" si="378"/>
        <v>9.3133533294222443E-2</v>
      </c>
      <c r="O190" s="86">
        <f t="shared" ca="1" si="378"/>
        <v>9.5864442181257656E-2</v>
      </c>
      <c r="P190" s="86">
        <f t="shared" ca="1" si="378"/>
        <v>0.10165654063406897</v>
      </c>
      <c r="Q190" s="86">
        <f t="shared" ref="Q190:R190" ca="1" si="379">+Q189/Q165</f>
        <v>0.10323303729210888</v>
      </c>
      <c r="R190" s="86">
        <f t="shared" ca="1" si="379"/>
        <v>0.10762936092801455</v>
      </c>
      <c r="AO190" s="27">
        <f t="shared" si="260"/>
        <v>47027</v>
      </c>
      <c r="AP190" s="41" t="str">
        <f t="shared" si="344"/>
        <v>gk</v>
      </c>
      <c r="AQ190" s="41">
        <f t="shared" si="261"/>
        <v>193</v>
      </c>
      <c r="AS190" s="41">
        <f t="shared" si="262"/>
        <v>190</v>
      </c>
      <c r="AT190" s="41" t="str">
        <f t="shared" si="361"/>
        <v>gh</v>
      </c>
    </row>
    <row r="191" spans="1:46">
      <c r="A191" s="60">
        <f t="shared" si="263"/>
        <v>191</v>
      </c>
      <c r="B191" s="43" t="s">
        <v>6</v>
      </c>
      <c r="C191" s="166" t="s">
        <v>228</v>
      </c>
      <c r="D191" s="85">
        <f ca="1">+D189+D187</f>
        <v>30361797.48</v>
      </c>
      <c r="E191" s="85">
        <f t="shared" ref="E191:G191" ca="1" si="380">+E189+E187</f>
        <v>26725307.969999999</v>
      </c>
      <c r="F191" s="85">
        <f t="shared" ca="1" si="380"/>
        <v>32572605.149999999</v>
      </c>
      <c r="G191" s="85">
        <f t="shared" ca="1" si="380"/>
        <v>34371072.420000002</v>
      </c>
      <c r="H191" s="85">
        <f t="shared" ref="H191:P191" ca="1" si="381">+H189+H187</f>
        <v>31130587.43</v>
      </c>
      <c r="I191" s="85">
        <f t="shared" ca="1" si="381"/>
        <v>35956864.219999999</v>
      </c>
      <c r="J191" s="85">
        <f t="shared" ca="1" si="381"/>
        <v>39371607.410000004</v>
      </c>
      <c r="K191" s="85">
        <f t="shared" ca="1" si="381"/>
        <v>39517186.230000004</v>
      </c>
      <c r="L191" s="85">
        <f t="shared" ca="1" si="381"/>
        <v>43526857.649999999</v>
      </c>
      <c r="M191" s="85">
        <f t="shared" ca="1" si="381"/>
        <v>45043473.519999996</v>
      </c>
      <c r="N191" s="85">
        <f t="shared" ca="1" si="381"/>
        <v>40813236.309999995</v>
      </c>
      <c r="O191" s="85">
        <f t="shared" ca="1" si="381"/>
        <v>47815826.039999999</v>
      </c>
      <c r="P191" s="85">
        <f t="shared" ca="1" si="381"/>
        <v>51216232.690000005</v>
      </c>
      <c r="Q191" s="85">
        <f t="shared" ref="Q191:R191" ca="1" si="382">+Q189+Q187</f>
        <v>53273288.839999996</v>
      </c>
      <c r="R191" s="85">
        <f t="shared" ca="1" si="382"/>
        <v>61205839.340000004</v>
      </c>
      <c r="AO191" s="27">
        <f t="shared" si="260"/>
        <v>47058</v>
      </c>
      <c r="AP191" s="41" t="str">
        <f t="shared" si="344"/>
        <v>gl</v>
      </c>
      <c r="AQ191" s="41">
        <f t="shared" si="261"/>
        <v>194</v>
      </c>
      <c r="AS191" s="41">
        <f t="shared" si="262"/>
        <v>191</v>
      </c>
      <c r="AT191" s="41" t="str">
        <f t="shared" si="361"/>
        <v>gi</v>
      </c>
    </row>
    <row r="192" spans="1:46">
      <c r="A192" s="60">
        <f t="shared" si="263"/>
        <v>192</v>
      </c>
      <c r="B192" s="183" t="s">
        <v>6</v>
      </c>
      <c r="C192" s="351" t="s">
        <v>229</v>
      </c>
      <c r="D192" s="184">
        <f ca="1">+D191/D165</f>
        <v>27.14974920428492</v>
      </c>
      <c r="E192" s="184">
        <f t="shared" ref="E192" ca="1" si="383">+E191/E165</f>
        <v>27.970622456239877</v>
      </c>
      <c r="F192" s="184">
        <f t="shared" ref="F192" ca="1" si="384">+F191/F165</f>
        <v>29.565069751419212</v>
      </c>
      <c r="G192" s="184">
        <f t="shared" ref="G192:P192" ca="1" si="385">+G191/G165</f>
        <v>31.077464687490263</v>
      </c>
      <c r="H192" s="184">
        <f t="shared" ca="1" si="385"/>
        <v>33.009746471268485</v>
      </c>
      <c r="I192" s="184">
        <f t="shared" ca="1" si="385"/>
        <v>33.866247586477996</v>
      </c>
      <c r="J192" s="184">
        <f t="shared" ca="1" si="385"/>
        <v>34.677202606949791</v>
      </c>
      <c r="K192" s="184">
        <f t="shared" ca="1" si="385"/>
        <v>36.280328265602741</v>
      </c>
      <c r="L192" s="184">
        <f t="shared" ca="1" si="385"/>
        <v>37.361552194182714</v>
      </c>
      <c r="M192" s="184">
        <f t="shared" ca="1" si="385"/>
        <v>38.836782118234275</v>
      </c>
      <c r="N192" s="184">
        <f t="shared" ca="1" si="385"/>
        <v>40.72462035060947</v>
      </c>
      <c r="O192" s="184">
        <f t="shared" ca="1" si="385"/>
        <v>41.205663379511456</v>
      </c>
      <c r="P192" s="184">
        <f t="shared" ca="1" si="385"/>
        <v>45.017685455259404</v>
      </c>
      <c r="Q192" s="184">
        <f t="shared" ref="Q192:R192" ca="1" si="386">+Q191/Q165</f>
        <v>51.754532419429516</v>
      </c>
      <c r="R192" s="184">
        <f t="shared" ca="1" si="386"/>
        <v>55.855549118178871</v>
      </c>
      <c r="AO192" s="27">
        <f t="shared" si="260"/>
        <v>47088</v>
      </c>
      <c r="AP192" s="41" t="str">
        <f t="shared" si="344"/>
        <v>gm</v>
      </c>
      <c r="AQ192" s="41">
        <f t="shared" si="261"/>
        <v>195</v>
      </c>
      <c r="AS192" s="41">
        <f t="shared" si="262"/>
        <v>192</v>
      </c>
      <c r="AT192" s="41" t="str">
        <f t="shared" si="361"/>
        <v>gj</v>
      </c>
    </row>
    <row r="193" spans="1:46" ht="15.75" thickBot="1">
      <c r="A193" s="60">
        <f t="shared" si="263"/>
        <v>193</v>
      </c>
      <c r="B193" s="42"/>
      <c r="C193" s="185"/>
      <c r="D193" s="71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AO193" s="27">
        <f t="shared" si="260"/>
        <v>47119</v>
      </c>
      <c r="AP193" s="41" t="str">
        <f t="shared" si="344"/>
        <v>gn</v>
      </c>
      <c r="AQ193" s="41">
        <f t="shared" si="261"/>
        <v>196</v>
      </c>
      <c r="AS193" s="41">
        <f t="shared" si="262"/>
        <v>193</v>
      </c>
      <c r="AT193" s="41" t="str">
        <f t="shared" si="361"/>
        <v>gk</v>
      </c>
    </row>
    <row r="194" spans="1:46">
      <c r="A194" s="60">
        <f t="shared" si="263"/>
        <v>194</v>
      </c>
      <c r="B194" s="188" t="s">
        <v>32</v>
      </c>
      <c r="C194" s="189" t="s">
        <v>33</v>
      </c>
      <c r="D194" s="100" t="str">
        <f>+D$2</f>
        <v>CY 2013</v>
      </c>
      <c r="E194" s="101" t="str">
        <f t="shared" ref="E194:R194" si="387">+E$2</f>
        <v>CY 2014</v>
      </c>
      <c r="F194" s="101" t="str">
        <f t="shared" si="387"/>
        <v>CY 2015</v>
      </c>
      <c r="G194" s="101" t="str">
        <f t="shared" si="387"/>
        <v>CY 2016</v>
      </c>
      <c r="H194" s="101" t="str">
        <f t="shared" si="387"/>
        <v>CY 2017</v>
      </c>
      <c r="I194" s="101" t="str">
        <f t="shared" si="387"/>
        <v>CY 2018</v>
      </c>
      <c r="J194" s="101" t="str">
        <f t="shared" si="387"/>
        <v>CY 2019</v>
      </c>
      <c r="K194" s="101" t="str">
        <f t="shared" si="387"/>
        <v>CY 2020</v>
      </c>
      <c r="L194" s="101" t="str">
        <f t="shared" si="387"/>
        <v>CY 2021</v>
      </c>
      <c r="M194" s="101" t="str">
        <f t="shared" si="387"/>
        <v>CY 2022</v>
      </c>
      <c r="N194" s="101" t="str">
        <f t="shared" si="387"/>
        <v>CY 2023</v>
      </c>
      <c r="O194" s="101" t="str">
        <f t="shared" si="387"/>
        <v>CY 2024</v>
      </c>
      <c r="P194" s="101" t="str">
        <f t="shared" si="387"/>
        <v>CY 2025</v>
      </c>
      <c r="Q194" s="101" t="str">
        <f t="shared" si="387"/>
        <v>CY 2026</v>
      </c>
      <c r="R194" s="101" t="str">
        <f t="shared" si="387"/>
        <v>CY 2027</v>
      </c>
      <c r="AO194" s="27">
        <f t="shared" si="260"/>
        <v>47150</v>
      </c>
      <c r="AP194" s="41" t="str">
        <f t="shared" si="344"/>
        <v>go</v>
      </c>
      <c r="AQ194" s="41">
        <f t="shared" si="261"/>
        <v>197</v>
      </c>
      <c r="AS194" s="41">
        <f t="shared" si="262"/>
        <v>194</v>
      </c>
      <c r="AT194" s="41" t="str">
        <f t="shared" si="361"/>
        <v>gl</v>
      </c>
    </row>
    <row r="195" spans="1:46">
      <c r="A195" s="60">
        <f t="shared" si="263"/>
        <v>195</v>
      </c>
      <c r="B195" s="75" t="s">
        <v>7</v>
      </c>
      <c r="C195" s="163" t="s">
        <v>34</v>
      </c>
      <c r="D195" s="75">
        <f ca="1">+AVERAGE(INDIRECT("'Monthly Resource Report'!"&amp;VLOOKUP(D$1,$AO$1:$AP$197,2,FALSE)&amp;$A195&amp;":"&amp;VLOOKUP(DATE(YEAR(D$1),12,1),$AO$1:$AP$197,2,FALSE)&amp;$A195))</f>
        <v>231</v>
      </c>
      <c r="E195" s="76">
        <f t="shared" ref="E195:R195" ca="1" si="388">+AVERAGE(INDIRECT("'Monthly Resource Report'!"&amp;VLOOKUP(E$1,$AO$1:$AP$197,2,FALSE)&amp;$A195&amp;":"&amp;VLOOKUP(DATE(YEAR(E$1),12,1),$AO$1:$AP$197,2,FALSE)&amp;$A195))</f>
        <v>231</v>
      </c>
      <c r="F195" s="76">
        <f t="shared" ca="1" si="388"/>
        <v>231</v>
      </c>
      <c r="G195" s="76">
        <f t="shared" ca="1" si="388"/>
        <v>231</v>
      </c>
      <c r="H195" s="76">
        <f t="shared" ca="1" si="388"/>
        <v>231</v>
      </c>
      <c r="I195" s="76">
        <f t="shared" ca="1" si="388"/>
        <v>231</v>
      </c>
      <c r="J195" s="76">
        <f t="shared" ca="1" si="388"/>
        <v>231</v>
      </c>
      <c r="K195" s="76">
        <f t="shared" ca="1" si="388"/>
        <v>231</v>
      </c>
      <c r="L195" s="76">
        <f t="shared" ca="1" si="388"/>
        <v>231</v>
      </c>
      <c r="M195" s="76">
        <f t="shared" ca="1" si="388"/>
        <v>231</v>
      </c>
      <c r="N195" s="76">
        <f t="shared" ca="1" si="388"/>
        <v>231</v>
      </c>
      <c r="O195" s="76">
        <f t="shared" ca="1" si="388"/>
        <v>231</v>
      </c>
      <c r="P195" s="76">
        <f t="shared" ca="1" si="388"/>
        <v>231</v>
      </c>
      <c r="Q195" s="76">
        <f t="shared" ca="1" si="388"/>
        <v>231</v>
      </c>
      <c r="R195" s="76">
        <f t="shared" ca="1" si="388"/>
        <v>231</v>
      </c>
      <c r="AO195" s="27">
        <f t="shared" ref="AO195:AO205" si="389">+EDATE(AO194,1)</f>
        <v>47178</v>
      </c>
      <c r="AP195" s="41" t="str">
        <f t="shared" ref="AP195:AP201" si="390">+VLOOKUP(AQ195,$AS$1:$AT$204,2,FALSE)</f>
        <v>gp</v>
      </c>
      <c r="AQ195" s="41">
        <f t="shared" ref="AQ195:AQ205" si="391">+AQ194+1</f>
        <v>198</v>
      </c>
      <c r="AS195" s="41">
        <f t="shared" ref="AS195:AS208" si="392">+AS194+1</f>
        <v>195</v>
      </c>
      <c r="AT195" s="41" t="str">
        <f t="shared" si="361"/>
        <v>gm</v>
      </c>
    </row>
    <row r="196" spans="1:46">
      <c r="A196" s="60">
        <f t="shared" ref="A196:A259" si="393">+ROW(A196)</f>
        <v>196</v>
      </c>
      <c r="B196" s="96" t="s">
        <v>7</v>
      </c>
      <c r="C196" s="166" t="s">
        <v>35</v>
      </c>
      <c r="D196" s="90">
        <f ca="1">+SUM(INDIRECT("'Monthly Resource Report'!"&amp;(VLOOKUP(D$1,$AO$1:$AP$197,2,FALSE)&amp;$A196&amp;":"&amp;VLOOKUP(DATE(YEAR(D$1),12,1),$AO$1:$AP$181,2,FALSE)&amp;$A196)))</f>
        <v>867561.37963800901</v>
      </c>
      <c r="E196" s="91">
        <f t="shared" ref="E196:R197" ca="1" si="394">+SUM(INDIRECT("'Monthly Resource Report'!"&amp;(VLOOKUP(E$1,$AO$1:$AP$197,2,FALSE)&amp;$A196&amp;":"&amp;VLOOKUP(DATE(YEAR(E$1),12,1),$AO$1:$AP$181,2,FALSE)&amp;$A196)))</f>
        <v>804043.52624434384</v>
      </c>
      <c r="F196" s="91">
        <f t="shared" ca="1" si="394"/>
        <v>847849.88144796365</v>
      </c>
      <c r="G196" s="91">
        <f t="shared" ca="1" si="394"/>
        <v>723584.30361990957</v>
      </c>
      <c r="H196" s="91">
        <f t="shared" ca="1" si="394"/>
        <v>837451.13710407226</v>
      </c>
      <c r="I196" s="91">
        <f t="shared" ca="1" si="394"/>
        <v>811899.76651583717</v>
      </c>
      <c r="J196" s="91">
        <f t="shared" ca="1" si="394"/>
        <v>906073.84524886881</v>
      </c>
      <c r="K196" s="91">
        <f t="shared" ca="1" si="394"/>
        <v>877141.79819004529</v>
      </c>
      <c r="L196" s="91">
        <f t="shared" ca="1" si="394"/>
        <v>925769.68868778262</v>
      </c>
      <c r="M196" s="91">
        <f t="shared" ca="1" si="394"/>
        <v>871573.21312217193</v>
      </c>
      <c r="N196" s="91">
        <f t="shared" ca="1" si="394"/>
        <v>919176.84389140282</v>
      </c>
      <c r="O196" s="91">
        <f t="shared" ca="1" si="394"/>
        <v>786611.92036199104</v>
      </c>
      <c r="P196" s="91">
        <f t="shared" ca="1" si="394"/>
        <v>905542.45475113124</v>
      </c>
      <c r="Q196" s="91">
        <f t="shared" ca="1" si="394"/>
        <v>844111.85475113126</v>
      </c>
      <c r="R196" s="91">
        <f t="shared" ca="1" si="394"/>
        <v>892870.57194570161</v>
      </c>
      <c r="AO196" s="27">
        <f t="shared" si="389"/>
        <v>47209</v>
      </c>
      <c r="AP196" s="41" t="str">
        <f t="shared" si="390"/>
        <v>gq</v>
      </c>
      <c r="AQ196" s="41">
        <f t="shared" si="391"/>
        <v>199</v>
      </c>
      <c r="AS196" s="41">
        <f t="shared" si="392"/>
        <v>196</v>
      </c>
      <c r="AT196" s="41" t="str">
        <f t="shared" si="361"/>
        <v>gn</v>
      </c>
    </row>
    <row r="197" spans="1:46">
      <c r="A197" s="60">
        <f t="shared" si="393"/>
        <v>197</v>
      </c>
      <c r="B197" s="96" t="s">
        <v>7</v>
      </c>
      <c r="C197" s="166" t="s">
        <v>36</v>
      </c>
      <c r="D197" s="88">
        <f ca="1">+SUM(INDIRECT("'Monthly Resource Report'!"&amp;(VLOOKUP(D$1,$AO$1:$AP$197,2,FALSE)&amp;$A197&amp;":"&amp;VLOOKUP(DATE(YEAR(D$1),12,1),$AO$1:$AP$181,2,FALSE)&amp;$A197)))</f>
        <v>1739625.5499999998</v>
      </c>
      <c r="E197" s="89">
        <f t="shared" ca="1" si="394"/>
        <v>1610900.3499999999</v>
      </c>
      <c r="F197" s="89">
        <f t="shared" ca="1" si="394"/>
        <v>1695810.5499999998</v>
      </c>
      <c r="G197" s="89">
        <f t="shared" ca="1" si="394"/>
        <v>1447109.38</v>
      </c>
      <c r="H197" s="89">
        <f t="shared" ca="1" si="394"/>
        <v>1689598.5899999999</v>
      </c>
      <c r="I197" s="89">
        <f t="shared" ca="1" si="394"/>
        <v>1634830.79</v>
      </c>
      <c r="J197" s="89">
        <f t="shared" ca="1" si="394"/>
        <v>1824993.5499999998</v>
      </c>
      <c r="K197" s="89">
        <f t="shared" ca="1" si="394"/>
        <v>1770555.26</v>
      </c>
      <c r="L197" s="89">
        <f t="shared" ca="1" si="394"/>
        <v>1868251.5699999998</v>
      </c>
      <c r="M197" s="89">
        <f t="shared" ca="1" si="394"/>
        <v>1758709.5899999999</v>
      </c>
      <c r="N197" s="89">
        <f t="shared" ca="1" si="394"/>
        <v>1853740</v>
      </c>
      <c r="O197" s="89">
        <f t="shared" ca="1" si="394"/>
        <v>1586416.48</v>
      </c>
      <c r="P197" s="89">
        <f t="shared" ca="1" si="394"/>
        <v>1842105.96</v>
      </c>
      <c r="Q197" s="89">
        <f t="shared" ca="1" si="394"/>
        <v>1706774.5499999998</v>
      </c>
      <c r="R197" s="89">
        <f t="shared" ca="1" si="394"/>
        <v>1795687.5699999998</v>
      </c>
      <c r="AO197" s="27">
        <f t="shared" si="389"/>
        <v>47239</v>
      </c>
      <c r="AP197" s="41" t="str">
        <f t="shared" si="390"/>
        <v>gr</v>
      </c>
      <c r="AQ197" s="41">
        <f t="shared" si="391"/>
        <v>200</v>
      </c>
      <c r="AS197" s="41">
        <f t="shared" si="392"/>
        <v>197</v>
      </c>
      <c r="AT197" s="41" t="str">
        <f t="shared" si="361"/>
        <v>go</v>
      </c>
    </row>
    <row r="198" spans="1:46">
      <c r="A198" s="60">
        <f t="shared" si="393"/>
        <v>198</v>
      </c>
      <c r="B198" s="171" t="s">
        <v>7</v>
      </c>
      <c r="C198" s="172" t="s">
        <v>95</v>
      </c>
      <c r="D198" s="77">
        <f ca="1">+D197/(D195*D218)</f>
        <v>0.85968567771649951</v>
      </c>
      <c r="E198" s="78">
        <f t="shared" ref="E198" ca="1" si="395">+E197/(E195*E218)</f>
        <v>0.79607244163751001</v>
      </c>
      <c r="F198" s="78">
        <f t="shared" ref="F198" ca="1" si="396">+F197/(F195*F218)</f>
        <v>0.83803324339283236</v>
      </c>
      <c r="G198" s="78">
        <f t="shared" ref="G198:P198" ca="1" si="397">+G197/(G195*G218)</f>
        <v>0.71317654491834814</v>
      </c>
      <c r="H198" s="78">
        <f t="shared" ca="1" si="397"/>
        <v>0.83496342584356276</v>
      </c>
      <c r="I198" s="78">
        <f t="shared" ca="1" si="397"/>
        <v>0.8078983524086264</v>
      </c>
      <c r="J198" s="78">
        <f t="shared" ca="1" si="397"/>
        <v>0.90187271442408423</v>
      </c>
      <c r="K198" s="78">
        <f t="shared" ca="1" si="397"/>
        <v>0.87257984805115951</v>
      </c>
      <c r="L198" s="78">
        <f t="shared" ca="1" si="397"/>
        <v>0.92324990116428463</v>
      </c>
      <c r="M198" s="78">
        <f t="shared" ca="1" si="397"/>
        <v>0.8691166014350945</v>
      </c>
      <c r="N198" s="78">
        <f t="shared" ca="1" si="397"/>
        <v>0.91607859416078596</v>
      </c>
      <c r="O198" s="78">
        <f t="shared" ca="1" si="397"/>
        <v>0.78183103478185445</v>
      </c>
      <c r="P198" s="78">
        <f t="shared" ca="1" si="397"/>
        <v>0.91032930083615016</v>
      </c>
      <c r="Q198" s="78">
        <f t="shared" ref="Q198:R198" ca="1" si="398">+Q197/(Q195*Q218)</f>
        <v>0.84345141730415696</v>
      </c>
      <c r="R198" s="78">
        <f t="shared" ca="1" si="398"/>
        <v>0.88739032694854603</v>
      </c>
      <c r="AO198" s="27">
        <f t="shared" si="389"/>
        <v>47270</v>
      </c>
      <c r="AP198" s="41" t="str">
        <f t="shared" si="390"/>
        <v>gs</v>
      </c>
      <c r="AQ198" s="41">
        <f t="shared" si="391"/>
        <v>201</v>
      </c>
      <c r="AS198" s="41">
        <f t="shared" si="392"/>
        <v>198</v>
      </c>
      <c r="AT198" s="41" t="str">
        <f t="shared" si="361"/>
        <v>gp</v>
      </c>
    </row>
    <row r="199" spans="1:46">
      <c r="A199" s="60">
        <f t="shared" si="393"/>
        <v>199</v>
      </c>
      <c r="B199" s="96" t="s">
        <v>7</v>
      </c>
      <c r="C199" s="166" t="s">
        <v>269</v>
      </c>
      <c r="D199" s="88">
        <f ca="1">+SUM(INDIRECT("'Monthly Resource Report'!"&amp;(VLOOKUP(D$1,$AO$1:$AP$197,2,FALSE)&amp;$A199&amp;":"&amp;VLOOKUP(DATE(YEAR(D$1),12,1),$AO$1:$AP$181,2,FALSE)&amp;$A199)))</f>
        <v>19173106.489999998</v>
      </c>
      <c r="E199" s="89">
        <f t="shared" ref="E199:R199" ca="1" si="399">+SUM(INDIRECT("'Monthly Resource Report'!"&amp;(VLOOKUP(E$1,$AO$1:$AP$197,2,FALSE)&amp;$A199&amp;":"&amp;VLOOKUP(DATE(YEAR(E$1),12,1),$AO$1:$AP$181,2,FALSE)&amp;$A199)))</f>
        <v>17769361.93</v>
      </c>
      <c r="F199" s="89">
        <f t="shared" ca="1" si="399"/>
        <v>18737482.379999999</v>
      </c>
      <c r="G199" s="89">
        <f t="shared" ca="1" si="399"/>
        <v>15991213.109999996</v>
      </c>
      <c r="H199" s="89">
        <f t="shared" ca="1" si="399"/>
        <v>18507670.129999999</v>
      </c>
      <c r="I199" s="89">
        <f t="shared" ca="1" si="399"/>
        <v>17942984.839999996</v>
      </c>
      <c r="J199" s="89">
        <f t="shared" ca="1" si="399"/>
        <v>20024231.980000004</v>
      </c>
      <c r="K199" s="89">
        <f t="shared" ca="1" si="399"/>
        <v>19384833.740000002</v>
      </c>
      <c r="L199" s="89">
        <f t="shared" ca="1" si="399"/>
        <v>20459510.120000001</v>
      </c>
      <c r="M199" s="89">
        <f t="shared" ca="1" si="399"/>
        <v>19261768.010000002</v>
      </c>
      <c r="N199" s="89">
        <f t="shared" ca="1" si="399"/>
        <v>20313808.25</v>
      </c>
      <c r="O199" s="89">
        <f t="shared" ca="1" si="399"/>
        <v>17384123.440000001</v>
      </c>
      <c r="P199" s="89">
        <f t="shared" ca="1" si="399"/>
        <v>20012488.25</v>
      </c>
      <c r="Q199" s="89">
        <f t="shared" ca="1" si="399"/>
        <v>18654871.990000002</v>
      </c>
      <c r="R199" s="89">
        <f t="shared" ca="1" si="399"/>
        <v>19732439.639999997</v>
      </c>
      <c r="AO199" s="27">
        <f t="shared" si="389"/>
        <v>47300</v>
      </c>
      <c r="AP199" s="41" t="str">
        <f t="shared" si="390"/>
        <v>gt</v>
      </c>
      <c r="AQ199" s="41">
        <f t="shared" si="391"/>
        <v>202</v>
      </c>
      <c r="AS199" s="41">
        <f t="shared" si="392"/>
        <v>199</v>
      </c>
      <c r="AT199" s="41" t="str">
        <f t="shared" si="361"/>
        <v>gq</v>
      </c>
    </row>
    <row r="200" spans="1:46">
      <c r="A200" s="60">
        <f t="shared" si="393"/>
        <v>200</v>
      </c>
      <c r="B200" s="171" t="s">
        <v>7</v>
      </c>
      <c r="C200" s="172" t="s">
        <v>270</v>
      </c>
      <c r="D200" s="92">
        <f ca="1">+D199/D197</f>
        <v>11.021398536024032</v>
      </c>
      <c r="E200" s="93">
        <f t="shared" ref="E200" ca="1" si="400">+E199/E197</f>
        <v>11.030702134989294</v>
      </c>
      <c r="F200" s="93">
        <f t="shared" ref="F200" ca="1" si="401">+F199/F197</f>
        <v>11.049278104797732</v>
      </c>
      <c r="G200" s="93">
        <f t="shared" ref="G200:P200" ca="1" si="402">+G199/G197</f>
        <v>11.050452253996168</v>
      </c>
      <c r="H200" s="93">
        <f t="shared" ca="1" si="402"/>
        <v>10.953885875342735</v>
      </c>
      <c r="I200" s="93">
        <f t="shared" ca="1" si="402"/>
        <v>10.975438528411859</v>
      </c>
      <c r="J200" s="93">
        <f t="shared" ca="1" si="402"/>
        <v>10.9722206853827</v>
      </c>
      <c r="K200" s="93">
        <f t="shared" ca="1" si="402"/>
        <v>10.948448872474051</v>
      </c>
      <c r="L200" s="93">
        <f t="shared" ca="1" si="402"/>
        <v>10.951153714272005</v>
      </c>
      <c r="M200" s="93">
        <f t="shared" ca="1" si="402"/>
        <v>10.952216397478109</v>
      </c>
      <c r="N200" s="93">
        <f t="shared" ca="1" si="402"/>
        <v>10.958283389256314</v>
      </c>
      <c r="O200" s="93">
        <f t="shared" ca="1" si="402"/>
        <v>10.958108201195692</v>
      </c>
      <c r="P200" s="93">
        <f t="shared" ca="1" si="402"/>
        <v>10.86391808319213</v>
      </c>
      <c r="Q200" s="93">
        <f t="shared" ref="Q200:R200" ca="1" si="403">+Q199/Q197</f>
        <v>10.92989814618457</v>
      </c>
      <c r="R200" s="93">
        <f t="shared" ca="1" si="403"/>
        <v>10.988793356741896</v>
      </c>
      <c r="AO200" s="27">
        <f t="shared" si="389"/>
        <v>47331</v>
      </c>
      <c r="AP200" s="41" t="str">
        <f t="shared" si="390"/>
        <v>gu</v>
      </c>
      <c r="AQ200" s="41">
        <f t="shared" si="391"/>
        <v>203</v>
      </c>
      <c r="AS200" s="41">
        <f t="shared" si="392"/>
        <v>200</v>
      </c>
      <c r="AT200" s="41" t="str">
        <f t="shared" si="361"/>
        <v>gr</v>
      </c>
    </row>
    <row r="201" spans="1:46">
      <c r="A201" s="60">
        <f t="shared" si="393"/>
        <v>201</v>
      </c>
      <c r="B201" s="96" t="s">
        <v>7</v>
      </c>
      <c r="C201" s="166" t="s">
        <v>37</v>
      </c>
      <c r="D201" s="632">
        <f ca="1">+SUM(INDIRECT("'Monthly Resource Report'!"&amp;(VLOOKUP(D$1,$AO$1:$AP$197,2,FALSE)&amp;$A201&amp;":"&amp;VLOOKUP(DATE(YEAR(D$1),12,1),$AO$1:$AP$181,2,FALSE)&amp;$A201)))</f>
        <v>41548129.5</v>
      </c>
      <c r="E201" s="633">
        <f t="shared" ref="E201:R201" ca="1" si="404">+SUM(INDIRECT("'Monthly Resource Report'!"&amp;(VLOOKUP(E$1,$AO$1:$AP$197,2,FALSE)&amp;$A201&amp;":"&amp;VLOOKUP(DATE(YEAR(E$1),12,1),$AO$1:$AP$181,2,FALSE)&amp;$A201)))</f>
        <v>39270329.379999995</v>
      </c>
      <c r="F201" s="633">
        <f t="shared" ca="1" si="404"/>
        <v>43789495.5</v>
      </c>
      <c r="G201" s="633">
        <f t="shared" ca="1" si="404"/>
        <v>39514304.75</v>
      </c>
      <c r="H201" s="633">
        <f t="shared" ca="1" si="404"/>
        <v>48027419.5</v>
      </c>
      <c r="I201" s="633">
        <f t="shared" ca="1" si="404"/>
        <v>47961596.75</v>
      </c>
      <c r="J201" s="633">
        <f t="shared" ca="1" si="404"/>
        <v>55126650.5</v>
      </c>
      <c r="K201" s="633">
        <f t="shared" ca="1" si="404"/>
        <v>56041480.879999995</v>
      </c>
      <c r="L201" s="633">
        <f t="shared" ca="1" si="404"/>
        <v>60907858.5</v>
      </c>
      <c r="M201" s="633">
        <f t="shared" ca="1" si="404"/>
        <v>59653584.620000005</v>
      </c>
      <c r="N201" s="633">
        <f t="shared" ca="1" si="404"/>
        <v>66040056</v>
      </c>
      <c r="O201" s="633">
        <f t="shared" ca="1" si="404"/>
        <v>57645730.219999999</v>
      </c>
      <c r="P201" s="633">
        <f t="shared" ca="1" si="404"/>
        <v>72345239</v>
      </c>
      <c r="Q201" s="633">
        <f t="shared" ca="1" si="404"/>
        <v>77548313.25</v>
      </c>
      <c r="R201" s="633">
        <f t="shared" ca="1" si="404"/>
        <v>88598570</v>
      </c>
      <c r="AO201" s="27">
        <f t="shared" si="389"/>
        <v>47362</v>
      </c>
      <c r="AP201" s="41" t="str">
        <f t="shared" si="390"/>
        <v>gv</v>
      </c>
      <c r="AQ201" s="41">
        <f t="shared" si="391"/>
        <v>204</v>
      </c>
      <c r="AS201" s="41">
        <f t="shared" si="392"/>
        <v>201</v>
      </c>
      <c r="AT201" s="41" t="str">
        <f t="shared" si="361"/>
        <v>gs</v>
      </c>
    </row>
    <row r="202" spans="1:46">
      <c r="A202" s="60">
        <f t="shared" si="393"/>
        <v>202</v>
      </c>
      <c r="B202" s="171" t="s">
        <v>7</v>
      </c>
      <c r="C202" s="172" t="s">
        <v>271</v>
      </c>
      <c r="D202" s="79">
        <f ca="1">+D201/D199</f>
        <v>2.1670004034906918</v>
      </c>
      <c r="E202" s="80">
        <f t="shared" ref="E202" ca="1" si="405">+E201/E199</f>
        <v>2.2100022237545813</v>
      </c>
      <c r="F202" s="80">
        <f t="shared" ref="F202" ca="1" si="406">+F201/F199</f>
        <v>2.3369999561275105</v>
      </c>
      <c r="G202" s="80">
        <f t="shared" ref="G202:P202" ca="1" si="407">+G201/G199</f>
        <v>2.4710010727885305</v>
      </c>
      <c r="H202" s="80">
        <f t="shared" ca="1" si="407"/>
        <v>2.5950008381741134</v>
      </c>
      <c r="I202" s="80">
        <f t="shared" ca="1" si="407"/>
        <v>2.6729999037328511</v>
      </c>
      <c r="J202" s="80">
        <f t="shared" ca="1" si="407"/>
        <v>2.7529969965919254</v>
      </c>
      <c r="K202" s="80">
        <f t="shared" ca="1" si="407"/>
        <v>2.8909962103187987</v>
      </c>
      <c r="L202" s="80">
        <f t="shared" ca="1" si="407"/>
        <v>2.97699495944725</v>
      </c>
      <c r="M202" s="80">
        <f t="shared" ca="1" si="407"/>
        <v>3.0969942421188987</v>
      </c>
      <c r="N202" s="80">
        <f t="shared" ca="1" si="407"/>
        <v>3.2509933729437464</v>
      </c>
      <c r="O202" s="80">
        <f t="shared" ca="1" si="407"/>
        <v>3.3159986707963687</v>
      </c>
      <c r="P202" s="80">
        <f t="shared" ca="1" si="407"/>
        <v>3.6150046958803337</v>
      </c>
      <c r="Q202" s="80">
        <f t="shared" ref="Q202:R202" ca="1" si="408">+Q201/Q199</f>
        <v>4.1570005568288</v>
      </c>
      <c r="R202" s="80">
        <f t="shared" ca="1" si="408"/>
        <v>4.4899957438815719</v>
      </c>
      <c r="AO202" s="27">
        <f t="shared" si="389"/>
        <v>47392</v>
      </c>
      <c r="AP202" s="41" t="str">
        <f>+VLOOKUP(AQ202,$AS$1:$AT$208,2,FALSE)</f>
        <v>gw</v>
      </c>
      <c r="AQ202" s="41">
        <f t="shared" si="391"/>
        <v>205</v>
      </c>
      <c r="AS202" s="41">
        <f t="shared" si="392"/>
        <v>202</v>
      </c>
      <c r="AT202" s="41" t="str">
        <f t="shared" si="361"/>
        <v>gt</v>
      </c>
    </row>
    <row r="203" spans="1:46">
      <c r="A203" s="60">
        <f t="shared" si="393"/>
        <v>203</v>
      </c>
      <c r="B203" s="96" t="s">
        <v>7</v>
      </c>
      <c r="C203" s="166" t="s">
        <v>38</v>
      </c>
      <c r="D203" s="632">
        <f ca="1">+SUM(INDIRECT("'Monthly Resource Report'!"&amp;(VLOOKUP(D$1,$AO$1:$AP$197,2,FALSE)&amp;$A203&amp;":"&amp;VLOOKUP(DATE(YEAR(D$1),12,1),$AO$1:$AP$181,2,FALSE)&amp;$A203)))</f>
        <v>6066073.6299999999</v>
      </c>
      <c r="E203" s="633">
        <f t="shared" ref="E203:R203" ca="1" si="409">+SUM(INDIRECT("'Monthly Resource Report'!"&amp;(VLOOKUP(E$1,$AO$1:$AP$197,2,FALSE)&amp;$A203&amp;":"&amp;VLOOKUP(DATE(YEAR(E$1),12,1),$AO$1:$AP$181,2,FALSE)&amp;$A203)))</f>
        <v>6295397.1899999995</v>
      </c>
      <c r="F203" s="633">
        <f t="shared" ca="1" si="409"/>
        <v>8280002.8899999997</v>
      </c>
      <c r="G203" s="633">
        <f t="shared" ca="1" si="409"/>
        <v>7711646.6699999999</v>
      </c>
      <c r="H203" s="633">
        <f t="shared" ca="1" si="409"/>
        <v>9218459.25</v>
      </c>
      <c r="I203" s="633">
        <f t="shared" ca="1" si="409"/>
        <v>9145246.5799999982</v>
      </c>
      <c r="J203" s="633">
        <f t="shared" ca="1" si="409"/>
        <v>10475451.689999999</v>
      </c>
      <c r="K203" s="633">
        <f t="shared" ca="1" si="409"/>
        <v>10432105.119999999</v>
      </c>
      <c r="L203" s="633">
        <f t="shared" ca="1" si="409"/>
        <v>11302907.07</v>
      </c>
      <c r="M203" s="633">
        <f t="shared" ca="1" si="409"/>
        <v>10928638.439999999</v>
      </c>
      <c r="N203" s="633">
        <f t="shared" ca="1" si="409"/>
        <v>11832420.879999999</v>
      </c>
      <c r="O203" s="633">
        <f t="shared" ca="1" si="409"/>
        <v>10400554.65</v>
      </c>
      <c r="P203" s="633">
        <f t="shared" ca="1" si="409"/>
        <v>12410277.34</v>
      </c>
      <c r="Q203" s="633">
        <f t="shared" ca="1" si="409"/>
        <v>11817693.98</v>
      </c>
      <c r="R203" s="633">
        <f t="shared" ca="1" si="409"/>
        <v>12783498.440000001</v>
      </c>
      <c r="AO203" s="27">
        <f t="shared" si="389"/>
        <v>47423</v>
      </c>
      <c r="AP203" s="41" t="str">
        <f>+VLOOKUP(AQ203,$AS$1:$AT$208,2,FALSE)</f>
        <v>gx</v>
      </c>
      <c r="AQ203" s="41">
        <f t="shared" si="391"/>
        <v>206</v>
      </c>
      <c r="AS203" s="41">
        <f t="shared" si="392"/>
        <v>203</v>
      </c>
      <c r="AT203" s="41" t="str">
        <f t="shared" si="361"/>
        <v>gu</v>
      </c>
    </row>
    <row r="204" spans="1:46">
      <c r="A204" s="60">
        <f t="shared" si="393"/>
        <v>204</v>
      </c>
      <c r="B204" s="171" t="s">
        <v>7</v>
      </c>
      <c r="C204" s="172" t="s">
        <v>39</v>
      </c>
      <c r="D204" s="81">
        <f ca="1">+D203/D197</f>
        <v>3.4869996189697261</v>
      </c>
      <c r="E204" s="82">
        <f t="shared" ref="E204" ca="1" si="410">+E203/E197</f>
        <v>3.9079991447019053</v>
      </c>
      <c r="F204" s="82">
        <f t="shared" ref="F204" ca="1" si="411">+F203/F197</f>
        <v>4.8826225842267581</v>
      </c>
      <c r="G204" s="82">
        <f t="shared" ref="G204:P204" ca="1" si="412">+G203/G197</f>
        <v>5.3290005417558692</v>
      </c>
      <c r="H204" s="82">
        <f t="shared" ca="1" si="412"/>
        <v>5.4560055296921153</v>
      </c>
      <c r="I204" s="82">
        <f t="shared" ca="1" si="412"/>
        <v>5.5940019211407179</v>
      </c>
      <c r="J204" s="82">
        <f t="shared" ca="1" si="412"/>
        <v>5.7399938153206076</v>
      </c>
      <c r="K204" s="82">
        <f t="shared" ca="1" si="412"/>
        <v>5.8919963446947143</v>
      </c>
      <c r="L204" s="82">
        <f t="shared" ca="1" si="412"/>
        <v>6.0499920093737707</v>
      </c>
      <c r="M204" s="82">
        <f t="shared" ca="1" si="412"/>
        <v>6.2140096933229323</v>
      </c>
      <c r="N204" s="82">
        <f t="shared" ca="1" si="412"/>
        <v>6.3829991692470349</v>
      </c>
      <c r="O204" s="82">
        <f t="shared" ca="1" si="412"/>
        <v>6.5560051733703624</v>
      </c>
      <c r="P204" s="82">
        <f t="shared" ca="1" si="412"/>
        <v>6.7370051503443378</v>
      </c>
      <c r="Q204" s="82">
        <f t="shared" ref="Q204:R204" ca="1" si="413">+Q203/Q197</f>
        <v>6.9239923808331927</v>
      </c>
      <c r="R204" s="82">
        <f t="shared" ca="1" si="413"/>
        <v>7.1189992365988273</v>
      </c>
      <c r="AO204" s="27">
        <f t="shared" si="389"/>
        <v>47453</v>
      </c>
      <c r="AP204" s="41" t="str">
        <f>+VLOOKUP(AQ204,$AS$1:$AT$208,2,FALSE)</f>
        <v>gy</v>
      </c>
      <c r="AQ204" s="41">
        <f t="shared" si="391"/>
        <v>207</v>
      </c>
      <c r="AS204" s="41">
        <f t="shared" si="392"/>
        <v>204</v>
      </c>
      <c r="AT204" s="41" t="str">
        <f t="shared" si="361"/>
        <v>gv</v>
      </c>
    </row>
    <row r="205" spans="1:46">
      <c r="A205" s="60">
        <f t="shared" si="393"/>
        <v>205</v>
      </c>
      <c r="B205" s="96" t="s">
        <v>7</v>
      </c>
      <c r="C205" s="166" t="s">
        <v>40</v>
      </c>
      <c r="D205" s="88">
        <f ca="1">+SUM(INDIRECT("'Monthly Resource Report'!"&amp;(VLOOKUP(D$1,$AO$1:$AP$197,2,FALSE)&amp;$A205&amp;":"&amp;VLOOKUP(DATE(YEAR(D$1),12,1),$AO$1:$AP$181,2,FALSE)&amp;$A205)))</f>
        <v>20.009999999999998</v>
      </c>
      <c r="E205" s="89">
        <f t="shared" ref="E205:R207" ca="1" si="414">+SUM(INDIRECT("'Monthly Resource Report'!"&amp;(VLOOKUP(E$1,$AO$1:$AP$197,2,FALSE)&amp;$A205&amp;":"&amp;VLOOKUP(DATE(YEAR(E$1),12,1),$AO$1:$AP$181,2,FALSE)&amp;$A205)))</f>
        <v>16.63</v>
      </c>
      <c r="F205" s="89">
        <f t="shared" ca="1" si="414"/>
        <v>18.149999999999999</v>
      </c>
      <c r="G205" s="89">
        <f t="shared" ca="1" si="414"/>
        <v>17.889999999999997</v>
      </c>
      <c r="H205" s="89">
        <f t="shared" ca="1" si="414"/>
        <v>19.52</v>
      </c>
      <c r="I205" s="89">
        <f t="shared" ca="1" si="414"/>
        <v>20.399999999999999</v>
      </c>
      <c r="J205" s="89">
        <f t="shared" ca="1" si="414"/>
        <v>19.779999999999998</v>
      </c>
      <c r="K205" s="89">
        <f t="shared" ca="1" si="414"/>
        <v>19.13</v>
      </c>
      <c r="L205" s="89">
        <f t="shared" ca="1" si="414"/>
        <v>18.149999999999999</v>
      </c>
      <c r="M205" s="89">
        <f t="shared" ca="1" si="414"/>
        <v>17.889999999999997</v>
      </c>
      <c r="N205" s="89">
        <f t="shared" ca="1" si="414"/>
        <v>18.149999999999999</v>
      </c>
      <c r="O205" s="89">
        <f t="shared" ca="1" si="414"/>
        <v>18.519999999999996</v>
      </c>
      <c r="P205" s="89">
        <f t="shared" ca="1" si="414"/>
        <v>18.149999999999999</v>
      </c>
      <c r="Q205" s="89">
        <f t="shared" ca="1" si="414"/>
        <v>18.889999999999997</v>
      </c>
      <c r="R205" s="89">
        <f t="shared" ca="1" si="414"/>
        <v>17.509999999999998</v>
      </c>
      <c r="AO205" s="27">
        <f t="shared" si="389"/>
        <v>47484</v>
      </c>
      <c r="AP205" s="41" t="str">
        <f>+VLOOKUP(AQ205,$AS$1:$AT$208,2,FALSE)</f>
        <v>gz</v>
      </c>
      <c r="AQ205" s="41">
        <f t="shared" si="391"/>
        <v>208</v>
      </c>
      <c r="AS205" s="41">
        <f t="shared" si="392"/>
        <v>205</v>
      </c>
      <c r="AT205" s="41" t="str">
        <f t="shared" si="361"/>
        <v>gw</v>
      </c>
    </row>
    <row r="206" spans="1:46">
      <c r="A206" s="60">
        <f t="shared" si="393"/>
        <v>206</v>
      </c>
      <c r="B206" s="96" t="s">
        <v>7</v>
      </c>
      <c r="C206" s="166" t="s">
        <v>41</v>
      </c>
      <c r="D206" s="88">
        <f ca="1">+SUM(INDIRECT("'Monthly Resource Report'!"&amp;(VLOOKUP(D$1,$AO$1:$AP$197,2,FALSE)&amp;$A206&amp;":"&amp;VLOOKUP(DATE(YEAR(D$1),12,1),$AO$1:$AP$181,2,FALSE)&amp;$A206)))</f>
        <v>8479</v>
      </c>
      <c r="E206" s="89">
        <f t="shared" ca="1" si="414"/>
        <v>7923</v>
      </c>
      <c r="F206" s="89">
        <f t="shared" ca="1" si="414"/>
        <v>8479</v>
      </c>
      <c r="G206" s="89">
        <f t="shared" ca="1" si="414"/>
        <v>7248</v>
      </c>
      <c r="H206" s="89">
        <f t="shared" ca="1" si="414"/>
        <v>8479</v>
      </c>
      <c r="I206" s="89">
        <f t="shared" ca="1" si="414"/>
        <v>7992</v>
      </c>
      <c r="J206" s="89">
        <f t="shared" ca="1" si="414"/>
        <v>8479</v>
      </c>
      <c r="K206" s="89">
        <f t="shared" ca="1" si="414"/>
        <v>8014</v>
      </c>
      <c r="L206" s="89">
        <f t="shared" ca="1" si="414"/>
        <v>8479</v>
      </c>
      <c r="M206" s="89">
        <f t="shared" ca="1" si="414"/>
        <v>7991</v>
      </c>
      <c r="N206" s="89">
        <f t="shared" ca="1" si="414"/>
        <v>8479</v>
      </c>
      <c r="O206" s="89">
        <f t="shared" ca="1" si="414"/>
        <v>7249</v>
      </c>
      <c r="P206" s="89">
        <f t="shared" ca="1" si="414"/>
        <v>8479</v>
      </c>
      <c r="Q206" s="89">
        <f t="shared" ca="1" si="414"/>
        <v>7991</v>
      </c>
      <c r="R206" s="89">
        <f t="shared" ca="1" si="414"/>
        <v>8479</v>
      </c>
      <c r="AS206" s="41">
        <f t="shared" si="392"/>
        <v>206</v>
      </c>
      <c r="AT206" s="41" t="str">
        <f t="shared" si="361"/>
        <v>gx</v>
      </c>
    </row>
    <row r="207" spans="1:46">
      <c r="A207" s="60">
        <f t="shared" si="393"/>
        <v>207</v>
      </c>
      <c r="B207" s="96" t="s">
        <v>7</v>
      </c>
      <c r="C207" s="166" t="s">
        <v>272</v>
      </c>
      <c r="D207" s="88">
        <f ca="1">+SUM(INDIRECT("'Monthly Resource Report'!"&amp;(VLOOKUP(D$1,$AO$1:$AP$197,2,FALSE)&amp;$A207&amp;":"&amp;VLOOKUP(DATE(YEAR(D$1),12,1),$AO$1:$AP$181,2,FALSE)&amp;$A207)))</f>
        <v>34600</v>
      </c>
      <c r="E207" s="89">
        <f t="shared" ca="1" si="414"/>
        <v>28761.25</v>
      </c>
      <c r="F207" s="89">
        <f t="shared" ca="1" si="414"/>
        <v>31356.25</v>
      </c>
      <c r="G207" s="89">
        <f t="shared" ca="1" si="414"/>
        <v>30923.75</v>
      </c>
      <c r="H207" s="89">
        <f t="shared" ca="1" si="414"/>
        <v>33735</v>
      </c>
      <c r="I207" s="89">
        <f t="shared" ca="1" si="414"/>
        <v>35248.75</v>
      </c>
      <c r="J207" s="89">
        <f t="shared" ca="1" si="414"/>
        <v>34167.5</v>
      </c>
      <c r="K207" s="89">
        <f t="shared" ca="1" si="414"/>
        <v>33086.25</v>
      </c>
      <c r="L207" s="89">
        <f t="shared" ca="1" si="414"/>
        <v>31356.25</v>
      </c>
      <c r="M207" s="89">
        <f t="shared" ca="1" si="414"/>
        <v>30923.75</v>
      </c>
      <c r="N207" s="89">
        <f t="shared" ca="1" si="414"/>
        <v>31356.25</v>
      </c>
      <c r="O207" s="89">
        <f t="shared" ca="1" si="414"/>
        <v>32005</v>
      </c>
      <c r="P207" s="89">
        <f t="shared" ca="1" si="414"/>
        <v>31356.25</v>
      </c>
      <c r="Q207" s="89">
        <f t="shared" ca="1" si="414"/>
        <v>32653.75</v>
      </c>
      <c r="R207" s="89">
        <f t="shared" ca="1" si="414"/>
        <v>30275</v>
      </c>
      <c r="AS207" s="41">
        <f t="shared" si="392"/>
        <v>207</v>
      </c>
      <c r="AT207" s="41" t="str">
        <f t="shared" si="361"/>
        <v>gy</v>
      </c>
    </row>
    <row r="208" spans="1:46">
      <c r="A208" s="60">
        <f t="shared" si="393"/>
        <v>208</v>
      </c>
      <c r="B208" s="171" t="s">
        <v>7</v>
      </c>
      <c r="C208" s="177" t="s">
        <v>96</v>
      </c>
      <c r="D208" s="83">
        <f ca="1">+D197/(D206*D195)</f>
        <v>0.88817626333253163</v>
      </c>
      <c r="E208" s="84">
        <f t="shared" ref="E208:G208" ca="1" si="415">+E197/(E206*E195)</f>
        <v>0.88017096917134774</v>
      </c>
      <c r="F208" s="84">
        <f t="shared" ca="1" si="415"/>
        <v>0.86580625216667195</v>
      </c>
      <c r="G208" s="84">
        <f t="shared" ca="1" si="415"/>
        <v>0.86431329615932262</v>
      </c>
      <c r="H208" s="84">
        <f t="shared" ref="H208:P208" ca="1" si="416">+H197/(H206*H195)</f>
        <v>0.86263469871324561</v>
      </c>
      <c r="I208" s="84">
        <f t="shared" ca="1" si="416"/>
        <v>0.88553423011756349</v>
      </c>
      <c r="J208" s="84">
        <f t="shared" ca="1" si="416"/>
        <v>0.93176140799091611</v>
      </c>
      <c r="K208" s="84">
        <f t="shared" ca="1" si="416"/>
        <v>0.95641894001514671</v>
      </c>
      <c r="L208" s="84">
        <f t="shared" ca="1" si="416"/>
        <v>0.9538470496755671</v>
      </c>
      <c r="M208" s="84">
        <f t="shared" ca="1" si="416"/>
        <v>0.95275452741477007</v>
      </c>
      <c r="N208" s="84">
        <f t="shared" ca="1" si="416"/>
        <v>0.9464380805340824</v>
      </c>
      <c r="O208" s="84">
        <f t="shared" ca="1" si="416"/>
        <v>0.94738637184767682</v>
      </c>
      <c r="P208" s="84">
        <f t="shared" ca="1" si="416"/>
        <v>0.940498251600976</v>
      </c>
      <c r="Q208" s="84">
        <f t="shared" ref="Q208:R208" ca="1" si="417">+Q197/(Q206*Q195)</f>
        <v>0.92461949888429673</v>
      </c>
      <c r="R208" s="84">
        <f t="shared" ca="1" si="417"/>
        <v>0.91679906404873968</v>
      </c>
      <c r="AS208" s="41">
        <f t="shared" si="392"/>
        <v>208</v>
      </c>
      <c r="AT208" s="41" t="str">
        <f t="shared" si="361"/>
        <v>gz</v>
      </c>
    </row>
    <row r="209" spans="1:18">
      <c r="A209" s="60">
        <f t="shared" si="393"/>
        <v>209</v>
      </c>
      <c r="B209" s="96" t="s">
        <v>7</v>
      </c>
      <c r="C209" s="166" t="s">
        <v>42</v>
      </c>
      <c r="D209" s="632">
        <f ca="1">+SUM(INDIRECT("'Monthly Resource Report'!"&amp;(VLOOKUP(D$1,$AO$1:$AP$197,2,FALSE)&amp;$A209&amp;":"&amp;VLOOKUP(DATE(YEAR(D$1),12,1),$AO$1:$AP$181,2,FALSE)&amp;$A209)))</f>
        <v>789885.58000000007</v>
      </c>
      <c r="E209" s="633">
        <f t="shared" ref="E209:R212" ca="1" si="418">+SUM(INDIRECT("'Monthly Resource Report'!"&amp;(VLOOKUP(E$1,$AO$1:$AP$197,2,FALSE)&amp;$A209&amp;":"&amp;VLOOKUP(DATE(YEAR(E$1),12,1),$AO$1:$AP$181,2,FALSE)&amp;$A209)))</f>
        <v>635666.88</v>
      </c>
      <c r="F209" s="633">
        <f t="shared" ca="1" si="418"/>
        <v>679814.30999999994</v>
      </c>
      <c r="G209" s="633">
        <f t="shared" ca="1" si="418"/>
        <v>684554.51</v>
      </c>
      <c r="H209" s="633">
        <f t="shared" ca="1" si="418"/>
        <v>766647.32</v>
      </c>
      <c r="I209" s="633">
        <f t="shared" ca="1" si="418"/>
        <v>823060.47999999998</v>
      </c>
      <c r="J209" s="633">
        <f t="shared" ca="1" si="418"/>
        <v>819911.79</v>
      </c>
      <c r="K209" s="633">
        <f t="shared" ca="1" si="418"/>
        <v>815766.37</v>
      </c>
      <c r="L209" s="633">
        <f t="shared" ca="1" si="418"/>
        <v>795453.94000000006</v>
      </c>
      <c r="M209" s="633">
        <f t="shared" ca="1" si="418"/>
        <v>807479.7</v>
      </c>
      <c r="N209" s="633">
        <f t="shared" ca="1" si="418"/>
        <v>843245.27</v>
      </c>
      <c r="O209" s="633">
        <f t="shared" ca="1" si="418"/>
        <v>884551.17</v>
      </c>
      <c r="P209" s="633">
        <f t="shared" ca="1" si="418"/>
        <v>891674.47000000009</v>
      </c>
      <c r="Q209" s="633">
        <f t="shared" ca="1" si="418"/>
        <v>954339.37000000011</v>
      </c>
      <c r="R209" s="633">
        <f t="shared" ca="1" si="418"/>
        <v>908660.81</v>
      </c>
    </row>
    <row r="210" spans="1:18">
      <c r="A210" s="60">
        <f t="shared" si="393"/>
        <v>210</v>
      </c>
      <c r="B210" s="96" t="s">
        <v>7</v>
      </c>
      <c r="C210" s="634" t="s">
        <v>298</v>
      </c>
      <c r="D210" s="632">
        <f ca="1">+SUM(INDIRECT("'Monthly Resource Report'!"&amp;(VLOOKUP(D$1,$AO$1:$AP$197,2,FALSE)&amp;$A210&amp;":"&amp;VLOOKUP(DATE(YEAR(D$1),12,1),$AO$1:$AP$181,2,FALSE)&amp;$A210)))</f>
        <v>0</v>
      </c>
      <c r="E210" s="633">
        <f t="shared" ca="1" si="418"/>
        <v>0</v>
      </c>
      <c r="F210" s="633">
        <f t="shared" ca="1" si="418"/>
        <v>0</v>
      </c>
      <c r="G210" s="633">
        <f t="shared" ca="1" si="418"/>
        <v>0</v>
      </c>
      <c r="H210" s="633">
        <f t="shared" ca="1" si="418"/>
        <v>0</v>
      </c>
      <c r="I210" s="633">
        <f t="shared" ca="1" si="418"/>
        <v>0</v>
      </c>
      <c r="J210" s="633">
        <f t="shared" ca="1" si="418"/>
        <v>0</v>
      </c>
      <c r="K210" s="633">
        <f t="shared" ca="1" si="418"/>
        <v>0</v>
      </c>
      <c r="L210" s="633">
        <f t="shared" ca="1" si="418"/>
        <v>0</v>
      </c>
      <c r="M210" s="633">
        <f t="shared" ca="1" si="418"/>
        <v>0</v>
      </c>
      <c r="N210" s="633">
        <f t="shared" ca="1" si="418"/>
        <v>0</v>
      </c>
      <c r="O210" s="633">
        <f t="shared" ca="1" si="418"/>
        <v>0</v>
      </c>
      <c r="P210" s="633">
        <f t="shared" ca="1" si="418"/>
        <v>0</v>
      </c>
      <c r="Q210" s="633">
        <f t="shared" ca="1" si="418"/>
        <v>0</v>
      </c>
      <c r="R210" s="633">
        <f t="shared" ca="1" si="418"/>
        <v>0</v>
      </c>
    </row>
    <row r="211" spans="1:18">
      <c r="A211" s="60">
        <f t="shared" si="393"/>
        <v>211</v>
      </c>
      <c r="B211" s="96" t="s">
        <v>7</v>
      </c>
      <c r="C211" s="166" t="s">
        <v>43</v>
      </c>
      <c r="D211" s="88">
        <f ca="1">+SUM(INDIRECT("'Monthly Resource Report'!"&amp;(VLOOKUP(D$1,$AO$1:$AP$197,2,FALSE)&amp;$A211&amp;":"&amp;VLOOKUP(DATE(YEAR(D$1),12,1),$AO$1:$AP$181,2,FALSE)&amp;$A211)))</f>
        <v>1632.63</v>
      </c>
      <c r="E211" s="89">
        <f t="shared" ca="1" si="418"/>
        <v>1601.8099999999997</v>
      </c>
      <c r="F211" s="89">
        <f t="shared" ca="1" si="418"/>
        <v>1783.0300000000002</v>
      </c>
      <c r="G211" s="89">
        <f t="shared" ca="1" si="418"/>
        <v>1522.11</v>
      </c>
      <c r="H211" s="89">
        <f t="shared" ca="1" si="418"/>
        <v>1761.45</v>
      </c>
      <c r="I211" s="89">
        <f t="shared" ca="1" si="418"/>
        <v>1707.9399999999998</v>
      </c>
      <c r="J211" s="89">
        <f t="shared" ca="1" si="418"/>
        <v>1905.5600000000002</v>
      </c>
      <c r="K211" s="89">
        <f t="shared" ca="1" si="418"/>
        <v>1844.6999999999998</v>
      </c>
      <c r="L211" s="89">
        <f t="shared" ca="1" si="418"/>
        <v>1946.64</v>
      </c>
      <c r="M211" s="89">
        <f t="shared" ca="1" si="418"/>
        <v>1832.8100000000002</v>
      </c>
      <c r="N211" s="89">
        <f t="shared" ca="1" si="418"/>
        <v>1932.77</v>
      </c>
      <c r="O211" s="89">
        <f t="shared" ca="1" si="418"/>
        <v>1654.53</v>
      </c>
      <c r="P211" s="89">
        <f t="shared" ca="1" si="418"/>
        <v>1904.1599999999999</v>
      </c>
      <c r="Q211" s="89">
        <f t="shared" ca="1" si="418"/>
        <v>1775.31</v>
      </c>
      <c r="R211" s="89">
        <f t="shared" ca="1" si="418"/>
        <v>1877.4600000000003</v>
      </c>
    </row>
    <row r="212" spans="1:18">
      <c r="A212" s="60">
        <f t="shared" si="393"/>
        <v>212</v>
      </c>
      <c r="B212" s="96" t="s">
        <v>7</v>
      </c>
      <c r="C212" s="166" t="s">
        <v>44</v>
      </c>
      <c r="D212" s="632">
        <f ca="1">+SUM(INDIRECT("'Monthly Resource Report'!"&amp;(VLOOKUP(D$1,$AO$1:$AP$197,2,FALSE)&amp;$A212&amp;":"&amp;VLOOKUP(DATE(YEAR(D$1),12,1),$AO$1:$AP$181,2,FALSE)&amp;$A212)))</f>
        <v>2245.7200000000003</v>
      </c>
      <c r="E212" s="633">
        <f t="shared" ca="1" si="418"/>
        <v>2203.3200000000002</v>
      </c>
      <c r="F212" s="633">
        <f t="shared" ca="1" si="418"/>
        <v>3507.2299999999996</v>
      </c>
      <c r="G212" s="633">
        <f t="shared" ca="1" si="418"/>
        <v>2993.9700000000003</v>
      </c>
      <c r="H212" s="633">
        <f t="shared" ca="1" si="418"/>
        <v>3540.4599999999996</v>
      </c>
      <c r="I212" s="633">
        <f t="shared" ca="1" si="418"/>
        <v>3518.3500000000004</v>
      </c>
      <c r="J212" s="633">
        <f t="shared" ca="1" si="418"/>
        <v>4039.7500000000009</v>
      </c>
      <c r="K212" s="633">
        <f t="shared" ca="1" si="418"/>
        <v>4003.01</v>
      </c>
      <c r="L212" s="633">
        <f t="shared" ca="1" si="418"/>
        <v>4340.9699999999993</v>
      </c>
      <c r="M212" s="633">
        <f t="shared" ca="1" si="418"/>
        <v>4197.1099999999997</v>
      </c>
      <c r="N212" s="633">
        <f t="shared" ca="1" si="418"/>
        <v>4561.37</v>
      </c>
      <c r="O212" s="633">
        <f t="shared" ca="1" si="418"/>
        <v>4003.9700000000003</v>
      </c>
      <c r="P212" s="633">
        <f t="shared" ca="1" si="418"/>
        <v>4741.38</v>
      </c>
      <c r="Q212" s="633">
        <f t="shared" ca="1" si="418"/>
        <v>4544.8099999999995</v>
      </c>
      <c r="R212" s="633">
        <f t="shared" ca="1" si="418"/>
        <v>4937.72</v>
      </c>
    </row>
    <row r="213" spans="1:18">
      <c r="A213" s="60">
        <f t="shared" si="393"/>
        <v>213</v>
      </c>
      <c r="B213" s="171" t="s">
        <v>7</v>
      </c>
      <c r="C213" s="172" t="s">
        <v>45</v>
      </c>
      <c r="D213" s="92">
        <f ca="1">+(D211*2000)/D199</f>
        <v>0.17030417067276196</v>
      </c>
      <c r="E213" s="93">
        <f t="shared" ref="E213:G213" ca="1" si="419">+(E211*2000)/E199</f>
        <v>0.18028897225574153</v>
      </c>
      <c r="F213" s="93">
        <f t="shared" ca="1" si="419"/>
        <v>0.19031692346279877</v>
      </c>
      <c r="G213" s="93">
        <f t="shared" ca="1" si="419"/>
        <v>0.1903682965800961</v>
      </c>
      <c r="H213" s="93">
        <f t="shared" ref="H213:P213" ca="1" si="420">+(H211*2000)/H199</f>
        <v>0.19034810839261485</v>
      </c>
      <c r="I213" s="93">
        <f t="shared" ca="1" si="420"/>
        <v>0.19037412283741306</v>
      </c>
      <c r="J213" s="93">
        <f t="shared" ca="1" si="420"/>
        <v>0.19032540193334294</v>
      </c>
      <c r="K213" s="93">
        <f t="shared" ca="1" si="420"/>
        <v>0.19032404659664617</v>
      </c>
      <c r="L213" s="93">
        <f t="shared" ca="1" si="420"/>
        <v>0.19029194624724474</v>
      </c>
      <c r="M213" s="93">
        <f t="shared" ca="1" si="420"/>
        <v>0.19030547964740024</v>
      </c>
      <c r="N213" s="93">
        <f t="shared" ca="1" si="420"/>
        <v>0.19029125176467096</v>
      </c>
      <c r="O213" s="93">
        <f t="shared" ca="1" si="420"/>
        <v>0.1903495457462076</v>
      </c>
      <c r="P213" s="93">
        <f t="shared" ca="1" si="420"/>
        <v>0.19029717606455057</v>
      </c>
      <c r="Q213" s="93">
        <f t="shared" ref="Q213:R213" ca="1" si="421">+(Q211*2000)/Q199</f>
        <v>0.1903320484805964</v>
      </c>
      <c r="R213" s="93">
        <f t="shared" ca="1" si="421"/>
        <v>0.19029172613751885</v>
      </c>
    </row>
    <row r="214" spans="1:18">
      <c r="A214" s="60">
        <f t="shared" si="393"/>
        <v>214</v>
      </c>
      <c r="B214" s="96" t="s">
        <v>7</v>
      </c>
      <c r="C214" s="166" t="s">
        <v>46</v>
      </c>
      <c r="D214" s="88">
        <f ca="1">+SUM(INDIRECT("'Monthly Resource Report'!"&amp;(VLOOKUP(D$1,$AO$1:$AP$197,2,FALSE)&amp;$A214&amp;":"&amp;VLOOKUP(DATE(YEAR(D$1),12,1),$AO$1:$AP$181,2,FALSE)&amp;$A214)))</f>
        <v>2074.08</v>
      </c>
      <c r="E214" s="89">
        <f t="shared" ref="E214:R215" ca="1" si="422">+SUM(INDIRECT("'Monthly Resource Report'!"&amp;(VLOOKUP(E$1,$AO$1:$AP$197,2,FALSE)&amp;$A214&amp;":"&amp;VLOOKUP(DATE(YEAR(E$1),12,1),$AO$1:$AP$181,2,FALSE)&amp;$A214)))</f>
        <v>1916.5399999999997</v>
      </c>
      <c r="F214" s="89">
        <f t="shared" ca="1" si="422"/>
        <v>2021.4099999999999</v>
      </c>
      <c r="G214" s="89">
        <f t="shared" ca="1" si="422"/>
        <v>1716.3600000000001</v>
      </c>
      <c r="H214" s="89">
        <f t="shared" ca="1" si="422"/>
        <v>1995.22</v>
      </c>
      <c r="I214" s="89">
        <f t="shared" ca="1" si="422"/>
        <v>1936.7900000000004</v>
      </c>
      <c r="J214" s="89">
        <f t="shared" ca="1" si="422"/>
        <v>2175.8599999999997</v>
      </c>
      <c r="K214" s="89">
        <f t="shared" ca="1" si="422"/>
        <v>2107.9899999999993</v>
      </c>
      <c r="L214" s="89">
        <f t="shared" ca="1" si="422"/>
        <v>2227.79</v>
      </c>
      <c r="M214" s="89">
        <f t="shared" ca="1" si="422"/>
        <v>2093.6200000000003</v>
      </c>
      <c r="N214" s="89">
        <f t="shared" ca="1" si="422"/>
        <v>2210.3900000000003</v>
      </c>
      <c r="O214" s="89">
        <f t="shared" ca="1" si="422"/>
        <v>1882.51</v>
      </c>
      <c r="P214" s="89">
        <f t="shared" ca="1" si="422"/>
        <v>2176.0300000000002</v>
      </c>
      <c r="Q214" s="89">
        <f t="shared" ca="1" si="422"/>
        <v>2022.47</v>
      </c>
      <c r="R214" s="89">
        <f t="shared" ca="1" si="422"/>
        <v>2141.0500000000002</v>
      </c>
    </row>
    <row r="215" spans="1:18">
      <c r="A215" s="60">
        <f t="shared" si="393"/>
        <v>215</v>
      </c>
      <c r="B215" s="96" t="s">
        <v>7</v>
      </c>
      <c r="C215" s="166" t="s">
        <v>47</v>
      </c>
      <c r="D215" s="632">
        <f ca="1">+SUM(INDIRECT("'Monthly Resource Report'!"&amp;(VLOOKUP(D$1,$AO$1:$AP$197,2,FALSE)&amp;$A215&amp;":"&amp;VLOOKUP(DATE(YEAR(D$1),12,1),$AO$1:$AP$181,2,FALSE)&amp;$A215)))</f>
        <v>87903.13</v>
      </c>
      <c r="E215" s="633">
        <f t="shared" ca="1" si="422"/>
        <v>81977.460000000006</v>
      </c>
      <c r="F215" s="633">
        <f t="shared" ca="1" si="422"/>
        <v>85753.290000000008</v>
      </c>
      <c r="G215" s="633">
        <f t="shared" ca="1" si="422"/>
        <v>74403.23000000001</v>
      </c>
      <c r="H215" s="633">
        <f t="shared" ca="1" si="422"/>
        <v>86681.38</v>
      </c>
      <c r="I215" s="633">
        <f t="shared" ca="1" si="422"/>
        <v>86883.239999999991</v>
      </c>
      <c r="J215" s="633">
        <f t="shared" ca="1" si="422"/>
        <v>99321.770000000019</v>
      </c>
      <c r="K215" s="633">
        <f t="shared" ca="1" si="422"/>
        <v>99382.18</v>
      </c>
      <c r="L215" s="633">
        <f t="shared" ca="1" si="422"/>
        <v>107109.92</v>
      </c>
      <c r="M215" s="633">
        <f t="shared" ca="1" si="422"/>
        <v>104158.64</v>
      </c>
      <c r="N215" s="633">
        <f t="shared" ca="1" si="422"/>
        <v>112150.71</v>
      </c>
      <c r="O215" s="633">
        <f t="shared" ca="1" si="422"/>
        <v>100213.98</v>
      </c>
      <c r="P215" s="633">
        <f t="shared" ca="1" si="422"/>
        <v>116611.02999999997</v>
      </c>
      <c r="Q215" s="633">
        <f t="shared" ca="1" si="422"/>
        <v>112296.83000000002</v>
      </c>
      <c r="R215" s="633">
        <f t="shared" ca="1" si="422"/>
        <v>121315.53</v>
      </c>
    </row>
    <row r="216" spans="1:18">
      <c r="A216" s="60">
        <f t="shared" si="393"/>
        <v>216</v>
      </c>
      <c r="B216" s="180" t="s">
        <v>7</v>
      </c>
      <c r="C216" s="181" t="s">
        <v>48</v>
      </c>
      <c r="D216" s="94">
        <f ca="1">+(D214*2000)/D199</f>
        <v>0.21635304650102113</v>
      </c>
      <c r="E216" s="95">
        <f t="shared" ref="E216:G216" ca="1" si="423">+(E214*2000)/E199</f>
        <v>0.21571286662401837</v>
      </c>
      <c r="F216" s="95">
        <f t="shared" ca="1" si="423"/>
        <v>0.21576111016468369</v>
      </c>
      <c r="G216" s="95">
        <f t="shared" ca="1" si="423"/>
        <v>0.21466288869938033</v>
      </c>
      <c r="H216" s="95">
        <f t="shared" ref="H216:P216" ca="1" si="424">+(H214*2000)/H199</f>
        <v>0.21561006717597037</v>
      </c>
      <c r="I216" s="95">
        <f t="shared" ca="1" si="424"/>
        <v>0.21588269925774523</v>
      </c>
      <c r="J216" s="95">
        <f t="shared" ca="1" si="424"/>
        <v>0.21732269204364252</v>
      </c>
      <c r="K216" s="95">
        <f t="shared" ca="1" si="424"/>
        <v>0.21748858187524484</v>
      </c>
      <c r="L216" s="95">
        <f t="shared" ca="1" si="424"/>
        <v>0.21777549774490884</v>
      </c>
      <c r="M216" s="95">
        <f t="shared" ca="1" si="424"/>
        <v>0.21738606745892378</v>
      </c>
      <c r="N216" s="95">
        <f t="shared" ca="1" si="424"/>
        <v>0.21762438365046599</v>
      </c>
      <c r="O216" s="95">
        <f t="shared" ca="1" si="424"/>
        <v>0.21657807556387207</v>
      </c>
      <c r="P216" s="95">
        <f t="shared" ca="1" si="424"/>
        <v>0.21746721075526429</v>
      </c>
      <c r="Q216" s="95">
        <f t="shared" ref="Q216:R216" ca="1" si="425">+(Q214*2000)/Q199</f>
        <v>0.21683022012524672</v>
      </c>
      <c r="R216" s="95">
        <f t="shared" ca="1" si="425"/>
        <v>0.21700813878683683</v>
      </c>
    </row>
    <row r="217" spans="1:18">
      <c r="A217" s="60">
        <f t="shared" si="393"/>
        <v>217</v>
      </c>
      <c r="B217" s="44" t="s">
        <v>7</v>
      </c>
      <c r="C217" s="626" t="s">
        <v>94</v>
      </c>
      <c r="D217" s="384">
        <f ca="1">+D196+D228</f>
        <v>1717233.1271493214</v>
      </c>
      <c r="E217" s="385">
        <f t="shared" ref="E217:G217" ca="1" si="426">+E196+E228</f>
        <v>1648017.9597285069</v>
      </c>
      <c r="F217" s="385">
        <f t="shared" ca="1" si="426"/>
        <v>1634839.4828054297</v>
      </c>
      <c r="G217" s="385">
        <f t="shared" ca="1" si="426"/>
        <v>1556534.8624434387</v>
      </c>
      <c r="H217" s="385">
        <f t="shared" ref="H217:P217" ca="1" si="427">+H196+H228</f>
        <v>1616815.9529411762</v>
      </c>
      <c r="I217" s="385">
        <f t="shared" ca="1" si="427"/>
        <v>1656481.2936651586</v>
      </c>
      <c r="J217" s="385">
        <f t="shared" ca="1" si="427"/>
        <v>1664087.9936651583</v>
      </c>
      <c r="K217" s="385">
        <f t="shared" ca="1" si="427"/>
        <v>1780786.826244344</v>
      </c>
      <c r="L217" s="385">
        <f t="shared" ca="1" si="427"/>
        <v>1775958.0149321265</v>
      </c>
      <c r="M217" s="385">
        <f t="shared" ca="1" si="427"/>
        <v>1775420.9040723983</v>
      </c>
      <c r="N217" s="385">
        <f t="shared" ca="1" si="427"/>
        <v>1767926.2352941178</v>
      </c>
      <c r="O217" s="385">
        <f t="shared" ca="1" si="427"/>
        <v>1688754.420361991</v>
      </c>
      <c r="P217" s="385">
        <f t="shared" ca="1" si="427"/>
        <v>1745604.2049773757</v>
      </c>
      <c r="Q217" s="385">
        <f t="shared" ref="Q217:R217" ca="1" si="428">+Q196+Q228</f>
        <v>1723760.921719457</v>
      </c>
      <c r="R217" s="385">
        <f t="shared" ca="1" si="428"/>
        <v>1639105.6171945706</v>
      </c>
    </row>
    <row r="218" spans="1:18">
      <c r="A218" s="60">
        <f t="shared" si="393"/>
        <v>218</v>
      </c>
      <c r="B218" s="43" t="s">
        <v>7</v>
      </c>
      <c r="C218" s="627" t="s">
        <v>49</v>
      </c>
      <c r="D218" s="96">
        <f>+(DATE(YEAR(D$1)+1,1,1)-D$1)*24</f>
        <v>8760</v>
      </c>
      <c r="E218" s="17">
        <f t="shared" ref="E218:R218" si="429">+(DATE(YEAR(E$1)+1,1,1)-E$1)*24</f>
        <v>8760</v>
      </c>
      <c r="F218" s="17">
        <f t="shared" si="429"/>
        <v>8760</v>
      </c>
      <c r="G218" s="17">
        <f t="shared" si="429"/>
        <v>8784</v>
      </c>
      <c r="H218" s="17">
        <f t="shared" si="429"/>
        <v>8760</v>
      </c>
      <c r="I218" s="17">
        <f t="shared" si="429"/>
        <v>8760</v>
      </c>
      <c r="J218" s="17">
        <f t="shared" si="429"/>
        <v>8760</v>
      </c>
      <c r="K218" s="17">
        <f t="shared" si="429"/>
        <v>8784</v>
      </c>
      <c r="L218" s="17">
        <f t="shared" si="429"/>
        <v>8760</v>
      </c>
      <c r="M218" s="17">
        <f t="shared" si="429"/>
        <v>8760</v>
      </c>
      <c r="N218" s="17">
        <f t="shared" si="429"/>
        <v>8760</v>
      </c>
      <c r="O218" s="17">
        <f t="shared" si="429"/>
        <v>8784</v>
      </c>
      <c r="P218" s="17">
        <f t="shared" si="429"/>
        <v>8760</v>
      </c>
      <c r="Q218" s="17">
        <f t="shared" si="429"/>
        <v>8760</v>
      </c>
      <c r="R218" s="17">
        <f t="shared" si="429"/>
        <v>8760</v>
      </c>
    </row>
    <row r="219" spans="1:18">
      <c r="A219" s="60">
        <f t="shared" si="393"/>
        <v>219</v>
      </c>
      <c r="B219" s="43" t="s">
        <v>7</v>
      </c>
      <c r="C219" s="166" t="s">
        <v>50</v>
      </c>
      <c r="D219" s="97">
        <f ca="1">+SUM(D201,D203,D210)</f>
        <v>47614203.130000003</v>
      </c>
      <c r="E219" s="85">
        <f t="shared" ref="E219:G219" ca="1" si="430">+SUM(E201,E203,E210)</f>
        <v>45565726.569999993</v>
      </c>
      <c r="F219" s="85">
        <f t="shared" ca="1" si="430"/>
        <v>52069498.390000001</v>
      </c>
      <c r="G219" s="85">
        <f t="shared" ca="1" si="430"/>
        <v>47225951.420000002</v>
      </c>
      <c r="H219" s="85">
        <f t="shared" ref="H219:P219" ca="1" si="431">+SUM(H201,H203,H210)</f>
        <v>57245878.75</v>
      </c>
      <c r="I219" s="85">
        <f t="shared" ca="1" si="431"/>
        <v>57106843.329999998</v>
      </c>
      <c r="J219" s="85">
        <f t="shared" ca="1" si="431"/>
        <v>65602102.189999998</v>
      </c>
      <c r="K219" s="85">
        <f t="shared" ca="1" si="431"/>
        <v>66473585.999999993</v>
      </c>
      <c r="L219" s="85">
        <f t="shared" ca="1" si="431"/>
        <v>72210765.569999993</v>
      </c>
      <c r="M219" s="85">
        <f t="shared" ca="1" si="431"/>
        <v>70582223.060000002</v>
      </c>
      <c r="N219" s="85">
        <f t="shared" ca="1" si="431"/>
        <v>77872476.879999995</v>
      </c>
      <c r="O219" s="85">
        <f t="shared" ca="1" si="431"/>
        <v>68046284.870000005</v>
      </c>
      <c r="P219" s="85">
        <f t="shared" ca="1" si="431"/>
        <v>84755516.340000004</v>
      </c>
      <c r="Q219" s="85">
        <f t="shared" ref="Q219:R219" ca="1" si="432">+SUM(Q201,Q203,Q210)</f>
        <v>89366007.230000004</v>
      </c>
      <c r="R219" s="85">
        <f t="shared" ca="1" si="432"/>
        <v>101382068.44</v>
      </c>
    </row>
    <row r="220" spans="1:18">
      <c r="A220" s="60">
        <f t="shared" si="393"/>
        <v>220</v>
      </c>
      <c r="B220" s="43" t="s">
        <v>7</v>
      </c>
      <c r="C220" s="166" t="s">
        <v>51</v>
      </c>
      <c r="D220" s="98">
        <f ca="1">+D219/D197</f>
        <v>27.370374693565523</v>
      </c>
      <c r="E220" s="86">
        <f t="shared" ref="E220" ca="1" si="433">+E219/E197</f>
        <v>28.285875392602652</v>
      </c>
      <c r="F220" s="86">
        <f t="shared" ref="F220" ca="1" si="434">+F219/F197</f>
        <v>30.704785030379725</v>
      </c>
      <c r="G220" s="86">
        <f t="shared" ref="G220:P220" ca="1" si="435">+G219/G197</f>
        <v>32.634679916178833</v>
      </c>
      <c r="H220" s="86">
        <f t="shared" ca="1" si="435"/>
        <v>33.881348557470098</v>
      </c>
      <c r="I220" s="86">
        <f t="shared" ca="1" si="435"/>
        <v>34.93134805101144</v>
      </c>
      <c r="J220" s="86">
        <f t="shared" ca="1" si="435"/>
        <v>35.946484408122977</v>
      </c>
      <c r="K220" s="86">
        <f t="shared" ca="1" si="435"/>
        <v>37.543920543886323</v>
      </c>
      <c r="L220" s="86">
        <f t="shared" ca="1" si="435"/>
        <v>38.651521416893551</v>
      </c>
      <c r="M220" s="86">
        <f t="shared" ca="1" si="435"/>
        <v>40.132960814752828</v>
      </c>
      <c r="N220" s="86">
        <f t="shared" ca="1" si="435"/>
        <v>42.008305846558848</v>
      </c>
      <c r="O220" s="86">
        <f t="shared" ca="1" si="435"/>
        <v>42.893077402978065</v>
      </c>
      <c r="P220" s="86">
        <f t="shared" ca="1" si="435"/>
        <v>46.010120036743167</v>
      </c>
      <c r="Q220" s="86">
        <f t="shared" ref="Q220:R220" ca="1" si="436">+Q219/Q197</f>
        <v>52.35958506060453</v>
      </c>
      <c r="R220" s="86">
        <f t="shared" ca="1" si="436"/>
        <v>56.458634638764032</v>
      </c>
    </row>
    <row r="221" spans="1:18">
      <c r="A221" s="60">
        <f t="shared" si="393"/>
        <v>221</v>
      </c>
      <c r="B221" s="43" t="s">
        <v>7</v>
      </c>
      <c r="C221" s="166" t="s">
        <v>52</v>
      </c>
      <c r="D221" s="99">
        <f ca="1">+D215+D212</f>
        <v>90148.85</v>
      </c>
      <c r="E221" s="87">
        <f t="shared" ref="E221:G221" ca="1" si="437">+E215+E212</f>
        <v>84180.780000000013</v>
      </c>
      <c r="F221" s="87">
        <f t="shared" ca="1" si="437"/>
        <v>89260.52</v>
      </c>
      <c r="G221" s="87">
        <f t="shared" ca="1" si="437"/>
        <v>77397.200000000012</v>
      </c>
      <c r="H221" s="87">
        <f t="shared" ref="H221:P221" ca="1" si="438">+H215+H212</f>
        <v>90221.840000000011</v>
      </c>
      <c r="I221" s="87">
        <f t="shared" ca="1" si="438"/>
        <v>90401.59</v>
      </c>
      <c r="J221" s="87">
        <f t="shared" ca="1" si="438"/>
        <v>103361.52000000002</v>
      </c>
      <c r="K221" s="87">
        <f t="shared" ca="1" si="438"/>
        <v>103385.18999999999</v>
      </c>
      <c r="L221" s="87">
        <f t="shared" ca="1" si="438"/>
        <v>111450.89</v>
      </c>
      <c r="M221" s="87">
        <f t="shared" ca="1" si="438"/>
        <v>108355.75</v>
      </c>
      <c r="N221" s="87">
        <f t="shared" ca="1" si="438"/>
        <v>116712.08</v>
      </c>
      <c r="O221" s="87">
        <f t="shared" ca="1" si="438"/>
        <v>104217.95</v>
      </c>
      <c r="P221" s="87">
        <f t="shared" ca="1" si="438"/>
        <v>121352.40999999997</v>
      </c>
      <c r="Q221" s="87">
        <f t="shared" ref="Q221:R221" ca="1" si="439">+Q215+Q212</f>
        <v>116841.64000000001</v>
      </c>
      <c r="R221" s="87">
        <f t="shared" ca="1" si="439"/>
        <v>126253.25</v>
      </c>
    </row>
    <row r="222" spans="1:18">
      <c r="A222" s="60">
        <f t="shared" si="393"/>
        <v>222</v>
      </c>
      <c r="B222" s="43" t="s">
        <v>7</v>
      </c>
      <c r="C222" s="166" t="s">
        <v>53</v>
      </c>
      <c r="D222" s="98">
        <f ca="1">+D221/D197</f>
        <v>5.1820835811476798E-2</v>
      </c>
      <c r="E222" s="86">
        <f t="shared" ref="E222" ca="1" si="440">+E221/E197</f>
        <v>5.2256975423712597E-2</v>
      </c>
      <c r="F222" s="86">
        <f t="shared" ref="F222" ca="1" si="441">+F221/F197</f>
        <v>5.2635903226336225E-2</v>
      </c>
      <c r="G222" s="86">
        <f t="shared" ref="G222:P222" ca="1" si="442">+G221/G197</f>
        <v>5.3484001326838206E-2</v>
      </c>
      <c r="H222" s="86">
        <f t="shared" ca="1" si="442"/>
        <v>5.3398387364894773E-2</v>
      </c>
      <c r="I222" s="86">
        <f t="shared" ca="1" si="442"/>
        <v>5.5297215193751026E-2</v>
      </c>
      <c r="J222" s="86">
        <f t="shared" ca="1" si="442"/>
        <v>5.663664948295298E-2</v>
      </c>
      <c r="K222" s="86">
        <f t="shared" ca="1" si="442"/>
        <v>5.8391394121186588E-2</v>
      </c>
      <c r="L222" s="86">
        <f t="shared" ca="1" si="442"/>
        <v>5.9655183375545089E-2</v>
      </c>
      <c r="M222" s="86">
        <f t="shared" ca="1" si="442"/>
        <v>6.1610939416097688E-2</v>
      </c>
      <c r="N222" s="86">
        <f t="shared" ca="1" si="442"/>
        <v>6.2960328848705865E-2</v>
      </c>
      <c r="O222" s="86">
        <f t="shared" ca="1" si="442"/>
        <v>6.5693940597490508E-2</v>
      </c>
      <c r="P222" s="86">
        <f t="shared" ca="1" si="442"/>
        <v>6.5876997651101443E-2</v>
      </c>
      <c r="Q222" s="86">
        <f t="shared" ref="Q222:R222" ca="1" si="443">+Q221/Q197</f>
        <v>6.8457571036549633E-2</v>
      </c>
      <c r="R222" s="86">
        <f t="shared" ca="1" si="443"/>
        <v>7.0309140693110672E-2</v>
      </c>
    </row>
    <row r="223" spans="1:18">
      <c r="A223" s="60">
        <f t="shared" si="393"/>
        <v>223</v>
      </c>
      <c r="B223" s="43" t="s">
        <v>7</v>
      </c>
      <c r="C223" s="166" t="s">
        <v>228</v>
      </c>
      <c r="D223" s="85">
        <f ca="1">+D221+D219</f>
        <v>47704351.980000004</v>
      </c>
      <c r="E223" s="85">
        <f t="shared" ref="E223:G223" ca="1" si="444">+E221+E219</f>
        <v>45649907.349999994</v>
      </c>
      <c r="F223" s="85">
        <f t="shared" ca="1" si="444"/>
        <v>52158758.910000004</v>
      </c>
      <c r="G223" s="85">
        <f t="shared" ca="1" si="444"/>
        <v>47303348.620000005</v>
      </c>
      <c r="H223" s="85">
        <f t="shared" ref="H223:P223" ca="1" si="445">+H221+H219</f>
        <v>57336100.590000004</v>
      </c>
      <c r="I223" s="85">
        <f t="shared" ca="1" si="445"/>
        <v>57197244.920000002</v>
      </c>
      <c r="J223" s="85">
        <f t="shared" ca="1" si="445"/>
        <v>65705463.710000001</v>
      </c>
      <c r="K223" s="85">
        <f t="shared" ca="1" si="445"/>
        <v>66576971.18999999</v>
      </c>
      <c r="L223" s="85">
        <f t="shared" ca="1" si="445"/>
        <v>72322216.459999993</v>
      </c>
      <c r="M223" s="85">
        <f t="shared" ca="1" si="445"/>
        <v>70690578.810000002</v>
      </c>
      <c r="N223" s="85">
        <f t="shared" ca="1" si="445"/>
        <v>77989188.959999993</v>
      </c>
      <c r="O223" s="85">
        <f t="shared" ca="1" si="445"/>
        <v>68150502.820000008</v>
      </c>
      <c r="P223" s="85">
        <f t="shared" ca="1" si="445"/>
        <v>84876868.75</v>
      </c>
      <c r="Q223" s="85">
        <f t="shared" ref="Q223:R223" ca="1" si="446">+Q221+Q219</f>
        <v>89482848.870000005</v>
      </c>
      <c r="R223" s="85">
        <f t="shared" ca="1" si="446"/>
        <v>101508321.69</v>
      </c>
    </row>
    <row r="224" spans="1:18">
      <c r="A224" s="60">
        <f t="shared" si="393"/>
        <v>224</v>
      </c>
      <c r="B224" s="183" t="s">
        <v>7</v>
      </c>
      <c r="C224" s="351" t="s">
        <v>229</v>
      </c>
      <c r="D224" s="184">
        <f ca="1">+D223/D197</f>
        <v>27.422195529377003</v>
      </c>
      <c r="E224" s="184">
        <f t="shared" ref="E224" ca="1" si="447">+E223/E197</f>
        <v>28.338132368026365</v>
      </c>
      <c r="F224" s="184">
        <f t="shared" ref="F224" ca="1" si="448">+F223/F197</f>
        <v>30.757420933606063</v>
      </c>
      <c r="G224" s="184">
        <f t="shared" ref="G224:P224" ca="1" si="449">+G223/G197</f>
        <v>32.688163917505676</v>
      </c>
      <c r="H224" s="184">
        <f t="shared" ca="1" si="449"/>
        <v>33.934746944834991</v>
      </c>
      <c r="I224" s="184">
        <f t="shared" ca="1" si="449"/>
        <v>34.986645266205194</v>
      </c>
      <c r="J224" s="184">
        <f t="shared" ca="1" si="449"/>
        <v>36.003121057605931</v>
      </c>
      <c r="K224" s="184">
        <f t="shared" ca="1" si="449"/>
        <v>37.60231193800751</v>
      </c>
      <c r="L224" s="184">
        <f t="shared" ca="1" si="449"/>
        <v>38.711176600269098</v>
      </c>
      <c r="M224" s="184">
        <f t="shared" ca="1" si="449"/>
        <v>40.194571754168926</v>
      </c>
      <c r="N224" s="184">
        <f t="shared" ca="1" si="449"/>
        <v>42.071266175407551</v>
      </c>
      <c r="O224" s="184">
        <f t="shared" ca="1" si="449"/>
        <v>42.958771343575556</v>
      </c>
      <c r="P224" s="184">
        <f t="shared" ca="1" si="449"/>
        <v>46.075997034394263</v>
      </c>
      <c r="Q224" s="184">
        <f t="shared" ref="Q224:R224" ca="1" si="450">+Q223/Q197</f>
        <v>52.428042631641077</v>
      </c>
      <c r="R224" s="184">
        <f t="shared" ca="1" si="450"/>
        <v>56.528943779457137</v>
      </c>
    </row>
    <row r="225" spans="1:18" ht="15.75" thickBot="1">
      <c r="A225" s="60">
        <f t="shared" si="393"/>
        <v>225</v>
      </c>
      <c r="B225" s="42"/>
      <c r="C225" s="185"/>
      <c r="D225" s="71"/>
      <c r="E225" s="72"/>
      <c r="F225" s="72"/>
      <c r="G225" s="72"/>
      <c r="H225" s="72"/>
      <c r="I225" s="72"/>
      <c r="J225" s="72"/>
      <c r="K225" s="72"/>
      <c r="L225" s="72"/>
      <c r="M225" s="72"/>
      <c r="N225" s="72"/>
      <c r="O225" s="72"/>
      <c r="P225" s="72"/>
      <c r="Q225" s="72"/>
      <c r="R225" s="72"/>
    </row>
    <row r="226" spans="1:18">
      <c r="A226" s="60">
        <f t="shared" si="393"/>
        <v>226</v>
      </c>
      <c r="B226" s="188" t="s">
        <v>32</v>
      </c>
      <c r="C226" s="189" t="s">
        <v>33</v>
      </c>
      <c r="D226" s="100" t="str">
        <f>+D$2</f>
        <v>CY 2013</v>
      </c>
      <c r="E226" s="101" t="str">
        <f t="shared" ref="E226:R226" si="451">+E$2</f>
        <v>CY 2014</v>
      </c>
      <c r="F226" s="101" t="str">
        <f t="shared" si="451"/>
        <v>CY 2015</v>
      </c>
      <c r="G226" s="101" t="str">
        <f t="shared" si="451"/>
        <v>CY 2016</v>
      </c>
      <c r="H226" s="101" t="str">
        <f t="shared" si="451"/>
        <v>CY 2017</v>
      </c>
      <c r="I226" s="101" t="str">
        <f t="shared" si="451"/>
        <v>CY 2018</v>
      </c>
      <c r="J226" s="101" t="str">
        <f t="shared" si="451"/>
        <v>CY 2019</v>
      </c>
      <c r="K226" s="101" t="str">
        <f t="shared" si="451"/>
        <v>CY 2020</v>
      </c>
      <c r="L226" s="101" t="str">
        <f t="shared" si="451"/>
        <v>CY 2021</v>
      </c>
      <c r="M226" s="101" t="str">
        <f t="shared" si="451"/>
        <v>CY 2022</v>
      </c>
      <c r="N226" s="101" t="str">
        <f t="shared" si="451"/>
        <v>CY 2023</v>
      </c>
      <c r="O226" s="101" t="str">
        <f t="shared" si="451"/>
        <v>CY 2024</v>
      </c>
      <c r="P226" s="101" t="str">
        <f t="shared" si="451"/>
        <v>CY 2025</v>
      </c>
      <c r="Q226" s="101" t="str">
        <f t="shared" si="451"/>
        <v>CY 2026</v>
      </c>
      <c r="R226" s="101" t="str">
        <f t="shared" si="451"/>
        <v>CY 2027</v>
      </c>
    </row>
    <row r="227" spans="1:18">
      <c r="A227" s="60">
        <f t="shared" si="393"/>
        <v>227</v>
      </c>
      <c r="B227" s="75" t="s">
        <v>8</v>
      </c>
      <c r="C227" s="163" t="s">
        <v>34</v>
      </c>
      <c r="D227" s="75">
        <f ca="1">+AVERAGE(INDIRECT("'Monthly Resource Report'!"&amp;VLOOKUP(D$1,$AO$1:$AP$197,2,FALSE)&amp;$A227&amp;":"&amp;VLOOKUP(DATE(YEAR(D$1),12,1),$AO$1:$AP$197,2,FALSE)&amp;$A227))</f>
        <v>223</v>
      </c>
      <c r="E227" s="76">
        <f t="shared" ref="E227:R227" ca="1" si="452">+AVERAGE(INDIRECT("'Monthly Resource Report'!"&amp;VLOOKUP(E$1,$AO$1:$AP$197,2,FALSE)&amp;$A227&amp;":"&amp;VLOOKUP(DATE(YEAR(E$1),12,1),$AO$1:$AP$197,2,FALSE)&amp;$A227))</f>
        <v>223</v>
      </c>
      <c r="F227" s="76">
        <f t="shared" ca="1" si="452"/>
        <v>223</v>
      </c>
      <c r="G227" s="76">
        <f t="shared" ca="1" si="452"/>
        <v>223</v>
      </c>
      <c r="H227" s="76">
        <f t="shared" ca="1" si="452"/>
        <v>223</v>
      </c>
      <c r="I227" s="76">
        <f t="shared" ca="1" si="452"/>
        <v>223</v>
      </c>
      <c r="J227" s="76">
        <f t="shared" ca="1" si="452"/>
        <v>223</v>
      </c>
      <c r="K227" s="76">
        <f t="shared" ca="1" si="452"/>
        <v>223</v>
      </c>
      <c r="L227" s="76">
        <f t="shared" ca="1" si="452"/>
        <v>223</v>
      </c>
      <c r="M227" s="76">
        <f t="shared" ca="1" si="452"/>
        <v>223</v>
      </c>
      <c r="N227" s="76">
        <f t="shared" ca="1" si="452"/>
        <v>223</v>
      </c>
      <c r="O227" s="76">
        <f t="shared" ca="1" si="452"/>
        <v>223</v>
      </c>
      <c r="P227" s="76">
        <f t="shared" ca="1" si="452"/>
        <v>223</v>
      </c>
      <c r="Q227" s="76">
        <f t="shared" ca="1" si="452"/>
        <v>223</v>
      </c>
      <c r="R227" s="76">
        <f t="shared" ca="1" si="452"/>
        <v>223</v>
      </c>
    </row>
    <row r="228" spans="1:18">
      <c r="A228" s="60">
        <f t="shared" si="393"/>
        <v>228</v>
      </c>
      <c r="B228" s="96" t="s">
        <v>8</v>
      </c>
      <c r="C228" s="166" t="s">
        <v>35</v>
      </c>
      <c r="D228" s="90">
        <f ca="1">+SUM(INDIRECT("'Monthly Resource Report'!"&amp;(VLOOKUP(D$1,$AO$1:$AP$197,2,FALSE)&amp;$A228&amp;":"&amp;VLOOKUP(DATE(YEAR(D$1),12,1),$AO$1:$AP$181,2,FALSE)&amp;$A228)))</f>
        <v>849671.74751131237</v>
      </c>
      <c r="E228" s="91">
        <f t="shared" ref="E228:R229" ca="1" si="453">+SUM(INDIRECT("'Monthly Resource Report'!"&amp;(VLOOKUP(E$1,$AO$1:$AP$197,2,FALSE)&amp;$A228&amp;":"&amp;VLOOKUP(DATE(YEAR(E$1),12,1),$AO$1:$AP$181,2,FALSE)&amp;$A228)))</f>
        <v>843974.4334841629</v>
      </c>
      <c r="F228" s="91">
        <f t="shared" ca="1" si="453"/>
        <v>786989.60135746608</v>
      </c>
      <c r="G228" s="91">
        <f t="shared" ca="1" si="453"/>
        <v>832950.55882352928</v>
      </c>
      <c r="H228" s="91">
        <f t="shared" ca="1" si="453"/>
        <v>779364.81583710399</v>
      </c>
      <c r="I228" s="91">
        <f t="shared" ca="1" si="453"/>
        <v>844581.52714932128</v>
      </c>
      <c r="J228" s="91">
        <f t="shared" ca="1" si="453"/>
        <v>758014.14841628959</v>
      </c>
      <c r="K228" s="91">
        <f t="shared" ca="1" si="453"/>
        <v>903645.02805429872</v>
      </c>
      <c r="L228" s="91">
        <f t="shared" ca="1" si="453"/>
        <v>850188.32624434389</v>
      </c>
      <c r="M228" s="91">
        <f t="shared" ca="1" si="453"/>
        <v>903847.69095022627</v>
      </c>
      <c r="N228" s="91">
        <f t="shared" ca="1" si="453"/>
        <v>848749.391402715</v>
      </c>
      <c r="O228" s="91">
        <f t="shared" ca="1" si="453"/>
        <v>902142.50000000012</v>
      </c>
      <c r="P228" s="91">
        <f t="shared" ca="1" si="453"/>
        <v>840061.75022624445</v>
      </c>
      <c r="Q228" s="91">
        <f t="shared" ca="1" si="453"/>
        <v>879649.06696832576</v>
      </c>
      <c r="R228" s="91">
        <f t="shared" ca="1" si="453"/>
        <v>746235.04524886888</v>
      </c>
    </row>
    <row r="229" spans="1:18">
      <c r="A229" s="60">
        <f t="shared" si="393"/>
        <v>229</v>
      </c>
      <c r="B229" s="96" t="s">
        <v>8</v>
      </c>
      <c r="C229" s="166" t="s">
        <v>36</v>
      </c>
      <c r="D229" s="88">
        <f ca="1">+SUM(INDIRECT("'Monthly Resource Report'!"&amp;(VLOOKUP(D$1,$AO$1:$AP$197,2,FALSE)&amp;$A229&amp;":"&amp;VLOOKUP(DATE(YEAR(D$1),12,1),$AO$1:$AP$181,2,FALSE)&amp;$A229)))</f>
        <v>1682432.96</v>
      </c>
      <c r="E229" s="89">
        <f t="shared" ca="1" si="453"/>
        <v>1670135.96</v>
      </c>
      <c r="F229" s="89">
        <f t="shared" ca="1" si="453"/>
        <v>1555382.96</v>
      </c>
      <c r="G229" s="89">
        <f t="shared" ca="1" si="453"/>
        <v>1645455.48</v>
      </c>
      <c r="H229" s="89">
        <f t="shared" ca="1" si="453"/>
        <v>1538825</v>
      </c>
      <c r="I229" s="89">
        <f t="shared" ca="1" si="453"/>
        <v>1671186.98</v>
      </c>
      <c r="J229" s="89">
        <f t="shared" ca="1" si="453"/>
        <v>1507618.98</v>
      </c>
      <c r="K229" s="89">
        <f t="shared" ca="1" si="453"/>
        <v>1816961.46</v>
      </c>
      <c r="L229" s="89">
        <f t="shared" ca="1" si="453"/>
        <v>1701134.97</v>
      </c>
      <c r="M229" s="89">
        <f t="shared" ca="1" si="453"/>
        <v>1800055</v>
      </c>
      <c r="N229" s="89">
        <f t="shared" ca="1" si="453"/>
        <v>1689689</v>
      </c>
      <c r="O229" s="89">
        <f t="shared" ca="1" si="453"/>
        <v>1795872.46</v>
      </c>
      <c r="P229" s="89">
        <f t="shared" ca="1" si="453"/>
        <v>1670991.95</v>
      </c>
      <c r="Q229" s="89">
        <f t="shared" ca="1" si="453"/>
        <v>1747653.96</v>
      </c>
      <c r="R229" s="89">
        <f t="shared" ca="1" si="453"/>
        <v>1481968</v>
      </c>
    </row>
    <row r="230" spans="1:18">
      <c r="A230" s="60">
        <f t="shared" si="393"/>
        <v>230</v>
      </c>
      <c r="B230" s="171" t="s">
        <v>8</v>
      </c>
      <c r="C230" s="172" t="s">
        <v>95</v>
      </c>
      <c r="D230" s="77">
        <f ca="1">+D229/(D227*D250)</f>
        <v>0.86124913487724464</v>
      </c>
      <c r="E230" s="78">
        <f t="shared" ref="E230" ca="1" si="454">+E229/(E227*E250)</f>
        <v>0.85495421504187397</v>
      </c>
      <c r="F230" s="78">
        <f t="shared" ref="F230" ca="1" si="455">+F229/(F227*F250)</f>
        <v>0.79621135614390726</v>
      </c>
      <c r="G230" s="78">
        <f t="shared" ref="G230:P230" ca="1" si="456">+G229/(G227*G250)</f>
        <v>0.8400186846038864</v>
      </c>
      <c r="H230" s="78">
        <f t="shared" ca="1" si="456"/>
        <v>0.78773522124618633</v>
      </c>
      <c r="I230" s="78">
        <f t="shared" ca="1" si="456"/>
        <v>0.8554922394905502</v>
      </c>
      <c r="J230" s="78">
        <f t="shared" ca="1" si="456"/>
        <v>0.77176064254561094</v>
      </c>
      <c r="K230" s="78">
        <f t="shared" ca="1" si="456"/>
        <v>0.92757391139209489</v>
      </c>
      <c r="L230" s="78">
        <f t="shared" ca="1" si="456"/>
        <v>0.87082282388353094</v>
      </c>
      <c r="M230" s="78">
        <f t="shared" ca="1" si="456"/>
        <v>0.92146067530765607</v>
      </c>
      <c r="N230" s="78">
        <f t="shared" ca="1" si="456"/>
        <v>0.86496355222474763</v>
      </c>
      <c r="O230" s="78">
        <f t="shared" ca="1" si="456"/>
        <v>0.91680780179208832</v>
      </c>
      <c r="P230" s="78">
        <f t="shared" ca="1" si="456"/>
        <v>0.85539240227696212</v>
      </c>
      <c r="Q230" s="78">
        <f t="shared" ref="Q230:R230" ca="1" si="457">+Q229/(Q227*Q250)</f>
        <v>0.8946362184409361</v>
      </c>
      <c r="R230" s="78">
        <f t="shared" ca="1" si="457"/>
        <v>0.75862972746073676</v>
      </c>
    </row>
    <row r="231" spans="1:18">
      <c r="A231" s="60">
        <f t="shared" si="393"/>
        <v>231</v>
      </c>
      <c r="B231" s="96" t="s">
        <v>8</v>
      </c>
      <c r="C231" s="166" t="s">
        <v>269</v>
      </c>
      <c r="D231" s="88">
        <f ca="1">+SUM(INDIRECT("'Monthly Resource Report'!"&amp;(VLOOKUP(D$1,$AO$1:$AP$197,2,FALSE)&amp;$A231&amp;":"&amp;VLOOKUP(DATE(YEAR(D$1),12,1),$AO$1:$AP$181,2,FALSE)&amp;$A231)))</f>
        <v>18777745.620000001</v>
      </c>
      <c r="E231" s="89">
        <f t="shared" ref="E231:R231" ca="1" si="458">+SUM(INDIRECT("'Monthly Resource Report'!"&amp;(VLOOKUP(E$1,$AO$1:$AP$197,2,FALSE)&amp;$A231&amp;":"&amp;VLOOKUP(DATE(YEAR(E$1),12,1),$AO$1:$AP$181,2,FALSE)&amp;$A231)))</f>
        <v>18651834.98</v>
      </c>
      <c r="F231" s="89">
        <f t="shared" ca="1" si="458"/>
        <v>17392470.190000001</v>
      </c>
      <c r="G231" s="89">
        <f t="shared" ca="1" si="458"/>
        <v>18408207.350000001</v>
      </c>
      <c r="H231" s="89">
        <f t="shared" ca="1" si="458"/>
        <v>17223962.430000003</v>
      </c>
      <c r="I231" s="89">
        <f t="shared" ca="1" si="458"/>
        <v>18665251.75</v>
      </c>
      <c r="J231" s="89">
        <f t="shared" ca="1" si="458"/>
        <v>16752112.68</v>
      </c>
      <c r="K231" s="89">
        <f t="shared" ca="1" si="458"/>
        <v>19970555.119999997</v>
      </c>
      <c r="L231" s="89">
        <f t="shared" ca="1" si="458"/>
        <v>18789162.009999998</v>
      </c>
      <c r="M231" s="89">
        <f t="shared" ca="1" si="458"/>
        <v>19975033.970000003</v>
      </c>
      <c r="N231" s="89">
        <f t="shared" ca="1" si="458"/>
        <v>18757361.550000001</v>
      </c>
      <c r="O231" s="89">
        <f t="shared" ca="1" si="458"/>
        <v>19937349.25</v>
      </c>
      <c r="P231" s="89">
        <f t="shared" ca="1" si="458"/>
        <v>18565364.68</v>
      </c>
      <c r="Q231" s="89">
        <f t="shared" ca="1" si="458"/>
        <v>19440244.379999999</v>
      </c>
      <c r="R231" s="89">
        <f t="shared" ca="1" si="458"/>
        <v>16491794.5</v>
      </c>
    </row>
    <row r="232" spans="1:18">
      <c r="A232" s="60">
        <f t="shared" si="393"/>
        <v>232</v>
      </c>
      <c r="B232" s="171" t="s">
        <v>8</v>
      </c>
      <c r="C232" s="172" t="s">
        <v>270</v>
      </c>
      <c r="D232" s="92">
        <f ca="1">+D231/D229</f>
        <v>11.161066185959648</v>
      </c>
      <c r="E232" s="93">
        <f t="shared" ref="E232" ca="1" si="459">+E231/E229</f>
        <v>11.167854250620412</v>
      </c>
      <c r="F232" s="93">
        <f t="shared" ref="F232" ca="1" si="460">+F231/F229</f>
        <v>11.182114397087133</v>
      </c>
      <c r="G232" s="93">
        <f t="shared" ref="G232:P232" ca="1" si="461">+G231/G229</f>
        <v>11.187301980361086</v>
      </c>
      <c r="H232" s="93">
        <f t="shared" ca="1" si="461"/>
        <v>11.192931249492309</v>
      </c>
      <c r="I232" s="93">
        <f t="shared" ca="1" si="461"/>
        <v>11.168859004633941</v>
      </c>
      <c r="J232" s="93">
        <f t="shared" ca="1" si="461"/>
        <v>11.111635567230653</v>
      </c>
      <c r="K232" s="93">
        <f t="shared" ca="1" si="461"/>
        <v>10.991182564763921</v>
      </c>
      <c r="L232" s="93">
        <f t="shared" ca="1" si="461"/>
        <v>11.045074224768889</v>
      </c>
      <c r="M232" s="93">
        <f t="shared" ca="1" si="461"/>
        <v>11.096902022438204</v>
      </c>
      <c r="N232" s="93">
        <f t="shared" ca="1" si="461"/>
        <v>11.101073363204708</v>
      </c>
      <c r="O232" s="93">
        <f t="shared" ca="1" si="461"/>
        <v>11.101762343412739</v>
      </c>
      <c r="P232" s="93">
        <f t="shared" ca="1" si="461"/>
        <v>11.110385468942564</v>
      </c>
      <c r="Q232" s="93">
        <f t="shared" ref="Q232:R232" ca="1" si="462">+Q231/Q229</f>
        <v>11.123623340171987</v>
      </c>
      <c r="R232" s="93">
        <f t="shared" ca="1" si="462"/>
        <v>11.128306751562787</v>
      </c>
    </row>
    <row r="233" spans="1:18">
      <c r="A233" s="60">
        <f t="shared" si="393"/>
        <v>233</v>
      </c>
      <c r="B233" s="96" t="s">
        <v>8</v>
      </c>
      <c r="C233" s="166" t="s">
        <v>37</v>
      </c>
      <c r="D233" s="632">
        <f ca="1">+SUM(INDIRECT("'Monthly Resource Report'!"&amp;(VLOOKUP(D$1,$AO$1:$AP$197,2,FALSE)&amp;$A233&amp;":"&amp;VLOOKUP(DATE(YEAR(D$1),12,1),$AO$1:$AP$181,2,FALSE)&amp;$A233)))</f>
        <v>40691386.5</v>
      </c>
      <c r="E233" s="633">
        <f t="shared" ref="E233:R233" ca="1" si="463">+SUM(INDIRECT("'Monthly Resource Report'!"&amp;(VLOOKUP(E$1,$AO$1:$AP$197,2,FALSE)&amp;$A233&amp;":"&amp;VLOOKUP(DATE(YEAR(E$1),12,1),$AO$1:$AP$181,2,FALSE)&amp;$A233)))</f>
        <v>41220506.25</v>
      </c>
      <c r="F233" s="633">
        <f t="shared" ca="1" si="463"/>
        <v>40646173.120000005</v>
      </c>
      <c r="G233" s="633">
        <f t="shared" ca="1" si="463"/>
        <v>45486651.5</v>
      </c>
      <c r="H233" s="633">
        <f t="shared" ca="1" si="463"/>
        <v>44696132.5</v>
      </c>
      <c r="I233" s="633">
        <f t="shared" ca="1" si="463"/>
        <v>49892127.5</v>
      </c>
      <c r="J233" s="633">
        <f t="shared" ca="1" si="463"/>
        <v>46118540</v>
      </c>
      <c r="K233" s="633">
        <f t="shared" ca="1" si="463"/>
        <v>57734915.5</v>
      </c>
      <c r="L233" s="633">
        <f t="shared" ca="1" si="463"/>
        <v>55935298.75</v>
      </c>
      <c r="M233" s="633">
        <f t="shared" ca="1" si="463"/>
        <v>61862565</v>
      </c>
      <c r="N233" s="633">
        <f t="shared" ca="1" si="463"/>
        <v>60980172.25</v>
      </c>
      <c r="O233" s="633">
        <f t="shared" ca="1" si="463"/>
        <v>66112249</v>
      </c>
      <c r="P233" s="633">
        <f t="shared" ca="1" si="463"/>
        <v>67113779.25</v>
      </c>
      <c r="Q233" s="633">
        <f t="shared" ca="1" si="463"/>
        <v>80813074.5</v>
      </c>
      <c r="R233" s="633">
        <f t="shared" ca="1" si="463"/>
        <v>74048103.25</v>
      </c>
    </row>
    <row r="234" spans="1:18">
      <c r="A234" s="60">
        <f t="shared" si="393"/>
        <v>234</v>
      </c>
      <c r="B234" s="171" t="s">
        <v>8</v>
      </c>
      <c r="C234" s="172" t="s">
        <v>271</v>
      </c>
      <c r="D234" s="79">
        <f ca="1">+D233/D231</f>
        <v>2.1670006252859229</v>
      </c>
      <c r="E234" s="80">
        <f t="shared" ref="E234" ca="1" si="464">+E233/E231</f>
        <v>2.2099973699209725</v>
      </c>
      <c r="F234" s="80">
        <f t="shared" ref="F234" ca="1" si="465">+F233/F231</f>
        <v>2.3369982915578023</v>
      </c>
      <c r="G234" s="80">
        <f t="shared" ref="G234:P234" ca="1" si="466">+G233/G231</f>
        <v>2.4709984321205507</v>
      </c>
      <c r="H234" s="80">
        <f t="shared" ca="1" si="466"/>
        <v>2.5949970967278748</v>
      </c>
      <c r="I234" s="80">
        <f t="shared" ca="1" si="466"/>
        <v>2.6729951552890254</v>
      </c>
      <c r="J234" s="80">
        <f t="shared" ca="1" si="466"/>
        <v>2.7529984355382213</v>
      </c>
      <c r="K234" s="80">
        <f t="shared" ca="1" si="466"/>
        <v>2.8910020354006067</v>
      </c>
      <c r="L234" s="80">
        <f t="shared" ca="1" si="466"/>
        <v>2.9769980545289898</v>
      </c>
      <c r="M234" s="80">
        <f t="shared" ca="1" si="466"/>
        <v>3.0969942325459781</v>
      </c>
      <c r="N234" s="80">
        <f t="shared" ca="1" si="466"/>
        <v>3.2509994589297659</v>
      </c>
      <c r="O234" s="80">
        <f t="shared" ca="1" si="466"/>
        <v>3.3159999441751267</v>
      </c>
      <c r="P234" s="80">
        <f t="shared" ca="1" si="466"/>
        <v>3.6149992422341151</v>
      </c>
      <c r="Q234" s="80">
        <f t="shared" ref="Q234:R234" ca="1" si="467">+Q233/Q231</f>
        <v>4.1569988998255587</v>
      </c>
      <c r="R234" s="80">
        <f t="shared" ca="1" si="467"/>
        <v>4.4899967223093888</v>
      </c>
    </row>
    <row r="235" spans="1:18">
      <c r="A235" s="60">
        <f t="shared" si="393"/>
        <v>235</v>
      </c>
      <c r="B235" s="96" t="s">
        <v>8</v>
      </c>
      <c r="C235" s="166" t="s">
        <v>38</v>
      </c>
      <c r="D235" s="632">
        <f ca="1">+SUM(INDIRECT("'Monthly Resource Report'!"&amp;(VLOOKUP(D$1,$AO$1:$AP$197,2,FALSE)&amp;$A235&amp;":"&amp;VLOOKUP(DATE(YEAR(D$1),12,1),$AO$1:$AP$181,2,FALSE)&amp;$A235)))</f>
        <v>5866644.5700000012</v>
      </c>
      <c r="E235" s="633">
        <f t="shared" ref="E235:R235" ca="1" si="468">+SUM(INDIRECT("'Monthly Resource Report'!"&amp;(VLOOKUP(E$1,$AO$1:$AP$197,2,FALSE)&amp;$A235&amp;":"&amp;VLOOKUP(DATE(YEAR(E$1),12,1),$AO$1:$AP$181,2,FALSE)&amp;$A235)))</f>
        <v>6526890.8000000007</v>
      </c>
      <c r="F235" s="633">
        <f t="shared" ca="1" si="468"/>
        <v>7584397.0599999987</v>
      </c>
      <c r="G235" s="633">
        <f t="shared" ca="1" si="468"/>
        <v>8768629.2600000016</v>
      </c>
      <c r="H235" s="633">
        <f t="shared" ca="1" si="468"/>
        <v>8395831.1399999987</v>
      </c>
      <c r="I235" s="633">
        <f t="shared" ca="1" si="468"/>
        <v>9348626.1799999997</v>
      </c>
      <c r="J235" s="633">
        <f t="shared" ca="1" si="468"/>
        <v>8653732.9399999995</v>
      </c>
      <c r="K235" s="633">
        <f t="shared" ca="1" si="468"/>
        <v>10705539</v>
      </c>
      <c r="L235" s="633">
        <f t="shared" ca="1" si="468"/>
        <v>10291873.439999999</v>
      </c>
      <c r="M235" s="633">
        <f t="shared" ca="1" si="468"/>
        <v>11185526.93</v>
      </c>
      <c r="N235" s="633">
        <f t="shared" ca="1" si="468"/>
        <v>10785273.370000001</v>
      </c>
      <c r="O235" s="633">
        <f t="shared" ca="1" si="468"/>
        <v>11773725.630000003</v>
      </c>
      <c r="P235" s="633">
        <f t="shared" ca="1" si="468"/>
        <v>11257455.93</v>
      </c>
      <c r="Q235" s="633">
        <f t="shared" ca="1" si="468"/>
        <v>12100749.180000002</v>
      </c>
      <c r="R235" s="633">
        <f t="shared" ca="1" si="468"/>
        <v>10550119.07</v>
      </c>
    </row>
    <row r="236" spans="1:18">
      <c r="A236" s="60">
        <f t="shared" si="393"/>
        <v>236</v>
      </c>
      <c r="B236" s="171" t="s">
        <v>8</v>
      </c>
      <c r="C236" s="172" t="s">
        <v>39</v>
      </c>
      <c r="D236" s="81">
        <f ca="1">+D235/D229</f>
        <v>3.487000498373499</v>
      </c>
      <c r="E236" s="82">
        <f t="shared" ref="E236" ca="1" si="469">+E235/E229</f>
        <v>3.9079996816546605</v>
      </c>
      <c r="F236" s="82">
        <f t="shared" ref="F236" ca="1" si="470">+F235/F229</f>
        <v>4.8762248623322959</v>
      </c>
      <c r="G236" s="82">
        <f t="shared" ref="G236:P236" ca="1" si="471">+G235/G229</f>
        <v>5.3289981810993767</v>
      </c>
      <c r="H236" s="82">
        <f t="shared" ca="1" si="471"/>
        <v>5.4560012607021582</v>
      </c>
      <c r="I236" s="82">
        <f t="shared" ca="1" si="471"/>
        <v>5.5940037182434246</v>
      </c>
      <c r="J236" s="82">
        <f t="shared" ca="1" si="471"/>
        <v>5.7399999965508526</v>
      </c>
      <c r="K236" s="82">
        <f t="shared" ca="1" si="471"/>
        <v>5.8920011434915081</v>
      </c>
      <c r="L236" s="82">
        <f t="shared" ca="1" si="471"/>
        <v>6.050004039362026</v>
      </c>
      <c r="M236" s="82">
        <f t="shared" ca="1" si="471"/>
        <v>6.2139917558074611</v>
      </c>
      <c r="N236" s="82">
        <f t="shared" ca="1" si="471"/>
        <v>6.3829931839527871</v>
      </c>
      <c r="O236" s="82">
        <f t="shared" ca="1" si="471"/>
        <v>6.5559920830903566</v>
      </c>
      <c r="P236" s="82">
        <f t="shared" ca="1" si="471"/>
        <v>6.7369899238592978</v>
      </c>
      <c r="Q236" s="82">
        <f t="shared" ref="Q236:R236" ca="1" si="472">+Q235/Q229</f>
        <v>6.9239960867310382</v>
      </c>
      <c r="R236" s="82">
        <f t="shared" ca="1" si="472"/>
        <v>7.1189924951146049</v>
      </c>
    </row>
    <row r="237" spans="1:18">
      <c r="A237" s="60">
        <f t="shared" si="393"/>
        <v>237</v>
      </c>
      <c r="B237" s="96" t="s">
        <v>8</v>
      </c>
      <c r="C237" s="166" t="s">
        <v>40</v>
      </c>
      <c r="D237" s="88">
        <f ca="1">+SUM(INDIRECT("'Monthly Resource Report'!"&amp;(VLOOKUP(D$1,$AO$1:$AP$197,2,FALSE)&amp;$A237&amp;":"&amp;VLOOKUP(DATE(YEAR(D$1),12,1),$AO$1:$AP$181,2,FALSE)&amp;$A237)))</f>
        <v>17.830000000000005</v>
      </c>
      <c r="E237" s="89">
        <f t="shared" ref="E237:R239" ca="1" si="473">+SUM(INDIRECT("'Monthly Resource Report'!"&amp;(VLOOKUP(E$1,$AO$1:$AP$197,2,FALSE)&amp;$A237&amp;":"&amp;VLOOKUP(DATE(YEAR(E$1),12,1),$AO$1:$AP$181,2,FALSE)&amp;$A237)))</f>
        <v>14.04</v>
      </c>
      <c r="F237" s="89">
        <f t="shared" ca="1" si="473"/>
        <v>16.660000000000004</v>
      </c>
      <c r="G237" s="89">
        <f t="shared" ca="1" si="473"/>
        <v>15.580000000000002</v>
      </c>
      <c r="H237" s="89">
        <f t="shared" ca="1" si="473"/>
        <v>16.660000000000004</v>
      </c>
      <c r="I237" s="89">
        <f t="shared" ca="1" si="473"/>
        <v>15.040000000000001</v>
      </c>
      <c r="J237" s="89">
        <f t="shared" ca="1" si="473"/>
        <v>13.97</v>
      </c>
      <c r="K237" s="89">
        <f t="shared" ca="1" si="473"/>
        <v>17.280000000000005</v>
      </c>
      <c r="L237" s="89">
        <f t="shared" ca="1" si="473"/>
        <v>15.040000000000003</v>
      </c>
      <c r="M237" s="89">
        <f t="shared" ca="1" si="473"/>
        <v>14.580000000000002</v>
      </c>
      <c r="N237" s="89">
        <f t="shared" ca="1" si="473"/>
        <v>16.66</v>
      </c>
      <c r="O237" s="89">
        <f t="shared" ca="1" si="473"/>
        <v>16.21</v>
      </c>
      <c r="P237" s="89">
        <f t="shared" ca="1" si="473"/>
        <v>17.12</v>
      </c>
      <c r="Q237" s="89">
        <f t="shared" ca="1" si="473"/>
        <v>16.21</v>
      </c>
      <c r="R237" s="89">
        <f t="shared" ca="1" si="473"/>
        <v>14.960000000000003</v>
      </c>
    </row>
    <row r="238" spans="1:18">
      <c r="A238" s="60">
        <f t="shared" si="393"/>
        <v>238</v>
      </c>
      <c r="B238" s="96" t="s">
        <v>8</v>
      </c>
      <c r="C238" s="166" t="s">
        <v>41</v>
      </c>
      <c r="D238" s="88">
        <f ca="1">+SUM(INDIRECT("'Monthly Resource Report'!"&amp;(VLOOKUP(D$1,$AO$1:$AP$197,2,FALSE)&amp;$A238&amp;":"&amp;VLOOKUP(DATE(YEAR(D$1),12,1),$AO$1:$AP$181,2,FALSE)&amp;$A238)))</f>
        <v>8479</v>
      </c>
      <c r="E238" s="89">
        <f t="shared" ca="1" si="473"/>
        <v>8479</v>
      </c>
      <c r="F238" s="89">
        <f t="shared" ca="1" si="473"/>
        <v>7992</v>
      </c>
      <c r="G238" s="89">
        <f t="shared" ca="1" si="473"/>
        <v>8502</v>
      </c>
      <c r="H238" s="89">
        <f t="shared" ca="1" si="473"/>
        <v>7992</v>
      </c>
      <c r="I238" s="89">
        <f t="shared" ca="1" si="473"/>
        <v>8479</v>
      </c>
      <c r="J238" s="89">
        <f t="shared" ca="1" si="473"/>
        <v>7224</v>
      </c>
      <c r="K238" s="89">
        <f t="shared" ca="1" si="473"/>
        <v>8502</v>
      </c>
      <c r="L238" s="89">
        <f t="shared" ca="1" si="473"/>
        <v>7992</v>
      </c>
      <c r="M238" s="89">
        <f t="shared" ca="1" si="473"/>
        <v>8479</v>
      </c>
      <c r="N238" s="89">
        <f t="shared" ca="1" si="473"/>
        <v>7992</v>
      </c>
      <c r="O238" s="89">
        <f t="shared" ca="1" si="473"/>
        <v>8502</v>
      </c>
      <c r="P238" s="89">
        <f t="shared" ca="1" si="473"/>
        <v>7992</v>
      </c>
      <c r="Q238" s="89">
        <f t="shared" ca="1" si="473"/>
        <v>8479</v>
      </c>
      <c r="R238" s="89">
        <f t="shared" ca="1" si="473"/>
        <v>7225</v>
      </c>
    </row>
    <row r="239" spans="1:18">
      <c r="A239" s="60">
        <f t="shared" si="393"/>
        <v>239</v>
      </c>
      <c r="B239" s="96" t="s">
        <v>8</v>
      </c>
      <c r="C239" s="166" t="s">
        <v>272</v>
      </c>
      <c r="D239" s="88">
        <f ca="1">+SUM(INDIRECT("'Monthly Resource Report'!"&amp;(VLOOKUP(D$1,$AO$1:$AP$197,2,FALSE)&amp;$A239&amp;":"&amp;VLOOKUP(DATE(YEAR(D$1),12,1),$AO$1:$AP$181,2,FALSE)&amp;$A239)))</f>
        <v>25561.259999999995</v>
      </c>
      <c r="E239" s="89">
        <f t="shared" ca="1" si="473"/>
        <v>20139.190000000002</v>
      </c>
      <c r="F239" s="89">
        <f t="shared" ca="1" si="473"/>
        <v>23892.93</v>
      </c>
      <c r="G239" s="89">
        <f t="shared" ca="1" si="473"/>
        <v>22343.78</v>
      </c>
      <c r="H239" s="89">
        <f t="shared" ca="1" si="473"/>
        <v>23892.939999999995</v>
      </c>
      <c r="I239" s="89">
        <f t="shared" ca="1" si="473"/>
        <v>21569.189999999995</v>
      </c>
      <c r="J239" s="89">
        <f t="shared" ca="1" si="473"/>
        <v>20020.020000000004</v>
      </c>
      <c r="K239" s="89">
        <f t="shared" ca="1" si="473"/>
        <v>24786.68</v>
      </c>
      <c r="L239" s="89">
        <f t="shared" ca="1" si="473"/>
        <v>21569.190000000002</v>
      </c>
      <c r="M239" s="89">
        <f t="shared" ca="1" si="473"/>
        <v>20913.78</v>
      </c>
      <c r="N239" s="89">
        <f t="shared" ca="1" si="473"/>
        <v>23892.93</v>
      </c>
      <c r="O239" s="89">
        <f t="shared" ca="1" si="473"/>
        <v>23237.519999999997</v>
      </c>
      <c r="P239" s="89">
        <f t="shared" ca="1" si="473"/>
        <v>24548.36</v>
      </c>
      <c r="Q239" s="89">
        <f t="shared" ca="1" si="473"/>
        <v>23237.519999999997</v>
      </c>
      <c r="R239" s="89">
        <f t="shared" ca="1" si="473"/>
        <v>21450.010000000002</v>
      </c>
    </row>
    <row r="240" spans="1:18">
      <c r="A240" s="60">
        <f t="shared" si="393"/>
        <v>240</v>
      </c>
      <c r="B240" s="171" t="s">
        <v>8</v>
      </c>
      <c r="C240" s="177" t="s">
        <v>96</v>
      </c>
      <c r="D240" s="83">
        <f ca="1">+D229/(D238*D227)</f>
        <v>0.88979153455887061</v>
      </c>
      <c r="E240" s="84">
        <f t="shared" ref="E240:G240" ca="1" si="474">+E229/(E238*E227)</f>
        <v>0.8832879966702224</v>
      </c>
      <c r="F240" s="84">
        <f t="shared" ca="1" si="474"/>
        <v>0.87272415913671519</v>
      </c>
      <c r="G240" s="84">
        <f t="shared" ca="1" si="474"/>
        <v>0.86788098395207458</v>
      </c>
      <c r="H240" s="84">
        <f t="shared" ref="H240:P240" ca="1" si="475">+H229/(H238*H227)</f>
        <v>0.86343350076533931</v>
      </c>
      <c r="I240" s="84">
        <f t="shared" ca="1" si="475"/>
        <v>0.88384385162604318</v>
      </c>
      <c r="J240" s="84">
        <f t="shared" ca="1" si="475"/>
        <v>0.93585592866826572</v>
      </c>
      <c r="K240" s="84">
        <f t="shared" ca="1" si="475"/>
        <v>0.9583403008313528</v>
      </c>
      <c r="L240" s="84">
        <f t="shared" ca="1" si="475"/>
        <v>0.9545054976501165</v>
      </c>
      <c r="M240" s="84">
        <f t="shared" ca="1" si="475"/>
        <v>0.9519985276206</v>
      </c>
      <c r="N240" s="84">
        <f t="shared" ca="1" si="475"/>
        <v>0.9480831728589576</v>
      </c>
      <c r="O240" s="84">
        <f t="shared" ca="1" si="475"/>
        <v>0.94721709373579199</v>
      </c>
      <c r="P240" s="84">
        <f t="shared" ca="1" si="475"/>
        <v>0.93759227276603951</v>
      </c>
      <c r="Q240" s="84">
        <f t="shared" ref="Q240:R240" ca="1" si="476">+Q229/(Q238*Q227)</f>
        <v>0.92428508946132804</v>
      </c>
      <c r="R240" s="84">
        <f t="shared" ca="1" si="476"/>
        <v>0.91980573184166836</v>
      </c>
    </row>
    <row r="241" spans="1:18">
      <c r="A241" s="60">
        <f t="shared" si="393"/>
        <v>241</v>
      </c>
      <c r="B241" s="96" t="s">
        <v>8</v>
      </c>
      <c r="C241" s="166" t="s">
        <v>42</v>
      </c>
      <c r="D241" s="632">
        <f ca="1">+SUM(INDIRECT("'Monthly Resource Report'!"&amp;(VLOOKUP(D$1,$AO$1:$AP$197,2,FALSE)&amp;$A241&amp;":"&amp;VLOOKUP(DATE(YEAR(D$1),12,1),$AO$1:$AP$181,2,FALSE)&amp;$A241)))</f>
        <v>584121.09</v>
      </c>
      <c r="E241" s="633">
        <f t="shared" ref="E241:R244" ca="1" si="477">+SUM(INDIRECT("'Monthly Resource Report'!"&amp;(VLOOKUP(E$1,$AO$1:$AP$197,2,FALSE)&amp;$A241&amp;":"&amp;VLOOKUP(DATE(YEAR(E$1),12,1),$AO$1:$AP$181,2,FALSE)&amp;$A241)))</f>
        <v>444688.31</v>
      </c>
      <c r="F241" s="633">
        <f t="shared" ca="1" si="477"/>
        <v>518184.35</v>
      </c>
      <c r="G241" s="633">
        <f t="shared" ca="1" si="477"/>
        <v>495130.94000000006</v>
      </c>
      <c r="H241" s="633">
        <f t="shared" ca="1" si="477"/>
        <v>542654.6</v>
      </c>
      <c r="I241" s="633">
        <f t="shared" ca="1" si="477"/>
        <v>503328.45</v>
      </c>
      <c r="J241" s="633">
        <f t="shared" ca="1" si="477"/>
        <v>480552.06000000006</v>
      </c>
      <c r="K241" s="633">
        <f t="shared" ca="1" si="477"/>
        <v>612277.16</v>
      </c>
      <c r="L241" s="633">
        <f t="shared" ca="1" si="477"/>
        <v>547085.83000000007</v>
      </c>
      <c r="M241" s="633">
        <f t="shared" ca="1" si="477"/>
        <v>545663.01</v>
      </c>
      <c r="N241" s="633">
        <f t="shared" ca="1" si="477"/>
        <v>642007.49</v>
      </c>
      <c r="O241" s="633">
        <f t="shared" ca="1" si="477"/>
        <v>642958.43999999994</v>
      </c>
      <c r="P241" s="633">
        <f t="shared" ca="1" si="477"/>
        <v>698249.99999999977</v>
      </c>
      <c r="Q241" s="633">
        <f t="shared" ca="1" si="477"/>
        <v>678589.24</v>
      </c>
      <c r="R241" s="633">
        <f t="shared" ca="1" si="477"/>
        <v>643718.06999999995</v>
      </c>
    </row>
    <row r="242" spans="1:18">
      <c r="A242" s="60">
        <f t="shared" si="393"/>
        <v>242</v>
      </c>
      <c r="B242" s="96" t="s">
        <v>8</v>
      </c>
      <c r="C242" s="634" t="s">
        <v>298</v>
      </c>
      <c r="D242" s="632">
        <f ca="1">+SUM(INDIRECT("'Monthly Resource Report'!"&amp;(VLOOKUP(D$1,$AO$1:$AP$197,2,FALSE)&amp;$A242&amp;":"&amp;VLOOKUP(DATE(YEAR(D$1),12,1),$AO$1:$AP$181,2,FALSE)&amp;$A242)))</f>
        <v>0</v>
      </c>
      <c r="E242" s="633">
        <f t="shared" ca="1" si="477"/>
        <v>0</v>
      </c>
      <c r="F242" s="633">
        <f t="shared" ca="1" si="477"/>
        <v>0</v>
      </c>
      <c r="G242" s="633">
        <f t="shared" ca="1" si="477"/>
        <v>0</v>
      </c>
      <c r="H242" s="633">
        <f t="shared" ca="1" si="477"/>
        <v>0</v>
      </c>
      <c r="I242" s="633">
        <f t="shared" ca="1" si="477"/>
        <v>0</v>
      </c>
      <c r="J242" s="633">
        <f t="shared" ca="1" si="477"/>
        <v>0</v>
      </c>
      <c r="K242" s="633">
        <f t="shared" ca="1" si="477"/>
        <v>0</v>
      </c>
      <c r="L242" s="633">
        <f t="shared" ca="1" si="477"/>
        <v>0</v>
      </c>
      <c r="M242" s="633">
        <f t="shared" ca="1" si="477"/>
        <v>0</v>
      </c>
      <c r="N242" s="633">
        <f t="shared" ca="1" si="477"/>
        <v>0</v>
      </c>
      <c r="O242" s="633">
        <f t="shared" ca="1" si="477"/>
        <v>0</v>
      </c>
      <c r="P242" s="633">
        <f t="shared" ca="1" si="477"/>
        <v>0</v>
      </c>
      <c r="Q242" s="633">
        <f t="shared" ca="1" si="477"/>
        <v>0</v>
      </c>
      <c r="R242" s="633">
        <f t="shared" ca="1" si="477"/>
        <v>0</v>
      </c>
    </row>
    <row r="243" spans="1:18">
      <c r="A243" s="60">
        <f t="shared" si="393"/>
        <v>243</v>
      </c>
      <c r="B243" s="96" t="s">
        <v>8</v>
      </c>
      <c r="C243" s="166" t="s">
        <v>43</v>
      </c>
      <c r="D243" s="88">
        <f ca="1">+SUM(INDIRECT("'Monthly Resource Report'!"&amp;(VLOOKUP(D$1,$AO$1:$AP$197,2,FALSE)&amp;$A243&amp;":"&amp;VLOOKUP(DATE(YEAR(D$1),12,1),$AO$1:$AP$181,2,FALSE)&amp;$A243)))</f>
        <v>1598.29</v>
      </c>
      <c r="E243" s="89">
        <f t="shared" ca="1" si="477"/>
        <v>1680.46</v>
      </c>
      <c r="F243" s="89">
        <f t="shared" ca="1" si="477"/>
        <v>1654.5500000000004</v>
      </c>
      <c r="G243" s="89">
        <f t="shared" ca="1" si="477"/>
        <v>1750.8999999999999</v>
      </c>
      <c r="H243" s="89">
        <f t="shared" ca="1" si="477"/>
        <v>1638.5400000000002</v>
      </c>
      <c r="I243" s="89">
        <f t="shared" ca="1" si="477"/>
        <v>1775.23</v>
      </c>
      <c r="J243" s="89">
        <f t="shared" ca="1" si="477"/>
        <v>1593.3400000000001</v>
      </c>
      <c r="K243" s="89">
        <f t="shared" ca="1" si="477"/>
        <v>1899.5600000000002</v>
      </c>
      <c r="L243" s="89">
        <f t="shared" ca="1" si="477"/>
        <v>1787.0299999999997</v>
      </c>
      <c r="M243" s="89">
        <f t="shared" ca="1" si="477"/>
        <v>1899.61</v>
      </c>
      <c r="N243" s="89">
        <f t="shared" ca="1" si="477"/>
        <v>1784.2200000000003</v>
      </c>
      <c r="O243" s="89">
        <f t="shared" ca="1" si="477"/>
        <v>1896.27</v>
      </c>
      <c r="P243" s="89">
        <f t="shared" ca="1" si="477"/>
        <v>1766.05</v>
      </c>
      <c r="Q243" s="89">
        <f t="shared" ca="1" si="477"/>
        <v>1849.0399999999997</v>
      </c>
      <c r="R243" s="89">
        <f t="shared" ca="1" si="477"/>
        <v>1568.75</v>
      </c>
    </row>
    <row r="244" spans="1:18">
      <c r="A244" s="60">
        <f t="shared" si="393"/>
        <v>244</v>
      </c>
      <c r="B244" s="96" t="s">
        <v>8</v>
      </c>
      <c r="C244" s="166" t="s">
        <v>44</v>
      </c>
      <c r="D244" s="632">
        <f ca="1">+SUM(INDIRECT("'Monthly Resource Report'!"&amp;(VLOOKUP(D$1,$AO$1:$AP$197,2,FALSE)&amp;$A244&amp;":"&amp;VLOOKUP(DATE(YEAR(D$1),12,1),$AO$1:$AP$181,2,FALSE)&amp;$A244)))</f>
        <v>2198.42</v>
      </c>
      <c r="E244" s="633">
        <f t="shared" ca="1" si="477"/>
        <v>2311.5</v>
      </c>
      <c r="F244" s="633">
        <f t="shared" ca="1" si="477"/>
        <v>3254.51</v>
      </c>
      <c r="G244" s="633">
        <f t="shared" ca="1" si="477"/>
        <v>3444.0299999999997</v>
      </c>
      <c r="H244" s="633">
        <f t="shared" ca="1" si="477"/>
        <v>3293.47</v>
      </c>
      <c r="I244" s="633">
        <f t="shared" ca="1" si="477"/>
        <v>3657.0199999999995</v>
      </c>
      <c r="J244" s="633">
        <f t="shared" ca="1" si="477"/>
        <v>3377.91</v>
      </c>
      <c r="K244" s="633">
        <f t="shared" ca="1" si="477"/>
        <v>4122.05</v>
      </c>
      <c r="L244" s="633">
        <f t="shared" ca="1" si="477"/>
        <v>3985.0599999999995</v>
      </c>
      <c r="M244" s="633">
        <f t="shared" ca="1" si="477"/>
        <v>4350.12</v>
      </c>
      <c r="N244" s="633">
        <f t="shared" ca="1" si="477"/>
        <v>4210.76</v>
      </c>
      <c r="O244" s="633">
        <f t="shared" ca="1" si="477"/>
        <v>4588.93</v>
      </c>
      <c r="P244" s="633">
        <f t="shared" ca="1" si="477"/>
        <v>4397.43</v>
      </c>
      <c r="Q244" s="633">
        <f t="shared" ca="1" si="477"/>
        <v>4733.51</v>
      </c>
      <c r="R244" s="633">
        <f t="shared" ca="1" si="477"/>
        <v>4125.82</v>
      </c>
    </row>
    <row r="245" spans="1:18">
      <c r="A245" s="60">
        <f t="shared" si="393"/>
        <v>245</v>
      </c>
      <c r="B245" s="171" t="s">
        <v>8</v>
      </c>
      <c r="C245" s="172" t="s">
        <v>45</v>
      </c>
      <c r="D245" s="92">
        <f ca="1">+(D243*2000)/D231</f>
        <v>0.17023236253639268</v>
      </c>
      <c r="E245" s="93">
        <f t="shared" ref="E245:G245" ca="1" si="478">+(E243*2000)/E231</f>
        <v>0.18019245846876991</v>
      </c>
      <c r="F245" s="93">
        <f t="shared" ca="1" si="478"/>
        <v>0.19026049571167905</v>
      </c>
      <c r="G245" s="93">
        <f t="shared" ca="1" si="478"/>
        <v>0.19023036482691505</v>
      </c>
      <c r="H245" s="93">
        <f t="shared" ref="H245:P245" ca="1" si="479">+(H243*2000)/H231</f>
        <v>0.19026283953639581</v>
      </c>
      <c r="I245" s="93">
        <f t="shared" ca="1" si="479"/>
        <v>0.19021763261242913</v>
      </c>
      <c r="J245" s="93">
        <f t="shared" ca="1" si="479"/>
        <v>0.19022555906064981</v>
      </c>
      <c r="K245" s="93">
        <f t="shared" ca="1" si="479"/>
        <v>0.19023607391840999</v>
      </c>
      <c r="L245" s="93">
        <f t="shared" ca="1" si="479"/>
        <v>0.19021923373154204</v>
      </c>
      <c r="M245" s="93">
        <f t="shared" ca="1" si="479"/>
        <v>0.19019842497919914</v>
      </c>
      <c r="N245" s="93">
        <f t="shared" ca="1" si="479"/>
        <v>0.19024210790456295</v>
      </c>
      <c r="O245" s="93">
        <f t="shared" ca="1" si="479"/>
        <v>0.1902228803059163</v>
      </c>
      <c r="P245" s="93">
        <f t="shared" ca="1" si="479"/>
        <v>0.19025212059556484</v>
      </c>
      <c r="Q245" s="93">
        <f t="shared" ref="Q245:R245" ca="1" si="480">+(Q243*2000)/Q231</f>
        <v>0.19022806132028675</v>
      </c>
      <c r="R245" s="93">
        <f t="shared" ca="1" si="480"/>
        <v>0.19024612512604375</v>
      </c>
    </row>
    <row r="246" spans="1:18">
      <c r="A246" s="60">
        <f t="shared" si="393"/>
        <v>246</v>
      </c>
      <c r="B246" s="96" t="s">
        <v>8</v>
      </c>
      <c r="C246" s="166" t="s">
        <v>46</v>
      </c>
      <c r="D246" s="88">
        <f ca="1">+SUM(INDIRECT("'Monthly Resource Report'!"&amp;(VLOOKUP(D$1,$AO$1:$AP$197,2,FALSE)&amp;$A246&amp;":"&amp;VLOOKUP(DATE(YEAR(D$1),12,1),$AO$1:$AP$181,2,FALSE)&amp;$A246)))</f>
        <v>2033.73</v>
      </c>
      <c r="E246" s="89">
        <f t="shared" ref="E246:R247" ca="1" si="481">+SUM(INDIRECT("'Monthly Resource Report'!"&amp;(VLOOKUP(E$1,$AO$1:$AP$197,2,FALSE)&amp;$A246&amp;":"&amp;VLOOKUP(DATE(YEAR(E$1),12,1),$AO$1:$AP$181,2,FALSE)&amp;$A246)))</f>
        <v>2018.5900000000001</v>
      </c>
      <c r="F246" s="89">
        <f t="shared" ca="1" si="481"/>
        <v>1876.96</v>
      </c>
      <c r="G246" s="89">
        <f t="shared" ca="1" si="481"/>
        <v>1988.4900000000005</v>
      </c>
      <c r="H246" s="89">
        <f t="shared" ca="1" si="481"/>
        <v>1856.4499999999998</v>
      </c>
      <c r="I246" s="89">
        <f t="shared" ca="1" si="481"/>
        <v>2019.7999999999997</v>
      </c>
      <c r="J246" s="89">
        <f t="shared" ca="1" si="481"/>
        <v>1813.6</v>
      </c>
      <c r="K246" s="89">
        <f t="shared" ca="1" si="481"/>
        <v>2176.75</v>
      </c>
      <c r="L246" s="89">
        <f t="shared" ca="1" si="481"/>
        <v>2044.0900000000001</v>
      </c>
      <c r="M246" s="89">
        <f t="shared" ca="1" si="481"/>
        <v>2176.27</v>
      </c>
      <c r="N246" s="89">
        <f t="shared" ca="1" si="481"/>
        <v>2039.23</v>
      </c>
      <c r="O246" s="89">
        <f t="shared" ca="1" si="481"/>
        <v>2171.3399999999997</v>
      </c>
      <c r="P246" s="89">
        <f t="shared" ca="1" si="481"/>
        <v>2016.4700000000003</v>
      </c>
      <c r="Q246" s="89">
        <f t="shared" ca="1" si="481"/>
        <v>2112.6799999999998</v>
      </c>
      <c r="R246" s="89">
        <f t="shared" ca="1" si="481"/>
        <v>1785.0500000000002</v>
      </c>
    </row>
    <row r="247" spans="1:18">
      <c r="A247" s="60">
        <f t="shared" si="393"/>
        <v>247</v>
      </c>
      <c r="B247" s="96" t="s">
        <v>8</v>
      </c>
      <c r="C247" s="166" t="s">
        <v>47</v>
      </c>
      <c r="D247" s="632">
        <f ca="1">+SUM(INDIRECT("'Monthly Resource Report'!"&amp;(VLOOKUP(D$1,$AO$1:$AP$197,2,FALSE)&amp;$A247&amp;":"&amp;VLOOKUP(DATE(YEAR(D$1),12,1),$AO$1:$AP$181,2,FALSE)&amp;$A247)))</f>
        <v>86203.03</v>
      </c>
      <c r="E247" s="633">
        <f t="shared" ca="1" si="481"/>
        <v>85611.73</v>
      </c>
      <c r="F247" s="633">
        <f t="shared" ca="1" si="481"/>
        <v>80152.69</v>
      </c>
      <c r="G247" s="633">
        <f t="shared" ca="1" si="481"/>
        <v>84384.840000000011</v>
      </c>
      <c r="H247" s="633">
        <f t="shared" ca="1" si="481"/>
        <v>81274.48000000001</v>
      </c>
      <c r="I247" s="633">
        <f t="shared" ca="1" si="481"/>
        <v>89933.599999999991</v>
      </c>
      <c r="J247" s="633">
        <f t="shared" ca="1" si="481"/>
        <v>84559.680000000008</v>
      </c>
      <c r="K247" s="633">
        <f t="shared" ca="1" si="481"/>
        <v>101898.78</v>
      </c>
      <c r="L247" s="633">
        <f t="shared" ca="1" si="481"/>
        <v>99046.07</v>
      </c>
      <c r="M247" s="633">
        <f t="shared" ca="1" si="481"/>
        <v>107486.14</v>
      </c>
      <c r="N247" s="633">
        <f t="shared" ca="1" si="481"/>
        <v>104257.65000000002</v>
      </c>
      <c r="O247" s="633">
        <f t="shared" ca="1" si="481"/>
        <v>113154.65</v>
      </c>
      <c r="P247" s="633">
        <f t="shared" ca="1" si="481"/>
        <v>108915.99999999999</v>
      </c>
      <c r="Q247" s="633">
        <f t="shared" ca="1" si="481"/>
        <v>116433.05000000002</v>
      </c>
      <c r="R247" s="633">
        <f t="shared" ca="1" si="481"/>
        <v>102767.20999999999</v>
      </c>
    </row>
    <row r="248" spans="1:18">
      <c r="A248" s="60">
        <f t="shared" si="393"/>
        <v>248</v>
      </c>
      <c r="B248" s="180" t="s">
        <v>8</v>
      </c>
      <c r="C248" s="181" t="s">
        <v>48</v>
      </c>
      <c r="D248" s="94">
        <f ca="1">+(D246*2000)/D231</f>
        <v>0.21661066681336796</v>
      </c>
      <c r="E248" s="95">
        <f t="shared" ref="E248:G248" ca="1" si="482">+(E246*2000)/E231</f>
        <v>0.21644948094002495</v>
      </c>
      <c r="F248" s="95">
        <f t="shared" ca="1" si="482"/>
        <v>0.21583593123870115</v>
      </c>
      <c r="G248" s="95">
        <f t="shared" ca="1" si="482"/>
        <v>0.21604385067946338</v>
      </c>
      <c r="H248" s="95">
        <f t="shared" ref="H248:P248" ca="1" si="483">+(H246*2000)/H231</f>
        <v>0.21556596021906202</v>
      </c>
      <c r="I248" s="95">
        <f t="shared" ca="1" si="483"/>
        <v>0.21642354756881324</v>
      </c>
      <c r="J248" s="95">
        <f t="shared" ca="1" si="483"/>
        <v>0.21652194378625683</v>
      </c>
      <c r="K248" s="95">
        <f t="shared" ca="1" si="483"/>
        <v>0.21799594321942917</v>
      </c>
      <c r="L248" s="95">
        <f t="shared" ca="1" si="483"/>
        <v>0.21758181646548061</v>
      </c>
      <c r="M248" s="95">
        <f t="shared" ca="1" si="483"/>
        <v>0.21789900365310866</v>
      </c>
      <c r="N248" s="95">
        <f t="shared" ca="1" si="483"/>
        <v>0.21743249918856525</v>
      </c>
      <c r="O248" s="95">
        <f t="shared" ca="1" si="483"/>
        <v>0.21781631778356891</v>
      </c>
      <c r="P248" s="95">
        <f t="shared" ca="1" si="483"/>
        <v>0.21722923678114361</v>
      </c>
      <c r="Q248" s="95">
        <f t="shared" ref="Q248:R248" ca="1" si="484">+(Q246*2000)/Q231</f>
        <v>0.21735117714605603</v>
      </c>
      <c r="R248" s="95">
        <f t="shared" ca="1" si="484"/>
        <v>0.21647735181274544</v>
      </c>
    </row>
    <row r="249" spans="1:18">
      <c r="A249" s="60">
        <f t="shared" si="393"/>
        <v>249</v>
      </c>
      <c r="B249" s="44" t="s">
        <v>8</v>
      </c>
      <c r="C249" s="626" t="s">
        <v>94</v>
      </c>
      <c r="D249" s="384">
        <f ca="1">+D228+D196</f>
        <v>1717233.1271493214</v>
      </c>
      <c r="E249" s="385">
        <f t="shared" ref="E249:G249" ca="1" si="485">+E228+E196</f>
        <v>1648017.9597285069</v>
      </c>
      <c r="F249" s="385">
        <f t="shared" ca="1" si="485"/>
        <v>1634839.4828054297</v>
      </c>
      <c r="G249" s="385">
        <f t="shared" ca="1" si="485"/>
        <v>1556534.8624434387</v>
      </c>
      <c r="H249" s="385">
        <f t="shared" ref="H249:P249" ca="1" si="486">+H228+H196</f>
        <v>1616815.9529411762</v>
      </c>
      <c r="I249" s="385">
        <f t="shared" ca="1" si="486"/>
        <v>1656481.2936651586</v>
      </c>
      <c r="J249" s="385">
        <f t="shared" ca="1" si="486"/>
        <v>1664087.9936651583</v>
      </c>
      <c r="K249" s="385">
        <f t="shared" ca="1" si="486"/>
        <v>1780786.826244344</v>
      </c>
      <c r="L249" s="385">
        <f t="shared" ca="1" si="486"/>
        <v>1775958.0149321265</v>
      </c>
      <c r="M249" s="385">
        <f t="shared" ca="1" si="486"/>
        <v>1775420.9040723983</v>
      </c>
      <c r="N249" s="385">
        <f t="shared" ca="1" si="486"/>
        <v>1767926.2352941178</v>
      </c>
      <c r="O249" s="385">
        <f t="shared" ca="1" si="486"/>
        <v>1688754.420361991</v>
      </c>
      <c r="P249" s="385">
        <f t="shared" ca="1" si="486"/>
        <v>1745604.2049773757</v>
      </c>
      <c r="Q249" s="385">
        <f t="shared" ref="Q249:R249" ca="1" si="487">+Q228+Q196</f>
        <v>1723760.921719457</v>
      </c>
      <c r="R249" s="385">
        <f t="shared" ca="1" si="487"/>
        <v>1639105.6171945706</v>
      </c>
    </row>
    <row r="250" spans="1:18">
      <c r="A250" s="60">
        <f t="shared" si="393"/>
        <v>250</v>
      </c>
      <c r="B250" s="43" t="s">
        <v>8</v>
      </c>
      <c r="C250" s="627" t="s">
        <v>49</v>
      </c>
      <c r="D250" s="96">
        <f>+(DATE(YEAR(D$1)+1,1,1)-D$1)*24</f>
        <v>8760</v>
      </c>
      <c r="E250" s="17">
        <f t="shared" ref="E250:R250" si="488">+(DATE(YEAR(E$1)+1,1,1)-E$1)*24</f>
        <v>8760</v>
      </c>
      <c r="F250" s="17">
        <f t="shared" si="488"/>
        <v>8760</v>
      </c>
      <c r="G250" s="17">
        <f t="shared" si="488"/>
        <v>8784</v>
      </c>
      <c r="H250" s="17">
        <f t="shared" si="488"/>
        <v>8760</v>
      </c>
      <c r="I250" s="17">
        <f t="shared" si="488"/>
        <v>8760</v>
      </c>
      <c r="J250" s="17">
        <f t="shared" si="488"/>
        <v>8760</v>
      </c>
      <c r="K250" s="17">
        <f t="shared" si="488"/>
        <v>8784</v>
      </c>
      <c r="L250" s="17">
        <f t="shared" si="488"/>
        <v>8760</v>
      </c>
      <c r="M250" s="17">
        <f t="shared" si="488"/>
        <v>8760</v>
      </c>
      <c r="N250" s="17">
        <f t="shared" si="488"/>
        <v>8760</v>
      </c>
      <c r="O250" s="17">
        <f t="shared" si="488"/>
        <v>8784</v>
      </c>
      <c r="P250" s="17">
        <f t="shared" si="488"/>
        <v>8760</v>
      </c>
      <c r="Q250" s="17">
        <f t="shared" si="488"/>
        <v>8760</v>
      </c>
      <c r="R250" s="17">
        <f t="shared" si="488"/>
        <v>8760</v>
      </c>
    </row>
    <row r="251" spans="1:18">
      <c r="A251" s="60">
        <f t="shared" si="393"/>
        <v>251</v>
      </c>
      <c r="B251" s="43" t="s">
        <v>8</v>
      </c>
      <c r="C251" s="166" t="s">
        <v>50</v>
      </c>
      <c r="D251" s="97">
        <f ca="1">+SUM(D233,D235,D242)</f>
        <v>46558031.07</v>
      </c>
      <c r="E251" s="85">
        <f t="shared" ref="E251:G251" ca="1" si="489">+SUM(E233,E235,E242)</f>
        <v>47747397.049999997</v>
      </c>
      <c r="F251" s="85">
        <f t="shared" ca="1" si="489"/>
        <v>48230570.180000007</v>
      </c>
      <c r="G251" s="85">
        <f t="shared" ca="1" si="489"/>
        <v>54255280.760000005</v>
      </c>
      <c r="H251" s="85">
        <f t="shared" ref="H251:P251" ca="1" si="490">+SUM(H233,H235,H242)</f>
        <v>53091963.640000001</v>
      </c>
      <c r="I251" s="85">
        <f t="shared" ca="1" si="490"/>
        <v>59240753.68</v>
      </c>
      <c r="J251" s="85">
        <f t="shared" ca="1" si="490"/>
        <v>54772272.939999998</v>
      </c>
      <c r="K251" s="85">
        <f t="shared" ca="1" si="490"/>
        <v>68440454.5</v>
      </c>
      <c r="L251" s="85">
        <f t="shared" ca="1" si="490"/>
        <v>66227172.189999998</v>
      </c>
      <c r="M251" s="85">
        <f t="shared" ca="1" si="490"/>
        <v>73048091.930000007</v>
      </c>
      <c r="N251" s="85">
        <f t="shared" ca="1" si="490"/>
        <v>71765445.620000005</v>
      </c>
      <c r="O251" s="85">
        <f t="shared" ca="1" si="490"/>
        <v>77885974.629999995</v>
      </c>
      <c r="P251" s="85">
        <f t="shared" ca="1" si="490"/>
        <v>78371235.180000007</v>
      </c>
      <c r="Q251" s="85">
        <f t="shared" ref="Q251:R251" ca="1" si="491">+SUM(Q233,Q235,Q242)</f>
        <v>92913823.680000007</v>
      </c>
      <c r="R251" s="85">
        <f t="shared" ca="1" si="491"/>
        <v>84598222.319999993</v>
      </c>
    </row>
    <row r="252" spans="1:18">
      <c r="A252" s="60">
        <f t="shared" si="393"/>
        <v>252</v>
      </c>
      <c r="B252" s="43" t="s">
        <v>8</v>
      </c>
      <c r="C252" s="166" t="s">
        <v>51</v>
      </c>
      <c r="D252" s="98">
        <f ca="1">+D251/D229</f>
        <v>27.673037902205625</v>
      </c>
      <c r="E252" s="86">
        <f t="shared" ref="E252" ca="1" si="492">+E251/E229</f>
        <v>28.588928203186523</v>
      </c>
      <c r="F252" s="86">
        <f t="shared" ref="F252" ca="1" si="493">+F251/F229</f>
        <v>31.008807104328831</v>
      </c>
      <c r="G252" s="86">
        <f t="shared" ref="G252:P252" ca="1" si="494">+G251/G229</f>
        <v>32.972803834230753</v>
      </c>
      <c r="H252" s="86">
        <f t="shared" ca="1" si="494"/>
        <v>34.501625357009409</v>
      </c>
      <c r="I252" s="86">
        <f t="shared" ca="1" si="494"/>
        <v>35.448309727736152</v>
      </c>
      <c r="J252" s="86">
        <f t="shared" ca="1" si="494"/>
        <v>36.330315329407696</v>
      </c>
      <c r="K252" s="86">
        <f t="shared" ca="1" si="494"/>
        <v>37.667532309683665</v>
      </c>
      <c r="L252" s="86">
        <f t="shared" ca="1" si="494"/>
        <v>38.931168518627302</v>
      </c>
      <c r="M252" s="86">
        <f t="shared" ca="1" si="494"/>
        <v>40.581033318426385</v>
      </c>
      <c r="N252" s="86">
        <f t="shared" ca="1" si="494"/>
        <v>42.472576681270937</v>
      </c>
      <c r="O252" s="86">
        <f t="shared" ca="1" si="494"/>
        <v>43.36943539409252</v>
      </c>
      <c r="P252" s="86">
        <f t="shared" ca="1" si="494"/>
        <v>46.901024975015595</v>
      </c>
      <c r="Q252" s="86">
        <f t="shared" ref="Q252:R252" ca="1" si="495">+Q251/Q229</f>
        <v>53.164886073899901</v>
      </c>
      <c r="R252" s="86">
        <f t="shared" ca="1" si="495"/>
        <v>57.085053334484954</v>
      </c>
    </row>
    <row r="253" spans="1:18">
      <c r="A253" s="60">
        <f t="shared" si="393"/>
        <v>253</v>
      </c>
      <c r="B253" s="43" t="s">
        <v>8</v>
      </c>
      <c r="C253" s="166" t="s">
        <v>52</v>
      </c>
      <c r="D253" s="99">
        <f ca="1">+D247+D244</f>
        <v>88401.45</v>
      </c>
      <c r="E253" s="87">
        <f t="shared" ref="E253:G253" ca="1" si="496">+E247+E244</f>
        <v>87923.23</v>
      </c>
      <c r="F253" s="87">
        <f t="shared" ca="1" si="496"/>
        <v>83407.199999999997</v>
      </c>
      <c r="G253" s="87">
        <f t="shared" ca="1" si="496"/>
        <v>87828.87000000001</v>
      </c>
      <c r="H253" s="87">
        <f t="shared" ref="H253:P253" ca="1" si="497">+H247+H244</f>
        <v>84567.950000000012</v>
      </c>
      <c r="I253" s="87">
        <f t="shared" ca="1" si="497"/>
        <v>93590.62</v>
      </c>
      <c r="J253" s="87">
        <f t="shared" ca="1" si="497"/>
        <v>87937.590000000011</v>
      </c>
      <c r="K253" s="87">
        <f t="shared" ca="1" si="497"/>
        <v>106020.83</v>
      </c>
      <c r="L253" s="87">
        <f t="shared" ca="1" si="497"/>
        <v>103031.13</v>
      </c>
      <c r="M253" s="87">
        <f t="shared" ca="1" si="497"/>
        <v>111836.26</v>
      </c>
      <c r="N253" s="87">
        <f t="shared" ca="1" si="497"/>
        <v>108468.41000000002</v>
      </c>
      <c r="O253" s="87">
        <f t="shared" ca="1" si="497"/>
        <v>117743.57999999999</v>
      </c>
      <c r="P253" s="87">
        <f t="shared" ca="1" si="497"/>
        <v>113313.43</v>
      </c>
      <c r="Q253" s="87">
        <f t="shared" ref="Q253:R253" ca="1" si="498">+Q247+Q244</f>
        <v>121166.56000000001</v>
      </c>
      <c r="R253" s="87">
        <f t="shared" ca="1" si="498"/>
        <v>106893.03</v>
      </c>
    </row>
    <row r="254" spans="1:18">
      <c r="A254" s="60">
        <f t="shared" si="393"/>
        <v>254</v>
      </c>
      <c r="B254" s="43" t="s">
        <v>8</v>
      </c>
      <c r="C254" s="166" t="s">
        <v>53</v>
      </c>
      <c r="D254" s="98">
        <f ca="1">+D253/D229</f>
        <v>5.2543817258549189E-2</v>
      </c>
      <c r="E254" s="86">
        <f t="shared" ref="E254" ca="1" si="499">+E253/E229</f>
        <v>5.2644354774565777E-2</v>
      </c>
      <c r="F254" s="86">
        <f t="shared" ref="F254" ca="1" si="500">+F253/F229</f>
        <v>5.3624864194217477E-2</v>
      </c>
      <c r="G254" s="86">
        <f t="shared" ref="G254:P254" ca="1" si="501">+G253/G229</f>
        <v>5.3376631010399633E-2</v>
      </c>
      <c r="H254" s="86">
        <f t="shared" ca="1" si="501"/>
        <v>5.4956184101506024E-2</v>
      </c>
      <c r="I254" s="86">
        <f t="shared" ca="1" si="501"/>
        <v>5.6002482738346848E-2</v>
      </c>
      <c r="J254" s="86">
        <f t="shared" ca="1" si="501"/>
        <v>5.8328789413356959E-2</v>
      </c>
      <c r="K254" s="86">
        <f t="shared" ca="1" si="501"/>
        <v>5.8350621261939149E-2</v>
      </c>
      <c r="L254" s="86">
        <f t="shared" ca="1" si="501"/>
        <v>6.0566111341535708E-2</v>
      </c>
      <c r="M254" s="86">
        <f t="shared" ca="1" si="501"/>
        <v>6.2129357158531268E-2</v>
      </c>
      <c r="N254" s="86">
        <f t="shared" ca="1" si="501"/>
        <v>6.4194304395660984E-2</v>
      </c>
      <c r="O254" s="86">
        <f t="shared" ca="1" si="501"/>
        <v>6.5563442072050032E-2</v>
      </c>
      <c r="P254" s="86">
        <f t="shared" ca="1" si="501"/>
        <v>6.7812074139555242E-2</v>
      </c>
      <c r="Q254" s="86">
        <f t="shared" ref="Q254:R254" ca="1" si="502">+Q253/Q229</f>
        <v>6.9330978999984652E-2</v>
      </c>
      <c r="R254" s="86">
        <f t="shared" ca="1" si="502"/>
        <v>7.2129108050916074E-2</v>
      </c>
    </row>
    <row r="255" spans="1:18">
      <c r="A255" s="60">
        <f t="shared" si="393"/>
        <v>255</v>
      </c>
      <c r="B255" s="43" t="s">
        <v>8</v>
      </c>
      <c r="C255" s="166" t="s">
        <v>228</v>
      </c>
      <c r="D255" s="85">
        <f ca="1">+D253+D251</f>
        <v>46646432.520000003</v>
      </c>
      <c r="E255" s="85">
        <f t="shared" ref="E255:G255" ca="1" si="503">+E253+E251</f>
        <v>47835320.279999994</v>
      </c>
      <c r="F255" s="85">
        <f t="shared" ca="1" si="503"/>
        <v>48313977.38000001</v>
      </c>
      <c r="G255" s="85">
        <f t="shared" ca="1" si="503"/>
        <v>54343109.630000003</v>
      </c>
      <c r="H255" s="85">
        <f t="shared" ref="H255:P255" ca="1" si="504">+H253+H251</f>
        <v>53176531.590000004</v>
      </c>
      <c r="I255" s="85">
        <f t="shared" ca="1" si="504"/>
        <v>59334344.299999997</v>
      </c>
      <c r="J255" s="85">
        <f t="shared" ca="1" si="504"/>
        <v>54860210.530000001</v>
      </c>
      <c r="K255" s="85">
        <f t="shared" ca="1" si="504"/>
        <v>68546475.329999998</v>
      </c>
      <c r="L255" s="85">
        <f t="shared" ca="1" si="504"/>
        <v>66330203.32</v>
      </c>
      <c r="M255" s="85">
        <f t="shared" ca="1" si="504"/>
        <v>73159928.190000013</v>
      </c>
      <c r="N255" s="85">
        <f t="shared" ca="1" si="504"/>
        <v>71873914.030000001</v>
      </c>
      <c r="O255" s="85">
        <f t="shared" ca="1" si="504"/>
        <v>78003718.209999993</v>
      </c>
      <c r="P255" s="85">
        <f t="shared" ca="1" si="504"/>
        <v>78484548.610000014</v>
      </c>
      <c r="Q255" s="85">
        <f t="shared" ref="Q255:R255" ca="1" si="505">+Q253+Q251</f>
        <v>93034990.24000001</v>
      </c>
      <c r="R255" s="85">
        <f t="shared" ca="1" si="505"/>
        <v>84705115.349999994</v>
      </c>
    </row>
    <row r="256" spans="1:18">
      <c r="A256" s="60">
        <f t="shared" si="393"/>
        <v>256</v>
      </c>
      <c r="B256" s="183" t="s">
        <v>8</v>
      </c>
      <c r="C256" s="351" t="s">
        <v>229</v>
      </c>
      <c r="D256" s="184">
        <f ca="1">+D255/D229</f>
        <v>27.725581719464177</v>
      </c>
      <c r="E256" s="184">
        <f t="shared" ref="E256" ca="1" si="506">+E255/E229</f>
        <v>28.641572557961087</v>
      </c>
      <c r="F256" s="184">
        <f t="shared" ref="F256" ca="1" si="507">+F255/F229</f>
        <v>31.06243196852305</v>
      </c>
      <c r="G256" s="184">
        <f t="shared" ref="G256:P256" ca="1" si="508">+G255/G229</f>
        <v>33.026180465241154</v>
      </c>
      <c r="H256" s="184">
        <f t="shared" ca="1" si="508"/>
        <v>34.556581541110916</v>
      </c>
      <c r="I256" s="184">
        <f t="shared" ca="1" si="508"/>
        <v>35.504312210474495</v>
      </c>
      <c r="J256" s="184">
        <f t="shared" ca="1" si="508"/>
        <v>36.388644118821055</v>
      </c>
      <c r="K256" s="184">
        <f t="shared" ca="1" si="508"/>
        <v>37.725882930945602</v>
      </c>
      <c r="L256" s="184">
        <f t="shared" ca="1" si="508"/>
        <v>38.991734629968839</v>
      </c>
      <c r="M256" s="184">
        <f t="shared" ca="1" si="508"/>
        <v>40.643162675584918</v>
      </c>
      <c r="N256" s="184">
        <f t="shared" ca="1" si="508"/>
        <v>42.536770985666593</v>
      </c>
      <c r="O256" s="184">
        <f t="shared" ca="1" si="508"/>
        <v>43.434998836164567</v>
      </c>
      <c r="P256" s="184">
        <f t="shared" ca="1" si="508"/>
        <v>46.968837049155155</v>
      </c>
      <c r="Q256" s="184">
        <f t="shared" ref="Q256:R256" ca="1" si="509">+Q255/Q229</f>
        <v>53.234217052899886</v>
      </c>
      <c r="R256" s="184">
        <f t="shared" ca="1" si="509"/>
        <v>57.15718244253587</v>
      </c>
    </row>
    <row r="257" spans="1:18" ht="15.75" thickBot="1">
      <c r="A257" s="60">
        <f t="shared" si="393"/>
        <v>257</v>
      </c>
      <c r="B257" s="42"/>
      <c r="C257" s="185"/>
      <c r="D257" s="71"/>
      <c r="E257" s="72"/>
      <c r="F257" s="72"/>
      <c r="G257" s="72"/>
      <c r="H257" s="72"/>
      <c r="I257" s="72"/>
      <c r="J257" s="72"/>
      <c r="K257" s="72"/>
      <c r="L257" s="72"/>
      <c r="M257" s="72"/>
      <c r="N257" s="72"/>
      <c r="O257" s="72"/>
      <c r="P257" s="72"/>
      <c r="Q257" s="72"/>
      <c r="R257" s="72"/>
    </row>
    <row r="258" spans="1:18">
      <c r="A258" s="60">
        <f t="shared" si="393"/>
        <v>258</v>
      </c>
      <c r="B258" s="188" t="s">
        <v>32</v>
      </c>
      <c r="C258" s="189" t="s">
        <v>33</v>
      </c>
      <c r="D258" s="100" t="str">
        <f>+D$2</f>
        <v>CY 2013</v>
      </c>
      <c r="E258" s="101" t="str">
        <f t="shared" ref="E258:R258" si="510">+E$2</f>
        <v>CY 2014</v>
      </c>
      <c r="F258" s="101" t="str">
        <f t="shared" si="510"/>
        <v>CY 2015</v>
      </c>
      <c r="G258" s="101" t="str">
        <f t="shared" si="510"/>
        <v>CY 2016</v>
      </c>
      <c r="H258" s="101" t="str">
        <f t="shared" si="510"/>
        <v>CY 2017</v>
      </c>
      <c r="I258" s="101" t="str">
        <f t="shared" si="510"/>
        <v>CY 2018</v>
      </c>
      <c r="J258" s="101" t="str">
        <f t="shared" si="510"/>
        <v>CY 2019</v>
      </c>
      <c r="K258" s="101" t="str">
        <f t="shared" si="510"/>
        <v>CY 2020</v>
      </c>
      <c r="L258" s="101" t="str">
        <f t="shared" si="510"/>
        <v>CY 2021</v>
      </c>
      <c r="M258" s="101" t="str">
        <f t="shared" si="510"/>
        <v>CY 2022</v>
      </c>
      <c r="N258" s="101" t="str">
        <f t="shared" si="510"/>
        <v>CY 2023</v>
      </c>
      <c r="O258" s="101" t="str">
        <f t="shared" si="510"/>
        <v>CY 2024</v>
      </c>
      <c r="P258" s="101" t="str">
        <f t="shared" si="510"/>
        <v>CY 2025</v>
      </c>
      <c r="Q258" s="101" t="str">
        <f t="shared" si="510"/>
        <v>CY 2026</v>
      </c>
      <c r="R258" s="101" t="str">
        <f t="shared" si="510"/>
        <v>CY 2027</v>
      </c>
    </row>
    <row r="259" spans="1:18">
      <c r="A259" s="60">
        <f t="shared" si="393"/>
        <v>259</v>
      </c>
      <c r="B259" s="75" t="s">
        <v>9</v>
      </c>
      <c r="C259" s="163" t="s">
        <v>34</v>
      </c>
      <c r="D259" s="630">
        <f ca="1">+AVERAGE(INDIRECT("'Monthly Resource Report'!"&amp;VLOOKUP(D$1,$AO$1:$AP$197,2,FALSE)&amp;$A259&amp;":"&amp;VLOOKUP(DATE(YEAR(D$1),12,1),$AO$1:$AP$197,2,FALSE)&amp;$A259))</f>
        <v>61.583333333333336</v>
      </c>
      <c r="E259" s="631">
        <f t="shared" ref="E259:R259" ca="1" si="511">+AVERAGE(INDIRECT("'Monthly Resource Report'!"&amp;VLOOKUP(E$1,$AO$1:$AP$197,2,FALSE)&amp;$A259&amp;":"&amp;VLOOKUP(DATE(YEAR(E$1),12,1),$AO$1:$AP$197,2,FALSE)&amp;$A259))</f>
        <v>61.583333333333336</v>
      </c>
      <c r="F259" s="631">
        <f t="shared" ca="1" si="511"/>
        <v>61.583333333333336</v>
      </c>
      <c r="G259" s="631">
        <f t="shared" ca="1" si="511"/>
        <v>61.583333333333336</v>
      </c>
      <c r="H259" s="631">
        <f t="shared" ca="1" si="511"/>
        <v>61.583333333333336</v>
      </c>
      <c r="I259" s="631">
        <f t="shared" ca="1" si="511"/>
        <v>61.583333333333336</v>
      </c>
      <c r="J259" s="631">
        <f t="shared" ca="1" si="511"/>
        <v>61.583333333333336</v>
      </c>
      <c r="K259" s="631">
        <f t="shared" ca="1" si="511"/>
        <v>61.583333333333336</v>
      </c>
      <c r="L259" s="631">
        <f t="shared" ca="1" si="511"/>
        <v>61.583333333333336</v>
      </c>
      <c r="M259" s="631">
        <f t="shared" ca="1" si="511"/>
        <v>61.583333333333336</v>
      </c>
      <c r="N259" s="631">
        <f t="shared" ca="1" si="511"/>
        <v>61.583333333333336</v>
      </c>
      <c r="O259" s="631">
        <f t="shared" ca="1" si="511"/>
        <v>61.583333333333336</v>
      </c>
      <c r="P259" s="631">
        <f t="shared" ca="1" si="511"/>
        <v>61.583333333333336</v>
      </c>
      <c r="Q259" s="631">
        <f t="shared" ca="1" si="511"/>
        <v>61.583333333333336</v>
      </c>
      <c r="R259" s="631">
        <f t="shared" ca="1" si="511"/>
        <v>61.583333333333336</v>
      </c>
    </row>
    <row r="260" spans="1:18">
      <c r="A260" s="60">
        <f t="shared" ref="A260:A323" si="512">+ROW(A260)</f>
        <v>260</v>
      </c>
      <c r="B260" s="96" t="s">
        <v>9</v>
      </c>
      <c r="C260" s="166" t="s">
        <v>273</v>
      </c>
      <c r="D260" s="90">
        <f ca="1">+SUM(INDIRECT("'Monthly Resource Report'!"&amp;(VLOOKUP(D$1,$AO$1:$AP$197,2,FALSE)&amp;$A260&amp;":"&amp;VLOOKUP(DATE(YEAR(D$1),12,1),$AO$1:$AP$181,2,FALSE)&amp;$A260)))</f>
        <v>92724.23</v>
      </c>
      <c r="E260" s="91">
        <f t="shared" ref="E260:R261" ca="1" si="513">+SUM(INDIRECT("'Monthly Resource Report'!"&amp;(VLOOKUP(E$1,$AO$1:$AP$197,2,FALSE)&amp;$A260&amp;":"&amp;VLOOKUP(DATE(YEAR(E$1),12,1),$AO$1:$AP$181,2,FALSE)&amp;$A260)))</f>
        <v>0</v>
      </c>
      <c r="F260" s="91">
        <f t="shared" ca="1" si="513"/>
        <v>0</v>
      </c>
      <c r="G260" s="91">
        <f t="shared" ca="1" si="513"/>
        <v>0</v>
      </c>
      <c r="H260" s="91">
        <f t="shared" ca="1" si="513"/>
        <v>0</v>
      </c>
      <c r="I260" s="91">
        <f t="shared" ca="1" si="513"/>
        <v>0</v>
      </c>
      <c r="J260" s="91">
        <f t="shared" ca="1" si="513"/>
        <v>212638.25</v>
      </c>
      <c r="K260" s="91">
        <f t="shared" ca="1" si="513"/>
        <v>739758.30999999994</v>
      </c>
      <c r="L260" s="91">
        <f t="shared" ca="1" si="513"/>
        <v>1416648.4</v>
      </c>
      <c r="M260" s="91">
        <f t="shared" ca="1" si="513"/>
        <v>1241733.0999999999</v>
      </c>
      <c r="N260" s="91">
        <f t="shared" ca="1" si="513"/>
        <v>1014643.5499999999</v>
      </c>
      <c r="O260" s="91">
        <f t="shared" ca="1" si="513"/>
        <v>886039.6100000001</v>
      </c>
      <c r="P260" s="91">
        <f t="shared" ca="1" si="513"/>
        <v>883033.65999999992</v>
      </c>
      <c r="Q260" s="91">
        <f t="shared" ca="1" si="513"/>
        <v>921693.11</v>
      </c>
      <c r="R260" s="91">
        <f t="shared" ca="1" si="513"/>
        <v>892754.60000000009</v>
      </c>
    </row>
    <row r="261" spans="1:18">
      <c r="A261" s="60">
        <f t="shared" si="512"/>
        <v>261</v>
      </c>
      <c r="B261" s="96" t="s">
        <v>9</v>
      </c>
      <c r="C261" s="166" t="s">
        <v>36</v>
      </c>
      <c r="D261" s="88">
        <f ca="1">+SUM(INDIRECT("'Monthly Resource Report'!"&amp;(VLOOKUP(D$1,$AO$1:$AP$197,2,FALSE)&amp;$A261&amp;":"&amp;VLOOKUP(DATE(YEAR(D$1),12,1),$AO$1:$AP$181,2,FALSE)&amp;$A261)))</f>
        <v>7714</v>
      </c>
      <c r="E261" s="89">
        <f t="shared" ca="1" si="513"/>
        <v>0</v>
      </c>
      <c r="F261" s="89">
        <f t="shared" ca="1" si="513"/>
        <v>0</v>
      </c>
      <c r="G261" s="89">
        <f t="shared" ca="1" si="513"/>
        <v>0</v>
      </c>
      <c r="H261" s="89">
        <f t="shared" ca="1" si="513"/>
        <v>0</v>
      </c>
      <c r="I261" s="89">
        <f t="shared" ca="1" si="513"/>
        <v>0</v>
      </c>
      <c r="J261" s="89">
        <f t="shared" ca="1" si="513"/>
        <v>17690</v>
      </c>
      <c r="K261" s="89">
        <f t="shared" ca="1" si="513"/>
        <v>61049</v>
      </c>
      <c r="L261" s="89">
        <f t="shared" ca="1" si="513"/>
        <v>116432</v>
      </c>
      <c r="M261" s="89">
        <f t="shared" ca="1" si="513"/>
        <v>102077</v>
      </c>
      <c r="N261" s="89">
        <f t="shared" ca="1" si="513"/>
        <v>83548</v>
      </c>
      <c r="O261" s="89">
        <f t="shared" ca="1" si="513"/>
        <v>72977</v>
      </c>
      <c r="P261" s="89">
        <f t="shared" ca="1" si="513"/>
        <v>72653</v>
      </c>
      <c r="Q261" s="89">
        <f t="shared" ca="1" si="513"/>
        <v>75819</v>
      </c>
      <c r="R261" s="89">
        <f t="shared" ca="1" si="513"/>
        <v>73549</v>
      </c>
    </row>
    <row r="262" spans="1:18">
      <c r="A262" s="60">
        <f t="shared" si="512"/>
        <v>262</v>
      </c>
      <c r="B262" s="171" t="s">
        <v>9</v>
      </c>
      <c r="C262" s="172" t="s">
        <v>95</v>
      </c>
      <c r="D262" s="77">
        <f ca="1">+D261/(D259*D282)</f>
        <v>1.4299219604426566E-2</v>
      </c>
      <c r="E262" s="78">
        <f t="shared" ref="E262" ca="1" si="514">+E261/(E259*E282)</f>
        <v>0</v>
      </c>
      <c r="F262" s="78">
        <f t="shared" ref="F262" ca="1" si="515">+F261/(F259*F282)</f>
        <v>0</v>
      </c>
      <c r="G262" s="78">
        <f t="shared" ref="G262:P262" ca="1" si="516">+G261/(G259*G282)</f>
        <v>0</v>
      </c>
      <c r="H262" s="78">
        <f t="shared" ca="1" si="516"/>
        <v>0</v>
      </c>
      <c r="I262" s="78">
        <f t="shared" ca="1" si="516"/>
        <v>0</v>
      </c>
      <c r="J262" s="78">
        <f t="shared" ca="1" si="516"/>
        <v>3.2791443453760172E-2</v>
      </c>
      <c r="K262" s="78">
        <f t="shared" ca="1" si="516"/>
        <v>0.11285557946419988</v>
      </c>
      <c r="L262" s="78">
        <f t="shared" ca="1" si="516"/>
        <v>0.21582664466976847</v>
      </c>
      <c r="M262" s="78">
        <f t="shared" ca="1" si="516"/>
        <v>0.18921719465401227</v>
      </c>
      <c r="N262" s="78">
        <f t="shared" ca="1" si="516"/>
        <v>0.15487052106697313</v>
      </c>
      <c r="O262" s="78">
        <f t="shared" ca="1" si="516"/>
        <v>0.13490575803958976</v>
      </c>
      <c r="P262" s="78">
        <f t="shared" ca="1" si="516"/>
        <v>0.13467477338869632</v>
      </c>
      <c r="Q262" s="78">
        <f t="shared" ref="Q262:R262" ca="1" si="517">+Q261/(Q259*Q282)</f>
        <v>0.14054349639460953</v>
      </c>
      <c r="R262" s="78">
        <f t="shared" ca="1" si="517"/>
        <v>0.13633566278013606</v>
      </c>
    </row>
    <row r="263" spans="1:18">
      <c r="A263" s="60">
        <f t="shared" si="512"/>
        <v>263</v>
      </c>
      <c r="B263" s="96" t="s">
        <v>9</v>
      </c>
      <c r="C263" s="166" t="s">
        <v>269</v>
      </c>
      <c r="D263" s="88">
        <f ca="1">+SUM(INDIRECT("'Monthly Resource Report'!"&amp;(VLOOKUP(D$1,$AO$1:$AP$197,2,FALSE)&amp;$A263&amp;":"&amp;VLOOKUP(DATE(YEAR(D$1),12,1),$AO$1:$AP$181,2,FALSE)&amp;$A263)))</f>
        <v>92724.23</v>
      </c>
      <c r="E263" s="89">
        <f t="shared" ref="E263:R263" ca="1" si="518">+SUM(INDIRECT("'Monthly Resource Report'!"&amp;(VLOOKUP(E$1,$AO$1:$AP$197,2,FALSE)&amp;$A263&amp;":"&amp;VLOOKUP(DATE(YEAR(E$1),12,1),$AO$1:$AP$181,2,FALSE)&amp;$A263)))</f>
        <v>0</v>
      </c>
      <c r="F263" s="89">
        <f t="shared" ca="1" si="518"/>
        <v>0</v>
      </c>
      <c r="G263" s="89">
        <f t="shared" ca="1" si="518"/>
        <v>0</v>
      </c>
      <c r="H263" s="89">
        <f t="shared" ca="1" si="518"/>
        <v>0</v>
      </c>
      <c r="I263" s="89">
        <f t="shared" ca="1" si="518"/>
        <v>0</v>
      </c>
      <c r="J263" s="89">
        <f t="shared" ca="1" si="518"/>
        <v>212638.25</v>
      </c>
      <c r="K263" s="89">
        <f t="shared" ca="1" si="518"/>
        <v>739758.30999999994</v>
      </c>
      <c r="L263" s="89">
        <f t="shared" ca="1" si="518"/>
        <v>1416648.4</v>
      </c>
      <c r="M263" s="89">
        <f t="shared" ca="1" si="518"/>
        <v>1241733.0999999999</v>
      </c>
      <c r="N263" s="89">
        <f t="shared" ca="1" si="518"/>
        <v>1014643.5499999999</v>
      </c>
      <c r="O263" s="89">
        <f t="shared" ca="1" si="518"/>
        <v>886039.6100000001</v>
      </c>
      <c r="P263" s="89">
        <f t="shared" ca="1" si="518"/>
        <v>883033.65999999992</v>
      </c>
      <c r="Q263" s="89">
        <f t="shared" ca="1" si="518"/>
        <v>921693.11</v>
      </c>
      <c r="R263" s="89">
        <f t="shared" ca="1" si="518"/>
        <v>892754.60000000009</v>
      </c>
    </row>
    <row r="264" spans="1:18">
      <c r="A264" s="60">
        <f t="shared" si="512"/>
        <v>264</v>
      </c>
      <c r="B264" s="171" t="s">
        <v>9</v>
      </c>
      <c r="C264" s="172" t="s">
        <v>270</v>
      </c>
      <c r="D264" s="92">
        <f ca="1">+D263/D261</f>
        <v>12.020252787140263</v>
      </c>
      <c r="E264" s="93" t="e">
        <f t="shared" ref="E264" ca="1" si="519">+E263/E261</f>
        <v>#DIV/0!</v>
      </c>
      <c r="F264" s="93" t="e">
        <f t="shared" ref="F264" ca="1" si="520">+F263/F261</f>
        <v>#DIV/0!</v>
      </c>
      <c r="G264" s="93" t="e">
        <f t="shared" ref="G264:P264" ca="1" si="521">+G263/G261</f>
        <v>#DIV/0!</v>
      </c>
      <c r="H264" s="93" t="e">
        <f t="shared" ca="1" si="521"/>
        <v>#DIV/0!</v>
      </c>
      <c r="I264" s="93" t="e">
        <f t="shared" ca="1" si="521"/>
        <v>#DIV/0!</v>
      </c>
      <c r="J264" s="93">
        <f t="shared" ca="1" si="521"/>
        <v>12.020251554550594</v>
      </c>
      <c r="K264" s="93">
        <f t="shared" ca="1" si="521"/>
        <v>12.117451719110877</v>
      </c>
      <c r="L264" s="93">
        <f t="shared" ca="1" si="521"/>
        <v>12.167173972790984</v>
      </c>
      <c r="M264" s="93">
        <f t="shared" ca="1" si="521"/>
        <v>12.164670787738666</v>
      </c>
      <c r="N264" s="93">
        <f t="shared" ca="1" si="521"/>
        <v>12.144438526356106</v>
      </c>
      <c r="O264" s="93">
        <f t="shared" ca="1" si="521"/>
        <v>12.141354262301823</v>
      </c>
      <c r="P264" s="93">
        <f t="shared" ca="1" si="521"/>
        <v>12.154125225386425</v>
      </c>
      <c r="Q264" s="93">
        <f t="shared" ref="Q264:R264" ca="1" si="522">+Q263/Q261</f>
        <v>12.156492567826007</v>
      </c>
      <c r="R264" s="93">
        <f t="shared" ca="1" si="522"/>
        <v>12.138228935811501</v>
      </c>
    </row>
    <row r="265" spans="1:18">
      <c r="A265" s="60">
        <f t="shared" si="512"/>
        <v>265</v>
      </c>
      <c r="B265" s="96" t="s">
        <v>9</v>
      </c>
      <c r="C265" s="166" t="s">
        <v>37</v>
      </c>
      <c r="D265" s="632">
        <f ca="1">+SUM(INDIRECT("'Monthly Resource Report'!"&amp;(VLOOKUP(D$1,$AO$1:$AP$197,2,FALSE)&amp;$A265&amp;":"&amp;VLOOKUP(DATE(YEAR(D$1),12,1),$AO$1:$AP$181,2,FALSE)&amp;$A265)))</f>
        <v>382487.47</v>
      </c>
      <c r="E265" s="633">
        <f t="shared" ref="E265:R265" ca="1" si="523">+SUM(INDIRECT("'Monthly Resource Report'!"&amp;(VLOOKUP(E$1,$AO$1:$AP$197,2,FALSE)&amp;$A265&amp;":"&amp;VLOOKUP(DATE(YEAR(E$1),12,1),$AO$1:$AP$181,2,FALSE)&amp;$A265)))</f>
        <v>0</v>
      </c>
      <c r="F265" s="633">
        <f t="shared" ca="1" si="523"/>
        <v>0</v>
      </c>
      <c r="G265" s="633">
        <f t="shared" ca="1" si="523"/>
        <v>0</v>
      </c>
      <c r="H265" s="633">
        <f t="shared" ca="1" si="523"/>
        <v>0</v>
      </c>
      <c r="I265" s="633">
        <f t="shared" ca="1" si="523"/>
        <v>0</v>
      </c>
      <c r="J265" s="633">
        <f t="shared" ca="1" si="523"/>
        <v>1198603.19</v>
      </c>
      <c r="K265" s="633">
        <f t="shared" ca="1" si="523"/>
        <v>4477384.97</v>
      </c>
      <c r="L265" s="633">
        <f t="shared" ca="1" si="523"/>
        <v>9152265.1000000015</v>
      </c>
      <c r="M265" s="633">
        <f t="shared" ca="1" si="523"/>
        <v>8487964.4300000016</v>
      </c>
      <c r="N265" s="633">
        <f t="shared" ca="1" si="523"/>
        <v>7269294.1300000008</v>
      </c>
      <c r="O265" s="633">
        <f t="shared" ca="1" si="523"/>
        <v>6657644.1799999997</v>
      </c>
      <c r="P265" s="633">
        <f t="shared" ca="1" si="523"/>
        <v>6943841.6700000009</v>
      </c>
      <c r="Q265" s="633">
        <f t="shared" ca="1" si="523"/>
        <v>7556162.8900000006</v>
      </c>
      <c r="R265" s="633">
        <f t="shared" ca="1" si="523"/>
        <v>7585195.5399999991</v>
      </c>
    </row>
    <row r="266" spans="1:18">
      <c r="A266" s="60">
        <f t="shared" si="512"/>
        <v>266</v>
      </c>
      <c r="B266" s="171" t="s">
        <v>9</v>
      </c>
      <c r="C266" s="172" t="s">
        <v>271</v>
      </c>
      <c r="D266" s="79">
        <f ca="1">+D265/D263</f>
        <v>4.1250002291741863</v>
      </c>
      <c r="E266" s="80" t="e">
        <f t="shared" ref="E266" ca="1" si="524">+E265/E263</f>
        <v>#DIV/0!</v>
      </c>
      <c r="F266" s="80" t="e">
        <f t="shared" ref="F266" ca="1" si="525">+F265/F263</f>
        <v>#DIV/0!</v>
      </c>
      <c r="G266" s="80" t="e">
        <f t="shared" ref="G266:P266" ca="1" si="526">+G265/G263</f>
        <v>#DIV/0!</v>
      </c>
      <c r="H266" s="80" t="e">
        <f t="shared" ca="1" si="526"/>
        <v>#DIV/0!</v>
      </c>
      <c r="I266" s="80" t="e">
        <f t="shared" ca="1" si="526"/>
        <v>#DIV/0!</v>
      </c>
      <c r="J266" s="80">
        <f t="shared" ca="1" si="526"/>
        <v>5.6368183522955064</v>
      </c>
      <c r="K266" s="80">
        <f t="shared" ca="1" si="526"/>
        <v>6.052497024332177</v>
      </c>
      <c r="L266" s="80">
        <f t="shared" ca="1" si="526"/>
        <v>6.4605057260503047</v>
      </c>
      <c r="M266" s="80">
        <f t="shared" ca="1" si="526"/>
        <v>6.8355787809795858</v>
      </c>
      <c r="N266" s="80">
        <f t="shared" ca="1" si="526"/>
        <v>7.1643821418861835</v>
      </c>
      <c r="O266" s="80">
        <f t="shared" ca="1" si="526"/>
        <v>7.5139351614314389</v>
      </c>
      <c r="P266" s="80">
        <f t="shared" ca="1" si="526"/>
        <v>7.8636205895027844</v>
      </c>
      <c r="Q266" s="80">
        <f t="shared" ref="Q266:R266" ca="1" si="527">+Q265/Q263</f>
        <v>8.1981332050968678</v>
      </c>
      <c r="R266" s="80">
        <f t="shared" ca="1" si="527"/>
        <v>8.4963947987498454</v>
      </c>
    </row>
    <row r="267" spans="1:18">
      <c r="A267" s="60">
        <f t="shared" si="512"/>
        <v>267</v>
      </c>
      <c r="B267" s="96" t="s">
        <v>9</v>
      </c>
      <c r="C267" s="166" t="s">
        <v>38</v>
      </c>
      <c r="D267" s="632">
        <f ca="1">+SUM(INDIRECT("'Monthly Resource Report'!"&amp;(VLOOKUP(D$1,$AO$1:$AP$197,2,FALSE)&amp;$A267&amp;":"&amp;VLOOKUP(DATE(YEAR(D$1),12,1),$AO$1:$AP$181,2,FALSE)&amp;$A267)))</f>
        <v>0</v>
      </c>
      <c r="E267" s="633">
        <f t="shared" ref="E267:R267" ca="1" si="528">+SUM(INDIRECT("'Monthly Resource Report'!"&amp;(VLOOKUP(E$1,$AO$1:$AP$197,2,FALSE)&amp;$A267&amp;":"&amp;VLOOKUP(DATE(YEAR(E$1),12,1),$AO$1:$AP$181,2,FALSE)&amp;$A267)))</f>
        <v>0</v>
      </c>
      <c r="F267" s="633">
        <f t="shared" ca="1" si="528"/>
        <v>0</v>
      </c>
      <c r="G267" s="633">
        <f t="shared" ca="1" si="528"/>
        <v>0</v>
      </c>
      <c r="H267" s="633">
        <f t="shared" ca="1" si="528"/>
        <v>0</v>
      </c>
      <c r="I267" s="633">
        <f t="shared" ca="1" si="528"/>
        <v>0</v>
      </c>
      <c r="J267" s="633">
        <f t="shared" ca="1" si="528"/>
        <v>0</v>
      </c>
      <c r="K267" s="633">
        <f t="shared" ca="1" si="528"/>
        <v>0</v>
      </c>
      <c r="L267" s="633">
        <f t="shared" ca="1" si="528"/>
        <v>0</v>
      </c>
      <c r="M267" s="633">
        <f t="shared" ca="1" si="528"/>
        <v>0</v>
      </c>
      <c r="N267" s="633">
        <f t="shared" ca="1" si="528"/>
        <v>0</v>
      </c>
      <c r="O267" s="633">
        <f t="shared" ca="1" si="528"/>
        <v>0</v>
      </c>
      <c r="P267" s="633">
        <f t="shared" ca="1" si="528"/>
        <v>0</v>
      </c>
      <c r="Q267" s="633">
        <f t="shared" ca="1" si="528"/>
        <v>0</v>
      </c>
      <c r="R267" s="633">
        <f t="shared" ca="1" si="528"/>
        <v>0</v>
      </c>
    </row>
    <row r="268" spans="1:18">
      <c r="A268" s="60">
        <f t="shared" si="512"/>
        <v>268</v>
      </c>
      <c r="B268" s="171" t="s">
        <v>9</v>
      </c>
      <c r="C268" s="172" t="s">
        <v>39</v>
      </c>
      <c r="D268" s="81">
        <f ca="1">+D267/D261</f>
        <v>0</v>
      </c>
      <c r="E268" s="82" t="e">
        <f t="shared" ref="E268" ca="1" si="529">+E267/E261</f>
        <v>#DIV/0!</v>
      </c>
      <c r="F268" s="82" t="e">
        <f t="shared" ref="F268" ca="1" si="530">+F267/F261</f>
        <v>#DIV/0!</v>
      </c>
      <c r="G268" s="82" t="e">
        <f t="shared" ref="G268:P268" ca="1" si="531">+G267/G261</f>
        <v>#DIV/0!</v>
      </c>
      <c r="H268" s="82" t="e">
        <f t="shared" ca="1" si="531"/>
        <v>#DIV/0!</v>
      </c>
      <c r="I268" s="82" t="e">
        <f t="shared" ca="1" si="531"/>
        <v>#DIV/0!</v>
      </c>
      <c r="J268" s="82">
        <f t="shared" ca="1" si="531"/>
        <v>0</v>
      </c>
      <c r="K268" s="82">
        <f t="shared" ca="1" si="531"/>
        <v>0</v>
      </c>
      <c r="L268" s="82">
        <f t="shared" ca="1" si="531"/>
        <v>0</v>
      </c>
      <c r="M268" s="82">
        <f t="shared" ca="1" si="531"/>
        <v>0</v>
      </c>
      <c r="N268" s="82">
        <f t="shared" ca="1" si="531"/>
        <v>0</v>
      </c>
      <c r="O268" s="82">
        <f t="shared" ca="1" si="531"/>
        <v>0</v>
      </c>
      <c r="P268" s="82">
        <f t="shared" ca="1" si="531"/>
        <v>0</v>
      </c>
      <c r="Q268" s="82">
        <f t="shared" ref="Q268:R268" ca="1" si="532">+Q267/Q261</f>
        <v>0</v>
      </c>
      <c r="R268" s="82">
        <f t="shared" ca="1" si="532"/>
        <v>0</v>
      </c>
    </row>
    <row r="269" spans="1:18">
      <c r="A269" s="60">
        <f t="shared" si="512"/>
        <v>269</v>
      </c>
      <c r="B269" s="96" t="s">
        <v>9</v>
      </c>
      <c r="C269" s="166" t="s">
        <v>40</v>
      </c>
      <c r="D269" s="88">
        <f ca="1">+SUM(INDIRECT("'Monthly Resource Report'!"&amp;(VLOOKUP(D$1,$AO$1:$AP$197,2,FALSE)&amp;$A269&amp;":"&amp;VLOOKUP(DATE(YEAR(D$1),12,1),$AO$1:$AP$181,2,FALSE)&amp;$A269)))</f>
        <v>18.54</v>
      </c>
      <c r="E269" s="89">
        <f t="shared" ref="E269:R271" ca="1" si="533">+SUM(INDIRECT("'Monthly Resource Report'!"&amp;(VLOOKUP(E$1,$AO$1:$AP$197,2,FALSE)&amp;$A269&amp;":"&amp;VLOOKUP(DATE(YEAR(E$1),12,1),$AO$1:$AP$181,2,FALSE)&amp;$A269)))</f>
        <v>0</v>
      </c>
      <c r="F269" s="89">
        <f t="shared" ca="1" si="533"/>
        <v>0</v>
      </c>
      <c r="G269" s="89">
        <f t="shared" ca="1" si="533"/>
        <v>0</v>
      </c>
      <c r="H269" s="89">
        <f t="shared" ca="1" si="533"/>
        <v>0</v>
      </c>
      <c r="I269" s="89">
        <f t="shared" ca="1" si="533"/>
        <v>0</v>
      </c>
      <c r="J269" s="89">
        <f t="shared" ca="1" si="533"/>
        <v>55.89</v>
      </c>
      <c r="K269" s="89">
        <f t="shared" ca="1" si="533"/>
        <v>171.80999999999997</v>
      </c>
      <c r="L269" s="89">
        <f t="shared" ca="1" si="533"/>
        <v>294.56</v>
      </c>
      <c r="M269" s="89">
        <f t="shared" ca="1" si="533"/>
        <v>270.02</v>
      </c>
      <c r="N269" s="89">
        <f t="shared" ca="1" si="533"/>
        <v>221.39999999999995</v>
      </c>
      <c r="O269" s="89">
        <f t="shared" ca="1" si="533"/>
        <v>211.3</v>
      </c>
      <c r="P269" s="89">
        <f t="shared" ca="1" si="533"/>
        <v>204.95999999999995</v>
      </c>
      <c r="Q269" s="89">
        <f t="shared" ca="1" si="533"/>
        <v>221.13</v>
      </c>
      <c r="R269" s="89">
        <f t="shared" ca="1" si="533"/>
        <v>214.61</v>
      </c>
    </row>
    <row r="270" spans="1:18">
      <c r="A270" s="60">
        <f t="shared" si="512"/>
        <v>270</v>
      </c>
      <c r="B270" s="96" t="s">
        <v>9</v>
      </c>
      <c r="C270" s="166" t="s">
        <v>41</v>
      </c>
      <c r="D270" s="88">
        <f ca="1">+SUM(INDIRECT("'Monthly Resource Report'!"&amp;(VLOOKUP(D$1,$AO$1:$AP$197,2,FALSE)&amp;$A270&amp;":"&amp;VLOOKUP(DATE(YEAR(D$1),12,1),$AO$1:$AP$181,2,FALSE)&amp;$A270)))</f>
        <v>133</v>
      </c>
      <c r="E270" s="89">
        <f t="shared" ca="1" si="533"/>
        <v>0</v>
      </c>
      <c r="F270" s="89">
        <f t="shared" ca="1" si="533"/>
        <v>0</v>
      </c>
      <c r="G270" s="89">
        <f t="shared" ca="1" si="533"/>
        <v>0</v>
      </c>
      <c r="H270" s="89">
        <f t="shared" ca="1" si="533"/>
        <v>0</v>
      </c>
      <c r="I270" s="89">
        <f t="shared" ca="1" si="533"/>
        <v>0</v>
      </c>
      <c r="J270" s="89">
        <f t="shared" ca="1" si="533"/>
        <v>305</v>
      </c>
      <c r="K270" s="89">
        <f t="shared" ca="1" si="533"/>
        <v>1069</v>
      </c>
      <c r="L270" s="89">
        <f t="shared" ca="1" si="533"/>
        <v>2023</v>
      </c>
      <c r="M270" s="89">
        <f t="shared" ca="1" si="533"/>
        <v>1768</v>
      </c>
      <c r="N270" s="89">
        <f t="shared" ca="1" si="533"/>
        <v>1432</v>
      </c>
      <c r="O270" s="89">
        <f t="shared" ca="1" si="533"/>
        <v>1259</v>
      </c>
      <c r="P270" s="89">
        <f t="shared" ca="1" si="533"/>
        <v>1262</v>
      </c>
      <c r="Q270" s="89">
        <f t="shared" ca="1" si="533"/>
        <v>1313</v>
      </c>
      <c r="R270" s="89">
        <f t="shared" ca="1" si="533"/>
        <v>1265</v>
      </c>
    </row>
    <row r="271" spans="1:18">
      <c r="A271" s="60">
        <f t="shared" si="512"/>
        <v>271</v>
      </c>
      <c r="B271" s="96" t="s">
        <v>9</v>
      </c>
      <c r="C271" s="166" t="s">
        <v>272</v>
      </c>
      <c r="D271" s="88">
        <f ca="1">+SUM(INDIRECT("'Monthly Resource Report'!"&amp;(VLOOKUP(D$1,$AO$1:$AP$197,2,FALSE)&amp;$A271&amp;":"&amp;VLOOKUP(DATE(YEAR(D$1),12,1),$AO$1:$AP$181,2,FALSE)&amp;$A271)))</f>
        <v>828.79</v>
      </c>
      <c r="E271" s="89">
        <f t="shared" ca="1" si="533"/>
        <v>0</v>
      </c>
      <c r="F271" s="89">
        <f t="shared" ca="1" si="533"/>
        <v>0</v>
      </c>
      <c r="G271" s="89">
        <f t="shared" ca="1" si="533"/>
        <v>0</v>
      </c>
      <c r="H271" s="89">
        <f t="shared" ca="1" si="533"/>
        <v>0</v>
      </c>
      <c r="I271" s="89">
        <f t="shared" ca="1" si="533"/>
        <v>0</v>
      </c>
      <c r="J271" s="89">
        <f t="shared" ca="1" si="533"/>
        <v>2498.79</v>
      </c>
      <c r="K271" s="89">
        <f t="shared" ca="1" si="533"/>
        <v>7681.83</v>
      </c>
      <c r="L271" s="89">
        <f t="shared" ca="1" si="533"/>
        <v>13171.220000000001</v>
      </c>
      <c r="M271" s="89">
        <f t="shared" ca="1" si="533"/>
        <v>12073.340000000002</v>
      </c>
      <c r="N271" s="89">
        <f t="shared" ca="1" si="533"/>
        <v>9899.1099999999988</v>
      </c>
      <c r="O271" s="89">
        <f t="shared" ca="1" si="533"/>
        <v>9447.869999999999</v>
      </c>
      <c r="P271" s="89">
        <f t="shared" ca="1" si="533"/>
        <v>9163.880000000001</v>
      </c>
      <c r="Q271" s="89">
        <f t="shared" ca="1" si="533"/>
        <v>9886.6899999999987</v>
      </c>
      <c r="R271" s="89">
        <f t="shared" ca="1" si="533"/>
        <v>9594.42</v>
      </c>
    </row>
    <row r="272" spans="1:18">
      <c r="A272" s="60">
        <f t="shared" si="512"/>
        <v>272</v>
      </c>
      <c r="B272" s="171" t="s">
        <v>9</v>
      </c>
      <c r="C272" s="177" t="s">
        <v>96</v>
      </c>
      <c r="D272" s="83">
        <f ca="1">+D261/(D270*D259)</f>
        <v>0.94181326116373476</v>
      </c>
      <c r="E272" s="84" t="e">
        <f t="shared" ref="E272:G272" ca="1" si="534">+E261/(E270*E259)</f>
        <v>#DIV/0!</v>
      </c>
      <c r="F272" s="84" t="e">
        <f t="shared" ca="1" si="534"/>
        <v>#DIV/0!</v>
      </c>
      <c r="G272" s="84" t="e">
        <f t="shared" ca="1" si="534"/>
        <v>#DIV/0!</v>
      </c>
      <c r="H272" s="84" t="e">
        <f t="shared" ref="H272:P272" ca="1" si="535">+H261/(H270*H259)</f>
        <v>#DIV/0!</v>
      </c>
      <c r="I272" s="84" t="e">
        <f t="shared" ca="1" si="535"/>
        <v>#DIV/0!</v>
      </c>
      <c r="J272" s="84">
        <f t="shared" ca="1" si="535"/>
        <v>0.94181326116373476</v>
      </c>
      <c r="K272" s="84">
        <f t="shared" ca="1" si="535"/>
        <v>0.92733714687888835</v>
      </c>
      <c r="L272" s="84">
        <f t="shared" ca="1" si="535"/>
        <v>0.93457311285574474</v>
      </c>
      <c r="M272" s="84">
        <f t="shared" ca="1" si="535"/>
        <v>0.93752410925856755</v>
      </c>
      <c r="N272" s="84">
        <f t="shared" ca="1" si="535"/>
        <v>0.94739229367785238</v>
      </c>
      <c r="O272" s="84">
        <f t="shared" ca="1" si="535"/>
        <v>0.94123286625874214</v>
      </c>
      <c r="P272" s="84">
        <f t="shared" ca="1" si="535"/>
        <v>0.9348264777218539</v>
      </c>
      <c r="Q272" s="84">
        <f t="shared" ref="Q272:R272" ca="1" si="536">+Q261/(Q270*Q259)</f>
        <v>0.93767024251087538</v>
      </c>
      <c r="R272" s="84">
        <f t="shared" ca="1" si="536"/>
        <v>0.94411099284900535</v>
      </c>
    </row>
    <row r="273" spans="1:18">
      <c r="A273" s="60">
        <f t="shared" si="512"/>
        <v>273</v>
      </c>
      <c r="B273" s="96" t="s">
        <v>9</v>
      </c>
      <c r="C273" s="166" t="s">
        <v>42</v>
      </c>
      <c r="D273" s="632">
        <f ca="1">+SUM(INDIRECT("'Monthly Resource Report'!"&amp;(VLOOKUP(D$1,$AO$1:$AP$197,2,FALSE)&amp;$A273&amp;":"&amp;VLOOKUP(DATE(YEAR(D$1),12,1),$AO$1:$AP$181,2,FALSE)&amp;$A273)))</f>
        <v>21955.8</v>
      </c>
      <c r="E273" s="633">
        <f t="shared" ref="E273:R276" ca="1" si="537">+SUM(INDIRECT("'Monthly Resource Report'!"&amp;(VLOOKUP(E$1,$AO$1:$AP$197,2,FALSE)&amp;$A273&amp;":"&amp;VLOOKUP(DATE(YEAR(E$1),12,1),$AO$1:$AP$181,2,FALSE)&amp;$A273)))</f>
        <v>0</v>
      </c>
      <c r="F273" s="633">
        <f t="shared" ca="1" si="537"/>
        <v>0</v>
      </c>
      <c r="G273" s="633">
        <f t="shared" ca="1" si="537"/>
        <v>0</v>
      </c>
      <c r="H273" s="633">
        <f t="shared" ca="1" si="537"/>
        <v>0</v>
      </c>
      <c r="I273" s="633">
        <f t="shared" ca="1" si="537"/>
        <v>0</v>
      </c>
      <c r="J273" s="633">
        <f t="shared" ca="1" si="537"/>
        <v>69973.91</v>
      </c>
      <c r="K273" s="633">
        <f t="shared" ca="1" si="537"/>
        <v>218637.13</v>
      </c>
      <c r="L273" s="633">
        <f t="shared" ca="1" si="537"/>
        <v>379957.35000000003</v>
      </c>
      <c r="M273" s="633">
        <f t="shared" ca="1" si="537"/>
        <v>352881.58000000007</v>
      </c>
      <c r="N273" s="633">
        <f t="shared" ca="1" si="537"/>
        <v>292654.57999999996</v>
      </c>
      <c r="O273" s="633">
        <f t="shared" ca="1" si="537"/>
        <v>282304.92</v>
      </c>
      <c r="P273" s="633">
        <f t="shared" ca="1" si="537"/>
        <v>276822.89</v>
      </c>
      <c r="Q273" s="633">
        <f t="shared" ca="1" si="537"/>
        <v>301907.08</v>
      </c>
      <c r="R273" s="633">
        <f t="shared" ca="1" si="537"/>
        <v>295837.69999999995</v>
      </c>
    </row>
    <row r="274" spans="1:18">
      <c r="A274" s="60">
        <f t="shared" si="512"/>
        <v>274</v>
      </c>
      <c r="B274" s="96" t="s">
        <v>9</v>
      </c>
      <c r="C274" s="634" t="s">
        <v>298</v>
      </c>
      <c r="D274" s="632">
        <f ca="1">+SUM(INDIRECT("'Monthly Resource Report'!"&amp;(VLOOKUP(D$1,$AO$1:$AP$197,2,FALSE)&amp;$A274&amp;":"&amp;VLOOKUP(DATE(YEAR(D$1),12,1),$AO$1:$AP$181,2,FALSE)&amp;$A274)))</f>
        <v>18540</v>
      </c>
      <c r="E274" s="633">
        <f t="shared" ca="1" si="537"/>
        <v>0</v>
      </c>
      <c r="F274" s="633">
        <f t="shared" ca="1" si="537"/>
        <v>0</v>
      </c>
      <c r="G274" s="633">
        <f t="shared" ca="1" si="537"/>
        <v>0</v>
      </c>
      <c r="H274" s="633">
        <f t="shared" ca="1" si="537"/>
        <v>0</v>
      </c>
      <c r="I274" s="633">
        <f t="shared" ca="1" si="537"/>
        <v>0</v>
      </c>
      <c r="J274" s="633">
        <f t="shared" ca="1" si="537"/>
        <v>55890</v>
      </c>
      <c r="K274" s="633">
        <f t="shared" ca="1" si="537"/>
        <v>171810</v>
      </c>
      <c r="L274" s="633">
        <f t="shared" ca="1" si="537"/>
        <v>294560</v>
      </c>
      <c r="M274" s="633">
        <f t="shared" ca="1" si="537"/>
        <v>270020</v>
      </c>
      <c r="N274" s="633">
        <f t="shared" ca="1" si="537"/>
        <v>221400</v>
      </c>
      <c r="O274" s="633">
        <f t="shared" ca="1" si="537"/>
        <v>211300</v>
      </c>
      <c r="P274" s="633">
        <f t="shared" ca="1" si="537"/>
        <v>204960</v>
      </c>
      <c r="Q274" s="633">
        <f t="shared" ca="1" si="537"/>
        <v>221130</v>
      </c>
      <c r="R274" s="633">
        <f t="shared" ca="1" si="537"/>
        <v>214610</v>
      </c>
    </row>
    <row r="275" spans="1:18">
      <c r="A275" s="60">
        <f t="shared" si="512"/>
        <v>275</v>
      </c>
      <c r="B275" s="96" t="s">
        <v>9</v>
      </c>
      <c r="C275" s="166" t="s">
        <v>43</v>
      </c>
      <c r="D275" s="88">
        <f ca="1">+SUM(INDIRECT("'Monthly Resource Report'!"&amp;(VLOOKUP(D$1,$AO$1:$AP$197,2,FALSE)&amp;$A275&amp;":"&amp;VLOOKUP(DATE(YEAR(D$1),12,1),$AO$1:$AP$181,2,FALSE)&amp;$A275)))</f>
        <v>2.81</v>
      </c>
      <c r="E275" s="89">
        <f t="shared" ca="1" si="537"/>
        <v>0</v>
      </c>
      <c r="F275" s="89">
        <f t="shared" ca="1" si="537"/>
        <v>0</v>
      </c>
      <c r="G275" s="89">
        <f t="shared" ca="1" si="537"/>
        <v>0</v>
      </c>
      <c r="H275" s="89">
        <f t="shared" ca="1" si="537"/>
        <v>0</v>
      </c>
      <c r="I275" s="89">
        <f t="shared" ca="1" si="537"/>
        <v>0</v>
      </c>
      <c r="J275" s="89">
        <f t="shared" ca="1" si="537"/>
        <v>6.4499999999999993</v>
      </c>
      <c r="K275" s="89">
        <f t="shared" ca="1" si="537"/>
        <v>22.41</v>
      </c>
      <c r="L275" s="89">
        <f t="shared" ca="1" si="537"/>
        <v>42.889999999999993</v>
      </c>
      <c r="M275" s="89">
        <f t="shared" ca="1" si="537"/>
        <v>37.609999999999992</v>
      </c>
      <c r="N275" s="89">
        <f t="shared" ca="1" si="537"/>
        <v>30.739999999999995</v>
      </c>
      <c r="O275" s="89">
        <f t="shared" ca="1" si="537"/>
        <v>26.860000000000003</v>
      </c>
      <c r="P275" s="89">
        <f t="shared" ca="1" si="537"/>
        <v>26.779999999999998</v>
      </c>
      <c r="Q275" s="89">
        <f t="shared" ca="1" si="537"/>
        <v>27.940000000000005</v>
      </c>
      <c r="R275" s="89">
        <f t="shared" ca="1" si="537"/>
        <v>27.07</v>
      </c>
    </row>
    <row r="276" spans="1:18">
      <c r="A276" s="60">
        <f t="shared" si="512"/>
        <v>276</v>
      </c>
      <c r="B276" s="96" t="s">
        <v>9</v>
      </c>
      <c r="C276" s="166" t="s">
        <v>44</v>
      </c>
      <c r="D276" s="632">
        <f ca="1">+SUM(INDIRECT("'Monthly Resource Report'!"&amp;(VLOOKUP(D$1,$AO$1:$AP$197,2,FALSE)&amp;$A276&amp;":"&amp;VLOOKUP(DATE(YEAR(D$1),12,1),$AO$1:$AP$181,2,FALSE)&amp;$A276)))</f>
        <v>3.86</v>
      </c>
      <c r="E276" s="633">
        <f t="shared" ca="1" si="537"/>
        <v>0</v>
      </c>
      <c r="F276" s="633">
        <f t="shared" ca="1" si="537"/>
        <v>0</v>
      </c>
      <c r="G276" s="633">
        <f t="shared" ca="1" si="537"/>
        <v>0</v>
      </c>
      <c r="H276" s="633">
        <f t="shared" ca="1" si="537"/>
        <v>0</v>
      </c>
      <c r="I276" s="633">
        <f t="shared" ca="1" si="537"/>
        <v>0</v>
      </c>
      <c r="J276" s="633">
        <f t="shared" ca="1" si="537"/>
        <v>13.68</v>
      </c>
      <c r="K276" s="633">
        <f t="shared" ca="1" si="537"/>
        <v>48.660000000000004</v>
      </c>
      <c r="L276" s="633">
        <f t="shared" ca="1" si="537"/>
        <v>95.649999999999991</v>
      </c>
      <c r="M276" s="633">
        <f t="shared" ca="1" si="537"/>
        <v>86.15</v>
      </c>
      <c r="N276" s="633">
        <f t="shared" ca="1" si="537"/>
        <v>72.539999999999992</v>
      </c>
      <c r="O276" s="633">
        <f t="shared" ca="1" si="537"/>
        <v>65.02</v>
      </c>
      <c r="P276" s="633">
        <f t="shared" ca="1" si="537"/>
        <v>66.650000000000006</v>
      </c>
      <c r="Q276" s="633">
        <f t="shared" ca="1" si="537"/>
        <v>71.53</v>
      </c>
      <c r="R276" s="633">
        <f t="shared" ca="1" si="537"/>
        <v>71.179999999999993</v>
      </c>
    </row>
    <row r="277" spans="1:18">
      <c r="A277" s="60">
        <f t="shared" si="512"/>
        <v>277</v>
      </c>
      <c r="B277" s="171" t="s">
        <v>9</v>
      </c>
      <c r="C277" s="172" t="s">
        <v>45</v>
      </c>
      <c r="D277" s="92">
        <f ca="1">+(D275*2000)/D263</f>
        <v>6.0609831971643227E-2</v>
      </c>
      <c r="E277" s="93" t="e">
        <f t="shared" ref="E277:G277" ca="1" si="538">+(E275*2000)/E263</f>
        <v>#DIV/0!</v>
      </c>
      <c r="F277" s="93" t="e">
        <f t="shared" ca="1" si="538"/>
        <v>#DIV/0!</v>
      </c>
      <c r="G277" s="93" t="e">
        <f t="shared" ca="1" si="538"/>
        <v>#DIV/0!</v>
      </c>
      <c r="H277" s="93" t="e">
        <f t="shared" ref="H277:P277" ca="1" si="539">+(H275*2000)/H263</f>
        <v>#DIV/0!</v>
      </c>
      <c r="I277" s="93" t="e">
        <f t="shared" ca="1" si="539"/>
        <v>#DIV/0!</v>
      </c>
      <c r="J277" s="93">
        <f t="shared" ca="1" si="539"/>
        <v>6.0666413498041853E-2</v>
      </c>
      <c r="K277" s="93">
        <f t="shared" ca="1" si="539"/>
        <v>6.0587355889249836E-2</v>
      </c>
      <c r="L277" s="93">
        <f t="shared" ca="1" si="539"/>
        <v>6.0551368991769584E-2</v>
      </c>
      <c r="M277" s="93">
        <f t="shared" ca="1" si="539"/>
        <v>6.0576624719112342E-2</v>
      </c>
      <c r="N277" s="93">
        <f t="shared" ca="1" si="539"/>
        <v>6.0592707655806807E-2</v>
      </c>
      <c r="O277" s="93">
        <f t="shared" ca="1" si="539"/>
        <v>6.0629343647514815E-2</v>
      </c>
      <c r="P277" s="93">
        <f t="shared" ca="1" si="539"/>
        <v>6.065453948833615E-2</v>
      </c>
      <c r="Q277" s="93">
        <f t="shared" ref="Q277:R277" ca="1" si="540">+(Q275*2000)/Q263</f>
        <v>6.0627555304172784E-2</v>
      </c>
      <c r="R277" s="93">
        <f t="shared" ca="1" si="540"/>
        <v>6.0643764815101475E-2</v>
      </c>
    </row>
    <row r="278" spans="1:18">
      <c r="A278" s="60">
        <f t="shared" si="512"/>
        <v>278</v>
      </c>
      <c r="B278" s="96" t="s">
        <v>9</v>
      </c>
      <c r="C278" s="166" t="s">
        <v>46</v>
      </c>
      <c r="D278" s="88">
        <f ca="1">+SUM(INDIRECT("'Monthly Resource Report'!"&amp;(VLOOKUP(D$1,$AO$1:$AP$197,2,FALSE)&amp;$A278&amp;":"&amp;VLOOKUP(DATE(YEAR(D$1),12,1),$AO$1:$AP$181,2,FALSE)&amp;$A278)))</f>
        <v>33.31</v>
      </c>
      <c r="E278" s="89">
        <f t="shared" ref="E278:R279" ca="1" si="541">+SUM(INDIRECT("'Monthly Resource Report'!"&amp;(VLOOKUP(E$1,$AO$1:$AP$197,2,FALSE)&amp;$A278&amp;":"&amp;VLOOKUP(DATE(YEAR(E$1),12,1),$AO$1:$AP$181,2,FALSE)&amp;$A278)))</f>
        <v>0</v>
      </c>
      <c r="F278" s="89">
        <f t="shared" ca="1" si="541"/>
        <v>0</v>
      </c>
      <c r="G278" s="89">
        <f t="shared" ca="1" si="541"/>
        <v>0</v>
      </c>
      <c r="H278" s="89">
        <f t="shared" ca="1" si="541"/>
        <v>0</v>
      </c>
      <c r="I278" s="89">
        <f t="shared" ca="1" si="541"/>
        <v>0</v>
      </c>
      <c r="J278" s="89">
        <f t="shared" ca="1" si="541"/>
        <v>76.37</v>
      </c>
      <c r="K278" s="89">
        <f t="shared" ca="1" si="541"/>
        <v>263.58</v>
      </c>
      <c r="L278" s="89">
        <f t="shared" ca="1" si="541"/>
        <v>502.70000000000005</v>
      </c>
      <c r="M278" s="89">
        <f t="shared" ca="1" si="541"/>
        <v>440.71999999999997</v>
      </c>
      <c r="N278" s="89">
        <f t="shared" ca="1" si="541"/>
        <v>360.71</v>
      </c>
      <c r="O278" s="89">
        <f t="shared" ca="1" si="541"/>
        <v>315.06000000000006</v>
      </c>
      <c r="P278" s="89">
        <f t="shared" ca="1" si="541"/>
        <v>313.68</v>
      </c>
      <c r="Q278" s="89">
        <f t="shared" ca="1" si="541"/>
        <v>327.33000000000004</v>
      </c>
      <c r="R278" s="89">
        <f t="shared" ca="1" si="541"/>
        <v>317.56000000000006</v>
      </c>
    </row>
    <row r="279" spans="1:18">
      <c r="A279" s="60">
        <f t="shared" si="512"/>
        <v>279</v>
      </c>
      <c r="B279" s="96" t="s">
        <v>9</v>
      </c>
      <c r="C279" s="166" t="s">
        <v>47</v>
      </c>
      <c r="D279" s="632">
        <f ca="1">+SUM(INDIRECT("'Monthly Resource Report'!"&amp;(VLOOKUP(D$1,$AO$1:$AP$197,2,FALSE)&amp;$A279&amp;":"&amp;VLOOKUP(DATE(YEAR(D$1),12,1),$AO$1:$AP$181,2,FALSE)&amp;$A279)))</f>
        <v>1668.92</v>
      </c>
      <c r="E279" s="633">
        <f t="shared" ca="1" si="541"/>
        <v>0</v>
      </c>
      <c r="F279" s="633">
        <f t="shared" ca="1" si="541"/>
        <v>0</v>
      </c>
      <c r="G279" s="633">
        <f t="shared" ca="1" si="541"/>
        <v>0</v>
      </c>
      <c r="H279" s="633">
        <f t="shared" ca="1" si="541"/>
        <v>0</v>
      </c>
      <c r="I279" s="633">
        <f t="shared" ca="1" si="541"/>
        <v>0</v>
      </c>
      <c r="J279" s="633">
        <f t="shared" ca="1" si="541"/>
        <v>4122.04</v>
      </c>
      <c r="K279" s="633">
        <f t="shared" ca="1" si="541"/>
        <v>13843.460000000001</v>
      </c>
      <c r="L279" s="633">
        <f t="shared" ca="1" si="541"/>
        <v>25126.450000000004</v>
      </c>
      <c r="M279" s="633">
        <f t="shared" ca="1" si="541"/>
        <v>22720.289999999997</v>
      </c>
      <c r="N279" s="633">
        <f t="shared" ca="1" si="541"/>
        <v>19527.77</v>
      </c>
      <c r="O279" s="633">
        <f t="shared" ca="1" si="541"/>
        <v>17659.419999999998</v>
      </c>
      <c r="P279" s="633">
        <f t="shared" ca="1" si="541"/>
        <v>18115.960000000003</v>
      </c>
      <c r="Q279" s="633">
        <f t="shared" ca="1" si="541"/>
        <v>19339.199999999997</v>
      </c>
      <c r="R279" s="633">
        <f t="shared" ca="1" si="541"/>
        <v>19192</v>
      </c>
    </row>
    <row r="280" spans="1:18">
      <c r="A280" s="60">
        <f t="shared" si="512"/>
        <v>280</v>
      </c>
      <c r="B280" s="180" t="s">
        <v>9</v>
      </c>
      <c r="C280" s="181" t="s">
        <v>48</v>
      </c>
      <c r="D280" s="94">
        <f ca="1">+(D278*2000)/D263</f>
        <v>0.71847455621901635</v>
      </c>
      <c r="E280" s="95" t="e">
        <f t="shared" ref="E280:G280" ca="1" si="542">+(E278*2000)/E263</f>
        <v>#DIV/0!</v>
      </c>
      <c r="F280" s="95" t="e">
        <f t="shared" ca="1" si="542"/>
        <v>#DIV/0!</v>
      </c>
      <c r="G280" s="95" t="e">
        <f t="shared" ca="1" si="542"/>
        <v>#DIV/0!</v>
      </c>
      <c r="H280" s="95" t="e">
        <f t="shared" ref="H280:P280" ca="1" si="543">+(H278*2000)/H263</f>
        <v>#DIV/0!</v>
      </c>
      <c r="I280" s="95" t="e">
        <f t="shared" ca="1" si="543"/>
        <v>#DIV/0!</v>
      </c>
      <c r="J280" s="95">
        <f t="shared" ca="1" si="543"/>
        <v>0.71830914710782279</v>
      </c>
      <c r="K280" s="95">
        <f t="shared" ca="1" si="543"/>
        <v>0.71261112294906159</v>
      </c>
      <c r="L280" s="95">
        <f t="shared" ca="1" si="543"/>
        <v>0.7097032686444994</v>
      </c>
      <c r="M280" s="95">
        <f t="shared" ca="1" si="543"/>
        <v>0.70984658458407845</v>
      </c>
      <c r="N280" s="95">
        <f t="shared" ca="1" si="543"/>
        <v>0.71100831420058808</v>
      </c>
      <c r="O280" s="95">
        <f t="shared" ca="1" si="543"/>
        <v>0.71116459454899539</v>
      </c>
      <c r="P280" s="95">
        <f t="shared" ca="1" si="543"/>
        <v>0.7104598934541182</v>
      </c>
      <c r="Q280" s="95">
        <f t="shared" ref="Q280:R280" ca="1" si="544">+(Q278*2000)/Q263</f>
        <v>0.71027980235199994</v>
      </c>
      <c r="R280" s="95">
        <f t="shared" ca="1" si="544"/>
        <v>0.71141610471679462</v>
      </c>
    </row>
    <row r="281" spans="1:18">
      <c r="A281" s="60">
        <f t="shared" si="512"/>
        <v>281</v>
      </c>
      <c r="B281" s="44" t="s">
        <v>9</v>
      </c>
      <c r="C281" s="628" t="s">
        <v>274</v>
      </c>
      <c r="D281" s="384">
        <f ca="1">+D260+D292</f>
        <v>101135.3725</v>
      </c>
      <c r="E281" s="385">
        <f t="shared" ref="E281:G281" ca="1" si="545">+E260+E292</f>
        <v>0</v>
      </c>
      <c r="F281" s="385">
        <f t="shared" ca="1" si="545"/>
        <v>0</v>
      </c>
      <c r="G281" s="385">
        <f t="shared" ca="1" si="545"/>
        <v>0</v>
      </c>
      <c r="H281" s="385">
        <f t="shared" ref="H281:P281" ca="1" si="546">+H260+H292</f>
        <v>0</v>
      </c>
      <c r="I281" s="385">
        <f t="shared" ca="1" si="546"/>
        <v>0</v>
      </c>
      <c r="J281" s="385">
        <f t="shared" ca="1" si="546"/>
        <v>212638.25</v>
      </c>
      <c r="K281" s="385">
        <f t="shared" ca="1" si="546"/>
        <v>739758.30999999994</v>
      </c>
      <c r="L281" s="385">
        <f t="shared" ca="1" si="546"/>
        <v>1416648.4</v>
      </c>
      <c r="M281" s="385">
        <f t="shared" ca="1" si="546"/>
        <v>1241733.0999999999</v>
      </c>
      <c r="N281" s="385">
        <f t="shared" ca="1" si="546"/>
        <v>1014643.5499999999</v>
      </c>
      <c r="O281" s="385">
        <f t="shared" ca="1" si="546"/>
        <v>886039.6100000001</v>
      </c>
      <c r="P281" s="385">
        <f t="shared" ca="1" si="546"/>
        <v>883033.65999999992</v>
      </c>
      <c r="Q281" s="385">
        <f t="shared" ref="Q281:R281" ca="1" si="547">+Q260+Q292</f>
        <v>921693.11</v>
      </c>
      <c r="R281" s="385">
        <f t="shared" ca="1" si="547"/>
        <v>892754.60000000009</v>
      </c>
    </row>
    <row r="282" spans="1:18">
      <c r="A282" s="60">
        <f t="shared" si="512"/>
        <v>282</v>
      </c>
      <c r="B282" s="43" t="s">
        <v>9</v>
      </c>
      <c r="C282" s="627" t="s">
        <v>49</v>
      </c>
      <c r="D282" s="96">
        <f>+(DATE(YEAR(D$1)+1,1,1)-D$1)*24</f>
        <v>8760</v>
      </c>
      <c r="E282" s="17">
        <f t="shared" ref="E282:R282" si="548">+(DATE(YEAR(E$1)+1,1,1)-E$1)*24</f>
        <v>8760</v>
      </c>
      <c r="F282" s="17">
        <f t="shared" si="548"/>
        <v>8760</v>
      </c>
      <c r="G282" s="17">
        <f t="shared" si="548"/>
        <v>8784</v>
      </c>
      <c r="H282" s="17">
        <f t="shared" si="548"/>
        <v>8760</v>
      </c>
      <c r="I282" s="17">
        <f t="shared" si="548"/>
        <v>8760</v>
      </c>
      <c r="J282" s="17">
        <f t="shared" si="548"/>
        <v>8760</v>
      </c>
      <c r="K282" s="17">
        <f t="shared" si="548"/>
        <v>8784</v>
      </c>
      <c r="L282" s="17">
        <f t="shared" si="548"/>
        <v>8760</v>
      </c>
      <c r="M282" s="17">
        <f t="shared" si="548"/>
        <v>8760</v>
      </c>
      <c r="N282" s="17">
        <f t="shared" si="548"/>
        <v>8760</v>
      </c>
      <c r="O282" s="17">
        <f t="shared" si="548"/>
        <v>8784</v>
      </c>
      <c r="P282" s="17">
        <f t="shared" si="548"/>
        <v>8760</v>
      </c>
      <c r="Q282" s="17">
        <f t="shared" si="548"/>
        <v>8760</v>
      </c>
      <c r="R282" s="17">
        <f t="shared" si="548"/>
        <v>8760</v>
      </c>
    </row>
    <row r="283" spans="1:18">
      <c r="A283" s="60">
        <f t="shared" si="512"/>
        <v>283</v>
      </c>
      <c r="B283" s="43" t="s">
        <v>9</v>
      </c>
      <c r="C283" s="166" t="s">
        <v>50</v>
      </c>
      <c r="D283" s="97">
        <f ca="1">+SUM(D265,D267,D274)</f>
        <v>401027.47</v>
      </c>
      <c r="E283" s="85">
        <f t="shared" ref="E283:G283" ca="1" si="549">+SUM(E265,E267,E274)</f>
        <v>0</v>
      </c>
      <c r="F283" s="85">
        <f t="shared" ca="1" si="549"/>
        <v>0</v>
      </c>
      <c r="G283" s="85">
        <f t="shared" ca="1" si="549"/>
        <v>0</v>
      </c>
      <c r="H283" s="85">
        <f t="shared" ref="H283:P283" ca="1" si="550">+SUM(H265,H267,H274)</f>
        <v>0</v>
      </c>
      <c r="I283" s="85">
        <f t="shared" ca="1" si="550"/>
        <v>0</v>
      </c>
      <c r="J283" s="85">
        <f t="shared" ca="1" si="550"/>
        <v>1254493.19</v>
      </c>
      <c r="K283" s="85">
        <f t="shared" ca="1" si="550"/>
        <v>4649194.97</v>
      </c>
      <c r="L283" s="85">
        <f t="shared" ca="1" si="550"/>
        <v>9446825.1000000015</v>
      </c>
      <c r="M283" s="85">
        <f t="shared" ca="1" si="550"/>
        <v>8757984.4300000016</v>
      </c>
      <c r="N283" s="85">
        <f t="shared" ca="1" si="550"/>
        <v>7490694.1300000008</v>
      </c>
      <c r="O283" s="85">
        <f t="shared" ca="1" si="550"/>
        <v>6868944.1799999997</v>
      </c>
      <c r="P283" s="85">
        <f t="shared" ca="1" si="550"/>
        <v>7148801.6700000009</v>
      </c>
      <c r="Q283" s="85">
        <f t="shared" ref="Q283:R283" ca="1" si="551">+SUM(Q265,Q267,Q274)</f>
        <v>7777292.8900000006</v>
      </c>
      <c r="R283" s="85">
        <f t="shared" ca="1" si="551"/>
        <v>7799805.5399999991</v>
      </c>
    </row>
    <row r="284" spans="1:18">
      <c r="A284" s="60">
        <f t="shared" si="512"/>
        <v>284</v>
      </c>
      <c r="B284" s="43" t="s">
        <v>9</v>
      </c>
      <c r="C284" s="166" t="s">
        <v>51</v>
      </c>
      <c r="D284" s="98">
        <f ca="1">+D283/D261</f>
        <v>51.986967850661131</v>
      </c>
      <c r="E284" s="86" t="e">
        <f t="shared" ref="E284" ca="1" si="552">+E283/E261</f>
        <v>#DIV/0!</v>
      </c>
      <c r="F284" s="86" t="e">
        <f t="shared" ref="F284" ca="1" si="553">+F283/F261</f>
        <v>#DIV/0!</v>
      </c>
      <c r="G284" s="86" t="e">
        <f t="shared" ref="G284:P284" ca="1" si="554">+G283/G261</f>
        <v>#DIV/0!</v>
      </c>
      <c r="H284" s="86" t="e">
        <f t="shared" ca="1" si="554"/>
        <v>#DIV/0!</v>
      </c>
      <c r="I284" s="86" t="e">
        <f t="shared" ca="1" si="554"/>
        <v>#DIV/0!</v>
      </c>
      <c r="J284" s="86">
        <f t="shared" ca="1" si="554"/>
        <v>70.915386659129453</v>
      </c>
      <c r="K284" s="86">
        <f t="shared" ca="1" si="554"/>
        <v>76.155137184884268</v>
      </c>
      <c r="L284" s="86">
        <f t="shared" ca="1" si="554"/>
        <v>81.135985811460785</v>
      </c>
      <c r="M284" s="86">
        <f t="shared" ca="1" si="554"/>
        <v>85.797823505784862</v>
      </c>
      <c r="N284" s="86">
        <f t="shared" ca="1" si="554"/>
        <v>89.657372169291918</v>
      </c>
      <c r="O284" s="86">
        <f t="shared" ca="1" si="554"/>
        <v>94.124781506502046</v>
      </c>
      <c r="P284" s="86">
        <f t="shared" ca="1" si="554"/>
        <v>98.396510398744724</v>
      </c>
      <c r="Q284" s="86">
        <f t="shared" ref="Q284:R284" ca="1" si="555">+Q283/Q261</f>
        <v>102.57709663804589</v>
      </c>
      <c r="R284" s="86">
        <f t="shared" ca="1" si="555"/>
        <v>106.04910386273096</v>
      </c>
    </row>
    <row r="285" spans="1:18">
      <c r="A285" s="60">
        <f t="shared" si="512"/>
        <v>285</v>
      </c>
      <c r="B285" s="43" t="s">
        <v>9</v>
      </c>
      <c r="C285" s="166" t="s">
        <v>52</v>
      </c>
      <c r="D285" s="99">
        <f ca="1">+D279+D276</f>
        <v>1672.78</v>
      </c>
      <c r="E285" s="87">
        <f t="shared" ref="E285:G285" ca="1" si="556">+E279+E276</f>
        <v>0</v>
      </c>
      <c r="F285" s="87">
        <f t="shared" ca="1" si="556"/>
        <v>0</v>
      </c>
      <c r="G285" s="87">
        <f t="shared" ca="1" si="556"/>
        <v>0</v>
      </c>
      <c r="H285" s="87">
        <f t="shared" ref="H285:P285" ca="1" si="557">+H279+H276</f>
        <v>0</v>
      </c>
      <c r="I285" s="87">
        <f t="shared" ca="1" si="557"/>
        <v>0</v>
      </c>
      <c r="J285" s="87">
        <f t="shared" ca="1" si="557"/>
        <v>4135.72</v>
      </c>
      <c r="K285" s="87">
        <f t="shared" ca="1" si="557"/>
        <v>13892.12</v>
      </c>
      <c r="L285" s="87">
        <f t="shared" ca="1" si="557"/>
        <v>25222.100000000006</v>
      </c>
      <c r="M285" s="87">
        <f t="shared" ca="1" si="557"/>
        <v>22806.44</v>
      </c>
      <c r="N285" s="87">
        <f t="shared" ca="1" si="557"/>
        <v>19600.310000000001</v>
      </c>
      <c r="O285" s="87">
        <f t="shared" ca="1" si="557"/>
        <v>17724.439999999999</v>
      </c>
      <c r="P285" s="87">
        <f t="shared" ca="1" si="557"/>
        <v>18182.610000000004</v>
      </c>
      <c r="Q285" s="87">
        <f t="shared" ref="Q285:R285" ca="1" si="558">+Q279+Q276</f>
        <v>19410.729999999996</v>
      </c>
      <c r="R285" s="87">
        <f t="shared" ca="1" si="558"/>
        <v>19263.18</v>
      </c>
    </row>
    <row r="286" spans="1:18">
      <c r="A286" s="60">
        <f t="shared" si="512"/>
        <v>286</v>
      </c>
      <c r="B286" s="43" t="s">
        <v>9</v>
      </c>
      <c r="C286" s="166" t="s">
        <v>53</v>
      </c>
      <c r="D286" s="98">
        <f ca="1">+D285/D261</f>
        <v>0.21684988332901217</v>
      </c>
      <c r="E286" s="86" t="e">
        <f t="shared" ref="E286" ca="1" si="559">+E285/E261</f>
        <v>#DIV/0!</v>
      </c>
      <c r="F286" s="86" t="e">
        <f t="shared" ref="F286" ca="1" si="560">+F285/F261</f>
        <v>#DIV/0!</v>
      </c>
      <c r="G286" s="86" t="e">
        <f t="shared" ref="G286:P286" ca="1" si="561">+G285/G261</f>
        <v>#DIV/0!</v>
      </c>
      <c r="H286" s="86" t="e">
        <f t="shared" ca="1" si="561"/>
        <v>#DIV/0!</v>
      </c>
      <c r="I286" s="86" t="e">
        <f t="shared" ca="1" si="561"/>
        <v>#DIV/0!</v>
      </c>
      <c r="J286" s="86">
        <f t="shared" ca="1" si="561"/>
        <v>0.23378858111927645</v>
      </c>
      <c r="K286" s="86">
        <f t="shared" ca="1" si="561"/>
        <v>0.22755688053858378</v>
      </c>
      <c r="L286" s="86">
        <f t="shared" ca="1" si="561"/>
        <v>0.2166251545966745</v>
      </c>
      <c r="M286" s="86">
        <f t="shared" ca="1" si="561"/>
        <v>0.22342388589006337</v>
      </c>
      <c r="N286" s="86">
        <f t="shared" ca="1" si="561"/>
        <v>0.23459939196629484</v>
      </c>
      <c r="O286" s="86">
        <f t="shared" ca="1" si="561"/>
        <v>0.24287707085794152</v>
      </c>
      <c r="P286" s="86">
        <f t="shared" ca="1" si="561"/>
        <v>0.25026647213466757</v>
      </c>
      <c r="Q286" s="86">
        <f t="shared" ref="Q286:R286" ca="1" si="562">+Q285/Q261</f>
        <v>0.25601405980031383</v>
      </c>
      <c r="R286" s="86">
        <f t="shared" ca="1" si="562"/>
        <v>0.26190947531577591</v>
      </c>
    </row>
    <row r="287" spans="1:18">
      <c r="A287" s="60">
        <f t="shared" si="512"/>
        <v>287</v>
      </c>
      <c r="B287" s="43" t="s">
        <v>9</v>
      </c>
      <c r="C287" s="166" t="s">
        <v>228</v>
      </c>
      <c r="D287" s="85">
        <f ca="1">+D285+D283</f>
        <v>402700.25</v>
      </c>
      <c r="E287" s="85">
        <f t="shared" ref="E287:G287" ca="1" si="563">+E285+E283</f>
        <v>0</v>
      </c>
      <c r="F287" s="85">
        <f t="shared" ca="1" si="563"/>
        <v>0</v>
      </c>
      <c r="G287" s="85">
        <f t="shared" ca="1" si="563"/>
        <v>0</v>
      </c>
      <c r="H287" s="85">
        <f t="shared" ref="H287:P287" ca="1" si="564">+H285+H283</f>
        <v>0</v>
      </c>
      <c r="I287" s="85">
        <f t="shared" ca="1" si="564"/>
        <v>0</v>
      </c>
      <c r="J287" s="85">
        <f t="shared" ca="1" si="564"/>
        <v>1258628.9099999999</v>
      </c>
      <c r="K287" s="85">
        <f t="shared" ca="1" si="564"/>
        <v>4663087.09</v>
      </c>
      <c r="L287" s="85">
        <f t="shared" ca="1" si="564"/>
        <v>9472047.2000000011</v>
      </c>
      <c r="M287" s="85">
        <f t="shared" ca="1" si="564"/>
        <v>8780790.870000001</v>
      </c>
      <c r="N287" s="85">
        <f t="shared" ca="1" si="564"/>
        <v>7510294.4400000004</v>
      </c>
      <c r="O287" s="85">
        <f t="shared" ca="1" si="564"/>
        <v>6886668.6200000001</v>
      </c>
      <c r="P287" s="85">
        <f t="shared" ca="1" si="564"/>
        <v>7166984.2800000012</v>
      </c>
      <c r="Q287" s="85">
        <f t="shared" ref="Q287:R287" ca="1" si="565">+Q285+Q283</f>
        <v>7796703.620000001</v>
      </c>
      <c r="R287" s="85">
        <f t="shared" ca="1" si="565"/>
        <v>7819068.7199999988</v>
      </c>
    </row>
    <row r="288" spans="1:18">
      <c r="A288" s="60">
        <f t="shared" si="512"/>
        <v>288</v>
      </c>
      <c r="B288" s="183" t="s">
        <v>9</v>
      </c>
      <c r="C288" s="351" t="s">
        <v>229</v>
      </c>
      <c r="D288" s="184">
        <f ca="1">+D287/D261</f>
        <v>52.203817733990149</v>
      </c>
      <c r="E288" s="184" t="e">
        <f t="shared" ref="E288" ca="1" si="566">+E287/E261</f>
        <v>#DIV/0!</v>
      </c>
      <c r="F288" s="184" t="e">
        <f t="shared" ref="F288" ca="1" si="567">+F287/F261</f>
        <v>#DIV/0!</v>
      </c>
      <c r="G288" s="184" t="e">
        <f t="shared" ref="G288:P288" ca="1" si="568">+G287/G261</f>
        <v>#DIV/0!</v>
      </c>
      <c r="H288" s="184" t="e">
        <f t="shared" ca="1" si="568"/>
        <v>#DIV/0!</v>
      </c>
      <c r="I288" s="184" t="e">
        <f t="shared" ca="1" si="568"/>
        <v>#DIV/0!</v>
      </c>
      <c r="J288" s="184">
        <f t="shared" ca="1" si="568"/>
        <v>71.149175240248724</v>
      </c>
      <c r="K288" s="184">
        <f t="shared" ca="1" si="568"/>
        <v>76.382694065422854</v>
      </c>
      <c r="L288" s="184">
        <f t="shared" ca="1" si="568"/>
        <v>81.352610966057455</v>
      </c>
      <c r="M288" s="184">
        <f t="shared" ca="1" si="568"/>
        <v>86.021247391674919</v>
      </c>
      <c r="N288" s="184">
        <f t="shared" ca="1" si="568"/>
        <v>89.891971561258202</v>
      </c>
      <c r="O288" s="184">
        <f t="shared" ca="1" si="568"/>
        <v>94.36765857735999</v>
      </c>
      <c r="P288" s="184">
        <f t="shared" ca="1" si="568"/>
        <v>98.646776870879407</v>
      </c>
      <c r="Q288" s="184">
        <f t="shared" ref="Q288:R288" ca="1" si="569">+Q287/Q261</f>
        <v>102.83311069784619</v>
      </c>
      <c r="R288" s="184">
        <f t="shared" ca="1" si="569"/>
        <v>106.31101333804673</v>
      </c>
    </row>
    <row r="289" spans="1:18" ht="15.75" thickBot="1">
      <c r="A289" s="60">
        <f t="shared" si="512"/>
        <v>289</v>
      </c>
      <c r="B289" s="42"/>
      <c r="C289" s="185"/>
      <c r="D289" s="71"/>
      <c r="E289" s="72"/>
      <c r="F289" s="72"/>
      <c r="G289" s="72"/>
      <c r="H289" s="72"/>
      <c r="I289" s="72"/>
      <c r="J289" s="72"/>
      <c r="K289" s="72"/>
      <c r="L289" s="72"/>
      <c r="M289" s="72"/>
      <c r="N289" s="72"/>
      <c r="O289" s="72"/>
      <c r="P289" s="72"/>
      <c r="Q289" s="72"/>
      <c r="R289" s="72"/>
    </row>
    <row r="290" spans="1:18">
      <c r="A290" s="60">
        <f t="shared" si="512"/>
        <v>290</v>
      </c>
      <c r="B290" s="188" t="s">
        <v>32</v>
      </c>
      <c r="C290" s="189" t="s">
        <v>33</v>
      </c>
      <c r="D290" s="100" t="str">
        <f>+D$2</f>
        <v>CY 2013</v>
      </c>
      <c r="E290" s="101" t="str">
        <f t="shared" ref="E290:R290" si="570">+E$2</f>
        <v>CY 2014</v>
      </c>
      <c r="F290" s="101" t="str">
        <f t="shared" si="570"/>
        <v>CY 2015</v>
      </c>
      <c r="G290" s="101" t="str">
        <f t="shared" si="570"/>
        <v>CY 2016</v>
      </c>
      <c r="H290" s="101" t="str">
        <f t="shared" si="570"/>
        <v>CY 2017</v>
      </c>
      <c r="I290" s="101" t="str">
        <f t="shared" si="570"/>
        <v>CY 2018</v>
      </c>
      <c r="J290" s="101" t="str">
        <f t="shared" si="570"/>
        <v>CY 2019</v>
      </c>
      <c r="K290" s="101" t="str">
        <f t="shared" si="570"/>
        <v>CY 2020</v>
      </c>
      <c r="L290" s="101" t="str">
        <f t="shared" si="570"/>
        <v>CY 2021</v>
      </c>
      <c r="M290" s="101" t="str">
        <f t="shared" si="570"/>
        <v>CY 2022</v>
      </c>
      <c r="N290" s="101" t="str">
        <f t="shared" si="570"/>
        <v>CY 2023</v>
      </c>
      <c r="O290" s="101" t="str">
        <f t="shared" si="570"/>
        <v>CY 2024</v>
      </c>
      <c r="P290" s="101" t="str">
        <f t="shared" si="570"/>
        <v>CY 2025</v>
      </c>
      <c r="Q290" s="101" t="str">
        <f t="shared" si="570"/>
        <v>CY 2026</v>
      </c>
      <c r="R290" s="101" t="str">
        <f t="shared" si="570"/>
        <v>CY 2027</v>
      </c>
    </row>
    <row r="291" spans="1:18">
      <c r="A291" s="60">
        <f t="shared" si="512"/>
        <v>291</v>
      </c>
      <c r="B291" s="75" t="s">
        <v>10</v>
      </c>
      <c r="C291" s="163" t="s">
        <v>34</v>
      </c>
      <c r="D291" s="630">
        <f ca="1">+AVERAGE(INDIRECT("'Monthly Resource Report'!"&amp;VLOOKUP(D$1,$AO$1:$AP$197,2,FALSE)&amp;$A291&amp;":"&amp;VLOOKUP(DATE(YEAR(D$1),12,1),$AO$1:$AP$197,2,FALSE)&amp;$A291))</f>
        <v>15</v>
      </c>
      <c r="E291" s="631">
        <f t="shared" ref="E291:R291" ca="1" si="571">+AVERAGE(INDIRECT("'Monthly Resource Report'!"&amp;VLOOKUP(E$1,$AO$1:$AP$197,2,FALSE)&amp;$A291&amp;":"&amp;VLOOKUP(DATE(YEAR(E$1),12,1),$AO$1:$AP$197,2,FALSE)&amp;$A291))</f>
        <v>15</v>
      </c>
      <c r="F291" s="631">
        <f t="shared" ca="1" si="571"/>
        <v>15</v>
      </c>
      <c r="G291" s="631">
        <f t="shared" ca="1" si="571"/>
        <v>15</v>
      </c>
      <c r="H291" s="631">
        <f t="shared" ca="1" si="571"/>
        <v>15</v>
      </c>
      <c r="I291" s="631">
        <f t="shared" ca="1" si="571"/>
        <v>15</v>
      </c>
      <c r="J291" s="631">
        <f t="shared" ca="1" si="571"/>
        <v>15</v>
      </c>
      <c r="K291" s="631">
        <f t="shared" ca="1" si="571"/>
        <v>15</v>
      </c>
      <c r="L291" s="631">
        <f t="shared" ca="1" si="571"/>
        <v>15</v>
      </c>
      <c r="M291" s="631">
        <f t="shared" ca="1" si="571"/>
        <v>15</v>
      </c>
      <c r="N291" s="631">
        <f t="shared" ca="1" si="571"/>
        <v>15</v>
      </c>
      <c r="O291" s="631">
        <f t="shared" ca="1" si="571"/>
        <v>15</v>
      </c>
      <c r="P291" s="631">
        <f t="shared" ca="1" si="571"/>
        <v>15</v>
      </c>
      <c r="Q291" s="631">
        <f t="shared" ca="1" si="571"/>
        <v>15</v>
      </c>
      <c r="R291" s="631">
        <f t="shared" ca="1" si="571"/>
        <v>15</v>
      </c>
    </row>
    <row r="292" spans="1:18">
      <c r="A292" s="60">
        <f t="shared" si="512"/>
        <v>292</v>
      </c>
      <c r="B292" s="96" t="s">
        <v>10</v>
      </c>
      <c r="C292" s="166" t="s">
        <v>273</v>
      </c>
      <c r="D292" s="90">
        <f ca="1">+SUM(INDIRECT("'Monthly Resource Report'!"&amp;(VLOOKUP(D$1,$AO$1:$AP$197,2,FALSE)&amp;$A292&amp;":"&amp;VLOOKUP(DATE(YEAR(D$1),12,1),$AO$1:$AP$181,2,FALSE)&amp;$A292)))</f>
        <v>8411.1424999999999</v>
      </c>
      <c r="E292" s="91">
        <f t="shared" ref="E292:R293" ca="1" si="572">+SUM(INDIRECT("'Monthly Resource Report'!"&amp;(VLOOKUP(E$1,$AO$1:$AP$197,2,FALSE)&amp;$A292&amp;":"&amp;VLOOKUP(DATE(YEAR(E$1),12,1),$AO$1:$AP$181,2,FALSE)&amp;$A292)))</f>
        <v>0</v>
      </c>
      <c r="F292" s="91">
        <f t="shared" ca="1" si="572"/>
        <v>0</v>
      </c>
      <c r="G292" s="91">
        <f t="shared" ca="1" si="572"/>
        <v>0</v>
      </c>
      <c r="H292" s="91">
        <f t="shared" ca="1" si="572"/>
        <v>0</v>
      </c>
      <c r="I292" s="91">
        <f t="shared" ca="1" si="572"/>
        <v>0</v>
      </c>
      <c r="J292" s="91">
        <f t="shared" ca="1" si="572"/>
        <v>0</v>
      </c>
      <c r="K292" s="91">
        <f t="shared" ca="1" si="572"/>
        <v>0</v>
      </c>
      <c r="L292" s="91">
        <f t="shared" ca="1" si="572"/>
        <v>0</v>
      </c>
      <c r="M292" s="91">
        <f t="shared" ca="1" si="572"/>
        <v>0</v>
      </c>
      <c r="N292" s="91">
        <f t="shared" ca="1" si="572"/>
        <v>0</v>
      </c>
      <c r="O292" s="91">
        <f t="shared" ca="1" si="572"/>
        <v>0</v>
      </c>
      <c r="P292" s="91">
        <f t="shared" ca="1" si="572"/>
        <v>0</v>
      </c>
      <c r="Q292" s="91">
        <f t="shared" ca="1" si="572"/>
        <v>0</v>
      </c>
      <c r="R292" s="91">
        <f t="shared" ca="1" si="572"/>
        <v>0</v>
      </c>
    </row>
    <row r="293" spans="1:18">
      <c r="A293" s="60">
        <f t="shared" si="512"/>
        <v>293</v>
      </c>
      <c r="B293" s="96" t="s">
        <v>10</v>
      </c>
      <c r="C293" s="166" t="s">
        <v>36</v>
      </c>
      <c r="D293" s="88">
        <f ca="1">+SUM(INDIRECT("'Monthly Resource Report'!"&amp;(VLOOKUP(D$1,$AO$1:$AP$197,2,FALSE)&amp;$A293&amp;":"&amp;VLOOKUP(DATE(YEAR(D$1),12,1),$AO$1:$AP$181,2,FALSE)&amp;$A293)))</f>
        <v>14753</v>
      </c>
      <c r="E293" s="89">
        <f t="shared" ca="1" si="572"/>
        <v>0</v>
      </c>
      <c r="F293" s="89">
        <f t="shared" ca="1" si="572"/>
        <v>0</v>
      </c>
      <c r="G293" s="89">
        <f t="shared" ca="1" si="572"/>
        <v>0</v>
      </c>
      <c r="H293" s="89">
        <f t="shared" ca="1" si="572"/>
        <v>0</v>
      </c>
      <c r="I293" s="89">
        <f t="shared" ca="1" si="572"/>
        <v>0</v>
      </c>
      <c r="J293" s="89">
        <f t="shared" ca="1" si="572"/>
        <v>0</v>
      </c>
      <c r="K293" s="89">
        <f t="shared" ca="1" si="572"/>
        <v>1408</v>
      </c>
      <c r="L293" s="89">
        <f t="shared" ca="1" si="572"/>
        <v>28637</v>
      </c>
      <c r="M293" s="89">
        <f t="shared" ca="1" si="572"/>
        <v>16094</v>
      </c>
      <c r="N293" s="89">
        <f t="shared" ca="1" si="572"/>
        <v>3488</v>
      </c>
      <c r="O293" s="89">
        <f t="shared" ca="1" si="572"/>
        <v>270</v>
      </c>
      <c r="P293" s="89">
        <f t="shared" ca="1" si="572"/>
        <v>405</v>
      </c>
      <c r="Q293" s="89">
        <f t="shared" ca="1" si="572"/>
        <v>309</v>
      </c>
      <c r="R293" s="89">
        <f t="shared" ca="1" si="572"/>
        <v>1722</v>
      </c>
    </row>
    <row r="294" spans="1:18">
      <c r="A294" s="60">
        <f t="shared" si="512"/>
        <v>294</v>
      </c>
      <c r="B294" s="171" t="s">
        <v>10</v>
      </c>
      <c r="C294" s="172" t="s">
        <v>95</v>
      </c>
      <c r="D294" s="77">
        <f ca="1">+D293/(D291*D314)</f>
        <v>0.11227549467275495</v>
      </c>
      <c r="E294" s="78">
        <f t="shared" ref="E294" ca="1" si="573">+E293/(E291*E314)</f>
        <v>0</v>
      </c>
      <c r="F294" s="78">
        <f t="shared" ref="F294" ca="1" si="574">+F293/(F291*F314)</f>
        <v>0</v>
      </c>
      <c r="G294" s="78">
        <f t="shared" ref="G294:P294" ca="1" si="575">+G293/(G291*G314)</f>
        <v>0</v>
      </c>
      <c r="H294" s="78">
        <f t="shared" ca="1" si="575"/>
        <v>0</v>
      </c>
      <c r="I294" s="78">
        <f t="shared" ca="1" si="575"/>
        <v>0</v>
      </c>
      <c r="J294" s="78">
        <f t="shared" ca="1" si="575"/>
        <v>0</v>
      </c>
      <c r="K294" s="78">
        <f t="shared" ca="1" si="575"/>
        <v>1.0686095931997571E-2</v>
      </c>
      <c r="L294" s="78">
        <f t="shared" ca="1" si="575"/>
        <v>0.21793759512937594</v>
      </c>
      <c r="M294" s="78">
        <f t="shared" ca="1" si="575"/>
        <v>0.12248097412480974</v>
      </c>
      <c r="N294" s="78">
        <f t="shared" ca="1" si="575"/>
        <v>2.654490106544901E-2</v>
      </c>
      <c r="O294" s="78">
        <f t="shared" ca="1" si="575"/>
        <v>2.0491803278688526E-3</v>
      </c>
      <c r="P294" s="78">
        <f t="shared" ca="1" si="575"/>
        <v>3.0821917808219177E-3</v>
      </c>
      <c r="Q294" s="78">
        <f t="shared" ref="Q294:R294" ca="1" si="576">+Q293/(Q291*Q314)</f>
        <v>2.3515981735159818E-3</v>
      </c>
      <c r="R294" s="78">
        <f t="shared" ca="1" si="576"/>
        <v>1.3105022831050228E-2</v>
      </c>
    </row>
    <row r="295" spans="1:18">
      <c r="A295" s="60">
        <f t="shared" si="512"/>
        <v>295</v>
      </c>
      <c r="B295" s="96" t="s">
        <v>10</v>
      </c>
      <c r="C295" s="166" t="s">
        <v>269</v>
      </c>
      <c r="D295" s="88">
        <f ca="1">+SUM(INDIRECT("'Monthly Resource Report'!"&amp;(VLOOKUP(D$1,$AO$1:$AP$197,2,FALSE)&amp;$A295&amp;":"&amp;VLOOKUP(DATE(YEAR(D$1),12,1),$AO$1:$AP$181,2,FALSE)&amp;$A295)))</f>
        <v>201867.42</v>
      </c>
      <c r="E295" s="89">
        <f t="shared" ref="E295:R295" ca="1" si="577">+SUM(INDIRECT("'Monthly Resource Report'!"&amp;(VLOOKUP(E$1,$AO$1:$AP$197,2,FALSE)&amp;$A295&amp;":"&amp;VLOOKUP(DATE(YEAR(E$1),12,1),$AO$1:$AP$181,2,FALSE)&amp;$A295)))</f>
        <v>0</v>
      </c>
      <c r="F295" s="89">
        <f t="shared" ca="1" si="577"/>
        <v>0</v>
      </c>
      <c r="G295" s="89">
        <f t="shared" ca="1" si="577"/>
        <v>0</v>
      </c>
      <c r="H295" s="89">
        <f t="shared" ca="1" si="577"/>
        <v>0</v>
      </c>
      <c r="I295" s="89">
        <f t="shared" ca="1" si="577"/>
        <v>0</v>
      </c>
      <c r="J295" s="89">
        <f t="shared" ca="1" si="577"/>
        <v>0</v>
      </c>
      <c r="K295" s="89">
        <f t="shared" ca="1" si="577"/>
        <v>19150</v>
      </c>
      <c r="L295" s="89">
        <f t="shared" ca="1" si="577"/>
        <v>392501.39</v>
      </c>
      <c r="M295" s="89">
        <f t="shared" ca="1" si="577"/>
        <v>221278.19</v>
      </c>
      <c r="N295" s="89">
        <f t="shared" ca="1" si="577"/>
        <v>47577.9</v>
      </c>
      <c r="O295" s="89">
        <f t="shared" ca="1" si="577"/>
        <v>3667.12</v>
      </c>
      <c r="P295" s="89">
        <f t="shared" ca="1" si="577"/>
        <v>5500.69</v>
      </c>
      <c r="Q295" s="89">
        <f t="shared" ca="1" si="577"/>
        <v>4201.96</v>
      </c>
      <c r="R295" s="89">
        <f t="shared" ca="1" si="577"/>
        <v>23452.550000000003</v>
      </c>
    </row>
    <row r="296" spans="1:18">
      <c r="A296" s="60">
        <f t="shared" si="512"/>
        <v>296</v>
      </c>
      <c r="B296" s="171" t="s">
        <v>10</v>
      </c>
      <c r="C296" s="172" t="s">
        <v>270</v>
      </c>
      <c r="D296" s="92">
        <f ca="1">+D295/D293</f>
        <v>13.68314376736935</v>
      </c>
      <c r="E296" s="93" t="e">
        <f t="shared" ref="E296" ca="1" si="578">+E295/E293</f>
        <v>#DIV/0!</v>
      </c>
      <c r="F296" s="93" t="e">
        <f t="shared" ref="F296" ca="1" si="579">+F295/F293</f>
        <v>#DIV/0!</v>
      </c>
      <c r="G296" s="93" t="e">
        <f t="shared" ref="G296:P296" ca="1" si="580">+G295/G293</f>
        <v>#DIV/0!</v>
      </c>
      <c r="H296" s="93" t="e">
        <f t="shared" ca="1" si="580"/>
        <v>#DIV/0!</v>
      </c>
      <c r="I296" s="93" t="e">
        <f t="shared" ca="1" si="580"/>
        <v>#DIV/0!</v>
      </c>
      <c r="J296" s="93" t="e">
        <f t="shared" ca="1" si="580"/>
        <v>#DIV/0!</v>
      </c>
      <c r="K296" s="93">
        <f t="shared" ca="1" si="580"/>
        <v>13.600852272727273</v>
      </c>
      <c r="L296" s="93">
        <f t="shared" ca="1" si="580"/>
        <v>13.706093166183608</v>
      </c>
      <c r="M296" s="93">
        <f t="shared" ca="1" si="580"/>
        <v>13.749110848763515</v>
      </c>
      <c r="N296" s="93">
        <f t="shared" ca="1" si="580"/>
        <v>13.640452981651377</v>
      </c>
      <c r="O296" s="93">
        <f t="shared" ca="1" si="580"/>
        <v>13.581925925925926</v>
      </c>
      <c r="P296" s="93">
        <f t="shared" ca="1" si="580"/>
        <v>13.581950617283949</v>
      </c>
      <c r="Q296" s="93">
        <f t="shared" ref="Q296:R296" ca="1" si="581">+Q295/Q293</f>
        <v>13.598576051779935</v>
      </c>
      <c r="R296" s="93">
        <f t="shared" ca="1" si="581"/>
        <v>13.619367015098724</v>
      </c>
    </row>
    <row r="297" spans="1:18">
      <c r="A297" s="60">
        <f t="shared" si="512"/>
        <v>297</v>
      </c>
      <c r="B297" s="96" t="s">
        <v>10</v>
      </c>
      <c r="C297" s="166" t="s">
        <v>37</v>
      </c>
      <c r="D297" s="632">
        <f ca="1">+SUM(INDIRECT("'Monthly Resource Report'!"&amp;(VLOOKUP(D$1,$AO$1:$AP$197,2,FALSE)&amp;$A297&amp;":"&amp;VLOOKUP(DATE(YEAR(D$1),12,1),$AO$1:$AP$181,2,FALSE)&amp;$A297)))</f>
        <v>497199.06</v>
      </c>
      <c r="E297" s="633">
        <f t="shared" ref="E297:R297" ca="1" si="582">+SUM(INDIRECT("'Monthly Resource Report'!"&amp;(VLOOKUP(E$1,$AO$1:$AP$197,2,FALSE)&amp;$A297&amp;":"&amp;VLOOKUP(DATE(YEAR(E$1),12,1),$AO$1:$AP$181,2,FALSE)&amp;$A297)))</f>
        <v>0</v>
      </c>
      <c r="F297" s="633">
        <f t="shared" ca="1" si="582"/>
        <v>0</v>
      </c>
      <c r="G297" s="633">
        <f t="shared" ca="1" si="582"/>
        <v>0</v>
      </c>
      <c r="H297" s="633">
        <f t="shared" ca="1" si="582"/>
        <v>0</v>
      </c>
      <c r="I297" s="633">
        <f t="shared" ca="1" si="582"/>
        <v>0</v>
      </c>
      <c r="J297" s="633">
        <f t="shared" ca="1" si="582"/>
        <v>0</v>
      </c>
      <c r="K297" s="633">
        <f t="shared" ca="1" si="582"/>
        <v>115277.43</v>
      </c>
      <c r="L297" s="633">
        <f t="shared" ca="1" si="582"/>
        <v>2531381.12</v>
      </c>
      <c r="M297" s="633">
        <f t="shared" ca="1" si="582"/>
        <v>1503449.44</v>
      </c>
      <c r="N297" s="633">
        <f t="shared" ca="1" si="582"/>
        <v>339361.43</v>
      </c>
      <c r="O297" s="633">
        <f t="shared" ca="1" si="582"/>
        <v>27899.48</v>
      </c>
      <c r="P297" s="633">
        <f t="shared" ca="1" si="582"/>
        <v>43911.98</v>
      </c>
      <c r="Q297" s="633">
        <f t="shared" ca="1" si="582"/>
        <v>35002.32</v>
      </c>
      <c r="R297" s="633">
        <f t="shared" ca="1" si="582"/>
        <v>202966.39</v>
      </c>
    </row>
    <row r="298" spans="1:18">
      <c r="A298" s="60">
        <f t="shared" si="512"/>
        <v>298</v>
      </c>
      <c r="B298" s="171" t="s">
        <v>10</v>
      </c>
      <c r="C298" s="172" t="s">
        <v>271</v>
      </c>
      <c r="D298" s="79">
        <f ca="1">+D297/D295</f>
        <v>2.4629980409914585</v>
      </c>
      <c r="E298" s="80" t="e">
        <f t="shared" ref="E298" ca="1" si="583">+E297/E295</f>
        <v>#DIV/0!</v>
      </c>
      <c r="F298" s="80" t="e">
        <f t="shared" ref="F298" ca="1" si="584">+F297/F295</f>
        <v>#DIV/0!</v>
      </c>
      <c r="G298" s="80" t="e">
        <f t="shared" ref="G298:P298" ca="1" si="585">+G297/G295</f>
        <v>#DIV/0!</v>
      </c>
      <c r="H298" s="80" t="e">
        <f t="shared" ca="1" si="585"/>
        <v>#DIV/0!</v>
      </c>
      <c r="I298" s="80" t="e">
        <f t="shared" ca="1" si="585"/>
        <v>#DIV/0!</v>
      </c>
      <c r="J298" s="80" t="e">
        <f t="shared" ca="1" si="585"/>
        <v>#DIV/0!</v>
      </c>
      <c r="K298" s="80">
        <f t="shared" ca="1" si="585"/>
        <v>6.0197091383812005</v>
      </c>
      <c r="L298" s="80">
        <f t="shared" ca="1" si="585"/>
        <v>6.449355809924648</v>
      </c>
      <c r="M298" s="80">
        <f t="shared" ca="1" si="585"/>
        <v>6.7943860169861292</v>
      </c>
      <c r="N298" s="80">
        <f t="shared" ca="1" si="585"/>
        <v>7.132753442249447</v>
      </c>
      <c r="O298" s="80">
        <f t="shared" ca="1" si="585"/>
        <v>7.6080084644080372</v>
      </c>
      <c r="P298" s="80">
        <f t="shared" ca="1" si="585"/>
        <v>7.9829948606447569</v>
      </c>
      <c r="Q298" s="80">
        <f t="shared" ref="Q298:R298" ca="1" si="586">+Q297/Q295</f>
        <v>8.3299983817075844</v>
      </c>
      <c r="R298" s="80">
        <f t="shared" ca="1" si="586"/>
        <v>8.6543420651485654</v>
      </c>
    </row>
    <row r="299" spans="1:18">
      <c r="A299" s="60">
        <f t="shared" si="512"/>
        <v>299</v>
      </c>
      <c r="B299" s="96" t="s">
        <v>10</v>
      </c>
      <c r="C299" s="166" t="s">
        <v>38</v>
      </c>
      <c r="D299" s="632">
        <f ca="1">+SUM(INDIRECT("'Monthly Resource Report'!"&amp;(VLOOKUP(D$1,$AO$1:$AP$197,2,FALSE)&amp;$A299&amp;":"&amp;VLOOKUP(DATE(YEAR(D$1),12,1),$AO$1:$AP$181,2,FALSE)&amp;$A299)))</f>
        <v>7376.5</v>
      </c>
      <c r="E299" s="633">
        <f t="shared" ref="E299:R299" ca="1" si="587">+SUM(INDIRECT("'Monthly Resource Report'!"&amp;(VLOOKUP(E$1,$AO$1:$AP$197,2,FALSE)&amp;$A299&amp;":"&amp;VLOOKUP(DATE(YEAR(E$1),12,1),$AO$1:$AP$181,2,FALSE)&amp;$A299)))</f>
        <v>0</v>
      </c>
      <c r="F299" s="633">
        <f t="shared" ca="1" si="587"/>
        <v>0</v>
      </c>
      <c r="G299" s="633">
        <f t="shared" ca="1" si="587"/>
        <v>0</v>
      </c>
      <c r="H299" s="633">
        <f t="shared" ca="1" si="587"/>
        <v>0</v>
      </c>
      <c r="I299" s="633">
        <f t="shared" ca="1" si="587"/>
        <v>0</v>
      </c>
      <c r="J299" s="633">
        <f t="shared" ca="1" si="587"/>
        <v>0</v>
      </c>
      <c r="K299" s="633">
        <f t="shared" ca="1" si="587"/>
        <v>0</v>
      </c>
      <c r="L299" s="633">
        <f t="shared" ca="1" si="587"/>
        <v>0</v>
      </c>
      <c r="M299" s="633">
        <f t="shared" ca="1" si="587"/>
        <v>0</v>
      </c>
      <c r="N299" s="633">
        <f t="shared" ca="1" si="587"/>
        <v>0</v>
      </c>
      <c r="O299" s="633">
        <f t="shared" ca="1" si="587"/>
        <v>0</v>
      </c>
      <c r="P299" s="633">
        <f t="shared" ca="1" si="587"/>
        <v>0</v>
      </c>
      <c r="Q299" s="633">
        <f t="shared" ca="1" si="587"/>
        <v>0</v>
      </c>
      <c r="R299" s="633">
        <f t="shared" ca="1" si="587"/>
        <v>0</v>
      </c>
    </row>
    <row r="300" spans="1:18">
      <c r="A300" s="60">
        <f t="shared" si="512"/>
        <v>300</v>
      </c>
      <c r="B300" s="171" t="s">
        <v>10</v>
      </c>
      <c r="C300" s="172" t="s">
        <v>39</v>
      </c>
      <c r="D300" s="81">
        <f ca="1">+D299/D293</f>
        <v>0.5</v>
      </c>
      <c r="E300" s="82" t="e">
        <f t="shared" ref="E300" ca="1" si="588">+E299/E293</f>
        <v>#DIV/0!</v>
      </c>
      <c r="F300" s="82" t="e">
        <f t="shared" ref="F300" ca="1" si="589">+F299/F293</f>
        <v>#DIV/0!</v>
      </c>
      <c r="G300" s="82" t="e">
        <f t="shared" ref="G300:P300" ca="1" si="590">+G299/G293</f>
        <v>#DIV/0!</v>
      </c>
      <c r="H300" s="82" t="e">
        <f t="shared" ca="1" si="590"/>
        <v>#DIV/0!</v>
      </c>
      <c r="I300" s="82" t="e">
        <f t="shared" ca="1" si="590"/>
        <v>#DIV/0!</v>
      </c>
      <c r="J300" s="82" t="e">
        <f t="shared" ca="1" si="590"/>
        <v>#DIV/0!</v>
      </c>
      <c r="K300" s="82">
        <f t="shared" ca="1" si="590"/>
        <v>0</v>
      </c>
      <c r="L300" s="82">
        <f t="shared" ca="1" si="590"/>
        <v>0</v>
      </c>
      <c r="M300" s="82">
        <f t="shared" ca="1" si="590"/>
        <v>0</v>
      </c>
      <c r="N300" s="82">
        <f t="shared" ca="1" si="590"/>
        <v>0</v>
      </c>
      <c r="O300" s="82">
        <f t="shared" ca="1" si="590"/>
        <v>0</v>
      </c>
      <c r="P300" s="82">
        <f t="shared" ca="1" si="590"/>
        <v>0</v>
      </c>
      <c r="Q300" s="82">
        <f t="shared" ref="Q300:R300" ca="1" si="591">+Q299/Q293</f>
        <v>0</v>
      </c>
      <c r="R300" s="82">
        <f t="shared" ca="1" si="591"/>
        <v>0</v>
      </c>
    </row>
    <row r="301" spans="1:18">
      <c r="A301" s="60">
        <f t="shared" si="512"/>
        <v>301</v>
      </c>
      <c r="B301" s="96" t="s">
        <v>10</v>
      </c>
      <c r="C301" s="166" t="s">
        <v>40</v>
      </c>
      <c r="D301" s="88">
        <f ca="1">+SUM(INDIRECT("'Monthly Resource Report'!"&amp;(VLOOKUP(D$1,$AO$1:$AP$197,2,FALSE)&amp;$A301&amp;":"&amp;VLOOKUP(DATE(YEAR(D$1),12,1),$AO$1:$AP$181,2,FALSE)&amp;$A301)))</f>
        <v>4</v>
      </c>
      <c r="E301" s="89">
        <f t="shared" ref="E301:R303" ca="1" si="592">+SUM(INDIRECT("'Monthly Resource Report'!"&amp;(VLOOKUP(E$1,$AO$1:$AP$197,2,FALSE)&amp;$A301&amp;":"&amp;VLOOKUP(DATE(YEAR(E$1),12,1),$AO$1:$AP$181,2,FALSE)&amp;$A301)))</f>
        <v>0</v>
      </c>
      <c r="F301" s="89">
        <f t="shared" ca="1" si="592"/>
        <v>0</v>
      </c>
      <c r="G301" s="89">
        <f t="shared" ca="1" si="592"/>
        <v>0</v>
      </c>
      <c r="H301" s="89">
        <f t="shared" ca="1" si="592"/>
        <v>0</v>
      </c>
      <c r="I301" s="89">
        <f t="shared" ca="1" si="592"/>
        <v>0</v>
      </c>
      <c r="J301" s="89">
        <f t="shared" ca="1" si="592"/>
        <v>0</v>
      </c>
      <c r="K301" s="89">
        <f t="shared" ca="1" si="592"/>
        <v>3</v>
      </c>
      <c r="L301" s="89">
        <f t="shared" ca="1" si="592"/>
        <v>10</v>
      </c>
      <c r="M301" s="89">
        <f t="shared" ca="1" si="592"/>
        <v>7</v>
      </c>
      <c r="N301" s="89">
        <f t="shared" ca="1" si="592"/>
        <v>5</v>
      </c>
      <c r="O301" s="89">
        <f t="shared" ca="1" si="592"/>
        <v>1</v>
      </c>
      <c r="P301" s="89">
        <f t="shared" ca="1" si="592"/>
        <v>1</v>
      </c>
      <c r="Q301" s="89">
        <f t="shared" ca="1" si="592"/>
        <v>1</v>
      </c>
      <c r="R301" s="89">
        <f t="shared" ca="1" si="592"/>
        <v>3</v>
      </c>
    </row>
    <row r="302" spans="1:18">
      <c r="A302" s="60">
        <f t="shared" si="512"/>
        <v>302</v>
      </c>
      <c r="B302" s="96" t="s">
        <v>10</v>
      </c>
      <c r="C302" s="166" t="s">
        <v>41</v>
      </c>
      <c r="D302" s="88">
        <f ca="1">+SUM(INDIRECT("'Monthly Resource Report'!"&amp;(VLOOKUP(D$1,$AO$1:$AP$197,2,FALSE)&amp;$A302&amp;":"&amp;VLOOKUP(DATE(YEAR(D$1),12,1),$AO$1:$AP$181,2,FALSE)&amp;$A302)))</f>
        <v>368</v>
      </c>
      <c r="E302" s="89">
        <f t="shared" ca="1" si="592"/>
        <v>0</v>
      </c>
      <c r="F302" s="89">
        <f t="shared" ca="1" si="592"/>
        <v>0</v>
      </c>
      <c r="G302" s="89">
        <f t="shared" ca="1" si="592"/>
        <v>0</v>
      </c>
      <c r="H302" s="89">
        <f t="shared" ca="1" si="592"/>
        <v>0</v>
      </c>
      <c r="I302" s="89">
        <f t="shared" ca="1" si="592"/>
        <v>0</v>
      </c>
      <c r="J302" s="89">
        <f t="shared" ca="1" si="592"/>
        <v>0</v>
      </c>
      <c r="K302" s="89">
        <f t="shared" ca="1" si="592"/>
        <v>32</v>
      </c>
      <c r="L302" s="89">
        <f t="shared" ca="1" si="592"/>
        <v>732</v>
      </c>
      <c r="M302" s="89">
        <f t="shared" ca="1" si="592"/>
        <v>430</v>
      </c>
      <c r="N302" s="89">
        <f t="shared" ca="1" si="592"/>
        <v>83</v>
      </c>
      <c r="O302" s="89">
        <f t="shared" ca="1" si="592"/>
        <v>6</v>
      </c>
      <c r="P302" s="89">
        <f t="shared" ca="1" si="592"/>
        <v>9</v>
      </c>
      <c r="Q302" s="89">
        <f t="shared" ca="1" si="592"/>
        <v>7</v>
      </c>
      <c r="R302" s="89">
        <f t="shared" ca="1" si="592"/>
        <v>40</v>
      </c>
    </row>
    <row r="303" spans="1:18">
      <c r="A303" s="60">
        <f t="shared" si="512"/>
        <v>303</v>
      </c>
      <c r="B303" s="96" t="s">
        <v>10</v>
      </c>
      <c r="C303" s="166" t="s">
        <v>272</v>
      </c>
      <c r="D303" s="88">
        <f ca="1">+SUM(INDIRECT("'Monthly Resource Report'!"&amp;(VLOOKUP(D$1,$AO$1:$AP$197,2,FALSE)&amp;$A303&amp;":"&amp;VLOOKUP(DATE(YEAR(D$1),12,1),$AO$1:$AP$181,2,FALSE)&amp;$A303)))</f>
        <v>4704</v>
      </c>
      <c r="E303" s="89">
        <f t="shared" ca="1" si="592"/>
        <v>0</v>
      </c>
      <c r="F303" s="89">
        <f t="shared" ca="1" si="592"/>
        <v>0</v>
      </c>
      <c r="G303" s="89">
        <f t="shared" ca="1" si="592"/>
        <v>0</v>
      </c>
      <c r="H303" s="89">
        <f t="shared" ca="1" si="592"/>
        <v>0</v>
      </c>
      <c r="I303" s="89">
        <f t="shared" ca="1" si="592"/>
        <v>0</v>
      </c>
      <c r="J303" s="89">
        <f t="shared" ca="1" si="592"/>
        <v>0</v>
      </c>
      <c r="K303" s="89">
        <f t="shared" ca="1" si="592"/>
        <v>3528</v>
      </c>
      <c r="L303" s="89">
        <f t="shared" ca="1" si="592"/>
        <v>11760</v>
      </c>
      <c r="M303" s="89">
        <f t="shared" ca="1" si="592"/>
        <v>8232</v>
      </c>
      <c r="N303" s="89">
        <f t="shared" ca="1" si="592"/>
        <v>5880</v>
      </c>
      <c r="O303" s="89">
        <f t="shared" ca="1" si="592"/>
        <v>1176</v>
      </c>
      <c r="P303" s="89">
        <f t="shared" ca="1" si="592"/>
        <v>1176</v>
      </c>
      <c r="Q303" s="89">
        <f t="shared" ca="1" si="592"/>
        <v>1176</v>
      </c>
      <c r="R303" s="89">
        <f t="shared" ca="1" si="592"/>
        <v>3528</v>
      </c>
    </row>
    <row r="304" spans="1:18">
      <c r="A304" s="60">
        <f t="shared" si="512"/>
        <v>304</v>
      </c>
      <c r="B304" s="171" t="s">
        <v>10</v>
      </c>
      <c r="C304" s="177" t="s">
        <v>96</v>
      </c>
      <c r="D304" s="83">
        <f ca="1">+D293/(D302*D291)</f>
        <v>2.6726449275362318</v>
      </c>
      <c r="E304" s="84" t="e">
        <f t="shared" ref="E304:G304" ca="1" si="593">+E293/(E302*E291)</f>
        <v>#DIV/0!</v>
      </c>
      <c r="F304" s="84" t="e">
        <f t="shared" ca="1" si="593"/>
        <v>#DIV/0!</v>
      </c>
      <c r="G304" s="84" t="e">
        <f t="shared" ca="1" si="593"/>
        <v>#DIV/0!</v>
      </c>
      <c r="H304" s="84" t="e">
        <f t="shared" ref="H304:P304" ca="1" si="594">+H293/(H302*H291)</f>
        <v>#DIV/0!</v>
      </c>
      <c r="I304" s="84" t="e">
        <f t="shared" ca="1" si="594"/>
        <v>#DIV/0!</v>
      </c>
      <c r="J304" s="84" t="e">
        <f t="shared" ca="1" si="594"/>
        <v>#DIV/0!</v>
      </c>
      <c r="K304" s="84">
        <f t="shared" ca="1" si="594"/>
        <v>2.9333333333333331</v>
      </c>
      <c r="L304" s="84">
        <f t="shared" ca="1" si="594"/>
        <v>2.6081056466302366</v>
      </c>
      <c r="M304" s="84">
        <f t="shared" ca="1" si="594"/>
        <v>2.4951937984496122</v>
      </c>
      <c r="N304" s="84">
        <f t="shared" ca="1" si="594"/>
        <v>2.8016064257028113</v>
      </c>
      <c r="O304" s="84">
        <f t="shared" ca="1" si="594"/>
        <v>3</v>
      </c>
      <c r="P304" s="84">
        <f t="shared" ca="1" si="594"/>
        <v>3</v>
      </c>
      <c r="Q304" s="84">
        <f t="shared" ref="Q304:R304" ca="1" si="595">+Q293/(Q302*Q291)</f>
        <v>2.9428571428571431</v>
      </c>
      <c r="R304" s="84">
        <f t="shared" ca="1" si="595"/>
        <v>2.87</v>
      </c>
    </row>
    <row r="305" spans="1:18">
      <c r="A305" s="60">
        <f t="shared" si="512"/>
        <v>305</v>
      </c>
      <c r="B305" s="96" t="s">
        <v>10</v>
      </c>
      <c r="C305" s="166" t="s">
        <v>42</v>
      </c>
      <c r="D305" s="632">
        <f ca="1">+SUM(INDIRECT("'Monthly Resource Report'!"&amp;(VLOOKUP(D$1,$AO$1:$AP$197,2,FALSE)&amp;$A305&amp;":"&amp;VLOOKUP(DATE(YEAR(D$1),12,1),$AO$1:$AP$181,2,FALSE)&amp;$A305)))</f>
        <v>106780.8</v>
      </c>
      <c r="E305" s="633">
        <f t="shared" ref="E305:R308" ca="1" si="596">+SUM(INDIRECT("'Monthly Resource Report'!"&amp;(VLOOKUP(E$1,$AO$1:$AP$197,2,FALSE)&amp;$A305&amp;":"&amp;VLOOKUP(DATE(YEAR(E$1),12,1),$AO$1:$AP$181,2,FALSE)&amp;$A305)))</f>
        <v>0</v>
      </c>
      <c r="F305" s="633">
        <f t="shared" ca="1" si="596"/>
        <v>0</v>
      </c>
      <c r="G305" s="633">
        <f t="shared" ca="1" si="596"/>
        <v>0</v>
      </c>
      <c r="H305" s="633">
        <f t="shared" ca="1" si="596"/>
        <v>0</v>
      </c>
      <c r="I305" s="633">
        <f t="shared" ca="1" si="596"/>
        <v>0</v>
      </c>
      <c r="J305" s="633">
        <f t="shared" ca="1" si="596"/>
        <v>0</v>
      </c>
      <c r="K305" s="633">
        <f t="shared" ca="1" si="596"/>
        <v>21229.15</v>
      </c>
      <c r="L305" s="633">
        <f t="shared" ca="1" si="596"/>
        <v>75857.88</v>
      </c>
      <c r="M305" s="633">
        <f t="shared" ca="1" si="596"/>
        <v>55978.770000000004</v>
      </c>
      <c r="N305" s="633">
        <f t="shared" ca="1" si="596"/>
        <v>41947.92</v>
      </c>
      <c r="O305" s="633">
        <f t="shared" ca="1" si="596"/>
        <v>8947.01</v>
      </c>
      <c r="P305" s="633">
        <f t="shared" ca="1" si="596"/>
        <v>9388.01</v>
      </c>
      <c r="Q305" s="633">
        <f t="shared" ca="1" si="596"/>
        <v>9796.08</v>
      </c>
      <c r="R305" s="633">
        <f t="shared" ca="1" si="596"/>
        <v>30541.9</v>
      </c>
    </row>
    <row r="306" spans="1:18">
      <c r="A306" s="60">
        <f t="shared" si="512"/>
        <v>306</v>
      </c>
      <c r="B306" s="96" t="s">
        <v>10</v>
      </c>
      <c r="C306" s="634" t="s">
        <v>298</v>
      </c>
      <c r="D306" s="632">
        <f ca="1">+SUM(INDIRECT("'Monthly Resource Report'!"&amp;(VLOOKUP(D$1,$AO$1:$AP$197,2,FALSE)&amp;$A306&amp;":"&amp;VLOOKUP(DATE(YEAR(D$1),12,1),$AO$1:$AP$181,2,FALSE)&amp;$A306)))</f>
        <v>0</v>
      </c>
      <c r="E306" s="633">
        <f t="shared" ca="1" si="596"/>
        <v>0</v>
      </c>
      <c r="F306" s="633">
        <f t="shared" ca="1" si="596"/>
        <v>0</v>
      </c>
      <c r="G306" s="633">
        <f t="shared" ca="1" si="596"/>
        <v>0</v>
      </c>
      <c r="H306" s="633">
        <f t="shared" ca="1" si="596"/>
        <v>0</v>
      </c>
      <c r="I306" s="633">
        <f t="shared" ca="1" si="596"/>
        <v>0</v>
      </c>
      <c r="J306" s="633">
        <f t="shared" ca="1" si="596"/>
        <v>0</v>
      </c>
      <c r="K306" s="633">
        <f t="shared" ca="1" si="596"/>
        <v>0</v>
      </c>
      <c r="L306" s="633">
        <f t="shared" ca="1" si="596"/>
        <v>0</v>
      </c>
      <c r="M306" s="633">
        <f t="shared" ca="1" si="596"/>
        <v>0</v>
      </c>
      <c r="N306" s="633">
        <f t="shared" ca="1" si="596"/>
        <v>0</v>
      </c>
      <c r="O306" s="633">
        <f t="shared" ca="1" si="596"/>
        <v>0</v>
      </c>
      <c r="P306" s="633">
        <f t="shared" ca="1" si="596"/>
        <v>0</v>
      </c>
      <c r="Q306" s="633">
        <f t="shared" ca="1" si="596"/>
        <v>0</v>
      </c>
      <c r="R306" s="633">
        <f t="shared" ca="1" si="596"/>
        <v>0</v>
      </c>
    </row>
    <row r="307" spans="1:18">
      <c r="A307" s="60">
        <f t="shared" si="512"/>
        <v>307</v>
      </c>
      <c r="B307" s="96" t="s">
        <v>10</v>
      </c>
      <c r="C307" s="166" t="s">
        <v>43</v>
      </c>
      <c r="D307" s="88">
        <f ca="1">+SUM(INDIRECT("'Monthly Resource Report'!"&amp;(VLOOKUP(D$1,$AO$1:$AP$197,2,FALSE)&amp;$A307&amp;":"&amp;VLOOKUP(DATE(YEAR(D$1),12,1),$AO$1:$AP$181,2,FALSE)&amp;$A307)))</f>
        <v>523.66</v>
      </c>
      <c r="E307" s="89">
        <f t="shared" ca="1" si="596"/>
        <v>0</v>
      </c>
      <c r="F307" s="89">
        <f t="shared" ca="1" si="596"/>
        <v>0</v>
      </c>
      <c r="G307" s="89">
        <f t="shared" ca="1" si="596"/>
        <v>0</v>
      </c>
      <c r="H307" s="89">
        <f t="shared" ca="1" si="596"/>
        <v>0</v>
      </c>
      <c r="I307" s="89">
        <f t="shared" ca="1" si="596"/>
        <v>0</v>
      </c>
      <c r="J307" s="89">
        <f t="shared" ca="1" si="596"/>
        <v>0</v>
      </c>
      <c r="K307" s="89">
        <f t="shared" ca="1" si="596"/>
        <v>0.67999999999999994</v>
      </c>
      <c r="L307" s="89">
        <f t="shared" ca="1" si="596"/>
        <v>12.129999999999999</v>
      </c>
      <c r="M307" s="89">
        <f t="shared" ca="1" si="596"/>
        <v>6.8800000000000008</v>
      </c>
      <c r="N307" s="89">
        <f t="shared" ca="1" si="596"/>
        <v>1.6</v>
      </c>
      <c r="O307" s="89">
        <f t="shared" ca="1" si="596"/>
        <v>0.15</v>
      </c>
      <c r="P307" s="89">
        <f t="shared" ca="1" si="596"/>
        <v>0.2</v>
      </c>
      <c r="Q307" s="89">
        <f t="shared" ca="1" si="596"/>
        <v>0.16</v>
      </c>
      <c r="R307" s="89">
        <f t="shared" ca="1" si="596"/>
        <v>0.81</v>
      </c>
    </row>
    <row r="308" spans="1:18">
      <c r="A308" s="60">
        <f t="shared" si="512"/>
        <v>308</v>
      </c>
      <c r="B308" s="96" t="s">
        <v>10</v>
      </c>
      <c r="C308" s="166" t="s">
        <v>44</v>
      </c>
      <c r="D308" s="632">
        <f ca="1">+SUM(INDIRECT("'Monthly Resource Report'!"&amp;(VLOOKUP(D$1,$AO$1:$AP$197,2,FALSE)&amp;$A308&amp;":"&amp;VLOOKUP(DATE(YEAR(D$1),12,1),$AO$1:$AP$181,2,FALSE)&amp;$A308)))</f>
        <v>720.29</v>
      </c>
      <c r="E308" s="633">
        <f t="shared" ca="1" si="596"/>
        <v>0</v>
      </c>
      <c r="F308" s="633">
        <f t="shared" ca="1" si="596"/>
        <v>0</v>
      </c>
      <c r="G308" s="633">
        <f t="shared" ca="1" si="596"/>
        <v>0</v>
      </c>
      <c r="H308" s="633">
        <f t="shared" ca="1" si="596"/>
        <v>0</v>
      </c>
      <c r="I308" s="633">
        <f t="shared" ca="1" si="596"/>
        <v>0</v>
      </c>
      <c r="J308" s="633">
        <f t="shared" ca="1" si="596"/>
        <v>0</v>
      </c>
      <c r="K308" s="633">
        <f t="shared" ca="1" si="596"/>
        <v>1.48</v>
      </c>
      <c r="L308" s="633">
        <f t="shared" ca="1" si="596"/>
        <v>27.049999999999997</v>
      </c>
      <c r="M308" s="633">
        <f t="shared" ca="1" si="596"/>
        <v>15.77</v>
      </c>
      <c r="N308" s="633">
        <f t="shared" ca="1" si="596"/>
        <v>3.7800000000000002</v>
      </c>
      <c r="O308" s="633">
        <f t="shared" ca="1" si="596"/>
        <v>0.35</v>
      </c>
      <c r="P308" s="633">
        <f t="shared" ca="1" si="596"/>
        <v>0.5</v>
      </c>
      <c r="Q308" s="633">
        <f t="shared" ca="1" si="596"/>
        <v>0.41</v>
      </c>
      <c r="R308" s="633">
        <f t="shared" ca="1" si="596"/>
        <v>2.13</v>
      </c>
    </row>
    <row r="309" spans="1:18">
      <c r="A309" s="60">
        <f t="shared" si="512"/>
        <v>309</v>
      </c>
      <c r="B309" s="171" t="s">
        <v>10</v>
      </c>
      <c r="C309" s="172" t="s">
        <v>45</v>
      </c>
      <c r="D309" s="92">
        <f ca="1">+(D307*2000)/D295</f>
        <v>5.1881576531765248</v>
      </c>
      <c r="E309" s="93" t="e">
        <f t="shared" ref="E309:G309" ca="1" si="597">+(E307*2000)/E295</f>
        <v>#DIV/0!</v>
      </c>
      <c r="F309" s="93" t="e">
        <f t="shared" ca="1" si="597"/>
        <v>#DIV/0!</v>
      </c>
      <c r="G309" s="93" t="e">
        <f t="shared" ca="1" si="597"/>
        <v>#DIV/0!</v>
      </c>
      <c r="H309" s="93" t="e">
        <f t="shared" ref="H309:P309" ca="1" si="598">+(H307*2000)/H295</f>
        <v>#DIV/0!</v>
      </c>
      <c r="I309" s="93" t="e">
        <f t="shared" ca="1" si="598"/>
        <v>#DIV/0!</v>
      </c>
      <c r="J309" s="93" t="e">
        <f t="shared" ca="1" si="598"/>
        <v>#DIV/0!</v>
      </c>
      <c r="K309" s="93">
        <f t="shared" ca="1" si="598"/>
        <v>7.1018276762402077E-2</v>
      </c>
      <c r="L309" s="93">
        <f t="shared" ca="1" si="598"/>
        <v>6.180869830804929E-2</v>
      </c>
      <c r="M309" s="93">
        <f t="shared" ca="1" si="598"/>
        <v>6.218416735964806E-2</v>
      </c>
      <c r="N309" s="93">
        <f t="shared" ca="1" si="598"/>
        <v>6.7258117739538728E-2</v>
      </c>
      <c r="O309" s="93">
        <f t="shared" ca="1" si="598"/>
        <v>8.1808067366216541E-2</v>
      </c>
      <c r="P309" s="93">
        <f t="shared" ca="1" si="598"/>
        <v>7.2718149904830123E-2</v>
      </c>
      <c r="Q309" s="93">
        <f t="shared" ref="Q309:R309" ca="1" si="599">+(Q307*2000)/Q295</f>
        <v>7.6154937219773622E-2</v>
      </c>
      <c r="R309" s="93">
        <f t="shared" ca="1" si="599"/>
        <v>6.9075644226320801E-2</v>
      </c>
    </row>
    <row r="310" spans="1:18">
      <c r="A310" s="60">
        <f t="shared" si="512"/>
        <v>310</v>
      </c>
      <c r="B310" s="96" t="s">
        <v>10</v>
      </c>
      <c r="C310" s="166" t="s">
        <v>46</v>
      </c>
      <c r="D310" s="88">
        <f ca="1">+SUM(INDIRECT("'Monthly Resource Report'!"&amp;(VLOOKUP(D$1,$AO$1:$AP$197,2,FALSE)&amp;$A310&amp;":"&amp;VLOOKUP(DATE(YEAR(D$1),12,1),$AO$1:$AP$181,2,FALSE)&amp;$A310)))</f>
        <v>49.52</v>
      </c>
      <c r="E310" s="89">
        <f t="shared" ref="E310:R311" ca="1" si="600">+SUM(INDIRECT("'Monthly Resource Report'!"&amp;(VLOOKUP(E$1,$AO$1:$AP$197,2,FALSE)&amp;$A310&amp;":"&amp;VLOOKUP(DATE(YEAR(E$1),12,1),$AO$1:$AP$181,2,FALSE)&amp;$A310)))</f>
        <v>0</v>
      </c>
      <c r="F310" s="89">
        <f t="shared" ca="1" si="600"/>
        <v>0</v>
      </c>
      <c r="G310" s="89">
        <f t="shared" ca="1" si="600"/>
        <v>0</v>
      </c>
      <c r="H310" s="89">
        <f t="shared" ca="1" si="600"/>
        <v>0</v>
      </c>
      <c r="I310" s="89">
        <f t="shared" ca="1" si="600"/>
        <v>0</v>
      </c>
      <c r="J310" s="89">
        <f t="shared" ca="1" si="600"/>
        <v>0</v>
      </c>
      <c r="K310" s="89">
        <f t="shared" ca="1" si="600"/>
        <v>2.83</v>
      </c>
      <c r="L310" s="89">
        <f t="shared" ca="1" si="600"/>
        <v>57.67</v>
      </c>
      <c r="M310" s="89">
        <f t="shared" ca="1" si="600"/>
        <v>32.410000000000004</v>
      </c>
      <c r="N310" s="89">
        <f t="shared" ca="1" si="600"/>
        <v>7.02</v>
      </c>
      <c r="O310" s="89">
        <f t="shared" ca="1" si="600"/>
        <v>0.54</v>
      </c>
      <c r="P310" s="89">
        <f t="shared" ca="1" si="600"/>
        <v>0.82</v>
      </c>
      <c r="Q310" s="89">
        <f t="shared" ca="1" si="600"/>
        <v>0.62</v>
      </c>
      <c r="R310" s="89">
        <f t="shared" ca="1" si="600"/>
        <v>3.47</v>
      </c>
    </row>
    <row r="311" spans="1:18">
      <c r="A311" s="60">
        <f t="shared" si="512"/>
        <v>311</v>
      </c>
      <c r="B311" s="96" t="s">
        <v>10</v>
      </c>
      <c r="C311" s="166" t="s">
        <v>47</v>
      </c>
      <c r="D311" s="632">
        <f ca="1">+SUM(INDIRECT("'Monthly Resource Report'!"&amp;(VLOOKUP(D$1,$AO$1:$AP$197,2,FALSE)&amp;$A311&amp;":"&amp;VLOOKUP(DATE(YEAR(D$1),12,1),$AO$1:$AP$181,2,FALSE)&amp;$A311)))</f>
        <v>2481.37</v>
      </c>
      <c r="E311" s="633">
        <f t="shared" ca="1" si="600"/>
        <v>0</v>
      </c>
      <c r="F311" s="633">
        <f t="shared" ca="1" si="600"/>
        <v>0</v>
      </c>
      <c r="G311" s="633">
        <f t="shared" ca="1" si="600"/>
        <v>0</v>
      </c>
      <c r="H311" s="633">
        <f t="shared" ca="1" si="600"/>
        <v>0</v>
      </c>
      <c r="I311" s="633">
        <f t="shared" ca="1" si="600"/>
        <v>0</v>
      </c>
      <c r="J311" s="633">
        <f t="shared" ca="1" si="600"/>
        <v>0</v>
      </c>
      <c r="K311" s="633">
        <f t="shared" ca="1" si="600"/>
        <v>157.1</v>
      </c>
      <c r="L311" s="633">
        <f t="shared" ca="1" si="600"/>
        <v>3281.13</v>
      </c>
      <c r="M311" s="633">
        <f t="shared" ca="1" si="600"/>
        <v>1893.9099999999999</v>
      </c>
      <c r="N311" s="633">
        <f t="shared" ca="1" si="600"/>
        <v>421.63</v>
      </c>
      <c r="O311" s="633">
        <f t="shared" ca="1" si="600"/>
        <v>33.53</v>
      </c>
      <c r="P311" s="633">
        <f t="shared" ca="1" si="600"/>
        <v>51.7</v>
      </c>
      <c r="Q311" s="633">
        <f t="shared" ca="1" si="600"/>
        <v>40.56</v>
      </c>
      <c r="R311" s="633">
        <f t="shared" ca="1" si="600"/>
        <v>232.44</v>
      </c>
    </row>
    <row r="312" spans="1:18">
      <c r="A312" s="60">
        <f t="shared" si="512"/>
        <v>312</v>
      </c>
      <c r="B312" s="180" t="s">
        <v>10</v>
      </c>
      <c r="C312" s="181" t="s">
        <v>48</v>
      </c>
      <c r="D312" s="94">
        <f ca="1">+(D310*2000)/D295</f>
        <v>0.4906190409527203</v>
      </c>
      <c r="E312" s="95" t="e">
        <f t="shared" ref="E312:G312" ca="1" si="601">+(E310*2000)/E295</f>
        <v>#DIV/0!</v>
      </c>
      <c r="F312" s="95" t="e">
        <f t="shared" ca="1" si="601"/>
        <v>#DIV/0!</v>
      </c>
      <c r="G312" s="95" t="e">
        <f t="shared" ca="1" si="601"/>
        <v>#DIV/0!</v>
      </c>
      <c r="H312" s="95" t="e">
        <f t="shared" ref="H312:P312" ca="1" si="602">+(H310*2000)/H295</f>
        <v>#DIV/0!</v>
      </c>
      <c r="I312" s="95" t="e">
        <f t="shared" ca="1" si="602"/>
        <v>#DIV/0!</v>
      </c>
      <c r="J312" s="95" t="e">
        <f t="shared" ca="1" si="602"/>
        <v>#DIV/0!</v>
      </c>
      <c r="K312" s="95">
        <f t="shared" ca="1" si="602"/>
        <v>0.29556135770234987</v>
      </c>
      <c r="L312" s="95">
        <f t="shared" ca="1" si="602"/>
        <v>0.29385883193942319</v>
      </c>
      <c r="M312" s="95">
        <f t="shared" ca="1" si="602"/>
        <v>0.29293442792531882</v>
      </c>
      <c r="N312" s="95">
        <f t="shared" ca="1" si="602"/>
        <v>0.29509499158222618</v>
      </c>
      <c r="O312" s="95">
        <f t="shared" ca="1" si="602"/>
        <v>0.29450904251837956</v>
      </c>
      <c r="P312" s="95">
        <f t="shared" ca="1" si="602"/>
        <v>0.29814441460980351</v>
      </c>
      <c r="Q312" s="95">
        <f t="shared" ref="Q312:R312" ca="1" si="603">+(Q310*2000)/Q295</f>
        <v>0.29510038172662278</v>
      </c>
      <c r="R312" s="95">
        <f t="shared" ca="1" si="603"/>
        <v>0.29591664872263351</v>
      </c>
    </row>
    <row r="313" spans="1:18">
      <c r="A313" s="60">
        <f t="shared" si="512"/>
        <v>313</v>
      </c>
      <c r="B313" s="44" t="s">
        <v>10</v>
      </c>
      <c r="C313" s="628" t="s">
        <v>274</v>
      </c>
      <c r="D313" s="384">
        <f ca="1">+D292+D324</f>
        <v>5586110.5617867941</v>
      </c>
      <c r="E313" s="385">
        <f t="shared" ref="E313:G313" ca="1" si="604">+E292+E324</f>
        <v>5615233.9749151664</v>
      </c>
      <c r="F313" s="385">
        <f t="shared" ca="1" si="604"/>
        <v>5558168.3836391168</v>
      </c>
      <c r="G313" s="385">
        <f t="shared" ca="1" si="604"/>
        <v>5559534.3614694467</v>
      </c>
      <c r="H313" s="385">
        <f t="shared" ref="H313:P313" ca="1" si="605">+H292+H324</f>
        <v>5343897.621742663</v>
      </c>
      <c r="I313" s="385">
        <f t="shared" ca="1" si="605"/>
        <v>5582112.6798435021</v>
      </c>
      <c r="J313" s="385">
        <f t="shared" ca="1" si="605"/>
        <v>5706139.6918058172</v>
      </c>
      <c r="K313" s="385">
        <f t="shared" ca="1" si="605"/>
        <v>6043591.1694334801</v>
      </c>
      <c r="L313" s="385">
        <f t="shared" ca="1" si="605"/>
        <v>5852132.9550979091</v>
      </c>
      <c r="M313" s="385">
        <f t="shared" ca="1" si="605"/>
        <v>6011854.8409230709</v>
      </c>
      <c r="N313" s="385">
        <f t="shared" ca="1" si="605"/>
        <v>5833970.3484365446</v>
      </c>
      <c r="O313" s="385">
        <f t="shared" ca="1" si="605"/>
        <v>5921920.6498648208</v>
      </c>
      <c r="P313" s="385">
        <f t="shared" ca="1" si="605"/>
        <v>5751860.3186571356</v>
      </c>
      <c r="Q313" s="385">
        <f t="shared" ref="Q313:R313" ca="1" si="606">+Q292+Q324</f>
        <v>5799920.5461541712</v>
      </c>
      <c r="R313" s="385">
        <f t="shared" ca="1" si="606"/>
        <v>5610798.747862298</v>
      </c>
    </row>
    <row r="314" spans="1:18">
      <c r="A314" s="60">
        <f t="shared" si="512"/>
        <v>314</v>
      </c>
      <c r="B314" s="43" t="s">
        <v>10</v>
      </c>
      <c r="C314" s="627" t="s">
        <v>49</v>
      </c>
      <c r="D314" s="96">
        <f>+(DATE(YEAR(D$1)+1,1,1)-D$1)*24</f>
        <v>8760</v>
      </c>
      <c r="E314" s="17">
        <f t="shared" ref="E314:R314" si="607">+(DATE(YEAR(E$1)+1,1,1)-E$1)*24</f>
        <v>8760</v>
      </c>
      <c r="F314" s="17">
        <f t="shared" si="607"/>
        <v>8760</v>
      </c>
      <c r="G314" s="17">
        <f t="shared" si="607"/>
        <v>8784</v>
      </c>
      <c r="H314" s="17">
        <f t="shared" si="607"/>
        <v>8760</v>
      </c>
      <c r="I314" s="17">
        <f t="shared" si="607"/>
        <v>8760</v>
      </c>
      <c r="J314" s="17">
        <f t="shared" si="607"/>
        <v>8760</v>
      </c>
      <c r="K314" s="17">
        <f t="shared" si="607"/>
        <v>8784</v>
      </c>
      <c r="L314" s="17">
        <f t="shared" si="607"/>
        <v>8760</v>
      </c>
      <c r="M314" s="17">
        <f t="shared" si="607"/>
        <v>8760</v>
      </c>
      <c r="N314" s="17">
        <f t="shared" si="607"/>
        <v>8760</v>
      </c>
      <c r="O314" s="17">
        <f t="shared" si="607"/>
        <v>8784</v>
      </c>
      <c r="P314" s="17">
        <f t="shared" si="607"/>
        <v>8760</v>
      </c>
      <c r="Q314" s="17">
        <f t="shared" si="607"/>
        <v>8760</v>
      </c>
      <c r="R314" s="17">
        <f t="shared" si="607"/>
        <v>8760</v>
      </c>
    </row>
    <row r="315" spans="1:18">
      <c r="A315" s="60">
        <f t="shared" si="512"/>
        <v>315</v>
      </c>
      <c r="B315" s="43" t="s">
        <v>10</v>
      </c>
      <c r="C315" s="166" t="s">
        <v>50</v>
      </c>
      <c r="D315" s="97">
        <f ca="1">+SUM(D297,D299,D306)</f>
        <v>504575.56</v>
      </c>
      <c r="E315" s="85">
        <f t="shared" ref="E315:G315" ca="1" si="608">+SUM(E297,E299,E306)</f>
        <v>0</v>
      </c>
      <c r="F315" s="85">
        <f t="shared" ca="1" si="608"/>
        <v>0</v>
      </c>
      <c r="G315" s="85">
        <f t="shared" ca="1" si="608"/>
        <v>0</v>
      </c>
      <c r="H315" s="85">
        <f t="shared" ref="H315:P315" ca="1" si="609">+SUM(H297,H299,H306)</f>
        <v>0</v>
      </c>
      <c r="I315" s="85">
        <f t="shared" ca="1" si="609"/>
        <v>0</v>
      </c>
      <c r="J315" s="85">
        <f t="shared" ca="1" si="609"/>
        <v>0</v>
      </c>
      <c r="K315" s="85">
        <f t="shared" ca="1" si="609"/>
        <v>115277.43</v>
      </c>
      <c r="L315" s="85">
        <f t="shared" ca="1" si="609"/>
        <v>2531381.12</v>
      </c>
      <c r="M315" s="85">
        <f t="shared" ca="1" si="609"/>
        <v>1503449.44</v>
      </c>
      <c r="N315" s="85">
        <f t="shared" ca="1" si="609"/>
        <v>339361.43</v>
      </c>
      <c r="O315" s="85">
        <f t="shared" ca="1" si="609"/>
        <v>27899.48</v>
      </c>
      <c r="P315" s="85">
        <f t="shared" ca="1" si="609"/>
        <v>43911.98</v>
      </c>
      <c r="Q315" s="85">
        <f t="shared" ref="Q315:R315" ca="1" si="610">+SUM(Q297,Q299,Q306)</f>
        <v>35002.32</v>
      </c>
      <c r="R315" s="85">
        <f t="shared" ca="1" si="610"/>
        <v>202966.39</v>
      </c>
    </row>
    <row r="316" spans="1:18">
      <c r="A316" s="60">
        <f t="shared" si="512"/>
        <v>316</v>
      </c>
      <c r="B316" s="43" t="s">
        <v>10</v>
      </c>
      <c r="C316" s="166" t="s">
        <v>51</v>
      </c>
      <c r="D316" s="98">
        <f ca="1">+D315/D293</f>
        <v>34.201556293635193</v>
      </c>
      <c r="E316" s="86" t="e">
        <f t="shared" ref="E316" ca="1" si="611">+E315/E293</f>
        <v>#DIV/0!</v>
      </c>
      <c r="F316" s="86" t="e">
        <f t="shared" ref="F316" ca="1" si="612">+F315/F293</f>
        <v>#DIV/0!</v>
      </c>
      <c r="G316" s="86" t="e">
        <f t="shared" ref="G316:P316" ca="1" si="613">+G315/G293</f>
        <v>#DIV/0!</v>
      </c>
      <c r="H316" s="86" t="e">
        <f t="shared" ca="1" si="613"/>
        <v>#DIV/0!</v>
      </c>
      <c r="I316" s="86" t="e">
        <f t="shared" ca="1" si="613"/>
        <v>#DIV/0!</v>
      </c>
      <c r="J316" s="86" t="e">
        <f t="shared" ca="1" si="613"/>
        <v>#DIV/0!</v>
      </c>
      <c r="K316" s="86">
        <f t="shared" ca="1" si="613"/>
        <v>81.873174715909087</v>
      </c>
      <c r="L316" s="86">
        <f t="shared" ca="1" si="613"/>
        <v>88.395471592694776</v>
      </c>
      <c r="M316" s="86">
        <f t="shared" ca="1" si="613"/>
        <v>93.416766496831116</v>
      </c>
      <c r="N316" s="86">
        <f t="shared" ca="1" si="613"/>
        <v>97.29398795871559</v>
      </c>
      <c r="O316" s="86">
        <f t="shared" ca="1" si="613"/>
        <v>103.33140740740741</v>
      </c>
      <c r="P316" s="86">
        <f t="shared" ca="1" si="613"/>
        <v>108.42464197530865</v>
      </c>
      <c r="Q316" s="86">
        <f t="shared" ref="Q316:R316" ca="1" si="614">+Q315/Q293</f>
        <v>113.27611650485437</v>
      </c>
      <c r="R316" s="86">
        <f t="shared" ca="1" si="614"/>
        <v>117.86666085946574</v>
      </c>
    </row>
    <row r="317" spans="1:18">
      <c r="A317" s="60">
        <f t="shared" si="512"/>
        <v>317</v>
      </c>
      <c r="B317" s="43" t="s">
        <v>10</v>
      </c>
      <c r="C317" s="166" t="s">
        <v>52</v>
      </c>
      <c r="D317" s="99">
        <f ca="1">+D311+D308</f>
        <v>3201.66</v>
      </c>
      <c r="E317" s="87">
        <f t="shared" ref="E317:G317" ca="1" si="615">+E311+E308</f>
        <v>0</v>
      </c>
      <c r="F317" s="87">
        <f t="shared" ca="1" si="615"/>
        <v>0</v>
      </c>
      <c r="G317" s="87">
        <f t="shared" ca="1" si="615"/>
        <v>0</v>
      </c>
      <c r="H317" s="87">
        <f t="shared" ref="H317:P317" ca="1" si="616">+H311+H308</f>
        <v>0</v>
      </c>
      <c r="I317" s="87">
        <f t="shared" ca="1" si="616"/>
        <v>0</v>
      </c>
      <c r="J317" s="87">
        <f t="shared" ca="1" si="616"/>
        <v>0</v>
      </c>
      <c r="K317" s="87">
        <f t="shared" ca="1" si="616"/>
        <v>158.57999999999998</v>
      </c>
      <c r="L317" s="87">
        <f t="shared" ca="1" si="616"/>
        <v>3308.1800000000003</v>
      </c>
      <c r="M317" s="87">
        <f t="shared" ca="1" si="616"/>
        <v>1909.6799999999998</v>
      </c>
      <c r="N317" s="87">
        <f t="shared" ca="1" si="616"/>
        <v>425.40999999999997</v>
      </c>
      <c r="O317" s="87">
        <f t="shared" ca="1" si="616"/>
        <v>33.880000000000003</v>
      </c>
      <c r="P317" s="87">
        <f t="shared" ca="1" si="616"/>
        <v>52.2</v>
      </c>
      <c r="Q317" s="87">
        <f t="shared" ref="Q317:R317" ca="1" si="617">+Q311+Q308</f>
        <v>40.97</v>
      </c>
      <c r="R317" s="87">
        <f t="shared" ca="1" si="617"/>
        <v>234.57</v>
      </c>
    </row>
    <row r="318" spans="1:18">
      <c r="A318" s="60">
        <f t="shared" si="512"/>
        <v>318</v>
      </c>
      <c r="B318" s="43" t="s">
        <v>10</v>
      </c>
      <c r="C318" s="166" t="s">
        <v>53</v>
      </c>
      <c r="D318" s="98">
        <f ca="1">+D317/D293</f>
        <v>0.2170175557513726</v>
      </c>
      <c r="E318" s="86" t="e">
        <f t="shared" ref="E318" ca="1" si="618">+E317/E293</f>
        <v>#DIV/0!</v>
      </c>
      <c r="F318" s="86" t="e">
        <f t="shared" ref="F318" ca="1" si="619">+F317/F293</f>
        <v>#DIV/0!</v>
      </c>
      <c r="G318" s="86" t="e">
        <f t="shared" ref="G318:P318" ca="1" si="620">+G317/G293</f>
        <v>#DIV/0!</v>
      </c>
      <c r="H318" s="86" t="e">
        <f t="shared" ca="1" si="620"/>
        <v>#DIV/0!</v>
      </c>
      <c r="I318" s="86" t="e">
        <f t="shared" ca="1" si="620"/>
        <v>#DIV/0!</v>
      </c>
      <c r="J318" s="86" t="e">
        <f t="shared" ca="1" si="620"/>
        <v>#DIV/0!</v>
      </c>
      <c r="K318" s="86">
        <f t="shared" ca="1" si="620"/>
        <v>0.11262784090909089</v>
      </c>
      <c r="L318" s="86">
        <f t="shared" ca="1" si="620"/>
        <v>0.11552117889443728</v>
      </c>
      <c r="M318" s="86">
        <f t="shared" ca="1" si="620"/>
        <v>0.11865788492605939</v>
      </c>
      <c r="N318" s="86">
        <f t="shared" ca="1" si="620"/>
        <v>0.12196387614678898</v>
      </c>
      <c r="O318" s="86">
        <f t="shared" ca="1" si="620"/>
        <v>0.1254814814814815</v>
      </c>
      <c r="P318" s="86">
        <f t="shared" ca="1" si="620"/>
        <v>0.12888888888888889</v>
      </c>
      <c r="Q318" s="86">
        <f t="shared" ref="Q318:R318" ca="1" si="621">+Q317/Q293</f>
        <v>0.13258899676375405</v>
      </c>
      <c r="R318" s="86">
        <f t="shared" ca="1" si="621"/>
        <v>0.13621951219512193</v>
      </c>
    </row>
    <row r="319" spans="1:18">
      <c r="A319" s="60">
        <f t="shared" si="512"/>
        <v>319</v>
      </c>
      <c r="B319" s="43" t="s">
        <v>10</v>
      </c>
      <c r="C319" s="166" t="s">
        <v>228</v>
      </c>
      <c r="D319" s="85">
        <f ca="1">+D317+D315</f>
        <v>507777.22</v>
      </c>
      <c r="E319" s="85">
        <f t="shared" ref="E319:G319" ca="1" si="622">+E317+E315</f>
        <v>0</v>
      </c>
      <c r="F319" s="85">
        <f t="shared" ca="1" si="622"/>
        <v>0</v>
      </c>
      <c r="G319" s="85">
        <f t="shared" ca="1" si="622"/>
        <v>0</v>
      </c>
      <c r="H319" s="85">
        <f t="shared" ref="H319:P319" ca="1" si="623">+H317+H315</f>
        <v>0</v>
      </c>
      <c r="I319" s="85">
        <f t="shared" ca="1" si="623"/>
        <v>0</v>
      </c>
      <c r="J319" s="85">
        <f t="shared" ca="1" si="623"/>
        <v>0</v>
      </c>
      <c r="K319" s="85">
        <f t="shared" ca="1" si="623"/>
        <v>115436.01</v>
      </c>
      <c r="L319" s="85">
        <f t="shared" ca="1" si="623"/>
        <v>2534689.3000000003</v>
      </c>
      <c r="M319" s="85">
        <f t="shared" ca="1" si="623"/>
        <v>1505359.1199999999</v>
      </c>
      <c r="N319" s="85">
        <f t="shared" ca="1" si="623"/>
        <v>339786.83999999997</v>
      </c>
      <c r="O319" s="85">
        <f t="shared" ca="1" si="623"/>
        <v>27933.360000000001</v>
      </c>
      <c r="P319" s="85">
        <f t="shared" ca="1" si="623"/>
        <v>43964.18</v>
      </c>
      <c r="Q319" s="85">
        <f t="shared" ref="Q319:R319" ca="1" si="624">+Q317+Q315</f>
        <v>35043.29</v>
      </c>
      <c r="R319" s="85">
        <f t="shared" ca="1" si="624"/>
        <v>203200.96000000002</v>
      </c>
    </row>
    <row r="320" spans="1:18">
      <c r="A320" s="60">
        <f t="shared" si="512"/>
        <v>320</v>
      </c>
      <c r="B320" s="183" t="s">
        <v>10</v>
      </c>
      <c r="C320" s="351" t="s">
        <v>229</v>
      </c>
      <c r="D320" s="184">
        <f ca="1">+D319/D293</f>
        <v>34.418573849386561</v>
      </c>
      <c r="E320" s="184" t="e">
        <f t="shared" ref="E320" ca="1" si="625">+E319/E293</f>
        <v>#DIV/0!</v>
      </c>
      <c r="F320" s="184" t="e">
        <f t="shared" ref="F320" ca="1" si="626">+F319/F293</f>
        <v>#DIV/0!</v>
      </c>
      <c r="G320" s="184" t="e">
        <f t="shared" ref="G320:P320" ca="1" si="627">+G319/G293</f>
        <v>#DIV/0!</v>
      </c>
      <c r="H320" s="184" t="e">
        <f t="shared" ca="1" si="627"/>
        <v>#DIV/0!</v>
      </c>
      <c r="I320" s="184" t="e">
        <f t="shared" ca="1" si="627"/>
        <v>#DIV/0!</v>
      </c>
      <c r="J320" s="184" t="e">
        <f t="shared" ca="1" si="627"/>
        <v>#DIV/0!</v>
      </c>
      <c r="K320" s="184">
        <f t="shared" ca="1" si="627"/>
        <v>81.985802556818172</v>
      </c>
      <c r="L320" s="184">
        <f t="shared" ca="1" si="627"/>
        <v>88.510992771589216</v>
      </c>
      <c r="M320" s="184">
        <f t="shared" ca="1" si="627"/>
        <v>93.535424381757167</v>
      </c>
      <c r="N320" s="184">
        <f t="shared" ca="1" si="627"/>
        <v>97.415951834862369</v>
      </c>
      <c r="O320" s="184">
        <f t="shared" ca="1" si="627"/>
        <v>103.4568888888889</v>
      </c>
      <c r="P320" s="184">
        <f t="shared" ca="1" si="627"/>
        <v>108.55353086419753</v>
      </c>
      <c r="Q320" s="184">
        <f t="shared" ref="Q320:R320" ca="1" si="628">+Q319/Q293</f>
        <v>113.40870550161813</v>
      </c>
      <c r="R320" s="184">
        <f t="shared" ca="1" si="628"/>
        <v>118.00288037166086</v>
      </c>
    </row>
    <row r="321" spans="1:18" ht="15.75" thickBot="1">
      <c r="A321" s="60">
        <f t="shared" si="512"/>
        <v>321</v>
      </c>
      <c r="B321" s="42"/>
      <c r="C321" s="185"/>
      <c r="D321" s="71"/>
      <c r="E321" s="72"/>
      <c r="F321" s="72"/>
      <c r="G321" s="72"/>
      <c r="H321" s="72"/>
      <c r="I321" s="72"/>
      <c r="J321" s="72"/>
      <c r="K321" s="72"/>
      <c r="L321" s="72"/>
      <c r="M321" s="72"/>
      <c r="N321" s="72"/>
      <c r="O321" s="72"/>
      <c r="P321" s="72"/>
      <c r="Q321" s="72"/>
      <c r="R321" s="72"/>
    </row>
    <row r="322" spans="1:18">
      <c r="A322" s="60">
        <f t="shared" si="512"/>
        <v>322</v>
      </c>
      <c r="B322" s="188" t="s">
        <v>32</v>
      </c>
      <c r="C322" s="189" t="s">
        <v>33</v>
      </c>
      <c r="D322" s="100" t="str">
        <f>+D$2</f>
        <v>CY 2013</v>
      </c>
      <c r="E322" s="101" t="str">
        <f t="shared" ref="E322:R322" si="629">+E$2</f>
        <v>CY 2014</v>
      </c>
      <c r="F322" s="101" t="str">
        <f t="shared" si="629"/>
        <v>CY 2015</v>
      </c>
      <c r="G322" s="101" t="str">
        <f t="shared" si="629"/>
        <v>CY 2016</v>
      </c>
      <c r="H322" s="101" t="str">
        <f t="shared" si="629"/>
        <v>CY 2017</v>
      </c>
      <c r="I322" s="101" t="str">
        <f t="shared" si="629"/>
        <v>CY 2018</v>
      </c>
      <c r="J322" s="101" t="str">
        <f t="shared" si="629"/>
        <v>CY 2019</v>
      </c>
      <c r="K322" s="101" t="str">
        <f t="shared" si="629"/>
        <v>CY 2020</v>
      </c>
      <c r="L322" s="101" t="str">
        <f t="shared" si="629"/>
        <v>CY 2021</v>
      </c>
      <c r="M322" s="101" t="str">
        <f t="shared" si="629"/>
        <v>CY 2022</v>
      </c>
      <c r="N322" s="101" t="str">
        <f t="shared" si="629"/>
        <v>CY 2023</v>
      </c>
      <c r="O322" s="101" t="str">
        <f t="shared" si="629"/>
        <v>CY 2024</v>
      </c>
      <c r="P322" s="101" t="str">
        <f t="shared" si="629"/>
        <v>CY 2025</v>
      </c>
      <c r="Q322" s="101" t="str">
        <f t="shared" si="629"/>
        <v>CY 2026</v>
      </c>
      <c r="R322" s="101" t="str">
        <f t="shared" si="629"/>
        <v>CY 2027</v>
      </c>
    </row>
    <row r="323" spans="1:18">
      <c r="A323" s="60">
        <f t="shared" si="512"/>
        <v>323</v>
      </c>
      <c r="B323" s="75" t="s">
        <v>54</v>
      </c>
      <c r="C323" s="163" t="s">
        <v>34</v>
      </c>
      <c r="D323" s="630">
        <f ca="1">+AVERAGE(INDIRECT("'Monthly Resource Report'!"&amp;VLOOKUP(D$1,$AO$1:$AP$197,2,FALSE)&amp;$A323&amp;":"&amp;VLOOKUP(DATE(YEAR(D$1),12,1),$AO$1:$AP$197,2,FALSE)&amp;$A323))</f>
        <v>1695.5833333333333</v>
      </c>
      <c r="E323" s="631">
        <f t="shared" ref="E323:R323" ca="1" si="630">+AVERAGE(INDIRECT("'Monthly Resource Report'!"&amp;VLOOKUP(E$1,$AO$1:$AP$197,2,FALSE)&amp;$A323&amp;":"&amp;VLOOKUP(DATE(YEAR(E$1),12,1),$AO$1:$AP$197,2,FALSE)&amp;$A323))</f>
        <v>1695.5833333333333</v>
      </c>
      <c r="F323" s="631">
        <f t="shared" ca="1" si="630"/>
        <v>1695.5833333333333</v>
      </c>
      <c r="G323" s="631">
        <f t="shared" ca="1" si="630"/>
        <v>1695.5833333333333</v>
      </c>
      <c r="H323" s="631">
        <f t="shared" ca="1" si="630"/>
        <v>1695.5833333333333</v>
      </c>
      <c r="I323" s="631">
        <f t="shared" ca="1" si="630"/>
        <v>1695.5833333333333</v>
      </c>
      <c r="J323" s="631">
        <f t="shared" ca="1" si="630"/>
        <v>1695.5833333333333</v>
      </c>
      <c r="K323" s="631">
        <f t="shared" ca="1" si="630"/>
        <v>1695.5833333333333</v>
      </c>
      <c r="L323" s="631">
        <f t="shared" ca="1" si="630"/>
        <v>1695.5833333333333</v>
      </c>
      <c r="M323" s="631">
        <f t="shared" ca="1" si="630"/>
        <v>1695.5833333333333</v>
      </c>
      <c r="N323" s="631">
        <f t="shared" ca="1" si="630"/>
        <v>1695.5833333333333</v>
      </c>
      <c r="O323" s="631">
        <f t="shared" ca="1" si="630"/>
        <v>1695.5833333333333</v>
      </c>
      <c r="P323" s="631">
        <f t="shared" ca="1" si="630"/>
        <v>1695.5833333333333</v>
      </c>
      <c r="Q323" s="631">
        <f t="shared" ca="1" si="630"/>
        <v>1695.5833333333333</v>
      </c>
      <c r="R323" s="631">
        <f t="shared" ca="1" si="630"/>
        <v>1695.5833333333333</v>
      </c>
    </row>
    <row r="324" spans="1:18">
      <c r="A324" s="60">
        <f t="shared" ref="A324:A387" si="631">+ROW(A324)</f>
        <v>324</v>
      </c>
      <c r="B324" s="96" t="s">
        <v>54</v>
      </c>
      <c r="C324" s="166" t="s">
        <v>35</v>
      </c>
      <c r="D324" s="90">
        <f ca="1">+SUM(INDIRECT("'Monthly Resource Report'!"&amp;(VLOOKUP(D$1,$AO$1:$AP$197,2,FALSE)&amp;$A324&amp;":"&amp;VLOOKUP(DATE(YEAR(D$1),12,1),$AO$1:$AP$181,2,FALSE)&amp;$A324)))</f>
        <v>5577699.419286794</v>
      </c>
      <c r="E324" s="91">
        <f t="shared" ref="E324:R325" ca="1" si="632">+SUM(INDIRECT("'Monthly Resource Report'!"&amp;(VLOOKUP(E$1,$AO$1:$AP$197,2,FALSE)&amp;$A324&amp;":"&amp;VLOOKUP(DATE(YEAR(E$1),12,1),$AO$1:$AP$181,2,FALSE)&amp;$A324)))</f>
        <v>5615233.9749151664</v>
      </c>
      <c r="F324" s="91">
        <f t="shared" ca="1" si="632"/>
        <v>5558168.3836391168</v>
      </c>
      <c r="G324" s="91">
        <f t="shared" ca="1" si="632"/>
        <v>5559534.3614694467</v>
      </c>
      <c r="H324" s="91">
        <f t="shared" ca="1" si="632"/>
        <v>5343897.621742663</v>
      </c>
      <c r="I324" s="91">
        <f t="shared" ca="1" si="632"/>
        <v>5582112.6798435021</v>
      </c>
      <c r="J324" s="91">
        <f t="shared" ca="1" si="632"/>
        <v>5706139.6918058172</v>
      </c>
      <c r="K324" s="91">
        <f t="shared" ca="1" si="632"/>
        <v>6043591.1694334801</v>
      </c>
      <c r="L324" s="91">
        <f t="shared" ca="1" si="632"/>
        <v>5852132.9550979091</v>
      </c>
      <c r="M324" s="91">
        <f t="shared" ca="1" si="632"/>
        <v>6011854.8409230709</v>
      </c>
      <c r="N324" s="91">
        <f t="shared" ca="1" si="632"/>
        <v>5833970.3484365446</v>
      </c>
      <c r="O324" s="91">
        <f t="shared" ca="1" si="632"/>
        <v>5921920.6498648208</v>
      </c>
      <c r="P324" s="91">
        <f t="shared" ca="1" si="632"/>
        <v>5751860.3186571356</v>
      </c>
      <c r="Q324" s="91">
        <f t="shared" ca="1" si="632"/>
        <v>5799920.5461541712</v>
      </c>
      <c r="R324" s="91">
        <f t="shared" ca="1" si="632"/>
        <v>5610798.747862298</v>
      </c>
    </row>
    <row r="325" spans="1:18">
      <c r="A325" s="60">
        <f t="shared" si="631"/>
        <v>325</v>
      </c>
      <c r="B325" s="96" t="s">
        <v>54</v>
      </c>
      <c r="C325" s="166" t="s">
        <v>36</v>
      </c>
      <c r="D325" s="88">
        <f ca="1">+SUM(INDIRECT("'Monthly Resource Report'!"&amp;(VLOOKUP(D$1,$AO$1:$AP$197,2,FALSE)&amp;$A325&amp;":"&amp;VLOOKUP(DATE(YEAR(D$1),12,1),$AO$1:$AP$181,2,FALSE)&amp;$A325)))</f>
        <v>11618229.890000001</v>
      </c>
      <c r="E325" s="89">
        <f t="shared" ca="1" si="632"/>
        <v>11707288.190000001</v>
      </c>
      <c r="F325" s="89">
        <f t="shared" ca="1" si="632"/>
        <v>11567510.749999998</v>
      </c>
      <c r="G325" s="89">
        <f t="shared" ca="1" si="632"/>
        <v>11569195.609999999</v>
      </c>
      <c r="H325" s="89">
        <f t="shared" ca="1" si="632"/>
        <v>11096947.780000001</v>
      </c>
      <c r="I325" s="89">
        <f t="shared" ca="1" si="632"/>
        <v>11646896.830000002</v>
      </c>
      <c r="J325" s="89">
        <f t="shared" ca="1" si="632"/>
        <v>11978936.220000003</v>
      </c>
      <c r="K325" s="89">
        <f t="shared" ca="1" si="632"/>
        <v>12743029.809999999</v>
      </c>
      <c r="L325" s="89">
        <f t="shared" ca="1" si="632"/>
        <v>12386916.429999998</v>
      </c>
      <c r="M325" s="89">
        <f t="shared" ca="1" si="632"/>
        <v>12700754.549999999</v>
      </c>
      <c r="N325" s="89">
        <f t="shared" ca="1" si="632"/>
        <v>12284224.99</v>
      </c>
      <c r="O325" s="89">
        <f t="shared" ca="1" si="632"/>
        <v>12470050.120000001</v>
      </c>
      <c r="P325" s="89">
        <f t="shared" ca="1" si="632"/>
        <v>12103376.369999997</v>
      </c>
      <c r="Q325" s="89">
        <f t="shared" ca="1" si="632"/>
        <v>12212370.609999998</v>
      </c>
      <c r="R325" s="89">
        <f t="shared" ca="1" si="632"/>
        <v>11806237.74</v>
      </c>
    </row>
    <row r="326" spans="1:18">
      <c r="A326" s="60">
        <f t="shared" si="631"/>
        <v>326</v>
      </c>
      <c r="B326" s="171" t="s">
        <v>54</v>
      </c>
      <c r="C326" s="172" t="s">
        <v>95</v>
      </c>
      <c r="D326" s="77">
        <f ca="1">+D325/(D323*D346)</f>
        <v>0.78219803464682292</v>
      </c>
      <c r="E326" s="78">
        <f t="shared" ref="E326" ca="1" si="633">+E325/(E323*E346)</f>
        <v>0.78819389011607521</v>
      </c>
      <c r="F326" s="78">
        <f t="shared" ref="F326" ca="1" si="634">+F325/(F323*F346)</f>
        <v>0.77878336545860805</v>
      </c>
      <c r="G326" s="78">
        <f t="shared" ref="G326:P326" ca="1" si="635">+G325/(G323*G346)</f>
        <v>0.77676866543073297</v>
      </c>
      <c r="H326" s="78">
        <f t="shared" ca="1" si="635"/>
        <v>0.74710268485610287</v>
      </c>
      <c r="I326" s="78">
        <f t="shared" ca="1" si="635"/>
        <v>0.78412803812752863</v>
      </c>
      <c r="J326" s="78">
        <f t="shared" ca="1" si="635"/>
        <v>0.80648261027340051</v>
      </c>
      <c r="K326" s="78">
        <f t="shared" ca="1" si="635"/>
        <v>0.85558119965591517</v>
      </c>
      <c r="L326" s="78">
        <f t="shared" ca="1" si="635"/>
        <v>0.83394990274894942</v>
      </c>
      <c r="M326" s="78">
        <f t="shared" ca="1" si="635"/>
        <v>0.8550790732840019</v>
      </c>
      <c r="N326" s="78">
        <f t="shared" ca="1" si="635"/>
        <v>0.82703619529922956</v>
      </c>
      <c r="O326" s="78">
        <f t="shared" ca="1" si="635"/>
        <v>0.83725303954530972</v>
      </c>
      <c r="P326" s="78">
        <f t="shared" ca="1" si="635"/>
        <v>0.814860550947903</v>
      </c>
      <c r="Q326" s="78">
        <f t="shared" ref="Q326:R326" ca="1" si="636">+Q325/(Q323*Q346)</f>
        <v>0.82219859479132917</v>
      </c>
      <c r="R326" s="78">
        <f t="shared" ca="1" si="636"/>
        <v>0.79485567459374373</v>
      </c>
    </row>
    <row r="327" spans="1:18">
      <c r="A327" s="60">
        <f t="shared" si="631"/>
        <v>327</v>
      </c>
      <c r="B327" s="96" t="s">
        <v>54</v>
      </c>
      <c r="C327" s="166" t="s">
        <v>269</v>
      </c>
      <c r="D327" s="88">
        <f ca="1">+SUM(INDIRECT("'Monthly Resource Report'!"&amp;(VLOOKUP(D$1,$AO$1:$AP$197,2,FALSE)&amp;$A327&amp;":"&amp;VLOOKUP(DATE(YEAR(D$1),12,1),$AO$1:$AP$181,2,FALSE)&amp;$A327)))</f>
        <v>126529809.56</v>
      </c>
      <c r="E327" s="89">
        <f t="shared" ref="E327:R327" ca="1" si="637">+SUM(INDIRECT("'Monthly Resource Report'!"&amp;(VLOOKUP(E$1,$AO$1:$AP$197,2,FALSE)&amp;$A327&amp;":"&amp;VLOOKUP(DATE(YEAR(E$1),12,1),$AO$1:$AP$181,2,FALSE)&amp;$A327)))</f>
        <v>127348878.48000002</v>
      </c>
      <c r="F327" s="89">
        <f t="shared" ca="1" si="637"/>
        <v>126068999.2</v>
      </c>
      <c r="G327" s="89">
        <f t="shared" ca="1" si="637"/>
        <v>126137907.13</v>
      </c>
      <c r="H327" s="89">
        <f t="shared" ca="1" si="637"/>
        <v>121251437.59999998</v>
      </c>
      <c r="I327" s="89">
        <f t="shared" ca="1" si="637"/>
        <v>126557965.19000001</v>
      </c>
      <c r="J327" s="89">
        <f t="shared" ca="1" si="637"/>
        <v>129646807.93000002</v>
      </c>
      <c r="K327" s="89">
        <f t="shared" ca="1" si="637"/>
        <v>137793753.84</v>
      </c>
      <c r="L327" s="89">
        <f t="shared" ca="1" si="637"/>
        <v>134410763.17000002</v>
      </c>
      <c r="M327" s="89">
        <f t="shared" ca="1" si="637"/>
        <v>137773568.59</v>
      </c>
      <c r="N327" s="89">
        <f t="shared" ca="1" si="637"/>
        <v>133367079.87</v>
      </c>
      <c r="O327" s="89">
        <f t="shared" ca="1" si="637"/>
        <v>135215987.99000001</v>
      </c>
      <c r="P327" s="89">
        <f t="shared" ca="1" si="637"/>
        <v>131348539.34</v>
      </c>
      <c r="Q327" s="89">
        <f t="shared" ca="1" si="637"/>
        <v>132398023.55999999</v>
      </c>
      <c r="R327" s="89">
        <f t="shared" ca="1" si="637"/>
        <v>128213698.19999999</v>
      </c>
    </row>
    <row r="328" spans="1:18">
      <c r="A328" s="60">
        <f t="shared" si="631"/>
        <v>328</v>
      </c>
      <c r="B328" s="171" t="s">
        <v>54</v>
      </c>
      <c r="C328" s="172" t="s">
        <v>270</v>
      </c>
      <c r="D328" s="92">
        <f ca="1">+D327/D325</f>
        <v>10.890627122889544</v>
      </c>
      <c r="E328" s="93">
        <f t="shared" ref="E328" ca="1" si="638">+E327/E325</f>
        <v>10.877743540026412</v>
      </c>
      <c r="F328" s="93">
        <f t="shared" ref="F328" ca="1" si="639">+F327/F325</f>
        <v>10.898541780045463</v>
      </c>
      <c r="G328" s="93">
        <f t="shared" ref="G328:P328" ca="1" si="640">+G327/G325</f>
        <v>10.902910745235468</v>
      </c>
      <c r="H328" s="93">
        <f t="shared" ca="1" si="640"/>
        <v>10.926557464614829</v>
      </c>
      <c r="I328" s="93">
        <f t="shared" ca="1" si="640"/>
        <v>10.866239053823575</v>
      </c>
      <c r="J328" s="93">
        <f t="shared" ca="1" si="640"/>
        <v>10.822898256486416</v>
      </c>
      <c r="K328" s="93">
        <f t="shared" ca="1" si="640"/>
        <v>10.813264654836432</v>
      </c>
      <c r="L328" s="93">
        <f t="shared" ca="1" si="640"/>
        <v>10.851026882240784</v>
      </c>
      <c r="M328" s="93">
        <f t="shared" ca="1" si="640"/>
        <v>10.847667990717923</v>
      </c>
      <c r="N328" s="93">
        <f t="shared" ca="1" si="640"/>
        <v>10.856776066749653</v>
      </c>
      <c r="O328" s="93">
        <f t="shared" ca="1" si="640"/>
        <v>10.843259384590187</v>
      </c>
      <c r="P328" s="93">
        <f t="shared" ca="1" si="640"/>
        <v>10.85222299337619</v>
      </c>
      <c r="Q328" s="93">
        <f t="shared" ref="Q328:R328" ca="1" si="641">+Q327/Q325</f>
        <v>10.841304099597744</v>
      </c>
      <c r="R328" s="93">
        <f t="shared" ca="1" si="641"/>
        <v>10.859826900283984</v>
      </c>
    </row>
    <row r="329" spans="1:18">
      <c r="A329" s="60">
        <f t="shared" si="631"/>
        <v>329</v>
      </c>
      <c r="B329" s="96" t="s">
        <v>54</v>
      </c>
      <c r="C329" s="166" t="s">
        <v>37</v>
      </c>
      <c r="D329" s="632">
        <f ca="1">+SUM(INDIRECT("'Monthly Resource Report'!"&amp;(VLOOKUP(D$1,$AO$1:$AP$197,2,FALSE)&amp;$A329&amp;":"&amp;VLOOKUP(DATE(YEAR(D$1),12,1),$AO$1:$AP$181,2,FALSE)&amp;$A329)))</f>
        <v>284739471.15999997</v>
      </c>
      <c r="E329" s="633">
        <f t="shared" ref="E329:R329" ca="1" si="642">+SUM(INDIRECT("'Monthly Resource Report'!"&amp;(VLOOKUP(E$1,$AO$1:$AP$197,2,FALSE)&amp;$A329&amp;":"&amp;VLOOKUP(DATE(YEAR(E$1),12,1),$AO$1:$AP$181,2,FALSE)&amp;$A329)))</f>
        <v>294359955.5</v>
      </c>
      <c r="F329" s="633">
        <f t="shared" ca="1" si="642"/>
        <v>308770060.68000001</v>
      </c>
      <c r="G329" s="633">
        <f t="shared" ca="1" si="642"/>
        <v>320558891.19</v>
      </c>
      <c r="H329" s="633">
        <f t="shared" ca="1" si="642"/>
        <v>323535276.09000003</v>
      </c>
      <c r="I329" s="633">
        <f t="shared" ca="1" si="642"/>
        <v>347456612.31999999</v>
      </c>
      <c r="J329" s="633">
        <f t="shared" ca="1" si="642"/>
        <v>367613124.01999998</v>
      </c>
      <c r="K329" s="633">
        <f t="shared" ca="1" si="642"/>
        <v>411742663.02000004</v>
      </c>
      <c r="L329" s="633">
        <f t="shared" ca="1" si="642"/>
        <v>417527914.84999996</v>
      </c>
      <c r="M329" s="633">
        <f t="shared" ca="1" si="642"/>
        <v>443823931.43000007</v>
      </c>
      <c r="N329" s="633">
        <f t="shared" ca="1" si="642"/>
        <v>449847887.80000007</v>
      </c>
      <c r="O329" s="633">
        <f t="shared" ca="1" si="642"/>
        <v>464667139.70000005</v>
      </c>
      <c r="P329" s="633">
        <f t="shared" ca="1" si="642"/>
        <v>492157611.77000004</v>
      </c>
      <c r="Q329" s="633">
        <f t="shared" ca="1" si="642"/>
        <v>569137948.62</v>
      </c>
      <c r="R329" s="633">
        <f t="shared" ca="1" si="642"/>
        <v>595395598.37000012</v>
      </c>
    </row>
    <row r="330" spans="1:18">
      <c r="A330" s="60">
        <f t="shared" si="631"/>
        <v>330</v>
      </c>
      <c r="B330" s="171" t="s">
        <v>54</v>
      </c>
      <c r="C330" s="172" t="s">
        <v>271</v>
      </c>
      <c r="D330" s="79">
        <f ca="1">+D329/D327</f>
        <v>2.2503746125135633</v>
      </c>
      <c r="E330" s="80">
        <f t="shared" ref="E330" ca="1" si="643">+E329/E327</f>
        <v>2.3114452126583029</v>
      </c>
      <c r="F330" s="80">
        <f t="shared" ref="F330" ca="1" si="644">+F329/F327</f>
        <v>2.4492148160084706</v>
      </c>
      <c r="G330" s="80">
        <f t="shared" ref="G330:P330" ca="1" si="645">+G329/G327</f>
        <v>2.5413366884201292</v>
      </c>
      <c r="H330" s="80">
        <f t="shared" ca="1" si="645"/>
        <v>2.6683005372465791</v>
      </c>
      <c r="I330" s="80">
        <f t="shared" ca="1" si="645"/>
        <v>2.7454345666696471</v>
      </c>
      <c r="J330" s="80">
        <f t="shared" ca="1" si="645"/>
        <v>2.8354969157318912</v>
      </c>
      <c r="K330" s="80">
        <f t="shared" ca="1" si="645"/>
        <v>2.9881083252735632</v>
      </c>
      <c r="L330" s="80">
        <f t="shared" ca="1" si="645"/>
        <v>3.1063577425114319</v>
      </c>
      <c r="M330" s="80">
        <f t="shared" ca="1" si="645"/>
        <v>3.2214011437184626</v>
      </c>
      <c r="N330" s="80">
        <f t="shared" ca="1" si="645"/>
        <v>3.3730054541082461</v>
      </c>
      <c r="O330" s="80">
        <f t="shared" ca="1" si="645"/>
        <v>3.4364807491135205</v>
      </c>
      <c r="P330" s="80">
        <f t="shared" ca="1" si="645"/>
        <v>3.7469591534324862</v>
      </c>
      <c r="Q330" s="80">
        <f t="shared" ref="Q330:R330" ca="1" si="646">+Q329/Q327</f>
        <v>4.2986891595256989</v>
      </c>
      <c r="R330" s="80">
        <f t="shared" ca="1" si="646"/>
        <v>4.6437752496714131</v>
      </c>
    </row>
    <row r="331" spans="1:18">
      <c r="A331" s="60">
        <f t="shared" si="631"/>
        <v>331</v>
      </c>
      <c r="B331" s="96" t="s">
        <v>54</v>
      </c>
      <c r="C331" s="166" t="s">
        <v>38</v>
      </c>
      <c r="D331" s="632">
        <f ca="1">+SUM(INDIRECT("'Monthly Resource Report'!"&amp;(VLOOKUP(D$1,$AO$1:$AP$197,2,FALSE)&amp;$A331&amp;":"&amp;VLOOKUP(DATE(YEAR(D$1),12,1),$AO$1:$AP$181,2,FALSE)&amp;$A331)))</f>
        <v>32479127.479999997</v>
      </c>
      <c r="E331" s="633">
        <f t="shared" ref="E331:R331" ca="1" si="647">+SUM(INDIRECT("'Monthly Resource Report'!"&amp;(VLOOKUP(E$1,$AO$1:$AP$197,2,FALSE)&amp;$A331&amp;":"&amp;VLOOKUP(DATE(YEAR(E$1),12,1),$AO$1:$AP$181,2,FALSE)&amp;$A331)))</f>
        <v>35313372.120000005</v>
      </c>
      <c r="F331" s="633">
        <f t="shared" ca="1" si="647"/>
        <v>40493458.960000001</v>
      </c>
      <c r="G331" s="633">
        <f t="shared" ca="1" si="647"/>
        <v>43425204.840000004</v>
      </c>
      <c r="H331" s="633">
        <f t="shared" ca="1" si="647"/>
        <v>43518109.369999997</v>
      </c>
      <c r="I331" s="633">
        <f t="shared" ca="1" si="647"/>
        <v>46400580.839999996</v>
      </c>
      <c r="J331" s="633">
        <f t="shared" ca="1" si="647"/>
        <v>48697854.050000004</v>
      </c>
      <c r="K331" s="633">
        <f t="shared" ca="1" si="647"/>
        <v>53010338.18</v>
      </c>
      <c r="L331" s="633">
        <f t="shared" ca="1" si="647"/>
        <v>52454673.580000013</v>
      </c>
      <c r="M331" s="633">
        <f t="shared" ca="1" si="647"/>
        <v>55502807.449999996</v>
      </c>
      <c r="N331" s="633">
        <f t="shared" ca="1" si="647"/>
        <v>55631793.140000001</v>
      </c>
      <c r="O331" s="633">
        <f t="shared" ca="1" si="647"/>
        <v>57369125.719999999</v>
      </c>
      <c r="P331" s="633">
        <f t="shared" ca="1" si="647"/>
        <v>57886428.659999996</v>
      </c>
      <c r="Q331" s="633">
        <f t="shared" ca="1" si="647"/>
        <v>59634066.739999995</v>
      </c>
      <c r="R331" s="633">
        <f t="shared" ca="1" si="647"/>
        <v>59462774.25</v>
      </c>
    </row>
    <row r="332" spans="1:18">
      <c r="A332" s="60">
        <f t="shared" si="631"/>
        <v>332</v>
      </c>
      <c r="B332" s="171" t="s">
        <v>54</v>
      </c>
      <c r="C332" s="172" t="s">
        <v>39</v>
      </c>
      <c r="D332" s="81">
        <f ca="1">+D331/D325</f>
        <v>2.7955314869397885</v>
      </c>
      <c r="E332" s="82">
        <f t="shared" ref="E332" ca="1" si="648">+E331/E325</f>
        <v>3.0163579769193332</v>
      </c>
      <c r="F332" s="82">
        <f t="shared" ref="F332" ca="1" si="649">+F331/F325</f>
        <v>3.5006199549025712</v>
      </c>
      <c r="G332" s="82">
        <f t="shared" ref="G332:P332" ca="1" si="650">+G331/G325</f>
        <v>3.7535198041309639</v>
      </c>
      <c r="H332" s="82">
        <f t="shared" ca="1" si="650"/>
        <v>3.9216287426739602</v>
      </c>
      <c r="I332" s="82">
        <f t="shared" ca="1" si="650"/>
        <v>3.9839436647607007</v>
      </c>
      <c r="J332" s="82">
        <f t="shared" ca="1" si="650"/>
        <v>4.0652903693313087</v>
      </c>
      <c r="K332" s="82">
        <f t="shared" ca="1" si="650"/>
        <v>4.1599477495062072</v>
      </c>
      <c r="L332" s="82">
        <f t="shared" ca="1" si="650"/>
        <v>4.2346837388003609</v>
      </c>
      <c r="M332" s="82">
        <f t="shared" ca="1" si="650"/>
        <v>4.3700401603304746</v>
      </c>
      <c r="N332" s="82">
        <f t="shared" ca="1" si="650"/>
        <v>4.528718188187467</v>
      </c>
      <c r="O332" s="82">
        <f t="shared" ca="1" si="650"/>
        <v>4.6005529382747978</v>
      </c>
      <c r="P332" s="82">
        <f t="shared" ca="1" si="650"/>
        <v>4.7826678185006326</v>
      </c>
      <c r="Q332" s="82">
        <f t="shared" ref="Q332:R332" ca="1" si="651">+Q331/Q325</f>
        <v>4.8830868833254319</v>
      </c>
      <c r="R332" s="82">
        <f t="shared" ca="1" si="651"/>
        <v>5.0365557224498172</v>
      </c>
    </row>
    <row r="333" spans="1:18">
      <c r="A333" s="60">
        <f t="shared" si="631"/>
        <v>333</v>
      </c>
      <c r="B333" s="96" t="s">
        <v>54</v>
      </c>
      <c r="C333" s="166" t="s">
        <v>40</v>
      </c>
      <c r="D333" s="88">
        <f ca="1">+SUM(INDIRECT("'Monthly Resource Report'!"&amp;(VLOOKUP(D$1,$AO$1:$AP$197,2,FALSE)&amp;$A333&amp;":"&amp;VLOOKUP(DATE(YEAR(D$1),12,1),$AO$1:$AP$181,2,FALSE)&amp;$A333)))</f>
        <v>225.87</v>
      </c>
      <c r="E333" s="89">
        <f t="shared" ref="E333:R335" ca="1" si="652">+SUM(INDIRECT("'Monthly Resource Report'!"&amp;(VLOOKUP(E$1,$AO$1:$AP$197,2,FALSE)&amp;$A333&amp;":"&amp;VLOOKUP(DATE(YEAR(E$1),12,1),$AO$1:$AP$181,2,FALSE)&amp;$A333)))</f>
        <v>186.32999999999998</v>
      </c>
      <c r="F333" s="89">
        <f t="shared" ca="1" si="652"/>
        <v>200.84999999999997</v>
      </c>
      <c r="G333" s="89">
        <f t="shared" ca="1" si="652"/>
        <v>195.8</v>
      </c>
      <c r="H333" s="89">
        <f t="shared" ca="1" si="652"/>
        <v>191.88999999999996</v>
      </c>
      <c r="I333" s="89">
        <f t="shared" ca="1" si="652"/>
        <v>199.89000000000004</v>
      </c>
      <c r="J333" s="89">
        <f t="shared" ca="1" si="652"/>
        <v>240.51999999999998</v>
      </c>
      <c r="K333" s="89">
        <f t="shared" ca="1" si="652"/>
        <v>365.76</v>
      </c>
      <c r="L333" s="89">
        <f t="shared" ca="1" si="652"/>
        <v>499.42999999999995</v>
      </c>
      <c r="M333" s="89">
        <f t="shared" ca="1" si="652"/>
        <v>470.51</v>
      </c>
      <c r="N333" s="89">
        <f t="shared" ca="1" si="652"/>
        <v>425.96</v>
      </c>
      <c r="O333" s="89">
        <f t="shared" ca="1" si="652"/>
        <v>415.81000000000006</v>
      </c>
      <c r="P333" s="89">
        <f t="shared" ca="1" si="652"/>
        <v>406.60999999999996</v>
      </c>
      <c r="Q333" s="89">
        <f t="shared" ca="1" si="652"/>
        <v>423.71000000000004</v>
      </c>
      <c r="R333" s="89">
        <f t="shared" ca="1" si="652"/>
        <v>407.33</v>
      </c>
    </row>
    <row r="334" spans="1:18">
      <c r="A334" s="60">
        <f t="shared" si="631"/>
        <v>334</v>
      </c>
      <c r="B334" s="96" t="s">
        <v>54</v>
      </c>
      <c r="C334" s="166" t="s">
        <v>41</v>
      </c>
      <c r="D334" s="88">
        <f ca="1">+SUM(INDIRECT("'Monthly Resource Report'!"&amp;(VLOOKUP(D$1,$AO$1:$AP$197,2,FALSE)&amp;$A334&amp;":"&amp;VLOOKUP(DATE(YEAR(D$1),12,1),$AO$1:$AP$181,2,FALSE)&amp;$A334)))</f>
        <v>6378.3</v>
      </c>
      <c r="E334" s="89">
        <f t="shared" ca="1" si="652"/>
        <v>6364.2999999999993</v>
      </c>
      <c r="F334" s="89">
        <f t="shared" ca="1" si="652"/>
        <v>6396.3</v>
      </c>
      <c r="G334" s="89">
        <f t="shared" ca="1" si="652"/>
        <v>6360.7</v>
      </c>
      <c r="H334" s="89">
        <f t="shared" ca="1" si="652"/>
        <v>6325.7</v>
      </c>
      <c r="I334" s="89">
        <f t="shared" ca="1" si="652"/>
        <v>6311.9</v>
      </c>
      <c r="J334" s="89">
        <f t="shared" ca="1" si="652"/>
        <v>6264.9999999999991</v>
      </c>
      <c r="K334" s="89">
        <f t="shared" ca="1" si="652"/>
        <v>6556.7999999999993</v>
      </c>
      <c r="L334" s="89">
        <f t="shared" ca="1" si="652"/>
        <v>6531.4000000000005</v>
      </c>
      <c r="M334" s="89">
        <f t="shared" ca="1" si="652"/>
        <v>6641.2</v>
      </c>
      <c r="N334" s="89">
        <f t="shared" ca="1" si="652"/>
        <v>6463.1999999999989</v>
      </c>
      <c r="O334" s="89">
        <f t="shared" ca="1" si="652"/>
        <v>6489.5</v>
      </c>
      <c r="P334" s="89">
        <f t="shared" ca="1" si="652"/>
        <v>6458.9</v>
      </c>
      <c r="Q334" s="89">
        <f t="shared" ca="1" si="652"/>
        <v>6491.4000000000005</v>
      </c>
      <c r="R334" s="89">
        <f t="shared" ca="1" si="652"/>
        <v>6380.5000000000009</v>
      </c>
    </row>
    <row r="335" spans="1:18">
      <c r="A335" s="60">
        <f t="shared" si="631"/>
        <v>335</v>
      </c>
      <c r="B335" s="96" t="s">
        <v>54</v>
      </c>
      <c r="C335" s="166" t="s">
        <v>272</v>
      </c>
      <c r="D335" s="88">
        <f ca="1">+SUM(INDIRECT("'Monthly Resource Report'!"&amp;(VLOOKUP(D$1,$AO$1:$AP$197,2,FALSE)&amp;$A335&amp;":"&amp;VLOOKUP(DATE(YEAR(D$1),12,1),$AO$1:$AP$181,2,FALSE)&amp;$A335)))</f>
        <v>303051.67</v>
      </c>
      <c r="E335" s="89">
        <f t="shared" ca="1" si="652"/>
        <v>280058.92000000004</v>
      </c>
      <c r="F335" s="89">
        <f t="shared" ca="1" si="652"/>
        <v>294273.15000000002</v>
      </c>
      <c r="G335" s="89">
        <f t="shared" ca="1" si="652"/>
        <v>290446.34999999998</v>
      </c>
      <c r="H335" s="89">
        <f t="shared" ca="1" si="652"/>
        <v>283521.58</v>
      </c>
      <c r="I335" s="89">
        <f t="shared" ca="1" si="652"/>
        <v>294925.67</v>
      </c>
      <c r="J335" s="89">
        <f t="shared" ca="1" si="652"/>
        <v>277825.87</v>
      </c>
      <c r="K335" s="89">
        <f t="shared" ca="1" si="652"/>
        <v>295990.40000000002</v>
      </c>
      <c r="L335" s="89">
        <f t="shared" ca="1" si="652"/>
        <v>310559.59999999998</v>
      </c>
      <c r="M335" s="89">
        <f t="shared" ca="1" si="652"/>
        <v>304002.01</v>
      </c>
      <c r="N335" s="89">
        <f t="shared" ca="1" si="652"/>
        <v>307105.13</v>
      </c>
      <c r="O335" s="89">
        <f t="shared" ca="1" si="652"/>
        <v>312585.12</v>
      </c>
      <c r="P335" s="89">
        <f t="shared" ca="1" si="652"/>
        <v>301504.04000000004</v>
      </c>
      <c r="Q335" s="89">
        <f t="shared" ca="1" si="652"/>
        <v>306857.87</v>
      </c>
      <c r="R335" s="89">
        <f t="shared" ca="1" si="652"/>
        <v>292571.35000000003</v>
      </c>
    </row>
    <row r="336" spans="1:18">
      <c r="A336" s="60">
        <f t="shared" si="631"/>
        <v>336</v>
      </c>
      <c r="B336" s="171" t="s">
        <v>54</v>
      </c>
      <c r="C336" s="177" t="s">
        <v>96</v>
      </c>
      <c r="D336" s="83">
        <f ca="1">+D325/(D334*D323)</f>
        <v>1.0742760270771472</v>
      </c>
      <c r="E336" s="84">
        <f t="shared" ref="E336:G336" ca="1" si="653">+E325/(E334*E323)</f>
        <v>1.0848920505659414</v>
      </c>
      <c r="F336" s="84">
        <f t="shared" ca="1" si="653"/>
        <v>1.0665763459214557</v>
      </c>
      <c r="G336" s="84">
        <f t="shared" ca="1" si="653"/>
        <v>1.0727020543562122</v>
      </c>
      <c r="H336" s="84">
        <f t="shared" ref="H336:P336" ca="1" si="654">+H325/(H334*H323)</f>
        <v>1.0346079515847197</v>
      </c>
      <c r="I336" s="84">
        <f t="shared" ca="1" si="654"/>
        <v>1.0882557730631268</v>
      </c>
      <c r="J336" s="84">
        <f t="shared" ca="1" si="654"/>
        <v>1.1276596434150024</v>
      </c>
      <c r="K336" s="84">
        <f t="shared" ca="1" si="654"/>
        <v>1.1462032176942349</v>
      </c>
      <c r="L336" s="84">
        <f t="shared" ca="1" si="654"/>
        <v>1.1185046311787359</v>
      </c>
      <c r="M336" s="84">
        <f t="shared" ca="1" si="654"/>
        <v>1.1278824131132712</v>
      </c>
      <c r="N336" s="84">
        <f t="shared" ca="1" si="654"/>
        <v>1.1209365439443701</v>
      </c>
      <c r="O336" s="84">
        <f t="shared" ca="1" si="654"/>
        <v>1.1332815624263812</v>
      </c>
      <c r="P336" s="84">
        <f t="shared" ca="1" si="654"/>
        <v>1.1051693672767238</v>
      </c>
      <c r="Q336" s="84">
        <f t="shared" ref="Q336:R336" ca="1" si="655">+Q325/(Q334*Q323)</f>
        <v>1.1095387266802297</v>
      </c>
      <c r="R336" s="84">
        <f t="shared" ca="1" si="655"/>
        <v>1.0912837096530359</v>
      </c>
    </row>
    <row r="337" spans="1:18">
      <c r="A337" s="60">
        <f t="shared" si="631"/>
        <v>337</v>
      </c>
      <c r="B337" s="96" t="s">
        <v>54</v>
      </c>
      <c r="C337" s="166" t="s">
        <v>42</v>
      </c>
      <c r="D337" s="632">
        <f ca="1">+SUM(INDIRECT("'Monthly Resource Report'!"&amp;(VLOOKUP(D$1,$AO$1:$AP$197,2,FALSE)&amp;$A337&amp;":"&amp;VLOOKUP(DATE(YEAR(D$1),12,1),$AO$1:$AP$181,2,FALSE)&amp;$A337)))</f>
        <v>4921615.59</v>
      </c>
      <c r="E337" s="633">
        <f t="shared" ref="E337:R340" ca="1" si="656">+SUM(INDIRECT("'Monthly Resource Report'!"&amp;(VLOOKUP(E$1,$AO$1:$AP$197,2,FALSE)&amp;$A337&amp;":"&amp;VLOOKUP(DATE(YEAR(E$1),12,1),$AO$1:$AP$181,2,FALSE)&amp;$A337)))</f>
        <v>4548526.0800000001</v>
      </c>
      <c r="F337" s="633">
        <f t="shared" ca="1" si="656"/>
        <v>4753433.6100000013</v>
      </c>
      <c r="G337" s="633">
        <f t="shared" ca="1" si="656"/>
        <v>4747257.24</v>
      </c>
      <c r="H337" s="633">
        <f t="shared" ca="1" si="656"/>
        <v>4701041.0299999993</v>
      </c>
      <c r="I337" s="633">
        <f t="shared" ca="1" si="656"/>
        <v>5154553.68</v>
      </c>
      <c r="J337" s="633">
        <f t="shared" ca="1" si="656"/>
        <v>4962525.05</v>
      </c>
      <c r="K337" s="633">
        <f t="shared" ca="1" si="656"/>
        <v>5513068.1299999999</v>
      </c>
      <c r="L337" s="633">
        <f t="shared" ca="1" si="656"/>
        <v>5880765.6699999999</v>
      </c>
      <c r="M337" s="633">
        <f t="shared" ca="1" si="656"/>
        <v>5958026.4899999993</v>
      </c>
      <c r="N337" s="633">
        <f t="shared" ca="1" si="656"/>
        <v>6181800.1200000001</v>
      </c>
      <c r="O337" s="633">
        <f t="shared" ca="1" si="656"/>
        <v>6648805.5200000005</v>
      </c>
      <c r="P337" s="633">
        <f t="shared" ca="1" si="656"/>
        <v>6411718.0899999999</v>
      </c>
      <c r="Q337" s="633">
        <f t="shared" ca="1" si="656"/>
        <v>6829487.9100000001</v>
      </c>
      <c r="R337" s="633">
        <f t="shared" ca="1" si="656"/>
        <v>6660004.3900000006</v>
      </c>
    </row>
    <row r="338" spans="1:18">
      <c r="A338" s="60">
        <f t="shared" si="631"/>
        <v>338</v>
      </c>
      <c r="B338" s="96" t="s">
        <v>54</v>
      </c>
      <c r="C338" s="166" t="s">
        <v>299</v>
      </c>
      <c r="D338" s="632">
        <f ca="1">+SUM(INDIRECT("'Monthly Resource Report'!"&amp;(VLOOKUP(D$1,$AO$1:$AP$197,2,FALSE)&amp;$A338&amp;":"&amp;VLOOKUP(DATE(YEAR(D$1),12,1),$AO$1:$AP$181,2,FALSE)&amp;$A338)))</f>
        <v>18540</v>
      </c>
      <c r="E338" s="633">
        <f t="shared" ca="1" si="656"/>
        <v>0</v>
      </c>
      <c r="F338" s="633">
        <f t="shared" ca="1" si="656"/>
        <v>0</v>
      </c>
      <c r="G338" s="633">
        <f t="shared" ca="1" si="656"/>
        <v>0</v>
      </c>
      <c r="H338" s="633">
        <f t="shared" ca="1" si="656"/>
        <v>0</v>
      </c>
      <c r="I338" s="633">
        <f t="shared" ca="1" si="656"/>
        <v>0</v>
      </c>
      <c r="J338" s="633">
        <f t="shared" ca="1" si="656"/>
        <v>55890</v>
      </c>
      <c r="K338" s="633">
        <f t="shared" ca="1" si="656"/>
        <v>171810</v>
      </c>
      <c r="L338" s="633">
        <f t="shared" ca="1" si="656"/>
        <v>294560</v>
      </c>
      <c r="M338" s="633">
        <f t="shared" ca="1" si="656"/>
        <v>270020</v>
      </c>
      <c r="N338" s="633">
        <f t="shared" ca="1" si="656"/>
        <v>221400</v>
      </c>
      <c r="O338" s="633">
        <f t="shared" ca="1" si="656"/>
        <v>211300</v>
      </c>
      <c r="P338" s="633">
        <f t="shared" ca="1" si="656"/>
        <v>204960</v>
      </c>
      <c r="Q338" s="633">
        <f t="shared" ca="1" si="656"/>
        <v>221130</v>
      </c>
      <c r="R338" s="633">
        <f t="shared" ca="1" si="656"/>
        <v>214610</v>
      </c>
    </row>
    <row r="339" spans="1:18">
      <c r="A339" s="60">
        <f t="shared" si="631"/>
        <v>339</v>
      </c>
      <c r="B339" s="96" t="s">
        <v>54</v>
      </c>
      <c r="C339" s="166" t="s">
        <v>43</v>
      </c>
      <c r="D339" s="88">
        <f ca="1">+SUM(INDIRECT("'Monthly Resource Report'!"&amp;(VLOOKUP(D$1,$AO$1:$AP$197,2,FALSE)&amp;$A339&amp;":"&amp;VLOOKUP(DATE(YEAR(D$1),12,1),$AO$1:$AP$181,2,FALSE)&amp;$A339)))</f>
        <v>22810.960000000006</v>
      </c>
      <c r="E339" s="89">
        <f t="shared" ca="1" si="656"/>
        <v>21380.85</v>
      </c>
      <c r="F339" s="89">
        <f t="shared" ca="1" si="656"/>
        <v>23387.010000000002</v>
      </c>
      <c r="G339" s="89">
        <f t="shared" ca="1" si="656"/>
        <v>21481.56</v>
      </c>
      <c r="H339" s="89">
        <f t="shared" ca="1" si="656"/>
        <v>22762.17</v>
      </c>
      <c r="I339" s="89">
        <f t="shared" ca="1" si="656"/>
        <v>21475.730000000003</v>
      </c>
      <c r="J339" s="89">
        <f t="shared" ca="1" si="656"/>
        <v>24569.26</v>
      </c>
      <c r="K339" s="89">
        <f t="shared" ca="1" si="656"/>
        <v>23123.37</v>
      </c>
      <c r="L339" s="89">
        <f t="shared" ca="1" si="656"/>
        <v>24871.169999999995</v>
      </c>
      <c r="M339" s="89">
        <f t="shared" ca="1" si="656"/>
        <v>23012.260000000006</v>
      </c>
      <c r="N339" s="89">
        <f t="shared" ca="1" si="656"/>
        <v>24903.940000000002</v>
      </c>
      <c r="O339" s="89">
        <f t="shared" ca="1" si="656"/>
        <v>22820.32</v>
      </c>
      <c r="P339" s="89">
        <f t="shared" ca="1" si="656"/>
        <v>23894.760000000002</v>
      </c>
      <c r="Q339" s="89">
        <f t="shared" ca="1" si="656"/>
        <v>22180.559999999998</v>
      </c>
      <c r="R339" s="89">
        <f t="shared" ca="1" si="656"/>
        <v>23681.41</v>
      </c>
    </row>
    <row r="340" spans="1:18">
      <c r="A340" s="60">
        <f t="shared" si="631"/>
        <v>340</v>
      </c>
      <c r="B340" s="96" t="s">
        <v>54</v>
      </c>
      <c r="C340" s="166" t="s">
        <v>44</v>
      </c>
      <c r="D340" s="632">
        <f ca="1">+SUM(INDIRECT("'Monthly Resource Report'!"&amp;(VLOOKUP(D$1,$AO$1:$AP$197,2,FALSE)&amp;$A340&amp;":"&amp;VLOOKUP(DATE(YEAR(D$1),12,1),$AO$1:$AP$181,2,FALSE)&amp;$A340)))</f>
        <v>31376.469999999994</v>
      </c>
      <c r="E340" s="633">
        <f t="shared" ca="1" si="656"/>
        <v>29409.42</v>
      </c>
      <c r="F340" s="633">
        <f t="shared" ca="1" si="656"/>
        <v>46002.28</v>
      </c>
      <c r="G340" s="633">
        <f t="shared" ca="1" si="656"/>
        <v>42254.239999999998</v>
      </c>
      <c r="H340" s="633">
        <f t="shared" ca="1" si="656"/>
        <v>45751.95</v>
      </c>
      <c r="I340" s="633">
        <f t="shared" ca="1" si="656"/>
        <v>44240.060000000005</v>
      </c>
      <c r="J340" s="633">
        <f t="shared" ca="1" si="656"/>
        <v>52086.73000000001</v>
      </c>
      <c r="K340" s="633">
        <f t="shared" ca="1" si="656"/>
        <v>50177.77</v>
      </c>
      <c r="L340" s="633">
        <f t="shared" ca="1" si="656"/>
        <v>55462.630000000005</v>
      </c>
      <c r="M340" s="633">
        <f t="shared" ca="1" si="656"/>
        <v>52698.250000000007</v>
      </c>
      <c r="N340" s="633">
        <f t="shared" ca="1" si="656"/>
        <v>58773.36</v>
      </c>
      <c r="O340" s="633">
        <f t="shared" ca="1" si="656"/>
        <v>55225.249999999993</v>
      </c>
      <c r="P340" s="633">
        <f t="shared" ca="1" si="656"/>
        <v>59498.06</v>
      </c>
      <c r="Q340" s="633">
        <f t="shared" ca="1" si="656"/>
        <v>56782.280000000006</v>
      </c>
      <c r="R340" s="633">
        <f t="shared" ca="1" si="656"/>
        <v>62282.17</v>
      </c>
    </row>
    <row r="341" spans="1:18">
      <c r="A341" s="60">
        <f t="shared" si="631"/>
        <v>341</v>
      </c>
      <c r="B341" s="171" t="s">
        <v>54</v>
      </c>
      <c r="C341" s="172" t="s">
        <v>45</v>
      </c>
      <c r="D341" s="92">
        <f ca="1">+(D339*2000)/D327</f>
        <v>0.36056262282103774</v>
      </c>
      <c r="E341" s="93">
        <f t="shared" ref="E341:G341" ca="1" si="657">+(E339*2000)/E327</f>
        <v>0.3357838758408514</v>
      </c>
      <c r="F341" s="93">
        <f t="shared" ca="1" si="657"/>
        <v>0.37101920612375267</v>
      </c>
      <c r="G341" s="93">
        <f t="shared" ca="1" si="657"/>
        <v>0.34060435104350856</v>
      </c>
      <c r="H341" s="93">
        <f t="shared" ref="H341:P341" ca="1" si="658">+(H339*2000)/H327</f>
        <v>0.37545402265811989</v>
      </c>
      <c r="I341" s="93">
        <f t="shared" ca="1" si="658"/>
        <v>0.33938172074367251</v>
      </c>
      <c r="J341" s="93">
        <f t="shared" ca="1" si="658"/>
        <v>0.37901835598244177</v>
      </c>
      <c r="K341" s="93">
        <f t="shared" ca="1" si="658"/>
        <v>0.33562290532921879</v>
      </c>
      <c r="L341" s="93">
        <f t="shared" ca="1" si="658"/>
        <v>0.37007705950666231</v>
      </c>
      <c r="M341" s="93">
        <f t="shared" ca="1" si="658"/>
        <v>0.33405914117652175</v>
      </c>
      <c r="N341" s="93">
        <f t="shared" ca="1" si="658"/>
        <v>0.37346457647982095</v>
      </c>
      <c r="O341" s="93">
        <f t="shared" ca="1" si="658"/>
        <v>0.33753878279079974</v>
      </c>
      <c r="P341" s="93">
        <f t="shared" ca="1" si="658"/>
        <v>0.36383746816015416</v>
      </c>
      <c r="Q341" s="93">
        <f t="shared" ref="Q341:R341" ca="1" si="659">+(Q339*2000)/Q327</f>
        <v>0.33505877812365131</v>
      </c>
      <c r="R341" s="93">
        <f t="shared" ca="1" si="659"/>
        <v>0.36940530274790878</v>
      </c>
    </row>
    <row r="342" spans="1:18">
      <c r="A342" s="60">
        <f t="shared" si="631"/>
        <v>342</v>
      </c>
      <c r="B342" s="96" t="s">
        <v>54</v>
      </c>
      <c r="C342" s="166" t="s">
        <v>46</v>
      </c>
      <c r="D342" s="88">
        <f ca="1">+SUM(INDIRECT("'Monthly Resource Report'!"&amp;(VLOOKUP(D$1,$AO$1:$AP$197,2,FALSE)&amp;$A342&amp;":"&amp;VLOOKUP(DATE(YEAR(D$1),12,1),$AO$1:$AP$181,2,FALSE)&amp;$A342)))</f>
        <v>11580.66</v>
      </c>
      <c r="E342" s="89">
        <f t="shared" ref="E342:R343" ca="1" si="660">+SUM(INDIRECT("'Monthly Resource Report'!"&amp;(VLOOKUP(E$1,$AO$1:$AP$197,2,FALSE)&amp;$A342&amp;":"&amp;VLOOKUP(DATE(YEAR(E$1),12,1),$AO$1:$AP$181,2,FALSE)&amp;$A342)))</f>
        <v>11263.42</v>
      </c>
      <c r="F342" s="89">
        <f t="shared" ca="1" si="660"/>
        <v>11244.79</v>
      </c>
      <c r="G342" s="89">
        <f t="shared" ca="1" si="660"/>
        <v>11138.53</v>
      </c>
      <c r="H342" s="89">
        <f t="shared" ca="1" si="660"/>
        <v>10770.540000000003</v>
      </c>
      <c r="I342" s="89">
        <f t="shared" ca="1" si="660"/>
        <v>11121.72</v>
      </c>
      <c r="J342" s="89">
        <f t="shared" ca="1" si="660"/>
        <v>11658.710000000001</v>
      </c>
      <c r="K342" s="89">
        <f t="shared" ca="1" si="660"/>
        <v>12536.659999999998</v>
      </c>
      <c r="L342" s="89">
        <f t="shared" ca="1" si="660"/>
        <v>12667.590000000002</v>
      </c>
      <c r="M342" s="89">
        <f t="shared" ca="1" si="660"/>
        <v>12677.109999999999</v>
      </c>
      <c r="N342" s="89">
        <f t="shared" ca="1" si="660"/>
        <v>12304.740000000002</v>
      </c>
      <c r="O342" s="89">
        <f t="shared" ca="1" si="660"/>
        <v>12279.91</v>
      </c>
      <c r="P342" s="89">
        <f t="shared" ca="1" si="660"/>
        <v>12188.55</v>
      </c>
      <c r="Q342" s="89">
        <f t="shared" ca="1" si="660"/>
        <v>12056.05</v>
      </c>
      <c r="R342" s="89">
        <f t="shared" ca="1" si="660"/>
        <v>11628.43</v>
      </c>
    </row>
    <row r="343" spans="1:18">
      <c r="A343" s="60">
        <f t="shared" si="631"/>
        <v>343</v>
      </c>
      <c r="B343" s="96" t="s">
        <v>54</v>
      </c>
      <c r="C343" s="166" t="s">
        <v>47</v>
      </c>
      <c r="D343" s="632">
        <f ca="1">+SUM(INDIRECT("'Monthly Resource Report'!"&amp;(VLOOKUP(D$1,$AO$1:$AP$197,2,FALSE)&amp;$A343&amp;":"&amp;VLOOKUP(DATE(YEAR(D$1),12,1),$AO$1:$AP$181,2,FALSE)&amp;$A343)))</f>
        <v>492678.55999999994</v>
      </c>
      <c r="E343" s="633">
        <f t="shared" ca="1" si="660"/>
        <v>479454.77</v>
      </c>
      <c r="F343" s="633">
        <f t="shared" ca="1" si="660"/>
        <v>478218.36</v>
      </c>
      <c r="G343" s="633">
        <f t="shared" ca="1" si="660"/>
        <v>474785.39</v>
      </c>
      <c r="H343" s="633">
        <f t="shared" ca="1" si="660"/>
        <v>469389.7</v>
      </c>
      <c r="I343" s="633">
        <f t="shared" ca="1" si="660"/>
        <v>497167.24</v>
      </c>
      <c r="J343" s="633">
        <f t="shared" ca="1" si="660"/>
        <v>535735.30000000005</v>
      </c>
      <c r="K343" s="633">
        <f t="shared" ca="1" si="660"/>
        <v>589989.06000000006</v>
      </c>
      <c r="L343" s="633">
        <f t="shared" ca="1" si="660"/>
        <v>612703.72</v>
      </c>
      <c r="M343" s="633">
        <f t="shared" ca="1" si="660"/>
        <v>628255.75999999989</v>
      </c>
      <c r="N343" s="633">
        <f t="shared" ca="1" si="660"/>
        <v>627533.25</v>
      </c>
      <c r="O343" s="633">
        <f t="shared" ca="1" si="660"/>
        <v>644024.84</v>
      </c>
      <c r="P343" s="633">
        <f t="shared" ca="1" si="660"/>
        <v>657185.41</v>
      </c>
      <c r="Q343" s="633">
        <f t="shared" ca="1" si="660"/>
        <v>669008.39</v>
      </c>
      <c r="R343" s="633">
        <f t="shared" ca="1" si="660"/>
        <v>663444.91</v>
      </c>
    </row>
    <row r="344" spans="1:18">
      <c r="A344" s="60">
        <f t="shared" si="631"/>
        <v>344</v>
      </c>
      <c r="B344" s="180" t="s">
        <v>54</v>
      </c>
      <c r="C344" s="181" t="s">
        <v>48</v>
      </c>
      <c r="D344" s="94">
        <f ca="1">+(D342*2000)/D327</f>
        <v>0.18305030316999713</v>
      </c>
      <c r="E344" s="95">
        <f t="shared" ref="E344:G344" ca="1" si="661">+(E342*2000)/E327</f>
        <v>0.17689076078936816</v>
      </c>
      <c r="F344" s="95">
        <f t="shared" ca="1" si="661"/>
        <v>0.17839104095941771</v>
      </c>
      <c r="G344" s="95">
        <f t="shared" ca="1" si="661"/>
        <v>0.17660876501653749</v>
      </c>
      <c r="H344" s="95">
        <f t="shared" ref="H344:P344" ca="1" si="662">+(H342*2000)/H327</f>
        <v>0.17765628537174563</v>
      </c>
      <c r="I344" s="95">
        <f t="shared" ca="1" si="662"/>
        <v>0.17575693451302082</v>
      </c>
      <c r="J344" s="95">
        <f t="shared" ca="1" si="662"/>
        <v>0.17985340612928732</v>
      </c>
      <c r="K344" s="95">
        <f t="shared" ca="1" si="662"/>
        <v>0.18196267465878041</v>
      </c>
      <c r="L344" s="95">
        <f t="shared" ca="1" si="662"/>
        <v>0.18849070864925141</v>
      </c>
      <c r="M344" s="95">
        <f t="shared" ca="1" si="662"/>
        <v>0.18402818667963483</v>
      </c>
      <c r="N344" s="95">
        <f t="shared" ca="1" si="662"/>
        <v>0.18452439705501669</v>
      </c>
      <c r="O344" s="95">
        <f t="shared" ca="1" si="662"/>
        <v>0.18163399436031438</v>
      </c>
      <c r="P344" s="95">
        <f t="shared" ca="1" si="662"/>
        <v>0.18559094849847607</v>
      </c>
      <c r="Q344" s="95">
        <f t="shared" ref="Q344:R344" ca="1" si="663">+(Q342*2000)/Q327</f>
        <v>0.18211827753661977</v>
      </c>
      <c r="R344" s="95">
        <f t="shared" ca="1" si="663"/>
        <v>0.18139138271888644</v>
      </c>
    </row>
    <row r="345" spans="1:18">
      <c r="A345" s="60">
        <f t="shared" si="631"/>
        <v>345</v>
      </c>
      <c r="B345" s="44" t="s">
        <v>54</v>
      </c>
      <c r="C345" s="626" t="s">
        <v>94</v>
      </c>
      <c r="D345" s="384">
        <f ca="1">+D324+D356</f>
        <v>5577699.419286794</v>
      </c>
      <c r="E345" s="385">
        <f t="shared" ref="E345:G345" ca="1" si="664">+E324+E356</f>
        <v>5615233.9749151664</v>
      </c>
      <c r="F345" s="385">
        <f t="shared" ca="1" si="664"/>
        <v>5558168.3836391168</v>
      </c>
      <c r="G345" s="385">
        <f t="shared" ca="1" si="664"/>
        <v>5559534.3614694467</v>
      </c>
      <c r="H345" s="385">
        <f t="shared" ref="H345:P345" ca="1" si="665">+H324+H356</f>
        <v>5343897.621742663</v>
      </c>
      <c r="I345" s="385">
        <f t="shared" ca="1" si="665"/>
        <v>5582112.6798435021</v>
      </c>
      <c r="J345" s="385">
        <f t="shared" ca="1" si="665"/>
        <v>5706139.6918058172</v>
      </c>
      <c r="K345" s="385">
        <f t="shared" ca="1" si="665"/>
        <v>6043591.1694334801</v>
      </c>
      <c r="L345" s="385">
        <f t="shared" ca="1" si="665"/>
        <v>5852132.9550979091</v>
      </c>
      <c r="M345" s="385">
        <f t="shared" ca="1" si="665"/>
        <v>6011854.8409230709</v>
      </c>
      <c r="N345" s="385">
        <f t="shared" ca="1" si="665"/>
        <v>5833970.3484365446</v>
      </c>
      <c r="O345" s="385">
        <f t="shared" ca="1" si="665"/>
        <v>5921920.6498648208</v>
      </c>
      <c r="P345" s="385">
        <f t="shared" ca="1" si="665"/>
        <v>5751860.3186571356</v>
      </c>
      <c r="Q345" s="385">
        <f t="shared" ref="Q345:R345" ca="1" si="666">+Q324+Q356</f>
        <v>5799920.5461541712</v>
      </c>
      <c r="R345" s="385">
        <f t="shared" ca="1" si="666"/>
        <v>5610798.747862298</v>
      </c>
    </row>
    <row r="346" spans="1:18">
      <c r="A346" s="60">
        <f t="shared" si="631"/>
        <v>346</v>
      </c>
      <c r="B346" s="43" t="s">
        <v>54</v>
      </c>
      <c r="C346" s="627" t="s">
        <v>49</v>
      </c>
      <c r="D346" s="96">
        <f>+(DATE(YEAR(D$1)+1,1,1)-D$1)*24</f>
        <v>8760</v>
      </c>
      <c r="E346" s="17">
        <f t="shared" ref="E346:R346" si="667">+(DATE(YEAR(E$1)+1,1,1)-E$1)*24</f>
        <v>8760</v>
      </c>
      <c r="F346" s="17">
        <f t="shared" si="667"/>
        <v>8760</v>
      </c>
      <c r="G346" s="17">
        <f t="shared" si="667"/>
        <v>8784</v>
      </c>
      <c r="H346" s="17">
        <f t="shared" si="667"/>
        <v>8760</v>
      </c>
      <c r="I346" s="17">
        <f t="shared" si="667"/>
        <v>8760</v>
      </c>
      <c r="J346" s="17">
        <f t="shared" si="667"/>
        <v>8760</v>
      </c>
      <c r="K346" s="17">
        <f t="shared" si="667"/>
        <v>8784</v>
      </c>
      <c r="L346" s="17">
        <f t="shared" si="667"/>
        <v>8760</v>
      </c>
      <c r="M346" s="17">
        <f t="shared" si="667"/>
        <v>8760</v>
      </c>
      <c r="N346" s="17">
        <f t="shared" si="667"/>
        <v>8760</v>
      </c>
      <c r="O346" s="17">
        <f t="shared" si="667"/>
        <v>8784</v>
      </c>
      <c r="P346" s="17">
        <f t="shared" si="667"/>
        <v>8760</v>
      </c>
      <c r="Q346" s="17">
        <f t="shared" si="667"/>
        <v>8760</v>
      </c>
      <c r="R346" s="17">
        <f t="shared" si="667"/>
        <v>8760</v>
      </c>
    </row>
    <row r="347" spans="1:18">
      <c r="A347" s="60">
        <f t="shared" si="631"/>
        <v>347</v>
      </c>
      <c r="B347" s="43" t="s">
        <v>54</v>
      </c>
      <c r="C347" s="166" t="s">
        <v>50</v>
      </c>
      <c r="D347" s="97">
        <f ca="1">+SUM(D329,D331,D338)</f>
        <v>317237138.63999999</v>
      </c>
      <c r="E347" s="85">
        <f t="shared" ref="E347:G347" ca="1" si="668">+SUM(E329,E331,E338)</f>
        <v>329673327.62</v>
      </c>
      <c r="F347" s="85">
        <f t="shared" ca="1" si="668"/>
        <v>349263519.63999999</v>
      </c>
      <c r="G347" s="85">
        <f t="shared" ca="1" si="668"/>
        <v>363984096.02999997</v>
      </c>
      <c r="H347" s="85">
        <f t="shared" ref="H347:P347" ca="1" si="669">+SUM(H329,H331,H338)</f>
        <v>367053385.46000004</v>
      </c>
      <c r="I347" s="85">
        <f t="shared" ca="1" si="669"/>
        <v>393857193.15999997</v>
      </c>
      <c r="J347" s="85">
        <f t="shared" ca="1" si="669"/>
        <v>416366868.06999999</v>
      </c>
      <c r="K347" s="85">
        <f t="shared" ca="1" si="669"/>
        <v>464924811.20000005</v>
      </c>
      <c r="L347" s="85">
        <f t="shared" ca="1" si="669"/>
        <v>470277148.42999995</v>
      </c>
      <c r="M347" s="85">
        <f t="shared" ca="1" si="669"/>
        <v>499596758.88000005</v>
      </c>
      <c r="N347" s="85">
        <f t="shared" ca="1" si="669"/>
        <v>505701080.94000006</v>
      </c>
      <c r="O347" s="85">
        <f t="shared" ca="1" si="669"/>
        <v>522247565.42000008</v>
      </c>
      <c r="P347" s="85">
        <f t="shared" ca="1" si="669"/>
        <v>550249000.43000007</v>
      </c>
      <c r="Q347" s="85">
        <f t="shared" ref="Q347:R347" ca="1" si="670">+SUM(Q329,Q331,Q338)</f>
        <v>628993145.36000001</v>
      </c>
      <c r="R347" s="85">
        <f t="shared" ca="1" si="670"/>
        <v>655072982.62000012</v>
      </c>
    </row>
    <row r="348" spans="1:18">
      <c r="A348" s="60">
        <f t="shared" si="631"/>
        <v>348</v>
      </c>
      <c r="B348" s="43" t="s">
        <v>54</v>
      </c>
      <c r="C348" s="166" t="s">
        <v>51</v>
      </c>
      <c r="D348" s="98">
        <f ca="1">+D347/D325</f>
        <v>27.305118046687227</v>
      </c>
      <c r="E348" s="86">
        <f t="shared" ref="E348" ca="1" si="671">+E347/E325</f>
        <v>28.15966620703816</v>
      </c>
      <c r="F348" s="86">
        <f t="shared" ref="F348" ca="1" si="672">+F347/F325</f>
        <v>30.193489955477244</v>
      </c>
      <c r="G348" s="86">
        <f t="shared" ref="G348:P348" ca="1" si="673">+G347/G325</f>
        <v>31.461486891567908</v>
      </c>
      <c r="H348" s="86">
        <f t="shared" ca="1" si="673"/>
        <v>33.076967895761335</v>
      </c>
      <c r="I348" s="86">
        <f t="shared" ca="1" si="673"/>
        <v>33.81649197282362</v>
      </c>
      <c r="J348" s="86">
        <f t="shared" ca="1" si="673"/>
        <v>34.758250684633822</v>
      </c>
      <c r="K348" s="86">
        <f t="shared" ca="1" si="673"/>
        <v>36.484636552851327</v>
      </c>
      <c r="L348" s="86">
        <f t="shared" ca="1" si="673"/>
        <v>37.965635038194897</v>
      </c>
      <c r="M348" s="86">
        <f t="shared" ca="1" si="673"/>
        <v>39.335990386492441</v>
      </c>
      <c r="N348" s="86">
        <f t="shared" ca="1" si="673"/>
        <v>41.166706190391913</v>
      </c>
      <c r="O348" s="86">
        <f t="shared" ca="1" si="673"/>
        <v>41.880149670160272</v>
      </c>
      <c r="P348" s="86">
        <f t="shared" ca="1" si="673"/>
        <v>45.462438216320642</v>
      </c>
      <c r="Q348" s="86">
        <f t="shared" ref="Q348:R348" ca="1" si="674">+Q347/Q325</f>
        <v>51.50459034095757</v>
      </c>
      <c r="R348" s="86">
        <f t="shared" ca="1" si="674"/>
        <v>55.48532877671834</v>
      </c>
    </row>
    <row r="349" spans="1:18">
      <c r="A349" s="60">
        <f t="shared" si="631"/>
        <v>349</v>
      </c>
      <c r="B349" s="43" t="s">
        <v>54</v>
      </c>
      <c r="C349" s="166" t="s">
        <v>52</v>
      </c>
      <c r="D349" s="99">
        <f ca="1">+D343+D340</f>
        <v>524055.02999999991</v>
      </c>
      <c r="E349" s="87">
        <f t="shared" ref="E349:G349" ca="1" si="675">+E343+E340</f>
        <v>508864.19</v>
      </c>
      <c r="F349" s="87">
        <f t="shared" ca="1" si="675"/>
        <v>524220.64</v>
      </c>
      <c r="G349" s="87">
        <f t="shared" ca="1" si="675"/>
        <v>517039.63</v>
      </c>
      <c r="H349" s="87">
        <f t="shared" ref="H349:P349" ca="1" si="676">+H343+H340</f>
        <v>515141.65</v>
      </c>
      <c r="I349" s="87">
        <f t="shared" ca="1" si="676"/>
        <v>541407.30000000005</v>
      </c>
      <c r="J349" s="87">
        <f t="shared" ca="1" si="676"/>
        <v>587822.03</v>
      </c>
      <c r="K349" s="87">
        <f t="shared" ca="1" si="676"/>
        <v>640166.83000000007</v>
      </c>
      <c r="L349" s="87">
        <f t="shared" ca="1" si="676"/>
        <v>668166.35</v>
      </c>
      <c r="M349" s="87">
        <f t="shared" ca="1" si="676"/>
        <v>680954.00999999989</v>
      </c>
      <c r="N349" s="87">
        <f t="shared" ca="1" si="676"/>
        <v>686306.61</v>
      </c>
      <c r="O349" s="87">
        <f t="shared" ca="1" si="676"/>
        <v>699250.09</v>
      </c>
      <c r="P349" s="87">
        <f t="shared" ca="1" si="676"/>
        <v>716683.47</v>
      </c>
      <c r="Q349" s="87">
        <f t="shared" ref="Q349:R349" ca="1" si="677">+Q343+Q340</f>
        <v>725790.67</v>
      </c>
      <c r="R349" s="87">
        <f t="shared" ca="1" si="677"/>
        <v>725727.08000000007</v>
      </c>
    </row>
    <row r="350" spans="1:18">
      <c r="A350" s="60">
        <f t="shared" si="631"/>
        <v>350</v>
      </c>
      <c r="B350" s="43" t="s">
        <v>54</v>
      </c>
      <c r="C350" s="166" t="s">
        <v>53</v>
      </c>
      <c r="D350" s="98">
        <f ca="1">+D349/D325</f>
        <v>4.5106271347846422E-2</v>
      </c>
      <c r="E350" s="86">
        <f t="shared" ref="E350" ca="1" si="678">+E349/E325</f>
        <v>4.3465590129971844E-2</v>
      </c>
      <c r="F350" s="86">
        <f t="shared" ref="F350" ca="1" si="679">+F349/F325</f>
        <v>4.5318362033940629E-2</v>
      </c>
      <c r="G350" s="86">
        <f t="shared" ref="G350:P350" ca="1" si="680">+G349/G325</f>
        <v>4.4691061282868226E-2</v>
      </c>
      <c r="H350" s="86">
        <f t="shared" ca="1" si="680"/>
        <v>4.6421922515345923E-2</v>
      </c>
      <c r="I350" s="86">
        <f t="shared" ca="1" si="680"/>
        <v>4.648511169133452E-2</v>
      </c>
      <c r="J350" s="86">
        <f t="shared" ca="1" si="680"/>
        <v>4.9071304763988459E-2</v>
      </c>
      <c r="K350" s="86">
        <f t="shared" ca="1" si="680"/>
        <v>5.0236626575073523E-2</v>
      </c>
      <c r="L350" s="86">
        <f t="shared" ca="1" si="680"/>
        <v>5.3941297963532003E-2</v>
      </c>
      <c r="M350" s="86">
        <f t="shared" ca="1" si="680"/>
        <v>5.361524052128068E-2</v>
      </c>
      <c r="N350" s="86">
        <f t="shared" ca="1" si="680"/>
        <v>5.5868938460398546E-2</v>
      </c>
      <c r="O350" s="86">
        <f t="shared" ca="1" si="680"/>
        <v>5.607436083023537E-2</v>
      </c>
      <c r="P350" s="86">
        <f t="shared" ca="1" si="680"/>
        <v>5.92135159719899E-2</v>
      </c>
      <c r="Q350" s="86">
        <f t="shared" ref="Q350:R350" ca="1" si="681">+Q349/Q325</f>
        <v>5.9430776642635824E-2</v>
      </c>
      <c r="R350" s="86">
        <f t="shared" ca="1" si="681"/>
        <v>6.1469800624224941E-2</v>
      </c>
    </row>
    <row r="351" spans="1:18">
      <c r="A351" s="60">
        <f t="shared" si="631"/>
        <v>351</v>
      </c>
      <c r="B351" s="43" t="s">
        <v>54</v>
      </c>
      <c r="C351" s="166" t="s">
        <v>228</v>
      </c>
      <c r="D351" s="85">
        <f ca="1">+D349+D347</f>
        <v>317761193.66999996</v>
      </c>
      <c r="E351" s="85">
        <f t="shared" ref="E351:G351" ca="1" si="682">+E349+E347</f>
        <v>330182191.81</v>
      </c>
      <c r="F351" s="85">
        <f t="shared" ca="1" si="682"/>
        <v>349787740.27999997</v>
      </c>
      <c r="G351" s="85">
        <f t="shared" ca="1" si="682"/>
        <v>364501135.65999997</v>
      </c>
      <c r="H351" s="85">
        <f t="shared" ref="H351:P351" ca="1" si="683">+H349+H347</f>
        <v>367568527.11000001</v>
      </c>
      <c r="I351" s="85">
        <f t="shared" ca="1" si="683"/>
        <v>394398600.45999998</v>
      </c>
      <c r="J351" s="85">
        <f t="shared" ca="1" si="683"/>
        <v>416954690.09999996</v>
      </c>
      <c r="K351" s="85">
        <f t="shared" ca="1" si="683"/>
        <v>465564978.03000003</v>
      </c>
      <c r="L351" s="85">
        <f t="shared" ca="1" si="683"/>
        <v>470945314.77999997</v>
      </c>
      <c r="M351" s="85">
        <f t="shared" ca="1" si="683"/>
        <v>500277712.89000005</v>
      </c>
      <c r="N351" s="85">
        <f t="shared" ca="1" si="683"/>
        <v>506387387.55000007</v>
      </c>
      <c r="O351" s="85">
        <f t="shared" ca="1" si="683"/>
        <v>522946815.51000005</v>
      </c>
      <c r="P351" s="85">
        <f t="shared" ca="1" si="683"/>
        <v>550965683.9000001</v>
      </c>
      <c r="Q351" s="85">
        <f t="shared" ref="Q351:R351" ca="1" si="684">+Q349+Q347</f>
        <v>629718936.02999997</v>
      </c>
      <c r="R351" s="85">
        <f t="shared" ca="1" si="684"/>
        <v>655798709.70000017</v>
      </c>
    </row>
    <row r="352" spans="1:18">
      <c r="A352" s="60">
        <f t="shared" si="631"/>
        <v>352</v>
      </c>
      <c r="B352" s="183" t="s">
        <v>54</v>
      </c>
      <c r="C352" s="351" t="s">
        <v>229</v>
      </c>
      <c r="D352" s="184">
        <f ca="1">+D351/D325</f>
        <v>27.350224318035071</v>
      </c>
      <c r="E352" s="184">
        <f t="shared" ref="E352" ca="1" si="685">+E351/E325</f>
        <v>28.203131797168133</v>
      </c>
      <c r="F352" s="184">
        <f t="shared" ref="F352" ca="1" si="686">+F351/F325</f>
        <v>30.238808317511182</v>
      </c>
      <c r="G352" s="184">
        <f t="shared" ref="G352:P352" ca="1" si="687">+G351/G325</f>
        <v>31.506177952850777</v>
      </c>
      <c r="H352" s="184">
        <f t="shared" ca="1" si="687"/>
        <v>33.123389818276678</v>
      </c>
      <c r="I352" s="184">
        <f t="shared" ca="1" si="687"/>
        <v>33.862977084514959</v>
      </c>
      <c r="J352" s="184">
        <f t="shared" ca="1" si="687"/>
        <v>34.807321989397806</v>
      </c>
      <c r="K352" s="184">
        <f t="shared" ca="1" si="687"/>
        <v>36.534873179426398</v>
      </c>
      <c r="L352" s="184">
        <f t="shared" ca="1" si="687"/>
        <v>38.01957633615843</v>
      </c>
      <c r="M352" s="184">
        <f t="shared" ca="1" si="687"/>
        <v>39.389605627013715</v>
      </c>
      <c r="N352" s="184">
        <f t="shared" ca="1" si="687"/>
        <v>41.222575128852313</v>
      </c>
      <c r="O352" s="184">
        <f t="shared" ca="1" si="687"/>
        <v>41.936224030990502</v>
      </c>
      <c r="P352" s="184">
        <f t="shared" ca="1" si="687"/>
        <v>45.521651732292632</v>
      </c>
      <c r="Q352" s="184">
        <f t="shared" ref="Q352:R352" ca="1" si="688">+Q351/Q325</f>
        <v>51.564021117600205</v>
      </c>
      <c r="R352" s="184">
        <f t="shared" ca="1" si="688"/>
        <v>55.546798577342571</v>
      </c>
    </row>
    <row r="353" spans="1:18" ht="15.75" thickBot="1">
      <c r="A353" s="60">
        <f t="shared" si="631"/>
        <v>353</v>
      </c>
      <c r="B353" s="42"/>
      <c r="C353" s="185"/>
      <c r="D353" s="71"/>
      <c r="E353" s="72"/>
      <c r="F353" s="72"/>
      <c r="G353" s="72"/>
      <c r="H353" s="72"/>
      <c r="I353" s="72"/>
      <c r="J353" s="72"/>
      <c r="K353" s="72"/>
      <c r="L353" s="72"/>
      <c r="M353" s="72"/>
      <c r="N353" s="72"/>
      <c r="O353" s="72"/>
      <c r="P353" s="72"/>
      <c r="Q353" s="72"/>
      <c r="R353" s="72"/>
    </row>
    <row r="354" spans="1:18">
      <c r="A354" s="60">
        <f t="shared" si="631"/>
        <v>354</v>
      </c>
      <c r="B354" s="188" t="s">
        <v>32</v>
      </c>
      <c r="C354" s="189" t="s">
        <v>33</v>
      </c>
      <c r="D354" s="100" t="str">
        <f>+D$2</f>
        <v>CY 2013</v>
      </c>
      <c r="E354" s="101" t="str">
        <f t="shared" ref="E354:R354" si="689">+E$2</f>
        <v>CY 2014</v>
      </c>
      <c r="F354" s="101" t="str">
        <f t="shared" si="689"/>
        <v>CY 2015</v>
      </c>
      <c r="G354" s="101" t="str">
        <f t="shared" si="689"/>
        <v>CY 2016</v>
      </c>
      <c r="H354" s="101" t="str">
        <f t="shared" si="689"/>
        <v>CY 2017</v>
      </c>
      <c r="I354" s="101" t="str">
        <f t="shared" si="689"/>
        <v>CY 2018</v>
      </c>
      <c r="J354" s="101" t="str">
        <f t="shared" si="689"/>
        <v>CY 2019</v>
      </c>
      <c r="K354" s="101" t="str">
        <f t="shared" si="689"/>
        <v>CY 2020</v>
      </c>
      <c r="L354" s="101" t="str">
        <f t="shared" si="689"/>
        <v>CY 2021</v>
      </c>
      <c r="M354" s="101" t="str">
        <f t="shared" si="689"/>
        <v>CY 2022</v>
      </c>
      <c r="N354" s="101" t="str">
        <f t="shared" si="689"/>
        <v>CY 2023</v>
      </c>
      <c r="O354" s="101" t="str">
        <f t="shared" si="689"/>
        <v>CY 2024</v>
      </c>
      <c r="P354" s="101" t="str">
        <f t="shared" si="689"/>
        <v>CY 2025</v>
      </c>
      <c r="Q354" s="101" t="str">
        <f t="shared" si="689"/>
        <v>CY 2026</v>
      </c>
      <c r="R354" s="101" t="str">
        <f t="shared" si="689"/>
        <v>CY 2027</v>
      </c>
    </row>
    <row r="355" spans="1:18">
      <c r="A355" s="60">
        <f t="shared" si="631"/>
        <v>355</v>
      </c>
      <c r="B355" s="75" t="s">
        <v>97</v>
      </c>
      <c r="C355" s="163" t="s">
        <v>34</v>
      </c>
      <c r="D355" s="630">
        <f ca="1">+AVERAGE(INDIRECT("'Monthly Resource Report'!"&amp;VLOOKUP(D$1,$AO$1:$AP$197,2,FALSE)&amp;$A355&amp;":"&amp;VLOOKUP(DATE(YEAR(D$1),12,1),$AO$1:$AP$197,2,FALSE)&amp;$A355))</f>
        <v>37.832500000000003</v>
      </c>
      <c r="E355" s="631">
        <f t="shared" ref="E355:R355" ca="1" si="690">+AVERAGE(INDIRECT("'Monthly Resource Report'!"&amp;VLOOKUP(E$1,$AO$1:$AP$197,2,FALSE)&amp;$A355&amp;":"&amp;VLOOKUP(DATE(YEAR(E$1),12,1),$AO$1:$AP$197,2,FALSE)&amp;$A355))</f>
        <v>37.832500000000003</v>
      </c>
      <c r="F355" s="631">
        <f t="shared" ca="1" si="690"/>
        <v>178</v>
      </c>
      <c r="G355" s="631">
        <f t="shared" ca="1" si="690"/>
        <v>178</v>
      </c>
      <c r="H355" s="631">
        <f t="shared" ca="1" si="690"/>
        <v>178</v>
      </c>
      <c r="I355" s="631">
        <f t="shared" ca="1" si="690"/>
        <v>178</v>
      </c>
      <c r="J355" s="631">
        <f t="shared" ca="1" si="690"/>
        <v>178</v>
      </c>
      <c r="K355" s="631">
        <f t="shared" ca="1" si="690"/>
        <v>178</v>
      </c>
      <c r="L355" s="631">
        <f t="shared" ca="1" si="690"/>
        <v>178</v>
      </c>
      <c r="M355" s="631">
        <f t="shared" ca="1" si="690"/>
        <v>178</v>
      </c>
      <c r="N355" s="631">
        <f t="shared" ca="1" si="690"/>
        <v>178</v>
      </c>
      <c r="O355" s="631">
        <f t="shared" ca="1" si="690"/>
        <v>178</v>
      </c>
      <c r="P355" s="631">
        <f t="shared" ca="1" si="690"/>
        <v>178</v>
      </c>
      <c r="Q355" s="631">
        <f t="shared" ca="1" si="690"/>
        <v>178</v>
      </c>
      <c r="R355" s="631">
        <f t="shared" ca="1" si="690"/>
        <v>178</v>
      </c>
    </row>
    <row r="356" spans="1:18">
      <c r="A356" s="60">
        <f t="shared" si="631"/>
        <v>356</v>
      </c>
      <c r="B356" s="96" t="s">
        <v>97</v>
      </c>
      <c r="C356" s="166" t="s">
        <v>227</v>
      </c>
      <c r="D356" s="90">
        <f ca="1">+SUM(INDIRECT("'Monthly Resource Report'!"&amp;(VLOOKUP(D$1,$AO$1:$AP$197,2,FALSE)&amp;$A356&amp;":"&amp;VLOOKUP(DATE(YEAR(D$1),12,1),$AO$1:$AP$181,2,FALSE)&amp;$A356)))</f>
        <v>0</v>
      </c>
      <c r="E356" s="91">
        <f t="shared" ref="E356:R357" ca="1" si="691">+SUM(INDIRECT("'Monthly Resource Report'!"&amp;(VLOOKUP(E$1,$AO$1:$AP$197,2,FALSE)&amp;$A356&amp;":"&amp;VLOOKUP(DATE(YEAR(E$1),12,1),$AO$1:$AP$181,2,FALSE)&amp;$A356)))</f>
        <v>0</v>
      </c>
      <c r="F356" s="91">
        <f t="shared" ca="1" si="691"/>
        <v>0</v>
      </c>
      <c r="G356" s="91">
        <f t="shared" ca="1" si="691"/>
        <v>0</v>
      </c>
      <c r="H356" s="91">
        <f t="shared" ca="1" si="691"/>
        <v>0</v>
      </c>
      <c r="I356" s="91">
        <f t="shared" ca="1" si="691"/>
        <v>0</v>
      </c>
      <c r="J356" s="91">
        <f t="shared" ca="1" si="691"/>
        <v>0</v>
      </c>
      <c r="K356" s="91">
        <f t="shared" ca="1" si="691"/>
        <v>0</v>
      </c>
      <c r="L356" s="91">
        <f t="shared" ca="1" si="691"/>
        <v>0</v>
      </c>
      <c r="M356" s="91">
        <f t="shared" ca="1" si="691"/>
        <v>0</v>
      </c>
      <c r="N356" s="91">
        <f t="shared" ca="1" si="691"/>
        <v>0</v>
      </c>
      <c r="O356" s="91">
        <f t="shared" ca="1" si="691"/>
        <v>0</v>
      </c>
      <c r="P356" s="91">
        <f t="shared" ca="1" si="691"/>
        <v>0</v>
      </c>
      <c r="Q356" s="91">
        <f t="shared" ca="1" si="691"/>
        <v>0</v>
      </c>
      <c r="R356" s="91">
        <f t="shared" ca="1" si="691"/>
        <v>0</v>
      </c>
    </row>
    <row r="357" spans="1:18">
      <c r="A357" s="60">
        <f t="shared" si="631"/>
        <v>357</v>
      </c>
      <c r="B357" s="96" t="s">
        <v>97</v>
      </c>
      <c r="C357" s="166" t="s">
        <v>36</v>
      </c>
      <c r="D357" s="88">
        <f ca="1">+SUM(INDIRECT("'Monthly Resource Report'!"&amp;(VLOOKUP(D$1,$AO$1:$AP$197,2,FALSE)&amp;$A357&amp;":"&amp;VLOOKUP(DATE(YEAR(D$1),12,1),$AO$1:$AP$181,2,FALSE)&amp;$A357)))</f>
        <v>301928.69</v>
      </c>
      <c r="E357" s="89">
        <f t="shared" ca="1" si="691"/>
        <v>301928.69</v>
      </c>
      <c r="F357" s="89">
        <f t="shared" ca="1" si="691"/>
        <v>266980.01</v>
      </c>
      <c r="G357" s="89">
        <f t="shared" ca="1" si="691"/>
        <v>266980.01999999996</v>
      </c>
      <c r="H357" s="89">
        <f t="shared" ca="1" si="691"/>
        <v>266979.99</v>
      </c>
      <c r="I357" s="89">
        <f t="shared" ca="1" si="691"/>
        <v>266980</v>
      </c>
      <c r="J357" s="89">
        <f t="shared" ca="1" si="691"/>
        <v>266980.01</v>
      </c>
      <c r="K357" s="89">
        <f t="shared" ca="1" si="691"/>
        <v>266980.02</v>
      </c>
      <c r="L357" s="89">
        <f t="shared" ca="1" si="691"/>
        <v>266980.01</v>
      </c>
      <c r="M357" s="89">
        <f t="shared" ca="1" si="691"/>
        <v>266980.01</v>
      </c>
      <c r="N357" s="89">
        <f t="shared" ca="1" si="691"/>
        <v>266980</v>
      </c>
      <c r="O357" s="89">
        <f t="shared" ca="1" si="691"/>
        <v>266980.01</v>
      </c>
      <c r="P357" s="89">
        <f t="shared" ca="1" si="691"/>
        <v>266980</v>
      </c>
      <c r="Q357" s="89">
        <f t="shared" ca="1" si="691"/>
        <v>266980.01000000007</v>
      </c>
      <c r="R357" s="89">
        <f t="shared" ca="1" si="691"/>
        <v>266980.01</v>
      </c>
    </row>
    <row r="358" spans="1:18">
      <c r="A358" s="60">
        <f t="shared" si="631"/>
        <v>358</v>
      </c>
      <c r="B358" s="171" t="s">
        <v>97</v>
      </c>
      <c r="C358" s="172" t="s">
        <v>95</v>
      </c>
      <c r="D358" s="77">
        <f ca="1">+D357/(D355*D378)</f>
        <v>0.91103536466767865</v>
      </c>
      <c r="E358" s="78">
        <f t="shared" ref="E358" ca="1" si="692">+E357/(E355*E378)</f>
        <v>0.91103536466767865</v>
      </c>
      <c r="F358" s="78">
        <f t="shared" ref="F358" ca="1" si="693">+F357/(F355*F378)</f>
        <v>0.17122005669283261</v>
      </c>
      <c r="G358" s="78">
        <f t="shared" ref="G358:P358" ca="1" si="694">+G357/(G355*G378)</f>
        <v>0.17075224872597775</v>
      </c>
      <c r="H358" s="78">
        <f t="shared" ca="1" si="694"/>
        <v>0.17122004386639988</v>
      </c>
      <c r="I358" s="78">
        <f t="shared" ca="1" si="694"/>
        <v>0.17122005027961623</v>
      </c>
      <c r="J358" s="78">
        <f t="shared" ca="1" si="694"/>
        <v>0.17122005669283261</v>
      </c>
      <c r="K358" s="78">
        <f t="shared" ca="1" si="694"/>
        <v>0.17075224872597777</v>
      </c>
      <c r="L358" s="78">
        <f t="shared" ca="1" si="694"/>
        <v>0.17122005669283261</v>
      </c>
      <c r="M358" s="78">
        <f t="shared" ca="1" si="694"/>
        <v>0.17122005669283261</v>
      </c>
      <c r="N358" s="78">
        <f t="shared" ca="1" si="694"/>
        <v>0.17122005027961623</v>
      </c>
      <c r="O358" s="78">
        <f t="shared" ca="1" si="694"/>
        <v>0.17075224233028388</v>
      </c>
      <c r="P358" s="78">
        <f t="shared" ca="1" si="694"/>
        <v>0.17122005027961623</v>
      </c>
      <c r="Q358" s="78">
        <f t="shared" ref="Q358:R358" ca="1" si="695">+Q357/(Q355*Q378)</f>
        <v>0.17122005669283263</v>
      </c>
      <c r="R358" s="78">
        <f t="shared" ca="1" si="695"/>
        <v>0.17122005669283261</v>
      </c>
    </row>
    <row r="359" spans="1:18">
      <c r="A359" s="60">
        <f t="shared" si="631"/>
        <v>359</v>
      </c>
      <c r="B359" s="96" t="s">
        <v>97</v>
      </c>
      <c r="C359" s="166" t="s">
        <v>230</v>
      </c>
      <c r="D359" s="88">
        <f ca="1">+SUM(INDIRECT("'Monthly Resource Report'!"&amp;(VLOOKUP(D$1,$AO$1:$AP$197,2,FALSE)&amp;$A359&amp;":"&amp;VLOOKUP(DATE(YEAR(D$1),12,1),$AO$1:$AP$181,2,FALSE)&amp;$A359)))</f>
        <v>0</v>
      </c>
      <c r="E359" s="89">
        <f t="shared" ref="E359:R359" ca="1" si="696">+SUM(INDIRECT("'Monthly Resource Report'!"&amp;(VLOOKUP(E$1,$AO$1:$AP$197,2,FALSE)&amp;$A359&amp;":"&amp;VLOOKUP(DATE(YEAR(E$1),12,1),$AO$1:$AP$181,2,FALSE)&amp;$A359)))</f>
        <v>0</v>
      </c>
      <c r="F359" s="89">
        <f t="shared" ca="1" si="696"/>
        <v>0</v>
      </c>
      <c r="G359" s="89">
        <f t="shared" ca="1" si="696"/>
        <v>0</v>
      </c>
      <c r="H359" s="89">
        <f t="shared" ca="1" si="696"/>
        <v>0</v>
      </c>
      <c r="I359" s="89">
        <f t="shared" ca="1" si="696"/>
        <v>0</v>
      </c>
      <c r="J359" s="89">
        <f t="shared" ca="1" si="696"/>
        <v>0</v>
      </c>
      <c r="K359" s="89">
        <f t="shared" ca="1" si="696"/>
        <v>0</v>
      </c>
      <c r="L359" s="89">
        <f t="shared" ca="1" si="696"/>
        <v>0</v>
      </c>
      <c r="M359" s="89">
        <f t="shared" ca="1" si="696"/>
        <v>0</v>
      </c>
      <c r="N359" s="89">
        <f t="shared" ca="1" si="696"/>
        <v>0</v>
      </c>
      <c r="O359" s="89">
        <f t="shared" ca="1" si="696"/>
        <v>0</v>
      </c>
      <c r="P359" s="89">
        <f t="shared" ca="1" si="696"/>
        <v>0</v>
      </c>
      <c r="Q359" s="89">
        <f t="shared" ca="1" si="696"/>
        <v>0</v>
      </c>
      <c r="R359" s="89">
        <f t="shared" ca="1" si="696"/>
        <v>0</v>
      </c>
    </row>
    <row r="360" spans="1:18">
      <c r="A360" s="60">
        <f t="shared" si="631"/>
        <v>360</v>
      </c>
      <c r="B360" s="171" t="s">
        <v>97</v>
      </c>
      <c r="C360" s="172" t="s">
        <v>270</v>
      </c>
      <c r="D360" s="92">
        <f ca="1">+D359/D357</f>
        <v>0</v>
      </c>
      <c r="E360" s="93">
        <f t="shared" ref="E360" ca="1" si="697">+E359/E357</f>
        <v>0</v>
      </c>
      <c r="F360" s="93">
        <f t="shared" ref="F360" ca="1" si="698">+F359/F357</f>
        <v>0</v>
      </c>
      <c r="G360" s="93">
        <f t="shared" ref="G360:P360" ca="1" si="699">+G359/G357</f>
        <v>0</v>
      </c>
      <c r="H360" s="93">
        <f t="shared" ca="1" si="699"/>
        <v>0</v>
      </c>
      <c r="I360" s="93">
        <f t="shared" ca="1" si="699"/>
        <v>0</v>
      </c>
      <c r="J360" s="93">
        <f t="shared" ca="1" si="699"/>
        <v>0</v>
      </c>
      <c r="K360" s="93">
        <f t="shared" ca="1" si="699"/>
        <v>0</v>
      </c>
      <c r="L360" s="93">
        <f t="shared" ca="1" si="699"/>
        <v>0</v>
      </c>
      <c r="M360" s="93">
        <f t="shared" ca="1" si="699"/>
        <v>0</v>
      </c>
      <c r="N360" s="93">
        <f t="shared" ca="1" si="699"/>
        <v>0</v>
      </c>
      <c r="O360" s="93">
        <f t="shared" ca="1" si="699"/>
        <v>0</v>
      </c>
      <c r="P360" s="93">
        <f t="shared" ca="1" si="699"/>
        <v>0</v>
      </c>
      <c r="Q360" s="93">
        <f t="shared" ref="Q360:R360" ca="1" si="700">+Q359/Q357</f>
        <v>0</v>
      </c>
      <c r="R360" s="93">
        <f t="shared" ca="1" si="700"/>
        <v>0</v>
      </c>
    </row>
    <row r="361" spans="1:18">
      <c r="A361" s="60">
        <f t="shared" si="631"/>
        <v>361</v>
      </c>
      <c r="B361" s="96" t="s">
        <v>97</v>
      </c>
      <c r="C361" s="166" t="s">
        <v>37</v>
      </c>
      <c r="D361" s="632">
        <f ca="1">+SUM(INDIRECT("'Monthly Resource Report'!"&amp;(VLOOKUP(D$1,$AO$1:$AP$197,2,FALSE)&amp;$A361&amp;":"&amp;VLOOKUP(DATE(YEAR(D$1),12,1),$AO$1:$AP$181,2,FALSE)&amp;$A361)))</f>
        <v>5341118.6500000004</v>
      </c>
      <c r="E361" s="633">
        <f t="shared" ref="E361:R361" ca="1" si="701">+SUM(INDIRECT("'Monthly Resource Report'!"&amp;(VLOOKUP(E$1,$AO$1:$AP$197,2,FALSE)&amp;$A361&amp;":"&amp;VLOOKUP(DATE(YEAR(E$1),12,1),$AO$1:$AP$181,2,FALSE)&amp;$A361)))</f>
        <v>7047016.7300000004</v>
      </c>
      <c r="F361" s="633">
        <f t="shared" ca="1" si="701"/>
        <v>12019440.01</v>
      </c>
      <c r="G361" s="633">
        <f t="shared" ca="1" si="701"/>
        <v>12019439.539999999</v>
      </c>
      <c r="H361" s="633">
        <f t="shared" ca="1" si="701"/>
        <v>12307777.559999999</v>
      </c>
      <c r="I361" s="633">
        <f t="shared" ca="1" si="701"/>
        <v>12617474.129999999</v>
      </c>
      <c r="J361" s="633">
        <f t="shared" ca="1" si="701"/>
        <v>12945860.969999999</v>
      </c>
      <c r="K361" s="633">
        <f t="shared" ca="1" si="701"/>
        <v>13290264</v>
      </c>
      <c r="L361" s="633">
        <f t="shared" ca="1" si="701"/>
        <v>13645348.310000002</v>
      </c>
      <c r="M361" s="633">
        <f t="shared" ca="1" si="701"/>
        <v>14016450.229999999</v>
      </c>
      <c r="N361" s="633">
        <f t="shared" ca="1" si="701"/>
        <v>14395561.870000001</v>
      </c>
      <c r="O361" s="633">
        <f t="shared" ca="1" si="701"/>
        <v>14793361.749999998</v>
      </c>
      <c r="P361" s="633">
        <f t="shared" ca="1" si="701"/>
        <v>15204510.649999999</v>
      </c>
      <c r="Q361" s="633">
        <f t="shared" ca="1" si="701"/>
        <v>15631679.93</v>
      </c>
      <c r="R361" s="633">
        <f t="shared" ca="1" si="701"/>
        <v>16074865.430000002</v>
      </c>
    </row>
    <row r="362" spans="1:18">
      <c r="A362" s="60">
        <f t="shared" si="631"/>
        <v>362</v>
      </c>
      <c r="B362" s="171" t="s">
        <v>97</v>
      </c>
      <c r="C362" s="172" t="s">
        <v>271</v>
      </c>
      <c r="D362" s="79" t="e">
        <f ca="1">+D361/D359</f>
        <v>#DIV/0!</v>
      </c>
      <c r="E362" s="80" t="e">
        <f t="shared" ref="E362" ca="1" si="702">+E361/E359</f>
        <v>#DIV/0!</v>
      </c>
      <c r="F362" s="80" t="e">
        <f t="shared" ref="F362" ca="1" si="703">+F361/F359</f>
        <v>#DIV/0!</v>
      </c>
      <c r="G362" s="80" t="e">
        <f t="shared" ref="G362:P362" ca="1" si="704">+G361/G359</f>
        <v>#DIV/0!</v>
      </c>
      <c r="H362" s="80" t="e">
        <f t="shared" ca="1" si="704"/>
        <v>#DIV/0!</v>
      </c>
      <c r="I362" s="80" t="e">
        <f t="shared" ca="1" si="704"/>
        <v>#DIV/0!</v>
      </c>
      <c r="J362" s="80" t="e">
        <f t="shared" ca="1" si="704"/>
        <v>#DIV/0!</v>
      </c>
      <c r="K362" s="80" t="e">
        <f t="shared" ca="1" si="704"/>
        <v>#DIV/0!</v>
      </c>
      <c r="L362" s="80" t="e">
        <f t="shared" ca="1" si="704"/>
        <v>#DIV/0!</v>
      </c>
      <c r="M362" s="80" t="e">
        <f t="shared" ca="1" si="704"/>
        <v>#DIV/0!</v>
      </c>
      <c r="N362" s="80" t="e">
        <f t="shared" ca="1" si="704"/>
        <v>#DIV/0!</v>
      </c>
      <c r="O362" s="80" t="e">
        <f t="shared" ca="1" si="704"/>
        <v>#DIV/0!</v>
      </c>
      <c r="P362" s="80" t="e">
        <f t="shared" ca="1" si="704"/>
        <v>#DIV/0!</v>
      </c>
      <c r="Q362" s="80" t="e">
        <f t="shared" ref="Q362:R362" ca="1" si="705">+Q361/Q359</f>
        <v>#DIV/0!</v>
      </c>
      <c r="R362" s="80" t="e">
        <f t="shared" ca="1" si="705"/>
        <v>#DIV/0!</v>
      </c>
    </row>
    <row r="363" spans="1:18">
      <c r="A363" s="60">
        <f t="shared" si="631"/>
        <v>363</v>
      </c>
      <c r="B363" s="96" t="s">
        <v>97</v>
      </c>
      <c r="C363" s="166" t="s">
        <v>38</v>
      </c>
      <c r="D363" s="632">
        <f ca="1">+SUM(INDIRECT("'Monthly Resource Report'!"&amp;(VLOOKUP(D$1,$AO$1:$AP$197,2,FALSE)&amp;$A363&amp;":"&amp;VLOOKUP(DATE(YEAR(D$1),12,1),$AO$1:$AP$181,2,FALSE)&amp;$A363)))</f>
        <v>0</v>
      </c>
      <c r="E363" s="633">
        <f t="shared" ref="E363:R363" ca="1" si="706">+SUM(INDIRECT("'Monthly Resource Report'!"&amp;(VLOOKUP(E$1,$AO$1:$AP$197,2,FALSE)&amp;$A363&amp;":"&amp;VLOOKUP(DATE(YEAR(E$1),12,1),$AO$1:$AP$181,2,FALSE)&amp;$A363)))</f>
        <v>0</v>
      </c>
      <c r="F363" s="633">
        <f t="shared" ca="1" si="706"/>
        <v>0</v>
      </c>
      <c r="G363" s="633">
        <f t="shared" ca="1" si="706"/>
        <v>0</v>
      </c>
      <c r="H363" s="633">
        <f t="shared" ca="1" si="706"/>
        <v>0</v>
      </c>
      <c r="I363" s="633">
        <f t="shared" ca="1" si="706"/>
        <v>0</v>
      </c>
      <c r="J363" s="633">
        <f t="shared" ca="1" si="706"/>
        <v>0</v>
      </c>
      <c r="K363" s="633">
        <f t="shared" ca="1" si="706"/>
        <v>0</v>
      </c>
      <c r="L363" s="633">
        <f t="shared" ca="1" si="706"/>
        <v>0</v>
      </c>
      <c r="M363" s="633">
        <f t="shared" ca="1" si="706"/>
        <v>0</v>
      </c>
      <c r="N363" s="633">
        <f t="shared" ca="1" si="706"/>
        <v>0</v>
      </c>
      <c r="O363" s="633">
        <f t="shared" ca="1" si="706"/>
        <v>0</v>
      </c>
      <c r="P363" s="633">
        <f t="shared" ca="1" si="706"/>
        <v>0</v>
      </c>
      <c r="Q363" s="633">
        <f t="shared" ca="1" si="706"/>
        <v>0</v>
      </c>
      <c r="R363" s="633">
        <f t="shared" ca="1" si="706"/>
        <v>0</v>
      </c>
    </row>
    <row r="364" spans="1:18">
      <c r="A364" s="60">
        <f t="shared" si="631"/>
        <v>364</v>
      </c>
      <c r="B364" s="171" t="s">
        <v>97</v>
      </c>
      <c r="C364" s="172" t="s">
        <v>39</v>
      </c>
      <c r="D364" s="81">
        <f ca="1">+D363/D357</f>
        <v>0</v>
      </c>
      <c r="E364" s="82">
        <f t="shared" ref="E364" ca="1" si="707">+E363/E357</f>
        <v>0</v>
      </c>
      <c r="F364" s="82">
        <f t="shared" ref="F364" ca="1" si="708">+F363/F357</f>
        <v>0</v>
      </c>
      <c r="G364" s="82">
        <f t="shared" ref="G364:P364" ca="1" si="709">+G363/G357</f>
        <v>0</v>
      </c>
      <c r="H364" s="82">
        <f t="shared" ca="1" si="709"/>
        <v>0</v>
      </c>
      <c r="I364" s="82">
        <f t="shared" ca="1" si="709"/>
        <v>0</v>
      </c>
      <c r="J364" s="82">
        <f t="shared" ca="1" si="709"/>
        <v>0</v>
      </c>
      <c r="K364" s="82">
        <f t="shared" ca="1" si="709"/>
        <v>0</v>
      </c>
      <c r="L364" s="82">
        <f t="shared" ca="1" si="709"/>
        <v>0</v>
      </c>
      <c r="M364" s="82">
        <f t="shared" ca="1" si="709"/>
        <v>0</v>
      </c>
      <c r="N364" s="82">
        <f t="shared" ca="1" si="709"/>
        <v>0</v>
      </c>
      <c r="O364" s="82">
        <f t="shared" ca="1" si="709"/>
        <v>0</v>
      </c>
      <c r="P364" s="82">
        <f t="shared" ca="1" si="709"/>
        <v>0</v>
      </c>
      <c r="Q364" s="82">
        <f t="shared" ref="Q364:R364" ca="1" si="710">+Q363/Q357</f>
        <v>0</v>
      </c>
      <c r="R364" s="82">
        <f t="shared" ca="1" si="710"/>
        <v>0</v>
      </c>
    </row>
    <row r="365" spans="1:18">
      <c r="A365" s="60">
        <f t="shared" si="631"/>
        <v>365</v>
      </c>
      <c r="B365" s="96" t="s">
        <v>97</v>
      </c>
      <c r="C365" s="166" t="s">
        <v>40</v>
      </c>
      <c r="D365" s="88">
        <f ca="1">+SUM(INDIRECT("'Monthly Resource Report'!"&amp;(VLOOKUP(D$1,$AO$1:$AP$197,2,FALSE)&amp;$A365&amp;":"&amp;VLOOKUP(DATE(YEAR(D$1),12,1),$AO$1:$AP$181,2,FALSE)&amp;$A365)))</f>
        <v>0</v>
      </c>
      <c r="E365" s="89">
        <f t="shared" ref="E365:R367" ca="1" si="711">+SUM(INDIRECT("'Monthly Resource Report'!"&amp;(VLOOKUP(E$1,$AO$1:$AP$197,2,FALSE)&amp;$A365&amp;":"&amp;VLOOKUP(DATE(YEAR(E$1),12,1),$AO$1:$AP$181,2,FALSE)&amp;$A365)))</f>
        <v>0</v>
      </c>
      <c r="F365" s="89">
        <f t="shared" ca="1" si="711"/>
        <v>0</v>
      </c>
      <c r="G365" s="89">
        <f t="shared" ca="1" si="711"/>
        <v>0</v>
      </c>
      <c r="H365" s="89">
        <f t="shared" ca="1" si="711"/>
        <v>0</v>
      </c>
      <c r="I365" s="89">
        <f t="shared" ca="1" si="711"/>
        <v>0</v>
      </c>
      <c r="J365" s="89">
        <f t="shared" ca="1" si="711"/>
        <v>0</v>
      </c>
      <c r="K365" s="89">
        <f t="shared" ca="1" si="711"/>
        <v>0</v>
      </c>
      <c r="L365" s="89">
        <f t="shared" ca="1" si="711"/>
        <v>0</v>
      </c>
      <c r="M365" s="89">
        <f t="shared" ca="1" si="711"/>
        <v>0</v>
      </c>
      <c r="N365" s="89">
        <f t="shared" ca="1" si="711"/>
        <v>0</v>
      </c>
      <c r="O365" s="89">
        <f t="shared" ca="1" si="711"/>
        <v>0</v>
      </c>
      <c r="P365" s="89">
        <f t="shared" ca="1" si="711"/>
        <v>0</v>
      </c>
      <c r="Q365" s="89">
        <f t="shared" ca="1" si="711"/>
        <v>0</v>
      </c>
      <c r="R365" s="89">
        <f t="shared" ca="1" si="711"/>
        <v>0</v>
      </c>
    </row>
    <row r="366" spans="1:18">
      <c r="A366" s="60">
        <f t="shared" si="631"/>
        <v>366</v>
      </c>
      <c r="B366" s="96" t="s">
        <v>97</v>
      </c>
      <c r="C366" s="166" t="s">
        <v>41</v>
      </c>
      <c r="D366" s="88">
        <f ca="1">+SUM(INDIRECT("'Monthly Resource Report'!"&amp;(VLOOKUP(D$1,$AO$1:$AP$197,2,FALSE)&amp;$A366&amp;":"&amp;VLOOKUP(DATE(YEAR(D$1),12,1),$AO$1:$AP$181,2,FALSE)&amp;$A366)))</f>
        <v>8760</v>
      </c>
      <c r="E366" s="89">
        <f t="shared" ca="1" si="711"/>
        <v>8760</v>
      </c>
      <c r="F366" s="89">
        <f t="shared" ca="1" si="711"/>
        <v>8760</v>
      </c>
      <c r="G366" s="89">
        <f t="shared" ca="1" si="711"/>
        <v>8784</v>
      </c>
      <c r="H366" s="89">
        <f t="shared" ca="1" si="711"/>
        <v>8760</v>
      </c>
      <c r="I366" s="89">
        <f t="shared" ca="1" si="711"/>
        <v>8760</v>
      </c>
      <c r="J366" s="89">
        <f t="shared" ca="1" si="711"/>
        <v>8760</v>
      </c>
      <c r="K366" s="89">
        <f t="shared" ca="1" si="711"/>
        <v>8784</v>
      </c>
      <c r="L366" s="89">
        <f t="shared" ca="1" si="711"/>
        <v>8760</v>
      </c>
      <c r="M366" s="89">
        <f t="shared" ca="1" si="711"/>
        <v>8760</v>
      </c>
      <c r="N366" s="89">
        <f t="shared" ca="1" si="711"/>
        <v>8760</v>
      </c>
      <c r="O366" s="89">
        <f t="shared" ca="1" si="711"/>
        <v>8784</v>
      </c>
      <c r="P366" s="89">
        <f t="shared" ca="1" si="711"/>
        <v>8760</v>
      </c>
      <c r="Q366" s="89">
        <f t="shared" ca="1" si="711"/>
        <v>8760</v>
      </c>
      <c r="R366" s="89">
        <f t="shared" ca="1" si="711"/>
        <v>8760</v>
      </c>
    </row>
    <row r="367" spans="1:18">
      <c r="A367" s="60">
        <f t="shared" si="631"/>
        <v>367</v>
      </c>
      <c r="B367" s="96" t="s">
        <v>97</v>
      </c>
      <c r="C367" s="166" t="s">
        <v>231</v>
      </c>
      <c r="D367" s="88">
        <f ca="1">+SUM(INDIRECT("'Monthly Resource Report'!"&amp;(VLOOKUP(D$1,$AO$1:$AP$197,2,FALSE)&amp;$A367&amp;":"&amp;VLOOKUP(DATE(YEAR(D$1),12,1),$AO$1:$AP$181,2,FALSE)&amp;$A367)))</f>
        <v>0</v>
      </c>
      <c r="E367" s="89">
        <f t="shared" ca="1" si="711"/>
        <v>0</v>
      </c>
      <c r="F367" s="89">
        <f t="shared" ca="1" si="711"/>
        <v>0</v>
      </c>
      <c r="G367" s="89">
        <f t="shared" ca="1" si="711"/>
        <v>0</v>
      </c>
      <c r="H367" s="89">
        <f t="shared" ca="1" si="711"/>
        <v>0</v>
      </c>
      <c r="I367" s="89">
        <f t="shared" ca="1" si="711"/>
        <v>0</v>
      </c>
      <c r="J367" s="89">
        <f t="shared" ca="1" si="711"/>
        <v>0</v>
      </c>
      <c r="K367" s="89">
        <f t="shared" ca="1" si="711"/>
        <v>0</v>
      </c>
      <c r="L367" s="89">
        <f t="shared" ca="1" si="711"/>
        <v>0</v>
      </c>
      <c r="M367" s="89">
        <f t="shared" ca="1" si="711"/>
        <v>0</v>
      </c>
      <c r="N367" s="89">
        <f t="shared" ca="1" si="711"/>
        <v>0</v>
      </c>
      <c r="O367" s="89">
        <f t="shared" ca="1" si="711"/>
        <v>0</v>
      </c>
      <c r="P367" s="89">
        <f t="shared" ca="1" si="711"/>
        <v>0</v>
      </c>
      <c r="Q367" s="89">
        <f t="shared" ca="1" si="711"/>
        <v>0</v>
      </c>
      <c r="R367" s="89">
        <f t="shared" ca="1" si="711"/>
        <v>0</v>
      </c>
    </row>
    <row r="368" spans="1:18">
      <c r="A368" s="60">
        <f t="shared" si="631"/>
        <v>368</v>
      </c>
      <c r="B368" s="171" t="s">
        <v>97</v>
      </c>
      <c r="C368" s="177" t="s">
        <v>96</v>
      </c>
      <c r="D368" s="83">
        <f ca="1">+D357/(D366*D355)</f>
        <v>0.91103536466767865</v>
      </c>
      <c r="E368" s="84">
        <f t="shared" ref="E368:G368" ca="1" si="712">+E357/(E366*E355)</f>
        <v>0.91103536466767865</v>
      </c>
      <c r="F368" s="84">
        <f t="shared" ca="1" si="712"/>
        <v>0.17122005669283261</v>
      </c>
      <c r="G368" s="84">
        <f t="shared" ca="1" si="712"/>
        <v>0.17075224872597775</v>
      </c>
      <c r="H368" s="84">
        <f t="shared" ref="H368:P368" ca="1" si="713">+H357/(H366*H355)</f>
        <v>0.17122004386639988</v>
      </c>
      <c r="I368" s="84">
        <f t="shared" ca="1" si="713"/>
        <v>0.17122005027961623</v>
      </c>
      <c r="J368" s="84">
        <f t="shared" ca="1" si="713"/>
        <v>0.17122005669283261</v>
      </c>
      <c r="K368" s="84">
        <f t="shared" ca="1" si="713"/>
        <v>0.17075224872597777</v>
      </c>
      <c r="L368" s="84">
        <f t="shared" ca="1" si="713"/>
        <v>0.17122005669283261</v>
      </c>
      <c r="M368" s="84">
        <f t="shared" ca="1" si="713"/>
        <v>0.17122005669283261</v>
      </c>
      <c r="N368" s="84">
        <f t="shared" ca="1" si="713"/>
        <v>0.17122005027961623</v>
      </c>
      <c r="O368" s="84">
        <f t="shared" ca="1" si="713"/>
        <v>0.17075224233028388</v>
      </c>
      <c r="P368" s="84">
        <f t="shared" ca="1" si="713"/>
        <v>0.17122005027961623</v>
      </c>
      <c r="Q368" s="84">
        <f t="shared" ref="Q368:R368" ca="1" si="714">+Q357/(Q366*Q355)</f>
        <v>0.17122005669283263</v>
      </c>
      <c r="R368" s="84">
        <f t="shared" ca="1" si="714"/>
        <v>0.17122005669283261</v>
      </c>
    </row>
    <row r="369" spans="1:18">
      <c r="A369" s="60">
        <f t="shared" si="631"/>
        <v>369</v>
      </c>
      <c r="B369" s="96" t="s">
        <v>97</v>
      </c>
      <c r="C369" s="166" t="s">
        <v>42</v>
      </c>
      <c r="D369" s="632">
        <f ca="1">+SUM(INDIRECT("'Monthly Resource Report'!"&amp;(VLOOKUP(D$1,$AO$1:$AP$197,2,FALSE)&amp;$A369&amp;":"&amp;VLOOKUP(DATE(YEAR(D$1),12,1),$AO$1:$AP$181,2,FALSE)&amp;$A369)))</f>
        <v>0</v>
      </c>
      <c r="E369" s="633">
        <f t="shared" ref="E369:R372" ca="1" si="715">+SUM(INDIRECT("'Monthly Resource Report'!"&amp;(VLOOKUP(E$1,$AO$1:$AP$197,2,FALSE)&amp;$A369&amp;":"&amp;VLOOKUP(DATE(YEAR(E$1),12,1),$AO$1:$AP$181,2,FALSE)&amp;$A369)))</f>
        <v>0</v>
      </c>
      <c r="F369" s="633">
        <f t="shared" ca="1" si="715"/>
        <v>0</v>
      </c>
      <c r="G369" s="633">
        <f t="shared" ca="1" si="715"/>
        <v>0</v>
      </c>
      <c r="H369" s="633">
        <f t="shared" ca="1" si="715"/>
        <v>0</v>
      </c>
      <c r="I369" s="633">
        <f t="shared" ca="1" si="715"/>
        <v>0</v>
      </c>
      <c r="J369" s="633">
        <f t="shared" ca="1" si="715"/>
        <v>0</v>
      </c>
      <c r="K369" s="633">
        <f t="shared" ca="1" si="715"/>
        <v>0</v>
      </c>
      <c r="L369" s="633">
        <f t="shared" ca="1" si="715"/>
        <v>0</v>
      </c>
      <c r="M369" s="633">
        <f t="shared" ca="1" si="715"/>
        <v>0</v>
      </c>
      <c r="N369" s="633">
        <f t="shared" ca="1" si="715"/>
        <v>0</v>
      </c>
      <c r="O369" s="633">
        <f t="shared" ca="1" si="715"/>
        <v>0</v>
      </c>
      <c r="P369" s="633">
        <f t="shared" ca="1" si="715"/>
        <v>0</v>
      </c>
      <c r="Q369" s="633">
        <f t="shared" ca="1" si="715"/>
        <v>0</v>
      </c>
      <c r="R369" s="633">
        <f t="shared" ca="1" si="715"/>
        <v>0</v>
      </c>
    </row>
    <row r="370" spans="1:18">
      <c r="A370" s="60">
        <f t="shared" si="631"/>
        <v>370</v>
      </c>
      <c r="B370" s="96" t="s">
        <v>97</v>
      </c>
      <c r="C370" s="166" t="s">
        <v>298</v>
      </c>
      <c r="D370" s="632">
        <f ca="1">+SUM(INDIRECT("'Monthly Resource Report'!"&amp;(VLOOKUP(D$1,$AO$1:$AP$197,2,FALSE)&amp;$A370&amp;":"&amp;VLOOKUP(DATE(YEAR(D$1),12,1),$AO$1:$AP$181,2,FALSE)&amp;$A370)))</f>
        <v>0</v>
      </c>
      <c r="E370" s="633">
        <f t="shared" ca="1" si="715"/>
        <v>0</v>
      </c>
      <c r="F370" s="633">
        <f t="shared" ca="1" si="715"/>
        <v>0</v>
      </c>
      <c r="G370" s="633">
        <f t="shared" ca="1" si="715"/>
        <v>0</v>
      </c>
      <c r="H370" s="633">
        <f t="shared" ca="1" si="715"/>
        <v>0</v>
      </c>
      <c r="I370" s="633">
        <f t="shared" ca="1" si="715"/>
        <v>0</v>
      </c>
      <c r="J370" s="633">
        <f t="shared" ca="1" si="715"/>
        <v>0</v>
      </c>
      <c r="K370" s="633">
        <f t="shared" ca="1" si="715"/>
        <v>0</v>
      </c>
      <c r="L370" s="633">
        <f t="shared" ca="1" si="715"/>
        <v>0</v>
      </c>
      <c r="M370" s="633">
        <f t="shared" ca="1" si="715"/>
        <v>0</v>
      </c>
      <c r="N370" s="633">
        <f t="shared" ca="1" si="715"/>
        <v>0</v>
      </c>
      <c r="O370" s="633">
        <f t="shared" ca="1" si="715"/>
        <v>0</v>
      </c>
      <c r="P370" s="633">
        <f t="shared" ca="1" si="715"/>
        <v>0</v>
      </c>
      <c r="Q370" s="633">
        <f t="shared" ca="1" si="715"/>
        <v>0</v>
      </c>
      <c r="R370" s="633">
        <f t="shared" ca="1" si="715"/>
        <v>0</v>
      </c>
    </row>
    <row r="371" spans="1:18">
      <c r="A371" s="60">
        <f t="shared" si="631"/>
        <v>371</v>
      </c>
      <c r="B371" s="96" t="s">
        <v>97</v>
      </c>
      <c r="C371" s="166" t="s">
        <v>43</v>
      </c>
      <c r="D371" s="88">
        <f ca="1">+SUM(INDIRECT("'Monthly Resource Report'!"&amp;(VLOOKUP(D$1,$AO$1:$AP$197,2,FALSE)&amp;$A371&amp;":"&amp;VLOOKUP(DATE(YEAR(D$1),12,1),$AO$1:$AP$181,2,FALSE)&amp;$A371)))</f>
        <v>0</v>
      </c>
      <c r="E371" s="89">
        <f t="shared" ca="1" si="715"/>
        <v>0</v>
      </c>
      <c r="F371" s="89">
        <f t="shared" ca="1" si="715"/>
        <v>0</v>
      </c>
      <c r="G371" s="89">
        <f t="shared" ca="1" si="715"/>
        <v>0</v>
      </c>
      <c r="H371" s="89">
        <f t="shared" ca="1" si="715"/>
        <v>0</v>
      </c>
      <c r="I371" s="89">
        <f t="shared" ca="1" si="715"/>
        <v>0</v>
      </c>
      <c r="J371" s="89">
        <f t="shared" ca="1" si="715"/>
        <v>0</v>
      </c>
      <c r="K371" s="89">
        <f t="shared" ca="1" si="715"/>
        <v>0</v>
      </c>
      <c r="L371" s="89">
        <f t="shared" ca="1" si="715"/>
        <v>0</v>
      </c>
      <c r="M371" s="89">
        <f t="shared" ca="1" si="715"/>
        <v>0</v>
      </c>
      <c r="N371" s="89">
        <f t="shared" ca="1" si="715"/>
        <v>0</v>
      </c>
      <c r="O371" s="89">
        <f t="shared" ca="1" si="715"/>
        <v>0</v>
      </c>
      <c r="P371" s="89">
        <f t="shared" ca="1" si="715"/>
        <v>0</v>
      </c>
      <c r="Q371" s="89">
        <f t="shared" ca="1" si="715"/>
        <v>0</v>
      </c>
      <c r="R371" s="89">
        <f t="shared" ca="1" si="715"/>
        <v>0</v>
      </c>
    </row>
    <row r="372" spans="1:18">
      <c r="A372" s="60">
        <f t="shared" si="631"/>
        <v>372</v>
      </c>
      <c r="B372" s="96" t="s">
        <v>97</v>
      </c>
      <c r="C372" s="166" t="s">
        <v>44</v>
      </c>
      <c r="D372" s="632">
        <f ca="1">+SUM(INDIRECT("'Monthly Resource Report'!"&amp;(VLOOKUP(D$1,$AO$1:$AP$197,2,FALSE)&amp;$A372&amp;":"&amp;VLOOKUP(DATE(YEAR(D$1),12,1),$AO$1:$AP$181,2,FALSE)&amp;$A372)))</f>
        <v>0</v>
      </c>
      <c r="E372" s="633">
        <f t="shared" ca="1" si="715"/>
        <v>0</v>
      </c>
      <c r="F372" s="633">
        <f t="shared" ca="1" si="715"/>
        <v>0</v>
      </c>
      <c r="G372" s="633">
        <f t="shared" ca="1" si="715"/>
        <v>0</v>
      </c>
      <c r="H372" s="633">
        <f t="shared" ca="1" si="715"/>
        <v>0</v>
      </c>
      <c r="I372" s="633">
        <f t="shared" ca="1" si="715"/>
        <v>0</v>
      </c>
      <c r="J372" s="633">
        <f t="shared" ca="1" si="715"/>
        <v>0</v>
      </c>
      <c r="K372" s="633">
        <f t="shared" ca="1" si="715"/>
        <v>0</v>
      </c>
      <c r="L372" s="633">
        <f t="shared" ca="1" si="715"/>
        <v>0</v>
      </c>
      <c r="M372" s="633">
        <f t="shared" ca="1" si="715"/>
        <v>0</v>
      </c>
      <c r="N372" s="633">
        <f t="shared" ca="1" si="715"/>
        <v>0</v>
      </c>
      <c r="O372" s="633">
        <f t="shared" ca="1" si="715"/>
        <v>0</v>
      </c>
      <c r="P372" s="633">
        <f t="shared" ca="1" si="715"/>
        <v>0</v>
      </c>
      <c r="Q372" s="633">
        <f t="shared" ca="1" si="715"/>
        <v>0</v>
      </c>
      <c r="R372" s="633">
        <f t="shared" ca="1" si="715"/>
        <v>0</v>
      </c>
    </row>
    <row r="373" spans="1:18">
      <c r="A373" s="60">
        <f t="shared" si="631"/>
        <v>373</v>
      </c>
      <c r="B373" s="171" t="s">
        <v>97</v>
      </c>
      <c r="C373" s="172" t="s">
        <v>45</v>
      </c>
      <c r="D373" s="92" t="e">
        <f ca="1">+(D371*2000)/D359</f>
        <v>#DIV/0!</v>
      </c>
      <c r="E373" s="93" t="e">
        <f t="shared" ref="E373:G373" ca="1" si="716">+(E371*2000)/E359</f>
        <v>#DIV/0!</v>
      </c>
      <c r="F373" s="93" t="e">
        <f t="shared" ca="1" si="716"/>
        <v>#DIV/0!</v>
      </c>
      <c r="G373" s="93" t="e">
        <f t="shared" ca="1" si="716"/>
        <v>#DIV/0!</v>
      </c>
      <c r="H373" s="93" t="e">
        <f t="shared" ref="H373:P373" ca="1" si="717">+(H371*2000)/H359</f>
        <v>#DIV/0!</v>
      </c>
      <c r="I373" s="93" t="e">
        <f t="shared" ca="1" si="717"/>
        <v>#DIV/0!</v>
      </c>
      <c r="J373" s="93" t="e">
        <f t="shared" ca="1" si="717"/>
        <v>#DIV/0!</v>
      </c>
      <c r="K373" s="93" t="e">
        <f t="shared" ca="1" si="717"/>
        <v>#DIV/0!</v>
      </c>
      <c r="L373" s="93" t="e">
        <f t="shared" ca="1" si="717"/>
        <v>#DIV/0!</v>
      </c>
      <c r="M373" s="93" t="e">
        <f t="shared" ca="1" si="717"/>
        <v>#DIV/0!</v>
      </c>
      <c r="N373" s="93" t="e">
        <f t="shared" ca="1" si="717"/>
        <v>#DIV/0!</v>
      </c>
      <c r="O373" s="93" t="e">
        <f t="shared" ca="1" si="717"/>
        <v>#DIV/0!</v>
      </c>
      <c r="P373" s="93" t="e">
        <f t="shared" ca="1" si="717"/>
        <v>#DIV/0!</v>
      </c>
      <c r="Q373" s="93" t="e">
        <f t="shared" ref="Q373:R373" ca="1" si="718">+(Q371*2000)/Q359</f>
        <v>#DIV/0!</v>
      </c>
      <c r="R373" s="93" t="e">
        <f t="shared" ca="1" si="718"/>
        <v>#DIV/0!</v>
      </c>
    </row>
    <row r="374" spans="1:18">
      <c r="A374" s="60">
        <f t="shared" si="631"/>
        <v>374</v>
      </c>
      <c r="B374" s="96" t="s">
        <v>97</v>
      </c>
      <c r="C374" s="166" t="s">
        <v>46</v>
      </c>
      <c r="D374" s="88">
        <f ca="1">+SUM(INDIRECT("'Monthly Resource Report'!"&amp;(VLOOKUP(D$1,$AO$1:$AP$197,2,FALSE)&amp;$A374&amp;":"&amp;VLOOKUP(DATE(YEAR(D$1),12,1),$AO$1:$AP$181,2,FALSE)&amp;$A374)))</f>
        <v>0</v>
      </c>
      <c r="E374" s="89">
        <f t="shared" ref="E374:R375" ca="1" si="719">+SUM(INDIRECT("'Monthly Resource Report'!"&amp;(VLOOKUP(E$1,$AO$1:$AP$197,2,FALSE)&amp;$A374&amp;":"&amp;VLOOKUP(DATE(YEAR(E$1),12,1),$AO$1:$AP$181,2,FALSE)&amp;$A374)))</f>
        <v>0</v>
      </c>
      <c r="F374" s="89">
        <f t="shared" ca="1" si="719"/>
        <v>0</v>
      </c>
      <c r="G374" s="89">
        <f t="shared" ca="1" si="719"/>
        <v>0</v>
      </c>
      <c r="H374" s="89">
        <f t="shared" ca="1" si="719"/>
        <v>0</v>
      </c>
      <c r="I374" s="89">
        <f t="shared" ca="1" si="719"/>
        <v>0</v>
      </c>
      <c r="J374" s="89">
        <f t="shared" ca="1" si="719"/>
        <v>0</v>
      </c>
      <c r="K374" s="89">
        <f t="shared" ca="1" si="719"/>
        <v>0</v>
      </c>
      <c r="L374" s="89">
        <f t="shared" ca="1" si="719"/>
        <v>0</v>
      </c>
      <c r="M374" s="89">
        <f t="shared" ca="1" si="719"/>
        <v>0</v>
      </c>
      <c r="N374" s="89">
        <f t="shared" ca="1" si="719"/>
        <v>0</v>
      </c>
      <c r="O374" s="89">
        <f t="shared" ca="1" si="719"/>
        <v>0</v>
      </c>
      <c r="P374" s="89">
        <f t="shared" ca="1" si="719"/>
        <v>0</v>
      </c>
      <c r="Q374" s="89">
        <f t="shared" ca="1" si="719"/>
        <v>0</v>
      </c>
      <c r="R374" s="89">
        <f t="shared" ca="1" si="719"/>
        <v>0</v>
      </c>
    </row>
    <row r="375" spans="1:18">
      <c r="A375" s="60">
        <f t="shared" si="631"/>
        <v>375</v>
      </c>
      <c r="B375" s="96" t="s">
        <v>97</v>
      </c>
      <c r="C375" s="166" t="s">
        <v>47</v>
      </c>
      <c r="D375" s="632">
        <f ca="1">+SUM(INDIRECT("'Monthly Resource Report'!"&amp;(VLOOKUP(D$1,$AO$1:$AP$197,2,FALSE)&amp;$A375&amp;":"&amp;VLOOKUP(DATE(YEAR(D$1),12,1),$AO$1:$AP$181,2,FALSE)&amp;$A375)))</f>
        <v>0</v>
      </c>
      <c r="E375" s="633">
        <f t="shared" ca="1" si="719"/>
        <v>0</v>
      </c>
      <c r="F375" s="633">
        <f t="shared" ca="1" si="719"/>
        <v>0</v>
      </c>
      <c r="G375" s="633">
        <f t="shared" ca="1" si="719"/>
        <v>0</v>
      </c>
      <c r="H375" s="633">
        <f t="shared" ca="1" si="719"/>
        <v>0</v>
      </c>
      <c r="I375" s="633">
        <f t="shared" ca="1" si="719"/>
        <v>0</v>
      </c>
      <c r="J375" s="633">
        <f t="shared" ca="1" si="719"/>
        <v>0</v>
      </c>
      <c r="K375" s="633">
        <f t="shared" ca="1" si="719"/>
        <v>0</v>
      </c>
      <c r="L375" s="633">
        <f t="shared" ca="1" si="719"/>
        <v>0</v>
      </c>
      <c r="M375" s="633">
        <f t="shared" ca="1" si="719"/>
        <v>0</v>
      </c>
      <c r="N375" s="633">
        <f t="shared" ca="1" si="719"/>
        <v>0</v>
      </c>
      <c r="O375" s="633">
        <f t="shared" ca="1" si="719"/>
        <v>0</v>
      </c>
      <c r="P375" s="633">
        <f t="shared" ca="1" si="719"/>
        <v>0</v>
      </c>
      <c r="Q375" s="633">
        <f t="shared" ca="1" si="719"/>
        <v>0</v>
      </c>
      <c r="R375" s="633">
        <f t="shared" ca="1" si="719"/>
        <v>0</v>
      </c>
    </row>
    <row r="376" spans="1:18">
      <c r="A376" s="60">
        <f t="shared" si="631"/>
        <v>376</v>
      </c>
      <c r="B376" s="180" t="s">
        <v>97</v>
      </c>
      <c r="C376" s="181" t="s">
        <v>48</v>
      </c>
      <c r="D376" s="94" t="e">
        <f ca="1">+(D374*2000)/D359</f>
        <v>#DIV/0!</v>
      </c>
      <c r="E376" s="95" t="e">
        <f t="shared" ref="E376:G376" ca="1" si="720">+(E374*2000)/E359</f>
        <v>#DIV/0!</v>
      </c>
      <c r="F376" s="95" t="e">
        <f t="shared" ca="1" si="720"/>
        <v>#DIV/0!</v>
      </c>
      <c r="G376" s="95" t="e">
        <f t="shared" ca="1" si="720"/>
        <v>#DIV/0!</v>
      </c>
      <c r="H376" s="95" t="e">
        <f t="shared" ref="H376:P376" ca="1" si="721">+(H374*2000)/H359</f>
        <v>#DIV/0!</v>
      </c>
      <c r="I376" s="95" t="e">
        <f t="shared" ca="1" si="721"/>
        <v>#DIV/0!</v>
      </c>
      <c r="J376" s="95" t="e">
        <f t="shared" ca="1" si="721"/>
        <v>#DIV/0!</v>
      </c>
      <c r="K376" s="95" t="e">
        <f t="shared" ca="1" si="721"/>
        <v>#DIV/0!</v>
      </c>
      <c r="L376" s="95" t="e">
        <f t="shared" ca="1" si="721"/>
        <v>#DIV/0!</v>
      </c>
      <c r="M376" s="95" t="e">
        <f t="shared" ca="1" si="721"/>
        <v>#DIV/0!</v>
      </c>
      <c r="N376" s="95" t="e">
        <f t="shared" ca="1" si="721"/>
        <v>#DIV/0!</v>
      </c>
      <c r="O376" s="95" t="e">
        <f t="shared" ca="1" si="721"/>
        <v>#DIV/0!</v>
      </c>
      <c r="P376" s="95" t="e">
        <f t="shared" ca="1" si="721"/>
        <v>#DIV/0!</v>
      </c>
      <c r="Q376" s="95" t="e">
        <f t="shared" ref="Q376:R376" ca="1" si="722">+(Q374*2000)/Q359</f>
        <v>#DIV/0!</v>
      </c>
      <c r="R376" s="95" t="e">
        <f t="shared" ca="1" si="722"/>
        <v>#DIV/0!</v>
      </c>
    </row>
    <row r="377" spans="1:18">
      <c r="A377" s="60">
        <f t="shared" si="631"/>
        <v>377</v>
      </c>
      <c r="B377" s="44" t="s">
        <v>97</v>
      </c>
      <c r="C377" s="628" t="s">
        <v>232</v>
      </c>
      <c r="D377" s="384">
        <f ca="1">+D356+D388</f>
        <v>0</v>
      </c>
      <c r="E377" s="385">
        <f t="shared" ref="E377:G377" ca="1" si="723">+E356+E388</f>
        <v>0</v>
      </c>
      <c r="F377" s="385">
        <f t="shared" ca="1" si="723"/>
        <v>0</v>
      </c>
      <c r="G377" s="385">
        <f t="shared" ca="1" si="723"/>
        <v>0</v>
      </c>
      <c r="H377" s="385">
        <f t="shared" ref="H377:P377" ca="1" si="724">+H356+H388</f>
        <v>0</v>
      </c>
      <c r="I377" s="385">
        <f t="shared" ca="1" si="724"/>
        <v>0</v>
      </c>
      <c r="J377" s="385">
        <f t="shared" ca="1" si="724"/>
        <v>0</v>
      </c>
      <c r="K377" s="385">
        <f t="shared" ca="1" si="724"/>
        <v>0</v>
      </c>
      <c r="L377" s="385">
        <f t="shared" ca="1" si="724"/>
        <v>0</v>
      </c>
      <c r="M377" s="385">
        <f t="shared" ca="1" si="724"/>
        <v>0</v>
      </c>
      <c r="N377" s="385">
        <f t="shared" ca="1" si="724"/>
        <v>0</v>
      </c>
      <c r="O377" s="385">
        <f t="shared" ca="1" si="724"/>
        <v>0</v>
      </c>
      <c r="P377" s="385">
        <f t="shared" ca="1" si="724"/>
        <v>0</v>
      </c>
      <c r="Q377" s="385">
        <f t="shared" ref="Q377:R377" ca="1" si="725">+Q356+Q388</f>
        <v>0</v>
      </c>
      <c r="R377" s="385">
        <f t="shared" ca="1" si="725"/>
        <v>0</v>
      </c>
    </row>
    <row r="378" spans="1:18">
      <c r="A378" s="60">
        <f t="shared" si="631"/>
        <v>378</v>
      </c>
      <c r="B378" s="43" t="s">
        <v>97</v>
      </c>
      <c r="C378" s="627" t="s">
        <v>49</v>
      </c>
      <c r="D378" s="96">
        <f>+(DATE(YEAR(D$1)+1,1,1)-D$1)*24</f>
        <v>8760</v>
      </c>
      <c r="E378" s="17">
        <f t="shared" ref="E378:R378" si="726">+(DATE(YEAR(E$1)+1,1,1)-E$1)*24</f>
        <v>8760</v>
      </c>
      <c r="F378" s="17">
        <f t="shared" si="726"/>
        <v>8760</v>
      </c>
      <c r="G378" s="17">
        <f t="shared" si="726"/>
        <v>8784</v>
      </c>
      <c r="H378" s="17">
        <f t="shared" si="726"/>
        <v>8760</v>
      </c>
      <c r="I378" s="17">
        <f t="shared" si="726"/>
        <v>8760</v>
      </c>
      <c r="J378" s="17">
        <f t="shared" si="726"/>
        <v>8760</v>
      </c>
      <c r="K378" s="17">
        <f t="shared" si="726"/>
        <v>8784</v>
      </c>
      <c r="L378" s="17">
        <f t="shared" si="726"/>
        <v>8760</v>
      </c>
      <c r="M378" s="17">
        <f t="shared" si="726"/>
        <v>8760</v>
      </c>
      <c r="N378" s="17">
        <f t="shared" si="726"/>
        <v>8760</v>
      </c>
      <c r="O378" s="17">
        <f t="shared" si="726"/>
        <v>8784</v>
      </c>
      <c r="P378" s="17">
        <f t="shared" si="726"/>
        <v>8760</v>
      </c>
      <c r="Q378" s="17">
        <f t="shared" si="726"/>
        <v>8760</v>
      </c>
      <c r="R378" s="17">
        <f t="shared" si="726"/>
        <v>8760</v>
      </c>
    </row>
    <row r="379" spans="1:18">
      <c r="A379" s="60">
        <f t="shared" si="631"/>
        <v>379</v>
      </c>
      <c r="B379" s="43" t="s">
        <v>97</v>
      </c>
      <c r="C379" s="166" t="s">
        <v>50</v>
      </c>
      <c r="D379" s="97">
        <f ca="1">+SUM(D361,D363,D370)</f>
        <v>5341118.6500000004</v>
      </c>
      <c r="E379" s="85">
        <f t="shared" ref="E379:G379" ca="1" si="727">+SUM(E361,E363,E370)</f>
        <v>7047016.7300000004</v>
      </c>
      <c r="F379" s="85">
        <f t="shared" ca="1" si="727"/>
        <v>12019440.01</v>
      </c>
      <c r="G379" s="85">
        <f t="shared" ca="1" si="727"/>
        <v>12019439.539999999</v>
      </c>
      <c r="H379" s="85">
        <f t="shared" ref="H379:P379" ca="1" si="728">+SUM(H361,H363,H370)</f>
        <v>12307777.559999999</v>
      </c>
      <c r="I379" s="85">
        <f t="shared" ca="1" si="728"/>
        <v>12617474.129999999</v>
      </c>
      <c r="J379" s="85">
        <f t="shared" ca="1" si="728"/>
        <v>12945860.969999999</v>
      </c>
      <c r="K379" s="85">
        <f t="shared" ca="1" si="728"/>
        <v>13290264</v>
      </c>
      <c r="L379" s="85">
        <f t="shared" ca="1" si="728"/>
        <v>13645348.310000002</v>
      </c>
      <c r="M379" s="85">
        <f t="shared" ca="1" si="728"/>
        <v>14016450.229999999</v>
      </c>
      <c r="N379" s="85">
        <f t="shared" ca="1" si="728"/>
        <v>14395561.870000001</v>
      </c>
      <c r="O379" s="85">
        <f t="shared" ca="1" si="728"/>
        <v>14793361.749999998</v>
      </c>
      <c r="P379" s="85">
        <f t="shared" ca="1" si="728"/>
        <v>15204510.649999999</v>
      </c>
      <c r="Q379" s="85">
        <f t="shared" ref="Q379:R379" ca="1" si="729">+SUM(Q361,Q363,Q370)</f>
        <v>15631679.93</v>
      </c>
      <c r="R379" s="85">
        <f t="shared" ca="1" si="729"/>
        <v>16074865.430000002</v>
      </c>
    </row>
    <row r="380" spans="1:18">
      <c r="A380" s="60">
        <f t="shared" si="631"/>
        <v>380</v>
      </c>
      <c r="B380" s="43" t="s">
        <v>97</v>
      </c>
      <c r="C380" s="166" t="s">
        <v>51</v>
      </c>
      <c r="D380" s="98">
        <f ca="1">+D379/D357</f>
        <v>17.690000410361797</v>
      </c>
      <c r="E380" s="86">
        <f t="shared" ref="E380" ca="1" si="730">+E379/E357</f>
        <v>23.340003661129391</v>
      </c>
      <c r="F380" s="86">
        <f t="shared" ref="F380" ca="1" si="731">+F379/F357</f>
        <v>45.019999849426924</v>
      </c>
      <c r="G380" s="86">
        <f t="shared" ref="G380:P380" ca="1" si="732">+G379/G357</f>
        <v>45.019996402727067</v>
      </c>
      <c r="H380" s="86">
        <f t="shared" ca="1" si="732"/>
        <v>46.10000007865758</v>
      </c>
      <c r="I380" s="86">
        <f t="shared" ca="1" si="732"/>
        <v>47.259997490448718</v>
      </c>
      <c r="J380" s="86">
        <f t="shared" ca="1" si="732"/>
        <v>48.490001067870203</v>
      </c>
      <c r="K380" s="86">
        <f t="shared" ca="1" si="732"/>
        <v>49.779994772642532</v>
      </c>
      <c r="L380" s="86">
        <f t="shared" ca="1" si="732"/>
        <v>51.109999995879846</v>
      </c>
      <c r="M380" s="86">
        <f t="shared" ca="1" si="732"/>
        <v>52.49999889504835</v>
      </c>
      <c r="N380" s="86">
        <f t="shared" ca="1" si="732"/>
        <v>53.920001011311712</v>
      </c>
      <c r="O380" s="86">
        <f t="shared" ca="1" si="732"/>
        <v>55.409997737283767</v>
      </c>
      <c r="P380" s="86">
        <f t="shared" ca="1" si="732"/>
        <v>56.94999868904037</v>
      </c>
      <c r="Q380" s="86">
        <f t="shared" ref="Q380:R380" ca="1" si="733">+Q379/Q357</f>
        <v>58.550001290358765</v>
      </c>
      <c r="R380" s="86">
        <f t="shared" ca="1" si="733"/>
        <v>60.209996358903432</v>
      </c>
    </row>
    <row r="381" spans="1:18">
      <c r="A381" s="60">
        <f t="shared" si="631"/>
        <v>381</v>
      </c>
      <c r="B381" s="43" t="s">
        <v>97</v>
      </c>
      <c r="C381" s="166" t="s">
        <v>52</v>
      </c>
      <c r="D381" s="99">
        <f ca="1">+D375+D372</f>
        <v>0</v>
      </c>
      <c r="E381" s="87">
        <f t="shared" ref="E381:G381" ca="1" si="734">+E375+E372</f>
        <v>0</v>
      </c>
      <c r="F381" s="87">
        <f t="shared" ca="1" si="734"/>
        <v>0</v>
      </c>
      <c r="G381" s="87">
        <f t="shared" ca="1" si="734"/>
        <v>0</v>
      </c>
      <c r="H381" s="87">
        <f t="shared" ref="H381:P381" ca="1" si="735">+H375+H372</f>
        <v>0</v>
      </c>
      <c r="I381" s="87">
        <f t="shared" ca="1" si="735"/>
        <v>0</v>
      </c>
      <c r="J381" s="87">
        <f t="shared" ca="1" si="735"/>
        <v>0</v>
      </c>
      <c r="K381" s="87">
        <f t="shared" ca="1" si="735"/>
        <v>0</v>
      </c>
      <c r="L381" s="87">
        <f t="shared" ca="1" si="735"/>
        <v>0</v>
      </c>
      <c r="M381" s="87">
        <f t="shared" ca="1" si="735"/>
        <v>0</v>
      </c>
      <c r="N381" s="87">
        <f t="shared" ca="1" si="735"/>
        <v>0</v>
      </c>
      <c r="O381" s="87">
        <f t="shared" ca="1" si="735"/>
        <v>0</v>
      </c>
      <c r="P381" s="87">
        <f t="shared" ca="1" si="735"/>
        <v>0</v>
      </c>
      <c r="Q381" s="87">
        <f t="shared" ref="Q381:R381" ca="1" si="736">+Q375+Q372</f>
        <v>0</v>
      </c>
      <c r="R381" s="87">
        <f t="shared" ca="1" si="736"/>
        <v>0</v>
      </c>
    </row>
    <row r="382" spans="1:18">
      <c r="A382" s="60">
        <f t="shared" si="631"/>
        <v>382</v>
      </c>
      <c r="B382" s="43" t="s">
        <v>97</v>
      </c>
      <c r="C382" s="166" t="s">
        <v>53</v>
      </c>
      <c r="D382" s="98">
        <f ca="1">+D381/D357</f>
        <v>0</v>
      </c>
      <c r="E382" s="86">
        <f t="shared" ref="E382" ca="1" si="737">+E381/E357</f>
        <v>0</v>
      </c>
      <c r="F382" s="86">
        <f t="shared" ref="F382" ca="1" si="738">+F381/F357</f>
        <v>0</v>
      </c>
      <c r="G382" s="86">
        <f t="shared" ref="G382:P382" ca="1" si="739">+G381/G357</f>
        <v>0</v>
      </c>
      <c r="H382" s="86">
        <f t="shared" ca="1" si="739"/>
        <v>0</v>
      </c>
      <c r="I382" s="86">
        <f t="shared" ca="1" si="739"/>
        <v>0</v>
      </c>
      <c r="J382" s="86">
        <f t="shared" ca="1" si="739"/>
        <v>0</v>
      </c>
      <c r="K382" s="86">
        <f t="shared" ca="1" si="739"/>
        <v>0</v>
      </c>
      <c r="L382" s="86">
        <f t="shared" ca="1" si="739"/>
        <v>0</v>
      </c>
      <c r="M382" s="86">
        <f t="shared" ca="1" si="739"/>
        <v>0</v>
      </c>
      <c r="N382" s="86">
        <f t="shared" ca="1" si="739"/>
        <v>0</v>
      </c>
      <c r="O382" s="86">
        <f t="shared" ca="1" si="739"/>
        <v>0</v>
      </c>
      <c r="P382" s="86">
        <f t="shared" ca="1" si="739"/>
        <v>0</v>
      </c>
      <c r="Q382" s="86">
        <f t="shared" ref="Q382:R382" ca="1" si="740">+Q381/Q357</f>
        <v>0</v>
      </c>
      <c r="R382" s="86">
        <f t="shared" ca="1" si="740"/>
        <v>0</v>
      </c>
    </row>
    <row r="383" spans="1:18">
      <c r="A383" s="60">
        <f t="shared" si="631"/>
        <v>383</v>
      </c>
      <c r="B383" s="43" t="s">
        <v>97</v>
      </c>
      <c r="C383" s="166" t="s">
        <v>228</v>
      </c>
      <c r="D383" s="85">
        <f ca="1">+D381+D379</f>
        <v>5341118.6500000004</v>
      </c>
      <c r="E383" s="85">
        <f t="shared" ref="E383:G383" ca="1" si="741">+E381+E379</f>
        <v>7047016.7300000004</v>
      </c>
      <c r="F383" s="85">
        <f t="shared" ca="1" si="741"/>
        <v>12019440.01</v>
      </c>
      <c r="G383" s="85">
        <f t="shared" ca="1" si="741"/>
        <v>12019439.539999999</v>
      </c>
      <c r="H383" s="85">
        <f t="shared" ref="H383:P383" ca="1" si="742">+H381+H379</f>
        <v>12307777.559999999</v>
      </c>
      <c r="I383" s="85">
        <f t="shared" ca="1" si="742"/>
        <v>12617474.129999999</v>
      </c>
      <c r="J383" s="85">
        <f t="shared" ca="1" si="742"/>
        <v>12945860.969999999</v>
      </c>
      <c r="K383" s="85">
        <f t="shared" ca="1" si="742"/>
        <v>13290264</v>
      </c>
      <c r="L383" s="85">
        <f t="shared" ca="1" si="742"/>
        <v>13645348.310000002</v>
      </c>
      <c r="M383" s="85">
        <f t="shared" ca="1" si="742"/>
        <v>14016450.229999999</v>
      </c>
      <c r="N383" s="85">
        <f t="shared" ca="1" si="742"/>
        <v>14395561.870000001</v>
      </c>
      <c r="O383" s="85">
        <f t="shared" ca="1" si="742"/>
        <v>14793361.749999998</v>
      </c>
      <c r="P383" s="85">
        <f t="shared" ca="1" si="742"/>
        <v>15204510.649999999</v>
      </c>
      <c r="Q383" s="85">
        <f t="shared" ref="Q383:R383" ca="1" si="743">+Q381+Q379</f>
        <v>15631679.93</v>
      </c>
      <c r="R383" s="85">
        <f t="shared" ca="1" si="743"/>
        <v>16074865.430000002</v>
      </c>
    </row>
    <row r="384" spans="1:18">
      <c r="A384" s="60">
        <f t="shared" si="631"/>
        <v>384</v>
      </c>
      <c r="B384" s="183" t="s">
        <v>97</v>
      </c>
      <c r="C384" s="351" t="s">
        <v>229</v>
      </c>
      <c r="D384" s="184">
        <f ca="1">+D383/D357</f>
        <v>17.690000410361797</v>
      </c>
      <c r="E384" s="184">
        <f t="shared" ref="E384" ca="1" si="744">+E383/E357</f>
        <v>23.340003661129391</v>
      </c>
      <c r="F384" s="184">
        <f t="shared" ref="F384" ca="1" si="745">+F383/F357</f>
        <v>45.019999849426924</v>
      </c>
      <c r="G384" s="184">
        <f t="shared" ref="G384:P384" ca="1" si="746">+G383/G357</f>
        <v>45.019996402727067</v>
      </c>
      <c r="H384" s="184">
        <f t="shared" ca="1" si="746"/>
        <v>46.10000007865758</v>
      </c>
      <c r="I384" s="184">
        <f t="shared" ca="1" si="746"/>
        <v>47.259997490448718</v>
      </c>
      <c r="J384" s="184">
        <f t="shared" ca="1" si="746"/>
        <v>48.490001067870203</v>
      </c>
      <c r="K384" s="184">
        <f t="shared" ca="1" si="746"/>
        <v>49.779994772642532</v>
      </c>
      <c r="L384" s="184">
        <f t="shared" ca="1" si="746"/>
        <v>51.109999995879846</v>
      </c>
      <c r="M384" s="184">
        <f t="shared" ca="1" si="746"/>
        <v>52.49999889504835</v>
      </c>
      <c r="N384" s="184">
        <f t="shared" ca="1" si="746"/>
        <v>53.920001011311712</v>
      </c>
      <c r="O384" s="184">
        <f t="shared" ca="1" si="746"/>
        <v>55.409997737283767</v>
      </c>
      <c r="P384" s="184">
        <f t="shared" ca="1" si="746"/>
        <v>56.94999868904037</v>
      </c>
      <c r="Q384" s="184">
        <f t="shared" ref="Q384:R384" ca="1" si="747">+Q383/Q357</f>
        <v>58.550001290358765</v>
      </c>
      <c r="R384" s="184">
        <f t="shared" ca="1" si="747"/>
        <v>60.209996358903432</v>
      </c>
    </row>
    <row r="385" spans="1:18" ht="15.75" thickBot="1">
      <c r="A385" s="60">
        <f t="shared" si="631"/>
        <v>385</v>
      </c>
      <c r="B385" s="42"/>
      <c r="C385" s="185"/>
      <c r="D385" s="71"/>
      <c r="E385" s="72"/>
      <c r="F385" s="72"/>
      <c r="G385" s="72"/>
      <c r="H385" s="72"/>
      <c r="I385" s="72"/>
      <c r="J385" s="72"/>
      <c r="K385" s="72"/>
      <c r="L385" s="72"/>
      <c r="M385" s="72"/>
      <c r="N385" s="72"/>
      <c r="O385" s="72"/>
      <c r="P385" s="72"/>
      <c r="Q385" s="72"/>
      <c r="R385" s="72"/>
    </row>
    <row r="386" spans="1:18">
      <c r="A386" s="60">
        <f t="shared" si="631"/>
        <v>386</v>
      </c>
      <c r="B386" s="188" t="s">
        <v>32</v>
      </c>
      <c r="C386" s="189" t="s">
        <v>33</v>
      </c>
      <c r="D386" s="100" t="str">
        <f>+D$2</f>
        <v>CY 2013</v>
      </c>
      <c r="E386" s="101" t="str">
        <f t="shared" ref="E386:R386" si="748">+E$2</f>
        <v>CY 2014</v>
      </c>
      <c r="F386" s="101" t="str">
        <f t="shared" si="748"/>
        <v>CY 2015</v>
      </c>
      <c r="G386" s="101" t="str">
        <f t="shared" si="748"/>
        <v>CY 2016</v>
      </c>
      <c r="H386" s="101" t="str">
        <f t="shared" si="748"/>
        <v>CY 2017</v>
      </c>
      <c r="I386" s="101" t="str">
        <f t="shared" si="748"/>
        <v>CY 2018</v>
      </c>
      <c r="J386" s="101" t="str">
        <f t="shared" si="748"/>
        <v>CY 2019</v>
      </c>
      <c r="K386" s="101" t="str">
        <f t="shared" si="748"/>
        <v>CY 2020</v>
      </c>
      <c r="L386" s="101" t="str">
        <f t="shared" si="748"/>
        <v>CY 2021</v>
      </c>
      <c r="M386" s="101" t="str">
        <f t="shared" si="748"/>
        <v>CY 2022</v>
      </c>
      <c r="N386" s="101" t="str">
        <f t="shared" si="748"/>
        <v>CY 2023</v>
      </c>
      <c r="O386" s="101" t="str">
        <f t="shared" si="748"/>
        <v>CY 2024</v>
      </c>
      <c r="P386" s="101" t="str">
        <f t="shared" si="748"/>
        <v>CY 2025</v>
      </c>
      <c r="Q386" s="101" t="str">
        <f t="shared" si="748"/>
        <v>CY 2026</v>
      </c>
      <c r="R386" s="101" t="str">
        <f t="shared" si="748"/>
        <v>CY 2027</v>
      </c>
    </row>
    <row r="387" spans="1:18">
      <c r="A387" s="60">
        <f t="shared" si="631"/>
        <v>387</v>
      </c>
      <c r="B387" s="75" t="s">
        <v>290</v>
      </c>
      <c r="C387" s="163" t="s">
        <v>34</v>
      </c>
      <c r="D387" s="630">
        <f ca="1">+AVERAGE(INDIRECT("'Monthly Resource Report'!"&amp;VLOOKUP(D$1,$AO$1:$AP$197,2,FALSE)&amp;$A387&amp;":"&amp;VLOOKUP(DATE(YEAR(D$1),12,1),$AO$1:$AP$197,2,FALSE)&amp;$A387))</f>
        <v>2.5516666666666663</v>
      </c>
      <c r="E387" s="631">
        <f t="shared" ref="E387:R387" ca="1" si="749">+AVERAGE(INDIRECT("'Monthly Resource Report'!"&amp;VLOOKUP(E$1,$AO$1:$AP$197,2,FALSE)&amp;$A387&amp;":"&amp;VLOOKUP(DATE(YEAR(E$1),12,1),$AO$1:$AP$197,2,FALSE)&amp;$A387))</f>
        <v>2.5516666666666663</v>
      </c>
      <c r="F387" s="631">
        <f t="shared" ca="1" si="749"/>
        <v>12</v>
      </c>
      <c r="G387" s="631">
        <f t="shared" ca="1" si="749"/>
        <v>12</v>
      </c>
      <c r="H387" s="631">
        <f t="shared" ca="1" si="749"/>
        <v>12</v>
      </c>
      <c r="I387" s="631">
        <f t="shared" ca="1" si="749"/>
        <v>12</v>
      </c>
      <c r="J387" s="631">
        <f t="shared" ca="1" si="749"/>
        <v>12</v>
      </c>
      <c r="K387" s="631">
        <f t="shared" ca="1" si="749"/>
        <v>12</v>
      </c>
      <c r="L387" s="631">
        <f t="shared" ca="1" si="749"/>
        <v>12</v>
      </c>
      <c r="M387" s="631">
        <f t="shared" ca="1" si="749"/>
        <v>12</v>
      </c>
      <c r="N387" s="631">
        <f t="shared" ca="1" si="749"/>
        <v>12</v>
      </c>
      <c r="O387" s="631">
        <f t="shared" ca="1" si="749"/>
        <v>12</v>
      </c>
      <c r="P387" s="631">
        <f t="shared" ca="1" si="749"/>
        <v>12</v>
      </c>
      <c r="Q387" s="631">
        <f t="shared" ca="1" si="749"/>
        <v>12</v>
      </c>
      <c r="R387" s="631">
        <f t="shared" ca="1" si="749"/>
        <v>12</v>
      </c>
    </row>
    <row r="388" spans="1:18">
      <c r="A388" s="60">
        <f t="shared" ref="A388:A416" si="750">+ROW(A388)</f>
        <v>388</v>
      </c>
      <c r="B388" s="96" t="s">
        <v>290</v>
      </c>
      <c r="C388" s="166" t="s">
        <v>227</v>
      </c>
      <c r="D388" s="90">
        <f ca="1">+SUM(INDIRECT("'Monthly Resource Report'!"&amp;(VLOOKUP(D$1,$AO$1:$AP$197,2,FALSE)&amp;$A388&amp;":"&amp;VLOOKUP(DATE(YEAR(D$1),12,1),$AO$1:$AP$181,2,FALSE)&amp;$A388)))</f>
        <v>0</v>
      </c>
      <c r="E388" s="91">
        <f t="shared" ref="E388:R389" ca="1" si="751">+SUM(INDIRECT("'Monthly Resource Report'!"&amp;(VLOOKUP(E$1,$AO$1:$AP$197,2,FALSE)&amp;$A388&amp;":"&amp;VLOOKUP(DATE(YEAR(E$1),12,1),$AO$1:$AP$181,2,FALSE)&amp;$A388)))</f>
        <v>0</v>
      </c>
      <c r="F388" s="91">
        <f t="shared" ca="1" si="751"/>
        <v>0</v>
      </c>
      <c r="G388" s="91">
        <f t="shared" ca="1" si="751"/>
        <v>0</v>
      </c>
      <c r="H388" s="91">
        <f t="shared" ca="1" si="751"/>
        <v>0</v>
      </c>
      <c r="I388" s="91">
        <f t="shared" ca="1" si="751"/>
        <v>0</v>
      </c>
      <c r="J388" s="91">
        <f t="shared" ca="1" si="751"/>
        <v>0</v>
      </c>
      <c r="K388" s="91">
        <f t="shared" ca="1" si="751"/>
        <v>0</v>
      </c>
      <c r="L388" s="91">
        <f t="shared" ca="1" si="751"/>
        <v>0</v>
      </c>
      <c r="M388" s="91">
        <f t="shared" ca="1" si="751"/>
        <v>0</v>
      </c>
      <c r="N388" s="91">
        <f t="shared" ca="1" si="751"/>
        <v>0</v>
      </c>
      <c r="O388" s="91">
        <f t="shared" ca="1" si="751"/>
        <v>0</v>
      </c>
      <c r="P388" s="91">
        <f t="shared" ca="1" si="751"/>
        <v>0</v>
      </c>
      <c r="Q388" s="91">
        <f t="shared" ca="1" si="751"/>
        <v>0</v>
      </c>
      <c r="R388" s="91">
        <f t="shared" ca="1" si="751"/>
        <v>0</v>
      </c>
    </row>
    <row r="389" spans="1:18">
      <c r="A389" s="60">
        <f t="shared" si="750"/>
        <v>389</v>
      </c>
      <c r="B389" s="96" t="s">
        <v>290</v>
      </c>
      <c r="C389" s="166" t="s">
        <v>36</v>
      </c>
      <c r="D389" s="88">
        <f ca="1">+SUM(INDIRECT("'Monthly Resource Report'!"&amp;(VLOOKUP(D$1,$AO$1:$AP$197,2,FALSE)&amp;$A389&amp;":"&amp;VLOOKUP(DATE(YEAR(D$1),12,1),$AO$1:$AP$181,2,FALSE)&amp;$A389)))</f>
        <v>20354.73</v>
      </c>
      <c r="E389" s="89">
        <f t="shared" ca="1" si="751"/>
        <v>20354.73</v>
      </c>
      <c r="F389" s="89">
        <f t="shared" ca="1" si="751"/>
        <v>17998.71</v>
      </c>
      <c r="G389" s="89">
        <f t="shared" ca="1" si="751"/>
        <v>17998.699999999997</v>
      </c>
      <c r="H389" s="89">
        <f t="shared" ca="1" si="751"/>
        <v>17998.699999999997</v>
      </c>
      <c r="I389" s="89">
        <f t="shared" ca="1" si="751"/>
        <v>17998.7</v>
      </c>
      <c r="J389" s="89">
        <f t="shared" ca="1" si="751"/>
        <v>17998.7</v>
      </c>
      <c r="K389" s="89">
        <f t="shared" ca="1" si="751"/>
        <v>17998.7</v>
      </c>
      <c r="L389" s="89">
        <f t="shared" ca="1" si="751"/>
        <v>17998.7</v>
      </c>
      <c r="M389" s="89">
        <f t="shared" ca="1" si="751"/>
        <v>17998.71</v>
      </c>
      <c r="N389" s="89">
        <f t="shared" ca="1" si="751"/>
        <v>17998.7</v>
      </c>
      <c r="O389" s="89">
        <f t="shared" ca="1" si="751"/>
        <v>17998.71</v>
      </c>
      <c r="P389" s="89">
        <f t="shared" ca="1" si="751"/>
        <v>17998.690000000002</v>
      </c>
      <c r="Q389" s="89">
        <f t="shared" ca="1" si="751"/>
        <v>17998.710000000003</v>
      </c>
      <c r="R389" s="89">
        <f t="shared" ca="1" si="751"/>
        <v>17998.7</v>
      </c>
    </row>
    <row r="390" spans="1:18">
      <c r="A390" s="60">
        <f t="shared" si="750"/>
        <v>390</v>
      </c>
      <c r="B390" s="171" t="s">
        <v>290</v>
      </c>
      <c r="C390" s="172" t="s">
        <v>95</v>
      </c>
      <c r="D390" s="77">
        <f ca="1">+D389/(D387*D410)</f>
        <v>0.91062024104578443</v>
      </c>
      <c r="E390" s="78">
        <f t="shared" ref="E390" ca="1" si="752">+E389/(E387*E410)</f>
        <v>0.91062024104578443</v>
      </c>
      <c r="F390" s="78">
        <f t="shared" ref="F390" ca="1" si="753">+F389/(F387*F410)</f>
        <v>0.17122060502283104</v>
      </c>
      <c r="G390" s="78">
        <f t="shared" ref="G390:P390" ca="1" si="754">+G389/(G387*G410)</f>
        <v>0.17075269429265327</v>
      </c>
      <c r="H390" s="78">
        <f t="shared" ca="1" si="754"/>
        <v>0.17122050989345508</v>
      </c>
      <c r="I390" s="78">
        <f t="shared" ca="1" si="754"/>
        <v>0.17122050989345511</v>
      </c>
      <c r="J390" s="78">
        <f t="shared" ca="1" si="754"/>
        <v>0.17122050989345511</v>
      </c>
      <c r="K390" s="78">
        <f t="shared" ca="1" si="754"/>
        <v>0.17075269429265333</v>
      </c>
      <c r="L390" s="78">
        <f t="shared" ca="1" si="754"/>
        <v>0.17122050989345511</v>
      </c>
      <c r="M390" s="78">
        <f t="shared" ca="1" si="754"/>
        <v>0.17122060502283104</v>
      </c>
      <c r="N390" s="78">
        <f t="shared" ca="1" si="754"/>
        <v>0.17122050989345511</v>
      </c>
      <c r="O390" s="78">
        <f t="shared" ca="1" si="754"/>
        <v>0.17075278916211292</v>
      </c>
      <c r="P390" s="78">
        <f t="shared" ca="1" si="754"/>
        <v>0.17122041476407918</v>
      </c>
      <c r="Q390" s="78">
        <f t="shared" ref="Q390:R390" ca="1" si="755">+Q389/(Q387*Q410)</f>
        <v>0.17122060502283107</v>
      </c>
      <c r="R390" s="78">
        <f t="shared" ca="1" si="755"/>
        <v>0.17122050989345511</v>
      </c>
    </row>
    <row r="391" spans="1:18">
      <c r="A391" s="60">
        <f t="shared" si="750"/>
        <v>391</v>
      </c>
      <c r="B391" s="96" t="s">
        <v>290</v>
      </c>
      <c r="C391" s="166" t="s">
        <v>230</v>
      </c>
      <c r="D391" s="88">
        <f ca="1">+SUM(INDIRECT("'Monthly Resource Report'!"&amp;(VLOOKUP(D$1,$AO$1:$AP$197,2,FALSE)&amp;$A391&amp;":"&amp;VLOOKUP(DATE(YEAR(D$1),12,1),$AO$1:$AP$181,2,FALSE)&amp;$A391)))</f>
        <v>0</v>
      </c>
      <c r="E391" s="89">
        <f t="shared" ref="E391:R391" ca="1" si="756">+SUM(INDIRECT("'Monthly Resource Report'!"&amp;(VLOOKUP(E$1,$AO$1:$AP$197,2,FALSE)&amp;$A391&amp;":"&amp;VLOOKUP(DATE(YEAR(E$1),12,1),$AO$1:$AP$181,2,FALSE)&amp;$A391)))</f>
        <v>0</v>
      </c>
      <c r="F391" s="89">
        <f t="shared" ca="1" si="756"/>
        <v>0</v>
      </c>
      <c r="G391" s="89">
        <f t="shared" ca="1" si="756"/>
        <v>0</v>
      </c>
      <c r="H391" s="89">
        <f t="shared" ca="1" si="756"/>
        <v>0</v>
      </c>
      <c r="I391" s="89">
        <f t="shared" ca="1" si="756"/>
        <v>0</v>
      </c>
      <c r="J391" s="89">
        <f t="shared" ca="1" si="756"/>
        <v>0</v>
      </c>
      <c r="K391" s="89">
        <f t="shared" ca="1" si="756"/>
        <v>0</v>
      </c>
      <c r="L391" s="89">
        <f t="shared" ca="1" si="756"/>
        <v>0</v>
      </c>
      <c r="M391" s="89">
        <f t="shared" ca="1" si="756"/>
        <v>0</v>
      </c>
      <c r="N391" s="89">
        <f t="shared" ca="1" si="756"/>
        <v>0</v>
      </c>
      <c r="O391" s="89">
        <f t="shared" ca="1" si="756"/>
        <v>0</v>
      </c>
      <c r="P391" s="89">
        <f t="shared" ca="1" si="756"/>
        <v>0</v>
      </c>
      <c r="Q391" s="89">
        <f t="shared" ca="1" si="756"/>
        <v>0</v>
      </c>
      <c r="R391" s="89">
        <f t="shared" ca="1" si="756"/>
        <v>0</v>
      </c>
    </row>
    <row r="392" spans="1:18">
      <c r="A392" s="60">
        <f t="shared" si="750"/>
        <v>392</v>
      </c>
      <c r="B392" s="171" t="s">
        <v>290</v>
      </c>
      <c r="C392" s="172" t="s">
        <v>270</v>
      </c>
      <c r="D392" s="92">
        <f ca="1">+D391/D389</f>
        <v>0</v>
      </c>
      <c r="E392" s="93">
        <f t="shared" ref="E392" ca="1" si="757">+E391/E389</f>
        <v>0</v>
      </c>
      <c r="F392" s="93">
        <f t="shared" ref="F392" ca="1" si="758">+F391/F389</f>
        <v>0</v>
      </c>
      <c r="G392" s="93">
        <f t="shared" ref="G392:P392" ca="1" si="759">+G391/G389</f>
        <v>0</v>
      </c>
      <c r="H392" s="93">
        <f t="shared" ca="1" si="759"/>
        <v>0</v>
      </c>
      <c r="I392" s="93">
        <f t="shared" ca="1" si="759"/>
        <v>0</v>
      </c>
      <c r="J392" s="93">
        <f t="shared" ca="1" si="759"/>
        <v>0</v>
      </c>
      <c r="K392" s="93">
        <f t="shared" ca="1" si="759"/>
        <v>0</v>
      </c>
      <c r="L392" s="93">
        <f t="shared" ca="1" si="759"/>
        <v>0</v>
      </c>
      <c r="M392" s="93">
        <f t="shared" ca="1" si="759"/>
        <v>0</v>
      </c>
      <c r="N392" s="93">
        <f t="shared" ca="1" si="759"/>
        <v>0</v>
      </c>
      <c r="O392" s="93">
        <f t="shared" ca="1" si="759"/>
        <v>0</v>
      </c>
      <c r="P392" s="93">
        <f t="shared" ca="1" si="759"/>
        <v>0</v>
      </c>
      <c r="Q392" s="93">
        <f t="shared" ref="Q392:R392" ca="1" si="760">+Q391/Q389</f>
        <v>0</v>
      </c>
      <c r="R392" s="93">
        <f t="shared" ca="1" si="760"/>
        <v>0</v>
      </c>
    </row>
    <row r="393" spans="1:18">
      <c r="A393" s="60">
        <f t="shared" si="750"/>
        <v>393</v>
      </c>
      <c r="B393" s="96" t="s">
        <v>290</v>
      </c>
      <c r="C393" s="166" t="s">
        <v>37</v>
      </c>
      <c r="D393" s="632">
        <f ca="1">+SUM(INDIRECT("'Monthly Resource Report'!"&amp;(VLOOKUP(D$1,$AO$1:$AP$197,2,FALSE)&amp;$A393&amp;":"&amp;VLOOKUP(DATE(YEAR(D$1),12,1),$AO$1:$AP$181,2,FALSE)&amp;$A393)))</f>
        <v>360075.33000000007</v>
      </c>
      <c r="E393" s="633">
        <f t="shared" ref="E393:R393" ca="1" si="761">+SUM(INDIRECT("'Monthly Resource Report'!"&amp;(VLOOKUP(E$1,$AO$1:$AP$197,2,FALSE)&amp;$A393&amp;":"&amp;VLOOKUP(DATE(YEAR(E$1),12,1),$AO$1:$AP$181,2,FALSE)&amp;$A393)))</f>
        <v>475079.56000000006</v>
      </c>
      <c r="F393" s="633">
        <f t="shared" ca="1" si="761"/>
        <v>810301.48</v>
      </c>
      <c r="G393" s="633">
        <f t="shared" ca="1" si="761"/>
        <v>810301.47999999975</v>
      </c>
      <c r="H393" s="633">
        <f t="shared" ca="1" si="761"/>
        <v>829740.06</v>
      </c>
      <c r="I393" s="633">
        <f t="shared" ca="1" si="761"/>
        <v>850618.51</v>
      </c>
      <c r="J393" s="633">
        <f t="shared" ca="1" si="761"/>
        <v>872757</v>
      </c>
      <c r="K393" s="633">
        <f t="shared" ca="1" si="761"/>
        <v>895975.25</v>
      </c>
      <c r="L393" s="633">
        <f t="shared" ca="1" si="761"/>
        <v>919913.57</v>
      </c>
      <c r="M393" s="633">
        <f t="shared" ca="1" si="761"/>
        <v>944931.73</v>
      </c>
      <c r="N393" s="633">
        <f t="shared" ca="1" si="761"/>
        <v>970489.87000000011</v>
      </c>
      <c r="O393" s="633">
        <f t="shared" ca="1" si="761"/>
        <v>997307.96</v>
      </c>
      <c r="P393" s="633">
        <f t="shared" ca="1" si="761"/>
        <v>1025026.01</v>
      </c>
      <c r="Q393" s="633">
        <f t="shared" ca="1" si="761"/>
        <v>1053823.8600000001</v>
      </c>
      <c r="R393" s="633">
        <f t="shared" ca="1" si="761"/>
        <v>1083701.73</v>
      </c>
    </row>
    <row r="394" spans="1:18">
      <c r="A394" s="60">
        <f t="shared" si="750"/>
        <v>394</v>
      </c>
      <c r="B394" s="171" t="s">
        <v>290</v>
      </c>
      <c r="C394" s="172" t="s">
        <v>271</v>
      </c>
      <c r="D394" s="79" t="e">
        <f ca="1">+D393/D391</f>
        <v>#DIV/0!</v>
      </c>
      <c r="E394" s="80" t="e">
        <f t="shared" ref="E394" ca="1" si="762">+E393/E391</f>
        <v>#DIV/0!</v>
      </c>
      <c r="F394" s="80" t="e">
        <f t="shared" ref="F394" ca="1" si="763">+F393/F391</f>
        <v>#DIV/0!</v>
      </c>
      <c r="G394" s="80" t="e">
        <f t="shared" ref="G394:P394" ca="1" si="764">+G393/G391</f>
        <v>#DIV/0!</v>
      </c>
      <c r="H394" s="80" t="e">
        <f t="shared" ca="1" si="764"/>
        <v>#DIV/0!</v>
      </c>
      <c r="I394" s="80" t="e">
        <f t="shared" ca="1" si="764"/>
        <v>#DIV/0!</v>
      </c>
      <c r="J394" s="80" t="e">
        <f t="shared" ca="1" si="764"/>
        <v>#DIV/0!</v>
      </c>
      <c r="K394" s="80" t="e">
        <f t="shared" ca="1" si="764"/>
        <v>#DIV/0!</v>
      </c>
      <c r="L394" s="80" t="e">
        <f t="shared" ca="1" si="764"/>
        <v>#DIV/0!</v>
      </c>
      <c r="M394" s="80" t="e">
        <f t="shared" ca="1" si="764"/>
        <v>#DIV/0!</v>
      </c>
      <c r="N394" s="80" t="e">
        <f t="shared" ca="1" si="764"/>
        <v>#DIV/0!</v>
      </c>
      <c r="O394" s="80" t="e">
        <f t="shared" ca="1" si="764"/>
        <v>#DIV/0!</v>
      </c>
      <c r="P394" s="80" t="e">
        <f t="shared" ca="1" si="764"/>
        <v>#DIV/0!</v>
      </c>
      <c r="Q394" s="80" t="e">
        <f t="shared" ref="Q394:R394" ca="1" si="765">+Q393/Q391</f>
        <v>#DIV/0!</v>
      </c>
      <c r="R394" s="80" t="e">
        <f t="shared" ca="1" si="765"/>
        <v>#DIV/0!</v>
      </c>
    </row>
    <row r="395" spans="1:18">
      <c r="A395" s="60">
        <f t="shared" si="750"/>
        <v>395</v>
      </c>
      <c r="B395" s="96" t="s">
        <v>290</v>
      </c>
      <c r="C395" s="166" t="s">
        <v>38</v>
      </c>
      <c r="D395" s="632">
        <f ca="1">+SUM(INDIRECT("'Monthly Resource Report'!"&amp;(VLOOKUP(D$1,$AO$1:$AP$197,2,FALSE)&amp;$A395&amp;":"&amp;VLOOKUP(DATE(YEAR(D$1),12,1),$AO$1:$AP$181,2,FALSE)&amp;$A395)))</f>
        <v>0</v>
      </c>
      <c r="E395" s="633">
        <f t="shared" ref="E395:R395" ca="1" si="766">+SUM(INDIRECT("'Monthly Resource Report'!"&amp;(VLOOKUP(E$1,$AO$1:$AP$197,2,FALSE)&amp;$A395&amp;":"&amp;VLOOKUP(DATE(YEAR(E$1),12,1),$AO$1:$AP$181,2,FALSE)&amp;$A395)))</f>
        <v>0</v>
      </c>
      <c r="F395" s="633">
        <f t="shared" ca="1" si="766"/>
        <v>0</v>
      </c>
      <c r="G395" s="633">
        <f t="shared" ca="1" si="766"/>
        <v>0</v>
      </c>
      <c r="H395" s="633">
        <f t="shared" ca="1" si="766"/>
        <v>0</v>
      </c>
      <c r="I395" s="633">
        <f t="shared" ca="1" si="766"/>
        <v>0</v>
      </c>
      <c r="J395" s="633">
        <f t="shared" ca="1" si="766"/>
        <v>0</v>
      </c>
      <c r="K395" s="633">
        <f t="shared" ca="1" si="766"/>
        <v>0</v>
      </c>
      <c r="L395" s="633">
        <f t="shared" ca="1" si="766"/>
        <v>0</v>
      </c>
      <c r="M395" s="633">
        <f t="shared" ca="1" si="766"/>
        <v>0</v>
      </c>
      <c r="N395" s="633">
        <f t="shared" ca="1" si="766"/>
        <v>0</v>
      </c>
      <c r="O395" s="633">
        <f t="shared" ca="1" si="766"/>
        <v>0</v>
      </c>
      <c r="P395" s="633">
        <f t="shared" ca="1" si="766"/>
        <v>0</v>
      </c>
      <c r="Q395" s="633">
        <f t="shared" ca="1" si="766"/>
        <v>0</v>
      </c>
      <c r="R395" s="633">
        <f t="shared" ca="1" si="766"/>
        <v>0</v>
      </c>
    </row>
    <row r="396" spans="1:18">
      <c r="A396" s="60">
        <f t="shared" si="750"/>
        <v>396</v>
      </c>
      <c r="B396" s="171" t="s">
        <v>290</v>
      </c>
      <c r="C396" s="172" t="s">
        <v>39</v>
      </c>
      <c r="D396" s="81">
        <f ca="1">+D395/D389</f>
        <v>0</v>
      </c>
      <c r="E396" s="82">
        <f t="shared" ref="E396" ca="1" si="767">+E395/E389</f>
        <v>0</v>
      </c>
      <c r="F396" s="82">
        <f t="shared" ref="F396" ca="1" si="768">+F395/F389</f>
        <v>0</v>
      </c>
      <c r="G396" s="82">
        <f t="shared" ref="G396:P396" ca="1" si="769">+G395/G389</f>
        <v>0</v>
      </c>
      <c r="H396" s="82">
        <f t="shared" ca="1" si="769"/>
        <v>0</v>
      </c>
      <c r="I396" s="82">
        <f t="shared" ca="1" si="769"/>
        <v>0</v>
      </c>
      <c r="J396" s="82">
        <f t="shared" ca="1" si="769"/>
        <v>0</v>
      </c>
      <c r="K396" s="82">
        <f t="shared" ca="1" si="769"/>
        <v>0</v>
      </c>
      <c r="L396" s="82">
        <f t="shared" ca="1" si="769"/>
        <v>0</v>
      </c>
      <c r="M396" s="82">
        <f t="shared" ca="1" si="769"/>
        <v>0</v>
      </c>
      <c r="N396" s="82">
        <f t="shared" ca="1" si="769"/>
        <v>0</v>
      </c>
      <c r="O396" s="82">
        <f t="shared" ca="1" si="769"/>
        <v>0</v>
      </c>
      <c r="P396" s="82">
        <f t="shared" ca="1" si="769"/>
        <v>0</v>
      </c>
      <c r="Q396" s="82">
        <f t="shared" ref="Q396:R396" ca="1" si="770">+Q395/Q389</f>
        <v>0</v>
      </c>
      <c r="R396" s="82">
        <f t="shared" ca="1" si="770"/>
        <v>0</v>
      </c>
    </row>
    <row r="397" spans="1:18">
      <c r="A397" s="60">
        <f t="shared" si="750"/>
        <v>397</v>
      </c>
      <c r="B397" s="96" t="s">
        <v>290</v>
      </c>
      <c r="C397" s="166" t="s">
        <v>40</v>
      </c>
      <c r="D397" s="88">
        <f ca="1">+SUM(INDIRECT("'Monthly Resource Report'!"&amp;(VLOOKUP(D$1,$AO$1:$AP$197,2,FALSE)&amp;$A397&amp;":"&amp;VLOOKUP(DATE(YEAR(D$1),12,1),$AO$1:$AP$181,2,FALSE)&amp;$A397)))</f>
        <v>0</v>
      </c>
      <c r="E397" s="89">
        <f t="shared" ref="E397:R399" ca="1" si="771">+SUM(INDIRECT("'Monthly Resource Report'!"&amp;(VLOOKUP(E$1,$AO$1:$AP$197,2,FALSE)&amp;$A397&amp;":"&amp;VLOOKUP(DATE(YEAR(E$1),12,1),$AO$1:$AP$181,2,FALSE)&amp;$A397)))</f>
        <v>0</v>
      </c>
      <c r="F397" s="89">
        <f t="shared" ca="1" si="771"/>
        <v>0</v>
      </c>
      <c r="G397" s="89">
        <f t="shared" ca="1" si="771"/>
        <v>0</v>
      </c>
      <c r="H397" s="89">
        <f t="shared" ca="1" si="771"/>
        <v>0</v>
      </c>
      <c r="I397" s="89">
        <f t="shared" ca="1" si="771"/>
        <v>0</v>
      </c>
      <c r="J397" s="89">
        <f t="shared" ca="1" si="771"/>
        <v>0</v>
      </c>
      <c r="K397" s="89">
        <f t="shared" ca="1" si="771"/>
        <v>0</v>
      </c>
      <c r="L397" s="89">
        <f t="shared" ca="1" si="771"/>
        <v>0</v>
      </c>
      <c r="M397" s="89">
        <f t="shared" ca="1" si="771"/>
        <v>0</v>
      </c>
      <c r="N397" s="89">
        <f t="shared" ca="1" si="771"/>
        <v>0</v>
      </c>
      <c r="O397" s="89">
        <f t="shared" ca="1" si="771"/>
        <v>0</v>
      </c>
      <c r="P397" s="89">
        <f t="shared" ca="1" si="771"/>
        <v>0</v>
      </c>
      <c r="Q397" s="89">
        <f t="shared" ca="1" si="771"/>
        <v>0</v>
      </c>
      <c r="R397" s="89">
        <f t="shared" ca="1" si="771"/>
        <v>0</v>
      </c>
    </row>
    <row r="398" spans="1:18">
      <c r="A398" s="60">
        <f t="shared" si="750"/>
        <v>398</v>
      </c>
      <c r="B398" s="96" t="s">
        <v>290</v>
      </c>
      <c r="C398" s="166" t="s">
        <v>41</v>
      </c>
      <c r="D398" s="88">
        <f ca="1">+SUM(INDIRECT("'Monthly Resource Report'!"&amp;(VLOOKUP(D$1,$AO$1:$AP$197,2,FALSE)&amp;$A398&amp;":"&amp;VLOOKUP(DATE(YEAR(D$1),12,1),$AO$1:$AP$181,2,FALSE)&amp;$A398)))</f>
        <v>8760</v>
      </c>
      <c r="E398" s="89">
        <f t="shared" ca="1" si="771"/>
        <v>8760</v>
      </c>
      <c r="F398" s="89">
        <f t="shared" ca="1" si="771"/>
        <v>8760</v>
      </c>
      <c r="G398" s="89">
        <f t="shared" ca="1" si="771"/>
        <v>8784</v>
      </c>
      <c r="H398" s="89">
        <f t="shared" ca="1" si="771"/>
        <v>8760</v>
      </c>
      <c r="I398" s="89">
        <f t="shared" ca="1" si="771"/>
        <v>8760</v>
      </c>
      <c r="J398" s="89">
        <f t="shared" ca="1" si="771"/>
        <v>8760</v>
      </c>
      <c r="K398" s="89">
        <f t="shared" ca="1" si="771"/>
        <v>8784</v>
      </c>
      <c r="L398" s="89">
        <f t="shared" ca="1" si="771"/>
        <v>8760</v>
      </c>
      <c r="M398" s="89">
        <f t="shared" ca="1" si="771"/>
        <v>8760</v>
      </c>
      <c r="N398" s="89">
        <f t="shared" ca="1" si="771"/>
        <v>8760</v>
      </c>
      <c r="O398" s="89">
        <f t="shared" ca="1" si="771"/>
        <v>8784</v>
      </c>
      <c r="P398" s="89">
        <f t="shared" ca="1" si="771"/>
        <v>8760</v>
      </c>
      <c r="Q398" s="89">
        <f t="shared" ca="1" si="771"/>
        <v>8760</v>
      </c>
      <c r="R398" s="89">
        <f t="shared" ca="1" si="771"/>
        <v>8760</v>
      </c>
    </row>
    <row r="399" spans="1:18">
      <c r="A399" s="60">
        <f t="shared" si="750"/>
        <v>399</v>
      </c>
      <c r="B399" s="96" t="s">
        <v>290</v>
      </c>
      <c r="C399" s="166" t="s">
        <v>231</v>
      </c>
      <c r="D399" s="88">
        <f ca="1">+SUM(INDIRECT("'Monthly Resource Report'!"&amp;(VLOOKUP(D$1,$AO$1:$AP$197,2,FALSE)&amp;$A399&amp;":"&amp;VLOOKUP(DATE(YEAR(D$1),12,1),$AO$1:$AP$181,2,FALSE)&amp;$A399)))</f>
        <v>0</v>
      </c>
      <c r="E399" s="89">
        <f t="shared" ca="1" si="771"/>
        <v>0</v>
      </c>
      <c r="F399" s="89">
        <f t="shared" ca="1" si="771"/>
        <v>0</v>
      </c>
      <c r="G399" s="89">
        <f t="shared" ca="1" si="771"/>
        <v>0</v>
      </c>
      <c r="H399" s="89">
        <f t="shared" ca="1" si="771"/>
        <v>0</v>
      </c>
      <c r="I399" s="89">
        <f t="shared" ca="1" si="771"/>
        <v>0</v>
      </c>
      <c r="J399" s="89">
        <f t="shared" ca="1" si="771"/>
        <v>0</v>
      </c>
      <c r="K399" s="89">
        <f t="shared" ca="1" si="771"/>
        <v>0</v>
      </c>
      <c r="L399" s="89">
        <f t="shared" ca="1" si="771"/>
        <v>0</v>
      </c>
      <c r="M399" s="89">
        <f t="shared" ca="1" si="771"/>
        <v>0</v>
      </c>
      <c r="N399" s="89">
        <f t="shared" ca="1" si="771"/>
        <v>0</v>
      </c>
      <c r="O399" s="89">
        <f t="shared" ca="1" si="771"/>
        <v>0</v>
      </c>
      <c r="P399" s="89">
        <f t="shared" ca="1" si="771"/>
        <v>0</v>
      </c>
      <c r="Q399" s="89">
        <f t="shared" ca="1" si="771"/>
        <v>0</v>
      </c>
      <c r="R399" s="89">
        <f t="shared" ca="1" si="771"/>
        <v>0</v>
      </c>
    </row>
    <row r="400" spans="1:18">
      <c r="A400" s="60">
        <f t="shared" si="750"/>
        <v>400</v>
      </c>
      <c r="B400" s="171" t="s">
        <v>290</v>
      </c>
      <c r="C400" s="177" t="s">
        <v>96</v>
      </c>
      <c r="D400" s="83">
        <f ca="1">+D389/(D398*D387)</f>
        <v>0.91062024104578443</v>
      </c>
      <c r="E400" s="84">
        <f t="shared" ref="E400:G400" ca="1" si="772">+E389/(E398*E387)</f>
        <v>0.91062024104578443</v>
      </c>
      <c r="F400" s="84">
        <f t="shared" ca="1" si="772"/>
        <v>0.17122060502283104</v>
      </c>
      <c r="G400" s="84">
        <f t="shared" ca="1" si="772"/>
        <v>0.17075269429265327</v>
      </c>
      <c r="H400" s="84">
        <f t="shared" ref="H400:P400" ca="1" si="773">+H389/(H398*H387)</f>
        <v>0.17122050989345508</v>
      </c>
      <c r="I400" s="84">
        <f t="shared" ca="1" si="773"/>
        <v>0.17122050989345511</v>
      </c>
      <c r="J400" s="84">
        <f t="shared" ca="1" si="773"/>
        <v>0.17122050989345511</v>
      </c>
      <c r="K400" s="84">
        <f t="shared" ca="1" si="773"/>
        <v>0.17075269429265333</v>
      </c>
      <c r="L400" s="84">
        <f t="shared" ca="1" si="773"/>
        <v>0.17122050989345511</v>
      </c>
      <c r="M400" s="84">
        <f t="shared" ca="1" si="773"/>
        <v>0.17122060502283104</v>
      </c>
      <c r="N400" s="84">
        <f t="shared" ca="1" si="773"/>
        <v>0.17122050989345511</v>
      </c>
      <c r="O400" s="84">
        <f t="shared" ca="1" si="773"/>
        <v>0.17075278916211292</v>
      </c>
      <c r="P400" s="84">
        <f t="shared" ca="1" si="773"/>
        <v>0.17122041476407918</v>
      </c>
      <c r="Q400" s="84">
        <f t="shared" ref="Q400:R400" ca="1" si="774">+Q389/(Q398*Q387)</f>
        <v>0.17122060502283107</v>
      </c>
      <c r="R400" s="84">
        <f t="shared" ca="1" si="774"/>
        <v>0.17122050989345511</v>
      </c>
    </row>
    <row r="401" spans="1:18">
      <c r="A401" s="60">
        <f t="shared" si="750"/>
        <v>401</v>
      </c>
      <c r="B401" s="96" t="s">
        <v>290</v>
      </c>
      <c r="C401" s="166" t="s">
        <v>42</v>
      </c>
      <c r="D401" s="632">
        <f ca="1">+SUM(INDIRECT("'Monthly Resource Report'!"&amp;(VLOOKUP(D$1,$AO$1:$AP$197,2,FALSE)&amp;$A401&amp;":"&amp;VLOOKUP(DATE(YEAR(D$1),12,1),$AO$1:$AP$181,2,FALSE)&amp;$A401)))</f>
        <v>0</v>
      </c>
      <c r="E401" s="633">
        <f t="shared" ref="E401:R404" ca="1" si="775">+SUM(INDIRECT("'Monthly Resource Report'!"&amp;(VLOOKUP(E$1,$AO$1:$AP$197,2,FALSE)&amp;$A401&amp;":"&amp;VLOOKUP(DATE(YEAR(E$1),12,1),$AO$1:$AP$181,2,FALSE)&amp;$A401)))</f>
        <v>0</v>
      </c>
      <c r="F401" s="633">
        <f t="shared" ca="1" si="775"/>
        <v>0</v>
      </c>
      <c r="G401" s="633">
        <f t="shared" ca="1" si="775"/>
        <v>0</v>
      </c>
      <c r="H401" s="633">
        <f t="shared" ca="1" si="775"/>
        <v>0</v>
      </c>
      <c r="I401" s="633">
        <f t="shared" ca="1" si="775"/>
        <v>0</v>
      </c>
      <c r="J401" s="633">
        <f t="shared" ca="1" si="775"/>
        <v>0</v>
      </c>
      <c r="K401" s="633">
        <f t="shared" ca="1" si="775"/>
        <v>0</v>
      </c>
      <c r="L401" s="633">
        <f t="shared" ca="1" si="775"/>
        <v>0</v>
      </c>
      <c r="M401" s="633">
        <f t="shared" ca="1" si="775"/>
        <v>0</v>
      </c>
      <c r="N401" s="633">
        <f t="shared" ca="1" si="775"/>
        <v>0</v>
      </c>
      <c r="O401" s="633">
        <f t="shared" ca="1" si="775"/>
        <v>0</v>
      </c>
      <c r="P401" s="633">
        <f t="shared" ca="1" si="775"/>
        <v>0</v>
      </c>
      <c r="Q401" s="633">
        <f t="shared" ca="1" si="775"/>
        <v>0</v>
      </c>
      <c r="R401" s="633">
        <f t="shared" ca="1" si="775"/>
        <v>0</v>
      </c>
    </row>
    <row r="402" spans="1:18">
      <c r="A402" s="60">
        <f t="shared" si="750"/>
        <v>402</v>
      </c>
      <c r="B402" s="96" t="s">
        <v>290</v>
      </c>
      <c r="C402" s="166" t="s">
        <v>298</v>
      </c>
      <c r="D402" s="632">
        <f ca="1">+SUM(INDIRECT("'Monthly Resource Report'!"&amp;(VLOOKUP(D$1,$AO$1:$AP$197,2,FALSE)&amp;$A402&amp;":"&amp;VLOOKUP(DATE(YEAR(D$1),12,1),$AO$1:$AP$181,2,FALSE)&amp;$A402)))</f>
        <v>0</v>
      </c>
      <c r="E402" s="633">
        <f t="shared" ca="1" si="775"/>
        <v>0</v>
      </c>
      <c r="F402" s="633">
        <f t="shared" ca="1" si="775"/>
        <v>0</v>
      </c>
      <c r="G402" s="633">
        <f t="shared" ca="1" si="775"/>
        <v>0</v>
      </c>
      <c r="H402" s="633">
        <f t="shared" ca="1" si="775"/>
        <v>0</v>
      </c>
      <c r="I402" s="633">
        <f t="shared" ca="1" si="775"/>
        <v>0</v>
      </c>
      <c r="J402" s="633">
        <f t="shared" ca="1" si="775"/>
        <v>0</v>
      </c>
      <c r="K402" s="633">
        <f t="shared" ca="1" si="775"/>
        <v>0</v>
      </c>
      <c r="L402" s="633">
        <f t="shared" ca="1" si="775"/>
        <v>0</v>
      </c>
      <c r="M402" s="633">
        <f t="shared" ca="1" si="775"/>
        <v>0</v>
      </c>
      <c r="N402" s="633">
        <f t="shared" ca="1" si="775"/>
        <v>0</v>
      </c>
      <c r="O402" s="633">
        <f t="shared" ca="1" si="775"/>
        <v>0</v>
      </c>
      <c r="P402" s="633">
        <f t="shared" ca="1" si="775"/>
        <v>0</v>
      </c>
      <c r="Q402" s="633">
        <f t="shared" ca="1" si="775"/>
        <v>0</v>
      </c>
      <c r="R402" s="633">
        <f t="shared" ca="1" si="775"/>
        <v>0</v>
      </c>
    </row>
    <row r="403" spans="1:18">
      <c r="A403" s="60">
        <f t="shared" si="750"/>
        <v>403</v>
      </c>
      <c r="B403" s="96" t="s">
        <v>290</v>
      </c>
      <c r="C403" s="166" t="s">
        <v>43</v>
      </c>
      <c r="D403" s="88">
        <f ca="1">+SUM(INDIRECT("'Monthly Resource Report'!"&amp;(VLOOKUP(D$1,$AO$1:$AP$197,2,FALSE)&amp;$A403&amp;":"&amp;VLOOKUP(DATE(YEAR(D$1),12,1),$AO$1:$AP$181,2,FALSE)&amp;$A403)))</f>
        <v>0</v>
      </c>
      <c r="E403" s="89">
        <f t="shared" ca="1" si="775"/>
        <v>0</v>
      </c>
      <c r="F403" s="89">
        <f t="shared" ca="1" si="775"/>
        <v>0</v>
      </c>
      <c r="G403" s="89">
        <f t="shared" ca="1" si="775"/>
        <v>0</v>
      </c>
      <c r="H403" s="89">
        <f t="shared" ca="1" si="775"/>
        <v>0</v>
      </c>
      <c r="I403" s="89">
        <f t="shared" ca="1" si="775"/>
        <v>0</v>
      </c>
      <c r="J403" s="89">
        <f t="shared" ca="1" si="775"/>
        <v>0</v>
      </c>
      <c r="K403" s="89">
        <f t="shared" ca="1" si="775"/>
        <v>0</v>
      </c>
      <c r="L403" s="89">
        <f t="shared" ca="1" si="775"/>
        <v>0</v>
      </c>
      <c r="M403" s="89">
        <f t="shared" ca="1" si="775"/>
        <v>0</v>
      </c>
      <c r="N403" s="89">
        <f t="shared" ca="1" si="775"/>
        <v>0</v>
      </c>
      <c r="O403" s="89">
        <f t="shared" ca="1" si="775"/>
        <v>0</v>
      </c>
      <c r="P403" s="89">
        <f t="shared" ca="1" si="775"/>
        <v>0</v>
      </c>
      <c r="Q403" s="89">
        <f t="shared" ca="1" si="775"/>
        <v>0</v>
      </c>
      <c r="R403" s="89">
        <f t="shared" ca="1" si="775"/>
        <v>0</v>
      </c>
    </row>
    <row r="404" spans="1:18">
      <c r="A404" s="60">
        <f t="shared" si="750"/>
        <v>404</v>
      </c>
      <c r="B404" s="96" t="s">
        <v>290</v>
      </c>
      <c r="C404" s="166" t="s">
        <v>44</v>
      </c>
      <c r="D404" s="632">
        <f ca="1">+SUM(INDIRECT("'Monthly Resource Report'!"&amp;(VLOOKUP(D$1,$AO$1:$AP$197,2,FALSE)&amp;$A404&amp;":"&amp;VLOOKUP(DATE(YEAR(D$1),12,1),$AO$1:$AP$181,2,FALSE)&amp;$A404)))</f>
        <v>0</v>
      </c>
      <c r="E404" s="633">
        <f t="shared" ca="1" si="775"/>
        <v>0</v>
      </c>
      <c r="F404" s="633">
        <f t="shared" ca="1" si="775"/>
        <v>0</v>
      </c>
      <c r="G404" s="633">
        <f t="shared" ca="1" si="775"/>
        <v>0</v>
      </c>
      <c r="H404" s="633">
        <f t="shared" ca="1" si="775"/>
        <v>0</v>
      </c>
      <c r="I404" s="633">
        <f t="shared" ca="1" si="775"/>
        <v>0</v>
      </c>
      <c r="J404" s="633">
        <f t="shared" ca="1" si="775"/>
        <v>0</v>
      </c>
      <c r="K404" s="633">
        <f t="shared" ca="1" si="775"/>
        <v>0</v>
      </c>
      <c r="L404" s="633">
        <f t="shared" ca="1" si="775"/>
        <v>0</v>
      </c>
      <c r="M404" s="633">
        <f t="shared" ca="1" si="775"/>
        <v>0</v>
      </c>
      <c r="N404" s="633">
        <f t="shared" ca="1" si="775"/>
        <v>0</v>
      </c>
      <c r="O404" s="633">
        <f t="shared" ca="1" si="775"/>
        <v>0</v>
      </c>
      <c r="P404" s="633">
        <f t="shared" ca="1" si="775"/>
        <v>0</v>
      </c>
      <c r="Q404" s="633">
        <f t="shared" ca="1" si="775"/>
        <v>0</v>
      </c>
      <c r="R404" s="633">
        <f t="shared" ca="1" si="775"/>
        <v>0</v>
      </c>
    </row>
    <row r="405" spans="1:18">
      <c r="A405" s="60">
        <f t="shared" si="750"/>
        <v>405</v>
      </c>
      <c r="B405" s="171" t="s">
        <v>290</v>
      </c>
      <c r="C405" s="172" t="s">
        <v>45</v>
      </c>
      <c r="D405" s="92" t="e">
        <f ca="1">+(D403*2000)/D391</f>
        <v>#DIV/0!</v>
      </c>
      <c r="E405" s="93" t="e">
        <f t="shared" ref="E405:G405" ca="1" si="776">+(E403*2000)/E391</f>
        <v>#DIV/0!</v>
      </c>
      <c r="F405" s="93" t="e">
        <f t="shared" ca="1" si="776"/>
        <v>#DIV/0!</v>
      </c>
      <c r="G405" s="93" t="e">
        <f t="shared" ca="1" si="776"/>
        <v>#DIV/0!</v>
      </c>
      <c r="H405" s="93" t="e">
        <f t="shared" ref="H405:P405" ca="1" si="777">+(H403*2000)/H391</f>
        <v>#DIV/0!</v>
      </c>
      <c r="I405" s="93" t="e">
        <f t="shared" ca="1" si="777"/>
        <v>#DIV/0!</v>
      </c>
      <c r="J405" s="93" t="e">
        <f t="shared" ca="1" si="777"/>
        <v>#DIV/0!</v>
      </c>
      <c r="K405" s="93" t="e">
        <f t="shared" ca="1" si="777"/>
        <v>#DIV/0!</v>
      </c>
      <c r="L405" s="93" t="e">
        <f t="shared" ca="1" si="777"/>
        <v>#DIV/0!</v>
      </c>
      <c r="M405" s="93" t="e">
        <f t="shared" ca="1" si="777"/>
        <v>#DIV/0!</v>
      </c>
      <c r="N405" s="93" t="e">
        <f t="shared" ca="1" si="777"/>
        <v>#DIV/0!</v>
      </c>
      <c r="O405" s="93" t="e">
        <f t="shared" ca="1" si="777"/>
        <v>#DIV/0!</v>
      </c>
      <c r="P405" s="93" t="e">
        <f t="shared" ca="1" si="777"/>
        <v>#DIV/0!</v>
      </c>
      <c r="Q405" s="93" t="e">
        <f t="shared" ref="Q405:R405" ca="1" si="778">+(Q403*2000)/Q391</f>
        <v>#DIV/0!</v>
      </c>
      <c r="R405" s="93" t="e">
        <f t="shared" ca="1" si="778"/>
        <v>#DIV/0!</v>
      </c>
    </row>
    <row r="406" spans="1:18">
      <c r="A406" s="60">
        <f t="shared" si="750"/>
        <v>406</v>
      </c>
      <c r="B406" s="96" t="s">
        <v>290</v>
      </c>
      <c r="C406" s="166" t="s">
        <v>46</v>
      </c>
      <c r="D406" s="88">
        <f ca="1">+SUM(INDIRECT("'Monthly Resource Report'!"&amp;(VLOOKUP(D$1,$AO$1:$AP$197,2,FALSE)&amp;$A406&amp;":"&amp;VLOOKUP(DATE(YEAR(D$1),12,1),$AO$1:$AP$181,2,FALSE)&amp;$A406)))</f>
        <v>0</v>
      </c>
      <c r="E406" s="89">
        <f t="shared" ref="E406:R407" ca="1" si="779">+SUM(INDIRECT("'Monthly Resource Report'!"&amp;(VLOOKUP(E$1,$AO$1:$AP$197,2,FALSE)&amp;$A406&amp;":"&amp;VLOOKUP(DATE(YEAR(E$1),12,1),$AO$1:$AP$181,2,FALSE)&amp;$A406)))</f>
        <v>0</v>
      </c>
      <c r="F406" s="89">
        <f t="shared" ca="1" si="779"/>
        <v>0</v>
      </c>
      <c r="G406" s="89">
        <f t="shared" ca="1" si="779"/>
        <v>0</v>
      </c>
      <c r="H406" s="89">
        <f t="shared" ca="1" si="779"/>
        <v>0</v>
      </c>
      <c r="I406" s="89">
        <f t="shared" ca="1" si="779"/>
        <v>0</v>
      </c>
      <c r="J406" s="89">
        <f t="shared" ca="1" si="779"/>
        <v>0</v>
      </c>
      <c r="K406" s="89">
        <f t="shared" ca="1" si="779"/>
        <v>0</v>
      </c>
      <c r="L406" s="89">
        <f t="shared" ca="1" si="779"/>
        <v>0</v>
      </c>
      <c r="M406" s="89">
        <f t="shared" ca="1" si="779"/>
        <v>0</v>
      </c>
      <c r="N406" s="89">
        <f t="shared" ca="1" si="779"/>
        <v>0</v>
      </c>
      <c r="O406" s="89">
        <f t="shared" ca="1" si="779"/>
        <v>0</v>
      </c>
      <c r="P406" s="89">
        <f t="shared" ca="1" si="779"/>
        <v>0</v>
      </c>
      <c r="Q406" s="89">
        <f t="shared" ca="1" si="779"/>
        <v>0</v>
      </c>
      <c r="R406" s="89">
        <f t="shared" ca="1" si="779"/>
        <v>0</v>
      </c>
    </row>
    <row r="407" spans="1:18">
      <c r="A407" s="60">
        <f t="shared" si="750"/>
        <v>407</v>
      </c>
      <c r="B407" s="96" t="s">
        <v>290</v>
      </c>
      <c r="C407" s="166" t="s">
        <v>47</v>
      </c>
      <c r="D407" s="632">
        <f ca="1">+SUM(INDIRECT("'Monthly Resource Report'!"&amp;(VLOOKUP(D$1,$AO$1:$AP$197,2,FALSE)&amp;$A407&amp;":"&amp;VLOOKUP(DATE(YEAR(D$1),12,1),$AO$1:$AP$181,2,FALSE)&amp;$A407)))</f>
        <v>0</v>
      </c>
      <c r="E407" s="633">
        <f t="shared" ca="1" si="779"/>
        <v>0</v>
      </c>
      <c r="F407" s="633">
        <f t="shared" ca="1" si="779"/>
        <v>0</v>
      </c>
      <c r="G407" s="633">
        <f t="shared" ca="1" si="779"/>
        <v>0</v>
      </c>
      <c r="H407" s="633">
        <f t="shared" ca="1" si="779"/>
        <v>0</v>
      </c>
      <c r="I407" s="633">
        <f t="shared" ca="1" si="779"/>
        <v>0</v>
      </c>
      <c r="J407" s="633">
        <f t="shared" ca="1" si="779"/>
        <v>0</v>
      </c>
      <c r="K407" s="633">
        <f t="shared" ca="1" si="779"/>
        <v>0</v>
      </c>
      <c r="L407" s="633">
        <f t="shared" ca="1" si="779"/>
        <v>0</v>
      </c>
      <c r="M407" s="633">
        <f t="shared" ca="1" si="779"/>
        <v>0</v>
      </c>
      <c r="N407" s="633">
        <f t="shared" ca="1" si="779"/>
        <v>0</v>
      </c>
      <c r="O407" s="633">
        <f t="shared" ca="1" si="779"/>
        <v>0</v>
      </c>
      <c r="P407" s="633">
        <f t="shared" ca="1" si="779"/>
        <v>0</v>
      </c>
      <c r="Q407" s="633">
        <f t="shared" ca="1" si="779"/>
        <v>0</v>
      </c>
      <c r="R407" s="633">
        <f t="shared" ca="1" si="779"/>
        <v>0</v>
      </c>
    </row>
    <row r="408" spans="1:18">
      <c r="A408" s="60">
        <f t="shared" si="750"/>
        <v>408</v>
      </c>
      <c r="B408" s="180" t="s">
        <v>290</v>
      </c>
      <c r="C408" s="181" t="s">
        <v>48</v>
      </c>
      <c r="D408" s="94" t="e">
        <f ca="1">+(D406*2000)/D391</f>
        <v>#DIV/0!</v>
      </c>
      <c r="E408" s="95" t="e">
        <f t="shared" ref="E408:G408" ca="1" si="780">+(E406*2000)/E391</f>
        <v>#DIV/0!</v>
      </c>
      <c r="F408" s="95" t="e">
        <f t="shared" ca="1" si="780"/>
        <v>#DIV/0!</v>
      </c>
      <c r="G408" s="95" t="e">
        <f t="shared" ca="1" si="780"/>
        <v>#DIV/0!</v>
      </c>
      <c r="H408" s="95" t="e">
        <f t="shared" ref="H408:P408" ca="1" si="781">+(H406*2000)/H391</f>
        <v>#DIV/0!</v>
      </c>
      <c r="I408" s="95" t="e">
        <f t="shared" ca="1" si="781"/>
        <v>#DIV/0!</v>
      </c>
      <c r="J408" s="95" t="e">
        <f t="shared" ca="1" si="781"/>
        <v>#DIV/0!</v>
      </c>
      <c r="K408" s="95" t="e">
        <f t="shared" ca="1" si="781"/>
        <v>#DIV/0!</v>
      </c>
      <c r="L408" s="95" t="e">
        <f t="shared" ca="1" si="781"/>
        <v>#DIV/0!</v>
      </c>
      <c r="M408" s="95" t="e">
        <f t="shared" ca="1" si="781"/>
        <v>#DIV/0!</v>
      </c>
      <c r="N408" s="95" t="e">
        <f t="shared" ca="1" si="781"/>
        <v>#DIV/0!</v>
      </c>
      <c r="O408" s="95" t="e">
        <f t="shared" ca="1" si="781"/>
        <v>#DIV/0!</v>
      </c>
      <c r="P408" s="95" t="e">
        <f t="shared" ca="1" si="781"/>
        <v>#DIV/0!</v>
      </c>
      <c r="Q408" s="95" t="e">
        <f t="shared" ref="Q408:R408" ca="1" si="782">+(Q406*2000)/Q391</f>
        <v>#DIV/0!</v>
      </c>
      <c r="R408" s="95" t="e">
        <f t="shared" ca="1" si="782"/>
        <v>#DIV/0!</v>
      </c>
    </row>
    <row r="409" spans="1:18">
      <c r="A409" s="60">
        <f t="shared" si="750"/>
        <v>409</v>
      </c>
      <c r="B409" s="44" t="s">
        <v>290</v>
      </c>
      <c r="C409" s="628" t="s">
        <v>232</v>
      </c>
      <c r="D409" s="384">
        <f ca="1">+D388+D420</f>
        <v>11940513.310000001</v>
      </c>
      <c r="E409" s="385">
        <f t="shared" ref="E409:G409" ca="1" si="783">+E388+E420</f>
        <v>12029571.610000001</v>
      </c>
      <c r="F409" s="385">
        <f t="shared" ca="1" si="783"/>
        <v>11852489.469999999</v>
      </c>
      <c r="G409" s="385">
        <f t="shared" ca="1" si="783"/>
        <v>11854174.33</v>
      </c>
      <c r="H409" s="385">
        <f t="shared" ref="H409:P409" ca="1" si="784">+H388+H420</f>
        <v>11381926.470000001</v>
      </c>
      <c r="I409" s="385">
        <f t="shared" ca="1" si="784"/>
        <v>11931875.530000001</v>
      </c>
      <c r="J409" s="385">
        <f t="shared" ca="1" si="784"/>
        <v>12263914.930000003</v>
      </c>
      <c r="K409" s="385">
        <f t="shared" ca="1" si="784"/>
        <v>13028008.529999999</v>
      </c>
      <c r="L409" s="385">
        <f t="shared" ca="1" si="784"/>
        <v>12671895.139999999</v>
      </c>
      <c r="M409" s="385">
        <f t="shared" ca="1" si="784"/>
        <v>12985733.27</v>
      </c>
      <c r="N409" s="385">
        <f t="shared" ca="1" si="784"/>
        <v>12569203.689999999</v>
      </c>
      <c r="O409" s="385">
        <f t="shared" ca="1" si="784"/>
        <v>12755028.840000002</v>
      </c>
      <c r="P409" s="385">
        <f t="shared" ca="1" si="784"/>
        <v>12388355.059999997</v>
      </c>
      <c r="Q409" s="385">
        <f t="shared" ref="Q409:R409" ca="1" si="785">+Q388+Q420</f>
        <v>12497349.329999998</v>
      </c>
      <c r="R409" s="385">
        <f t="shared" ca="1" si="785"/>
        <v>12091216.450000001</v>
      </c>
    </row>
    <row r="410" spans="1:18">
      <c r="A410" s="60">
        <f t="shared" si="750"/>
        <v>410</v>
      </c>
      <c r="B410" s="43" t="s">
        <v>290</v>
      </c>
      <c r="C410" s="627" t="s">
        <v>49</v>
      </c>
      <c r="D410" s="96">
        <f>+(DATE(YEAR(D$1)+1,1,1)-D$1)*24</f>
        <v>8760</v>
      </c>
      <c r="E410" s="17">
        <f t="shared" ref="E410:R410" si="786">+(DATE(YEAR(E$1)+1,1,1)-E$1)*24</f>
        <v>8760</v>
      </c>
      <c r="F410" s="17">
        <f t="shared" si="786"/>
        <v>8760</v>
      </c>
      <c r="G410" s="17">
        <f t="shared" si="786"/>
        <v>8784</v>
      </c>
      <c r="H410" s="17">
        <f t="shared" si="786"/>
        <v>8760</v>
      </c>
      <c r="I410" s="17">
        <f t="shared" si="786"/>
        <v>8760</v>
      </c>
      <c r="J410" s="17">
        <f t="shared" si="786"/>
        <v>8760</v>
      </c>
      <c r="K410" s="17">
        <f t="shared" si="786"/>
        <v>8784</v>
      </c>
      <c r="L410" s="17">
        <f t="shared" si="786"/>
        <v>8760</v>
      </c>
      <c r="M410" s="17">
        <f t="shared" si="786"/>
        <v>8760</v>
      </c>
      <c r="N410" s="17">
        <f t="shared" si="786"/>
        <v>8760</v>
      </c>
      <c r="O410" s="17">
        <f t="shared" si="786"/>
        <v>8784</v>
      </c>
      <c r="P410" s="17">
        <f t="shared" si="786"/>
        <v>8760</v>
      </c>
      <c r="Q410" s="17">
        <f t="shared" si="786"/>
        <v>8760</v>
      </c>
      <c r="R410" s="17">
        <f t="shared" si="786"/>
        <v>8760</v>
      </c>
    </row>
    <row r="411" spans="1:18">
      <c r="A411" s="60">
        <f t="shared" si="750"/>
        <v>411</v>
      </c>
      <c r="B411" s="43" t="s">
        <v>290</v>
      </c>
      <c r="C411" s="166" t="s">
        <v>50</v>
      </c>
      <c r="D411" s="97">
        <f ca="1">+SUM(D393,D395,D402)</f>
        <v>360075.33000000007</v>
      </c>
      <c r="E411" s="85">
        <f t="shared" ref="E411:G411" ca="1" si="787">+SUM(E393,E395,E402)</f>
        <v>475079.56000000006</v>
      </c>
      <c r="F411" s="85">
        <f t="shared" ca="1" si="787"/>
        <v>810301.48</v>
      </c>
      <c r="G411" s="85">
        <f t="shared" ca="1" si="787"/>
        <v>810301.47999999975</v>
      </c>
      <c r="H411" s="85">
        <f t="shared" ref="H411:P411" ca="1" si="788">+SUM(H393,H395,H402)</f>
        <v>829740.06</v>
      </c>
      <c r="I411" s="85">
        <f t="shared" ca="1" si="788"/>
        <v>850618.51</v>
      </c>
      <c r="J411" s="85">
        <f t="shared" ca="1" si="788"/>
        <v>872757</v>
      </c>
      <c r="K411" s="85">
        <f t="shared" ca="1" si="788"/>
        <v>895975.25</v>
      </c>
      <c r="L411" s="85">
        <f t="shared" ca="1" si="788"/>
        <v>919913.57</v>
      </c>
      <c r="M411" s="85">
        <f t="shared" ca="1" si="788"/>
        <v>944931.73</v>
      </c>
      <c r="N411" s="85">
        <f t="shared" ca="1" si="788"/>
        <v>970489.87000000011</v>
      </c>
      <c r="O411" s="85">
        <f t="shared" ca="1" si="788"/>
        <v>997307.96</v>
      </c>
      <c r="P411" s="85">
        <f t="shared" ca="1" si="788"/>
        <v>1025026.01</v>
      </c>
      <c r="Q411" s="85">
        <f t="shared" ref="Q411:R411" ca="1" si="789">+SUM(Q393,Q395,Q402)</f>
        <v>1053823.8600000001</v>
      </c>
      <c r="R411" s="85">
        <f t="shared" ca="1" si="789"/>
        <v>1083701.73</v>
      </c>
    </row>
    <row r="412" spans="1:18">
      <c r="A412" s="60">
        <f t="shared" si="750"/>
        <v>412</v>
      </c>
      <c r="B412" s="43" t="s">
        <v>290</v>
      </c>
      <c r="C412" s="166" t="s">
        <v>51</v>
      </c>
      <c r="D412" s="98">
        <f ca="1">+D411/D389</f>
        <v>17.690007678804882</v>
      </c>
      <c r="E412" s="86">
        <f t="shared" ref="E412" ca="1" si="790">+E411/E389</f>
        <v>23.340007949012346</v>
      </c>
      <c r="F412" s="86">
        <f t="shared" ref="F412" ca="1" si="791">+F411/F389</f>
        <v>45.019975320453526</v>
      </c>
      <c r="G412" s="86">
        <f t="shared" ref="G412:P412" ca="1" si="792">+G411/G389</f>
        <v>45.020000333357402</v>
      </c>
      <c r="H412" s="86">
        <f t="shared" ca="1" si="792"/>
        <v>46.099999444404325</v>
      </c>
      <c r="I412" s="86">
        <f t="shared" ca="1" si="792"/>
        <v>47.259997110902454</v>
      </c>
      <c r="J412" s="86">
        <f t="shared" ca="1" si="792"/>
        <v>48.490002055704018</v>
      </c>
      <c r="K412" s="86">
        <f t="shared" ca="1" si="792"/>
        <v>49.779997999855546</v>
      </c>
      <c r="L412" s="86">
        <f t="shared" ca="1" si="792"/>
        <v>51.110000722274378</v>
      </c>
      <c r="M412" s="86">
        <f t="shared" ca="1" si="792"/>
        <v>52.499969720052164</v>
      </c>
      <c r="N412" s="86">
        <f t="shared" ca="1" si="792"/>
        <v>53.919998110974689</v>
      </c>
      <c r="O412" s="86">
        <f t="shared" ca="1" si="792"/>
        <v>55.409968825543608</v>
      </c>
      <c r="P412" s="86">
        <f t="shared" ca="1" si="792"/>
        <v>56.950034141373614</v>
      </c>
      <c r="Q412" s="86">
        <f t="shared" ref="Q412:R412" ca="1" si="793">+Q411/Q389</f>
        <v>58.549966080902465</v>
      </c>
      <c r="R412" s="86">
        <f t="shared" ca="1" si="793"/>
        <v>60.210000166678704</v>
      </c>
    </row>
    <row r="413" spans="1:18">
      <c r="A413" s="60">
        <f t="shared" si="750"/>
        <v>413</v>
      </c>
      <c r="B413" s="43" t="s">
        <v>290</v>
      </c>
      <c r="C413" s="166" t="s">
        <v>52</v>
      </c>
      <c r="D413" s="99">
        <f ca="1">+D407+D404</f>
        <v>0</v>
      </c>
      <c r="E413" s="87">
        <f t="shared" ref="E413:G413" ca="1" si="794">+E407+E404</f>
        <v>0</v>
      </c>
      <c r="F413" s="87">
        <f t="shared" ca="1" si="794"/>
        <v>0</v>
      </c>
      <c r="G413" s="87">
        <f t="shared" ca="1" si="794"/>
        <v>0</v>
      </c>
      <c r="H413" s="87">
        <f t="shared" ref="H413:P413" ca="1" si="795">+H407+H404</f>
        <v>0</v>
      </c>
      <c r="I413" s="87">
        <f t="shared" ca="1" si="795"/>
        <v>0</v>
      </c>
      <c r="J413" s="87">
        <f t="shared" ca="1" si="795"/>
        <v>0</v>
      </c>
      <c r="K413" s="87">
        <f t="shared" ca="1" si="795"/>
        <v>0</v>
      </c>
      <c r="L413" s="87">
        <f t="shared" ca="1" si="795"/>
        <v>0</v>
      </c>
      <c r="M413" s="87">
        <f t="shared" ca="1" si="795"/>
        <v>0</v>
      </c>
      <c r="N413" s="87">
        <f t="shared" ca="1" si="795"/>
        <v>0</v>
      </c>
      <c r="O413" s="87">
        <f t="shared" ca="1" si="795"/>
        <v>0</v>
      </c>
      <c r="P413" s="87">
        <f t="shared" ca="1" si="795"/>
        <v>0</v>
      </c>
      <c r="Q413" s="87">
        <f t="shared" ref="Q413:R413" ca="1" si="796">+Q407+Q404</f>
        <v>0</v>
      </c>
      <c r="R413" s="87">
        <f t="shared" ca="1" si="796"/>
        <v>0</v>
      </c>
    </row>
    <row r="414" spans="1:18">
      <c r="A414" s="60">
        <f t="shared" si="750"/>
        <v>414</v>
      </c>
      <c r="B414" s="43" t="s">
        <v>290</v>
      </c>
      <c r="C414" s="166" t="s">
        <v>53</v>
      </c>
      <c r="D414" s="98">
        <f ca="1">+D413/D389</f>
        <v>0</v>
      </c>
      <c r="E414" s="86">
        <f t="shared" ref="E414" ca="1" si="797">+E413/E389</f>
        <v>0</v>
      </c>
      <c r="F414" s="86">
        <f t="shared" ref="F414" ca="1" si="798">+F413/F389</f>
        <v>0</v>
      </c>
      <c r="G414" s="86">
        <f t="shared" ref="G414:P414" ca="1" si="799">+G413/G389</f>
        <v>0</v>
      </c>
      <c r="H414" s="86">
        <f t="shared" ca="1" si="799"/>
        <v>0</v>
      </c>
      <c r="I414" s="86">
        <f t="shared" ca="1" si="799"/>
        <v>0</v>
      </c>
      <c r="J414" s="86">
        <f t="shared" ca="1" si="799"/>
        <v>0</v>
      </c>
      <c r="K414" s="86">
        <f t="shared" ca="1" si="799"/>
        <v>0</v>
      </c>
      <c r="L414" s="86">
        <f t="shared" ca="1" si="799"/>
        <v>0</v>
      </c>
      <c r="M414" s="86">
        <f t="shared" ca="1" si="799"/>
        <v>0</v>
      </c>
      <c r="N414" s="86">
        <f t="shared" ca="1" si="799"/>
        <v>0</v>
      </c>
      <c r="O414" s="86">
        <f t="shared" ca="1" si="799"/>
        <v>0</v>
      </c>
      <c r="P414" s="86">
        <f t="shared" ca="1" si="799"/>
        <v>0</v>
      </c>
      <c r="Q414" s="86">
        <f t="shared" ref="Q414:R414" ca="1" si="800">+Q413/Q389</f>
        <v>0</v>
      </c>
      <c r="R414" s="86">
        <f t="shared" ca="1" si="800"/>
        <v>0</v>
      </c>
    </row>
    <row r="415" spans="1:18">
      <c r="A415" s="60">
        <f t="shared" si="750"/>
        <v>415</v>
      </c>
      <c r="B415" s="43" t="s">
        <v>290</v>
      </c>
      <c r="C415" s="166" t="s">
        <v>228</v>
      </c>
      <c r="D415" s="85">
        <f ca="1">+D413+D411</f>
        <v>360075.33000000007</v>
      </c>
      <c r="E415" s="85">
        <f t="shared" ref="E415:G415" ca="1" si="801">+E413+E411</f>
        <v>475079.56000000006</v>
      </c>
      <c r="F415" s="85">
        <f t="shared" ca="1" si="801"/>
        <v>810301.48</v>
      </c>
      <c r="G415" s="85">
        <f t="shared" ca="1" si="801"/>
        <v>810301.47999999975</v>
      </c>
      <c r="H415" s="85">
        <f t="shared" ref="H415:P415" ca="1" si="802">+H413+H411</f>
        <v>829740.06</v>
      </c>
      <c r="I415" s="85">
        <f t="shared" ca="1" si="802"/>
        <v>850618.51</v>
      </c>
      <c r="J415" s="85">
        <f t="shared" ca="1" si="802"/>
        <v>872757</v>
      </c>
      <c r="K415" s="85">
        <f t="shared" ca="1" si="802"/>
        <v>895975.25</v>
      </c>
      <c r="L415" s="85">
        <f t="shared" ca="1" si="802"/>
        <v>919913.57</v>
      </c>
      <c r="M415" s="85">
        <f t="shared" ca="1" si="802"/>
        <v>944931.73</v>
      </c>
      <c r="N415" s="85">
        <f t="shared" ca="1" si="802"/>
        <v>970489.87000000011</v>
      </c>
      <c r="O415" s="85">
        <f t="shared" ca="1" si="802"/>
        <v>997307.96</v>
      </c>
      <c r="P415" s="85">
        <f t="shared" ca="1" si="802"/>
        <v>1025026.01</v>
      </c>
      <c r="Q415" s="85">
        <f t="shared" ref="Q415:R415" ca="1" si="803">+Q413+Q411</f>
        <v>1053823.8600000001</v>
      </c>
      <c r="R415" s="85">
        <f t="shared" ca="1" si="803"/>
        <v>1083701.73</v>
      </c>
    </row>
    <row r="416" spans="1:18">
      <c r="A416" s="60">
        <f t="shared" si="750"/>
        <v>416</v>
      </c>
      <c r="B416" s="183" t="s">
        <v>290</v>
      </c>
      <c r="C416" s="351" t="s">
        <v>229</v>
      </c>
      <c r="D416" s="184">
        <f ca="1">+D415/D389</f>
        <v>17.690007678804882</v>
      </c>
      <c r="E416" s="184">
        <f t="shared" ref="E416" ca="1" si="804">+E415/E389</f>
        <v>23.340007949012346</v>
      </c>
      <c r="F416" s="184">
        <f t="shared" ref="F416" ca="1" si="805">+F415/F389</f>
        <v>45.019975320453526</v>
      </c>
      <c r="G416" s="184">
        <f t="shared" ref="G416:P416" ca="1" si="806">+G415/G389</f>
        <v>45.020000333357402</v>
      </c>
      <c r="H416" s="184">
        <f t="shared" ca="1" si="806"/>
        <v>46.099999444404325</v>
      </c>
      <c r="I416" s="184">
        <f t="shared" ca="1" si="806"/>
        <v>47.259997110902454</v>
      </c>
      <c r="J416" s="184">
        <f t="shared" ca="1" si="806"/>
        <v>48.490002055704018</v>
      </c>
      <c r="K416" s="184">
        <f t="shared" ca="1" si="806"/>
        <v>49.779997999855546</v>
      </c>
      <c r="L416" s="184">
        <f t="shared" ca="1" si="806"/>
        <v>51.110000722274378</v>
      </c>
      <c r="M416" s="184">
        <f t="shared" ca="1" si="806"/>
        <v>52.499969720052164</v>
      </c>
      <c r="N416" s="184">
        <f t="shared" ca="1" si="806"/>
        <v>53.919998110974689</v>
      </c>
      <c r="O416" s="184">
        <f t="shared" ca="1" si="806"/>
        <v>55.409968825543608</v>
      </c>
      <c r="P416" s="184">
        <f t="shared" ca="1" si="806"/>
        <v>56.950034141373614</v>
      </c>
      <c r="Q416" s="184">
        <f t="shared" ref="Q416:R416" ca="1" si="807">+Q415/Q389</f>
        <v>58.549966080902465</v>
      </c>
      <c r="R416" s="184">
        <f t="shared" ca="1" si="807"/>
        <v>60.210000166678704</v>
      </c>
    </row>
    <row r="417" spans="1:18">
      <c r="A417" s="60">
        <f t="shared" ref="A417:A451" si="808">+ROW(A417)</f>
        <v>417</v>
      </c>
    </row>
    <row r="418" spans="1:18">
      <c r="A418" s="60">
        <f t="shared" si="808"/>
        <v>418</v>
      </c>
    </row>
    <row r="419" spans="1:18">
      <c r="A419" s="60">
        <f t="shared" si="808"/>
        <v>419</v>
      </c>
      <c r="D419" s="352"/>
      <c r="E419" s="352"/>
      <c r="F419" s="352"/>
      <c r="G419" s="352"/>
      <c r="H419" s="352"/>
      <c r="I419" s="352"/>
      <c r="J419" s="352"/>
      <c r="K419" s="352"/>
      <c r="L419" s="352"/>
      <c r="M419" s="352"/>
      <c r="N419" s="352"/>
      <c r="O419" s="352"/>
      <c r="P419" s="352"/>
      <c r="Q419" s="352"/>
      <c r="R419" s="352"/>
    </row>
    <row r="420" spans="1:18">
      <c r="A420" s="60">
        <f t="shared" si="808"/>
        <v>420</v>
      </c>
      <c r="D420" s="352">
        <f ca="1">+D389+D357+D325</f>
        <v>11940513.310000001</v>
      </c>
      <c r="E420" s="352">
        <f t="shared" ref="E420:G420" ca="1" si="809">+E389+E357+E325</f>
        <v>12029571.610000001</v>
      </c>
      <c r="F420" s="352">
        <f t="shared" ca="1" si="809"/>
        <v>11852489.469999999</v>
      </c>
      <c r="G420" s="352">
        <f t="shared" ca="1" si="809"/>
        <v>11854174.33</v>
      </c>
      <c r="H420" s="352">
        <f t="shared" ref="H420:P420" ca="1" si="810">+H389+H357+H325</f>
        <v>11381926.470000001</v>
      </c>
      <c r="I420" s="352">
        <f t="shared" ca="1" si="810"/>
        <v>11931875.530000001</v>
      </c>
      <c r="J420" s="352">
        <f t="shared" ca="1" si="810"/>
        <v>12263914.930000003</v>
      </c>
      <c r="K420" s="352">
        <f t="shared" ca="1" si="810"/>
        <v>13028008.529999999</v>
      </c>
      <c r="L420" s="352">
        <f t="shared" ca="1" si="810"/>
        <v>12671895.139999999</v>
      </c>
      <c r="M420" s="352">
        <f t="shared" ca="1" si="810"/>
        <v>12985733.27</v>
      </c>
      <c r="N420" s="352">
        <f t="shared" ca="1" si="810"/>
        <v>12569203.689999999</v>
      </c>
      <c r="O420" s="352">
        <f t="shared" ca="1" si="810"/>
        <v>12755028.840000002</v>
      </c>
      <c r="P420" s="352">
        <f t="shared" ca="1" si="810"/>
        <v>12388355.059999997</v>
      </c>
      <c r="Q420" s="352">
        <f t="shared" ref="Q420:R420" ca="1" si="811">+Q389+Q357+Q325</f>
        <v>12497349.329999998</v>
      </c>
      <c r="R420" s="352">
        <f t="shared" ca="1" si="811"/>
        <v>12091216.450000001</v>
      </c>
    </row>
    <row r="421" spans="1:18">
      <c r="A421" s="60">
        <f t="shared" si="808"/>
        <v>421</v>
      </c>
    </row>
    <row r="422" spans="1:18">
      <c r="A422" s="60">
        <f t="shared" si="808"/>
        <v>422</v>
      </c>
    </row>
    <row r="423" spans="1:18">
      <c r="A423" s="60">
        <f t="shared" si="808"/>
        <v>423</v>
      </c>
    </row>
    <row r="424" spans="1:18">
      <c r="A424" s="60">
        <f t="shared" si="808"/>
        <v>424</v>
      </c>
    </row>
    <row r="425" spans="1:18">
      <c r="A425" s="60">
        <f t="shared" si="808"/>
        <v>425</v>
      </c>
    </row>
    <row r="426" spans="1:18">
      <c r="A426" s="60">
        <f t="shared" si="808"/>
        <v>426</v>
      </c>
    </row>
    <row r="427" spans="1:18">
      <c r="A427" s="60">
        <f t="shared" si="808"/>
        <v>427</v>
      </c>
    </row>
    <row r="428" spans="1:18">
      <c r="A428" s="60">
        <f t="shared" si="808"/>
        <v>428</v>
      </c>
    </row>
    <row r="429" spans="1:18">
      <c r="A429" s="60">
        <f t="shared" si="808"/>
        <v>429</v>
      </c>
    </row>
    <row r="430" spans="1:18">
      <c r="A430" s="60">
        <f t="shared" si="808"/>
        <v>430</v>
      </c>
    </row>
    <row r="431" spans="1:18">
      <c r="A431" s="60">
        <f t="shared" si="808"/>
        <v>431</v>
      </c>
    </row>
    <row r="432" spans="1:18">
      <c r="A432" s="60">
        <f t="shared" si="808"/>
        <v>432</v>
      </c>
    </row>
    <row r="433" spans="1:1">
      <c r="A433" s="60">
        <f t="shared" si="808"/>
        <v>433</v>
      </c>
    </row>
    <row r="434" spans="1:1">
      <c r="A434" s="60">
        <f t="shared" si="808"/>
        <v>434</v>
      </c>
    </row>
    <row r="435" spans="1:1">
      <c r="A435" s="60">
        <f t="shared" si="808"/>
        <v>435</v>
      </c>
    </row>
    <row r="436" spans="1:1">
      <c r="A436" s="60">
        <f t="shared" si="808"/>
        <v>436</v>
      </c>
    </row>
    <row r="437" spans="1:1">
      <c r="A437" s="60">
        <f t="shared" si="808"/>
        <v>437</v>
      </c>
    </row>
    <row r="438" spans="1:1">
      <c r="A438" s="60">
        <f t="shared" si="808"/>
        <v>438</v>
      </c>
    </row>
    <row r="439" spans="1:1">
      <c r="A439" s="60">
        <f t="shared" si="808"/>
        <v>439</v>
      </c>
    </row>
    <row r="440" spans="1:1">
      <c r="A440" s="60">
        <f t="shared" si="808"/>
        <v>440</v>
      </c>
    </row>
    <row r="441" spans="1:1">
      <c r="A441" s="60">
        <f t="shared" si="808"/>
        <v>441</v>
      </c>
    </row>
    <row r="442" spans="1:1">
      <c r="A442" s="60">
        <f t="shared" si="808"/>
        <v>442</v>
      </c>
    </row>
    <row r="443" spans="1:1">
      <c r="A443" s="60">
        <f t="shared" si="808"/>
        <v>443</v>
      </c>
    </row>
    <row r="444" spans="1:1">
      <c r="A444" s="60">
        <f t="shared" si="808"/>
        <v>444</v>
      </c>
    </row>
    <row r="445" spans="1:1">
      <c r="A445" s="60">
        <f t="shared" si="808"/>
        <v>445</v>
      </c>
    </row>
    <row r="446" spans="1:1">
      <c r="A446" s="60">
        <f t="shared" si="808"/>
        <v>446</v>
      </c>
    </row>
    <row r="447" spans="1:1">
      <c r="A447" s="60">
        <f t="shared" si="808"/>
        <v>447</v>
      </c>
    </row>
    <row r="448" spans="1:1">
      <c r="A448" s="60">
        <f t="shared" si="808"/>
        <v>448</v>
      </c>
    </row>
    <row r="449" spans="1:1">
      <c r="A449" s="60">
        <f t="shared" si="808"/>
        <v>449</v>
      </c>
    </row>
    <row r="450" spans="1:1">
      <c r="A450" s="60">
        <f t="shared" si="808"/>
        <v>450</v>
      </c>
    </row>
    <row r="451" spans="1:1">
      <c r="A451" s="60">
        <f t="shared" si="808"/>
        <v>451</v>
      </c>
    </row>
    <row r="452" spans="1:1">
      <c r="A452" s="60">
        <f t="shared" ref="A452:A515" si="812">+ROW(A452)</f>
        <v>452</v>
      </c>
    </row>
    <row r="453" spans="1:1">
      <c r="A453" s="60">
        <f t="shared" si="812"/>
        <v>453</v>
      </c>
    </row>
    <row r="454" spans="1:1">
      <c r="A454" s="60">
        <f t="shared" si="812"/>
        <v>454</v>
      </c>
    </row>
    <row r="455" spans="1:1">
      <c r="A455" s="60">
        <f t="shared" si="812"/>
        <v>455</v>
      </c>
    </row>
    <row r="456" spans="1:1">
      <c r="A456" s="60">
        <f t="shared" si="812"/>
        <v>456</v>
      </c>
    </row>
    <row r="457" spans="1:1">
      <c r="A457" s="60">
        <f t="shared" si="812"/>
        <v>457</v>
      </c>
    </row>
    <row r="458" spans="1:1">
      <c r="A458" s="60">
        <f t="shared" si="812"/>
        <v>458</v>
      </c>
    </row>
    <row r="459" spans="1:1">
      <c r="A459" s="60">
        <f t="shared" si="812"/>
        <v>459</v>
      </c>
    </row>
    <row r="460" spans="1:1">
      <c r="A460" s="60">
        <f t="shared" si="812"/>
        <v>460</v>
      </c>
    </row>
    <row r="461" spans="1:1">
      <c r="A461" s="60">
        <f t="shared" si="812"/>
        <v>461</v>
      </c>
    </row>
    <row r="462" spans="1:1">
      <c r="A462" s="60">
        <f t="shared" si="812"/>
        <v>462</v>
      </c>
    </row>
    <row r="463" spans="1:1">
      <c r="A463" s="60">
        <f t="shared" si="812"/>
        <v>463</v>
      </c>
    </row>
    <row r="464" spans="1:1">
      <c r="A464" s="60">
        <f t="shared" si="812"/>
        <v>464</v>
      </c>
    </row>
    <row r="465" spans="1:1">
      <c r="A465" s="60">
        <f t="shared" si="812"/>
        <v>465</v>
      </c>
    </row>
    <row r="466" spans="1:1">
      <c r="A466" s="60">
        <f t="shared" si="812"/>
        <v>466</v>
      </c>
    </row>
    <row r="467" spans="1:1">
      <c r="A467" s="60">
        <f t="shared" si="812"/>
        <v>467</v>
      </c>
    </row>
    <row r="468" spans="1:1">
      <c r="A468" s="60">
        <f t="shared" si="812"/>
        <v>468</v>
      </c>
    </row>
    <row r="469" spans="1:1">
      <c r="A469" s="60">
        <f t="shared" si="812"/>
        <v>469</v>
      </c>
    </row>
    <row r="470" spans="1:1">
      <c r="A470" s="60">
        <f t="shared" si="812"/>
        <v>470</v>
      </c>
    </row>
    <row r="471" spans="1:1">
      <c r="A471" s="60">
        <f t="shared" si="812"/>
        <v>471</v>
      </c>
    </row>
    <row r="472" spans="1:1">
      <c r="A472" s="60">
        <f t="shared" si="812"/>
        <v>472</v>
      </c>
    </row>
    <row r="473" spans="1:1">
      <c r="A473" s="60">
        <f t="shared" si="812"/>
        <v>473</v>
      </c>
    </row>
    <row r="474" spans="1:1">
      <c r="A474" s="60">
        <f t="shared" si="812"/>
        <v>474</v>
      </c>
    </row>
    <row r="475" spans="1:1">
      <c r="A475" s="60">
        <f t="shared" si="812"/>
        <v>475</v>
      </c>
    </row>
    <row r="476" spans="1:1">
      <c r="A476" s="60">
        <f t="shared" si="812"/>
        <v>476</v>
      </c>
    </row>
    <row r="477" spans="1:1">
      <c r="A477" s="60">
        <f t="shared" si="812"/>
        <v>477</v>
      </c>
    </row>
    <row r="478" spans="1:1">
      <c r="A478" s="60">
        <f t="shared" si="812"/>
        <v>478</v>
      </c>
    </row>
    <row r="479" spans="1:1">
      <c r="A479" s="60">
        <f t="shared" si="812"/>
        <v>479</v>
      </c>
    </row>
    <row r="480" spans="1:1">
      <c r="A480" s="60">
        <f t="shared" si="812"/>
        <v>480</v>
      </c>
    </row>
    <row r="481" spans="1:1">
      <c r="A481" s="60">
        <f t="shared" si="812"/>
        <v>481</v>
      </c>
    </row>
    <row r="482" spans="1:1">
      <c r="A482" s="60">
        <f t="shared" si="812"/>
        <v>482</v>
      </c>
    </row>
    <row r="483" spans="1:1">
      <c r="A483" s="60">
        <f t="shared" si="812"/>
        <v>483</v>
      </c>
    </row>
    <row r="484" spans="1:1">
      <c r="A484" s="60">
        <f t="shared" si="812"/>
        <v>484</v>
      </c>
    </row>
    <row r="485" spans="1:1">
      <c r="A485" s="60">
        <f t="shared" si="812"/>
        <v>485</v>
      </c>
    </row>
    <row r="486" spans="1:1">
      <c r="A486" s="60">
        <f t="shared" si="812"/>
        <v>486</v>
      </c>
    </row>
    <row r="487" spans="1:1">
      <c r="A487" s="60">
        <f t="shared" si="812"/>
        <v>487</v>
      </c>
    </row>
    <row r="488" spans="1:1">
      <c r="A488" s="60">
        <f t="shared" si="812"/>
        <v>488</v>
      </c>
    </row>
    <row r="489" spans="1:1">
      <c r="A489" s="60">
        <f t="shared" si="812"/>
        <v>489</v>
      </c>
    </row>
    <row r="490" spans="1:1">
      <c r="A490" s="60">
        <f t="shared" si="812"/>
        <v>490</v>
      </c>
    </row>
    <row r="491" spans="1:1">
      <c r="A491" s="60">
        <f t="shared" si="812"/>
        <v>491</v>
      </c>
    </row>
    <row r="492" spans="1:1">
      <c r="A492" s="60">
        <f t="shared" si="812"/>
        <v>492</v>
      </c>
    </row>
    <row r="493" spans="1:1">
      <c r="A493" s="60">
        <f t="shared" si="812"/>
        <v>493</v>
      </c>
    </row>
    <row r="494" spans="1:1">
      <c r="A494" s="60">
        <f t="shared" si="812"/>
        <v>494</v>
      </c>
    </row>
    <row r="495" spans="1:1">
      <c r="A495" s="60">
        <f t="shared" si="812"/>
        <v>495</v>
      </c>
    </row>
    <row r="496" spans="1:1">
      <c r="A496" s="60">
        <f t="shared" si="812"/>
        <v>496</v>
      </c>
    </row>
    <row r="497" spans="1:1">
      <c r="A497" s="60">
        <f t="shared" si="812"/>
        <v>497</v>
      </c>
    </row>
    <row r="498" spans="1:1">
      <c r="A498" s="60">
        <f t="shared" si="812"/>
        <v>498</v>
      </c>
    </row>
    <row r="499" spans="1:1">
      <c r="A499" s="60">
        <f t="shared" si="812"/>
        <v>499</v>
      </c>
    </row>
    <row r="500" spans="1:1">
      <c r="A500" s="60">
        <f t="shared" si="812"/>
        <v>500</v>
      </c>
    </row>
    <row r="501" spans="1:1">
      <c r="A501" s="60">
        <f t="shared" si="812"/>
        <v>501</v>
      </c>
    </row>
    <row r="502" spans="1:1">
      <c r="A502" s="60">
        <f t="shared" si="812"/>
        <v>502</v>
      </c>
    </row>
    <row r="503" spans="1:1">
      <c r="A503" s="60">
        <f t="shared" si="812"/>
        <v>503</v>
      </c>
    </row>
    <row r="504" spans="1:1">
      <c r="A504" s="60">
        <f t="shared" si="812"/>
        <v>504</v>
      </c>
    </row>
    <row r="505" spans="1:1">
      <c r="A505" s="60">
        <f t="shared" si="812"/>
        <v>505</v>
      </c>
    </row>
    <row r="506" spans="1:1">
      <c r="A506" s="60">
        <f t="shared" si="812"/>
        <v>506</v>
      </c>
    </row>
    <row r="507" spans="1:1">
      <c r="A507" s="60">
        <f t="shared" si="812"/>
        <v>507</v>
      </c>
    </row>
    <row r="508" spans="1:1">
      <c r="A508" s="60">
        <f t="shared" si="812"/>
        <v>508</v>
      </c>
    </row>
    <row r="509" spans="1:1">
      <c r="A509" s="60">
        <f t="shared" si="812"/>
        <v>509</v>
      </c>
    </row>
    <row r="510" spans="1:1">
      <c r="A510" s="60">
        <f t="shared" si="812"/>
        <v>510</v>
      </c>
    </row>
    <row r="511" spans="1:1">
      <c r="A511" s="60">
        <f t="shared" si="812"/>
        <v>511</v>
      </c>
    </row>
    <row r="512" spans="1:1">
      <c r="A512" s="60">
        <f t="shared" si="812"/>
        <v>512</v>
      </c>
    </row>
    <row r="513" spans="1:1">
      <c r="A513" s="60">
        <f t="shared" si="812"/>
        <v>513</v>
      </c>
    </row>
    <row r="514" spans="1:1">
      <c r="A514" s="60">
        <f t="shared" si="812"/>
        <v>514</v>
      </c>
    </row>
    <row r="515" spans="1:1">
      <c r="A515" s="60">
        <f t="shared" si="812"/>
        <v>515</v>
      </c>
    </row>
    <row r="516" spans="1:1">
      <c r="A516" s="60">
        <f t="shared" ref="A516:A546" si="813">+ROW(A516)</f>
        <v>516</v>
      </c>
    </row>
    <row r="517" spans="1:1">
      <c r="A517" s="60">
        <f t="shared" si="813"/>
        <v>517</v>
      </c>
    </row>
    <row r="518" spans="1:1">
      <c r="A518" s="60">
        <f t="shared" si="813"/>
        <v>518</v>
      </c>
    </row>
    <row r="519" spans="1:1">
      <c r="A519" s="60">
        <f t="shared" si="813"/>
        <v>519</v>
      </c>
    </row>
    <row r="520" spans="1:1">
      <c r="A520" s="60">
        <f t="shared" si="813"/>
        <v>520</v>
      </c>
    </row>
    <row r="521" spans="1:1">
      <c r="A521" s="60">
        <f t="shared" si="813"/>
        <v>521</v>
      </c>
    </row>
    <row r="522" spans="1:1">
      <c r="A522" s="60">
        <f t="shared" si="813"/>
        <v>522</v>
      </c>
    </row>
    <row r="523" spans="1:1">
      <c r="A523" s="60">
        <f t="shared" si="813"/>
        <v>523</v>
      </c>
    </row>
    <row r="524" spans="1:1">
      <c r="A524" s="60">
        <f t="shared" si="813"/>
        <v>524</v>
      </c>
    </row>
    <row r="525" spans="1:1">
      <c r="A525" s="60">
        <f t="shared" si="813"/>
        <v>525</v>
      </c>
    </row>
    <row r="526" spans="1:1">
      <c r="A526" s="60">
        <f t="shared" si="813"/>
        <v>526</v>
      </c>
    </row>
    <row r="527" spans="1:1">
      <c r="A527" s="60">
        <f t="shared" si="813"/>
        <v>527</v>
      </c>
    </row>
    <row r="528" spans="1:1">
      <c r="A528" s="60">
        <f t="shared" si="813"/>
        <v>528</v>
      </c>
    </row>
    <row r="529" spans="1:1">
      <c r="A529" s="60">
        <f t="shared" si="813"/>
        <v>529</v>
      </c>
    </row>
    <row r="530" spans="1:1">
      <c r="A530" s="60">
        <f t="shared" si="813"/>
        <v>530</v>
      </c>
    </row>
    <row r="531" spans="1:1">
      <c r="A531" s="60">
        <f t="shared" si="813"/>
        <v>531</v>
      </c>
    </row>
    <row r="532" spans="1:1">
      <c r="A532" s="60">
        <f t="shared" si="813"/>
        <v>532</v>
      </c>
    </row>
    <row r="533" spans="1:1">
      <c r="A533" s="60">
        <f t="shared" si="813"/>
        <v>533</v>
      </c>
    </row>
    <row r="534" spans="1:1">
      <c r="A534" s="60">
        <f t="shared" si="813"/>
        <v>534</v>
      </c>
    </row>
    <row r="535" spans="1:1">
      <c r="A535" s="60">
        <f t="shared" si="813"/>
        <v>535</v>
      </c>
    </row>
    <row r="536" spans="1:1">
      <c r="A536" s="60">
        <f t="shared" si="813"/>
        <v>536</v>
      </c>
    </row>
    <row r="537" spans="1:1">
      <c r="A537" s="60">
        <f t="shared" si="813"/>
        <v>537</v>
      </c>
    </row>
    <row r="538" spans="1:1">
      <c r="A538" s="60">
        <f t="shared" si="813"/>
        <v>538</v>
      </c>
    </row>
    <row r="539" spans="1:1">
      <c r="A539" s="60">
        <f t="shared" si="813"/>
        <v>539</v>
      </c>
    </row>
    <row r="540" spans="1:1">
      <c r="A540" s="60">
        <f t="shared" si="813"/>
        <v>540</v>
      </c>
    </row>
    <row r="541" spans="1:1">
      <c r="A541" s="60">
        <f t="shared" si="813"/>
        <v>541</v>
      </c>
    </row>
    <row r="542" spans="1:1">
      <c r="A542" s="60">
        <f t="shared" si="813"/>
        <v>542</v>
      </c>
    </row>
    <row r="543" spans="1:1">
      <c r="A543" s="60">
        <f t="shared" si="813"/>
        <v>543</v>
      </c>
    </row>
    <row r="544" spans="1:1">
      <c r="A544" s="60">
        <f t="shared" si="813"/>
        <v>544</v>
      </c>
    </row>
    <row r="545" spans="1:1">
      <c r="A545" s="60">
        <f t="shared" si="813"/>
        <v>545</v>
      </c>
    </row>
    <row r="546" spans="1:1">
      <c r="A546" s="60">
        <f t="shared" si="813"/>
        <v>546</v>
      </c>
    </row>
  </sheetData>
  <pageMargins left="0.25" right="0.2" top="0.5" bottom="0.5" header="0" footer="0"/>
  <pageSetup scale="7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GB58"/>
  <sheetViews>
    <sheetView showGridLines="0" zoomScale="80" zoomScaleNormal="80" workbookViewId="0">
      <selection activeCell="E8" sqref="E8"/>
    </sheetView>
  </sheetViews>
  <sheetFormatPr defaultRowHeight="15"/>
  <cols>
    <col min="1" max="1" width="9.140625" style="41"/>
    <col min="2" max="2" width="9.140625" style="60"/>
    <col min="3" max="3" width="23.140625" bestFit="1" customWidth="1"/>
    <col min="4" max="4" width="41.5703125" bestFit="1" customWidth="1"/>
    <col min="5" max="40" width="13.28515625" customWidth="1"/>
    <col min="41" max="54" width="13.28515625" style="10" customWidth="1"/>
    <col min="55" max="185" width="13.28515625" customWidth="1"/>
  </cols>
  <sheetData>
    <row r="1" spans="1:184">
      <c r="E1" s="510">
        <f>+MONTH(E2)*100+YEAR(E2)-2000</f>
        <v>113</v>
      </c>
      <c r="F1" s="510">
        <f t="shared" ref="F1:AZ1" si="0">+MONTH(F2)*100+YEAR(F2)-2000</f>
        <v>213</v>
      </c>
      <c r="G1" s="510">
        <f t="shared" si="0"/>
        <v>313</v>
      </c>
      <c r="H1" s="510">
        <f t="shared" si="0"/>
        <v>413</v>
      </c>
      <c r="I1" s="510">
        <f t="shared" si="0"/>
        <v>513</v>
      </c>
      <c r="J1" s="510">
        <f t="shared" si="0"/>
        <v>613</v>
      </c>
      <c r="K1" s="510">
        <f t="shared" si="0"/>
        <v>713</v>
      </c>
      <c r="L1" s="510">
        <f t="shared" si="0"/>
        <v>813</v>
      </c>
      <c r="M1" s="510">
        <f t="shared" si="0"/>
        <v>913</v>
      </c>
      <c r="N1" s="510">
        <f t="shared" si="0"/>
        <v>1013</v>
      </c>
      <c r="O1" s="510">
        <f t="shared" si="0"/>
        <v>1113</v>
      </c>
      <c r="P1" s="510">
        <f t="shared" si="0"/>
        <v>1213</v>
      </c>
      <c r="Q1" s="510">
        <f t="shared" si="0"/>
        <v>114</v>
      </c>
      <c r="R1" s="510">
        <f t="shared" si="0"/>
        <v>214</v>
      </c>
      <c r="S1" s="510">
        <f t="shared" si="0"/>
        <v>314</v>
      </c>
      <c r="T1" s="510">
        <f t="shared" si="0"/>
        <v>414</v>
      </c>
      <c r="U1" s="510">
        <f t="shared" si="0"/>
        <v>514</v>
      </c>
      <c r="V1" s="510">
        <f t="shared" si="0"/>
        <v>614</v>
      </c>
      <c r="W1" s="510">
        <f t="shared" si="0"/>
        <v>714</v>
      </c>
      <c r="X1" s="510">
        <f t="shared" si="0"/>
        <v>814</v>
      </c>
      <c r="Y1" s="510">
        <f t="shared" si="0"/>
        <v>914</v>
      </c>
      <c r="Z1" s="510">
        <f t="shared" si="0"/>
        <v>1014</v>
      </c>
      <c r="AA1" s="510">
        <f t="shared" si="0"/>
        <v>1114</v>
      </c>
      <c r="AB1" s="510">
        <f t="shared" si="0"/>
        <v>1214</v>
      </c>
      <c r="AC1" s="510">
        <f t="shared" si="0"/>
        <v>115</v>
      </c>
      <c r="AD1" s="510">
        <f t="shared" si="0"/>
        <v>215</v>
      </c>
      <c r="AE1" s="510">
        <f t="shared" si="0"/>
        <v>315</v>
      </c>
      <c r="AF1" s="510">
        <f t="shared" si="0"/>
        <v>415</v>
      </c>
      <c r="AG1" s="510">
        <f t="shared" si="0"/>
        <v>515</v>
      </c>
      <c r="AH1" s="510">
        <f t="shared" si="0"/>
        <v>615</v>
      </c>
      <c r="AI1" s="510">
        <f t="shared" si="0"/>
        <v>715</v>
      </c>
      <c r="AJ1" s="510">
        <f t="shared" si="0"/>
        <v>815</v>
      </c>
      <c r="AK1" s="510">
        <f t="shared" si="0"/>
        <v>915</v>
      </c>
      <c r="AL1" s="510">
        <f t="shared" si="0"/>
        <v>1015</v>
      </c>
      <c r="AM1" s="510">
        <f t="shared" si="0"/>
        <v>1115</v>
      </c>
      <c r="AN1" s="510">
        <f t="shared" si="0"/>
        <v>1215</v>
      </c>
      <c r="AO1" s="510">
        <f t="shared" si="0"/>
        <v>116</v>
      </c>
      <c r="AP1" s="510">
        <f t="shared" si="0"/>
        <v>216</v>
      </c>
      <c r="AQ1" s="510">
        <f t="shared" si="0"/>
        <v>316</v>
      </c>
      <c r="AR1" s="510">
        <f t="shared" si="0"/>
        <v>416</v>
      </c>
      <c r="AS1" s="510">
        <f t="shared" si="0"/>
        <v>516</v>
      </c>
      <c r="AT1" s="510">
        <f t="shared" si="0"/>
        <v>616</v>
      </c>
      <c r="AU1" s="510">
        <f t="shared" si="0"/>
        <v>716</v>
      </c>
      <c r="AV1" s="510">
        <f t="shared" si="0"/>
        <v>816</v>
      </c>
      <c r="AW1" s="510">
        <f t="shared" si="0"/>
        <v>916</v>
      </c>
      <c r="AX1" s="510">
        <f t="shared" si="0"/>
        <v>1016</v>
      </c>
      <c r="AY1" s="510">
        <f t="shared" si="0"/>
        <v>1116</v>
      </c>
      <c r="AZ1" s="510">
        <f t="shared" si="0"/>
        <v>1216</v>
      </c>
    </row>
    <row r="2" spans="1:184">
      <c r="C2" s="34" t="s">
        <v>153</v>
      </c>
      <c r="D2" s="461" t="s">
        <v>33</v>
      </c>
      <c r="E2" s="463">
        <v>41275</v>
      </c>
      <c r="F2" s="463">
        <v>41306</v>
      </c>
      <c r="G2" s="463">
        <v>41334</v>
      </c>
      <c r="H2" s="463">
        <v>41365</v>
      </c>
      <c r="I2" s="463">
        <v>41395</v>
      </c>
      <c r="J2" s="463">
        <v>41426</v>
      </c>
      <c r="K2" s="463">
        <v>41456</v>
      </c>
      <c r="L2" s="463">
        <v>41487</v>
      </c>
      <c r="M2" s="463">
        <v>41518</v>
      </c>
      <c r="N2" s="463">
        <v>41548</v>
      </c>
      <c r="O2" s="463">
        <v>41579</v>
      </c>
      <c r="P2" s="463">
        <v>41609</v>
      </c>
      <c r="Q2" s="463">
        <v>41640</v>
      </c>
      <c r="R2" s="463">
        <v>41671</v>
      </c>
      <c r="S2" s="463">
        <v>41699</v>
      </c>
      <c r="T2" s="463">
        <v>41730</v>
      </c>
      <c r="U2" s="463">
        <v>41760</v>
      </c>
      <c r="V2" s="463">
        <v>41791</v>
      </c>
      <c r="W2" s="463">
        <v>41821</v>
      </c>
      <c r="X2" s="463">
        <v>41852</v>
      </c>
      <c r="Y2" s="463">
        <v>41883</v>
      </c>
      <c r="Z2" s="463">
        <v>41913</v>
      </c>
      <c r="AA2" s="463">
        <v>41944</v>
      </c>
      <c r="AB2" s="463">
        <v>41974</v>
      </c>
      <c r="AC2" s="463">
        <v>42005</v>
      </c>
      <c r="AD2" s="463">
        <v>42036</v>
      </c>
      <c r="AE2" s="463">
        <v>42064</v>
      </c>
      <c r="AF2" s="463">
        <v>42095</v>
      </c>
      <c r="AG2" s="463">
        <v>42125</v>
      </c>
      <c r="AH2" s="463">
        <v>42156</v>
      </c>
      <c r="AI2" s="463">
        <v>42186</v>
      </c>
      <c r="AJ2" s="463">
        <v>42217</v>
      </c>
      <c r="AK2" s="463">
        <v>42248</v>
      </c>
      <c r="AL2" s="463">
        <v>42278</v>
      </c>
      <c r="AM2" s="463">
        <v>42309</v>
      </c>
      <c r="AN2" s="463">
        <v>42339</v>
      </c>
      <c r="AO2" s="463">
        <v>42370</v>
      </c>
      <c r="AP2" s="463">
        <v>42401</v>
      </c>
      <c r="AQ2" s="463">
        <v>42430</v>
      </c>
      <c r="AR2" s="463">
        <v>42461</v>
      </c>
      <c r="AS2" s="463">
        <v>42491</v>
      </c>
      <c r="AT2" s="463">
        <v>42522</v>
      </c>
      <c r="AU2" s="463">
        <v>42552</v>
      </c>
      <c r="AV2" s="463">
        <v>42583</v>
      </c>
      <c r="AW2" s="463">
        <v>42614</v>
      </c>
      <c r="AX2" s="463">
        <v>42644</v>
      </c>
      <c r="AY2" s="463">
        <v>42675</v>
      </c>
      <c r="AZ2" s="463">
        <v>42705</v>
      </c>
      <c r="BA2" s="463">
        <v>42736</v>
      </c>
      <c r="BB2" s="463">
        <v>42767</v>
      </c>
      <c r="BC2" s="463">
        <v>42795</v>
      </c>
      <c r="BD2" s="463">
        <v>42826</v>
      </c>
      <c r="BE2" s="463">
        <v>42856</v>
      </c>
      <c r="BF2" s="463">
        <v>42887</v>
      </c>
      <c r="BG2" s="463">
        <v>42917</v>
      </c>
      <c r="BH2" s="463">
        <v>42948</v>
      </c>
      <c r="BI2" s="463">
        <v>42979</v>
      </c>
      <c r="BJ2" s="463">
        <v>43009</v>
      </c>
      <c r="BK2" s="463">
        <v>43040</v>
      </c>
      <c r="BL2" s="463">
        <v>43070</v>
      </c>
      <c r="BM2" s="463">
        <v>43101</v>
      </c>
      <c r="BN2" s="463">
        <v>43132</v>
      </c>
      <c r="BO2" s="463">
        <v>43160</v>
      </c>
      <c r="BP2" s="463">
        <v>43191</v>
      </c>
      <c r="BQ2" s="463">
        <v>43221</v>
      </c>
      <c r="BR2" s="463">
        <v>43252</v>
      </c>
      <c r="BS2" s="463">
        <v>43282</v>
      </c>
      <c r="BT2" s="463">
        <v>43313</v>
      </c>
      <c r="BU2" s="463">
        <v>43344</v>
      </c>
      <c r="BV2" s="463">
        <v>43374</v>
      </c>
      <c r="BW2" s="463">
        <v>43405</v>
      </c>
      <c r="BX2" s="463">
        <v>43435</v>
      </c>
      <c r="BY2" s="463">
        <v>43466</v>
      </c>
      <c r="BZ2" s="463">
        <v>43497</v>
      </c>
      <c r="CA2" s="463">
        <v>43525</v>
      </c>
      <c r="CB2" s="463">
        <v>43556</v>
      </c>
      <c r="CC2" s="463">
        <v>43586</v>
      </c>
      <c r="CD2" s="463">
        <v>43617</v>
      </c>
      <c r="CE2" s="463">
        <v>43647</v>
      </c>
      <c r="CF2" s="463">
        <v>43678</v>
      </c>
      <c r="CG2" s="463">
        <v>43709</v>
      </c>
      <c r="CH2" s="463">
        <v>43739</v>
      </c>
      <c r="CI2" s="463">
        <v>43770</v>
      </c>
      <c r="CJ2" s="463">
        <v>43800</v>
      </c>
      <c r="CK2" s="463">
        <v>43831</v>
      </c>
      <c r="CL2" s="463">
        <v>43862</v>
      </c>
      <c r="CM2" s="463">
        <v>43891</v>
      </c>
      <c r="CN2" s="463">
        <v>43922</v>
      </c>
      <c r="CO2" s="463">
        <v>43952</v>
      </c>
      <c r="CP2" s="463">
        <v>43983</v>
      </c>
      <c r="CQ2" s="463">
        <v>44013</v>
      </c>
      <c r="CR2" s="463">
        <v>44044</v>
      </c>
      <c r="CS2" s="463">
        <v>44075</v>
      </c>
      <c r="CT2" s="463">
        <v>44105</v>
      </c>
      <c r="CU2" s="463">
        <v>44136</v>
      </c>
      <c r="CV2" s="463">
        <v>44166</v>
      </c>
      <c r="CW2" s="463">
        <v>44197</v>
      </c>
      <c r="CX2" s="463">
        <v>44228</v>
      </c>
      <c r="CY2" s="463">
        <v>44256</v>
      </c>
      <c r="CZ2" s="463">
        <v>44287</v>
      </c>
      <c r="DA2" s="463">
        <v>44317</v>
      </c>
      <c r="DB2" s="463">
        <v>44348</v>
      </c>
      <c r="DC2" s="463">
        <v>44378</v>
      </c>
      <c r="DD2" s="463">
        <v>44409</v>
      </c>
      <c r="DE2" s="463">
        <v>44440</v>
      </c>
      <c r="DF2" s="463">
        <v>44470</v>
      </c>
      <c r="DG2" s="463">
        <v>44501</v>
      </c>
      <c r="DH2" s="463">
        <v>44531</v>
      </c>
      <c r="DI2" s="463">
        <v>44562</v>
      </c>
      <c r="DJ2" s="463">
        <v>44593</v>
      </c>
      <c r="DK2" s="463">
        <v>44621</v>
      </c>
      <c r="DL2" s="463">
        <v>44652</v>
      </c>
      <c r="DM2" s="463">
        <v>44682</v>
      </c>
      <c r="DN2" s="463">
        <v>44713</v>
      </c>
      <c r="DO2" s="463">
        <v>44743</v>
      </c>
      <c r="DP2" s="463">
        <v>44774</v>
      </c>
      <c r="DQ2" s="463">
        <v>44805</v>
      </c>
      <c r="DR2" s="463">
        <v>44835</v>
      </c>
      <c r="DS2" s="463">
        <v>44866</v>
      </c>
      <c r="DT2" s="463">
        <v>44896</v>
      </c>
      <c r="DU2" s="463">
        <v>44927</v>
      </c>
      <c r="DV2" s="463">
        <v>44958</v>
      </c>
      <c r="DW2" s="463">
        <v>44986</v>
      </c>
      <c r="DX2" s="463">
        <v>45017</v>
      </c>
      <c r="DY2" s="463">
        <v>45047</v>
      </c>
      <c r="DZ2" s="463">
        <v>45078</v>
      </c>
      <c r="EA2" s="463">
        <v>45108</v>
      </c>
      <c r="EB2" s="463">
        <v>45139</v>
      </c>
      <c r="EC2" s="463">
        <v>45170</v>
      </c>
      <c r="ED2" s="463">
        <v>45200</v>
      </c>
      <c r="EE2" s="463">
        <v>45231</v>
      </c>
      <c r="EF2" s="463">
        <v>45261</v>
      </c>
      <c r="EG2" s="463">
        <v>45292</v>
      </c>
      <c r="EH2" s="463">
        <v>45323</v>
      </c>
      <c r="EI2" s="463">
        <v>45352</v>
      </c>
      <c r="EJ2" s="463">
        <v>45383</v>
      </c>
      <c r="EK2" s="463">
        <v>45413</v>
      </c>
      <c r="EL2" s="463">
        <v>45444</v>
      </c>
      <c r="EM2" s="463">
        <v>45474</v>
      </c>
      <c r="EN2" s="463">
        <v>45505</v>
      </c>
      <c r="EO2" s="463">
        <v>45536</v>
      </c>
      <c r="EP2" s="463">
        <v>45566</v>
      </c>
      <c r="EQ2" s="463">
        <v>45597</v>
      </c>
      <c r="ER2" s="463">
        <v>45627</v>
      </c>
      <c r="ES2" s="463">
        <v>45658</v>
      </c>
      <c r="ET2" s="463">
        <v>45689</v>
      </c>
      <c r="EU2" s="463">
        <v>45717</v>
      </c>
      <c r="EV2" s="463">
        <v>45748</v>
      </c>
      <c r="EW2" s="463">
        <v>45778</v>
      </c>
      <c r="EX2" s="463">
        <v>45809</v>
      </c>
      <c r="EY2" s="463">
        <v>45839</v>
      </c>
      <c r="EZ2" s="463">
        <v>45870</v>
      </c>
      <c r="FA2" s="463">
        <v>45901</v>
      </c>
      <c r="FB2" s="463">
        <v>45931</v>
      </c>
      <c r="FC2" s="463">
        <v>45962</v>
      </c>
      <c r="FD2" s="463">
        <v>45992</v>
      </c>
      <c r="FE2" s="463">
        <v>46023</v>
      </c>
      <c r="FF2" s="463">
        <v>46054</v>
      </c>
      <c r="FG2" s="463">
        <v>46082</v>
      </c>
      <c r="FH2" s="463">
        <v>46113</v>
      </c>
      <c r="FI2" s="463">
        <v>46143</v>
      </c>
      <c r="FJ2" s="463">
        <v>46174</v>
      </c>
      <c r="FK2" s="463">
        <v>46204</v>
      </c>
      <c r="FL2" s="463">
        <v>46235</v>
      </c>
      <c r="FM2" s="463">
        <v>46266</v>
      </c>
      <c r="FN2" s="463">
        <v>46296</v>
      </c>
      <c r="FO2" s="463">
        <v>46327</v>
      </c>
      <c r="FP2" s="463">
        <v>46357</v>
      </c>
      <c r="FQ2" s="463">
        <v>46388</v>
      </c>
      <c r="FR2" s="463">
        <v>46419</v>
      </c>
      <c r="FS2" s="463">
        <v>46447</v>
      </c>
      <c r="FT2" s="463">
        <v>46478</v>
      </c>
      <c r="FU2" s="463">
        <v>46508</v>
      </c>
      <c r="FV2" s="463">
        <v>46539</v>
      </c>
      <c r="FW2" s="463">
        <v>46569</v>
      </c>
      <c r="FX2" s="463">
        <v>46600</v>
      </c>
      <c r="FY2" s="463">
        <v>46631</v>
      </c>
      <c r="FZ2" s="463">
        <v>46661</v>
      </c>
      <c r="GA2" s="463">
        <v>46692</v>
      </c>
      <c r="GB2" s="463">
        <v>46722</v>
      </c>
    </row>
    <row r="3" spans="1:184" s="29" customFormat="1">
      <c r="A3" s="41"/>
      <c r="B3" s="60">
        <f>+ROW()</f>
        <v>3</v>
      </c>
      <c r="C3" s="35" t="s">
        <v>1</v>
      </c>
      <c r="D3" s="30" t="s">
        <v>56</v>
      </c>
      <c r="E3" s="192">
        <v>91.35</v>
      </c>
      <c r="F3" s="192">
        <v>82.1</v>
      </c>
      <c r="G3" s="192">
        <v>88.58</v>
      </c>
      <c r="H3" s="192">
        <v>83.89</v>
      </c>
      <c r="I3" s="192">
        <v>86.38</v>
      </c>
      <c r="J3" s="192">
        <v>81.38</v>
      </c>
      <c r="K3" s="192">
        <v>85.52</v>
      </c>
      <c r="L3" s="192">
        <v>84.99</v>
      </c>
      <c r="M3" s="192">
        <v>81.55</v>
      </c>
      <c r="N3" s="192">
        <v>11.22</v>
      </c>
      <c r="O3" s="192">
        <v>41.43</v>
      </c>
      <c r="P3" s="192">
        <v>86.63</v>
      </c>
      <c r="Q3" s="192">
        <v>89.69</v>
      </c>
      <c r="R3" s="192">
        <v>81.06</v>
      </c>
      <c r="S3" s="192">
        <v>84.29</v>
      </c>
      <c r="T3" s="192">
        <v>81.91</v>
      </c>
      <c r="U3" s="192">
        <v>85.15</v>
      </c>
      <c r="V3" s="192">
        <v>81.33</v>
      </c>
      <c r="W3" s="192">
        <v>84.42</v>
      </c>
      <c r="X3" s="192">
        <v>84.73</v>
      </c>
      <c r="Y3" s="192">
        <v>80.73</v>
      </c>
      <c r="Z3" s="192">
        <v>65.17</v>
      </c>
      <c r="AA3" s="192">
        <v>81.52</v>
      </c>
      <c r="AB3" s="192">
        <v>85.25</v>
      </c>
      <c r="AC3" s="192">
        <v>88.32</v>
      </c>
      <c r="AD3" s="192">
        <v>80.95</v>
      </c>
      <c r="AE3" s="192">
        <v>84.7</v>
      </c>
      <c r="AF3" s="192">
        <v>81.06</v>
      </c>
      <c r="AG3" s="192">
        <v>85.09</v>
      </c>
      <c r="AH3" s="192">
        <v>81.680000000000007</v>
      </c>
      <c r="AI3" s="192">
        <v>85.08</v>
      </c>
      <c r="AJ3" s="192">
        <v>84.79</v>
      </c>
      <c r="AK3" s="192">
        <v>80.05</v>
      </c>
      <c r="AL3" s="192">
        <v>27.25</v>
      </c>
      <c r="AM3" s="192">
        <v>81.93</v>
      </c>
      <c r="AN3" s="192">
        <v>83.74</v>
      </c>
      <c r="AO3" s="192">
        <v>88.95</v>
      </c>
      <c r="AP3" s="192">
        <v>83.81</v>
      </c>
      <c r="AQ3" s="192">
        <v>85.02</v>
      </c>
      <c r="AR3" s="192">
        <v>81.88</v>
      </c>
      <c r="AS3" s="192">
        <v>84.65</v>
      </c>
      <c r="AT3" s="192">
        <v>81.8</v>
      </c>
      <c r="AU3" s="192">
        <v>84.79</v>
      </c>
      <c r="AV3" s="192">
        <v>85.15</v>
      </c>
      <c r="AW3" s="192">
        <v>79.95</v>
      </c>
      <c r="AX3" s="192">
        <v>65.66</v>
      </c>
      <c r="AY3" s="192">
        <v>83.18</v>
      </c>
      <c r="AZ3" s="192">
        <v>84.01</v>
      </c>
      <c r="BA3" s="192">
        <v>89.32</v>
      </c>
      <c r="BB3" s="192">
        <v>80.900000000000006</v>
      </c>
      <c r="BC3" s="192">
        <v>84.46</v>
      </c>
      <c r="BD3" s="192">
        <v>81.209999999999994</v>
      </c>
      <c r="BE3" s="192">
        <v>84.28</v>
      </c>
      <c r="BF3" s="192">
        <v>81.790000000000006</v>
      </c>
      <c r="BG3" s="192">
        <v>84.57</v>
      </c>
      <c r="BH3" s="192">
        <v>85.34</v>
      </c>
      <c r="BI3" s="192">
        <v>76.63</v>
      </c>
      <c r="BJ3" s="192">
        <v>0</v>
      </c>
      <c r="BK3" s="192">
        <v>35.35</v>
      </c>
      <c r="BL3" s="192">
        <v>84.26</v>
      </c>
      <c r="BM3" s="192">
        <v>89.87</v>
      </c>
      <c r="BN3" s="192">
        <v>80.92</v>
      </c>
      <c r="BO3" s="192">
        <v>85.62</v>
      </c>
      <c r="BP3" s="192">
        <v>83.21</v>
      </c>
      <c r="BQ3" s="192">
        <v>85.62</v>
      </c>
      <c r="BR3" s="192">
        <v>82.26</v>
      </c>
      <c r="BS3" s="192">
        <v>85.71</v>
      </c>
      <c r="BT3" s="192">
        <v>86.15</v>
      </c>
      <c r="BU3" s="192">
        <v>81.3</v>
      </c>
      <c r="BV3" s="192">
        <v>85.19</v>
      </c>
      <c r="BW3" s="192">
        <v>66.650000000000006</v>
      </c>
      <c r="BX3" s="192">
        <v>89.46</v>
      </c>
      <c r="BY3" s="192">
        <v>91.97</v>
      </c>
      <c r="BZ3" s="192">
        <v>83.58</v>
      </c>
      <c r="CA3" s="192">
        <v>91.89</v>
      </c>
      <c r="CB3" s="192">
        <v>87.07</v>
      </c>
      <c r="CC3" s="192">
        <v>88.01</v>
      </c>
      <c r="CD3" s="192">
        <v>85.43</v>
      </c>
      <c r="CE3" s="192">
        <v>89.37</v>
      </c>
      <c r="CF3" s="192">
        <v>89.45</v>
      </c>
      <c r="CG3" s="192">
        <v>86.64</v>
      </c>
      <c r="CH3" s="192">
        <v>11.98</v>
      </c>
      <c r="CI3" s="192">
        <v>85.77</v>
      </c>
      <c r="CJ3" s="192">
        <v>91.93</v>
      </c>
      <c r="CK3" s="192">
        <v>93.33</v>
      </c>
      <c r="CL3" s="192">
        <v>87.3</v>
      </c>
      <c r="CM3" s="192">
        <v>93.33</v>
      </c>
      <c r="CN3" s="192">
        <v>88.78</v>
      </c>
      <c r="CO3" s="192">
        <v>90.36</v>
      </c>
      <c r="CP3" s="192">
        <v>87.76</v>
      </c>
      <c r="CQ3" s="192">
        <v>90.99</v>
      </c>
      <c r="CR3" s="192">
        <v>90.82</v>
      </c>
      <c r="CS3" s="192">
        <v>87.58</v>
      </c>
      <c r="CT3" s="192">
        <v>70.5</v>
      </c>
      <c r="CU3" s="192">
        <v>89.09</v>
      </c>
      <c r="CV3" s="192">
        <v>92.3</v>
      </c>
      <c r="CW3" s="192">
        <v>92.88</v>
      </c>
      <c r="CX3" s="192">
        <v>83.91</v>
      </c>
      <c r="CY3" s="192">
        <v>93.09</v>
      </c>
      <c r="CZ3" s="192">
        <v>88.86</v>
      </c>
      <c r="DA3" s="192">
        <v>90.39</v>
      </c>
      <c r="DB3" s="192">
        <v>87.75</v>
      </c>
      <c r="DC3" s="192">
        <v>90.17</v>
      </c>
      <c r="DD3" s="192">
        <v>91.16</v>
      </c>
      <c r="DE3" s="192">
        <v>86.71</v>
      </c>
      <c r="DF3" s="192">
        <v>8.6999999999999993</v>
      </c>
      <c r="DG3" s="192">
        <v>89.49</v>
      </c>
      <c r="DH3" s="192">
        <v>92.13</v>
      </c>
      <c r="DI3" s="192">
        <v>92.76</v>
      </c>
      <c r="DJ3" s="192">
        <v>83.71</v>
      </c>
      <c r="DK3" s="192">
        <v>92.92</v>
      </c>
      <c r="DL3" s="192">
        <v>88.54</v>
      </c>
      <c r="DM3" s="192">
        <v>90.36</v>
      </c>
      <c r="DN3" s="192">
        <v>87.45</v>
      </c>
      <c r="DO3" s="192">
        <v>90.5</v>
      </c>
      <c r="DP3" s="192">
        <v>90.91</v>
      </c>
      <c r="DQ3" s="192">
        <v>86.31</v>
      </c>
      <c r="DR3" s="192">
        <v>70.42</v>
      </c>
      <c r="DS3" s="192">
        <v>89.46</v>
      </c>
      <c r="DT3" s="192">
        <v>92.12</v>
      </c>
      <c r="DU3" s="192">
        <v>92.36</v>
      </c>
      <c r="DV3" s="192">
        <v>83.63</v>
      </c>
      <c r="DW3" s="192">
        <v>92.68</v>
      </c>
      <c r="DX3" s="192">
        <v>88.24</v>
      </c>
      <c r="DY3" s="192">
        <v>90.23</v>
      </c>
      <c r="DZ3" s="192">
        <v>86.54</v>
      </c>
      <c r="EA3" s="192">
        <v>90.41</v>
      </c>
      <c r="EB3" s="192">
        <v>90.54</v>
      </c>
      <c r="EC3" s="192">
        <v>86.37</v>
      </c>
      <c r="ED3" s="192">
        <v>17.489999999999998</v>
      </c>
      <c r="EE3" s="192">
        <v>59.27</v>
      </c>
      <c r="EF3" s="192">
        <v>91.72</v>
      </c>
      <c r="EG3" s="192">
        <v>92.37</v>
      </c>
      <c r="EH3" s="192">
        <v>86.62</v>
      </c>
      <c r="EI3" s="192">
        <v>92.5</v>
      </c>
      <c r="EJ3" s="192">
        <v>88.25</v>
      </c>
      <c r="EK3" s="192">
        <v>89.88</v>
      </c>
      <c r="EL3" s="192">
        <v>86.69</v>
      </c>
      <c r="EM3" s="192">
        <v>90.47</v>
      </c>
      <c r="EN3" s="192">
        <v>90.26</v>
      </c>
      <c r="EO3" s="192">
        <v>86.6</v>
      </c>
      <c r="EP3" s="192">
        <v>70.319999999999993</v>
      </c>
      <c r="EQ3" s="192">
        <v>88.79</v>
      </c>
      <c r="ER3" s="192">
        <v>92.04</v>
      </c>
      <c r="ES3" s="192">
        <v>91.84</v>
      </c>
      <c r="ET3" s="192">
        <v>83.22</v>
      </c>
      <c r="EU3" s="192">
        <v>91.87</v>
      </c>
      <c r="EV3" s="192">
        <v>86.95</v>
      </c>
      <c r="EW3" s="192">
        <v>89.62</v>
      </c>
      <c r="EX3" s="192">
        <v>86.66</v>
      </c>
      <c r="EY3" s="192">
        <v>89.58</v>
      </c>
      <c r="EZ3" s="192">
        <v>90.54</v>
      </c>
      <c r="FA3" s="192">
        <v>86.26</v>
      </c>
      <c r="FB3" s="192">
        <v>8.74</v>
      </c>
      <c r="FC3" s="192">
        <v>26.52</v>
      </c>
      <c r="FD3" s="192">
        <v>90.83</v>
      </c>
      <c r="FE3" s="192">
        <v>90.3</v>
      </c>
      <c r="FF3" s="192">
        <v>81.78</v>
      </c>
      <c r="FG3" s="192">
        <v>90.42</v>
      </c>
      <c r="FH3" s="192">
        <v>85.13</v>
      </c>
      <c r="FI3" s="192">
        <v>87.36</v>
      </c>
      <c r="FJ3" s="192">
        <v>84.86</v>
      </c>
      <c r="FK3" s="192">
        <v>88.59</v>
      </c>
      <c r="FL3" s="192">
        <v>89.54</v>
      </c>
      <c r="FM3" s="192">
        <v>83.82</v>
      </c>
      <c r="FN3" s="192">
        <v>69.150000000000006</v>
      </c>
      <c r="FO3" s="192">
        <v>87.12</v>
      </c>
      <c r="FP3" s="192">
        <v>89.08</v>
      </c>
      <c r="FQ3" s="192">
        <v>90.21</v>
      </c>
      <c r="FR3" s="192">
        <v>81.91</v>
      </c>
      <c r="FS3" s="192">
        <v>14.67</v>
      </c>
      <c r="FT3" s="192">
        <v>78.38</v>
      </c>
      <c r="FU3" s="192">
        <v>86.97</v>
      </c>
      <c r="FV3" s="192">
        <v>84.27</v>
      </c>
      <c r="FW3" s="192">
        <v>89.08</v>
      </c>
      <c r="FX3" s="192">
        <v>89.25</v>
      </c>
      <c r="FY3" s="192">
        <v>83.75</v>
      </c>
      <c r="FZ3" s="192">
        <v>88.88</v>
      </c>
      <c r="GA3" s="192">
        <v>87.09</v>
      </c>
      <c r="GB3" s="192">
        <v>89.49</v>
      </c>
    </row>
    <row r="4" spans="1:184" s="29" customFormat="1">
      <c r="A4" s="41"/>
      <c r="B4" s="60">
        <f t="shared" ref="B4:B30" si="1">+ROW()</f>
        <v>4</v>
      </c>
      <c r="C4" s="36" t="s">
        <v>2</v>
      </c>
      <c r="D4" s="29" t="s">
        <v>56</v>
      </c>
      <c r="E4" s="193">
        <v>37.19</v>
      </c>
      <c r="F4" s="193">
        <v>33.35</v>
      </c>
      <c r="G4" s="193">
        <v>36.68</v>
      </c>
      <c r="H4" s="193">
        <v>35.57</v>
      </c>
      <c r="I4" s="193">
        <v>36.69</v>
      </c>
      <c r="J4" s="193">
        <v>35.700000000000003</v>
      </c>
      <c r="K4" s="193">
        <v>37.33</v>
      </c>
      <c r="L4" s="193">
        <v>37.32</v>
      </c>
      <c r="M4" s="193">
        <v>35.36</v>
      </c>
      <c r="N4" s="193">
        <v>36.119999999999997</v>
      </c>
      <c r="O4" s="193">
        <v>34.880000000000003</v>
      </c>
      <c r="P4" s="193">
        <v>36.520000000000003</v>
      </c>
      <c r="Q4" s="193">
        <v>37.29</v>
      </c>
      <c r="R4" s="193">
        <v>33.520000000000003</v>
      </c>
      <c r="S4" s="193">
        <v>36.51</v>
      </c>
      <c r="T4" s="193">
        <v>29.67</v>
      </c>
      <c r="U4" s="193">
        <v>17.54</v>
      </c>
      <c r="V4" s="193">
        <v>35.86</v>
      </c>
      <c r="W4" s="193">
        <v>37.25</v>
      </c>
      <c r="X4" s="193">
        <v>37.270000000000003</v>
      </c>
      <c r="Y4" s="193">
        <v>35.380000000000003</v>
      </c>
      <c r="Z4" s="193">
        <v>36.590000000000003</v>
      </c>
      <c r="AA4" s="193">
        <v>35.06</v>
      </c>
      <c r="AB4" s="193">
        <v>36.57</v>
      </c>
      <c r="AC4" s="193">
        <v>36.92</v>
      </c>
      <c r="AD4" s="193">
        <v>33.380000000000003</v>
      </c>
      <c r="AE4" s="193">
        <v>36.479999999999997</v>
      </c>
      <c r="AF4" s="193">
        <v>35.270000000000003</v>
      </c>
      <c r="AG4" s="193">
        <v>36.18</v>
      </c>
      <c r="AH4" s="193">
        <v>35.78</v>
      </c>
      <c r="AI4" s="193">
        <v>37.25</v>
      </c>
      <c r="AJ4" s="193">
        <v>37.200000000000003</v>
      </c>
      <c r="AK4" s="193">
        <v>35.29</v>
      </c>
      <c r="AL4" s="193">
        <v>36.42</v>
      </c>
      <c r="AM4" s="193">
        <v>35.06</v>
      </c>
      <c r="AN4" s="193">
        <v>36.299999999999997</v>
      </c>
      <c r="AO4" s="193">
        <v>37.06</v>
      </c>
      <c r="AP4" s="193">
        <v>34.83</v>
      </c>
      <c r="AQ4" s="193">
        <v>36.729999999999997</v>
      </c>
      <c r="AR4" s="193">
        <v>17.739999999999998</v>
      </c>
      <c r="AS4" s="193">
        <v>24.82</v>
      </c>
      <c r="AT4" s="193">
        <v>35.94</v>
      </c>
      <c r="AU4" s="193">
        <v>37.409999999999997</v>
      </c>
      <c r="AV4" s="193">
        <v>37.47</v>
      </c>
      <c r="AW4" s="193">
        <v>35.6</v>
      </c>
      <c r="AX4" s="193">
        <v>36.380000000000003</v>
      </c>
      <c r="AY4" s="193">
        <v>35.26</v>
      </c>
      <c r="AZ4" s="193">
        <v>36.409999999999997</v>
      </c>
      <c r="BA4" s="193">
        <v>37.03</v>
      </c>
      <c r="BB4" s="193">
        <v>33.49</v>
      </c>
      <c r="BC4" s="193">
        <v>36.71</v>
      </c>
      <c r="BD4" s="193">
        <v>35.26</v>
      </c>
      <c r="BE4" s="193">
        <v>36.24</v>
      </c>
      <c r="BF4" s="193">
        <v>35.93</v>
      </c>
      <c r="BG4" s="193">
        <v>37.299999999999997</v>
      </c>
      <c r="BH4" s="193">
        <v>37.409999999999997</v>
      </c>
      <c r="BI4" s="193">
        <v>35.46</v>
      </c>
      <c r="BJ4" s="193">
        <v>36.24</v>
      </c>
      <c r="BK4" s="193">
        <v>35.090000000000003</v>
      </c>
      <c r="BL4" s="193">
        <v>36.4</v>
      </c>
      <c r="BM4" s="193">
        <v>37.25</v>
      </c>
      <c r="BN4" s="193">
        <v>33.72</v>
      </c>
      <c r="BO4" s="193">
        <v>36.869999999999997</v>
      </c>
      <c r="BP4" s="193">
        <v>7.11</v>
      </c>
      <c r="BQ4" s="193">
        <v>7.06</v>
      </c>
      <c r="BR4" s="193">
        <v>36.1</v>
      </c>
      <c r="BS4" s="193">
        <v>37.6</v>
      </c>
      <c r="BT4" s="193">
        <v>37.950000000000003</v>
      </c>
      <c r="BU4" s="193">
        <v>35.979999999999997</v>
      </c>
      <c r="BV4" s="193">
        <v>36.9</v>
      </c>
      <c r="BW4" s="193">
        <v>35.78</v>
      </c>
      <c r="BX4" s="193">
        <v>37.18</v>
      </c>
      <c r="BY4" s="193">
        <v>37.520000000000003</v>
      </c>
      <c r="BZ4" s="193">
        <v>34.07</v>
      </c>
      <c r="CA4" s="193">
        <v>37.15</v>
      </c>
      <c r="CB4" s="193">
        <v>36.130000000000003</v>
      </c>
      <c r="CC4" s="193">
        <v>37.590000000000003</v>
      </c>
      <c r="CD4" s="193">
        <v>36.49</v>
      </c>
      <c r="CE4" s="193">
        <v>38.24</v>
      </c>
      <c r="CF4" s="193">
        <v>38.25</v>
      </c>
      <c r="CG4" s="193">
        <v>36.58</v>
      </c>
      <c r="CH4" s="193">
        <v>37.85</v>
      </c>
      <c r="CI4" s="193">
        <v>37.36</v>
      </c>
      <c r="CJ4" s="193">
        <v>39.07</v>
      </c>
      <c r="CK4" s="193">
        <v>39.119999999999997</v>
      </c>
      <c r="CL4" s="193">
        <v>36.590000000000003</v>
      </c>
      <c r="CM4" s="193">
        <v>38.520000000000003</v>
      </c>
      <c r="CN4" s="193">
        <v>19.84</v>
      </c>
      <c r="CO4" s="193">
        <v>29.68</v>
      </c>
      <c r="CP4" s="193">
        <v>37.119999999999997</v>
      </c>
      <c r="CQ4" s="193">
        <v>38.92</v>
      </c>
      <c r="CR4" s="193">
        <v>38.92</v>
      </c>
      <c r="CS4" s="193">
        <v>37.08</v>
      </c>
      <c r="CT4" s="193">
        <v>38.21</v>
      </c>
      <c r="CU4" s="193">
        <v>37.54</v>
      </c>
      <c r="CV4" s="193">
        <v>39.31</v>
      </c>
      <c r="CW4" s="193">
        <v>39.4</v>
      </c>
      <c r="CX4" s="193">
        <v>35.5</v>
      </c>
      <c r="CY4" s="193">
        <v>23.78</v>
      </c>
      <c r="CZ4" s="193">
        <v>17.34</v>
      </c>
      <c r="DA4" s="193">
        <v>38.25</v>
      </c>
      <c r="DB4" s="193">
        <v>37.49</v>
      </c>
      <c r="DC4" s="193">
        <v>39.020000000000003</v>
      </c>
      <c r="DD4" s="193">
        <v>39.22</v>
      </c>
      <c r="DE4" s="193">
        <v>37.090000000000003</v>
      </c>
      <c r="DF4" s="193">
        <v>38.19</v>
      </c>
      <c r="DG4" s="193">
        <v>37.76</v>
      </c>
      <c r="DH4" s="193">
        <v>39.14</v>
      </c>
      <c r="DI4" s="193">
        <v>39.229999999999997</v>
      </c>
      <c r="DJ4" s="193">
        <v>35.479999999999997</v>
      </c>
      <c r="DK4" s="193">
        <v>38.700000000000003</v>
      </c>
      <c r="DL4" s="193">
        <v>35.880000000000003</v>
      </c>
      <c r="DM4" s="193">
        <v>13.55</v>
      </c>
      <c r="DN4" s="193">
        <v>37.33</v>
      </c>
      <c r="DO4" s="193">
        <v>39.119999999999997</v>
      </c>
      <c r="DP4" s="193">
        <v>38.9</v>
      </c>
      <c r="DQ4" s="193">
        <v>36.99</v>
      </c>
      <c r="DR4" s="193">
        <v>38.270000000000003</v>
      </c>
      <c r="DS4" s="193">
        <v>37.76</v>
      </c>
      <c r="DT4" s="193">
        <v>39.1</v>
      </c>
      <c r="DU4" s="193">
        <v>39.17</v>
      </c>
      <c r="DV4" s="193">
        <v>35.26</v>
      </c>
      <c r="DW4" s="193">
        <v>38.58</v>
      </c>
      <c r="DX4" s="193">
        <v>37.03</v>
      </c>
      <c r="DY4" s="193">
        <v>38.229999999999997</v>
      </c>
      <c r="DZ4" s="193">
        <v>37.22</v>
      </c>
      <c r="EA4" s="193">
        <v>39.07</v>
      </c>
      <c r="EB4" s="193">
        <v>38.86</v>
      </c>
      <c r="EC4" s="193">
        <v>36.979999999999997</v>
      </c>
      <c r="ED4" s="193">
        <v>38.119999999999997</v>
      </c>
      <c r="EE4" s="193">
        <v>37.340000000000003</v>
      </c>
      <c r="EF4" s="193">
        <v>38.92</v>
      </c>
      <c r="EG4" s="193">
        <v>38.99</v>
      </c>
      <c r="EH4" s="193">
        <v>36.51</v>
      </c>
      <c r="EI4" s="193">
        <v>38.549999999999997</v>
      </c>
      <c r="EJ4" s="193">
        <v>14.83</v>
      </c>
      <c r="EK4" s="193">
        <v>34.46</v>
      </c>
      <c r="EL4" s="193">
        <v>37.19</v>
      </c>
      <c r="EM4" s="193">
        <v>39.03</v>
      </c>
      <c r="EN4" s="193">
        <v>38.79</v>
      </c>
      <c r="EO4" s="193">
        <v>37.03</v>
      </c>
      <c r="EP4" s="193">
        <v>38.119999999999997</v>
      </c>
      <c r="EQ4" s="193">
        <v>37.31</v>
      </c>
      <c r="ER4" s="193">
        <v>39.11</v>
      </c>
      <c r="ES4" s="193">
        <v>38.61</v>
      </c>
      <c r="ET4" s="193">
        <v>34.92</v>
      </c>
      <c r="EU4" s="193">
        <v>38.11</v>
      </c>
      <c r="EV4" s="193">
        <v>36.86</v>
      </c>
      <c r="EW4" s="193">
        <v>38.08</v>
      </c>
      <c r="EX4" s="193">
        <v>36.99</v>
      </c>
      <c r="EY4" s="193">
        <v>38.56</v>
      </c>
      <c r="EZ4" s="193">
        <v>38.72</v>
      </c>
      <c r="FA4" s="193">
        <v>36.79</v>
      </c>
      <c r="FB4" s="193">
        <v>38.04</v>
      </c>
      <c r="FC4" s="193">
        <v>37.07</v>
      </c>
      <c r="FD4" s="193">
        <v>38.75</v>
      </c>
      <c r="FE4" s="193">
        <v>38.119999999999997</v>
      </c>
      <c r="FF4" s="193">
        <v>34.57</v>
      </c>
      <c r="FG4" s="193">
        <v>38.06</v>
      </c>
      <c r="FH4" s="193">
        <v>3.69</v>
      </c>
      <c r="FI4" s="193">
        <v>10.78</v>
      </c>
      <c r="FJ4" s="193">
        <v>36.619999999999997</v>
      </c>
      <c r="FK4" s="193">
        <v>38.43</v>
      </c>
      <c r="FL4" s="193">
        <v>38.299999999999997</v>
      </c>
      <c r="FM4" s="193">
        <v>36.4</v>
      </c>
      <c r="FN4" s="193">
        <v>37.83</v>
      </c>
      <c r="FO4" s="193">
        <v>36.700000000000003</v>
      </c>
      <c r="FP4" s="193">
        <v>38.270000000000003</v>
      </c>
      <c r="FQ4" s="193">
        <v>37.659999999999997</v>
      </c>
      <c r="FR4" s="193">
        <v>34.119999999999997</v>
      </c>
      <c r="FS4" s="193">
        <v>37.76</v>
      </c>
      <c r="FT4" s="193">
        <v>36.29</v>
      </c>
      <c r="FU4" s="193">
        <v>37.369999999999997</v>
      </c>
      <c r="FV4" s="193">
        <v>36.29</v>
      </c>
      <c r="FW4" s="193">
        <v>37.81</v>
      </c>
      <c r="FX4" s="193">
        <v>37.86</v>
      </c>
      <c r="FY4" s="193">
        <v>36.14</v>
      </c>
      <c r="FZ4" s="193">
        <v>37.28</v>
      </c>
      <c r="GA4" s="193">
        <v>36.36</v>
      </c>
      <c r="GB4" s="193">
        <v>37.950000000000003</v>
      </c>
    </row>
    <row r="5" spans="1:184" s="29" customFormat="1">
      <c r="A5" s="41"/>
      <c r="B5" s="60">
        <f t="shared" si="1"/>
        <v>5</v>
      </c>
      <c r="C5" s="36" t="s">
        <v>3</v>
      </c>
      <c r="D5" s="29" t="s">
        <v>56</v>
      </c>
      <c r="E5" s="193">
        <v>37.08</v>
      </c>
      <c r="F5" s="193">
        <v>33.4</v>
      </c>
      <c r="G5" s="193">
        <v>34.35</v>
      </c>
      <c r="H5" s="193">
        <v>0</v>
      </c>
      <c r="I5" s="193">
        <v>16.41</v>
      </c>
      <c r="J5" s="193">
        <v>35.770000000000003</v>
      </c>
      <c r="K5" s="193">
        <v>37.39</v>
      </c>
      <c r="L5" s="193">
        <v>37.19</v>
      </c>
      <c r="M5" s="193">
        <v>35.43</v>
      </c>
      <c r="N5" s="193">
        <v>36.130000000000003</v>
      </c>
      <c r="O5" s="193">
        <v>34.880000000000003</v>
      </c>
      <c r="P5" s="193">
        <v>36.450000000000003</v>
      </c>
      <c r="Q5" s="193">
        <v>36.89</v>
      </c>
      <c r="R5" s="193">
        <v>33.47</v>
      </c>
      <c r="S5" s="193">
        <v>36.4</v>
      </c>
      <c r="T5" s="193">
        <v>35.26</v>
      </c>
      <c r="U5" s="193">
        <v>36.24</v>
      </c>
      <c r="V5" s="193">
        <v>35.56</v>
      </c>
      <c r="W5" s="193">
        <v>37.1</v>
      </c>
      <c r="X5" s="193">
        <v>37.11</v>
      </c>
      <c r="Y5" s="193">
        <v>35.130000000000003</v>
      </c>
      <c r="Z5" s="193">
        <v>36.340000000000003</v>
      </c>
      <c r="AA5" s="193">
        <v>34.880000000000003</v>
      </c>
      <c r="AB5" s="193">
        <v>36.28</v>
      </c>
      <c r="AC5" s="193">
        <v>36.78</v>
      </c>
      <c r="AD5" s="193">
        <v>33.28</v>
      </c>
      <c r="AE5" s="193">
        <v>36.35</v>
      </c>
      <c r="AF5" s="193">
        <v>35.07</v>
      </c>
      <c r="AG5" s="193">
        <v>11.5</v>
      </c>
      <c r="AH5" s="193">
        <v>35.65</v>
      </c>
      <c r="AI5" s="193">
        <v>37.07</v>
      </c>
      <c r="AJ5" s="193">
        <v>37.08</v>
      </c>
      <c r="AK5" s="193">
        <v>35.33</v>
      </c>
      <c r="AL5" s="193">
        <v>36.299999999999997</v>
      </c>
      <c r="AM5" s="193">
        <v>34.96</v>
      </c>
      <c r="AN5" s="193">
        <v>36.090000000000003</v>
      </c>
      <c r="AO5" s="193">
        <v>37.08</v>
      </c>
      <c r="AP5" s="193">
        <v>34.78</v>
      </c>
      <c r="AQ5" s="193">
        <v>36.78</v>
      </c>
      <c r="AR5" s="193">
        <v>35.46</v>
      </c>
      <c r="AS5" s="193">
        <v>36.65</v>
      </c>
      <c r="AT5" s="193">
        <v>35.97</v>
      </c>
      <c r="AU5" s="193">
        <v>37.5</v>
      </c>
      <c r="AV5" s="193">
        <v>37.46</v>
      </c>
      <c r="AW5" s="193">
        <v>35.5</v>
      </c>
      <c r="AX5" s="193">
        <v>36.31</v>
      </c>
      <c r="AY5" s="193">
        <v>35.19</v>
      </c>
      <c r="AZ5" s="193">
        <v>36.32</v>
      </c>
      <c r="BA5" s="193">
        <v>37.270000000000003</v>
      </c>
      <c r="BB5" s="193">
        <v>33.57</v>
      </c>
      <c r="BC5" s="193">
        <v>36.68</v>
      </c>
      <c r="BD5" s="193">
        <v>10.5</v>
      </c>
      <c r="BE5" s="193">
        <v>36.29</v>
      </c>
      <c r="BF5" s="193">
        <v>35.94</v>
      </c>
      <c r="BG5" s="193">
        <v>37.409999999999997</v>
      </c>
      <c r="BH5" s="193">
        <v>37.299999999999997</v>
      </c>
      <c r="BI5" s="193">
        <v>35.229999999999997</v>
      </c>
      <c r="BJ5" s="193">
        <v>36.26</v>
      </c>
      <c r="BK5" s="193">
        <v>35.07</v>
      </c>
      <c r="BL5" s="193">
        <v>36.36</v>
      </c>
      <c r="BM5" s="193">
        <v>37.28</v>
      </c>
      <c r="BN5" s="193">
        <v>33.799999999999997</v>
      </c>
      <c r="BO5" s="193">
        <v>36.950000000000003</v>
      </c>
      <c r="BP5" s="193">
        <v>35.49</v>
      </c>
      <c r="BQ5" s="193">
        <v>37.06</v>
      </c>
      <c r="BR5" s="193">
        <v>36.24</v>
      </c>
      <c r="BS5" s="193">
        <v>37.71</v>
      </c>
      <c r="BT5" s="193">
        <v>38.06</v>
      </c>
      <c r="BU5" s="193">
        <v>35.979999999999997</v>
      </c>
      <c r="BV5" s="193">
        <v>36.94</v>
      </c>
      <c r="BW5" s="193">
        <v>35.909999999999997</v>
      </c>
      <c r="BX5" s="193">
        <v>37.32</v>
      </c>
      <c r="BY5" s="193">
        <v>37.770000000000003</v>
      </c>
      <c r="BZ5" s="193">
        <v>34.409999999999997</v>
      </c>
      <c r="CA5" s="193">
        <v>37.450000000000003</v>
      </c>
      <c r="CB5" s="193">
        <v>23.13</v>
      </c>
      <c r="CC5" s="193">
        <v>17.11</v>
      </c>
      <c r="CD5" s="193">
        <v>36.83</v>
      </c>
      <c r="CE5" s="193">
        <v>38.6</v>
      </c>
      <c r="CF5" s="193">
        <v>38.74</v>
      </c>
      <c r="CG5" s="193">
        <v>37.03</v>
      </c>
      <c r="CH5" s="193">
        <v>38.18</v>
      </c>
      <c r="CI5" s="193">
        <v>37.86</v>
      </c>
      <c r="CJ5" s="193">
        <v>39.36</v>
      </c>
      <c r="CK5" s="193">
        <v>39.270000000000003</v>
      </c>
      <c r="CL5" s="193">
        <v>36.659999999999997</v>
      </c>
      <c r="CM5" s="193">
        <v>38.6</v>
      </c>
      <c r="CN5" s="193">
        <v>37.31</v>
      </c>
      <c r="CO5" s="193">
        <v>38.53</v>
      </c>
      <c r="CP5" s="193">
        <v>37.369999999999997</v>
      </c>
      <c r="CQ5" s="193">
        <v>39.15</v>
      </c>
      <c r="CR5" s="193">
        <v>39.020000000000003</v>
      </c>
      <c r="CS5" s="193">
        <v>37.36</v>
      </c>
      <c r="CT5" s="193">
        <v>38.42</v>
      </c>
      <c r="CU5" s="193">
        <v>37.85</v>
      </c>
      <c r="CV5" s="193">
        <v>39.35</v>
      </c>
      <c r="CW5" s="193">
        <v>39.39</v>
      </c>
      <c r="CX5" s="193">
        <v>35.56</v>
      </c>
      <c r="CY5" s="193">
        <v>15.02</v>
      </c>
      <c r="CZ5" s="193">
        <v>0</v>
      </c>
      <c r="DA5" s="193">
        <v>38.22</v>
      </c>
      <c r="DB5" s="193">
        <v>37.450000000000003</v>
      </c>
      <c r="DC5" s="193">
        <v>39.15</v>
      </c>
      <c r="DD5" s="193">
        <v>39.159999999999997</v>
      </c>
      <c r="DE5" s="193">
        <v>37.1</v>
      </c>
      <c r="DF5" s="193">
        <v>38.369999999999997</v>
      </c>
      <c r="DG5" s="193">
        <v>37.74</v>
      </c>
      <c r="DH5" s="193">
        <v>39.08</v>
      </c>
      <c r="DI5" s="193">
        <v>38.9</v>
      </c>
      <c r="DJ5" s="193">
        <v>35.18</v>
      </c>
      <c r="DK5" s="193">
        <v>38.369999999999997</v>
      </c>
      <c r="DL5" s="193">
        <v>36.75</v>
      </c>
      <c r="DM5" s="193">
        <v>37.92</v>
      </c>
      <c r="DN5" s="193">
        <v>36.99</v>
      </c>
      <c r="DO5" s="193">
        <v>38.85</v>
      </c>
      <c r="DP5" s="193">
        <v>38.729999999999997</v>
      </c>
      <c r="DQ5" s="193">
        <v>36.799999999999997</v>
      </c>
      <c r="DR5" s="193">
        <v>38.06</v>
      </c>
      <c r="DS5" s="193">
        <v>37.43</v>
      </c>
      <c r="DT5" s="193">
        <v>38.74</v>
      </c>
      <c r="DU5" s="193">
        <v>39</v>
      </c>
      <c r="DV5" s="193">
        <v>35.08</v>
      </c>
      <c r="DW5" s="193">
        <v>38.47</v>
      </c>
      <c r="DX5" s="193">
        <v>17.2</v>
      </c>
      <c r="DY5" s="193">
        <v>31.9</v>
      </c>
      <c r="DZ5" s="193">
        <v>37.03</v>
      </c>
      <c r="EA5" s="193">
        <v>38.75</v>
      </c>
      <c r="EB5" s="193">
        <v>38.64</v>
      </c>
      <c r="EC5" s="193">
        <v>36.93</v>
      </c>
      <c r="ED5" s="193">
        <v>37.950000000000003</v>
      </c>
      <c r="EE5" s="193">
        <v>37.18</v>
      </c>
      <c r="EF5" s="193">
        <v>38.71</v>
      </c>
      <c r="EG5" s="193">
        <v>39.06</v>
      </c>
      <c r="EH5" s="193">
        <v>36.450000000000003</v>
      </c>
      <c r="EI5" s="193">
        <v>38.53</v>
      </c>
      <c r="EJ5" s="193">
        <v>37.130000000000003</v>
      </c>
      <c r="EK5" s="193">
        <v>38.21</v>
      </c>
      <c r="EL5" s="193">
        <v>37.1</v>
      </c>
      <c r="EM5" s="193">
        <v>38.94</v>
      </c>
      <c r="EN5" s="193">
        <v>38.770000000000003</v>
      </c>
      <c r="EO5" s="193">
        <v>37.17</v>
      </c>
      <c r="EP5" s="193">
        <v>38.24</v>
      </c>
      <c r="EQ5" s="193">
        <v>37.25</v>
      </c>
      <c r="ER5" s="193">
        <v>39.06</v>
      </c>
      <c r="ES5" s="193">
        <v>38.630000000000003</v>
      </c>
      <c r="ET5" s="193">
        <v>34.89</v>
      </c>
      <c r="EU5" s="193">
        <v>38.229999999999997</v>
      </c>
      <c r="EV5" s="193">
        <v>13.6</v>
      </c>
      <c r="EW5" s="193">
        <v>35.5</v>
      </c>
      <c r="EX5" s="193">
        <v>37.03</v>
      </c>
      <c r="EY5" s="193">
        <v>38.549999999999997</v>
      </c>
      <c r="EZ5" s="193">
        <v>38.67</v>
      </c>
      <c r="FA5" s="193">
        <v>36.82</v>
      </c>
      <c r="FB5" s="193">
        <v>38.130000000000003</v>
      </c>
      <c r="FC5" s="193">
        <v>37.01</v>
      </c>
      <c r="FD5" s="193">
        <v>38.71</v>
      </c>
      <c r="FE5" s="193">
        <v>38.15</v>
      </c>
      <c r="FF5" s="193">
        <v>34.47</v>
      </c>
      <c r="FG5" s="193">
        <v>38.07</v>
      </c>
      <c r="FH5" s="193">
        <v>36.81</v>
      </c>
      <c r="FI5" s="193">
        <v>37.64</v>
      </c>
      <c r="FJ5" s="193">
        <v>36.700000000000003</v>
      </c>
      <c r="FK5" s="193">
        <v>38.39</v>
      </c>
      <c r="FL5" s="193">
        <v>38.4</v>
      </c>
      <c r="FM5" s="193">
        <v>36.49</v>
      </c>
      <c r="FN5" s="193">
        <v>37.81</v>
      </c>
      <c r="FO5" s="193">
        <v>36.72</v>
      </c>
      <c r="FP5" s="193">
        <v>38.26</v>
      </c>
      <c r="FQ5" s="193">
        <v>38.119999999999997</v>
      </c>
      <c r="FR5" s="193">
        <v>34.53</v>
      </c>
      <c r="FS5" s="193">
        <v>38.06</v>
      </c>
      <c r="FT5" s="193">
        <v>36.74</v>
      </c>
      <c r="FU5" s="193">
        <v>12.08</v>
      </c>
      <c r="FV5" s="193">
        <v>36.65</v>
      </c>
      <c r="FW5" s="193">
        <v>38.33</v>
      </c>
      <c r="FX5" s="193">
        <v>38.17</v>
      </c>
      <c r="FY5" s="193">
        <v>36.450000000000003</v>
      </c>
      <c r="FZ5" s="193">
        <v>37.6</v>
      </c>
      <c r="GA5" s="193">
        <v>36.61</v>
      </c>
      <c r="GB5" s="193">
        <v>38.24</v>
      </c>
    </row>
    <row r="6" spans="1:184" s="29" customFormat="1">
      <c r="A6" s="41"/>
      <c r="B6" s="60">
        <f t="shared" si="1"/>
        <v>6</v>
      </c>
      <c r="C6" s="36" t="s">
        <v>4</v>
      </c>
      <c r="D6" s="29" t="s">
        <v>56</v>
      </c>
      <c r="E6" s="193">
        <v>169.8</v>
      </c>
      <c r="F6" s="193">
        <v>150.52000000000001</v>
      </c>
      <c r="G6" s="193">
        <v>161.04</v>
      </c>
      <c r="H6" s="193">
        <v>137.69999999999999</v>
      </c>
      <c r="I6" s="193">
        <v>36.61</v>
      </c>
      <c r="J6" s="193">
        <v>151.99</v>
      </c>
      <c r="K6" s="193">
        <v>159.25</v>
      </c>
      <c r="L6" s="193">
        <v>161.19999999999999</v>
      </c>
      <c r="M6" s="193">
        <v>152.88</v>
      </c>
      <c r="N6" s="193">
        <v>163.26</v>
      </c>
      <c r="O6" s="193">
        <v>155.12</v>
      </c>
      <c r="P6" s="193">
        <v>158.22999999999999</v>
      </c>
      <c r="Q6" s="193">
        <v>167.18</v>
      </c>
      <c r="R6" s="193">
        <v>149.88</v>
      </c>
      <c r="S6" s="193">
        <v>156.6</v>
      </c>
      <c r="T6" s="193">
        <v>153.79</v>
      </c>
      <c r="U6" s="193">
        <v>163.31</v>
      </c>
      <c r="V6" s="193">
        <v>152.80000000000001</v>
      </c>
      <c r="W6" s="193">
        <v>160.18</v>
      </c>
      <c r="X6" s="193">
        <v>159.58000000000001</v>
      </c>
      <c r="Y6" s="193">
        <v>152.97999999999999</v>
      </c>
      <c r="Z6" s="193">
        <v>162.41999999999999</v>
      </c>
      <c r="AA6" s="193">
        <v>155.37</v>
      </c>
      <c r="AB6" s="193">
        <v>157.75</v>
      </c>
      <c r="AC6" s="193">
        <v>159.47999999999999</v>
      </c>
      <c r="AD6" s="193">
        <v>146.94</v>
      </c>
      <c r="AE6" s="193">
        <v>155.80000000000001</v>
      </c>
      <c r="AF6" s="193">
        <v>150.49</v>
      </c>
      <c r="AG6" s="193">
        <v>160.58000000000001</v>
      </c>
      <c r="AH6" s="193">
        <v>152.26</v>
      </c>
      <c r="AI6" s="193">
        <v>159.93</v>
      </c>
      <c r="AJ6" s="193">
        <v>160.07</v>
      </c>
      <c r="AK6" s="193">
        <v>152.21</v>
      </c>
      <c r="AL6" s="193">
        <v>160.6</v>
      </c>
      <c r="AM6" s="193">
        <v>155.13</v>
      </c>
      <c r="AN6" s="193">
        <v>153.06</v>
      </c>
      <c r="AO6" s="193">
        <v>158.46</v>
      </c>
      <c r="AP6" s="193">
        <v>153.55000000000001</v>
      </c>
      <c r="AQ6" s="193">
        <v>157.31</v>
      </c>
      <c r="AR6" s="193">
        <v>144.86000000000001</v>
      </c>
      <c r="AS6" s="193">
        <v>35.75</v>
      </c>
      <c r="AT6" s="193">
        <v>154.06</v>
      </c>
      <c r="AU6" s="193">
        <v>158.19999999999999</v>
      </c>
      <c r="AV6" s="193">
        <v>162.97999999999999</v>
      </c>
      <c r="AW6" s="193">
        <v>151.72999999999999</v>
      </c>
      <c r="AX6" s="193">
        <v>160.61000000000001</v>
      </c>
      <c r="AY6" s="193">
        <v>155.77000000000001</v>
      </c>
      <c r="AZ6" s="193">
        <v>154.46</v>
      </c>
      <c r="BA6" s="193">
        <v>158.29</v>
      </c>
      <c r="BB6" s="193">
        <v>145.86000000000001</v>
      </c>
      <c r="BC6" s="193">
        <v>147.38999999999999</v>
      </c>
      <c r="BD6" s="193">
        <v>139.18</v>
      </c>
      <c r="BE6" s="193">
        <v>146.13</v>
      </c>
      <c r="BF6" s="193">
        <v>144.41</v>
      </c>
      <c r="BG6" s="193">
        <v>147.44</v>
      </c>
      <c r="BH6" s="193">
        <v>152.02000000000001</v>
      </c>
      <c r="BI6" s="193">
        <v>138.55000000000001</v>
      </c>
      <c r="BJ6" s="193">
        <v>148.25</v>
      </c>
      <c r="BK6" s="193">
        <v>143.66</v>
      </c>
      <c r="BL6" s="193">
        <v>144.18</v>
      </c>
      <c r="BM6" s="193">
        <v>159.88999999999999</v>
      </c>
      <c r="BN6" s="193">
        <v>149.49</v>
      </c>
      <c r="BO6" s="193">
        <v>148.66999999999999</v>
      </c>
      <c r="BP6" s="193">
        <v>144.97</v>
      </c>
      <c r="BQ6" s="193">
        <v>151.93</v>
      </c>
      <c r="BR6" s="193">
        <v>145.43</v>
      </c>
      <c r="BS6" s="193">
        <v>156.94999999999999</v>
      </c>
      <c r="BT6" s="193">
        <v>157.99</v>
      </c>
      <c r="BU6" s="193">
        <v>146.06</v>
      </c>
      <c r="BV6" s="193">
        <v>152.41999999999999</v>
      </c>
      <c r="BW6" s="193">
        <v>162.69999999999999</v>
      </c>
      <c r="BX6" s="193">
        <v>161.96</v>
      </c>
      <c r="BY6" s="193">
        <v>171.62</v>
      </c>
      <c r="BZ6" s="193">
        <v>158.22</v>
      </c>
      <c r="CA6" s="193">
        <v>170.53</v>
      </c>
      <c r="CB6" s="193">
        <v>27.31</v>
      </c>
      <c r="CC6" s="193">
        <v>35.200000000000003</v>
      </c>
      <c r="CD6" s="193">
        <v>150.66</v>
      </c>
      <c r="CE6" s="193">
        <v>168.46</v>
      </c>
      <c r="CF6" s="193">
        <v>171.03</v>
      </c>
      <c r="CG6" s="193">
        <v>162.34</v>
      </c>
      <c r="CH6" s="193">
        <v>171.79</v>
      </c>
      <c r="CI6" s="193">
        <v>170.81</v>
      </c>
      <c r="CJ6" s="193">
        <v>173.13</v>
      </c>
      <c r="CK6" s="193">
        <v>178.36</v>
      </c>
      <c r="CL6" s="193">
        <v>167.2</v>
      </c>
      <c r="CM6" s="193">
        <v>178.64</v>
      </c>
      <c r="CN6" s="193">
        <v>166.47</v>
      </c>
      <c r="CO6" s="193">
        <v>166.33</v>
      </c>
      <c r="CP6" s="193">
        <v>161.78</v>
      </c>
      <c r="CQ6" s="193">
        <v>168.62</v>
      </c>
      <c r="CR6" s="193">
        <v>168.74</v>
      </c>
      <c r="CS6" s="193">
        <v>165.43</v>
      </c>
      <c r="CT6" s="193">
        <v>172.03</v>
      </c>
      <c r="CU6" s="193">
        <v>167.99</v>
      </c>
      <c r="CV6" s="193">
        <v>171.8</v>
      </c>
      <c r="CW6" s="193">
        <v>178</v>
      </c>
      <c r="CX6" s="193">
        <v>161.09</v>
      </c>
      <c r="CY6" s="193">
        <v>178.74</v>
      </c>
      <c r="CZ6" s="193">
        <v>165.86</v>
      </c>
      <c r="DA6" s="193">
        <v>167.94</v>
      </c>
      <c r="DB6" s="193">
        <v>162.84</v>
      </c>
      <c r="DC6" s="193">
        <v>167.58</v>
      </c>
      <c r="DD6" s="193">
        <v>170.79</v>
      </c>
      <c r="DE6" s="193">
        <v>162.80000000000001</v>
      </c>
      <c r="DF6" s="193">
        <v>170.12</v>
      </c>
      <c r="DG6" s="193">
        <v>171.47</v>
      </c>
      <c r="DH6" s="193">
        <v>170.56</v>
      </c>
      <c r="DI6" s="193">
        <v>178.24</v>
      </c>
      <c r="DJ6" s="193">
        <v>161.47999999999999</v>
      </c>
      <c r="DK6" s="193">
        <v>178.73</v>
      </c>
      <c r="DL6" s="193">
        <v>160.44999999999999</v>
      </c>
      <c r="DM6" s="193">
        <v>21.61</v>
      </c>
      <c r="DN6" s="193">
        <v>161.61000000000001</v>
      </c>
      <c r="DO6" s="193">
        <v>169.13</v>
      </c>
      <c r="DP6" s="193">
        <v>170.92</v>
      </c>
      <c r="DQ6" s="193">
        <v>162.4</v>
      </c>
      <c r="DR6" s="193">
        <v>171.93</v>
      </c>
      <c r="DS6" s="193">
        <v>171.43</v>
      </c>
      <c r="DT6" s="193">
        <v>169.64</v>
      </c>
      <c r="DU6" s="193">
        <v>177.11</v>
      </c>
      <c r="DV6" s="193">
        <v>160.36000000000001</v>
      </c>
      <c r="DW6" s="193">
        <v>177.5</v>
      </c>
      <c r="DX6" s="193">
        <v>165.36</v>
      </c>
      <c r="DY6" s="193">
        <v>169.05</v>
      </c>
      <c r="DZ6" s="193">
        <v>157.47999999999999</v>
      </c>
      <c r="EA6" s="193">
        <v>169.56</v>
      </c>
      <c r="EB6" s="193">
        <v>170.08</v>
      </c>
      <c r="EC6" s="193">
        <v>161.36000000000001</v>
      </c>
      <c r="ED6" s="193">
        <v>171.26</v>
      </c>
      <c r="EE6" s="193">
        <v>168.16</v>
      </c>
      <c r="EF6" s="193">
        <v>170.43</v>
      </c>
      <c r="EG6" s="193">
        <v>176.89</v>
      </c>
      <c r="EH6" s="193">
        <v>165.92</v>
      </c>
      <c r="EI6" s="193">
        <v>177.69</v>
      </c>
      <c r="EJ6" s="193">
        <v>164.97</v>
      </c>
      <c r="EK6" s="193">
        <v>167.97</v>
      </c>
      <c r="EL6" s="193">
        <v>158.97</v>
      </c>
      <c r="EM6" s="193">
        <v>170.27</v>
      </c>
      <c r="EN6" s="193">
        <v>168.3</v>
      </c>
      <c r="EO6" s="193">
        <v>162.69</v>
      </c>
      <c r="EP6" s="193">
        <v>171.17</v>
      </c>
      <c r="EQ6" s="193">
        <v>169.22</v>
      </c>
      <c r="ER6" s="193">
        <v>171.46</v>
      </c>
      <c r="ES6" s="193">
        <v>174.82</v>
      </c>
      <c r="ET6" s="193">
        <v>158.82</v>
      </c>
      <c r="EU6" s="193">
        <v>174.21</v>
      </c>
      <c r="EV6" s="193">
        <v>134.15</v>
      </c>
      <c r="EW6" s="193">
        <v>57.33</v>
      </c>
      <c r="EX6" s="193">
        <v>153.75</v>
      </c>
      <c r="EY6" s="193">
        <v>167.95</v>
      </c>
      <c r="EZ6" s="193">
        <v>169.36</v>
      </c>
      <c r="FA6" s="193">
        <v>160.35</v>
      </c>
      <c r="FB6" s="193">
        <v>168.89</v>
      </c>
      <c r="FC6" s="193">
        <v>167.17</v>
      </c>
      <c r="FD6" s="193">
        <v>167.89</v>
      </c>
      <c r="FE6" s="193">
        <v>169.98</v>
      </c>
      <c r="FF6" s="193">
        <v>154.91999999999999</v>
      </c>
      <c r="FG6" s="193">
        <v>170.03</v>
      </c>
      <c r="FH6" s="193">
        <v>152.27000000000001</v>
      </c>
      <c r="FI6" s="193">
        <v>157.07</v>
      </c>
      <c r="FJ6" s="193">
        <v>151.79</v>
      </c>
      <c r="FK6" s="193">
        <v>165.31</v>
      </c>
      <c r="FL6" s="193">
        <v>163.19999999999999</v>
      </c>
      <c r="FM6" s="193">
        <v>156.22</v>
      </c>
      <c r="FN6" s="193">
        <v>167.54</v>
      </c>
      <c r="FO6" s="193">
        <v>163.59</v>
      </c>
      <c r="FP6" s="193">
        <v>166.73</v>
      </c>
      <c r="FQ6" s="193">
        <v>168.44</v>
      </c>
      <c r="FR6" s="193">
        <v>153.08000000000001</v>
      </c>
      <c r="FS6" s="193">
        <v>165.45</v>
      </c>
      <c r="FT6" s="193">
        <v>149.97999999999999</v>
      </c>
      <c r="FU6" s="193">
        <v>155.83000000000001</v>
      </c>
      <c r="FV6" s="193">
        <v>150.26</v>
      </c>
      <c r="FW6" s="193">
        <v>163.69</v>
      </c>
      <c r="FX6" s="193">
        <v>160.71</v>
      </c>
      <c r="FY6" s="193">
        <v>152.5</v>
      </c>
      <c r="FZ6" s="193">
        <v>163.52000000000001</v>
      </c>
      <c r="GA6" s="193">
        <v>162.44</v>
      </c>
      <c r="GB6" s="193">
        <v>165.39</v>
      </c>
    </row>
    <row r="7" spans="1:184" s="29" customFormat="1">
      <c r="A7" s="41"/>
      <c r="B7" s="60">
        <f t="shared" si="1"/>
        <v>7</v>
      </c>
      <c r="C7" s="36" t="s">
        <v>5</v>
      </c>
      <c r="D7" s="29" t="s">
        <v>56</v>
      </c>
      <c r="E7" s="193">
        <v>170.25</v>
      </c>
      <c r="F7" s="193">
        <v>150.03</v>
      </c>
      <c r="G7" s="193">
        <v>160.74</v>
      </c>
      <c r="H7" s="193">
        <v>158.32</v>
      </c>
      <c r="I7" s="193">
        <v>164.17</v>
      </c>
      <c r="J7" s="193">
        <v>153.25</v>
      </c>
      <c r="K7" s="193">
        <v>160.1</v>
      </c>
      <c r="L7" s="193">
        <v>161.59</v>
      </c>
      <c r="M7" s="193">
        <v>152.55000000000001</v>
      </c>
      <c r="N7" s="193">
        <v>163.11000000000001</v>
      </c>
      <c r="O7" s="193">
        <v>155.9</v>
      </c>
      <c r="P7" s="193">
        <v>157.79</v>
      </c>
      <c r="Q7" s="193">
        <v>167.45</v>
      </c>
      <c r="R7" s="193">
        <v>149.38</v>
      </c>
      <c r="S7" s="193">
        <v>156.06</v>
      </c>
      <c r="T7" s="193">
        <v>153.87</v>
      </c>
      <c r="U7" s="193">
        <v>163.28</v>
      </c>
      <c r="V7" s="193">
        <v>153.74</v>
      </c>
      <c r="W7" s="193">
        <v>159.72999999999999</v>
      </c>
      <c r="X7" s="193">
        <v>160.38</v>
      </c>
      <c r="Y7" s="193">
        <v>152.94999999999999</v>
      </c>
      <c r="Z7" s="193">
        <v>162.41</v>
      </c>
      <c r="AA7" s="193">
        <v>154.83000000000001</v>
      </c>
      <c r="AB7" s="193">
        <v>158.59</v>
      </c>
      <c r="AC7" s="193">
        <v>158.88999999999999</v>
      </c>
      <c r="AD7" s="193">
        <v>146.79</v>
      </c>
      <c r="AE7" s="193">
        <v>155.80000000000001</v>
      </c>
      <c r="AF7" s="193">
        <v>151.1</v>
      </c>
      <c r="AG7" s="193">
        <v>31.05</v>
      </c>
      <c r="AH7" s="193">
        <v>153.34</v>
      </c>
      <c r="AI7" s="193">
        <v>158.54</v>
      </c>
      <c r="AJ7" s="193">
        <v>159.09</v>
      </c>
      <c r="AK7" s="193">
        <v>151.77000000000001</v>
      </c>
      <c r="AL7" s="193">
        <v>160.63999999999999</v>
      </c>
      <c r="AM7" s="193">
        <v>154.66999999999999</v>
      </c>
      <c r="AN7" s="193">
        <v>152.16</v>
      </c>
      <c r="AO7" s="193">
        <v>159.54</v>
      </c>
      <c r="AP7" s="193">
        <v>152.77000000000001</v>
      </c>
      <c r="AQ7" s="193">
        <v>155.09</v>
      </c>
      <c r="AR7" s="193">
        <v>149.88999999999999</v>
      </c>
      <c r="AS7" s="193">
        <v>161.01</v>
      </c>
      <c r="AT7" s="193">
        <v>153.19999999999999</v>
      </c>
      <c r="AU7" s="193">
        <v>159.4</v>
      </c>
      <c r="AV7" s="193">
        <v>162.62</v>
      </c>
      <c r="AW7" s="193">
        <v>152.49</v>
      </c>
      <c r="AX7" s="193">
        <v>160.07</v>
      </c>
      <c r="AY7" s="193">
        <v>155.77000000000001</v>
      </c>
      <c r="AZ7" s="193">
        <v>153.21</v>
      </c>
      <c r="BA7" s="193">
        <v>159.01</v>
      </c>
      <c r="BB7" s="193">
        <v>146.54</v>
      </c>
      <c r="BC7" s="193">
        <v>146.31</v>
      </c>
      <c r="BD7" s="193">
        <v>140.08000000000001</v>
      </c>
      <c r="BE7" s="193">
        <v>145.79</v>
      </c>
      <c r="BF7" s="193">
        <v>143.71</v>
      </c>
      <c r="BG7" s="193">
        <v>147.02000000000001</v>
      </c>
      <c r="BH7" s="193">
        <v>152.44</v>
      </c>
      <c r="BI7" s="193">
        <v>138.47</v>
      </c>
      <c r="BJ7" s="193">
        <v>148.84</v>
      </c>
      <c r="BK7" s="193">
        <v>145.66</v>
      </c>
      <c r="BL7" s="193">
        <v>144.02000000000001</v>
      </c>
      <c r="BM7" s="193">
        <v>160.85</v>
      </c>
      <c r="BN7" s="193">
        <v>148.97999999999999</v>
      </c>
      <c r="BO7" s="193">
        <v>148.37</v>
      </c>
      <c r="BP7" s="193">
        <v>145.36000000000001</v>
      </c>
      <c r="BQ7" s="193">
        <v>151.82</v>
      </c>
      <c r="BR7" s="193">
        <v>144.83000000000001</v>
      </c>
      <c r="BS7" s="193">
        <v>155.99</v>
      </c>
      <c r="BT7" s="193">
        <v>158.05000000000001</v>
      </c>
      <c r="BU7" s="193">
        <v>68.78</v>
      </c>
      <c r="BV7" s="193">
        <v>0</v>
      </c>
      <c r="BW7" s="193">
        <v>151.04</v>
      </c>
      <c r="BX7" s="193">
        <v>161.81</v>
      </c>
      <c r="BY7" s="193">
        <v>171.67</v>
      </c>
      <c r="BZ7" s="193">
        <v>156.63999999999999</v>
      </c>
      <c r="CA7" s="193">
        <v>170.9</v>
      </c>
      <c r="CB7" s="193">
        <v>157.88999999999999</v>
      </c>
      <c r="CC7" s="193">
        <v>157.72999999999999</v>
      </c>
      <c r="CD7" s="193">
        <v>151.28</v>
      </c>
      <c r="CE7" s="193">
        <v>167.56</v>
      </c>
      <c r="CF7" s="193">
        <v>167.09</v>
      </c>
      <c r="CG7" s="193">
        <v>161.82</v>
      </c>
      <c r="CH7" s="193">
        <v>171.06</v>
      </c>
      <c r="CI7" s="193">
        <v>168.2</v>
      </c>
      <c r="CJ7" s="193">
        <v>170.98</v>
      </c>
      <c r="CK7" s="193">
        <v>179.21</v>
      </c>
      <c r="CL7" s="193">
        <v>168.06</v>
      </c>
      <c r="CM7" s="193">
        <v>179.75</v>
      </c>
      <c r="CN7" s="193">
        <v>165.69</v>
      </c>
      <c r="CO7" s="193">
        <v>166.83</v>
      </c>
      <c r="CP7" s="193">
        <v>162.72999999999999</v>
      </c>
      <c r="CQ7" s="193">
        <v>171.55</v>
      </c>
      <c r="CR7" s="193">
        <v>170.19</v>
      </c>
      <c r="CS7" s="193">
        <v>164.02</v>
      </c>
      <c r="CT7" s="193">
        <v>170.33</v>
      </c>
      <c r="CU7" s="193">
        <v>168.71</v>
      </c>
      <c r="CV7" s="193">
        <v>173.11</v>
      </c>
      <c r="CW7" s="193">
        <v>178.67</v>
      </c>
      <c r="CX7" s="193">
        <v>162.06</v>
      </c>
      <c r="CY7" s="193">
        <v>179.19</v>
      </c>
      <c r="CZ7" s="193">
        <v>167.15</v>
      </c>
      <c r="DA7" s="193">
        <v>31.22</v>
      </c>
      <c r="DB7" s="193">
        <v>162.85</v>
      </c>
      <c r="DC7" s="193">
        <v>168.28</v>
      </c>
      <c r="DD7" s="193">
        <v>172.08</v>
      </c>
      <c r="DE7" s="193">
        <v>162.19999999999999</v>
      </c>
      <c r="DF7" s="193">
        <v>170.75</v>
      </c>
      <c r="DG7" s="193">
        <v>171.38</v>
      </c>
      <c r="DH7" s="193">
        <v>171.61</v>
      </c>
      <c r="DI7" s="193">
        <v>178.17</v>
      </c>
      <c r="DJ7" s="193">
        <v>161.41</v>
      </c>
      <c r="DK7" s="193">
        <v>179.24</v>
      </c>
      <c r="DL7" s="193">
        <v>166.79</v>
      </c>
      <c r="DM7" s="193">
        <v>168.04</v>
      </c>
      <c r="DN7" s="193">
        <v>161.11000000000001</v>
      </c>
      <c r="DO7" s="193">
        <v>169.7</v>
      </c>
      <c r="DP7" s="193">
        <v>172.19</v>
      </c>
      <c r="DQ7" s="193">
        <v>160.44999999999999</v>
      </c>
      <c r="DR7" s="193">
        <v>172.34</v>
      </c>
      <c r="DS7" s="193">
        <v>170.88</v>
      </c>
      <c r="DT7" s="193">
        <v>170.62</v>
      </c>
      <c r="DU7" s="193">
        <v>176.89</v>
      </c>
      <c r="DV7" s="193">
        <v>159.81</v>
      </c>
      <c r="DW7" s="193">
        <v>177.69</v>
      </c>
      <c r="DX7" s="193">
        <v>165.91</v>
      </c>
      <c r="DY7" s="193">
        <v>166.34</v>
      </c>
      <c r="DZ7" s="193">
        <v>158.83000000000001</v>
      </c>
      <c r="EA7" s="193">
        <v>170.78</v>
      </c>
      <c r="EB7" s="193">
        <v>169.55</v>
      </c>
      <c r="EC7" s="193">
        <v>161.12</v>
      </c>
      <c r="ED7" s="193">
        <v>170.81</v>
      </c>
      <c r="EE7" s="193">
        <v>168.37</v>
      </c>
      <c r="EF7" s="193">
        <v>169.06</v>
      </c>
      <c r="EG7" s="193">
        <v>176.76</v>
      </c>
      <c r="EH7" s="193">
        <v>165.64</v>
      </c>
      <c r="EI7" s="193">
        <v>178.06</v>
      </c>
      <c r="EJ7" s="193">
        <v>143.54</v>
      </c>
      <c r="EK7" s="193">
        <v>36.6</v>
      </c>
      <c r="EL7" s="193">
        <v>158.26</v>
      </c>
      <c r="EM7" s="193">
        <v>169.8</v>
      </c>
      <c r="EN7" s="193">
        <v>170.93</v>
      </c>
      <c r="EO7" s="193">
        <v>164.46</v>
      </c>
      <c r="EP7" s="193">
        <v>171.12</v>
      </c>
      <c r="EQ7" s="193">
        <v>169.66</v>
      </c>
      <c r="ER7" s="193">
        <v>170.45</v>
      </c>
      <c r="ES7" s="193">
        <v>174.17</v>
      </c>
      <c r="ET7" s="193">
        <v>158.62</v>
      </c>
      <c r="EU7" s="193">
        <v>174.32</v>
      </c>
      <c r="EV7" s="193">
        <v>160.85</v>
      </c>
      <c r="EW7" s="193">
        <v>165.28</v>
      </c>
      <c r="EX7" s="193">
        <v>153.75</v>
      </c>
      <c r="EY7" s="193">
        <v>168.1</v>
      </c>
      <c r="EZ7" s="193">
        <v>169.41</v>
      </c>
      <c r="FA7" s="193">
        <v>159.72999999999999</v>
      </c>
      <c r="FB7" s="193">
        <v>168.7</v>
      </c>
      <c r="FC7" s="193">
        <v>167.77</v>
      </c>
      <c r="FD7" s="193">
        <v>168.08</v>
      </c>
      <c r="FE7" s="193">
        <v>170.86</v>
      </c>
      <c r="FF7" s="193">
        <v>154.51</v>
      </c>
      <c r="FG7" s="193">
        <v>169.35</v>
      </c>
      <c r="FH7" s="193">
        <v>152.19999999999999</v>
      </c>
      <c r="FI7" s="193">
        <v>156.37</v>
      </c>
      <c r="FJ7" s="193">
        <v>151.83000000000001</v>
      </c>
      <c r="FK7" s="193">
        <v>167.04</v>
      </c>
      <c r="FL7" s="193">
        <v>163.06</v>
      </c>
      <c r="FM7" s="193">
        <v>155.06</v>
      </c>
      <c r="FN7" s="193">
        <v>168.22</v>
      </c>
      <c r="FO7" s="193">
        <v>164.47</v>
      </c>
      <c r="FP7" s="193">
        <v>166.19</v>
      </c>
      <c r="FQ7" s="193">
        <v>168.48</v>
      </c>
      <c r="FR7" s="193">
        <v>153.09</v>
      </c>
      <c r="FS7" s="193">
        <v>165.36</v>
      </c>
      <c r="FT7" s="193">
        <v>10.39</v>
      </c>
      <c r="FU7" s="193">
        <v>49.76</v>
      </c>
      <c r="FV7" s="193">
        <v>151.74</v>
      </c>
      <c r="FW7" s="193">
        <v>164.66</v>
      </c>
      <c r="FX7" s="193">
        <v>160.63999999999999</v>
      </c>
      <c r="FY7" s="193">
        <v>152.32</v>
      </c>
      <c r="FZ7" s="193">
        <v>163.72</v>
      </c>
      <c r="GA7" s="193">
        <v>162.72999999999999</v>
      </c>
      <c r="GB7" s="193">
        <v>166.83</v>
      </c>
    </row>
    <row r="8" spans="1:184" s="29" customFormat="1">
      <c r="A8" s="41"/>
      <c r="B8" s="60">
        <f t="shared" si="1"/>
        <v>8</v>
      </c>
      <c r="C8" s="36" t="s">
        <v>6</v>
      </c>
      <c r="D8" s="29" t="s">
        <v>56</v>
      </c>
      <c r="E8" s="193">
        <v>175.44</v>
      </c>
      <c r="F8" s="193">
        <v>155.72999999999999</v>
      </c>
      <c r="G8" s="193">
        <v>169.78</v>
      </c>
      <c r="H8" s="193">
        <v>167.29</v>
      </c>
      <c r="I8" s="193">
        <v>173.06</v>
      </c>
      <c r="J8" s="193">
        <v>163.41999999999999</v>
      </c>
      <c r="K8" s="193">
        <v>169.91</v>
      </c>
      <c r="L8" s="193">
        <v>169.8</v>
      </c>
      <c r="M8" s="193">
        <v>163.27000000000001</v>
      </c>
      <c r="N8" s="193">
        <v>171.83</v>
      </c>
      <c r="O8" s="193">
        <v>165.53</v>
      </c>
      <c r="P8" s="193">
        <v>167.35</v>
      </c>
      <c r="Q8" s="193">
        <v>174.91</v>
      </c>
      <c r="R8" s="193">
        <v>156.13999999999999</v>
      </c>
      <c r="S8" s="193">
        <v>164.88</v>
      </c>
      <c r="T8" s="193">
        <v>22.74</v>
      </c>
      <c r="U8" s="193">
        <v>33.01</v>
      </c>
      <c r="V8" s="193">
        <v>163.80000000000001</v>
      </c>
      <c r="W8" s="193">
        <v>169.65</v>
      </c>
      <c r="X8" s="193">
        <v>168.45</v>
      </c>
      <c r="Y8" s="193">
        <v>162.55000000000001</v>
      </c>
      <c r="Z8" s="193">
        <v>171.67</v>
      </c>
      <c r="AA8" s="193">
        <v>165.38</v>
      </c>
      <c r="AB8" s="193">
        <v>166.18</v>
      </c>
      <c r="AC8" s="193">
        <v>168.62</v>
      </c>
      <c r="AD8" s="193">
        <v>152.61000000000001</v>
      </c>
      <c r="AE8" s="193">
        <v>164.34</v>
      </c>
      <c r="AF8" s="193">
        <v>158.87</v>
      </c>
      <c r="AG8" s="193">
        <v>169.01</v>
      </c>
      <c r="AH8" s="193">
        <v>161.19</v>
      </c>
      <c r="AI8" s="193">
        <v>167.7</v>
      </c>
      <c r="AJ8" s="193">
        <v>167.15</v>
      </c>
      <c r="AK8" s="193">
        <v>160.63999999999999</v>
      </c>
      <c r="AL8" s="193">
        <v>169.38</v>
      </c>
      <c r="AM8" s="193">
        <v>162.16</v>
      </c>
      <c r="AN8" s="193">
        <v>162.72999999999999</v>
      </c>
      <c r="AO8" s="193">
        <v>169.75</v>
      </c>
      <c r="AP8" s="193">
        <v>159.82</v>
      </c>
      <c r="AQ8" s="193">
        <v>165.26</v>
      </c>
      <c r="AR8" s="193">
        <v>159.72999999999999</v>
      </c>
      <c r="AS8" s="193">
        <v>170.72</v>
      </c>
      <c r="AT8" s="193">
        <v>162.27000000000001</v>
      </c>
      <c r="AU8" s="193">
        <v>166.95</v>
      </c>
      <c r="AV8" s="193">
        <v>170.63</v>
      </c>
      <c r="AW8" s="193">
        <v>160.94</v>
      </c>
      <c r="AX8" s="193">
        <v>169.33</v>
      </c>
      <c r="AY8" s="193">
        <v>164.24</v>
      </c>
      <c r="AZ8" s="193">
        <v>161.74</v>
      </c>
      <c r="BA8" s="193">
        <v>165.04</v>
      </c>
      <c r="BB8" s="193">
        <v>152.16</v>
      </c>
      <c r="BC8" s="193">
        <v>153.47</v>
      </c>
      <c r="BD8" s="193">
        <v>139.63</v>
      </c>
      <c r="BE8" s="193">
        <v>23.55</v>
      </c>
      <c r="BF8" s="193">
        <v>148.88999999999999</v>
      </c>
      <c r="BG8" s="193">
        <v>153.91999999999999</v>
      </c>
      <c r="BH8" s="193">
        <v>159.27000000000001</v>
      </c>
      <c r="BI8" s="193">
        <v>144.72999999999999</v>
      </c>
      <c r="BJ8" s="193">
        <v>153.9</v>
      </c>
      <c r="BK8" s="193">
        <v>150.22</v>
      </c>
      <c r="BL8" s="193">
        <v>152.29</v>
      </c>
      <c r="BM8" s="193">
        <v>168.37</v>
      </c>
      <c r="BN8" s="193">
        <v>154.57</v>
      </c>
      <c r="BO8" s="193">
        <v>155.57</v>
      </c>
      <c r="BP8" s="193">
        <v>149.1</v>
      </c>
      <c r="BQ8" s="193">
        <v>158.76</v>
      </c>
      <c r="BR8" s="193">
        <v>151.21</v>
      </c>
      <c r="BS8" s="193">
        <v>163.25</v>
      </c>
      <c r="BT8" s="193">
        <v>164.18</v>
      </c>
      <c r="BU8" s="193">
        <v>153.62</v>
      </c>
      <c r="BV8" s="193">
        <v>159.31</v>
      </c>
      <c r="BW8" s="193">
        <v>166.51</v>
      </c>
      <c r="BX8" s="193">
        <v>166.14</v>
      </c>
      <c r="BY8" s="193">
        <v>176.6</v>
      </c>
      <c r="BZ8" s="193">
        <v>162.1</v>
      </c>
      <c r="CA8" s="193">
        <v>175.41</v>
      </c>
      <c r="CB8" s="193">
        <v>164.53</v>
      </c>
      <c r="CC8" s="193">
        <v>164.59</v>
      </c>
      <c r="CD8" s="193">
        <v>158.1</v>
      </c>
      <c r="CE8" s="193">
        <v>175.68</v>
      </c>
      <c r="CF8" s="193">
        <v>173.41</v>
      </c>
      <c r="CG8" s="193">
        <v>165.73</v>
      </c>
      <c r="CH8" s="193">
        <v>176.1</v>
      </c>
      <c r="CI8" s="193">
        <v>173.29</v>
      </c>
      <c r="CJ8" s="193">
        <v>177.56</v>
      </c>
      <c r="CK8" s="193">
        <v>184.11</v>
      </c>
      <c r="CL8" s="193">
        <v>172.74</v>
      </c>
      <c r="CM8" s="193">
        <v>184.23</v>
      </c>
      <c r="CN8" s="193">
        <v>137.52000000000001</v>
      </c>
      <c r="CO8" s="193">
        <v>65.05</v>
      </c>
      <c r="CP8" s="193">
        <v>166.55</v>
      </c>
      <c r="CQ8" s="193">
        <v>174.99</v>
      </c>
      <c r="CR8" s="193">
        <v>175.45</v>
      </c>
      <c r="CS8" s="193">
        <v>169.77</v>
      </c>
      <c r="CT8" s="193">
        <v>176.88</v>
      </c>
      <c r="CU8" s="193">
        <v>175.14</v>
      </c>
      <c r="CV8" s="193">
        <v>177.63</v>
      </c>
      <c r="CW8" s="193">
        <v>183.41</v>
      </c>
      <c r="CX8" s="193">
        <v>165.89</v>
      </c>
      <c r="CY8" s="193">
        <v>183.85</v>
      </c>
      <c r="CZ8" s="193">
        <v>171.48</v>
      </c>
      <c r="DA8" s="193">
        <v>175.28</v>
      </c>
      <c r="DB8" s="193">
        <v>168.67</v>
      </c>
      <c r="DC8" s="193">
        <v>173.89</v>
      </c>
      <c r="DD8" s="193">
        <v>176.56</v>
      </c>
      <c r="DE8" s="193">
        <v>168.92</v>
      </c>
      <c r="DF8" s="193">
        <v>176.76</v>
      </c>
      <c r="DG8" s="193">
        <v>176.21</v>
      </c>
      <c r="DH8" s="193">
        <v>175.53</v>
      </c>
      <c r="DI8" s="193">
        <v>183.24</v>
      </c>
      <c r="DJ8" s="193">
        <v>165.98</v>
      </c>
      <c r="DK8" s="193">
        <v>183.49</v>
      </c>
      <c r="DL8" s="193">
        <v>170.5</v>
      </c>
      <c r="DM8" s="193">
        <v>172.59</v>
      </c>
      <c r="DN8" s="193">
        <v>166.44</v>
      </c>
      <c r="DO8" s="193">
        <v>176.42</v>
      </c>
      <c r="DP8" s="193">
        <v>176.02</v>
      </c>
      <c r="DQ8" s="193">
        <v>164.7</v>
      </c>
      <c r="DR8" s="193">
        <v>175.72</v>
      </c>
      <c r="DS8" s="193">
        <v>175.95</v>
      </c>
      <c r="DT8" s="193">
        <v>176.04</v>
      </c>
      <c r="DU8" s="193">
        <v>182.66</v>
      </c>
      <c r="DV8" s="193">
        <v>165.5</v>
      </c>
      <c r="DW8" s="193">
        <v>182.42</v>
      </c>
      <c r="DX8" s="193">
        <v>80.14</v>
      </c>
      <c r="DY8" s="193">
        <v>0</v>
      </c>
      <c r="DZ8" s="193">
        <v>154.51</v>
      </c>
      <c r="EA8" s="193">
        <v>175.44</v>
      </c>
      <c r="EB8" s="193">
        <v>174.61</v>
      </c>
      <c r="EC8" s="193">
        <v>165.83</v>
      </c>
      <c r="ED8" s="193">
        <v>174.34</v>
      </c>
      <c r="EE8" s="193">
        <v>173.48</v>
      </c>
      <c r="EF8" s="193">
        <v>174.49</v>
      </c>
      <c r="EG8" s="193">
        <v>180.83</v>
      </c>
      <c r="EH8" s="193">
        <v>169.93</v>
      </c>
      <c r="EI8" s="193">
        <v>181.48</v>
      </c>
      <c r="EJ8" s="193">
        <v>169.38</v>
      </c>
      <c r="EK8" s="193">
        <v>169.6</v>
      </c>
      <c r="EL8" s="193">
        <v>162.75</v>
      </c>
      <c r="EM8" s="193">
        <v>173.91</v>
      </c>
      <c r="EN8" s="193">
        <v>173.54</v>
      </c>
      <c r="EO8" s="193">
        <v>166.83</v>
      </c>
      <c r="EP8" s="193">
        <v>173.24</v>
      </c>
      <c r="EQ8" s="193">
        <v>172.36</v>
      </c>
      <c r="ER8" s="193">
        <v>175.19</v>
      </c>
      <c r="ES8" s="193">
        <v>178.25</v>
      </c>
      <c r="ET8" s="193">
        <v>161.76</v>
      </c>
      <c r="EU8" s="193">
        <v>178.82</v>
      </c>
      <c r="EV8" s="193">
        <v>164.05</v>
      </c>
      <c r="EW8" s="193">
        <v>170.66</v>
      </c>
      <c r="EX8" s="193">
        <v>158.69999999999999</v>
      </c>
      <c r="EY8" s="193">
        <v>172.41</v>
      </c>
      <c r="EZ8" s="193">
        <v>173.55</v>
      </c>
      <c r="FA8" s="193">
        <v>164.71</v>
      </c>
      <c r="FB8" s="193">
        <v>172.47</v>
      </c>
      <c r="FC8" s="193">
        <v>170.82</v>
      </c>
      <c r="FD8" s="193">
        <v>171.98</v>
      </c>
      <c r="FE8" s="193">
        <v>175</v>
      </c>
      <c r="FF8" s="193">
        <v>159.01</v>
      </c>
      <c r="FG8" s="193">
        <v>174.52</v>
      </c>
      <c r="FH8" s="193">
        <v>15.6</v>
      </c>
      <c r="FI8" s="193">
        <v>157.01</v>
      </c>
      <c r="FJ8" s="193">
        <v>157</v>
      </c>
      <c r="FK8" s="193">
        <v>171.78</v>
      </c>
      <c r="FL8" s="193">
        <v>171.3</v>
      </c>
      <c r="FM8" s="193">
        <v>160.68</v>
      </c>
      <c r="FN8" s="193">
        <v>172.35</v>
      </c>
      <c r="FO8" s="193">
        <v>167.83</v>
      </c>
      <c r="FP8" s="193">
        <v>170.23</v>
      </c>
      <c r="FQ8" s="193">
        <v>173.9</v>
      </c>
      <c r="FR8" s="193">
        <v>157.59</v>
      </c>
      <c r="FS8" s="193">
        <v>172.59</v>
      </c>
      <c r="FT8" s="193">
        <v>155.38999999999999</v>
      </c>
      <c r="FU8" s="193">
        <v>160.61000000000001</v>
      </c>
      <c r="FV8" s="193">
        <v>155.56</v>
      </c>
      <c r="FW8" s="193">
        <v>170.26</v>
      </c>
      <c r="FX8" s="193">
        <v>165.4</v>
      </c>
      <c r="FY8" s="193">
        <v>155.61000000000001</v>
      </c>
      <c r="FZ8" s="193">
        <v>168.22</v>
      </c>
      <c r="GA8" s="193">
        <v>166.59</v>
      </c>
      <c r="GB8" s="193">
        <v>170.15</v>
      </c>
    </row>
    <row r="9" spans="1:184" s="29" customFormat="1">
      <c r="A9" s="41"/>
      <c r="B9" s="60">
        <f t="shared" si="1"/>
        <v>9</v>
      </c>
      <c r="C9" s="36" t="s">
        <v>7</v>
      </c>
      <c r="D9" s="29" t="s">
        <v>56</v>
      </c>
      <c r="E9" s="193">
        <v>187.09</v>
      </c>
      <c r="F9" s="193">
        <v>169.41</v>
      </c>
      <c r="G9" s="193">
        <v>179.23</v>
      </c>
      <c r="H9" s="193">
        <v>174.55</v>
      </c>
      <c r="I9" s="193">
        <v>170.67</v>
      </c>
      <c r="J9" s="193">
        <v>162.03</v>
      </c>
      <c r="K9" s="193">
        <v>169.73</v>
      </c>
      <c r="L9" s="193">
        <v>170.3</v>
      </c>
      <c r="M9" s="193">
        <v>158.81</v>
      </c>
      <c r="N9" s="193">
        <v>179.24</v>
      </c>
      <c r="O9" s="193">
        <v>172.78</v>
      </c>
      <c r="P9" s="193">
        <v>180.24</v>
      </c>
      <c r="Q9" s="193">
        <v>185.36</v>
      </c>
      <c r="R9" s="193">
        <v>166.49</v>
      </c>
      <c r="S9" s="193">
        <v>80.400000000000006</v>
      </c>
      <c r="T9" s="193">
        <v>132.04</v>
      </c>
      <c r="U9" s="193">
        <v>167.54</v>
      </c>
      <c r="V9" s="193">
        <v>162.18</v>
      </c>
      <c r="W9" s="193">
        <v>169.33</v>
      </c>
      <c r="X9" s="193">
        <v>169.21</v>
      </c>
      <c r="Y9" s="193">
        <v>158.31</v>
      </c>
      <c r="Z9" s="193">
        <v>177.09</v>
      </c>
      <c r="AA9" s="193">
        <v>171.01</v>
      </c>
      <c r="AB9" s="193">
        <v>177.58</v>
      </c>
      <c r="AC9" s="193">
        <v>179.56</v>
      </c>
      <c r="AD9" s="193">
        <v>164.07</v>
      </c>
      <c r="AE9" s="193">
        <v>174.6</v>
      </c>
      <c r="AF9" s="193">
        <v>168.95</v>
      </c>
      <c r="AG9" s="193">
        <v>163.32</v>
      </c>
      <c r="AH9" s="193">
        <v>160.13999999999999</v>
      </c>
      <c r="AI9" s="193">
        <v>168.3</v>
      </c>
      <c r="AJ9" s="193">
        <v>168.12</v>
      </c>
      <c r="AK9" s="193">
        <v>156.99</v>
      </c>
      <c r="AL9" s="193">
        <v>175.35</v>
      </c>
      <c r="AM9" s="193">
        <v>169.18</v>
      </c>
      <c r="AN9" s="193">
        <v>172.83</v>
      </c>
      <c r="AO9" s="193">
        <v>178.86</v>
      </c>
      <c r="AP9" s="193">
        <v>168.15</v>
      </c>
      <c r="AQ9" s="193">
        <v>22.95</v>
      </c>
      <c r="AR9" s="193">
        <v>16.760000000000002</v>
      </c>
      <c r="AS9" s="193">
        <v>164.45</v>
      </c>
      <c r="AT9" s="193">
        <v>158.91999999999999</v>
      </c>
      <c r="AU9" s="193">
        <v>167.02</v>
      </c>
      <c r="AV9" s="193">
        <v>169.59</v>
      </c>
      <c r="AW9" s="193">
        <v>156.91</v>
      </c>
      <c r="AX9" s="193">
        <v>174.19</v>
      </c>
      <c r="AY9" s="193">
        <v>167.43</v>
      </c>
      <c r="AZ9" s="193">
        <v>171.13</v>
      </c>
      <c r="BA9" s="193">
        <v>178.04</v>
      </c>
      <c r="BB9" s="193">
        <v>161.55000000000001</v>
      </c>
      <c r="BC9" s="193">
        <v>172.79</v>
      </c>
      <c r="BD9" s="193">
        <v>165.69</v>
      </c>
      <c r="BE9" s="193">
        <v>162.86000000000001</v>
      </c>
      <c r="BF9" s="193">
        <v>157.69999999999999</v>
      </c>
      <c r="BG9" s="193">
        <v>165.37</v>
      </c>
      <c r="BH9" s="193">
        <v>166.83</v>
      </c>
      <c r="BI9" s="193">
        <v>154.53</v>
      </c>
      <c r="BJ9" s="193">
        <v>172.18</v>
      </c>
      <c r="BK9" s="193">
        <v>165.96</v>
      </c>
      <c r="BL9" s="193">
        <v>171.72</v>
      </c>
      <c r="BM9" s="193">
        <v>179.28</v>
      </c>
      <c r="BN9" s="193">
        <v>163.65</v>
      </c>
      <c r="BO9" s="193">
        <v>90.49</v>
      </c>
      <c r="BP9" s="193">
        <v>134.85</v>
      </c>
      <c r="BQ9" s="193">
        <v>166.03</v>
      </c>
      <c r="BR9" s="193">
        <v>162.22</v>
      </c>
      <c r="BS9" s="193">
        <v>170.67</v>
      </c>
      <c r="BT9" s="193">
        <v>171.66</v>
      </c>
      <c r="BU9" s="193">
        <v>158.94999999999999</v>
      </c>
      <c r="BV9" s="193">
        <v>181.27</v>
      </c>
      <c r="BW9" s="193">
        <v>175.61</v>
      </c>
      <c r="BX9" s="193">
        <v>182.11</v>
      </c>
      <c r="BY9" s="193">
        <v>189.09</v>
      </c>
      <c r="BZ9" s="193">
        <v>172.08</v>
      </c>
      <c r="CA9" s="193">
        <v>184.54</v>
      </c>
      <c r="CB9" s="193">
        <v>180.38</v>
      </c>
      <c r="CC9" s="193">
        <v>173.76</v>
      </c>
      <c r="CD9" s="193">
        <v>167.96</v>
      </c>
      <c r="CE9" s="193">
        <v>180.21</v>
      </c>
      <c r="CF9" s="193">
        <v>179.83</v>
      </c>
      <c r="CG9" s="193">
        <v>170.27</v>
      </c>
      <c r="CH9" s="193">
        <v>189.11</v>
      </c>
      <c r="CI9" s="193">
        <v>190.64</v>
      </c>
      <c r="CJ9" s="193">
        <v>197.99</v>
      </c>
      <c r="CK9" s="193">
        <v>199.84</v>
      </c>
      <c r="CL9" s="193">
        <v>186.45</v>
      </c>
      <c r="CM9" s="193">
        <v>171.64</v>
      </c>
      <c r="CN9" s="193">
        <v>80.349999999999994</v>
      </c>
      <c r="CO9" s="193">
        <v>177.36</v>
      </c>
      <c r="CP9" s="193">
        <v>173.02</v>
      </c>
      <c r="CQ9" s="193">
        <v>181.97</v>
      </c>
      <c r="CR9" s="193">
        <v>182.38</v>
      </c>
      <c r="CS9" s="193">
        <v>173.06</v>
      </c>
      <c r="CT9" s="193">
        <v>192.06</v>
      </c>
      <c r="CU9" s="193">
        <v>190.64</v>
      </c>
      <c r="CV9" s="193">
        <v>199.22</v>
      </c>
      <c r="CW9" s="193">
        <v>198.5</v>
      </c>
      <c r="CX9" s="193">
        <v>179.88</v>
      </c>
      <c r="CY9" s="193">
        <v>196.63</v>
      </c>
      <c r="CZ9" s="193">
        <v>185.45</v>
      </c>
      <c r="DA9" s="193">
        <v>176.54</v>
      </c>
      <c r="DB9" s="193">
        <v>173.78</v>
      </c>
      <c r="DC9" s="193">
        <v>182.07</v>
      </c>
      <c r="DD9" s="193">
        <v>184.48</v>
      </c>
      <c r="DE9" s="193">
        <v>171.03</v>
      </c>
      <c r="DF9" s="193">
        <v>192.58</v>
      </c>
      <c r="DG9" s="193">
        <v>190.72</v>
      </c>
      <c r="DH9" s="193">
        <v>196.13</v>
      </c>
      <c r="DI9" s="193">
        <v>198.89</v>
      </c>
      <c r="DJ9" s="193">
        <v>179.8</v>
      </c>
      <c r="DK9" s="193">
        <v>195.2</v>
      </c>
      <c r="DL9" s="193">
        <v>54.86</v>
      </c>
      <c r="DM9" s="193">
        <v>176.15</v>
      </c>
      <c r="DN9" s="193">
        <v>173.34</v>
      </c>
      <c r="DO9" s="193">
        <v>181.68</v>
      </c>
      <c r="DP9" s="193">
        <v>184.16</v>
      </c>
      <c r="DQ9" s="193">
        <v>170.06</v>
      </c>
      <c r="DR9" s="193">
        <v>193.06</v>
      </c>
      <c r="DS9" s="193">
        <v>190.89</v>
      </c>
      <c r="DT9" s="193">
        <v>195.53</v>
      </c>
      <c r="DU9" s="193">
        <v>197.9</v>
      </c>
      <c r="DV9" s="193">
        <v>178.55</v>
      </c>
      <c r="DW9" s="193">
        <v>194.52</v>
      </c>
      <c r="DX9" s="193">
        <v>183.34</v>
      </c>
      <c r="DY9" s="193">
        <v>176.02</v>
      </c>
      <c r="DZ9" s="193">
        <v>171.81</v>
      </c>
      <c r="EA9" s="193">
        <v>182.72</v>
      </c>
      <c r="EB9" s="193">
        <v>181.8</v>
      </c>
      <c r="EC9" s="193">
        <v>170.09</v>
      </c>
      <c r="ED9" s="193">
        <v>189.65</v>
      </c>
      <c r="EE9" s="193">
        <v>188.68</v>
      </c>
      <c r="EF9" s="193">
        <v>195.31</v>
      </c>
      <c r="EG9" s="193">
        <v>198.04</v>
      </c>
      <c r="EH9" s="193">
        <v>184.9</v>
      </c>
      <c r="EI9" s="193">
        <v>6.36</v>
      </c>
      <c r="EJ9" s="193">
        <v>36.44</v>
      </c>
      <c r="EK9" s="193">
        <v>175.68</v>
      </c>
      <c r="EL9" s="193">
        <v>170.74</v>
      </c>
      <c r="EM9" s="193">
        <v>182.65</v>
      </c>
      <c r="EN9" s="193">
        <v>182.43</v>
      </c>
      <c r="EO9" s="193">
        <v>170.98</v>
      </c>
      <c r="EP9" s="193">
        <v>189.59</v>
      </c>
      <c r="EQ9" s="193">
        <v>188.68</v>
      </c>
      <c r="ER9" s="193">
        <v>196.02</v>
      </c>
      <c r="ES9" s="193">
        <v>194.67</v>
      </c>
      <c r="ET9" s="193">
        <v>175.72</v>
      </c>
      <c r="EU9" s="193">
        <v>191.52</v>
      </c>
      <c r="EV9" s="193">
        <v>178.79</v>
      </c>
      <c r="EW9" s="193">
        <v>174.36</v>
      </c>
      <c r="EX9" s="193">
        <v>168.91</v>
      </c>
      <c r="EY9" s="193">
        <v>179.41</v>
      </c>
      <c r="EZ9" s="193">
        <v>179.5</v>
      </c>
      <c r="FA9" s="193">
        <v>167.52</v>
      </c>
      <c r="FB9" s="193">
        <v>186.71</v>
      </c>
      <c r="FC9" s="193">
        <v>185.9</v>
      </c>
      <c r="FD9" s="193">
        <v>193.02</v>
      </c>
      <c r="FE9" s="193">
        <v>191</v>
      </c>
      <c r="FF9" s="193">
        <v>172.85</v>
      </c>
      <c r="FG9" s="193">
        <v>78.7</v>
      </c>
      <c r="FH9" s="193">
        <v>161.25</v>
      </c>
      <c r="FI9" s="193">
        <v>170.68</v>
      </c>
      <c r="FJ9" s="193">
        <v>167.31</v>
      </c>
      <c r="FK9" s="193">
        <v>178.31</v>
      </c>
      <c r="FL9" s="193">
        <v>177.13</v>
      </c>
      <c r="FM9" s="193">
        <v>166.51</v>
      </c>
      <c r="FN9" s="193">
        <v>185.54</v>
      </c>
      <c r="FO9" s="193">
        <v>181.69</v>
      </c>
      <c r="FP9" s="193">
        <v>191.5</v>
      </c>
      <c r="FQ9" s="193">
        <v>189.19</v>
      </c>
      <c r="FR9" s="193">
        <v>172.59</v>
      </c>
      <c r="FS9" s="193">
        <v>187.52</v>
      </c>
      <c r="FT9" s="193">
        <v>179.22</v>
      </c>
      <c r="FU9" s="193">
        <v>171.11</v>
      </c>
      <c r="FV9" s="193">
        <v>167.53</v>
      </c>
      <c r="FW9" s="193">
        <v>176.66</v>
      </c>
      <c r="FX9" s="193">
        <v>175.45</v>
      </c>
      <c r="FY9" s="193">
        <v>165.3</v>
      </c>
      <c r="FZ9" s="193">
        <v>183.77</v>
      </c>
      <c r="GA9" s="193">
        <v>181.41</v>
      </c>
      <c r="GB9" s="193">
        <v>191.3</v>
      </c>
    </row>
    <row r="10" spans="1:184" s="29" customFormat="1">
      <c r="A10" s="41"/>
      <c r="B10" s="60">
        <f t="shared" si="1"/>
        <v>10</v>
      </c>
      <c r="C10" s="36" t="s">
        <v>8</v>
      </c>
      <c r="D10" s="29" t="s">
        <v>56</v>
      </c>
      <c r="E10" s="193">
        <v>182.73</v>
      </c>
      <c r="F10" s="193">
        <v>165.72</v>
      </c>
      <c r="G10" s="193">
        <v>176.58</v>
      </c>
      <c r="H10" s="193">
        <v>171.14</v>
      </c>
      <c r="I10" s="193">
        <v>166.35</v>
      </c>
      <c r="J10" s="193">
        <v>158.66</v>
      </c>
      <c r="K10" s="193">
        <v>167.27</v>
      </c>
      <c r="L10" s="193">
        <v>167.18</v>
      </c>
      <c r="M10" s="193">
        <v>156.63999999999999</v>
      </c>
      <c r="N10" s="193">
        <v>176.43</v>
      </c>
      <c r="O10" s="193">
        <v>168.6</v>
      </c>
      <c r="P10" s="193">
        <v>176.43</v>
      </c>
      <c r="Q10" s="193">
        <v>180.51</v>
      </c>
      <c r="R10" s="193">
        <v>162.41</v>
      </c>
      <c r="S10" s="193">
        <v>174.35</v>
      </c>
      <c r="T10" s="193">
        <v>169.97</v>
      </c>
      <c r="U10" s="193">
        <v>164.34</v>
      </c>
      <c r="V10" s="193">
        <v>159.87</v>
      </c>
      <c r="W10" s="193">
        <v>166.47</v>
      </c>
      <c r="X10" s="193">
        <v>167.35</v>
      </c>
      <c r="Y10" s="193">
        <v>155.88</v>
      </c>
      <c r="Z10" s="193">
        <v>175.63</v>
      </c>
      <c r="AA10" s="193">
        <v>166.87</v>
      </c>
      <c r="AB10" s="193">
        <v>174.94</v>
      </c>
      <c r="AC10" s="193">
        <v>176.23</v>
      </c>
      <c r="AD10" s="193">
        <v>161.11000000000001</v>
      </c>
      <c r="AE10" s="193">
        <v>172.49</v>
      </c>
      <c r="AF10" s="193">
        <v>56.12</v>
      </c>
      <c r="AG10" s="193">
        <v>156.59</v>
      </c>
      <c r="AH10" s="193">
        <v>156.84</v>
      </c>
      <c r="AI10" s="193">
        <v>166.17</v>
      </c>
      <c r="AJ10" s="193">
        <v>165.16</v>
      </c>
      <c r="AK10" s="193">
        <v>154.58000000000001</v>
      </c>
      <c r="AL10" s="193">
        <v>173.34</v>
      </c>
      <c r="AM10" s="193">
        <v>167.08</v>
      </c>
      <c r="AN10" s="193">
        <v>171.25</v>
      </c>
      <c r="AO10" s="193">
        <v>175.23</v>
      </c>
      <c r="AP10" s="193">
        <v>165.12</v>
      </c>
      <c r="AQ10" s="193">
        <v>171.94</v>
      </c>
      <c r="AR10" s="193">
        <v>165.6</v>
      </c>
      <c r="AS10" s="193">
        <v>162.30000000000001</v>
      </c>
      <c r="AT10" s="193">
        <v>156.97999999999999</v>
      </c>
      <c r="AU10" s="193">
        <v>164.42</v>
      </c>
      <c r="AV10" s="193">
        <v>167.22</v>
      </c>
      <c r="AW10" s="193">
        <v>154.69999999999999</v>
      </c>
      <c r="AX10" s="193">
        <v>170.16</v>
      </c>
      <c r="AY10" s="193">
        <v>165.66</v>
      </c>
      <c r="AZ10" s="193">
        <v>169.16</v>
      </c>
      <c r="BA10" s="193">
        <v>175.9</v>
      </c>
      <c r="BB10" s="193">
        <v>159.76</v>
      </c>
      <c r="BC10" s="193">
        <v>94.09</v>
      </c>
      <c r="BD10" s="193">
        <v>125.95</v>
      </c>
      <c r="BE10" s="193">
        <v>158.97999999999999</v>
      </c>
      <c r="BF10" s="193">
        <v>156.57</v>
      </c>
      <c r="BG10" s="193">
        <v>163.95</v>
      </c>
      <c r="BH10" s="193">
        <v>165.19</v>
      </c>
      <c r="BI10" s="193">
        <v>153.5</v>
      </c>
      <c r="BJ10" s="193">
        <v>169.82</v>
      </c>
      <c r="BK10" s="193">
        <v>164.37</v>
      </c>
      <c r="BL10" s="193">
        <v>168.37</v>
      </c>
      <c r="BM10" s="193">
        <v>177.19</v>
      </c>
      <c r="BN10" s="193">
        <v>160.26</v>
      </c>
      <c r="BO10" s="193">
        <v>172.98</v>
      </c>
      <c r="BP10" s="193">
        <v>165.99</v>
      </c>
      <c r="BQ10" s="193">
        <v>162.91999999999999</v>
      </c>
      <c r="BR10" s="193">
        <v>158.97</v>
      </c>
      <c r="BS10" s="193">
        <v>167.2</v>
      </c>
      <c r="BT10" s="193">
        <v>169.25</v>
      </c>
      <c r="BU10" s="193">
        <v>157.03</v>
      </c>
      <c r="BV10" s="193">
        <v>177.37</v>
      </c>
      <c r="BW10" s="193">
        <v>171.84</v>
      </c>
      <c r="BX10" s="193">
        <v>178.8</v>
      </c>
      <c r="BY10" s="193">
        <v>184.27</v>
      </c>
      <c r="BZ10" s="193">
        <v>132.4</v>
      </c>
      <c r="CA10" s="193">
        <v>0</v>
      </c>
      <c r="CB10" s="193">
        <v>76.3</v>
      </c>
      <c r="CC10" s="193">
        <v>171.2</v>
      </c>
      <c r="CD10" s="193">
        <v>165.17</v>
      </c>
      <c r="CE10" s="193">
        <v>175.42</v>
      </c>
      <c r="CF10" s="193">
        <v>176.11</v>
      </c>
      <c r="CG10" s="193">
        <v>166.71</v>
      </c>
      <c r="CH10" s="193">
        <v>185.87</v>
      </c>
      <c r="CI10" s="193">
        <v>186</v>
      </c>
      <c r="CJ10" s="193">
        <v>194.15</v>
      </c>
      <c r="CK10" s="193">
        <v>194.35</v>
      </c>
      <c r="CL10" s="193">
        <v>181.05</v>
      </c>
      <c r="CM10" s="193">
        <v>190.12</v>
      </c>
      <c r="CN10" s="193">
        <v>180.59</v>
      </c>
      <c r="CO10" s="193">
        <v>172.76</v>
      </c>
      <c r="CP10" s="193">
        <v>168.54</v>
      </c>
      <c r="CQ10" s="193">
        <v>177.21</v>
      </c>
      <c r="CR10" s="193">
        <v>177.91</v>
      </c>
      <c r="CS10" s="193">
        <v>169.43</v>
      </c>
      <c r="CT10" s="193">
        <v>186.61</v>
      </c>
      <c r="CU10" s="193">
        <v>185.3</v>
      </c>
      <c r="CV10" s="193">
        <v>192.88</v>
      </c>
      <c r="CW10" s="193">
        <v>193.79</v>
      </c>
      <c r="CX10" s="193">
        <v>119.39</v>
      </c>
      <c r="CY10" s="193">
        <v>117.14</v>
      </c>
      <c r="CZ10" s="193">
        <v>181.12</v>
      </c>
      <c r="DA10" s="193">
        <v>172.43</v>
      </c>
      <c r="DB10" s="193">
        <v>169.9</v>
      </c>
      <c r="DC10" s="193">
        <v>177.61</v>
      </c>
      <c r="DD10" s="193">
        <v>179.63</v>
      </c>
      <c r="DE10" s="193">
        <v>167.56</v>
      </c>
      <c r="DF10" s="193">
        <v>187.07</v>
      </c>
      <c r="DG10" s="193">
        <v>186.52</v>
      </c>
      <c r="DH10" s="193">
        <v>191.93</v>
      </c>
      <c r="DI10" s="193">
        <v>194.25</v>
      </c>
      <c r="DJ10" s="193">
        <v>175.17</v>
      </c>
      <c r="DK10" s="193">
        <v>190.85</v>
      </c>
      <c r="DL10" s="193">
        <v>180.75</v>
      </c>
      <c r="DM10" s="193">
        <v>173.65</v>
      </c>
      <c r="DN10" s="193">
        <v>170.37</v>
      </c>
      <c r="DO10" s="193">
        <v>178.68</v>
      </c>
      <c r="DP10" s="193">
        <v>178.75</v>
      </c>
      <c r="DQ10" s="193">
        <v>166.73</v>
      </c>
      <c r="DR10" s="193">
        <v>188.24</v>
      </c>
      <c r="DS10" s="193">
        <v>186.69</v>
      </c>
      <c r="DT10" s="193">
        <v>192.14</v>
      </c>
      <c r="DU10" s="193">
        <v>193.5</v>
      </c>
      <c r="DV10" s="193">
        <v>174.67</v>
      </c>
      <c r="DW10" s="193">
        <v>147.71</v>
      </c>
      <c r="DX10" s="193">
        <v>95.89</v>
      </c>
      <c r="DY10" s="193">
        <v>173.1</v>
      </c>
      <c r="DZ10" s="193">
        <v>168.49</v>
      </c>
      <c r="EA10" s="193">
        <v>178.72</v>
      </c>
      <c r="EB10" s="193">
        <v>178.05</v>
      </c>
      <c r="EC10" s="193">
        <v>166.91</v>
      </c>
      <c r="ED10" s="193">
        <v>186.17</v>
      </c>
      <c r="EE10" s="193">
        <v>184.07</v>
      </c>
      <c r="EF10" s="193">
        <v>191.95</v>
      </c>
      <c r="EG10" s="193">
        <v>192.77</v>
      </c>
      <c r="EH10" s="193">
        <v>180.75</v>
      </c>
      <c r="EI10" s="193">
        <v>190.31</v>
      </c>
      <c r="EJ10" s="193">
        <v>180.27</v>
      </c>
      <c r="EK10" s="193">
        <v>173.03</v>
      </c>
      <c r="EL10" s="193">
        <v>167.91</v>
      </c>
      <c r="EM10" s="193">
        <v>178.98</v>
      </c>
      <c r="EN10" s="193">
        <v>177.53</v>
      </c>
      <c r="EO10" s="193">
        <v>167.11</v>
      </c>
      <c r="EP10" s="193">
        <v>185.75</v>
      </c>
      <c r="EQ10" s="193">
        <v>184.25</v>
      </c>
      <c r="ER10" s="193">
        <v>192.68</v>
      </c>
      <c r="ES10" s="193">
        <v>190.44</v>
      </c>
      <c r="ET10" s="193">
        <v>172.49</v>
      </c>
      <c r="EU10" s="193">
        <v>126.58</v>
      </c>
      <c r="EV10" s="193">
        <v>112.07</v>
      </c>
      <c r="EW10" s="193">
        <v>171.51</v>
      </c>
      <c r="EX10" s="193">
        <v>167.7</v>
      </c>
      <c r="EY10" s="193">
        <v>175.9</v>
      </c>
      <c r="EZ10" s="193">
        <v>176.82</v>
      </c>
      <c r="FA10" s="193">
        <v>166.43</v>
      </c>
      <c r="FB10" s="193">
        <v>184.61</v>
      </c>
      <c r="FC10" s="193">
        <v>182.28</v>
      </c>
      <c r="FD10" s="193">
        <v>189.64</v>
      </c>
      <c r="FE10" s="193">
        <v>186.67</v>
      </c>
      <c r="FF10" s="193">
        <v>169.17</v>
      </c>
      <c r="FG10" s="193">
        <v>184.17</v>
      </c>
      <c r="FH10" s="193">
        <v>177.05</v>
      </c>
      <c r="FI10" s="193">
        <v>168.41</v>
      </c>
      <c r="FJ10" s="193">
        <v>164.67</v>
      </c>
      <c r="FK10" s="193">
        <v>175.56</v>
      </c>
      <c r="FL10" s="193">
        <v>173.73</v>
      </c>
      <c r="FM10" s="193">
        <v>163.89</v>
      </c>
      <c r="FN10" s="193">
        <v>182.96</v>
      </c>
      <c r="FO10" s="193">
        <v>178.84</v>
      </c>
      <c r="FP10" s="193">
        <v>187.56</v>
      </c>
      <c r="FQ10" s="193">
        <v>185.26</v>
      </c>
      <c r="FR10" s="193">
        <v>168.74</v>
      </c>
      <c r="FS10" s="193">
        <v>184.3</v>
      </c>
      <c r="FT10" s="193">
        <v>175.22</v>
      </c>
      <c r="FU10" s="193">
        <v>167.8</v>
      </c>
      <c r="FV10" s="193">
        <v>164.72</v>
      </c>
      <c r="FW10" s="193">
        <v>172.92</v>
      </c>
      <c r="FX10" s="193">
        <v>172.15</v>
      </c>
      <c r="FY10" s="193">
        <v>130.24</v>
      </c>
      <c r="FZ10" s="193">
        <v>0</v>
      </c>
      <c r="GA10" s="193">
        <v>76.489999999999995</v>
      </c>
      <c r="GB10" s="193">
        <v>187.21</v>
      </c>
    </row>
    <row r="11" spans="1:184" s="29" customFormat="1">
      <c r="A11" s="41"/>
      <c r="B11" s="60">
        <f t="shared" si="1"/>
        <v>11</v>
      </c>
      <c r="C11" s="36" t="s">
        <v>9</v>
      </c>
      <c r="D11" s="29" t="s">
        <v>56</v>
      </c>
      <c r="E11" s="193">
        <v>0</v>
      </c>
      <c r="F11" s="193">
        <v>0</v>
      </c>
      <c r="G11" s="193">
        <v>0</v>
      </c>
      <c r="H11" s="193">
        <v>0</v>
      </c>
      <c r="I11" s="193">
        <v>0</v>
      </c>
      <c r="J11" s="193">
        <v>0</v>
      </c>
      <c r="K11" s="193">
        <v>33.31</v>
      </c>
      <c r="L11" s="193">
        <v>0</v>
      </c>
      <c r="M11" s="193">
        <v>0</v>
      </c>
      <c r="N11" s="193">
        <v>0</v>
      </c>
      <c r="O11" s="193">
        <v>0</v>
      </c>
      <c r="P11" s="193">
        <v>0</v>
      </c>
      <c r="Q11" s="193">
        <v>0</v>
      </c>
      <c r="R11" s="193">
        <v>0</v>
      </c>
      <c r="S11" s="193">
        <v>0</v>
      </c>
      <c r="T11" s="193">
        <v>0</v>
      </c>
      <c r="U11" s="193">
        <v>0</v>
      </c>
      <c r="V11" s="193">
        <v>0</v>
      </c>
      <c r="W11" s="193">
        <v>0</v>
      </c>
      <c r="X11" s="193">
        <v>0</v>
      </c>
      <c r="Y11" s="193">
        <v>0</v>
      </c>
      <c r="Z11" s="193">
        <v>0</v>
      </c>
      <c r="AA11" s="193">
        <v>0</v>
      </c>
      <c r="AB11" s="193">
        <v>0</v>
      </c>
      <c r="AC11" s="193">
        <v>0</v>
      </c>
      <c r="AD11" s="193">
        <v>0</v>
      </c>
      <c r="AE11" s="193">
        <v>0</v>
      </c>
      <c r="AF11" s="193">
        <v>0</v>
      </c>
      <c r="AG11" s="193">
        <v>0</v>
      </c>
      <c r="AH11" s="193">
        <v>0</v>
      </c>
      <c r="AI11" s="193">
        <v>0</v>
      </c>
      <c r="AJ11" s="193">
        <v>0</v>
      </c>
      <c r="AK11" s="193">
        <v>0</v>
      </c>
      <c r="AL11" s="193">
        <v>0</v>
      </c>
      <c r="AM11" s="193">
        <v>0</v>
      </c>
      <c r="AN11" s="193">
        <v>0</v>
      </c>
      <c r="AO11" s="193">
        <v>0</v>
      </c>
      <c r="AP11" s="193">
        <v>0</v>
      </c>
      <c r="AQ11" s="193">
        <v>0</v>
      </c>
      <c r="AR11" s="193">
        <v>0</v>
      </c>
      <c r="AS11" s="193">
        <v>0</v>
      </c>
      <c r="AT11" s="193">
        <v>0</v>
      </c>
      <c r="AU11" s="193">
        <v>0</v>
      </c>
      <c r="AV11" s="193">
        <v>0</v>
      </c>
      <c r="AW11" s="193">
        <v>0</v>
      </c>
      <c r="AX11" s="193">
        <v>0</v>
      </c>
      <c r="AY11" s="193">
        <v>0</v>
      </c>
      <c r="AZ11" s="193">
        <v>0</v>
      </c>
      <c r="BA11" s="193">
        <v>0</v>
      </c>
      <c r="BB11" s="193">
        <v>0</v>
      </c>
      <c r="BC11" s="193">
        <v>0</v>
      </c>
      <c r="BD11" s="193">
        <v>0</v>
      </c>
      <c r="BE11" s="193">
        <v>0</v>
      </c>
      <c r="BF11" s="193">
        <v>0</v>
      </c>
      <c r="BG11" s="193">
        <v>0</v>
      </c>
      <c r="BH11" s="193">
        <v>0</v>
      </c>
      <c r="BI11" s="193">
        <v>0</v>
      </c>
      <c r="BJ11" s="193">
        <v>0</v>
      </c>
      <c r="BK11" s="193">
        <v>0</v>
      </c>
      <c r="BL11" s="193">
        <v>0</v>
      </c>
      <c r="BM11" s="193">
        <v>0</v>
      </c>
      <c r="BN11" s="193">
        <v>0</v>
      </c>
      <c r="BO11" s="193">
        <v>0</v>
      </c>
      <c r="BP11" s="193">
        <v>0</v>
      </c>
      <c r="BQ11" s="193">
        <v>0</v>
      </c>
      <c r="BR11" s="193">
        <v>0</v>
      </c>
      <c r="BS11" s="193">
        <v>0</v>
      </c>
      <c r="BT11" s="193">
        <v>0</v>
      </c>
      <c r="BU11" s="193">
        <v>0</v>
      </c>
      <c r="BV11" s="193">
        <v>0</v>
      </c>
      <c r="BW11" s="193">
        <v>0</v>
      </c>
      <c r="BX11" s="193">
        <v>0</v>
      </c>
      <c r="BY11" s="193">
        <v>0</v>
      </c>
      <c r="BZ11" s="193">
        <v>0</v>
      </c>
      <c r="CA11" s="193">
        <v>0</v>
      </c>
      <c r="CB11" s="193">
        <v>0</v>
      </c>
      <c r="CC11" s="193">
        <v>0</v>
      </c>
      <c r="CD11" s="193">
        <v>0</v>
      </c>
      <c r="CE11" s="193">
        <v>38.81</v>
      </c>
      <c r="CF11" s="193">
        <v>37.56</v>
      </c>
      <c r="CG11" s="193">
        <v>0</v>
      </c>
      <c r="CH11" s="193">
        <v>0</v>
      </c>
      <c r="CI11" s="193">
        <v>0</v>
      </c>
      <c r="CJ11" s="193">
        <v>0</v>
      </c>
      <c r="CK11" s="193">
        <v>11.79</v>
      </c>
      <c r="CL11" s="193">
        <v>0</v>
      </c>
      <c r="CM11" s="193">
        <v>0</v>
      </c>
      <c r="CN11" s="193">
        <v>0</v>
      </c>
      <c r="CO11" s="193">
        <v>0</v>
      </c>
      <c r="CP11" s="193">
        <v>36.700000000000003</v>
      </c>
      <c r="CQ11" s="193">
        <v>67.290000000000006</v>
      </c>
      <c r="CR11" s="193">
        <v>66.36</v>
      </c>
      <c r="CS11" s="193">
        <v>40.01</v>
      </c>
      <c r="CT11" s="193">
        <v>9.5</v>
      </c>
      <c r="CU11" s="193">
        <v>12.22</v>
      </c>
      <c r="CV11" s="193">
        <v>19.71</v>
      </c>
      <c r="CW11" s="193">
        <v>48.2</v>
      </c>
      <c r="CX11" s="193">
        <v>49.03</v>
      </c>
      <c r="CY11" s="193">
        <v>40.869999999999997</v>
      </c>
      <c r="CZ11" s="193">
        <v>35.86</v>
      </c>
      <c r="DA11" s="193">
        <v>40.24</v>
      </c>
      <c r="DB11" s="193">
        <v>53.54</v>
      </c>
      <c r="DC11" s="193">
        <v>62.53</v>
      </c>
      <c r="DD11" s="193">
        <v>63.86</v>
      </c>
      <c r="DE11" s="193">
        <v>45.54</v>
      </c>
      <c r="DF11" s="193">
        <v>26.38</v>
      </c>
      <c r="DG11" s="193">
        <v>14.85</v>
      </c>
      <c r="DH11" s="193">
        <v>21.8</v>
      </c>
      <c r="DI11" s="193">
        <v>46.37</v>
      </c>
      <c r="DJ11" s="193">
        <v>41.75</v>
      </c>
      <c r="DK11" s="193">
        <v>36.869999999999997</v>
      </c>
      <c r="DL11" s="193">
        <v>13.3</v>
      </c>
      <c r="DM11" s="193">
        <v>20.25</v>
      </c>
      <c r="DN11" s="193">
        <v>54.79</v>
      </c>
      <c r="DO11" s="193">
        <v>54.77</v>
      </c>
      <c r="DP11" s="193">
        <v>64.86</v>
      </c>
      <c r="DQ11" s="193">
        <v>44.53</v>
      </c>
      <c r="DR11" s="193">
        <v>26.64</v>
      </c>
      <c r="DS11" s="193">
        <v>16.02</v>
      </c>
      <c r="DT11" s="193">
        <v>20.57</v>
      </c>
      <c r="DU11" s="193">
        <v>43.82</v>
      </c>
      <c r="DV11" s="193">
        <v>38.21</v>
      </c>
      <c r="DW11" s="193">
        <v>16.62</v>
      </c>
      <c r="DX11" s="193">
        <v>10.210000000000001</v>
      </c>
      <c r="DY11" s="193">
        <v>23.14</v>
      </c>
      <c r="DZ11" s="193">
        <v>54.7</v>
      </c>
      <c r="EA11" s="193">
        <v>55.59</v>
      </c>
      <c r="EB11" s="193">
        <v>60.6</v>
      </c>
      <c r="EC11" s="193">
        <v>29.3</v>
      </c>
      <c r="ED11" s="193">
        <v>6.65</v>
      </c>
      <c r="EE11" s="193">
        <v>8.94</v>
      </c>
      <c r="EF11" s="193">
        <v>12.93</v>
      </c>
      <c r="EG11" s="193">
        <v>20.62</v>
      </c>
      <c r="EH11" s="193">
        <v>37.61</v>
      </c>
      <c r="EI11" s="193">
        <v>12.82</v>
      </c>
      <c r="EJ11" s="193">
        <v>11.4</v>
      </c>
      <c r="EK11" s="193">
        <v>21.54</v>
      </c>
      <c r="EL11" s="193">
        <v>39.630000000000003</v>
      </c>
      <c r="EM11" s="193">
        <v>55.27</v>
      </c>
      <c r="EN11" s="193">
        <v>55.02</v>
      </c>
      <c r="EO11" s="193">
        <v>32.049999999999997</v>
      </c>
      <c r="EP11" s="193">
        <v>6.61</v>
      </c>
      <c r="EQ11" s="193">
        <v>6.95</v>
      </c>
      <c r="ER11" s="193">
        <v>15.54</v>
      </c>
      <c r="ES11" s="193">
        <v>19.73</v>
      </c>
      <c r="ET11" s="193">
        <v>32.549999999999997</v>
      </c>
      <c r="EU11" s="193">
        <v>14.96</v>
      </c>
      <c r="EV11" s="193">
        <v>11.87</v>
      </c>
      <c r="EW11" s="193">
        <v>23.7</v>
      </c>
      <c r="EX11" s="193">
        <v>40.46</v>
      </c>
      <c r="EY11" s="193">
        <v>52.27</v>
      </c>
      <c r="EZ11" s="193">
        <v>51.84</v>
      </c>
      <c r="FA11" s="193">
        <v>37.200000000000003</v>
      </c>
      <c r="FB11" s="193">
        <v>6.65</v>
      </c>
      <c r="FC11" s="193">
        <v>6.95</v>
      </c>
      <c r="FD11" s="193">
        <v>15.5</v>
      </c>
      <c r="FE11" s="193">
        <v>30.24</v>
      </c>
      <c r="FF11" s="193">
        <v>35.92</v>
      </c>
      <c r="FG11" s="193">
        <v>12.59</v>
      </c>
      <c r="FH11" s="193">
        <v>10.92</v>
      </c>
      <c r="FI11" s="193">
        <v>23.7</v>
      </c>
      <c r="FJ11" s="193">
        <v>45.46</v>
      </c>
      <c r="FK11" s="193">
        <v>50.01</v>
      </c>
      <c r="FL11" s="193">
        <v>53.59</v>
      </c>
      <c r="FM11" s="193">
        <v>35.74</v>
      </c>
      <c r="FN11" s="193">
        <v>5.87</v>
      </c>
      <c r="FO11" s="193">
        <v>7.47</v>
      </c>
      <c r="FP11" s="193">
        <v>15.82</v>
      </c>
      <c r="FQ11" s="193">
        <v>29.08</v>
      </c>
      <c r="FR11" s="193">
        <v>33.68</v>
      </c>
      <c r="FS11" s="193">
        <v>15.91</v>
      </c>
      <c r="FT11" s="193">
        <v>9.9700000000000006</v>
      </c>
      <c r="FU11" s="193">
        <v>15.2</v>
      </c>
      <c r="FV11" s="193">
        <v>47.58</v>
      </c>
      <c r="FW11" s="193">
        <v>46.33</v>
      </c>
      <c r="FX11" s="193">
        <v>58.35</v>
      </c>
      <c r="FY11" s="193">
        <v>29</v>
      </c>
      <c r="FZ11" s="193">
        <v>7.6</v>
      </c>
      <c r="GA11" s="193">
        <v>8.94</v>
      </c>
      <c r="GB11" s="193">
        <v>15.92</v>
      </c>
    </row>
    <row r="12" spans="1:184" s="29" customFormat="1">
      <c r="A12" s="41"/>
      <c r="B12" s="60">
        <f t="shared" si="1"/>
        <v>12</v>
      </c>
      <c r="C12" s="36" t="s">
        <v>10</v>
      </c>
      <c r="D12" s="29" t="s">
        <v>56</v>
      </c>
      <c r="E12" s="193">
        <v>0</v>
      </c>
      <c r="F12" s="193">
        <v>0</v>
      </c>
      <c r="G12" s="193">
        <v>0</v>
      </c>
      <c r="H12" s="193">
        <v>0</v>
      </c>
      <c r="I12" s="193">
        <v>0</v>
      </c>
      <c r="J12" s="193">
        <v>0</v>
      </c>
      <c r="K12" s="193">
        <v>0</v>
      </c>
      <c r="L12" s="193">
        <v>0</v>
      </c>
      <c r="M12" s="193">
        <v>0</v>
      </c>
      <c r="N12" s="193">
        <v>0</v>
      </c>
      <c r="O12" s="193">
        <v>0</v>
      </c>
      <c r="P12" s="193">
        <v>0</v>
      </c>
      <c r="Q12" s="193">
        <v>0</v>
      </c>
      <c r="R12" s="193">
        <v>0</v>
      </c>
      <c r="S12" s="193">
        <v>0</v>
      </c>
      <c r="T12" s="193">
        <v>0</v>
      </c>
      <c r="U12" s="193">
        <v>0</v>
      </c>
      <c r="V12" s="193">
        <v>0</v>
      </c>
      <c r="W12" s="193">
        <v>0</v>
      </c>
      <c r="X12" s="193">
        <v>0</v>
      </c>
      <c r="Y12" s="193">
        <v>0</v>
      </c>
      <c r="Z12" s="193">
        <v>0</v>
      </c>
      <c r="AA12" s="193">
        <v>0</v>
      </c>
      <c r="AB12" s="193">
        <v>0</v>
      </c>
      <c r="AC12" s="193">
        <v>0</v>
      </c>
      <c r="AD12" s="193">
        <v>0</v>
      </c>
      <c r="AE12" s="193">
        <v>0</v>
      </c>
      <c r="AF12" s="193">
        <v>0</v>
      </c>
      <c r="AG12" s="193">
        <v>0</v>
      </c>
      <c r="AH12" s="193">
        <v>0</v>
      </c>
      <c r="AI12" s="193">
        <v>0</v>
      </c>
      <c r="AJ12" s="193">
        <v>0</v>
      </c>
      <c r="AK12" s="193">
        <v>0</v>
      </c>
      <c r="AL12" s="193">
        <v>0</v>
      </c>
      <c r="AM12" s="193">
        <v>0</v>
      </c>
      <c r="AN12" s="193">
        <v>0</v>
      </c>
      <c r="AO12" s="193">
        <v>0</v>
      </c>
      <c r="AP12" s="193">
        <v>0</v>
      </c>
      <c r="AQ12" s="193">
        <v>0</v>
      </c>
      <c r="AR12" s="193">
        <v>0</v>
      </c>
      <c r="AS12" s="193">
        <v>0</v>
      </c>
      <c r="AT12" s="193">
        <v>0</v>
      </c>
      <c r="AU12" s="193">
        <v>0</v>
      </c>
      <c r="AV12" s="193">
        <v>0</v>
      </c>
      <c r="AW12" s="193">
        <v>0</v>
      </c>
      <c r="AX12" s="193">
        <v>0</v>
      </c>
      <c r="AY12" s="193">
        <v>0</v>
      </c>
      <c r="AZ12" s="193">
        <v>0</v>
      </c>
      <c r="BA12" s="193">
        <v>0</v>
      </c>
      <c r="BB12" s="193">
        <v>0</v>
      </c>
      <c r="BC12" s="193">
        <v>0</v>
      </c>
      <c r="BD12" s="193">
        <v>0</v>
      </c>
      <c r="BE12" s="193">
        <v>0</v>
      </c>
      <c r="BF12" s="193">
        <v>0</v>
      </c>
      <c r="BG12" s="193">
        <v>0</v>
      </c>
      <c r="BH12" s="193">
        <v>0</v>
      </c>
      <c r="BI12" s="193">
        <v>0</v>
      </c>
      <c r="BJ12" s="193">
        <v>0</v>
      </c>
      <c r="BK12" s="193">
        <v>0</v>
      </c>
      <c r="BL12" s="193">
        <v>0</v>
      </c>
      <c r="BM12" s="193">
        <v>0</v>
      </c>
      <c r="BN12" s="193">
        <v>0</v>
      </c>
      <c r="BO12" s="193">
        <v>0</v>
      </c>
      <c r="BP12" s="193">
        <v>0</v>
      </c>
      <c r="BQ12" s="193">
        <v>0</v>
      </c>
      <c r="BR12" s="193">
        <v>0</v>
      </c>
      <c r="BS12" s="193">
        <v>0</v>
      </c>
      <c r="BT12" s="193">
        <v>0</v>
      </c>
      <c r="BU12" s="193">
        <v>0</v>
      </c>
      <c r="BV12" s="193">
        <v>0</v>
      </c>
      <c r="BW12" s="193">
        <v>0</v>
      </c>
      <c r="BX12" s="193">
        <v>0</v>
      </c>
      <c r="BY12" s="193">
        <v>0</v>
      </c>
      <c r="BZ12" s="193">
        <v>0</v>
      </c>
      <c r="CA12" s="193">
        <v>0</v>
      </c>
      <c r="CB12" s="193">
        <v>0</v>
      </c>
      <c r="CC12" s="193">
        <v>0</v>
      </c>
      <c r="CD12" s="193">
        <v>0</v>
      </c>
      <c r="CE12" s="193">
        <v>0</v>
      </c>
      <c r="CF12" s="193">
        <v>0</v>
      </c>
      <c r="CG12" s="193">
        <v>0</v>
      </c>
      <c r="CH12" s="193">
        <v>0</v>
      </c>
      <c r="CI12" s="193">
        <v>0</v>
      </c>
      <c r="CJ12" s="193">
        <v>0</v>
      </c>
      <c r="CK12" s="193">
        <v>0</v>
      </c>
      <c r="CL12" s="193">
        <v>0</v>
      </c>
      <c r="CM12" s="193">
        <v>0</v>
      </c>
      <c r="CN12" s="193">
        <v>0</v>
      </c>
      <c r="CO12" s="193">
        <v>0</v>
      </c>
      <c r="CP12" s="193">
        <v>0</v>
      </c>
      <c r="CQ12" s="193">
        <v>0</v>
      </c>
      <c r="CR12" s="193">
        <v>0</v>
      </c>
      <c r="CS12" s="193">
        <v>0</v>
      </c>
      <c r="CT12" s="193">
        <v>0</v>
      </c>
      <c r="CU12" s="193">
        <v>0</v>
      </c>
      <c r="CV12" s="193">
        <v>0</v>
      </c>
      <c r="CW12" s="193">
        <v>0</v>
      </c>
      <c r="CX12" s="193">
        <v>0</v>
      </c>
      <c r="CY12" s="193">
        <v>0</v>
      </c>
      <c r="CZ12" s="193">
        <v>0</v>
      </c>
      <c r="DA12" s="193">
        <v>0</v>
      </c>
      <c r="DB12" s="193">
        <v>0</v>
      </c>
      <c r="DC12" s="193">
        <v>0</v>
      </c>
      <c r="DD12" s="193">
        <v>0</v>
      </c>
      <c r="DE12" s="193">
        <v>0</v>
      </c>
      <c r="DF12" s="193">
        <v>0</v>
      </c>
      <c r="DG12" s="193">
        <v>0</v>
      </c>
      <c r="DH12" s="193">
        <v>0</v>
      </c>
      <c r="DI12" s="193">
        <v>0</v>
      </c>
      <c r="DJ12" s="193">
        <v>0</v>
      </c>
      <c r="DK12" s="193">
        <v>0</v>
      </c>
      <c r="DL12" s="193">
        <v>0</v>
      </c>
      <c r="DM12" s="193">
        <v>0</v>
      </c>
      <c r="DN12" s="193">
        <v>0</v>
      </c>
      <c r="DO12" s="193">
        <v>0</v>
      </c>
      <c r="DP12" s="193">
        <v>0</v>
      </c>
      <c r="DQ12" s="193">
        <v>0</v>
      </c>
      <c r="DR12" s="193">
        <v>0</v>
      </c>
      <c r="DS12" s="193">
        <v>0</v>
      </c>
      <c r="DT12" s="193">
        <v>0</v>
      </c>
      <c r="DU12" s="193">
        <v>0</v>
      </c>
      <c r="DV12" s="193">
        <v>0</v>
      </c>
      <c r="DW12" s="193">
        <v>0</v>
      </c>
      <c r="DX12" s="193">
        <v>0</v>
      </c>
      <c r="DY12" s="193">
        <v>0</v>
      </c>
      <c r="DZ12" s="193">
        <v>0</v>
      </c>
      <c r="EA12" s="193">
        <v>0</v>
      </c>
      <c r="EB12" s="193">
        <v>0</v>
      </c>
      <c r="EC12" s="193">
        <v>0</v>
      </c>
      <c r="ED12" s="193">
        <v>0</v>
      </c>
      <c r="EE12" s="193">
        <v>0</v>
      </c>
      <c r="EF12" s="193">
        <v>0</v>
      </c>
      <c r="EG12" s="193">
        <v>0</v>
      </c>
      <c r="EH12" s="193">
        <v>0</v>
      </c>
      <c r="EI12" s="193">
        <v>0</v>
      </c>
      <c r="EJ12" s="193">
        <v>0</v>
      </c>
      <c r="EK12" s="193">
        <v>0</v>
      </c>
      <c r="EL12" s="193">
        <v>0</v>
      </c>
      <c r="EM12" s="193">
        <v>0</v>
      </c>
      <c r="EN12" s="193">
        <v>0</v>
      </c>
      <c r="EO12" s="193">
        <v>0</v>
      </c>
      <c r="EP12" s="193">
        <v>0</v>
      </c>
      <c r="EQ12" s="193">
        <v>0</v>
      </c>
      <c r="ER12" s="193">
        <v>0</v>
      </c>
      <c r="ES12" s="193">
        <v>0</v>
      </c>
      <c r="ET12" s="193">
        <v>0</v>
      </c>
      <c r="EU12" s="193">
        <v>0</v>
      </c>
      <c r="EV12" s="193">
        <v>0</v>
      </c>
      <c r="EW12" s="193">
        <v>0</v>
      </c>
      <c r="EX12" s="193">
        <v>0</v>
      </c>
      <c r="EY12" s="193">
        <v>0</v>
      </c>
      <c r="EZ12" s="193">
        <v>0</v>
      </c>
      <c r="FA12" s="193">
        <v>0</v>
      </c>
      <c r="FB12" s="193">
        <v>0</v>
      </c>
      <c r="FC12" s="193">
        <v>0</v>
      </c>
      <c r="FD12" s="193">
        <v>0</v>
      </c>
      <c r="FE12" s="193">
        <v>0</v>
      </c>
      <c r="FF12" s="193">
        <v>0</v>
      </c>
      <c r="FG12" s="193">
        <v>0</v>
      </c>
      <c r="FH12" s="193">
        <v>0</v>
      </c>
      <c r="FI12" s="193">
        <v>0</v>
      </c>
      <c r="FJ12" s="193">
        <v>0</v>
      </c>
      <c r="FK12" s="193">
        <v>0</v>
      </c>
      <c r="FL12" s="193">
        <v>0</v>
      </c>
      <c r="FM12" s="193">
        <v>0</v>
      </c>
      <c r="FN12" s="193">
        <v>0</v>
      </c>
      <c r="FO12" s="193">
        <v>0</v>
      </c>
      <c r="FP12" s="193">
        <v>0</v>
      </c>
      <c r="FQ12" s="193">
        <v>0</v>
      </c>
      <c r="FR12" s="193">
        <v>0</v>
      </c>
      <c r="FS12" s="193">
        <v>0</v>
      </c>
      <c r="FT12" s="193">
        <v>0</v>
      </c>
      <c r="FU12" s="193">
        <v>0</v>
      </c>
      <c r="FV12" s="193">
        <v>0</v>
      </c>
      <c r="FW12" s="193">
        <v>0</v>
      </c>
      <c r="FX12" s="193">
        <v>0</v>
      </c>
      <c r="FY12" s="193">
        <v>0</v>
      </c>
      <c r="FZ12" s="193">
        <v>0</v>
      </c>
      <c r="GA12" s="193">
        <v>0</v>
      </c>
      <c r="GB12" s="193">
        <v>0</v>
      </c>
    </row>
    <row r="13" spans="1:184" s="29" customFormat="1">
      <c r="A13" s="41"/>
      <c r="B13" s="60">
        <f t="shared" si="1"/>
        <v>13</v>
      </c>
      <c r="C13" s="36" t="s">
        <v>100</v>
      </c>
      <c r="D13" s="29" t="s">
        <v>56</v>
      </c>
      <c r="E13" s="193">
        <v>0</v>
      </c>
      <c r="F13" s="193">
        <v>0</v>
      </c>
      <c r="G13" s="193">
        <v>0</v>
      </c>
      <c r="H13" s="193">
        <v>0</v>
      </c>
      <c r="I13" s="193">
        <v>0</v>
      </c>
      <c r="J13" s="193">
        <v>0</v>
      </c>
      <c r="K13" s="193">
        <v>0</v>
      </c>
      <c r="L13" s="193">
        <v>0</v>
      </c>
      <c r="M13" s="193">
        <v>0</v>
      </c>
      <c r="N13" s="193">
        <v>0</v>
      </c>
      <c r="O13" s="193">
        <v>0</v>
      </c>
      <c r="P13" s="193">
        <v>0</v>
      </c>
      <c r="Q13" s="193">
        <v>0</v>
      </c>
      <c r="R13" s="193">
        <v>0</v>
      </c>
      <c r="S13" s="193">
        <v>0</v>
      </c>
      <c r="T13" s="193">
        <v>0</v>
      </c>
      <c r="U13" s="193">
        <v>0</v>
      </c>
      <c r="V13" s="193">
        <v>0</v>
      </c>
      <c r="W13" s="193">
        <v>0</v>
      </c>
      <c r="X13" s="193">
        <v>0</v>
      </c>
      <c r="Y13" s="193">
        <v>0</v>
      </c>
      <c r="Z13" s="193">
        <v>0</v>
      </c>
      <c r="AA13" s="193">
        <v>0</v>
      </c>
      <c r="AB13" s="193">
        <v>0</v>
      </c>
      <c r="AC13" s="193">
        <v>0</v>
      </c>
      <c r="AD13" s="193">
        <v>0</v>
      </c>
      <c r="AE13" s="193">
        <v>0</v>
      </c>
      <c r="AF13" s="193">
        <v>0</v>
      </c>
      <c r="AG13" s="193">
        <v>0</v>
      </c>
      <c r="AH13" s="193">
        <v>0</v>
      </c>
      <c r="AI13" s="193">
        <v>0</v>
      </c>
      <c r="AJ13" s="193">
        <v>0</v>
      </c>
      <c r="AK13" s="193">
        <v>0</v>
      </c>
      <c r="AL13" s="193">
        <v>0</v>
      </c>
      <c r="AM13" s="193">
        <v>0</v>
      </c>
      <c r="AN13" s="193">
        <v>0</v>
      </c>
      <c r="AO13" s="193">
        <v>0</v>
      </c>
      <c r="AP13" s="193">
        <v>0</v>
      </c>
      <c r="AQ13" s="193">
        <v>0</v>
      </c>
      <c r="AR13" s="193">
        <v>0</v>
      </c>
      <c r="AS13" s="193">
        <v>0</v>
      </c>
      <c r="AT13" s="193">
        <v>0</v>
      </c>
      <c r="AU13" s="193">
        <v>0</v>
      </c>
      <c r="AV13" s="193">
        <v>0</v>
      </c>
      <c r="AW13" s="193">
        <v>0</v>
      </c>
      <c r="AX13" s="193">
        <v>0</v>
      </c>
      <c r="AY13" s="193">
        <v>0</v>
      </c>
      <c r="AZ13" s="193">
        <v>0</v>
      </c>
      <c r="BA13" s="193">
        <v>0</v>
      </c>
      <c r="BB13" s="193">
        <v>0</v>
      </c>
      <c r="BC13" s="193">
        <v>0</v>
      </c>
      <c r="BD13" s="193">
        <v>0</v>
      </c>
      <c r="BE13" s="193">
        <v>0</v>
      </c>
      <c r="BF13" s="193">
        <v>0</v>
      </c>
      <c r="BG13" s="193">
        <v>0</v>
      </c>
      <c r="BH13" s="193">
        <v>0</v>
      </c>
      <c r="BI13" s="193">
        <v>0</v>
      </c>
      <c r="BJ13" s="193">
        <v>0</v>
      </c>
      <c r="BK13" s="193">
        <v>0</v>
      </c>
      <c r="BL13" s="193">
        <v>0</v>
      </c>
      <c r="BM13" s="193">
        <v>0</v>
      </c>
      <c r="BN13" s="193">
        <v>0</v>
      </c>
      <c r="BO13" s="193">
        <v>0</v>
      </c>
      <c r="BP13" s="193">
        <v>0</v>
      </c>
      <c r="BQ13" s="193">
        <v>0</v>
      </c>
      <c r="BR13" s="193">
        <v>0</v>
      </c>
      <c r="BS13" s="193">
        <v>0</v>
      </c>
      <c r="BT13" s="193">
        <v>0</v>
      </c>
      <c r="BU13" s="193">
        <v>0</v>
      </c>
      <c r="BV13" s="193">
        <v>0</v>
      </c>
      <c r="BW13" s="193">
        <v>0</v>
      </c>
      <c r="BX13" s="193">
        <v>0</v>
      </c>
      <c r="BY13" s="193">
        <v>0</v>
      </c>
      <c r="BZ13" s="193">
        <v>0</v>
      </c>
      <c r="CA13" s="193">
        <v>0</v>
      </c>
      <c r="CB13" s="193">
        <v>0</v>
      </c>
      <c r="CC13" s="193">
        <v>0</v>
      </c>
      <c r="CD13" s="193">
        <v>0</v>
      </c>
      <c r="CE13" s="193">
        <v>0</v>
      </c>
      <c r="CF13" s="193">
        <v>0</v>
      </c>
      <c r="CG13" s="193">
        <v>0</v>
      </c>
      <c r="CH13" s="193">
        <v>0</v>
      </c>
      <c r="CI13" s="193">
        <v>0</v>
      </c>
      <c r="CJ13" s="193">
        <v>0</v>
      </c>
      <c r="CK13" s="193">
        <v>0</v>
      </c>
      <c r="CL13" s="193">
        <v>0</v>
      </c>
      <c r="CM13" s="193">
        <v>0</v>
      </c>
      <c r="CN13" s="193">
        <v>0</v>
      </c>
      <c r="CO13" s="193">
        <v>0</v>
      </c>
      <c r="CP13" s="193">
        <v>0</v>
      </c>
      <c r="CQ13" s="193">
        <v>0</v>
      </c>
      <c r="CR13" s="193">
        <v>0</v>
      </c>
      <c r="CS13" s="193">
        <v>0</v>
      </c>
      <c r="CT13" s="193">
        <v>0</v>
      </c>
      <c r="CU13" s="193">
        <v>0</v>
      </c>
      <c r="CV13" s="193">
        <v>0</v>
      </c>
      <c r="CW13" s="193">
        <v>0</v>
      </c>
      <c r="CX13" s="193">
        <v>0</v>
      </c>
      <c r="CY13" s="193">
        <v>0</v>
      </c>
      <c r="CZ13" s="193">
        <v>0</v>
      </c>
      <c r="DA13" s="193">
        <v>0</v>
      </c>
      <c r="DB13" s="193">
        <v>0</v>
      </c>
      <c r="DC13" s="193">
        <v>0</v>
      </c>
      <c r="DD13" s="193">
        <v>0</v>
      </c>
      <c r="DE13" s="193">
        <v>0</v>
      </c>
      <c r="DF13" s="193">
        <v>0</v>
      </c>
      <c r="DG13" s="193">
        <v>0</v>
      </c>
      <c r="DH13" s="193">
        <v>0</v>
      </c>
      <c r="DI13" s="193">
        <v>0</v>
      </c>
      <c r="DJ13" s="193">
        <v>0</v>
      </c>
      <c r="DK13" s="193">
        <v>0</v>
      </c>
      <c r="DL13" s="193">
        <v>0</v>
      </c>
      <c r="DM13" s="193">
        <v>0</v>
      </c>
      <c r="DN13" s="193">
        <v>0</v>
      </c>
      <c r="DO13" s="193">
        <v>0</v>
      </c>
      <c r="DP13" s="193">
        <v>0</v>
      </c>
      <c r="DQ13" s="193">
        <v>0</v>
      </c>
      <c r="DR13" s="193">
        <v>0</v>
      </c>
      <c r="DS13" s="193">
        <v>0</v>
      </c>
      <c r="DT13" s="193">
        <v>0</v>
      </c>
      <c r="DU13" s="193">
        <v>0</v>
      </c>
      <c r="DV13" s="193">
        <v>0</v>
      </c>
      <c r="DW13" s="193">
        <v>0</v>
      </c>
      <c r="DX13" s="193">
        <v>0</v>
      </c>
      <c r="DY13" s="193">
        <v>0</v>
      </c>
      <c r="DZ13" s="193">
        <v>0</v>
      </c>
      <c r="EA13" s="193">
        <v>0</v>
      </c>
      <c r="EB13" s="193">
        <v>0</v>
      </c>
      <c r="EC13" s="193">
        <v>0</v>
      </c>
      <c r="ED13" s="193">
        <v>0</v>
      </c>
      <c r="EE13" s="193">
        <v>0</v>
      </c>
      <c r="EF13" s="193">
        <v>0</v>
      </c>
      <c r="EG13" s="193">
        <v>0</v>
      </c>
      <c r="EH13" s="193">
        <v>0</v>
      </c>
      <c r="EI13" s="193">
        <v>0</v>
      </c>
      <c r="EJ13" s="193">
        <v>0</v>
      </c>
      <c r="EK13" s="193">
        <v>0</v>
      </c>
      <c r="EL13" s="193">
        <v>0</v>
      </c>
      <c r="EM13" s="193">
        <v>0</v>
      </c>
      <c r="EN13" s="193">
        <v>0</v>
      </c>
      <c r="EO13" s="193">
        <v>0</v>
      </c>
      <c r="EP13" s="193">
        <v>0</v>
      </c>
      <c r="EQ13" s="193">
        <v>0</v>
      </c>
      <c r="ER13" s="193">
        <v>0</v>
      </c>
      <c r="ES13" s="193">
        <v>0</v>
      </c>
      <c r="ET13" s="193">
        <v>0</v>
      </c>
      <c r="EU13" s="193">
        <v>0</v>
      </c>
      <c r="EV13" s="193">
        <v>0</v>
      </c>
      <c r="EW13" s="193">
        <v>0</v>
      </c>
      <c r="EX13" s="193">
        <v>0</v>
      </c>
      <c r="EY13" s="193">
        <v>0</v>
      </c>
      <c r="EZ13" s="193">
        <v>0</v>
      </c>
      <c r="FA13" s="193">
        <v>0</v>
      </c>
      <c r="FB13" s="193">
        <v>0</v>
      </c>
      <c r="FC13" s="193">
        <v>0</v>
      </c>
      <c r="FD13" s="193">
        <v>0</v>
      </c>
      <c r="FE13" s="193">
        <v>0</v>
      </c>
      <c r="FF13" s="193">
        <v>0</v>
      </c>
      <c r="FG13" s="193">
        <v>0</v>
      </c>
      <c r="FH13" s="193">
        <v>0</v>
      </c>
      <c r="FI13" s="193">
        <v>0</v>
      </c>
      <c r="FJ13" s="193">
        <v>0</v>
      </c>
      <c r="FK13" s="193">
        <v>0</v>
      </c>
      <c r="FL13" s="193">
        <v>0</v>
      </c>
      <c r="FM13" s="193">
        <v>0</v>
      </c>
      <c r="FN13" s="193">
        <v>0</v>
      </c>
      <c r="FO13" s="193">
        <v>0</v>
      </c>
      <c r="FP13" s="193">
        <v>0</v>
      </c>
      <c r="FQ13" s="193">
        <v>0</v>
      </c>
      <c r="FR13" s="193">
        <v>0</v>
      </c>
      <c r="FS13" s="193">
        <v>0</v>
      </c>
      <c r="FT13" s="193">
        <v>0</v>
      </c>
      <c r="FU13" s="193">
        <v>0</v>
      </c>
      <c r="FV13" s="193">
        <v>0</v>
      </c>
      <c r="FW13" s="193">
        <v>0</v>
      </c>
      <c r="FX13" s="193">
        <v>0</v>
      </c>
      <c r="FY13" s="193">
        <v>0</v>
      </c>
      <c r="FZ13" s="193">
        <v>0</v>
      </c>
      <c r="GA13" s="193">
        <v>0</v>
      </c>
      <c r="GB13" s="193">
        <v>0</v>
      </c>
    </row>
    <row r="14" spans="1:184" s="29" customFormat="1">
      <c r="A14" s="461"/>
      <c r="B14" s="60">
        <f t="shared" si="1"/>
        <v>14</v>
      </c>
      <c r="C14" s="37" t="s">
        <v>290</v>
      </c>
      <c r="D14" s="31" t="s">
        <v>56</v>
      </c>
      <c r="E14" s="194">
        <v>0</v>
      </c>
      <c r="F14" s="194">
        <v>0</v>
      </c>
      <c r="G14" s="194">
        <v>0</v>
      </c>
      <c r="H14" s="194">
        <v>0</v>
      </c>
      <c r="I14" s="194">
        <v>0</v>
      </c>
      <c r="J14" s="194">
        <v>0</v>
      </c>
      <c r="K14" s="194">
        <v>0</v>
      </c>
      <c r="L14" s="194">
        <v>0</v>
      </c>
      <c r="M14" s="194">
        <v>0</v>
      </c>
      <c r="N14" s="194">
        <v>0</v>
      </c>
      <c r="O14" s="194">
        <v>0</v>
      </c>
      <c r="P14" s="194">
        <v>0</v>
      </c>
      <c r="Q14" s="194">
        <v>0</v>
      </c>
      <c r="R14" s="194">
        <v>0</v>
      </c>
      <c r="S14" s="194">
        <v>0</v>
      </c>
      <c r="T14" s="194">
        <v>0</v>
      </c>
      <c r="U14" s="194">
        <v>0</v>
      </c>
      <c r="V14" s="194">
        <v>0</v>
      </c>
      <c r="W14" s="194">
        <v>0</v>
      </c>
      <c r="X14" s="194">
        <v>0</v>
      </c>
      <c r="Y14" s="194">
        <v>0</v>
      </c>
      <c r="Z14" s="194">
        <v>0</v>
      </c>
      <c r="AA14" s="194">
        <v>0</v>
      </c>
      <c r="AB14" s="194">
        <v>0</v>
      </c>
      <c r="AC14" s="194">
        <v>0</v>
      </c>
      <c r="AD14" s="194">
        <v>0</v>
      </c>
      <c r="AE14" s="194">
        <v>0</v>
      </c>
      <c r="AF14" s="194">
        <v>0</v>
      </c>
      <c r="AG14" s="194">
        <v>0</v>
      </c>
      <c r="AH14" s="194">
        <v>0</v>
      </c>
      <c r="AI14" s="194">
        <v>0</v>
      </c>
      <c r="AJ14" s="194">
        <v>0</v>
      </c>
      <c r="AK14" s="194">
        <v>0</v>
      </c>
      <c r="AL14" s="194">
        <v>0</v>
      </c>
      <c r="AM14" s="194">
        <v>0</v>
      </c>
      <c r="AN14" s="194">
        <v>0</v>
      </c>
      <c r="AO14" s="194">
        <v>0</v>
      </c>
      <c r="AP14" s="194">
        <v>0</v>
      </c>
      <c r="AQ14" s="194">
        <v>0</v>
      </c>
      <c r="AR14" s="194">
        <v>0</v>
      </c>
      <c r="AS14" s="194">
        <v>0</v>
      </c>
      <c r="AT14" s="194">
        <v>0</v>
      </c>
      <c r="AU14" s="194">
        <v>0</v>
      </c>
      <c r="AV14" s="194">
        <v>0</v>
      </c>
      <c r="AW14" s="194">
        <v>0</v>
      </c>
      <c r="AX14" s="194">
        <v>0</v>
      </c>
      <c r="AY14" s="194">
        <v>0</v>
      </c>
      <c r="AZ14" s="194">
        <v>0</v>
      </c>
      <c r="BA14" s="194">
        <v>0</v>
      </c>
      <c r="BB14" s="194">
        <v>0</v>
      </c>
      <c r="BC14" s="194">
        <v>0</v>
      </c>
      <c r="BD14" s="194">
        <v>0</v>
      </c>
      <c r="BE14" s="194">
        <v>0</v>
      </c>
      <c r="BF14" s="194">
        <v>0</v>
      </c>
      <c r="BG14" s="194">
        <v>0</v>
      </c>
      <c r="BH14" s="194">
        <v>0</v>
      </c>
      <c r="BI14" s="194">
        <v>0</v>
      </c>
      <c r="BJ14" s="194">
        <v>0</v>
      </c>
      <c r="BK14" s="194">
        <v>0</v>
      </c>
      <c r="BL14" s="194">
        <v>0</v>
      </c>
      <c r="BM14" s="194">
        <v>0</v>
      </c>
      <c r="BN14" s="194">
        <v>0</v>
      </c>
      <c r="BO14" s="194">
        <v>0</v>
      </c>
      <c r="BP14" s="194">
        <v>0</v>
      </c>
      <c r="BQ14" s="194">
        <v>0</v>
      </c>
      <c r="BR14" s="194">
        <v>0</v>
      </c>
      <c r="BS14" s="194">
        <v>0</v>
      </c>
      <c r="BT14" s="194">
        <v>0</v>
      </c>
      <c r="BU14" s="194">
        <v>0</v>
      </c>
      <c r="BV14" s="194">
        <v>0</v>
      </c>
      <c r="BW14" s="194">
        <v>0</v>
      </c>
      <c r="BX14" s="194">
        <v>0</v>
      </c>
      <c r="BY14" s="194">
        <v>0</v>
      </c>
      <c r="BZ14" s="194">
        <v>0</v>
      </c>
      <c r="CA14" s="194">
        <v>0</v>
      </c>
      <c r="CB14" s="194">
        <v>0</v>
      </c>
      <c r="CC14" s="194">
        <v>0</v>
      </c>
      <c r="CD14" s="194">
        <v>0</v>
      </c>
      <c r="CE14" s="194">
        <v>0</v>
      </c>
      <c r="CF14" s="194">
        <v>0</v>
      </c>
      <c r="CG14" s="194">
        <v>0</v>
      </c>
      <c r="CH14" s="194">
        <v>0</v>
      </c>
      <c r="CI14" s="194">
        <v>0</v>
      </c>
      <c r="CJ14" s="194">
        <v>0</v>
      </c>
      <c r="CK14" s="194">
        <v>0</v>
      </c>
      <c r="CL14" s="194">
        <v>0</v>
      </c>
      <c r="CM14" s="194">
        <v>0</v>
      </c>
      <c r="CN14" s="194">
        <v>0</v>
      </c>
      <c r="CO14" s="194">
        <v>0</v>
      </c>
      <c r="CP14" s="194">
        <v>0</v>
      </c>
      <c r="CQ14" s="194">
        <v>0</v>
      </c>
      <c r="CR14" s="194">
        <v>0</v>
      </c>
      <c r="CS14" s="194">
        <v>0</v>
      </c>
      <c r="CT14" s="194">
        <v>0</v>
      </c>
      <c r="CU14" s="194">
        <v>0</v>
      </c>
      <c r="CV14" s="194">
        <v>0</v>
      </c>
      <c r="CW14" s="194">
        <v>0</v>
      </c>
      <c r="CX14" s="194">
        <v>0</v>
      </c>
      <c r="CY14" s="194">
        <v>0</v>
      </c>
      <c r="CZ14" s="194">
        <v>0</v>
      </c>
      <c r="DA14" s="194">
        <v>0</v>
      </c>
      <c r="DB14" s="194">
        <v>0</v>
      </c>
      <c r="DC14" s="194">
        <v>0</v>
      </c>
      <c r="DD14" s="194">
        <v>0</v>
      </c>
      <c r="DE14" s="194">
        <v>0</v>
      </c>
      <c r="DF14" s="194">
        <v>0</v>
      </c>
      <c r="DG14" s="194">
        <v>0</v>
      </c>
      <c r="DH14" s="194">
        <v>0</v>
      </c>
      <c r="DI14" s="194">
        <v>0</v>
      </c>
      <c r="DJ14" s="194">
        <v>0</v>
      </c>
      <c r="DK14" s="194">
        <v>0</v>
      </c>
      <c r="DL14" s="194">
        <v>0</v>
      </c>
      <c r="DM14" s="194">
        <v>0</v>
      </c>
      <c r="DN14" s="194">
        <v>0</v>
      </c>
      <c r="DO14" s="194">
        <v>0</v>
      </c>
      <c r="DP14" s="194">
        <v>0</v>
      </c>
      <c r="DQ14" s="194">
        <v>0</v>
      </c>
      <c r="DR14" s="194">
        <v>0</v>
      </c>
      <c r="DS14" s="194">
        <v>0</v>
      </c>
      <c r="DT14" s="194">
        <v>0</v>
      </c>
      <c r="DU14" s="194">
        <v>0</v>
      </c>
      <c r="DV14" s="194">
        <v>0</v>
      </c>
      <c r="DW14" s="194">
        <v>0</v>
      </c>
      <c r="DX14" s="194">
        <v>0</v>
      </c>
      <c r="DY14" s="194">
        <v>0</v>
      </c>
      <c r="DZ14" s="194">
        <v>0</v>
      </c>
      <c r="EA14" s="194">
        <v>0</v>
      </c>
      <c r="EB14" s="194">
        <v>0</v>
      </c>
      <c r="EC14" s="194">
        <v>0</v>
      </c>
      <c r="ED14" s="194">
        <v>0</v>
      </c>
      <c r="EE14" s="194">
        <v>0</v>
      </c>
      <c r="EF14" s="194">
        <v>0</v>
      </c>
      <c r="EG14" s="194">
        <v>0</v>
      </c>
      <c r="EH14" s="194">
        <v>0</v>
      </c>
      <c r="EI14" s="194">
        <v>0</v>
      </c>
      <c r="EJ14" s="194">
        <v>0</v>
      </c>
      <c r="EK14" s="194">
        <v>0</v>
      </c>
      <c r="EL14" s="194">
        <v>0</v>
      </c>
      <c r="EM14" s="194">
        <v>0</v>
      </c>
      <c r="EN14" s="194">
        <v>0</v>
      </c>
      <c r="EO14" s="194">
        <v>0</v>
      </c>
      <c r="EP14" s="194">
        <v>0</v>
      </c>
      <c r="EQ14" s="194">
        <v>0</v>
      </c>
      <c r="ER14" s="194">
        <v>0</v>
      </c>
      <c r="ES14" s="194">
        <v>0</v>
      </c>
      <c r="ET14" s="194">
        <v>0</v>
      </c>
      <c r="EU14" s="194">
        <v>0</v>
      </c>
      <c r="EV14" s="194">
        <v>0</v>
      </c>
      <c r="EW14" s="194">
        <v>0</v>
      </c>
      <c r="EX14" s="194">
        <v>0</v>
      </c>
      <c r="EY14" s="194">
        <v>0</v>
      </c>
      <c r="EZ14" s="194">
        <v>0</v>
      </c>
      <c r="FA14" s="194">
        <v>0</v>
      </c>
      <c r="FB14" s="194">
        <v>0</v>
      </c>
      <c r="FC14" s="194">
        <v>0</v>
      </c>
      <c r="FD14" s="194">
        <v>0</v>
      </c>
      <c r="FE14" s="194">
        <v>0</v>
      </c>
      <c r="FF14" s="194">
        <v>0</v>
      </c>
      <c r="FG14" s="194">
        <v>0</v>
      </c>
      <c r="FH14" s="194">
        <v>0</v>
      </c>
      <c r="FI14" s="194">
        <v>0</v>
      </c>
      <c r="FJ14" s="194">
        <v>0</v>
      </c>
      <c r="FK14" s="194">
        <v>0</v>
      </c>
      <c r="FL14" s="194">
        <v>0</v>
      </c>
      <c r="FM14" s="194">
        <v>0</v>
      </c>
      <c r="FN14" s="194">
        <v>0</v>
      </c>
      <c r="FO14" s="194">
        <v>0</v>
      </c>
      <c r="FP14" s="194">
        <v>0</v>
      </c>
      <c r="FQ14" s="194">
        <v>0</v>
      </c>
      <c r="FR14" s="194">
        <v>0</v>
      </c>
      <c r="FS14" s="194">
        <v>0</v>
      </c>
      <c r="FT14" s="194">
        <v>0</v>
      </c>
      <c r="FU14" s="194">
        <v>0</v>
      </c>
      <c r="FV14" s="194">
        <v>0</v>
      </c>
      <c r="FW14" s="194">
        <v>0</v>
      </c>
      <c r="FX14" s="194">
        <v>0</v>
      </c>
      <c r="FY14" s="194">
        <v>0</v>
      </c>
      <c r="FZ14" s="194">
        <v>0</v>
      </c>
      <c r="GA14" s="194">
        <v>0</v>
      </c>
      <c r="GB14" s="194">
        <v>0</v>
      </c>
    </row>
    <row r="15" spans="1:184" s="29" customFormat="1">
      <c r="A15" s="41"/>
      <c r="B15" s="60">
        <f t="shared" si="1"/>
        <v>15</v>
      </c>
      <c r="C15" s="461"/>
      <c r="D15" s="32" t="s">
        <v>57</v>
      </c>
      <c r="E15" s="195">
        <v>1050.93</v>
      </c>
      <c r="F15" s="195">
        <v>940.26</v>
      </c>
      <c r="G15" s="195">
        <v>1006.98</v>
      </c>
      <c r="H15" s="195">
        <v>928.45999999999992</v>
      </c>
      <c r="I15" s="195">
        <v>850.33999999999992</v>
      </c>
      <c r="J15" s="195">
        <v>942.19999999999993</v>
      </c>
      <c r="K15" s="195">
        <v>1019.81</v>
      </c>
      <c r="L15" s="195">
        <v>989.56999999999994</v>
      </c>
      <c r="M15" s="195">
        <v>936.49000000000012</v>
      </c>
      <c r="N15" s="195">
        <v>937.34000000000015</v>
      </c>
      <c r="O15" s="195">
        <v>929.12</v>
      </c>
      <c r="P15" s="195">
        <v>999.6400000000001</v>
      </c>
      <c r="Q15" s="195">
        <v>1039.28</v>
      </c>
      <c r="R15" s="195">
        <v>932.35</v>
      </c>
      <c r="S15" s="195">
        <v>889.49</v>
      </c>
      <c r="T15" s="195">
        <v>779.25</v>
      </c>
      <c r="U15" s="195">
        <v>830.41</v>
      </c>
      <c r="V15" s="195">
        <v>945.14</v>
      </c>
      <c r="W15" s="195">
        <v>984.13000000000011</v>
      </c>
      <c r="X15" s="195">
        <v>984.08</v>
      </c>
      <c r="Y15" s="195">
        <v>933.91</v>
      </c>
      <c r="Z15" s="195">
        <v>987.31999999999994</v>
      </c>
      <c r="AA15" s="195">
        <v>964.92000000000007</v>
      </c>
      <c r="AB15" s="195">
        <v>993.1400000000001</v>
      </c>
      <c r="AC15" s="195">
        <v>1004.8</v>
      </c>
      <c r="AD15" s="195">
        <v>919.13</v>
      </c>
      <c r="AE15" s="195">
        <v>980.56000000000006</v>
      </c>
      <c r="AF15" s="195">
        <v>836.93</v>
      </c>
      <c r="AG15" s="195">
        <v>813.32</v>
      </c>
      <c r="AH15" s="195">
        <v>936.88000000000011</v>
      </c>
      <c r="AI15" s="195">
        <v>980.03999999999985</v>
      </c>
      <c r="AJ15" s="195">
        <v>978.66</v>
      </c>
      <c r="AK15" s="195">
        <v>926.86</v>
      </c>
      <c r="AL15" s="195">
        <v>939.28</v>
      </c>
      <c r="AM15" s="195">
        <v>960.17</v>
      </c>
      <c r="AN15" s="193">
        <v>968.16000000000008</v>
      </c>
      <c r="AO15" s="193">
        <v>1004.9300000000001</v>
      </c>
      <c r="AP15" s="193">
        <v>952.82999999999993</v>
      </c>
      <c r="AQ15" s="193">
        <v>831.08000000000015</v>
      </c>
      <c r="AR15" s="193">
        <v>771.92</v>
      </c>
      <c r="AS15" s="193">
        <v>840.34999999999991</v>
      </c>
      <c r="AT15" s="193">
        <v>939.14</v>
      </c>
      <c r="AU15" s="193">
        <v>975.68999999999994</v>
      </c>
      <c r="AV15" s="193">
        <v>993.12</v>
      </c>
      <c r="AW15" s="193">
        <v>927.81999999999994</v>
      </c>
      <c r="AX15" s="193">
        <v>972.70999999999992</v>
      </c>
      <c r="AY15" s="193">
        <v>962.49999999999989</v>
      </c>
      <c r="AZ15" s="193">
        <v>966.44</v>
      </c>
      <c r="BA15" s="193">
        <v>999.89999999999986</v>
      </c>
      <c r="BB15" s="193">
        <v>913.82999999999993</v>
      </c>
      <c r="BC15" s="193">
        <v>871.9</v>
      </c>
      <c r="BD15" s="193">
        <v>837.5</v>
      </c>
      <c r="BE15" s="193">
        <v>794.12000000000012</v>
      </c>
      <c r="BF15" s="193">
        <v>904.93999999999983</v>
      </c>
      <c r="BG15" s="193">
        <v>936.98</v>
      </c>
      <c r="BH15" s="193">
        <v>955.80000000000018</v>
      </c>
      <c r="BI15" s="193">
        <v>877.1</v>
      </c>
      <c r="BJ15" s="193">
        <v>865.49</v>
      </c>
      <c r="BK15" s="193">
        <v>875.38</v>
      </c>
      <c r="BL15" s="193">
        <v>937.6</v>
      </c>
      <c r="BM15" s="193">
        <v>1009.98</v>
      </c>
      <c r="BN15" s="193">
        <v>925.39</v>
      </c>
      <c r="BO15" s="193">
        <v>875.52</v>
      </c>
      <c r="BP15" s="193">
        <v>866.08</v>
      </c>
      <c r="BQ15" s="193">
        <v>921.19999999999993</v>
      </c>
      <c r="BR15" s="193">
        <v>917.2600000000001</v>
      </c>
      <c r="BS15" s="193">
        <v>975.07999999999993</v>
      </c>
      <c r="BT15" s="193">
        <v>983.29000000000008</v>
      </c>
      <c r="BU15" s="193">
        <v>837.7</v>
      </c>
      <c r="BV15" s="193">
        <v>829.4</v>
      </c>
      <c r="BW15" s="193">
        <v>966.04</v>
      </c>
      <c r="BX15" s="193">
        <v>1014.78</v>
      </c>
      <c r="BY15" s="193">
        <v>1060.51</v>
      </c>
      <c r="BZ15" s="193">
        <v>933.5</v>
      </c>
      <c r="CA15" s="193">
        <v>867.86999999999989</v>
      </c>
      <c r="CB15" s="193">
        <v>752.7399999999999</v>
      </c>
      <c r="CC15" s="193">
        <v>845.19</v>
      </c>
      <c r="CD15" s="193">
        <v>951.92</v>
      </c>
      <c r="CE15" s="193">
        <v>1072.3500000000001</v>
      </c>
      <c r="CF15" s="193">
        <v>1071.47</v>
      </c>
      <c r="CG15" s="193">
        <v>987.12</v>
      </c>
      <c r="CH15" s="193">
        <v>981.93999999999994</v>
      </c>
      <c r="CI15" s="193">
        <v>1049.9299999999998</v>
      </c>
      <c r="CJ15" s="193">
        <v>1084.17</v>
      </c>
      <c r="CK15" s="193">
        <v>1119.3800000000001</v>
      </c>
      <c r="CL15" s="193">
        <v>1036.05</v>
      </c>
      <c r="CM15" s="193">
        <v>1074.83</v>
      </c>
      <c r="CN15" s="193">
        <v>876.55000000000007</v>
      </c>
      <c r="CO15" s="193">
        <v>906.9</v>
      </c>
      <c r="CP15" s="193">
        <v>1031.57</v>
      </c>
      <c r="CQ15" s="193">
        <v>1110.69</v>
      </c>
      <c r="CR15" s="193">
        <v>1109.79</v>
      </c>
      <c r="CS15" s="193">
        <v>1043.74</v>
      </c>
      <c r="CT15" s="193">
        <v>1054.54</v>
      </c>
      <c r="CU15" s="193">
        <v>1064.48</v>
      </c>
      <c r="CV15" s="193">
        <v>1105.31</v>
      </c>
      <c r="CW15" s="193">
        <v>1152.24</v>
      </c>
      <c r="CX15" s="193">
        <v>992.31</v>
      </c>
      <c r="CY15" s="193">
        <v>1028.31</v>
      </c>
      <c r="CZ15" s="193">
        <v>1013.1200000000001</v>
      </c>
      <c r="DA15" s="193">
        <v>930.51</v>
      </c>
      <c r="DB15" s="193">
        <v>1054.27</v>
      </c>
      <c r="DC15" s="193">
        <v>1100.3</v>
      </c>
      <c r="DD15" s="193">
        <v>1116.9399999999998</v>
      </c>
      <c r="DE15" s="193">
        <v>1038.95</v>
      </c>
      <c r="DF15" s="193">
        <v>1008.92</v>
      </c>
      <c r="DG15" s="193">
        <v>1076.1400000000001</v>
      </c>
      <c r="DH15" s="193">
        <v>1097.9099999999999</v>
      </c>
      <c r="DI15" s="193">
        <v>1150.0499999999997</v>
      </c>
      <c r="DJ15" s="193">
        <v>1039.96</v>
      </c>
      <c r="DK15" s="193">
        <v>1134.3699999999999</v>
      </c>
      <c r="DL15" s="193">
        <v>907.81999999999994</v>
      </c>
      <c r="DM15" s="193">
        <v>874.12</v>
      </c>
      <c r="DN15" s="193">
        <v>1049.43</v>
      </c>
      <c r="DO15" s="193">
        <v>1098.8500000000001</v>
      </c>
      <c r="DP15" s="193">
        <v>1115.4399999999998</v>
      </c>
      <c r="DQ15" s="193">
        <v>1028.97</v>
      </c>
      <c r="DR15" s="193">
        <v>1074.68</v>
      </c>
      <c r="DS15" s="193">
        <v>1076.51</v>
      </c>
      <c r="DT15" s="193">
        <v>1094.4999999999998</v>
      </c>
      <c r="DU15" s="193">
        <v>1142.4099999999999</v>
      </c>
      <c r="DV15" s="193">
        <v>1031.07</v>
      </c>
      <c r="DW15" s="193">
        <v>1066.1899999999998</v>
      </c>
      <c r="DX15" s="193">
        <v>843.32</v>
      </c>
      <c r="DY15" s="193">
        <v>868.01</v>
      </c>
      <c r="DZ15" s="193">
        <v>1026.6100000000001</v>
      </c>
      <c r="EA15" s="193">
        <v>1101.04</v>
      </c>
      <c r="EB15" s="193">
        <v>1102.7299999999998</v>
      </c>
      <c r="EC15" s="193">
        <v>1014.89</v>
      </c>
      <c r="ED15" s="193">
        <v>992.43999999999994</v>
      </c>
      <c r="EE15" s="193">
        <v>1025.49</v>
      </c>
      <c r="EF15" s="193">
        <v>1083.52</v>
      </c>
      <c r="EG15" s="193">
        <v>1116.33</v>
      </c>
      <c r="EH15" s="193">
        <v>1064.3299999999997</v>
      </c>
      <c r="EI15" s="193">
        <v>916.30000000000007</v>
      </c>
      <c r="EJ15" s="193">
        <v>846.20999999999992</v>
      </c>
      <c r="EK15" s="193">
        <v>906.97</v>
      </c>
      <c r="EL15" s="193">
        <v>1019.24</v>
      </c>
      <c r="EM15" s="193">
        <v>1099.32</v>
      </c>
      <c r="EN15" s="193">
        <v>1095.57</v>
      </c>
      <c r="EO15" s="193">
        <v>1024.92</v>
      </c>
      <c r="EP15" s="193">
        <v>1044.1600000000001</v>
      </c>
      <c r="EQ15" s="193">
        <v>1054.47</v>
      </c>
      <c r="ER15" s="193">
        <v>1091.55</v>
      </c>
      <c r="ES15" s="193">
        <v>1101.1599999999999</v>
      </c>
      <c r="ET15" s="193">
        <v>1012.99</v>
      </c>
      <c r="EU15" s="193">
        <v>1028.6199999999999</v>
      </c>
      <c r="EV15" s="193">
        <v>899.18999999999994</v>
      </c>
      <c r="EW15" s="193">
        <v>926.04</v>
      </c>
      <c r="EX15" s="193">
        <v>1003.95</v>
      </c>
      <c r="EY15" s="193">
        <v>1082.73</v>
      </c>
      <c r="EZ15" s="193">
        <v>1088.4099999999999</v>
      </c>
      <c r="FA15" s="193">
        <v>1015.8100000000002</v>
      </c>
      <c r="FB15" s="193">
        <v>972.94</v>
      </c>
      <c r="FC15" s="193">
        <v>981.4899999999999</v>
      </c>
      <c r="FD15" s="193">
        <v>1074.4000000000001</v>
      </c>
      <c r="FE15" s="193">
        <v>1090.32</v>
      </c>
      <c r="FF15" s="193">
        <v>997.19999999999993</v>
      </c>
      <c r="FG15" s="193">
        <v>955.91000000000008</v>
      </c>
      <c r="FH15" s="193">
        <v>794.92</v>
      </c>
      <c r="FI15" s="193">
        <v>969.0200000000001</v>
      </c>
      <c r="FJ15" s="193">
        <v>996.24000000000012</v>
      </c>
      <c r="FK15" s="193">
        <v>1073.4199999999998</v>
      </c>
      <c r="FL15" s="193">
        <v>1068.25</v>
      </c>
      <c r="FM15" s="193">
        <v>994.81000000000006</v>
      </c>
      <c r="FN15" s="193">
        <v>1027.27</v>
      </c>
      <c r="FO15" s="193">
        <v>1024.43</v>
      </c>
      <c r="FP15" s="193">
        <v>1063.6399999999999</v>
      </c>
      <c r="FQ15" s="193">
        <v>1080.3399999999999</v>
      </c>
      <c r="FR15" s="193">
        <v>989.33</v>
      </c>
      <c r="FS15" s="193">
        <v>981.62</v>
      </c>
      <c r="FT15" s="193">
        <v>831.58</v>
      </c>
      <c r="FU15" s="193">
        <v>856.73</v>
      </c>
      <c r="FV15" s="193">
        <v>994.6</v>
      </c>
      <c r="FW15" s="193">
        <v>1059.7399999999998</v>
      </c>
      <c r="FX15" s="193">
        <v>1057.98</v>
      </c>
      <c r="FY15" s="193">
        <v>941.31</v>
      </c>
      <c r="FZ15" s="193">
        <v>850.59</v>
      </c>
      <c r="GA15" s="193">
        <v>918.66000000000008</v>
      </c>
      <c r="GB15" s="193">
        <v>1062.48</v>
      </c>
    </row>
    <row r="16" spans="1:184" s="29" customFormat="1">
      <c r="A16" s="41"/>
      <c r="B16" s="60">
        <f t="shared" si="1"/>
        <v>16</v>
      </c>
      <c r="C16" s="461"/>
      <c r="D16" s="461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  <c r="DT16" s="33"/>
      <c r="DU16" s="33"/>
      <c r="DV16" s="33"/>
      <c r="DW16" s="33"/>
      <c r="DX16" s="33"/>
      <c r="DY16" s="33"/>
      <c r="DZ16" s="33"/>
      <c r="EA16" s="33"/>
      <c r="EB16" s="33"/>
      <c r="EC16" s="33"/>
      <c r="ED16" s="33"/>
      <c r="EE16" s="33"/>
      <c r="EF16" s="33"/>
      <c r="EG16" s="33"/>
      <c r="EH16" s="33"/>
      <c r="EI16" s="33"/>
      <c r="EJ16" s="33"/>
      <c r="EK16" s="33"/>
      <c r="EL16" s="33"/>
      <c r="EM16" s="33"/>
      <c r="EN16" s="33"/>
      <c r="EO16" s="33"/>
      <c r="EP16" s="33"/>
      <c r="EQ16" s="33"/>
      <c r="ER16" s="33"/>
      <c r="ES16" s="33"/>
      <c r="ET16" s="33"/>
      <c r="EU16" s="33"/>
      <c r="EV16" s="33"/>
      <c r="EW16" s="33"/>
      <c r="EX16" s="33"/>
      <c r="EY16" s="33"/>
      <c r="EZ16" s="33"/>
      <c r="FA16" s="33"/>
      <c r="FB16" s="33"/>
      <c r="FC16" s="33"/>
      <c r="FD16" s="33"/>
      <c r="FE16" s="33"/>
      <c r="FF16" s="33"/>
      <c r="FG16" s="33"/>
      <c r="FH16" s="33"/>
      <c r="FI16" s="33"/>
      <c r="FJ16" s="33"/>
      <c r="FK16" s="33"/>
      <c r="FL16" s="33"/>
      <c r="FM16" s="33"/>
      <c r="FN16" s="33"/>
      <c r="FO16" s="33"/>
      <c r="FP16" s="33"/>
      <c r="FQ16" s="33"/>
      <c r="FR16" s="33"/>
      <c r="FS16" s="33"/>
      <c r="FT16" s="33"/>
      <c r="FU16" s="33"/>
      <c r="FV16" s="33"/>
      <c r="FW16" s="33"/>
      <c r="FX16" s="33"/>
      <c r="FY16" s="33"/>
      <c r="FZ16" s="33"/>
      <c r="GA16" s="33"/>
      <c r="GB16" s="33"/>
    </row>
    <row r="17" spans="1:184" s="29" customFormat="1">
      <c r="A17" s="41"/>
      <c r="B17" s="60">
        <f t="shared" si="1"/>
        <v>17</v>
      </c>
      <c r="C17" s="461"/>
      <c r="D17" s="461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  <c r="DV17" s="33"/>
      <c r="DW17" s="33"/>
      <c r="DX17" s="33"/>
      <c r="DY17" s="33"/>
      <c r="DZ17" s="33"/>
      <c r="EA17" s="33"/>
      <c r="EB17" s="33"/>
      <c r="EC17" s="33"/>
      <c r="ED17" s="33"/>
      <c r="EE17" s="33"/>
      <c r="EF17" s="33"/>
      <c r="EG17" s="33"/>
      <c r="EH17" s="33"/>
      <c r="EI17" s="33"/>
      <c r="EJ17" s="33"/>
      <c r="EK17" s="33"/>
      <c r="EL17" s="33"/>
      <c r="EM17" s="33"/>
      <c r="EN17" s="33"/>
      <c r="EO17" s="33"/>
      <c r="EP17" s="33"/>
      <c r="EQ17" s="33"/>
      <c r="ER17" s="33"/>
      <c r="ES17" s="33"/>
      <c r="ET17" s="33"/>
      <c r="EU17" s="33"/>
      <c r="EV17" s="33"/>
      <c r="EW17" s="33"/>
      <c r="EX17" s="33"/>
      <c r="EY17" s="33"/>
      <c r="EZ17" s="33"/>
      <c r="FA17" s="33"/>
      <c r="FB17" s="33"/>
      <c r="FC17" s="33"/>
      <c r="FD17" s="33"/>
      <c r="FE17" s="33"/>
      <c r="FF17" s="33"/>
      <c r="FG17" s="33"/>
      <c r="FH17" s="33"/>
      <c r="FI17" s="33"/>
      <c r="FJ17" s="33"/>
      <c r="FK17" s="33"/>
      <c r="FL17" s="33"/>
      <c r="FM17" s="33"/>
      <c r="FN17" s="33"/>
      <c r="FO17" s="33"/>
      <c r="FP17" s="33"/>
      <c r="FQ17" s="33"/>
      <c r="FR17" s="33"/>
      <c r="FS17" s="33"/>
      <c r="FT17" s="33"/>
      <c r="FU17" s="33"/>
      <c r="FV17" s="33"/>
      <c r="FW17" s="33"/>
      <c r="FX17" s="33"/>
      <c r="FY17" s="33"/>
      <c r="FZ17" s="33"/>
      <c r="GA17" s="33"/>
      <c r="GB17" s="33"/>
    </row>
    <row r="18" spans="1:184" s="29" customFormat="1">
      <c r="A18" s="41"/>
      <c r="B18" s="60">
        <f t="shared" si="1"/>
        <v>18</v>
      </c>
      <c r="C18" s="34" t="s">
        <v>55</v>
      </c>
      <c r="D18" s="461" t="s">
        <v>33</v>
      </c>
      <c r="E18" s="463">
        <v>41275</v>
      </c>
      <c r="F18" s="463">
        <v>41306</v>
      </c>
      <c r="G18" s="463">
        <v>41334</v>
      </c>
      <c r="H18" s="463">
        <v>41365</v>
      </c>
      <c r="I18" s="463">
        <v>41395</v>
      </c>
      <c r="J18" s="463">
        <v>41426</v>
      </c>
      <c r="K18" s="463">
        <v>41456</v>
      </c>
      <c r="L18" s="463">
        <v>41487</v>
      </c>
      <c r="M18" s="463">
        <v>41518</v>
      </c>
      <c r="N18" s="463">
        <v>41548</v>
      </c>
      <c r="O18" s="463">
        <v>41579</v>
      </c>
      <c r="P18" s="463">
        <v>41609</v>
      </c>
      <c r="Q18" s="463">
        <v>41640</v>
      </c>
      <c r="R18" s="463">
        <v>41671</v>
      </c>
      <c r="S18" s="463">
        <v>41699</v>
      </c>
      <c r="T18" s="463">
        <v>41730</v>
      </c>
      <c r="U18" s="463">
        <v>41760</v>
      </c>
      <c r="V18" s="463">
        <v>41791</v>
      </c>
      <c r="W18" s="463">
        <v>41821</v>
      </c>
      <c r="X18" s="463">
        <v>41852</v>
      </c>
      <c r="Y18" s="463">
        <v>41883</v>
      </c>
      <c r="Z18" s="463">
        <v>41913</v>
      </c>
      <c r="AA18" s="463">
        <v>41944</v>
      </c>
      <c r="AB18" s="463">
        <v>41974</v>
      </c>
      <c r="AC18" s="463">
        <v>42005</v>
      </c>
      <c r="AD18" s="463">
        <v>42036</v>
      </c>
      <c r="AE18" s="463">
        <v>42064</v>
      </c>
      <c r="AF18" s="463">
        <v>42095</v>
      </c>
      <c r="AG18" s="463">
        <v>42125</v>
      </c>
      <c r="AH18" s="463">
        <v>42156</v>
      </c>
      <c r="AI18" s="463">
        <v>42186</v>
      </c>
      <c r="AJ18" s="463">
        <v>42217</v>
      </c>
      <c r="AK18" s="463">
        <v>42248</v>
      </c>
      <c r="AL18" s="463">
        <v>42278</v>
      </c>
      <c r="AM18" s="463">
        <v>42309</v>
      </c>
      <c r="AN18" s="191">
        <v>42339</v>
      </c>
      <c r="AO18" s="191">
        <v>42370</v>
      </c>
      <c r="AP18" s="191">
        <v>42401</v>
      </c>
      <c r="AQ18" s="191">
        <v>42430</v>
      </c>
      <c r="AR18" s="191">
        <v>42461</v>
      </c>
      <c r="AS18" s="191">
        <v>42491</v>
      </c>
      <c r="AT18" s="191">
        <v>42522</v>
      </c>
      <c r="AU18" s="191">
        <v>42552</v>
      </c>
      <c r="AV18" s="191">
        <v>42583</v>
      </c>
      <c r="AW18" s="191">
        <v>42614</v>
      </c>
      <c r="AX18" s="191">
        <v>42644</v>
      </c>
      <c r="AY18" s="191">
        <v>42675</v>
      </c>
      <c r="AZ18" s="191">
        <v>42705</v>
      </c>
      <c r="BA18" s="191">
        <v>42736</v>
      </c>
      <c r="BB18" s="191">
        <v>42767</v>
      </c>
      <c r="BC18" s="191">
        <v>42795</v>
      </c>
      <c r="BD18" s="191">
        <v>42826</v>
      </c>
      <c r="BE18" s="191">
        <v>42856</v>
      </c>
      <c r="BF18" s="191">
        <v>42887</v>
      </c>
      <c r="BG18" s="191">
        <v>42917</v>
      </c>
      <c r="BH18" s="191">
        <v>42948</v>
      </c>
      <c r="BI18" s="191">
        <v>42979</v>
      </c>
      <c r="BJ18" s="191">
        <v>43009</v>
      </c>
      <c r="BK18" s="191">
        <v>43040</v>
      </c>
      <c r="BL18" s="191">
        <v>43070</v>
      </c>
      <c r="BM18" s="191">
        <v>43101</v>
      </c>
      <c r="BN18" s="191">
        <v>43132</v>
      </c>
      <c r="BO18" s="191">
        <v>43160</v>
      </c>
      <c r="BP18" s="191">
        <v>43191</v>
      </c>
      <c r="BQ18" s="191">
        <v>43221</v>
      </c>
      <c r="BR18" s="191">
        <v>43252</v>
      </c>
      <c r="BS18" s="191">
        <v>43282</v>
      </c>
      <c r="BT18" s="191">
        <v>43313</v>
      </c>
      <c r="BU18" s="191">
        <v>43344</v>
      </c>
      <c r="BV18" s="191">
        <v>43374</v>
      </c>
      <c r="BW18" s="191">
        <v>43405</v>
      </c>
      <c r="BX18" s="191">
        <v>43435</v>
      </c>
      <c r="BY18" s="191">
        <v>43466</v>
      </c>
      <c r="BZ18" s="191">
        <v>43497</v>
      </c>
      <c r="CA18" s="191">
        <v>43525</v>
      </c>
      <c r="CB18" s="191">
        <v>43556</v>
      </c>
      <c r="CC18" s="191">
        <v>43586</v>
      </c>
      <c r="CD18" s="191">
        <v>43617</v>
      </c>
      <c r="CE18" s="191">
        <v>43647</v>
      </c>
      <c r="CF18" s="191">
        <v>43678</v>
      </c>
      <c r="CG18" s="191">
        <v>43709</v>
      </c>
      <c r="CH18" s="191">
        <v>43739</v>
      </c>
      <c r="CI18" s="191">
        <v>43770</v>
      </c>
      <c r="CJ18" s="191">
        <v>43800</v>
      </c>
      <c r="CK18" s="191">
        <v>43831</v>
      </c>
      <c r="CL18" s="191">
        <v>43862</v>
      </c>
      <c r="CM18" s="191">
        <v>43891</v>
      </c>
      <c r="CN18" s="191">
        <v>43922</v>
      </c>
      <c r="CO18" s="191">
        <v>43952</v>
      </c>
      <c r="CP18" s="191">
        <v>43983</v>
      </c>
      <c r="CQ18" s="191">
        <v>44013</v>
      </c>
      <c r="CR18" s="191">
        <v>44044</v>
      </c>
      <c r="CS18" s="191">
        <v>44075</v>
      </c>
      <c r="CT18" s="191">
        <v>44105</v>
      </c>
      <c r="CU18" s="191">
        <v>44136</v>
      </c>
      <c r="CV18" s="191">
        <v>44166</v>
      </c>
      <c r="CW18" s="191">
        <v>44197</v>
      </c>
      <c r="CX18" s="191">
        <v>44228</v>
      </c>
      <c r="CY18" s="191">
        <v>44256</v>
      </c>
      <c r="CZ18" s="191">
        <v>44287</v>
      </c>
      <c r="DA18" s="191">
        <v>44317</v>
      </c>
      <c r="DB18" s="191">
        <v>44348</v>
      </c>
      <c r="DC18" s="191">
        <v>44378</v>
      </c>
      <c r="DD18" s="191">
        <v>44409</v>
      </c>
      <c r="DE18" s="191">
        <v>44440</v>
      </c>
      <c r="DF18" s="191">
        <v>44470</v>
      </c>
      <c r="DG18" s="191">
        <v>44501</v>
      </c>
      <c r="DH18" s="191">
        <v>44531</v>
      </c>
      <c r="DI18" s="191">
        <v>44562</v>
      </c>
      <c r="DJ18" s="191">
        <v>44593</v>
      </c>
      <c r="DK18" s="191">
        <v>44621</v>
      </c>
      <c r="DL18" s="191">
        <v>44652</v>
      </c>
      <c r="DM18" s="191">
        <v>44682</v>
      </c>
      <c r="DN18" s="191">
        <v>44713</v>
      </c>
      <c r="DO18" s="191">
        <v>44743</v>
      </c>
      <c r="DP18" s="191">
        <v>44774</v>
      </c>
      <c r="DQ18" s="191">
        <v>44805</v>
      </c>
      <c r="DR18" s="191">
        <v>44835</v>
      </c>
      <c r="DS18" s="191">
        <v>44866</v>
      </c>
      <c r="DT18" s="191">
        <v>44896</v>
      </c>
      <c r="DU18" s="191">
        <v>44927</v>
      </c>
      <c r="DV18" s="191">
        <v>44958</v>
      </c>
      <c r="DW18" s="191">
        <v>44986</v>
      </c>
      <c r="DX18" s="191">
        <v>45017</v>
      </c>
      <c r="DY18" s="191">
        <v>45047</v>
      </c>
      <c r="DZ18" s="191">
        <v>45078</v>
      </c>
      <c r="EA18" s="191">
        <v>45108</v>
      </c>
      <c r="EB18" s="191">
        <v>45139</v>
      </c>
      <c r="EC18" s="191">
        <v>45170</v>
      </c>
      <c r="ED18" s="191">
        <v>45200</v>
      </c>
      <c r="EE18" s="191">
        <v>45231</v>
      </c>
      <c r="EF18" s="191">
        <v>45261</v>
      </c>
      <c r="EG18" s="191">
        <v>45292</v>
      </c>
      <c r="EH18" s="191">
        <v>45323</v>
      </c>
      <c r="EI18" s="191">
        <v>45352</v>
      </c>
      <c r="EJ18" s="191">
        <v>45383</v>
      </c>
      <c r="EK18" s="191">
        <v>45413</v>
      </c>
      <c r="EL18" s="191">
        <v>45444</v>
      </c>
      <c r="EM18" s="191">
        <v>45474</v>
      </c>
      <c r="EN18" s="191">
        <v>45505</v>
      </c>
      <c r="EO18" s="191">
        <v>45536</v>
      </c>
      <c r="EP18" s="191">
        <v>45566</v>
      </c>
      <c r="EQ18" s="191">
        <v>45597</v>
      </c>
      <c r="ER18" s="191">
        <v>45627</v>
      </c>
      <c r="ES18" s="191">
        <v>45658</v>
      </c>
      <c r="ET18" s="191">
        <v>45689</v>
      </c>
      <c r="EU18" s="191">
        <v>45717</v>
      </c>
      <c r="EV18" s="191">
        <v>45748</v>
      </c>
      <c r="EW18" s="191">
        <v>45778</v>
      </c>
      <c r="EX18" s="191">
        <v>45809</v>
      </c>
      <c r="EY18" s="191">
        <v>45839</v>
      </c>
      <c r="EZ18" s="191">
        <v>45870</v>
      </c>
      <c r="FA18" s="191">
        <v>45901</v>
      </c>
      <c r="FB18" s="191">
        <v>45931</v>
      </c>
      <c r="FC18" s="191">
        <v>45962</v>
      </c>
      <c r="FD18" s="191">
        <v>45992</v>
      </c>
      <c r="FE18" s="191">
        <v>46023</v>
      </c>
      <c r="FF18" s="191">
        <v>46054</v>
      </c>
      <c r="FG18" s="191">
        <v>46082</v>
      </c>
      <c r="FH18" s="191">
        <v>46113</v>
      </c>
      <c r="FI18" s="191">
        <v>46143</v>
      </c>
      <c r="FJ18" s="191">
        <v>46174</v>
      </c>
      <c r="FK18" s="191">
        <v>46204</v>
      </c>
      <c r="FL18" s="191">
        <v>46235</v>
      </c>
      <c r="FM18" s="191">
        <v>46266</v>
      </c>
      <c r="FN18" s="191">
        <v>46296</v>
      </c>
      <c r="FO18" s="191">
        <v>46327</v>
      </c>
      <c r="FP18" s="191">
        <v>46357</v>
      </c>
      <c r="FQ18" s="191">
        <v>46388</v>
      </c>
      <c r="FR18" s="191">
        <v>46419</v>
      </c>
      <c r="FS18" s="191">
        <v>46447</v>
      </c>
      <c r="FT18" s="191">
        <v>46478</v>
      </c>
      <c r="FU18" s="191">
        <v>46508</v>
      </c>
      <c r="FV18" s="191">
        <v>46539</v>
      </c>
      <c r="FW18" s="191">
        <v>46569</v>
      </c>
      <c r="FX18" s="191">
        <v>46600</v>
      </c>
      <c r="FY18" s="191">
        <v>46631</v>
      </c>
      <c r="FZ18" s="191">
        <v>46661</v>
      </c>
      <c r="GA18" s="191">
        <v>46692</v>
      </c>
      <c r="GB18" s="191">
        <v>46722</v>
      </c>
    </row>
    <row r="19" spans="1:184" s="29" customFormat="1">
      <c r="A19" s="41"/>
      <c r="B19" s="60">
        <f t="shared" si="1"/>
        <v>19</v>
      </c>
      <c r="C19" s="35" t="s">
        <v>1</v>
      </c>
      <c r="D19" s="30" t="s">
        <v>58</v>
      </c>
      <c r="E19" s="192">
        <v>809.73</v>
      </c>
      <c r="F19" s="192">
        <v>728.15</v>
      </c>
      <c r="G19" s="192">
        <v>788.28</v>
      </c>
      <c r="H19" s="192">
        <v>748.57</v>
      </c>
      <c r="I19" s="192">
        <v>770.46</v>
      </c>
      <c r="J19" s="192">
        <v>728.75</v>
      </c>
      <c r="K19" s="192">
        <v>764.16</v>
      </c>
      <c r="L19" s="192">
        <v>759.5</v>
      </c>
      <c r="M19" s="192">
        <v>730</v>
      </c>
      <c r="N19" s="192">
        <v>100.5</v>
      </c>
      <c r="O19" s="192">
        <v>370.97</v>
      </c>
      <c r="P19" s="192">
        <v>772.33</v>
      </c>
      <c r="Q19" s="192">
        <v>797.12</v>
      </c>
      <c r="R19" s="192">
        <v>719.98</v>
      </c>
      <c r="S19" s="192">
        <v>754.52</v>
      </c>
      <c r="T19" s="192">
        <v>732.86</v>
      </c>
      <c r="U19" s="192">
        <v>760.8</v>
      </c>
      <c r="V19" s="192">
        <v>728.96</v>
      </c>
      <c r="W19" s="192">
        <v>755.04</v>
      </c>
      <c r="X19" s="192">
        <v>757.43</v>
      </c>
      <c r="Y19" s="192">
        <v>723.09</v>
      </c>
      <c r="Z19" s="192">
        <v>584.80999999999995</v>
      </c>
      <c r="AA19" s="192">
        <v>729.82</v>
      </c>
      <c r="AB19" s="192">
        <v>761.54</v>
      </c>
      <c r="AC19" s="192">
        <v>786.59</v>
      </c>
      <c r="AD19" s="192">
        <v>720.01</v>
      </c>
      <c r="AE19" s="192">
        <v>757.62</v>
      </c>
      <c r="AF19" s="192">
        <v>725.97</v>
      </c>
      <c r="AG19" s="192">
        <v>761.25</v>
      </c>
      <c r="AH19" s="192">
        <v>731.48</v>
      </c>
      <c r="AI19" s="192">
        <v>761.23</v>
      </c>
      <c r="AJ19" s="192">
        <v>758.91</v>
      </c>
      <c r="AK19" s="192">
        <v>718.04</v>
      </c>
      <c r="AL19" s="192">
        <v>245.1</v>
      </c>
      <c r="AM19" s="192">
        <v>732.9</v>
      </c>
      <c r="AN19" s="192">
        <v>749.92</v>
      </c>
      <c r="AO19" s="192">
        <v>791.05</v>
      </c>
      <c r="AP19" s="192">
        <v>744.88</v>
      </c>
      <c r="AQ19" s="192">
        <v>760.6</v>
      </c>
      <c r="AR19" s="192">
        <v>732.39</v>
      </c>
      <c r="AS19" s="192">
        <v>757.11</v>
      </c>
      <c r="AT19" s="192">
        <v>731.92</v>
      </c>
      <c r="AU19" s="192">
        <v>758.88</v>
      </c>
      <c r="AV19" s="192">
        <v>761.74</v>
      </c>
      <c r="AW19" s="192">
        <v>717.79</v>
      </c>
      <c r="AX19" s="192">
        <v>588.44000000000005</v>
      </c>
      <c r="AY19" s="192">
        <v>743.3</v>
      </c>
      <c r="AZ19" s="192">
        <v>752.65</v>
      </c>
      <c r="BA19" s="192">
        <v>793.98</v>
      </c>
      <c r="BB19" s="192">
        <v>719.72</v>
      </c>
      <c r="BC19" s="192">
        <v>755.56</v>
      </c>
      <c r="BD19" s="192">
        <v>728.24</v>
      </c>
      <c r="BE19" s="192">
        <v>754.26</v>
      </c>
      <c r="BF19" s="192">
        <v>732.36</v>
      </c>
      <c r="BG19" s="192">
        <v>756.6</v>
      </c>
      <c r="BH19" s="192">
        <v>762.68</v>
      </c>
      <c r="BI19" s="192">
        <v>688.7</v>
      </c>
      <c r="BJ19" s="192">
        <v>0</v>
      </c>
      <c r="BK19" s="192">
        <v>317.52</v>
      </c>
      <c r="BL19" s="192">
        <v>754.65</v>
      </c>
      <c r="BM19" s="192">
        <v>798.09</v>
      </c>
      <c r="BN19" s="192">
        <v>718.55</v>
      </c>
      <c r="BO19" s="192">
        <v>764.63</v>
      </c>
      <c r="BP19" s="192">
        <v>742.22</v>
      </c>
      <c r="BQ19" s="192">
        <v>764</v>
      </c>
      <c r="BR19" s="192">
        <v>735.36</v>
      </c>
      <c r="BS19" s="192">
        <v>764.86</v>
      </c>
      <c r="BT19" s="192">
        <v>768.3</v>
      </c>
      <c r="BU19" s="192">
        <v>727.15</v>
      </c>
      <c r="BV19" s="192">
        <v>761.28</v>
      </c>
      <c r="BW19" s="192">
        <v>592.82000000000005</v>
      </c>
      <c r="BX19" s="192">
        <v>794.99</v>
      </c>
      <c r="BY19" s="192">
        <v>815.2</v>
      </c>
      <c r="BZ19" s="192">
        <v>739.89</v>
      </c>
      <c r="CA19" s="192">
        <v>814.56</v>
      </c>
      <c r="CB19" s="192">
        <v>773.62</v>
      </c>
      <c r="CC19" s="192">
        <v>783.3</v>
      </c>
      <c r="CD19" s="192">
        <v>760.73</v>
      </c>
      <c r="CE19" s="192">
        <v>794.7</v>
      </c>
      <c r="CF19" s="192">
        <v>794.74</v>
      </c>
      <c r="CG19" s="192">
        <v>769.76</v>
      </c>
      <c r="CH19" s="192">
        <v>106.55</v>
      </c>
      <c r="CI19" s="192">
        <v>761.67</v>
      </c>
      <c r="CJ19" s="192">
        <v>813.75</v>
      </c>
      <c r="CK19" s="192">
        <v>825.78</v>
      </c>
      <c r="CL19" s="192">
        <v>772.57</v>
      </c>
      <c r="CM19" s="192">
        <v>825.78</v>
      </c>
      <c r="CN19" s="192">
        <v>788.08</v>
      </c>
      <c r="CO19" s="192">
        <v>802.31</v>
      </c>
      <c r="CP19" s="192">
        <v>778.96</v>
      </c>
      <c r="CQ19" s="192">
        <v>807.87</v>
      </c>
      <c r="CR19" s="192">
        <v>805.94</v>
      </c>
      <c r="CS19" s="192">
        <v>778.07</v>
      </c>
      <c r="CT19" s="192">
        <v>626.1</v>
      </c>
      <c r="CU19" s="192">
        <v>790</v>
      </c>
      <c r="CV19" s="192">
        <v>818.24</v>
      </c>
      <c r="CW19" s="192">
        <v>822.77</v>
      </c>
      <c r="CX19" s="192">
        <v>742.9</v>
      </c>
      <c r="CY19" s="192">
        <v>823.84</v>
      </c>
      <c r="CZ19" s="192">
        <v>787.64</v>
      </c>
      <c r="DA19" s="192">
        <v>803.17</v>
      </c>
      <c r="DB19" s="192">
        <v>778.89</v>
      </c>
      <c r="DC19" s="192">
        <v>800.86</v>
      </c>
      <c r="DD19" s="192">
        <v>809.19</v>
      </c>
      <c r="DE19" s="192">
        <v>771.21</v>
      </c>
      <c r="DF19" s="192">
        <v>78.930000000000007</v>
      </c>
      <c r="DG19" s="192">
        <v>792.6</v>
      </c>
      <c r="DH19" s="192">
        <v>816.91</v>
      </c>
      <c r="DI19" s="192">
        <v>821.85</v>
      </c>
      <c r="DJ19" s="192">
        <v>741.35</v>
      </c>
      <c r="DK19" s="192">
        <v>822.52</v>
      </c>
      <c r="DL19" s="192">
        <v>785.1</v>
      </c>
      <c r="DM19" s="192">
        <v>802.31</v>
      </c>
      <c r="DN19" s="192">
        <v>776.51</v>
      </c>
      <c r="DO19" s="192">
        <v>804.04</v>
      </c>
      <c r="DP19" s="192">
        <v>806.65</v>
      </c>
      <c r="DQ19" s="192">
        <v>768.06</v>
      </c>
      <c r="DR19" s="192">
        <v>625.52</v>
      </c>
      <c r="DS19" s="192">
        <v>792.38</v>
      </c>
      <c r="DT19" s="192">
        <v>817.35</v>
      </c>
      <c r="DU19" s="192">
        <v>819.24</v>
      </c>
      <c r="DV19" s="192">
        <v>740.74</v>
      </c>
      <c r="DW19" s="192">
        <v>820.61</v>
      </c>
      <c r="DX19" s="192">
        <v>782.7</v>
      </c>
      <c r="DY19" s="192">
        <v>801.25</v>
      </c>
      <c r="DZ19" s="192">
        <v>769.29</v>
      </c>
      <c r="EA19" s="192">
        <v>802.75</v>
      </c>
      <c r="EB19" s="192">
        <v>803.76</v>
      </c>
      <c r="EC19" s="192">
        <v>768.57</v>
      </c>
      <c r="ED19" s="192">
        <v>155.72</v>
      </c>
      <c r="EE19" s="192">
        <v>526.13</v>
      </c>
      <c r="EF19" s="192">
        <v>814.12</v>
      </c>
      <c r="EG19" s="192">
        <v>818.21</v>
      </c>
      <c r="EH19" s="192">
        <v>767.12</v>
      </c>
      <c r="EI19" s="192">
        <v>819.22</v>
      </c>
      <c r="EJ19" s="192">
        <v>782.82</v>
      </c>
      <c r="EK19" s="192">
        <v>799.11</v>
      </c>
      <c r="EL19" s="192">
        <v>770.53</v>
      </c>
      <c r="EM19" s="192">
        <v>803.18</v>
      </c>
      <c r="EN19" s="192">
        <v>802.08</v>
      </c>
      <c r="EO19" s="192">
        <v>770.38</v>
      </c>
      <c r="EP19" s="192">
        <v>625.27</v>
      </c>
      <c r="EQ19" s="192">
        <v>788.23</v>
      </c>
      <c r="ER19" s="192">
        <v>816.66</v>
      </c>
      <c r="ES19" s="192">
        <v>814.01</v>
      </c>
      <c r="ET19" s="192">
        <v>737.45</v>
      </c>
      <c r="EU19" s="192">
        <v>814.74</v>
      </c>
      <c r="EV19" s="192">
        <v>772.51</v>
      </c>
      <c r="EW19" s="192">
        <v>796.37</v>
      </c>
      <c r="EX19" s="192">
        <v>770.26</v>
      </c>
      <c r="EY19" s="192">
        <v>796.19</v>
      </c>
      <c r="EZ19" s="192">
        <v>804.9</v>
      </c>
      <c r="FA19" s="192">
        <v>767.04</v>
      </c>
      <c r="FB19" s="192">
        <v>78.17</v>
      </c>
      <c r="FC19" s="192">
        <v>236.56</v>
      </c>
      <c r="FD19" s="192">
        <v>806.55</v>
      </c>
      <c r="FE19" s="192">
        <v>801.58</v>
      </c>
      <c r="FF19" s="192">
        <v>725.36</v>
      </c>
      <c r="FG19" s="192">
        <v>801.94</v>
      </c>
      <c r="FH19" s="192">
        <v>757.3</v>
      </c>
      <c r="FI19" s="192">
        <v>777.76</v>
      </c>
      <c r="FJ19" s="192">
        <v>755.24</v>
      </c>
      <c r="FK19" s="192">
        <v>787.57</v>
      </c>
      <c r="FL19" s="192">
        <v>795.6</v>
      </c>
      <c r="FM19" s="192">
        <v>747.05</v>
      </c>
      <c r="FN19" s="192">
        <v>615.95000000000005</v>
      </c>
      <c r="FO19" s="192">
        <v>773.09</v>
      </c>
      <c r="FP19" s="192">
        <v>791.96</v>
      </c>
      <c r="FQ19" s="192">
        <v>801.31</v>
      </c>
      <c r="FR19" s="192">
        <v>726.76</v>
      </c>
      <c r="FS19" s="192">
        <v>130.56</v>
      </c>
      <c r="FT19" s="192">
        <v>699.93</v>
      </c>
      <c r="FU19" s="192">
        <v>775.14</v>
      </c>
      <c r="FV19" s="192">
        <v>750.95</v>
      </c>
      <c r="FW19" s="192">
        <v>791.79</v>
      </c>
      <c r="FX19" s="192">
        <v>793.7</v>
      </c>
      <c r="FY19" s="192">
        <v>746.94</v>
      </c>
      <c r="FZ19" s="192">
        <v>790.7</v>
      </c>
      <c r="GA19" s="192">
        <v>773.25</v>
      </c>
      <c r="GB19" s="192">
        <v>796.18</v>
      </c>
    </row>
    <row r="20" spans="1:184" s="29" customFormat="1">
      <c r="A20" s="41"/>
      <c r="B20" s="60">
        <f t="shared" si="1"/>
        <v>20</v>
      </c>
      <c r="C20" s="36" t="s">
        <v>2</v>
      </c>
      <c r="D20" s="29" t="s">
        <v>58</v>
      </c>
      <c r="E20" s="193">
        <v>245.96</v>
      </c>
      <c r="F20" s="193">
        <v>220.43</v>
      </c>
      <c r="G20" s="193">
        <v>242.62</v>
      </c>
      <c r="H20" s="193">
        <v>234.94</v>
      </c>
      <c r="I20" s="193">
        <v>242.79</v>
      </c>
      <c r="J20" s="193">
        <v>235.98</v>
      </c>
      <c r="K20" s="193">
        <v>246.41</v>
      </c>
      <c r="L20" s="193">
        <v>246.8</v>
      </c>
      <c r="M20" s="193">
        <v>233.76</v>
      </c>
      <c r="N20" s="193">
        <v>239</v>
      </c>
      <c r="O20" s="193">
        <v>230.83</v>
      </c>
      <c r="P20" s="193">
        <v>241.73</v>
      </c>
      <c r="Q20" s="193">
        <v>262.87</v>
      </c>
      <c r="R20" s="193">
        <v>235.76</v>
      </c>
      <c r="S20" s="193">
        <v>257.14</v>
      </c>
      <c r="T20" s="193">
        <v>208.8</v>
      </c>
      <c r="U20" s="193">
        <v>123.88</v>
      </c>
      <c r="V20" s="193">
        <v>252.56</v>
      </c>
      <c r="W20" s="193">
        <v>262.14</v>
      </c>
      <c r="X20" s="193">
        <v>262.05</v>
      </c>
      <c r="Y20" s="193">
        <v>249.31</v>
      </c>
      <c r="Z20" s="193">
        <v>257.61</v>
      </c>
      <c r="AA20" s="193">
        <v>247.15</v>
      </c>
      <c r="AB20" s="193">
        <v>257.72000000000003</v>
      </c>
      <c r="AC20" s="193">
        <v>260.07</v>
      </c>
      <c r="AD20" s="193">
        <v>235.13</v>
      </c>
      <c r="AE20" s="193">
        <v>256.93</v>
      </c>
      <c r="AF20" s="193">
        <v>248.44</v>
      </c>
      <c r="AG20" s="193">
        <v>254.87</v>
      </c>
      <c r="AH20" s="193">
        <v>252.04</v>
      </c>
      <c r="AI20" s="193">
        <v>262.39999999999998</v>
      </c>
      <c r="AJ20" s="193">
        <v>261.97000000000003</v>
      </c>
      <c r="AK20" s="193">
        <v>248.39</v>
      </c>
      <c r="AL20" s="193">
        <v>256.51</v>
      </c>
      <c r="AM20" s="193">
        <v>247.06</v>
      </c>
      <c r="AN20" s="193">
        <v>255.72</v>
      </c>
      <c r="AO20" s="193">
        <v>260.97000000000003</v>
      </c>
      <c r="AP20" s="193">
        <v>245.09</v>
      </c>
      <c r="AQ20" s="193">
        <v>258.74</v>
      </c>
      <c r="AR20" s="193">
        <v>125.17</v>
      </c>
      <c r="AS20" s="193">
        <v>175.11</v>
      </c>
      <c r="AT20" s="193">
        <v>252.95</v>
      </c>
      <c r="AU20" s="193">
        <v>263.39999999999998</v>
      </c>
      <c r="AV20" s="193">
        <v>263.83</v>
      </c>
      <c r="AW20" s="193">
        <v>250.66</v>
      </c>
      <c r="AX20" s="193">
        <v>256.36</v>
      </c>
      <c r="AY20" s="193">
        <v>248.2</v>
      </c>
      <c r="AZ20" s="193">
        <v>256.62</v>
      </c>
      <c r="BA20" s="193">
        <v>260.81</v>
      </c>
      <c r="BB20" s="193">
        <v>235.92</v>
      </c>
      <c r="BC20" s="193">
        <v>258.45</v>
      </c>
      <c r="BD20" s="193">
        <v>248.22</v>
      </c>
      <c r="BE20" s="193">
        <v>255.23</v>
      </c>
      <c r="BF20" s="193">
        <v>252.9</v>
      </c>
      <c r="BG20" s="193">
        <v>262.42</v>
      </c>
      <c r="BH20" s="193">
        <v>263.16000000000003</v>
      </c>
      <c r="BI20" s="193">
        <v>249.89</v>
      </c>
      <c r="BJ20" s="193">
        <v>255.44</v>
      </c>
      <c r="BK20" s="193">
        <v>247.2</v>
      </c>
      <c r="BL20" s="193">
        <v>256.52999999999997</v>
      </c>
      <c r="BM20" s="193">
        <v>262.27999999999997</v>
      </c>
      <c r="BN20" s="193">
        <v>237.26</v>
      </c>
      <c r="BO20" s="193">
        <v>259.57</v>
      </c>
      <c r="BP20" s="193">
        <v>50.11</v>
      </c>
      <c r="BQ20" s="193">
        <v>50.01</v>
      </c>
      <c r="BR20" s="193">
        <v>254.01</v>
      </c>
      <c r="BS20" s="193">
        <v>264.63</v>
      </c>
      <c r="BT20" s="193">
        <v>267</v>
      </c>
      <c r="BU20" s="193">
        <v>253.24</v>
      </c>
      <c r="BV20" s="193">
        <v>259.89</v>
      </c>
      <c r="BW20" s="193">
        <v>251.82</v>
      </c>
      <c r="BX20" s="193">
        <v>261.76</v>
      </c>
      <c r="BY20" s="193">
        <v>263.69</v>
      </c>
      <c r="BZ20" s="193">
        <v>239.72</v>
      </c>
      <c r="CA20" s="193">
        <v>261.45999999999998</v>
      </c>
      <c r="CB20" s="193">
        <v>254.3</v>
      </c>
      <c r="CC20" s="193">
        <v>264.3</v>
      </c>
      <c r="CD20" s="193">
        <v>256.39</v>
      </c>
      <c r="CE20" s="193">
        <v>268.5</v>
      </c>
      <c r="CF20" s="193">
        <v>268.77</v>
      </c>
      <c r="CG20" s="193">
        <v>257.32</v>
      </c>
      <c r="CH20" s="193">
        <v>266.08999999999997</v>
      </c>
      <c r="CI20" s="193">
        <v>262.44</v>
      </c>
      <c r="CJ20" s="193">
        <v>274.33</v>
      </c>
      <c r="CK20" s="193">
        <v>274.63</v>
      </c>
      <c r="CL20" s="193">
        <v>256.94</v>
      </c>
      <c r="CM20" s="193">
        <v>270.43</v>
      </c>
      <c r="CN20" s="193">
        <v>139.22999999999999</v>
      </c>
      <c r="CO20" s="193">
        <v>208.59</v>
      </c>
      <c r="CP20" s="193">
        <v>260.72000000000003</v>
      </c>
      <c r="CQ20" s="193">
        <v>273.49</v>
      </c>
      <c r="CR20" s="193">
        <v>273.33</v>
      </c>
      <c r="CS20" s="193">
        <v>260.43</v>
      </c>
      <c r="CT20" s="193">
        <v>268.54000000000002</v>
      </c>
      <c r="CU20" s="193">
        <v>263.33</v>
      </c>
      <c r="CV20" s="193">
        <v>275.81</v>
      </c>
      <c r="CW20" s="193">
        <v>276.75</v>
      </c>
      <c r="CX20" s="193">
        <v>249.44</v>
      </c>
      <c r="CY20" s="193">
        <v>167.64</v>
      </c>
      <c r="CZ20" s="193">
        <v>122.24</v>
      </c>
      <c r="DA20" s="193">
        <v>268.82</v>
      </c>
      <c r="DB20" s="193">
        <v>263.75</v>
      </c>
      <c r="DC20" s="193">
        <v>274.08</v>
      </c>
      <c r="DD20" s="193">
        <v>275.25</v>
      </c>
      <c r="DE20" s="193">
        <v>260.85000000000002</v>
      </c>
      <c r="DF20" s="193">
        <v>268.41000000000003</v>
      </c>
      <c r="DG20" s="193">
        <v>265.36</v>
      </c>
      <c r="DH20" s="193">
        <v>275.02</v>
      </c>
      <c r="DI20" s="193">
        <v>275.76</v>
      </c>
      <c r="DJ20" s="193">
        <v>249.03</v>
      </c>
      <c r="DK20" s="193">
        <v>272</v>
      </c>
      <c r="DL20" s="193">
        <v>252.22</v>
      </c>
      <c r="DM20" s="193">
        <v>95.48</v>
      </c>
      <c r="DN20" s="193">
        <v>262.49</v>
      </c>
      <c r="DO20" s="193">
        <v>274.89999999999998</v>
      </c>
      <c r="DP20" s="193">
        <v>273.43</v>
      </c>
      <c r="DQ20" s="193">
        <v>260.17</v>
      </c>
      <c r="DR20" s="193">
        <v>269.14999999999998</v>
      </c>
      <c r="DS20" s="193">
        <v>265.39</v>
      </c>
      <c r="DT20" s="193">
        <v>274.63</v>
      </c>
      <c r="DU20" s="193">
        <v>275.07</v>
      </c>
      <c r="DV20" s="193">
        <v>247.86</v>
      </c>
      <c r="DW20" s="193">
        <v>271.07</v>
      </c>
      <c r="DX20" s="193">
        <v>260.52999999999997</v>
      </c>
      <c r="DY20" s="193">
        <v>268.86</v>
      </c>
      <c r="DZ20" s="193">
        <v>261.74</v>
      </c>
      <c r="EA20" s="193">
        <v>274.22000000000003</v>
      </c>
      <c r="EB20" s="193">
        <v>273.14999999999998</v>
      </c>
      <c r="EC20" s="193">
        <v>259.77</v>
      </c>
      <c r="ED20" s="193">
        <v>268.16000000000003</v>
      </c>
      <c r="EE20" s="193">
        <v>262.55</v>
      </c>
      <c r="EF20" s="193">
        <v>273.52999999999997</v>
      </c>
      <c r="EG20" s="193">
        <v>274</v>
      </c>
      <c r="EH20" s="193">
        <v>256.43</v>
      </c>
      <c r="EI20" s="193">
        <v>270.86</v>
      </c>
      <c r="EJ20" s="193">
        <v>104.37</v>
      </c>
      <c r="EK20" s="193">
        <v>242.49</v>
      </c>
      <c r="EL20" s="193">
        <v>261.55</v>
      </c>
      <c r="EM20" s="193">
        <v>274.3</v>
      </c>
      <c r="EN20" s="193">
        <v>272.62</v>
      </c>
      <c r="EO20" s="193">
        <v>260.26</v>
      </c>
      <c r="EP20" s="193">
        <v>267.94</v>
      </c>
      <c r="EQ20" s="193">
        <v>262.36</v>
      </c>
      <c r="ER20" s="193">
        <v>274.83999999999997</v>
      </c>
      <c r="ES20" s="193">
        <v>271.39999999999998</v>
      </c>
      <c r="ET20" s="193">
        <v>245.37</v>
      </c>
      <c r="EU20" s="193">
        <v>268.24</v>
      </c>
      <c r="EV20" s="193">
        <v>259.17</v>
      </c>
      <c r="EW20" s="193">
        <v>267.83999999999997</v>
      </c>
      <c r="EX20" s="193">
        <v>260.01</v>
      </c>
      <c r="EY20" s="193">
        <v>270.93</v>
      </c>
      <c r="EZ20" s="193">
        <v>272.22000000000003</v>
      </c>
      <c r="FA20" s="193">
        <v>258.87</v>
      </c>
      <c r="FB20" s="193">
        <v>267.44</v>
      </c>
      <c r="FC20" s="193">
        <v>260.74</v>
      </c>
      <c r="FD20" s="193">
        <v>272.23</v>
      </c>
      <c r="FE20" s="193">
        <v>267.99</v>
      </c>
      <c r="FF20" s="193">
        <v>243</v>
      </c>
      <c r="FG20" s="193">
        <v>267.54000000000002</v>
      </c>
      <c r="FH20" s="193">
        <v>26.09</v>
      </c>
      <c r="FI20" s="193">
        <v>76.13</v>
      </c>
      <c r="FJ20" s="193">
        <v>257.51</v>
      </c>
      <c r="FK20" s="193">
        <v>270.02999999999997</v>
      </c>
      <c r="FL20" s="193">
        <v>269.17</v>
      </c>
      <c r="FM20" s="193">
        <v>256.18</v>
      </c>
      <c r="FN20" s="193">
        <v>266.36</v>
      </c>
      <c r="FO20" s="193">
        <v>258.02999999999997</v>
      </c>
      <c r="FP20" s="193">
        <v>268.99</v>
      </c>
      <c r="FQ20" s="193">
        <v>264.97000000000003</v>
      </c>
      <c r="FR20" s="193">
        <v>239.9</v>
      </c>
      <c r="FS20" s="193">
        <v>265.75</v>
      </c>
      <c r="FT20" s="193">
        <v>255.23</v>
      </c>
      <c r="FU20" s="193">
        <v>262.63</v>
      </c>
      <c r="FV20" s="193">
        <v>255.24</v>
      </c>
      <c r="FW20" s="193">
        <v>265.95999999999998</v>
      </c>
      <c r="FX20" s="193">
        <v>266.32</v>
      </c>
      <c r="FY20" s="193">
        <v>254.2</v>
      </c>
      <c r="FZ20" s="193">
        <v>262.04000000000002</v>
      </c>
      <c r="GA20" s="193">
        <v>255.87</v>
      </c>
      <c r="GB20" s="193">
        <v>267.08</v>
      </c>
    </row>
    <row r="21" spans="1:184" s="29" customFormat="1">
      <c r="A21" s="41"/>
      <c r="B21" s="60">
        <f t="shared" si="1"/>
        <v>21</v>
      </c>
      <c r="C21" s="36" t="s">
        <v>3</v>
      </c>
      <c r="D21" s="29" t="s">
        <v>58</v>
      </c>
      <c r="E21" s="193">
        <v>245.63</v>
      </c>
      <c r="F21" s="193">
        <v>221.27</v>
      </c>
      <c r="G21" s="193">
        <v>227.56</v>
      </c>
      <c r="H21" s="193">
        <v>0</v>
      </c>
      <c r="I21" s="193">
        <v>108.83</v>
      </c>
      <c r="J21" s="193">
        <v>236.62</v>
      </c>
      <c r="K21" s="193">
        <v>247.18</v>
      </c>
      <c r="L21" s="193">
        <v>246.15</v>
      </c>
      <c r="M21" s="193">
        <v>234.53</v>
      </c>
      <c r="N21" s="193">
        <v>239.27</v>
      </c>
      <c r="O21" s="193">
        <v>231.49</v>
      </c>
      <c r="P21" s="193">
        <v>241.47</v>
      </c>
      <c r="Q21" s="193">
        <v>260.10000000000002</v>
      </c>
      <c r="R21" s="193">
        <v>235.75</v>
      </c>
      <c r="S21" s="193">
        <v>256.31</v>
      </c>
      <c r="T21" s="193">
        <v>248.57</v>
      </c>
      <c r="U21" s="193">
        <v>255.51</v>
      </c>
      <c r="V21" s="193">
        <v>250.83</v>
      </c>
      <c r="W21" s="193">
        <v>261.45</v>
      </c>
      <c r="X21" s="193">
        <v>261.3</v>
      </c>
      <c r="Y21" s="193">
        <v>247.95</v>
      </c>
      <c r="Z21" s="193">
        <v>256.57</v>
      </c>
      <c r="AA21" s="193">
        <v>246.01</v>
      </c>
      <c r="AB21" s="193">
        <v>255.99</v>
      </c>
      <c r="AC21" s="193">
        <v>259.52999999999997</v>
      </c>
      <c r="AD21" s="193">
        <v>234.68</v>
      </c>
      <c r="AE21" s="193">
        <v>256.73</v>
      </c>
      <c r="AF21" s="193">
        <v>247.95</v>
      </c>
      <c r="AG21" s="193">
        <v>81.709999999999994</v>
      </c>
      <c r="AH21" s="193">
        <v>251.64</v>
      </c>
      <c r="AI21" s="193">
        <v>261.77999999999997</v>
      </c>
      <c r="AJ21" s="193">
        <v>261.57</v>
      </c>
      <c r="AK21" s="193">
        <v>249.72</v>
      </c>
      <c r="AL21" s="193">
        <v>256.77999999999997</v>
      </c>
      <c r="AM21" s="193">
        <v>246.96</v>
      </c>
      <c r="AN21" s="193">
        <v>254.92</v>
      </c>
      <c r="AO21" s="193">
        <v>261.69</v>
      </c>
      <c r="AP21" s="193">
        <v>245.27</v>
      </c>
      <c r="AQ21" s="193">
        <v>259.42</v>
      </c>
      <c r="AR21" s="193">
        <v>250</v>
      </c>
      <c r="AS21" s="193">
        <v>258.33999999999997</v>
      </c>
      <c r="AT21" s="193">
        <v>253.63</v>
      </c>
      <c r="AU21" s="193">
        <v>264.01</v>
      </c>
      <c r="AV21" s="193">
        <v>263.52</v>
      </c>
      <c r="AW21" s="193">
        <v>250.51</v>
      </c>
      <c r="AX21" s="193">
        <v>256.5</v>
      </c>
      <c r="AY21" s="193">
        <v>248.19</v>
      </c>
      <c r="AZ21" s="193">
        <v>256.38</v>
      </c>
      <c r="BA21" s="193">
        <v>262.52</v>
      </c>
      <c r="BB21" s="193">
        <v>236.29</v>
      </c>
      <c r="BC21" s="193">
        <v>258.79000000000002</v>
      </c>
      <c r="BD21" s="193">
        <v>74.36</v>
      </c>
      <c r="BE21" s="193">
        <v>256.13</v>
      </c>
      <c r="BF21" s="193">
        <v>253.67</v>
      </c>
      <c r="BG21" s="193">
        <v>263.39999999999998</v>
      </c>
      <c r="BH21" s="193">
        <v>262.70999999999998</v>
      </c>
      <c r="BI21" s="193">
        <v>248.19</v>
      </c>
      <c r="BJ21" s="193">
        <v>255.93</v>
      </c>
      <c r="BK21" s="193">
        <v>247.57</v>
      </c>
      <c r="BL21" s="193">
        <v>256.64999999999998</v>
      </c>
      <c r="BM21" s="193">
        <v>262.79000000000002</v>
      </c>
      <c r="BN21" s="193">
        <v>238.08</v>
      </c>
      <c r="BO21" s="193">
        <v>260.82</v>
      </c>
      <c r="BP21" s="193">
        <v>250.43</v>
      </c>
      <c r="BQ21" s="193">
        <v>261.27999999999997</v>
      </c>
      <c r="BR21" s="193">
        <v>255.72</v>
      </c>
      <c r="BS21" s="193">
        <v>265.89</v>
      </c>
      <c r="BT21" s="193">
        <v>268.02999999999997</v>
      </c>
      <c r="BU21" s="193">
        <v>253.71</v>
      </c>
      <c r="BV21" s="193">
        <v>260.64</v>
      </c>
      <c r="BW21" s="193">
        <v>253.16</v>
      </c>
      <c r="BX21" s="193">
        <v>263.25</v>
      </c>
      <c r="BY21" s="193">
        <v>265.79000000000002</v>
      </c>
      <c r="BZ21" s="193">
        <v>242.12</v>
      </c>
      <c r="CA21" s="193">
        <v>263.89999999999998</v>
      </c>
      <c r="CB21" s="193">
        <v>163.08000000000001</v>
      </c>
      <c r="CC21" s="193">
        <v>120.86</v>
      </c>
      <c r="CD21" s="193">
        <v>259.38</v>
      </c>
      <c r="CE21" s="193">
        <v>271.13</v>
      </c>
      <c r="CF21" s="193">
        <v>272.58</v>
      </c>
      <c r="CG21" s="193">
        <v>260.49</v>
      </c>
      <c r="CH21" s="193">
        <v>268.58</v>
      </c>
      <c r="CI21" s="193">
        <v>266</v>
      </c>
      <c r="CJ21" s="193">
        <v>276.95</v>
      </c>
      <c r="CK21" s="193">
        <v>276.07</v>
      </c>
      <c r="CL21" s="193">
        <v>257.83999999999997</v>
      </c>
      <c r="CM21" s="193">
        <v>271.38</v>
      </c>
      <c r="CN21" s="193">
        <v>262.56</v>
      </c>
      <c r="CO21" s="193">
        <v>270.95</v>
      </c>
      <c r="CP21" s="193">
        <v>263.01</v>
      </c>
      <c r="CQ21" s="193">
        <v>275.10000000000002</v>
      </c>
      <c r="CR21" s="193">
        <v>274.17</v>
      </c>
      <c r="CS21" s="193">
        <v>262.92</v>
      </c>
      <c r="CT21" s="193">
        <v>270.18</v>
      </c>
      <c r="CU21" s="193">
        <v>265.94</v>
      </c>
      <c r="CV21" s="193">
        <v>276.58999999999997</v>
      </c>
      <c r="CW21" s="193">
        <v>276.92</v>
      </c>
      <c r="CX21" s="193">
        <v>250.04</v>
      </c>
      <c r="CY21" s="193">
        <v>105.78</v>
      </c>
      <c r="CZ21" s="193">
        <v>0</v>
      </c>
      <c r="DA21" s="193">
        <v>269.33999999999997</v>
      </c>
      <c r="DB21" s="193">
        <v>263.31</v>
      </c>
      <c r="DC21" s="193">
        <v>275.76</v>
      </c>
      <c r="DD21" s="193">
        <v>275.33999999999997</v>
      </c>
      <c r="DE21" s="193">
        <v>260.93</v>
      </c>
      <c r="DF21" s="193">
        <v>270.52999999999997</v>
      </c>
      <c r="DG21" s="193">
        <v>265.17</v>
      </c>
      <c r="DH21" s="193">
        <v>274.83</v>
      </c>
      <c r="DI21" s="193">
        <v>273.5</v>
      </c>
      <c r="DJ21" s="193">
        <v>247.16</v>
      </c>
      <c r="DK21" s="193">
        <v>269.7</v>
      </c>
      <c r="DL21" s="193">
        <v>258.95</v>
      </c>
      <c r="DM21" s="193">
        <v>266.75</v>
      </c>
      <c r="DN21" s="193">
        <v>260.37</v>
      </c>
      <c r="DO21" s="193">
        <v>272.95999999999998</v>
      </c>
      <c r="DP21" s="193">
        <v>272.37</v>
      </c>
      <c r="DQ21" s="193">
        <v>259.10000000000002</v>
      </c>
      <c r="DR21" s="193">
        <v>267.63</v>
      </c>
      <c r="DS21" s="193">
        <v>263.02</v>
      </c>
      <c r="DT21" s="193">
        <v>272.72000000000003</v>
      </c>
      <c r="DU21" s="193">
        <v>274.35000000000002</v>
      </c>
      <c r="DV21" s="193">
        <v>246.95</v>
      </c>
      <c r="DW21" s="193">
        <v>271.08999999999997</v>
      </c>
      <c r="DX21" s="193">
        <v>121</v>
      </c>
      <c r="DY21" s="193">
        <v>224.94</v>
      </c>
      <c r="DZ21" s="193">
        <v>260.83999999999997</v>
      </c>
      <c r="EA21" s="193">
        <v>272.26</v>
      </c>
      <c r="EB21" s="193">
        <v>272.49</v>
      </c>
      <c r="EC21" s="193">
        <v>260.42</v>
      </c>
      <c r="ED21" s="193">
        <v>267.13</v>
      </c>
      <c r="EE21" s="193">
        <v>261.58</v>
      </c>
      <c r="EF21" s="193">
        <v>272.95999999999998</v>
      </c>
      <c r="EG21" s="193">
        <v>274.63</v>
      </c>
      <c r="EH21" s="193">
        <v>256.88</v>
      </c>
      <c r="EI21" s="193">
        <v>271.18</v>
      </c>
      <c r="EJ21" s="193">
        <v>260.94</v>
      </c>
      <c r="EK21" s="193">
        <v>268.77</v>
      </c>
      <c r="EL21" s="193">
        <v>260.97000000000003</v>
      </c>
      <c r="EM21" s="193">
        <v>274.07</v>
      </c>
      <c r="EN21" s="193">
        <v>273.26</v>
      </c>
      <c r="EO21" s="193">
        <v>261.69</v>
      </c>
      <c r="EP21" s="193">
        <v>269.47000000000003</v>
      </c>
      <c r="EQ21" s="193">
        <v>262.14999999999998</v>
      </c>
      <c r="ER21" s="193">
        <v>274.89</v>
      </c>
      <c r="ES21" s="193">
        <v>271.57</v>
      </c>
      <c r="ET21" s="193">
        <v>245.36</v>
      </c>
      <c r="EU21" s="193">
        <v>268.89999999999998</v>
      </c>
      <c r="EV21" s="193">
        <v>95.89</v>
      </c>
      <c r="EW21" s="193">
        <v>250.3</v>
      </c>
      <c r="EX21" s="193">
        <v>260.24</v>
      </c>
      <c r="EY21" s="193">
        <v>271.3</v>
      </c>
      <c r="EZ21" s="193">
        <v>272.11</v>
      </c>
      <c r="FA21" s="193">
        <v>259.27999999999997</v>
      </c>
      <c r="FB21" s="193">
        <v>268.93</v>
      </c>
      <c r="FC21" s="193">
        <v>260.32</v>
      </c>
      <c r="FD21" s="193">
        <v>272.55</v>
      </c>
      <c r="FE21" s="193">
        <v>268.33999999999997</v>
      </c>
      <c r="FF21" s="193">
        <v>243.23</v>
      </c>
      <c r="FG21" s="193">
        <v>268.3</v>
      </c>
      <c r="FH21" s="193">
        <v>258.77999999999997</v>
      </c>
      <c r="FI21" s="193">
        <v>265.45999999999998</v>
      </c>
      <c r="FJ21" s="193">
        <v>258.27</v>
      </c>
      <c r="FK21" s="193">
        <v>270.2</v>
      </c>
      <c r="FL21" s="193">
        <v>270.51</v>
      </c>
      <c r="FM21" s="193">
        <v>257.33999999999997</v>
      </c>
      <c r="FN21" s="193">
        <v>266.06</v>
      </c>
      <c r="FO21" s="193">
        <v>258.67</v>
      </c>
      <c r="FP21" s="193">
        <v>270.27</v>
      </c>
      <c r="FQ21" s="193">
        <v>268.16000000000003</v>
      </c>
      <c r="FR21" s="193">
        <v>243.2</v>
      </c>
      <c r="FS21" s="193">
        <v>268.02999999999997</v>
      </c>
      <c r="FT21" s="193">
        <v>258.56</v>
      </c>
      <c r="FU21" s="193">
        <v>85.35</v>
      </c>
      <c r="FV21" s="193">
        <v>257.70999999999998</v>
      </c>
      <c r="FW21" s="193">
        <v>269.57</v>
      </c>
      <c r="FX21" s="193">
        <v>268.75</v>
      </c>
      <c r="FY21" s="193">
        <v>256.61</v>
      </c>
      <c r="FZ21" s="193">
        <v>264.89999999999998</v>
      </c>
      <c r="GA21" s="193">
        <v>257.91000000000003</v>
      </c>
      <c r="GB21" s="193">
        <v>269.7</v>
      </c>
    </row>
    <row r="22" spans="1:184" s="29" customFormat="1">
      <c r="A22" s="41"/>
      <c r="B22" s="60">
        <f t="shared" si="1"/>
        <v>22</v>
      </c>
      <c r="C22" s="36" t="s">
        <v>4</v>
      </c>
      <c r="D22" s="29" t="s">
        <v>58</v>
      </c>
      <c r="E22" s="193">
        <v>103.95</v>
      </c>
      <c r="F22" s="193">
        <v>92.17</v>
      </c>
      <c r="G22" s="193">
        <v>98.8</v>
      </c>
      <c r="H22" s="193">
        <v>84.6</v>
      </c>
      <c r="I22" s="193">
        <v>22.67</v>
      </c>
      <c r="J22" s="193">
        <v>93.61</v>
      </c>
      <c r="K22" s="193">
        <v>98.02</v>
      </c>
      <c r="L22" s="193">
        <v>99.01</v>
      </c>
      <c r="M22" s="193">
        <v>94.24</v>
      </c>
      <c r="N22" s="193">
        <v>100.15</v>
      </c>
      <c r="O22" s="193">
        <v>95.43</v>
      </c>
      <c r="P22" s="193">
        <v>97.45</v>
      </c>
      <c r="Q22" s="193">
        <v>102.33</v>
      </c>
      <c r="R22" s="193">
        <v>91.8</v>
      </c>
      <c r="S22" s="193">
        <v>96.36</v>
      </c>
      <c r="T22" s="193">
        <v>94.7</v>
      </c>
      <c r="U22" s="193">
        <v>100.27</v>
      </c>
      <c r="V22" s="193">
        <v>94.04</v>
      </c>
      <c r="W22" s="193">
        <v>98.54</v>
      </c>
      <c r="X22" s="193">
        <v>98.11</v>
      </c>
      <c r="Y22" s="193">
        <v>94.15</v>
      </c>
      <c r="Z22" s="193">
        <v>99.59</v>
      </c>
      <c r="AA22" s="193">
        <v>95.48</v>
      </c>
      <c r="AB22" s="193">
        <v>97.19</v>
      </c>
      <c r="AC22" s="193">
        <v>98.04</v>
      </c>
      <c r="AD22" s="193">
        <v>90.19</v>
      </c>
      <c r="AE22" s="193">
        <v>95.99</v>
      </c>
      <c r="AF22" s="193">
        <v>92.68</v>
      </c>
      <c r="AG22" s="193">
        <v>1162.43</v>
      </c>
      <c r="AH22" s="193">
        <v>93.64</v>
      </c>
      <c r="AI22" s="193">
        <v>98.4</v>
      </c>
      <c r="AJ22" s="193">
        <v>98.37</v>
      </c>
      <c r="AK22" s="193">
        <v>93.72</v>
      </c>
      <c r="AL22" s="193">
        <v>98.66</v>
      </c>
      <c r="AM22" s="193">
        <v>95.44</v>
      </c>
      <c r="AN22" s="193">
        <v>94.47</v>
      </c>
      <c r="AO22" s="193">
        <v>97.48</v>
      </c>
      <c r="AP22" s="193">
        <v>94.15</v>
      </c>
      <c r="AQ22" s="193">
        <v>96.83</v>
      </c>
      <c r="AR22" s="193">
        <v>89.34</v>
      </c>
      <c r="AS22" s="193">
        <v>22.19</v>
      </c>
      <c r="AT22" s="193">
        <v>94.78</v>
      </c>
      <c r="AU22" s="193">
        <v>97.25</v>
      </c>
      <c r="AV22" s="193">
        <v>100.02</v>
      </c>
      <c r="AW22" s="193">
        <v>93.47</v>
      </c>
      <c r="AX22" s="193">
        <v>98.67</v>
      </c>
      <c r="AY22" s="193">
        <v>95.7</v>
      </c>
      <c r="AZ22" s="193">
        <v>95.4</v>
      </c>
      <c r="BA22" s="193">
        <v>97.42</v>
      </c>
      <c r="BB22" s="193">
        <v>89.68</v>
      </c>
      <c r="BC22" s="193">
        <v>91.47</v>
      </c>
      <c r="BD22" s="193">
        <v>86.56</v>
      </c>
      <c r="BE22" s="193">
        <v>1179.3</v>
      </c>
      <c r="BF22" s="193">
        <v>238.56</v>
      </c>
      <c r="BG22" s="193">
        <v>91.45</v>
      </c>
      <c r="BH22" s="193">
        <v>93.98</v>
      </c>
      <c r="BI22" s="193">
        <v>86.21</v>
      </c>
      <c r="BJ22" s="193">
        <v>91.9</v>
      </c>
      <c r="BK22" s="193">
        <v>89.13</v>
      </c>
      <c r="BL22" s="193">
        <v>89.72</v>
      </c>
      <c r="BM22" s="193">
        <v>98.38</v>
      </c>
      <c r="BN22" s="193">
        <v>91.59</v>
      </c>
      <c r="BO22" s="193">
        <v>92.2</v>
      </c>
      <c r="BP22" s="193">
        <v>89.75</v>
      </c>
      <c r="BQ22" s="193">
        <v>93.94</v>
      </c>
      <c r="BR22" s="193">
        <v>89.93</v>
      </c>
      <c r="BS22" s="193">
        <v>96.61</v>
      </c>
      <c r="BT22" s="193">
        <v>97.2</v>
      </c>
      <c r="BU22" s="193">
        <v>90.64</v>
      </c>
      <c r="BV22" s="193">
        <v>94.23</v>
      </c>
      <c r="BW22" s="193">
        <v>99.5</v>
      </c>
      <c r="BX22" s="193">
        <v>99.69</v>
      </c>
      <c r="BY22" s="193">
        <v>104.81</v>
      </c>
      <c r="BZ22" s="193">
        <v>96.47</v>
      </c>
      <c r="CA22" s="193">
        <v>104.19</v>
      </c>
      <c r="CB22" s="193">
        <v>16.77</v>
      </c>
      <c r="CC22" s="193">
        <v>21.91</v>
      </c>
      <c r="CD22" s="193">
        <v>92.94</v>
      </c>
      <c r="CE22" s="193">
        <v>103.02</v>
      </c>
      <c r="CF22" s="193">
        <v>104.54</v>
      </c>
      <c r="CG22" s="193">
        <v>99.5</v>
      </c>
      <c r="CH22" s="193">
        <v>104.95</v>
      </c>
      <c r="CI22" s="193">
        <v>104.1</v>
      </c>
      <c r="CJ22" s="193">
        <v>105.84</v>
      </c>
      <c r="CK22" s="193">
        <v>108.59</v>
      </c>
      <c r="CL22" s="193">
        <v>101.8</v>
      </c>
      <c r="CM22" s="193">
        <v>108.83</v>
      </c>
      <c r="CN22" s="193">
        <v>101.52</v>
      </c>
      <c r="CO22" s="193">
        <v>101.74</v>
      </c>
      <c r="CP22" s="193">
        <v>99</v>
      </c>
      <c r="CQ22" s="193">
        <v>103.11</v>
      </c>
      <c r="CR22" s="193">
        <v>103.28</v>
      </c>
      <c r="CS22" s="193">
        <v>101.05</v>
      </c>
      <c r="CT22" s="193">
        <v>105.1</v>
      </c>
      <c r="CU22" s="193">
        <v>102.54</v>
      </c>
      <c r="CV22" s="193">
        <v>104.79</v>
      </c>
      <c r="CW22" s="193">
        <v>108.5</v>
      </c>
      <c r="CX22" s="193">
        <v>98.03</v>
      </c>
      <c r="CY22" s="193">
        <v>108.65</v>
      </c>
      <c r="CZ22" s="193">
        <v>101.31</v>
      </c>
      <c r="DA22" s="193">
        <v>1248.19</v>
      </c>
      <c r="DB22" s="193">
        <v>315.77</v>
      </c>
      <c r="DC22" s="193">
        <v>102.58</v>
      </c>
      <c r="DD22" s="193">
        <v>104.44</v>
      </c>
      <c r="DE22" s="193">
        <v>99.52</v>
      </c>
      <c r="DF22" s="193">
        <v>103.98</v>
      </c>
      <c r="DG22" s="193">
        <v>104.33</v>
      </c>
      <c r="DH22" s="193">
        <v>104.2</v>
      </c>
      <c r="DI22" s="193">
        <v>108.51</v>
      </c>
      <c r="DJ22" s="193">
        <v>98.3</v>
      </c>
      <c r="DK22" s="193">
        <v>108.86</v>
      </c>
      <c r="DL22" s="193">
        <v>98.05</v>
      </c>
      <c r="DM22" s="193">
        <v>13.44</v>
      </c>
      <c r="DN22" s="193">
        <v>98.99</v>
      </c>
      <c r="DO22" s="193">
        <v>103.48</v>
      </c>
      <c r="DP22" s="193">
        <v>104.47</v>
      </c>
      <c r="DQ22" s="193">
        <v>99.35</v>
      </c>
      <c r="DR22" s="193">
        <v>105.12</v>
      </c>
      <c r="DS22" s="193">
        <v>104.44</v>
      </c>
      <c r="DT22" s="193">
        <v>103.92</v>
      </c>
      <c r="DU22" s="193">
        <v>107.98</v>
      </c>
      <c r="DV22" s="193">
        <v>97.69</v>
      </c>
      <c r="DW22" s="193">
        <v>108.19</v>
      </c>
      <c r="DX22" s="193">
        <v>101.24</v>
      </c>
      <c r="DY22" s="193">
        <v>1342.97</v>
      </c>
      <c r="DZ22" s="193">
        <v>256.95999999999998</v>
      </c>
      <c r="EA22" s="193">
        <v>103.72</v>
      </c>
      <c r="EB22" s="193">
        <v>104.07</v>
      </c>
      <c r="EC22" s="193">
        <v>98.94</v>
      </c>
      <c r="ED22" s="193">
        <v>104.65</v>
      </c>
      <c r="EE22" s="193">
        <v>102.64</v>
      </c>
      <c r="EF22" s="193">
        <v>104.29</v>
      </c>
      <c r="EG22" s="193">
        <v>107.85</v>
      </c>
      <c r="EH22" s="193">
        <v>101.09</v>
      </c>
      <c r="EI22" s="193">
        <v>108.2</v>
      </c>
      <c r="EJ22" s="193">
        <v>100.93</v>
      </c>
      <c r="EK22" s="193">
        <v>102.71</v>
      </c>
      <c r="EL22" s="193">
        <v>97.53</v>
      </c>
      <c r="EM22" s="193">
        <v>104.29</v>
      </c>
      <c r="EN22" s="193">
        <v>102.93</v>
      </c>
      <c r="EO22" s="193">
        <v>99.86</v>
      </c>
      <c r="EP22" s="193">
        <v>104.6</v>
      </c>
      <c r="EQ22" s="193">
        <v>103.21</v>
      </c>
      <c r="ER22" s="193">
        <v>104.85</v>
      </c>
      <c r="ES22" s="193">
        <v>106.71</v>
      </c>
      <c r="ET22" s="193">
        <v>96.82</v>
      </c>
      <c r="EU22" s="193">
        <v>106.26</v>
      </c>
      <c r="EV22" s="193">
        <v>82.2</v>
      </c>
      <c r="EW22" s="193">
        <v>35.49</v>
      </c>
      <c r="EX22" s="193">
        <v>94.64</v>
      </c>
      <c r="EY22" s="193">
        <v>103.01</v>
      </c>
      <c r="EZ22" s="193">
        <v>103.49</v>
      </c>
      <c r="FA22" s="193">
        <v>98.54</v>
      </c>
      <c r="FB22" s="193">
        <v>103.4</v>
      </c>
      <c r="FC22" s="193">
        <v>102.1</v>
      </c>
      <c r="FD22" s="193">
        <v>102.79</v>
      </c>
      <c r="FE22" s="193">
        <v>103.81</v>
      </c>
      <c r="FF22" s="193">
        <v>94.63</v>
      </c>
      <c r="FG22" s="193">
        <v>103.91</v>
      </c>
      <c r="FH22" s="193">
        <v>93.91</v>
      </c>
      <c r="FI22" s="193">
        <v>96.69</v>
      </c>
      <c r="FJ22" s="193">
        <v>93.56</v>
      </c>
      <c r="FK22" s="193">
        <v>101.5</v>
      </c>
      <c r="FL22" s="193">
        <v>100.08</v>
      </c>
      <c r="FM22" s="193">
        <v>96.1</v>
      </c>
      <c r="FN22" s="193">
        <v>102.56</v>
      </c>
      <c r="FO22" s="193">
        <v>100.15</v>
      </c>
      <c r="FP22" s="193">
        <v>102.26</v>
      </c>
      <c r="FQ22" s="193">
        <v>102.95</v>
      </c>
      <c r="FR22" s="193">
        <v>93.62</v>
      </c>
      <c r="FS22" s="193">
        <v>101.4</v>
      </c>
      <c r="FT22" s="193">
        <v>1123.93</v>
      </c>
      <c r="FU22" s="193">
        <v>175.09</v>
      </c>
      <c r="FV22" s="193">
        <v>92.79</v>
      </c>
      <c r="FW22" s="193">
        <v>100.45</v>
      </c>
      <c r="FX22" s="193">
        <v>98.8</v>
      </c>
      <c r="FY22" s="193">
        <v>94.05</v>
      </c>
      <c r="FZ22" s="193">
        <v>100.25</v>
      </c>
      <c r="GA22" s="193">
        <v>99.44</v>
      </c>
      <c r="GB22" s="193">
        <v>101.44</v>
      </c>
    </row>
    <row r="23" spans="1:184" s="29" customFormat="1">
      <c r="A23" s="41"/>
      <c r="B23" s="60">
        <f t="shared" si="1"/>
        <v>23</v>
      </c>
      <c r="C23" s="36" t="s">
        <v>5</v>
      </c>
      <c r="D23" s="29" t="s">
        <v>58</v>
      </c>
      <c r="E23" s="193">
        <v>104.04</v>
      </c>
      <c r="F23" s="193">
        <v>92.02</v>
      </c>
      <c r="G23" s="193">
        <v>98.75</v>
      </c>
      <c r="H23" s="193">
        <v>97.32</v>
      </c>
      <c r="I23" s="193">
        <v>1101.71</v>
      </c>
      <c r="J23" s="193">
        <v>109.89</v>
      </c>
      <c r="K23" s="193">
        <v>98.43</v>
      </c>
      <c r="L23" s="193">
        <v>99.35</v>
      </c>
      <c r="M23" s="193">
        <v>94.08</v>
      </c>
      <c r="N23" s="193">
        <v>100.19</v>
      </c>
      <c r="O23" s="193">
        <v>95.9</v>
      </c>
      <c r="P23" s="193">
        <v>97.34</v>
      </c>
      <c r="Q23" s="193">
        <v>102.6</v>
      </c>
      <c r="R23" s="193">
        <v>91.65</v>
      </c>
      <c r="S23" s="193">
        <v>96.27</v>
      </c>
      <c r="T23" s="193">
        <v>94.57</v>
      </c>
      <c r="U23" s="193">
        <v>100.39</v>
      </c>
      <c r="V23" s="193">
        <v>94.68</v>
      </c>
      <c r="W23" s="193">
        <v>98.22</v>
      </c>
      <c r="X23" s="193">
        <v>98.57</v>
      </c>
      <c r="Y23" s="193">
        <v>94.26</v>
      </c>
      <c r="Z23" s="193">
        <v>99.8</v>
      </c>
      <c r="AA23" s="193">
        <v>95.2</v>
      </c>
      <c r="AB23" s="193">
        <v>97.59</v>
      </c>
      <c r="AC23" s="193">
        <v>97.84</v>
      </c>
      <c r="AD23" s="193">
        <v>90.13</v>
      </c>
      <c r="AE23" s="193">
        <v>96.22</v>
      </c>
      <c r="AF23" s="193">
        <v>93.12</v>
      </c>
      <c r="AG23" s="193">
        <v>19.29</v>
      </c>
      <c r="AH23" s="193">
        <v>94.35</v>
      </c>
      <c r="AI23" s="193">
        <v>97.56</v>
      </c>
      <c r="AJ23" s="193">
        <v>97.95</v>
      </c>
      <c r="AK23" s="193">
        <v>93.5</v>
      </c>
      <c r="AL23" s="193">
        <v>98.81</v>
      </c>
      <c r="AM23" s="193">
        <v>95.22</v>
      </c>
      <c r="AN23" s="193">
        <v>94.1</v>
      </c>
      <c r="AO23" s="193">
        <v>98.21</v>
      </c>
      <c r="AP23" s="193">
        <v>93.84</v>
      </c>
      <c r="AQ23" s="193">
        <v>95.73</v>
      </c>
      <c r="AR23" s="193">
        <v>92.46</v>
      </c>
      <c r="AS23" s="193">
        <v>98.82</v>
      </c>
      <c r="AT23" s="193">
        <v>94.51</v>
      </c>
      <c r="AU23" s="193">
        <v>98.12</v>
      </c>
      <c r="AV23" s="193">
        <v>99.84</v>
      </c>
      <c r="AW23" s="193">
        <v>93.86</v>
      </c>
      <c r="AX23" s="193">
        <v>98.5</v>
      </c>
      <c r="AY23" s="193">
        <v>95.73</v>
      </c>
      <c r="AZ23" s="193">
        <v>94.89</v>
      </c>
      <c r="BA23" s="193">
        <v>98.04</v>
      </c>
      <c r="BB23" s="193">
        <v>90.09</v>
      </c>
      <c r="BC23" s="193">
        <v>90.81</v>
      </c>
      <c r="BD23" s="193">
        <v>87.08</v>
      </c>
      <c r="BE23" s="193">
        <v>1179.76</v>
      </c>
      <c r="BF23" s="193">
        <v>210.67</v>
      </c>
      <c r="BG23" s="193">
        <v>91.34</v>
      </c>
      <c r="BH23" s="193">
        <v>94.33</v>
      </c>
      <c r="BI23" s="193">
        <v>86.29</v>
      </c>
      <c r="BJ23" s="193">
        <v>92.24</v>
      </c>
      <c r="BK23" s="193">
        <v>90.27</v>
      </c>
      <c r="BL23" s="193">
        <v>89.56</v>
      </c>
      <c r="BM23" s="193">
        <v>98.95</v>
      </c>
      <c r="BN23" s="193">
        <v>91.33</v>
      </c>
      <c r="BO23" s="193">
        <v>92.27</v>
      </c>
      <c r="BP23" s="193">
        <v>90.09</v>
      </c>
      <c r="BQ23" s="193">
        <v>94</v>
      </c>
      <c r="BR23" s="193">
        <v>89.81</v>
      </c>
      <c r="BS23" s="193">
        <v>96.29</v>
      </c>
      <c r="BT23" s="193">
        <v>97.35</v>
      </c>
      <c r="BU23" s="193">
        <v>42.54</v>
      </c>
      <c r="BV23" s="193">
        <v>0</v>
      </c>
      <c r="BW23" s="193">
        <v>92.58</v>
      </c>
      <c r="BX23" s="193">
        <v>99.47</v>
      </c>
      <c r="BY23" s="193">
        <v>104.9</v>
      </c>
      <c r="BZ23" s="193">
        <v>95.54</v>
      </c>
      <c r="CA23" s="193">
        <v>104.45</v>
      </c>
      <c r="CB23" s="193">
        <v>1259.44</v>
      </c>
      <c r="CC23" s="193">
        <v>297.04000000000002</v>
      </c>
      <c r="CD23" s="193">
        <v>93.22</v>
      </c>
      <c r="CE23" s="193">
        <v>102.55</v>
      </c>
      <c r="CF23" s="193">
        <v>102.29</v>
      </c>
      <c r="CG23" s="193">
        <v>99.07</v>
      </c>
      <c r="CH23" s="193">
        <v>104.59</v>
      </c>
      <c r="CI23" s="193">
        <v>102.6</v>
      </c>
      <c r="CJ23" s="193">
        <v>104.55</v>
      </c>
      <c r="CK23" s="193">
        <v>109.12</v>
      </c>
      <c r="CL23" s="193">
        <v>102.23</v>
      </c>
      <c r="CM23" s="193">
        <v>109.42</v>
      </c>
      <c r="CN23" s="193">
        <v>101.22</v>
      </c>
      <c r="CO23" s="193">
        <v>102.16</v>
      </c>
      <c r="CP23" s="193">
        <v>99.72</v>
      </c>
      <c r="CQ23" s="193">
        <v>104.88</v>
      </c>
      <c r="CR23" s="193">
        <v>103.95</v>
      </c>
      <c r="CS23" s="193">
        <v>100.32</v>
      </c>
      <c r="CT23" s="193">
        <v>104.22</v>
      </c>
      <c r="CU23" s="193">
        <v>103</v>
      </c>
      <c r="CV23" s="193">
        <v>105.75</v>
      </c>
      <c r="CW23" s="193">
        <v>108.88</v>
      </c>
      <c r="CX23" s="193">
        <v>98.75</v>
      </c>
      <c r="CY23" s="193">
        <v>109.06</v>
      </c>
      <c r="CZ23" s="193">
        <v>102.09</v>
      </c>
      <c r="DA23" s="193">
        <v>19.39</v>
      </c>
      <c r="DB23" s="193">
        <v>99.7</v>
      </c>
      <c r="DC23" s="193">
        <v>103.03</v>
      </c>
      <c r="DD23" s="193">
        <v>105.24</v>
      </c>
      <c r="DE23" s="193">
        <v>99.44</v>
      </c>
      <c r="DF23" s="193">
        <v>104.5</v>
      </c>
      <c r="DG23" s="193">
        <v>104.43</v>
      </c>
      <c r="DH23" s="193">
        <v>105.07</v>
      </c>
      <c r="DI23" s="193">
        <v>108.6</v>
      </c>
      <c r="DJ23" s="193">
        <v>98.28</v>
      </c>
      <c r="DK23" s="193">
        <v>109.13</v>
      </c>
      <c r="DL23" s="193">
        <v>101.89</v>
      </c>
      <c r="DM23" s="193">
        <v>102.86</v>
      </c>
      <c r="DN23" s="193">
        <v>98.83</v>
      </c>
      <c r="DO23" s="193">
        <v>103.92</v>
      </c>
      <c r="DP23" s="193">
        <v>105.2</v>
      </c>
      <c r="DQ23" s="193">
        <v>98.39</v>
      </c>
      <c r="DR23" s="193">
        <v>105.29</v>
      </c>
      <c r="DS23" s="193">
        <v>104.26</v>
      </c>
      <c r="DT23" s="193">
        <v>104.31</v>
      </c>
      <c r="DU23" s="193">
        <v>107.99</v>
      </c>
      <c r="DV23" s="193">
        <v>97.65</v>
      </c>
      <c r="DW23" s="193">
        <v>108.42</v>
      </c>
      <c r="DX23" s="193">
        <v>101.3</v>
      </c>
      <c r="DY23" s="193">
        <v>1328.13</v>
      </c>
      <c r="DZ23" s="193">
        <v>250.68</v>
      </c>
      <c r="EA23" s="193">
        <v>104.42</v>
      </c>
      <c r="EB23" s="193">
        <v>103.71</v>
      </c>
      <c r="EC23" s="193">
        <v>98.75</v>
      </c>
      <c r="ED23" s="193">
        <v>104.42</v>
      </c>
      <c r="EE23" s="193">
        <v>102.98</v>
      </c>
      <c r="EF23" s="193">
        <v>103.46</v>
      </c>
      <c r="EG23" s="193">
        <v>107.82</v>
      </c>
      <c r="EH23" s="193">
        <v>101.05</v>
      </c>
      <c r="EI23" s="193">
        <v>108.43</v>
      </c>
      <c r="EJ23" s="193">
        <v>87.76</v>
      </c>
      <c r="EK23" s="193">
        <v>22.69</v>
      </c>
      <c r="EL23" s="193">
        <v>97.27</v>
      </c>
      <c r="EM23" s="193">
        <v>103.97</v>
      </c>
      <c r="EN23" s="193">
        <v>104.5</v>
      </c>
      <c r="EO23" s="193">
        <v>100.7</v>
      </c>
      <c r="EP23" s="193">
        <v>104.8</v>
      </c>
      <c r="EQ23" s="193">
        <v>103.79</v>
      </c>
      <c r="ER23" s="193">
        <v>104.32</v>
      </c>
      <c r="ES23" s="193">
        <v>106.48</v>
      </c>
      <c r="ET23" s="193">
        <v>96.73</v>
      </c>
      <c r="EU23" s="193">
        <v>106.34</v>
      </c>
      <c r="EV23" s="193">
        <v>98.57</v>
      </c>
      <c r="EW23" s="193">
        <v>1143.05</v>
      </c>
      <c r="EX23" s="193">
        <v>115.23</v>
      </c>
      <c r="EY23" s="193">
        <v>103.04</v>
      </c>
      <c r="EZ23" s="193">
        <v>103.63</v>
      </c>
      <c r="FA23" s="193">
        <v>98.06</v>
      </c>
      <c r="FB23" s="193">
        <v>103.23</v>
      </c>
      <c r="FC23" s="193">
        <v>102.56</v>
      </c>
      <c r="FD23" s="193">
        <v>103.12</v>
      </c>
      <c r="FE23" s="193">
        <v>104.51</v>
      </c>
      <c r="FF23" s="193">
        <v>94.63</v>
      </c>
      <c r="FG23" s="193">
        <v>103.66</v>
      </c>
      <c r="FH23" s="193">
        <v>93.8</v>
      </c>
      <c r="FI23" s="193">
        <v>96.51</v>
      </c>
      <c r="FJ23" s="193">
        <v>93.7</v>
      </c>
      <c r="FK23" s="193">
        <v>102.3</v>
      </c>
      <c r="FL23" s="193">
        <v>100.21</v>
      </c>
      <c r="FM23" s="193">
        <v>95.4</v>
      </c>
      <c r="FN23" s="193">
        <v>103.06</v>
      </c>
      <c r="FO23" s="193">
        <v>100.88</v>
      </c>
      <c r="FP23" s="193">
        <v>101.84</v>
      </c>
      <c r="FQ23" s="193">
        <v>103.28</v>
      </c>
      <c r="FR23" s="193">
        <v>93.65</v>
      </c>
      <c r="FS23" s="193">
        <v>101.48</v>
      </c>
      <c r="FT23" s="193">
        <v>6.48</v>
      </c>
      <c r="FU23" s="193">
        <v>30.91</v>
      </c>
      <c r="FV23" s="193">
        <v>93.54</v>
      </c>
      <c r="FW23" s="193">
        <v>101.01</v>
      </c>
      <c r="FX23" s="193">
        <v>98.78</v>
      </c>
      <c r="FY23" s="193">
        <v>93.88</v>
      </c>
      <c r="FZ23" s="193">
        <v>100.57</v>
      </c>
      <c r="GA23" s="193">
        <v>99.72</v>
      </c>
      <c r="GB23" s="193">
        <v>102.37</v>
      </c>
    </row>
    <row r="24" spans="1:184" s="29" customFormat="1">
      <c r="A24" s="41"/>
      <c r="B24" s="60">
        <f t="shared" si="1"/>
        <v>24</v>
      </c>
      <c r="C24" s="36" t="s">
        <v>6</v>
      </c>
      <c r="D24" s="29" t="s">
        <v>58</v>
      </c>
      <c r="E24" s="193">
        <v>107.08</v>
      </c>
      <c r="F24" s="193">
        <v>95.33</v>
      </c>
      <c r="G24" s="193">
        <v>103.89</v>
      </c>
      <c r="H24" s="193">
        <v>102.3</v>
      </c>
      <c r="I24" s="193">
        <v>1187.97</v>
      </c>
      <c r="J24" s="193">
        <v>158.16999999999999</v>
      </c>
      <c r="K24" s="193">
        <v>104.09</v>
      </c>
      <c r="L24" s="193">
        <v>104.04</v>
      </c>
      <c r="M24" s="193">
        <v>100.08</v>
      </c>
      <c r="N24" s="193">
        <v>105.14</v>
      </c>
      <c r="O24" s="193">
        <v>101.25</v>
      </c>
      <c r="P24" s="193">
        <v>102.46</v>
      </c>
      <c r="Q24" s="193">
        <v>106.81</v>
      </c>
      <c r="R24" s="193">
        <v>95.46</v>
      </c>
      <c r="S24" s="193">
        <v>101.3</v>
      </c>
      <c r="T24" s="193">
        <v>13.95</v>
      </c>
      <c r="U24" s="193">
        <v>20.36</v>
      </c>
      <c r="V24" s="193">
        <v>100.24</v>
      </c>
      <c r="W24" s="193">
        <v>103.85</v>
      </c>
      <c r="X24" s="193">
        <v>103.06</v>
      </c>
      <c r="Y24" s="193">
        <v>99.68</v>
      </c>
      <c r="Z24" s="193">
        <v>105.03</v>
      </c>
      <c r="AA24" s="193">
        <v>101.28</v>
      </c>
      <c r="AB24" s="193">
        <v>101.9</v>
      </c>
      <c r="AC24" s="193">
        <v>103.4</v>
      </c>
      <c r="AD24" s="193">
        <v>93.42</v>
      </c>
      <c r="AE24" s="193">
        <v>100.8</v>
      </c>
      <c r="AF24" s="193">
        <v>97.44</v>
      </c>
      <c r="AG24" s="193">
        <v>1216.58</v>
      </c>
      <c r="AH24" s="193">
        <v>98.83</v>
      </c>
      <c r="AI24" s="193">
        <v>102.77</v>
      </c>
      <c r="AJ24" s="193">
        <v>102.37</v>
      </c>
      <c r="AK24" s="193">
        <v>98.44</v>
      </c>
      <c r="AL24" s="193">
        <v>103.46</v>
      </c>
      <c r="AM24" s="193">
        <v>99.42</v>
      </c>
      <c r="AN24" s="193">
        <v>99.86</v>
      </c>
      <c r="AO24" s="193">
        <v>103.93</v>
      </c>
      <c r="AP24" s="193">
        <v>97.74</v>
      </c>
      <c r="AQ24" s="193">
        <v>101.32</v>
      </c>
      <c r="AR24" s="193">
        <v>97.85</v>
      </c>
      <c r="AS24" s="193">
        <v>104.34</v>
      </c>
      <c r="AT24" s="193">
        <v>99.23</v>
      </c>
      <c r="AU24" s="193">
        <v>102.28</v>
      </c>
      <c r="AV24" s="193">
        <v>104.55</v>
      </c>
      <c r="AW24" s="193">
        <v>98.85</v>
      </c>
      <c r="AX24" s="193">
        <v>103.56</v>
      </c>
      <c r="AY24" s="193">
        <v>100.47</v>
      </c>
      <c r="AZ24" s="193">
        <v>99.33</v>
      </c>
      <c r="BA24" s="193">
        <v>101.47</v>
      </c>
      <c r="BB24" s="193">
        <v>93.18</v>
      </c>
      <c r="BC24" s="193">
        <v>95.15</v>
      </c>
      <c r="BD24" s="193">
        <v>86.46</v>
      </c>
      <c r="BE24" s="193">
        <v>14.85</v>
      </c>
      <c r="BF24" s="193">
        <v>92.22</v>
      </c>
      <c r="BG24" s="193">
        <v>95.47</v>
      </c>
      <c r="BH24" s="193">
        <v>98.29</v>
      </c>
      <c r="BI24" s="193">
        <v>89.92</v>
      </c>
      <c r="BJ24" s="193">
        <v>95.32</v>
      </c>
      <c r="BK24" s="193">
        <v>92.98</v>
      </c>
      <c r="BL24" s="193">
        <v>94.36</v>
      </c>
      <c r="BM24" s="193">
        <v>103.29</v>
      </c>
      <c r="BN24" s="193">
        <v>94.5</v>
      </c>
      <c r="BO24" s="193">
        <v>96.4</v>
      </c>
      <c r="BP24" s="193">
        <v>92.33</v>
      </c>
      <c r="BQ24" s="193">
        <v>98.01</v>
      </c>
      <c r="BR24" s="193">
        <v>93.71</v>
      </c>
      <c r="BS24" s="193">
        <v>100.35</v>
      </c>
      <c r="BT24" s="193">
        <v>100.89</v>
      </c>
      <c r="BU24" s="193">
        <v>94.72</v>
      </c>
      <c r="BV24" s="193">
        <v>98.47</v>
      </c>
      <c r="BW24" s="193">
        <v>101.95</v>
      </c>
      <c r="BX24" s="193">
        <v>101.97</v>
      </c>
      <c r="BY24" s="193">
        <v>107.8</v>
      </c>
      <c r="BZ24" s="193">
        <v>98.86</v>
      </c>
      <c r="CA24" s="193">
        <v>107.33</v>
      </c>
      <c r="CB24" s="193">
        <v>1310.25</v>
      </c>
      <c r="CC24" s="193">
        <v>279.49</v>
      </c>
      <c r="CD24" s="193">
        <v>97.33</v>
      </c>
      <c r="CE24" s="193">
        <v>107.36</v>
      </c>
      <c r="CF24" s="193">
        <v>106</v>
      </c>
      <c r="CG24" s="193">
        <v>101.67</v>
      </c>
      <c r="CH24" s="193">
        <v>107.7</v>
      </c>
      <c r="CI24" s="193">
        <v>105.75</v>
      </c>
      <c r="CJ24" s="193">
        <v>108.45</v>
      </c>
      <c r="CK24" s="193">
        <v>112.04</v>
      </c>
      <c r="CL24" s="193">
        <v>105.22</v>
      </c>
      <c r="CM24" s="193">
        <v>111.98</v>
      </c>
      <c r="CN24" s="193">
        <v>84.01</v>
      </c>
      <c r="CO24" s="193">
        <v>40.03</v>
      </c>
      <c r="CP24" s="193">
        <v>101.97</v>
      </c>
      <c r="CQ24" s="193">
        <v>107.01</v>
      </c>
      <c r="CR24" s="193">
        <v>107.29</v>
      </c>
      <c r="CS24" s="193">
        <v>103.92</v>
      </c>
      <c r="CT24" s="193">
        <v>108.07</v>
      </c>
      <c r="CU24" s="193">
        <v>106.76</v>
      </c>
      <c r="CV24" s="193">
        <v>108.5</v>
      </c>
      <c r="CW24" s="193">
        <v>111.62</v>
      </c>
      <c r="CX24" s="193">
        <v>101.21</v>
      </c>
      <c r="CY24" s="193">
        <v>111.88</v>
      </c>
      <c r="CZ24" s="193">
        <v>104.74</v>
      </c>
      <c r="DA24" s="193">
        <v>1301.8599999999999</v>
      </c>
      <c r="DB24" s="193">
        <v>367.34</v>
      </c>
      <c r="DC24" s="193">
        <v>106.52</v>
      </c>
      <c r="DD24" s="193">
        <v>107.89</v>
      </c>
      <c r="DE24" s="193">
        <v>103.22</v>
      </c>
      <c r="DF24" s="193">
        <v>107.89</v>
      </c>
      <c r="DG24" s="193">
        <v>107.46</v>
      </c>
      <c r="DH24" s="193">
        <v>107.3</v>
      </c>
      <c r="DI24" s="193">
        <v>111.53</v>
      </c>
      <c r="DJ24" s="193">
        <v>101.04</v>
      </c>
      <c r="DK24" s="193">
        <v>111.66</v>
      </c>
      <c r="DL24" s="193">
        <v>104.37</v>
      </c>
      <c r="DM24" s="193">
        <v>105.62</v>
      </c>
      <c r="DN24" s="193">
        <v>102.02</v>
      </c>
      <c r="DO24" s="193">
        <v>107.8</v>
      </c>
      <c r="DP24" s="193">
        <v>107.6</v>
      </c>
      <c r="DQ24" s="193">
        <v>100.99</v>
      </c>
      <c r="DR24" s="193">
        <v>107.42</v>
      </c>
      <c r="DS24" s="193">
        <v>107.21</v>
      </c>
      <c r="DT24" s="193">
        <v>107.68</v>
      </c>
      <c r="DU24" s="193">
        <v>111.2</v>
      </c>
      <c r="DV24" s="193">
        <v>100.67</v>
      </c>
      <c r="DW24" s="193">
        <v>111.17</v>
      </c>
      <c r="DX24" s="193">
        <v>49.1</v>
      </c>
      <c r="DY24" s="193">
        <v>0</v>
      </c>
      <c r="DZ24" s="193">
        <v>94.8</v>
      </c>
      <c r="EA24" s="193">
        <v>107.36</v>
      </c>
      <c r="EB24" s="193">
        <v>106.77</v>
      </c>
      <c r="EC24" s="193">
        <v>101.58</v>
      </c>
      <c r="ED24" s="193">
        <v>106.62</v>
      </c>
      <c r="EE24" s="193">
        <v>105.86</v>
      </c>
      <c r="EF24" s="193">
        <v>106.83</v>
      </c>
      <c r="EG24" s="193">
        <v>110.11</v>
      </c>
      <c r="EH24" s="193">
        <v>103.45</v>
      </c>
      <c r="EI24" s="193">
        <v>110.46</v>
      </c>
      <c r="EJ24" s="193">
        <v>103.45</v>
      </c>
      <c r="EK24" s="193">
        <v>103.8</v>
      </c>
      <c r="EL24" s="193">
        <v>99.8</v>
      </c>
      <c r="EM24" s="193">
        <v>106.33</v>
      </c>
      <c r="EN24" s="193">
        <v>106.12</v>
      </c>
      <c r="EO24" s="193">
        <v>101.97</v>
      </c>
      <c r="EP24" s="193">
        <v>105.97</v>
      </c>
      <c r="EQ24" s="193">
        <v>105.15</v>
      </c>
      <c r="ER24" s="193">
        <v>107.02</v>
      </c>
      <c r="ES24" s="193">
        <v>108.95</v>
      </c>
      <c r="ET24" s="193">
        <v>98.64</v>
      </c>
      <c r="EU24" s="193">
        <v>109.08</v>
      </c>
      <c r="EV24" s="193">
        <v>100.53</v>
      </c>
      <c r="EW24" s="193">
        <v>1230.7</v>
      </c>
      <c r="EX24" s="193">
        <v>140.33000000000001</v>
      </c>
      <c r="EY24" s="193">
        <v>105.62</v>
      </c>
      <c r="EZ24" s="193">
        <v>106.1</v>
      </c>
      <c r="FA24" s="193">
        <v>100.9</v>
      </c>
      <c r="FB24" s="193">
        <v>105.53</v>
      </c>
      <c r="FC24" s="193">
        <v>104.34</v>
      </c>
      <c r="FD24" s="193">
        <v>105.4</v>
      </c>
      <c r="FE24" s="193">
        <v>107.02</v>
      </c>
      <c r="FF24" s="193">
        <v>97.13</v>
      </c>
      <c r="FG24" s="193">
        <v>106.73</v>
      </c>
      <c r="FH24" s="193">
        <v>9.7100000000000009</v>
      </c>
      <c r="FI24" s="193">
        <v>96.85</v>
      </c>
      <c r="FJ24" s="193">
        <v>96.72</v>
      </c>
      <c r="FK24" s="193">
        <v>105.17</v>
      </c>
      <c r="FL24" s="193">
        <v>104.92</v>
      </c>
      <c r="FM24" s="193">
        <v>98.76</v>
      </c>
      <c r="FN24" s="193">
        <v>105.47</v>
      </c>
      <c r="FO24" s="193">
        <v>102.81</v>
      </c>
      <c r="FP24" s="193">
        <v>104.31</v>
      </c>
      <c r="FQ24" s="193">
        <v>106.38</v>
      </c>
      <c r="FR24" s="193">
        <v>96.43</v>
      </c>
      <c r="FS24" s="193">
        <v>105.68</v>
      </c>
      <c r="FT24" s="193">
        <v>1077.6099999999999</v>
      </c>
      <c r="FU24" s="193">
        <v>142.88999999999999</v>
      </c>
      <c r="FV24" s="193">
        <v>96.05</v>
      </c>
      <c r="FW24" s="193">
        <v>104.32</v>
      </c>
      <c r="FX24" s="193">
        <v>101.58</v>
      </c>
      <c r="FY24" s="193">
        <v>95.97</v>
      </c>
      <c r="FZ24" s="193">
        <v>103.1</v>
      </c>
      <c r="GA24" s="193">
        <v>102.22</v>
      </c>
      <c r="GB24" s="193">
        <v>104.36</v>
      </c>
    </row>
    <row r="25" spans="1:184" s="29" customFormat="1">
      <c r="A25" s="41"/>
      <c r="B25" s="60">
        <f t="shared" si="1"/>
        <v>25</v>
      </c>
      <c r="C25" s="36" t="s">
        <v>7</v>
      </c>
      <c r="D25" s="29" t="s">
        <v>58</v>
      </c>
      <c r="E25" s="193">
        <v>142.59</v>
      </c>
      <c r="F25" s="193">
        <v>129.11000000000001</v>
      </c>
      <c r="G25" s="193">
        <v>137.30000000000001</v>
      </c>
      <c r="H25" s="193">
        <v>133.54</v>
      </c>
      <c r="I25" s="193">
        <v>139.93</v>
      </c>
      <c r="J25" s="193">
        <v>132.97999999999999</v>
      </c>
      <c r="K25" s="193">
        <v>139.11000000000001</v>
      </c>
      <c r="L25" s="193">
        <v>139.59</v>
      </c>
      <c r="M25" s="193">
        <v>130.61000000000001</v>
      </c>
      <c r="N25" s="193">
        <v>137.34</v>
      </c>
      <c r="O25" s="193">
        <v>132.34</v>
      </c>
      <c r="P25" s="193">
        <v>138.19</v>
      </c>
      <c r="Q25" s="193">
        <v>149.83000000000001</v>
      </c>
      <c r="R25" s="193">
        <v>134.62</v>
      </c>
      <c r="S25" s="193">
        <v>65.239999999999995</v>
      </c>
      <c r="T25" s="193">
        <v>107.3</v>
      </c>
      <c r="U25" s="193">
        <v>145.52000000000001</v>
      </c>
      <c r="V25" s="193">
        <v>140.87</v>
      </c>
      <c r="W25" s="193">
        <v>147.05000000000001</v>
      </c>
      <c r="X25" s="193">
        <v>146.84</v>
      </c>
      <c r="Y25" s="193">
        <v>137.88999999999999</v>
      </c>
      <c r="Z25" s="193">
        <v>143.76</v>
      </c>
      <c r="AA25" s="193">
        <v>138.84</v>
      </c>
      <c r="AB25" s="193">
        <v>144.05000000000001</v>
      </c>
      <c r="AC25" s="193">
        <v>153.74</v>
      </c>
      <c r="AD25" s="193">
        <v>140.22999999999999</v>
      </c>
      <c r="AE25" s="193">
        <v>149.91999999999999</v>
      </c>
      <c r="AF25" s="193">
        <v>144.97999999999999</v>
      </c>
      <c r="AG25" s="193">
        <v>150.18</v>
      </c>
      <c r="AH25" s="193">
        <v>147.05000000000001</v>
      </c>
      <c r="AI25" s="193">
        <v>154.4</v>
      </c>
      <c r="AJ25" s="193">
        <v>154.22999999999999</v>
      </c>
      <c r="AK25" s="193">
        <v>144.43</v>
      </c>
      <c r="AL25" s="193">
        <v>150.4</v>
      </c>
      <c r="AM25" s="193">
        <v>145.05000000000001</v>
      </c>
      <c r="AN25" s="193">
        <v>148.41999999999999</v>
      </c>
      <c r="AO25" s="193">
        <v>153.18</v>
      </c>
      <c r="AP25" s="193">
        <v>143.87</v>
      </c>
      <c r="AQ25" s="193">
        <v>19.739999999999998</v>
      </c>
      <c r="AR25" s="193">
        <v>14.65</v>
      </c>
      <c r="AS25" s="193">
        <v>151.03</v>
      </c>
      <c r="AT25" s="193">
        <v>146.04</v>
      </c>
      <c r="AU25" s="193">
        <v>153.35</v>
      </c>
      <c r="AV25" s="193">
        <v>155.28</v>
      </c>
      <c r="AW25" s="193">
        <v>144.49</v>
      </c>
      <c r="AX25" s="193">
        <v>149.55000000000001</v>
      </c>
      <c r="AY25" s="193">
        <v>143.85</v>
      </c>
      <c r="AZ25" s="193">
        <v>147.08000000000001</v>
      </c>
      <c r="BA25" s="193">
        <v>152.38</v>
      </c>
      <c r="BB25" s="193">
        <v>138.24</v>
      </c>
      <c r="BC25" s="193">
        <v>148.37</v>
      </c>
      <c r="BD25" s="193">
        <v>142.47</v>
      </c>
      <c r="BE25" s="193">
        <v>149.80000000000001</v>
      </c>
      <c r="BF25" s="193">
        <v>145.02000000000001</v>
      </c>
      <c r="BG25" s="193">
        <v>151.78</v>
      </c>
      <c r="BH25" s="193">
        <v>153.03</v>
      </c>
      <c r="BI25" s="193">
        <v>142.28</v>
      </c>
      <c r="BJ25" s="193">
        <v>147.99</v>
      </c>
      <c r="BK25" s="193">
        <v>142.62</v>
      </c>
      <c r="BL25" s="193">
        <v>147.47</v>
      </c>
      <c r="BM25" s="193">
        <v>153.35</v>
      </c>
      <c r="BN25" s="193">
        <v>139.96</v>
      </c>
      <c r="BO25" s="193">
        <v>77.599999999999994</v>
      </c>
      <c r="BP25" s="193">
        <v>115.93</v>
      </c>
      <c r="BQ25" s="193">
        <v>152.41</v>
      </c>
      <c r="BR25" s="193">
        <v>148.75</v>
      </c>
      <c r="BS25" s="193">
        <v>156.25</v>
      </c>
      <c r="BT25" s="193">
        <v>157.22</v>
      </c>
      <c r="BU25" s="193">
        <v>146.11000000000001</v>
      </c>
      <c r="BV25" s="193">
        <v>154.84</v>
      </c>
      <c r="BW25" s="193">
        <v>149.94</v>
      </c>
      <c r="BX25" s="193">
        <v>155.58000000000001</v>
      </c>
      <c r="BY25" s="193">
        <v>161.01</v>
      </c>
      <c r="BZ25" s="193">
        <v>146.47</v>
      </c>
      <c r="CA25" s="193">
        <v>157.41</v>
      </c>
      <c r="CB25" s="193">
        <v>153.74</v>
      </c>
      <c r="CC25" s="193">
        <v>158.72999999999999</v>
      </c>
      <c r="CD25" s="193">
        <v>153.84</v>
      </c>
      <c r="CE25" s="193">
        <v>164.17</v>
      </c>
      <c r="CF25" s="193">
        <v>163.9</v>
      </c>
      <c r="CG25" s="193">
        <v>155.41</v>
      </c>
      <c r="CH25" s="193">
        <v>161.07</v>
      </c>
      <c r="CI25" s="193">
        <v>161.77000000000001</v>
      </c>
      <c r="CJ25" s="193">
        <v>168.04</v>
      </c>
      <c r="CK25" s="193">
        <v>169.53</v>
      </c>
      <c r="CL25" s="193">
        <v>158.03</v>
      </c>
      <c r="CM25" s="193">
        <v>145.54</v>
      </c>
      <c r="CN25" s="193">
        <v>68.52</v>
      </c>
      <c r="CO25" s="193">
        <v>161.78</v>
      </c>
      <c r="CP25" s="193">
        <v>157.68</v>
      </c>
      <c r="CQ25" s="193">
        <v>165.73</v>
      </c>
      <c r="CR25" s="193">
        <v>166.18</v>
      </c>
      <c r="CS25" s="193">
        <v>157.74</v>
      </c>
      <c r="CT25" s="193">
        <v>163.33000000000001</v>
      </c>
      <c r="CU25" s="193">
        <v>161.76</v>
      </c>
      <c r="CV25" s="193">
        <v>168.88</v>
      </c>
      <c r="CW25" s="193">
        <v>168.41</v>
      </c>
      <c r="CX25" s="193">
        <v>152.5</v>
      </c>
      <c r="CY25" s="193">
        <v>166.89</v>
      </c>
      <c r="CZ25" s="193">
        <v>157.78</v>
      </c>
      <c r="DA25" s="193">
        <v>161.09</v>
      </c>
      <c r="DB25" s="193">
        <v>158.32</v>
      </c>
      <c r="DC25" s="193">
        <v>165.7</v>
      </c>
      <c r="DD25" s="193">
        <v>167.7</v>
      </c>
      <c r="DE25" s="193">
        <v>156.1</v>
      </c>
      <c r="DF25" s="193">
        <v>163.66</v>
      </c>
      <c r="DG25" s="193">
        <v>161.91</v>
      </c>
      <c r="DH25" s="193">
        <v>166.58</v>
      </c>
      <c r="DI25" s="193">
        <v>168.61</v>
      </c>
      <c r="DJ25" s="193">
        <v>152.55000000000001</v>
      </c>
      <c r="DK25" s="193">
        <v>165.65</v>
      </c>
      <c r="DL25" s="193">
        <v>46.92</v>
      </c>
      <c r="DM25" s="193">
        <v>160.86000000000001</v>
      </c>
      <c r="DN25" s="193">
        <v>157.96</v>
      </c>
      <c r="DO25" s="193">
        <v>165.48</v>
      </c>
      <c r="DP25" s="193">
        <v>167.43</v>
      </c>
      <c r="DQ25" s="193">
        <v>155.28</v>
      </c>
      <c r="DR25" s="193">
        <v>164.12</v>
      </c>
      <c r="DS25" s="193">
        <v>161.94</v>
      </c>
      <c r="DT25" s="193">
        <v>166.01</v>
      </c>
      <c r="DU25" s="193">
        <v>167.84</v>
      </c>
      <c r="DV25" s="193">
        <v>151.56</v>
      </c>
      <c r="DW25" s="193">
        <v>165.23</v>
      </c>
      <c r="DX25" s="193">
        <v>156.08000000000001</v>
      </c>
      <c r="DY25" s="193">
        <v>160.65</v>
      </c>
      <c r="DZ25" s="193">
        <v>156.71</v>
      </c>
      <c r="EA25" s="193">
        <v>166.24</v>
      </c>
      <c r="EB25" s="193">
        <v>165.42</v>
      </c>
      <c r="EC25" s="193">
        <v>155.30000000000001</v>
      </c>
      <c r="ED25" s="193">
        <v>161.5</v>
      </c>
      <c r="EE25" s="193">
        <v>160.28</v>
      </c>
      <c r="EF25" s="193">
        <v>165.96</v>
      </c>
      <c r="EG25" s="193">
        <v>168.03</v>
      </c>
      <c r="EH25" s="193">
        <v>156.94</v>
      </c>
      <c r="EI25" s="193">
        <v>5.4</v>
      </c>
      <c r="EJ25" s="193">
        <v>31.28</v>
      </c>
      <c r="EK25" s="193">
        <v>160.37</v>
      </c>
      <c r="EL25" s="193">
        <v>156.04</v>
      </c>
      <c r="EM25" s="193">
        <v>166.3</v>
      </c>
      <c r="EN25" s="193">
        <v>165.99</v>
      </c>
      <c r="EO25" s="193">
        <v>156.04</v>
      </c>
      <c r="EP25" s="193">
        <v>161.46</v>
      </c>
      <c r="EQ25" s="193">
        <v>160.28</v>
      </c>
      <c r="ER25" s="193">
        <v>166.4</v>
      </c>
      <c r="ES25" s="193">
        <v>165.21</v>
      </c>
      <c r="ET25" s="193">
        <v>149.26</v>
      </c>
      <c r="EU25" s="193">
        <v>162.82</v>
      </c>
      <c r="EV25" s="193">
        <v>152.6</v>
      </c>
      <c r="EW25" s="193">
        <v>159.15</v>
      </c>
      <c r="EX25" s="193">
        <v>154.30000000000001</v>
      </c>
      <c r="EY25" s="193">
        <v>163.36000000000001</v>
      </c>
      <c r="EZ25" s="193">
        <v>163.49</v>
      </c>
      <c r="FA25" s="193">
        <v>153.03</v>
      </c>
      <c r="FB25" s="193">
        <v>159.05000000000001</v>
      </c>
      <c r="FC25" s="193">
        <v>157.91</v>
      </c>
      <c r="FD25" s="193">
        <v>163.98</v>
      </c>
      <c r="FE25" s="193">
        <v>162.32</v>
      </c>
      <c r="FF25" s="193">
        <v>147.04</v>
      </c>
      <c r="FG25" s="193">
        <v>67.14</v>
      </c>
      <c r="FH25" s="193">
        <v>137.71</v>
      </c>
      <c r="FI25" s="193">
        <v>156.13</v>
      </c>
      <c r="FJ25" s="193">
        <v>152.87</v>
      </c>
      <c r="FK25" s="193">
        <v>162.43</v>
      </c>
      <c r="FL25" s="193">
        <v>161.51</v>
      </c>
      <c r="FM25" s="193">
        <v>152.19999999999999</v>
      </c>
      <c r="FN25" s="193">
        <v>158.34</v>
      </c>
      <c r="FO25" s="193">
        <v>154.77000000000001</v>
      </c>
      <c r="FP25" s="193">
        <v>162.85</v>
      </c>
      <c r="FQ25" s="193">
        <v>161.01</v>
      </c>
      <c r="FR25" s="193">
        <v>146.80000000000001</v>
      </c>
      <c r="FS25" s="193">
        <v>159.97999999999999</v>
      </c>
      <c r="FT25" s="193">
        <v>152.94</v>
      </c>
      <c r="FU25" s="193">
        <v>156.69</v>
      </c>
      <c r="FV25" s="193">
        <v>153.22999999999999</v>
      </c>
      <c r="FW25" s="193">
        <v>161.19999999999999</v>
      </c>
      <c r="FX25" s="193">
        <v>160.18</v>
      </c>
      <c r="FY25" s="193">
        <v>151.29</v>
      </c>
      <c r="FZ25" s="193">
        <v>156.91</v>
      </c>
      <c r="GA25" s="193">
        <v>154.57</v>
      </c>
      <c r="GB25" s="193">
        <v>162.66</v>
      </c>
    </row>
    <row r="26" spans="1:184" s="29" customFormat="1">
      <c r="A26" s="41"/>
      <c r="B26" s="60">
        <f t="shared" si="1"/>
        <v>26</v>
      </c>
      <c r="C26" s="36" t="s">
        <v>8</v>
      </c>
      <c r="D26" s="29" t="s">
        <v>58</v>
      </c>
      <c r="E26" s="193">
        <v>139.18</v>
      </c>
      <c r="F26" s="193">
        <v>126.17</v>
      </c>
      <c r="G26" s="193">
        <v>134.99</v>
      </c>
      <c r="H26" s="193">
        <v>130.77000000000001</v>
      </c>
      <c r="I26" s="193">
        <v>136.15</v>
      </c>
      <c r="J26" s="193">
        <v>130.11000000000001</v>
      </c>
      <c r="K26" s="193">
        <v>136.9</v>
      </c>
      <c r="L26" s="193">
        <v>136.78</v>
      </c>
      <c r="M26" s="193">
        <v>128.51</v>
      </c>
      <c r="N26" s="193">
        <v>134.86000000000001</v>
      </c>
      <c r="O26" s="193">
        <v>129.01</v>
      </c>
      <c r="P26" s="193">
        <v>134.86000000000001</v>
      </c>
      <c r="Q26" s="193">
        <v>145.74</v>
      </c>
      <c r="R26" s="193">
        <v>131.11000000000001</v>
      </c>
      <c r="S26" s="193">
        <v>141.21</v>
      </c>
      <c r="T26" s="193">
        <v>137.56</v>
      </c>
      <c r="U26" s="193">
        <v>142.49</v>
      </c>
      <c r="V26" s="193">
        <v>138.57</v>
      </c>
      <c r="W26" s="193">
        <v>144.22</v>
      </c>
      <c r="X26" s="193">
        <v>144.88999999999999</v>
      </c>
      <c r="Y26" s="193">
        <v>135.49</v>
      </c>
      <c r="Z26" s="193">
        <v>142.27000000000001</v>
      </c>
      <c r="AA26" s="193">
        <v>135.25</v>
      </c>
      <c r="AB26" s="193">
        <v>141.66</v>
      </c>
      <c r="AC26" s="193">
        <v>150.6</v>
      </c>
      <c r="AD26" s="193">
        <v>137.55000000000001</v>
      </c>
      <c r="AE26" s="193">
        <v>147.72999999999999</v>
      </c>
      <c r="AF26" s="193">
        <v>48.04</v>
      </c>
      <c r="AG26" s="193">
        <v>143.65</v>
      </c>
      <c r="AH26" s="193">
        <v>143.80000000000001</v>
      </c>
      <c r="AI26" s="193">
        <v>152</v>
      </c>
      <c r="AJ26" s="193">
        <v>151.15</v>
      </c>
      <c r="AK26" s="193">
        <v>141.96</v>
      </c>
      <c r="AL26" s="193">
        <v>148.41999999999999</v>
      </c>
      <c r="AM26" s="193">
        <v>142.97999999999999</v>
      </c>
      <c r="AN26" s="193">
        <v>146.66999999999999</v>
      </c>
      <c r="AO26" s="193">
        <v>149.72</v>
      </c>
      <c r="AP26" s="193">
        <v>141.11000000000001</v>
      </c>
      <c r="AQ26" s="193">
        <v>147.27000000000001</v>
      </c>
      <c r="AR26" s="193">
        <v>141.85</v>
      </c>
      <c r="AS26" s="193">
        <v>148.69999999999999</v>
      </c>
      <c r="AT26" s="193">
        <v>143.93</v>
      </c>
      <c r="AU26" s="193">
        <v>150.66999999999999</v>
      </c>
      <c r="AV26" s="193">
        <v>152.93</v>
      </c>
      <c r="AW26" s="193">
        <v>142.04</v>
      </c>
      <c r="AX26" s="193">
        <v>145.80000000000001</v>
      </c>
      <c r="AY26" s="193">
        <v>141.85</v>
      </c>
      <c r="AZ26" s="193">
        <v>145.03</v>
      </c>
      <c r="BA26" s="193">
        <v>150.32</v>
      </c>
      <c r="BB26" s="193">
        <v>136.51</v>
      </c>
      <c r="BC26" s="193">
        <v>80.66</v>
      </c>
      <c r="BD26" s="193">
        <v>108.14</v>
      </c>
      <c r="BE26" s="193">
        <v>146.01</v>
      </c>
      <c r="BF26" s="193">
        <v>143.66</v>
      </c>
      <c r="BG26" s="193">
        <v>150.26</v>
      </c>
      <c r="BH26" s="193">
        <v>151.18</v>
      </c>
      <c r="BI26" s="193">
        <v>141.02000000000001</v>
      </c>
      <c r="BJ26" s="193">
        <v>145.49</v>
      </c>
      <c r="BK26" s="193">
        <v>140.88</v>
      </c>
      <c r="BL26" s="193">
        <v>144.41</v>
      </c>
      <c r="BM26" s="193">
        <v>151.36000000000001</v>
      </c>
      <c r="BN26" s="193">
        <v>136.88999999999999</v>
      </c>
      <c r="BO26" s="193">
        <v>148.07</v>
      </c>
      <c r="BP26" s="193">
        <v>142.22999999999999</v>
      </c>
      <c r="BQ26" s="193">
        <v>149.26</v>
      </c>
      <c r="BR26" s="193">
        <v>145.57</v>
      </c>
      <c r="BS26" s="193">
        <v>152.93</v>
      </c>
      <c r="BT26" s="193">
        <v>154.57</v>
      </c>
      <c r="BU26" s="193">
        <v>143.99</v>
      </c>
      <c r="BV26" s="193">
        <v>151.30000000000001</v>
      </c>
      <c r="BW26" s="193">
        <v>146.62</v>
      </c>
      <c r="BX26" s="193">
        <v>152.44</v>
      </c>
      <c r="BY26" s="193">
        <v>156.68</v>
      </c>
      <c r="BZ26" s="193">
        <v>112.49</v>
      </c>
      <c r="CA26" s="193">
        <v>0</v>
      </c>
      <c r="CB26" s="193">
        <v>65.08</v>
      </c>
      <c r="CC26" s="193">
        <v>156.09</v>
      </c>
      <c r="CD26" s="193">
        <v>150.82</v>
      </c>
      <c r="CE26" s="193">
        <v>159.66</v>
      </c>
      <c r="CF26" s="193">
        <v>160.21</v>
      </c>
      <c r="CG26" s="193">
        <v>151.97</v>
      </c>
      <c r="CH26" s="193">
        <v>157.99</v>
      </c>
      <c r="CI26" s="193">
        <v>157.69</v>
      </c>
      <c r="CJ26" s="193">
        <v>164.66</v>
      </c>
      <c r="CK26" s="193">
        <v>164.53</v>
      </c>
      <c r="CL26" s="193">
        <v>153.31</v>
      </c>
      <c r="CM26" s="193">
        <v>161.19999999999999</v>
      </c>
      <c r="CN26" s="193">
        <v>153.44</v>
      </c>
      <c r="CO26" s="193">
        <v>157.35</v>
      </c>
      <c r="CP26" s="193">
        <v>153.44999999999999</v>
      </c>
      <c r="CQ26" s="193">
        <v>161.16</v>
      </c>
      <c r="CR26" s="193">
        <v>161.72</v>
      </c>
      <c r="CS26" s="193">
        <v>154.19</v>
      </c>
      <c r="CT26" s="193">
        <v>158.51</v>
      </c>
      <c r="CU26" s="193">
        <v>157.18</v>
      </c>
      <c r="CV26" s="193">
        <v>163.52000000000001</v>
      </c>
      <c r="CW26" s="193">
        <v>164.2</v>
      </c>
      <c r="CX26" s="193">
        <v>101.07</v>
      </c>
      <c r="CY26" s="193">
        <v>99.47</v>
      </c>
      <c r="CZ26" s="193">
        <v>153.79</v>
      </c>
      <c r="DA26" s="193">
        <v>157.08000000000001</v>
      </c>
      <c r="DB26" s="193">
        <v>154.54</v>
      </c>
      <c r="DC26" s="193">
        <v>161.44</v>
      </c>
      <c r="DD26" s="193">
        <v>163.11000000000001</v>
      </c>
      <c r="DE26" s="193">
        <v>152.63999999999999</v>
      </c>
      <c r="DF26" s="193">
        <v>158.81</v>
      </c>
      <c r="DG26" s="193">
        <v>158.11000000000001</v>
      </c>
      <c r="DH26" s="193">
        <v>162.77000000000001</v>
      </c>
      <c r="DI26" s="193">
        <v>164.63</v>
      </c>
      <c r="DJ26" s="193">
        <v>148.41999999999999</v>
      </c>
      <c r="DK26" s="193">
        <v>161.81</v>
      </c>
      <c r="DL26" s="193">
        <v>153.59</v>
      </c>
      <c r="DM26" s="193">
        <v>158.18</v>
      </c>
      <c r="DN26" s="193">
        <v>155.03</v>
      </c>
      <c r="DO26" s="193">
        <v>162.41</v>
      </c>
      <c r="DP26" s="193">
        <v>162.41999999999999</v>
      </c>
      <c r="DQ26" s="193">
        <v>152.1</v>
      </c>
      <c r="DR26" s="193">
        <v>159.85</v>
      </c>
      <c r="DS26" s="193">
        <v>158.24</v>
      </c>
      <c r="DT26" s="193">
        <v>162.93</v>
      </c>
      <c r="DU26" s="193">
        <v>163.96</v>
      </c>
      <c r="DV26" s="193">
        <v>148.03</v>
      </c>
      <c r="DW26" s="193">
        <v>125.29</v>
      </c>
      <c r="DX26" s="193">
        <v>81.67</v>
      </c>
      <c r="DY26" s="193">
        <v>157.81</v>
      </c>
      <c r="DZ26" s="193">
        <v>153.56</v>
      </c>
      <c r="EA26" s="193">
        <v>162.44</v>
      </c>
      <c r="EB26" s="193">
        <v>161.91</v>
      </c>
      <c r="EC26" s="193">
        <v>152.24</v>
      </c>
      <c r="ED26" s="193">
        <v>158.29</v>
      </c>
      <c r="EE26" s="193">
        <v>156.15</v>
      </c>
      <c r="EF26" s="193">
        <v>162.87</v>
      </c>
      <c r="EG26" s="193">
        <v>163.38</v>
      </c>
      <c r="EH26" s="193">
        <v>153.27000000000001</v>
      </c>
      <c r="EI26" s="193">
        <v>161.38999999999999</v>
      </c>
      <c r="EJ26" s="193">
        <v>153.26</v>
      </c>
      <c r="EK26" s="193">
        <v>157.75</v>
      </c>
      <c r="EL26" s="193">
        <v>153.01</v>
      </c>
      <c r="EM26" s="193">
        <v>162.66999999999999</v>
      </c>
      <c r="EN26" s="193">
        <v>161.53</v>
      </c>
      <c r="EO26" s="193">
        <v>152.34</v>
      </c>
      <c r="EP26" s="193">
        <v>157.96</v>
      </c>
      <c r="EQ26" s="193">
        <v>156.27000000000001</v>
      </c>
      <c r="ER26" s="193">
        <v>163.44</v>
      </c>
      <c r="ES26" s="193">
        <v>161.49</v>
      </c>
      <c r="ET26" s="193">
        <v>146.34</v>
      </c>
      <c r="EU26" s="193">
        <v>107.6</v>
      </c>
      <c r="EV26" s="193">
        <v>95.64</v>
      </c>
      <c r="EW26" s="193">
        <v>156.51</v>
      </c>
      <c r="EX26" s="193">
        <v>152.84</v>
      </c>
      <c r="EY26" s="193">
        <v>160.03</v>
      </c>
      <c r="EZ26" s="193">
        <v>160.88</v>
      </c>
      <c r="FA26" s="193">
        <v>151.75</v>
      </c>
      <c r="FB26" s="193">
        <v>157.03</v>
      </c>
      <c r="FC26" s="193">
        <v>154.77000000000001</v>
      </c>
      <c r="FD26" s="193">
        <v>161.16999999999999</v>
      </c>
      <c r="FE26" s="193">
        <v>158.58000000000001</v>
      </c>
      <c r="FF26" s="193">
        <v>143.71</v>
      </c>
      <c r="FG26" s="193">
        <v>156.68</v>
      </c>
      <c r="FH26" s="193">
        <v>150.76</v>
      </c>
      <c r="FI26" s="193">
        <v>153.9</v>
      </c>
      <c r="FJ26" s="193">
        <v>150.34</v>
      </c>
      <c r="FK26" s="193">
        <v>159.84</v>
      </c>
      <c r="FL26" s="193">
        <v>158.41</v>
      </c>
      <c r="FM26" s="193">
        <v>149.61000000000001</v>
      </c>
      <c r="FN26" s="193">
        <v>155.79</v>
      </c>
      <c r="FO26" s="193">
        <v>152.07</v>
      </c>
      <c r="FP26" s="193">
        <v>159.35</v>
      </c>
      <c r="FQ26" s="193">
        <v>157.47999999999999</v>
      </c>
      <c r="FR26" s="193">
        <v>143.44999999999999</v>
      </c>
      <c r="FS26" s="193">
        <v>156.79</v>
      </c>
      <c r="FT26" s="193">
        <v>149.36000000000001</v>
      </c>
      <c r="FU26" s="193">
        <v>153.36000000000001</v>
      </c>
      <c r="FV26" s="193">
        <v>150.38</v>
      </c>
      <c r="FW26" s="193">
        <v>157.65</v>
      </c>
      <c r="FX26" s="193">
        <v>157</v>
      </c>
      <c r="FY26" s="193">
        <v>119.02</v>
      </c>
      <c r="FZ26" s="193">
        <v>0</v>
      </c>
      <c r="GA26" s="193">
        <v>65.260000000000005</v>
      </c>
      <c r="GB26" s="193">
        <v>159</v>
      </c>
    </row>
    <row r="27" spans="1:184" s="29" customFormat="1">
      <c r="A27" s="41"/>
      <c r="B27" s="60">
        <f t="shared" si="1"/>
        <v>27</v>
      </c>
      <c r="C27" s="36" t="s">
        <v>9</v>
      </c>
      <c r="D27" s="29" t="s">
        <v>58</v>
      </c>
      <c r="E27" s="193">
        <v>0</v>
      </c>
      <c r="F27" s="193">
        <v>0</v>
      </c>
      <c r="G27" s="193">
        <v>0</v>
      </c>
      <c r="H27" s="193">
        <v>0</v>
      </c>
      <c r="I27" s="193">
        <v>0</v>
      </c>
      <c r="J27" s="193">
        <v>0</v>
      </c>
      <c r="K27" s="193">
        <v>2.81</v>
      </c>
      <c r="L27" s="193">
        <v>0</v>
      </c>
      <c r="M27" s="193">
        <v>0</v>
      </c>
      <c r="N27" s="193">
        <v>0</v>
      </c>
      <c r="O27" s="193">
        <v>0</v>
      </c>
      <c r="P27" s="193">
        <v>0</v>
      </c>
      <c r="Q27" s="193">
        <v>0</v>
      </c>
      <c r="R27" s="193">
        <v>0</v>
      </c>
      <c r="S27" s="193">
        <v>0</v>
      </c>
      <c r="T27" s="193">
        <v>0</v>
      </c>
      <c r="U27" s="193">
        <v>0</v>
      </c>
      <c r="V27" s="193">
        <v>0</v>
      </c>
      <c r="W27" s="193">
        <v>0</v>
      </c>
      <c r="X27" s="193">
        <v>0</v>
      </c>
      <c r="Y27" s="193">
        <v>0</v>
      </c>
      <c r="Z27" s="193">
        <v>0</v>
      </c>
      <c r="AA27" s="193">
        <v>0</v>
      </c>
      <c r="AB27" s="193">
        <v>0</v>
      </c>
      <c r="AC27" s="193">
        <v>0</v>
      </c>
      <c r="AD27" s="193">
        <v>0</v>
      </c>
      <c r="AE27" s="193">
        <v>0</v>
      </c>
      <c r="AF27" s="193">
        <v>0</v>
      </c>
      <c r="AG27" s="193">
        <v>0</v>
      </c>
      <c r="AH27" s="193">
        <v>0</v>
      </c>
      <c r="AI27" s="193">
        <v>0</v>
      </c>
      <c r="AJ27" s="193">
        <v>0</v>
      </c>
      <c r="AK27" s="193">
        <v>0</v>
      </c>
      <c r="AL27" s="193">
        <v>0</v>
      </c>
      <c r="AM27" s="193">
        <v>0</v>
      </c>
      <c r="AN27" s="193">
        <v>0</v>
      </c>
      <c r="AO27" s="193">
        <v>0</v>
      </c>
      <c r="AP27" s="193">
        <v>0</v>
      </c>
      <c r="AQ27" s="193">
        <v>0</v>
      </c>
      <c r="AR27" s="193">
        <v>0</v>
      </c>
      <c r="AS27" s="193">
        <v>0</v>
      </c>
      <c r="AT27" s="193">
        <v>0</v>
      </c>
      <c r="AU27" s="193">
        <v>0</v>
      </c>
      <c r="AV27" s="193">
        <v>0</v>
      </c>
      <c r="AW27" s="193">
        <v>0</v>
      </c>
      <c r="AX27" s="193">
        <v>0</v>
      </c>
      <c r="AY27" s="193">
        <v>0</v>
      </c>
      <c r="AZ27" s="193">
        <v>0</v>
      </c>
      <c r="BA27" s="193">
        <v>0</v>
      </c>
      <c r="BB27" s="193">
        <v>0</v>
      </c>
      <c r="BC27" s="193">
        <v>0</v>
      </c>
      <c r="BD27" s="193">
        <v>0</v>
      </c>
      <c r="BE27" s="193">
        <v>0</v>
      </c>
      <c r="BF27" s="193">
        <v>0</v>
      </c>
      <c r="BG27" s="193">
        <v>0</v>
      </c>
      <c r="BH27" s="193">
        <v>0</v>
      </c>
      <c r="BI27" s="193">
        <v>0</v>
      </c>
      <c r="BJ27" s="193">
        <v>0</v>
      </c>
      <c r="BK27" s="193">
        <v>0</v>
      </c>
      <c r="BL27" s="193">
        <v>0</v>
      </c>
      <c r="BM27" s="193">
        <v>0</v>
      </c>
      <c r="BN27" s="193">
        <v>0</v>
      </c>
      <c r="BO27" s="193">
        <v>0</v>
      </c>
      <c r="BP27" s="193">
        <v>0</v>
      </c>
      <c r="BQ27" s="193">
        <v>0</v>
      </c>
      <c r="BR27" s="193">
        <v>0</v>
      </c>
      <c r="BS27" s="193">
        <v>0</v>
      </c>
      <c r="BT27" s="193">
        <v>0</v>
      </c>
      <c r="BU27" s="193">
        <v>0</v>
      </c>
      <c r="BV27" s="193">
        <v>0</v>
      </c>
      <c r="BW27" s="193">
        <v>0</v>
      </c>
      <c r="BX27" s="193">
        <v>0</v>
      </c>
      <c r="BY27" s="193">
        <v>0</v>
      </c>
      <c r="BZ27" s="193">
        <v>0</v>
      </c>
      <c r="CA27" s="193">
        <v>0</v>
      </c>
      <c r="CB27" s="193">
        <v>0</v>
      </c>
      <c r="CC27" s="193">
        <v>0</v>
      </c>
      <c r="CD27" s="193">
        <v>0</v>
      </c>
      <c r="CE27" s="193">
        <v>3.28</v>
      </c>
      <c r="CF27" s="193">
        <v>3.17</v>
      </c>
      <c r="CG27" s="193">
        <v>0</v>
      </c>
      <c r="CH27" s="193">
        <v>0</v>
      </c>
      <c r="CI27" s="193">
        <v>0</v>
      </c>
      <c r="CJ27" s="193">
        <v>0</v>
      </c>
      <c r="CK27" s="193">
        <v>1.03</v>
      </c>
      <c r="CL27" s="193">
        <v>0</v>
      </c>
      <c r="CM27" s="193">
        <v>0</v>
      </c>
      <c r="CN27" s="193">
        <v>0</v>
      </c>
      <c r="CO27" s="193">
        <v>0</v>
      </c>
      <c r="CP27" s="193">
        <v>3.14</v>
      </c>
      <c r="CQ27" s="193">
        <v>5.66</v>
      </c>
      <c r="CR27" s="193">
        <v>5.58</v>
      </c>
      <c r="CS27" s="193">
        <v>3.4</v>
      </c>
      <c r="CT27" s="193">
        <v>0.84</v>
      </c>
      <c r="CU27" s="193">
        <v>1.07</v>
      </c>
      <c r="CV27" s="193">
        <v>1.69</v>
      </c>
      <c r="CW27" s="193">
        <v>4.1399999999999997</v>
      </c>
      <c r="CX27" s="193">
        <v>4.21</v>
      </c>
      <c r="CY27" s="193">
        <v>3.51</v>
      </c>
      <c r="CZ27" s="193">
        <v>3.07</v>
      </c>
      <c r="DA27" s="193">
        <v>3.5</v>
      </c>
      <c r="DB27" s="193">
        <v>4.54</v>
      </c>
      <c r="DC27" s="193">
        <v>5.25</v>
      </c>
      <c r="DD27" s="193">
        <v>5.36</v>
      </c>
      <c r="DE27" s="193">
        <v>3.85</v>
      </c>
      <c r="DF27" s="193">
        <v>2.2999999999999998</v>
      </c>
      <c r="DG27" s="193">
        <v>1.29</v>
      </c>
      <c r="DH27" s="193">
        <v>1.87</v>
      </c>
      <c r="DI27" s="193">
        <v>3.99</v>
      </c>
      <c r="DJ27" s="193">
        <v>3.59</v>
      </c>
      <c r="DK27" s="193">
        <v>3.17</v>
      </c>
      <c r="DL27" s="193">
        <v>1.1399999999999999</v>
      </c>
      <c r="DM27" s="193">
        <v>1.76</v>
      </c>
      <c r="DN27" s="193">
        <v>4.6500000000000004</v>
      </c>
      <c r="DO27" s="193">
        <v>4.5999999999999996</v>
      </c>
      <c r="DP27" s="193">
        <v>5.45</v>
      </c>
      <c r="DQ27" s="193">
        <v>3.78</v>
      </c>
      <c r="DR27" s="193">
        <v>2.33</v>
      </c>
      <c r="DS27" s="193">
        <v>1.39</v>
      </c>
      <c r="DT27" s="193">
        <v>1.76</v>
      </c>
      <c r="DU27" s="193">
        <v>3.77</v>
      </c>
      <c r="DV27" s="193">
        <v>3.29</v>
      </c>
      <c r="DW27" s="193">
        <v>1.43</v>
      </c>
      <c r="DX27" s="193">
        <v>0.88</v>
      </c>
      <c r="DY27" s="193">
        <v>2.02</v>
      </c>
      <c r="DZ27" s="193">
        <v>4.66</v>
      </c>
      <c r="EA27" s="193">
        <v>4.67</v>
      </c>
      <c r="EB27" s="193">
        <v>5.09</v>
      </c>
      <c r="EC27" s="193">
        <v>2.4700000000000002</v>
      </c>
      <c r="ED27" s="193">
        <v>0.57999999999999996</v>
      </c>
      <c r="EE27" s="193">
        <v>0.77</v>
      </c>
      <c r="EF27" s="193">
        <v>1.1100000000000001</v>
      </c>
      <c r="EG27" s="193">
        <v>1.78</v>
      </c>
      <c r="EH27" s="193">
        <v>3.24</v>
      </c>
      <c r="EI27" s="193">
        <v>1.1100000000000001</v>
      </c>
      <c r="EJ27" s="193">
        <v>0.98</v>
      </c>
      <c r="EK27" s="193">
        <v>1.88</v>
      </c>
      <c r="EL27" s="193">
        <v>3.39</v>
      </c>
      <c r="EM27" s="193">
        <v>4.6500000000000004</v>
      </c>
      <c r="EN27" s="193">
        <v>4.62</v>
      </c>
      <c r="EO27" s="193">
        <v>2.7</v>
      </c>
      <c r="EP27" s="193">
        <v>0.56999999999999995</v>
      </c>
      <c r="EQ27" s="193">
        <v>0.6</v>
      </c>
      <c r="ER27" s="193">
        <v>1.34</v>
      </c>
      <c r="ES27" s="193">
        <v>1.7</v>
      </c>
      <c r="ET27" s="193">
        <v>2.81</v>
      </c>
      <c r="EU27" s="193">
        <v>1.29</v>
      </c>
      <c r="EV27" s="193">
        <v>1.03</v>
      </c>
      <c r="EW27" s="193">
        <v>2.0699999999999998</v>
      </c>
      <c r="EX27" s="193">
        <v>3.46</v>
      </c>
      <c r="EY27" s="193">
        <v>4.4000000000000004</v>
      </c>
      <c r="EZ27" s="193">
        <v>4.3499999999999996</v>
      </c>
      <c r="FA27" s="193">
        <v>3.15</v>
      </c>
      <c r="FB27" s="193">
        <v>0.57999999999999996</v>
      </c>
      <c r="FC27" s="193">
        <v>0.6</v>
      </c>
      <c r="FD27" s="193">
        <v>1.34</v>
      </c>
      <c r="FE27" s="193">
        <v>2.6</v>
      </c>
      <c r="FF27" s="193">
        <v>3.1</v>
      </c>
      <c r="FG27" s="193">
        <v>1.0900000000000001</v>
      </c>
      <c r="FH27" s="193">
        <v>0.94</v>
      </c>
      <c r="FI27" s="193">
        <v>2.0699999999999998</v>
      </c>
      <c r="FJ27" s="193">
        <v>3.89</v>
      </c>
      <c r="FK27" s="193">
        <v>4.21</v>
      </c>
      <c r="FL27" s="193">
        <v>4.5</v>
      </c>
      <c r="FM27" s="193">
        <v>3.03</v>
      </c>
      <c r="FN27" s="193">
        <v>0.51</v>
      </c>
      <c r="FO27" s="193">
        <v>0.64</v>
      </c>
      <c r="FP27" s="193">
        <v>1.36</v>
      </c>
      <c r="FQ27" s="193">
        <v>2.5</v>
      </c>
      <c r="FR27" s="193">
        <v>2.9</v>
      </c>
      <c r="FS27" s="193">
        <v>1.37</v>
      </c>
      <c r="FT27" s="193">
        <v>0.86</v>
      </c>
      <c r="FU27" s="193">
        <v>1.33</v>
      </c>
      <c r="FV27" s="193">
        <v>4.0599999999999996</v>
      </c>
      <c r="FW27" s="193">
        <v>3.9</v>
      </c>
      <c r="FX27" s="193">
        <v>4.9000000000000004</v>
      </c>
      <c r="FY27" s="193">
        <v>2.4500000000000002</v>
      </c>
      <c r="FZ27" s="193">
        <v>0.66</v>
      </c>
      <c r="GA27" s="193">
        <v>0.77</v>
      </c>
      <c r="GB27" s="193">
        <v>1.37</v>
      </c>
    </row>
    <row r="28" spans="1:184" s="29" customFormat="1">
      <c r="A28" s="41"/>
      <c r="B28" s="60">
        <f t="shared" si="1"/>
        <v>28</v>
      </c>
      <c r="C28" s="36" t="s">
        <v>10</v>
      </c>
      <c r="D28" s="29" t="s">
        <v>58</v>
      </c>
      <c r="E28" s="193">
        <v>0</v>
      </c>
      <c r="F28" s="193">
        <v>0</v>
      </c>
      <c r="G28" s="193">
        <v>0</v>
      </c>
      <c r="H28" s="193">
        <v>0</v>
      </c>
      <c r="I28" s="193">
        <v>0</v>
      </c>
      <c r="J28" s="193">
        <v>0</v>
      </c>
      <c r="K28" s="193">
        <v>0</v>
      </c>
      <c r="L28" s="193">
        <v>0</v>
      </c>
      <c r="M28" s="193">
        <v>0</v>
      </c>
      <c r="N28" s="193">
        <v>0</v>
      </c>
      <c r="O28" s="193">
        <v>0</v>
      </c>
      <c r="P28" s="193">
        <v>0</v>
      </c>
      <c r="Q28" s="193">
        <v>0</v>
      </c>
      <c r="R28" s="193">
        <v>0</v>
      </c>
      <c r="S28" s="193">
        <v>0</v>
      </c>
      <c r="T28" s="193">
        <v>0</v>
      </c>
      <c r="U28" s="193">
        <v>0</v>
      </c>
      <c r="V28" s="193">
        <v>0</v>
      </c>
      <c r="W28" s="193">
        <v>0</v>
      </c>
      <c r="X28" s="193">
        <v>0</v>
      </c>
      <c r="Y28" s="193">
        <v>0</v>
      </c>
      <c r="Z28" s="193">
        <v>0</v>
      </c>
      <c r="AA28" s="193">
        <v>0</v>
      </c>
      <c r="AB28" s="193">
        <v>0</v>
      </c>
      <c r="AC28" s="193">
        <v>0</v>
      </c>
      <c r="AD28" s="193">
        <v>0</v>
      </c>
      <c r="AE28" s="193">
        <v>0</v>
      </c>
      <c r="AF28" s="193">
        <v>0</v>
      </c>
      <c r="AG28" s="193">
        <v>0</v>
      </c>
      <c r="AH28" s="193">
        <v>0</v>
      </c>
      <c r="AI28" s="193">
        <v>0</v>
      </c>
      <c r="AJ28" s="193">
        <v>0</v>
      </c>
      <c r="AK28" s="193">
        <v>0</v>
      </c>
      <c r="AL28" s="193">
        <v>0</v>
      </c>
      <c r="AM28" s="193">
        <v>0</v>
      </c>
      <c r="AN28" s="193">
        <v>0</v>
      </c>
      <c r="AO28" s="193">
        <v>0</v>
      </c>
      <c r="AP28" s="193">
        <v>0</v>
      </c>
      <c r="AQ28" s="193">
        <v>0</v>
      </c>
      <c r="AR28" s="193">
        <v>0</v>
      </c>
      <c r="AS28" s="193">
        <v>0</v>
      </c>
      <c r="AT28" s="193">
        <v>0</v>
      </c>
      <c r="AU28" s="193">
        <v>0</v>
      </c>
      <c r="AV28" s="193">
        <v>0</v>
      </c>
      <c r="AW28" s="193">
        <v>0</v>
      </c>
      <c r="AX28" s="193">
        <v>0</v>
      </c>
      <c r="AY28" s="193">
        <v>0</v>
      </c>
      <c r="AZ28" s="193">
        <v>0</v>
      </c>
      <c r="BA28" s="193">
        <v>0</v>
      </c>
      <c r="BB28" s="193">
        <v>0</v>
      </c>
      <c r="BC28" s="193">
        <v>0</v>
      </c>
      <c r="BD28" s="193">
        <v>0</v>
      </c>
      <c r="BE28" s="193">
        <v>0</v>
      </c>
      <c r="BF28" s="193">
        <v>0</v>
      </c>
      <c r="BG28" s="193">
        <v>0</v>
      </c>
      <c r="BH28" s="193">
        <v>0</v>
      </c>
      <c r="BI28" s="193">
        <v>0</v>
      </c>
      <c r="BJ28" s="193">
        <v>0</v>
      </c>
      <c r="BK28" s="193">
        <v>0</v>
      </c>
      <c r="BL28" s="193">
        <v>0</v>
      </c>
      <c r="BM28" s="193">
        <v>0</v>
      </c>
      <c r="BN28" s="193">
        <v>0</v>
      </c>
      <c r="BO28" s="193">
        <v>0</v>
      </c>
      <c r="BP28" s="193">
        <v>0</v>
      </c>
      <c r="BQ28" s="193">
        <v>0</v>
      </c>
      <c r="BR28" s="193">
        <v>0</v>
      </c>
      <c r="BS28" s="193">
        <v>0</v>
      </c>
      <c r="BT28" s="193">
        <v>0</v>
      </c>
      <c r="BU28" s="193">
        <v>0</v>
      </c>
      <c r="BV28" s="193">
        <v>0</v>
      </c>
      <c r="BW28" s="193">
        <v>0</v>
      </c>
      <c r="BX28" s="193">
        <v>0</v>
      </c>
      <c r="BY28" s="193">
        <v>0</v>
      </c>
      <c r="BZ28" s="193">
        <v>0</v>
      </c>
      <c r="CA28" s="193">
        <v>0</v>
      </c>
      <c r="CB28" s="193">
        <v>0</v>
      </c>
      <c r="CC28" s="193">
        <v>0</v>
      </c>
      <c r="CD28" s="193">
        <v>0</v>
      </c>
      <c r="CE28" s="193">
        <v>0</v>
      </c>
      <c r="CF28" s="193">
        <v>0</v>
      </c>
      <c r="CG28" s="193">
        <v>0</v>
      </c>
      <c r="CH28" s="193">
        <v>0</v>
      </c>
      <c r="CI28" s="193">
        <v>0</v>
      </c>
      <c r="CJ28" s="193">
        <v>0</v>
      </c>
      <c r="CK28" s="193">
        <v>0</v>
      </c>
      <c r="CL28" s="193">
        <v>0</v>
      </c>
      <c r="CM28" s="193">
        <v>0</v>
      </c>
      <c r="CN28" s="193">
        <v>0</v>
      </c>
      <c r="CO28" s="193">
        <v>0</v>
      </c>
      <c r="CP28" s="193">
        <v>0</v>
      </c>
      <c r="CQ28" s="193">
        <v>0</v>
      </c>
      <c r="CR28" s="193">
        <v>0</v>
      </c>
      <c r="CS28" s="193">
        <v>0</v>
      </c>
      <c r="CT28" s="193">
        <v>0</v>
      </c>
      <c r="CU28" s="193">
        <v>0</v>
      </c>
      <c r="CV28" s="193">
        <v>0</v>
      </c>
      <c r="CW28" s="193">
        <v>0</v>
      </c>
      <c r="CX28" s="193">
        <v>0</v>
      </c>
      <c r="CY28" s="193">
        <v>0</v>
      </c>
      <c r="CZ28" s="193">
        <v>0</v>
      </c>
      <c r="DA28" s="193">
        <v>0</v>
      </c>
      <c r="DB28" s="193">
        <v>0</v>
      </c>
      <c r="DC28" s="193">
        <v>0</v>
      </c>
      <c r="DD28" s="193">
        <v>0</v>
      </c>
      <c r="DE28" s="193">
        <v>0</v>
      </c>
      <c r="DF28" s="193">
        <v>0</v>
      </c>
      <c r="DG28" s="193">
        <v>0</v>
      </c>
      <c r="DH28" s="193">
        <v>0</v>
      </c>
      <c r="DI28" s="193">
        <v>0</v>
      </c>
      <c r="DJ28" s="193">
        <v>0</v>
      </c>
      <c r="DK28" s="193">
        <v>0</v>
      </c>
      <c r="DL28" s="193">
        <v>0</v>
      </c>
      <c r="DM28" s="193">
        <v>0</v>
      </c>
      <c r="DN28" s="193">
        <v>0</v>
      </c>
      <c r="DO28" s="193">
        <v>0</v>
      </c>
      <c r="DP28" s="193">
        <v>0</v>
      </c>
      <c r="DQ28" s="193">
        <v>0</v>
      </c>
      <c r="DR28" s="193">
        <v>0</v>
      </c>
      <c r="DS28" s="193">
        <v>0</v>
      </c>
      <c r="DT28" s="193">
        <v>0</v>
      </c>
      <c r="DU28" s="193">
        <v>0</v>
      </c>
      <c r="DV28" s="193">
        <v>0</v>
      </c>
      <c r="DW28" s="193">
        <v>0</v>
      </c>
      <c r="DX28" s="193">
        <v>0</v>
      </c>
      <c r="DY28" s="193">
        <v>0</v>
      </c>
      <c r="DZ28" s="193">
        <v>0</v>
      </c>
      <c r="EA28" s="193">
        <v>0</v>
      </c>
      <c r="EB28" s="193">
        <v>0</v>
      </c>
      <c r="EC28" s="193">
        <v>0</v>
      </c>
      <c r="ED28" s="193">
        <v>0</v>
      </c>
      <c r="EE28" s="193">
        <v>0</v>
      </c>
      <c r="EF28" s="193">
        <v>0</v>
      </c>
      <c r="EG28" s="193">
        <v>0</v>
      </c>
      <c r="EH28" s="193">
        <v>0</v>
      </c>
      <c r="EI28" s="193">
        <v>0</v>
      </c>
      <c r="EJ28" s="193">
        <v>0</v>
      </c>
      <c r="EK28" s="193">
        <v>0</v>
      </c>
      <c r="EL28" s="193">
        <v>0</v>
      </c>
      <c r="EM28" s="193">
        <v>0</v>
      </c>
      <c r="EN28" s="193">
        <v>0</v>
      </c>
      <c r="EO28" s="193">
        <v>0</v>
      </c>
      <c r="EP28" s="193">
        <v>0</v>
      </c>
      <c r="EQ28" s="193">
        <v>0</v>
      </c>
      <c r="ER28" s="193">
        <v>0</v>
      </c>
      <c r="ES28" s="193">
        <v>0</v>
      </c>
      <c r="ET28" s="193">
        <v>0</v>
      </c>
      <c r="EU28" s="193">
        <v>0</v>
      </c>
      <c r="EV28" s="193">
        <v>0</v>
      </c>
      <c r="EW28" s="193">
        <v>0</v>
      </c>
      <c r="EX28" s="193">
        <v>0</v>
      </c>
      <c r="EY28" s="193">
        <v>0</v>
      </c>
      <c r="EZ28" s="193">
        <v>0</v>
      </c>
      <c r="FA28" s="193">
        <v>0</v>
      </c>
      <c r="FB28" s="193">
        <v>0</v>
      </c>
      <c r="FC28" s="193">
        <v>0</v>
      </c>
      <c r="FD28" s="193">
        <v>0</v>
      </c>
      <c r="FE28" s="193">
        <v>0</v>
      </c>
      <c r="FF28" s="193">
        <v>0</v>
      </c>
      <c r="FG28" s="193">
        <v>0</v>
      </c>
      <c r="FH28" s="193">
        <v>0</v>
      </c>
      <c r="FI28" s="193">
        <v>0</v>
      </c>
      <c r="FJ28" s="193">
        <v>0</v>
      </c>
      <c r="FK28" s="193">
        <v>0</v>
      </c>
      <c r="FL28" s="193">
        <v>0</v>
      </c>
      <c r="FM28" s="193">
        <v>0</v>
      </c>
      <c r="FN28" s="193">
        <v>0</v>
      </c>
      <c r="FO28" s="193">
        <v>0</v>
      </c>
      <c r="FP28" s="193">
        <v>0</v>
      </c>
      <c r="FQ28" s="193">
        <v>0</v>
      </c>
      <c r="FR28" s="193">
        <v>0</v>
      </c>
      <c r="FS28" s="193">
        <v>0</v>
      </c>
      <c r="FT28" s="193">
        <v>0</v>
      </c>
      <c r="FU28" s="193">
        <v>0</v>
      </c>
      <c r="FV28" s="193">
        <v>0</v>
      </c>
      <c r="FW28" s="193">
        <v>0</v>
      </c>
      <c r="FX28" s="193">
        <v>0</v>
      </c>
      <c r="FY28" s="193">
        <v>0</v>
      </c>
      <c r="FZ28" s="193">
        <v>0</v>
      </c>
      <c r="GA28" s="193">
        <v>0</v>
      </c>
      <c r="GB28" s="193">
        <v>0</v>
      </c>
    </row>
    <row r="29" spans="1:184">
      <c r="A29" s="461"/>
      <c r="B29" s="60">
        <f t="shared" si="1"/>
        <v>29</v>
      </c>
      <c r="C29" s="36" t="s">
        <v>12</v>
      </c>
      <c r="D29" s="29" t="s">
        <v>58</v>
      </c>
      <c r="E29" s="193">
        <v>0</v>
      </c>
      <c r="F29" s="193">
        <v>0</v>
      </c>
      <c r="G29" s="193">
        <v>0</v>
      </c>
      <c r="H29" s="193">
        <v>0</v>
      </c>
      <c r="I29" s="193">
        <v>0</v>
      </c>
      <c r="J29" s="193">
        <v>0</v>
      </c>
      <c r="K29" s="193">
        <v>0</v>
      </c>
      <c r="L29" s="193">
        <v>0</v>
      </c>
      <c r="M29" s="193">
        <v>0</v>
      </c>
      <c r="N29" s="193">
        <v>0</v>
      </c>
      <c r="O29" s="193">
        <v>0</v>
      </c>
      <c r="P29" s="193">
        <v>0</v>
      </c>
      <c r="Q29" s="193">
        <v>0</v>
      </c>
      <c r="R29" s="193">
        <v>0</v>
      </c>
      <c r="S29" s="193">
        <v>0</v>
      </c>
      <c r="T29" s="193">
        <v>0</v>
      </c>
      <c r="U29" s="193">
        <v>0</v>
      </c>
      <c r="V29" s="193">
        <v>0</v>
      </c>
      <c r="W29" s="193">
        <v>0</v>
      </c>
      <c r="X29" s="193">
        <v>0</v>
      </c>
      <c r="Y29" s="193">
        <v>0</v>
      </c>
      <c r="Z29" s="193">
        <v>0</v>
      </c>
      <c r="AA29" s="193">
        <v>0</v>
      </c>
      <c r="AB29" s="193">
        <v>0</v>
      </c>
      <c r="AC29" s="193">
        <v>0</v>
      </c>
      <c r="AD29" s="193">
        <v>0</v>
      </c>
      <c r="AE29" s="193">
        <v>0</v>
      </c>
      <c r="AF29" s="193">
        <v>0</v>
      </c>
      <c r="AG29" s="193">
        <v>0</v>
      </c>
      <c r="AH29" s="193">
        <v>0</v>
      </c>
      <c r="AI29" s="193">
        <v>0</v>
      </c>
      <c r="AJ29" s="193">
        <v>0</v>
      </c>
      <c r="AK29" s="193">
        <v>0</v>
      </c>
      <c r="AL29" s="193">
        <v>0</v>
      </c>
      <c r="AM29" s="193">
        <v>0</v>
      </c>
      <c r="AN29" s="193">
        <v>0</v>
      </c>
      <c r="AO29" s="193">
        <v>0</v>
      </c>
      <c r="AP29" s="193">
        <v>0</v>
      </c>
      <c r="AQ29" s="193">
        <v>0</v>
      </c>
      <c r="AR29" s="193">
        <v>0</v>
      </c>
      <c r="AS29" s="193">
        <v>0</v>
      </c>
      <c r="AT29" s="193">
        <v>0</v>
      </c>
      <c r="AU29" s="193">
        <v>0</v>
      </c>
      <c r="AV29" s="193">
        <v>0</v>
      </c>
      <c r="AW29" s="193">
        <v>0</v>
      </c>
      <c r="AX29" s="193">
        <v>0</v>
      </c>
      <c r="AY29" s="193">
        <v>0</v>
      </c>
      <c r="AZ29" s="193">
        <v>0</v>
      </c>
      <c r="BA29" s="193">
        <v>0</v>
      </c>
      <c r="BB29" s="193">
        <v>0</v>
      </c>
      <c r="BC29" s="193">
        <v>0</v>
      </c>
      <c r="BD29" s="193">
        <v>0</v>
      </c>
      <c r="BE29" s="193">
        <v>0</v>
      </c>
      <c r="BF29" s="193">
        <v>0</v>
      </c>
      <c r="BG29" s="193">
        <v>0</v>
      </c>
      <c r="BH29" s="193">
        <v>0</v>
      </c>
      <c r="BI29" s="193">
        <v>0</v>
      </c>
      <c r="BJ29" s="193">
        <v>0</v>
      </c>
      <c r="BK29" s="193">
        <v>0</v>
      </c>
      <c r="BL29" s="193">
        <v>0</v>
      </c>
      <c r="BM29" s="193">
        <v>0</v>
      </c>
      <c r="BN29" s="193">
        <v>0</v>
      </c>
      <c r="BO29" s="193">
        <v>0</v>
      </c>
      <c r="BP29" s="193">
        <v>0</v>
      </c>
      <c r="BQ29" s="193">
        <v>0</v>
      </c>
      <c r="BR29" s="193">
        <v>0</v>
      </c>
      <c r="BS29" s="193">
        <v>0</v>
      </c>
      <c r="BT29" s="193">
        <v>0</v>
      </c>
      <c r="BU29" s="193">
        <v>0</v>
      </c>
      <c r="BV29" s="193">
        <v>0</v>
      </c>
      <c r="BW29" s="193">
        <v>0</v>
      </c>
      <c r="BX29" s="193">
        <v>0</v>
      </c>
      <c r="BY29" s="193">
        <v>0</v>
      </c>
      <c r="BZ29" s="193">
        <v>0</v>
      </c>
      <c r="CA29" s="193">
        <v>0</v>
      </c>
      <c r="CB29" s="193">
        <v>0</v>
      </c>
      <c r="CC29" s="193">
        <v>0</v>
      </c>
      <c r="CD29" s="193">
        <v>0</v>
      </c>
      <c r="CE29" s="193">
        <v>0</v>
      </c>
      <c r="CF29" s="193">
        <v>0</v>
      </c>
      <c r="CG29" s="193">
        <v>0</v>
      </c>
      <c r="CH29" s="193">
        <v>0</v>
      </c>
      <c r="CI29" s="193">
        <v>0</v>
      </c>
      <c r="CJ29" s="193">
        <v>0</v>
      </c>
      <c r="CK29" s="193">
        <v>0</v>
      </c>
      <c r="CL29" s="193">
        <v>0</v>
      </c>
      <c r="CM29" s="193">
        <v>0</v>
      </c>
      <c r="CN29" s="193">
        <v>0</v>
      </c>
      <c r="CO29" s="193">
        <v>0</v>
      </c>
      <c r="CP29" s="193">
        <v>0</v>
      </c>
      <c r="CQ29" s="193">
        <v>0</v>
      </c>
      <c r="CR29" s="193">
        <v>0</v>
      </c>
      <c r="CS29" s="193">
        <v>0</v>
      </c>
      <c r="CT29" s="193">
        <v>0</v>
      </c>
      <c r="CU29" s="193">
        <v>0</v>
      </c>
      <c r="CV29" s="193">
        <v>0</v>
      </c>
      <c r="CW29" s="193">
        <v>0</v>
      </c>
      <c r="CX29" s="193">
        <v>0</v>
      </c>
      <c r="CY29" s="193">
        <v>0</v>
      </c>
      <c r="CZ29" s="193">
        <v>0</v>
      </c>
      <c r="DA29" s="193">
        <v>0</v>
      </c>
      <c r="DB29" s="193">
        <v>0</v>
      </c>
      <c r="DC29" s="193">
        <v>0</v>
      </c>
      <c r="DD29" s="193">
        <v>0</v>
      </c>
      <c r="DE29" s="193">
        <v>0</v>
      </c>
      <c r="DF29" s="193">
        <v>0</v>
      </c>
      <c r="DG29" s="193">
        <v>0</v>
      </c>
      <c r="DH29" s="193">
        <v>0</v>
      </c>
      <c r="DI29" s="193">
        <v>0</v>
      </c>
      <c r="DJ29" s="193">
        <v>0</v>
      </c>
      <c r="DK29" s="193">
        <v>0</v>
      </c>
      <c r="DL29" s="193">
        <v>0</v>
      </c>
      <c r="DM29" s="193">
        <v>0</v>
      </c>
      <c r="DN29" s="193">
        <v>0</v>
      </c>
      <c r="DO29" s="193">
        <v>0</v>
      </c>
      <c r="DP29" s="193">
        <v>0</v>
      </c>
      <c r="DQ29" s="193">
        <v>0</v>
      </c>
      <c r="DR29" s="193">
        <v>0</v>
      </c>
      <c r="DS29" s="193">
        <v>0</v>
      </c>
      <c r="DT29" s="193">
        <v>0</v>
      </c>
      <c r="DU29" s="193">
        <v>0</v>
      </c>
      <c r="DV29" s="193">
        <v>0</v>
      </c>
      <c r="DW29" s="193">
        <v>0</v>
      </c>
      <c r="DX29" s="193">
        <v>0</v>
      </c>
      <c r="DY29" s="193">
        <v>0</v>
      </c>
      <c r="DZ29" s="193">
        <v>0</v>
      </c>
      <c r="EA29" s="193">
        <v>0</v>
      </c>
      <c r="EB29" s="193">
        <v>0</v>
      </c>
      <c r="EC29" s="193">
        <v>0</v>
      </c>
      <c r="ED29" s="193">
        <v>0</v>
      </c>
      <c r="EE29" s="193">
        <v>0</v>
      </c>
      <c r="EF29" s="193">
        <v>0</v>
      </c>
      <c r="EG29" s="193">
        <v>0</v>
      </c>
      <c r="EH29" s="193">
        <v>0</v>
      </c>
      <c r="EI29" s="193">
        <v>0</v>
      </c>
      <c r="EJ29" s="193">
        <v>0</v>
      </c>
      <c r="EK29" s="193">
        <v>0</v>
      </c>
      <c r="EL29" s="193">
        <v>0</v>
      </c>
      <c r="EM29" s="193">
        <v>0</v>
      </c>
      <c r="EN29" s="193">
        <v>0</v>
      </c>
      <c r="EO29" s="193">
        <v>0</v>
      </c>
      <c r="EP29" s="193">
        <v>0</v>
      </c>
      <c r="EQ29" s="193">
        <v>0</v>
      </c>
      <c r="ER29" s="193">
        <v>0</v>
      </c>
      <c r="ES29" s="193">
        <v>0</v>
      </c>
      <c r="ET29" s="193">
        <v>0</v>
      </c>
      <c r="EU29" s="193">
        <v>0</v>
      </c>
      <c r="EV29" s="193">
        <v>0</v>
      </c>
      <c r="EW29" s="193">
        <v>0</v>
      </c>
      <c r="EX29" s="193">
        <v>0</v>
      </c>
      <c r="EY29" s="193">
        <v>0</v>
      </c>
      <c r="EZ29" s="193">
        <v>0</v>
      </c>
      <c r="FA29" s="193">
        <v>0</v>
      </c>
      <c r="FB29" s="193">
        <v>0</v>
      </c>
      <c r="FC29" s="193">
        <v>0</v>
      </c>
      <c r="FD29" s="193">
        <v>0</v>
      </c>
      <c r="FE29" s="193">
        <v>0</v>
      </c>
      <c r="FF29" s="193">
        <v>0</v>
      </c>
      <c r="FG29" s="193">
        <v>0</v>
      </c>
      <c r="FH29" s="193">
        <v>0</v>
      </c>
      <c r="FI29" s="193">
        <v>0</v>
      </c>
      <c r="FJ29" s="193">
        <v>0</v>
      </c>
      <c r="FK29" s="193">
        <v>0</v>
      </c>
      <c r="FL29" s="193">
        <v>0</v>
      </c>
      <c r="FM29" s="193">
        <v>0</v>
      </c>
      <c r="FN29" s="193">
        <v>0</v>
      </c>
      <c r="FO29" s="193">
        <v>0</v>
      </c>
      <c r="FP29" s="193">
        <v>0</v>
      </c>
      <c r="FQ29" s="193">
        <v>0</v>
      </c>
      <c r="FR29" s="193">
        <v>0</v>
      </c>
      <c r="FS29" s="193">
        <v>0</v>
      </c>
      <c r="FT29" s="193">
        <v>0</v>
      </c>
      <c r="FU29" s="193">
        <v>0</v>
      </c>
      <c r="FV29" s="193">
        <v>0</v>
      </c>
      <c r="FW29" s="193">
        <v>0</v>
      </c>
      <c r="FX29" s="193">
        <v>0</v>
      </c>
      <c r="FY29" s="193">
        <v>0</v>
      </c>
      <c r="FZ29" s="193">
        <v>0</v>
      </c>
      <c r="GA29" s="193">
        <v>0</v>
      </c>
      <c r="GB29" s="193">
        <v>0</v>
      </c>
    </row>
    <row r="30" spans="1:184">
      <c r="B30" s="60">
        <f t="shared" si="1"/>
        <v>30</v>
      </c>
      <c r="C30" s="37" t="s">
        <v>291</v>
      </c>
      <c r="D30" s="31" t="s">
        <v>58</v>
      </c>
      <c r="E30" s="194">
        <v>0</v>
      </c>
      <c r="F30" s="194">
        <v>0</v>
      </c>
      <c r="G30" s="194">
        <v>0</v>
      </c>
      <c r="H30" s="194">
        <v>0</v>
      </c>
      <c r="I30" s="194">
        <v>0</v>
      </c>
      <c r="J30" s="194">
        <v>0</v>
      </c>
      <c r="K30" s="194">
        <v>0</v>
      </c>
      <c r="L30" s="194">
        <v>0</v>
      </c>
      <c r="M30" s="194">
        <v>0</v>
      </c>
      <c r="N30" s="194">
        <v>0</v>
      </c>
      <c r="O30" s="194">
        <v>0</v>
      </c>
      <c r="P30" s="194">
        <v>0</v>
      </c>
      <c r="Q30" s="194">
        <v>0</v>
      </c>
      <c r="R30" s="194">
        <v>0</v>
      </c>
      <c r="S30" s="194">
        <v>0</v>
      </c>
      <c r="T30" s="194">
        <v>0</v>
      </c>
      <c r="U30" s="194">
        <v>0</v>
      </c>
      <c r="V30" s="194">
        <v>0</v>
      </c>
      <c r="W30" s="194">
        <v>0</v>
      </c>
      <c r="X30" s="194">
        <v>0</v>
      </c>
      <c r="Y30" s="194">
        <v>0</v>
      </c>
      <c r="Z30" s="194">
        <v>0</v>
      </c>
      <c r="AA30" s="194">
        <v>0</v>
      </c>
      <c r="AB30" s="194">
        <v>0</v>
      </c>
      <c r="AC30" s="194">
        <v>0</v>
      </c>
      <c r="AD30" s="194">
        <v>0</v>
      </c>
      <c r="AE30" s="194">
        <v>0</v>
      </c>
      <c r="AF30" s="194">
        <v>0</v>
      </c>
      <c r="AG30" s="194">
        <v>0</v>
      </c>
      <c r="AH30" s="194">
        <v>0</v>
      </c>
      <c r="AI30" s="194">
        <v>0</v>
      </c>
      <c r="AJ30" s="194">
        <v>0</v>
      </c>
      <c r="AK30" s="194">
        <v>0</v>
      </c>
      <c r="AL30" s="194">
        <v>0</v>
      </c>
      <c r="AM30" s="194">
        <v>0</v>
      </c>
      <c r="AN30" s="194">
        <v>0</v>
      </c>
      <c r="AO30" s="194">
        <v>0</v>
      </c>
      <c r="AP30" s="194">
        <v>0</v>
      </c>
      <c r="AQ30" s="194">
        <v>0</v>
      </c>
      <c r="AR30" s="194">
        <v>0</v>
      </c>
      <c r="AS30" s="194">
        <v>0</v>
      </c>
      <c r="AT30" s="194">
        <v>0</v>
      </c>
      <c r="AU30" s="194">
        <v>0</v>
      </c>
      <c r="AV30" s="194">
        <v>0</v>
      </c>
      <c r="AW30" s="194">
        <v>0</v>
      </c>
      <c r="AX30" s="194">
        <v>0</v>
      </c>
      <c r="AY30" s="194">
        <v>0</v>
      </c>
      <c r="AZ30" s="194">
        <v>0</v>
      </c>
      <c r="BA30" s="194">
        <v>0</v>
      </c>
      <c r="BB30" s="194">
        <v>0</v>
      </c>
      <c r="BC30" s="194">
        <v>0</v>
      </c>
      <c r="BD30" s="194">
        <v>0</v>
      </c>
      <c r="BE30" s="194">
        <v>0</v>
      </c>
      <c r="BF30" s="194">
        <v>0</v>
      </c>
      <c r="BG30" s="194">
        <v>0</v>
      </c>
      <c r="BH30" s="194">
        <v>0</v>
      </c>
      <c r="BI30" s="194">
        <v>0</v>
      </c>
      <c r="BJ30" s="194">
        <v>0</v>
      </c>
      <c r="BK30" s="194">
        <v>0</v>
      </c>
      <c r="BL30" s="194">
        <v>0</v>
      </c>
      <c r="BM30" s="194">
        <v>0</v>
      </c>
      <c r="BN30" s="194">
        <v>0</v>
      </c>
      <c r="BO30" s="194">
        <v>0</v>
      </c>
      <c r="BP30" s="194">
        <v>0</v>
      </c>
      <c r="BQ30" s="194">
        <v>0</v>
      </c>
      <c r="BR30" s="194">
        <v>0</v>
      </c>
      <c r="BS30" s="194">
        <v>0</v>
      </c>
      <c r="BT30" s="194">
        <v>0</v>
      </c>
      <c r="BU30" s="194">
        <v>0</v>
      </c>
      <c r="BV30" s="194">
        <v>0</v>
      </c>
      <c r="BW30" s="194">
        <v>0</v>
      </c>
      <c r="BX30" s="194">
        <v>0</v>
      </c>
      <c r="BY30" s="194">
        <v>0</v>
      </c>
      <c r="BZ30" s="194">
        <v>0</v>
      </c>
      <c r="CA30" s="194">
        <v>0</v>
      </c>
      <c r="CB30" s="194">
        <v>0</v>
      </c>
      <c r="CC30" s="194">
        <v>0</v>
      </c>
      <c r="CD30" s="194">
        <v>0</v>
      </c>
      <c r="CE30" s="194">
        <v>0</v>
      </c>
      <c r="CF30" s="194">
        <v>0</v>
      </c>
      <c r="CG30" s="194">
        <v>0</v>
      </c>
      <c r="CH30" s="194">
        <v>0</v>
      </c>
      <c r="CI30" s="194">
        <v>0</v>
      </c>
      <c r="CJ30" s="194">
        <v>0</v>
      </c>
      <c r="CK30" s="194">
        <v>0</v>
      </c>
      <c r="CL30" s="194">
        <v>0</v>
      </c>
      <c r="CM30" s="194">
        <v>0</v>
      </c>
      <c r="CN30" s="194">
        <v>0</v>
      </c>
      <c r="CO30" s="194">
        <v>0</v>
      </c>
      <c r="CP30" s="194">
        <v>0</v>
      </c>
      <c r="CQ30" s="194">
        <v>0</v>
      </c>
      <c r="CR30" s="194">
        <v>0</v>
      </c>
      <c r="CS30" s="194">
        <v>0</v>
      </c>
      <c r="CT30" s="194">
        <v>0</v>
      </c>
      <c r="CU30" s="194">
        <v>0</v>
      </c>
      <c r="CV30" s="194">
        <v>0</v>
      </c>
      <c r="CW30" s="194">
        <v>0</v>
      </c>
      <c r="CX30" s="194">
        <v>0</v>
      </c>
      <c r="CY30" s="194">
        <v>0</v>
      </c>
      <c r="CZ30" s="194">
        <v>0</v>
      </c>
      <c r="DA30" s="194">
        <v>0</v>
      </c>
      <c r="DB30" s="194">
        <v>0</v>
      </c>
      <c r="DC30" s="194">
        <v>0</v>
      </c>
      <c r="DD30" s="194">
        <v>0</v>
      </c>
      <c r="DE30" s="194">
        <v>0</v>
      </c>
      <c r="DF30" s="194">
        <v>0</v>
      </c>
      <c r="DG30" s="194">
        <v>0</v>
      </c>
      <c r="DH30" s="194">
        <v>0</v>
      </c>
      <c r="DI30" s="194">
        <v>0</v>
      </c>
      <c r="DJ30" s="194">
        <v>0</v>
      </c>
      <c r="DK30" s="194">
        <v>0</v>
      </c>
      <c r="DL30" s="194">
        <v>0</v>
      </c>
      <c r="DM30" s="194">
        <v>0</v>
      </c>
      <c r="DN30" s="194">
        <v>0</v>
      </c>
      <c r="DO30" s="194">
        <v>0</v>
      </c>
      <c r="DP30" s="194">
        <v>0</v>
      </c>
      <c r="DQ30" s="194">
        <v>0</v>
      </c>
      <c r="DR30" s="194">
        <v>0</v>
      </c>
      <c r="DS30" s="194">
        <v>0</v>
      </c>
      <c r="DT30" s="194">
        <v>0</v>
      </c>
      <c r="DU30" s="194">
        <v>0</v>
      </c>
      <c r="DV30" s="194">
        <v>0</v>
      </c>
      <c r="DW30" s="194">
        <v>0</v>
      </c>
      <c r="DX30" s="194">
        <v>0</v>
      </c>
      <c r="DY30" s="194">
        <v>0</v>
      </c>
      <c r="DZ30" s="194">
        <v>0</v>
      </c>
      <c r="EA30" s="194">
        <v>0</v>
      </c>
      <c r="EB30" s="194">
        <v>0</v>
      </c>
      <c r="EC30" s="194">
        <v>0</v>
      </c>
      <c r="ED30" s="194">
        <v>0</v>
      </c>
      <c r="EE30" s="194">
        <v>0</v>
      </c>
      <c r="EF30" s="194">
        <v>0</v>
      </c>
      <c r="EG30" s="194">
        <v>0</v>
      </c>
      <c r="EH30" s="194">
        <v>0</v>
      </c>
      <c r="EI30" s="194">
        <v>0</v>
      </c>
      <c r="EJ30" s="194">
        <v>0</v>
      </c>
      <c r="EK30" s="194">
        <v>0</v>
      </c>
      <c r="EL30" s="194">
        <v>0</v>
      </c>
      <c r="EM30" s="194">
        <v>0</v>
      </c>
      <c r="EN30" s="194">
        <v>0</v>
      </c>
      <c r="EO30" s="194">
        <v>0</v>
      </c>
      <c r="EP30" s="194">
        <v>0</v>
      </c>
      <c r="EQ30" s="194">
        <v>0</v>
      </c>
      <c r="ER30" s="194">
        <v>0</v>
      </c>
      <c r="ES30" s="194">
        <v>0</v>
      </c>
      <c r="ET30" s="194">
        <v>0</v>
      </c>
      <c r="EU30" s="194">
        <v>0</v>
      </c>
      <c r="EV30" s="194">
        <v>0</v>
      </c>
      <c r="EW30" s="194">
        <v>0</v>
      </c>
      <c r="EX30" s="194">
        <v>0</v>
      </c>
      <c r="EY30" s="194">
        <v>0</v>
      </c>
      <c r="EZ30" s="194">
        <v>0</v>
      </c>
      <c r="FA30" s="194">
        <v>0</v>
      </c>
      <c r="FB30" s="194">
        <v>0</v>
      </c>
      <c r="FC30" s="194">
        <v>0</v>
      </c>
      <c r="FD30" s="194">
        <v>0</v>
      </c>
      <c r="FE30" s="194">
        <v>0</v>
      </c>
      <c r="FF30" s="194">
        <v>0</v>
      </c>
      <c r="FG30" s="194">
        <v>0</v>
      </c>
      <c r="FH30" s="194">
        <v>0</v>
      </c>
      <c r="FI30" s="194">
        <v>0</v>
      </c>
      <c r="FJ30" s="194">
        <v>0</v>
      </c>
      <c r="FK30" s="194">
        <v>0</v>
      </c>
      <c r="FL30" s="194">
        <v>0</v>
      </c>
      <c r="FM30" s="194">
        <v>0</v>
      </c>
      <c r="FN30" s="194">
        <v>0</v>
      </c>
      <c r="FO30" s="194">
        <v>0</v>
      </c>
      <c r="FP30" s="194">
        <v>0</v>
      </c>
      <c r="FQ30" s="194">
        <v>0</v>
      </c>
      <c r="FR30" s="194">
        <v>0</v>
      </c>
      <c r="FS30" s="194">
        <v>0</v>
      </c>
      <c r="FT30" s="194">
        <v>0</v>
      </c>
      <c r="FU30" s="194">
        <v>0</v>
      </c>
      <c r="FV30" s="194">
        <v>0</v>
      </c>
      <c r="FW30" s="194">
        <v>0</v>
      </c>
      <c r="FX30" s="194">
        <v>0</v>
      </c>
      <c r="FY30" s="194">
        <v>0</v>
      </c>
      <c r="FZ30" s="194">
        <v>0</v>
      </c>
      <c r="GA30" s="194">
        <v>0</v>
      </c>
      <c r="GB30" s="194">
        <v>0</v>
      </c>
    </row>
    <row r="31" spans="1:184">
      <c r="A31" s="461"/>
      <c r="C31" s="461"/>
      <c r="D31" s="32" t="s">
        <v>59</v>
      </c>
      <c r="E31" s="195">
        <v>1898.16</v>
      </c>
      <c r="F31" s="195">
        <v>1704.65</v>
      </c>
      <c r="G31" s="195">
        <v>1832.19</v>
      </c>
      <c r="H31" s="195">
        <v>1532.0399999999997</v>
      </c>
      <c r="I31" s="195">
        <v>3710.51</v>
      </c>
      <c r="J31" s="195">
        <v>1826.1100000000001</v>
      </c>
      <c r="K31" s="195">
        <v>1837.1100000000001</v>
      </c>
      <c r="L31" s="195">
        <v>1831.2199999999998</v>
      </c>
      <c r="M31" s="195">
        <v>1745.8099999999997</v>
      </c>
      <c r="N31" s="195">
        <v>1156.4499999999998</v>
      </c>
      <c r="O31" s="195">
        <v>1387.22</v>
      </c>
      <c r="P31" s="195">
        <v>1825.83</v>
      </c>
      <c r="Q31" s="195">
        <v>1927.3999999999999</v>
      </c>
      <c r="R31" s="195">
        <v>1736.13</v>
      </c>
      <c r="S31" s="195">
        <v>1768.35</v>
      </c>
      <c r="T31" s="195">
        <v>1638.31</v>
      </c>
      <c r="U31" s="195">
        <v>1649.22</v>
      </c>
      <c r="V31" s="195">
        <v>1800.7499999999998</v>
      </c>
      <c r="W31" s="195">
        <v>1870.5099999999998</v>
      </c>
      <c r="X31" s="195">
        <v>1872.2499999999995</v>
      </c>
      <c r="Y31" s="195">
        <v>1781.8200000000004</v>
      </c>
      <c r="Z31" s="195">
        <v>1689.4399999999998</v>
      </c>
      <c r="AA31" s="195">
        <v>1789.03</v>
      </c>
      <c r="AB31" s="195">
        <v>1857.64</v>
      </c>
      <c r="AC31" s="195">
        <v>1909.81</v>
      </c>
      <c r="AD31" s="195">
        <v>1741.34</v>
      </c>
      <c r="AE31" s="195">
        <v>1861.94</v>
      </c>
      <c r="AF31" s="195">
        <v>1698.6200000000003</v>
      </c>
      <c r="AG31" s="195">
        <v>3789.96</v>
      </c>
      <c r="AH31" s="195">
        <v>1812.8299999999997</v>
      </c>
      <c r="AI31" s="195">
        <v>1890.54</v>
      </c>
      <c r="AJ31" s="195">
        <v>1886.5200000000004</v>
      </c>
      <c r="AK31" s="195">
        <v>1788.2</v>
      </c>
      <c r="AL31" s="195">
        <v>1358.14</v>
      </c>
      <c r="AM31" s="195">
        <v>1805.0300000000002</v>
      </c>
      <c r="AN31" s="193">
        <v>1844.08</v>
      </c>
      <c r="AO31" s="193">
        <v>1916.2300000000002</v>
      </c>
      <c r="AP31" s="193">
        <v>1805.9500000000003</v>
      </c>
      <c r="AQ31" s="193">
        <v>1739.6499999999999</v>
      </c>
      <c r="AR31" s="193">
        <v>1543.7099999999998</v>
      </c>
      <c r="AS31" s="193">
        <v>1715.6399999999999</v>
      </c>
      <c r="AT31" s="193">
        <v>1816.99</v>
      </c>
      <c r="AU31" s="193">
        <v>1887.9599999999998</v>
      </c>
      <c r="AV31" s="193">
        <v>1901.7099999999998</v>
      </c>
      <c r="AW31" s="193">
        <v>1791.6699999999998</v>
      </c>
      <c r="AX31" s="193">
        <v>1697.38</v>
      </c>
      <c r="AY31" s="193">
        <v>1817.29</v>
      </c>
      <c r="AZ31" s="193">
        <v>1847.38</v>
      </c>
      <c r="BA31" s="193">
        <v>1916.9399999999998</v>
      </c>
      <c r="BB31" s="193">
        <v>1739.63</v>
      </c>
      <c r="BC31" s="193">
        <v>1779.26</v>
      </c>
      <c r="BD31" s="193">
        <v>1561.53</v>
      </c>
      <c r="BE31" s="193">
        <v>3935.34</v>
      </c>
      <c r="BF31" s="193">
        <v>2069.06</v>
      </c>
      <c r="BG31" s="193">
        <v>1862.72</v>
      </c>
      <c r="BH31" s="193">
        <v>1879.36</v>
      </c>
      <c r="BI31" s="193">
        <v>1732.5</v>
      </c>
      <c r="BJ31" s="193">
        <v>1084.31</v>
      </c>
      <c r="BK31" s="193">
        <v>1368.17</v>
      </c>
      <c r="BL31" s="193">
        <v>1833.35</v>
      </c>
      <c r="BM31" s="193">
        <v>1928.4899999999998</v>
      </c>
      <c r="BN31" s="193">
        <v>1748.1599999999999</v>
      </c>
      <c r="BO31" s="193">
        <v>1791.56</v>
      </c>
      <c r="BP31" s="193">
        <v>1573.09</v>
      </c>
      <c r="BQ31" s="193">
        <v>1662.91</v>
      </c>
      <c r="BR31" s="193">
        <v>1812.86</v>
      </c>
      <c r="BS31" s="193">
        <v>1897.81</v>
      </c>
      <c r="BT31" s="193">
        <v>1910.56</v>
      </c>
      <c r="BU31" s="193">
        <v>1752.1000000000001</v>
      </c>
      <c r="BV31" s="193">
        <v>1780.6499999999999</v>
      </c>
      <c r="BW31" s="193">
        <v>1688.3900000000003</v>
      </c>
      <c r="BX31" s="193">
        <v>1929.15</v>
      </c>
      <c r="BY31" s="193">
        <v>1979.88</v>
      </c>
      <c r="BZ31" s="193">
        <v>1771.56</v>
      </c>
      <c r="CA31" s="193">
        <v>1813.3000000000002</v>
      </c>
      <c r="CB31" s="193">
        <v>3996.2799999999997</v>
      </c>
      <c r="CC31" s="193">
        <v>2081.7199999999998</v>
      </c>
      <c r="CD31" s="193">
        <v>1864.6499999999999</v>
      </c>
      <c r="CE31" s="193">
        <v>1974.37</v>
      </c>
      <c r="CF31" s="193">
        <v>1976.2</v>
      </c>
      <c r="CG31" s="193">
        <v>1895.19</v>
      </c>
      <c r="CH31" s="193">
        <v>1277.5200000000002</v>
      </c>
      <c r="CI31" s="193">
        <v>1922.0199999999998</v>
      </c>
      <c r="CJ31" s="193">
        <v>2016.57</v>
      </c>
      <c r="CK31" s="193">
        <v>2041.3199999999995</v>
      </c>
      <c r="CL31" s="193">
        <v>1907.9399999999998</v>
      </c>
      <c r="CM31" s="193">
        <v>2004.5600000000002</v>
      </c>
      <c r="CN31" s="193">
        <v>1698.5800000000002</v>
      </c>
      <c r="CO31" s="193">
        <v>1844.9099999999999</v>
      </c>
      <c r="CP31" s="193">
        <v>1917.6500000000003</v>
      </c>
      <c r="CQ31" s="193">
        <v>2004.01</v>
      </c>
      <c r="CR31" s="193">
        <v>2001.44</v>
      </c>
      <c r="CS31" s="193">
        <v>1922.0400000000002</v>
      </c>
      <c r="CT31" s="193">
        <v>1804.8899999999999</v>
      </c>
      <c r="CU31" s="193">
        <v>1951.58</v>
      </c>
      <c r="CV31" s="193">
        <v>2023.77</v>
      </c>
      <c r="CW31" s="193">
        <v>2042.1900000000003</v>
      </c>
      <c r="CX31" s="193">
        <v>1798.1499999999999</v>
      </c>
      <c r="CY31" s="193">
        <v>1696.7199999999998</v>
      </c>
      <c r="CZ31" s="193">
        <v>1532.6599999999999</v>
      </c>
      <c r="DA31" s="193">
        <v>4232.4399999999996</v>
      </c>
      <c r="DB31" s="193">
        <v>2406.16</v>
      </c>
      <c r="DC31" s="193">
        <v>1995.22</v>
      </c>
      <c r="DD31" s="193">
        <v>2013.5200000000002</v>
      </c>
      <c r="DE31" s="193">
        <v>1907.7599999999998</v>
      </c>
      <c r="DF31" s="193">
        <v>1259.01</v>
      </c>
      <c r="DG31" s="193">
        <v>1960.6600000000003</v>
      </c>
      <c r="DH31" s="193">
        <v>2014.5499999999995</v>
      </c>
      <c r="DI31" s="193">
        <v>2036.9800000000002</v>
      </c>
      <c r="DJ31" s="193">
        <v>1839.7199999999998</v>
      </c>
      <c r="DK31" s="193">
        <v>2024.5000000000002</v>
      </c>
      <c r="DL31" s="193">
        <v>1802.23</v>
      </c>
      <c r="DM31" s="193">
        <v>1707.2600000000002</v>
      </c>
      <c r="DN31" s="193">
        <v>1916.85</v>
      </c>
      <c r="DO31" s="193">
        <v>1999.5900000000001</v>
      </c>
      <c r="DP31" s="193">
        <v>2005.02</v>
      </c>
      <c r="DQ31" s="193">
        <v>1897.2199999999998</v>
      </c>
      <c r="DR31" s="193">
        <v>1806.4299999999998</v>
      </c>
      <c r="DS31" s="193">
        <v>1958.2700000000002</v>
      </c>
      <c r="DT31" s="193">
        <v>2011.3100000000002</v>
      </c>
      <c r="DU31" s="193">
        <v>2031.3999999999999</v>
      </c>
      <c r="DV31" s="193">
        <v>1834.44</v>
      </c>
      <c r="DW31" s="193">
        <v>1982.5000000000002</v>
      </c>
      <c r="DX31" s="193">
        <v>1654.5</v>
      </c>
      <c r="DY31" s="193">
        <v>4286.630000000001</v>
      </c>
      <c r="DZ31" s="193">
        <v>2209.2399999999998</v>
      </c>
      <c r="EA31" s="193">
        <v>1998.0800000000002</v>
      </c>
      <c r="EB31" s="193">
        <v>1996.37</v>
      </c>
      <c r="EC31" s="193">
        <v>1898.0400000000002</v>
      </c>
      <c r="ED31" s="193">
        <v>1327.0699999999997</v>
      </c>
      <c r="EE31" s="193">
        <v>1678.94</v>
      </c>
      <c r="EF31" s="193">
        <v>2005.1299999999999</v>
      </c>
      <c r="EG31" s="193">
        <v>2025.8099999999997</v>
      </c>
      <c r="EH31" s="193">
        <v>1899.4699999999998</v>
      </c>
      <c r="EI31" s="193">
        <v>1856.2500000000002</v>
      </c>
      <c r="EJ31" s="193">
        <v>1625.7900000000002</v>
      </c>
      <c r="EK31" s="193">
        <v>1859.5700000000002</v>
      </c>
      <c r="EL31" s="193">
        <v>1900.09</v>
      </c>
      <c r="EM31" s="193">
        <v>1999.76</v>
      </c>
      <c r="EN31" s="193">
        <v>1993.65</v>
      </c>
      <c r="EO31" s="193">
        <v>1905.9399999999998</v>
      </c>
      <c r="EP31" s="193">
        <v>1798.04</v>
      </c>
      <c r="EQ31" s="193">
        <v>1942.0400000000002</v>
      </c>
      <c r="ER31" s="193">
        <v>2013.7599999999998</v>
      </c>
      <c r="ES31" s="193">
        <v>2007.52</v>
      </c>
      <c r="ET31" s="193">
        <v>1818.78</v>
      </c>
      <c r="EU31" s="193">
        <v>1945.2699999999998</v>
      </c>
      <c r="EV31" s="193">
        <v>1658.14</v>
      </c>
      <c r="EW31" s="193">
        <v>4041.48</v>
      </c>
      <c r="EX31" s="193">
        <v>1951.31</v>
      </c>
      <c r="EY31" s="193">
        <v>1977.8800000000003</v>
      </c>
      <c r="EZ31" s="193">
        <v>1991.1699999999996</v>
      </c>
      <c r="FA31" s="193">
        <v>1890.62</v>
      </c>
      <c r="FB31" s="193">
        <v>1243.3599999999999</v>
      </c>
      <c r="FC31" s="193">
        <v>1379.8999999999999</v>
      </c>
      <c r="FD31" s="193">
        <v>1989.1299999999999</v>
      </c>
      <c r="FE31" s="193">
        <v>1976.7499999999998</v>
      </c>
      <c r="FF31" s="193">
        <v>1791.83</v>
      </c>
      <c r="FG31" s="193">
        <v>1876.9900000000002</v>
      </c>
      <c r="FH31" s="193">
        <v>1529.0000000000002</v>
      </c>
      <c r="FI31" s="193">
        <v>1721.4999999999998</v>
      </c>
      <c r="FJ31" s="193">
        <v>1862.1</v>
      </c>
      <c r="FK31" s="193">
        <v>1963.25</v>
      </c>
      <c r="FL31" s="193">
        <v>1964.91</v>
      </c>
      <c r="FM31" s="193">
        <v>1855.6699999999998</v>
      </c>
      <c r="FN31" s="193">
        <v>1774.1</v>
      </c>
      <c r="FO31" s="193">
        <v>1901.1100000000001</v>
      </c>
      <c r="FP31" s="193">
        <v>1963.1899999999996</v>
      </c>
      <c r="FQ31" s="193">
        <v>1968.0400000000002</v>
      </c>
      <c r="FR31" s="193">
        <v>1786.7100000000003</v>
      </c>
      <c r="FS31" s="193">
        <v>1291.0399999999997</v>
      </c>
      <c r="FT31" s="193">
        <v>3724.9</v>
      </c>
      <c r="FU31" s="193">
        <v>1783.3899999999999</v>
      </c>
      <c r="FV31" s="193">
        <v>1853.9499999999998</v>
      </c>
      <c r="FW31" s="193">
        <v>1955.8500000000001</v>
      </c>
      <c r="FX31" s="193">
        <v>1950.01</v>
      </c>
      <c r="FY31" s="193">
        <v>1814.4099999999999</v>
      </c>
      <c r="FZ31" s="193">
        <v>1779.1299999999999</v>
      </c>
      <c r="GA31" s="193">
        <v>1809.01</v>
      </c>
      <c r="GB31" s="193">
        <v>1964.1599999999999</v>
      </c>
    </row>
    <row r="32" spans="1:184" ht="15.75" thickBot="1">
      <c r="C32" s="41"/>
      <c r="D32" s="41"/>
      <c r="E32" s="234">
        <v>41153</v>
      </c>
      <c r="F32" s="234">
        <v>41183</v>
      </c>
      <c r="G32" s="234">
        <v>41214</v>
      </c>
      <c r="H32" s="234">
        <v>41244</v>
      </c>
      <c r="I32" s="234">
        <v>41275</v>
      </c>
      <c r="J32" s="234">
        <v>41306</v>
      </c>
      <c r="K32" s="234">
        <v>41334</v>
      </c>
      <c r="L32" s="234">
        <v>41365</v>
      </c>
      <c r="M32" s="234">
        <v>41395</v>
      </c>
      <c r="N32" s="234">
        <v>41426</v>
      </c>
      <c r="O32" s="234">
        <v>41456</v>
      </c>
      <c r="P32" s="234">
        <v>41487</v>
      </c>
      <c r="Q32" s="234">
        <v>41518</v>
      </c>
      <c r="R32" s="234">
        <v>41548</v>
      </c>
      <c r="S32" s="234">
        <v>41579</v>
      </c>
      <c r="T32" s="234">
        <v>41609</v>
      </c>
      <c r="U32" s="234">
        <v>41640</v>
      </c>
      <c r="V32" s="234">
        <v>41671</v>
      </c>
      <c r="W32" s="234">
        <v>41699</v>
      </c>
      <c r="X32" s="234">
        <v>41730</v>
      </c>
      <c r="Y32" s="234">
        <v>41760</v>
      </c>
      <c r="Z32" s="234">
        <v>41791</v>
      </c>
      <c r="AA32" s="234">
        <v>41821</v>
      </c>
      <c r="AB32" s="234">
        <v>41852</v>
      </c>
      <c r="AC32" s="234">
        <v>41883</v>
      </c>
      <c r="AD32" s="234">
        <v>41913</v>
      </c>
      <c r="AE32" s="234">
        <v>41944</v>
      </c>
      <c r="AF32" s="234">
        <v>41974</v>
      </c>
      <c r="AG32" s="234">
        <v>42005</v>
      </c>
      <c r="AH32" s="234">
        <v>42036</v>
      </c>
      <c r="AI32" s="234">
        <v>42064</v>
      </c>
      <c r="AJ32" s="234">
        <v>42095</v>
      </c>
      <c r="AK32" s="234">
        <v>42125</v>
      </c>
      <c r="AL32" s="234">
        <v>42156</v>
      </c>
      <c r="AM32" s="234">
        <v>42186</v>
      </c>
      <c r="AN32" s="234">
        <v>42217</v>
      </c>
      <c r="AO32" s="234">
        <v>42248</v>
      </c>
      <c r="AP32" s="234">
        <v>42278</v>
      </c>
      <c r="AQ32" s="234">
        <v>42309</v>
      </c>
      <c r="AR32" s="234">
        <v>42339</v>
      </c>
      <c r="AS32" s="234">
        <v>42370</v>
      </c>
      <c r="AT32" s="234">
        <v>42401</v>
      </c>
      <c r="AU32" s="234">
        <v>42430</v>
      </c>
      <c r="AV32" s="234">
        <v>42461</v>
      </c>
      <c r="AW32" s="234">
        <v>42491</v>
      </c>
      <c r="AX32" s="234">
        <v>42522</v>
      </c>
      <c r="AY32" s="234">
        <v>42552</v>
      </c>
      <c r="AZ32" s="234">
        <v>42583</v>
      </c>
      <c r="BA32" s="234">
        <v>42614</v>
      </c>
      <c r="BB32" s="234">
        <v>42644</v>
      </c>
      <c r="BC32" s="234">
        <v>42675</v>
      </c>
      <c r="BD32" s="234">
        <v>42705</v>
      </c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1"/>
      <c r="BU32" s="41"/>
      <c r="BV32" s="41"/>
      <c r="BW32" s="41"/>
      <c r="BX32" s="41"/>
      <c r="BY32" s="41"/>
      <c r="BZ32" s="41"/>
      <c r="CA32" s="41"/>
      <c r="CB32" s="41"/>
      <c r="CC32" s="41"/>
      <c r="CD32" s="41"/>
      <c r="CE32" s="41"/>
      <c r="CF32" s="41"/>
      <c r="CG32" s="41"/>
      <c r="CH32" s="41"/>
      <c r="CI32" s="41"/>
      <c r="CJ32" s="41"/>
      <c r="CK32" s="41"/>
      <c r="CL32" s="41"/>
      <c r="CM32" s="41"/>
      <c r="CN32" s="41"/>
      <c r="CO32" s="41"/>
      <c r="CP32" s="41"/>
      <c r="CQ32" s="41"/>
      <c r="CR32" s="41"/>
      <c r="CS32" s="41"/>
      <c r="CT32" s="41"/>
      <c r="CU32" s="41"/>
      <c r="CV32" s="41"/>
      <c r="CW32" s="41"/>
      <c r="CX32" s="41"/>
      <c r="CY32" s="41"/>
      <c r="CZ32" s="41"/>
      <c r="DA32" s="41"/>
      <c r="DB32" s="41"/>
      <c r="DC32" s="41"/>
      <c r="DD32" s="41"/>
      <c r="DE32" s="41"/>
      <c r="DF32" s="41"/>
      <c r="DG32" s="41"/>
      <c r="DH32" s="41"/>
      <c r="DI32" s="41"/>
      <c r="DJ32" s="41"/>
      <c r="DK32" s="41"/>
      <c r="DL32" s="41"/>
      <c r="DM32" s="41"/>
      <c r="DN32" s="41"/>
      <c r="DO32" s="41"/>
      <c r="DP32" s="41"/>
      <c r="DQ32" s="41"/>
      <c r="DR32" s="41"/>
      <c r="DS32" s="41"/>
      <c r="DT32" s="41"/>
      <c r="DU32" s="41"/>
      <c r="DV32" s="41"/>
      <c r="DW32" s="41"/>
      <c r="DX32" s="41"/>
      <c r="DY32" s="41"/>
      <c r="DZ32" s="41"/>
      <c r="EA32" s="41"/>
      <c r="EB32" s="41"/>
      <c r="EC32" s="41"/>
      <c r="ED32" s="41"/>
      <c r="EE32" s="41"/>
      <c r="EF32" s="41"/>
      <c r="EG32" s="41"/>
      <c r="EH32" s="41"/>
      <c r="EI32" s="41"/>
      <c r="EJ32" s="41"/>
      <c r="EK32" s="41"/>
      <c r="EL32" s="41"/>
      <c r="EM32" s="41"/>
      <c r="EN32" s="41"/>
      <c r="EO32" s="41"/>
      <c r="EP32" s="41"/>
      <c r="EQ32" s="41"/>
      <c r="ER32" s="41"/>
      <c r="ES32" s="41"/>
      <c r="ET32" s="41"/>
      <c r="EU32" s="41"/>
      <c r="EV32" s="41"/>
      <c r="EW32" s="41"/>
      <c r="EX32" s="41"/>
      <c r="EY32" s="41"/>
      <c r="EZ32" s="41"/>
      <c r="FA32" s="41"/>
      <c r="FB32" s="41"/>
      <c r="FC32" s="41"/>
      <c r="FD32" s="41"/>
      <c r="FE32" s="41"/>
      <c r="FF32" s="41"/>
      <c r="FG32" s="41"/>
      <c r="FH32" s="41"/>
      <c r="FI32" s="41"/>
      <c r="FJ32" s="41"/>
      <c r="FK32" s="41"/>
      <c r="FL32" s="41"/>
      <c r="FM32" s="41"/>
      <c r="FN32" s="41"/>
      <c r="FO32" s="41"/>
      <c r="FP32" s="41"/>
      <c r="FQ32" s="41"/>
      <c r="FR32" s="41"/>
    </row>
    <row r="33" spans="1:184" s="461" customFormat="1">
      <c r="A33" s="41"/>
      <c r="B33" s="60"/>
      <c r="C33" s="41"/>
      <c r="D33" s="526" t="s">
        <v>282</v>
      </c>
      <c r="E33" s="525">
        <f>+E$2</f>
        <v>41275</v>
      </c>
      <c r="F33" s="525">
        <f t="shared" ref="F33:BQ33" si="2">+F$2</f>
        <v>41306</v>
      </c>
      <c r="G33" s="525">
        <f t="shared" si="2"/>
        <v>41334</v>
      </c>
      <c r="H33" s="525">
        <f t="shared" si="2"/>
        <v>41365</v>
      </c>
      <c r="I33" s="525">
        <f t="shared" si="2"/>
        <v>41395</v>
      </c>
      <c r="J33" s="525">
        <f t="shared" si="2"/>
        <v>41426</v>
      </c>
      <c r="K33" s="525">
        <f t="shared" si="2"/>
        <v>41456</v>
      </c>
      <c r="L33" s="525">
        <f t="shared" si="2"/>
        <v>41487</v>
      </c>
      <c r="M33" s="525">
        <f t="shared" si="2"/>
        <v>41518</v>
      </c>
      <c r="N33" s="525">
        <f t="shared" si="2"/>
        <v>41548</v>
      </c>
      <c r="O33" s="525">
        <f t="shared" si="2"/>
        <v>41579</v>
      </c>
      <c r="P33" s="525">
        <f t="shared" si="2"/>
        <v>41609</v>
      </c>
      <c r="Q33" s="525">
        <f t="shared" si="2"/>
        <v>41640</v>
      </c>
      <c r="R33" s="525">
        <f t="shared" si="2"/>
        <v>41671</v>
      </c>
      <c r="S33" s="525">
        <f t="shared" si="2"/>
        <v>41699</v>
      </c>
      <c r="T33" s="525">
        <f t="shared" si="2"/>
        <v>41730</v>
      </c>
      <c r="U33" s="525">
        <f t="shared" si="2"/>
        <v>41760</v>
      </c>
      <c r="V33" s="525">
        <f t="shared" si="2"/>
        <v>41791</v>
      </c>
      <c r="W33" s="525">
        <f t="shared" si="2"/>
        <v>41821</v>
      </c>
      <c r="X33" s="525">
        <f t="shared" si="2"/>
        <v>41852</v>
      </c>
      <c r="Y33" s="525">
        <f t="shared" si="2"/>
        <v>41883</v>
      </c>
      <c r="Z33" s="525">
        <f t="shared" si="2"/>
        <v>41913</v>
      </c>
      <c r="AA33" s="525">
        <f t="shared" si="2"/>
        <v>41944</v>
      </c>
      <c r="AB33" s="525">
        <f t="shared" si="2"/>
        <v>41974</v>
      </c>
      <c r="AC33" s="525">
        <f t="shared" si="2"/>
        <v>42005</v>
      </c>
      <c r="AD33" s="525">
        <f t="shared" si="2"/>
        <v>42036</v>
      </c>
      <c r="AE33" s="525">
        <f t="shared" si="2"/>
        <v>42064</v>
      </c>
      <c r="AF33" s="525">
        <f t="shared" si="2"/>
        <v>42095</v>
      </c>
      <c r="AG33" s="525">
        <f t="shared" si="2"/>
        <v>42125</v>
      </c>
      <c r="AH33" s="525">
        <f t="shared" si="2"/>
        <v>42156</v>
      </c>
      <c r="AI33" s="525">
        <f t="shared" si="2"/>
        <v>42186</v>
      </c>
      <c r="AJ33" s="525">
        <f t="shared" si="2"/>
        <v>42217</v>
      </c>
      <c r="AK33" s="525">
        <f t="shared" si="2"/>
        <v>42248</v>
      </c>
      <c r="AL33" s="525">
        <f t="shared" si="2"/>
        <v>42278</v>
      </c>
      <c r="AM33" s="525">
        <f t="shared" si="2"/>
        <v>42309</v>
      </c>
      <c r="AN33" s="525">
        <f t="shared" si="2"/>
        <v>42339</v>
      </c>
      <c r="AO33" s="525">
        <f t="shared" si="2"/>
        <v>42370</v>
      </c>
      <c r="AP33" s="525">
        <f t="shared" si="2"/>
        <v>42401</v>
      </c>
      <c r="AQ33" s="525">
        <f t="shared" si="2"/>
        <v>42430</v>
      </c>
      <c r="AR33" s="525">
        <f t="shared" si="2"/>
        <v>42461</v>
      </c>
      <c r="AS33" s="525">
        <f t="shared" si="2"/>
        <v>42491</v>
      </c>
      <c r="AT33" s="525">
        <f t="shared" si="2"/>
        <v>42522</v>
      </c>
      <c r="AU33" s="525">
        <f t="shared" si="2"/>
        <v>42552</v>
      </c>
      <c r="AV33" s="525">
        <f t="shared" si="2"/>
        <v>42583</v>
      </c>
      <c r="AW33" s="525">
        <f t="shared" si="2"/>
        <v>42614</v>
      </c>
      <c r="AX33" s="525">
        <f t="shared" si="2"/>
        <v>42644</v>
      </c>
      <c r="AY33" s="525">
        <f t="shared" si="2"/>
        <v>42675</v>
      </c>
      <c r="AZ33" s="525">
        <f t="shared" si="2"/>
        <v>42705</v>
      </c>
      <c r="BA33" s="525">
        <f t="shared" si="2"/>
        <v>42736</v>
      </c>
      <c r="BB33" s="525">
        <f t="shared" si="2"/>
        <v>42767</v>
      </c>
      <c r="BC33" s="525">
        <f t="shared" si="2"/>
        <v>42795</v>
      </c>
      <c r="BD33" s="525">
        <f t="shared" si="2"/>
        <v>42826</v>
      </c>
      <c r="BE33" s="525">
        <f t="shared" si="2"/>
        <v>42856</v>
      </c>
      <c r="BF33" s="525">
        <f t="shared" si="2"/>
        <v>42887</v>
      </c>
      <c r="BG33" s="525">
        <f t="shared" si="2"/>
        <v>42917</v>
      </c>
      <c r="BH33" s="525">
        <f t="shared" si="2"/>
        <v>42948</v>
      </c>
      <c r="BI33" s="525">
        <f t="shared" si="2"/>
        <v>42979</v>
      </c>
      <c r="BJ33" s="525">
        <f t="shared" si="2"/>
        <v>43009</v>
      </c>
      <c r="BK33" s="525">
        <f t="shared" si="2"/>
        <v>43040</v>
      </c>
      <c r="BL33" s="525">
        <f t="shared" si="2"/>
        <v>43070</v>
      </c>
      <c r="BM33" s="525">
        <f t="shared" si="2"/>
        <v>43101</v>
      </c>
      <c r="BN33" s="525">
        <f t="shared" si="2"/>
        <v>43132</v>
      </c>
      <c r="BO33" s="525">
        <f t="shared" si="2"/>
        <v>43160</v>
      </c>
      <c r="BP33" s="525">
        <f t="shared" si="2"/>
        <v>43191</v>
      </c>
      <c r="BQ33" s="525">
        <f t="shared" si="2"/>
        <v>43221</v>
      </c>
      <c r="BR33" s="525">
        <f t="shared" ref="BR33:EC33" si="3">+BR$2</f>
        <v>43252</v>
      </c>
      <c r="BS33" s="525">
        <f t="shared" si="3"/>
        <v>43282</v>
      </c>
      <c r="BT33" s="525">
        <f t="shared" si="3"/>
        <v>43313</v>
      </c>
      <c r="BU33" s="525">
        <f t="shared" si="3"/>
        <v>43344</v>
      </c>
      <c r="BV33" s="525">
        <f t="shared" si="3"/>
        <v>43374</v>
      </c>
      <c r="BW33" s="525">
        <f t="shared" si="3"/>
        <v>43405</v>
      </c>
      <c r="BX33" s="525">
        <f t="shared" si="3"/>
        <v>43435</v>
      </c>
      <c r="BY33" s="525">
        <f t="shared" si="3"/>
        <v>43466</v>
      </c>
      <c r="BZ33" s="525">
        <f t="shared" si="3"/>
        <v>43497</v>
      </c>
      <c r="CA33" s="525">
        <f t="shared" si="3"/>
        <v>43525</v>
      </c>
      <c r="CB33" s="525">
        <f t="shared" si="3"/>
        <v>43556</v>
      </c>
      <c r="CC33" s="525">
        <f t="shared" si="3"/>
        <v>43586</v>
      </c>
      <c r="CD33" s="525">
        <f t="shared" si="3"/>
        <v>43617</v>
      </c>
      <c r="CE33" s="525">
        <f t="shared" si="3"/>
        <v>43647</v>
      </c>
      <c r="CF33" s="525">
        <f t="shared" si="3"/>
        <v>43678</v>
      </c>
      <c r="CG33" s="525">
        <f t="shared" si="3"/>
        <v>43709</v>
      </c>
      <c r="CH33" s="525">
        <f t="shared" si="3"/>
        <v>43739</v>
      </c>
      <c r="CI33" s="525">
        <f t="shared" si="3"/>
        <v>43770</v>
      </c>
      <c r="CJ33" s="525">
        <f t="shared" si="3"/>
        <v>43800</v>
      </c>
      <c r="CK33" s="525">
        <f t="shared" si="3"/>
        <v>43831</v>
      </c>
      <c r="CL33" s="525">
        <f t="shared" si="3"/>
        <v>43862</v>
      </c>
      <c r="CM33" s="525">
        <f t="shared" si="3"/>
        <v>43891</v>
      </c>
      <c r="CN33" s="525">
        <f t="shared" si="3"/>
        <v>43922</v>
      </c>
      <c r="CO33" s="525">
        <f t="shared" si="3"/>
        <v>43952</v>
      </c>
      <c r="CP33" s="525">
        <f t="shared" si="3"/>
        <v>43983</v>
      </c>
      <c r="CQ33" s="525">
        <f t="shared" si="3"/>
        <v>44013</v>
      </c>
      <c r="CR33" s="525">
        <f t="shared" si="3"/>
        <v>44044</v>
      </c>
      <c r="CS33" s="525">
        <f t="shared" si="3"/>
        <v>44075</v>
      </c>
      <c r="CT33" s="525">
        <f t="shared" si="3"/>
        <v>44105</v>
      </c>
      <c r="CU33" s="525">
        <f t="shared" si="3"/>
        <v>44136</v>
      </c>
      <c r="CV33" s="525">
        <f t="shared" si="3"/>
        <v>44166</v>
      </c>
      <c r="CW33" s="525">
        <f t="shared" si="3"/>
        <v>44197</v>
      </c>
      <c r="CX33" s="525">
        <f t="shared" si="3"/>
        <v>44228</v>
      </c>
      <c r="CY33" s="525">
        <f t="shared" si="3"/>
        <v>44256</v>
      </c>
      <c r="CZ33" s="525">
        <f t="shared" si="3"/>
        <v>44287</v>
      </c>
      <c r="DA33" s="525">
        <f t="shared" si="3"/>
        <v>44317</v>
      </c>
      <c r="DB33" s="525">
        <f t="shared" si="3"/>
        <v>44348</v>
      </c>
      <c r="DC33" s="525">
        <f t="shared" si="3"/>
        <v>44378</v>
      </c>
      <c r="DD33" s="525">
        <f t="shared" si="3"/>
        <v>44409</v>
      </c>
      <c r="DE33" s="525">
        <f t="shared" si="3"/>
        <v>44440</v>
      </c>
      <c r="DF33" s="525">
        <f t="shared" si="3"/>
        <v>44470</v>
      </c>
      <c r="DG33" s="525">
        <f t="shared" si="3"/>
        <v>44501</v>
      </c>
      <c r="DH33" s="525">
        <f t="shared" si="3"/>
        <v>44531</v>
      </c>
      <c r="DI33" s="525">
        <f t="shared" si="3"/>
        <v>44562</v>
      </c>
      <c r="DJ33" s="525">
        <f t="shared" si="3"/>
        <v>44593</v>
      </c>
      <c r="DK33" s="525">
        <f t="shared" si="3"/>
        <v>44621</v>
      </c>
      <c r="DL33" s="525">
        <f t="shared" si="3"/>
        <v>44652</v>
      </c>
      <c r="DM33" s="525">
        <f t="shared" si="3"/>
        <v>44682</v>
      </c>
      <c r="DN33" s="525">
        <f t="shared" si="3"/>
        <v>44713</v>
      </c>
      <c r="DO33" s="525">
        <f t="shared" si="3"/>
        <v>44743</v>
      </c>
      <c r="DP33" s="525">
        <f t="shared" si="3"/>
        <v>44774</v>
      </c>
      <c r="DQ33" s="525">
        <f t="shared" si="3"/>
        <v>44805</v>
      </c>
      <c r="DR33" s="525">
        <f t="shared" si="3"/>
        <v>44835</v>
      </c>
      <c r="DS33" s="525">
        <f t="shared" si="3"/>
        <v>44866</v>
      </c>
      <c r="DT33" s="525">
        <f t="shared" si="3"/>
        <v>44896</v>
      </c>
      <c r="DU33" s="525">
        <f t="shared" si="3"/>
        <v>44927</v>
      </c>
      <c r="DV33" s="525">
        <f t="shared" si="3"/>
        <v>44958</v>
      </c>
      <c r="DW33" s="525">
        <f t="shared" si="3"/>
        <v>44986</v>
      </c>
      <c r="DX33" s="525">
        <f t="shared" si="3"/>
        <v>45017</v>
      </c>
      <c r="DY33" s="525">
        <f t="shared" si="3"/>
        <v>45047</v>
      </c>
      <c r="DZ33" s="525">
        <f t="shared" si="3"/>
        <v>45078</v>
      </c>
      <c r="EA33" s="525">
        <f t="shared" si="3"/>
        <v>45108</v>
      </c>
      <c r="EB33" s="525">
        <f t="shared" si="3"/>
        <v>45139</v>
      </c>
      <c r="EC33" s="525">
        <f t="shared" si="3"/>
        <v>45170</v>
      </c>
      <c r="ED33" s="525">
        <f t="shared" ref="ED33:GB33" si="4">+ED$2</f>
        <v>45200</v>
      </c>
      <c r="EE33" s="525">
        <f t="shared" si="4"/>
        <v>45231</v>
      </c>
      <c r="EF33" s="525">
        <f t="shared" si="4"/>
        <v>45261</v>
      </c>
      <c r="EG33" s="525">
        <f t="shared" si="4"/>
        <v>45292</v>
      </c>
      <c r="EH33" s="525">
        <f t="shared" si="4"/>
        <v>45323</v>
      </c>
      <c r="EI33" s="525">
        <f t="shared" si="4"/>
        <v>45352</v>
      </c>
      <c r="EJ33" s="525">
        <f t="shared" si="4"/>
        <v>45383</v>
      </c>
      <c r="EK33" s="525">
        <f t="shared" si="4"/>
        <v>45413</v>
      </c>
      <c r="EL33" s="525">
        <f t="shared" si="4"/>
        <v>45444</v>
      </c>
      <c r="EM33" s="525">
        <f t="shared" si="4"/>
        <v>45474</v>
      </c>
      <c r="EN33" s="525">
        <f t="shared" si="4"/>
        <v>45505</v>
      </c>
      <c r="EO33" s="525">
        <f t="shared" si="4"/>
        <v>45536</v>
      </c>
      <c r="EP33" s="525">
        <f t="shared" si="4"/>
        <v>45566</v>
      </c>
      <c r="EQ33" s="525">
        <f t="shared" si="4"/>
        <v>45597</v>
      </c>
      <c r="ER33" s="525">
        <f t="shared" si="4"/>
        <v>45627</v>
      </c>
      <c r="ES33" s="525">
        <f t="shared" si="4"/>
        <v>45658</v>
      </c>
      <c r="ET33" s="525">
        <f t="shared" si="4"/>
        <v>45689</v>
      </c>
      <c r="EU33" s="525">
        <f t="shared" si="4"/>
        <v>45717</v>
      </c>
      <c r="EV33" s="525">
        <f t="shared" si="4"/>
        <v>45748</v>
      </c>
      <c r="EW33" s="525">
        <f t="shared" si="4"/>
        <v>45778</v>
      </c>
      <c r="EX33" s="525">
        <f t="shared" si="4"/>
        <v>45809</v>
      </c>
      <c r="EY33" s="525">
        <f t="shared" si="4"/>
        <v>45839</v>
      </c>
      <c r="EZ33" s="525">
        <f t="shared" si="4"/>
        <v>45870</v>
      </c>
      <c r="FA33" s="525">
        <f t="shared" si="4"/>
        <v>45901</v>
      </c>
      <c r="FB33" s="525">
        <f t="shared" si="4"/>
        <v>45931</v>
      </c>
      <c r="FC33" s="525">
        <f t="shared" si="4"/>
        <v>45962</v>
      </c>
      <c r="FD33" s="525">
        <f t="shared" si="4"/>
        <v>45992</v>
      </c>
      <c r="FE33" s="525">
        <f t="shared" si="4"/>
        <v>46023</v>
      </c>
      <c r="FF33" s="525">
        <f t="shared" si="4"/>
        <v>46054</v>
      </c>
      <c r="FG33" s="525">
        <f t="shared" si="4"/>
        <v>46082</v>
      </c>
      <c r="FH33" s="525">
        <f t="shared" si="4"/>
        <v>46113</v>
      </c>
      <c r="FI33" s="525">
        <f t="shared" si="4"/>
        <v>46143</v>
      </c>
      <c r="FJ33" s="525">
        <f t="shared" si="4"/>
        <v>46174</v>
      </c>
      <c r="FK33" s="525">
        <f t="shared" si="4"/>
        <v>46204</v>
      </c>
      <c r="FL33" s="525">
        <f t="shared" si="4"/>
        <v>46235</v>
      </c>
      <c r="FM33" s="525">
        <f t="shared" si="4"/>
        <v>46266</v>
      </c>
      <c r="FN33" s="525">
        <f t="shared" si="4"/>
        <v>46296</v>
      </c>
      <c r="FO33" s="525">
        <f t="shared" si="4"/>
        <v>46327</v>
      </c>
      <c r="FP33" s="525">
        <f t="shared" si="4"/>
        <v>46357</v>
      </c>
      <c r="FQ33" s="525">
        <f t="shared" si="4"/>
        <v>46388</v>
      </c>
      <c r="FR33" s="525">
        <f t="shared" si="4"/>
        <v>46419</v>
      </c>
      <c r="FS33" s="525">
        <f t="shared" si="4"/>
        <v>46447</v>
      </c>
      <c r="FT33" s="525">
        <f t="shared" si="4"/>
        <v>46478</v>
      </c>
      <c r="FU33" s="525">
        <f t="shared" si="4"/>
        <v>46508</v>
      </c>
      <c r="FV33" s="525">
        <f t="shared" si="4"/>
        <v>46539</v>
      </c>
      <c r="FW33" s="525">
        <f t="shared" si="4"/>
        <v>46569</v>
      </c>
      <c r="FX33" s="525">
        <f t="shared" si="4"/>
        <v>46600</v>
      </c>
      <c r="FY33" s="525">
        <f t="shared" si="4"/>
        <v>46631</v>
      </c>
      <c r="FZ33" s="525">
        <f t="shared" si="4"/>
        <v>46661</v>
      </c>
      <c r="GA33" s="525">
        <f t="shared" si="4"/>
        <v>46692</v>
      </c>
      <c r="GB33" s="525">
        <f t="shared" si="4"/>
        <v>46722</v>
      </c>
    </row>
    <row r="34" spans="1:184" s="461" customFormat="1">
      <c r="A34" s="41"/>
      <c r="B34" s="60"/>
      <c r="C34" s="41"/>
      <c r="D34" s="523" t="s">
        <v>276</v>
      </c>
      <c r="E34" s="524">
        <f>+E15</f>
        <v>1050.93</v>
      </c>
      <c r="F34" s="524">
        <f t="shared" ref="F34:AZ34" si="5">+F15</f>
        <v>940.26</v>
      </c>
      <c r="G34" s="524">
        <f t="shared" si="5"/>
        <v>1006.98</v>
      </c>
      <c r="H34" s="524">
        <f t="shared" si="5"/>
        <v>928.45999999999992</v>
      </c>
      <c r="I34" s="524">
        <f t="shared" si="5"/>
        <v>850.33999999999992</v>
      </c>
      <c r="J34" s="524">
        <f t="shared" si="5"/>
        <v>942.19999999999993</v>
      </c>
      <c r="K34" s="524">
        <f t="shared" si="5"/>
        <v>1019.81</v>
      </c>
      <c r="L34" s="524">
        <f t="shared" si="5"/>
        <v>989.56999999999994</v>
      </c>
      <c r="M34" s="524">
        <f t="shared" si="5"/>
        <v>936.49000000000012</v>
      </c>
      <c r="N34" s="524">
        <f t="shared" si="5"/>
        <v>937.34000000000015</v>
      </c>
      <c r="O34" s="524">
        <f t="shared" si="5"/>
        <v>929.12</v>
      </c>
      <c r="P34" s="524">
        <f t="shared" si="5"/>
        <v>999.6400000000001</v>
      </c>
      <c r="Q34" s="524">
        <f t="shared" si="5"/>
        <v>1039.28</v>
      </c>
      <c r="R34" s="524">
        <f t="shared" si="5"/>
        <v>932.35</v>
      </c>
      <c r="S34" s="524">
        <f t="shared" si="5"/>
        <v>889.49</v>
      </c>
      <c r="T34" s="524">
        <f t="shared" si="5"/>
        <v>779.25</v>
      </c>
      <c r="U34" s="524">
        <f t="shared" si="5"/>
        <v>830.41</v>
      </c>
      <c r="V34" s="524">
        <f t="shared" si="5"/>
        <v>945.14</v>
      </c>
      <c r="W34" s="524">
        <f t="shared" si="5"/>
        <v>984.13000000000011</v>
      </c>
      <c r="X34" s="524">
        <f t="shared" si="5"/>
        <v>984.08</v>
      </c>
      <c r="Y34" s="524">
        <f t="shared" si="5"/>
        <v>933.91</v>
      </c>
      <c r="Z34" s="524">
        <f t="shared" si="5"/>
        <v>987.31999999999994</v>
      </c>
      <c r="AA34" s="524">
        <f t="shared" si="5"/>
        <v>964.92000000000007</v>
      </c>
      <c r="AB34" s="524">
        <f t="shared" si="5"/>
        <v>993.1400000000001</v>
      </c>
      <c r="AC34" s="524">
        <f t="shared" si="5"/>
        <v>1004.8</v>
      </c>
      <c r="AD34" s="524">
        <f t="shared" si="5"/>
        <v>919.13</v>
      </c>
      <c r="AE34" s="524">
        <f t="shared" si="5"/>
        <v>980.56000000000006</v>
      </c>
      <c r="AF34" s="524">
        <f t="shared" si="5"/>
        <v>836.93</v>
      </c>
      <c r="AG34" s="524">
        <f t="shared" si="5"/>
        <v>813.32</v>
      </c>
      <c r="AH34" s="524">
        <f t="shared" si="5"/>
        <v>936.88000000000011</v>
      </c>
      <c r="AI34" s="524">
        <f t="shared" si="5"/>
        <v>980.03999999999985</v>
      </c>
      <c r="AJ34" s="524">
        <f t="shared" si="5"/>
        <v>978.66</v>
      </c>
      <c r="AK34" s="524">
        <f t="shared" si="5"/>
        <v>926.86</v>
      </c>
      <c r="AL34" s="524">
        <f t="shared" si="5"/>
        <v>939.28</v>
      </c>
      <c r="AM34" s="524">
        <f t="shared" si="5"/>
        <v>960.17</v>
      </c>
      <c r="AN34" s="524">
        <f t="shared" si="5"/>
        <v>968.16000000000008</v>
      </c>
      <c r="AO34" s="524">
        <f t="shared" si="5"/>
        <v>1004.9300000000001</v>
      </c>
      <c r="AP34" s="524">
        <f t="shared" si="5"/>
        <v>952.82999999999993</v>
      </c>
      <c r="AQ34" s="524">
        <f t="shared" si="5"/>
        <v>831.08000000000015</v>
      </c>
      <c r="AR34" s="524">
        <f t="shared" si="5"/>
        <v>771.92</v>
      </c>
      <c r="AS34" s="524">
        <f t="shared" si="5"/>
        <v>840.34999999999991</v>
      </c>
      <c r="AT34" s="524">
        <f t="shared" si="5"/>
        <v>939.14</v>
      </c>
      <c r="AU34" s="524">
        <f t="shared" si="5"/>
        <v>975.68999999999994</v>
      </c>
      <c r="AV34" s="524">
        <f t="shared" si="5"/>
        <v>993.12</v>
      </c>
      <c r="AW34" s="524">
        <f t="shared" si="5"/>
        <v>927.81999999999994</v>
      </c>
      <c r="AX34" s="524">
        <f t="shared" si="5"/>
        <v>972.70999999999992</v>
      </c>
      <c r="AY34" s="524">
        <f t="shared" si="5"/>
        <v>962.49999999999989</v>
      </c>
      <c r="AZ34" s="524">
        <f t="shared" si="5"/>
        <v>966.44</v>
      </c>
      <c r="BA34" s="524">
        <f t="shared" ref="BA34:DL34" si="6">+BA15</f>
        <v>999.89999999999986</v>
      </c>
      <c r="BB34" s="524">
        <f t="shared" si="6"/>
        <v>913.82999999999993</v>
      </c>
      <c r="BC34" s="524">
        <f t="shared" si="6"/>
        <v>871.9</v>
      </c>
      <c r="BD34" s="524">
        <f t="shared" si="6"/>
        <v>837.5</v>
      </c>
      <c r="BE34" s="524">
        <f t="shared" si="6"/>
        <v>794.12000000000012</v>
      </c>
      <c r="BF34" s="524">
        <f t="shared" si="6"/>
        <v>904.93999999999983</v>
      </c>
      <c r="BG34" s="524">
        <f t="shared" si="6"/>
        <v>936.98</v>
      </c>
      <c r="BH34" s="524">
        <f t="shared" si="6"/>
        <v>955.80000000000018</v>
      </c>
      <c r="BI34" s="524">
        <f t="shared" si="6"/>
        <v>877.1</v>
      </c>
      <c r="BJ34" s="524">
        <f t="shared" si="6"/>
        <v>865.49</v>
      </c>
      <c r="BK34" s="524">
        <f t="shared" si="6"/>
        <v>875.38</v>
      </c>
      <c r="BL34" s="524">
        <f t="shared" si="6"/>
        <v>937.6</v>
      </c>
      <c r="BM34" s="524">
        <f t="shared" si="6"/>
        <v>1009.98</v>
      </c>
      <c r="BN34" s="524">
        <f t="shared" si="6"/>
        <v>925.39</v>
      </c>
      <c r="BO34" s="524">
        <f t="shared" si="6"/>
        <v>875.52</v>
      </c>
      <c r="BP34" s="524">
        <f t="shared" si="6"/>
        <v>866.08</v>
      </c>
      <c r="BQ34" s="524">
        <f t="shared" si="6"/>
        <v>921.19999999999993</v>
      </c>
      <c r="BR34" s="524">
        <f t="shared" si="6"/>
        <v>917.2600000000001</v>
      </c>
      <c r="BS34" s="524">
        <f t="shared" si="6"/>
        <v>975.07999999999993</v>
      </c>
      <c r="BT34" s="524">
        <f t="shared" si="6"/>
        <v>983.29000000000008</v>
      </c>
      <c r="BU34" s="524">
        <f t="shared" si="6"/>
        <v>837.7</v>
      </c>
      <c r="BV34" s="524">
        <f t="shared" si="6"/>
        <v>829.4</v>
      </c>
      <c r="BW34" s="524">
        <f t="shared" si="6"/>
        <v>966.04</v>
      </c>
      <c r="BX34" s="524">
        <f t="shared" si="6"/>
        <v>1014.78</v>
      </c>
      <c r="BY34" s="524">
        <f t="shared" si="6"/>
        <v>1060.51</v>
      </c>
      <c r="BZ34" s="524">
        <f t="shared" si="6"/>
        <v>933.5</v>
      </c>
      <c r="CA34" s="524">
        <f t="shared" si="6"/>
        <v>867.86999999999989</v>
      </c>
      <c r="CB34" s="524">
        <f t="shared" si="6"/>
        <v>752.7399999999999</v>
      </c>
      <c r="CC34" s="524">
        <f t="shared" si="6"/>
        <v>845.19</v>
      </c>
      <c r="CD34" s="524">
        <f t="shared" si="6"/>
        <v>951.92</v>
      </c>
      <c r="CE34" s="524">
        <f t="shared" si="6"/>
        <v>1072.3500000000001</v>
      </c>
      <c r="CF34" s="524">
        <f t="shared" si="6"/>
        <v>1071.47</v>
      </c>
      <c r="CG34" s="524">
        <f t="shared" si="6"/>
        <v>987.12</v>
      </c>
      <c r="CH34" s="524">
        <f t="shared" si="6"/>
        <v>981.93999999999994</v>
      </c>
      <c r="CI34" s="524">
        <f t="shared" si="6"/>
        <v>1049.9299999999998</v>
      </c>
      <c r="CJ34" s="524">
        <f t="shared" si="6"/>
        <v>1084.17</v>
      </c>
      <c r="CK34" s="524">
        <f t="shared" si="6"/>
        <v>1119.3800000000001</v>
      </c>
      <c r="CL34" s="524">
        <f t="shared" si="6"/>
        <v>1036.05</v>
      </c>
      <c r="CM34" s="524">
        <f t="shared" si="6"/>
        <v>1074.83</v>
      </c>
      <c r="CN34" s="524">
        <f t="shared" si="6"/>
        <v>876.55000000000007</v>
      </c>
      <c r="CO34" s="524">
        <f t="shared" si="6"/>
        <v>906.9</v>
      </c>
      <c r="CP34" s="524">
        <f t="shared" si="6"/>
        <v>1031.57</v>
      </c>
      <c r="CQ34" s="524">
        <f t="shared" si="6"/>
        <v>1110.69</v>
      </c>
      <c r="CR34" s="524">
        <f t="shared" si="6"/>
        <v>1109.79</v>
      </c>
      <c r="CS34" s="524">
        <f t="shared" si="6"/>
        <v>1043.74</v>
      </c>
      <c r="CT34" s="524">
        <f t="shared" si="6"/>
        <v>1054.54</v>
      </c>
      <c r="CU34" s="524">
        <f t="shared" si="6"/>
        <v>1064.48</v>
      </c>
      <c r="CV34" s="524">
        <f t="shared" si="6"/>
        <v>1105.31</v>
      </c>
      <c r="CW34" s="524">
        <f t="shared" si="6"/>
        <v>1152.24</v>
      </c>
      <c r="CX34" s="524">
        <f t="shared" si="6"/>
        <v>992.31</v>
      </c>
      <c r="CY34" s="524">
        <f t="shared" si="6"/>
        <v>1028.31</v>
      </c>
      <c r="CZ34" s="524">
        <f t="shared" si="6"/>
        <v>1013.1200000000001</v>
      </c>
      <c r="DA34" s="524">
        <f t="shared" si="6"/>
        <v>930.51</v>
      </c>
      <c r="DB34" s="524">
        <f t="shared" si="6"/>
        <v>1054.27</v>
      </c>
      <c r="DC34" s="524">
        <f t="shared" si="6"/>
        <v>1100.3</v>
      </c>
      <c r="DD34" s="524">
        <f t="shared" si="6"/>
        <v>1116.9399999999998</v>
      </c>
      <c r="DE34" s="524">
        <f t="shared" si="6"/>
        <v>1038.95</v>
      </c>
      <c r="DF34" s="524">
        <f t="shared" si="6"/>
        <v>1008.92</v>
      </c>
      <c r="DG34" s="524">
        <f t="shared" si="6"/>
        <v>1076.1400000000001</v>
      </c>
      <c r="DH34" s="524">
        <f t="shared" si="6"/>
        <v>1097.9099999999999</v>
      </c>
      <c r="DI34" s="524">
        <f t="shared" si="6"/>
        <v>1150.0499999999997</v>
      </c>
      <c r="DJ34" s="524">
        <f t="shared" si="6"/>
        <v>1039.96</v>
      </c>
      <c r="DK34" s="524">
        <f t="shared" si="6"/>
        <v>1134.3699999999999</v>
      </c>
      <c r="DL34" s="524">
        <f t="shared" si="6"/>
        <v>907.81999999999994</v>
      </c>
      <c r="DM34" s="524">
        <f t="shared" ref="DM34:FX34" si="7">+DM15</f>
        <v>874.12</v>
      </c>
      <c r="DN34" s="524">
        <f t="shared" si="7"/>
        <v>1049.43</v>
      </c>
      <c r="DO34" s="524">
        <f t="shared" si="7"/>
        <v>1098.8500000000001</v>
      </c>
      <c r="DP34" s="524">
        <f t="shared" si="7"/>
        <v>1115.4399999999998</v>
      </c>
      <c r="DQ34" s="524">
        <f t="shared" si="7"/>
        <v>1028.97</v>
      </c>
      <c r="DR34" s="524">
        <f t="shared" si="7"/>
        <v>1074.68</v>
      </c>
      <c r="DS34" s="524">
        <f t="shared" si="7"/>
        <v>1076.51</v>
      </c>
      <c r="DT34" s="524">
        <f t="shared" si="7"/>
        <v>1094.4999999999998</v>
      </c>
      <c r="DU34" s="524">
        <f t="shared" si="7"/>
        <v>1142.4099999999999</v>
      </c>
      <c r="DV34" s="524">
        <f t="shared" si="7"/>
        <v>1031.07</v>
      </c>
      <c r="DW34" s="524">
        <f t="shared" si="7"/>
        <v>1066.1899999999998</v>
      </c>
      <c r="DX34" s="524">
        <f t="shared" si="7"/>
        <v>843.32</v>
      </c>
      <c r="DY34" s="524">
        <f t="shared" si="7"/>
        <v>868.01</v>
      </c>
      <c r="DZ34" s="524">
        <f t="shared" si="7"/>
        <v>1026.6100000000001</v>
      </c>
      <c r="EA34" s="524">
        <f t="shared" si="7"/>
        <v>1101.04</v>
      </c>
      <c r="EB34" s="524">
        <f t="shared" si="7"/>
        <v>1102.7299999999998</v>
      </c>
      <c r="EC34" s="524">
        <f t="shared" si="7"/>
        <v>1014.89</v>
      </c>
      <c r="ED34" s="524">
        <f t="shared" si="7"/>
        <v>992.43999999999994</v>
      </c>
      <c r="EE34" s="524">
        <f t="shared" si="7"/>
        <v>1025.49</v>
      </c>
      <c r="EF34" s="524">
        <f t="shared" si="7"/>
        <v>1083.52</v>
      </c>
      <c r="EG34" s="524">
        <f t="shared" si="7"/>
        <v>1116.33</v>
      </c>
      <c r="EH34" s="524">
        <f t="shared" si="7"/>
        <v>1064.3299999999997</v>
      </c>
      <c r="EI34" s="524">
        <f t="shared" si="7"/>
        <v>916.30000000000007</v>
      </c>
      <c r="EJ34" s="524">
        <f t="shared" si="7"/>
        <v>846.20999999999992</v>
      </c>
      <c r="EK34" s="524">
        <f t="shared" si="7"/>
        <v>906.97</v>
      </c>
      <c r="EL34" s="524">
        <f t="shared" si="7"/>
        <v>1019.24</v>
      </c>
      <c r="EM34" s="524">
        <f t="shared" si="7"/>
        <v>1099.32</v>
      </c>
      <c r="EN34" s="524">
        <f t="shared" si="7"/>
        <v>1095.57</v>
      </c>
      <c r="EO34" s="524">
        <f t="shared" si="7"/>
        <v>1024.92</v>
      </c>
      <c r="EP34" s="524">
        <f t="shared" si="7"/>
        <v>1044.1600000000001</v>
      </c>
      <c r="EQ34" s="524">
        <f t="shared" si="7"/>
        <v>1054.47</v>
      </c>
      <c r="ER34" s="524">
        <f t="shared" si="7"/>
        <v>1091.55</v>
      </c>
      <c r="ES34" s="524">
        <f t="shared" si="7"/>
        <v>1101.1599999999999</v>
      </c>
      <c r="ET34" s="524">
        <f t="shared" si="7"/>
        <v>1012.99</v>
      </c>
      <c r="EU34" s="524">
        <f t="shared" si="7"/>
        <v>1028.6199999999999</v>
      </c>
      <c r="EV34" s="524">
        <f t="shared" si="7"/>
        <v>899.18999999999994</v>
      </c>
      <c r="EW34" s="524">
        <f t="shared" si="7"/>
        <v>926.04</v>
      </c>
      <c r="EX34" s="524">
        <f t="shared" si="7"/>
        <v>1003.95</v>
      </c>
      <c r="EY34" s="524">
        <f t="shared" si="7"/>
        <v>1082.73</v>
      </c>
      <c r="EZ34" s="524">
        <f t="shared" si="7"/>
        <v>1088.4099999999999</v>
      </c>
      <c r="FA34" s="524">
        <f t="shared" si="7"/>
        <v>1015.8100000000002</v>
      </c>
      <c r="FB34" s="524">
        <f t="shared" si="7"/>
        <v>972.94</v>
      </c>
      <c r="FC34" s="524">
        <f t="shared" si="7"/>
        <v>981.4899999999999</v>
      </c>
      <c r="FD34" s="524">
        <f t="shared" si="7"/>
        <v>1074.4000000000001</v>
      </c>
      <c r="FE34" s="524">
        <f t="shared" si="7"/>
        <v>1090.32</v>
      </c>
      <c r="FF34" s="524">
        <f t="shared" si="7"/>
        <v>997.19999999999993</v>
      </c>
      <c r="FG34" s="524">
        <f t="shared" si="7"/>
        <v>955.91000000000008</v>
      </c>
      <c r="FH34" s="524">
        <f t="shared" si="7"/>
        <v>794.92</v>
      </c>
      <c r="FI34" s="524">
        <f t="shared" si="7"/>
        <v>969.0200000000001</v>
      </c>
      <c r="FJ34" s="524">
        <f t="shared" si="7"/>
        <v>996.24000000000012</v>
      </c>
      <c r="FK34" s="524">
        <f t="shared" si="7"/>
        <v>1073.4199999999998</v>
      </c>
      <c r="FL34" s="524">
        <f t="shared" si="7"/>
        <v>1068.25</v>
      </c>
      <c r="FM34" s="524">
        <f t="shared" si="7"/>
        <v>994.81000000000006</v>
      </c>
      <c r="FN34" s="524">
        <f t="shared" si="7"/>
        <v>1027.27</v>
      </c>
      <c r="FO34" s="524">
        <f t="shared" si="7"/>
        <v>1024.43</v>
      </c>
      <c r="FP34" s="524">
        <f t="shared" si="7"/>
        <v>1063.6399999999999</v>
      </c>
      <c r="FQ34" s="524">
        <f t="shared" si="7"/>
        <v>1080.3399999999999</v>
      </c>
      <c r="FR34" s="524">
        <f t="shared" si="7"/>
        <v>989.33</v>
      </c>
      <c r="FS34" s="524">
        <f t="shared" si="7"/>
        <v>981.62</v>
      </c>
      <c r="FT34" s="524">
        <f t="shared" si="7"/>
        <v>831.58</v>
      </c>
      <c r="FU34" s="524">
        <f t="shared" si="7"/>
        <v>856.73</v>
      </c>
      <c r="FV34" s="524">
        <f t="shared" si="7"/>
        <v>994.6</v>
      </c>
      <c r="FW34" s="524">
        <f t="shared" si="7"/>
        <v>1059.7399999999998</v>
      </c>
      <c r="FX34" s="524">
        <f t="shared" si="7"/>
        <v>1057.98</v>
      </c>
      <c r="FY34" s="524">
        <f t="shared" ref="FY34:GB34" si="8">+FY15</f>
        <v>941.31</v>
      </c>
      <c r="FZ34" s="524">
        <f t="shared" si="8"/>
        <v>850.59</v>
      </c>
      <c r="GA34" s="524">
        <f t="shared" si="8"/>
        <v>918.66000000000008</v>
      </c>
      <c r="GB34" s="524">
        <f t="shared" si="8"/>
        <v>1062.48</v>
      </c>
    </row>
    <row r="35" spans="1:184">
      <c r="A35" s="461"/>
      <c r="C35" s="461"/>
      <c r="D35" s="196" t="s">
        <v>282</v>
      </c>
      <c r="E35" s="520">
        <v>1</v>
      </c>
      <c r="F35" s="520">
        <v>1</v>
      </c>
      <c r="G35" s="520">
        <v>1</v>
      </c>
      <c r="H35" s="520">
        <v>1</v>
      </c>
      <c r="I35" s="520">
        <v>1</v>
      </c>
      <c r="J35" s="520">
        <v>1</v>
      </c>
      <c r="K35" s="520">
        <v>1</v>
      </c>
      <c r="L35" s="520">
        <v>1</v>
      </c>
      <c r="M35" s="520">
        <v>1</v>
      </c>
      <c r="N35" s="520">
        <v>1</v>
      </c>
      <c r="O35" s="520">
        <v>1</v>
      </c>
      <c r="P35" s="520">
        <v>1</v>
      </c>
      <c r="Q35" s="520">
        <v>1</v>
      </c>
      <c r="R35" s="520">
        <v>1</v>
      </c>
      <c r="S35" s="520">
        <v>1</v>
      </c>
      <c r="T35" s="520">
        <v>1</v>
      </c>
      <c r="U35" s="520">
        <v>1</v>
      </c>
      <c r="V35" s="520">
        <v>1</v>
      </c>
      <c r="W35" s="520">
        <v>1</v>
      </c>
      <c r="X35" s="520">
        <v>1</v>
      </c>
      <c r="Y35" s="520">
        <v>1</v>
      </c>
      <c r="Z35" s="520">
        <v>1</v>
      </c>
      <c r="AA35" s="520">
        <v>1</v>
      </c>
      <c r="AB35" s="520">
        <v>1</v>
      </c>
      <c r="AC35" s="520">
        <v>1</v>
      </c>
      <c r="AD35" s="520">
        <v>1</v>
      </c>
      <c r="AE35" s="520">
        <v>1</v>
      </c>
      <c r="AF35" s="520">
        <v>1</v>
      </c>
      <c r="AG35" s="520">
        <v>1</v>
      </c>
      <c r="AH35" s="520">
        <v>1</v>
      </c>
      <c r="AI35" s="520">
        <v>1</v>
      </c>
      <c r="AJ35" s="520">
        <v>1</v>
      </c>
      <c r="AK35" s="520">
        <v>1</v>
      </c>
      <c r="AL35" s="520">
        <v>1</v>
      </c>
      <c r="AM35" s="520">
        <v>1</v>
      </c>
      <c r="AN35" s="520">
        <v>1</v>
      </c>
      <c r="AO35" s="520">
        <v>1</v>
      </c>
      <c r="AP35" s="520">
        <v>1</v>
      </c>
      <c r="AQ35" s="520">
        <v>1</v>
      </c>
      <c r="AR35" s="520">
        <v>1</v>
      </c>
      <c r="AS35" s="520">
        <v>1</v>
      </c>
      <c r="AT35" s="520">
        <v>1</v>
      </c>
      <c r="AU35" s="520">
        <v>1</v>
      </c>
      <c r="AV35" s="520">
        <v>1</v>
      </c>
      <c r="AW35" s="520">
        <v>1</v>
      </c>
      <c r="AX35" s="520">
        <v>1</v>
      </c>
      <c r="AY35" s="520">
        <v>1</v>
      </c>
      <c r="AZ35" s="520">
        <v>1</v>
      </c>
      <c r="BA35" s="520">
        <v>1</v>
      </c>
      <c r="BB35" s="520">
        <v>1</v>
      </c>
      <c r="BC35" s="520">
        <v>1</v>
      </c>
      <c r="BD35" s="520">
        <v>1</v>
      </c>
      <c r="BE35" s="520">
        <v>1</v>
      </c>
      <c r="BF35" s="520">
        <v>1</v>
      </c>
      <c r="BG35" s="520">
        <v>1</v>
      </c>
      <c r="BH35" s="520">
        <v>1</v>
      </c>
      <c r="BI35" s="520">
        <v>1</v>
      </c>
      <c r="BJ35" s="520">
        <v>1</v>
      </c>
      <c r="BK35" s="520">
        <v>1</v>
      </c>
      <c r="BL35" s="520">
        <v>1</v>
      </c>
      <c r="BM35" s="520">
        <v>1</v>
      </c>
      <c r="BN35" s="520">
        <v>1</v>
      </c>
      <c r="BO35" s="520">
        <v>1</v>
      </c>
      <c r="BP35" s="520">
        <v>1</v>
      </c>
      <c r="BQ35" s="520">
        <v>1</v>
      </c>
      <c r="BR35" s="520">
        <v>1</v>
      </c>
      <c r="BS35" s="520">
        <v>1</v>
      </c>
      <c r="BT35" s="520">
        <v>1</v>
      </c>
      <c r="BU35" s="520">
        <v>1</v>
      </c>
      <c r="BV35" s="520">
        <v>1</v>
      </c>
      <c r="BW35" s="520">
        <v>1</v>
      </c>
      <c r="BX35" s="520">
        <v>1</v>
      </c>
      <c r="BY35" s="520">
        <v>1</v>
      </c>
      <c r="BZ35" s="520">
        <v>1</v>
      </c>
      <c r="CA35" s="520">
        <v>1</v>
      </c>
      <c r="CB35" s="520">
        <v>1</v>
      </c>
      <c r="CC35" s="520">
        <v>1</v>
      </c>
      <c r="CD35" s="520">
        <v>1</v>
      </c>
      <c r="CE35" s="520">
        <v>1</v>
      </c>
      <c r="CF35" s="520">
        <v>1</v>
      </c>
      <c r="CG35" s="520">
        <v>1</v>
      </c>
      <c r="CH35" s="520">
        <v>1</v>
      </c>
      <c r="CI35" s="520">
        <v>1</v>
      </c>
      <c r="CJ35" s="520">
        <v>1</v>
      </c>
      <c r="CK35" s="520">
        <v>1</v>
      </c>
      <c r="CL35" s="520">
        <v>1</v>
      </c>
      <c r="CM35" s="520">
        <v>1</v>
      </c>
      <c r="CN35" s="520">
        <v>1</v>
      </c>
      <c r="CO35" s="520">
        <v>1</v>
      </c>
      <c r="CP35" s="520">
        <v>1</v>
      </c>
      <c r="CQ35" s="520">
        <v>1</v>
      </c>
      <c r="CR35" s="520">
        <v>1</v>
      </c>
      <c r="CS35" s="520">
        <v>1</v>
      </c>
      <c r="CT35" s="520">
        <v>1</v>
      </c>
      <c r="CU35" s="520">
        <v>1</v>
      </c>
      <c r="CV35" s="520">
        <v>1</v>
      </c>
      <c r="CW35" s="520">
        <v>1</v>
      </c>
      <c r="CX35" s="520">
        <v>1</v>
      </c>
      <c r="CY35" s="520">
        <v>1</v>
      </c>
      <c r="CZ35" s="520">
        <v>1</v>
      </c>
      <c r="DA35" s="520">
        <v>1</v>
      </c>
      <c r="DB35" s="520">
        <v>1</v>
      </c>
      <c r="DC35" s="520">
        <v>1</v>
      </c>
      <c r="DD35" s="520">
        <v>1</v>
      </c>
      <c r="DE35" s="520">
        <v>1</v>
      </c>
      <c r="DF35" s="520">
        <v>1</v>
      </c>
      <c r="DG35" s="520">
        <v>1</v>
      </c>
      <c r="DH35" s="520">
        <v>1</v>
      </c>
      <c r="DI35" s="520">
        <v>1</v>
      </c>
      <c r="DJ35" s="520">
        <v>1</v>
      </c>
      <c r="DK35" s="520">
        <v>1</v>
      </c>
      <c r="DL35" s="520">
        <v>1</v>
      </c>
      <c r="DM35" s="520">
        <v>1</v>
      </c>
      <c r="DN35" s="520">
        <v>1</v>
      </c>
      <c r="DO35" s="520">
        <v>1</v>
      </c>
      <c r="DP35" s="520">
        <v>1</v>
      </c>
      <c r="DQ35" s="520">
        <v>1</v>
      </c>
      <c r="DR35" s="520">
        <v>1</v>
      </c>
      <c r="DS35" s="520">
        <v>1</v>
      </c>
      <c r="DT35" s="520">
        <v>1</v>
      </c>
      <c r="DU35" s="520">
        <v>1</v>
      </c>
      <c r="DV35" s="520">
        <v>1</v>
      </c>
      <c r="DW35" s="520">
        <v>1</v>
      </c>
      <c r="DX35" s="520">
        <v>1</v>
      </c>
      <c r="DY35" s="520">
        <v>1</v>
      </c>
      <c r="DZ35" s="520">
        <v>1</v>
      </c>
      <c r="EA35" s="520">
        <v>1</v>
      </c>
      <c r="EB35" s="520">
        <v>1</v>
      </c>
      <c r="EC35" s="520">
        <v>1</v>
      </c>
      <c r="ED35" s="520">
        <v>1</v>
      </c>
      <c r="EE35" s="520">
        <v>1</v>
      </c>
      <c r="EF35" s="520">
        <v>1</v>
      </c>
      <c r="EG35" s="520">
        <v>1</v>
      </c>
      <c r="EH35" s="520">
        <v>1</v>
      </c>
      <c r="EI35" s="520">
        <v>1</v>
      </c>
      <c r="EJ35" s="520">
        <v>1</v>
      </c>
      <c r="EK35" s="520">
        <v>1</v>
      </c>
      <c r="EL35" s="520">
        <v>1</v>
      </c>
      <c r="EM35" s="520">
        <v>1</v>
      </c>
      <c r="EN35" s="520">
        <v>1</v>
      </c>
      <c r="EO35" s="520">
        <v>1</v>
      </c>
      <c r="EP35" s="520">
        <v>1</v>
      </c>
      <c r="EQ35" s="520">
        <v>1</v>
      </c>
      <c r="ER35" s="520">
        <v>1</v>
      </c>
      <c r="ES35" s="520">
        <v>1</v>
      </c>
      <c r="ET35" s="520">
        <v>1</v>
      </c>
      <c r="EU35" s="520">
        <v>1</v>
      </c>
      <c r="EV35" s="520">
        <v>1</v>
      </c>
      <c r="EW35" s="520">
        <v>1</v>
      </c>
      <c r="EX35" s="520">
        <v>1</v>
      </c>
      <c r="EY35" s="520">
        <v>1</v>
      </c>
      <c r="EZ35" s="520">
        <v>1</v>
      </c>
      <c r="FA35" s="520">
        <v>1</v>
      </c>
      <c r="FB35" s="520">
        <v>1</v>
      </c>
      <c r="FC35" s="520">
        <v>1</v>
      </c>
      <c r="FD35" s="520">
        <v>1</v>
      </c>
      <c r="FE35" s="520">
        <v>1</v>
      </c>
      <c r="FF35" s="520">
        <v>1</v>
      </c>
      <c r="FG35" s="520">
        <v>1</v>
      </c>
      <c r="FH35" s="520">
        <v>1</v>
      </c>
      <c r="FI35" s="520">
        <v>1</v>
      </c>
      <c r="FJ35" s="520">
        <v>1</v>
      </c>
      <c r="FK35" s="520">
        <v>1</v>
      </c>
      <c r="FL35" s="520">
        <v>1</v>
      </c>
      <c r="FM35" s="520">
        <v>1</v>
      </c>
      <c r="FN35" s="520">
        <v>1</v>
      </c>
      <c r="FO35" s="520">
        <v>1</v>
      </c>
      <c r="FP35" s="520">
        <v>1</v>
      </c>
      <c r="FQ35" s="520">
        <v>1</v>
      </c>
      <c r="FR35" s="520">
        <v>1</v>
      </c>
      <c r="FS35" s="520">
        <v>1</v>
      </c>
      <c r="FT35" s="520">
        <v>1</v>
      </c>
      <c r="FU35" s="520">
        <v>1</v>
      </c>
      <c r="FV35" s="520">
        <v>1</v>
      </c>
      <c r="FW35" s="520">
        <v>1</v>
      </c>
      <c r="FX35" s="520">
        <v>1</v>
      </c>
      <c r="FY35" s="520">
        <v>1</v>
      </c>
      <c r="FZ35" s="520">
        <v>1</v>
      </c>
      <c r="GA35" s="520">
        <v>1</v>
      </c>
      <c r="GB35" s="520">
        <v>1</v>
      </c>
    </row>
    <row r="36" spans="1:184" s="461" customFormat="1">
      <c r="B36" s="60"/>
      <c r="D36" s="530" t="s">
        <v>283</v>
      </c>
      <c r="E36" s="531">
        <f>+E34*E35</f>
        <v>1050.93</v>
      </c>
      <c r="F36" s="531">
        <f t="shared" ref="F36:AZ36" si="9">+F34*F35</f>
        <v>940.26</v>
      </c>
      <c r="G36" s="531">
        <f t="shared" si="9"/>
        <v>1006.98</v>
      </c>
      <c r="H36" s="531">
        <f t="shared" si="9"/>
        <v>928.45999999999992</v>
      </c>
      <c r="I36" s="531">
        <f t="shared" si="9"/>
        <v>850.33999999999992</v>
      </c>
      <c r="J36" s="531">
        <f t="shared" si="9"/>
        <v>942.19999999999993</v>
      </c>
      <c r="K36" s="531">
        <f t="shared" si="9"/>
        <v>1019.81</v>
      </c>
      <c r="L36" s="531">
        <f t="shared" si="9"/>
        <v>989.56999999999994</v>
      </c>
      <c r="M36" s="531">
        <f t="shared" si="9"/>
        <v>936.49000000000012</v>
      </c>
      <c r="N36" s="531">
        <f t="shared" si="9"/>
        <v>937.34000000000015</v>
      </c>
      <c r="O36" s="531">
        <f t="shared" si="9"/>
        <v>929.12</v>
      </c>
      <c r="P36" s="531">
        <f t="shared" si="9"/>
        <v>999.6400000000001</v>
      </c>
      <c r="Q36" s="531">
        <f t="shared" si="9"/>
        <v>1039.28</v>
      </c>
      <c r="R36" s="531">
        <f t="shared" si="9"/>
        <v>932.35</v>
      </c>
      <c r="S36" s="531">
        <f t="shared" si="9"/>
        <v>889.49</v>
      </c>
      <c r="T36" s="531">
        <f t="shared" si="9"/>
        <v>779.25</v>
      </c>
      <c r="U36" s="531">
        <f t="shared" si="9"/>
        <v>830.41</v>
      </c>
      <c r="V36" s="531">
        <f t="shared" si="9"/>
        <v>945.14</v>
      </c>
      <c r="W36" s="531">
        <f t="shared" si="9"/>
        <v>984.13000000000011</v>
      </c>
      <c r="X36" s="531">
        <f t="shared" si="9"/>
        <v>984.08</v>
      </c>
      <c r="Y36" s="531">
        <f t="shared" si="9"/>
        <v>933.91</v>
      </c>
      <c r="Z36" s="531">
        <f t="shared" si="9"/>
        <v>987.31999999999994</v>
      </c>
      <c r="AA36" s="531">
        <f t="shared" si="9"/>
        <v>964.92000000000007</v>
      </c>
      <c r="AB36" s="531">
        <f t="shared" si="9"/>
        <v>993.1400000000001</v>
      </c>
      <c r="AC36" s="531">
        <f t="shared" si="9"/>
        <v>1004.8</v>
      </c>
      <c r="AD36" s="531">
        <f t="shared" si="9"/>
        <v>919.13</v>
      </c>
      <c r="AE36" s="531">
        <f t="shared" si="9"/>
        <v>980.56000000000006</v>
      </c>
      <c r="AF36" s="531">
        <f t="shared" si="9"/>
        <v>836.93</v>
      </c>
      <c r="AG36" s="531">
        <f t="shared" si="9"/>
        <v>813.32</v>
      </c>
      <c r="AH36" s="531">
        <f t="shared" si="9"/>
        <v>936.88000000000011</v>
      </c>
      <c r="AI36" s="531">
        <f t="shared" si="9"/>
        <v>980.03999999999985</v>
      </c>
      <c r="AJ36" s="531">
        <f t="shared" si="9"/>
        <v>978.66</v>
      </c>
      <c r="AK36" s="531">
        <f t="shared" si="9"/>
        <v>926.86</v>
      </c>
      <c r="AL36" s="531">
        <f t="shared" si="9"/>
        <v>939.28</v>
      </c>
      <c r="AM36" s="531">
        <f t="shared" si="9"/>
        <v>960.17</v>
      </c>
      <c r="AN36" s="531">
        <f t="shared" si="9"/>
        <v>968.16000000000008</v>
      </c>
      <c r="AO36" s="531">
        <f t="shared" si="9"/>
        <v>1004.9300000000001</v>
      </c>
      <c r="AP36" s="531">
        <f t="shared" si="9"/>
        <v>952.82999999999993</v>
      </c>
      <c r="AQ36" s="531">
        <f t="shared" si="9"/>
        <v>831.08000000000015</v>
      </c>
      <c r="AR36" s="531">
        <f t="shared" si="9"/>
        <v>771.92</v>
      </c>
      <c r="AS36" s="531">
        <f t="shared" si="9"/>
        <v>840.34999999999991</v>
      </c>
      <c r="AT36" s="531">
        <f t="shared" si="9"/>
        <v>939.14</v>
      </c>
      <c r="AU36" s="531">
        <f t="shared" si="9"/>
        <v>975.68999999999994</v>
      </c>
      <c r="AV36" s="531">
        <f t="shared" si="9"/>
        <v>993.12</v>
      </c>
      <c r="AW36" s="531">
        <f t="shared" si="9"/>
        <v>927.81999999999994</v>
      </c>
      <c r="AX36" s="531">
        <f t="shared" si="9"/>
        <v>972.70999999999992</v>
      </c>
      <c r="AY36" s="531">
        <f t="shared" si="9"/>
        <v>962.49999999999989</v>
      </c>
      <c r="AZ36" s="531">
        <f t="shared" si="9"/>
        <v>966.44</v>
      </c>
      <c r="BA36" s="531">
        <f t="shared" ref="BA36:DL36" si="10">+BA34*BA35</f>
        <v>999.89999999999986</v>
      </c>
      <c r="BB36" s="531">
        <f t="shared" si="10"/>
        <v>913.82999999999993</v>
      </c>
      <c r="BC36" s="531">
        <f t="shared" si="10"/>
        <v>871.9</v>
      </c>
      <c r="BD36" s="531">
        <f t="shared" si="10"/>
        <v>837.5</v>
      </c>
      <c r="BE36" s="531">
        <f t="shared" si="10"/>
        <v>794.12000000000012</v>
      </c>
      <c r="BF36" s="531">
        <f t="shared" si="10"/>
        <v>904.93999999999983</v>
      </c>
      <c r="BG36" s="531">
        <f t="shared" si="10"/>
        <v>936.98</v>
      </c>
      <c r="BH36" s="531">
        <f t="shared" si="10"/>
        <v>955.80000000000018</v>
      </c>
      <c r="BI36" s="531">
        <f t="shared" si="10"/>
        <v>877.1</v>
      </c>
      <c r="BJ36" s="531">
        <f t="shared" si="10"/>
        <v>865.49</v>
      </c>
      <c r="BK36" s="531">
        <f t="shared" si="10"/>
        <v>875.38</v>
      </c>
      <c r="BL36" s="531">
        <f t="shared" si="10"/>
        <v>937.6</v>
      </c>
      <c r="BM36" s="531">
        <f t="shared" si="10"/>
        <v>1009.98</v>
      </c>
      <c r="BN36" s="531">
        <f t="shared" si="10"/>
        <v>925.39</v>
      </c>
      <c r="BO36" s="531">
        <f t="shared" si="10"/>
        <v>875.52</v>
      </c>
      <c r="BP36" s="531">
        <f t="shared" si="10"/>
        <v>866.08</v>
      </c>
      <c r="BQ36" s="531">
        <f t="shared" si="10"/>
        <v>921.19999999999993</v>
      </c>
      <c r="BR36" s="531">
        <f t="shared" si="10"/>
        <v>917.2600000000001</v>
      </c>
      <c r="BS36" s="531">
        <f t="shared" si="10"/>
        <v>975.07999999999993</v>
      </c>
      <c r="BT36" s="531">
        <f t="shared" si="10"/>
        <v>983.29000000000008</v>
      </c>
      <c r="BU36" s="531">
        <f t="shared" si="10"/>
        <v>837.7</v>
      </c>
      <c r="BV36" s="531">
        <f t="shared" si="10"/>
        <v>829.4</v>
      </c>
      <c r="BW36" s="531">
        <f t="shared" si="10"/>
        <v>966.04</v>
      </c>
      <c r="BX36" s="531">
        <f t="shared" si="10"/>
        <v>1014.78</v>
      </c>
      <c r="BY36" s="531">
        <f t="shared" si="10"/>
        <v>1060.51</v>
      </c>
      <c r="BZ36" s="531">
        <f t="shared" si="10"/>
        <v>933.5</v>
      </c>
      <c r="CA36" s="531">
        <f t="shared" si="10"/>
        <v>867.86999999999989</v>
      </c>
      <c r="CB36" s="531">
        <f t="shared" si="10"/>
        <v>752.7399999999999</v>
      </c>
      <c r="CC36" s="531">
        <f t="shared" si="10"/>
        <v>845.19</v>
      </c>
      <c r="CD36" s="531">
        <f t="shared" si="10"/>
        <v>951.92</v>
      </c>
      <c r="CE36" s="531">
        <f t="shared" si="10"/>
        <v>1072.3500000000001</v>
      </c>
      <c r="CF36" s="531">
        <f t="shared" si="10"/>
        <v>1071.47</v>
      </c>
      <c r="CG36" s="531">
        <f t="shared" si="10"/>
        <v>987.12</v>
      </c>
      <c r="CH36" s="531">
        <f t="shared" si="10"/>
        <v>981.93999999999994</v>
      </c>
      <c r="CI36" s="531">
        <f t="shared" si="10"/>
        <v>1049.9299999999998</v>
      </c>
      <c r="CJ36" s="531">
        <f t="shared" si="10"/>
        <v>1084.17</v>
      </c>
      <c r="CK36" s="531">
        <f t="shared" si="10"/>
        <v>1119.3800000000001</v>
      </c>
      <c r="CL36" s="531">
        <f t="shared" si="10"/>
        <v>1036.05</v>
      </c>
      <c r="CM36" s="531">
        <f t="shared" si="10"/>
        <v>1074.83</v>
      </c>
      <c r="CN36" s="531">
        <f t="shared" si="10"/>
        <v>876.55000000000007</v>
      </c>
      <c r="CO36" s="531">
        <f t="shared" si="10"/>
        <v>906.9</v>
      </c>
      <c r="CP36" s="531">
        <f t="shared" si="10"/>
        <v>1031.57</v>
      </c>
      <c r="CQ36" s="531">
        <f t="shared" si="10"/>
        <v>1110.69</v>
      </c>
      <c r="CR36" s="531">
        <f t="shared" si="10"/>
        <v>1109.79</v>
      </c>
      <c r="CS36" s="531">
        <f t="shared" si="10"/>
        <v>1043.74</v>
      </c>
      <c r="CT36" s="531">
        <f t="shared" si="10"/>
        <v>1054.54</v>
      </c>
      <c r="CU36" s="531">
        <f t="shared" si="10"/>
        <v>1064.48</v>
      </c>
      <c r="CV36" s="531">
        <f t="shared" si="10"/>
        <v>1105.31</v>
      </c>
      <c r="CW36" s="531">
        <f t="shared" si="10"/>
        <v>1152.24</v>
      </c>
      <c r="CX36" s="531">
        <f t="shared" si="10"/>
        <v>992.31</v>
      </c>
      <c r="CY36" s="531">
        <f t="shared" si="10"/>
        <v>1028.31</v>
      </c>
      <c r="CZ36" s="531">
        <f t="shared" si="10"/>
        <v>1013.1200000000001</v>
      </c>
      <c r="DA36" s="531">
        <f t="shared" si="10"/>
        <v>930.51</v>
      </c>
      <c r="DB36" s="531">
        <f t="shared" si="10"/>
        <v>1054.27</v>
      </c>
      <c r="DC36" s="531">
        <f t="shared" si="10"/>
        <v>1100.3</v>
      </c>
      <c r="DD36" s="531">
        <f t="shared" si="10"/>
        <v>1116.9399999999998</v>
      </c>
      <c r="DE36" s="531">
        <f t="shared" si="10"/>
        <v>1038.95</v>
      </c>
      <c r="DF36" s="531">
        <f t="shared" si="10"/>
        <v>1008.92</v>
      </c>
      <c r="DG36" s="531">
        <f t="shared" si="10"/>
        <v>1076.1400000000001</v>
      </c>
      <c r="DH36" s="531">
        <f t="shared" si="10"/>
        <v>1097.9099999999999</v>
      </c>
      <c r="DI36" s="531">
        <f t="shared" si="10"/>
        <v>1150.0499999999997</v>
      </c>
      <c r="DJ36" s="531">
        <f t="shared" si="10"/>
        <v>1039.96</v>
      </c>
      <c r="DK36" s="531">
        <f t="shared" si="10"/>
        <v>1134.3699999999999</v>
      </c>
      <c r="DL36" s="531">
        <f t="shared" si="10"/>
        <v>907.81999999999994</v>
      </c>
      <c r="DM36" s="531">
        <f t="shared" ref="DM36:FX36" si="11">+DM34*DM35</f>
        <v>874.12</v>
      </c>
      <c r="DN36" s="531">
        <f t="shared" si="11"/>
        <v>1049.43</v>
      </c>
      <c r="DO36" s="531">
        <f t="shared" si="11"/>
        <v>1098.8500000000001</v>
      </c>
      <c r="DP36" s="531">
        <f t="shared" si="11"/>
        <v>1115.4399999999998</v>
      </c>
      <c r="DQ36" s="531">
        <f t="shared" si="11"/>
        <v>1028.97</v>
      </c>
      <c r="DR36" s="531">
        <f t="shared" si="11"/>
        <v>1074.68</v>
      </c>
      <c r="DS36" s="531">
        <f t="shared" si="11"/>
        <v>1076.51</v>
      </c>
      <c r="DT36" s="531">
        <f t="shared" si="11"/>
        <v>1094.4999999999998</v>
      </c>
      <c r="DU36" s="531">
        <f t="shared" si="11"/>
        <v>1142.4099999999999</v>
      </c>
      <c r="DV36" s="531">
        <f t="shared" si="11"/>
        <v>1031.07</v>
      </c>
      <c r="DW36" s="531">
        <f t="shared" si="11"/>
        <v>1066.1899999999998</v>
      </c>
      <c r="DX36" s="531">
        <f t="shared" si="11"/>
        <v>843.32</v>
      </c>
      <c r="DY36" s="531">
        <f t="shared" si="11"/>
        <v>868.01</v>
      </c>
      <c r="DZ36" s="531">
        <f t="shared" si="11"/>
        <v>1026.6100000000001</v>
      </c>
      <c r="EA36" s="531">
        <f t="shared" si="11"/>
        <v>1101.04</v>
      </c>
      <c r="EB36" s="531">
        <f t="shared" si="11"/>
        <v>1102.7299999999998</v>
      </c>
      <c r="EC36" s="531">
        <f t="shared" si="11"/>
        <v>1014.89</v>
      </c>
      <c r="ED36" s="531">
        <f t="shared" si="11"/>
        <v>992.43999999999994</v>
      </c>
      <c r="EE36" s="531">
        <f t="shared" si="11"/>
        <v>1025.49</v>
      </c>
      <c r="EF36" s="531">
        <f t="shared" si="11"/>
        <v>1083.52</v>
      </c>
      <c r="EG36" s="531">
        <f t="shared" si="11"/>
        <v>1116.33</v>
      </c>
      <c r="EH36" s="531">
        <f t="shared" si="11"/>
        <v>1064.3299999999997</v>
      </c>
      <c r="EI36" s="531">
        <f t="shared" si="11"/>
        <v>916.30000000000007</v>
      </c>
      <c r="EJ36" s="531">
        <f t="shared" si="11"/>
        <v>846.20999999999992</v>
      </c>
      <c r="EK36" s="531">
        <f t="shared" si="11"/>
        <v>906.97</v>
      </c>
      <c r="EL36" s="531">
        <f t="shared" si="11"/>
        <v>1019.24</v>
      </c>
      <c r="EM36" s="531">
        <f t="shared" si="11"/>
        <v>1099.32</v>
      </c>
      <c r="EN36" s="531">
        <f t="shared" si="11"/>
        <v>1095.57</v>
      </c>
      <c r="EO36" s="531">
        <f t="shared" si="11"/>
        <v>1024.92</v>
      </c>
      <c r="EP36" s="531">
        <f t="shared" si="11"/>
        <v>1044.1600000000001</v>
      </c>
      <c r="EQ36" s="531">
        <f t="shared" si="11"/>
        <v>1054.47</v>
      </c>
      <c r="ER36" s="531">
        <f t="shared" si="11"/>
        <v>1091.55</v>
      </c>
      <c r="ES36" s="531">
        <f t="shared" si="11"/>
        <v>1101.1599999999999</v>
      </c>
      <c r="ET36" s="531">
        <f t="shared" si="11"/>
        <v>1012.99</v>
      </c>
      <c r="EU36" s="531">
        <f t="shared" si="11"/>
        <v>1028.6199999999999</v>
      </c>
      <c r="EV36" s="531">
        <f t="shared" si="11"/>
        <v>899.18999999999994</v>
      </c>
      <c r="EW36" s="531">
        <f t="shared" si="11"/>
        <v>926.04</v>
      </c>
      <c r="EX36" s="531">
        <f t="shared" si="11"/>
        <v>1003.95</v>
      </c>
      <c r="EY36" s="531">
        <f t="shared" si="11"/>
        <v>1082.73</v>
      </c>
      <c r="EZ36" s="531">
        <f t="shared" si="11"/>
        <v>1088.4099999999999</v>
      </c>
      <c r="FA36" s="531">
        <f t="shared" si="11"/>
        <v>1015.8100000000002</v>
      </c>
      <c r="FB36" s="531">
        <f t="shared" si="11"/>
        <v>972.94</v>
      </c>
      <c r="FC36" s="531">
        <f t="shared" si="11"/>
        <v>981.4899999999999</v>
      </c>
      <c r="FD36" s="531">
        <f t="shared" si="11"/>
        <v>1074.4000000000001</v>
      </c>
      <c r="FE36" s="531">
        <f t="shared" si="11"/>
        <v>1090.32</v>
      </c>
      <c r="FF36" s="531">
        <f t="shared" si="11"/>
        <v>997.19999999999993</v>
      </c>
      <c r="FG36" s="531">
        <f t="shared" si="11"/>
        <v>955.91000000000008</v>
      </c>
      <c r="FH36" s="531">
        <f t="shared" si="11"/>
        <v>794.92</v>
      </c>
      <c r="FI36" s="531">
        <f t="shared" si="11"/>
        <v>969.0200000000001</v>
      </c>
      <c r="FJ36" s="531">
        <f t="shared" si="11"/>
        <v>996.24000000000012</v>
      </c>
      <c r="FK36" s="531">
        <f t="shared" si="11"/>
        <v>1073.4199999999998</v>
      </c>
      <c r="FL36" s="531">
        <f t="shared" si="11"/>
        <v>1068.25</v>
      </c>
      <c r="FM36" s="531">
        <f t="shared" si="11"/>
        <v>994.81000000000006</v>
      </c>
      <c r="FN36" s="531">
        <f t="shared" si="11"/>
        <v>1027.27</v>
      </c>
      <c r="FO36" s="531">
        <f t="shared" si="11"/>
        <v>1024.43</v>
      </c>
      <c r="FP36" s="531">
        <f t="shared" si="11"/>
        <v>1063.6399999999999</v>
      </c>
      <c r="FQ36" s="531">
        <f t="shared" si="11"/>
        <v>1080.3399999999999</v>
      </c>
      <c r="FR36" s="531">
        <f t="shared" si="11"/>
        <v>989.33</v>
      </c>
      <c r="FS36" s="531">
        <f t="shared" si="11"/>
        <v>981.62</v>
      </c>
      <c r="FT36" s="531">
        <f t="shared" si="11"/>
        <v>831.58</v>
      </c>
      <c r="FU36" s="531">
        <f t="shared" si="11"/>
        <v>856.73</v>
      </c>
      <c r="FV36" s="531">
        <f t="shared" si="11"/>
        <v>994.6</v>
      </c>
      <c r="FW36" s="531">
        <f t="shared" si="11"/>
        <v>1059.7399999999998</v>
      </c>
      <c r="FX36" s="531">
        <f t="shared" si="11"/>
        <v>1057.98</v>
      </c>
      <c r="FY36" s="531">
        <f t="shared" ref="FY36:GB36" si="12">+FY34*FY35</f>
        <v>941.31</v>
      </c>
      <c r="FZ36" s="531">
        <f t="shared" si="12"/>
        <v>850.59</v>
      </c>
      <c r="GA36" s="531">
        <f t="shared" si="12"/>
        <v>918.66000000000008</v>
      </c>
      <c r="GB36" s="531">
        <f t="shared" si="12"/>
        <v>1062.48</v>
      </c>
    </row>
    <row r="37" spans="1:184" s="461" customFormat="1">
      <c r="A37" s="41"/>
      <c r="B37" s="60"/>
      <c r="C37" s="41"/>
      <c r="D37" s="511" t="s">
        <v>277</v>
      </c>
      <c r="E37" s="512">
        <v>11351</v>
      </c>
      <c r="F37" s="512">
        <v>11351</v>
      </c>
      <c r="G37" s="512">
        <v>11351</v>
      </c>
      <c r="H37" s="512">
        <v>11351</v>
      </c>
      <c r="I37" s="512">
        <v>11351</v>
      </c>
      <c r="J37" s="512">
        <v>11351</v>
      </c>
      <c r="K37" s="512">
        <v>11351</v>
      </c>
      <c r="L37" s="512">
        <v>11351</v>
      </c>
      <c r="M37" s="512">
        <v>11351</v>
      </c>
      <c r="N37" s="512">
        <v>11351</v>
      </c>
      <c r="O37" s="512">
        <v>11351</v>
      </c>
      <c r="P37" s="512">
        <v>11351</v>
      </c>
      <c r="Q37" s="512">
        <v>11351</v>
      </c>
      <c r="R37" s="512">
        <v>11351</v>
      </c>
      <c r="S37" s="512">
        <v>11351</v>
      </c>
      <c r="T37" s="512">
        <v>11351</v>
      </c>
      <c r="U37" s="512">
        <v>11351</v>
      </c>
      <c r="V37" s="512">
        <v>11351</v>
      </c>
      <c r="W37" s="512">
        <v>11351</v>
      </c>
      <c r="X37" s="512">
        <v>11351</v>
      </c>
      <c r="Y37" s="512">
        <v>11351</v>
      </c>
      <c r="Z37" s="512">
        <v>11351</v>
      </c>
      <c r="AA37" s="512">
        <v>11351</v>
      </c>
      <c r="AB37" s="512">
        <v>11351</v>
      </c>
      <c r="AC37" s="512">
        <v>9454</v>
      </c>
      <c r="AD37" s="512">
        <v>9454</v>
      </c>
      <c r="AE37" s="512">
        <v>9454</v>
      </c>
      <c r="AF37" s="512">
        <v>9454</v>
      </c>
      <c r="AG37" s="512">
        <v>9454</v>
      </c>
      <c r="AH37" s="512">
        <v>9454</v>
      </c>
      <c r="AI37" s="512">
        <v>9454</v>
      </c>
      <c r="AJ37" s="512">
        <v>9454</v>
      </c>
      <c r="AK37" s="512">
        <v>9454</v>
      </c>
      <c r="AL37" s="512">
        <v>9454</v>
      </c>
      <c r="AM37" s="512">
        <v>9454</v>
      </c>
      <c r="AN37" s="512">
        <v>9454</v>
      </c>
      <c r="AO37" s="512">
        <v>9454</v>
      </c>
      <c r="AP37" s="512">
        <v>9454</v>
      </c>
      <c r="AQ37" s="512">
        <v>9454</v>
      </c>
      <c r="AR37" s="512">
        <v>9454</v>
      </c>
      <c r="AS37" s="512">
        <v>9454</v>
      </c>
      <c r="AT37" s="512">
        <v>9454</v>
      </c>
      <c r="AU37" s="512">
        <v>9454</v>
      </c>
      <c r="AV37" s="512">
        <v>9454</v>
      </c>
      <c r="AW37" s="512">
        <v>9454</v>
      </c>
      <c r="AX37" s="512">
        <v>9454</v>
      </c>
      <c r="AY37" s="512">
        <v>9454</v>
      </c>
      <c r="AZ37" s="512">
        <v>9454</v>
      </c>
      <c r="BA37" s="512">
        <v>9454</v>
      </c>
      <c r="BB37" s="512">
        <v>9454</v>
      </c>
      <c r="BC37" s="512">
        <v>9454</v>
      </c>
      <c r="BD37" s="512">
        <v>9454</v>
      </c>
      <c r="BE37" s="512">
        <v>9454</v>
      </c>
      <c r="BF37" s="512">
        <v>9454</v>
      </c>
      <c r="BG37" s="512">
        <v>9454</v>
      </c>
      <c r="BH37" s="512">
        <v>9454</v>
      </c>
      <c r="BI37" s="512">
        <v>9454</v>
      </c>
      <c r="BJ37" s="512">
        <v>9454</v>
      </c>
      <c r="BK37" s="512">
        <v>9454</v>
      </c>
      <c r="BL37" s="512">
        <v>9454</v>
      </c>
      <c r="BM37" s="512">
        <v>9454</v>
      </c>
      <c r="BN37" s="512">
        <v>9454</v>
      </c>
      <c r="BO37" s="512">
        <v>9454</v>
      </c>
      <c r="BP37" s="512">
        <v>9454</v>
      </c>
      <c r="BQ37" s="512">
        <v>9454</v>
      </c>
      <c r="BR37" s="512">
        <v>9454</v>
      </c>
      <c r="BS37" s="512">
        <v>9454</v>
      </c>
      <c r="BT37" s="512">
        <v>9454</v>
      </c>
      <c r="BU37" s="512">
        <v>9454</v>
      </c>
      <c r="BV37" s="512">
        <v>9454</v>
      </c>
      <c r="BW37" s="512">
        <v>9454</v>
      </c>
      <c r="BX37" s="512">
        <v>9454</v>
      </c>
      <c r="BY37" s="512">
        <v>9454</v>
      </c>
      <c r="BZ37" s="512">
        <v>9454</v>
      </c>
      <c r="CA37" s="512">
        <v>9454</v>
      </c>
      <c r="CB37" s="512">
        <v>9454</v>
      </c>
      <c r="CC37" s="512">
        <v>9454</v>
      </c>
      <c r="CD37" s="512">
        <v>9454</v>
      </c>
      <c r="CE37" s="512">
        <v>9454</v>
      </c>
      <c r="CF37" s="512">
        <v>9454</v>
      </c>
      <c r="CG37" s="512">
        <v>9454</v>
      </c>
      <c r="CH37" s="512">
        <v>9454</v>
      </c>
      <c r="CI37" s="512">
        <v>9454</v>
      </c>
      <c r="CJ37" s="512">
        <v>9454</v>
      </c>
      <c r="CK37" s="512">
        <v>9454</v>
      </c>
      <c r="CL37" s="512">
        <v>9454</v>
      </c>
      <c r="CM37" s="512">
        <v>9454</v>
      </c>
      <c r="CN37" s="512">
        <v>9454</v>
      </c>
      <c r="CO37" s="512">
        <v>9454</v>
      </c>
      <c r="CP37" s="512">
        <v>9454</v>
      </c>
      <c r="CQ37" s="512">
        <v>9454</v>
      </c>
      <c r="CR37" s="512">
        <v>9454</v>
      </c>
      <c r="CS37" s="512">
        <v>9454</v>
      </c>
      <c r="CT37" s="512">
        <v>9454</v>
      </c>
      <c r="CU37" s="512">
        <v>9454</v>
      </c>
      <c r="CV37" s="512">
        <v>9454</v>
      </c>
      <c r="CW37" s="512">
        <v>9454</v>
      </c>
      <c r="CX37" s="512">
        <v>9454</v>
      </c>
      <c r="CY37" s="512">
        <v>9454</v>
      </c>
      <c r="CZ37" s="512">
        <v>9454</v>
      </c>
      <c r="DA37" s="512">
        <v>9454</v>
      </c>
      <c r="DB37" s="512">
        <v>9454</v>
      </c>
      <c r="DC37" s="512">
        <v>9454</v>
      </c>
      <c r="DD37" s="512">
        <v>9454</v>
      </c>
      <c r="DE37" s="512">
        <v>9454</v>
      </c>
      <c r="DF37" s="512">
        <v>9454</v>
      </c>
      <c r="DG37" s="512">
        <v>9454</v>
      </c>
      <c r="DH37" s="512">
        <v>9454</v>
      </c>
      <c r="DI37" s="512">
        <v>9454</v>
      </c>
      <c r="DJ37" s="512">
        <v>9454</v>
      </c>
      <c r="DK37" s="512">
        <v>9454</v>
      </c>
      <c r="DL37" s="512">
        <v>9454</v>
      </c>
      <c r="DM37" s="512">
        <v>9454</v>
      </c>
      <c r="DN37" s="512">
        <v>9454</v>
      </c>
      <c r="DO37" s="512">
        <v>9454</v>
      </c>
      <c r="DP37" s="512">
        <v>9454</v>
      </c>
      <c r="DQ37" s="512">
        <v>9454</v>
      </c>
      <c r="DR37" s="512">
        <v>9454</v>
      </c>
      <c r="DS37" s="512">
        <v>9454</v>
      </c>
      <c r="DT37" s="512">
        <v>9454</v>
      </c>
      <c r="DU37" s="512">
        <v>9454</v>
      </c>
      <c r="DV37" s="512">
        <v>9454</v>
      </c>
      <c r="DW37" s="512">
        <v>9454</v>
      </c>
      <c r="DX37" s="512">
        <v>9454</v>
      </c>
      <c r="DY37" s="512">
        <v>9454</v>
      </c>
      <c r="DZ37" s="512">
        <v>9454</v>
      </c>
      <c r="EA37" s="512">
        <v>9454</v>
      </c>
      <c r="EB37" s="512">
        <v>9454</v>
      </c>
      <c r="EC37" s="512">
        <v>9454</v>
      </c>
      <c r="ED37" s="512">
        <v>9454</v>
      </c>
      <c r="EE37" s="512">
        <v>9454</v>
      </c>
      <c r="EF37" s="512">
        <v>9454</v>
      </c>
      <c r="EG37" s="512">
        <v>9454</v>
      </c>
      <c r="EH37" s="512">
        <v>9454</v>
      </c>
      <c r="EI37" s="512">
        <v>9454</v>
      </c>
      <c r="EJ37" s="512">
        <v>9454</v>
      </c>
      <c r="EK37" s="512">
        <v>9454</v>
      </c>
      <c r="EL37" s="512">
        <v>9454</v>
      </c>
      <c r="EM37" s="512">
        <v>9454</v>
      </c>
      <c r="EN37" s="512">
        <v>9454</v>
      </c>
      <c r="EO37" s="512">
        <v>9454</v>
      </c>
      <c r="EP37" s="512">
        <v>9454</v>
      </c>
      <c r="EQ37" s="512">
        <v>9454</v>
      </c>
      <c r="ER37" s="512">
        <v>9454</v>
      </c>
      <c r="ES37" s="512">
        <v>9454</v>
      </c>
      <c r="ET37" s="512">
        <v>9454</v>
      </c>
      <c r="EU37" s="512">
        <v>9454</v>
      </c>
      <c r="EV37" s="512">
        <v>9454</v>
      </c>
      <c r="EW37" s="512">
        <v>9454</v>
      </c>
      <c r="EX37" s="512">
        <v>9454</v>
      </c>
      <c r="EY37" s="512">
        <v>9454</v>
      </c>
      <c r="EZ37" s="512">
        <v>9454</v>
      </c>
      <c r="FA37" s="512">
        <v>9454</v>
      </c>
      <c r="FB37" s="512">
        <v>9454</v>
      </c>
      <c r="FC37" s="512">
        <v>9454</v>
      </c>
      <c r="FD37" s="512">
        <v>9454</v>
      </c>
      <c r="FE37" s="512">
        <v>9454</v>
      </c>
      <c r="FF37" s="512">
        <v>9454</v>
      </c>
      <c r="FG37" s="512">
        <v>9454</v>
      </c>
      <c r="FH37" s="512">
        <v>9454</v>
      </c>
      <c r="FI37" s="512">
        <v>9454</v>
      </c>
      <c r="FJ37" s="512">
        <v>9454</v>
      </c>
      <c r="FK37" s="512">
        <v>9454</v>
      </c>
      <c r="FL37" s="512">
        <v>9454</v>
      </c>
      <c r="FM37" s="512">
        <v>9454</v>
      </c>
      <c r="FN37" s="512">
        <v>9454</v>
      </c>
      <c r="FO37" s="512">
        <v>9454</v>
      </c>
      <c r="FP37" s="512">
        <v>9454</v>
      </c>
      <c r="FQ37" s="512">
        <v>9454</v>
      </c>
      <c r="FR37" s="512">
        <v>9454</v>
      </c>
      <c r="FS37" s="512">
        <v>9454</v>
      </c>
      <c r="FT37" s="512">
        <v>9454</v>
      </c>
      <c r="FU37" s="512">
        <v>9454</v>
      </c>
      <c r="FV37" s="512">
        <v>9454</v>
      </c>
      <c r="FW37" s="512">
        <v>9454</v>
      </c>
      <c r="FX37" s="512">
        <v>9454</v>
      </c>
      <c r="FY37" s="512">
        <v>9454</v>
      </c>
      <c r="FZ37" s="512">
        <v>9454</v>
      </c>
      <c r="GA37" s="512">
        <v>9454</v>
      </c>
      <c r="GB37" s="512">
        <v>9454</v>
      </c>
    </row>
    <row r="38" spans="1:184" s="41" customFormat="1">
      <c r="A38" s="461"/>
      <c r="B38" s="60"/>
      <c r="C38" s="461"/>
      <c r="D38" s="532" t="s">
        <v>279</v>
      </c>
      <c r="E38" s="533">
        <f>+E37-E34</f>
        <v>10300.07</v>
      </c>
      <c r="F38" s="533">
        <f t="shared" ref="F38:P38" si="13">+E38-F34</f>
        <v>9359.81</v>
      </c>
      <c r="G38" s="533">
        <f t="shared" si="13"/>
        <v>8352.83</v>
      </c>
      <c r="H38" s="533">
        <f t="shared" si="13"/>
        <v>7424.37</v>
      </c>
      <c r="I38" s="533">
        <f t="shared" si="13"/>
        <v>6574.03</v>
      </c>
      <c r="J38" s="533">
        <f t="shared" si="13"/>
        <v>5631.83</v>
      </c>
      <c r="K38" s="533">
        <f t="shared" si="13"/>
        <v>4612.0200000000004</v>
      </c>
      <c r="L38" s="533">
        <f t="shared" si="13"/>
        <v>3622.4500000000007</v>
      </c>
      <c r="M38" s="533">
        <f t="shared" si="13"/>
        <v>2685.9600000000005</v>
      </c>
      <c r="N38" s="533">
        <f t="shared" si="13"/>
        <v>1748.6200000000003</v>
      </c>
      <c r="O38" s="533">
        <f t="shared" si="13"/>
        <v>819.50000000000034</v>
      </c>
      <c r="P38" s="534">
        <f t="shared" si="13"/>
        <v>-180.13999999999976</v>
      </c>
      <c r="Q38" s="533">
        <f>+Q37-Q34</f>
        <v>10311.719999999999</v>
      </c>
      <c r="R38" s="533">
        <f t="shared" ref="R38:AB38" si="14">+Q38-R34</f>
        <v>9379.369999999999</v>
      </c>
      <c r="S38" s="533">
        <f t="shared" si="14"/>
        <v>8489.8799999999992</v>
      </c>
      <c r="T38" s="533">
        <f t="shared" si="14"/>
        <v>7710.6299999999992</v>
      </c>
      <c r="U38" s="533">
        <f t="shared" si="14"/>
        <v>6880.2199999999993</v>
      </c>
      <c r="V38" s="533">
        <f t="shared" si="14"/>
        <v>5935.079999999999</v>
      </c>
      <c r="W38" s="533">
        <f t="shared" si="14"/>
        <v>4950.9499999999989</v>
      </c>
      <c r="X38" s="533">
        <f t="shared" si="14"/>
        <v>3966.869999999999</v>
      </c>
      <c r="Y38" s="533">
        <f t="shared" si="14"/>
        <v>3032.9599999999991</v>
      </c>
      <c r="Z38" s="533">
        <f t="shared" si="14"/>
        <v>2045.6399999999992</v>
      </c>
      <c r="AA38" s="533">
        <f t="shared" si="14"/>
        <v>1080.7199999999991</v>
      </c>
      <c r="AB38" s="534">
        <f t="shared" si="14"/>
        <v>87.579999999999018</v>
      </c>
      <c r="AC38" s="533">
        <f>+AC37-AC34</f>
        <v>8449.2000000000007</v>
      </c>
      <c r="AD38" s="533">
        <f t="shared" ref="AD38:AN38" si="15">+AC38-AD34</f>
        <v>7530.0700000000006</v>
      </c>
      <c r="AE38" s="533">
        <f t="shared" si="15"/>
        <v>6549.51</v>
      </c>
      <c r="AF38" s="533">
        <f t="shared" si="15"/>
        <v>5712.58</v>
      </c>
      <c r="AG38" s="533">
        <f t="shared" si="15"/>
        <v>4899.26</v>
      </c>
      <c r="AH38" s="533">
        <f t="shared" si="15"/>
        <v>3962.38</v>
      </c>
      <c r="AI38" s="533">
        <f t="shared" si="15"/>
        <v>2982.34</v>
      </c>
      <c r="AJ38" s="533">
        <f t="shared" si="15"/>
        <v>2003.6800000000003</v>
      </c>
      <c r="AK38" s="533">
        <f t="shared" si="15"/>
        <v>1076.8200000000002</v>
      </c>
      <c r="AL38" s="533">
        <f t="shared" si="15"/>
        <v>137.54000000000019</v>
      </c>
      <c r="AM38" s="533">
        <f t="shared" si="15"/>
        <v>-822.62999999999977</v>
      </c>
      <c r="AN38" s="534">
        <f t="shared" si="15"/>
        <v>-1790.79</v>
      </c>
      <c r="AO38" s="533">
        <f>+AO37-AO34</f>
        <v>8449.07</v>
      </c>
      <c r="AP38" s="533">
        <f t="shared" ref="AP38:AZ38" si="16">+AO38-AP34</f>
        <v>7496.24</v>
      </c>
      <c r="AQ38" s="533">
        <f t="shared" si="16"/>
        <v>6665.16</v>
      </c>
      <c r="AR38" s="533">
        <f t="shared" si="16"/>
        <v>5893.24</v>
      </c>
      <c r="AS38" s="533">
        <f t="shared" si="16"/>
        <v>5052.8899999999994</v>
      </c>
      <c r="AT38" s="533">
        <f t="shared" si="16"/>
        <v>4113.7499999999991</v>
      </c>
      <c r="AU38" s="533">
        <f t="shared" si="16"/>
        <v>3138.059999999999</v>
      </c>
      <c r="AV38" s="533">
        <f t="shared" si="16"/>
        <v>2144.9399999999991</v>
      </c>
      <c r="AW38" s="533">
        <f t="shared" si="16"/>
        <v>1217.1199999999992</v>
      </c>
      <c r="AX38" s="533">
        <f t="shared" si="16"/>
        <v>244.40999999999929</v>
      </c>
      <c r="AY38" s="533">
        <f t="shared" si="16"/>
        <v>-718.0900000000006</v>
      </c>
      <c r="AZ38" s="534">
        <f t="shared" si="16"/>
        <v>-1684.5300000000007</v>
      </c>
      <c r="BA38" s="533">
        <f>+BA37-BA34</f>
        <v>8454.1</v>
      </c>
      <c r="BB38" s="533">
        <f t="shared" ref="BB38" si="17">+BA38-BB34</f>
        <v>7540.27</v>
      </c>
      <c r="BC38" s="533">
        <f t="shared" ref="BC38" si="18">+BB38-BC34</f>
        <v>6668.3700000000008</v>
      </c>
      <c r="BD38" s="533">
        <f t="shared" ref="BD38" si="19">+BC38-BD34</f>
        <v>5830.8700000000008</v>
      </c>
      <c r="BE38" s="533">
        <f t="shared" ref="BE38" si="20">+BD38-BE34</f>
        <v>5036.7500000000009</v>
      </c>
      <c r="BF38" s="533">
        <f t="shared" ref="BF38" si="21">+BE38-BF34</f>
        <v>4131.8100000000013</v>
      </c>
      <c r="BG38" s="533">
        <f t="shared" ref="BG38" si="22">+BF38-BG34</f>
        <v>3194.8300000000013</v>
      </c>
      <c r="BH38" s="533">
        <f t="shared" ref="BH38" si="23">+BG38-BH34</f>
        <v>2239.0300000000011</v>
      </c>
      <c r="BI38" s="533">
        <f t="shared" ref="BI38" si="24">+BH38-BI34</f>
        <v>1361.9300000000012</v>
      </c>
      <c r="BJ38" s="533">
        <f t="shared" ref="BJ38" si="25">+BI38-BJ34</f>
        <v>496.44000000000119</v>
      </c>
      <c r="BK38" s="533">
        <f t="shared" ref="BK38" si="26">+BJ38-BK34</f>
        <v>-378.9399999999988</v>
      </c>
      <c r="BL38" s="534">
        <f t="shared" ref="BL38" si="27">+BK38-BL34</f>
        <v>-1316.5399999999988</v>
      </c>
      <c r="BM38" s="533">
        <f>+BM37-BM34</f>
        <v>8444.02</v>
      </c>
      <c r="BN38" s="533">
        <f t="shared" ref="BN38" si="28">+BM38-BN34</f>
        <v>7518.63</v>
      </c>
      <c r="BO38" s="533">
        <f t="shared" ref="BO38" si="29">+BN38-BO34</f>
        <v>6643.1100000000006</v>
      </c>
      <c r="BP38" s="533">
        <f t="shared" ref="BP38" si="30">+BO38-BP34</f>
        <v>5777.0300000000007</v>
      </c>
      <c r="BQ38" s="533">
        <f t="shared" ref="BQ38" si="31">+BP38-BQ34</f>
        <v>4855.8300000000008</v>
      </c>
      <c r="BR38" s="533">
        <f t="shared" ref="BR38" si="32">+BQ38-BR34</f>
        <v>3938.5700000000006</v>
      </c>
      <c r="BS38" s="533">
        <f t="shared" ref="BS38" si="33">+BR38-BS34</f>
        <v>2963.4900000000007</v>
      </c>
      <c r="BT38" s="533">
        <f t="shared" ref="BT38" si="34">+BS38-BT34</f>
        <v>1980.2000000000007</v>
      </c>
      <c r="BU38" s="533">
        <f t="shared" ref="BU38" si="35">+BT38-BU34</f>
        <v>1142.5000000000007</v>
      </c>
      <c r="BV38" s="533">
        <f t="shared" ref="BV38" si="36">+BU38-BV34</f>
        <v>313.1000000000007</v>
      </c>
      <c r="BW38" s="533">
        <f t="shared" ref="BW38" si="37">+BV38-BW34</f>
        <v>-652.93999999999926</v>
      </c>
      <c r="BX38" s="534">
        <f t="shared" ref="BX38" si="38">+BW38-BX34</f>
        <v>-1667.7199999999993</v>
      </c>
      <c r="BY38" s="533">
        <f>+BY37-BY34</f>
        <v>8393.49</v>
      </c>
      <c r="BZ38" s="533">
        <f t="shared" ref="BZ38" si="39">+BY38-BZ34</f>
        <v>7459.99</v>
      </c>
      <c r="CA38" s="533">
        <f t="shared" ref="CA38" si="40">+BZ38-CA34</f>
        <v>6592.12</v>
      </c>
      <c r="CB38" s="533">
        <f t="shared" ref="CB38" si="41">+CA38-CB34</f>
        <v>5839.38</v>
      </c>
      <c r="CC38" s="533">
        <f t="shared" ref="CC38" si="42">+CB38-CC34</f>
        <v>4994.1900000000005</v>
      </c>
      <c r="CD38" s="533">
        <f t="shared" ref="CD38" si="43">+CC38-CD34</f>
        <v>4042.2700000000004</v>
      </c>
      <c r="CE38" s="533">
        <f t="shared" ref="CE38" si="44">+CD38-CE34</f>
        <v>2969.92</v>
      </c>
      <c r="CF38" s="533">
        <f t="shared" ref="CF38" si="45">+CE38-CF34</f>
        <v>1898.45</v>
      </c>
      <c r="CG38" s="533">
        <f t="shared" ref="CG38" si="46">+CF38-CG34</f>
        <v>911.33</v>
      </c>
      <c r="CH38" s="533">
        <f t="shared" ref="CH38" si="47">+CG38-CH34</f>
        <v>-70.6099999999999</v>
      </c>
      <c r="CI38" s="533">
        <f t="shared" ref="CI38" si="48">+CH38-CI34</f>
        <v>-1120.5399999999997</v>
      </c>
      <c r="CJ38" s="534">
        <f t="shared" ref="CJ38" si="49">+CI38-CJ34</f>
        <v>-2204.71</v>
      </c>
      <c r="CK38" s="533">
        <f>+CK37-CK34</f>
        <v>8334.619999999999</v>
      </c>
      <c r="CL38" s="533">
        <f t="shared" ref="CL38" si="50">+CK38-CL34</f>
        <v>7298.5699999999988</v>
      </c>
      <c r="CM38" s="533">
        <f t="shared" ref="CM38" si="51">+CL38-CM34</f>
        <v>6223.7399999999989</v>
      </c>
      <c r="CN38" s="533">
        <f t="shared" ref="CN38" si="52">+CM38-CN34</f>
        <v>5347.1899999999987</v>
      </c>
      <c r="CO38" s="533">
        <f t="shared" ref="CO38" si="53">+CN38-CO34</f>
        <v>4440.2899999999991</v>
      </c>
      <c r="CP38" s="533">
        <f t="shared" ref="CP38" si="54">+CO38-CP34</f>
        <v>3408.7199999999993</v>
      </c>
      <c r="CQ38" s="533">
        <f t="shared" ref="CQ38" si="55">+CP38-CQ34</f>
        <v>2298.0299999999993</v>
      </c>
      <c r="CR38" s="533">
        <f t="shared" ref="CR38" si="56">+CQ38-CR34</f>
        <v>1188.2399999999993</v>
      </c>
      <c r="CS38" s="533">
        <f t="shared" ref="CS38" si="57">+CR38-CS34</f>
        <v>144.49999999999932</v>
      </c>
      <c r="CT38" s="533">
        <f t="shared" ref="CT38" si="58">+CS38-CT34</f>
        <v>-910.04000000000065</v>
      </c>
      <c r="CU38" s="533">
        <f t="shared" ref="CU38" si="59">+CT38-CU34</f>
        <v>-1974.5200000000007</v>
      </c>
      <c r="CV38" s="534">
        <f t="shared" ref="CV38" si="60">+CU38-CV34</f>
        <v>-3079.8300000000008</v>
      </c>
      <c r="CW38" s="533">
        <f>+CW37-CW34</f>
        <v>8301.76</v>
      </c>
      <c r="CX38" s="533">
        <f t="shared" ref="CX38" si="61">+CW38-CX34</f>
        <v>7309.4500000000007</v>
      </c>
      <c r="CY38" s="533">
        <f t="shared" ref="CY38" si="62">+CX38-CY34</f>
        <v>6281.1400000000012</v>
      </c>
      <c r="CZ38" s="533">
        <f t="shared" ref="CZ38" si="63">+CY38-CZ34</f>
        <v>5268.0200000000013</v>
      </c>
      <c r="DA38" s="533">
        <f t="shared" ref="DA38" si="64">+CZ38-DA34</f>
        <v>4337.5100000000011</v>
      </c>
      <c r="DB38" s="533">
        <f t="shared" ref="DB38" si="65">+DA38-DB34</f>
        <v>3283.2400000000011</v>
      </c>
      <c r="DC38" s="533">
        <f t="shared" ref="DC38" si="66">+DB38-DC34</f>
        <v>2182.9400000000014</v>
      </c>
      <c r="DD38" s="533">
        <f t="shared" ref="DD38" si="67">+DC38-DD34</f>
        <v>1066.0000000000016</v>
      </c>
      <c r="DE38" s="533">
        <f t="shared" ref="DE38" si="68">+DD38-DE34</f>
        <v>27.050000000001546</v>
      </c>
      <c r="DF38" s="533">
        <f t="shared" ref="DF38" si="69">+DE38-DF34</f>
        <v>-981.86999999999841</v>
      </c>
      <c r="DG38" s="533">
        <f t="shared" ref="DG38" si="70">+DF38-DG34</f>
        <v>-2058.0099999999984</v>
      </c>
      <c r="DH38" s="534">
        <f t="shared" ref="DH38" si="71">+DG38-DH34</f>
        <v>-3155.9199999999983</v>
      </c>
      <c r="DI38" s="533">
        <f>+DI37-DI34</f>
        <v>8303.9500000000007</v>
      </c>
      <c r="DJ38" s="533">
        <f t="shared" ref="DJ38" si="72">+DI38-DJ34</f>
        <v>7263.9900000000007</v>
      </c>
      <c r="DK38" s="533">
        <f t="shared" ref="DK38" si="73">+DJ38-DK34</f>
        <v>6129.6200000000008</v>
      </c>
      <c r="DL38" s="533">
        <f t="shared" ref="DL38" si="74">+DK38-DL34</f>
        <v>5221.8000000000011</v>
      </c>
      <c r="DM38" s="533">
        <f t="shared" ref="DM38" si="75">+DL38-DM34</f>
        <v>4347.6800000000012</v>
      </c>
      <c r="DN38" s="533">
        <f t="shared" ref="DN38" si="76">+DM38-DN34</f>
        <v>3298.2500000000009</v>
      </c>
      <c r="DO38" s="533">
        <f t="shared" ref="DO38" si="77">+DN38-DO34</f>
        <v>2199.4000000000005</v>
      </c>
      <c r="DP38" s="533">
        <f t="shared" ref="DP38" si="78">+DO38-DP34</f>
        <v>1083.9600000000007</v>
      </c>
      <c r="DQ38" s="533">
        <f t="shared" ref="DQ38" si="79">+DP38-DQ34</f>
        <v>54.990000000000691</v>
      </c>
      <c r="DR38" s="533">
        <f t="shared" ref="DR38" si="80">+DQ38-DR34</f>
        <v>-1019.6899999999994</v>
      </c>
      <c r="DS38" s="533">
        <f t="shared" ref="DS38" si="81">+DR38-DS34</f>
        <v>-2096.1999999999994</v>
      </c>
      <c r="DT38" s="534">
        <f t="shared" ref="DT38" si="82">+DS38-DT34</f>
        <v>-3190.6999999999989</v>
      </c>
      <c r="DU38" s="533">
        <f>+DU37-DU34</f>
        <v>8311.59</v>
      </c>
      <c r="DV38" s="533">
        <f t="shared" ref="DV38" si="83">+DU38-DV34</f>
        <v>7280.52</v>
      </c>
      <c r="DW38" s="533">
        <f t="shared" ref="DW38" si="84">+DV38-DW34</f>
        <v>6214.3300000000008</v>
      </c>
      <c r="DX38" s="533">
        <f t="shared" ref="DX38" si="85">+DW38-DX34</f>
        <v>5371.0100000000011</v>
      </c>
      <c r="DY38" s="533">
        <f t="shared" ref="DY38" si="86">+DX38-DY34</f>
        <v>4503.0000000000009</v>
      </c>
      <c r="DZ38" s="533">
        <f t="shared" ref="DZ38" si="87">+DY38-DZ34</f>
        <v>3476.3900000000008</v>
      </c>
      <c r="EA38" s="533">
        <f t="shared" ref="EA38" si="88">+DZ38-EA34</f>
        <v>2375.3500000000008</v>
      </c>
      <c r="EB38" s="533">
        <f t="shared" ref="EB38" si="89">+EA38-EB34</f>
        <v>1272.620000000001</v>
      </c>
      <c r="EC38" s="533">
        <f t="shared" ref="EC38" si="90">+EB38-EC34</f>
        <v>257.73000000000104</v>
      </c>
      <c r="ED38" s="533">
        <f t="shared" ref="ED38" si="91">+EC38-ED34</f>
        <v>-734.7099999999989</v>
      </c>
      <c r="EE38" s="533">
        <f t="shared" ref="EE38" si="92">+ED38-EE34</f>
        <v>-1760.1999999999989</v>
      </c>
      <c r="EF38" s="534">
        <f t="shared" ref="EF38" si="93">+EE38-EF34</f>
        <v>-2843.7199999999989</v>
      </c>
      <c r="EG38" s="533">
        <f>+EG37-EG34</f>
        <v>8337.67</v>
      </c>
      <c r="EH38" s="533">
        <f t="shared" ref="EH38" si="94">+EG38-EH34</f>
        <v>7273.34</v>
      </c>
      <c r="EI38" s="533">
        <f t="shared" ref="EI38" si="95">+EH38-EI34</f>
        <v>6357.04</v>
      </c>
      <c r="EJ38" s="533">
        <f t="shared" ref="EJ38" si="96">+EI38-EJ34</f>
        <v>5510.83</v>
      </c>
      <c r="EK38" s="533">
        <f t="shared" ref="EK38" si="97">+EJ38-EK34</f>
        <v>4603.8599999999997</v>
      </c>
      <c r="EL38" s="533">
        <f t="shared" ref="EL38" si="98">+EK38-EL34</f>
        <v>3584.62</v>
      </c>
      <c r="EM38" s="533">
        <f t="shared" ref="EM38" si="99">+EL38-EM34</f>
        <v>2485.3000000000002</v>
      </c>
      <c r="EN38" s="533">
        <f t="shared" ref="EN38" si="100">+EM38-EN34</f>
        <v>1389.7300000000002</v>
      </c>
      <c r="EO38" s="533">
        <f t="shared" ref="EO38" si="101">+EN38-EO34</f>
        <v>364.81000000000017</v>
      </c>
      <c r="EP38" s="533">
        <f t="shared" ref="EP38" si="102">+EO38-EP34</f>
        <v>-679.34999999999991</v>
      </c>
      <c r="EQ38" s="533">
        <f t="shared" ref="EQ38" si="103">+EP38-EQ34</f>
        <v>-1733.82</v>
      </c>
      <c r="ER38" s="534">
        <f t="shared" ref="ER38" si="104">+EQ38-ER34</f>
        <v>-2825.37</v>
      </c>
      <c r="ES38" s="533">
        <f>+ES37-ES34</f>
        <v>8352.84</v>
      </c>
      <c r="ET38" s="533">
        <f t="shared" ref="ET38" si="105">+ES38-ET34</f>
        <v>7339.85</v>
      </c>
      <c r="EU38" s="533">
        <f t="shared" ref="EU38" si="106">+ET38-EU34</f>
        <v>6311.2300000000005</v>
      </c>
      <c r="EV38" s="533">
        <f t="shared" ref="EV38" si="107">+EU38-EV34</f>
        <v>5412.0400000000009</v>
      </c>
      <c r="EW38" s="533">
        <f t="shared" ref="EW38" si="108">+EV38-EW34</f>
        <v>4486.0000000000009</v>
      </c>
      <c r="EX38" s="533">
        <f t="shared" ref="EX38" si="109">+EW38-EX34</f>
        <v>3482.0500000000011</v>
      </c>
      <c r="EY38" s="533">
        <f t="shared" ref="EY38" si="110">+EX38-EY34</f>
        <v>2399.3200000000011</v>
      </c>
      <c r="EZ38" s="533">
        <f t="shared" ref="EZ38" si="111">+EY38-EZ34</f>
        <v>1310.9100000000012</v>
      </c>
      <c r="FA38" s="533">
        <f t="shared" ref="FA38" si="112">+EZ38-FA34</f>
        <v>295.10000000000105</v>
      </c>
      <c r="FB38" s="533">
        <f t="shared" ref="FB38" si="113">+FA38-FB34</f>
        <v>-677.83999999999901</v>
      </c>
      <c r="FC38" s="533">
        <f t="shared" ref="FC38" si="114">+FB38-FC34</f>
        <v>-1659.329999999999</v>
      </c>
      <c r="FD38" s="534">
        <f t="shared" ref="FD38" si="115">+FC38-FD34</f>
        <v>-2733.7299999999991</v>
      </c>
      <c r="FE38" s="533">
        <f>+FE37-FE34</f>
        <v>8363.68</v>
      </c>
      <c r="FF38" s="533">
        <f t="shared" ref="FF38" si="116">+FE38-FF34</f>
        <v>7366.4800000000005</v>
      </c>
      <c r="FG38" s="533">
        <f t="shared" ref="FG38" si="117">+FF38-FG34</f>
        <v>6410.5700000000006</v>
      </c>
      <c r="FH38" s="533">
        <f t="shared" ref="FH38" si="118">+FG38-FH34</f>
        <v>5615.6500000000005</v>
      </c>
      <c r="FI38" s="533">
        <f t="shared" ref="FI38" si="119">+FH38-FI34</f>
        <v>4646.63</v>
      </c>
      <c r="FJ38" s="533">
        <f t="shared" ref="FJ38" si="120">+FI38-FJ34</f>
        <v>3650.39</v>
      </c>
      <c r="FK38" s="533">
        <f t="shared" ref="FK38" si="121">+FJ38-FK34</f>
        <v>2576.9700000000003</v>
      </c>
      <c r="FL38" s="533">
        <f t="shared" ref="FL38" si="122">+FK38-FL34</f>
        <v>1508.7200000000003</v>
      </c>
      <c r="FM38" s="533">
        <f t="shared" ref="FM38" si="123">+FL38-FM34</f>
        <v>513.9100000000002</v>
      </c>
      <c r="FN38" s="533">
        <f t="shared" ref="FN38" si="124">+FM38-FN34</f>
        <v>-513.35999999999979</v>
      </c>
      <c r="FO38" s="533">
        <f t="shared" ref="FO38" si="125">+FN38-FO34</f>
        <v>-1537.79</v>
      </c>
      <c r="FP38" s="534">
        <f t="shared" ref="FP38" si="126">+FO38-FP34</f>
        <v>-2601.4299999999998</v>
      </c>
      <c r="FQ38" s="533">
        <f>+FQ37-FQ34</f>
        <v>8373.66</v>
      </c>
      <c r="FR38" s="533">
        <f t="shared" ref="FR38" si="127">+FQ38-FR34</f>
        <v>7384.33</v>
      </c>
      <c r="FS38" s="533">
        <f t="shared" ref="FS38" si="128">+FR38-FS34</f>
        <v>6402.71</v>
      </c>
      <c r="FT38" s="533">
        <f t="shared" ref="FT38" si="129">+FS38-FT34</f>
        <v>5571.13</v>
      </c>
      <c r="FU38" s="533">
        <f t="shared" ref="FU38" si="130">+FT38-FU34</f>
        <v>4714.3999999999996</v>
      </c>
      <c r="FV38" s="533">
        <f t="shared" ref="FV38" si="131">+FU38-FV34</f>
        <v>3719.7999999999997</v>
      </c>
      <c r="FW38" s="533">
        <f t="shared" ref="FW38" si="132">+FV38-FW34</f>
        <v>2660.06</v>
      </c>
      <c r="FX38" s="533">
        <f t="shared" ref="FX38" si="133">+FW38-FX34</f>
        <v>1602.08</v>
      </c>
      <c r="FY38" s="533">
        <f t="shared" ref="FY38" si="134">+FX38-FY34</f>
        <v>660.77</v>
      </c>
      <c r="FZ38" s="533">
        <f t="shared" ref="FZ38" si="135">+FY38-FZ34</f>
        <v>-189.82000000000005</v>
      </c>
      <c r="GA38" s="533">
        <f t="shared" ref="GA38" si="136">+FZ38-GA34</f>
        <v>-1108.48</v>
      </c>
      <c r="GB38" s="534">
        <f t="shared" ref="GB38" si="137">+GA38-GB34</f>
        <v>-2170.96</v>
      </c>
    </row>
    <row r="39" spans="1:184" s="41" customFormat="1" ht="15.75" thickBot="1">
      <c r="A39" s="461"/>
      <c r="B39" s="60"/>
      <c r="C39" s="461"/>
      <c r="D39" s="511" t="s">
        <v>192</v>
      </c>
      <c r="E39" s="512"/>
      <c r="F39" s="512"/>
      <c r="G39" s="512"/>
      <c r="H39" s="512"/>
      <c r="I39" s="512"/>
      <c r="J39" s="512"/>
      <c r="K39" s="512"/>
      <c r="L39" s="512"/>
      <c r="M39" s="512"/>
      <c r="N39" s="512"/>
      <c r="O39" s="512"/>
      <c r="P39" s="535">
        <f>+P38</f>
        <v>-180.13999999999976</v>
      </c>
      <c r="Q39" s="512"/>
      <c r="R39" s="512"/>
      <c r="S39" s="512"/>
      <c r="T39" s="512"/>
      <c r="U39" s="512"/>
      <c r="V39" s="512"/>
      <c r="W39" s="512"/>
      <c r="X39" s="512"/>
      <c r="Y39" s="512"/>
      <c r="Z39" s="512"/>
      <c r="AA39" s="512"/>
      <c r="AB39" s="535">
        <f>+AB38+P39</f>
        <v>-92.560000000000741</v>
      </c>
      <c r="AC39" s="512"/>
      <c r="AD39" s="512"/>
      <c r="AE39" s="512"/>
      <c r="AF39" s="512"/>
      <c r="AG39" s="512"/>
      <c r="AH39" s="512"/>
      <c r="AI39" s="512"/>
      <c r="AJ39" s="512"/>
      <c r="AK39" s="512"/>
      <c r="AL39" s="512"/>
      <c r="AM39" s="512"/>
      <c r="AN39" s="535">
        <f>+AN38+AB39</f>
        <v>-1883.3500000000008</v>
      </c>
      <c r="AO39" s="512"/>
      <c r="AP39" s="512"/>
      <c r="AQ39" s="512"/>
      <c r="AR39" s="512"/>
      <c r="AS39" s="512"/>
      <c r="AT39" s="512"/>
      <c r="AU39" s="512"/>
      <c r="AV39" s="512"/>
      <c r="AW39" s="512"/>
      <c r="AX39" s="512"/>
      <c r="AY39" s="512"/>
      <c r="AZ39" s="535">
        <f>+AZ38+AN39</f>
        <v>-3567.8800000000015</v>
      </c>
      <c r="BA39" s="512"/>
      <c r="BB39" s="512"/>
      <c r="BC39" s="512"/>
      <c r="BD39" s="512"/>
      <c r="BE39" s="512"/>
      <c r="BF39" s="512"/>
      <c r="BG39" s="512"/>
      <c r="BH39" s="512"/>
      <c r="BI39" s="512"/>
      <c r="BJ39" s="512"/>
      <c r="BK39" s="512"/>
      <c r="BL39" s="535">
        <f>+BL38+AZ39</f>
        <v>-4884.42</v>
      </c>
      <c r="BM39" s="512"/>
      <c r="BN39" s="512"/>
      <c r="BO39" s="512"/>
      <c r="BP39" s="512"/>
      <c r="BQ39" s="512"/>
      <c r="BR39" s="512"/>
      <c r="BS39" s="512"/>
      <c r="BT39" s="512"/>
      <c r="BU39" s="512"/>
      <c r="BV39" s="512"/>
      <c r="BW39" s="512"/>
      <c r="BX39" s="535">
        <f>+BX38+BL39</f>
        <v>-6552.1399999999994</v>
      </c>
      <c r="BY39" s="512"/>
      <c r="BZ39" s="512"/>
      <c r="CA39" s="512"/>
      <c r="CB39" s="512"/>
      <c r="CC39" s="512"/>
      <c r="CD39" s="512"/>
      <c r="CE39" s="512"/>
      <c r="CF39" s="512"/>
      <c r="CG39" s="512"/>
      <c r="CH39" s="512"/>
      <c r="CI39" s="512"/>
      <c r="CJ39" s="535">
        <f>+CJ38+BX39</f>
        <v>-8756.8499999999985</v>
      </c>
      <c r="CK39" s="512"/>
      <c r="CL39" s="512"/>
      <c r="CM39" s="512"/>
      <c r="CN39" s="512"/>
      <c r="CO39" s="512"/>
      <c r="CP39" s="512"/>
      <c r="CQ39" s="512"/>
      <c r="CR39" s="512"/>
      <c r="CS39" s="512"/>
      <c r="CT39" s="512"/>
      <c r="CU39" s="512"/>
      <c r="CV39" s="535">
        <f>+CV38+CJ39</f>
        <v>-11836.68</v>
      </c>
      <c r="CW39" s="512"/>
      <c r="CX39" s="512"/>
      <c r="CY39" s="512"/>
      <c r="CZ39" s="512"/>
      <c r="DA39" s="512"/>
      <c r="DB39" s="512"/>
      <c r="DC39" s="512"/>
      <c r="DD39" s="512"/>
      <c r="DE39" s="512"/>
      <c r="DF39" s="512"/>
      <c r="DG39" s="512"/>
      <c r="DH39" s="535">
        <f>+DH38+CV39</f>
        <v>-14992.599999999999</v>
      </c>
      <c r="DI39" s="512"/>
      <c r="DJ39" s="512"/>
      <c r="DK39" s="512"/>
      <c r="DL39" s="512"/>
      <c r="DM39" s="512"/>
      <c r="DN39" s="512"/>
      <c r="DO39" s="512"/>
      <c r="DP39" s="512"/>
      <c r="DQ39" s="512"/>
      <c r="DR39" s="512"/>
      <c r="DS39" s="512"/>
      <c r="DT39" s="535">
        <f>+DT38+DH39</f>
        <v>-18183.299999999996</v>
      </c>
      <c r="DU39" s="512"/>
      <c r="DV39" s="512"/>
      <c r="DW39" s="512"/>
      <c r="DX39" s="512"/>
      <c r="DY39" s="512"/>
      <c r="DZ39" s="512"/>
      <c r="EA39" s="512"/>
      <c r="EB39" s="512"/>
      <c r="EC39" s="512"/>
      <c r="ED39" s="512"/>
      <c r="EE39" s="512"/>
      <c r="EF39" s="535">
        <f>+EF38+DT39</f>
        <v>-21027.019999999993</v>
      </c>
      <c r="EG39" s="512"/>
      <c r="EH39" s="512"/>
      <c r="EI39" s="512"/>
      <c r="EJ39" s="512"/>
      <c r="EK39" s="512"/>
      <c r="EL39" s="512"/>
      <c r="EM39" s="512"/>
      <c r="EN39" s="512"/>
      <c r="EO39" s="512"/>
      <c r="EP39" s="512"/>
      <c r="EQ39" s="512"/>
      <c r="ER39" s="535">
        <f>+ER38+EF39</f>
        <v>-23852.389999999992</v>
      </c>
      <c r="ES39" s="512"/>
      <c r="ET39" s="512"/>
      <c r="EU39" s="512"/>
      <c r="EV39" s="512"/>
      <c r="EW39" s="512"/>
      <c r="EX39" s="512"/>
      <c r="EY39" s="512"/>
      <c r="EZ39" s="512"/>
      <c r="FA39" s="512"/>
      <c r="FB39" s="512"/>
      <c r="FC39" s="512"/>
      <c r="FD39" s="535">
        <f>+FD38+ER39</f>
        <v>-26586.119999999992</v>
      </c>
      <c r="FE39" s="512"/>
      <c r="FF39" s="512"/>
      <c r="FG39" s="512"/>
      <c r="FH39" s="512"/>
      <c r="FI39" s="512"/>
      <c r="FJ39" s="512"/>
      <c r="FK39" s="512"/>
      <c r="FL39" s="512"/>
      <c r="FM39" s="512"/>
      <c r="FN39" s="512"/>
      <c r="FO39" s="512"/>
      <c r="FP39" s="535">
        <f>+FP38+FD39</f>
        <v>-29187.549999999992</v>
      </c>
      <c r="FQ39" s="512"/>
      <c r="FR39" s="512"/>
      <c r="FS39" s="512"/>
      <c r="FT39" s="512"/>
      <c r="FU39" s="512"/>
      <c r="FV39" s="512"/>
      <c r="FW39" s="512"/>
      <c r="FX39" s="512"/>
      <c r="FY39" s="512"/>
      <c r="FZ39" s="512"/>
      <c r="GA39" s="512"/>
      <c r="GB39" s="535">
        <f>+GB38+FP39</f>
        <v>-31358.509999999991</v>
      </c>
    </row>
    <row r="40" spans="1:184" s="461" customFormat="1">
      <c r="A40" s="41"/>
      <c r="B40" s="60"/>
      <c r="C40" s="41"/>
      <c r="D40" s="526" t="s">
        <v>284</v>
      </c>
      <c r="E40" s="525">
        <f>+E$33</f>
        <v>41275</v>
      </c>
      <c r="F40" s="525">
        <f t="shared" ref="F40:BQ40" si="138">+F$33</f>
        <v>41306</v>
      </c>
      <c r="G40" s="525">
        <f t="shared" si="138"/>
        <v>41334</v>
      </c>
      <c r="H40" s="525">
        <f t="shared" si="138"/>
        <v>41365</v>
      </c>
      <c r="I40" s="525">
        <f t="shared" si="138"/>
        <v>41395</v>
      </c>
      <c r="J40" s="525">
        <f t="shared" si="138"/>
        <v>41426</v>
      </c>
      <c r="K40" s="525">
        <f t="shared" si="138"/>
        <v>41456</v>
      </c>
      <c r="L40" s="525">
        <f t="shared" si="138"/>
        <v>41487</v>
      </c>
      <c r="M40" s="525">
        <f t="shared" si="138"/>
        <v>41518</v>
      </c>
      <c r="N40" s="525">
        <f t="shared" si="138"/>
        <v>41548</v>
      </c>
      <c r="O40" s="525">
        <f t="shared" si="138"/>
        <v>41579</v>
      </c>
      <c r="P40" s="525">
        <f t="shared" si="138"/>
        <v>41609</v>
      </c>
      <c r="Q40" s="525">
        <f t="shared" si="138"/>
        <v>41640</v>
      </c>
      <c r="R40" s="525">
        <f t="shared" si="138"/>
        <v>41671</v>
      </c>
      <c r="S40" s="525">
        <f t="shared" si="138"/>
        <v>41699</v>
      </c>
      <c r="T40" s="525">
        <f t="shared" si="138"/>
        <v>41730</v>
      </c>
      <c r="U40" s="525">
        <f t="shared" si="138"/>
        <v>41760</v>
      </c>
      <c r="V40" s="525">
        <f t="shared" si="138"/>
        <v>41791</v>
      </c>
      <c r="W40" s="525">
        <f t="shared" si="138"/>
        <v>41821</v>
      </c>
      <c r="X40" s="525">
        <f t="shared" si="138"/>
        <v>41852</v>
      </c>
      <c r="Y40" s="525">
        <f t="shared" si="138"/>
        <v>41883</v>
      </c>
      <c r="Z40" s="525">
        <f t="shared" si="138"/>
        <v>41913</v>
      </c>
      <c r="AA40" s="525">
        <f t="shared" si="138"/>
        <v>41944</v>
      </c>
      <c r="AB40" s="525">
        <f t="shared" si="138"/>
        <v>41974</v>
      </c>
      <c r="AC40" s="525">
        <f t="shared" si="138"/>
        <v>42005</v>
      </c>
      <c r="AD40" s="525">
        <f t="shared" si="138"/>
        <v>42036</v>
      </c>
      <c r="AE40" s="525">
        <f t="shared" si="138"/>
        <v>42064</v>
      </c>
      <c r="AF40" s="525">
        <f t="shared" si="138"/>
        <v>42095</v>
      </c>
      <c r="AG40" s="525">
        <f t="shared" si="138"/>
        <v>42125</v>
      </c>
      <c r="AH40" s="525">
        <f t="shared" si="138"/>
        <v>42156</v>
      </c>
      <c r="AI40" s="525">
        <f t="shared" si="138"/>
        <v>42186</v>
      </c>
      <c r="AJ40" s="525">
        <f t="shared" si="138"/>
        <v>42217</v>
      </c>
      <c r="AK40" s="525">
        <f t="shared" si="138"/>
        <v>42248</v>
      </c>
      <c r="AL40" s="525">
        <f t="shared" si="138"/>
        <v>42278</v>
      </c>
      <c r="AM40" s="525">
        <f t="shared" si="138"/>
        <v>42309</v>
      </c>
      <c r="AN40" s="525">
        <f t="shared" si="138"/>
        <v>42339</v>
      </c>
      <c r="AO40" s="525">
        <f t="shared" si="138"/>
        <v>42370</v>
      </c>
      <c r="AP40" s="525">
        <f t="shared" si="138"/>
        <v>42401</v>
      </c>
      <c r="AQ40" s="525">
        <f t="shared" si="138"/>
        <v>42430</v>
      </c>
      <c r="AR40" s="525">
        <f t="shared" si="138"/>
        <v>42461</v>
      </c>
      <c r="AS40" s="525">
        <f t="shared" si="138"/>
        <v>42491</v>
      </c>
      <c r="AT40" s="525">
        <f t="shared" si="138"/>
        <v>42522</v>
      </c>
      <c r="AU40" s="525">
        <f t="shared" si="138"/>
        <v>42552</v>
      </c>
      <c r="AV40" s="525">
        <f t="shared" si="138"/>
        <v>42583</v>
      </c>
      <c r="AW40" s="525">
        <f t="shared" si="138"/>
        <v>42614</v>
      </c>
      <c r="AX40" s="525">
        <f t="shared" si="138"/>
        <v>42644</v>
      </c>
      <c r="AY40" s="525">
        <f t="shared" si="138"/>
        <v>42675</v>
      </c>
      <c r="AZ40" s="525">
        <f t="shared" si="138"/>
        <v>42705</v>
      </c>
      <c r="BA40" s="525">
        <f t="shared" si="138"/>
        <v>42736</v>
      </c>
      <c r="BB40" s="525">
        <f t="shared" si="138"/>
        <v>42767</v>
      </c>
      <c r="BC40" s="525">
        <f t="shared" si="138"/>
        <v>42795</v>
      </c>
      <c r="BD40" s="525">
        <f t="shared" si="138"/>
        <v>42826</v>
      </c>
      <c r="BE40" s="525">
        <f t="shared" si="138"/>
        <v>42856</v>
      </c>
      <c r="BF40" s="525">
        <f t="shared" si="138"/>
        <v>42887</v>
      </c>
      <c r="BG40" s="525">
        <f t="shared" si="138"/>
        <v>42917</v>
      </c>
      <c r="BH40" s="525">
        <f t="shared" si="138"/>
        <v>42948</v>
      </c>
      <c r="BI40" s="525">
        <f t="shared" si="138"/>
        <v>42979</v>
      </c>
      <c r="BJ40" s="525">
        <f t="shared" si="138"/>
        <v>43009</v>
      </c>
      <c r="BK40" s="525">
        <f t="shared" si="138"/>
        <v>43040</v>
      </c>
      <c r="BL40" s="525">
        <f t="shared" si="138"/>
        <v>43070</v>
      </c>
      <c r="BM40" s="525">
        <f t="shared" si="138"/>
        <v>43101</v>
      </c>
      <c r="BN40" s="525">
        <f t="shared" si="138"/>
        <v>43132</v>
      </c>
      <c r="BO40" s="525">
        <f t="shared" si="138"/>
        <v>43160</v>
      </c>
      <c r="BP40" s="525">
        <f t="shared" si="138"/>
        <v>43191</v>
      </c>
      <c r="BQ40" s="525">
        <f t="shared" si="138"/>
        <v>43221</v>
      </c>
      <c r="BR40" s="525">
        <f t="shared" ref="BR40:EC40" si="139">+BR$33</f>
        <v>43252</v>
      </c>
      <c r="BS40" s="525">
        <f t="shared" si="139"/>
        <v>43282</v>
      </c>
      <c r="BT40" s="525">
        <f t="shared" si="139"/>
        <v>43313</v>
      </c>
      <c r="BU40" s="525">
        <f t="shared" si="139"/>
        <v>43344</v>
      </c>
      <c r="BV40" s="525">
        <f t="shared" si="139"/>
        <v>43374</v>
      </c>
      <c r="BW40" s="525">
        <f t="shared" si="139"/>
        <v>43405</v>
      </c>
      <c r="BX40" s="525">
        <f t="shared" si="139"/>
        <v>43435</v>
      </c>
      <c r="BY40" s="525">
        <f t="shared" si="139"/>
        <v>43466</v>
      </c>
      <c r="BZ40" s="525">
        <f t="shared" si="139"/>
        <v>43497</v>
      </c>
      <c r="CA40" s="525">
        <f t="shared" si="139"/>
        <v>43525</v>
      </c>
      <c r="CB40" s="525">
        <f t="shared" si="139"/>
        <v>43556</v>
      </c>
      <c r="CC40" s="525">
        <f t="shared" si="139"/>
        <v>43586</v>
      </c>
      <c r="CD40" s="525">
        <f t="shared" si="139"/>
        <v>43617</v>
      </c>
      <c r="CE40" s="525">
        <f t="shared" si="139"/>
        <v>43647</v>
      </c>
      <c r="CF40" s="525">
        <f t="shared" si="139"/>
        <v>43678</v>
      </c>
      <c r="CG40" s="525">
        <f t="shared" si="139"/>
        <v>43709</v>
      </c>
      <c r="CH40" s="525">
        <f t="shared" si="139"/>
        <v>43739</v>
      </c>
      <c r="CI40" s="525">
        <f t="shared" si="139"/>
        <v>43770</v>
      </c>
      <c r="CJ40" s="525">
        <f t="shared" si="139"/>
        <v>43800</v>
      </c>
      <c r="CK40" s="525">
        <f t="shared" si="139"/>
        <v>43831</v>
      </c>
      <c r="CL40" s="525">
        <f t="shared" si="139"/>
        <v>43862</v>
      </c>
      <c r="CM40" s="525">
        <f t="shared" si="139"/>
        <v>43891</v>
      </c>
      <c r="CN40" s="525">
        <f t="shared" si="139"/>
        <v>43922</v>
      </c>
      <c r="CO40" s="525">
        <f t="shared" si="139"/>
        <v>43952</v>
      </c>
      <c r="CP40" s="525">
        <f t="shared" si="139"/>
        <v>43983</v>
      </c>
      <c r="CQ40" s="525">
        <f t="shared" si="139"/>
        <v>44013</v>
      </c>
      <c r="CR40" s="525">
        <f t="shared" si="139"/>
        <v>44044</v>
      </c>
      <c r="CS40" s="525">
        <f t="shared" si="139"/>
        <v>44075</v>
      </c>
      <c r="CT40" s="525">
        <f t="shared" si="139"/>
        <v>44105</v>
      </c>
      <c r="CU40" s="525">
        <f t="shared" si="139"/>
        <v>44136</v>
      </c>
      <c r="CV40" s="525">
        <f t="shared" si="139"/>
        <v>44166</v>
      </c>
      <c r="CW40" s="525">
        <f t="shared" si="139"/>
        <v>44197</v>
      </c>
      <c r="CX40" s="525">
        <f t="shared" si="139"/>
        <v>44228</v>
      </c>
      <c r="CY40" s="525">
        <f t="shared" si="139"/>
        <v>44256</v>
      </c>
      <c r="CZ40" s="525">
        <f t="shared" si="139"/>
        <v>44287</v>
      </c>
      <c r="DA40" s="525">
        <f t="shared" si="139"/>
        <v>44317</v>
      </c>
      <c r="DB40" s="525">
        <f t="shared" si="139"/>
        <v>44348</v>
      </c>
      <c r="DC40" s="525">
        <f t="shared" si="139"/>
        <v>44378</v>
      </c>
      <c r="DD40" s="525">
        <f t="shared" si="139"/>
        <v>44409</v>
      </c>
      <c r="DE40" s="525">
        <f t="shared" si="139"/>
        <v>44440</v>
      </c>
      <c r="DF40" s="525">
        <f t="shared" si="139"/>
        <v>44470</v>
      </c>
      <c r="DG40" s="525">
        <f t="shared" si="139"/>
        <v>44501</v>
      </c>
      <c r="DH40" s="525">
        <f t="shared" si="139"/>
        <v>44531</v>
      </c>
      <c r="DI40" s="525">
        <f t="shared" si="139"/>
        <v>44562</v>
      </c>
      <c r="DJ40" s="525">
        <f t="shared" si="139"/>
        <v>44593</v>
      </c>
      <c r="DK40" s="525">
        <f t="shared" si="139"/>
        <v>44621</v>
      </c>
      <c r="DL40" s="525">
        <f t="shared" si="139"/>
        <v>44652</v>
      </c>
      <c r="DM40" s="525">
        <f t="shared" si="139"/>
        <v>44682</v>
      </c>
      <c r="DN40" s="525">
        <f t="shared" si="139"/>
        <v>44713</v>
      </c>
      <c r="DO40" s="525">
        <f t="shared" si="139"/>
        <v>44743</v>
      </c>
      <c r="DP40" s="525">
        <f t="shared" si="139"/>
        <v>44774</v>
      </c>
      <c r="DQ40" s="525">
        <f t="shared" si="139"/>
        <v>44805</v>
      </c>
      <c r="DR40" s="525">
        <f t="shared" si="139"/>
        <v>44835</v>
      </c>
      <c r="DS40" s="525">
        <f t="shared" si="139"/>
        <v>44866</v>
      </c>
      <c r="DT40" s="525">
        <f t="shared" si="139"/>
        <v>44896</v>
      </c>
      <c r="DU40" s="525">
        <f t="shared" si="139"/>
        <v>44927</v>
      </c>
      <c r="DV40" s="525">
        <f t="shared" si="139"/>
        <v>44958</v>
      </c>
      <c r="DW40" s="525">
        <f t="shared" si="139"/>
        <v>44986</v>
      </c>
      <c r="DX40" s="525">
        <f t="shared" si="139"/>
        <v>45017</v>
      </c>
      <c r="DY40" s="525">
        <f t="shared" si="139"/>
        <v>45047</v>
      </c>
      <c r="DZ40" s="525">
        <f t="shared" si="139"/>
        <v>45078</v>
      </c>
      <c r="EA40" s="525">
        <f t="shared" si="139"/>
        <v>45108</v>
      </c>
      <c r="EB40" s="525">
        <f t="shared" si="139"/>
        <v>45139</v>
      </c>
      <c r="EC40" s="525">
        <f t="shared" si="139"/>
        <v>45170</v>
      </c>
      <c r="ED40" s="525">
        <f t="shared" ref="ED40:GB40" si="140">+ED$33</f>
        <v>45200</v>
      </c>
      <c r="EE40" s="525">
        <f t="shared" si="140"/>
        <v>45231</v>
      </c>
      <c r="EF40" s="525">
        <f t="shared" si="140"/>
        <v>45261</v>
      </c>
      <c r="EG40" s="525">
        <f t="shared" si="140"/>
        <v>45292</v>
      </c>
      <c r="EH40" s="525">
        <f t="shared" si="140"/>
        <v>45323</v>
      </c>
      <c r="EI40" s="525">
        <f t="shared" si="140"/>
        <v>45352</v>
      </c>
      <c r="EJ40" s="525">
        <f t="shared" si="140"/>
        <v>45383</v>
      </c>
      <c r="EK40" s="525">
        <f t="shared" si="140"/>
        <v>45413</v>
      </c>
      <c r="EL40" s="525">
        <f t="shared" si="140"/>
        <v>45444</v>
      </c>
      <c r="EM40" s="525">
        <f t="shared" si="140"/>
        <v>45474</v>
      </c>
      <c r="EN40" s="525">
        <f t="shared" si="140"/>
        <v>45505</v>
      </c>
      <c r="EO40" s="525">
        <f t="shared" si="140"/>
        <v>45536</v>
      </c>
      <c r="EP40" s="525">
        <f t="shared" si="140"/>
        <v>45566</v>
      </c>
      <c r="EQ40" s="525">
        <f t="shared" si="140"/>
        <v>45597</v>
      </c>
      <c r="ER40" s="525">
        <f t="shared" si="140"/>
        <v>45627</v>
      </c>
      <c r="ES40" s="525">
        <f t="shared" si="140"/>
        <v>45658</v>
      </c>
      <c r="ET40" s="525">
        <f t="shared" si="140"/>
        <v>45689</v>
      </c>
      <c r="EU40" s="525">
        <f t="shared" si="140"/>
        <v>45717</v>
      </c>
      <c r="EV40" s="525">
        <f t="shared" si="140"/>
        <v>45748</v>
      </c>
      <c r="EW40" s="525">
        <f t="shared" si="140"/>
        <v>45778</v>
      </c>
      <c r="EX40" s="525">
        <f t="shared" si="140"/>
        <v>45809</v>
      </c>
      <c r="EY40" s="525">
        <f t="shared" si="140"/>
        <v>45839</v>
      </c>
      <c r="EZ40" s="525">
        <f t="shared" si="140"/>
        <v>45870</v>
      </c>
      <c r="FA40" s="525">
        <f t="shared" si="140"/>
        <v>45901</v>
      </c>
      <c r="FB40" s="525">
        <f t="shared" si="140"/>
        <v>45931</v>
      </c>
      <c r="FC40" s="525">
        <f t="shared" si="140"/>
        <v>45962</v>
      </c>
      <c r="FD40" s="525">
        <f t="shared" si="140"/>
        <v>45992</v>
      </c>
      <c r="FE40" s="525">
        <f t="shared" si="140"/>
        <v>46023</v>
      </c>
      <c r="FF40" s="525">
        <f t="shared" si="140"/>
        <v>46054</v>
      </c>
      <c r="FG40" s="525">
        <f t="shared" si="140"/>
        <v>46082</v>
      </c>
      <c r="FH40" s="525">
        <f t="shared" si="140"/>
        <v>46113</v>
      </c>
      <c r="FI40" s="525">
        <f t="shared" si="140"/>
        <v>46143</v>
      </c>
      <c r="FJ40" s="525">
        <f t="shared" si="140"/>
        <v>46174</v>
      </c>
      <c r="FK40" s="525">
        <f t="shared" si="140"/>
        <v>46204</v>
      </c>
      <c r="FL40" s="525">
        <f t="shared" si="140"/>
        <v>46235</v>
      </c>
      <c r="FM40" s="525">
        <f t="shared" si="140"/>
        <v>46266</v>
      </c>
      <c r="FN40" s="525">
        <f t="shared" si="140"/>
        <v>46296</v>
      </c>
      <c r="FO40" s="525">
        <f t="shared" si="140"/>
        <v>46327</v>
      </c>
      <c r="FP40" s="525">
        <f t="shared" si="140"/>
        <v>46357</v>
      </c>
      <c r="FQ40" s="525">
        <f t="shared" si="140"/>
        <v>46388</v>
      </c>
      <c r="FR40" s="525">
        <f t="shared" si="140"/>
        <v>46419</v>
      </c>
      <c r="FS40" s="525">
        <f t="shared" si="140"/>
        <v>46447</v>
      </c>
      <c r="FT40" s="525">
        <f t="shared" si="140"/>
        <v>46478</v>
      </c>
      <c r="FU40" s="525">
        <f t="shared" si="140"/>
        <v>46508</v>
      </c>
      <c r="FV40" s="525">
        <f t="shared" si="140"/>
        <v>46539</v>
      </c>
      <c r="FW40" s="525">
        <f t="shared" si="140"/>
        <v>46569</v>
      </c>
      <c r="FX40" s="525">
        <f t="shared" si="140"/>
        <v>46600</v>
      </c>
      <c r="FY40" s="525">
        <f t="shared" si="140"/>
        <v>46631</v>
      </c>
      <c r="FZ40" s="525">
        <f t="shared" si="140"/>
        <v>46661</v>
      </c>
      <c r="GA40" s="525">
        <f t="shared" si="140"/>
        <v>46692</v>
      </c>
      <c r="GB40" s="525">
        <f t="shared" si="140"/>
        <v>46722</v>
      </c>
    </row>
    <row r="41" spans="1:184" s="461" customFormat="1">
      <c r="A41" s="41"/>
      <c r="B41" s="60"/>
      <c r="C41" s="41"/>
      <c r="D41" s="521" t="s">
        <v>149</v>
      </c>
      <c r="E41" s="522" t="str">
        <f t="shared" ref="E41:AZ41" si="141">+IF(OR(MONTH(E40)&lt;5,MONTH(E40)&gt;9),"",E15)</f>
        <v/>
      </c>
      <c r="F41" s="522" t="str">
        <f t="shared" si="141"/>
        <v/>
      </c>
      <c r="G41" s="522" t="str">
        <f t="shared" si="141"/>
        <v/>
      </c>
      <c r="H41" s="522" t="str">
        <f t="shared" si="141"/>
        <v/>
      </c>
      <c r="I41" s="522">
        <f t="shared" si="141"/>
        <v>850.33999999999992</v>
      </c>
      <c r="J41" s="522">
        <f t="shared" si="141"/>
        <v>942.19999999999993</v>
      </c>
      <c r="K41" s="522">
        <f t="shared" si="141"/>
        <v>1019.81</v>
      </c>
      <c r="L41" s="522">
        <f t="shared" si="141"/>
        <v>989.56999999999994</v>
      </c>
      <c r="M41" s="522">
        <f t="shared" si="141"/>
        <v>936.49000000000012</v>
      </c>
      <c r="N41" s="522" t="str">
        <f t="shared" si="141"/>
        <v/>
      </c>
      <c r="O41" s="522" t="str">
        <f t="shared" si="141"/>
        <v/>
      </c>
      <c r="P41" s="522" t="str">
        <f t="shared" si="141"/>
        <v/>
      </c>
      <c r="Q41" s="522" t="str">
        <f t="shared" si="141"/>
        <v/>
      </c>
      <c r="R41" s="522" t="str">
        <f t="shared" si="141"/>
        <v/>
      </c>
      <c r="S41" s="522" t="str">
        <f t="shared" si="141"/>
        <v/>
      </c>
      <c r="T41" s="522" t="str">
        <f t="shared" si="141"/>
        <v/>
      </c>
      <c r="U41" s="522">
        <f t="shared" si="141"/>
        <v>830.41</v>
      </c>
      <c r="V41" s="522">
        <f t="shared" si="141"/>
        <v>945.14</v>
      </c>
      <c r="W41" s="522">
        <f t="shared" si="141"/>
        <v>984.13000000000011</v>
      </c>
      <c r="X41" s="522">
        <f t="shared" si="141"/>
        <v>984.08</v>
      </c>
      <c r="Y41" s="522">
        <f t="shared" si="141"/>
        <v>933.91</v>
      </c>
      <c r="Z41" s="522" t="str">
        <f t="shared" si="141"/>
        <v/>
      </c>
      <c r="AA41" s="522" t="str">
        <f t="shared" si="141"/>
        <v/>
      </c>
      <c r="AB41" s="522" t="str">
        <f t="shared" si="141"/>
        <v/>
      </c>
      <c r="AC41" s="522" t="str">
        <f t="shared" si="141"/>
        <v/>
      </c>
      <c r="AD41" s="522" t="str">
        <f t="shared" si="141"/>
        <v/>
      </c>
      <c r="AE41" s="522" t="str">
        <f t="shared" si="141"/>
        <v/>
      </c>
      <c r="AF41" s="522" t="str">
        <f t="shared" si="141"/>
        <v/>
      </c>
      <c r="AG41" s="522">
        <f t="shared" si="141"/>
        <v>813.32</v>
      </c>
      <c r="AH41" s="522">
        <f t="shared" si="141"/>
        <v>936.88000000000011</v>
      </c>
      <c r="AI41" s="522">
        <f t="shared" si="141"/>
        <v>980.03999999999985</v>
      </c>
      <c r="AJ41" s="522">
        <f t="shared" si="141"/>
        <v>978.66</v>
      </c>
      <c r="AK41" s="522">
        <f t="shared" si="141"/>
        <v>926.86</v>
      </c>
      <c r="AL41" s="522" t="str">
        <f t="shared" si="141"/>
        <v/>
      </c>
      <c r="AM41" s="522" t="str">
        <f t="shared" si="141"/>
        <v/>
      </c>
      <c r="AN41" s="522" t="str">
        <f t="shared" si="141"/>
        <v/>
      </c>
      <c r="AO41" s="522" t="str">
        <f t="shared" si="141"/>
        <v/>
      </c>
      <c r="AP41" s="522" t="str">
        <f t="shared" si="141"/>
        <v/>
      </c>
      <c r="AQ41" s="522" t="str">
        <f t="shared" si="141"/>
        <v/>
      </c>
      <c r="AR41" s="522" t="str">
        <f t="shared" si="141"/>
        <v/>
      </c>
      <c r="AS41" s="522">
        <f t="shared" si="141"/>
        <v>840.34999999999991</v>
      </c>
      <c r="AT41" s="522">
        <f t="shared" si="141"/>
        <v>939.14</v>
      </c>
      <c r="AU41" s="522">
        <f t="shared" si="141"/>
        <v>975.68999999999994</v>
      </c>
      <c r="AV41" s="522">
        <f t="shared" si="141"/>
        <v>993.12</v>
      </c>
      <c r="AW41" s="522">
        <f t="shared" si="141"/>
        <v>927.81999999999994</v>
      </c>
      <c r="AX41" s="522" t="str">
        <f t="shared" si="141"/>
        <v/>
      </c>
      <c r="AY41" s="522" t="str">
        <f t="shared" si="141"/>
        <v/>
      </c>
      <c r="AZ41" s="522" t="str">
        <f t="shared" si="141"/>
        <v/>
      </c>
      <c r="BA41" s="522" t="str">
        <f t="shared" ref="BA41:DL41" si="142">+IF(OR(MONTH(BA40)&lt;5,MONTH(BA40)&gt;9),"",BA15)</f>
        <v/>
      </c>
      <c r="BB41" s="522" t="str">
        <f t="shared" si="142"/>
        <v/>
      </c>
      <c r="BC41" s="522" t="str">
        <f t="shared" si="142"/>
        <v/>
      </c>
      <c r="BD41" s="522" t="str">
        <f t="shared" si="142"/>
        <v/>
      </c>
      <c r="BE41" s="522">
        <f t="shared" si="142"/>
        <v>794.12000000000012</v>
      </c>
      <c r="BF41" s="522">
        <f t="shared" si="142"/>
        <v>904.93999999999983</v>
      </c>
      <c r="BG41" s="522">
        <f t="shared" si="142"/>
        <v>936.98</v>
      </c>
      <c r="BH41" s="522">
        <f t="shared" si="142"/>
        <v>955.80000000000018</v>
      </c>
      <c r="BI41" s="522">
        <f t="shared" si="142"/>
        <v>877.1</v>
      </c>
      <c r="BJ41" s="522" t="str">
        <f t="shared" si="142"/>
        <v/>
      </c>
      <c r="BK41" s="522" t="str">
        <f t="shared" si="142"/>
        <v/>
      </c>
      <c r="BL41" s="522" t="str">
        <f t="shared" si="142"/>
        <v/>
      </c>
      <c r="BM41" s="522" t="str">
        <f t="shared" si="142"/>
        <v/>
      </c>
      <c r="BN41" s="522" t="str">
        <f t="shared" si="142"/>
        <v/>
      </c>
      <c r="BO41" s="522" t="str">
        <f t="shared" si="142"/>
        <v/>
      </c>
      <c r="BP41" s="522" t="str">
        <f t="shared" si="142"/>
        <v/>
      </c>
      <c r="BQ41" s="522">
        <f t="shared" si="142"/>
        <v>921.19999999999993</v>
      </c>
      <c r="BR41" s="522">
        <f t="shared" si="142"/>
        <v>917.2600000000001</v>
      </c>
      <c r="BS41" s="522">
        <f t="shared" si="142"/>
        <v>975.07999999999993</v>
      </c>
      <c r="BT41" s="522">
        <f t="shared" si="142"/>
        <v>983.29000000000008</v>
      </c>
      <c r="BU41" s="522">
        <f t="shared" si="142"/>
        <v>837.7</v>
      </c>
      <c r="BV41" s="522" t="str">
        <f t="shared" si="142"/>
        <v/>
      </c>
      <c r="BW41" s="522" t="str">
        <f t="shared" si="142"/>
        <v/>
      </c>
      <c r="BX41" s="522" t="str">
        <f t="shared" si="142"/>
        <v/>
      </c>
      <c r="BY41" s="522" t="str">
        <f t="shared" si="142"/>
        <v/>
      </c>
      <c r="BZ41" s="522" t="str">
        <f t="shared" si="142"/>
        <v/>
      </c>
      <c r="CA41" s="522" t="str">
        <f t="shared" si="142"/>
        <v/>
      </c>
      <c r="CB41" s="522" t="str">
        <f t="shared" si="142"/>
        <v/>
      </c>
      <c r="CC41" s="522">
        <f t="shared" si="142"/>
        <v>845.19</v>
      </c>
      <c r="CD41" s="522">
        <f t="shared" si="142"/>
        <v>951.92</v>
      </c>
      <c r="CE41" s="522">
        <f t="shared" si="142"/>
        <v>1072.3500000000001</v>
      </c>
      <c r="CF41" s="522">
        <f t="shared" si="142"/>
        <v>1071.47</v>
      </c>
      <c r="CG41" s="522">
        <f t="shared" si="142"/>
        <v>987.12</v>
      </c>
      <c r="CH41" s="522" t="str">
        <f t="shared" si="142"/>
        <v/>
      </c>
      <c r="CI41" s="522" t="str">
        <f t="shared" si="142"/>
        <v/>
      </c>
      <c r="CJ41" s="522" t="str">
        <f t="shared" si="142"/>
        <v/>
      </c>
      <c r="CK41" s="522" t="str">
        <f t="shared" si="142"/>
        <v/>
      </c>
      <c r="CL41" s="522" t="str">
        <f t="shared" si="142"/>
        <v/>
      </c>
      <c r="CM41" s="522" t="str">
        <f t="shared" si="142"/>
        <v/>
      </c>
      <c r="CN41" s="522" t="str">
        <f t="shared" si="142"/>
        <v/>
      </c>
      <c r="CO41" s="522">
        <f t="shared" si="142"/>
        <v>906.9</v>
      </c>
      <c r="CP41" s="522">
        <f t="shared" si="142"/>
        <v>1031.57</v>
      </c>
      <c r="CQ41" s="522">
        <f t="shared" si="142"/>
        <v>1110.69</v>
      </c>
      <c r="CR41" s="522">
        <f t="shared" si="142"/>
        <v>1109.79</v>
      </c>
      <c r="CS41" s="522">
        <f t="shared" si="142"/>
        <v>1043.74</v>
      </c>
      <c r="CT41" s="522" t="str">
        <f t="shared" si="142"/>
        <v/>
      </c>
      <c r="CU41" s="522" t="str">
        <f t="shared" si="142"/>
        <v/>
      </c>
      <c r="CV41" s="522" t="str">
        <f t="shared" si="142"/>
        <v/>
      </c>
      <c r="CW41" s="522" t="str">
        <f t="shared" si="142"/>
        <v/>
      </c>
      <c r="CX41" s="522" t="str">
        <f t="shared" si="142"/>
        <v/>
      </c>
      <c r="CY41" s="522" t="str">
        <f t="shared" si="142"/>
        <v/>
      </c>
      <c r="CZ41" s="522" t="str">
        <f t="shared" si="142"/>
        <v/>
      </c>
      <c r="DA41" s="522">
        <f t="shared" si="142"/>
        <v>930.51</v>
      </c>
      <c r="DB41" s="522">
        <f t="shared" si="142"/>
        <v>1054.27</v>
      </c>
      <c r="DC41" s="522">
        <f t="shared" si="142"/>
        <v>1100.3</v>
      </c>
      <c r="DD41" s="522">
        <f t="shared" si="142"/>
        <v>1116.9399999999998</v>
      </c>
      <c r="DE41" s="522">
        <f t="shared" si="142"/>
        <v>1038.95</v>
      </c>
      <c r="DF41" s="522" t="str">
        <f t="shared" si="142"/>
        <v/>
      </c>
      <c r="DG41" s="522" t="str">
        <f t="shared" si="142"/>
        <v/>
      </c>
      <c r="DH41" s="522" t="str">
        <f t="shared" si="142"/>
        <v/>
      </c>
      <c r="DI41" s="522" t="str">
        <f t="shared" si="142"/>
        <v/>
      </c>
      <c r="DJ41" s="522" t="str">
        <f t="shared" si="142"/>
        <v/>
      </c>
      <c r="DK41" s="522" t="str">
        <f t="shared" si="142"/>
        <v/>
      </c>
      <c r="DL41" s="522" t="str">
        <f t="shared" si="142"/>
        <v/>
      </c>
      <c r="DM41" s="522">
        <f t="shared" ref="DM41:FX41" si="143">+IF(OR(MONTH(DM40)&lt;5,MONTH(DM40)&gt;9),"",DM15)</f>
        <v>874.12</v>
      </c>
      <c r="DN41" s="522">
        <f t="shared" si="143"/>
        <v>1049.43</v>
      </c>
      <c r="DO41" s="522">
        <f t="shared" si="143"/>
        <v>1098.8500000000001</v>
      </c>
      <c r="DP41" s="522">
        <f t="shared" si="143"/>
        <v>1115.4399999999998</v>
      </c>
      <c r="DQ41" s="522">
        <f t="shared" si="143"/>
        <v>1028.97</v>
      </c>
      <c r="DR41" s="522" t="str">
        <f t="shared" si="143"/>
        <v/>
      </c>
      <c r="DS41" s="522" t="str">
        <f t="shared" si="143"/>
        <v/>
      </c>
      <c r="DT41" s="522" t="str">
        <f t="shared" si="143"/>
        <v/>
      </c>
      <c r="DU41" s="522" t="str">
        <f t="shared" si="143"/>
        <v/>
      </c>
      <c r="DV41" s="522" t="str">
        <f t="shared" si="143"/>
        <v/>
      </c>
      <c r="DW41" s="522" t="str">
        <f t="shared" si="143"/>
        <v/>
      </c>
      <c r="DX41" s="522" t="str">
        <f t="shared" si="143"/>
        <v/>
      </c>
      <c r="DY41" s="522">
        <f t="shared" si="143"/>
        <v>868.01</v>
      </c>
      <c r="DZ41" s="522">
        <f t="shared" si="143"/>
        <v>1026.6100000000001</v>
      </c>
      <c r="EA41" s="522">
        <f t="shared" si="143"/>
        <v>1101.04</v>
      </c>
      <c r="EB41" s="522">
        <f t="shared" si="143"/>
        <v>1102.7299999999998</v>
      </c>
      <c r="EC41" s="522">
        <f t="shared" si="143"/>
        <v>1014.89</v>
      </c>
      <c r="ED41" s="522" t="str">
        <f t="shared" si="143"/>
        <v/>
      </c>
      <c r="EE41" s="522" t="str">
        <f t="shared" si="143"/>
        <v/>
      </c>
      <c r="EF41" s="522" t="str">
        <f t="shared" si="143"/>
        <v/>
      </c>
      <c r="EG41" s="522" t="str">
        <f t="shared" si="143"/>
        <v/>
      </c>
      <c r="EH41" s="522" t="str">
        <f t="shared" si="143"/>
        <v/>
      </c>
      <c r="EI41" s="522" t="str">
        <f t="shared" si="143"/>
        <v/>
      </c>
      <c r="EJ41" s="522" t="str">
        <f t="shared" si="143"/>
        <v/>
      </c>
      <c r="EK41" s="522">
        <f t="shared" si="143"/>
        <v>906.97</v>
      </c>
      <c r="EL41" s="522">
        <f t="shared" si="143"/>
        <v>1019.24</v>
      </c>
      <c r="EM41" s="522">
        <f t="shared" si="143"/>
        <v>1099.32</v>
      </c>
      <c r="EN41" s="522">
        <f t="shared" si="143"/>
        <v>1095.57</v>
      </c>
      <c r="EO41" s="522">
        <f t="shared" si="143"/>
        <v>1024.92</v>
      </c>
      <c r="EP41" s="522" t="str">
        <f t="shared" si="143"/>
        <v/>
      </c>
      <c r="EQ41" s="522" t="str">
        <f t="shared" si="143"/>
        <v/>
      </c>
      <c r="ER41" s="522" t="str">
        <f t="shared" si="143"/>
        <v/>
      </c>
      <c r="ES41" s="522" t="str">
        <f t="shared" si="143"/>
        <v/>
      </c>
      <c r="ET41" s="522" t="str">
        <f t="shared" si="143"/>
        <v/>
      </c>
      <c r="EU41" s="522" t="str">
        <f t="shared" si="143"/>
        <v/>
      </c>
      <c r="EV41" s="522" t="str">
        <f t="shared" si="143"/>
        <v/>
      </c>
      <c r="EW41" s="522">
        <f t="shared" si="143"/>
        <v>926.04</v>
      </c>
      <c r="EX41" s="522">
        <f t="shared" si="143"/>
        <v>1003.95</v>
      </c>
      <c r="EY41" s="522">
        <f t="shared" si="143"/>
        <v>1082.73</v>
      </c>
      <c r="EZ41" s="522">
        <f t="shared" si="143"/>
        <v>1088.4099999999999</v>
      </c>
      <c r="FA41" s="522">
        <f t="shared" si="143"/>
        <v>1015.8100000000002</v>
      </c>
      <c r="FB41" s="522" t="str">
        <f t="shared" si="143"/>
        <v/>
      </c>
      <c r="FC41" s="522" t="str">
        <f t="shared" si="143"/>
        <v/>
      </c>
      <c r="FD41" s="522" t="str">
        <f t="shared" si="143"/>
        <v/>
      </c>
      <c r="FE41" s="522" t="str">
        <f t="shared" si="143"/>
        <v/>
      </c>
      <c r="FF41" s="522" t="str">
        <f t="shared" si="143"/>
        <v/>
      </c>
      <c r="FG41" s="522" t="str">
        <f t="shared" si="143"/>
        <v/>
      </c>
      <c r="FH41" s="522" t="str">
        <f t="shared" si="143"/>
        <v/>
      </c>
      <c r="FI41" s="522">
        <f t="shared" si="143"/>
        <v>969.0200000000001</v>
      </c>
      <c r="FJ41" s="522">
        <f t="shared" si="143"/>
        <v>996.24000000000012</v>
      </c>
      <c r="FK41" s="522">
        <f t="shared" si="143"/>
        <v>1073.4199999999998</v>
      </c>
      <c r="FL41" s="522">
        <f t="shared" si="143"/>
        <v>1068.25</v>
      </c>
      <c r="FM41" s="522">
        <f t="shared" si="143"/>
        <v>994.81000000000006</v>
      </c>
      <c r="FN41" s="522" t="str">
        <f t="shared" si="143"/>
        <v/>
      </c>
      <c r="FO41" s="522" t="str">
        <f t="shared" si="143"/>
        <v/>
      </c>
      <c r="FP41" s="522" t="str">
        <f t="shared" si="143"/>
        <v/>
      </c>
      <c r="FQ41" s="522" t="str">
        <f t="shared" si="143"/>
        <v/>
      </c>
      <c r="FR41" s="522" t="str">
        <f t="shared" si="143"/>
        <v/>
      </c>
      <c r="FS41" s="522" t="str">
        <f t="shared" si="143"/>
        <v/>
      </c>
      <c r="FT41" s="522" t="str">
        <f t="shared" si="143"/>
        <v/>
      </c>
      <c r="FU41" s="522">
        <f t="shared" si="143"/>
        <v>856.73</v>
      </c>
      <c r="FV41" s="522">
        <f t="shared" si="143"/>
        <v>994.6</v>
      </c>
      <c r="FW41" s="522">
        <f t="shared" si="143"/>
        <v>1059.7399999999998</v>
      </c>
      <c r="FX41" s="522">
        <f t="shared" si="143"/>
        <v>1057.98</v>
      </c>
      <c r="FY41" s="522">
        <f t="shared" ref="FY41:GB41" si="144">+IF(OR(MONTH(FY40)&lt;5,MONTH(FY40)&gt;9),"",FY15)</f>
        <v>941.31</v>
      </c>
      <c r="FZ41" s="522" t="str">
        <f t="shared" si="144"/>
        <v/>
      </c>
      <c r="GA41" s="522" t="str">
        <f t="shared" si="144"/>
        <v/>
      </c>
      <c r="GB41" s="522" t="str">
        <f t="shared" si="144"/>
        <v/>
      </c>
    </row>
    <row r="42" spans="1:184" s="41" customFormat="1">
      <c r="A42" s="461"/>
      <c r="B42" s="60"/>
      <c r="C42" s="461"/>
      <c r="D42" s="457" t="s">
        <v>282</v>
      </c>
      <c r="E42" s="527" t="str">
        <f t="shared" ref="E42:AZ42" si="145">+IF(OR(MONTH(E40)&lt;5,MONTH(E40)&gt;9),"",E35)</f>
        <v/>
      </c>
      <c r="F42" s="527" t="str">
        <f t="shared" si="145"/>
        <v/>
      </c>
      <c r="G42" s="527" t="str">
        <f t="shared" si="145"/>
        <v/>
      </c>
      <c r="H42" s="527" t="str">
        <f t="shared" si="145"/>
        <v/>
      </c>
      <c r="I42" s="527">
        <f t="shared" si="145"/>
        <v>1</v>
      </c>
      <c r="J42" s="527">
        <f t="shared" si="145"/>
        <v>1</v>
      </c>
      <c r="K42" s="527">
        <f t="shared" si="145"/>
        <v>1</v>
      </c>
      <c r="L42" s="527">
        <f t="shared" si="145"/>
        <v>1</v>
      </c>
      <c r="M42" s="527">
        <f t="shared" si="145"/>
        <v>1</v>
      </c>
      <c r="N42" s="527" t="str">
        <f t="shared" si="145"/>
        <v/>
      </c>
      <c r="O42" s="527" t="str">
        <f t="shared" si="145"/>
        <v/>
      </c>
      <c r="P42" s="527" t="str">
        <f t="shared" si="145"/>
        <v/>
      </c>
      <c r="Q42" s="527" t="str">
        <f t="shared" si="145"/>
        <v/>
      </c>
      <c r="R42" s="527" t="str">
        <f t="shared" si="145"/>
        <v/>
      </c>
      <c r="S42" s="527" t="str">
        <f t="shared" si="145"/>
        <v/>
      </c>
      <c r="T42" s="527" t="str">
        <f t="shared" si="145"/>
        <v/>
      </c>
      <c r="U42" s="527">
        <f t="shared" si="145"/>
        <v>1</v>
      </c>
      <c r="V42" s="527">
        <f t="shared" si="145"/>
        <v>1</v>
      </c>
      <c r="W42" s="527">
        <f t="shared" si="145"/>
        <v>1</v>
      </c>
      <c r="X42" s="527">
        <f t="shared" si="145"/>
        <v>1</v>
      </c>
      <c r="Y42" s="527">
        <f t="shared" si="145"/>
        <v>1</v>
      </c>
      <c r="Z42" s="527" t="str">
        <f t="shared" si="145"/>
        <v/>
      </c>
      <c r="AA42" s="527" t="str">
        <f t="shared" si="145"/>
        <v/>
      </c>
      <c r="AB42" s="527" t="str">
        <f t="shared" si="145"/>
        <v/>
      </c>
      <c r="AC42" s="527" t="str">
        <f t="shared" si="145"/>
        <v/>
      </c>
      <c r="AD42" s="527" t="str">
        <f t="shared" si="145"/>
        <v/>
      </c>
      <c r="AE42" s="527" t="str">
        <f t="shared" si="145"/>
        <v/>
      </c>
      <c r="AF42" s="527" t="str">
        <f t="shared" si="145"/>
        <v/>
      </c>
      <c r="AG42" s="527">
        <f t="shared" si="145"/>
        <v>1</v>
      </c>
      <c r="AH42" s="527">
        <f t="shared" si="145"/>
        <v>1</v>
      </c>
      <c r="AI42" s="527">
        <f t="shared" si="145"/>
        <v>1</v>
      </c>
      <c r="AJ42" s="527">
        <f t="shared" si="145"/>
        <v>1</v>
      </c>
      <c r="AK42" s="527">
        <f t="shared" si="145"/>
        <v>1</v>
      </c>
      <c r="AL42" s="527" t="str">
        <f t="shared" si="145"/>
        <v/>
      </c>
      <c r="AM42" s="527" t="str">
        <f t="shared" si="145"/>
        <v/>
      </c>
      <c r="AN42" s="527" t="str">
        <f t="shared" si="145"/>
        <v/>
      </c>
      <c r="AO42" s="527" t="str">
        <f t="shared" si="145"/>
        <v/>
      </c>
      <c r="AP42" s="527" t="str">
        <f t="shared" si="145"/>
        <v/>
      </c>
      <c r="AQ42" s="527" t="str">
        <f t="shared" si="145"/>
        <v/>
      </c>
      <c r="AR42" s="527" t="str">
        <f t="shared" si="145"/>
        <v/>
      </c>
      <c r="AS42" s="527">
        <f t="shared" si="145"/>
        <v>1</v>
      </c>
      <c r="AT42" s="527">
        <f t="shared" si="145"/>
        <v>1</v>
      </c>
      <c r="AU42" s="527">
        <f t="shared" si="145"/>
        <v>1</v>
      </c>
      <c r="AV42" s="527">
        <f t="shared" si="145"/>
        <v>1</v>
      </c>
      <c r="AW42" s="527">
        <f t="shared" si="145"/>
        <v>1</v>
      </c>
      <c r="AX42" s="527" t="str">
        <f t="shared" si="145"/>
        <v/>
      </c>
      <c r="AY42" s="527" t="str">
        <f t="shared" si="145"/>
        <v/>
      </c>
      <c r="AZ42" s="527" t="str">
        <f t="shared" si="145"/>
        <v/>
      </c>
      <c r="BA42" s="527" t="str">
        <f t="shared" ref="BA42:DL42" si="146">+IF(OR(MONTH(BA40)&lt;5,MONTH(BA40)&gt;9),"",BA35)</f>
        <v/>
      </c>
      <c r="BB42" s="527" t="str">
        <f t="shared" si="146"/>
        <v/>
      </c>
      <c r="BC42" s="527" t="str">
        <f t="shared" si="146"/>
        <v/>
      </c>
      <c r="BD42" s="527" t="str">
        <f t="shared" si="146"/>
        <v/>
      </c>
      <c r="BE42" s="527">
        <f>+IF(OR(MONTH(BE40)&lt;5,MONTH(BE40)&gt;9),"",BE35)</f>
        <v>1</v>
      </c>
      <c r="BF42" s="527">
        <f t="shared" si="146"/>
        <v>1</v>
      </c>
      <c r="BG42" s="527">
        <f t="shared" si="146"/>
        <v>1</v>
      </c>
      <c r="BH42" s="527">
        <f t="shared" si="146"/>
        <v>1</v>
      </c>
      <c r="BI42" s="527">
        <f t="shared" si="146"/>
        <v>1</v>
      </c>
      <c r="BJ42" s="527" t="str">
        <f t="shared" si="146"/>
        <v/>
      </c>
      <c r="BK42" s="527" t="str">
        <f t="shared" si="146"/>
        <v/>
      </c>
      <c r="BL42" s="527" t="str">
        <f t="shared" si="146"/>
        <v/>
      </c>
      <c r="BM42" s="527" t="str">
        <f t="shared" si="146"/>
        <v/>
      </c>
      <c r="BN42" s="527" t="str">
        <f t="shared" si="146"/>
        <v/>
      </c>
      <c r="BO42" s="527" t="str">
        <f t="shared" si="146"/>
        <v/>
      </c>
      <c r="BP42" s="527" t="str">
        <f t="shared" si="146"/>
        <v/>
      </c>
      <c r="BQ42" s="527">
        <f t="shared" si="146"/>
        <v>1</v>
      </c>
      <c r="BR42" s="527">
        <f t="shared" si="146"/>
        <v>1</v>
      </c>
      <c r="BS42" s="527">
        <f t="shared" si="146"/>
        <v>1</v>
      </c>
      <c r="BT42" s="527">
        <f t="shared" si="146"/>
        <v>1</v>
      </c>
      <c r="BU42" s="527">
        <f t="shared" si="146"/>
        <v>1</v>
      </c>
      <c r="BV42" s="527" t="str">
        <f t="shared" si="146"/>
        <v/>
      </c>
      <c r="BW42" s="527" t="str">
        <f t="shared" si="146"/>
        <v/>
      </c>
      <c r="BX42" s="527" t="str">
        <f t="shared" si="146"/>
        <v/>
      </c>
      <c r="BY42" s="527" t="str">
        <f t="shared" si="146"/>
        <v/>
      </c>
      <c r="BZ42" s="527" t="str">
        <f t="shared" si="146"/>
        <v/>
      </c>
      <c r="CA42" s="527" t="str">
        <f t="shared" si="146"/>
        <v/>
      </c>
      <c r="CB42" s="527" t="str">
        <f t="shared" si="146"/>
        <v/>
      </c>
      <c r="CC42" s="527">
        <f t="shared" si="146"/>
        <v>1</v>
      </c>
      <c r="CD42" s="527">
        <f t="shared" si="146"/>
        <v>1</v>
      </c>
      <c r="CE42" s="527">
        <f t="shared" si="146"/>
        <v>1</v>
      </c>
      <c r="CF42" s="527">
        <f t="shared" si="146"/>
        <v>1</v>
      </c>
      <c r="CG42" s="527">
        <f t="shared" si="146"/>
        <v>1</v>
      </c>
      <c r="CH42" s="527" t="str">
        <f t="shared" si="146"/>
        <v/>
      </c>
      <c r="CI42" s="527" t="str">
        <f t="shared" si="146"/>
        <v/>
      </c>
      <c r="CJ42" s="527" t="str">
        <f t="shared" si="146"/>
        <v/>
      </c>
      <c r="CK42" s="527" t="str">
        <f t="shared" si="146"/>
        <v/>
      </c>
      <c r="CL42" s="527" t="str">
        <f t="shared" si="146"/>
        <v/>
      </c>
      <c r="CM42" s="527" t="str">
        <f t="shared" si="146"/>
        <v/>
      </c>
      <c r="CN42" s="527" t="str">
        <f t="shared" si="146"/>
        <v/>
      </c>
      <c r="CO42" s="527">
        <f t="shared" si="146"/>
        <v>1</v>
      </c>
      <c r="CP42" s="527">
        <f t="shared" si="146"/>
        <v>1</v>
      </c>
      <c r="CQ42" s="527">
        <f t="shared" si="146"/>
        <v>1</v>
      </c>
      <c r="CR42" s="527">
        <f t="shared" si="146"/>
        <v>1</v>
      </c>
      <c r="CS42" s="527">
        <f t="shared" si="146"/>
        <v>1</v>
      </c>
      <c r="CT42" s="527" t="str">
        <f t="shared" si="146"/>
        <v/>
      </c>
      <c r="CU42" s="527" t="str">
        <f t="shared" si="146"/>
        <v/>
      </c>
      <c r="CV42" s="527" t="str">
        <f t="shared" si="146"/>
        <v/>
      </c>
      <c r="CW42" s="527" t="str">
        <f t="shared" si="146"/>
        <v/>
      </c>
      <c r="CX42" s="527" t="str">
        <f t="shared" si="146"/>
        <v/>
      </c>
      <c r="CY42" s="527" t="str">
        <f t="shared" si="146"/>
        <v/>
      </c>
      <c r="CZ42" s="527" t="str">
        <f t="shared" si="146"/>
        <v/>
      </c>
      <c r="DA42" s="527">
        <f t="shared" si="146"/>
        <v>1</v>
      </c>
      <c r="DB42" s="527">
        <f t="shared" si="146"/>
        <v>1</v>
      </c>
      <c r="DC42" s="527">
        <f t="shared" si="146"/>
        <v>1</v>
      </c>
      <c r="DD42" s="527">
        <f t="shared" si="146"/>
        <v>1</v>
      </c>
      <c r="DE42" s="527">
        <f t="shared" si="146"/>
        <v>1</v>
      </c>
      <c r="DF42" s="527" t="str">
        <f t="shared" si="146"/>
        <v/>
      </c>
      <c r="DG42" s="527" t="str">
        <f t="shared" si="146"/>
        <v/>
      </c>
      <c r="DH42" s="527" t="str">
        <f t="shared" si="146"/>
        <v/>
      </c>
      <c r="DI42" s="527" t="str">
        <f t="shared" si="146"/>
        <v/>
      </c>
      <c r="DJ42" s="527" t="str">
        <f t="shared" si="146"/>
        <v/>
      </c>
      <c r="DK42" s="527" t="str">
        <f t="shared" si="146"/>
        <v/>
      </c>
      <c r="DL42" s="527" t="str">
        <f t="shared" si="146"/>
        <v/>
      </c>
      <c r="DM42" s="527">
        <f t="shared" ref="DM42:FX42" si="147">+IF(OR(MONTH(DM40)&lt;5,MONTH(DM40)&gt;9),"",DM35)</f>
        <v>1</v>
      </c>
      <c r="DN42" s="527">
        <f t="shared" si="147"/>
        <v>1</v>
      </c>
      <c r="DO42" s="527">
        <f t="shared" si="147"/>
        <v>1</v>
      </c>
      <c r="DP42" s="527">
        <f t="shared" si="147"/>
        <v>1</v>
      </c>
      <c r="DQ42" s="527">
        <f t="shared" si="147"/>
        <v>1</v>
      </c>
      <c r="DR42" s="527" t="str">
        <f t="shared" si="147"/>
        <v/>
      </c>
      <c r="DS42" s="527" t="str">
        <f t="shared" si="147"/>
        <v/>
      </c>
      <c r="DT42" s="527" t="str">
        <f t="shared" si="147"/>
        <v/>
      </c>
      <c r="DU42" s="527" t="str">
        <f t="shared" si="147"/>
        <v/>
      </c>
      <c r="DV42" s="527" t="str">
        <f t="shared" si="147"/>
        <v/>
      </c>
      <c r="DW42" s="527" t="str">
        <f t="shared" si="147"/>
        <v/>
      </c>
      <c r="DX42" s="527" t="str">
        <f t="shared" si="147"/>
        <v/>
      </c>
      <c r="DY42" s="527">
        <f t="shared" si="147"/>
        <v>1</v>
      </c>
      <c r="DZ42" s="527">
        <f t="shared" si="147"/>
        <v>1</v>
      </c>
      <c r="EA42" s="527">
        <f t="shared" si="147"/>
        <v>1</v>
      </c>
      <c r="EB42" s="527">
        <f t="shared" si="147"/>
        <v>1</v>
      </c>
      <c r="EC42" s="527">
        <f t="shared" si="147"/>
        <v>1</v>
      </c>
      <c r="ED42" s="527" t="str">
        <f t="shared" si="147"/>
        <v/>
      </c>
      <c r="EE42" s="527" t="str">
        <f t="shared" si="147"/>
        <v/>
      </c>
      <c r="EF42" s="527" t="str">
        <f t="shared" si="147"/>
        <v/>
      </c>
      <c r="EG42" s="527" t="str">
        <f t="shared" si="147"/>
        <v/>
      </c>
      <c r="EH42" s="527" t="str">
        <f t="shared" si="147"/>
        <v/>
      </c>
      <c r="EI42" s="527" t="str">
        <f t="shared" si="147"/>
        <v/>
      </c>
      <c r="EJ42" s="527" t="str">
        <f t="shared" si="147"/>
        <v/>
      </c>
      <c r="EK42" s="527">
        <f t="shared" si="147"/>
        <v>1</v>
      </c>
      <c r="EL42" s="527">
        <f t="shared" si="147"/>
        <v>1</v>
      </c>
      <c r="EM42" s="527">
        <f t="shared" si="147"/>
        <v>1</v>
      </c>
      <c r="EN42" s="527">
        <f t="shared" si="147"/>
        <v>1</v>
      </c>
      <c r="EO42" s="527">
        <f t="shared" si="147"/>
        <v>1</v>
      </c>
      <c r="EP42" s="527" t="str">
        <f t="shared" si="147"/>
        <v/>
      </c>
      <c r="EQ42" s="527" t="str">
        <f t="shared" si="147"/>
        <v/>
      </c>
      <c r="ER42" s="527" t="str">
        <f t="shared" si="147"/>
        <v/>
      </c>
      <c r="ES42" s="527" t="str">
        <f t="shared" si="147"/>
        <v/>
      </c>
      <c r="ET42" s="527" t="str">
        <f t="shared" si="147"/>
        <v/>
      </c>
      <c r="EU42" s="527" t="str">
        <f t="shared" si="147"/>
        <v/>
      </c>
      <c r="EV42" s="527" t="str">
        <f t="shared" si="147"/>
        <v/>
      </c>
      <c r="EW42" s="527">
        <f t="shared" si="147"/>
        <v>1</v>
      </c>
      <c r="EX42" s="527">
        <f t="shared" si="147"/>
        <v>1</v>
      </c>
      <c r="EY42" s="527">
        <f t="shared" si="147"/>
        <v>1</v>
      </c>
      <c r="EZ42" s="527">
        <f t="shared" si="147"/>
        <v>1</v>
      </c>
      <c r="FA42" s="527">
        <f t="shared" si="147"/>
        <v>1</v>
      </c>
      <c r="FB42" s="527" t="str">
        <f t="shared" si="147"/>
        <v/>
      </c>
      <c r="FC42" s="527" t="str">
        <f t="shared" si="147"/>
        <v/>
      </c>
      <c r="FD42" s="527" t="str">
        <f t="shared" si="147"/>
        <v/>
      </c>
      <c r="FE42" s="527" t="str">
        <f t="shared" si="147"/>
        <v/>
      </c>
      <c r="FF42" s="527" t="str">
        <f t="shared" si="147"/>
        <v/>
      </c>
      <c r="FG42" s="527" t="str">
        <f t="shared" si="147"/>
        <v/>
      </c>
      <c r="FH42" s="527" t="str">
        <f t="shared" si="147"/>
        <v/>
      </c>
      <c r="FI42" s="527">
        <f t="shared" si="147"/>
        <v>1</v>
      </c>
      <c r="FJ42" s="527">
        <f t="shared" si="147"/>
        <v>1</v>
      </c>
      <c r="FK42" s="527">
        <f t="shared" si="147"/>
        <v>1</v>
      </c>
      <c r="FL42" s="527">
        <f t="shared" si="147"/>
        <v>1</v>
      </c>
      <c r="FM42" s="527">
        <f t="shared" si="147"/>
        <v>1</v>
      </c>
      <c r="FN42" s="527" t="str">
        <f t="shared" si="147"/>
        <v/>
      </c>
      <c r="FO42" s="527" t="str">
        <f t="shared" si="147"/>
        <v/>
      </c>
      <c r="FP42" s="527" t="str">
        <f t="shared" si="147"/>
        <v/>
      </c>
      <c r="FQ42" s="527" t="str">
        <f t="shared" si="147"/>
        <v/>
      </c>
      <c r="FR42" s="527" t="str">
        <f t="shared" si="147"/>
        <v/>
      </c>
      <c r="FS42" s="527" t="str">
        <f t="shared" si="147"/>
        <v/>
      </c>
      <c r="FT42" s="527" t="str">
        <f t="shared" si="147"/>
        <v/>
      </c>
      <c r="FU42" s="527">
        <f t="shared" si="147"/>
        <v>1</v>
      </c>
      <c r="FV42" s="527">
        <f t="shared" si="147"/>
        <v>1</v>
      </c>
      <c r="FW42" s="527">
        <f t="shared" si="147"/>
        <v>1</v>
      </c>
      <c r="FX42" s="527">
        <f t="shared" si="147"/>
        <v>1</v>
      </c>
      <c r="FY42" s="527">
        <f t="shared" ref="FY42:GB42" si="148">+IF(OR(MONTH(FY40)&lt;5,MONTH(FY40)&gt;9),"",FY35)</f>
        <v>1</v>
      </c>
      <c r="FZ42" s="527" t="str">
        <f t="shared" si="148"/>
        <v/>
      </c>
      <c r="GA42" s="527" t="str">
        <f t="shared" si="148"/>
        <v/>
      </c>
      <c r="GB42" s="527" t="str">
        <f t="shared" si="148"/>
        <v/>
      </c>
    </row>
    <row r="43" spans="1:184" s="41" customFormat="1">
      <c r="A43" s="461"/>
      <c r="B43" s="60"/>
      <c r="C43" s="461"/>
      <c r="D43" s="528" t="s">
        <v>283</v>
      </c>
      <c r="E43" s="529" t="str">
        <f>+IF(ISERROR(E41*E42),"",E41*E42)</f>
        <v/>
      </c>
      <c r="F43" s="529" t="str">
        <f t="shared" ref="F43:AZ43" si="149">+IF(ISERROR(F41*F42),"",F41*F42)</f>
        <v/>
      </c>
      <c r="G43" s="529" t="str">
        <f t="shared" si="149"/>
        <v/>
      </c>
      <c r="H43" s="529" t="str">
        <f t="shared" si="149"/>
        <v/>
      </c>
      <c r="I43" s="529">
        <f t="shared" si="149"/>
        <v>850.33999999999992</v>
      </c>
      <c r="J43" s="529">
        <f t="shared" si="149"/>
        <v>942.19999999999993</v>
      </c>
      <c r="K43" s="529">
        <f t="shared" si="149"/>
        <v>1019.81</v>
      </c>
      <c r="L43" s="529">
        <f t="shared" si="149"/>
        <v>989.56999999999994</v>
      </c>
      <c r="M43" s="529">
        <f t="shared" si="149"/>
        <v>936.49000000000012</v>
      </c>
      <c r="N43" s="529" t="str">
        <f t="shared" si="149"/>
        <v/>
      </c>
      <c r="O43" s="529" t="str">
        <f t="shared" si="149"/>
        <v/>
      </c>
      <c r="P43" s="529" t="str">
        <f t="shared" si="149"/>
        <v/>
      </c>
      <c r="Q43" s="529" t="str">
        <f t="shared" si="149"/>
        <v/>
      </c>
      <c r="R43" s="529" t="str">
        <f t="shared" si="149"/>
        <v/>
      </c>
      <c r="S43" s="529" t="str">
        <f t="shared" si="149"/>
        <v/>
      </c>
      <c r="T43" s="529" t="str">
        <f t="shared" si="149"/>
        <v/>
      </c>
      <c r="U43" s="529">
        <f t="shared" si="149"/>
        <v>830.41</v>
      </c>
      <c r="V43" s="529">
        <f t="shared" si="149"/>
        <v>945.14</v>
      </c>
      <c r="W43" s="529">
        <f t="shared" si="149"/>
        <v>984.13000000000011</v>
      </c>
      <c r="X43" s="529">
        <f t="shared" si="149"/>
        <v>984.08</v>
      </c>
      <c r="Y43" s="529">
        <f t="shared" si="149"/>
        <v>933.91</v>
      </c>
      <c r="Z43" s="529" t="str">
        <f t="shared" si="149"/>
        <v/>
      </c>
      <c r="AA43" s="529" t="str">
        <f t="shared" si="149"/>
        <v/>
      </c>
      <c r="AB43" s="529" t="str">
        <f t="shared" si="149"/>
        <v/>
      </c>
      <c r="AC43" s="529" t="str">
        <f t="shared" si="149"/>
        <v/>
      </c>
      <c r="AD43" s="529" t="str">
        <f t="shared" si="149"/>
        <v/>
      </c>
      <c r="AE43" s="529" t="str">
        <f t="shared" si="149"/>
        <v/>
      </c>
      <c r="AF43" s="529" t="str">
        <f t="shared" si="149"/>
        <v/>
      </c>
      <c r="AG43" s="529">
        <f t="shared" si="149"/>
        <v>813.32</v>
      </c>
      <c r="AH43" s="529">
        <f t="shared" si="149"/>
        <v>936.88000000000011</v>
      </c>
      <c r="AI43" s="529">
        <f t="shared" si="149"/>
        <v>980.03999999999985</v>
      </c>
      <c r="AJ43" s="529">
        <f t="shared" si="149"/>
        <v>978.66</v>
      </c>
      <c r="AK43" s="529">
        <f t="shared" si="149"/>
        <v>926.86</v>
      </c>
      <c r="AL43" s="529" t="str">
        <f t="shared" si="149"/>
        <v/>
      </c>
      <c r="AM43" s="529" t="str">
        <f t="shared" si="149"/>
        <v/>
      </c>
      <c r="AN43" s="529" t="str">
        <f t="shared" si="149"/>
        <v/>
      </c>
      <c r="AO43" s="529" t="str">
        <f t="shared" si="149"/>
        <v/>
      </c>
      <c r="AP43" s="529" t="str">
        <f t="shared" si="149"/>
        <v/>
      </c>
      <c r="AQ43" s="529" t="str">
        <f t="shared" si="149"/>
        <v/>
      </c>
      <c r="AR43" s="529" t="str">
        <f t="shared" si="149"/>
        <v/>
      </c>
      <c r="AS43" s="529">
        <f t="shared" si="149"/>
        <v>840.34999999999991</v>
      </c>
      <c r="AT43" s="529">
        <f t="shared" si="149"/>
        <v>939.14</v>
      </c>
      <c r="AU43" s="529">
        <f t="shared" si="149"/>
        <v>975.68999999999994</v>
      </c>
      <c r="AV43" s="529">
        <f t="shared" si="149"/>
        <v>993.12</v>
      </c>
      <c r="AW43" s="529">
        <f t="shared" si="149"/>
        <v>927.81999999999994</v>
      </c>
      <c r="AX43" s="529" t="str">
        <f t="shared" si="149"/>
        <v/>
      </c>
      <c r="AY43" s="529" t="str">
        <f t="shared" si="149"/>
        <v/>
      </c>
      <c r="AZ43" s="529" t="str">
        <f t="shared" si="149"/>
        <v/>
      </c>
      <c r="BA43" s="529" t="str">
        <f t="shared" ref="BA43:DL43" si="150">+IF(ISERROR(BA41*BA42),"",BA41*BA42)</f>
        <v/>
      </c>
      <c r="BB43" s="529" t="str">
        <f t="shared" si="150"/>
        <v/>
      </c>
      <c r="BC43" s="529" t="str">
        <f t="shared" si="150"/>
        <v/>
      </c>
      <c r="BD43" s="529" t="str">
        <f t="shared" si="150"/>
        <v/>
      </c>
      <c r="BE43" s="529">
        <f t="shared" si="150"/>
        <v>794.12000000000012</v>
      </c>
      <c r="BF43" s="529">
        <f t="shared" si="150"/>
        <v>904.93999999999983</v>
      </c>
      <c r="BG43" s="529">
        <f t="shared" si="150"/>
        <v>936.98</v>
      </c>
      <c r="BH43" s="529">
        <f t="shared" si="150"/>
        <v>955.80000000000018</v>
      </c>
      <c r="BI43" s="529">
        <f t="shared" si="150"/>
        <v>877.1</v>
      </c>
      <c r="BJ43" s="529" t="str">
        <f t="shared" si="150"/>
        <v/>
      </c>
      <c r="BK43" s="529" t="str">
        <f t="shared" si="150"/>
        <v/>
      </c>
      <c r="BL43" s="529" t="str">
        <f t="shared" si="150"/>
        <v/>
      </c>
      <c r="BM43" s="529" t="str">
        <f t="shared" si="150"/>
        <v/>
      </c>
      <c r="BN43" s="529" t="str">
        <f t="shared" si="150"/>
        <v/>
      </c>
      <c r="BO43" s="529" t="str">
        <f t="shared" si="150"/>
        <v/>
      </c>
      <c r="BP43" s="529" t="str">
        <f t="shared" si="150"/>
        <v/>
      </c>
      <c r="BQ43" s="529">
        <f t="shared" si="150"/>
        <v>921.19999999999993</v>
      </c>
      <c r="BR43" s="529">
        <f t="shared" si="150"/>
        <v>917.2600000000001</v>
      </c>
      <c r="BS43" s="529">
        <f t="shared" si="150"/>
        <v>975.07999999999993</v>
      </c>
      <c r="BT43" s="529">
        <f t="shared" si="150"/>
        <v>983.29000000000008</v>
      </c>
      <c r="BU43" s="529">
        <f t="shared" si="150"/>
        <v>837.7</v>
      </c>
      <c r="BV43" s="529" t="str">
        <f t="shared" si="150"/>
        <v/>
      </c>
      <c r="BW43" s="529" t="str">
        <f t="shared" si="150"/>
        <v/>
      </c>
      <c r="BX43" s="529" t="str">
        <f t="shared" si="150"/>
        <v/>
      </c>
      <c r="BY43" s="529" t="str">
        <f t="shared" si="150"/>
        <v/>
      </c>
      <c r="BZ43" s="529" t="str">
        <f t="shared" si="150"/>
        <v/>
      </c>
      <c r="CA43" s="529" t="str">
        <f t="shared" si="150"/>
        <v/>
      </c>
      <c r="CB43" s="529" t="str">
        <f t="shared" si="150"/>
        <v/>
      </c>
      <c r="CC43" s="529">
        <f t="shared" si="150"/>
        <v>845.19</v>
      </c>
      <c r="CD43" s="529">
        <f t="shared" si="150"/>
        <v>951.92</v>
      </c>
      <c r="CE43" s="529">
        <f t="shared" si="150"/>
        <v>1072.3500000000001</v>
      </c>
      <c r="CF43" s="529">
        <f t="shared" si="150"/>
        <v>1071.47</v>
      </c>
      <c r="CG43" s="529">
        <f t="shared" si="150"/>
        <v>987.12</v>
      </c>
      <c r="CH43" s="529" t="str">
        <f t="shared" si="150"/>
        <v/>
      </c>
      <c r="CI43" s="529" t="str">
        <f t="shared" si="150"/>
        <v/>
      </c>
      <c r="CJ43" s="529" t="str">
        <f t="shared" si="150"/>
        <v/>
      </c>
      <c r="CK43" s="529" t="str">
        <f t="shared" si="150"/>
        <v/>
      </c>
      <c r="CL43" s="529" t="str">
        <f t="shared" si="150"/>
        <v/>
      </c>
      <c r="CM43" s="529" t="str">
        <f t="shared" si="150"/>
        <v/>
      </c>
      <c r="CN43" s="529" t="str">
        <f t="shared" si="150"/>
        <v/>
      </c>
      <c r="CO43" s="529">
        <f t="shared" si="150"/>
        <v>906.9</v>
      </c>
      <c r="CP43" s="529">
        <f t="shared" si="150"/>
        <v>1031.57</v>
      </c>
      <c r="CQ43" s="529">
        <f t="shared" si="150"/>
        <v>1110.69</v>
      </c>
      <c r="CR43" s="529">
        <f t="shared" si="150"/>
        <v>1109.79</v>
      </c>
      <c r="CS43" s="529">
        <f t="shared" si="150"/>
        <v>1043.74</v>
      </c>
      <c r="CT43" s="529" t="str">
        <f t="shared" si="150"/>
        <v/>
      </c>
      <c r="CU43" s="529" t="str">
        <f t="shared" si="150"/>
        <v/>
      </c>
      <c r="CV43" s="529" t="str">
        <f t="shared" si="150"/>
        <v/>
      </c>
      <c r="CW43" s="529" t="str">
        <f t="shared" si="150"/>
        <v/>
      </c>
      <c r="CX43" s="529" t="str">
        <f t="shared" si="150"/>
        <v/>
      </c>
      <c r="CY43" s="529" t="str">
        <f t="shared" si="150"/>
        <v/>
      </c>
      <c r="CZ43" s="529" t="str">
        <f t="shared" si="150"/>
        <v/>
      </c>
      <c r="DA43" s="529">
        <f t="shared" si="150"/>
        <v>930.51</v>
      </c>
      <c r="DB43" s="529">
        <f t="shared" si="150"/>
        <v>1054.27</v>
      </c>
      <c r="DC43" s="529">
        <f t="shared" si="150"/>
        <v>1100.3</v>
      </c>
      <c r="DD43" s="529">
        <f t="shared" si="150"/>
        <v>1116.9399999999998</v>
      </c>
      <c r="DE43" s="529">
        <f t="shared" si="150"/>
        <v>1038.95</v>
      </c>
      <c r="DF43" s="529" t="str">
        <f t="shared" si="150"/>
        <v/>
      </c>
      <c r="DG43" s="529" t="str">
        <f t="shared" si="150"/>
        <v/>
      </c>
      <c r="DH43" s="529" t="str">
        <f t="shared" si="150"/>
        <v/>
      </c>
      <c r="DI43" s="529" t="str">
        <f t="shared" si="150"/>
        <v/>
      </c>
      <c r="DJ43" s="529" t="str">
        <f t="shared" si="150"/>
        <v/>
      </c>
      <c r="DK43" s="529" t="str">
        <f t="shared" si="150"/>
        <v/>
      </c>
      <c r="DL43" s="529" t="str">
        <f t="shared" si="150"/>
        <v/>
      </c>
      <c r="DM43" s="529">
        <f t="shared" ref="DM43:FX43" si="151">+IF(ISERROR(DM41*DM42),"",DM41*DM42)</f>
        <v>874.12</v>
      </c>
      <c r="DN43" s="529">
        <f t="shared" si="151"/>
        <v>1049.43</v>
      </c>
      <c r="DO43" s="529">
        <f t="shared" si="151"/>
        <v>1098.8500000000001</v>
      </c>
      <c r="DP43" s="529">
        <f t="shared" si="151"/>
        <v>1115.4399999999998</v>
      </c>
      <c r="DQ43" s="529">
        <f t="shared" si="151"/>
        <v>1028.97</v>
      </c>
      <c r="DR43" s="529" t="str">
        <f t="shared" si="151"/>
        <v/>
      </c>
      <c r="DS43" s="529" t="str">
        <f t="shared" si="151"/>
        <v/>
      </c>
      <c r="DT43" s="529" t="str">
        <f t="shared" si="151"/>
        <v/>
      </c>
      <c r="DU43" s="529" t="str">
        <f t="shared" si="151"/>
        <v/>
      </c>
      <c r="DV43" s="529" t="str">
        <f t="shared" si="151"/>
        <v/>
      </c>
      <c r="DW43" s="529" t="str">
        <f t="shared" si="151"/>
        <v/>
      </c>
      <c r="DX43" s="529" t="str">
        <f t="shared" si="151"/>
        <v/>
      </c>
      <c r="DY43" s="529">
        <f t="shared" si="151"/>
        <v>868.01</v>
      </c>
      <c r="DZ43" s="529">
        <f t="shared" si="151"/>
        <v>1026.6100000000001</v>
      </c>
      <c r="EA43" s="529">
        <f t="shared" si="151"/>
        <v>1101.04</v>
      </c>
      <c r="EB43" s="529">
        <f t="shared" si="151"/>
        <v>1102.7299999999998</v>
      </c>
      <c r="EC43" s="529">
        <f t="shared" si="151"/>
        <v>1014.89</v>
      </c>
      <c r="ED43" s="529" t="str">
        <f t="shared" si="151"/>
        <v/>
      </c>
      <c r="EE43" s="529" t="str">
        <f t="shared" si="151"/>
        <v/>
      </c>
      <c r="EF43" s="529" t="str">
        <f t="shared" si="151"/>
        <v/>
      </c>
      <c r="EG43" s="529" t="str">
        <f t="shared" si="151"/>
        <v/>
      </c>
      <c r="EH43" s="529" t="str">
        <f t="shared" si="151"/>
        <v/>
      </c>
      <c r="EI43" s="529" t="str">
        <f t="shared" si="151"/>
        <v/>
      </c>
      <c r="EJ43" s="529" t="str">
        <f t="shared" si="151"/>
        <v/>
      </c>
      <c r="EK43" s="529">
        <f t="shared" si="151"/>
        <v>906.97</v>
      </c>
      <c r="EL43" s="529">
        <f t="shared" si="151"/>
        <v>1019.24</v>
      </c>
      <c r="EM43" s="529">
        <f t="shared" si="151"/>
        <v>1099.32</v>
      </c>
      <c r="EN43" s="529">
        <f t="shared" si="151"/>
        <v>1095.57</v>
      </c>
      <c r="EO43" s="529">
        <f t="shared" si="151"/>
        <v>1024.92</v>
      </c>
      <c r="EP43" s="529" t="str">
        <f t="shared" si="151"/>
        <v/>
      </c>
      <c r="EQ43" s="529" t="str">
        <f t="shared" si="151"/>
        <v/>
      </c>
      <c r="ER43" s="529" t="str">
        <f t="shared" si="151"/>
        <v/>
      </c>
      <c r="ES43" s="529" t="str">
        <f t="shared" si="151"/>
        <v/>
      </c>
      <c r="ET43" s="529" t="str">
        <f t="shared" si="151"/>
        <v/>
      </c>
      <c r="EU43" s="529" t="str">
        <f t="shared" si="151"/>
        <v/>
      </c>
      <c r="EV43" s="529" t="str">
        <f t="shared" si="151"/>
        <v/>
      </c>
      <c r="EW43" s="529">
        <f t="shared" si="151"/>
        <v>926.04</v>
      </c>
      <c r="EX43" s="529">
        <f t="shared" si="151"/>
        <v>1003.95</v>
      </c>
      <c r="EY43" s="529">
        <f t="shared" si="151"/>
        <v>1082.73</v>
      </c>
      <c r="EZ43" s="529">
        <f t="shared" si="151"/>
        <v>1088.4099999999999</v>
      </c>
      <c r="FA43" s="529">
        <f t="shared" si="151"/>
        <v>1015.8100000000002</v>
      </c>
      <c r="FB43" s="529" t="str">
        <f t="shared" si="151"/>
        <v/>
      </c>
      <c r="FC43" s="529" t="str">
        <f t="shared" si="151"/>
        <v/>
      </c>
      <c r="FD43" s="529" t="str">
        <f t="shared" si="151"/>
        <v/>
      </c>
      <c r="FE43" s="529" t="str">
        <f t="shared" si="151"/>
        <v/>
      </c>
      <c r="FF43" s="529" t="str">
        <f t="shared" si="151"/>
        <v/>
      </c>
      <c r="FG43" s="529" t="str">
        <f t="shared" si="151"/>
        <v/>
      </c>
      <c r="FH43" s="529" t="str">
        <f t="shared" si="151"/>
        <v/>
      </c>
      <c r="FI43" s="529">
        <f t="shared" si="151"/>
        <v>969.0200000000001</v>
      </c>
      <c r="FJ43" s="529">
        <f t="shared" si="151"/>
        <v>996.24000000000012</v>
      </c>
      <c r="FK43" s="529">
        <f t="shared" si="151"/>
        <v>1073.4199999999998</v>
      </c>
      <c r="FL43" s="529">
        <f t="shared" si="151"/>
        <v>1068.25</v>
      </c>
      <c r="FM43" s="529">
        <f t="shared" si="151"/>
        <v>994.81000000000006</v>
      </c>
      <c r="FN43" s="529" t="str">
        <f t="shared" si="151"/>
        <v/>
      </c>
      <c r="FO43" s="529" t="str">
        <f t="shared" si="151"/>
        <v/>
      </c>
      <c r="FP43" s="529" t="str">
        <f t="shared" si="151"/>
        <v/>
      </c>
      <c r="FQ43" s="529" t="str">
        <f t="shared" si="151"/>
        <v/>
      </c>
      <c r="FR43" s="529" t="str">
        <f t="shared" si="151"/>
        <v/>
      </c>
      <c r="FS43" s="529" t="str">
        <f t="shared" si="151"/>
        <v/>
      </c>
      <c r="FT43" s="529" t="str">
        <f t="shared" si="151"/>
        <v/>
      </c>
      <c r="FU43" s="529">
        <f t="shared" si="151"/>
        <v>856.73</v>
      </c>
      <c r="FV43" s="529">
        <f t="shared" si="151"/>
        <v>994.6</v>
      </c>
      <c r="FW43" s="529">
        <f t="shared" si="151"/>
        <v>1059.7399999999998</v>
      </c>
      <c r="FX43" s="529">
        <f t="shared" si="151"/>
        <v>1057.98</v>
      </c>
      <c r="FY43" s="529">
        <f t="shared" ref="FY43:GB43" si="152">+IF(ISERROR(FY41*FY42),"",FY41*FY42)</f>
        <v>941.31</v>
      </c>
      <c r="FZ43" s="529" t="str">
        <f t="shared" si="152"/>
        <v/>
      </c>
      <c r="GA43" s="529" t="str">
        <f t="shared" si="152"/>
        <v/>
      </c>
      <c r="GB43" s="529" t="str">
        <f t="shared" si="152"/>
        <v/>
      </c>
    </row>
    <row r="44" spans="1:184" s="14" customFormat="1">
      <c r="A44" s="41"/>
      <c r="B44" s="60"/>
      <c r="C44" s="41"/>
      <c r="D44" s="511" t="s">
        <v>280</v>
      </c>
      <c r="E44" s="513"/>
      <c r="F44" s="513"/>
      <c r="G44" s="513"/>
      <c r="H44" s="513"/>
      <c r="I44" s="514">
        <v>4824</v>
      </c>
      <c r="J44" s="514">
        <v>4824</v>
      </c>
      <c r="K44" s="514">
        <v>4824</v>
      </c>
      <c r="L44" s="514">
        <v>4824</v>
      </c>
      <c r="M44" s="514">
        <v>4824</v>
      </c>
      <c r="N44" s="515"/>
      <c r="O44" s="515"/>
      <c r="P44" s="515"/>
      <c r="Q44" s="515"/>
      <c r="R44" s="515"/>
      <c r="S44" s="515"/>
      <c r="T44" s="516"/>
      <c r="U44" s="514">
        <v>4824</v>
      </c>
      <c r="V44" s="514">
        <v>4824</v>
      </c>
      <c r="W44" s="514">
        <v>4824</v>
      </c>
      <c r="X44" s="514">
        <v>4824</v>
      </c>
      <c r="Y44" s="514">
        <v>4824</v>
      </c>
      <c r="Z44" s="516"/>
      <c r="AA44" s="516"/>
      <c r="AB44" s="516"/>
      <c r="AC44" s="516"/>
      <c r="AD44" s="516"/>
      <c r="AE44" s="516"/>
      <c r="AF44" s="516"/>
      <c r="AG44" s="517">
        <v>4087</v>
      </c>
      <c r="AH44" s="517">
        <v>4087</v>
      </c>
      <c r="AI44" s="517">
        <v>4087</v>
      </c>
      <c r="AJ44" s="517">
        <v>4087</v>
      </c>
      <c r="AK44" s="517">
        <v>4087</v>
      </c>
      <c r="AL44" s="656"/>
      <c r="AM44" s="656"/>
      <c r="AN44" s="656"/>
      <c r="AO44" s="656"/>
      <c r="AP44" s="656"/>
      <c r="AQ44" s="656"/>
      <c r="AR44" s="656"/>
      <c r="AS44" s="517">
        <v>4087</v>
      </c>
      <c r="AT44" s="517">
        <v>4087</v>
      </c>
      <c r="AU44" s="517">
        <v>4087</v>
      </c>
      <c r="AV44" s="517">
        <v>4087</v>
      </c>
      <c r="AW44" s="517">
        <v>4087</v>
      </c>
      <c r="AX44" s="517"/>
      <c r="AY44" s="517"/>
      <c r="AZ44" s="517"/>
      <c r="BA44" s="517" t="str">
        <f>+IF(ISBLANK(AO44),"",AO44)</f>
        <v/>
      </c>
      <c r="BB44" s="517" t="str">
        <f t="shared" ref="BB44:DM44" si="153">+IF(ISBLANK(AP44),"",AP44)</f>
        <v/>
      </c>
      <c r="BC44" s="517" t="str">
        <f t="shared" si="153"/>
        <v/>
      </c>
      <c r="BD44" s="517" t="str">
        <f t="shared" si="153"/>
        <v/>
      </c>
      <c r="BE44" s="517">
        <f t="shared" si="153"/>
        <v>4087</v>
      </c>
      <c r="BF44" s="517">
        <f t="shared" si="153"/>
        <v>4087</v>
      </c>
      <c r="BG44" s="517">
        <f t="shared" si="153"/>
        <v>4087</v>
      </c>
      <c r="BH44" s="517">
        <f t="shared" si="153"/>
        <v>4087</v>
      </c>
      <c r="BI44" s="517">
        <f t="shared" si="153"/>
        <v>4087</v>
      </c>
      <c r="BJ44" s="517" t="str">
        <f t="shared" si="153"/>
        <v/>
      </c>
      <c r="BK44" s="517" t="str">
        <f t="shared" si="153"/>
        <v/>
      </c>
      <c r="BL44" s="517" t="str">
        <f t="shared" si="153"/>
        <v/>
      </c>
      <c r="BM44" s="517" t="str">
        <f t="shared" si="153"/>
        <v/>
      </c>
      <c r="BN44" s="517" t="str">
        <f t="shared" si="153"/>
        <v/>
      </c>
      <c r="BO44" s="517" t="str">
        <f t="shared" si="153"/>
        <v/>
      </c>
      <c r="BP44" s="517" t="str">
        <f t="shared" si="153"/>
        <v/>
      </c>
      <c r="BQ44" s="517">
        <f t="shared" si="153"/>
        <v>4087</v>
      </c>
      <c r="BR44" s="517">
        <f t="shared" si="153"/>
        <v>4087</v>
      </c>
      <c r="BS44" s="517">
        <f t="shared" si="153"/>
        <v>4087</v>
      </c>
      <c r="BT44" s="517">
        <f t="shared" si="153"/>
        <v>4087</v>
      </c>
      <c r="BU44" s="517">
        <f t="shared" si="153"/>
        <v>4087</v>
      </c>
      <c r="BV44" s="517" t="str">
        <f t="shared" si="153"/>
        <v/>
      </c>
      <c r="BW44" s="517" t="str">
        <f t="shared" si="153"/>
        <v/>
      </c>
      <c r="BX44" s="517" t="str">
        <f t="shared" si="153"/>
        <v/>
      </c>
      <c r="BY44" s="517" t="str">
        <f t="shared" si="153"/>
        <v/>
      </c>
      <c r="BZ44" s="517" t="str">
        <f t="shared" si="153"/>
        <v/>
      </c>
      <c r="CA44" s="517" t="str">
        <f t="shared" si="153"/>
        <v/>
      </c>
      <c r="CB44" s="517" t="str">
        <f t="shared" si="153"/>
        <v/>
      </c>
      <c r="CC44" s="517">
        <f t="shared" si="153"/>
        <v>4087</v>
      </c>
      <c r="CD44" s="517">
        <f t="shared" si="153"/>
        <v>4087</v>
      </c>
      <c r="CE44" s="517">
        <f t="shared" si="153"/>
        <v>4087</v>
      </c>
      <c r="CF44" s="517">
        <f t="shared" si="153"/>
        <v>4087</v>
      </c>
      <c r="CG44" s="517">
        <f t="shared" si="153"/>
        <v>4087</v>
      </c>
      <c r="CH44" s="517" t="str">
        <f t="shared" si="153"/>
        <v/>
      </c>
      <c r="CI44" s="517" t="str">
        <f t="shared" si="153"/>
        <v/>
      </c>
      <c r="CJ44" s="517" t="str">
        <f t="shared" si="153"/>
        <v/>
      </c>
      <c r="CK44" s="517" t="str">
        <f t="shared" si="153"/>
        <v/>
      </c>
      <c r="CL44" s="517" t="str">
        <f t="shared" si="153"/>
        <v/>
      </c>
      <c r="CM44" s="517" t="str">
        <f t="shared" si="153"/>
        <v/>
      </c>
      <c r="CN44" s="517" t="str">
        <f t="shared" si="153"/>
        <v/>
      </c>
      <c r="CO44" s="517">
        <f t="shared" si="153"/>
        <v>4087</v>
      </c>
      <c r="CP44" s="517">
        <f t="shared" si="153"/>
        <v>4087</v>
      </c>
      <c r="CQ44" s="517">
        <f t="shared" si="153"/>
        <v>4087</v>
      </c>
      <c r="CR44" s="517">
        <f t="shared" si="153"/>
        <v>4087</v>
      </c>
      <c r="CS44" s="517">
        <f t="shared" si="153"/>
        <v>4087</v>
      </c>
      <c r="CT44" s="517" t="str">
        <f t="shared" si="153"/>
        <v/>
      </c>
      <c r="CU44" s="517" t="str">
        <f t="shared" si="153"/>
        <v/>
      </c>
      <c r="CV44" s="517" t="str">
        <f t="shared" si="153"/>
        <v/>
      </c>
      <c r="CW44" s="517" t="str">
        <f t="shared" si="153"/>
        <v/>
      </c>
      <c r="CX44" s="517" t="str">
        <f t="shared" si="153"/>
        <v/>
      </c>
      <c r="CY44" s="517" t="str">
        <f t="shared" si="153"/>
        <v/>
      </c>
      <c r="CZ44" s="517" t="str">
        <f t="shared" si="153"/>
        <v/>
      </c>
      <c r="DA44" s="517">
        <f t="shared" si="153"/>
        <v>4087</v>
      </c>
      <c r="DB44" s="517">
        <f t="shared" si="153"/>
        <v>4087</v>
      </c>
      <c r="DC44" s="517">
        <f t="shared" si="153"/>
        <v>4087</v>
      </c>
      <c r="DD44" s="517">
        <f t="shared" si="153"/>
        <v>4087</v>
      </c>
      <c r="DE44" s="517">
        <f t="shared" si="153"/>
        <v>4087</v>
      </c>
      <c r="DF44" s="517" t="str">
        <f t="shared" si="153"/>
        <v/>
      </c>
      <c r="DG44" s="517" t="str">
        <f t="shared" si="153"/>
        <v/>
      </c>
      <c r="DH44" s="517" t="str">
        <f t="shared" si="153"/>
        <v/>
      </c>
      <c r="DI44" s="517" t="str">
        <f t="shared" si="153"/>
        <v/>
      </c>
      <c r="DJ44" s="517" t="str">
        <f t="shared" si="153"/>
        <v/>
      </c>
      <c r="DK44" s="517" t="str">
        <f t="shared" si="153"/>
        <v/>
      </c>
      <c r="DL44" s="517" t="str">
        <f t="shared" si="153"/>
        <v/>
      </c>
      <c r="DM44" s="517">
        <f t="shared" si="153"/>
        <v>4087</v>
      </c>
      <c r="DN44" s="517">
        <f t="shared" ref="DN44:FY44" si="154">+IF(ISBLANK(DB44),"",DB44)</f>
        <v>4087</v>
      </c>
      <c r="DO44" s="517">
        <f t="shared" si="154"/>
        <v>4087</v>
      </c>
      <c r="DP44" s="517">
        <f t="shared" si="154"/>
        <v>4087</v>
      </c>
      <c r="DQ44" s="517">
        <f t="shared" si="154"/>
        <v>4087</v>
      </c>
      <c r="DR44" s="517" t="str">
        <f t="shared" si="154"/>
        <v/>
      </c>
      <c r="DS44" s="517" t="str">
        <f t="shared" si="154"/>
        <v/>
      </c>
      <c r="DT44" s="517" t="str">
        <f t="shared" si="154"/>
        <v/>
      </c>
      <c r="DU44" s="517" t="str">
        <f t="shared" si="154"/>
        <v/>
      </c>
      <c r="DV44" s="517" t="str">
        <f t="shared" si="154"/>
        <v/>
      </c>
      <c r="DW44" s="517" t="str">
        <f t="shared" si="154"/>
        <v/>
      </c>
      <c r="DX44" s="517" t="str">
        <f t="shared" si="154"/>
        <v/>
      </c>
      <c r="DY44" s="517">
        <f t="shared" si="154"/>
        <v>4087</v>
      </c>
      <c r="DZ44" s="517">
        <f t="shared" si="154"/>
        <v>4087</v>
      </c>
      <c r="EA44" s="517">
        <f t="shared" si="154"/>
        <v>4087</v>
      </c>
      <c r="EB44" s="517">
        <f t="shared" si="154"/>
        <v>4087</v>
      </c>
      <c r="EC44" s="517">
        <f t="shared" si="154"/>
        <v>4087</v>
      </c>
      <c r="ED44" s="517" t="str">
        <f t="shared" si="154"/>
        <v/>
      </c>
      <c r="EE44" s="517" t="str">
        <f t="shared" si="154"/>
        <v/>
      </c>
      <c r="EF44" s="517" t="str">
        <f t="shared" si="154"/>
        <v/>
      </c>
      <c r="EG44" s="517" t="str">
        <f t="shared" si="154"/>
        <v/>
      </c>
      <c r="EH44" s="517" t="str">
        <f t="shared" si="154"/>
        <v/>
      </c>
      <c r="EI44" s="517" t="str">
        <f t="shared" si="154"/>
        <v/>
      </c>
      <c r="EJ44" s="517" t="str">
        <f t="shared" si="154"/>
        <v/>
      </c>
      <c r="EK44" s="517">
        <f t="shared" si="154"/>
        <v>4087</v>
      </c>
      <c r="EL44" s="517">
        <f t="shared" si="154"/>
        <v>4087</v>
      </c>
      <c r="EM44" s="517">
        <f t="shared" si="154"/>
        <v>4087</v>
      </c>
      <c r="EN44" s="517">
        <f t="shared" si="154"/>
        <v>4087</v>
      </c>
      <c r="EO44" s="517">
        <f t="shared" si="154"/>
        <v>4087</v>
      </c>
      <c r="EP44" s="517" t="str">
        <f t="shared" si="154"/>
        <v/>
      </c>
      <c r="EQ44" s="517" t="str">
        <f t="shared" si="154"/>
        <v/>
      </c>
      <c r="ER44" s="517" t="str">
        <f t="shared" si="154"/>
        <v/>
      </c>
      <c r="ES44" s="517" t="str">
        <f t="shared" si="154"/>
        <v/>
      </c>
      <c r="ET44" s="517" t="str">
        <f t="shared" si="154"/>
        <v/>
      </c>
      <c r="EU44" s="517" t="str">
        <f t="shared" si="154"/>
        <v/>
      </c>
      <c r="EV44" s="517" t="str">
        <f t="shared" si="154"/>
        <v/>
      </c>
      <c r="EW44" s="517">
        <f t="shared" si="154"/>
        <v>4087</v>
      </c>
      <c r="EX44" s="517">
        <f t="shared" si="154"/>
        <v>4087</v>
      </c>
      <c r="EY44" s="517">
        <f t="shared" si="154"/>
        <v>4087</v>
      </c>
      <c r="EZ44" s="517">
        <f t="shared" si="154"/>
        <v>4087</v>
      </c>
      <c r="FA44" s="517">
        <f t="shared" si="154"/>
        <v>4087</v>
      </c>
      <c r="FB44" s="517" t="str">
        <f t="shared" si="154"/>
        <v/>
      </c>
      <c r="FC44" s="517" t="str">
        <f t="shared" si="154"/>
        <v/>
      </c>
      <c r="FD44" s="517" t="str">
        <f t="shared" si="154"/>
        <v/>
      </c>
      <c r="FE44" s="517" t="str">
        <f t="shared" si="154"/>
        <v/>
      </c>
      <c r="FF44" s="517" t="str">
        <f t="shared" si="154"/>
        <v/>
      </c>
      <c r="FG44" s="517" t="str">
        <f t="shared" si="154"/>
        <v/>
      </c>
      <c r="FH44" s="517" t="str">
        <f t="shared" si="154"/>
        <v/>
      </c>
      <c r="FI44" s="517">
        <f t="shared" si="154"/>
        <v>4087</v>
      </c>
      <c r="FJ44" s="517">
        <f t="shared" si="154"/>
        <v>4087</v>
      </c>
      <c r="FK44" s="517">
        <f t="shared" si="154"/>
        <v>4087</v>
      </c>
      <c r="FL44" s="517">
        <f t="shared" si="154"/>
        <v>4087</v>
      </c>
      <c r="FM44" s="517">
        <f t="shared" si="154"/>
        <v>4087</v>
      </c>
      <c r="FN44" s="517" t="str">
        <f t="shared" si="154"/>
        <v/>
      </c>
      <c r="FO44" s="517" t="str">
        <f t="shared" si="154"/>
        <v/>
      </c>
      <c r="FP44" s="517" t="str">
        <f t="shared" si="154"/>
        <v/>
      </c>
      <c r="FQ44" s="517" t="str">
        <f t="shared" si="154"/>
        <v/>
      </c>
      <c r="FR44" s="517" t="str">
        <f t="shared" si="154"/>
        <v/>
      </c>
      <c r="FS44" s="517" t="str">
        <f t="shared" si="154"/>
        <v/>
      </c>
      <c r="FT44" s="517" t="str">
        <f t="shared" si="154"/>
        <v/>
      </c>
      <c r="FU44" s="517">
        <f t="shared" si="154"/>
        <v>4087</v>
      </c>
      <c r="FV44" s="517">
        <f t="shared" si="154"/>
        <v>4087</v>
      </c>
      <c r="FW44" s="517">
        <f t="shared" si="154"/>
        <v>4087</v>
      </c>
      <c r="FX44" s="517">
        <f t="shared" si="154"/>
        <v>4087</v>
      </c>
      <c r="FY44" s="517">
        <f t="shared" si="154"/>
        <v>4087</v>
      </c>
      <c r="FZ44" s="517" t="str">
        <f t="shared" ref="FZ44:GB44" si="155">+IF(ISBLANK(FN44),"",FN44)</f>
        <v/>
      </c>
      <c r="GA44" s="517" t="str">
        <f t="shared" si="155"/>
        <v/>
      </c>
      <c r="GB44" s="517" t="str">
        <f t="shared" si="155"/>
        <v/>
      </c>
    </row>
    <row r="45" spans="1:184">
      <c r="C45" s="41"/>
      <c r="D45" s="532" t="s">
        <v>281</v>
      </c>
      <c r="E45" s="668" t="str">
        <f t="shared" ref="E45:AV45" si="156">+IF(OR(MONTH(E40)&lt;5,MONTH(E40)&gt;9),"",IF(MONTH(E40)=5,I44-I41,D45-E41))</f>
        <v/>
      </c>
      <c r="F45" s="668" t="str">
        <f t="shared" si="156"/>
        <v/>
      </c>
      <c r="G45" s="668" t="str">
        <f t="shared" si="156"/>
        <v/>
      </c>
      <c r="H45" s="668" t="str">
        <f t="shared" si="156"/>
        <v/>
      </c>
      <c r="I45" s="668">
        <f t="shared" si="156"/>
        <v>3887.5099999999998</v>
      </c>
      <c r="J45" s="668">
        <f t="shared" si="156"/>
        <v>2945.31</v>
      </c>
      <c r="K45" s="668">
        <f t="shared" si="156"/>
        <v>1925.5</v>
      </c>
      <c r="L45" s="668">
        <f t="shared" si="156"/>
        <v>935.93000000000006</v>
      </c>
      <c r="M45" s="668">
        <f t="shared" si="156"/>
        <v>-0.56000000000005912</v>
      </c>
      <c r="N45" s="668" t="str">
        <f t="shared" si="156"/>
        <v/>
      </c>
      <c r="O45" s="668" t="str">
        <f t="shared" si="156"/>
        <v/>
      </c>
      <c r="P45" s="668" t="str">
        <f t="shared" si="156"/>
        <v/>
      </c>
      <c r="Q45" s="668" t="str">
        <f t="shared" si="156"/>
        <v/>
      </c>
      <c r="R45" s="668" t="str">
        <f t="shared" si="156"/>
        <v/>
      </c>
      <c r="S45" s="668" t="str">
        <f t="shared" si="156"/>
        <v/>
      </c>
      <c r="T45" s="668" t="str">
        <f t="shared" si="156"/>
        <v/>
      </c>
      <c r="U45" s="668">
        <f t="shared" si="156"/>
        <v>3890.09</v>
      </c>
      <c r="V45" s="668">
        <f t="shared" si="156"/>
        <v>2944.9500000000003</v>
      </c>
      <c r="W45" s="668">
        <f t="shared" si="156"/>
        <v>1960.8200000000002</v>
      </c>
      <c r="X45" s="668">
        <f t="shared" si="156"/>
        <v>976.74000000000012</v>
      </c>
      <c r="Y45" s="668">
        <f t="shared" si="156"/>
        <v>42.830000000000155</v>
      </c>
      <c r="Z45" s="668" t="str">
        <f t="shared" si="156"/>
        <v/>
      </c>
      <c r="AA45" s="668" t="str">
        <f t="shared" si="156"/>
        <v/>
      </c>
      <c r="AB45" s="668" t="str">
        <f t="shared" si="156"/>
        <v/>
      </c>
      <c r="AC45" s="668" t="str">
        <f t="shared" si="156"/>
        <v/>
      </c>
      <c r="AD45" s="668" t="str">
        <f t="shared" si="156"/>
        <v/>
      </c>
      <c r="AE45" s="668" t="str">
        <f t="shared" si="156"/>
        <v/>
      </c>
      <c r="AF45" s="668" t="str">
        <f t="shared" si="156"/>
        <v/>
      </c>
      <c r="AG45" s="668">
        <f t="shared" si="156"/>
        <v>3160.14</v>
      </c>
      <c r="AH45" s="668">
        <f t="shared" si="156"/>
        <v>2223.2599999999998</v>
      </c>
      <c r="AI45" s="668">
        <f t="shared" si="156"/>
        <v>1243.2199999999998</v>
      </c>
      <c r="AJ45" s="668">
        <f t="shared" si="156"/>
        <v>264.55999999999983</v>
      </c>
      <c r="AK45" s="668">
        <f t="shared" si="156"/>
        <v>-662.30000000000018</v>
      </c>
      <c r="AL45" s="668" t="str">
        <f t="shared" si="156"/>
        <v/>
      </c>
      <c r="AM45" s="668" t="str">
        <f t="shared" si="156"/>
        <v/>
      </c>
      <c r="AN45" s="668" t="str">
        <f t="shared" si="156"/>
        <v/>
      </c>
      <c r="AO45" s="668" t="str">
        <f t="shared" si="156"/>
        <v/>
      </c>
      <c r="AP45" s="668" t="str">
        <f t="shared" si="156"/>
        <v/>
      </c>
      <c r="AQ45" s="668" t="str">
        <f t="shared" si="156"/>
        <v/>
      </c>
      <c r="AR45" s="668" t="str">
        <f t="shared" si="156"/>
        <v/>
      </c>
      <c r="AS45" s="668">
        <f t="shared" si="156"/>
        <v>3159.1800000000003</v>
      </c>
      <c r="AT45" s="668">
        <f t="shared" si="156"/>
        <v>2220.0400000000004</v>
      </c>
      <c r="AU45" s="668">
        <f t="shared" si="156"/>
        <v>1244.3500000000004</v>
      </c>
      <c r="AV45" s="668">
        <f t="shared" si="156"/>
        <v>251.23000000000036</v>
      </c>
      <c r="AW45" s="668">
        <f>+IF(OR(MONTH(AW40)&lt;5,MONTH(AW40)&gt;9),"",IF(MONTH(AW40)=5,BA44-BA41,AV45-AW41))</f>
        <v>-676.58999999999958</v>
      </c>
      <c r="AX45" s="668" t="str">
        <f>+IF(OR(MONTH(AX40)&lt;5,MONTH(AX40)&gt;9),"",IF(MONTH(AX40)=5,BB44-BB41,AW45-AX41))</f>
        <v/>
      </c>
      <c r="AY45" s="668" t="str">
        <f>+IF(OR(MONTH(AY40)&lt;5,MONTH(AY40)&gt;9),"",IF(MONTH(AY40)=5,BC44-BC41,AX45-AY41))</f>
        <v/>
      </c>
      <c r="AZ45" s="668" t="str">
        <f>+IF(OR(MONTH(AZ40)&lt;5,MONTH(AZ40)&gt;9),"",IF(MONTH(AZ40)=5,BD44-BD41,AY45-AZ41))</f>
        <v/>
      </c>
      <c r="BA45" s="668" t="str">
        <f t="shared" ref="BA45:DL45" si="157">+IF(OR(MONTH(BA40)&lt;5,MONTH(BA40)&gt;9),"",IF(MONTH(BA40)=5,BE44-BE41,AZ45-BA41))</f>
        <v/>
      </c>
      <c r="BB45" s="668" t="str">
        <f t="shared" si="157"/>
        <v/>
      </c>
      <c r="BC45" s="668" t="str">
        <f t="shared" si="157"/>
        <v/>
      </c>
      <c r="BD45" s="668" t="str">
        <f t="shared" si="157"/>
        <v/>
      </c>
      <c r="BE45" s="668">
        <f t="shared" si="157"/>
        <v>3209.9</v>
      </c>
      <c r="BF45" s="668">
        <f t="shared" si="157"/>
        <v>2304.96</v>
      </c>
      <c r="BG45" s="668">
        <f t="shared" si="157"/>
        <v>1367.98</v>
      </c>
      <c r="BH45" s="668">
        <f t="shared" si="157"/>
        <v>412.17999999999984</v>
      </c>
      <c r="BI45" s="668">
        <f t="shared" si="157"/>
        <v>-464.92000000000019</v>
      </c>
      <c r="BJ45" s="668" t="str">
        <f t="shared" si="157"/>
        <v/>
      </c>
      <c r="BK45" s="668" t="str">
        <f t="shared" si="157"/>
        <v/>
      </c>
      <c r="BL45" s="668" t="str">
        <f t="shared" si="157"/>
        <v/>
      </c>
      <c r="BM45" s="668" t="str">
        <f t="shared" si="157"/>
        <v/>
      </c>
      <c r="BN45" s="668" t="str">
        <f t="shared" si="157"/>
        <v/>
      </c>
      <c r="BO45" s="668" t="str">
        <f t="shared" si="157"/>
        <v/>
      </c>
      <c r="BP45" s="668" t="str">
        <f t="shared" si="157"/>
        <v/>
      </c>
      <c r="BQ45" s="668">
        <f t="shared" si="157"/>
        <v>3249.3</v>
      </c>
      <c r="BR45" s="668">
        <f t="shared" si="157"/>
        <v>2332.04</v>
      </c>
      <c r="BS45" s="668">
        <f t="shared" si="157"/>
        <v>1356.96</v>
      </c>
      <c r="BT45" s="668">
        <f t="shared" si="157"/>
        <v>373.66999999999996</v>
      </c>
      <c r="BU45" s="668">
        <f t="shared" si="157"/>
        <v>-464.03000000000009</v>
      </c>
      <c r="BV45" s="668" t="str">
        <f t="shared" si="157"/>
        <v/>
      </c>
      <c r="BW45" s="668" t="str">
        <f t="shared" si="157"/>
        <v/>
      </c>
      <c r="BX45" s="668" t="str">
        <f t="shared" si="157"/>
        <v/>
      </c>
      <c r="BY45" s="668" t="str">
        <f t="shared" si="157"/>
        <v/>
      </c>
      <c r="BZ45" s="668" t="str">
        <f t="shared" si="157"/>
        <v/>
      </c>
      <c r="CA45" s="668" t="str">
        <f t="shared" si="157"/>
        <v/>
      </c>
      <c r="CB45" s="668" t="str">
        <f t="shared" si="157"/>
        <v/>
      </c>
      <c r="CC45" s="668">
        <f t="shared" si="157"/>
        <v>3099.88</v>
      </c>
      <c r="CD45" s="668">
        <f t="shared" si="157"/>
        <v>2147.96</v>
      </c>
      <c r="CE45" s="668">
        <f t="shared" si="157"/>
        <v>1075.6099999999999</v>
      </c>
      <c r="CF45" s="668">
        <f t="shared" si="157"/>
        <v>4.1399999999998727</v>
      </c>
      <c r="CG45" s="668">
        <f t="shared" si="157"/>
        <v>-982.98000000000013</v>
      </c>
      <c r="CH45" s="668" t="str">
        <f t="shared" si="157"/>
        <v/>
      </c>
      <c r="CI45" s="668" t="str">
        <f t="shared" si="157"/>
        <v/>
      </c>
      <c r="CJ45" s="668" t="str">
        <f t="shared" si="157"/>
        <v/>
      </c>
      <c r="CK45" s="668" t="str">
        <f t="shared" si="157"/>
        <v/>
      </c>
      <c r="CL45" s="668" t="str">
        <f t="shared" si="157"/>
        <v/>
      </c>
      <c r="CM45" s="668" t="str">
        <f t="shared" si="157"/>
        <v/>
      </c>
      <c r="CN45" s="668" t="str">
        <f t="shared" si="157"/>
        <v/>
      </c>
      <c r="CO45" s="668">
        <f t="shared" si="157"/>
        <v>3043.26</v>
      </c>
      <c r="CP45" s="668">
        <f t="shared" si="157"/>
        <v>2011.6900000000003</v>
      </c>
      <c r="CQ45" s="668">
        <f t="shared" si="157"/>
        <v>901.00000000000023</v>
      </c>
      <c r="CR45" s="668">
        <f t="shared" si="157"/>
        <v>-208.78999999999974</v>
      </c>
      <c r="CS45" s="668">
        <f t="shared" si="157"/>
        <v>-1252.5299999999997</v>
      </c>
      <c r="CT45" s="668" t="str">
        <f t="shared" si="157"/>
        <v/>
      </c>
      <c r="CU45" s="668" t="str">
        <f t="shared" si="157"/>
        <v/>
      </c>
      <c r="CV45" s="668" t="str">
        <f t="shared" si="157"/>
        <v/>
      </c>
      <c r="CW45" s="668" t="str">
        <f t="shared" si="157"/>
        <v/>
      </c>
      <c r="CX45" s="668" t="str">
        <f t="shared" si="157"/>
        <v/>
      </c>
      <c r="CY45" s="668" t="str">
        <f t="shared" si="157"/>
        <v/>
      </c>
      <c r="CZ45" s="668" t="str">
        <f t="shared" si="157"/>
        <v/>
      </c>
      <c r="DA45" s="668">
        <f t="shared" si="157"/>
        <v>3048.05</v>
      </c>
      <c r="DB45" s="668">
        <f t="shared" si="157"/>
        <v>1993.7800000000002</v>
      </c>
      <c r="DC45" s="668">
        <f t="shared" si="157"/>
        <v>893.48000000000025</v>
      </c>
      <c r="DD45" s="668">
        <f t="shared" si="157"/>
        <v>-223.45999999999958</v>
      </c>
      <c r="DE45" s="668">
        <f t="shared" si="157"/>
        <v>-1262.4099999999996</v>
      </c>
      <c r="DF45" s="668" t="str">
        <f t="shared" si="157"/>
        <v/>
      </c>
      <c r="DG45" s="668" t="str">
        <f t="shared" si="157"/>
        <v/>
      </c>
      <c r="DH45" s="668" t="str">
        <f t="shared" si="157"/>
        <v/>
      </c>
      <c r="DI45" s="668" t="str">
        <f t="shared" si="157"/>
        <v/>
      </c>
      <c r="DJ45" s="668" t="str">
        <f t="shared" si="157"/>
        <v/>
      </c>
      <c r="DK45" s="668" t="str">
        <f t="shared" si="157"/>
        <v/>
      </c>
      <c r="DL45" s="668" t="str">
        <f t="shared" si="157"/>
        <v/>
      </c>
      <c r="DM45" s="668">
        <f t="shared" ref="DM45:FX45" si="158">+IF(OR(MONTH(DM40)&lt;5,MONTH(DM40)&gt;9),"",IF(MONTH(DM40)=5,DQ44-DQ41,DL45-DM41))</f>
        <v>3058.0299999999997</v>
      </c>
      <c r="DN45" s="668">
        <f t="shared" si="158"/>
        <v>2008.5999999999997</v>
      </c>
      <c r="DO45" s="668">
        <f t="shared" si="158"/>
        <v>909.74999999999955</v>
      </c>
      <c r="DP45" s="668">
        <f t="shared" si="158"/>
        <v>-205.69000000000028</v>
      </c>
      <c r="DQ45" s="668">
        <f t="shared" si="158"/>
        <v>-1234.6600000000003</v>
      </c>
      <c r="DR45" s="668" t="str">
        <f t="shared" si="158"/>
        <v/>
      </c>
      <c r="DS45" s="668" t="str">
        <f t="shared" si="158"/>
        <v/>
      </c>
      <c r="DT45" s="668" t="str">
        <f t="shared" si="158"/>
        <v/>
      </c>
      <c r="DU45" s="668" t="str">
        <f t="shared" si="158"/>
        <v/>
      </c>
      <c r="DV45" s="668" t="str">
        <f t="shared" si="158"/>
        <v/>
      </c>
      <c r="DW45" s="668" t="str">
        <f t="shared" si="158"/>
        <v/>
      </c>
      <c r="DX45" s="668" t="str">
        <f t="shared" si="158"/>
        <v/>
      </c>
      <c r="DY45" s="668">
        <f t="shared" si="158"/>
        <v>3072.11</v>
      </c>
      <c r="DZ45" s="668">
        <f t="shared" si="158"/>
        <v>2045.5</v>
      </c>
      <c r="EA45" s="668">
        <f t="shared" si="158"/>
        <v>944.46</v>
      </c>
      <c r="EB45" s="668">
        <f t="shared" si="158"/>
        <v>-158.26999999999975</v>
      </c>
      <c r="EC45" s="668">
        <f t="shared" si="158"/>
        <v>-1173.1599999999999</v>
      </c>
      <c r="ED45" s="668" t="str">
        <f t="shared" si="158"/>
        <v/>
      </c>
      <c r="EE45" s="668" t="str">
        <f t="shared" si="158"/>
        <v/>
      </c>
      <c r="EF45" s="668" t="str">
        <f t="shared" si="158"/>
        <v/>
      </c>
      <c r="EG45" s="668" t="str">
        <f t="shared" si="158"/>
        <v/>
      </c>
      <c r="EH45" s="668" t="str">
        <f t="shared" si="158"/>
        <v/>
      </c>
      <c r="EI45" s="668" t="str">
        <f t="shared" si="158"/>
        <v/>
      </c>
      <c r="EJ45" s="668" t="str">
        <f t="shared" si="158"/>
        <v/>
      </c>
      <c r="EK45" s="668">
        <f t="shared" si="158"/>
        <v>3062.08</v>
      </c>
      <c r="EL45" s="668">
        <f t="shared" si="158"/>
        <v>2042.84</v>
      </c>
      <c r="EM45" s="668">
        <f t="shared" si="158"/>
        <v>943.52</v>
      </c>
      <c r="EN45" s="668">
        <f t="shared" si="158"/>
        <v>-152.04999999999995</v>
      </c>
      <c r="EO45" s="668">
        <f t="shared" si="158"/>
        <v>-1176.97</v>
      </c>
      <c r="EP45" s="668" t="str">
        <f t="shared" si="158"/>
        <v/>
      </c>
      <c r="EQ45" s="668" t="str">
        <f t="shared" si="158"/>
        <v/>
      </c>
      <c r="ER45" s="668" t="str">
        <f t="shared" si="158"/>
        <v/>
      </c>
      <c r="ES45" s="668" t="str">
        <f t="shared" si="158"/>
        <v/>
      </c>
      <c r="ET45" s="668" t="str">
        <f t="shared" si="158"/>
        <v/>
      </c>
      <c r="EU45" s="668" t="str">
        <f t="shared" si="158"/>
        <v/>
      </c>
      <c r="EV45" s="668" t="str">
        <f t="shared" si="158"/>
        <v/>
      </c>
      <c r="EW45" s="668">
        <f t="shared" si="158"/>
        <v>3071.1899999999996</v>
      </c>
      <c r="EX45" s="668">
        <f t="shared" si="158"/>
        <v>2067.2399999999998</v>
      </c>
      <c r="EY45" s="668">
        <f t="shared" si="158"/>
        <v>984.50999999999976</v>
      </c>
      <c r="EZ45" s="668">
        <f t="shared" si="158"/>
        <v>-103.90000000000009</v>
      </c>
      <c r="FA45" s="668">
        <f t="shared" si="158"/>
        <v>-1119.7100000000003</v>
      </c>
      <c r="FB45" s="668" t="str">
        <f t="shared" si="158"/>
        <v/>
      </c>
      <c r="FC45" s="668" t="str">
        <f t="shared" si="158"/>
        <v/>
      </c>
      <c r="FD45" s="668" t="str">
        <f t="shared" si="158"/>
        <v/>
      </c>
      <c r="FE45" s="668" t="str">
        <f t="shared" si="158"/>
        <v/>
      </c>
      <c r="FF45" s="668" t="str">
        <f t="shared" si="158"/>
        <v/>
      </c>
      <c r="FG45" s="668" t="str">
        <f t="shared" si="158"/>
        <v/>
      </c>
      <c r="FH45" s="668" t="str">
        <f t="shared" si="158"/>
        <v/>
      </c>
      <c r="FI45" s="668">
        <f t="shared" si="158"/>
        <v>3092.19</v>
      </c>
      <c r="FJ45" s="668">
        <f t="shared" si="158"/>
        <v>2095.9499999999998</v>
      </c>
      <c r="FK45" s="668">
        <f t="shared" si="158"/>
        <v>1022.53</v>
      </c>
      <c r="FL45" s="668">
        <f t="shared" si="158"/>
        <v>-45.720000000000027</v>
      </c>
      <c r="FM45" s="668">
        <f t="shared" si="158"/>
        <v>-1040.5300000000002</v>
      </c>
      <c r="FN45" s="668" t="str">
        <f t="shared" si="158"/>
        <v/>
      </c>
      <c r="FO45" s="668" t="str">
        <f t="shared" si="158"/>
        <v/>
      </c>
      <c r="FP45" s="668" t="str">
        <f t="shared" si="158"/>
        <v/>
      </c>
      <c r="FQ45" s="668" t="str">
        <f t="shared" si="158"/>
        <v/>
      </c>
      <c r="FR45" s="668" t="str">
        <f t="shared" si="158"/>
        <v/>
      </c>
      <c r="FS45" s="668" t="str">
        <f t="shared" si="158"/>
        <v/>
      </c>
      <c r="FT45" s="668" t="str">
        <f t="shared" si="158"/>
        <v/>
      </c>
      <c r="FU45" s="668">
        <f t="shared" si="158"/>
        <v>3145.69</v>
      </c>
      <c r="FV45" s="668">
        <f t="shared" si="158"/>
        <v>2151.09</v>
      </c>
      <c r="FW45" s="668">
        <f t="shared" si="158"/>
        <v>1091.3500000000004</v>
      </c>
      <c r="FX45" s="668">
        <f t="shared" si="158"/>
        <v>33.370000000000346</v>
      </c>
      <c r="FY45" s="668">
        <f t="shared" ref="FY45:GB45" si="159">+IF(OR(MONTH(FY40)&lt;5,MONTH(FY40)&gt;9),"",IF(MONTH(FY40)=5,GC44-GC41,FX45-FY41))</f>
        <v>-907.9399999999996</v>
      </c>
      <c r="FZ45" s="668" t="str">
        <f t="shared" si="159"/>
        <v/>
      </c>
      <c r="GA45" s="668" t="str">
        <f t="shared" si="159"/>
        <v/>
      </c>
      <c r="GB45" s="668" t="str">
        <f t="shared" si="159"/>
        <v/>
      </c>
    </row>
    <row r="46" spans="1:184" ht="15.75" thickBot="1">
      <c r="C46" s="41"/>
      <c r="D46" s="511" t="s">
        <v>192</v>
      </c>
      <c r="E46" s="518"/>
      <c r="F46" s="518"/>
      <c r="G46" s="518"/>
      <c r="H46" s="518"/>
      <c r="I46" s="518"/>
      <c r="J46" s="519"/>
      <c r="K46" s="519"/>
      <c r="L46" s="519"/>
      <c r="M46" s="519"/>
      <c r="N46" s="519"/>
      <c r="O46" s="519"/>
      <c r="P46" s="519"/>
      <c r="Q46" s="519"/>
      <c r="R46" s="519"/>
      <c r="S46" s="519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1"/>
      <c r="BG46" s="31"/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31"/>
      <c r="BT46" s="31"/>
      <c r="BU46" s="31"/>
      <c r="BV46" s="31"/>
      <c r="BW46" s="31"/>
      <c r="BX46" s="31"/>
      <c r="BY46" s="31"/>
      <c r="BZ46" s="31"/>
      <c r="CA46" s="31"/>
      <c r="CB46" s="31"/>
      <c r="CC46" s="31"/>
      <c r="CD46" s="31"/>
      <c r="CE46" s="31"/>
      <c r="CF46" s="31"/>
      <c r="CG46" s="31"/>
      <c r="CH46" s="31"/>
      <c r="CI46" s="31"/>
      <c r="CJ46" s="31"/>
      <c r="CK46" s="31"/>
      <c r="CL46" s="31"/>
      <c r="CM46" s="31"/>
      <c r="CN46" s="31"/>
      <c r="CO46" s="31"/>
      <c r="CP46" s="31"/>
      <c r="CQ46" s="31"/>
      <c r="CR46" s="31"/>
      <c r="CS46" s="31"/>
      <c r="CT46" s="31"/>
      <c r="CU46" s="31"/>
      <c r="CV46" s="31"/>
      <c r="CW46" s="31"/>
      <c r="CX46" s="31"/>
      <c r="CY46" s="31"/>
      <c r="CZ46" s="31"/>
      <c r="DA46" s="31"/>
      <c r="DB46" s="31"/>
      <c r="DC46" s="31"/>
      <c r="DD46" s="31"/>
      <c r="DE46" s="31"/>
      <c r="DF46" s="31"/>
      <c r="DG46" s="31"/>
      <c r="DH46" s="31"/>
      <c r="DI46" s="31"/>
      <c r="DJ46" s="31"/>
      <c r="DK46" s="31"/>
      <c r="DL46" s="31"/>
      <c r="DM46" s="31"/>
      <c r="DN46" s="31"/>
      <c r="DO46" s="31"/>
      <c r="DP46" s="31"/>
      <c r="DQ46" s="31"/>
      <c r="DR46" s="31"/>
      <c r="DS46" s="31"/>
      <c r="DT46" s="31"/>
      <c r="DU46" s="31"/>
      <c r="DV46" s="31"/>
      <c r="DW46" s="31"/>
      <c r="DX46" s="31"/>
      <c r="DY46" s="31"/>
      <c r="DZ46" s="31"/>
      <c r="EA46" s="31"/>
      <c r="EB46" s="31"/>
      <c r="EC46" s="31"/>
      <c r="ED46" s="31"/>
      <c r="EE46" s="31"/>
      <c r="EF46" s="31"/>
      <c r="EG46" s="31"/>
      <c r="EH46" s="31"/>
      <c r="EI46" s="31"/>
      <c r="EJ46" s="31"/>
      <c r="EK46" s="31"/>
      <c r="EL46" s="31"/>
      <c r="EM46" s="31"/>
      <c r="EN46" s="31"/>
      <c r="EO46" s="31"/>
      <c r="EP46" s="31"/>
      <c r="EQ46" s="31"/>
      <c r="ER46" s="31"/>
      <c r="ES46" s="31"/>
      <c r="ET46" s="31"/>
      <c r="EU46" s="31"/>
      <c r="EV46" s="31"/>
      <c r="EW46" s="31"/>
      <c r="EX46" s="31"/>
      <c r="EY46" s="31"/>
      <c r="EZ46" s="31"/>
      <c r="FA46" s="31"/>
      <c r="FB46" s="31"/>
      <c r="FC46" s="31"/>
      <c r="FD46" s="31"/>
      <c r="FE46" s="31"/>
      <c r="FF46" s="31"/>
      <c r="FG46" s="31"/>
      <c r="FH46" s="31"/>
      <c r="FI46" s="31"/>
      <c r="FJ46" s="31"/>
      <c r="FK46" s="31"/>
      <c r="FL46" s="31"/>
      <c r="FM46" s="31"/>
      <c r="FN46" s="31"/>
      <c r="FO46" s="31"/>
      <c r="FP46" s="31"/>
      <c r="FQ46" s="31"/>
      <c r="FR46" s="31"/>
      <c r="FS46" s="31"/>
      <c r="FT46" s="31"/>
      <c r="FU46" s="31"/>
      <c r="FV46" s="31"/>
      <c r="FW46" s="31"/>
      <c r="FX46" s="31"/>
      <c r="FY46" s="31"/>
      <c r="FZ46" s="31"/>
      <c r="GA46" s="31"/>
      <c r="GB46" s="31"/>
    </row>
    <row r="47" spans="1:184" s="461" customFormat="1">
      <c r="A47" s="41"/>
      <c r="B47" s="60"/>
      <c r="C47" s="41"/>
      <c r="D47" s="526" t="s">
        <v>285</v>
      </c>
      <c r="E47" s="525">
        <f>+E$40</f>
        <v>41275</v>
      </c>
      <c r="F47" s="525">
        <f t="shared" ref="F47:BQ47" si="160">+F$40</f>
        <v>41306</v>
      </c>
      <c r="G47" s="525">
        <f t="shared" si="160"/>
        <v>41334</v>
      </c>
      <c r="H47" s="525">
        <f t="shared" si="160"/>
        <v>41365</v>
      </c>
      <c r="I47" s="525">
        <f t="shared" si="160"/>
        <v>41395</v>
      </c>
      <c r="J47" s="525">
        <f t="shared" si="160"/>
        <v>41426</v>
      </c>
      <c r="K47" s="525">
        <f t="shared" si="160"/>
        <v>41456</v>
      </c>
      <c r="L47" s="525">
        <f t="shared" si="160"/>
        <v>41487</v>
      </c>
      <c r="M47" s="525">
        <f t="shared" si="160"/>
        <v>41518</v>
      </c>
      <c r="N47" s="525">
        <f t="shared" si="160"/>
        <v>41548</v>
      </c>
      <c r="O47" s="525">
        <f t="shared" si="160"/>
        <v>41579</v>
      </c>
      <c r="P47" s="525">
        <f t="shared" si="160"/>
        <v>41609</v>
      </c>
      <c r="Q47" s="525">
        <f t="shared" si="160"/>
        <v>41640</v>
      </c>
      <c r="R47" s="525">
        <f t="shared" si="160"/>
        <v>41671</v>
      </c>
      <c r="S47" s="525">
        <f t="shared" si="160"/>
        <v>41699</v>
      </c>
      <c r="T47" s="525">
        <f t="shared" si="160"/>
        <v>41730</v>
      </c>
      <c r="U47" s="525">
        <f t="shared" si="160"/>
        <v>41760</v>
      </c>
      <c r="V47" s="525">
        <f t="shared" si="160"/>
        <v>41791</v>
      </c>
      <c r="W47" s="525">
        <f t="shared" si="160"/>
        <v>41821</v>
      </c>
      <c r="X47" s="525">
        <f t="shared" si="160"/>
        <v>41852</v>
      </c>
      <c r="Y47" s="525">
        <f t="shared" si="160"/>
        <v>41883</v>
      </c>
      <c r="Z47" s="525">
        <f t="shared" si="160"/>
        <v>41913</v>
      </c>
      <c r="AA47" s="525">
        <f t="shared" si="160"/>
        <v>41944</v>
      </c>
      <c r="AB47" s="525">
        <f t="shared" si="160"/>
        <v>41974</v>
      </c>
      <c r="AC47" s="525">
        <f t="shared" si="160"/>
        <v>42005</v>
      </c>
      <c r="AD47" s="525">
        <f t="shared" si="160"/>
        <v>42036</v>
      </c>
      <c r="AE47" s="525">
        <f t="shared" si="160"/>
        <v>42064</v>
      </c>
      <c r="AF47" s="525">
        <f t="shared" si="160"/>
        <v>42095</v>
      </c>
      <c r="AG47" s="525">
        <f t="shared" si="160"/>
        <v>42125</v>
      </c>
      <c r="AH47" s="525">
        <f t="shared" si="160"/>
        <v>42156</v>
      </c>
      <c r="AI47" s="525">
        <f t="shared" si="160"/>
        <v>42186</v>
      </c>
      <c r="AJ47" s="525">
        <f t="shared" si="160"/>
        <v>42217</v>
      </c>
      <c r="AK47" s="525">
        <f t="shared" si="160"/>
        <v>42248</v>
      </c>
      <c r="AL47" s="525">
        <f t="shared" si="160"/>
        <v>42278</v>
      </c>
      <c r="AM47" s="525">
        <f t="shared" si="160"/>
        <v>42309</v>
      </c>
      <c r="AN47" s="525">
        <f t="shared" si="160"/>
        <v>42339</v>
      </c>
      <c r="AO47" s="525">
        <f t="shared" si="160"/>
        <v>42370</v>
      </c>
      <c r="AP47" s="525">
        <f t="shared" si="160"/>
        <v>42401</v>
      </c>
      <c r="AQ47" s="525">
        <f t="shared" si="160"/>
        <v>42430</v>
      </c>
      <c r="AR47" s="525">
        <f t="shared" si="160"/>
        <v>42461</v>
      </c>
      <c r="AS47" s="525">
        <f t="shared" si="160"/>
        <v>42491</v>
      </c>
      <c r="AT47" s="525">
        <f t="shared" si="160"/>
        <v>42522</v>
      </c>
      <c r="AU47" s="525">
        <f t="shared" si="160"/>
        <v>42552</v>
      </c>
      <c r="AV47" s="525">
        <f t="shared" si="160"/>
        <v>42583</v>
      </c>
      <c r="AW47" s="525">
        <f t="shared" si="160"/>
        <v>42614</v>
      </c>
      <c r="AX47" s="525">
        <f t="shared" si="160"/>
        <v>42644</v>
      </c>
      <c r="AY47" s="525">
        <f t="shared" si="160"/>
        <v>42675</v>
      </c>
      <c r="AZ47" s="525">
        <f t="shared" si="160"/>
        <v>42705</v>
      </c>
      <c r="BA47" s="525">
        <f t="shared" si="160"/>
        <v>42736</v>
      </c>
      <c r="BB47" s="525">
        <f t="shared" si="160"/>
        <v>42767</v>
      </c>
      <c r="BC47" s="525">
        <f t="shared" si="160"/>
        <v>42795</v>
      </c>
      <c r="BD47" s="525">
        <f t="shared" si="160"/>
        <v>42826</v>
      </c>
      <c r="BE47" s="525">
        <f t="shared" si="160"/>
        <v>42856</v>
      </c>
      <c r="BF47" s="525">
        <f t="shared" si="160"/>
        <v>42887</v>
      </c>
      <c r="BG47" s="525">
        <f t="shared" si="160"/>
        <v>42917</v>
      </c>
      <c r="BH47" s="525">
        <f t="shared" si="160"/>
        <v>42948</v>
      </c>
      <c r="BI47" s="525">
        <f t="shared" si="160"/>
        <v>42979</v>
      </c>
      <c r="BJ47" s="525">
        <f t="shared" si="160"/>
        <v>43009</v>
      </c>
      <c r="BK47" s="525">
        <f t="shared" si="160"/>
        <v>43040</v>
      </c>
      <c r="BL47" s="525">
        <f t="shared" si="160"/>
        <v>43070</v>
      </c>
      <c r="BM47" s="525">
        <f t="shared" si="160"/>
        <v>43101</v>
      </c>
      <c r="BN47" s="525">
        <f t="shared" si="160"/>
        <v>43132</v>
      </c>
      <c r="BO47" s="525">
        <f t="shared" si="160"/>
        <v>43160</v>
      </c>
      <c r="BP47" s="525">
        <f t="shared" si="160"/>
        <v>43191</v>
      </c>
      <c r="BQ47" s="525">
        <f t="shared" si="160"/>
        <v>43221</v>
      </c>
      <c r="BR47" s="525">
        <f t="shared" ref="BR47:EC47" si="161">+BR$40</f>
        <v>43252</v>
      </c>
      <c r="BS47" s="525">
        <f t="shared" si="161"/>
        <v>43282</v>
      </c>
      <c r="BT47" s="525">
        <f t="shared" si="161"/>
        <v>43313</v>
      </c>
      <c r="BU47" s="525">
        <f t="shared" si="161"/>
        <v>43344</v>
      </c>
      <c r="BV47" s="525">
        <f t="shared" si="161"/>
        <v>43374</v>
      </c>
      <c r="BW47" s="525">
        <f t="shared" si="161"/>
        <v>43405</v>
      </c>
      <c r="BX47" s="525">
        <f t="shared" si="161"/>
        <v>43435</v>
      </c>
      <c r="BY47" s="525">
        <f t="shared" si="161"/>
        <v>43466</v>
      </c>
      <c r="BZ47" s="525">
        <f t="shared" si="161"/>
        <v>43497</v>
      </c>
      <c r="CA47" s="525">
        <f t="shared" si="161"/>
        <v>43525</v>
      </c>
      <c r="CB47" s="525">
        <f t="shared" si="161"/>
        <v>43556</v>
      </c>
      <c r="CC47" s="525">
        <f t="shared" si="161"/>
        <v>43586</v>
      </c>
      <c r="CD47" s="525">
        <f t="shared" si="161"/>
        <v>43617</v>
      </c>
      <c r="CE47" s="525">
        <f t="shared" si="161"/>
        <v>43647</v>
      </c>
      <c r="CF47" s="525">
        <f t="shared" si="161"/>
        <v>43678</v>
      </c>
      <c r="CG47" s="525">
        <f t="shared" si="161"/>
        <v>43709</v>
      </c>
      <c r="CH47" s="525">
        <f t="shared" si="161"/>
        <v>43739</v>
      </c>
      <c r="CI47" s="525">
        <f t="shared" si="161"/>
        <v>43770</v>
      </c>
      <c r="CJ47" s="525">
        <f t="shared" si="161"/>
        <v>43800</v>
      </c>
      <c r="CK47" s="525">
        <f t="shared" si="161"/>
        <v>43831</v>
      </c>
      <c r="CL47" s="525">
        <f t="shared" si="161"/>
        <v>43862</v>
      </c>
      <c r="CM47" s="525">
        <f t="shared" si="161"/>
        <v>43891</v>
      </c>
      <c r="CN47" s="525">
        <f t="shared" si="161"/>
        <v>43922</v>
      </c>
      <c r="CO47" s="525">
        <f t="shared" si="161"/>
        <v>43952</v>
      </c>
      <c r="CP47" s="525">
        <f t="shared" si="161"/>
        <v>43983</v>
      </c>
      <c r="CQ47" s="525">
        <f t="shared" si="161"/>
        <v>44013</v>
      </c>
      <c r="CR47" s="525">
        <f t="shared" si="161"/>
        <v>44044</v>
      </c>
      <c r="CS47" s="525">
        <f t="shared" si="161"/>
        <v>44075</v>
      </c>
      <c r="CT47" s="525">
        <f t="shared" si="161"/>
        <v>44105</v>
      </c>
      <c r="CU47" s="525">
        <f t="shared" si="161"/>
        <v>44136</v>
      </c>
      <c r="CV47" s="525">
        <f t="shared" si="161"/>
        <v>44166</v>
      </c>
      <c r="CW47" s="525">
        <f t="shared" si="161"/>
        <v>44197</v>
      </c>
      <c r="CX47" s="525">
        <f t="shared" si="161"/>
        <v>44228</v>
      </c>
      <c r="CY47" s="525">
        <f t="shared" si="161"/>
        <v>44256</v>
      </c>
      <c r="CZ47" s="525">
        <f t="shared" si="161"/>
        <v>44287</v>
      </c>
      <c r="DA47" s="525">
        <f t="shared" si="161"/>
        <v>44317</v>
      </c>
      <c r="DB47" s="525">
        <f t="shared" si="161"/>
        <v>44348</v>
      </c>
      <c r="DC47" s="525">
        <f t="shared" si="161"/>
        <v>44378</v>
      </c>
      <c r="DD47" s="525">
        <f t="shared" si="161"/>
        <v>44409</v>
      </c>
      <c r="DE47" s="525">
        <f t="shared" si="161"/>
        <v>44440</v>
      </c>
      <c r="DF47" s="525">
        <f t="shared" si="161"/>
        <v>44470</v>
      </c>
      <c r="DG47" s="525">
        <f t="shared" si="161"/>
        <v>44501</v>
      </c>
      <c r="DH47" s="525">
        <f t="shared" si="161"/>
        <v>44531</v>
      </c>
      <c r="DI47" s="525">
        <f t="shared" si="161"/>
        <v>44562</v>
      </c>
      <c r="DJ47" s="525">
        <f t="shared" si="161"/>
        <v>44593</v>
      </c>
      <c r="DK47" s="525">
        <f t="shared" si="161"/>
        <v>44621</v>
      </c>
      <c r="DL47" s="525">
        <f t="shared" si="161"/>
        <v>44652</v>
      </c>
      <c r="DM47" s="525">
        <f t="shared" si="161"/>
        <v>44682</v>
      </c>
      <c r="DN47" s="525">
        <f t="shared" si="161"/>
        <v>44713</v>
      </c>
      <c r="DO47" s="525">
        <f t="shared" si="161"/>
        <v>44743</v>
      </c>
      <c r="DP47" s="525">
        <f t="shared" si="161"/>
        <v>44774</v>
      </c>
      <c r="DQ47" s="525">
        <f t="shared" si="161"/>
        <v>44805</v>
      </c>
      <c r="DR47" s="525">
        <f t="shared" si="161"/>
        <v>44835</v>
      </c>
      <c r="DS47" s="525">
        <f t="shared" si="161"/>
        <v>44866</v>
      </c>
      <c r="DT47" s="525">
        <f t="shared" si="161"/>
        <v>44896</v>
      </c>
      <c r="DU47" s="525">
        <f t="shared" si="161"/>
        <v>44927</v>
      </c>
      <c r="DV47" s="525">
        <f t="shared" si="161"/>
        <v>44958</v>
      </c>
      <c r="DW47" s="525">
        <f t="shared" si="161"/>
        <v>44986</v>
      </c>
      <c r="DX47" s="525">
        <f t="shared" si="161"/>
        <v>45017</v>
      </c>
      <c r="DY47" s="525">
        <f t="shared" si="161"/>
        <v>45047</v>
      </c>
      <c r="DZ47" s="525">
        <f t="shared" si="161"/>
        <v>45078</v>
      </c>
      <c r="EA47" s="525">
        <f t="shared" si="161"/>
        <v>45108</v>
      </c>
      <c r="EB47" s="525">
        <f t="shared" si="161"/>
        <v>45139</v>
      </c>
      <c r="EC47" s="525">
        <f t="shared" si="161"/>
        <v>45170</v>
      </c>
      <c r="ED47" s="525">
        <f t="shared" ref="ED47:GB47" si="162">+ED$40</f>
        <v>45200</v>
      </c>
      <c r="EE47" s="525">
        <f t="shared" si="162"/>
        <v>45231</v>
      </c>
      <c r="EF47" s="525">
        <f t="shared" si="162"/>
        <v>45261</v>
      </c>
      <c r="EG47" s="525">
        <f t="shared" si="162"/>
        <v>45292</v>
      </c>
      <c r="EH47" s="525">
        <f t="shared" si="162"/>
        <v>45323</v>
      </c>
      <c r="EI47" s="525">
        <f t="shared" si="162"/>
        <v>45352</v>
      </c>
      <c r="EJ47" s="525">
        <f t="shared" si="162"/>
        <v>45383</v>
      </c>
      <c r="EK47" s="525">
        <f t="shared" si="162"/>
        <v>45413</v>
      </c>
      <c r="EL47" s="525">
        <f t="shared" si="162"/>
        <v>45444</v>
      </c>
      <c r="EM47" s="525">
        <f t="shared" si="162"/>
        <v>45474</v>
      </c>
      <c r="EN47" s="525">
        <f t="shared" si="162"/>
        <v>45505</v>
      </c>
      <c r="EO47" s="525">
        <f t="shared" si="162"/>
        <v>45536</v>
      </c>
      <c r="EP47" s="525">
        <f t="shared" si="162"/>
        <v>45566</v>
      </c>
      <c r="EQ47" s="525">
        <f t="shared" si="162"/>
        <v>45597</v>
      </c>
      <c r="ER47" s="525">
        <f t="shared" si="162"/>
        <v>45627</v>
      </c>
      <c r="ES47" s="525">
        <f t="shared" si="162"/>
        <v>45658</v>
      </c>
      <c r="ET47" s="525">
        <f t="shared" si="162"/>
        <v>45689</v>
      </c>
      <c r="EU47" s="525">
        <f t="shared" si="162"/>
        <v>45717</v>
      </c>
      <c r="EV47" s="525">
        <f t="shared" si="162"/>
        <v>45748</v>
      </c>
      <c r="EW47" s="525">
        <f t="shared" si="162"/>
        <v>45778</v>
      </c>
      <c r="EX47" s="525">
        <f t="shared" si="162"/>
        <v>45809</v>
      </c>
      <c r="EY47" s="525">
        <f t="shared" si="162"/>
        <v>45839</v>
      </c>
      <c r="EZ47" s="525">
        <f t="shared" si="162"/>
        <v>45870</v>
      </c>
      <c r="FA47" s="525">
        <f t="shared" si="162"/>
        <v>45901</v>
      </c>
      <c r="FB47" s="525">
        <f t="shared" si="162"/>
        <v>45931</v>
      </c>
      <c r="FC47" s="525">
        <f t="shared" si="162"/>
        <v>45962</v>
      </c>
      <c r="FD47" s="525">
        <f t="shared" si="162"/>
        <v>45992</v>
      </c>
      <c r="FE47" s="525">
        <f t="shared" si="162"/>
        <v>46023</v>
      </c>
      <c r="FF47" s="525">
        <f t="shared" si="162"/>
        <v>46054</v>
      </c>
      <c r="FG47" s="525">
        <f t="shared" si="162"/>
        <v>46082</v>
      </c>
      <c r="FH47" s="525">
        <f t="shared" si="162"/>
        <v>46113</v>
      </c>
      <c r="FI47" s="525">
        <f t="shared" si="162"/>
        <v>46143</v>
      </c>
      <c r="FJ47" s="525">
        <f t="shared" si="162"/>
        <v>46174</v>
      </c>
      <c r="FK47" s="525">
        <f t="shared" si="162"/>
        <v>46204</v>
      </c>
      <c r="FL47" s="525">
        <f t="shared" si="162"/>
        <v>46235</v>
      </c>
      <c r="FM47" s="525">
        <f t="shared" si="162"/>
        <v>46266</v>
      </c>
      <c r="FN47" s="525">
        <f t="shared" si="162"/>
        <v>46296</v>
      </c>
      <c r="FO47" s="525">
        <f t="shared" si="162"/>
        <v>46327</v>
      </c>
      <c r="FP47" s="525">
        <f t="shared" si="162"/>
        <v>46357</v>
      </c>
      <c r="FQ47" s="525">
        <f t="shared" si="162"/>
        <v>46388</v>
      </c>
      <c r="FR47" s="525">
        <f t="shared" si="162"/>
        <v>46419</v>
      </c>
      <c r="FS47" s="525">
        <f t="shared" si="162"/>
        <v>46447</v>
      </c>
      <c r="FT47" s="525">
        <f t="shared" si="162"/>
        <v>46478</v>
      </c>
      <c r="FU47" s="525">
        <f t="shared" si="162"/>
        <v>46508</v>
      </c>
      <c r="FV47" s="525">
        <f t="shared" si="162"/>
        <v>46539</v>
      </c>
      <c r="FW47" s="525">
        <f t="shared" si="162"/>
        <v>46569</v>
      </c>
      <c r="FX47" s="525">
        <f t="shared" si="162"/>
        <v>46600</v>
      </c>
      <c r="FY47" s="525">
        <f t="shared" si="162"/>
        <v>46631</v>
      </c>
      <c r="FZ47" s="525">
        <f t="shared" si="162"/>
        <v>46661</v>
      </c>
      <c r="GA47" s="525">
        <f t="shared" si="162"/>
        <v>46692</v>
      </c>
      <c r="GB47" s="525">
        <f t="shared" si="162"/>
        <v>46722</v>
      </c>
    </row>
    <row r="48" spans="1:184" s="461" customFormat="1">
      <c r="A48" s="41"/>
      <c r="B48" s="60"/>
      <c r="C48" s="41"/>
      <c r="D48" s="537" t="s">
        <v>275</v>
      </c>
      <c r="E48" s="538">
        <f>+E31</f>
        <v>1898.16</v>
      </c>
      <c r="F48" s="538">
        <f t="shared" ref="F48:AZ48" si="163">+F31</f>
        <v>1704.65</v>
      </c>
      <c r="G48" s="538">
        <f t="shared" si="163"/>
        <v>1832.19</v>
      </c>
      <c r="H48" s="538">
        <f t="shared" si="163"/>
        <v>1532.0399999999997</v>
      </c>
      <c r="I48" s="538">
        <f t="shared" si="163"/>
        <v>3710.51</v>
      </c>
      <c r="J48" s="538">
        <f t="shared" si="163"/>
        <v>1826.1100000000001</v>
      </c>
      <c r="K48" s="538">
        <f t="shared" si="163"/>
        <v>1837.1100000000001</v>
      </c>
      <c r="L48" s="538">
        <f t="shared" si="163"/>
        <v>1831.2199999999998</v>
      </c>
      <c r="M48" s="538">
        <f t="shared" si="163"/>
        <v>1745.8099999999997</v>
      </c>
      <c r="N48" s="538">
        <f t="shared" si="163"/>
        <v>1156.4499999999998</v>
      </c>
      <c r="O48" s="538">
        <f t="shared" si="163"/>
        <v>1387.22</v>
      </c>
      <c r="P48" s="538">
        <f t="shared" si="163"/>
        <v>1825.83</v>
      </c>
      <c r="Q48" s="538">
        <f t="shared" si="163"/>
        <v>1927.3999999999999</v>
      </c>
      <c r="R48" s="538">
        <f t="shared" si="163"/>
        <v>1736.13</v>
      </c>
      <c r="S48" s="538">
        <f t="shared" si="163"/>
        <v>1768.35</v>
      </c>
      <c r="T48" s="539">
        <f t="shared" si="163"/>
        <v>1638.31</v>
      </c>
      <c r="U48" s="539">
        <f t="shared" si="163"/>
        <v>1649.22</v>
      </c>
      <c r="V48" s="539">
        <f t="shared" si="163"/>
        <v>1800.7499999999998</v>
      </c>
      <c r="W48" s="539">
        <f t="shared" si="163"/>
        <v>1870.5099999999998</v>
      </c>
      <c r="X48" s="539">
        <f t="shared" si="163"/>
        <v>1872.2499999999995</v>
      </c>
      <c r="Y48" s="539">
        <f t="shared" si="163"/>
        <v>1781.8200000000004</v>
      </c>
      <c r="Z48" s="539">
        <f t="shared" si="163"/>
        <v>1689.4399999999998</v>
      </c>
      <c r="AA48" s="539">
        <f t="shared" si="163"/>
        <v>1789.03</v>
      </c>
      <c r="AB48" s="539">
        <f t="shared" si="163"/>
        <v>1857.64</v>
      </c>
      <c r="AC48" s="539">
        <f t="shared" si="163"/>
        <v>1909.81</v>
      </c>
      <c r="AD48" s="539">
        <f t="shared" si="163"/>
        <v>1741.34</v>
      </c>
      <c r="AE48" s="539">
        <f t="shared" si="163"/>
        <v>1861.94</v>
      </c>
      <c r="AF48" s="539">
        <f t="shared" si="163"/>
        <v>1698.6200000000003</v>
      </c>
      <c r="AG48" s="539">
        <f t="shared" si="163"/>
        <v>3789.96</v>
      </c>
      <c r="AH48" s="539">
        <f t="shared" si="163"/>
        <v>1812.8299999999997</v>
      </c>
      <c r="AI48" s="539">
        <f t="shared" si="163"/>
        <v>1890.54</v>
      </c>
      <c r="AJ48" s="539">
        <f t="shared" si="163"/>
        <v>1886.5200000000004</v>
      </c>
      <c r="AK48" s="539">
        <f t="shared" si="163"/>
        <v>1788.2</v>
      </c>
      <c r="AL48" s="539">
        <f t="shared" si="163"/>
        <v>1358.14</v>
      </c>
      <c r="AM48" s="539">
        <f t="shared" si="163"/>
        <v>1805.0300000000002</v>
      </c>
      <c r="AN48" s="539">
        <f t="shared" si="163"/>
        <v>1844.08</v>
      </c>
      <c r="AO48" s="539">
        <f t="shared" si="163"/>
        <v>1916.2300000000002</v>
      </c>
      <c r="AP48" s="539">
        <f t="shared" si="163"/>
        <v>1805.9500000000003</v>
      </c>
      <c r="AQ48" s="539">
        <f t="shared" si="163"/>
        <v>1739.6499999999999</v>
      </c>
      <c r="AR48" s="539">
        <f t="shared" si="163"/>
        <v>1543.7099999999998</v>
      </c>
      <c r="AS48" s="539">
        <f t="shared" si="163"/>
        <v>1715.6399999999999</v>
      </c>
      <c r="AT48" s="539">
        <f t="shared" si="163"/>
        <v>1816.99</v>
      </c>
      <c r="AU48" s="539">
        <f t="shared" si="163"/>
        <v>1887.9599999999998</v>
      </c>
      <c r="AV48" s="539">
        <f t="shared" si="163"/>
        <v>1901.7099999999998</v>
      </c>
      <c r="AW48" s="539">
        <f t="shared" si="163"/>
        <v>1791.6699999999998</v>
      </c>
      <c r="AX48" s="539">
        <f t="shared" si="163"/>
        <v>1697.38</v>
      </c>
      <c r="AY48" s="539">
        <f t="shared" si="163"/>
        <v>1817.29</v>
      </c>
      <c r="AZ48" s="539">
        <f t="shared" si="163"/>
        <v>1847.38</v>
      </c>
      <c r="BA48" s="539">
        <f t="shared" ref="BA48:DL48" si="164">+BA31</f>
        <v>1916.9399999999998</v>
      </c>
      <c r="BB48" s="539">
        <f t="shared" si="164"/>
        <v>1739.63</v>
      </c>
      <c r="BC48" s="539">
        <f t="shared" si="164"/>
        <v>1779.26</v>
      </c>
      <c r="BD48" s="539">
        <f t="shared" si="164"/>
        <v>1561.53</v>
      </c>
      <c r="BE48" s="539">
        <f t="shared" si="164"/>
        <v>3935.34</v>
      </c>
      <c r="BF48" s="539">
        <f t="shared" si="164"/>
        <v>2069.06</v>
      </c>
      <c r="BG48" s="539">
        <f t="shared" si="164"/>
        <v>1862.72</v>
      </c>
      <c r="BH48" s="539">
        <f t="shared" si="164"/>
        <v>1879.36</v>
      </c>
      <c r="BI48" s="539">
        <f t="shared" si="164"/>
        <v>1732.5</v>
      </c>
      <c r="BJ48" s="539">
        <f t="shared" si="164"/>
        <v>1084.31</v>
      </c>
      <c r="BK48" s="539">
        <f t="shared" si="164"/>
        <v>1368.17</v>
      </c>
      <c r="BL48" s="539">
        <f t="shared" si="164"/>
        <v>1833.35</v>
      </c>
      <c r="BM48" s="539">
        <f t="shared" si="164"/>
        <v>1928.4899999999998</v>
      </c>
      <c r="BN48" s="539">
        <f t="shared" si="164"/>
        <v>1748.1599999999999</v>
      </c>
      <c r="BO48" s="539">
        <f t="shared" si="164"/>
        <v>1791.56</v>
      </c>
      <c r="BP48" s="539">
        <f t="shared" si="164"/>
        <v>1573.09</v>
      </c>
      <c r="BQ48" s="539">
        <f t="shared" si="164"/>
        <v>1662.91</v>
      </c>
      <c r="BR48" s="539">
        <f t="shared" si="164"/>
        <v>1812.86</v>
      </c>
      <c r="BS48" s="539">
        <f t="shared" si="164"/>
        <v>1897.81</v>
      </c>
      <c r="BT48" s="539">
        <f t="shared" si="164"/>
        <v>1910.56</v>
      </c>
      <c r="BU48" s="539">
        <f t="shared" si="164"/>
        <v>1752.1000000000001</v>
      </c>
      <c r="BV48" s="539">
        <f t="shared" si="164"/>
        <v>1780.6499999999999</v>
      </c>
      <c r="BW48" s="539">
        <f t="shared" si="164"/>
        <v>1688.3900000000003</v>
      </c>
      <c r="BX48" s="539">
        <f t="shared" si="164"/>
        <v>1929.15</v>
      </c>
      <c r="BY48" s="539">
        <f t="shared" si="164"/>
        <v>1979.88</v>
      </c>
      <c r="BZ48" s="539">
        <f t="shared" si="164"/>
        <v>1771.56</v>
      </c>
      <c r="CA48" s="539">
        <f t="shared" si="164"/>
        <v>1813.3000000000002</v>
      </c>
      <c r="CB48" s="539">
        <f t="shared" si="164"/>
        <v>3996.2799999999997</v>
      </c>
      <c r="CC48" s="539">
        <f t="shared" si="164"/>
        <v>2081.7199999999998</v>
      </c>
      <c r="CD48" s="539">
        <f t="shared" si="164"/>
        <v>1864.6499999999999</v>
      </c>
      <c r="CE48" s="539">
        <f t="shared" si="164"/>
        <v>1974.37</v>
      </c>
      <c r="CF48" s="539">
        <f t="shared" si="164"/>
        <v>1976.2</v>
      </c>
      <c r="CG48" s="539">
        <f t="shared" si="164"/>
        <v>1895.19</v>
      </c>
      <c r="CH48" s="539">
        <f t="shared" si="164"/>
        <v>1277.5200000000002</v>
      </c>
      <c r="CI48" s="539">
        <f t="shared" si="164"/>
        <v>1922.0199999999998</v>
      </c>
      <c r="CJ48" s="539">
        <f t="shared" si="164"/>
        <v>2016.57</v>
      </c>
      <c r="CK48" s="539">
        <f t="shared" si="164"/>
        <v>2041.3199999999995</v>
      </c>
      <c r="CL48" s="539">
        <f t="shared" si="164"/>
        <v>1907.9399999999998</v>
      </c>
      <c r="CM48" s="539">
        <f t="shared" si="164"/>
        <v>2004.5600000000002</v>
      </c>
      <c r="CN48" s="539">
        <f t="shared" si="164"/>
        <v>1698.5800000000002</v>
      </c>
      <c r="CO48" s="539">
        <f t="shared" si="164"/>
        <v>1844.9099999999999</v>
      </c>
      <c r="CP48" s="539">
        <f t="shared" si="164"/>
        <v>1917.6500000000003</v>
      </c>
      <c r="CQ48" s="539">
        <f t="shared" si="164"/>
        <v>2004.01</v>
      </c>
      <c r="CR48" s="539">
        <f t="shared" si="164"/>
        <v>2001.44</v>
      </c>
      <c r="CS48" s="539">
        <f t="shared" si="164"/>
        <v>1922.0400000000002</v>
      </c>
      <c r="CT48" s="539">
        <f t="shared" si="164"/>
        <v>1804.8899999999999</v>
      </c>
      <c r="CU48" s="539">
        <f t="shared" si="164"/>
        <v>1951.58</v>
      </c>
      <c r="CV48" s="539">
        <f t="shared" si="164"/>
        <v>2023.77</v>
      </c>
      <c r="CW48" s="539">
        <f t="shared" si="164"/>
        <v>2042.1900000000003</v>
      </c>
      <c r="CX48" s="539">
        <f t="shared" si="164"/>
        <v>1798.1499999999999</v>
      </c>
      <c r="CY48" s="539">
        <f t="shared" si="164"/>
        <v>1696.7199999999998</v>
      </c>
      <c r="CZ48" s="539">
        <f t="shared" si="164"/>
        <v>1532.6599999999999</v>
      </c>
      <c r="DA48" s="539">
        <f t="shared" si="164"/>
        <v>4232.4399999999996</v>
      </c>
      <c r="DB48" s="539">
        <f t="shared" si="164"/>
        <v>2406.16</v>
      </c>
      <c r="DC48" s="539">
        <f t="shared" si="164"/>
        <v>1995.22</v>
      </c>
      <c r="DD48" s="539">
        <f t="shared" si="164"/>
        <v>2013.5200000000002</v>
      </c>
      <c r="DE48" s="539">
        <f t="shared" si="164"/>
        <v>1907.7599999999998</v>
      </c>
      <c r="DF48" s="539">
        <f t="shared" si="164"/>
        <v>1259.01</v>
      </c>
      <c r="DG48" s="539">
        <f t="shared" si="164"/>
        <v>1960.6600000000003</v>
      </c>
      <c r="DH48" s="539">
        <f t="shared" si="164"/>
        <v>2014.5499999999995</v>
      </c>
      <c r="DI48" s="539">
        <f t="shared" si="164"/>
        <v>2036.9800000000002</v>
      </c>
      <c r="DJ48" s="539">
        <f t="shared" si="164"/>
        <v>1839.7199999999998</v>
      </c>
      <c r="DK48" s="539">
        <f t="shared" si="164"/>
        <v>2024.5000000000002</v>
      </c>
      <c r="DL48" s="539">
        <f t="shared" si="164"/>
        <v>1802.23</v>
      </c>
      <c r="DM48" s="539">
        <f t="shared" ref="DM48:FX48" si="165">+DM31</f>
        <v>1707.2600000000002</v>
      </c>
      <c r="DN48" s="539">
        <f t="shared" si="165"/>
        <v>1916.85</v>
      </c>
      <c r="DO48" s="539">
        <f t="shared" si="165"/>
        <v>1999.5900000000001</v>
      </c>
      <c r="DP48" s="539">
        <f t="shared" si="165"/>
        <v>2005.02</v>
      </c>
      <c r="DQ48" s="539">
        <f t="shared" si="165"/>
        <v>1897.2199999999998</v>
      </c>
      <c r="DR48" s="539">
        <f t="shared" si="165"/>
        <v>1806.4299999999998</v>
      </c>
      <c r="DS48" s="539">
        <f t="shared" si="165"/>
        <v>1958.2700000000002</v>
      </c>
      <c r="DT48" s="539">
        <f t="shared" si="165"/>
        <v>2011.3100000000002</v>
      </c>
      <c r="DU48" s="539">
        <f t="shared" si="165"/>
        <v>2031.3999999999999</v>
      </c>
      <c r="DV48" s="539">
        <f t="shared" si="165"/>
        <v>1834.44</v>
      </c>
      <c r="DW48" s="539">
        <f t="shared" si="165"/>
        <v>1982.5000000000002</v>
      </c>
      <c r="DX48" s="539">
        <f t="shared" si="165"/>
        <v>1654.5</v>
      </c>
      <c r="DY48" s="539">
        <f t="shared" si="165"/>
        <v>4286.630000000001</v>
      </c>
      <c r="DZ48" s="539">
        <f t="shared" si="165"/>
        <v>2209.2399999999998</v>
      </c>
      <c r="EA48" s="539">
        <f t="shared" si="165"/>
        <v>1998.0800000000002</v>
      </c>
      <c r="EB48" s="539">
        <f t="shared" si="165"/>
        <v>1996.37</v>
      </c>
      <c r="EC48" s="539">
        <f t="shared" si="165"/>
        <v>1898.0400000000002</v>
      </c>
      <c r="ED48" s="539">
        <f t="shared" si="165"/>
        <v>1327.0699999999997</v>
      </c>
      <c r="EE48" s="539">
        <f t="shared" si="165"/>
        <v>1678.94</v>
      </c>
      <c r="EF48" s="539">
        <f t="shared" si="165"/>
        <v>2005.1299999999999</v>
      </c>
      <c r="EG48" s="539">
        <f t="shared" si="165"/>
        <v>2025.8099999999997</v>
      </c>
      <c r="EH48" s="539">
        <f t="shared" si="165"/>
        <v>1899.4699999999998</v>
      </c>
      <c r="EI48" s="539">
        <f t="shared" si="165"/>
        <v>1856.2500000000002</v>
      </c>
      <c r="EJ48" s="539">
        <f t="shared" si="165"/>
        <v>1625.7900000000002</v>
      </c>
      <c r="EK48" s="539">
        <f t="shared" si="165"/>
        <v>1859.5700000000002</v>
      </c>
      <c r="EL48" s="539">
        <f t="shared" si="165"/>
        <v>1900.09</v>
      </c>
      <c r="EM48" s="539">
        <f t="shared" si="165"/>
        <v>1999.76</v>
      </c>
      <c r="EN48" s="539">
        <f t="shared" si="165"/>
        <v>1993.65</v>
      </c>
      <c r="EO48" s="539">
        <f t="shared" si="165"/>
        <v>1905.9399999999998</v>
      </c>
      <c r="EP48" s="539">
        <f t="shared" si="165"/>
        <v>1798.04</v>
      </c>
      <c r="EQ48" s="539">
        <f t="shared" si="165"/>
        <v>1942.0400000000002</v>
      </c>
      <c r="ER48" s="539">
        <f t="shared" si="165"/>
        <v>2013.7599999999998</v>
      </c>
      <c r="ES48" s="539">
        <f t="shared" si="165"/>
        <v>2007.52</v>
      </c>
      <c r="ET48" s="539">
        <f t="shared" si="165"/>
        <v>1818.78</v>
      </c>
      <c r="EU48" s="539">
        <f t="shared" si="165"/>
        <v>1945.2699999999998</v>
      </c>
      <c r="EV48" s="539">
        <f t="shared" si="165"/>
        <v>1658.14</v>
      </c>
      <c r="EW48" s="539">
        <f t="shared" si="165"/>
        <v>4041.48</v>
      </c>
      <c r="EX48" s="539">
        <f t="shared" si="165"/>
        <v>1951.31</v>
      </c>
      <c r="EY48" s="539">
        <f t="shared" si="165"/>
        <v>1977.8800000000003</v>
      </c>
      <c r="EZ48" s="539">
        <f t="shared" si="165"/>
        <v>1991.1699999999996</v>
      </c>
      <c r="FA48" s="539">
        <f t="shared" si="165"/>
        <v>1890.62</v>
      </c>
      <c r="FB48" s="539">
        <f t="shared" si="165"/>
        <v>1243.3599999999999</v>
      </c>
      <c r="FC48" s="539">
        <f t="shared" si="165"/>
        <v>1379.8999999999999</v>
      </c>
      <c r="FD48" s="539">
        <f t="shared" si="165"/>
        <v>1989.1299999999999</v>
      </c>
      <c r="FE48" s="539">
        <f t="shared" si="165"/>
        <v>1976.7499999999998</v>
      </c>
      <c r="FF48" s="539">
        <f t="shared" si="165"/>
        <v>1791.83</v>
      </c>
      <c r="FG48" s="539">
        <f t="shared" si="165"/>
        <v>1876.9900000000002</v>
      </c>
      <c r="FH48" s="539">
        <f t="shared" si="165"/>
        <v>1529.0000000000002</v>
      </c>
      <c r="FI48" s="539">
        <f t="shared" si="165"/>
        <v>1721.4999999999998</v>
      </c>
      <c r="FJ48" s="539">
        <f t="shared" si="165"/>
        <v>1862.1</v>
      </c>
      <c r="FK48" s="539">
        <f t="shared" si="165"/>
        <v>1963.25</v>
      </c>
      <c r="FL48" s="539">
        <f t="shared" si="165"/>
        <v>1964.91</v>
      </c>
      <c r="FM48" s="539">
        <f t="shared" si="165"/>
        <v>1855.6699999999998</v>
      </c>
      <c r="FN48" s="539">
        <f t="shared" si="165"/>
        <v>1774.1</v>
      </c>
      <c r="FO48" s="539">
        <f t="shared" si="165"/>
        <v>1901.1100000000001</v>
      </c>
      <c r="FP48" s="539">
        <f t="shared" si="165"/>
        <v>1963.1899999999996</v>
      </c>
      <c r="FQ48" s="539">
        <f t="shared" si="165"/>
        <v>1968.0400000000002</v>
      </c>
      <c r="FR48" s="539">
        <f t="shared" si="165"/>
        <v>1786.7100000000003</v>
      </c>
      <c r="FS48" s="539">
        <f t="shared" si="165"/>
        <v>1291.0399999999997</v>
      </c>
      <c r="FT48" s="539">
        <f t="shared" si="165"/>
        <v>3724.9</v>
      </c>
      <c r="FU48" s="539">
        <f t="shared" si="165"/>
        <v>1783.3899999999999</v>
      </c>
      <c r="FV48" s="539">
        <f t="shared" si="165"/>
        <v>1853.9499999999998</v>
      </c>
      <c r="FW48" s="539">
        <f t="shared" si="165"/>
        <v>1955.8500000000001</v>
      </c>
      <c r="FX48" s="539">
        <f t="shared" si="165"/>
        <v>1950.01</v>
      </c>
      <c r="FY48" s="539">
        <f t="shared" ref="FY48:GB48" si="166">+FY31</f>
        <v>1814.4099999999999</v>
      </c>
      <c r="FZ48" s="539">
        <f t="shared" si="166"/>
        <v>1779.1299999999999</v>
      </c>
      <c r="GA48" s="539">
        <f t="shared" si="166"/>
        <v>1809.01</v>
      </c>
      <c r="GB48" s="539">
        <f t="shared" si="166"/>
        <v>1964.1599999999999</v>
      </c>
    </row>
    <row r="49" spans="1:184">
      <c r="A49" s="461"/>
      <c r="C49" s="461"/>
      <c r="D49" s="536" t="s">
        <v>282</v>
      </c>
      <c r="E49" s="540">
        <f>+IF(YEAR(E47)&lt;2015,2,2.86)</f>
        <v>2</v>
      </c>
      <c r="F49" s="540">
        <f t="shared" ref="F49:AZ49" si="167">+IF(YEAR(F47)&lt;2015,2,2.86)</f>
        <v>2</v>
      </c>
      <c r="G49" s="540">
        <f t="shared" si="167"/>
        <v>2</v>
      </c>
      <c r="H49" s="540">
        <f t="shared" si="167"/>
        <v>2</v>
      </c>
      <c r="I49" s="540">
        <f t="shared" si="167"/>
        <v>2</v>
      </c>
      <c r="J49" s="540">
        <f t="shared" si="167"/>
        <v>2</v>
      </c>
      <c r="K49" s="540">
        <f t="shared" si="167"/>
        <v>2</v>
      </c>
      <c r="L49" s="540">
        <f t="shared" si="167"/>
        <v>2</v>
      </c>
      <c r="M49" s="540">
        <f t="shared" si="167"/>
        <v>2</v>
      </c>
      <c r="N49" s="540">
        <f t="shared" si="167"/>
        <v>2</v>
      </c>
      <c r="O49" s="540">
        <f t="shared" si="167"/>
        <v>2</v>
      </c>
      <c r="P49" s="540">
        <f t="shared" si="167"/>
        <v>2</v>
      </c>
      <c r="Q49" s="540">
        <f t="shared" si="167"/>
        <v>2</v>
      </c>
      <c r="R49" s="540">
        <f t="shared" si="167"/>
        <v>2</v>
      </c>
      <c r="S49" s="540">
        <f t="shared" si="167"/>
        <v>2</v>
      </c>
      <c r="T49" s="540">
        <f t="shared" si="167"/>
        <v>2</v>
      </c>
      <c r="U49" s="540">
        <f t="shared" si="167"/>
        <v>2</v>
      </c>
      <c r="V49" s="540">
        <f t="shared" si="167"/>
        <v>2</v>
      </c>
      <c r="W49" s="540">
        <f t="shared" si="167"/>
        <v>2</v>
      </c>
      <c r="X49" s="540">
        <f t="shared" si="167"/>
        <v>2</v>
      </c>
      <c r="Y49" s="540">
        <f t="shared" si="167"/>
        <v>2</v>
      </c>
      <c r="Z49" s="540">
        <f t="shared" si="167"/>
        <v>2</v>
      </c>
      <c r="AA49" s="540">
        <f t="shared" si="167"/>
        <v>2</v>
      </c>
      <c r="AB49" s="540">
        <f t="shared" si="167"/>
        <v>2</v>
      </c>
      <c r="AC49" s="540">
        <f t="shared" si="167"/>
        <v>2.86</v>
      </c>
      <c r="AD49" s="540">
        <f t="shared" si="167"/>
        <v>2.86</v>
      </c>
      <c r="AE49" s="540">
        <f t="shared" si="167"/>
        <v>2.86</v>
      </c>
      <c r="AF49" s="540">
        <f t="shared" si="167"/>
        <v>2.86</v>
      </c>
      <c r="AG49" s="540">
        <f t="shared" si="167"/>
        <v>2.86</v>
      </c>
      <c r="AH49" s="540">
        <f t="shared" si="167"/>
        <v>2.86</v>
      </c>
      <c r="AI49" s="540">
        <f t="shared" si="167"/>
        <v>2.86</v>
      </c>
      <c r="AJ49" s="540">
        <f t="shared" si="167"/>
        <v>2.86</v>
      </c>
      <c r="AK49" s="540">
        <f t="shared" si="167"/>
        <v>2.86</v>
      </c>
      <c r="AL49" s="540">
        <f t="shared" si="167"/>
        <v>2.86</v>
      </c>
      <c r="AM49" s="540">
        <f t="shared" si="167"/>
        <v>2.86</v>
      </c>
      <c r="AN49" s="540">
        <f t="shared" si="167"/>
        <v>2.86</v>
      </c>
      <c r="AO49" s="540">
        <f t="shared" si="167"/>
        <v>2.86</v>
      </c>
      <c r="AP49" s="540">
        <f t="shared" si="167"/>
        <v>2.86</v>
      </c>
      <c r="AQ49" s="540">
        <f t="shared" si="167"/>
        <v>2.86</v>
      </c>
      <c r="AR49" s="540">
        <f t="shared" si="167"/>
        <v>2.86</v>
      </c>
      <c r="AS49" s="540">
        <f t="shared" si="167"/>
        <v>2.86</v>
      </c>
      <c r="AT49" s="540">
        <f t="shared" si="167"/>
        <v>2.86</v>
      </c>
      <c r="AU49" s="540">
        <f t="shared" si="167"/>
        <v>2.86</v>
      </c>
      <c r="AV49" s="540">
        <f t="shared" si="167"/>
        <v>2.86</v>
      </c>
      <c r="AW49" s="540">
        <f t="shared" si="167"/>
        <v>2.86</v>
      </c>
      <c r="AX49" s="540">
        <f t="shared" si="167"/>
        <v>2.86</v>
      </c>
      <c r="AY49" s="540">
        <f t="shared" si="167"/>
        <v>2.86</v>
      </c>
      <c r="AZ49" s="540">
        <f t="shared" si="167"/>
        <v>2.86</v>
      </c>
      <c r="BA49" s="540">
        <f t="shared" ref="BA49:DL49" si="168">+IF(YEAR(BA47)&lt;2015,2,2.86)</f>
        <v>2.86</v>
      </c>
      <c r="BB49" s="540">
        <f t="shared" si="168"/>
        <v>2.86</v>
      </c>
      <c r="BC49" s="540">
        <f t="shared" si="168"/>
        <v>2.86</v>
      </c>
      <c r="BD49" s="540">
        <f t="shared" si="168"/>
        <v>2.86</v>
      </c>
      <c r="BE49" s="540">
        <f t="shared" si="168"/>
        <v>2.86</v>
      </c>
      <c r="BF49" s="540">
        <f t="shared" si="168"/>
        <v>2.86</v>
      </c>
      <c r="BG49" s="540">
        <f t="shared" si="168"/>
        <v>2.86</v>
      </c>
      <c r="BH49" s="540">
        <f t="shared" si="168"/>
        <v>2.86</v>
      </c>
      <c r="BI49" s="540">
        <f t="shared" si="168"/>
        <v>2.86</v>
      </c>
      <c r="BJ49" s="540">
        <f t="shared" si="168"/>
        <v>2.86</v>
      </c>
      <c r="BK49" s="540">
        <f t="shared" si="168"/>
        <v>2.86</v>
      </c>
      <c r="BL49" s="540">
        <f t="shared" si="168"/>
        <v>2.86</v>
      </c>
      <c r="BM49" s="540">
        <f t="shared" si="168"/>
        <v>2.86</v>
      </c>
      <c r="BN49" s="540">
        <f t="shared" si="168"/>
        <v>2.86</v>
      </c>
      <c r="BO49" s="540">
        <f t="shared" si="168"/>
        <v>2.86</v>
      </c>
      <c r="BP49" s="540">
        <f t="shared" si="168"/>
        <v>2.86</v>
      </c>
      <c r="BQ49" s="540">
        <f t="shared" si="168"/>
        <v>2.86</v>
      </c>
      <c r="BR49" s="540">
        <f t="shared" si="168"/>
        <v>2.86</v>
      </c>
      <c r="BS49" s="540">
        <f t="shared" si="168"/>
        <v>2.86</v>
      </c>
      <c r="BT49" s="540">
        <f t="shared" si="168"/>
        <v>2.86</v>
      </c>
      <c r="BU49" s="540">
        <f t="shared" si="168"/>
        <v>2.86</v>
      </c>
      <c r="BV49" s="540">
        <f t="shared" si="168"/>
        <v>2.86</v>
      </c>
      <c r="BW49" s="540">
        <f t="shared" si="168"/>
        <v>2.86</v>
      </c>
      <c r="BX49" s="540">
        <f t="shared" si="168"/>
        <v>2.86</v>
      </c>
      <c r="BY49" s="540">
        <f t="shared" si="168"/>
        <v>2.86</v>
      </c>
      <c r="BZ49" s="540">
        <f t="shared" si="168"/>
        <v>2.86</v>
      </c>
      <c r="CA49" s="540">
        <f t="shared" si="168"/>
        <v>2.86</v>
      </c>
      <c r="CB49" s="540">
        <f t="shared" si="168"/>
        <v>2.86</v>
      </c>
      <c r="CC49" s="540">
        <f t="shared" si="168"/>
        <v>2.86</v>
      </c>
      <c r="CD49" s="540">
        <f t="shared" si="168"/>
        <v>2.86</v>
      </c>
      <c r="CE49" s="540">
        <f t="shared" si="168"/>
        <v>2.86</v>
      </c>
      <c r="CF49" s="540">
        <f t="shared" si="168"/>
        <v>2.86</v>
      </c>
      <c r="CG49" s="540">
        <f t="shared" si="168"/>
        <v>2.86</v>
      </c>
      <c r="CH49" s="540">
        <f t="shared" si="168"/>
        <v>2.86</v>
      </c>
      <c r="CI49" s="540">
        <f t="shared" si="168"/>
        <v>2.86</v>
      </c>
      <c r="CJ49" s="540">
        <f t="shared" si="168"/>
        <v>2.86</v>
      </c>
      <c r="CK49" s="540">
        <f t="shared" si="168"/>
        <v>2.86</v>
      </c>
      <c r="CL49" s="540">
        <f t="shared" si="168"/>
        <v>2.86</v>
      </c>
      <c r="CM49" s="540">
        <f t="shared" si="168"/>
        <v>2.86</v>
      </c>
      <c r="CN49" s="540">
        <f t="shared" si="168"/>
        <v>2.86</v>
      </c>
      <c r="CO49" s="540">
        <f t="shared" si="168"/>
        <v>2.86</v>
      </c>
      <c r="CP49" s="540">
        <f t="shared" si="168"/>
        <v>2.86</v>
      </c>
      <c r="CQ49" s="540">
        <f t="shared" si="168"/>
        <v>2.86</v>
      </c>
      <c r="CR49" s="540">
        <f t="shared" si="168"/>
        <v>2.86</v>
      </c>
      <c r="CS49" s="540">
        <f t="shared" si="168"/>
        <v>2.86</v>
      </c>
      <c r="CT49" s="540">
        <f t="shared" si="168"/>
        <v>2.86</v>
      </c>
      <c r="CU49" s="540">
        <f t="shared" si="168"/>
        <v>2.86</v>
      </c>
      <c r="CV49" s="540">
        <f t="shared" si="168"/>
        <v>2.86</v>
      </c>
      <c r="CW49" s="540">
        <f t="shared" si="168"/>
        <v>2.86</v>
      </c>
      <c r="CX49" s="540">
        <f t="shared" si="168"/>
        <v>2.86</v>
      </c>
      <c r="CY49" s="540">
        <f t="shared" si="168"/>
        <v>2.86</v>
      </c>
      <c r="CZ49" s="540">
        <f t="shared" si="168"/>
        <v>2.86</v>
      </c>
      <c r="DA49" s="540">
        <f t="shared" si="168"/>
        <v>2.86</v>
      </c>
      <c r="DB49" s="540">
        <f t="shared" si="168"/>
        <v>2.86</v>
      </c>
      <c r="DC49" s="540">
        <f t="shared" si="168"/>
        <v>2.86</v>
      </c>
      <c r="DD49" s="540">
        <f t="shared" si="168"/>
        <v>2.86</v>
      </c>
      <c r="DE49" s="540">
        <f t="shared" si="168"/>
        <v>2.86</v>
      </c>
      <c r="DF49" s="540">
        <f t="shared" si="168"/>
        <v>2.86</v>
      </c>
      <c r="DG49" s="540">
        <f t="shared" si="168"/>
        <v>2.86</v>
      </c>
      <c r="DH49" s="540">
        <f t="shared" si="168"/>
        <v>2.86</v>
      </c>
      <c r="DI49" s="540">
        <f t="shared" si="168"/>
        <v>2.86</v>
      </c>
      <c r="DJ49" s="540">
        <f t="shared" si="168"/>
        <v>2.86</v>
      </c>
      <c r="DK49" s="540">
        <f t="shared" si="168"/>
        <v>2.86</v>
      </c>
      <c r="DL49" s="540">
        <f t="shared" si="168"/>
        <v>2.86</v>
      </c>
      <c r="DM49" s="540">
        <f t="shared" ref="DM49:FX49" si="169">+IF(YEAR(DM47)&lt;2015,2,2.86)</f>
        <v>2.86</v>
      </c>
      <c r="DN49" s="540">
        <f t="shared" si="169"/>
        <v>2.86</v>
      </c>
      <c r="DO49" s="540">
        <f t="shared" si="169"/>
        <v>2.86</v>
      </c>
      <c r="DP49" s="540">
        <f t="shared" si="169"/>
        <v>2.86</v>
      </c>
      <c r="DQ49" s="540">
        <f t="shared" si="169"/>
        <v>2.86</v>
      </c>
      <c r="DR49" s="540">
        <f t="shared" si="169"/>
        <v>2.86</v>
      </c>
      <c r="DS49" s="540">
        <f t="shared" si="169"/>
        <v>2.86</v>
      </c>
      <c r="DT49" s="540">
        <f t="shared" si="169"/>
        <v>2.86</v>
      </c>
      <c r="DU49" s="540">
        <f t="shared" si="169"/>
        <v>2.86</v>
      </c>
      <c r="DV49" s="540">
        <f t="shared" si="169"/>
        <v>2.86</v>
      </c>
      <c r="DW49" s="540">
        <f t="shared" si="169"/>
        <v>2.86</v>
      </c>
      <c r="DX49" s="540">
        <f t="shared" si="169"/>
        <v>2.86</v>
      </c>
      <c r="DY49" s="540">
        <f t="shared" si="169"/>
        <v>2.86</v>
      </c>
      <c r="DZ49" s="540">
        <f t="shared" si="169"/>
        <v>2.86</v>
      </c>
      <c r="EA49" s="540">
        <f t="shared" si="169"/>
        <v>2.86</v>
      </c>
      <c r="EB49" s="540">
        <f t="shared" si="169"/>
        <v>2.86</v>
      </c>
      <c r="EC49" s="540">
        <f t="shared" si="169"/>
        <v>2.86</v>
      </c>
      <c r="ED49" s="540">
        <f t="shared" si="169"/>
        <v>2.86</v>
      </c>
      <c r="EE49" s="540">
        <f t="shared" si="169"/>
        <v>2.86</v>
      </c>
      <c r="EF49" s="540">
        <f t="shared" si="169"/>
        <v>2.86</v>
      </c>
      <c r="EG49" s="540">
        <f t="shared" si="169"/>
        <v>2.86</v>
      </c>
      <c r="EH49" s="540">
        <f t="shared" si="169"/>
        <v>2.86</v>
      </c>
      <c r="EI49" s="540">
        <f t="shared" si="169"/>
        <v>2.86</v>
      </c>
      <c r="EJ49" s="540">
        <f t="shared" si="169"/>
        <v>2.86</v>
      </c>
      <c r="EK49" s="540">
        <f t="shared" si="169"/>
        <v>2.86</v>
      </c>
      <c r="EL49" s="540">
        <f t="shared" si="169"/>
        <v>2.86</v>
      </c>
      <c r="EM49" s="540">
        <f t="shared" si="169"/>
        <v>2.86</v>
      </c>
      <c r="EN49" s="540">
        <f t="shared" si="169"/>
        <v>2.86</v>
      </c>
      <c r="EO49" s="540">
        <f t="shared" si="169"/>
        <v>2.86</v>
      </c>
      <c r="EP49" s="540">
        <f t="shared" si="169"/>
        <v>2.86</v>
      </c>
      <c r="EQ49" s="540">
        <f t="shared" si="169"/>
        <v>2.86</v>
      </c>
      <c r="ER49" s="540">
        <f t="shared" si="169"/>
        <v>2.86</v>
      </c>
      <c r="ES49" s="540">
        <f t="shared" si="169"/>
        <v>2.86</v>
      </c>
      <c r="ET49" s="540">
        <f t="shared" si="169"/>
        <v>2.86</v>
      </c>
      <c r="EU49" s="540">
        <f t="shared" si="169"/>
        <v>2.86</v>
      </c>
      <c r="EV49" s="540">
        <f t="shared" si="169"/>
        <v>2.86</v>
      </c>
      <c r="EW49" s="540">
        <f t="shared" si="169"/>
        <v>2.86</v>
      </c>
      <c r="EX49" s="540">
        <f t="shared" si="169"/>
        <v>2.86</v>
      </c>
      <c r="EY49" s="540">
        <f t="shared" si="169"/>
        <v>2.86</v>
      </c>
      <c r="EZ49" s="540">
        <f t="shared" si="169"/>
        <v>2.86</v>
      </c>
      <c r="FA49" s="540">
        <f t="shared" si="169"/>
        <v>2.86</v>
      </c>
      <c r="FB49" s="540">
        <f t="shared" si="169"/>
        <v>2.86</v>
      </c>
      <c r="FC49" s="540">
        <f t="shared" si="169"/>
        <v>2.86</v>
      </c>
      <c r="FD49" s="540">
        <f t="shared" si="169"/>
        <v>2.86</v>
      </c>
      <c r="FE49" s="540">
        <f t="shared" si="169"/>
        <v>2.86</v>
      </c>
      <c r="FF49" s="540">
        <f t="shared" si="169"/>
        <v>2.86</v>
      </c>
      <c r="FG49" s="540">
        <f t="shared" si="169"/>
        <v>2.86</v>
      </c>
      <c r="FH49" s="540">
        <f t="shared" si="169"/>
        <v>2.86</v>
      </c>
      <c r="FI49" s="540">
        <f t="shared" si="169"/>
        <v>2.86</v>
      </c>
      <c r="FJ49" s="540">
        <f t="shared" si="169"/>
        <v>2.86</v>
      </c>
      <c r="FK49" s="540">
        <f t="shared" si="169"/>
        <v>2.86</v>
      </c>
      <c r="FL49" s="540">
        <f t="shared" si="169"/>
        <v>2.86</v>
      </c>
      <c r="FM49" s="540">
        <f t="shared" si="169"/>
        <v>2.86</v>
      </c>
      <c r="FN49" s="540">
        <f t="shared" si="169"/>
        <v>2.86</v>
      </c>
      <c r="FO49" s="540">
        <f t="shared" si="169"/>
        <v>2.86</v>
      </c>
      <c r="FP49" s="540">
        <f t="shared" si="169"/>
        <v>2.86</v>
      </c>
      <c r="FQ49" s="540">
        <f t="shared" si="169"/>
        <v>2.86</v>
      </c>
      <c r="FR49" s="540">
        <f t="shared" si="169"/>
        <v>2.86</v>
      </c>
      <c r="FS49" s="540">
        <f t="shared" si="169"/>
        <v>2.86</v>
      </c>
      <c r="FT49" s="540">
        <f t="shared" si="169"/>
        <v>2.86</v>
      </c>
      <c r="FU49" s="540">
        <f t="shared" si="169"/>
        <v>2.86</v>
      </c>
      <c r="FV49" s="540">
        <f t="shared" si="169"/>
        <v>2.86</v>
      </c>
      <c r="FW49" s="540">
        <f t="shared" si="169"/>
        <v>2.86</v>
      </c>
      <c r="FX49" s="540">
        <f t="shared" si="169"/>
        <v>2.86</v>
      </c>
      <c r="FY49" s="540">
        <f t="shared" ref="FY49:GB49" si="170">+IF(YEAR(FY47)&lt;2015,2,2.86)</f>
        <v>2.86</v>
      </c>
      <c r="FZ49" s="540">
        <f t="shared" si="170"/>
        <v>2.86</v>
      </c>
      <c r="GA49" s="540">
        <f t="shared" si="170"/>
        <v>2.86</v>
      </c>
      <c r="GB49" s="540">
        <f t="shared" si="170"/>
        <v>2.86</v>
      </c>
    </row>
    <row r="50" spans="1:184">
      <c r="A50" s="461"/>
      <c r="C50" s="461"/>
      <c r="D50" s="541" t="s">
        <v>283</v>
      </c>
      <c r="E50" s="542">
        <f>+E49*E48</f>
        <v>3796.32</v>
      </c>
      <c r="F50" s="542">
        <f t="shared" ref="F50:AZ50" si="171">+F49*F48</f>
        <v>3409.3</v>
      </c>
      <c r="G50" s="542">
        <f t="shared" si="171"/>
        <v>3664.38</v>
      </c>
      <c r="H50" s="542">
        <f t="shared" si="171"/>
        <v>3064.0799999999995</v>
      </c>
      <c r="I50" s="542">
        <f t="shared" si="171"/>
        <v>7421.02</v>
      </c>
      <c r="J50" s="542">
        <f t="shared" si="171"/>
        <v>3652.2200000000003</v>
      </c>
      <c r="K50" s="542">
        <f t="shared" si="171"/>
        <v>3674.2200000000003</v>
      </c>
      <c r="L50" s="542">
        <f t="shared" si="171"/>
        <v>3662.4399999999996</v>
      </c>
      <c r="M50" s="542">
        <f t="shared" si="171"/>
        <v>3491.6199999999994</v>
      </c>
      <c r="N50" s="542">
        <f t="shared" si="171"/>
        <v>2312.8999999999996</v>
      </c>
      <c r="O50" s="542">
        <f t="shared" si="171"/>
        <v>2774.44</v>
      </c>
      <c r="P50" s="542">
        <f t="shared" si="171"/>
        <v>3651.66</v>
      </c>
      <c r="Q50" s="542">
        <f t="shared" si="171"/>
        <v>3854.7999999999997</v>
      </c>
      <c r="R50" s="542">
        <f t="shared" si="171"/>
        <v>3472.26</v>
      </c>
      <c r="S50" s="542">
        <f t="shared" si="171"/>
        <v>3536.7</v>
      </c>
      <c r="T50" s="542">
        <f t="shared" si="171"/>
        <v>3276.62</v>
      </c>
      <c r="U50" s="542">
        <f t="shared" si="171"/>
        <v>3298.44</v>
      </c>
      <c r="V50" s="542">
        <f t="shared" si="171"/>
        <v>3601.4999999999995</v>
      </c>
      <c r="W50" s="542">
        <f t="shared" si="171"/>
        <v>3741.0199999999995</v>
      </c>
      <c r="X50" s="542">
        <f t="shared" si="171"/>
        <v>3744.4999999999991</v>
      </c>
      <c r="Y50" s="542">
        <f t="shared" si="171"/>
        <v>3563.6400000000008</v>
      </c>
      <c r="Z50" s="542">
        <f t="shared" si="171"/>
        <v>3378.8799999999997</v>
      </c>
      <c r="AA50" s="542">
        <f t="shared" si="171"/>
        <v>3578.06</v>
      </c>
      <c r="AB50" s="542">
        <f t="shared" si="171"/>
        <v>3715.28</v>
      </c>
      <c r="AC50" s="542">
        <f t="shared" si="171"/>
        <v>5462.0565999999999</v>
      </c>
      <c r="AD50" s="542">
        <f t="shared" si="171"/>
        <v>4980.2323999999999</v>
      </c>
      <c r="AE50" s="542">
        <f t="shared" si="171"/>
        <v>5325.1484</v>
      </c>
      <c r="AF50" s="542">
        <f t="shared" si="171"/>
        <v>4858.0532000000012</v>
      </c>
      <c r="AG50" s="542">
        <f t="shared" si="171"/>
        <v>10839.285599999999</v>
      </c>
      <c r="AH50" s="542">
        <f t="shared" si="171"/>
        <v>5184.6937999999991</v>
      </c>
      <c r="AI50" s="542">
        <f t="shared" si="171"/>
        <v>5406.9443999999994</v>
      </c>
      <c r="AJ50" s="542">
        <f t="shared" si="171"/>
        <v>5395.4472000000014</v>
      </c>
      <c r="AK50" s="542">
        <f t="shared" si="171"/>
        <v>5114.2519999999995</v>
      </c>
      <c r="AL50" s="542">
        <f t="shared" si="171"/>
        <v>3884.2804000000001</v>
      </c>
      <c r="AM50" s="542">
        <f t="shared" si="171"/>
        <v>5162.3858</v>
      </c>
      <c r="AN50" s="542">
        <f t="shared" si="171"/>
        <v>5274.0688</v>
      </c>
      <c r="AO50" s="542">
        <f t="shared" si="171"/>
        <v>5480.4178000000002</v>
      </c>
      <c r="AP50" s="542">
        <f t="shared" si="171"/>
        <v>5165.0170000000007</v>
      </c>
      <c r="AQ50" s="542">
        <f t="shared" si="171"/>
        <v>4975.3989999999994</v>
      </c>
      <c r="AR50" s="542">
        <f t="shared" si="171"/>
        <v>4415.0105999999996</v>
      </c>
      <c r="AS50" s="542">
        <f t="shared" si="171"/>
        <v>4906.7303999999995</v>
      </c>
      <c r="AT50" s="542">
        <f t="shared" si="171"/>
        <v>5196.5914000000002</v>
      </c>
      <c r="AU50" s="542">
        <f t="shared" si="171"/>
        <v>5399.565599999999</v>
      </c>
      <c r="AV50" s="542">
        <f t="shared" si="171"/>
        <v>5438.8905999999988</v>
      </c>
      <c r="AW50" s="542">
        <f t="shared" si="171"/>
        <v>5124.176199999999</v>
      </c>
      <c r="AX50" s="542">
        <f t="shared" si="171"/>
        <v>4854.5068000000001</v>
      </c>
      <c r="AY50" s="542">
        <f t="shared" si="171"/>
        <v>5197.4493999999995</v>
      </c>
      <c r="AZ50" s="542">
        <f t="shared" si="171"/>
        <v>5283.5068000000001</v>
      </c>
      <c r="BA50" s="542">
        <f t="shared" ref="BA50:DL50" si="172">+BA49*BA48</f>
        <v>5482.4483999999993</v>
      </c>
      <c r="BB50" s="542">
        <f t="shared" si="172"/>
        <v>4975.3418000000001</v>
      </c>
      <c r="BC50" s="542">
        <f t="shared" si="172"/>
        <v>5088.6835999999994</v>
      </c>
      <c r="BD50" s="542">
        <f t="shared" si="172"/>
        <v>4465.9758000000002</v>
      </c>
      <c r="BE50" s="542">
        <f t="shared" si="172"/>
        <v>11255.072399999999</v>
      </c>
      <c r="BF50" s="542">
        <f t="shared" si="172"/>
        <v>5917.5115999999998</v>
      </c>
      <c r="BG50" s="542">
        <f t="shared" si="172"/>
        <v>5327.3791999999994</v>
      </c>
      <c r="BH50" s="542">
        <f t="shared" si="172"/>
        <v>5374.9695999999994</v>
      </c>
      <c r="BI50" s="542">
        <f t="shared" si="172"/>
        <v>4954.95</v>
      </c>
      <c r="BJ50" s="542">
        <f t="shared" si="172"/>
        <v>3101.1265999999996</v>
      </c>
      <c r="BK50" s="542">
        <f t="shared" si="172"/>
        <v>3912.9661999999998</v>
      </c>
      <c r="BL50" s="542">
        <f t="shared" si="172"/>
        <v>5243.3809999999994</v>
      </c>
      <c r="BM50" s="542">
        <f t="shared" si="172"/>
        <v>5515.4813999999988</v>
      </c>
      <c r="BN50" s="542">
        <f t="shared" si="172"/>
        <v>4999.7375999999995</v>
      </c>
      <c r="BO50" s="542">
        <f t="shared" si="172"/>
        <v>5123.8615999999993</v>
      </c>
      <c r="BP50" s="542">
        <f t="shared" si="172"/>
        <v>4499.0373999999993</v>
      </c>
      <c r="BQ50" s="542">
        <f t="shared" si="172"/>
        <v>4755.9225999999999</v>
      </c>
      <c r="BR50" s="542">
        <f t="shared" si="172"/>
        <v>5184.7795999999998</v>
      </c>
      <c r="BS50" s="542">
        <f t="shared" si="172"/>
        <v>5427.7365999999993</v>
      </c>
      <c r="BT50" s="542">
        <f t="shared" si="172"/>
        <v>5464.2015999999994</v>
      </c>
      <c r="BU50" s="542">
        <f t="shared" si="172"/>
        <v>5011.0060000000003</v>
      </c>
      <c r="BV50" s="542">
        <f t="shared" si="172"/>
        <v>5092.6589999999997</v>
      </c>
      <c r="BW50" s="542">
        <f t="shared" si="172"/>
        <v>4828.7954000000009</v>
      </c>
      <c r="BX50" s="542">
        <f t="shared" si="172"/>
        <v>5517.3689999999997</v>
      </c>
      <c r="BY50" s="542">
        <f t="shared" si="172"/>
        <v>5662.4567999999999</v>
      </c>
      <c r="BZ50" s="542">
        <f t="shared" si="172"/>
        <v>5066.6615999999995</v>
      </c>
      <c r="CA50" s="542">
        <f t="shared" si="172"/>
        <v>5186.0380000000005</v>
      </c>
      <c r="CB50" s="542">
        <f t="shared" si="172"/>
        <v>11429.360799999999</v>
      </c>
      <c r="CC50" s="542">
        <f t="shared" si="172"/>
        <v>5953.7191999999995</v>
      </c>
      <c r="CD50" s="542">
        <f t="shared" si="172"/>
        <v>5332.8989999999994</v>
      </c>
      <c r="CE50" s="542">
        <f t="shared" si="172"/>
        <v>5646.6981999999998</v>
      </c>
      <c r="CF50" s="542">
        <f t="shared" si="172"/>
        <v>5651.9319999999998</v>
      </c>
      <c r="CG50" s="542">
        <f t="shared" si="172"/>
        <v>5420.2434000000003</v>
      </c>
      <c r="CH50" s="542">
        <f t="shared" si="172"/>
        <v>3653.7072000000003</v>
      </c>
      <c r="CI50" s="542">
        <f t="shared" si="172"/>
        <v>5496.9771999999994</v>
      </c>
      <c r="CJ50" s="542">
        <f t="shared" si="172"/>
        <v>5767.3901999999998</v>
      </c>
      <c r="CK50" s="542">
        <f t="shared" si="172"/>
        <v>5838.1751999999979</v>
      </c>
      <c r="CL50" s="542">
        <f t="shared" si="172"/>
        <v>5456.7083999999995</v>
      </c>
      <c r="CM50" s="542">
        <f t="shared" si="172"/>
        <v>5733.0416000000005</v>
      </c>
      <c r="CN50" s="542">
        <f t="shared" si="172"/>
        <v>4857.9387999999999</v>
      </c>
      <c r="CO50" s="542">
        <f t="shared" si="172"/>
        <v>5276.4425999999994</v>
      </c>
      <c r="CP50" s="542">
        <f t="shared" si="172"/>
        <v>5484.4790000000003</v>
      </c>
      <c r="CQ50" s="542">
        <f t="shared" si="172"/>
        <v>5731.4686000000002</v>
      </c>
      <c r="CR50" s="542">
        <f t="shared" si="172"/>
        <v>5724.1184000000003</v>
      </c>
      <c r="CS50" s="542">
        <f t="shared" si="172"/>
        <v>5497.0344000000005</v>
      </c>
      <c r="CT50" s="542">
        <f t="shared" si="172"/>
        <v>5161.9853999999996</v>
      </c>
      <c r="CU50" s="542">
        <f t="shared" si="172"/>
        <v>5581.5187999999998</v>
      </c>
      <c r="CV50" s="542">
        <f t="shared" si="172"/>
        <v>5787.9821999999995</v>
      </c>
      <c r="CW50" s="542">
        <f t="shared" si="172"/>
        <v>5840.6634000000004</v>
      </c>
      <c r="CX50" s="542">
        <f t="shared" si="172"/>
        <v>5142.7089999999998</v>
      </c>
      <c r="CY50" s="542">
        <f t="shared" si="172"/>
        <v>4852.6191999999992</v>
      </c>
      <c r="CZ50" s="542">
        <f t="shared" si="172"/>
        <v>4383.4075999999995</v>
      </c>
      <c r="DA50" s="542">
        <f t="shared" si="172"/>
        <v>12104.778399999999</v>
      </c>
      <c r="DB50" s="542">
        <f t="shared" si="172"/>
        <v>6881.6175999999996</v>
      </c>
      <c r="DC50" s="542">
        <f t="shared" si="172"/>
        <v>5706.3292000000001</v>
      </c>
      <c r="DD50" s="542">
        <f t="shared" si="172"/>
        <v>5758.6672000000008</v>
      </c>
      <c r="DE50" s="542">
        <f t="shared" si="172"/>
        <v>5456.1935999999987</v>
      </c>
      <c r="DF50" s="542">
        <f t="shared" si="172"/>
        <v>3600.7685999999999</v>
      </c>
      <c r="DG50" s="542">
        <f t="shared" si="172"/>
        <v>5607.4876000000004</v>
      </c>
      <c r="DH50" s="542">
        <f t="shared" si="172"/>
        <v>5761.6129999999985</v>
      </c>
      <c r="DI50" s="542">
        <f t="shared" si="172"/>
        <v>5825.7628000000004</v>
      </c>
      <c r="DJ50" s="542">
        <f t="shared" si="172"/>
        <v>5261.5991999999987</v>
      </c>
      <c r="DK50" s="542">
        <f t="shared" si="172"/>
        <v>5790.0700000000006</v>
      </c>
      <c r="DL50" s="542">
        <f t="shared" si="172"/>
        <v>5154.3778000000002</v>
      </c>
      <c r="DM50" s="542">
        <f t="shared" ref="DM50:FX50" si="173">+DM49*DM48</f>
        <v>4882.7636000000002</v>
      </c>
      <c r="DN50" s="542">
        <f t="shared" si="173"/>
        <v>5482.1909999999998</v>
      </c>
      <c r="DO50" s="542">
        <f t="shared" si="173"/>
        <v>5718.8274000000001</v>
      </c>
      <c r="DP50" s="542">
        <f t="shared" si="173"/>
        <v>5734.3571999999995</v>
      </c>
      <c r="DQ50" s="542">
        <f t="shared" si="173"/>
        <v>5426.0491999999995</v>
      </c>
      <c r="DR50" s="542">
        <f t="shared" si="173"/>
        <v>5166.389799999999</v>
      </c>
      <c r="DS50" s="542">
        <f t="shared" si="173"/>
        <v>5600.6522000000004</v>
      </c>
      <c r="DT50" s="542">
        <f t="shared" si="173"/>
        <v>5752.3465999999999</v>
      </c>
      <c r="DU50" s="542">
        <f t="shared" si="173"/>
        <v>5809.8039999999992</v>
      </c>
      <c r="DV50" s="542">
        <f t="shared" si="173"/>
        <v>5246.4983999999995</v>
      </c>
      <c r="DW50" s="542">
        <f t="shared" si="173"/>
        <v>5669.9500000000007</v>
      </c>
      <c r="DX50" s="542">
        <f t="shared" si="173"/>
        <v>4731.87</v>
      </c>
      <c r="DY50" s="542">
        <f t="shared" si="173"/>
        <v>12259.761800000002</v>
      </c>
      <c r="DZ50" s="542">
        <f t="shared" si="173"/>
        <v>6318.4263999999994</v>
      </c>
      <c r="EA50" s="542">
        <f t="shared" si="173"/>
        <v>5714.5088000000005</v>
      </c>
      <c r="EB50" s="542">
        <f t="shared" si="173"/>
        <v>5709.6181999999999</v>
      </c>
      <c r="EC50" s="542">
        <f t="shared" si="173"/>
        <v>5428.3944000000001</v>
      </c>
      <c r="ED50" s="542">
        <f t="shared" si="173"/>
        <v>3795.4201999999991</v>
      </c>
      <c r="EE50" s="542">
        <f t="shared" si="173"/>
        <v>4801.7683999999999</v>
      </c>
      <c r="EF50" s="542">
        <f t="shared" si="173"/>
        <v>5734.6717999999992</v>
      </c>
      <c r="EG50" s="542">
        <f t="shared" si="173"/>
        <v>5793.8165999999992</v>
      </c>
      <c r="EH50" s="542">
        <f t="shared" si="173"/>
        <v>5432.484199999999</v>
      </c>
      <c r="EI50" s="542">
        <f t="shared" si="173"/>
        <v>5308.875</v>
      </c>
      <c r="EJ50" s="542">
        <f t="shared" si="173"/>
        <v>4649.7593999999999</v>
      </c>
      <c r="EK50" s="542">
        <f t="shared" si="173"/>
        <v>5318.3702000000003</v>
      </c>
      <c r="EL50" s="542">
        <f t="shared" si="173"/>
        <v>5434.2573999999995</v>
      </c>
      <c r="EM50" s="542">
        <f t="shared" si="173"/>
        <v>5719.3135999999995</v>
      </c>
      <c r="EN50" s="542">
        <f t="shared" si="173"/>
        <v>5701.8389999999999</v>
      </c>
      <c r="EO50" s="542">
        <f t="shared" si="173"/>
        <v>5450.9883999999993</v>
      </c>
      <c r="EP50" s="542">
        <f t="shared" si="173"/>
        <v>5142.3943999999992</v>
      </c>
      <c r="EQ50" s="542">
        <f t="shared" si="173"/>
        <v>5554.2344000000003</v>
      </c>
      <c r="ER50" s="542">
        <f t="shared" si="173"/>
        <v>5759.3535999999995</v>
      </c>
      <c r="ES50" s="542">
        <f t="shared" si="173"/>
        <v>5741.5072</v>
      </c>
      <c r="ET50" s="542">
        <f t="shared" si="173"/>
        <v>5201.7107999999998</v>
      </c>
      <c r="EU50" s="542">
        <f t="shared" si="173"/>
        <v>5563.4721999999992</v>
      </c>
      <c r="EV50" s="542">
        <f t="shared" si="173"/>
        <v>4742.2803999999996</v>
      </c>
      <c r="EW50" s="542">
        <f t="shared" si="173"/>
        <v>11558.632799999999</v>
      </c>
      <c r="EX50" s="542">
        <f t="shared" si="173"/>
        <v>5580.7465999999995</v>
      </c>
      <c r="EY50" s="542">
        <f t="shared" si="173"/>
        <v>5656.7368000000006</v>
      </c>
      <c r="EZ50" s="542">
        <f t="shared" si="173"/>
        <v>5694.7461999999987</v>
      </c>
      <c r="FA50" s="542">
        <f t="shared" si="173"/>
        <v>5407.1731999999993</v>
      </c>
      <c r="FB50" s="542">
        <f t="shared" si="173"/>
        <v>3556.0095999999994</v>
      </c>
      <c r="FC50" s="542">
        <f t="shared" si="173"/>
        <v>3946.5139999999992</v>
      </c>
      <c r="FD50" s="542">
        <f t="shared" si="173"/>
        <v>5688.9117999999999</v>
      </c>
      <c r="FE50" s="542">
        <f t="shared" si="173"/>
        <v>5653.5049999999992</v>
      </c>
      <c r="FF50" s="542">
        <f t="shared" si="173"/>
        <v>5124.6337999999996</v>
      </c>
      <c r="FG50" s="542">
        <f t="shared" si="173"/>
        <v>5368.1914000000006</v>
      </c>
      <c r="FH50" s="542">
        <f t="shared" si="173"/>
        <v>4372.9400000000005</v>
      </c>
      <c r="FI50" s="542">
        <f t="shared" si="173"/>
        <v>4923.4899999999989</v>
      </c>
      <c r="FJ50" s="542">
        <f t="shared" si="173"/>
        <v>5325.6059999999998</v>
      </c>
      <c r="FK50" s="542">
        <f t="shared" si="173"/>
        <v>5614.8949999999995</v>
      </c>
      <c r="FL50" s="542">
        <f t="shared" si="173"/>
        <v>5619.6426000000001</v>
      </c>
      <c r="FM50" s="542">
        <f t="shared" si="173"/>
        <v>5307.2161999999989</v>
      </c>
      <c r="FN50" s="542">
        <f t="shared" si="173"/>
        <v>5073.9259999999995</v>
      </c>
      <c r="FO50" s="542">
        <f t="shared" si="173"/>
        <v>5437.1746000000003</v>
      </c>
      <c r="FP50" s="542">
        <f t="shared" si="173"/>
        <v>5614.7233999999989</v>
      </c>
      <c r="FQ50" s="542">
        <f t="shared" si="173"/>
        <v>5628.5944</v>
      </c>
      <c r="FR50" s="542">
        <f t="shared" si="173"/>
        <v>5109.9906000000001</v>
      </c>
      <c r="FS50" s="542">
        <f t="shared" si="173"/>
        <v>3692.3743999999992</v>
      </c>
      <c r="FT50" s="542">
        <f t="shared" si="173"/>
        <v>10653.214</v>
      </c>
      <c r="FU50" s="542">
        <f t="shared" si="173"/>
        <v>5100.4953999999998</v>
      </c>
      <c r="FV50" s="542">
        <f t="shared" si="173"/>
        <v>5302.2969999999996</v>
      </c>
      <c r="FW50" s="542">
        <f t="shared" si="173"/>
        <v>5593.7309999999998</v>
      </c>
      <c r="FX50" s="542">
        <f t="shared" si="173"/>
        <v>5577.0285999999996</v>
      </c>
      <c r="FY50" s="542">
        <f t="shared" ref="FY50:GB50" si="174">+FY49*FY48</f>
        <v>5189.2125999999989</v>
      </c>
      <c r="FZ50" s="542">
        <f t="shared" si="174"/>
        <v>5088.3117999999995</v>
      </c>
      <c r="GA50" s="542">
        <f t="shared" si="174"/>
        <v>5173.7685999999994</v>
      </c>
      <c r="GB50" s="542">
        <f t="shared" si="174"/>
        <v>5617.4975999999997</v>
      </c>
    </row>
    <row r="51" spans="1:184">
      <c r="C51" s="41"/>
      <c r="D51" s="511" t="s">
        <v>277</v>
      </c>
      <c r="E51" s="512">
        <v>52577</v>
      </c>
      <c r="F51" s="512">
        <v>52577</v>
      </c>
      <c r="G51" s="512">
        <v>52577</v>
      </c>
      <c r="H51" s="512">
        <v>52577</v>
      </c>
      <c r="I51" s="512">
        <v>52577</v>
      </c>
      <c r="J51" s="512">
        <v>52577</v>
      </c>
      <c r="K51" s="512">
        <v>52577</v>
      </c>
      <c r="L51" s="512">
        <v>52577</v>
      </c>
      <c r="M51" s="512">
        <v>52577</v>
      </c>
      <c r="N51" s="512">
        <v>52577</v>
      </c>
      <c r="O51" s="512">
        <v>52577</v>
      </c>
      <c r="P51" s="512">
        <v>52577</v>
      </c>
      <c r="Q51" s="512">
        <v>52577</v>
      </c>
      <c r="R51" s="512">
        <v>52577</v>
      </c>
      <c r="S51" s="512">
        <v>52577</v>
      </c>
      <c r="T51" s="512">
        <v>52577</v>
      </c>
      <c r="U51" s="512">
        <v>52577</v>
      </c>
      <c r="V51" s="512">
        <v>52577</v>
      </c>
      <c r="W51" s="512">
        <v>52577</v>
      </c>
      <c r="X51" s="512">
        <v>52577</v>
      </c>
      <c r="Y51" s="512">
        <v>52577</v>
      </c>
      <c r="Z51" s="512">
        <v>52577</v>
      </c>
      <c r="AA51" s="512">
        <v>52577</v>
      </c>
      <c r="AB51" s="512">
        <v>52577</v>
      </c>
      <c r="AC51" s="512">
        <v>52577</v>
      </c>
      <c r="AD51" s="512">
        <v>52577</v>
      </c>
      <c r="AE51" s="512">
        <v>52577</v>
      </c>
      <c r="AF51" s="512">
        <v>52577</v>
      </c>
      <c r="AG51" s="512">
        <v>52577</v>
      </c>
      <c r="AH51" s="512">
        <v>52577</v>
      </c>
      <c r="AI51" s="512">
        <v>52577</v>
      </c>
      <c r="AJ51" s="512">
        <v>52577</v>
      </c>
      <c r="AK51" s="512">
        <v>52577</v>
      </c>
      <c r="AL51" s="512">
        <v>52577</v>
      </c>
      <c r="AM51" s="512">
        <v>52577</v>
      </c>
      <c r="AN51" s="512">
        <v>52577</v>
      </c>
      <c r="AO51" s="512">
        <v>52577</v>
      </c>
      <c r="AP51" s="512">
        <v>52577</v>
      </c>
      <c r="AQ51" s="512">
        <v>52577</v>
      </c>
      <c r="AR51" s="512">
        <v>52577</v>
      </c>
      <c r="AS51" s="512">
        <v>52577</v>
      </c>
      <c r="AT51" s="512">
        <v>52577</v>
      </c>
      <c r="AU51" s="512">
        <v>52577</v>
      </c>
      <c r="AV51" s="512">
        <v>52577</v>
      </c>
      <c r="AW51" s="512">
        <v>52577</v>
      </c>
      <c r="AX51" s="512">
        <v>52577</v>
      </c>
      <c r="AY51" s="512">
        <v>52577</v>
      </c>
      <c r="AZ51" s="512">
        <v>52577</v>
      </c>
      <c r="BA51" s="512">
        <v>52577</v>
      </c>
      <c r="BB51" s="512">
        <v>52577</v>
      </c>
      <c r="BC51" s="512">
        <v>52577</v>
      </c>
      <c r="BD51" s="512">
        <v>52577</v>
      </c>
      <c r="BE51" s="512">
        <v>52577</v>
      </c>
      <c r="BF51" s="512">
        <v>52577</v>
      </c>
      <c r="BG51" s="512">
        <v>52577</v>
      </c>
      <c r="BH51" s="512">
        <v>52577</v>
      </c>
      <c r="BI51" s="512">
        <v>52577</v>
      </c>
      <c r="BJ51" s="512">
        <v>52577</v>
      </c>
      <c r="BK51" s="512">
        <v>52577</v>
      </c>
      <c r="BL51" s="512">
        <v>52577</v>
      </c>
      <c r="BM51" s="512">
        <v>52577</v>
      </c>
      <c r="BN51" s="512">
        <v>52577</v>
      </c>
      <c r="BO51" s="512">
        <v>52577</v>
      </c>
      <c r="BP51" s="512">
        <v>52577</v>
      </c>
      <c r="BQ51" s="512">
        <v>52577</v>
      </c>
      <c r="BR51" s="512">
        <v>52577</v>
      </c>
      <c r="BS51" s="512">
        <v>52577</v>
      </c>
      <c r="BT51" s="512">
        <v>52577</v>
      </c>
      <c r="BU51" s="512">
        <v>52577</v>
      </c>
      <c r="BV51" s="512">
        <v>52577</v>
      </c>
      <c r="BW51" s="512">
        <v>52577</v>
      </c>
      <c r="BX51" s="512">
        <v>52577</v>
      </c>
      <c r="BY51" s="512">
        <v>52577</v>
      </c>
      <c r="BZ51" s="512">
        <v>52577</v>
      </c>
      <c r="CA51" s="512">
        <v>52577</v>
      </c>
      <c r="CB51" s="512">
        <v>52577</v>
      </c>
      <c r="CC51" s="512">
        <v>52577</v>
      </c>
      <c r="CD51" s="512">
        <v>52577</v>
      </c>
      <c r="CE51" s="512">
        <v>52577</v>
      </c>
      <c r="CF51" s="512">
        <v>52577</v>
      </c>
      <c r="CG51" s="512">
        <v>52577</v>
      </c>
      <c r="CH51" s="512">
        <v>52577</v>
      </c>
      <c r="CI51" s="512">
        <v>52577</v>
      </c>
      <c r="CJ51" s="512">
        <v>52577</v>
      </c>
      <c r="CK51" s="512">
        <v>52577</v>
      </c>
      <c r="CL51" s="512">
        <v>52577</v>
      </c>
      <c r="CM51" s="512">
        <v>52577</v>
      </c>
      <c r="CN51" s="512">
        <v>52577</v>
      </c>
      <c r="CO51" s="512">
        <v>52577</v>
      </c>
      <c r="CP51" s="512">
        <v>52577</v>
      </c>
      <c r="CQ51" s="512">
        <v>52577</v>
      </c>
      <c r="CR51" s="512">
        <v>52577</v>
      </c>
      <c r="CS51" s="512">
        <v>52577</v>
      </c>
      <c r="CT51" s="512">
        <v>52577</v>
      </c>
      <c r="CU51" s="512">
        <v>52577</v>
      </c>
      <c r="CV51" s="512">
        <v>52577</v>
      </c>
      <c r="CW51" s="512">
        <v>52577</v>
      </c>
      <c r="CX51" s="512">
        <v>52577</v>
      </c>
      <c r="CY51" s="512">
        <v>52577</v>
      </c>
      <c r="CZ51" s="512">
        <v>52577</v>
      </c>
      <c r="DA51" s="512">
        <v>52577</v>
      </c>
      <c r="DB51" s="512">
        <v>52577</v>
      </c>
      <c r="DC51" s="512">
        <v>52577</v>
      </c>
      <c r="DD51" s="512">
        <v>52577</v>
      </c>
      <c r="DE51" s="512">
        <v>52577</v>
      </c>
      <c r="DF51" s="512">
        <v>52577</v>
      </c>
      <c r="DG51" s="512">
        <v>52577</v>
      </c>
      <c r="DH51" s="512">
        <v>52577</v>
      </c>
      <c r="DI51" s="512">
        <v>52577</v>
      </c>
      <c r="DJ51" s="512">
        <v>52577</v>
      </c>
      <c r="DK51" s="512">
        <v>52577</v>
      </c>
      <c r="DL51" s="512">
        <v>52577</v>
      </c>
      <c r="DM51" s="512">
        <v>52577</v>
      </c>
      <c r="DN51" s="512">
        <v>52577</v>
      </c>
      <c r="DO51" s="512">
        <v>52577</v>
      </c>
      <c r="DP51" s="512">
        <v>52577</v>
      </c>
      <c r="DQ51" s="512">
        <v>52577</v>
      </c>
      <c r="DR51" s="512">
        <v>52577</v>
      </c>
      <c r="DS51" s="512">
        <v>52577</v>
      </c>
      <c r="DT51" s="512">
        <v>52577</v>
      </c>
      <c r="DU51" s="512">
        <v>52577</v>
      </c>
      <c r="DV51" s="512">
        <v>52577</v>
      </c>
      <c r="DW51" s="512">
        <v>52577</v>
      </c>
      <c r="DX51" s="512">
        <v>52577</v>
      </c>
      <c r="DY51" s="512">
        <v>52577</v>
      </c>
      <c r="DZ51" s="512">
        <v>52577</v>
      </c>
      <c r="EA51" s="512">
        <v>52577</v>
      </c>
      <c r="EB51" s="512">
        <v>52577</v>
      </c>
      <c r="EC51" s="512">
        <v>52577</v>
      </c>
      <c r="ED51" s="512">
        <v>52577</v>
      </c>
      <c r="EE51" s="512">
        <v>52577</v>
      </c>
      <c r="EF51" s="512">
        <v>52577</v>
      </c>
      <c r="EG51" s="512">
        <v>52577</v>
      </c>
      <c r="EH51" s="512">
        <v>52577</v>
      </c>
      <c r="EI51" s="512">
        <v>52577</v>
      </c>
      <c r="EJ51" s="512">
        <v>52577</v>
      </c>
      <c r="EK51" s="512">
        <v>52577</v>
      </c>
      <c r="EL51" s="512">
        <v>52577</v>
      </c>
      <c r="EM51" s="512">
        <v>52577</v>
      </c>
      <c r="EN51" s="512">
        <v>52577</v>
      </c>
      <c r="EO51" s="512">
        <v>52577</v>
      </c>
      <c r="EP51" s="512">
        <v>52577</v>
      </c>
      <c r="EQ51" s="512">
        <v>52577</v>
      </c>
      <c r="ER51" s="512">
        <v>52577</v>
      </c>
      <c r="ES51" s="512">
        <v>52577</v>
      </c>
      <c r="ET51" s="512">
        <v>52577</v>
      </c>
      <c r="EU51" s="512">
        <v>52577</v>
      </c>
      <c r="EV51" s="512">
        <v>52577</v>
      </c>
      <c r="EW51" s="512">
        <v>52577</v>
      </c>
      <c r="EX51" s="512">
        <v>52577</v>
      </c>
      <c r="EY51" s="512">
        <v>52577</v>
      </c>
      <c r="EZ51" s="512">
        <v>52577</v>
      </c>
      <c r="FA51" s="512">
        <v>52577</v>
      </c>
      <c r="FB51" s="512">
        <v>52577</v>
      </c>
      <c r="FC51" s="512">
        <v>52577</v>
      </c>
      <c r="FD51" s="512">
        <v>52577</v>
      </c>
      <c r="FE51" s="512">
        <v>52577</v>
      </c>
      <c r="FF51" s="512">
        <v>52577</v>
      </c>
      <c r="FG51" s="512">
        <v>52577</v>
      </c>
      <c r="FH51" s="512">
        <v>52577</v>
      </c>
      <c r="FI51" s="512">
        <v>52577</v>
      </c>
      <c r="FJ51" s="512">
        <v>52577</v>
      </c>
      <c r="FK51" s="512">
        <v>52577</v>
      </c>
      <c r="FL51" s="512">
        <v>52577</v>
      </c>
      <c r="FM51" s="512">
        <v>52577</v>
      </c>
      <c r="FN51" s="512">
        <v>52577</v>
      </c>
      <c r="FO51" s="512">
        <v>52577</v>
      </c>
      <c r="FP51" s="512">
        <v>52577</v>
      </c>
      <c r="FQ51" s="512">
        <v>52577</v>
      </c>
      <c r="FR51" s="512">
        <v>52577</v>
      </c>
      <c r="FS51" s="512">
        <v>52577</v>
      </c>
      <c r="FT51" s="512">
        <v>52577</v>
      </c>
      <c r="FU51" s="512">
        <v>52577</v>
      </c>
      <c r="FV51" s="512">
        <v>52577</v>
      </c>
      <c r="FW51" s="512">
        <v>52577</v>
      </c>
      <c r="FX51" s="512">
        <v>52577</v>
      </c>
      <c r="FY51" s="512">
        <v>52577</v>
      </c>
      <c r="FZ51" s="512">
        <v>52577</v>
      </c>
      <c r="GA51" s="512">
        <v>52577</v>
      </c>
      <c r="GB51" s="512">
        <v>52577</v>
      </c>
    </row>
    <row r="52" spans="1:184">
      <c r="C52" s="41"/>
      <c r="D52" s="532" t="s">
        <v>279</v>
      </c>
      <c r="E52" s="533">
        <f>+E51-E50</f>
        <v>48780.68</v>
      </c>
      <c r="F52" s="533">
        <f>+E52-F50</f>
        <v>45371.38</v>
      </c>
      <c r="G52" s="533">
        <f t="shared" ref="G52:P52" si="175">+F52-G50</f>
        <v>41707</v>
      </c>
      <c r="H52" s="533">
        <f t="shared" si="175"/>
        <v>38642.92</v>
      </c>
      <c r="I52" s="533">
        <f t="shared" si="175"/>
        <v>31221.899999999998</v>
      </c>
      <c r="J52" s="533">
        <f t="shared" si="175"/>
        <v>27569.679999999997</v>
      </c>
      <c r="K52" s="533">
        <f t="shared" si="175"/>
        <v>23895.459999999995</v>
      </c>
      <c r="L52" s="533">
        <f t="shared" si="175"/>
        <v>20233.019999999997</v>
      </c>
      <c r="M52" s="533">
        <f t="shared" si="175"/>
        <v>16741.399999999998</v>
      </c>
      <c r="N52" s="533">
        <f t="shared" si="175"/>
        <v>14428.499999999998</v>
      </c>
      <c r="O52" s="533">
        <f t="shared" si="175"/>
        <v>11654.059999999998</v>
      </c>
      <c r="P52" s="533">
        <f t="shared" si="175"/>
        <v>8002.3999999999978</v>
      </c>
      <c r="Q52" s="533">
        <f>+Q51-Q50</f>
        <v>48722.2</v>
      </c>
      <c r="R52" s="533">
        <f>+Q52-R50</f>
        <v>45249.939999999995</v>
      </c>
      <c r="S52" s="533">
        <f t="shared" ref="S52:AB52" si="176">+R52-S50</f>
        <v>41713.24</v>
      </c>
      <c r="T52" s="533">
        <f t="shared" si="176"/>
        <v>38436.619999999995</v>
      </c>
      <c r="U52" s="533">
        <f t="shared" si="176"/>
        <v>35138.179999999993</v>
      </c>
      <c r="V52" s="533">
        <f t="shared" si="176"/>
        <v>31536.679999999993</v>
      </c>
      <c r="W52" s="533">
        <f t="shared" si="176"/>
        <v>27795.659999999993</v>
      </c>
      <c r="X52" s="533">
        <f t="shared" si="176"/>
        <v>24051.159999999993</v>
      </c>
      <c r="Y52" s="533">
        <f t="shared" si="176"/>
        <v>20487.519999999993</v>
      </c>
      <c r="Z52" s="533">
        <f t="shared" si="176"/>
        <v>17108.639999999992</v>
      </c>
      <c r="AA52" s="533">
        <f t="shared" si="176"/>
        <v>13530.579999999993</v>
      </c>
      <c r="AB52" s="533">
        <f t="shared" si="176"/>
        <v>9815.299999999992</v>
      </c>
      <c r="AC52" s="533">
        <f>+AC51-AC50</f>
        <v>47114.943400000004</v>
      </c>
      <c r="AD52" s="533">
        <f>+AC52-AD50</f>
        <v>42134.711000000003</v>
      </c>
      <c r="AE52" s="533">
        <f t="shared" ref="AE52:AN52" si="177">+AD52-AE50</f>
        <v>36809.562600000005</v>
      </c>
      <c r="AF52" s="533">
        <f t="shared" si="177"/>
        <v>31951.509400000003</v>
      </c>
      <c r="AG52" s="533">
        <f t="shared" si="177"/>
        <v>21112.223800000003</v>
      </c>
      <c r="AH52" s="533">
        <f t="shared" si="177"/>
        <v>15927.530000000004</v>
      </c>
      <c r="AI52" s="533">
        <f t="shared" si="177"/>
        <v>10520.585600000006</v>
      </c>
      <c r="AJ52" s="533">
        <f t="shared" si="177"/>
        <v>5125.1384000000044</v>
      </c>
      <c r="AK52" s="533">
        <f t="shared" si="177"/>
        <v>10.886400000004869</v>
      </c>
      <c r="AL52" s="533">
        <f t="shared" si="177"/>
        <v>-3873.3939999999952</v>
      </c>
      <c r="AM52" s="533">
        <f t="shared" si="177"/>
        <v>-9035.7797999999948</v>
      </c>
      <c r="AN52" s="533">
        <f t="shared" si="177"/>
        <v>-14309.848599999994</v>
      </c>
      <c r="AO52" s="533">
        <f>+AO51-AO50</f>
        <v>47096.582199999997</v>
      </c>
      <c r="AP52" s="533">
        <f>+AO52-AP50</f>
        <v>41931.565199999997</v>
      </c>
      <c r="AQ52" s="533">
        <f t="shared" ref="AQ52:AZ52" si="178">+AP52-AQ50</f>
        <v>36956.1662</v>
      </c>
      <c r="AR52" s="533">
        <f t="shared" si="178"/>
        <v>32541.155599999998</v>
      </c>
      <c r="AS52" s="533">
        <f t="shared" si="178"/>
        <v>27634.425199999998</v>
      </c>
      <c r="AT52" s="533">
        <f t="shared" si="178"/>
        <v>22437.833799999997</v>
      </c>
      <c r="AU52" s="533">
        <f t="shared" si="178"/>
        <v>17038.268199999999</v>
      </c>
      <c r="AV52" s="533">
        <f t="shared" si="178"/>
        <v>11599.3776</v>
      </c>
      <c r="AW52" s="533">
        <f t="shared" si="178"/>
        <v>6475.2014000000008</v>
      </c>
      <c r="AX52" s="533">
        <f t="shared" si="178"/>
        <v>1620.6946000000007</v>
      </c>
      <c r="AY52" s="533">
        <f t="shared" si="178"/>
        <v>-3576.7547999999988</v>
      </c>
      <c r="AZ52" s="533">
        <f t="shared" si="178"/>
        <v>-8860.261599999998</v>
      </c>
      <c r="BA52" s="533">
        <f>+BA51-BA50</f>
        <v>47094.551599999999</v>
      </c>
      <c r="BB52" s="533">
        <f>+BA52-BB50</f>
        <v>42119.209799999997</v>
      </c>
      <c r="BC52" s="533">
        <f t="shared" ref="BC52" si="179">+BB52-BC50</f>
        <v>37030.5262</v>
      </c>
      <c r="BD52" s="533">
        <f t="shared" ref="BD52" si="180">+BC52-BD50</f>
        <v>32564.5504</v>
      </c>
      <c r="BE52" s="533">
        <f t="shared" ref="BE52" si="181">+BD52-BE50</f>
        <v>21309.478000000003</v>
      </c>
      <c r="BF52" s="533">
        <f t="shared" ref="BF52" si="182">+BE52-BF50</f>
        <v>15391.966400000003</v>
      </c>
      <c r="BG52" s="533">
        <f t="shared" ref="BG52" si="183">+BF52-BG50</f>
        <v>10064.587200000004</v>
      </c>
      <c r="BH52" s="533">
        <f t="shared" ref="BH52" si="184">+BG52-BH50</f>
        <v>4689.6176000000041</v>
      </c>
      <c r="BI52" s="533">
        <f t="shared" ref="BI52" si="185">+BH52-BI50</f>
        <v>-265.33239999999569</v>
      </c>
      <c r="BJ52" s="533">
        <f t="shared" ref="BJ52" si="186">+BI52-BJ50</f>
        <v>-3366.4589999999953</v>
      </c>
      <c r="BK52" s="533">
        <f t="shared" ref="BK52" si="187">+BJ52-BK50</f>
        <v>-7279.4251999999951</v>
      </c>
      <c r="BL52" s="533">
        <f t="shared" ref="BL52" si="188">+BK52-BL50</f>
        <v>-12522.806199999995</v>
      </c>
      <c r="BM52" s="533">
        <f>+BM51-BM50</f>
        <v>47061.518600000003</v>
      </c>
      <c r="BN52" s="533">
        <f>+BM52-BN50</f>
        <v>42061.781000000003</v>
      </c>
      <c r="BO52" s="533">
        <f t="shared" ref="BO52" si="189">+BN52-BO50</f>
        <v>36937.919400000006</v>
      </c>
      <c r="BP52" s="533">
        <f t="shared" ref="BP52" si="190">+BO52-BP50</f>
        <v>32438.882000000005</v>
      </c>
      <c r="BQ52" s="533">
        <f t="shared" ref="BQ52" si="191">+BP52-BQ50</f>
        <v>27682.959400000007</v>
      </c>
      <c r="BR52" s="533">
        <f t="shared" ref="BR52" si="192">+BQ52-BR50</f>
        <v>22498.179800000005</v>
      </c>
      <c r="BS52" s="533">
        <f t="shared" ref="BS52" si="193">+BR52-BS50</f>
        <v>17070.443200000005</v>
      </c>
      <c r="BT52" s="533">
        <f t="shared" ref="BT52" si="194">+BS52-BT50</f>
        <v>11606.241600000005</v>
      </c>
      <c r="BU52" s="533">
        <f t="shared" ref="BU52" si="195">+BT52-BU50</f>
        <v>6595.2356000000045</v>
      </c>
      <c r="BV52" s="533">
        <f t="shared" ref="BV52" si="196">+BU52-BV50</f>
        <v>1502.5766000000049</v>
      </c>
      <c r="BW52" s="533">
        <f t="shared" ref="BW52" si="197">+BV52-BW50</f>
        <v>-3326.218799999996</v>
      </c>
      <c r="BX52" s="533">
        <f t="shared" ref="BX52" si="198">+BW52-BX50</f>
        <v>-8843.5877999999957</v>
      </c>
      <c r="BY52" s="533">
        <f>+BY51-BY50</f>
        <v>46914.5432</v>
      </c>
      <c r="BZ52" s="533">
        <f>+BY52-BZ50</f>
        <v>41847.881600000001</v>
      </c>
      <c r="CA52" s="533">
        <f t="shared" ref="CA52" si="199">+BZ52-CA50</f>
        <v>36661.8436</v>
      </c>
      <c r="CB52" s="533">
        <f t="shared" ref="CB52" si="200">+CA52-CB50</f>
        <v>25232.482800000002</v>
      </c>
      <c r="CC52" s="533">
        <f t="shared" ref="CC52" si="201">+CB52-CC50</f>
        <v>19278.763600000002</v>
      </c>
      <c r="CD52" s="533">
        <f t="shared" ref="CD52" si="202">+CC52-CD50</f>
        <v>13945.864600000003</v>
      </c>
      <c r="CE52" s="533">
        <f t="shared" ref="CE52" si="203">+CD52-CE50</f>
        <v>8299.1664000000019</v>
      </c>
      <c r="CF52" s="533">
        <f t="shared" ref="CF52" si="204">+CE52-CF50</f>
        <v>2647.2344000000021</v>
      </c>
      <c r="CG52" s="533">
        <f t="shared" ref="CG52" si="205">+CF52-CG50</f>
        <v>-2773.0089999999982</v>
      </c>
      <c r="CH52" s="533">
        <f t="shared" ref="CH52" si="206">+CG52-CH50</f>
        <v>-6426.7161999999989</v>
      </c>
      <c r="CI52" s="533">
        <f t="shared" ref="CI52" si="207">+CH52-CI50</f>
        <v>-11923.693399999998</v>
      </c>
      <c r="CJ52" s="533">
        <f t="shared" ref="CJ52" si="208">+CI52-CJ50</f>
        <v>-17691.083599999998</v>
      </c>
      <c r="CK52" s="533">
        <f>+CK51-CK50</f>
        <v>46738.824800000002</v>
      </c>
      <c r="CL52" s="533">
        <f>+CK52-CL50</f>
        <v>41282.116399999999</v>
      </c>
      <c r="CM52" s="533">
        <f t="shared" ref="CM52" si="209">+CL52-CM50</f>
        <v>35549.074800000002</v>
      </c>
      <c r="CN52" s="533">
        <f t="shared" ref="CN52" si="210">+CM52-CN50</f>
        <v>30691.136000000002</v>
      </c>
      <c r="CO52" s="533">
        <f t="shared" ref="CO52" si="211">+CN52-CO50</f>
        <v>25414.693400000004</v>
      </c>
      <c r="CP52" s="533">
        <f t="shared" ref="CP52" si="212">+CO52-CP50</f>
        <v>19930.214400000004</v>
      </c>
      <c r="CQ52" s="533">
        <f t="shared" ref="CQ52" si="213">+CP52-CQ50</f>
        <v>14198.745800000004</v>
      </c>
      <c r="CR52" s="533">
        <f t="shared" ref="CR52" si="214">+CQ52-CR50</f>
        <v>8474.6274000000049</v>
      </c>
      <c r="CS52" s="533">
        <f t="shared" ref="CS52" si="215">+CR52-CS50</f>
        <v>2977.5930000000044</v>
      </c>
      <c r="CT52" s="533">
        <f t="shared" ref="CT52" si="216">+CS52-CT50</f>
        <v>-2184.3923999999952</v>
      </c>
      <c r="CU52" s="533">
        <f t="shared" ref="CU52" si="217">+CT52-CU50</f>
        <v>-7765.911199999995</v>
      </c>
      <c r="CV52" s="533">
        <f t="shared" ref="CV52" si="218">+CU52-CV50</f>
        <v>-13553.893399999994</v>
      </c>
      <c r="CW52" s="533">
        <f>+CW51-CW50</f>
        <v>46736.336600000002</v>
      </c>
      <c r="CX52" s="533">
        <f>+CW52-CX50</f>
        <v>41593.6276</v>
      </c>
      <c r="CY52" s="533">
        <f t="shared" ref="CY52" si="219">+CX52-CY50</f>
        <v>36741.008399999999</v>
      </c>
      <c r="CZ52" s="533">
        <f t="shared" ref="CZ52" si="220">+CY52-CZ50</f>
        <v>32357.6008</v>
      </c>
      <c r="DA52" s="533">
        <f t="shared" ref="DA52" si="221">+CZ52-DA50</f>
        <v>20252.822400000001</v>
      </c>
      <c r="DB52" s="533">
        <f t="shared" ref="DB52" si="222">+DA52-DB50</f>
        <v>13371.204800000001</v>
      </c>
      <c r="DC52" s="533">
        <f t="shared" ref="DC52" si="223">+DB52-DC50</f>
        <v>7664.8756000000012</v>
      </c>
      <c r="DD52" s="533">
        <f t="shared" ref="DD52" si="224">+DC52-DD50</f>
        <v>1906.2084000000004</v>
      </c>
      <c r="DE52" s="533">
        <f t="shared" ref="DE52" si="225">+DD52-DE50</f>
        <v>-3549.9851999999983</v>
      </c>
      <c r="DF52" s="533">
        <f t="shared" ref="DF52" si="226">+DE52-DF50</f>
        <v>-7150.7537999999986</v>
      </c>
      <c r="DG52" s="533">
        <f t="shared" ref="DG52" si="227">+DF52-DG50</f>
        <v>-12758.241399999999</v>
      </c>
      <c r="DH52" s="533">
        <f t="shared" ref="DH52" si="228">+DG52-DH50</f>
        <v>-18519.854399999997</v>
      </c>
      <c r="DI52" s="533">
        <f>+DI51-DI50</f>
        <v>46751.237200000003</v>
      </c>
      <c r="DJ52" s="533">
        <f>+DI52-DJ50</f>
        <v>41489.638000000006</v>
      </c>
      <c r="DK52" s="533">
        <f t="shared" ref="DK52" si="229">+DJ52-DK50</f>
        <v>35699.568000000007</v>
      </c>
      <c r="DL52" s="533">
        <f t="shared" ref="DL52" si="230">+DK52-DL50</f>
        <v>30545.190200000005</v>
      </c>
      <c r="DM52" s="533">
        <f t="shared" ref="DM52" si="231">+DL52-DM50</f>
        <v>25662.426600000006</v>
      </c>
      <c r="DN52" s="533">
        <f t="shared" ref="DN52" si="232">+DM52-DN50</f>
        <v>20180.235600000007</v>
      </c>
      <c r="DO52" s="533">
        <f t="shared" ref="DO52" si="233">+DN52-DO50</f>
        <v>14461.408200000007</v>
      </c>
      <c r="DP52" s="533">
        <f t="shared" ref="DP52" si="234">+DO52-DP50</f>
        <v>8727.0510000000068</v>
      </c>
      <c r="DQ52" s="533">
        <f t="shared" ref="DQ52" si="235">+DP52-DQ50</f>
        <v>3301.0018000000073</v>
      </c>
      <c r="DR52" s="533">
        <f t="shared" ref="DR52" si="236">+DQ52-DR50</f>
        <v>-1865.3879999999917</v>
      </c>
      <c r="DS52" s="533">
        <f t="shared" ref="DS52" si="237">+DR52-DS50</f>
        <v>-7466.0401999999922</v>
      </c>
      <c r="DT52" s="533">
        <f t="shared" ref="DT52" si="238">+DS52-DT50</f>
        <v>-13218.386799999993</v>
      </c>
      <c r="DU52" s="533">
        <f>+DU51-DU50</f>
        <v>46767.196000000004</v>
      </c>
      <c r="DV52" s="533">
        <f>+DU52-DV50</f>
        <v>41520.697600000007</v>
      </c>
      <c r="DW52" s="533">
        <f t="shared" ref="DW52" si="239">+DV52-DW50</f>
        <v>35850.747600000002</v>
      </c>
      <c r="DX52" s="533">
        <f t="shared" ref="DX52" si="240">+DW52-DX50</f>
        <v>31118.877600000003</v>
      </c>
      <c r="DY52" s="533">
        <f t="shared" ref="DY52" si="241">+DX52-DY50</f>
        <v>18859.1158</v>
      </c>
      <c r="DZ52" s="533">
        <f t="shared" ref="DZ52" si="242">+DY52-DZ50</f>
        <v>12540.689399999999</v>
      </c>
      <c r="EA52" s="533">
        <f t="shared" ref="EA52" si="243">+DZ52-EA50</f>
        <v>6826.1805999999988</v>
      </c>
      <c r="EB52" s="533">
        <f t="shared" ref="EB52" si="244">+EA52-EB50</f>
        <v>1116.5623999999989</v>
      </c>
      <c r="EC52" s="533">
        <f t="shared" ref="EC52" si="245">+EB52-EC50</f>
        <v>-4311.8320000000012</v>
      </c>
      <c r="ED52" s="533">
        <f t="shared" ref="ED52" si="246">+EC52-ED50</f>
        <v>-8107.2522000000008</v>
      </c>
      <c r="EE52" s="533">
        <f t="shared" ref="EE52" si="247">+ED52-EE50</f>
        <v>-12909.0206</v>
      </c>
      <c r="EF52" s="533">
        <f t="shared" ref="EF52" si="248">+EE52-EF50</f>
        <v>-18643.6924</v>
      </c>
      <c r="EG52" s="533">
        <f>+EG51-EG50</f>
        <v>46783.183400000002</v>
      </c>
      <c r="EH52" s="533">
        <f>+EG52-EH50</f>
        <v>41350.699200000003</v>
      </c>
      <c r="EI52" s="533">
        <f t="shared" ref="EI52" si="249">+EH52-EI50</f>
        <v>36041.824200000003</v>
      </c>
      <c r="EJ52" s="533">
        <f t="shared" ref="EJ52" si="250">+EI52-EJ50</f>
        <v>31392.064800000004</v>
      </c>
      <c r="EK52" s="533">
        <f t="shared" ref="EK52" si="251">+EJ52-EK50</f>
        <v>26073.694600000003</v>
      </c>
      <c r="EL52" s="533">
        <f t="shared" ref="EL52" si="252">+EK52-EL50</f>
        <v>20639.437200000004</v>
      </c>
      <c r="EM52" s="533">
        <f t="shared" ref="EM52" si="253">+EL52-EM50</f>
        <v>14920.123600000004</v>
      </c>
      <c r="EN52" s="533">
        <f t="shared" ref="EN52" si="254">+EM52-EN50</f>
        <v>9218.2846000000045</v>
      </c>
      <c r="EO52" s="533">
        <f t="shared" ref="EO52" si="255">+EN52-EO50</f>
        <v>3767.2962000000052</v>
      </c>
      <c r="EP52" s="533">
        <f t="shared" ref="EP52" si="256">+EO52-EP50</f>
        <v>-1375.098199999994</v>
      </c>
      <c r="EQ52" s="533">
        <f t="shared" ref="EQ52" si="257">+EP52-EQ50</f>
        <v>-6929.3325999999943</v>
      </c>
      <c r="ER52" s="533">
        <f t="shared" ref="ER52" si="258">+EQ52-ER50</f>
        <v>-12688.686199999993</v>
      </c>
      <c r="ES52" s="533">
        <f>+ES51-ES50</f>
        <v>46835.4928</v>
      </c>
      <c r="ET52" s="533">
        <f>+ES52-ET50</f>
        <v>41633.781999999999</v>
      </c>
      <c r="EU52" s="533">
        <f t="shared" ref="EU52" si="259">+ET52-EU50</f>
        <v>36070.309800000003</v>
      </c>
      <c r="EV52" s="533">
        <f t="shared" ref="EV52" si="260">+EU52-EV50</f>
        <v>31328.029400000003</v>
      </c>
      <c r="EW52" s="533">
        <f t="shared" ref="EW52" si="261">+EV52-EW50</f>
        <v>19769.396600000004</v>
      </c>
      <c r="EX52" s="533">
        <f t="shared" ref="EX52" si="262">+EW52-EX50</f>
        <v>14188.650000000005</v>
      </c>
      <c r="EY52" s="533">
        <f t="shared" ref="EY52" si="263">+EX52-EY50</f>
        <v>8531.9132000000045</v>
      </c>
      <c r="EZ52" s="533">
        <f t="shared" ref="EZ52" si="264">+EY52-EZ50</f>
        <v>2837.1670000000058</v>
      </c>
      <c r="FA52" s="533">
        <f t="shared" ref="FA52" si="265">+EZ52-FA50</f>
        <v>-2570.0061999999934</v>
      </c>
      <c r="FB52" s="533">
        <f t="shared" ref="FB52" si="266">+FA52-FB50</f>
        <v>-6126.0157999999929</v>
      </c>
      <c r="FC52" s="533">
        <f t="shared" ref="FC52" si="267">+FB52-FC50</f>
        <v>-10072.529799999993</v>
      </c>
      <c r="FD52" s="533">
        <f t="shared" ref="FD52" si="268">+FC52-FD50</f>
        <v>-15761.441599999993</v>
      </c>
      <c r="FE52" s="533">
        <f>+FE51-FE50</f>
        <v>46923.495000000003</v>
      </c>
      <c r="FF52" s="533">
        <f>+FE52-FF50</f>
        <v>41798.861199999999</v>
      </c>
      <c r="FG52" s="533">
        <f t="shared" ref="FG52" si="269">+FF52-FG50</f>
        <v>36430.669799999996</v>
      </c>
      <c r="FH52" s="533">
        <f t="shared" ref="FH52" si="270">+FG52-FH50</f>
        <v>32057.729799999994</v>
      </c>
      <c r="FI52" s="533">
        <f t="shared" ref="FI52" si="271">+FH52-FI50</f>
        <v>27134.239799999996</v>
      </c>
      <c r="FJ52" s="533">
        <f t="shared" ref="FJ52" si="272">+FI52-FJ50</f>
        <v>21808.633799999996</v>
      </c>
      <c r="FK52" s="533">
        <f t="shared" ref="FK52" si="273">+FJ52-FK50</f>
        <v>16193.738799999996</v>
      </c>
      <c r="FL52" s="533">
        <f t="shared" ref="FL52" si="274">+FK52-FL50</f>
        <v>10574.096199999996</v>
      </c>
      <c r="FM52" s="533">
        <f t="shared" ref="FM52" si="275">+FL52-FM50</f>
        <v>5266.8799999999974</v>
      </c>
      <c r="FN52" s="533">
        <f t="shared" ref="FN52" si="276">+FM52-FN50</f>
        <v>192.9539999999979</v>
      </c>
      <c r="FO52" s="533">
        <f t="shared" ref="FO52" si="277">+FN52-FO50</f>
        <v>-5244.2206000000024</v>
      </c>
      <c r="FP52" s="533">
        <f t="shared" ref="FP52" si="278">+FO52-FP50</f>
        <v>-10858.944000000001</v>
      </c>
      <c r="FQ52" s="533">
        <f>+FQ51-FQ50</f>
        <v>46948.405599999998</v>
      </c>
      <c r="FR52" s="533">
        <f>+FQ52-FR50</f>
        <v>41838.415000000001</v>
      </c>
      <c r="FS52" s="533">
        <f t="shared" ref="FS52" si="279">+FR52-FS50</f>
        <v>38146.0406</v>
      </c>
      <c r="FT52" s="533">
        <f t="shared" ref="FT52" si="280">+FS52-FT50</f>
        <v>27492.8266</v>
      </c>
      <c r="FU52" s="533">
        <f t="shared" ref="FU52" si="281">+FT52-FU50</f>
        <v>22392.331200000001</v>
      </c>
      <c r="FV52" s="533">
        <f t="shared" ref="FV52" si="282">+FU52-FV50</f>
        <v>17090.034200000002</v>
      </c>
      <c r="FW52" s="533">
        <f t="shared" ref="FW52" si="283">+FV52-FW50</f>
        <v>11496.303200000002</v>
      </c>
      <c r="FX52" s="533">
        <f t="shared" ref="FX52" si="284">+FW52-FX50</f>
        <v>5919.2746000000025</v>
      </c>
      <c r="FY52" s="533">
        <f t="shared" ref="FY52" si="285">+FX52-FY50</f>
        <v>730.06200000000354</v>
      </c>
      <c r="FZ52" s="533">
        <f t="shared" ref="FZ52" si="286">+FY52-FZ50</f>
        <v>-4358.249799999996</v>
      </c>
      <c r="GA52" s="533">
        <f t="shared" ref="GA52" si="287">+FZ52-GA50</f>
        <v>-9532.0183999999954</v>
      </c>
      <c r="GB52" s="533">
        <f t="shared" ref="GB52" si="288">+GA52-GB50</f>
        <v>-15149.515999999996</v>
      </c>
    </row>
    <row r="53" spans="1:184">
      <c r="C53" s="41"/>
      <c r="D53" s="511" t="s">
        <v>192</v>
      </c>
      <c r="E53" s="512"/>
      <c r="F53" s="512"/>
      <c r="G53" s="512"/>
      <c r="H53" s="512"/>
      <c r="I53" s="512"/>
      <c r="J53" s="512"/>
      <c r="K53" s="512"/>
      <c r="L53" s="512"/>
      <c r="M53" s="512"/>
      <c r="N53" s="512"/>
      <c r="O53" s="512"/>
      <c r="P53" s="535">
        <f>+P52</f>
        <v>8002.3999999999978</v>
      </c>
      <c r="Q53" s="512"/>
      <c r="R53" s="512"/>
      <c r="S53" s="512"/>
      <c r="T53" s="512"/>
      <c r="U53" s="512"/>
      <c r="V53" s="512"/>
      <c r="W53" s="512"/>
      <c r="X53" s="512"/>
      <c r="Y53" s="512"/>
      <c r="Z53" s="512"/>
      <c r="AA53" s="512"/>
      <c r="AB53" s="535">
        <f>+AB52+P53</f>
        <v>17817.69999999999</v>
      </c>
      <c r="AC53" s="512"/>
      <c r="AD53" s="512"/>
      <c r="AE53" s="512"/>
      <c r="AF53" s="512"/>
      <c r="AG53" s="512"/>
      <c r="AH53" s="512"/>
      <c r="AI53" s="512"/>
      <c r="AJ53" s="512"/>
      <c r="AK53" s="512"/>
      <c r="AL53" s="512"/>
      <c r="AM53" s="512"/>
      <c r="AN53" s="535">
        <f>+AN52+AB53</f>
        <v>3507.8513999999959</v>
      </c>
      <c r="AO53" s="512"/>
      <c r="AP53" s="512"/>
      <c r="AQ53" s="512"/>
      <c r="AR53" s="512"/>
      <c r="AS53" s="512"/>
      <c r="AT53" s="512"/>
      <c r="AU53" s="512"/>
      <c r="AV53" s="512"/>
      <c r="AW53" s="512"/>
      <c r="AX53" s="512"/>
      <c r="AY53" s="512"/>
      <c r="AZ53" s="535">
        <f>+AZ52+AN53</f>
        <v>-5352.4102000000021</v>
      </c>
      <c r="BA53" s="512"/>
      <c r="BB53" s="512"/>
      <c r="BC53" s="512"/>
      <c r="BD53" s="512"/>
      <c r="BE53" s="512"/>
      <c r="BF53" s="512"/>
      <c r="BG53" s="512"/>
      <c r="BH53" s="512"/>
      <c r="BI53" s="512"/>
      <c r="BJ53" s="512"/>
      <c r="BK53" s="512"/>
      <c r="BL53" s="535">
        <f>+BL52+AZ53</f>
        <v>-17875.216399999998</v>
      </c>
      <c r="BM53" s="512"/>
      <c r="BN53" s="512"/>
      <c r="BO53" s="512"/>
      <c r="BP53" s="512"/>
      <c r="BQ53" s="512"/>
      <c r="BR53" s="512"/>
      <c r="BS53" s="512"/>
      <c r="BT53" s="512"/>
      <c r="BU53" s="512"/>
      <c r="BV53" s="512"/>
      <c r="BW53" s="512"/>
      <c r="BX53" s="535">
        <f>+BX52+BL53</f>
        <v>-26718.804199999991</v>
      </c>
      <c r="BY53" s="512"/>
      <c r="BZ53" s="512"/>
      <c r="CA53" s="512"/>
      <c r="CB53" s="512"/>
      <c r="CC53" s="512"/>
      <c r="CD53" s="512"/>
      <c r="CE53" s="512"/>
      <c r="CF53" s="512"/>
      <c r="CG53" s="512"/>
      <c r="CH53" s="512"/>
      <c r="CI53" s="512"/>
      <c r="CJ53" s="535">
        <f>+CJ52+BX53</f>
        <v>-44409.88779999999</v>
      </c>
      <c r="CK53" s="512"/>
      <c r="CL53" s="512"/>
      <c r="CM53" s="512"/>
      <c r="CN53" s="512"/>
      <c r="CO53" s="512"/>
      <c r="CP53" s="512"/>
      <c r="CQ53" s="512"/>
      <c r="CR53" s="512"/>
      <c r="CS53" s="512"/>
      <c r="CT53" s="512"/>
      <c r="CU53" s="512"/>
      <c r="CV53" s="535">
        <f>+CV52+CJ53</f>
        <v>-57963.781199999983</v>
      </c>
      <c r="CW53" s="512"/>
      <c r="CX53" s="512"/>
      <c r="CY53" s="512"/>
      <c r="CZ53" s="512"/>
      <c r="DA53" s="512"/>
      <c r="DB53" s="512"/>
      <c r="DC53" s="512"/>
      <c r="DD53" s="512"/>
      <c r="DE53" s="512"/>
      <c r="DF53" s="512"/>
      <c r="DG53" s="512"/>
      <c r="DH53" s="535">
        <f>+DH52+CV53</f>
        <v>-76483.63559999998</v>
      </c>
      <c r="DI53" s="512"/>
      <c r="DJ53" s="512"/>
      <c r="DK53" s="512"/>
      <c r="DL53" s="512"/>
      <c r="DM53" s="512"/>
      <c r="DN53" s="512"/>
      <c r="DO53" s="512"/>
      <c r="DP53" s="512"/>
      <c r="DQ53" s="512"/>
      <c r="DR53" s="512"/>
      <c r="DS53" s="512"/>
      <c r="DT53" s="535">
        <f>+DT52+DH53</f>
        <v>-89702.022399999973</v>
      </c>
      <c r="DU53" s="512"/>
      <c r="DV53" s="512"/>
      <c r="DW53" s="512"/>
      <c r="DX53" s="512"/>
      <c r="DY53" s="512"/>
      <c r="DZ53" s="512"/>
      <c r="EA53" s="512"/>
      <c r="EB53" s="512"/>
      <c r="EC53" s="512"/>
      <c r="ED53" s="512"/>
      <c r="EE53" s="512"/>
      <c r="EF53" s="535">
        <f>+EF52+DT53</f>
        <v>-108345.71479999997</v>
      </c>
      <c r="EG53" s="512"/>
      <c r="EH53" s="512"/>
      <c r="EI53" s="512"/>
      <c r="EJ53" s="512"/>
      <c r="EK53" s="512"/>
      <c r="EL53" s="512"/>
      <c r="EM53" s="512"/>
      <c r="EN53" s="512"/>
      <c r="EO53" s="512"/>
      <c r="EP53" s="512"/>
      <c r="EQ53" s="512"/>
      <c r="ER53" s="535">
        <f>+ER52+EF53</f>
        <v>-121034.40099999997</v>
      </c>
      <c r="ES53" s="512"/>
      <c r="ET53" s="512"/>
      <c r="EU53" s="512"/>
      <c r="EV53" s="512"/>
      <c r="EW53" s="512"/>
      <c r="EX53" s="512"/>
      <c r="EY53" s="512"/>
      <c r="EZ53" s="512"/>
      <c r="FA53" s="512"/>
      <c r="FB53" s="512"/>
      <c r="FC53" s="512"/>
      <c r="FD53" s="535">
        <f>+FD52+ER53</f>
        <v>-136795.84259999997</v>
      </c>
      <c r="FE53" s="512"/>
      <c r="FF53" s="512"/>
      <c r="FG53" s="512"/>
      <c r="FH53" s="512"/>
      <c r="FI53" s="512"/>
      <c r="FJ53" s="512"/>
      <c r="FK53" s="512"/>
      <c r="FL53" s="512"/>
      <c r="FM53" s="512"/>
      <c r="FN53" s="512"/>
      <c r="FO53" s="512"/>
      <c r="FP53" s="535">
        <f>+FP52+FD53</f>
        <v>-147654.78659999996</v>
      </c>
      <c r="FQ53" s="512"/>
      <c r="FR53" s="512"/>
      <c r="FS53" s="512"/>
      <c r="FT53" s="512"/>
      <c r="FU53" s="512"/>
      <c r="FV53" s="512"/>
      <c r="FW53" s="512"/>
      <c r="FX53" s="512"/>
      <c r="FY53" s="512"/>
      <c r="FZ53" s="512"/>
      <c r="GA53" s="512"/>
      <c r="GB53" s="535">
        <f>+GB52+FP53</f>
        <v>-162804.30259999997</v>
      </c>
    </row>
    <row r="54" spans="1:184">
      <c r="H54" s="28"/>
    </row>
    <row r="55" spans="1:184">
      <c r="D55" s="461" t="s">
        <v>192</v>
      </c>
      <c r="H55" s="28"/>
    </row>
    <row r="56" spans="1:184">
      <c r="D56" s="615" t="s">
        <v>294</v>
      </c>
      <c r="E56" s="278"/>
      <c r="F56" s="278"/>
      <c r="G56" s="278"/>
      <c r="H56" s="278"/>
      <c r="I56" s="287"/>
      <c r="J56" s="287"/>
      <c r="K56" s="287"/>
      <c r="L56" s="287"/>
      <c r="M56" s="287"/>
      <c r="N56" s="287"/>
      <c r="O56" s="287"/>
      <c r="P56" s="287"/>
      <c r="Q56" s="287"/>
      <c r="R56" s="287"/>
      <c r="S56" s="287"/>
    </row>
    <row r="57" spans="1:184">
      <c r="D57" s="608" t="s">
        <v>293</v>
      </c>
      <c r="G57" s="41"/>
      <c r="H57" s="28"/>
    </row>
    <row r="58" spans="1:184">
      <c r="E58" s="278"/>
      <c r="F58" s="278"/>
      <c r="G58" s="278"/>
      <c r="H58" s="278"/>
    </row>
  </sheetData>
  <conditionalFormatting sqref="E39:GB39 E53:GB53">
    <cfRule type="expression" dxfId="13" priority="3">
      <formula>E39&lt;0</formula>
    </cfRule>
    <cfRule type="expression" dxfId="12" priority="4">
      <formula>E39&gt;0</formula>
    </cfRule>
  </conditionalFormatting>
  <pageMargins left="0.7" right="0.7" top="0.75" bottom="0.75" header="0.3" footer="0.3"/>
  <pageSetup scale="7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5" tint="0.59999389629810485"/>
  </sheetPr>
  <dimension ref="A1:AZ197"/>
  <sheetViews>
    <sheetView showGridLines="0" zoomScale="80" zoomScaleNormal="80" workbookViewId="0">
      <selection activeCell="D8" sqref="D8"/>
    </sheetView>
  </sheetViews>
  <sheetFormatPr defaultColWidth="9.140625" defaultRowHeight="15"/>
  <cols>
    <col min="1" max="1" width="9.140625" style="60"/>
    <col min="2" max="2" width="38.42578125" style="45" bestFit="1" customWidth="1"/>
    <col min="3" max="3" width="41.5703125" style="41" bestFit="1" customWidth="1"/>
    <col min="4" max="4" width="10.140625" style="41" bestFit="1" customWidth="1"/>
    <col min="5" max="7" width="12.28515625" style="41" bestFit="1" customWidth="1"/>
    <col min="8" max="8" width="13" style="32" bestFit="1" customWidth="1"/>
    <col min="9" max="9" width="12.28515625" style="41" bestFit="1" customWidth="1"/>
    <col min="10" max="18" width="13.42578125" style="41" bestFit="1" customWidth="1"/>
    <col min="19" max="19" width="18.85546875" style="41" bestFit="1" customWidth="1"/>
    <col min="20" max="34" width="9.140625" style="41"/>
    <col min="35" max="35" width="9.7109375" style="41" bestFit="1" customWidth="1"/>
    <col min="36" max="36" width="10.5703125" style="41" bestFit="1" customWidth="1"/>
    <col min="37" max="37" width="9.140625" style="41"/>
    <col min="38" max="38" width="9.7109375" style="41" bestFit="1" customWidth="1"/>
    <col min="39" max="44" width="9.140625" style="41"/>
    <col min="45" max="45" width="9.7109375" style="45" bestFit="1" customWidth="1"/>
    <col min="46" max="51" width="9.140625" style="45"/>
    <col min="52" max="16384" width="9.140625" style="41"/>
  </cols>
  <sheetData>
    <row r="1" spans="1:52">
      <c r="D1" s="271">
        <f>+$AI$2</f>
        <v>41275</v>
      </c>
      <c r="E1" s="271">
        <f>+DATE(YEAR(D1)+1,1,1)</f>
        <v>41640</v>
      </c>
      <c r="F1" s="271">
        <f t="shared" ref="F1:G1" si="0">+DATE(YEAR(E1)+1,1,1)</f>
        <v>42005</v>
      </c>
      <c r="G1" s="271">
        <f t="shared" si="0"/>
        <v>42370</v>
      </c>
      <c r="H1" s="271">
        <f t="shared" ref="H1" si="1">+DATE(YEAR(G1)+1,1,1)</f>
        <v>42736</v>
      </c>
      <c r="I1" s="271">
        <f t="shared" ref="I1" si="2">+DATE(YEAR(H1)+1,1,1)</f>
        <v>43101</v>
      </c>
      <c r="J1" s="271">
        <f t="shared" ref="J1" si="3">+DATE(YEAR(I1)+1,1,1)</f>
        <v>43466</v>
      </c>
      <c r="K1" s="271">
        <f t="shared" ref="K1" si="4">+DATE(YEAR(J1)+1,1,1)</f>
        <v>43831</v>
      </c>
      <c r="L1" s="271">
        <f t="shared" ref="L1" si="5">+DATE(YEAR(K1)+1,1,1)</f>
        <v>44197</v>
      </c>
      <c r="M1" s="271">
        <f t="shared" ref="M1" si="6">+DATE(YEAR(L1)+1,1,1)</f>
        <v>44562</v>
      </c>
      <c r="N1" s="271">
        <f t="shared" ref="N1" si="7">+DATE(YEAR(M1)+1,1,1)</f>
        <v>44927</v>
      </c>
      <c r="O1" s="271">
        <f t="shared" ref="O1" si="8">+DATE(YEAR(N1)+1,1,1)</f>
        <v>45292</v>
      </c>
      <c r="P1" s="271">
        <f t="shared" ref="P1" si="9">+DATE(YEAR(O1)+1,1,1)</f>
        <v>45658</v>
      </c>
      <c r="Q1" s="271">
        <f t="shared" ref="Q1" si="10">+DATE(YEAR(P1)+1,1,1)</f>
        <v>46023</v>
      </c>
      <c r="R1" s="271">
        <f t="shared" ref="R1" si="11">+DATE(YEAR(Q1)+1,1,1)</f>
        <v>46388</v>
      </c>
      <c r="S1" s="32"/>
      <c r="AH1" s="41" t="str">
        <f>+"'"&amp;"Monthly Emissions-Expected'!"</f>
        <v>'Monthly Emissions-Expected'!</v>
      </c>
      <c r="AL1" s="27">
        <f>+AI2</f>
        <v>41275</v>
      </c>
      <c r="AM1" s="41" t="str">
        <f t="shared" ref="AM1:AM32" si="12">+VLOOKUP(AN1,$AP$1:$AQ$197,2,FALSE)</f>
        <v>e</v>
      </c>
      <c r="AN1" s="41">
        <v>5</v>
      </c>
      <c r="AO1" s="41">
        <f t="shared" ref="AO1:AO41" si="13">+MATCH(AL1,$AS$1:$AS$131)</f>
        <v>26</v>
      </c>
      <c r="AP1" s="41">
        <v>1</v>
      </c>
      <c r="AQ1" s="41" t="s">
        <v>111</v>
      </c>
      <c r="AT1" s="141" t="s">
        <v>140</v>
      </c>
      <c r="AU1" s="141" t="s">
        <v>141</v>
      </c>
      <c r="AV1" s="141" t="s">
        <v>142</v>
      </c>
      <c r="AW1" s="141" t="s">
        <v>143</v>
      </c>
      <c r="AX1" s="141" t="s">
        <v>144</v>
      </c>
      <c r="AY1" s="141" t="s">
        <v>145</v>
      </c>
      <c r="AZ1" s="141" t="s">
        <v>135</v>
      </c>
    </row>
    <row r="2" spans="1:52">
      <c r="B2" s="197" t="s">
        <v>153</v>
      </c>
      <c r="C2" s="41" t="s">
        <v>33</v>
      </c>
      <c r="D2" s="401">
        <f>+YEAR('Monthly Emissions-Expected'!$E$2)</f>
        <v>2013</v>
      </c>
      <c r="E2" s="401">
        <f>+D2+1</f>
        <v>2014</v>
      </c>
      <c r="F2" s="401">
        <f t="shared" ref="F2:G2" si="14">+E2+1</f>
        <v>2015</v>
      </c>
      <c r="G2" s="401">
        <f t="shared" si="14"/>
        <v>2016</v>
      </c>
      <c r="H2" s="401">
        <f t="shared" ref="H2" si="15">+G2+1</f>
        <v>2017</v>
      </c>
      <c r="I2" s="401">
        <f t="shared" ref="I2" si="16">+H2+1</f>
        <v>2018</v>
      </c>
      <c r="J2" s="401">
        <f t="shared" ref="J2" si="17">+I2+1</f>
        <v>2019</v>
      </c>
      <c r="K2" s="401">
        <f t="shared" ref="K2" si="18">+J2+1</f>
        <v>2020</v>
      </c>
      <c r="L2" s="401">
        <f t="shared" ref="L2" si="19">+K2+1</f>
        <v>2021</v>
      </c>
      <c r="M2" s="401">
        <f t="shared" ref="M2" si="20">+L2+1</f>
        <v>2022</v>
      </c>
      <c r="N2" s="401">
        <f t="shared" ref="N2" si="21">+M2+1</f>
        <v>2023</v>
      </c>
      <c r="O2" s="401">
        <f t="shared" ref="O2" si="22">+N2+1</f>
        <v>2024</v>
      </c>
      <c r="P2" s="401">
        <f t="shared" ref="P2" si="23">+O2+1</f>
        <v>2025</v>
      </c>
      <c r="Q2" s="401">
        <f t="shared" ref="Q2" si="24">+P2+1</f>
        <v>2026</v>
      </c>
      <c r="R2" s="401">
        <f t="shared" ref="R2" si="25">+Q2+1</f>
        <v>2027</v>
      </c>
      <c r="S2" s="32"/>
      <c r="AH2" s="41">
        <f>+YEAR(AI2)</f>
        <v>2013</v>
      </c>
      <c r="AI2" s="49">
        <f>+'Monthly Emissions-Expected'!$E$2</f>
        <v>41275</v>
      </c>
      <c r="AJ2" s="27">
        <f>+DATE(YEAR(AI2),12,1)</f>
        <v>41609</v>
      </c>
      <c r="AL2" s="27">
        <f>+EDATE(AL1,1)</f>
        <v>41306</v>
      </c>
      <c r="AM2" s="41" t="str">
        <f t="shared" si="12"/>
        <v>f</v>
      </c>
      <c r="AN2" s="41">
        <f>+AN1+1</f>
        <v>6</v>
      </c>
      <c r="AO2" s="41">
        <f t="shared" si="13"/>
        <v>27</v>
      </c>
      <c r="AP2" s="41">
        <f>+AP1+1</f>
        <v>2</v>
      </c>
      <c r="AQ2" s="41" t="s">
        <v>112</v>
      </c>
      <c r="AS2" s="139">
        <v>40544</v>
      </c>
      <c r="AT2" s="142">
        <v>336</v>
      </c>
      <c r="AU2" s="142">
        <v>408</v>
      </c>
      <c r="AV2" s="142">
        <v>504</v>
      </c>
      <c r="AW2" s="142">
        <v>160</v>
      </c>
      <c r="AX2" s="142">
        <v>80</v>
      </c>
      <c r="AY2" s="142">
        <v>168</v>
      </c>
      <c r="AZ2" s="142">
        <f>+AT2+AU2</f>
        <v>744</v>
      </c>
    </row>
    <row r="3" spans="1:52">
      <c r="A3" s="60">
        <f>+ROW()</f>
        <v>3</v>
      </c>
      <c r="B3" s="208" t="s">
        <v>1</v>
      </c>
      <c r="C3" s="30" t="s">
        <v>56</v>
      </c>
      <c r="D3" s="249">
        <f t="shared" ref="D3:R15" ca="1" si="26">+SUM(INDIRECT($AH$1&amp;VLOOKUP(D$1,$AL$1:$AM$197,2,FALSE)&amp;$A3&amp;":"&amp;VLOOKUP(DATE(YEAR(D$1),12,1),$AL$1:$AM$197,2,FALSE)&amp;$A3))</f>
        <v>905.01999999999987</v>
      </c>
      <c r="E3" s="249">
        <f t="shared" ca="1" si="26"/>
        <v>985.25</v>
      </c>
      <c r="F3" s="249">
        <f t="shared" ca="1" si="26"/>
        <v>944.63999999999987</v>
      </c>
      <c r="G3" s="249">
        <f t="shared" ca="1" si="26"/>
        <v>988.84999999999991</v>
      </c>
      <c r="H3" s="480">
        <f t="shared" ca="1" si="26"/>
        <v>868.11</v>
      </c>
      <c r="I3" s="480">
        <f t="shared" ca="1" si="26"/>
        <v>1001.9599999999999</v>
      </c>
      <c r="J3" s="480">
        <f t="shared" ca="1" si="26"/>
        <v>983.09000000000015</v>
      </c>
      <c r="K3" s="480">
        <f t="shared" ca="1" si="26"/>
        <v>1062.1400000000001</v>
      </c>
      <c r="L3" s="480">
        <f t="shared" ca="1" si="26"/>
        <v>995.24</v>
      </c>
      <c r="M3" s="480">
        <f t="shared" ca="1" si="26"/>
        <v>1055.46</v>
      </c>
      <c r="N3" s="480">
        <f t="shared" ca="1" si="26"/>
        <v>969.48</v>
      </c>
      <c r="O3" s="480">
        <f t="shared" ca="1" si="26"/>
        <v>1054.79</v>
      </c>
      <c r="P3" s="480">
        <f t="shared" ca="1" si="26"/>
        <v>922.63</v>
      </c>
      <c r="Q3" s="480">
        <f t="shared" ca="1" si="26"/>
        <v>1027.1499999999999</v>
      </c>
      <c r="R3" s="480">
        <f t="shared" ca="1" si="26"/>
        <v>963.95</v>
      </c>
      <c r="S3" s="319"/>
      <c r="AH3" s="41">
        <f>+AH2+1</f>
        <v>2014</v>
      </c>
      <c r="AI3" s="27">
        <f>+DATE(YEAR(AJ2)+1,1,1)</f>
        <v>41640</v>
      </c>
      <c r="AJ3" s="27">
        <f>+DATE(YEAR(AI3),12,1)</f>
        <v>41974</v>
      </c>
      <c r="AL3" s="27">
        <f t="shared" ref="AL3:AL66" si="27">+EDATE(AL2,1)</f>
        <v>41334</v>
      </c>
      <c r="AM3" s="41" t="str">
        <f t="shared" si="12"/>
        <v>g</v>
      </c>
      <c r="AN3" s="41">
        <f t="shared" ref="AN3:AN66" si="28">+AN2+1</f>
        <v>7</v>
      </c>
      <c r="AO3" s="41">
        <f t="shared" si="13"/>
        <v>28</v>
      </c>
      <c r="AP3" s="41">
        <f t="shared" ref="AP3:AP66" si="29">+AP2+1</f>
        <v>3</v>
      </c>
      <c r="AQ3" s="41" t="s">
        <v>104</v>
      </c>
      <c r="AS3" s="139">
        <v>40575</v>
      </c>
      <c r="AT3" s="142">
        <v>320</v>
      </c>
      <c r="AU3" s="142">
        <v>352</v>
      </c>
      <c r="AV3" s="142">
        <v>480</v>
      </c>
      <c r="AW3" s="142">
        <v>128</v>
      </c>
      <c r="AX3" s="142">
        <v>64</v>
      </c>
      <c r="AY3" s="142">
        <v>160</v>
      </c>
      <c r="AZ3" s="142">
        <f t="shared" ref="AZ3:AZ76" si="30">+AT3+AU3</f>
        <v>672</v>
      </c>
    </row>
    <row r="4" spans="1:52">
      <c r="A4" s="60">
        <f t="shared" ref="A4:A15" si="31">+ROW()</f>
        <v>4</v>
      </c>
      <c r="B4" s="209" t="s">
        <v>2</v>
      </c>
      <c r="C4" s="29" t="s">
        <v>56</v>
      </c>
      <c r="D4" s="248">
        <f t="shared" ca="1" si="26"/>
        <v>432.71</v>
      </c>
      <c r="E4" s="248">
        <f t="shared" ca="1" si="26"/>
        <v>408.51</v>
      </c>
      <c r="F4" s="248">
        <f t="shared" ca="1" si="26"/>
        <v>431.53000000000009</v>
      </c>
      <c r="G4" s="248">
        <f t="shared" ca="1" si="26"/>
        <v>405.65</v>
      </c>
      <c r="H4" s="481">
        <f t="shared" ca="1" si="26"/>
        <v>432.55999999999995</v>
      </c>
      <c r="I4" s="481">
        <f t="shared" ca="1" si="26"/>
        <v>379.50000000000006</v>
      </c>
      <c r="J4" s="481">
        <f t="shared" ca="1" si="26"/>
        <v>446.3</v>
      </c>
      <c r="K4" s="481">
        <f t="shared" ca="1" si="26"/>
        <v>430.85</v>
      </c>
      <c r="L4" s="481">
        <f t="shared" ca="1" si="26"/>
        <v>422.18</v>
      </c>
      <c r="M4" s="481">
        <f t="shared" ca="1" si="26"/>
        <v>430.31</v>
      </c>
      <c r="N4" s="481">
        <f t="shared" ca="1" si="26"/>
        <v>454.78000000000003</v>
      </c>
      <c r="O4" s="481">
        <f t="shared" ca="1" si="26"/>
        <v>429.92</v>
      </c>
      <c r="P4" s="481">
        <f t="shared" ca="1" si="26"/>
        <v>451.50000000000006</v>
      </c>
      <c r="Q4" s="481">
        <f t="shared" ca="1" si="26"/>
        <v>387.76999999999992</v>
      </c>
      <c r="R4" s="481">
        <f t="shared" ca="1" si="26"/>
        <v>442.88999999999993</v>
      </c>
      <c r="S4" s="32"/>
      <c r="AH4" s="41">
        <f t="shared" ref="AH4:AH16" si="32">+AH3+1</f>
        <v>2015</v>
      </c>
      <c r="AI4" s="27">
        <f t="shared" ref="AI4:AI16" si="33">+DATE(YEAR(AJ3)+1,1,1)</f>
        <v>42005</v>
      </c>
      <c r="AJ4" s="27">
        <f t="shared" ref="AJ4:AJ16" si="34">+DATE(YEAR(AI4),12,1)</f>
        <v>42339</v>
      </c>
      <c r="AL4" s="27">
        <f t="shared" si="27"/>
        <v>41365</v>
      </c>
      <c r="AM4" s="41" t="str">
        <f t="shared" si="12"/>
        <v>h</v>
      </c>
      <c r="AN4" s="41">
        <f t="shared" si="28"/>
        <v>8</v>
      </c>
      <c r="AO4" s="41">
        <f t="shared" si="13"/>
        <v>29</v>
      </c>
      <c r="AP4" s="41">
        <f t="shared" si="29"/>
        <v>4</v>
      </c>
      <c r="AQ4" s="41" t="s">
        <v>113</v>
      </c>
      <c r="AS4" s="139">
        <v>40603</v>
      </c>
      <c r="AT4" s="142">
        <v>368</v>
      </c>
      <c r="AU4" s="142">
        <v>376</v>
      </c>
      <c r="AV4" s="142">
        <v>552</v>
      </c>
      <c r="AW4" s="142">
        <v>128</v>
      </c>
      <c r="AX4" s="142">
        <v>64</v>
      </c>
      <c r="AY4" s="142">
        <v>184</v>
      </c>
      <c r="AZ4" s="142">
        <f t="shared" si="30"/>
        <v>744</v>
      </c>
    </row>
    <row r="5" spans="1:52">
      <c r="A5" s="60">
        <f t="shared" si="31"/>
        <v>5</v>
      </c>
      <c r="B5" s="209" t="s">
        <v>3</v>
      </c>
      <c r="C5" s="29" t="s">
        <v>56</v>
      </c>
      <c r="D5" s="248">
        <f t="shared" ca="1" si="26"/>
        <v>374.47999999999996</v>
      </c>
      <c r="E5" s="248">
        <f t="shared" ca="1" si="26"/>
        <v>430.65999999999997</v>
      </c>
      <c r="F5" s="248">
        <f t="shared" ca="1" si="26"/>
        <v>405.45999999999992</v>
      </c>
      <c r="G5" s="248">
        <f t="shared" ca="1" si="26"/>
        <v>435</v>
      </c>
      <c r="H5" s="481">
        <f t="shared" ca="1" si="26"/>
        <v>407.88</v>
      </c>
      <c r="I5" s="481">
        <f t="shared" ca="1" si="26"/>
        <v>438.74000000000007</v>
      </c>
      <c r="J5" s="481">
        <f t="shared" ca="1" si="26"/>
        <v>416.46999999999997</v>
      </c>
      <c r="K5" s="481">
        <f t="shared" ca="1" si="26"/>
        <v>458.89000000000004</v>
      </c>
      <c r="L5" s="481">
        <f t="shared" ca="1" si="26"/>
        <v>396.24</v>
      </c>
      <c r="M5" s="481">
        <f t="shared" ca="1" si="26"/>
        <v>452.72000000000008</v>
      </c>
      <c r="N5" s="481">
        <f t="shared" ca="1" si="26"/>
        <v>426.84</v>
      </c>
      <c r="O5" s="481">
        <f t="shared" ca="1" si="26"/>
        <v>455.91</v>
      </c>
      <c r="P5" s="481">
        <f t="shared" ca="1" si="26"/>
        <v>425.77</v>
      </c>
      <c r="Q5" s="481">
        <f t="shared" ca="1" si="26"/>
        <v>447.90999999999997</v>
      </c>
      <c r="R5" s="481">
        <f t="shared" ca="1" si="26"/>
        <v>421.5800000000001</v>
      </c>
      <c r="S5" s="32"/>
      <c r="AH5" s="41">
        <f t="shared" si="32"/>
        <v>2016</v>
      </c>
      <c r="AI5" s="27">
        <f t="shared" si="33"/>
        <v>42370</v>
      </c>
      <c r="AJ5" s="27">
        <f t="shared" si="34"/>
        <v>42705</v>
      </c>
      <c r="AL5" s="27">
        <f t="shared" si="27"/>
        <v>41395</v>
      </c>
      <c r="AM5" s="41" t="str">
        <f t="shared" si="12"/>
        <v>i</v>
      </c>
      <c r="AN5" s="41">
        <f t="shared" si="28"/>
        <v>9</v>
      </c>
      <c r="AO5" s="41">
        <f t="shared" si="13"/>
        <v>30</v>
      </c>
      <c r="AP5" s="41">
        <f t="shared" si="29"/>
        <v>5</v>
      </c>
      <c r="AQ5" s="41" t="s">
        <v>114</v>
      </c>
      <c r="AS5" s="139">
        <v>40634</v>
      </c>
      <c r="AT5" s="142">
        <v>336</v>
      </c>
      <c r="AU5" s="142">
        <v>384</v>
      </c>
      <c r="AV5" s="142">
        <v>504</v>
      </c>
      <c r="AW5" s="142">
        <v>144</v>
      </c>
      <c r="AX5" s="142">
        <v>72</v>
      </c>
      <c r="AY5" s="142">
        <v>168</v>
      </c>
      <c r="AZ5" s="142">
        <f t="shared" si="30"/>
        <v>720</v>
      </c>
    </row>
    <row r="6" spans="1:52">
      <c r="A6" s="60">
        <f t="shared" si="31"/>
        <v>6</v>
      </c>
      <c r="B6" s="209" t="s">
        <v>4</v>
      </c>
      <c r="C6" s="29" t="s">
        <v>56</v>
      </c>
      <c r="D6" s="248">
        <f t="shared" ca="1" si="26"/>
        <v>1757.6</v>
      </c>
      <c r="E6" s="248">
        <f t="shared" ca="1" si="26"/>
        <v>1891.8400000000001</v>
      </c>
      <c r="F6" s="248">
        <f t="shared" ca="1" si="26"/>
        <v>1866.5499999999997</v>
      </c>
      <c r="G6" s="248">
        <f t="shared" ca="1" si="26"/>
        <v>1747.7400000000002</v>
      </c>
      <c r="H6" s="481">
        <f t="shared" ca="1" si="26"/>
        <v>1755.3600000000001</v>
      </c>
      <c r="I6" s="481">
        <f t="shared" ca="1" si="26"/>
        <v>1838.4600000000003</v>
      </c>
      <c r="J6" s="481">
        <f t="shared" ca="1" si="26"/>
        <v>1731.1</v>
      </c>
      <c r="K6" s="481">
        <f t="shared" ca="1" si="26"/>
        <v>2033.39</v>
      </c>
      <c r="L6" s="481">
        <f t="shared" ca="1" si="26"/>
        <v>2027.7900000000002</v>
      </c>
      <c r="M6" s="481">
        <f t="shared" ca="1" si="26"/>
        <v>1877.5700000000002</v>
      </c>
      <c r="N6" s="481">
        <f t="shared" ca="1" si="26"/>
        <v>2017.7100000000003</v>
      </c>
      <c r="O6" s="481">
        <f t="shared" ca="1" si="26"/>
        <v>2025.5200000000002</v>
      </c>
      <c r="P6" s="481">
        <f t="shared" ca="1" si="26"/>
        <v>1854.6899999999996</v>
      </c>
      <c r="Q6" s="481">
        <f t="shared" ca="1" si="26"/>
        <v>1938.6499999999999</v>
      </c>
      <c r="R6" s="481">
        <f t="shared" ca="1" si="26"/>
        <v>1911.29</v>
      </c>
      <c r="S6" s="32"/>
      <c r="AH6" s="41">
        <f t="shared" si="32"/>
        <v>2017</v>
      </c>
      <c r="AI6" s="27">
        <f t="shared" si="33"/>
        <v>42736</v>
      </c>
      <c r="AJ6" s="27">
        <f t="shared" si="34"/>
        <v>43070</v>
      </c>
      <c r="AL6" s="27">
        <f t="shared" si="27"/>
        <v>41426</v>
      </c>
      <c r="AM6" s="41" t="str">
        <f t="shared" si="12"/>
        <v>j</v>
      </c>
      <c r="AN6" s="41">
        <f t="shared" si="28"/>
        <v>10</v>
      </c>
      <c r="AO6" s="41">
        <f t="shared" si="13"/>
        <v>31</v>
      </c>
      <c r="AP6" s="41">
        <f t="shared" si="29"/>
        <v>6</v>
      </c>
      <c r="AQ6" s="41" t="s">
        <v>109</v>
      </c>
      <c r="AS6" s="139">
        <v>40664</v>
      </c>
      <c r="AT6" s="142">
        <v>336</v>
      </c>
      <c r="AU6" s="142">
        <v>408</v>
      </c>
      <c r="AV6" s="142">
        <v>504</v>
      </c>
      <c r="AW6" s="142">
        <v>160</v>
      </c>
      <c r="AX6" s="142">
        <v>80</v>
      </c>
      <c r="AY6" s="142">
        <v>168</v>
      </c>
      <c r="AZ6" s="142">
        <f t="shared" si="30"/>
        <v>744</v>
      </c>
    </row>
    <row r="7" spans="1:52">
      <c r="A7" s="60">
        <f t="shared" si="31"/>
        <v>7</v>
      </c>
      <c r="B7" s="209" t="s">
        <v>5</v>
      </c>
      <c r="C7" s="29" t="s">
        <v>56</v>
      </c>
      <c r="D7" s="248">
        <f t="shared" ca="1" si="26"/>
        <v>1907.7999999999997</v>
      </c>
      <c r="E7" s="248">
        <f t="shared" ca="1" si="26"/>
        <v>1892.6699999999998</v>
      </c>
      <c r="F7" s="248">
        <f t="shared" ca="1" si="26"/>
        <v>1733.84</v>
      </c>
      <c r="G7" s="248">
        <f t="shared" ca="1" si="26"/>
        <v>1875.06</v>
      </c>
      <c r="H7" s="481">
        <f t="shared" ca="1" si="26"/>
        <v>1757.89</v>
      </c>
      <c r="I7" s="481">
        <f t="shared" ca="1" si="26"/>
        <v>1595.8799999999997</v>
      </c>
      <c r="J7" s="481">
        <f t="shared" ca="1" si="26"/>
        <v>1972.8199999999997</v>
      </c>
      <c r="K7" s="481">
        <f t="shared" ca="1" si="26"/>
        <v>2040.1800000000003</v>
      </c>
      <c r="L7" s="481">
        <f t="shared" ca="1" si="26"/>
        <v>1897.44</v>
      </c>
      <c r="M7" s="481">
        <f t="shared" ca="1" si="26"/>
        <v>2030.9399999999996</v>
      </c>
      <c r="N7" s="481">
        <f t="shared" ca="1" si="26"/>
        <v>2015.1599999999999</v>
      </c>
      <c r="O7" s="481">
        <f t="shared" ca="1" si="26"/>
        <v>1875.2800000000002</v>
      </c>
      <c r="P7" s="481">
        <f t="shared" ca="1" si="26"/>
        <v>1988.78</v>
      </c>
      <c r="Q7" s="481">
        <f t="shared" ca="1" si="26"/>
        <v>1939.16</v>
      </c>
      <c r="R7" s="481">
        <f t="shared" ca="1" si="26"/>
        <v>1669.7199999999998</v>
      </c>
      <c r="S7" s="32"/>
      <c r="AH7" s="41">
        <f t="shared" si="32"/>
        <v>2018</v>
      </c>
      <c r="AI7" s="27">
        <f t="shared" si="33"/>
        <v>43101</v>
      </c>
      <c r="AJ7" s="27">
        <f t="shared" si="34"/>
        <v>43435</v>
      </c>
      <c r="AL7" s="27">
        <f t="shared" si="27"/>
        <v>41456</v>
      </c>
      <c r="AM7" s="41" t="str">
        <f t="shared" si="12"/>
        <v>k</v>
      </c>
      <c r="AN7" s="41">
        <f t="shared" si="28"/>
        <v>11</v>
      </c>
      <c r="AO7" s="41">
        <f t="shared" si="13"/>
        <v>32</v>
      </c>
      <c r="AP7" s="41">
        <f t="shared" si="29"/>
        <v>7</v>
      </c>
      <c r="AQ7" s="41" t="s">
        <v>115</v>
      </c>
      <c r="AS7" s="139">
        <v>40695</v>
      </c>
      <c r="AT7" s="142">
        <v>352</v>
      </c>
      <c r="AU7" s="142">
        <v>368</v>
      </c>
      <c r="AV7" s="142">
        <v>528</v>
      </c>
      <c r="AW7" s="142">
        <v>128</v>
      </c>
      <c r="AX7" s="142">
        <v>64</v>
      </c>
      <c r="AY7" s="142">
        <v>176</v>
      </c>
      <c r="AZ7" s="142">
        <f t="shared" si="30"/>
        <v>720</v>
      </c>
    </row>
    <row r="8" spans="1:52">
      <c r="A8" s="60">
        <f t="shared" si="31"/>
        <v>8</v>
      </c>
      <c r="B8" s="209" t="s">
        <v>6</v>
      </c>
      <c r="C8" s="29" t="s">
        <v>56</v>
      </c>
      <c r="D8" s="248">
        <f t="shared" ca="1" si="26"/>
        <v>2012.4099999999996</v>
      </c>
      <c r="E8" s="248">
        <f t="shared" ca="1" si="26"/>
        <v>1719.36</v>
      </c>
      <c r="F8" s="248">
        <f t="shared" ca="1" si="26"/>
        <v>1964.4000000000003</v>
      </c>
      <c r="G8" s="248">
        <f t="shared" ca="1" si="26"/>
        <v>1981.38</v>
      </c>
      <c r="H8" s="481">
        <f t="shared" ca="1" si="26"/>
        <v>1697.07</v>
      </c>
      <c r="I8" s="481">
        <f t="shared" ca="1" si="26"/>
        <v>1910.5900000000001</v>
      </c>
      <c r="J8" s="481">
        <f t="shared" ca="1" si="26"/>
        <v>2043.1</v>
      </c>
      <c r="K8" s="481">
        <f t="shared" ca="1" si="26"/>
        <v>1960.06</v>
      </c>
      <c r="L8" s="481">
        <f t="shared" ca="1" si="26"/>
        <v>2096.4499999999998</v>
      </c>
      <c r="M8" s="481">
        <f t="shared" ca="1" si="26"/>
        <v>2087.09</v>
      </c>
      <c r="N8" s="481">
        <f t="shared" ca="1" si="26"/>
        <v>1803.4199999999996</v>
      </c>
      <c r="O8" s="481">
        <f t="shared" ca="1" si="26"/>
        <v>2069.04</v>
      </c>
      <c r="P8" s="481">
        <f t="shared" ca="1" si="26"/>
        <v>2038.1799999999998</v>
      </c>
      <c r="Q8" s="481">
        <f t="shared" ca="1" si="26"/>
        <v>1852.31</v>
      </c>
      <c r="R8" s="481">
        <f t="shared" ca="1" si="26"/>
        <v>1971.8700000000003</v>
      </c>
      <c r="S8" s="32"/>
      <c r="AH8" s="41">
        <f t="shared" si="32"/>
        <v>2019</v>
      </c>
      <c r="AI8" s="27">
        <f t="shared" si="33"/>
        <v>43466</v>
      </c>
      <c r="AJ8" s="27">
        <f t="shared" si="34"/>
        <v>43800</v>
      </c>
      <c r="AL8" s="27">
        <f t="shared" si="27"/>
        <v>41487</v>
      </c>
      <c r="AM8" s="41" t="str">
        <f t="shared" si="12"/>
        <v>l</v>
      </c>
      <c r="AN8" s="41">
        <f t="shared" si="28"/>
        <v>12</v>
      </c>
      <c r="AO8" s="41">
        <f t="shared" si="13"/>
        <v>33</v>
      </c>
      <c r="AP8" s="41">
        <f t="shared" si="29"/>
        <v>8</v>
      </c>
      <c r="AQ8" s="41" t="s">
        <v>116</v>
      </c>
      <c r="AS8" s="139">
        <v>40725</v>
      </c>
      <c r="AT8" s="142">
        <v>320</v>
      </c>
      <c r="AU8" s="142">
        <v>424</v>
      </c>
      <c r="AV8" s="142">
        <v>480</v>
      </c>
      <c r="AW8" s="142">
        <v>176</v>
      </c>
      <c r="AX8" s="142">
        <v>88</v>
      </c>
      <c r="AY8" s="142">
        <v>160</v>
      </c>
      <c r="AZ8" s="142">
        <f t="shared" si="30"/>
        <v>744</v>
      </c>
    </row>
    <row r="9" spans="1:52">
      <c r="A9" s="60">
        <f t="shared" si="31"/>
        <v>9</v>
      </c>
      <c r="B9" s="209" t="s">
        <v>7</v>
      </c>
      <c r="C9" s="29" t="s">
        <v>56</v>
      </c>
      <c r="D9" s="248">
        <f t="shared" ca="1" si="26"/>
        <v>2074.08</v>
      </c>
      <c r="E9" s="248">
        <f t="shared" ca="1" si="26"/>
        <v>1916.5399999999997</v>
      </c>
      <c r="F9" s="248">
        <f t="shared" ca="1" si="26"/>
        <v>2021.4099999999999</v>
      </c>
      <c r="G9" s="248">
        <f t="shared" ca="1" si="26"/>
        <v>1716.3600000000001</v>
      </c>
      <c r="H9" s="481">
        <f t="shared" ca="1" si="26"/>
        <v>1995.22</v>
      </c>
      <c r="I9" s="481">
        <f t="shared" ca="1" si="26"/>
        <v>1936.7900000000004</v>
      </c>
      <c r="J9" s="481">
        <f t="shared" ca="1" si="26"/>
        <v>2175.8599999999997</v>
      </c>
      <c r="K9" s="481">
        <f t="shared" ca="1" si="26"/>
        <v>2107.9899999999993</v>
      </c>
      <c r="L9" s="481">
        <f t="shared" ca="1" si="26"/>
        <v>2227.79</v>
      </c>
      <c r="M9" s="481">
        <f t="shared" ca="1" si="26"/>
        <v>2093.6200000000003</v>
      </c>
      <c r="N9" s="481">
        <f t="shared" ca="1" si="26"/>
        <v>2210.3900000000003</v>
      </c>
      <c r="O9" s="481">
        <f t="shared" ca="1" si="26"/>
        <v>1882.51</v>
      </c>
      <c r="P9" s="481">
        <f t="shared" ca="1" si="26"/>
        <v>2176.0300000000002</v>
      </c>
      <c r="Q9" s="481">
        <f t="shared" ca="1" si="26"/>
        <v>2022.47</v>
      </c>
      <c r="R9" s="481">
        <f t="shared" ca="1" si="26"/>
        <v>2141.0500000000002</v>
      </c>
      <c r="S9" s="32"/>
      <c r="AH9" s="41">
        <f t="shared" si="32"/>
        <v>2020</v>
      </c>
      <c r="AI9" s="27">
        <f t="shared" si="33"/>
        <v>43831</v>
      </c>
      <c r="AJ9" s="27">
        <f t="shared" si="34"/>
        <v>44166</v>
      </c>
      <c r="AL9" s="27">
        <f t="shared" si="27"/>
        <v>41518</v>
      </c>
      <c r="AM9" s="41" t="str">
        <f t="shared" si="12"/>
        <v>m</v>
      </c>
      <c r="AN9" s="41">
        <f t="shared" si="28"/>
        <v>13</v>
      </c>
      <c r="AO9" s="41">
        <f t="shared" si="13"/>
        <v>34</v>
      </c>
      <c r="AP9" s="41">
        <f t="shared" si="29"/>
        <v>9</v>
      </c>
      <c r="AQ9" s="41" t="s">
        <v>117</v>
      </c>
      <c r="AS9" s="139">
        <v>40756</v>
      </c>
      <c r="AT9" s="142">
        <v>368</v>
      </c>
      <c r="AU9" s="142">
        <v>376</v>
      </c>
      <c r="AV9" s="142">
        <v>552</v>
      </c>
      <c r="AW9" s="142">
        <v>128</v>
      </c>
      <c r="AX9" s="142">
        <v>64</v>
      </c>
      <c r="AY9" s="142">
        <v>184</v>
      </c>
      <c r="AZ9" s="142">
        <f t="shared" si="30"/>
        <v>744</v>
      </c>
    </row>
    <row r="10" spans="1:52">
      <c r="A10" s="60">
        <f t="shared" si="31"/>
        <v>10</v>
      </c>
      <c r="B10" s="209" t="s">
        <v>8</v>
      </c>
      <c r="C10" s="29" t="s">
        <v>56</v>
      </c>
      <c r="D10" s="248">
        <f t="shared" ca="1" si="26"/>
        <v>2033.73</v>
      </c>
      <c r="E10" s="248">
        <f t="shared" ca="1" si="26"/>
        <v>2018.5900000000001</v>
      </c>
      <c r="F10" s="248">
        <f t="shared" ca="1" si="26"/>
        <v>1876.96</v>
      </c>
      <c r="G10" s="248">
        <f t="shared" ca="1" si="26"/>
        <v>1988.4900000000005</v>
      </c>
      <c r="H10" s="481">
        <f t="shared" ca="1" si="26"/>
        <v>1856.4499999999998</v>
      </c>
      <c r="I10" s="481">
        <f t="shared" ca="1" si="26"/>
        <v>2019.7999999999997</v>
      </c>
      <c r="J10" s="481">
        <f t="shared" ca="1" si="26"/>
        <v>1813.6</v>
      </c>
      <c r="K10" s="481">
        <f t="shared" ca="1" si="26"/>
        <v>2176.75</v>
      </c>
      <c r="L10" s="481">
        <f t="shared" ca="1" si="26"/>
        <v>2044.0900000000001</v>
      </c>
      <c r="M10" s="481">
        <f t="shared" ca="1" si="26"/>
        <v>2176.27</v>
      </c>
      <c r="N10" s="481">
        <f t="shared" ca="1" si="26"/>
        <v>2039.23</v>
      </c>
      <c r="O10" s="481">
        <f t="shared" ca="1" si="26"/>
        <v>2171.3399999999997</v>
      </c>
      <c r="P10" s="481">
        <f t="shared" ca="1" si="26"/>
        <v>2016.4700000000003</v>
      </c>
      <c r="Q10" s="481">
        <f t="shared" ca="1" si="26"/>
        <v>2112.6799999999998</v>
      </c>
      <c r="R10" s="481">
        <f t="shared" ca="1" si="26"/>
        <v>1785.0500000000002</v>
      </c>
      <c r="S10" s="32"/>
      <c r="AH10" s="41">
        <f t="shared" si="32"/>
        <v>2021</v>
      </c>
      <c r="AI10" s="27">
        <f t="shared" si="33"/>
        <v>44197</v>
      </c>
      <c r="AJ10" s="27">
        <f t="shared" si="34"/>
        <v>44531</v>
      </c>
      <c r="AL10" s="27">
        <f t="shared" si="27"/>
        <v>41548</v>
      </c>
      <c r="AM10" s="41" t="str">
        <f t="shared" si="12"/>
        <v>n</v>
      </c>
      <c r="AN10" s="41">
        <f t="shared" si="28"/>
        <v>14</v>
      </c>
      <c r="AO10" s="41">
        <f t="shared" si="13"/>
        <v>35</v>
      </c>
      <c r="AP10" s="41">
        <f t="shared" si="29"/>
        <v>10</v>
      </c>
      <c r="AQ10" s="41" t="s">
        <v>118</v>
      </c>
      <c r="AS10" s="139">
        <v>40787</v>
      </c>
      <c r="AT10" s="142">
        <v>336</v>
      </c>
      <c r="AU10" s="142">
        <v>384</v>
      </c>
      <c r="AV10" s="142">
        <v>504</v>
      </c>
      <c r="AW10" s="142">
        <v>144</v>
      </c>
      <c r="AX10" s="142">
        <v>72</v>
      </c>
      <c r="AY10" s="142">
        <v>168</v>
      </c>
      <c r="AZ10" s="142">
        <f t="shared" si="30"/>
        <v>720</v>
      </c>
    </row>
    <row r="11" spans="1:52">
      <c r="A11" s="60">
        <f t="shared" si="31"/>
        <v>11</v>
      </c>
      <c r="B11" s="209" t="s">
        <v>9</v>
      </c>
      <c r="C11" s="29" t="s">
        <v>56</v>
      </c>
      <c r="D11" s="248">
        <f t="shared" ca="1" si="26"/>
        <v>33.31</v>
      </c>
      <c r="E11" s="248">
        <f t="shared" ca="1" si="26"/>
        <v>0</v>
      </c>
      <c r="F11" s="248">
        <f t="shared" ca="1" si="26"/>
        <v>0</v>
      </c>
      <c r="G11" s="248">
        <f t="shared" ca="1" si="26"/>
        <v>0</v>
      </c>
      <c r="H11" s="481">
        <f t="shared" ca="1" si="26"/>
        <v>0</v>
      </c>
      <c r="I11" s="481">
        <f t="shared" ca="1" si="26"/>
        <v>0</v>
      </c>
      <c r="J11" s="481">
        <f t="shared" ca="1" si="26"/>
        <v>76.37</v>
      </c>
      <c r="K11" s="481">
        <f t="shared" ca="1" si="26"/>
        <v>263.58</v>
      </c>
      <c r="L11" s="481">
        <f t="shared" ca="1" si="26"/>
        <v>502.70000000000005</v>
      </c>
      <c r="M11" s="481">
        <f t="shared" ca="1" si="26"/>
        <v>440.71999999999997</v>
      </c>
      <c r="N11" s="481">
        <f t="shared" ca="1" si="26"/>
        <v>360.71</v>
      </c>
      <c r="O11" s="481">
        <f t="shared" ca="1" si="26"/>
        <v>315.06000000000006</v>
      </c>
      <c r="P11" s="481">
        <f t="shared" ca="1" si="26"/>
        <v>313.68</v>
      </c>
      <c r="Q11" s="481">
        <f t="shared" ca="1" si="26"/>
        <v>327.33000000000004</v>
      </c>
      <c r="R11" s="481">
        <f t="shared" ca="1" si="26"/>
        <v>317.56000000000006</v>
      </c>
      <c r="S11" s="32"/>
      <c r="AH11" s="41">
        <f t="shared" si="32"/>
        <v>2022</v>
      </c>
      <c r="AI11" s="27">
        <f t="shared" si="33"/>
        <v>44562</v>
      </c>
      <c r="AJ11" s="27">
        <f t="shared" si="34"/>
        <v>44896</v>
      </c>
      <c r="AL11" s="27">
        <f t="shared" si="27"/>
        <v>41579</v>
      </c>
      <c r="AM11" s="41" t="str">
        <f t="shared" si="12"/>
        <v>o</v>
      </c>
      <c r="AN11" s="41">
        <f t="shared" si="28"/>
        <v>15</v>
      </c>
      <c r="AO11" s="41">
        <f t="shared" si="13"/>
        <v>36</v>
      </c>
      <c r="AP11" s="41">
        <f t="shared" si="29"/>
        <v>11</v>
      </c>
      <c r="AQ11" s="41" t="s">
        <v>119</v>
      </c>
      <c r="AS11" s="139">
        <v>40817</v>
      </c>
      <c r="AT11" s="142">
        <v>336</v>
      </c>
      <c r="AU11" s="142">
        <v>408</v>
      </c>
      <c r="AV11" s="142">
        <v>504</v>
      </c>
      <c r="AW11" s="142">
        <v>160</v>
      </c>
      <c r="AX11" s="142">
        <v>80</v>
      </c>
      <c r="AY11" s="142">
        <v>168</v>
      </c>
      <c r="AZ11" s="142">
        <f t="shared" si="30"/>
        <v>744</v>
      </c>
    </row>
    <row r="12" spans="1:52">
      <c r="A12" s="60">
        <f t="shared" si="31"/>
        <v>12</v>
      </c>
      <c r="B12" s="209" t="s">
        <v>10</v>
      </c>
      <c r="C12" s="29" t="s">
        <v>56</v>
      </c>
      <c r="D12" s="248">
        <f t="shared" ca="1" si="26"/>
        <v>0</v>
      </c>
      <c r="E12" s="248">
        <f t="shared" ca="1" si="26"/>
        <v>0</v>
      </c>
      <c r="F12" s="248">
        <f t="shared" ca="1" si="26"/>
        <v>0</v>
      </c>
      <c r="G12" s="248">
        <f t="shared" ca="1" si="26"/>
        <v>0</v>
      </c>
      <c r="H12" s="481">
        <f t="shared" ca="1" si="26"/>
        <v>0</v>
      </c>
      <c r="I12" s="481">
        <f t="shared" ca="1" si="26"/>
        <v>0</v>
      </c>
      <c r="J12" s="481">
        <f t="shared" ca="1" si="26"/>
        <v>0</v>
      </c>
      <c r="K12" s="481">
        <f t="shared" ca="1" si="26"/>
        <v>0</v>
      </c>
      <c r="L12" s="481">
        <f t="shared" ca="1" si="26"/>
        <v>0</v>
      </c>
      <c r="M12" s="481">
        <f t="shared" ca="1" si="26"/>
        <v>0</v>
      </c>
      <c r="N12" s="481">
        <f t="shared" ca="1" si="26"/>
        <v>0</v>
      </c>
      <c r="O12" s="481">
        <f t="shared" ca="1" si="26"/>
        <v>0</v>
      </c>
      <c r="P12" s="481">
        <f t="shared" ca="1" si="26"/>
        <v>0</v>
      </c>
      <c r="Q12" s="481">
        <f t="shared" ca="1" si="26"/>
        <v>0</v>
      </c>
      <c r="R12" s="481">
        <f t="shared" ca="1" si="26"/>
        <v>0</v>
      </c>
      <c r="S12" s="32"/>
      <c r="AH12" s="41">
        <f t="shared" si="32"/>
        <v>2023</v>
      </c>
      <c r="AI12" s="27">
        <f t="shared" si="33"/>
        <v>44927</v>
      </c>
      <c r="AJ12" s="27">
        <f t="shared" si="34"/>
        <v>45261</v>
      </c>
      <c r="AL12" s="27">
        <f t="shared" si="27"/>
        <v>41609</v>
      </c>
      <c r="AM12" s="41" t="str">
        <f t="shared" si="12"/>
        <v>p</v>
      </c>
      <c r="AN12" s="41">
        <f t="shared" si="28"/>
        <v>16</v>
      </c>
      <c r="AO12" s="41">
        <f t="shared" si="13"/>
        <v>37</v>
      </c>
      <c r="AP12" s="41">
        <f t="shared" si="29"/>
        <v>12</v>
      </c>
      <c r="AQ12" s="41" t="s">
        <v>120</v>
      </c>
      <c r="AS12" s="139">
        <v>40848</v>
      </c>
      <c r="AT12" s="142">
        <v>336</v>
      </c>
      <c r="AU12" s="142">
        <v>384</v>
      </c>
      <c r="AV12" s="142">
        <v>504</v>
      </c>
      <c r="AW12" s="142">
        <v>144</v>
      </c>
      <c r="AX12" s="142">
        <v>72</v>
      </c>
      <c r="AY12" s="142">
        <v>168</v>
      </c>
      <c r="AZ12" s="142">
        <f t="shared" si="30"/>
        <v>720</v>
      </c>
    </row>
    <row r="13" spans="1:52">
      <c r="A13" s="60">
        <f t="shared" si="31"/>
        <v>13</v>
      </c>
      <c r="B13" s="471" t="s">
        <v>97</v>
      </c>
      <c r="C13" s="29" t="s">
        <v>56</v>
      </c>
      <c r="D13" s="481">
        <f t="shared" ca="1" si="26"/>
        <v>0</v>
      </c>
      <c r="E13" s="481">
        <f t="shared" ca="1" si="26"/>
        <v>0</v>
      </c>
      <c r="F13" s="481">
        <f t="shared" ca="1" si="26"/>
        <v>0</v>
      </c>
      <c r="G13" s="481">
        <f t="shared" ca="1" si="26"/>
        <v>0</v>
      </c>
      <c r="H13" s="481">
        <f t="shared" ca="1" si="26"/>
        <v>0</v>
      </c>
      <c r="I13" s="481">
        <f t="shared" ca="1" si="26"/>
        <v>0</v>
      </c>
      <c r="J13" s="481">
        <f t="shared" ca="1" si="26"/>
        <v>0</v>
      </c>
      <c r="K13" s="481">
        <f t="shared" ca="1" si="26"/>
        <v>0</v>
      </c>
      <c r="L13" s="481">
        <f t="shared" ca="1" si="26"/>
        <v>0</v>
      </c>
      <c r="M13" s="481">
        <f t="shared" ca="1" si="26"/>
        <v>0</v>
      </c>
      <c r="N13" s="481">
        <f t="shared" ca="1" si="26"/>
        <v>0</v>
      </c>
      <c r="O13" s="481">
        <f t="shared" ca="1" si="26"/>
        <v>0</v>
      </c>
      <c r="P13" s="481">
        <f t="shared" ca="1" si="26"/>
        <v>0</v>
      </c>
      <c r="Q13" s="481">
        <f t="shared" ca="1" si="26"/>
        <v>0</v>
      </c>
      <c r="R13" s="481">
        <f t="shared" ca="1" si="26"/>
        <v>0</v>
      </c>
      <c r="S13" s="32"/>
      <c r="AH13" s="41">
        <f t="shared" si="32"/>
        <v>2024</v>
      </c>
      <c r="AI13" s="27">
        <f t="shared" si="33"/>
        <v>45292</v>
      </c>
      <c r="AJ13" s="27">
        <f t="shared" si="34"/>
        <v>45627</v>
      </c>
      <c r="AL13" s="27">
        <f t="shared" si="27"/>
        <v>41640</v>
      </c>
      <c r="AM13" s="41" t="str">
        <f t="shared" si="12"/>
        <v>q</v>
      </c>
      <c r="AN13" s="41">
        <f t="shared" si="28"/>
        <v>17</v>
      </c>
      <c r="AO13" s="41">
        <f t="shared" si="13"/>
        <v>38</v>
      </c>
      <c r="AP13" s="41">
        <f t="shared" si="29"/>
        <v>13</v>
      </c>
      <c r="AQ13" s="41" t="s">
        <v>121</v>
      </c>
      <c r="AS13" s="139">
        <v>40878</v>
      </c>
      <c r="AT13" s="142">
        <v>336</v>
      </c>
      <c r="AU13" s="142">
        <v>408</v>
      </c>
      <c r="AV13" s="142">
        <v>504</v>
      </c>
      <c r="AW13" s="142">
        <v>160</v>
      </c>
      <c r="AX13" s="142">
        <v>80</v>
      </c>
      <c r="AY13" s="142">
        <v>168</v>
      </c>
      <c r="AZ13" s="142">
        <f t="shared" si="30"/>
        <v>744</v>
      </c>
    </row>
    <row r="14" spans="1:52">
      <c r="A14" s="60">
        <f t="shared" si="31"/>
        <v>14</v>
      </c>
      <c r="B14" s="472" t="s">
        <v>290</v>
      </c>
      <c r="C14" s="31" t="s">
        <v>56</v>
      </c>
      <c r="D14" s="465">
        <f t="shared" ca="1" si="26"/>
        <v>0</v>
      </c>
      <c r="E14" s="465">
        <f t="shared" ca="1" si="26"/>
        <v>0</v>
      </c>
      <c r="F14" s="465">
        <f t="shared" ca="1" si="26"/>
        <v>0</v>
      </c>
      <c r="G14" s="465">
        <f t="shared" ca="1" si="26"/>
        <v>0</v>
      </c>
      <c r="H14" s="465">
        <f t="shared" ca="1" si="26"/>
        <v>0</v>
      </c>
      <c r="I14" s="465">
        <f t="shared" ca="1" si="26"/>
        <v>0</v>
      </c>
      <c r="J14" s="465">
        <f t="shared" ca="1" si="26"/>
        <v>0</v>
      </c>
      <c r="K14" s="465">
        <f t="shared" ca="1" si="26"/>
        <v>0</v>
      </c>
      <c r="L14" s="465">
        <f t="shared" ca="1" si="26"/>
        <v>0</v>
      </c>
      <c r="M14" s="465">
        <f t="shared" ca="1" si="26"/>
        <v>0</v>
      </c>
      <c r="N14" s="465">
        <f t="shared" ca="1" si="26"/>
        <v>0</v>
      </c>
      <c r="O14" s="465">
        <f t="shared" ca="1" si="26"/>
        <v>0</v>
      </c>
      <c r="P14" s="465">
        <f t="shared" ca="1" si="26"/>
        <v>0</v>
      </c>
      <c r="Q14" s="465">
        <f t="shared" ca="1" si="26"/>
        <v>0</v>
      </c>
      <c r="R14" s="465">
        <f t="shared" ca="1" si="26"/>
        <v>0</v>
      </c>
      <c r="S14" s="32"/>
      <c r="AH14" s="41">
        <f t="shared" si="32"/>
        <v>2025</v>
      </c>
      <c r="AI14" s="27">
        <f t="shared" si="33"/>
        <v>45658</v>
      </c>
      <c r="AJ14" s="27">
        <f t="shared" si="34"/>
        <v>45992</v>
      </c>
      <c r="AL14" s="27">
        <f t="shared" si="27"/>
        <v>41671</v>
      </c>
      <c r="AM14" s="41" t="str">
        <f t="shared" si="12"/>
        <v>r</v>
      </c>
      <c r="AN14" s="41">
        <f t="shared" si="28"/>
        <v>18</v>
      </c>
      <c r="AO14" s="41">
        <f t="shared" si="13"/>
        <v>39</v>
      </c>
      <c r="AP14" s="41">
        <f t="shared" si="29"/>
        <v>14</v>
      </c>
      <c r="AQ14" s="41" t="s">
        <v>105</v>
      </c>
      <c r="AS14" s="140">
        <v>40909</v>
      </c>
      <c r="AT14" s="143">
        <v>336</v>
      </c>
      <c r="AU14" s="143">
        <v>408</v>
      </c>
      <c r="AV14" s="143">
        <v>504</v>
      </c>
      <c r="AW14" s="143">
        <v>160</v>
      </c>
      <c r="AX14" s="143">
        <v>80</v>
      </c>
      <c r="AY14" s="143">
        <v>168</v>
      </c>
      <c r="AZ14" s="143">
        <f t="shared" si="30"/>
        <v>744</v>
      </c>
    </row>
    <row r="15" spans="1:52">
      <c r="A15" s="60">
        <f t="shared" si="31"/>
        <v>15</v>
      </c>
      <c r="C15" s="32" t="s">
        <v>57</v>
      </c>
      <c r="D15" s="58">
        <f t="shared" ca="1" si="26"/>
        <v>11531.14</v>
      </c>
      <c r="E15" s="58">
        <f t="shared" ca="1" si="26"/>
        <v>11263.42</v>
      </c>
      <c r="F15" s="58">
        <f t="shared" ca="1" si="26"/>
        <v>11244.79</v>
      </c>
      <c r="G15" s="58">
        <f t="shared" ca="1" si="26"/>
        <v>11138.53</v>
      </c>
      <c r="H15" s="464">
        <f t="shared" ca="1" si="26"/>
        <v>10770.54</v>
      </c>
      <c r="I15" s="464">
        <f t="shared" ca="1" si="26"/>
        <v>11121.72</v>
      </c>
      <c r="J15" s="464">
        <f t="shared" ca="1" si="26"/>
        <v>11658.710000000001</v>
      </c>
      <c r="K15" s="464">
        <f t="shared" ca="1" si="26"/>
        <v>12533.829999999996</v>
      </c>
      <c r="L15" s="464">
        <f t="shared" ca="1" si="26"/>
        <v>12609.92</v>
      </c>
      <c r="M15" s="464">
        <f t="shared" ca="1" si="26"/>
        <v>12644.7</v>
      </c>
      <c r="N15" s="464">
        <f t="shared" ca="1" si="26"/>
        <v>12297.72</v>
      </c>
      <c r="O15" s="464">
        <f t="shared" ca="1" si="26"/>
        <v>12279.369999999997</v>
      </c>
      <c r="P15" s="464">
        <f t="shared" ca="1" si="26"/>
        <v>12187.73</v>
      </c>
      <c r="Q15" s="464">
        <f t="shared" ca="1" si="26"/>
        <v>12055.43</v>
      </c>
      <c r="R15" s="464">
        <f t="shared" ca="1" si="26"/>
        <v>11624.96</v>
      </c>
      <c r="S15" s="32"/>
      <c r="AH15" s="41">
        <f t="shared" si="32"/>
        <v>2026</v>
      </c>
      <c r="AI15" s="27">
        <f t="shared" si="33"/>
        <v>46023</v>
      </c>
      <c r="AJ15" s="27">
        <f t="shared" si="34"/>
        <v>46357</v>
      </c>
      <c r="AL15" s="27">
        <f t="shared" si="27"/>
        <v>41699</v>
      </c>
      <c r="AM15" s="41" t="str">
        <f t="shared" si="12"/>
        <v>s</v>
      </c>
      <c r="AN15" s="41">
        <f t="shared" si="28"/>
        <v>19</v>
      </c>
      <c r="AO15" s="41">
        <f t="shared" si="13"/>
        <v>40</v>
      </c>
      <c r="AP15" s="41">
        <f t="shared" si="29"/>
        <v>15</v>
      </c>
      <c r="AQ15" s="41" t="s">
        <v>106</v>
      </c>
      <c r="AS15" s="140">
        <v>40940</v>
      </c>
      <c r="AT15" s="143">
        <v>336</v>
      </c>
      <c r="AU15" s="143">
        <v>360</v>
      </c>
      <c r="AV15" s="143">
        <v>504</v>
      </c>
      <c r="AW15" s="143">
        <v>128</v>
      </c>
      <c r="AX15" s="143">
        <v>64</v>
      </c>
      <c r="AY15" s="143">
        <v>168</v>
      </c>
      <c r="AZ15" s="143">
        <f t="shared" si="30"/>
        <v>696</v>
      </c>
    </row>
    <row r="16" spans="1:52"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32"/>
      <c r="AH16" s="41">
        <f t="shared" si="32"/>
        <v>2027</v>
      </c>
      <c r="AI16" s="27">
        <f t="shared" si="33"/>
        <v>46388</v>
      </c>
      <c r="AJ16" s="27">
        <f t="shared" si="34"/>
        <v>46722</v>
      </c>
      <c r="AL16" s="27">
        <f t="shared" si="27"/>
        <v>41730</v>
      </c>
      <c r="AM16" s="41" t="str">
        <f t="shared" si="12"/>
        <v>t</v>
      </c>
      <c r="AN16" s="41">
        <f t="shared" si="28"/>
        <v>20</v>
      </c>
      <c r="AO16" s="41">
        <f t="shared" si="13"/>
        <v>41</v>
      </c>
      <c r="AP16" s="41">
        <f t="shared" si="29"/>
        <v>16</v>
      </c>
      <c r="AQ16" s="41" t="s">
        <v>122</v>
      </c>
      <c r="AS16" s="140">
        <v>40969</v>
      </c>
      <c r="AT16" s="143">
        <v>352</v>
      </c>
      <c r="AU16" s="143">
        <v>392</v>
      </c>
      <c r="AV16" s="143">
        <v>528</v>
      </c>
      <c r="AW16" s="143">
        <v>144</v>
      </c>
      <c r="AX16" s="143">
        <v>72</v>
      </c>
      <c r="AY16" s="143">
        <v>176</v>
      </c>
      <c r="AZ16" s="143">
        <f t="shared" si="30"/>
        <v>744</v>
      </c>
    </row>
    <row r="17" spans="1:52">
      <c r="B17" s="197" t="s">
        <v>55</v>
      </c>
      <c r="C17" s="41" t="s">
        <v>33</v>
      </c>
      <c r="D17" s="401">
        <f>+D$2</f>
        <v>2013</v>
      </c>
      <c r="E17" s="401">
        <f t="shared" ref="E17:R17" si="35">+E$2</f>
        <v>2014</v>
      </c>
      <c r="F17" s="401">
        <f t="shared" si="35"/>
        <v>2015</v>
      </c>
      <c r="G17" s="401">
        <f t="shared" si="35"/>
        <v>2016</v>
      </c>
      <c r="H17" s="401">
        <f t="shared" si="35"/>
        <v>2017</v>
      </c>
      <c r="I17" s="401">
        <f t="shared" si="35"/>
        <v>2018</v>
      </c>
      <c r="J17" s="401">
        <f t="shared" si="35"/>
        <v>2019</v>
      </c>
      <c r="K17" s="401">
        <f t="shared" si="35"/>
        <v>2020</v>
      </c>
      <c r="L17" s="401">
        <f t="shared" si="35"/>
        <v>2021</v>
      </c>
      <c r="M17" s="401">
        <f t="shared" si="35"/>
        <v>2022</v>
      </c>
      <c r="N17" s="401">
        <f t="shared" si="35"/>
        <v>2023</v>
      </c>
      <c r="O17" s="401">
        <f t="shared" si="35"/>
        <v>2024</v>
      </c>
      <c r="P17" s="401">
        <f t="shared" si="35"/>
        <v>2025</v>
      </c>
      <c r="Q17" s="401">
        <f t="shared" si="35"/>
        <v>2026</v>
      </c>
      <c r="R17" s="401">
        <f t="shared" si="35"/>
        <v>2027</v>
      </c>
      <c r="S17" s="32"/>
      <c r="AL17" s="27">
        <f t="shared" si="27"/>
        <v>41760</v>
      </c>
      <c r="AM17" s="41" t="str">
        <f t="shared" si="12"/>
        <v>u</v>
      </c>
      <c r="AN17" s="41">
        <f t="shared" si="28"/>
        <v>21</v>
      </c>
      <c r="AO17" s="41">
        <f t="shared" si="13"/>
        <v>52</v>
      </c>
      <c r="AP17" s="41">
        <f t="shared" si="29"/>
        <v>17</v>
      </c>
      <c r="AQ17" s="41" t="s">
        <v>110</v>
      </c>
      <c r="AS17" s="140">
        <v>41000</v>
      </c>
      <c r="AT17" s="143">
        <v>336</v>
      </c>
      <c r="AU17" s="143">
        <v>384</v>
      </c>
      <c r="AV17" s="143">
        <v>504</v>
      </c>
      <c r="AW17" s="143">
        <v>144</v>
      </c>
      <c r="AX17" s="143">
        <v>72</v>
      </c>
      <c r="AY17" s="143">
        <v>168</v>
      </c>
      <c r="AZ17" s="143">
        <f t="shared" si="30"/>
        <v>720</v>
      </c>
    </row>
    <row r="18" spans="1:52">
      <c r="A18" s="60">
        <f>+ROW()+1</f>
        <v>19</v>
      </c>
      <c r="B18" s="208" t="s">
        <v>1</v>
      </c>
      <c r="C18" s="30" t="s">
        <v>58</v>
      </c>
      <c r="D18" s="249">
        <f t="shared" ref="D18:R29" ca="1" si="36">+SUM(INDIRECT($AH$1&amp;VLOOKUP(D$1,$AL$1:$AM$197,2,FALSE)&amp;$A18&amp;":"&amp;VLOOKUP(DATE(YEAR(D$1),12,1),$AL$1:$AM$197,2,FALSE)&amp;$A18))</f>
        <v>8071.4000000000005</v>
      </c>
      <c r="E18" s="249">
        <f t="shared" ca="1" si="36"/>
        <v>8805.9700000000012</v>
      </c>
      <c r="F18" s="249">
        <f t="shared" ca="1" si="36"/>
        <v>8449.0199999999986</v>
      </c>
      <c r="G18" s="249">
        <f t="shared" ca="1" si="36"/>
        <v>8840.75</v>
      </c>
      <c r="H18" s="480">
        <f t="shared" ca="1" si="36"/>
        <v>7764.27</v>
      </c>
      <c r="I18" s="480">
        <f t="shared" ca="1" si="36"/>
        <v>8932.2499999999982</v>
      </c>
      <c r="J18" s="480">
        <f t="shared" ca="1" si="36"/>
        <v>8728.4699999999993</v>
      </c>
      <c r="K18" s="480">
        <f t="shared" ca="1" si="36"/>
        <v>9419.6999999999989</v>
      </c>
      <c r="L18" s="480">
        <f t="shared" ca="1" si="36"/>
        <v>8828.9100000000017</v>
      </c>
      <c r="M18" s="480">
        <f t="shared" ca="1" si="36"/>
        <v>9363.64</v>
      </c>
      <c r="N18" s="480">
        <f t="shared" ca="1" si="36"/>
        <v>8604.880000000001</v>
      </c>
      <c r="O18" s="480">
        <f t="shared" ca="1" si="36"/>
        <v>9362.81</v>
      </c>
      <c r="P18" s="480">
        <f t="shared" ca="1" si="36"/>
        <v>8194.75</v>
      </c>
      <c r="Q18" s="480">
        <f t="shared" ca="1" si="36"/>
        <v>9130.4000000000015</v>
      </c>
      <c r="R18" s="480">
        <f t="shared" ca="1" si="36"/>
        <v>8577.2099999999991</v>
      </c>
      <c r="S18" s="32"/>
      <c r="AL18" s="27">
        <f t="shared" si="27"/>
        <v>41791</v>
      </c>
      <c r="AM18" s="41" t="str">
        <f t="shared" si="12"/>
        <v>v</v>
      </c>
      <c r="AN18" s="41">
        <f t="shared" si="28"/>
        <v>22</v>
      </c>
      <c r="AO18" s="41">
        <f t="shared" si="13"/>
        <v>53</v>
      </c>
      <c r="AP18" s="41">
        <f t="shared" si="29"/>
        <v>18</v>
      </c>
      <c r="AQ18" s="41" t="s">
        <v>123</v>
      </c>
      <c r="AS18" s="140">
        <v>41030</v>
      </c>
      <c r="AT18" s="143">
        <v>352</v>
      </c>
      <c r="AU18" s="143">
        <v>392</v>
      </c>
      <c r="AV18" s="143">
        <v>528</v>
      </c>
      <c r="AW18" s="143">
        <v>144</v>
      </c>
      <c r="AX18" s="143">
        <v>72</v>
      </c>
      <c r="AY18" s="143">
        <v>176</v>
      </c>
      <c r="AZ18" s="143">
        <f t="shared" si="30"/>
        <v>744</v>
      </c>
    </row>
    <row r="19" spans="1:52">
      <c r="A19" s="60">
        <f t="shared" ref="A19:A30" si="37">+ROW()+1</f>
        <v>20</v>
      </c>
      <c r="B19" s="209" t="s">
        <v>2</v>
      </c>
      <c r="C19" s="29" t="s">
        <v>58</v>
      </c>
      <c r="D19" s="248">
        <f t="shared" ca="1" si="36"/>
        <v>2861.25</v>
      </c>
      <c r="E19" s="248">
        <f t="shared" ca="1" si="36"/>
        <v>2876.99</v>
      </c>
      <c r="F19" s="248">
        <f t="shared" ca="1" si="36"/>
        <v>3039.5299999999997</v>
      </c>
      <c r="G19" s="248">
        <f t="shared" ca="1" si="36"/>
        <v>2857.0999999999995</v>
      </c>
      <c r="H19" s="481">
        <f t="shared" ca="1" si="36"/>
        <v>3046.17</v>
      </c>
      <c r="I19" s="481">
        <f t="shared" ca="1" si="36"/>
        <v>2671.58</v>
      </c>
      <c r="J19" s="481">
        <f t="shared" ca="1" si="36"/>
        <v>3137.31</v>
      </c>
      <c r="K19" s="481">
        <f t="shared" ca="1" si="36"/>
        <v>3025.47</v>
      </c>
      <c r="L19" s="481">
        <f t="shared" ca="1" si="36"/>
        <v>2967.61</v>
      </c>
      <c r="M19" s="481">
        <f t="shared" ca="1" si="36"/>
        <v>3024.65</v>
      </c>
      <c r="N19" s="481">
        <f t="shared" ca="1" si="36"/>
        <v>3196.51</v>
      </c>
      <c r="O19" s="481">
        <f t="shared" ca="1" si="36"/>
        <v>3022.0200000000004</v>
      </c>
      <c r="P19" s="481">
        <f t="shared" ca="1" si="36"/>
        <v>3174.4600000000005</v>
      </c>
      <c r="Q19" s="481">
        <f t="shared" ca="1" si="36"/>
        <v>2727.0199999999995</v>
      </c>
      <c r="R19" s="481">
        <f t="shared" ca="1" si="36"/>
        <v>3115.1899999999996</v>
      </c>
      <c r="S19" s="32"/>
      <c r="AL19" s="27">
        <f t="shared" si="27"/>
        <v>41821</v>
      </c>
      <c r="AM19" s="41" t="str">
        <f t="shared" si="12"/>
        <v>w</v>
      </c>
      <c r="AN19" s="41">
        <f t="shared" si="28"/>
        <v>23</v>
      </c>
      <c r="AO19" s="41">
        <f t="shared" si="13"/>
        <v>54</v>
      </c>
      <c r="AP19" s="41">
        <f t="shared" si="29"/>
        <v>19</v>
      </c>
      <c r="AQ19" s="41" t="s">
        <v>124</v>
      </c>
      <c r="AS19" s="140">
        <v>41061</v>
      </c>
      <c r="AT19" s="143">
        <v>336</v>
      </c>
      <c r="AU19" s="143">
        <v>384</v>
      </c>
      <c r="AV19" s="143">
        <v>504</v>
      </c>
      <c r="AW19" s="143">
        <v>144</v>
      </c>
      <c r="AX19" s="143">
        <v>72</v>
      </c>
      <c r="AY19" s="143">
        <v>168</v>
      </c>
      <c r="AZ19" s="143">
        <f t="shared" si="30"/>
        <v>720</v>
      </c>
    </row>
    <row r="20" spans="1:52">
      <c r="A20" s="60">
        <f t="shared" si="37"/>
        <v>21</v>
      </c>
      <c r="B20" s="209" t="s">
        <v>3</v>
      </c>
      <c r="C20" s="29" t="s">
        <v>58</v>
      </c>
      <c r="D20" s="248">
        <f t="shared" ca="1" si="36"/>
        <v>2480</v>
      </c>
      <c r="E20" s="248">
        <f t="shared" ca="1" si="36"/>
        <v>3036.34</v>
      </c>
      <c r="F20" s="248">
        <f t="shared" ca="1" si="36"/>
        <v>2863.9700000000003</v>
      </c>
      <c r="G20" s="248">
        <f t="shared" ca="1" si="36"/>
        <v>3067.4600000000005</v>
      </c>
      <c r="H20" s="481">
        <f t="shared" ca="1" si="36"/>
        <v>2876.21</v>
      </c>
      <c r="I20" s="481">
        <f t="shared" ca="1" si="36"/>
        <v>3093.7999999999997</v>
      </c>
      <c r="J20" s="481">
        <f t="shared" ca="1" si="36"/>
        <v>2930.8599999999997</v>
      </c>
      <c r="K20" s="481">
        <f t="shared" ca="1" si="36"/>
        <v>3226.71</v>
      </c>
      <c r="L20" s="481">
        <f t="shared" ca="1" si="36"/>
        <v>2787.95</v>
      </c>
      <c r="M20" s="481">
        <f t="shared" ca="1" si="36"/>
        <v>3184.2299999999996</v>
      </c>
      <c r="N20" s="481">
        <f t="shared" ca="1" si="36"/>
        <v>3006.0099999999998</v>
      </c>
      <c r="O20" s="481">
        <f t="shared" ca="1" si="36"/>
        <v>3208.8999999999996</v>
      </c>
      <c r="P20" s="481">
        <f t="shared" ca="1" si="36"/>
        <v>2996.75</v>
      </c>
      <c r="Q20" s="481">
        <f t="shared" ca="1" si="36"/>
        <v>3155.4300000000003</v>
      </c>
      <c r="R20" s="481">
        <f t="shared" ca="1" si="36"/>
        <v>2968.45</v>
      </c>
      <c r="S20" s="32"/>
      <c r="AL20" s="27">
        <f t="shared" si="27"/>
        <v>41852</v>
      </c>
      <c r="AM20" s="41" t="str">
        <f t="shared" si="12"/>
        <v>x</v>
      </c>
      <c r="AN20" s="41">
        <f t="shared" si="28"/>
        <v>24</v>
      </c>
      <c r="AO20" s="41">
        <f t="shared" si="13"/>
        <v>55</v>
      </c>
      <c r="AP20" s="41">
        <f t="shared" si="29"/>
        <v>20</v>
      </c>
      <c r="AQ20" s="41" t="s">
        <v>125</v>
      </c>
      <c r="AS20" s="140">
        <v>41091</v>
      </c>
      <c r="AT20" s="143">
        <v>336</v>
      </c>
      <c r="AU20" s="143">
        <v>408</v>
      </c>
      <c r="AV20" s="143">
        <v>504</v>
      </c>
      <c r="AW20" s="143">
        <v>160</v>
      </c>
      <c r="AX20" s="143">
        <v>80</v>
      </c>
      <c r="AY20" s="143">
        <v>168</v>
      </c>
      <c r="AZ20" s="143">
        <f t="shared" si="30"/>
        <v>744</v>
      </c>
    </row>
    <row r="21" spans="1:52">
      <c r="A21" s="60">
        <f t="shared" si="37"/>
        <v>22</v>
      </c>
      <c r="B21" s="209" t="s">
        <v>4</v>
      </c>
      <c r="C21" s="29" t="s">
        <v>58</v>
      </c>
      <c r="D21" s="248">
        <f t="shared" ca="1" si="36"/>
        <v>1080.1000000000001</v>
      </c>
      <c r="E21" s="248">
        <f t="shared" ca="1" si="36"/>
        <v>1162.56</v>
      </c>
      <c r="F21" s="248">
        <f t="shared" ca="1" si="36"/>
        <v>2212.0300000000002</v>
      </c>
      <c r="G21" s="248">
        <f t="shared" ca="1" si="36"/>
        <v>1075.28</v>
      </c>
      <c r="H21" s="481">
        <f t="shared" ca="1" si="36"/>
        <v>2325.38</v>
      </c>
      <c r="I21" s="481">
        <f t="shared" ca="1" si="36"/>
        <v>1133.6600000000001</v>
      </c>
      <c r="J21" s="481">
        <f t="shared" ca="1" si="36"/>
        <v>1059.04</v>
      </c>
      <c r="K21" s="481">
        <f t="shared" ca="1" si="36"/>
        <v>1241.3499999999997</v>
      </c>
      <c r="L21" s="481">
        <f t="shared" ca="1" si="36"/>
        <v>2599.5</v>
      </c>
      <c r="M21" s="481">
        <f t="shared" ca="1" si="36"/>
        <v>1146.93</v>
      </c>
      <c r="N21" s="481">
        <f t="shared" ca="1" si="36"/>
        <v>2633.34</v>
      </c>
      <c r="O21" s="481">
        <f t="shared" ca="1" si="36"/>
        <v>1238.05</v>
      </c>
      <c r="P21" s="481">
        <f t="shared" ca="1" si="36"/>
        <v>1135.4499999999998</v>
      </c>
      <c r="Q21" s="481">
        <f t="shared" ca="1" si="36"/>
        <v>1189.1600000000001</v>
      </c>
      <c r="R21" s="481">
        <f t="shared" ca="1" si="36"/>
        <v>2284.21</v>
      </c>
      <c r="S21" s="32"/>
      <c r="AL21" s="27">
        <f t="shared" si="27"/>
        <v>41883</v>
      </c>
      <c r="AM21" s="41" t="str">
        <f t="shared" si="12"/>
        <v>y</v>
      </c>
      <c r="AN21" s="41">
        <f t="shared" si="28"/>
        <v>25</v>
      </c>
      <c r="AO21" s="41">
        <f t="shared" si="13"/>
        <v>56</v>
      </c>
      <c r="AP21" s="41">
        <f t="shared" si="29"/>
        <v>21</v>
      </c>
      <c r="AQ21" s="41" t="s">
        <v>126</v>
      </c>
      <c r="AS21" s="140">
        <v>41122</v>
      </c>
      <c r="AT21" s="143">
        <v>368</v>
      </c>
      <c r="AU21" s="143">
        <v>376</v>
      </c>
      <c r="AV21" s="143">
        <v>552</v>
      </c>
      <c r="AW21" s="143">
        <v>128</v>
      </c>
      <c r="AX21" s="143">
        <v>64</v>
      </c>
      <c r="AY21" s="143">
        <v>184</v>
      </c>
      <c r="AZ21" s="143">
        <f t="shared" si="30"/>
        <v>744</v>
      </c>
    </row>
    <row r="22" spans="1:52">
      <c r="A22" s="60">
        <f t="shared" si="37"/>
        <v>23</v>
      </c>
      <c r="B22" s="209" t="s">
        <v>5</v>
      </c>
      <c r="C22" s="29" t="s">
        <v>58</v>
      </c>
      <c r="D22" s="248">
        <f t="shared" ca="1" si="36"/>
        <v>2189.0200000000004</v>
      </c>
      <c r="E22" s="248">
        <f t="shared" ca="1" si="36"/>
        <v>1163.8</v>
      </c>
      <c r="F22" s="248">
        <f t="shared" ca="1" si="36"/>
        <v>1068.0899999999999</v>
      </c>
      <c r="G22" s="248">
        <f t="shared" ca="1" si="36"/>
        <v>1154.5100000000002</v>
      </c>
      <c r="H22" s="481">
        <f t="shared" ca="1" si="36"/>
        <v>2300.4799999999996</v>
      </c>
      <c r="I22" s="481">
        <f t="shared" ca="1" si="36"/>
        <v>984.68000000000006</v>
      </c>
      <c r="J22" s="481">
        <f t="shared" ca="1" si="36"/>
        <v>2570.2400000000002</v>
      </c>
      <c r="K22" s="481">
        <f t="shared" ca="1" si="36"/>
        <v>1245.99</v>
      </c>
      <c r="L22" s="481">
        <f t="shared" ca="1" si="36"/>
        <v>1159.58</v>
      </c>
      <c r="M22" s="481">
        <f t="shared" ca="1" si="36"/>
        <v>1240.96</v>
      </c>
      <c r="N22" s="481">
        <f t="shared" ca="1" si="36"/>
        <v>2611.9100000000003</v>
      </c>
      <c r="O22" s="481">
        <f t="shared" ca="1" si="36"/>
        <v>1147.0999999999999</v>
      </c>
      <c r="P22" s="481">
        <f t="shared" ca="1" si="36"/>
        <v>2280.04</v>
      </c>
      <c r="Q22" s="481">
        <f t="shared" ca="1" si="36"/>
        <v>1190.4999999999998</v>
      </c>
      <c r="R22" s="481">
        <f t="shared" ca="1" si="36"/>
        <v>1025.67</v>
      </c>
      <c r="S22" s="32"/>
      <c r="AL22" s="27">
        <f t="shared" si="27"/>
        <v>41913</v>
      </c>
      <c r="AM22" s="41" t="str">
        <f t="shared" si="12"/>
        <v>z</v>
      </c>
      <c r="AN22" s="41">
        <f t="shared" si="28"/>
        <v>26</v>
      </c>
      <c r="AO22" s="41">
        <f t="shared" si="13"/>
        <v>57</v>
      </c>
      <c r="AP22" s="41">
        <f t="shared" si="29"/>
        <v>22</v>
      </c>
      <c r="AQ22" s="41" t="s">
        <v>127</v>
      </c>
      <c r="AS22" s="140">
        <v>41153</v>
      </c>
      <c r="AT22" s="143">
        <v>304</v>
      </c>
      <c r="AU22" s="143">
        <v>416</v>
      </c>
      <c r="AV22" s="143">
        <v>456</v>
      </c>
      <c r="AW22" s="143">
        <v>176</v>
      </c>
      <c r="AX22" s="143">
        <v>88</v>
      </c>
      <c r="AY22" s="143">
        <v>152</v>
      </c>
      <c r="AZ22" s="143">
        <f t="shared" si="30"/>
        <v>720</v>
      </c>
    </row>
    <row r="23" spans="1:52">
      <c r="A23" s="60">
        <f t="shared" si="37"/>
        <v>24</v>
      </c>
      <c r="B23" s="209" t="s">
        <v>6</v>
      </c>
      <c r="C23" s="29" t="s">
        <v>58</v>
      </c>
      <c r="D23" s="248">
        <f t="shared" ca="1" si="36"/>
        <v>2371.8000000000002</v>
      </c>
      <c r="E23" s="248">
        <f t="shared" ca="1" si="36"/>
        <v>1052.92</v>
      </c>
      <c r="F23" s="248">
        <f t="shared" ca="1" si="36"/>
        <v>2316.79</v>
      </c>
      <c r="G23" s="248">
        <f t="shared" ca="1" si="36"/>
        <v>1213.45</v>
      </c>
      <c r="H23" s="481">
        <f t="shared" ca="1" si="36"/>
        <v>1049.6699999999998</v>
      </c>
      <c r="I23" s="481">
        <f t="shared" ca="1" si="36"/>
        <v>1176.5900000000001</v>
      </c>
      <c r="J23" s="481">
        <f t="shared" ca="1" si="36"/>
        <v>2637.99</v>
      </c>
      <c r="K23" s="481">
        <f t="shared" ca="1" si="36"/>
        <v>1196.8</v>
      </c>
      <c r="L23" s="481">
        <f t="shared" ca="1" si="36"/>
        <v>2738.93</v>
      </c>
      <c r="M23" s="481">
        <f t="shared" ca="1" si="36"/>
        <v>1274.94</v>
      </c>
      <c r="N23" s="481">
        <f t="shared" ca="1" si="36"/>
        <v>1101.96</v>
      </c>
      <c r="O23" s="481">
        <f t="shared" ca="1" si="36"/>
        <v>1263.6300000000001</v>
      </c>
      <c r="P23" s="481">
        <f t="shared" ca="1" si="36"/>
        <v>2416.1200000000003</v>
      </c>
      <c r="Q23" s="481">
        <f t="shared" ca="1" si="36"/>
        <v>1135.5999999999999</v>
      </c>
      <c r="R23" s="481">
        <f t="shared" ca="1" si="36"/>
        <v>2236.5899999999997</v>
      </c>
      <c r="S23" s="32"/>
      <c r="AL23" s="27">
        <f t="shared" si="27"/>
        <v>41944</v>
      </c>
      <c r="AM23" s="41" t="str">
        <f t="shared" si="12"/>
        <v>aa</v>
      </c>
      <c r="AN23" s="41">
        <f t="shared" si="28"/>
        <v>27</v>
      </c>
      <c r="AO23" s="41">
        <f t="shared" si="13"/>
        <v>58</v>
      </c>
      <c r="AP23" s="41">
        <f t="shared" si="29"/>
        <v>23</v>
      </c>
      <c r="AQ23" s="41" t="s">
        <v>128</v>
      </c>
      <c r="AS23" s="140">
        <v>41183</v>
      </c>
      <c r="AT23" s="143">
        <v>368</v>
      </c>
      <c r="AU23" s="143">
        <v>376</v>
      </c>
      <c r="AV23" s="143">
        <v>552</v>
      </c>
      <c r="AW23" s="143">
        <v>128</v>
      </c>
      <c r="AX23" s="143">
        <v>64</v>
      </c>
      <c r="AY23" s="143">
        <v>184</v>
      </c>
      <c r="AZ23" s="143">
        <f t="shared" si="30"/>
        <v>744</v>
      </c>
    </row>
    <row r="24" spans="1:52">
      <c r="A24" s="60">
        <f t="shared" si="37"/>
        <v>25</v>
      </c>
      <c r="B24" s="209" t="s">
        <v>7</v>
      </c>
      <c r="C24" s="29" t="s">
        <v>58</v>
      </c>
      <c r="D24" s="248">
        <f t="shared" ca="1" si="36"/>
        <v>1632.63</v>
      </c>
      <c r="E24" s="248">
        <f t="shared" ca="1" si="36"/>
        <v>1601.8099999999997</v>
      </c>
      <c r="F24" s="248">
        <f t="shared" ca="1" si="36"/>
        <v>1783.0300000000002</v>
      </c>
      <c r="G24" s="248">
        <f t="shared" ca="1" si="36"/>
        <v>1522.11</v>
      </c>
      <c r="H24" s="481">
        <f t="shared" ca="1" si="36"/>
        <v>1761.45</v>
      </c>
      <c r="I24" s="481">
        <f t="shared" ca="1" si="36"/>
        <v>1707.9399999999998</v>
      </c>
      <c r="J24" s="481">
        <f t="shared" ca="1" si="36"/>
        <v>1905.5600000000002</v>
      </c>
      <c r="K24" s="481">
        <f t="shared" ca="1" si="36"/>
        <v>1844.6999999999998</v>
      </c>
      <c r="L24" s="481">
        <f t="shared" ca="1" si="36"/>
        <v>1946.64</v>
      </c>
      <c r="M24" s="481">
        <f t="shared" ca="1" si="36"/>
        <v>1832.8100000000002</v>
      </c>
      <c r="N24" s="481">
        <f t="shared" ca="1" si="36"/>
        <v>1932.77</v>
      </c>
      <c r="O24" s="481">
        <f t="shared" ca="1" si="36"/>
        <v>1654.53</v>
      </c>
      <c r="P24" s="481">
        <f t="shared" ca="1" si="36"/>
        <v>1904.1599999999999</v>
      </c>
      <c r="Q24" s="481">
        <f t="shared" ca="1" si="36"/>
        <v>1775.31</v>
      </c>
      <c r="R24" s="481">
        <f t="shared" ca="1" si="36"/>
        <v>1877.4600000000003</v>
      </c>
      <c r="S24" s="32"/>
      <c r="AH24" s="32"/>
      <c r="AI24" s="32"/>
      <c r="AJ24" s="32"/>
      <c r="AK24" s="32"/>
      <c r="AL24" s="27">
        <f t="shared" si="27"/>
        <v>41974</v>
      </c>
      <c r="AM24" s="41" t="str">
        <f t="shared" si="12"/>
        <v>ab</v>
      </c>
      <c r="AN24" s="41">
        <f t="shared" si="28"/>
        <v>28</v>
      </c>
      <c r="AO24" s="41">
        <f t="shared" si="13"/>
        <v>59</v>
      </c>
      <c r="AP24" s="41">
        <f t="shared" si="29"/>
        <v>24</v>
      </c>
      <c r="AQ24" s="32" t="s">
        <v>129</v>
      </c>
      <c r="AS24" s="140">
        <v>41214</v>
      </c>
      <c r="AT24" s="143">
        <v>336</v>
      </c>
      <c r="AU24" s="143">
        <v>384</v>
      </c>
      <c r="AV24" s="143">
        <v>504</v>
      </c>
      <c r="AW24" s="143">
        <v>144</v>
      </c>
      <c r="AX24" s="143">
        <v>72</v>
      </c>
      <c r="AY24" s="143">
        <v>168</v>
      </c>
      <c r="AZ24" s="143">
        <f t="shared" si="30"/>
        <v>720</v>
      </c>
    </row>
    <row r="25" spans="1:52">
      <c r="A25" s="60">
        <f t="shared" si="37"/>
        <v>26</v>
      </c>
      <c r="B25" s="209" t="s">
        <v>8</v>
      </c>
      <c r="C25" s="29" t="s">
        <v>58</v>
      </c>
      <c r="D25" s="248">
        <f t="shared" ca="1" si="36"/>
        <v>1598.29</v>
      </c>
      <c r="E25" s="248">
        <f t="shared" ca="1" si="36"/>
        <v>1680.46</v>
      </c>
      <c r="F25" s="248">
        <f t="shared" ca="1" si="36"/>
        <v>1654.5500000000004</v>
      </c>
      <c r="G25" s="248">
        <f t="shared" ca="1" si="36"/>
        <v>1750.8999999999999</v>
      </c>
      <c r="H25" s="481">
        <f t="shared" ca="1" si="36"/>
        <v>1638.5400000000002</v>
      </c>
      <c r="I25" s="481">
        <f t="shared" ca="1" si="36"/>
        <v>1775.23</v>
      </c>
      <c r="J25" s="481">
        <f t="shared" ca="1" si="36"/>
        <v>1593.3400000000001</v>
      </c>
      <c r="K25" s="481">
        <f t="shared" ca="1" si="36"/>
        <v>1899.5600000000002</v>
      </c>
      <c r="L25" s="481">
        <f t="shared" ca="1" si="36"/>
        <v>1787.0299999999997</v>
      </c>
      <c r="M25" s="481">
        <f t="shared" ca="1" si="36"/>
        <v>1899.61</v>
      </c>
      <c r="N25" s="481">
        <f t="shared" ca="1" si="36"/>
        <v>1784.2200000000003</v>
      </c>
      <c r="O25" s="481">
        <f t="shared" ca="1" si="36"/>
        <v>1896.27</v>
      </c>
      <c r="P25" s="481">
        <f t="shared" ca="1" si="36"/>
        <v>1766.05</v>
      </c>
      <c r="Q25" s="481">
        <f t="shared" ca="1" si="36"/>
        <v>1849.0399999999997</v>
      </c>
      <c r="R25" s="481">
        <f t="shared" ca="1" si="36"/>
        <v>1568.75</v>
      </c>
      <c r="S25" s="32"/>
      <c r="AH25" s="32"/>
      <c r="AI25" s="32"/>
      <c r="AJ25" s="32"/>
      <c r="AK25" s="32"/>
      <c r="AL25" s="27">
        <f t="shared" si="27"/>
        <v>42005</v>
      </c>
      <c r="AM25" s="41" t="str">
        <f t="shared" si="12"/>
        <v>ac</v>
      </c>
      <c r="AN25" s="41">
        <f t="shared" si="28"/>
        <v>29</v>
      </c>
      <c r="AO25" s="41">
        <f t="shared" si="13"/>
        <v>60</v>
      </c>
      <c r="AP25" s="41">
        <f t="shared" si="29"/>
        <v>25</v>
      </c>
      <c r="AQ25" s="32" t="s">
        <v>108</v>
      </c>
      <c r="AS25" s="140">
        <v>41244</v>
      </c>
      <c r="AT25" s="143">
        <v>320</v>
      </c>
      <c r="AU25" s="143">
        <v>424</v>
      </c>
      <c r="AV25" s="143">
        <v>480</v>
      </c>
      <c r="AW25" s="143">
        <v>176</v>
      </c>
      <c r="AX25" s="143">
        <v>88</v>
      </c>
      <c r="AY25" s="143">
        <v>160</v>
      </c>
      <c r="AZ25" s="143">
        <f t="shared" si="30"/>
        <v>744</v>
      </c>
    </row>
    <row r="26" spans="1:52">
      <c r="A26" s="60">
        <f t="shared" si="37"/>
        <v>27</v>
      </c>
      <c r="B26" s="209" t="s">
        <v>9</v>
      </c>
      <c r="C26" s="29" t="s">
        <v>58</v>
      </c>
      <c r="D26" s="248">
        <f t="shared" ca="1" si="36"/>
        <v>2.81</v>
      </c>
      <c r="E26" s="248">
        <f t="shared" ca="1" si="36"/>
        <v>0</v>
      </c>
      <c r="F26" s="248">
        <f t="shared" ca="1" si="36"/>
        <v>0</v>
      </c>
      <c r="G26" s="248">
        <f t="shared" ca="1" si="36"/>
        <v>0</v>
      </c>
      <c r="H26" s="481">
        <f t="shared" ca="1" si="36"/>
        <v>0</v>
      </c>
      <c r="I26" s="481">
        <f t="shared" ca="1" si="36"/>
        <v>0</v>
      </c>
      <c r="J26" s="481">
        <f t="shared" ca="1" si="36"/>
        <v>6.4499999999999993</v>
      </c>
      <c r="K26" s="481">
        <f t="shared" ca="1" si="36"/>
        <v>22.41</v>
      </c>
      <c r="L26" s="481">
        <f t="shared" ca="1" si="36"/>
        <v>42.889999999999993</v>
      </c>
      <c r="M26" s="481">
        <f t="shared" ca="1" si="36"/>
        <v>37.609999999999992</v>
      </c>
      <c r="N26" s="481">
        <f t="shared" ca="1" si="36"/>
        <v>30.739999999999995</v>
      </c>
      <c r="O26" s="481">
        <f t="shared" ca="1" si="36"/>
        <v>26.860000000000003</v>
      </c>
      <c r="P26" s="481">
        <f t="shared" ca="1" si="36"/>
        <v>26.779999999999998</v>
      </c>
      <c r="Q26" s="481">
        <f t="shared" ca="1" si="36"/>
        <v>27.940000000000005</v>
      </c>
      <c r="R26" s="481">
        <f t="shared" ca="1" si="36"/>
        <v>27.07</v>
      </c>
      <c r="S26" s="32"/>
      <c r="AL26" s="27">
        <f t="shared" si="27"/>
        <v>42036</v>
      </c>
      <c r="AM26" s="41" t="str">
        <f t="shared" si="12"/>
        <v>ad</v>
      </c>
      <c r="AN26" s="41">
        <f t="shared" si="28"/>
        <v>30</v>
      </c>
      <c r="AO26" s="41">
        <f t="shared" si="13"/>
        <v>61</v>
      </c>
      <c r="AP26" s="41">
        <f t="shared" si="29"/>
        <v>26</v>
      </c>
      <c r="AQ26" s="32" t="s">
        <v>107</v>
      </c>
      <c r="AS26" s="139">
        <v>41275</v>
      </c>
      <c r="AT26" s="142">
        <v>352</v>
      </c>
      <c r="AU26" s="142">
        <v>392</v>
      </c>
      <c r="AV26" s="142">
        <v>528</v>
      </c>
      <c r="AW26" s="142">
        <v>144</v>
      </c>
      <c r="AX26" s="142">
        <v>72</v>
      </c>
      <c r="AY26" s="142">
        <v>176</v>
      </c>
      <c r="AZ26" s="142">
        <f t="shared" si="30"/>
        <v>744</v>
      </c>
    </row>
    <row r="27" spans="1:52">
      <c r="A27" s="60">
        <f t="shared" si="37"/>
        <v>28</v>
      </c>
      <c r="B27" s="209" t="s">
        <v>10</v>
      </c>
      <c r="C27" s="29" t="s">
        <v>58</v>
      </c>
      <c r="D27" s="248">
        <f t="shared" ca="1" si="36"/>
        <v>0</v>
      </c>
      <c r="E27" s="248">
        <f t="shared" ca="1" si="36"/>
        <v>0</v>
      </c>
      <c r="F27" s="248">
        <f t="shared" ca="1" si="36"/>
        <v>0</v>
      </c>
      <c r="G27" s="248">
        <f t="shared" ca="1" si="36"/>
        <v>0</v>
      </c>
      <c r="H27" s="481">
        <f t="shared" ca="1" si="36"/>
        <v>0</v>
      </c>
      <c r="I27" s="481">
        <f t="shared" ca="1" si="36"/>
        <v>0</v>
      </c>
      <c r="J27" s="481">
        <f t="shared" ca="1" si="36"/>
        <v>0</v>
      </c>
      <c r="K27" s="481">
        <f t="shared" ca="1" si="36"/>
        <v>0</v>
      </c>
      <c r="L27" s="481">
        <f t="shared" ca="1" si="36"/>
        <v>0</v>
      </c>
      <c r="M27" s="481">
        <f t="shared" ca="1" si="36"/>
        <v>0</v>
      </c>
      <c r="N27" s="481">
        <f t="shared" ca="1" si="36"/>
        <v>0</v>
      </c>
      <c r="O27" s="481">
        <f t="shared" ca="1" si="36"/>
        <v>0</v>
      </c>
      <c r="P27" s="481">
        <f t="shared" ca="1" si="36"/>
        <v>0</v>
      </c>
      <c r="Q27" s="481">
        <f t="shared" ca="1" si="36"/>
        <v>0</v>
      </c>
      <c r="R27" s="481">
        <f t="shared" ca="1" si="36"/>
        <v>0</v>
      </c>
      <c r="S27" s="32"/>
      <c r="AL27" s="27">
        <f t="shared" si="27"/>
        <v>42064</v>
      </c>
      <c r="AM27" s="41" t="str">
        <f t="shared" si="12"/>
        <v>ae</v>
      </c>
      <c r="AN27" s="41">
        <f t="shared" si="28"/>
        <v>31</v>
      </c>
      <c r="AO27" s="41">
        <f t="shared" si="13"/>
        <v>62</v>
      </c>
      <c r="AP27" s="41">
        <f t="shared" si="29"/>
        <v>27</v>
      </c>
      <c r="AQ27" s="41" t="str">
        <f>+"a"&amp;AQ1</f>
        <v>aa</v>
      </c>
      <c r="AS27" s="139">
        <v>41306</v>
      </c>
      <c r="AT27" s="142">
        <v>320</v>
      </c>
      <c r="AU27" s="142">
        <v>352</v>
      </c>
      <c r="AV27" s="142">
        <v>480</v>
      </c>
      <c r="AW27" s="142">
        <v>128</v>
      </c>
      <c r="AX27" s="142">
        <v>64</v>
      </c>
      <c r="AY27" s="142">
        <v>160</v>
      </c>
      <c r="AZ27" s="142">
        <f t="shared" si="30"/>
        <v>672</v>
      </c>
    </row>
    <row r="28" spans="1:52">
      <c r="A28" s="60">
        <f t="shared" si="37"/>
        <v>29</v>
      </c>
      <c r="B28" s="471" t="s">
        <v>12</v>
      </c>
      <c r="C28" s="29" t="s">
        <v>58</v>
      </c>
      <c r="D28" s="481">
        <f t="shared" ca="1" si="36"/>
        <v>0</v>
      </c>
      <c r="E28" s="481">
        <f t="shared" ca="1" si="36"/>
        <v>0</v>
      </c>
      <c r="F28" s="481">
        <f t="shared" ca="1" si="36"/>
        <v>0</v>
      </c>
      <c r="G28" s="481">
        <f t="shared" ca="1" si="36"/>
        <v>0</v>
      </c>
      <c r="H28" s="481">
        <f t="shared" ca="1" si="36"/>
        <v>0</v>
      </c>
      <c r="I28" s="481">
        <f t="shared" ca="1" si="36"/>
        <v>0</v>
      </c>
      <c r="J28" s="481">
        <f t="shared" ca="1" si="36"/>
        <v>0</v>
      </c>
      <c r="K28" s="481">
        <f t="shared" ca="1" si="36"/>
        <v>0</v>
      </c>
      <c r="L28" s="481">
        <f t="shared" ca="1" si="36"/>
        <v>0</v>
      </c>
      <c r="M28" s="481">
        <f t="shared" ca="1" si="36"/>
        <v>0</v>
      </c>
      <c r="N28" s="481">
        <f t="shared" ca="1" si="36"/>
        <v>0</v>
      </c>
      <c r="O28" s="481">
        <f t="shared" ca="1" si="36"/>
        <v>0</v>
      </c>
      <c r="P28" s="481">
        <f t="shared" ca="1" si="36"/>
        <v>0</v>
      </c>
      <c r="Q28" s="481">
        <f t="shared" ca="1" si="36"/>
        <v>0</v>
      </c>
      <c r="R28" s="481">
        <f t="shared" ca="1" si="36"/>
        <v>0</v>
      </c>
      <c r="S28" s="32"/>
      <c r="AL28" s="27">
        <f t="shared" si="27"/>
        <v>42095</v>
      </c>
      <c r="AM28" s="41" t="str">
        <f t="shared" si="12"/>
        <v>af</v>
      </c>
      <c r="AN28" s="41">
        <f t="shared" si="28"/>
        <v>32</v>
      </c>
      <c r="AO28" s="41">
        <f t="shared" si="13"/>
        <v>63</v>
      </c>
      <c r="AP28" s="41">
        <f t="shared" si="29"/>
        <v>28</v>
      </c>
      <c r="AQ28" s="41" t="str">
        <f t="shared" ref="AQ28:AQ41" si="38">+"a"&amp;AQ2</f>
        <v>ab</v>
      </c>
      <c r="AS28" s="139">
        <v>41334</v>
      </c>
      <c r="AT28" s="142">
        <v>336</v>
      </c>
      <c r="AU28" s="142">
        <v>408</v>
      </c>
      <c r="AV28" s="142">
        <v>504</v>
      </c>
      <c r="AW28" s="142">
        <v>160</v>
      </c>
      <c r="AX28" s="142">
        <v>80</v>
      </c>
      <c r="AY28" s="142">
        <v>168</v>
      </c>
      <c r="AZ28" s="142">
        <f t="shared" si="30"/>
        <v>744</v>
      </c>
    </row>
    <row r="29" spans="1:52">
      <c r="A29" s="60">
        <f t="shared" si="37"/>
        <v>30</v>
      </c>
      <c r="B29" s="472" t="s">
        <v>290</v>
      </c>
      <c r="C29" s="31" t="s">
        <v>58</v>
      </c>
      <c r="D29" s="465">
        <f t="shared" ca="1" si="36"/>
        <v>0</v>
      </c>
      <c r="E29" s="465">
        <f t="shared" ca="1" si="36"/>
        <v>0</v>
      </c>
      <c r="F29" s="465">
        <f t="shared" ca="1" si="36"/>
        <v>0</v>
      </c>
      <c r="G29" s="465">
        <f t="shared" ca="1" si="36"/>
        <v>0</v>
      </c>
      <c r="H29" s="465">
        <f t="shared" ca="1" si="36"/>
        <v>0</v>
      </c>
      <c r="I29" s="465">
        <f t="shared" ca="1" si="36"/>
        <v>0</v>
      </c>
      <c r="J29" s="465">
        <f t="shared" ca="1" si="36"/>
        <v>0</v>
      </c>
      <c r="K29" s="465">
        <f t="shared" ca="1" si="36"/>
        <v>0</v>
      </c>
      <c r="L29" s="465">
        <f t="shared" ca="1" si="36"/>
        <v>0</v>
      </c>
      <c r="M29" s="465">
        <f t="shared" ca="1" si="36"/>
        <v>0</v>
      </c>
      <c r="N29" s="465">
        <f t="shared" ca="1" si="36"/>
        <v>0</v>
      </c>
      <c r="O29" s="465">
        <f t="shared" ca="1" si="36"/>
        <v>0</v>
      </c>
      <c r="P29" s="465">
        <f t="shared" ca="1" si="36"/>
        <v>0</v>
      </c>
      <c r="Q29" s="465">
        <f t="shared" ca="1" si="36"/>
        <v>0</v>
      </c>
      <c r="R29" s="465">
        <f t="shared" ca="1" si="36"/>
        <v>0</v>
      </c>
      <c r="S29" s="32"/>
      <c r="AL29" s="27">
        <f t="shared" si="27"/>
        <v>42125</v>
      </c>
      <c r="AM29" s="41" t="str">
        <f t="shared" si="12"/>
        <v>ag</v>
      </c>
      <c r="AN29" s="41">
        <f t="shared" si="28"/>
        <v>33</v>
      </c>
      <c r="AO29" s="41">
        <f t="shared" si="13"/>
        <v>64</v>
      </c>
      <c r="AP29" s="41">
        <f t="shared" si="29"/>
        <v>29</v>
      </c>
      <c r="AQ29" s="41" t="str">
        <f t="shared" si="38"/>
        <v>ac</v>
      </c>
      <c r="AS29" s="139">
        <v>41365</v>
      </c>
      <c r="AT29" s="142">
        <v>352</v>
      </c>
      <c r="AU29" s="142">
        <v>368</v>
      </c>
      <c r="AV29" s="142">
        <v>528</v>
      </c>
      <c r="AW29" s="142">
        <v>128</v>
      </c>
      <c r="AX29" s="142">
        <v>64</v>
      </c>
      <c r="AY29" s="142">
        <v>176</v>
      </c>
      <c r="AZ29" s="142">
        <f t="shared" si="30"/>
        <v>720</v>
      </c>
    </row>
    <row r="30" spans="1:52">
      <c r="A30" s="60">
        <f t="shared" si="37"/>
        <v>31</v>
      </c>
      <c r="C30" s="32" t="s">
        <v>59</v>
      </c>
      <c r="D30" s="156">
        <f ca="1">+SUM(D18:D29)</f>
        <v>22287.300000000007</v>
      </c>
      <c r="E30" s="156">
        <f t="shared" ref="E30:G30" ca="1" si="39">+SUM(E18:E28)</f>
        <v>21380.850000000002</v>
      </c>
      <c r="F30" s="156">
        <f t="shared" ca="1" si="39"/>
        <v>23387.01</v>
      </c>
      <c r="G30" s="156">
        <f t="shared" ca="1" si="39"/>
        <v>21481.56</v>
      </c>
      <c r="H30" s="156">
        <f t="shared" ref="H30:R30" ca="1" si="40">+SUM(H18:H28)</f>
        <v>22762.170000000002</v>
      </c>
      <c r="I30" s="156">
        <f t="shared" ca="1" si="40"/>
        <v>21475.729999999996</v>
      </c>
      <c r="J30" s="156">
        <f t="shared" ca="1" si="40"/>
        <v>24569.260000000006</v>
      </c>
      <c r="K30" s="156">
        <f t="shared" ca="1" si="40"/>
        <v>23122.69</v>
      </c>
      <c r="L30" s="156">
        <f t="shared" ca="1" si="40"/>
        <v>24859.040000000001</v>
      </c>
      <c r="M30" s="156">
        <f t="shared" ca="1" si="40"/>
        <v>23005.379999999997</v>
      </c>
      <c r="N30" s="156">
        <f t="shared" ca="1" si="40"/>
        <v>24902.340000000004</v>
      </c>
      <c r="O30" s="156">
        <f t="shared" ca="1" si="40"/>
        <v>22820.17</v>
      </c>
      <c r="P30" s="156">
        <f t="shared" ca="1" si="40"/>
        <v>23894.559999999998</v>
      </c>
      <c r="Q30" s="156">
        <f t="shared" ca="1" si="40"/>
        <v>22180.400000000001</v>
      </c>
      <c r="R30" s="156">
        <f t="shared" ca="1" si="40"/>
        <v>23680.599999999995</v>
      </c>
      <c r="S30" s="32"/>
      <c r="AL30" s="27">
        <f t="shared" si="27"/>
        <v>42156</v>
      </c>
      <c r="AM30" s="41" t="str">
        <f t="shared" si="12"/>
        <v>ah</v>
      </c>
      <c r="AN30" s="41">
        <f t="shared" si="28"/>
        <v>34</v>
      </c>
      <c r="AO30" s="41">
        <f t="shared" si="13"/>
        <v>65</v>
      </c>
      <c r="AP30" s="41">
        <f t="shared" si="29"/>
        <v>30</v>
      </c>
      <c r="AQ30" s="41" t="str">
        <f t="shared" si="38"/>
        <v>ad</v>
      </c>
      <c r="AS30" s="139">
        <v>41395</v>
      </c>
      <c r="AT30" s="142">
        <v>352</v>
      </c>
      <c r="AU30" s="142">
        <v>392</v>
      </c>
      <c r="AV30" s="142">
        <v>528</v>
      </c>
      <c r="AW30" s="142">
        <v>144</v>
      </c>
      <c r="AX30" s="142">
        <v>72</v>
      </c>
      <c r="AY30" s="142">
        <v>176</v>
      </c>
      <c r="AZ30" s="142">
        <f t="shared" si="30"/>
        <v>744</v>
      </c>
    </row>
    <row r="31" spans="1:52">
      <c r="B31" s="462"/>
      <c r="C31" s="32"/>
      <c r="D31" s="156"/>
      <c r="E31" s="156"/>
      <c r="F31" s="156"/>
      <c r="G31" s="156"/>
      <c r="H31" s="345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AL31" s="27">
        <f t="shared" si="27"/>
        <v>42186</v>
      </c>
      <c r="AM31" s="41" t="str">
        <f t="shared" si="12"/>
        <v>ai</v>
      </c>
      <c r="AN31" s="41">
        <f t="shared" si="28"/>
        <v>35</v>
      </c>
      <c r="AO31" s="41">
        <f t="shared" si="13"/>
        <v>66</v>
      </c>
      <c r="AP31" s="41">
        <f t="shared" si="29"/>
        <v>31</v>
      </c>
      <c r="AQ31" s="41" t="str">
        <f t="shared" si="38"/>
        <v>ae</v>
      </c>
      <c r="AS31" s="139">
        <v>41426</v>
      </c>
      <c r="AT31" s="142">
        <v>320</v>
      </c>
      <c r="AU31" s="142">
        <v>400</v>
      </c>
      <c r="AV31" s="142">
        <v>480</v>
      </c>
      <c r="AW31" s="142">
        <v>160</v>
      </c>
      <c r="AX31" s="142">
        <v>80</v>
      </c>
      <c r="AY31" s="142">
        <v>160</v>
      </c>
      <c r="AZ31" s="142">
        <f t="shared" si="30"/>
        <v>720</v>
      </c>
    </row>
    <row r="32" spans="1:52" ht="15.75" thickBot="1">
      <c r="A32" s="60">
        <f t="shared" ref="A32:A81" si="41">+ROW()</f>
        <v>32</v>
      </c>
      <c r="D32" s="234">
        <v>40909</v>
      </c>
      <c r="E32" s="234">
        <v>40940</v>
      </c>
      <c r="F32" s="234">
        <v>40969</v>
      </c>
      <c r="G32" s="234">
        <v>41000</v>
      </c>
      <c r="H32" s="132"/>
      <c r="I32" s="345"/>
      <c r="J32" s="345"/>
      <c r="K32" s="345"/>
      <c r="L32" s="345"/>
      <c r="M32" s="345"/>
      <c r="N32" s="345"/>
      <c r="O32" s="345"/>
      <c r="P32" s="345"/>
      <c r="Q32" s="345"/>
      <c r="R32" s="345"/>
      <c r="S32" s="32"/>
      <c r="AL32" s="27">
        <f t="shared" si="27"/>
        <v>42217</v>
      </c>
      <c r="AM32" s="41" t="str">
        <f t="shared" si="12"/>
        <v>aj</v>
      </c>
      <c r="AN32" s="41">
        <f t="shared" si="28"/>
        <v>36</v>
      </c>
      <c r="AO32" s="41">
        <f t="shared" si="13"/>
        <v>67</v>
      </c>
      <c r="AP32" s="41">
        <f t="shared" si="29"/>
        <v>32</v>
      </c>
      <c r="AQ32" s="41" t="str">
        <f t="shared" si="38"/>
        <v>af</v>
      </c>
      <c r="AS32" s="139">
        <v>41456</v>
      </c>
      <c r="AT32" s="142">
        <v>352</v>
      </c>
      <c r="AU32" s="142">
        <v>392</v>
      </c>
      <c r="AV32" s="142">
        <v>528</v>
      </c>
      <c r="AW32" s="142">
        <v>144</v>
      </c>
      <c r="AX32" s="142">
        <v>72</v>
      </c>
      <c r="AY32" s="142">
        <v>176</v>
      </c>
      <c r="AZ32" s="142">
        <f t="shared" si="30"/>
        <v>744</v>
      </c>
    </row>
    <row r="33" spans="1:52">
      <c r="A33" s="60">
        <f t="shared" si="41"/>
        <v>33</v>
      </c>
      <c r="C33" s="526" t="s">
        <v>278</v>
      </c>
      <c r="D33" s="543">
        <f>+YEAR($D$1)</f>
        <v>2013</v>
      </c>
      <c r="E33" s="543">
        <f>+D33+1</f>
        <v>2014</v>
      </c>
      <c r="F33" s="543">
        <f t="shared" ref="F33:G33" si="42">+E33+1</f>
        <v>2015</v>
      </c>
      <c r="G33" s="543">
        <f t="shared" si="42"/>
        <v>2016</v>
      </c>
      <c r="H33" s="543">
        <f t="shared" ref="H33" si="43">+G33+1</f>
        <v>2017</v>
      </c>
      <c r="I33" s="543">
        <f t="shared" ref="I33" si="44">+H33+1</f>
        <v>2018</v>
      </c>
      <c r="J33" s="543">
        <f t="shared" ref="J33" si="45">+I33+1</f>
        <v>2019</v>
      </c>
      <c r="K33" s="543">
        <f t="shared" ref="K33" si="46">+J33+1</f>
        <v>2020</v>
      </c>
      <c r="L33" s="543">
        <f t="shared" ref="L33" si="47">+K33+1</f>
        <v>2021</v>
      </c>
      <c r="M33" s="543">
        <f t="shared" ref="M33" si="48">+L33+1</f>
        <v>2022</v>
      </c>
      <c r="N33" s="543">
        <f t="shared" ref="N33" si="49">+M33+1</f>
        <v>2023</v>
      </c>
      <c r="O33" s="543">
        <f t="shared" ref="O33" si="50">+N33+1</f>
        <v>2024</v>
      </c>
      <c r="P33" s="543">
        <f t="shared" ref="P33" si="51">+O33+1</f>
        <v>2025</v>
      </c>
      <c r="Q33" s="543">
        <f t="shared" ref="Q33" si="52">+P33+1</f>
        <v>2026</v>
      </c>
      <c r="R33" s="543">
        <f t="shared" ref="R33" si="53">+Q33+1</f>
        <v>2027</v>
      </c>
      <c r="S33" s="231"/>
      <c r="AL33" s="27">
        <f t="shared" si="27"/>
        <v>42248</v>
      </c>
      <c r="AM33" s="41" t="str">
        <f t="shared" ref="AM33:AM64" si="54">+VLOOKUP(AN33,$AP$1:$AQ$197,2,FALSE)</f>
        <v>ak</v>
      </c>
      <c r="AN33" s="41">
        <f t="shared" si="28"/>
        <v>37</v>
      </c>
      <c r="AO33" s="41">
        <f t="shared" si="13"/>
        <v>68</v>
      </c>
      <c r="AP33" s="41">
        <f t="shared" si="29"/>
        <v>33</v>
      </c>
      <c r="AQ33" s="41" t="str">
        <f t="shared" si="38"/>
        <v>ag</v>
      </c>
      <c r="AS33" s="139">
        <v>41487</v>
      </c>
      <c r="AT33" s="142">
        <v>352</v>
      </c>
      <c r="AU33" s="142">
        <v>392</v>
      </c>
      <c r="AV33" s="142">
        <v>528</v>
      </c>
      <c r="AW33" s="142">
        <v>144</v>
      </c>
      <c r="AX33" s="142">
        <v>72</v>
      </c>
      <c r="AY33" s="142">
        <v>176</v>
      </c>
      <c r="AZ33" s="142">
        <f t="shared" si="30"/>
        <v>744</v>
      </c>
    </row>
    <row r="34" spans="1:52">
      <c r="A34" s="60">
        <f t="shared" si="41"/>
        <v>34</v>
      </c>
      <c r="C34" s="523" t="s">
        <v>276</v>
      </c>
      <c r="D34" s="524">
        <f ca="1">+D15</f>
        <v>11531.14</v>
      </c>
      <c r="E34" s="524">
        <f t="shared" ref="E34:G34" ca="1" si="55">+E15</f>
        <v>11263.42</v>
      </c>
      <c r="F34" s="524">
        <f t="shared" ca="1" si="55"/>
        <v>11244.79</v>
      </c>
      <c r="G34" s="524">
        <f t="shared" ca="1" si="55"/>
        <v>11138.53</v>
      </c>
      <c r="H34" s="524">
        <f t="shared" ref="H34:P34" ca="1" si="56">+H15</f>
        <v>10770.54</v>
      </c>
      <c r="I34" s="524">
        <f t="shared" ca="1" si="56"/>
        <v>11121.72</v>
      </c>
      <c r="J34" s="524">
        <f t="shared" ca="1" si="56"/>
        <v>11658.710000000001</v>
      </c>
      <c r="K34" s="524">
        <f t="shared" ca="1" si="56"/>
        <v>12533.829999999996</v>
      </c>
      <c r="L34" s="524">
        <f t="shared" ca="1" si="56"/>
        <v>12609.92</v>
      </c>
      <c r="M34" s="524">
        <f t="shared" ca="1" si="56"/>
        <v>12644.7</v>
      </c>
      <c r="N34" s="524">
        <f t="shared" ca="1" si="56"/>
        <v>12297.72</v>
      </c>
      <c r="O34" s="524">
        <f t="shared" ca="1" si="56"/>
        <v>12279.369999999997</v>
      </c>
      <c r="P34" s="524">
        <f t="shared" ca="1" si="56"/>
        <v>12187.73</v>
      </c>
      <c r="Q34" s="524">
        <f t="shared" ref="Q34:R34" ca="1" si="57">+Q15</f>
        <v>12055.43</v>
      </c>
      <c r="R34" s="524">
        <f t="shared" ca="1" si="57"/>
        <v>11624.96</v>
      </c>
      <c r="S34" s="231"/>
      <c r="T34" s="231"/>
      <c r="U34" s="231"/>
      <c r="V34" s="231"/>
      <c r="W34" s="231"/>
      <c r="AL34" s="27">
        <f t="shared" si="27"/>
        <v>42278</v>
      </c>
      <c r="AM34" s="41" t="str">
        <f t="shared" si="54"/>
        <v>al</v>
      </c>
      <c r="AN34" s="41">
        <f t="shared" si="28"/>
        <v>38</v>
      </c>
      <c r="AO34" s="41">
        <f t="shared" si="13"/>
        <v>69</v>
      </c>
      <c r="AP34" s="41">
        <f t="shared" si="29"/>
        <v>34</v>
      </c>
      <c r="AQ34" s="41" t="str">
        <f t="shared" si="38"/>
        <v>ah</v>
      </c>
      <c r="AS34" s="139">
        <v>41518</v>
      </c>
      <c r="AT34" s="142">
        <v>320</v>
      </c>
      <c r="AU34" s="142">
        <v>400</v>
      </c>
      <c r="AV34" s="142">
        <v>480</v>
      </c>
      <c r="AW34" s="142">
        <v>160</v>
      </c>
      <c r="AX34" s="142">
        <v>80</v>
      </c>
      <c r="AY34" s="142">
        <v>160</v>
      </c>
      <c r="AZ34" s="142">
        <f t="shared" si="30"/>
        <v>720</v>
      </c>
    </row>
    <row r="35" spans="1:52">
      <c r="A35" s="60">
        <f t="shared" si="41"/>
        <v>35</v>
      </c>
      <c r="C35" s="196" t="s">
        <v>282</v>
      </c>
      <c r="D35" s="544">
        <f t="shared" ref="D35:R35" ca="1" si="58">+AVERAGE(INDIRECT($AH$1&amp;VLOOKUP(D$1,$AL$1:$AM$197,2,FALSE)&amp;$A35&amp;":"&amp;VLOOKUP(DATE(YEAR(D$1),12,1),$AL$1:$AM$197,2,FALSE)&amp;$A35))</f>
        <v>1</v>
      </c>
      <c r="E35" s="544">
        <f t="shared" ca="1" si="58"/>
        <v>1</v>
      </c>
      <c r="F35" s="544">
        <f t="shared" ca="1" si="58"/>
        <v>1</v>
      </c>
      <c r="G35" s="544">
        <f t="shared" ca="1" si="58"/>
        <v>1</v>
      </c>
      <c r="H35" s="544">
        <f t="shared" ca="1" si="58"/>
        <v>1</v>
      </c>
      <c r="I35" s="544">
        <f t="shared" ca="1" si="58"/>
        <v>1</v>
      </c>
      <c r="J35" s="544">
        <f t="shared" ca="1" si="58"/>
        <v>1</v>
      </c>
      <c r="K35" s="544">
        <f t="shared" ca="1" si="58"/>
        <v>1</v>
      </c>
      <c r="L35" s="544">
        <f t="shared" ca="1" si="58"/>
        <v>1</v>
      </c>
      <c r="M35" s="544">
        <f t="shared" ca="1" si="58"/>
        <v>1</v>
      </c>
      <c r="N35" s="544">
        <f t="shared" ca="1" si="58"/>
        <v>1</v>
      </c>
      <c r="O35" s="544">
        <f t="shared" ca="1" si="58"/>
        <v>1</v>
      </c>
      <c r="P35" s="544">
        <f t="shared" ca="1" si="58"/>
        <v>1</v>
      </c>
      <c r="Q35" s="544">
        <f t="shared" ca="1" si="58"/>
        <v>1</v>
      </c>
      <c r="R35" s="544">
        <f t="shared" ca="1" si="58"/>
        <v>1</v>
      </c>
      <c r="S35" s="32"/>
      <c r="AL35" s="27">
        <f t="shared" si="27"/>
        <v>42309</v>
      </c>
      <c r="AM35" s="41" t="str">
        <f t="shared" si="54"/>
        <v>am</v>
      </c>
      <c r="AN35" s="41">
        <f t="shared" si="28"/>
        <v>39</v>
      </c>
      <c r="AO35" s="41">
        <f t="shared" si="13"/>
        <v>70</v>
      </c>
      <c r="AP35" s="41">
        <f t="shared" si="29"/>
        <v>35</v>
      </c>
      <c r="AQ35" s="41" t="str">
        <f t="shared" si="38"/>
        <v>ai</v>
      </c>
      <c r="AS35" s="139">
        <v>41548</v>
      </c>
      <c r="AT35" s="142">
        <v>368</v>
      </c>
      <c r="AU35" s="142">
        <v>376</v>
      </c>
      <c r="AV35" s="142">
        <v>552</v>
      </c>
      <c r="AW35" s="142">
        <v>128</v>
      </c>
      <c r="AX35" s="142">
        <v>64</v>
      </c>
      <c r="AY35" s="142">
        <v>184</v>
      </c>
      <c r="AZ35" s="142">
        <f t="shared" si="30"/>
        <v>744</v>
      </c>
    </row>
    <row r="36" spans="1:52">
      <c r="A36" s="60">
        <f t="shared" si="41"/>
        <v>36</v>
      </c>
      <c r="C36" s="530" t="s">
        <v>283</v>
      </c>
      <c r="D36" s="531">
        <f ca="1">+D34*D35</f>
        <v>11531.14</v>
      </c>
      <c r="E36" s="531">
        <f t="shared" ref="E36:G36" ca="1" si="59">+E34*E35</f>
        <v>11263.42</v>
      </c>
      <c r="F36" s="531">
        <f t="shared" ca="1" si="59"/>
        <v>11244.79</v>
      </c>
      <c r="G36" s="531">
        <f t="shared" ca="1" si="59"/>
        <v>11138.53</v>
      </c>
      <c r="H36" s="531">
        <f t="shared" ref="H36:P36" ca="1" si="60">+H34*H35</f>
        <v>10770.54</v>
      </c>
      <c r="I36" s="531">
        <f t="shared" ca="1" si="60"/>
        <v>11121.72</v>
      </c>
      <c r="J36" s="531">
        <f t="shared" ca="1" si="60"/>
        <v>11658.710000000001</v>
      </c>
      <c r="K36" s="531">
        <f t="shared" ca="1" si="60"/>
        <v>12533.829999999996</v>
      </c>
      <c r="L36" s="531">
        <f t="shared" ca="1" si="60"/>
        <v>12609.92</v>
      </c>
      <c r="M36" s="531">
        <f t="shared" ca="1" si="60"/>
        <v>12644.7</v>
      </c>
      <c r="N36" s="531">
        <f t="shared" ca="1" si="60"/>
        <v>12297.72</v>
      </c>
      <c r="O36" s="531">
        <f t="shared" ca="1" si="60"/>
        <v>12279.369999999997</v>
      </c>
      <c r="P36" s="531">
        <f t="shared" ca="1" si="60"/>
        <v>12187.73</v>
      </c>
      <c r="Q36" s="531">
        <f t="shared" ref="Q36:R36" ca="1" si="61">+Q34*Q35</f>
        <v>12055.43</v>
      </c>
      <c r="R36" s="531">
        <f t="shared" ca="1" si="61"/>
        <v>11624.96</v>
      </c>
      <c r="S36" s="32"/>
      <c r="AL36" s="27">
        <f t="shared" si="27"/>
        <v>42339</v>
      </c>
      <c r="AM36" s="41" t="str">
        <f t="shared" si="54"/>
        <v>an</v>
      </c>
      <c r="AN36" s="41">
        <f t="shared" si="28"/>
        <v>40</v>
      </c>
      <c r="AO36" s="41">
        <f t="shared" si="13"/>
        <v>71</v>
      </c>
      <c r="AP36" s="41">
        <f t="shared" si="29"/>
        <v>36</v>
      </c>
      <c r="AQ36" s="41" t="str">
        <f t="shared" si="38"/>
        <v>aj</v>
      </c>
      <c r="AS36" s="139">
        <v>41579</v>
      </c>
      <c r="AT36" s="142">
        <v>320</v>
      </c>
      <c r="AU36" s="142">
        <v>400</v>
      </c>
      <c r="AV36" s="142">
        <v>480</v>
      </c>
      <c r="AW36" s="142">
        <v>160</v>
      </c>
      <c r="AX36" s="142">
        <v>80</v>
      </c>
      <c r="AY36" s="142">
        <v>160</v>
      </c>
      <c r="AZ36" s="142">
        <f t="shared" si="30"/>
        <v>720</v>
      </c>
    </row>
    <row r="37" spans="1:52">
      <c r="A37" s="60">
        <f t="shared" si="41"/>
        <v>37</v>
      </c>
      <c r="C37" s="511" t="s">
        <v>277</v>
      </c>
      <c r="D37" s="267">
        <f t="shared" ref="D37:R37" ca="1" si="62">+AVERAGE(INDIRECT($AH$1&amp;VLOOKUP(D$1,$AL$1:$AM$197,2,FALSE)&amp;$A37&amp;":"&amp;VLOOKUP(DATE(YEAR(D$1),12,1),$AL$1:$AM$197,2,FALSE)&amp;$A37))</f>
        <v>11351</v>
      </c>
      <c r="E37" s="267">
        <f t="shared" ca="1" si="62"/>
        <v>11351</v>
      </c>
      <c r="F37" s="267">
        <f t="shared" ca="1" si="62"/>
        <v>9454</v>
      </c>
      <c r="G37" s="267">
        <f t="shared" ca="1" si="62"/>
        <v>9454</v>
      </c>
      <c r="H37" s="267">
        <f t="shared" ca="1" si="62"/>
        <v>9454</v>
      </c>
      <c r="I37" s="267">
        <f t="shared" ca="1" si="62"/>
        <v>9454</v>
      </c>
      <c r="J37" s="267">
        <f t="shared" ca="1" si="62"/>
        <v>9454</v>
      </c>
      <c r="K37" s="267">
        <f t="shared" ca="1" si="62"/>
        <v>9454</v>
      </c>
      <c r="L37" s="267">
        <f t="shared" ca="1" si="62"/>
        <v>9454</v>
      </c>
      <c r="M37" s="267">
        <f t="shared" ca="1" si="62"/>
        <v>9454</v>
      </c>
      <c r="N37" s="267">
        <f t="shared" ca="1" si="62"/>
        <v>9454</v>
      </c>
      <c r="O37" s="267">
        <f t="shared" ca="1" si="62"/>
        <v>9454</v>
      </c>
      <c r="P37" s="267">
        <f t="shared" ca="1" si="62"/>
        <v>9454</v>
      </c>
      <c r="Q37" s="267">
        <f t="shared" ca="1" si="62"/>
        <v>9454</v>
      </c>
      <c r="R37" s="267">
        <f t="shared" ca="1" si="62"/>
        <v>9454</v>
      </c>
      <c r="S37" s="32"/>
      <c r="AL37" s="27">
        <f t="shared" si="27"/>
        <v>42370</v>
      </c>
      <c r="AM37" s="41" t="str">
        <f t="shared" si="54"/>
        <v>ao</v>
      </c>
      <c r="AN37" s="41">
        <f t="shared" si="28"/>
        <v>41</v>
      </c>
      <c r="AO37" s="41">
        <f t="shared" si="13"/>
        <v>72</v>
      </c>
      <c r="AP37" s="41">
        <f t="shared" si="29"/>
        <v>37</v>
      </c>
      <c r="AQ37" s="41" t="str">
        <f t="shared" si="38"/>
        <v>ak</v>
      </c>
      <c r="AS37" s="139">
        <v>41609</v>
      </c>
      <c r="AT37" s="142">
        <v>336</v>
      </c>
      <c r="AU37" s="142">
        <v>408</v>
      </c>
      <c r="AV37" s="142">
        <v>504</v>
      </c>
      <c r="AW37" s="142">
        <v>160</v>
      </c>
      <c r="AX37" s="142">
        <v>80</v>
      </c>
      <c r="AY37" s="142">
        <v>168</v>
      </c>
      <c r="AZ37" s="142">
        <f t="shared" si="30"/>
        <v>744</v>
      </c>
    </row>
    <row r="38" spans="1:52">
      <c r="A38" s="60">
        <f t="shared" si="41"/>
        <v>38</v>
      </c>
      <c r="C38" s="532" t="s">
        <v>279</v>
      </c>
      <c r="D38" s="546">
        <f ca="1">+D37-D36</f>
        <v>-180.13999999999942</v>
      </c>
      <c r="E38" s="546">
        <f t="shared" ref="E38:G38" ca="1" si="63">+E37-E36</f>
        <v>87.579999999999927</v>
      </c>
      <c r="F38" s="546">
        <f t="shared" ca="1" si="63"/>
        <v>-1790.7900000000009</v>
      </c>
      <c r="G38" s="546">
        <f t="shared" ca="1" si="63"/>
        <v>-1684.5300000000007</v>
      </c>
      <c r="H38" s="546">
        <f t="shared" ref="H38:P38" ca="1" si="64">+H37-H36</f>
        <v>-1316.5400000000009</v>
      </c>
      <c r="I38" s="546">
        <f t="shared" ca="1" si="64"/>
        <v>-1667.7199999999993</v>
      </c>
      <c r="J38" s="546">
        <f t="shared" ca="1" si="64"/>
        <v>-2204.7100000000009</v>
      </c>
      <c r="K38" s="546">
        <f t="shared" ca="1" si="64"/>
        <v>-3079.8299999999963</v>
      </c>
      <c r="L38" s="546">
        <f t="shared" ca="1" si="64"/>
        <v>-3155.92</v>
      </c>
      <c r="M38" s="546">
        <f t="shared" ca="1" si="64"/>
        <v>-3190.7000000000007</v>
      </c>
      <c r="N38" s="546">
        <f t="shared" ca="1" si="64"/>
        <v>-2843.7199999999993</v>
      </c>
      <c r="O38" s="546">
        <f t="shared" ca="1" si="64"/>
        <v>-2825.3699999999972</v>
      </c>
      <c r="P38" s="546">
        <f t="shared" ca="1" si="64"/>
        <v>-2733.7299999999996</v>
      </c>
      <c r="Q38" s="546">
        <f t="shared" ref="Q38:R38" ca="1" si="65">+Q37-Q36</f>
        <v>-2601.4300000000003</v>
      </c>
      <c r="R38" s="546">
        <f t="shared" ca="1" si="65"/>
        <v>-2170.9599999999991</v>
      </c>
      <c r="S38" s="32"/>
      <c r="AL38" s="27">
        <f t="shared" si="27"/>
        <v>42401</v>
      </c>
      <c r="AM38" s="41" t="str">
        <f t="shared" si="54"/>
        <v>ap</v>
      </c>
      <c r="AN38" s="41">
        <f t="shared" si="28"/>
        <v>42</v>
      </c>
      <c r="AO38" s="41">
        <f t="shared" si="13"/>
        <v>73</v>
      </c>
      <c r="AP38" s="41">
        <f t="shared" si="29"/>
        <v>38</v>
      </c>
      <c r="AQ38" s="41" t="str">
        <f t="shared" si="38"/>
        <v>al</v>
      </c>
      <c r="AS38" s="140">
        <v>41640</v>
      </c>
      <c r="AT38" s="143">
        <v>352</v>
      </c>
      <c r="AU38" s="143">
        <v>392</v>
      </c>
      <c r="AV38" s="143">
        <v>528</v>
      </c>
      <c r="AW38" s="143">
        <v>144</v>
      </c>
      <c r="AX38" s="143">
        <v>72</v>
      </c>
      <c r="AY38" s="143">
        <v>176</v>
      </c>
      <c r="AZ38" s="143">
        <f t="shared" si="30"/>
        <v>744</v>
      </c>
    </row>
    <row r="39" spans="1:52" ht="15.75" thickBot="1">
      <c r="A39" s="60">
        <f t="shared" si="41"/>
        <v>39</v>
      </c>
      <c r="C39" s="511" t="s">
        <v>192</v>
      </c>
      <c r="D39" s="635">
        <f ca="1">+D38</f>
        <v>-180.13999999999942</v>
      </c>
      <c r="E39" s="545">
        <f ca="1">+E38+D39</f>
        <v>-92.559999999999491</v>
      </c>
      <c r="F39" s="545">
        <f t="shared" ref="F39:G39" ca="1" si="66">+F38+E39</f>
        <v>-1883.3500000000004</v>
      </c>
      <c r="G39" s="545">
        <f t="shared" ca="1" si="66"/>
        <v>-3567.880000000001</v>
      </c>
      <c r="H39" s="545">
        <f t="shared" ref="H39" ca="1" si="67">+H38+G39</f>
        <v>-4884.4200000000019</v>
      </c>
      <c r="I39" s="545">
        <f t="shared" ref="I39" ca="1" si="68">+I38+H39</f>
        <v>-6552.1400000000012</v>
      </c>
      <c r="J39" s="545">
        <f t="shared" ref="J39" ca="1" si="69">+J38+I39</f>
        <v>-8756.8500000000022</v>
      </c>
      <c r="K39" s="545">
        <f t="shared" ref="K39" ca="1" si="70">+K38+J39</f>
        <v>-11836.679999999998</v>
      </c>
      <c r="L39" s="545">
        <f t="shared" ref="L39" ca="1" si="71">+L38+K39</f>
        <v>-14992.599999999999</v>
      </c>
      <c r="M39" s="545">
        <f t="shared" ref="M39" ca="1" si="72">+M38+L39</f>
        <v>-18183.3</v>
      </c>
      <c r="N39" s="545">
        <f t="shared" ref="N39" ca="1" si="73">+N38+M39</f>
        <v>-21027.019999999997</v>
      </c>
      <c r="O39" s="545">
        <f t="shared" ref="O39" ca="1" si="74">+O38+N39</f>
        <v>-23852.389999999992</v>
      </c>
      <c r="P39" s="545">
        <f t="shared" ref="P39" ca="1" si="75">+P38+O39</f>
        <v>-26586.119999999992</v>
      </c>
      <c r="Q39" s="545">
        <f t="shared" ref="Q39" ca="1" si="76">+Q38+P39</f>
        <v>-29187.549999999992</v>
      </c>
      <c r="R39" s="545">
        <f t="shared" ref="R39" ca="1" si="77">+R38+Q39</f>
        <v>-31358.509999999991</v>
      </c>
      <c r="S39" s="32"/>
      <c r="AL39" s="27">
        <f t="shared" si="27"/>
        <v>42430</v>
      </c>
      <c r="AM39" s="41" t="str">
        <f t="shared" si="54"/>
        <v>aq</v>
      </c>
      <c r="AN39" s="41">
        <f t="shared" si="28"/>
        <v>43</v>
      </c>
      <c r="AO39" s="41">
        <f t="shared" si="13"/>
        <v>74</v>
      </c>
      <c r="AP39" s="41">
        <f t="shared" si="29"/>
        <v>39</v>
      </c>
      <c r="AQ39" s="41" t="str">
        <f t="shared" si="38"/>
        <v>am</v>
      </c>
      <c r="AS39" s="140">
        <v>41671</v>
      </c>
      <c r="AT39" s="143">
        <v>320</v>
      </c>
      <c r="AU39" s="143">
        <v>352</v>
      </c>
      <c r="AV39" s="143">
        <v>480</v>
      </c>
      <c r="AW39" s="143">
        <v>128</v>
      </c>
      <c r="AX39" s="143">
        <v>64</v>
      </c>
      <c r="AY39" s="143">
        <v>160</v>
      </c>
      <c r="AZ39" s="143">
        <f t="shared" si="30"/>
        <v>672</v>
      </c>
    </row>
    <row r="40" spans="1:52">
      <c r="A40" s="60">
        <f t="shared" si="41"/>
        <v>40</v>
      </c>
      <c r="C40" s="526" t="s">
        <v>284</v>
      </c>
      <c r="D40" s="547">
        <f>+D$33</f>
        <v>2013</v>
      </c>
      <c r="E40" s="547">
        <f t="shared" ref="E40:R40" si="78">+E$33</f>
        <v>2014</v>
      </c>
      <c r="F40" s="547">
        <f t="shared" si="78"/>
        <v>2015</v>
      </c>
      <c r="G40" s="547">
        <f t="shared" si="78"/>
        <v>2016</v>
      </c>
      <c r="H40" s="547">
        <f t="shared" si="78"/>
        <v>2017</v>
      </c>
      <c r="I40" s="547">
        <f t="shared" si="78"/>
        <v>2018</v>
      </c>
      <c r="J40" s="547">
        <f t="shared" si="78"/>
        <v>2019</v>
      </c>
      <c r="K40" s="547">
        <f t="shared" si="78"/>
        <v>2020</v>
      </c>
      <c r="L40" s="547">
        <f t="shared" si="78"/>
        <v>2021</v>
      </c>
      <c r="M40" s="547">
        <f t="shared" si="78"/>
        <v>2022</v>
      </c>
      <c r="N40" s="547">
        <f t="shared" si="78"/>
        <v>2023</v>
      </c>
      <c r="O40" s="547">
        <f t="shared" si="78"/>
        <v>2024</v>
      </c>
      <c r="P40" s="547">
        <f t="shared" si="78"/>
        <v>2025</v>
      </c>
      <c r="Q40" s="547">
        <f t="shared" si="78"/>
        <v>2026</v>
      </c>
      <c r="R40" s="547">
        <f t="shared" si="78"/>
        <v>2027</v>
      </c>
      <c r="S40" s="32"/>
      <c r="AL40" s="27">
        <f t="shared" si="27"/>
        <v>42461</v>
      </c>
      <c r="AM40" s="41" t="str">
        <f t="shared" si="54"/>
        <v>ar</v>
      </c>
      <c r="AN40" s="41">
        <f t="shared" si="28"/>
        <v>44</v>
      </c>
      <c r="AO40" s="41">
        <f t="shared" si="13"/>
        <v>75</v>
      </c>
      <c r="AP40" s="41">
        <f t="shared" si="29"/>
        <v>40</v>
      </c>
      <c r="AQ40" s="41" t="str">
        <f t="shared" si="38"/>
        <v>an</v>
      </c>
      <c r="AS40" s="140">
        <v>41699</v>
      </c>
      <c r="AT40" s="143">
        <v>336</v>
      </c>
      <c r="AU40" s="143">
        <v>408</v>
      </c>
      <c r="AV40" s="143">
        <v>504</v>
      </c>
      <c r="AW40" s="143">
        <v>160</v>
      </c>
      <c r="AX40" s="143">
        <v>80</v>
      </c>
      <c r="AY40" s="143">
        <v>168</v>
      </c>
      <c r="AZ40" s="143">
        <f t="shared" si="30"/>
        <v>744</v>
      </c>
    </row>
    <row r="41" spans="1:52">
      <c r="A41" s="60">
        <f t="shared" si="41"/>
        <v>41</v>
      </c>
      <c r="C41" s="521" t="s">
        <v>149</v>
      </c>
      <c r="D41" s="548">
        <f t="shared" ref="D41:R41" ca="1" si="79">+SUM(INDIRECT($AH$1&amp;VLOOKUP(D$1,$AL$1:$AM$197,2,FALSE)&amp;$A41&amp;":"&amp;VLOOKUP(DATE(YEAR(D$1),12,1),$AL$1:$AM$197,2,FALSE)&amp;$A41))</f>
        <v>4738.41</v>
      </c>
      <c r="E41" s="548">
        <f t="shared" ca="1" si="79"/>
        <v>4677.67</v>
      </c>
      <c r="F41" s="548">
        <f t="shared" ca="1" si="79"/>
        <v>4635.76</v>
      </c>
      <c r="G41" s="548">
        <f t="shared" ca="1" si="79"/>
        <v>4676.12</v>
      </c>
      <c r="H41" s="548">
        <f t="shared" ca="1" si="79"/>
        <v>4468.9400000000005</v>
      </c>
      <c r="I41" s="548">
        <f t="shared" ca="1" si="79"/>
        <v>4634.53</v>
      </c>
      <c r="J41" s="548">
        <f t="shared" ca="1" si="79"/>
        <v>4928.05</v>
      </c>
      <c r="K41" s="548">
        <f t="shared" ca="1" si="79"/>
        <v>5202.6899999999996</v>
      </c>
      <c r="L41" s="548">
        <f t="shared" ca="1" si="79"/>
        <v>5240.9699999999993</v>
      </c>
      <c r="M41" s="548">
        <f t="shared" ca="1" si="79"/>
        <v>5166.8100000000004</v>
      </c>
      <c r="N41" s="548">
        <f t="shared" ca="1" si="79"/>
        <v>5113.28</v>
      </c>
      <c r="O41" s="548">
        <f t="shared" ca="1" si="79"/>
        <v>5146.0199999999995</v>
      </c>
      <c r="P41" s="548">
        <f t="shared" ca="1" si="79"/>
        <v>5116.9400000000005</v>
      </c>
      <c r="Q41" s="548">
        <f t="shared" ca="1" si="79"/>
        <v>5101.7400000000007</v>
      </c>
      <c r="R41" s="548">
        <f t="shared" ca="1" si="79"/>
        <v>4910.3599999999997</v>
      </c>
      <c r="S41" s="32"/>
      <c r="AL41" s="27">
        <f t="shared" si="27"/>
        <v>42491</v>
      </c>
      <c r="AM41" s="41" t="str">
        <f t="shared" si="54"/>
        <v>as</v>
      </c>
      <c r="AN41" s="41">
        <f t="shared" si="28"/>
        <v>45</v>
      </c>
      <c r="AO41" s="41">
        <f t="shared" si="13"/>
        <v>76</v>
      </c>
      <c r="AP41" s="41">
        <f t="shared" si="29"/>
        <v>41</v>
      </c>
      <c r="AQ41" s="41" t="str">
        <f t="shared" si="38"/>
        <v>ao</v>
      </c>
      <c r="AS41" s="140">
        <v>41730</v>
      </c>
      <c r="AT41" s="143">
        <v>352</v>
      </c>
      <c r="AU41" s="143">
        <v>368</v>
      </c>
      <c r="AV41" s="143">
        <v>528</v>
      </c>
      <c r="AW41" s="143">
        <v>128</v>
      </c>
      <c r="AX41" s="143">
        <v>64</v>
      </c>
      <c r="AY41" s="143">
        <v>176</v>
      </c>
      <c r="AZ41" s="143">
        <f t="shared" si="30"/>
        <v>720</v>
      </c>
    </row>
    <row r="42" spans="1:52">
      <c r="A42" s="60">
        <f t="shared" si="41"/>
        <v>42</v>
      </c>
      <c r="C42" s="457" t="s">
        <v>282</v>
      </c>
      <c r="D42" s="549">
        <f t="shared" ref="D42:R42" ca="1" si="80">+AVERAGE(INDIRECT($AH$1&amp;VLOOKUP(D$1,$AL$1:$AM$197,2,FALSE)&amp;$A42&amp;":"&amp;VLOOKUP(DATE(YEAR(D$1),12,1),$AL$1:$AM$197,2,FALSE)&amp;$A42))</f>
        <v>1</v>
      </c>
      <c r="E42" s="549">
        <f t="shared" ca="1" si="80"/>
        <v>1</v>
      </c>
      <c r="F42" s="549">
        <f t="shared" ca="1" si="80"/>
        <v>1</v>
      </c>
      <c r="G42" s="549">
        <f t="shared" ca="1" si="80"/>
        <v>1</v>
      </c>
      <c r="H42" s="549">
        <f t="shared" ca="1" si="80"/>
        <v>1</v>
      </c>
      <c r="I42" s="549">
        <f t="shared" ca="1" si="80"/>
        <v>1</v>
      </c>
      <c r="J42" s="549">
        <f t="shared" ca="1" si="80"/>
        <v>1</v>
      </c>
      <c r="K42" s="549">
        <f t="shared" ca="1" si="80"/>
        <v>1</v>
      </c>
      <c r="L42" s="549">
        <f t="shared" ca="1" si="80"/>
        <v>1</v>
      </c>
      <c r="M42" s="549">
        <f t="shared" ca="1" si="80"/>
        <v>1</v>
      </c>
      <c r="N42" s="549">
        <f t="shared" ca="1" si="80"/>
        <v>1</v>
      </c>
      <c r="O42" s="549">
        <f t="shared" ca="1" si="80"/>
        <v>1</v>
      </c>
      <c r="P42" s="549">
        <f t="shared" ca="1" si="80"/>
        <v>1</v>
      </c>
      <c r="Q42" s="549">
        <f t="shared" ca="1" si="80"/>
        <v>1</v>
      </c>
      <c r="R42" s="549">
        <f t="shared" ca="1" si="80"/>
        <v>1</v>
      </c>
      <c r="S42" s="32"/>
      <c r="AL42" s="27">
        <f>+EDATE(AL41,1)</f>
        <v>42522</v>
      </c>
      <c r="AM42" s="41" t="str">
        <f t="shared" si="54"/>
        <v>at</v>
      </c>
      <c r="AN42" s="41">
        <f>+AN41+1</f>
        <v>46</v>
      </c>
      <c r="AO42" s="41">
        <f>+MATCH(AL42,$AS$1:$AS$131)</f>
        <v>77</v>
      </c>
      <c r="AP42" s="41">
        <f>+AP41+1</f>
        <v>42</v>
      </c>
      <c r="AQ42" s="41" t="str">
        <f t="shared" ref="AQ42:AQ52" si="81">+"a"&amp;AQ16</f>
        <v>ap</v>
      </c>
      <c r="AS42" s="140"/>
      <c r="AT42" s="143"/>
      <c r="AU42" s="143"/>
      <c r="AV42" s="143"/>
      <c r="AW42" s="143"/>
      <c r="AX42" s="143"/>
      <c r="AY42" s="143"/>
      <c r="AZ42" s="143"/>
    </row>
    <row r="43" spans="1:52">
      <c r="A43" s="60">
        <f t="shared" si="41"/>
        <v>43</v>
      </c>
      <c r="C43" s="528" t="s">
        <v>283</v>
      </c>
      <c r="D43" s="550">
        <f ca="1">+D41*D42</f>
        <v>4738.41</v>
      </c>
      <c r="E43" s="551">
        <f t="shared" ref="E43:G43" ca="1" si="82">+E41*E42</f>
        <v>4677.67</v>
      </c>
      <c r="F43" s="551">
        <f t="shared" ca="1" si="82"/>
        <v>4635.76</v>
      </c>
      <c r="G43" s="551">
        <f t="shared" ca="1" si="82"/>
        <v>4676.12</v>
      </c>
      <c r="H43" s="551">
        <f t="shared" ref="H43:P43" ca="1" si="83">+H41*H42</f>
        <v>4468.9400000000005</v>
      </c>
      <c r="I43" s="551">
        <f t="shared" ca="1" si="83"/>
        <v>4634.53</v>
      </c>
      <c r="J43" s="551">
        <f t="shared" ca="1" si="83"/>
        <v>4928.05</v>
      </c>
      <c r="K43" s="551">
        <f t="shared" ca="1" si="83"/>
        <v>5202.6899999999996</v>
      </c>
      <c r="L43" s="551">
        <f t="shared" ca="1" si="83"/>
        <v>5240.9699999999993</v>
      </c>
      <c r="M43" s="551">
        <f ca="1">+M41*M42</f>
        <v>5166.8100000000004</v>
      </c>
      <c r="N43" s="551">
        <f t="shared" ca="1" si="83"/>
        <v>5113.28</v>
      </c>
      <c r="O43" s="551">
        <f t="shared" ca="1" si="83"/>
        <v>5146.0199999999995</v>
      </c>
      <c r="P43" s="551">
        <f t="shared" ca="1" si="83"/>
        <v>5116.9400000000005</v>
      </c>
      <c r="Q43" s="551">
        <f t="shared" ref="Q43:R43" ca="1" si="84">+Q41*Q42</f>
        <v>5101.7400000000007</v>
      </c>
      <c r="R43" s="551">
        <f t="shared" ca="1" si="84"/>
        <v>4910.3599999999997</v>
      </c>
      <c r="S43" s="32"/>
      <c r="AL43" s="27">
        <f t="shared" si="27"/>
        <v>42552</v>
      </c>
      <c r="AM43" s="41" t="str">
        <f t="shared" si="54"/>
        <v>au</v>
      </c>
      <c r="AN43" s="41">
        <f t="shared" si="28"/>
        <v>47</v>
      </c>
      <c r="AO43" s="41">
        <f t="shared" ref="AO43:AO54" si="85">+MATCH(AL43,$AS$1:$AS$131)</f>
        <v>78</v>
      </c>
      <c r="AP43" s="41">
        <f t="shared" si="29"/>
        <v>43</v>
      </c>
      <c r="AQ43" s="41" t="str">
        <f t="shared" si="81"/>
        <v>aq</v>
      </c>
      <c r="AS43" s="140"/>
      <c r="AT43" s="143"/>
      <c r="AU43" s="143"/>
      <c r="AV43" s="143"/>
      <c r="AW43" s="143"/>
      <c r="AX43" s="143"/>
      <c r="AY43" s="143"/>
      <c r="AZ43" s="143"/>
    </row>
    <row r="44" spans="1:52">
      <c r="A44" s="60">
        <f t="shared" si="41"/>
        <v>44</v>
      </c>
      <c r="C44" s="511" t="s">
        <v>280</v>
      </c>
      <c r="D44" s="552">
        <f t="shared" ref="D44:R44" ca="1" si="86">+AVERAGE(INDIRECT($AH$1&amp;VLOOKUP(D$1,$AL$1:$AM$197,2,FALSE)&amp;$A44&amp;":"&amp;VLOOKUP(DATE(YEAR(D$1),12,1),$AL$1:$AM$197,2,FALSE)&amp;$A44))</f>
        <v>4824</v>
      </c>
      <c r="E44" s="553">
        <f t="shared" ca="1" si="86"/>
        <v>4824</v>
      </c>
      <c r="F44" s="553">
        <f t="shared" ca="1" si="86"/>
        <v>4087</v>
      </c>
      <c r="G44" s="553">
        <f t="shared" ca="1" si="86"/>
        <v>4087</v>
      </c>
      <c r="H44" s="553">
        <f t="shared" ca="1" si="86"/>
        <v>4087</v>
      </c>
      <c r="I44" s="553">
        <f t="shared" ca="1" si="86"/>
        <v>4087</v>
      </c>
      <c r="J44" s="553">
        <f t="shared" ca="1" si="86"/>
        <v>4087</v>
      </c>
      <c r="K44" s="553">
        <f t="shared" ca="1" si="86"/>
        <v>4087</v>
      </c>
      <c r="L44" s="553">
        <f t="shared" ca="1" si="86"/>
        <v>4087</v>
      </c>
      <c r="M44" s="553">
        <f t="shared" ca="1" si="86"/>
        <v>4087</v>
      </c>
      <c r="N44" s="553">
        <f t="shared" ca="1" si="86"/>
        <v>4087</v>
      </c>
      <c r="O44" s="553">
        <f t="shared" ca="1" si="86"/>
        <v>4087</v>
      </c>
      <c r="P44" s="553">
        <f t="shared" ca="1" si="86"/>
        <v>4087</v>
      </c>
      <c r="Q44" s="553">
        <f t="shared" ca="1" si="86"/>
        <v>4087</v>
      </c>
      <c r="R44" s="553">
        <f t="shared" ca="1" si="86"/>
        <v>4087</v>
      </c>
      <c r="S44" s="32"/>
      <c r="AL44" s="27">
        <f t="shared" si="27"/>
        <v>42583</v>
      </c>
      <c r="AM44" s="41" t="str">
        <f t="shared" si="54"/>
        <v>av</v>
      </c>
      <c r="AN44" s="41">
        <f t="shared" si="28"/>
        <v>48</v>
      </c>
      <c r="AO44" s="41">
        <f t="shared" si="85"/>
        <v>79</v>
      </c>
      <c r="AP44" s="41">
        <f t="shared" si="29"/>
        <v>44</v>
      </c>
      <c r="AQ44" s="41" t="str">
        <f t="shared" si="81"/>
        <v>ar</v>
      </c>
      <c r="AS44" s="140"/>
      <c r="AT44" s="143"/>
      <c r="AU44" s="143"/>
      <c r="AV44" s="143"/>
      <c r="AW44" s="143"/>
      <c r="AX44" s="143"/>
      <c r="AY44" s="143"/>
      <c r="AZ44" s="143"/>
    </row>
    <row r="45" spans="1:52">
      <c r="A45" s="60">
        <f t="shared" si="41"/>
        <v>45</v>
      </c>
      <c r="C45" s="532" t="s">
        <v>281</v>
      </c>
      <c r="D45" s="562">
        <f ca="1">+D44-D43</f>
        <v>85.590000000000146</v>
      </c>
      <c r="E45" s="562">
        <f t="shared" ref="E45:G45" ca="1" si="87">+E44-E43</f>
        <v>146.32999999999993</v>
      </c>
      <c r="F45" s="562">
        <f t="shared" ca="1" si="87"/>
        <v>-548.76000000000022</v>
      </c>
      <c r="G45" s="562">
        <f t="shared" ca="1" si="87"/>
        <v>-589.11999999999989</v>
      </c>
      <c r="H45" s="562">
        <f t="shared" ref="H45:P45" ca="1" si="88">+H44-H43</f>
        <v>-381.94000000000051</v>
      </c>
      <c r="I45" s="562">
        <f t="shared" ca="1" si="88"/>
        <v>-547.52999999999975</v>
      </c>
      <c r="J45" s="562">
        <f t="shared" ca="1" si="88"/>
        <v>-841.05000000000018</v>
      </c>
      <c r="K45" s="562">
        <f t="shared" ca="1" si="88"/>
        <v>-1115.6899999999996</v>
      </c>
      <c r="L45" s="562">
        <f t="shared" ca="1" si="88"/>
        <v>-1153.9699999999993</v>
      </c>
      <c r="M45" s="562">
        <f t="shared" ca="1" si="88"/>
        <v>-1079.8100000000004</v>
      </c>
      <c r="N45" s="562">
        <f t="shared" ca="1" si="88"/>
        <v>-1026.2799999999997</v>
      </c>
      <c r="O45" s="562">
        <f t="shared" ca="1" si="88"/>
        <v>-1059.0199999999995</v>
      </c>
      <c r="P45" s="562">
        <f t="shared" ca="1" si="88"/>
        <v>-1029.9400000000005</v>
      </c>
      <c r="Q45" s="562">
        <f t="shared" ref="Q45:R45" ca="1" si="89">+Q44-Q43</f>
        <v>-1014.7400000000007</v>
      </c>
      <c r="R45" s="562">
        <f t="shared" ca="1" si="89"/>
        <v>-823.35999999999967</v>
      </c>
      <c r="S45" s="32"/>
      <c r="AL45" s="27">
        <f t="shared" si="27"/>
        <v>42614</v>
      </c>
      <c r="AM45" s="41" t="str">
        <f t="shared" si="54"/>
        <v>aw</v>
      </c>
      <c r="AN45" s="41">
        <f t="shared" si="28"/>
        <v>49</v>
      </c>
      <c r="AO45" s="41">
        <f t="shared" si="85"/>
        <v>80</v>
      </c>
      <c r="AP45" s="41">
        <f t="shared" si="29"/>
        <v>45</v>
      </c>
      <c r="AQ45" s="41" t="str">
        <f t="shared" si="81"/>
        <v>as</v>
      </c>
      <c r="AS45" s="140"/>
      <c r="AT45" s="143"/>
      <c r="AU45" s="143"/>
      <c r="AV45" s="143"/>
      <c r="AW45" s="143"/>
      <c r="AX45" s="143"/>
      <c r="AY45" s="143"/>
      <c r="AZ45" s="143"/>
    </row>
    <row r="46" spans="1:52" ht="15.75" thickBot="1">
      <c r="A46" s="60">
        <f t="shared" si="41"/>
        <v>46</v>
      </c>
      <c r="C46" s="511" t="s">
        <v>192</v>
      </c>
      <c r="D46" s="554" t="s">
        <v>286</v>
      </c>
      <c r="E46" s="554" t="s">
        <v>286</v>
      </c>
      <c r="F46" s="554" t="s">
        <v>286</v>
      </c>
      <c r="G46" s="554" t="s">
        <v>286</v>
      </c>
      <c r="H46" s="554" t="s">
        <v>286</v>
      </c>
      <c r="I46" s="554" t="s">
        <v>286</v>
      </c>
      <c r="J46" s="554" t="s">
        <v>286</v>
      </c>
      <c r="K46" s="554" t="s">
        <v>286</v>
      </c>
      <c r="L46" s="554" t="s">
        <v>286</v>
      </c>
      <c r="M46" s="554" t="s">
        <v>286</v>
      </c>
      <c r="N46" s="554" t="s">
        <v>286</v>
      </c>
      <c r="O46" s="554" t="s">
        <v>286</v>
      </c>
      <c r="P46" s="554" t="s">
        <v>286</v>
      </c>
      <c r="Q46" s="554" t="s">
        <v>286</v>
      </c>
      <c r="R46" s="554" t="s">
        <v>286</v>
      </c>
      <c r="S46" s="32"/>
      <c r="AL46" s="27">
        <f t="shared" si="27"/>
        <v>42644</v>
      </c>
      <c r="AM46" s="41" t="str">
        <f t="shared" si="54"/>
        <v>ax</v>
      </c>
      <c r="AN46" s="41">
        <f t="shared" si="28"/>
        <v>50</v>
      </c>
      <c r="AO46" s="41">
        <f t="shared" si="85"/>
        <v>81</v>
      </c>
      <c r="AP46" s="41">
        <f t="shared" si="29"/>
        <v>46</v>
      </c>
      <c r="AQ46" s="41" t="str">
        <f t="shared" si="81"/>
        <v>at</v>
      </c>
      <c r="AS46" s="140"/>
      <c r="AT46" s="143"/>
      <c r="AU46" s="143"/>
      <c r="AV46" s="143"/>
      <c r="AW46" s="143"/>
      <c r="AX46" s="143"/>
      <c r="AY46" s="143"/>
      <c r="AZ46" s="143"/>
    </row>
    <row r="47" spans="1:52">
      <c r="A47" s="60">
        <f t="shared" si="41"/>
        <v>47</v>
      </c>
      <c r="C47" s="526" t="s">
        <v>285</v>
      </c>
      <c r="D47" s="547">
        <f>+D$33</f>
        <v>2013</v>
      </c>
      <c r="E47" s="547">
        <f t="shared" ref="E47:R47" si="90">+E$33</f>
        <v>2014</v>
      </c>
      <c r="F47" s="547">
        <f t="shared" si="90"/>
        <v>2015</v>
      </c>
      <c r="G47" s="547">
        <f t="shared" si="90"/>
        <v>2016</v>
      </c>
      <c r="H47" s="547">
        <f t="shared" si="90"/>
        <v>2017</v>
      </c>
      <c r="I47" s="547">
        <f t="shared" si="90"/>
        <v>2018</v>
      </c>
      <c r="J47" s="547">
        <f t="shared" si="90"/>
        <v>2019</v>
      </c>
      <c r="K47" s="547">
        <f t="shared" si="90"/>
        <v>2020</v>
      </c>
      <c r="L47" s="547">
        <f t="shared" si="90"/>
        <v>2021</v>
      </c>
      <c r="M47" s="547">
        <f t="shared" si="90"/>
        <v>2022</v>
      </c>
      <c r="N47" s="547">
        <f t="shared" si="90"/>
        <v>2023</v>
      </c>
      <c r="O47" s="547">
        <f t="shared" si="90"/>
        <v>2024</v>
      </c>
      <c r="P47" s="547">
        <f t="shared" si="90"/>
        <v>2025</v>
      </c>
      <c r="Q47" s="547">
        <f t="shared" si="90"/>
        <v>2026</v>
      </c>
      <c r="R47" s="547">
        <f t="shared" si="90"/>
        <v>2027</v>
      </c>
      <c r="S47" s="32"/>
      <c r="AL47" s="27">
        <f t="shared" si="27"/>
        <v>42675</v>
      </c>
      <c r="AM47" s="41" t="str">
        <f t="shared" si="54"/>
        <v>ay</v>
      </c>
      <c r="AN47" s="41">
        <f t="shared" si="28"/>
        <v>51</v>
      </c>
      <c r="AO47" s="41">
        <f t="shared" si="85"/>
        <v>82</v>
      </c>
      <c r="AP47" s="41">
        <f t="shared" si="29"/>
        <v>47</v>
      </c>
      <c r="AQ47" s="41" t="str">
        <f t="shared" si="81"/>
        <v>au</v>
      </c>
      <c r="AS47" s="140"/>
      <c r="AT47" s="143"/>
      <c r="AU47" s="143"/>
      <c r="AV47" s="143"/>
      <c r="AW47" s="143"/>
      <c r="AX47" s="143"/>
      <c r="AY47" s="143"/>
      <c r="AZ47" s="143"/>
    </row>
    <row r="48" spans="1:52">
      <c r="A48" s="60">
        <f t="shared" si="41"/>
        <v>48</v>
      </c>
      <c r="C48" s="537" t="s">
        <v>275</v>
      </c>
      <c r="D48" s="555">
        <f ca="1">+D30</f>
        <v>22287.300000000007</v>
      </c>
      <c r="E48" s="555">
        <f t="shared" ref="E48:G48" ca="1" si="91">+E30</f>
        <v>21380.850000000002</v>
      </c>
      <c r="F48" s="555">
        <f t="shared" ca="1" si="91"/>
        <v>23387.01</v>
      </c>
      <c r="G48" s="555">
        <f t="shared" ca="1" si="91"/>
        <v>21481.56</v>
      </c>
      <c r="H48" s="555">
        <f t="shared" ref="H48:P48" ca="1" si="92">+H30</f>
        <v>22762.170000000002</v>
      </c>
      <c r="I48" s="555">
        <f t="shared" ca="1" si="92"/>
        <v>21475.729999999996</v>
      </c>
      <c r="J48" s="555">
        <f t="shared" ca="1" si="92"/>
        <v>24569.260000000006</v>
      </c>
      <c r="K48" s="555">
        <f t="shared" ca="1" si="92"/>
        <v>23122.69</v>
      </c>
      <c r="L48" s="555">
        <f t="shared" ca="1" si="92"/>
        <v>24859.040000000001</v>
      </c>
      <c r="M48" s="555">
        <f t="shared" ca="1" si="92"/>
        <v>23005.379999999997</v>
      </c>
      <c r="N48" s="555">
        <f t="shared" ca="1" si="92"/>
        <v>24902.340000000004</v>
      </c>
      <c r="O48" s="555">
        <f t="shared" ca="1" si="92"/>
        <v>22820.17</v>
      </c>
      <c r="P48" s="555">
        <f t="shared" ca="1" si="92"/>
        <v>23894.559999999998</v>
      </c>
      <c r="Q48" s="555">
        <f t="shared" ref="Q48:R48" ca="1" si="93">+Q30</f>
        <v>22180.400000000001</v>
      </c>
      <c r="R48" s="555">
        <f t="shared" ca="1" si="93"/>
        <v>23680.599999999995</v>
      </c>
      <c r="S48" s="32"/>
      <c r="AL48" s="27">
        <f t="shared" si="27"/>
        <v>42705</v>
      </c>
      <c r="AM48" s="41" t="str">
        <f t="shared" si="54"/>
        <v>az</v>
      </c>
      <c r="AN48" s="41">
        <f t="shared" si="28"/>
        <v>52</v>
      </c>
      <c r="AO48" s="41">
        <f t="shared" si="85"/>
        <v>83</v>
      </c>
      <c r="AP48" s="41">
        <f t="shared" si="29"/>
        <v>48</v>
      </c>
      <c r="AQ48" s="41" t="str">
        <f t="shared" si="81"/>
        <v>av</v>
      </c>
      <c r="AS48" s="140"/>
      <c r="AT48" s="143"/>
      <c r="AU48" s="143"/>
      <c r="AV48" s="143"/>
      <c r="AW48" s="143"/>
      <c r="AX48" s="143"/>
      <c r="AY48" s="143"/>
      <c r="AZ48" s="143"/>
    </row>
    <row r="49" spans="1:52">
      <c r="A49" s="60">
        <f t="shared" si="41"/>
        <v>49</v>
      </c>
      <c r="C49" s="536" t="s">
        <v>282</v>
      </c>
      <c r="D49" s="556">
        <f t="shared" ref="D49:R49" ca="1" si="94">+AVERAGE(INDIRECT($AH$1&amp;VLOOKUP(D$1,$AL$1:$AM$197,2,FALSE)&amp;$A49&amp;":"&amp;VLOOKUP(DATE(YEAR(D$1),12,1),$AL$1:$AM$197,2,FALSE)&amp;$A49))</f>
        <v>2</v>
      </c>
      <c r="E49" s="557">
        <f t="shared" ca="1" si="94"/>
        <v>2</v>
      </c>
      <c r="F49" s="557">
        <f t="shared" ca="1" si="94"/>
        <v>2.86</v>
      </c>
      <c r="G49" s="557">
        <f t="shared" ca="1" si="94"/>
        <v>2.86</v>
      </c>
      <c r="H49" s="557">
        <f t="shared" ca="1" si="94"/>
        <v>2.86</v>
      </c>
      <c r="I49" s="557">
        <f t="shared" ca="1" si="94"/>
        <v>2.86</v>
      </c>
      <c r="J49" s="557">
        <f t="shared" ca="1" si="94"/>
        <v>2.86</v>
      </c>
      <c r="K49" s="557">
        <f t="shared" ca="1" si="94"/>
        <v>2.86</v>
      </c>
      <c r="L49" s="557">
        <f t="shared" ca="1" si="94"/>
        <v>2.86</v>
      </c>
      <c r="M49" s="557">
        <f t="shared" ca="1" si="94"/>
        <v>2.86</v>
      </c>
      <c r="N49" s="557">
        <f t="shared" ca="1" si="94"/>
        <v>2.86</v>
      </c>
      <c r="O49" s="557">
        <f t="shared" ca="1" si="94"/>
        <v>2.86</v>
      </c>
      <c r="P49" s="557">
        <f t="shared" ca="1" si="94"/>
        <v>2.86</v>
      </c>
      <c r="Q49" s="557">
        <f t="shared" ca="1" si="94"/>
        <v>2.86</v>
      </c>
      <c r="R49" s="557">
        <f t="shared" ca="1" si="94"/>
        <v>2.86</v>
      </c>
      <c r="S49" s="32"/>
      <c r="AL49" s="27">
        <f t="shared" si="27"/>
        <v>42736</v>
      </c>
      <c r="AM49" s="41" t="str">
        <f t="shared" si="54"/>
        <v>ba</v>
      </c>
      <c r="AN49" s="41">
        <f t="shared" si="28"/>
        <v>53</v>
      </c>
      <c r="AO49" s="41">
        <f t="shared" si="85"/>
        <v>84</v>
      </c>
      <c r="AP49" s="41">
        <f t="shared" si="29"/>
        <v>49</v>
      </c>
      <c r="AQ49" s="41" t="str">
        <f t="shared" si="81"/>
        <v>aw</v>
      </c>
      <c r="AS49" s="140"/>
      <c r="AT49" s="143"/>
      <c r="AU49" s="143"/>
      <c r="AV49" s="143"/>
      <c r="AW49" s="143"/>
      <c r="AX49" s="143"/>
      <c r="AY49" s="143"/>
      <c r="AZ49" s="143"/>
    </row>
    <row r="50" spans="1:52">
      <c r="A50" s="60">
        <f t="shared" si="41"/>
        <v>50</v>
      </c>
      <c r="C50" s="541" t="s">
        <v>283</v>
      </c>
      <c r="D50" s="542">
        <f ca="1">+D48*D49</f>
        <v>44574.600000000013</v>
      </c>
      <c r="E50" s="558">
        <f t="shared" ref="E50" ca="1" si="95">+E48*E49</f>
        <v>42761.700000000004</v>
      </c>
      <c r="F50" s="558">
        <f t="shared" ref="F50" ca="1" si="96">+F48*F49</f>
        <v>66886.848599999998</v>
      </c>
      <c r="G50" s="558">
        <f t="shared" ref="G50:P50" ca="1" si="97">+G48*G49</f>
        <v>61437.261599999998</v>
      </c>
      <c r="H50" s="558">
        <f t="shared" ca="1" si="97"/>
        <v>65099.806199999999</v>
      </c>
      <c r="I50" s="558">
        <f t="shared" ca="1" si="97"/>
        <v>61420.587799999987</v>
      </c>
      <c r="J50" s="558">
        <f t="shared" ca="1" si="97"/>
        <v>70268.083600000013</v>
      </c>
      <c r="K50" s="558">
        <f t="shared" ca="1" si="97"/>
        <v>66130.893399999986</v>
      </c>
      <c r="L50" s="558">
        <f t="shared" ca="1" si="97"/>
        <v>71096.854399999997</v>
      </c>
      <c r="M50" s="558">
        <f t="shared" ca="1" si="97"/>
        <v>65795.386799999993</v>
      </c>
      <c r="N50" s="558">
        <f t="shared" ca="1" si="97"/>
        <v>71220.692400000014</v>
      </c>
      <c r="O50" s="558">
        <f t="shared" ca="1" si="97"/>
        <v>65265.686199999989</v>
      </c>
      <c r="P50" s="558">
        <f t="shared" ca="1" si="97"/>
        <v>68338.441599999991</v>
      </c>
      <c r="Q50" s="558">
        <f t="shared" ref="Q50:R50" ca="1" si="98">+Q48*Q49</f>
        <v>63435.944000000003</v>
      </c>
      <c r="R50" s="558">
        <f t="shared" ca="1" si="98"/>
        <v>67726.515999999989</v>
      </c>
      <c r="S50" s="32"/>
      <c r="AL50" s="27">
        <f t="shared" si="27"/>
        <v>42767</v>
      </c>
      <c r="AM50" s="41" t="str">
        <f t="shared" si="54"/>
        <v>bb</v>
      </c>
      <c r="AN50" s="41">
        <f t="shared" si="28"/>
        <v>54</v>
      </c>
      <c r="AO50" s="41">
        <f t="shared" si="85"/>
        <v>85</v>
      </c>
      <c r="AP50" s="41">
        <f t="shared" si="29"/>
        <v>50</v>
      </c>
      <c r="AQ50" s="41" t="str">
        <f t="shared" si="81"/>
        <v>ax</v>
      </c>
      <c r="AS50" s="140"/>
      <c r="AT50" s="143"/>
      <c r="AU50" s="143"/>
      <c r="AV50" s="143"/>
      <c r="AW50" s="143"/>
      <c r="AX50" s="143"/>
      <c r="AY50" s="143"/>
      <c r="AZ50" s="143"/>
    </row>
    <row r="51" spans="1:52">
      <c r="A51" s="60">
        <f t="shared" si="41"/>
        <v>51</v>
      </c>
      <c r="C51" s="511" t="s">
        <v>277</v>
      </c>
      <c r="D51" s="559">
        <f t="shared" ref="D51:R51" ca="1" si="99">+AVERAGE(INDIRECT($AH$1&amp;VLOOKUP(D$1,$AL$1:$AM$197,2,FALSE)&amp;$A51&amp;":"&amp;VLOOKUP(DATE(YEAR(D$1),12,1),$AL$1:$AM$197,2,FALSE)&amp;$A51))</f>
        <v>52577</v>
      </c>
      <c r="E51" s="559">
        <f t="shared" ca="1" si="99"/>
        <v>52577</v>
      </c>
      <c r="F51" s="559">
        <f t="shared" ca="1" si="99"/>
        <v>52577</v>
      </c>
      <c r="G51" s="559">
        <f t="shared" ca="1" si="99"/>
        <v>52577</v>
      </c>
      <c r="H51" s="559">
        <f t="shared" ca="1" si="99"/>
        <v>52577</v>
      </c>
      <c r="I51" s="559">
        <f t="shared" ca="1" si="99"/>
        <v>52577</v>
      </c>
      <c r="J51" s="559">
        <f t="shared" ca="1" si="99"/>
        <v>52577</v>
      </c>
      <c r="K51" s="559">
        <f t="shared" ca="1" si="99"/>
        <v>52577</v>
      </c>
      <c r="L51" s="559">
        <f t="shared" ca="1" si="99"/>
        <v>52577</v>
      </c>
      <c r="M51" s="559">
        <f t="shared" ca="1" si="99"/>
        <v>52577</v>
      </c>
      <c r="N51" s="559">
        <f t="shared" ca="1" si="99"/>
        <v>52577</v>
      </c>
      <c r="O51" s="559">
        <f t="shared" ca="1" si="99"/>
        <v>52577</v>
      </c>
      <c r="P51" s="559">
        <f t="shared" ca="1" si="99"/>
        <v>52577</v>
      </c>
      <c r="Q51" s="559">
        <f t="shared" ca="1" si="99"/>
        <v>52577</v>
      </c>
      <c r="R51" s="559">
        <f t="shared" ca="1" si="99"/>
        <v>52577</v>
      </c>
      <c r="S51" s="32"/>
      <c r="AL51" s="27">
        <f t="shared" si="27"/>
        <v>42795</v>
      </c>
      <c r="AM51" s="41" t="str">
        <f t="shared" si="54"/>
        <v>bc</v>
      </c>
      <c r="AN51" s="41">
        <f t="shared" si="28"/>
        <v>55</v>
      </c>
      <c r="AO51" s="41">
        <f t="shared" si="85"/>
        <v>86</v>
      </c>
      <c r="AP51" s="41">
        <f t="shared" si="29"/>
        <v>51</v>
      </c>
      <c r="AQ51" s="41" t="str">
        <f t="shared" si="81"/>
        <v>ay</v>
      </c>
      <c r="AS51" s="140"/>
      <c r="AT51" s="143"/>
      <c r="AU51" s="143"/>
      <c r="AV51" s="143"/>
      <c r="AW51" s="143"/>
      <c r="AX51" s="143"/>
      <c r="AY51" s="143"/>
      <c r="AZ51" s="143"/>
    </row>
    <row r="52" spans="1:52">
      <c r="A52" s="60">
        <f t="shared" si="41"/>
        <v>52</v>
      </c>
      <c r="C52" s="532" t="s">
        <v>279</v>
      </c>
      <c r="D52" s="562">
        <f ca="1">+D51-D50</f>
        <v>8002.3999999999869</v>
      </c>
      <c r="E52" s="562">
        <f t="shared" ref="E52:G52" ca="1" si="100">+E51-E50</f>
        <v>9815.2999999999956</v>
      </c>
      <c r="F52" s="562">
        <f t="shared" ca="1" si="100"/>
        <v>-14309.848599999998</v>
      </c>
      <c r="G52" s="562">
        <f t="shared" ca="1" si="100"/>
        <v>-8860.261599999998</v>
      </c>
      <c r="H52" s="562">
        <f t="shared" ref="H52:P52" ca="1" si="101">+H51-H50</f>
        <v>-12522.806199999999</v>
      </c>
      <c r="I52" s="562">
        <f t="shared" ca="1" si="101"/>
        <v>-8843.5877999999866</v>
      </c>
      <c r="J52" s="562">
        <f t="shared" ca="1" si="101"/>
        <v>-17691.083600000013</v>
      </c>
      <c r="K52" s="562">
        <f t="shared" ca="1" si="101"/>
        <v>-13553.893399999986</v>
      </c>
      <c r="L52" s="562">
        <f t="shared" ca="1" si="101"/>
        <v>-18519.854399999997</v>
      </c>
      <c r="M52" s="562">
        <f t="shared" ca="1" si="101"/>
        <v>-13218.386799999993</v>
      </c>
      <c r="N52" s="562">
        <f t="shared" ca="1" si="101"/>
        <v>-18643.692400000014</v>
      </c>
      <c r="O52" s="562">
        <f t="shared" ca="1" si="101"/>
        <v>-12688.686199999989</v>
      </c>
      <c r="P52" s="562">
        <f t="shared" ca="1" si="101"/>
        <v>-15761.441599999991</v>
      </c>
      <c r="Q52" s="562">
        <f t="shared" ref="Q52:R52" ca="1" si="102">+Q51-Q50</f>
        <v>-10858.944000000003</v>
      </c>
      <c r="R52" s="562">
        <f t="shared" ca="1" si="102"/>
        <v>-15149.515999999989</v>
      </c>
      <c r="S52" s="32"/>
      <c r="AL52" s="27">
        <f t="shared" si="27"/>
        <v>42826</v>
      </c>
      <c r="AM52" s="41" t="str">
        <f t="shared" si="54"/>
        <v>bd</v>
      </c>
      <c r="AN52" s="41">
        <f t="shared" si="28"/>
        <v>56</v>
      </c>
      <c r="AO52" s="41">
        <f t="shared" si="85"/>
        <v>87</v>
      </c>
      <c r="AP52" s="41">
        <f t="shared" si="29"/>
        <v>52</v>
      </c>
      <c r="AQ52" s="41" t="str">
        <f t="shared" si="81"/>
        <v>az</v>
      </c>
      <c r="AS52" s="140">
        <v>41760</v>
      </c>
      <c r="AT52" s="143">
        <v>336</v>
      </c>
      <c r="AU52" s="143">
        <v>408</v>
      </c>
      <c r="AV52" s="143">
        <v>504</v>
      </c>
      <c r="AW52" s="143">
        <v>160</v>
      </c>
      <c r="AX52" s="143">
        <v>80</v>
      </c>
      <c r="AY52" s="143">
        <v>168</v>
      </c>
      <c r="AZ52" s="143">
        <f t="shared" si="30"/>
        <v>744</v>
      </c>
    </row>
    <row r="53" spans="1:52" ht="15.75" thickBot="1">
      <c r="A53" s="60">
        <f t="shared" si="41"/>
        <v>53</v>
      </c>
      <c r="C53" s="560" t="s">
        <v>192</v>
      </c>
      <c r="D53" s="561">
        <f ca="1">+D52</f>
        <v>8002.3999999999869</v>
      </c>
      <c r="E53" s="561">
        <f ca="1">+E52+D53</f>
        <v>17817.699999999983</v>
      </c>
      <c r="F53" s="561">
        <f t="shared" ref="F53:G53" ca="1" si="103">+F52+E53</f>
        <v>3507.851399999985</v>
      </c>
      <c r="G53" s="561">
        <f t="shared" ca="1" si="103"/>
        <v>-5352.410200000013</v>
      </c>
      <c r="H53" s="561">
        <f t="shared" ref="H53" ca="1" si="104">+H52+G53</f>
        <v>-17875.216400000012</v>
      </c>
      <c r="I53" s="561">
        <f t="shared" ref="I53" ca="1" si="105">+I52+H53</f>
        <v>-26718.804199999999</v>
      </c>
      <c r="J53" s="561">
        <f t="shared" ref="J53" ca="1" si="106">+J52+I53</f>
        <v>-44409.887800000011</v>
      </c>
      <c r="K53" s="561">
        <f t="shared" ref="K53" ca="1" si="107">+K52+J53</f>
        <v>-57963.781199999998</v>
      </c>
      <c r="L53" s="561">
        <f t="shared" ref="L53" ca="1" si="108">+L52+K53</f>
        <v>-76483.635599999994</v>
      </c>
      <c r="M53" s="561">
        <f t="shared" ref="M53" ca="1" si="109">+M52+L53</f>
        <v>-89702.022399999987</v>
      </c>
      <c r="N53" s="561">
        <f t="shared" ref="N53" ca="1" si="110">+N52+M53</f>
        <v>-108345.7148</v>
      </c>
      <c r="O53" s="561">
        <f t="shared" ref="O53" ca="1" si="111">+O52+N53</f>
        <v>-121034.40099999998</v>
      </c>
      <c r="P53" s="561">
        <f t="shared" ref="P53" ca="1" si="112">+P52+O53</f>
        <v>-136795.84259999997</v>
      </c>
      <c r="Q53" s="561">
        <f t="shared" ref="Q53" ca="1" si="113">+Q52+P53</f>
        <v>-147654.78659999999</v>
      </c>
      <c r="R53" s="561">
        <f t="shared" ref="R53" ca="1" si="114">+R52+Q53</f>
        <v>-162804.3026</v>
      </c>
      <c r="S53" s="231"/>
      <c r="AL53" s="27">
        <f t="shared" si="27"/>
        <v>42856</v>
      </c>
      <c r="AM53" s="41" t="str">
        <f t="shared" si="54"/>
        <v>be</v>
      </c>
      <c r="AN53" s="41">
        <f t="shared" si="28"/>
        <v>57</v>
      </c>
      <c r="AO53" s="41">
        <f t="shared" si="85"/>
        <v>88</v>
      </c>
      <c r="AP53" s="41">
        <f t="shared" si="29"/>
        <v>53</v>
      </c>
      <c r="AQ53" s="41" t="str">
        <f>+"b"&amp;AQ1</f>
        <v>ba</v>
      </c>
      <c r="AS53" s="140">
        <v>41791</v>
      </c>
      <c r="AT53" s="143">
        <v>336</v>
      </c>
      <c r="AU53" s="143">
        <v>384</v>
      </c>
      <c r="AV53" s="143">
        <v>504</v>
      </c>
      <c r="AW53" s="143">
        <v>144</v>
      </c>
      <c r="AX53" s="143">
        <v>72</v>
      </c>
      <c r="AY53" s="143">
        <v>168</v>
      </c>
      <c r="AZ53" s="143">
        <f t="shared" si="30"/>
        <v>720</v>
      </c>
    </row>
    <row r="54" spans="1:52">
      <c r="A54" s="60">
        <f t="shared" si="41"/>
        <v>54</v>
      </c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354"/>
      <c r="AL54" s="27">
        <f t="shared" si="27"/>
        <v>42887</v>
      </c>
      <c r="AM54" s="41" t="str">
        <f t="shared" si="54"/>
        <v>bf</v>
      </c>
      <c r="AN54" s="41">
        <f t="shared" si="28"/>
        <v>58</v>
      </c>
      <c r="AO54" s="41">
        <f t="shared" si="85"/>
        <v>89</v>
      </c>
      <c r="AP54" s="41">
        <f t="shared" si="29"/>
        <v>54</v>
      </c>
      <c r="AQ54" s="41" t="str">
        <f t="shared" ref="AQ54" si="115">+"b"&amp;AQ2</f>
        <v>bb</v>
      </c>
      <c r="AS54" s="140">
        <v>41821</v>
      </c>
      <c r="AT54" s="143">
        <v>352</v>
      </c>
      <c r="AU54" s="143">
        <v>392</v>
      </c>
      <c r="AV54" s="143">
        <v>528</v>
      </c>
      <c r="AW54" s="143">
        <v>144</v>
      </c>
      <c r="AX54" s="143">
        <v>72</v>
      </c>
      <c r="AY54" s="143">
        <v>176</v>
      </c>
      <c r="AZ54" s="143">
        <f t="shared" si="30"/>
        <v>744</v>
      </c>
    </row>
    <row r="55" spans="1:52">
      <c r="A55" s="60">
        <f t="shared" si="41"/>
        <v>55</v>
      </c>
      <c r="C55" s="346" t="s">
        <v>287</v>
      </c>
      <c r="D55" s="160">
        <f>+D33</f>
        <v>2013</v>
      </c>
      <c r="E55" s="160">
        <f t="shared" ref="E55:G55" si="116">+E33</f>
        <v>2014</v>
      </c>
      <c r="F55" s="160">
        <f t="shared" si="116"/>
        <v>2015</v>
      </c>
      <c r="G55" s="160">
        <f t="shared" si="116"/>
        <v>2016</v>
      </c>
      <c r="H55" s="160">
        <f t="shared" ref="H55:P55" si="117">+H33</f>
        <v>2017</v>
      </c>
      <c r="I55" s="160">
        <f t="shared" si="117"/>
        <v>2018</v>
      </c>
      <c r="J55" s="160">
        <f t="shared" si="117"/>
        <v>2019</v>
      </c>
      <c r="K55" s="160">
        <f t="shared" si="117"/>
        <v>2020</v>
      </c>
      <c r="L55" s="160">
        <f t="shared" si="117"/>
        <v>2021</v>
      </c>
      <c r="M55" s="160">
        <f t="shared" si="117"/>
        <v>2022</v>
      </c>
      <c r="N55" s="160">
        <f t="shared" si="117"/>
        <v>2023</v>
      </c>
      <c r="O55" s="160">
        <f t="shared" si="117"/>
        <v>2024</v>
      </c>
      <c r="P55" s="160">
        <f t="shared" si="117"/>
        <v>2025</v>
      </c>
      <c r="Q55" s="160">
        <f t="shared" ref="Q55:R55" si="118">+Q33</f>
        <v>2026</v>
      </c>
      <c r="R55" s="160">
        <f t="shared" si="118"/>
        <v>2027</v>
      </c>
      <c r="S55" s="32"/>
      <c r="AL55" s="27">
        <f>+EDATE(AL54,1)</f>
        <v>42917</v>
      </c>
      <c r="AM55" s="41" t="str">
        <f t="shared" si="54"/>
        <v>bg</v>
      </c>
      <c r="AN55" s="41">
        <f>+AN54+1</f>
        <v>59</v>
      </c>
      <c r="AO55" s="41">
        <f t="shared" ref="AO55:AO86" si="119">+MATCH(AL55,$AS$1:$AS$131)</f>
        <v>90</v>
      </c>
      <c r="AP55" s="41">
        <f>+AP54+1</f>
        <v>55</v>
      </c>
      <c r="AQ55" s="41" t="str">
        <f t="shared" ref="AQ55:AQ78" si="120">+"b"&amp;AQ3</f>
        <v>bc</v>
      </c>
      <c r="AS55" s="140">
        <v>41852</v>
      </c>
      <c r="AT55" s="143">
        <v>336</v>
      </c>
      <c r="AU55" s="143">
        <v>408</v>
      </c>
      <c r="AV55" s="143">
        <v>504</v>
      </c>
      <c r="AW55" s="143">
        <v>160</v>
      </c>
      <c r="AX55" s="143">
        <v>80</v>
      </c>
      <c r="AY55" s="143">
        <v>168</v>
      </c>
      <c r="AZ55" s="143">
        <f t="shared" si="30"/>
        <v>744</v>
      </c>
    </row>
    <row r="56" spans="1:52">
      <c r="A56" s="60">
        <f t="shared" si="41"/>
        <v>56</v>
      </c>
      <c r="C56" s="288" t="s">
        <v>194</v>
      </c>
      <c r="D56" s="563">
        <f ca="1">+HLOOKUP(D$55,'Annual Prices'!$G$79:$AAA$81,2,FALSE)</f>
        <v>42.585000000000001</v>
      </c>
      <c r="E56" s="563">
        <f ca="1">+HLOOKUP(E$55,'Annual Prices'!$G$79:$AAA$81,2,FALSE)</f>
        <v>42.585000000000001</v>
      </c>
      <c r="F56" s="563">
        <f ca="1">+HLOOKUP(F$55,'Annual Prices'!$G$79:$AAA$81,2,FALSE)</f>
        <v>42.585000000000001</v>
      </c>
      <c r="G56" s="563">
        <f ca="1">+HLOOKUP(G$55,'Annual Prices'!$G$79:$AAA$81,2,FALSE)</f>
        <v>42.585000000000001</v>
      </c>
      <c r="H56" s="563">
        <f ca="1">+HLOOKUP(H$55,'Annual Prices'!$G$79:$AAA$81,2,FALSE)</f>
        <v>43.604166666666679</v>
      </c>
      <c r="I56" s="563">
        <f ca="1">+HLOOKUP(I$55,'Annual Prices'!$G$79:$AAA$81,2,FALSE)</f>
        <v>44.701666666666675</v>
      </c>
      <c r="J56" s="563">
        <f ca="1">+HLOOKUP(J$55,'Annual Prices'!$G$79:$AAA$81,2,FALSE)</f>
        <v>45.867500000000007</v>
      </c>
      <c r="K56" s="563">
        <f ca="1">+HLOOKUP(K$55,'Annual Prices'!$G$79:$AAA$81,2,FALSE)</f>
        <v>47.081666666666656</v>
      </c>
      <c r="L56" s="563">
        <f ca="1">+HLOOKUP(L$55,'Annual Prices'!$G$79:$AAA$81,2,FALSE)</f>
        <v>48.344166666666666</v>
      </c>
      <c r="M56" s="563">
        <f ca="1">+HLOOKUP(M$55,'Annual Prices'!$G$79:$AAA$81,2,FALSE)</f>
        <v>49.656666666666666</v>
      </c>
      <c r="N56" s="563">
        <f ca="1">+HLOOKUP(N$55,'Annual Prices'!$G$79:$AAA$81,2,FALSE)</f>
        <v>51.0075</v>
      </c>
      <c r="O56" s="563">
        <f ca="1">+HLOOKUP(O$55,'Annual Prices'!$G$79:$AAA$81,2,FALSE)</f>
        <v>52.406666666666666</v>
      </c>
      <c r="P56" s="563">
        <f ca="1">+HLOOKUP(P$55,'Annual Prices'!$G$79:$AAA$81,2,FALSE)</f>
        <v>53.865833333333342</v>
      </c>
      <c r="Q56" s="563">
        <f ca="1">+HLOOKUP(Q$55,'Annual Prices'!$G$79:$AAA$81,2,FALSE)</f>
        <v>55.381666666666668</v>
      </c>
      <c r="R56" s="563">
        <f ca="1">+HLOOKUP(R$55,'Annual Prices'!$G$79:$AAA$81,2,FALSE)</f>
        <v>56.951666666666661</v>
      </c>
      <c r="S56" s="32"/>
      <c r="AL56" s="27">
        <f t="shared" si="27"/>
        <v>42948</v>
      </c>
      <c r="AM56" s="41" t="str">
        <f t="shared" si="54"/>
        <v>bh</v>
      </c>
      <c r="AN56" s="41">
        <f t="shared" si="28"/>
        <v>60</v>
      </c>
      <c r="AO56" s="41">
        <f t="shared" si="119"/>
        <v>91</v>
      </c>
      <c r="AP56" s="41">
        <f t="shared" si="29"/>
        <v>56</v>
      </c>
      <c r="AQ56" s="41" t="str">
        <f t="shared" si="120"/>
        <v>bd</v>
      </c>
      <c r="AS56" s="140">
        <v>41883</v>
      </c>
      <c r="AT56" s="143">
        <v>336</v>
      </c>
      <c r="AU56" s="143">
        <v>384</v>
      </c>
      <c r="AV56" s="143">
        <v>504</v>
      </c>
      <c r="AW56" s="143">
        <v>144</v>
      </c>
      <c r="AX56" s="143">
        <v>72</v>
      </c>
      <c r="AY56" s="143">
        <v>168</v>
      </c>
      <c r="AZ56" s="143">
        <f t="shared" si="30"/>
        <v>720</v>
      </c>
    </row>
    <row r="57" spans="1:52">
      <c r="A57" s="60">
        <f t="shared" si="41"/>
        <v>57</v>
      </c>
      <c r="C57" s="290" t="s">
        <v>195</v>
      </c>
      <c r="D57" s="282">
        <f ca="1">+D38</f>
        <v>-180.13999999999942</v>
      </c>
      <c r="E57" s="282">
        <f t="shared" ref="E57:G57" ca="1" si="121">+E38</f>
        <v>87.579999999999927</v>
      </c>
      <c r="F57" s="282">
        <f t="shared" ca="1" si="121"/>
        <v>-1790.7900000000009</v>
      </c>
      <c r="G57" s="282">
        <f t="shared" ca="1" si="121"/>
        <v>-1684.5300000000007</v>
      </c>
      <c r="H57" s="282">
        <f t="shared" ref="H57:P57" ca="1" si="122">+H38</f>
        <v>-1316.5400000000009</v>
      </c>
      <c r="I57" s="282">
        <f t="shared" ca="1" si="122"/>
        <v>-1667.7199999999993</v>
      </c>
      <c r="J57" s="282">
        <f t="shared" ca="1" si="122"/>
        <v>-2204.7100000000009</v>
      </c>
      <c r="K57" s="282">
        <f t="shared" ca="1" si="122"/>
        <v>-3079.8299999999963</v>
      </c>
      <c r="L57" s="282">
        <f t="shared" ca="1" si="122"/>
        <v>-3155.92</v>
      </c>
      <c r="M57" s="282">
        <f t="shared" ca="1" si="122"/>
        <v>-3190.7000000000007</v>
      </c>
      <c r="N57" s="282">
        <f t="shared" ca="1" si="122"/>
        <v>-2843.7199999999993</v>
      </c>
      <c r="O57" s="282">
        <f t="shared" ca="1" si="122"/>
        <v>-2825.3699999999972</v>
      </c>
      <c r="P57" s="282">
        <f t="shared" ca="1" si="122"/>
        <v>-2733.7299999999996</v>
      </c>
      <c r="Q57" s="282">
        <f t="shared" ref="Q57:R57" ca="1" si="123">+Q38</f>
        <v>-2601.4300000000003</v>
      </c>
      <c r="R57" s="282">
        <f t="shared" ca="1" si="123"/>
        <v>-2170.9599999999991</v>
      </c>
      <c r="S57" s="32"/>
      <c r="AL57" s="27">
        <f t="shared" si="27"/>
        <v>42979</v>
      </c>
      <c r="AM57" s="41" t="str">
        <f t="shared" si="54"/>
        <v>bi</v>
      </c>
      <c r="AN57" s="41">
        <f t="shared" si="28"/>
        <v>61</v>
      </c>
      <c r="AO57" s="41">
        <f t="shared" si="119"/>
        <v>92</v>
      </c>
      <c r="AP57" s="41">
        <f t="shared" si="29"/>
        <v>57</v>
      </c>
      <c r="AQ57" s="41" t="str">
        <f t="shared" si="120"/>
        <v>be</v>
      </c>
      <c r="AS57" s="140">
        <v>41913</v>
      </c>
      <c r="AT57" s="143">
        <v>368</v>
      </c>
      <c r="AU57" s="143">
        <v>376</v>
      </c>
      <c r="AV57" s="143">
        <v>552</v>
      </c>
      <c r="AW57" s="143">
        <v>128</v>
      </c>
      <c r="AX57" s="143">
        <v>64</v>
      </c>
      <c r="AY57" s="143">
        <v>184</v>
      </c>
      <c r="AZ57" s="143">
        <f t="shared" si="30"/>
        <v>744</v>
      </c>
    </row>
    <row r="58" spans="1:52">
      <c r="A58" s="60">
        <f t="shared" si="41"/>
        <v>58</v>
      </c>
      <c r="C58" s="291" t="s">
        <v>196</v>
      </c>
      <c r="D58" s="353">
        <f ca="1">+D56*D57</f>
        <v>-7671.261899999975</v>
      </c>
      <c r="E58" s="353">
        <f t="shared" ref="E58:G58" ca="1" si="124">+E56*E57</f>
        <v>3729.594299999997</v>
      </c>
      <c r="F58" s="353">
        <f t="shared" ca="1" si="124"/>
        <v>-76260.792150000038</v>
      </c>
      <c r="G58" s="353">
        <f t="shared" ca="1" si="124"/>
        <v>-71735.710050000023</v>
      </c>
      <c r="H58" s="353">
        <f t="shared" ref="H58:P58" ca="1" si="125">+H56*H57</f>
        <v>-57406.629583333386</v>
      </c>
      <c r="I58" s="353">
        <f t="shared" ca="1" si="125"/>
        <v>-74549.863533333322</v>
      </c>
      <c r="J58" s="353">
        <f t="shared" ca="1" si="125"/>
        <v>-101124.53592500006</v>
      </c>
      <c r="K58" s="353">
        <f t="shared" ca="1" si="125"/>
        <v>-145003.5294499998</v>
      </c>
      <c r="L58" s="353">
        <f t="shared" ca="1" si="125"/>
        <v>-152570.32246666666</v>
      </c>
      <c r="M58" s="353">
        <f t="shared" ca="1" si="125"/>
        <v>-158439.52633333337</v>
      </c>
      <c r="N58" s="353">
        <f t="shared" ca="1" si="125"/>
        <v>-145051.04789999998</v>
      </c>
      <c r="O58" s="353">
        <f t="shared" ca="1" si="125"/>
        <v>-148068.22379999986</v>
      </c>
      <c r="P58" s="353">
        <f t="shared" ca="1" si="125"/>
        <v>-147254.64455833333</v>
      </c>
      <c r="Q58" s="353">
        <f t="shared" ref="Q58:R58" ca="1" si="126">+Q56*Q57</f>
        <v>-144071.52911666667</v>
      </c>
      <c r="R58" s="353">
        <f t="shared" ca="1" si="126"/>
        <v>-123639.79026666661</v>
      </c>
      <c r="S58" s="32"/>
      <c r="AL58" s="27">
        <f t="shared" si="27"/>
        <v>43009</v>
      </c>
      <c r="AM58" s="41" t="str">
        <f t="shared" si="54"/>
        <v>bj</v>
      </c>
      <c r="AN58" s="41">
        <f t="shared" si="28"/>
        <v>62</v>
      </c>
      <c r="AO58" s="41">
        <f t="shared" si="119"/>
        <v>93</v>
      </c>
      <c r="AP58" s="41">
        <f t="shared" si="29"/>
        <v>58</v>
      </c>
      <c r="AQ58" s="41" t="str">
        <f t="shared" si="120"/>
        <v>bf</v>
      </c>
      <c r="AS58" s="140">
        <v>41944</v>
      </c>
      <c r="AT58" s="143">
        <v>304</v>
      </c>
      <c r="AU58" s="143">
        <v>416</v>
      </c>
      <c r="AV58" s="143">
        <v>456</v>
      </c>
      <c r="AW58" s="143">
        <v>176</v>
      </c>
      <c r="AX58" s="143">
        <v>88</v>
      </c>
      <c r="AY58" s="143">
        <v>152</v>
      </c>
      <c r="AZ58" s="143">
        <f t="shared" si="30"/>
        <v>720</v>
      </c>
    </row>
    <row r="59" spans="1:52">
      <c r="A59" s="60">
        <f t="shared" si="41"/>
        <v>59</v>
      </c>
      <c r="C59" s="288" t="s">
        <v>197</v>
      </c>
      <c r="D59" s="563">
        <f ca="1">+HLOOKUP(D$55,'Annual Prices'!$G$79:$AAA$81,3,FALSE)</f>
        <v>1.3799999999999997</v>
      </c>
      <c r="E59" s="563">
        <f ca="1">+HLOOKUP(E$55,'Annual Prices'!$G$79:$AAA$81,3,FALSE)</f>
        <v>1.3799999999999997</v>
      </c>
      <c r="F59" s="563">
        <f ca="1">+HLOOKUP(F$55,'Annual Prices'!$G$79:$AAA$81,3,FALSE)</f>
        <v>1.9699999999999998</v>
      </c>
      <c r="G59" s="563">
        <f ca="1">+HLOOKUP(G$55,'Annual Prices'!$G$79:$AAA$81,3,FALSE)</f>
        <v>1.9699999999999998</v>
      </c>
      <c r="H59" s="563">
        <f ca="1">+HLOOKUP(H$55,'Annual Prices'!$G$79:$AAA$81,3,FALSE)</f>
        <v>2.0099999999999993</v>
      </c>
      <c r="I59" s="563">
        <f ca="1">+HLOOKUP(I$55,'Annual Prices'!$G$79:$AAA$81,3,FALSE)</f>
        <v>2.0599999999999996</v>
      </c>
      <c r="J59" s="563">
        <f ca="1">+HLOOKUP(J$55,'Annual Prices'!$G$79:$AAA$81,3,FALSE)</f>
        <v>2.1200000000000006</v>
      </c>
      <c r="K59" s="563">
        <f ca="1">+HLOOKUP(K$55,'Annual Prices'!$G$79:$AAA$81,3,FALSE)</f>
        <v>2.1700000000000004</v>
      </c>
      <c r="L59" s="563">
        <f ca="1">+HLOOKUP(L$55,'Annual Prices'!$G$79:$AAA$81,3,FALSE)</f>
        <v>2.23</v>
      </c>
      <c r="M59" s="563">
        <f ca="1">+HLOOKUP(M$55,'Annual Prices'!$G$79:$AAA$81,3,FALSE)</f>
        <v>2.2899999999999996</v>
      </c>
      <c r="N59" s="563">
        <f ca="1">+HLOOKUP(N$55,'Annual Prices'!$G$79:$AAA$81,3,FALSE)</f>
        <v>2.36</v>
      </c>
      <c r="O59" s="563">
        <f ca="1">+HLOOKUP(O$55,'Annual Prices'!$G$79:$AAA$81,3,FALSE)</f>
        <v>2.4200000000000004</v>
      </c>
      <c r="P59" s="563">
        <f ca="1">+HLOOKUP(P$55,'Annual Prices'!$G$79:$AAA$81,3,FALSE)</f>
        <v>2.4900000000000007</v>
      </c>
      <c r="Q59" s="563">
        <f ca="1">+HLOOKUP(Q$55,'Annual Prices'!$G$79:$AAA$81,3,FALSE)</f>
        <v>2.5599999999999996</v>
      </c>
      <c r="R59" s="563">
        <f ca="1">+HLOOKUP(R$55,'Annual Prices'!$G$79:$AAA$81,3,FALSE)</f>
        <v>2.6299999999999994</v>
      </c>
      <c r="S59" s="32"/>
      <c r="AL59" s="27">
        <f t="shared" si="27"/>
        <v>43040</v>
      </c>
      <c r="AM59" s="41" t="str">
        <f t="shared" si="54"/>
        <v>bk</v>
      </c>
      <c r="AN59" s="41">
        <f t="shared" si="28"/>
        <v>63</v>
      </c>
      <c r="AO59" s="41">
        <f t="shared" si="119"/>
        <v>94</v>
      </c>
      <c r="AP59" s="41">
        <f t="shared" si="29"/>
        <v>59</v>
      </c>
      <c r="AQ59" s="41" t="str">
        <f t="shared" si="120"/>
        <v>bg</v>
      </c>
      <c r="AS59" s="140">
        <v>41974</v>
      </c>
      <c r="AT59" s="143">
        <v>352</v>
      </c>
      <c r="AU59" s="143">
        <v>392</v>
      </c>
      <c r="AV59" s="143">
        <v>528</v>
      </c>
      <c r="AW59" s="143">
        <v>144</v>
      </c>
      <c r="AX59" s="143">
        <v>72</v>
      </c>
      <c r="AY59" s="143">
        <v>176</v>
      </c>
      <c r="AZ59" s="143">
        <f t="shared" si="30"/>
        <v>744</v>
      </c>
    </row>
    <row r="60" spans="1:52">
      <c r="A60" s="60">
        <f t="shared" si="41"/>
        <v>60</v>
      </c>
      <c r="C60" s="290" t="s">
        <v>198</v>
      </c>
      <c r="D60" s="282">
        <f ca="1">+D52</f>
        <v>8002.3999999999869</v>
      </c>
      <c r="E60" s="282">
        <f t="shared" ref="E60:G60" ca="1" si="127">+E52</f>
        <v>9815.2999999999956</v>
      </c>
      <c r="F60" s="282">
        <f t="shared" ca="1" si="127"/>
        <v>-14309.848599999998</v>
      </c>
      <c r="G60" s="282">
        <f t="shared" ca="1" si="127"/>
        <v>-8860.261599999998</v>
      </c>
      <c r="H60" s="282">
        <f t="shared" ref="H60:P60" ca="1" si="128">+H52</f>
        <v>-12522.806199999999</v>
      </c>
      <c r="I60" s="282">
        <f t="shared" ca="1" si="128"/>
        <v>-8843.5877999999866</v>
      </c>
      <c r="J60" s="282">
        <f t="shared" ca="1" si="128"/>
        <v>-17691.083600000013</v>
      </c>
      <c r="K60" s="282">
        <f t="shared" ca="1" si="128"/>
        <v>-13553.893399999986</v>
      </c>
      <c r="L60" s="282">
        <f t="shared" ca="1" si="128"/>
        <v>-18519.854399999997</v>
      </c>
      <c r="M60" s="282">
        <f t="shared" ca="1" si="128"/>
        <v>-13218.386799999993</v>
      </c>
      <c r="N60" s="282">
        <f t="shared" ca="1" si="128"/>
        <v>-18643.692400000014</v>
      </c>
      <c r="O60" s="282">
        <f t="shared" ca="1" si="128"/>
        <v>-12688.686199999989</v>
      </c>
      <c r="P60" s="282">
        <f t="shared" ca="1" si="128"/>
        <v>-15761.441599999991</v>
      </c>
      <c r="Q60" s="282">
        <f t="shared" ref="Q60:R60" ca="1" si="129">+Q52</f>
        <v>-10858.944000000003</v>
      </c>
      <c r="R60" s="282">
        <f t="shared" ca="1" si="129"/>
        <v>-15149.515999999989</v>
      </c>
      <c r="S60" s="32"/>
      <c r="AL60" s="27">
        <f t="shared" si="27"/>
        <v>43070</v>
      </c>
      <c r="AM60" s="41" t="str">
        <f t="shared" si="54"/>
        <v>bl</v>
      </c>
      <c r="AN60" s="41">
        <f t="shared" si="28"/>
        <v>64</v>
      </c>
      <c r="AO60" s="41">
        <f t="shared" si="119"/>
        <v>95</v>
      </c>
      <c r="AP60" s="41">
        <f t="shared" si="29"/>
        <v>60</v>
      </c>
      <c r="AQ60" s="41" t="str">
        <f t="shared" si="120"/>
        <v>bh</v>
      </c>
      <c r="AS60" s="139">
        <v>42005</v>
      </c>
      <c r="AT60" s="142">
        <v>336</v>
      </c>
      <c r="AU60" s="142">
        <v>408</v>
      </c>
      <c r="AV60" s="142">
        <v>504</v>
      </c>
      <c r="AW60" s="142">
        <v>160</v>
      </c>
      <c r="AX60" s="142">
        <v>80</v>
      </c>
      <c r="AY60" s="142">
        <v>168</v>
      </c>
      <c r="AZ60" s="142">
        <f t="shared" si="30"/>
        <v>744</v>
      </c>
    </row>
    <row r="61" spans="1:52">
      <c r="A61" s="60">
        <f t="shared" si="41"/>
        <v>61</v>
      </c>
      <c r="C61" s="291" t="s">
        <v>196</v>
      </c>
      <c r="D61" s="353">
        <f ca="1">+D59*D60</f>
        <v>11043.31199999998</v>
      </c>
      <c r="E61" s="353">
        <f t="shared" ref="E61" ca="1" si="130">+E59*E60</f>
        <v>13545.11399999999</v>
      </c>
      <c r="F61" s="353">
        <f t="shared" ref="F61" ca="1" si="131">+F59*F60</f>
        <v>-28190.401741999991</v>
      </c>
      <c r="G61" s="353">
        <f t="shared" ref="G61:P61" ca="1" si="132">+G59*G60</f>
        <v>-17454.715351999996</v>
      </c>
      <c r="H61" s="353">
        <f t="shared" ca="1" si="132"/>
        <v>-25170.840461999989</v>
      </c>
      <c r="I61" s="353">
        <f t="shared" ca="1" si="132"/>
        <v>-18217.790867999967</v>
      </c>
      <c r="J61" s="353">
        <f t="shared" ca="1" si="132"/>
        <v>-37505.097232000036</v>
      </c>
      <c r="K61" s="353">
        <f t="shared" ca="1" si="132"/>
        <v>-29411.948677999975</v>
      </c>
      <c r="L61" s="353">
        <f t="shared" ca="1" si="132"/>
        <v>-41299.275311999991</v>
      </c>
      <c r="M61" s="353">
        <f t="shared" ca="1" si="132"/>
        <v>-30270.105771999977</v>
      </c>
      <c r="N61" s="353">
        <f t="shared" ca="1" si="132"/>
        <v>-43999.11406400003</v>
      </c>
      <c r="O61" s="353">
        <f t="shared" ca="1" si="132"/>
        <v>-30706.620603999978</v>
      </c>
      <c r="P61" s="353">
        <f t="shared" ca="1" si="132"/>
        <v>-39245.989583999988</v>
      </c>
      <c r="Q61" s="353">
        <f t="shared" ref="Q61:R61" ca="1" si="133">+Q59*Q60</f>
        <v>-27798.896640000003</v>
      </c>
      <c r="R61" s="353">
        <f t="shared" ca="1" si="133"/>
        <v>-39843.227079999961</v>
      </c>
      <c r="S61" s="32"/>
      <c r="AL61" s="27">
        <f t="shared" si="27"/>
        <v>43101</v>
      </c>
      <c r="AM61" s="41" t="str">
        <f t="shared" si="54"/>
        <v>bm</v>
      </c>
      <c r="AN61" s="41">
        <f t="shared" si="28"/>
        <v>65</v>
      </c>
      <c r="AO61" s="41">
        <f t="shared" si="119"/>
        <v>96</v>
      </c>
      <c r="AP61" s="41">
        <f t="shared" si="29"/>
        <v>61</v>
      </c>
      <c r="AQ61" s="41" t="str">
        <f t="shared" si="120"/>
        <v>bi</v>
      </c>
      <c r="AS61" s="139">
        <v>42036</v>
      </c>
      <c r="AT61" s="142">
        <v>320</v>
      </c>
      <c r="AU61" s="142">
        <v>352</v>
      </c>
      <c r="AV61" s="142">
        <v>480</v>
      </c>
      <c r="AW61" s="142">
        <v>128</v>
      </c>
      <c r="AX61" s="142">
        <v>64</v>
      </c>
      <c r="AY61" s="142">
        <v>160</v>
      </c>
      <c r="AZ61" s="142">
        <f t="shared" si="30"/>
        <v>672</v>
      </c>
    </row>
    <row r="62" spans="1:52">
      <c r="A62" s="60">
        <f t="shared" si="41"/>
        <v>62</v>
      </c>
      <c r="H62" s="461"/>
      <c r="I62" s="461"/>
      <c r="J62" s="461"/>
      <c r="K62" s="461"/>
      <c r="L62" s="461"/>
      <c r="M62" s="461"/>
      <c r="N62" s="461"/>
      <c r="O62" s="461"/>
      <c r="P62" s="461"/>
      <c r="Q62" s="461"/>
      <c r="R62" s="461"/>
      <c r="S62" s="32"/>
      <c r="AL62" s="27">
        <f t="shared" si="27"/>
        <v>43132</v>
      </c>
      <c r="AM62" s="41" t="str">
        <f t="shared" si="54"/>
        <v>bn</v>
      </c>
      <c r="AN62" s="41">
        <f t="shared" si="28"/>
        <v>66</v>
      </c>
      <c r="AO62" s="41">
        <f t="shared" si="119"/>
        <v>97</v>
      </c>
      <c r="AP62" s="41">
        <f t="shared" si="29"/>
        <v>62</v>
      </c>
      <c r="AQ62" s="41" t="str">
        <f t="shared" si="120"/>
        <v>bj</v>
      </c>
      <c r="AS62" s="139">
        <v>42064</v>
      </c>
      <c r="AT62" s="142">
        <v>352</v>
      </c>
      <c r="AU62" s="142">
        <v>392</v>
      </c>
      <c r="AV62" s="142">
        <v>528</v>
      </c>
      <c r="AW62" s="142">
        <v>144</v>
      </c>
      <c r="AX62" s="142">
        <v>72</v>
      </c>
      <c r="AY62" s="142">
        <v>176</v>
      </c>
      <c r="AZ62" s="142">
        <f t="shared" si="30"/>
        <v>744</v>
      </c>
    </row>
    <row r="63" spans="1:52">
      <c r="A63" s="60">
        <f t="shared" si="41"/>
        <v>63</v>
      </c>
      <c r="C63" s="346" t="s">
        <v>288</v>
      </c>
      <c r="D63" s="160">
        <f>+D55</f>
        <v>2013</v>
      </c>
      <c r="E63" s="160">
        <f t="shared" ref="E63:G63" si="134">+E55</f>
        <v>2014</v>
      </c>
      <c r="F63" s="160">
        <f t="shared" si="134"/>
        <v>2015</v>
      </c>
      <c r="G63" s="160">
        <f t="shared" si="134"/>
        <v>2016</v>
      </c>
      <c r="H63" s="160">
        <f t="shared" ref="H63:P63" si="135">+H55</f>
        <v>2017</v>
      </c>
      <c r="I63" s="160">
        <f t="shared" si="135"/>
        <v>2018</v>
      </c>
      <c r="J63" s="160">
        <f t="shared" si="135"/>
        <v>2019</v>
      </c>
      <c r="K63" s="160">
        <f t="shared" si="135"/>
        <v>2020</v>
      </c>
      <c r="L63" s="160">
        <f t="shared" si="135"/>
        <v>2021</v>
      </c>
      <c r="M63" s="160">
        <f t="shared" si="135"/>
        <v>2022</v>
      </c>
      <c r="N63" s="160">
        <f t="shared" si="135"/>
        <v>2023</v>
      </c>
      <c r="O63" s="160">
        <f t="shared" si="135"/>
        <v>2024</v>
      </c>
      <c r="P63" s="160">
        <f t="shared" si="135"/>
        <v>2025</v>
      </c>
      <c r="Q63" s="160">
        <f t="shared" ref="Q63:R63" si="136">+Q55</f>
        <v>2026</v>
      </c>
      <c r="R63" s="160">
        <f t="shared" si="136"/>
        <v>2027</v>
      </c>
      <c r="S63" s="32"/>
      <c r="AL63" s="27">
        <f t="shared" si="27"/>
        <v>43160</v>
      </c>
      <c r="AM63" s="41" t="str">
        <f t="shared" si="54"/>
        <v>bo</v>
      </c>
      <c r="AN63" s="41">
        <f t="shared" si="28"/>
        <v>67</v>
      </c>
      <c r="AO63" s="41">
        <f t="shared" si="119"/>
        <v>98</v>
      </c>
      <c r="AP63" s="41">
        <f t="shared" si="29"/>
        <v>63</v>
      </c>
      <c r="AQ63" s="41" t="str">
        <f t="shared" si="120"/>
        <v>bk</v>
      </c>
      <c r="AS63" s="139">
        <v>42095</v>
      </c>
      <c r="AT63" s="142">
        <v>352</v>
      </c>
      <c r="AU63" s="142">
        <v>368</v>
      </c>
      <c r="AV63" s="142">
        <v>528</v>
      </c>
      <c r="AW63" s="142">
        <v>128</v>
      </c>
      <c r="AX63" s="142">
        <v>64</v>
      </c>
      <c r="AY63" s="142">
        <v>176</v>
      </c>
      <c r="AZ63" s="142">
        <f t="shared" si="30"/>
        <v>720</v>
      </c>
    </row>
    <row r="64" spans="1:52">
      <c r="A64" s="60">
        <f t="shared" si="41"/>
        <v>64</v>
      </c>
      <c r="C64" s="288" t="s">
        <v>194</v>
      </c>
      <c r="D64" s="563">
        <f ca="1">+HLOOKUP(D$55,'Annual Prices'!$G$79:$AAA$81,2,FALSE)</f>
        <v>42.585000000000001</v>
      </c>
      <c r="E64" s="563">
        <f ca="1">+HLOOKUP(E$55,'Annual Prices'!$G$79:$AAA$81,2,FALSE)</f>
        <v>42.585000000000001</v>
      </c>
      <c r="F64" s="563">
        <f ca="1">+HLOOKUP(F$55,'Annual Prices'!$G$79:$AAA$81,2,FALSE)</f>
        <v>42.585000000000001</v>
      </c>
      <c r="G64" s="563">
        <f ca="1">+HLOOKUP(G$55,'Annual Prices'!$G$79:$AAA$81,2,FALSE)</f>
        <v>42.585000000000001</v>
      </c>
      <c r="H64" s="563">
        <f ca="1">+HLOOKUP(H$55,'Annual Prices'!$G$79:$AAA$81,2,FALSE)</f>
        <v>43.604166666666679</v>
      </c>
      <c r="I64" s="563">
        <f ca="1">+HLOOKUP(I$55,'Annual Prices'!$G$79:$AAA$81,2,FALSE)</f>
        <v>44.701666666666675</v>
      </c>
      <c r="J64" s="563">
        <f ca="1">+HLOOKUP(J$55,'Annual Prices'!$G$79:$AAA$81,2,FALSE)</f>
        <v>45.867500000000007</v>
      </c>
      <c r="K64" s="563">
        <f ca="1">+HLOOKUP(K$55,'Annual Prices'!$G$79:$AAA$81,2,FALSE)</f>
        <v>47.081666666666656</v>
      </c>
      <c r="L64" s="563">
        <f ca="1">+HLOOKUP(L$55,'Annual Prices'!$G$79:$AAA$81,2,FALSE)</f>
        <v>48.344166666666666</v>
      </c>
      <c r="M64" s="563">
        <f ca="1">+HLOOKUP(M$55,'Annual Prices'!$G$79:$AAA$81,2,FALSE)</f>
        <v>49.656666666666666</v>
      </c>
      <c r="N64" s="563">
        <f ca="1">+HLOOKUP(N$55,'Annual Prices'!$G$79:$AAA$81,2,FALSE)</f>
        <v>51.0075</v>
      </c>
      <c r="O64" s="563">
        <f ca="1">+HLOOKUP(O$55,'Annual Prices'!$G$79:$AAA$81,2,FALSE)</f>
        <v>52.406666666666666</v>
      </c>
      <c r="P64" s="563">
        <f ca="1">+HLOOKUP(P$55,'Annual Prices'!$G$79:$AAA$81,2,FALSE)</f>
        <v>53.865833333333342</v>
      </c>
      <c r="Q64" s="563">
        <f ca="1">+HLOOKUP(Q$55,'Annual Prices'!$G$79:$AAA$81,2,FALSE)</f>
        <v>55.381666666666668</v>
      </c>
      <c r="R64" s="563">
        <f ca="1">+HLOOKUP(R$55,'Annual Prices'!$G$79:$AAA$81,2,FALSE)</f>
        <v>56.951666666666661</v>
      </c>
      <c r="S64" s="32"/>
      <c r="AL64" s="27">
        <f t="shared" si="27"/>
        <v>43191</v>
      </c>
      <c r="AM64" s="41" t="str">
        <f t="shared" si="54"/>
        <v>bp</v>
      </c>
      <c r="AN64" s="41">
        <f t="shared" si="28"/>
        <v>68</v>
      </c>
      <c r="AO64" s="41">
        <f t="shared" si="119"/>
        <v>99</v>
      </c>
      <c r="AP64" s="41">
        <f t="shared" si="29"/>
        <v>64</v>
      </c>
      <c r="AQ64" s="41" t="str">
        <f t="shared" si="120"/>
        <v>bl</v>
      </c>
      <c r="AS64" s="139">
        <v>42125</v>
      </c>
      <c r="AT64" s="142">
        <v>320</v>
      </c>
      <c r="AU64" s="142">
        <v>424</v>
      </c>
      <c r="AV64" s="142">
        <v>480</v>
      </c>
      <c r="AW64" s="142">
        <v>176</v>
      </c>
      <c r="AX64" s="142">
        <v>88</v>
      </c>
      <c r="AY64" s="142">
        <v>160</v>
      </c>
      <c r="AZ64" s="142">
        <f t="shared" si="30"/>
        <v>744</v>
      </c>
    </row>
    <row r="65" spans="1:52">
      <c r="A65" s="60">
        <f t="shared" si="41"/>
        <v>65</v>
      </c>
      <c r="C65" s="290" t="s">
        <v>248</v>
      </c>
      <c r="D65" s="282">
        <f ca="1">+D37</f>
        <v>11351</v>
      </c>
      <c r="E65" s="282">
        <f t="shared" ref="E65:G65" ca="1" si="137">+E37</f>
        <v>11351</v>
      </c>
      <c r="F65" s="282">
        <f t="shared" ca="1" si="137"/>
        <v>9454</v>
      </c>
      <c r="G65" s="282">
        <f t="shared" ca="1" si="137"/>
        <v>9454</v>
      </c>
      <c r="H65" s="282">
        <f t="shared" ref="H65:P65" ca="1" si="138">+H37</f>
        <v>9454</v>
      </c>
      <c r="I65" s="282">
        <f t="shared" ca="1" si="138"/>
        <v>9454</v>
      </c>
      <c r="J65" s="282">
        <f t="shared" ca="1" si="138"/>
        <v>9454</v>
      </c>
      <c r="K65" s="282">
        <f t="shared" ca="1" si="138"/>
        <v>9454</v>
      </c>
      <c r="L65" s="282">
        <f t="shared" ca="1" si="138"/>
        <v>9454</v>
      </c>
      <c r="M65" s="282">
        <f t="shared" ca="1" si="138"/>
        <v>9454</v>
      </c>
      <c r="N65" s="282">
        <f t="shared" ca="1" si="138"/>
        <v>9454</v>
      </c>
      <c r="O65" s="282">
        <f t="shared" ca="1" si="138"/>
        <v>9454</v>
      </c>
      <c r="P65" s="282">
        <f t="shared" ca="1" si="138"/>
        <v>9454</v>
      </c>
      <c r="Q65" s="282">
        <f t="shared" ref="Q65:R65" ca="1" si="139">+Q37</f>
        <v>9454</v>
      </c>
      <c r="R65" s="282">
        <f t="shared" ca="1" si="139"/>
        <v>9454</v>
      </c>
      <c r="S65" s="32"/>
      <c r="AL65" s="27">
        <f t="shared" si="27"/>
        <v>43221</v>
      </c>
      <c r="AM65" s="41" t="str">
        <f t="shared" ref="AM65:AM96" si="140">+VLOOKUP(AN65,$AP$1:$AQ$197,2,FALSE)</f>
        <v>bq</v>
      </c>
      <c r="AN65" s="41">
        <f t="shared" si="28"/>
        <v>69</v>
      </c>
      <c r="AO65" s="41">
        <f t="shared" si="119"/>
        <v>100</v>
      </c>
      <c r="AP65" s="41">
        <f t="shared" si="29"/>
        <v>65</v>
      </c>
      <c r="AQ65" s="41" t="str">
        <f t="shared" si="120"/>
        <v>bm</v>
      </c>
      <c r="AS65" s="139">
        <v>42156</v>
      </c>
      <c r="AT65" s="142">
        <v>352</v>
      </c>
      <c r="AU65" s="142">
        <v>368</v>
      </c>
      <c r="AV65" s="142">
        <v>528</v>
      </c>
      <c r="AW65" s="142">
        <v>128</v>
      </c>
      <c r="AX65" s="142">
        <v>64</v>
      </c>
      <c r="AY65" s="142">
        <v>176</v>
      </c>
      <c r="AZ65" s="142">
        <f t="shared" si="30"/>
        <v>720</v>
      </c>
    </row>
    <row r="66" spans="1:52">
      <c r="A66" s="60">
        <f t="shared" si="41"/>
        <v>66</v>
      </c>
      <c r="C66" s="291" t="s">
        <v>196</v>
      </c>
      <c r="D66" s="353">
        <f ca="1">+D64*D65</f>
        <v>483382.33500000002</v>
      </c>
      <c r="E66" s="353">
        <f t="shared" ref="E66:G66" ca="1" si="141">+E64*E65</f>
        <v>483382.33500000002</v>
      </c>
      <c r="F66" s="353">
        <f t="shared" ca="1" si="141"/>
        <v>402598.59</v>
      </c>
      <c r="G66" s="353">
        <f t="shared" ca="1" si="141"/>
        <v>402598.59</v>
      </c>
      <c r="H66" s="353">
        <f t="shared" ref="H66:P66" ca="1" si="142">+H64*H65</f>
        <v>412233.7916666668</v>
      </c>
      <c r="I66" s="353">
        <f t="shared" ca="1" si="142"/>
        <v>422609.55666666676</v>
      </c>
      <c r="J66" s="353">
        <f t="shared" ca="1" si="142"/>
        <v>433631.34500000009</v>
      </c>
      <c r="K66" s="353">
        <f t="shared" ca="1" si="142"/>
        <v>445110.07666666654</v>
      </c>
      <c r="L66" s="353">
        <f t="shared" ca="1" si="142"/>
        <v>457045.75166666665</v>
      </c>
      <c r="M66" s="353">
        <f t="shared" ca="1" si="142"/>
        <v>469454.12666666665</v>
      </c>
      <c r="N66" s="353">
        <f t="shared" ca="1" si="142"/>
        <v>482224.90500000003</v>
      </c>
      <c r="O66" s="353">
        <f t="shared" ca="1" si="142"/>
        <v>495452.62666666665</v>
      </c>
      <c r="P66" s="353">
        <f t="shared" ca="1" si="142"/>
        <v>509247.58833333344</v>
      </c>
      <c r="Q66" s="353">
        <f t="shared" ref="Q66:R66" ca="1" si="143">+Q64*Q65</f>
        <v>523578.27666666667</v>
      </c>
      <c r="R66" s="353">
        <f t="shared" ca="1" si="143"/>
        <v>538421.05666666664</v>
      </c>
      <c r="S66" s="346"/>
      <c r="AL66" s="27">
        <f t="shared" si="27"/>
        <v>43252</v>
      </c>
      <c r="AM66" s="41" t="str">
        <f t="shared" si="140"/>
        <v>br</v>
      </c>
      <c r="AN66" s="41">
        <f t="shared" si="28"/>
        <v>70</v>
      </c>
      <c r="AO66" s="41">
        <f t="shared" si="119"/>
        <v>101</v>
      </c>
      <c r="AP66" s="41">
        <f t="shared" si="29"/>
        <v>66</v>
      </c>
      <c r="AQ66" s="41" t="str">
        <f t="shared" si="120"/>
        <v>bn</v>
      </c>
      <c r="AS66" s="139">
        <v>42186</v>
      </c>
      <c r="AT66" s="142">
        <v>368</v>
      </c>
      <c r="AU66" s="142">
        <v>376</v>
      </c>
      <c r="AV66" s="142">
        <v>552</v>
      </c>
      <c r="AW66" s="142">
        <v>128</v>
      </c>
      <c r="AX66" s="142">
        <v>64</v>
      </c>
      <c r="AY66" s="142">
        <v>184</v>
      </c>
      <c r="AZ66" s="142">
        <f t="shared" si="30"/>
        <v>744</v>
      </c>
    </row>
    <row r="67" spans="1:52">
      <c r="A67" s="60">
        <f t="shared" si="41"/>
        <v>67</v>
      </c>
      <c r="C67" s="288" t="s">
        <v>197</v>
      </c>
      <c r="D67" s="563">
        <f ca="1">+HLOOKUP(D$55,'Annual Prices'!$G$79:$AAA$81,3,FALSE)</f>
        <v>1.3799999999999997</v>
      </c>
      <c r="E67" s="563">
        <f ca="1">+HLOOKUP(E$55,'Annual Prices'!$G$79:$AAA$81,3,FALSE)</f>
        <v>1.3799999999999997</v>
      </c>
      <c r="F67" s="563">
        <f ca="1">+HLOOKUP(F$55,'Annual Prices'!$G$79:$AAA$81,3,FALSE)</f>
        <v>1.9699999999999998</v>
      </c>
      <c r="G67" s="563">
        <f ca="1">+HLOOKUP(G$55,'Annual Prices'!$G$79:$AAA$81,3,FALSE)</f>
        <v>1.9699999999999998</v>
      </c>
      <c r="H67" s="563">
        <f ca="1">+HLOOKUP(H$55,'Annual Prices'!$G$79:$AAA$81,3,FALSE)</f>
        <v>2.0099999999999993</v>
      </c>
      <c r="I67" s="563">
        <f ca="1">+HLOOKUP(I$55,'Annual Prices'!$G$79:$AAA$81,3,FALSE)</f>
        <v>2.0599999999999996</v>
      </c>
      <c r="J67" s="563">
        <f ca="1">+HLOOKUP(J$55,'Annual Prices'!$G$79:$AAA$81,3,FALSE)</f>
        <v>2.1200000000000006</v>
      </c>
      <c r="K67" s="563">
        <f ca="1">+HLOOKUP(K$55,'Annual Prices'!$G$79:$AAA$81,3,FALSE)</f>
        <v>2.1700000000000004</v>
      </c>
      <c r="L67" s="563">
        <f ca="1">+HLOOKUP(L$55,'Annual Prices'!$G$79:$AAA$81,3,FALSE)</f>
        <v>2.23</v>
      </c>
      <c r="M67" s="563">
        <f ca="1">+HLOOKUP(M$55,'Annual Prices'!$G$79:$AAA$81,3,FALSE)</f>
        <v>2.2899999999999996</v>
      </c>
      <c r="N67" s="563">
        <f ca="1">+HLOOKUP(N$55,'Annual Prices'!$G$79:$AAA$81,3,FALSE)</f>
        <v>2.36</v>
      </c>
      <c r="O67" s="563">
        <f ca="1">+HLOOKUP(O$55,'Annual Prices'!$G$79:$AAA$81,3,FALSE)</f>
        <v>2.4200000000000004</v>
      </c>
      <c r="P67" s="563">
        <f ca="1">+HLOOKUP(P$55,'Annual Prices'!$G$79:$AAA$81,3,FALSE)</f>
        <v>2.4900000000000007</v>
      </c>
      <c r="Q67" s="563">
        <f ca="1">+HLOOKUP(Q$55,'Annual Prices'!$G$79:$AAA$81,3,FALSE)</f>
        <v>2.5599999999999996</v>
      </c>
      <c r="R67" s="563">
        <f ca="1">+HLOOKUP(R$55,'Annual Prices'!$G$79:$AAA$81,3,FALSE)</f>
        <v>2.6299999999999994</v>
      </c>
      <c r="S67" s="347"/>
      <c r="AL67" s="27">
        <f t="shared" ref="AL67:AL130" si="144">+EDATE(AL66,1)</f>
        <v>43282</v>
      </c>
      <c r="AM67" s="41" t="str">
        <f t="shared" si="140"/>
        <v>bs</v>
      </c>
      <c r="AN67" s="41">
        <f t="shared" ref="AN67:AN130" si="145">+AN66+1</f>
        <v>71</v>
      </c>
      <c r="AO67" s="41">
        <f t="shared" si="119"/>
        <v>102</v>
      </c>
      <c r="AP67" s="41">
        <f t="shared" ref="AP67:AP130" si="146">+AP66+1</f>
        <v>67</v>
      </c>
      <c r="AQ67" s="41" t="str">
        <f t="shared" si="120"/>
        <v>bo</v>
      </c>
      <c r="AS67" s="139">
        <v>42217</v>
      </c>
      <c r="AT67" s="142">
        <v>336</v>
      </c>
      <c r="AU67" s="142">
        <v>408</v>
      </c>
      <c r="AV67" s="142">
        <v>504</v>
      </c>
      <c r="AW67" s="142">
        <v>160</v>
      </c>
      <c r="AX67" s="142">
        <v>80</v>
      </c>
      <c r="AY67" s="142">
        <v>168</v>
      </c>
      <c r="AZ67" s="142">
        <f t="shared" si="30"/>
        <v>744</v>
      </c>
    </row>
    <row r="68" spans="1:52">
      <c r="A68" s="60">
        <f t="shared" si="41"/>
        <v>68</v>
      </c>
      <c r="C68" s="290" t="s">
        <v>249</v>
      </c>
      <c r="D68" s="282">
        <f ca="1">+D51</f>
        <v>52577</v>
      </c>
      <c r="E68" s="282">
        <f t="shared" ref="E68:G68" ca="1" si="147">+E51</f>
        <v>52577</v>
      </c>
      <c r="F68" s="282">
        <f t="shared" ca="1" si="147"/>
        <v>52577</v>
      </c>
      <c r="G68" s="282">
        <f t="shared" ca="1" si="147"/>
        <v>52577</v>
      </c>
      <c r="H68" s="282">
        <f t="shared" ref="H68:P68" ca="1" si="148">+H51</f>
        <v>52577</v>
      </c>
      <c r="I68" s="282">
        <f t="shared" ca="1" si="148"/>
        <v>52577</v>
      </c>
      <c r="J68" s="282">
        <f t="shared" ca="1" si="148"/>
        <v>52577</v>
      </c>
      <c r="K68" s="282">
        <f t="shared" ca="1" si="148"/>
        <v>52577</v>
      </c>
      <c r="L68" s="282">
        <f t="shared" ca="1" si="148"/>
        <v>52577</v>
      </c>
      <c r="M68" s="282">
        <f t="shared" ca="1" si="148"/>
        <v>52577</v>
      </c>
      <c r="N68" s="282">
        <f t="shared" ca="1" si="148"/>
        <v>52577</v>
      </c>
      <c r="O68" s="282">
        <f t="shared" ca="1" si="148"/>
        <v>52577</v>
      </c>
      <c r="P68" s="282">
        <f t="shared" ca="1" si="148"/>
        <v>52577</v>
      </c>
      <c r="Q68" s="282">
        <f t="shared" ref="Q68:R68" ca="1" si="149">+Q51</f>
        <v>52577</v>
      </c>
      <c r="R68" s="282">
        <f t="shared" ca="1" si="149"/>
        <v>52577</v>
      </c>
      <c r="S68" s="344"/>
      <c r="AL68" s="27">
        <f t="shared" si="144"/>
        <v>43313</v>
      </c>
      <c r="AM68" s="41" t="str">
        <f t="shared" si="140"/>
        <v>bt</v>
      </c>
      <c r="AN68" s="41">
        <f t="shared" si="145"/>
        <v>72</v>
      </c>
      <c r="AO68" s="41">
        <f t="shared" si="119"/>
        <v>103</v>
      </c>
      <c r="AP68" s="41">
        <f t="shared" si="146"/>
        <v>68</v>
      </c>
      <c r="AQ68" s="41" t="str">
        <f t="shared" si="120"/>
        <v>bp</v>
      </c>
      <c r="AS68" s="139">
        <v>42248</v>
      </c>
      <c r="AT68" s="142">
        <v>336</v>
      </c>
      <c r="AU68" s="142">
        <v>384</v>
      </c>
      <c r="AV68" s="142">
        <v>504</v>
      </c>
      <c r="AW68" s="142">
        <v>144</v>
      </c>
      <c r="AX68" s="142">
        <v>72</v>
      </c>
      <c r="AY68" s="142">
        <v>168</v>
      </c>
      <c r="AZ68" s="142">
        <f t="shared" si="30"/>
        <v>720</v>
      </c>
    </row>
    <row r="69" spans="1:52">
      <c r="A69" s="60">
        <f t="shared" si="41"/>
        <v>69</v>
      </c>
      <c r="C69" s="291" t="s">
        <v>196</v>
      </c>
      <c r="D69" s="353">
        <f ca="1">+D67*D68</f>
        <v>72556.25999999998</v>
      </c>
      <c r="E69" s="353">
        <f t="shared" ref="E69:G69" ca="1" si="150">+E67*E68</f>
        <v>72556.25999999998</v>
      </c>
      <c r="F69" s="353">
        <f t="shared" ca="1" si="150"/>
        <v>103576.68999999999</v>
      </c>
      <c r="G69" s="353">
        <f t="shared" ca="1" si="150"/>
        <v>103576.68999999999</v>
      </c>
      <c r="H69" s="353">
        <f t="shared" ref="H69:P69" ca="1" si="151">+H67*H68</f>
        <v>105679.76999999996</v>
      </c>
      <c r="I69" s="353">
        <f t="shared" ca="1" si="151"/>
        <v>108308.61999999998</v>
      </c>
      <c r="J69" s="353">
        <f t="shared" ca="1" si="151"/>
        <v>111463.24000000003</v>
      </c>
      <c r="K69" s="353">
        <f t="shared" ca="1" si="151"/>
        <v>114092.09000000003</v>
      </c>
      <c r="L69" s="353">
        <f t="shared" ca="1" si="151"/>
        <v>117246.70999999999</v>
      </c>
      <c r="M69" s="353">
        <f t="shared" ca="1" si="151"/>
        <v>120401.32999999997</v>
      </c>
      <c r="N69" s="353">
        <f t="shared" ca="1" si="151"/>
        <v>124081.71999999999</v>
      </c>
      <c r="O69" s="353">
        <f t="shared" ca="1" si="151"/>
        <v>127236.34000000003</v>
      </c>
      <c r="P69" s="353">
        <f t="shared" ca="1" si="151"/>
        <v>130916.73000000004</v>
      </c>
      <c r="Q69" s="353">
        <f t="shared" ref="Q69:R69" ca="1" si="152">+Q67*Q68</f>
        <v>134597.11999999997</v>
      </c>
      <c r="R69" s="353">
        <f t="shared" ca="1" si="152"/>
        <v>138277.50999999998</v>
      </c>
      <c r="S69" s="344"/>
      <c r="AL69" s="27">
        <f t="shared" si="144"/>
        <v>43344</v>
      </c>
      <c r="AM69" s="41" t="str">
        <f t="shared" si="140"/>
        <v>bu</v>
      </c>
      <c r="AN69" s="41">
        <f t="shared" si="145"/>
        <v>73</v>
      </c>
      <c r="AO69" s="41">
        <f t="shared" si="119"/>
        <v>104</v>
      </c>
      <c r="AP69" s="41">
        <f t="shared" si="146"/>
        <v>69</v>
      </c>
      <c r="AQ69" s="41" t="str">
        <f t="shared" si="120"/>
        <v>bq</v>
      </c>
      <c r="AS69" s="139">
        <v>42278</v>
      </c>
      <c r="AT69" s="142">
        <v>352</v>
      </c>
      <c r="AU69" s="142">
        <v>392</v>
      </c>
      <c r="AV69" s="142">
        <v>528</v>
      </c>
      <c r="AW69" s="142">
        <v>144</v>
      </c>
      <c r="AX69" s="142">
        <v>72</v>
      </c>
      <c r="AY69" s="142">
        <v>176</v>
      </c>
      <c r="AZ69" s="142">
        <f t="shared" si="30"/>
        <v>744</v>
      </c>
    </row>
    <row r="70" spans="1:52">
      <c r="A70" s="60">
        <f t="shared" si="41"/>
        <v>70</v>
      </c>
      <c r="I70" s="347"/>
      <c r="J70" s="347"/>
      <c r="K70" s="347"/>
      <c r="L70" s="347"/>
      <c r="M70" s="347"/>
      <c r="N70" s="347"/>
      <c r="O70" s="347"/>
      <c r="P70" s="347"/>
      <c r="Q70" s="347"/>
      <c r="R70" s="347"/>
      <c r="S70" s="347"/>
      <c r="AL70" s="27">
        <f t="shared" si="144"/>
        <v>43374</v>
      </c>
      <c r="AM70" s="41" t="str">
        <f t="shared" si="140"/>
        <v>bv</v>
      </c>
      <c r="AN70" s="41">
        <f t="shared" si="145"/>
        <v>74</v>
      </c>
      <c r="AO70" s="41">
        <f t="shared" si="119"/>
        <v>105</v>
      </c>
      <c r="AP70" s="41">
        <f t="shared" si="146"/>
        <v>70</v>
      </c>
      <c r="AQ70" s="41" t="str">
        <f t="shared" si="120"/>
        <v>br</v>
      </c>
      <c r="AS70" s="139">
        <v>42309</v>
      </c>
      <c r="AT70" s="142">
        <v>320</v>
      </c>
      <c r="AU70" s="142">
        <v>400</v>
      </c>
      <c r="AV70" s="142">
        <v>480</v>
      </c>
      <c r="AW70" s="142">
        <v>160</v>
      </c>
      <c r="AX70" s="142">
        <v>80</v>
      </c>
      <c r="AY70" s="142">
        <v>160</v>
      </c>
      <c r="AZ70" s="142">
        <f t="shared" si="30"/>
        <v>720</v>
      </c>
    </row>
    <row r="71" spans="1:52">
      <c r="A71" s="60">
        <f t="shared" si="41"/>
        <v>71</v>
      </c>
      <c r="I71" s="344"/>
      <c r="J71" s="344"/>
      <c r="K71" s="344"/>
      <c r="L71" s="344"/>
      <c r="M71" s="344"/>
      <c r="N71" s="344"/>
      <c r="O71" s="344"/>
      <c r="P71" s="344"/>
      <c r="Q71" s="344"/>
      <c r="R71" s="344"/>
      <c r="S71" s="344"/>
      <c r="AL71" s="27">
        <f t="shared" si="144"/>
        <v>43405</v>
      </c>
      <c r="AM71" s="41" t="str">
        <f t="shared" si="140"/>
        <v>bw</v>
      </c>
      <c r="AN71" s="41">
        <f t="shared" si="145"/>
        <v>75</v>
      </c>
      <c r="AO71" s="41">
        <f t="shared" si="119"/>
        <v>106</v>
      </c>
      <c r="AP71" s="41">
        <f t="shared" si="146"/>
        <v>71</v>
      </c>
      <c r="AQ71" s="41" t="str">
        <f t="shared" si="120"/>
        <v>bs</v>
      </c>
      <c r="AS71" s="139">
        <v>42339</v>
      </c>
      <c r="AT71" s="142">
        <v>352</v>
      </c>
      <c r="AU71" s="142">
        <v>392</v>
      </c>
      <c r="AV71" s="142">
        <v>528</v>
      </c>
      <c r="AW71" s="142">
        <v>144</v>
      </c>
      <c r="AX71" s="142">
        <v>72</v>
      </c>
      <c r="AY71" s="142">
        <v>176</v>
      </c>
      <c r="AZ71" s="142">
        <f t="shared" si="30"/>
        <v>744</v>
      </c>
    </row>
    <row r="72" spans="1:52">
      <c r="A72" s="60">
        <f t="shared" si="41"/>
        <v>72</v>
      </c>
      <c r="I72" s="347"/>
      <c r="J72" s="347"/>
      <c r="K72" s="347"/>
      <c r="L72" s="347"/>
      <c r="M72" s="347"/>
      <c r="N72" s="347"/>
      <c r="O72" s="347"/>
      <c r="P72" s="347"/>
      <c r="Q72" s="347"/>
      <c r="R72" s="347"/>
      <c r="S72" s="344"/>
      <c r="AL72" s="27">
        <f t="shared" si="144"/>
        <v>43435</v>
      </c>
      <c r="AM72" s="41" t="str">
        <f t="shared" si="140"/>
        <v>bx</v>
      </c>
      <c r="AN72" s="41">
        <f t="shared" si="145"/>
        <v>76</v>
      </c>
      <c r="AO72" s="41">
        <f t="shared" si="119"/>
        <v>107</v>
      </c>
      <c r="AP72" s="41">
        <f t="shared" si="146"/>
        <v>72</v>
      </c>
      <c r="AQ72" s="41" t="str">
        <f t="shared" si="120"/>
        <v>bt</v>
      </c>
      <c r="AS72" s="140">
        <v>42370</v>
      </c>
      <c r="AT72" s="143">
        <v>320</v>
      </c>
      <c r="AU72" s="143">
        <v>424</v>
      </c>
      <c r="AV72" s="143">
        <v>480</v>
      </c>
      <c r="AW72" s="143">
        <v>176</v>
      </c>
      <c r="AX72" s="143">
        <v>88</v>
      </c>
      <c r="AY72" s="143">
        <v>160</v>
      </c>
      <c r="AZ72" s="143">
        <f t="shared" si="30"/>
        <v>744</v>
      </c>
    </row>
    <row r="73" spans="1:52">
      <c r="A73" s="60">
        <f t="shared" si="41"/>
        <v>73</v>
      </c>
      <c r="AL73" s="27">
        <f t="shared" si="144"/>
        <v>43466</v>
      </c>
      <c r="AM73" s="41" t="str">
        <f t="shared" si="140"/>
        <v>by</v>
      </c>
      <c r="AN73" s="41">
        <f t="shared" si="145"/>
        <v>77</v>
      </c>
      <c r="AO73" s="41">
        <f t="shared" si="119"/>
        <v>108</v>
      </c>
      <c r="AP73" s="41">
        <f t="shared" si="146"/>
        <v>73</v>
      </c>
      <c r="AQ73" s="41" t="str">
        <f t="shared" si="120"/>
        <v>bu</v>
      </c>
      <c r="AS73" s="140">
        <v>42401</v>
      </c>
      <c r="AT73" s="143">
        <v>336</v>
      </c>
      <c r="AU73" s="143">
        <v>360</v>
      </c>
      <c r="AV73" s="143">
        <v>504</v>
      </c>
      <c r="AW73" s="143">
        <v>128</v>
      </c>
      <c r="AX73" s="143">
        <v>64</v>
      </c>
      <c r="AY73" s="143">
        <v>168</v>
      </c>
      <c r="AZ73" s="143">
        <f t="shared" si="30"/>
        <v>696</v>
      </c>
    </row>
    <row r="74" spans="1:52">
      <c r="A74" s="60">
        <f t="shared" si="41"/>
        <v>74</v>
      </c>
      <c r="AL74" s="27">
        <f t="shared" si="144"/>
        <v>43497</v>
      </c>
      <c r="AM74" s="41" t="str">
        <f t="shared" si="140"/>
        <v>bz</v>
      </c>
      <c r="AN74" s="41">
        <f t="shared" si="145"/>
        <v>78</v>
      </c>
      <c r="AO74" s="41">
        <f t="shared" si="119"/>
        <v>109</v>
      </c>
      <c r="AP74" s="41">
        <f t="shared" si="146"/>
        <v>74</v>
      </c>
      <c r="AQ74" s="41" t="str">
        <f t="shared" si="120"/>
        <v>bv</v>
      </c>
      <c r="AS74" s="140">
        <v>42430</v>
      </c>
      <c r="AT74" s="143">
        <v>368</v>
      </c>
      <c r="AU74" s="143">
        <v>376</v>
      </c>
      <c r="AV74" s="143">
        <v>552</v>
      </c>
      <c r="AW74" s="143">
        <v>128</v>
      </c>
      <c r="AX74" s="143">
        <v>64</v>
      </c>
      <c r="AY74" s="143">
        <v>184</v>
      </c>
      <c r="AZ74" s="143">
        <f t="shared" si="30"/>
        <v>744</v>
      </c>
    </row>
    <row r="75" spans="1:52">
      <c r="A75" s="60">
        <f t="shared" si="41"/>
        <v>75</v>
      </c>
      <c r="AL75" s="27">
        <f t="shared" si="144"/>
        <v>43525</v>
      </c>
      <c r="AM75" s="41" t="str">
        <f t="shared" si="140"/>
        <v>ca</v>
      </c>
      <c r="AN75" s="41">
        <f t="shared" si="145"/>
        <v>79</v>
      </c>
      <c r="AO75" s="41">
        <f t="shared" si="119"/>
        <v>110</v>
      </c>
      <c r="AP75" s="41">
        <f t="shared" si="146"/>
        <v>75</v>
      </c>
      <c r="AQ75" s="41" t="str">
        <f t="shared" si="120"/>
        <v>bw</v>
      </c>
      <c r="AS75" s="140">
        <v>42461</v>
      </c>
      <c r="AT75" s="143">
        <v>336</v>
      </c>
      <c r="AU75" s="143">
        <v>384</v>
      </c>
      <c r="AV75" s="143">
        <v>504</v>
      </c>
      <c r="AW75" s="143">
        <v>144</v>
      </c>
      <c r="AX75" s="143">
        <v>72</v>
      </c>
      <c r="AY75" s="143">
        <v>168</v>
      </c>
      <c r="AZ75" s="143">
        <f t="shared" si="30"/>
        <v>720</v>
      </c>
    </row>
    <row r="76" spans="1:52">
      <c r="A76" s="60">
        <f t="shared" si="41"/>
        <v>76</v>
      </c>
      <c r="AL76" s="27">
        <f t="shared" si="144"/>
        <v>43556</v>
      </c>
      <c r="AM76" s="41" t="str">
        <f t="shared" si="140"/>
        <v>cb</v>
      </c>
      <c r="AN76" s="41">
        <f t="shared" si="145"/>
        <v>80</v>
      </c>
      <c r="AO76" s="41">
        <f t="shared" si="119"/>
        <v>111</v>
      </c>
      <c r="AP76" s="41">
        <f t="shared" si="146"/>
        <v>76</v>
      </c>
      <c r="AQ76" s="41" t="str">
        <f t="shared" si="120"/>
        <v>bx</v>
      </c>
      <c r="AS76" s="140">
        <v>42491</v>
      </c>
      <c r="AT76" s="143">
        <v>336</v>
      </c>
      <c r="AU76" s="143">
        <v>408</v>
      </c>
      <c r="AV76" s="143">
        <v>504</v>
      </c>
      <c r="AW76" s="143">
        <v>160</v>
      </c>
      <c r="AX76" s="143">
        <v>80</v>
      </c>
      <c r="AY76" s="143">
        <v>168</v>
      </c>
      <c r="AZ76" s="143">
        <f t="shared" si="30"/>
        <v>744</v>
      </c>
    </row>
    <row r="77" spans="1:52">
      <c r="A77" s="60">
        <f t="shared" si="41"/>
        <v>77</v>
      </c>
      <c r="AL77" s="27">
        <f t="shared" si="144"/>
        <v>43586</v>
      </c>
      <c r="AM77" s="41" t="str">
        <f t="shared" si="140"/>
        <v>cc</v>
      </c>
      <c r="AN77" s="41">
        <f t="shared" si="145"/>
        <v>81</v>
      </c>
      <c r="AO77" s="41">
        <f t="shared" si="119"/>
        <v>112</v>
      </c>
      <c r="AP77" s="41">
        <f t="shared" si="146"/>
        <v>77</v>
      </c>
      <c r="AQ77" s="41" t="str">
        <f t="shared" si="120"/>
        <v>by</v>
      </c>
      <c r="AS77" s="140">
        <v>42522</v>
      </c>
      <c r="AT77" s="143">
        <v>352</v>
      </c>
      <c r="AU77" s="143">
        <v>368</v>
      </c>
      <c r="AV77" s="143">
        <v>528</v>
      </c>
      <c r="AW77" s="143">
        <v>128</v>
      </c>
      <c r="AX77" s="143">
        <v>64</v>
      </c>
      <c r="AY77" s="143">
        <v>176</v>
      </c>
      <c r="AZ77" s="143">
        <f t="shared" ref="AZ77:AZ131" si="153">+AT77+AU77</f>
        <v>720</v>
      </c>
    </row>
    <row r="78" spans="1:52">
      <c r="A78" s="60">
        <f t="shared" si="41"/>
        <v>78</v>
      </c>
      <c r="AL78" s="27">
        <f t="shared" si="144"/>
        <v>43617</v>
      </c>
      <c r="AM78" s="41" t="str">
        <f t="shared" si="140"/>
        <v>cd</v>
      </c>
      <c r="AN78" s="41">
        <f t="shared" si="145"/>
        <v>82</v>
      </c>
      <c r="AO78" s="41">
        <f t="shared" si="119"/>
        <v>113</v>
      </c>
      <c r="AP78" s="41">
        <f t="shared" si="146"/>
        <v>78</v>
      </c>
      <c r="AQ78" s="41" t="str">
        <f t="shared" si="120"/>
        <v>bz</v>
      </c>
      <c r="AS78" s="140">
        <v>42552</v>
      </c>
      <c r="AT78" s="143">
        <v>320</v>
      </c>
      <c r="AU78" s="143">
        <v>424</v>
      </c>
      <c r="AV78" s="143">
        <v>480</v>
      </c>
      <c r="AW78" s="143">
        <v>176</v>
      </c>
      <c r="AX78" s="143">
        <v>88</v>
      </c>
      <c r="AY78" s="143">
        <v>160</v>
      </c>
      <c r="AZ78" s="143">
        <f t="shared" si="153"/>
        <v>744</v>
      </c>
    </row>
    <row r="79" spans="1:52">
      <c r="A79" s="60">
        <f t="shared" si="41"/>
        <v>79</v>
      </c>
      <c r="AL79" s="27">
        <f t="shared" si="144"/>
        <v>43647</v>
      </c>
      <c r="AM79" s="41" t="str">
        <f t="shared" si="140"/>
        <v>ce</v>
      </c>
      <c r="AN79" s="41">
        <f t="shared" si="145"/>
        <v>83</v>
      </c>
      <c r="AO79" s="41">
        <f t="shared" si="119"/>
        <v>114</v>
      </c>
      <c r="AP79" s="41">
        <f t="shared" si="146"/>
        <v>79</v>
      </c>
      <c r="AQ79" s="41" t="str">
        <f>+"c"&amp;AQ1</f>
        <v>ca</v>
      </c>
      <c r="AS79" s="140">
        <v>42583</v>
      </c>
      <c r="AT79" s="143">
        <v>368</v>
      </c>
      <c r="AU79" s="143">
        <v>376</v>
      </c>
      <c r="AV79" s="143">
        <v>552</v>
      </c>
      <c r="AW79" s="143">
        <v>128</v>
      </c>
      <c r="AX79" s="143">
        <v>64</v>
      </c>
      <c r="AY79" s="143">
        <v>184</v>
      </c>
      <c r="AZ79" s="143">
        <f t="shared" si="153"/>
        <v>744</v>
      </c>
    </row>
    <row r="80" spans="1:52">
      <c r="A80" s="60">
        <f t="shared" si="41"/>
        <v>80</v>
      </c>
      <c r="AL80" s="27">
        <f t="shared" si="144"/>
        <v>43678</v>
      </c>
      <c r="AM80" s="41" t="str">
        <f t="shared" si="140"/>
        <v>cf</v>
      </c>
      <c r="AN80" s="41">
        <f t="shared" si="145"/>
        <v>84</v>
      </c>
      <c r="AO80" s="41">
        <f t="shared" si="119"/>
        <v>115</v>
      </c>
      <c r="AP80" s="41">
        <f t="shared" si="146"/>
        <v>80</v>
      </c>
      <c r="AQ80" s="41" t="str">
        <f t="shared" ref="AQ80:AQ104" si="154">+"c"&amp;AQ2</f>
        <v>cb</v>
      </c>
      <c r="AS80" s="140">
        <v>42614</v>
      </c>
      <c r="AT80" s="143">
        <v>336</v>
      </c>
      <c r="AU80" s="143">
        <v>384</v>
      </c>
      <c r="AV80" s="143">
        <v>504</v>
      </c>
      <c r="AW80" s="143">
        <v>144</v>
      </c>
      <c r="AX80" s="143">
        <v>72</v>
      </c>
      <c r="AY80" s="143">
        <v>168</v>
      </c>
      <c r="AZ80" s="143">
        <f t="shared" si="153"/>
        <v>720</v>
      </c>
    </row>
    <row r="81" spans="1:52">
      <c r="A81" s="60">
        <f t="shared" si="41"/>
        <v>81</v>
      </c>
      <c r="AL81" s="27">
        <f t="shared" si="144"/>
        <v>43709</v>
      </c>
      <c r="AM81" s="41" t="str">
        <f t="shared" si="140"/>
        <v>cg</v>
      </c>
      <c r="AN81" s="41">
        <f t="shared" si="145"/>
        <v>85</v>
      </c>
      <c r="AO81" s="41">
        <f t="shared" si="119"/>
        <v>116</v>
      </c>
      <c r="AP81" s="41">
        <f t="shared" si="146"/>
        <v>81</v>
      </c>
      <c r="AQ81" s="41" t="str">
        <f t="shared" si="154"/>
        <v>cc</v>
      </c>
      <c r="AS81" s="140">
        <v>42644</v>
      </c>
      <c r="AT81" s="143">
        <v>336</v>
      </c>
      <c r="AU81" s="143">
        <v>408</v>
      </c>
      <c r="AV81" s="143">
        <v>504</v>
      </c>
      <c r="AW81" s="143">
        <v>160</v>
      </c>
      <c r="AX81" s="143">
        <v>80</v>
      </c>
      <c r="AY81" s="143">
        <v>168</v>
      </c>
      <c r="AZ81" s="143">
        <f t="shared" si="153"/>
        <v>744</v>
      </c>
    </row>
    <row r="82" spans="1:52">
      <c r="AL82" s="27">
        <f t="shared" si="144"/>
        <v>43739</v>
      </c>
      <c r="AM82" s="41" t="str">
        <f t="shared" si="140"/>
        <v>ch</v>
      </c>
      <c r="AN82" s="41">
        <f t="shared" si="145"/>
        <v>86</v>
      </c>
      <c r="AO82" s="41">
        <f t="shared" si="119"/>
        <v>117</v>
      </c>
      <c r="AP82" s="41">
        <f t="shared" si="146"/>
        <v>82</v>
      </c>
      <c r="AQ82" s="41" t="str">
        <f t="shared" si="154"/>
        <v>cd</v>
      </c>
      <c r="AS82" s="140">
        <v>42675</v>
      </c>
      <c r="AT82" s="143">
        <v>336</v>
      </c>
      <c r="AU82" s="143">
        <v>384</v>
      </c>
      <c r="AV82" s="143">
        <v>504</v>
      </c>
      <c r="AW82" s="143">
        <v>144</v>
      </c>
      <c r="AX82" s="143">
        <v>72</v>
      </c>
      <c r="AY82" s="143">
        <v>168</v>
      </c>
      <c r="AZ82" s="143">
        <f t="shared" si="153"/>
        <v>720</v>
      </c>
    </row>
    <row r="83" spans="1:52">
      <c r="AL83" s="27">
        <f t="shared" si="144"/>
        <v>43770</v>
      </c>
      <c r="AM83" s="41" t="str">
        <f t="shared" si="140"/>
        <v>ci</v>
      </c>
      <c r="AN83" s="41">
        <f t="shared" si="145"/>
        <v>87</v>
      </c>
      <c r="AO83" s="41">
        <f t="shared" si="119"/>
        <v>118</v>
      </c>
      <c r="AP83" s="41">
        <f t="shared" si="146"/>
        <v>83</v>
      </c>
      <c r="AQ83" s="41" t="str">
        <f t="shared" si="154"/>
        <v>ce</v>
      </c>
      <c r="AS83" s="140">
        <v>42705</v>
      </c>
      <c r="AT83" s="143">
        <v>336</v>
      </c>
      <c r="AU83" s="143">
        <v>408</v>
      </c>
      <c r="AV83" s="143">
        <v>504</v>
      </c>
      <c r="AW83" s="143">
        <v>160</v>
      </c>
      <c r="AX83" s="143">
        <v>80</v>
      </c>
      <c r="AY83" s="143">
        <v>168</v>
      </c>
      <c r="AZ83" s="143">
        <f t="shared" si="153"/>
        <v>744</v>
      </c>
    </row>
    <row r="84" spans="1:52">
      <c r="AL84" s="27">
        <f t="shared" si="144"/>
        <v>43800</v>
      </c>
      <c r="AM84" s="41" t="str">
        <f t="shared" si="140"/>
        <v>cj</v>
      </c>
      <c r="AN84" s="41">
        <f t="shared" si="145"/>
        <v>88</v>
      </c>
      <c r="AO84" s="41">
        <f t="shared" si="119"/>
        <v>119</v>
      </c>
      <c r="AP84" s="41">
        <f t="shared" si="146"/>
        <v>84</v>
      </c>
      <c r="AQ84" s="41" t="str">
        <f t="shared" si="154"/>
        <v>cf</v>
      </c>
      <c r="AS84" s="139">
        <v>42736</v>
      </c>
      <c r="AT84" s="142">
        <v>336</v>
      </c>
      <c r="AU84" s="142">
        <v>408</v>
      </c>
      <c r="AV84" s="142">
        <v>504</v>
      </c>
      <c r="AW84" s="142">
        <v>160</v>
      </c>
      <c r="AX84" s="142">
        <v>80</v>
      </c>
      <c r="AY84" s="142">
        <v>168</v>
      </c>
      <c r="AZ84" s="142">
        <f t="shared" si="153"/>
        <v>744</v>
      </c>
    </row>
    <row r="85" spans="1:52">
      <c r="AL85" s="27">
        <f t="shared" si="144"/>
        <v>43831</v>
      </c>
      <c r="AM85" s="41" t="str">
        <f t="shared" si="140"/>
        <v>ck</v>
      </c>
      <c r="AN85" s="41">
        <f t="shared" si="145"/>
        <v>89</v>
      </c>
      <c r="AO85" s="41">
        <f t="shared" si="119"/>
        <v>120</v>
      </c>
      <c r="AP85" s="41">
        <f t="shared" si="146"/>
        <v>85</v>
      </c>
      <c r="AQ85" s="41" t="str">
        <f t="shared" si="154"/>
        <v>cg</v>
      </c>
      <c r="AS85" s="139">
        <v>42767</v>
      </c>
      <c r="AT85" s="142">
        <v>320</v>
      </c>
      <c r="AU85" s="142">
        <v>352</v>
      </c>
      <c r="AV85" s="142">
        <v>480</v>
      </c>
      <c r="AW85" s="142">
        <v>128</v>
      </c>
      <c r="AX85" s="142">
        <v>64</v>
      </c>
      <c r="AY85" s="142">
        <v>160</v>
      </c>
      <c r="AZ85" s="142">
        <f t="shared" si="153"/>
        <v>672</v>
      </c>
    </row>
    <row r="86" spans="1:52">
      <c r="AL86" s="27">
        <f t="shared" si="144"/>
        <v>43862</v>
      </c>
      <c r="AM86" s="41" t="str">
        <f t="shared" si="140"/>
        <v>cl</v>
      </c>
      <c r="AN86" s="41">
        <f t="shared" si="145"/>
        <v>90</v>
      </c>
      <c r="AO86" s="41">
        <f t="shared" si="119"/>
        <v>121</v>
      </c>
      <c r="AP86" s="41">
        <f t="shared" si="146"/>
        <v>86</v>
      </c>
      <c r="AQ86" s="41" t="str">
        <f t="shared" si="154"/>
        <v>ch</v>
      </c>
      <c r="AS86" s="139">
        <v>42795</v>
      </c>
      <c r="AT86" s="142">
        <v>368</v>
      </c>
      <c r="AU86" s="142">
        <v>376</v>
      </c>
      <c r="AV86" s="142">
        <v>552</v>
      </c>
      <c r="AW86" s="142">
        <v>128</v>
      </c>
      <c r="AX86" s="142">
        <v>64</v>
      </c>
      <c r="AY86" s="142">
        <v>184</v>
      </c>
      <c r="AZ86" s="142">
        <f t="shared" si="153"/>
        <v>744</v>
      </c>
    </row>
    <row r="87" spans="1:52">
      <c r="AL87" s="27">
        <f t="shared" si="144"/>
        <v>43891</v>
      </c>
      <c r="AM87" s="41" t="str">
        <f t="shared" si="140"/>
        <v>cm</v>
      </c>
      <c r="AN87" s="41">
        <f t="shared" si="145"/>
        <v>91</v>
      </c>
      <c r="AO87" s="41">
        <f t="shared" ref="AO87:AO118" si="155">+MATCH(AL87,$AS$1:$AS$131)</f>
        <v>122</v>
      </c>
      <c r="AP87" s="41">
        <f t="shared" si="146"/>
        <v>87</v>
      </c>
      <c r="AQ87" s="41" t="str">
        <f t="shared" si="154"/>
        <v>ci</v>
      </c>
      <c r="AS87" s="139">
        <v>42826</v>
      </c>
      <c r="AT87" s="142">
        <v>320</v>
      </c>
      <c r="AU87" s="142">
        <v>400</v>
      </c>
      <c r="AV87" s="142">
        <v>480</v>
      </c>
      <c r="AW87" s="142">
        <v>160</v>
      </c>
      <c r="AX87" s="142">
        <v>80</v>
      </c>
      <c r="AY87" s="142">
        <v>160</v>
      </c>
      <c r="AZ87" s="142">
        <f t="shared" si="153"/>
        <v>720</v>
      </c>
    </row>
    <row r="88" spans="1:52">
      <c r="AL88" s="27">
        <f t="shared" si="144"/>
        <v>43922</v>
      </c>
      <c r="AM88" s="41" t="str">
        <f t="shared" si="140"/>
        <v>cn</v>
      </c>
      <c r="AN88" s="41">
        <f t="shared" si="145"/>
        <v>92</v>
      </c>
      <c r="AO88" s="41">
        <f t="shared" si="155"/>
        <v>123</v>
      </c>
      <c r="AP88" s="41">
        <f t="shared" si="146"/>
        <v>88</v>
      </c>
      <c r="AQ88" s="41" t="str">
        <f t="shared" si="154"/>
        <v>cj</v>
      </c>
      <c r="AS88" s="139">
        <v>42856</v>
      </c>
      <c r="AT88" s="142">
        <v>352</v>
      </c>
      <c r="AU88" s="142">
        <v>392</v>
      </c>
      <c r="AV88" s="142">
        <v>528</v>
      </c>
      <c r="AW88" s="142">
        <v>144</v>
      </c>
      <c r="AX88" s="142">
        <v>72</v>
      </c>
      <c r="AY88" s="142">
        <v>176</v>
      </c>
      <c r="AZ88" s="142">
        <f t="shared" si="153"/>
        <v>744</v>
      </c>
    </row>
    <row r="89" spans="1:52">
      <c r="AL89" s="27">
        <f t="shared" si="144"/>
        <v>43952</v>
      </c>
      <c r="AM89" s="41" t="str">
        <f t="shared" si="140"/>
        <v>co</v>
      </c>
      <c r="AN89" s="41">
        <f t="shared" si="145"/>
        <v>93</v>
      </c>
      <c r="AO89" s="41">
        <f t="shared" si="155"/>
        <v>124</v>
      </c>
      <c r="AP89" s="41">
        <f t="shared" si="146"/>
        <v>89</v>
      </c>
      <c r="AQ89" s="41" t="str">
        <f t="shared" si="154"/>
        <v>ck</v>
      </c>
      <c r="AS89" s="139">
        <v>42887</v>
      </c>
      <c r="AT89" s="142">
        <v>352</v>
      </c>
      <c r="AU89" s="142">
        <v>368</v>
      </c>
      <c r="AV89" s="142">
        <v>528</v>
      </c>
      <c r="AW89" s="142">
        <v>128</v>
      </c>
      <c r="AX89" s="142">
        <v>64</v>
      </c>
      <c r="AY89" s="142">
        <v>176</v>
      </c>
      <c r="AZ89" s="142">
        <f t="shared" si="153"/>
        <v>720</v>
      </c>
    </row>
    <row r="90" spans="1:52">
      <c r="AL90" s="27">
        <f t="shared" si="144"/>
        <v>43983</v>
      </c>
      <c r="AM90" s="41" t="str">
        <f t="shared" si="140"/>
        <v>cp</v>
      </c>
      <c r="AN90" s="41">
        <f t="shared" si="145"/>
        <v>94</v>
      </c>
      <c r="AO90" s="41">
        <f t="shared" si="155"/>
        <v>125</v>
      </c>
      <c r="AP90" s="41">
        <f t="shared" si="146"/>
        <v>90</v>
      </c>
      <c r="AQ90" s="41" t="str">
        <f t="shared" si="154"/>
        <v>cl</v>
      </c>
      <c r="AS90" s="139">
        <v>42917</v>
      </c>
      <c r="AT90" s="142">
        <v>320</v>
      </c>
      <c r="AU90" s="142">
        <v>424</v>
      </c>
      <c r="AV90" s="142">
        <v>480</v>
      </c>
      <c r="AW90" s="142">
        <v>176</v>
      </c>
      <c r="AX90" s="142">
        <v>88</v>
      </c>
      <c r="AY90" s="142">
        <v>160</v>
      </c>
      <c r="AZ90" s="142">
        <f t="shared" si="153"/>
        <v>744</v>
      </c>
    </row>
    <row r="91" spans="1:52">
      <c r="AL91" s="27">
        <f t="shared" si="144"/>
        <v>44013</v>
      </c>
      <c r="AM91" s="41" t="str">
        <f t="shared" si="140"/>
        <v>cq</v>
      </c>
      <c r="AN91" s="41">
        <f t="shared" si="145"/>
        <v>95</v>
      </c>
      <c r="AO91" s="41">
        <f t="shared" si="155"/>
        <v>126</v>
      </c>
      <c r="AP91" s="41">
        <f t="shared" si="146"/>
        <v>91</v>
      </c>
      <c r="AQ91" s="41" t="str">
        <f t="shared" si="154"/>
        <v>cm</v>
      </c>
      <c r="AS91" s="139">
        <v>42948</v>
      </c>
      <c r="AT91" s="142">
        <v>368</v>
      </c>
      <c r="AU91" s="142">
        <v>376</v>
      </c>
      <c r="AV91" s="142">
        <v>552</v>
      </c>
      <c r="AW91" s="142">
        <v>128</v>
      </c>
      <c r="AX91" s="142">
        <v>64</v>
      </c>
      <c r="AY91" s="142">
        <v>184</v>
      </c>
      <c r="AZ91" s="142">
        <f t="shared" si="153"/>
        <v>744</v>
      </c>
    </row>
    <row r="92" spans="1:52">
      <c r="AL92" s="27">
        <f t="shared" si="144"/>
        <v>44044</v>
      </c>
      <c r="AM92" s="41" t="str">
        <f t="shared" si="140"/>
        <v>cr</v>
      </c>
      <c r="AN92" s="41">
        <f t="shared" si="145"/>
        <v>96</v>
      </c>
      <c r="AO92" s="41">
        <f t="shared" si="155"/>
        <v>127</v>
      </c>
      <c r="AP92" s="41">
        <f t="shared" si="146"/>
        <v>92</v>
      </c>
      <c r="AQ92" s="41" t="str">
        <f t="shared" si="154"/>
        <v>cn</v>
      </c>
      <c r="AS92" s="139">
        <v>42979</v>
      </c>
      <c r="AT92" s="142">
        <v>320</v>
      </c>
      <c r="AU92" s="142">
        <v>400</v>
      </c>
      <c r="AV92" s="142">
        <v>480</v>
      </c>
      <c r="AW92" s="142">
        <v>160</v>
      </c>
      <c r="AX92" s="142">
        <v>80</v>
      </c>
      <c r="AY92" s="142">
        <v>160</v>
      </c>
      <c r="AZ92" s="142">
        <f t="shared" si="153"/>
        <v>720</v>
      </c>
    </row>
    <row r="93" spans="1:52">
      <c r="AL93" s="27">
        <f t="shared" si="144"/>
        <v>44075</v>
      </c>
      <c r="AM93" s="41" t="str">
        <f t="shared" si="140"/>
        <v>cs</v>
      </c>
      <c r="AN93" s="41">
        <f t="shared" si="145"/>
        <v>97</v>
      </c>
      <c r="AO93" s="41">
        <f t="shared" si="155"/>
        <v>128</v>
      </c>
      <c r="AP93" s="41">
        <f t="shared" si="146"/>
        <v>93</v>
      </c>
      <c r="AQ93" s="41" t="str">
        <f t="shared" si="154"/>
        <v>co</v>
      </c>
      <c r="AS93" s="139">
        <v>43009</v>
      </c>
      <c r="AT93" s="142">
        <v>352</v>
      </c>
      <c r="AU93" s="142">
        <v>392</v>
      </c>
      <c r="AV93" s="142">
        <v>528</v>
      </c>
      <c r="AW93" s="142">
        <v>144</v>
      </c>
      <c r="AX93" s="142">
        <v>72</v>
      </c>
      <c r="AY93" s="142">
        <v>176</v>
      </c>
      <c r="AZ93" s="142">
        <f t="shared" si="153"/>
        <v>744</v>
      </c>
    </row>
    <row r="94" spans="1:52">
      <c r="AL94" s="27">
        <f t="shared" si="144"/>
        <v>44105</v>
      </c>
      <c r="AM94" s="41" t="str">
        <f t="shared" si="140"/>
        <v>ct</v>
      </c>
      <c r="AN94" s="41">
        <f t="shared" si="145"/>
        <v>98</v>
      </c>
      <c r="AO94" s="41">
        <f t="shared" si="155"/>
        <v>129</v>
      </c>
      <c r="AP94" s="41">
        <f t="shared" si="146"/>
        <v>94</v>
      </c>
      <c r="AQ94" s="41" t="str">
        <f t="shared" si="154"/>
        <v>cp</v>
      </c>
      <c r="AS94" s="139">
        <v>43040</v>
      </c>
      <c r="AT94" s="142">
        <v>336</v>
      </c>
      <c r="AU94" s="142">
        <v>384</v>
      </c>
      <c r="AV94" s="142">
        <v>504</v>
      </c>
      <c r="AW94" s="142">
        <v>144</v>
      </c>
      <c r="AX94" s="142">
        <v>72</v>
      </c>
      <c r="AY94" s="142">
        <v>168</v>
      </c>
      <c r="AZ94" s="142">
        <f t="shared" si="153"/>
        <v>720</v>
      </c>
    </row>
    <row r="95" spans="1:52">
      <c r="AL95" s="27">
        <f t="shared" si="144"/>
        <v>44136</v>
      </c>
      <c r="AM95" s="41" t="str">
        <f t="shared" si="140"/>
        <v>cu</v>
      </c>
      <c r="AN95" s="41">
        <f t="shared" si="145"/>
        <v>99</v>
      </c>
      <c r="AO95" s="41">
        <f t="shared" si="155"/>
        <v>130</v>
      </c>
      <c r="AP95" s="41">
        <f t="shared" si="146"/>
        <v>95</v>
      </c>
      <c r="AQ95" s="41" t="str">
        <f t="shared" si="154"/>
        <v>cq</v>
      </c>
      <c r="AS95" s="139">
        <v>43070</v>
      </c>
      <c r="AT95" s="142">
        <v>320</v>
      </c>
      <c r="AU95" s="142">
        <v>424</v>
      </c>
      <c r="AV95" s="142">
        <v>480</v>
      </c>
      <c r="AW95" s="142">
        <v>176</v>
      </c>
      <c r="AX95" s="142">
        <v>88</v>
      </c>
      <c r="AY95" s="142">
        <v>160</v>
      </c>
      <c r="AZ95" s="142">
        <f t="shared" si="153"/>
        <v>744</v>
      </c>
    </row>
    <row r="96" spans="1:52">
      <c r="AL96" s="27">
        <f t="shared" si="144"/>
        <v>44166</v>
      </c>
      <c r="AM96" s="41" t="str">
        <f t="shared" si="140"/>
        <v>cv</v>
      </c>
      <c r="AN96" s="41">
        <f t="shared" si="145"/>
        <v>100</v>
      </c>
      <c r="AO96" s="41">
        <f t="shared" si="155"/>
        <v>131</v>
      </c>
      <c r="AP96" s="41">
        <f t="shared" si="146"/>
        <v>96</v>
      </c>
      <c r="AQ96" s="41" t="str">
        <f t="shared" si="154"/>
        <v>cr</v>
      </c>
      <c r="AS96" s="140">
        <v>43101</v>
      </c>
      <c r="AT96" s="143">
        <v>352</v>
      </c>
      <c r="AU96" s="143">
        <v>392</v>
      </c>
      <c r="AV96" s="143">
        <v>528</v>
      </c>
      <c r="AW96" s="143">
        <v>144</v>
      </c>
      <c r="AX96" s="143">
        <v>72</v>
      </c>
      <c r="AY96" s="143">
        <v>176</v>
      </c>
      <c r="AZ96" s="143">
        <f t="shared" si="153"/>
        <v>744</v>
      </c>
    </row>
    <row r="97" spans="38:52">
      <c r="AL97" s="27">
        <f t="shared" si="144"/>
        <v>44197</v>
      </c>
      <c r="AM97" s="41" t="str">
        <f t="shared" ref="AM97:AM128" si="156">+VLOOKUP(AN97,$AP$1:$AQ$197,2,FALSE)</f>
        <v>cw</v>
      </c>
      <c r="AN97" s="41">
        <f t="shared" si="145"/>
        <v>101</v>
      </c>
      <c r="AO97" s="41">
        <f t="shared" si="155"/>
        <v>131</v>
      </c>
      <c r="AP97" s="41">
        <f t="shared" si="146"/>
        <v>97</v>
      </c>
      <c r="AQ97" s="41" t="str">
        <f t="shared" si="154"/>
        <v>cs</v>
      </c>
      <c r="AS97" s="140">
        <v>43132</v>
      </c>
      <c r="AT97" s="143">
        <v>320</v>
      </c>
      <c r="AU97" s="143">
        <v>352</v>
      </c>
      <c r="AV97" s="143">
        <v>480</v>
      </c>
      <c r="AW97" s="143">
        <v>128</v>
      </c>
      <c r="AX97" s="143">
        <v>64</v>
      </c>
      <c r="AY97" s="143">
        <v>160</v>
      </c>
      <c r="AZ97" s="143">
        <f t="shared" si="153"/>
        <v>672</v>
      </c>
    </row>
    <row r="98" spans="38:52">
      <c r="AL98" s="27">
        <f t="shared" si="144"/>
        <v>44228</v>
      </c>
      <c r="AM98" s="41" t="str">
        <f t="shared" si="156"/>
        <v>cx</v>
      </c>
      <c r="AN98" s="41">
        <f t="shared" si="145"/>
        <v>102</v>
      </c>
      <c r="AO98" s="41">
        <f t="shared" si="155"/>
        <v>131</v>
      </c>
      <c r="AP98" s="41">
        <f t="shared" si="146"/>
        <v>98</v>
      </c>
      <c r="AQ98" s="41" t="str">
        <f t="shared" si="154"/>
        <v>ct</v>
      </c>
      <c r="AS98" s="140">
        <v>43160</v>
      </c>
      <c r="AT98" s="143">
        <v>352</v>
      </c>
      <c r="AU98" s="143">
        <v>392</v>
      </c>
      <c r="AV98" s="143">
        <v>528</v>
      </c>
      <c r="AW98" s="143">
        <v>144</v>
      </c>
      <c r="AX98" s="143">
        <v>72</v>
      </c>
      <c r="AY98" s="143">
        <v>176</v>
      </c>
      <c r="AZ98" s="143">
        <f t="shared" si="153"/>
        <v>744</v>
      </c>
    </row>
    <row r="99" spans="38:52">
      <c r="AL99" s="27">
        <f t="shared" si="144"/>
        <v>44256</v>
      </c>
      <c r="AM99" s="41" t="str">
        <f t="shared" si="156"/>
        <v>cy</v>
      </c>
      <c r="AN99" s="41">
        <f t="shared" si="145"/>
        <v>103</v>
      </c>
      <c r="AO99" s="41">
        <f t="shared" si="155"/>
        <v>131</v>
      </c>
      <c r="AP99" s="41">
        <f t="shared" si="146"/>
        <v>99</v>
      </c>
      <c r="AQ99" s="41" t="str">
        <f t="shared" si="154"/>
        <v>cu</v>
      </c>
      <c r="AS99" s="140">
        <v>43191</v>
      </c>
      <c r="AT99" s="143">
        <v>336</v>
      </c>
      <c r="AU99" s="143">
        <v>384</v>
      </c>
      <c r="AV99" s="143">
        <v>504</v>
      </c>
      <c r="AW99" s="143">
        <v>144</v>
      </c>
      <c r="AX99" s="143">
        <v>72</v>
      </c>
      <c r="AY99" s="143">
        <v>168</v>
      </c>
      <c r="AZ99" s="143">
        <f t="shared" si="153"/>
        <v>720</v>
      </c>
    </row>
    <row r="100" spans="38:52">
      <c r="AL100" s="27">
        <f t="shared" si="144"/>
        <v>44287</v>
      </c>
      <c r="AM100" s="41" t="str">
        <f t="shared" si="156"/>
        <v>cz</v>
      </c>
      <c r="AN100" s="41">
        <f t="shared" si="145"/>
        <v>104</v>
      </c>
      <c r="AO100" s="41">
        <f t="shared" si="155"/>
        <v>131</v>
      </c>
      <c r="AP100" s="41">
        <f t="shared" si="146"/>
        <v>100</v>
      </c>
      <c r="AQ100" s="41" t="str">
        <f t="shared" si="154"/>
        <v>cv</v>
      </c>
      <c r="AS100" s="140">
        <v>43221</v>
      </c>
      <c r="AT100" s="143">
        <v>352</v>
      </c>
      <c r="AU100" s="143">
        <v>392</v>
      </c>
      <c r="AV100" s="143">
        <v>528</v>
      </c>
      <c r="AW100" s="143">
        <v>144</v>
      </c>
      <c r="AX100" s="143">
        <v>72</v>
      </c>
      <c r="AY100" s="143">
        <v>176</v>
      </c>
      <c r="AZ100" s="143">
        <f t="shared" si="153"/>
        <v>744</v>
      </c>
    </row>
    <row r="101" spans="38:52">
      <c r="AL101" s="27">
        <f t="shared" si="144"/>
        <v>44317</v>
      </c>
      <c r="AM101" s="41" t="str">
        <f t="shared" si="156"/>
        <v>da</v>
      </c>
      <c r="AN101" s="41">
        <f t="shared" si="145"/>
        <v>105</v>
      </c>
      <c r="AO101" s="41">
        <f t="shared" si="155"/>
        <v>131</v>
      </c>
      <c r="AP101" s="41">
        <f t="shared" si="146"/>
        <v>101</v>
      </c>
      <c r="AQ101" s="41" t="str">
        <f t="shared" si="154"/>
        <v>cw</v>
      </c>
      <c r="AS101" s="140">
        <v>43252</v>
      </c>
      <c r="AT101" s="143">
        <v>336</v>
      </c>
      <c r="AU101" s="143">
        <v>384</v>
      </c>
      <c r="AV101" s="143">
        <v>504</v>
      </c>
      <c r="AW101" s="143">
        <v>144</v>
      </c>
      <c r="AX101" s="143">
        <v>72</v>
      </c>
      <c r="AY101" s="143">
        <v>168</v>
      </c>
      <c r="AZ101" s="143">
        <f t="shared" si="153"/>
        <v>720</v>
      </c>
    </row>
    <row r="102" spans="38:52">
      <c r="AL102" s="27">
        <f t="shared" si="144"/>
        <v>44348</v>
      </c>
      <c r="AM102" s="41" t="str">
        <f t="shared" si="156"/>
        <v>db</v>
      </c>
      <c r="AN102" s="41">
        <f t="shared" si="145"/>
        <v>106</v>
      </c>
      <c r="AO102" s="41">
        <f t="shared" si="155"/>
        <v>131</v>
      </c>
      <c r="AP102" s="41">
        <f t="shared" si="146"/>
        <v>102</v>
      </c>
      <c r="AQ102" s="41" t="str">
        <f t="shared" si="154"/>
        <v>cx</v>
      </c>
      <c r="AS102" s="140">
        <v>43282</v>
      </c>
      <c r="AT102" s="143">
        <v>336</v>
      </c>
      <c r="AU102" s="143">
        <v>408</v>
      </c>
      <c r="AV102" s="143">
        <v>504</v>
      </c>
      <c r="AW102" s="143">
        <v>160</v>
      </c>
      <c r="AX102" s="143">
        <v>80</v>
      </c>
      <c r="AY102" s="143">
        <v>168</v>
      </c>
      <c r="AZ102" s="143">
        <f t="shared" si="153"/>
        <v>744</v>
      </c>
    </row>
    <row r="103" spans="38:52">
      <c r="AL103" s="27">
        <f t="shared" si="144"/>
        <v>44378</v>
      </c>
      <c r="AM103" s="41" t="str">
        <f t="shared" si="156"/>
        <v>dc</v>
      </c>
      <c r="AN103" s="41">
        <f t="shared" si="145"/>
        <v>107</v>
      </c>
      <c r="AO103" s="41">
        <f t="shared" si="155"/>
        <v>131</v>
      </c>
      <c r="AP103" s="41">
        <f t="shared" si="146"/>
        <v>103</v>
      </c>
      <c r="AQ103" s="41" t="str">
        <f>+"c"&amp;AQ25</f>
        <v>cy</v>
      </c>
      <c r="AS103" s="140">
        <v>43313</v>
      </c>
      <c r="AT103" s="143">
        <v>368</v>
      </c>
      <c r="AU103" s="143">
        <v>376</v>
      </c>
      <c r="AV103" s="143">
        <v>552</v>
      </c>
      <c r="AW103" s="143">
        <v>128</v>
      </c>
      <c r="AX103" s="143">
        <v>64</v>
      </c>
      <c r="AY103" s="143">
        <v>184</v>
      </c>
      <c r="AZ103" s="143">
        <f t="shared" si="153"/>
        <v>744</v>
      </c>
    </row>
    <row r="104" spans="38:52">
      <c r="AL104" s="27">
        <f t="shared" si="144"/>
        <v>44409</v>
      </c>
      <c r="AM104" s="41" t="str">
        <f t="shared" si="156"/>
        <v>dd</v>
      </c>
      <c r="AN104" s="41">
        <f t="shared" si="145"/>
        <v>108</v>
      </c>
      <c r="AO104" s="41">
        <f t="shared" si="155"/>
        <v>131</v>
      </c>
      <c r="AP104" s="41">
        <f t="shared" si="146"/>
        <v>104</v>
      </c>
      <c r="AQ104" s="41" t="str">
        <f t="shared" si="154"/>
        <v>cz</v>
      </c>
      <c r="AS104" s="140">
        <v>43344</v>
      </c>
      <c r="AT104" s="143">
        <v>304</v>
      </c>
      <c r="AU104" s="143">
        <v>416</v>
      </c>
      <c r="AV104" s="143">
        <v>456</v>
      </c>
      <c r="AW104" s="143">
        <v>176</v>
      </c>
      <c r="AX104" s="143">
        <v>88</v>
      </c>
      <c r="AY104" s="143">
        <v>152</v>
      </c>
      <c r="AZ104" s="143">
        <f t="shared" si="153"/>
        <v>720</v>
      </c>
    </row>
    <row r="105" spans="38:52">
      <c r="AL105" s="27">
        <f t="shared" si="144"/>
        <v>44440</v>
      </c>
      <c r="AM105" s="41" t="str">
        <f t="shared" si="156"/>
        <v>de</v>
      </c>
      <c r="AN105" s="41">
        <f t="shared" si="145"/>
        <v>109</v>
      </c>
      <c r="AO105" s="41">
        <f t="shared" si="155"/>
        <v>131</v>
      </c>
      <c r="AP105" s="41">
        <f t="shared" si="146"/>
        <v>105</v>
      </c>
      <c r="AQ105" s="41" t="str">
        <f>+"d"&amp;AQ1</f>
        <v>da</v>
      </c>
      <c r="AS105" s="140">
        <v>43374</v>
      </c>
      <c r="AT105" s="143">
        <v>368</v>
      </c>
      <c r="AU105" s="143">
        <v>376</v>
      </c>
      <c r="AV105" s="143">
        <v>552</v>
      </c>
      <c r="AW105" s="143">
        <v>128</v>
      </c>
      <c r="AX105" s="143">
        <v>64</v>
      </c>
      <c r="AY105" s="143">
        <v>184</v>
      </c>
      <c r="AZ105" s="143">
        <f t="shared" si="153"/>
        <v>744</v>
      </c>
    </row>
    <row r="106" spans="38:52">
      <c r="AL106" s="27">
        <f t="shared" si="144"/>
        <v>44470</v>
      </c>
      <c r="AM106" s="41" t="str">
        <f t="shared" si="156"/>
        <v>df</v>
      </c>
      <c r="AN106" s="41">
        <f t="shared" si="145"/>
        <v>110</v>
      </c>
      <c r="AO106" s="41">
        <f t="shared" si="155"/>
        <v>131</v>
      </c>
      <c r="AP106" s="41">
        <f t="shared" si="146"/>
        <v>106</v>
      </c>
      <c r="AQ106" s="41" t="str">
        <f t="shared" ref="AQ106:AQ130" si="157">+"d"&amp;AQ2</f>
        <v>db</v>
      </c>
      <c r="AS106" s="140">
        <v>43405</v>
      </c>
      <c r="AT106" s="143">
        <v>336</v>
      </c>
      <c r="AU106" s="143">
        <v>384</v>
      </c>
      <c r="AV106" s="143">
        <v>504</v>
      </c>
      <c r="AW106" s="143">
        <v>144</v>
      </c>
      <c r="AX106" s="143">
        <v>72</v>
      </c>
      <c r="AY106" s="143">
        <v>168</v>
      </c>
      <c r="AZ106" s="143">
        <f t="shared" si="153"/>
        <v>720</v>
      </c>
    </row>
    <row r="107" spans="38:52">
      <c r="AL107" s="27">
        <f t="shared" si="144"/>
        <v>44501</v>
      </c>
      <c r="AM107" s="41" t="str">
        <f t="shared" si="156"/>
        <v>dg</v>
      </c>
      <c r="AN107" s="41">
        <f t="shared" si="145"/>
        <v>111</v>
      </c>
      <c r="AO107" s="41">
        <f t="shared" si="155"/>
        <v>131</v>
      </c>
      <c r="AP107" s="41">
        <f t="shared" si="146"/>
        <v>107</v>
      </c>
      <c r="AQ107" s="41" t="str">
        <f t="shared" si="157"/>
        <v>dc</v>
      </c>
      <c r="AS107" s="140">
        <v>43435</v>
      </c>
      <c r="AT107" s="143">
        <v>320</v>
      </c>
      <c r="AU107" s="143">
        <v>424</v>
      </c>
      <c r="AV107" s="143">
        <v>480</v>
      </c>
      <c r="AW107" s="143">
        <v>176</v>
      </c>
      <c r="AX107" s="143">
        <v>88</v>
      </c>
      <c r="AY107" s="143">
        <v>160</v>
      </c>
      <c r="AZ107" s="143">
        <f t="shared" si="153"/>
        <v>744</v>
      </c>
    </row>
    <row r="108" spans="38:52">
      <c r="AL108" s="27">
        <f t="shared" si="144"/>
        <v>44531</v>
      </c>
      <c r="AM108" s="41" t="str">
        <f t="shared" si="156"/>
        <v>dh</v>
      </c>
      <c r="AN108" s="41">
        <f t="shared" si="145"/>
        <v>112</v>
      </c>
      <c r="AO108" s="41">
        <f t="shared" si="155"/>
        <v>131</v>
      </c>
      <c r="AP108" s="41">
        <f t="shared" si="146"/>
        <v>108</v>
      </c>
      <c r="AQ108" s="41" t="str">
        <f t="shared" si="157"/>
        <v>dd</v>
      </c>
      <c r="AS108" s="139">
        <v>43466</v>
      </c>
      <c r="AT108" s="142">
        <v>352</v>
      </c>
      <c r="AU108" s="142">
        <v>392</v>
      </c>
      <c r="AV108" s="142">
        <v>528</v>
      </c>
      <c r="AW108" s="142">
        <v>144</v>
      </c>
      <c r="AX108" s="142">
        <v>72</v>
      </c>
      <c r="AY108" s="142">
        <v>176</v>
      </c>
      <c r="AZ108" s="142">
        <f t="shared" si="153"/>
        <v>744</v>
      </c>
    </row>
    <row r="109" spans="38:52">
      <c r="AL109" s="27">
        <f t="shared" si="144"/>
        <v>44562</v>
      </c>
      <c r="AM109" s="41" t="str">
        <f t="shared" si="156"/>
        <v>di</v>
      </c>
      <c r="AN109" s="41">
        <f t="shared" si="145"/>
        <v>113</v>
      </c>
      <c r="AO109" s="41">
        <f t="shared" si="155"/>
        <v>131</v>
      </c>
      <c r="AP109" s="41">
        <f t="shared" si="146"/>
        <v>109</v>
      </c>
      <c r="AQ109" s="41" t="str">
        <f t="shared" si="157"/>
        <v>de</v>
      </c>
      <c r="AS109" s="139">
        <v>43497</v>
      </c>
      <c r="AT109" s="142">
        <v>320</v>
      </c>
      <c r="AU109" s="142">
        <v>352</v>
      </c>
      <c r="AV109" s="142">
        <v>480</v>
      </c>
      <c r="AW109" s="142">
        <v>128</v>
      </c>
      <c r="AX109" s="142">
        <v>64</v>
      </c>
      <c r="AY109" s="142">
        <v>160</v>
      </c>
      <c r="AZ109" s="142">
        <f t="shared" si="153"/>
        <v>672</v>
      </c>
    </row>
    <row r="110" spans="38:52">
      <c r="AL110" s="27">
        <f t="shared" si="144"/>
        <v>44593</v>
      </c>
      <c r="AM110" s="41" t="str">
        <f t="shared" si="156"/>
        <v>dj</v>
      </c>
      <c r="AN110" s="41">
        <f t="shared" si="145"/>
        <v>114</v>
      </c>
      <c r="AO110" s="41">
        <f t="shared" si="155"/>
        <v>131</v>
      </c>
      <c r="AP110" s="41">
        <f t="shared" si="146"/>
        <v>110</v>
      </c>
      <c r="AQ110" s="41" t="str">
        <f t="shared" si="157"/>
        <v>df</v>
      </c>
      <c r="AS110" s="139">
        <v>43525</v>
      </c>
      <c r="AT110" s="142">
        <v>336</v>
      </c>
      <c r="AU110" s="142">
        <v>408</v>
      </c>
      <c r="AV110" s="142">
        <v>504</v>
      </c>
      <c r="AW110" s="142">
        <v>160</v>
      </c>
      <c r="AX110" s="142">
        <v>80</v>
      </c>
      <c r="AY110" s="142">
        <v>168</v>
      </c>
      <c r="AZ110" s="142">
        <f t="shared" si="153"/>
        <v>744</v>
      </c>
    </row>
    <row r="111" spans="38:52">
      <c r="AL111" s="27">
        <f t="shared" si="144"/>
        <v>44621</v>
      </c>
      <c r="AM111" s="41" t="str">
        <f t="shared" si="156"/>
        <v>dk</v>
      </c>
      <c r="AN111" s="41">
        <f t="shared" si="145"/>
        <v>115</v>
      </c>
      <c r="AO111" s="41">
        <f t="shared" si="155"/>
        <v>131</v>
      </c>
      <c r="AP111" s="41">
        <f t="shared" si="146"/>
        <v>111</v>
      </c>
      <c r="AQ111" s="41" t="str">
        <f t="shared" si="157"/>
        <v>dg</v>
      </c>
      <c r="AS111" s="139">
        <v>43556</v>
      </c>
      <c r="AT111" s="142">
        <v>352</v>
      </c>
      <c r="AU111" s="142">
        <v>368</v>
      </c>
      <c r="AV111" s="142">
        <v>528</v>
      </c>
      <c r="AW111" s="142">
        <v>128</v>
      </c>
      <c r="AX111" s="142">
        <v>64</v>
      </c>
      <c r="AY111" s="142">
        <v>176</v>
      </c>
      <c r="AZ111" s="142">
        <f t="shared" si="153"/>
        <v>720</v>
      </c>
    </row>
    <row r="112" spans="38:52">
      <c r="AL112" s="27">
        <f t="shared" si="144"/>
        <v>44652</v>
      </c>
      <c r="AM112" s="41" t="str">
        <f t="shared" si="156"/>
        <v>dl</v>
      </c>
      <c r="AN112" s="41">
        <f t="shared" si="145"/>
        <v>116</v>
      </c>
      <c r="AO112" s="41">
        <f t="shared" si="155"/>
        <v>131</v>
      </c>
      <c r="AP112" s="41">
        <f t="shared" si="146"/>
        <v>112</v>
      </c>
      <c r="AQ112" s="41" t="str">
        <f t="shared" si="157"/>
        <v>dh</v>
      </c>
      <c r="AS112" s="139">
        <v>43586</v>
      </c>
      <c r="AT112" s="142">
        <v>352</v>
      </c>
      <c r="AU112" s="142">
        <v>392</v>
      </c>
      <c r="AV112" s="142">
        <v>528</v>
      </c>
      <c r="AW112" s="142">
        <v>144</v>
      </c>
      <c r="AX112" s="142">
        <v>72</v>
      </c>
      <c r="AY112" s="142">
        <v>176</v>
      </c>
      <c r="AZ112" s="142">
        <f t="shared" si="153"/>
        <v>744</v>
      </c>
    </row>
    <row r="113" spans="38:52">
      <c r="AL113" s="27">
        <f t="shared" si="144"/>
        <v>44682</v>
      </c>
      <c r="AM113" s="41" t="str">
        <f t="shared" si="156"/>
        <v>dm</v>
      </c>
      <c r="AN113" s="41">
        <f t="shared" si="145"/>
        <v>117</v>
      </c>
      <c r="AO113" s="41">
        <f t="shared" si="155"/>
        <v>131</v>
      </c>
      <c r="AP113" s="41">
        <f t="shared" si="146"/>
        <v>113</v>
      </c>
      <c r="AQ113" s="41" t="str">
        <f t="shared" si="157"/>
        <v>di</v>
      </c>
      <c r="AS113" s="139">
        <v>43617</v>
      </c>
      <c r="AT113" s="142">
        <v>320</v>
      </c>
      <c r="AU113" s="142">
        <v>400</v>
      </c>
      <c r="AV113" s="142">
        <v>480</v>
      </c>
      <c r="AW113" s="142">
        <v>160</v>
      </c>
      <c r="AX113" s="142">
        <v>80</v>
      </c>
      <c r="AY113" s="142">
        <v>160</v>
      </c>
      <c r="AZ113" s="142">
        <f t="shared" si="153"/>
        <v>720</v>
      </c>
    </row>
    <row r="114" spans="38:52">
      <c r="AL114" s="27">
        <f t="shared" si="144"/>
        <v>44713</v>
      </c>
      <c r="AM114" s="41" t="str">
        <f t="shared" si="156"/>
        <v>dn</v>
      </c>
      <c r="AN114" s="41">
        <f t="shared" si="145"/>
        <v>118</v>
      </c>
      <c r="AO114" s="41">
        <f t="shared" si="155"/>
        <v>131</v>
      </c>
      <c r="AP114" s="41">
        <f t="shared" si="146"/>
        <v>114</v>
      </c>
      <c r="AQ114" s="41" t="str">
        <f t="shared" si="157"/>
        <v>dj</v>
      </c>
      <c r="AS114" s="139">
        <v>43647</v>
      </c>
      <c r="AT114" s="142">
        <v>352</v>
      </c>
      <c r="AU114" s="142">
        <v>392</v>
      </c>
      <c r="AV114" s="142">
        <v>528</v>
      </c>
      <c r="AW114" s="142">
        <v>144</v>
      </c>
      <c r="AX114" s="142">
        <v>72</v>
      </c>
      <c r="AY114" s="142">
        <v>176</v>
      </c>
      <c r="AZ114" s="142">
        <f t="shared" si="153"/>
        <v>744</v>
      </c>
    </row>
    <row r="115" spans="38:52">
      <c r="AL115" s="27">
        <f t="shared" si="144"/>
        <v>44743</v>
      </c>
      <c r="AM115" s="41" t="str">
        <f t="shared" si="156"/>
        <v>do</v>
      </c>
      <c r="AN115" s="41">
        <f t="shared" si="145"/>
        <v>119</v>
      </c>
      <c r="AO115" s="41">
        <f t="shared" si="155"/>
        <v>131</v>
      </c>
      <c r="AP115" s="41">
        <f t="shared" si="146"/>
        <v>115</v>
      </c>
      <c r="AQ115" s="41" t="str">
        <f t="shared" si="157"/>
        <v>dk</v>
      </c>
      <c r="AS115" s="139">
        <v>43678</v>
      </c>
      <c r="AT115" s="142">
        <v>352</v>
      </c>
      <c r="AU115" s="142">
        <v>392</v>
      </c>
      <c r="AV115" s="142">
        <v>528</v>
      </c>
      <c r="AW115" s="142">
        <v>144</v>
      </c>
      <c r="AX115" s="142">
        <v>72</v>
      </c>
      <c r="AY115" s="142">
        <v>176</v>
      </c>
      <c r="AZ115" s="142">
        <f t="shared" si="153"/>
        <v>744</v>
      </c>
    </row>
    <row r="116" spans="38:52">
      <c r="AL116" s="27">
        <f t="shared" si="144"/>
        <v>44774</v>
      </c>
      <c r="AM116" s="41" t="str">
        <f t="shared" si="156"/>
        <v>dp</v>
      </c>
      <c r="AN116" s="41">
        <f t="shared" si="145"/>
        <v>120</v>
      </c>
      <c r="AO116" s="41">
        <f t="shared" si="155"/>
        <v>131</v>
      </c>
      <c r="AP116" s="41">
        <f t="shared" si="146"/>
        <v>116</v>
      </c>
      <c r="AQ116" s="41" t="str">
        <f t="shared" si="157"/>
        <v>dl</v>
      </c>
      <c r="AS116" s="139">
        <v>43709</v>
      </c>
      <c r="AT116" s="142">
        <v>320</v>
      </c>
      <c r="AU116" s="142">
        <v>400</v>
      </c>
      <c r="AV116" s="142">
        <v>480</v>
      </c>
      <c r="AW116" s="142">
        <v>160</v>
      </c>
      <c r="AX116" s="142">
        <v>80</v>
      </c>
      <c r="AY116" s="142">
        <v>160</v>
      </c>
      <c r="AZ116" s="142">
        <f t="shared" si="153"/>
        <v>720</v>
      </c>
    </row>
    <row r="117" spans="38:52">
      <c r="AL117" s="27">
        <f t="shared" si="144"/>
        <v>44805</v>
      </c>
      <c r="AM117" s="41" t="str">
        <f t="shared" si="156"/>
        <v>dq</v>
      </c>
      <c r="AN117" s="41">
        <f t="shared" si="145"/>
        <v>121</v>
      </c>
      <c r="AO117" s="41">
        <f t="shared" si="155"/>
        <v>131</v>
      </c>
      <c r="AP117" s="41">
        <f t="shared" si="146"/>
        <v>117</v>
      </c>
      <c r="AQ117" s="41" t="str">
        <f t="shared" si="157"/>
        <v>dm</v>
      </c>
      <c r="AS117" s="139">
        <v>43739</v>
      </c>
      <c r="AT117" s="142">
        <v>368</v>
      </c>
      <c r="AU117" s="142">
        <v>376</v>
      </c>
      <c r="AV117" s="142">
        <v>552</v>
      </c>
      <c r="AW117" s="142">
        <v>128</v>
      </c>
      <c r="AX117" s="142">
        <v>64</v>
      </c>
      <c r="AY117" s="142">
        <v>184</v>
      </c>
      <c r="AZ117" s="142">
        <f t="shared" si="153"/>
        <v>744</v>
      </c>
    </row>
    <row r="118" spans="38:52">
      <c r="AL118" s="27">
        <f t="shared" si="144"/>
        <v>44835</v>
      </c>
      <c r="AM118" s="41" t="str">
        <f t="shared" si="156"/>
        <v>dr</v>
      </c>
      <c r="AN118" s="41">
        <f t="shared" si="145"/>
        <v>122</v>
      </c>
      <c r="AO118" s="41">
        <f t="shared" si="155"/>
        <v>131</v>
      </c>
      <c r="AP118" s="41">
        <f t="shared" si="146"/>
        <v>118</v>
      </c>
      <c r="AQ118" s="41" t="str">
        <f t="shared" si="157"/>
        <v>dn</v>
      </c>
      <c r="AS118" s="139">
        <v>43770</v>
      </c>
      <c r="AT118" s="142">
        <v>320</v>
      </c>
      <c r="AU118" s="142">
        <v>400</v>
      </c>
      <c r="AV118" s="142">
        <v>480</v>
      </c>
      <c r="AW118" s="142">
        <v>160</v>
      </c>
      <c r="AX118" s="142">
        <v>80</v>
      </c>
      <c r="AY118" s="142">
        <v>160</v>
      </c>
      <c r="AZ118" s="142">
        <f t="shared" si="153"/>
        <v>720</v>
      </c>
    </row>
    <row r="119" spans="38:52">
      <c r="AL119" s="27">
        <f t="shared" si="144"/>
        <v>44866</v>
      </c>
      <c r="AM119" s="41" t="str">
        <f t="shared" si="156"/>
        <v>ds</v>
      </c>
      <c r="AN119" s="41">
        <f t="shared" si="145"/>
        <v>123</v>
      </c>
      <c r="AO119" s="41">
        <f t="shared" ref="AO119:AO150" si="158">+MATCH(AL119,$AS$1:$AS$131)</f>
        <v>131</v>
      </c>
      <c r="AP119" s="41">
        <f t="shared" si="146"/>
        <v>119</v>
      </c>
      <c r="AQ119" s="41" t="str">
        <f t="shared" si="157"/>
        <v>do</v>
      </c>
      <c r="AS119" s="139">
        <v>43800</v>
      </c>
      <c r="AT119" s="142">
        <v>336</v>
      </c>
      <c r="AU119" s="142">
        <v>408</v>
      </c>
      <c r="AV119" s="142">
        <v>504</v>
      </c>
      <c r="AW119" s="142">
        <v>160</v>
      </c>
      <c r="AX119" s="142">
        <v>80</v>
      </c>
      <c r="AY119" s="142">
        <v>168</v>
      </c>
      <c r="AZ119" s="142">
        <f t="shared" si="153"/>
        <v>744</v>
      </c>
    </row>
    <row r="120" spans="38:52">
      <c r="AL120" s="27">
        <f t="shared" si="144"/>
        <v>44896</v>
      </c>
      <c r="AM120" s="41" t="str">
        <f t="shared" si="156"/>
        <v>dt</v>
      </c>
      <c r="AN120" s="41">
        <f t="shared" si="145"/>
        <v>124</v>
      </c>
      <c r="AO120" s="41">
        <f t="shared" si="158"/>
        <v>131</v>
      </c>
      <c r="AP120" s="41">
        <f t="shared" si="146"/>
        <v>120</v>
      </c>
      <c r="AQ120" s="41" t="str">
        <f t="shared" si="157"/>
        <v>dp</v>
      </c>
      <c r="AS120" s="140">
        <v>43831</v>
      </c>
      <c r="AT120" s="143">
        <v>352</v>
      </c>
      <c r="AU120" s="143">
        <v>392</v>
      </c>
      <c r="AV120" s="143">
        <v>528</v>
      </c>
      <c r="AW120" s="143">
        <v>144</v>
      </c>
      <c r="AX120" s="143">
        <v>72</v>
      </c>
      <c r="AY120" s="143">
        <v>176</v>
      </c>
      <c r="AZ120" s="143">
        <f t="shared" si="153"/>
        <v>744</v>
      </c>
    </row>
    <row r="121" spans="38:52">
      <c r="AL121" s="27">
        <f t="shared" si="144"/>
        <v>44927</v>
      </c>
      <c r="AM121" s="41" t="str">
        <f t="shared" si="156"/>
        <v>du</v>
      </c>
      <c r="AN121" s="41">
        <f t="shared" si="145"/>
        <v>125</v>
      </c>
      <c r="AO121" s="41">
        <f t="shared" si="158"/>
        <v>131</v>
      </c>
      <c r="AP121" s="41">
        <f t="shared" si="146"/>
        <v>121</v>
      </c>
      <c r="AQ121" s="41" t="str">
        <f t="shared" si="157"/>
        <v>dq</v>
      </c>
      <c r="AS121" s="140">
        <v>43862</v>
      </c>
      <c r="AT121" s="143">
        <v>320</v>
      </c>
      <c r="AU121" s="143">
        <v>376</v>
      </c>
      <c r="AV121" s="143">
        <v>480</v>
      </c>
      <c r="AW121" s="143">
        <v>144</v>
      </c>
      <c r="AX121" s="143">
        <v>72</v>
      </c>
      <c r="AY121" s="143">
        <v>160</v>
      </c>
      <c r="AZ121" s="143">
        <f t="shared" si="153"/>
        <v>696</v>
      </c>
    </row>
    <row r="122" spans="38:52">
      <c r="AL122" s="27">
        <f t="shared" si="144"/>
        <v>44958</v>
      </c>
      <c r="AM122" s="41" t="str">
        <f t="shared" si="156"/>
        <v>dv</v>
      </c>
      <c r="AN122" s="41">
        <f t="shared" si="145"/>
        <v>126</v>
      </c>
      <c r="AO122" s="41">
        <f t="shared" si="158"/>
        <v>131</v>
      </c>
      <c r="AP122" s="41">
        <f t="shared" si="146"/>
        <v>122</v>
      </c>
      <c r="AQ122" s="41" t="str">
        <f t="shared" si="157"/>
        <v>dr</v>
      </c>
      <c r="AS122" s="140">
        <v>43891</v>
      </c>
      <c r="AT122" s="143">
        <v>352</v>
      </c>
      <c r="AU122" s="143">
        <v>392</v>
      </c>
      <c r="AV122" s="143">
        <v>528</v>
      </c>
      <c r="AW122" s="143">
        <v>144</v>
      </c>
      <c r="AX122" s="143">
        <v>72</v>
      </c>
      <c r="AY122" s="143">
        <v>176</v>
      </c>
      <c r="AZ122" s="143">
        <f t="shared" si="153"/>
        <v>744</v>
      </c>
    </row>
    <row r="123" spans="38:52">
      <c r="AL123" s="27">
        <f t="shared" si="144"/>
        <v>44986</v>
      </c>
      <c r="AM123" s="41" t="str">
        <f t="shared" si="156"/>
        <v>dw</v>
      </c>
      <c r="AN123" s="41">
        <f t="shared" si="145"/>
        <v>127</v>
      </c>
      <c r="AO123" s="41">
        <f t="shared" si="158"/>
        <v>131</v>
      </c>
      <c r="AP123" s="41">
        <f t="shared" si="146"/>
        <v>123</v>
      </c>
      <c r="AQ123" s="41" t="str">
        <f t="shared" si="157"/>
        <v>ds</v>
      </c>
      <c r="AS123" s="140">
        <v>43922</v>
      </c>
      <c r="AT123" s="143">
        <v>352</v>
      </c>
      <c r="AU123" s="143">
        <v>368</v>
      </c>
      <c r="AV123" s="143">
        <v>528</v>
      </c>
      <c r="AW123" s="143">
        <v>128</v>
      </c>
      <c r="AX123" s="143">
        <v>64</v>
      </c>
      <c r="AY123" s="143">
        <v>176</v>
      </c>
      <c r="AZ123" s="143">
        <f t="shared" si="153"/>
        <v>720</v>
      </c>
    </row>
    <row r="124" spans="38:52">
      <c r="AL124" s="27">
        <f t="shared" si="144"/>
        <v>45017</v>
      </c>
      <c r="AM124" s="41" t="str">
        <f t="shared" si="156"/>
        <v>dx</v>
      </c>
      <c r="AN124" s="41">
        <f t="shared" si="145"/>
        <v>128</v>
      </c>
      <c r="AO124" s="41">
        <f t="shared" si="158"/>
        <v>131</v>
      </c>
      <c r="AP124" s="41">
        <f t="shared" si="146"/>
        <v>124</v>
      </c>
      <c r="AQ124" s="41" t="str">
        <f t="shared" si="157"/>
        <v>dt</v>
      </c>
      <c r="AS124" s="140">
        <v>43952</v>
      </c>
      <c r="AT124" s="143">
        <v>320</v>
      </c>
      <c r="AU124" s="143">
        <v>424</v>
      </c>
      <c r="AV124" s="143">
        <v>480</v>
      </c>
      <c r="AW124" s="143">
        <v>176</v>
      </c>
      <c r="AX124" s="143">
        <v>88</v>
      </c>
      <c r="AY124" s="143">
        <v>160</v>
      </c>
      <c r="AZ124" s="143">
        <f t="shared" si="153"/>
        <v>744</v>
      </c>
    </row>
    <row r="125" spans="38:52">
      <c r="AL125" s="27">
        <f t="shared" si="144"/>
        <v>45047</v>
      </c>
      <c r="AM125" s="41" t="str">
        <f t="shared" si="156"/>
        <v>dy</v>
      </c>
      <c r="AN125" s="41">
        <f t="shared" si="145"/>
        <v>129</v>
      </c>
      <c r="AO125" s="41">
        <f t="shared" si="158"/>
        <v>131</v>
      </c>
      <c r="AP125" s="41">
        <f t="shared" si="146"/>
        <v>125</v>
      </c>
      <c r="AQ125" s="41" t="str">
        <f t="shared" si="157"/>
        <v>du</v>
      </c>
      <c r="AS125" s="140">
        <v>43983</v>
      </c>
      <c r="AT125" s="143">
        <v>352</v>
      </c>
      <c r="AU125" s="143">
        <v>368</v>
      </c>
      <c r="AV125" s="143">
        <v>528</v>
      </c>
      <c r="AW125" s="143">
        <v>128</v>
      </c>
      <c r="AX125" s="143">
        <v>64</v>
      </c>
      <c r="AY125" s="143">
        <v>176</v>
      </c>
      <c r="AZ125" s="143">
        <f t="shared" si="153"/>
        <v>720</v>
      </c>
    </row>
    <row r="126" spans="38:52">
      <c r="AL126" s="27">
        <f t="shared" si="144"/>
        <v>45078</v>
      </c>
      <c r="AM126" s="41" t="str">
        <f t="shared" si="156"/>
        <v>dz</v>
      </c>
      <c r="AN126" s="41">
        <f t="shared" si="145"/>
        <v>130</v>
      </c>
      <c r="AO126" s="41">
        <f t="shared" si="158"/>
        <v>131</v>
      </c>
      <c r="AP126" s="41">
        <f t="shared" si="146"/>
        <v>126</v>
      </c>
      <c r="AQ126" s="41" t="str">
        <f t="shared" si="157"/>
        <v>dv</v>
      </c>
      <c r="AS126" s="140">
        <v>44013</v>
      </c>
      <c r="AT126" s="143">
        <v>368</v>
      </c>
      <c r="AU126" s="143">
        <v>376</v>
      </c>
      <c r="AV126" s="143">
        <v>552</v>
      </c>
      <c r="AW126" s="143">
        <v>128</v>
      </c>
      <c r="AX126" s="143">
        <v>64</v>
      </c>
      <c r="AY126" s="143">
        <v>184</v>
      </c>
      <c r="AZ126" s="143">
        <f t="shared" si="153"/>
        <v>744</v>
      </c>
    </row>
    <row r="127" spans="38:52">
      <c r="AL127" s="27">
        <f t="shared" si="144"/>
        <v>45108</v>
      </c>
      <c r="AM127" s="41" t="str">
        <f t="shared" si="156"/>
        <v>ea</v>
      </c>
      <c r="AN127" s="41">
        <f t="shared" si="145"/>
        <v>131</v>
      </c>
      <c r="AO127" s="41">
        <f t="shared" si="158"/>
        <v>131</v>
      </c>
      <c r="AP127" s="41">
        <f t="shared" si="146"/>
        <v>127</v>
      </c>
      <c r="AQ127" s="41" t="str">
        <f t="shared" si="157"/>
        <v>dw</v>
      </c>
      <c r="AS127" s="140">
        <v>44044</v>
      </c>
      <c r="AT127" s="143">
        <v>336</v>
      </c>
      <c r="AU127" s="143">
        <v>408</v>
      </c>
      <c r="AV127" s="143">
        <v>504</v>
      </c>
      <c r="AW127" s="143">
        <v>160</v>
      </c>
      <c r="AX127" s="143">
        <v>80</v>
      </c>
      <c r="AY127" s="143">
        <v>168</v>
      </c>
      <c r="AZ127" s="143">
        <f t="shared" si="153"/>
        <v>744</v>
      </c>
    </row>
    <row r="128" spans="38:52">
      <c r="AL128" s="27">
        <f t="shared" si="144"/>
        <v>45139</v>
      </c>
      <c r="AM128" s="41" t="str">
        <f t="shared" si="156"/>
        <v>eb</v>
      </c>
      <c r="AN128" s="41">
        <f t="shared" si="145"/>
        <v>132</v>
      </c>
      <c r="AO128" s="41">
        <f t="shared" si="158"/>
        <v>131</v>
      </c>
      <c r="AP128" s="41">
        <f t="shared" si="146"/>
        <v>128</v>
      </c>
      <c r="AQ128" s="41" t="str">
        <f>+"d"&amp;AQ24</f>
        <v>dx</v>
      </c>
      <c r="AS128" s="140">
        <v>44075</v>
      </c>
      <c r="AT128" s="143">
        <v>336</v>
      </c>
      <c r="AU128" s="143">
        <v>384</v>
      </c>
      <c r="AV128" s="143">
        <v>504</v>
      </c>
      <c r="AW128" s="143">
        <v>144</v>
      </c>
      <c r="AX128" s="143">
        <v>72</v>
      </c>
      <c r="AY128" s="143">
        <v>168</v>
      </c>
      <c r="AZ128" s="143">
        <f t="shared" si="153"/>
        <v>720</v>
      </c>
    </row>
    <row r="129" spans="38:52">
      <c r="AL129" s="27">
        <f t="shared" si="144"/>
        <v>45170</v>
      </c>
      <c r="AM129" s="41" t="str">
        <f t="shared" ref="AM129:AM160" si="159">+VLOOKUP(AN129,$AP$1:$AQ$197,2,FALSE)</f>
        <v>ec</v>
      </c>
      <c r="AN129" s="41">
        <f t="shared" si="145"/>
        <v>133</v>
      </c>
      <c r="AO129" s="41">
        <f t="shared" si="158"/>
        <v>131</v>
      </c>
      <c r="AP129" s="41">
        <f t="shared" si="146"/>
        <v>129</v>
      </c>
      <c r="AQ129" s="41" t="str">
        <f t="shared" si="157"/>
        <v>dy</v>
      </c>
      <c r="AS129" s="140">
        <v>44105</v>
      </c>
      <c r="AT129" s="143">
        <v>352</v>
      </c>
      <c r="AU129" s="143">
        <v>392</v>
      </c>
      <c r="AV129" s="143">
        <v>528</v>
      </c>
      <c r="AW129" s="143">
        <v>144</v>
      </c>
      <c r="AX129" s="143">
        <v>72</v>
      </c>
      <c r="AY129" s="143">
        <v>176</v>
      </c>
      <c r="AZ129" s="143">
        <f t="shared" si="153"/>
        <v>744</v>
      </c>
    </row>
    <row r="130" spans="38:52">
      <c r="AL130" s="27">
        <f t="shared" si="144"/>
        <v>45200</v>
      </c>
      <c r="AM130" s="41" t="str">
        <f t="shared" si="159"/>
        <v>ed</v>
      </c>
      <c r="AN130" s="41">
        <f t="shared" si="145"/>
        <v>134</v>
      </c>
      <c r="AO130" s="41">
        <f t="shared" si="158"/>
        <v>131</v>
      </c>
      <c r="AP130" s="41">
        <f t="shared" si="146"/>
        <v>130</v>
      </c>
      <c r="AQ130" s="41" t="str">
        <f t="shared" si="157"/>
        <v>dz</v>
      </c>
      <c r="AS130" s="140">
        <v>44136</v>
      </c>
      <c r="AT130" s="143">
        <v>320</v>
      </c>
      <c r="AU130" s="143">
        <v>400</v>
      </c>
      <c r="AV130" s="143">
        <v>480</v>
      </c>
      <c r="AW130" s="143">
        <v>160</v>
      </c>
      <c r="AX130" s="143">
        <v>80</v>
      </c>
      <c r="AY130" s="143">
        <v>160</v>
      </c>
      <c r="AZ130" s="143">
        <f t="shared" si="153"/>
        <v>720</v>
      </c>
    </row>
    <row r="131" spans="38:52">
      <c r="AL131" s="27">
        <f t="shared" ref="AL131:AL194" si="160">+EDATE(AL130,1)</f>
        <v>45231</v>
      </c>
      <c r="AM131" s="41" t="str">
        <f t="shared" si="159"/>
        <v>ee</v>
      </c>
      <c r="AN131" s="41">
        <f t="shared" ref="AN131:AN194" si="161">+AN130+1</f>
        <v>135</v>
      </c>
      <c r="AO131" s="41">
        <f t="shared" si="158"/>
        <v>131</v>
      </c>
      <c r="AP131" s="41">
        <f t="shared" ref="AP131:AP194" si="162">+AP130+1</f>
        <v>131</v>
      </c>
      <c r="AQ131" s="41" t="str">
        <f>+"e"&amp;AQ1</f>
        <v>ea</v>
      </c>
      <c r="AS131" s="140">
        <v>44166</v>
      </c>
      <c r="AT131" s="143">
        <v>352</v>
      </c>
      <c r="AU131" s="143">
        <v>392</v>
      </c>
      <c r="AV131" s="143">
        <v>528</v>
      </c>
      <c r="AW131" s="143">
        <v>144</v>
      </c>
      <c r="AX131" s="143">
        <v>72</v>
      </c>
      <c r="AY131" s="143">
        <v>176</v>
      </c>
      <c r="AZ131" s="143">
        <f t="shared" si="153"/>
        <v>744</v>
      </c>
    </row>
    <row r="132" spans="38:52">
      <c r="AL132" s="27">
        <f t="shared" si="160"/>
        <v>45261</v>
      </c>
      <c r="AM132" s="41" t="str">
        <f t="shared" si="159"/>
        <v>ef</v>
      </c>
      <c r="AN132" s="41">
        <f t="shared" si="161"/>
        <v>136</v>
      </c>
      <c r="AO132" s="41">
        <f t="shared" si="158"/>
        <v>131</v>
      </c>
      <c r="AP132" s="41">
        <f t="shared" si="162"/>
        <v>132</v>
      </c>
      <c r="AQ132" s="41" t="str">
        <f t="shared" ref="AQ132:AQ153" si="163">+"e"&amp;AQ2</f>
        <v>eb</v>
      </c>
      <c r="AT132" s="141" t="s">
        <v>140</v>
      </c>
      <c r="AU132" s="141" t="s">
        <v>141</v>
      </c>
      <c r="AV132" s="141" t="s">
        <v>142</v>
      </c>
      <c r="AW132" s="141" t="s">
        <v>143</v>
      </c>
      <c r="AX132" s="141" t="s">
        <v>144</v>
      </c>
      <c r="AY132" s="141" t="s">
        <v>145</v>
      </c>
      <c r="AZ132" s="141" t="s">
        <v>135</v>
      </c>
    </row>
    <row r="133" spans="38:52">
      <c r="AL133" s="27">
        <f t="shared" si="160"/>
        <v>45292</v>
      </c>
      <c r="AM133" s="41" t="str">
        <f t="shared" si="159"/>
        <v>eg</v>
      </c>
      <c r="AN133" s="41">
        <f t="shared" si="161"/>
        <v>137</v>
      </c>
      <c r="AO133" s="41">
        <f t="shared" si="158"/>
        <v>131</v>
      </c>
      <c r="AP133" s="41">
        <f t="shared" si="162"/>
        <v>133</v>
      </c>
      <c r="AQ133" s="41" t="str">
        <f t="shared" si="163"/>
        <v>ec</v>
      </c>
      <c r="AT133" s="45">
        <v>2</v>
      </c>
      <c r="AU133" s="45">
        <v>3</v>
      </c>
      <c r="AV133" s="45">
        <v>4</v>
      </c>
      <c r="AW133" s="45">
        <v>5</v>
      </c>
      <c r="AX133" s="45">
        <v>6</v>
      </c>
      <c r="AY133" s="45">
        <v>7</v>
      </c>
      <c r="AZ133" s="45">
        <v>8</v>
      </c>
    </row>
    <row r="134" spans="38:52">
      <c r="AL134" s="27">
        <f t="shared" si="160"/>
        <v>45323</v>
      </c>
      <c r="AM134" s="41" t="str">
        <f t="shared" si="159"/>
        <v>eh</v>
      </c>
      <c r="AN134" s="41">
        <f t="shared" si="161"/>
        <v>138</v>
      </c>
      <c r="AO134" s="41">
        <f t="shared" si="158"/>
        <v>131</v>
      </c>
      <c r="AP134" s="41">
        <f t="shared" si="162"/>
        <v>134</v>
      </c>
      <c r="AQ134" s="41" t="str">
        <f t="shared" si="163"/>
        <v>ed</v>
      </c>
      <c r="AT134" s="45" t="s">
        <v>188</v>
      </c>
      <c r="AU134" s="45" t="s">
        <v>189</v>
      </c>
      <c r="AV134" s="45" t="s">
        <v>190</v>
      </c>
      <c r="AW134" s="45" t="s">
        <v>146</v>
      </c>
      <c r="AX134" s="45" t="s">
        <v>147</v>
      </c>
      <c r="AY134" s="45" t="s">
        <v>148</v>
      </c>
      <c r="AZ134" s="45" t="s">
        <v>136</v>
      </c>
    </row>
    <row r="135" spans="38:52">
      <c r="AL135" s="27">
        <f t="shared" si="160"/>
        <v>45352</v>
      </c>
      <c r="AM135" s="41" t="str">
        <f t="shared" si="159"/>
        <v>ei</v>
      </c>
      <c r="AN135" s="41">
        <f t="shared" si="161"/>
        <v>139</v>
      </c>
      <c r="AO135" s="41">
        <f t="shared" si="158"/>
        <v>131</v>
      </c>
      <c r="AP135" s="41">
        <f t="shared" si="162"/>
        <v>135</v>
      </c>
      <c r="AQ135" s="41" t="str">
        <f t="shared" si="163"/>
        <v>ee</v>
      </c>
    </row>
    <row r="136" spans="38:52">
      <c r="AL136" s="27">
        <f t="shared" si="160"/>
        <v>45383</v>
      </c>
      <c r="AM136" s="41" t="str">
        <f t="shared" si="159"/>
        <v>ej</v>
      </c>
      <c r="AN136" s="41">
        <f t="shared" si="161"/>
        <v>140</v>
      </c>
      <c r="AO136" s="41">
        <f t="shared" si="158"/>
        <v>131</v>
      </c>
      <c r="AP136" s="41">
        <f t="shared" si="162"/>
        <v>136</v>
      </c>
      <c r="AQ136" s="41" t="str">
        <f t="shared" si="163"/>
        <v>ef</v>
      </c>
    </row>
    <row r="137" spans="38:52">
      <c r="AL137" s="27">
        <f t="shared" si="160"/>
        <v>45413</v>
      </c>
      <c r="AM137" s="41" t="str">
        <f t="shared" si="159"/>
        <v>ek</v>
      </c>
      <c r="AN137" s="41">
        <f t="shared" si="161"/>
        <v>141</v>
      </c>
      <c r="AO137" s="41">
        <f t="shared" si="158"/>
        <v>131</v>
      </c>
      <c r="AP137" s="41">
        <f t="shared" si="162"/>
        <v>137</v>
      </c>
      <c r="AQ137" s="41" t="str">
        <f t="shared" si="163"/>
        <v>eg</v>
      </c>
    </row>
    <row r="138" spans="38:52">
      <c r="AL138" s="27">
        <f t="shared" si="160"/>
        <v>45444</v>
      </c>
      <c r="AM138" s="41" t="str">
        <f t="shared" si="159"/>
        <v>el</v>
      </c>
      <c r="AN138" s="41">
        <f t="shared" si="161"/>
        <v>142</v>
      </c>
      <c r="AO138" s="41">
        <f t="shared" si="158"/>
        <v>131</v>
      </c>
      <c r="AP138" s="41">
        <f t="shared" si="162"/>
        <v>138</v>
      </c>
      <c r="AQ138" s="41" t="str">
        <f t="shared" si="163"/>
        <v>eh</v>
      </c>
    </row>
    <row r="139" spans="38:52">
      <c r="AL139" s="27">
        <f t="shared" si="160"/>
        <v>45474</v>
      </c>
      <c r="AM139" s="41" t="str">
        <f t="shared" si="159"/>
        <v>em</v>
      </c>
      <c r="AN139" s="41">
        <f t="shared" si="161"/>
        <v>143</v>
      </c>
      <c r="AO139" s="41">
        <f t="shared" si="158"/>
        <v>131</v>
      </c>
      <c r="AP139" s="41">
        <f t="shared" si="162"/>
        <v>139</v>
      </c>
      <c r="AQ139" s="41" t="str">
        <f t="shared" si="163"/>
        <v>ei</v>
      </c>
    </row>
    <row r="140" spans="38:52">
      <c r="AL140" s="27">
        <f t="shared" si="160"/>
        <v>45505</v>
      </c>
      <c r="AM140" s="41" t="str">
        <f t="shared" si="159"/>
        <v>en</v>
      </c>
      <c r="AN140" s="41">
        <f t="shared" si="161"/>
        <v>144</v>
      </c>
      <c r="AO140" s="41">
        <f t="shared" si="158"/>
        <v>131</v>
      </c>
      <c r="AP140" s="41">
        <f t="shared" si="162"/>
        <v>140</v>
      </c>
      <c r="AQ140" s="41" t="str">
        <f t="shared" si="163"/>
        <v>ej</v>
      </c>
    </row>
    <row r="141" spans="38:52">
      <c r="AL141" s="27">
        <f t="shared" si="160"/>
        <v>45536</v>
      </c>
      <c r="AM141" s="41" t="str">
        <f t="shared" si="159"/>
        <v>eo</v>
      </c>
      <c r="AN141" s="41">
        <f t="shared" si="161"/>
        <v>145</v>
      </c>
      <c r="AO141" s="41">
        <f t="shared" si="158"/>
        <v>131</v>
      </c>
      <c r="AP141" s="41">
        <f t="shared" si="162"/>
        <v>141</v>
      </c>
      <c r="AQ141" s="41" t="str">
        <f t="shared" si="163"/>
        <v>ek</v>
      </c>
    </row>
    <row r="142" spans="38:52">
      <c r="AL142" s="27">
        <f t="shared" si="160"/>
        <v>45566</v>
      </c>
      <c r="AM142" s="41" t="str">
        <f t="shared" si="159"/>
        <v>ep</v>
      </c>
      <c r="AN142" s="41">
        <f t="shared" si="161"/>
        <v>146</v>
      </c>
      <c r="AO142" s="41">
        <f t="shared" si="158"/>
        <v>131</v>
      </c>
      <c r="AP142" s="41">
        <f t="shared" si="162"/>
        <v>142</v>
      </c>
      <c r="AQ142" s="41" t="str">
        <f t="shared" si="163"/>
        <v>el</v>
      </c>
    </row>
    <row r="143" spans="38:52">
      <c r="AL143" s="27">
        <f t="shared" si="160"/>
        <v>45597</v>
      </c>
      <c r="AM143" s="41" t="str">
        <f t="shared" si="159"/>
        <v>eq</v>
      </c>
      <c r="AN143" s="41">
        <f t="shared" si="161"/>
        <v>147</v>
      </c>
      <c r="AO143" s="41">
        <f t="shared" si="158"/>
        <v>131</v>
      </c>
      <c r="AP143" s="41">
        <f t="shared" si="162"/>
        <v>143</v>
      </c>
      <c r="AQ143" s="41" t="str">
        <f t="shared" si="163"/>
        <v>em</v>
      </c>
    </row>
    <row r="144" spans="38:52">
      <c r="AL144" s="27">
        <f t="shared" si="160"/>
        <v>45627</v>
      </c>
      <c r="AM144" s="41" t="str">
        <f t="shared" si="159"/>
        <v>er</v>
      </c>
      <c r="AN144" s="41">
        <f t="shared" si="161"/>
        <v>148</v>
      </c>
      <c r="AO144" s="41">
        <f t="shared" si="158"/>
        <v>131</v>
      </c>
      <c r="AP144" s="41">
        <f t="shared" si="162"/>
        <v>144</v>
      </c>
      <c r="AQ144" s="41" t="str">
        <f t="shared" si="163"/>
        <v>en</v>
      </c>
    </row>
    <row r="145" spans="38:43">
      <c r="AL145" s="27">
        <f t="shared" si="160"/>
        <v>45658</v>
      </c>
      <c r="AM145" s="41" t="str">
        <f t="shared" si="159"/>
        <v>es</v>
      </c>
      <c r="AN145" s="41">
        <f t="shared" si="161"/>
        <v>149</v>
      </c>
      <c r="AO145" s="41">
        <f t="shared" si="158"/>
        <v>131</v>
      </c>
      <c r="AP145" s="41">
        <f t="shared" si="162"/>
        <v>145</v>
      </c>
      <c r="AQ145" s="41" t="str">
        <f t="shared" si="163"/>
        <v>eo</v>
      </c>
    </row>
    <row r="146" spans="38:43">
      <c r="AL146" s="27">
        <f t="shared" si="160"/>
        <v>45689</v>
      </c>
      <c r="AM146" s="41" t="str">
        <f t="shared" si="159"/>
        <v>et</v>
      </c>
      <c r="AN146" s="41">
        <f t="shared" si="161"/>
        <v>150</v>
      </c>
      <c r="AO146" s="41">
        <f t="shared" si="158"/>
        <v>131</v>
      </c>
      <c r="AP146" s="41">
        <f t="shared" si="162"/>
        <v>146</v>
      </c>
      <c r="AQ146" s="41" t="str">
        <f t="shared" si="163"/>
        <v>ep</v>
      </c>
    </row>
    <row r="147" spans="38:43">
      <c r="AL147" s="27">
        <f t="shared" si="160"/>
        <v>45717</v>
      </c>
      <c r="AM147" s="41" t="str">
        <f t="shared" si="159"/>
        <v>eu</v>
      </c>
      <c r="AN147" s="41">
        <f t="shared" si="161"/>
        <v>151</v>
      </c>
      <c r="AO147" s="41">
        <f t="shared" si="158"/>
        <v>131</v>
      </c>
      <c r="AP147" s="41">
        <f t="shared" si="162"/>
        <v>147</v>
      </c>
      <c r="AQ147" s="41" t="str">
        <f t="shared" si="163"/>
        <v>eq</v>
      </c>
    </row>
    <row r="148" spans="38:43">
      <c r="AL148" s="27">
        <f t="shared" si="160"/>
        <v>45748</v>
      </c>
      <c r="AM148" s="41" t="str">
        <f t="shared" si="159"/>
        <v>ev</v>
      </c>
      <c r="AN148" s="41">
        <f t="shared" si="161"/>
        <v>152</v>
      </c>
      <c r="AO148" s="41">
        <f t="shared" si="158"/>
        <v>131</v>
      </c>
      <c r="AP148" s="41">
        <f t="shared" si="162"/>
        <v>148</v>
      </c>
      <c r="AQ148" s="41" t="str">
        <f t="shared" si="163"/>
        <v>er</v>
      </c>
    </row>
    <row r="149" spans="38:43">
      <c r="AL149" s="27">
        <f t="shared" si="160"/>
        <v>45778</v>
      </c>
      <c r="AM149" s="41" t="str">
        <f t="shared" si="159"/>
        <v>ew</v>
      </c>
      <c r="AN149" s="41">
        <f t="shared" si="161"/>
        <v>153</v>
      </c>
      <c r="AO149" s="41">
        <f t="shared" si="158"/>
        <v>131</v>
      </c>
      <c r="AP149" s="41">
        <f t="shared" si="162"/>
        <v>149</v>
      </c>
      <c r="AQ149" s="41" t="str">
        <f t="shared" si="163"/>
        <v>es</v>
      </c>
    </row>
    <row r="150" spans="38:43">
      <c r="AL150" s="27">
        <f t="shared" si="160"/>
        <v>45809</v>
      </c>
      <c r="AM150" s="41" t="str">
        <f t="shared" si="159"/>
        <v>ex</v>
      </c>
      <c r="AN150" s="41">
        <f t="shared" si="161"/>
        <v>154</v>
      </c>
      <c r="AO150" s="41">
        <f t="shared" si="158"/>
        <v>131</v>
      </c>
      <c r="AP150" s="41">
        <f t="shared" si="162"/>
        <v>150</v>
      </c>
      <c r="AQ150" s="41" t="str">
        <f t="shared" si="163"/>
        <v>et</v>
      </c>
    </row>
    <row r="151" spans="38:43">
      <c r="AL151" s="27">
        <f t="shared" si="160"/>
        <v>45839</v>
      </c>
      <c r="AM151" s="41" t="str">
        <f t="shared" si="159"/>
        <v>ey</v>
      </c>
      <c r="AN151" s="41">
        <f t="shared" si="161"/>
        <v>155</v>
      </c>
      <c r="AO151" s="41">
        <f t="shared" ref="AO151:AO182" si="164">+MATCH(AL151,$AS$1:$AS$131)</f>
        <v>131</v>
      </c>
      <c r="AP151" s="41">
        <f t="shared" si="162"/>
        <v>151</v>
      </c>
      <c r="AQ151" s="41" t="str">
        <f t="shared" si="163"/>
        <v>eu</v>
      </c>
    </row>
    <row r="152" spans="38:43">
      <c r="AL152" s="27">
        <f t="shared" si="160"/>
        <v>45870</v>
      </c>
      <c r="AM152" s="41" t="str">
        <f t="shared" si="159"/>
        <v>ez</v>
      </c>
      <c r="AN152" s="41">
        <f t="shared" si="161"/>
        <v>156</v>
      </c>
      <c r="AO152" s="41">
        <f t="shared" si="164"/>
        <v>131</v>
      </c>
      <c r="AP152" s="41">
        <f t="shared" si="162"/>
        <v>152</v>
      </c>
      <c r="AQ152" s="41" t="str">
        <f t="shared" si="163"/>
        <v>ev</v>
      </c>
    </row>
    <row r="153" spans="38:43">
      <c r="AL153" s="27">
        <f t="shared" si="160"/>
        <v>45901</v>
      </c>
      <c r="AM153" s="41" t="str">
        <f t="shared" si="159"/>
        <v>fa</v>
      </c>
      <c r="AN153" s="41">
        <f t="shared" si="161"/>
        <v>157</v>
      </c>
      <c r="AO153" s="41">
        <f t="shared" si="164"/>
        <v>131</v>
      </c>
      <c r="AP153" s="41">
        <f t="shared" si="162"/>
        <v>153</v>
      </c>
      <c r="AQ153" s="41" t="str">
        <f t="shared" si="163"/>
        <v>ew</v>
      </c>
    </row>
    <row r="154" spans="38:43">
      <c r="AL154" s="27">
        <f t="shared" si="160"/>
        <v>45931</v>
      </c>
      <c r="AM154" s="41" t="str">
        <f t="shared" si="159"/>
        <v>fb</v>
      </c>
      <c r="AN154" s="41">
        <f t="shared" si="161"/>
        <v>158</v>
      </c>
      <c r="AO154" s="41">
        <f t="shared" si="164"/>
        <v>131</v>
      </c>
      <c r="AP154" s="41">
        <f t="shared" si="162"/>
        <v>154</v>
      </c>
      <c r="AQ154" s="41" t="str">
        <f>+"e"&amp;AQ24</f>
        <v>ex</v>
      </c>
    </row>
    <row r="155" spans="38:43">
      <c r="AL155" s="27">
        <f t="shared" si="160"/>
        <v>45962</v>
      </c>
      <c r="AM155" s="41" t="str">
        <f t="shared" si="159"/>
        <v>fc</v>
      </c>
      <c r="AN155" s="41">
        <f t="shared" si="161"/>
        <v>159</v>
      </c>
      <c r="AO155" s="41">
        <f t="shared" si="164"/>
        <v>131</v>
      </c>
      <c r="AP155" s="41">
        <f t="shared" si="162"/>
        <v>155</v>
      </c>
      <c r="AQ155" s="41" t="str">
        <f>+"e"&amp;AQ25</f>
        <v>ey</v>
      </c>
    </row>
    <row r="156" spans="38:43">
      <c r="AL156" s="27">
        <f t="shared" si="160"/>
        <v>45992</v>
      </c>
      <c r="AM156" s="41" t="str">
        <f t="shared" si="159"/>
        <v>fd</v>
      </c>
      <c r="AN156" s="41">
        <f t="shared" si="161"/>
        <v>160</v>
      </c>
      <c r="AO156" s="41">
        <f t="shared" si="164"/>
        <v>131</v>
      </c>
      <c r="AP156" s="41">
        <f t="shared" si="162"/>
        <v>156</v>
      </c>
      <c r="AQ156" s="41" t="str">
        <f t="shared" ref="AQ156" si="165">+"e"&amp;AQ26</f>
        <v>ez</v>
      </c>
    </row>
    <row r="157" spans="38:43">
      <c r="AL157" s="27">
        <f t="shared" si="160"/>
        <v>46023</v>
      </c>
      <c r="AM157" s="41" t="str">
        <f t="shared" si="159"/>
        <v>fe</v>
      </c>
      <c r="AN157" s="41">
        <f t="shared" si="161"/>
        <v>161</v>
      </c>
      <c r="AO157" s="41">
        <f t="shared" si="164"/>
        <v>131</v>
      </c>
      <c r="AP157" s="41">
        <f t="shared" si="162"/>
        <v>157</v>
      </c>
      <c r="AQ157" s="41" t="str">
        <f>+"f"&amp;AQ1</f>
        <v>fa</v>
      </c>
    </row>
    <row r="158" spans="38:43">
      <c r="AL158" s="27">
        <f t="shared" si="160"/>
        <v>46054</v>
      </c>
      <c r="AM158" s="41" t="str">
        <f t="shared" si="159"/>
        <v>ff</v>
      </c>
      <c r="AN158" s="41">
        <f t="shared" si="161"/>
        <v>162</v>
      </c>
      <c r="AO158" s="41">
        <f t="shared" si="164"/>
        <v>131</v>
      </c>
      <c r="AP158" s="41">
        <f t="shared" si="162"/>
        <v>158</v>
      </c>
      <c r="AQ158" s="41" t="str">
        <f t="shared" ref="AQ158:AQ182" si="166">+"f"&amp;AQ2</f>
        <v>fb</v>
      </c>
    </row>
    <row r="159" spans="38:43">
      <c r="AL159" s="27">
        <f t="shared" si="160"/>
        <v>46082</v>
      </c>
      <c r="AM159" s="41" t="str">
        <f t="shared" si="159"/>
        <v>fg</v>
      </c>
      <c r="AN159" s="41">
        <f t="shared" si="161"/>
        <v>163</v>
      </c>
      <c r="AO159" s="41">
        <f t="shared" si="164"/>
        <v>131</v>
      </c>
      <c r="AP159" s="41">
        <f t="shared" si="162"/>
        <v>159</v>
      </c>
      <c r="AQ159" s="41" t="str">
        <f t="shared" si="166"/>
        <v>fc</v>
      </c>
    </row>
    <row r="160" spans="38:43">
      <c r="AL160" s="27">
        <f t="shared" si="160"/>
        <v>46113</v>
      </c>
      <c r="AM160" s="41" t="str">
        <f t="shared" si="159"/>
        <v>fh</v>
      </c>
      <c r="AN160" s="41">
        <f t="shared" si="161"/>
        <v>164</v>
      </c>
      <c r="AO160" s="41">
        <f t="shared" si="164"/>
        <v>131</v>
      </c>
      <c r="AP160" s="41">
        <f t="shared" si="162"/>
        <v>160</v>
      </c>
      <c r="AQ160" s="41" t="str">
        <f t="shared" si="166"/>
        <v>fd</v>
      </c>
    </row>
    <row r="161" spans="38:43">
      <c r="AL161" s="27">
        <f t="shared" si="160"/>
        <v>46143</v>
      </c>
      <c r="AM161" s="41" t="str">
        <f t="shared" ref="AM161:AM192" si="167">+VLOOKUP(AN161,$AP$1:$AQ$197,2,FALSE)</f>
        <v>fi</v>
      </c>
      <c r="AN161" s="41">
        <f t="shared" si="161"/>
        <v>165</v>
      </c>
      <c r="AO161" s="41">
        <f t="shared" si="164"/>
        <v>131</v>
      </c>
      <c r="AP161" s="41">
        <f t="shared" si="162"/>
        <v>161</v>
      </c>
      <c r="AQ161" s="41" t="str">
        <f t="shared" si="166"/>
        <v>fe</v>
      </c>
    </row>
    <row r="162" spans="38:43">
      <c r="AL162" s="27">
        <f t="shared" si="160"/>
        <v>46174</v>
      </c>
      <c r="AM162" s="41" t="str">
        <f t="shared" si="167"/>
        <v>fj</v>
      </c>
      <c r="AN162" s="41">
        <f t="shared" si="161"/>
        <v>166</v>
      </c>
      <c r="AO162" s="41">
        <f t="shared" si="164"/>
        <v>131</v>
      </c>
      <c r="AP162" s="41">
        <f t="shared" si="162"/>
        <v>162</v>
      </c>
      <c r="AQ162" s="41" t="str">
        <f t="shared" si="166"/>
        <v>ff</v>
      </c>
    </row>
    <row r="163" spans="38:43">
      <c r="AL163" s="27">
        <f t="shared" si="160"/>
        <v>46204</v>
      </c>
      <c r="AM163" s="41" t="str">
        <f t="shared" si="167"/>
        <v>fk</v>
      </c>
      <c r="AN163" s="41">
        <f t="shared" si="161"/>
        <v>167</v>
      </c>
      <c r="AO163" s="41">
        <f t="shared" si="164"/>
        <v>131</v>
      </c>
      <c r="AP163" s="41">
        <f t="shared" si="162"/>
        <v>163</v>
      </c>
      <c r="AQ163" s="41" t="str">
        <f t="shared" si="166"/>
        <v>fg</v>
      </c>
    </row>
    <row r="164" spans="38:43">
      <c r="AL164" s="27">
        <f t="shared" si="160"/>
        <v>46235</v>
      </c>
      <c r="AM164" s="41" t="str">
        <f t="shared" si="167"/>
        <v>fl</v>
      </c>
      <c r="AN164" s="41">
        <f t="shared" si="161"/>
        <v>168</v>
      </c>
      <c r="AO164" s="41">
        <f t="shared" si="164"/>
        <v>131</v>
      </c>
      <c r="AP164" s="41">
        <f t="shared" si="162"/>
        <v>164</v>
      </c>
      <c r="AQ164" s="41" t="str">
        <f t="shared" si="166"/>
        <v>fh</v>
      </c>
    </row>
    <row r="165" spans="38:43">
      <c r="AL165" s="27">
        <f t="shared" si="160"/>
        <v>46266</v>
      </c>
      <c r="AM165" s="41" t="str">
        <f t="shared" si="167"/>
        <v>fm</v>
      </c>
      <c r="AN165" s="41">
        <f t="shared" si="161"/>
        <v>169</v>
      </c>
      <c r="AO165" s="41">
        <f t="shared" si="164"/>
        <v>131</v>
      </c>
      <c r="AP165" s="41">
        <f t="shared" si="162"/>
        <v>165</v>
      </c>
      <c r="AQ165" s="41" t="str">
        <f t="shared" si="166"/>
        <v>fi</v>
      </c>
    </row>
    <row r="166" spans="38:43">
      <c r="AL166" s="27">
        <f t="shared" si="160"/>
        <v>46296</v>
      </c>
      <c r="AM166" s="41" t="str">
        <f t="shared" si="167"/>
        <v>fn</v>
      </c>
      <c r="AN166" s="41">
        <f t="shared" si="161"/>
        <v>170</v>
      </c>
      <c r="AO166" s="41">
        <f t="shared" si="164"/>
        <v>131</v>
      </c>
      <c r="AP166" s="41">
        <f t="shared" si="162"/>
        <v>166</v>
      </c>
      <c r="AQ166" s="41" t="str">
        <f t="shared" si="166"/>
        <v>fj</v>
      </c>
    </row>
    <row r="167" spans="38:43">
      <c r="AL167" s="27">
        <f t="shared" si="160"/>
        <v>46327</v>
      </c>
      <c r="AM167" s="41" t="str">
        <f t="shared" si="167"/>
        <v>fo</v>
      </c>
      <c r="AN167" s="41">
        <f t="shared" si="161"/>
        <v>171</v>
      </c>
      <c r="AO167" s="41">
        <f t="shared" si="164"/>
        <v>131</v>
      </c>
      <c r="AP167" s="41">
        <f t="shared" si="162"/>
        <v>167</v>
      </c>
      <c r="AQ167" s="41" t="str">
        <f t="shared" si="166"/>
        <v>fk</v>
      </c>
    </row>
    <row r="168" spans="38:43">
      <c r="AL168" s="27">
        <f t="shared" si="160"/>
        <v>46357</v>
      </c>
      <c r="AM168" s="41" t="str">
        <f t="shared" si="167"/>
        <v>fp</v>
      </c>
      <c r="AN168" s="41">
        <f t="shared" si="161"/>
        <v>172</v>
      </c>
      <c r="AO168" s="41">
        <f t="shared" si="164"/>
        <v>131</v>
      </c>
      <c r="AP168" s="41">
        <f t="shared" si="162"/>
        <v>168</v>
      </c>
      <c r="AQ168" s="41" t="str">
        <f t="shared" si="166"/>
        <v>fl</v>
      </c>
    </row>
    <row r="169" spans="38:43">
      <c r="AL169" s="27">
        <f t="shared" si="160"/>
        <v>46388</v>
      </c>
      <c r="AM169" s="41" t="str">
        <f t="shared" si="167"/>
        <v>fq</v>
      </c>
      <c r="AN169" s="41">
        <f t="shared" si="161"/>
        <v>173</v>
      </c>
      <c r="AO169" s="41">
        <f t="shared" si="164"/>
        <v>131</v>
      </c>
      <c r="AP169" s="41">
        <f t="shared" si="162"/>
        <v>169</v>
      </c>
      <c r="AQ169" s="41" t="str">
        <f t="shared" si="166"/>
        <v>fm</v>
      </c>
    </row>
    <row r="170" spans="38:43">
      <c r="AL170" s="27">
        <f t="shared" si="160"/>
        <v>46419</v>
      </c>
      <c r="AM170" s="41" t="str">
        <f t="shared" si="167"/>
        <v>fr</v>
      </c>
      <c r="AN170" s="41">
        <f t="shared" si="161"/>
        <v>174</v>
      </c>
      <c r="AO170" s="41">
        <f t="shared" si="164"/>
        <v>131</v>
      </c>
      <c r="AP170" s="41">
        <f t="shared" si="162"/>
        <v>170</v>
      </c>
      <c r="AQ170" s="41" t="str">
        <f t="shared" si="166"/>
        <v>fn</v>
      </c>
    </row>
    <row r="171" spans="38:43">
      <c r="AL171" s="27">
        <f t="shared" si="160"/>
        <v>46447</v>
      </c>
      <c r="AM171" s="41" t="str">
        <f t="shared" si="167"/>
        <v>fs</v>
      </c>
      <c r="AN171" s="41">
        <f t="shared" si="161"/>
        <v>175</v>
      </c>
      <c r="AO171" s="41">
        <f t="shared" si="164"/>
        <v>131</v>
      </c>
      <c r="AP171" s="41">
        <f t="shared" si="162"/>
        <v>171</v>
      </c>
      <c r="AQ171" s="41" t="str">
        <f t="shared" si="166"/>
        <v>fo</v>
      </c>
    </row>
    <row r="172" spans="38:43">
      <c r="AL172" s="27">
        <f t="shared" si="160"/>
        <v>46478</v>
      </c>
      <c r="AM172" s="41" t="str">
        <f t="shared" si="167"/>
        <v>ft</v>
      </c>
      <c r="AN172" s="41">
        <f t="shared" si="161"/>
        <v>176</v>
      </c>
      <c r="AO172" s="41">
        <f t="shared" si="164"/>
        <v>131</v>
      </c>
      <c r="AP172" s="41">
        <f t="shared" si="162"/>
        <v>172</v>
      </c>
      <c r="AQ172" s="41" t="str">
        <f t="shared" si="166"/>
        <v>fp</v>
      </c>
    </row>
    <row r="173" spans="38:43">
      <c r="AL173" s="27">
        <f t="shared" si="160"/>
        <v>46508</v>
      </c>
      <c r="AM173" s="41" t="str">
        <f t="shared" si="167"/>
        <v>fu</v>
      </c>
      <c r="AN173" s="41">
        <f t="shared" si="161"/>
        <v>177</v>
      </c>
      <c r="AO173" s="41">
        <f t="shared" si="164"/>
        <v>131</v>
      </c>
      <c r="AP173" s="41">
        <f t="shared" si="162"/>
        <v>173</v>
      </c>
      <c r="AQ173" s="41" t="str">
        <f t="shared" si="166"/>
        <v>fq</v>
      </c>
    </row>
    <row r="174" spans="38:43">
      <c r="AL174" s="27">
        <f t="shared" si="160"/>
        <v>46539</v>
      </c>
      <c r="AM174" s="41" t="str">
        <f t="shared" si="167"/>
        <v>fv</v>
      </c>
      <c r="AN174" s="41">
        <f t="shared" si="161"/>
        <v>178</v>
      </c>
      <c r="AO174" s="41">
        <f t="shared" si="164"/>
        <v>131</v>
      </c>
      <c r="AP174" s="41">
        <f t="shared" si="162"/>
        <v>174</v>
      </c>
      <c r="AQ174" s="41" t="str">
        <f t="shared" si="166"/>
        <v>fr</v>
      </c>
    </row>
    <row r="175" spans="38:43">
      <c r="AL175" s="27">
        <f t="shared" si="160"/>
        <v>46569</v>
      </c>
      <c r="AM175" s="41" t="str">
        <f t="shared" si="167"/>
        <v>fw</v>
      </c>
      <c r="AN175" s="41">
        <f t="shared" si="161"/>
        <v>179</v>
      </c>
      <c r="AO175" s="41">
        <f t="shared" si="164"/>
        <v>131</v>
      </c>
      <c r="AP175" s="41">
        <f t="shared" si="162"/>
        <v>175</v>
      </c>
      <c r="AQ175" s="41" t="str">
        <f t="shared" si="166"/>
        <v>fs</v>
      </c>
    </row>
    <row r="176" spans="38:43">
      <c r="AL176" s="27">
        <f t="shared" si="160"/>
        <v>46600</v>
      </c>
      <c r="AM176" s="41" t="str">
        <f t="shared" si="167"/>
        <v>fx</v>
      </c>
      <c r="AN176" s="41">
        <f t="shared" si="161"/>
        <v>180</v>
      </c>
      <c r="AO176" s="41">
        <f t="shared" si="164"/>
        <v>131</v>
      </c>
      <c r="AP176" s="41">
        <f t="shared" si="162"/>
        <v>176</v>
      </c>
      <c r="AQ176" s="41" t="str">
        <f t="shared" si="166"/>
        <v>ft</v>
      </c>
    </row>
    <row r="177" spans="38:43">
      <c r="AL177" s="27">
        <f t="shared" si="160"/>
        <v>46631</v>
      </c>
      <c r="AM177" s="41" t="str">
        <f t="shared" si="167"/>
        <v>fy</v>
      </c>
      <c r="AN177" s="41">
        <f t="shared" si="161"/>
        <v>181</v>
      </c>
      <c r="AO177" s="41">
        <f t="shared" si="164"/>
        <v>131</v>
      </c>
      <c r="AP177" s="41">
        <f t="shared" si="162"/>
        <v>177</v>
      </c>
      <c r="AQ177" s="41" t="str">
        <f t="shared" si="166"/>
        <v>fu</v>
      </c>
    </row>
    <row r="178" spans="38:43">
      <c r="AL178" s="27">
        <f t="shared" si="160"/>
        <v>46661</v>
      </c>
      <c r="AM178" s="41" t="str">
        <f t="shared" si="167"/>
        <v>fz</v>
      </c>
      <c r="AN178" s="41">
        <f t="shared" si="161"/>
        <v>182</v>
      </c>
      <c r="AO178" s="41">
        <f t="shared" si="164"/>
        <v>131</v>
      </c>
      <c r="AP178" s="41">
        <f t="shared" si="162"/>
        <v>178</v>
      </c>
      <c r="AQ178" s="41" t="str">
        <f>+"f"&amp;AQ22</f>
        <v>fv</v>
      </c>
    </row>
    <row r="179" spans="38:43">
      <c r="AL179" s="27">
        <f t="shared" si="160"/>
        <v>46692</v>
      </c>
      <c r="AM179" s="41" t="str">
        <f t="shared" si="167"/>
        <v>ga</v>
      </c>
      <c r="AN179" s="41">
        <f t="shared" si="161"/>
        <v>183</v>
      </c>
      <c r="AO179" s="41">
        <f t="shared" si="164"/>
        <v>131</v>
      </c>
      <c r="AP179" s="41">
        <f t="shared" si="162"/>
        <v>179</v>
      </c>
      <c r="AQ179" s="41" t="str">
        <f t="shared" si="166"/>
        <v>fw</v>
      </c>
    </row>
    <row r="180" spans="38:43">
      <c r="AL180" s="27">
        <f t="shared" si="160"/>
        <v>46722</v>
      </c>
      <c r="AM180" s="41" t="str">
        <f t="shared" si="167"/>
        <v>gb</v>
      </c>
      <c r="AN180" s="41">
        <f t="shared" si="161"/>
        <v>184</v>
      </c>
      <c r="AO180" s="41">
        <f t="shared" si="164"/>
        <v>131</v>
      </c>
      <c r="AP180" s="41">
        <f t="shared" si="162"/>
        <v>180</v>
      </c>
      <c r="AQ180" s="41" t="str">
        <f t="shared" si="166"/>
        <v>fx</v>
      </c>
    </row>
    <row r="181" spans="38:43">
      <c r="AL181" s="27">
        <f t="shared" si="160"/>
        <v>46753</v>
      </c>
      <c r="AM181" s="41" t="str">
        <f t="shared" si="167"/>
        <v>gc</v>
      </c>
      <c r="AN181" s="41">
        <f t="shared" si="161"/>
        <v>185</v>
      </c>
      <c r="AO181" s="41">
        <f t="shared" si="164"/>
        <v>131</v>
      </c>
      <c r="AP181" s="41">
        <f t="shared" si="162"/>
        <v>181</v>
      </c>
      <c r="AQ181" s="41" t="str">
        <f t="shared" si="166"/>
        <v>fy</v>
      </c>
    </row>
    <row r="182" spans="38:43">
      <c r="AL182" s="27">
        <f t="shared" si="160"/>
        <v>46784</v>
      </c>
      <c r="AM182" s="41" t="str">
        <f t="shared" si="167"/>
        <v>gd</v>
      </c>
      <c r="AN182" s="41">
        <f t="shared" si="161"/>
        <v>186</v>
      </c>
      <c r="AO182" s="41">
        <f t="shared" si="164"/>
        <v>131</v>
      </c>
      <c r="AP182" s="41">
        <f t="shared" si="162"/>
        <v>182</v>
      </c>
      <c r="AQ182" s="41" t="str">
        <f t="shared" si="166"/>
        <v>fz</v>
      </c>
    </row>
    <row r="183" spans="38:43">
      <c r="AL183" s="27">
        <f t="shared" si="160"/>
        <v>46813</v>
      </c>
      <c r="AM183" s="41" t="str">
        <f t="shared" si="167"/>
        <v>ge</v>
      </c>
      <c r="AN183" s="41">
        <f t="shared" si="161"/>
        <v>187</v>
      </c>
      <c r="AO183" s="41">
        <f t="shared" ref="AO183:AO197" si="168">+MATCH(AL183,$AS$1:$AS$131)</f>
        <v>131</v>
      </c>
      <c r="AP183" s="41">
        <f t="shared" si="162"/>
        <v>183</v>
      </c>
      <c r="AQ183" s="41" t="str">
        <f>+"g"&amp;AQ1</f>
        <v>ga</v>
      </c>
    </row>
    <row r="184" spans="38:43">
      <c r="AL184" s="27">
        <f t="shared" si="160"/>
        <v>46844</v>
      </c>
      <c r="AM184" s="41" t="str">
        <f t="shared" si="167"/>
        <v>gf</v>
      </c>
      <c r="AN184" s="41">
        <f t="shared" si="161"/>
        <v>188</v>
      </c>
      <c r="AO184" s="41">
        <f t="shared" si="168"/>
        <v>131</v>
      </c>
      <c r="AP184" s="41">
        <f t="shared" si="162"/>
        <v>184</v>
      </c>
      <c r="AQ184" s="41" t="str">
        <f t="shared" ref="AQ184:AQ197" si="169">+"g"&amp;AQ2</f>
        <v>gb</v>
      </c>
    </row>
    <row r="185" spans="38:43">
      <c r="AL185" s="27">
        <f t="shared" si="160"/>
        <v>46874</v>
      </c>
      <c r="AM185" s="41" t="str">
        <f t="shared" si="167"/>
        <v>gg</v>
      </c>
      <c r="AN185" s="41">
        <f t="shared" si="161"/>
        <v>189</v>
      </c>
      <c r="AO185" s="41">
        <f t="shared" si="168"/>
        <v>131</v>
      </c>
      <c r="AP185" s="41">
        <f t="shared" si="162"/>
        <v>185</v>
      </c>
      <c r="AQ185" s="41" t="str">
        <f t="shared" si="169"/>
        <v>gc</v>
      </c>
    </row>
    <row r="186" spans="38:43">
      <c r="AL186" s="27">
        <f t="shared" si="160"/>
        <v>46905</v>
      </c>
      <c r="AM186" s="41" t="str">
        <f t="shared" si="167"/>
        <v>gh</v>
      </c>
      <c r="AN186" s="41">
        <f t="shared" si="161"/>
        <v>190</v>
      </c>
      <c r="AO186" s="41">
        <f t="shared" si="168"/>
        <v>131</v>
      </c>
      <c r="AP186" s="41">
        <f t="shared" si="162"/>
        <v>186</v>
      </c>
      <c r="AQ186" s="41" t="str">
        <f t="shared" si="169"/>
        <v>gd</v>
      </c>
    </row>
    <row r="187" spans="38:43">
      <c r="AL187" s="27">
        <f t="shared" si="160"/>
        <v>46935</v>
      </c>
      <c r="AM187" s="41" t="str">
        <f t="shared" si="167"/>
        <v>gi</v>
      </c>
      <c r="AN187" s="41">
        <f t="shared" si="161"/>
        <v>191</v>
      </c>
      <c r="AO187" s="41">
        <f t="shared" si="168"/>
        <v>131</v>
      </c>
      <c r="AP187" s="41">
        <f t="shared" si="162"/>
        <v>187</v>
      </c>
      <c r="AQ187" s="41" t="str">
        <f t="shared" si="169"/>
        <v>ge</v>
      </c>
    </row>
    <row r="188" spans="38:43">
      <c r="AL188" s="27">
        <f t="shared" si="160"/>
        <v>46966</v>
      </c>
      <c r="AM188" s="41" t="str">
        <f t="shared" si="167"/>
        <v>gj</v>
      </c>
      <c r="AN188" s="41">
        <f t="shared" si="161"/>
        <v>192</v>
      </c>
      <c r="AO188" s="41">
        <f t="shared" si="168"/>
        <v>131</v>
      </c>
      <c r="AP188" s="41">
        <f t="shared" si="162"/>
        <v>188</v>
      </c>
      <c r="AQ188" s="41" t="str">
        <f t="shared" si="169"/>
        <v>gf</v>
      </c>
    </row>
    <row r="189" spans="38:43">
      <c r="AL189" s="27">
        <f t="shared" si="160"/>
        <v>46997</v>
      </c>
      <c r="AM189" s="41" t="str">
        <f t="shared" si="167"/>
        <v>gk</v>
      </c>
      <c r="AN189" s="41">
        <f t="shared" si="161"/>
        <v>193</v>
      </c>
      <c r="AO189" s="41">
        <f t="shared" si="168"/>
        <v>131</v>
      </c>
      <c r="AP189" s="41">
        <f t="shared" si="162"/>
        <v>189</v>
      </c>
      <c r="AQ189" s="41" t="str">
        <f t="shared" si="169"/>
        <v>gg</v>
      </c>
    </row>
    <row r="190" spans="38:43">
      <c r="AL190" s="27">
        <f t="shared" si="160"/>
        <v>47027</v>
      </c>
      <c r="AM190" s="41" t="str">
        <f t="shared" si="167"/>
        <v>gl</v>
      </c>
      <c r="AN190" s="41">
        <f t="shared" si="161"/>
        <v>194</v>
      </c>
      <c r="AO190" s="41">
        <f t="shared" si="168"/>
        <v>131</v>
      </c>
      <c r="AP190" s="41">
        <f t="shared" si="162"/>
        <v>190</v>
      </c>
      <c r="AQ190" s="41" t="str">
        <f t="shared" si="169"/>
        <v>gh</v>
      </c>
    </row>
    <row r="191" spans="38:43">
      <c r="AL191" s="27">
        <f t="shared" si="160"/>
        <v>47058</v>
      </c>
      <c r="AM191" s="41" t="str">
        <f t="shared" si="167"/>
        <v>gm</v>
      </c>
      <c r="AN191" s="41">
        <f t="shared" si="161"/>
        <v>195</v>
      </c>
      <c r="AO191" s="41">
        <f t="shared" si="168"/>
        <v>131</v>
      </c>
      <c r="AP191" s="41">
        <f t="shared" si="162"/>
        <v>191</v>
      </c>
      <c r="AQ191" s="41" t="str">
        <f t="shared" si="169"/>
        <v>gi</v>
      </c>
    </row>
    <row r="192" spans="38:43">
      <c r="AL192" s="27">
        <f t="shared" si="160"/>
        <v>47088</v>
      </c>
      <c r="AM192" s="41" t="str">
        <f t="shared" si="167"/>
        <v>gn</v>
      </c>
      <c r="AN192" s="41">
        <f t="shared" si="161"/>
        <v>196</v>
      </c>
      <c r="AO192" s="41">
        <f t="shared" si="168"/>
        <v>131</v>
      </c>
      <c r="AP192" s="41">
        <f t="shared" si="162"/>
        <v>192</v>
      </c>
      <c r="AQ192" s="41" t="str">
        <f t="shared" si="169"/>
        <v>gj</v>
      </c>
    </row>
    <row r="193" spans="38:43">
      <c r="AL193" s="27">
        <f t="shared" si="160"/>
        <v>47119</v>
      </c>
      <c r="AM193" s="41" t="str">
        <f t="shared" ref="AM193:AM197" si="170">+VLOOKUP(AN193,$AP$1:$AQ$197,2,FALSE)</f>
        <v>go</v>
      </c>
      <c r="AN193" s="41">
        <f t="shared" si="161"/>
        <v>197</v>
      </c>
      <c r="AO193" s="41">
        <f t="shared" si="168"/>
        <v>131</v>
      </c>
      <c r="AP193" s="41">
        <f t="shared" si="162"/>
        <v>193</v>
      </c>
      <c r="AQ193" s="41" t="str">
        <f t="shared" si="169"/>
        <v>gk</v>
      </c>
    </row>
    <row r="194" spans="38:43">
      <c r="AL194" s="27">
        <f t="shared" si="160"/>
        <v>47150</v>
      </c>
      <c r="AM194" s="41" t="e">
        <f t="shared" si="170"/>
        <v>#N/A</v>
      </c>
      <c r="AN194" s="41">
        <f t="shared" si="161"/>
        <v>198</v>
      </c>
      <c r="AO194" s="41">
        <f t="shared" si="168"/>
        <v>131</v>
      </c>
      <c r="AP194" s="41">
        <f t="shared" si="162"/>
        <v>194</v>
      </c>
      <c r="AQ194" s="41" t="str">
        <f t="shared" si="169"/>
        <v>gl</v>
      </c>
    </row>
    <row r="195" spans="38:43">
      <c r="AL195" s="27">
        <f t="shared" ref="AL195:AL197" si="171">+EDATE(AL194,1)</f>
        <v>47178</v>
      </c>
      <c r="AM195" s="41" t="e">
        <f t="shared" si="170"/>
        <v>#N/A</v>
      </c>
      <c r="AN195" s="41">
        <f t="shared" ref="AN195:AN197" si="172">+AN194+1</f>
        <v>199</v>
      </c>
      <c r="AO195" s="41">
        <f t="shared" si="168"/>
        <v>131</v>
      </c>
      <c r="AP195" s="41">
        <f t="shared" ref="AP195:AP197" si="173">+AP194+1</f>
        <v>195</v>
      </c>
      <c r="AQ195" s="41" t="str">
        <f t="shared" si="169"/>
        <v>gm</v>
      </c>
    </row>
    <row r="196" spans="38:43">
      <c r="AL196" s="27">
        <f t="shared" si="171"/>
        <v>47209</v>
      </c>
      <c r="AM196" s="41" t="e">
        <f t="shared" si="170"/>
        <v>#N/A</v>
      </c>
      <c r="AN196" s="41">
        <f t="shared" si="172"/>
        <v>200</v>
      </c>
      <c r="AO196" s="41">
        <f t="shared" si="168"/>
        <v>131</v>
      </c>
      <c r="AP196" s="41">
        <f t="shared" si="173"/>
        <v>196</v>
      </c>
      <c r="AQ196" s="41" t="str">
        <f t="shared" si="169"/>
        <v>gn</v>
      </c>
    </row>
    <row r="197" spans="38:43">
      <c r="AL197" s="27">
        <f t="shared" si="171"/>
        <v>47239</v>
      </c>
      <c r="AM197" s="41" t="e">
        <f t="shared" si="170"/>
        <v>#N/A</v>
      </c>
      <c r="AN197" s="41">
        <f t="shared" si="172"/>
        <v>201</v>
      </c>
      <c r="AO197" s="41">
        <f t="shared" si="168"/>
        <v>131</v>
      </c>
      <c r="AP197" s="41">
        <f t="shared" si="173"/>
        <v>197</v>
      </c>
      <c r="AQ197" s="41" t="str">
        <f t="shared" si="169"/>
        <v>go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GB119"/>
  <sheetViews>
    <sheetView showGridLines="0" topLeftCell="A34" zoomScale="80" zoomScaleNormal="80" workbookViewId="0">
      <pane xSplit="4" topLeftCell="E1" activePane="topRight" state="frozen"/>
      <selection activeCell="D8" sqref="D8"/>
      <selection pane="topRight" activeCell="D8" sqref="D8"/>
    </sheetView>
  </sheetViews>
  <sheetFormatPr defaultColWidth="9.140625" defaultRowHeight="15"/>
  <cols>
    <col min="1" max="1" width="9.140625" style="41"/>
    <col min="2" max="2" width="15.7109375" style="252" customWidth="1"/>
    <col min="3" max="3" width="20" style="45" customWidth="1"/>
    <col min="4" max="4" width="43.7109375" style="45" bestFit="1" customWidth="1"/>
    <col min="5" max="50" width="12.7109375" style="41" bestFit="1" customWidth="1"/>
    <col min="51" max="57" width="12.7109375" style="29" customWidth="1"/>
    <col min="58" max="84" width="12.7109375" style="41" hidden="1" customWidth="1"/>
    <col min="85" max="85" width="13.7109375" style="41" hidden="1" customWidth="1"/>
    <col min="86" max="95" width="12.7109375" style="41" hidden="1" customWidth="1"/>
    <col min="96" max="97" width="13.7109375" style="41" hidden="1" customWidth="1"/>
    <col min="98" max="107" width="12.7109375" style="41" hidden="1" customWidth="1"/>
    <col min="108" max="109" width="13.7109375" style="41" hidden="1" customWidth="1"/>
    <col min="110" max="119" width="12.7109375" style="41" hidden="1" customWidth="1"/>
    <col min="120" max="121" width="13.7109375" style="41" hidden="1" customWidth="1"/>
    <col min="122" max="125" width="12.7109375" style="41" hidden="1" customWidth="1"/>
    <col min="126" max="126" width="13.7109375" style="41" hidden="1" customWidth="1"/>
    <col min="127" max="130" width="12.7109375" style="41" hidden="1" customWidth="1"/>
    <col min="131" max="133" width="13.7109375" style="41" hidden="1" customWidth="1"/>
    <col min="134" max="137" width="12.7109375" style="41" hidden="1" customWidth="1"/>
    <col min="138" max="138" width="13.7109375" style="41" hidden="1" customWidth="1"/>
    <col min="139" max="142" width="12.7109375" style="41" hidden="1" customWidth="1"/>
    <col min="143" max="145" width="13.7109375" style="41" hidden="1" customWidth="1"/>
    <col min="146" max="148" width="12.7109375" style="41" hidden="1" customWidth="1"/>
    <col min="149" max="150" width="13.7109375" style="41" hidden="1" customWidth="1"/>
    <col min="151" max="153" width="12.7109375" style="41" hidden="1" customWidth="1"/>
    <col min="154" max="158" width="13.7109375" style="41" hidden="1" customWidth="1"/>
    <col min="159" max="159" width="12.7109375" style="41" hidden="1" customWidth="1"/>
    <col min="160" max="162" width="13.7109375" style="41" hidden="1" customWidth="1"/>
    <col min="163" max="165" width="12.7109375" style="41" hidden="1" customWidth="1"/>
    <col min="166" max="170" width="13.7109375" style="41" hidden="1" customWidth="1"/>
    <col min="171" max="172" width="12.7109375" style="41" hidden="1" customWidth="1"/>
    <col min="173" max="173" width="13.7109375" style="41" hidden="1" customWidth="1"/>
    <col min="174" max="178" width="12.7109375" style="41" bestFit="1" customWidth="1"/>
    <col min="179" max="180" width="13.5703125" style="41" bestFit="1" customWidth="1"/>
    <col min="181" max="184" width="12.7109375" style="41" bestFit="1" customWidth="1"/>
    <col min="185" max="16384" width="9.140625" style="41"/>
  </cols>
  <sheetData>
    <row r="1" spans="1:184">
      <c r="B1" s="486"/>
      <c r="C1" s="462"/>
      <c r="D1" s="462"/>
      <c r="E1" s="461"/>
      <c r="F1" s="461"/>
      <c r="G1" s="461"/>
      <c r="H1" s="461"/>
      <c r="I1" s="461"/>
      <c r="J1" s="461"/>
      <c r="K1" s="461"/>
      <c r="L1" s="461"/>
      <c r="M1" s="461"/>
      <c r="N1" s="461"/>
      <c r="O1" s="461"/>
      <c r="P1" s="461"/>
    </row>
    <row r="2" spans="1:184" s="45" customFormat="1">
      <c r="B2" s="486"/>
      <c r="C2" s="470" t="s">
        <v>55</v>
      </c>
      <c r="D2" s="470" t="s">
        <v>33</v>
      </c>
      <c r="E2" s="463">
        <v>41275</v>
      </c>
      <c r="F2" s="463">
        <v>41306</v>
      </c>
      <c r="G2" s="463">
        <v>41334</v>
      </c>
      <c r="H2" s="463">
        <v>41365</v>
      </c>
      <c r="I2" s="463">
        <v>41395</v>
      </c>
      <c r="J2" s="463">
        <v>41426</v>
      </c>
      <c r="K2" s="463">
        <v>41456</v>
      </c>
      <c r="L2" s="463">
        <v>41487</v>
      </c>
      <c r="M2" s="463">
        <v>41518</v>
      </c>
      <c r="N2" s="463">
        <v>41548</v>
      </c>
      <c r="O2" s="463">
        <v>41579</v>
      </c>
      <c r="P2" s="463">
        <v>41609</v>
      </c>
      <c r="Q2" s="463">
        <v>41640</v>
      </c>
      <c r="R2" s="463">
        <v>41671</v>
      </c>
      <c r="S2" s="463">
        <v>41699</v>
      </c>
      <c r="T2" s="463">
        <v>41730</v>
      </c>
      <c r="U2" s="463">
        <v>41760</v>
      </c>
      <c r="V2" s="463">
        <v>41791</v>
      </c>
      <c r="W2" s="463">
        <v>41821</v>
      </c>
      <c r="X2" s="463">
        <v>41852</v>
      </c>
      <c r="Y2" s="463">
        <v>41883</v>
      </c>
      <c r="Z2" s="463">
        <v>41913</v>
      </c>
      <c r="AA2" s="463">
        <v>41944</v>
      </c>
      <c r="AB2" s="463">
        <v>41974</v>
      </c>
      <c r="AC2" s="463">
        <v>42005</v>
      </c>
      <c r="AD2" s="463">
        <v>42036</v>
      </c>
      <c r="AE2" s="463">
        <v>42064</v>
      </c>
      <c r="AF2" s="463">
        <v>42095</v>
      </c>
      <c r="AG2" s="463">
        <v>42125</v>
      </c>
      <c r="AH2" s="463">
        <v>42156</v>
      </c>
      <c r="AI2" s="463">
        <v>42186</v>
      </c>
      <c r="AJ2" s="463">
        <v>42217</v>
      </c>
      <c r="AK2" s="463">
        <v>42248</v>
      </c>
      <c r="AL2" s="463">
        <v>42278</v>
      </c>
      <c r="AM2" s="463">
        <v>42309</v>
      </c>
      <c r="AN2" s="463">
        <v>42339</v>
      </c>
      <c r="AO2" s="463">
        <v>42370</v>
      </c>
      <c r="AP2" s="463">
        <v>42401</v>
      </c>
      <c r="AQ2" s="463">
        <v>42430</v>
      </c>
      <c r="AR2" s="463">
        <v>42461</v>
      </c>
      <c r="AS2" s="463">
        <v>42491</v>
      </c>
      <c r="AT2" s="463">
        <v>42522</v>
      </c>
      <c r="AU2" s="463">
        <v>42552</v>
      </c>
      <c r="AV2" s="463">
        <v>42583</v>
      </c>
      <c r="AW2" s="463">
        <v>42614</v>
      </c>
      <c r="AX2" s="463">
        <v>42644</v>
      </c>
      <c r="AY2" s="463">
        <v>42675</v>
      </c>
      <c r="AZ2" s="463">
        <v>42705</v>
      </c>
      <c r="BA2" s="463">
        <v>42736</v>
      </c>
      <c r="BB2" s="463">
        <v>42767</v>
      </c>
      <c r="BC2" s="463">
        <v>42795</v>
      </c>
      <c r="BD2" s="463">
        <v>42826</v>
      </c>
      <c r="BE2" s="463">
        <v>42856</v>
      </c>
      <c r="BF2" s="463">
        <v>42887</v>
      </c>
      <c r="BG2" s="463">
        <v>42917</v>
      </c>
      <c r="BH2" s="463">
        <v>42948</v>
      </c>
      <c r="BI2" s="463">
        <v>42979</v>
      </c>
      <c r="BJ2" s="463">
        <v>43009</v>
      </c>
      <c r="BK2" s="463">
        <v>43040</v>
      </c>
      <c r="BL2" s="463">
        <v>43070</v>
      </c>
      <c r="BM2" s="463">
        <v>43101</v>
      </c>
      <c r="BN2" s="463">
        <v>43132</v>
      </c>
      <c r="BO2" s="463">
        <v>43160</v>
      </c>
      <c r="BP2" s="463">
        <v>43191</v>
      </c>
      <c r="BQ2" s="463">
        <v>43221</v>
      </c>
      <c r="BR2" s="463">
        <v>43252</v>
      </c>
      <c r="BS2" s="463">
        <v>43282</v>
      </c>
      <c r="BT2" s="463">
        <v>43313</v>
      </c>
      <c r="BU2" s="463">
        <v>43344</v>
      </c>
      <c r="BV2" s="463">
        <v>43374</v>
      </c>
      <c r="BW2" s="463">
        <v>43405</v>
      </c>
      <c r="BX2" s="463">
        <v>43435</v>
      </c>
      <c r="BY2" s="463">
        <v>43466</v>
      </c>
      <c r="BZ2" s="463">
        <v>43497</v>
      </c>
      <c r="CA2" s="463">
        <v>43525</v>
      </c>
      <c r="CB2" s="463">
        <v>43556</v>
      </c>
      <c r="CC2" s="463">
        <v>43586</v>
      </c>
      <c r="CD2" s="463">
        <v>43617</v>
      </c>
      <c r="CE2" s="463">
        <v>43647</v>
      </c>
      <c r="CF2" s="463">
        <v>43678</v>
      </c>
      <c r="CG2" s="463">
        <v>43709</v>
      </c>
      <c r="CH2" s="463">
        <v>43739</v>
      </c>
      <c r="CI2" s="463">
        <v>43770</v>
      </c>
      <c r="CJ2" s="463">
        <v>43800</v>
      </c>
      <c r="CK2" s="463">
        <v>43831</v>
      </c>
      <c r="CL2" s="463">
        <v>43862</v>
      </c>
      <c r="CM2" s="463">
        <v>43891</v>
      </c>
      <c r="CN2" s="463">
        <v>43922</v>
      </c>
      <c r="CO2" s="463">
        <v>43952</v>
      </c>
      <c r="CP2" s="463">
        <v>43983</v>
      </c>
      <c r="CQ2" s="463">
        <v>44013</v>
      </c>
      <c r="CR2" s="463">
        <v>44044</v>
      </c>
      <c r="CS2" s="463">
        <v>44075</v>
      </c>
      <c r="CT2" s="463">
        <v>44105</v>
      </c>
      <c r="CU2" s="463">
        <v>44136</v>
      </c>
      <c r="CV2" s="463">
        <v>44166</v>
      </c>
      <c r="CW2" s="463">
        <v>44197</v>
      </c>
      <c r="CX2" s="463">
        <v>44228</v>
      </c>
      <c r="CY2" s="463">
        <v>44256</v>
      </c>
      <c r="CZ2" s="463">
        <v>44287</v>
      </c>
      <c r="DA2" s="463">
        <v>44317</v>
      </c>
      <c r="DB2" s="463">
        <v>44348</v>
      </c>
      <c r="DC2" s="463">
        <v>44378</v>
      </c>
      <c r="DD2" s="463">
        <v>44409</v>
      </c>
      <c r="DE2" s="463">
        <v>44440</v>
      </c>
      <c r="DF2" s="463">
        <v>44470</v>
      </c>
      <c r="DG2" s="463">
        <v>44501</v>
      </c>
      <c r="DH2" s="463">
        <v>44531</v>
      </c>
      <c r="DI2" s="463">
        <v>44562</v>
      </c>
      <c r="DJ2" s="463">
        <v>44593</v>
      </c>
      <c r="DK2" s="463">
        <v>44621</v>
      </c>
      <c r="DL2" s="463">
        <v>44652</v>
      </c>
      <c r="DM2" s="463">
        <v>44682</v>
      </c>
      <c r="DN2" s="463">
        <v>44713</v>
      </c>
      <c r="DO2" s="463">
        <v>44743</v>
      </c>
      <c r="DP2" s="463">
        <v>44774</v>
      </c>
      <c r="DQ2" s="463">
        <v>44805</v>
      </c>
      <c r="DR2" s="463">
        <v>44835</v>
      </c>
      <c r="DS2" s="463">
        <v>44866</v>
      </c>
      <c r="DT2" s="463">
        <v>44896</v>
      </c>
      <c r="DU2" s="463">
        <v>44927</v>
      </c>
      <c r="DV2" s="463">
        <v>44958</v>
      </c>
      <c r="DW2" s="463">
        <v>44986</v>
      </c>
      <c r="DX2" s="463">
        <v>45017</v>
      </c>
      <c r="DY2" s="463">
        <v>45047</v>
      </c>
      <c r="DZ2" s="463">
        <v>45078</v>
      </c>
      <c r="EA2" s="463">
        <v>45108</v>
      </c>
      <c r="EB2" s="463">
        <v>45139</v>
      </c>
      <c r="EC2" s="463">
        <v>45170</v>
      </c>
      <c r="ED2" s="463">
        <v>45200</v>
      </c>
      <c r="EE2" s="463">
        <v>45231</v>
      </c>
      <c r="EF2" s="463">
        <v>45261</v>
      </c>
      <c r="EG2" s="463">
        <v>45292</v>
      </c>
      <c r="EH2" s="463">
        <v>45323</v>
      </c>
      <c r="EI2" s="463">
        <v>45352</v>
      </c>
      <c r="EJ2" s="463">
        <v>45383</v>
      </c>
      <c r="EK2" s="463">
        <v>45413</v>
      </c>
      <c r="EL2" s="463">
        <v>45444</v>
      </c>
      <c r="EM2" s="463">
        <v>45474</v>
      </c>
      <c r="EN2" s="463">
        <v>45505</v>
      </c>
      <c r="EO2" s="463">
        <v>45536</v>
      </c>
      <c r="EP2" s="463">
        <v>45566</v>
      </c>
      <c r="EQ2" s="463">
        <v>45597</v>
      </c>
      <c r="ER2" s="463">
        <v>45627</v>
      </c>
      <c r="ES2" s="463">
        <v>45658</v>
      </c>
      <c r="ET2" s="463">
        <v>45689</v>
      </c>
      <c r="EU2" s="463">
        <v>45717</v>
      </c>
      <c r="EV2" s="463">
        <v>45748</v>
      </c>
      <c r="EW2" s="463">
        <v>45778</v>
      </c>
      <c r="EX2" s="463">
        <v>45809</v>
      </c>
      <c r="EY2" s="463">
        <v>45839</v>
      </c>
      <c r="EZ2" s="463">
        <v>45870</v>
      </c>
      <c r="FA2" s="463">
        <v>45901</v>
      </c>
      <c r="FB2" s="463">
        <v>45931</v>
      </c>
      <c r="FC2" s="463">
        <v>45962</v>
      </c>
      <c r="FD2" s="463">
        <v>45992</v>
      </c>
      <c r="FE2" s="463">
        <v>46023</v>
      </c>
      <c r="FF2" s="463">
        <v>46054</v>
      </c>
      <c r="FG2" s="463">
        <v>46082</v>
      </c>
      <c r="FH2" s="463">
        <v>46113</v>
      </c>
      <c r="FI2" s="463">
        <v>46143</v>
      </c>
      <c r="FJ2" s="463">
        <v>46174</v>
      </c>
      <c r="FK2" s="463">
        <v>46204</v>
      </c>
      <c r="FL2" s="463">
        <v>46235</v>
      </c>
      <c r="FM2" s="463">
        <v>46266</v>
      </c>
      <c r="FN2" s="463">
        <v>46296</v>
      </c>
      <c r="FO2" s="463">
        <v>46327</v>
      </c>
      <c r="FP2" s="463">
        <v>46357</v>
      </c>
      <c r="FQ2" s="463">
        <v>46388</v>
      </c>
      <c r="FR2" s="463">
        <v>46419</v>
      </c>
      <c r="FS2" s="463">
        <v>46447</v>
      </c>
      <c r="FT2" s="463">
        <v>46478</v>
      </c>
      <c r="FU2" s="463">
        <v>46508</v>
      </c>
      <c r="FV2" s="463">
        <v>46539</v>
      </c>
      <c r="FW2" s="463">
        <v>46569</v>
      </c>
      <c r="FX2" s="463">
        <v>46600</v>
      </c>
      <c r="FY2" s="463">
        <v>46631</v>
      </c>
      <c r="FZ2" s="463">
        <v>46661</v>
      </c>
      <c r="GA2" s="463">
        <v>46692</v>
      </c>
      <c r="GB2" s="463">
        <v>46722</v>
      </c>
    </row>
    <row r="3" spans="1:184">
      <c r="B3" s="461" t="s">
        <v>267</v>
      </c>
      <c r="C3" s="477" t="s">
        <v>1</v>
      </c>
      <c r="D3" s="477" t="s">
        <v>175</v>
      </c>
      <c r="E3" s="495">
        <v>7305080</v>
      </c>
      <c r="F3" s="495">
        <v>6577370</v>
      </c>
      <c r="G3" s="495">
        <v>7155030</v>
      </c>
      <c r="H3" s="495">
        <v>6798030</v>
      </c>
      <c r="I3" s="495">
        <v>6949620</v>
      </c>
      <c r="J3" s="495">
        <v>6619610</v>
      </c>
      <c r="K3" s="495">
        <v>6935700</v>
      </c>
      <c r="L3" s="495">
        <v>6849330</v>
      </c>
      <c r="M3" s="495">
        <v>6629790</v>
      </c>
      <c r="N3" s="495">
        <v>938520</v>
      </c>
      <c r="O3" s="495">
        <v>3427070</v>
      </c>
      <c r="P3" s="495">
        <v>6963930</v>
      </c>
      <c r="Q3" s="495">
        <v>7673760</v>
      </c>
      <c r="R3" s="495">
        <v>6900060</v>
      </c>
      <c r="S3" s="495">
        <v>7264220</v>
      </c>
      <c r="T3" s="495">
        <v>7058500</v>
      </c>
      <c r="U3" s="495">
        <v>7280900</v>
      </c>
      <c r="V3" s="495">
        <v>7062410</v>
      </c>
      <c r="W3" s="495">
        <v>7225170</v>
      </c>
      <c r="X3" s="495">
        <v>7248070</v>
      </c>
      <c r="Y3" s="495">
        <v>6921910</v>
      </c>
      <c r="Z3" s="495">
        <v>5733810</v>
      </c>
      <c r="AA3" s="495">
        <v>7027440</v>
      </c>
      <c r="AB3" s="495">
        <v>7286300</v>
      </c>
      <c r="AC3" s="495">
        <v>7956070</v>
      </c>
      <c r="AD3" s="495">
        <v>7293970</v>
      </c>
      <c r="AE3" s="495">
        <v>7621770</v>
      </c>
      <c r="AF3" s="495">
        <v>7406430</v>
      </c>
      <c r="AG3" s="495">
        <v>7805530</v>
      </c>
      <c r="AH3" s="495">
        <v>7504490</v>
      </c>
      <c r="AI3" s="495">
        <v>7805490</v>
      </c>
      <c r="AJ3" s="495">
        <v>7781900</v>
      </c>
      <c r="AK3" s="495">
        <v>7326340</v>
      </c>
      <c r="AL3" s="495">
        <v>2590140</v>
      </c>
      <c r="AM3" s="495">
        <v>7477640</v>
      </c>
      <c r="AN3" s="495">
        <v>7648470</v>
      </c>
      <c r="AO3" s="495">
        <v>8330629.9999999991</v>
      </c>
      <c r="AP3" s="495">
        <v>7852650</v>
      </c>
      <c r="AQ3" s="495">
        <v>8053470</v>
      </c>
      <c r="AR3" s="495">
        <v>7716170</v>
      </c>
      <c r="AS3" s="495">
        <v>7974580</v>
      </c>
      <c r="AT3" s="495">
        <v>7711930</v>
      </c>
      <c r="AU3" s="495">
        <v>8035310</v>
      </c>
      <c r="AV3" s="495">
        <v>8065620</v>
      </c>
      <c r="AW3" s="495">
        <v>7604910</v>
      </c>
      <c r="AX3" s="495">
        <v>6294290</v>
      </c>
      <c r="AY3" s="495">
        <v>7873920</v>
      </c>
      <c r="AZ3" s="495">
        <v>7969270</v>
      </c>
      <c r="BA3" s="495">
        <v>8753470</v>
      </c>
      <c r="BB3" s="495">
        <v>7989170</v>
      </c>
      <c r="BC3" s="495">
        <v>8330910</v>
      </c>
      <c r="BD3" s="495">
        <v>8117510</v>
      </c>
      <c r="BE3" s="495">
        <v>8316730</v>
      </c>
      <c r="BF3" s="495">
        <v>8121010</v>
      </c>
      <c r="BG3" s="495">
        <v>8342730</v>
      </c>
      <c r="BH3" s="495">
        <v>8410140</v>
      </c>
      <c r="BI3" s="495">
        <v>7635420</v>
      </c>
      <c r="BJ3" s="495">
        <v>0</v>
      </c>
      <c r="BK3" s="495">
        <v>3587500</v>
      </c>
      <c r="BL3" s="495">
        <v>8364010</v>
      </c>
      <c r="BM3" s="495">
        <v>9112610</v>
      </c>
      <c r="BN3" s="495">
        <v>8176880</v>
      </c>
      <c r="BO3" s="495">
        <v>8734900</v>
      </c>
      <c r="BP3" s="495">
        <v>8438210</v>
      </c>
      <c r="BQ3" s="495">
        <v>8683710</v>
      </c>
      <c r="BR3" s="495">
        <v>8404800</v>
      </c>
      <c r="BS3" s="495">
        <v>8693650</v>
      </c>
      <c r="BT3" s="495">
        <v>8733010</v>
      </c>
      <c r="BU3" s="495">
        <v>8267770</v>
      </c>
      <c r="BV3" s="495">
        <v>8696380</v>
      </c>
      <c r="BW3" s="495">
        <v>6843430</v>
      </c>
      <c r="BX3" s="495">
        <v>9081180</v>
      </c>
      <c r="BY3" s="495">
        <v>9577520</v>
      </c>
      <c r="BZ3" s="495">
        <v>8664460</v>
      </c>
      <c r="CA3" s="495">
        <v>9574000</v>
      </c>
      <c r="CB3" s="495">
        <v>9096780</v>
      </c>
      <c r="CC3" s="495">
        <v>9162040</v>
      </c>
      <c r="CD3" s="495">
        <v>8946440</v>
      </c>
      <c r="CE3" s="495">
        <v>9341350</v>
      </c>
      <c r="CF3" s="495">
        <v>9296680</v>
      </c>
      <c r="CG3" s="495">
        <v>9007570</v>
      </c>
      <c r="CH3" s="495">
        <v>1279970</v>
      </c>
      <c r="CI3" s="495">
        <v>9045250</v>
      </c>
      <c r="CJ3" s="495">
        <v>9473560</v>
      </c>
      <c r="CK3" s="495">
        <v>10107920</v>
      </c>
      <c r="CL3" s="495">
        <v>9465610</v>
      </c>
      <c r="CM3" s="495">
        <v>10110650</v>
      </c>
      <c r="CN3" s="495">
        <v>9736730</v>
      </c>
      <c r="CO3" s="495">
        <v>9822790</v>
      </c>
      <c r="CP3" s="495">
        <v>9540220</v>
      </c>
      <c r="CQ3" s="495">
        <v>9937860</v>
      </c>
      <c r="CR3" s="495">
        <v>9867920</v>
      </c>
      <c r="CS3" s="495">
        <v>9576310</v>
      </c>
      <c r="CT3" s="495">
        <v>7725890</v>
      </c>
      <c r="CU3" s="495">
        <v>9722070</v>
      </c>
      <c r="CV3" s="495">
        <v>10065020</v>
      </c>
      <c r="CW3" s="495">
        <v>10414880</v>
      </c>
      <c r="CX3" s="495">
        <v>9374160</v>
      </c>
      <c r="CY3" s="495">
        <v>10384700</v>
      </c>
      <c r="CZ3" s="495">
        <v>9930580</v>
      </c>
      <c r="DA3" s="495">
        <v>10171180</v>
      </c>
      <c r="DB3" s="495">
        <v>9820970</v>
      </c>
      <c r="DC3" s="495">
        <v>10094750</v>
      </c>
      <c r="DD3" s="495">
        <v>10247910</v>
      </c>
      <c r="DE3" s="495">
        <v>9772130</v>
      </c>
      <c r="DF3" s="495">
        <v>1121660</v>
      </c>
      <c r="DG3" s="495">
        <v>9993780</v>
      </c>
      <c r="DH3" s="495">
        <v>10345260</v>
      </c>
      <c r="DI3" s="495">
        <v>10805020</v>
      </c>
      <c r="DJ3" s="495">
        <v>9716000</v>
      </c>
      <c r="DK3" s="495">
        <v>10768810</v>
      </c>
      <c r="DL3" s="495">
        <v>10281070</v>
      </c>
      <c r="DM3" s="495">
        <v>10503810</v>
      </c>
      <c r="DN3" s="495">
        <v>10169480</v>
      </c>
      <c r="DO3" s="495">
        <v>10575890</v>
      </c>
      <c r="DP3" s="495">
        <v>10561360</v>
      </c>
      <c r="DQ3" s="495">
        <v>10108130</v>
      </c>
      <c r="DR3" s="495">
        <v>8253030.0000000009</v>
      </c>
      <c r="DS3" s="495">
        <v>10377300</v>
      </c>
      <c r="DT3" s="495">
        <v>10800090</v>
      </c>
      <c r="DU3" s="495">
        <v>11329110</v>
      </c>
      <c r="DV3" s="495">
        <v>10167720</v>
      </c>
      <c r="DW3" s="495">
        <v>11252670</v>
      </c>
      <c r="DX3" s="495">
        <v>10735060</v>
      </c>
      <c r="DY3" s="495">
        <v>10986980</v>
      </c>
      <c r="DZ3" s="495">
        <v>10551820</v>
      </c>
      <c r="EA3" s="495">
        <v>11007810</v>
      </c>
      <c r="EB3" s="495">
        <v>11021800</v>
      </c>
      <c r="EC3" s="495">
        <v>10592720</v>
      </c>
      <c r="ED3" s="495">
        <v>2165960</v>
      </c>
      <c r="EE3" s="495">
        <v>7293420</v>
      </c>
      <c r="EF3" s="495">
        <v>11265200</v>
      </c>
      <c r="EG3" s="495">
        <v>11451050</v>
      </c>
      <c r="EH3" s="495">
        <v>10746170</v>
      </c>
      <c r="EI3" s="495">
        <v>11468260</v>
      </c>
      <c r="EJ3" s="495">
        <v>10961080</v>
      </c>
      <c r="EK3" s="495">
        <v>11238010</v>
      </c>
      <c r="EL3" s="495">
        <v>10789790</v>
      </c>
      <c r="EM3" s="495">
        <v>11243820</v>
      </c>
      <c r="EN3" s="495">
        <v>11280440</v>
      </c>
      <c r="EO3" s="495">
        <v>10840090</v>
      </c>
      <c r="EP3" s="495">
        <v>8872480</v>
      </c>
      <c r="EQ3" s="495">
        <v>11142030</v>
      </c>
      <c r="ER3" s="495">
        <v>11537090</v>
      </c>
      <c r="ES3" s="495">
        <v>12340880</v>
      </c>
      <c r="ET3" s="495">
        <v>11193760</v>
      </c>
      <c r="EU3" s="495">
        <v>12408290</v>
      </c>
      <c r="EV3" s="495">
        <v>11716710</v>
      </c>
      <c r="EW3" s="495">
        <v>12076150</v>
      </c>
      <c r="EX3" s="495">
        <v>11683660</v>
      </c>
      <c r="EY3" s="495">
        <v>12073550</v>
      </c>
      <c r="EZ3" s="495">
        <v>12311900</v>
      </c>
      <c r="FA3" s="495">
        <v>11635140</v>
      </c>
      <c r="FB3" s="495">
        <v>1228000</v>
      </c>
      <c r="FC3" s="495">
        <v>3707560</v>
      </c>
      <c r="FD3" s="495">
        <v>12283760</v>
      </c>
      <c r="FE3" s="495">
        <v>13882760</v>
      </c>
      <c r="FF3" s="495">
        <v>12529360</v>
      </c>
      <c r="FG3" s="495">
        <v>13840060</v>
      </c>
      <c r="FH3" s="495">
        <v>13071590</v>
      </c>
      <c r="FI3" s="495">
        <v>13421980</v>
      </c>
      <c r="FJ3" s="495">
        <v>13037060</v>
      </c>
      <c r="FK3" s="495">
        <v>13592070</v>
      </c>
      <c r="FL3" s="495">
        <v>13784470</v>
      </c>
      <c r="FM3" s="495">
        <v>12895920</v>
      </c>
      <c r="FN3" s="495">
        <v>10806350</v>
      </c>
      <c r="FO3" s="495">
        <v>13345350</v>
      </c>
      <c r="FP3" s="495">
        <v>13721160</v>
      </c>
      <c r="FQ3" s="495">
        <v>14908590</v>
      </c>
      <c r="FR3" s="495">
        <v>13487840</v>
      </c>
      <c r="FS3" s="495">
        <v>2457960</v>
      </c>
      <c r="FT3" s="495">
        <v>13087940</v>
      </c>
      <c r="FU3" s="495">
        <v>14372690</v>
      </c>
      <c r="FV3" s="495">
        <v>13927960</v>
      </c>
      <c r="FW3" s="495">
        <v>14682660</v>
      </c>
      <c r="FX3" s="495">
        <v>14772740</v>
      </c>
      <c r="FY3" s="495">
        <v>13853700</v>
      </c>
      <c r="FZ3" s="495">
        <v>14716050</v>
      </c>
      <c r="GA3" s="495">
        <v>14342010</v>
      </c>
      <c r="GB3" s="495">
        <v>14872990</v>
      </c>
    </row>
    <row r="4" spans="1:184">
      <c r="B4" s="461" t="s">
        <v>268</v>
      </c>
      <c r="C4" s="478" t="s">
        <v>2</v>
      </c>
      <c r="D4" s="478" t="s">
        <v>175</v>
      </c>
      <c r="E4" s="497">
        <v>3067240</v>
      </c>
      <c r="F4" s="497">
        <v>2728120</v>
      </c>
      <c r="G4" s="497">
        <v>3011630</v>
      </c>
      <c r="H4" s="497">
        <v>2890620</v>
      </c>
      <c r="I4" s="497">
        <v>3027200</v>
      </c>
      <c r="J4" s="497">
        <v>2916970</v>
      </c>
      <c r="K4" s="497">
        <v>3030980</v>
      </c>
      <c r="L4" s="497">
        <v>3075380</v>
      </c>
      <c r="M4" s="497">
        <v>2889500</v>
      </c>
      <c r="N4" s="497">
        <v>2966030</v>
      </c>
      <c r="O4" s="497">
        <v>2858190</v>
      </c>
      <c r="P4" s="497">
        <v>3012560</v>
      </c>
      <c r="Q4" s="497">
        <v>3101200</v>
      </c>
      <c r="R4" s="497">
        <v>2736700</v>
      </c>
      <c r="S4" s="497">
        <v>2995110</v>
      </c>
      <c r="T4" s="497">
        <v>2426250</v>
      </c>
      <c r="U4" s="497">
        <v>1467640</v>
      </c>
      <c r="V4" s="497">
        <v>2955020</v>
      </c>
      <c r="W4" s="497">
        <v>3052500</v>
      </c>
      <c r="X4" s="497">
        <v>3038710</v>
      </c>
      <c r="Y4" s="497">
        <v>2917330</v>
      </c>
      <c r="Z4" s="497">
        <v>2999610</v>
      </c>
      <c r="AA4" s="497">
        <v>2891860</v>
      </c>
      <c r="AB4" s="497">
        <v>3013470</v>
      </c>
      <c r="AC4" s="497">
        <v>3234840</v>
      </c>
      <c r="AD4" s="497">
        <v>2929420</v>
      </c>
      <c r="AE4" s="497">
        <v>3183270</v>
      </c>
      <c r="AF4" s="497">
        <v>3079010</v>
      </c>
      <c r="AG4" s="497">
        <v>3157950</v>
      </c>
      <c r="AH4" s="497">
        <v>3136140</v>
      </c>
      <c r="AI4" s="497">
        <v>3275610</v>
      </c>
      <c r="AJ4" s="497">
        <v>3257920</v>
      </c>
      <c r="AK4" s="497">
        <v>3066520</v>
      </c>
      <c r="AL4" s="497">
        <v>3177970</v>
      </c>
      <c r="AM4" s="497">
        <v>3066930</v>
      </c>
      <c r="AN4" s="497">
        <v>3168310</v>
      </c>
      <c r="AO4" s="497">
        <v>3295070</v>
      </c>
      <c r="AP4" s="497">
        <v>3086550</v>
      </c>
      <c r="AQ4" s="497">
        <v>3268630</v>
      </c>
      <c r="AR4" s="497">
        <v>1594600</v>
      </c>
      <c r="AS4" s="497">
        <v>2233410</v>
      </c>
      <c r="AT4" s="497">
        <v>3184170</v>
      </c>
      <c r="AU4" s="497">
        <v>3326940</v>
      </c>
      <c r="AV4" s="497">
        <v>3337340</v>
      </c>
      <c r="AW4" s="497">
        <v>3155640</v>
      </c>
      <c r="AX4" s="497">
        <v>3238680</v>
      </c>
      <c r="AY4" s="497">
        <v>3111720</v>
      </c>
      <c r="AZ4" s="497">
        <v>3242040</v>
      </c>
      <c r="BA4" s="497">
        <v>3443190</v>
      </c>
      <c r="BB4" s="497">
        <v>3121190</v>
      </c>
      <c r="BC4" s="497">
        <v>3400660</v>
      </c>
      <c r="BD4" s="497">
        <v>3254180</v>
      </c>
      <c r="BE4" s="497">
        <v>3358620</v>
      </c>
      <c r="BF4" s="497">
        <v>3328860</v>
      </c>
      <c r="BG4" s="497">
        <v>3452820</v>
      </c>
      <c r="BH4" s="497">
        <v>3462510</v>
      </c>
      <c r="BI4" s="497">
        <v>3302630</v>
      </c>
      <c r="BJ4" s="497">
        <v>3374260</v>
      </c>
      <c r="BK4" s="497">
        <v>3254070</v>
      </c>
      <c r="BL4" s="497">
        <v>3388710</v>
      </c>
      <c r="BM4" s="497">
        <v>3563130</v>
      </c>
      <c r="BN4" s="497">
        <v>3216620</v>
      </c>
      <c r="BO4" s="497">
        <v>3514740</v>
      </c>
      <c r="BP4" s="497">
        <v>684100</v>
      </c>
      <c r="BQ4" s="497">
        <v>701210</v>
      </c>
      <c r="BR4" s="497">
        <v>3440690</v>
      </c>
      <c r="BS4" s="497">
        <v>3596540</v>
      </c>
      <c r="BT4" s="497">
        <v>3628530</v>
      </c>
      <c r="BU4" s="497">
        <v>3430410</v>
      </c>
      <c r="BV4" s="497">
        <v>3532520</v>
      </c>
      <c r="BW4" s="497">
        <v>3411070</v>
      </c>
      <c r="BX4" s="497">
        <v>3557760</v>
      </c>
      <c r="BY4" s="497">
        <v>3665820</v>
      </c>
      <c r="BZ4" s="497">
        <v>3364010</v>
      </c>
      <c r="CA4" s="497">
        <v>3663340</v>
      </c>
      <c r="CB4" s="497">
        <v>3564320</v>
      </c>
      <c r="CC4" s="497">
        <v>3689100</v>
      </c>
      <c r="CD4" s="497">
        <v>3566230</v>
      </c>
      <c r="CE4" s="497">
        <v>3733740</v>
      </c>
      <c r="CF4" s="497">
        <v>3751290</v>
      </c>
      <c r="CG4" s="497">
        <v>3606790</v>
      </c>
      <c r="CH4" s="497">
        <v>3713720</v>
      </c>
      <c r="CI4" s="497">
        <v>3663770</v>
      </c>
      <c r="CJ4" s="497">
        <v>3828210</v>
      </c>
      <c r="CK4" s="497">
        <v>4019400</v>
      </c>
      <c r="CL4" s="497">
        <v>3765870</v>
      </c>
      <c r="CM4" s="497">
        <v>3945940</v>
      </c>
      <c r="CN4" s="497">
        <v>2023560</v>
      </c>
      <c r="CO4" s="497">
        <v>3058660</v>
      </c>
      <c r="CP4" s="497">
        <v>3805900</v>
      </c>
      <c r="CQ4" s="497">
        <v>4018700</v>
      </c>
      <c r="CR4" s="497">
        <v>4002330</v>
      </c>
      <c r="CS4" s="497">
        <v>3801780</v>
      </c>
      <c r="CT4" s="497">
        <v>3932600</v>
      </c>
      <c r="CU4" s="497">
        <v>3829360</v>
      </c>
      <c r="CV4" s="497">
        <v>4024040</v>
      </c>
      <c r="CW4" s="497">
        <v>4167140.0000000005</v>
      </c>
      <c r="CX4" s="497">
        <v>3763530</v>
      </c>
      <c r="CY4" s="497">
        <v>2568270</v>
      </c>
      <c r="CZ4" s="497">
        <v>1864290</v>
      </c>
      <c r="DA4" s="497">
        <v>4035900</v>
      </c>
      <c r="DB4" s="497">
        <v>3989920</v>
      </c>
      <c r="DC4" s="497">
        <v>4114700</v>
      </c>
      <c r="DD4" s="497">
        <v>4117760</v>
      </c>
      <c r="DE4" s="497">
        <v>3932320</v>
      </c>
      <c r="DF4" s="497">
        <v>4029700</v>
      </c>
      <c r="DG4" s="497">
        <v>3999430</v>
      </c>
      <c r="DH4" s="497">
        <v>4143080</v>
      </c>
      <c r="DI4" s="497">
        <v>4324910</v>
      </c>
      <c r="DJ4" s="497">
        <v>3870300</v>
      </c>
      <c r="DK4" s="497">
        <v>4253920</v>
      </c>
      <c r="DL4" s="497">
        <v>3933370</v>
      </c>
      <c r="DM4" s="497">
        <v>1507670</v>
      </c>
      <c r="DN4" s="497">
        <v>4107310.0000000005</v>
      </c>
      <c r="DO4" s="497">
        <v>4299040</v>
      </c>
      <c r="DP4" s="497">
        <v>4282100</v>
      </c>
      <c r="DQ4" s="497">
        <v>4071600</v>
      </c>
      <c r="DR4" s="497">
        <v>4209630</v>
      </c>
      <c r="DS4" s="497">
        <v>4152180.0000000005</v>
      </c>
      <c r="DT4" s="497">
        <v>4279820</v>
      </c>
      <c r="DU4" s="497">
        <v>4484640</v>
      </c>
      <c r="DV4" s="497">
        <v>4062440</v>
      </c>
      <c r="DW4" s="497">
        <v>4421130</v>
      </c>
      <c r="DX4" s="497">
        <v>4271550</v>
      </c>
      <c r="DY4" s="497">
        <v>4400580</v>
      </c>
      <c r="DZ4" s="497">
        <v>4285890</v>
      </c>
      <c r="EA4" s="497">
        <v>4457210</v>
      </c>
      <c r="EB4" s="497">
        <v>4470480</v>
      </c>
      <c r="EC4" s="497">
        <v>4223630</v>
      </c>
      <c r="ED4" s="497">
        <v>4389100</v>
      </c>
      <c r="EE4" s="497">
        <v>4298930</v>
      </c>
      <c r="EF4" s="497">
        <v>4476490</v>
      </c>
      <c r="EG4" s="497">
        <v>4576880</v>
      </c>
      <c r="EH4" s="497">
        <v>4273580</v>
      </c>
      <c r="EI4" s="497">
        <v>4510890</v>
      </c>
      <c r="EJ4" s="497">
        <v>1751180</v>
      </c>
      <c r="EK4" s="497">
        <v>4064890</v>
      </c>
      <c r="EL4" s="497">
        <v>4373290</v>
      </c>
      <c r="EM4" s="497">
        <v>4583960</v>
      </c>
      <c r="EN4" s="497">
        <v>4556180</v>
      </c>
      <c r="EO4" s="497">
        <v>4336510</v>
      </c>
      <c r="EP4" s="497">
        <v>4462410</v>
      </c>
      <c r="EQ4" s="497">
        <v>4386690</v>
      </c>
      <c r="ER4" s="497">
        <v>4592780</v>
      </c>
      <c r="ES4" s="497">
        <v>4898850</v>
      </c>
      <c r="ET4" s="497">
        <v>4421130</v>
      </c>
      <c r="EU4" s="497">
        <v>4860230</v>
      </c>
      <c r="EV4" s="497">
        <v>4665960</v>
      </c>
      <c r="EW4" s="497">
        <v>4836900</v>
      </c>
      <c r="EX4" s="497">
        <v>4681680</v>
      </c>
      <c r="EY4" s="497">
        <v>4876540</v>
      </c>
      <c r="EZ4" s="497">
        <v>4915580</v>
      </c>
      <c r="FA4" s="497">
        <v>4677400</v>
      </c>
      <c r="FB4" s="497">
        <v>4813550</v>
      </c>
      <c r="FC4" s="497">
        <v>4710500</v>
      </c>
      <c r="FD4" s="497">
        <v>4899520</v>
      </c>
      <c r="FE4" s="497">
        <v>5460280</v>
      </c>
      <c r="FF4" s="497">
        <v>4957420</v>
      </c>
      <c r="FG4" s="497">
        <v>5452700</v>
      </c>
      <c r="FH4" s="497">
        <v>543080</v>
      </c>
      <c r="FI4" s="497">
        <v>1576050</v>
      </c>
      <c r="FJ4" s="497">
        <v>5250210</v>
      </c>
      <c r="FK4" s="497">
        <v>5503530</v>
      </c>
      <c r="FL4" s="497">
        <v>5486030</v>
      </c>
      <c r="FM4" s="497">
        <v>5239560</v>
      </c>
      <c r="FN4" s="497">
        <v>5461020</v>
      </c>
      <c r="FO4" s="497">
        <v>5260520</v>
      </c>
      <c r="FP4" s="497">
        <v>5482250</v>
      </c>
      <c r="FQ4" s="497">
        <v>5816710</v>
      </c>
      <c r="FR4" s="497">
        <v>5258430</v>
      </c>
      <c r="FS4" s="497">
        <v>5852380</v>
      </c>
      <c r="FT4" s="497">
        <v>5590370</v>
      </c>
      <c r="FU4" s="497">
        <v>5734930</v>
      </c>
      <c r="FV4" s="497">
        <v>5591190</v>
      </c>
      <c r="FW4" s="497">
        <v>5840590</v>
      </c>
      <c r="FX4" s="497">
        <v>5848510</v>
      </c>
      <c r="FY4" s="497">
        <v>5568610</v>
      </c>
      <c r="FZ4" s="497">
        <v>5721790</v>
      </c>
      <c r="GA4" s="497">
        <v>5621180</v>
      </c>
      <c r="GB4" s="497">
        <v>5881450</v>
      </c>
    </row>
    <row r="5" spans="1:184">
      <c r="B5" s="461"/>
      <c r="C5" s="478" t="s">
        <v>3</v>
      </c>
      <c r="D5" s="478" t="s">
        <v>175</v>
      </c>
      <c r="E5" s="497">
        <v>3084510</v>
      </c>
      <c r="F5" s="497">
        <v>2770470</v>
      </c>
      <c r="G5" s="497">
        <v>2843680</v>
      </c>
      <c r="H5" s="497">
        <v>0</v>
      </c>
      <c r="I5" s="497">
        <v>1363910</v>
      </c>
      <c r="J5" s="497">
        <v>2934300</v>
      </c>
      <c r="K5" s="497">
        <v>3062700</v>
      </c>
      <c r="L5" s="497">
        <v>3068710</v>
      </c>
      <c r="M5" s="497">
        <v>2908240</v>
      </c>
      <c r="N5" s="497">
        <v>2965190</v>
      </c>
      <c r="O5" s="497">
        <v>2907910</v>
      </c>
      <c r="P5" s="497">
        <v>3010780</v>
      </c>
      <c r="Q5" s="497">
        <v>3060560</v>
      </c>
      <c r="R5" s="497">
        <v>2762370</v>
      </c>
      <c r="S5" s="497">
        <v>2979040</v>
      </c>
      <c r="T5" s="497">
        <v>2908240</v>
      </c>
      <c r="U5" s="497">
        <v>2987770</v>
      </c>
      <c r="V5" s="497">
        <v>2952140</v>
      </c>
      <c r="W5" s="497">
        <v>3074230</v>
      </c>
      <c r="X5" s="497">
        <v>3054410</v>
      </c>
      <c r="Y5" s="497">
        <v>2918740</v>
      </c>
      <c r="Z5" s="497">
        <v>3035330</v>
      </c>
      <c r="AA5" s="497">
        <v>2877720</v>
      </c>
      <c r="AB5" s="497">
        <v>3010500</v>
      </c>
      <c r="AC5" s="497">
        <v>3242540</v>
      </c>
      <c r="AD5" s="497">
        <v>2920920</v>
      </c>
      <c r="AE5" s="497">
        <v>3209830</v>
      </c>
      <c r="AF5" s="497">
        <v>3117310</v>
      </c>
      <c r="AG5" s="497">
        <v>1053180</v>
      </c>
      <c r="AH5" s="497">
        <v>3145450</v>
      </c>
      <c r="AI5" s="497">
        <v>3287050</v>
      </c>
      <c r="AJ5" s="497">
        <v>3267030</v>
      </c>
      <c r="AK5" s="497">
        <v>3139560</v>
      </c>
      <c r="AL5" s="497">
        <v>3243150</v>
      </c>
      <c r="AM5" s="497">
        <v>3087790</v>
      </c>
      <c r="AN5" s="497">
        <v>3185080</v>
      </c>
      <c r="AO5" s="497">
        <v>3333100</v>
      </c>
      <c r="AP5" s="497">
        <v>3114390</v>
      </c>
      <c r="AQ5" s="497">
        <v>3289120</v>
      </c>
      <c r="AR5" s="497">
        <v>3153700</v>
      </c>
      <c r="AS5" s="497">
        <v>3257460</v>
      </c>
      <c r="AT5" s="497">
        <v>3217400</v>
      </c>
      <c r="AU5" s="497">
        <v>3328310</v>
      </c>
      <c r="AV5" s="497">
        <v>3304210</v>
      </c>
      <c r="AW5" s="497">
        <v>3178710</v>
      </c>
      <c r="AX5" s="497">
        <v>3270570</v>
      </c>
      <c r="AY5" s="497">
        <v>3131400</v>
      </c>
      <c r="AZ5" s="497">
        <v>3251150</v>
      </c>
      <c r="BA5" s="497">
        <v>3458940</v>
      </c>
      <c r="BB5" s="497">
        <v>3101930</v>
      </c>
      <c r="BC5" s="497">
        <v>3430470</v>
      </c>
      <c r="BD5" s="497">
        <v>1003520</v>
      </c>
      <c r="BE5" s="497">
        <v>3395520</v>
      </c>
      <c r="BF5" s="497">
        <v>3382620</v>
      </c>
      <c r="BG5" s="497">
        <v>3472230</v>
      </c>
      <c r="BH5" s="497">
        <v>3463270</v>
      </c>
      <c r="BI5" s="497">
        <v>3256000</v>
      </c>
      <c r="BJ5" s="497">
        <v>3392980</v>
      </c>
      <c r="BK5" s="497">
        <v>3284650</v>
      </c>
      <c r="BL5" s="497">
        <v>3402570</v>
      </c>
      <c r="BM5" s="497">
        <v>3581880</v>
      </c>
      <c r="BN5" s="497">
        <v>3235520</v>
      </c>
      <c r="BO5" s="497">
        <v>3576730</v>
      </c>
      <c r="BP5" s="497">
        <v>3418230</v>
      </c>
      <c r="BQ5" s="497">
        <v>3563650</v>
      </c>
      <c r="BR5" s="497">
        <v>3508570</v>
      </c>
      <c r="BS5" s="497">
        <v>3644710</v>
      </c>
      <c r="BT5" s="497">
        <v>3654540</v>
      </c>
      <c r="BU5" s="497">
        <v>3462940</v>
      </c>
      <c r="BV5" s="497">
        <v>3574230</v>
      </c>
      <c r="BW5" s="497">
        <v>3455460</v>
      </c>
      <c r="BX5" s="497">
        <v>3609550</v>
      </c>
      <c r="BY5" s="497">
        <v>3709770</v>
      </c>
      <c r="BZ5" s="497">
        <v>3386640</v>
      </c>
      <c r="CA5" s="497">
        <v>3704920</v>
      </c>
      <c r="CB5" s="497">
        <v>2299550</v>
      </c>
      <c r="CC5" s="497">
        <v>1721940</v>
      </c>
      <c r="CD5" s="497">
        <v>3643060</v>
      </c>
      <c r="CE5" s="497">
        <v>3766050</v>
      </c>
      <c r="CF5" s="497">
        <v>3825100</v>
      </c>
      <c r="CG5" s="497">
        <v>3639240</v>
      </c>
      <c r="CH5" s="497">
        <v>3749890</v>
      </c>
      <c r="CI5" s="497">
        <v>3715310</v>
      </c>
      <c r="CJ5" s="497">
        <v>3905370</v>
      </c>
      <c r="CK5" s="497">
        <v>4049770</v>
      </c>
      <c r="CL5" s="497">
        <v>3790120</v>
      </c>
      <c r="CM5" s="497">
        <v>3964100</v>
      </c>
      <c r="CN5" s="497">
        <v>3856760</v>
      </c>
      <c r="CO5" s="497">
        <v>3957690</v>
      </c>
      <c r="CP5" s="497">
        <v>3863720</v>
      </c>
      <c r="CQ5" s="497">
        <v>4017990</v>
      </c>
      <c r="CR5" s="497">
        <v>4004820</v>
      </c>
      <c r="CS5" s="497">
        <v>3862740</v>
      </c>
      <c r="CT5" s="497">
        <v>3946470</v>
      </c>
      <c r="CU5" s="497">
        <v>3886250</v>
      </c>
      <c r="CV5" s="497">
        <v>4059840</v>
      </c>
      <c r="CW5" s="497">
        <v>4182100.0000000005</v>
      </c>
      <c r="CX5" s="497">
        <v>3786920</v>
      </c>
      <c r="CY5" s="497">
        <v>1610650</v>
      </c>
      <c r="CZ5" s="497">
        <v>0</v>
      </c>
      <c r="DA5" s="497">
        <v>4091720</v>
      </c>
      <c r="DB5" s="497">
        <v>3961830</v>
      </c>
      <c r="DC5" s="497">
        <v>4208280</v>
      </c>
      <c r="DD5" s="497">
        <v>4161279.9999999995</v>
      </c>
      <c r="DE5" s="497">
        <v>3926650</v>
      </c>
      <c r="DF5" s="497">
        <v>4130350.0000000005</v>
      </c>
      <c r="DG5" s="497">
        <v>3989720</v>
      </c>
      <c r="DH5" s="497">
        <v>4153560.0000000005</v>
      </c>
      <c r="DI5" s="497">
        <v>4293990</v>
      </c>
      <c r="DJ5" s="497">
        <v>3869960</v>
      </c>
      <c r="DK5" s="497">
        <v>4216350</v>
      </c>
      <c r="DL5" s="497">
        <v>4092350</v>
      </c>
      <c r="DM5" s="497">
        <v>4170479.9999999995</v>
      </c>
      <c r="DN5" s="497">
        <v>4093620</v>
      </c>
      <c r="DO5" s="497">
        <v>4266980</v>
      </c>
      <c r="DP5" s="497">
        <v>4279020</v>
      </c>
      <c r="DQ5" s="497">
        <v>4074440</v>
      </c>
      <c r="DR5" s="497">
        <v>4184100.0000000005</v>
      </c>
      <c r="DS5" s="497">
        <v>4113700</v>
      </c>
      <c r="DT5" s="497">
        <v>4305740</v>
      </c>
      <c r="DU5" s="497">
        <v>4503910</v>
      </c>
      <c r="DV5" s="497">
        <v>4065610</v>
      </c>
      <c r="DW5" s="497">
        <v>4475360</v>
      </c>
      <c r="DX5" s="497">
        <v>1970400</v>
      </c>
      <c r="DY5" s="497">
        <v>3712380</v>
      </c>
      <c r="DZ5" s="497">
        <v>4288330</v>
      </c>
      <c r="EA5" s="497">
        <v>4429380</v>
      </c>
      <c r="EB5" s="497">
        <v>4519880</v>
      </c>
      <c r="EC5" s="497">
        <v>4303520</v>
      </c>
      <c r="ED5" s="497">
        <v>4367510</v>
      </c>
      <c r="EE5" s="497">
        <v>4278620</v>
      </c>
      <c r="EF5" s="497">
        <v>4530680</v>
      </c>
      <c r="EG5" s="497">
        <v>4600990</v>
      </c>
      <c r="EH5" s="497">
        <v>4357440</v>
      </c>
      <c r="EI5" s="497">
        <v>4546510</v>
      </c>
      <c r="EJ5" s="497">
        <v>4332860</v>
      </c>
      <c r="EK5" s="497">
        <v>4484190</v>
      </c>
      <c r="EL5" s="497">
        <v>4356130</v>
      </c>
      <c r="EM5" s="497">
        <v>4616760</v>
      </c>
      <c r="EN5" s="497">
        <v>4625800</v>
      </c>
      <c r="EO5" s="497">
        <v>4390780</v>
      </c>
      <c r="EP5" s="497">
        <v>4540550</v>
      </c>
      <c r="EQ5" s="497">
        <v>4398120</v>
      </c>
      <c r="ER5" s="497">
        <v>4630710</v>
      </c>
      <c r="ES5" s="497">
        <v>4893740</v>
      </c>
      <c r="ET5" s="497">
        <v>4430210</v>
      </c>
      <c r="EU5" s="497">
        <v>4847810</v>
      </c>
      <c r="EV5" s="497">
        <v>1749850</v>
      </c>
      <c r="EW5" s="497">
        <v>4565190</v>
      </c>
      <c r="EX5" s="497">
        <v>4671240</v>
      </c>
      <c r="EY5" s="497">
        <v>4913610</v>
      </c>
      <c r="EZ5" s="497">
        <v>4928300</v>
      </c>
      <c r="FA5" s="497">
        <v>4699960</v>
      </c>
      <c r="FB5" s="497">
        <v>4916740</v>
      </c>
      <c r="FC5" s="497">
        <v>4695490</v>
      </c>
      <c r="FD5" s="497">
        <v>4959160</v>
      </c>
      <c r="FE5" s="497">
        <v>5474750</v>
      </c>
      <c r="FF5" s="497">
        <v>5040780</v>
      </c>
      <c r="FG5" s="497">
        <v>5521980</v>
      </c>
      <c r="FH5" s="497">
        <v>5260510</v>
      </c>
      <c r="FI5" s="497">
        <v>5463880</v>
      </c>
      <c r="FJ5" s="497">
        <v>5273590</v>
      </c>
      <c r="FK5" s="497">
        <v>5537620</v>
      </c>
      <c r="FL5" s="497">
        <v>5566900</v>
      </c>
      <c r="FM5" s="497">
        <v>5301020</v>
      </c>
      <c r="FN5" s="497">
        <v>5430510</v>
      </c>
      <c r="FO5" s="497">
        <v>5304850</v>
      </c>
      <c r="FP5" s="497">
        <v>5631520</v>
      </c>
      <c r="FQ5" s="497">
        <v>5871070</v>
      </c>
      <c r="FR5" s="497">
        <v>5357380</v>
      </c>
      <c r="FS5" s="497">
        <v>5893850</v>
      </c>
      <c r="FT5" s="497">
        <v>5664820</v>
      </c>
      <c r="FU5" s="497">
        <v>1896300</v>
      </c>
      <c r="FV5" s="497">
        <v>5623600</v>
      </c>
      <c r="FW5" s="497">
        <v>5904140</v>
      </c>
      <c r="FX5" s="497">
        <v>5909680</v>
      </c>
      <c r="FY5" s="497">
        <v>5623370</v>
      </c>
      <c r="FZ5" s="497">
        <v>5825820</v>
      </c>
      <c r="GA5" s="497">
        <v>5674810</v>
      </c>
      <c r="GB5" s="497">
        <v>5977410</v>
      </c>
    </row>
    <row r="6" spans="1:184">
      <c r="B6" s="461"/>
      <c r="C6" s="478" t="s">
        <v>4</v>
      </c>
      <c r="D6" s="478" t="s">
        <v>175</v>
      </c>
      <c r="E6" s="497">
        <v>2576540</v>
      </c>
      <c r="F6" s="497">
        <v>2282380</v>
      </c>
      <c r="G6" s="497">
        <v>2444540</v>
      </c>
      <c r="H6" s="497">
        <v>2096969.9999999998</v>
      </c>
      <c r="I6" s="497">
        <v>564740</v>
      </c>
      <c r="J6" s="497">
        <v>2319350</v>
      </c>
      <c r="K6" s="497">
        <v>2430190</v>
      </c>
      <c r="L6" s="497">
        <v>2453340</v>
      </c>
      <c r="M6" s="497">
        <v>2337540</v>
      </c>
      <c r="N6" s="497">
        <v>2479750</v>
      </c>
      <c r="O6" s="497">
        <v>2364590</v>
      </c>
      <c r="P6" s="497">
        <v>2414920</v>
      </c>
      <c r="Q6" s="497">
        <v>2609630</v>
      </c>
      <c r="R6" s="497">
        <v>2341480</v>
      </c>
      <c r="S6" s="497">
        <v>2454960</v>
      </c>
      <c r="T6" s="497">
        <v>2416070</v>
      </c>
      <c r="U6" s="497">
        <v>2560450</v>
      </c>
      <c r="V6" s="497">
        <v>2399520</v>
      </c>
      <c r="W6" s="497">
        <v>2516130</v>
      </c>
      <c r="X6" s="497">
        <v>2503470</v>
      </c>
      <c r="Y6" s="497">
        <v>2402640</v>
      </c>
      <c r="Z6" s="497">
        <v>2537710</v>
      </c>
      <c r="AA6" s="497">
        <v>2434900</v>
      </c>
      <c r="AB6" s="497">
        <v>2480450</v>
      </c>
      <c r="AC6" s="497">
        <v>2633250</v>
      </c>
      <c r="AD6" s="497">
        <v>2422810</v>
      </c>
      <c r="AE6" s="497">
        <v>2577820</v>
      </c>
      <c r="AF6" s="497">
        <v>2524730</v>
      </c>
      <c r="AG6" s="497">
        <v>2693930</v>
      </c>
      <c r="AH6" s="497">
        <v>2553220</v>
      </c>
      <c r="AI6" s="497">
        <v>2686480</v>
      </c>
      <c r="AJ6" s="497">
        <v>2684200</v>
      </c>
      <c r="AK6" s="497">
        <v>2557030</v>
      </c>
      <c r="AL6" s="497">
        <v>2690200</v>
      </c>
      <c r="AM6" s="497">
        <v>2604230</v>
      </c>
      <c r="AN6" s="497">
        <v>2575670</v>
      </c>
      <c r="AO6" s="497">
        <v>2772160</v>
      </c>
      <c r="AP6" s="497">
        <v>2678010</v>
      </c>
      <c r="AQ6" s="497">
        <v>2753470</v>
      </c>
      <c r="AR6" s="497">
        <v>2540020</v>
      </c>
      <c r="AS6" s="497">
        <v>635090</v>
      </c>
      <c r="AT6" s="497">
        <v>2698040</v>
      </c>
      <c r="AU6" s="497">
        <v>2765300</v>
      </c>
      <c r="AV6" s="497">
        <v>2846300</v>
      </c>
      <c r="AW6" s="497">
        <v>2659650</v>
      </c>
      <c r="AX6" s="497">
        <v>2805760</v>
      </c>
      <c r="AY6" s="497">
        <v>2721720</v>
      </c>
      <c r="AZ6" s="497">
        <v>2716150</v>
      </c>
      <c r="BA6" s="497">
        <v>2904230</v>
      </c>
      <c r="BB6" s="497">
        <v>2676240</v>
      </c>
      <c r="BC6" s="497">
        <v>2727770</v>
      </c>
      <c r="BD6" s="497">
        <v>2578690</v>
      </c>
      <c r="BE6" s="497">
        <v>2706860</v>
      </c>
      <c r="BF6" s="497">
        <v>2667680</v>
      </c>
      <c r="BG6" s="497">
        <v>2726910</v>
      </c>
      <c r="BH6" s="497">
        <v>2802730</v>
      </c>
      <c r="BI6" s="497">
        <v>2570350</v>
      </c>
      <c r="BJ6" s="497">
        <v>2738340</v>
      </c>
      <c r="BK6" s="497">
        <v>2658220</v>
      </c>
      <c r="BL6" s="497">
        <v>2675750</v>
      </c>
      <c r="BM6" s="497">
        <v>3022830</v>
      </c>
      <c r="BN6" s="497">
        <v>2812990</v>
      </c>
      <c r="BO6" s="497">
        <v>2831610</v>
      </c>
      <c r="BP6" s="497">
        <v>2754240</v>
      </c>
      <c r="BQ6" s="497">
        <v>2885080</v>
      </c>
      <c r="BR6" s="497">
        <v>2760150</v>
      </c>
      <c r="BS6" s="497">
        <v>2965770</v>
      </c>
      <c r="BT6" s="497">
        <v>2983990</v>
      </c>
      <c r="BU6" s="497">
        <v>2789920</v>
      </c>
      <c r="BV6" s="497">
        <v>2892150</v>
      </c>
      <c r="BW6" s="497">
        <v>3053640</v>
      </c>
      <c r="BX6" s="497">
        <v>3068550</v>
      </c>
      <c r="BY6" s="497">
        <v>3315120</v>
      </c>
      <c r="BZ6" s="497">
        <v>3051780</v>
      </c>
      <c r="CA6" s="497">
        <v>3295180</v>
      </c>
      <c r="CB6" s="497">
        <v>531670</v>
      </c>
      <c r="CC6" s="497">
        <v>697540</v>
      </c>
      <c r="CD6" s="497">
        <v>2939990</v>
      </c>
      <c r="CE6" s="497">
        <v>3257860</v>
      </c>
      <c r="CF6" s="497">
        <v>3308210</v>
      </c>
      <c r="CG6" s="497">
        <v>3151040</v>
      </c>
      <c r="CH6" s="497">
        <v>3319150</v>
      </c>
      <c r="CI6" s="497">
        <v>3292880</v>
      </c>
      <c r="CJ6" s="497">
        <v>3351930</v>
      </c>
      <c r="CK6" s="497">
        <v>3606490</v>
      </c>
      <c r="CL6" s="497">
        <v>3381350</v>
      </c>
      <c r="CM6" s="497">
        <v>3616750</v>
      </c>
      <c r="CN6" s="497">
        <v>3366380</v>
      </c>
      <c r="CO6" s="497">
        <v>3375310</v>
      </c>
      <c r="CP6" s="497">
        <v>3286840</v>
      </c>
      <c r="CQ6" s="497">
        <v>3423370</v>
      </c>
      <c r="CR6" s="497">
        <v>3431490</v>
      </c>
      <c r="CS6" s="497">
        <v>3355440</v>
      </c>
      <c r="CT6" s="497">
        <v>3489960</v>
      </c>
      <c r="CU6" s="497">
        <v>3405550</v>
      </c>
      <c r="CV6" s="497">
        <v>3474950</v>
      </c>
      <c r="CW6" s="497">
        <v>3712870</v>
      </c>
      <c r="CX6" s="497">
        <v>3350120</v>
      </c>
      <c r="CY6" s="497">
        <v>3709510</v>
      </c>
      <c r="CZ6" s="497">
        <v>3460680</v>
      </c>
      <c r="DA6" s="497">
        <v>3517750</v>
      </c>
      <c r="DB6" s="497">
        <v>3411330</v>
      </c>
      <c r="DC6" s="497">
        <v>3506200</v>
      </c>
      <c r="DD6" s="497">
        <v>3572910</v>
      </c>
      <c r="DE6" s="497">
        <v>3399390</v>
      </c>
      <c r="DF6" s="497">
        <v>3551980</v>
      </c>
      <c r="DG6" s="497">
        <v>3562130</v>
      </c>
      <c r="DH6" s="497">
        <v>3560390</v>
      </c>
      <c r="DI6" s="497">
        <v>3852320</v>
      </c>
      <c r="DJ6" s="497">
        <v>3490330</v>
      </c>
      <c r="DK6" s="497">
        <v>3867430</v>
      </c>
      <c r="DL6" s="497">
        <v>3480200</v>
      </c>
      <c r="DM6" s="497">
        <v>483880</v>
      </c>
      <c r="DN6" s="497">
        <v>3515610</v>
      </c>
      <c r="DO6" s="497">
        <v>3675190</v>
      </c>
      <c r="DP6" s="497">
        <v>3710620</v>
      </c>
      <c r="DQ6" s="497">
        <v>3525710</v>
      </c>
      <c r="DR6" s="497">
        <v>3734130</v>
      </c>
      <c r="DS6" s="497">
        <v>3707850</v>
      </c>
      <c r="DT6" s="497">
        <v>3695410</v>
      </c>
      <c r="DU6" s="497">
        <v>4022440</v>
      </c>
      <c r="DV6" s="497">
        <v>3636700</v>
      </c>
      <c r="DW6" s="497">
        <v>4029960</v>
      </c>
      <c r="DX6" s="497">
        <v>3773490</v>
      </c>
      <c r="DY6" s="497">
        <v>3846790</v>
      </c>
      <c r="DZ6" s="497">
        <v>3600980</v>
      </c>
      <c r="EA6" s="497">
        <v>3862370</v>
      </c>
      <c r="EB6" s="497">
        <v>3878610</v>
      </c>
      <c r="EC6" s="497">
        <v>3687300</v>
      </c>
      <c r="ED6" s="497">
        <v>3894650</v>
      </c>
      <c r="EE6" s="497">
        <v>3820210</v>
      </c>
      <c r="EF6" s="497">
        <v>3884780</v>
      </c>
      <c r="EG6" s="497">
        <v>4100260</v>
      </c>
      <c r="EH6" s="497">
        <v>3840320</v>
      </c>
      <c r="EI6" s="497">
        <v>4109990</v>
      </c>
      <c r="EJ6" s="497">
        <v>3836300</v>
      </c>
      <c r="EK6" s="497">
        <v>3899910</v>
      </c>
      <c r="EL6" s="497">
        <v>3706270</v>
      </c>
      <c r="EM6" s="497">
        <v>3970270</v>
      </c>
      <c r="EN6" s="497">
        <v>3908340</v>
      </c>
      <c r="EO6" s="497">
        <v>3805030</v>
      </c>
      <c r="EP6" s="497">
        <v>3972790</v>
      </c>
      <c r="EQ6" s="497">
        <v>3920710</v>
      </c>
      <c r="ER6" s="497">
        <v>3985990</v>
      </c>
      <c r="ES6" s="497">
        <v>4405860</v>
      </c>
      <c r="ET6" s="497">
        <v>3995320</v>
      </c>
      <c r="EU6" s="497">
        <v>4383460</v>
      </c>
      <c r="EV6" s="497">
        <v>3391630</v>
      </c>
      <c r="EW6" s="497">
        <v>1473610</v>
      </c>
      <c r="EX6" s="497">
        <v>3905690</v>
      </c>
      <c r="EY6" s="497">
        <v>4258890</v>
      </c>
      <c r="EZ6" s="497">
        <v>4268680</v>
      </c>
      <c r="FA6" s="497">
        <v>4077110</v>
      </c>
      <c r="FB6" s="497">
        <v>4268430</v>
      </c>
      <c r="FC6" s="497">
        <v>4211960</v>
      </c>
      <c r="FD6" s="497">
        <v>4240300</v>
      </c>
      <c r="FE6" s="497">
        <v>4889860</v>
      </c>
      <c r="FF6" s="497">
        <v>4461000</v>
      </c>
      <c r="FG6" s="497">
        <v>4897460</v>
      </c>
      <c r="FH6" s="497">
        <v>4427570</v>
      </c>
      <c r="FI6" s="497">
        <v>4555260</v>
      </c>
      <c r="FJ6" s="497">
        <v>4411130</v>
      </c>
      <c r="FK6" s="497">
        <v>4793250</v>
      </c>
      <c r="FL6" s="497">
        <v>4716250</v>
      </c>
      <c r="FM6" s="497">
        <v>4534570</v>
      </c>
      <c r="FN6" s="497">
        <v>4833680</v>
      </c>
      <c r="FO6" s="497">
        <v>4723700</v>
      </c>
      <c r="FP6" s="497">
        <v>4824650</v>
      </c>
      <c r="FQ6" s="497">
        <v>5224750</v>
      </c>
      <c r="FR6" s="497">
        <v>4754670</v>
      </c>
      <c r="FS6" s="497">
        <v>5148360</v>
      </c>
      <c r="FT6" s="497">
        <v>4700660</v>
      </c>
      <c r="FU6" s="497">
        <v>4872880</v>
      </c>
      <c r="FV6" s="497">
        <v>4716130</v>
      </c>
      <c r="FW6" s="497">
        <v>5103330</v>
      </c>
      <c r="FX6" s="497">
        <v>5019020</v>
      </c>
      <c r="FY6" s="497">
        <v>4780050</v>
      </c>
      <c r="FZ6" s="497">
        <v>5086820</v>
      </c>
      <c r="GA6" s="497">
        <v>5049340</v>
      </c>
      <c r="GB6" s="497">
        <v>5154150</v>
      </c>
    </row>
    <row r="7" spans="1:184">
      <c r="B7" s="461"/>
      <c r="C7" s="478" t="s">
        <v>5</v>
      </c>
      <c r="D7" s="478" t="s">
        <v>175</v>
      </c>
      <c r="E7" s="497">
        <v>2576610</v>
      </c>
      <c r="F7" s="497">
        <v>2280480</v>
      </c>
      <c r="G7" s="497">
        <v>2444970</v>
      </c>
      <c r="H7" s="497">
        <v>2412950</v>
      </c>
      <c r="I7" s="497">
        <v>2496770</v>
      </c>
      <c r="J7" s="497">
        <v>2337730</v>
      </c>
      <c r="K7" s="497">
        <v>2439270</v>
      </c>
      <c r="L7" s="497">
        <v>2463840</v>
      </c>
      <c r="M7" s="497">
        <v>2333900</v>
      </c>
      <c r="N7" s="497">
        <v>2482780</v>
      </c>
      <c r="O7" s="497">
        <v>2376920</v>
      </c>
      <c r="P7" s="497">
        <v>2414870</v>
      </c>
      <c r="Q7" s="497">
        <v>2619160</v>
      </c>
      <c r="R7" s="497">
        <v>2340010</v>
      </c>
      <c r="S7" s="497">
        <v>2456850</v>
      </c>
      <c r="T7" s="497">
        <v>2409820</v>
      </c>
      <c r="U7" s="497">
        <v>2566060</v>
      </c>
      <c r="V7" s="497">
        <v>2418440</v>
      </c>
      <c r="W7" s="497">
        <v>2506880</v>
      </c>
      <c r="X7" s="497">
        <v>2515840</v>
      </c>
      <c r="Y7" s="497">
        <v>2407700</v>
      </c>
      <c r="Z7" s="497">
        <v>2547210</v>
      </c>
      <c r="AA7" s="497">
        <v>2428200</v>
      </c>
      <c r="AB7" s="497">
        <v>2489200</v>
      </c>
      <c r="AC7" s="497">
        <v>2630450</v>
      </c>
      <c r="AD7" s="497">
        <v>2421680</v>
      </c>
      <c r="AE7" s="497">
        <v>2588560</v>
      </c>
      <c r="AF7" s="497">
        <v>2539070</v>
      </c>
      <c r="AG7" s="497">
        <v>530130</v>
      </c>
      <c r="AH7" s="497">
        <v>2574850</v>
      </c>
      <c r="AI7" s="497">
        <v>2662390</v>
      </c>
      <c r="AJ7" s="497">
        <v>2675110</v>
      </c>
      <c r="AK7" s="497">
        <v>2551490</v>
      </c>
      <c r="AL7" s="497">
        <v>2696620</v>
      </c>
      <c r="AM7" s="497">
        <v>2598970</v>
      </c>
      <c r="AN7" s="497">
        <v>2568280</v>
      </c>
      <c r="AO7" s="497">
        <v>2795650</v>
      </c>
      <c r="AP7" s="497">
        <v>2671890</v>
      </c>
      <c r="AQ7" s="497">
        <v>2724550</v>
      </c>
      <c r="AR7" s="497">
        <v>2629000</v>
      </c>
      <c r="AS7" s="497">
        <v>2810610</v>
      </c>
      <c r="AT7" s="497">
        <v>2694470</v>
      </c>
      <c r="AU7" s="497">
        <v>2794570</v>
      </c>
      <c r="AV7" s="497">
        <v>2841590</v>
      </c>
      <c r="AW7" s="497">
        <v>2670000</v>
      </c>
      <c r="AX7" s="497">
        <v>2803360</v>
      </c>
      <c r="AY7" s="497">
        <v>2722890</v>
      </c>
      <c r="AZ7" s="497">
        <v>2705680</v>
      </c>
      <c r="BA7" s="497">
        <v>2928040</v>
      </c>
      <c r="BB7" s="497">
        <v>2689250</v>
      </c>
      <c r="BC7" s="497">
        <v>2706460</v>
      </c>
      <c r="BD7" s="497">
        <v>2594770</v>
      </c>
      <c r="BE7" s="497">
        <v>2712370</v>
      </c>
      <c r="BF7" s="497">
        <v>2662150</v>
      </c>
      <c r="BG7" s="497">
        <v>2725960</v>
      </c>
      <c r="BH7" s="497">
        <v>2815930</v>
      </c>
      <c r="BI7" s="497">
        <v>2575280</v>
      </c>
      <c r="BJ7" s="497">
        <v>2749160</v>
      </c>
      <c r="BK7" s="497">
        <v>2693220</v>
      </c>
      <c r="BL7" s="497">
        <v>2669460</v>
      </c>
      <c r="BM7" s="497">
        <v>3041260</v>
      </c>
      <c r="BN7" s="497">
        <v>2805620</v>
      </c>
      <c r="BO7" s="497">
        <v>2839270</v>
      </c>
      <c r="BP7" s="497">
        <v>2767360</v>
      </c>
      <c r="BQ7" s="497">
        <v>2889650</v>
      </c>
      <c r="BR7" s="497">
        <v>2761030</v>
      </c>
      <c r="BS7" s="497">
        <v>2960620</v>
      </c>
      <c r="BT7" s="497">
        <v>2991010</v>
      </c>
      <c r="BU7" s="497">
        <v>1306960</v>
      </c>
      <c r="BV7" s="497">
        <v>0</v>
      </c>
      <c r="BW7" s="497">
        <v>2844900</v>
      </c>
      <c r="BX7" s="497">
        <v>3058060</v>
      </c>
      <c r="BY7" s="497">
        <v>3323030</v>
      </c>
      <c r="BZ7" s="497">
        <v>3024800</v>
      </c>
      <c r="CA7" s="497">
        <v>3308510</v>
      </c>
      <c r="CB7" s="497">
        <v>3067940</v>
      </c>
      <c r="CC7" s="497">
        <v>3074760</v>
      </c>
      <c r="CD7" s="497">
        <v>2951180</v>
      </c>
      <c r="CE7" s="497">
        <v>3247690</v>
      </c>
      <c r="CF7" s="497">
        <v>3239450</v>
      </c>
      <c r="CG7" s="497">
        <v>3137550</v>
      </c>
      <c r="CH7" s="497">
        <v>3312750</v>
      </c>
      <c r="CI7" s="497">
        <v>3247800</v>
      </c>
      <c r="CJ7" s="497">
        <v>3312500</v>
      </c>
      <c r="CK7" s="497">
        <v>3624190</v>
      </c>
      <c r="CL7" s="497">
        <v>3393040</v>
      </c>
      <c r="CM7" s="497">
        <v>3633800</v>
      </c>
      <c r="CN7" s="497">
        <v>3358140</v>
      </c>
      <c r="CO7" s="497">
        <v>3391060</v>
      </c>
      <c r="CP7" s="497">
        <v>3314160</v>
      </c>
      <c r="CQ7" s="497">
        <v>3484830</v>
      </c>
      <c r="CR7" s="497">
        <v>3448210</v>
      </c>
      <c r="CS7" s="497">
        <v>3330680</v>
      </c>
      <c r="CT7" s="497">
        <v>3460620</v>
      </c>
      <c r="CU7" s="497">
        <v>3420940</v>
      </c>
      <c r="CV7" s="497">
        <v>3512690</v>
      </c>
      <c r="CW7" s="497">
        <v>3723020</v>
      </c>
      <c r="CX7" s="497">
        <v>3377520</v>
      </c>
      <c r="CY7" s="497">
        <v>3726100</v>
      </c>
      <c r="CZ7" s="497">
        <v>3487340</v>
      </c>
      <c r="DA7" s="497">
        <v>668600</v>
      </c>
      <c r="DB7" s="497">
        <v>3407710</v>
      </c>
      <c r="DC7" s="497">
        <v>3521640</v>
      </c>
      <c r="DD7" s="497">
        <v>3600620</v>
      </c>
      <c r="DE7" s="497">
        <v>3402050</v>
      </c>
      <c r="DF7" s="497">
        <v>3572770</v>
      </c>
      <c r="DG7" s="497">
        <v>3568160</v>
      </c>
      <c r="DH7" s="497">
        <v>3596490</v>
      </c>
      <c r="DI7" s="497">
        <v>3859460</v>
      </c>
      <c r="DJ7" s="497">
        <v>3490500</v>
      </c>
      <c r="DK7" s="497">
        <v>3876100</v>
      </c>
      <c r="DL7" s="497">
        <v>3617100</v>
      </c>
      <c r="DM7" s="497">
        <v>3653550</v>
      </c>
      <c r="DN7" s="497">
        <v>3513920</v>
      </c>
      <c r="DO7" s="497">
        <v>3694880</v>
      </c>
      <c r="DP7" s="497">
        <v>3737340</v>
      </c>
      <c r="DQ7" s="497">
        <v>3494970</v>
      </c>
      <c r="DR7" s="497">
        <v>3737790</v>
      </c>
      <c r="DS7" s="497">
        <v>3705680</v>
      </c>
      <c r="DT7" s="497">
        <v>3703860</v>
      </c>
      <c r="DU7" s="497">
        <v>4027750</v>
      </c>
      <c r="DV7" s="497">
        <v>3644680</v>
      </c>
      <c r="DW7" s="497">
        <v>4043470</v>
      </c>
      <c r="DX7" s="497">
        <v>3767190</v>
      </c>
      <c r="DY7" s="497">
        <v>3815620</v>
      </c>
      <c r="DZ7" s="497">
        <v>3637660</v>
      </c>
      <c r="EA7" s="497">
        <v>3889280</v>
      </c>
      <c r="EB7" s="497">
        <v>3862770</v>
      </c>
      <c r="EC7" s="497">
        <v>3677860</v>
      </c>
      <c r="ED7" s="497">
        <v>3887000</v>
      </c>
      <c r="EE7" s="497">
        <v>3840940</v>
      </c>
      <c r="EF7" s="497">
        <v>3851580</v>
      </c>
      <c r="EG7" s="497">
        <v>4100240</v>
      </c>
      <c r="EH7" s="497">
        <v>3843660</v>
      </c>
      <c r="EI7" s="497">
        <v>4119510</v>
      </c>
      <c r="EJ7" s="497">
        <v>3334680</v>
      </c>
      <c r="EK7" s="497">
        <v>869190</v>
      </c>
      <c r="EL7" s="497">
        <v>3700590</v>
      </c>
      <c r="EM7" s="497">
        <v>3956200</v>
      </c>
      <c r="EN7" s="497">
        <v>3972640</v>
      </c>
      <c r="EO7" s="497">
        <v>3831900</v>
      </c>
      <c r="EP7" s="497">
        <v>3988520</v>
      </c>
      <c r="EQ7" s="497">
        <v>3954680</v>
      </c>
      <c r="ER7" s="497">
        <v>3967320</v>
      </c>
      <c r="ES7" s="497">
        <v>4401750</v>
      </c>
      <c r="ET7" s="497">
        <v>3992540</v>
      </c>
      <c r="EU7" s="497">
        <v>4387760</v>
      </c>
      <c r="EV7" s="497">
        <v>4066450</v>
      </c>
      <c r="EW7" s="497">
        <v>4186399.9999999995</v>
      </c>
      <c r="EX7" s="497">
        <v>3915450</v>
      </c>
      <c r="EY7" s="497">
        <v>4257920</v>
      </c>
      <c r="EZ7" s="497">
        <v>4279010</v>
      </c>
      <c r="FA7" s="497">
        <v>4051930</v>
      </c>
      <c r="FB7" s="497">
        <v>4259110</v>
      </c>
      <c r="FC7" s="497">
        <v>4235550</v>
      </c>
      <c r="FD7" s="497">
        <v>4262380</v>
      </c>
      <c r="FE7" s="497">
        <v>4930340</v>
      </c>
      <c r="FF7" s="497">
        <v>4468810</v>
      </c>
      <c r="FG7" s="497">
        <v>4889460</v>
      </c>
      <c r="FH7" s="497">
        <v>4420480</v>
      </c>
      <c r="FI7" s="497">
        <v>4553790</v>
      </c>
      <c r="FJ7" s="497">
        <v>4422260</v>
      </c>
      <c r="FK7" s="497">
        <v>4825520</v>
      </c>
      <c r="FL7" s="497">
        <v>4730240</v>
      </c>
      <c r="FM7" s="497">
        <v>4498810</v>
      </c>
      <c r="FN7" s="497">
        <v>4861510</v>
      </c>
      <c r="FO7" s="497">
        <v>4765960</v>
      </c>
      <c r="FP7" s="497">
        <v>4800700</v>
      </c>
      <c r="FQ7" s="497">
        <v>5252270</v>
      </c>
      <c r="FR7" s="497">
        <v>4756930</v>
      </c>
      <c r="FS7" s="497">
        <v>5156100</v>
      </c>
      <c r="FT7" s="497">
        <v>331700</v>
      </c>
      <c r="FU7" s="497">
        <v>1575610</v>
      </c>
      <c r="FV7" s="497">
        <v>4752380</v>
      </c>
      <c r="FW7" s="497">
        <v>5132470</v>
      </c>
      <c r="FX7" s="497">
        <v>5019160</v>
      </c>
      <c r="FY7" s="497">
        <v>4769310</v>
      </c>
      <c r="FZ7" s="497">
        <v>5110080</v>
      </c>
      <c r="GA7" s="497">
        <v>5068050</v>
      </c>
      <c r="GB7" s="497">
        <v>5206340</v>
      </c>
    </row>
    <row r="8" spans="1:184">
      <c r="B8" s="461"/>
      <c r="C8" s="478" t="s">
        <v>6</v>
      </c>
      <c r="D8" s="478" t="s">
        <v>175</v>
      </c>
      <c r="E8" s="497">
        <v>2653990</v>
      </c>
      <c r="F8" s="497">
        <v>2364890</v>
      </c>
      <c r="G8" s="497">
        <v>2574630</v>
      </c>
      <c r="H8" s="497">
        <v>2537050</v>
      </c>
      <c r="I8" s="497">
        <v>2623770</v>
      </c>
      <c r="J8" s="497">
        <v>2486660</v>
      </c>
      <c r="K8" s="497">
        <v>2583870</v>
      </c>
      <c r="L8" s="497">
        <v>2582670</v>
      </c>
      <c r="M8" s="497">
        <v>2484790</v>
      </c>
      <c r="N8" s="497">
        <v>2608110</v>
      </c>
      <c r="O8" s="497">
        <v>2510280</v>
      </c>
      <c r="P8" s="497">
        <v>2538340</v>
      </c>
      <c r="Q8" s="497">
        <v>2727160</v>
      </c>
      <c r="R8" s="497">
        <v>2437980</v>
      </c>
      <c r="S8" s="497">
        <v>2588020</v>
      </c>
      <c r="T8" s="497">
        <v>357240</v>
      </c>
      <c r="U8" s="497">
        <v>523520</v>
      </c>
      <c r="V8" s="497">
        <v>2561180</v>
      </c>
      <c r="W8" s="497">
        <v>2653380</v>
      </c>
      <c r="X8" s="497">
        <v>2631080</v>
      </c>
      <c r="Y8" s="497">
        <v>2549300</v>
      </c>
      <c r="Z8" s="497">
        <v>2683730</v>
      </c>
      <c r="AA8" s="497">
        <v>2588510</v>
      </c>
      <c r="AB8" s="497">
        <v>2602310</v>
      </c>
      <c r="AC8" s="497">
        <v>2787020</v>
      </c>
      <c r="AD8" s="497">
        <v>2514310</v>
      </c>
      <c r="AE8" s="497">
        <v>2711740</v>
      </c>
      <c r="AF8" s="497">
        <v>2661440</v>
      </c>
      <c r="AG8" s="497">
        <v>2827490</v>
      </c>
      <c r="AH8" s="497">
        <v>2703850</v>
      </c>
      <c r="AI8" s="497">
        <v>2811430</v>
      </c>
      <c r="AJ8" s="497">
        <v>2798450</v>
      </c>
      <c r="AK8" s="497">
        <v>2691230</v>
      </c>
      <c r="AL8" s="497">
        <v>2824320</v>
      </c>
      <c r="AM8" s="497">
        <v>2718600</v>
      </c>
      <c r="AN8" s="497">
        <v>2728390</v>
      </c>
      <c r="AO8" s="497">
        <v>2963180</v>
      </c>
      <c r="AP8" s="497">
        <v>2784570</v>
      </c>
      <c r="AQ8" s="497">
        <v>2885660</v>
      </c>
      <c r="AR8" s="497">
        <v>2784220</v>
      </c>
      <c r="AS8" s="497">
        <v>2973770</v>
      </c>
      <c r="AT8" s="497">
        <v>2826060</v>
      </c>
      <c r="AU8" s="497">
        <v>2914820</v>
      </c>
      <c r="AV8" s="497">
        <v>2984140</v>
      </c>
      <c r="AW8" s="497">
        <v>2821660</v>
      </c>
      <c r="AX8" s="497">
        <v>2949660</v>
      </c>
      <c r="AY8" s="497">
        <v>2862080</v>
      </c>
      <c r="AZ8" s="497">
        <v>2829600</v>
      </c>
      <c r="BA8" s="497">
        <v>3031290</v>
      </c>
      <c r="BB8" s="497">
        <v>2779770</v>
      </c>
      <c r="BC8" s="497">
        <v>2841130</v>
      </c>
      <c r="BD8" s="497">
        <v>2579510</v>
      </c>
      <c r="BE8" s="497">
        <v>446740</v>
      </c>
      <c r="BF8" s="497">
        <v>2753060</v>
      </c>
      <c r="BG8" s="497">
        <v>2852240</v>
      </c>
      <c r="BH8" s="497">
        <v>2934620</v>
      </c>
      <c r="BI8" s="497">
        <v>2684370</v>
      </c>
      <c r="BJ8" s="497">
        <v>2843740</v>
      </c>
      <c r="BK8" s="497">
        <v>2774350</v>
      </c>
      <c r="BL8" s="497">
        <v>2816060</v>
      </c>
      <c r="BM8" s="497">
        <v>3178130</v>
      </c>
      <c r="BN8" s="497">
        <v>2903640</v>
      </c>
      <c r="BO8" s="497">
        <v>2967400</v>
      </c>
      <c r="BP8" s="497">
        <v>2836770</v>
      </c>
      <c r="BQ8" s="497">
        <v>3013650</v>
      </c>
      <c r="BR8" s="497">
        <v>2886140</v>
      </c>
      <c r="BS8" s="497">
        <v>3083600</v>
      </c>
      <c r="BT8" s="497">
        <v>3100330</v>
      </c>
      <c r="BU8" s="497">
        <v>2910430</v>
      </c>
      <c r="BV8" s="497">
        <v>3028500</v>
      </c>
      <c r="BW8" s="497">
        <v>3134500</v>
      </c>
      <c r="BX8" s="497">
        <v>3135510</v>
      </c>
      <c r="BY8" s="497">
        <v>3413570</v>
      </c>
      <c r="BZ8" s="497">
        <v>3131380</v>
      </c>
      <c r="CA8" s="497">
        <v>3403860</v>
      </c>
      <c r="CB8" s="497">
        <v>3190270</v>
      </c>
      <c r="CC8" s="497">
        <v>3220680</v>
      </c>
      <c r="CD8" s="497">
        <v>3082820</v>
      </c>
      <c r="CE8" s="497">
        <v>3401380</v>
      </c>
      <c r="CF8" s="497">
        <v>3355250</v>
      </c>
      <c r="CG8" s="497">
        <v>3223730</v>
      </c>
      <c r="CH8" s="497">
        <v>3412570</v>
      </c>
      <c r="CI8" s="497">
        <v>3348850</v>
      </c>
      <c r="CJ8" s="497">
        <v>3434630</v>
      </c>
      <c r="CK8" s="497">
        <v>3720430</v>
      </c>
      <c r="CL8" s="497">
        <v>3497470</v>
      </c>
      <c r="CM8" s="497">
        <v>3715220</v>
      </c>
      <c r="CN8" s="497">
        <v>2790650</v>
      </c>
      <c r="CO8" s="497">
        <v>1332170</v>
      </c>
      <c r="CP8" s="497">
        <v>3387460</v>
      </c>
      <c r="CQ8" s="497">
        <v>3554900</v>
      </c>
      <c r="CR8" s="497">
        <v>3564250</v>
      </c>
      <c r="CS8" s="497">
        <v>3455540</v>
      </c>
      <c r="CT8" s="497">
        <v>3587880</v>
      </c>
      <c r="CU8" s="497">
        <v>3545300</v>
      </c>
      <c r="CV8" s="497">
        <v>3603150</v>
      </c>
      <c r="CW8" s="497">
        <v>3817660</v>
      </c>
      <c r="CX8" s="497">
        <v>3469050</v>
      </c>
      <c r="CY8" s="497">
        <v>3826070</v>
      </c>
      <c r="CZ8" s="497">
        <v>3581210</v>
      </c>
      <c r="DA8" s="497">
        <v>3673800</v>
      </c>
      <c r="DB8" s="497">
        <v>3529940</v>
      </c>
      <c r="DC8" s="497">
        <v>3647800</v>
      </c>
      <c r="DD8" s="497">
        <v>3691830</v>
      </c>
      <c r="DE8" s="497">
        <v>3528610</v>
      </c>
      <c r="DF8" s="497">
        <v>3685710</v>
      </c>
      <c r="DG8" s="497">
        <v>3678860</v>
      </c>
      <c r="DH8" s="497">
        <v>3670020</v>
      </c>
      <c r="DI8" s="497">
        <v>3964510</v>
      </c>
      <c r="DJ8" s="497">
        <v>3592420</v>
      </c>
      <c r="DK8" s="497">
        <v>3968710</v>
      </c>
      <c r="DL8" s="497">
        <v>3715590</v>
      </c>
      <c r="DM8" s="497">
        <v>3755380</v>
      </c>
      <c r="DN8" s="497">
        <v>3631440</v>
      </c>
      <c r="DO8" s="497">
        <v>3833620</v>
      </c>
      <c r="DP8" s="497">
        <v>3826880</v>
      </c>
      <c r="DQ8" s="497">
        <v>3591170</v>
      </c>
      <c r="DR8" s="497">
        <v>3817400</v>
      </c>
      <c r="DS8" s="497">
        <v>3811310</v>
      </c>
      <c r="DT8" s="497">
        <v>3831870</v>
      </c>
      <c r="DU8" s="497">
        <v>4144680.0000000005</v>
      </c>
      <c r="DV8" s="497">
        <v>3749250</v>
      </c>
      <c r="DW8" s="497">
        <v>4146770.0000000005</v>
      </c>
      <c r="DX8" s="497">
        <v>1835240</v>
      </c>
      <c r="DY8" s="497">
        <v>0</v>
      </c>
      <c r="DZ8" s="497">
        <v>3539130</v>
      </c>
      <c r="EA8" s="497">
        <v>4006660</v>
      </c>
      <c r="EB8" s="497">
        <v>3981100</v>
      </c>
      <c r="EC8" s="497">
        <v>3787750</v>
      </c>
      <c r="ED8" s="497">
        <v>3972740</v>
      </c>
      <c r="EE8" s="497">
        <v>3945250</v>
      </c>
      <c r="EF8" s="497">
        <v>3985550</v>
      </c>
      <c r="EG8" s="497">
        <v>4190529.9999999995</v>
      </c>
      <c r="EH8" s="497">
        <v>3938000</v>
      </c>
      <c r="EI8" s="497">
        <v>4203360</v>
      </c>
      <c r="EJ8" s="497">
        <v>3936240</v>
      </c>
      <c r="EK8" s="497">
        <v>3947890</v>
      </c>
      <c r="EL8" s="497">
        <v>3800010</v>
      </c>
      <c r="EM8" s="497">
        <v>4049440</v>
      </c>
      <c r="EN8" s="497">
        <v>4041120</v>
      </c>
      <c r="EO8" s="497">
        <v>3879160</v>
      </c>
      <c r="EP8" s="497">
        <v>4032030</v>
      </c>
      <c r="EQ8" s="497">
        <v>4001860</v>
      </c>
      <c r="ER8" s="497">
        <v>4073090</v>
      </c>
      <c r="ES8" s="497">
        <v>4509890</v>
      </c>
      <c r="ET8" s="497">
        <v>4076810</v>
      </c>
      <c r="EU8" s="497">
        <v>4510110</v>
      </c>
      <c r="EV8" s="497">
        <v>4152649.9999999995</v>
      </c>
      <c r="EW8" s="497">
        <v>4321740</v>
      </c>
      <c r="EX8" s="497">
        <v>4034420</v>
      </c>
      <c r="EY8" s="497">
        <v>4371000</v>
      </c>
      <c r="EZ8" s="497">
        <v>4386670</v>
      </c>
      <c r="FA8" s="497">
        <v>4171029.9999999995</v>
      </c>
      <c r="FB8" s="497">
        <v>4359580</v>
      </c>
      <c r="FC8" s="497">
        <v>4311060</v>
      </c>
      <c r="FD8" s="497">
        <v>4358550</v>
      </c>
      <c r="FE8" s="497">
        <v>5053130</v>
      </c>
      <c r="FF8" s="497">
        <v>4584120</v>
      </c>
      <c r="FG8" s="497">
        <v>5038630</v>
      </c>
      <c r="FH8" s="497">
        <v>460420</v>
      </c>
      <c r="FI8" s="497">
        <v>4574760</v>
      </c>
      <c r="FJ8" s="497">
        <v>4565400</v>
      </c>
      <c r="FK8" s="497">
        <v>4965310</v>
      </c>
      <c r="FL8" s="497">
        <v>4953430</v>
      </c>
      <c r="FM8" s="497">
        <v>4661740</v>
      </c>
      <c r="FN8" s="497">
        <v>4975950</v>
      </c>
      <c r="FO8" s="497">
        <v>4854610</v>
      </c>
      <c r="FP8" s="497">
        <v>4921590</v>
      </c>
      <c r="FQ8" s="497">
        <v>5411010</v>
      </c>
      <c r="FR8" s="497">
        <v>4906520</v>
      </c>
      <c r="FS8" s="497">
        <v>5373900</v>
      </c>
      <c r="FT8" s="497">
        <v>4873150</v>
      </c>
      <c r="FU8" s="497">
        <v>5025960</v>
      </c>
      <c r="FV8" s="497">
        <v>4887230</v>
      </c>
      <c r="FW8" s="497">
        <v>5305590</v>
      </c>
      <c r="FX8" s="497">
        <v>5161680</v>
      </c>
      <c r="FY8" s="497">
        <v>4879580</v>
      </c>
      <c r="FZ8" s="497">
        <v>5235810</v>
      </c>
      <c r="GA8" s="497">
        <v>5203140</v>
      </c>
      <c r="GB8" s="497">
        <v>5308360</v>
      </c>
    </row>
    <row r="9" spans="1:184">
      <c r="B9" s="461"/>
      <c r="C9" s="478" t="s">
        <v>7</v>
      </c>
      <c r="D9" s="478" t="s">
        <v>175</v>
      </c>
      <c r="E9" s="497">
        <v>4220190</v>
      </c>
      <c r="F9" s="497">
        <v>3825480</v>
      </c>
      <c r="G9" s="497">
        <v>4084830</v>
      </c>
      <c r="H9" s="497">
        <v>3952310</v>
      </c>
      <c r="I9" s="497">
        <v>4186170</v>
      </c>
      <c r="J9" s="497">
        <v>3936670</v>
      </c>
      <c r="K9" s="497">
        <v>4116680.0000000005</v>
      </c>
      <c r="L9" s="497">
        <v>4152870</v>
      </c>
      <c r="M9" s="497">
        <v>3866020</v>
      </c>
      <c r="N9" s="497">
        <v>4084200</v>
      </c>
      <c r="O9" s="497">
        <v>3915980</v>
      </c>
      <c r="P9" s="497">
        <v>4152850.0000000005</v>
      </c>
      <c r="Q9" s="497">
        <v>4342970</v>
      </c>
      <c r="R9" s="497">
        <v>3886580</v>
      </c>
      <c r="S9" s="497">
        <v>1883210</v>
      </c>
      <c r="T9" s="497">
        <v>3138380</v>
      </c>
      <c r="U9" s="497">
        <v>4196790</v>
      </c>
      <c r="V9" s="497">
        <v>4063930</v>
      </c>
      <c r="W9" s="497">
        <v>4261830</v>
      </c>
      <c r="X9" s="497">
        <v>4234860</v>
      </c>
      <c r="Y9" s="497">
        <v>3977330</v>
      </c>
      <c r="Z9" s="497">
        <v>4143819.9999999995</v>
      </c>
      <c r="AA9" s="497">
        <v>4003370</v>
      </c>
      <c r="AB9" s="497">
        <v>4152460</v>
      </c>
      <c r="AC9" s="497">
        <v>4518530</v>
      </c>
      <c r="AD9" s="497">
        <v>4106990</v>
      </c>
      <c r="AE9" s="497">
        <v>4405560</v>
      </c>
      <c r="AF9" s="497">
        <v>4302450</v>
      </c>
      <c r="AG9" s="497">
        <v>4477690</v>
      </c>
      <c r="AH9" s="497">
        <v>4366090</v>
      </c>
      <c r="AI9" s="497">
        <v>4603610</v>
      </c>
      <c r="AJ9" s="497">
        <v>4598840</v>
      </c>
      <c r="AK9" s="497">
        <v>4287820</v>
      </c>
      <c r="AL9" s="497">
        <v>4462390</v>
      </c>
      <c r="AM9" s="497">
        <v>4305350</v>
      </c>
      <c r="AN9" s="497">
        <v>4403240</v>
      </c>
      <c r="AO9" s="497">
        <v>4830840</v>
      </c>
      <c r="AP9" s="497">
        <v>4522240</v>
      </c>
      <c r="AQ9" s="497">
        <v>635360</v>
      </c>
      <c r="AR9" s="497">
        <v>509800</v>
      </c>
      <c r="AS9" s="497">
        <v>4744920</v>
      </c>
      <c r="AT9" s="497">
        <v>4589140</v>
      </c>
      <c r="AU9" s="497">
        <v>4838790</v>
      </c>
      <c r="AV9" s="497">
        <v>4879960</v>
      </c>
      <c r="AW9" s="497">
        <v>4560880</v>
      </c>
      <c r="AX9" s="497">
        <v>4717610</v>
      </c>
      <c r="AY9" s="497">
        <v>4539790</v>
      </c>
      <c r="AZ9" s="497">
        <v>4618540</v>
      </c>
      <c r="BA9" s="497">
        <v>5011480</v>
      </c>
      <c r="BB9" s="497">
        <v>4551970</v>
      </c>
      <c r="BC9" s="497">
        <v>4879290</v>
      </c>
      <c r="BD9" s="497">
        <v>4707530</v>
      </c>
      <c r="BE9" s="497">
        <v>4962160</v>
      </c>
      <c r="BF9" s="497">
        <v>4793660</v>
      </c>
      <c r="BG9" s="497">
        <v>4993760</v>
      </c>
      <c r="BH9" s="497">
        <v>5056850</v>
      </c>
      <c r="BI9" s="497">
        <v>4681770</v>
      </c>
      <c r="BJ9" s="497">
        <v>4900990</v>
      </c>
      <c r="BK9" s="497">
        <v>4713330</v>
      </c>
      <c r="BL9" s="497">
        <v>4849930</v>
      </c>
      <c r="BM9" s="497">
        <v>5187100</v>
      </c>
      <c r="BN9" s="497">
        <v>4762260</v>
      </c>
      <c r="BO9" s="497">
        <v>2624120</v>
      </c>
      <c r="BP9" s="497">
        <v>3965700</v>
      </c>
      <c r="BQ9" s="497">
        <v>5179170</v>
      </c>
      <c r="BR9" s="497">
        <v>5057610</v>
      </c>
      <c r="BS9" s="497">
        <v>5310410</v>
      </c>
      <c r="BT9" s="497">
        <v>5365070</v>
      </c>
      <c r="BU9" s="497">
        <v>4967100</v>
      </c>
      <c r="BV9" s="497">
        <v>5239530</v>
      </c>
      <c r="BW9" s="497">
        <v>5075560</v>
      </c>
      <c r="BX9" s="497">
        <v>5286720</v>
      </c>
      <c r="BY9" s="497">
        <v>5625990</v>
      </c>
      <c r="BZ9" s="497">
        <v>5126670</v>
      </c>
      <c r="CA9" s="497">
        <v>5479130</v>
      </c>
      <c r="CB9" s="497">
        <v>5352760</v>
      </c>
      <c r="CC9" s="497">
        <v>5526630</v>
      </c>
      <c r="CD9" s="497">
        <v>5415380</v>
      </c>
      <c r="CE9" s="497">
        <v>5717330</v>
      </c>
      <c r="CF9" s="497">
        <v>5730610</v>
      </c>
      <c r="CG9" s="497">
        <v>5413170</v>
      </c>
      <c r="CH9" s="497">
        <v>5629780</v>
      </c>
      <c r="CI9" s="497">
        <v>5634180</v>
      </c>
      <c r="CJ9" s="497">
        <v>5873800</v>
      </c>
      <c r="CK9" s="497">
        <v>6219640</v>
      </c>
      <c r="CL9" s="497">
        <v>5760320</v>
      </c>
      <c r="CM9" s="497">
        <v>5308270</v>
      </c>
      <c r="CN9" s="497">
        <v>2535800</v>
      </c>
      <c r="CO9" s="497">
        <v>5893470</v>
      </c>
      <c r="CP9" s="497">
        <v>5746100</v>
      </c>
      <c r="CQ9" s="497">
        <v>6061230</v>
      </c>
      <c r="CR9" s="497">
        <v>6100770</v>
      </c>
      <c r="CS9" s="497">
        <v>5748280</v>
      </c>
      <c r="CT9" s="497">
        <v>5972360</v>
      </c>
      <c r="CU9" s="497">
        <v>5894200</v>
      </c>
      <c r="CV9" s="497">
        <v>6152360</v>
      </c>
      <c r="CW9" s="497">
        <v>6336140</v>
      </c>
      <c r="CX9" s="497">
        <v>5722980</v>
      </c>
      <c r="CY9" s="497">
        <v>6281370</v>
      </c>
      <c r="CZ9" s="497">
        <v>5939860</v>
      </c>
      <c r="DA9" s="497">
        <v>6039920</v>
      </c>
      <c r="DB9" s="497">
        <v>5938600</v>
      </c>
      <c r="DC9" s="497">
        <v>6214170</v>
      </c>
      <c r="DD9" s="497">
        <v>6289640</v>
      </c>
      <c r="DE9" s="497">
        <v>5854240</v>
      </c>
      <c r="DF9" s="497">
        <v>6135510</v>
      </c>
      <c r="DG9" s="497">
        <v>6095850</v>
      </c>
      <c r="DH9" s="497">
        <v>6269430</v>
      </c>
      <c r="DI9" s="497">
        <v>6561820</v>
      </c>
      <c r="DJ9" s="497">
        <v>5967570</v>
      </c>
      <c r="DK9" s="497">
        <v>6448070</v>
      </c>
      <c r="DL9" s="497">
        <v>1874600</v>
      </c>
      <c r="DM9" s="497">
        <v>6285230</v>
      </c>
      <c r="DN9" s="497">
        <v>6150870</v>
      </c>
      <c r="DO9" s="497">
        <v>6466610</v>
      </c>
      <c r="DP9" s="497">
        <v>6518870</v>
      </c>
      <c r="DQ9" s="497">
        <v>6045680</v>
      </c>
      <c r="DR9" s="497">
        <v>6411990</v>
      </c>
      <c r="DS9" s="497">
        <v>6305160</v>
      </c>
      <c r="DT9" s="497">
        <v>6461600</v>
      </c>
      <c r="DU9" s="497">
        <v>6832490</v>
      </c>
      <c r="DV9" s="497">
        <v>6201600</v>
      </c>
      <c r="DW9" s="497">
        <v>6752600</v>
      </c>
      <c r="DX9" s="497">
        <v>6354850</v>
      </c>
      <c r="DY9" s="497">
        <v>6541250</v>
      </c>
      <c r="DZ9" s="497">
        <v>6382750</v>
      </c>
      <c r="EA9" s="497">
        <v>6770250</v>
      </c>
      <c r="EB9" s="497">
        <v>6737270</v>
      </c>
      <c r="EC9" s="497">
        <v>6325000</v>
      </c>
      <c r="ED9" s="497">
        <v>6599460</v>
      </c>
      <c r="EE9" s="497">
        <v>6552810</v>
      </c>
      <c r="EF9" s="497">
        <v>6782180</v>
      </c>
      <c r="EG9" s="497">
        <v>7010330</v>
      </c>
      <c r="EH9" s="497">
        <v>6555120</v>
      </c>
      <c r="EI9" s="497">
        <v>222900</v>
      </c>
      <c r="EJ9" s="497">
        <v>1356570</v>
      </c>
      <c r="EK9" s="497">
        <v>6667650</v>
      </c>
      <c r="EL9" s="497">
        <v>6540660</v>
      </c>
      <c r="EM9" s="497">
        <v>6941440</v>
      </c>
      <c r="EN9" s="497">
        <v>6903390</v>
      </c>
      <c r="EO9" s="497">
        <v>6489580</v>
      </c>
      <c r="EP9" s="497">
        <v>6737520</v>
      </c>
      <c r="EQ9" s="497">
        <v>6691470</v>
      </c>
      <c r="ER9" s="497">
        <v>6918400</v>
      </c>
      <c r="ES9" s="497">
        <v>7427920</v>
      </c>
      <c r="ET9" s="497">
        <v>6744170</v>
      </c>
      <c r="EU9" s="497">
        <v>7347980</v>
      </c>
      <c r="EV9" s="497">
        <v>6887410</v>
      </c>
      <c r="EW9" s="497">
        <v>7156870</v>
      </c>
      <c r="EX9" s="497">
        <v>6966320</v>
      </c>
      <c r="EY9" s="497">
        <v>7347400</v>
      </c>
      <c r="EZ9" s="497">
        <v>7379960</v>
      </c>
      <c r="FA9" s="497">
        <v>6883230</v>
      </c>
      <c r="FB9" s="497">
        <v>7150590</v>
      </c>
      <c r="FC9" s="497">
        <v>7102930</v>
      </c>
      <c r="FD9" s="497">
        <v>7373480</v>
      </c>
      <c r="FE9" s="497">
        <v>8248370.0000000009</v>
      </c>
      <c r="FF9" s="497">
        <v>7505150</v>
      </c>
      <c r="FG9" s="497">
        <v>3442750</v>
      </c>
      <c r="FH9" s="497">
        <v>7045940</v>
      </c>
      <c r="FI9" s="497">
        <v>7934520</v>
      </c>
      <c r="FJ9" s="497">
        <v>7771020</v>
      </c>
      <c r="FK9" s="497">
        <v>8257299.9999999991</v>
      </c>
      <c r="FL9" s="497">
        <v>8209580</v>
      </c>
      <c r="FM9" s="497">
        <v>7737270</v>
      </c>
      <c r="FN9" s="497">
        <v>8087970</v>
      </c>
      <c r="FO9" s="497">
        <v>7893690</v>
      </c>
      <c r="FP9" s="497">
        <v>8303540.0000000009</v>
      </c>
      <c r="FQ9" s="497">
        <v>8771680</v>
      </c>
      <c r="FR9" s="497">
        <v>8004910</v>
      </c>
      <c r="FS9" s="497">
        <v>8770170</v>
      </c>
      <c r="FT9" s="497">
        <v>8333010</v>
      </c>
      <c r="FU9" s="497">
        <v>8564120</v>
      </c>
      <c r="FV9" s="497">
        <v>8378260</v>
      </c>
      <c r="FW9" s="497">
        <v>8784930</v>
      </c>
      <c r="FX9" s="497">
        <v>8729230</v>
      </c>
      <c r="FY9" s="497">
        <v>8245530.0000000009</v>
      </c>
      <c r="FZ9" s="497">
        <v>8547790</v>
      </c>
      <c r="GA9" s="497">
        <v>8423480</v>
      </c>
      <c r="GB9" s="497">
        <v>8863860</v>
      </c>
    </row>
    <row r="10" spans="1:184">
      <c r="B10" s="461"/>
      <c r="C10" s="478" t="s">
        <v>8</v>
      </c>
      <c r="D10" s="478" t="s">
        <v>175</v>
      </c>
      <c r="E10" s="497">
        <v>4116990</v>
      </c>
      <c r="F10" s="497">
        <v>3720280</v>
      </c>
      <c r="G10" s="497">
        <v>3992090</v>
      </c>
      <c r="H10" s="497">
        <v>3852370</v>
      </c>
      <c r="I10" s="497">
        <v>4027580</v>
      </c>
      <c r="J10" s="497">
        <v>3865930</v>
      </c>
      <c r="K10" s="497">
        <v>4048960</v>
      </c>
      <c r="L10" s="497">
        <v>4045580</v>
      </c>
      <c r="M10" s="497">
        <v>3786590</v>
      </c>
      <c r="N10" s="497">
        <v>3971270</v>
      </c>
      <c r="O10" s="497">
        <v>3815730</v>
      </c>
      <c r="P10" s="497">
        <v>3987140</v>
      </c>
      <c r="Q10" s="497">
        <v>4200380</v>
      </c>
      <c r="R10" s="497">
        <v>3751930</v>
      </c>
      <c r="S10" s="497">
        <v>4053490</v>
      </c>
      <c r="T10" s="497">
        <v>3949620</v>
      </c>
      <c r="U10" s="497">
        <v>4091440</v>
      </c>
      <c r="V10" s="497">
        <v>3979890</v>
      </c>
      <c r="W10" s="497">
        <v>4141029.9999999995</v>
      </c>
      <c r="X10" s="497">
        <v>4160609.9999999995</v>
      </c>
      <c r="Y10" s="497">
        <v>3890600</v>
      </c>
      <c r="Z10" s="497">
        <v>4097850.0000000005</v>
      </c>
      <c r="AA10" s="497">
        <v>3882440</v>
      </c>
      <c r="AB10" s="497">
        <v>4080760</v>
      </c>
      <c r="AC10" s="497">
        <v>4401880</v>
      </c>
      <c r="AD10" s="497">
        <v>4024860</v>
      </c>
      <c r="AE10" s="497">
        <v>4317260</v>
      </c>
      <c r="AF10" s="497">
        <v>1424180</v>
      </c>
      <c r="AG10" s="497">
        <v>4272830</v>
      </c>
      <c r="AH10" s="497">
        <v>4250230</v>
      </c>
      <c r="AI10" s="497">
        <v>4492660</v>
      </c>
      <c r="AJ10" s="497">
        <v>4467430</v>
      </c>
      <c r="AK10" s="497">
        <v>4210090</v>
      </c>
      <c r="AL10" s="497">
        <v>4398770</v>
      </c>
      <c r="AM10" s="497">
        <v>4239640</v>
      </c>
      <c r="AN10" s="497">
        <v>4332360</v>
      </c>
      <c r="AO10" s="497">
        <v>4681970</v>
      </c>
      <c r="AP10" s="497">
        <v>4430610</v>
      </c>
      <c r="AQ10" s="497">
        <v>4604850</v>
      </c>
      <c r="AR10" s="497">
        <v>4436160</v>
      </c>
      <c r="AS10" s="497">
        <v>4651900</v>
      </c>
      <c r="AT10" s="497">
        <v>4503000</v>
      </c>
      <c r="AU10" s="497">
        <v>4728160</v>
      </c>
      <c r="AV10" s="497">
        <v>4813090</v>
      </c>
      <c r="AW10" s="497">
        <v>4443440</v>
      </c>
      <c r="AX10" s="497">
        <v>4573950</v>
      </c>
      <c r="AY10" s="497">
        <v>4436500</v>
      </c>
      <c r="AZ10" s="497">
        <v>4534600</v>
      </c>
      <c r="BA10" s="497">
        <v>4930570</v>
      </c>
      <c r="BB10" s="497">
        <v>4483480</v>
      </c>
      <c r="BC10" s="497">
        <v>2651170</v>
      </c>
      <c r="BD10" s="497">
        <v>3571490</v>
      </c>
      <c r="BE10" s="497">
        <v>4790740</v>
      </c>
      <c r="BF10" s="497">
        <v>4715340</v>
      </c>
      <c r="BG10" s="497">
        <v>4930590</v>
      </c>
      <c r="BH10" s="497">
        <v>4946210</v>
      </c>
      <c r="BI10" s="497">
        <v>4613240</v>
      </c>
      <c r="BJ10" s="497">
        <v>4757390</v>
      </c>
      <c r="BK10" s="497">
        <v>4607410</v>
      </c>
      <c r="BL10" s="497">
        <v>4721550</v>
      </c>
      <c r="BM10" s="497">
        <v>5109990</v>
      </c>
      <c r="BN10" s="497">
        <v>4625320</v>
      </c>
      <c r="BO10" s="497">
        <v>4983800</v>
      </c>
      <c r="BP10" s="497">
        <v>4803360</v>
      </c>
      <c r="BQ10" s="497">
        <v>5025800</v>
      </c>
      <c r="BR10" s="497">
        <v>4902810</v>
      </c>
      <c r="BS10" s="497">
        <v>5166110</v>
      </c>
      <c r="BT10" s="497">
        <v>5206200</v>
      </c>
      <c r="BU10" s="497">
        <v>4849070</v>
      </c>
      <c r="BV10" s="497">
        <v>5094350</v>
      </c>
      <c r="BW10" s="497">
        <v>4937680</v>
      </c>
      <c r="BX10" s="497">
        <v>5133220</v>
      </c>
      <c r="BY10" s="497">
        <v>5430890</v>
      </c>
      <c r="BZ10" s="497">
        <v>3909810</v>
      </c>
      <c r="CA10" s="497">
        <v>0</v>
      </c>
      <c r="CB10" s="497">
        <v>2288260</v>
      </c>
      <c r="CC10" s="497">
        <v>5412570</v>
      </c>
      <c r="CD10" s="497">
        <v>5246200</v>
      </c>
      <c r="CE10" s="497">
        <v>5537020</v>
      </c>
      <c r="CF10" s="497">
        <v>5556430</v>
      </c>
      <c r="CG10" s="497">
        <v>5270880</v>
      </c>
      <c r="CH10" s="497">
        <v>5477190</v>
      </c>
      <c r="CI10" s="497">
        <v>5469220</v>
      </c>
      <c r="CJ10" s="497">
        <v>5742290</v>
      </c>
      <c r="CK10" s="497">
        <v>5977610</v>
      </c>
      <c r="CL10" s="497">
        <v>5573290</v>
      </c>
      <c r="CM10" s="497">
        <v>5873800</v>
      </c>
      <c r="CN10" s="497">
        <v>5574480</v>
      </c>
      <c r="CO10" s="497">
        <v>5717230</v>
      </c>
      <c r="CP10" s="497">
        <v>5593450</v>
      </c>
      <c r="CQ10" s="497">
        <v>5872930</v>
      </c>
      <c r="CR10" s="497">
        <v>5893840</v>
      </c>
      <c r="CS10" s="497">
        <v>5620840</v>
      </c>
      <c r="CT10" s="497">
        <v>5775130</v>
      </c>
      <c r="CU10" s="497">
        <v>5728310</v>
      </c>
      <c r="CV10" s="497">
        <v>5957800</v>
      </c>
      <c r="CW10" s="497">
        <v>6151820</v>
      </c>
      <c r="CX10" s="497">
        <v>3773520</v>
      </c>
      <c r="CY10" s="497">
        <v>3761800</v>
      </c>
      <c r="CZ10" s="497">
        <v>5747120</v>
      </c>
      <c r="DA10" s="497">
        <v>5869950</v>
      </c>
      <c r="DB10" s="497">
        <v>5777010</v>
      </c>
      <c r="DC10" s="497">
        <v>6033940</v>
      </c>
      <c r="DD10" s="497">
        <v>6097080</v>
      </c>
      <c r="DE10" s="497">
        <v>5705090</v>
      </c>
      <c r="DF10" s="497">
        <v>5933750</v>
      </c>
      <c r="DG10" s="497">
        <v>5926570</v>
      </c>
      <c r="DH10" s="497">
        <v>6099640</v>
      </c>
      <c r="DI10" s="497">
        <v>6398530</v>
      </c>
      <c r="DJ10" s="497">
        <v>5757720</v>
      </c>
      <c r="DK10" s="497">
        <v>6273160</v>
      </c>
      <c r="DL10" s="497">
        <v>5954180</v>
      </c>
      <c r="DM10" s="497">
        <v>6132620</v>
      </c>
      <c r="DN10" s="497">
        <v>6012090</v>
      </c>
      <c r="DO10" s="497">
        <v>6297820</v>
      </c>
      <c r="DP10" s="497">
        <v>6298370</v>
      </c>
      <c r="DQ10" s="497">
        <v>5914910</v>
      </c>
      <c r="DR10" s="497">
        <v>6214110</v>
      </c>
      <c r="DS10" s="497">
        <v>6135710</v>
      </c>
      <c r="DT10" s="497">
        <v>6316470</v>
      </c>
      <c r="DU10" s="497">
        <v>6648930</v>
      </c>
      <c r="DV10" s="497">
        <v>6007350</v>
      </c>
      <c r="DW10" s="497">
        <v>5089390</v>
      </c>
      <c r="DX10" s="497">
        <v>3343560</v>
      </c>
      <c r="DY10" s="497">
        <v>6417910</v>
      </c>
      <c r="DZ10" s="497">
        <v>6246890</v>
      </c>
      <c r="EA10" s="497">
        <v>6589550</v>
      </c>
      <c r="EB10" s="497">
        <v>6586060</v>
      </c>
      <c r="EC10" s="497">
        <v>6193220</v>
      </c>
      <c r="ED10" s="497">
        <v>6436120</v>
      </c>
      <c r="EE10" s="497">
        <v>6333670</v>
      </c>
      <c r="EF10" s="497">
        <v>6623240</v>
      </c>
      <c r="EG10" s="497">
        <v>6765060</v>
      </c>
      <c r="EH10" s="497">
        <v>6368650</v>
      </c>
      <c r="EI10" s="497">
        <v>6683550</v>
      </c>
      <c r="EJ10" s="497">
        <v>6346240</v>
      </c>
      <c r="EK10" s="497">
        <v>6551110</v>
      </c>
      <c r="EL10" s="497">
        <v>6337650</v>
      </c>
      <c r="EM10" s="497">
        <v>6738380</v>
      </c>
      <c r="EN10" s="497">
        <v>6727860</v>
      </c>
      <c r="EO10" s="497">
        <v>6309960</v>
      </c>
      <c r="EP10" s="497">
        <v>6558510</v>
      </c>
      <c r="EQ10" s="497">
        <v>6472800</v>
      </c>
      <c r="ER10" s="497">
        <v>6786860</v>
      </c>
      <c r="ES10" s="497">
        <v>7223780</v>
      </c>
      <c r="ET10" s="497">
        <v>6569990</v>
      </c>
      <c r="EU10" s="497">
        <v>4825130</v>
      </c>
      <c r="EV10" s="497">
        <v>4325820</v>
      </c>
      <c r="EW10" s="497">
        <v>7019950</v>
      </c>
      <c r="EX10" s="497">
        <v>6838750</v>
      </c>
      <c r="EY10" s="497">
        <v>7160660</v>
      </c>
      <c r="EZ10" s="497">
        <v>7217700</v>
      </c>
      <c r="FA10" s="497">
        <v>6790130</v>
      </c>
      <c r="FB10" s="497">
        <v>7023040</v>
      </c>
      <c r="FC10" s="497">
        <v>6924470</v>
      </c>
      <c r="FD10" s="497">
        <v>7263260</v>
      </c>
      <c r="FE10" s="497">
        <v>8025780</v>
      </c>
      <c r="FF10" s="497">
        <v>7278390</v>
      </c>
      <c r="FG10" s="497">
        <v>7929700</v>
      </c>
      <c r="FH10" s="497">
        <v>7630520</v>
      </c>
      <c r="FI10" s="497">
        <v>7808460</v>
      </c>
      <c r="FJ10" s="497">
        <v>7630010</v>
      </c>
      <c r="FK10" s="497">
        <v>8111530</v>
      </c>
      <c r="FL10" s="497">
        <v>8057790</v>
      </c>
      <c r="FM10" s="497">
        <v>7574370</v>
      </c>
      <c r="FN10" s="497">
        <v>7883790</v>
      </c>
      <c r="FO10" s="497">
        <v>7697950</v>
      </c>
      <c r="FP10" s="497">
        <v>8085170</v>
      </c>
      <c r="FQ10" s="497">
        <v>8551650</v>
      </c>
      <c r="FR10" s="497">
        <v>7814870</v>
      </c>
      <c r="FS10" s="497">
        <v>8514970</v>
      </c>
      <c r="FT10" s="497">
        <v>8111180</v>
      </c>
      <c r="FU10" s="497">
        <v>8348340</v>
      </c>
      <c r="FV10" s="497">
        <v>8188590</v>
      </c>
      <c r="FW10" s="497">
        <v>8579890</v>
      </c>
      <c r="FX10" s="497">
        <v>8547670</v>
      </c>
      <c r="FY10" s="497">
        <v>6472690</v>
      </c>
      <c r="FZ10" s="497">
        <v>0</v>
      </c>
      <c r="GA10" s="497">
        <v>3582700</v>
      </c>
      <c r="GB10" s="497">
        <v>8636250</v>
      </c>
    </row>
    <row r="11" spans="1:184">
      <c r="B11" s="461"/>
      <c r="C11" s="478" t="s">
        <v>9</v>
      </c>
      <c r="D11" s="478" t="s">
        <v>175</v>
      </c>
      <c r="E11" s="497">
        <v>0</v>
      </c>
      <c r="F11" s="497">
        <v>0</v>
      </c>
      <c r="G11" s="497">
        <v>0</v>
      </c>
      <c r="H11" s="497">
        <v>0</v>
      </c>
      <c r="I11" s="497">
        <v>0</v>
      </c>
      <c r="J11" s="497">
        <v>0</v>
      </c>
      <c r="K11" s="497">
        <v>406120</v>
      </c>
      <c r="L11" s="497">
        <v>0</v>
      </c>
      <c r="M11" s="497">
        <v>0</v>
      </c>
      <c r="N11" s="497">
        <v>0</v>
      </c>
      <c r="O11" s="497">
        <v>0</v>
      </c>
      <c r="P11" s="497">
        <v>0</v>
      </c>
      <c r="Q11" s="497">
        <v>0</v>
      </c>
      <c r="R11" s="497">
        <v>0</v>
      </c>
      <c r="S11" s="497">
        <v>0</v>
      </c>
      <c r="T11" s="497">
        <v>0</v>
      </c>
      <c r="U11" s="497">
        <v>0</v>
      </c>
      <c r="V11" s="497">
        <v>0</v>
      </c>
      <c r="W11" s="497">
        <v>0</v>
      </c>
      <c r="X11" s="497">
        <v>0</v>
      </c>
      <c r="Y11" s="497">
        <v>0</v>
      </c>
      <c r="Z11" s="497">
        <v>0</v>
      </c>
      <c r="AA11" s="497">
        <v>0</v>
      </c>
      <c r="AB11" s="497">
        <v>0</v>
      </c>
      <c r="AC11" s="497">
        <v>0</v>
      </c>
      <c r="AD11" s="497">
        <v>0</v>
      </c>
      <c r="AE11" s="497">
        <v>0</v>
      </c>
      <c r="AF11" s="497">
        <v>0</v>
      </c>
      <c r="AG11" s="497">
        <v>0</v>
      </c>
      <c r="AH11" s="497">
        <v>0</v>
      </c>
      <c r="AI11" s="497">
        <v>0</v>
      </c>
      <c r="AJ11" s="497">
        <v>0</v>
      </c>
      <c r="AK11" s="497">
        <v>0</v>
      </c>
      <c r="AL11" s="497">
        <v>0</v>
      </c>
      <c r="AM11" s="497">
        <v>0</v>
      </c>
      <c r="AN11" s="497">
        <v>0</v>
      </c>
      <c r="AO11" s="497">
        <v>0</v>
      </c>
      <c r="AP11" s="497">
        <v>0</v>
      </c>
      <c r="AQ11" s="497">
        <v>0</v>
      </c>
      <c r="AR11" s="497">
        <v>0</v>
      </c>
      <c r="AS11" s="497">
        <v>0</v>
      </c>
      <c r="AT11" s="497">
        <v>0</v>
      </c>
      <c r="AU11" s="497">
        <v>0</v>
      </c>
      <c r="AV11" s="497">
        <v>0</v>
      </c>
      <c r="AW11" s="497">
        <v>0</v>
      </c>
      <c r="AX11" s="497">
        <v>0</v>
      </c>
      <c r="AY11" s="497">
        <v>0</v>
      </c>
      <c r="AZ11" s="497">
        <v>0</v>
      </c>
      <c r="BA11" s="497">
        <v>0</v>
      </c>
      <c r="BB11" s="497">
        <v>0</v>
      </c>
      <c r="BC11" s="497">
        <v>0</v>
      </c>
      <c r="BD11" s="497">
        <v>0</v>
      </c>
      <c r="BE11" s="497">
        <v>0</v>
      </c>
      <c r="BF11" s="497">
        <v>0</v>
      </c>
      <c r="BG11" s="497">
        <v>0</v>
      </c>
      <c r="BH11" s="497">
        <v>0</v>
      </c>
      <c r="BI11" s="497">
        <v>0</v>
      </c>
      <c r="BJ11" s="497">
        <v>0</v>
      </c>
      <c r="BK11" s="497">
        <v>0</v>
      </c>
      <c r="BL11" s="497">
        <v>0</v>
      </c>
      <c r="BM11" s="497">
        <v>0</v>
      </c>
      <c r="BN11" s="497">
        <v>0</v>
      </c>
      <c r="BO11" s="497">
        <v>0</v>
      </c>
      <c r="BP11" s="497">
        <v>0</v>
      </c>
      <c r="BQ11" s="497">
        <v>0</v>
      </c>
      <c r="BR11" s="497">
        <v>0</v>
      </c>
      <c r="BS11" s="497">
        <v>0</v>
      </c>
      <c r="BT11" s="497">
        <v>0</v>
      </c>
      <c r="BU11" s="497">
        <v>0</v>
      </c>
      <c r="BV11" s="497">
        <v>0</v>
      </c>
      <c r="BW11" s="497">
        <v>0</v>
      </c>
      <c r="BX11" s="497">
        <v>0</v>
      </c>
      <c r="BY11" s="497">
        <v>0</v>
      </c>
      <c r="BZ11" s="497">
        <v>0</v>
      </c>
      <c r="CA11" s="497">
        <v>0</v>
      </c>
      <c r="CB11" s="497">
        <v>0</v>
      </c>
      <c r="CC11" s="497">
        <v>0</v>
      </c>
      <c r="CD11" s="497">
        <v>0</v>
      </c>
      <c r="CE11" s="497">
        <v>645890</v>
      </c>
      <c r="CF11" s="497">
        <v>626820</v>
      </c>
      <c r="CG11" s="497">
        <v>0</v>
      </c>
      <c r="CH11" s="497">
        <v>0</v>
      </c>
      <c r="CI11" s="497">
        <v>0</v>
      </c>
      <c r="CJ11" s="497">
        <v>0</v>
      </c>
      <c r="CK11" s="497">
        <v>231140</v>
      </c>
      <c r="CL11" s="497">
        <v>0</v>
      </c>
      <c r="CM11" s="497">
        <v>0</v>
      </c>
      <c r="CN11" s="497">
        <v>0</v>
      </c>
      <c r="CO11" s="497">
        <v>0</v>
      </c>
      <c r="CP11" s="497">
        <v>643280</v>
      </c>
      <c r="CQ11" s="497">
        <v>1165190</v>
      </c>
      <c r="CR11" s="497">
        <v>1153650</v>
      </c>
      <c r="CS11" s="497">
        <v>705040</v>
      </c>
      <c r="CT11" s="497">
        <v>189160</v>
      </c>
      <c r="CU11" s="497">
        <v>239190</v>
      </c>
      <c r="CV11" s="497">
        <v>383260</v>
      </c>
      <c r="CW11" s="497">
        <v>942850</v>
      </c>
      <c r="CX11" s="497">
        <v>954430</v>
      </c>
      <c r="CY11" s="497">
        <v>801590</v>
      </c>
      <c r="CZ11" s="497">
        <v>672710</v>
      </c>
      <c r="DA11" s="497">
        <v>755960</v>
      </c>
      <c r="DB11" s="497">
        <v>988880</v>
      </c>
      <c r="DC11" s="497">
        <v>1150250</v>
      </c>
      <c r="DD11" s="497">
        <v>1182280</v>
      </c>
      <c r="DE11" s="497">
        <v>849440</v>
      </c>
      <c r="DF11" s="497">
        <v>514210.00000000006</v>
      </c>
      <c r="DG11" s="497">
        <v>300260</v>
      </c>
      <c r="DH11" s="497">
        <v>444600</v>
      </c>
      <c r="DI11" s="497">
        <v>961040</v>
      </c>
      <c r="DJ11" s="497">
        <v>864610</v>
      </c>
      <c r="DK11" s="497">
        <v>761900</v>
      </c>
      <c r="DL11" s="497">
        <v>267570</v>
      </c>
      <c r="DM11" s="497">
        <v>400940</v>
      </c>
      <c r="DN11" s="497">
        <v>1066270</v>
      </c>
      <c r="DO11" s="497">
        <v>1065750</v>
      </c>
      <c r="DP11" s="497">
        <v>1263440</v>
      </c>
      <c r="DQ11" s="497">
        <v>877840</v>
      </c>
      <c r="DR11" s="497">
        <v>550100</v>
      </c>
      <c r="DS11" s="497">
        <v>343260</v>
      </c>
      <c r="DT11" s="497">
        <v>440930</v>
      </c>
      <c r="DU11" s="497">
        <v>960110</v>
      </c>
      <c r="DV11" s="497">
        <v>833870</v>
      </c>
      <c r="DW11" s="497">
        <v>359760</v>
      </c>
      <c r="DX11" s="497">
        <v>218100</v>
      </c>
      <c r="DY11" s="497">
        <v>479900</v>
      </c>
      <c r="DZ11" s="497">
        <v>1120890</v>
      </c>
      <c r="EA11" s="497">
        <v>1132280</v>
      </c>
      <c r="EB11" s="497">
        <v>1239950</v>
      </c>
      <c r="EC11" s="497">
        <v>606320</v>
      </c>
      <c r="ED11" s="497">
        <v>144760</v>
      </c>
      <c r="EE11" s="497">
        <v>194790</v>
      </c>
      <c r="EF11" s="497">
        <v>290820</v>
      </c>
      <c r="EG11" s="497">
        <v>471110</v>
      </c>
      <c r="EH11" s="497">
        <v>858060</v>
      </c>
      <c r="EI11" s="497">
        <v>291890</v>
      </c>
      <c r="EJ11" s="497">
        <v>255260</v>
      </c>
      <c r="EK11" s="497">
        <v>469120</v>
      </c>
      <c r="EL11" s="497">
        <v>859110</v>
      </c>
      <c r="EM11" s="497">
        <v>1192970</v>
      </c>
      <c r="EN11" s="497">
        <v>1195410</v>
      </c>
      <c r="EO11" s="497">
        <v>694130</v>
      </c>
      <c r="EP11" s="497">
        <v>151320</v>
      </c>
      <c r="EQ11" s="497">
        <v>157080</v>
      </c>
      <c r="ER11" s="497">
        <v>362220</v>
      </c>
      <c r="ES11" s="497">
        <v>469910</v>
      </c>
      <c r="ET11" s="497">
        <v>772890</v>
      </c>
      <c r="EU11" s="497">
        <v>342350</v>
      </c>
      <c r="EV11" s="497">
        <v>277210</v>
      </c>
      <c r="EW11" s="497">
        <v>540540</v>
      </c>
      <c r="EX11" s="497">
        <v>923130</v>
      </c>
      <c r="EY11" s="497">
        <v>1195720</v>
      </c>
      <c r="EZ11" s="497">
        <v>1186900</v>
      </c>
      <c r="FA11" s="497">
        <v>840750</v>
      </c>
      <c r="FB11" s="497">
        <v>155620</v>
      </c>
      <c r="FC11" s="497">
        <v>161930</v>
      </c>
      <c r="FD11" s="497">
        <v>371890</v>
      </c>
      <c r="FE11" s="497">
        <v>737010</v>
      </c>
      <c r="FF11" s="497">
        <v>887480</v>
      </c>
      <c r="FG11" s="497">
        <v>305490</v>
      </c>
      <c r="FH11" s="497">
        <v>264950</v>
      </c>
      <c r="FI11" s="497">
        <v>563450</v>
      </c>
      <c r="FJ11" s="497">
        <v>1081430</v>
      </c>
      <c r="FK11" s="497">
        <v>1194010</v>
      </c>
      <c r="FL11" s="497">
        <v>1280880</v>
      </c>
      <c r="FM11" s="497">
        <v>841410</v>
      </c>
      <c r="FN11" s="497">
        <v>144680</v>
      </c>
      <c r="FO11" s="497">
        <v>182090</v>
      </c>
      <c r="FP11" s="497">
        <v>394590</v>
      </c>
      <c r="FQ11" s="497">
        <v>735700</v>
      </c>
      <c r="FR11" s="497">
        <v>859450</v>
      </c>
      <c r="FS11" s="497">
        <v>391470</v>
      </c>
      <c r="FT11" s="497">
        <v>249960</v>
      </c>
      <c r="FU11" s="497">
        <v>376360</v>
      </c>
      <c r="FV11" s="497">
        <v>1165140</v>
      </c>
      <c r="FW11" s="497">
        <v>1144000</v>
      </c>
      <c r="FX11" s="497">
        <v>1443540</v>
      </c>
      <c r="FY11" s="497">
        <v>706300</v>
      </c>
      <c r="FZ11" s="497">
        <v>191580</v>
      </c>
      <c r="GA11" s="497">
        <v>224430</v>
      </c>
      <c r="GB11" s="497">
        <v>412360</v>
      </c>
    </row>
    <row r="12" spans="1:184">
      <c r="B12" s="486" t="s">
        <v>173</v>
      </c>
      <c r="C12" s="478" t="s">
        <v>10</v>
      </c>
      <c r="D12" s="478" t="s">
        <v>175</v>
      </c>
      <c r="E12" s="497">
        <v>0</v>
      </c>
      <c r="F12" s="497">
        <v>0</v>
      </c>
      <c r="G12" s="497">
        <v>0</v>
      </c>
      <c r="H12" s="497">
        <v>0</v>
      </c>
      <c r="I12" s="497">
        <v>0</v>
      </c>
      <c r="J12" s="497">
        <v>0</v>
      </c>
      <c r="K12" s="497">
        <v>614560</v>
      </c>
      <c r="L12" s="497">
        <v>0</v>
      </c>
      <c r="M12" s="497">
        <v>0</v>
      </c>
      <c r="N12" s="497">
        <v>0</v>
      </c>
      <c r="O12" s="497">
        <v>0</v>
      </c>
      <c r="P12" s="497">
        <v>0</v>
      </c>
      <c r="Q12" s="497">
        <v>0</v>
      </c>
      <c r="R12" s="497">
        <v>0</v>
      </c>
      <c r="S12" s="497">
        <v>0</v>
      </c>
      <c r="T12" s="497">
        <v>0</v>
      </c>
      <c r="U12" s="497">
        <v>0</v>
      </c>
      <c r="V12" s="497">
        <v>0</v>
      </c>
      <c r="W12" s="497">
        <v>0</v>
      </c>
      <c r="X12" s="497">
        <v>0</v>
      </c>
      <c r="Y12" s="497">
        <v>0</v>
      </c>
      <c r="Z12" s="497">
        <v>0</v>
      </c>
      <c r="AA12" s="497">
        <v>0</v>
      </c>
      <c r="AB12" s="497">
        <v>0</v>
      </c>
      <c r="AC12" s="497">
        <v>0</v>
      </c>
      <c r="AD12" s="497">
        <v>0</v>
      </c>
      <c r="AE12" s="497">
        <v>0</v>
      </c>
      <c r="AF12" s="497">
        <v>0</v>
      </c>
      <c r="AG12" s="497">
        <v>0</v>
      </c>
      <c r="AH12" s="497">
        <v>0</v>
      </c>
      <c r="AI12" s="497">
        <v>0</v>
      </c>
      <c r="AJ12" s="497">
        <v>0</v>
      </c>
      <c r="AK12" s="497">
        <v>0</v>
      </c>
      <c r="AL12" s="497">
        <v>0</v>
      </c>
      <c r="AM12" s="497">
        <v>0</v>
      </c>
      <c r="AN12" s="497">
        <v>0</v>
      </c>
      <c r="AO12" s="497">
        <v>0</v>
      </c>
      <c r="AP12" s="497">
        <v>0</v>
      </c>
      <c r="AQ12" s="497">
        <v>0</v>
      </c>
      <c r="AR12" s="497">
        <v>0</v>
      </c>
      <c r="AS12" s="497">
        <v>0</v>
      </c>
      <c r="AT12" s="497">
        <v>0</v>
      </c>
      <c r="AU12" s="497">
        <v>0</v>
      </c>
      <c r="AV12" s="497">
        <v>0</v>
      </c>
      <c r="AW12" s="497">
        <v>0</v>
      </c>
      <c r="AX12" s="497">
        <v>0</v>
      </c>
      <c r="AY12" s="497">
        <v>0</v>
      </c>
      <c r="AZ12" s="497">
        <v>0</v>
      </c>
      <c r="BA12" s="497">
        <v>0</v>
      </c>
      <c r="BB12" s="497">
        <v>0</v>
      </c>
      <c r="BC12" s="497">
        <v>0</v>
      </c>
      <c r="BD12" s="497">
        <v>0</v>
      </c>
      <c r="BE12" s="497">
        <v>0</v>
      </c>
      <c r="BF12" s="497">
        <v>0</v>
      </c>
      <c r="BG12" s="497">
        <v>0</v>
      </c>
      <c r="BH12" s="497">
        <v>0</v>
      </c>
      <c r="BI12" s="497">
        <v>0</v>
      </c>
      <c r="BJ12" s="497">
        <v>0</v>
      </c>
      <c r="BK12" s="497">
        <v>0</v>
      </c>
      <c r="BL12" s="497">
        <v>0</v>
      </c>
      <c r="BM12" s="497">
        <v>0</v>
      </c>
      <c r="BN12" s="497">
        <v>0</v>
      </c>
      <c r="BO12" s="497">
        <v>0</v>
      </c>
      <c r="BP12" s="497">
        <v>0</v>
      </c>
      <c r="BQ12" s="497">
        <v>0</v>
      </c>
      <c r="BR12" s="497">
        <v>0</v>
      </c>
      <c r="BS12" s="497">
        <v>0</v>
      </c>
      <c r="BT12" s="497">
        <v>0</v>
      </c>
      <c r="BU12" s="497">
        <v>0</v>
      </c>
      <c r="BV12" s="497">
        <v>0</v>
      </c>
      <c r="BW12" s="497">
        <v>0</v>
      </c>
      <c r="BX12" s="497">
        <v>0</v>
      </c>
      <c r="BY12" s="497">
        <v>0</v>
      </c>
      <c r="BZ12" s="497">
        <v>0</v>
      </c>
      <c r="CA12" s="497">
        <v>0</v>
      </c>
      <c r="CB12" s="497">
        <v>0</v>
      </c>
      <c r="CC12" s="497">
        <v>0</v>
      </c>
      <c r="CD12" s="497">
        <v>0</v>
      </c>
      <c r="CE12" s="497">
        <v>0</v>
      </c>
      <c r="CF12" s="497">
        <v>0</v>
      </c>
      <c r="CG12" s="497">
        <v>0</v>
      </c>
      <c r="CH12" s="497">
        <v>0</v>
      </c>
      <c r="CI12" s="497">
        <v>0</v>
      </c>
      <c r="CJ12" s="497">
        <v>0</v>
      </c>
      <c r="CK12" s="497">
        <v>0</v>
      </c>
      <c r="CL12" s="497">
        <v>0</v>
      </c>
      <c r="CM12" s="497">
        <v>0</v>
      </c>
      <c r="CN12" s="497">
        <v>0</v>
      </c>
      <c r="CO12" s="497">
        <v>0</v>
      </c>
      <c r="CP12" s="497">
        <v>0</v>
      </c>
      <c r="CQ12" s="497">
        <v>35960</v>
      </c>
      <c r="CR12" s="497">
        <v>100700</v>
      </c>
      <c r="CS12" s="497">
        <v>0</v>
      </c>
      <c r="CT12" s="497">
        <v>0</v>
      </c>
      <c r="CU12" s="497">
        <v>0</v>
      </c>
      <c r="CV12" s="497">
        <v>0</v>
      </c>
      <c r="CW12" s="497">
        <v>0</v>
      </c>
      <c r="CX12" s="497">
        <v>0</v>
      </c>
      <c r="CY12" s="497">
        <v>0</v>
      </c>
      <c r="CZ12" s="497">
        <v>0</v>
      </c>
      <c r="DA12" s="497">
        <v>0</v>
      </c>
      <c r="DB12" s="497">
        <v>0</v>
      </c>
      <c r="DC12" s="497">
        <v>1389440</v>
      </c>
      <c r="DD12" s="497">
        <v>1221110</v>
      </c>
      <c r="DE12" s="497">
        <v>0</v>
      </c>
      <c r="DF12" s="497">
        <v>0</v>
      </c>
      <c r="DG12" s="497">
        <v>0</v>
      </c>
      <c r="DH12" s="497">
        <v>0</v>
      </c>
      <c r="DI12" s="497">
        <v>0</v>
      </c>
      <c r="DJ12" s="497">
        <v>0</v>
      </c>
      <c r="DK12" s="497">
        <v>0</v>
      </c>
      <c r="DL12" s="497">
        <v>0</v>
      </c>
      <c r="DM12" s="497">
        <v>0</v>
      </c>
      <c r="DN12" s="497">
        <v>0</v>
      </c>
      <c r="DO12" s="497">
        <v>1385170</v>
      </c>
      <c r="DP12" s="497">
        <v>176170</v>
      </c>
      <c r="DQ12" s="497">
        <v>0</v>
      </c>
      <c r="DR12" s="497">
        <v>0</v>
      </c>
      <c r="DS12" s="497">
        <v>0</v>
      </c>
      <c r="DT12" s="497">
        <v>0</v>
      </c>
      <c r="DU12" s="497">
        <v>0</v>
      </c>
      <c r="DV12" s="497">
        <v>0</v>
      </c>
      <c r="DW12" s="497">
        <v>0</v>
      </c>
      <c r="DX12" s="497">
        <v>0</v>
      </c>
      <c r="DY12" s="497">
        <v>0</v>
      </c>
      <c r="DZ12" s="497">
        <v>0</v>
      </c>
      <c r="EA12" s="497">
        <v>240680</v>
      </c>
      <c r="EB12" s="497">
        <v>141060</v>
      </c>
      <c r="EC12" s="497">
        <v>0</v>
      </c>
      <c r="ED12" s="497">
        <v>0</v>
      </c>
      <c r="EE12" s="497">
        <v>0</v>
      </c>
      <c r="EF12" s="497">
        <v>0</v>
      </c>
      <c r="EG12" s="497">
        <v>0</v>
      </c>
      <c r="EH12" s="497">
        <v>0</v>
      </c>
      <c r="EI12" s="497">
        <v>0</v>
      </c>
      <c r="EJ12" s="497">
        <v>0</v>
      </c>
      <c r="EK12" s="497">
        <v>0</v>
      </c>
      <c r="EL12" s="497">
        <v>0</v>
      </c>
      <c r="EM12" s="497">
        <v>0</v>
      </c>
      <c r="EN12" s="497">
        <v>36880</v>
      </c>
      <c r="EO12" s="497">
        <v>0</v>
      </c>
      <c r="EP12" s="497">
        <v>0</v>
      </c>
      <c r="EQ12" s="497">
        <v>0</v>
      </c>
      <c r="ER12" s="497">
        <v>0</v>
      </c>
      <c r="ES12" s="497">
        <v>0</v>
      </c>
      <c r="ET12" s="497">
        <v>0</v>
      </c>
      <c r="EU12" s="497">
        <v>0</v>
      </c>
      <c r="EV12" s="497">
        <v>0</v>
      </c>
      <c r="EW12" s="497">
        <v>0</v>
      </c>
      <c r="EX12" s="497">
        <v>0</v>
      </c>
      <c r="EY12" s="497">
        <v>53350</v>
      </c>
      <c r="EZ12" s="497">
        <v>0</v>
      </c>
      <c r="FA12" s="497">
        <v>0</v>
      </c>
      <c r="FB12" s="497">
        <v>0</v>
      </c>
      <c r="FC12" s="497">
        <v>0</v>
      </c>
      <c r="FD12" s="497">
        <v>0</v>
      </c>
      <c r="FE12" s="497">
        <v>0</v>
      </c>
      <c r="FF12" s="497">
        <v>0</v>
      </c>
      <c r="FG12" s="497">
        <v>0</v>
      </c>
      <c r="FH12" s="497">
        <v>0</v>
      </c>
      <c r="FI12" s="497">
        <v>0</v>
      </c>
      <c r="FJ12" s="497">
        <v>0</v>
      </c>
      <c r="FK12" s="497">
        <v>44840</v>
      </c>
      <c r="FL12" s="497">
        <v>0</v>
      </c>
      <c r="FM12" s="497">
        <v>0</v>
      </c>
      <c r="FN12" s="497">
        <v>0</v>
      </c>
      <c r="FO12" s="497">
        <v>0</v>
      </c>
      <c r="FP12" s="497">
        <v>0</v>
      </c>
      <c r="FQ12" s="497">
        <v>0</v>
      </c>
      <c r="FR12" s="497">
        <v>0</v>
      </c>
      <c r="FS12" s="497">
        <v>0</v>
      </c>
      <c r="FT12" s="497">
        <v>0</v>
      </c>
      <c r="FU12" s="497">
        <v>0</v>
      </c>
      <c r="FV12" s="497">
        <v>0</v>
      </c>
      <c r="FW12" s="497">
        <v>88860</v>
      </c>
      <c r="FX12" s="497">
        <v>144890</v>
      </c>
      <c r="FY12" s="497">
        <v>0</v>
      </c>
      <c r="FZ12" s="497">
        <v>0</v>
      </c>
      <c r="GA12" s="497">
        <v>0</v>
      </c>
      <c r="GB12" s="497">
        <v>0</v>
      </c>
    </row>
    <row r="13" spans="1:184">
      <c r="B13" s="486" t="s">
        <v>12</v>
      </c>
      <c r="C13" s="478" t="s">
        <v>97</v>
      </c>
      <c r="D13" s="478" t="s">
        <v>175</v>
      </c>
      <c r="E13" s="497">
        <v>611870</v>
      </c>
      <c r="F13" s="497">
        <v>552860</v>
      </c>
      <c r="G13" s="497">
        <v>611130</v>
      </c>
      <c r="H13" s="497">
        <v>592880</v>
      </c>
      <c r="I13" s="497">
        <v>605610</v>
      </c>
      <c r="J13" s="497">
        <v>135210</v>
      </c>
      <c r="K13" s="497">
        <v>140390</v>
      </c>
      <c r="L13" s="497">
        <v>138460</v>
      </c>
      <c r="M13" s="497">
        <v>135200</v>
      </c>
      <c r="N13" s="497">
        <v>611140</v>
      </c>
      <c r="O13" s="497">
        <v>590930</v>
      </c>
      <c r="P13" s="497">
        <v>615440</v>
      </c>
      <c r="Q13" s="497">
        <v>807290</v>
      </c>
      <c r="R13" s="497">
        <v>729430</v>
      </c>
      <c r="S13" s="497">
        <v>806320</v>
      </c>
      <c r="T13" s="497">
        <v>782240</v>
      </c>
      <c r="U13" s="497">
        <v>799040</v>
      </c>
      <c r="V13" s="497">
        <v>178400</v>
      </c>
      <c r="W13" s="497">
        <v>185230</v>
      </c>
      <c r="X13" s="497">
        <v>182680</v>
      </c>
      <c r="Y13" s="497">
        <v>178380</v>
      </c>
      <c r="Z13" s="497">
        <v>806330</v>
      </c>
      <c r="AA13" s="497">
        <v>779670</v>
      </c>
      <c r="AB13" s="497">
        <v>812000</v>
      </c>
      <c r="AC13" s="497">
        <v>1082560</v>
      </c>
      <c r="AD13" s="497">
        <v>886680</v>
      </c>
      <c r="AE13" s="497">
        <v>476900</v>
      </c>
      <c r="AF13" s="497">
        <v>519340.00000000006</v>
      </c>
      <c r="AG13" s="497">
        <v>841410</v>
      </c>
      <c r="AH13" s="497">
        <v>1137660</v>
      </c>
      <c r="AI13" s="497">
        <v>1897560</v>
      </c>
      <c r="AJ13" s="497">
        <v>1846030</v>
      </c>
      <c r="AK13" s="497">
        <v>931340</v>
      </c>
      <c r="AL13" s="497">
        <v>473800</v>
      </c>
      <c r="AM13" s="497">
        <v>817170</v>
      </c>
      <c r="AN13" s="497">
        <v>1108990</v>
      </c>
      <c r="AO13" s="497">
        <v>1080480</v>
      </c>
      <c r="AP13" s="497">
        <v>887690</v>
      </c>
      <c r="AQ13" s="497">
        <v>457280</v>
      </c>
      <c r="AR13" s="497">
        <v>534930</v>
      </c>
      <c r="AS13" s="497">
        <v>815290</v>
      </c>
      <c r="AT13" s="497">
        <v>1204080</v>
      </c>
      <c r="AU13" s="497">
        <v>1830860</v>
      </c>
      <c r="AV13" s="497">
        <v>1845720</v>
      </c>
      <c r="AW13" s="497">
        <v>927270</v>
      </c>
      <c r="AX13" s="497">
        <v>484660</v>
      </c>
      <c r="AY13" s="497">
        <v>843170</v>
      </c>
      <c r="AZ13" s="497">
        <v>1108000</v>
      </c>
      <c r="BA13" s="497">
        <v>1098180</v>
      </c>
      <c r="BB13" s="497">
        <v>960390</v>
      </c>
      <c r="BC13" s="497">
        <v>446580</v>
      </c>
      <c r="BD13" s="497">
        <v>499650</v>
      </c>
      <c r="BE13" s="497">
        <v>851240</v>
      </c>
      <c r="BF13" s="497">
        <v>1227230</v>
      </c>
      <c r="BG13" s="497">
        <v>1883410</v>
      </c>
      <c r="BH13" s="497">
        <v>1931260</v>
      </c>
      <c r="BI13" s="497">
        <v>913590</v>
      </c>
      <c r="BJ13" s="497">
        <v>492890</v>
      </c>
      <c r="BK13" s="497">
        <v>862510</v>
      </c>
      <c r="BL13" s="497">
        <v>1140860</v>
      </c>
      <c r="BM13" s="497">
        <v>1135810</v>
      </c>
      <c r="BN13" s="497">
        <v>971050</v>
      </c>
      <c r="BO13" s="497">
        <v>487640</v>
      </c>
      <c r="BP13" s="497">
        <v>492320</v>
      </c>
      <c r="BQ13" s="497">
        <v>839890</v>
      </c>
      <c r="BR13" s="497">
        <v>1248970</v>
      </c>
      <c r="BS13" s="497">
        <v>1978040</v>
      </c>
      <c r="BT13" s="497">
        <v>2000140</v>
      </c>
      <c r="BU13" s="497">
        <v>930470</v>
      </c>
      <c r="BV13" s="497">
        <v>492510</v>
      </c>
      <c r="BW13" s="497">
        <v>890810</v>
      </c>
      <c r="BX13" s="497">
        <v>1149820</v>
      </c>
      <c r="BY13" s="497">
        <v>1188660</v>
      </c>
      <c r="BZ13" s="497">
        <v>967010</v>
      </c>
      <c r="CA13" s="497">
        <v>490920</v>
      </c>
      <c r="CB13" s="497">
        <v>535780</v>
      </c>
      <c r="CC13" s="497">
        <v>841120</v>
      </c>
      <c r="CD13" s="497">
        <v>1240590</v>
      </c>
      <c r="CE13" s="497">
        <v>2086020</v>
      </c>
      <c r="CF13" s="497">
        <v>2055179.9999999998</v>
      </c>
      <c r="CG13" s="497">
        <v>948490</v>
      </c>
      <c r="CH13" s="497">
        <v>519370</v>
      </c>
      <c r="CI13" s="497">
        <v>899090</v>
      </c>
      <c r="CJ13" s="497">
        <v>1173650</v>
      </c>
      <c r="CK13" s="497">
        <v>1209280</v>
      </c>
      <c r="CL13" s="497">
        <v>968160</v>
      </c>
      <c r="CM13" s="497">
        <v>521309.99999999994</v>
      </c>
      <c r="CN13" s="497">
        <v>587320</v>
      </c>
      <c r="CO13" s="497">
        <v>923320</v>
      </c>
      <c r="CP13" s="497">
        <v>1257660</v>
      </c>
      <c r="CQ13" s="497">
        <v>2103590</v>
      </c>
      <c r="CR13" s="497">
        <v>2036090</v>
      </c>
      <c r="CS13" s="497">
        <v>1024480</v>
      </c>
      <c r="CT13" s="497">
        <v>529570</v>
      </c>
      <c r="CU13" s="497">
        <v>903220</v>
      </c>
      <c r="CV13" s="497">
        <v>1226250</v>
      </c>
      <c r="CW13" s="497">
        <v>1226640</v>
      </c>
      <c r="CX13" s="497">
        <v>990510</v>
      </c>
      <c r="CY13" s="497">
        <v>544020</v>
      </c>
      <c r="CZ13" s="497">
        <v>613590</v>
      </c>
      <c r="DA13" s="497">
        <v>920930</v>
      </c>
      <c r="DB13" s="497">
        <v>1335410</v>
      </c>
      <c r="DC13" s="497">
        <v>2117850</v>
      </c>
      <c r="DD13" s="497">
        <v>2072650</v>
      </c>
      <c r="DE13" s="497">
        <v>1075100</v>
      </c>
      <c r="DF13" s="497">
        <v>550920</v>
      </c>
      <c r="DG13" s="497">
        <v>938960</v>
      </c>
      <c r="DH13" s="497">
        <v>1258770</v>
      </c>
      <c r="DI13" s="497">
        <v>1260090</v>
      </c>
      <c r="DJ13" s="497">
        <v>1040240</v>
      </c>
      <c r="DK13" s="497">
        <v>523690.00000000006</v>
      </c>
      <c r="DL13" s="497">
        <v>628910</v>
      </c>
      <c r="DM13" s="497">
        <v>952320</v>
      </c>
      <c r="DN13" s="497">
        <v>1404970</v>
      </c>
      <c r="DO13" s="497">
        <v>2131970</v>
      </c>
      <c r="DP13" s="497">
        <v>2148090</v>
      </c>
      <c r="DQ13" s="497">
        <v>1085530</v>
      </c>
      <c r="DR13" s="497">
        <v>565180</v>
      </c>
      <c r="DS13" s="497">
        <v>979120</v>
      </c>
      <c r="DT13" s="497">
        <v>1296330</v>
      </c>
      <c r="DU13" s="497">
        <v>1285380</v>
      </c>
      <c r="DV13" s="497">
        <v>1123740</v>
      </c>
      <c r="DW13" s="497">
        <v>518400</v>
      </c>
      <c r="DX13" s="497">
        <v>586990</v>
      </c>
      <c r="DY13" s="497">
        <v>995850</v>
      </c>
      <c r="DZ13" s="497">
        <v>1436170</v>
      </c>
      <c r="EA13" s="497">
        <v>2201080</v>
      </c>
      <c r="EB13" s="497">
        <v>2256250</v>
      </c>
      <c r="EC13" s="497">
        <v>1072590</v>
      </c>
      <c r="ED13" s="497">
        <v>575120</v>
      </c>
      <c r="EE13" s="497">
        <v>1005580</v>
      </c>
      <c r="EF13" s="497">
        <v>1338420</v>
      </c>
      <c r="EG13" s="497">
        <v>1348350</v>
      </c>
      <c r="EH13" s="497">
        <v>1114780</v>
      </c>
      <c r="EI13" s="497">
        <v>561140</v>
      </c>
      <c r="EJ13" s="497">
        <v>618730</v>
      </c>
      <c r="EK13" s="497">
        <v>954170</v>
      </c>
      <c r="EL13" s="497">
        <v>1418130</v>
      </c>
      <c r="EM13" s="497">
        <v>2382100</v>
      </c>
      <c r="EN13" s="497">
        <v>2351800</v>
      </c>
      <c r="EO13" s="497">
        <v>1087090</v>
      </c>
      <c r="EP13" s="497">
        <v>584240</v>
      </c>
      <c r="EQ13" s="497">
        <v>1029640.0000000001</v>
      </c>
      <c r="ER13" s="497">
        <v>1343180</v>
      </c>
      <c r="ES13" s="497">
        <v>1374500</v>
      </c>
      <c r="ET13" s="497">
        <v>1137140</v>
      </c>
      <c r="EU13" s="497">
        <v>588760</v>
      </c>
      <c r="EV13" s="497">
        <v>627420</v>
      </c>
      <c r="EW13" s="497">
        <v>1102510</v>
      </c>
      <c r="EX13" s="497">
        <v>1385650</v>
      </c>
      <c r="EY13" s="497">
        <v>2476460</v>
      </c>
      <c r="EZ13" s="497">
        <v>2355870</v>
      </c>
      <c r="FA13" s="497">
        <v>1106060</v>
      </c>
      <c r="FB13" s="497">
        <v>594140</v>
      </c>
      <c r="FC13" s="497">
        <v>1089210</v>
      </c>
      <c r="FD13" s="497">
        <v>1366800</v>
      </c>
      <c r="FE13" s="497">
        <v>1406960</v>
      </c>
      <c r="FF13" s="497">
        <v>1154090</v>
      </c>
      <c r="FG13" s="497">
        <v>614900</v>
      </c>
      <c r="FH13" s="497">
        <v>690510</v>
      </c>
      <c r="FI13" s="497">
        <v>1084520</v>
      </c>
      <c r="FJ13" s="497">
        <v>1480400</v>
      </c>
      <c r="FK13" s="497">
        <v>2471330</v>
      </c>
      <c r="FL13" s="497">
        <v>2391420</v>
      </c>
      <c r="FM13" s="497">
        <v>1218110</v>
      </c>
      <c r="FN13" s="497">
        <v>612290</v>
      </c>
      <c r="FO13" s="497">
        <v>1064870</v>
      </c>
      <c r="FP13" s="497">
        <v>1442280</v>
      </c>
      <c r="FQ13" s="497">
        <v>1445040</v>
      </c>
      <c r="FR13" s="497">
        <v>1166870</v>
      </c>
      <c r="FS13" s="497">
        <v>641910</v>
      </c>
      <c r="FT13" s="497">
        <v>724400</v>
      </c>
      <c r="FU13" s="497">
        <v>1082310</v>
      </c>
      <c r="FV13" s="497">
        <v>1576380</v>
      </c>
      <c r="FW13" s="497">
        <v>2489250</v>
      </c>
      <c r="FX13" s="497">
        <v>2433380</v>
      </c>
      <c r="FY13" s="497">
        <v>1285240</v>
      </c>
      <c r="FZ13" s="497">
        <v>641070</v>
      </c>
      <c r="GA13" s="497">
        <v>1104270</v>
      </c>
      <c r="GB13" s="497">
        <v>1484760</v>
      </c>
    </row>
    <row r="14" spans="1:184">
      <c r="A14" s="461"/>
      <c r="B14" s="486"/>
      <c r="C14" s="479" t="s">
        <v>290</v>
      </c>
      <c r="D14" s="479" t="s">
        <v>175</v>
      </c>
      <c r="E14" s="657">
        <v>41250</v>
      </c>
      <c r="F14" s="657">
        <v>37270</v>
      </c>
      <c r="G14" s="657">
        <v>41200</v>
      </c>
      <c r="H14" s="657">
        <v>39970</v>
      </c>
      <c r="I14" s="657">
        <v>40830</v>
      </c>
      <c r="J14" s="657">
        <v>9120</v>
      </c>
      <c r="K14" s="657">
        <v>9460</v>
      </c>
      <c r="L14" s="657">
        <v>9330</v>
      </c>
      <c r="M14" s="657">
        <v>9110</v>
      </c>
      <c r="N14" s="657">
        <v>41200</v>
      </c>
      <c r="O14" s="657">
        <v>39840</v>
      </c>
      <c r="P14" s="657">
        <v>41490</v>
      </c>
      <c r="Q14" s="657">
        <v>54420</v>
      </c>
      <c r="R14" s="657">
        <v>49180</v>
      </c>
      <c r="S14" s="657">
        <v>54360</v>
      </c>
      <c r="T14" s="657">
        <v>52740</v>
      </c>
      <c r="U14" s="657">
        <v>53870</v>
      </c>
      <c r="V14" s="657">
        <v>12030</v>
      </c>
      <c r="W14" s="657">
        <v>12490</v>
      </c>
      <c r="X14" s="657">
        <v>12320</v>
      </c>
      <c r="Y14" s="657">
        <v>12030</v>
      </c>
      <c r="Z14" s="657">
        <v>54360</v>
      </c>
      <c r="AA14" s="657">
        <v>52560</v>
      </c>
      <c r="AB14" s="657">
        <v>54740</v>
      </c>
      <c r="AC14" s="657">
        <v>72420</v>
      </c>
      <c r="AD14" s="657">
        <v>60340</v>
      </c>
      <c r="AE14" s="657">
        <v>32509.999999999996</v>
      </c>
      <c r="AF14" s="657">
        <v>37010</v>
      </c>
      <c r="AG14" s="657">
        <v>54370</v>
      </c>
      <c r="AH14" s="657">
        <v>75280</v>
      </c>
      <c r="AI14" s="657">
        <v>128110.00000000001</v>
      </c>
      <c r="AJ14" s="657">
        <v>124580</v>
      </c>
      <c r="AK14" s="657">
        <v>66210</v>
      </c>
      <c r="AL14" s="657">
        <v>29040</v>
      </c>
      <c r="AM14" s="657">
        <v>55670</v>
      </c>
      <c r="AN14" s="657">
        <v>74760</v>
      </c>
      <c r="AO14" s="657">
        <v>72840</v>
      </c>
      <c r="AP14" s="657">
        <v>58780</v>
      </c>
      <c r="AQ14" s="657">
        <v>32930</v>
      </c>
      <c r="AR14" s="657">
        <v>35180</v>
      </c>
      <c r="AS14" s="657">
        <v>56010</v>
      </c>
      <c r="AT14" s="657">
        <v>78350</v>
      </c>
      <c r="AU14" s="657">
        <v>125060</v>
      </c>
      <c r="AV14" s="657">
        <v>122420</v>
      </c>
      <c r="AW14" s="657">
        <v>66430</v>
      </c>
      <c r="AX14" s="657">
        <v>31030</v>
      </c>
      <c r="AY14" s="657">
        <v>56500</v>
      </c>
      <c r="AZ14" s="657">
        <v>74770</v>
      </c>
      <c r="BA14" s="657">
        <v>72910</v>
      </c>
      <c r="BB14" s="657">
        <v>64569.999999999993</v>
      </c>
      <c r="BC14" s="657">
        <v>32360</v>
      </c>
      <c r="BD14" s="657">
        <v>32729.999999999996</v>
      </c>
      <c r="BE14" s="657">
        <v>59400</v>
      </c>
      <c r="BF14" s="657">
        <v>79140</v>
      </c>
      <c r="BG14" s="657">
        <v>129190</v>
      </c>
      <c r="BH14" s="657">
        <v>127620</v>
      </c>
      <c r="BI14" s="657">
        <v>63840</v>
      </c>
      <c r="BJ14" s="657">
        <v>32210</v>
      </c>
      <c r="BK14" s="657">
        <v>60460</v>
      </c>
      <c r="BL14" s="657">
        <v>75300</v>
      </c>
      <c r="BM14" s="657">
        <v>75840</v>
      </c>
      <c r="BN14" s="657">
        <v>65280</v>
      </c>
      <c r="BO14" s="657">
        <v>33670</v>
      </c>
      <c r="BP14" s="657">
        <v>33790</v>
      </c>
      <c r="BQ14" s="657">
        <v>58920</v>
      </c>
      <c r="BR14" s="657">
        <v>80410</v>
      </c>
      <c r="BS14" s="657">
        <v>135330</v>
      </c>
      <c r="BT14" s="657">
        <v>132990</v>
      </c>
      <c r="BU14" s="657">
        <v>63610</v>
      </c>
      <c r="BV14" s="657">
        <v>32390</v>
      </c>
      <c r="BW14" s="657">
        <v>61880</v>
      </c>
      <c r="BX14" s="657">
        <v>76500</v>
      </c>
      <c r="BY14" s="657">
        <v>79620</v>
      </c>
      <c r="BZ14" s="657">
        <v>65489.999999999993</v>
      </c>
      <c r="CA14" s="657">
        <v>33310</v>
      </c>
      <c r="CB14" s="657">
        <v>37580</v>
      </c>
      <c r="CC14" s="657">
        <v>51660</v>
      </c>
      <c r="CD14" s="657">
        <v>87220</v>
      </c>
      <c r="CE14" s="657">
        <v>142150</v>
      </c>
      <c r="CF14" s="657">
        <v>137220</v>
      </c>
      <c r="CG14" s="657">
        <v>63250</v>
      </c>
      <c r="CH14" s="657">
        <v>36030</v>
      </c>
      <c r="CI14" s="657">
        <v>60640</v>
      </c>
      <c r="CJ14" s="657">
        <v>78580</v>
      </c>
      <c r="CK14" s="657">
        <v>79920</v>
      </c>
      <c r="CL14" s="657">
        <v>66870</v>
      </c>
      <c r="CM14" s="657">
        <v>36480</v>
      </c>
      <c r="CN14" s="657">
        <v>41720</v>
      </c>
      <c r="CO14" s="657">
        <v>58790</v>
      </c>
      <c r="CP14" s="657">
        <v>83710</v>
      </c>
      <c r="CQ14" s="657">
        <v>141990</v>
      </c>
      <c r="CR14" s="657">
        <v>136960</v>
      </c>
      <c r="CS14" s="657">
        <v>72010</v>
      </c>
      <c r="CT14" s="657">
        <v>34650</v>
      </c>
      <c r="CU14" s="657">
        <v>60210</v>
      </c>
      <c r="CV14" s="657">
        <v>82670</v>
      </c>
      <c r="CW14" s="657">
        <v>82700</v>
      </c>
      <c r="CX14" s="657">
        <v>66780</v>
      </c>
      <c r="CY14" s="657">
        <v>37920</v>
      </c>
      <c r="CZ14" s="657">
        <v>41500</v>
      </c>
      <c r="DA14" s="657">
        <v>61540</v>
      </c>
      <c r="DB14" s="657">
        <v>87600</v>
      </c>
      <c r="DC14" s="657">
        <v>143930</v>
      </c>
      <c r="DD14" s="657">
        <v>136990</v>
      </c>
      <c r="DE14" s="657">
        <v>76690</v>
      </c>
      <c r="DF14" s="657">
        <v>36110</v>
      </c>
      <c r="DG14" s="657">
        <v>64170</v>
      </c>
      <c r="DH14" s="657">
        <v>83990</v>
      </c>
      <c r="DI14" s="657">
        <v>84720</v>
      </c>
      <c r="DJ14" s="657">
        <v>69300</v>
      </c>
      <c r="DK14" s="657">
        <v>38020</v>
      </c>
      <c r="DL14" s="657">
        <v>40860</v>
      </c>
      <c r="DM14" s="657">
        <v>66170</v>
      </c>
      <c r="DN14" s="657">
        <v>90240</v>
      </c>
      <c r="DO14" s="657">
        <v>146110</v>
      </c>
      <c r="DP14" s="657">
        <v>142760</v>
      </c>
      <c r="DQ14" s="657">
        <v>76880</v>
      </c>
      <c r="DR14" s="657">
        <v>36500</v>
      </c>
      <c r="DS14" s="657">
        <v>66600</v>
      </c>
      <c r="DT14" s="657">
        <v>86750</v>
      </c>
      <c r="DU14" s="657">
        <v>85440</v>
      </c>
      <c r="DV14" s="657">
        <v>75100</v>
      </c>
      <c r="DW14" s="657">
        <v>38570</v>
      </c>
      <c r="DX14" s="657">
        <v>37830</v>
      </c>
      <c r="DY14" s="657">
        <v>69730</v>
      </c>
      <c r="DZ14" s="657">
        <v>92580</v>
      </c>
      <c r="EA14" s="657">
        <v>150580</v>
      </c>
      <c r="EB14" s="657">
        <v>149250</v>
      </c>
      <c r="EC14" s="657">
        <v>75230</v>
      </c>
      <c r="ED14" s="657">
        <v>37390</v>
      </c>
      <c r="EE14" s="657">
        <v>71090</v>
      </c>
      <c r="EF14" s="657">
        <v>87700</v>
      </c>
      <c r="EG14" s="657">
        <v>90270</v>
      </c>
      <c r="EH14" s="657">
        <v>75540</v>
      </c>
      <c r="EI14" s="657">
        <v>38070</v>
      </c>
      <c r="EJ14" s="657">
        <v>43330</v>
      </c>
      <c r="EK14" s="657">
        <v>58870</v>
      </c>
      <c r="EL14" s="657">
        <v>99450</v>
      </c>
      <c r="EM14" s="657">
        <v>162110</v>
      </c>
      <c r="EN14" s="657">
        <v>157080</v>
      </c>
      <c r="EO14" s="657">
        <v>73220</v>
      </c>
      <c r="EP14" s="657">
        <v>38360</v>
      </c>
      <c r="EQ14" s="657">
        <v>71480</v>
      </c>
      <c r="ER14" s="657">
        <v>89530</v>
      </c>
      <c r="ES14" s="657">
        <v>90990</v>
      </c>
      <c r="ET14" s="657">
        <v>78330</v>
      </c>
      <c r="EU14" s="657">
        <v>40270</v>
      </c>
      <c r="EV14" s="657">
        <v>42230</v>
      </c>
      <c r="EW14" s="657">
        <v>73920</v>
      </c>
      <c r="EX14" s="657">
        <v>92780</v>
      </c>
      <c r="EY14" s="657">
        <v>166880</v>
      </c>
      <c r="EZ14" s="657">
        <v>159440</v>
      </c>
      <c r="FA14" s="657">
        <v>75050</v>
      </c>
      <c r="FB14" s="657">
        <v>37820</v>
      </c>
      <c r="FC14" s="657">
        <v>75180</v>
      </c>
      <c r="FD14" s="657">
        <v>92150</v>
      </c>
      <c r="FE14" s="657">
        <v>94190</v>
      </c>
      <c r="FF14" s="657">
        <v>78470</v>
      </c>
      <c r="FG14" s="657">
        <v>42450</v>
      </c>
      <c r="FH14" s="657">
        <v>49520</v>
      </c>
      <c r="FI14" s="657">
        <v>69150</v>
      </c>
      <c r="FJ14" s="657">
        <v>98510</v>
      </c>
      <c r="FK14" s="657">
        <v>167590</v>
      </c>
      <c r="FL14" s="657">
        <v>160440</v>
      </c>
      <c r="FM14" s="657">
        <v>85640</v>
      </c>
      <c r="FN14" s="657">
        <v>38060</v>
      </c>
      <c r="FO14" s="657">
        <v>72570</v>
      </c>
      <c r="FP14" s="657">
        <v>97230</v>
      </c>
      <c r="FQ14" s="657">
        <v>97420</v>
      </c>
      <c r="FR14" s="657">
        <v>78660</v>
      </c>
      <c r="FS14" s="657">
        <v>44680</v>
      </c>
      <c r="FT14" s="657">
        <v>48890</v>
      </c>
      <c r="FU14" s="657">
        <v>72500</v>
      </c>
      <c r="FV14" s="657">
        <v>102300</v>
      </c>
      <c r="FW14" s="657">
        <v>170450</v>
      </c>
      <c r="FX14" s="657">
        <v>161380</v>
      </c>
      <c r="FY14" s="657">
        <v>91910</v>
      </c>
      <c r="FZ14" s="657">
        <v>40970</v>
      </c>
      <c r="GA14" s="657">
        <v>75590</v>
      </c>
      <c r="GB14" s="657">
        <v>98950</v>
      </c>
    </row>
    <row r="15" spans="1:184" s="461" customFormat="1">
      <c r="B15" s="486"/>
      <c r="C15" s="479" t="s">
        <v>295</v>
      </c>
      <c r="D15" s="479" t="s">
        <v>297</v>
      </c>
      <c r="E15" s="657">
        <v>-41250</v>
      </c>
      <c r="F15" s="657">
        <v>-37270</v>
      </c>
      <c r="G15" s="657">
        <v>-41200</v>
      </c>
      <c r="H15" s="657">
        <v>-39970</v>
      </c>
      <c r="I15" s="657">
        <v>-40830</v>
      </c>
      <c r="J15" s="657">
        <v>-9120</v>
      </c>
      <c r="K15" s="657">
        <v>-9460</v>
      </c>
      <c r="L15" s="657">
        <v>-9330</v>
      </c>
      <c r="M15" s="657">
        <v>-9110</v>
      </c>
      <c r="N15" s="657">
        <v>-41200</v>
      </c>
      <c r="O15" s="657">
        <v>-39840</v>
      </c>
      <c r="P15" s="657">
        <v>-41490</v>
      </c>
      <c r="Q15" s="657">
        <v>-54420</v>
      </c>
      <c r="R15" s="657">
        <v>-49180</v>
      </c>
      <c r="S15" s="657">
        <v>-54360</v>
      </c>
      <c r="T15" s="657">
        <v>-52740</v>
      </c>
      <c r="U15" s="657">
        <v>-53870</v>
      </c>
      <c r="V15" s="657">
        <v>-12030</v>
      </c>
      <c r="W15" s="657">
        <v>-12490</v>
      </c>
      <c r="X15" s="657">
        <v>-12320</v>
      </c>
      <c r="Y15" s="657">
        <v>-12030</v>
      </c>
      <c r="Z15" s="657">
        <v>-54360</v>
      </c>
      <c r="AA15" s="657">
        <v>-52560</v>
      </c>
      <c r="AB15" s="657">
        <v>-54740</v>
      </c>
      <c r="AC15" s="657">
        <v>-72420</v>
      </c>
      <c r="AD15" s="657">
        <v>-60340</v>
      </c>
      <c r="AE15" s="657">
        <v>-32509.999999999996</v>
      </c>
      <c r="AF15" s="657">
        <v>-37010</v>
      </c>
      <c r="AG15" s="657">
        <v>-54370</v>
      </c>
      <c r="AH15" s="657">
        <v>-75280</v>
      </c>
      <c r="AI15" s="657">
        <v>-128110.00000000001</v>
      </c>
      <c r="AJ15" s="657">
        <v>-124580</v>
      </c>
      <c r="AK15" s="657">
        <v>-66210</v>
      </c>
      <c r="AL15" s="657">
        <v>-29040</v>
      </c>
      <c r="AM15" s="657">
        <v>-55670</v>
      </c>
      <c r="AN15" s="657">
        <v>-74760</v>
      </c>
      <c r="AO15" s="657">
        <v>-72840</v>
      </c>
      <c r="AP15" s="657">
        <v>-58780</v>
      </c>
      <c r="AQ15" s="657">
        <v>-32930</v>
      </c>
      <c r="AR15" s="657">
        <v>-35180</v>
      </c>
      <c r="AS15" s="657">
        <v>-56010</v>
      </c>
      <c r="AT15" s="657">
        <v>-78350</v>
      </c>
      <c r="AU15" s="657">
        <v>-125060</v>
      </c>
      <c r="AV15" s="657">
        <v>-122420</v>
      </c>
      <c r="AW15" s="657">
        <v>-66430</v>
      </c>
      <c r="AX15" s="657">
        <v>-31030</v>
      </c>
      <c r="AY15" s="657">
        <v>-56500</v>
      </c>
      <c r="AZ15" s="657">
        <v>-74770</v>
      </c>
      <c r="BA15" s="657">
        <v>-72910</v>
      </c>
      <c r="BB15" s="657">
        <v>-64569.999999999993</v>
      </c>
      <c r="BC15" s="657">
        <v>-32360</v>
      </c>
      <c r="BD15" s="657">
        <v>-32729.999999999996</v>
      </c>
      <c r="BE15" s="657">
        <v>-59400</v>
      </c>
      <c r="BF15" s="657">
        <v>-79140</v>
      </c>
      <c r="BG15" s="657">
        <v>-129190</v>
      </c>
      <c r="BH15" s="657">
        <v>-127620</v>
      </c>
      <c r="BI15" s="657">
        <v>-63840</v>
      </c>
      <c r="BJ15" s="657">
        <v>-32210</v>
      </c>
      <c r="BK15" s="657">
        <v>-60460</v>
      </c>
      <c r="BL15" s="657">
        <v>-75300</v>
      </c>
      <c r="BM15" s="657">
        <v>-75840</v>
      </c>
      <c r="BN15" s="657">
        <v>-65280</v>
      </c>
      <c r="BO15" s="657">
        <v>-33670</v>
      </c>
      <c r="BP15" s="657">
        <v>-33790</v>
      </c>
      <c r="BQ15" s="657">
        <v>-58920</v>
      </c>
      <c r="BR15" s="657">
        <v>-80410</v>
      </c>
      <c r="BS15" s="657">
        <v>-135330</v>
      </c>
      <c r="BT15" s="657">
        <v>-132990</v>
      </c>
      <c r="BU15" s="657">
        <v>-63610</v>
      </c>
      <c r="BV15" s="657">
        <v>-32390</v>
      </c>
      <c r="BW15" s="657">
        <v>-61880</v>
      </c>
      <c r="BX15" s="657">
        <v>-76500</v>
      </c>
      <c r="BY15" s="657">
        <v>-79620</v>
      </c>
      <c r="BZ15" s="657">
        <v>-65489.999999999993</v>
      </c>
      <c r="CA15" s="657">
        <v>-33310</v>
      </c>
      <c r="CB15" s="657">
        <v>-37580</v>
      </c>
      <c r="CC15" s="657">
        <v>-51660</v>
      </c>
      <c r="CD15" s="657">
        <v>-87220</v>
      </c>
      <c r="CE15" s="657">
        <v>-142150</v>
      </c>
      <c r="CF15" s="657">
        <v>-137220</v>
      </c>
      <c r="CG15" s="657">
        <v>-63250</v>
      </c>
      <c r="CH15" s="657">
        <v>-36030</v>
      </c>
      <c r="CI15" s="657">
        <v>-60640</v>
      </c>
      <c r="CJ15" s="657">
        <v>-78580</v>
      </c>
      <c r="CK15" s="657">
        <v>-79920</v>
      </c>
      <c r="CL15" s="657">
        <v>-66870</v>
      </c>
      <c r="CM15" s="657">
        <v>-36480</v>
      </c>
      <c r="CN15" s="657">
        <v>-41720</v>
      </c>
      <c r="CO15" s="657">
        <v>-58790</v>
      </c>
      <c r="CP15" s="657">
        <v>-83710</v>
      </c>
      <c r="CQ15" s="657">
        <v>-141990</v>
      </c>
      <c r="CR15" s="657">
        <v>-136960</v>
      </c>
      <c r="CS15" s="657">
        <v>-72010</v>
      </c>
      <c r="CT15" s="657">
        <v>-34650</v>
      </c>
      <c r="CU15" s="657">
        <v>-60210</v>
      </c>
      <c r="CV15" s="657">
        <v>-82670</v>
      </c>
      <c r="CW15" s="657">
        <v>-82700</v>
      </c>
      <c r="CX15" s="657">
        <v>-66780</v>
      </c>
      <c r="CY15" s="657">
        <v>-37920</v>
      </c>
      <c r="CZ15" s="657">
        <v>-41500</v>
      </c>
      <c r="DA15" s="657">
        <v>-61540</v>
      </c>
      <c r="DB15" s="657">
        <v>-87600</v>
      </c>
      <c r="DC15" s="657">
        <v>-143930</v>
      </c>
      <c r="DD15" s="657">
        <v>-136990</v>
      </c>
      <c r="DE15" s="657">
        <v>-76690</v>
      </c>
      <c r="DF15" s="657">
        <v>-36110</v>
      </c>
      <c r="DG15" s="657">
        <v>-64170</v>
      </c>
      <c r="DH15" s="657">
        <v>-83990</v>
      </c>
      <c r="DI15" s="657">
        <v>-84720</v>
      </c>
      <c r="DJ15" s="657">
        <v>-69300</v>
      </c>
      <c r="DK15" s="657">
        <v>-38020</v>
      </c>
      <c r="DL15" s="657">
        <v>-40860</v>
      </c>
      <c r="DM15" s="657">
        <v>-66170</v>
      </c>
      <c r="DN15" s="657">
        <v>-90240</v>
      </c>
      <c r="DO15" s="657">
        <v>-146110</v>
      </c>
      <c r="DP15" s="657">
        <v>-142760</v>
      </c>
      <c r="DQ15" s="657">
        <v>-76880</v>
      </c>
      <c r="DR15" s="657">
        <v>-36500</v>
      </c>
      <c r="DS15" s="657">
        <v>-66600</v>
      </c>
      <c r="DT15" s="657">
        <v>-86750</v>
      </c>
      <c r="DU15" s="657">
        <v>-85440</v>
      </c>
      <c r="DV15" s="657">
        <v>-75100</v>
      </c>
      <c r="DW15" s="657">
        <v>-38570</v>
      </c>
      <c r="DX15" s="657">
        <v>-37830</v>
      </c>
      <c r="DY15" s="657">
        <v>-69730</v>
      </c>
      <c r="DZ15" s="657">
        <v>-92580</v>
      </c>
      <c r="EA15" s="657">
        <v>-150580</v>
      </c>
      <c r="EB15" s="657">
        <v>-149250</v>
      </c>
      <c r="EC15" s="657">
        <v>-75230</v>
      </c>
      <c r="ED15" s="657">
        <v>-37390</v>
      </c>
      <c r="EE15" s="657">
        <v>-71090</v>
      </c>
      <c r="EF15" s="657">
        <v>-87700</v>
      </c>
      <c r="EG15" s="657">
        <v>-90270</v>
      </c>
      <c r="EH15" s="657">
        <v>-75540</v>
      </c>
      <c r="EI15" s="657">
        <v>-38070</v>
      </c>
      <c r="EJ15" s="657">
        <v>-43330</v>
      </c>
      <c r="EK15" s="657">
        <v>-58870</v>
      </c>
      <c r="EL15" s="657">
        <v>-99450</v>
      </c>
      <c r="EM15" s="657">
        <v>-162110</v>
      </c>
      <c r="EN15" s="657">
        <v>-157080</v>
      </c>
      <c r="EO15" s="657">
        <v>-73220</v>
      </c>
      <c r="EP15" s="657">
        <v>-38360</v>
      </c>
      <c r="EQ15" s="657">
        <v>-71480</v>
      </c>
      <c r="ER15" s="657">
        <v>-89530</v>
      </c>
      <c r="ES15" s="657">
        <v>-90990</v>
      </c>
      <c r="ET15" s="657">
        <v>-78330</v>
      </c>
      <c r="EU15" s="657">
        <v>-40270</v>
      </c>
      <c r="EV15" s="657">
        <v>-42230</v>
      </c>
      <c r="EW15" s="657">
        <v>-73920</v>
      </c>
      <c r="EX15" s="657">
        <v>-92780</v>
      </c>
      <c r="EY15" s="657">
        <v>-166880</v>
      </c>
      <c r="EZ15" s="657">
        <v>-159440</v>
      </c>
      <c r="FA15" s="657">
        <v>-75050</v>
      </c>
      <c r="FB15" s="657">
        <v>-37820</v>
      </c>
      <c r="FC15" s="657">
        <v>-75180</v>
      </c>
      <c r="FD15" s="657">
        <v>-92150</v>
      </c>
      <c r="FE15" s="657">
        <v>-94190</v>
      </c>
      <c r="FF15" s="657">
        <v>-78470</v>
      </c>
      <c r="FG15" s="657">
        <v>-42450</v>
      </c>
      <c r="FH15" s="657">
        <v>-49520</v>
      </c>
      <c r="FI15" s="657">
        <v>-69150</v>
      </c>
      <c r="FJ15" s="657">
        <v>-98510</v>
      </c>
      <c r="FK15" s="657">
        <v>-167590</v>
      </c>
      <c r="FL15" s="657">
        <v>-160440</v>
      </c>
      <c r="FM15" s="657">
        <v>-85640</v>
      </c>
      <c r="FN15" s="657">
        <v>-38060</v>
      </c>
      <c r="FO15" s="657">
        <v>-72570</v>
      </c>
      <c r="FP15" s="657">
        <v>-97230</v>
      </c>
      <c r="FQ15" s="657">
        <v>-97420</v>
      </c>
      <c r="FR15" s="657">
        <v>-78660</v>
      </c>
      <c r="FS15" s="657">
        <v>-44680</v>
      </c>
      <c r="FT15" s="657">
        <v>-48890</v>
      </c>
      <c r="FU15" s="657">
        <v>-72500</v>
      </c>
      <c r="FV15" s="657">
        <v>-102300</v>
      </c>
      <c r="FW15" s="657">
        <v>-170450</v>
      </c>
      <c r="FX15" s="657">
        <v>-161380</v>
      </c>
      <c r="FY15" s="657">
        <v>-91910</v>
      </c>
      <c r="FZ15" s="657">
        <v>-40970</v>
      </c>
      <c r="GA15" s="657">
        <v>-75590</v>
      </c>
      <c r="GB15" s="657">
        <v>-98950</v>
      </c>
    </row>
    <row r="16" spans="1:184">
      <c r="B16" s="461"/>
      <c r="C16" s="658"/>
      <c r="D16" s="470" t="s">
        <v>60</v>
      </c>
      <c r="E16" s="659">
        <v>30213020</v>
      </c>
      <c r="F16" s="659">
        <v>27102330</v>
      </c>
      <c r="G16" s="659">
        <v>29162530</v>
      </c>
      <c r="H16" s="659">
        <v>25133180</v>
      </c>
      <c r="I16" s="659">
        <v>25845370</v>
      </c>
      <c r="J16" s="659">
        <v>27552430</v>
      </c>
      <c r="K16" s="659">
        <v>29809420</v>
      </c>
      <c r="L16" s="659">
        <v>28830180</v>
      </c>
      <c r="M16" s="659">
        <v>27371570</v>
      </c>
      <c r="N16" s="659">
        <v>23106990</v>
      </c>
      <c r="O16" s="659">
        <v>24767600</v>
      </c>
      <c r="P16" s="659">
        <v>29110830</v>
      </c>
      <c r="Q16" s="659">
        <v>31142110</v>
      </c>
      <c r="R16" s="659">
        <v>27886540</v>
      </c>
      <c r="S16" s="659">
        <v>27481220</v>
      </c>
      <c r="T16" s="659">
        <v>25446360</v>
      </c>
      <c r="U16" s="659">
        <v>26473610</v>
      </c>
      <c r="V16" s="659">
        <v>28570930</v>
      </c>
      <c r="W16" s="659">
        <v>29616380</v>
      </c>
      <c r="X16" s="659">
        <v>29569730</v>
      </c>
      <c r="Y16" s="659">
        <v>28163930</v>
      </c>
      <c r="Z16" s="659">
        <v>28585400</v>
      </c>
      <c r="AA16" s="659">
        <v>28914110</v>
      </c>
      <c r="AB16" s="659">
        <v>29927450</v>
      </c>
      <c r="AC16" s="659">
        <v>32487140</v>
      </c>
      <c r="AD16" s="659">
        <v>29521640</v>
      </c>
      <c r="AE16" s="659">
        <v>31092710</v>
      </c>
      <c r="AF16" s="659">
        <v>27573960</v>
      </c>
      <c r="AG16" s="659">
        <v>27660140</v>
      </c>
      <c r="AH16" s="659">
        <v>31371980</v>
      </c>
      <c r="AI16" s="659">
        <v>33522280</v>
      </c>
      <c r="AJ16" s="659">
        <v>33376910</v>
      </c>
      <c r="AK16" s="659">
        <v>30761420</v>
      </c>
      <c r="AL16" s="659">
        <v>26557360</v>
      </c>
      <c r="AM16" s="659">
        <v>30916320</v>
      </c>
      <c r="AN16" s="659">
        <v>31718790</v>
      </c>
      <c r="AO16" s="659">
        <v>34083080</v>
      </c>
      <c r="AP16" s="659">
        <v>32028600</v>
      </c>
      <c r="AQ16" s="659">
        <v>28672390</v>
      </c>
      <c r="AR16" s="659">
        <v>25898600</v>
      </c>
      <c r="AS16" s="659">
        <v>30097030</v>
      </c>
      <c r="AT16" s="659">
        <v>32628290</v>
      </c>
      <c r="AU16" s="659">
        <v>34563060</v>
      </c>
      <c r="AV16" s="659">
        <v>34917970</v>
      </c>
      <c r="AW16" s="659">
        <v>32022160</v>
      </c>
      <c r="AX16" s="659">
        <v>31138540</v>
      </c>
      <c r="AY16" s="659">
        <v>32243190</v>
      </c>
      <c r="AZ16" s="659">
        <v>32975030</v>
      </c>
      <c r="BA16" s="659">
        <v>35559390</v>
      </c>
      <c r="BB16" s="659">
        <v>32353390</v>
      </c>
      <c r="BC16" s="659">
        <v>31414440</v>
      </c>
      <c r="BD16" s="659">
        <v>28906850</v>
      </c>
      <c r="BE16" s="659">
        <v>31540980</v>
      </c>
      <c r="BF16" s="659">
        <v>33651610</v>
      </c>
      <c r="BG16" s="659">
        <v>35380650</v>
      </c>
      <c r="BH16" s="659">
        <v>35823520</v>
      </c>
      <c r="BI16" s="659">
        <v>32232650</v>
      </c>
      <c r="BJ16" s="659">
        <v>25249750</v>
      </c>
      <c r="BK16" s="659">
        <v>28435260</v>
      </c>
      <c r="BL16" s="659">
        <v>34028900</v>
      </c>
      <c r="BM16" s="659">
        <v>36932740</v>
      </c>
      <c r="BN16" s="659">
        <v>33509900</v>
      </c>
      <c r="BO16" s="659">
        <v>32560210</v>
      </c>
      <c r="BP16" s="659">
        <v>30160290</v>
      </c>
      <c r="BQ16" s="659">
        <v>32781810</v>
      </c>
      <c r="BR16" s="659">
        <v>34970770</v>
      </c>
      <c r="BS16" s="659">
        <v>37399450</v>
      </c>
      <c r="BT16" s="659">
        <v>37662820</v>
      </c>
      <c r="BU16" s="659">
        <v>32915070</v>
      </c>
      <c r="BV16" s="659">
        <v>32550170</v>
      </c>
      <c r="BW16" s="659">
        <v>33647050</v>
      </c>
      <c r="BX16" s="659">
        <v>37080370</v>
      </c>
      <c r="BY16" s="659">
        <v>39250370</v>
      </c>
      <c r="BZ16" s="659">
        <v>34626560</v>
      </c>
      <c r="CA16" s="659">
        <v>32919860</v>
      </c>
      <c r="CB16" s="659">
        <v>29927330</v>
      </c>
      <c r="CC16" s="659">
        <v>33346380</v>
      </c>
      <c r="CD16" s="659">
        <v>37031890</v>
      </c>
      <c r="CE16" s="659">
        <v>40734330</v>
      </c>
      <c r="CF16" s="659">
        <v>40745020</v>
      </c>
      <c r="CG16" s="659">
        <v>37398460</v>
      </c>
      <c r="CH16" s="659">
        <v>30414390</v>
      </c>
      <c r="CI16" s="659">
        <v>38316350</v>
      </c>
      <c r="CJ16" s="659">
        <v>40095940</v>
      </c>
      <c r="CK16" s="659">
        <v>42765870</v>
      </c>
      <c r="CL16" s="659">
        <v>39595230</v>
      </c>
      <c r="CM16" s="659">
        <v>40689840</v>
      </c>
      <c r="CN16" s="659">
        <v>33829820</v>
      </c>
      <c r="CO16" s="659">
        <v>37471700</v>
      </c>
      <c r="CP16" s="659">
        <v>40438790</v>
      </c>
      <c r="CQ16" s="659">
        <v>43676550</v>
      </c>
      <c r="CR16" s="659">
        <v>43604070</v>
      </c>
      <c r="CS16" s="659">
        <v>40481130</v>
      </c>
      <c r="CT16" s="659">
        <v>38609640</v>
      </c>
      <c r="CU16" s="659">
        <v>40574390</v>
      </c>
      <c r="CV16" s="659">
        <v>42459360</v>
      </c>
      <c r="CW16" s="659">
        <v>44675120</v>
      </c>
      <c r="CX16" s="659">
        <v>38562740</v>
      </c>
      <c r="CY16" s="659">
        <v>37214080</v>
      </c>
      <c r="CZ16" s="659">
        <v>35297380</v>
      </c>
      <c r="DA16" s="659">
        <v>39745710</v>
      </c>
      <c r="DB16" s="659">
        <v>42161600</v>
      </c>
      <c r="DC16" s="659">
        <v>45999020</v>
      </c>
      <c r="DD16" s="659">
        <v>46255070</v>
      </c>
      <c r="DE16" s="659">
        <v>41445020</v>
      </c>
      <c r="DF16" s="659">
        <v>33226560</v>
      </c>
      <c r="DG16" s="659">
        <v>42053720</v>
      </c>
      <c r="DH16" s="659">
        <v>43541240</v>
      </c>
      <c r="DI16" s="659">
        <v>46281690</v>
      </c>
      <c r="DJ16" s="659">
        <v>41659650</v>
      </c>
      <c r="DK16" s="659">
        <v>44958140</v>
      </c>
      <c r="DL16" s="659">
        <v>37844940</v>
      </c>
      <c r="DM16" s="659">
        <v>37845880</v>
      </c>
      <c r="DN16" s="659">
        <v>43665580</v>
      </c>
      <c r="DO16" s="659">
        <v>47692920</v>
      </c>
      <c r="DP16" s="659">
        <v>46802260</v>
      </c>
      <c r="DQ16" s="659">
        <v>42789980</v>
      </c>
      <c r="DR16" s="659">
        <v>41677460</v>
      </c>
      <c r="DS16" s="659">
        <v>43631270</v>
      </c>
      <c r="DT16" s="659">
        <v>45132120</v>
      </c>
      <c r="DU16" s="659">
        <v>48239440</v>
      </c>
      <c r="DV16" s="659">
        <v>43492960</v>
      </c>
      <c r="DW16" s="659">
        <v>45089510</v>
      </c>
      <c r="DX16" s="659">
        <v>36856430</v>
      </c>
      <c r="DY16" s="659">
        <v>41197260</v>
      </c>
      <c r="DZ16" s="659">
        <v>45090510</v>
      </c>
      <c r="EA16" s="659">
        <v>48586550</v>
      </c>
      <c r="EB16" s="659">
        <v>48695230</v>
      </c>
      <c r="EC16" s="659">
        <v>44469910</v>
      </c>
      <c r="ED16" s="659">
        <v>36432420</v>
      </c>
      <c r="EE16" s="659">
        <v>41564220</v>
      </c>
      <c r="EF16" s="659">
        <v>47028940</v>
      </c>
      <c r="EG16" s="659">
        <v>48614800</v>
      </c>
      <c r="EH16" s="659">
        <v>45895780</v>
      </c>
      <c r="EI16" s="659">
        <v>40718000</v>
      </c>
      <c r="EJ16" s="659">
        <v>36729140</v>
      </c>
      <c r="EK16" s="659">
        <v>43146130</v>
      </c>
      <c r="EL16" s="659">
        <v>45881630</v>
      </c>
      <c r="EM16" s="659">
        <v>49675340</v>
      </c>
      <c r="EN16" s="659">
        <v>49599860</v>
      </c>
      <c r="EO16" s="659">
        <v>45664230</v>
      </c>
      <c r="EP16" s="659">
        <v>43900370</v>
      </c>
      <c r="EQ16" s="659">
        <v>46155080</v>
      </c>
      <c r="ER16" s="659">
        <v>48197640</v>
      </c>
      <c r="ES16" s="659">
        <v>51947080</v>
      </c>
      <c r="ET16" s="659">
        <v>47333960</v>
      </c>
      <c r="EU16" s="659">
        <v>48501880</v>
      </c>
      <c r="EV16" s="659">
        <v>41861110</v>
      </c>
      <c r="EW16" s="659">
        <v>47279860</v>
      </c>
      <c r="EX16" s="659">
        <v>49005990</v>
      </c>
      <c r="EY16" s="659">
        <v>52985100</v>
      </c>
      <c r="EZ16" s="659">
        <v>53230570</v>
      </c>
      <c r="FA16" s="659">
        <v>48932740</v>
      </c>
      <c r="FB16" s="659">
        <v>38768800</v>
      </c>
      <c r="FC16" s="659">
        <v>41150660</v>
      </c>
      <c r="FD16" s="659">
        <v>51379100</v>
      </c>
      <c r="FE16" s="659">
        <v>58109240</v>
      </c>
      <c r="FF16" s="659">
        <v>52866600</v>
      </c>
      <c r="FG16" s="659">
        <v>51933130</v>
      </c>
      <c r="FH16" s="659">
        <v>43815570</v>
      </c>
      <c r="FI16" s="659">
        <v>51536670</v>
      </c>
      <c r="FJ16" s="659">
        <v>54922510</v>
      </c>
      <c r="FK16" s="659">
        <v>59296310</v>
      </c>
      <c r="FL16" s="659">
        <v>59176990</v>
      </c>
      <c r="FM16" s="659">
        <v>54502780</v>
      </c>
      <c r="FN16" s="659">
        <v>53097750</v>
      </c>
      <c r="FO16" s="659">
        <v>55093590</v>
      </c>
      <c r="FP16" s="659">
        <v>57607450</v>
      </c>
      <c r="FQ16" s="659">
        <v>61988470</v>
      </c>
      <c r="FR16" s="659">
        <v>56367870</v>
      </c>
      <c r="FS16" s="659">
        <v>48201070</v>
      </c>
      <c r="FT16" s="659">
        <v>51667190</v>
      </c>
      <c r="FU16" s="659">
        <v>51849500</v>
      </c>
      <c r="FV16" s="659">
        <v>58806860</v>
      </c>
      <c r="FW16" s="659">
        <v>63055710</v>
      </c>
      <c r="FX16" s="659">
        <v>63029500</v>
      </c>
      <c r="FY16" s="659">
        <v>56184380</v>
      </c>
      <c r="FZ16" s="659">
        <v>51076810</v>
      </c>
      <c r="GA16" s="659">
        <v>54293410</v>
      </c>
      <c r="GB16" s="659">
        <v>61797930</v>
      </c>
    </row>
    <row r="17" spans="1:184">
      <c r="B17" s="461"/>
      <c r="C17" s="658"/>
      <c r="D17" s="658"/>
      <c r="E17" s="659"/>
      <c r="F17" s="659"/>
      <c r="G17" s="659"/>
      <c r="H17" s="659"/>
      <c r="I17" s="659"/>
      <c r="J17" s="659"/>
      <c r="K17" s="659"/>
      <c r="L17" s="659"/>
      <c r="M17" s="659"/>
      <c r="N17" s="659"/>
      <c r="O17" s="659"/>
      <c r="P17" s="659"/>
      <c r="Q17" s="659"/>
      <c r="R17" s="659"/>
      <c r="S17" s="659"/>
      <c r="T17" s="659"/>
      <c r="U17" s="659"/>
      <c r="V17" s="659"/>
      <c r="W17" s="659"/>
      <c r="X17" s="659"/>
      <c r="Y17" s="659"/>
      <c r="Z17" s="659"/>
      <c r="AA17" s="659"/>
      <c r="AB17" s="659"/>
      <c r="AC17" s="659"/>
      <c r="AD17" s="659"/>
      <c r="AE17" s="659"/>
      <c r="AF17" s="659"/>
      <c r="AG17" s="659"/>
      <c r="AH17" s="659"/>
      <c r="AI17" s="659"/>
      <c r="AJ17" s="659"/>
      <c r="AK17" s="659"/>
      <c r="AL17" s="659"/>
      <c r="AM17" s="659"/>
      <c r="AN17" s="659"/>
      <c r="AO17" s="659"/>
      <c r="AP17" s="659"/>
      <c r="AQ17" s="659"/>
      <c r="AR17" s="659"/>
      <c r="AS17" s="659"/>
      <c r="AT17" s="659"/>
      <c r="AU17" s="659"/>
      <c r="AV17" s="659"/>
      <c r="AW17" s="659"/>
      <c r="AX17" s="659"/>
      <c r="AY17" s="659"/>
      <c r="AZ17" s="659"/>
      <c r="BA17" s="659"/>
      <c r="BB17" s="659"/>
      <c r="BC17" s="659"/>
      <c r="BD17" s="659"/>
      <c r="BE17" s="659"/>
      <c r="BF17" s="659"/>
      <c r="BG17" s="659"/>
      <c r="BH17" s="659"/>
      <c r="BI17" s="659"/>
      <c r="BJ17" s="659"/>
      <c r="BK17" s="659"/>
      <c r="BL17" s="659"/>
      <c r="BM17" s="659"/>
      <c r="BN17" s="659"/>
      <c r="BO17" s="659"/>
      <c r="BP17" s="659"/>
      <c r="BQ17" s="659"/>
      <c r="BR17" s="659"/>
      <c r="BS17" s="659"/>
      <c r="BT17" s="659"/>
      <c r="BU17" s="659"/>
      <c r="BV17" s="659"/>
      <c r="BW17" s="659"/>
      <c r="BX17" s="659"/>
      <c r="BY17" s="659"/>
      <c r="BZ17" s="659"/>
      <c r="CA17" s="659"/>
      <c r="CB17" s="659"/>
      <c r="CC17" s="659"/>
      <c r="CD17" s="659"/>
      <c r="CE17" s="659"/>
      <c r="CF17" s="659"/>
      <c r="CG17" s="659"/>
      <c r="CH17" s="659"/>
      <c r="CI17" s="659"/>
      <c r="CJ17" s="659"/>
      <c r="CK17" s="659"/>
      <c r="CL17" s="659"/>
      <c r="CM17" s="659"/>
      <c r="CN17" s="659"/>
      <c r="CO17" s="659"/>
      <c r="CP17" s="659"/>
      <c r="CQ17" s="659"/>
      <c r="CR17" s="659"/>
      <c r="CS17" s="659"/>
      <c r="CT17" s="659"/>
      <c r="CU17" s="659"/>
      <c r="CV17" s="659"/>
      <c r="CW17" s="659"/>
      <c r="CX17" s="659"/>
      <c r="CY17" s="659"/>
      <c r="CZ17" s="659"/>
      <c r="DA17" s="659"/>
      <c r="DB17" s="659"/>
      <c r="DC17" s="659"/>
      <c r="DD17" s="659"/>
      <c r="DE17" s="659"/>
      <c r="DF17" s="659"/>
      <c r="DG17" s="659"/>
      <c r="DH17" s="659"/>
      <c r="DI17" s="659"/>
      <c r="DJ17" s="659"/>
      <c r="DK17" s="659"/>
      <c r="DL17" s="659"/>
      <c r="DM17" s="659"/>
      <c r="DN17" s="659"/>
      <c r="DO17" s="659"/>
      <c r="DP17" s="659"/>
      <c r="DQ17" s="659"/>
      <c r="DR17" s="659"/>
      <c r="DS17" s="659"/>
      <c r="DT17" s="659"/>
      <c r="DU17" s="659"/>
      <c r="DV17" s="659"/>
      <c r="DW17" s="659"/>
      <c r="DX17" s="659"/>
      <c r="DY17" s="659"/>
      <c r="DZ17" s="659"/>
      <c r="EA17" s="659"/>
      <c r="EB17" s="659"/>
      <c r="EC17" s="659"/>
      <c r="ED17" s="659"/>
      <c r="EE17" s="659"/>
      <c r="EF17" s="659"/>
      <c r="EG17" s="659"/>
      <c r="EH17" s="659"/>
      <c r="EI17" s="659"/>
      <c r="EJ17" s="659"/>
      <c r="EK17" s="659"/>
      <c r="EL17" s="659"/>
      <c r="EM17" s="659"/>
      <c r="EN17" s="659"/>
      <c r="EO17" s="659"/>
      <c r="EP17" s="659"/>
      <c r="EQ17" s="659"/>
      <c r="ER17" s="659"/>
      <c r="ES17" s="659"/>
      <c r="ET17" s="659"/>
      <c r="EU17" s="659"/>
      <c r="EV17" s="659"/>
      <c r="EW17" s="659"/>
      <c r="EX17" s="659"/>
      <c r="EY17" s="659"/>
      <c r="EZ17" s="659"/>
      <c r="FA17" s="659"/>
      <c r="FB17" s="659"/>
      <c r="FC17" s="659"/>
      <c r="FD17" s="659"/>
      <c r="FE17" s="659"/>
      <c r="FF17" s="659"/>
      <c r="FG17" s="659"/>
      <c r="FH17" s="659"/>
      <c r="FI17" s="659"/>
      <c r="FJ17" s="659"/>
      <c r="FK17" s="659"/>
      <c r="FL17" s="659"/>
      <c r="FM17" s="659"/>
      <c r="FN17" s="659"/>
      <c r="FO17" s="659"/>
      <c r="FP17" s="659"/>
      <c r="FQ17" s="659"/>
      <c r="FR17" s="659"/>
      <c r="FS17" s="659"/>
      <c r="FT17" s="659"/>
      <c r="FU17" s="659"/>
      <c r="FV17" s="659"/>
      <c r="FW17" s="659"/>
      <c r="FX17" s="659"/>
      <c r="FY17" s="659"/>
      <c r="FZ17" s="659"/>
      <c r="GA17" s="659"/>
      <c r="GB17" s="659"/>
    </row>
    <row r="18" spans="1:184">
      <c r="B18" s="461"/>
      <c r="C18" s="658"/>
      <c r="D18" s="658"/>
      <c r="E18" s="660">
        <v>41275</v>
      </c>
      <c r="F18" s="660">
        <v>41306</v>
      </c>
      <c r="G18" s="660">
        <v>41334</v>
      </c>
      <c r="H18" s="660">
        <v>41365</v>
      </c>
      <c r="I18" s="660">
        <v>41395</v>
      </c>
      <c r="J18" s="660">
        <v>41426</v>
      </c>
      <c r="K18" s="660">
        <v>41456</v>
      </c>
      <c r="L18" s="660">
        <v>41487</v>
      </c>
      <c r="M18" s="660">
        <v>41518</v>
      </c>
      <c r="N18" s="660">
        <v>41548</v>
      </c>
      <c r="O18" s="660">
        <v>41579</v>
      </c>
      <c r="P18" s="660">
        <v>41609</v>
      </c>
      <c r="Q18" s="660">
        <v>41640</v>
      </c>
      <c r="R18" s="660">
        <v>41671</v>
      </c>
      <c r="S18" s="660">
        <v>41699</v>
      </c>
      <c r="T18" s="660">
        <v>41730</v>
      </c>
      <c r="U18" s="660">
        <v>41760</v>
      </c>
      <c r="V18" s="660">
        <v>41791</v>
      </c>
      <c r="W18" s="660">
        <v>41821</v>
      </c>
      <c r="X18" s="660">
        <v>41852</v>
      </c>
      <c r="Y18" s="660">
        <v>41883</v>
      </c>
      <c r="Z18" s="660">
        <v>41913</v>
      </c>
      <c r="AA18" s="660">
        <v>41944</v>
      </c>
      <c r="AB18" s="660">
        <v>41974</v>
      </c>
      <c r="AC18" s="660">
        <v>42005</v>
      </c>
      <c r="AD18" s="660">
        <v>42036</v>
      </c>
      <c r="AE18" s="660">
        <v>42064</v>
      </c>
      <c r="AF18" s="660">
        <v>42095</v>
      </c>
      <c r="AG18" s="660">
        <v>42125</v>
      </c>
      <c r="AH18" s="660">
        <v>42156</v>
      </c>
      <c r="AI18" s="660">
        <v>42186</v>
      </c>
      <c r="AJ18" s="660">
        <v>42217</v>
      </c>
      <c r="AK18" s="660">
        <v>42248</v>
      </c>
      <c r="AL18" s="660">
        <v>42278</v>
      </c>
      <c r="AM18" s="660">
        <v>42309</v>
      </c>
      <c r="AN18" s="660">
        <v>42339</v>
      </c>
      <c r="AO18" s="660">
        <v>42370</v>
      </c>
      <c r="AP18" s="660">
        <v>42401</v>
      </c>
      <c r="AQ18" s="660">
        <v>42430</v>
      </c>
      <c r="AR18" s="660">
        <v>42461</v>
      </c>
      <c r="AS18" s="660">
        <v>42491</v>
      </c>
      <c r="AT18" s="660">
        <v>42522</v>
      </c>
      <c r="AU18" s="660">
        <v>42552</v>
      </c>
      <c r="AV18" s="660">
        <v>42583</v>
      </c>
      <c r="AW18" s="660">
        <v>42614</v>
      </c>
      <c r="AX18" s="660">
        <v>42644</v>
      </c>
      <c r="AY18" s="660">
        <v>42675</v>
      </c>
      <c r="AZ18" s="660">
        <v>42705</v>
      </c>
      <c r="BA18" s="660">
        <v>42736</v>
      </c>
      <c r="BB18" s="660">
        <v>42767</v>
      </c>
      <c r="BC18" s="660">
        <v>42795</v>
      </c>
      <c r="BD18" s="660">
        <v>42826</v>
      </c>
      <c r="BE18" s="660">
        <v>42856</v>
      </c>
      <c r="BF18" s="660">
        <v>42887</v>
      </c>
      <c r="BG18" s="660">
        <v>42917</v>
      </c>
      <c r="BH18" s="660">
        <v>42948</v>
      </c>
      <c r="BI18" s="660">
        <v>42979</v>
      </c>
      <c r="BJ18" s="660">
        <v>43009</v>
      </c>
      <c r="BK18" s="660">
        <v>43040</v>
      </c>
      <c r="BL18" s="660">
        <v>43070</v>
      </c>
      <c r="BM18" s="660">
        <v>43101</v>
      </c>
      <c r="BN18" s="660">
        <v>43132</v>
      </c>
      <c r="BO18" s="660">
        <v>43160</v>
      </c>
      <c r="BP18" s="660">
        <v>43191</v>
      </c>
      <c r="BQ18" s="660">
        <v>43221</v>
      </c>
      <c r="BR18" s="660">
        <v>43252</v>
      </c>
      <c r="BS18" s="660">
        <v>43282</v>
      </c>
      <c r="BT18" s="660">
        <v>43313</v>
      </c>
      <c r="BU18" s="660">
        <v>43344</v>
      </c>
      <c r="BV18" s="660">
        <v>43374</v>
      </c>
      <c r="BW18" s="660">
        <v>43405</v>
      </c>
      <c r="BX18" s="660">
        <v>43435</v>
      </c>
      <c r="BY18" s="660">
        <v>43466</v>
      </c>
      <c r="BZ18" s="660">
        <v>43497</v>
      </c>
      <c r="CA18" s="660">
        <v>43525</v>
      </c>
      <c r="CB18" s="660">
        <v>43556</v>
      </c>
      <c r="CC18" s="660">
        <v>43586</v>
      </c>
      <c r="CD18" s="660">
        <v>43617</v>
      </c>
      <c r="CE18" s="660">
        <v>43647</v>
      </c>
      <c r="CF18" s="660">
        <v>43678</v>
      </c>
      <c r="CG18" s="660">
        <v>43709</v>
      </c>
      <c r="CH18" s="660">
        <v>43739</v>
      </c>
      <c r="CI18" s="660">
        <v>43770</v>
      </c>
      <c r="CJ18" s="660">
        <v>43800</v>
      </c>
      <c r="CK18" s="660">
        <v>43831</v>
      </c>
      <c r="CL18" s="660">
        <v>43862</v>
      </c>
      <c r="CM18" s="660">
        <v>43891</v>
      </c>
      <c r="CN18" s="660">
        <v>43922</v>
      </c>
      <c r="CO18" s="660">
        <v>43952</v>
      </c>
      <c r="CP18" s="660">
        <v>43983</v>
      </c>
      <c r="CQ18" s="660">
        <v>44013</v>
      </c>
      <c r="CR18" s="660">
        <v>44044</v>
      </c>
      <c r="CS18" s="660">
        <v>44075</v>
      </c>
      <c r="CT18" s="660">
        <v>44105</v>
      </c>
      <c r="CU18" s="660">
        <v>44136</v>
      </c>
      <c r="CV18" s="660">
        <v>44166</v>
      </c>
      <c r="CW18" s="660">
        <v>44197</v>
      </c>
      <c r="CX18" s="660">
        <v>44228</v>
      </c>
      <c r="CY18" s="660">
        <v>44256</v>
      </c>
      <c r="CZ18" s="660">
        <v>44287</v>
      </c>
      <c r="DA18" s="660">
        <v>44317</v>
      </c>
      <c r="DB18" s="660">
        <v>44348</v>
      </c>
      <c r="DC18" s="660">
        <v>44378</v>
      </c>
      <c r="DD18" s="660">
        <v>44409</v>
      </c>
      <c r="DE18" s="660">
        <v>44440</v>
      </c>
      <c r="DF18" s="660">
        <v>44470</v>
      </c>
      <c r="DG18" s="660">
        <v>44501</v>
      </c>
      <c r="DH18" s="660">
        <v>44531</v>
      </c>
      <c r="DI18" s="660">
        <v>44562</v>
      </c>
      <c r="DJ18" s="660">
        <v>44593</v>
      </c>
      <c r="DK18" s="660">
        <v>44621</v>
      </c>
      <c r="DL18" s="660">
        <v>44652</v>
      </c>
      <c r="DM18" s="660">
        <v>44682</v>
      </c>
      <c r="DN18" s="660">
        <v>44713</v>
      </c>
      <c r="DO18" s="660">
        <v>44743</v>
      </c>
      <c r="DP18" s="660">
        <v>44774</v>
      </c>
      <c r="DQ18" s="660">
        <v>44805</v>
      </c>
      <c r="DR18" s="660">
        <v>44835</v>
      </c>
      <c r="DS18" s="660">
        <v>44866</v>
      </c>
      <c r="DT18" s="660">
        <v>44896</v>
      </c>
      <c r="DU18" s="660">
        <v>44927</v>
      </c>
      <c r="DV18" s="660">
        <v>44958</v>
      </c>
      <c r="DW18" s="660">
        <v>44986</v>
      </c>
      <c r="DX18" s="660">
        <v>45017</v>
      </c>
      <c r="DY18" s="660">
        <v>45047</v>
      </c>
      <c r="DZ18" s="660">
        <v>45078</v>
      </c>
      <c r="EA18" s="660">
        <v>45108</v>
      </c>
      <c r="EB18" s="660">
        <v>45139</v>
      </c>
      <c r="EC18" s="660">
        <v>45170</v>
      </c>
      <c r="ED18" s="660">
        <v>45200</v>
      </c>
      <c r="EE18" s="660">
        <v>45231</v>
      </c>
      <c r="EF18" s="660">
        <v>45261</v>
      </c>
      <c r="EG18" s="660">
        <v>45292</v>
      </c>
      <c r="EH18" s="660">
        <v>45323</v>
      </c>
      <c r="EI18" s="660">
        <v>45352</v>
      </c>
      <c r="EJ18" s="660">
        <v>45383</v>
      </c>
      <c r="EK18" s="660">
        <v>45413</v>
      </c>
      <c r="EL18" s="660">
        <v>45444</v>
      </c>
      <c r="EM18" s="660">
        <v>45474</v>
      </c>
      <c r="EN18" s="660">
        <v>45505</v>
      </c>
      <c r="EO18" s="660">
        <v>45536</v>
      </c>
      <c r="EP18" s="660">
        <v>45566</v>
      </c>
      <c r="EQ18" s="660">
        <v>45597</v>
      </c>
      <c r="ER18" s="660">
        <v>45627</v>
      </c>
      <c r="ES18" s="660">
        <v>45658</v>
      </c>
      <c r="ET18" s="660">
        <v>45689</v>
      </c>
      <c r="EU18" s="660">
        <v>45717</v>
      </c>
      <c r="EV18" s="660">
        <v>45748</v>
      </c>
      <c r="EW18" s="660">
        <v>45778</v>
      </c>
      <c r="EX18" s="660">
        <v>45809</v>
      </c>
      <c r="EY18" s="660">
        <v>45839</v>
      </c>
      <c r="EZ18" s="660">
        <v>45870</v>
      </c>
      <c r="FA18" s="660">
        <v>45901</v>
      </c>
      <c r="FB18" s="660">
        <v>45931</v>
      </c>
      <c r="FC18" s="660">
        <v>45962</v>
      </c>
      <c r="FD18" s="660">
        <v>45992</v>
      </c>
      <c r="FE18" s="660">
        <v>46023</v>
      </c>
      <c r="FF18" s="660">
        <v>46054</v>
      </c>
      <c r="FG18" s="660">
        <v>46082</v>
      </c>
      <c r="FH18" s="660">
        <v>46113</v>
      </c>
      <c r="FI18" s="660">
        <v>46143</v>
      </c>
      <c r="FJ18" s="660">
        <v>46174</v>
      </c>
      <c r="FK18" s="660">
        <v>46204</v>
      </c>
      <c r="FL18" s="660">
        <v>46235</v>
      </c>
      <c r="FM18" s="660">
        <v>46266</v>
      </c>
      <c r="FN18" s="660">
        <v>46296</v>
      </c>
      <c r="FO18" s="660">
        <v>46327</v>
      </c>
      <c r="FP18" s="660">
        <v>46357</v>
      </c>
      <c r="FQ18" s="660">
        <v>46388</v>
      </c>
      <c r="FR18" s="660">
        <v>46419</v>
      </c>
      <c r="FS18" s="660">
        <v>46447</v>
      </c>
      <c r="FT18" s="660">
        <v>46478</v>
      </c>
      <c r="FU18" s="660">
        <v>46508</v>
      </c>
      <c r="FV18" s="660">
        <v>46539</v>
      </c>
      <c r="FW18" s="660">
        <v>46569</v>
      </c>
      <c r="FX18" s="660">
        <v>46600</v>
      </c>
      <c r="FY18" s="660">
        <v>46631</v>
      </c>
      <c r="FZ18" s="660">
        <v>46661</v>
      </c>
      <c r="GA18" s="660">
        <v>46692</v>
      </c>
      <c r="GB18" s="660">
        <v>46722</v>
      </c>
    </row>
    <row r="19" spans="1:184">
      <c r="B19" s="461"/>
      <c r="C19" s="661" t="s">
        <v>1</v>
      </c>
      <c r="D19" s="477" t="s">
        <v>61</v>
      </c>
      <c r="E19" s="495">
        <v>9402871</v>
      </c>
      <c r="F19" s="495">
        <v>8123568.5</v>
      </c>
      <c r="G19" s="495">
        <v>8268093</v>
      </c>
      <c r="H19" s="495">
        <v>7827594</v>
      </c>
      <c r="I19" s="495">
        <v>7905711</v>
      </c>
      <c r="J19" s="495">
        <v>7822488.5</v>
      </c>
      <c r="K19" s="495">
        <v>9870079</v>
      </c>
      <c r="L19" s="495">
        <v>9003144</v>
      </c>
      <c r="M19" s="495">
        <v>7270771.5</v>
      </c>
      <c r="N19" s="495">
        <v>1029130.12</v>
      </c>
      <c r="O19" s="495">
        <v>3565112.5</v>
      </c>
      <c r="P19" s="495">
        <v>8135844.5</v>
      </c>
      <c r="Q19" s="495">
        <v>9437975</v>
      </c>
      <c r="R19" s="495">
        <v>8338662</v>
      </c>
      <c r="S19" s="495">
        <v>7971078</v>
      </c>
      <c r="T19" s="495">
        <v>7808245</v>
      </c>
      <c r="U19" s="495">
        <v>7925628.5</v>
      </c>
      <c r="V19" s="495">
        <v>8068170</v>
      </c>
      <c r="W19" s="495">
        <v>9308387</v>
      </c>
      <c r="X19" s="495">
        <v>9276977</v>
      </c>
      <c r="Y19" s="495">
        <v>7433806.5</v>
      </c>
      <c r="Z19" s="495">
        <v>5834397</v>
      </c>
      <c r="AA19" s="495">
        <v>7276962.5</v>
      </c>
      <c r="AB19" s="495">
        <v>8224811.5</v>
      </c>
      <c r="AC19" s="495">
        <v>9291553</v>
      </c>
      <c r="AD19" s="495">
        <v>8666300</v>
      </c>
      <c r="AE19" s="495">
        <v>8397091</v>
      </c>
      <c r="AF19" s="495">
        <v>7834614.5</v>
      </c>
      <c r="AG19" s="495">
        <v>8089480.5</v>
      </c>
      <c r="AH19" s="495">
        <v>8558550</v>
      </c>
      <c r="AI19" s="495">
        <v>9784548</v>
      </c>
      <c r="AJ19" s="495">
        <v>9568143</v>
      </c>
      <c r="AK19" s="495">
        <v>7638486.5</v>
      </c>
      <c r="AL19" s="495">
        <v>2588067</v>
      </c>
      <c r="AM19" s="495">
        <v>7740257.5</v>
      </c>
      <c r="AN19" s="495">
        <v>8089520</v>
      </c>
      <c r="AO19" s="495">
        <v>9737813</v>
      </c>
      <c r="AP19" s="495">
        <v>9372988</v>
      </c>
      <c r="AQ19" s="495">
        <v>8848405</v>
      </c>
      <c r="AR19" s="495">
        <v>8233937.5</v>
      </c>
      <c r="AS19" s="495">
        <v>8384242</v>
      </c>
      <c r="AT19" s="495">
        <v>8967572</v>
      </c>
      <c r="AU19" s="495">
        <v>10051095</v>
      </c>
      <c r="AV19" s="495">
        <v>10238005</v>
      </c>
      <c r="AW19" s="495">
        <v>7962400</v>
      </c>
      <c r="AX19" s="495">
        <v>6339787</v>
      </c>
      <c r="AY19" s="495">
        <v>8202012.5</v>
      </c>
      <c r="AZ19" s="495">
        <v>8401247</v>
      </c>
      <c r="BA19" s="495">
        <v>10282949</v>
      </c>
      <c r="BB19" s="495">
        <v>9479948</v>
      </c>
      <c r="BC19" s="495">
        <v>9073810</v>
      </c>
      <c r="BD19" s="495">
        <v>8408657</v>
      </c>
      <c r="BE19" s="495">
        <v>8569493</v>
      </c>
      <c r="BF19" s="495">
        <v>9317943</v>
      </c>
      <c r="BG19" s="495">
        <v>10359720</v>
      </c>
      <c r="BH19" s="495">
        <v>10688949</v>
      </c>
      <c r="BI19" s="495">
        <v>7727155.5</v>
      </c>
      <c r="BJ19" s="495">
        <v>0</v>
      </c>
      <c r="BK19" s="495">
        <v>3541831</v>
      </c>
      <c r="BL19" s="495">
        <v>8897016</v>
      </c>
      <c r="BM19" s="495">
        <v>10938144</v>
      </c>
      <c r="BN19" s="495">
        <v>10019245</v>
      </c>
      <c r="BO19" s="495">
        <v>9757287</v>
      </c>
      <c r="BP19" s="495">
        <v>9289881</v>
      </c>
      <c r="BQ19" s="495">
        <v>9374969</v>
      </c>
      <c r="BR19" s="495">
        <v>10103253</v>
      </c>
      <c r="BS19" s="495">
        <v>11710707</v>
      </c>
      <c r="BT19" s="495">
        <v>11845380</v>
      </c>
      <c r="BU19" s="495">
        <v>9187436</v>
      </c>
      <c r="BV19" s="495">
        <v>9475827</v>
      </c>
      <c r="BW19" s="495">
        <v>7528753.5</v>
      </c>
      <c r="BX19" s="495">
        <v>10654421</v>
      </c>
      <c r="BY19" s="495">
        <v>12215224</v>
      </c>
      <c r="BZ19" s="495">
        <v>11475450</v>
      </c>
      <c r="CA19" s="495">
        <v>11829785</v>
      </c>
      <c r="CB19" s="495">
        <v>11230324</v>
      </c>
      <c r="CC19" s="495">
        <v>11338287</v>
      </c>
      <c r="CD19" s="495">
        <v>12429072</v>
      </c>
      <c r="CE19" s="495">
        <v>15332547</v>
      </c>
      <c r="CF19" s="495">
        <v>15561875</v>
      </c>
      <c r="CG19" s="495">
        <v>12538622</v>
      </c>
      <c r="CH19" s="495">
        <v>1813484.88</v>
      </c>
      <c r="CI19" s="495">
        <v>12539013</v>
      </c>
      <c r="CJ19" s="495">
        <v>14397546</v>
      </c>
      <c r="CK19" s="495">
        <v>15577171</v>
      </c>
      <c r="CL19" s="495">
        <v>14863084</v>
      </c>
      <c r="CM19" s="495">
        <v>15213775</v>
      </c>
      <c r="CN19" s="495">
        <v>14340337</v>
      </c>
      <c r="CO19" s="495">
        <v>14513275</v>
      </c>
      <c r="CP19" s="495">
        <v>16323252</v>
      </c>
      <c r="CQ19" s="495">
        <v>19831088</v>
      </c>
      <c r="CR19" s="495">
        <v>19437350</v>
      </c>
      <c r="CS19" s="495">
        <v>15828777</v>
      </c>
      <c r="CT19" s="495">
        <v>12361105</v>
      </c>
      <c r="CU19" s="495">
        <v>15695053</v>
      </c>
      <c r="CV19" s="495">
        <v>17507390</v>
      </c>
      <c r="CW19" s="495">
        <v>18477102</v>
      </c>
      <c r="CX19" s="495">
        <v>17235332</v>
      </c>
      <c r="CY19" s="495">
        <v>17957910</v>
      </c>
      <c r="CZ19" s="495">
        <v>17039500</v>
      </c>
      <c r="DA19" s="495">
        <v>16632576</v>
      </c>
      <c r="DB19" s="495">
        <v>19025468</v>
      </c>
      <c r="DC19" s="495">
        <v>21839302</v>
      </c>
      <c r="DD19" s="495">
        <v>21816404</v>
      </c>
      <c r="DE19" s="495">
        <v>16941200</v>
      </c>
      <c r="DF19" s="495">
        <v>1386989.12</v>
      </c>
      <c r="DG19" s="495">
        <v>16929314</v>
      </c>
      <c r="DH19" s="495">
        <v>18693402</v>
      </c>
      <c r="DI19" s="495">
        <v>19334950</v>
      </c>
      <c r="DJ19" s="495">
        <v>17372090</v>
      </c>
      <c r="DK19" s="495">
        <v>18536516</v>
      </c>
      <c r="DL19" s="495">
        <v>16967538</v>
      </c>
      <c r="DM19" s="495">
        <v>17250066</v>
      </c>
      <c r="DN19" s="495">
        <v>19740750</v>
      </c>
      <c r="DO19" s="495">
        <v>21816086</v>
      </c>
      <c r="DP19" s="495">
        <v>22163342</v>
      </c>
      <c r="DQ19" s="495">
        <v>17398786</v>
      </c>
      <c r="DR19" s="495">
        <v>13592156</v>
      </c>
      <c r="DS19" s="495">
        <v>17555478</v>
      </c>
      <c r="DT19" s="495">
        <v>18860516</v>
      </c>
      <c r="DU19" s="495">
        <v>19583646</v>
      </c>
      <c r="DV19" s="495">
        <v>17661992</v>
      </c>
      <c r="DW19" s="495">
        <v>18895832</v>
      </c>
      <c r="DX19" s="495">
        <v>17098556</v>
      </c>
      <c r="DY19" s="495">
        <v>18199746</v>
      </c>
      <c r="DZ19" s="495">
        <v>19429370</v>
      </c>
      <c r="EA19" s="495">
        <v>21820498</v>
      </c>
      <c r="EB19" s="495">
        <v>22394592</v>
      </c>
      <c r="EC19" s="495">
        <v>17359320</v>
      </c>
      <c r="ED19" s="495">
        <v>3672559.5</v>
      </c>
      <c r="EE19" s="495">
        <v>11390455</v>
      </c>
      <c r="EF19" s="495">
        <v>18545832</v>
      </c>
      <c r="EG19" s="495">
        <v>19612570</v>
      </c>
      <c r="EH19" s="495">
        <v>18927628</v>
      </c>
      <c r="EI19" s="495">
        <v>18638112</v>
      </c>
      <c r="EJ19" s="495">
        <v>17656332</v>
      </c>
      <c r="EK19" s="495">
        <v>18038664</v>
      </c>
      <c r="EL19" s="495">
        <v>19179762</v>
      </c>
      <c r="EM19" s="495">
        <v>22952616</v>
      </c>
      <c r="EN19" s="495">
        <v>22821692</v>
      </c>
      <c r="EO19" s="495">
        <v>18212372</v>
      </c>
      <c r="EP19" s="495">
        <v>14259598</v>
      </c>
      <c r="EQ19" s="495">
        <v>17424050</v>
      </c>
      <c r="ER19" s="495">
        <v>19449850</v>
      </c>
      <c r="ES19" s="495">
        <v>20693706</v>
      </c>
      <c r="ET19" s="495">
        <v>18733036</v>
      </c>
      <c r="EU19" s="495">
        <v>19303662</v>
      </c>
      <c r="EV19" s="495">
        <v>18222128</v>
      </c>
      <c r="EW19" s="495">
        <v>18314792</v>
      </c>
      <c r="EX19" s="495">
        <v>19718128</v>
      </c>
      <c r="EY19" s="495">
        <v>23301264</v>
      </c>
      <c r="EZ19" s="495">
        <v>23333642</v>
      </c>
      <c r="FA19" s="495">
        <v>19231208</v>
      </c>
      <c r="FB19" s="495">
        <v>2046013.25</v>
      </c>
      <c r="FC19" s="495">
        <v>5011324</v>
      </c>
      <c r="FD19" s="495">
        <v>20357326</v>
      </c>
      <c r="FE19" s="495">
        <v>21118466</v>
      </c>
      <c r="FF19" s="495">
        <v>19418660</v>
      </c>
      <c r="FG19" s="495">
        <v>20580222</v>
      </c>
      <c r="FH19" s="495">
        <v>18910744</v>
      </c>
      <c r="FI19" s="495">
        <v>19129784</v>
      </c>
      <c r="FJ19" s="495">
        <v>21454956</v>
      </c>
      <c r="FK19" s="495">
        <v>24716888</v>
      </c>
      <c r="FL19" s="495">
        <v>24273990</v>
      </c>
      <c r="FM19" s="495">
        <v>19999188</v>
      </c>
      <c r="FN19" s="495">
        <v>15392631</v>
      </c>
      <c r="FO19" s="495">
        <v>18915576</v>
      </c>
      <c r="FP19" s="495">
        <v>21382468</v>
      </c>
      <c r="FQ19" s="495">
        <v>22049226</v>
      </c>
      <c r="FR19" s="495">
        <v>20375124</v>
      </c>
      <c r="FS19" s="495">
        <v>3779175.75</v>
      </c>
      <c r="FT19" s="495">
        <v>18493388</v>
      </c>
      <c r="FU19" s="495">
        <v>20091092</v>
      </c>
      <c r="FV19" s="495">
        <v>22565064</v>
      </c>
      <c r="FW19" s="495">
        <v>25067586</v>
      </c>
      <c r="FX19" s="495">
        <v>25090030</v>
      </c>
      <c r="FY19" s="495">
        <v>20552810</v>
      </c>
      <c r="FZ19" s="495">
        <v>20499236</v>
      </c>
      <c r="GA19" s="495">
        <v>20389128</v>
      </c>
      <c r="GB19" s="495">
        <v>22667884</v>
      </c>
    </row>
    <row r="20" spans="1:184">
      <c r="B20" s="461"/>
      <c r="C20" s="662" t="s">
        <v>2</v>
      </c>
      <c r="D20" s="478" t="s">
        <v>61</v>
      </c>
      <c r="E20" s="497">
        <v>3193628.25</v>
      </c>
      <c r="F20" s="497">
        <v>2764007.25</v>
      </c>
      <c r="G20" s="497">
        <v>2843078.75</v>
      </c>
      <c r="H20" s="497">
        <v>2748901.75</v>
      </c>
      <c r="I20" s="497">
        <v>2778826</v>
      </c>
      <c r="J20" s="497">
        <v>2769193.25</v>
      </c>
      <c r="K20" s="497">
        <v>3498685.25</v>
      </c>
      <c r="L20" s="497">
        <v>3248730</v>
      </c>
      <c r="M20" s="497">
        <v>2546764</v>
      </c>
      <c r="N20" s="497">
        <v>2590201.75</v>
      </c>
      <c r="O20" s="497">
        <v>2480824.25</v>
      </c>
      <c r="P20" s="497">
        <v>2814943</v>
      </c>
      <c r="Q20" s="497">
        <v>3295846.5</v>
      </c>
      <c r="R20" s="497">
        <v>2888881</v>
      </c>
      <c r="S20" s="497">
        <v>2834271.75</v>
      </c>
      <c r="T20" s="497">
        <v>2345766.5</v>
      </c>
      <c r="U20" s="497">
        <v>1286277</v>
      </c>
      <c r="V20" s="497">
        <v>2893037.5</v>
      </c>
      <c r="W20" s="497">
        <v>3352014.75</v>
      </c>
      <c r="X20" s="497">
        <v>3318084</v>
      </c>
      <c r="Y20" s="497">
        <v>2628461.5</v>
      </c>
      <c r="Z20" s="497">
        <v>2685107.25</v>
      </c>
      <c r="AA20" s="497">
        <v>2557238.25</v>
      </c>
      <c r="AB20" s="497">
        <v>2888640.5</v>
      </c>
      <c r="AC20" s="497">
        <v>3232198.5</v>
      </c>
      <c r="AD20" s="497">
        <v>2963777.75</v>
      </c>
      <c r="AE20" s="497">
        <v>2988924.25</v>
      </c>
      <c r="AF20" s="497">
        <v>2790464.25</v>
      </c>
      <c r="AG20" s="497">
        <v>2776827</v>
      </c>
      <c r="AH20" s="497">
        <v>3041205.75</v>
      </c>
      <c r="AI20" s="497">
        <v>3479616.25</v>
      </c>
      <c r="AJ20" s="497">
        <v>3393827.75</v>
      </c>
      <c r="AK20" s="497">
        <v>2717879.25</v>
      </c>
      <c r="AL20" s="497">
        <v>2791041.5</v>
      </c>
      <c r="AM20" s="497">
        <v>2725670.25</v>
      </c>
      <c r="AN20" s="497">
        <v>2882754.5</v>
      </c>
      <c r="AO20" s="497">
        <v>3392867.75</v>
      </c>
      <c r="AP20" s="497">
        <v>3257132.5</v>
      </c>
      <c r="AQ20" s="497">
        <v>3138939.75</v>
      </c>
      <c r="AR20" s="497">
        <v>1477489.25</v>
      </c>
      <c r="AS20" s="497">
        <v>2017029.5</v>
      </c>
      <c r="AT20" s="497">
        <v>3227740.75</v>
      </c>
      <c r="AU20" s="497">
        <v>3585586.5</v>
      </c>
      <c r="AV20" s="497">
        <v>3673812</v>
      </c>
      <c r="AW20" s="497">
        <v>2905179.25</v>
      </c>
      <c r="AX20" s="497">
        <v>2895500.75</v>
      </c>
      <c r="AY20" s="497">
        <v>2853583.75</v>
      </c>
      <c r="AZ20" s="497">
        <v>3013497.75</v>
      </c>
      <c r="BA20" s="497">
        <v>3548584.75</v>
      </c>
      <c r="BB20" s="497">
        <v>3249691.25</v>
      </c>
      <c r="BC20" s="497">
        <v>3256720.5</v>
      </c>
      <c r="BD20" s="497">
        <v>2986934</v>
      </c>
      <c r="BE20" s="497">
        <v>2991808</v>
      </c>
      <c r="BF20" s="497">
        <v>3357398</v>
      </c>
      <c r="BG20" s="497">
        <v>3721179.25</v>
      </c>
      <c r="BH20" s="497">
        <v>3816673.75</v>
      </c>
      <c r="BI20" s="497">
        <v>2918987</v>
      </c>
      <c r="BJ20" s="497">
        <v>2974548.25</v>
      </c>
      <c r="BK20" s="497">
        <v>2935501</v>
      </c>
      <c r="BL20" s="497">
        <v>3164897.75</v>
      </c>
      <c r="BM20" s="497">
        <v>3772559.25</v>
      </c>
      <c r="BN20" s="497">
        <v>3459353.75</v>
      </c>
      <c r="BO20" s="497">
        <v>3442115</v>
      </c>
      <c r="BP20" s="497">
        <v>653662.31000000006</v>
      </c>
      <c r="BQ20" s="497">
        <v>596735.5</v>
      </c>
      <c r="BR20" s="497">
        <v>3590167</v>
      </c>
      <c r="BS20" s="497">
        <v>4150765.75</v>
      </c>
      <c r="BT20" s="497">
        <v>4245669</v>
      </c>
      <c r="BU20" s="497">
        <v>3305279.5</v>
      </c>
      <c r="BV20" s="497">
        <v>3335797.25</v>
      </c>
      <c r="BW20" s="497">
        <v>3339959.75</v>
      </c>
      <c r="BX20" s="497">
        <v>3634042.5</v>
      </c>
      <c r="BY20" s="497">
        <v>4172729.5</v>
      </c>
      <c r="BZ20" s="497">
        <v>3908460.5</v>
      </c>
      <c r="CA20" s="497">
        <v>4049775.25</v>
      </c>
      <c r="CB20" s="497">
        <v>3914209.5</v>
      </c>
      <c r="CC20" s="497">
        <v>4011768.5</v>
      </c>
      <c r="CD20" s="497">
        <v>4393134.5</v>
      </c>
      <c r="CE20" s="497">
        <v>5419877.5</v>
      </c>
      <c r="CF20" s="497">
        <v>5497629.5</v>
      </c>
      <c r="CG20" s="497">
        <v>4356578</v>
      </c>
      <c r="CH20" s="497">
        <v>4514545.5</v>
      </c>
      <c r="CI20" s="497">
        <v>4571449</v>
      </c>
      <c r="CJ20" s="497">
        <v>5126189.5</v>
      </c>
      <c r="CK20" s="497">
        <v>5477704.5</v>
      </c>
      <c r="CL20" s="497">
        <v>5230935</v>
      </c>
      <c r="CM20" s="497">
        <v>5275342.5</v>
      </c>
      <c r="CN20" s="497">
        <v>2681919.5</v>
      </c>
      <c r="CO20" s="497">
        <v>3928392.25</v>
      </c>
      <c r="CP20" s="497">
        <v>5759045.5</v>
      </c>
      <c r="CQ20" s="497">
        <v>6989386.5</v>
      </c>
      <c r="CR20" s="497">
        <v>6912847.5</v>
      </c>
      <c r="CS20" s="497">
        <v>5560269.5</v>
      </c>
      <c r="CT20" s="497">
        <v>5595290.5</v>
      </c>
      <c r="CU20" s="497">
        <v>5463635.5</v>
      </c>
      <c r="CV20" s="497">
        <v>6247436</v>
      </c>
      <c r="CW20" s="497">
        <v>6529848</v>
      </c>
      <c r="CX20" s="497">
        <v>6112789.5</v>
      </c>
      <c r="CY20" s="497">
        <v>3940291.75</v>
      </c>
      <c r="CZ20" s="497">
        <v>2738717</v>
      </c>
      <c r="DA20" s="497">
        <v>5937072.5</v>
      </c>
      <c r="DB20" s="497">
        <v>6786873</v>
      </c>
      <c r="DC20" s="497">
        <v>7837141</v>
      </c>
      <c r="DD20" s="497">
        <v>7705899</v>
      </c>
      <c r="DE20" s="497">
        <v>6070710.5</v>
      </c>
      <c r="DF20" s="497">
        <v>5807977</v>
      </c>
      <c r="DG20" s="497">
        <v>5971890</v>
      </c>
      <c r="DH20" s="497">
        <v>6576689.5</v>
      </c>
      <c r="DI20" s="497">
        <v>6799305</v>
      </c>
      <c r="DJ20" s="497">
        <v>6255263</v>
      </c>
      <c r="DK20" s="497">
        <v>6361946</v>
      </c>
      <c r="DL20" s="497">
        <v>5787602.5</v>
      </c>
      <c r="DM20" s="497">
        <v>1986061.62</v>
      </c>
      <c r="DN20" s="497">
        <v>6894489</v>
      </c>
      <c r="DO20" s="497">
        <v>7965667</v>
      </c>
      <c r="DP20" s="497">
        <v>7794177</v>
      </c>
      <c r="DQ20" s="497">
        <v>6226330.5</v>
      </c>
      <c r="DR20" s="497">
        <v>6078806.5</v>
      </c>
      <c r="DS20" s="497">
        <v>6287176</v>
      </c>
      <c r="DT20" s="497">
        <v>6682558.5</v>
      </c>
      <c r="DU20" s="497">
        <v>6905824</v>
      </c>
      <c r="DV20" s="497">
        <v>6340352.5</v>
      </c>
      <c r="DW20" s="497">
        <v>6600530.5</v>
      </c>
      <c r="DX20" s="497">
        <v>6024040</v>
      </c>
      <c r="DY20" s="497">
        <v>6241363</v>
      </c>
      <c r="DZ20" s="497">
        <v>7065153.5</v>
      </c>
      <c r="EA20" s="497">
        <v>7820382.5</v>
      </c>
      <c r="EB20" s="497">
        <v>7894768</v>
      </c>
      <c r="EC20" s="497">
        <v>6235721.5</v>
      </c>
      <c r="ED20" s="497">
        <v>6240970</v>
      </c>
      <c r="EE20" s="497">
        <v>6058568.5</v>
      </c>
      <c r="EF20" s="497">
        <v>6698648</v>
      </c>
      <c r="EG20" s="497">
        <v>6958896.5</v>
      </c>
      <c r="EH20" s="497">
        <v>6595036</v>
      </c>
      <c r="EI20" s="497">
        <v>6545180</v>
      </c>
      <c r="EJ20" s="497">
        <v>2514905.25</v>
      </c>
      <c r="EK20" s="497">
        <v>5628748</v>
      </c>
      <c r="EL20" s="497">
        <v>6753417</v>
      </c>
      <c r="EM20" s="497">
        <v>8071649</v>
      </c>
      <c r="EN20" s="497">
        <v>8202077.5</v>
      </c>
      <c r="EO20" s="497">
        <v>6542077.5</v>
      </c>
      <c r="EP20" s="497">
        <v>6357610</v>
      </c>
      <c r="EQ20" s="497">
        <v>6113065</v>
      </c>
      <c r="ER20" s="497">
        <v>6933524</v>
      </c>
      <c r="ES20" s="497">
        <v>7251182.5</v>
      </c>
      <c r="ET20" s="497">
        <v>6510662</v>
      </c>
      <c r="EU20" s="497">
        <v>6642909.5</v>
      </c>
      <c r="EV20" s="497">
        <v>6374587</v>
      </c>
      <c r="EW20" s="497">
        <v>6440775</v>
      </c>
      <c r="EX20" s="497">
        <v>7107608.5</v>
      </c>
      <c r="EY20" s="497">
        <v>8434159</v>
      </c>
      <c r="EZ20" s="497">
        <v>8362613</v>
      </c>
      <c r="FA20" s="497">
        <v>6667422.5</v>
      </c>
      <c r="FB20" s="497">
        <v>6681296.5</v>
      </c>
      <c r="FC20" s="497">
        <v>6226757</v>
      </c>
      <c r="FD20" s="497">
        <v>7189291.5</v>
      </c>
      <c r="FE20" s="497">
        <v>7339817</v>
      </c>
      <c r="FF20" s="497">
        <v>6811625.5</v>
      </c>
      <c r="FG20" s="497">
        <v>7164480.5</v>
      </c>
      <c r="FH20" s="497">
        <v>720808.81</v>
      </c>
      <c r="FI20" s="497">
        <v>1749658.12</v>
      </c>
      <c r="FJ20" s="497">
        <v>7388517.5</v>
      </c>
      <c r="FK20" s="497">
        <v>8827647</v>
      </c>
      <c r="FL20" s="497">
        <v>8540985</v>
      </c>
      <c r="FM20" s="497">
        <v>6910830.5</v>
      </c>
      <c r="FN20" s="497">
        <v>6939531</v>
      </c>
      <c r="FO20" s="497">
        <v>6606245.5</v>
      </c>
      <c r="FP20" s="497">
        <v>7551294</v>
      </c>
      <c r="FQ20" s="497">
        <v>7617412.5</v>
      </c>
      <c r="FR20" s="497">
        <v>7016811.5</v>
      </c>
      <c r="FS20" s="497">
        <v>7628415.5</v>
      </c>
      <c r="FT20" s="497">
        <v>6977523</v>
      </c>
      <c r="FU20" s="497">
        <v>7112865.5</v>
      </c>
      <c r="FV20" s="497">
        <v>7718360.5</v>
      </c>
      <c r="FW20" s="497">
        <v>8813009</v>
      </c>
      <c r="FX20" s="497">
        <v>8840995</v>
      </c>
      <c r="FY20" s="497">
        <v>7181606.5</v>
      </c>
      <c r="FZ20" s="497">
        <v>7241802</v>
      </c>
      <c r="GA20" s="497">
        <v>7082865.5</v>
      </c>
      <c r="GB20" s="497">
        <v>8000378</v>
      </c>
    </row>
    <row r="21" spans="1:184">
      <c r="B21" s="461"/>
      <c r="C21" s="662" t="s">
        <v>3</v>
      </c>
      <c r="D21" s="478" t="s">
        <v>61</v>
      </c>
      <c r="E21" s="497">
        <v>3096557.5</v>
      </c>
      <c r="F21" s="497">
        <v>2705867.5</v>
      </c>
      <c r="G21" s="497">
        <v>2610765</v>
      </c>
      <c r="H21" s="497">
        <v>0</v>
      </c>
      <c r="I21" s="497">
        <v>1180622</v>
      </c>
      <c r="J21" s="497">
        <v>2727784.75</v>
      </c>
      <c r="K21" s="497">
        <v>3435317.25</v>
      </c>
      <c r="L21" s="497">
        <v>3172530.5</v>
      </c>
      <c r="M21" s="497">
        <v>2530977.25</v>
      </c>
      <c r="N21" s="497">
        <v>2531445.75</v>
      </c>
      <c r="O21" s="497">
        <v>2430573.25</v>
      </c>
      <c r="P21" s="497">
        <v>2759131.75</v>
      </c>
      <c r="Q21" s="497">
        <v>3201318</v>
      </c>
      <c r="R21" s="497">
        <v>2868569.25</v>
      </c>
      <c r="S21" s="497">
        <v>2817449.25</v>
      </c>
      <c r="T21" s="497">
        <v>2699316.75</v>
      </c>
      <c r="U21" s="497">
        <v>2707577.5</v>
      </c>
      <c r="V21" s="497">
        <v>2836108</v>
      </c>
      <c r="W21" s="497">
        <v>3281131.5</v>
      </c>
      <c r="X21" s="497">
        <v>3235285.25</v>
      </c>
      <c r="Y21" s="497">
        <v>2589815</v>
      </c>
      <c r="Z21" s="497">
        <v>2625312.5</v>
      </c>
      <c r="AA21" s="497">
        <v>2523160.75</v>
      </c>
      <c r="AB21" s="497">
        <v>2831781</v>
      </c>
      <c r="AC21" s="497">
        <v>3191837</v>
      </c>
      <c r="AD21" s="497">
        <v>2922227</v>
      </c>
      <c r="AE21" s="497">
        <v>2931316.25</v>
      </c>
      <c r="AF21" s="497">
        <v>2736600.75</v>
      </c>
      <c r="AG21" s="497">
        <v>847444.81</v>
      </c>
      <c r="AH21" s="497">
        <v>2970927.25</v>
      </c>
      <c r="AI21" s="497">
        <v>3397591.5</v>
      </c>
      <c r="AJ21" s="497">
        <v>3396890.25</v>
      </c>
      <c r="AK21" s="497">
        <v>2720181.5</v>
      </c>
      <c r="AL21" s="497">
        <v>2763998.25</v>
      </c>
      <c r="AM21" s="497">
        <v>2696520</v>
      </c>
      <c r="AN21" s="497">
        <v>2835120.25</v>
      </c>
      <c r="AO21" s="497">
        <v>3300497.5</v>
      </c>
      <c r="AP21" s="497">
        <v>3190421.5</v>
      </c>
      <c r="AQ21" s="497">
        <v>3085110.25</v>
      </c>
      <c r="AR21" s="497">
        <v>2865513.5</v>
      </c>
      <c r="AS21" s="497">
        <v>2916246.25</v>
      </c>
      <c r="AT21" s="497">
        <v>3163943.25</v>
      </c>
      <c r="AU21" s="497">
        <v>3565057.5</v>
      </c>
      <c r="AV21" s="497">
        <v>3606008.25</v>
      </c>
      <c r="AW21" s="497">
        <v>2786376.75</v>
      </c>
      <c r="AX21" s="497">
        <v>2820292.75</v>
      </c>
      <c r="AY21" s="497">
        <v>2791450.75</v>
      </c>
      <c r="AZ21" s="497">
        <v>2929062.25</v>
      </c>
      <c r="BA21" s="497">
        <v>3534719.5</v>
      </c>
      <c r="BB21" s="497">
        <v>3208551.75</v>
      </c>
      <c r="BC21" s="497">
        <v>3181447.75</v>
      </c>
      <c r="BD21" s="497">
        <v>848789.12</v>
      </c>
      <c r="BE21" s="497">
        <v>2935789.5</v>
      </c>
      <c r="BF21" s="497">
        <v>3282593.75</v>
      </c>
      <c r="BG21" s="497">
        <v>3667247.25</v>
      </c>
      <c r="BH21" s="497">
        <v>3676721.75</v>
      </c>
      <c r="BI21" s="497">
        <v>2816125.75</v>
      </c>
      <c r="BJ21" s="497">
        <v>2931881.25</v>
      </c>
      <c r="BK21" s="497">
        <v>2876420.25</v>
      </c>
      <c r="BL21" s="497">
        <v>3079115.25</v>
      </c>
      <c r="BM21" s="497">
        <v>3676599.75</v>
      </c>
      <c r="BN21" s="497">
        <v>3415089.25</v>
      </c>
      <c r="BO21" s="497">
        <v>3376759.75</v>
      </c>
      <c r="BP21" s="497">
        <v>3155174.5</v>
      </c>
      <c r="BQ21" s="497">
        <v>3268595.25</v>
      </c>
      <c r="BR21" s="497">
        <v>3577162</v>
      </c>
      <c r="BS21" s="497">
        <v>4078991.25</v>
      </c>
      <c r="BT21" s="497">
        <v>4182851.5</v>
      </c>
      <c r="BU21" s="497">
        <v>3219008.5</v>
      </c>
      <c r="BV21" s="497">
        <v>3283253</v>
      </c>
      <c r="BW21" s="497">
        <v>3276982.75</v>
      </c>
      <c r="BX21" s="497">
        <v>3576546.25</v>
      </c>
      <c r="BY21" s="497">
        <v>4085943</v>
      </c>
      <c r="BZ21" s="497">
        <v>3850263</v>
      </c>
      <c r="CA21" s="497">
        <v>3946886.5</v>
      </c>
      <c r="CB21" s="497">
        <v>2447712.25</v>
      </c>
      <c r="CC21" s="497">
        <v>1751575.75</v>
      </c>
      <c r="CD21" s="497">
        <v>4289132</v>
      </c>
      <c r="CE21" s="497">
        <v>5269655</v>
      </c>
      <c r="CF21" s="497">
        <v>5457431</v>
      </c>
      <c r="CG21" s="497">
        <v>4304607.5</v>
      </c>
      <c r="CH21" s="497">
        <v>4400343.5</v>
      </c>
      <c r="CI21" s="497">
        <v>4493817</v>
      </c>
      <c r="CJ21" s="497">
        <v>5011520.5</v>
      </c>
      <c r="CK21" s="497">
        <v>5413194</v>
      </c>
      <c r="CL21" s="497">
        <v>5078401.5</v>
      </c>
      <c r="CM21" s="497">
        <v>5155244.5</v>
      </c>
      <c r="CN21" s="497">
        <v>4875002</v>
      </c>
      <c r="CO21" s="497">
        <v>4989207.5</v>
      </c>
      <c r="CP21" s="497">
        <v>5670977.5</v>
      </c>
      <c r="CQ21" s="497">
        <v>6849985.5</v>
      </c>
      <c r="CR21" s="497">
        <v>6724381.5</v>
      </c>
      <c r="CS21" s="497">
        <v>5532330</v>
      </c>
      <c r="CT21" s="497">
        <v>5472247.5</v>
      </c>
      <c r="CU21" s="497">
        <v>5434042</v>
      </c>
      <c r="CV21" s="497">
        <v>6093167.5</v>
      </c>
      <c r="CW21" s="497">
        <v>6392132</v>
      </c>
      <c r="CX21" s="497">
        <v>5934644</v>
      </c>
      <c r="CY21" s="497">
        <v>2544598.5</v>
      </c>
      <c r="CZ21" s="497">
        <v>0</v>
      </c>
      <c r="DA21" s="497">
        <v>5674434</v>
      </c>
      <c r="DB21" s="497">
        <v>6672600</v>
      </c>
      <c r="DC21" s="497">
        <v>7694719.5</v>
      </c>
      <c r="DD21" s="497">
        <v>7733066</v>
      </c>
      <c r="DE21" s="497">
        <v>5861039.5</v>
      </c>
      <c r="DF21" s="497">
        <v>5855835.5</v>
      </c>
      <c r="DG21" s="497">
        <v>5853968</v>
      </c>
      <c r="DH21" s="497">
        <v>6421289.5</v>
      </c>
      <c r="DI21" s="497">
        <v>6644451.5</v>
      </c>
      <c r="DJ21" s="497">
        <v>6022031</v>
      </c>
      <c r="DK21" s="497">
        <v>6339373.5</v>
      </c>
      <c r="DL21" s="497">
        <v>5813893.5</v>
      </c>
      <c r="DM21" s="497">
        <v>5882512</v>
      </c>
      <c r="DN21" s="497">
        <v>6763082.5</v>
      </c>
      <c r="DO21" s="497">
        <v>7615904.5</v>
      </c>
      <c r="DP21" s="497">
        <v>7771436.5</v>
      </c>
      <c r="DQ21" s="497">
        <v>6225368.5</v>
      </c>
      <c r="DR21" s="497">
        <v>6109567</v>
      </c>
      <c r="DS21" s="497">
        <v>6053074.5</v>
      </c>
      <c r="DT21" s="497">
        <v>6661919.5</v>
      </c>
      <c r="DU21" s="497">
        <v>6921676</v>
      </c>
      <c r="DV21" s="497">
        <v>6166290</v>
      </c>
      <c r="DW21" s="497">
        <v>6591039.5</v>
      </c>
      <c r="DX21" s="497">
        <v>2779683.5</v>
      </c>
      <c r="DY21" s="497">
        <v>5091615.5</v>
      </c>
      <c r="DZ21" s="497">
        <v>6859001.5</v>
      </c>
      <c r="EA21" s="497">
        <v>7610253.5</v>
      </c>
      <c r="EB21" s="497">
        <v>7748453.5</v>
      </c>
      <c r="EC21" s="497">
        <v>6171135.5</v>
      </c>
      <c r="ED21" s="497">
        <v>6078624.5</v>
      </c>
      <c r="EE21" s="497">
        <v>6011422</v>
      </c>
      <c r="EF21" s="497">
        <v>6424770.5</v>
      </c>
      <c r="EG21" s="497">
        <v>6845996.5</v>
      </c>
      <c r="EH21" s="497">
        <v>6471905.5</v>
      </c>
      <c r="EI21" s="497">
        <v>6402530.5</v>
      </c>
      <c r="EJ21" s="497">
        <v>6146475</v>
      </c>
      <c r="EK21" s="497">
        <v>6296682.5</v>
      </c>
      <c r="EL21" s="497">
        <v>6627279.5</v>
      </c>
      <c r="EM21" s="497">
        <v>7882206.5</v>
      </c>
      <c r="EN21" s="497">
        <v>7876142</v>
      </c>
      <c r="EO21" s="497">
        <v>6430705.5</v>
      </c>
      <c r="EP21" s="497">
        <v>6333301.5</v>
      </c>
      <c r="EQ21" s="497">
        <v>5964702</v>
      </c>
      <c r="ER21" s="497">
        <v>6745809.5</v>
      </c>
      <c r="ES21" s="497">
        <v>7017800</v>
      </c>
      <c r="ET21" s="497">
        <v>6304941.5</v>
      </c>
      <c r="EU21" s="497">
        <v>6547068</v>
      </c>
      <c r="EV21" s="497">
        <v>2438820</v>
      </c>
      <c r="EW21" s="497">
        <v>5846916</v>
      </c>
      <c r="EX21" s="497">
        <v>6975889.5</v>
      </c>
      <c r="EY21" s="497">
        <v>8287052</v>
      </c>
      <c r="EZ21" s="497">
        <v>8070328</v>
      </c>
      <c r="FA21" s="497">
        <v>6727734.5</v>
      </c>
      <c r="FB21" s="497">
        <v>6620161.5</v>
      </c>
      <c r="FC21" s="497">
        <v>6081397</v>
      </c>
      <c r="FD21" s="497">
        <v>7015765</v>
      </c>
      <c r="FE21" s="497">
        <v>7262440</v>
      </c>
      <c r="FF21" s="497">
        <v>6576189.5</v>
      </c>
      <c r="FG21" s="497">
        <v>7019172.5</v>
      </c>
      <c r="FH21" s="497">
        <v>6635921.5</v>
      </c>
      <c r="FI21" s="497">
        <v>6693196.5</v>
      </c>
      <c r="FJ21" s="497">
        <v>7375380.5</v>
      </c>
      <c r="FK21" s="497">
        <v>8727847</v>
      </c>
      <c r="FL21" s="497">
        <v>8361961.5</v>
      </c>
      <c r="FM21" s="497">
        <v>6916577.5</v>
      </c>
      <c r="FN21" s="497">
        <v>6888472</v>
      </c>
      <c r="FO21" s="497">
        <v>6548157.5</v>
      </c>
      <c r="FP21" s="497">
        <v>7414102.5</v>
      </c>
      <c r="FQ21" s="497">
        <v>7651317</v>
      </c>
      <c r="FR21" s="497">
        <v>6908066.5</v>
      </c>
      <c r="FS21" s="497">
        <v>7458946.5</v>
      </c>
      <c r="FT21" s="497">
        <v>7012773</v>
      </c>
      <c r="FU21" s="497">
        <v>2162905</v>
      </c>
      <c r="FV21" s="497">
        <v>7835049.5</v>
      </c>
      <c r="FW21" s="497">
        <v>8602879</v>
      </c>
      <c r="FX21" s="497">
        <v>8629857</v>
      </c>
      <c r="FY21" s="497">
        <v>7080576</v>
      </c>
      <c r="FZ21" s="497">
        <v>7089997</v>
      </c>
      <c r="GA21" s="497">
        <v>6990915.5</v>
      </c>
      <c r="GB21" s="497">
        <v>7808880</v>
      </c>
    </row>
    <row r="22" spans="1:184">
      <c r="B22" s="461"/>
      <c r="C22" s="662" t="s">
        <v>4</v>
      </c>
      <c r="D22" s="478" t="s">
        <v>61</v>
      </c>
      <c r="E22" s="497">
        <v>3154824.75</v>
      </c>
      <c r="F22" s="497">
        <v>2708685</v>
      </c>
      <c r="G22" s="497">
        <v>2772397.75</v>
      </c>
      <c r="H22" s="497">
        <v>2358800.25</v>
      </c>
      <c r="I22" s="497">
        <v>593576.06000000006</v>
      </c>
      <c r="J22" s="497">
        <v>2550714</v>
      </c>
      <c r="K22" s="497">
        <v>3251666.5</v>
      </c>
      <c r="L22" s="497">
        <v>3045960.75</v>
      </c>
      <c r="M22" s="497">
        <v>2566005.75</v>
      </c>
      <c r="N22" s="497">
        <v>2668861.25</v>
      </c>
      <c r="O22" s="497">
        <v>2509398</v>
      </c>
      <c r="P22" s="497">
        <v>2672722.25</v>
      </c>
      <c r="Q22" s="497">
        <v>3185892</v>
      </c>
      <c r="R22" s="497">
        <v>2799646.25</v>
      </c>
      <c r="S22" s="497">
        <v>2719997.25</v>
      </c>
      <c r="T22" s="497">
        <v>2671917.75</v>
      </c>
      <c r="U22" s="497">
        <v>2764663.25</v>
      </c>
      <c r="V22" s="497">
        <v>2639939.75</v>
      </c>
      <c r="W22" s="497">
        <v>3143075</v>
      </c>
      <c r="X22" s="497">
        <v>3046401.75</v>
      </c>
      <c r="Y22" s="497">
        <v>2630103.25</v>
      </c>
      <c r="Z22" s="497">
        <v>2721173.25</v>
      </c>
      <c r="AA22" s="497">
        <v>2604744.75</v>
      </c>
      <c r="AB22" s="497">
        <v>2725021.5</v>
      </c>
      <c r="AC22" s="497">
        <v>3036169.5</v>
      </c>
      <c r="AD22" s="497">
        <v>2857431</v>
      </c>
      <c r="AE22" s="497">
        <v>2820808.25</v>
      </c>
      <c r="AF22" s="497">
        <v>2666999.25</v>
      </c>
      <c r="AG22" s="497">
        <v>2761795</v>
      </c>
      <c r="AH22" s="497">
        <v>2799943.5</v>
      </c>
      <c r="AI22" s="497">
        <v>3279483</v>
      </c>
      <c r="AJ22" s="497">
        <v>3194073</v>
      </c>
      <c r="AK22" s="497">
        <v>2729317.5</v>
      </c>
      <c r="AL22" s="497">
        <v>2814133.5</v>
      </c>
      <c r="AM22" s="497">
        <v>2756072.25</v>
      </c>
      <c r="AN22" s="497">
        <v>2654428.75</v>
      </c>
      <c r="AO22" s="497">
        <v>3139782.75</v>
      </c>
      <c r="AP22" s="497">
        <v>3121982.75</v>
      </c>
      <c r="AQ22" s="497">
        <v>3017529</v>
      </c>
      <c r="AR22" s="497">
        <v>2657199.25</v>
      </c>
      <c r="AS22" s="497">
        <v>616605.18999999994</v>
      </c>
      <c r="AT22" s="497">
        <v>3005281.25</v>
      </c>
      <c r="AU22" s="497">
        <v>3306086.25</v>
      </c>
      <c r="AV22" s="497">
        <v>3487458.75</v>
      </c>
      <c r="AW22" s="497">
        <v>2823831</v>
      </c>
      <c r="AX22" s="497">
        <v>2884523</v>
      </c>
      <c r="AY22" s="497">
        <v>2841729.75</v>
      </c>
      <c r="AZ22" s="497">
        <v>2785481.75</v>
      </c>
      <c r="BA22" s="497">
        <v>3320517.5</v>
      </c>
      <c r="BB22" s="497">
        <v>3083805</v>
      </c>
      <c r="BC22" s="497">
        <v>2964267.25</v>
      </c>
      <c r="BD22" s="497">
        <v>2689452.75</v>
      </c>
      <c r="BE22" s="497">
        <v>2783163.25</v>
      </c>
      <c r="BF22" s="497">
        <v>3026987</v>
      </c>
      <c r="BG22" s="497">
        <v>3282285.5</v>
      </c>
      <c r="BH22" s="497">
        <v>3430445.75</v>
      </c>
      <c r="BI22" s="497">
        <v>2704243.5</v>
      </c>
      <c r="BJ22" s="497">
        <v>2862156.25</v>
      </c>
      <c r="BK22" s="497">
        <v>2789234.5</v>
      </c>
      <c r="BL22" s="497">
        <v>2754711.5</v>
      </c>
      <c r="BM22" s="497">
        <v>3507713.5</v>
      </c>
      <c r="BN22" s="497">
        <v>3308067</v>
      </c>
      <c r="BO22" s="497">
        <v>3121828.5</v>
      </c>
      <c r="BP22" s="497">
        <v>2995336.75</v>
      </c>
      <c r="BQ22" s="497">
        <v>3083269.25</v>
      </c>
      <c r="BR22" s="497">
        <v>3229418</v>
      </c>
      <c r="BS22" s="497">
        <v>3825571</v>
      </c>
      <c r="BT22" s="497">
        <v>3873728</v>
      </c>
      <c r="BU22" s="497">
        <v>3139365.25</v>
      </c>
      <c r="BV22" s="497">
        <v>3203903.75</v>
      </c>
      <c r="BW22" s="497">
        <v>3423737.75</v>
      </c>
      <c r="BX22" s="497">
        <v>3393197.5</v>
      </c>
      <c r="BY22" s="497">
        <v>4069525.5</v>
      </c>
      <c r="BZ22" s="497">
        <v>3867101.75</v>
      </c>
      <c r="CA22" s="497">
        <v>4010692.25</v>
      </c>
      <c r="CB22" s="497">
        <v>660069.43999999994</v>
      </c>
      <c r="CC22" s="497">
        <v>820853.94</v>
      </c>
      <c r="CD22" s="497">
        <v>3942033.75</v>
      </c>
      <c r="CE22" s="497">
        <v>5084213.5</v>
      </c>
      <c r="CF22" s="497">
        <v>5299054</v>
      </c>
      <c r="CG22" s="497">
        <v>4452118.5</v>
      </c>
      <c r="CH22" s="497">
        <v>4613801.5</v>
      </c>
      <c r="CI22" s="497">
        <v>4706138.5</v>
      </c>
      <c r="CJ22" s="497">
        <v>4794922.5</v>
      </c>
      <c r="CK22" s="497">
        <v>5365178.5</v>
      </c>
      <c r="CL22" s="497">
        <v>5115122</v>
      </c>
      <c r="CM22" s="497">
        <v>5304375.5</v>
      </c>
      <c r="CN22" s="497">
        <v>4967674</v>
      </c>
      <c r="CO22" s="497">
        <v>4976137.5</v>
      </c>
      <c r="CP22" s="497">
        <v>5435487</v>
      </c>
      <c r="CQ22" s="497">
        <v>6565796</v>
      </c>
      <c r="CR22" s="497">
        <v>6448756.5</v>
      </c>
      <c r="CS22" s="497">
        <v>5770614.5</v>
      </c>
      <c r="CT22" s="497">
        <v>5867263.5</v>
      </c>
      <c r="CU22" s="497">
        <v>5604852</v>
      </c>
      <c r="CV22" s="497">
        <v>5822774</v>
      </c>
      <c r="CW22" s="497">
        <v>6378104</v>
      </c>
      <c r="CX22" s="497">
        <v>5923195.5</v>
      </c>
      <c r="CY22" s="497">
        <v>6289799</v>
      </c>
      <c r="CZ22" s="497">
        <v>5945407</v>
      </c>
      <c r="DA22" s="497">
        <v>5944666</v>
      </c>
      <c r="DB22" s="497">
        <v>6506052.5</v>
      </c>
      <c r="DC22" s="497">
        <v>7518501.5</v>
      </c>
      <c r="DD22" s="497">
        <v>7397080</v>
      </c>
      <c r="DE22" s="497">
        <v>6194132.5</v>
      </c>
      <c r="DF22" s="497">
        <v>6002698</v>
      </c>
      <c r="DG22" s="497">
        <v>6087425.5</v>
      </c>
      <c r="DH22" s="497">
        <v>6244997</v>
      </c>
      <c r="DI22" s="497">
        <v>6499922</v>
      </c>
      <c r="DJ22" s="497">
        <v>6008813</v>
      </c>
      <c r="DK22" s="497">
        <v>6432324</v>
      </c>
      <c r="DL22" s="497">
        <v>5845616</v>
      </c>
      <c r="DM22" s="497">
        <v>621154.06000000006</v>
      </c>
      <c r="DN22" s="497">
        <v>6678530</v>
      </c>
      <c r="DO22" s="497">
        <v>7348739.5</v>
      </c>
      <c r="DP22" s="497">
        <v>7404295.5</v>
      </c>
      <c r="DQ22" s="497">
        <v>6351280</v>
      </c>
      <c r="DR22" s="497">
        <v>6335925</v>
      </c>
      <c r="DS22" s="497">
        <v>6445903.5</v>
      </c>
      <c r="DT22" s="497">
        <v>6238157.5</v>
      </c>
      <c r="DU22" s="497">
        <v>6746716.5</v>
      </c>
      <c r="DV22" s="497">
        <v>6193789</v>
      </c>
      <c r="DW22" s="497">
        <v>6609263.5</v>
      </c>
      <c r="DX22" s="497">
        <v>5987944</v>
      </c>
      <c r="DY22" s="497">
        <v>6236624</v>
      </c>
      <c r="DZ22" s="497">
        <v>6590276.5</v>
      </c>
      <c r="EA22" s="497">
        <v>7371865</v>
      </c>
      <c r="EB22" s="497">
        <v>7634841.5</v>
      </c>
      <c r="EC22" s="497">
        <v>6318734.5</v>
      </c>
      <c r="ED22" s="497">
        <v>6383924</v>
      </c>
      <c r="EE22" s="497">
        <v>6314640</v>
      </c>
      <c r="EF22" s="497">
        <v>6153963</v>
      </c>
      <c r="EG22" s="497">
        <v>6681285</v>
      </c>
      <c r="EH22" s="497">
        <v>6435446</v>
      </c>
      <c r="EI22" s="497">
        <v>6520191</v>
      </c>
      <c r="EJ22" s="497">
        <v>6172840.5</v>
      </c>
      <c r="EK22" s="497">
        <v>6264935</v>
      </c>
      <c r="EL22" s="497">
        <v>6302351</v>
      </c>
      <c r="EM22" s="497">
        <v>7520926</v>
      </c>
      <c r="EN22" s="497">
        <v>7657075</v>
      </c>
      <c r="EO22" s="497">
        <v>6648216.5</v>
      </c>
      <c r="EP22" s="497">
        <v>6605970.5</v>
      </c>
      <c r="EQ22" s="497">
        <v>6335765</v>
      </c>
      <c r="ER22" s="497">
        <v>6435220.5</v>
      </c>
      <c r="ES22" s="497">
        <v>7104945</v>
      </c>
      <c r="ET22" s="497">
        <v>6297587</v>
      </c>
      <c r="EU22" s="497">
        <v>6678201.5</v>
      </c>
      <c r="EV22" s="497">
        <v>5279134.5</v>
      </c>
      <c r="EW22" s="497">
        <v>2208051.75</v>
      </c>
      <c r="EX22" s="497">
        <v>6487561.5</v>
      </c>
      <c r="EY22" s="497">
        <v>7945308.5</v>
      </c>
      <c r="EZ22" s="497">
        <v>7821873</v>
      </c>
      <c r="FA22" s="497">
        <v>6868918</v>
      </c>
      <c r="FB22" s="497">
        <v>6864290</v>
      </c>
      <c r="FC22" s="497">
        <v>6530425</v>
      </c>
      <c r="FD22" s="497">
        <v>6618421</v>
      </c>
      <c r="FE22" s="497">
        <v>7082893</v>
      </c>
      <c r="FF22" s="497">
        <v>6642884.5</v>
      </c>
      <c r="FG22" s="497">
        <v>7114695</v>
      </c>
      <c r="FH22" s="497">
        <v>6425794.5</v>
      </c>
      <c r="FI22" s="497">
        <v>6665550</v>
      </c>
      <c r="FJ22" s="497">
        <v>7029253</v>
      </c>
      <c r="FK22" s="497">
        <v>8398283</v>
      </c>
      <c r="FL22" s="497">
        <v>8029149</v>
      </c>
      <c r="FM22" s="497">
        <v>7240393</v>
      </c>
      <c r="FN22" s="497">
        <v>7231467.5</v>
      </c>
      <c r="FO22" s="497">
        <v>6798168.5</v>
      </c>
      <c r="FP22" s="497">
        <v>7107670.5</v>
      </c>
      <c r="FQ22" s="497">
        <v>7372054.5</v>
      </c>
      <c r="FR22" s="497">
        <v>6951827.5</v>
      </c>
      <c r="FS22" s="497">
        <v>7370667.5</v>
      </c>
      <c r="FT22" s="497">
        <v>6717298</v>
      </c>
      <c r="FU22" s="497">
        <v>6793992</v>
      </c>
      <c r="FV22" s="497">
        <v>7204302.5</v>
      </c>
      <c r="FW22" s="497">
        <v>8372247</v>
      </c>
      <c r="FX22" s="497">
        <v>8096834.5</v>
      </c>
      <c r="FY22" s="497">
        <v>7438565</v>
      </c>
      <c r="FZ22" s="497">
        <v>7375656.5</v>
      </c>
      <c r="GA22" s="497">
        <v>7287274.5</v>
      </c>
      <c r="GB22" s="497">
        <v>7471625.5</v>
      </c>
    </row>
    <row r="23" spans="1:184">
      <c r="B23" s="461"/>
      <c r="C23" s="662" t="s">
        <v>5</v>
      </c>
      <c r="D23" s="478" t="s">
        <v>61</v>
      </c>
      <c r="E23" s="497">
        <v>3173789.25</v>
      </c>
      <c r="F23" s="497">
        <v>2692595.5</v>
      </c>
      <c r="G23" s="497">
        <v>2765357</v>
      </c>
      <c r="H23" s="497">
        <v>2697625.75</v>
      </c>
      <c r="I23" s="497">
        <v>2757356.75</v>
      </c>
      <c r="J23" s="497">
        <v>2633494.25</v>
      </c>
      <c r="K23" s="497">
        <v>3317384.25</v>
      </c>
      <c r="L23" s="497">
        <v>3069904.25</v>
      </c>
      <c r="M23" s="497">
        <v>2557633.5</v>
      </c>
      <c r="N23" s="497">
        <v>2665489</v>
      </c>
      <c r="O23" s="497">
        <v>2546238.75</v>
      </c>
      <c r="P23" s="497">
        <v>2652292.25</v>
      </c>
      <c r="Q23" s="497">
        <v>3195709.75</v>
      </c>
      <c r="R23" s="497">
        <v>2787962</v>
      </c>
      <c r="S23" s="497">
        <v>2695457.75</v>
      </c>
      <c r="T23" s="497">
        <v>2668774.75</v>
      </c>
      <c r="U23" s="497">
        <v>2746500.5</v>
      </c>
      <c r="V23" s="497">
        <v>2690570.5</v>
      </c>
      <c r="W23" s="497">
        <v>3114133.25</v>
      </c>
      <c r="X23" s="497">
        <v>3097608.75</v>
      </c>
      <c r="Y23" s="497">
        <v>2628333</v>
      </c>
      <c r="Z23" s="497">
        <v>2724364</v>
      </c>
      <c r="AA23" s="497">
        <v>2587091.75</v>
      </c>
      <c r="AB23" s="497">
        <v>2758105.5</v>
      </c>
      <c r="AC23" s="497">
        <v>3006821.5</v>
      </c>
      <c r="AD23" s="497">
        <v>2840652.75</v>
      </c>
      <c r="AE23" s="497">
        <v>2827292</v>
      </c>
      <c r="AF23" s="497">
        <v>2692114.5</v>
      </c>
      <c r="AG23" s="497">
        <v>534393.68999999994</v>
      </c>
      <c r="AH23" s="497">
        <v>2854011.75</v>
      </c>
      <c r="AI23" s="497">
        <v>3198956.75</v>
      </c>
      <c r="AJ23" s="497">
        <v>3150636</v>
      </c>
      <c r="AK23" s="497">
        <v>2723942.25</v>
      </c>
      <c r="AL23" s="497">
        <v>2816570.75</v>
      </c>
      <c r="AM23" s="497">
        <v>2749264.5</v>
      </c>
      <c r="AN23" s="497">
        <v>2636854.25</v>
      </c>
      <c r="AO23" s="497">
        <v>3178566.75</v>
      </c>
      <c r="AP23" s="497">
        <v>3085136</v>
      </c>
      <c r="AQ23" s="497">
        <v>2945901.75</v>
      </c>
      <c r="AR23" s="497">
        <v>2743323</v>
      </c>
      <c r="AS23" s="497">
        <v>2905837.25</v>
      </c>
      <c r="AT23" s="497">
        <v>2965871.5</v>
      </c>
      <c r="AU23" s="497">
        <v>3373197.75</v>
      </c>
      <c r="AV23" s="497">
        <v>3471144</v>
      </c>
      <c r="AW23" s="497">
        <v>2856097.25</v>
      </c>
      <c r="AX23" s="497">
        <v>2873325.75</v>
      </c>
      <c r="AY23" s="497">
        <v>2840198.5</v>
      </c>
      <c r="AZ23" s="497">
        <v>2741304.5</v>
      </c>
      <c r="BA23" s="497">
        <v>3334231.5</v>
      </c>
      <c r="BB23" s="497">
        <v>3098765</v>
      </c>
      <c r="BC23" s="497">
        <v>2917801</v>
      </c>
      <c r="BD23" s="497">
        <v>2736613</v>
      </c>
      <c r="BE23" s="497">
        <v>2783621</v>
      </c>
      <c r="BF23" s="497">
        <v>2986202.25</v>
      </c>
      <c r="BG23" s="497">
        <v>3256947.5</v>
      </c>
      <c r="BH23" s="497">
        <v>3464539.25</v>
      </c>
      <c r="BI23" s="497">
        <v>2692616</v>
      </c>
      <c r="BJ23" s="497">
        <v>2864398.5</v>
      </c>
      <c r="BK23" s="497">
        <v>2846266</v>
      </c>
      <c r="BL23" s="497">
        <v>2733645.5</v>
      </c>
      <c r="BM23" s="497">
        <v>3545452.75</v>
      </c>
      <c r="BN23" s="497">
        <v>3293638</v>
      </c>
      <c r="BO23" s="497">
        <v>3126374.25</v>
      </c>
      <c r="BP23" s="497">
        <v>3007435</v>
      </c>
      <c r="BQ23" s="497">
        <v>3094360.75</v>
      </c>
      <c r="BR23" s="497">
        <v>3195624.75</v>
      </c>
      <c r="BS23" s="497">
        <v>3793976.25</v>
      </c>
      <c r="BT23" s="497">
        <v>3875815.5</v>
      </c>
      <c r="BU23" s="497">
        <v>1485388.38</v>
      </c>
      <c r="BV23" s="497">
        <v>0</v>
      </c>
      <c r="BW23" s="497">
        <v>3178523</v>
      </c>
      <c r="BX23" s="497">
        <v>3390330.25</v>
      </c>
      <c r="BY23" s="497">
        <v>4096812.75</v>
      </c>
      <c r="BZ23" s="497">
        <v>3857760.25</v>
      </c>
      <c r="CA23" s="497">
        <v>4074097.25</v>
      </c>
      <c r="CB23" s="497">
        <v>3789101.25</v>
      </c>
      <c r="CC23" s="497">
        <v>3806106</v>
      </c>
      <c r="CD23" s="497">
        <v>4012348.5</v>
      </c>
      <c r="CE23" s="497">
        <v>5141592.5</v>
      </c>
      <c r="CF23" s="497">
        <v>5157519.5</v>
      </c>
      <c r="CG23" s="497">
        <v>4470682</v>
      </c>
      <c r="CH23" s="497">
        <v>4651960.5</v>
      </c>
      <c r="CI23" s="497">
        <v>4654726</v>
      </c>
      <c r="CJ23" s="497">
        <v>4768710.5</v>
      </c>
      <c r="CK23" s="497">
        <v>5379769.5</v>
      </c>
      <c r="CL23" s="497">
        <v>5188467</v>
      </c>
      <c r="CM23" s="497">
        <v>5352561</v>
      </c>
      <c r="CN23" s="497">
        <v>4971799.5</v>
      </c>
      <c r="CO23" s="497">
        <v>5009701.5</v>
      </c>
      <c r="CP23" s="497">
        <v>5496393</v>
      </c>
      <c r="CQ23" s="497">
        <v>6746273</v>
      </c>
      <c r="CR23" s="497">
        <v>6543075.5</v>
      </c>
      <c r="CS23" s="497">
        <v>5702417.5</v>
      </c>
      <c r="CT23" s="497">
        <v>5673884</v>
      </c>
      <c r="CU23" s="497">
        <v>5591699.5</v>
      </c>
      <c r="CV23" s="497">
        <v>5904555.5</v>
      </c>
      <c r="CW23" s="497">
        <v>6456265</v>
      </c>
      <c r="CX23" s="497">
        <v>5886162</v>
      </c>
      <c r="CY23" s="497">
        <v>6252567.5</v>
      </c>
      <c r="CZ23" s="497">
        <v>5926963</v>
      </c>
      <c r="DA23" s="497">
        <v>1064446.75</v>
      </c>
      <c r="DB23" s="497">
        <v>6417252.5</v>
      </c>
      <c r="DC23" s="497">
        <v>7478766</v>
      </c>
      <c r="DD23" s="497">
        <v>7439043</v>
      </c>
      <c r="DE23" s="497">
        <v>6097406.5</v>
      </c>
      <c r="DF23" s="497">
        <v>6066624</v>
      </c>
      <c r="DG23" s="497">
        <v>6205438</v>
      </c>
      <c r="DH23" s="497">
        <v>6204138</v>
      </c>
      <c r="DI23" s="497">
        <v>6533140.5</v>
      </c>
      <c r="DJ23" s="497">
        <v>5958928.5</v>
      </c>
      <c r="DK23" s="497">
        <v>6605695.5</v>
      </c>
      <c r="DL23" s="497">
        <v>5880328</v>
      </c>
      <c r="DM23" s="497">
        <v>5976433.5</v>
      </c>
      <c r="DN23" s="497">
        <v>6517433.5</v>
      </c>
      <c r="DO23" s="497">
        <v>7528142</v>
      </c>
      <c r="DP23" s="497">
        <v>7687982</v>
      </c>
      <c r="DQ23" s="497">
        <v>6436541</v>
      </c>
      <c r="DR23" s="497">
        <v>6273054.5</v>
      </c>
      <c r="DS23" s="497">
        <v>6360852</v>
      </c>
      <c r="DT23" s="497">
        <v>6298388</v>
      </c>
      <c r="DU23" s="497">
        <v>6706123.5</v>
      </c>
      <c r="DV23" s="497">
        <v>6092845</v>
      </c>
      <c r="DW23" s="497">
        <v>6609935.5</v>
      </c>
      <c r="DX23" s="497">
        <v>6100522</v>
      </c>
      <c r="DY23" s="497">
        <v>6239542</v>
      </c>
      <c r="DZ23" s="497">
        <v>6574329</v>
      </c>
      <c r="EA23" s="497">
        <v>7491502.5</v>
      </c>
      <c r="EB23" s="497">
        <v>7492765.5</v>
      </c>
      <c r="EC23" s="497">
        <v>6216720</v>
      </c>
      <c r="ED23" s="497">
        <v>6321695.5</v>
      </c>
      <c r="EE23" s="497">
        <v>6382028.5</v>
      </c>
      <c r="EF23" s="497">
        <v>6090406.5</v>
      </c>
      <c r="EG23" s="497">
        <v>6676769.5</v>
      </c>
      <c r="EH23" s="497">
        <v>6452588</v>
      </c>
      <c r="EI23" s="497">
        <v>6576050.5</v>
      </c>
      <c r="EJ23" s="497">
        <v>5466022</v>
      </c>
      <c r="EK23" s="497">
        <v>1289181.8799999999</v>
      </c>
      <c r="EL23" s="497">
        <v>6340238.5</v>
      </c>
      <c r="EM23" s="497">
        <v>7705022.5</v>
      </c>
      <c r="EN23" s="497">
        <v>7804395.5</v>
      </c>
      <c r="EO23" s="497">
        <v>6657673</v>
      </c>
      <c r="EP23" s="497">
        <v>6608446</v>
      </c>
      <c r="EQ23" s="497">
        <v>6373771</v>
      </c>
      <c r="ER23" s="497">
        <v>6437977</v>
      </c>
      <c r="ES23" s="497">
        <v>6956229</v>
      </c>
      <c r="ET23" s="497">
        <v>6334830.5</v>
      </c>
      <c r="EU23" s="497">
        <v>6715762</v>
      </c>
      <c r="EV23" s="497">
        <v>6283491</v>
      </c>
      <c r="EW23" s="497">
        <v>6349710.5</v>
      </c>
      <c r="EX23" s="497">
        <v>6646281</v>
      </c>
      <c r="EY23" s="497">
        <v>7949787.5</v>
      </c>
      <c r="EZ23" s="497">
        <v>7919942</v>
      </c>
      <c r="FA23" s="497">
        <v>6843606.5</v>
      </c>
      <c r="FB23" s="497">
        <v>6908581.5</v>
      </c>
      <c r="FC23" s="497">
        <v>6626558</v>
      </c>
      <c r="FD23" s="497">
        <v>6691919</v>
      </c>
      <c r="FE23" s="497">
        <v>7190142.5</v>
      </c>
      <c r="FF23" s="497">
        <v>6580936.5</v>
      </c>
      <c r="FG23" s="497">
        <v>7085743</v>
      </c>
      <c r="FH23" s="497">
        <v>6399765</v>
      </c>
      <c r="FI23" s="497">
        <v>6518598.5</v>
      </c>
      <c r="FJ23" s="497">
        <v>7031223.5</v>
      </c>
      <c r="FK23" s="497">
        <v>8184170</v>
      </c>
      <c r="FL23" s="497">
        <v>7962009</v>
      </c>
      <c r="FM23" s="497">
        <v>7216225.5</v>
      </c>
      <c r="FN23" s="497">
        <v>7209206.5</v>
      </c>
      <c r="FO23" s="497">
        <v>6925808.5</v>
      </c>
      <c r="FP23" s="497">
        <v>7117812.5</v>
      </c>
      <c r="FQ23" s="497">
        <v>7441039</v>
      </c>
      <c r="FR23" s="497">
        <v>6769614</v>
      </c>
      <c r="FS23" s="497">
        <v>7408765</v>
      </c>
      <c r="FT23" s="497">
        <v>496288.97</v>
      </c>
      <c r="FU23" s="497">
        <v>2104024.25</v>
      </c>
      <c r="FV23" s="497">
        <v>7363384</v>
      </c>
      <c r="FW23" s="497">
        <v>8383387</v>
      </c>
      <c r="FX23" s="497">
        <v>8334883.5</v>
      </c>
      <c r="FY23" s="497">
        <v>7398655</v>
      </c>
      <c r="FZ23" s="497">
        <v>7286533</v>
      </c>
      <c r="GA23" s="497">
        <v>7382983.5</v>
      </c>
      <c r="GB23" s="497">
        <v>7454808.5</v>
      </c>
    </row>
    <row r="24" spans="1:184">
      <c r="B24" s="461"/>
      <c r="C24" s="662" t="s">
        <v>6</v>
      </c>
      <c r="D24" s="478" t="s">
        <v>61</v>
      </c>
      <c r="E24" s="497">
        <v>3244415.75</v>
      </c>
      <c r="F24" s="497">
        <v>2793538.75</v>
      </c>
      <c r="G24" s="497">
        <v>2883131</v>
      </c>
      <c r="H24" s="497">
        <v>2816371.5</v>
      </c>
      <c r="I24" s="497">
        <v>2888427.5</v>
      </c>
      <c r="J24" s="497">
        <v>2739576</v>
      </c>
      <c r="K24" s="497">
        <v>3409478.25</v>
      </c>
      <c r="L24" s="497">
        <v>3158472.25</v>
      </c>
      <c r="M24" s="497">
        <v>2697058.75</v>
      </c>
      <c r="N24" s="497">
        <v>2770607.25</v>
      </c>
      <c r="O24" s="497">
        <v>2668718.25</v>
      </c>
      <c r="P24" s="497">
        <v>2787872.75</v>
      </c>
      <c r="Q24" s="497">
        <v>3352035.75</v>
      </c>
      <c r="R24" s="497">
        <v>2914220</v>
      </c>
      <c r="S24" s="497">
        <v>2811334.75</v>
      </c>
      <c r="T24" s="497">
        <v>405134.88</v>
      </c>
      <c r="U24" s="497">
        <v>535480.43999999994</v>
      </c>
      <c r="V24" s="497">
        <v>2832565.25</v>
      </c>
      <c r="W24" s="497">
        <v>3245616.5</v>
      </c>
      <c r="X24" s="497">
        <v>3124658.25</v>
      </c>
      <c r="Y24" s="497">
        <v>2769080.5</v>
      </c>
      <c r="Z24" s="497">
        <v>2846622.25</v>
      </c>
      <c r="AA24" s="497">
        <v>2756439.75</v>
      </c>
      <c r="AB24" s="497">
        <v>2833792.75</v>
      </c>
      <c r="AC24" s="497">
        <v>3237138.25</v>
      </c>
      <c r="AD24" s="497">
        <v>2936429.25</v>
      </c>
      <c r="AE24" s="497">
        <v>2957822.5</v>
      </c>
      <c r="AF24" s="497">
        <v>2804924.5</v>
      </c>
      <c r="AG24" s="497">
        <v>2908529.25</v>
      </c>
      <c r="AH24" s="497">
        <v>2942550.75</v>
      </c>
      <c r="AI24" s="497">
        <v>3371945.25</v>
      </c>
      <c r="AJ24" s="497">
        <v>3278431.5</v>
      </c>
      <c r="AK24" s="497">
        <v>2858354.75</v>
      </c>
      <c r="AL24" s="497">
        <v>2973585.5</v>
      </c>
      <c r="AM24" s="497">
        <v>2866671.25</v>
      </c>
      <c r="AN24" s="497">
        <v>2827751.5</v>
      </c>
      <c r="AO24" s="497">
        <v>3369254</v>
      </c>
      <c r="AP24" s="497">
        <v>3233327</v>
      </c>
      <c r="AQ24" s="497">
        <v>3133542.5</v>
      </c>
      <c r="AR24" s="497">
        <v>2918713.5</v>
      </c>
      <c r="AS24" s="497">
        <v>3069576.25</v>
      </c>
      <c r="AT24" s="497">
        <v>3095474.25</v>
      </c>
      <c r="AU24" s="497">
        <v>3449742.25</v>
      </c>
      <c r="AV24" s="497">
        <v>3586782.5</v>
      </c>
      <c r="AW24" s="497">
        <v>2953226.25</v>
      </c>
      <c r="AX24" s="497">
        <v>3031319.75</v>
      </c>
      <c r="AY24" s="497">
        <v>2997335</v>
      </c>
      <c r="AZ24" s="497">
        <v>2861998.25</v>
      </c>
      <c r="BA24" s="497">
        <v>3449970.25</v>
      </c>
      <c r="BB24" s="497">
        <v>3204921.25</v>
      </c>
      <c r="BC24" s="497">
        <v>3075514.75</v>
      </c>
      <c r="BD24" s="497">
        <v>2704274.75</v>
      </c>
      <c r="BE24" s="497">
        <v>420513.81</v>
      </c>
      <c r="BF24" s="497">
        <v>3047284.75</v>
      </c>
      <c r="BG24" s="497">
        <v>3419191</v>
      </c>
      <c r="BH24" s="497">
        <v>3600002.5</v>
      </c>
      <c r="BI24" s="497">
        <v>2784069</v>
      </c>
      <c r="BJ24" s="497">
        <v>2952678</v>
      </c>
      <c r="BK24" s="497">
        <v>2916984.5</v>
      </c>
      <c r="BL24" s="497">
        <v>2887961.75</v>
      </c>
      <c r="BM24" s="497">
        <v>3674954.75</v>
      </c>
      <c r="BN24" s="497">
        <v>3415010.75</v>
      </c>
      <c r="BO24" s="497">
        <v>3221800.5</v>
      </c>
      <c r="BP24" s="497">
        <v>3045096.5</v>
      </c>
      <c r="BQ24" s="497">
        <v>3241134.75</v>
      </c>
      <c r="BR24" s="497">
        <v>3302184.5</v>
      </c>
      <c r="BS24" s="497">
        <v>3956884</v>
      </c>
      <c r="BT24" s="497">
        <v>4000599.25</v>
      </c>
      <c r="BU24" s="497">
        <v>3285439.25</v>
      </c>
      <c r="BV24" s="497">
        <v>3342821</v>
      </c>
      <c r="BW24" s="497">
        <v>3506615.5</v>
      </c>
      <c r="BX24" s="497">
        <v>3467773.75</v>
      </c>
      <c r="BY24" s="497">
        <v>4162203.5</v>
      </c>
      <c r="BZ24" s="497">
        <v>3943033.75</v>
      </c>
      <c r="CA24" s="497">
        <v>4142143.5</v>
      </c>
      <c r="CB24" s="497">
        <v>3910978.5</v>
      </c>
      <c r="CC24" s="497">
        <v>3938558.5</v>
      </c>
      <c r="CD24" s="497">
        <v>4126566.5</v>
      </c>
      <c r="CE24" s="497">
        <v>5259763.5</v>
      </c>
      <c r="CF24" s="497">
        <v>5308372.5</v>
      </c>
      <c r="CG24" s="497">
        <v>4509638.5</v>
      </c>
      <c r="CH24" s="497">
        <v>4749326</v>
      </c>
      <c r="CI24" s="497">
        <v>4746325.5</v>
      </c>
      <c r="CJ24" s="497">
        <v>4921589.5</v>
      </c>
      <c r="CK24" s="497">
        <v>5518753.5</v>
      </c>
      <c r="CL24" s="497">
        <v>5302059.5</v>
      </c>
      <c r="CM24" s="497">
        <v>5433501</v>
      </c>
      <c r="CN24" s="497">
        <v>4126107.5</v>
      </c>
      <c r="CO24" s="497">
        <v>1885698.75</v>
      </c>
      <c r="CP24" s="497">
        <v>5583849.5</v>
      </c>
      <c r="CQ24" s="497">
        <v>6660965.5</v>
      </c>
      <c r="CR24" s="497">
        <v>6609959.5</v>
      </c>
      <c r="CS24" s="497">
        <v>5890305.5</v>
      </c>
      <c r="CT24" s="497">
        <v>5970884.5</v>
      </c>
      <c r="CU24" s="497">
        <v>5769588</v>
      </c>
      <c r="CV24" s="497">
        <v>6049992.5</v>
      </c>
      <c r="CW24" s="497">
        <v>6490906.5</v>
      </c>
      <c r="CX24" s="497">
        <v>6033306</v>
      </c>
      <c r="CY24" s="497">
        <v>6505196.5</v>
      </c>
      <c r="CZ24" s="497">
        <v>6120552</v>
      </c>
      <c r="DA24" s="497">
        <v>5988833</v>
      </c>
      <c r="DB24" s="497">
        <v>6671869</v>
      </c>
      <c r="DC24" s="497">
        <v>7449628.5</v>
      </c>
      <c r="DD24" s="497">
        <v>7784289</v>
      </c>
      <c r="DE24" s="497">
        <v>6280873</v>
      </c>
      <c r="DF24" s="497">
        <v>6186943</v>
      </c>
      <c r="DG24" s="497">
        <v>6200995.5</v>
      </c>
      <c r="DH24" s="497">
        <v>6239549</v>
      </c>
      <c r="DI24" s="497">
        <v>6752741</v>
      </c>
      <c r="DJ24" s="497">
        <v>6210602</v>
      </c>
      <c r="DK24" s="497">
        <v>6613304.5</v>
      </c>
      <c r="DL24" s="497">
        <v>6113363</v>
      </c>
      <c r="DM24" s="497">
        <v>6070457</v>
      </c>
      <c r="DN24" s="497">
        <v>6801821.5</v>
      </c>
      <c r="DO24" s="497">
        <v>7621500</v>
      </c>
      <c r="DP24" s="497">
        <v>7725388</v>
      </c>
      <c r="DQ24" s="497">
        <v>6376280.5</v>
      </c>
      <c r="DR24" s="497">
        <v>6549363.5</v>
      </c>
      <c r="DS24" s="497">
        <v>6444316.5</v>
      </c>
      <c r="DT24" s="497">
        <v>6407320</v>
      </c>
      <c r="DU24" s="497">
        <v>6937367.5</v>
      </c>
      <c r="DV24" s="497">
        <v>6324554.5</v>
      </c>
      <c r="DW24" s="497">
        <v>6633021.5</v>
      </c>
      <c r="DX24" s="497">
        <v>2917313.5</v>
      </c>
      <c r="DY24" s="497">
        <v>0</v>
      </c>
      <c r="DZ24" s="497">
        <v>6295749</v>
      </c>
      <c r="EA24" s="497">
        <v>7534520.5</v>
      </c>
      <c r="EB24" s="497">
        <v>7715426.5</v>
      </c>
      <c r="EC24" s="497">
        <v>6469400.5</v>
      </c>
      <c r="ED24" s="497">
        <v>6462616</v>
      </c>
      <c r="EE24" s="497">
        <v>6516983</v>
      </c>
      <c r="EF24" s="497">
        <v>6345602.5</v>
      </c>
      <c r="EG24" s="497">
        <v>6822785</v>
      </c>
      <c r="EH24" s="497">
        <v>6708240.5</v>
      </c>
      <c r="EI24" s="497">
        <v>6718023.5</v>
      </c>
      <c r="EJ24" s="497">
        <v>6350319</v>
      </c>
      <c r="EK24" s="497">
        <v>6528031.5</v>
      </c>
      <c r="EL24" s="497">
        <v>6459079.5</v>
      </c>
      <c r="EM24" s="497">
        <v>7966182</v>
      </c>
      <c r="EN24" s="497">
        <v>7867243</v>
      </c>
      <c r="EO24" s="497">
        <v>6727019</v>
      </c>
      <c r="EP24" s="497">
        <v>6753917</v>
      </c>
      <c r="EQ24" s="497">
        <v>6487047</v>
      </c>
      <c r="ER24" s="497">
        <v>6613959.5</v>
      </c>
      <c r="ES24" s="497">
        <v>7118644</v>
      </c>
      <c r="ET24" s="497">
        <v>6527740</v>
      </c>
      <c r="EU24" s="497">
        <v>6957335.5</v>
      </c>
      <c r="EV24" s="497">
        <v>6442366</v>
      </c>
      <c r="EW24" s="497">
        <v>6636626.5</v>
      </c>
      <c r="EX24" s="497">
        <v>6582516.5</v>
      </c>
      <c r="EY24" s="497">
        <v>7893201.5</v>
      </c>
      <c r="EZ24" s="497">
        <v>7928993.5</v>
      </c>
      <c r="FA24" s="497">
        <v>6958044</v>
      </c>
      <c r="FB24" s="497">
        <v>7065238.5</v>
      </c>
      <c r="FC24" s="497">
        <v>6595643</v>
      </c>
      <c r="FD24" s="497">
        <v>6843973</v>
      </c>
      <c r="FE24" s="497">
        <v>7321763.5</v>
      </c>
      <c r="FF24" s="497">
        <v>6733907.5</v>
      </c>
      <c r="FG24" s="497">
        <v>7289919.5</v>
      </c>
      <c r="FH24" s="497">
        <v>695967.38</v>
      </c>
      <c r="FI24" s="497">
        <v>6483365</v>
      </c>
      <c r="FJ24" s="497">
        <v>7149548</v>
      </c>
      <c r="FK24" s="497">
        <v>8379070</v>
      </c>
      <c r="FL24" s="497">
        <v>8167224.5</v>
      </c>
      <c r="FM24" s="497">
        <v>7448667.5</v>
      </c>
      <c r="FN24" s="497">
        <v>7355278.5</v>
      </c>
      <c r="FO24" s="497">
        <v>7015513</v>
      </c>
      <c r="FP24" s="497">
        <v>7295842</v>
      </c>
      <c r="FQ24" s="497">
        <v>7624433.5</v>
      </c>
      <c r="FR24" s="497">
        <v>7027950</v>
      </c>
      <c r="FS24" s="497">
        <v>7604125</v>
      </c>
      <c r="FT24" s="497">
        <v>7060569.5</v>
      </c>
      <c r="FU24" s="497">
        <v>7084111</v>
      </c>
      <c r="FV24" s="497">
        <v>7661108</v>
      </c>
      <c r="FW24" s="497">
        <v>8707533</v>
      </c>
      <c r="FX24" s="497">
        <v>8598467</v>
      </c>
      <c r="FY24" s="497">
        <v>7394206</v>
      </c>
      <c r="FZ24" s="497">
        <v>7525874</v>
      </c>
      <c r="GA24" s="497">
        <v>7567236</v>
      </c>
      <c r="GB24" s="497">
        <v>7640602.5</v>
      </c>
    </row>
    <row r="25" spans="1:184">
      <c r="B25" s="461"/>
      <c r="C25" s="662" t="s">
        <v>7</v>
      </c>
      <c r="D25" s="478" t="s">
        <v>61</v>
      </c>
      <c r="E25" s="497">
        <v>4966191.5</v>
      </c>
      <c r="F25" s="497">
        <v>4349244.5</v>
      </c>
      <c r="G25" s="497">
        <v>4342216.5</v>
      </c>
      <c r="H25" s="497">
        <v>4211884.5</v>
      </c>
      <c r="I25" s="497">
        <v>4315616.5</v>
      </c>
      <c r="J25" s="497">
        <v>4271450</v>
      </c>
      <c r="K25" s="497">
        <v>5420127.5</v>
      </c>
      <c r="L25" s="497">
        <v>4987624</v>
      </c>
      <c r="M25" s="497">
        <v>3878240.25</v>
      </c>
      <c r="N25" s="497">
        <v>4012127.5</v>
      </c>
      <c r="O25" s="497">
        <v>3860106.75</v>
      </c>
      <c r="P25" s="497">
        <v>4360415.5</v>
      </c>
      <c r="Q25" s="497">
        <v>5054575.5</v>
      </c>
      <c r="R25" s="497">
        <v>4441415.5</v>
      </c>
      <c r="S25" s="497">
        <v>1968898</v>
      </c>
      <c r="T25" s="497">
        <v>3225739.25</v>
      </c>
      <c r="U25" s="497">
        <v>4259512.5</v>
      </c>
      <c r="V25" s="497">
        <v>4384272.5</v>
      </c>
      <c r="W25" s="497">
        <v>5139551.5</v>
      </c>
      <c r="X25" s="497">
        <v>5021388.5</v>
      </c>
      <c r="Y25" s="497">
        <v>3996893.75</v>
      </c>
      <c r="Z25" s="497">
        <v>4053907.75</v>
      </c>
      <c r="AA25" s="497">
        <v>3900422.75</v>
      </c>
      <c r="AB25" s="497">
        <v>4355353.5</v>
      </c>
      <c r="AC25" s="497">
        <v>4905100</v>
      </c>
      <c r="AD25" s="497">
        <v>4557673.5</v>
      </c>
      <c r="AE25" s="497">
        <v>4472921.5</v>
      </c>
      <c r="AF25" s="497">
        <v>4227257</v>
      </c>
      <c r="AG25" s="497">
        <v>4226097</v>
      </c>
      <c r="AH25" s="497">
        <v>4652643.5</v>
      </c>
      <c r="AI25" s="497">
        <v>5375926.5</v>
      </c>
      <c r="AJ25" s="497">
        <v>5217636.5</v>
      </c>
      <c r="AK25" s="497">
        <v>4122372</v>
      </c>
      <c r="AL25" s="497">
        <v>4243589</v>
      </c>
      <c r="AM25" s="497">
        <v>4121825</v>
      </c>
      <c r="AN25" s="497">
        <v>4314321</v>
      </c>
      <c r="AO25" s="497">
        <v>5126645</v>
      </c>
      <c r="AP25" s="497">
        <v>4886796.5</v>
      </c>
      <c r="AQ25" s="497">
        <v>642609.93999999994</v>
      </c>
      <c r="AR25" s="497">
        <v>431874.75</v>
      </c>
      <c r="AS25" s="497">
        <v>4489202</v>
      </c>
      <c r="AT25" s="497">
        <v>4771110.5</v>
      </c>
      <c r="AU25" s="497">
        <v>5481352</v>
      </c>
      <c r="AV25" s="497">
        <v>5611969.5</v>
      </c>
      <c r="AW25" s="497">
        <v>4312464</v>
      </c>
      <c r="AX25" s="497">
        <v>4333618.5</v>
      </c>
      <c r="AY25" s="497">
        <v>4232576</v>
      </c>
      <c r="AZ25" s="497">
        <v>4422389</v>
      </c>
      <c r="BA25" s="497">
        <v>5417507.5</v>
      </c>
      <c r="BB25" s="497">
        <v>4980474</v>
      </c>
      <c r="BC25" s="497">
        <v>4860427.5</v>
      </c>
      <c r="BD25" s="497">
        <v>4460121</v>
      </c>
      <c r="BE25" s="497">
        <v>4615947.5</v>
      </c>
      <c r="BF25" s="497">
        <v>5018614.5</v>
      </c>
      <c r="BG25" s="497">
        <v>5663044.5</v>
      </c>
      <c r="BH25" s="497">
        <v>5783243.5</v>
      </c>
      <c r="BI25" s="497">
        <v>4349284.5</v>
      </c>
      <c r="BJ25" s="497">
        <v>4475862.5</v>
      </c>
      <c r="BK25" s="497">
        <v>4380312</v>
      </c>
      <c r="BL25" s="497">
        <v>4713514</v>
      </c>
      <c r="BM25" s="497">
        <v>5676811</v>
      </c>
      <c r="BN25" s="497">
        <v>5250647.5</v>
      </c>
      <c r="BO25" s="497">
        <v>2674509.75</v>
      </c>
      <c r="BP25" s="497">
        <v>3847927.75</v>
      </c>
      <c r="BQ25" s="497">
        <v>4993517.5</v>
      </c>
      <c r="BR25" s="497">
        <v>5502669</v>
      </c>
      <c r="BS25" s="497">
        <v>6394939</v>
      </c>
      <c r="BT25" s="497">
        <v>6488634.5</v>
      </c>
      <c r="BU25" s="497">
        <v>4937621</v>
      </c>
      <c r="BV25" s="497">
        <v>5143931.5</v>
      </c>
      <c r="BW25" s="497">
        <v>5113132.5</v>
      </c>
      <c r="BX25" s="497">
        <v>5581117.5</v>
      </c>
      <c r="BY25" s="497">
        <v>6498457</v>
      </c>
      <c r="BZ25" s="497">
        <v>6081203</v>
      </c>
      <c r="CA25" s="497">
        <v>6177158</v>
      </c>
      <c r="CB25" s="497">
        <v>5989982.5</v>
      </c>
      <c r="CC25" s="497">
        <v>6152240</v>
      </c>
      <c r="CD25" s="497">
        <v>6719878</v>
      </c>
      <c r="CE25" s="497">
        <v>8476269</v>
      </c>
      <c r="CF25" s="497">
        <v>8535563</v>
      </c>
      <c r="CG25" s="497">
        <v>6786101.5</v>
      </c>
      <c r="CH25" s="497">
        <v>6991169</v>
      </c>
      <c r="CI25" s="497">
        <v>7151764</v>
      </c>
      <c r="CJ25" s="497">
        <v>7975745.5</v>
      </c>
      <c r="CK25" s="497">
        <v>8590593</v>
      </c>
      <c r="CL25" s="497">
        <v>8189402.5</v>
      </c>
      <c r="CM25" s="497">
        <v>7297986.5</v>
      </c>
      <c r="CN25" s="497">
        <v>3346792</v>
      </c>
      <c r="CO25" s="497">
        <v>7934791</v>
      </c>
      <c r="CP25" s="497">
        <v>8971436</v>
      </c>
      <c r="CQ25" s="497">
        <v>10856791</v>
      </c>
      <c r="CR25" s="497">
        <v>10707636</v>
      </c>
      <c r="CS25" s="497">
        <v>8692765</v>
      </c>
      <c r="CT25" s="497">
        <v>8756991</v>
      </c>
      <c r="CU25" s="497">
        <v>8577137</v>
      </c>
      <c r="CV25" s="497">
        <v>9848822</v>
      </c>
      <c r="CW25" s="497">
        <v>10096632</v>
      </c>
      <c r="CX25" s="497">
        <v>9430644</v>
      </c>
      <c r="CY25" s="497">
        <v>9850605</v>
      </c>
      <c r="CZ25" s="497">
        <v>9349569</v>
      </c>
      <c r="DA25" s="497">
        <v>9049054</v>
      </c>
      <c r="DB25" s="497">
        <v>10586523</v>
      </c>
      <c r="DC25" s="497">
        <v>12312937</v>
      </c>
      <c r="DD25" s="497">
        <v>12217035</v>
      </c>
      <c r="DE25" s="497">
        <v>9395343</v>
      </c>
      <c r="DF25" s="497">
        <v>9248765</v>
      </c>
      <c r="DG25" s="497">
        <v>9343949</v>
      </c>
      <c r="DH25" s="497">
        <v>10342862</v>
      </c>
      <c r="DI25" s="497">
        <v>10603220</v>
      </c>
      <c r="DJ25" s="497">
        <v>9691370</v>
      </c>
      <c r="DK25" s="497">
        <v>10038984</v>
      </c>
      <c r="DL25" s="497">
        <v>2692098.5</v>
      </c>
      <c r="DM25" s="497">
        <v>9358715</v>
      </c>
      <c r="DN25" s="497">
        <v>10752306</v>
      </c>
      <c r="DO25" s="497">
        <v>12253695</v>
      </c>
      <c r="DP25" s="497">
        <v>12465482</v>
      </c>
      <c r="DQ25" s="497">
        <v>9648000</v>
      </c>
      <c r="DR25" s="497">
        <v>9570268</v>
      </c>
      <c r="DS25" s="497">
        <v>9794296</v>
      </c>
      <c r="DT25" s="497">
        <v>10368734</v>
      </c>
      <c r="DU25" s="497">
        <v>10804531</v>
      </c>
      <c r="DV25" s="497">
        <v>9816613</v>
      </c>
      <c r="DW25" s="497">
        <v>10285945</v>
      </c>
      <c r="DX25" s="497">
        <v>9271794</v>
      </c>
      <c r="DY25" s="497">
        <v>9789890</v>
      </c>
      <c r="DZ25" s="497">
        <v>10974185</v>
      </c>
      <c r="EA25" s="497">
        <v>12291133</v>
      </c>
      <c r="EB25" s="497">
        <v>12288463</v>
      </c>
      <c r="EC25" s="497">
        <v>9572570</v>
      </c>
      <c r="ED25" s="497">
        <v>9741715</v>
      </c>
      <c r="EE25" s="497">
        <v>9687882</v>
      </c>
      <c r="EF25" s="497">
        <v>10323450</v>
      </c>
      <c r="EG25" s="497">
        <v>10919624</v>
      </c>
      <c r="EH25" s="497">
        <v>10465078</v>
      </c>
      <c r="EI25" s="497">
        <v>385075.03</v>
      </c>
      <c r="EJ25" s="497">
        <v>1885831.75</v>
      </c>
      <c r="EK25" s="497">
        <v>9773597</v>
      </c>
      <c r="EL25" s="497">
        <v>10486381</v>
      </c>
      <c r="EM25" s="497">
        <v>12649105</v>
      </c>
      <c r="EN25" s="497">
        <v>12864798</v>
      </c>
      <c r="EO25" s="497">
        <v>9957438</v>
      </c>
      <c r="EP25" s="497">
        <v>9909336</v>
      </c>
      <c r="EQ25" s="497">
        <v>9738548</v>
      </c>
      <c r="ER25" s="497">
        <v>10668026</v>
      </c>
      <c r="ES25" s="497">
        <v>11302709</v>
      </c>
      <c r="ET25" s="497">
        <v>10255384</v>
      </c>
      <c r="EU25" s="497">
        <v>10542984</v>
      </c>
      <c r="EV25" s="497">
        <v>9890331</v>
      </c>
      <c r="EW25" s="497">
        <v>10142305</v>
      </c>
      <c r="EX25" s="497">
        <v>10997737</v>
      </c>
      <c r="EY25" s="497">
        <v>13112731</v>
      </c>
      <c r="EZ25" s="497">
        <v>12668269</v>
      </c>
      <c r="FA25" s="497">
        <v>10310617</v>
      </c>
      <c r="FB25" s="497">
        <v>10427586</v>
      </c>
      <c r="FC25" s="497">
        <v>9756095</v>
      </c>
      <c r="FD25" s="497">
        <v>11248161</v>
      </c>
      <c r="FE25" s="497">
        <v>11643937</v>
      </c>
      <c r="FF25" s="497">
        <v>10608599</v>
      </c>
      <c r="FG25" s="497">
        <v>4712580.5</v>
      </c>
      <c r="FH25" s="497">
        <v>9217882</v>
      </c>
      <c r="FI25" s="497">
        <v>10341855</v>
      </c>
      <c r="FJ25" s="497">
        <v>11727031</v>
      </c>
      <c r="FK25" s="497">
        <v>13782780</v>
      </c>
      <c r="FL25" s="497">
        <v>13365440</v>
      </c>
      <c r="FM25" s="497">
        <v>10843548</v>
      </c>
      <c r="FN25" s="497">
        <v>10767015</v>
      </c>
      <c r="FO25" s="497">
        <v>10208301</v>
      </c>
      <c r="FP25" s="497">
        <v>11744799</v>
      </c>
      <c r="FQ25" s="497">
        <v>11786007</v>
      </c>
      <c r="FR25" s="497">
        <v>11127734</v>
      </c>
      <c r="FS25" s="497">
        <v>11644433</v>
      </c>
      <c r="FT25" s="497">
        <v>10998598</v>
      </c>
      <c r="FU25" s="497">
        <v>10915503</v>
      </c>
      <c r="FV25" s="497">
        <v>12315594</v>
      </c>
      <c r="FW25" s="497">
        <v>13580208</v>
      </c>
      <c r="FX25" s="497">
        <v>13864195</v>
      </c>
      <c r="FY25" s="497">
        <v>11100175</v>
      </c>
      <c r="FZ25" s="497">
        <v>10933247</v>
      </c>
      <c r="GA25" s="497">
        <v>11019665</v>
      </c>
      <c r="GB25" s="497">
        <v>12425149</v>
      </c>
    </row>
    <row r="26" spans="1:184">
      <c r="B26" s="461"/>
      <c r="C26" s="662" t="s">
        <v>8</v>
      </c>
      <c r="D26" s="478" t="s">
        <v>61</v>
      </c>
      <c r="E26" s="497">
        <v>4804949.5</v>
      </c>
      <c r="F26" s="497">
        <v>4176834.75</v>
      </c>
      <c r="G26" s="497">
        <v>4217684</v>
      </c>
      <c r="H26" s="497">
        <v>4052752.25</v>
      </c>
      <c r="I26" s="497">
        <v>4120569.5</v>
      </c>
      <c r="J26" s="497">
        <v>4140874.25</v>
      </c>
      <c r="K26" s="497">
        <v>5259115</v>
      </c>
      <c r="L26" s="497">
        <v>4784743</v>
      </c>
      <c r="M26" s="497">
        <v>3764679</v>
      </c>
      <c r="N26" s="497">
        <v>3888891.75</v>
      </c>
      <c r="O26" s="497">
        <v>3711998.75</v>
      </c>
      <c r="P26" s="497">
        <v>4188988</v>
      </c>
      <c r="Q26" s="497">
        <v>4874243.5</v>
      </c>
      <c r="R26" s="497">
        <v>4275418.5</v>
      </c>
      <c r="S26" s="497">
        <v>4182488.5</v>
      </c>
      <c r="T26" s="497">
        <v>4117972</v>
      </c>
      <c r="U26" s="497">
        <v>4092819</v>
      </c>
      <c r="V26" s="497">
        <v>4226727</v>
      </c>
      <c r="W26" s="497">
        <v>4953587.5</v>
      </c>
      <c r="X26" s="497">
        <v>4943756.5</v>
      </c>
      <c r="Y26" s="497">
        <v>3853859</v>
      </c>
      <c r="Z26" s="497">
        <v>3979575</v>
      </c>
      <c r="AA26" s="497">
        <v>3756060</v>
      </c>
      <c r="AB26" s="497">
        <v>4247201</v>
      </c>
      <c r="AC26" s="497">
        <v>4722428</v>
      </c>
      <c r="AD26" s="497">
        <v>4396480.5</v>
      </c>
      <c r="AE26" s="497">
        <v>4348929.5</v>
      </c>
      <c r="AF26" s="497">
        <v>1405911.25</v>
      </c>
      <c r="AG26" s="497">
        <v>4005948.25</v>
      </c>
      <c r="AH26" s="497">
        <v>4443897</v>
      </c>
      <c r="AI26" s="497">
        <v>5218034.5</v>
      </c>
      <c r="AJ26" s="497">
        <v>5023089.5</v>
      </c>
      <c r="AK26" s="497">
        <v>3980263.25</v>
      </c>
      <c r="AL26" s="497">
        <v>4128006</v>
      </c>
      <c r="AM26" s="497">
        <v>4012540.75</v>
      </c>
      <c r="AN26" s="497">
        <v>4207241.5</v>
      </c>
      <c r="AO26" s="497">
        <v>4907237</v>
      </c>
      <c r="AP26" s="497">
        <v>4726178.5</v>
      </c>
      <c r="AQ26" s="497">
        <v>4544136.5</v>
      </c>
      <c r="AR26" s="497">
        <v>4213794.5</v>
      </c>
      <c r="AS26" s="497">
        <v>4351966.5</v>
      </c>
      <c r="AT26" s="497">
        <v>4676890</v>
      </c>
      <c r="AU26" s="497">
        <v>5253283.5</v>
      </c>
      <c r="AV26" s="497">
        <v>5464432.5</v>
      </c>
      <c r="AW26" s="497">
        <v>4170680</v>
      </c>
      <c r="AX26" s="497">
        <v>4158976</v>
      </c>
      <c r="AY26" s="497">
        <v>4147206</v>
      </c>
      <c r="AZ26" s="497">
        <v>4302063</v>
      </c>
      <c r="BA26" s="497">
        <v>5201451</v>
      </c>
      <c r="BB26" s="497">
        <v>4801887</v>
      </c>
      <c r="BC26" s="497">
        <v>2582074</v>
      </c>
      <c r="BD26" s="497">
        <v>3276980.5</v>
      </c>
      <c r="BE26" s="497">
        <v>4376008.5</v>
      </c>
      <c r="BF26" s="497">
        <v>4812871.5</v>
      </c>
      <c r="BG26" s="497">
        <v>5406734.5</v>
      </c>
      <c r="BH26" s="497">
        <v>5579681.5</v>
      </c>
      <c r="BI26" s="497">
        <v>4194735.5</v>
      </c>
      <c r="BJ26" s="497">
        <v>4298543</v>
      </c>
      <c r="BK26" s="497">
        <v>4247526.5</v>
      </c>
      <c r="BL26" s="497">
        <v>4505478.5</v>
      </c>
      <c r="BM26" s="497">
        <v>5513727.5</v>
      </c>
      <c r="BN26" s="497">
        <v>5036208.5</v>
      </c>
      <c r="BO26" s="497">
        <v>4969368</v>
      </c>
      <c r="BP26" s="497">
        <v>4664444</v>
      </c>
      <c r="BQ26" s="497">
        <v>4782384</v>
      </c>
      <c r="BR26" s="497">
        <v>5257156.5</v>
      </c>
      <c r="BS26" s="497">
        <v>6166484</v>
      </c>
      <c r="BT26" s="497">
        <v>6264166.5</v>
      </c>
      <c r="BU26" s="497">
        <v>4766797</v>
      </c>
      <c r="BV26" s="497">
        <v>4929345</v>
      </c>
      <c r="BW26" s="497">
        <v>4910765.5</v>
      </c>
      <c r="BX26" s="497">
        <v>5384268.5</v>
      </c>
      <c r="BY26" s="497">
        <v>6227217</v>
      </c>
      <c r="BZ26" s="497">
        <v>4622756</v>
      </c>
      <c r="CA26" s="497">
        <v>0</v>
      </c>
      <c r="CB26" s="497">
        <v>2491710.5</v>
      </c>
      <c r="CC26" s="497">
        <v>5978209</v>
      </c>
      <c r="CD26" s="497">
        <v>6523506</v>
      </c>
      <c r="CE26" s="497">
        <v>8135191.5</v>
      </c>
      <c r="CF26" s="497">
        <v>8244324.5</v>
      </c>
      <c r="CG26" s="497">
        <v>6529870</v>
      </c>
      <c r="CH26" s="497">
        <v>6760392</v>
      </c>
      <c r="CI26" s="497">
        <v>6872117</v>
      </c>
      <c r="CJ26" s="497">
        <v>7712785.5</v>
      </c>
      <c r="CK26" s="497">
        <v>8343383</v>
      </c>
      <c r="CL26" s="497">
        <v>7890657</v>
      </c>
      <c r="CM26" s="497">
        <v>7991388</v>
      </c>
      <c r="CN26" s="497">
        <v>7558760</v>
      </c>
      <c r="CO26" s="497">
        <v>7662401</v>
      </c>
      <c r="CP26" s="497">
        <v>8704084</v>
      </c>
      <c r="CQ26" s="497">
        <v>10615120</v>
      </c>
      <c r="CR26" s="497">
        <v>10321175</v>
      </c>
      <c r="CS26" s="497">
        <v>8476852</v>
      </c>
      <c r="CT26" s="497">
        <v>8440113</v>
      </c>
      <c r="CU26" s="497">
        <v>8346093.5</v>
      </c>
      <c r="CV26" s="497">
        <v>9463114</v>
      </c>
      <c r="CW26" s="497">
        <v>9925147</v>
      </c>
      <c r="CX26" s="497">
        <v>6412331.5</v>
      </c>
      <c r="CY26" s="497">
        <v>5659737</v>
      </c>
      <c r="CZ26" s="497">
        <v>9032835</v>
      </c>
      <c r="DA26" s="497">
        <v>8817598</v>
      </c>
      <c r="DB26" s="497">
        <v>10094318</v>
      </c>
      <c r="DC26" s="497">
        <v>11718781</v>
      </c>
      <c r="DD26" s="497">
        <v>11770031</v>
      </c>
      <c r="DE26" s="497">
        <v>9125410</v>
      </c>
      <c r="DF26" s="497">
        <v>8873472</v>
      </c>
      <c r="DG26" s="497">
        <v>9093553</v>
      </c>
      <c r="DH26" s="497">
        <v>10041620</v>
      </c>
      <c r="DI26" s="497">
        <v>10201738</v>
      </c>
      <c r="DJ26" s="497">
        <v>9298720</v>
      </c>
      <c r="DK26" s="497">
        <v>9652038</v>
      </c>
      <c r="DL26" s="497">
        <v>8919178</v>
      </c>
      <c r="DM26" s="497">
        <v>9062308</v>
      </c>
      <c r="DN26" s="497">
        <v>10460261</v>
      </c>
      <c r="DO26" s="497">
        <v>11804083</v>
      </c>
      <c r="DP26" s="497">
        <v>11986409</v>
      </c>
      <c r="DQ26" s="497">
        <v>9227048</v>
      </c>
      <c r="DR26" s="497">
        <v>9187403</v>
      </c>
      <c r="DS26" s="497">
        <v>9339577</v>
      </c>
      <c r="DT26" s="497">
        <v>10018340</v>
      </c>
      <c r="DU26" s="497">
        <v>10424416</v>
      </c>
      <c r="DV26" s="497">
        <v>9459575</v>
      </c>
      <c r="DW26" s="497">
        <v>7690746</v>
      </c>
      <c r="DX26" s="497">
        <v>4719344</v>
      </c>
      <c r="DY26" s="497">
        <v>9423960</v>
      </c>
      <c r="DZ26" s="497">
        <v>10620802</v>
      </c>
      <c r="EA26" s="497">
        <v>11671538</v>
      </c>
      <c r="EB26" s="497">
        <v>11837935</v>
      </c>
      <c r="EC26" s="497">
        <v>9282027</v>
      </c>
      <c r="ED26" s="497">
        <v>9397012</v>
      </c>
      <c r="EE26" s="497">
        <v>9301733</v>
      </c>
      <c r="EF26" s="497">
        <v>10052728</v>
      </c>
      <c r="EG26" s="497">
        <v>10426682</v>
      </c>
      <c r="EH26" s="497">
        <v>10050840</v>
      </c>
      <c r="EI26" s="497">
        <v>9778319</v>
      </c>
      <c r="EJ26" s="497">
        <v>9275051</v>
      </c>
      <c r="EK26" s="497">
        <v>9521839</v>
      </c>
      <c r="EL26" s="497">
        <v>10070968</v>
      </c>
      <c r="EM26" s="497">
        <v>12163561</v>
      </c>
      <c r="EN26" s="497">
        <v>12371510</v>
      </c>
      <c r="EO26" s="497">
        <v>9566847</v>
      </c>
      <c r="EP26" s="497">
        <v>9568332</v>
      </c>
      <c r="EQ26" s="497">
        <v>9373730</v>
      </c>
      <c r="ER26" s="497">
        <v>10411765</v>
      </c>
      <c r="ES26" s="497">
        <v>10759932</v>
      </c>
      <c r="ET26" s="497">
        <v>9862274</v>
      </c>
      <c r="EU26" s="497">
        <v>6925031.5</v>
      </c>
      <c r="EV26" s="497">
        <v>5939784</v>
      </c>
      <c r="EW26" s="497">
        <v>9646465</v>
      </c>
      <c r="EX26" s="497">
        <v>10617617</v>
      </c>
      <c r="EY26" s="497">
        <v>12642147</v>
      </c>
      <c r="EZ26" s="497">
        <v>12256918</v>
      </c>
      <c r="FA26" s="497">
        <v>10042835</v>
      </c>
      <c r="FB26" s="497">
        <v>10070868</v>
      </c>
      <c r="FC26" s="497">
        <v>9441521</v>
      </c>
      <c r="FD26" s="497">
        <v>10834274</v>
      </c>
      <c r="FE26" s="497">
        <v>11103208</v>
      </c>
      <c r="FF26" s="497">
        <v>10116024</v>
      </c>
      <c r="FG26" s="497">
        <v>10584308</v>
      </c>
      <c r="FH26" s="497">
        <v>10025185</v>
      </c>
      <c r="FI26" s="497">
        <v>10020088</v>
      </c>
      <c r="FJ26" s="497">
        <v>11255163</v>
      </c>
      <c r="FK26" s="497">
        <v>13268743</v>
      </c>
      <c r="FL26" s="497">
        <v>12702584</v>
      </c>
      <c r="FM26" s="497">
        <v>10591681</v>
      </c>
      <c r="FN26" s="497">
        <v>10433154</v>
      </c>
      <c r="FO26" s="497">
        <v>9921298</v>
      </c>
      <c r="FP26" s="497">
        <v>11389619</v>
      </c>
      <c r="FQ26" s="497">
        <v>11465020</v>
      </c>
      <c r="FR26" s="497">
        <v>10696057</v>
      </c>
      <c r="FS26" s="497">
        <v>11342233</v>
      </c>
      <c r="FT26" s="497">
        <v>10486574</v>
      </c>
      <c r="FU26" s="497">
        <v>10425712</v>
      </c>
      <c r="FV26" s="497">
        <v>11864712</v>
      </c>
      <c r="FW26" s="497">
        <v>13371563</v>
      </c>
      <c r="FX26" s="497">
        <v>13117181</v>
      </c>
      <c r="FY26" s="497">
        <v>8617572</v>
      </c>
      <c r="FZ26" s="497">
        <v>0</v>
      </c>
      <c r="GA26" s="497">
        <v>4396220</v>
      </c>
      <c r="GB26" s="497">
        <v>11914276</v>
      </c>
    </row>
    <row r="27" spans="1:184">
      <c r="B27" s="461"/>
      <c r="C27" s="662" t="s">
        <v>9</v>
      </c>
      <c r="D27" s="478" t="s">
        <v>61</v>
      </c>
      <c r="E27" s="497">
        <v>0</v>
      </c>
      <c r="F27" s="497">
        <v>0</v>
      </c>
      <c r="G27" s="497">
        <v>0</v>
      </c>
      <c r="H27" s="497">
        <v>0</v>
      </c>
      <c r="I27" s="497">
        <v>0</v>
      </c>
      <c r="J27" s="497">
        <v>0</v>
      </c>
      <c r="K27" s="497">
        <v>445103.5</v>
      </c>
      <c r="L27" s="497">
        <v>0</v>
      </c>
      <c r="M27" s="497">
        <v>0</v>
      </c>
      <c r="N27" s="497">
        <v>0</v>
      </c>
      <c r="O27" s="497">
        <v>0</v>
      </c>
      <c r="P27" s="497">
        <v>0</v>
      </c>
      <c r="Q27" s="497">
        <v>0</v>
      </c>
      <c r="R27" s="497">
        <v>0</v>
      </c>
      <c r="S27" s="497">
        <v>0</v>
      </c>
      <c r="T27" s="497">
        <v>0</v>
      </c>
      <c r="U27" s="497">
        <v>0</v>
      </c>
      <c r="V27" s="497">
        <v>0</v>
      </c>
      <c r="W27" s="497">
        <v>0</v>
      </c>
      <c r="X27" s="497">
        <v>0</v>
      </c>
      <c r="Y27" s="497">
        <v>0</v>
      </c>
      <c r="Z27" s="497">
        <v>0</v>
      </c>
      <c r="AA27" s="497">
        <v>0</v>
      </c>
      <c r="AB27" s="497">
        <v>0</v>
      </c>
      <c r="AC27" s="497">
        <v>0</v>
      </c>
      <c r="AD27" s="497">
        <v>0</v>
      </c>
      <c r="AE27" s="497">
        <v>0</v>
      </c>
      <c r="AF27" s="497">
        <v>0</v>
      </c>
      <c r="AG27" s="497">
        <v>0</v>
      </c>
      <c r="AH27" s="497">
        <v>0</v>
      </c>
      <c r="AI27" s="497">
        <v>0</v>
      </c>
      <c r="AJ27" s="497">
        <v>0</v>
      </c>
      <c r="AK27" s="497">
        <v>0</v>
      </c>
      <c r="AL27" s="497">
        <v>0</v>
      </c>
      <c r="AM27" s="497">
        <v>0</v>
      </c>
      <c r="AN27" s="497">
        <v>0</v>
      </c>
      <c r="AO27" s="497">
        <v>0</v>
      </c>
      <c r="AP27" s="497">
        <v>0</v>
      </c>
      <c r="AQ27" s="497">
        <v>0</v>
      </c>
      <c r="AR27" s="497">
        <v>0</v>
      </c>
      <c r="AS27" s="497">
        <v>0</v>
      </c>
      <c r="AT27" s="497">
        <v>0</v>
      </c>
      <c r="AU27" s="497">
        <v>0</v>
      </c>
      <c r="AV27" s="497">
        <v>0</v>
      </c>
      <c r="AW27" s="497">
        <v>0</v>
      </c>
      <c r="AX27" s="497">
        <v>0</v>
      </c>
      <c r="AY27" s="497">
        <v>0</v>
      </c>
      <c r="AZ27" s="497">
        <v>0</v>
      </c>
      <c r="BA27" s="497">
        <v>0</v>
      </c>
      <c r="BB27" s="497">
        <v>0</v>
      </c>
      <c r="BC27" s="497">
        <v>0</v>
      </c>
      <c r="BD27" s="497">
        <v>0</v>
      </c>
      <c r="BE27" s="497">
        <v>0</v>
      </c>
      <c r="BF27" s="497">
        <v>0</v>
      </c>
      <c r="BG27" s="497">
        <v>0</v>
      </c>
      <c r="BH27" s="497">
        <v>0</v>
      </c>
      <c r="BI27" s="497">
        <v>0</v>
      </c>
      <c r="BJ27" s="497">
        <v>0</v>
      </c>
      <c r="BK27" s="497">
        <v>0</v>
      </c>
      <c r="BL27" s="497">
        <v>0</v>
      </c>
      <c r="BM27" s="497">
        <v>0</v>
      </c>
      <c r="BN27" s="497">
        <v>0</v>
      </c>
      <c r="BO27" s="497">
        <v>0</v>
      </c>
      <c r="BP27" s="497">
        <v>0</v>
      </c>
      <c r="BQ27" s="497">
        <v>0</v>
      </c>
      <c r="BR27" s="497">
        <v>0</v>
      </c>
      <c r="BS27" s="497">
        <v>0</v>
      </c>
      <c r="BT27" s="497">
        <v>0</v>
      </c>
      <c r="BU27" s="497">
        <v>0</v>
      </c>
      <c r="BV27" s="497">
        <v>0</v>
      </c>
      <c r="BW27" s="497">
        <v>0</v>
      </c>
      <c r="BX27" s="497">
        <v>0</v>
      </c>
      <c r="BY27" s="497">
        <v>0</v>
      </c>
      <c r="BZ27" s="497">
        <v>0</v>
      </c>
      <c r="CA27" s="497">
        <v>0</v>
      </c>
      <c r="CB27" s="497">
        <v>0</v>
      </c>
      <c r="CC27" s="497">
        <v>0</v>
      </c>
      <c r="CD27" s="497">
        <v>0</v>
      </c>
      <c r="CE27" s="497">
        <v>705559.81</v>
      </c>
      <c r="CF27" s="497">
        <v>686269.31</v>
      </c>
      <c r="CG27" s="497">
        <v>0</v>
      </c>
      <c r="CH27" s="497">
        <v>0</v>
      </c>
      <c r="CI27" s="497">
        <v>0</v>
      </c>
      <c r="CJ27" s="497">
        <v>0</v>
      </c>
      <c r="CK27" s="497">
        <v>239204.42</v>
      </c>
      <c r="CL27" s="497">
        <v>0</v>
      </c>
      <c r="CM27" s="497">
        <v>0</v>
      </c>
      <c r="CN27" s="497">
        <v>0</v>
      </c>
      <c r="CO27" s="497">
        <v>0</v>
      </c>
      <c r="CP27" s="497">
        <v>764550.81</v>
      </c>
      <c r="CQ27" s="497">
        <v>1491991.88</v>
      </c>
      <c r="CR27" s="497">
        <v>1460425.62</v>
      </c>
      <c r="CS27" s="497">
        <v>780280.5</v>
      </c>
      <c r="CT27" s="497">
        <v>193963.81</v>
      </c>
      <c r="CU27" s="497">
        <v>245948.44</v>
      </c>
      <c r="CV27" s="497">
        <v>447293.69</v>
      </c>
      <c r="CW27" s="497">
        <v>1087658.25</v>
      </c>
      <c r="CX27" s="497">
        <v>1116026.6200000001</v>
      </c>
      <c r="CY27" s="497">
        <v>874903.38</v>
      </c>
      <c r="CZ27" s="497">
        <v>753268.56</v>
      </c>
      <c r="DA27" s="497">
        <v>837229.88</v>
      </c>
      <c r="DB27" s="497">
        <v>1387797</v>
      </c>
      <c r="DC27" s="497">
        <v>1746689.38</v>
      </c>
      <c r="DD27" s="497">
        <v>1749730.5</v>
      </c>
      <c r="DE27" s="497">
        <v>1026412.62</v>
      </c>
      <c r="DF27" s="497">
        <v>571223.68999999994</v>
      </c>
      <c r="DG27" s="497">
        <v>342545.91</v>
      </c>
      <c r="DH27" s="497">
        <v>552061.88</v>
      </c>
      <c r="DI27" s="497">
        <v>1097242.5</v>
      </c>
      <c r="DJ27" s="497">
        <v>995329.5</v>
      </c>
      <c r="DK27" s="497">
        <v>814025.88</v>
      </c>
      <c r="DL27" s="497">
        <v>302940.78000000003</v>
      </c>
      <c r="DM27" s="497">
        <v>441311.44</v>
      </c>
      <c r="DN27" s="497">
        <v>1476359.5</v>
      </c>
      <c r="DO27" s="497">
        <v>1573512.75</v>
      </c>
      <c r="DP27" s="497">
        <v>1780527.12</v>
      </c>
      <c r="DQ27" s="497">
        <v>1035037.06</v>
      </c>
      <c r="DR27" s="497">
        <v>592841.18999999994</v>
      </c>
      <c r="DS27" s="497">
        <v>388574.12</v>
      </c>
      <c r="DT27" s="497">
        <v>537712.31000000006</v>
      </c>
      <c r="DU27" s="497">
        <v>1087179.1200000001</v>
      </c>
      <c r="DV27" s="497">
        <v>934857.75</v>
      </c>
      <c r="DW27" s="497">
        <v>393182.84</v>
      </c>
      <c r="DX27" s="497">
        <v>242716.53</v>
      </c>
      <c r="DY27" s="497">
        <v>523867.03</v>
      </c>
      <c r="DZ27" s="497">
        <v>1498608.75</v>
      </c>
      <c r="EA27" s="497">
        <v>1602808</v>
      </c>
      <c r="EB27" s="497">
        <v>1712574.25</v>
      </c>
      <c r="EC27" s="497">
        <v>713987.75</v>
      </c>
      <c r="ED27" s="497">
        <v>176035.55</v>
      </c>
      <c r="EE27" s="497">
        <v>233858.11</v>
      </c>
      <c r="EF27" s="497">
        <v>361482.25</v>
      </c>
      <c r="EG27" s="497">
        <v>547532.31000000006</v>
      </c>
      <c r="EH27" s="497">
        <v>961621</v>
      </c>
      <c r="EI27" s="497">
        <v>321093.59000000003</v>
      </c>
      <c r="EJ27" s="497">
        <v>277274.84000000003</v>
      </c>
      <c r="EK27" s="497">
        <v>485756.09</v>
      </c>
      <c r="EL27" s="497">
        <v>1089887.1200000001</v>
      </c>
      <c r="EM27" s="497">
        <v>1618715.5</v>
      </c>
      <c r="EN27" s="497">
        <v>1642825.62</v>
      </c>
      <c r="EO27" s="497">
        <v>819796.69</v>
      </c>
      <c r="EP27" s="497">
        <v>186260.34</v>
      </c>
      <c r="EQ27" s="497">
        <v>182595.3</v>
      </c>
      <c r="ER27" s="497">
        <v>441214.71999999997</v>
      </c>
      <c r="ES27" s="497">
        <v>554252.56000000006</v>
      </c>
      <c r="ET27" s="497">
        <v>845860.06</v>
      </c>
      <c r="EU27" s="497">
        <v>374286.41</v>
      </c>
      <c r="EV27" s="497">
        <v>300447.25</v>
      </c>
      <c r="EW27" s="497">
        <v>547886.56000000006</v>
      </c>
      <c r="EX27" s="497">
        <v>1149592.25</v>
      </c>
      <c r="EY27" s="497">
        <v>1649075.62</v>
      </c>
      <c r="EZ27" s="497">
        <v>1535552.38</v>
      </c>
      <c r="FA27" s="497">
        <v>983565</v>
      </c>
      <c r="FB27" s="497">
        <v>185205.42</v>
      </c>
      <c r="FC27" s="497">
        <v>188661.62</v>
      </c>
      <c r="FD27" s="497">
        <v>444763.22</v>
      </c>
      <c r="FE27" s="497">
        <v>824063.5</v>
      </c>
      <c r="FF27" s="497">
        <v>969164</v>
      </c>
      <c r="FG27" s="497">
        <v>337981.78</v>
      </c>
      <c r="FH27" s="497">
        <v>283402.88</v>
      </c>
      <c r="FI27" s="497">
        <v>581260.62</v>
      </c>
      <c r="FJ27" s="497">
        <v>1342658.25</v>
      </c>
      <c r="FK27" s="497">
        <v>1616326.5</v>
      </c>
      <c r="FL27" s="497">
        <v>1667691.88</v>
      </c>
      <c r="FM27" s="497">
        <v>989618.12</v>
      </c>
      <c r="FN27" s="497">
        <v>178514.39</v>
      </c>
      <c r="FO27" s="497">
        <v>210608.44</v>
      </c>
      <c r="FP27" s="497">
        <v>484353.88</v>
      </c>
      <c r="FQ27" s="497">
        <v>828296.31</v>
      </c>
      <c r="FR27" s="497">
        <v>951181.81</v>
      </c>
      <c r="FS27" s="497">
        <v>430113.09</v>
      </c>
      <c r="FT27" s="497">
        <v>278422.75</v>
      </c>
      <c r="FU27" s="497">
        <v>392523.47</v>
      </c>
      <c r="FV27" s="497">
        <v>1488655.62</v>
      </c>
      <c r="FW27" s="497">
        <v>1523094</v>
      </c>
      <c r="FX27" s="497">
        <v>1882868.12</v>
      </c>
      <c r="FY27" s="497">
        <v>833432.19</v>
      </c>
      <c r="FZ27" s="497">
        <v>229454.25</v>
      </c>
      <c r="GA27" s="497">
        <v>266582.53000000003</v>
      </c>
      <c r="GB27" s="497">
        <v>497039.97</v>
      </c>
    </row>
    <row r="28" spans="1:184">
      <c r="B28" s="486" t="s">
        <v>173</v>
      </c>
      <c r="C28" s="662" t="s">
        <v>10</v>
      </c>
      <c r="D28" s="478" t="s">
        <v>61</v>
      </c>
      <c r="E28" s="497">
        <v>0</v>
      </c>
      <c r="F28" s="497">
        <v>0</v>
      </c>
      <c r="G28" s="497">
        <v>0</v>
      </c>
      <c r="H28" s="497">
        <v>0</v>
      </c>
      <c r="I28" s="497">
        <v>0</v>
      </c>
      <c r="J28" s="497">
        <v>0</v>
      </c>
      <c r="K28" s="497">
        <v>613618.25</v>
      </c>
      <c r="L28" s="497">
        <v>0</v>
      </c>
      <c r="M28" s="497">
        <v>0</v>
      </c>
      <c r="N28" s="497">
        <v>0</v>
      </c>
      <c r="O28" s="497">
        <v>0</v>
      </c>
      <c r="P28" s="497">
        <v>0</v>
      </c>
      <c r="Q28" s="497">
        <v>0</v>
      </c>
      <c r="R28" s="497">
        <v>0</v>
      </c>
      <c r="S28" s="497">
        <v>0</v>
      </c>
      <c r="T28" s="497">
        <v>0</v>
      </c>
      <c r="U28" s="497">
        <v>0</v>
      </c>
      <c r="V28" s="497">
        <v>0</v>
      </c>
      <c r="W28" s="497">
        <v>0</v>
      </c>
      <c r="X28" s="497">
        <v>0</v>
      </c>
      <c r="Y28" s="497">
        <v>0</v>
      </c>
      <c r="Z28" s="497">
        <v>0</v>
      </c>
      <c r="AA28" s="497">
        <v>0</v>
      </c>
      <c r="AB28" s="497">
        <v>0</v>
      </c>
      <c r="AC28" s="497">
        <v>0</v>
      </c>
      <c r="AD28" s="497">
        <v>0</v>
      </c>
      <c r="AE28" s="497">
        <v>0</v>
      </c>
      <c r="AF28" s="497">
        <v>0</v>
      </c>
      <c r="AG28" s="497">
        <v>0</v>
      </c>
      <c r="AH28" s="497">
        <v>0</v>
      </c>
      <c r="AI28" s="497">
        <v>0</v>
      </c>
      <c r="AJ28" s="497">
        <v>0</v>
      </c>
      <c r="AK28" s="497">
        <v>0</v>
      </c>
      <c r="AL28" s="497">
        <v>0</v>
      </c>
      <c r="AM28" s="497">
        <v>0</v>
      </c>
      <c r="AN28" s="497">
        <v>0</v>
      </c>
      <c r="AO28" s="497">
        <v>0</v>
      </c>
      <c r="AP28" s="497">
        <v>0</v>
      </c>
      <c r="AQ28" s="497">
        <v>0</v>
      </c>
      <c r="AR28" s="497">
        <v>0</v>
      </c>
      <c r="AS28" s="497">
        <v>0</v>
      </c>
      <c r="AT28" s="497">
        <v>0</v>
      </c>
      <c r="AU28" s="497">
        <v>0</v>
      </c>
      <c r="AV28" s="497">
        <v>0</v>
      </c>
      <c r="AW28" s="497">
        <v>0</v>
      </c>
      <c r="AX28" s="497">
        <v>0</v>
      </c>
      <c r="AY28" s="497">
        <v>0</v>
      </c>
      <c r="AZ28" s="497">
        <v>0</v>
      </c>
      <c r="BA28" s="497">
        <v>0</v>
      </c>
      <c r="BB28" s="497">
        <v>0</v>
      </c>
      <c r="BC28" s="497">
        <v>0</v>
      </c>
      <c r="BD28" s="497">
        <v>0</v>
      </c>
      <c r="BE28" s="497">
        <v>0</v>
      </c>
      <c r="BF28" s="497">
        <v>0</v>
      </c>
      <c r="BG28" s="497">
        <v>0</v>
      </c>
      <c r="BH28" s="497">
        <v>0</v>
      </c>
      <c r="BI28" s="497">
        <v>0</v>
      </c>
      <c r="BJ28" s="497">
        <v>0</v>
      </c>
      <c r="BK28" s="497">
        <v>0</v>
      </c>
      <c r="BL28" s="497">
        <v>0</v>
      </c>
      <c r="BM28" s="497">
        <v>0</v>
      </c>
      <c r="BN28" s="497">
        <v>0</v>
      </c>
      <c r="BO28" s="497">
        <v>0</v>
      </c>
      <c r="BP28" s="497">
        <v>0</v>
      </c>
      <c r="BQ28" s="497">
        <v>0</v>
      </c>
      <c r="BR28" s="497">
        <v>0</v>
      </c>
      <c r="BS28" s="497">
        <v>0</v>
      </c>
      <c r="BT28" s="497">
        <v>0</v>
      </c>
      <c r="BU28" s="497">
        <v>0</v>
      </c>
      <c r="BV28" s="497">
        <v>0</v>
      </c>
      <c r="BW28" s="497">
        <v>0</v>
      </c>
      <c r="BX28" s="497">
        <v>0</v>
      </c>
      <c r="BY28" s="497">
        <v>0</v>
      </c>
      <c r="BZ28" s="497">
        <v>0</v>
      </c>
      <c r="CA28" s="497">
        <v>0</v>
      </c>
      <c r="CB28" s="497">
        <v>0</v>
      </c>
      <c r="CC28" s="497">
        <v>0</v>
      </c>
      <c r="CD28" s="497">
        <v>0</v>
      </c>
      <c r="CE28" s="497">
        <v>0</v>
      </c>
      <c r="CF28" s="497">
        <v>0</v>
      </c>
      <c r="CG28" s="497">
        <v>0</v>
      </c>
      <c r="CH28" s="497">
        <v>0</v>
      </c>
      <c r="CI28" s="497">
        <v>0</v>
      </c>
      <c r="CJ28" s="497">
        <v>0</v>
      </c>
      <c r="CK28" s="497">
        <v>0</v>
      </c>
      <c r="CL28" s="497">
        <v>0</v>
      </c>
      <c r="CM28" s="497">
        <v>0</v>
      </c>
      <c r="CN28" s="497">
        <v>0</v>
      </c>
      <c r="CO28" s="497">
        <v>0</v>
      </c>
      <c r="CP28" s="497">
        <v>0</v>
      </c>
      <c r="CQ28" s="497">
        <v>36716.04</v>
      </c>
      <c r="CR28" s="497">
        <v>102065.37</v>
      </c>
      <c r="CS28" s="497">
        <v>0</v>
      </c>
      <c r="CT28" s="497">
        <v>0</v>
      </c>
      <c r="CU28" s="497">
        <v>0</v>
      </c>
      <c r="CV28" s="497">
        <v>0</v>
      </c>
      <c r="CW28" s="497">
        <v>0</v>
      </c>
      <c r="CX28" s="497">
        <v>0</v>
      </c>
      <c r="CY28" s="497">
        <v>0</v>
      </c>
      <c r="CZ28" s="497">
        <v>0</v>
      </c>
      <c r="DA28" s="497">
        <v>0</v>
      </c>
      <c r="DB28" s="497">
        <v>0</v>
      </c>
      <c r="DC28" s="497">
        <v>1444160.88</v>
      </c>
      <c r="DD28" s="497">
        <v>1271315.5</v>
      </c>
      <c r="DE28" s="497">
        <v>0</v>
      </c>
      <c r="DF28" s="497">
        <v>0</v>
      </c>
      <c r="DG28" s="497">
        <v>0</v>
      </c>
      <c r="DH28" s="497">
        <v>0</v>
      </c>
      <c r="DI28" s="497">
        <v>0</v>
      </c>
      <c r="DJ28" s="497">
        <v>0</v>
      </c>
      <c r="DK28" s="497">
        <v>0</v>
      </c>
      <c r="DL28" s="497">
        <v>0</v>
      </c>
      <c r="DM28" s="497">
        <v>0</v>
      </c>
      <c r="DN28" s="497">
        <v>0</v>
      </c>
      <c r="DO28" s="497">
        <v>1237903</v>
      </c>
      <c r="DP28" s="497">
        <v>181633.39</v>
      </c>
      <c r="DQ28" s="497">
        <v>0</v>
      </c>
      <c r="DR28" s="497">
        <v>0</v>
      </c>
      <c r="DS28" s="497">
        <v>0</v>
      </c>
      <c r="DT28" s="497">
        <v>0</v>
      </c>
      <c r="DU28" s="497">
        <v>0</v>
      </c>
      <c r="DV28" s="497">
        <v>0</v>
      </c>
      <c r="DW28" s="497">
        <v>0</v>
      </c>
      <c r="DX28" s="497">
        <v>0</v>
      </c>
      <c r="DY28" s="497">
        <v>0</v>
      </c>
      <c r="DZ28" s="497">
        <v>0</v>
      </c>
      <c r="EA28" s="497">
        <v>268371.5</v>
      </c>
      <c r="EB28" s="497">
        <v>157947.73000000001</v>
      </c>
      <c r="EC28" s="497">
        <v>0</v>
      </c>
      <c r="ED28" s="497">
        <v>0</v>
      </c>
      <c r="EE28" s="497">
        <v>0</v>
      </c>
      <c r="EF28" s="497">
        <v>0</v>
      </c>
      <c r="EG28" s="497">
        <v>0</v>
      </c>
      <c r="EH28" s="497">
        <v>0</v>
      </c>
      <c r="EI28" s="497">
        <v>0</v>
      </c>
      <c r="EJ28" s="497">
        <v>0</v>
      </c>
      <c r="EK28" s="497">
        <v>0</v>
      </c>
      <c r="EL28" s="497">
        <v>0</v>
      </c>
      <c r="EM28" s="497">
        <v>0</v>
      </c>
      <c r="EN28" s="497">
        <v>38237.339999999997</v>
      </c>
      <c r="EO28" s="497">
        <v>0</v>
      </c>
      <c r="EP28" s="497">
        <v>0</v>
      </c>
      <c r="EQ28" s="497">
        <v>0</v>
      </c>
      <c r="ER28" s="497">
        <v>0</v>
      </c>
      <c r="ES28" s="497">
        <v>0</v>
      </c>
      <c r="ET28" s="497">
        <v>0</v>
      </c>
      <c r="EU28" s="497">
        <v>0</v>
      </c>
      <c r="EV28" s="497">
        <v>0</v>
      </c>
      <c r="EW28" s="497">
        <v>0</v>
      </c>
      <c r="EX28" s="497">
        <v>0</v>
      </c>
      <c r="EY28" s="497">
        <v>62773.02</v>
      </c>
      <c r="EZ28" s="497">
        <v>0</v>
      </c>
      <c r="FA28" s="497">
        <v>0</v>
      </c>
      <c r="FB28" s="497">
        <v>0</v>
      </c>
      <c r="FC28" s="497">
        <v>0</v>
      </c>
      <c r="FD28" s="497">
        <v>0</v>
      </c>
      <c r="FE28" s="497">
        <v>0</v>
      </c>
      <c r="FF28" s="497">
        <v>0</v>
      </c>
      <c r="FG28" s="497">
        <v>0</v>
      </c>
      <c r="FH28" s="497">
        <v>0</v>
      </c>
      <c r="FI28" s="497">
        <v>0</v>
      </c>
      <c r="FJ28" s="497">
        <v>0</v>
      </c>
      <c r="FK28" s="497">
        <v>48533.95</v>
      </c>
      <c r="FL28" s="497">
        <v>0</v>
      </c>
      <c r="FM28" s="497">
        <v>0</v>
      </c>
      <c r="FN28" s="497">
        <v>0</v>
      </c>
      <c r="FO28" s="497">
        <v>0</v>
      </c>
      <c r="FP28" s="497">
        <v>0</v>
      </c>
      <c r="FQ28" s="497">
        <v>0</v>
      </c>
      <c r="FR28" s="497">
        <v>0</v>
      </c>
      <c r="FS28" s="497">
        <v>0</v>
      </c>
      <c r="FT28" s="497">
        <v>0</v>
      </c>
      <c r="FU28" s="497">
        <v>0</v>
      </c>
      <c r="FV28" s="497">
        <v>0</v>
      </c>
      <c r="FW28" s="497">
        <v>94113.48</v>
      </c>
      <c r="FX28" s="497">
        <v>160199.39000000001</v>
      </c>
      <c r="FY28" s="497">
        <v>0</v>
      </c>
      <c r="FZ28" s="497">
        <v>0</v>
      </c>
      <c r="GA28" s="497">
        <v>0</v>
      </c>
      <c r="GB28" s="497">
        <v>0</v>
      </c>
    </row>
    <row r="29" spans="1:184">
      <c r="B29" s="486" t="s">
        <v>12</v>
      </c>
      <c r="C29" s="662" t="s">
        <v>97</v>
      </c>
      <c r="D29" s="478" t="s">
        <v>61</v>
      </c>
      <c r="E29" s="497">
        <v>1135219.8799999999</v>
      </c>
      <c r="F29" s="497">
        <v>988731.5</v>
      </c>
      <c r="G29" s="497">
        <v>1030368.06</v>
      </c>
      <c r="H29" s="497">
        <v>988410.81</v>
      </c>
      <c r="I29" s="497">
        <v>984263.06</v>
      </c>
      <c r="J29" s="497">
        <v>231790.27</v>
      </c>
      <c r="K29" s="497">
        <v>298713.09000000003</v>
      </c>
      <c r="L29" s="497">
        <v>263736.90999999997</v>
      </c>
      <c r="M29" s="497">
        <v>219821.98</v>
      </c>
      <c r="N29" s="497">
        <v>967973.94</v>
      </c>
      <c r="O29" s="497">
        <v>954159.5</v>
      </c>
      <c r="P29" s="497">
        <v>1023463.25</v>
      </c>
      <c r="Q29" s="497">
        <v>1159083.5</v>
      </c>
      <c r="R29" s="497">
        <v>1025144.31</v>
      </c>
      <c r="S29" s="497">
        <v>1031954.06</v>
      </c>
      <c r="T29" s="497">
        <v>1004575.62</v>
      </c>
      <c r="U29" s="497">
        <v>987302.31</v>
      </c>
      <c r="V29" s="497">
        <v>236453.05</v>
      </c>
      <c r="W29" s="497">
        <v>282500.5</v>
      </c>
      <c r="X29" s="497">
        <v>268367.90999999997</v>
      </c>
      <c r="Y29" s="497">
        <v>227543.03</v>
      </c>
      <c r="Z29" s="497">
        <v>995705.31</v>
      </c>
      <c r="AA29" s="497">
        <v>982014.56</v>
      </c>
      <c r="AB29" s="497">
        <v>1040810.75</v>
      </c>
      <c r="AC29" s="497">
        <v>896429.94</v>
      </c>
      <c r="AD29" s="497">
        <v>773298.31</v>
      </c>
      <c r="AE29" s="497">
        <v>410295.88</v>
      </c>
      <c r="AF29" s="497">
        <v>395597.53</v>
      </c>
      <c r="AG29" s="497">
        <v>644242.88</v>
      </c>
      <c r="AH29" s="497">
        <v>1054740</v>
      </c>
      <c r="AI29" s="497">
        <v>1944342.38</v>
      </c>
      <c r="AJ29" s="497">
        <v>1899477.5</v>
      </c>
      <c r="AK29" s="497">
        <v>803541.31</v>
      </c>
      <c r="AL29" s="497">
        <v>361550.56</v>
      </c>
      <c r="AM29" s="497">
        <v>633771.93999999994</v>
      </c>
      <c r="AN29" s="497">
        <v>904843.94</v>
      </c>
      <c r="AO29" s="497">
        <v>925202.31</v>
      </c>
      <c r="AP29" s="497">
        <v>806661.56</v>
      </c>
      <c r="AQ29" s="497">
        <v>409573.72</v>
      </c>
      <c r="AR29" s="497">
        <v>420236.75</v>
      </c>
      <c r="AS29" s="497">
        <v>653089.38</v>
      </c>
      <c r="AT29" s="497">
        <v>1163036</v>
      </c>
      <c r="AU29" s="497">
        <v>1925426.88</v>
      </c>
      <c r="AV29" s="497">
        <v>2002739.88</v>
      </c>
      <c r="AW29" s="497">
        <v>815351.06</v>
      </c>
      <c r="AX29" s="497">
        <v>375182.84</v>
      </c>
      <c r="AY29" s="497">
        <v>671319.19</v>
      </c>
      <c r="AZ29" s="497">
        <v>916863.56</v>
      </c>
      <c r="BA29" s="497">
        <v>987714.44</v>
      </c>
      <c r="BB29" s="497">
        <v>886350.94</v>
      </c>
      <c r="BC29" s="497">
        <v>401446.53</v>
      </c>
      <c r="BD29" s="497">
        <v>394069.81</v>
      </c>
      <c r="BE29" s="497">
        <v>675868.44</v>
      </c>
      <c r="BF29" s="497">
        <v>1212214.3799999999</v>
      </c>
      <c r="BG29" s="497">
        <v>2010246.38</v>
      </c>
      <c r="BH29" s="497">
        <v>2129956.75</v>
      </c>
      <c r="BI29" s="497">
        <v>802054.25</v>
      </c>
      <c r="BJ29" s="497">
        <v>387612.53</v>
      </c>
      <c r="BK29" s="497">
        <v>689988.56</v>
      </c>
      <c r="BL29" s="497">
        <v>960497.94</v>
      </c>
      <c r="BM29" s="497">
        <v>1049687.8799999999</v>
      </c>
      <c r="BN29" s="497">
        <v>917330.31</v>
      </c>
      <c r="BO29" s="497">
        <v>446993.84</v>
      </c>
      <c r="BP29" s="497">
        <v>401346.31</v>
      </c>
      <c r="BQ29" s="497">
        <v>688164.62</v>
      </c>
      <c r="BR29" s="497">
        <v>1280339.5</v>
      </c>
      <c r="BS29" s="497">
        <v>2241047.5</v>
      </c>
      <c r="BT29" s="497">
        <v>2310910.5</v>
      </c>
      <c r="BU29" s="497">
        <v>856525.06</v>
      </c>
      <c r="BV29" s="497">
        <v>401981.56</v>
      </c>
      <c r="BW29" s="497">
        <v>748753.62</v>
      </c>
      <c r="BX29" s="497">
        <v>1027698.56</v>
      </c>
      <c r="BY29" s="497">
        <v>1175355.75</v>
      </c>
      <c r="BZ29" s="497">
        <v>981515.81</v>
      </c>
      <c r="CA29" s="497">
        <v>499622.12</v>
      </c>
      <c r="CB29" s="497">
        <v>499671.69</v>
      </c>
      <c r="CC29" s="497">
        <v>805698</v>
      </c>
      <c r="CD29" s="497">
        <v>1509790.25</v>
      </c>
      <c r="CE29" s="497">
        <v>2922388.75</v>
      </c>
      <c r="CF29" s="497">
        <v>2990032.5</v>
      </c>
      <c r="CG29" s="497">
        <v>1149862.1200000001</v>
      </c>
      <c r="CH29" s="497">
        <v>577072.38</v>
      </c>
      <c r="CI29" s="497">
        <v>1007057.56</v>
      </c>
      <c r="CJ29" s="497">
        <v>1445690.38</v>
      </c>
      <c r="CK29" s="497">
        <v>1501088.62</v>
      </c>
      <c r="CL29" s="497">
        <v>1306673.8799999999</v>
      </c>
      <c r="CM29" s="497">
        <v>705428.56</v>
      </c>
      <c r="CN29" s="497">
        <v>704840.5</v>
      </c>
      <c r="CO29" s="497">
        <v>1131668.5</v>
      </c>
      <c r="CP29" s="497">
        <v>1990993.12</v>
      </c>
      <c r="CQ29" s="497">
        <v>3816842.5</v>
      </c>
      <c r="CR29" s="497">
        <v>3784621.5</v>
      </c>
      <c r="CS29" s="497">
        <v>1649550.12</v>
      </c>
      <c r="CT29" s="497">
        <v>752769</v>
      </c>
      <c r="CU29" s="497">
        <v>1284677.5</v>
      </c>
      <c r="CV29" s="497">
        <v>1952828.88</v>
      </c>
      <c r="CW29" s="497">
        <v>1760806.12</v>
      </c>
      <c r="CX29" s="497">
        <v>1630933.25</v>
      </c>
      <c r="CY29" s="497">
        <v>881495.19</v>
      </c>
      <c r="CZ29" s="497">
        <v>926747.5</v>
      </c>
      <c r="DA29" s="497">
        <v>1403994.62</v>
      </c>
      <c r="DB29" s="497">
        <v>2502286</v>
      </c>
      <c r="DC29" s="497">
        <v>4338683</v>
      </c>
      <c r="DD29" s="497">
        <v>4448261.5</v>
      </c>
      <c r="DE29" s="497">
        <v>1944484.88</v>
      </c>
      <c r="DF29" s="497">
        <v>829602.19</v>
      </c>
      <c r="DG29" s="497">
        <v>1430992.25</v>
      </c>
      <c r="DH29" s="497">
        <v>2073402.5</v>
      </c>
      <c r="DI29" s="497">
        <v>1855624.25</v>
      </c>
      <c r="DJ29" s="497">
        <v>1691674</v>
      </c>
      <c r="DK29" s="497">
        <v>853944.12</v>
      </c>
      <c r="DL29" s="497">
        <v>913075.31</v>
      </c>
      <c r="DM29" s="497">
        <v>1435785.38</v>
      </c>
      <c r="DN29" s="497">
        <v>2687756</v>
      </c>
      <c r="DO29" s="497">
        <v>4224379.5</v>
      </c>
      <c r="DP29" s="497">
        <v>4554044</v>
      </c>
      <c r="DQ29" s="497">
        <v>1948153.25</v>
      </c>
      <c r="DR29" s="497">
        <v>852712.69</v>
      </c>
      <c r="DS29" s="497">
        <v>1519766.38</v>
      </c>
      <c r="DT29" s="497">
        <v>2097586.5</v>
      </c>
      <c r="DU29" s="497">
        <v>1928396.75</v>
      </c>
      <c r="DV29" s="497">
        <v>1809510</v>
      </c>
      <c r="DW29" s="497">
        <v>845843.06</v>
      </c>
      <c r="DX29" s="497">
        <v>823433.19</v>
      </c>
      <c r="DY29" s="497">
        <v>1523663.38</v>
      </c>
      <c r="DZ29" s="497">
        <v>2718005.5</v>
      </c>
      <c r="EA29" s="497">
        <v>4246746.5</v>
      </c>
      <c r="EB29" s="497">
        <v>4662168</v>
      </c>
      <c r="EC29" s="497">
        <v>1849873.62</v>
      </c>
      <c r="ED29" s="497">
        <v>865255.06</v>
      </c>
      <c r="EE29" s="497">
        <v>1501003.38</v>
      </c>
      <c r="EF29" s="497">
        <v>2077743.75</v>
      </c>
      <c r="EG29" s="497">
        <v>1980885.25</v>
      </c>
      <c r="EH29" s="497">
        <v>1801194.75</v>
      </c>
      <c r="EI29" s="497">
        <v>897670.81</v>
      </c>
      <c r="EJ29" s="497">
        <v>879941.94</v>
      </c>
      <c r="EK29" s="497">
        <v>1431912.12</v>
      </c>
      <c r="EL29" s="497">
        <v>2543206.75</v>
      </c>
      <c r="EM29" s="497">
        <v>4591342</v>
      </c>
      <c r="EN29" s="497">
        <v>4909663.5</v>
      </c>
      <c r="EO29" s="497">
        <v>1876452.62</v>
      </c>
      <c r="EP29" s="497">
        <v>903115.06</v>
      </c>
      <c r="EQ29" s="497">
        <v>1475447.38</v>
      </c>
      <c r="ER29" s="497">
        <v>2128338.75</v>
      </c>
      <c r="ES29" s="497">
        <v>2006097.25</v>
      </c>
      <c r="ET29" s="497">
        <v>1836527.25</v>
      </c>
      <c r="EU29" s="497">
        <v>984811.69</v>
      </c>
      <c r="EV29" s="497">
        <v>908647</v>
      </c>
      <c r="EW29" s="497">
        <v>1562834.75</v>
      </c>
      <c r="EX29" s="497">
        <v>2475368.25</v>
      </c>
      <c r="EY29" s="497">
        <v>4877835</v>
      </c>
      <c r="EZ29" s="497">
        <v>4756196</v>
      </c>
      <c r="FA29" s="497">
        <v>2026324.12</v>
      </c>
      <c r="FB29" s="497">
        <v>963601.81</v>
      </c>
      <c r="FC29" s="497">
        <v>1585720.12</v>
      </c>
      <c r="FD29" s="497">
        <v>2208860</v>
      </c>
      <c r="FE29" s="497">
        <v>2027872</v>
      </c>
      <c r="FF29" s="497">
        <v>1912109.75</v>
      </c>
      <c r="FG29" s="497">
        <v>1038708.69</v>
      </c>
      <c r="FH29" s="497">
        <v>1006676.81</v>
      </c>
      <c r="FI29" s="497">
        <v>1581714.12</v>
      </c>
      <c r="FJ29" s="497">
        <v>2785604</v>
      </c>
      <c r="FK29" s="497">
        <v>4945765</v>
      </c>
      <c r="FL29" s="497">
        <v>4895523</v>
      </c>
      <c r="FM29" s="497">
        <v>2287948.5</v>
      </c>
      <c r="FN29" s="497">
        <v>980721.81</v>
      </c>
      <c r="FO29" s="497">
        <v>1607848.88</v>
      </c>
      <c r="FP29" s="497">
        <v>2416537.75</v>
      </c>
      <c r="FQ29" s="497">
        <v>2086848.5</v>
      </c>
      <c r="FR29" s="497">
        <v>1982106.5</v>
      </c>
      <c r="FS29" s="497">
        <v>1102326.8799999999</v>
      </c>
      <c r="FT29" s="497">
        <v>1085146.1200000001</v>
      </c>
      <c r="FU29" s="497">
        <v>1647162.38</v>
      </c>
      <c r="FV29" s="497">
        <v>3057468.25</v>
      </c>
      <c r="FW29" s="497">
        <v>4818814.5</v>
      </c>
      <c r="FX29" s="497">
        <v>5056700.5</v>
      </c>
      <c r="FY29" s="497">
        <v>2407641.25</v>
      </c>
      <c r="FZ29" s="497">
        <v>1041427.62</v>
      </c>
      <c r="GA29" s="497">
        <v>1747051</v>
      </c>
      <c r="GB29" s="497">
        <v>2497629</v>
      </c>
    </row>
    <row r="30" spans="1:184">
      <c r="A30" s="461"/>
      <c r="B30" s="486"/>
      <c r="C30" s="479" t="s">
        <v>290</v>
      </c>
      <c r="D30" s="479" t="s">
        <v>61</v>
      </c>
      <c r="E30" s="657">
        <v>76531.740000000005</v>
      </c>
      <c r="F30" s="657">
        <v>66655.91</v>
      </c>
      <c r="G30" s="657">
        <v>69462.97</v>
      </c>
      <c r="H30" s="657">
        <v>66634.710000000006</v>
      </c>
      <c r="I30" s="657">
        <v>66354.720000000001</v>
      </c>
      <c r="J30" s="657">
        <v>15626.11</v>
      </c>
      <c r="K30" s="657">
        <v>20138</v>
      </c>
      <c r="L30" s="657">
        <v>17780.150000000001</v>
      </c>
      <c r="M30" s="657">
        <v>14819.37</v>
      </c>
      <c r="N30" s="657">
        <v>65256.57</v>
      </c>
      <c r="O30" s="657">
        <v>64325.18</v>
      </c>
      <c r="P30" s="657">
        <v>68997.59</v>
      </c>
      <c r="Q30" s="657">
        <v>78140.56</v>
      </c>
      <c r="R30" s="657">
        <v>69110.84</v>
      </c>
      <c r="S30" s="657">
        <v>69569.73</v>
      </c>
      <c r="T30" s="657">
        <v>67724.44</v>
      </c>
      <c r="U30" s="657">
        <v>66559.62</v>
      </c>
      <c r="V30" s="657">
        <v>15940.44</v>
      </c>
      <c r="W30" s="657">
        <v>19045.009999999998</v>
      </c>
      <c r="X30" s="657">
        <v>18092.45</v>
      </c>
      <c r="Y30" s="657">
        <v>15339.91</v>
      </c>
      <c r="Z30" s="657">
        <v>67125.91</v>
      </c>
      <c r="AA30" s="657">
        <v>66203.240000000005</v>
      </c>
      <c r="AB30" s="657">
        <v>70167.16</v>
      </c>
      <c r="AC30" s="657">
        <v>56847.4</v>
      </c>
      <c r="AD30" s="657">
        <v>54449.68</v>
      </c>
      <c r="AE30" s="657">
        <v>26589.759999999998</v>
      </c>
      <c r="AF30" s="657">
        <v>28741.37</v>
      </c>
      <c r="AG30" s="657">
        <v>41948.33</v>
      </c>
      <c r="AH30" s="657">
        <v>67856.14</v>
      </c>
      <c r="AI30" s="657">
        <v>134219.67000000001</v>
      </c>
      <c r="AJ30" s="657">
        <v>132440.44</v>
      </c>
      <c r="AK30" s="657">
        <v>58800.24</v>
      </c>
      <c r="AL30" s="657">
        <v>23480.59</v>
      </c>
      <c r="AM30" s="657">
        <v>40949.89</v>
      </c>
      <c r="AN30" s="657">
        <v>55536.37</v>
      </c>
      <c r="AO30" s="657">
        <v>59354.27</v>
      </c>
      <c r="AP30" s="657">
        <v>55005.09</v>
      </c>
      <c r="AQ30" s="657">
        <v>28219.95</v>
      </c>
      <c r="AR30" s="657">
        <v>28134.400000000001</v>
      </c>
      <c r="AS30" s="657">
        <v>45318.559999999998</v>
      </c>
      <c r="AT30" s="657">
        <v>72766.48</v>
      </c>
      <c r="AU30" s="657">
        <v>136118.67000000001</v>
      </c>
      <c r="AV30" s="657">
        <v>136625.25</v>
      </c>
      <c r="AW30" s="657">
        <v>59737.2</v>
      </c>
      <c r="AX30" s="657">
        <v>25296.06</v>
      </c>
      <c r="AY30" s="657">
        <v>42782.43</v>
      </c>
      <c r="AZ30" s="657">
        <v>56926.7</v>
      </c>
      <c r="BA30" s="657">
        <v>62662.75</v>
      </c>
      <c r="BB30" s="657">
        <v>60772.800000000003</v>
      </c>
      <c r="BC30" s="657">
        <v>28053.72</v>
      </c>
      <c r="BD30" s="657">
        <v>26154.89</v>
      </c>
      <c r="BE30" s="657">
        <v>47521.17</v>
      </c>
      <c r="BF30" s="657">
        <v>75324.7</v>
      </c>
      <c r="BG30" s="657">
        <v>143261.14000000001</v>
      </c>
      <c r="BH30" s="657">
        <v>144297.51999999999</v>
      </c>
      <c r="BI30" s="657">
        <v>57487.85</v>
      </c>
      <c r="BJ30" s="657">
        <v>26701.88</v>
      </c>
      <c r="BK30" s="657">
        <v>47473.29</v>
      </c>
      <c r="BL30" s="657">
        <v>58279.37</v>
      </c>
      <c r="BM30" s="657">
        <v>67471.48</v>
      </c>
      <c r="BN30" s="657">
        <v>62569.599999999999</v>
      </c>
      <c r="BO30" s="657">
        <v>29718.42</v>
      </c>
      <c r="BP30" s="657">
        <v>28046.66</v>
      </c>
      <c r="BQ30" s="657">
        <v>48790.02</v>
      </c>
      <c r="BR30" s="657">
        <v>79214.62</v>
      </c>
      <c r="BS30" s="657">
        <v>159343.03</v>
      </c>
      <c r="BT30" s="657">
        <v>156767.69</v>
      </c>
      <c r="BU30" s="657">
        <v>59984.53</v>
      </c>
      <c r="BV30" s="657">
        <v>27696.95</v>
      </c>
      <c r="BW30" s="657">
        <v>51198.53</v>
      </c>
      <c r="BX30" s="657">
        <v>64087.91</v>
      </c>
      <c r="BY30" s="657">
        <v>75148.27</v>
      </c>
      <c r="BZ30" s="657">
        <v>67121.55</v>
      </c>
      <c r="CA30" s="657">
        <v>32788.660000000003</v>
      </c>
      <c r="CB30" s="657">
        <v>35707.440000000002</v>
      </c>
      <c r="CC30" s="657">
        <v>50654.23</v>
      </c>
      <c r="CD30" s="657">
        <v>101705.39</v>
      </c>
      <c r="CE30" s="657">
        <v>206615.14</v>
      </c>
      <c r="CF30" s="657">
        <v>203624.52</v>
      </c>
      <c r="CG30" s="657">
        <v>79135.240000000005</v>
      </c>
      <c r="CH30" s="657">
        <v>42627.45</v>
      </c>
      <c r="CI30" s="657">
        <v>65002.61</v>
      </c>
      <c r="CJ30" s="657">
        <v>88490.12</v>
      </c>
      <c r="CK30" s="657">
        <v>94548.35</v>
      </c>
      <c r="CL30" s="657">
        <v>92291.73</v>
      </c>
      <c r="CM30" s="657">
        <v>47207.06</v>
      </c>
      <c r="CN30" s="657">
        <v>51432.3</v>
      </c>
      <c r="CO30" s="657">
        <v>73470.97</v>
      </c>
      <c r="CP30" s="657">
        <v>128523.2</v>
      </c>
      <c r="CQ30" s="657">
        <v>263002.15999999997</v>
      </c>
      <c r="CR30" s="657">
        <v>260862.92</v>
      </c>
      <c r="CS30" s="657">
        <v>120305.07</v>
      </c>
      <c r="CT30" s="657">
        <v>52699.62</v>
      </c>
      <c r="CU30" s="657">
        <v>79433.05</v>
      </c>
      <c r="CV30" s="657">
        <v>117140.77</v>
      </c>
      <c r="CW30" s="657">
        <v>110034.91</v>
      </c>
      <c r="CX30" s="657">
        <v>115151.03</v>
      </c>
      <c r="CY30" s="657">
        <v>58788.73</v>
      </c>
      <c r="CZ30" s="657">
        <v>65403.64</v>
      </c>
      <c r="DA30" s="657">
        <v>97688.42</v>
      </c>
      <c r="DB30" s="657">
        <v>158472.06</v>
      </c>
      <c r="DC30" s="657">
        <v>302942.69</v>
      </c>
      <c r="DD30" s="657">
        <v>302016.81</v>
      </c>
      <c r="DE30" s="657">
        <v>144388.20000000001</v>
      </c>
      <c r="DF30" s="657">
        <v>59300.92</v>
      </c>
      <c r="DG30" s="657">
        <v>88118.55</v>
      </c>
      <c r="DH30" s="657">
        <v>121725.41</v>
      </c>
      <c r="DI30" s="657">
        <v>116608.87</v>
      </c>
      <c r="DJ30" s="657">
        <v>117541.58</v>
      </c>
      <c r="DK30" s="657">
        <v>59594.18</v>
      </c>
      <c r="DL30" s="657">
        <v>62477.88</v>
      </c>
      <c r="DM30" s="657">
        <v>102269.48</v>
      </c>
      <c r="DN30" s="657">
        <v>164981.57999999999</v>
      </c>
      <c r="DO30" s="657">
        <v>298595.78000000003</v>
      </c>
      <c r="DP30" s="657">
        <v>311015.69</v>
      </c>
      <c r="DQ30" s="657">
        <v>143018.70000000001</v>
      </c>
      <c r="DR30" s="657">
        <v>60771.95</v>
      </c>
      <c r="DS30" s="657">
        <v>93091.06</v>
      </c>
      <c r="DT30" s="657">
        <v>124753.88</v>
      </c>
      <c r="DU30" s="657">
        <v>119577.45</v>
      </c>
      <c r="DV30" s="657">
        <v>123450.16</v>
      </c>
      <c r="DW30" s="657">
        <v>60204.52</v>
      </c>
      <c r="DX30" s="657">
        <v>57278.71</v>
      </c>
      <c r="DY30" s="657">
        <v>109189.73</v>
      </c>
      <c r="DZ30" s="657">
        <v>168302.64</v>
      </c>
      <c r="EA30" s="657">
        <v>301833.31</v>
      </c>
      <c r="EB30" s="657">
        <v>316487.31</v>
      </c>
      <c r="EC30" s="657">
        <v>134610.75</v>
      </c>
      <c r="ED30" s="657">
        <v>61209.88</v>
      </c>
      <c r="EE30" s="657">
        <v>102115.6</v>
      </c>
      <c r="EF30" s="657">
        <v>122500.59</v>
      </c>
      <c r="EG30" s="657">
        <v>127129.49</v>
      </c>
      <c r="EH30" s="657">
        <v>122664.35</v>
      </c>
      <c r="EI30" s="657">
        <v>57829.93</v>
      </c>
      <c r="EJ30" s="657">
        <v>65046.19</v>
      </c>
      <c r="EK30" s="657">
        <v>92526.74</v>
      </c>
      <c r="EL30" s="657">
        <v>162487.16</v>
      </c>
      <c r="EM30" s="657">
        <v>323545.5</v>
      </c>
      <c r="EN30" s="657">
        <v>335436.34000000003</v>
      </c>
      <c r="EO30" s="657">
        <v>131916.35999999999</v>
      </c>
      <c r="EP30" s="657">
        <v>65192.1</v>
      </c>
      <c r="EQ30" s="657">
        <v>94615.7</v>
      </c>
      <c r="ER30" s="657">
        <v>126997.8</v>
      </c>
      <c r="ES30" s="657">
        <v>126807.63</v>
      </c>
      <c r="ET30" s="657">
        <v>132072.17000000001</v>
      </c>
      <c r="EU30" s="657">
        <v>63059.11</v>
      </c>
      <c r="EV30" s="657">
        <v>64965.46</v>
      </c>
      <c r="EW30" s="657">
        <v>105977.29</v>
      </c>
      <c r="EX30" s="657">
        <v>159384.34</v>
      </c>
      <c r="EY30" s="657">
        <v>328475.03000000003</v>
      </c>
      <c r="EZ30" s="657">
        <v>329747.56</v>
      </c>
      <c r="FA30" s="657">
        <v>144934.31</v>
      </c>
      <c r="FB30" s="657">
        <v>68436.36</v>
      </c>
      <c r="FC30" s="657">
        <v>99614.45</v>
      </c>
      <c r="FD30" s="657">
        <v>130893.77</v>
      </c>
      <c r="FE30" s="657">
        <v>130016.23</v>
      </c>
      <c r="FF30" s="657">
        <v>137089.98000000001</v>
      </c>
      <c r="FG30" s="657">
        <v>67821.84</v>
      </c>
      <c r="FH30" s="657">
        <v>76207.66</v>
      </c>
      <c r="FI30" s="657">
        <v>103427</v>
      </c>
      <c r="FJ30" s="657">
        <v>177569.17</v>
      </c>
      <c r="FK30" s="657">
        <v>337379.16</v>
      </c>
      <c r="FL30" s="657">
        <v>335678.19</v>
      </c>
      <c r="FM30" s="657">
        <v>168805.17</v>
      </c>
      <c r="FN30" s="657">
        <v>67953.31</v>
      </c>
      <c r="FO30" s="657">
        <v>99393.68</v>
      </c>
      <c r="FP30" s="657">
        <v>144880.23000000001</v>
      </c>
      <c r="FQ30" s="657">
        <v>132669.09</v>
      </c>
      <c r="FR30" s="657">
        <v>142022.5</v>
      </c>
      <c r="FS30" s="657">
        <v>72203.72</v>
      </c>
      <c r="FT30" s="657">
        <v>77971.839999999997</v>
      </c>
      <c r="FU30" s="657">
        <v>114009.72</v>
      </c>
      <c r="FV30" s="657">
        <v>188093.94</v>
      </c>
      <c r="FW30" s="657">
        <v>333694.44</v>
      </c>
      <c r="FX30" s="657">
        <v>341983.56</v>
      </c>
      <c r="FY30" s="657">
        <v>179670.62</v>
      </c>
      <c r="FZ30" s="657">
        <v>74708.23</v>
      </c>
      <c r="GA30" s="657">
        <v>108713.11</v>
      </c>
      <c r="GB30" s="657">
        <v>149344.35999999999</v>
      </c>
    </row>
    <row r="31" spans="1:184">
      <c r="B31" s="461"/>
      <c r="C31" s="658"/>
      <c r="D31" s="470" t="s">
        <v>62</v>
      </c>
      <c r="E31" s="659">
        <v>36248979.120000005</v>
      </c>
      <c r="F31" s="659">
        <v>31369729.16</v>
      </c>
      <c r="G31" s="659">
        <v>31802554.029999997</v>
      </c>
      <c r="H31" s="659">
        <v>27768975.52</v>
      </c>
      <c r="I31" s="659">
        <v>27591323.09</v>
      </c>
      <c r="J31" s="659">
        <v>29902991.379999999</v>
      </c>
      <c r="K31" s="659">
        <v>38839425.840000004</v>
      </c>
      <c r="L31" s="659">
        <v>34752625.809999995</v>
      </c>
      <c r="M31" s="659">
        <v>28046771.350000001</v>
      </c>
      <c r="N31" s="659">
        <v>23189984.880000003</v>
      </c>
      <c r="O31" s="659">
        <v>24791455.18</v>
      </c>
      <c r="P31" s="659">
        <v>31464670.84</v>
      </c>
      <c r="Q31" s="659">
        <v>36834820.060000002</v>
      </c>
      <c r="R31" s="659">
        <v>32409029.649999999</v>
      </c>
      <c r="S31" s="659">
        <v>29102499.039999999</v>
      </c>
      <c r="T31" s="659">
        <v>27015166.940000001</v>
      </c>
      <c r="U31" s="659">
        <v>27372320.620000001</v>
      </c>
      <c r="V31" s="659">
        <v>30823783.990000002</v>
      </c>
      <c r="W31" s="659">
        <v>35839042.509999998</v>
      </c>
      <c r="X31" s="659">
        <v>35350620.359999999</v>
      </c>
      <c r="Y31" s="659">
        <v>28773235.440000001</v>
      </c>
      <c r="Z31" s="659">
        <v>28533290.219999999</v>
      </c>
      <c r="AA31" s="659">
        <v>29010338.299999997</v>
      </c>
      <c r="AB31" s="659">
        <v>31975685.16</v>
      </c>
      <c r="AC31" s="659">
        <v>35576523.089999996</v>
      </c>
      <c r="AD31" s="659">
        <v>32968719.739999998</v>
      </c>
      <c r="AE31" s="659">
        <v>32181990.890000001</v>
      </c>
      <c r="AF31" s="659">
        <v>27583224.900000002</v>
      </c>
      <c r="AG31" s="659">
        <v>26836706.709999997</v>
      </c>
      <c r="AH31" s="659">
        <v>33386325.640000001</v>
      </c>
      <c r="AI31" s="659">
        <v>39184663.800000004</v>
      </c>
      <c r="AJ31" s="659">
        <v>38254645.439999998</v>
      </c>
      <c r="AK31" s="659">
        <v>30353138.549999997</v>
      </c>
      <c r="AL31" s="659">
        <v>25504022.649999999</v>
      </c>
      <c r="AM31" s="659">
        <v>30343543.330000002</v>
      </c>
      <c r="AN31" s="659">
        <v>31408372.060000002</v>
      </c>
      <c r="AO31" s="659">
        <v>37137220.330000006</v>
      </c>
      <c r="AP31" s="659">
        <v>35735629.400000006</v>
      </c>
      <c r="AQ31" s="659">
        <v>29793968.359999999</v>
      </c>
      <c r="AR31" s="659">
        <v>25990216.399999999</v>
      </c>
      <c r="AS31" s="659">
        <v>29449112.879999995</v>
      </c>
      <c r="AT31" s="659">
        <v>35109685.979999997</v>
      </c>
      <c r="AU31" s="659">
        <v>40126946.300000004</v>
      </c>
      <c r="AV31" s="659">
        <v>41278977.630000003</v>
      </c>
      <c r="AW31" s="659">
        <v>31645342.759999998</v>
      </c>
      <c r="AX31" s="659">
        <v>29737822.399999999</v>
      </c>
      <c r="AY31" s="659">
        <v>31620193.870000001</v>
      </c>
      <c r="AZ31" s="659">
        <v>32430833.759999998</v>
      </c>
      <c r="BA31" s="659">
        <v>39140308.189999998</v>
      </c>
      <c r="BB31" s="659">
        <v>36055166.989999995</v>
      </c>
      <c r="BC31" s="659">
        <v>32341563</v>
      </c>
      <c r="BD31" s="659">
        <v>28532046.819999997</v>
      </c>
      <c r="BE31" s="659">
        <v>30199734.170000002</v>
      </c>
      <c r="BF31" s="659">
        <v>36137433.830000006</v>
      </c>
      <c r="BG31" s="659">
        <v>40929857.020000003</v>
      </c>
      <c r="BH31" s="659">
        <v>42314511.270000003</v>
      </c>
      <c r="BI31" s="659">
        <v>31046758.850000001</v>
      </c>
      <c r="BJ31" s="659">
        <v>23774382.16</v>
      </c>
      <c r="BK31" s="659">
        <v>27271537.599999998</v>
      </c>
      <c r="BL31" s="659">
        <v>33755117.559999995</v>
      </c>
      <c r="BM31" s="659">
        <v>41423121.859999999</v>
      </c>
      <c r="BN31" s="659">
        <v>38177159.660000004</v>
      </c>
      <c r="BO31" s="659">
        <v>34166755.010000005</v>
      </c>
      <c r="BP31" s="659">
        <v>31088350.780000001</v>
      </c>
      <c r="BQ31" s="659">
        <v>33171920.640000001</v>
      </c>
      <c r="BR31" s="659">
        <v>39117188.869999997</v>
      </c>
      <c r="BS31" s="659">
        <v>46478708.780000001</v>
      </c>
      <c r="BT31" s="659">
        <v>47244522.439999998</v>
      </c>
      <c r="BU31" s="659">
        <v>34242844.469999999</v>
      </c>
      <c r="BV31" s="659">
        <v>33144557.009999998</v>
      </c>
      <c r="BW31" s="659">
        <v>35078422.399999999</v>
      </c>
      <c r="BX31" s="659">
        <v>40173483.719999999</v>
      </c>
      <c r="BY31" s="659">
        <v>46778616.270000003</v>
      </c>
      <c r="BZ31" s="659">
        <v>42654665.609999999</v>
      </c>
      <c r="CA31" s="659">
        <v>38762948.529999994</v>
      </c>
      <c r="CB31" s="659">
        <v>34969467.069999993</v>
      </c>
      <c r="CC31" s="659">
        <v>38653950.919999994</v>
      </c>
      <c r="CD31" s="659">
        <v>48047166.890000001</v>
      </c>
      <c r="CE31" s="659">
        <v>61953673.200000003</v>
      </c>
      <c r="CF31" s="659">
        <v>62941695.330000006</v>
      </c>
      <c r="CG31" s="659">
        <v>49177215.359999999</v>
      </c>
      <c r="CH31" s="659">
        <v>39114722.710000001</v>
      </c>
      <c r="CI31" s="659">
        <v>50807410.170000002</v>
      </c>
      <c r="CJ31" s="659">
        <v>56243190</v>
      </c>
      <c r="CK31" s="659">
        <v>61500588.390000001</v>
      </c>
      <c r="CL31" s="659">
        <v>58257094.109999999</v>
      </c>
      <c r="CM31" s="659">
        <v>57776809.620000005</v>
      </c>
      <c r="CN31" s="659">
        <v>47624664.299999997</v>
      </c>
      <c r="CO31" s="659">
        <v>52104743.969999999</v>
      </c>
      <c r="CP31" s="659">
        <v>64828591.630000003</v>
      </c>
      <c r="CQ31" s="659">
        <v>80723958.079999998</v>
      </c>
      <c r="CR31" s="659">
        <v>79313156.910000011</v>
      </c>
      <c r="CS31" s="659">
        <v>64004466.689999998</v>
      </c>
      <c r="CT31" s="659">
        <v>59137211.43</v>
      </c>
      <c r="CU31" s="659">
        <v>62092159.489999995</v>
      </c>
      <c r="CV31" s="659">
        <v>69454514.839999989</v>
      </c>
      <c r="CW31" s="659">
        <v>73704635.780000001</v>
      </c>
      <c r="CX31" s="659">
        <v>65830515.399999999</v>
      </c>
      <c r="CY31" s="659">
        <v>60815892.549999997</v>
      </c>
      <c r="CZ31" s="659">
        <v>57898962.700000003</v>
      </c>
      <c r="DA31" s="659">
        <v>61447593.170000002</v>
      </c>
      <c r="DB31" s="659">
        <v>76809511.060000002</v>
      </c>
      <c r="DC31" s="659">
        <v>91682252.449999988</v>
      </c>
      <c r="DD31" s="659">
        <v>91634171.310000002</v>
      </c>
      <c r="DE31" s="659">
        <v>69081400.700000003</v>
      </c>
      <c r="DF31" s="659">
        <v>50889430.420000002</v>
      </c>
      <c r="DG31" s="659">
        <v>67548189.709999993</v>
      </c>
      <c r="DH31" s="659">
        <v>73511736.789999992</v>
      </c>
      <c r="DI31" s="659">
        <v>76438943.620000005</v>
      </c>
      <c r="DJ31" s="659">
        <v>69622362.579999998</v>
      </c>
      <c r="DK31" s="659">
        <v>72307745.680000007</v>
      </c>
      <c r="DL31" s="659">
        <v>59298111.470000006</v>
      </c>
      <c r="DM31" s="659">
        <v>58187073.479999997</v>
      </c>
      <c r="DN31" s="659">
        <v>78937770.579999998</v>
      </c>
      <c r="DO31" s="659">
        <v>91288208.030000001</v>
      </c>
      <c r="DP31" s="659">
        <v>91825732.200000003</v>
      </c>
      <c r="DQ31" s="659">
        <v>71015843.510000005</v>
      </c>
      <c r="DR31" s="659">
        <v>65202869.329999998</v>
      </c>
      <c r="DS31" s="659">
        <v>70282105.060000002</v>
      </c>
      <c r="DT31" s="659">
        <v>74295986.189999998</v>
      </c>
      <c r="DU31" s="659">
        <v>78165453.820000008</v>
      </c>
      <c r="DV31" s="659">
        <v>70923828.909999996</v>
      </c>
      <c r="DW31" s="659">
        <v>71215543.920000002</v>
      </c>
      <c r="DX31" s="659">
        <v>56022625.43</v>
      </c>
      <c r="DY31" s="659">
        <v>63379460.640000001</v>
      </c>
      <c r="DZ31" s="659">
        <v>78793783.390000001</v>
      </c>
      <c r="EA31" s="659">
        <v>90031452.310000002</v>
      </c>
      <c r="EB31" s="659">
        <v>91856422.290000007</v>
      </c>
      <c r="EC31" s="659">
        <v>70324101.120000005</v>
      </c>
      <c r="ED31" s="659">
        <v>55401616.990000002</v>
      </c>
      <c r="EE31" s="659">
        <v>63500689.090000004</v>
      </c>
      <c r="EF31" s="659">
        <v>73197127.090000004</v>
      </c>
      <c r="EG31" s="659">
        <v>77600155.549999997</v>
      </c>
      <c r="EH31" s="659">
        <v>74992242.099999994</v>
      </c>
      <c r="EI31" s="659">
        <v>62840075.860000007</v>
      </c>
      <c r="EJ31" s="659">
        <v>56690039.469999999</v>
      </c>
      <c r="EK31" s="659">
        <v>65351873.830000006</v>
      </c>
      <c r="EL31" s="659">
        <v>76015057.530000001</v>
      </c>
      <c r="EM31" s="659">
        <v>93444871</v>
      </c>
      <c r="EN31" s="659">
        <v>94391095.800000012</v>
      </c>
      <c r="EO31" s="659">
        <v>73570514.170000002</v>
      </c>
      <c r="EP31" s="659">
        <v>67551078.5</v>
      </c>
      <c r="EQ31" s="659">
        <v>69563336.379999995</v>
      </c>
      <c r="ER31" s="659">
        <v>76392682.769999996</v>
      </c>
      <c r="ES31" s="659">
        <v>80892304.939999998</v>
      </c>
      <c r="ET31" s="659">
        <v>73640914.480000004</v>
      </c>
      <c r="EU31" s="659">
        <v>71735111.209999993</v>
      </c>
      <c r="EV31" s="659">
        <v>62144701.210000001</v>
      </c>
      <c r="EW31" s="659">
        <v>67802340.350000009</v>
      </c>
      <c r="EX31" s="659">
        <v>78917683.840000004</v>
      </c>
      <c r="EY31" s="659">
        <v>96483809.170000002</v>
      </c>
      <c r="EZ31" s="659">
        <v>94984074.439999998</v>
      </c>
      <c r="FA31" s="659">
        <v>76805208.930000007</v>
      </c>
      <c r="FB31" s="659">
        <v>57901278.840000004</v>
      </c>
      <c r="FC31" s="659">
        <v>58143716.189999998</v>
      </c>
      <c r="FD31" s="659">
        <v>79583647.489999995</v>
      </c>
      <c r="FE31" s="659">
        <v>83044618.730000004</v>
      </c>
      <c r="FF31" s="659">
        <v>76507190.230000004</v>
      </c>
      <c r="FG31" s="659">
        <v>72995633.310000002</v>
      </c>
      <c r="FH31" s="659">
        <v>60398355.540000007</v>
      </c>
      <c r="FI31" s="659">
        <v>69868496.860000014</v>
      </c>
      <c r="FJ31" s="659">
        <v>84716903.920000002</v>
      </c>
      <c r="FK31" s="659">
        <v>101233432.61</v>
      </c>
      <c r="FL31" s="659">
        <v>98302236.069999993</v>
      </c>
      <c r="FM31" s="659">
        <v>80613482.790000007</v>
      </c>
      <c r="FN31" s="659">
        <v>73443945.010000005</v>
      </c>
      <c r="FO31" s="659">
        <v>74856919</v>
      </c>
      <c r="FP31" s="659">
        <v>84049379.359999999</v>
      </c>
      <c r="FQ31" s="659">
        <v>86054323.400000006</v>
      </c>
      <c r="FR31" s="659">
        <v>79948495.310000002</v>
      </c>
      <c r="FS31" s="659">
        <v>65841404.940000005</v>
      </c>
      <c r="FT31" s="659">
        <v>69684553.180000007</v>
      </c>
      <c r="FU31" s="659">
        <v>68843900.319999993</v>
      </c>
      <c r="FV31" s="659">
        <v>89261792.310000002</v>
      </c>
      <c r="FW31" s="659">
        <v>101668128.42</v>
      </c>
      <c r="FX31" s="659">
        <v>102014194.57000001</v>
      </c>
      <c r="FY31" s="659">
        <v>80184909.560000002</v>
      </c>
      <c r="FZ31" s="659">
        <v>69297935.600000009</v>
      </c>
      <c r="GA31" s="659">
        <v>74238634.640000001</v>
      </c>
      <c r="GB31" s="659">
        <v>88527616.829999998</v>
      </c>
    </row>
    <row r="32" spans="1:184">
      <c r="B32" s="461"/>
      <c r="C32" s="658"/>
      <c r="D32" s="658"/>
      <c r="E32" s="659"/>
      <c r="F32" s="659"/>
      <c r="G32" s="659"/>
      <c r="H32" s="659"/>
      <c r="I32" s="659"/>
      <c r="J32" s="659"/>
      <c r="K32" s="659"/>
      <c r="L32" s="659"/>
      <c r="M32" s="659"/>
      <c r="N32" s="659"/>
      <c r="O32" s="659"/>
      <c r="P32" s="659"/>
      <c r="Q32" s="659"/>
      <c r="R32" s="659"/>
      <c r="S32" s="659"/>
      <c r="T32" s="659"/>
      <c r="U32" s="659"/>
      <c r="V32" s="659"/>
      <c r="W32" s="659"/>
      <c r="X32" s="659"/>
      <c r="Y32" s="659"/>
      <c r="Z32" s="659"/>
      <c r="AA32" s="659"/>
      <c r="AB32" s="659"/>
      <c r="AC32" s="659"/>
      <c r="AD32" s="659"/>
      <c r="AE32" s="659"/>
      <c r="AF32" s="659"/>
      <c r="AG32" s="659"/>
      <c r="AH32" s="659"/>
      <c r="AI32" s="659"/>
      <c r="AJ32" s="659"/>
      <c r="AK32" s="659"/>
      <c r="AL32" s="659"/>
      <c r="AM32" s="659"/>
      <c r="AN32" s="659"/>
      <c r="AO32" s="659"/>
      <c r="AP32" s="659"/>
      <c r="AQ32" s="659"/>
      <c r="AR32" s="659"/>
      <c r="AS32" s="659"/>
      <c r="AT32" s="659"/>
      <c r="AU32" s="659"/>
      <c r="AV32" s="659"/>
      <c r="AW32" s="659"/>
      <c r="AX32" s="659"/>
      <c r="AY32" s="659"/>
      <c r="AZ32" s="659"/>
      <c r="BA32" s="659"/>
      <c r="BB32" s="659"/>
      <c r="BC32" s="659"/>
      <c r="BD32" s="659"/>
      <c r="BE32" s="659"/>
      <c r="BF32" s="659"/>
      <c r="BG32" s="659"/>
      <c r="BH32" s="659"/>
      <c r="BI32" s="659"/>
      <c r="BJ32" s="659"/>
      <c r="BK32" s="659"/>
      <c r="BL32" s="659"/>
      <c r="BM32" s="659"/>
      <c r="BN32" s="659"/>
      <c r="BO32" s="659"/>
      <c r="BP32" s="659"/>
      <c r="BQ32" s="659"/>
      <c r="BR32" s="659"/>
      <c r="BS32" s="659"/>
      <c r="BT32" s="659"/>
      <c r="BU32" s="659"/>
      <c r="BV32" s="659"/>
      <c r="BW32" s="659"/>
      <c r="BX32" s="659"/>
      <c r="BY32" s="659"/>
      <c r="BZ32" s="659"/>
      <c r="CA32" s="659"/>
      <c r="CB32" s="659"/>
      <c r="CC32" s="659"/>
      <c r="CD32" s="659"/>
      <c r="CE32" s="659"/>
      <c r="CF32" s="659"/>
      <c r="CG32" s="659"/>
      <c r="CH32" s="659"/>
      <c r="CI32" s="659"/>
      <c r="CJ32" s="659"/>
      <c r="CK32" s="659"/>
      <c r="CL32" s="659"/>
      <c r="CM32" s="659"/>
      <c r="CN32" s="659"/>
      <c r="CO32" s="659"/>
      <c r="CP32" s="659"/>
      <c r="CQ32" s="659"/>
      <c r="CR32" s="659"/>
      <c r="CS32" s="659"/>
      <c r="CT32" s="659"/>
      <c r="CU32" s="659"/>
      <c r="CV32" s="659"/>
      <c r="CW32" s="659"/>
      <c r="CX32" s="659"/>
      <c r="CY32" s="659"/>
      <c r="CZ32" s="659"/>
      <c r="DA32" s="659"/>
      <c r="DB32" s="659"/>
      <c r="DC32" s="659"/>
      <c r="DD32" s="659"/>
      <c r="DE32" s="659"/>
      <c r="DF32" s="659"/>
      <c r="DG32" s="659"/>
      <c r="DH32" s="659"/>
      <c r="DI32" s="659"/>
      <c r="DJ32" s="659"/>
      <c r="DK32" s="659"/>
      <c r="DL32" s="659"/>
      <c r="DM32" s="659"/>
      <c r="DN32" s="659"/>
      <c r="DO32" s="659"/>
      <c r="DP32" s="659"/>
      <c r="DQ32" s="659"/>
      <c r="DR32" s="659"/>
      <c r="DS32" s="659"/>
      <c r="DT32" s="659"/>
      <c r="DU32" s="659"/>
      <c r="DV32" s="659"/>
      <c r="DW32" s="659"/>
      <c r="DX32" s="659"/>
      <c r="DY32" s="659"/>
      <c r="DZ32" s="659"/>
      <c r="EA32" s="659"/>
      <c r="EB32" s="659"/>
      <c r="EC32" s="659"/>
      <c r="ED32" s="659"/>
      <c r="EE32" s="659"/>
      <c r="EF32" s="659"/>
      <c r="EG32" s="659"/>
      <c r="EH32" s="659"/>
      <c r="EI32" s="659"/>
      <c r="EJ32" s="659"/>
      <c r="EK32" s="659"/>
      <c r="EL32" s="659"/>
      <c r="EM32" s="659"/>
      <c r="EN32" s="659"/>
      <c r="EO32" s="659"/>
      <c r="EP32" s="659"/>
      <c r="EQ32" s="659"/>
      <c r="ER32" s="659"/>
      <c r="ES32" s="659"/>
      <c r="ET32" s="659"/>
      <c r="EU32" s="659"/>
      <c r="EV32" s="659"/>
      <c r="EW32" s="659"/>
      <c r="EX32" s="659"/>
      <c r="EY32" s="659"/>
      <c r="EZ32" s="659"/>
      <c r="FA32" s="659"/>
      <c r="FB32" s="659"/>
      <c r="FC32" s="659"/>
      <c r="FD32" s="659"/>
      <c r="FE32" s="659"/>
      <c r="FF32" s="659"/>
      <c r="FG32" s="659"/>
      <c r="FH32" s="659"/>
      <c r="FI32" s="659"/>
      <c r="FJ32" s="659"/>
      <c r="FK32" s="659"/>
      <c r="FL32" s="659"/>
      <c r="FM32" s="659"/>
      <c r="FN32" s="659"/>
      <c r="FO32" s="659"/>
      <c r="FP32" s="659"/>
      <c r="FQ32" s="659"/>
      <c r="FR32" s="659"/>
      <c r="FS32" s="659"/>
      <c r="FT32" s="659"/>
      <c r="FU32" s="659"/>
      <c r="FV32" s="659"/>
      <c r="FW32" s="659"/>
      <c r="FX32" s="659"/>
      <c r="FY32" s="659"/>
      <c r="FZ32" s="659"/>
      <c r="GA32" s="659"/>
      <c r="GB32" s="659"/>
    </row>
    <row r="33" spans="1:184">
      <c r="B33" s="461"/>
      <c r="C33" s="658"/>
      <c r="D33" s="658"/>
      <c r="E33" s="660">
        <v>41275</v>
      </c>
      <c r="F33" s="660">
        <v>41306</v>
      </c>
      <c r="G33" s="660">
        <v>41334</v>
      </c>
      <c r="H33" s="660">
        <v>41365</v>
      </c>
      <c r="I33" s="660">
        <v>41395</v>
      </c>
      <c r="J33" s="660">
        <v>41426</v>
      </c>
      <c r="K33" s="660">
        <v>41456</v>
      </c>
      <c r="L33" s="660">
        <v>41487</v>
      </c>
      <c r="M33" s="660">
        <v>41518</v>
      </c>
      <c r="N33" s="660">
        <v>41548</v>
      </c>
      <c r="O33" s="660">
        <v>41579</v>
      </c>
      <c r="P33" s="660">
        <v>41609</v>
      </c>
      <c r="Q33" s="660">
        <v>41640</v>
      </c>
      <c r="R33" s="660">
        <v>41671</v>
      </c>
      <c r="S33" s="660">
        <v>41699</v>
      </c>
      <c r="T33" s="660">
        <v>41730</v>
      </c>
      <c r="U33" s="660">
        <v>41760</v>
      </c>
      <c r="V33" s="660">
        <v>41791</v>
      </c>
      <c r="W33" s="660">
        <v>41821</v>
      </c>
      <c r="X33" s="660">
        <v>41852</v>
      </c>
      <c r="Y33" s="660">
        <v>41883</v>
      </c>
      <c r="Z33" s="660">
        <v>41913</v>
      </c>
      <c r="AA33" s="660">
        <v>41944</v>
      </c>
      <c r="AB33" s="660">
        <v>41974</v>
      </c>
      <c r="AC33" s="660">
        <v>42005</v>
      </c>
      <c r="AD33" s="660">
        <v>42036</v>
      </c>
      <c r="AE33" s="660">
        <v>42064</v>
      </c>
      <c r="AF33" s="660">
        <v>42095</v>
      </c>
      <c r="AG33" s="660">
        <v>42125</v>
      </c>
      <c r="AH33" s="660">
        <v>42156</v>
      </c>
      <c r="AI33" s="660">
        <v>42186</v>
      </c>
      <c r="AJ33" s="660">
        <v>42217</v>
      </c>
      <c r="AK33" s="660">
        <v>42248</v>
      </c>
      <c r="AL33" s="660">
        <v>42278</v>
      </c>
      <c r="AM33" s="660">
        <v>42309</v>
      </c>
      <c r="AN33" s="660">
        <v>42339</v>
      </c>
      <c r="AO33" s="660">
        <v>42370</v>
      </c>
      <c r="AP33" s="660">
        <v>42401</v>
      </c>
      <c r="AQ33" s="660">
        <v>42430</v>
      </c>
      <c r="AR33" s="660">
        <v>42461</v>
      </c>
      <c r="AS33" s="660">
        <v>42491</v>
      </c>
      <c r="AT33" s="660">
        <v>42522</v>
      </c>
      <c r="AU33" s="660">
        <v>42552</v>
      </c>
      <c r="AV33" s="660">
        <v>42583</v>
      </c>
      <c r="AW33" s="660">
        <v>42614</v>
      </c>
      <c r="AX33" s="660">
        <v>42644</v>
      </c>
      <c r="AY33" s="660">
        <v>42675</v>
      </c>
      <c r="AZ33" s="660">
        <v>42705</v>
      </c>
      <c r="BA33" s="660">
        <v>42736</v>
      </c>
      <c r="BB33" s="660">
        <v>42767</v>
      </c>
      <c r="BC33" s="660">
        <v>42795</v>
      </c>
      <c r="BD33" s="660">
        <v>42826</v>
      </c>
      <c r="BE33" s="660">
        <v>42856</v>
      </c>
      <c r="BF33" s="660">
        <v>42887</v>
      </c>
      <c r="BG33" s="660">
        <v>42917</v>
      </c>
      <c r="BH33" s="660">
        <v>42948</v>
      </c>
      <c r="BI33" s="660">
        <v>42979</v>
      </c>
      <c r="BJ33" s="660">
        <v>43009</v>
      </c>
      <c r="BK33" s="660">
        <v>43040</v>
      </c>
      <c r="BL33" s="660">
        <v>43070</v>
      </c>
      <c r="BM33" s="660">
        <v>43101</v>
      </c>
      <c r="BN33" s="660">
        <v>43132</v>
      </c>
      <c r="BO33" s="660">
        <v>43160</v>
      </c>
      <c r="BP33" s="660">
        <v>43191</v>
      </c>
      <c r="BQ33" s="660">
        <v>43221</v>
      </c>
      <c r="BR33" s="660">
        <v>43252</v>
      </c>
      <c r="BS33" s="660">
        <v>43282</v>
      </c>
      <c r="BT33" s="660">
        <v>43313</v>
      </c>
      <c r="BU33" s="660">
        <v>43344</v>
      </c>
      <c r="BV33" s="660">
        <v>43374</v>
      </c>
      <c r="BW33" s="660">
        <v>43405</v>
      </c>
      <c r="BX33" s="660">
        <v>43435</v>
      </c>
      <c r="BY33" s="660">
        <v>43466</v>
      </c>
      <c r="BZ33" s="660">
        <v>43497</v>
      </c>
      <c r="CA33" s="660">
        <v>43525</v>
      </c>
      <c r="CB33" s="660">
        <v>43556</v>
      </c>
      <c r="CC33" s="660">
        <v>43586</v>
      </c>
      <c r="CD33" s="660">
        <v>43617</v>
      </c>
      <c r="CE33" s="660">
        <v>43647</v>
      </c>
      <c r="CF33" s="660">
        <v>43678</v>
      </c>
      <c r="CG33" s="660">
        <v>43709</v>
      </c>
      <c r="CH33" s="660">
        <v>43739</v>
      </c>
      <c r="CI33" s="660">
        <v>43770</v>
      </c>
      <c r="CJ33" s="660">
        <v>43800</v>
      </c>
      <c r="CK33" s="660">
        <v>43831</v>
      </c>
      <c r="CL33" s="660">
        <v>43862</v>
      </c>
      <c r="CM33" s="660">
        <v>43891</v>
      </c>
      <c r="CN33" s="660">
        <v>43922</v>
      </c>
      <c r="CO33" s="660">
        <v>43952</v>
      </c>
      <c r="CP33" s="660">
        <v>43983</v>
      </c>
      <c r="CQ33" s="660">
        <v>44013</v>
      </c>
      <c r="CR33" s="660">
        <v>44044</v>
      </c>
      <c r="CS33" s="660">
        <v>44075</v>
      </c>
      <c r="CT33" s="660">
        <v>44105</v>
      </c>
      <c r="CU33" s="660">
        <v>44136</v>
      </c>
      <c r="CV33" s="660">
        <v>44166</v>
      </c>
      <c r="CW33" s="660">
        <v>44197</v>
      </c>
      <c r="CX33" s="660">
        <v>44228</v>
      </c>
      <c r="CY33" s="660">
        <v>44256</v>
      </c>
      <c r="CZ33" s="660">
        <v>44287</v>
      </c>
      <c r="DA33" s="660">
        <v>44317</v>
      </c>
      <c r="DB33" s="660">
        <v>44348</v>
      </c>
      <c r="DC33" s="660">
        <v>44378</v>
      </c>
      <c r="DD33" s="660">
        <v>44409</v>
      </c>
      <c r="DE33" s="660">
        <v>44440</v>
      </c>
      <c r="DF33" s="660">
        <v>44470</v>
      </c>
      <c r="DG33" s="660">
        <v>44501</v>
      </c>
      <c r="DH33" s="660">
        <v>44531</v>
      </c>
      <c r="DI33" s="660">
        <v>44562</v>
      </c>
      <c r="DJ33" s="660">
        <v>44593</v>
      </c>
      <c r="DK33" s="660">
        <v>44621</v>
      </c>
      <c r="DL33" s="660">
        <v>44652</v>
      </c>
      <c r="DM33" s="660">
        <v>44682</v>
      </c>
      <c r="DN33" s="660">
        <v>44713</v>
      </c>
      <c r="DO33" s="660">
        <v>44743</v>
      </c>
      <c r="DP33" s="660">
        <v>44774</v>
      </c>
      <c r="DQ33" s="660">
        <v>44805</v>
      </c>
      <c r="DR33" s="660">
        <v>44835</v>
      </c>
      <c r="DS33" s="660">
        <v>44866</v>
      </c>
      <c r="DT33" s="660">
        <v>44896</v>
      </c>
      <c r="DU33" s="660">
        <v>44927</v>
      </c>
      <c r="DV33" s="660">
        <v>44958</v>
      </c>
      <c r="DW33" s="660">
        <v>44986</v>
      </c>
      <c r="DX33" s="660">
        <v>45017</v>
      </c>
      <c r="DY33" s="660">
        <v>45047</v>
      </c>
      <c r="DZ33" s="660">
        <v>45078</v>
      </c>
      <c r="EA33" s="660">
        <v>45108</v>
      </c>
      <c r="EB33" s="660">
        <v>45139</v>
      </c>
      <c r="EC33" s="660">
        <v>45170</v>
      </c>
      <c r="ED33" s="660">
        <v>45200</v>
      </c>
      <c r="EE33" s="660">
        <v>45231</v>
      </c>
      <c r="EF33" s="660">
        <v>45261</v>
      </c>
      <c r="EG33" s="660">
        <v>45292</v>
      </c>
      <c r="EH33" s="660">
        <v>45323</v>
      </c>
      <c r="EI33" s="660">
        <v>45352</v>
      </c>
      <c r="EJ33" s="660">
        <v>45383</v>
      </c>
      <c r="EK33" s="660">
        <v>45413</v>
      </c>
      <c r="EL33" s="660">
        <v>45444</v>
      </c>
      <c r="EM33" s="660">
        <v>45474</v>
      </c>
      <c r="EN33" s="660">
        <v>45505</v>
      </c>
      <c r="EO33" s="660">
        <v>45536</v>
      </c>
      <c r="EP33" s="660">
        <v>45566</v>
      </c>
      <c r="EQ33" s="660">
        <v>45597</v>
      </c>
      <c r="ER33" s="660">
        <v>45627</v>
      </c>
      <c r="ES33" s="660">
        <v>45658</v>
      </c>
      <c r="ET33" s="660">
        <v>45689</v>
      </c>
      <c r="EU33" s="660">
        <v>45717</v>
      </c>
      <c r="EV33" s="660">
        <v>45748</v>
      </c>
      <c r="EW33" s="660">
        <v>45778</v>
      </c>
      <c r="EX33" s="660">
        <v>45809</v>
      </c>
      <c r="EY33" s="660">
        <v>45839</v>
      </c>
      <c r="EZ33" s="660">
        <v>45870</v>
      </c>
      <c r="FA33" s="660">
        <v>45901</v>
      </c>
      <c r="FB33" s="660">
        <v>45931</v>
      </c>
      <c r="FC33" s="660">
        <v>45962</v>
      </c>
      <c r="FD33" s="660">
        <v>45992</v>
      </c>
      <c r="FE33" s="660">
        <v>46023</v>
      </c>
      <c r="FF33" s="660">
        <v>46054</v>
      </c>
      <c r="FG33" s="660">
        <v>46082</v>
      </c>
      <c r="FH33" s="660">
        <v>46113</v>
      </c>
      <c r="FI33" s="660">
        <v>46143</v>
      </c>
      <c r="FJ33" s="660">
        <v>46174</v>
      </c>
      <c r="FK33" s="660">
        <v>46204</v>
      </c>
      <c r="FL33" s="660">
        <v>46235</v>
      </c>
      <c r="FM33" s="660">
        <v>46266</v>
      </c>
      <c r="FN33" s="660">
        <v>46296</v>
      </c>
      <c r="FO33" s="660">
        <v>46327</v>
      </c>
      <c r="FP33" s="660">
        <v>46357</v>
      </c>
      <c r="FQ33" s="660">
        <v>46388</v>
      </c>
      <c r="FR33" s="660">
        <v>46419</v>
      </c>
      <c r="FS33" s="660">
        <v>46447</v>
      </c>
      <c r="FT33" s="660">
        <v>46478</v>
      </c>
      <c r="FU33" s="660">
        <v>46508</v>
      </c>
      <c r="FV33" s="660">
        <v>46539</v>
      </c>
      <c r="FW33" s="660">
        <v>46569</v>
      </c>
      <c r="FX33" s="660">
        <v>46600</v>
      </c>
      <c r="FY33" s="660">
        <v>46631</v>
      </c>
      <c r="FZ33" s="660">
        <v>46661</v>
      </c>
      <c r="GA33" s="660">
        <v>46692</v>
      </c>
      <c r="GB33" s="660">
        <v>46722</v>
      </c>
    </row>
    <row r="34" spans="1:184">
      <c r="B34" s="461"/>
      <c r="C34" s="477" t="s">
        <v>19</v>
      </c>
      <c r="D34" s="477" t="s">
        <v>63</v>
      </c>
      <c r="E34" s="495">
        <v>9060377</v>
      </c>
      <c r="F34" s="495">
        <v>7875959.5</v>
      </c>
      <c r="G34" s="495">
        <v>8209769.5</v>
      </c>
      <c r="H34" s="495">
        <v>7888835</v>
      </c>
      <c r="I34" s="495">
        <v>7991029.5</v>
      </c>
      <c r="J34" s="495">
        <v>7790102</v>
      </c>
      <c r="K34" s="495">
        <v>9403080</v>
      </c>
      <c r="L34" s="495">
        <v>8647557</v>
      </c>
      <c r="M34" s="495">
        <v>7307321.5</v>
      </c>
      <c r="N34" s="495">
        <v>7469272</v>
      </c>
      <c r="O34" s="495">
        <v>7239666.5</v>
      </c>
      <c r="P34" s="495">
        <v>7823960.5</v>
      </c>
      <c r="Q34" s="495">
        <v>8978652</v>
      </c>
      <c r="R34" s="495">
        <v>7930551.5</v>
      </c>
      <c r="S34" s="495">
        <v>7971259</v>
      </c>
      <c r="T34" s="495">
        <v>7802293.5</v>
      </c>
      <c r="U34" s="495">
        <v>7782816.5</v>
      </c>
      <c r="V34" s="495">
        <v>7756471</v>
      </c>
      <c r="W34" s="495">
        <v>8936807</v>
      </c>
      <c r="X34" s="495">
        <v>8790272</v>
      </c>
      <c r="Y34" s="495">
        <v>7559210</v>
      </c>
      <c r="Z34" s="495">
        <v>7675975</v>
      </c>
      <c r="AA34" s="495">
        <v>7447013</v>
      </c>
      <c r="AB34" s="495">
        <v>7949201.5</v>
      </c>
      <c r="AC34" s="495">
        <v>8895757</v>
      </c>
      <c r="AD34" s="495">
        <v>8172094</v>
      </c>
      <c r="AE34" s="495">
        <v>8354307</v>
      </c>
      <c r="AF34" s="495">
        <v>7910339</v>
      </c>
      <c r="AG34" s="495">
        <v>7940106</v>
      </c>
      <c r="AH34" s="495">
        <v>8294097</v>
      </c>
      <c r="AI34" s="495">
        <v>9383327</v>
      </c>
      <c r="AJ34" s="495">
        <v>9140750</v>
      </c>
      <c r="AK34" s="495">
        <v>7789101.5</v>
      </c>
      <c r="AL34" s="495">
        <v>7986794.5</v>
      </c>
      <c r="AM34" s="495">
        <v>7841217.5</v>
      </c>
      <c r="AN34" s="495">
        <v>8092288</v>
      </c>
      <c r="AO34" s="495">
        <v>9286183</v>
      </c>
      <c r="AP34" s="495">
        <v>8895865</v>
      </c>
      <c r="AQ34" s="495">
        <v>8769162</v>
      </c>
      <c r="AR34" s="495">
        <v>8187954</v>
      </c>
      <c r="AS34" s="495">
        <v>8328707</v>
      </c>
      <c r="AT34" s="495">
        <v>8649099</v>
      </c>
      <c r="AU34" s="495">
        <v>9589189</v>
      </c>
      <c r="AV34" s="495">
        <v>9798481</v>
      </c>
      <c r="AW34" s="495">
        <v>8121468</v>
      </c>
      <c r="AX34" s="495">
        <v>8224465.5</v>
      </c>
      <c r="AY34" s="495">
        <v>8185548</v>
      </c>
      <c r="AZ34" s="495">
        <v>8430120</v>
      </c>
      <c r="BA34" s="495">
        <v>9802257</v>
      </c>
      <c r="BB34" s="495">
        <v>8992959</v>
      </c>
      <c r="BC34" s="495">
        <v>9096001</v>
      </c>
      <c r="BD34" s="495">
        <v>8447527</v>
      </c>
      <c r="BE34" s="495">
        <v>8531773</v>
      </c>
      <c r="BF34" s="495">
        <v>8995643</v>
      </c>
      <c r="BG34" s="495">
        <v>9884659</v>
      </c>
      <c r="BH34" s="495">
        <v>10123931</v>
      </c>
      <c r="BI34" s="495">
        <v>8237862.5</v>
      </c>
      <c r="BJ34" s="495">
        <v>8550884</v>
      </c>
      <c r="BK34" s="495">
        <v>8463111</v>
      </c>
      <c r="BL34" s="495">
        <v>8726296</v>
      </c>
      <c r="BM34" s="495">
        <v>10294155</v>
      </c>
      <c r="BN34" s="495">
        <v>9429865</v>
      </c>
      <c r="BO34" s="495">
        <v>9568357</v>
      </c>
      <c r="BP34" s="495">
        <v>9054228</v>
      </c>
      <c r="BQ34" s="495">
        <v>9189900</v>
      </c>
      <c r="BR34" s="495">
        <v>9669457</v>
      </c>
      <c r="BS34" s="495">
        <v>11026461</v>
      </c>
      <c r="BT34" s="495">
        <v>11199584</v>
      </c>
      <c r="BU34" s="495">
        <v>9230126</v>
      </c>
      <c r="BV34" s="495">
        <v>9454450</v>
      </c>
      <c r="BW34" s="495">
        <v>9442988</v>
      </c>
      <c r="BX34" s="495">
        <v>9896446</v>
      </c>
      <c r="BY34" s="495">
        <v>11314398</v>
      </c>
      <c r="BZ34" s="495">
        <v>10564503</v>
      </c>
      <c r="CA34" s="495">
        <v>11053701</v>
      </c>
      <c r="CB34" s="495">
        <v>10682804</v>
      </c>
      <c r="CC34" s="495">
        <v>10912671</v>
      </c>
      <c r="CD34" s="495">
        <v>11562025</v>
      </c>
      <c r="CE34" s="495">
        <v>14069717</v>
      </c>
      <c r="CF34" s="495">
        <v>14306210</v>
      </c>
      <c r="CG34" s="495">
        <v>12016954</v>
      </c>
      <c r="CH34" s="495">
        <v>12380620</v>
      </c>
      <c r="CI34" s="495">
        <v>12360824</v>
      </c>
      <c r="CJ34" s="495">
        <v>13219267</v>
      </c>
      <c r="CK34" s="495">
        <v>14395980</v>
      </c>
      <c r="CL34" s="495">
        <v>13758628</v>
      </c>
      <c r="CM34" s="495">
        <v>14125102</v>
      </c>
      <c r="CN34" s="495">
        <v>13489135</v>
      </c>
      <c r="CO34" s="495">
        <v>13675903</v>
      </c>
      <c r="CP34" s="495">
        <v>15112059</v>
      </c>
      <c r="CQ34" s="495">
        <v>18108602</v>
      </c>
      <c r="CR34" s="495">
        <v>17783286</v>
      </c>
      <c r="CS34" s="495">
        <v>15216353</v>
      </c>
      <c r="CT34" s="495">
        <v>15253353</v>
      </c>
      <c r="CU34" s="495">
        <v>14891176</v>
      </c>
      <c r="CV34" s="495">
        <v>16167861</v>
      </c>
      <c r="CW34" s="495">
        <v>17014658</v>
      </c>
      <c r="CX34" s="495">
        <v>15860621</v>
      </c>
      <c r="CY34" s="495">
        <v>16704900</v>
      </c>
      <c r="CZ34" s="495">
        <v>16089798</v>
      </c>
      <c r="DA34" s="495">
        <v>15808592</v>
      </c>
      <c r="DB34" s="495">
        <v>17635480</v>
      </c>
      <c r="DC34" s="495">
        <v>20227876</v>
      </c>
      <c r="DD34" s="495">
        <v>20139540</v>
      </c>
      <c r="DE34" s="495">
        <v>16447764</v>
      </c>
      <c r="DF34" s="495">
        <v>16107693</v>
      </c>
      <c r="DG34" s="495">
        <v>16052900</v>
      </c>
      <c r="DH34" s="495">
        <v>17111928</v>
      </c>
      <c r="DI34" s="495">
        <v>17768134</v>
      </c>
      <c r="DJ34" s="495">
        <v>16184763</v>
      </c>
      <c r="DK34" s="495">
        <v>17147902</v>
      </c>
      <c r="DL34" s="495">
        <v>15984145</v>
      </c>
      <c r="DM34" s="495">
        <v>16176521</v>
      </c>
      <c r="DN34" s="495">
        <v>18189152</v>
      </c>
      <c r="DO34" s="495">
        <v>20222580</v>
      </c>
      <c r="DP34" s="495">
        <v>20403274</v>
      </c>
      <c r="DQ34" s="495">
        <v>16868384</v>
      </c>
      <c r="DR34" s="495">
        <v>16662583</v>
      </c>
      <c r="DS34" s="495">
        <v>16740104</v>
      </c>
      <c r="DT34" s="495">
        <v>17345590</v>
      </c>
      <c r="DU34" s="495">
        <v>18198368</v>
      </c>
      <c r="DV34" s="495">
        <v>16461736</v>
      </c>
      <c r="DW34" s="495">
        <v>17509794</v>
      </c>
      <c r="DX34" s="495">
        <v>16193804</v>
      </c>
      <c r="DY34" s="495">
        <v>17039808</v>
      </c>
      <c r="DZ34" s="495">
        <v>18412116</v>
      </c>
      <c r="EA34" s="495">
        <v>20145638</v>
      </c>
      <c r="EB34" s="495">
        <v>20353850</v>
      </c>
      <c r="EC34" s="495">
        <v>16903332</v>
      </c>
      <c r="ED34" s="495">
        <v>17040832</v>
      </c>
      <c r="EE34" s="495">
        <v>16764903</v>
      </c>
      <c r="EF34" s="495">
        <v>17257016</v>
      </c>
      <c r="EG34" s="495">
        <v>18242230</v>
      </c>
      <c r="EH34" s="495">
        <v>17507178</v>
      </c>
      <c r="EI34" s="495">
        <v>17448706</v>
      </c>
      <c r="EJ34" s="495">
        <v>16747897</v>
      </c>
      <c r="EK34" s="495">
        <v>17136360</v>
      </c>
      <c r="EL34" s="495">
        <v>17612020</v>
      </c>
      <c r="EM34" s="495">
        <v>20971574</v>
      </c>
      <c r="EN34" s="495">
        <v>21114748</v>
      </c>
      <c r="EO34" s="495">
        <v>17624652</v>
      </c>
      <c r="EP34" s="495">
        <v>17606392</v>
      </c>
      <c r="EQ34" s="495">
        <v>16779766</v>
      </c>
      <c r="ER34" s="495">
        <v>17972110</v>
      </c>
      <c r="ES34" s="495">
        <v>19122940</v>
      </c>
      <c r="ET34" s="495">
        <v>17254414</v>
      </c>
      <c r="EU34" s="495">
        <v>18058624</v>
      </c>
      <c r="EV34" s="495">
        <v>17402968</v>
      </c>
      <c r="EW34" s="495">
        <v>17533494</v>
      </c>
      <c r="EX34" s="495">
        <v>18489262</v>
      </c>
      <c r="EY34" s="495">
        <v>21682832</v>
      </c>
      <c r="EZ34" s="495">
        <v>21255728</v>
      </c>
      <c r="FA34" s="495">
        <v>18373432</v>
      </c>
      <c r="FB34" s="495">
        <v>18420750</v>
      </c>
      <c r="FC34" s="495">
        <v>17220198</v>
      </c>
      <c r="FD34" s="495">
        <v>18774052</v>
      </c>
      <c r="FE34" s="495">
        <v>19864732</v>
      </c>
      <c r="FF34" s="495">
        <v>18177336</v>
      </c>
      <c r="FG34" s="495">
        <v>19253656</v>
      </c>
      <c r="FH34" s="495">
        <v>18290510</v>
      </c>
      <c r="FI34" s="495">
        <v>18527238</v>
      </c>
      <c r="FJ34" s="495">
        <v>19900416</v>
      </c>
      <c r="FK34" s="495">
        <v>22917422</v>
      </c>
      <c r="FL34" s="495">
        <v>22285516</v>
      </c>
      <c r="FM34" s="495">
        <v>19510762</v>
      </c>
      <c r="FN34" s="495">
        <v>19215168</v>
      </c>
      <c r="FO34" s="495">
        <v>18361192</v>
      </c>
      <c r="FP34" s="495">
        <v>19854494</v>
      </c>
      <c r="FQ34" s="495">
        <v>20682806</v>
      </c>
      <c r="FR34" s="495">
        <v>19054938</v>
      </c>
      <c r="FS34" s="495">
        <v>20440542</v>
      </c>
      <c r="FT34" s="495">
        <v>19408138</v>
      </c>
      <c r="FU34" s="495">
        <v>19430488</v>
      </c>
      <c r="FV34" s="495">
        <v>20965674</v>
      </c>
      <c r="FW34" s="495">
        <v>23175472</v>
      </c>
      <c r="FX34" s="495">
        <v>23342156</v>
      </c>
      <c r="FY34" s="495">
        <v>20128154</v>
      </c>
      <c r="FZ34" s="495">
        <v>19958278</v>
      </c>
      <c r="GA34" s="495">
        <v>19712594</v>
      </c>
      <c r="GB34" s="495">
        <v>20961794</v>
      </c>
    </row>
    <row r="35" spans="1:184">
      <c r="B35" s="461"/>
      <c r="C35" s="478" t="s">
        <v>22</v>
      </c>
      <c r="D35" s="478" t="s">
        <v>63</v>
      </c>
      <c r="E35" s="497">
        <v>10970091</v>
      </c>
      <c r="F35" s="497">
        <v>9088048</v>
      </c>
      <c r="G35" s="497">
        <v>8116250.5</v>
      </c>
      <c r="H35" s="497">
        <v>6764393.5</v>
      </c>
      <c r="I35" s="497">
        <v>7304872</v>
      </c>
      <c r="J35" s="497">
        <v>9167950</v>
      </c>
      <c r="K35" s="497">
        <v>12262209</v>
      </c>
      <c r="L35" s="497">
        <v>10925562</v>
      </c>
      <c r="M35" s="497">
        <v>7568590.5</v>
      </c>
      <c r="N35" s="497">
        <v>6598056.5</v>
      </c>
      <c r="O35" s="497">
        <v>7237066.5</v>
      </c>
      <c r="P35" s="497">
        <v>9721581</v>
      </c>
      <c r="Q35" s="497">
        <v>11353246</v>
      </c>
      <c r="R35" s="497">
        <v>9569341</v>
      </c>
      <c r="S35" s="497">
        <v>8220574.5</v>
      </c>
      <c r="T35" s="497">
        <v>6939891</v>
      </c>
      <c r="U35" s="497">
        <v>7398461</v>
      </c>
      <c r="V35" s="497">
        <v>9397448</v>
      </c>
      <c r="W35" s="497">
        <v>11671183</v>
      </c>
      <c r="X35" s="497">
        <v>11343473</v>
      </c>
      <c r="Y35" s="497">
        <v>7957078</v>
      </c>
      <c r="Z35" s="497">
        <v>6867222</v>
      </c>
      <c r="AA35" s="497">
        <v>7542782</v>
      </c>
      <c r="AB35" s="497">
        <v>9961998</v>
      </c>
      <c r="AC35" s="497">
        <v>11352247</v>
      </c>
      <c r="AD35" s="497">
        <v>9936307</v>
      </c>
      <c r="AE35" s="497">
        <v>8682683</v>
      </c>
      <c r="AF35" s="497">
        <v>7095917</v>
      </c>
      <c r="AG35" s="497">
        <v>7604883</v>
      </c>
      <c r="AH35" s="497">
        <v>10146036</v>
      </c>
      <c r="AI35" s="497">
        <v>12330354</v>
      </c>
      <c r="AJ35" s="497">
        <v>11867268</v>
      </c>
      <c r="AK35" s="497">
        <v>8267050</v>
      </c>
      <c r="AL35" s="497">
        <v>7205862</v>
      </c>
      <c r="AM35" s="497">
        <v>8009284.5</v>
      </c>
      <c r="AN35" s="497">
        <v>10264984</v>
      </c>
      <c r="AO35" s="497">
        <v>11977923</v>
      </c>
      <c r="AP35" s="497">
        <v>10570827</v>
      </c>
      <c r="AQ35" s="497">
        <v>9242807</v>
      </c>
      <c r="AR35" s="497">
        <v>7441678</v>
      </c>
      <c r="AS35" s="497">
        <v>8079330</v>
      </c>
      <c r="AT35" s="497">
        <v>10681841</v>
      </c>
      <c r="AU35" s="497">
        <v>12753697</v>
      </c>
      <c r="AV35" s="497">
        <v>12799576</v>
      </c>
      <c r="AW35" s="497">
        <v>8664089</v>
      </c>
      <c r="AX35" s="497">
        <v>7503627.5</v>
      </c>
      <c r="AY35" s="497">
        <v>8449980</v>
      </c>
      <c r="AZ35" s="497">
        <v>10801000</v>
      </c>
      <c r="BA35" s="497">
        <v>12770729</v>
      </c>
      <c r="BB35" s="497">
        <v>11188312</v>
      </c>
      <c r="BC35" s="497">
        <v>9650123</v>
      </c>
      <c r="BD35" s="497">
        <v>7740556</v>
      </c>
      <c r="BE35" s="497">
        <v>8338292.5</v>
      </c>
      <c r="BF35" s="497">
        <v>11262546</v>
      </c>
      <c r="BG35" s="497">
        <v>13334055</v>
      </c>
      <c r="BH35" s="497">
        <v>13422603</v>
      </c>
      <c r="BI35" s="497">
        <v>8877256</v>
      </c>
      <c r="BJ35" s="497">
        <v>7869316.5</v>
      </c>
      <c r="BK35" s="497">
        <v>8822856</v>
      </c>
      <c r="BL35" s="497">
        <v>11298731</v>
      </c>
      <c r="BM35" s="497">
        <v>13526658</v>
      </c>
      <c r="BN35" s="497">
        <v>11811620</v>
      </c>
      <c r="BO35" s="497">
        <v>10272290</v>
      </c>
      <c r="BP35" s="497">
        <v>8362352</v>
      </c>
      <c r="BQ35" s="497">
        <v>9027054</v>
      </c>
      <c r="BR35" s="497">
        <v>12180366</v>
      </c>
      <c r="BS35" s="497">
        <v>14953267</v>
      </c>
      <c r="BT35" s="497">
        <v>14842504</v>
      </c>
      <c r="BU35" s="497">
        <v>9942838</v>
      </c>
      <c r="BV35" s="497">
        <v>8723962</v>
      </c>
      <c r="BW35" s="497">
        <v>9881185</v>
      </c>
      <c r="BX35" s="497">
        <v>12854618</v>
      </c>
      <c r="BY35" s="497">
        <v>14984683</v>
      </c>
      <c r="BZ35" s="497">
        <v>13339733</v>
      </c>
      <c r="CA35" s="497">
        <v>11940454</v>
      </c>
      <c r="CB35" s="497">
        <v>9898526</v>
      </c>
      <c r="CC35" s="497">
        <v>10826861</v>
      </c>
      <c r="CD35" s="497">
        <v>14779406</v>
      </c>
      <c r="CE35" s="497">
        <v>19242782</v>
      </c>
      <c r="CF35" s="497">
        <v>19198374</v>
      </c>
      <c r="CG35" s="497">
        <v>13133957</v>
      </c>
      <c r="CH35" s="497">
        <v>11586872</v>
      </c>
      <c r="CI35" s="497">
        <v>13081714</v>
      </c>
      <c r="CJ35" s="497">
        <v>17446594</v>
      </c>
      <c r="CK35" s="497">
        <v>19384162</v>
      </c>
      <c r="CL35" s="497">
        <v>17083558</v>
      </c>
      <c r="CM35" s="497">
        <v>15460859</v>
      </c>
      <c r="CN35" s="497">
        <v>12741689</v>
      </c>
      <c r="CO35" s="497">
        <v>13763473</v>
      </c>
      <c r="CP35" s="497">
        <v>19567186</v>
      </c>
      <c r="CQ35" s="497">
        <v>25096974</v>
      </c>
      <c r="CR35" s="497">
        <v>24465676</v>
      </c>
      <c r="CS35" s="497">
        <v>17008750</v>
      </c>
      <c r="CT35" s="497">
        <v>14546007</v>
      </c>
      <c r="CU35" s="497">
        <v>16081022</v>
      </c>
      <c r="CV35" s="497">
        <v>21712878</v>
      </c>
      <c r="CW35" s="497">
        <v>23157988</v>
      </c>
      <c r="CX35" s="497">
        <v>20785496</v>
      </c>
      <c r="CY35" s="497">
        <v>18545146</v>
      </c>
      <c r="CZ35" s="497">
        <v>15454876</v>
      </c>
      <c r="DA35" s="497">
        <v>16304242</v>
      </c>
      <c r="DB35" s="497">
        <v>23094826</v>
      </c>
      <c r="DC35" s="497">
        <v>28509702</v>
      </c>
      <c r="DD35" s="497">
        <v>28244264</v>
      </c>
      <c r="DE35" s="497">
        <v>18750164</v>
      </c>
      <c r="DF35" s="497">
        <v>15509972</v>
      </c>
      <c r="DG35" s="497">
        <v>17477836</v>
      </c>
      <c r="DH35" s="497">
        <v>23216428</v>
      </c>
      <c r="DI35" s="497">
        <v>24492376</v>
      </c>
      <c r="DJ35" s="497">
        <v>21420044</v>
      </c>
      <c r="DK35" s="497">
        <v>19217886</v>
      </c>
      <c r="DL35" s="497">
        <v>15469382</v>
      </c>
      <c r="DM35" s="497">
        <v>16808394</v>
      </c>
      <c r="DN35" s="497">
        <v>24188464</v>
      </c>
      <c r="DO35" s="497">
        <v>28680396</v>
      </c>
      <c r="DP35" s="497">
        <v>28865106</v>
      </c>
      <c r="DQ35" s="497">
        <v>19427804</v>
      </c>
      <c r="DR35" s="497">
        <v>16174242</v>
      </c>
      <c r="DS35" s="497">
        <v>18457566</v>
      </c>
      <c r="DT35" s="497">
        <v>23836516</v>
      </c>
      <c r="DU35" s="497">
        <v>25391528</v>
      </c>
      <c r="DV35" s="497">
        <v>22009090</v>
      </c>
      <c r="DW35" s="497">
        <v>19815964</v>
      </c>
      <c r="DX35" s="497">
        <v>15776717</v>
      </c>
      <c r="DY35" s="497">
        <v>17905708</v>
      </c>
      <c r="DZ35" s="497">
        <v>24882722</v>
      </c>
      <c r="EA35" s="497">
        <v>28921100</v>
      </c>
      <c r="EB35" s="497">
        <v>29140240</v>
      </c>
      <c r="EC35" s="497">
        <v>19555264</v>
      </c>
      <c r="ED35" s="497">
        <v>16669773</v>
      </c>
      <c r="EE35" s="497">
        <v>18651034</v>
      </c>
      <c r="EF35" s="497">
        <v>23916066</v>
      </c>
      <c r="EG35" s="497">
        <v>25680606</v>
      </c>
      <c r="EH35" s="497">
        <v>22826058</v>
      </c>
      <c r="EI35" s="497">
        <v>20035026</v>
      </c>
      <c r="EJ35" s="497">
        <v>16521237</v>
      </c>
      <c r="EK35" s="497">
        <v>18242044</v>
      </c>
      <c r="EL35" s="497">
        <v>24112670</v>
      </c>
      <c r="EM35" s="497">
        <v>30517074</v>
      </c>
      <c r="EN35" s="497">
        <v>30574162</v>
      </c>
      <c r="EO35" s="497">
        <v>20604004</v>
      </c>
      <c r="EP35" s="497">
        <v>17329546</v>
      </c>
      <c r="EQ35" s="497">
        <v>18806604</v>
      </c>
      <c r="ER35" s="497">
        <v>25187696</v>
      </c>
      <c r="ES35" s="497">
        <v>27256082</v>
      </c>
      <c r="ET35" s="497">
        <v>23501168</v>
      </c>
      <c r="EU35" s="497">
        <v>21012178</v>
      </c>
      <c r="EV35" s="497">
        <v>17323140</v>
      </c>
      <c r="EW35" s="497">
        <v>18643052</v>
      </c>
      <c r="EX35" s="497">
        <v>25433450</v>
      </c>
      <c r="EY35" s="497">
        <v>31914268</v>
      </c>
      <c r="EZ35" s="497">
        <v>31096904</v>
      </c>
      <c r="FA35" s="497">
        <v>21829108</v>
      </c>
      <c r="FB35" s="497">
        <v>18477188</v>
      </c>
      <c r="FC35" s="497">
        <v>19500530</v>
      </c>
      <c r="FD35" s="497">
        <v>26495316</v>
      </c>
      <c r="FE35" s="497">
        <v>28438152</v>
      </c>
      <c r="FF35" s="497">
        <v>25091198</v>
      </c>
      <c r="FG35" s="497">
        <v>22558350</v>
      </c>
      <c r="FH35" s="497">
        <v>18337954</v>
      </c>
      <c r="FI35" s="497">
        <v>19896998</v>
      </c>
      <c r="FJ35" s="497">
        <v>27665186</v>
      </c>
      <c r="FK35" s="497">
        <v>33996612</v>
      </c>
      <c r="FL35" s="497">
        <v>32891046</v>
      </c>
      <c r="FM35" s="497">
        <v>23423366</v>
      </c>
      <c r="FN35" s="497">
        <v>19339466</v>
      </c>
      <c r="FO35" s="497">
        <v>20992490</v>
      </c>
      <c r="FP35" s="497">
        <v>28407238</v>
      </c>
      <c r="FQ35" s="497">
        <v>29893086</v>
      </c>
      <c r="FR35" s="497">
        <v>26575270</v>
      </c>
      <c r="FS35" s="497">
        <v>24145870</v>
      </c>
      <c r="FT35" s="497">
        <v>19697424</v>
      </c>
      <c r="FU35" s="497">
        <v>21140512</v>
      </c>
      <c r="FV35" s="497">
        <v>29361406</v>
      </c>
      <c r="FW35" s="497">
        <v>34604408</v>
      </c>
      <c r="FX35" s="497">
        <v>34745108</v>
      </c>
      <c r="FY35" s="497">
        <v>24376294</v>
      </c>
      <c r="FZ35" s="497">
        <v>20314892</v>
      </c>
      <c r="GA35" s="497">
        <v>22802384</v>
      </c>
      <c r="GB35" s="497">
        <v>30228768</v>
      </c>
    </row>
    <row r="36" spans="1:184">
      <c r="B36" s="461"/>
      <c r="C36" s="478" t="s">
        <v>20</v>
      </c>
      <c r="D36" s="478" t="s">
        <v>63</v>
      </c>
      <c r="E36" s="497">
        <v>11538322</v>
      </c>
      <c r="F36" s="497">
        <v>10041437</v>
      </c>
      <c r="G36" s="497">
        <v>10453353</v>
      </c>
      <c r="H36" s="497">
        <v>10047763</v>
      </c>
      <c r="I36" s="497">
        <v>10174923</v>
      </c>
      <c r="J36" s="497">
        <v>9923990</v>
      </c>
      <c r="K36" s="497">
        <v>12332050</v>
      </c>
      <c r="L36" s="497">
        <v>6892344</v>
      </c>
      <c r="M36" s="497">
        <v>0</v>
      </c>
      <c r="N36" s="497">
        <v>0</v>
      </c>
      <c r="O36" s="497">
        <v>0</v>
      </c>
      <c r="P36" s="497">
        <v>0</v>
      </c>
      <c r="Q36" s="497">
        <v>0</v>
      </c>
      <c r="R36" s="497">
        <v>0</v>
      </c>
      <c r="S36" s="497">
        <v>0</v>
      </c>
      <c r="T36" s="497">
        <v>0</v>
      </c>
      <c r="U36" s="497">
        <v>0</v>
      </c>
      <c r="V36" s="497">
        <v>0</v>
      </c>
      <c r="W36" s="497">
        <v>0</v>
      </c>
      <c r="X36" s="497">
        <v>0</v>
      </c>
      <c r="Y36" s="497">
        <v>0</v>
      </c>
      <c r="Z36" s="497">
        <v>0</v>
      </c>
      <c r="AA36" s="497">
        <v>0</v>
      </c>
      <c r="AB36" s="497">
        <v>0</v>
      </c>
      <c r="AC36" s="497">
        <v>0</v>
      </c>
      <c r="AD36" s="497">
        <v>0</v>
      </c>
      <c r="AE36" s="497">
        <v>0</v>
      </c>
      <c r="AF36" s="497">
        <v>0</v>
      </c>
      <c r="AG36" s="497">
        <v>0</v>
      </c>
      <c r="AH36" s="497">
        <v>0</v>
      </c>
      <c r="AI36" s="497">
        <v>0</v>
      </c>
      <c r="AJ36" s="497">
        <v>0</v>
      </c>
      <c r="AK36" s="497">
        <v>0</v>
      </c>
      <c r="AL36" s="497">
        <v>0</v>
      </c>
      <c r="AM36" s="497">
        <v>0</v>
      </c>
      <c r="AN36" s="497">
        <v>0</v>
      </c>
      <c r="AO36" s="497">
        <v>0</v>
      </c>
      <c r="AP36" s="497">
        <v>0</v>
      </c>
      <c r="AQ36" s="497">
        <v>0</v>
      </c>
      <c r="AR36" s="497">
        <v>0</v>
      </c>
      <c r="AS36" s="497">
        <v>0</v>
      </c>
      <c r="AT36" s="497">
        <v>0</v>
      </c>
      <c r="AU36" s="497">
        <v>0</v>
      </c>
      <c r="AV36" s="497">
        <v>0</v>
      </c>
      <c r="AW36" s="497">
        <v>0</v>
      </c>
      <c r="AX36" s="497">
        <v>0</v>
      </c>
      <c r="AY36" s="497">
        <v>0</v>
      </c>
      <c r="AZ36" s="497">
        <v>0</v>
      </c>
      <c r="BA36" s="497">
        <v>0</v>
      </c>
      <c r="BB36" s="497">
        <v>0</v>
      </c>
      <c r="BC36" s="497">
        <v>0</v>
      </c>
      <c r="BD36" s="497">
        <v>0</v>
      </c>
      <c r="BE36" s="497">
        <v>0</v>
      </c>
      <c r="BF36" s="497">
        <v>0</v>
      </c>
      <c r="BG36" s="497">
        <v>0</v>
      </c>
      <c r="BH36" s="497">
        <v>0</v>
      </c>
      <c r="BI36" s="497">
        <v>0</v>
      </c>
      <c r="BJ36" s="497">
        <v>0</v>
      </c>
      <c r="BK36" s="497">
        <v>0</v>
      </c>
      <c r="BL36" s="497">
        <v>0</v>
      </c>
      <c r="BM36" s="497">
        <v>0</v>
      </c>
      <c r="BN36" s="497">
        <v>0</v>
      </c>
      <c r="BO36" s="497">
        <v>0</v>
      </c>
      <c r="BP36" s="497">
        <v>0</v>
      </c>
      <c r="BQ36" s="497">
        <v>0</v>
      </c>
      <c r="BR36" s="497">
        <v>0</v>
      </c>
      <c r="BS36" s="497">
        <v>0</v>
      </c>
      <c r="BT36" s="497">
        <v>0</v>
      </c>
      <c r="BU36" s="497">
        <v>0</v>
      </c>
      <c r="BV36" s="497">
        <v>0</v>
      </c>
      <c r="BW36" s="497">
        <v>0</v>
      </c>
      <c r="BX36" s="497">
        <v>0</v>
      </c>
      <c r="BY36" s="497">
        <v>0</v>
      </c>
      <c r="BZ36" s="497">
        <v>0</v>
      </c>
      <c r="CA36" s="497">
        <v>0</v>
      </c>
      <c r="CB36" s="497">
        <v>0</v>
      </c>
      <c r="CC36" s="497">
        <v>0</v>
      </c>
      <c r="CD36" s="497">
        <v>0</v>
      </c>
      <c r="CE36" s="497">
        <v>0</v>
      </c>
      <c r="CF36" s="497">
        <v>0</v>
      </c>
      <c r="CG36" s="497">
        <v>0</v>
      </c>
      <c r="CH36" s="497">
        <v>0</v>
      </c>
      <c r="CI36" s="497">
        <v>0</v>
      </c>
      <c r="CJ36" s="497">
        <v>0</v>
      </c>
      <c r="CK36" s="497">
        <v>0</v>
      </c>
      <c r="CL36" s="497">
        <v>0</v>
      </c>
      <c r="CM36" s="497">
        <v>0</v>
      </c>
      <c r="CN36" s="497">
        <v>0</v>
      </c>
      <c r="CO36" s="497">
        <v>0</v>
      </c>
      <c r="CP36" s="497">
        <v>0</v>
      </c>
      <c r="CQ36" s="497">
        <v>0</v>
      </c>
      <c r="CR36" s="497">
        <v>0</v>
      </c>
      <c r="CS36" s="497">
        <v>0</v>
      </c>
      <c r="CT36" s="497">
        <v>0</v>
      </c>
      <c r="CU36" s="497">
        <v>0</v>
      </c>
      <c r="CV36" s="497">
        <v>0</v>
      </c>
      <c r="CW36" s="497">
        <v>0</v>
      </c>
      <c r="CX36" s="497">
        <v>0</v>
      </c>
      <c r="CY36" s="497">
        <v>0</v>
      </c>
      <c r="CZ36" s="497">
        <v>0</v>
      </c>
      <c r="DA36" s="497">
        <v>0</v>
      </c>
      <c r="DB36" s="497">
        <v>0</v>
      </c>
      <c r="DC36" s="497">
        <v>0</v>
      </c>
      <c r="DD36" s="497">
        <v>0</v>
      </c>
      <c r="DE36" s="497">
        <v>0</v>
      </c>
      <c r="DF36" s="497">
        <v>0</v>
      </c>
      <c r="DG36" s="497">
        <v>0</v>
      </c>
      <c r="DH36" s="497">
        <v>0</v>
      </c>
      <c r="DI36" s="497">
        <v>0</v>
      </c>
      <c r="DJ36" s="497">
        <v>0</v>
      </c>
      <c r="DK36" s="497">
        <v>0</v>
      </c>
      <c r="DL36" s="497">
        <v>0</v>
      </c>
      <c r="DM36" s="497">
        <v>0</v>
      </c>
      <c r="DN36" s="497">
        <v>0</v>
      </c>
      <c r="DO36" s="497">
        <v>0</v>
      </c>
      <c r="DP36" s="497">
        <v>0</v>
      </c>
      <c r="DQ36" s="497">
        <v>0</v>
      </c>
      <c r="DR36" s="497">
        <v>0</v>
      </c>
      <c r="DS36" s="497">
        <v>0</v>
      </c>
      <c r="DT36" s="497">
        <v>0</v>
      </c>
      <c r="DU36" s="497">
        <v>0</v>
      </c>
      <c r="DV36" s="497">
        <v>0</v>
      </c>
      <c r="DW36" s="497">
        <v>0</v>
      </c>
      <c r="DX36" s="497">
        <v>0</v>
      </c>
      <c r="DY36" s="497">
        <v>0</v>
      </c>
      <c r="DZ36" s="497">
        <v>0</v>
      </c>
      <c r="EA36" s="497">
        <v>0</v>
      </c>
      <c r="EB36" s="497">
        <v>0</v>
      </c>
      <c r="EC36" s="497">
        <v>0</v>
      </c>
      <c r="ED36" s="497">
        <v>0</v>
      </c>
      <c r="EE36" s="497">
        <v>0</v>
      </c>
      <c r="EF36" s="497">
        <v>0</v>
      </c>
      <c r="EG36" s="497">
        <v>0</v>
      </c>
      <c r="EH36" s="497">
        <v>0</v>
      </c>
      <c r="EI36" s="497">
        <v>0</v>
      </c>
      <c r="EJ36" s="497">
        <v>0</v>
      </c>
      <c r="EK36" s="497">
        <v>0</v>
      </c>
      <c r="EL36" s="497">
        <v>0</v>
      </c>
      <c r="EM36" s="497">
        <v>0</v>
      </c>
      <c r="EN36" s="497">
        <v>0</v>
      </c>
      <c r="EO36" s="497">
        <v>0</v>
      </c>
      <c r="EP36" s="497">
        <v>0</v>
      </c>
      <c r="EQ36" s="497">
        <v>0</v>
      </c>
      <c r="ER36" s="497">
        <v>0</v>
      </c>
      <c r="ES36" s="497">
        <v>0</v>
      </c>
      <c r="ET36" s="497">
        <v>0</v>
      </c>
      <c r="EU36" s="497">
        <v>0</v>
      </c>
      <c r="EV36" s="497">
        <v>0</v>
      </c>
      <c r="EW36" s="497">
        <v>0</v>
      </c>
      <c r="EX36" s="497">
        <v>0</v>
      </c>
      <c r="EY36" s="497">
        <v>0</v>
      </c>
      <c r="EZ36" s="497">
        <v>0</v>
      </c>
      <c r="FA36" s="497">
        <v>0</v>
      </c>
      <c r="FB36" s="497">
        <v>0</v>
      </c>
      <c r="FC36" s="497">
        <v>0</v>
      </c>
      <c r="FD36" s="497">
        <v>0</v>
      </c>
      <c r="FE36" s="497">
        <v>0</v>
      </c>
      <c r="FF36" s="497">
        <v>0</v>
      </c>
      <c r="FG36" s="497">
        <v>0</v>
      </c>
      <c r="FH36" s="497">
        <v>0</v>
      </c>
      <c r="FI36" s="497">
        <v>0</v>
      </c>
      <c r="FJ36" s="497">
        <v>0</v>
      </c>
      <c r="FK36" s="497">
        <v>0</v>
      </c>
      <c r="FL36" s="497">
        <v>0</v>
      </c>
      <c r="FM36" s="497">
        <v>0</v>
      </c>
      <c r="FN36" s="497">
        <v>0</v>
      </c>
      <c r="FO36" s="497">
        <v>0</v>
      </c>
      <c r="FP36" s="497">
        <v>0</v>
      </c>
      <c r="FQ36" s="497">
        <v>0</v>
      </c>
      <c r="FR36" s="497">
        <v>0</v>
      </c>
      <c r="FS36" s="497">
        <v>0</v>
      </c>
      <c r="FT36" s="497">
        <v>0</v>
      </c>
      <c r="FU36" s="497">
        <v>0</v>
      </c>
      <c r="FV36" s="497">
        <v>0</v>
      </c>
      <c r="FW36" s="497">
        <v>0</v>
      </c>
      <c r="FX36" s="497">
        <v>0</v>
      </c>
      <c r="FY36" s="497">
        <v>0</v>
      </c>
      <c r="FZ36" s="497">
        <v>0</v>
      </c>
      <c r="GA36" s="497">
        <v>0</v>
      </c>
      <c r="GB36" s="497">
        <v>0</v>
      </c>
    </row>
    <row r="37" spans="1:184">
      <c r="B37" s="486" t="e">
        <v>#REF!</v>
      </c>
      <c r="C37" s="479" t="s">
        <v>21</v>
      </c>
      <c r="D37" s="479" t="s">
        <v>63</v>
      </c>
      <c r="E37" s="657">
        <v>1821134.12</v>
      </c>
      <c r="F37" s="657">
        <v>1592187.5</v>
      </c>
      <c r="G37" s="657">
        <v>1503787.12</v>
      </c>
      <c r="H37" s="657">
        <v>1385137.75</v>
      </c>
      <c r="I37" s="657">
        <v>1489187.88</v>
      </c>
      <c r="J37" s="657">
        <v>1741158.75</v>
      </c>
      <c r="K37" s="657">
        <v>2183421.25</v>
      </c>
      <c r="L37" s="657">
        <v>2093271</v>
      </c>
      <c r="M37" s="657">
        <v>1542130.62</v>
      </c>
      <c r="N37" s="657">
        <v>1363627.62</v>
      </c>
      <c r="O37" s="657">
        <v>1302876</v>
      </c>
      <c r="P37" s="657">
        <v>1529408.75</v>
      </c>
      <c r="Q37" s="657">
        <v>1863092.5</v>
      </c>
      <c r="R37" s="657">
        <v>1650142.25</v>
      </c>
      <c r="S37" s="657">
        <v>1505334.38</v>
      </c>
      <c r="T37" s="657">
        <v>1412061.62</v>
      </c>
      <c r="U37" s="657">
        <v>1515901.25</v>
      </c>
      <c r="V37" s="657">
        <v>1771569.25</v>
      </c>
      <c r="W37" s="657">
        <v>2071280.75</v>
      </c>
      <c r="X37" s="657">
        <v>2131750.5</v>
      </c>
      <c r="Y37" s="657">
        <v>1603882.88</v>
      </c>
      <c r="Z37" s="657">
        <v>1396937.5</v>
      </c>
      <c r="AA37" s="657">
        <v>1341181</v>
      </c>
      <c r="AB37" s="657">
        <v>1562414.12</v>
      </c>
      <c r="AC37" s="657">
        <v>1875268.75</v>
      </c>
      <c r="AD37" s="657">
        <v>1699711.88</v>
      </c>
      <c r="AE37" s="657">
        <v>1579008.12</v>
      </c>
      <c r="AF37" s="657">
        <v>1429426.38</v>
      </c>
      <c r="AG37" s="657">
        <v>1526409.12</v>
      </c>
      <c r="AH37" s="657">
        <v>1922972.12</v>
      </c>
      <c r="AI37" s="657">
        <v>2170431.25</v>
      </c>
      <c r="AJ37" s="657">
        <v>2211027</v>
      </c>
      <c r="AK37" s="657">
        <v>1651912</v>
      </c>
      <c r="AL37" s="657">
        <v>1487054</v>
      </c>
      <c r="AM37" s="657">
        <v>1412632.88</v>
      </c>
      <c r="AN37" s="657">
        <v>1590721.5</v>
      </c>
      <c r="AO37" s="657">
        <v>1955842.75</v>
      </c>
      <c r="AP37" s="657">
        <v>1818542.75</v>
      </c>
      <c r="AQ37" s="657">
        <v>1657916.12</v>
      </c>
      <c r="AR37" s="657">
        <v>1506598</v>
      </c>
      <c r="AS37" s="657">
        <v>1596660.12</v>
      </c>
      <c r="AT37" s="657">
        <v>2010089.12</v>
      </c>
      <c r="AU37" s="657">
        <v>2218496.25</v>
      </c>
      <c r="AV37" s="657">
        <v>2366971.25</v>
      </c>
      <c r="AW37" s="657">
        <v>1713221.12</v>
      </c>
      <c r="AX37" s="657">
        <v>1526897.12</v>
      </c>
      <c r="AY37" s="657">
        <v>1474522.88</v>
      </c>
      <c r="AZ37" s="657">
        <v>1653710.88</v>
      </c>
      <c r="BA37" s="657">
        <v>2064923.25</v>
      </c>
      <c r="BB37" s="657">
        <v>1908254.12</v>
      </c>
      <c r="BC37" s="657">
        <v>1718729.62</v>
      </c>
      <c r="BD37" s="657">
        <v>1553812.5</v>
      </c>
      <c r="BE37" s="657">
        <v>1633542.62</v>
      </c>
      <c r="BF37" s="657">
        <v>2092342.75</v>
      </c>
      <c r="BG37" s="657">
        <v>2290988.25</v>
      </c>
      <c r="BH37" s="657">
        <v>2486765.5</v>
      </c>
      <c r="BI37" s="657">
        <v>1740092</v>
      </c>
      <c r="BJ37" s="657">
        <v>1589933.88</v>
      </c>
      <c r="BK37" s="657">
        <v>1526549.38</v>
      </c>
      <c r="BL37" s="657">
        <v>1742556</v>
      </c>
      <c r="BM37" s="657">
        <v>2167065.75</v>
      </c>
      <c r="BN37" s="657">
        <v>1998500.62</v>
      </c>
      <c r="BO37" s="657">
        <v>1806178.12</v>
      </c>
      <c r="BP37" s="657">
        <v>1661446.5</v>
      </c>
      <c r="BQ37" s="657">
        <v>1758222.38</v>
      </c>
      <c r="BR37" s="657">
        <v>2243928.75</v>
      </c>
      <c r="BS37" s="657">
        <v>2581890.25</v>
      </c>
      <c r="BT37" s="657">
        <v>2735337</v>
      </c>
      <c r="BU37" s="657">
        <v>1937743.88</v>
      </c>
      <c r="BV37" s="657">
        <v>1751153.25</v>
      </c>
      <c r="BW37" s="657">
        <v>1728614.88</v>
      </c>
      <c r="BX37" s="657">
        <v>1968123.38</v>
      </c>
      <c r="BY37" s="657">
        <v>2381822.5</v>
      </c>
      <c r="BZ37" s="657">
        <v>2236001.5</v>
      </c>
      <c r="CA37" s="657">
        <v>2125607</v>
      </c>
      <c r="CB37" s="657">
        <v>1958984.12</v>
      </c>
      <c r="CC37" s="657">
        <v>2092333.5</v>
      </c>
      <c r="CD37" s="657">
        <v>2690418.5</v>
      </c>
      <c r="CE37" s="657">
        <v>3292811.75</v>
      </c>
      <c r="CF37" s="657">
        <v>3499470.75</v>
      </c>
      <c r="CG37" s="657">
        <v>2579026.25</v>
      </c>
      <c r="CH37" s="657">
        <v>2311247.75</v>
      </c>
      <c r="CI37" s="657">
        <v>2252928.75</v>
      </c>
      <c r="CJ37" s="657">
        <v>2624714.5</v>
      </c>
      <c r="CK37" s="657">
        <v>3044147.25</v>
      </c>
      <c r="CL37" s="657">
        <v>2818138.75</v>
      </c>
      <c r="CM37" s="657">
        <v>2726287</v>
      </c>
      <c r="CN37" s="657">
        <v>2498272</v>
      </c>
      <c r="CO37" s="657">
        <v>2642649.75</v>
      </c>
      <c r="CP37" s="657">
        <v>3522812.5</v>
      </c>
      <c r="CQ37" s="657">
        <v>4263671</v>
      </c>
      <c r="CR37" s="657">
        <v>4386175</v>
      </c>
      <c r="CS37" s="657">
        <v>3313041.25</v>
      </c>
      <c r="CT37" s="657">
        <v>2866455</v>
      </c>
      <c r="CU37" s="657">
        <v>2735475.25</v>
      </c>
      <c r="CV37" s="657">
        <v>3260657.25</v>
      </c>
      <c r="CW37" s="657">
        <v>3661832.5</v>
      </c>
      <c r="CX37" s="657">
        <v>3375616.75</v>
      </c>
      <c r="CY37" s="657">
        <v>3244021.25</v>
      </c>
      <c r="CZ37" s="657">
        <v>3016585</v>
      </c>
      <c r="DA37" s="657">
        <v>3146722</v>
      </c>
      <c r="DB37" s="657">
        <v>4211683.5</v>
      </c>
      <c r="DC37" s="657">
        <v>4801364</v>
      </c>
      <c r="DD37" s="657">
        <v>5002747</v>
      </c>
      <c r="DE37" s="657">
        <v>3604249.75</v>
      </c>
      <c r="DF37" s="657">
        <v>3094616.5</v>
      </c>
      <c r="DG37" s="657">
        <v>2955222.5</v>
      </c>
      <c r="DH37" s="657">
        <v>3438293.25</v>
      </c>
      <c r="DI37" s="657">
        <v>3821323.25</v>
      </c>
      <c r="DJ37" s="657">
        <v>3509446</v>
      </c>
      <c r="DK37" s="657">
        <v>3337058.75</v>
      </c>
      <c r="DL37" s="657">
        <v>2985839.5</v>
      </c>
      <c r="DM37" s="657">
        <v>3211287.5</v>
      </c>
      <c r="DN37" s="657">
        <v>4361584.5</v>
      </c>
      <c r="DO37" s="657">
        <v>4795314</v>
      </c>
      <c r="DP37" s="657">
        <v>5065046</v>
      </c>
      <c r="DQ37" s="657">
        <v>3688725.75</v>
      </c>
      <c r="DR37" s="657">
        <v>3194662.25</v>
      </c>
      <c r="DS37" s="657">
        <v>3101014</v>
      </c>
      <c r="DT37" s="657">
        <v>3503054.75</v>
      </c>
      <c r="DU37" s="657">
        <v>3917053</v>
      </c>
      <c r="DV37" s="657">
        <v>3575996.25</v>
      </c>
      <c r="DW37" s="657">
        <v>3407358.5</v>
      </c>
      <c r="DX37" s="657">
        <v>3075458.5</v>
      </c>
      <c r="DY37" s="657">
        <v>3378133.75</v>
      </c>
      <c r="DZ37" s="657">
        <v>4415114.5</v>
      </c>
      <c r="EA37" s="657">
        <v>4856978.5</v>
      </c>
      <c r="EB37" s="657">
        <v>5137393</v>
      </c>
      <c r="EC37" s="657">
        <v>3684099</v>
      </c>
      <c r="ED37" s="657">
        <v>3274830.25</v>
      </c>
      <c r="EE37" s="657">
        <v>3109009</v>
      </c>
      <c r="EF37" s="657">
        <v>3527558.25</v>
      </c>
      <c r="EG37" s="657">
        <v>3921865.25</v>
      </c>
      <c r="EH37" s="657">
        <v>3667931.75</v>
      </c>
      <c r="EI37" s="657">
        <v>3392049.75</v>
      </c>
      <c r="EJ37" s="657">
        <v>3148854.25</v>
      </c>
      <c r="EK37" s="657">
        <v>3403818.75</v>
      </c>
      <c r="EL37" s="657">
        <v>4218315</v>
      </c>
      <c r="EM37" s="657">
        <v>5045700</v>
      </c>
      <c r="EN37" s="657">
        <v>5328236.5</v>
      </c>
      <c r="EO37" s="657">
        <v>3841047.25</v>
      </c>
      <c r="EP37" s="657">
        <v>3357904.5</v>
      </c>
      <c r="EQ37" s="657">
        <v>3097726.25</v>
      </c>
      <c r="ER37" s="657">
        <v>3689851.5</v>
      </c>
      <c r="ES37" s="657">
        <v>4127521.75</v>
      </c>
      <c r="ET37" s="657">
        <v>3740541</v>
      </c>
      <c r="EU37" s="657">
        <v>3566446.75</v>
      </c>
      <c r="EV37" s="657">
        <v>3290270.75</v>
      </c>
      <c r="EW37" s="657">
        <v>3463206.75</v>
      </c>
      <c r="EX37" s="657">
        <v>4415288</v>
      </c>
      <c r="EY37" s="657">
        <v>5226462</v>
      </c>
      <c r="EZ37" s="657">
        <v>5370194</v>
      </c>
      <c r="FA37" s="657">
        <v>4101062.5</v>
      </c>
      <c r="FB37" s="657">
        <v>3535513.75</v>
      </c>
      <c r="FC37" s="657">
        <v>3247001.75</v>
      </c>
      <c r="FD37" s="657">
        <v>3850906.5</v>
      </c>
      <c r="FE37" s="657">
        <v>4277899</v>
      </c>
      <c r="FF37" s="657">
        <v>3938297.5</v>
      </c>
      <c r="FG37" s="657">
        <v>3806386.25</v>
      </c>
      <c r="FH37" s="657">
        <v>3449803</v>
      </c>
      <c r="FI37" s="657">
        <v>3661703</v>
      </c>
      <c r="FJ37" s="657">
        <v>4751551.5</v>
      </c>
      <c r="FK37" s="657">
        <v>5511964.5</v>
      </c>
      <c r="FL37" s="657">
        <v>5626970.5</v>
      </c>
      <c r="FM37" s="657">
        <v>4349726.5</v>
      </c>
      <c r="FN37" s="657">
        <v>3650519</v>
      </c>
      <c r="FO37" s="657">
        <v>3464364.75</v>
      </c>
      <c r="FP37" s="657">
        <v>4087755.5</v>
      </c>
      <c r="FQ37" s="657">
        <v>4527419</v>
      </c>
      <c r="FR37" s="657">
        <v>4128367.75</v>
      </c>
      <c r="FS37" s="657">
        <v>4044355</v>
      </c>
      <c r="FT37" s="657">
        <v>3661488.25</v>
      </c>
      <c r="FU37" s="657">
        <v>3916280.75</v>
      </c>
      <c r="FV37" s="657">
        <v>5094755.5</v>
      </c>
      <c r="FW37" s="657">
        <v>5561441</v>
      </c>
      <c r="FX37" s="657">
        <v>5893751</v>
      </c>
      <c r="FY37" s="657">
        <v>4474609</v>
      </c>
      <c r="FZ37" s="657">
        <v>3792638.75</v>
      </c>
      <c r="GA37" s="657">
        <v>3721861.5</v>
      </c>
      <c r="GB37" s="657">
        <v>4284103.5</v>
      </c>
    </row>
    <row r="38" spans="1:184">
      <c r="B38" s="486"/>
      <c r="C38" s="485"/>
      <c r="D38" s="485"/>
      <c r="E38" s="497"/>
      <c r="F38" s="497"/>
      <c r="G38" s="497"/>
      <c r="H38" s="497"/>
      <c r="I38" s="497"/>
      <c r="J38" s="497"/>
      <c r="K38" s="497"/>
      <c r="L38" s="497"/>
      <c r="M38" s="497"/>
      <c r="N38" s="497"/>
      <c r="O38" s="497"/>
      <c r="P38" s="497"/>
      <c r="Q38" s="497"/>
      <c r="R38" s="497"/>
      <c r="S38" s="497"/>
      <c r="T38" s="497"/>
      <c r="U38" s="497"/>
      <c r="V38" s="497"/>
      <c r="W38" s="497"/>
      <c r="X38" s="497"/>
      <c r="Y38" s="497"/>
      <c r="Z38" s="497"/>
      <c r="AA38" s="497"/>
      <c r="AB38" s="497"/>
      <c r="AC38" s="497"/>
      <c r="AD38" s="497"/>
      <c r="AE38" s="497"/>
      <c r="AF38" s="497"/>
      <c r="AG38" s="497"/>
      <c r="AH38" s="497"/>
      <c r="AI38" s="497"/>
      <c r="AJ38" s="497"/>
      <c r="AK38" s="497"/>
      <c r="AL38" s="497"/>
      <c r="AM38" s="497"/>
      <c r="AN38" s="497"/>
      <c r="AO38" s="497"/>
      <c r="AP38" s="497"/>
      <c r="AQ38" s="497"/>
      <c r="AR38" s="497"/>
      <c r="AS38" s="497"/>
      <c r="AT38" s="497"/>
      <c r="AU38" s="497"/>
      <c r="AV38" s="497"/>
      <c r="AW38" s="497"/>
      <c r="AX38" s="497"/>
      <c r="AY38" s="497"/>
      <c r="AZ38" s="497"/>
      <c r="BA38" s="497"/>
      <c r="BB38" s="497"/>
      <c r="BC38" s="497"/>
      <c r="BD38" s="497"/>
      <c r="BE38" s="497"/>
      <c r="BF38" s="497"/>
      <c r="BG38" s="497"/>
      <c r="BH38" s="497"/>
      <c r="BI38" s="497"/>
      <c r="BJ38" s="497"/>
      <c r="BK38" s="497"/>
      <c r="BL38" s="497"/>
      <c r="BM38" s="497"/>
      <c r="BN38" s="497"/>
      <c r="BO38" s="497"/>
      <c r="BP38" s="497"/>
      <c r="BQ38" s="497"/>
      <c r="BR38" s="497"/>
      <c r="BS38" s="497"/>
      <c r="BT38" s="497"/>
      <c r="BU38" s="497"/>
      <c r="BV38" s="497"/>
      <c r="BW38" s="497"/>
      <c r="BX38" s="497"/>
      <c r="BY38" s="497"/>
      <c r="BZ38" s="497"/>
      <c r="CA38" s="497"/>
      <c r="CB38" s="497"/>
      <c r="CC38" s="497"/>
      <c r="CD38" s="497"/>
      <c r="CE38" s="497"/>
      <c r="CF38" s="497"/>
      <c r="CG38" s="497"/>
      <c r="CH38" s="497"/>
      <c r="CI38" s="497"/>
      <c r="CJ38" s="497"/>
      <c r="CK38" s="497"/>
      <c r="CL38" s="497"/>
      <c r="CM38" s="497"/>
      <c r="CN38" s="497"/>
      <c r="CO38" s="497"/>
      <c r="CP38" s="497"/>
      <c r="CQ38" s="497"/>
      <c r="CR38" s="497"/>
      <c r="CS38" s="497"/>
      <c r="CT38" s="497"/>
      <c r="CU38" s="497"/>
      <c r="CV38" s="497"/>
      <c r="CW38" s="497"/>
      <c r="CX38" s="497"/>
      <c r="CY38" s="497"/>
      <c r="CZ38" s="497"/>
      <c r="DA38" s="497"/>
      <c r="DB38" s="497"/>
      <c r="DC38" s="497"/>
      <c r="DD38" s="497"/>
      <c r="DE38" s="497"/>
      <c r="DF38" s="497"/>
      <c r="DG38" s="497"/>
      <c r="DH38" s="497"/>
      <c r="DI38" s="497"/>
      <c r="DJ38" s="497"/>
      <c r="DK38" s="497"/>
      <c r="DL38" s="497"/>
      <c r="DM38" s="497"/>
      <c r="DN38" s="497"/>
      <c r="DO38" s="497"/>
      <c r="DP38" s="497"/>
      <c r="DQ38" s="497"/>
      <c r="DR38" s="497"/>
      <c r="DS38" s="497"/>
      <c r="DT38" s="497"/>
      <c r="DU38" s="497"/>
      <c r="DV38" s="497"/>
      <c r="DW38" s="497"/>
      <c r="DX38" s="497"/>
      <c r="DY38" s="497"/>
      <c r="DZ38" s="497"/>
      <c r="EA38" s="497"/>
      <c r="EB38" s="497"/>
      <c r="EC38" s="497"/>
      <c r="ED38" s="497"/>
      <c r="EE38" s="497"/>
      <c r="EF38" s="497"/>
      <c r="EG38" s="497"/>
      <c r="EH38" s="497"/>
      <c r="EI38" s="497"/>
      <c r="EJ38" s="497"/>
      <c r="EK38" s="497"/>
      <c r="EL38" s="497"/>
      <c r="EM38" s="497"/>
      <c r="EN38" s="497"/>
      <c r="EO38" s="497"/>
      <c r="EP38" s="497"/>
      <c r="EQ38" s="497"/>
      <c r="ER38" s="497"/>
      <c r="ES38" s="497"/>
      <c r="ET38" s="497"/>
      <c r="EU38" s="497"/>
      <c r="EV38" s="497"/>
      <c r="EW38" s="497"/>
      <c r="EX38" s="497"/>
      <c r="EY38" s="497"/>
      <c r="EZ38" s="497"/>
      <c r="FA38" s="497"/>
      <c r="FB38" s="497"/>
      <c r="FC38" s="497"/>
      <c r="FD38" s="497"/>
      <c r="FE38" s="497"/>
      <c r="FF38" s="497"/>
      <c r="FG38" s="497"/>
      <c r="FH38" s="497"/>
      <c r="FI38" s="497"/>
      <c r="FJ38" s="497"/>
      <c r="FK38" s="497"/>
      <c r="FL38" s="497"/>
      <c r="FM38" s="497"/>
      <c r="FN38" s="497"/>
      <c r="FO38" s="497"/>
      <c r="FP38" s="497"/>
      <c r="FQ38" s="497"/>
      <c r="FR38" s="497"/>
      <c r="FS38" s="497"/>
      <c r="FT38" s="497"/>
      <c r="FU38" s="497"/>
      <c r="FV38" s="497"/>
      <c r="FW38" s="497"/>
      <c r="FX38" s="497"/>
      <c r="FY38" s="497"/>
      <c r="FZ38" s="497"/>
      <c r="GA38" s="497"/>
      <c r="GB38" s="497"/>
    </row>
    <row r="39" spans="1:184" s="357" customFormat="1">
      <c r="A39" s="41"/>
      <c r="B39" s="461"/>
      <c r="C39" s="658"/>
      <c r="D39" s="490" t="s">
        <v>64</v>
      </c>
      <c r="E39" s="491">
        <v>33389924.120000001</v>
      </c>
      <c r="F39" s="492">
        <v>28597632</v>
      </c>
      <c r="G39" s="492">
        <v>28283160.120000001</v>
      </c>
      <c r="H39" s="492">
        <v>26086129.25</v>
      </c>
      <c r="I39" s="492">
        <v>26960012.379999999</v>
      </c>
      <c r="J39" s="492">
        <v>28623200.75</v>
      </c>
      <c r="K39" s="492">
        <v>36180760.25</v>
      </c>
      <c r="L39" s="492">
        <v>28558734</v>
      </c>
      <c r="M39" s="492">
        <v>16418042.620000001</v>
      </c>
      <c r="N39" s="492">
        <v>15430956.120000001</v>
      </c>
      <c r="O39" s="492">
        <v>15779609</v>
      </c>
      <c r="P39" s="492">
        <v>19074950.25</v>
      </c>
      <c r="Q39" s="492">
        <v>22194990.5</v>
      </c>
      <c r="R39" s="492">
        <v>19150034.75</v>
      </c>
      <c r="S39" s="492">
        <v>17697167.879999999</v>
      </c>
      <c r="T39" s="492">
        <v>16154246.120000001</v>
      </c>
      <c r="U39" s="492">
        <v>16697178.75</v>
      </c>
      <c r="V39" s="492">
        <v>18925488.25</v>
      </c>
      <c r="W39" s="492">
        <v>22679270.75</v>
      </c>
      <c r="X39" s="492">
        <v>22265495.5</v>
      </c>
      <c r="Y39" s="492">
        <v>17120170.879999999</v>
      </c>
      <c r="Z39" s="492">
        <v>15940134.5</v>
      </c>
      <c r="AA39" s="492">
        <v>16330976</v>
      </c>
      <c r="AB39" s="492">
        <v>19473613.620000001</v>
      </c>
      <c r="AC39" s="492">
        <v>22123272.75</v>
      </c>
      <c r="AD39" s="492">
        <v>19808112.879999999</v>
      </c>
      <c r="AE39" s="492">
        <v>18615998.120000001</v>
      </c>
      <c r="AF39" s="492">
        <v>16435682.379999999</v>
      </c>
      <c r="AG39" s="492">
        <v>17071398.120000001</v>
      </c>
      <c r="AH39" s="492">
        <v>20363105.120000001</v>
      </c>
      <c r="AI39" s="492">
        <v>23884112.25</v>
      </c>
      <c r="AJ39" s="492">
        <v>23219045</v>
      </c>
      <c r="AK39" s="492">
        <v>17708063.5</v>
      </c>
      <c r="AL39" s="492">
        <v>16679710.5</v>
      </c>
      <c r="AM39" s="492">
        <v>17263134.879999999</v>
      </c>
      <c r="AN39" s="492">
        <v>19947993.5</v>
      </c>
      <c r="AO39" s="492">
        <v>23219948.75</v>
      </c>
      <c r="AP39" s="492">
        <v>21285234.75</v>
      </c>
      <c r="AQ39" s="492">
        <v>19669885.120000001</v>
      </c>
      <c r="AR39" s="492">
        <v>17136230</v>
      </c>
      <c r="AS39" s="492">
        <v>18004697.120000001</v>
      </c>
      <c r="AT39" s="492">
        <v>21341029.120000001</v>
      </c>
      <c r="AU39" s="492">
        <v>24561382.25</v>
      </c>
      <c r="AV39" s="492">
        <v>24965028.25</v>
      </c>
      <c r="AW39" s="492">
        <v>18498778.120000001</v>
      </c>
      <c r="AX39" s="492">
        <v>17254990.120000001</v>
      </c>
      <c r="AY39" s="492">
        <v>18110050.879999999</v>
      </c>
      <c r="AZ39" s="492">
        <v>20884830.879999999</v>
      </c>
      <c r="BA39" s="492">
        <v>24637909.25</v>
      </c>
      <c r="BB39" s="492">
        <v>22089525.120000001</v>
      </c>
      <c r="BC39" s="492">
        <v>20464853.620000001</v>
      </c>
      <c r="BD39" s="492">
        <v>17741895.5</v>
      </c>
      <c r="BE39" s="492">
        <v>18503608.120000001</v>
      </c>
      <c r="BF39" s="492">
        <v>22350531.75</v>
      </c>
      <c r="BG39" s="492">
        <v>25509702.25</v>
      </c>
      <c r="BH39" s="492">
        <v>26033299.5</v>
      </c>
      <c r="BI39" s="492">
        <v>18855210.5</v>
      </c>
      <c r="BJ39" s="492">
        <v>18010134.379999999</v>
      </c>
      <c r="BK39" s="492">
        <v>18812516.379999999</v>
      </c>
      <c r="BL39" s="492">
        <v>21767583</v>
      </c>
      <c r="BM39" s="492">
        <v>25987878.75</v>
      </c>
      <c r="BN39" s="492">
        <v>23239985.620000001</v>
      </c>
      <c r="BO39" s="492">
        <v>21646825.120000001</v>
      </c>
      <c r="BP39" s="492">
        <v>19078026.5</v>
      </c>
      <c r="BQ39" s="492">
        <v>19975176.379999999</v>
      </c>
      <c r="BR39" s="492">
        <v>24093751.75</v>
      </c>
      <c r="BS39" s="492">
        <v>28561618.25</v>
      </c>
      <c r="BT39" s="492">
        <v>28777425</v>
      </c>
      <c r="BU39" s="492">
        <v>21110707.879999999</v>
      </c>
      <c r="BV39" s="492">
        <v>19929565.25</v>
      </c>
      <c r="BW39" s="492">
        <v>21052787.879999999</v>
      </c>
      <c r="BX39" s="492">
        <v>24719187.379999999</v>
      </c>
      <c r="BY39" s="492">
        <v>28680903.5</v>
      </c>
      <c r="BZ39" s="492">
        <v>26140237.5</v>
      </c>
      <c r="CA39" s="492">
        <v>25119762</v>
      </c>
      <c r="CB39" s="492">
        <v>22540314.120000001</v>
      </c>
      <c r="CC39" s="492">
        <v>23831865.5</v>
      </c>
      <c r="CD39" s="492">
        <v>29031849.5</v>
      </c>
      <c r="CE39" s="492">
        <v>36605310.75</v>
      </c>
      <c r="CF39" s="492">
        <v>37004054.75</v>
      </c>
      <c r="CG39" s="492">
        <v>27729937.25</v>
      </c>
      <c r="CH39" s="492">
        <v>26278739.75</v>
      </c>
      <c r="CI39" s="492">
        <v>27695466.75</v>
      </c>
      <c r="CJ39" s="492">
        <v>33290575.5</v>
      </c>
      <c r="CK39" s="492">
        <v>36824289.25</v>
      </c>
      <c r="CL39" s="492">
        <v>33660324.75</v>
      </c>
      <c r="CM39" s="492">
        <v>32312248</v>
      </c>
      <c r="CN39" s="492">
        <v>28729096</v>
      </c>
      <c r="CO39" s="492">
        <v>30082025.75</v>
      </c>
      <c r="CP39" s="492">
        <v>38202057.5</v>
      </c>
      <c r="CQ39" s="492">
        <v>47469247</v>
      </c>
      <c r="CR39" s="492">
        <v>46635137</v>
      </c>
      <c r="CS39" s="492">
        <v>35538144.25</v>
      </c>
      <c r="CT39" s="492">
        <v>32665815</v>
      </c>
      <c r="CU39" s="492">
        <v>33707673.25</v>
      </c>
      <c r="CV39" s="492">
        <v>41141396.25</v>
      </c>
      <c r="CW39" s="492">
        <v>43834478.5</v>
      </c>
      <c r="CX39" s="492">
        <v>40021733.75</v>
      </c>
      <c r="CY39" s="492">
        <v>38494067.25</v>
      </c>
      <c r="CZ39" s="492">
        <v>34561259</v>
      </c>
      <c r="DA39" s="492">
        <v>35259556</v>
      </c>
      <c r="DB39" s="492">
        <v>44941989.5</v>
      </c>
      <c r="DC39" s="492">
        <v>53538942</v>
      </c>
      <c r="DD39" s="492">
        <v>53386551</v>
      </c>
      <c r="DE39" s="492">
        <v>38802177.75</v>
      </c>
      <c r="DF39" s="492">
        <v>34712281.5</v>
      </c>
      <c r="DG39" s="492">
        <v>36485958.5</v>
      </c>
      <c r="DH39" s="492">
        <v>43766649.25</v>
      </c>
      <c r="DI39" s="492">
        <v>46081833.25</v>
      </c>
      <c r="DJ39" s="492">
        <v>41114253</v>
      </c>
      <c r="DK39" s="492">
        <v>39702846.75</v>
      </c>
      <c r="DL39" s="492">
        <v>34439366.5</v>
      </c>
      <c r="DM39" s="492">
        <v>36196202.5</v>
      </c>
      <c r="DN39" s="492">
        <v>46739200.5</v>
      </c>
      <c r="DO39" s="492">
        <v>53698290</v>
      </c>
      <c r="DP39" s="492">
        <v>54333426</v>
      </c>
      <c r="DQ39" s="492">
        <v>39984913.75</v>
      </c>
      <c r="DR39" s="492">
        <v>36031487.25</v>
      </c>
      <c r="DS39" s="492">
        <v>38298684</v>
      </c>
      <c r="DT39" s="492">
        <v>44685160.75</v>
      </c>
      <c r="DU39" s="492">
        <v>47506949</v>
      </c>
      <c r="DV39" s="492">
        <v>42046822.25</v>
      </c>
      <c r="DW39" s="492">
        <v>40733116.5</v>
      </c>
      <c r="DX39" s="492">
        <v>35045979.5</v>
      </c>
      <c r="DY39" s="492">
        <v>38323649.75</v>
      </c>
      <c r="DZ39" s="492">
        <v>47709952.5</v>
      </c>
      <c r="EA39" s="492">
        <v>53923716.5</v>
      </c>
      <c r="EB39" s="492">
        <v>54631483</v>
      </c>
      <c r="EC39" s="492">
        <v>40142695</v>
      </c>
      <c r="ED39" s="492">
        <v>36985435.25</v>
      </c>
      <c r="EE39" s="492">
        <v>38524946</v>
      </c>
      <c r="EF39" s="492">
        <v>44700640.25</v>
      </c>
      <c r="EG39" s="492">
        <v>47844701.25</v>
      </c>
      <c r="EH39" s="492">
        <v>44001167.75</v>
      </c>
      <c r="EI39" s="492">
        <v>40875781.75</v>
      </c>
      <c r="EJ39" s="492">
        <v>36417988.25</v>
      </c>
      <c r="EK39" s="492">
        <v>38782222.75</v>
      </c>
      <c r="EL39" s="492">
        <v>45943005</v>
      </c>
      <c r="EM39" s="492">
        <v>56534348</v>
      </c>
      <c r="EN39" s="492">
        <v>57017146.5</v>
      </c>
      <c r="EO39" s="492">
        <v>42069703.25</v>
      </c>
      <c r="EP39" s="492">
        <v>38293842.5</v>
      </c>
      <c r="EQ39" s="492">
        <v>38684096.25</v>
      </c>
      <c r="ER39" s="492">
        <v>46849657.5</v>
      </c>
      <c r="ES39" s="492">
        <v>50506543.75</v>
      </c>
      <c r="ET39" s="492">
        <v>44496123</v>
      </c>
      <c r="EU39" s="492">
        <v>42637248.75</v>
      </c>
      <c r="EV39" s="492">
        <v>38016378.75</v>
      </c>
      <c r="EW39" s="492">
        <v>39639752.75</v>
      </c>
      <c r="EX39" s="492">
        <v>48338000</v>
      </c>
      <c r="EY39" s="492">
        <v>58823562</v>
      </c>
      <c r="EZ39" s="492">
        <v>57722826</v>
      </c>
      <c r="FA39" s="492">
        <v>44303602.5</v>
      </c>
      <c r="FB39" s="492">
        <v>40433451.75</v>
      </c>
      <c r="FC39" s="492">
        <v>39967729.75</v>
      </c>
      <c r="FD39" s="492">
        <v>49120274.5</v>
      </c>
      <c r="FE39" s="492">
        <v>52580783</v>
      </c>
      <c r="FF39" s="492">
        <v>47206831.5</v>
      </c>
      <c r="FG39" s="492">
        <v>45618392.25</v>
      </c>
      <c r="FH39" s="492">
        <v>40078267</v>
      </c>
      <c r="FI39" s="492">
        <v>42085939</v>
      </c>
      <c r="FJ39" s="492">
        <v>52317153.5</v>
      </c>
      <c r="FK39" s="492">
        <v>62425998.5</v>
      </c>
      <c r="FL39" s="492">
        <v>60803532.5</v>
      </c>
      <c r="FM39" s="492">
        <v>47283854.5</v>
      </c>
      <c r="FN39" s="492">
        <v>42205153</v>
      </c>
      <c r="FO39" s="492">
        <v>42818046.75</v>
      </c>
      <c r="FP39" s="492">
        <v>52349487.5</v>
      </c>
      <c r="FQ39" s="492">
        <v>55103311</v>
      </c>
      <c r="FR39" s="492">
        <v>49758575.75</v>
      </c>
      <c r="FS39" s="492">
        <v>48630767</v>
      </c>
      <c r="FT39" s="492">
        <v>42767050.25</v>
      </c>
      <c r="FU39" s="492">
        <v>44487280.75</v>
      </c>
      <c r="FV39" s="492">
        <v>55421835.5</v>
      </c>
      <c r="FW39" s="492">
        <v>63341321</v>
      </c>
      <c r="FX39" s="492">
        <v>63981015</v>
      </c>
      <c r="FY39" s="492">
        <v>48979057</v>
      </c>
      <c r="FZ39" s="492">
        <v>44065808.75</v>
      </c>
      <c r="GA39" s="492">
        <v>46236839.5</v>
      </c>
      <c r="GB39" s="492">
        <v>55474665.5</v>
      </c>
    </row>
    <row r="40" spans="1:184" s="60" customFormat="1">
      <c r="A40" s="41"/>
      <c r="B40" s="461"/>
      <c r="C40" s="658"/>
      <c r="D40" s="493" t="s">
        <v>233</v>
      </c>
      <c r="E40" s="494">
        <v>6035959.1200000048</v>
      </c>
      <c r="F40" s="495">
        <v>4267399.16</v>
      </c>
      <c r="G40" s="495">
        <v>2640024.0299999975</v>
      </c>
      <c r="H40" s="495">
        <v>2635795.5199999996</v>
      </c>
      <c r="I40" s="495">
        <v>1745953.0899999999</v>
      </c>
      <c r="J40" s="495">
        <v>2350561.379999999</v>
      </c>
      <c r="K40" s="495">
        <v>9030005.8400000036</v>
      </c>
      <c r="L40" s="495">
        <v>5922445.8099999949</v>
      </c>
      <c r="M40" s="495">
        <v>675201.35000000149</v>
      </c>
      <c r="N40" s="495">
        <v>82994.880000002682</v>
      </c>
      <c r="O40" s="495">
        <v>23855.179999999702</v>
      </c>
      <c r="P40" s="495">
        <v>2353840.84</v>
      </c>
      <c r="Q40" s="495">
        <v>5692710.0600000024</v>
      </c>
      <c r="R40" s="495">
        <v>4522489.6499999985</v>
      </c>
      <c r="S40" s="495">
        <v>1621279.0399999991</v>
      </c>
      <c r="T40" s="495">
        <v>1568806.9400000013</v>
      </c>
      <c r="U40" s="495">
        <v>898710.62000000104</v>
      </c>
      <c r="V40" s="495">
        <v>2252853.9900000021</v>
      </c>
      <c r="W40" s="495">
        <v>6222662.5099999979</v>
      </c>
      <c r="X40" s="495">
        <v>5780890.3599999994</v>
      </c>
      <c r="Y40" s="495">
        <v>609305.44000000134</v>
      </c>
      <c r="Z40" s="495">
        <v>-52109.780000001192</v>
      </c>
      <c r="AA40" s="495">
        <v>96228.29999999702</v>
      </c>
      <c r="AB40" s="495">
        <v>2048235.1600000001</v>
      </c>
      <c r="AC40" s="495">
        <v>3089383.0899999961</v>
      </c>
      <c r="AD40" s="495">
        <v>3447079.7399999984</v>
      </c>
      <c r="AE40" s="495">
        <v>1089280.8900000006</v>
      </c>
      <c r="AF40" s="495">
        <v>9264.9000000022352</v>
      </c>
      <c r="AG40" s="495">
        <v>-823433.29000000283</v>
      </c>
      <c r="AH40" s="495">
        <v>2014345.6400000006</v>
      </c>
      <c r="AI40" s="495">
        <v>5662383.8000000045</v>
      </c>
      <c r="AJ40" s="495">
        <v>4877735.4399999976</v>
      </c>
      <c r="AK40" s="495">
        <v>-408281.45000000298</v>
      </c>
      <c r="AL40" s="495">
        <v>-1053337.3500000015</v>
      </c>
      <c r="AM40" s="495">
        <v>-572776.66999999806</v>
      </c>
      <c r="AN40" s="495">
        <v>-310417.93999999762</v>
      </c>
      <c r="AO40" s="495">
        <v>3054140.3300000057</v>
      </c>
      <c r="AP40" s="495">
        <v>3707029.400000006</v>
      </c>
      <c r="AQ40" s="495">
        <v>1121578.3599999994</v>
      </c>
      <c r="AR40" s="495">
        <v>91616.39999999851</v>
      </c>
      <c r="AS40" s="495">
        <v>-647917.12000000477</v>
      </c>
      <c r="AT40" s="495">
        <v>2481395.9799999967</v>
      </c>
      <c r="AU40" s="495">
        <v>5563886.3000000045</v>
      </c>
      <c r="AV40" s="495">
        <v>6361007.6300000027</v>
      </c>
      <c r="AW40" s="495">
        <v>-376817.24000000209</v>
      </c>
      <c r="AX40" s="495">
        <v>-1400717.6000000015</v>
      </c>
      <c r="AY40" s="495">
        <v>-622996.12999999896</v>
      </c>
      <c r="AZ40" s="495">
        <v>-544196.24000000209</v>
      </c>
      <c r="BA40" s="495">
        <v>3580918.1899999976</v>
      </c>
      <c r="BB40" s="495">
        <v>3701776.9899999946</v>
      </c>
      <c r="BC40" s="495">
        <v>927123</v>
      </c>
      <c r="BD40" s="495">
        <v>-374803.18000000343</v>
      </c>
      <c r="BE40" s="495">
        <v>-1341245.8299999982</v>
      </c>
      <c r="BF40" s="495">
        <v>2485823.8300000057</v>
      </c>
      <c r="BG40" s="495">
        <v>5549207.0200000033</v>
      </c>
      <c r="BH40" s="495">
        <v>6490991.2700000033</v>
      </c>
      <c r="BI40" s="495">
        <v>-1185891.1499999985</v>
      </c>
      <c r="BJ40" s="495">
        <v>-1475367.8399999999</v>
      </c>
      <c r="BK40" s="495">
        <v>-1163722.4000000022</v>
      </c>
      <c r="BL40" s="495">
        <v>-273782.44000000507</v>
      </c>
      <c r="BM40" s="495">
        <v>4490381.8599999994</v>
      </c>
      <c r="BN40" s="495">
        <v>4667259.6600000039</v>
      </c>
      <c r="BO40" s="495">
        <v>1606545.0100000054</v>
      </c>
      <c r="BP40" s="495">
        <v>928060.78000000119</v>
      </c>
      <c r="BQ40" s="495">
        <v>390110.6400000006</v>
      </c>
      <c r="BR40" s="495">
        <v>4146418.8699999973</v>
      </c>
      <c r="BS40" s="495">
        <v>9079258.7800000012</v>
      </c>
      <c r="BT40" s="495">
        <v>9581702.4399999976</v>
      </c>
      <c r="BU40" s="495">
        <v>1327774.4699999988</v>
      </c>
      <c r="BV40" s="495">
        <v>594387.00999999791</v>
      </c>
      <c r="BW40" s="495">
        <v>1431372.3999999985</v>
      </c>
      <c r="BX40" s="495">
        <v>3093113.7199999988</v>
      </c>
      <c r="BY40" s="495">
        <v>7528246.2700000033</v>
      </c>
      <c r="BZ40" s="495">
        <v>8028105.6099999994</v>
      </c>
      <c r="CA40" s="495">
        <v>5843088.5299999937</v>
      </c>
      <c r="CB40" s="495">
        <v>5042137.0699999928</v>
      </c>
      <c r="CC40" s="495">
        <v>5307570.9199999943</v>
      </c>
      <c r="CD40" s="495">
        <v>11015276.890000001</v>
      </c>
      <c r="CE40" s="495">
        <v>21219343.200000003</v>
      </c>
      <c r="CF40" s="495">
        <v>22196675.330000006</v>
      </c>
      <c r="CG40" s="495">
        <v>11778755.359999999</v>
      </c>
      <c r="CH40" s="495">
        <v>8700332.7100000009</v>
      </c>
      <c r="CI40" s="495">
        <v>12491060.170000002</v>
      </c>
      <c r="CJ40" s="495">
        <v>16147250</v>
      </c>
      <c r="CK40" s="495">
        <v>18734718.390000001</v>
      </c>
      <c r="CL40" s="495">
        <v>18661864.109999999</v>
      </c>
      <c r="CM40" s="495">
        <v>17086969.620000005</v>
      </c>
      <c r="CN40" s="495">
        <v>13794844.299999997</v>
      </c>
      <c r="CO40" s="495">
        <v>14633043.969999999</v>
      </c>
      <c r="CP40" s="495">
        <v>24389801.630000003</v>
      </c>
      <c r="CQ40" s="495">
        <v>37047408.079999998</v>
      </c>
      <c r="CR40" s="495">
        <v>35709086.910000011</v>
      </c>
      <c r="CS40" s="495">
        <v>23523336.689999998</v>
      </c>
      <c r="CT40" s="495">
        <v>20527571.43</v>
      </c>
      <c r="CU40" s="495">
        <v>21517769.489999995</v>
      </c>
      <c r="CV40" s="495">
        <v>26995154.839999989</v>
      </c>
      <c r="CW40" s="495">
        <v>29029515.780000001</v>
      </c>
      <c r="CX40" s="495">
        <v>27267775.399999999</v>
      </c>
      <c r="CY40" s="495">
        <v>23601812.549999997</v>
      </c>
      <c r="CZ40" s="495">
        <v>22601582.700000003</v>
      </c>
      <c r="DA40" s="495">
        <v>21701883.170000002</v>
      </c>
      <c r="DB40" s="495">
        <v>34647911.060000002</v>
      </c>
      <c r="DC40" s="495">
        <v>45683232.449999988</v>
      </c>
      <c r="DD40" s="495">
        <v>45379101.310000002</v>
      </c>
      <c r="DE40" s="495">
        <v>27636380.700000003</v>
      </c>
      <c r="DF40" s="495">
        <v>17662870.420000002</v>
      </c>
      <c r="DG40" s="495">
        <v>25494469.709999993</v>
      </c>
      <c r="DH40" s="495">
        <v>29970496.789999992</v>
      </c>
      <c r="DI40" s="495">
        <v>30157253.620000005</v>
      </c>
      <c r="DJ40" s="495">
        <v>27962712.579999998</v>
      </c>
      <c r="DK40" s="495">
        <v>27349605.680000007</v>
      </c>
      <c r="DL40" s="495">
        <v>21453171.470000006</v>
      </c>
      <c r="DM40" s="495">
        <v>20341193.479999997</v>
      </c>
      <c r="DN40" s="495">
        <v>35272190.579999998</v>
      </c>
      <c r="DO40" s="495">
        <v>43595288.030000001</v>
      </c>
      <c r="DP40" s="495">
        <v>45023472.200000003</v>
      </c>
      <c r="DQ40" s="495">
        <v>28225863.510000005</v>
      </c>
      <c r="DR40" s="495">
        <v>23525409.329999998</v>
      </c>
      <c r="DS40" s="495">
        <v>26650835.060000002</v>
      </c>
      <c r="DT40" s="495">
        <v>29163866.189999998</v>
      </c>
      <c r="DU40" s="495">
        <v>29926013.820000008</v>
      </c>
      <c r="DV40" s="495">
        <v>27430868.909999996</v>
      </c>
      <c r="DW40" s="495">
        <v>26126033.920000002</v>
      </c>
      <c r="DX40" s="495">
        <v>19166195.43</v>
      </c>
      <c r="DY40" s="495">
        <v>22182200.640000001</v>
      </c>
      <c r="DZ40" s="495">
        <v>33703273.390000001</v>
      </c>
      <c r="EA40" s="495">
        <v>41444902.310000002</v>
      </c>
      <c r="EB40" s="495">
        <v>43161192.290000007</v>
      </c>
      <c r="EC40" s="495">
        <v>25854191.120000005</v>
      </c>
      <c r="ED40" s="495">
        <v>18969196.990000002</v>
      </c>
      <c r="EE40" s="495">
        <v>21936469.090000004</v>
      </c>
      <c r="EF40" s="495">
        <v>26168187.090000004</v>
      </c>
      <c r="EG40" s="495">
        <v>28985355.549999997</v>
      </c>
      <c r="EH40" s="495">
        <v>29096462.099999994</v>
      </c>
      <c r="EI40" s="495">
        <v>22122075.860000007</v>
      </c>
      <c r="EJ40" s="495">
        <v>19960899.469999999</v>
      </c>
      <c r="EK40" s="495">
        <v>22205743.830000006</v>
      </c>
      <c r="EL40" s="495">
        <v>30133427.530000001</v>
      </c>
      <c r="EM40" s="495">
        <v>43769531</v>
      </c>
      <c r="EN40" s="495">
        <v>44791235.800000012</v>
      </c>
      <c r="EO40" s="495">
        <v>27906284.170000002</v>
      </c>
      <c r="EP40" s="495">
        <v>23650708.5</v>
      </c>
      <c r="EQ40" s="495">
        <v>23408256.379999995</v>
      </c>
      <c r="ER40" s="495">
        <v>28195042.769999996</v>
      </c>
      <c r="ES40" s="495">
        <v>28945224.939999998</v>
      </c>
      <c r="ET40" s="495">
        <v>26306954.480000004</v>
      </c>
      <c r="EU40" s="495">
        <v>23233231.209999993</v>
      </c>
      <c r="EV40" s="495">
        <v>20283591.210000001</v>
      </c>
      <c r="EW40" s="495">
        <v>20522480.350000009</v>
      </c>
      <c r="EX40" s="495">
        <v>29911693.840000004</v>
      </c>
      <c r="EY40" s="495">
        <v>43498709.170000002</v>
      </c>
      <c r="EZ40" s="495">
        <v>41753504.439999998</v>
      </c>
      <c r="FA40" s="495">
        <v>27872468.930000007</v>
      </c>
      <c r="FB40" s="495">
        <v>19132478.840000004</v>
      </c>
      <c r="FC40" s="495">
        <v>16993056.189999998</v>
      </c>
      <c r="FD40" s="495">
        <v>28204547.489999995</v>
      </c>
      <c r="FE40" s="495">
        <v>24935378.730000004</v>
      </c>
      <c r="FF40" s="495">
        <v>23640590.230000004</v>
      </c>
      <c r="FG40" s="495">
        <v>21062503.310000002</v>
      </c>
      <c r="FH40" s="495">
        <v>16582785.540000007</v>
      </c>
      <c r="FI40" s="495">
        <v>18331826.860000014</v>
      </c>
      <c r="FJ40" s="495">
        <v>29794393.920000002</v>
      </c>
      <c r="FK40" s="495">
        <v>41937122.609999999</v>
      </c>
      <c r="FL40" s="495">
        <v>39125246.069999993</v>
      </c>
      <c r="FM40" s="495">
        <v>26110702.790000007</v>
      </c>
      <c r="FN40" s="495">
        <v>20346195.010000005</v>
      </c>
      <c r="FO40" s="495">
        <v>19763329</v>
      </c>
      <c r="FP40" s="495">
        <v>26441929.359999999</v>
      </c>
      <c r="FQ40" s="495">
        <v>24065853.400000006</v>
      </c>
      <c r="FR40" s="495">
        <v>23580625.310000002</v>
      </c>
      <c r="FS40" s="495">
        <v>17640334.940000005</v>
      </c>
      <c r="FT40" s="495">
        <v>18017363.180000007</v>
      </c>
      <c r="FU40" s="495">
        <v>16994400.319999993</v>
      </c>
      <c r="FV40" s="495">
        <v>30454932.310000002</v>
      </c>
      <c r="FW40" s="495">
        <v>38612418.420000002</v>
      </c>
      <c r="FX40" s="495">
        <v>38984694.570000008</v>
      </c>
      <c r="FY40" s="495">
        <v>24000529.560000002</v>
      </c>
      <c r="FZ40" s="495">
        <v>18221125.600000009</v>
      </c>
      <c r="GA40" s="495">
        <v>19945224.640000001</v>
      </c>
      <c r="GB40" s="495">
        <v>26729686.829999998</v>
      </c>
    </row>
    <row r="41" spans="1:184" s="60" customFormat="1">
      <c r="A41" s="357"/>
      <c r="B41" s="461"/>
      <c r="C41" s="658"/>
      <c r="D41" s="478" t="s">
        <v>234</v>
      </c>
      <c r="E41" s="496">
        <v>27353965</v>
      </c>
      <c r="F41" s="497">
        <v>24330232.84</v>
      </c>
      <c r="G41" s="497">
        <v>25643136.090000007</v>
      </c>
      <c r="H41" s="497">
        <v>23450333.73</v>
      </c>
      <c r="I41" s="497">
        <v>25214059.289999995</v>
      </c>
      <c r="J41" s="497">
        <v>26272639.370000001</v>
      </c>
      <c r="K41" s="497">
        <v>27150754.409999996</v>
      </c>
      <c r="L41" s="497">
        <v>22636288.190000005</v>
      </c>
      <c r="M41" s="497">
        <v>15742841.270000003</v>
      </c>
      <c r="N41" s="497">
        <v>15347961.240000002</v>
      </c>
      <c r="O41" s="497">
        <v>15755753.82</v>
      </c>
      <c r="P41" s="497">
        <v>16721109.41</v>
      </c>
      <c r="Q41" s="497">
        <v>16502280.439999998</v>
      </c>
      <c r="R41" s="497">
        <v>14627545.100000001</v>
      </c>
      <c r="S41" s="497">
        <v>16075888.839999996</v>
      </c>
      <c r="T41" s="497">
        <v>14585439.180000003</v>
      </c>
      <c r="U41" s="497">
        <v>15798468.129999999</v>
      </c>
      <c r="V41" s="497">
        <v>16672634.259999998</v>
      </c>
      <c r="W41" s="497">
        <v>16456608.240000002</v>
      </c>
      <c r="X41" s="497">
        <v>16484605.140000001</v>
      </c>
      <c r="Y41" s="497">
        <v>16510865.439999994</v>
      </c>
      <c r="Z41" s="497">
        <v>15992244.280000001</v>
      </c>
      <c r="AA41" s="497">
        <v>16234747.700000003</v>
      </c>
      <c r="AB41" s="497">
        <v>17425378.460000005</v>
      </c>
      <c r="AC41" s="497">
        <v>19033889.660000004</v>
      </c>
      <c r="AD41" s="497">
        <v>16361033.139999997</v>
      </c>
      <c r="AE41" s="497">
        <v>17526717.230000004</v>
      </c>
      <c r="AF41" s="497">
        <v>16426417.479999993</v>
      </c>
      <c r="AG41" s="497">
        <v>17894831.410000008</v>
      </c>
      <c r="AH41" s="497">
        <v>18348759.480000004</v>
      </c>
      <c r="AI41" s="497">
        <v>18221728.449999996</v>
      </c>
      <c r="AJ41" s="497">
        <v>18341309.560000002</v>
      </c>
      <c r="AK41" s="497">
        <v>18116344.950000003</v>
      </c>
      <c r="AL41" s="497">
        <v>17733047.850000001</v>
      </c>
      <c r="AM41" s="497">
        <v>17835911.549999993</v>
      </c>
      <c r="AN41" s="497">
        <v>20258411.439999998</v>
      </c>
      <c r="AO41" s="497">
        <v>20165808.419999994</v>
      </c>
      <c r="AP41" s="497">
        <v>17578205.349999994</v>
      </c>
      <c r="AQ41" s="497">
        <v>18548306.760000005</v>
      </c>
      <c r="AR41" s="497">
        <v>17044613.600000001</v>
      </c>
      <c r="AS41" s="497">
        <v>18652614.24000001</v>
      </c>
      <c r="AT41" s="497">
        <v>18859633.140000008</v>
      </c>
      <c r="AU41" s="497">
        <v>18997495.949999996</v>
      </c>
      <c r="AV41" s="497">
        <v>18604020.619999997</v>
      </c>
      <c r="AW41" s="497">
        <v>18875595.360000007</v>
      </c>
      <c r="AX41" s="497">
        <v>18655707.720000006</v>
      </c>
      <c r="AY41" s="497">
        <v>18733047.009999994</v>
      </c>
      <c r="AZ41" s="497">
        <v>21429027.119999997</v>
      </c>
      <c r="BA41" s="497">
        <v>21056991.060000002</v>
      </c>
      <c r="BB41" s="497">
        <v>18387748.13000001</v>
      </c>
      <c r="BC41" s="497">
        <v>19537730.620000005</v>
      </c>
      <c r="BD41" s="497">
        <v>18116698.680000003</v>
      </c>
      <c r="BE41" s="497">
        <v>19844853.950000003</v>
      </c>
      <c r="BF41" s="497">
        <v>19864707.919999994</v>
      </c>
      <c r="BG41" s="497">
        <v>19960495.229999997</v>
      </c>
      <c r="BH41" s="497">
        <v>19542308.229999997</v>
      </c>
      <c r="BI41" s="497">
        <v>20041101.649999999</v>
      </c>
      <c r="BJ41" s="497">
        <v>19485502.219999995</v>
      </c>
      <c r="BK41" s="497">
        <v>19976238.779999997</v>
      </c>
      <c r="BL41" s="497">
        <v>22041365.440000005</v>
      </c>
      <c r="BM41" s="497">
        <v>21497496.890000001</v>
      </c>
      <c r="BN41" s="497">
        <v>18572725.960000001</v>
      </c>
      <c r="BO41" s="497">
        <v>20040280.109999999</v>
      </c>
      <c r="BP41" s="497">
        <v>18149965.719999999</v>
      </c>
      <c r="BQ41" s="497">
        <v>19585065.739999995</v>
      </c>
      <c r="BR41" s="497">
        <v>19947332.880000003</v>
      </c>
      <c r="BS41" s="497">
        <v>19482359.469999999</v>
      </c>
      <c r="BT41" s="497">
        <v>19195722.560000002</v>
      </c>
      <c r="BU41" s="497">
        <v>19782933.409999996</v>
      </c>
      <c r="BV41" s="497">
        <v>19335178.240000002</v>
      </c>
      <c r="BW41" s="497">
        <v>19621415.479999997</v>
      </c>
      <c r="BX41" s="497">
        <v>21626073.659999996</v>
      </c>
      <c r="BY41" s="497">
        <v>21152657.229999997</v>
      </c>
      <c r="BZ41" s="497">
        <v>18112131.890000001</v>
      </c>
      <c r="CA41" s="497">
        <v>19276673.470000006</v>
      </c>
      <c r="CB41" s="497">
        <v>17498177.050000012</v>
      </c>
      <c r="CC41" s="497">
        <v>18524294.580000006</v>
      </c>
      <c r="CD41" s="497">
        <v>18016572.609999999</v>
      </c>
      <c r="CE41" s="497">
        <v>15385967.549999997</v>
      </c>
      <c r="CF41" s="497">
        <v>14807379.419999994</v>
      </c>
      <c r="CG41" s="497">
        <v>15951181.890000001</v>
      </c>
      <c r="CH41" s="497">
        <v>17578407.039999999</v>
      </c>
      <c r="CI41" s="497">
        <v>15204406.579999998</v>
      </c>
      <c r="CJ41" s="497">
        <v>17143325.5</v>
      </c>
      <c r="CK41" s="497">
        <v>18089570.859999999</v>
      </c>
      <c r="CL41" s="497">
        <v>14998460.640000001</v>
      </c>
      <c r="CM41" s="497">
        <v>15225278.379999995</v>
      </c>
      <c r="CN41" s="497">
        <v>14934251.700000003</v>
      </c>
      <c r="CO41" s="497">
        <v>15448981.780000001</v>
      </c>
      <c r="CP41" s="497">
        <v>13812255.869999997</v>
      </c>
      <c r="CQ41" s="497">
        <v>10421838.920000002</v>
      </c>
      <c r="CR41" s="497">
        <v>10926050.089999989</v>
      </c>
      <c r="CS41" s="497">
        <v>12014807.560000002</v>
      </c>
      <c r="CT41" s="497">
        <v>12138243.57</v>
      </c>
      <c r="CU41" s="497">
        <v>12189903.760000005</v>
      </c>
      <c r="CV41" s="497">
        <v>14146241.410000011</v>
      </c>
      <c r="CW41" s="497">
        <v>14804962.719999999</v>
      </c>
      <c r="CX41" s="497">
        <v>12753958.350000001</v>
      </c>
      <c r="CY41" s="497">
        <v>14892254.700000003</v>
      </c>
      <c r="CZ41" s="497">
        <v>11959676.299999997</v>
      </c>
      <c r="DA41" s="497">
        <v>13557672.829999998</v>
      </c>
      <c r="DB41" s="497">
        <v>10294078.439999998</v>
      </c>
      <c r="DC41" s="497">
        <v>7855709.5500000119</v>
      </c>
      <c r="DD41" s="497">
        <v>8007449.6899999976</v>
      </c>
      <c r="DE41" s="497">
        <v>11165797.049999997</v>
      </c>
      <c r="DF41" s="497">
        <v>17049411.079999998</v>
      </c>
      <c r="DG41" s="497">
        <v>10991488.790000007</v>
      </c>
      <c r="DH41" s="497">
        <v>13796152.460000008</v>
      </c>
      <c r="DI41" s="497">
        <v>15924579.629999995</v>
      </c>
      <c r="DJ41" s="497">
        <v>13151540.420000002</v>
      </c>
      <c r="DK41" s="497">
        <v>12353241.069999993</v>
      </c>
      <c r="DL41" s="497">
        <v>12986195.029999994</v>
      </c>
      <c r="DM41" s="497">
        <v>15855009.020000003</v>
      </c>
      <c r="DN41" s="497">
        <v>11467009.920000002</v>
      </c>
      <c r="DO41" s="497">
        <v>10103001.969999999</v>
      </c>
      <c r="DP41" s="497">
        <v>9309953.799999997</v>
      </c>
      <c r="DQ41" s="497">
        <v>11759050.239999995</v>
      </c>
      <c r="DR41" s="497">
        <v>12506077.920000002</v>
      </c>
      <c r="DS41" s="497">
        <v>11647848.939999998</v>
      </c>
      <c r="DT41" s="497">
        <v>15521294.560000002</v>
      </c>
      <c r="DU41" s="497">
        <v>17580935.179999992</v>
      </c>
      <c r="DV41" s="497">
        <v>14615953.340000004</v>
      </c>
      <c r="DW41" s="497">
        <v>14607082.579999998</v>
      </c>
      <c r="DX41" s="497">
        <v>15879784.07</v>
      </c>
      <c r="DY41" s="497">
        <v>16141449.109999999</v>
      </c>
      <c r="DZ41" s="497">
        <v>14006679.109999999</v>
      </c>
      <c r="EA41" s="497">
        <v>12478814.189999998</v>
      </c>
      <c r="EB41" s="497">
        <v>11470290.709999993</v>
      </c>
      <c r="EC41" s="497">
        <v>14288503.879999995</v>
      </c>
      <c r="ED41" s="497">
        <v>18016238.259999998</v>
      </c>
      <c r="EE41" s="497">
        <v>16588476.909999996</v>
      </c>
      <c r="EF41" s="497">
        <v>18532453.159999996</v>
      </c>
      <c r="EG41" s="497">
        <v>18859345.700000003</v>
      </c>
      <c r="EH41" s="497">
        <v>14904705.650000006</v>
      </c>
      <c r="EI41" s="497">
        <v>18753705.889999993</v>
      </c>
      <c r="EJ41" s="497">
        <v>16457088.780000001</v>
      </c>
      <c r="EK41" s="497">
        <v>16576478.919999994</v>
      </c>
      <c r="EL41" s="497">
        <v>15809577.469999999</v>
      </c>
      <c r="EM41" s="497">
        <v>12764817</v>
      </c>
      <c r="EN41" s="497">
        <v>12225910.699999988</v>
      </c>
      <c r="EO41" s="497">
        <v>14163419.079999998</v>
      </c>
      <c r="EP41" s="497">
        <v>14643134</v>
      </c>
      <c r="EQ41" s="497">
        <v>15275839.870000005</v>
      </c>
      <c r="ER41" s="497">
        <v>18654614.730000004</v>
      </c>
      <c r="ES41" s="497">
        <v>21561318.810000002</v>
      </c>
      <c r="ET41" s="497">
        <v>18189168.519999996</v>
      </c>
      <c r="EU41" s="497">
        <v>19404017.540000007</v>
      </c>
      <c r="EV41" s="497">
        <v>17732787.539999999</v>
      </c>
      <c r="EW41" s="497">
        <v>19117272.399999991</v>
      </c>
      <c r="EX41" s="497">
        <v>18426306.159999996</v>
      </c>
      <c r="EY41" s="497">
        <v>15324852.829999998</v>
      </c>
      <c r="EZ41" s="497">
        <v>15969321.560000002</v>
      </c>
      <c r="FA41" s="497">
        <v>16431133.569999993</v>
      </c>
      <c r="FB41" s="497">
        <v>21300972.909999996</v>
      </c>
      <c r="FC41" s="497">
        <v>22974673.560000002</v>
      </c>
      <c r="FD41" s="497">
        <v>20915727.010000005</v>
      </c>
      <c r="FE41" s="497">
        <v>27645404.269999996</v>
      </c>
      <c r="FF41" s="497">
        <v>23566241.269999996</v>
      </c>
      <c r="FG41" s="497">
        <v>24555888.939999998</v>
      </c>
      <c r="FH41" s="497">
        <v>23495481.459999993</v>
      </c>
      <c r="FI41" s="497">
        <v>23754112.139999986</v>
      </c>
      <c r="FJ41" s="497">
        <v>22522759.579999998</v>
      </c>
      <c r="FK41" s="497">
        <v>20488875.890000001</v>
      </c>
      <c r="FL41" s="497">
        <v>21678286.430000007</v>
      </c>
      <c r="FM41" s="497">
        <v>21173151.709999993</v>
      </c>
      <c r="FN41" s="497">
        <v>21858957.989999995</v>
      </c>
      <c r="FO41" s="497">
        <v>23054717.75</v>
      </c>
      <c r="FP41" s="497">
        <v>25907558.140000001</v>
      </c>
      <c r="FQ41" s="497">
        <v>31037457.599999994</v>
      </c>
      <c r="FR41" s="497">
        <v>26177950.439999998</v>
      </c>
      <c r="FS41" s="497">
        <v>30990432.059999995</v>
      </c>
      <c r="FT41" s="497">
        <v>24749687.069999993</v>
      </c>
      <c r="FU41" s="497">
        <v>27492880.430000007</v>
      </c>
      <c r="FV41" s="497">
        <v>24966903.189999998</v>
      </c>
      <c r="FW41" s="497">
        <v>24728902.579999998</v>
      </c>
      <c r="FX41" s="497">
        <v>24996320.429999992</v>
      </c>
      <c r="FY41" s="497">
        <v>24978527.439999998</v>
      </c>
      <c r="FZ41" s="497">
        <v>25844683.149999991</v>
      </c>
      <c r="GA41" s="497">
        <v>26291614.859999999</v>
      </c>
      <c r="GB41" s="497">
        <v>28744978.670000002</v>
      </c>
    </row>
    <row r="42" spans="1:184" s="60" customFormat="1">
      <c r="B42" s="461"/>
      <c r="C42" s="663"/>
      <c r="D42" s="498" t="s">
        <v>235</v>
      </c>
      <c r="E42" s="499">
        <v>26.77879897627988</v>
      </c>
      <c r="F42" s="500">
        <v>26.788287233532451</v>
      </c>
      <c r="G42" s="500">
        <v>26.829566062556665</v>
      </c>
      <c r="H42" s="500">
        <v>26.417320595882458</v>
      </c>
      <c r="I42" s="500">
        <v>27.097575157469219</v>
      </c>
      <c r="J42" s="500">
        <v>27.126601327000795</v>
      </c>
      <c r="K42" s="500">
        <v>26.739430046813183</v>
      </c>
      <c r="L42" s="500">
        <v>25.994236681654471</v>
      </c>
      <c r="M42" s="500">
        <v>27.36889781557381</v>
      </c>
      <c r="N42" s="500">
        <v>27.65492747347221</v>
      </c>
      <c r="O42" s="500">
        <v>27.746734675523054</v>
      </c>
      <c r="P42" s="500">
        <v>25.656009813079521</v>
      </c>
      <c r="Q42" s="500">
        <v>24.921789152289218</v>
      </c>
      <c r="R42" s="500">
        <v>25.03321496494069</v>
      </c>
      <c r="S42" s="500">
        <v>26.997771375325957</v>
      </c>
      <c r="T42" s="500">
        <v>27.068421043450002</v>
      </c>
      <c r="U42" s="500">
        <v>27.659755883537912</v>
      </c>
      <c r="V42" s="500">
        <v>26.860639104551396</v>
      </c>
      <c r="W42" s="500">
        <v>24.77716207039143</v>
      </c>
      <c r="X42" s="500">
        <v>25.0859725164376</v>
      </c>
      <c r="Y42" s="500">
        <v>28.553562612129756</v>
      </c>
      <c r="Z42" s="500">
        <v>28.710512795461799</v>
      </c>
      <c r="AA42" s="500">
        <v>28.423940904176551</v>
      </c>
      <c r="AB42" s="500">
        <v>26.600243868181618</v>
      </c>
      <c r="AC42" s="500">
        <v>28.527360893725408</v>
      </c>
      <c r="AD42" s="500">
        <v>27.903412093813323</v>
      </c>
      <c r="AE42" s="500">
        <v>29.335426514307457</v>
      </c>
      <c r="AF42" s="500">
        <v>30.371161213111595</v>
      </c>
      <c r="AG42" s="500">
        <v>31.239752775746719</v>
      </c>
      <c r="AH42" s="500">
        <v>29.369889061708989</v>
      </c>
      <c r="AI42" s="500">
        <v>27.310369135219897</v>
      </c>
      <c r="AJ42" s="500">
        <v>27.783120932350723</v>
      </c>
      <c r="AK42" s="500">
        <v>31.220176863173691</v>
      </c>
      <c r="AL42" s="500">
        <v>31.664088531502713</v>
      </c>
      <c r="AM42" s="500">
        <v>31.117069517476107</v>
      </c>
      <c r="AN42" s="500">
        <v>30.734556362182619</v>
      </c>
      <c r="AO42" s="500">
        <v>30.041777506301102</v>
      </c>
      <c r="AP42" s="500">
        <v>29.272325516047346</v>
      </c>
      <c r="AQ42" s="500">
        <v>30.835785863804844</v>
      </c>
      <c r="AR42" s="500">
        <v>31.280122665639254</v>
      </c>
      <c r="AS42" s="500">
        <v>32.390872367980997</v>
      </c>
      <c r="AT42" s="500">
        <v>29.993681547453445</v>
      </c>
      <c r="AU42" s="500">
        <v>28.301809081519501</v>
      </c>
      <c r="AV42" s="500">
        <v>28.009252588286031</v>
      </c>
      <c r="AW42" s="500">
        <v>32.359765190206168</v>
      </c>
      <c r="AX42" s="500">
        <v>33.131516778065809</v>
      </c>
      <c r="AY42" s="500">
        <v>32.510115474571343</v>
      </c>
      <c r="AZ42" s="500">
        <v>32.313879092833581</v>
      </c>
      <c r="BA42" s="500">
        <v>31.228085214372591</v>
      </c>
      <c r="BB42" s="500">
        <v>30.933758120369955</v>
      </c>
      <c r="BC42" s="500">
        <v>32.372126217575243</v>
      </c>
      <c r="BD42" s="500">
        <v>33.124636933898834</v>
      </c>
      <c r="BE42" s="500">
        <v>34.340728096973741</v>
      </c>
      <c r="BF42" s="500">
        <v>31.440374814662864</v>
      </c>
      <c r="BG42" s="500">
        <v>29.55812649426986</v>
      </c>
      <c r="BH42" s="500">
        <v>29.199994815147683</v>
      </c>
      <c r="BI42" s="500">
        <v>34.180284077805737</v>
      </c>
      <c r="BJ42" s="500">
        <v>34.479835531619081</v>
      </c>
      <c r="BK42" s="500">
        <v>34.486822465734818</v>
      </c>
      <c r="BL42" s="500">
        <v>33.042675404623651</v>
      </c>
      <c r="BM42" s="500">
        <v>31.738477930596908</v>
      </c>
      <c r="BN42" s="500">
        <v>31.142834400594381</v>
      </c>
      <c r="BO42" s="500">
        <v>33.038235089837762</v>
      </c>
      <c r="BP42" s="500">
        <v>33.063482078356557</v>
      </c>
      <c r="BQ42" s="500">
        <v>33.751069832943529</v>
      </c>
      <c r="BR42" s="500">
        <v>31.470393309929168</v>
      </c>
      <c r="BS42" s="500">
        <v>28.678066323804103</v>
      </c>
      <c r="BT42" s="500">
        <v>28.59600063151656</v>
      </c>
      <c r="BU42" s="500">
        <v>33.624033414138019</v>
      </c>
      <c r="BV42" s="500">
        <v>34.10177629373954</v>
      </c>
      <c r="BW42" s="500">
        <v>33.6979458479071</v>
      </c>
      <c r="BX42" s="500">
        <v>32.270843855966213</v>
      </c>
      <c r="BY42" s="500">
        <v>31.090206006046671</v>
      </c>
      <c r="BZ42" s="500">
        <v>30.21944743428632</v>
      </c>
      <c r="CA42" s="500">
        <v>31.621420552693476</v>
      </c>
      <c r="CB42" s="500">
        <v>31.817828735732714</v>
      </c>
      <c r="CC42" s="500">
        <v>31.812141438612016</v>
      </c>
      <c r="CD42" s="500">
        <v>28.288796397388055</v>
      </c>
      <c r="CE42" s="500">
        <v>22.547949702519869</v>
      </c>
      <c r="CF42" s="500">
        <v>21.959380265724672</v>
      </c>
      <c r="CG42" s="500">
        <v>26.972557143765425</v>
      </c>
      <c r="CH42" s="500">
        <v>30.894155853171622</v>
      </c>
      <c r="CI42" s="500">
        <v>26.037468497586278</v>
      </c>
      <c r="CJ42" s="500">
        <v>25.480856381900651</v>
      </c>
      <c r="CK42" s="500">
        <v>26.431263663691201</v>
      </c>
      <c r="CL42" s="500">
        <v>24.522321772357117</v>
      </c>
      <c r="CM42" s="500">
        <v>24.893165929839697</v>
      </c>
      <c r="CN42" s="500">
        <v>27.006339167428891</v>
      </c>
      <c r="CO42" s="500">
        <v>26.439092560806866</v>
      </c>
      <c r="CP42" s="500">
        <v>21.584691552079811</v>
      </c>
      <c r="CQ42" s="500">
        <v>15.205230703549839</v>
      </c>
      <c r="CR42" s="500">
        <v>16.1306666143842</v>
      </c>
      <c r="CS42" s="500">
        <v>20.246872494799096</v>
      </c>
      <c r="CT42" s="500">
        <v>21.260851009352571</v>
      </c>
      <c r="CU42" s="500">
        <v>20.767758153577379</v>
      </c>
      <c r="CV42" s="500">
        <v>20.91588486145298</v>
      </c>
      <c r="CW42" s="500">
        <v>21.504895800492164</v>
      </c>
      <c r="CX42" s="500">
        <v>21.061166474053959</v>
      </c>
      <c r="CY42" s="500">
        <v>24.228420805135116</v>
      </c>
      <c r="CZ42" s="500">
        <v>21.548484862680539</v>
      </c>
      <c r="DA42" s="500">
        <v>23.042763492617375</v>
      </c>
      <c r="DB42" s="500">
        <v>15.985800729241387</v>
      </c>
      <c r="DC42" s="500">
        <v>11.394219183857734</v>
      </c>
      <c r="DD42" s="500">
        <v>11.751708044263832</v>
      </c>
      <c r="DE42" s="500">
        <v>18.720988918753701</v>
      </c>
      <c r="DF42" s="500">
        <v>29.703741340711868</v>
      </c>
      <c r="DG42" s="500">
        <v>18.66143540956779</v>
      </c>
      <c r="DH42" s="500">
        <v>20.277273303625911</v>
      </c>
      <c r="DI42" s="500">
        <v>22.999682343254754</v>
      </c>
      <c r="DJ42" s="500">
        <v>21.574443148871801</v>
      </c>
      <c r="DK42" s="500">
        <v>19.999153407819662</v>
      </c>
      <c r="DL42" s="500">
        <v>23.313270918759574</v>
      </c>
      <c r="DM42" s="500">
        <v>26.855151306291074</v>
      </c>
      <c r="DN42" s="500">
        <v>17.723761984626851</v>
      </c>
      <c r="DO42" s="500">
        <v>14.589537416300431</v>
      </c>
      <c r="DP42" s="500">
        <v>13.602696205109451</v>
      </c>
      <c r="DQ42" s="500">
        <v>19.615354925644951</v>
      </c>
      <c r="DR42" s="500">
        <v>21.679573155336126</v>
      </c>
      <c r="DS42" s="500">
        <v>19.66221792525765</v>
      </c>
      <c r="DT42" s="500">
        <v>22.677766897318701</v>
      </c>
      <c r="DU42" s="500">
        <v>25.242490442679177</v>
      </c>
      <c r="DV42" s="500">
        <v>23.857612527989659</v>
      </c>
      <c r="DW42" s="500">
        <v>23.53256332059523</v>
      </c>
      <c r="DX42" s="500">
        <v>28.353523447245401</v>
      </c>
      <c r="DY42" s="500">
        <v>27.200367097844214</v>
      </c>
      <c r="DZ42" s="500">
        <v>21.514687616690324</v>
      </c>
      <c r="EA42" s="500">
        <v>17.890078717661808</v>
      </c>
      <c r="EB42" s="500">
        <v>16.636261963518798</v>
      </c>
      <c r="EC42" s="500">
        <v>23.754919653580089</v>
      </c>
      <c r="ED42" s="500">
        <v>31.102332571587159</v>
      </c>
      <c r="EE42" s="500">
        <v>27.864380611255505</v>
      </c>
      <c r="EF42" s="500">
        <v>26.93364421273111</v>
      </c>
      <c r="EG42" s="500">
        <v>26.91965718011776</v>
      </c>
      <c r="EH42" s="500">
        <v>23.85644104296755</v>
      </c>
      <c r="EI42" s="500">
        <v>30.065741488539494</v>
      </c>
      <c r="EJ42" s="500">
        <v>29.245529440565914</v>
      </c>
      <c r="EK42" s="500">
        <v>27.791466945020378</v>
      </c>
      <c r="EL42" s="500">
        <v>24.1712845781875</v>
      </c>
      <c r="EM42" s="500">
        <v>18.194208146777669</v>
      </c>
      <c r="EN42" s="500">
        <v>17.62896236749954</v>
      </c>
      <c r="EO42" s="500">
        <v>23.4286415841005</v>
      </c>
      <c r="EP42" s="500">
        <v>25.207731636155657</v>
      </c>
      <c r="EQ42" s="500">
        <v>25.525296116005439</v>
      </c>
      <c r="ER42" s="500">
        <v>26.939375016697564</v>
      </c>
      <c r="ES42" s="500">
        <v>30.599549303020101</v>
      </c>
      <c r="ET42" s="500">
        <v>29.399774818787115</v>
      </c>
      <c r="EU42" s="500">
        <v>30.907799413023138</v>
      </c>
      <c r="EV42" s="500">
        <v>31.398604849764116</v>
      </c>
      <c r="EW42" s="500">
        <v>31.943146053789395</v>
      </c>
      <c r="EX42" s="500">
        <v>27.998950930503668</v>
      </c>
      <c r="EY42" s="500">
        <v>21.71808315278453</v>
      </c>
      <c r="EZ42" s="500">
        <v>22.930153178925529</v>
      </c>
      <c r="FA42" s="500">
        <v>26.99900056365356</v>
      </c>
      <c r="FB42" s="500">
        <v>36.455276356452991</v>
      </c>
      <c r="FC42" s="500">
        <v>38.195976422730979</v>
      </c>
      <c r="FD42" s="500">
        <v>30.033420600254672</v>
      </c>
      <c r="FE42" s="500">
        <v>39.066314838041293</v>
      </c>
      <c r="FF42" s="500">
        <v>37.842476883101597</v>
      </c>
      <c r="FG42" s="500">
        <v>38.926073874115367</v>
      </c>
      <c r="FH42" s="500">
        <v>41.454671626092903</v>
      </c>
      <c r="FI42" s="500">
        <v>39.490618545284768</v>
      </c>
      <c r="FJ42" s="500">
        <v>34.066253255068794</v>
      </c>
      <c r="FK42" s="500">
        <v>28.870990993997083</v>
      </c>
      <c r="FL42" s="500">
        <v>30.946825781708601</v>
      </c>
      <c r="FM42" s="500">
        <v>34.618561239817282</v>
      </c>
      <c r="FN42" s="500">
        <v>37.30509546020059</v>
      </c>
      <c r="FO42" s="500">
        <v>38.136960376081518</v>
      </c>
      <c r="FP42" s="500">
        <v>36.980051071823141</v>
      </c>
      <c r="FQ42" s="500">
        <v>43.548151813210708</v>
      </c>
      <c r="FR42" s="500">
        <v>41.833361384228247</v>
      </c>
      <c r="FS42" s="500">
        <v>48.891246795076725</v>
      </c>
      <c r="FT42" s="500">
        <v>43.435293730105379</v>
      </c>
      <c r="FU42" s="500">
        <v>45.401100110777655</v>
      </c>
      <c r="FV42" s="500">
        <v>37.476799914091373</v>
      </c>
      <c r="FW42" s="500">
        <v>34.648117383223301</v>
      </c>
      <c r="FX42" s="500">
        <v>35.481586639676053</v>
      </c>
      <c r="FY42" s="500">
        <v>40.639057800298076</v>
      </c>
      <c r="FZ42" s="500">
        <v>43.879455147838797</v>
      </c>
      <c r="GA42" s="500">
        <v>43.274320913054801</v>
      </c>
      <c r="GB42" s="500">
        <v>40.801005407354374</v>
      </c>
    </row>
    <row r="43" spans="1:184">
      <c r="A43" s="60"/>
      <c r="B43" s="486"/>
      <c r="C43" s="488"/>
      <c r="D43" s="501" t="s">
        <v>236</v>
      </c>
      <c r="E43" s="508">
        <v>6077674.8900000043</v>
      </c>
      <c r="F43" s="509">
        <v>4304730.82</v>
      </c>
      <c r="G43" s="509">
        <v>2680013.9999999963</v>
      </c>
      <c r="H43" s="509">
        <v>2672450.8000000007</v>
      </c>
      <c r="I43" s="509">
        <v>1793666.5899999999</v>
      </c>
      <c r="J43" s="509">
        <v>2400286.7300000004</v>
      </c>
      <c r="K43" s="509">
        <v>9086836.4100000039</v>
      </c>
      <c r="L43" s="509">
        <v>5974552.2099999934</v>
      </c>
      <c r="M43" s="509">
        <v>724530</v>
      </c>
      <c r="N43" s="509">
        <v>119463.76000000164</v>
      </c>
      <c r="O43" s="509">
        <v>60336.5</v>
      </c>
      <c r="P43" s="509">
        <v>2393548.5199999996</v>
      </c>
      <c r="Q43" s="509">
        <v>5734032.9900000021</v>
      </c>
      <c r="R43" s="509">
        <v>4559570.2599999979</v>
      </c>
      <c r="S43" s="509">
        <v>1656809.4899999984</v>
      </c>
      <c r="T43" s="509">
        <v>1600056.3000000007</v>
      </c>
      <c r="U43" s="509">
        <v>942591.29000000283</v>
      </c>
      <c r="V43" s="509">
        <v>2302691.6900000013</v>
      </c>
      <c r="W43" s="509">
        <v>6274550.129999999</v>
      </c>
      <c r="X43" s="509">
        <v>5832778.2100000009</v>
      </c>
      <c r="Y43" s="509">
        <v>658554.33000000194</v>
      </c>
      <c r="Z43" s="509">
        <v>-13047.589999999851</v>
      </c>
      <c r="AA43" s="509">
        <v>134593.78999999538</v>
      </c>
      <c r="AB43" s="509">
        <v>2087745.5899999999</v>
      </c>
      <c r="AC43" s="509">
        <v>3130528.5799999945</v>
      </c>
      <c r="AD43" s="509">
        <v>3484705.2299999967</v>
      </c>
      <c r="AE43" s="509">
        <v>1129430.5199999996</v>
      </c>
      <c r="AF43" s="509">
        <v>43747.890000000596</v>
      </c>
      <c r="AG43" s="509">
        <v>-775223.14000000432</v>
      </c>
      <c r="AH43" s="509">
        <v>2064858.2699999996</v>
      </c>
      <c r="AI43" s="509">
        <v>5715212.0000000037</v>
      </c>
      <c r="AJ43" s="509">
        <v>4930486.9499999993</v>
      </c>
      <c r="AK43" s="509">
        <v>-358319.22000000253</v>
      </c>
      <c r="AL43" s="509">
        <v>-1015715.0100000016</v>
      </c>
      <c r="AM43" s="509">
        <v>-533498.69999999925</v>
      </c>
      <c r="AN43" s="509">
        <v>-270765.92999999598</v>
      </c>
      <c r="AO43" s="509">
        <v>3095302.6300000027</v>
      </c>
      <c r="AP43" s="509">
        <v>3746036.1800000072</v>
      </c>
      <c r="AQ43" s="509">
        <v>1155924.3200000003</v>
      </c>
      <c r="AR43" s="509">
        <v>123376.63999999687</v>
      </c>
      <c r="AS43" s="509">
        <v>-602432.54000000656</v>
      </c>
      <c r="AT43" s="509">
        <v>2532030.3199999966</v>
      </c>
      <c r="AU43" s="509">
        <v>5616491.390000008</v>
      </c>
      <c r="AV43" s="509">
        <v>6414513.0300000012</v>
      </c>
      <c r="AW43" s="509">
        <v>-326800.24000000209</v>
      </c>
      <c r="AX43" s="509">
        <v>-1361184.6000000015</v>
      </c>
      <c r="AY43" s="509">
        <v>-583606.3900000006</v>
      </c>
      <c r="AZ43" s="509">
        <v>-504601.04000000283</v>
      </c>
      <c r="BA43" s="509">
        <v>3622867.2199999988</v>
      </c>
      <c r="BB43" s="509">
        <v>3740090.7499999963</v>
      </c>
      <c r="BC43" s="509">
        <v>963918.03000000119</v>
      </c>
      <c r="BD43" s="509">
        <v>-339755.80000000447</v>
      </c>
      <c r="BE43" s="509">
        <v>-1292589.8599999994</v>
      </c>
      <c r="BF43" s="509">
        <v>2536415.4800000042</v>
      </c>
      <c r="BG43" s="509">
        <v>5601026.8500000015</v>
      </c>
      <c r="BH43" s="509">
        <v>6543810.5900000036</v>
      </c>
      <c r="BI43" s="509">
        <v>-1137405.1999999993</v>
      </c>
      <c r="BJ43" s="509">
        <v>-1440213.1600000001</v>
      </c>
      <c r="BK43" s="509">
        <v>-1127620.950000003</v>
      </c>
      <c r="BL43" s="509">
        <v>-234374.84000000358</v>
      </c>
      <c r="BM43" s="509">
        <v>4533804.5300000012</v>
      </c>
      <c r="BN43" s="509">
        <v>4707006.8500000052</v>
      </c>
      <c r="BO43" s="509">
        <v>1644433.8900000043</v>
      </c>
      <c r="BP43" s="509">
        <v>965130.6400000006</v>
      </c>
      <c r="BQ43" s="509">
        <v>441992.25</v>
      </c>
      <c r="BR43" s="509">
        <v>4198401.5399999991</v>
      </c>
      <c r="BS43" s="509">
        <v>9134457.2599999979</v>
      </c>
      <c r="BT43" s="509">
        <v>9637359.3200000003</v>
      </c>
      <c r="BU43" s="509">
        <v>1375446.6499999985</v>
      </c>
      <c r="BV43" s="509">
        <v>630451.23999999836</v>
      </c>
      <c r="BW43" s="509">
        <v>1472583.25</v>
      </c>
      <c r="BX43" s="509">
        <v>3136725.5199999958</v>
      </c>
      <c r="BY43" s="509">
        <v>7574948.6700000018</v>
      </c>
      <c r="BZ43" s="509">
        <v>8069275.9200000018</v>
      </c>
      <c r="CA43" s="509">
        <v>5881717.1799999923</v>
      </c>
      <c r="CB43" s="509">
        <v>5080779.3299999945</v>
      </c>
      <c r="CC43" s="509">
        <v>5357598.599999994</v>
      </c>
      <c r="CD43" s="509">
        <v>11070605.68</v>
      </c>
      <c r="CE43" s="509">
        <v>21281403.82</v>
      </c>
      <c r="CF43" s="509">
        <v>22258692.870000005</v>
      </c>
      <c r="CG43" s="509">
        <v>11836048.740000002</v>
      </c>
      <c r="CH43" s="509">
        <v>8742397.7300000004</v>
      </c>
      <c r="CI43" s="509">
        <v>12537216.539999999</v>
      </c>
      <c r="CJ43" s="509">
        <v>16194979.009999998</v>
      </c>
      <c r="CK43" s="509">
        <v>18785198.920000002</v>
      </c>
      <c r="CL43" s="509">
        <v>18708627.289999999</v>
      </c>
      <c r="CM43" s="509">
        <v>17135537.940000005</v>
      </c>
      <c r="CN43" s="509">
        <v>13834591.159999996</v>
      </c>
      <c r="CO43" s="509">
        <v>14687289.810000002</v>
      </c>
      <c r="CP43" s="509">
        <v>24451112.280000001</v>
      </c>
      <c r="CQ43" s="509">
        <v>37113328.629999995</v>
      </c>
      <c r="CR43" s="509">
        <v>35775031.910000011</v>
      </c>
      <c r="CS43" s="509">
        <v>23585330.82</v>
      </c>
      <c r="CT43" s="509">
        <v>20574871.640000001</v>
      </c>
      <c r="CU43" s="509">
        <v>21565796.859999992</v>
      </c>
      <c r="CV43" s="509">
        <v>27045019.029999986</v>
      </c>
      <c r="CW43" s="509">
        <v>29082740.469999999</v>
      </c>
      <c r="CX43" s="509">
        <v>27313699.729999997</v>
      </c>
      <c r="CY43" s="509">
        <v>23649031.909999996</v>
      </c>
      <c r="CZ43" s="509">
        <v>22647795.109999999</v>
      </c>
      <c r="DA43" s="509">
        <v>21764258.329999998</v>
      </c>
      <c r="DB43" s="509">
        <v>34713254.260000005</v>
      </c>
      <c r="DC43" s="509">
        <v>45752045.949999988</v>
      </c>
      <c r="DD43" s="509">
        <v>45448674.520000003</v>
      </c>
      <c r="DE43" s="509">
        <v>27699740.310000002</v>
      </c>
      <c r="DF43" s="509">
        <v>17708295.170000002</v>
      </c>
      <c r="DG43" s="509">
        <v>25544297.629999995</v>
      </c>
      <c r="DH43" s="509">
        <v>30021364.999999993</v>
      </c>
      <c r="DI43" s="509">
        <v>30211819.010000005</v>
      </c>
      <c r="DJ43" s="509">
        <v>28012049.309999995</v>
      </c>
      <c r="DK43" s="509">
        <v>27403461.030000009</v>
      </c>
      <c r="DL43" s="509">
        <v>21496688.99000001</v>
      </c>
      <c r="DM43" s="509">
        <v>20396177.469999999</v>
      </c>
      <c r="DN43" s="509">
        <v>35337898.969999999</v>
      </c>
      <c r="DO43" s="509">
        <v>43665778.520000003</v>
      </c>
      <c r="DP43" s="509">
        <v>45093442.240000002</v>
      </c>
      <c r="DQ43" s="509">
        <v>28290331.580000006</v>
      </c>
      <c r="DR43" s="509">
        <v>23576176.439999998</v>
      </c>
      <c r="DS43" s="509">
        <v>26702029.090000004</v>
      </c>
      <c r="DT43" s="509">
        <v>29215963.089999996</v>
      </c>
      <c r="DU43" s="509">
        <v>29981725.260000005</v>
      </c>
      <c r="DV43" s="509">
        <v>27481153.609999999</v>
      </c>
      <c r="DW43" s="509">
        <v>26178232.640000001</v>
      </c>
      <c r="DX43" s="509">
        <v>19207687.079999998</v>
      </c>
      <c r="DY43" s="509">
        <v>22244416.009999998</v>
      </c>
      <c r="DZ43" s="509">
        <v>33770103.530000001</v>
      </c>
      <c r="EA43" s="509">
        <v>41515972.910000004</v>
      </c>
      <c r="EB43" s="509">
        <v>43232245.13000001</v>
      </c>
      <c r="EC43" s="509">
        <v>25919584.010000005</v>
      </c>
      <c r="ED43" s="509">
        <v>19016561.810000002</v>
      </c>
      <c r="EE43" s="509">
        <v>21986137.690000005</v>
      </c>
      <c r="EF43" s="509">
        <v>26221211.930000007</v>
      </c>
      <c r="EG43" s="509">
        <v>29041374.869999997</v>
      </c>
      <c r="EH43" s="509">
        <v>29149794.679999992</v>
      </c>
      <c r="EI43" s="509">
        <v>22168525.790000007</v>
      </c>
      <c r="EJ43" s="509">
        <v>20003581.869999997</v>
      </c>
      <c r="EK43" s="509">
        <v>22266176.900000006</v>
      </c>
      <c r="EL43" s="509">
        <v>30200882.75</v>
      </c>
      <c r="EM43" s="509">
        <v>43842165.68</v>
      </c>
      <c r="EN43" s="509">
        <v>44863657.720000014</v>
      </c>
      <c r="EO43" s="509">
        <v>27974103.469999999</v>
      </c>
      <c r="EP43" s="509">
        <v>23702871.299999997</v>
      </c>
      <c r="EQ43" s="509">
        <v>23461240.199999996</v>
      </c>
      <c r="ER43" s="509">
        <v>28249897.819999993</v>
      </c>
      <c r="ES43" s="509">
        <v>29002055.890000001</v>
      </c>
      <c r="ET43" s="509">
        <v>26359164.460000001</v>
      </c>
      <c r="EU43" s="509">
        <v>23286492.129999995</v>
      </c>
      <c r="EV43" s="509">
        <v>20330045.149999999</v>
      </c>
      <c r="EW43" s="509">
        <v>20591236.040000007</v>
      </c>
      <c r="EX43" s="509">
        <v>29980182.280000001</v>
      </c>
      <c r="EY43" s="509">
        <v>43572309.75</v>
      </c>
      <c r="EZ43" s="509">
        <v>41827446.530000001</v>
      </c>
      <c r="FA43" s="509">
        <v>27941558.570000008</v>
      </c>
      <c r="FB43" s="509">
        <v>19181370.460000001</v>
      </c>
      <c r="FC43" s="509">
        <v>17042691.339999996</v>
      </c>
      <c r="FD43" s="509">
        <v>28260071.959999993</v>
      </c>
      <c r="FE43" s="509">
        <v>24993200.420000002</v>
      </c>
      <c r="FF43" s="509">
        <v>23693431.520000003</v>
      </c>
      <c r="FG43" s="509">
        <v>21113563.690000005</v>
      </c>
      <c r="FH43" s="509">
        <v>16625165.710000008</v>
      </c>
      <c r="FI43" s="509">
        <v>18399385.610000014</v>
      </c>
      <c r="FJ43" s="509">
        <v>29864085.910000004</v>
      </c>
      <c r="FK43" s="509">
        <v>42012143.560000002</v>
      </c>
      <c r="FL43" s="509">
        <v>39199893.609999992</v>
      </c>
      <c r="FM43" s="509">
        <v>26180284.610000007</v>
      </c>
      <c r="FN43" s="509">
        <v>20400446.900000006</v>
      </c>
      <c r="FO43" s="509">
        <v>19817767.32</v>
      </c>
      <c r="FP43" s="509">
        <v>26498425.240000002</v>
      </c>
      <c r="FQ43" s="509">
        <v>24124787.350000009</v>
      </c>
      <c r="FR43" s="509">
        <v>23634553.690000005</v>
      </c>
      <c r="FS43" s="509">
        <v>17692575.890000008</v>
      </c>
      <c r="FT43" s="509">
        <v>18068539.330000006</v>
      </c>
      <c r="FU43" s="509">
        <v>17056508.269999996</v>
      </c>
      <c r="FV43" s="509">
        <v>30526466.450000003</v>
      </c>
      <c r="FW43" s="509">
        <v>38688676.560000002</v>
      </c>
      <c r="FX43" s="509">
        <v>39060872.45000001</v>
      </c>
      <c r="FY43" s="509">
        <v>24068388.840000004</v>
      </c>
      <c r="FZ43" s="509">
        <v>18268130.210000008</v>
      </c>
      <c r="GA43" s="509">
        <v>19995695.280000001</v>
      </c>
      <c r="GB43" s="509">
        <v>26787721.839999996</v>
      </c>
    </row>
    <row r="44" spans="1:184" ht="33" customHeight="1">
      <c r="A44" s="60"/>
      <c r="B44" s="486"/>
      <c r="C44" s="488"/>
      <c r="D44" s="478" t="s">
        <v>237</v>
      </c>
      <c r="E44" s="502">
        <v>27312249.23</v>
      </c>
      <c r="F44" s="503">
        <v>24292901.18</v>
      </c>
      <c r="G44" s="503">
        <v>25603146.120000008</v>
      </c>
      <c r="H44" s="503">
        <v>23413678.449999999</v>
      </c>
      <c r="I44" s="503">
        <v>25166345.789999995</v>
      </c>
      <c r="J44" s="503">
        <v>26222914.02</v>
      </c>
      <c r="K44" s="503">
        <v>27093923.839999996</v>
      </c>
      <c r="L44" s="503">
        <v>22584181.790000007</v>
      </c>
      <c r="M44" s="503">
        <v>15693512.620000003</v>
      </c>
      <c r="N44" s="503">
        <v>15311492.360000001</v>
      </c>
      <c r="O44" s="503">
        <v>15719272.5</v>
      </c>
      <c r="P44" s="503">
        <v>16681401.73</v>
      </c>
      <c r="Q44" s="503">
        <v>16460957.509999998</v>
      </c>
      <c r="R44" s="503">
        <v>14590464.490000002</v>
      </c>
      <c r="S44" s="503">
        <v>16040358.389999997</v>
      </c>
      <c r="T44" s="503">
        <v>14554189.820000004</v>
      </c>
      <c r="U44" s="503">
        <v>15754587.459999999</v>
      </c>
      <c r="V44" s="503">
        <v>16622796.559999999</v>
      </c>
      <c r="W44" s="503">
        <v>16404720.620000003</v>
      </c>
      <c r="X44" s="503">
        <v>16432717.290000001</v>
      </c>
      <c r="Y44" s="503">
        <v>16461616.549999993</v>
      </c>
      <c r="Z44" s="503">
        <v>15953182.090000002</v>
      </c>
      <c r="AA44" s="503">
        <v>16196382.210000003</v>
      </c>
      <c r="AB44" s="503">
        <v>17385868.030000005</v>
      </c>
      <c r="AC44" s="503">
        <v>18992744.170000006</v>
      </c>
      <c r="AD44" s="503">
        <v>16323407.649999997</v>
      </c>
      <c r="AE44" s="503">
        <v>17486567.600000005</v>
      </c>
      <c r="AF44" s="503">
        <v>16391934.489999993</v>
      </c>
      <c r="AG44" s="503">
        <v>17846621.260000009</v>
      </c>
      <c r="AH44" s="503">
        <v>18298246.850000005</v>
      </c>
      <c r="AI44" s="503">
        <v>18168900.249999996</v>
      </c>
      <c r="AJ44" s="503">
        <v>18288558.050000001</v>
      </c>
      <c r="AK44" s="503">
        <v>18066382.720000003</v>
      </c>
      <c r="AL44" s="503">
        <v>17695425.510000002</v>
      </c>
      <c r="AM44" s="503">
        <v>17796633.579999994</v>
      </c>
      <c r="AN44" s="503">
        <v>20218759.429999996</v>
      </c>
      <c r="AO44" s="503">
        <v>20124646.119999994</v>
      </c>
      <c r="AP44" s="503">
        <v>17539198.569999993</v>
      </c>
      <c r="AQ44" s="503">
        <v>18513960.800000004</v>
      </c>
      <c r="AR44" s="503">
        <v>17012853.360000003</v>
      </c>
      <c r="AS44" s="503">
        <v>18607129.660000011</v>
      </c>
      <c r="AT44" s="503">
        <v>18808998.800000008</v>
      </c>
      <c r="AU44" s="503">
        <v>18944890.859999996</v>
      </c>
      <c r="AV44" s="503">
        <v>18550515.219999999</v>
      </c>
      <c r="AW44" s="503">
        <v>18825578.360000007</v>
      </c>
      <c r="AX44" s="503">
        <v>18616174.720000006</v>
      </c>
      <c r="AY44" s="503">
        <v>18693657.269999996</v>
      </c>
      <c r="AZ44" s="503">
        <v>21389431.919999998</v>
      </c>
      <c r="BA44" s="503">
        <v>21015042.030000001</v>
      </c>
      <c r="BB44" s="503">
        <v>18349434.370000008</v>
      </c>
      <c r="BC44" s="503">
        <v>19500935.590000004</v>
      </c>
      <c r="BD44" s="503">
        <v>18081651.300000004</v>
      </c>
      <c r="BE44" s="503">
        <v>19796197.980000004</v>
      </c>
      <c r="BF44" s="503">
        <v>19814116.269999996</v>
      </c>
      <c r="BG44" s="503">
        <v>19908675.399999999</v>
      </c>
      <c r="BH44" s="503">
        <v>19489488.909999996</v>
      </c>
      <c r="BI44" s="503">
        <v>19992615.699999999</v>
      </c>
      <c r="BJ44" s="503">
        <v>19450347.539999995</v>
      </c>
      <c r="BK44" s="503">
        <v>19940137.329999998</v>
      </c>
      <c r="BL44" s="503">
        <v>22001957.840000004</v>
      </c>
      <c r="BM44" s="503">
        <v>21454074.219999999</v>
      </c>
      <c r="BN44" s="503">
        <v>18532978.77</v>
      </c>
      <c r="BO44" s="503">
        <v>20002391.23</v>
      </c>
      <c r="BP44" s="503">
        <v>18112895.859999999</v>
      </c>
      <c r="BQ44" s="503">
        <v>19533184.129999995</v>
      </c>
      <c r="BR44" s="503">
        <v>19895350.210000001</v>
      </c>
      <c r="BS44" s="503">
        <v>19427160.989999998</v>
      </c>
      <c r="BT44" s="503">
        <v>19140065.680000003</v>
      </c>
      <c r="BU44" s="503">
        <v>19735261.229999997</v>
      </c>
      <c r="BV44" s="503">
        <v>19299114.010000002</v>
      </c>
      <c r="BW44" s="503">
        <v>19580204.629999995</v>
      </c>
      <c r="BX44" s="503">
        <v>21582461.859999996</v>
      </c>
      <c r="BY44" s="503">
        <v>21105954.829999998</v>
      </c>
      <c r="BZ44" s="503">
        <v>18070961.580000002</v>
      </c>
      <c r="CA44" s="503">
        <v>19238044.820000008</v>
      </c>
      <c r="CB44" s="503">
        <v>17459534.79000001</v>
      </c>
      <c r="CC44" s="503">
        <v>18474266.900000006</v>
      </c>
      <c r="CD44" s="503">
        <v>17961243.82</v>
      </c>
      <c r="CE44" s="503">
        <v>15323906.929999998</v>
      </c>
      <c r="CF44" s="503">
        <v>14745361.879999995</v>
      </c>
      <c r="CG44" s="503">
        <v>15893888.51</v>
      </c>
      <c r="CH44" s="503">
        <v>17536342.02</v>
      </c>
      <c r="CI44" s="503">
        <v>15158250.209999999</v>
      </c>
      <c r="CJ44" s="503">
        <v>17095596.489999998</v>
      </c>
      <c r="CK44" s="503">
        <v>18039090.329999998</v>
      </c>
      <c r="CL44" s="503">
        <v>14951697.460000001</v>
      </c>
      <c r="CM44" s="503">
        <v>15176710.059999995</v>
      </c>
      <c r="CN44" s="503">
        <v>14894504.840000004</v>
      </c>
      <c r="CO44" s="503">
        <v>15394735.940000001</v>
      </c>
      <c r="CP44" s="503">
        <v>13750945.219999997</v>
      </c>
      <c r="CQ44" s="503">
        <v>10355918.370000001</v>
      </c>
      <c r="CR44" s="503">
        <v>10860105.089999989</v>
      </c>
      <c r="CS44" s="503">
        <v>11952813.430000002</v>
      </c>
      <c r="CT44" s="503">
        <v>12090943.359999999</v>
      </c>
      <c r="CU44" s="503">
        <v>12141876.390000006</v>
      </c>
      <c r="CV44" s="503">
        <v>14096377.220000012</v>
      </c>
      <c r="CW44" s="503">
        <v>14751738.029999999</v>
      </c>
      <c r="CX44" s="503">
        <v>12708034.020000001</v>
      </c>
      <c r="CY44" s="503">
        <v>14845035.340000004</v>
      </c>
      <c r="CZ44" s="503">
        <v>11913463.889999997</v>
      </c>
      <c r="DA44" s="503">
        <v>13495297.669999998</v>
      </c>
      <c r="DB44" s="503">
        <v>10228735.239999998</v>
      </c>
      <c r="DC44" s="503">
        <v>7786896.0500000119</v>
      </c>
      <c r="DD44" s="503">
        <v>7937876.4799999977</v>
      </c>
      <c r="DE44" s="503">
        <v>11102437.439999998</v>
      </c>
      <c r="DF44" s="503">
        <v>17003986.329999998</v>
      </c>
      <c r="DG44" s="503">
        <v>10941660.870000007</v>
      </c>
      <c r="DH44" s="503">
        <v>13745284.250000007</v>
      </c>
      <c r="DI44" s="503">
        <v>15870014.239999995</v>
      </c>
      <c r="DJ44" s="503">
        <v>13102203.690000001</v>
      </c>
      <c r="DK44" s="503">
        <v>12299385.719999993</v>
      </c>
      <c r="DL44" s="503">
        <v>12942677.509999994</v>
      </c>
      <c r="DM44" s="503">
        <v>15800025.030000003</v>
      </c>
      <c r="DN44" s="503">
        <v>11401301.530000001</v>
      </c>
      <c r="DO44" s="503">
        <v>10032511.479999999</v>
      </c>
      <c r="DP44" s="503">
        <v>9239983.7599999979</v>
      </c>
      <c r="DQ44" s="503">
        <v>11694582.169999994</v>
      </c>
      <c r="DR44" s="503">
        <v>12455310.810000002</v>
      </c>
      <c r="DS44" s="503">
        <v>11596654.909999998</v>
      </c>
      <c r="DT44" s="503">
        <v>15469197.660000002</v>
      </c>
      <c r="DU44" s="503">
        <v>17525223.739999991</v>
      </c>
      <c r="DV44" s="503">
        <v>14565668.640000004</v>
      </c>
      <c r="DW44" s="503">
        <v>14554883.859999998</v>
      </c>
      <c r="DX44" s="503">
        <v>15838292.42</v>
      </c>
      <c r="DY44" s="503">
        <v>16079233.74</v>
      </c>
      <c r="DZ44" s="503">
        <v>13939848.969999999</v>
      </c>
      <c r="EA44" s="503">
        <v>12407743.589999998</v>
      </c>
      <c r="EB44" s="503">
        <v>11399237.869999994</v>
      </c>
      <c r="EC44" s="503">
        <v>14223110.989999995</v>
      </c>
      <c r="ED44" s="503">
        <v>17968873.439999998</v>
      </c>
      <c r="EE44" s="503">
        <v>16538808.309999997</v>
      </c>
      <c r="EF44" s="503">
        <v>18479428.319999997</v>
      </c>
      <c r="EG44" s="503">
        <v>18803326.380000003</v>
      </c>
      <c r="EH44" s="503">
        <v>14851373.070000006</v>
      </c>
      <c r="EI44" s="503">
        <v>18707255.959999993</v>
      </c>
      <c r="EJ44" s="503">
        <v>16414406.380000001</v>
      </c>
      <c r="EK44" s="503">
        <v>16516045.849999994</v>
      </c>
      <c r="EL44" s="503">
        <v>15742122.249999998</v>
      </c>
      <c r="EM44" s="503">
        <v>12692182.32</v>
      </c>
      <c r="EN44" s="503">
        <v>12153488.779999988</v>
      </c>
      <c r="EO44" s="503">
        <v>14095599.779999997</v>
      </c>
      <c r="EP44" s="503">
        <v>14590971.199999999</v>
      </c>
      <c r="EQ44" s="503">
        <v>15222856.050000004</v>
      </c>
      <c r="ER44" s="503">
        <v>18599759.680000003</v>
      </c>
      <c r="ES44" s="503">
        <v>21504487.860000003</v>
      </c>
      <c r="ET44" s="503">
        <v>18136958.539999995</v>
      </c>
      <c r="EU44" s="503">
        <v>19350756.620000005</v>
      </c>
      <c r="EV44" s="503">
        <v>17686333.599999998</v>
      </c>
      <c r="EW44" s="503">
        <v>19048516.70999999</v>
      </c>
      <c r="EX44" s="503">
        <v>18357817.719999995</v>
      </c>
      <c r="EY44" s="503">
        <v>15251252.249999998</v>
      </c>
      <c r="EZ44" s="503">
        <v>15895379.470000003</v>
      </c>
      <c r="FA44" s="503">
        <v>16362043.929999992</v>
      </c>
      <c r="FB44" s="503">
        <v>21252081.289999995</v>
      </c>
      <c r="FC44" s="503">
        <v>22925038.410000004</v>
      </c>
      <c r="FD44" s="503">
        <v>20860202.540000007</v>
      </c>
      <c r="FE44" s="503">
        <v>27587582.579999994</v>
      </c>
      <c r="FF44" s="503">
        <v>23513399.979999997</v>
      </c>
      <c r="FG44" s="503">
        <v>24504828.559999999</v>
      </c>
      <c r="FH44" s="503">
        <v>23453101.289999992</v>
      </c>
      <c r="FI44" s="503">
        <v>23686553.389999986</v>
      </c>
      <c r="FJ44" s="503">
        <v>22453067.59</v>
      </c>
      <c r="FK44" s="503">
        <v>20413854.940000001</v>
      </c>
      <c r="FL44" s="503">
        <v>21603638.890000008</v>
      </c>
      <c r="FM44" s="503">
        <v>21103569.889999993</v>
      </c>
      <c r="FN44" s="503">
        <v>21804706.099999994</v>
      </c>
      <c r="FO44" s="503">
        <v>23000279.43</v>
      </c>
      <c r="FP44" s="503">
        <v>25851062.260000002</v>
      </c>
      <c r="FQ44" s="503">
        <v>30978523.649999995</v>
      </c>
      <c r="FR44" s="503">
        <v>26124022.059999999</v>
      </c>
      <c r="FS44" s="503">
        <v>30938191.109999996</v>
      </c>
      <c r="FT44" s="503">
        <v>24698510.919999994</v>
      </c>
      <c r="FU44" s="503">
        <v>27430772.480000008</v>
      </c>
      <c r="FV44" s="503">
        <v>24895369.049999997</v>
      </c>
      <c r="FW44" s="503">
        <v>24652644.439999998</v>
      </c>
      <c r="FX44" s="503">
        <v>24920142.549999993</v>
      </c>
      <c r="FY44" s="503">
        <v>24910668.159999996</v>
      </c>
      <c r="FZ44" s="503">
        <v>25797678.539999992</v>
      </c>
      <c r="GA44" s="503">
        <v>26241144.219999999</v>
      </c>
      <c r="GB44" s="503">
        <v>28686943.66</v>
      </c>
    </row>
    <row r="45" spans="1:184" s="45" customFormat="1">
      <c r="A45" s="41"/>
      <c r="B45" s="486"/>
      <c r="C45" s="488"/>
      <c r="D45" s="498" t="s">
        <v>238</v>
      </c>
      <c r="E45" s="504">
        <v>26.737960354933001</v>
      </c>
      <c r="F45" s="505">
        <v>26.747184000465957</v>
      </c>
      <c r="G45" s="505">
        <v>26.787725878181828</v>
      </c>
      <c r="H45" s="505">
        <v>26.376027610697644</v>
      </c>
      <c r="I45" s="505">
        <v>27.046297410502522</v>
      </c>
      <c r="J45" s="505">
        <v>27.075259711630554</v>
      </c>
      <c r="K45" s="505">
        <v>26.683460439925359</v>
      </c>
      <c r="L45" s="505">
        <v>25.934400630670314</v>
      </c>
      <c r="M45" s="505">
        <v>27.283140056978926</v>
      </c>
      <c r="N45" s="505">
        <v>27.589215538468732</v>
      </c>
      <c r="O45" s="505">
        <v>27.682489097798431</v>
      </c>
      <c r="P45" s="505">
        <v>25.595084392238405</v>
      </c>
      <c r="Q45" s="505">
        <v>24.859383150139447</v>
      </c>
      <c r="R45" s="505">
        <v>24.96975613607944</v>
      </c>
      <c r="S45" s="505">
        <v>26.93810170632603</v>
      </c>
      <c r="T45" s="505">
        <v>27.010426846403249</v>
      </c>
      <c r="U45" s="505">
        <v>27.582930167891387</v>
      </c>
      <c r="V45" s="505">
        <v>26.780347504998193</v>
      </c>
      <c r="W45" s="505">
        <v>24.699039777423312</v>
      </c>
      <c r="X45" s="505">
        <v>25.007010529299762</v>
      </c>
      <c r="Y45" s="505">
        <v>28.468392560365775</v>
      </c>
      <c r="Z45" s="505">
        <v>28.640385333288382</v>
      </c>
      <c r="AA45" s="505">
        <v>28.356770262496681</v>
      </c>
      <c r="AB45" s="505">
        <v>26.539930281549953</v>
      </c>
      <c r="AC45" s="505">
        <v>28.46569340151304</v>
      </c>
      <c r="AD45" s="505">
        <v>27.839242579350643</v>
      </c>
      <c r="AE45" s="505">
        <v>29.26822587969999</v>
      </c>
      <c r="AF45" s="505">
        <v>30.307404861510566</v>
      </c>
      <c r="AG45" s="505">
        <v>31.155590308228867</v>
      </c>
      <c r="AH45" s="505">
        <v>29.289036165853432</v>
      </c>
      <c r="AI45" s="505">
        <v>27.231191265419671</v>
      </c>
      <c r="AJ45" s="505">
        <v>27.703213792846874</v>
      </c>
      <c r="AK45" s="505">
        <v>31.134076181088886</v>
      </c>
      <c r="AL45" s="505">
        <v>31.596910169689277</v>
      </c>
      <c r="AM45" s="505">
        <v>31.048543985738128</v>
      </c>
      <c r="AN45" s="505">
        <v>30.674399279292469</v>
      </c>
      <c r="AO45" s="505">
        <v>29.980456450755359</v>
      </c>
      <c r="AP45" s="505">
        <v>29.207368989555697</v>
      </c>
      <c r="AQ45" s="505">
        <v>30.778687138754062</v>
      </c>
      <c r="AR45" s="505">
        <v>31.221836556818925</v>
      </c>
      <c r="AS45" s="505">
        <v>32.311886912830602</v>
      </c>
      <c r="AT45" s="505">
        <v>29.913154516092245</v>
      </c>
      <c r="AU45" s="505">
        <v>28.223439847078573</v>
      </c>
      <c r="AV45" s="505">
        <v>27.928697621483526</v>
      </c>
      <c r="AW45" s="505">
        <v>32.274017517369934</v>
      </c>
      <c r="AX45" s="505">
        <v>33.061308331811951</v>
      </c>
      <c r="AY45" s="505">
        <v>32.441756867707774</v>
      </c>
      <c r="AZ45" s="505">
        <v>32.254171552295617</v>
      </c>
      <c r="BA45" s="505">
        <v>31.165873672383157</v>
      </c>
      <c r="BB45" s="505">
        <v>30.8693027789033</v>
      </c>
      <c r="BC45" s="505">
        <v>32.311160418706045</v>
      </c>
      <c r="BD45" s="505">
        <v>33.060556178431725</v>
      </c>
      <c r="BE45" s="505">
        <v>34.256530881903565</v>
      </c>
      <c r="BF45" s="505">
        <v>31.360302132753922</v>
      </c>
      <c r="BG45" s="505">
        <v>29.481390067021831</v>
      </c>
      <c r="BH45" s="505">
        <v>29.121072517331708</v>
      </c>
      <c r="BI45" s="505">
        <v>34.097590841988421</v>
      </c>
      <c r="BJ45" s="505">
        <v>34.417628893530861</v>
      </c>
      <c r="BK45" s="505">
        <v>34.424497204677564</v>
      </c>
      <c r="BL45" s="505">
        <v>32.98359864103476</v>
      </c>
      <c r="BM45" s="505">
        <v>31.674369562048952</v>
      </c>
      <c r="BN45" s="505">
        <v>31.076186125121794</v>
      </c>
      <c r="BO45" s="505">
        <v>32.975771805000441</v>
      </c>
      <c r="BP45" s="505">
        <v>32.995952548512513</v>
      </c>
      <c r="BQ45" s="505">
        <v>33.661661920537128</v>
      </c>
      <c r="BR45" s="505">
        <v>31.38838159036537</v>
      </c>
      <c r="BS45" s="505">
        <v>28.596814067225491</v>
      </c>
      <c r="BT45" s="505">
        <v>28.513088192526389</v>
      </c>
      <c r="BU45" s="505">
        <v>33.543007464142427</v>
      </c>
      <c r="BV45" s="505">
        <v>34.038169209884387</v>
      </c>
      <c r="BW45" s="505">
        <v>33.62717006758372</v>
      </c>
      <c r="BX45" s="505">
        <v>32.205765487594576</v>
      </c>
      <c r="BY45" s="505">
        <v>31.021562751386568</v>
      </c>
      <c r="BZ45" s="505">
        <v>30.150756237333127</v>
      </c>
      <c r="CA45" s="505">
        <v>31.558054184583657</v>
      </c>
      <c r="CB45" s="505">
        <v>31.747563541413989</v>
      </c>
      <c r="CC45" s="505">
        <v>31.726227903544189</v>
      </c>
      <c r="CD45" s="505">
        <v>28.201921667709719</v>
      </c>
      <c r="CE45" s="505">
        <v>22.457000613116183</v>
      </c>
      <c r="CF45" s="505">
        <v>21.867408100672609</v>
      </c>
      <c r="CG45" s="505">
        <v>26.875677240027489</v>
      </c>
      <c r="CH45" s="505">
        <v>30.82022632810774</v>
      </c>
      <c r="CI45" s="505">
        <v>25.958425950051488</v>
      </c>
      <c r="CJ45" s="505">
        <v>25.409914717224193</v>
      </c>
      <c r="CK45" s="505">
        <v>26.357504910172992</v>
      </c>
      <c r="CL45" s="505">
        <v>24.445864476199645</v>
      </c>
      <c r="CM45" s="505">
        <v>24.813757250502725</v>
      </c>
      <c r="CN45" s="505">
        <v>26.934462972788335</v>
      </c>
      <c r="CO45" s="505">
        <v>26.346257265560713</v>
      </c>
      <c r="CP45" s="505">
        <v>21.488880159533725</v>
      </c>
      <c r="CQ45" s="505">
        <v>15.109054090329366</v>
      </c>
      <c r="CR45" s="505">
        <v>16.033308758514664</v>
      </c>
      <c r="CS45" s="505">
        <v>20.142402469851312</v>
      </c>
      <c r="CT45" s="505">
        <v>21.178001895992661</v>
      </c>
      <c r="CU45" s="505">
        <v>20.685934635972153</v>
      </c>
      <c r="CV45" s="505">
        <v>20.842158305647679</v>
      </c>
      <c r="CW45" s="505">
        <v>21.427584466846099</v>
      </c>
      <c r="CX45" s="505">
        <v>20.985329629303767</v>
      </c>
      <c r="CY45" s="505">
        <v>24.151598957317194</v>
      </c>
      <c r="CZ45" s="505">
        <v>21.465221119383994</v>
      </c>
      <c r="DA45" s="505">
        <v>22.936750013924058</v>
      </c>
      <c r="DB45" s="505">
        <v>15.884328472127816</v>
      </c>
      <c r="DC45" s="505">
        <v>11.294409472612951</v>
      </c>
      <c r="DD45" s="505">
        <v>11.649602619531247</v>
      </c>
      <c r="DE45" s="505">
        <v>18.614757849767315</v>
      </c>
      <c r="DF45" s="505">
        <v>29.624601655585192</v>
      </c>
      <c r="DG45" s="505">
        <v>18.576837178296419</v>
      </c>
      <c r="DH45" s="505">
        <v>20.202508357411606</v>
      </c>
      <c r="DI45" s="505">
        <v>22.92087419471364</v>
      </c>
      <c r="DJ45" s="505">
        <v>21.493508715144358</v>
      </c>
      <c r="DK45" s="505">
        <v>19.911964839218225</v>
      </c>
      <c r="DL45" s="505">
        <v>23.235146746811687</v>
      </c>
      <c r="DM45" s="505">
        <v>26.762019642410532</v>
      </c>
      <c r="DN45" s="505">
        <v>17.622201083147047</v>
      </c>
      <c r="DO45" s="505">
        <v>14.48774354905165</v>
      </c>
      <c r="DP45" s="505">
        <v>13.500463560562993</v>
      </c>
      <c r="DQ45" s="505">
        <v>19.507815281829181</v>
      </c>
      <c r="DR45" s="505">
        <v>21.591567204775888</v>
      </c>
      <c r="DS45" s="505">
        <v>19.57579955054166</v>
      </c>
      <c r="DT45" s="505">
        <v>22.601649447855586</v>
      </c>
      <c r="DU45" s="505">
        <v>25.162500642514981</v>
      </c>
      <c r="DV45" s="505">
        <v>23.775532840077478</v>
      </c>
      <c r="DW45" s="505">
        <v>23.448469205502327</v>
      </c>
      <c r="DX45" s="505">
        <v>28.279439664622537</v>
      </c>
      <c r="DY45" s="505">
        <v>27.095526392923876</v>
      </c>
      <c r="DZ45" s="505">
        <v>21.412034477128273</v>
      </c>
      <c r="EA45" s="505">
        <v>17.788189338658928</v>
      </c>
      <c r="EB45" s="505">
        <v>16.53320845865327</v>
      </c>
      <c r="EC45" s="505">
        <v>23.646202683566194</v>
      </c>
      <c r="ED45" s="505">
        <v>31.020564315496536</v>
      </c>
      <c r="EE45" s="505">
        <v>27.780950120178058</v>
      </c>
      <c r="EF45" s="505">
        <v>26.856581982347091</v>
      </c>
      <c r="EG45" s="505">
        <v>26.839695716244528</v>
      </c>
      <c r="EH45" s="505">
        <v>23.771077025702347</v>
      </c>
      <c r="EI45" s="505">
        <v>29.991273455622039</v>
      </c>
      <c r="EJ45" s="505">
        <v>29.169679489065924</v>
      </c>
      <c r="EK45" s="505">
        <v>27.690147257323328</v>
      </c>
      <c r="EL45" s="505">
        <v>24.068152200235069</v>
      </c>
      <c r="EM45" s="505">
        <v>18.090679009885648</v>
      </c>
      <c r="EN45" s="505">
        <v>17.524534702878853</v>
      </c>
      <c r="EO45" s="505">
        <v>23.316457226410463</v>
      </c>
      <c r="EP45" s="505">
        <v>25.117934884736837</v>
      </c>
      <c r="EQ45" s="505">
        <v>25.436762345923629</v>
      </c>
      <c r="ER45" s="505">
        <v>26.860158115952185</v>
      </c>
      <c r="ES45" s="505">
        <v>30.518895541912691</v>
      </c>
      <c r="ET45" s="505">
        <v>29.315386043478028</v>
      </c>
      <c r="EU45" s="505">
        <v>30.822962454464445</v>
      </c>
      <c r="EV45" s="505">
        <v>31.316351064086902</v>
      </c>
      <c r="EW45" s="505">
        <v>31.828261827538629</v>
      </c>
      <c r="EX45" s="505">
        <v>27.894882081640755</v>
      </c>
      <c r="EY45" s="505">
        <v>21.613777843345993</v>
      </c>
      <c r="EZ45" s="505">
        <v>22.823980637800378</v>
      </c>
      <c r="FA45" s="505">
        <v>26.885475150366897</v>
      </c>
      <c r="FB45" s="505">
        <v>36.371601421690833</v>
      </c>
      <c r="FC45" s="505">
        <v>38.11345672928735</v>
      </c>
      <c r="FD45" s="505">
        <v>29.953691611617611</v>
      </c>
      <c r="FE45" s="505">
        <v>38.9846057653887</v>
      </c>
      <c r="FF45" s="505">
        <v>37.7576247731538</v>
      </c>
      <c r="FG45" s="505">
        <v>38.845132796039273</v>
      </c>
      <c r="FH45" s="505">
        <v>41.379897417537137</v>
      </c>
      <c r="FI45" s="505">
        <v>39.378303809633017</v>
      </c>
      <c r="FJ45" s="505">
        <v>33.960842327391092</v>
      </c>
      <c r="FK45" s="505">
        <v>28.765278548695573</v>
      </c>
      <c r="FL45" s="505">
        <v>30.840262727342079</v>
      </c>
      <c r="FM45" s="505">
        <v>34.504793458343812</v>
      </c>
      <c r="FN45" s="505">
        <v>37.212507701155886</v>
      </c>
      <c r="FO45" s="505">
        <v>38.046908870125407</v>
      </c>
      <c r="FP45" s="505">
        <v>36.899409719347631</v>
      </c>
      <c r="FQ45" s="505">
        <v>43.465462546756356</v>
      </c>
      <c r="FR45" s="505">
        <v>41.74718177996256</v>
      </c>
      <c r="FS45" s="505">
        <v>48.808830222945232</v>
      </c>
      <c r="FT45" s="505">
        <v>43.345480428590136</v>
      </c>
      <c r="FU45" s="505">
        <v>45.29853649388766</v>
      </c>
      <c r="FV45" s="505">
        <v>37.369422934599569</v>
      </c>
      <c r="FW45" s="505">
        <v>34.541270709473892</v>
      </c>
      <c r="FX45" s="505">
        <v>35.373454242477187</v>
      </c>
      <c r="FY45" s="505">
        <v>40.528653485679015</v>
      </c>
      <c r="FZ45" s="505">
        <v>43.799650080612174</v>
      </c>
      <c r="GA45" s="505">
        <v>43.191249459145361</v>
      </c>
      <c r="GB45" s="505">
        <v>40.718629741537747</v>
      </c>
    </row>
    <row r="46" spans="1:184" ht="25.5">
      <c r="B46" s="461"/>
      <c r="C46" s="462"/>
      <c r="D46" s="506" t="s">
        <v>239</v>
      </c>
      <c r="E46" s="507">
        <v>41715.769999999553</v>
      </c>
      <c r="F46" s="507">
        <v>37331.660000000149</v>
      </c>
      <c r="G46" s="507">
        <v>39989.969999998808</v>
      </c>
      <c r="H46" s="507">
        <v>36655.280000001192</v>
      </c>
      <c r="I46" s="507">
        <v>47713.5</v>
      </c>
      <c r="J46" s="507">
        <v>49725.35000000149</v>
      </c>
      <c r="K46" s="507">
        <v>56830.570000000298</v>
      </c>
      <c r="L46" s="507">
        <v>52106.39999999851</v>
      </c>
      <c r="M46" s="507">
        <v>49328.650000000373</v>
      </c>
      <c r="N46" s="507">
        <v>36468.88000000082</v>
      </c>
      <c r="O46" s="507">
        <v>36481.320000000298</v>
      </c>
      <c r="P46" s="507">
        <v>39707.679999999702</v>
      </c>
      <c r="Q46" s="507">
        <v>41322.929999999702</v>
      </c>
      <c r="R46" s="507">
        <v>37080.609999999404</v>
      </c>
      <c r="S46" s="507">
        <v>35530.449999999255</v>
      </c>
      <c r="T46" s="507">
        <v>31249.359999999404</v>
      </c>
      <c r="U46" s="507">
        <v>43880.669999999925</v>
      </c>
      <c r="V46" s="507">
        <v>49837.699999999255</v>
      </c>
      <c r="W46" s="507">
        <v>51887.61999999918</v>
      </c>
      <c r="X46" s="507">
        <v>51887.849999999627</v>
      </c>
      <c r="Y46" s="507">
        <v>49248.890000000596</v>
      </c>
      <c r="Z46" s="507">
        <v>39062.189999999478</v>
      </c>
      <c r="AA46" s="507">
        <v>38365.490000000224</v>
      </c>
      <c r="AB46" s="507">
        <v>39510.429999999702</v>
      </c>
      <c r="AC46" s="507">
        <v>41145.489999998361</v>
      </c>
      <c r="AD46" s="507">
        <v>37625.490000000224</v>
      </c>
      <c r="AE46" s="507">
        <v>40149.629999998957</v>
      </c>
      <c r="AF46" s="507">
        <v>34482.990000000224</v>
      </c>
      <c r="AG46" s="507">
        <v>48210.14999999851</v>
      </c>
      <c r="AH46" s="507">
        <v>50512.629999998957</v>
      </c>
      <c r="AI46" s="507">
        <v>52828.199999999255</v>
      </c>
      <c r="AJ46" s="507">
        <v>52751.510000001639</v>
      </c>
      <c r="AK46" s="507">
        <v>49962.230000000447</v>
      </c>
      <c r="AL46" s="507">
        <v>37622.339999999851</v>
      </c>
      <c r="AM46" s="507">
        <v>39277.969999998808</v>
      </c>
      <c r="AN46" s="507">
        <v>39652.010000001639</v>
      </c>
      <c r="AO46" s="507">
        <v>41162.300000000745</v>
      </c>
      <c r="AP46" s="507">
        <v>39006.780000001192</v>
      </c>
      <c r="AQ46" s="507">
        <v>34345.960000000894</v>
      </c>
      <c r="AR46" s="507">
        <v>31760.239999998361</v>
      </c>
      <c r="AS46" s="507">
        <v>45484.579999998212</v>
      </c>
      <c r="AT46" s="507">
        <v>50634.339999999851</v>
      </c>
      <c r="AU46" s="507">
        <v>52605.089999999851</v>
      </c>
      <c r="AV46" s="507">
        <v>53505.39999999851</v>
      </c>
      <c r="AW46" s="507">
        <v>50017</v>
      </c>
      <c r="AX46" s="507">
        <v>39533</v>
      </c>
      <c r="AY46" s="507">
        <v>39389.739999998361</v>
      </c>
      <c r="AZ46" s="507">
        <v>39595.199999999255</v>
      </c>
      <c r="BA46" s="507">
        <v>41949.030000001192</v>
      </c>
      <c r="BB46" s="507">
        <v>38313.760000001639</v>
      </c>
      <c r="BC46" s="507">
        <v>36795.030000001192</v>
      </c>
      <c r="BD46" s="507">
        <v>35047.379999998957</v>
      </c>
      <c r="BE46" s="507">
        <v>48655.969999998808</v>
      </c>
      <c r="BF46" s="507">
        <v>50591.64999999851</v>
      </c>
      <c r="BG46" s="507">
        <v>51819.829999998212</v>
      </c>
      <c r="BH46" s="507">
        <v>52819.320000000298</v>
      </c>
      <c r="BI46" s="507">
        <v>48485.949999999255</v>
      </c>
      <c r="BJ46" s="507">
        <v>35154.679999999702</v>
      </c>
      <c r="BK46" s="507">
        <v>36101.449999999255</v>
      </c>
      <c r="BL46" s="507">
        <v>39407.60000000149</v>
      </c>
      <c r="BM46" s="507">
        <v>43422.670000001788</v>
      </c>
      <c r="BN46" s="507">
        <v>39747.190000001341</v>
      </c>
      <c r="BO46" s="507">
        <v>37888.879999998957</v>
      </c>
      <c r="BP46" s="507">
        <v>37069.859999999404</v>
      </c>
      <c r="BQ46" s="507">
        <v>51881.609999999404</v>
      </c>
      <c r="BR46" s="507">
        <v>51982.670000001788</v>
      </c>
      <c r="BS46" s="507">
        <v>55198.480000000447</v>
      </c>
      <c r="BT46" s="507">
        <v>55656.879999998957</v>
      </c>
      <c r="BU46" s="507">
        <v>47672.179999999702</v>
      </c>
      <c r="BV46" s="507">
        <v>36064.230000000447</v>
      </c>
      <c r="BW46" s="507">
        <v>41210.85000000149</v>
      </c>
      <c r="BX46" s="507">
        <v>43611.800000000745</v>
      </c>
      <c r="BY46" s="507">
        <v>46702.39999999851</v>
      </c>
      <c r="BZ46" s="507">
        <v>41170.309999998659</v>
      </c>
      <c r="CA46" s="507">
        <v>38628.64999999851</v>
      </c>
      <c r="CB46" s="507">
        <v>38642.260000001639</v>
      </c>
      <c r="CC46" s="507">
        <v>50027.679999999702</v>
      </c>
      <c r="CD46" s="507">
        <v>55328.789999999106</v>
      </c>
      <c r="CE46" s="507">
        <v>62060.61999999918</v>
      </c>
      <c r="CF46" s="507">
        <v>62017.539999999106</v>
      </c>
      <c r="CG46" s="507">
        <v>57293.38000000082</v>
      </c>
      <c r="CH46" s="507">
        <v>42065.019999999553</v>
      </c>
      <c r="CI46" s="507">
        <v>46156.36999999918</v>
      </c>
      <c r="CJ46" s="507">
        <v>47729.010000001639</v>
      </c>
      <c r="CK46" s="507">
        <v>50480.530000001192</v>
      </c>
      <c r="CL46" s="507">
        <v>46763.179999999702</v>
      </c>
      <c r="CM46" s="507">
        <v>48568.320000000298</v>
      </c>
      <c r="CN46" s="507">
        <v>39746.859999999404</v>
      </c>
      <c r="CO46" s="507">
        <v>54245.839999999851</v>
      </c>
      <c r="CP46" s="507">
        <v>61310.650000000373</v>
      </c>
      <c r="CQ46" s="507">
        <v>65920.550000000745</v>
      </c>
      <c r="CR46" s="507">
        <v>65945</v>
      </c>
      <c r="CS46" s="507">
        <v>61994.13000000082</v>
      </c>
      <c r="CT46" s="507">
        <v>47300.210000000894</v>
      </c>
      <c r="CU46" s="507">
        <v>48027.36999999918</v>
      </c>
      <c r="CV46" s="507">
        <v>49864.189999999478</v>
      </c>
      <c r="CW46" s="507">
        <v>53224.689999999478</v>
      </c>
      <c r="CX46" s="507">
        <v>45924.330000000075</v>
      </c>
      <c r="CY46" s="507">
        <v>47219.359999999404</v>
      </c>
      <c r="CZ46" s="507">
        <v>46212.410000000149</v>
      </c>
      <c r="DA46" s="507">
        <v>62375.160000000149</v>
      </c>
      <c r="DB46" s="507">
        <v>65343.199999999255</v>
      </c>
      <c r="DC46" s="507">
        <v>68813.5</v>
      </c>
      <c r="DD46" s="507">
        <v>69573.209999999963</v>
      </c>
      <c r="DE46" s="507">
        <v>63359.609999999404</v>
      </c>
      <c r="DF46" s="507">
        <v>45424.75</v>
      </c>
      <c r="DG46" s="507">
        <v>49827.919999999925</v>
      </c>
      <c r="DH46" s="507">
        <v>50868.210000000894</v>
      </c>
      <c r="DI46" s="507">
        <v>54565.390000000596</v>
      </c>
      <c r="DJ46" s="507">
        <v>49336.730000000447</v>
      </c>
      <c r="DK46" s="507">
        <v>53855.349999999627</v>
      </c>
      <c r="DL46" s="507">
        <v>43517.519999999553</v>
      </c>
      <c r="DM46" s="507">
        <v>54983.990000000224</v>
      </c>
      <c r="DN46" s="507">
        <v>65708.390000000596</v>
      </c>
      <c r="DO46" s="507">
        <v>70490.490000000224</v>
      </c>
      <c r="DP46" s="507">
        <v>69970.039999999106</v>
      </c>
      <c r="DQ46" s="507">
        <v>64468.070000000298</v>
      </c>
      <c r="DR46" s="507">
        <v>50767.109999999404</v>
      </c>
      <c r="DS46" s="507">
        <v>51194.029999999329</v>
      </c>
      <c r="DT46" s="507">
        <v>52096.900000000373</v>
      </c>
      <c r="DU46" s="507">
        <v>55711.440000001341</v>
      </c>
      <c r="DV46" s="507">
        <v>50284.699999999255</v>
      </c>
      <c r="DW46" s="507">
        <v>52198.720000000671</v>
      </c>
      <c r="DX46" s="507">
        <v>41491.650000000373</v>
      </c>
      <c r="DY46" s="507">
        <v>62215.36999999918</v>
      </c>
      <c r="DZ46" s="507">
        <v>66830.140000000596</v>
      </c>
      <c r="EA46" s="507">
        <v>71070.599999999627</v>
      </c>
      <c r="EB46" s="507">
        <v>71052.839999999851</v>
      </c>
      <c r="EC46" s="507">
        <v>65392.890000000596</v>
      </c>
      <c r="ED46" s="507">
        <v>47364.820000000298</v>
      </c>
      <c r="EE46" s="507">
        <v>49668.599999999627</v>
      </c>
      <c r="EF46" s="507">
        <v>53024.839999999851</v>
      </c>
      <c r="EG46" s="507">
        <v>56019.320000000298</v>
      </c>
      <c r="EH46" s="507">
        <v>53332.580000000075</v>
      </c>
      <c r="EI46" s="507">
        <v>46449.929999999702</v>
      </c>
      <c r="EJ46" s="507">
        <v>42682.400000000373</v>
      </c>
      <c r="EK46" s="507">
        <v>60433.070000000298</v>
      </c>
      <c r="EL46" s="507">
        <v>67455.220000000671</v>
      </c>
      <c r="EM46" s="507">
        <v>72634.679999999702</v>
      </c>
      <c r="EN46" s="507">
        <v>72421.919999999925</v>
      </c>
      <c r="EO46" s="507">
        <v>67819.300000000745</v>
      </c>
      <c r="EP46" s="507">
        <v>52162.800000000745</v>
      </c>
      <c r="EQ46" s="507">
        <v>52983.820000000298</v>
      </c>
      <c r="ER46" s="507">
        <v>54855.050000000745</v>
      </c>
      <c r="ES46" s="507">
        <v>56830.949999999255</v>
      </c>
      <c r="ET46" s="507">
        <v>52209.980000000447</v>
      </c>
      <c r="EU46" s="507">
        <v>53260.920000001788</v>
      </c>
      <c r="EV46" s="507">
        <v>46453.940000001341</v>
      </c>
      <c r="EW46" s="507">
        <v>68755.690000001341</v>
      </c>
      <c r="EX46" s="507">
        <v>68488.440000001341</v>
      </c>
      <c r="EY46" s="507">
        <v>73600.580000000075</v>
      </c>
      <c r="EZ46" s="507">
        <v>73942.089999999851</v>
      </c>
      <c r="FA46" s="507">
        <v>69089.640000000596</v>
      </c>
      <c r="FB46" s="507">
        <v>48891.620000001043</v>
      </c>
      <c r="FC46" s="507">
        <v>49635.14999999851</v>
      </c>
      <c r="FD46" s="507">
        <v>55524.469999998808</v>
      </c>
      <c r="FE46" s="507">
        <v>57821.690000001341</v>
      </c>
      <c r="FF46" s="507">
        <v>52841.289999999106</v>
      </c>
      <c r="FG46" s="507">
        <v>51060.379999998957</v>
      </c>
      <c r="FH46" s="507">
        <v>42380.170000001788</v>
      </c>
      <c r="FI46" s="507">
        <v>67558.75</v>
      </c>
      <c r="FJ46" s="507">
        <v>69691.989999998361</v>
      </c>
      <c r="FK46" s="507">
        <v>75020.949999999255</v>
      </c>
      <c r="FL46" s="507">
        <v>74647.539999999106</v>
      </c>
      <c r="FM46" s="507">
        <v>69581.820000000298</v>
      </c>
      <c r="FN46" s="507">
        <v>54251.890000000596</v>
      </c>
      <c r="FO46" s="507">
        <v>54438.320000000298</v>
      </c>
      <c r="FP46" s="507">
        <v>56495.879999998957</v>
      </c>
      <c r="FQ46" s="507">
        <v>58933.949999999255</v>
      </c>
      <c r="FR46" s="507">
        <v>53928.379999998957</v>
      </c>
      <c r="FS46" s="507">
        <v>52240.949999999255</v>
      </c>
      <c r="FT46" s="507">
        <v>51176.14999999851</v>
      </c>
      <c r="FU46" s="507">
        <v>62107.949999999255</v>
      </c>
      <c r="FV46" s="507">
        <v>71534.140000000596</v>
      </c>
      <c r="FW46" s="507">
        <v>76258.140000000596</v>
      </c>
      <c r="FX46" s="507">
        <v>76177.879999998957</v>
      </c>
      <c r="FY46" s="507">
        <v>67859.280000001192</v>
      </c>
      <c r="FZ46" s="507">
        <v>47004.609999999404</v>
      </c>
      <c r="GA46" s="507">
        <v>50470.640000000596</v>
      </c>
      <c r="GB46" s="507">
        <v>58035.010000001639</v>
      </c>
    </row>
    <row r="47" spans="1:184">
      <c r="B47" s="461"/>
      <c r="C47" s="461"/>
      <c r="D47" s="461"/>
      <c r="E47" s="461"/>
      <c r="F47" s="461"/>
      <c r="G47" s="461"/>
      <c r="H47" s="461"/>
      <c r="I47" s="461"/>
      <c r="J47" s="461"/>
      <c r="K47" s="461"/>
      <c r="L47" s="461"/>
      <c r="M47" s="461"/>
      <c r="N47" s="461"/>
      <c r="O47" s="461"/>
      <c r="P47" s="461"/>
      <c r="BA47" s="467"/>
      <c r="BB47" s="467"/>
      <c r="BC47" s="467"/>
      <c r="BD47" s="467"/>
      <c r="BE47" s="203"/>
      <c r="BF47" s="200">
        <f t="shared" ref="BF47:CZ47" si="0">+BF18-BF3</f>
        <v>-8078123</v>
      </c>
      <c r="BG47" s="200">
        <f t="shared" si="0"/>
        <v>-8299813</v>
      </c>
      <c r="BH47" s="200">
        <f t="shared" si="0"/>
        <v>-8367192</v>
      </c>
      <c r="BI47" s="200">
        <f t="shared" si="0"/>
        <v>-7592441</v>
      </c>
      <c r="BJ47" s="200">
        <f t="shared" si="0"/>
        <v>43009</v>
      </c>
      <c r="BK47" s="200">
        <f t="shared" si="0"/>
        <v>-3544460</v>
      </c>
      <c r="BL47" s="200">
        <f t="shared" si="0"/>
        <v>-8320940</v>
      </c>
      <c r="BM47" s="200">
        <f t="shared" si="0"/>
        <v>-9069509</v>
      </c>
      <c r="BN47" s="200">
        <f t="shared" si="0"/>
        <v>-8133748</v>
      </c>
      <c r="BO47" s="200">
        <f t="shared" si="0"/>
        <v>-8691740</v>
      </c>
      <c r="BP47" s="200">
        <f t="shared" si="0"/>
        <v>-8395019</v>
      </c>
      <c r="BQ47" s="200">
        <f t="shared" si="0"/>
        <v>-8640489</v>
      </c>
      <c r="BR47" s="200">
        <f t="shared" si="0"/>
        <v>-8361548</v>
      </c>
      <c r="BS47" s="200">
        <f t="shared" si="0"/>
        <v>-8650368</v>
      </c>
      <c r="BT47" s="200">
        <f t="shared" si="0"/>
        <v>-8689697</v>
      </c>
      <c r="BU47" s="200">
        <f t="shared" si="0"/>
        <v>-8224426</v>
      </c>
      <c r="BV47" s="200">
        <f t="shared" si="0"/>
        <v>-8653006</v>
      </c>
      <c r="BW47" s="200">
        <f t="shared" si="0"/>
        <v>-6800025</v>
      </c>
      <c r="BX47" s="200">
        <f t="shared" si="0"/>
        <v>-9037745</v>
      </c>
      <c r="BY47" s="200">
        <f t="shared" si="0"/>
        <v>-9534054</v>
      </c>
      <c r="BZ47" s="200">
        <f t="shared" si="0"/>
        <v>-8620963</v>
      </c>
      <c r="CA47" s="200">
        <f t="shared" si="0"/>
        <v>-9530475</v>
      </c>
      <c r="CB47" s="200">
        <f t="shared" si="0"/>
        <v>-9053224</v>
      </c>
      <c r="CC47" s="200">
        <f t="shared" si="0"/>
        <v>-9118454</v>
      </c>
      <c r="CD47" s="200">
        <f t="shared" si="0"/>
        <v>-8902823</v>
      </c>
      <c r="CE47" s="200">
        <f t="shared" si="0"/>
        <v>-9297703</v>
      </c>
      <c r="CF47" s="200">
        <f t="shared" si="0"/>
        <v>-9253002</v>
      </c>
      <c r="CG47" s="200">
        <f t="shared" si="0"/>
        <v>-8963861</v>
      </c>
      <c r="CH47" s="200">
        <f t="shared" si="0"/>
        <v>-1236231</v>
      </c>
      <c r="CI47" s="200">
        <f t="shared" si="0"/>
        <v>-9001480</v>
      </c>
      <c r="CJ47" s="200">
        <f t="shared" si="0"/>
        <v>-9429760</v>
      </c>
      <c r="CK47" s="200">
        <f t="shared" si="0"/>
        <v>-10064089</v>
      </c>
      <c r="CL47" s="200">
        <f t="shared" si="0"/>
        <v>-9421748</v>
      </c>
      <c r="CM47" s="200">
        <f t="shared" si="0"/>
        <v>-10066759</v>
      </c>
      <c r="CN47" s="200">
        <f t="shared" si="0"/>
        <v>-9692808</v>
      </c>
      <c r="CO47" s="200">
        <f t="shared" si="0"/>
        <v>-9778838</v>
      </c>
      <c r="CP47" s="200">
        <f t="shared" si="0"/>
        <v>-9496237</v>
      </c>
      <c r="CQ47" s="200">
        <f t="shared" si="0"/>
        <v>-9893847</v>
      </c>
      <c r="CR47" s="200">
        <f t="shared" si="0"/>
        <v>-9823876</v>
      </c>
      <c r="CS47" s="200">
        <f t="shared" si="0"/>
        <v>-9532235</v>
      </c>
      <c r="CT47" s="200">
        <f t="shared" si="0"/>
        <v>-7681785</v>
      </c>
      <c r="CU47" s="200">
        <f t="shared" si="0"/>
        <v>-9677934</v>
      </c>
      <c r="CV47" s="200">
        <f t="shared" si="0"/>
        <v>-10020854</v>
      </c>
      <c r="CW47" s="200">
        <f t="shared" si="0"/>
        <v>-10370683</v>
      </c>
      <c r="CX47" s="200">
        <f t="shared" si="0"/>
        <v>-9329932</v>
      </c>
      <c r="CY47" s="200">
        <f t="shared" si="0"/>
        <v>-10340444</v>
      </c>
      <c r="CZ47" s="200">
        <f t="shared" si="0"/>
        <v>-9886293</v>
      </c>
      <c r="DA47" s="200">
        <f t="shared" ref="DA47:FL47" si="1">+DA18-DA3</f>
        <v>-10126863</v>
      </c>
      <c r="DB47" s="200">
        <f t="shared" si="1"/>
        <v>-9776622</v>
      </c>
      <c r="DC47" s="200">
        <f t="shared" si="1"/>
        <v>-10050372</v>
      </c>
      <c r="DD47" s="200">
        <f t="shared" si="1"/>
        <v>-10203501</v>
      </c>
      <c r="DE47" s="200">
        <f t="shared" si="1"/>
        <v>-9727690</v>
      </c>
      <c r="DF47" s="200">
        <f t="shared" si="1"/>
        <v>-1077190</v>
      </c>
      <c r="DG47" s="200">
        <f t="shared" si="1"/>
        <v>-9949279</v>
      </c>
      <c r="DH47" s="200">
        <f t="shared" si="1"/>
        <v>-10300729</v>
      </c>
      <c r="DI47" s="200">
        <f t="shared" si="1"/>
        <v>-10760458</v>
      </c>
      <c r="DJ47" s="200">
        <f t="shared" si="1"/>
        <v>-9671407</v>
      </c>
      <c r="DK47" s="200">
        <f t="shared" si="1"/>
        <v>-10724189</v>
      </c>
      <c r="DL47" s="200">
        <f t="shared" si="1"/>
        <v>-10236418</v>
      </c>
      <c r="DM47" s="200">
        <f t="shared" si="1"/>
        <v>-10459128</v>
      </c>
      <c r="DN47" s="200">
        <f t="shared" si="1"/>
        <v>-10124767</v>
      </c>
      <c r="DO47" s="200">
        <f t="shared" si="1"/>
        <v>-10531147</v>
      </c>
      <c r="DP47" s="200">
        <f t="shared" si="1"/>
        <v>-10516586</v>
      </c>
      <c r="DQ47" s="200">
        <f t="shared" si="1"/>
        <v>-10063325</v>
      </c>
      <c r="DR47" s="200">
        <f t="shared" si="1"/>
        <v>-8208195.0000000009</v>
      </c>
      <c r="DS47" s="200">
        <f t="shared" si="1"/>
        <v>-10332434</v>
      </c>
      <c r="DT47" s="200">
        <f t="shared" si="1"/>
        <v>-10755194</v>
      </c>
      <c r="DU47" s="200">
        <f t="shared" si="1"/>
        <v>-11284183</v>
      </c>
      <c r="DV47" s="200">
        <f t="shared" si="1"/>
        <v>-10122762</v>
      </c>
      <c r="DW47" s="200">
        <f t="shared" si="1"/>
        <v>-11207684</v>
      </c>
      <c r="DX47" s="200">
        <f t="shared" si="1"/>
        <v>-10690043</v>
      </c>
      <c r="DY47" s="200">
        <f t="shared" si="1"/>
        <v>-10941933</v>
      </c>
      <c r="DZ47" s="200">
        <f t="shared" si="1"/>
        <v>-10506742</v>
      </c>
      <c r="EA47" s="200">
        <f t="shared" si="1"/>
        <v>-10962702</v>
      </c>
      <c r="EB47" s="200">
        <f t="shared" si="1"/>
        <v>-10976661</v>
      </c>
      <c r="EC47" s="200">
        <f t="shared" si="1"/>
        <v>-10547550</v>
      </c>
      <c r="ED47" s="200">
        <f t="shared" si="1"/>
        <v>-2120760</v>
      </c>
      <c r="EE47" s="200">
        <f t="shared" si="1"/>
        <v>-7248189</v>
      </c>
      <c r="EF47" s="200">
        <f t="shared" si="1"/>
        <v>-11219939</v>
      </c>
      <c r="EG47" s="200">
        <f t="shared" si="1"/>
        <v>-11405758</v>
      </c>
      <c r="EH47" s="200">
        <f t="shared" si="1"/>
        <v>-10700847</v>
      </c>
      <c r="EI47" s="200">
        <f t="shared" si="1"/>
        <v>-11422908</v>
      </c>
      <c r="EJ47" s="200">
        <f t="shared" si="1"/>
        <v>-10915697</v>
      </c>
      <c r="EK47" s="200">
        <f t="shared" si="1"/>
        <v>-11192597</v>
      </c>
      <c r="EL47" s="200">
        <f t="shared" si="1"/>
        <v>-10744346</v>
      </c>
      <c r="EM47" s="200">
        <f t="shared" si="1"/>
        <v>-11198346</v>
      </c>
      <c r="EN47" s="200">
        <f t="shared" si="1"/>
        <v>-11234935</v>
      </c>
      <c r="EO47" s="200">
        <f t="shared" si="1"/>
        <v>-10794554</v>
      </c>
      <c r="EP47" s="200">
        <f t="shared" si="1"/>
        <v>-8826914</v>
      </c>
      <c r="EQ47" s="200">
        <f t="shared" si="1"/>
        <v>-11096433</v>
      </c>
      <c r="ER47" s="200">
        <f t="shared" si="1"/>
        <v>-11491463</v>
      </c>
      <c r="ES47" s="200">
        <f t="shared" si="1"/>
        <v>-12295222</v>
      </c>
      <c r="ET47" s="200">
        <f t="shared" si="1"/>
        <v>-11148071</v>
      </c>
      <c r="EU47" s="200">
        <f t="shared" si="1"/>
        <v>-12362573</v>
      </c>
      <c r="EV47" s="200">
        <f t="shared" si="1"/>
        <v>-11670962</v>
      </c>
      <c r="EW47" s="200">
        <f t="shared" si="1"/>
        <v>-12030372</v>
      </c>
      <c r="EX47" s="200">
        <f t="shared" si="1"/>
        <v>-11637851</v>
      </c>
      <c r="EY47" s="200">
        <f t="shared" si="1"/>
        <v>-12027711</v>
      </c>
      <c r="EZ47" s="200">
        <f t="shared" si="1"/>
        <v>-12266030</v>
      </c>
      <c r="FA47" s="200">
        <f t="shared" si="1"/>
        <v>-11589239</v>
      </c>
      <c r="FB47" s="200">
        <f t="shared" si="1"/>
        <v>-1182069</v>
      </c>
      <c r="FC47" s="200">
        <f t="shared" si="1"/>
        <v>-3661598</v>
      </c>
      <c r="FD47" s="200">
        <f t="shared" si="1"/>
        <v>-12237768</v>
      </c>
      <c r="FE47" s="200">
        <f t="shared" si="1"/>
        <v>-13836737</v>
      </c>
      <c r="FF47" s="200">
        <f t="shared" si="1"/>
        <v>-12483306</v>
      </c>
      <c r="FG47" s="200">
        <f t="shared" si="1"/>
        <v>-13793978</v>
      </c>
      <c r="FH47" s="200">
        <f t="shared" si="1"/>
        <v>-13025477</v>
      </c>
      <c r="FI47" s="200">
        <f t="shared" si="1"/>
        <v>-13375837</v>
      </c>
      <c r="FJ47" s="200">
        <f t="shared" si="1"/>
        <v>-12990886</v>
      </c>
      <c r="FK47" s="200">
        <f t="shared" si="1"/>
        <v>-13545866</v>
      </c>
      <c r="FL47" s="200">
        <f t="shared" si="1"/>
        <v>-13738235</v>
      </c>
      <c r="FM47" s="200">
        <f t="shared" ref="FM47:FQ47" si="2">+FM18-FM3</f>
        <v>-12849654</v>
      </c>
      <c r="FN47" s="200">
        <f t="shared" si="2"/>
        <v>-10760054</v>
      </c>
      <c r="FO47" s="200">
        <f t="shared" si="2"/>
        <v>-13299023</v>
      </c>
      <c r="FP47" s="200">
        <f t="shared" si="2"/>
        <v>-13674803</v>
      </c>
      <c r="FQ47" s="200">
        <f t="shared" si="2"/>
        <v>-14862202</v>
      </c>
    </row>
    <row r="48" spans="1:184">
      <c r="A48" s="45"/>
      <c r="B48" s="486"/>
      <c r="C48" s="470" t="s">
        <v>55</v>
      </c>
      <c r="D48" s="470" t="s">
        <v>33</v>
      </c>
      <c r="E48" s="463">
        <v>41275</v>
      </c>
      <c r="F48" s="463">
        <v>41306</v>
      </c>
      <c r="G48" s="463">
        <v>41334</v>
      </c>
      <c r="H48" s="463">
        <v>41365</v>
      </c>
      <c r="I48" s="463">
        <v>41395</v>
      </c>
      <c r="J48" s="463">
        <v>41426</v>
      </c>
      <c r="K48" s="463">
        <v>41456</v>
      </c>
      <c r="L48" s="463">
        <v>41487</v>
      </c>
      <c r="M48" s="463">
        <v>41518</v>
      </c>
      <c r="N48" s="463">
        <v>41548</v>
      </c>
      <c r="O48" s="463">
        <v>41579</v>
      </c>
      <c r="P48" s="463">
        <v>41609</v>
      </c>
      <c r="Q48" s="190">
        <f t="shared" ref="Q48:BF48" si="3">+Q$2</f>
        <v>41640</v>
      </c>
      <c r="R48" s="190">
        <f t="shared" si="3"/>
        <v>41671</v>
      </c>
      <c r="S48" s="190">
        <f t="shared" si="3"/>
        <v>41699</v>
      </c>
      <c r="T48" s="190">
        <f t="shared" si="3"/>
        <v>41730</v>
      </c>
      <c r="U48" s="190">
        <f t="shared" si="3"/>
        <v>41760</v>
      </c>
      <c r="V48" s="190">
        <f t="shared" si="3"/>
        <v>41791</v>
      </c>
      <c r="W48" s="190">
        <f t="shared" si="3"/>
        <v>41821</v>
      </c>
      <c r="X48" s="190">
        <f t="shared" si="3"/>
        <v>41852</v>
      </c>
      <c r="Y48" s="190">
        <f t="shared" si="3"/>
        <v>41883</v>
      </c>
      <c r="Z48" s="190">
        <f t="shared" si="3"/>
        <v>41913</v>
      </c>
      <c r="AA48" s="190">
        <f t="shared" si="3"/>
        <v>41944</v>
      </c>
      <c r="AB48" s="190">
        <f t="shared" si="3"/>
        <v>41974</v>
      </c>
      <c r="AC48" s="190">
        <f t="shared" si="3"/>
        <v>42005</v>
      </c>
      <c r="AD48" s="190">
        <f t="shared" si="3"/>
        <v>42036</v>
      </c>
      <c r="AE48" s="190">
        <f t="shared" si="3"/>
        <v>42064</v>
      </c>
      <c r="AF48" s="190">
        <f t="shared" si="3"/>
        <v>42095</v>
      </c>
      <c r="AG48" s="190">
        <f t="shared" si="3"/>
        <v>42125</v>
      </c>
      <c r="AH48" s="190">
        <f t="shared" si="3"/>
        <v>42156</v>
      </c>
      <c r="AI48" s="190">
        <f t="shared" si="3"/>
        <v>42186</v>
      </c>
      <c r="AJ48" s="190">
        <f t="shared" si="3"/>
        <v>42217</v>
      </c>
      <c r="AK48" s="190">
        <f t="shared" si="3"/>
        <v>42248</v>
      </c>
      <c r="AL48" s="190">
        <f t="shared" si="3"/>
        <v>42278</v>
      </c>
      <c r="AM48" s="190">
        <f t="shared" si="3"/>
        <v>42309</v>
      </c>
      <c r="AN48" s="190">
        <f t="shared" si="3"/>
        <v>42339</v>
      </c>
      <c r="AO48" s="190">
        <f t="shared" si="3"/>
        <v>42370</v>
      </c>
      <c r="AP48" s="190">
        <f t="shared" si="3"/>
        <v>42401</v>
      </c>
      <c r="AQ48" s="190">
        <f t="shared" si="3"/>
        <v>42430</v>
      </c>
      <c r="AR48" s="190">
        <f t="shared" si="3"/>
        <v>42461</v>
      </c>
      <c r="AS48" s="190">
        <f t="shared" si="3"/>
        <v>42491</v>
      </c>
      <c r="AT48" s="190">
        <f t="shared" si="3"/>
        <v>42522</v>
      </c>
      <c r="AU48" s="190">
        <f t="shared" si="3"/>
        <v>42552</v>
      </c>
      <c r="AV48" s="190">
        <f t="shared" si="3"/>
        <v>42583</v>
      </c>
      <c r="AW48" s="190">
        <f t="shared" si="3"/>
        <v>42614</v>
      </c>
      <c r="AX48" s="190">
        <f t="shared" si="3"/>
        <v>42644</v>
      </c>
      <c r="AY48" s="190">
        <f t="shared" si="3"/>
        <v>42675</v>
      </c>
      <c r="AZ48" s="190">
        <f t="shared" si="3"/>
        <v>42705</v>
      </c>
      <c r="BA48" s="463">
        <f t="shared" si="3"/>
        <v>42736</v>
      </c>
      <c r="BB48" s="463">
        <f t="shared" si="3"/>
        <v>42767</v>
      </c>
      <c r="BC48" s="463">
        <f t="shared" si="3"/>
        <v>42795</v>
      </c>
      <c r="BD48" s="463">
        <f t="shared" si="3"/>
        <v>42826</v>
      </c>
      <c r="BE48" s="463">
        <f t="shared" si="3"/>
        <v>42856</v>
      </c>
      <c r="BF48" s="463">
        <f t="shared" si="3"/>
        <v>42887</v>
      </c>
      <c r="BG48" s="463">
        <f t="shared" ref="BG48:DR48" si="4">+BG$2</f>
        <v>42917</v>
      </c>
      <c r="BH48" s="463">
        <f t="shared" si="4"/>
        <v>42948</v>
      </c>
      <c r="BI48" s="463">
        <f t="shared" si="4"/>
        <v>42979</v>
      </c>
      <c r="BJ48" s="463">
        <f t="shared" si="4"/>
        <v>43009</v>
      </c>
      <c r="BK48" s="463">
        <f t="shared" si="4"/>
        <v>43040</v>
      </c>
      <c r="BL48" s="463">
        <f t="shared" si="4"/>
        <v>43070</v>
      </c>
      <c r="BM48" s="463">
        <f t="shared" si="4"/>
        <v>43101</v>
      </c>
      <c r="BN48" s="463">
        <f t="shared" si="4"/>
        <v>43132</v>
      </c>
      <c r="BO48" s="463">
        <f t="shared" si="4"/>
        <v>43160</v>
      </c>
      <c r="BP48" s="463">
        <f t="shared" si="4"/>
        <v>43191</v>
      </c>
      <c r="BQ48" s="463">
        <f t="shared" si="4"/>
        <v>43221</v>
      </c>
      <c r="BR48" s="463">
        <f t="shared" si="4"/>
        <v>43252</v>
      </c>
      <c r="BS48" s="463">
        <f t="shared" si="4"/>
        <v>43282</v>
      </c>
      <c r="BT48" s="463">
        <f t="shared" si="4"/>
        <v>43313</v>
      </c>
      <c r="BU48" s="463">
        <f t="shared" si="4"/>
        <v>43344</v>
      </c>
      <c r="BV48" s="463">
        <f t="shared" si="4"/>
        <v>43374</v>
      </c>
      <c r="BW48" s="463">
        <f t="shared" si="4"/>
        <v>43405</v>
      </c>
      <c r="BX48" s="463">
        <f t="shared" si="4"/>
        <v>43435</v>
      </c>
      <c r="BY48" s="463">
        <f t="shared" si="4"/>
        <v>43466</v>
      </c>
      <c r="BZ48" s="463">
        <f t="shared" si="4"/>
        <v>43497</v>
      </c>
      <c r="CA48" s="463">
        <f t="shared" si="4"/>
        <v>43525</v>
      </c>
      <c r="CB48" s="463">
        <f t="shared" si="4"/>
        <v>43556</v>
      </c>
      <c r="CC48" s="463">
        <f t="shared" si="4"/>
        <v>43586</v>
      </c>
      <c r="CD48" s="463">
        <f t="shared" si="4"/>
        <v>43617</v>
      </c>
      <c r="CE48" s="463">
        <f t="shared" si="4"/>
        <v>43647</v>
      </c>
      <c r="CF48" s="463">
        <f t="shared" si="4"/>
        <v>43678</v>
      </c>
      <c r="CG48" s="463">
        <f t="shared" si="4"/>
        <v>43709</v>
      </c>
      <c r="CH48" s="463">
        <f t="shared" si="4"/>
        <v>43739</v>
      </c>
      <c r="CI48" s="463">
        <f t="shared" si="4"/>
        <v>43770</v>
      </c>
      <c r="CJ48" s="463">
        <f t="shared" si="4"/>
        <v>43800</v>
      </c>
      <c r="CK48" s="463">
        <f t="shared" si="4"/>
        <v>43831</v>
      </c>
      <c r="CL48" s="463">
        <f t="shared" si="4"/>
        <v>43862</v>
      </c>
      <c r="CM48" s="463">
        <f t="shared" si="4"/>
        <v>43891</v>
      </c>
      <c r="CN48" s="463">
        <f t="shared" si="4"/>
        <v>43922</v>
      </c>
      <c r="CO48" s="463">
        <f t="shared" si="4"/>
        <v>43952</v>
      </c>
      <c r="CP48" s="463">
        <f t="shared" si="4"/>
        <v>43983</v>
      </c>
      <c r="CQ48" s="463">
        <f t="shared" si="4"/>
        <v>44013</v>
      </c>
      <c r="CR48" s="463">
        <f t="shared" si="4"/>
        <v>44044</v>
      </c>
      <c r="CS48" s="463">
        <f t="shared" si="4"/>
        <v>44075</v>
      </c>
      <c r="CT48" s="463">
        <f t="shared" si="4"/>
        <v>44105</v>
      </c>
      <c r="CU48" s="463">
        <f t="shared" si="4"/>
        <v>44136</v>
      </c>
      <c r="CV48" s="463">
        <f t="shared" si="4"/>
        <v>44166</v>
      </c>
      <c r="CW48" s="463">
        <f t="shared" si="4"/>
        <v>44197</v>
      </c>
      <c r="CX48" s="463">
        <f t="shared" si="4"/>
        <v>44228</v>
      </c>
      <c r="CY48" s="463">
        <f t="shared" si="4"/>
        <v>44256</v>
      </c>
      <c r="CZ48" s="463">
        <f t="shared" si="4"/>
        <v>44287</v>
      </c>
      <c r="DA48" s="463">
        <f t="shared" si="4"/>
        <v>44317</v>
      </c>
      <c r="DB48" s="463">
        <f t="shared" si="4"/>
        <v>44348</v>
      </c>
      <c r="DC48" s="463">
        <f t="shared" si="4"/>
        <v>44378</v>
      </c>
      <c r="DD48" s="463">
        <f t="shared" si="4"/>
        <v>44409</v>
      </c>
      <c r="DE48" s="463">
        <f t="shared" si="4"/>
        <v>44440</v>
      </c>
      <c r="DF48" s="463">
        <f t="shared" si="4"/>
        <v>44470</v>
      </c>
      <c r="DG48" s="463">
        <f t="shared" si="4"/>
        <v>44501</v>
      </c>
      <c r="DH48" s="463">
        <f t="shared" si="4"/>
        <v>44531</v>
      </c>
      <c r="DI48" s="463">
        <f t="shared" si="4"/>
        <v>44562</v>
      </c>
      <c r="DJ48" s="463">
        <f t="shared" si="4"/>
        <v>44593</v>
      </c>
      <c r="DK48" s="463">
        <f t="shared" si="4"/>
        <v>44621</v>
      </c>
      <c r="DL48" s="463">
        <f t="shared" si="4"/>
        <v>44652</v>
      </c>
      <c r="DM48" s="463">
        <f t="shared" si="4"/>
        <v>44682</v>
      </c>
      <c r="DN48" s="463">
        <f t="shared" si="4"/>
        <v>44713</v>
      </c>
      <c r="DO48" s="463">
        <f t="shared" si="4"/>
        <v>44743</v>
      </c>
      <c r="DP48" s="463">
        <f t="shared" si="4"/>
        <v>44774</v>
      </c>
      <c r="DQ48" s="463">
        <f t="shared" si="4"/>
        <v>44805</v>
      </c>
      <c r="DR48" s="463">
        <f t="shared" si="4"/>
        <v>44835</v>
      </c>
      <c r="DS48" s="463">
        <f t="shared" ref="DS48:GB48" si="5">+DS$2</f>
        <v>44866</v>
      </c>
      <c r="DT48" s="463">
        <f t="shared" si="5"/>
        <v>44896</v>
      </c>
      <c r="DU48" s="463">
        <f t="shared" si="5"/>
        <v>44927</v>
      </c>
      <c r="DV48" s="463">
        <f t="shared" si="5"/>
        <v>44958</v>
      </c>
      <c r="DW48" s="463">
        <f t="shared" si="5"/>
        <v>44986</v>
      </c>
      <c r="DX48" s="463">
        <f t="shared" si="5"/>
        <v>45017</v>
      </c>
      <c r="DY48" s="463">
        <f t="shared" si="5"/>
        <v>45047</v>
      </c>
      <c r="DZ48" s="463">
        <f t="shared" si="5"/>
        <v>45078</v>
      </c>
      <c r="EA48" s="463">
        <f t="shared" si="5"/>
        <v>45108</v>
      </c>
      <c r="EB48" s="463">
        <f t="shared" si="5"/>
        <v>45139</v>
      </c>
      <c r="EC48" s="463">
        <f t="shared" si="5"/>
        <v>45170</v>
      </c>
      <c r="ED48" s="463">
        <f t="shared" si="5"/>
        <v>45200</v>
      </c>
      <c r="EE48" s="463">
        <f t="shared" si="5"/>
        <v>45231</v>
      </c>
      <c r="EF48" s="463">
        <f t="shared" si="5"/>
        <v>45261</v>
      </c>
      <c r="EG48" s="463">
        <f t="shared" si="5"/>
        <v>45292</v>
      </c>
      <c r="EH48" s="463">
        <f t="shared" si="5"/>
        <v>45323</v>
      </c>
      <c r="EI48" s="463">
        <f t="shared" si="5"/>
        <v>45352</v>
      </c>
      <c r="EJ48" s="463">
        <f t="shared" si="5"/>
        <v>45383</v>
      </c>
      <c r="EK48" s="463">
        <f t="shared" si="5"/>
        <v>45413</v>
      </c>
      <c r="EL48" s="463">
        <f t="shared" si="5"/>
        <v>45444</v>
      </c>
      <c r="EM48" s="463">
        <f t="shared" si="5"/>
        <v>45474</v>
      </c>
      <c r="EN48" s="463">
        <f t="shared" si="5"/>
        <v>45505</v>
      </c>
      <c r="EO48" s="463">
        <f t="shared" si="5"/>
        <v>45536</v>
      </c>
      <c r="EP48" s="463">
        <f t="shared" si="5"/>
        <v>45566</v>
      </c>
      <c r="EQ48" s="463">
        <f t="shared" si="5"/>
        <v>45597</v>
      </c>
      <c r="ER48" s="463">
        <f t="shared" si="5"/>
        <v>45627</v>
      </c>
      <c r="ES48" s="463">
        <f t="shared" si="5"/>
        <v>45658</v>
      </c>
      <c r="ET48" s="463">
        <f t="shared" si="5"/>
        <v>45689</v>
      </c>
      <c r="EU48" s="463">
        <f t="shared" si="5"/>
        <v>45717</v>
      </c>
      <c r="EV48" s="463">
        <f t="shared" si="5"/>
        <v>45748</v>
      </c>
      <c r="EW48" s="463">
        <f t="shared" si="5"/>
        <v>45778</v>
      </c>
      <c r="EX48" s="463">
        <f t="shared" si="5"/>
        <v>45809</v>
      </c>
      <c r="EY48" s="463">
        <f t="shared" si="5"/>
        <v>45839</v>
      </c>
      <c r="EZ48" s="463">
        <f t="shared" si="5"/>
        <v>45870</v>
      </c>
      <c r="FA48" s="463">
        <f t="shared" si="5"/>
        <v>45901</v>
      </c>
      <c r="FB48" s="463">
        <f t="shared" si="5"/>
        <v>45931</v>
      </c>
      <c r="FC48" s="463">
        <f t="shared" si="5"/>
        <v>45962</v>
      </c>
      <c r="FD48" s="463">
        <f t="shared" si="5"/>
        <v>45992</v>
      </c>
      <c r="FE48" s="463">
        <f t="shared" si="5"/>
        <v>46023</v>
      </c>
      <c r="FF48" s="463">
        <f t="shared" si="5"/>
        <v>46054</v>
      </c>
      <c r="FG48" s="463">
        <f t="shared" si="5"/>
        <v>46082</v>
      </c>
      <c r="FH48" s="463">
        <f t="shared" si="5"/>
        <v>46113</v>
      </c>
      <c r="FI48" s="463">
        <f t="shared" si="5"/>
        <v>46143</v>
      </c>
      <c r="FJ48" s="463">
        <f t="shared" si="5"/>
        <v>46174</v>
      </c>
      <c r="FK48" s="463">
        <f t="shared" si="5"/>
        <v>46204</v>
      </c>
      <c r="FL48" s="463">
        <f t="shared" si="5"/>
        <v>46235</v>
      </c>
      <c r="FM48" s="463">
        <f t="shared" si="5"/>
        <v>46266</v>
      </c>
      <c r="FN48" s="463">
        <f t="shared" si="5"/>
        <v>46296</v>
      </c>
      <c r="FO48" s="463">
        <f t="shared" si="5"/>
        <v>46327</v>
      </c>
      <c r="FP48" s="463">
        <f t="shared" si="5"/>
        <v>46357</v>
      </c>
      <c r="FQ48" s="463">
        <f t="shared" si="5"/>
        <v>46388</v>
      </c>
      <c r="FR48" s="463">
        <f t="shared" si="5"/>
        <v>46419</v>
      </c>
      <c r="FS48" s="463">
        <f t="shared" si="5"/>
        <v>46447</v>
      </c>
      <c r="FT48" s="463">
        <f t="shared" si="5"/>
        <v>46478</v>
      </c>
      <c r="FU48" s="463">
        <f t="shared" si="5"/>
        <v>46508</v>
      </c>
      <c r="FV48" s="463">
        <f t="shared" si="5"/>
        <v>46539</v>
      </c>
      <c r="FW48" s="463">
        <f t="shared" si="5"/>
        <v>46569</v>
      </c>
      <c r="FX48" s="463">
        <f t="shared" si="5"/>
        <v>46600</v>
      </c>
      <c r="FY48" s="463">
        <f t="shared" si="5"/>
        <v>46631</v>
      </c>
      <c r="FZ48" s="463">
        <f t="shared" si="5"/>
        <v>46661</v>
      </c>
      <c r="GA48" s="463">
        <f t="shared" si="5"/>
        <v>46692</v>
      </c>
      <c r="GB48" s="463">
        <f t="shared" si="5"/>
        <v>46722</v>
      </c>
    </row>
    <row r="49" spans="1:184">
      <c r="B49" s="487"/>
      <c r="C49" s="474" t="s">
        <v>1</v>
      </c>
      <c r="D49" s="477" t="s">
        <v>176</v>
      </c>
      <c r="E49" s="466">
        <f>+E19-E3</f>
        <v>2097791</v>
      </c>
      <c r="F49" s="466">
        <f t="shared" ref="F49:AZ49" si="6">+F19-F3</f>
        <v>1546198.5</v>
      </c>
      <c r="G49" s="466">
        <f t="shared" si="6"/>
        <v>1113063</v>
      </c>
      <c r="H49" s="466">
        <f t="shared" si="6"/>
        <v>1029564</v>
      </c>
      <c r="I49" s="466">
        <f t="shared" si="6"/>
        <v>956091</v>
      </c>
      <c r="J49" s="466">
        <f t="shared" si="6"/>
        <v>1202878.5</v>
      </c>
      <c r="K49" s="466">
        <f t="shared" si="6"/>
        <v>2934379</v>
      </c>
      <c r="L49" s="466">
        <f t="shared" si="6"/>
        <v>2153814</v>
      </c>
      <c r="M49" s="466">
        <f t="shared" si="6"/>
        <v>640981.5</v>
      </c>
      <c r="N49" s="466">
        <f t="shared" si="6"/>
        <v>90610.12</v>
      </c>
      <c r="O49" s="466">
        <f t="shared" si="6"/>
        <v>138042.5</v>
      </c>
      <c r="P49" s="466">
        <f t="shared" si="6"/>
        <v>1171914.5</v>
      </c>
      <c r="Q49" s="466">
        <f t="shared" si="6"/>
        <v>1764215</v>
      </c>
      <c r="R49" s="466">
        <f t="shared" si="6"/>
        <v>1438602</v>
      </c>
      <c r="S49" s="466">
        <f t="shared" si="6"/>
        <v>706858</v>
      </c>
      <c r="T49" s="466">
        <f t="shared" si="6"/>
        <v>749745</v>
      </c>
      <c r="U49" s="466">
        <f t="shared" si="6"/>
        <v>644728.5</v>
      </c>
      <c r="V49" s="466">
        <f t="shared" si="6"/>
        <v>1005760</v>
      </c>
      <c r="W49" s="466">
        <f t="shared" si="6"/>
        <v>2083217</v>
      </c>
      <c r="X49" s="466">
        <f t="shared" si="6"/>
        <v>2028907</v>
      </c>
      <c r="Y49" s="466">
        <f t="shared" si="6"/>
        <v>511896.5</v>
      </c>
      <c r="Z49" s="466">
        <f t="shared" si="6"/>
        <v>100587</v>
      </c>
      <c r="AA49" s="466">
        <f t="shared" si="6"/>
        <v>249522.5</v>
      </c>
      <c r="AB49" s="466">
        <f t="shared" si="6"/>
        <v>938511.5</v>
      </c>
      <c r="AC49" s="466">
        <f t="shared" si="6"/>
        <v>1335483</v>
      </c>
      <c r="AD49" s="466">
        <f t="shared" si="6"/>
        <v>1372330</v>
      </c>
      <c r="AE49" s="466">
        <f t="shared" si="6"/>
        <v>775321</v>
      </c>
      <c r="AF49" s="466">
        <f t="shared" si="6"/>
        <v>428184.5</v>
      </c>
      <c r="AG49" s="466">
        <f t="shared" si="6"/>
        <v>283950.5</v>
      </c>
      <c r="AH49" s="466">
        <f t="shared" si="6"/>
        <v>1054060</v>
      </c>
      <c r="AI49" s="466">
        <f t="shared" si="6"/>
        <v>1979058</v>
      </c>
      <c r="AJ49" s="466">
        <f t="shared" si="6"/>
        <v>1786243</v>
      </c>
      <c r="AK49" s="466">
        <f t="shared" si="6"/>
        <v>312146.5</v>
      </c>
      <c r="AL49" s="466">
        <f t="shared" si="6"/>
        <v>-2073</v>
      </c>
      <c r="AM49" s="466">
        <f t="shared" si="6"/>
        <v>262617.5</v>
      </c>
      <c r="AN49" s="466">
        <f t="shared" si="6"/>
        <v>441050</v>
      </c>
      <c r="AO49" s="466">
        <f t="shared" si="6"/>
        <v>1407183.0000000009</v>
      </c>
      <c r="AP49" s="466">
        <f t="shared" si="6"/>
        <v>1520338</v>
      </c>
      <c r="AQ49" s="466">
        <f t="shared" si="6"/>
        <v>794935</v>
      </c>
      <c r="AR49" s="466">
        <f t="shared" si="6"/>
        <v>517767.5</v>
      </c>
      <c r="AS49" s="466">
        <f t="shared" si="6"/>
        <v>409662</v>
      </c>
      <c r="AT49" s="466">
        <f t="shared" si="6"/>
        <v>1255642</v>
      </c>
      <c r="AU49" s="466">
        <f t="shared" si="6"/>
        <v>2015785</v>
      </c>
      <c r="AV49" s="466">
        <f t="shared" si="6"/>
        <v>2172385</v>
      </c>
      <c r="AW49" s="466">
        <f t="shared" si="6"/>
        <v>357490</v>
      </c>
      <c r="AX49" s="466">
        <f t="shared" si="6"/>
        <v>45497</v>
      </c>
      <c r="AY49" s="466">
        <f t="shared" si="6"/>
        <v>328092.5</v>
      </c>
      <c r="AZ49" s="466">
        <f t="shared" si="6"/>
        <v>431977</v>
      </c>
      <c r="BA49" s="466">
        <f t="shared" ref="BA49:DL49" si="7">+BA19-BA3</f>
        <v>1529479</v>
      </c>
      <c r="BB49" s="466">
        <f t="shared" si="7"/>
        <v>1490778</v>
      </c>
      <c r="BC49" s="466">
        <f t="shared" si="7"/>
        <v>742900</v>
      </c>
      <c r="BD49" s="466">
        <f t="shared" si="7"/>
        <v>291147</v>
      </c>
      <c r="BE49" s="466">
        <f t="shared" si="7"/>
        <v>252763</v>
      </c>
      <c r="BF49" s="466">
        <f t="shared" si="7"/>
        <v>1196933</v>
      </c>
      <c r="BG49" s="466">
        <f t="shared" si="7"/>
        <v>2016990</v>
      </c>
      <c r="BH49" s="466">
        <f t="shared" si="7"/>
        <v>2278809</v>
      </c>
      <c r="BI49" s="466">
        <f t="shared" si="7"/>
        <v>91735.5</v>
      </c>
      <c r="BJ49" s="466">
        <f t="shared" si="7"/>
        <v>0</v>
      </c>
      <c r="BK49" s="466">
        <f t="shared" si="7"/>
        <v>-45669</v>
      </c>
      <c r="BL49" s="466">
        <f t="shared" si="7"/>
        <v>533006</v>
      </c>
      <c r="BM49" s="466">
        <f t="shared" si="7"/>
        <v>1825534</v>
      </c>
      <c r="BN49" s="466">
        <f t="shared" si="7"/>
        <v>1842365</v>
      </c>
      <c r="BO49" s="466">
        <f t="shared" si="7"/>
        <v>1022387</v>
      </c>
      <c r="BP49" s="466">
        <f t="shared" si="7"/>
        <v>851671</v>
      </c>
      <c r="BQ49" s="466">
        <f t="shared" si="7"/>
        <v>691259</v>
      </c>
      <c r="BR49" s="466">
        <f t="shared" si="7"/>
        <v>1698453</v>
      </c>
      <c r="BS49" s="466">
        <f t="shared" si="7"/>
        <v>3017057</v>
      </c>
      <c r="BT49" s="466">
        <f t="shared" si="7"/>
        <v>3112370</v>
      </c>
      <c r="BU49" s="466">
        <f t="shared" si="7"/>
        <v>919666</v>
      </c>
      <c r="BV49" s="466">
        <f t="shared" si="7"/>
        <v>779447</v>
      </c>
      <c r="BW49" s="466">
        <f t="shared" si="7"/>
        <v>685323.5</v>
      </c>
      <c r="BX49" s="466">
        <f t="shared" si="7"/>
        <v>1573241</v>
      </c>
      <c r="BY49" s="466">
        <f t="shared" si="7"/>
        <v>2637704</v>
      </c>
      <c r="BZ49" s="466">
        <f t="shared" si="7"/>
        <v>2810990</v>
      </c>
      <c r="CA49" s="466">
        <f t="shared" si="7"/>
        <v>2255785</v>
      </c>
      <c r="CB49" s="466">
        <f t="shared" si="7"/>
        <v>2133544</v>
      </c>
      <c r="CC49" s="466">
        <f t="shared" si="7"/>
        <v>2176247</v>
      </c>
      <c r="CD49" s="466">
        <f t="shared" si="7"/>
        <v>3482632</v>
      </c>
      <c r="CE49" s="466">
        <f t="shared" si="7"/>
        <v>5991197</v>
      </c>
      <c r="CF49" s="466">
        <f t="shared" si="7"/>
        <v>6265195</v>
      </c>
      <c r="CG49" s="466">
        <f t="shared" si="7"/>
        <v>3531052</v>
      </c>
      <c r="CH49" s="466">
        <f t="shared" si="7"/>
        <v>533514.87999999989</v>
      </c>
      <c r="CI49" s="466">
        <f t="shared" si="7"/>
        <v>3493763</v>
      </c>
      <c r="CJ49" s="466">
        <f t="shared" si="7"/>
        <v>4923986</v>
      </c>
      <c r="CK49" s="466">
        <f t="shared" si="7"/>
        <v>5469251</v>
      </c>
      <c r="CL49" s="466">
        <f t="shared" si="7"/>
        <v>5397474</v>
      </c>
      <c r="CM49" s="466">
        <f t="shared" si="7"/>
        <v>5103125</v>
      </c>
      <c r="CN49" s="466">
        <f t="shared" si="7"/>
        <v>4603607</v>
      </c>
      <c r="CO49" s="466">
        <f t="shared" si="7"/>
        <v>4690485</v>
      </c>
      <c r="CP49" s="466">
        <f t="shared" si="7"/>
        <v>6783032</v>
      </c>
      <c r="CQ49" s="466">
        <f t="shared" si="7"/>
        <v>9893228</v>
      </c>
      <c r="CR49" s="466">
        <f t="shared" si="7"/>
        <v>9569430</v>
      </c>
      <c r="CS49" s="466">
        <f t="shared" si="7"/>
        <v>6252467</v>
      </c>
      <c r="CT49" s="466">
        <f t="shared" si="7"/>
        <v>4635215</v>
      </c>
      <c r="CU49" s="466">
        <f t="shared" si="7"/>
        <v>5972983</v>
      </c>
      <c r="CV49" s="466">
        <f t="shared" si="7"/>
        <v>7442370</v>
      </c>
      <c r="CW49" s="466">
        <f t="shared" si="7"/>
        <v>8062222</v>
      </c>
      <c r="CX49" s="466">
        <f t="shared" si="7"/>
        <v>7861172</v>
      </c>
      <c r="CY49" s="466">
        <f t="shared" si="7"/>
        <v>7573210</v>
      </c>
      <c r="CZ49" s="466">
        <f t="shared" si="7"/>
        <v>7108920</v>
      </c>
      <c r="DA49" s="466">
        <f t="shared" si="7"/>
        <v>6461396</v>
      </c>
      <c r="DB49" s="466">
        <f t="shared" si="7"/>
        <v>9204498</v>
      </c>
      <c r="DC49" s="466">
        <f t="shared" si="7"/>
        <v>11744552</v>
      </c>
      <c r="DD49" s="466">
        <f t="shared" si="7"/>
        <v>11568494</v>
      </c>
      <c r="DE49" s="466">
        <f t="shared" si="7"/>
        <v>7169070</v>
      </c>
      <c r="DF49" s="466">
        <f t="shared" si="7"/>
        <v>265329.12000000011</v>
      </c>
      <c r="DG49" s="466">
        <f t="shared" si="7"/>
        <v>6935534</v>
      </c>
      <c r="DH49" s="466">
        <f t="shared" si="7"/>
        <v>8348142</v>
      </c>
      <c r="DI49" s="466">
        <f t="shared" si="7"/>
        <v>8529930</v>
      </c>
      <c r="DJ49" s="466">
        <f t="shared" si="7"/>
        <v>7656090</v>
      </c>
      <c r="DK49" s="466">
        <f t="shared" si="7"/>
        <v>7767706</v>
      </c>
      <c r="DL49" s="466">
        <f t="shared" si="7"/>
        <v>6686468</v>
      </c>
      <c r="DM49" s="466">
        <f t="shared" ref="DM49:FX49" si="8">+DM19-DM3</f>
        <v>6746256</v>
      </c>
      <c r="DN49" s="466">
        <f t="shared" si="8"/>
        <v>9571270</v>
      </c>
      <c r="DO49" s="466">
        <f t="shared" si="8"/>
        <v>11240196</v>
      </c>
      <c r="DP49" s="466">
        <f t="shared" si="8"/>
        <v>11601982</v>
      </c>
      <c r="DQ49" s="466">
        <f t="shared" si="8"/>
        <v>7290656</v>
      </c>
      <c r="DR49" s="466">
        <f t="shared" si="8"/>
        <v>5339125.9999999991</v>
      </c>
      <c r="DS49" s="466">
        <f t="shared" si="8"/>
        <v>7178178</v>
      </c>
      <c r="DT49" s="466">
        <f t="shared" si="8"/>
        <v>8060426</v>
      </c>
      <c r="DU49" s="466">
        <f t="shared" si="8"/>
        <v>8254536</v>
      </c>
      <c r="DV49" s="466">
        <f t="shared" si="8"/>
        <v>7494272</v>
      </c>
      <c r="DW49" s="466">
        <f t="shared" si="8"/>
        <v>7643162</v>
      </c>
      <c r="DX49" s="466">
        <f t="shared" si="8"/>
        <v>6363496</v>
      </c>
      <c r="DY49" s="466">
        <f t="shared" si="8"/>
        <v>7212766</v>
      </c>
      <c r="DZ49" s="466">
        <f t="shared" si="8"/>
        <v>8877550</v>
      </c>
      <c r="EA49" s="466">
        <f t="shared" si="8"/>
        <v>10812688</v>
      </c>
      <c r="EB49" s="466">
        <f t="shared" si="8"/>
        <v>11372792</v>
      </c>
      <c r="EC49" s="466">
        <f t="shared" si="8"/>
        <v>6766600</v>
      </c>
      <c r="ED49" s="466">
        <f t="shared" si="8"/>
        <v>1506599.5</v>
      </c>
      <c r="EE49" s="466">
        <f t="shared" si="8"/>
        <v>4097035</v>
      </c>
      <c r="EF49" s="466">
        <f t="shared" si="8"/>
        <v>7280632</v>
      </c>
      <c r="EG49" s="466">
        <f t="shared" si="8"/>
        <v>8161520</v>
      </c>
      <c r="EH49" s="466">
        <f t="shared" si="8"/>
        <v>8181458</v>
      </c>
      <c r="EI49" s="466">
        <f t="shared" si="8"/>
        <v>7169852</v>
      </c>
      <c r="EJ49" s="466">
        <f t="shared" si="8"/>
        <v>6695252</v>
      </c>
      <c r="EK49" s="466">
        <f t="shared" si="8"/>
        <v>6800654</v>
      </c>
      <c r="EL49" s="466">
        <f t="shared" si="8"/>
        <v>8389972</v>
      </c>
      <c r="EM49" s="466">
        <f t="shared" si="8"/>
        <v>11708796</v>
      </c>
      <c r="EN49" s="466">
        <f t="shared" si="8"/>
        <v>11541252</v>
      </c>
      <c r="EO49" s="466">
        <f t="shared" si="8"/>
        <v>7372282</v>
      </c>
      <c r="EP49" s="466">
        <f t="shared" si="8"/>
        <v>5387118</v>
      </c>
      <c r="EQ49" s="466">
        <f t="shared" si="8"/>
        <v>6282020</v>
      </c>
      <c r="ER49" s="466">
        <f t="shared" si="8"/>
        <v>7912760</v>
      </c>
      <c r="ES49" s="466">
        <f t="shared" si="8"/>
        <v>8352826</v>
      </c>
      <c r="ET49" s="466">
        <f t="shared" si="8"/>
        <v>7539276</v>
      </c>
      <c r="EU49" s="466">
        <f t="shared" si="8"/>
        <v>6895372</v>
      </c>
      <c r="EV49" s="466">
        <f t="shared" si="8"/>
        <v>6505418</v>
      </c>
      <c r="EW49" s="466">
        <f t="shared" si="8"/>
        <v>6238642</v>
      </c>
      <c r="EX49" s="466">
        <f t="shared" si="8"/>
        <v>8034468</v>
      </c>
      <c r="EY49" s="466">
        <f t="shared" si="8"/>
        <v>11227714</v>
      </c>
      <c r="EZ49" s="466">
        <f t="shared" si="8"/>
        <v>11021742</v>
      </c>
      <c r="FA49" s="466">
        <f t="shared" si="8"/>
        <v>7596068</v>
      </c>
      <c r="FB49" s="466">
        <f t="shared" si="8"/>
        <v>818013.25</v>
      </c>
      <c r="FC49" s="466">
        <f t="shared" si="8"/>
        <v>1303764</v>
      </c>
      <c r="FD49" s="466">
        <f t="shared" si="8"/>
        <v>8073566</v>
      </c>
      <c r="FE49" s="466">
        <f t="shared" si="8"/>
        <v>7235706</v>
      </c>
      <c r="FF49" s="466">
        <f t="shared" si="8"/>
        <v>6889300</v>
      </c>
      <c r="FG49" s="466">
        <f t="shared" si="8"/>
        <v>6740162</v>
      </c>
      <c r="FH49" s="466">
        <f t="shared" si="8"/>
        <v>5839154</v>
      </c>
      <c r="FI49" s="466">
        <f t="shared" si="8"/>
        <v>5707804</v>
      </c>
      <c r="FJ49" s="466">
        <f t="shared" si="8"/>
        <v>8417896</v>
      </c>
      <c r="FK49" s="466">
        <f t="shared" si="8"/>
        <v>11124818</v>
      </c>
      <c r="FL49" s="466">
        <f t="shared" si="8"/>
        <v>10489520</v>
      </c>
      <c r="FM49" s="466">
        <f t="shared" si="8"/>
        <v>7103268</v>
      </c>
      <c r="FN49" s="466">
        <f t="shared" si="8"/>
        <v>4586281</v>
      </c>
      <c r="FO49" s="466">
        <f t="shared" si="8"/>
        <v>5570226</v>
      </c>
      <c r="FP49" s="466">
        <f t="shared" si="8"/>
        <v>7661308</v>
      </c>
      <c r="FQ49" s="466">
        <f t="shared" si="8"/>
        <v>7140636</v>
      </c>
      <c r="FR49" s="466">
        <f t="shared" si="8"/>
        <v>6887284</v>
      </c>
      <c r="FS49" s="466">
        <f t="shared" si="8"/>
        <v>1321215.75</v>
      </c>
      <c r="FT49" s="466">
        <f t="shared" si="8"/>
        <v>5405448</v>
      </c>
      <c r="FU49" s="466">
        <f t="shared" si="8"/>
        <v>5718402</v>
      </c>
      <c r="FV49" s="466">
        <f t="shared" si="8"/>
        <v>8637104</v>
      </c>
      <c r="FW49" s="466">
        <f t="shared" si="8"/>
        <v>10384926</v>
      </c>
      <c r="FX49" s="466">
        <f t="shared" si="8"/>
        <v>10317290</v>
      </c>
      <c r="FY49" s="466">
        <f t="shared" ref="FY49:GB49" si="9">+FY19-FY3</f>
        <v>6699110</v>
      </c>
      <c r="FZ49" s="466">
        <f t="shared" si="9"/>
        <v>5783186</v>
      </c>
      <c r="GA49" s="466">
        <f t="shared" si="9"/>
        <v>6047118</v>
      </c>
      <c r="GB49" s="466">
        <f t="shared" si="9"/>
        <v>7794894</v>
      </c>
    </row>
    <row r="50" spans="1:184">
      <c r="B50" s="486"/>
      <c r="C50" s="475" t="s">
        <v>2</v>
      </c>
      <c r="D50" s="478" t="s">
        <v>176</v>
      </c>
      <c r="E50" s="467">
        <f t="shared" ref="E50:AZ50" si="10">+E20-E4</f>
        <v>126388.25</v>
      </c>
      <c r="F50" s="467">
        <f t="shared" si="10"/>
        <v>35887.25</v>
      </c>
      <c r="G50" s="467">
        <f t="shared" si="10"/>
        <v>-168551.25</v>
      </c>
      <c r="H50" s="467">
        <f t="shared" si="10"/>
        <v>-141718.25</v>
      </c>
      <c r="I50" s="467">
        <f t="shared" si="10"/>
        <v>-248374</v>
      </c>
      <c r="J50" s="467">
        <f t="shared" si="10"/>
        <v>-147776.75</v>
      </c>
      <c r="K50" s="467">
        <f t="shared" si="10"/>
        <v>467705.25</v>
      </c>
      <c r="L50" s="467">
        <f t="shared" si="10"/>
        <v>173350</v>
      </c>
      <c r="M50" s="467">
        <f t="shared" si="10"/>
        <v>-342736</v>
      </c>
      <c r="N50" s="467">
        <f t="shared" si="10"/>
        <v>-375828.25</v>
      </c>
      <c r="O50" s="467">
        <f t="shared" si="10"/>
        <v>-377365.75</v>
      </c>
      <c r="P50" s="467">
        <f t="shared" si="10"/>
        <v>-197617</v>
      </c>
      <c r="Q50" s="467">
        <f t="shared" si="10"/>
        <v>194646.5</v>
      </c>
      <c r="R50" s="467">
        <f t="shared" si="10"/>
        <v>152181</v>
      </c>
      <c r="S50" s="467">
        <f t="shared" si="10"/>
        <v>-160838.25</v>
      </c>
      <c r="T50" s="467">
        <f t="shared" si="10"/>
        <v>-80483.5</v>
      </c>
      <c r="U50" s="467">
        <f t="shared" si="10"/>
        <v>-181363</v>
      </c>
      <c r="V50" s="467">
        <f t="shared" si="10"/>
        <v>-61982.5</v>
      </c>
      <c r="W50" s="467">
        <f t="shared" si="10"/>
        <v>299514.75</v>
      </c>
      <c r="X50" s="467">
        <f t="shared" si="10"/>
        <v>279374</v>
      </c>
      <c r="Y50" s="467">
        <f t="shared" si="10"/>
        <v>-288868.5</v>
      </c>
      <c r="Z50" s="467">
        <f t="shared" si="10"/>
        <v>-314502.75</v>
      </c>
      <c r="AA50" s="467">
        <f t="shared" si="10"/>
        <v>-334621.75</v>
      </c>
      <c r="AB50" s="467">
        <f t="shared" si="10"/>
        <v>-124829.5</v>
      </c>
      <c r="AC50" s="467">
        <f t="shared" si="10"/>
        <v>-2641.5</v>
      </c>
      <c r="AD50" s="467">
        <f t="shared" si="10"/>
        <v>34357.75</v>
      </c>
      <c r="AE50" s="467">
        <f t="shared" si="10"/>
        <v>-194345.75</v>
      </c>
      <c r="AF50" s="467">
        <f t="shared" si="10"/>
        <v>-288545.75</v>
      </c>
      <c r="AG50" s="467">
        <f t="shared" si="10"/>
        <v>-381123</v>
      </c>
      <c r="AH50" s="467">
        <f t="shared" si="10"/>
        <v>-94934.25</v>
      </c>
      <c r="AI50" s="467">
        <f t="shared" si="10"/>
        <v>204006.25</v>
      </c>
      <c r="AJ50" s="467">
        <f t="shared" si="10"/>
        <v>135907.75</v>
      </c>
      <c r="AK50" s="467">
        <f t="shared" si="10"/>
        <v>-348640.75</v>
      </c>
      <c r="AL50" s="467">
        <f t="shared" si="10"/>
        <v>-386928.5</v>
      </c>
      <c r="AM50" s="467">
        <f t="shared" si="10"/>
        <v>-341259.75</v>
      </c>
      <c r="AN50" s="467">
        <f t="shared" si="10"/>
        <v>-285555.5</v>
      </c>
      <c r="AO50" s="467">
        <f t="shared" si="10"/>
        <v>97797.75</v>
      </c>
      <c r="AP50" s="467">
        <f t="shared" si="10"/>
        <v>170582.5</v>
      </c>
      <c r="AQ50" s="467">
        <f t="shared" si="10"/>
        <v>-129690.25</v>
      </c>
      <c r="AR50" s="467">
        <f t="shared" si="10"/>
        <v>-117110.75</v>
      </c>
      <c r="AS50" s="467">
        <f t="shared" si="10"/>
        <v>-216380.5</v>
      </c>
      <c r="AT50" s="467">
        <f t="shared" si="10"/>
        <v>43570.75</v>
      </c>
      <c r="AU50" s="467">
        <f t="shared" si="10"/>
        <v>258646.5</v>
      </c>
      <c r="AV50" s="467">
        <f t="shared" si="10"/>
        <v>336472</v>
      </c>
      <c r="AW50" s="467">
        <f t="shared" si="10"/>
        <v>-250460.75</v>
      </c>
      <c r="AX50" s="467">
        <f t="shared" si="10"/>
        <v>-343179.25</v>
      </c>
      <c r="AY50" s="467">
        <f t="shared" si="10"/>
        <v>-258136.25</v>
      </c>
      <c r="AZ50" s="467">
        <f t="shared" si="10"/>
        <v>-228542.25</v>
      </c>
      <c r="BA50" s="467">
        <f t="shared" ref="BA50:DL50" si="11">+BA20-BA4</f>
        <v>105394.75</v>
      </c>
      <c r="BB50" s="467">
        <f t="shared" si="11"/>
        <v>128501.25</v>
      </c>
      <c r="BC50" s="467">
        <f t="shared" si="11"/>
        <v>-143939.5</v>
      </c>
      <c r="BD50" s="467">
        <f t="shared" si="11"/>
        <v>-267246</v>
      </c>
      <c r="BE50" s="467">
        <f t="shared" si="11"/>
        <v>-366812</v>
      </c>
      <c r="BF50" s="467">
        <f t="shared" si="11"/>
        <v>28538</v>
      </c>
      <c r="BG50" s="467">
        <f t="shared" si="11"/>
        <v>268359.25</v>
      </c>
      <c r="BH50" s="467">
        <f t="shared" si="11"/>
        <v>354163.75</v>
      </c>
      <c r="BI50" s="467">
        <f t="shared" si="11"/>
        <v>-383643</v>
      </c>
      <c r="BJ50" s="467">
        <f t="shared" si="11"/>
        <v>-399711.75</v>
      </c>
      <c r="BK50" s="467">
        <f t="shared" si="11"/>
        <v>-318569</v>
      </c>
      <c r="BL50" s="467">
        <f t="shared" si="11"/>
        <v>-223812.25</v>
      </c>
      <c r="BM50" s="467">
        <f t="shared" si="11"/>
        <v>209429.25</v>
      </c>
      <c r="BN50" s="467">
        <f t="shared" si="11"/>
        <v>242733.75</v>
      </c>
      <c r="BO50" s="467">
        <f t="shared" si="11"/>
        <v>-72625</v>
      </c>
      <c r="BP50" s="467">
        <f t="shared" si="11"/>
        <v>-30437.689999999944</v>
      </c>
      <c r="BQ50" s="467">
        <f t="shared" si="11"/>
        <v>-104474.5</v>
      </c>
      <c r="BR50" s="467">
        <f t="shared" si="11"/>
        <v>149477</v>
      </c>
      <c r="BS50" s="467">
        <f t="shared" si="11"/>
        <v>554225.75</v>
      </c>
      <c r="BT50" s="467">
        <f t="shared" si="11"/>
        <v>617139</v>
      </c>
      <c r="BU50" s="467">
        <f t="shared" si="11"/>
        <v>-125130.5</v>
      </c>
      <c r="BV50" s="467">
        <f t="shared" si="11"/>
        <v>-196722.75</v>
      </c>
      <c r="BW50" s="467">
        <f t="shared" si="11"/>
        <v>-71110.25</v>
      </c>
      <c r="BX50" s="467">
        <f t="shared" si="11"/>
        <v>76282.5</v>
      </c>
      <c r="BY50" s="467">
        <f t="shared" si="11"/>
        <v>506909.5</v>
      </c>
      <c r="BZ50" s="467">
        <f t="shared" si="11"/>
        <v>544450.5</v>
      </c>
      <c r="CA50" s="467">
        <f t="shared" si="11"/>
        <v>386435.25</v>
      </c>
      <c r="CB50" s="467">
        <f t="shared" si="11"/>
        <v>349889.5</v>
      </c>
      <c r="CC50" s="467">
        <f t="shared" si="11"/>
        <v>322668.5</v>
      </c>
      <c r="CD50" s="467">
        <f t="shared" si="11"/>
        <v>826904.5</v>
      </c>
      <c r="CE50" s="467">
        <f t="shared" si="11"/>
        <v>1686137.5</v>
      </c>
      <c r="CF50" s="467">
        <f t="shared" si="11"/>
        <v>1746339.5</v>
      </c>
      <c r="CG50" s="467">
        <f t="shared" si="11"/>
        <v>749788</v>
      </c>
      <c r="CH50" s="467">
        <f t="shared" si="11"/>
        <v>800825.5</v>
      </c>
      <c r="CI50" s="467">
        <f t="shared" si="11"/>
        <v>907679</v>
      </c>
      <c r="CJ50" s="467">
        <f t="shared" si="11"/>
        <v>1297979.5</v>
      </c>
      <c r="CK50" s="467">
        <f t="shared" si="11"/>
        <v>1458304.5</v>
      </c>
      <c r="CL50" s="467">
        <f t="shared" si="11"/>
        <v>1465065</v>
      </c>
      <c r="CM50" s="467">
        <f t="shared" si="11"/>
        <v>1329402.5</v>
      </c>
      <c r="CN50" s="467">
        <f t="shared" si="11"/>
        <v>658359.5</v>
      </c>
      <c r="CO50" s="467">
        <f t="shared" si="11"/>
        <v>869732.25</v>
      </c>
      <c r="CP50" s="467">
        <f t="shared" si="11"/>
        <v>1953145.5</v>
      </c>
      <c r="CQ50" s="467">
        <f t="shared" si="11"/>
        <v>2970686.5</v>
      </c>
      <c r="CR50" s="467">
        <f t="shared" si="11"/>
        <v>2910517.5</v>
      </c>
      <c r="CS50" s="467">
        <f t="shared" si="11"/>
        <v>1758489.5</v>
      </c>
      <c r="CT50" s="467">
        <f t="shared" si="11"/>
        <v>1662690.5</v>
      </c>
      <c r="CU50" s="467">
        <f t="shared" si="11"/>
        <v>1634275.5</v>
      </c>
      <c r="CV50" s="467">
        <f t="shared" si="11"/>
        <v>2223396</v>
      </c>
      <c r="CW50" s="467">
        <f t="shared" si="11"/>
        <v>2362707.9999999995</v>
      </c>
      <c r="CX50" s="467">
        <f t="shared" si="11"/>
        <v>2349259.5</v>
      </c>
      <c r="CY50" s="467">
        <f t="shared" si="11"/>
        <v>1372021.75</v>
      </c>
      <c r="CZ50" s="467">
        <f t="shared" si="11"/>
        <v>874427</v>
      </c>
      <c r="DA50" s="467">
        <f t="shared" si="11"/>
        <v>1901172.5</v>
      </c>
      <c r="DB50" s="467">
        <f t="shared" si="11"/>
        <v>2796953</v>
      </c>
      <c r="DC50" s="467">
        <f t="shared" si="11"/>
        <v>3722441</v>
      </c>
      <c r="DD50" s="467">
        <f t="shared" si="11"/>
        <v>3588139</v>
      </c>
      <c r="DE50" s="467">
        <f t="shared" si="11"/>
        <v>2138390.5</v>
      </c>
      <c r="DF50" s="467">
        <f t="shared" si="11"/>
        <v>1778277</v>
      </c>
      <c r="DG50" s="467">
        <f t="shared" si="11"/>
        <v>1972460</v>
      </c>
      <c r="DH50" s="467">
        <f t="shared" si="11"/>
        <v>2433609.5</v>
      </c>
      <c r="DI50" s="467">
        <f t="shared" si="11"/>
        <v>2474395</v>
      </c>
      <c r="DJ50" s="467">
        <f t="shared" si="11"/>
        <v>2384963</v>
      </c>
      <c r="DK50" s="467">
        <f t="shared" si="11"/>
        <v>2108026</v>
      </c>
      <c r="DL50" s="467">
        <f t="shared" si="11"/>
        <v>1854232.5</v>
      </c>
      <c r="DM50" s="467">
        <f t="shared" ref="DM50:FX50" si="12">+DM20-DM4</f>
        <v>478391.62000000011</v>
      </c>
      <c r="DN50" s="467">
        <f t="shared" si="12"/>
        <v>2787178.9999999995</v>
      </c>
      <c r="DO50" s="467">
        <f t="shared" si="12"/>
        <v>3666627</v>
      </c>
      <c r="DP50" s="467">
        <f t="shared" si="12"/>
        <v>3512077</v>
      </c>
      <c r="DQ50" s="467">
        <f t="shared" si="12"/>
        <v>2154730.5</v>
      </c>
      <c r="DR50" s="467">
        <f t="shared" si="12"/>
        <v>1869176.5</v>
      </c>
      <c r="DS50" s="467">
        <f t="shared" si="12"/>
        <v>2134995.9999999995</v>
      </c>
      <c r="DT50" s="467">
        <f t="shared" si="12"/>
        <v>2402738.5</v>
      </c>
      <c r="DU50" s="467">
        <f t="shared" si="12"/>
        <v>2421184</v>
      </c>
      <c r="DV50" s="467">
        <f t="shared" si="12"/>
        <v>2277912.5</v>
      </c>
      <c r="DW50" s="467">
        <f t="shared" si="12"/>
        <v>2179400.5</v>
      </c>
      <c r="DX50" s="467">
        <f t="shared" si="12"/>
        <v>1752490</v>
      </c>
      <c r="DY50" s="467">
        <f t="shared" si="12"/>
        <v>1840783</v>
      </c>
      <c r="DZ50" s="467">
        <f t="shared" si="12"/>
        <v>2779263.5</v>
      </c>
      <c r="EA50" s="467">
        <f t="shared" si="12"/>
        <v>3363172.5</v>
      </c>
      <c r="EB50" s="467">
        <f t="shared" si="12"/>
        <v>3424288</v>
      </c>
      <c r="EC50" s="467">
        <f t="shared" si="12"/>
        <v>2012091.5</v>
      </c>
      <c r="ED50" s="467">
        <f t="shared" si="12"/>
        <v>1851870</v>
      </c>
      <c r="EE50" s="467">
        <f t="shared" si="12"/>
        <v>1759638.5</v>
      </c>
      <c r="EF50" s="467">
        <f t="shared" si="12"/>
        <v>2222158</v>
      </c>
      <c r="EG50" s="467">
        <f t="shared" si="12"/>
        <v>2382016.5</v>
      </c>
      <c r="EH50" s="467">
        <f t="shared" si="12"/>
        <v>2321456</v>
      </c>
      <c r="EI50" s="467">
        <f t="shared" si="12"/>
        <v>2034290</v>
      </c>
      <c r="EJ50" s="467">
        <f t="shared" si="12"/>
        <v>763725.25</v>
      </c>
      <c r="EK50" s="467">
        <f t="shared" si="12"/>
        <v>1563858</v>
      </c>
      <c r="EL50" s="467">
        <f t="shared" si="12"/>
        <v>2380127</v>
      </c>
      <c r="EM50" s="467">
        <f t="shared" si="12"/>
        <v>3487689</v>
      </c>
      <c r="EN50" s="467">
        <f t="shared" si="12"/>
        <v>3645897.5</v>
      </c>
      <c r="EO50" s="467">
        <f t="shared" si="12"/>
        <v>2205567.5</v>
      </c>
      <c r="EP50" s="467">
        <f t="shared" si="12"/>
        <v>1895200</v>
      </c>
      <c r="EQ50" s="467">
        <f t="shared" si="12"/>
        <v>1726375</v>
      </c>
      <c r="ER50" s="467">
        <f t="shared" si="12"/>
        <v>2340744</v>
      </c>
      <c r="ES50" s="467">
        <f t="shared" si="12"/>
        <v>2352332.5</v>
      </c>
      <c r="ET50" s="467">
        <f t="shared" si="12"/>
        <v>2089532</v>
      </c>
      <c r="EU50" s="467">
        <f t="shared" si="12"/>
        <v>1782679.5</v>
      </c>
      <c r="EV50" s="467">
        <f t="shared" si="12"/>
        <v>1708627</v>
      </c>
      <c r="EW50" s="467">
        <f t="shared" si="12"/>
        <v>1603875</v>
      </c>
      <c r="EX50" s="467">
        <f t="shared" si="12"/>
        <v>2425928.5</v>
      </c>
      <c r="EY50" s="467">
        <f t="shared" si="12"/>
        <v>3557619</v>
      </c>
      <c r="EZ50" s="467">
        <f t="shared" si="12"/>
        <v>3447033</v>
      </c>
      <c r="FA50" s="467">
        <f t="shared" si="12"/>
        <v>1990022.5</v>
      </c>
      <c r="FB50" s="467">
        <f t="shared" si="12"/>
        <v>1867746.5</v>
      </c>
      <c r="FC50" s="467">
        <f t="shared" si="12"/>
        <v>1516257</v>
      </c>
      <c r="FD50" s="467">
        <f t="shared" si="12"/>
        <v>2289771.5</v>
      </c>
      <c r="FE50" s="467">
        <f t="shared" si="12"/>
        <v>1879537</v>
      </c>
      <c r="FF50" s="467">
        <f t="shared" si="12"/>
        <v>1854205.5</v>
      </c>
      <c r="FG50" s="467">
        <f t="shared" si="12"/>
        <v>1711780.5</v>
      </c>
      <c r="FH50" s="467">
        <f t="shared" si="12"/>
        <v>177728.81000000006</v>
      </c>
      <c r="FI50" s="467">
        <f t="shared" si="12"/>
        <v>173608.12000000011</v>
      </c>
      <c r="FJ50" s="467">
        <f t="shared" si="12"/>
        <v>2138307.5</v>
      </c>
      <c r="FK50" s="467">
        <f t="shared" si="12"/>
        <v>3324117</v>
      </c>
      <c r="FL50" s="467">
        <f t="shared" si="12"/>
        <v>3054955</v>
      </c>
      <c r="FM50" s="467">
        <f t="shared" si="12"/>
        <v>1671270.5</v>
      </c>
      <c r="FN50" s="467">
        <f t="shared" si="12"/>
        <v>1478511</v>
      </c>
      <c r="FO50" s="467">
        <f t="shared" si="12"/>
        <v>1345725.5</v>
      </c>
      <c r="FP50" s="467">
        <f t="shared" si="12"/>
        <v>2069044</v>
      </c>
      <c r="FQ50" s="467">
        <f t="shared" si="12"/>
        <v>1800702.5</v>
      </c>
      <c r="FR50" s="467">
        <f>+FR20-FR4</f>
        <v>1758381.5</v>
      </c>
      <c r="FS50" s="467">
        <f t="shared" si="12"/>
        <v>1776035.5</v>
      </c>
      <c r="FT50" s="467">
        <f t="shared" si="12"/>
        <v>1387153</v>
      </c>
      <c r="FU50" s="467">
        <f t="shared" si="12"/>
        <v>1377935.5</v>
      </c>
      <c r="FV50" s="467">
        <f t="shared" si="12"/>
        <v>2127170.5</v>
      </c>
      <c r="FW50" s="467">
        <f t="shared" si="12"/>
        <v>2972419</v>
      </c>
      <c r="FX50" s="467">
        <f t="shared" si="12"/>
        <v>2992485</v>
      </c>
      <c r="FY50" s="467">
        <f t="shared" ref="FY50:GB50" si="13">+FY20-FY4</f>
        <v>1612996.5</v>
      </c>
      <c r="FZ50" s="467">
        <f t="shared" si="13"/>
        <v>1520012</v>
      </c>
      <c r="GA50" s="467">
        <f t="shared" si="13"/>
        <v>1461685.5</v>
      </c>
      <c r="GB50" s="467">
        <f t="shared" si="13"/>
        <v>2118928</v>
      </c>
    </row>
    <row r="51" spans="1:184">
      <c r="B51" s="486"/>
      <c r="C51" s="475" t="s">
        <v>3</v>
      </c>
      <c r="D51" s="478" t="s">
        <v>176</v>
      </c>
      <c r="E51" s="467">
        <f t="shared" ref="E51:AZ51" si="14">+E21-E5</f>
        <v>12047.5</v>
      </c>
      <c r="F51" s="467">
        <f t="shared" si="14"/>
        <v>-64602.5</v>
      </c>
      <c r="G51" s="467">
        <f t="shared" si="14"/>
        <v>-232915</v>
      </c>
      <c r="H51" s="467">
        <f t="shared" si="14"/>
        <v>0</v>
      </c>
      <c r="I51" s="467">
        <f t="shared" si="14"/>
        <v>-183288</v>
      </c>
      <c r="J51" s="467">
        <f t="shared" si="14"/>
        <v>-206515.25</v>
      </c>
      <c r="K51" s="467">
        <f t="shared" si="14"/>
        <v>372617.25</v>
      </c>
      <c r="L51" s="467">
        <f t="shared" si="14"/>
        <v>103820.5</v>
      </c>
      <c r="M51" s="467">
        <f t="shared" si="14"/>
        <v>-377262.75</v>
      </c>
      <c r="N51" s="467">
        <f t="shared" si="14"/>
        <v>-433744.25</v>
      </c>
      <c r="O51" s="467">
        <f t="shared" si="14"/>
        <v>-477336.75</v>
      </c>
      <c r="P51" s="467">
        <f t="shared" si="14"/>
        <v>-251648.25</v>
      </c>
      <c r="Q51" s="467">
        <f t="shared" si="14"/>
        <v>140758</v>
      </c>
      <c r="R51" s="467">
        <f t="shared" si="14"/>
        <v>106199.25</v>
      </c>
      <c r="S51" s="467">
        <f t="shared" si="14"/>
        <v>-161590.75</v>
      </c>
      <c r="T51" s="467">
        <f t="shared" si="14"/>
        <v>-208923.25</v>
      </c>
      <c r="U51" s="467">
        <f t="shared" si="14"/>
        <v>-280192.5</v>
      </c>
      <c r="V51" s="467">
        <f t="shared" si="14"/>
        <v>-116032</v>
      </c>
      <c r="W51" s="467">
        <f t="shared" si="14"/>
        <v>206901.5</v>
      </c>
      <c r="X51" s="467">
        <f t="shared" si="14"/>
        <v>180875.25</v>
      </c>
      <c r="Y51" s="467">
        <f t="shared" si="14"/>
        <v>-328925</v>
      </c>
      <c r="Z51" s="467">
        <f t="shared" si="14"/>
        <v>-410017.5</v>
      </c>
      <c r="AA51" s="467">
        <f t="shared" si="14"/>
        <v>-354559.25</v>
      </c>
      <c r="AB51" s="467">
        <f t="shared" si="14"/>
        <v>-178719</v>
      </c>
      <c r="AC51" s="467">
        <f t="shared" si="14"/>
        <v>-50703</v>
      </c>
      <c r="AD51" s="467">
        <f t="shared" si="14"/>
        <v>1307</v>
      </c>
      <c r="AE51" s="467">
        <f t="shared" si="14"/>
        <v>-278513.75</v>
      </c>
      <c r="AF51" s="467">
        <f t="shared" si="14"/>
        <v>-380709.25</v>
      </c>
      <c r="AG51" s="467">
        <f t="shared" si="14"/>
        <v>-205735.18999999994</v>
      </c>
      <c r="AH51" s="467">
        <f t="shared" si="14"/>
        <v>-174522.75</v>
      </c>
      <c r="AI51" s="467">
        <f t="shared" si="14"/>
        <v>110541.5</v>
      </c>
      <c r="AJ51" s="467">
        <f t="shared" si="14"/>
        <v>129860.25</v>
      </c>
      <c r="AK51" s="467">
        <f t="shared" si="14"/>
        <v>-419378.5</v>
      </c>
      <c r="AL51" s="467">
        <f t="shared" si="14"/>
        <v>-479151.75</v>
      </c>
      <c r="AM51" s="467">
        <f t="shared" si="14"/>
        <v>-391270</v>
      </c>
      <c r="AN51" s="467">
        <f t="shared" si="14"/>
        <v>-349959.75</v>
      </c>
      <c r="AO51" s="467">
        <f t="shared" si="14"/>
        <v>-32602.5</v>
      </c>
      <c r="AP51" s="467">
        <f t="shared" si="14"/>
        <v>76031.5</v>
      </c>
      <c r="AQ51" s="467">
        <f t="shared" si="14"/>
        <v>-204009.75</v>
      </c>
      <c r="AR51" s="467">
        <f t="shared" si="14"/>
        <v>-288186.5</v>
      </c>
      <c r="AS51" s="467">
        <f t="shared" si="14"/>
        <v>-341213.75</v>
      </c>
      <c r="AT51" s="467">
        <f t="shared" si="14"/>
        <v>-53456.75</v>
      </c>
      <c r="AU51" s="467">
        <f t="shared" si="14"/>
        <v>236747.5</v>
      </c>
      <c r="AV51" s="467">
        <f t="shared" si="14"/>
        <v>301798.25</v>
      </c>
      <c r="AW51" s="467">
        <f t="shared" si="14"/>
        <v>-392333.25</v>
      </c>
      <c r="AX51" s="467">
        <f t="shared" si="14"/>
        <v>-450277.25</v>
      </c>
      <c r="AY51" s="467">
        <f t="shared" si="14"/>
        <v>-339949.25</v>
      </c>
      <c r="AZ51" s="467">
        <f t="shared" si="14"/>
        <v>-322087.75</v>
      </c>
      <c r="BA51" s="467">
        <f t="shared" ref="BA51:DL51" si="15">+BA21-BA5</f>
        <v>75779.5</v>
      </c>
      <c r="BB51" s="467">
        <f t="shared" si="15"/>
        <v>106621.75</v>
      </c>
      <c r="BC51" s="467">
        <f t="shared" si="15"/>
        <v>-249022.25</v>
      </c>
      <c r="BD51" s="467">
        <f t="shared" si="15"/>
        <v>-154730.88</v>
      </c>
      <c r="BE51" s="467">
        <f t="shared" si="15"/>
        <v>-459730.5</v>
      </c>
      <c r="BF51" s="467">
        <f t="shared" si="15"/>
        <v>-100026.25</v>
      </c>
      <c r="BG51" s="467">
        <f t="shared" si="15"/>
        <v>195017.25</v>
      </c>
      <c r="BH51" s="467">
        <f t="shared" si="15"/>
        <v>213451.75</v>
      </c>
      <c r="BI51" s="467">
        <f t="shared" si="15"/>
        <v>-439874.25</v>
      </c>
      <c r="BJ51" s="467">
        <f t="shared" si="15"/>
        <v>-461098.75</v>
      </c>
      <c r="BK51" s="467">
        <f t="shared" si="15"/>
        <v>-408229.75</v>
      </c>
      <c r="BL51" s="467">
        <f t="shared" si="15"/>
        <v>-323454.75</v>
      </c>
      <c r="BM51" s="467">
        <f t="shared" si="15"/>
        <v>94719.75</v>
      </c>
      <c r="BN51" s="467">
        <f t="shared" si="15"/>
        <v>179569.25</v>
      </c>
      <c r="BO51" s="467">
        <f t="shared" si="15"/>
        <v>-199970.25</v>
      </c>
      <c r="BP51" s="467">
        <f t="shared" si="15"/>
        <v>-263055.5</v>
      </c>
      <c r="BQ51" s="467">
        <f t="shared" si="15"/>
        <v>-295054.75</v>
      </c>
      <c r="BR51" s="467">
        <f t="shared" si="15"/>
        <v>68592</v>
      </c>
      <c r="BS51" s="467">
        <f t="shared" si="15"/>
        <v>434281.25</v>
      </c>
      <c r="BT51" s="467">
        <f t="shared" si="15"/>
        <v>528311.5</v>
      </c>
      <c r="BU51" s="467">
        <f t="shared" si="15"/>
        <v>-243931.5</v>
      </c>
      <c r="BV51" s="467">
        <f t="shared" si="15"/>
        <v>-290977</v>
      </c>
      <c r="BW51" s="467">
        <f t="shared" si="15"/>
        <v>-178477.25</v>
      </c>
      <c r="BX51" s="467">
        <f t="shared" si="15"/>
        <v>-33003.75</v>
      </c>
      <c r="BY51" s="467">
        <f t="shared" si="15"/>
        <v>376173</v>
      </c>
      <c r="BZ51" s="467">
        <f t="shared" si="15"/>
        <v>463623</v>
      </c>
      <c r="CA51" s="467">
        <f t="shared" si="15"/>
        <v>241966.5</v>
      </c>
      <c r="CB51" s="467">
        <f t="shared" si="15"/>
        <v>148162.25</v>
      </c>
      <c r="CC51" s="467">
        <f t="shared" si="15"/>
        <v>29635.75</v>
      </c>
      <c r="CD51" s="467">
        <f t="shared" si="15"/>
        <v>646072</v>
      </c>
      <c r="CE51" s="467">
        <f t="shared" si="15"/>
        <v>1503605</v>
      </c>
      <c r="CF51" s="467">
        <f t="shared" si="15"/>
        <v>1632331</v>
      </c>
      <c r="CG51" s="467">
        <f t="shared" si="15"/>
        <v>665367.5</v>
      </c>
      <c r="CH51" s="467">
        <f t="shared" si="15"/>
        <v>650453.5</v>
      </c>
      <c r="CI51" s="467">
        <f t="shared" si="15"/>
        <v>778507</v>
      </c>
      <c r="CJ51" s="467">
        <f t="shared" si="15"/>
        <v>1106150.5</v>
      </c>
      <c r="CK51" s="467">
        <f t="shared" si="15"/>
        <v>1363424</v>
      </c>
      <c r="CL51" s="467">
        <f t="shared" si="15"/>
        <v>1288281.5</v>
      </c>
      <c r="CM51" s="467">
        <f t="shared" si="15"/>
        <v>1191144.5</v>
      </c>
      <c r="CN51" s="467">
        <f t="shared" si="15"/>
        <v>1018242</v>
      </c>
      <c r="CO51" s="467">
        <f t="shared" si="15"/>
        <v>1031517.5</v>
      </c>
      <c r="CP51" s="467">
        <f t="shared" si="15"/>
        <v>1807257.5</v>
      </c>
      <c r="CQ51" s="467">
        <f t="shared" si="15"/>
        <v>2831995.5</v>
      </c>
      <c r="CR51" s="467">
        <f t="shared" si="15"/>
        <v>2719561.5</v>
      </c>
      <c r="CS51" s="467">
        <f t="shared" si="15"/>
        <v>1669590</v>
      </c>
      <c r="CT51" s="467">
        <f t="shared" si="15"/>
        <v>1525777.5</v>
      </c>
      <c r="CU51" s="467">
        <f t="shared" si="15"/>
        <v>1547792</v>
      </c>
      <c r="CV51" s="467">
        <f t="shared" si="15"/>
        <v>2033327.5</v>
      </c>
      <c r="CW51" s="467">
        <f t="shared" si="15"/>
        <v>2210031.9999999995</v>
      </c>
      <c r="CX51" s="467">
        <f t="shared" si="15"/>
        <v>2147724</v>
      </c>
      <c r="CY51" s="467">
        <f t="shared" si="15"/>
        <v>933948.5</v>
      </c>
      <c r="CZ51" s="467">
        <f t="shared" si="15"/>
        <v>0</v>
      </c>
      <c r="DA51" s="467">
        <f t="shared" si="15"/>
        <v>1582714</v>
      </c>
      <c r="DB51" s="467">
        <f t="shared" si="15"/>
        <v>2710770</v>
      </c>
      <c r="DC51" s="467">
        <f t="shared" si="15"/>
        <v>3486439.5</v>
      </c>
      <c r="DD51" s="467">
        <f t="shared" si="15"/>
        <v>3571786.0000000005</v>
      </c>
      <c r="DE51" s="467">
        <f t="shared" si="15"/>
        <v>1934389.5</v>
      </c>
      <c r="DF51" s="467">
        <f t="shared" si="15"/>
        <v>1725485.4999999995</v>
      </c>
      <c r="DG51" s="467">
        <f t="shared" si="15"/>
        <v>1864248</v>
      </c>
      <c r="DH51" s="467">
        <f t="shared" si="15"/>
        <v>2267729.4999999995</v>
      </c>
      <c r="DI51" s="467">
        <f t="shared" si="15"/>
        <v>2350461.5</v>
      </c>
      <c r="DJ51" s="467">
        <f t="shared" si="15"/>
        <v>2152071</v>
      </c>
      <c r="DK51" s="467">
        <f t="shared" si="15"/>
        <v>2123023.5</v>
      </c>
      <c r="DL51" s="467">
        <f t="shared" si="15"/>
        <v>1721543.5</v>
      </c>
      <c r="DM51" s="467">
        <f t="shared" ref="DM51:FX51" si="16">+DM21-DM5</f>
        <v>1712032.0000000005</v>
      </c>
      <c r="DN51" s="467">
        <f t="shared" si="16"/>
        <v>2669462.5</v>
      </c>
      <c r="DO51" s="467">
        <f t="shared" si="16"/>
        <v>3348924.5</v>
      </c>
      <c r="DP51" s="467">
        <f t="shared" si="16"/>
        <v>3492416.5</v>
      </c>
      <c r="DQ51" s="467">
        <f t="shared" si="16"/>
        <v>2150928.5</v>
      </c>
      <c r="DR51" s="467">
        <f t="shared" si="16"/>
        <v>1925466.9999999995</v>
      </c>
      <c r="DS51" s="467">
        <f t="shared" si="16"/>
        <v>1939374.5</v>
      </c>
      <c r="DT51" s="467">
        <f t="shared" si="16"/>
        <v>2356179.5</v>
      </c>
      <c r="DU51" s="467">
        <f t="shared" si="16"/>
        <v>2417766</v>
      </c>
      <c r="DV51" s="467">
        <f t="shared" si="16"/>
        <v>2100680</v>
      </c>
      <c r="DW51" s="467">
        <f t="shared" si="16"/>
        <v>2115679.5</v>
      </c>
      <c r="DX51" s="467">
        <f t="shared" si="16"/>
        <v>809283.5</v>
      </c>
      <c r="DY51" s="467">
        <f t="shared" si="16"/>
        <v>1379235.5</v>
      </c>
      <c r="DZ51" s="467">
        <f t="shared" si="16"/>
        <v>2570671.5</v>
      </c>
      <c r="EA51" s="467">
        <f t="shared" si="16"/>
        <v>3180873.5</v>
      </c>
      <c r="EB51" s="467">
        <f t="shared" si="16"/>
        <v>3228573.5</v>
      </c>
      <c r="EC51" s="467">
        <f t="shared" si="16"/>
        <v>1867615.5</v>
      </c>
      <c r="ED51" s="467">
        <f t="shared" si="16"/>
        <v>1711114.5</v>
      </c>
      <c r="EE51" s="467">
        <f t="shared" si="16"/>
        <v>1732802</v>
      </c>
      <c r="EF51" s="467">
        <f t="shared" si="16"/>
        <v>1894090.5</v>
      </c>
      <c r="EG51" s="467">
        <f t="shared" si="16"/>
        <v>2245006.5</v>
      </c>
      <c r="EH51" s="467">
        <f t="shared" si="16"/>
        <v>2114465.5</v>
      </c>
      <c r="EI51" s="467">
        <f t="shared" si="16"/>
        <v>1856020.5</v>
      </c>
      <c r="EJ51" s="467">
        <f t="shared" si="16"/>
        <v>1813615</v>
      </c>
      <c r="EK51" s="467">
        <f t="shared" si="16"/>
        <v>1812492.5</v>
      </c>
      <c r="EL51" s="467">
        <f t="shared" si="16"/>
        <v>2271149.5</v>
      </c>
      <c r="EM51" s="467">
        <f t="shared" si="16"/>
        <v>3265446.5</v>
      </c>
      <c r="EN51" s="467">
        <f t="shared" si="16"/>
        <v>3250342</v>
      </c>
      <c r="EO51" s="467">
        <f t="shared" si="16"/>
        <v>2039925.5</v>
      </c>
      <c r="EP51" s="467">
        <f t="shared" si="16"/>
        <v>1792751.5</v>
      </c>
      <c r="EQ51" s="467">
        <f t="shared" si="16"/>
        <v>1566582</v>
      </c>
      <c r="ER51" s="467">
        <f t="shared" si="16"/>
        <v>2115099.5</v>
      </c>
      <c r="ES51" s="467">
        <f t="shared" si="16"/>
        <v>2124060</v>
      </c>
      <c r="ET51" s="467">
        <f t="shared" si="16"/>
        <v>1874731.5</v>
      </c>
      <c r="EU51" s="467">
        <f t="shared" si="16"/>
        <v>1699258</v>
      </c>
      <c r="EV51" s="467">
        <f t="shared" si="16"/>
        <v>688970</v>
      </c>
      <c r="EW51" s="467">
        <f t="shared" si="16"/>
        <v>1281726</v>
      </c>
      <c r="EX51" s="467">
        <f t="shared" si="16"/>
        <v>2304649.5</v>
      </c>
      <c r="EY51" s="467">
        <f t="shared" si="16"/>
        <v>3373442</v>
      </c>
      <c r="EZ51" s="467">
        <f t="shared" si="16"/>
        <v>3142028</v>
      </c>
      <c r="FA51" s="467">
        <f t="shared" si="16"/>
        <v>2027774.5</v>
      </c>
      <c r="FB51" s="467">
        <f t="shared" si="16"/>
        <v>1703421.5</v>
      </c>
      <c r="FC51" s="467">
        <f t="shared" si="16"/>
        <v>1385907</v>
      </c>
      <c r="FD51" s="467">
        <f t="shared" si="16"/>
        <v>2056605</v>
      </c>
      <c r="FE51" s="467">
        <f t="shared" si="16"/>
        <v>1787690</v>
      </c>
      <c r="FF51" s="467">
        <f t="shared" si="16"/>
        <v>1535409.5</v>
      </c>
      <c r="FG51" s="467">
        <f t="shared" si="16"/>
        <v>1497192.5</v>
      </c>
      <c r="FH51" s="467">
        <f t="shared" si="16"/>
        <v>1375411.5</v>
      </c>
      <c r="FI51" s="467">
        <f t="shared" si="16"/>
        <v>1229316.5</v>
      </c>
      <c r="FJ51" s="467">
        <f t="shared" si="16"/>
        <v>2101790.5</v>
      </c>
      <c r="FK51" s="467">
        <f t="shared" si="16"/>
        <v>3190227</v>
      </c>
      <c r="FL51" s="467">
        <f t="shared" si="16"/>
        <v>2795061.5</v>
      </c>
      <c r="FM51" s="467">
        <f t="shared" si="16"/>
        <v>1615557.5</v>
      </c>
      <c r="FN51" s="467">
        <f t="shared" si="16"/>
        <v>1457962</v>
      </c>
      <c r="FO51" s="467">
        <f t="shared" si="16"/>
        <v>1243307.5</v>
      </c>
      <c r="FP51" s="467">
        <f t="shared" si="16"/>
        <v>1782582.5</v>
      </c>
      <c r="FQ51" s="467">
        <f t="shared" si="16"/>
        <v>1780247</v>
      </c>
      <c r="FR51" s="467">
        <f t="shared" si="16"/>
        <v>1550686.5</v>
      </c>
      <c r="FS51" s="467">
        <f t="shared" si="16"/>
        <v>1565096.5</v>
      </c>
      <c r="FT51" s="467">
        <f t="shared" si="16"/>
        <v>1347953</v>
      </c>
      <c r="FU51" s="467">
        <f t="shared" si="16"/>
        <v>266605</v>
      </c>
      <c r="FV51" s="467">
        <f t="shared" si="16"/>
        <v>2211449.5</v>
      </c>
      <c r="FW51" s="467">
        <f t="shared" si="16"/>
        <v>2698739</v>
      </c>
      <c r="FX51" s="467">
        <f t="shared" si="16"/>
        <v>2720177</v>
      </c>
      <c r="FY51" s="467">
        <f t="shared" ref="FY51:GB51" si="17">+FY21-FY5</f>
        <v>1457206</v>
      </c>
      <c r="FZ51" s="467">
        <f t="shared" si="17"/>
        <v>1264177</v>
      </c>
      <c r="GA51" s="467">
        <f t="shared" si="17"/>
        <v>1316105.5</v>
      </c>
      <c r="GB51" s="467">
        <f t="shared" si="17"/>
        <v>1831470</v>
      </c>
    </row>
    <row r="52" spans="1:184">
      <c r="B52" s="486"/>
      <c r="C52" s="475" t="s">
        <v>4</v>
      </c>
      <c r="D52" s="478" t="s">
        <v>176</v>
      </c>
      <c r="E52" s="467">
        <f t="shared" ref="E52:AZ52" si="18">+E22-E6</f>
        <v>578284.75</v>
      </c>
      <c r="F52" s="467">
        <f t="shared" si="18"/>
        <v>426305</v>
      </c>
      <c r="G52" s="467">
        <f t="shared" si="18"/>
        <v>327857.75</v>
      </c>
      <c r="H52" s="467">
        <f t="shared" si="18"/>
        <v>261830.25000000023</v>
      </c>
      <c r="I52" s="467">
        <f t="shared" si="18"/>
        <v>28836.060000000056</v>
      </c>
      <c r="J52" s="467">
        <f t="shared" si="18"/>
        <v>231364</v>
      </c>
      <c r="K52" s="467">
        <f t="shared" si="18"/>
        <v>821476.5</v>
      </c>
      <c r="L52" s="467">
        <f t="shared" si="18"/>
        <v>592620.75</v>
      </c>
      <c r="M52" s="467">
        <f t="shared" si="18"/>
        <v>228465.75</v>
      </c>
      <c r="N52" s="467">
        <f t="shared" si="18"/>
        <v>189111.25</v>
      </c>
      <c r="O52" s="467">
        <f t="shared" si="18"/>
        <v>144808</v>
      </c>
      <c r="P52" s="467">
        <f t="shared" si="18"/>
        <v>257802.25</v>
      </c>
      <c r="Q52" s="467">
        <f t="shared" si="18"/>
        <v>576262</v>
      </c>
      <c r="R52" s="467">
        <f t="shared" si="18"/>
        <v>458166.25</v>
      </c>
      <c r="S52" s="467">
        <f t="shared" si="18"/>
        <v>265037.25</v>
      </c>
      <c r="T52" s="467">
        <f t="shared" si="18"/>
        <v>255847.75</v>
      </c>
      <c r="U52" s="467">
        <f t="shared" si="18"/>
        <v>204213.25</v>
      </c>
      <c r="V52" s="467">
        <f t="shared" si="18"/>
        <v>240419.75</v>
      </c>
      <c r="W52" s="467">
        <f t="shared" si="18"/>
        <v>626945</v>
      </c>
      <c r="X52" s="467">
        <f t="shared" si="18"/>
        <v>542931.75</v>
      </c>
      <c r="Y52" s="467">
        <f t="shared" si="18"/>
        <v>227463.25</v>
      </c>
      <c r="Z52" s="467">
        <f t="shared" si="18"/>
        <v>183463.25</v>
      </c>
      <c r="AA52" s="467">
        <f t="shared" si="18"/>
        <v>169844.75</v>
      </c>
      <c r="AB52" s="467">
        <f t="shared" si="18"/>
        <v>244571.5</v>
      </c>
      <c r="AC52" s="467">
        <f t="shared" si="18"/>
        <v>402919.5</v>
      </c>
      <c r="AD52" s="467">
        <f t="shared" si="18"/>
        <v>434621</v>
      </c>
      <c r="AE52" s="467">
        <f t="shared" si="18"/>
        <v>242988.25</v>
      </c>
      <c r="AF52" s="467">
        <f t="shared" si="18"/>
        <v>142269.25</v>
      </c>
      <c r="AG52" s="467">
        <f t="shared" si="18"/>
        <v>67865</v>
      </c>
      <c r="AH52" s="467">
        <f t="shared" si="18"/>
        <v>246723.5</v>
      </c>
      <c r="AI52" s="467">
        <f t="shared" si="18"/>
        <v>593003</v>
      </c>
      <c r="AJ52" s="467">
        <f t="shared" si="18"/>
        <v>509873</v>
      </c>
      <c r="AK52" s="467">
        <f t="shared" si="18"/>
        <v>172287.5</v>
      </c>
      <c r="AL52" s="467">
        <f t="shared" si="18"/>
        <v>123933.5</v>
      </c>
      <c r="AM52" s="467">
        <f t="shared" si="18"/>
        <v>151842.25</v>
      </c>
      <c r="AN52" s="467">
        <f t="shared" si="18"/>
        <v>78758.75</v>
      </c>
      <c r="AO52" s="467">
        <f t="shared" si="18"/>
        <v>367622.75</v>
      </c>
      <c r="AP52" s="467">
        <f t="shared" si="18"/>
        <v>443972.75</v>
      </c>
      <c r="AQ52" s="467">
        <f t="shared" si="18"/>
        <v>264059</v>
      </c>
      <c r="AR52" s="467">
        <f t="shared" si="18"/>
        <v>117179.25</v>
      </c>
      <c r="AS52" s="467">
        <f t="shared" si="18"/>
        <v>-18484.810000000056</v>
      </c>
      <c r="AT52" s="467">
        <f t="shared" si="18"/>
        <v>307241.25</v>
      </c>
      <c r="AU52" s="467">
        <f t="shared" si="18"/>
        <v>540786.25</v>
      </c>
      <c r="AV52" s="467">
        <f t="shared" si="18"/>
        <v>641158.75</v>
      </c>
      <c r="AW52" s="467">
        <f t="shared" si="18"/>
        <v>164181</v>
      </c>
      <c r="AX52" s="467">
        <f t="shared" si="18"/>
        <v>78763</v>
      </c>
      <c r="AY52" s="467">
        <f t="shared" si="18"/>
        <v>120009.75</v>
      </c>
      <c r="AZ52" s="467">
        <f t="shared" si="18"/>
        <v>69331.75</v>
      </c>
      <c r="BA52" s="467">
        <f t="shared" ref="BA52:DL52" si="19">+BA22-BA6</f>
        <v>416287.5</v>
      </c>
      <c r="BB52" s="467">
        <f t="shared" si="19"/>
        <v>407565</v>
      </c>
      <c r="BC52" s="467">
        <f t="shared" si="19"/>
        <v>236497.25</v>
      </c>
      <c r="BD52" s="467">
        <f t="shared" si="19"/>
        <v>110762.75</v>
      </c>
      <c r="BE52" s="467">
        <f t="shared" si="19"/>
        <v>76303.25</v>
      </c>
      <c r="BF52" s="467">
        <f t="shared" si="19"/>
        <v>359307</v>
      </c>
      <c r="BG52" s="467">
        <f t="shared" si="19"/>
        <v>555375.5</v>
      </c>
      <c r="BH52" s="467">
        <f t="shared" si="19"/>
        <v>627715.75</v>
      </c>
      <c r="BI52" s="467">
        <f t="shared" si="19"/>
        <v>133893.5</v>
      </c>
      <c r="BJ52" s="467">
        <f t="shared" si="19"/>
        <v>123816.25</v>
      </c>
      <c r="BK52" s="467">
        <f t="shared" si="19"/>
        <v>131014.5</v>
      </c>
      <c r="BL52" s="467">
        <f t="shared" si="19"/>
        <v>78961.5</v>
      </c>
      <c r="BM52" s="467">
        <f t="shared" si="19"/>
        <v>484883.5</v>
      </c>
      <c r="BN52" s="467">
        <f t="shared" si="19"/>
        <v>495077</v>
      </c>
      <c r="BO52" s="467">
        <f t="shared" si="19"/>
        <v>290218.5</v>
      </c>
      <c r="BP52" s="467">
        <f t="shared" si="19"/>
        <v>241096.75</v>
      </c>
      <c r="BQ52" s="467">
        <f t="shared" si="19"/>
        <v>198189.25</v>
      </c>
      <c r="BR52" s="467">
        <f t="shared" si="19"/>
        <v>469268</v>
      </c>
      <c r="BS52" s="467">
        <f t="shared" si="19"/>
        <v>859801</v>
      </c>
      <c r="BT52" s="467">
        <f t="shared" si="19"/>
        <v>889738</v>
      </c>
      <c r="BU52" s="467">
        <f t="shared" si="19"/>
        <v>349445.25</v>
      </c>
      <c r="BV52" s="467">
        <f t="shared" si="19"/>
        <v>311753.75</v>
      </c>
      <c r="BW52" s="467">
        <f t="shared" si="19"/>
        <v>370097.75</v>
      </c>
      <c r="BX52" s="467">
        <f t="shared" si="19"/>
        <v>324647.5</v>
      </c>
      <c r="BY52" s="467">
        <f t="shared" si="19"/>
        <v>754405.5</v>
      </c>
      <c r="BZ52" s="467">
        <f t="shared" si="19"/>
        <v>815321.75</v>
      </c>
      <c r="CA52" s="467">
        <f t="shared" si="19"/>
        <v>715512.25</v>
      </c>
      <c r="CB52" s="467">
        <f t="shared" si="19"/>
        <v>128399.43999999994</v>
      </c>
      <c r="CC52" s="467">
        <f t="shared" si="19"/>
        <v>123313.93999999994</v>
      </c>
      <c r="CD52" s="467">
        <f t="shared" si="19"/>
        <v>1002043.75</v>
      </c>
      <c r="CE52" s="467">
        <f t="shared" si="19"/>
        <v>1826353.5</v>
      </c>
      <c r="CF52" s="467">
        <f t="shared" si="19"/>
        <v>1990844</v>
      </c>
      <c r="CG52" s="467">
        <f t="shared" si="19"/>
        <v>1301078.5</v>
      </c>
      <c r="CH52" s="467">
        <f t="shared" si="19"/>
        <v>1294651.5</v>
      </c>
      <c r="CI52" s="467">
        <f t="shared" si="19"/>
        <v>1413258.5</v>
      </c>
      <c r="CJ52" s="467">
        <f t="shared" si="19"/>
        <v>1442992.5</v>
      </c>
      <c r="CK52" s="467">
        <f t="shared" si="19"/>
        <v>1758688.5</v>
      </c>
      <c r="CL52" s="467">
        <f t="shared" si="19"/>
        <v>1733772</v>
      </c>
      <c r="CM52" s="467">
        <f t="shared" si="19"/>
        <v>1687625.5</v>
      </c>
      <c r="CN52" s="467">
        <f t="shared" si="19"/>
        <v>1601294</v>
      </c>
      <c r="CO52" s="467">
        <f t="shared" si="19"/>
        <v>1600827.5</v>
      </c>
      <c r="CP52" s="467">
        <f t="shared" si="19"/>
        <v>2148647</v>
      </c>
      <c r="CQ52" s="467">
        <f t="shared" si="19"/>
        <v>3142426</v>
      </c>
      <c r="CR52" s="467">
        <f t="shared" si="19"/>
        <v>3017266.5</v>
      </c>
      <c r="CS52" s="467">
        <f t="shared" si="19"/>
        <v>2415174.5</v>
      </c>
      <c r="CT52" s="467">
        <f t="shared" si="19"/>
        <v>2377303.5</v>
      </c>
      <c r="CU52" s="467">
        <f t="shared" si="19"/>
        <v>2199302</v>
      </c>
      <c r="CV52" s="467">
        <f t="shared" si="19"/>
        <v>2347824</v>
      </c>
      <c r="CW52" s="467">
        <f t="shared" si="19"/>
        <v>2665234</v>
      </c>
      <c r="CX52" s="467">
        <f t="shared" si="19"/>
        <v>2573075.5</v>
      </c>
      <c r="CY52" s="467">
        <f t="shared" si="19"/>
        <v>2580289</v>
      </c>
      <c r="CZ52" s="467">
        <f t="shared" si="19"/>
        <v>2484727</v>
      </c>
      <c r="DA52" s="467">
        <f t="shared" si="19"/>
        <v>2426916</v>
      </c>
      <c r="DB52" s="467">
        <f t="shared" si="19"/>
        <v>3094722.5</v>
      </c>
      <c r="DC52" s="467">
        <f t="shared" si="19"/>
        <v>4012301.5</v>
      </c>
      <c r="DD52" s="467">
        <f t="shared" si="19"/>
        <v>3824170</v>
      </c>
      <c r="DE52" s="467">
        <f t="shared" si="19"/>
        <v>2794742.5</v>
      </c>
      <c r="DF52" s="467">
        <f t="shared" si="19"/>
        <v>2450718</v>
      </c>
      <c r="DG52" s="467">
        <f t="shared" si="19"/>
        <v>2525295.5</v>
      </c>
      <c r="DH52" s="467">
        <f t="shared" si="19"/>
        <v>2684607</v>
      </c>
      <c r="DI52" s="467">
        <f t="shared" si="19"/>
        <v>2647602</v>
      </c>
      <c r="DJ52" s="467">
        <f t="shared" si="19"/>
        <v>2518483</v>
      </c>
      <c r="DK52" s="467">
        <f t="shared" si="19"/>
        <v>2564894</v>
      </c>
      <c r="DL52" s="467">
        <f t="shared" si="19"/>
        <v>2365416</v>
      </c>
      <c r="DM52" s="467">
        <f t="shared" ref="DM52:FX52" si="20">+DM22-DM6</f>
        <v>137274.06000000006</v>
      </c>
      <c r="DN52" s="467">
        <f t="shared" si="20"/>
        <v>3162920</v>
      </c>
      <c r="DO52" s="467">
        <f t="shared" si="20"/>
        <v>3673549.5</v>
      </c>
      <c r="DP52" s="467">
        <f t="shared" si="20"/>
        <v>3693675.5</v>
      </c>
      <c r="DQ52" s="467">
        <f t="shared" si="20"/>
        <v>2825570</v>
      </c>
      <c r="DR52" s="467">
        <f t="shared" si="20"/>
        <v>2601795</v>
      </c>
      <c r="DS52" s="467">
        <f t="shared" si="20"/>
        <v>2738053.5</v>
      </c>
      <c r="DT52" s="467">
        <f t="shared" si="20"/>
        <v>2542747.5</v>
      </c>
      <c r="DU52" s="467">
        <f t="shared" si="20"/>
        <v>2724276.5</v>
      </c>
      <c r="DV52" s="467">
        <f t="shared" si="20"/>
        <v>2557089</v>
      </c>
      <c r="DW52" s="467">
        <f t="shared" si="20"/>
        <v>2579303.5</v>
      </c>
      <c r="DX52" s="467">
        <f t="shared" si="20"/>
        <v>2214454</v>
      </c>
      <c r="DY52" s="467">
        <f t="shared" si="20"/>
        <v>2389834</v>
      </c>
      <c r="DZ52" s="467">
        <f t="shared" si="20"/>
        <v>2989296.5</v>
      </c>
      <c r="EA52" s="467">
        <f t="shared" si="20"/>
        <v>3509495</v>
      </c>
      <c r="EB52" s="467">
        <f t="shared" si="20"/>
        <v>3756231.5</v>
      </c>
      <c r="EC52" s="467">
        <f t="shared" si="20"/>
        <v>2631434.5</v>
      </c>
      <c r="ED52" s="467">
        <f t="shared" si="20"/>
        <v>2489274</v>
      </c>
      <c r="EE52" s="467">
        <f t="shared" si="20"/>
        <v>2494430</v>
      </c>
      <c r="EF52" s="467">
        <f t="shared" si="20"/>
        <v>2269183</v>
      </c>
      <c r="EG52" s="467">
        <f t="shared" si="20"/>
        <v>2581025</v>
      </c>
      <c r="EH52" s="467">
        <f t="shared" si="20"/>
        <v>2595126</v>
      </c>
      <c r="EI52" s="467">
        <f t="shared" si="20"/>
        <v>2410201</v>
      </c>
      <c r="EJ52" s="467">
        <f t="shared" si="20"/>
        <v>2336540.5</v>
      </c>
      <c r="EK52" s="467">
        <f t="shared" si="20"/>
        <v>2365025</v>
      </c>
      <c r="EL52" s="467">
        <f t="shared" si="20"/>
        <v>2596081</v>
      </c>
      <c r="EM52" s="467">
        <f t="shared" si="20"/>
        <v>3550656</v>
      </c>
      <c r="EN52" s="467">
        <f t="shared" si="20"/>
        <v>3748735</v>
      </c>
      <c r="EO52" s="467">
        <f t="shared" si="20"/>
        <v>2843186.5</v>
      </c>
      <c r="EP52" s="467">
        <f t="shared" si="20"/>
        <v>2633180.5</v>
      </c>
      <c r="EQ52" s="467">
        <f t="shared" si="20"/>
        <v>2415055</v>
      </c>
      <c r="ER52" s="467">
        <f t="shared" si="20"/>
        <v>2449230.5</v>
      </c>
      <c r="ES52" s="467">
        <f t="shared" si="20"/>
        <v>2699085</v>
      </c>
      <c r="ET52" s="467">
        <f t="shared" si="20"/>
        <v>2302267</v>
      </c>
      <c r="EU52" s="467">
        <f t="shared" si="20"/>
        <v>2294741.5</v>
      </c>
      <c r="EV52" s="467">
        <f t="shared" si="20"/>
        <v>1887504.5</v>
      </c>
      <c r="EW52" s="467">
        <f t="shared" si="20"/>
        <v>734441.75</v>
      </c>
      <c r="EX52" s="467">
        <f t="shared" si="20"/>
        <v>2581871.5</v>
      </c>
      <c r="EY52" s="467">
        <f t="shared" si="20"/>
        <v>3686418.5</v>
      </c>
      <c r="EZ52" s="467">
        <f t="shared" si="20"/>
        <v>3553193</v>
      </c>
      <c r="FA52" s="467">
        <f t="shared" si="20"/>
        <v>2791808</v>
      </c>
      <c r="FB52" s="467">
        <f t="shared" si="20"/>
        <v>2595860</v>
      </c>
      <c r="FC52" s="467">
        <f t="shared" si="20"/>
        <v>2318465</v>
      </c>
      <c r="FD52" s="467">
        <f t="shared" si="20"/>
        <v>2378121</v>
      </c>
      <c r="FE52" s="467">
        <f t="shared" si="20"/>
        <v>2193033</v>
      </c>
      <c r="FF52" s="467">
        <f t="shared" si="20"/>
        <v>2181884.5</v>
      </c>
      <c r="FG52" s="467">
        <f t="shared" si="20"/>
        <v>2217235</v>
      </c>
      <c r="FH52" s="467">
        <f t="shared" si="20"/>
        <v>1998224.5</v>
      </c>
      <c r="FI52" s="467">
        <f t="shared" si="20"/>
        <v>2110290</v>
      </c>
      <c r="FJ52" s="467">
        <f t="shared" si="20"/>
        <v>2618123</v>
      </c>
      <c r="FK52" s="467">
        <f t="shared" si="20"/>
        <v>3605033</v>
      </c>
      <c r="FL52" s="467">
        <f t="shared" si="20"/>
        <v>3312899</v>
      </c>
      <c r="FM52" s="467">
        <f t="shared" si="20"/>
        <v>2705823</v>
      </c>
      <c r="FN52" s="467">
        <f t="shared" si="20"/>
        <v>2397787.5</v>
      </c>
      <c r="FO52" s="467">
        <f t="shared" si="20"/>
        <v>2074468.5</v>
      </c>
      <c r="FP52" s="467">
        <f t="shared" si="20"/>
        <v>2283020.5</v>
      </c>
      <c r="FQ52" s="467">
        <f t="shared" si="20"/>
        <v>2147304.5</v>
      </c>
      <c r="FR52" s="467">
        <f t="shared" si="20"/>
        <v>2197157.5</v>
      </c>
      <c r="FS52" s="467">
        <f t="shared" si="20"/>
        <v>2222307.5</v>
      </c>
      <c r="FT52" s="467">
        <f t="shared" si="20"/>
        <v>2016638</v>
      </c>
      <c r="FU52" s="467">
        <f t="shared" si="20"/>
        <v>1921112</v>
      </c>
      <c r="FV52" s="467">
        <f t="shared" si="20"/>
        <v>2488172.5</v>
      </c>
      <c r="FW52" s="467">
        <f t="shared" si="20"/>
        <v>3268917</v>
      </c>
      <c r="FX52" s="467">
        <f t="shared" si="20"/>
        <v>3077814.5</v>
      </c>
      <c r="FY52" s="467">
        <f t="shared" ref="FY52:GB52" si="21">+FY22-FY6</f>
        <v>2658515</v>
      </c>
      <c r="FZ52" s="467">
        <f t="shared" si="21"/>
        <v>2288836.5</v>
      </c>
      <c r="GA52" s="467">
        <f t="shared" si="21"/>
        <v>2237934.5</v>
      </c>
      <c r="GB52" s="467">
        <f t="shared" si="21"/>
        <v>2317475.5</v>
      </c>
    </row>
    <row r="53" spans="1:184">
      <c r="B53" s="486"/>
      <c r="C53" s="475" t="s">
        <v>5</v>
      </c>
      <c r="D53" s="478" t="s">
        <v>176</v>
      </c>
      <c r="E53" s="467">
        <f t="shared" ref="E53:AZ53" si="22">+E23-E7</f>
        <v>597179.25</v>
      </c>
      <c r="F53" s="467">
        <f t="shared" si="22"/>
        <v>412115.5</v>
      </c>
      <c r="G53" s="467">
        <f t="shared" si="22"/>
        <v>320387</v>
      </c>
      <c r="H53" s="467">
        <f t="shared" si="22"/>
        <v>284675.75</v>
      </c>
      <c r="I53" s="467">
        <f t="shared" si="22"/>
        <v>260586.75</v>
      </c>
      <c r="J53" s="467">
        <f t="shared" si="22"/>
        <v>295764.25</v>
      </c>
      <c r="K53" s="467">
        <f t="shared" si="22"/>
        <v>878114.25</v>
      </c>
      <c r="L53" s="467">
        <f t="shared" si="22"/>
        <v>606064.25</v>
      </c>
      <c r="M53" s="467">
        <f t="shared" si="22"/>
        <v>223733.5</v>
      </c>
      <c r="N53" s="467">
        <f t="shared" si="22"/>
        <v>182709</v>
      </c>
      <c r="O53" s="467">
        <f t="shared" si="22"/>
        <v>169318.75</v>
      </c>
      <c r="P53" s="467">
        <f t="shared" si="22"/>
        <v>237422.25</v>
      </c>
      <c r="Q53" s="467">
        <f t="shared" si="22"/>
        <v>576549.75</v>
      </c>
      <c r="R53" s="467">
        <f t="shared" si="22"/>
        <v>447952</v>
      </c>
      <c r="S53" s="467">
        <f t="shared" si="22"/>
        <v>238607.75</v>
      </c>
      <c r="T53" s="467">
        <f t="shared" si="22"/>
        <v>258954.75</v>
      </c>
      <c r="U53" s="467">
        <f t="shared" si="22"/>
        <v>180440.5</v>
      </c>
      <c r="V53" s="467">
        <f t="shared" si="22"/>
        <v>272130.5</v>
      </c>
      <c r="W53" s="467">
        <f t="shared" si="22"/>
        <v>607253.25</v>
      </c>
      <c r="X53" s="467">
        <f t="shared" si="22"/>
        <v>581768.75</v>
      </c>
      <c r="Y53" s="467">
        <f t="shared" si="22"/>
        <v>220633</v>
      </c>
      <c r="Z53" s="467">
        <f t="shared" si="22"/>
        <v>177154</v>
      </c>
      <c r="AA53" s="467">
        <f t="shared" si="22"/>
        <v>158891.75</v>
      </c>
      <c r="AB53" s="467">
        <f t="shared" si="22"/>
        <v>268905.5</v>
      </c>
      <c r="AC53" s="467">
        <f t="shared" si="22"/>
        <v>376371.5</v>
      </c>
      <c r="AD53" s="467">
        <f t="shared" si="22"/>
        <v>418972.75</v>
      </c>
      <c r="AE53" s="467">
        <f t="shared" si="22"/>
        <v>238732</v>
      </c>
      <c r="AF53" s="467">
        <f t="shared" si="22"/>
        <v>153044.5</v>
      </c>
      <c r="AG53" s="467">
        <f t="shared" si="22"/>
        <v>4263.6899999999441</v>
      </c>
      <c r="AH53" s="467">
        <f t="shared" si="22"/>
        <v>279161.75</v>
      </c>
      <c r="AI53" s="467">
        <f t="shared" si="22"/>
        <v>536566.75</v>
      </c>
      <c r="AJ53" s="467">
        <f t="shared" si="22"/>
        <v>475526</v>
      </c>
      <c r="AK53" s="467">
        <f t="shared" si="22"/>
        <v>172452.25</v>
      </c>
      <c r="AL53" s="467">
        <f t="shared" si="22"/>
        <v>119950.75</v>
      </c>
      <c r="AM53" s="467">
        <f t="shared" si="22"/>
        <v>150294.5</v>
      </c>
      <c r="AN53" s="467">
        <f t="shared" si="22"/>
        <v>68574.25</v>
      </c>
      <c r="AO53" s="467">
        <f t="shared" si="22"/>
        <v>382916.75</v>
      </c>
      <c r="AP53" s="467">
        <f t="shared" si="22"/>
        <v>413246</v>
      </c>
      <c r="AQ53" s="467">
        <f t="shared" si="22"/>
        <v>221351.75</v>
      </c>
      <c r="AR53" s="467">
        <f t="shared" si="22"/>
        <v>114323</v>
      </c>
      <c r="AS53" s="467">
        <f t="shared" si="22"/>
        <v>95227.25</v>
      </c>
      <c r="AT53" s="467">
        <f t="shared" si="22"/>
        <v>271401.5</v>
      </c>
      <c r="AU53" s="467">
        <f t="shared" si="22"/>
        <v>578627.75</v>
      </c>
      <c r="AV53" s="467">
        <f t="shared" si="22"/>
        <v>629554</v>
      </c>
      <c r="AW53" s="467">
        <f t="shared" si="22"/>
        <v>186097.25</v>
      </c>
      <c r="AX53" s="467">
        <f t="shared" si="22"/>
        <v>69965.75</v>
      </c>
      <c r="AY53" s="467">
        <f t="shared" si="22"/>
        <v>117308.5</v>
      </c>
      <c r="AZ53" s="467">
        <f t="shared" si="22"/>
        <v>35624.5</v>
      </c>
      <c r="BA53" s="467">
        <f t="shared" ref="BA53:DL53" si="23">+BA23-BA7</f>
        <v>406191.5</v>
      </c>
      <c r="BB53" s="467">
        <f t="shared" si="23"/>
        <v>409515</v>
      </c>
      <c r="BC53" s="467">
        <f t="shared" si="23"/>
        <v>211341</v>
      </c>
      <c r="BD53" s="467">
        <f t="shared" si="23"/>
        <v>141843</v>
      </c>
      <c r="BE53" s="467">
        <f t="shared" si="23"/>
        <v>71251</v>
      </c>
      <c r="BF53" s="467">
        <f t="shared" si="23"/>
        <v>324052.25</v>
      </c>
      <c r="BG53" s="467">
        <f t="shared" si="23"/>
        <v>530987.5</v>
      </c>
      <c r="BH53" s="467">
        <f t="shared" si="23"/>
        <v>648609.25</v>
      </c>
      <c r="BI53" s="467">
        <f t="shared" si="23"/>
        <v>117336</v>
      </c>
      <c r="BJ53" s="467">
        <f t="shared" si="23"/>
        <v>115238.5</v>
      </c>
      <c r="BK53" s="467">
        <f t="shared" si="23"/>
        <v>153046</v>
      </c>
      <c r="BL53" s="467">
        <f t="shared" si="23"/>
        <v>64185.5</v>
      </c>
      <c r="BM53" s="467">
        <f t="shared" si="23"/>
        <v>504192.75</v>
      </c>
      <c r="BN53" s="467">
        <f t="shared" si="23"/>
        <v>488018</v>
      </c>
      <c r="BO53" s="467">
        <f t="shared" si="23"/>
        <v>287104.25</v>
      </c>
      <c r="BP53" s="467">
        <f t="shared" si="23"/>
        <v>240075</v>
      </c>
      <c r="BQ53" s="467">
        <f t="shared" si="23"/>
        <v>204710.75</v>
      </c>
      <c r="BR53" s="467">
        <f t="shared" si="23"/>
        <v>434594.75</v>
      </c>
      <c r="BS53" s="467">
        <f t="shared" si="23"/>
        <v>833356.25</v>
      </c>
      <c r="BT53" s="467">
        <f t="shared" si="23"/>
        <v>884805.5</v>
      </c>
      <c r="BU53" s="467">
        <f t="shared" si="23"/>
        <v>178428.37999999989</v>
      </c>
      <c r="BV53" s="467">
        <f t="shared" si="23"/>
        <v>0</v>
      </c>
      <c r="BW53" s="467">
        <f t="shared" si="23"/>
        <v>333623</v>
      </c>
      <c r="BX53" s="467">
        <f t="shared" si="23"/>
        <v>332270.25</v>
      </c>
      <c r="BY53" s="467">
        <f t="shared" si="23"/>
        <v>773782.75</v>
      </c>
      <c r="BZ53" s="467">
        <f t="shared" si="23"/>
        <v>832960.25</v>
      </c>
      <c r="CA53" s="467">
        <f t="shared" si="23"/>
        <v>765587.25</v>
      </c>
      <c r="CB53" s="467">
        <f t="shared" si="23"/>
        <v>721161.25</v>
      </c>
      <c r="CC53" s="467">
        <f t="shared" si="23"/>
        <v>731346</v>
      </c>
      <c r="CD53" s="467">
        <f t="shared" si="23"/>
        <v>1061168.5</v>
      </c>
      <c r="CE53" s="467">
        <f t="shared" si="23"/>
        <v>1893902.5</v>
      </c>
      <c r="CF53" s="467">
        <f t="shared" si="23"/>
        <v>1918069.5</v>
      </c>
      <c r="CG53" s="467">
        <f t="shared" si="23"/>
        <v>1333132</v>
      </c>
      <c r="CH53" s="467">
        <f t="shared" si="23"/>
        <v>1339210.5</v>
      </c>
      <c r="CI53" s="467">
        <f t="shared" si="23"/>
        <v>1406926</v>
      </c>
      <c r="CJ53" s="467">
        <f t="shared" si="23"/>
        <v>1456210.5</v>
      </c>
      <c r="CK53" s="467">
        <f t="shared" si="23"/>
        <v>1755579.5</v>
      </c>
      <c r="CL53" s="467">
        <f t="shared" si="23"/>
        <v>1795427</v>
      </c>
      <c r="CM53" s="467">
        <f t="shared" si="23"/>
        <v>1718761</v>
      </c>
      <c r="CN53" s="467">
        <f t="shared" si="23"/>
        <v>1613659.5</v>
      </c>
      <c r="CO53" s="467">
        <f t="shared" si="23"/>
        <v>1618641.5</v>
      </c>
      <c r="CP53" s="467">
        <f t="shared" si="23"/>
        <v>2182233</v>
      </c>
      <c r="CQ53" s="467">
        <f t="shared" si="23"/>
        <v>3261443</v>
      </c>
      <c r="CR53" s="467">
        <f t="shared" si="23"/>
        <v>3094865.5</v>
      </c>
      <c r="CS53" s="467">
        <f t="shared" si="23"/>
        <v>2371737.5</v>
      </c>
      <c r="CT53" s="467">
        <f t="shared" si="23"/>
        <v>2213264</v>
      </c>
      <c r="CU53" s="467">
        <f t="shared" si="23"/>
        <v>2170759.5</v>
      </c>
      <c r="CV53" s="467">
        <f t="shared" si="23"/>
        <v>2391865.5</v>
      </c>
      <c r="CW53" s="467">
        <f t="shared" si="23"/>
        <v>2733245</v>
      </c>
      <c r="CX53" s="467">
        <f t="shared" si="23"/>
        <v>2508642</v>
      </c>
      <c r="CY53" s="467">
        <f t="shared" si="23"/>
        <v>2526467.5</v>
      </c>
      <c r="CZ53" s="467">
        <f t="shared" si="23"/>
        <v>2439623</v>
      </c>
      <c r="DA53" s="467">
        <f t="shared" si="23"/>
        <v>395846.75</v>
      </c>
      <c r="DB53" s="467">
        <f t="shared" si="23"/>
        <v>3009542.5</v>
      </c>
      <c r="DC53" s="467">
        <f t="shared" si="23"/>
        <v>3957126</v>
      </c>
      <c r="DD53" s="467">
        <f t="shared" si="23"/>
        <v>3838423</v>
      </c>
      <c r="DE53" s="467">
        <f t="shared" si="23"/>
        <v>2695356.5</v>
      </c>
      <c r="DF53" s="467">
        <f t="shared" si="23"/>
        <v>2493854</v>
      </c>
      <c r="DG53" s="467">
        <f t="shared" si="23"/>
        <v>2637278</v>
      </c>
      <c r="DH53" s="467">
        <f t="shared" si="23"/>
        <v>2607648</v>
      </c>
      <c r="DI53" s="467">
        <f t="shared" si="23"/>
        <v>2673680.5</v>
      </c>
      <c r="DJ53" s="467">
        <f t="shared" si="23"/>
        <v>2468428.5</v>
      </c>
      <c r="DK53" s="467">
        <f t="shared" si="23"/>
        <v>2729595.5</v>
      </c>
      <c r="DL53" s="467">
        <f t="shared" si="23"/>
        <v>2263228</v>
      </c>
      <c r="DM53" s="467">
        <f t="shared" ref="DM53:FX53" si="24">+DM23-DM7</f>
        <v>2322883.5</v>
      </c>
      <c r="DN53" s="467">
        <f t="shared" si="24"/>
        <v>3003513.5</v>
      </c>
      <c r="DO53" s="467">
        <f t="shared" si="24"/>
        <v>3833262</v>
      </c>
      <c r="DP53" s="467">
        <f t="shared" si="24"/>
        <v>3950642</v>
      </c>
      <c r="DQ53" s="467">
        <f t="shared" si="24"/>
        <v>2941571</v>
      </c>
      <c r="DR53" s="467">
        <f t="shared" si="24"/>
        <v>2535264.5</v>
      </c>
      <c r="DS53" s="467">
        <f t="shared" si="24"/>
        <v>2655172</v>
      </c>
      <c r="DT53" s="467">
        <f t="shared" si="24"/>
        <v>2594528</v>
      </c>
      <c r="DU53" s="467">
        <f t="shared" si="24"/>
        <v>2678373.5</v>
      </c>
      <c r="DV53" s="467">
        <f t="shared" si="24"/>
        <v>2448165</v>
      </c>
      <c r="DW53" s="467">
        <f t="shared" si="24"/>
        <v>2566465.5</v>
      </c>
      <c r="DX53" s="467">
        <f t="shared" si="24"/>
        <v>2333332</v>
      </c>
      <c r="DY53" s="467">
        <f t="shared" si="24"/>
        <v>2423922</v>
      </c>
      <c r="DZ53" s="467">
        <f t="shared" si="24"/>
        <v>2936669</v>
      </c>
      <c r="EA53" s="467">
        <f t="shared" si="24"/>
        <v>3602222.5</v>
      </c>
      <c r="EB53" s="467">
        <f t="shared" si="24"/>
        <v>3629995.5</v>
      </c>
      <c r="EC53" s="467">
        <f t="shared" si="24"/>
        <v>2538860</v>
      </c>
      <c r="ED53" s="467">
        <f t="shared" si="24"/>
        <v>2434695.5</v>
      </c>
      <c r="EE53" s="467">
        <f t="shared" si="24"/>
        <v>2541088.5</v>
      </c>
      <c r="EF53" s="467">
        <f t="shared" si="24"/>
        <v>2238826.5</v>
      </c>
      <c r="EG53" s="467">
        <f t="shared" si="24"/>
        <v>2576529.5</v>
      </c>
      <c r="EH53" s="467">
        <f t="shared" si="24"/>
        <v>2608928</v>
      </c>
      <c r="EI53" s="467">
        <f t="shared" si="24"/>
        <v>2456540.5</v>
      </c>
      <c r="EJ53" s="467">
        <f t="shared" si="24"/>
        <v>2131342</v>
      </c>
      <c r="EK53" s="467">
        <f t="shared" si="24"/>
        <v>419991.87999999989</v>
      </c>
      <c r="EL53" s="467">
        <f t="shared" si="24"/>
        <v>2639648.5</v>
      </c>
      <c r="EM53" s="467">
        <f t="shared" si="24"/>
        <v>3748822.5</v>
      </c>
      <c r="EN53" s="467">
        <f t="shared" si="24"/>
        <v>3831755.5</v>
      </c>
      <c r="EO53" s="467">
        <f t="shared" si="24"/>
        <v>2825773</v>
      </c>
      <c r="EP53" s="467">
        <f t="shared" si="24"/>
        <v>2619926</v>
      </c>
      <c r="EQ53" s="467">
        <f t="shared" si="24"/>
        <v>2419091</v>
      </c>
      <c r="ER53" s="467">
        <f t="shared" si="24"/>
        <v>2470657</v>
      </c>
      <c r="ES53" s="467">
        <f t="shared" si="24"/>
        <v>2554479</v>
      </c>
      <c r="ET53" s="467">
        <f t="shared" si="24"/>
        <v>2342290.5</v>
      </c>
      <c r="EU53" s="467">
        <f t="shared" si="24"/>
        <v>2328002</v>
      </c>
      <c r="EV53" s="467">
        <f t="shared" si="24"/>
        <v>2217041</v>
      </c>
      <c r="EW53" s="467">
        <f t="shared" si="24"/>
        <v>2163310.5000000005</v>
      </c>
      <c r="EX53" s="467">
        <f t="shared" si="24"/>
        <v>2730831</v>
      </c>
      <c r="EY53" s="467">
        <f t="shared" si="24"/>
        <v>3691867.5</v>
      </c>
      <c r="EZ53" s="467">
        <f t="shared" si="24"/>
        <v>3640932</v>
      </c>
      <c r="FA53" s="467">
        <f t="shared" si="24"/>
        <v>2791676.5</v>
      </c>
      <c r="FB53" s="467">
        <f t="shared" si="24"/>
        <v>2649471.5</v>
      </c>
      <c r="FC53" s="467">
        <f t="shared" si="24"/>
        <v>2391008</v>
      </c>
      <c r="FD53" s="467">
        <f t="shared" si="24"/>
        <v>2429539</v>
      </c>
      <c r="FE53" s="467">
        <f t="shared" si="24"/>
        <v>2259802.5</v>
      </c>
      <c r="FF53" s="467">
        <f t="shared" si="24"/>
        <v>2112126.5</v>
      </c>
      <c r="FG53" s="467">
        <f t="shared" si="24"/>
        <v>2196283</v>
      </c>
      <c r="FH53" s="467">
        <f t="shared" si="24"/>
        <v>1979285</v>
      </c>
      <c r="FI53" s="467">
        <f t="shared" si="24"/>
        <v>1964808.5</v>
      </c>
      <c r="FJ53" s="467">
        <f t="shared" si="24"/>
        <v>2608963.5</v>
      </c>
      <c r="FK53" s="467">
        <f t="shared" si="24"/>
        <v>3358650</v>
      </c>
      <c r="FL53" s="467">
        <f t="shared" si="24"/>
        <v>3231769</v>
      </c>
      <c r="FM53" s="467">
        <f t="shared" si="24"/>
        <v>2717415.5</v>
      </c>
      <c r="FN53" s="467">
        <f t="shared" si="24"/>
        <v>2347696.5</v>
      </c>
      <c r="FO53" s="467">
        <f t="shared" si="24"/>
        <v>2159848.5</v>
      </c>
      <c r="FP53" s="467">
        <f t="shared" si="24"/>
        <v>2317112.5</v>
      </c>
      <c r="FQ53" s="467">
        <f t="shared" si="24"/>
        <v>2188769</v>
      </c>
      <c r="FR53" s="467">
        <f t="shared" si="24"/>
        <v>2012684</v>
      </c>
      <c r="FS53" s="467">
        <f t="shared" si="24"/>
        <v>2252665</v>
      </c>
      <c r="FT53" s="467">
        <f t="shared" si="24"/>
        <v>164588.96999999997</v>
      </c>
      <c r="FU53" s="467">
        <f t="shared" si="24"/>
        <v>528414.25</v>
      </c>
      <c r="FV53" s="467">
        <f t="shared" si="24"/>
        <v>2611004</v>
      </c>
      <c r="FW53" s="467">
        <f t="shared" si="24"/>
        <v>3250917</v>
      </c>
      <c r="FX53" s="467">
        <f t="shared" si="24"/>
        <v>3315723.5</v>
      </c>
      <c r="FY53" s="467">
        <f t="shared" ref="FY53:GB53" si="25">+FY23-FY7</f>
        <v>2629345</v>
      </c>
      <c r="FZ53" s="467">
        <f t="shared" si="25"/>
        <v>2176453</v>
      </c>
      <c r="GA53" s="467">
        <f t="shared" si="25"/>
        <v>2314933.5</v>
      </c>
      <c r="GB53" s="467">
        <f t="shared" si="25"/>
        <v>2248468.5</v>
      </c>
    </row>
    <row r="54" spans="1:184">
      <c r="B54" s="486"/>
      <c r="C54" s="475" t="s">
        <v>6</v>
      </c>
      <c r="D54" s="478" t="s">
        <v>176</v>
      </c>
      <c r="E54" s="467">
        <f t="shared" ref="E54:AZ54" si="26">+E24-E8</f>
        <v>590425.75</v>
      </c>
      <c r="F54" s="467">
        <f t="shared" si="26"/>
        <v>428648.75</v>
      </c>
      <c r="G54" s="467">
        <f t="shared" si="26"/>
        <v>308501</v>
      </c>
      <c r="H54" s="467">
        <f t="shared" si="26"/>
        <v>279321.5</v>
      </c>
      <c r="I54" s="467">
        <f t="shared" si="26"/>
        <v>264657.5</v>
      </c>
      <c r="J54" s="467">
        <f t="shared" si="26"/>
        <v>252916</v>
      </c>
      <c r="K54" s="467">
        <f t="shared" si="26"/>
        <v>825608.25</v>
      </c>
      <c r="L54" s="467">
        <f t="shared" si="26"/>
        <v>575802.25</v>
      </c>
      <c r="M54" s="467">
        <f t="shared" si="26"/>
        <v>212268.75</v>
      </c>
      <c r="N54" s="467">
        <f t="shared" si="26"/>
        <v>162497.25</v>
      </c>
      <c r="O54" s="467">
        <f t="shared" si="26"/>
        <v>158438.25</v>
      </c>
      <c r="P54" s="467">
        <f t="shared" si="26"/>
        <v>249532.75</v>
      </c>
      <c r="Q54" s="467">
        <f t="shared" si="26"/>
        <v>624875.75</v>
      </c>
      <c r="R54" s="467">
        <f t="shared" si="26"/>
        <v>476240</v>
      </c>
      <c r="S54" s="467">
        <f t="shared" si="26"/>
        <v>223314.75</v>
      </c>
      <c r="T54" s="467">
        <f t="shared" si="26"/>
        <v>47894.880000000005</v>
      </c>
      <c r="U54" s="467">
        <f t="shared" si="26"/>
        <v>11960.439999999944</v>
      </c>
      <c r="V54" s="467">
        <f t="shared" si="26"/>
        <v>271385.25</v>
      </c>
      <c r="W54" s="467">
        <f t="shared" si="26"/>
        <v>592236.5</v>
      </c>
      <c r="X54" s="467">
        <f t="shared" si="26"/>
        <v>493578.25</v>
      </c>
      <c r="Y54" s="467">
        <f t="shared" si="26"/>
        <v>219780.5</v>
      </c>
      <c r="Z54" s="467">
        <f t="shared" si="26"/>
        <v>162892.25</v>
      </c>
      <c r="AA54" s="467">
        <f t="shared" si="26"/>
        <v>167929.75</v>
      </c>
      <c r="AB54" s="467">
        <f t="shared" si="26"/>
        <v>231482.75</v>
      </c>
      <c r="AC54" s="467">
        <f t="shared" si="26"/>
        <v>450118.25</v>
      </c>
      <c r="AD54" s="467">
        <f t="shared" si="26"/>
        <v>422119.25</v>
      </c>
      <c r="AE54" s="467">
        <f t="shared" si="26"/>
        <v>246082.5</v>
      </c>
      <c r="AF54" s="467">
        <f t="shared" si="26"/>
        <v>143484.5</v>
      </c>
      <c r="AG54" s="467">
        <f t="shared" si="26"/>
        <v>81039.25</v>
      </c>
      <c r="AH54" s="467">
        <f t="shared" si="26"/>
        <v>238700.75</v>
      </c>
      <c r="AI54" s="467">
        <f t="shared" si="26"/>
        <v>560515.25</v>
      </c>
      <c r="AJ54" s="467">
        <f t="shared" si="26"/>
        <v>479981.5</v>
      </c>
      <c r="AK54" s="467">
        <f t="shared" si="26"/>
        <v>167124.75</v>
      </c>
      <c r="AL54" s="467">
        <f t="shared" si="26"/>
        <v>149265.5</v>
      </c>
      <c r="AM54" s="467">
        <f t="shared" si="26"/>
        <v>148071.25</v>
      </c>
      <c r="AN54" s="467">
        <f t="shared" si="26"/>
        <v>99361.5</v>
      </c>
      <c r="AO54" s="467">
        <f t="shared" si="26"/>
        <v>406074</v>
      </c>
      <c r="AP54" s="467">
        <f t="shared" si="26"/>
        <v>448757</v>
      </c>
      <c r="AQ54" s="467">
        <f t="shared" si="26"/>
        <v>247882.5</v>
      </c>
      <c r="AR54" s="467">
        <f t="shared" si="26"/>
        <v>134493.5</v>
      </c>
      <c r="AS54" s="467">
        <f t="shared" si="26"/>
        <v>95806.25</v>
      </c>
      <c r="AT54" s="467">
        <f t="shared" si="26"/>
        <v>269414.25</v>
      </c>
      <c r="AU54" s="467">
        <f t="shared" si="26"/>
        <v>534922.25</v>
      </c>
      <c r="AV54" s="467">
        <f t="shared" si="26"/>
        <v>602642.5</v>
      </c>
      <c r="AW54" s="467">
        <f t="shared" si="26"/>
        <v>131566.25</v>
      </c>
      <c r="AX54" s="467">
        <f t="shared" si="26"/>
        <v>81659.75</v>
      </c>
      <c r="AY54" s="467">
        <f t="shared" si="26"/>
        <v>135255</v>
      </c>
      <c r="AZ54" s="467">
        <f t="shared" si="26"/>
        <v>32398.25</v>
      </c>
      <c r="BA54" s="467">
        <f t="shared" ref="BA54:DL54" si="27">+BA24-BA8</f>
        <v>418680.25</v>
      </c>
      <c r="BB54" s="467">
        <f t="shared" si="27"/>
        <v>425151.25</v>
      </c>
      <c r="BC54" s="467">
        <f t="shared" si="27"/>
        <v>234384.75</v>
      </c>
      <c r="BD54" s="467">
        <f t="shared" si="27"/>
        <v>124764.75</v>
      </c>
      <c r="BE54" s="467">
        <f t="shared" si="27"/>
        <v>-26226.190000000002</v>
      </c>
      <c r="BF54" s="467">
        <f t="shared" si="27"/>
        <v>294224.75</v>
      </c>
      <c r="BG54" s="467">
        <f t="shared" si="27"/>
        <v>566951</v>
      </c>
      <c r="BH54" s="467">
        <f t="shared" si="27"/>
        <v>665382.5</v>
      </c>
      <c r="BI54" s="467">
        <f t="shared" si="27"/>
        <v>99699</v>
      </c>
      <c r="BJ54" s="467">
        <f t="shared" si="27"/>
        <v>108938</v>
      </c>
      <c r="BK54" s="467">
        <f t="shared" si="27"/>
        <v>142634.5</v>
      </c>
      <c r="BL54" s="467">
        <f t="shared" si="27"/>
        <v>71901.75</v>
      </c>
      <c r="BM54" s="467">
        <f t="shared" si="27"/>
        <v>496824.75</v>
      </c>
      <c r="BN54" s="467">
        <f t="shared" si="27"/>
        <v>511370.75</v>
      </c>
      <c r="BO54" s="467">
        <f t="shared" si="27"/>
        <v>254400.5</v>
      </c>
      <c r="BP54" s="467">
        <f t="shared" si="27"/>
        <v>208326.5</v>
      </c>
      <c r="BQ54" s="467">
        <f t="shared" si="27"/>
        <v>227484.75</v>
      </c>
      <c r="BR54" s="467">
        <f t="shared" si="27"/>
        <v>416044.5</v>
      </c>
      <c r="BS54" s="467">
        <f t="shared" si="27"/>
        <v>873284</v>
      </c>
      <c r="BT54" s="467">
        <f t="shared" si="27"/>
        <v>900269.25</v>
      </c>
      <c r="BU54" s="467">
        <f t="shared" si="27"/>
        <v>375009.25</v>
      </c>
      <c r="BV54" s="467">
        <f t="shared" si="27"/>
        <v>314321</v>
      </c>
      <c r="BW54" s="467">
        <f t="shared" si="27"/>
        <v>372115.5</v>
      </c>
      <c r="BX54" s="467">
        <f t="shared" si="27"/>
        <v>332263.75</v>
      </c>
      <c r="BY54" s="467">
        <f t="shared" si="27"/>
        <v>748633.5</v>
      </c>
      <c r="BZ54" s="467">
        <f t="shared" si="27"/>
        <v>811653.75</v>
      </c>
      <c r="CA54" s="467">
        <f t="shared" si="27"/>
        <v>738283.5</v>
      </c>
      <c r="CB54" s="467">
        <f t="shared" si="27"/>
        <v>720708.5</v>
      </c>
      <c r="CC54" s="467">
        <f t="shared" si="27"/>
        <v>717878.5</v>
      </c>
      <c r="CD54" s="467">
        <f t="shared" si="27"/>
        <v>1043746.5</v>
      </c>
      <c r="CE54" s="467">
        <f t="shared" si="27"/>
        <v>1858383.5</v>
      </c>
      <c r="CF54" s="467">
        <f t="shared" si="27"/>
        <v>1953122.5</v>
      </c>
      <c r="CG54" s="467">
        <f t="shared" si="27"/>
        <v>1285908.5</v>
      </c>
      <c r="CH54" s="467">
        <f t="shared" si="27"/>
        <v>1336756</v>
      </c>
      <c r="CI54" s="467">
        <f t="shared" si="27"/>
        <v>1397475.5</v>
      </c>
      <c r="CJ54" s="467">
        <f t="shared" si="27"/>
        <v>1486959.5</v>
      </c>
      <c r="CK54" s="467">
        <f t="shared" si="27"/>
        <v>1798323.5</v>
      </c>
      <c r="CL54" s="467">
        <f t="shared" si="27"/>
        <v>1804589.5</v>
      </c>
      <c r="CM54" s="467">
        <f t="shared" si="27"/>
        <v>1718281</v>
      </c>
      <c r="CN54" s="467">
        <f t="shared" si="27"/>
        <v>1335457.5</v>
      </c>
      <c r="CO54" s="467">
        <f t="shared" si="27"/>
        <v>553528.75</v>
      </c>
      <c r="CP54" s="467">
        <f t="shared" si="27"/>
        <v>2196389.5</v>
      </c>
      <c r="CQ54" s="467">
        <f t="shared" si="27"/>
        <v>3106065.5</v>
      </c>
      <c r="CR54" s="467">
        <f t="shared" si="27"/>
        <v>3045709.5</v>
      </c>
      <c r="CS54" s="467">
        <f t="shared" si="27"/>
        <v>2434765.5</v>
      </c>
      <c r="CT54" s="467">
        <f t="shared" si="27"/>
        <v>2383004.5</v>
      </c>
      <c r="CU54" s="467">
        <f t="shared" si="27"/>
        <v>2224288</v>
      </c>
      <c r="CV54" s="467">
        <f t="shared" si="27"/>
        <v>2446842.5</v>
      </c>
      <c r="CW54" s="467">
        <f t="shared" si="27"/>
        <v>2673246.5</v>
      </c>
      <c r="CX54" s="467">
        <f t="shared" si="27"/>
        <v>2564256</v>
      </c>
      <c r="CY54" s="467">
        <f t="shared" si="27"/>
        <v>2679126.5</v>
      </c>
      <c r="CZ54" s="467">
        <f t="shared" si="27"/>
        <v>2539342</v>
      </c>
      <c r="DA54" s="467">
        <f t="shared" si="27"/>
        <v>2315033</v>
      </c>
      <c r="DB54" s="467">
        <f t="shared" si="27"/>
        <v>3141929</v>
      </c>
      <c r="DC54" s="467">
        <f t="shared" si="27"/>
        <v>3801828.5</v>
      </c>
      <c r="DD54" s="467">
        <f t="shared" si="27"/>
        <v>4092459</v>
      </c>
      <c r="DE54" s="467">
        <f t="shared" si="27"/>
        <v>2752263</v>
      </c>
      <c r="DF54" s="467">
        <f t="shared" si="27"/>
        <v>2501233</v>
      </c>
      <c r="DG54" s="467">
        <f t="shared" si="27"/>
        <v>2522135.5</v>
      </c>
      <c r="DH54" s="467">
        <f t="shared" si="27"/>
        <v>2569529</v>
      </c>
      <c r="DI54" s="467">
        <f t="shared" si="27"/>
        <v>2788231</v>
      </c>
      <c r="DJ54" s="467">
        <f t="shared" si="27"/>
        <v>2618182</v>
      </c>
      <c r="DK54" s="467">
        <f t="shared" si="27"/>
        <v>2644594.5</v>
      </c>
      <c r="DL54" s="467">
        <f t="shared" si="27"/>
        <v>2397773</v>
      </c>
      <c r="DM54" s="467">
        <f t="shared" ref="DM54:FX54" si="28">+DM24-DM8</f>
        <v>2315077</v>
      </c>
      <c r="DN54" s="467">
        <f t="shared" si="28"/>
        <v>3170381.5</v>
      </c>
      <c r="DO54" s="467">
        <f t="shared" si="28"/>
        <v>3787880</v>
      </c>
      <c r="DP54" s="467">
        <f t="shared" si="28"/>
        <v>3898508</v>
      </c>
      <c r="DQ54" s="467">
        <f t="shared" si="28"/>
        <v>2785110.5</v>
      </c>
      <c r="DR54" s="467">
        <f t="shared" si="28"/>
        <v>2731963.5</v>
      </c>
      <c r="DS54" s="467">
        <f t="shared" si="28"/>
        <v>2633006.5</v>
      </c>
      <c r="DT54" s="467">
        <f t="shared" si="28"/>
        <v>2575450</v>
      </c>
      <c r="DU54" s="467">
        <f t="shared" si="28"/>
        <v>2792687.4999999995</v>
      </c>
      <c r="DV54" s="467">
        <f t="shared" si="28"/>
        <v>2575304.5</v>
      </c>
      <c r="DW54" s="467">
        <f t="shared" si="28"/>
        <v>2486251.4999999995</v>
      </c>
      <c r="DX54" s="467">
        <f t="shared" si="28"/>
        <v>1082073.5</v>
      </c>
      <c r="DY54" s="467">
        <f t="shared" si="28"/>
        <v>0</v>
      </c>
      <c r="DZ54" s="467">
        <f t="shared" si="28"/>
        <v>2756619</v>
      </c>
      <c r="EA54" s="467">
        <f t="shared" si="28"/>
        <v>3527860.5</v>
      </c>
      <c r="EB54" s="467">
        <f t="shared" si="28"/>
        <v>3734326.5</v>
      </c>
      <c r="EC54" s="467">
        <f t="shared" si="28"/>
        <v>2681650.5</v>
      </c>
      <c r="ED54" s="467">
        <f t="shared" si="28"/>
        <v>2489876</v>
      </c>
      <c r="EE54" s="467">
        <f t="shared" si="28"/>
        <v>2571733</v>
      </c>
      <c r="EF54" s="467">
        <f t="shared" si="28"/>
        <v>2360052.5</v>
      </c>
      <c r="EG54" s="467">
        <f t="shared" si="28"/>
        <v>2632255.0000000005</v>
      </c>
      <c r="EH54" s="467">
        <f t="shared" si="28"/>
        <v>2770240.5</v>
      </c>
      <c r="EI54" s="467">
        <f t="shared" si="28"/>
        <v>2514663.5</v>
      </c>
      <c r="EJ54" s="467">
        <f t="shared" si="28"/>
        <v>2414079</v>
      </c>
      <c r="EK54" s="467">
        <f t="shared" si="28"/>
        <v>2580141.5</v>
      </c>
      <c r="EL54" s="467">
        <f t="shared" si="28"/>
        <v>2659069.5</v>
      </c>
      <c r="EM54" s="467">
        <f t="shared" si="28"/>
        <v>3916742</v>
      </c>
      <c r="EN54" s="467">
        <f t="shared" si="28"/>
        <v>3826123</v>
      </c>
      <c r="EO54" s="467">
        <f t="shared" si="28"/>
        <v>2847859</v>
      </c>
      <c r="EP54" s="467">
        <f t="shared" si="28"/>
        <v>2721887</v>
      </c>
      <c r="EQ54" s="467">
        <f t="shared" si="28"/>
        <v>2485187</v>
      </c>
      <c r="ER54" s="467">
        <f t="shared" si="28"/>
        <v>2540869.5</v>
      </c>
      <c r="ES54" s="467">
        <f t="shared" si="28"/>
        <v>2608754</v>
      </c>
      <c r="ET54" s="467">
        <f t="shared" si="28"/>
        <v>2450930</v>
      </c>
      <c r="EU54" s="467">
        <f t="shared" si="28"/>
        <v>2447225.5</v>
      </c>
      <c r="EV54" s="467">
        <f t="shared" si="28"/>
        <v>2289716.0000000005</v>
      </c>
      <c r="EW54" s="467">
        <f t="shared" si="28"/>
        <v>2314886.5</v>
      </c>
      <c r="EX54" s="467">
        <f t="shared" si="28"/>
        <v>2548096.5</v>
      </c>
      <c r="EY54" s="467">
        <f t="shared" si="28"/>
        <v>3522201.5</v>
      </c>
      <c r="EZ54" s="467">
        <f t="shared" si="28"/>
        <v>3542323.5</v>
      </c>
      <c r="FA54" s="467">
        <f t="shared" si="28"/>
        <v>2787014.0000000005</v>
      </c>
      <c r="FB54" s="467">
        <f t="shared" si="28"/>
        <v>2705658.5</v>
      </c>
      <c r="FC54" s="467">
        <f t="shared" si="28"/>
        <v>2284583</v>
      </c>
      <c r="FD54" s="467">
        <f t="shared" si="28"/>
        <v>2485423</v>
      </c>
      <c r="FE54" s="467">
        <f t="shared" si="28"/>
        <v>2268633.5</v>
      </c>
      <c r="FF54" s="467">
        <f t="shared" si="28"/>
        <v>2149787.5</v>
      </c>
      <c r="FG54" s="467">
        <f t="shared" si="28"/>
        <v>2251289.5</v>
      </c>
      <c r="FH54" s="467">
        <f t="shared" si="28"/>
        <v>235547.38</v>
      </c>
      <c r="FI54" s="467">
        <f t="shared" si="28"/>
        <v>1908605</v>
      </c>
      <c r="FJ54" s="467">
        <f t="shared" si="28"/>
        <v>2584148</v>
      </c>
      <c r="FK54" s="467">
        <f t="shared" si="28"/>
        <v>3413760</v>
      </c>
      <c r="FL54" s="467">
        <f t="shared" si="28"/>
        <v>3213794.5</v>
      </c>
      <c r="FM54" s="467">
        <f t="shared" si="28"/>
        <v>2786927.5</v>
      </c>
      <c r="FN54" s="467">
        <f t="shared" si="28"/>
        <v>2379328.5</v>
      </c>
      <c r="FO54" s="467">
        <f t="shared" si="28"/>
        <v>2160903</v>
      </c>
      <c r="FP54" s="467">
        <f t="shared" si="28"/>
        <v>2374252</v>
      </c>
      <c r="FQ54" s="467">
        <f t="shared" si="28"/>
        <v>2213423.5</v>
      </c>
      <c r="FR54" s="467">
        <f t="shared" si="28"/>
        <v>2121430</v>
      </c>
      <c r="FS54" s="467">
        <f t="shared" si="28"/>
        <v>2230225</v>
      </c>
      <c r="FT54" s="467">
        <f t="shared" si="28"/>
        <v>2187419.5</v>
      </c>
      <c r="FU54" s="467">
        <f t="shared" si="28"/>
        <v>2058151</v>
      </c>
      <c r="FV54" s="467">
        <f t="shared" si="28"/>
        <v>2773878</v>
      </c>
      <c r="FW54" s="467">
        <f t="shared" si="28"/>
        <v>3401943</v>
      </c>
      <c r="FX54" s="467">
        <f t="shared" si="28"/>
        <v>3436787</v>
      </c>
      <c r="FY54" s="467">
        <f t="shared" ref="FY54:GB54" si="29">+FY24-FY8</f>
        <v>2514626</v>
      </c>
      <c r="FZ54" s="467">
        <f t="shared" si="29"/>
        <v>2290064</v>
      </c>
      <c r="GA54" s="467">
        <f t="shared" si="29"/>
        <v>2364096</v>
      </c>
      <c r="GB54" s="467">
        <f t="shared" si="29"/>
        <v>2332242.5</v>
      </c>
    </row>
    <row r="55" spans="1:184">
      <c r="B55" s="486"/>
      <c r="C55" s="475" t="s">
        <v>7</v>
      </c>
      <c r="D55" s="478" t="s">
        <v>176</v>
      </c>
      <c r="E55" s="467">
        <f t="shared" ref="E55:AZ55" si="30">+E25-E9</f>
        <v>746001.5</v>
      </c>
      <c r="F55" s="467">
        <f t="shared" si="30"/>
        <v>523764.5</v>
      </c>
      <c r="G55" s="467">
        <f t="shared" si="30"/>
        <v>257386.5</v>
      </c>
      <c r="H55" s="467">
        <f t="shared" si="30"/>
        <v>259574.5</v>
      </c>
      <c r="I55" s="467">
        <f t="shared" si="30"/>
        <v>129446.5</v>
      </c>
      <c r="J55" s="467">
        <f t="shared" si="30"/>
        <v>334780</v>
      </c>
      <c r="K55" s="467">
        <f t="shared" si="30"/>
        <v>1303447.4999999995</v>
      </c>
      <c r="L55" s="467">
        <f t="shared" si="30"/>
        <v>834754</v>
      </c>
      <c r="M55" s="467">
        <f t="shared" si="30"/>
        <v>12220.25</v>
      </c>
      <c r="N55" s="467">
        <f t="shared" si="30"/>
        <v>-72072.5</v>
      </c>
      <c r="O55" s="467">
        <f t="shared" si="30"/>
        <v>-55873.25</v>
      </c>
      <c r="P55" s="467">
        <f t="shared" si="30"/>
        <v>207565.49999999953</v>
      </c>
      <c r="Q55" s="467">
        <f t="shared" si="30"/>
        <v>711605.5</v>
      </c>
      <c r="R55" s="467">
        <f t="shared" si="30"/>
        <v>554835.5</v>
      </c>
      <c r="S55" s="467">
        <f t="shared" si="30"/>
        <v>85688</v>
      </c>
      <c r="T55" s="467">
        <f t="shared" si="30"/>
        <v>87359.25</v>
      </c>
      <c r="U55" s="467">
        <f t="shared" si="30"/>
        <v>62722.5</v>
      </c>
      <c r="V55" s="467">
        <f t="shared" si="30"/>
        <v>320342.5</v>
      </c>
      <c r="W55" s="467">
        <f t="shared" si="30"/>
        <v>877721.5</v>
      </c>
      <c r="X55" s="467">
        <f t="shared" si="30"/>
        <v>786528.5</v>
      </c>
      <c r="Y55" s="467">
        <f t="shared" si="30"/>
        <v>19563.75</v>
      </c>
      <c r="Z55" s="467">
        <f t="shared" si="30"/>
        <v>-89912.249999999534</v>
      </c>
      <c r="AA55" s="467">
        <f t="shared" si="30"/>
        <v>-102947.25</v>
      </c>
      <c r="AB55" s="467">
        <f t="shared" si="30"/>
        <v>202893.5</v>
      </c>
      <c r="AC55" s="467">
        <f t="shared" si="30"/>
        <v>386570</v>
      </c>
      <c r="AD55" s="467">
        <f t="shared" si="30"/>
        <v>450683.5</v>
      </c>
      <c r="AE55" s="467">
        <f t="shared" si="30"/>
        <v>67361.5</v>
      </c>
      <c r="AF55" s="467">
        <f t="shared" si="30"/>
        <v>-75193</v>
      </c>
      <c r="AG55" s="467">
        <f t="shared" si="30"/>
        <v>-251593</v>
      </c>
      <c r="AH55" s="467">
        <f t="shared" si="30"/>
        <v>286553.5</v>
      </c>
      <c r="AI55" s="467">
        <f t="shared" si="30"/>
        <v>772316.5</v>
      </c>
      <c r="AJ55" s="467">
        <f t="shared" si="30"/>
        <v>618796.5</v>
      </c>
      <c r="AK55" s="467">
        <f t="shared" si="30"/>
        <v>-165448</v>
      </c>
      <c r="AL55" s="467">
        <f t="shared" si="30"/>
        <v>-218801</v>
      </c>
      <c r="AM55" s="467">
        <f t="shared" si="30"/>
        <v>-183525</v>
      </c>
      <c r="AN55" s="467">
        <f t="shared" si="30"/>
        <v>-88919</v>
      </c>
      <c r="AO55" s="467">
        <f t="shared" si="30"/>
        <v>295805</v>
      </c>
      <c r="AP55" s="467">
        <f t="shared" si="30"/>
        <v>364556.5</v>
      </c>
      <c r="AQ55" s="467">
        <f t="shared" si="30"/>
        <v>7249.9399999999441</v>
      </c>
      <c r="AR55" s="467">
        <f t="shared" si="30"/>
        <v>-77925.25</v>
      </c>
      <c r="AS55" s="467">
        <f t="shared" si="30"/>
        <v>-255718</v>
      </c>
      <c r="AT55" s="467">
        <f t="shared" si="30"/>
        <v>181970.5</v>
      </c>
      <c r="AU55" s="467">
        <f t="shared" si="30"/>
        <v>642562</v>
      </c>
      <c r="AV55" s="467">
        <f t="shared" si="30"/>
        <v>732009.5</v>
      </c>
      <c r="AW55" s="467">
        <f t="shared" si="30"/>
        <v>-248416</v>
      </c>
      <c r="AX55" s="467">
        <f t="shared" si="30"/>
        <v>-383991.5</v>
      </c>
      <c r="AY55" s="467">
        <f t="shared" si="30"/>
        <v>-307214</v>
      </c>
      <c r="AZ55" s="467">
        <f t="shared" si="30"/>
        <v>-196151</v>
      </c>
      <c r="BA55" s="467">
        <f t="shared" ref="BA55:DL55" si="31">+BA25-BA9</f>
        <v>406027.5</v>
      </c>
      <c r="BB55" s="467">
        <f t="shared" si="31"/>
        <v>428504</v>
      </c>
      <c r="BC55" s="467">
        <f t="shared" si="31"/>
        <v>-18862.5</v>
      </c>
      <c r="BD55" s="467">
        <f t="shared" si="31"/>
        <v>-247409</v>
      </c>
      <c r="BE55" s="467">
        <f t="shared" si="31"/>
        <v>-346212.5</v>
      </c>
      <c r="BF55" s="467">
        <f t="shared" si="31"/>
        <v>224954.5</v>
      </c>
      <c r="BG55" s="467">
        <f t="shared" si="31"/>
        <v>669284.5</v>
      </c>
      <c r="BH55" s="467">
        <f t="shared" si="31"/>
        <v>726393.5</v>
      </c>
      <c r="BI55" s="467">
        <f t="shared" si="31"/>
        <v>-332485.5</v>
      </c>
      <c r="BJ55" s="467">
        <f t="shared" si="31"/>
        <v>-425127.5</v>
      </c>
      <c r="BK55" s="467">
        <f t="shared" si="31"/>
        <v>-333018</v>
      </c>
      <c r="BL55" s="467">
        <f t="shared" si="31"/>
        <v>-136416</v>
      </c>
      <c r="BM55" s="467">
        <f t="shared" si="31"/>
        <v>489711</v>
      </c>
      <c r="BN55" s="467">
        <f t="shared" si="31"/>
        <v>488387.5</v>
      </c>
      <c r="BO55" s="467">
        <f t="shared" si="31"/>
        <v>50389.75</v>
      </c>
      <c r="BP55" s="467">
        <f t="shared" si="31"/>
        <v>-117772.25</v>
      </c>
      <c r="BQ55" s="467">
        <f t="shared" si="31"/>
        <v>-185652.5</v>
      </c>
      <c r="BR55" s="467">
        <f t="shared" si="31"/>
        <v>445059</v>
      </c>
      <c r="BS55" s="467">
        <f t="shared" si="31"/>
        <v>1084529</v>
      </c>
      <c r="BT55" s="467">
        <f t="shared" si="31"/>
        <v>1123564.5</v>
      </c>
      <c r="BU55" s="467">
        <f t="shared" si="31"/>
        <v>-29479</v>
      </c>
      <c r="BV55" s="467">
        <f t="shared" si="31"/>
        <v>-95598.5</v>
      </c>
      <c r="BW55" s="467">
        <f t="shared" si="31"/>
        <v>37572.5</v>
      </c>
      <c r="BX55" s="467">
        <f t="shared" si="31"/>
        <v>294397.5</v>
      </c>
      <c r="BY55" s="467">
        <f t="shared" si="31"/>
        <v>872467</v>
      </c>
      <c r="BZ55" s="467">
        <f t="shared" si="31"/>
        <v>954533</v>
      </c>
      <c r="CA55" s="467">
        <f t="shared" si="31"/>
        <v>698028</v>
      </c>
      <c r="CB55" s="467">
        <f t="shared" si="31"/>
        <v>637222.5</v>
      </c>
      <c r="CC55" s="467">
        <f t="shared" si="31"/>
        <v>625610</v>
      </c>
      <c r="CD55" s="467">
        <f t="shared" si="31"/>
        <v>1304498</v>
      </c>
      <c r="CE55" s="467">
        <f t="shared" si="31"/>
        <v>2758939</v>
      </c>
      <c r="CF55" s="467">
        <f t="shared" si="31"/>
        <v>2804953</v>
      </c>
      <c r="CG55" s="467">
        <f t="shared" si="31"/>
        <v>1372931.5</v>
      </c>
      <c r="CH55" s="467">
        <f t="shared" si="31"/>
        <v>1361389</v>
      </c>
      <c r="CI55" s="467">
        <f t="shared" si="31"/>
        <v>1517584</v>
      </c>
      <c r="CJ55" s="467">
        <f t="shared" si="31"/>
        <v>2101945.5</v>
      </c>
      <c r="CK55" s="467">
        <f t="shared" si="31"/>
        <v>2370953</v>
      </c>
      <c r="CL55" s="467">
        <f t="shared" si="31"/>
        <v>2429082.5</v>
      </c>
      <c r="CM55" s="467">
        <f t="shared" si="31"/>
        <v>1989716.5</v>
      </c>
      <c r="CN55" s="467">
        <f t="shared" si="31"/>
        <v>810992</v>
      </c>
      <c r="CO55" s="467">
        <f t="shared" si="31"/>
        <v>2041321</v>
      </c>
      <c r="CP55" s="467">
        <f t="shared" si="31"/>
        <v>3225336</v>
      </c>
      <c r="CQ55" s="467">
        <f t="shared" si="31"/>
        <v>4795561</v>
      </c>
      <c r="CR55" s="467">
        <f t="shared" si="31"/>
        <v>4606866</v>
      </c>
      <c r="CS55" s="467">
        <f t="shared" si="31"/>
        <v>2944485</v>
      </c>
      <c r="CT55" s="467">
        <f t="shared" si="31"/>
        <v>2784631</v>
      </c>
      <c r="CU55" s="467">
        <f t="shared" si="31"/>
        <v>2682937</v>
      </c>
      <c r="CV55" s="467">
        <f t="shared" si="31"/>
        <v>3696462</v>
      </c>
      <c r="CW55" s="467">
        <f t="shared" si="31"/>
        <v>3760492</v>
      </c>
      <c r="CX55" s="467">
        <f t="shared" si="31"/>
        <v>3707664</v>
      </c>
      <c r="CY55" s="467">
        <f t="shared" si="31"/>
        <v>3569235</v>
      </c>
      <c r="CZ55" s="467">
        <f t="shared" si="31"/>
        <v>3409709</v>
      </c>
      <c r="DA55" s="467">
        <f t="shared" si="31"/>
        <v>3009134</v>
      </c>
      <c r="DB55" s="467">
        <f t="shared" si="31"/>
        <v>4647923</v>
      </c>
      <c r="DC55" s="467">
        <f t="shared" si="31"/>
        <v>6098767</v>
      </c>
      <c r="DD55" s="467">
        <f t="shared" si="31"/>
        <v>5927395</v>
      </c>
      <c r="DE55" s="467">
        <f t="shared" si="31"/>
        <v>3541103</v>
      </c>
      <c r="DF55" s="467">
        <f t="shared" si="31"/>
        <v>3113255</v>
      </c>
      <c r="DG55" s="467">
        <f t="shared" si="31"/>
        <v>3248099</v>
      </c>
      <c r="DH55" s="467">
        <f t="shared" si="31"/>
        <v>4073432</v>
      </c>
      <c r="DI55" s="467">
        <f t="shared" si="31"/>
        <v>4041400</v>
      </c>
      <c r="DJ55" s="467">
        <f t="shared" si="31"/>
        <v>3723800</v>
      </c>
      <c r="DK55" s="467">
        <f t="shared" si="31"/>
        <v>3590914</v>
      </c>
      <c r="DL55" s="467">
        <f t="shared" si="31"/>
        <v>817498.5</v>
      </c>
      <c r="DM55" s="467">
        <f t="shared" ref="DM55:FX55" si="32">+DM25-DM9</f>
        <v>3073485</v>
      </c>
      <c r="DN55" s="467">
        <f t="shared" si="32"/>
        <v>4601436</v>
      </c>
      <c r="DO55" s="467">
        <f t="shared" si="32"/>
        <v>5787085</v>
      </c>
      <c r="DP55" s="467">
        <f t="shared" si="32"/>
        <v>5946612</v>
      </c>
      <c r="DQ55" s="467">
        <f t="shared" si="32"/>
        <v>3602320</v>
      </c>
      <c r="DR55" s="467">
        <f t="shared" si="32"/>
        <v>3158278</v>
      </c>
      <c r="DS55" s="467">
        <f t="shared" si="32"/>
        <v>3489136</v>
      </c>
      <c r="DT55" s="467">
        <f t="shared" si="32"/>
        <v>3907134</v>
      </c>
      <c r="DU55" s="467">
        <f t="shared" si="32"/>
        <v>3972041</v>
      </c>
      <c r="DV55" s="467">
        <f t="shared" si="32"/>
        <v>3615013</v>
      </c>
      <c r="DW55" s="467">
        <f t="shared" si="32"/>
        <v>3533345</v>
      </c>
      <c r="DX55" s="467">
        <f t="shared" si="32"/>
        <v>2916944</v>
      </c>
      <c r="DY55" s="467">
        <f t="shared" si="32"/>
        <v>3248640</v>
      </c>
      <c r="DZ55" s="467">
        <f t="shared" si="32"/>
        <v>4591435</v>
      </c>
      <c r="EA55" s="467">
        <f t="shared" si="32"/>
        <v>5520883</v>
      </c>
      <c r="EB55" s="467">
        <f t="shared" si="32"/>
        <v>5551193</v>
      </c>
      <c r="EC55" s="467">
        <f t="shared" si="32"/>
        <v>3247570</v>
      </c>
      <c r="ED55" s="467">
        <f t="shared" si="32"/>
        <v>3142255</v>
      </c>
      <c r="EE55" s="467">
        <f t="shared" si="32"/>
        <v>3135072</v>
      </c>
      <c r="EF55" s="467">
        <f t="shared" si="32"/>
        <v>3541270</v>
      </c>
      <c r="EG55" s="467">
        <f t="shared" si="32"/>
        <v>3909294</v>
      </c>
      <c r="EH55" s="467">
        <f t="shared" si="32"/>
        <v>3909958</v>
      </c>
      <c r="EI55" s="467">
        <f t="shared" si="32"/>
        <v>162175.03000000003</v>
      </c>
      <c r="EJ55" s="467">
        <f t="shared" si="32"/>
        <v>529261.75</v>
      </c>
      <c r="EK55" s="467">
        <f t="shared" si="32"/>
        <v>3105947</v>
      </c>
      <c r="EL55" s="467">
        <f t="shared" si="32"/>
        <v>3945721</v>
      </c>
      <c r="EM55" s="467">
        <f t="shared" si="32"/>
        <v>5707665</v>
      </c>
      <c r="EN55" s="467">
        <f t="shared" si="32"/>
        <v>5961408</v>
      </c>
      <c r="EO55" s="467">
        <f t="shared" si="32"/>
        <v>3467858</v>
      </c>
      <c r="EP55" s="467">
        <f t="shared" si="32"/>
        <v>3171816</v>
      </c>
      <c r="EQ55" s="467">
        <f t="shared" si="32"/>
        <v>3047078</v>
      </c>
      <c r="ER55" s="467">
        <f t="shared" si="32"/>
        <v>3749626</v>
      </c>
      <c r="ES55" s="467">
        <f t="shared" si="32"/>
        <v>3874789</v>
      </c>
      <c r="ET55" s="467">
        <f t="shared" si="32"/>
        <v>3511214</v>
      </c>
      <c r="EU55" s="467">
        <f t="shared" si="32"/>
        <v>3195004</v>
      </c>
      <c r="EV55" s="467">
        <f t="shared" si="32"/>
        <v>3002921</v>
      </c>
      <c r="EW55" s="467">
        <f t="shared" si="32"/>
        <v>2985435</v>
      </c>
      <c r="EX55" s="467">
        <f t="shared" si="32"/>
        <v>4031417</v>
      </c>
      <c r="EY55" s="467">
        <f t="shared" si="32"/>
        <v>5765331</v>
      </c>
      <c r="EZ55" s="467">
        <f t="shared" si="32"/>
        <v>5288309</v>
      </c>
      <c r="FA55" s="467">
        <f t="shared" si="32"/>
        <v>3427387</v>
      </c>
      <c r="FB55" s="467">
        <f t="shared" si="32"/>
        <v>3276996</v>
      </c>
      <c r="FC55" s="467">
        <f t="shared" si="32"/>
        <v>2653165</v>
      </c>
      <c r="FD55" s="467">
        <f t="shared" si="32"/>
        <v>3874681</v>
      </c>
      <c r="FE55" s="467">
        <f t="shared" si="32"/>
        <v>3395566.9999999991</v>
      </c>
      <c r="FF55" s="467">
        <f t="shared" si="32"/>
        <v>3103449</v>
      </c>
      <c r="FG55" s="467">
        <f t="shared" si="32"/>
        <v>1269830.5</v>
      </c>
      <c r="FH55" s="467">
        <f t="shared" si="32"/>
        <v>2171942</v>
      </c>
      <c r="FI55" s="467">
        <f t="shared" si="32"/>
        <v>2407335</v>
      </c>
      <c r="FJ55" s="467">
        <f t="shared" si="32"/>
        <v>3956011</v>
      </c>
      <c r="FK55" s="467">
        <f t="shared" si="32"/>
        <v>5525480.0000000009</v>
      </c>
      <c r="FL55" s="467">
        <f t="shared" si="32"/>
        <v>5155860</v>
      </c>
      <c r="FM55" s="467">
        <f t="shared" si="32"/>
        <v>3106278</v>
      </c>
      <c r="FN55" s="467">
        <f t="shared" si="32"/>
        <v>2679045</v>
      </c>
      <c r="FO55" s="467">
        <f t="shared" si="32"/>
        <v>2314611</v>
      </c>
      <c r="FP55" s="467">
        <f t="shared" si="32"/>
        <v>3441258.9999999991</v>
      </c>
      <c r="FQ55" s="467">
        <f t="shared" si="32"/>
        <v>3014327</v>
      </c>
      <c r="FR55" s="467">
        <f t="shared" si="32"/>
        <v>3122824</v>
      </c>
      <c r="FS55" s="467">
        <f t="shared" si="32"/>
        <v>2874263</v>
      </c>
      <c r="FT55" s="467">
        <f t="shared" si="32"/>
        <v>2665588</v>
      </c>
      <c r="FU55" s="467">
        <f t="shared" si="32"/>
        <v>2351383</v>
      </c>
      <c r="FV55" s="467">
        <f t="shared" si="32"/>
        <v>3937334</v>
      </c>
      <c r="FW55" s="467">
        <f t="shared" si="32"/>
        <v>4795278</v>
      </c>
      <c r="FX55" s="467">
        <f t="shared" si="32"/>
        <v>5134965</v>
      </c>
      <c r="FY55" s="467">
        <f t="shared" ref="FY55:GB55" si="33">+FY25-FY9</f>
        <v>2854644.9999999991</v>
      </c>
      <c r="FZ55" s="467">
        <f t="shared" si="33"/>
        <v>2385457</v>
      </c>
      <c r="GA55" s="467">
        <f t="shared" si="33"/>
        <v>2596185</v>
      </c>
      <c r="GB55" s="467">
        <f t="shared" si="33"/>
        <v>3561289</v>
      </c>
    </row>
    <row r="56" spans="1:184">
      <c r="B56" s="486"/>
      <c r="C56" s="475" t="s">
        <v>8</v>
      </c>
      <c r="D56" s="478" t="s">
        <v>176</v>
      </c>
      <c r="E56" s="467">
        <f t="shared" ref="E56:AZ56" si="34">+E26-E10</f>
        <v>687959.5</v>
      </c>
      <c r="F56" s="467">
        <f t="shared" si="34"/>
        <v>456554.75</v>
      </c>
      <c r="G56" s="467">
        <f t="shared" si="34"/>
        <v>225594</v>
      </c>
      <c r="H56" s="467">
        <f t="shared" si="34"/>
        <v>200382.25</v>
      </c>
      <c r="I56" s="467">
        <f t="shared" si="34"/>
        <v>92989.5</v>
      </c>
      <c r="J56" s="467">
        <f t="shared" si="34"/>
        <v>274944.25</v>
      </c>
      <c r="K56" s="467">
        <f t="shared" si="34"/>
        <v>1210155</v>
      </c>
      <c r="L56" s="467">
        <f t="shared" si="34"/>
        <v>739163</v>
      </c>
      <c r="M56" s="467">
        <f t="shared" si="34"/>
        <v>-21911</v>
      </c>
      <c r="N56" s="467">
        <f t="shared" si="34"/>
        <v>-82378.25</v>
      </c>
      <c r="O56" s="467">
        <f t="shared" si="34"/>
        <v>-103731.25</v>
      </c>
      <c r="P56" s="467">
        <f t="shared" si="34"/>
        <v>201848</v>
      </c>
      <c r="Q56" s="467">
        <f t="shared" si="34"/>
        <v>673863.5</v>
      </c>
      <c r="R56" s="467">
        <f t="shared" si="34"/>
        <v>523488.5</v>
      </c>
      <c r="S56" s="467">
        <f t="shared" si="34"/>
        <v>128998.5</v>
      </c>
      <c r="T56" s="467">
        <f t="shared" si="34"/>
        <v>168352</v>
      </c>
      <c r="U56" s="467">
        <f t="shared" si="34"/>
        <v>1379</v>
      </c>
      <c r="V56" s="467">
        <f t="shared" si="34"/>
        <v>246837</v>
      </c>
      <c r="W56" s="467">
        <f t="shared" si="34"/>
        <v>812557.50000000047</v>
      </c>
      <c r="X56" s="467">
        <f t="shared" si="34"/>
        <v>783146.50000000047</v>
      </c>
      <c r="Y56" s="467">
        <f t="shared" si="34"/>
        <v>-36741</v>
      </c>
      <c r="Z56" s="467">
        <f t="shared" si="34"/>
        <v>-118275.00000000047</v>
      </c>
      <c r="AA56" s="467">
        <f t="shared" si="34"/>
        <v>-126380</v>
      </c>
      <c r="AB56" s="467">
        <f t="shared" si="34"/>
        <v>166441</v>
      </c>
      <c r="AC56" s="467">
        <f t="shared" si="34"/>
        <v>320548</v>
      </c>
      <c r="AD56" s="467">
        <f t="shared" si="34"/>
        <v>371620.5</v>
      </c>
      <c r="AE56" s="467">
        <f t="shared" si="34"/>
        <v>31669.5</v>
      </c>
      <c r="AF56" s="467">
        <f t="shared" si="34"/>
        <v>-18268.75</v>
      </c>
      <c r="AG56" s="467">
        <f t="shared" si="34"/>
        <v>-266881.75</v>
      </c>
      <c r="AH56" s="467">
        <f t="shared" si="34"/>
        <v>193667</v>
      </c>
      <c r="AI56" s="467">
        <f t="shared" si="34"/>
        <v>725374.5</v>
      </c>
      <c r="AJ56" s="467">
        <f t="shared" si="34"/>
        <v>555659.5</v>
      </c>
      <c r="AK56" s="467">
        <f t="shared" si="34"/>
        <v>-229826.75</v>
      </c>
      <c r="AL56" s="467">
        <f t="shared" si="34"/>
        <v>-270764</v>
      </c>
      <c r="AM56" s="467">
        <f t="shared" si="34"/>
        <v>-227099.25</v>
      </c>
      <c r="AN56" s="467">
        <f t="shared" si="34"/>
        <v>-125118.5</v>
      </c>
      <c r="AO56" s="467">
        <f t="shared" si="34"/>
        <v>225267</v>
      </c>
      <c r="AP56" s="467">
        <f t="shared" si="34"/>
        <v>295568.5</v>
      </c>
      <c r="AQ56" s="467">
        <f t="shared" si="34"/>
        <v>-60713.5</v>
      </c>
      <c r="AR56" s="467">
        <f t="shared" si="34"/>
        <v>-222365.5</v>
      </c>
      <c r="AS56" s="467">
        <f t="shared" si="34"/>
        <v>-299933.5</v>
      </c>
      <c r="AT56" s="467">
        <f t="shared" si="34"/>
        <v>173890</v>
      </c>
      <c r="AU56" s="467">
        <f t="shared" si="34"/>
        <v>525123.5</v>
      </c>
      <c r="AV56" s="467">
        <f t="shared" si="34"/>
        <v>651342.5</v>
      </c>
      <c r="AW56" s="467">
        <f t="shared" si="34"/>
        <v>-272760</v>
      </c>
      <c r="AX56" s="467">
        <f t="shared" si="34"/>
        <v>-414974</v>
      </c>
      <c r="AY56" s="467">
        <f t="shared" si="34"/>
        <v>-289294</v>
      </c>
      <c r="AZ56" s="467">
        <f t="shared" si="34"/>
        <v>-232537</v>
      </c>
      <c r="BA56" s="467">
        <f t="shared" ref="BA56:DL56" si="35">+BA26-BA10</f>
        <v>270881</v>
      </c>
      <c r="BB56" s="467">
        <f t="shared" si="35"/>
        <v>318407</v>
      </c>
      <c r="BC56" s="467">
        <f t="shared" si="35"/>
        <v>-69096</v>
      </c>
      <c r="BD56" s="467">
        <f t="shared" si="35"/>
        <v>-294509.5</v>
      </c>
      <c r="BE56" s="467">
        <f t="shared" si="35"/>
        <v>-414731.5</v>
      </c>
      <c r="BF56" s="467">
        <f t="shared" si="35"/>
        <v>97531.5</v>
      </c>
      <c r="BG56" s="467">
        <f t="shared" si="35"/>
        <v>476144.5</v>
      </c>
      <c r="BH56" s="467">
        <f t="shared" si="35"/>
        <v>633471.5</v>
      </c>
      <c r="BI56" s="467">
        <f t="shared" si="35"/>
        <v>-418504.5</v>
      </c>
      <c r="BJ56" s="467">
        <f t="shared" si="35"/>
        <v>-458847</v>
      </c>
      <c r="BK56" s="467">
        <f t="shared" si="35"/>
        <v>-359883.5</v>
      </c>
      <c r="BL56" s="467">
        <f t="shared" si="35"/>
        <v>-216071.5</v>
      </c>
      <c r="BM56" s="467">
        <f t="shared" si="35"/>
        <v>403737.5</v>
      </c>
      <c r="BN56" s="467">
        <f t="shared" si="35"/>
        <v>410888.5</v>
      </c>
      <c r="BO56" s="467">
        <f t="shared" si="35"/>
        <v>-14432</v>
      </c>
      <c r="BP56" s="467">
        <f t="shared" si="35"/>
        <v>-138916</v>
      </c>
      <c r="BQ56" s="467">
        <f t="shared" si="35"/>
        <v>-243416</v>
      </c>
      <c r="BR56" s="467">
        <f t="shared" si="35"/>
        <v>354346.5</v>
      </c>
      <c r="BS56" s="467">
        <f t="shared" si="35"/>
        <v>1000374</v>
      </c>
      <c r="BT56" s="467">
        <f t="shared" si="35"/>
        <v>1057966.5</v>
      </c>
      <c r="BU56" s="467">
        <f t="shared" si="35"/>
        <v>-82273</v>
      </c>
      <c r="BV56" s="467">
        <f t="shared" si="35"/>
        <v>-165005</v>
      </c>
      <c r="BW56" s="467">
        <f t="shared" si="35"/>
        <v>-26914.5</v>
      </c>
      <c r="BX56" s="467">
        <f t="shared" si="35"/>
        <v>251048.5</v>
      </c>
      <c r="BY56" s="467">
        <f t="shared" si="35"/>
        <v>796327</v>
      </c>
      <c r="BZ56" s="467">
        <f t="shared" si="35"/>
        <v>712946</v>
      </c>
      <c r="CA56" s="467">
        <f t="shared" si="35"/>
        <v>0</v>
      </c>
      <c r="CB56" s="467">
        <f t="shared" si="35"/>
        <v>203450.5</v>
      </c>
      <c r="CC56" s="467">
        <f t="shared" si="35"/>
        <v>565639</v>
      </c>
      <c r="CD56" s="467">
        <f t="shared" si="35"/>
        <v>1277306</v>
      </c>
      <c r="CE56" s="467">
        <f t="shared" si="35"/>
        <v>2598171.5</v>
      </c>
      <c r="CF56" s="467">
        <f t="shared" si="35"/>
        <v>2687894.5</v>
      </c>
      <c r="CG56" s="467">
        <f t="shared" si="35"/>
        <v>1258990</v>
      </c>
      <c r="CH56" s="467">
        <f t="shared" si="35"/>
        <v>1283202</v>
      </c>
      <c r="CI56" s="467">
        <f t="shared" si="35"/>
        <v>1402897</v>
      </c>
      <c r="CJ56" s="467">
        <f t="shared" si="35"/>
        <v>1970495.5</v>
      </c>
      <c r="CK56" s="467">
        <f t="shared" si="35"/>
        <v>2365773</v>
      </c>
      <c r="CL56" s="467">
        <f t="shared" si="35"/>
        <v>2317367</v>
      </c>
      <c r="CM56" s="467">
        <f t="shared" si="35"/>
        <v>2117588</v>
      </c>
      <c r="CN56" s="467">
        <f t="shared" si="35"/>
        <v>1984280</v>
      </c>
      <c r="CO56" s="467">
        <f t="shared" si="35"/>
        <v>1945171</v>
      </c>
      <c r="CP56" s="467">
        <f t="shared" si="35"/>
        <v>3110634</v>
      </c>
      <c r="CQ56" s="467">
        <f t="shared" si="35"/>
        <v>4742190</v>
      </c>
      <c r="CR56" s="467">
        <f t="shared" si="35"/>
        <v>4427335</v>
      </c>
      <c r="CS56" s="467">
        <f t="shared" si="35"/>
        <v>2856012</v>
      </c>
      <c r="CT56" s="467">
        <f t="shared" si="35"/>
        <v>2664983</v>
      </c>
      <c r="CU56" s="467">
        <f t="shared" si="35"/>
        <v>2617783.5</v>
      </c>
      <c r="CV56" s="467">
        <f t="shared" si="35"/>
        <v>3505314</v>
      </c>
      <c r="CW56" s="467">
        <f t="shared" si="35"/>
        <v>3773327</v>
      </c>
      <c r="CX56" s="467">
        <f t="shared" si="35"/>
        <v>2638811.5</v>
      </c>
      <c r="CY56" s="467">
        <f t="shared" si="35"/>
        <v>1897937</v>
      </c>
      <c r="CZ56" s="467">
        <f t="shared" si="35"/>
        <v>3285715</v>
      </c>
      <c r="DA56" s="467">
        <f t="shared" si="35"/>
        <v>2947648</v>
      </c>
      <c r="DB56" s="467">
        <f t="shared" si="35"/>
        <v>4317308</v>
      </c>
      <c r="DC56" s="467">
        <f t="shared" si="35"/>
        <v>5684841</v>
      </c>
      <c r="DD56" s="467">
        <f t="shared" si="35"/>
        <v>5672951</v>
      </c>
      <c r="DE56" s="467">
        <f t="shared" si="35"/>
        <v>3420320</v>
      </c>
      <c r="DF56" s="467">
        <f t="shared" si="35"/>
        <v>2939722</v>
      </c>
      <c r="DG56" s="467">
        <f t="shared" si="35"/>
        <v>3166983</v>
      </c>
      <c r="DH56" s="467">
        <f t="shared" si="35"/>
        <v>3941980</v>
      </c>
      <c r="DI56" s="467">
        <f t="shared" si="35"/>
        <v>3803208</v>
      </c>
      <c r="DJ56" s="467">
        <f t="shared" si="35"/>
        <v>3541000</v>
      </c>
      <c r="DK56" s="467">
        <f t="shared" si="35"/>
        <v>3378878</v>
      </c>
      <c r="DL56" s="467">
        <f t="shared" si="35"/>
        <v>2964998</v>
      </c>
      <c r="DM56" s="467">
        <f t="shared" ref="DM56:FX56" si="36">+DM26-DM10</f>
        <v>2929688</v>
      </c>
      <c r="DN56" s="467">
        <f t="shared" si="36"/>
        <v>4448171</v>
      </c>
      <c r="DO56" s="467">
        <f t="shared" si="36"/>
        <v>5506263</v>
      </c>
      <c r="DP56" s="467">
        <f t="shared" si="36"/>
        <v>5688039</v>
      </c>
      <c r="DQ56" s="467">
        <f t="shared" si="36"/>
        <v>3312138</v>
      </c>
      <c r="DR56" s="467">
        <f t="shared" si="36"/>
        <v>2973293</v>
      </c>
      <c r="DS56" s="467">
        <f t="shared" si="36"/>
        <v>3203867</v>
      </c>
      <c r="DT56" s="467">
        <f t="shared" si="36"/>
        <v>3701870</v>
      </c>
      <c r="DU56" s="467">
        <f t="shared" si="36"/>
        <v>3775486</v>
      </c>
      <c r="DV56" s="467">
        <f t="shared" si="36"/>
        <v>3452225</v>
      </c>
      <c r="DW56" s="467">
        <f t="shared" si="36"/>
        <v>2601356</v>
      </c>
      <c r="DX56" s="467">
        <f t="shared" si="36"/>
        <v>1375784</v>
      </c>
      <c r="DY56" s="467">
        <f t="shared" si="36"/>
        <v>3006050</v>
      </c>
      <c r="DZ56" s="467">
        <f t="shared" si="36"/>
        <v>4373912</v>
      </c>
      <c r="EA56" s="467">
        <f t="shared" si="36"/>
        <v>5081988</v>
      </c>
      <c r="EB56" s="467">
        <f t="shared" si="36"/>
        <v>5251875</v>
      </c>
      <c r="EC56" s="467">
        <f t="shared" si="36"/>
        <v>3088807</v>
      </c>
      <c r="ED56" s="467">
        <f t="shared" si="36"/>
        <v>2960892</v>
      </c>
      <c r="EE56" s="467">
        <f t="shared" si="36"/>
        <v>2968063</v>
      </c>
      <c r="EF56" s="467">
        <f t="shared" si="36"/>
        <v>3429488</v>
      </c>
      <c r="EG56" s="467">
        <f t="shared" si="36"/>
        <v>3661622</v>
      </c>
      <c r="EH56" s="467">
        <f t="shared" si="36"/>
        <v>3682190</v>
      </c>
      <c r="EI56" s="467">
        <f t="shared" si="36"/>
        <v>3094769</v>
      </c>
      <c r="EJ56" s="467">
        <f t="shared" si="36"/>
        <v>2928811</v>
      </c>
      <c r="EK56" s="467">
        <f t="shared" si="36"/>
        <v>2970729</v>
      </c>
      <c r="EL56" s="467">
        <f t="shared" si="36"/>
        <v>3733318</v>
      </c>
      <c r="EM56" s="467">
        <f t="shared" si="36"/>
        <v>5425181</v>
      </c>
      <c r="EN56" s="467">
        <f t="shared" si="36"/>
        <v>5643650</v>
      </c>
      <c r="EO56" s="467">
        <f t="shared" si="36"/>
        <v>3256887</v>
      </c>
      <c r="EP56" s="467">
        <f t="shared" si="36"/>
        <v>3009822</v>
      </c>
      <c r="EQ56" s="467">
        <f t="shared" si="36"/>
        <v>2900930</v>
      </c>
      <c r="ER56" s="467">
        <f t="shared" si="36"/>
        <v>3624905</v>
      </c>
      <c r="ES56" s="467">
        <f t="shared" si="36"/>
        <v>3536152</v>
      </c>
      <c r="ET56" s="467">
        <f t="shared" si="36"/>
        <v>3292284</v>
      </c>
      <c r="EU56" s="467">
        <f t="shared" si="36"/>
        <v>2099901.5</v>
      </c>
      <c r="EV56" s="467">
        <f t="shared" si="36"/>
        <v>1613964</v>
      </c>
      <c r="EW56" s="467">
        <f t="shared" si="36"/>
        <v>2626515</v>
      </c>
      <c r="EX56" s="467">
        <f t="shared" si="36"/>
        <v>3778867</v>
      </c>
      <c r="EY56" s="467">
        <f t="shared" si="36"/>
        <v>5481487</v>
      </c>
      <c r="EZ56" s="467">
        <f t="shared" si="36"/>
        <v>5039218</v>
      </c>
      <c r="FA56" s="467">
        <f t="shared" si="36"/>
        <v>3252705</v>
      </c>
      <c r="FB56" s="467">
        <f t="shared" si="36"/>
        <v>3047828</v>
      </c>
      <c r="FC56" s="467">
        <f t="shared" si="36"/>
        <v>2517051</v>
      </c>
      <c r="FD56" s="467">
        <f t="shared" si="36"/>
        <v>3571014</v>
      </c>
      <c r="FE56" s="467">
        <f t="shared" si="36"/>
        <v>3077428</v>
      </c>
      <c r="FF56" s="467">
        <f t="shared" si="36"/>
        <v>2837634</v>
      </c>
      <c r="FG56" s="467">
        <f t="shared" si="36"/>
        <v>2654608</v>
      </c>
      <c r="FH56" s="467">
        <f t="shared" si="36"/>
        <v>2394665</v>
      </c>
      <c r="FI56" s="467">
        <f t="shared" si="36"/>
        <v>2211628</v>
      </c>
      <c r="FJ56" s="467">
        <f t="shared" si="36"/>
        <v>3625153</v>
      </c>
      <c r="FK56" s="467">
        <f t="shared" si="36"/>
        <v>5157213</v>
      </c>
      <c r="FL56" s="467">
        <f t="shared" si="36"/>
        <v>4644794</v>
      </c>
      <c r="FM56" s="467">
        <f t="shared" si="36"/>
        <v>3017311</v>
      </c>
      <c r="FN56" s="467">
        <f t="shared" si="36"/>
        <v>2549364</v>
      </c>
      <c r="FO56" s="467">
        <f t="shared" si="36"/>
        <v>2223348</v>
      </c>
      <c r="FP56" s="467">
        <f t="shared" si="36"/>
        <v>3304449</v>
      </c>
      <c r="FQ56" s="467">
        <f t="shared" si="36"/>
        <v>2913370</v>
      </c>
      <c r="FR56" s="467">
        <f t="shared" si="36"/>
        <v>2881187</v>
      </c>
      <c r="FS56" s="467">
        <f t="shared" si="36"/>
        <v>2827263</v>
      </c>
      <c r="FT56" s="467">
        <f t="shared" si="36"/>
        <v>2375394</v>
      </c>
      <c r="FU56" s="467">
        <f t="shared" si="36"/>
        <v>2077372</v>
      </c>
      <c r="FV56" s="467">
        <f t="shared" si="36"/>
        <v>3676122</v>
      </c>
      <c r="FW56" s="467">
        <f t="shared" si="36"/>
        <v>4791673</v>
      </c>
      <c r="FX56" s="467">
        <f t="shared" si="36"/>
        <v>4569511</v>
      </c>
      <c r="FY56" s="467">
        <f t="shared" ref="FY56:GB56" si="37">+FY26-FY10</f>
        <v>2144882</v>
      </c>
      <c r="FZ56" s="467">
        <f t="shared" si="37"/>
        <v>0</v>
      </c>
      <c r="GA56" s="467">
        <f t="shared" si="37"/>
        <v>813520</v>
      </c>
      <c r="GB56" s="467">
        <f t="shared" si="37"/>
        <v>3278026</v>
      </c>
    </row>
    <row r="57" spans="1:184">
      <c r="B57" s="486"/>
      <c r="C57" s="475" t="s">
        <v>9</v>
      </c>
      <c r="D57" s="478" t="s">
        <v>176</v>
      </c>
      <c r="E57" s="467">
        <f t="shared" ref="E57:AZ57" si="38">+E27-E11</f>
        <v>0</v>
      </c>
      <c r="F57" s="467">
        <f t="shared" si="38"/>
        <v>0</v>
      </c>
      <c r="G57" s="467">
        <f t="shared" si="38"/>
        <v>0</v>
      </c>
      <c r="H57" s="467">
        <f t="shared" si="38"/>
        <v>0</v>
      </c>
      <c r="I57" s="467">
        <f t="shared" si="38"/>
        <v>0</v>
      </c>
      <c r="J57" s="467">
        <f t="shared" si="38"/>
        <v>0</v>
      </c>
      <c r="K57" s="467">
        <f t="shared" si="38"/>
        <v>38983.5</v>
      </c>
      <c r="L57" s="467">
        <f t="shared" si="38"/>
        <v>0</v>
      </c>
      <c r="M57" s="467">
        <f t="shared" si="38"/>
        <v>0</v>
      </c>
      <c r="N57" s="467">
        <f t="shared" si="38"/>
        <v>0</v>
      </c>
      <c r="O57" s="467">
        <f t="shared" si="38"/>
        <v>0</v>
      </c>
      <c r="P57" s="467">
        <f t="shared" si="38"/>
        <v>0</v>
      </c>
      <c r="Q57" s="467">
        <f t="shared" si="38"/>
        <v>0</v>
      </c>
      <c r="R57" s="467">
        <f t="shared" si="38"/>
        <v>0</v>
      </c>
      <c r="S57" s="467">
        <f t="shared" si="38"/>
        <v>0</v>
      </c>
      <c r="T57" s="467">
        <f t="shared" si="38"/>
        <v>0</v>
      </c>
      <c r="U57" s="467">
        <f t="shared" si="38"/>
        <v>0</v>
      </c>
      <c r="V57" s="467">
        <f t="shared" si="38"/>
        <v>0</v>
      </c>
      <c r="W57" s="467">
        <f t="shared" si="38"/>
        <v>0</v>
      </c>
      <c r="X57" s="467">
        <f t="shared" si="38"/>
        <v>0</v>
      </c>
      <c r="Y57" s="467">
        <f t="shared" si="38"/>
        <v>0</v>
      </c>
      <c r="Z57" s="467">
        <f t="shared" si="38"/>
        <v>0</v>
      </c>
      <c r="AA57" s="467">
        <f t="shared" si="38"/>
        <v>0</v>
      </c>
      <c r="AB57" s="467">
        <f t="shared" si="38"/>
        <v>0</v>
      </c>
      <c r="AC57" s="467">
        <f t="shared" si="38"/>
        <v>0</v>
      </c>
      <c r="AD57" s="467">
        <f t="shared" si="38"/>
        <v>0</v>
      </c>
      <c r="AE57" s="467">
        <f t="shared" si="38"/>
        <v>0</v>
      </c>
      <c r="AF57" s="467">
        <f t="shared" si="38"/>
        <v>0</v>
      </c>
      <c r="AG57" s="467">
        <f t="shared" si="38"/>
        <v>0</v>
      </c>
      <c r="AH57" s="467">
        <f t="shared" si="38"/>
        <v>0</v>
      </c>
      <c r="AI57" s="467">
        <f t="shared" si="38"/>
        <v>0</v>
      </c>
      <c r="AJ57" s="467">
        <f t="shared" si="38"/>
        <v>0</v>
      </c>
      <c r="AK57" s="467">
        <f t="shared" si="38"/>
        <v>0</v>
      </c>
      <c r="AL57" s="467">
        <f t="shared" si="38"/>
        <v>0</v>
      </c>
      <c r="AM57" s="467">
        <f t="shared" si="38"/>
        <v>0</v>
      </c>
      <c r="AN57" s="467">
        <f t="shared" si="38"/>
        <v>0</v>
      </c>
      <c r="AO57" s="467">
        <f t="shared" si="38"/>
        <v>0</v>
      </c>
      <c r="AP57" s="467">
        <f t="shared" si="38"/>
        <v>0</v>
      </c>
      <c r="AQ57" s="467">
        <f t="shared" si="38"/>
        <v>0</v>
      </c>
      <c r="AR57" s="467">
        <f t="shared" si="38"/>
        <v>0</v>
      </c>
      <c r="AS57" s="467">
        <f t="shared" si="38"/>
        <v>0</v>
      </c>
      <c r="AT57" s="467">
        <f t="shared" si="38"/>
        <v>0</v>
      </c>
      <c r="AU57" s="467">
        <f t="shared" si="38"/>
        <v>0</v>
      </c>
      <c r="AV57" s="467">
        <f t="shared" si="38"/>
        <v>0</v>
      </c>
      <c r="AW57" s="467">
        <f t="shared" si="38"/>
        <v>0</v>
      </c>
      <c r="AX57" s="467">
        <f t="shared" si="38"/>
        <v>0</v>
      </c>
      <c r="AY57" s="467">
        <f t="shared" si="38"/>
        <v>0</v>
      </c>
      <c r="AZ57" s="467">
        <f t="shared" si="38"/>
        <v>0</v>
      </c>
      <c r="BA57" s="467">
        <f t="shared" ref="BA57:DL57" si="39">+BA27-BA11</f>
        <v>0</v>
      </c>
      <c r="BB57" s="467">
        <f t="shared" si="39"/>
        <v>0</v>
      </c>
      <c r="BC57" s="467">
        <f t="shared" si="39"/>
        <v>0</v>
      </c>
      <c r="BD57" s="467">
        <f t="shared" si="39"/>
        <v>0</v>
      </c>
      <c r="BE57" s="467">
        <f t="shared" si="39"/>
        <v>0</v>
      </c>
      <c r="BF57" s="467">
        <f t="shared" si="39"/>
        <v>0</v>
      </c>
      <c r="BG57" s="467">
        <f t="shared" si="39"/>
        <v>0</v>
      </c>
      <c r="BH57" s="467">
        <f t="shared" si="39"/>
        <v>0</v>
      </c>
      <c r="BI57" s="467">
        <f t="shared" si="39"/>
        <v>0</v>
      </c>
      <c r="BJ57" s="467">
        <f t="shared" si="39"/>
        <v>0</v>
      </c>
      <c r="BK57" s="467">
        <f t="shared" si="39"/>
        <v>0</v>
      </c>
      <c r="BL57" s="467">
        <f t="shared" si="39"/>
        <v>0</v>
      </c>
      <c r="BM57" s="467">
        <f t="shared" si="39"/>
        <v>0</v>
      </c>
      <c r="BN57" s="467">
        <f t="shared" si="39"/>
        <v>0</v>
      </c>
      <c r="BO57" s="467">
        <f t="shared" si="39"/>
        <v>0</v>
      </c>
      <c r="BP57" s="467">
        <f t="shared" si="39"/>
        <v>0</v>
      </c>
      <c r="BQ57" s="467">
        <f t="shared" si="39"/>
        <v>0</v>
      </c>
      <c r="BR57" s="467">
        <f t="shared" si="39"/>
        <v>0</v>
      </c>
      <c r="BS57" s="467">
        <f t="shared" si="39"/>
        <v>0</v>
      </c>
      <c r="BT57" s="467">
        <f t="shared" si="39"/>
        <v>0</v>
      </c>
      <c r="BU57" s="467">
        <f t="shared" si="39"/>
        <v>0</v>
      </c>
      <c r="BV57" s="467">
        <f t="shared" si="39"/>
        <v>0</v>
      </c>
      <c r="BW57" s="467">
        <f t="shared" si="39"/>
        <v>0</v>
      </c>
      <c r="BX57" s="467">
        <f t="shared" si="39"/>
        <v>0</v>
      </c>
      <c r="BY57" s="467">
        <f t="shared" si="39"/>
        <v>0</v>
      </c>
      <c r="BZ57" s="467">
        <f t="shared" si="39"/>
        <v>0</v>
      </c>
      <c r="CA57" s="467">
        <f t="shared" si="39"/>
        <v>0</v>
      </c>
      <c r="CB57" s="467">
        <f t="shared" si="39"/>
        <v>0</v>
      </c>
      <c r="CC57" s="467">
        <f t="shared" si="39"/>
        <v>0</v>
      </c>
      <c r="CD57" s="467">
        <f t="shared" si="39"/>
        <v>0</v>
      </c>
      <c r="CE57" s="467">
        <f t="shared" si="39"/>
        <v>59669.810000000056</v>
      </c>
      <c r="CF57" s="467">
        <f t="shared" si="39"/>
        <v>59449.310000000056</v>
      </c>
      <c r="CG57" s="467">
        <f t="shared" si="39"/>
        <v>0</v>
      </c>
      <c r="CH57" s="467">
        <f t="shared" si="39"/>
        <v>0</v>
      </c>
      <c r="CI57" s="467">
        <f t="shared" si="39"/>
        <v>0</v>
      </c>
      <c r="CJ57" s="467">
        <f t="shared" si="39"/>
        <v>0</v>
      </c>
      <c r="CK57" s="467">
        <f t="shared" si="39"/>
        <v>8064.4200000000128</v>
      </c>
      <c r="CL57" s="467">
        <f t="shared" si="39"/>
        <v>0</v>
      </c>
      <c r="CM57" s="467">
        <f t="shared" si="39"/>
        <v>0</v>
      </c>
      <c r="CN57" s="467">
        <f t="shared" si="39"/>
        <v>0</v>
      </c>
      <c r="CO57" s="467">
        <f t="shared" si="39"/>
        <v>0</v>
      </c>
      <c r="CP57" s="467">
        <f t="shared" si="39"/>
        <v>121270.81000000006</v>
      </c>
      <c r="CQ57" s="467">
        <f t="shared" si="39"/>
        <v>326801.87999999989</v>
      </c>
      <c r="CR57" s="467">
        <f t="shared" si="39"/>
        <v>306775.62000000011</v>
      </c>
      <c r="CS57" s="467">
        <f t="shared" si="39"/>
        <v>75240.5</v>
      </c>
      <c r="CT57" s="467">
        <f t="shared" si="39"/>
        <v>4803.8099999999977</v>
      </c>
      <c r="CU57" s="467">
        <f t="shared" si="39"/>
        <v>6758.4400000000023</v>
      </c>
      <c r="CV57" s="467">
        <f t="shared" si="39"/>
        <v>64033.69</v>
      </c>
      <c r="CW57" s="467">
        <f t="shared" si="39"/>
        <v>144808.25</v>
      </c>
      <c r="CX57" s="467">
        <f t="shared" si="39"/>
        <v>161596.62000000011</v>
      </c>
      <c r="CY57" s="467">
        <f t="shared" si="39"/>
        <v>73313.38</v>
      </c>
      <c r="CZ57" s="467">
        <f t="shared" si="39"/>
        <v>80558.560000000056</v>
      </c>
      <c r="DA57" s="467">
        <f t="shared" si="39"/>
        <v>81269.88</v>
      </c>
      <c r="DB57" s="467">
        <f t="shared" si="39"/>
        <v>398917</v>
      </c>
      <c r="DC57" s="467">
        <f t="shared" si="39"/>
        <v>596439.37999999989</v>
      </c>
      <c r="DD57" s="467">
        <f t="shared" si="39"/>
        <v>567450.5</v>
      </c>
      <c r="DE57" s="467">
        <f t="shared" si="39"/>
        <v>176972.62</v>
      </c>
      <c r="DF57" s="467">
        <f t="shared" si="39"/>
        <v>57013.689999999886</v>
      </c>
      <c r="DG57" s="467">
        <f t="shared" si="39"/>
        <v>42285.909999999974</v>
      </c>
      <c r="DH57" s="467">
        <f t="shared" si="39"/>
        <v>107461.88</v>
      </c>
      <c r="DI57" s="467">
        <f t="shared" si="39"/>
        <v>136202.5</v>
      </c>
      <c r="DJ57" s="467">
        <f t="shared" si="39"/>
        <v>130719.5</v>
      </c>
      <c r="DK57" s="467">
        <f t="shared" si="39"/>
        <v>52125.880000000005</v>
      </c>
      <c r="DL57" s="467">
        <f t="shared" si="39"/>
        <v>35370.780000000028</v>
      </c>
      <c r="DM57" s="467">
        <f t="shared" ref="DM57:FX57" si="40">+DM27-DM11</f>
        <v>40371.440000000002</v>
      </c>
      <c r="DN57" s="467">
        <f t="shared" si="40"/>
        <v>410089.5</v>
      </c>
      <c r="DO57" s="467">
        <f t="shared" si="40"/>
        <v>507762.75</v>
      </c>
      <c r="DP57" s="467">
        <f t="shared" si="40"/>
        <v>517087.12000000011</v>
      </c>
      <c r="DQ57" s="467">
        <f t="shared" si="40"/>
        <v>157197.06000000006</v>
      </c>
      <c r="DR57" s="467">
        <f t="shared" si="40"/>
        <v>42741.189999999944</v>
      </c>
      <c r="DS57" s="467">
        <f t="shared" si="40"/>
        <v>45314.119999999995</v>
      </c>
      <c r="DT57" s="467">
        <f t="shared" si="40"/>
        <v>96782.310000000056</v>
      </c>
      <c r="DU57" s="467">
        <f t="shared" si="40"/>
        <v>127069.12000000011</v>
      </c>
      <c r="DV57" s="467">
        <f t="shared" si="40"/>
        <v>100987.75</v>
      </c>
      <c r="DW57" s="467">
        <f t="shared" si="40"/>
        <v>33422.840000000026</v>
      </c>
      <c r="DX57" s="467">
        <f t="shared" si="40"/>
        <v>24616.53</v>
      </c>
      <c r="DY57" s="467">
        <f t="shared" si="40"/>
        <v>43967.030000000028</v>
      </c>
      <c r="DZ57" s="467">
        <f t="shared" si="40"/>
        <v>377718.75</v>
      </c>
      <c r="EA57" s="467">
        <f t="shared" si="40"/>
        <v>470528</v>
      </c>
      <c r="EB57" s="467">
        <f t="shared" si="40"/>
        <v>472624.25</v>
      </c>
      <c r="EC57" s="467">
        <f t="shared" si="40"/>
        <v>107667.75</v>
      </c>
      <c r="ED57" s="467">
        <f t="shared" si="40"/>
        <v>31275.549999999988</v>
      </c>
      <c r="EE57" s="467">
        <f t="shared" si="40"/>
        <v>39068.109999999986</v>
      </c>
      <c r="EF57" s="467">
        <f t="shared" si="40"/>
        <v>70662.25</v>
      </c>
      <c r="EG57" s="467">
        <f t="shared" si="40"/>
        <v>76422.310000000056</v>
      </c>
      <c r="EH57" s="467">
        <f t="shared" si="40"/>
        <v>103561</v>
      </c>
      <c r="EI57" s="467">
        <f t="shared" si="40"/>
        <v>29203.590000000026</v>
      </c>
      <c r="EJ57" s="467">
        <f t="shared" si="40"/>
        <v>22014.840000000026</v>
      </c>
      <c r="EK57" s="467">
        <f t="shared" si="40"/>
        <v>16636.090000000026</v>
      </c>
      <c r="EL57" s="467">
        <f t="shared" si="40"/>
        <v>230777.12000000011</v>
      </c>
      <c r="EM57" s="467">
        <f t="shared" si="40"/>
        <v>425745.5</v>
      </c>
      <c r="EN57" s="467">
        <f t="shared" si="40"/>
        <v>447415.62000000011</v>
      </c>
      <c r="EO57" s="467">
        <f t="shared" si="40"/>
        <v>125666.68999999994</v>
      </c>
      <c r="EP57" s="467">
        <f t="shared" si="40"/>
        <v>34940.339999999997</v>
      </c>
      <c r="EQ57" s="467">
        <f t="shared" si="40"/>
        <v>25515.299999999988</v>
      </c>
      <c r="ER57" s="467">
        <f t="shared" si="40"/>
        <v>78994.719999999972</v>
      </c>
      <c r="ES57" s="467">
        <f t="shared" si="40"/>
        <v>84342.560000000056</v>
      </c>
      <c r="ET57" s="467">
        <f t="shared" si="40"/>
        <v>72970.060000000056</v>
      </c>
      <c r="EU57" s="467">
        <f t="shared" si="40"/>
        <v>31936.409999999974</v>
      </c>
      <c r="EV57" s="467">
        <f t="shared" si="40"/>
        <v>23237.25</v>
      </c>
      <c r="EW57" s="467">
        <f t="shared" si="40"/>
        <v>7346.5600000000559</v>
      </c>
      <c r="EX57" s="467">
        <f t="shared" si="40"/>
        <v>226462.25</v>
      </c>
      <c r="EY57" s="467">
        <f t="shared" si="40"/>
        <v>453355.62000000011</v>
      </c>
      <c r="EZ57" s="467">
        <f t="shared" si="40"/>
        <v>348652.37999999989</v>
      </c>
      <c r="FA57" s="467">
        <f t="shared" si="40"/>
        <v>142815</v>
      </c>
      <c r="FB57" s="467">
        <f t="shared" si="40"/>
        <v>29585.420000000013</v>
      </c>
      <c r="FC57" s="467">
        <f t="shared" si="40"/>
        <v>26731.619999999995</v>
      </c>
      <c r="FD57" s="467">
        <f t="shared" si="40"/>
        <v>72873.219999999972</v>
      </c>
      <c r="FE57" s="467">
        <f t="shared" si="40"/>
        <v>87053.5</v>
      </c>
      <c r="FF57" s="467">
        <f t="shared" si="40"/>
        <v>81684</v>
      </c>
      <c r="FG57" s="467">
        <f t="shared" si="40"/>
        <v>32491.780000000028</v>
      </c>
      <c r="FH57" s="467">
        <f t="shared" si="40"/>
        <v>18452.880000000005</v>
      </c>
      <c r="FI57" s="467">
        <f t="shared" si="40"/>
        <v>17810.619999999995</v>
      </c>
      <c r="FJ57" s="467">
        <f t="shared" si="40"/>
        <v>261228.25</v>
      </c>
      <c r="FK57" s="467">
        <f t="shared" si="40"/>
        <v>422316.5</v>
      </c>
      <c r="FL57" s="467">
        <f t="shared" si="40"/>
        <v>386811.87999999989</v>
      </c>
      <c r="FM57" s="467">
        <f t="shared" si="40"/>
        <v>148208.12</v>
      </c>
      <c r="FN57" s="467">
        <f t="shared" si="40"/>
        <v>33834.390000000014</v>
      </c>
      <c r="FO57" s="467">
        <f t="shared" si="40"/>
        <v>28518.440000000002</v>
      </c>
      <c r="FP57" s="467">
        <f t="shared" si="40"/>
        <v>89763.88</v>
      </c>
      <c r="FQ57" s="467">
        <f t="shared" si="40"/>
        <v>92596.310000000056</v>
      </c>
      <c r="FR57" s="467">
        <f t="shared" si="40"/>
        <v>91731.810000000056</v>
      </c>
      <c r="FS57" s="467">
        <f t="shared" si="40"/>
        <v>38643.090000000026</v>
      </c>
      <c r="FT57" s="467">
        <f t="shared" si="40"/>
        <v>28462.75</v>
      </c>
      <c r="FU57" s="467">
        <f t="shared" si="40"/>
        <v>16163.469999999972</v>
      </c>
      <c r="FV57" s="467">
        <f t="shared" si="40"/>
        <v>323515.62000000011</v>
      </c>
      <c r="FW57" s="467">
        <f t="shared" si="40"/>
        <v>379094</v>
      </c>
      <c r="FX57" s="467">
        <f t="shared" si="40"/>
        <v>439328.12000000011</v>
      </c>
      <c r="FY57" s="467">
        <f t="shared" ref="FY57:GB57" si="41">+FY27-FY11</f>
        <v>127132.18999999994</v>
      </c>
      <c r="FZ57" s="467">
        <f t="shared" si="41"/>
        <v>37874.25</v>
      </c>
      <c r="GA57" s="467">
        <f t="shared" si="41"/>
        <v>42152.530000000028</v>
      </c>
      <c r="GB57" s="467">
        <f t="shared" si="41"/>
        <v>84679.969999999972</v>
      </c>
    </row>
    <row r="58" spans="1:184" ht="15.75" customHeight="1">
      <c r="B58" s="486" t="s">
        <v>173</v>
      </c>
      <c r="C58" s="475" t="s">
        <v>10</v>
      </c>
      <c r="D58" s="478" t="s">
        <v>176</v>
      </c>
      <c r="E58" s="467">
        <f t="shared" ref="E58:AZ58" si="42">+E28-E12</f>
        <v>0</v>
      </c>
      <c r="F58" s="467">
        <f t="shared" si="42"/>
        <v>0</v>
      </c>
      <c r="G58" s="467">
        <f t="shared" si="42"/>
        <v>0</v>
      </c>
      <c r="H58" s="467">
        <f t="shared" si="42"/>
        <v>0</v>
      </c>
      <c r="I58" s="467">
        <f t="shared" si="42"/>
        <v>0</v>
      </c>
      <c r="J58" s="467">
        <f t="shared" si="42"/>
        <v>0</v>
      </c>
      <c r="K58" s="467">
        <f t="shared" si="42"/>
        <v>-941.75</v>
      </c>
      <c r="L58" s="467">
        <f t="shared" si="42"/>
        <v>0</v>
      </c>
      <c r="M58" s="467">
        <f t="shared" si="42"/>
        <v>0</v>
      </c>
      <c r="N58" s="467">
        <f t="shared" si="42"/>
        <v>0</v>
      </c>
      <c r="O58" s="467">
        <f t="shared" si="42"/>
        <v>0</v>
      </c>
      <c r="P58" s="467">
        <f t="shared" si="42"/>
        <v>0</v>
      </c>
      <c r="Q58" s="467">
        <f t="shared" si="42"/>
        <v>0</v>
      </c>
      <c r="R58" s="467">
        <f t="shared" si="42"/>
        <v>0</v>
      </c>
      <c r="S58" s="467">
        <f t="shared" si="42"/>
        <v>0</v>
      </c>
      <c r="T58" s="467">
        <f t="shared" si="42"/>
        <v>0</v>
      </c>
      <c r="U58" s="467">
        <f t="shared" si="42"/>
        <v>0</v>
      </c>
      <c r="V58" s="467">
        <f t="shared" si="42"/>
        <v>0</v>
      </c>
      <c r="W58" s="467">
        <f t="shared" si="42"/>
        <v>0</v>
      </c>
      <c r="X58" s="467">
        <f t="shared" si="42"/>
        <v>0</v>
      </c>
      <c r="Y58" s="467">
        <f t="shared" si="42"/>
        <v>0</v>
      </c>
      <c r="Z58" s="467">
        <f t="shared" si="42"/>
        <v>0</v>
      </c>
      <c r="AA58" s="467">
        <f t="shared" si="42"/>
        <v>0</v>
      </c>
      <c r="AB58" s="467">
        <f t="shared" si="42"/>
        <v>0</v>
      </c>
      <c r="AC58" s="467">
        <f t="shared" si="42"/>
        <v>0</v>
      </c>
      <c r="AD58" s="467">
        <f t="shared" si="42"/>
        <v>0</v>
      </c>
      <c r="AE58" s="467">
        <f t="shared" si="42"/>
        <v>0</v>
      </c>
      <c r="AF58" s="467">
        <f t="shared" si="42"/>
        <v>0</v>
      </c>
      <c r="AG58" s="467">
        <f t="shared" si="42"/>
        <v>0</v>
      </c>
      <c r="AH58" s="467">
        <f t="shared" si="42"/>
        <v>0</v>
      </c>
      <c r="AI58" s="467">
        <f t="shared" si="42"/>
        <v>0</v>
      </c>
      <c r="AJ58" s="467">
        <f t="shared" si="42"/>
        <v>0</v>
      </c>
      <c r="AK58" s="467">
        <f t="shared" si="42"/>
        <v>0</v>
      </c>
      <c r="AL58" s="467">
        <f t="shared" si="42"/>
        <v>0</v>
      </c>
      <c r="AM58" s="467">
        <f t="shared" si="42"/>
        <v>0</v>
      </c>
      <c r="AN58" s="467">
        <f t="shared" si="42"/>
        <v>0</v>
      </c>
      <c r="AO58" s="467">
        <f t="shared" si="42"/>
        <v>0</v>
      </c>
      <c r="AP58" s="467">
        <f t="shared" si="42"/>
        <v>0</v>
      </c>
      <c r="AQ58" s="467">
        <f t="shared" si="42"/>
        <v>0</v>
      </c>
      <c r="AR58" s="467">
        <f t="shared" si="42"/>
        <v>0</v>
      </c>
      <c r="AS58" s="467">
        <f t="shared" si="42"/>
        <v>0</v>
      </c>
      <c r="AT58" s="467">
        <f t="shared" si="42"/>
        <v>0</v>
      </c>
      <c r="AU58" s="467">
        <f t="shared" si="42"/>
        <v>0</v>
      </c>
      <c r="AV58" s="467">
        <f t="shared" si="42"/>
        <v>0</v>
      </c>
      <c r="AW58" s="467">
        <f t="shared" si="42"/>
        <v>0</v>
      </c>
      <c r="AX58" s="467">
        <f t="shared" si="42"/>
        <v>0</v>
      </c>
      <c r="AY58" s="467">
        <f t="shared" si="42"/>
        <v>0</v>
      </c>
      <c r="AZ58" s="467">
        <f t="shared" si="42"/>
        <v>0</v>
      </c>
      <c r="BA58" s="467">
        <f t="shared" ref="BA58:DL58" si="43">+BA28-BA12</f>
        <v>0</v>
      </c>
      <c r="BB58" s="467">
        <f t="shared" si="43"/>
        <v>0</v>
      </c>
      <c r="BC58" s="467">
        <f t="shared" si="43"/>
        <v>0</v>
      </c>
      <c r="BD58" s="467">
        <f t="shared" si="43"/>
        <v>0</v>
      </c>
      <c r="BE58" s="467">
        <f t="shared" si="43"/>
        <v>0</v>
      </c>
      <c r="BF58" s="467">
        <f t="shared" si="43"/>
        <v>0</v>
      </c>
      <c r="BG58" s="467">
        <f t="shared" si="43"/>
        <v>0</v>
      </c>
      <c r="BH58" s="467">
        <f t="shared" si="43"/>
        <v>0</v>
      </c>
      <c r="BI58" s="467">
        <f t="shared" si="43"/>
        <v>0</v>
      </c>
      <c r="BJ58" s="467">
        <f t="shared" si="43"/>
        <v>0</v>
      </c>
      <c r="BK58" s="467">
        <f t="shared" si="43"/>
        <v>0</v>
      </c>
      <c r="BL58" s="467">
        <f t="shared" si="43"/>
        <v>0</v>
      </c>
      <c r="BM58" s="467">
        <f t="shared" si="43"/>
        <v>0</v>
      </c>
      <c r="BN58" s="467">
        <f t="shared" si="43"/>
        <v>0</v>
      </c>
      <c r="BO58" s="467">
        <f t="shared" si="43"/>
        <v>0</v>
      </c>
      <c r="BP58" s="467">
        <f t="shared" si="43"/>
        <v>0</v>
      </c>
      <c r="BQ58" s="467">
        <f t="shared" si="43"/>
        <v>0</v>
      </c>
      <c r="BR58" s="467">
        <f t="shared" si="43"/>
        <v>0</v>
      </c>
      <c r="BS58" s="467">
        <f t="shared" si="43"/>
        <v>0</v>
      </c>
      <c r="BT58" s="467">
        <f t="shared" si="43"/>
        <v>0</v>
      </c>
      <c r="BU58" s="467">
        <f t="shared" si="43"/>
        <v>0</v>
      </c>
      <c r="BV58" s="467">
        <f t="shared" si="43"/>
        <v>0</v>
      </c>
      <c r="BW58" s="467">
        <f t="shared" si="43"/>
        <v>0</v>
      </c>
      <c r="BX58" s="467">
        <f t="shared" si="43"/>
        <v>0</v>
      </c>
      <c r="BY58" s="467">
        <f t="shared" si="43"/>
        <v>0</v>
      </c>
      <c r="BZ58" s="467">
        <f t="shared" si="43"/>
        <v>0</v>
      </c>
      <c r="CA58" s="467">
        <f t="shared" si="43"/>
        <v>0</v>
      </c>
      <c r="CB58" s="467">
        <f t="shared" si="43"/>
        <v>0</v>
      </c>
      <c r="CC58" s="467">
        <f t="shared" si="43"/>
        <v>0</v>
      </c>
      <c r="CD58" s="467">
        <f t="shared" si="43"/>
        <v>0</v>
      </c>
      <c r="CE58" s="467">
        <f t="shared" si="43"/>
        <v>0</v>
      </c>
      <c r="CF58" s="467">
        <f t="shared" si="43"/>
        <v>0</v>
      </c>
      <c r="CG58" s="467">
        <f t="shared" si="43"/>
        <v>0</v>
      </c>
      <c r="CH58" s="467">
        <f t="shared" si="43"/>
        <v>0</v>
      </c>
      <c r="CI58" s="467">
        <f t="shared" si="43"/>
        <v>0</v>
      </c>
      <c r="CJ58" s="467">
        <f t="shared" si="43"/>
        <v>0</v>
      </c>
      <c r="CK58" s="467">
        <f t="shared" si="43"/>
        <v>0</v>
      </c>
      <c r="CL58" s="467">
        <f t="shared" si="43"/>
        <v>0</v>
      </c>
      <c r="CM58" s="467">
        <f t="shared" si="43"/>
        <v>0</v>
      </c>
      <c r="CN58" s="467">
        <f t="shared" si="43"/>
        <v>0</v>
      </c>
      <c r="CO58" s="467">
        <f t="shared" si="43"/>
        <v>0</v>
      </c>
      <c r="CP58" s="467">
        <f t="shared" si="43"/>
        <v>0</v>
      </c>
      <c r="CQ58" s="467">
        <f t="shared" si="43"/>
        <v>756.04000000000087</v>
      </c>
      <c r="CR58" s="467">
        <f t="shared" si="43"/>
        <v>1365.3699999999953</v>
      </c>
      <c r="CS58" s="467">
        <f t="shared" si="43"/>
        <v>0</v>
      </c>
      <c r="CT58" s="467">
        <f t="shared" si="43"/>
        <v>0</v>
      </c>
      <c r="CU58" s="467">
        <f t="shared" si="43"/>
        <v>0</v>
      </c>
      <c r="CV58" s="467">
        <f t="shared" si="43"/>
        <v>0</v>
      </c>
      <c r="CW58" s="467">
        <f t="shared" si="43"/>
        <v>0</v>
      </c>
      <c r="CX58" s="467">
        <f t="shared" si="43"/>
        <v>0</v>
      </c>
      <c r="CY58" s="467">
        <f t="shared" si="43"/>
        <v>0</v>
      </c>
      <c r="CZ58" s="467">
        <f t="shared" si="43"/>
        <v>0</v>
      </c>
      <c r="DA58" s="467">
        <f t="shared" si="43"/>
        <v>0</v>
      </c>
      <c r="DB58" s="467">
        <f t="shared" si="43"/>
        <v>0</v>
      </c>
      <c r="DC58" s="467">
        <f t="shared" si="43"/>
        <v>54720.879999999888</v>
      </c>
      <c r="DD58" s="467">
        <f t="shared" si="43"/>
        <v>50205.5</v>
      </c>
      <c r="DE58" s="467">
        <f t="shared" si="43"/>
        <v>0</v>
      </c>
      <c r="DF58" s="467">
        <f t="shared" si="43"/>
        <v>0</v>
      </c>
      <c r="DG58" s="467">
        <f t="shared" si="43"/>
        <v>0</v>
      </c>
      <c r="DH58" s="467">
        <f t="shared" si="43"/>
        <v>0</v>
      </c>
      <c r="DI58" s="467">
        <f t="shared" si="43"/>
        <v>0</v>
      </c>
      <c r="DJ58" s="467">
        <f t="shared" si="43"/>
        <v>0</v>
      </c>
      <c r="DK58" s="467">
        <f t="shared" si="43"/>
        <v>0</v>
      </c>
      <c r="DL58" s="467">
        <f t="shared" si="43"/>
        <v>0</v>
      </c>
      <c r="DM58" s="467">
        <f t="shared" ref="DM58:FX58" si="44">+DM28-DM12</f>
        <v>0</v>
      </c>
      <c r="DN58" s="467">
        <f t="shared" si="44"/>
        <v>0</v>
      </c>
      <c r="DO58" s="467">
        <f t="shared" si="44"/>
        <v>-147267</v>
      </c>
      <c r="DP58" s="467">
        <f t="shared" si="44"/>
        <v>5463.390000000014</v>
      </c>
      <c r="DQ58" s="467">
        <f t="shared" si="44"/>
        <v>0</v>
      </c>
      <c r="DR58" s="467">
        <f t="shared" si="44"/>
        <v>0</v>
      </c>
      <c r="DS58" s="467">
        <f t="shared" si="44"/>
        <v>0</v>
      </c>
      <c r="DT58" s="467">
        <f t="shared" si="44"/>
        <v>0</v>
      </c>
      <c r="DU58" s="467">
        <f t="shared" si="44"/>
        <v>0</v>
      </c>
      <c r="DV58" s="467">
        <f t="shared" si="44"/>
        <v>0</v>
      </c>
      <c r="DW58" s="467">
        <f t="shared" si="44"/>
        <v>0</v>
      </c>
      <c r="DX58" s="467">
        <f t="shared" si="44"/>
        <v>0</v>
      </c>
      <c r="DY58" s="467">
        <f t="shared" si="44"/>
        <v>0</v>
      </c>
      <c r="DZ58" s="467">
        <f t="shared" si="44"/>
        <v>0</v>
      </c>
      <c r="EA58" s="467">
        <f t="shared" si="44"/>
        <v>27691.5</v>
      </c>
      <c r="EB58" s="467">
        <f t="shared" si="44"/>
        <v>16887.73000000001</v>
      </c>
      <c r="EC58" s="467">
        <f t="shared" si="44"/>
        <v>0</v>
      </c>
      <c r="ED58" s="467">
        <f t="shared" si="44"/>
        <v>0</v>
      </c>
      <c r="EE58" s="467">
        <f t="shared" si="44"/>
        <v>0</v>
      </c>
      <c r="EF58" s="467">
        <f t="shared" si="44"/>
        <v>0</v>
      </c>
      <c r="EG58" s="467">
        <f t="shared" si="44"/>
        <v>0</v>
      </c>
      <c r="EH58" s="467">
        <f t="shared" si="44"/>
        <v>0</v>
      </c>
      <c r="EI58" s="467">
        <f t="shared" si="44"/>
        <v>0</v>
      </c>
      <c r="EJ58" s="467">
        <f t="shared" si="44"/>
        <v>0</v>
      </c>
      <c r="EK58" s="467">
        <f t="shared" si="44"/>
        <v>0</v>
      </c>
      <c r="EL58" s="467">
        <f t="shared" si="44"/>
        <v>0</v>
      </c>
      <c r="EM58" s="467">
        <f t="shared" si="44"/>
        <v>0</v>
      </c>
      <c r="EN58" s="467">
        <f t="shared" si="44"/>
        <v>1357.3399999999965</v>
      </c>
      <c r="EO58" s="467">
        <f t="shared" si="44"/>
        <v>0</v>
      </c>
      <c r="EP58" s="467">
        <f t="shared" si="44"/>
        <v>0</v>
      </c>
      <c r="EQ58" s="467">
        <f t="shared" si="44"/>
        <v>0</v>
      </c>
      <c r="ER58" s="467">
        <f t="shared" si="44"/>
        <v>0</v>
      </c>
      <c r="ES58" s="467">
        <f t="shared" si="44"/>
        <v>0</v>
      </c>
      <c r="ET58" s="467">
        <f t="shared" si="44"/>
        <v>0</v>
      </c>
      <c r="EU58" s="467">
        <f t="shared" si="44"/>
        <v>0</v>
      </c>
      <c r="EV58" s="467">
        <f t="shared" si="44"/>
        <v>0</v>
      </c>
      <c r="EW58" s="467">
        <f t="shared" si="44"/>
        <v>0</v>
      </c>
      <c r="EX58" s="467">
        <f t="shared" si="44"/>
        <v>0</v>
      </c>
      <c r="EY58" s="467">
        <f t="shared" si="44"/>
        <v>9423.0199999999968</v>
      </c>
      <c r="EZ58" s="467">
        <f t="shared" si="44"/>
        <v>0</v>
      </c>
      <c r="FA58" s="467">
        <f t="shared" si="44"/>
        <v>0</v>
      </c>
      <c r="FB58" s="467">
        <f t="shared" si="44"/>
        <v>0</v>
      </c>
      <c r="FC58" s="467">
        <f t="shared" si="44"/>
        <v>0</v>
      </c>
      <c r="FD58" s="467">
        <f t="shared" si="44"/>
        <v>0</v>
      </c>
      <c r="FE58" s="467">
        <f t="shared" si="44"/>
        <v>0</v>
      </c>
      <c r="FF58" s="467">
        <f t="shared" si="44"/>
        <v>0</v>
      </c>
      <c r="FG58" s="467">
        <f t="shared" si="44"/>
        <v>0</v>
      </c>
      <c r="FH58" s="467">
        <f t="shared" si="44"/>
        <v>0</v>
      </c>
      <c r="FI58" s="467">
        <f t="shared" si="44"/>
        <v>0</v>
      </c>
      <c r="FJ58" s="467">
        <f t="shared" si="44"/>
        <v>0</v>
      </c>
      <c r="FK58" s="467">
        <f t="shared" si="44"/>
        <v>3693.9499999999971</v>
      </c>
      <c r="FL58" s="467">
        <f t="shared" si="44"/>
        <v>0</v>
      </c>
      <c r="FM58" s="467">
        <f t="shared" si="44"/>
        <v>0</v>
      </c>
      <c r="FN58" s="467">
        <f t="shared" si="44"/>
        <v>0</v>
      </c>
      <c r="FO58" s="467">
        <f t="shared" si="44"/>
        <v>0</v>
      </c>
      <c r="FP58" s="467">
        <f t="shared" si="44"/>
        <v>0</v>
      </c>
      <c r="FQ58" s="467">
        <f t="shared" si="44"/>
        <v>0</v>
      </c>
      <c r="FR58" s="467">
        <f t="shared" si="44"/>
        <v>0</v>
      </c>
      <c r="FS58" s="467">
        <f t="shared" si="44"/>
        <v>0</v>
      </c>
      <c r="FT58" s="467">
        <f t="shared" si="44"/>
        <v>0</v>
      </c>
      <c r="FU58" s="467">
        <f t="shared" si="44"/>
        <v>0</v>
      </c>
      <c r="FV58" s="467">
        <f t="shared" si="44"/>
        <v>0</v>
      </c>
      <c r="FW58" s="467">
        <f t="shared" si="44"/>
        <v>5253.4799999999959</v>
      </c>
      <c r="FX58" s="467">
        <f t="shared" si="44"/>
        <v>15309.390000000014</v>
      </c>
      <c r="FY58" s="467">
        <f t="shared" ref="FY58:GB58" si="45">+FY28-FY12</f>
        <v>0</v>
      </c>
      <c r="FZ58" s="467">
        <f t="shared" si="45"/>
        <v>0</v>
      </c>
      <c r="GA58" s="467">
        <f t="shared" si="45"/>
        <v>0</v>
      </c>
      <c r="GB58" s="467">
        <f t="shared" si="45"/>
        <v>0</v>
      </c>
    </row>
    <row r="59" spans="1:184" s="45" customFormat="1">
      <c r="A59" s="41"/>
      <c r="B59" s="486" t="s">
        <v>12</v>
      </c>
      <c r="C59" s="475" t="s">
        <v>97</v>
      </c>
      <c r="D59" s="478" t="s">
        <v>176</v>
      </c>
      <c r="E59" s="467">
        <f t="shared" ref="E59:AZ59" si="46">+E29-E13</f>
        <v>523349.87999999989</v>
      </c>
      <c r="F59" s="467">
        <f t="shared" si="46"/>
        <v>435871.5</v>
      </c>
      <c r="G59" s="467">
        <f t="shared" si="46"/>
        <v>419238.06000000006</v>
      </c>
      <c r="H59" s="467">
        <f t="shared" si="46"/>
        <v>395530.81000000006</v>
      </c>
      <c r="I59" s="467">
        <f t="shared" si="46"/>
        <v>378653.06000000006</v>
      </c>
      <c r="J59" s="467">
        <f t="shared" si="46"/>
        <v>96580.26999999999</v>
      </c>
      <c r="K59" s="467">
        <f t="shared" si="46"/>
        <v>158323.09000000003</v>
      </c>
      <c r="L59" s="467">
        <f t="shared" si="46"/>
        <v>125276.90999999997</v>
      </c>
      <c r="M59" s="467">
        <f t="shared" si="46"/>
        <v>84621.98000000001</v>
      </c>
      <c r="N59" s="467">
        <f t="shared" si="46"/>
        <v>356833.93999999994</v>
      </c>
      <c r="O59" s="467">
        <f t="shared" si="46"/>
        <v>363229.5</v>
      </c>
      <c r="P59" s="467">
        <f t="shared" si="46"/>
        <v>408023.25</v>
      </c>
      <c r="Q59" s="467">
        <f t="shared" si="46"/>
        <v>351793.5</v>
      </c>
      <c r="R59" s="467">
        <f t="shared" si="46"/>
        <v>295714.31000000006</v>
      </c>
      <c r="S59" s="467">
        <f t="shared" si="46"/>
        <v>225634.06000000006</v>
      </c>
      <c r="T59" s="467">
        <f t="shared" si="46"/>
        <v>222335.62</v>
      </c>
      <c r="U59" s="467">
        <f t="shared" si="46"/>
        <v>188262.31000000006</v>
      </c>
      <c r="V59" s="467">
        <f t="shared" si="46"/>
        <v>58053.049999999988</v>
      </c>
      <c r="W59" s="467">
        <f t="shared" si="46"/>
        <v>97270.5</v>
      </c>
      <c r="X59" s="467">
        <f t="shared" si="46"/>
        <v>85687.909999999974</v>
      </c>
      <c r="Y59" s="467">
        <f t="shared" si="46"/>
        <v>49163.03</v>
      </c>
      <c r="Z59" s="467">
        <f t="shared" si="46"/>
        <v>189375.31000000006</v>
      </c>
      <c r="AA59" s="467">
        <f t="shared" si="46"/>
        <v>202344.56000000006</v>
      </c>
      <c r="AB59" s="467">
        <f t="shared" si="46"/>
        <v>228810.75</v>
      </c>
      <c r="AC59" s="467">
        <f t="shared" si="46"/>
        <v>-186130.06000000006</v>
      </c>
      <c r="AD59" s="467">
        <f t="shared" si="46"/>
        <v>-113381.68999999994</v>
      </c>
      <c r="AE59" s="467">
        <f t="shared" si="46"/>
        <v>-66604.12</v>
      </c>
      <c r="AF59" s="467">
        <f t="shared" si="46"/>
        <v>-123742.47000000003</v>
      </c>
      <c r="AG59" s="467">
        <f t="shared" si="46"/>
        <v>-197167.12</v>
      </c>
      <c r="AH59" s="467">
        <f t="shared" si="46"/>
        <v>-82920</v>
      </c>
      <c r="AI59" s="467">
        <f t="shared" si="46"/>
        <v>46782.379999999888</v>
      </c>
      <c r="AJ59" s="467">
        <f t="shared" si="46"/>
        <v>53447.5</v>
      </c>
      <c r="AK59" s="467">
        <f t="shared" si="46"/>
        <v>-127798.68999999994</v>
      </c>
      <c r="AL59" s="467">
        <f t="shared" si="46"/>
        <v>-112249.44</v>
      </c>
      <c r="AM59" s="467">
        <f t="shared" si="46"/>
        <v>-183398.06000000006</v>
      </c>
      <c r="AN59" s="467">
        <f t="shared" si="46"/>
        <v>-204146.06000000006</v>
      </c>
      <c r="AO59" s="467">
        <f t="shared" si="46"/>
        <v>-155277.68999999994</v>
      </c>
      <c r="AP59" s="467">
        <f t="shared" si="46"/>
        <v>-81028.439999999944</v>
      </c>
      <c r="AQ59" s="467">
        <f t="shared" si="46"/>
        <v>-47706.280000000028</v>
      </c>
      <c r="AR59" s="467">
        <f t="shared" si="46"/>
        <v>-114693.25</v>
      </c>
      <c r="AS59" s="467">
        <f t="shared" si="46"/>
        <v>-162200.62</v>
      </c>
      <c r="AT59" s="467">
        <f t="shared" si="46"/>
        <v>-41044</v>
      </c>
      <c r="AU59" s="467">
        <f t="shared" si="46"/>
        <v>94566.879999999888</v>
      </c>
      <c r="AV59" s="467">
        <f t="shared" si="46"/>
        <v>157019.87999999989</v>
      </c>
      <c r="AW59" s="467">
        <f t="shared" si="46"/>
        <v>-111918.93999999994</v>
      </c>
      <c r="AX59" s="467">
        <f t="shared" si="46"/>
        <v>-109477.15999999997</v>
      </c>
      <c r="AY59" s="467">
        <f t="shared" si="46"/>
        <v>-171850.81000000006</v>
      </c>
      <c r="AZ59" s="467">
        <f t="shared" si="46"/>
        <v>-191136.43999999994</v>
      </c>
      <c r="BA59" s="467">
        <f t="shared" ref="BA59:DL59" si="47">+BA29-BA13</f>
        <v>-110465.56000000006</v>
      </c>
      <c r="BB59" s="467">
        <f t="shared" si="47"/>
        <v>-74039.060000000056</v>
      </c>
      <c r="BC59" s="467">
        <f t="shared" si="47"/>
        <v>-45133.469999999972</v>
      </c>
      <c r="BD59" s="467">
        <f t="shared" si="47"/>
        <v>-105580.19</v>
      </c>
      <c r="BE59" s="467">
        <f t="shared" si="47"/>
        <v>-175371.56000000006</v>
      </c>
      <c r="BF59" s="467">
        <f t="shared" si="47"/>
        <v>-15015.620000000112</v>
      </c>
      <c r="BG59" s="467">
        <f t="shared" si="47"/>
        <v>126836.37999999989</v>
      </c>
      <c r="BH59" s="467">
        <f t="shared" si="47"/>
        <v>198696.75</v>
      </c>
      <c r="BI59" s="467">
        <f t="shared" si="47"/>
        <v>-111535.75</v>
      </c>
      <c r="BJ59" s="467">
        <f t="shared" si="47"/>
        <v>-105277.46999999997</v>
      </c>
      <c r="BK59" s="467">
        <f t="shared" si="47"/>
        <v>-172521.43999999994</v>
      </c>
      <c r="BL59" s="467">
        <f t="shared" si="47"/>
        <v>-180362.06000000006</v>
      </c>
      <c r="BM59" s="467">
        <f t="shared" si="47"/>
        <v>-86122.120000000112</v>
      </c>
      <c r="BN59" s="467">
        <f t="shared" si="47"/>
        <v>-53719.689999999944</v>
      </c>
      <c r="BO59" s="467">
        <f t="shared" si="47"/>
        <v>-40646.159999999974</v>
      </c>
      <c r="BP59" s="467">
        <f t="shared" si="47"/>
        <v>-90973.69</v>
      </c>
      <c r="BQ59" s="467">
        <f t="shared" si="47"/>
        <v>-151725.38</v>
      </c>
      <c r="BR59" s="467">
        <f t="shared" si="47"/>
        <v>31369.5</v>
      </c>
      <c r="BS59" s="467">
        <f t="shared" si="47"/>
        <v>263007.5</v>
      </c>
      <c r="BT59" s="467">
        <f t="shared" si="47"/>
        <v>310770.5</v>
      </c>
      <c r="BU59" s="467">
        <f t="shared" si="47"/>
        <v>-73944.939999999944</v>
      </c>
      <c r="BV59" s="467">
        <f t="shared" si="47"/>
        <v>-90528.44</v>
      </c>
      <c r="BW59" s="467">
        <f t="shared" si="47"/>
        <v>-142056.38</v>
      </c>
      <c r="BX59" s="467">
        <f t="shared" si="47"/>
        <v>-122121.43999999994</v>
      </c>
      <c r="BY59" s="467">
        <f t="shared" si="47"/>
        <v>-13304.25</v>
      </c>
      <c r="BZ59" s="467">
        <f t="shared" si="47"/>
        <v>14505.810000000056</v>
      </c>
      <c r="CA59" s="467">
        <f t="shared" si="47"/>
        <v>8702.1199999999953</v>
      </c>
      <c r="CB59" s="467">
        <f t="shared" si="47"/>
        <v>-36108.31</v>
      </c>
      <c r="CC59" s="467">
        <f t="shared" si="47"/>
        <v>-35422</v>
      </c>
      <c r="CD59" s="467">
        <f t="shared" si="47"/>
        <v>269200.25</v>
      </c>
      <c r="CE59" s="467">
        <f t="shared" si="47"/>
        <v>836368.75</v>
      </c>
      <c r="CF59" s="467">
        <f t="shared" si="47"/>
        <v>934852.50000000023</v>
      </c>
      <c r="CG59" s="467">
        <f t="shared" si="47"/>
        <v>201372.12000000011</v>
      </c>
      <c r="CH59" s="467">
        <f t="shared" si="47"/>
        <v>57702.380000000005</v>
      </c>
      <c r="CI59" s="467">
        <f t="shared" si="47"/>
        <v>107967.56000000006</v>
      </c>
      <c r="CJ59" s="467">
        <f t="shared" si="47"/>
        <v>272040.37999999989</v>
      </c>
      <c r="CK59" s="467">
        <f t="shared" si="47"/>
        <v>291808.62000000011</v>
      </c>
      <c r="CL59" s="467">
        <f t="shared" si="47"/>
        <v>338513.87999999989</v>
      </c>
      <c r="CM59" s="467">
        <f t="shared" si="47"/>
        <v>184118.56000000011</v>
      </c>
      <c r="CN59" s="467">
        <f t="shared" si="47"/>
        <v>117520.5</v>
      </c>
      <c r="CO59" s="467">
        <f t="shared" si="47"/>
        <v>208348.5</v>
      </c>
      <c r="CP59" s="467">
        <f t="shared" si="47"/>
        <v>733333.12000000011</v>
      </c>
      <c r="CQ59" s="467">
        <f t="shared" si="47"/>
        <v>1713252.5</v>
      </c>
      <c r="CR59" s="467">
        <f t="shared" si="47"/>
        <v>1748531.5</v>
      </c>
      <c r="CS59" s="467">
        <f t="shared" si="47"/>
        <v>625070.12000000011</v>
      </c>
      <c r="CT59" s="467">
        <f t="shared" si="47"/>
        <v>223199</v>
      </c>
      <c r="CU59" s="467">
        <f t="shared" si="47"/>
        <v>381457.5</v>
      </c>
      <c r="CV59" s="467">
        <f t="shared" si="47"/>
        <v>726578.87999999989</v>
      </c>
      <c r="CW59" s="467">
        <f t="shared" si="47"/>
        <v>534166.12000000011</v>
      </c>
      <c r="CX59" s="467">
        <f t="shared" si="47"/>
        <v>640423.25</v>
      </c>
      <c r="CY59" s="467">
        <f t="shared" si="47"/>
        <v>337475.18999999994</v>
      </c>
      <c r="CZ59" s="467">
        <f t="shared" si="47"/>
        <v>313157.5</v>
      </c>
      <c r="DA59" s="467">
        <f t="shared" si="47"/>
        <v>483064.62000000011</v>
      </c>
      <c r="DB59" s="467">
        <f t="shared" si="47"/>
        <v>1166876</v>
      </c>
      <c r="DC59" s="467">
        <f t="shared" si="47"/>
        <v>2220833</v>
      </c>
      <c r="DD59" s="467">
        <f t="shared" si="47"/>
        <v>2375611.5</v>
      </c>
      <c r="DE59" s="467">
        <f t="shared" si="47"/>
        <v>869384.87999999989</v>
      </c>
      <c r="DF59" s="467">
        <f t="shared" si="47"/>
        <v>278682.18999999994</v>
      </c>
      <c r="DG59" s="467">
        <f t="shared" si="47"/>
        <v>492032.25</v>
      </c>
      <c r="DH59" s="467">
        <f t="shared" si="47"/>
        <v>814632.5</v>
      </c>
      <c r="DI59" s="467">
        <f t="shared" si="47"/>
        <v>595534.25</v>
      </c>
      <c r="DJ59" s="467">
        <f t="shared" si="47"/>
        <v>651434</v>
      </c>
      <c r="DK59" s="467">
        <f t="shared" si="47"/>
        <v>330254.11999999994</v>
      </c>
      <c r="DL59" s="467">
        <f t="shared" si="47"/>
        <v>284165.31000000006</v>
      </c>
      <c r="DM59" s="467">
        <f t="shared" ref="DM59:FX59" si="48">+DM29-DM13</f>
        <v>483465.37999999989</v>
      </c>
      <c r="DN59" s="467">
        <f t="shared" si="48"/>
        <v>1282786</v>
      </c>
      <c r="DO59" s="467">
        <f t="shared" si="48"/>
        <v>2092409.5</v>
      </c>
      <c r="DP59" s="467">
        <f t="shared" si="48"/>
        <v>2405954</v>
      </c>
      <c r="DQ59" s="467">
        <f t="shared" si="48"/>
        <v>862623.25</v>
      </c>
      <c r="DR59" s="467">
        <f t="shared" si="48"/>
        <v>287532.68999999994</v>
      </c>
      <c r="DS59" s="467">
        <f t="shared" si="48"/>
        <v>540646.37999999989</v>
      </c>
      <c r="DT59" s="467">
        <f t="shared" si="48"/>
        <v>801256.5</v>
      </c>
      <c r="DU59" s="467">
        <f t="shared" si="48"/>
        <v>643016.75</v>
      </c>
      <c r="DV59" s="467">
        <f t="shared" si="48"/>
        <v>685770</v>
      </c>
      <c r="DW59" s="467">
        <f t="shared" si="48"/>
        <v>327443.06000000006</v>
      </c>
      <c r="DX59" s="467">
        <f t="shared" si="48"/>
        <v>236443.18999999994</v>
      </c>
      <c r="DY59" s="467">
        <f t="shared" si="48"/>
        <v>527813.37999999989</v>
      </c>
      <c r="DZ59" s="467">
        <f t="shared" si="48"/>
        <v>1281835.5</v>
      </c>
      <c r="EA59" s="467">
        <f t="shared" si="48"/>
        <v>2045666.5</v>
      </c>
      <c r="EB59" s="467">
        <f t="shared" si="48"/>
        <v>2405918</v>
      </c>
      <c r="EC59" s="467">
        <f t="shared" si="48"/>
        <v>777283.62000000011</v>
      </c>
      <c r="ED59" s="467">
        <f t="shared" si="48"/>
        <v>290135.06000000006</v>
      </c>
      <c r="EE59" s="467">
        <f t="shared" si="48"/>
        <v>495423.37999999989</v>
      </c>
      <c r="EF59" s="467">
        <f t="shared" si="48"/>
        <v>739323.75</v>
      </c>
      <c r="EG59" s="467">
        <f t="shared" si="48"/>
        <v>632535.25</v>
      </c>
      <c r="EH59" s="467">
        <f t="shared" si="48"/>
        <v>686414.75</v>
      </c>
      <c r="EI59" s="467">
        <f t="shared" si="48"/>
        <v>336530.81000000006</v>
      </c>
      <c r="EJ59" s="467">
        <f t="shared" si="48"/>
        <v>261211.93999999994</v>
      </c>
      <c r="EK59" s="467">
        <f t="shared" si="48"/>
        <v>477742.12000000011</v>
      </c>
      <c r="EL59" s="467">
        <f t="shared" si="48"/>
        <v>1125076.75</v>
      </c>
      <c r="EM59" s="467">
        <f t="shared" si="48"/>
        <v>2209242</v>
      </c>
      <c r="EN59" s="467">
        <f t="shared" si="48"/>
        <v>2557863.5</v>
      </c>
      <c r="EO59" s="467">
        <f t="shared" si="48"/>
        <v>789362.62000000011</v>
      </c>
      <c r="EP59" s="467">
        <f t="shared" si="48"/>
        <v>318875.06000000006</v>
      </c>
      <c r="EQ59" s="467">
        <f t="shared" si="48"/>
        <v>445807.37999999977</v>
      </c>
      <c r="ER59" s="467">
        <f t="shared" si="48"/>
        <v>785158.75</v>
      </c>
      <c r="ES59" s="467">
        <f t="shared" si="48"/>
        <v>631597.25</v>
      </c>
      <c r="ET59" s="467">
        <f t="shared" si="48"/>
        <v>699387.25</v>
      </c>
      <c r="EU59" s="467">
        <f t="shared" si="48"/>
        <v>396051.68999999994</v>
      </c>
      <c r="EV59" s="467">
        <f t="shared" si="48"/>
        <v>281227</v>
      </c>
      <c r="EW59" s="467">
        <f t="shared" si="48"/>
        <v>460324.75</v>
      </c>
      <c r="EX59" s="467">
        <f t="shared" si="48"/>
        <v>1089718.25</v>
      </c>
      <c r="EY59" s="467">
        <f t="shared" si="48"/>
        <v>2401375</v>
      </c>
      <c r="EZ59" s="467">
        <f t="shared" si="48"/>
        <v>2400326</v>
      </c>
      <c r="FA59" s="467">
        <f t="shared" si="48"/>
        <v>920264.12000000011</v>
      </c>
      <c r="FB59" s="467">
        <f t="shared" si="48"/>
        <v>369461.81000000006</v>
      </c>
      <c r="FC59" s="467">
        <f t="shared" si="48"/>
        <v>496510.12000000011</v>
      </c>
      <c r="FD59" s="467">
        <f t="shared" si="48"/>
        <v>842060</v>
      </c>
      <c r="FE59" s="467">
        <f t="shared" si="48"/>
        <v>620912</v>
      </c>
      <c r="FF59" s="467">
        <f t="shared" si="48"/>
        <v>758019.75</v>
      </c>
      <c r="FG59" s="467">
        <f t="shared" si="48"/>
        <v>423808.68999999994</v>
      </c>
      <c r="FH59" s="467">
        <f t="shared" si="48"/>
        <v>316166.81000000006</v>
      </c>
      <c r="FI59" s="467">
        <f t="shared" si="48"/>
        <v>497194.12000000011</v>
      </c>
      <c r="FJ59" s="467">
        <f t="shared" si="48"/>
        <v>1305204</v>
      </c>
      <c r="FK59" s="467">
        <f t="shared" si="48"/>
        <v>2474435</v>
      </c>
      <c r="FL59" s="467">
        <f t="shared" si="48"/>
        <v>2504103</v>
      </c>
      <c r="FM59" s="467">
        <f t="shared" si="48"/>
        <v>1069838.5</v>
      </c>
      <c r="FN59" s="467">
        <f t="shared" si="48"/>
        <v>368431.81000000006</v>
      </c>
      <c r="FO59" s="467">
        <f t="shared" si="48"/>
        <v>542978.87999999989</v>
      </c>
      <c r="FP59" s="467">
        <f t="shared" si="48"/>
        <v>974257.75</v>
      </c>
      <c r="FQ59" s="467">
        <f t="shared" si="48"/>
        <v>641808.5</v>
      </c>
      <c r="FR59" s="467">
        <f t="shared" si="48"/>
        <v>815236.5</v>
      </c>
      <c r="FS59" s="467">
        <f t="shared" si="48"/>
        <v>460416.87999999989</v>
      </c>
      <c r="FT59" s="467">
        <f t="shared" si="48"/>
        <v>360746.12000000011</v>
      </c>
      <c r="FU59" s="467">
        <f t="shared" si="48"/>
        <v>564852.37999999989</v>
      </c>
      <c r="FV59" s="467">
        <f t="shared" si="48"/>
        <v>1481088.25</v>
      </c>
      <c r="FW59" s="467">
        <f t="shared" si="48"/>
        <v>2329564.5</v>
      </c>
      <c r="FX59" s="467">
        <f t="shared" si="48"/>
        <v>2623320.5</v>
      </c>
      <c r="FY59" s="467">
        <f t="shared" ref="FY59:GB59" si="49">+FY29-FY13</f>
        <v>1122401.25</v>
      </c>
      <c r="FZ59" s="467">
        <f t="shared" si="49"/>
        <v>400357.62</v>
      </c>
      <c r="GA59" s="467">
        <f t="shared" si="49"/>
        <v>642781</v>
      </c>
      <c r="GB59" s="467">
        <f t="shared" si="49"/>
        <v>1012869</v>
      </c>
    </row>
    <row r="60" spans="1:184">
      <c r="A60" s="461"/>
      <c r="B60" s="486"/>
      <c r="C60" s="476" t="s">
        <v>290</v>
      </c>
      <c r="D60" s="479" t="s">
        <v>176</v>
      </c>
      <c r="E60" s="468">
        <f t="shared" ref="E60:AZ60" si="50">+E30-E14</f>
        <v>35281.740000000005</v>
      </c>
      <c r="F60" s="468">
        <f t="shared" si="50"/>
        <v>29385.910000000003</v>
      </c>
      <c r="G60" s="468">
        <f t="shared" si="50"/>
        <v>28262.97</v>
      </c>
      <c r="H60" s="468">
        <f t="shared" si="50"/>
        <v>26664.710000000006</v>
      </c>
      <c r="I60" s="468">
        <f t="shared" si="50"/>
        <v>25524.720000000001</v>
      </c>
      <c r="J60" s="468">
        <f t="shared" si="50"/>
        <v>6506.1100000000006</v>
      </c>
      <c r="K60" s="468">
        <f t="shared" si="50"/>
        <v>10678</v>
      </c>
      <c r="L60" s="468">
        <f t="shared" si="50"/>
        <v>8450.1500000000015</v>
      </c>
      <c r="M60" s="468">
        <f t="shared" si="50"/>
        <v>5709.3700000000008</v>
      </c>
      <c r="N60" s="468">
        <f t="shared" si="50"/>
        <v>24056.57</v>
      </c>
      <c r="O60" s="468">
        <f t="shared" si="50"/>
        <v>24485.18</v>
      </c>
      <c r="P60" s="468">
        <f t="shared" si="50"/>
        <v>27507.589999999997</v>
      </c>
      <c r="Q60" s="468">
        <f t="shared" si="50"/>
        <v>23720.559999999998</v>
      </c>
      <c r="R60" s="468">
        <f t="shared" si="50"/>
        <v>19930.839999999997</v>
      </c>
      <c r="S60" s="468">
        <f t="shared" si="50"/>
        <v>15209.729999999996</v>
      </c>
      <c r="T60" s="468">
        <f t="shared" si="50"/>
        <v>14984.440000000002</v>
      </c>
      <c r="U60" s="468">
        <f t="shared" si="50"/>
        <v>12689.619999999995</v>
      </c>
      <c r="V60" s="468">
        <f t="shared" si="50"/>
        <v>3910.4400000000005</v>
      </c>
      <c r="W60" s="468">
        <f t="shared" si="50"/>
        <v>6555.0099999999984</v>
      </c>
      <c r="X60" s="468">
        <f t="shared" si="50"/>
        <v>5772.4500000000007</v>
      </c>
      <c r="Y60" s="468">
        <f t="shared" si="50"/>
        <v>3309.91</v>
      </c>
      <c r="Z60" s="468">
        <f t="shared" si="50"/>
        <v>12765.910000000003</v>
      </c>
      <c r="AA60" s="468">
        <f t="shared" si="50"/>
        <v>13643.240000000005</v>
      </c>
      <c r="AB60" s="468">
        <f t="shared" si="50"/>
        <v>15427.160000000003</v>
      </c>
      <c r="AC60" s="468">
        <f t="shared" si="50"/>
        <v>-15572.599999999999</v>
      </c>
      <c r="AD60" s="468">
        <f t="shared" si="50"/>
        <v>-5890.32</v>
      </c>
      <c r="AE60" s="468">
        <f t="shared" si="50"/>
        <v>-5920.239999999998</v>
      </c>
      <c r="AF60" s="468">
        <f t="shared" si="50"/>
        <v>-8268.630000000001</v>
      </c>
      <c r="AG60" s="468">
        <f t="shared" si="50"/>
        <v>-12421.669999999998</v>
      </c>
      <c r="AH60" s="468">
        <f t="shared" si="50"/>
        <v>-7423.8600000000006</v>
      </c>
      <c r="AI60" s="468">
        <f t="shared" si="50"/>
        <v>6109.6699999999983</v>
      </c>
      <c r="AJ60" s="468">
        <f t="shared" si="50"/>
        <v>7860.4400000000023</v>
      </c>
      <c r="AK60" s="468">
        <f t="shared" si="50"/>
        <v>-7409.760000000002</v>
      </c>
      <c r="AL60" s="468">
        <f t="shared" si="50"/>
        <v>-5559.41</v>
      </c>
      <c r="AM60" s="468">
        <f t="shared" si="50"/>
        <v>-14720.11</v>
      </c>
      <c r="AN60" s="468">
        <f t="shared" si="50"/>
        <v>-19223.629999999997</v>
      </c>
      <c r="AO60" s="468">
        <f t="shared" si="50"/>
        <v>-13485.730000000003</v>
      </c>
      <c r="AP60" s="468">
        <f t="shared" si="50"/>
        <v>-3774.9100000000035</v>
      </c>
      <c r="AQ60" s="468">
        <f t="shared" si="50"/>
        <v>-4710.0499999999993</v>
      </c>
      <c r="AR60" s="468">
        <f t="shared" si="50"/>
        <v>-7045.5999999999985</v>
      </c>
      <c r="AS60" s="468">
        <f t="shared" si="50"/>
        <v>-10691.440000000002</v>
      </c>
      <c r="AT60" s="468">
        <f t="shared" si="50"/>
        <v>-5583.5200000000041</v>
      </c>
      <c r="AU60" s="468">
        <f t="shared" si="50"/>
        <v>11058.670000000013</v>
      </c>
      <c r="AV60" s="468">
        <f t="shared" si="50"/>
        <v>14205.25</v>
      </c>
      <c r="AW60" s="468">
        <f t="shared" si="50"/>
        <v>-6692.8000000000029</v>
      </c>
      <c r="AX60" s="468">
        <f t="shared" si="50"/>
        <v>-5733.9399999999987</v>
      </c>
      <c r="AY60" s="468">
        <f t="shared" si="50"/>
        <v>-13717.57</v>
      </c>
      <c r="AZ60" s="468">
        <f t="shared" si="50"/>
        <v>-17843.300000000003</v>
      </c>
      <c r="BA60" s="468">
        <f t="shared" ref="BA60:DL60" si="51">+BA30-BA14</f>
        <v>-10247.25</v>
      </c>
      <c r="BB60" s="468">
        <f t="shared" si="51"/>
        <v>-3797.1999999999898</v>
      </c>
      <c r="BC60" s="468">
        <f t="shared" si="51"/>
        <v>-4306.2799999999988</v>
      </c>
      <c r="BD60" s="468">
        <f t="shared" si="51"/>
        <v>-6575.1099999999969</v>
      </c>
      <c r="BE60" s="468">
        <f t="shared" si="51"/>
        <v>-11878.830000000002</v>
      </c>
      <c r="BF60" s="468">
        <f t="shared" si="51"/>
        <v>-3815.3000000000029</v>
      </c>
      <c r="BG60" s="468">
        <f t="shared" si="51"/>
        <v>14071.140000000014</v>
      </c>
      <c r="BH60" s="468">
        <f t="shared" si="51"/>
        <v>16677.51999999999</v>
      </c>
      <c r="BI60" s="468">
        <f t="shared" si="51"/>
        <v>-6352.1500000000015</v>
      </c>
      <c r="BJ60" s="468">
        <f t="shared" si="51"/>
        <v>-5508.119999999999</v>
      </c>
      <c r="BK60" s="468">
        <f t="shared" si="51"/>
        <v>-12986.71</v>
      </c>
      <c r="BL60" s="468">
        <f t="shared" si="51"/>
        <v>-17020.629999999997</v>
      </c>
      <c r="BM60" s="468">
        <f t="shared" si="51"/>
        <v>-8368.5200000000041</v>
      </c>
      <c r="BN60" s="468">
        <f t="shared" si="51"/>
        <v>-2710.4000000000015</v>
      </c>
      <c r="BO60" s="468">
        <f t="shared" si="51"/>
        <v>-3951.5800000000017</v>
      </c>
      <c r="BP60" s="468">
        <f t="shared" si="51"/>
        <v>-5743.34</v>
      </c>
      <c r="BQ60" s="468">
        <f t="shared" si="51"/>
        <v>-10129.980000000003</v>
      </c>
      <c r="BR60" s="468">
        <f t="shared" si="51"/>
        <v>-1195.3800000000047</v>
      </c>
      <c r="BS60" s="468">
        <f t="shared" si="51"/>
        <v>24013.03</v>
      </c>
      <c r="BT60" s="468">
        <f t="shared" si="51"/>
        <v>23777.690000000002</v>
      </c>
      <c r="BU60" s="468">
        <f t="shared" si="51"/>
        <v>-3625.4700000000012</v>
      </c>
      <c r="BV60" s="468">
        <f t="shared" si="51"/>
        <v>-4693.0499999999993</v>
      </c>
      <c r="BW60" s="468">
        <f t="shared" si="51"/>
        <v>-10681.470000000001</v>
      </c>
      <c r="BX60" s="468">
        <f t="shared" si="51"/>
        <v>-12412.089999999997</v>
      </c>
      <c r="BY60" s="468">
        <f t="shared" si="51"/>
        <v>-4471.7299999999959</v>
      </c>
      <c r="BZ60" s="468">
        <f t="shared" si="51"/>
        <v>1631.5500000000102</v>
      </c>
      <c r="CA60" s="468">
        <f t="shared" si="51"/>
        <v>-521.33999999999651</v>
      </c>
      <c r="CB60" s="468">
        <f t="shared" si="51"/>
        <v>-1872.5599999999977</v>
      </c>
      <c r="CC60" s="468">
        <f t="shared" si="51"/>
        <v>-1005.7699999999968</v>
      </c>
      <c r="CD60" s="468">
        <f t="shared" si="51"/>
        <v>14485.39</v>
      </c>
      <c r="CE60" s="468">
        <f t="shared" si="51"/>
        <v>64465.140000000014</v>
      </c>
      <c r="CF60" s="468">
        <f t="shared" si="51"/>
        <v>66404.51999999999</v>
      </c>
      <c r="CG60" s="468">
        <f t="shared" si="51"/>
        <v>15885.240000000005</v>
      </c>
      <c r="CH60" s="468">
        <f t="shared" si="51"/>
        <v>6597.4499999999971</v>
      </c>
      <c r="CI60" s="468">
        <f t="shared" si="51"/>
        <v>4362.6100000000006</v>
      </c>
      <c r="CJ60" s="468">
        <f t="shared" si="51"/>
        <v>9910.1199999999953</v>
      </c>
      <c r="CK60" s="468">
        <f t="shared" si="51"/>
        <v>14628.350000000006</v>
      </c>
      <c r="CL60" s="468">
        <f t="shared" si="51"/>
        <v>25421.729999999996</v>
      </c>
      <c r="CM60" s="468">
        <f t="shared" si="51"/>
        <v>10727.059999999998</v>
      </c>
      <c r="CN60" s="468">
        <f t="shared" si="51"/>
        <v>9712.3000000000029</v>
      </c>
      <c r="CO60" s="468">
        <f t="shared" si="51"/>
        <v>14680.970000000001</v>
      </c>
      <c r="CP60" s="468">
        <f t="shared" si="51"/>
        <v>44813.2</v>
      </c>
      <c r="CQ60" s="468">
        <f t="shared" si="51"/>
        <v>121012.15999999997</v>
      </c>
      <c r="CR60" s="468">
        <f t="shared" si="51"/>
        <v>123902.92000000001</v>
      </c>
      <c r="CS60" s="468">
        <f t="shared" si="51"/>
        <v>48295.070000000007</v>
      </c>
      <c r="CT60" s="468">
        <f t="shared" si="51"/>
        <v>18049.620000000003</v>
      </c>
      <c r="CU60" s="468">
        <f t="shared" si="51"/>
        <v>19223.050000000003</v>
      </c>
      <c r="CV60" s="468">
        <f t="shared" si="51"/>
        <v>34470.770000000004</v>
      </c>
      <c r="CW60" s="468">
        <f t="shared" si="51"/>
        <v>27334.910000000003</v>
      </c>
      <c r="CX60" s="468">
        <f t="shared" si="51"/>
        <v>48371.03</v>
      </c>
      <c r="CY60" s="468">
        <f t="shared" si="51"/>
        <v>20868.730000000003</v>
      </c>
      <c r="CZ60" s="468">
        <f t="shared" si="51"/>
        <v>23903.64</v>
      </c>
      <c r="DA60" s="468">
        <f t="shared" si="51"/>
        <v>36148.42</v>
      </c>
      <c r="DB60" s="468">
        <f t="shared" si="51"/>
        <v>70872.06</v>
      </c>
      <c r="DC60" s="468">
        <f t="shared" si="51"/>
        <v>159012.69</v>
      </c>
      <c r="DD60" s="468">
        <f t="shared" si="51"/>
        <v>165026.81</v>
      </c>
      <c r="DE60" s="468">
        <f t="shared" si="51"/>
        <v>67698.200000000012</v>
      </c>
      <c r="DF60" s="468">
        <f t="shared" si="51"/>
        <v>23190.92</v>
      </c>
      <c r="DG60" s="468">
        <f t="shared" si="51"/>
        <v>23948.550000000003</v>
      </c>
      <c r="DH60" s="468">
        <f t="shared" si="51"/>
        <v>37735.410000000003</v>
      </c>
      <c r="DI60" s="468">
        <f t="shared" si="51"/>
        <v>31888.869999999995</v>
      </c>
      <c r="DJ60" s="468">
        <f t="shared" si="51"/>
        <v>48241.58</v>
      </c>
      <c r="DK60" s="468">
        <f t="shared" si="51"/>
        <v>21574.18</v>
      </c>
      <c r="DL60" s="468">
        <f t="shared" si="51"/>
        <v>21617.879999999997</v>
      </c>
      <c r="DM60" s="468">
        <f t="shared" ref="DM60:FX60" si="52">+DM30-DM14</f>
        <v>36099.479999999996</v>
      </c>
      <c r="DN60" s="468">
        <f t="shared" si="52"/>
        <v>74741.579999999987</v>
      </c>
      <c r="DO60" s="468">
        <f t="shared" si="52"/>
        <v>152485.78000000003</v>
      </c>
      <c r="DP60" s="468">
        <f t="shared" si="52"/>
        <v>168255.69</v>
      </c>
      <c r="DQ60" s="468">
        <f t="shared" si="52"/>
        <v>66138.700000000012</v>
      </c>
      <c r="DR60" s="468">
        <f t="shared" si="52"/>
        <v>24271.949999999997</v>
      </c>
      <c r="DS60" s="468">
        <f t="shared" si="52"/>
        <v>26491.059999999998</v>
      </c>
      <c r="DT60" s="468">
        <f t="shared" si="52"/>
        <v>38003.880000000005</v>
      </c>
      <c r="DU60" s="468">
        <f t="shared" si="52"/>
        <v>34137.449999999997</v>
      </c>
      <c r="DV60" s="468">
        <f t="shared" si="52"/>
        <v>48350.16</v>
      </c>
      <c r="DW60" s="468">
        <f t="shared" si="52"/>
        <v>21634.519999999997</v>
      </c>
      <c r="DX60" s="468">
        <f t="shared" si="52"/>
        <v>19448.71</v>
      </c>
      <c r="DY60" s="468">
        <f t="shared" si="52"/>
        <v>39459.729999999996</v>
      </c>
      <c r="DZ60" s="468">
        <f t="shared" si="52"/>
        <v>75722.640000000014</v>
      </c>
      <c r="EA60" s="468">
        <f t="shared" si="52"/>
        <v>151253.31</v>
      </c>
      <c r="EB60" s="468">
        <f t="shared" si="52"/>
        <v>167237.31</v>
      </c>
      <c r="EC60" s="468">
        <f t="shared" si="52"/>
        <v>59380.75</v>
      </c>
      <c r="ED60" s="468">
        <f t="shared" si="52"/>
        <v>23819.879999999997</v>
      </c>
      <c r="EE60" s="468">
        <f t="shared" si="52"/>
        <v>31025.600000000006</v>
      </c>
      <c r="EF60" s="468">
        <f t="shared" si="52"/>
        <v>34800.589999999997</v>
      </c>
      <c r="EG60" s="468">
        <f t="shared" si="52"/>
        <v>36859.490000000005</v>
      </c>
      <c r="EH60" s="468">
        <f t="shared" si="52"/>
        <v>47124.350000000006</v>
      </c>
      <c r="EI60" s="468">
        <f t="shared" si="52"/>
        <v>19759.93</v>
      </c>
      <c r="EJ60" s="468">
        <f t="shared" si="52"/>
        <v>21716.190000000002</v>
      </c>
      <c r="EK60" s="468">
        <f t="shared" si="52"/>
        <v>33656.740000000005</v>
      </c>
      <c r="EL60" s="468">
        <f t="shared" si="52"/>
        <v>63037.16</v>
      </c>
      <c r="EM60" s="468">
        <f t="shared" si="52"/>
        <v>161435.5</v>
      </c>
      <c r="EN60" s="468">
        <f t="shared" si="52"/>
        <v>178356.34000000003</v>
      </c>
      <c r="EO60" s="468">
        <f t="shared" si="52"/>
        <v>58696.359999999986</v>
      </c>
      <c r="EP60" s="468">
        <f t="shared" si="52"/>
        <v>26832.1</v>
      </c>
      <c r="EQ60" s="468">
        <f t="shared" si="52"/>
        <v>23135.699999999997</v>
      </c>
      <c r="ER60" s="468">
        <f t="shared" si="52"/>
        <v>37467.800000000003</v>
      </c>
      <c r="ES60" s="468">
        <f t="shared" si="52"/>
        <v>35817.630000000005</v>
      </c>
      <c r="ET60" s="468">
        <f t="shared" si="52"/>
        <v>53742.170000000013</v>
      </c>
      <c r="EU60" s="468">
        <f t="shared" si="52"/>
        <v>22789.11</v>
      </c>
      <c r="EV60" s="468">
        <f t="shared" si="52"/>
        <v>22735.46</v>
      </c>
      <c r="EW60" s="468">
        <f t="shared" si="52"/>
        <v>32057.289999999994</v>
      </c>
      <c r="EX60" s="468">
        <f t="shared" si="52"/>
        <v>66604.34</v>
      </c>
      <c r="EY60" s="468">
        <f t="shared" si="52"/>
        <v>161595.03000000003</v>
      </c>
      <c r="EZ60" s="468">
        <f t="shared" si="52"/>
        <v>170307.56</v>
      </c>
      <c r="FA60" s="468">
        <f t="shared" si="52"/>
        <v>69884.31</v>
      </c>
      <c r="FB60" s="468">
        <f t="shared" si="52"/>
        <v>30616.36</v>
      </c>
      <c r="FC60" s="468">
        <f t="shared" si="52"/>
        <v>24434.449999999997</v>
      </c>
      <c r="FD60" s="468">
        <f t="shared" si="52"/>
        <v>38743.770000000004</v>
      </c>
      <c r="FE60" s="468">
        <f t="shared" si="52"/>
        <v>35826.229999999996</v>
      </c>
      <c r="FF60" s="468">
        <f t="shared" si="52"/>
        <v>58619.98000000001</v>
      </c>
      <c r="FG60" s="468">
        <f t="shared" si="52"/>
        <v>25371.839999999997</v>
      </c>
      <c r="FH60" s="468">
        <f t="shared" si="52"/>
        <v>26687.660000000003</v>
      </c>
      <c r="FI60" s="468">
        <f t="shared" si="52"/>
        <v>34277</v>
      </c>
      <c r="FJ60" s="468">
        <f t="shared" si="52"/>
        <v>79059.170000000013</v>
      </c>
      <c r="FK60" s="468">
        <f t="shared" si="52"/>
        <v>169789.15999999997</v>
      </c>
      <c r="FL60" s="468">
        <f t="shared" si="52"/>
        <v>175238.19</v>
      </c>
      <c r="FM60" s="468">
        <f t="shared" si="52"/>
        <v>83165.170000000013</v>
      </c>
      <c r="FN60" s="468">
        <f t="shared" si="52"/>
        <v>29893.309999999998</v>
      </c>
      <c r="FO60" s="468">
        <f t="shared" si="52"/>
        <v>26823.679999999993</v>
      </c>
      <c r="FP60" s="468">
        <f t="shared" si="52"/>
        <v>47650.23000000001</v>
      </c>
      <c r="FQ60" s="468">
        <f t="shared" si="52"/>
        <v>35249.089999999997</v>
      </c>
      <c r="FR60" s="468">
        <f t="shared" si="52"/>
        <v>63362.5</v>
      </c>
      <c r="FS60" s="468">
        <f t="shared" si="52"/>
        <v>27523.72</v>
      </c>
      <c r="FT60" s="468">
        <f t="shared" si="52"/>
        <v>29081.839999999997</v>
      </c>
      <c r="FU60" s="468">
        <f t="shared" si="52"/>
        <v>41509.72</v>
      </c>
      <c r="FV60" s="468">
        <f t="shared" si="52"/>
        <v>85793.94</v>
      </c>
      <c r="FW60" s="468">
        <f t="shared" si="52"/>
        <v>163244.44</v>
      </c>
      <c r="FX60" s="468">
        <f t="shared" si="52"/>
        <v>180603.56</v>
      </c>
      <c r="FY60" s="468">
        <f t="shared" ref="FY60:GB60" si="53">+FY30-FY14</f>
        <v>87760.62</v>
      </c>
      <c r="FZ60" s="468">
        <f t="shared" si="53"/>
        <v>33738.229999999996</v>
      </c>
      <c r="GA60" s="468">
        <f t="shared" si="53"/>
        <v>33123.11</v>
      </c>
      <c r="GB60" s="468">
        <f t="shared" si="53"/>
        <v>50394.359999999986</v>
      </c>
    </row>
    <row r="61" spans="1:184">
      <c r="B61" s="486"/>
      <c r="C61" s="473"/>
      <c r="D61" s="470" t="s">
        <v>176</v>
      </c>
      <c r="E61" s="469">
        <f>+SUM(E49:E59)</f>
        <v>5959427.3799999999</v>
      </c>
      <c r="F61" s="469">
        <f t="shared" ref="F61:AZ61" si="54">+SUM(F49:F59)</f>
        <v>4200743.25</v>
      </c>
      <c r="G61" s="469">
        <f t="shared" si="54"/>
        <v>2570561.06</v>
      </c>
      <c r="H61" s="469">
        <f t="shared" si="54"/>
        <v>2569160.81</v>
      </c>
      <c r="I61" s="469">
        <f t="shared" si="54"/>
        <v>1679598.37</v>
      </c>
      <c r="J61" s="469">
        <f t="shared" si="54"/>
        <v>2334935.27</v>
      </c>
      <c r="K61" s="469">
        <f t="shared" si="54"/>
        <v>9009867.8399999999</v>
      </c>
      <c r="L61" s="469">
        <f t="shared" si="54"/>
        <v>5904665.6600000001</v>
      </c>
      <c r="M61" s="469">
        <f t="shared" si="54"/>
        <v>660381.98</v>
      </c>
      <c r="N61" s="469">
        <f t="shared" si="54"/>
        <v>17738.309999999939</v>
      </c>
      <c r="O61" s="469">
        <f t="shared" si="54"/>
        <v>-40470</v>
      </c>
      <c r="P61" s="469">
        <f t="shared" si="54"/>
        <v>2284843.2499999995</v>
      </c>
      <c r="Q61" s="469">
        <f t="shared" si="54"/>
        <v>5614569.5</v>
      </c>
      <c r="R61" s="469">
        <f t="shared" si="54"/>
        <v>4453378.8100000005</v>
      </c>
      <c r="S61" s="469">
        <f t="shared" si="54"/>
        <v>1551709.31</v>
      </c>
      <c r="T61" s="469">
        <f t="shared" si="54"/>
        <v>1501082.5</v>
      </c>
      <c r="U61" s="469">
        <f t="shared" si="54"/>
        <v>832151</v>
      </c>
      <c r="V61" s="469">
        <f t="shared" si="54"/>
        <v>2236913.5499999998</v>
      </c>
      <c r="W61" s="469">
        <f t="shared" si="54"/>
        <v>6203617.5</v>
      </c>
      <c r="X61" s="469">
        <f t="shared" si="54"/>
        <v>5762797.9100000001</v>
      </c>
      <c r="Y61" s="469">
        <f t="shared" si="54"/>
        <v>593965.53</v>
      </c>
      <c r="Z61" s="469">
        <f t="shared" si="54"/>
        <v>-119235.68999999994</v>
      </c>
      <c r="AA61" s="469">
        <f t="shared" si="54"/>
        <v>30025.060000000056</v>
      </c>
      <c r="AB61" s="469">
        <f t="shared" si="54"/>
        <v>1978068</v>
      </c>
      <c r="AC61" s="469">
        <f t="shared" si="54"/>
        <v>3032535.69</v>
      </c>
      <c r="AD61" s="469">
        <f t="shared" si="54"/>
        <v>3392630.06</v>
      </c>
      <c r="AE61" s="469">
        <f t="shared" si="54"/>
        <v>1062691.1299999999</v>
      </c>
      <c r="AF61" s="469">
        <f t="shared" si="54"/>
        <v>-19476.47000000003</v>
      </c>
      <c r="AG61" s="469">
        <f t="shared" si="54"/>
        <v>-865381.62</v>
      </c>
      <c r="AH61" s="469">
        <f t="shared" si="54"/>
        <v>1946489.5</v>
      </c>
      <c r="AI61" s="469">
        <f t="shared" si="54"/>
        <v>5528164.1299999999</v>
      </c>
      <c r="AJ61" s="469">
        <f t="shared" si="54"/>
        <v>4745295</v>
      </c>
      <c r="AK61" s="469">
        <f t="shared" si="54"/>
        <v>-467081.68999999994</v>
      </c>
      <c r="AL61" s="469">
        <f t="shared" si="54"/>
        <v>-1076817.94</v>
      </c>
      <c r="AM61" s="469">
        <f t="shared" si="54"/>
        <v>-613726.56000000006</v>
      </c>
      <c r="AN61" s="469">
        <f t="shared" si="54"/>
        <v>-365954.31000000006</v>
      </c>
      <c r="AO61" s="469">
        <f t="shared" si="54"/>
        <v>2994786.060000001</v>
      </c>
      <c r="AP61" s="469">
        <f t="shared" si="54"/>
        <v>3652024.31</v>
      </c>
      <c r="AQ61" s="469">
        <f t="shared" si="54"/>
        <v>1093358.4099999999</v>
      </c>
      <c r="AR61" s="469">
        <f t="shared" si="54"/>
        <v>63482</v>
      </c>
      <c r="AS61" s="469">
        <f t="shared" si="54"/>
        <v>-693235.68</v>
      </c>
      <c r="AT61" s="469">
        <f t="shared" si="54"/>
        <v>2408629.5</v>
      </c>
      <c r="AU61" s="469">
        <f t="shared" si="54"/>
        <v>5427767.6299999999</v>
      </c>
      <c r="AV61" s="469">
        <f t="shared" si="54"/>
        <v>6224382.3799999999</v>
      </c>
      <c r="AW61" s="469">
        <f t="shared" si="54"/>
        <v>-436554.43999999994</v>
      </c>
      <c r="AX61" s="469">
        <f t="shared" si="54"/>
        <v>-1426013.66</v>
      </c>
      <c r="AY61" s="469">
        <f t="shared" si="54"/>
        <v>-665778.56000000006</v>
      </c>
      <c r="AZ61" s="469">
        <f t="shared" si="54"/>
        <v>-601122.93999999994</v>
      </c>
      <c r="BA61" s="469">
        <f t="shared" ref="BA61:DL61" si="55">+SUM(BA49:BA59)</f>
        <v>3518255.44</v>
      </c>
      <c r="BB61" s="469">
        <f t="shared" si="55"/>
        <v>3641004.19</v>
      </c>
      <c r="BC61" s="469">
        <f t="shared" si="55"/>
        <v>899069.28</v>
      </c>
      <c r="BD61" s="469">
        <f t="shared" si="55"/>
        <v>-400958.07</v>
      </c>
      <c r="BE61" s="469">
        <f t="shared" si="55"/>
        <v>-1388767</v>
      </c>
      <c r="BF61" s="469">
        <f t="shared" si="55"/>
        <v>2410499.13</v>
      </c>
      <c r="BG61" s="469">
        <f t="shared" si="55"/>
        <v>5405945.8799999999</v>
      </c>
      <c r="BH61" s="469">
        <f t="shared" si="55"/>
        <v>6346693.75</v>
      </c>
      <c r="BI61" s="469">
        <f t="shared" si="55"/>
        <v>-1243379</v>
      </c>
      <c r="BJ61" s="469">
        <f t="shared" si="55"/>
        <v>-1502069.72</v>
      </c>
      <c r="BK61" s="469">
        <f t="shared" si="55"/>
        <v>-1211195.69</v>
      </c>
      <c r="BL61" s="469">
        <f t="shared" si="55"/>
        <v>-332061.81000000006</v>
      </c>
      <c r="BM61" s="469">
        <f t="shared" si="55"/>
        <v>4422910.38</v>
      </c>
      <c r="BN61" s="469">
        <f t="shared" si="55"/>
        <v>4604690.0600000005</v>
      </c>
      <c r="BO61" s="469">
        <f t="shared" si="55"/>
        <v>1576826.59</v>
      </c>
      <c r="BP61" s="469">
        <f t="shared" si="55"/>
        <v>900014.12000000011</v>
      </c>
      <c r="BQ61" s="469">
        <f t="shared" si="55"/>
        <v>341320.62</v>
      </c>
      <c r="BR61" s="469">
        <f t="shared" si="55"/>
        <v>4067204.25</v>
      </c>
      <c r="BS61" s="469">
        <f t="shared" si="55"/>
        <v>8919915.75</v>
      </c>
      <c r="BT61" s="469">
        <f t="shared" si="55"/>
        <v>9424934.75</v>
      </c>
      <c r="BU61" s="469">
        <f t="shared" si="55"/>
        <v>1267789.94</v>
      </c>
      <c r="BV61" s="469">
        <f t="shared" si="55"/>
        <v>566690.06000000006</v>
      </c>
      <c r="BW61" s="469">
        <f t="shared" si="55"/>
        <v>1380173.87</v>
      </c>
      <c r="BX61" s="469">
        <f t="shared" si="55"/>
        <v>3029025.81</v>
      </c>
      <c r="BY61" s="469">
        <f t="shared" si="55"/>
        <v>7453098</v>
      </c>
      <c r="BZ61" s="469">
        <f t="shared" si="55"/>
        <v>7960984.0600000005</v>
      </c>
      <c r="CA61" s="469">
        <f t="shared" si="55"/>
        <v>5810299.8700000001</v>
      </c>
      <c r="CB61" s="469">
        <f t="shared" si="55"/>
        <v>5006429.63</v>
      </c>
      <c r="CC61" s="469">
        <f t="shared" si="55"/>
        <v>5256916.6899999995</v>
      </c>
      <c r="CD61" s="469">
        <f t="shared" si="55"/>
        <v>10913571.5</v>
      </c>
      <c r="CE61" s="469">
        <f t="shared" si="55"/>
        <v>21012728.059999999</v>
      </c>
      <c r="CF61" s="469">
        <f t="shared" si="55"/>
        <v>21993050.809999999</v>
      </c>
      <c r="CG61" s="469">
        <f t="shared" si="55"/>
        <v>11699620.120000001</v>
      </c>
      <c r="CH61" s="469">
        <f t="shared" si="55"/>
        <v>8657705.2599999998</v>
      </c>
      <c r="CI61" s="469">
        <f t="shared" si="55"/>
        <v>12426057.560000001</v>
      </c>
      <c r="CJ61" s="469">
        <f t="shared" si="55"/>
        <v>16058759.879999999</v>
      </c>
      <c r="CK61" s="469">
        <f t="shared" si="55"/>
        <v>18640170.040000003</v>
      </c>
      <c r="CL61" s="469">
        <f t="shared" si="55"/>
        <v>18569572.379999999</v>
      </c>
      <c r="CM61" s="469">
        <f t="shared" si="55"/>
        <v>17039762.559999999</v>
      </c>
      <c r="CN61" s="469">
        <f t="shared" si="55"/>
        <v>13743412</v>
      </c>
      <c r="CO61" s="469">
        <f t="shared" si="55"/>
        <v>14559573</v>
      </c>
      <c r="CP61" s="469">
        <f t="shared" si="55"/>
        <v>24261278.43</v>
      </c>
      <c r="CQ61" s="469">
        <f t="shared" si="55"/>
        <v>36784405.920000002</v>
      </c>
      <c r="CR61" s="469">
        <f t="shared" si="55"/>
        <v>35448223.989999995</v>
      </c>
      <c r="CS61" s="469">
        <f t="shared" si="55"/>
        <v>23403031.620000001</v>
      </c>
      <c r="CT61" s="469">
        <f t="shared" si="55"/>
        <v>20474871.809999999</v>
      </c>
      <c r="CU61" s="469">
        <f t="shared" si="55"/>
        <v>21438336.440000001</v>
      </c>
      <c r="CV61" s="469">
        <f t="shared" si="55"/>
        <v>26878014.07</v>
      </c>
      <c r="CW61" s="469">
        <f t="shared" si="55"/>
        <v>28919480.870000001</v>
      </c>
      <c r="CX61" s="469">
        <f t="shared" si="55"/>
        <v>27152624.370000001</v>
      </c>
      <c r="CY61" s="469">
        <f t="shared" si="55"/>
        <v>23543023.82</v>
      </c>
      <c r="CZ61" s="469">
        <f t="shared" si="55"/>
        <v>22536179.059999999</v>
      </c>
      <c r="DA61" s="469">
        <f t="shared" si="55"/>
        <v>21604194.75</v>
      </c>
      <c r="DB61" s="469">
        <f t="shared" si="55"/>
        <v>34489439</v>
      </c>
      <c r="DC61" s="469">
        <f t="shared" si="55"/>
        <v>45380289.760000005</v>
      </c>
      <c r="DD61" s="469">
        <f t="shared" si="55"/>
        <v>45077084.5</v>
      </c>
      <c r="DE61" s="469">
        <f t="shared" si="55"/>
        <v>27491992.5</v>
      </c>
      <c r="DF61" s="469">
        <f t="shared" si="55"/>
        <v>17603569.5</v>
      </c>
      <c r="DG61" s="469">
        <f t="shared" si="55"/>
        <v>25406351.16</v>
      </c>
      <c r="DH61" s="469">
        <f t="shared" si="55"/>
        <v>29848771.379999999</v>
      </c>
      <c r="DI61" s="469">
        <f t="shared" si="55"/>
        <v>30040644.75</v>
      </c>
      <c r="DJ61" s="469">
        <f t="shared" si="55"/>
        <v>27845171</v>
      </c>
      <c r="DK61" s="469">
        <f t="shared" si="55"/>
        <v>27290011.5</v>
      </c>
      <c r="DL61" s="469">
        <f t="shared" si="55"/>
        <v>21390693.59</v>
      </c>
      <c r="DM61" s="469">
        <f t="shared" ref="DM61:FX61" si="56">+SUM(DM49:DM59)</f>
        <v>20238924</v>
      </c>
      <c r="DN61" s="469">
        <f t="shared" si="56"/>
        <v>35107209</v>
      </c>
      <c r="DO61" s="469">
        <f t="shared" si="56"/>
        <v>43296692.25</v>
      </c>
      <c r="DP61" s="469">
        <f t="shared" si="56"/>
        <v>44712456.509999998</v>
      </c>
      <c r="DQ61" s="469">
        <f t="shared" si="56"/>
        <v>28082844.809999999</v>
      </c>
      <c r="DR61" s="469">
        <f t="shared" si="56"/>
        <v>23464637.380000003</v>
      </c>
      <c r="DS61" s="469">
        <f t="shared" si="56"/>
        <v>26557744</v>
      </c>
      <c r="DT61" s="469">
        <f t="shared" si="56"/>
        <v>29039112.309999999</v>
      </c>
      <c r="DU61" s="469">
        <f t="shared" si="56"/>
        <v>29806436.370000001</v>
      </c>
      <c r="DV61" s="469">
        <f t="shared" si="56"/>
        <v>27307418.75</v>
      </c>
      <c r="DW61" s="469">
        <f t="shared" si="56"/>
        <v>26065829.399999999</v>
      </c>
      <c r="DX61" s="469">
        <f t="shared" si="56"/>
        <v>19108916.720000003</v>
      </c>
      <c r="DY61" s="469">
        <f t="shared" si="56"/>
        <v>22073010.91</v>
      </c>
      <c r="DZ61" s="469">
        <f t="shared" si="56"/>
        <v>33534970.75</v>
      </c>
      <c r="EA61" s="469">
        <f t="shared" si="56"/>
        <v>41143069</v>
      </c>
      <c r="EB61" s="469">
        <f t="shared" si="56"/>
        <v>42844704.979999997</v>
      </c>
      <c r="EC61" s="469">
        <f t="shared" si="56"/>
        <v>25719580.370000001</v>
      </c>
      <c r="ED61" s="469">
        <f t="shared" si="56"/>
        <v>18907987.109999999</v>
      </c>
      <c r="EE61" s="469">
        <f t="shared" si="56"/>
        <v>21834353.489999998</v>
      </c>
      <c r="EF61" s="469">
        <f t="shared" si="56"/>
        <v>26045686.5</v>
      </c>
      <c r="EG61" s="469">
        <f t="shared" si="56"/>
        <v>28858226.059999999</v>
      </c>
      <c r="EH61" s="469">
        <f t="shared" si="56"/>
        <v>28973797.75</v>
      </c>
      <c r="EI61" s="469">
        <f t="shared" si="56"/>
        <v>22064245.93</v>
      </c>
      <c r="EJ61" s="469">
        <f t="shared" si="56"/>
        <v>19895853.280000001</v>
      </c>
      <c r="EK61" s="469">
        <f t="shared" si="56"/>
        <v>22113217.09</v>
      </c>
      <c r="EL61" s="469">
        <f t="shared" si="56"/>
        <v>29970940.370000001</v>
      </c>
      <c r="EM61" s="469">
        <f t="shared" si="56"/>
        <v>43445985.5</v>
      </c>
      <c r="EN61" s="469">
        <f t="shared" si="56"/>
        <v>44455799.460000001</v>
      </c>
      <c r="EO61" s="469">
        <f t="shared" si="56"/>
        <v>27774367.810000002</v>
      </c>
      <c r="EP61" s="469">
        <f t="shared" si="56"/>
        <v>23585516.399999999</v>
      </c>
      <c r="EQ61" s="469">
        <f t="shared" si="56"/>
        <v>23313640.68</v>
      </c>
      <c r="ER61" s="469">
        <f t="shared" si="56"/>
        <v>28068044.969999999</v>
      </c>
      <c r="ES61" s="469">
        <f t="shared" si="56"/>
        <v>28818417.309999999</v>
      </c>
      <c r="ET61" s="469">
        <f t="shared" si="56"/>
        <v>26174882.309999999</v>
      </c>
      <c r="EU61" s="469">
        <f t="shared" si="56"/>
        <v>23170172.100000001</v>
      </c>
      <c r="EV61" s="469">
        <f t="shared" si="56"/>
        <v>20218625.75</v>
      </c>
      <c r="EW61" s="469">
        <f t="shared" si="56"/>
        <v>20416503.059999999</v>
      </c>
      <c r="EX61" s="469">
        <f t="shared" si="56"/>
        <v>29752309.5</v>
      </c>
      <c r="EY61" s="469">
        <f t="shared" si="56"/>
        <v>43170234.140000001</v>
      </c>
      <c r="EZ61" s="469">
        <f t="shared" si="56"/>
        <v>41423756.880000003</v>
      </c>
      <c r="FA61" s="469">
        <f t="shared" si="56"/>
        <v>27727534.620000001</v>
      </c>
      <c r="FB61" s="469">
        <f t="shared" si="56"/>
        <v>19064042.48</v>
      </c>
      <c r="FC61" s="469">
        <f t="shared" si="56"/>
        <v>16893441.739999998</v>
      </c>
      <c r="FD61" s="469">
        <f t="shared" si="56"/>
        <v>28073653.719999999</v>
      </c>
      <c r="FE61" s="469">
        <f t="shared" si="56"/>
        <v>24805362.5</v>
      </c>
      <c r="FF61" s="469">
        <f t="shared" si="56"/>
        <v>23503500.25</v>
      </c>
      <c r="FG61" s="469">
        <f t="shared" si="56"/>
        <v>20994681.470000003</v>
      </c>
      <c r="FH61" s="469">
        <f t="shared" si="56"/>
        <v>16506577.880000003</v>
      </c>
      <c r="FI61" s="469">
        <f t="shared" si="56"/>
        <v>18228399.860000003</v>
      </c>
      <c r="FJ61" s="469">
        <f t="shared" si="56"/>
        <v>29616824.75</v>
      </c>
      <c r="FK61" s="469">
        <f t="shared" si="56"/>
        <v>41599743.450000003</v>
      </c>
      <c r="FL61" s="469">
        <f t="shared" si="56"/>
        <v>38789567.880000003</v>
      </c>
      <c r="FM61" s="469">
        <f t="shared" si="56"/>
        <v>25941897.620000001</v>
      </c>
      <c r="FN61" s="469">
        <f t="shared" si="56"/>
        <v>20278241.699999999</v>
      </c>
      <c r="FO61" s="469">
        <f t="shared" si="56"/>
        <v>19663935.32</v>
      </c>
      <c r="FP61" s="469">
        <f t="shared" si="56"/>
        <v>26297049.129999999</v>
      </c>
      <c r="FQ61" s="469">
        <f t="shared" si="56"/>
        <v>23933184.309999999</v>
      </c>
      <c r="FR61" s="469">
        <f t="shared" si="56"/>
        <v>23438602.809999999</v>
      </c>
      <c r="FS61" s="469">
        <f t="shared" si="56"/>
        <v>17568131.219999999</v>
      </c>
      <c r="FT61" s="469">
        <f t="shared" si="56"/>
        <v>17939391.34</v>
      </c>
      <c r="FU61" s="469">
        <f t="shared" si="56"/>
        <v>16880390.600000001</v>
      </c>
      <c r="FV61" s="469">
        <f t="shared" si="56"/>
        <v>30266838.370000001</v>
      </c>
      <c r="FW61" s="469">
        <f t="shared" si="56"/>
        <v>38278723.979999997</v>
      </c>
      <c r="FX61" s="469">
        <f t="shared" si="56"/>
        <v>38642711.009999998</v>
      </c>
      <c r="FY61" s="469">
        <f t="shared" ref="FY61:GB61" si="57">+SUM(FY49:FY59)</f>
        <v>23820858.940000001</v>
      </c>
      <c r="FZ61" s="469">
        <f t="shared" si="57"/>
        <v>18146417.370000001</v>
      </c>
      <c r="GA61" s="469">
        <f t="shared" si="57"/>
        <v>19836511.530000001</v>
      </c>
      <c r="GB61" s="469">
        <f t="shared" si="57"/>
        <v>26580342.469999999</v>
      </c>
    </row>
    <row r="62" spans="1:184">
      <c r="B62" s="461"/>
      <c r="C62" s="461"/>
      <c r="D62" s="461"/>
      <c r="E62" s="461"/>
      <c r="F62" s="461"/>
      <c r="G62" s="461"/>
      <c r="H62" s="461"/>
      <c r="I62" s="461"/>
      <c r="J62" s="461"/>
      <c r="K62" s="461"/>
      <c r="L62" s="461"/>
      <c r="M62" s="461"/>
      <c r="N62" s="461"/>
      <c r="O62" s="461"/>
      <c r="P62" s="461"/>
      <c r="AY62" s="41"/>
      <c r="AZ62" s="41"/>
      <c r="BA62" s="461"/>
      <c r="BB62" s="461"/>
      <c r="BC62" s="461"/>
      <c r="BD62" s="461"/>
      <c r="BE62" s="461"/>
      <c r="BF62" s="461"/>
      <c r="BG62" s="461"/>
      <c r="BH62" s="461"/>
      <c r="BI62" s="461"/>
      <c r="BJ62" s="461"/>
      <c r="BK62" s="461"/>
      <c r="BL62" s="461"/>
      <c r="BM62" s="461"/>
      <c r="BN62" s="461"/>
      <c r="BO62" s="461"/>
      <c r="BP62" s="461"/>
      <c r="BQ62" s="461"/>
      <c r="BR62" s="461"/>
      <c r="BS62" s="461"/>
      <c r="BT62" s="461"/>
      <c r="BU62" s="461"/>
      <c r="BV62" s="461"/>
      <c r="BW62" s="461"/>
      <c r="BX62" s="461"/>
      <c r="BY62" s="461"/>
      <c r="BZ62" s="461"/>
      <c r="CA62" s="461"/>
      <c r="CB62" s="461"/>
      <c r="CC62" s="461"/>
      <c r="CD62" s="461"/>
      <c r="CE62" s="461"/>
      <c r="CF62" s="461"/>
      <c r="CG62" s="461"/>
      <c r="CH62" s="461"/>
      <c r="CI62" s="461"/>
      <c r="CJ62" s="461"/>
      <c r="CK62" s="461"/>
      <c r="CL62" s="461"/>
      <c r="CM62" s="461"/>
      <c r="CN62" s="461"/>
      <c r="CO62" s="461"/>
      <c r="CP62" s="461"/>
      <c r="CQ62" s="461"/>
      <c r="CR62" s="461"/>
      <c r="CS62" s="461"/>
      <c r="CT62" s="461"/>
      <c r="CU62" s="461"/>
      <c r="CV62" s="461"/>
      <c r="CW62" s="461"/>
      <c r="CX62" s="461"/>
      <c r="CY62" s="461"/>
      <c r="CZ62" s="461"/>
      <c r="DA62" s="461"/>
      <c r="DB62" s="461"/>
      <c r="DC62" s="461"/>
      <c r="DD62" s="461"/>
      <c r="DE62" s="461"/>
      <c r="DF62" s="461"/>
      <c r="DG62" s="461"/>
      <c r="DH62" s="461"/>
      <c r="DI62" s="461"/>
      <c r="DJ62" s="461"/>
      <c r="DK62" s="461"/>
      <c r="DL62" s="461"/>
      <c r="DM62" s="461"/>
      <c r="DN62" s="461"/>
      <c r="DO62" s="461"/>
      <c r="DP62" s="461"/>
      <c r="DQ62" s="461"/>
      <c r="DR62" s="461"/>
      <c r="DS62" s="461"/>
      <c r="DT62" s="461"/>
      <c r="DU62" s="461"/>
      <c r="DV62" s="461"/>
      <c r="DW62" s="461"/>
      <c r="DX62" s="461"/>
      <c r="DY62" s="461"/>
      <c r="DZ62" s="461"/>
      <c r="EA62" s="461"/>
      <c r="EB62" s="461"/>
      <c r="EC62" s="461"/>
      <c r="ED62" s="461"/>
      <c r="EE62" s="461"/>
      <c r="EF62" s="461"/>
      <c r="EG62" s="461"/>
      <c r="EH62" s="461"/>
      <c r="EI62" s="461"/>
      <c r="EJ62" s="461"/>
      <c r="EK62" s="461"/>
      <c r="EL62" s="461"/>
      <c r="EM62" s="461"/>
      <c r="EN62" s="461"/>
      <c r="EO62" s="461"/>
      <c r="EP62" s="461"/>
      <c r="EQ62" s="461"/>
      <c r="ER62" s="461"/>
      <c r="ES62" s="461"/>
      <c r="ET62" s="461"/>
      <c r="EU62" s="461"/>
      <c r="EV62" s="461"/>
      <c r="EW62" s="461"/>
      <c r="EX62" s="461"/>
      <c r="EY62" s="461"/>
      <c r="EZ62" s="461"/>
      <c r="FA62" s="461"/>
      <c r="FB62" s="461"/>
      <c r="FC62" s="461"/>
      <c r="FD62" s="461"/>
      <c r="FE62" s="461"/>
      <c r="FF62" s="461"/>
      <c r="FG62" s="461"/>
      <c r="FH62" s="461"/>
      <c r="FI62" s="461"/>
      <c r="FJ62" s="461"/>
      <c r="FK62" s="461"/>
      <c r="FL62" s="461"/>
      <c r="FM62" s="461"/>
      <c r="FN62" s="461"/>
      <c r="FO62" s="461"/>
      <c r="FP62" s="461"/>
      <c r="FQ62" s="461"/>
      <c r="FR62" s="461"/>
      <c r="FS62" s="461"/>
      <c r="FT62" s="461"/>
      <c r="FU62" s="461"/>
      <c r="FV62" s="461"/>
      <c r="FW62" s="461"/>
      <c r="FX62" s="461"/>
      <c r="FY62" s="461"/>
      <c r="FZ62" s="461"/>
      <c r="GA62" s="461"/>
      <c r="GB62" s="461"/>
    </row>
    <row r="63" spans="1:184">
      <c r="A63" s="45"/>
      <c r="B63" s="486"/>
      <c r="C63" s="470" t="s">
        <v>55</v>
      </c>
      <c r="D63" s="470" t="s">
        <v>33</v>
      </c>
      <c r="E63" s="463">
        <v>41275</v>
      </c>
      <c r="F63" s="463">
        <v>41306</v>
      </c>
      <c r="G63" s="463">
        <v>41334</v>
      </c>
      <c r="H63" s="463">
        <v>41365</v>
      </c>
      <c r="I63" s="463">
        <v>41395</v>
      </c>
      <c r="J63" s="463">
        <v>41426</v>
      </c>
      <c r="K63" s="463">
        <v>41456</v>
      </c>
      <c r="L63" s="463">
        <v>41487</v>
      </c>
      <c r="M63" s="463">
        <v>41518</v>
      </c>
      <c r="N63" s="463">
        <v>41548</v>
      </c>
      <c r="O63" s="463">
        <v>41579</v>
      </c>
      <c r="P63" s="463">
        <v>41609</v>
      </c>
      <c r="Q63" s="190">
        <f t="shared" ref="Q63:BF63" si="58">+Q$2</f>
        <v>41640</v>
      </c>
      <c r="R63" s="190">
        <f t="shared" si="58"/>
        <v>41671</v>
      </c>
      <c r="S63" s="190">
        <f t="shared" si="58"/>
        <v>41699</v>
      </c>
      <c r="T63" s="190">
        <f t="shared" si="58"/>
        <v>41730</v>
      </c>
      <c r="U63" s="190">
        <f t="shared" si="58"/>
        <v>41760</v>
      </c>
      <c r="V63" s="190">
        <f t="shared" si="58"/>
        <v>41791</v>
      </c>
      <c r="W63" s="190">
        <f t="shared" si="58"/>
        <v>41821</v>
      </c>
      <c r="X63" s="190">
        <f t="shared" si="58"/>
        <v>41852</v>
      </c>
      <c r="Y63" s="190">
        <f t="shared" si="58"/>
        <v>41883</v>
      </c>
      <c r="Z63" s="190">
        <f t="shared" si="58"/>
        <v>41913</v>
      </c>
      <c r="AA63" s="190">
        <f t="shared" si="58"/>
        <v>41944</v>
      </c>
      <c r="AB63" s="190">
        <f t="shared" si="58"/>
        <v>41974</v>
      </c>
      <c r="AC63" s="190">
        <f t="shared" si="58"/>
        <v>42005</v>
      </c>
      <c r="AD63" s="190">
        <f t="shared" si="58"/>
        <v>42036</v>
      </c>
      <c r="AE63" s="190">
        <f t="shared" si="58"/>
        <v>42064</v>
      </c>
      <c r="AF63" s="190">
        <f t="shared" si="58"/>
        <v>42095</v>
      </c>
      <c r="AG63" s="190">
        <f t="shared" si="58"/>
        <v>42125</v>
      </c>
      <c r="AH63" s="190">
        <f t="shared" si="58"/>
        <v>42156</v>
      </c>
      <c r="AI63" s="190">
        <f t="shared" si="58"/>
        <v>42186</v>
      </c>
      <c r="AJ63" s="190">
        <f t="shared" si="58"/>
        <v>42217</v>
      </c>
      <c r="AK63" s="190">
        <f t="shared" si="58"/>
        <v>42248</v>
      </c>
      <c r="AL63" s="190">
        <f t="shared" si="58"/>
        <v>42278</v>
      </c>
      <c r="AM63" s="190">
        <f t="shared" si="58"/>
        <v>42309</v>
      </c>
      <c r="AN63" s="190">
        <f t="shared" si="58"/>
        <v>42339</v>
      </c>
      <c r="AO63" s="190">
        <f t="shared" si="58"/>
        <v>42370</v>
      </c>
      <c r="AP63" s="190">
        <f t="shared" si="58"/>
        <v>42401</v>
      </c>
      <c r="AQ63" s="190">
        <f t="shared" si="58"/>
        <v>42430</v>
      </c>
      <c r="AR63" s="190">
        <f t="shared" si="58"/>
        <v>42461</v>
      </c>
      <c r="AS63" s="190">
        <f t="shared" si="58"/>
        <v>42491</v>
      </c>
      <c r="AT63" s="190">
        <f t="shared" si="58"/>
        <v>42522</v>
      </c>
      <c r="AU63" s="190">
        <f t="shared" si="58"/>
        <v>42552</v>
      </c>
      <c r="AV63" s="190">
        <f t="shared" si="58"/>
        <v>42583</v>
      </c>
      <c r="AW63" s="190">
        <f t="shared" si="58"/>
        <v>42614</v>
      </c>
      <c r="AX63" s="190">
        <f t="shared" si="58"/>
        <v>42644</v>
      </c>
      <c r="AY63" s="190">
        <f t="shared" si="58"/>
        <v>42675</v>
      </c>
      <c r="AZ63" s="190">
        <f t="shared" si="58"/>
        <v>42705</v>
      </c>
      <c r="BA63" s="463">
        <f t="shared" si="58"/>
        <v>42736</v>
      </c>
      <c r="BB63" s="463">
        <f t="shared" si="58"/>
        <v>42767</v>
      </c>
      <c r="BC63" s="463">
        <f t="shared" si="58"/>
        <v>42795</v>
      </c>
      <c r="BD63" s="463">
        <f t="shared" si="58"/>
        <v>42826</v>
      </c>
      <c r="BE63" s="463">
        <f t="shared" si="58"/>
        <v>42856</v>
      </c>
      <c r="BF63" s="463">
        <f t="shared" si="58"/>
        <v>42887</v>
      </c>
      <c r="BG63" s="463">
        <f t="shared" ref="BG63:DR63" si="59">+BG$2</f>
        <v>42917</v>
      </c>
      <c r="BH63" s="463">
        <f t="shared" si="59"/>
        <v>42948</v>
      </c>
      <c r="BI63" s="463">
        <f t="shared" si="59"/>
        <v>42979</v>
      </c>
      <c r="BJ63" s="463">
        <f t="shared" si="59"/>
        <v>43009</v>
      </c>
      <c r="BK63" s="463">
        <f t="shared" si="59"/>
        <v>43040</v>
      </c>
      <c r="BL63" s="463">
        <f t="shared" si="59"/>
        <v>43070</v>
      </c>
      <c r="BM63" s="463">
        <f t="shared" si="59"/>
        <v>43101</v>
      </c>
      <c r="BN63" s="463">
        <f t="shared" si="59"/>
        <v>43132</v>
      </c>
      <c r="BO63" s="463">
        <f t="shared" si="59"/>
        <v>43160</v>
      </c>
      <c r="BP63" s="463">
        <f t="shared" si="59"/>
        <v>43191</v>
      </c>
      <c r="BQ63" s="463">
        <f t="shared" si="59"/>
        <v>43221</v>
      </c>
      <c r="BR63" s="463">
        <f t="shared" si="59"/>
        <v>43252</v>
      </c>
      <c r="BS63" s="463">
        <f t="shared" si="59"/>
        <v>43282</v>
      </c>
      <c r="BT63" s="463">
        <f t="shared" si="59"/>
        <v>43313</v>
      </c>
      <c r="BU63" s="463">
        <f t="shared" si="59"/>
        <v>43344</v>
      </c>
      <c r="BV63" s="463">
        <f t="shared" si="59"/>
        <v>43374</v>
      </c>
      <c r="BW63" s="463">
        <f t="shared" si="59"/>
        <v>43405</v>
      </c>
      <c r="BX63" s="463">
        <f t="shared" si="59"/>
        <v>43435</v>
      </c>
      <c r="BY63" s="463">
        <f t="shared" si="59"/>
        <v>43466</v>
      </c>
      <c r="BZ63" s="463">
        <f t="shared" si="59"/>
        <v>43497</v>
      </c>
      <c r="CA63" s="463">
        <f t="shared" si="59"/>
        <v>43525</v>
      </c>
      <c r="CB63" s="463">
        <f t="shared" si="59"/>
        <v>43556</v>
      </c>
      <c r="CC63" s="463">
        <f t="shared" si="59"/>
        <v>43586</v>
      </c>
      <c r="CD63" s="463">
        <f t="shared" si="59"/>
        <v>43617</v>
      </c>
      <c r="CE63" s="463">
        <f t="shared" si="59"/>
        <v>43647</v>
      </c>
      <c r="CF63" s="463">
        <f t="shared" si="59"/>
        <v>43678</v>
      </c>
      <c r="CG63" s="463">
        <f t="shared" si="59"/>
        <v>43709</v>
      </c>
      <c r="CH63" s="463">
        <f t="shared" si="59"/>
        <v>43739</v>
      </c>
      <c r="CI63" s="463">
        <f t="shared" si="59"/>
        <v>43770</v>
      </c>
      <c r="CJ63" s="463">
        <f t="shared" si="59"/>
        <v>43800</v>
      </c>
      <c r="CK63" s="463">
        <f t="shared" si="59"/>
        <v>43831</v>
      </c>
      <c r="CL63" s="463">
        <f t="shared" si="59"/>
        <v>43862</v>
      </c>
      <c r="CM63" s="463">
        <f t="shared" si="59"/>
        <v>43891</v>
      </c>
      <c r="CN63" s="463">
        <f t="shared" si="59"/>
        <v>43922</v>
      </c>
      <c r="CO63" s="463">
        <f t="shared" si="59"/>
        <v>43952</v>
      </c>
      <c r="CP63" s="463">
        <f t="shared" si="59"/>
        <v>43983</v>
      </c>
      <c r="CQ63" s="463">
        <f t="shared" si="59"/>
        <v>44013</v>
      </c>
      <c r="CR63" s="463">
        <f t="shared" si="59"/>
        <v>44044</v>
      </c>
      <c r="CS63" s="463">
        <f t="shared" si="59"/>
        <v>44075</v>
      </c>
      <c r="CT63" s="463">
        <f t="shared" si="59"/>
        <v>44105</v>
      </c>
      <c r="CU63" s="463">
        <f t="shared" si="59"/>
        <v>44136</v>
      </c>
      <c r="CV63" s="463">
        <f t="shared" si="59"/>
        <v>44166</v>
      </c>
      <c r="CW63" s="463">
        <f t="shared" si="59"/>
        <v>44197</v>
      </c>
      <c r="CX63" s="463">
        <f t="shared" si="59"/>
        <v>44228</v>
      </c>
      <c r="CY63" s="463">
        <f t="shared" si="59"/>
        <v>44256</v>
      </c>
      <c r="CZ63" s="463">
        <f t="shared" si="59"/>
        <v>44287</v>
      </c>
      <c r="DA63" s="463">
        <f t="shared" si="59"/>
        <v>44317</v>
      </c>
      <c r="DB63" s="463">
        <f t="shared" si="59"/>
        <v>44348</v>
      </c>
      <c r="DC63" s="463">
        <f t="shared" si="59"/>
        <v>44378</v>
      </c>
      <c r="DD63" s="463">
        <f t="shared" si="59"/>
        <v>44409</v>
      </c>
      <c r="DE63" s="463">
        <f t="shared" si="59"/>
        <v>44440</v>
      </c>
      <c r="DF63" s="463">
        <f t="shared" si="59"/>
        <v>44470</v>
      </c>
      <c r="DG63" s="463">
        <f t="shared" si="59"/>
        <v>44501</v>
      </c>
      <c r="DH63" s="463">
        <f t="shared" si="59"/>
        <v>44531</v>
      </c>
      <c r="DI63" s="463">
        <f t="shared" si="59"/>
        <v>44562</v>
      </c>
      <c r="DJ63" s="463">
        <f t="shared" si="59"/>
        <v>44593</v>
      </c>
      <c r="DK63" s="463">
        <f t="shared" si="59"/>
        <v>44621</v>
      </c>
      <c r="DL63" s="463">
        <f t="shared" si="59"/>
        <v>44652</v>
      </c>
      <c r="DM63" s="463">
        <f t="shared" si="59"/>
        <v>44682</v>
      </c>
      <c r="DN63" s="463">
        <f t="shared" si="59"/>
        <v>44713</v>
      </c>
      <c r="DO63" s="463">
        <f t="shared" si="59"/>
        <v>44743</v>
      </c>
      <c r="DP63" s="463">
        <f t="shared" si="59"/>
        <v>44774</v>
      </c>
      <c r="DQ63" s="463">
        <f t="shared" si="59"/>
        <v>44805</v>
      </c>
      <c r="DR63" s="463">
        <f t="shared" si="59"/>
        <v>44835</v>
      </c>
      <c r="DS63" s="463">
        <f t="shared" ref="DS63:GB63" si="60">+DS$2</f>
        <v>44866</v>
      </c>
      <c r="DT63" s="463">
        <f t="shared" si="60"/>
        <v>44896</v>
      </c>
      <c r="DU63" s="463">
        <f t="shared" si="60"/>
        <v>44927</v>
      </c>
      <c r="DV63" s="463">
        <f t="shared" si="60"/>
        <v>44958</v>
      </c>
      <c r="DW63" s="463">
        <f t="shared" si="60"/>
        <v>44986</v>
      </c>
      <c r="DX63" s="463">
        <f t="shared" si="60"/>
        <v>45017</v>
      </c>
      <c r="DY63" s="463">
        <f t="shared" si="60"/>
        <v>45047</v>
      </c>
      <c r="DZ63" s="463">
        <f t="shared" si="60"/>
        <v>45078</v>
      </c>
      <c r="EA63" s="463">
        <f t="shared" si="60"/>
        <v>45108</v>
      </c>
      <c r="EB63" s="463">
        <f t="shared" si="60"/>
        <v>45139</v>
      </c>
      <c r="EC63" s="463">
        <f t="shared" si="60"/>
        <v>45170</v>
      </c>
      <c r="ED63" s="463">
        <f t="shared" si="60"/>
        <v>45200</v>
      </c>
      <c r="EE63" s="463">
        <f t="shared" si="60"/>
        <v>45231</v>
      </c>
      <c r="EF63" s="463">
        <f t="shared" si="60"/>
        <v>45261</v>
      </c>
      <c r="EG63" s="463">
        <f t="shared" si="60"/>
        <v>45292</v>
      </c>
      <c r="EH63" s="463">
        <f t="shared" si="60"/>
        <v>45323</v>
      </c>
      <c r="EI63" s="463">
        <f t="shared" si="60"/>
        <v>45352</v>
      </c>
      <c r="EJ63" s="463">
        <f t="shared" si="60"/>
        <v>45383</v>
      </c>
      <c r="EK63" s="463">
        <f t="shared" si="60"/>
        <v>45413</v>
      </c>
      <c r="EL63" s="463">
        <f t="shared" si="60"/>
        <v>45444</v>
      </c>
      <c r="EM63" s="463">
        <f t="shared" si="60"/>
        <v>45474</v>
      </c>
      <c r="EN63" s="463">
        <f t="shared" si="60"/>
        <v>45505</v>
      </c>
      <c r="EO63" s="463">
        <f t="shared" si="60"/>
        <v>45536</v>
      </c>
      <c r="EP63" s="463">
        <f t="shared" si="60"/>
        <v>45566</v>
      </c>
      <c r="EQ63" s="463">
        <f t="shared" si="60"/>
        <v>45597</v>
      </c>
      <c r="ER63" s="463">
        <f t="shared" si="60"/>
        <v>45627</v>
      </c>
      <c r="ES63" s="463">
        <f t="shared" si="60"/>
        <v>45658</v>
      </c>
      <c r="ET63" s="463">
        <f t="shared" si="60"/>
        <v>45689</v>
      </c>
      <c r="EU63" s="463">
        <f t="shared" si="60"/>
        <v>45717</v>
      </c>
      <c r="EV63" s="463">
        <f t="shared" si="60"/>
        <v>45748</v>
      </c>
      <c r="EW63" s="463">
        <f t="shared" si="60"/>
        <v>45778</v>
      </c>
      <c r="EX63" s="463">
        <f t="shared" si="60"/>
        <v>45809</v>
      </c>
      <c r="EY63" s="463">
        <f t="shared" si="60"/>
        <v>45839</v>
      </c>
      <c r="EZ63" s="463">
        <f t="shared" si="60"/>
        <v>45870</v>
      </c>
      <c r="FA63" s="463">
        <f t="shared" si="60"/>
        <v>45901</v>
      </c>
      <c r="FB63" s="463">
        <f t="shared" si="60"/>
        <v>45931</v>
      </c>
      <c r="FC63" s="463">
        <f t="shared" si="60"/>
        <v>45962</v>
      </c>
      <c r="FD63" s="463">
        <f t="shared" si="60"/>
        <v>45992</v>
      </c>
      <c r="FE63" s="463">
        <f t="shared" si="60"/>
        <v>46023</v>
      </c>
      <c r="FF63" s="463">
        <f t="shared" si="60"/>
        <v>46054</v>
      </c>
      <c r="FG63" s="463">
        <f t="shared" si="60"/>
        <v>46082</v>
      </c>
      <c r="FH63" s="463">
        <f t="shared" si="60"/>
        <v>46113</v>
      </c>
      <c r="FI63" s="463">
        <f t="shared" si="60"/>
        <v>46143</v>
      </c>
      <c r="FJ63" s="463">
        <f t="shared" si="60"/>
        <v>46174</v>
      </c>
      <c r="FK63" s="463">
        <f t="shared" si="60"/>
        <v>46204</v>
      </c>
      <c r="FL63" s="463">
        <f t="shared" si="60"/>
        <v>46235</v>
      </c>
      <c r="FM63" s="463">
        <f t="shared" si="60"/>
        <v>46266</v>
      </c>
      <c r="FN63" s="463">
        <f t="shared" si="60"/>
        <v>46296</v>
      </c>
      <c r="FO63" s="463">
        <f t="shared" si="60"/>
        <v>46327</v>
      </c>
      <c r="FP63" s="463">
        <f t="shared" si="60"/>
        <v>46357</v>
      </c>
      <c r="FQ63" s="463">
        <f t="shared" si="60"/>
        <v>46388</v>
      </c>
      <c r="FR63" s="463">
        <f t="shared" si="60"/>
        <v>46419</v>
      </c>
      <c r="FS63" s="463">
        <f t="shared" si="60"/>
        <v>46447</v>
      </c>
      <c r="FT63" s="463">
        <f t="shared" si="60"/>
        <v>46478</v>
      </c>
      <c r="FU63" s="463">
        <f t="shared" si="60"/>
        <v>46508</v>
      </c>
      <c r="FV63" s="463">
        <f t="shared" si="60"/>
        <v>46539</v>
      </c>
      <c r="FW63" s="463">
        <f t="shared" si="60"/>
        <v>46569</v>
      </c>
      <c r="FX63" s="463">
        <f t="shared" si="60"/>
        <v>46600</v>
      </c>
      <c r="FY63" s="463">
        <f t="shared" si="60"/>
        <v>46631</v>
      </c>
      <c r="FZ63" s="463">
        <f t="shared" si="60"/>
        <v>46661</v>
      </c>
      <c r="GA63" s="463">
        <f t="shared" si="60"/>
        <v>46692</v>
      </c>
      <c r="GB63" s="463">
        <f t="shared" si="60"/>
        <v>46722</v>
      </c>
    </row>
    <row r="64" spans="1:184">
      <c r="B64" s="487"/>
      <c r="C64" s="474" t="s">
        <v>1</v>
      </c>
      <c r="D64" s="477" t="s">
        <v>36</v>
      </c>
      <c r="E64" s="480">
        <f>+'Monthly Sources and Uses'!C3</f>
        <v>292783.78000000003</v>
      </c>
      <c r="F64" s="480">
        <f>+'Monthly Sources and Uses'!D3</f>
        <v>263130</v>
      </c>
      <c r="G64" s="480">
        <f>+'Monthly Sources and Uses'!E3</f>
        <v>283901.81</v>
      </c>
      <c r="H64" s="480">
        <f>+'Monthly Sources and Uses'!F3</f>
        <v>268880.96999999997</v>
      </c>
      <c r="I64" s="480">
        <f>+'Monthly Sources and Uses'!G3</f>
        <v>276856.81</v>
      </c>
      <c r="J64" s="480">
        <f>+'Monthly Sources and Uses'!H3</f>
        <v>260833</v>
      </c>
      <c r="K64" s="480">
        <f>+'Monthly Sources and Uses'!I3</f>
        <v>274090.78000000003</v>
      </c>
      <c r="L64" s="480">
        <f>+'Monthly Sources and Uses'!J3</f>
        <v>272407.81</v>
      </c>
      <c r="M64" s="480">
        <f>+'Monthly Sources and Uses'!K3</f>
        <v>261363.97</v>
      </c>
      <c r="N64" s="480">
        <f>+'Monthly Sources and Uses'!L3</f>
        <v>35950.199999999997</v>
      </c>
      <c r="O64" s="480">
        <f>+'Monthly Sources and Uses'!M3</f>
        <v>132794</v>
      </c>
      <c r="P64" s="480">
        <f>+'Monthly Sources and Uses'!N3</f>
        <v>277649.78000000003</v>
      </c>
      <c r="Q64" s="480">
        <f>+'Monthly Sources and Uses'!O3</f>
        <v>287479.78000000003</v>
      </c>
      <c r="R64" s="480">
        <f>+'Monthly Sources and Uses'!P3</f>
        <v>259806</v>
      </c>
      <c r="S64" s="480">
        <f>+'Monthly Sources and Uses'!Q3</f>
        <v>270155.78000000003</v>
      </c>
      <c r="T64" s="480">
        <f>+'Monthly Sources and Uses'!R3</f>
        <v>262523</v>
      </c>
      <c r="U64" s="480">
        <f>+'Monthly Sources and Uses'!S3</f>
        <v>272920.81</v>
      </c>
      <c r="V64" s="480">
        <f>+'Monthly Sources and Uses'!T3</f>
        <v>260675.97</v>
      </c>
      <c r="W64" s="480">
        <f>+'Monthly Sources and Uses'!U3</f>
        <v>270580.81</v>
      </c>
      <c r="X64" s="480">
        <f>+'Monthly Sources and Uses'!V3</f>
        <v>271567.81</v>
      </c>
      <c r="Y64" s="480">
        <f>+'Monthly Sources and Uses'!W3</f>
        <v>258749.97</v>
      </c>
      <c r="Z64" s="480">
        <f>+'Monthly Sources and Uses'!X3</f>
        <v>208883</v>
      </c>
      <c r="AA64" s="480">
        <f>+'Monthly Sources and Uses'!Y3</f>
        <v>261280</v>
      </c>
      <c r="AB64" s="480">
        <f>+'Monthly Sources and Uses'!Z3</f>
        <v>273238.78000000003</v>
      </c>
      <c r="AC64" s="480">
        <f>+'Monthly Sources and Uses'!AA3</f>
        <v>281726.78000000003</v>
      </c>
      <c r="AD64" s="480">
        <f>+'Monthly Sources and Uses'!AB3</f>
        <v>258209</v>
      </c>
      <c r="AE64" s="480">
        <f>+'Monthly Sources and Uses'!AC3</f>
        <v>270184.78000000003</v>
      </c>
      <c r="AF64" s="480">
        <f>+'Monthly Sources and Uses'!AD3</f>
        <v>258564</v>
      </c>
      <c r="AG64" s="480">
        <f>+'Monthly Sources and Uses'!AE3</f>
        <v>271432.78000000003</v>
      </c>
      <c r="AH64" s="480">
        <f>+'Monthly Sources and Uses'!AF3</f>
        <v>260529.97</v>
      </c>
      <c r="AI64" s="480">
        <f>+'Monthly Sources and Uses'!AG3</f>
        <v>271399.81</v>
      </c>
      <c r="AJ64" s="480">
        <f>+'Monthly Sources and Uses'!AH3</f>
        <v>270463.78000000003</v>
      </c>
      <c r="AK64" s="480">
        <f>+'Monthly Sources and Uses'!AI3</f>
        <v>255353</v>
      </c>
      <c r="AL64" s="480">
        <f>+'Monthly Sources and Uses'!AJ3</f>
        <v>86925</v>
      </c>
      <c r="AM64" s="480">
        <f>+'Monthly Sources and Uses'!AK3</f>
        <v>261352.97</v>
      </c>
      <c r="AN64" s="480">
        <f>+'Monthly Sources and Uses'!AL3</f>
        <v>267100.81</v>
      </c>
      <c r="AO64" s="480">
        <f>+'Monthly Sources and Uses'!AM3</f>
        <v>283725.78000000003</v>
      </c>
      <c r="AP64" s="480">
        <f>+'Monthly Sources and Uses'!AN3</f>
        <v>267331.19</v>
      </c>
      <c r="AQ64" s="480">
        <f>+'Monthly Sources and Uses'!AO3</f>
        <v>271198.81</v>
      </c>
      <c r="AR64" s="480">
        <f>+'Monthly Sources and Uses'!AP3</f>
        <v>261179</v>
      </c>
      <c r="AS64" s="480">
        <f>+'Monthly Sources and Uses'!AQ3</f>
        <v>270004.78000000003</v>
      </c>
      <c r="AT64" s="480">
        <f>+'Monthly Sources and Uses'!AR3</f>
        <v>260940</v>
      </c>
      <c r="AU64" s="480">
        <f>+'Monthly Sources and Uses'!AS3</f>
        <v>270464.78000000003</v>
      </c>
      <c r="AV64" s="480">
        <f>+'Monthly Sources and Uses'!AT3</f>
        <v>271606.78000000003</v>
      </c>
      <c r="AW64" s="480">
        <f>+'Monthly Sources and Uses'!AU3</f>
        <v>255010</v>
      </c>
      <c r="AX64" s="480">
        <f>+'Monthly Sources and Uses'!AV3</f>
        <v>209442</v>
      </c>
      <c r="AY64" s="480">
        <f>+'Monthly Sources and Uses'!AW3</f>
        <v>265325</v>
      </c>
      <c r="AZ64" s="480">
        <f>+'Monthly Sources and Uses'!AX3</f>
        <v>267968.81</v>
      </c>
      <c r="BA64" s="480">
        <f>+'Monthly Sources and Uses'!AY3</f>
        <v>284905.81</v>
      </c>
      <c r="BB64" s="480">
        <f>+'Monthly Sources and Uses'!AZ3</f>
        <v>258069</v>
      </c>
      <c r="BC64" s="480">
        <f>+'Monthly Sources and Uses'!BA3</f>
        <v>269393.81</v>
      </c>
      <c r="BD64" s="480">
        <f>+'Monthly Sources and Uses'!BB3</f>
        <v>259040</v>
      </c>
      <c r="BE64" s="480">
        <f>+'Monthly Sources and Uses'!BC3</f>
        <v>268843.78000000003</v>
      </c>
      <c r="BF64" s="480">
        <f>+'Monthly Sources and Uses'!BD3</f>
        <v>260887</v>
      </c>
      <c r="BG64" s="480">
        <f>+'Monthly Sources and Uses'!BE3</f>
        <v>269761.78000000003</v>
      </c>
      <c r="BH64" s="480">
        <f>+'Monthly Sources and Uses'!BF3</f>
        <v>272218.81</v>
      </c>
      <c r="BI64" s="480">
        <f>+'Monthly Sources and Uses'!BG3</f>
        <v>244426.19</v>
      </c>
      <c r="BJ64" s="480">
        <f>+'Monthly Sources and Uses'!BH3</f>
        <v>0</v>
      </c>
      <c r="BK64" s="480">
        <f>+'Monthly Sources and Uses'!BI3</f>
        <v>112763</v>
      </c>
      <c r="BL64" s="480">
        <f>+'Monthly Sources and Uses'!BJ3</f>
        <v>268769.81</v>
      </c>
      <c r="BM64" s="480">
        <f>+'Monthly Sources and Uses'!BK3</f>
        <v>289435.78000000003</v>
      </c>
      <c r="BN64" s="480">
        <f>+'Monthly Sources and Uses'!BL3</f>
        <v>260616</v>
      </c>
      <c r="BO64" s="480">
        <f>+'Monthly Sources and Uses'!BM3</f>
        <v>275762.81</v>
      </c>
      <c r="BP64" s="480">
        <f>+'Monthly Sources and Uses'!BN3</f>
        <v>267995.96999999997</v>
      </c>
      <c r="BQ64" s="480">
        <f>+'Monthly Sources and Uses'!BO3</f>
        <v>275737.81</v>
      </c>
      <c r="BR64" s="480">
        <f>+'Monthly Sources and Uses'!BP3</f>
        <v>264924</v>
      </c>
      <c r="BS64" s="480">
        <f>+'Monthly Sources and Uses'!BQ3</f>
        <v>276052.78000000003</v>
      </c>
      <c r="BT64" s="480">
        <f>+'Monthly Sources and Uses'!BR3</f>
        <v>277456.81</v>
      </c>
      <c r="BU64" s="480">
        <f>+'Monthly Sources and Uses'!BS3</f>
        <v>261848</v>
      </c>
      <c r="BV64" s="480">
        <f>+'Monthly Sources and Uses'!BT3</f>
        <v>274375.78000000003</v>
      </c>
      <c r="BW64" s="480">
        <f>+'Monthly Sources and Uses'!BU3</f>
        <v>214640</v>
      </c>
      <c r="BX64" s="480">
        <f>+'Monthly Sources and Uses'!BV3</f>
        <v>288130.78000000003</v>
      </c>
      <c r="BY64" s="480">
        <f>+'Monthly Sources and Uses'!BW3</f>
        <v>294772.78000000003</v>
      </c>
      <c r="BZ64" s="480">
        <f>+'Monthly Sources and Uses'!BX3</f>
        <v>267874</v>
      </c>
      <c r="CA64" s="480">
        <f>+'Monthly Sources and Uses'!BY3</f>
        <v>294534.81</v>
      </c>
      <c r="CB64" s="480">
        <f>+'Monthly Sources and Uses'!BZ3</f>
        <v>279080.96999999997</v>
      </c>
      <c r="CC64" s="480">
        <f>+'Monthly Sources and Uses'!CA3</f>
        <v>282070.81</v>
      </c>
      <c r="CD64" s="480">
        <f>+'Monthly Sources and Uses'!CB3</f>
        <v>273826</v>
      </c>
      <c r="CE64" s="480">
        <f>+'Monthly Sources and Uses'!CC3</f>
        <v>286456.78000000003</v>
      </c>
      <c r="CF64" s="480">
        <f>+'Monthly Sources and Uses'!CD3</f>
        <v>286699.81</v>
      </c>
      <c r="CG64" s="480">
        <f>+'Monthly Sources and Uses'!CE3</f>
        <v>277705.96999999997</v>
      </c>
      <c r="CH64" s="480">
        <f>+'Monthly Sources and Uses'!CF3</f>
        <v>38407.199999999997</v>
      </c>
      <c r="CI64" s="480">
        <f>+'Monthly Sources and Uses'!CG3</f>
        <v>274908.19</v>
      </c>
      <c r="CJ64" s="480">
        <f>+'Monthly Sources and Uses'!CH3</f>
        <v>294657.78000000003</v>
      </c>
      <c r="CK64" s="480">
        <f>+'Monthly Sources and Uses'!CI3</f>
        <v>297697.78000000003</v>
      </c>
      <c r="CL64" s="480">
        <f>+'Monthly Sources and Uses'!CJ3</f>
        <v>278482.19</v>
      </c>
      <c r="CM64" s="480">
        <f>+'Monthly Sources and Uses'!CK3</f>
        <v>297697.78000000003</v>
      </c>
      <c r="CN64" s="480">
        <f>+'Monthly Sources and Uses'!CL3</f>
        <v>283194</v>
      </c>
      <c r="CO64" s="480">
        <f>+'Monthly Sources and Uses'!CM3</f>
        <v>288220.81</v>
      </c>
      <c r="CP64" s="480">
        <f>+'Monthly Sources and Uses'!CN3</f>
        <v>279926.96999999997</v>
      </c>
      <c r="CQ64" s="480">
        <f>+'Monthly Sources and Uses'!CO3</f>
        <v>290236.81</v>
      </c>
      <c r="CR64" s="480">
        <f>+'Monthly Sources and Uses'!CP3</f>
        <v>289696.78000000003</v>
      </c>
      <c r="CS64" s="480">
        <f>+'Monthly Sources and Uses'!CQ3</f>
        <v>279346</v>
      </c>
      <c r="CT64" s="480">
        <f>+'Monthly Sources and Uses'!CR3</f>
        <v>224868</v>
      </c>
      <c r="CU64" s="480">
        <f>+'Monthly Sources and Uses'!CS3</f>
        <v>284162.96999999997</v>
      </c>
      <c r="CV64" s="480">
        <f>+'Monthly Sources and Uses'!CT3</f>
        <v>294421.81</v>
      </c>
      <c r="CW64" s="480">
        <f>+'Monthly Sources and Uses'!CU3</f>
        <v>296257.78000000003</v>
      </c>
      <c r="CX64" s="480">
        <f>+'Monthly Sources and Uses'!CV3</f>
        <v>267645</v>
      </c>
      <c r="CY64" s="480">
        <f>+'Monthly Sources and Uses'!CW3</f>
        <v>296927.78000000003</v>
      </c>
      <c r="CZ64" s="480">
        <f>+'Monthly Sources and Uses'!CX3</f>
        <v>283460</v>
      </c>
      <c r="DA64" s="480">
        <f>+'Monthly Sources and Uses'!CY3</f>
        <v>288337.78000000003</v>
      </c>
      <c r="DB64" s="480">
        <f>+'Monthly Sources and Uses'!CZ3</f>
        <v>279900</v>
      </c>
      <c r="DC64" s="480">
        <f>+'Monthly Sources and Uses'!DA3</f>
        <v>287635.81</v>
      </c>
      <c r="DD64" s="480">
        <f>+'Monthly Sources and Uses'!DB3</f>
        <v>290772.78000000003</v>
      </c>
      <c r="DE64" s="480">
        <f>+'Monthly Sources and Uses'!DC3</f>
        <v>276576</v>
      </c>
      <c r="DF64" s="480">
        <f>+'Monthly Sources and Uses'!DD3</f>
        <v>27756</v>
      </c>
      <c r="DG64" s="480">
        <f>+'Monthly Sources and Uses'!DE3</f>
        <v>285443.96999999997</v>
      </c>
      <c r="DH64" s="480">
        <f>+'Monthly Sources and Uses'!DF3</f>
        <v>293890.81</v>
      </c>
      <c r="DI64" s="480">
        <f>+'Monthly Sources and Uses'!DG3</f>
        <v>295897.81</v>
      </c>
      <c r="DJ64" s="480">
        <f>+'Monthly Sources and Uses'!DH3</f>
        <v>267012</v>
      </c>
      <c r="DK64" s="480">
        <f>+'Monthly Sources and Uses'!DI3</f>
        <v>296388.81</v>
      </c>
      <c r="DL64" s="480">
        <f>+'Monthly Sources and Uses'!DJ3</f>
        <v>282423</v>
      </c>
      <c r="DM64" s="480">
        <f>+'Monthly Sources and Uses'!DK3</f>
        <v>288220.78000000003</v>
      </c>
      <c r="DN64" s="480">
        <f>+'Monthly Sources and Uses'!DL3</f>
        <v>278952</v>
      </c>
      <c r="DO64" s="480">
        <f>+'Monthly Sources and Uses'!DM3</f>
        <v>288688.78000000003</v>
      </c>
      <c r="DP64" s="480">
        <f>+'Monthly Sources and Uses'!DN3</f>
        <v>289975.78000000003</v>
      </c>
      <c r="DQ64" s="480">
        <f>+'Monthly Sources and Uses'!DO3</f>
        <v>275297</v>
      </c>
      <c r="DR64" s="480">
        <f>+'Monthly Sources and Uses'!DP3</f>
        <v>224634</v>
      </c>
      <c r="DS64" s="480">
        <f>+'Monthly Sources and Uses'!DQ3</f>
        <v>285354</v>
      </c>
      <c r="DT64" s="480">
        <f>+'Monthly Sources and Uses'!DR3</f>
        <v>293849.81</v>
      </c>
      <c r="DU64" s="480">
        <f>+'Monthly Sources and Uses'!DS3</f>
        <v>294610.81</v>
      </c>
      <c r="DV64" s="480">
        <f>+'Monthly Sources and Uses'!DT3</f>
        <v>266772</v>
      </c>
      <c r="DW64" s="480">
        <f>+'Monthly Sources and Uses'!DU3</f>
        <v>295615.81</v>
      </c>
      <c r="DX64" s="480">
        <f>+'Monthly Sources and Uses'!DV3</f>
        <v>281460</v>
      </c>
      <c r="DY64" s="480">
        <f>+'Monthly Sources and Uses'!DW3</f>
        <v>287818.78000000003</v>
      </c>
      <c r="DZ64" s="480">
        <f>+'Monthly Sources and Uses'!DX3</f>
        <v>276030</v>
      </c>
      <c r="EA64" s="480">
        <f>+'Monthly Sources and Uses'!DY3</f>
        <v>288400.78000000003</v>
      </c>
      <c r="EB64" s="480">
        <f>+'Monthly Sources and Uses'!DZ3</f>
        <v>288805.81</v>
      </c>
      <c r="EC64" s="480">
        <f>+'Monthly Sources and Uses'!EA3</f>
        <v>275501</v>
      </c>
      <c r="ED64" s="480">
        <f>+'Monthly Sources and Uses'!EB3</f>
        <v>55787.8</v>
      </c>
      <c r="EE64" s="480">
        <f>+'Monthly Sources and Uses'!EC3</f>
        <v>189057</v>
      </c>
      <c r="EF64" s="480">
        <f>+'Monthly Sources and Uses'!ED3</f>
        <v>292553.81</v>
      </c>
      <c r="EG64" s="480">
        <f>+'Monthly Sources and Uses'!EE3</f>
        <v>294649.78000000003</v>
      </c>
      <c r="EH64" s="480">
        <f>+'Monthly Sources and Uses'!EF3</f>
        <v>276290.19</v>
      </c>
      <c r="EI64" s="480">
        <f>+'Monthly Sources and Uses'!EG3</f>
        <v>295057.81</v>
      </c>
      <c r="EJ64" s="480">
        <f>+'Monthly Sources and Uses'!EH3</f>
        <v>281513.96999999997</v>
      </c>
      <c r="EK64" s="480">
        <f>+'Monthly Sources and Uses'!EI3</f>
        <v>286699.81</v>
      </c>
      <c r="EL64" s="480">
        <f>+'Monthly Sources and Uses'!EJ3</f>
        <v>276532</v>
      </c>
      <c r="EM64" s="480">
        <f>+'Monthly Sources and Uses'!EK3</f>
        <v>288571.78000000003</v>
      </c>
      <c r="EN64" s="480">
        <f>+'Monthly Sources and Uses'!EL3</f>
        <v>287896.81</v>
      </c>
      <c r="EO64" s="480">
        <f>+'Monthly Sources and Uses'!EM3</f>
        <v>276232.96999999997</v>
      </c>
      <c r="EP64" s="480">
        <f>+'Monthly Sources and Uses'!EN3</f>
        <v>224307</v>
      </c>
      <c r="EQ64" s="480">
        <f>+'Monthly Sources and Uses'!EO3</f>
        <v>283230</v>
      </c>
      <c r="ER64" s="480">
        <f>+'Monthly Sources and Uses'!EP3</f>
        <v>293572.78000000003</v>
      </c>
      <c r="ES64" s="480">
        <f>+'Monthly Sources and Uses'!EQ3</f>
        <v>292963.78000000003</v>
      </c>
      <c r="ET64" s="480">
        <f>+'Monthly Sources and Uses'!ER3</f>
        <v>265447</v>
      </c>
      <c r="EU64" s="480">
        <f>+'Monthly Sources and Uses'!ES3</f>
        <v>293031.78000000003</v>
      </c>
      <c r="EV64" s="480">
        <f>+'Monthly Sources and Uses'!ET3</f>
        <v>277341</v>
      </c>
      <c r="EW64" s="480">
        <f>+'Monthly Sources and Uses'!EU3</f>
        <v>285856.81</v>
      </c>
      <c r="EX64" s="480">
        <f>+'Monthly Sources and Uses'!EV3</f>
        <v>276431.96999999997</v>
      </c>
      <c r="EY64" s="480">
        <f>+'Monthly Sources and Uses'!EW3</f>
        <v>285750.81</v>
      </c>
      <c r="EZ64" s="480">
        <f>+'Monthly Sources and Uses'!EX3</f>
        <v>288805.81</v>
      </c>
      <c r="FA64" s="480">
        <f>+'Monthly Sources and Uses'!EY3</f>
        <v>275137.96999999997</v>
      </c>
      <c r="FB64" s="480">
        <f>+'Monthly Sources and Uses'!EZ3</f>
        <v>27880</v>
      </c>
      <c r="FC64" s="480">
        <f>+'Monthly Sources and Uses'!FA3</f>
        <v>84602.2</v>
      </c>
      <c r="FD64" s="480">
        <f>+'Monthly Sources and Uses'!FB3</f>
        <v>289716.78000000003</v>
      </c>
      <c r="FE64" s="480">
        <f>+'Monthly Sources and Uses'!FC3</f>
        <v>290823.78000000003</v>
      </c>
      <c r="FF64" s="480">
        <f>+'Monthly Sources and Uses'!FD3</f>
        <v>263379</v>
      </c>
      <c r="FG64" s="480">
        <f>+'Monthly Sources and Uses'!FE3</f>
        <v>291201.78000000003</v>
      </c>
      <c r="FH64" s="480">
        <f>+'Monthly Sources and Uses'!FF3</f>
        <v>274155</v>
      </c>
      <c r="FI64" s="480">
        <f>+'Monthly Sources and Uses'!FG3</f>
        <v>281354.81</v>
      </c>
      <c r="FJ64" s="480">
        <f>+'Monthly Sources and Uses'!FH3</f>
        <v>273289.96999999997</v>
      </c>
      <c r="FK64" s="480">
        <f>+'Monthly Sources and Uses'!FI3</f>
        <v>285322.81</v>
      </c>
      <c r="FL64" s="480">
        <f>+'Monthly Sources and Uses'!FJ3</f>
        <v>288364.78000000003</v>
      </c>
      <c r="FM64" s="480">
        <f>+'Monthly Sources and Uses'!FK3</f>
        <v>269964</v>
      </c>
      <c r="FN64" s="480">
        <f>+'Monthly Sources and Uses'!FL3</f>
        <v>222717</v>
      </c>
      <c r="FO64" s="480">
        <f>+'Monthly Sources and Uses'!FM3</f>
        <v>280565.96999999997</v>
      </c>
      <c r="FP64" s="480">
        <f>+'Monthly Sources and Uses'!FN3</f>
        <v>286896.81</v>
      </c>
      <c r="FQ64" s="480">
        <f>+'Monthly Sources and Uses'!FO3</f>
        <v>289141.78000000003</v>
      </c>
      <c r="FR64" s="480">
        <f>+'Monthly Sources and Uses'!FP3</f>
        <v>262538</v>
      </c>
      <c r="FS64" s="480">
        <f>+'Monthly Sources and Uses'!FQ3</f>
        <v>47016</v>
      </c>
      <c r="FT64" s="480">
        <f>+'Monthly Sources and Uses'!FR3</f>
        <v>251226</v>
      </c>
      <c r="FU64" s="480">
        <f>+'Monthly Sources and Uses'!FS3</f>
        <v>278743.78000000003</v>
      </c>
      <c r="FV64" s="480">
        <f>+'Monthly Sources and Uses'!FT3</f>
        <v>270091</v>
      </c>
      <c r="FW64" s="480">
        <f>+'Monthly Sources and Uses'!FU3</f>
        <v>285507.81</v>
      </c>
      <c r="FX64" s="480">
        <f>+'Monthly Sources and Uses'!FV3</f>
        <v>286060.78000000003</v>
      </c>
      <c r="FY64" s="480">
        <f>+'Monthly Sources and Uses'!FW3</f>
        <v>268434</v>
      </c>
      <c r="FZ64" s="480">
        <f>+'Monthly Sources and Uses'!FX3</f>
        <v>284864.81</v>
      </c>
      <c r="GA64" s="480">
        <f>+'Monthly Sources and Uses'!FY3</f>
        <v>279129.96999999997</v>
      </c>
      <c r="GB64" s="480">
        <f>+'Monthly Sources and Uses'!FZ3</f>
        <v>286816.81</v>
      </c>
    </row>
    <row r="65" spans="1:184">
      <c r="B65" s="486"/>
      <c r="C65" s="475" t="s">
        <v>2</v>
      </c>
      <c r="D65" s="478" t="s">
        <v>36</v>
      </c>
      <c r="E65" s="481">
        <f>+'Monthly Sources and Uses'!C4</f>
        <v>98376</v>
      </c>
      <c r="F65" s="481">
        <f>+'Monthly Sources and Uses'!D4</f>
        <v>88234</v>
      </c>
      <c r="G65" s="481">
        <f>+'Monthly Sources and Uses'!E4</f>
        <v>97045</v>
      </c>
      <c r="H65" s="481">
        <f>+'Monthly Sources and Uses'!F4</f>
        <v>94088</v>
      </c>
      <c r="I65" s="481">
        <f>+'Monthly Sources and Uses'!G4</f>
        <v>97056</v>
      </c>
      <c r="J65" s="481">
        <f>+'Monthly Sources and Uses'!H4</f>
        <v>94453</v>
      </c>
      <c r="K65" s="481">
        <f>+'Monthly Sources and Uses'!I4</f>
        <v>98759</v>
      </c>
      <c r="L65" s="481">
        <f>+'Monthly Sources and Uses'!J4</f>
        <v>98728</v>
      </c>
      <c r="M65" s="481">
        <f>+'Monthly Sources and Uses'!K4</f>
        <v>93532</v>
      </c>
      <c r="N65" s="481">
        <f>+'Monthly Sources and Uses'!L4</f>
        <v>95552</v>
      </c>
      <c r="O65" s="481">
        <f>+'Monthly Sources and Uses'!M4</f>
        <v>92288</v>
      </c>
      <c r="P65" s="481">
        <f>+'Monthly Sources and Uses'!N4</f>
        <v>96608</v>
      </c>
      <c r="Q65" s="481">
        <f>+'Monthly Sources and Uses'!O4</f>
        <v>98648</v>
      </c>
      <c r="R65" s="481">
        <f>+'Monthly Sources and Uses'!P4</f>
        <v>88671</v>
      </c>
      <c r="S65" s="481">
        <f>+'Monthly Sources and Uses'!Q4</f>
        <v>96600</v>
      </c>
      <c r="T65" s="481">
        <f>+'Monthly Sources and Uses'!R4</f>
        <v>78489</v>
      </c>
      <c r="U65" s="481">
        <f>+'Monthly Sources and Uses'!S4</f>
        <v>46406</v>
      </c>
      <c r="V65" s="481">
        <f>+'Monthly Sources and Uses'!T4</f>
        <v>94860</v>
      </c>
      <c r="W65" s="481">
        <f>+'Monthly Sources and Uses'!U4</f>
        <v>98558</v>
      </c>
      <c r="X65" s="481">
        <f>+'Monthly Sources and Uses'!V4</f>
        <v>98587</v>
      </c>
      <c r="Y65" s="481">
        <f>+'Monthly Sources and Uses'!W4</f>
        <v>93587</v>
      </c>
      <c r="Z65" s="481">
        <f>+'Monthly Sources and Uses'!X4</f>
        <v>96791</v>
      </c>
      <c r="AA65" s="481">
        <f>+'Monthly Sources and Uses'!Y4</f>
        <v>92740</v>
      </c>
      <c r="AB65" s="481">
        <f>+'Monthly Sources and Uses'!Z4</f>
        <v>96759</v>
      </c>
      <c r="AC65" s="481">
        <f>+'Monthly Sources and Uses'!AA4</f>
        <v>97681</v>
      </c>
      <c r="AD65" s="481">
        <f>+'Monthly Sources and Uses'!AB4</f>
        <v>88298</v>
      </c>
      <c r="AE65" s="481">
        <f>+'Monthly Sources and Uses'!AC4</f>
        <v>96516</v>
      </c>
      <c r="AF65" s="481">
        <f>+'Monthly Sources and Uses'!AD4</f>
        <v>93309</v>
      </c>
      <c r="AG65" s="481">
        <f>+'Monthly Sources and Uses'!AE4</f>
        <v>95710</v>
      </c>
      <c r="AH65" s="481">
        <f>+'Monthly Sources and Uses'!AF4</f>
        <v>94655</v>
      </c>
      <c r="AI65" s="481">
        <f>+'Monthly Sources and Uses'!AG4</f>
        <v>98532</v>
      </c>
      <c r="AJ65" s="481">
        <f>+'Monthly Sources and Uses'!AH4</f>
        <v>98426</v>
      </c>
      <c r="AK65" s="481">
        <f>+'Monthly Sources and Uses'!AI4</f>
        <v>93354</v>
      </c>
      <c r="AL65" s="481">
        <f>+'Monthly Sources and Uses'!AJ4</f>
        <v>96357</v>
      </c>
      <c r="AM65" s="481">
        <f>+'Monthly Sources and Uses'!AK4</f>
        <v>92743</v>
      </c>
      <c r="AN65" s="481">
        <f>+'Monthly Sources and Uses'!AL4</f>
        <v>96040</v>
      </c>
      <c r="AO65" s="481">
        <f>+'Monthly Sources and Uses'!AM4</f>
        <v>98036</v>
      </c>
      <c r="AP65" s="481">
        <f>+'Monthly Sources and Uses'!AN4</f>
        <v>92133</v>
      </c>
      <c r="AQ65" s="481">
        <f>+'Monthly Sources and Uses'!AO4</f>
        <v>97165</v>
      </c>
      <c r="AR65" s="481">
        <f>+'Monthly Sources and Uses'!AP4</f>
        <v>46934</v>
      </c>
      <c r="AS65" s="481">
        <f>+'Monthly Sources and Uses'!AQ4</f>
        <v>65650.600000000006</v>
      </c>
      <c r="AT65" s="481">
        <f>+'Monthly Sources and Uses'!AR4</f>
        <v>95079</v>
      </c>
      <c r="AU65" s="481">
        <f>+'Monthly Sources and Uses'!AS4</f>
        <v>98981</v>
      </c>
      <c r="AV65" s="481">
        <f>+'Monthly Sources and Uses'!AT4</f>
        <v>99129</v>
      </c>
      <c r="AW65" s="481">
        <f>+'Monthly Sources and Uses'!AU4</f>
        <v>94180</v>
      </c>
      <c r="AX65" s="481">
        <f>+'Monthly Sources and Uses'!AV4</f>
        <v>96238</v>
      </c>
      <c r="AY65" s="481">
        <f>+'Monthly Sources and Uses'!AW4</f>
        <v>93283</v>
      </c>
      <c r="AZ65" s="481">
        <f>+'Monthly Sources and Uses'!AX4</f>
        <v>96327</v>
      </c>
      <c r="BA65" s="481">
        <f>+'Monthly Sources and Uses'!AY4</f>
        <v>97976</v>
      </c>
      <c r="BB65" s="481">
        <f>+'Monthly Sources and Uses'!AZ4</f>
        <v>88610</v>
      </c>
      <c r="BC65" s="481">
        <f>+'Monthly Sources and Uses'!BA4</f>
        <v>97114</v>
      </c>
      <c r="BD65" s="481">
        <f>+'Monthly Sources and Uses'!BB4</f>
        <v>93288</v>
      </c>
      <c r="BE65" s="481">
        <f>+'Monthly Sources and Uses'!BC4</f>
        <v>95860</v>
      </c>
      <c r="BF65" s="481">
        <f>+'Monthly Sources and Uses'!BD4</f>
        <v>95059</v>
      </c>
      <c r="BG65" s="481">
        <f>+'Monthly Sources and Uses'!BE4</f>
        <v>98667</v>
      </c>
      <c r="BH65" s="481">
        <f>+'Monthly Sources and Uses'!BF4</f>
        <v>98957</v>
      </c>
      <c r="BI65" s="481">
        <f>+'Monthly Sources and Uses'!BG4</f>
        <v>93814</v>
      </c>
      <c r="BJ65" s="481">
        <f>+'Monthly Sources and Uses'!BH4</f>
        <v>95878</v>
      </c>
      <c r="BK65" s="481">
        <f>+'Monthly Sources and Uses'!BI4</f>
        <v>92829</v>
      </c>
      <c r="BL65" s="481">
        <f>+'Monthly Sources and Uses'!BJ4</f>
        <v>96299</v>
      </c>
      <c r="BM65" s="481">
        <f>+'Monthly Sources and Uses'!BK4</f>
        <v>98552</v>
      </c>
      <c r="BN65" s="481">
        <f>+'Monthly Sources and Uses'!BL4</f>
        <v>89200</v>
      </c>
      <c r="BO65" s="481">
        <f>+'Monthly Sources and Uses'!BM4</f>
        <v>97549</v>
      </c>
      <c r="BP65" s="481">
        <f>+'Monthly Sources and Uses'!BN4</f>
        <v>18805</v>
      </c>
      <c r="BQ65" s="481">
        <f>+'Monthly Sources and Uses'!BO4</f>
        <v>18677</v>
      </c>
      <c r="BR65" s="481">
        <f>+'Monthly Sources and Uses'!BP4</f>
        <v>95493</v>
      </c>
      <c r="BS65" s="481">
        <f>+'Monthly Sources and Uses'!BQ4</f>
        <v>99473</v>
      </c>
      <c r="BT65" s="481">
        <f>+'Monthly Sources and Uses'!BR4</f>
        <v>100399</v>
      </c>
      <c r="BU65" s="481">
        <f>+'Monthly Sources and Uses'!BS4</f>
        <v>95186</v>
      </c>
      <c r="BV65" s="481">
        <f>+'Monthly Sources and Uses'!BT4</f>
        <v>97628</v>
      </c>
      <c r="BW65" s="481">
        <f>+'Monthly Sources and Uses'!BU4</f>
        <v>94644</v>
      </c>
      <c r="BX65" s="481">
        <f>+'Monthly Sources and Uses'!BV4</f>
        <v>98349</v>
      </c>
      <c r="BY65" s="481">
        <f>+'Monthly Sources and Uses'!BW4</f>
        <v>100199</v>
      </c>
      <c r="BZ65" s="481">
        <f>+'Monthly Sources and Uses'!BX4</f>
        <v>90982</v>
      </c>
      <c r="CA65" s="481">
        <f>+'Monthly Sources and Uses'!BY4</f>
        <v>99191</v>
      </c>
      <c r="CB65" s="481">
        <f>+'Monthly Sources and Uses'!BZ4</f>
        <v>96485</v>
      </c>
      <c r="CC65" s="481">
        <f>+'Monthly Sources and Uses'!CA4</f>
        <v>100375</v>
      </c>
      <c r="CD65" s="481">
        <f>+'Monthly Sources and Uses'!CB4</f>
        <v>97428</v>
      </c>
      <c r="CE65" s="481">
        <f>+'Monthly Sources and Uses'!CC4</f>
        <v>102099</v>
      </c>
      <c r="CF65" s="481">
        <f>+'Monthly Sources and Uses'!CD4</f>
        <v>102143</v>
      </c>
      <c r="CG65" s="481">
        <f>+'Monthly Sources and Uses'!CE4</f>
        <v>97669</v>
      </c>
      <c r="CH65" s="481">
        <f>+'Monthly Sources and Uses'!CF4</f>
        <v>101081</v>
      </c>
      <c r="CI65" s="481">
        <f>+'Monthly Sources and Uses'!CG4</f>
        <v>99763</v>
      </c>
      <c r="CJ65" s="481">
        <f>+'Monthly Sources and Uses'!CH4</f>
        <v>104335</v>
      </c>
      <c r="CK65" s="481">
        <f>+'Monthly Sources and Uses'!CI4</f>
        <v>103895</v>
      </c>
      <c r="CL65" s="481">
        <f>+'Monthly Sources and Uses'!CJ4</f>
        <v>97174.399999999994</v>
      </c>
      <c r="CM65" s="481">
        <f>+'Monthly Sources and Uses'!CK4</f>
        <v>102314</v>
      </c>
      <c r="CN65" s="481">
        <f>+'Monthly Sources and Uses'!CL4</f>
        <v>52684.6</v>
      </c>
      <c r="CO65" s="481">
        <f>+'Monthly Sources and Uses'!CM4</f>
        <v>78822.399999999994</v>
      </c>
      <c r="CP65" s="481">
        <f>+'Monthly Sources and Uses'!CN4</f>
        <v>98600</v>
      </c>
      <c r="CQ65" s="481">
        <f>+'Monthly Sources and Uses'!CO4</f>
        <v>103372</v>
      </c>
      <c r="CR65" s="481">
        <f>+'Monthly Sources and Uses'!CP4</f>
        <v>103373</v>
      </c>
      <c r="CS65" s="481">
        <f>+'Monthly Sources and Uses'!CQ4</f>
        <v>98486</v>
      </c>
      <c r="CT65" s="481">
        <f>+'Monthly Sources and Uses'!CR4</f>
        <v>101497</v>
      </c>
      <c r="CU65" s="481">
        <f>+'Monthly Sources and Uses'!CS4</f>
        <v>99697</v>
      </c>
      <c r="CV65" s="481">
        <f>+'Monthly Sources and Uses'!CT4</f>
        <v>104416</v>
      </c>
      <c r="CW65" s="481">
        <f>+'Monthly Sources and Uses'!CU4</f>
        <v>104222</v>
      </c>
      <c r="CX65" s="481">
        <f>+'Monthly Sources and Uses'!CV4</f>
        <v>93909</v>
      </c>
      <c r="CY65" s="481">
        <f>+'Monthly Sources and Uses'!CW4</f>
        <v>62911.4</v>
      </c>
      <c r="CZ65" s="481">
        <f>+'Monthly Sources and Uses'!CX4</f>
        <v>45883.4</v>
      </c>
      <c r="DA65" s="481">
        <f>+'Monthly Sources and Uses'!CY4</f>
        <v>101178</v>
      </c>
      <c r="DB65" s="481">
        <f>+'Monthly Sources and Uses'!CZ4</f>
        <v>99189</v>
      </c>
      <c r="DC65" s="481">
        <f>+'Monthly Sources and Uses'!DA4</f>
        <v>103238</v>
      </c>
      <c r="DD65" s="481">
        <f>+'Monthly Sources and Uses'!DB4</f>
        <v>103762</v>
      </c>
      <c r="DE65" s="481">
        <f>+'Monthly Sources and Uses'!DC4</f>
        <v>98112</v>
      </c>
      <c r="DF65" s="481">
        <f>+'Monthly Sources and Uses'!DD4</f>
        <v>101027</v>
      </c>
      <c r="DG65" s="481">
        <f>+'Monthly Sources and Uses'!DE4</f>
        <v>99889</v>
      </c>
      <c r="DH65" s="481">
        <f>+'Monthly Sources and Uses'!DF4</f>
        <v>103541</v>
      </c>
      <c r="DI65" s="481">
        <f>+'Monthly Sources and Uses'!DG4</f>
        <v>103771</v>
      </c>
      <c r="DJ65" s="481">
        <f>+'Monthly Sources and Uses'!DH4</f>
        <v>93875</v>
      </c>
      <c r="DK65" s="481">
        <f>+'Monthly Sources and Uses'!DI4</f>
        <v>102372</v>
      </c>
      <c r="DL65" s="481">
        <f>+'Monthly Sources and Uses'!DJ4</f>
        <v>94918.41</v>
      </c>
      <c r="DM65" s="481">
        <f>+'Monthly Sources and Uses'!DK4</f>
        <v>35847.599999999999</v>
      </c>
      <c r="DN65" s="481">
        <f>+'Monthly Sources and Uses'!DL4</f>
        <v>98757</v>
      </c>
      <c r="DO65" s="481">
        <f>+'Monthly Sources and Uses'!DM4</f>
        <v>103494</v>
      </c>
      <c r="DP65" s="481">
        <f>+'Monthly Sources and Uses'!DN4</f>
        <v>102902</v>
      </c>
      <c r="DQ65" s="481">
        <f>+'Monthly Sources and Uses'!DO4</f>
        <v>97849</v>
      </c>
      <c r="DR65" s="481">
        <f>+'Monthly Sources and Uses'!DP4</f>
        <v>101251</v>
      </c>
      <c r="DS65" s="481">
        <f>+'Monthly Sources and Uses'!DQ4</f>
        <v>99900</v>
      </c>
      <c r="DT65" s="481">
        <f>+'Monthly Sources and Uses'!DR4</f>
        <v>103452</v>
      </c>
      <c r="DU65" s="481">
        <f>+'Monthly Sources and Uses'!DS4</f>
        <v>103632</v>
      </c>
      <c r="DV65" s="481">
        <f>+'Monthly Sources and Uses'!DT4</f>
        <v>93291</v>
      </c>
      <c r="DW65" s="481">
        <f>+'Monthly Sources and Uses'!DU4</f>
        <v>102065</v>
      </c>
      <c r="DX65" s="481">
        <f>+'Monthly Sources and Uses'!DV4</f>
        <v>97963</v>
      </c>
      <c r="DY65" s="481">
        <f>+'Monthly Sources and Uses'!DW4</f>
        <v>101129</v>
      </c>
      <c r="DZ65" s="481">
        <f>+'Monthly Sources and Uses'!DX4</f>
        <v>98462</v>
      </c>
      <c r="EA65" s="481">
        <f>+'Monthly Sources and Uses'!DY4</f>
        <v>103356</v>
      </c>
      <c r="EB65" s="481">
        <f>+'Monthly Sources and Uses'!DZ4</f>
        <v>102811</v>
      </c>
      <c r="EC65" s="481">
        <f>+'Monthly Sources and Uses'!EA4</f>
        <v>97822</v>
      </c>
      <c r="ED65" s="481">
        <f>+'Monthly Sources and Uses'!EB4</f>
        <v>100857</v>
      </c>
      <c r="EE65" s="481">
        <f>+'Monthly Sources and Uses'!EC4</f>
        <v>98786</v>
      </c>
      <c r="EF65" s="481">
        <f>+'Monthly Sources and Uses'!ED4</f>
        <v>102961</v>
      </c>
      <c r="EG65" s="481">
        <f>+'Monthly Sources and Uses'!EE4</f>
        <v>103154</v>
      </c>
      <c r="EH65" s="481">
        <f>+'Monthly Sources and Uses'!EF4</f>
        <v>96576.41</v>
      </c>
      <c r="EI65" s="481">
        <f>+'Monthly Sources and Uses'!EG4</f>
        <v>101987</v>
      </c>
      <c r="EJ65" s="481">
        <f>+'Monthly Sources and Uses'!EH4</f>
        <v>39231</v>
      </c>
      <c r="EK65" s="481">
        <f>+'Monthly Sources and Uses'!EI4</f>
        <v>91154</v>
      </c>
      <c r="EL65" s="481">
        <f>+'Monthly Sources and Uses'!EJ4</f>
        <v>98388</v>
      </c>
      <c r="EM65" s="481">
        <f>+'Monthly Sources and Uses'!EK4</f>
        <v>103263</v>
      </c>
      <c r="EN65" s="481">
        <f>+'Monthly Sources and Uses'!EL4</f>
        <v>102607</v>
      </c>
      <c r="EO65" s="481">
        <f>+'Monthly Sources and Uses'!EM4</f>
        <v>97950</v>
      </c>
      <c r="EP65" s="481">
        <f>+'Monthly Sources and Uses'!EN4</f>
        <v>100838</v>
      </c>
      <c r="EQ65" s="481">
        <f>+'Monthly Sources and Uses'!EO4</f>
        <v>98713</v>
      </c>
      <c r="ER65" s="481">
        <f>+'Monthly Sources and Uses'!EP4</f>
        <v>103475</v>
      </c>
      <c r="ES65" s="481">
        <f>+'Monthly Sources and Uses'!EQ4</f>
        <v>102135</v>
      </c>
      <c r="ET65" s="481">
        <f>+'Monthly Sources and Uses'!ER4</f>
        <v>92381</v>
      </c>
      <c r="EU65" s="481">
        <f>+'Monthly Sources and Uses'!ES4</f>
        <v>100826</v>
      </c>
      <c r="EV65" s="481">
        <f>+'Monthly Sources and Uses'!ET4</f>
        <v>97517</v>
      </c>
      <c r="EW65" s="481">
        <f>+'Monthly Sources and Uses'!EU4</f>
        <v>100728</v>
      </c>
      <c r="EX65" s="481">
        <f>+'Monthly Sources and Uses'!EV4</f>
        <v>97854</v>
      </c>
      <c r="EY65" s="481">
        <f>+'Monthly Sources and Uses'!EW4</f>
        <v>102010</v>
      </c>
      <c r="EZ65" s="481">
        <f>+'Monthly Sources and Uses'!EX4</f>
        <v>102442</v>
      </c>
      <c r="FA65" s="481">
        <f>+'Monthly Sources and Uses'!EY4</f>
        <v>97340</v>
      </c>
      <c r="FB65" s="481">
        <f>+'Monthly Sources and Uses'!EZ4</f>
        <v>100636</v>
      </c>
      <c r="FC65" s="481">
        <f>+'Monthly Sources and Uses'!FA4</f>
        <v>98074</v>
      </c>
      <c r="FD65" s="481">
        <f>+'Monthly Sources and Uses'!FB4</f>
        <v>102519</v>
      </c>
      <c r="FE65" s="481">
        <f>+'Monthly Sources and Uses'!FC4</f>
        <v>100854</v>
      </c>
      <c r="FF65" s="481">
        <f>+'Monthly Sources and Uses'!FD4</f>
        <v>91448</v>
      </c>
      <c r="FG65" s="481">
        <f>+'Monthly Sources and Uses'!FE4</f>
        <v>100677</v>
      </c>
      <c r="FH65" s="481">
        <f>+'Monthly Sources and Uses'!FF4</f>
        <v>9774</v>
      </c>
      <c r="FI65" s="481">
        <f>+'Monthly Sources and Uses'!FG4</f>
        <v>28527</v>
      </c>
      <c r="FJ65" s="481">
        <f>+'Monthly Sources and Uses'!FH4</f>
        <v>96874</v>
      </c>
      <c r="FK65" s="481">
        <f>+'Monthly Sources and Uses'!FI4</f>
        <v>101654</v>
      </c>
      <c r="FL65" s="481">
        <f>+'Monthly Sources and Uses'!FJ4</f>
        <v>101318</v>
      </c>
      <c r="FM65" s="481">
        <f>+'Monthly Sources and Uses'!FK4</f>
        <v>96287</v>
      </c>
      <c r="FN65" s="481">
        <f>+'Monthly Sources and Uses'!FL4</f>
        <v>100089</v>
      </c>
      <c r="FO65" s="481">
        <f>+'Monthly Sources and Uses'!FM4</f>
        <v>97081</v>
      </c>
      <c r="FP65" s="481">
        <f>+'Monthly Sources and Uses'!FN4</f>
        <v>101252</v>
      </c>
      <c r="FQ65" s="481">
        <f>+'Monthly Sources and Uses'!FO4</f>
        <v>100573</v>
      </c>
      <c r="FR65" s="481">
        <f>+'Monthly Sources and Uses'!FP4</f>
        <v>91112</v>
      </c>
      <c r="FS65" s="481">
        <f>+'Monthly Sources and Uses'!FQ4</f>
        <v>100815</v>
      </c>
      <c r="FT65" s="481">
        <f>+'Monthly Sources and Uses'!FR4</f>
        <v>96905</v>
      </c>
      <c r="FU65" s="481">
        <f>+'Monthly Sources and Uses'!FS4</f>
        <v>99776</v>
      </c>
      <c r="FV65" s="481">
        <f>+'Monthly Sources and Uses'!FT4</f>
        <v>96914</v>
      </c>
      <c r="FW65" s="481">
        <f>+'Monthly Sources and Uses'!FU4</f>
        <v>100966</v>
      </c>
      <c r="FX65" s="481">
        <f>+'Monthly Sources and Uses'!FV4</f>
        <v>101107</v>
      </c>
      <c r="FY65" s="481">
        <f>+'Monthly Sources and Uses'!FW4</f>
        <v>96499</v>
      </c>
      <c r="FZ65" s="481">
        <f>+'Monthly Sources and Uses'!FX4</f>
        <v>99543</v>
      </c>
      <c r="GA65" s="481">
        <f>+'Monthly Sources and Uses'!FY4</f>
        <v>97101</v>
      </c>
      <c r="GB65" s="481">
        <f>+'Monthly Sources and Uses'!FZ4</f>
        <v>101346</v>
      </c>
    </row>
    <row r="66" spans="1:184">
      <c r="B66" s="486"/>
      <c r="C66" s="475" t="s">
        <v>3</v>
      </c>
      <c r="D66" s="478" t="s">
        <v>36</v>
      </c>
      <c r="E66" s="481">
        <f>+'Monthly Sources and Uses'!C5</f>
        <v>96176.8</v>
      </c>
      <c r="F66" s="481">
        <f>+'Monthly Sources and Uses'!D5</f>
        <v>86649.41</v>
      </c>
      <c r="G66" s="481">
        <f>+'Monthly Sources and Uses'!E5</f>
        <v>89111.2</v>
      </c>
      <c r="H66" s="481">
        <f>+'Monthly Sources and Uses'!F5</f>
        <v>0</v>
      </c>
      <c r="I66" s="481">
        <f>+'Monthly Sources and Uses'!G5</f>
        <v>42571.199999999997</v>
      </c>
      <c r="J66" s="481">
        <f>+'Monthly Sources and Uses'!H5</f>
        <v>92776</v>
      </c>
      <c r="K66" s="481">
        <f>+'Monthly Sources and Uses'!I5</f>
        <v>96991.8</v>
      </c>
      <c r="L66" s="481">
        <f>+'Monthly Sources and Uses'!J5</f>
        <v>96476.800000000003</v>
      </c>
      <c r="M66" s="481">
        <f>+'Monthly Sources and Uses'!K5</f>
        <v>91919</v>
      </c>
      <c r="N66" s="481">
        <f>+'Monthly Sources and Uses'!L5</f>
        <v>93731.8</v>
      </c>
      <c r="O66" s="481">
        <f>+'Monthly Sources and Uses'!M5</f>
        <v>90489</v>
      </c>
      <c r="P66" s="481">
        <f>+'Monthly Sources and Uses'!N5</f>
        <v>94546.8</v>
      </c>
      <c r="Q66" s="481">
        <f>+'Monthly Sources and Uses'!O5</f>
        <v>96573.8</v>
      </c>
      <c r="R66" s="481">
        <f>+'Monthly Sources and Uses'!P5</f>
        <v>87613</v>
      </c>
      <c r="S66" s="481">
        <f>+'Monthly Sources and Uses'!Q5</f>
        <v>95283.8</v>
      </c>
      <c r="T66" s="481">
        <f>+'Monthly Sources and Uses'!R5</f>
        <v>92313</v>
      </c>
      <c r="U66" s="481">
        <f>+'Monthly Sources and Uses'!S5</f>
        <v>94866.8</v>
      </c>
      <c r="V66" s="481">
        <f>+'Monthly Sources and Uses'!T5</f>
        <v>93100</v>
      </c>
      <c r="W66" s="481">
        <f>+'Monthly Sources and Uses'!U5</f>
        <v>97107.8</v>
      </c>
      <c r="X66" s="481">
        <f>+'Monthly Sources and Uses'!V5</f>
        <v>97142.8</v>
      </c>
      <c r="Y66" s="481">
        <f>+'Monthly Sources and Uses'!W5</f>
        <v>91975</v>
      </c>
      <c r="Z66" s="481">
        <f>+'Monthly Sources and Uses'!X5</f>
        <v>95125.8</v>
      </c>
      <c r="AA66" s="481">
        <f>+'Monthly Sources and Uses'!Y5</f>
        <v>91309</v>
      </c>
      <c r="AB66" s="481">
        <f>+'Monthly Sources and Uses'!Z5</f>
        <v>94966.8</v>
      </c>
      <c r="AC66" s="481">
        <f>+'Monthly Sources and Uses'!AA5</f>
        <v>95899.8</v>
      </c>
      <c r="AD66" s="481">
        <f>+'Monthly Sources and Uses'!AB5</f>
        <v>86769</v>
      </c>
      <c r="AE66" s="481">
        <f>+'Monthly Sources and Uses'!AC5</f>
        <v>94796.800000000003</v>
      </c>
      <c r="AF66" s="481">
        <f>+'Monthly Sources and Uses'!AD5</f>
        <v>91447</v>
      </c>
      <c r="AG66" s="481">
        <f>+'Monthly Sources and Uses'!AE5</f>
        <v>29989</v>
      </c>
      <c r="AH66" s="481">
        <f>+'Monthly Sources and Uses'!AF5</f>
        <v>92971.99</v>
      </c>
      <c r="AI66" s="481">
        <f>+'Monthly Sources and Uses'!AG5</f>
        <v>96673.8</v>
      </c>
      <c r="AJ66" s="481">
        <f>+'Monthly Sources and Uses'!AH5</f>
        <v>96689.8</v>
      </c>
      <c r="AK66" s="481">
        <f>+'Monthly Sources and Uses'!AI5</f>
        <v>92133</v>
      </c>
      <c r="AL66" s="481">
        <f>+'Monthly Sources and Uses'!AJ5</f>
        <v>94662.8</v>
      </c>
      <c r="AM66" s="481">
        <f>+'Monthly Sources and Uses'!AK5</f>
        <v>91159</v>
      </c>
      <c r="AN66" s="481">
        <f>+'Monthly Sources and Uses'!AL5</f>
        <v>94096.8</v>
      </c>
      <c r="AO66" s="481">
        <f>+'Monthly Sources and Uses'!AM5</f>
        <v>96185.8</v>
      </c>
      <c r="AP66" s="481">
        <f>+'Monthly Sources and Uses'!AN5</f>
        <v>90229.2</v>
      </c>
      <c r="AQ66" s="481">
        <f>+'Monthly Sources and Uses'!AO5</f>
        <v>95402.8</v>
      </c>
      <c r="AR66" s="481">
        <f>+'Monthly Sources and Uses'!AP5</f>
        <v>91992</v>
      </c>
      <c r="AS66" s="481">
        <f>+'Monthly Sources and Uses'!AQ5</f>
        <v>95081.8</v>
      </c>
      <c r="AT66" s="481">
        <f>+'Monthly Sources and Uses'!AR5</f>
        <v>93303</v>
      </c>
      <c r="AU66" s="481">
        <f>+'Monthly Sources and Uses'!AS5</f>
        <v>97263.8</v>
      </c>
      <c r="AV66" s="481">
        <f>+'Monthly Sources and Uses'!AT5</f>
        <v>97164.800000000003</v>
      </c>
      <c r="AW66" s="481">
        <f>+'Monthly Sources and Uses'!AU5</f>
        <v>92094</v>
      </c>
      <c r="AX66" s="481">
        <f>+'Monthly Sources and Uses'!AV5</f>
        <v>94188.800000000003</v>
      </c>
      <c r="AY66" s="481">
        <f>+'Monthly Sources and Uses'!AW5</f>
        <v>91296</v>
      </c>
      <c r="AZ66" s="481">
        <f>+'Monthly Sources and Uses'!AX5</f>
        <v>94214.8</v>
      </c>
      <c r="BA66" s="481">
        <f>+'Monthly Sources and Uses'!AY5</f>
        <v>96688.8</v>
      </c>
      <c r="BB66" s="481">
        <f>+'Monthly Sources and Uses'!AZ5</f>
        <v>87082</v>
      </c>
      <c r="BC66" s="481">
        <f>+'Monthly Sources and Uses'!BA5</f>
        <v>95154.8</v>
      </c>
      <c r="BD66" s="481">
        <f>+'Monthly Sources and Uses'!BB5</f>
        <v>27239.200000000001</v>
      </c>
      <c r="BE66" s="481">
        <f>+'Monthly Sources and Uses'!BC5</f>
        <v>94129.8</v>
      </c>
      <c r="BF66" s="481">
        <f>+'Monthly Sources and Uses'!BD5</f>
        <v>93225</v>
      </c>
      <c r="BG66" s="481">
        <f>+'Monthly Sources and Uses'!BE5</f>
        <v>97032.8</v>
      </c>
      <c r="BH66" s="481">
        <f>+'Monthly Sources and Uses'!BF5</f>
        <v>96767.8</v>
      </c>
      <c r="BI66" s="481">
        <f>+'Monthly Sources and Uses'!BG5</f>
        <v>91388</v>
      </c>
      <c r="BJ66" s="481">
        <f>+'Monthly Sources and Uses'!BH5</f>
        <v>94060.800000000003</v>
      </c>
      <c r="BK66" s="481">
        <f>+'Monthly Sources and Uses'!BI5</f>
        <v>90968</v>
      </c>
      <c r="BL66" s="481">
        <f>+'Monthly Sources and Uses'!BJ5</f>
        <v>94317.8</v>
      </c>
      <c r="BM66" s="481">
        <f>+'Monthly Sources and Uses'!BK5</f>
        <v>96708.800000000003</v>
      </c>
      <c r="BN66" s="481">
        <f>+'Monthly Sources and Uses'!BL5</f>
        <v>87686.41</v>
      </c>
      <c r="BO66" s="481">
        <f>+'Monthly Sources and Uses'!BM5</f>
        <v>95856.8</v>
      </c>
      <c r="BP66" s="481">
        <f>+'Monthly Sources and Uses'!BN5</f>
        <v>92075</v>
      </c>
      <c r="BQ66" s="481">
        <f>+'Monthly Sources and Uses'!BO5</f>
        <v>96144.8</v>
      </c>
      <c r="BR66" s="481">
        <f>+'Monthly Sources and Uses'!BP5</f>
        <v>94020</v>
      </c>
      <c r="BS66" s="481">
        <f>+'Monthly Sources and Uses'!BQ5</f>
        <v>97816.8</v>
      </c>
      <c r="BT66" s="481">
        <f>+'Monthly Sources and Uses'!BR5</f>
        <v>98728.8</v>
      </c>
      <c r="BU66" s="481">
        <f>+'Monthly Sources and Uses'!BS5</f>
        <v>93337</v>
      </c>
      <c r="BV66" s="481">
        <f>+'Monthly Sources and Uses'!BT5</f>
        <v>95810.8</v>
      </c>
      <c r="BW66" s="481">
        <f>+'Monthly Sources and Uses'!BU5</f>
        <v>93140</v>
      </c>
      <c r="BX66" s="481">
        <f>+'Monthly Sources and Uses'!BV5</f>
        <v>96799.8</v>
      </c>
      <c r="BY66" s="481">
        <f>+'Monthly Sources and Uses'!BW5</f>
        <v>97972.800000000003</v>
      </c>
      <c r="BZ66" s="481">
        <f>+'Monthly Sources and Uses'!BX5</f>
        <v>89249.41</v>
      </c>
      <c r="CA66" s="481">
        <f>+'Monthly Sources and Uses'!BY5</f>
        <v>97139.8</v>
      </c>
      <c r="CB66" s="481">
        <f>+'Monthly Sources and Uses'!BZ5</f>
        <v>60002.2</v>
      </c>
      <c r="CC66" s="481">
        <f>+'Monthly Sources and Uses'!CA5</f>
        <v>44392.2</v>
      </c>
      <c r="CD66" s="481">
        <f>+'Monthly Sources and Uses'!CB5</f>
        <v>95540</v>
      </c>
      <c r="CE66" s="481">
        <f>+'Monthly Sources and Uses'!CC5</f>
        <v>100116.8</v>
      </c>
      <c r="CF66" s="481">
        <f>+'Monthly Sources and Uses'!CD5</f>
        <v>100499.8</v>
      </c>
      <c r="CG66" s="481">
        <f>+'Monthly Sources and Uses'!CE5</f>
        <v>96053</v>
      </c>
      <c r="CH66" s="481">
        <f>+'Monthly Sources and Uses'!CF5</f>
        <v>99030.8</v>
      </c>
      <c r="CI66" s="481">
        <f>+'Monthly Sources and Uses'!CG5</f>
        <v>98209</v>
      </c>
      <c r="CJ66" s="481">
        <f>+'Monthly Sources and Uses'!CH5</f>
        <v>102113.8</v>
      </c>
      <c r="CK66" s="481">
        <f>+'Monthly Sources and Uses'!CI5</f>
        <v>101874.8</v>
      </c>
      <c r="CL66" s="481">
        <f>+'Monthly Sources and Uses'!CJ5</f>
        <v>95102</v>
      </c>
      <c r="CM66" s="481">
        <f>+'Monthly Sources and Uses'!CK5</f>
        <v>100134.8</v>
      </c>
      <c r="CN66" s="481">
        <f>+'Monthly Sources and Uses'!CL5</f>
        <v>96776</v>
      </c>
      <c r="CO66" s="481">
        <f>+'Monthly Sources and Uses'!CM5</f>
        <v>99950.8</v>
      </c>
      <c r="CP66" s="481">
        <f>+'Monthly Sources and Uses'!CN5</f>
        <v>96939</v>
      </c>
      <c r="CQ66" s="481">
        <f>+'Monthly Sources and Uses'!CO5</f>
        <v>101560.8</v>
      </c>
      <c r="CR66" s="481">
        <f>+'Monthly Sources and Uses'!CP5</f>
        <v>101225.8</v>
      </c>
      <c r="CS66" s="481">
        <f>+'Monthly Sources and Uses'!CQ5</f>
        <v>96912</v>
      </c>
      <c r="CT66" s="481">
        <f>+'Monthly Sources and Uses'!CR5</f>
        <v>99653.8</v>
      </c>
      <c r="CU66" s="481">
        <f>+'Monthly Sources and Uses'!CS5</f>
        <v>98186</v>
      </c>
      <c r="CV66" s="481">
        <f>+'Monthly Sources and Uses'!CT5</f>
        <v>102066.8</v>
      </c>
      <c r="CW66" s="481">
        <f>+'Monthly Sources and Uses'!CU5</f>
        <v>102184.8</v>
      </c>
      <c r="CX66" s="481">
        <f>+'Monthly Sources and Uses'!CV5</f>
        <v>92232.41</v>
      </c>
      <c r="CY66" s="481">
        <f>+'Monthly Sources and Uses'!CW5</f>
        <v>38956</v>
      </c>
      <c r="CZ66" s="481">
        <f>+'Monthly Sources and Uses'!CX5</f>
        <v>0</v>
      </c>
      <c r="DA66" s="481">
        <f>+'Monthly Sources and Uses'!CY5</f>
        <v>99151.8</v>
      </c>
      <c r="DB66" s="481">
        <f>+'Monthly Sources and Uses'!CZ5</f>
        <v>97145</v>
      </c>
      <c r="DC66" s="481">
        <f>+'Monthly Sources and Uses'!DA5</f>
        <v>101547.8</v>
      </c>
      <c r="DD66" s="481">
        <f>+'Monthly Sources and Uses'!DB5</f>
        <v>101585.8</v>
      </c>
      <c r="DE66" s="481">
        <f>+'Monthly Sources and Uses'!DC5</f>
        <v>96230</v>
      </c>
      <c r="DF66" s="481">
        <f>+'Monthly Sources and Uses'!DD5</f>
        <v>99531.8</v>
      </c>
      <c r="DG66" s="481">
        <f>+'Monthly Sources and Uses'!DE5</f>
        <v>97888.99</v>
      </c>
      <c r="DH66" s="481">
        <f>+'Monthly Sources and Uses'!DF5</f>
        <v>101373.8</v>
      </c>
      <c r="DI66" s="481">
        <f>+'Monthly Sources and Uses'!DG5</f>
        <v>101836.8</v>
      </c>
      <c r="DJ66" s="481">
        <f>+'Monthly Sources and Uses'!DH5</f>
        <v>92085.41</v>
      </c>
      <c r="DK66" s="481">
        <f>+'Monthly Sources and Uses'!DI5</f>
        <v>100432.8</v>
      </c>
      <c r="DL66" s="481">
        <f>+'Monthly Sources and Uses'!DJ5</f>
        <v>96201</v>
      </c>
      <c r="DM66" s="481">
        <f>+'Monthly Sources and Uses'!DK5</f>
        <v>99270.8</v>
      </c>
      <c r="DN66" s="481">
        <f>+'Monthly Sources and Uses'!DL5</f>
        <v>96836</v>
      </c>
      <c r="DO66" s="481">
        <f>+'Monthly Sources and Uses'!DM5</f>
        <v>101698.8</v>
      </c>
      <c r="DP66" s="481">
        <f>+'Monthly Sources and Uses'!DN5</f>
        <v>101387.8</v>
      </c>
      <c r="DQ66" s="481">
        <f>+'Monthly Sources and Uses'!DO5</f>
        <v>96346</v>
      </c>
      <c r="DR66" s="481">
        <f>+'Monthly Sources and Uses'!DP5</f>
        <v>99621.8</v>
      </c>
      <c r="DS66" s="481">
        <f>+'Monthly Sources and Uses'!DQ5</f>
        <v>97978</v>
      </c>
      <c r="DT66" s="481">
        <f>+'Monthly Sources and Uses'!DR5</f>
        <v>101426.8</v>
      </c>
      <c r="DU66" s="481">
        <f>+'Monthly Sources and Uses'!DS5</f>
        <v>101685.8</v>
      </c>
      <c r="DV66" s="481">
        <f>+'Monthly Sources and Uses'!DT5</f>
        <v>91481.41</v>
      </c>
      <c r="DW66" s="481">
        <f>+'Monthly Sources and Uses'!DU5</f>
        <v>100308.8</v>
      </c>
      <c r="DX66" s="481">
        <f>+'Monthly Sources and Uses'!DV5</f>
        <v>44852.2</v>
      </c>
      <c r="DY66" s="481">
        <f>+'Monthly Sources and Uses'!DW5</f>
        <v>83189.8</v>
      </c>
      <c r="DZ66" s="481">
        <f>+'Monthly Sources and Uses'!DX5</f>
        <v>96563</v>
      </c>
      <c r="EA66" s="481">
        <f>+'Monthly Sources and Uses'!DY5</f>
        <v>101051.8</v>
      </c>
      <c r="EB66" s="481">
        <f>+'Monthly Sources and Uses'!DZ5</f>
        <v>100763.8</v>
      </c>
      <c r="EC66" s="481">
        <f>+'Monthly Sources and Uses'!EA5</f>
        <v>96308</v>
      </c>
      <c r="ED66" s="481">
        <f>+'Monthly Sources and Uses'!EB5</f>
        <v>98948.800000000003</v>
      </c>
      <c r="EE66" s="481">
        <f>+'Monthly Sources and Uses'!EC5</f>
        <v>96951</v>
      </c>
      <c r="EF66" s="481">
        <f>+'Monthly Sources and Uses'!ED5</f>
        <v>100948.8</v>
      </c>
      <c r="EG66" s="481">
        <f>+'Monthly Sources and Uses'!EE5</f>
        <v>101316.8</v>
      </c>
      <c r="EH66" s="481">
        <f>+'Monthly Sources and Uses'!EF5</f>
        <v>94557.2</v>
      </c>
      <c r="EI66" s="481">
        <f>+'Monthly Sources and Uses'!EG5</f>
        <v>99959.8</v>
      </c>
      <c r="EJ66" s="481">
        <f>+'Monthly Sources and Uses'!EH5</f>
        <v>96324</v>
      </c>
      <c r="EK66" s="481">
        <f>+'Monthly Sources and Uses'!EI5</f>
        <v>99115.8</v>
      </c>
      <c r="EL66" s="481">
        <f>+'Monthly Sources and Uses'!EJ5</f>
        <v>96247</v>
      </c>
      <c r="EM66" s="481">
        <f>+'Monthly Sources and Uses'!EK5</f>
        <v>101001.8</v>
      </c>
      <c r="EN66" s="481">
        <f>+'Monthly Sources and Uses'!EL5</f>
        <v>100582.8</v>
      </c>
      <c r="EO66" s="481">
        <f>+'Monthly Sources and Uses'!EM5</f>
        <v>96433</v>
      </c>
      <c r="EP66" s="481">
        <f>+'Monthly Sources and Uses'!EN5</f>
        <v>99205.8</v>
      </c>
      <c r="EQ66" s="481">
        <f>+'Monthly Sources and Uses'!EO5</f>
        <v>96622</v>
      </c>
      <c r="ER66" s="481">
        <f>+'Monthly Sources and Uses'!EP5</f>
        <v>101319.8</v>
      </c>
      <c r="ES66" s="481">
        <f>+'Monthly Sources and Uses'!EQ5</f>
        <v>100216.8</v>
      </c>
      <c r="ET66" s="481">
        <f>+'Monthly Sources and Uses'!ER5</f>
        <v>90510.41</v>
      </c>
      <c r="EU66" s="481">
        <f>+'Monthly Sources and Uses'!ES5</f>
        <v>99166.8</v>
      </c>
      <c r="EV66" s="481">
        <f>+'Monthly Sources and Uses'!ET5</f>
        <v>35289</v>
      </c>
      <c r="EW66" s="481">
        <f>+'Monthly Sources and Uses'!EU5</f>
        <v>92076.2</v>
      </c>
      <c r="EX66" s="481">
        <f>+'Monthly Sources and Uses'!EV5</f>
        <v>96058</v>
      </c>
      <c r="EY66" s="481">
        <f>+'Monthly Sources and Uses'!EW5</f>
        <v>100000.8</v>
      </c>
      <c r="EZ66" s="481">
        <f>+'Monthly Sources and Uses'!EX5</f>
        <v>100319.8</v>
      </c>
      <c r="FA66" s="481">
        <f>+'Monthly Sources and Uses'!EY5</f>
        <v>95509</v>
      </c>
      <c r="FB66" s="481">
        <f>+'Monthly Sources and Uses'!EZ5</f>
        <v>98904.8</v>
      </c>
      <c r="FC66" s="481">
        <f>+'Monthly Sources and Uses'!FA5</f>
        <v>96007</v>
      </c>
      <c r="FD66" s="481">
        <f>+'Monthly Sources and Uses'!FB5</f>
        <v>100415.8</v>
      </c>
      <c r="FE66" s="481">
        <f>+'Monthly Sources and Uses'!FC5</f>
        <v>98950.8</v>
      </c>
      <c r="FF66" s="481">
        <f>+'Monthly Sources and Uses'!FD5</f>
        <v>89412.41</v>
      </c>
      <c r="FG66" s="481">
        <f>+'Monthly Sources and Uses'!FE5</f>
        <v>98743.8</v>
      </c>
      <c r="FH66" s="481">
        <f>+'Monthly Sources and Uses'!FF5</f>
        <v>95480</v>
      </c>
      <c r="FI66" s="481">
        <f>+'Monthly Sources and Uses'!FG5</f>
        <v>97649.8</v>
      </c>
      <c r="FJ66" s="481">
        <f>+'Monthly Sources and Uses'!FH5</f>
        <v>95190</v>
      </c>
      <c r="FK66" s="481">
        <f>+'Monthly Sources and Uses'!FI5</f>
        <v>99588.800000000003</v>
      </c>
      <c r="FL66" s="481">
        <f>+'Monthly Sources and Uses'!FJ5</f>
        <v>99616.8</v>
      </c>
      <c r="FM66" s="481">
        <f>+'Monthly Sources and Uses'!FK5</f>
        <v>94653</v>
      </c>
      <c r="FN66" s="481">
        <f>+'Monthly Sources and Uses'!FL5</f>
        <v>98082.8</v>
      </c>
      <c r="FO66" s="481">
        <f>+'Monthly Sources and Uses'!FM5</f>
        <v>95263</v>
      </c>
      <c r="FP66" s="481">
        <f>+'Monthly Sources and Uses'!FN5</f>
        <v>99248.8</v>
      </c>
      <c r="FQ66" s="481">
        <f>+'Monthly Sources and Uses'!FO5</f>
        <v>98880.8</v>
      </c>
      <c r="FR66" s="481">
        <f>+'Monthly Sources and Uses'!FP5</f>
        <v>89582.41</v>
      </c>
      <c r="FS66" s="481">
        <f>+'Monthly Sources and Uses'!FQ5</f>
        <v>98734.8</v>
      </c>
      <c r="FT66" s="481">
        <f>+'Monthly Sources and Uses'!FR5</f>
        <v>95303</v>
      </c>
      <c r="FU66" s="481">
        <f>+'Monthly Sources and Uses'!FS5</f>
        <v>31345</v>
      </c>
      <c r="FV66" s="481">
        <f>+'Monthly Sources and Uses'!FT5</f>
        <v>95069</v>
      </c>
      <c r="FW66" s="481">
        <f>+'Monthly Sources and Uses'!FU5</f>
        <v>99433.8</v>
      </c>
      <c r="FX66" s="481">
        <f>+'Monthly Sources and Uses'!FV5</f>
        <v>99007.8</v>
      </c>
      <c r="FY66" s="481">
        <f>+'Monthly Sources and Uses'!FW5</f>
        <v>94549</v>
      </c>
      <c r="FZ66" s="481">
        <f>+'Monthly Sources and Uses'!FX5</f>
        <v>97544.8</v>
      </c>
      <c r="GA66" s="481">
        <f>+'Monthly Sources and Uses'!FY5</f>
        <v>94980</v>
      </c>
      <c r="GB66" s="481">
        <f>+'Monthly Sources and Uses'!FZ5</f>
        <v>99207.8</v>
      </c>
    </row>
    <row r="67" spans="1:184">
      <c r="B67" s="486"/>
      <c r="C67" s="475" t="s">
        <v>4</v>
      </c>
      <c r="D67" s="478" t="s">
        <v>36</v>
      </c>
      <c r="E67" s="481">
        <f>+'Monthly Sources and Uses'!C6</f>
        <v>94441</v>
      </c>
      <c r="F67" s="481">
        <f>+'Monthly Sources and Uses'!D6</f>
        <v>83718</v>
      </c>
      <c r="G67" s="481">
        <f>+'Monthly Sources and Uses'!E6</f>
        <v>89565</v>
      </c>
      <c r="H67" s="481">
        <f>+'Monthly Sources and Uses'!F6</f>
        <v>76586.64</v>
      </c>
      <c r="I67" s="481">
        <f>+'Monthly Sources and Uses'!G6</f>
        <v>20359.240000000002</v>
      </c>
      <c r="J67" s="481">
        <f>+'Monthly Sources and Uses'!H6</f>
        <v>84534.6</v>
      </c>
      <c r="K67" s="481">
        <f>+'Monthly Sources and Uses'!I6</f>
        <v>88568</v>
      </c>
      <c r="L67" s="481">
        <f>+'Monthly Sources and Uses'!J6</f>
        <v>89653</v>
      </c>
      <c r="M67" s="481">
        <f>+'Monthly Sources and Uses'!K6</f>
        <v>85030.6</v>
      </c>
      <c r="N67" s="481">
        <f>+'Monthly Sources and Uses'!L6</f>
        <v>90800</v>
      </c>
      <c r="O67" s="481">
        <f>+'Monthly Sources and Uses'!M6</f>
        <v>86273.600000000006</v>
      </c>
      <c r="P67" s="481">
        <f>+'Monthly Sources and Uses'!N6</f>
        <v>88004</v>
      </c>
      <c r="Q67" s="481">
        <f>+'Monthly Sources and Uses'!O6</f>
        <v>92981</v>
      </c>
      <c r="R67" s="481">
        <f>+'Monthly Sources and Uses'!P6</f>
        <v>83359</v>
      </c>
      <c r="S67" s="481">
        <f>+'Monthly Sources and Uses'!Q6</f>
        <v>87095</v>
      </c>
      <c r="T67" s="481">
        <f>+'Monthly Sources and Uses'!R6</f>
        <v>85535.6</v>
      </c>
      <c r="U67" s="481">
        <f>+'Monthly Sources and Uses'!S6</f>
        <v>90830</v>
      </c>
      <c r="V67" s="481">
        <f>+'Monthly Sources and Uses'!T6</f>
        <v>84981.6</v>
      </c>
      <c r="W67" s="481">
        <f>+'Monthly Sources and Uses'!U6</f>
        <v>89086</v>
      </c>
      <c r="X67" s="481">
        <f>+'Monthly Sources and Uses'!V6</f>
        <v>88756</v>
      </c>
      <c r="Y67" s="481">
        <f>+'Monthly Sources and Uses'!W6</f>
        <v>85083.6</v>
      </c>
      <c r="Z67" s="481">
        <f>+'Monthly Sources and Uses'!X6</f>
        <v>90336</v>
      </c>
      <c r="AA67" s="481">
        <f>+'Monthly Sources and Uses'!Y6</f>
        <v>86414.6</v>
      </c>
      <c r="AB67" s="481">
        <f>+'Monthly Sources and Uses'!Z6</f>
        <v>87739</v>
      </c>
      <c r="AC67" s="481">
        <f>+'Monthly Sources and Uses'!AA6</f>
        <v>88701</v>
      </c>
      <c r="AD67" s="481">
        <f>+'Monthly Sources and Uses'!AB6</f>
        <v>81725</v>
      </c>
      <c r="AE67" s="481">
        <f>+'Monthly Sources and Uses'!AC6</f>
        <v>86654</v>
      </c>
      <c r="AF67" s="481">
        <f>+'Monthly Sources and Uses'!AD6</f>
        <v>83699</v>
      </c>
      <c r="AG67" s="481">
        <f>+'Monthly Sources and Uses'!AE6</f>
        <v>89310</v>
      </c>
      <c r="AH67" s="481">
        <f>+'Monthly Sources and Uses'!AF6</f>
        <v>84680.6</v>
      </c>
      <c r="AI67" s="481">
        <f>+'Monthly Sources and Uses'!AG6</f>
        <v>88947</v>
      </c>
      <c r="AJ67" s="481">
        <f>+'Monthly Sources and Uses'!AH6</f>
        <v>89026</v>
      </c>
      <c r="AK67" s="481">
        <f>+'Monthly Sources and Uses'!AI6</f>
        <v>84652.6</v>
      </c>
      <c r="AL67" s="481">
        <f>+'Monthly Sources and Uses'!AJ6</f>
        <v>89322</v>
      </c>
      <c r="AM67" s="481">
        <f>+'Monthly Sources and Uses'!AK6</f>
        <v>86277</v>
      </c>
      <c r="AN67" s="481">
        <f>+'Monthly Sources and Uses'!AL6</f>
        <v>85126</v>
      </c>
      <c r="AO67" s="481">
        <f>+'Monthly Sources and Uses'!AM6</f>
        <v>88131</v>
      </c>
      <c r="AP67" s="481">
        <f>+'Monthly Sources and Uses'!AN6</f>
        <v>85398</v>
      </c>
      <c r="AQ67" s="481">
        <f>+'Monthly Sources and Uses'!AO6</f>
        <v>87489</v>
      </c>
      <c r="AR67" s="481">
        <f>+'Monthly Sources and Uses'!AP6</f>
        <v>80566</v>
      </c>
      <c r="AS67" s="481">
        <f>+'Monthly Sources and Uses'!AQ6</f>
        <v>19881.240000000002</v>
      </c>
      <c r="AT67" s="481">
        <f>+'Monthly Sources and Uses'!AR6</f>
        <v>85685.6</v>
      </c>
      <c r="AU67" s="481">
        <f>+'Monthly Sources and Uses'!AS6</f>
        <v>87985</v>
      </c>
      <c r="AV67" s="481">
        <f>+'Monthly Sources and Uses'!AT6</f>
        <v>90647</v>
      </c>
      <c r="AW67" s="481">
        <f>+'Monthly Sources and Uses'!AU6</f>
        <v>84388</v>
      </c>
      <c r="AX67" s="481">
        <f>+'Monthly Sources and Uses'!AV6</f>
        <v>89325</v>
      </c>
      <c r="AY67" s="481">
        <f>+'Monthly Sources and Uses'!AW6</f>
        <v>86636.6</v>
      </c>
      <c r="AZ67" s="481">
        <f>+'Monthly Sources and Uses'!AX6</f>
        <v>85908</v>
      </c>
      <c r="BA67" s="481">
        <f>+'Monthly Sources and Uses'!AY6</f>
        <v>88034</v>
      </c>
      <c r="BB67" s="481">
        <f>+'Monthly Sources and Uses'!AZ6</f>
        <v>81122</v>
      </c>
      <c r="BC67" s="481">
        <f>+'Monthly Sources and Uses'!BA6</f>
        <v>81972</v>
      </c>
      <c r="BD67" s="481">
        <f>+'Monthly Sources and Uses'!BB6</f>
        <v>77409.600000000006</v>
      </c>
      <c r="BE67" s="481">
        <f>+'Monthly Sources and Uses'!BC6</f>
        <v>81275</v>
      </c>
      <c r="BF67" s="481">
        <f>+'Monthly Sources and Uses'!BD6</f>
        <v>80319</v>
      </c>
      <c r="BG67" s="481">
        <f>+'Monthly Sources and Uses'!BE6</f>
        <v>82005</v>
      </c>
      <c r="BH67" s="481">
        <f>+'Monthly Sources and Uses'!BF6</f>
        <v>84551</v>
      </c>
      <c r="BI67" s="481">
        <f>+'Monthly Sources and Uses'!BG6</f>
        <v>77057</v>
      </c>
      <c r="BJ67" s="481">
        <f>+'Monthly Sources and Uses'!BH6</f>
        <v>82454</v>
      </c>
      <c r="BK67" s="481">
        <f>+'Monthly Sources and Uses'!BI6</f>
        <v>79900</v>
      </c>
      <c r="BL67" s="481">
        <f>+'Monthly Sources and Uses'!BJ6</f>
        <v>80190</v>
      </c>
      <c r="BM67" s="481">
        <f>+'Monthly Sources and Uses'!BK6</f>
        <v>88925</v>
      </c>
      <c r="BN67" s="481">
        <f>+'Monthly Sources and Uses'!BL6</f>
        <v>83142</v>
      </c>
      <c r="BO67" s="481">
        <f>+'Monthly Sources and Uses'!BM6</f>
        <v>82687</v>
      </c>
      <c r="BP67" s="481">
        <f>+'Monthly Sources and Uses'!BN6</f>
        <v>80626.600000000006</v>
      </c>
      <c r="BQ67" s="481">
        <f>+'Monthly Sources and Uses'!BO6</f>
        <v>84502</v>
      </c>
      <c r="BR67" s="481">
        <f>+'Monthly Sources and Uses'!BP6</f>
        <v>80886</v>
      </c>
      <c r="BS67" s="481">
        <f>+'Monthly Sources and Uses'!BQ6</f>
        <v>87292</v>
      </c>
      <c r="BT67" s="481">
        <f>+'Monthly Sources and Uses'!BR6</f>
        <v>87870</v>
      </c>
      <c r="BU67" s="481">
        <f>+'Monthly Sources and Uses'!BS6</f>
        <v>81234.600000000006</v>
      </c>
      <c r="BV67" s="481">
        <f>+'Monthly Sources and Uses'!BT6</f>
        <v>84771</v>
      </c>
      <c r="BW67" s="481">
        <f>+'Monthly Sources and Uses'!BU6</f>
        <v>90487.6</v>
      </c>
      <c r="BX67" s="481">
        <f>+'Monthly Sources and Uses'!BV6</f>
        <v>90078</v>
      </c>
      <c r="BY67" s="481">
        <f>+'Monthly Sources and Uses'!BW6</f>
        <v>95448</v>
      </c>
      <c r="BZ67" s="481">
        <f>+'Monthly Sources and Uses'!BX6</f>
        <v>87997</v>
      </c>
      <c r="CA67" s="481">
        <f>+'Monthly Sources and Uses'!BY6</f>
        <v>94844</v>
      </c>
      <c r="CB67" s="481">
        <f>+'Monthly Sources and Uses'!BZ6</f>
        <v>15186.6</v>
      </c>
      <c r="CC67" s="481">
        <f>+'Monthly Sources and Uses'!CA6</f>
        <v>19577</v>
      </c>
      <c r="CD67" s="481">
        <f>+'Monthly Sources and Uses'!CB6</f>
        <v>83794.600000000006</v>
      </c>
      <c r="CE67" s="481">
        <f>+'Monthly Sources and Uses'!CC6</f>
        <v>93695</v>
      </c>
      <c r="CF67" s="481">
        <f>+'Monthly Sources and Uses'!CD6</f>
        <v>95124</v>
      </c>
      <c r="CG67" s="481">
        <f>+'Monthly Sources and Uses'!CE6</f>
        <v>90291.6</v>
      </c>
      <c r="CH67" s="481">
        <f>+'Monthly Sources and Uses'!CF6</f>
        <v>95547</v>
      </c>
      <c r="CI67" s="481">
        <f>+'Monthly Sources and Uses'!CG6</f>
        <v>94999.6</v>
      </c>
      <c r="CJ67" s="481">
        <f>+'Monthly Sources and Uses'!CH6</f>
        <v>96290</v>
      </c>
      <c r="CK67" s="481">
        <f>+'Monthly Sources and Uses'!CI6</f>
        <v>100118</v>
      </c>
      <c r="CL67" s="481">
        <f>+'Monthly Sources and Uses'!CJ6</f>
        <v>93856</v>
      </c>
      <c r="CM67" s="481">
        <f>+'Monthly Sources and Uses'!CK6</f>
        <v>100276</v>
      </c>
      <c r="CN67" s="481">
        <f>+'Monthly Sources and Uses'!CL6</f>
        <v>93444.6</v>
      </c>
      <c r="CO67" s="481">
        <f>+'Monthly Sources and Uses'!CM6</f>
        <v>93367</v>
      </c>
      <c r="CP67" s="481">
        <f>+'Monthly Sources and Uses'!CN6</f>
        <v>90811.6</v>
      </c>
      <c r="CQ67" s="481">
        <f>+'Monthly Sources and Uses'!CO6</f>
        <v>94648</v>
      </c>
      <c r="CR67" s="481">
        <f>+'Monthly Sources and Uses'!CP6</f>
        <v>94719</v>
      </c>
      <c r="CS67" s="481">
        <f>+'Monthly Sources and Uses'!CQ6</f>
        <v>92862.6</v>
      </c>
      <c r="CT67" s="481">
        <f>+'Monthly Sources and Uses'!CR6</f>
        <v>96565</v>
      </c>
      <c r="CU67" s="481">
        <f>+'Monthly Sources and Uses'!CS6</f>
        <v>94295</v>
      </c>
      <c r="CV67" s="481">
        <f>+'Monthly Sources and Uses'!CT6</f>
        <v>96437</v>
      </c>
      <c r="CW67" s="481">
        <f>+'Monthly Sources and Uses'!CU6</f>
        <v>99442</v>
      </c>
      <c r="CX67" s="481">
        <f>+'Monthly Sources and Uses'!CV6</f>
        <v>89992</v>
      </c>
      <c r="CY67" s="481">
        <f>+'Monthly Sources and Uses'!CW6</f>
        <v>99855</v>
      </c>
      <c r="CZ67" s="481">
        <f>+'Monthly Sources and Uses'!CX6</f>
        <v>92660</v>
      </c>
      <c r="DA67" s="481">
        <f>+'Monthly Sources and Uses'!CY6</f>
        <v>93824</v>
      </c>
      <c r="DB67" s="481">
        <f>+'Monthly Sources and Uses'!CZ6</f>
        <v>90972</v>
      </c>
      <c r="DC67" s="481">
        <f>+'Monthly Sources and Uses'!DA6</f>
        <v>93622</v>
      </c>
      <c r="DD67" s="481">
        <f>+'Monthly Sources and Uses'!DB6</f>
        <v>95411</v>
      </c>
      <c r="DE67" s="481">
        <f>+'Monthly Sources and Uses'!DC6</f>
        <v>90950.6</v>
      </c>
      <c r="DF67" s="481">
        <f>+'Monthly Sources and Uses'!DD6</f>
        <v>95037</v>
      </c>
      <c r="DG67" s="481">
        <f>+'Monthly Sources and Uses'!DE6</f>
        <v>95796</v>
      </c>
      <c r="DH67" s="481">
        <f>+'Monthly Sources and Uses'!DF6</f>
        <v>95284</v>
      </c>
      <c r="DI67" s="481">
        <f>+'Monthly Sources and Uses'!DG6</f>
        <v>99132</v>
      </c>
      <c r="DJ67" s="481">
        <f>+'Monthly Sources and Uses'!DH6</f>
        <v>89812</v>
      </c>
      <c r="DK67" s="481">
        <f>+'Monthly Sources and Uses'!DI6</f>
        <v>99403</v>
      </c>
      <c r="DL67" s="481">
        <f>+'Monthly Sources and Uses'!DJ6</f>
        <v>89239</v>
      </c>
      <c r="DM67" s="481">
        <f>+'Monthly Sources and Uses'!DK6</f>
        <v>12018</v>
      </c>
      <c r="DN67" s="481">
        <f>+'Monthly Sources and Uses'!DL6</f>
        <v>89885</v>
      </c>
      <c r="DO67" s="481">
        <f>+'Monthly Sources and Uses'!DM6</f>
        <v>94066</v>
      </c>
      <c r="DP67" s="481">
        <f>+'Monthly Sources and Uses'!DN6</f>
        <v>95062</v>
      </c>
      <c r="DQ67" s="481">
        <f>+'Monthly Sources and Uses'!DO6</f>
        <v>90324</v>
      </c>
      <c r="DR67" s="481">
        <f>+'Monthly Sources and Uses'!DP6</f>
        <v>95621</v>
      </c>
      <c r="DS67" s="481">
        <f>+'Monthly Sources and Uses'!DQ6</f>
        <v>95344</v>
      </c>
      <c r="DT67" s="481">
        <f>+'Monthly Sources and Uses'!DR6</f>
        <v>94347</v>
      </c>
      <c r="DU67" s="481">
        <f>+'Monthly Sources and Uses'!DS6</f>
        <v>98506</v>
      </c>
      <c r="DV67" s="481">
        <f>+'Monthly Sources and Uses'!DT6</f>
        <v>89187</v>
      </c>
      <c r="DW67" s="481">
        <f>+'Monthly Sources and Uses'!DU6</f>
        <v>98723</v>
      </c>
      <c r="DX67" s="481">
        <f>+'Monthly Sources and Uses'!DV6</f>
        <v>91969.600000000006</v>
      </c>
      <c r="DY67" s="481">
        <f>+'Monthly Sources and Uses'!DW6</f>
        <v>94023</v>
      </c>
      <c r="DZ67" s="481">
        <f>+'Monthly Sources and Uses'!DX6</f>
        <v>87584.6</v>
      </c>
      <c r="EA67" s="481">
        <f>+'Monthly Sources and Uses'!DY6</f>
        <v>94307</v>
      </c>
      <c r="EB67" s="481">
        <f>+'Monthly Sources and Uses'!DZ6</f>
        <v>94594</v>
      </c>
      <c r="EC67" s="481">
        <f>+'Monthly Sources and Uses'!EA6</f>
        <v>89742</v>
      </c>
      <c r="ED67" s="481">
        <f>+'Monthly Sources and Uses'!EB6</f>
        <v>95249</v>
      </c>
      <c r="EE67" s="481">
        <f>+'Monthly Sources and Uses'!EC6</f>
        <v>93523.6</v>
      </c>
      <c r="EF67" s="481">
        <f>+'Monthly Sources and Uses'!ED6</f>
        <v>94790</v>
      </c>
      <c r="EG67" s="481">
        <f>+'Monthly Sources and Uses'!EE6</f>
        <v>98379</v>
      </c>
      <c r="EH67" s="481">
        <f>+'Monthly Sources and Uses'!EF6</f>
        <v>92283</v>
      </c>
      <c r="EI67" s="481">
        <f>+'Monthly Sources and Uses'!EG6</f>
        <v>98829</v>
      </c>
      <c r="EJ67" s="481">
        <f>+'Monthly Sources and Uses'!EH6</f>
        <v>91752.6</v>
      </c>
      <c r="EK67" s="481">
        <f>+'Monthly Sources and Uses'!EI6</f>
        <v>93423</v>
      </c>
      <c r="EL67" s="481">
        <f>+'Monthly Sources and Uses'!EJ6</f>
        <v>88414</v>
      </c>
      <c r="EM67" s="481">
        <f>+'Monthly Sources and Uses'!EK6</f>
        <v>94702</v>
      </c>
      <c r="EN67" s="481">
        <f>+'Monthly Sources and Uses'!EL6</f>
        <v>93602</v>
      </c>
      <c r="EO67" s="481">
        <f>+'Monthly Sources and Uses'!EM6</f>
        <v>90483.6</v>
      </c>
      <c r="EP67" s="481">
        <f>+'Monthly Sources and Uses'!EN6</f>
        <v>95200</v>
      </c>
      <c r="EQ67" s="481">
        <f>+'Monthly Sources and Uses'!EO6</f>
        <v>94114</v>
      </c>
      <c r="ER67" s="481">
        <f>+'Monthly Sources and Uses'!EP6</f>
        <v>95359</v>
      </c>
      <c r="ES67" s="481">
        <f>+'Monthly Sources and Uses'!EQ6</f>
        <v>97230</v>
      </c>
      <c r="ET67" s="481">
        <f>+'Monthly Sources and Uses'!ER6</f>
        <v>88330</v>
      </c>
      <c r="EU67" s="481">
        <f>+'Monthly Sources and Uses'!ES6</f>
        <v>96893</v>
      </c>
      <c r="EV67" s="481">
        <f>+'Monthly Sources and Uses'!ET6</f>
        <v>74610</v>
      </c>
      <c r="EW67" s="481">
        <f>+'Monthly Sources and Uses'!EU6</f>
        <v>31884.560000000001</v>
      </c>
      <c r="EX67" s="481">
        <f>+'Monthly Sources and Uses'!EV6</f>
        <v>85510</v>
      </c>
      <c r="EY67" s="481">
        <f>+'Monthly Sources and Uses'!EW6</f>
        <v>93412</v>
      </c>
      <c r="EZ67" s="481">
        <f>+'Monthly Sources and Uses'!EX6</f>
        <v>94192</v>
      </c>
      <c r="FA67" s="481">
        <f>+'Monthly Sources and Uses'!EY6</f>
        <v>89183</v>
      </c>
      <c r="FB67" s="481">
        <f>+'Monthly Sources and Uses'!EZ6</f>
        <v>93930</v>
      </c>
      <c r="FC67" s="481">
        <f>+'Monthly Sources and Uses'!FA6</f>
        <v>92973</v>
      </c>
      <c r="FD67" s="481">
        <f>+'Monthly Sources and Uses'!FB6</f>
        <v>93374</v>
      </c>
      <c r="FE67" s="481">
        <f>+'Monthly Sources and Uses'!FC6</f>
        <v>94539</v>
      </c>
      <c r="FF67" s="481">
        <f>+'Monthly Sources and Uses'!FD6</f>
        <v>86160</v>
      </c>
      <c r="FG67" s="481">
        <f>+'Monthly Sources and Uses'!FE6</f>
        <v>94565</v>
      </c>
      <c r="FH67" s="481">
        <f>+'Monthly Sources and Uses'!FF6</f>
        <v>84687.6</v>
      </c>
      <c r="FI67" s="481">
        <f>+'Monthly Sources and Uses'!FG6</f>
        <v>87357</v>
      </c>
      <c r="FJ67" s="481">
        <f>+'Monthly Sources and Uses'!FH6</f>
        <v>84424</v>
      </c>
      <c r="FK67" s="481">
        <f>+'Monthly Sources and Uses'!FI6</f>
        <v>91940</v>
      </c>
      <c r="FL67" s="481">
        <f>+'Monthly Sources and Uses'!FJ6</f>
        <v>90766</v>
      </c>
      <c r="FM67" s="481">
        <f>+'Monthly Sources and Uses'!FK6</f>
        <v>86888</v>
      </c>
      <c r="FN67" s="481">
        <f>+'Monthly Sources and Uses'!FL6</f>
        <v>93181</v>
      </c>
      <c r="FO67" s="481">
        <f>+'Monthly Sources and Uses'!FM6</f>
        <v>90982</v>
      </c>
      <c r="FP67" s="481">
        <f>+'Monthly Sources and Uses'!FN6</f>
        <v>92731</v>
      </c>
      <c r="FQ67" s="481">
        <f>+'Monthly Sources and Uses'!FO6</f>
        <v>93684</v>
      </c>
      <c r="FR67" s="481">
        <f>+'Monthly Sources and Uses'!FP6</f>
        <v>85138</v>
      </c>
      <c r="FS67" s="481">
        <f>+'Monthly Sources and Uses'!FQ6</f>
        <v>92019</v>
      </c>
      <c r="FT67" s="481">
        <f>+'Monthly Sources and Uses'!FR6</f>
        <v>83412.600000000006</v>
      </c>
      <c r="FU67" s="481">
        <f>+'Monthly Sources and Uses'!FS6</f>
        <v>86670</v>
      </c>
      <c r="FV67" s="481">
        <f>+'Monthly Sources and Uses'!FT6</f>
        <v>83571.600000000006</v>
      </c>
      <c r="FW67" s="481">
        <f>+'Monthly Sources and Uses'!FU6</f>
        <v>91041</v>
      </c>
      <c r="FX67" s="481">
        <f>+'Monthly Sources and Uses'!FV6</f>
        <v>89382</v>
      </c>
      <c r="FY67" s="481">
        <f>+'Monthly Sources and Uses'!FW6</f>
        <v>84819</v>
      </c>
      <c r="FZ67" s="481">
        <f>+'Monthly Sources and Uses'!FX6</f>
        <v>90946</v>
      </c>
      <c r="GA67" s="481">
        <f>+'Monthly Sources and Uses'!FY6</f>
        <v>90344</v>
      </c>
      <c r="GB67" s="481">
        <f>+'Monthly Sources and Uses'!FZ6</f>
        <v>91984</v>
      </c>
    </row>
    <row r="68" spans="1:184">
      <c r="B68" s="486"/>
      <c r="C68" s="475" t="s">
        <v>5</v>
      </c>
      <c r="D68" s="478" t="s">
        <v>36</v>
      </c>
      <c r="E68" s="481">
        <f>+'Monthly Sources and Uses'!C7</f>
        <v>94691</v>
      </c>
      <c r="F68" s="481">
        <f>+'Monthly Sources and Uses'!D7</f>
        <v>83440</v>
      </c>
      <c r="G68" s="481">
        <f>+'Monthly Sources and Uses'!E7</f>
        <v>89400</v>
      </c>
      <c r="H68" s="481">
        <f>+'Monthly Sources and Uses'!F7</f>
        <v>88052.6</v>
      </c>
      <c r="I68" s="481">
        <f>+'Monthly Sources and Uses'!G7</f>
        <v>91307</v>
      </c>
      <c r="J68" s="481">
        <f>+'Monthly Sources and Uses'!H7</f>
        <v>85232.6</v>
      </c>
      <c r="K68" s="481">
        <f>+'Monthly Sources and Uses'!I7</f>
        <v>89042</v>
      </c>
      <c r="L68" s="481">
        <f>+'Monthly Sources and Uses'!J7</f>
        <v>89871</v>
      </c>
      <c r="M68" s="481">
        <f>+'Monthly Sources and Uses'!K7</f>
        <v>84842.6</v>
      </c>
      <c r="N68" s="481">
        <f>+'Monthly Sources and Uses'!L7</f>
        <v>90716</v>
      </c>
      <c r="O68" s="481">
        <f>+'Monthly Sources and Uses'!M7</f>
        <v>86707.6</v>
      </c>
      <c r="P68" s="481">
        <f>+'Monthly Sources and Uses'!N7</f>
        <v>87758</v>
      </c>
      <c r="Q68" s="481">
        <f>+'Monthly Sources and Uses'!O7</f>
        <v>93131</v>
      </c>
      <c r="R68" s="481">
        <f>+'Monthly Sources and Uses'!P7</f>
        <v>83079</v>
      </c>
      <c r="S68" s="481">
        <f>+'Monthly Sources and Uses'!Q7</f>
        <v>86794</v>
      </c>
      <c r="T68" s="481">
        <f>+'Monthly Sources and Uses'!R7</f>
        <v>85576.6</v>
      </c>
      <c r="U68" s="481">
        <f>+'Monthly Sources and Uses'!S7</f>
        <v>90813</v>
      </c>
      <c r="V68" s="481">
        <f>+'Monthly Sources and Uses'!T7</f>
        <v>85504.6</v>
      </c>
      <c r="W68" s="481">
        <f>+'Monthly Sources and Uses'!U7</f>
        <v>88837</v>
      </c>
      <c r="X68" s="481">
        <f>+'Monthly Sources and Uses'!V7</f>
        <v>89198</v>
      </c>
      <c r="Y68" s="481">
        <f>+'Monthly Sources and Uses'!W7</f>
        <v>85065.600000000006</v>
      </c>
      <c r="Z68" s="481">
        <f>+'Monthly Sources and Uses'!X7</f>
        <v>90329</v>
      </c>
      <c r="AA68" s="481">
        <f>+'Monthly Sources and Uses'!Y7</f>
        <v>86110.6</v>
      </c>
      <c r="AB68" s="481">
        <f>+'Monthly Sources and Uses'!Z7</f>
        <v>88203</v>
      </c>
      <c r="AC68" s="481">
        <f>+'Monthly Sources and Uses'!AA7</f>
        <v>88373</v>
      </c>
      <c r="AD68" s="481">
        <f>+'Monthly Sources and Uses'!AB7</f>
        <v>81642</v>
      </c>
      <c r="AE68" s="481">
        <f>+'Monthly Sources and Uses'!AC7</f>
        <v>86654</v>
      </c>
      <c r="AF68" s="481">
        <f>+'Monthly Sources and Uses'!AD7</f>
        <v>84035</v>
      </c>
      <c r="AG68" s="481">
        <f>+'Monthly Sources and Uses'!AE7</f>
        <v>17269</v>
      </c>
      <c r="AH68" s="481">
        <f>+'Monthly Sources and Uses'!AF7</f>
        <v>85284</v>
      </c>
      <c r="AI68" s="481">
        <f>+'Monthly Sources and Uses'!AG7</f>
        <v>88177</v>
      </c>
      <c r="AJ68" s="481">
        <f>+'Monthly Sources and Uses'!AH7</f>
        <v>88480</v>
      </c>
      <c r="AK68" s="481">
        <f>+'Monthly Sources and Uses'!AI7</f>
        <v>84412</v>
      </c>
      <c r="AL68" s="481">
        <f>+'Monthly Sources and Uses'!AJ7</f>
        <v>89343</v>
      </c>
      <c r="AM68" s="481">
        <f>+'Monthly Sources and Uses'!AK7</f>
        <v>86021.6</v>
      </c>
      <c r="AN68" s="481">
        <f>+'Monthly Sources and Uses'!AL7</f>
        <v>84628</v>
      </c>
      <c r="AO68" s="481">
        <f>+'Monthly Sources and Uses'!AM7</f>
        <v>88734</v>
      </c>
      <c r="AP68" s="481">
        <f>+'Monthly Sources and Uses'!AN7</f>
        <v>84965</v>
      </c>
      <c r="AQ68" s="481">
        <f>+'Monthly Sources and Uses'!AO7</f>
        <v>86257</v>
      </c>
      <c r="AR68" s="481">
        <f>+'Monthly Sources and Uses'!AP7</f>
        <v>83367.600000000006</v>
      </c>
      <c r="AS68" s="481">
        <f>+'Monthly Sources and Uses'!AQ7</f>
        <v>89550</v>
      </c>
      <c r="AT68" s="481">
        <f>+'Monthly Sources and Uses'!AR7</f>
        <v>85204.6</v>
      </c>
      <c r="AU68" s="481">
        <f>+'Monthly Sources and Uses'!AS7</f>
        <v>88652</v>
      </c>
      <c r="AV68" s="481">
        <f>+'Monthly Sources and Uses'!AT7</f>
        <v>90443</v>
      </c>
      <c r="AW68" s="481">
        <f>+'Monthly Sources and Uses'!AU7</f>
        <v>84812.6</v>
      </c>
      <c r="AX68" s="481">
        <f>+'Monthly Sources and Uses'!AV7</f>
        <v>89028</v>
      </c>
      <c r="AY68" s="481">
        <f>+'Monthly Sources and Uses'!AW7</f>
        <v>86636.6</v>
      </c>
      <c r="AZ68" s="481">
        <f>+'Monthly Sources and Uses'!AX7</f>
        <v>85210</v>
      </c>
      <c r="BA68" s="481">
        <f>+'Monthly Sources and Uses'!AY7</f>
        <v>88437</v>
      </c>
      <c r="BB68" s="481">
        <f>+'Monthly Sources and Uses'!AZ7</f>
        <v>81500</v>
      </c>
      <c r="BC68" s="481">
        <f>+'Monthly Sources and Uses'!BA7</f>
        <v>81371</v>
      </c>
      <c r="BD68" s="481">
        <f>+'Monthly Sources and Uses'!BB7</f>
        <v>77908</v>
      </c>
      <c r="BE68" s="481">
        <f>+'Monthly Sources and Uses'!BC7</f>
        <v>81084</v>
      </c>
      <c r="BF68" s="481">
        <f>+'Monthly Sources and Uses'!BD7</f>
        <v>79925</v>
      </c>
      <c r="BG68" s="481">
        <f>+'Monthly Sources and Uses'!BE7</f>
        <v>81766</v>
      </c>
      <c r="BH68" s="481">
        <f>+'Monthly Sources and Uses'!BF7</f>
        <v>84784</v>
      </c>
      <c r="BI68" s="481">
        <f>+'Monthly Sources and Uses'!BG7</f>
        <v>77011.600000000006</v>
      </c>
      <c r="BJ68" s="481">
        <f>+'Monthly Sources and Uses'!BH7</f>
        <v>82782</v>
      </c>
      <c r="BK68" s="481">
        <f>+'Monthly Sources and Uses'!BI7</f>
        <v>81009.600000000006</v>
      </c>
      <c r="BL68" s="481">
        <f>+'Monthly Sources and Uses'!BJ7</f>
        <v>80100</v>
      </c>
      <c r="BM68" s="481">
        <f>+'Monthly Sources and Uses'!BK7</f>
        <v>89462</v>
      </c>
      <c r="BN68" s="481">
        <f>+'Monthly Sources and Uses'!BL7</f>
        <v>82859</v>
      </c>
      <c r="BO68" s="481">
        <f>+'Monthly Sources and Uses'!BM7</f>
        <v>82517</v>
      </c>
      <c r="BP68" s="481">
        <f>+'Monthly Sources and Uses'!BN7</f>
        <v>80843.600000000006</v>
      </c>
      <c r="BQ68" s="481">
        <f>+'Monthly Sources and Uses'!BO7</f>
        <v>84440</v>
      </c>
      <c r="BR68" s="481">
        <f>+'Monthly Sources and Uses'!BP7</f>
        <v>80551.600000000006</v>
      </c>
      <c r="BS68" s="481">
        <f>+'Monthly Sources and Uses'!BQ7</f>
        <v>86756</v>
      </c>
      <c r="BT68" s="481">
        <f>+'Monthly Sources and Uses'!BR7</f>
        <v>87904</v>
      </c>
      <c r="BU68" s="481">
        <f>+'Monthly Sources and Uses'!BS7</f>
        <v>38252.959999999999</v>
      </c>
      <c r="BV68" s="481">
        <f>+'Monthly Sources and Uses'!BT7</f>
        <v>0</v>
      </c>
      <c r="BW68" s="481">
        <f>+'Monthly Sources and Uses'!BU7</f>
        <v>84006</v>
      </c>
      <c r="BX68" s="481">
        <f>+'Monthly Sources and Uses'!BV7</f>
        <v>89997</v>
      </c>
      <c r="BY68" s="481">
        <f>+'Monthly Sources and Uses'!BW7</f>
        <v>96361</v>
      </c>
      <c r="BZ68" s="481">
        <f>+'Monthly Sources and Uses'!BX7</f>
        <v>87925</v>
      </c>
      <c r="CA68" s="481">
        <f>+'Monthly Sources and Uses'!BY7</f>
        <v>95933</v>
      </c>
      <c r="CB68" s="481">
        <f>+'Monthly Sources and Uses'!BZ7</f>
        <v>88628.6</v>
      </c>
      <c r="CC68" s="481">
        <f>+'Monthly Sources and Uses'!CA7</f>
        <v>88539</v>
      </c>
      <c r="CD68" s="481">
        <f>+'Monthly Sources and Uses'!CB7</f>
        <v>84915</v>
      </c>
      <c r="CE68" s="481">
        <f>+'Monthly Sources and Uses'!CC7</f>
        <v>94056</v>
      </c>
      <c r="CF68" s="481">
        <f>+'Monthly Sources and Uses'!CD7</f>
        <v>93790</v>
      </c>
      <c r="CG68" s="481">
        <f>+'Monthly Sources and Uses'!CE7</f>
        <v>90836</v>
      </c>
      <c r="CH68" s="481">
        <f>+'Monthly Sources and Uses'!CF7</f>
        <v>96022</v>
      </c>
      <c r="CI68" s="481">
        <f>+'Monthly Sources and Uses'!CG7</f>
        <v>94416.6</v>
      </c>
      <c r="CJ68" s="481">
        <f>+'Monthly Sources and Uses'!CH7</f>
        <v>95978</v>
      </c>
      <c r="CK68" s="481">
        <f>+'Monthly Sources and Uses'!CI7</f>
        <v>100118</v>
      </c>
      <c r="CL68" s="481">
        <f>+'Monthly Sources and Uses'!CJ7</f>
        <v>93887</v>
      </c>
      <c r="CM68" s="481">
        <f>+'Monthly Sources and Uses'!CK7</f>
        <v>100419</v>
      </c>
      <c r="CN68" s="481">
        <f>+'Monthly Sources and Uses'!CL7</f>
        <v>92565.6</v>
      </c>
      <c r="CO68" s="481">
        <f>+'Monthly Sources and Uses'!CM7</f>
        <v>93202</v>
      </c>
      <c r="CP68" s="481">
        <f>+'Monthly Sources and Uses'!CN7</f>
        <v>90911.6</v>
      </c>
      <c r="CQ68" s="481">
        <f>+'Monthly Sources and Uses'!CO7</f>
        <v>95837</v>
      </c>
      <c r="CR68" s="481">
        <f>+'Monthly Sources and Uses'!CP7</f>
        <v>95079</v>
      </c>
      <c r="CS68" s="481">
        <f>+'Monthly Sources and Uses'!CQ7</f>
        <v>91633.600000000006</v>
      </c>
      <c r="CT68" s="481">
        <f>+'Monthly Sources and Uses'!CR7</f>
        <v>95159</v>
      </c>
      <c r="CU68" s="481">
        <f>+'Monthly Sources and Uses'!CS7</f>
        <v>94250.6</v>
      </c>
      <c r="CV68" s="481">
        <f>+'Monthly Sources and Uses'!CT7</f>
        <v>96710</v>
      </c>
      <c r="CW68" s="481">
        <f>+'Monthly Sources and Uses'!CU7</f>
        <v>99374</v>
      </c>
      <c r="CX68" s="481">
        <f>+'Monthly Sources and Uses'!CV7</f>
        <v>90133</v>
      </c>
      <c r="CY68" s="481">
        <f>+'Monthly Sources and Uses'!CW7</f>
        <v>99663</v>
      </c>
      <c r="CZ68" s="481">
        <f>+'Monthly Sources and Uses'!CX7</f>
        <v>92963</v>
      </c>
      <c r="DA68" s="481">
        <f>+'Monthly Sources and Uses'!CY7</f>
        <v>17363</v>
      </c>
      <c r="DB68" s="481">
        <f>+'Monthly Sources and Uses'!CZ7</f>
        <v>90572.6</v>
      </c>
      <c r="DC68" s="481">
        <f>+'Monthly Sources and Uses'!DA7</f>
        <v>93591</v>
      </c>
      <c r="DD68" s="481">
        <f>+'Monthly Sources and Uses'!DB7</f>
        <v>95708</v>
      </c>
      <c r="DE68" s="481">
        <f>+'Monthly Sources and Uses'!DC7</f>
        <v>90209</v>
      </c>
      <c r="DF68" s="481">
        <f>+'Monthly Sources and Uses'!DD7</f>
        <v>94968</v>
      </c>
      <c r="DG68" s="481">
        <f>+'Monthly Sources and Uses'!DE7</f>
        <v>95314.6</v>
      </c>
      <c r="DH68" s="481">
        <f>+'Monthly Sources and Uses'!DF7</f>
        <v>95445</v>
      </c>
      <c r="DI68" s="481">
        <f>+'Monthly Sources and Uses'!DG7</f>
        <v>99091</v>
      </c>
      <c r="DJ68" s="481">
        <f>+'Monthly Sources and Uses'!DH7</f>
        <v>89771</v>
      </c>
      <c r="DK68" s="481">
        <f>+'Monthly Sources and Uses'!DI7</f>
        <v>99687</v>
      </c>
      <c r="DL68" s="481">
        <f>+'Monthly Sources and Uses'!DJ7</f>
        <v>92764.6</v>
      </c>
      <c r="DM68" s="481">
        <f>+'Monthly Sources and Uses'!DK7</f>
        <v>93459</v>
      </c>
      <c r="DN68" s="481">
        <f>+'Monthly Sources and Uses'!DL7</f>
        <v>89604.6</v>
      </c>
      <c r="DO68" s="481">
        <f>+'Monthly Sources and Uses'!DM7</f>
        <v>94381</v>
      </c>
      <c r="DP68" s="481">
        <f>+'Monthly Sources and Uses'!DN7</f>
        <v>95766</v>
      </c>
      <c r="DQ68" s="481">
        <f>+'Monthly Sources and Uses'!DO7</f>
        <v>89239.6</v>
      </c>
      <c r="DR68" s="481">
        <f>+'Monthly Sources and Uses'!DP7</f>
        <v>95849</v>
      </c>
      <c r="DS68" s="481">
        <f>+'Monthly Sources and Uses'!DQ7</f>
        <v>95038.6</v>
      </c>
      <c r="DT68" s="481">
        <f>+'Monthly Sources and Uses'!DR7</f>
        <v>94895</v>
      </c>
      <c r="DU68" s="481">
        <f>+'Monthly Sources and Uses'!DS7</f>
        <v>98383</v>
      </c>
      <c r="DV68" s="481">
        <f>+'Monthly Sources and Uses'!DT7</f>
        <v>88884</v>
      </c>
      <c r="DW68" s="481">
        <f>+'Monthly Sources and Uses'!DU7</f>
        <v>98824</v>
      </c>
      <c r="DX68" s="481">
        <f>+'Monthly Sources and Uses'!DV7</f>
        <v>92276.6</v>
      </c>
      <c r="DY68" s="481">
        <f>+'Monthly Sources and Uses'!DW7</f>
        <v>92516</v>
      </c>
      <c r="DZ68" s="481">
        <f>+'Monthly Sources and Uses'!DX7</f>
        <v>88335.6</v>
      </c>
      <c r="EA68" s="481">
        <f>+'Monthly Sources and Uses'!DY7</f>
        <v>94985</v>
      </c>
      <c r="EB68" s="481">
        <f>+'Monthly Sources and Uses'!DZ7</f>
        <v>94297</v>
      </c>
      <c r="EC68" s="481">
        <f>+'Monthly Sources and Uses'!EA7</f>
        <v>89611.6</v>
      </c>
      <c r="ED68" s="481">
        <f>+'Monthly Sources and Uses'!EB7</f>
        <v>95000</v>
      </c>
      <c r="EE68" s="481">
        <f>+'Monthly Sources and Uses'!EC7</f>
        <v>93643.6</v>
      </c>
      <c r="EF68" s="481">
        <f>+'Monthly Sources and Uses'!ED7</f>
        <v>94027</v>
      </c>
      <c r="EG68" s="481">
        <f>+'Monthly Sources and Uses'!EE7</f>
        <v>98308</v>
      </c>
      <c r="EH68" s="481">
        <f>+'Monthly Sources and Uses'!EF7</f>
        <v>92124</v>
      </c>
      <c r="EI68" s="481">
        <f>+'Monthly Sources and Uses'!EG7</f>
        <v>99032</v>
      </c>
      <c r="EJ68" s="481">
        <f>+'Monthly Sources and Uses'!EH7</f>
        <v>79831.64</v>
      </c>
      <c r="EK68" s="481">
        <f>+'Monthly Sources and Uses'!EI7</f>
        <v>20358.240000000002</v>
      </c>
      <c r="EL68" s="481">
        <f>+'Monthly Sources and Uses'!EJ7</f>
        <v>88022</v>
      </c>
      <c r="EM68" s="481">
        <f>+'Monthly Sources and Uses'!EK7</f>
        <v>94436</v>
      </c>
      <c r="EN68" s="481">
        <f>+'Monthly Sources and Uses'!EL7</f>
        <v>95068</v>
      </c>
      <c r="EO68" s="481">
        <f>+'Monthly Sources and Uses'!EM7</f>
        <v>91469.6</v>
      </c>
      <c r="EP68" s="481">
        <f>+'Monthly Sources and Uses'!EN7</f>
        <v>95171</v>
      </c>
      <c r="EQ68" s="481">
        <f>+'Monthly Sources and Uses'!EO7</f>
        <v>94359.6</v>
      </c>
      <c r="ER68" s="481">
        <f>+'Monthly Sources and Uses'!EP7</f>
        <v>94797</v>
      </c>
      <c r="ES68" s="481">
        <f>+'Monthly Sources and Uses'!EQ7</f>
        <v>96871</v>
      </c>
      <c r="ET68" s="481">
        <f>+'Monthly Sources and Uses'!ER7</f>
        <v>88218</v>
      </c>
      <c r="EU68" s="481">
        <f>+'Monthly Sources and Uses'!ES7</f>
        <v>96954</v>
      </c>
      <c r="EV68" s="481">
        <f>+'Monthly Sources and Uses'!ET7</f>
        <v>89461.6</v>
      </c>
      <c r="EW68" s="481">
        <f>+'Monthly Sources and Uses'!EU7</f>
        <v>91926</v>
      </c>
      <c r="EX68" s="481">
        <f>+'Monthly Sources and Uses'!EV7</f>
        <v>85509</v>
      </c>
      <c r="EY68" s="481">
        <f>+'Monthly Sources and Uses'!EW7</f>
        <v>93490</v>
      </c>
      <c r="EZ68" s="481">
        <f>+'Monthly Sources and Uses'!EX7</f>
        <v>94223</v>
      </c>
      <c r="FA68" s="481">
        <f>+'Monthly Sources and Uses'!EY7</f>
        <v>88837.6</v>
      </c>
      <c r="FB68" s="481">
        <f>+'Monthly Sources and Uses'!EZ7</f>
        <v>93825</v>
      </c>
      <c r="FC68" s="481">
        <f>+'Monthly Sources and Uses'!FA7</f>
        <v>93311</v>
      </c>
      <c r="FD68" s="481">
        <f>+'Monthly Sources and Uses'!FB7</f>
        <v>93479</v>
      </c>
      <c r="FE68" s="481">
        <f>+'Monthly Sources and Uses'!FC7</f>
        <v>95029</v>
      </c>
      <c r="FF68" s="481">
        <f>+'Monthly Sources and Uses'!FD7</f>
        <v>85935</v>
      </c>
      <c r="FG68" s="481">
        <f>+'Monthly Sources and Uses'!FE7</f>
        <v>94186</v>
      </c>
      <c r="FH68" s="481">
        <f>+'Monthly Sources and Uses'!FF7</f>
        <v>84647.6</v>
      </c>
      <c r="FI68" s="481">
        <f>+'Monthly Sources and Uses'!FG7</f>
        <v>86967</v>
      </c>
      <c r="FJ68" s="481">
        <f>+'Monthly Sources and Uses'!FH7</f>
        <v>84445.6</v>
      </c>
      <c r="FK68" s="481">
        <f>+'Monthly Sources and Uses'!FI7</f>
        <v>92901</v>
      </c>
      <c r="FL68" s="481">
        <f>+'Monthly Sources and Uses'!FJ7</f>
        <v>90687</v>
      </c>
      <c r="FM68" s="481">
        <f>+'Monthly Sources and Uses'!FK7</f>
        <v>86238.6</v>
      </c>
      <c r="FN68" s="481">
        <f>+'Monthly Sources and Uses'!FL7</f>
        <v>93560</v>
      </c>
      <c r="FO68" s="481">
        <f>+'Monthly Sources and Uses'!FM7</f>
        <v>91471.6</v>
      </c>
      <c r="FP68" s="481">
        <f>+'Monthly Sources and Uses'!FN7</f>
        <v>92429</v>
      </c>
      <c r="FQ68" s="481">
        <f>+'Monthly Sources and Uses'!FO7</f>
        <v>93702</v>
      </c>
      <c r="FR68" s="481">
        <f>+'Monthly Sources and Uses'!FP7</f>
        <v>85147</v>
      </c>
      <c r="FS68" s="481">
        <f>+'Monthly Sources and Uses'!FQ7</f>
        <v>91970</v>
      </c>
      <c r="FT68" s="481">
        <f>+'Monthly Sources and Uses'!FR7</f>
        <v>5776.64</v>
      </c>
      <c r="FU68" s="481">
        <f>+'Monthly Sources and Uses'!FS7</f>
        <v>27676.2</v>
      </c>
      <c r="FV68" s="481">
        <f>+'Monthly Sources and Uses'!FT7</f>
        <v>84392.6</v>
      </c>
      <c r="FW68" s="481">
        <f>+'Monthly Sources and Uses'!FU7</f>
        <v>91577</v>
      </c>
      <c r="FX68" s="481">
        <f>+'Monthly Sources and Uses'!FV7</f>
        <v>89343</v>
      </c>
      <c r="FY68" s="481">
        <f>+'Monthly Sources and Uses'!FW7</f>
        <v>84714</v>
      </c>
      <c r="FZ68" s="481">
        <f>+'Monthly Sources and Uses'!FX7</f>
        <v>91056</v>
      </c>
      <c r="GA68" s="481">
        <f>+'Monthly Sources and Uses'!FY7</f>
        <v>90505.600000000006</v>
      </c>
      <c r="GB68" s="481">
        <f>+'Monthly Sources and Uses'!FZ7</f>
        <v>92786</v>
      </c>
    </row>
    <row r="69" spans="1:184">
      <c r="B69" s="486"/>
      <c r="C69" s="475" t="s">
        <v>6</v>
      </c>
      <c r="D69" s="478" t="s">
        <v>36</v>
      </c>
      <c r="E69" s="481">
        <f>+'Monthly Sources and Uses'!C8</f>
        <v>97493</v>
      </c>
      <c r="F69" s="481">
        <f>+'Monthly Sources and Uses'!D8</f>
        <v>86541.2</v>
      </c>
      <c r="G69" s="481">
        <f>+'Monthly Sources and Uses'!E8</f>
        <v>94345.8</v>
      </c>
      <c r="H69" s="481">
        <f>+'Monthly Sources and Uses'!F8</f>
        <v>92964.99</v>
      </c>
      <c r="I69" s="481">
        <f>+'Monthly Sources and Uses'!G8</f>
        <v>96168.4</v>
      </c>
      <c r="J69" s="481">
        <f>+'Monthly Sources and Uses'!H8</f>
        <v>90815</v>
      </c>
      <c r="K69" s="481">
        <f>+'Monthly Sources and Uses'!I8</f>
        <v>94419</v>
      </c>
      <c r="L69" s="481">
        <f>+'Monthly Sources and Uses'!J8</f>
        <v>94361.8</v>
      </c>
      <c r="M69" s="481">
        <f>+'Monthly Sources and Uses'!K8</f>
        <v>90728</v>
      </c>
      <c r="N69" s="481">
        <f>+'Monthly Sources and Uses'!L8</f>
        <v>95489</v>
      </c>
      <c r="O69" s="481">
        <f>+'Monthly Sources and Uses'!M8</f>
        <v>91986</v>
      </c>
      <c r="P69" s="481">
        <f>+'Monthly Sources and Uses'!N8</f>
        <v>92996.39</v>
      </c>
      <c r="Q69" s="481">
        <f>+'Monthly Sources and Uses'!O8</f>
        <v>97200.39</v>
      </c>
      <c r="R69" s="481">
        <f>+'Monthly Sources and Uses'!P8</f>
        <v>86771.199999999997</v>
      </c>
      <c r="S69" s="481">
        <f>+'Monthly Sources and Uses'!Q8</f>
        <v>91627.79</v>
      </c>
      <c r="T69" s="481">
        <f>+'Monthly Sources and Uses'!R8</f>
        <v>12637.6</v>
      </c>
      <c r="U69" s="481">
        <f>+'Monthly Sources and Uses'!S8</f>
        <v>18343.8</v>
      </c>
      <c r="V69" s="481">
        <f>+'Monthly Sources and Uses'!T8</f>
        <v>91022.99</v>
      </c>
      <c r="W69" s="481">
        <f>+'Monthly Sources and Uses'!U8</f>
        <v>94278.41</v>
      </c>
      <c r="X69" s="481">
        <f>+'Monthly Sources and Uses'!V8</f>
        <v>93611.8</v>
      </c>
      <c r="Y69" s="481">
        <f>+'Monthly Sources and Uses'!W8</f>
        <v>90330</v>
      </c>
      <c r="Z69" s="481">
        <f>+'Monthly Sources and Uses'!X8</f>
        <v>95399</v>
      </c>
      <c r="AA69" s="481">
        <f>+'Monthly Sources and Uses'!Y8</f>
        <v>91905</v>
      </c>
      <c r="AB69" s="481">
        <f>+'Monthly Sources and Uses'!Z8</f>
        <v>92349.79</v>
      </c>
      <c r="AC69" s="481">
        <f>+'Monthly Sources and Uses'!AA8</f>
        <v>94569</v>
      </c>
      <c r="AD69" s="481">
        <f>+'Monthly Sources and Uses'!AB8</f>
        <v>85589.2</v>
      </c>
      <c r="AE69" s="481">
        <f>+'Monthly Sources and Uses'!AC8</f>
        <v>92167.79</v>
      </c>
      <c r="AF69" s="481">
        <f>+'Monthly Sources and Uses'!AD8</f>
        <v>89102</v>
      </c>
      <c r="AG69" s="481">
        <f>+'Monthly Sources and Uses'!AE8</f>
        <v>94789</v>
      </c>
      <c r="AH69" s="481">
        <f>+'Monthly Sources and Uses'!AF8</f>
        <v>90403.99</v>
      </c>
      <c r="AI69" s="481">
        <f>+'Monthly Sources and Uses'!AG8</f>
        <v>94053.8</v>
      </c>
      <c r="AJ69" s="481">
        <f>+'Monthly Sources and Uses'!AH8</f>
        <v>93746.39</v>
      </c>
      <c r="AK69" s="481">
        <f>+'Monthly Sources and Uses'!AI8</f>
        <v>90094</v>
      </c>
      <c r="AL69" s="481">
        <f>+'Monthly Sources and Uses'!AJ8</f>
        <v>94995.8</v>
      </c>
      <c r="AM69" s="481">
        <f>+'Monthly Sources and Uses'!AK8</f>
        <v>90948</v>
      </c>
      <c r="AN69" s="481">
        <f>+'Monthly Sources and Uses'!AL8</f>
        <v>91267</v>
      </c>
      <c r="AO69" s="481">
        <f>+'Monthly Sources and Uses'!AM8</f>
        <v>94753</v>
      </c>
      <c r="AP69" s="481">
        <f>+'Monthly Sources and Uses'!AN8</f>
        <v>89207.59</v>
      </c>
      <c r="AQ69" s="481">
        <f>+'Monthly Sources and Uses'!AO8</f>
        <v>92246.41</v>
      </c>
      <c r="AR69" s="481">
        <f>+'Monthly Sources and Uses'!AP8</f>
        <v>89162</v>
      </c>
      <c r="AS69" s="481">
        <f>+'Monthly Sources and Uses'!AQ8</f>
        <v>95293.79</v>
      </c>
      <c r="AT69" s="481">
        <f>+'Monthly Sources and Uses'!AR8</f>
        <v>90578</v>
      </c>
      <c r="AU69" s="481">
        <f>+'Monthly Sources and Uses'!AS8</f>
        <v>93190.41</v>
      </c>
      <c r="AV69" s="481">
        <f>+'Monthly Sources and Uses'!AT8</f>
        <v>95241.79</v>
      </c>
      <c r="AW69" s="481">
        <f>+'Monthly Sources and Uses'!AU8</f>
        <v>89834</v>
      </c>
      <c r="AX69" s="481">
        <f>+'Monthly Sources and Uses'!AV8</f>
        <v>94515.79</v>
      </c>
      <c r="AY69" s="481">
        <f>+'Monthly Sources and Uses'!AW8</f>
        <v>91676</v>
      </c>
      <c r="AZ69" s="481">
        <f>+'Monthly Sources and Uses'!AX8</f>
        <v>90281.8</v>
      </c>
      <c r="BA69" s="481">
        <f>+'Monthly Sources and Uses'!AY8</f>
        <v>91713.8</v>
      </c>
      <c r="BB69" s="481">
        <f>+'Monthly Sources and Uses'!AZ8</f>
        <v>84557.2</v>
      </c>
      <c r="BC69" s="481">
        <f>+'Monthly Sources and Uses'!BA8</f>
        <v>85285.8</v>
      </c>
      <c r="BD69" s="481">
        <f>+'Monthly Sources and Uses'!BB8</f>
        <v>77594.2</v>
      </c>
      <c r="BE69" s="481">
        <f>+'Monthly Sources and Uses'!BC8</f>
        <v>13086</v>
      </c>
      <c r="BF69" s="481">
        <f>+'Monthly Sources and Uses'!BD8</f>
        <v>82742</v>
      </c>
      <c r="BG69" s="481">
        <f>+'Monthly Sources and Uses'!BE8</f>
        <v>85535</v>
      </c>
      <c r="BH69" s="481">
        <f>+'Monthly Sources and Uses'!BF8</f>
        <v>88505.8</v>
      </c>
      <c r="BI69" s="481">
        <f>+'Monthly Sources and Uses'!BG8</f>
        <v>80428</v>
      </c>
      <c r="BJ69" s="481">
        <f>+'Monthly Sources and Uses'!BH8</f>
        <v>85521</v>
      </c>
      <c r="BK69" s="481">
        <f>+'Monthly Sources and Uses'!BI8</f>
        <v>83476</v>
      </c>
      <c r="BL69" s="481">
        <f>+'Monthly Sources and Uses'!BJ8</f>
        <v>84627.8</v>
      </c>
      <c r="BM69" s="481">
        <f>+'Monthly Sources and Uses'!BK8</f>
        <v>93563</v>
      </c>
      <c r="BN69" s="481">
        <f>+'Monthly Sources and Uses'!BL8</f>
        <v>85897.2</v>
      </c>
      <c r="BO69" s="481">
        <f>+'Monthly Sources and Uses'!BM8</f>
        <v>86449.8</v>
      </c>
      <c r="BP69" s="481">
        <f>+'Monthly Sources and Uses'!BN8</f>
        <v>82858</v>
      </c>
      <c r="BQ69" s="481">
        <f>+'Monthly Sources and Uses'!BO8</f>
        <v>88225.8</v>
      </c>
      <c r="BR69" s="481">
        <f>+'Monthly Sources and Uses'!BP8</f>
        <v>84030</v>
      </c>
      <c r="BS69" s="481">
        <f>+'Monthly Sources and Uses'!BQ8</f>
        <v>90719.79</v>
      </c>
      <c r="BT69" s="481">
        <f>+'Monthly Sources and Uses'!BR8</f>
        <v>91235.8</v>
      </c>
      <c r="BU69" s="481">
        <f>+'Monthly Sources and Uses'!BS8</f>
        <v>85366</v>
      </c>
      <c r="BV69" s="481">
        <f>+'Monthly Sources and Uses'!BT8</f>
        <v>88528.39</v>
      </c>
      <c r="BW69" s="481">
        <f>+'Monthly Sources and Uses'!BU8</f>
        <v>92530</v>
      </c>
      <c r="BX69" s="481">
        <f>+'Monthly Sources and Uses'!BV8</f>
        <v>92327.79</v>
      </c>
      <c r="BY69" s="481">
        <f>+'Monthly Sources and Uses'!BW8</f>
        <v>98141</v>
      </c>
      <c r="BZ69" s="481">
        <f>+'Monthly Sources and Uses'!BX8</f>
        <v>90081.2</v>
      </c>
      <c r="CA69" s="481">
        <f>+'Monthly Sources and Uses'!BY8</f>
        <v>97477</v>
      </c>
      <c r="CB69" s="481">
        <f>+'Monthly Sources and Uses'!BZ8</f>
        <v>91430.99</v>
      </c>
      <c r="CC69" s="481">
        <f>+'Monthly Sources and Uses'!CA8</f>
        <v>91461.8</v>
      </c>
      <c r="CD69" s="481">
        <f>+'Monthly Sources and Uses'!CB8</f>
        <v>87860</v>
      </c>
      <c r="CE69" s="481">
        <f>+'Monthly Sources and Uses'!CC8</f>
        <v>97627</v>
      </c>
      <c r="CF69" s="481">
        <f>+'Monthly Sources and Uses'!CD8</f>
        <v>96365.8</v>
      </c>
      <c r="CG69" s="481">
        <f>+'Monthly Sources and Uses'!CE8</f>
        <v>92100</v>
      </c>
      <c r="CH69" s="481">
        <f>+'Monthly Sources and Uses'!CF8</f>
        <v>97859.8</v>
      </c>
      <c r="CI69" s="481">
        <f>+'Monthly Sources and Uses'!CG8</f>
        <v>96300</v>
      </c>
      <c r="CJ69" s="481">
        <f>+'Monthly Sources and Uses'!CH8</f>
        <v>98669.79</v>
      </c>
      <c r="CK69" s="481">
        <f>+'Monthly Sources and Uses'!CI8</f>
        <v>102311</v>
      </c>
      <c r="CL69" s="481">
        <f>+'Monthly Sources and Uses'!CJ8</f>
        <v>95990.6</v>
      </c>
      <c r="CM69" s="481">
        <f>+'Monthly Sources and Uses'!CK8</f>
        <v>102377</v>
      </c>
      <c r="CN69" s="481">
        <f>+'Monthly Sources and Uses'!CL8</f>
        <v>76420</v>
      </c>
      <c r="CO69" s="481">
        <f>+'Monthly Sources and Uses'!CM8</f>
        <v>36147</v>
      </c>
      <c r="CP69" s="481">
        <f>+'Monthly Sources and Uses'!CN8</f>
        <v>92554</v>
      </c>
      <c r="CQ69" s="481">
        <f>+'Monthly Sources and Uses'!CO8</f>
        <v>97241</v>
      </c>
      <c r="CR69" s="481">
        <f>+'Monthly Sources and Uses'!CP8</f>
        <v>97501.79</v>
      </c>
      <c r="CS69" s="481">
        <f>+'Monthly Sources and Uses'!CQ8</f>
        <v>94342</v>
      </c>
      <c r="CT69" s="481">
        <f>+'Monthly Sources and Uses'!CR8</f>
        <v>98293.8</v>
      </c>
      <c r="CU69" s="481">
        <f>+'Monthly Sources and Uses'!CS8</f>
        <v>97328</v>
      </c>
      <c r="CV69" s="481">
        <f>+'Monthly Sources and Uses'!CT8</f>
        <v>98711.8</v>
      </c>
      <c r="CW69" s="481">
        <f>+'Monthly Sources and Uses'!CU8</f>
        <v>101923</v>
      </c>
      <c r="CX69" s="481">
        <f>+'Monthly Sources and Uses'!CV8</f>
        <v>92186.2</v>
      </c>
      <c r="CY69" s="481">
        <f>+'Monthly Sources and Uses'!CW8</f>
        <v>102169.79</v>
      </c>
      <c r="CZ69" s="481">
        <f>+'Monthly Sources and Uses'!CX8</f>
        <v>95295</v>
      </c>
      <c r="DA69" s="481">
        <f>+'Monthly Sources and Uses'!CY8</f>
        <v>97403.79</v>
      </c>
      <c r="DB69" s="481">
        <f>+'Monthly Sources and Uses'!CZ8</f>
        <v>93730</v>
      </c>
      <c r="DC69" s="481">
        <f>+'Monthly Sources and Uses'!DA8</f>
        <v>96633.8</v>
      </c>
      <c r="DD69" s="481">
        <f>+'Monthly Sources and Uses'!DB8</f>
        <v>98115</v>
      </c>
      <c r="DE69" s="481">
        <f>+'Monthly Sources and Uses'!DC8</f>
        <v>93868</v>
      </c>
      <c r="DF69" s="481">
        <f>+'Monthly Sources and Uses'!DD8</f>
        <v>98229.8</v>
      </c>
      <c r="DG69" s="481">
        <f>+'Monthly Sources and Uses'!DE8</f>
        <v>97922</v>
      </c>
      <c r="DH69" s="481">
        <f>+'Monthly Sources and Uses'!DF8</f>
        <v>97541</v>
      </c>
      <c r="DI69" s="481">
        <f>+'Monthly Sources and Uses'!DG8</f>
        <v>101831</v>
      </c>
      <c r="DJ69" s="481">
        <f>+'Monthly Sources and Uses'!DH8</f>
        <v>92236.2</v>
      </c>
      <c r="DK69" s="481">
        <f>+'Monthly Sources and Uses'!DI8</f>
        <v>101965.8</v>
      </c>
      <c r="DL69" s="481">
        <f>+'Monthly Sources and Uses'!DJ8</f>
        <v>94749</v>
      </c>
      <c r="DM69" s="481">
        <f>+'Monthly Sources and Uses'!DK8</f>
        <v>95907.79</v>
      </c>
      <c r="DN69" s="481">
        <f>+'Monthly Sources and Uses'!DL8</f>
        <v>92492</v>
      </c>
      <c r="DO69" s="481">
        <f>+'Monthly Sources and Uses'!DM8</f>
        <v>98035.8</v>
      </c>
      <c r="DP69" s="481">
        <f>+'Monthly Sources and Uses'!DN8</f>
        <v>97818.39</v>
      </c>
      <c r="DQ69" s="481">
        <f>+'Monthly Sources and Uses'!DO8</f>
        <v>91528</v>
      </c>
      <c r="DR69" s="481">
        <f>+'Monthly Sources and Uses'!DP8</f>
        <v>97647.79</v>
      </c>
      <c r="DS69" s="481">
        <f>+'Monthly Sources and Uses'!DQ8</f>
        <v>97776</v>
      </c>
      <c r="DT69" s="481">
        <f>+'Monthly Sources and Uses'!DR8</f>
        <v>97827</v>
      </c>
      <c r="DU69" s="481">
        <f>+'Monthly Sources and Uses'!DS8</f>
        <v>101505.8</v>
      </c>
      <c r="DV69" s="481">
        <f>+'Monthly Sources and Uses'!DT8</f>
        <v>91971.199999999997</v>
      </c>
      <c r="DW69" s="481">
        <f>+'Monthly Sources and Uses'!DU8</f>
        <v>101375</v>
      </c>
      <c r="DX69" s="481">
        <f>+'Monthly Sources and Uses'!DV8</f>
        <v>44535.6</v>
      </c>
      <c r="DY69" s="481">
        <f>+'Monthly Sources and Uses'!DW8</f>
        <v>0</v>
      </c>
      <c r="DZ69" s="481">
        <f>+'Monthly Sources and Uses'!DX8</f>
        <v>85861.2</v>
      </c>
      <c r="EA69" s="481">
        <f>+'Monthly Sources and Uses'!DY8</f>
        <v>97491.79</v>
      </c>
      <c r="EB69" s="481">
        <f>+'Monthly Sources and Uses'!DZ8</f>
        <v>97031.8</v>
      </c>
      <c r="EC69" s="481">
        <f>+'Monthly Sources and Uses'!EA8</f>
        <v>92152</v>
      </c>
      <c r="ED69" s="481">
        <f>+'Monthly Sources and Uses'!EB8</f>
        <v>96881.79</v>
      </c>
      <c r="EE69" s="481">
        <f>+'Monthly Sources and Uses'!EC8</f>
        <v>96406</v>
      </c>
      <c r="EF69" s="481">
        <f>+'Monthly Sources and Uses'!ED8</f>
        <v>96963.8</v>
      </c>
      <c r="EG69" s="481">
        <f>+'Monthly Sources and Uses'!EE8</f>
        <v>101421</v>
      </c>
      <c r="EH69" s="481">
        <f>+'Monthly Sources and Uses'!EF8</f>
        <v>95305.600000000006</v>
      </c>
      <c r="EI69" s="481">
        <f>+'Monthly Sources and Uses'!EG8</f>
        <v>101781.8</v>
      </c>
      <c r="EJ69" s="481">
        <f>+'Monthly Sources and Uses'!EH8</f>
        <v>94998</v>
      </c>
      <c r="EK69" s="481">
        <f>+'Monthly Sources and Uses'!EI8</f>
        <v>95117.8</v>
      </c>
      <c r="EL69" s="481">
        <f>+'Monthly Sources and Uses'!EJ8</f>
        <v>91276</v>
      </c>
      <c r="EM69" s="481">
        <f>+'Monthly Sources and Uses'!EK8</f>
        <v>97537</v>
      </c>
      <c r="EN69" s="481">
        <f>+'Monthly Sources and Uses'!EL8</f>
        <v>97329.8</v>
      </c>
      <c r="EO69" s="481">
        <f>+'Monthly Sources and Uses'!EM8</f>
        <v>93566</v>
      </c>
      <c r="EP69" s="481">
        <f>+'Monthly Sources and Uses'!EN8</f>
        <v>97161</v>
      </c>
      <c r="EQ69" s="481">
        <f>+'Monthly Sources and Uses'!EO8</f>
        <v>96667</v>
      </c>
      <c r="ER69" s="481">
        <f>+'Monthly Sources and Uses'!EP8</f>
        <v>98257.79</v>
      </c>
      <c r="ES69" s="481">
        <f>+'Monthly Sources and Uses'!EQ8</f>
        <v>99499.79</v>
      </c>
      <c r="ET69" s="481">
        <f>+'Monthly Sources and Uses'!ER8</f>
        <v>90291.199999999997</v>
      </c>
      <c r="EU69" s="481">
        <f>+'Monthly Sources and Uses'!ES8</f>
        <v>99815</v>
      </c>
      <c r="EV69" s="481">
        <f>+'Monthly Sources and Uses'!ET8</f>
        <v>91572</v>
      </c>
      <c r="EW69" s="481">
        <f>+'Monthly Sources and Uses'!EU8</f>
        <v>95263</v>
      </c>
      <c r="EX69" s="481">
        <f>+'Monthly Sources and Uses'!EV8</f>
        <v>88586</v>
      </c>
      <c r="EY69" s="481">
        <f>+'Monthly Sources and Uses'!EW8</f>
        <v>96235</v>
      </c>
      <c r="EZ69" s="481">
        <f>+'Monthly Sources and Uses'!EX8</f>
        <v>96873.8</v>
      </c>
      <c r="FA69" s="481">
        <f>+'Monthly Sources and Uses'!EY8</f>
        <v>91938</v>
      </c>
      <c r="FB69" s="481">
        <f>+'Monthly Sources and Uses'!EZ8</f>
        <v>96269.8</v>
      </c>
      <c r="FC69" s="481">
        <f>+'Monthly Sources and Uses'!FA8</f>
        <v>95352</v>
      </c>
      <c r="FD69" s="481">
        <f>+'Monthly Sources and Uses'!FB8</f>
        <v>95995.79</v>
      </c>
      <c r="FE69" s="481">
        <f>+'Monthly Sources and Uses'!FC8</f>
        <v>97249.79</v>
      </c>
      <c r="FF69" s="481">
        <f>+'Monthly Sources and Uses'!FD8</f>
        <v>88361.2</v>
      </c>
      <c r="FG69" s="481">
        <f>+'Monthly Sources and Uses'!FE8</f>
        <v>96981</v>
      </c>
      <c r="FH69" s="481">
        <f>+'Monthly Sources and Uses'!FF8</f>
        <v>8671.2000000000007</v>
      </c>
      <c r="FI69" s="481">
        <f>+'Monthly Sources and Uses'!FG8</f>
        <v>87252</v>
      </c>
      <c r="FJ69" s="481">
        <f>+'Monthly Sources and Uses'!FH8</f>
        <v>87244.99</v>
      </c>
      <c r="FK69" s="481">
        <f>+'Monthly Sources and Uses'!FI8</f>
        <v>95458.41</v>
      </c>
      <c r="FL69" s="481">
        <f>+'Monthly Sources and Uses'!FJ8</f>
        <v>95195</v>
      </c>
      <c r="FM69" s="481">
        <f>+'Monthly Sources and Uses'!FK8</f>
        <v>89290</v>
      </c>
      <c r="FN69" s="481">
        <f>+'Monthly Sources and Uses'!FL8</f>
        <v>95777.8</v>
      </c>
      <c r="FO69" s="481">
        <f>+'Monthly Sources and Uses'!FM8</f>
        <v>93266.99</v>
      </c>
      <c r="FP69" s="481">
        <f>+'Monthly Sources and Uses'!FN8</f>
        <v>94597</v>
      </c>
      <c r="FQ69" s="481">
        <f>+'Monthly Sources and Uses'!FO8</f>
        <v>96637</v>
      </c>
      <c r="FR69" s="481">
        <f>+'Monthly Sources and Uses'!FP8</f>
        <v>87573.2</v>
      </c>
      <c r="FS69" s="481">
        <f>+'Monthly Sources and Uses'!FQ8</f>
        <v>95909.79</v>
      </c>
      <c r="FT69" s="481">
        <f>+'Monthly Sources and Uses'!FR8</f>
        <v>86350</v>
      </c>
      <c r="FU69" s="481">
        <f>+'Monthly Sources and Uses'!FS8</f>
        <v>89251</v>
      </c>
      <c r="FV69" s="481">
        <f>+'Monthly Sources and Uses'!FT8</f>
        <v>86448</v>
      </c>
      <c r="FW69" s="481">
        <f>+'Monthly Sources and Uses'!FU8</f>
        <v>94613.8</v>
      </c>
      <c r="FX69" s="481">
        <f>+'Monthly Sources and Uses'!FV8</f>
        <v>91915.79</v>
      </c>
      <c r="FY69" s="481">
        <f>+'Monthly Sources and Uses'!FW8</f>
        <v>86476</v>
      </c>
      <c r="FZ69" s="481">
        <f>+'Monthly Sources and Uses'!FX8</f>
        <v>93482.4</v>
      </c>
      <c r="GA69" s="481">
        <f>+'Monthly Sources and Uses'!FY8</f>
        <v>92578</v>
      </c>
      <c r="GB69" s="481">
        <f>+'Monthly Sources and Uses'!FZ8</f>
        <v>94553</v>
      </c>
    </row>
    <row r="70" spans="1:184">
      <c r="B70" s="486"/>
      <c r="C70" s="475" t="s">
        <v>7</v>
      </c>
      <c r="D70" s="478" t="s">
        <v>36</v>
      </c>
      <c r="E70" s="481">
        <f>+'Monthly Sources and Uses'!C9</f>
        <v>152538</v>
      </c>
      <c r="F70" s="481">
        <f>+'Monthly Sources and Uses'!D9</f>
        <v>138122.59</v>
      </c>
      <c r="G70" s="481">
        <f>+'Monthly Sources and Uses'!E9</f>
        <v>146133</v>
      </c>
      <c r="H70" s="481">
        <f>+'Monthly Sources and Uses'!F9</f>
        <v>142313.98000000001</v>
      </c>
      <c r="I70" s="481">
        <f>+'Monthly Sources and Uses'!G9</f>
        <v>149121</v>
      </c>
      <c r="J70" s="481">
        <f>+'Monthly Sources and Uses'!H9</f>
        <v>141569</v>
      </c>
      <c r="K70" s="481">
        <f>+'Monthly Sources and Uses'!I9</f>
        <v>148302</v>
      </c>
      <c r="L70" s="481">
        <f>+'Monthly Sources and Uses'!J9</f>
        <v>148800</v>
      </c>
      <c r="M70" s="481">
        <f>+'Monthly Sources and Uses'!K9</f>
        <v>138761.98000000001</v>
      </c>
      <c r="N70" s="481">
        <f>+'Monthly Sources and Uses'!L9</f>
        <v>146137</v>
      </c>
      <c r="O70" s="481">
        <f>+'Monthly Sources and Uses'!M9</f>
        <v>140875</v>
      </c>
      <c r="P70" s="481">
        <f>+'Monthly Sources and Uses'!N9</f>
        <v>146952</v>
      </c>
      <c r="Q70" s="481">
        <f>+'Monthly Sources and Uses'!O9</f>
        <v>151127</v>
      </c>
      <c r="R70" s="481">
        <f>+'Monthly Sources and Uses'!P9</f>
        <v>135744.59</v>
      </c>
      <c r="S70" s="481">
        <f>+'Monthly Sources and Uses'!Q9</f>
        <v>65552.800000000003</v>
      </c>
      <c r="T70" s="481">
        <f>+'Monthly Sources and Uses'!R9</f>
        <v>107656</v>
      </c>
      <c r="U70" s="481">
        <f>+'Monthly Sources and Uses'!S9</f>
        <v>146385</v>
      </c>
      <c r="V70" s="481">
        <f>+'Monthly Sources and Uses'!T9</f>
        <v>141704.98000000001</v>
      </c>
      <c r="W70" s="481">
        <f>+'Monthly Sources and Uses'!U9</f>
        <v>147951</v>
      </c>
      <c r="X70" s="481">
        <f>+'Monthly Sources and Uses'!V9</f>
        <v>147849</v>
      </c>
      <c r="Y70" s="481">
        <f>+'Monthly Sources and Uses'!W9</f>
        <v>138317.98000000001</v>
      </c>
      <c r="Z70" s="481">
        <f>+'Monthly Sources and Uses'!X9</f>
        <v>144390</v>
      </c>
      <c r="AA70" s="481">
        <f>+'Monthly Sources and Uses'!Y9</f>
        <v>139433</v>
      </c>
      <c r="AB70" s="481">
        <f>+'Monthly Sources and Uses'!Z9</f>
        <v>144789</v>
      </c>
      <c r="AC70" s="481">
        <f>+'Monthly Sources and Uses'!AA9</f>
        <v>146400</v>
      </c>
      <c r="AD70" s="481">
        <f>+'Monthly Sources and Uses'!AB9</f>
        <v>133767.59</v>
      </c>
      <c r="AE70" s="481">
        <f>+'Monthly Sources and Uses'!AC9</f>
        <v>142356</v>
      </c>
      <c r="AF70" s="481">
        <f>+'Monthly Sources and Uses'!AD9</f>
        <v>137749</v>
      </c>
      <c r="AG70" s="481">
        <f>+'Monthly Sources and Uses'!AE9</f>
        <v>142697</v>
      </c>
      <c r="AH70" s="481">
        <f>+'Monthly Sources and Uses'!AF9</f>
        <v>139922.98000000001</v>
      </c>
      <c r="AI70" s="481">
        <f>+'Monthly Sources and Uses'!AG9</f>
        <v>147048</v>
      </c>
      <c r="AJ70" s="481">
        <f>+'Monthly Sources and Uses'!AH9</f>
        <v>146892</v>
      </c>
      <c r="AK70" s="481">
        <f>+'Monthly Sources and Uses'!AI9</f>
        <v>137169</v>
      </c>
      <c r="AL70" s="481">
        <f>+'Monthly Sources and Uses'!AJ9</f>
        <v>142965</v>
      </c>
      <c r="AM70" s="481">
        <f>+'Monthly Sources and Uses'!AK9</f>
        <v>137933.98000000001</v>
      </c>
      <c r="AN70" s="481">
        <f>+'Monthly Sources and Uses'!AL9</f>
        <v>140910</v>
      </c>
      <c r="AO70" s="481">
        <f>+'Monthly Sources and Uses'!AM9</f>
        <v>145826</v>
      </c>
      <c r="AP70" s="481">
        <f>+'Monthly Sources and Uses'!AN9</f>
        <v>137098.28</v>
      </c>
      <c r="AQ70" s="481">
        <f>+'Monthly Sources and Uses'!AO9</f>
        <v>18708</v>
      </c>
      <c r="AR70" s="481">
        <f>+'Monthly Sources and Uses'!AP9</f>
        <v>13667.1</v>
      </c>
      <c r="AS70" s="481">
        <f>+'Monthly Sources and Uses'!AQ9</f>
        <v>143689</v>
      </c>
      <c r="AT70" s="481">
        <f>+'Monthly Sources and Uses'!AR9</f>
        <v>138852</v>
      </c>
      <c r="AU70" s="481">
        <f>+'Monthly Sources and Uses'!AS9</f>
        <v>145929</v>
      </c>
      <c r="AV70" s="481">
        <f>+'Monthly Sources and Uses'!AT9</f>
        <v>148176</v>
      </c>
      <c r="AW70" s="481">
        <f>+'Monthly Sources and Uses'!AU9</f>
        <v>137097</v>
      </c>
      <c r="AX70" s="481">
        <f>+'Monthly Sources and Uses'!AV9</f>
        <v>142026</v>
      </c>
      <c r="AY70" s="481">
        <f>+'Monthly Sources and Uses'!AW9</f>
        <v>136514</v>
      </c>
      <c r="AZ70" s="481">
        <f>+'Monthly Sources and Uses'!AX9</f>
        <v>139527</v>
      </c>
      <c r="BA70" s="481">
        <f>+'Monthly Sources and Uses'!AY9</f>
        <v>146532</v>
      </c>
      <c r="BB70" s="481">
        <f>+'Monthly Sources and Uses'!AZ9</f>
        <v>132959.59</v>
      </c>
      <c r="BC70" s="481">
        <f>+'Monthly Sources and Uses'!BA9</f>
        <v>142212</v>
      </c>
      <c r="BD70" s="481">
        <f>+'Monthly Sources and Uses'!BB9</f>
        <v>136368</v>
      </c>
      <c r="BE70" s="481">
        <f>+'Monthly Sources and Uses'!BC9</f>
        <v>143616</v>
      </c>
      <c r="BF70" s="481">
        <f>+'Monthly Sources and Uses'!BD9</f>
        <v>139067</v>
      </c>
      <c r="BG70" s="481">
        <f>+'Monthly Sources and Uses'!BE9</f>
        <v>145827</v>
      </c>
      <c r="BH70" s="481">
        <f>+'Monthly Sources and Uses'!BF9</f>
        <v>147113</v>
      </c>
      <c r="BI70" s="481">
        <f>+'Monthly Sources and Uses'!BG9</f>
        <v>136268</v>
      </c>
      <c r="BJ70" s="481">
        <f>+'Monthly Sources and Uses'!BH9</f>
        <v>141710</v>
      </c>
      <c r="BK70" s="481">
        <f>+'Monthly Sources and Uses'!BI9</f>
        <v>136590</v>
      </c>
      <c r="BL70" s="481">
        <f>+'Monthly Sources and Uses'!BJ9</f>
        <v>141336</v>
      </c>
      <c r="BM70" s="481">
        <f>+'Monthly Sources and Uses'!BK9</f>
        <v>146831</v>
      </c>
      <c r="BN70" s="481">
        <f>+'Monthly Sources and Uses'!BL9</f>
        <v>134030.59</v>
      </c>
      <c r="BO70" s="481">
        <f>+'Monthly Sources and Uses'!BM9</f>
        <v>74114.2</v>
      </c>
      <c r="BP70" s="481">
        <f>+'Monthly Sources and Uses'!BN9</f>
        <v>110443</v>
      </c>
      <c r="BQ70" s="481">
        <f>+'Monthly Sources and Uses'!BO9</f>
        <v>145706</v>
      </c>
      <c r="BR70" s="481">
        <f>+'Monthly Sources and Uses'!BP9</f>
        <v>142362</v>
      </c>
      <c r="BS70" s="481">
        <f>+'Monthly Sources and Uses'!BQ9</f>
        <v>149775</v>
      </c>
      <c r="BT70" s="481">
        <f>+'Monthly Sources and Uses'!BR9</f>
        <v>150645</v>
      </c>
      <c r="BU70" s="481">
        <f>+'Monthly Sources and Uses'!BS9</f>
        <v>139491</v>
      </c>
      <c r="BV70" s="481">
        <f>+'Monthly Sources and Uses'!BT9</f>
        <v>148460</v>
      </c>
      <c r="BW70" s="481">
        <f>+'Monthly Sources and Uses'!BU9</f>
        <v>143823</v>
      </c>
      <c r="BX70" s="481">
        <f>+'Monthly Sources and Uses'!BV9</f>
        <v>149150</v>
      </c>
      <c r="BY70" s="481">
        <f>+'Monthly Sources and Uses'!BW9</f>
        <v>154170</v>
      </c>
      <c r="BZ70" s="481">
        <f>+'Monthly Sources and Uses'!BX9</f>
        <v>140302.59</v>
      </c>
      <c r="CA70" s="481">
        <f>+'Monthly Sources and Uses'!BY9</f>
        <v>150462</v>
      </c>
      <c r="CB70" s="481">
        <f>+'Monthly Sources and Uses'!BZ9</f>
        <v>147072.98000000001</v>
      </c>
      <c r="CC70" s="481">
        <f>+'Monthly Sources and Uses'!CA9</f>
        <v>151821</v>
      </c>
      <c r="CD70" s="481">
        <f>+'Monthly Sources and Uses'!CB9</f>
        <v>146757</v>
      </c>
      <c r="CE70" s="481">
        <f>+'Monthly Sources and Uses'!CC9</f>
        <v>157461</v>
      </c>
      <c r="CF70" s="481">
        <f>+'Monthly Sources and Uses'!CD9</f>
        <v>157128</v>
      </c>
      <c r="CG70" s="481">
        <f>+'Monthly Sources and Uses'!CE9</f>
        <v>148770.98000000001</v>
      </c>
      <c r="CH70" s="481">
        <f>+'Monthly Sources and Uses'!CF9</f>
        <v>154185</v>
      </c>
      <c r="CI70" s="481">
        <f>+'Monthly Sources and Uses'!CG9</f>
        <v>155436</v>
      </c>
      <c r="CJ70" s="481">
        <f>+'Monthly Sources and Uses'!CH9</f>
        <v>161427</v>
      </c>
      <c r="CK70" s="481">
        <f>+'Monthly Sources and Uses'!CI9</f>
        <v>162933</v>
      </c>
      <c r="CL70" s="481">
        <f>+'Monthly Sources and Uses'!CJ9</f>
        <v>152018.29999999999</v>
      </c>
      <c r="CM70" s="481">
        <f>+'Monthly Sources and Uses'!CK9</f>
        <v>139939</v>
      </c>
      <c r="CN70" s="481">
        <f>+'Monthly Sources and Uses'!CL9</f>
        <v>65511</v>
      </c>
      <c r="CO70" s="481">
        <f>+'Monthly Sources and Uses'!CM9</f>
        <v>154968</v>
      </c>
      <c r="CP70" s="481">
        <f>+'Monthly Sources and Uses'!CN9</f>
        <v>151175.98000000001</v>
      </c>
      <c r="CQ70" s="481">
        <f>+'Monthly Sources and Uses'!CO9</f>
        <v>158997</v>
      </c>
      <c r="CR70" s="481">
        <f>+'Monthly Sources and Uses'!CP9</f>
        <v>159357</v>
      </c>
      <c r="CS70" s="481">
        <f>+'Monthly Sources and Uses'!CQ9</f>
        <v>151206</v>
      </c>
      <c r="CT70" s="481">
        <f>+'Monthly Sources and Uses'!CR9</f>
        <v>156588</v>
      </c>
      <c r="CU70" s="481">
        <f>+'Monthly Sources and Uses'!CS9</f>
        <v>155435.98000000001</v>
      </c>
      <c r="CV70" s="481">
        <f>+'Monthly Sources and Uses'!CT9</f>
        <v>162426</v>
      </c>
      <c r="CW70" s="481">
        <f>+'Monthly Sources and Uses'!CU9</f>
        <v>161841</v>
      </c>
      <c r="CX70" s="481">
        <f>+'Monthly Sources and Uses'!CV9</f>
        <v>146660.59</v>
      </c>
      <c r="CY70" s="481">
        <f>+'Monthly Sources and Uses'!CW9</f>
        <v>160315</v>
      </c>
      <c r="CZ70" s="481">
        <f>+'Monthly Sources and Uses'!CX9</f>
        <v>151206</v>
      </c>
      <c r="DA70" s="481">
        <f>+'Monthly Sources and Uses'!CY9</f>
        <v>154251</v>
      </c>
      <c r="DB70" s="481">
        <f>+'Monthly Sources and Uses'!CZ9</f>
        <v>151842</v>
      </c>
      <c r="DC70" s="481">
        <f>+'Monthly Sources and Uses'!DA9</f>
        <v>159082</v>
      </c>
      <c r="DD70" s="481">
        <f>+'Monthly Sources and Uses'!DB9</f>
        <v>161187</v>
      </c>
      <c r="DE70" s="481">
        <f>+'Monthly Sources and Uses'!DC9</f>
        <v>149439</v>
      </c>
      <c r="DF70" s="481">
        <f>+'Monthly Sources and Uses'!DD9</f>
        <v>157018</v>
      </c>
      <c r="DG70" s="481">
        <f>+'Monthly Sources and Uses'!DE9</f>
        <v>155497.98000000001</v>
      </c>
      <c r="DH70" s="481">
        <f>+'Monthly Sources and Uses'!DF9</f>
        <v>159912</v>
      </c>
      <c r="DI70" s="481">
        <f>+'Monthly Sources and Uses'!DG9</f>
        <v>162159</v>
      </c>
      <c r="DJ70" s="481">
        <f>+'Monthly Sources and Uses'!DH9</f>
        <v>146597.59</v>
      </c>
      <c r="DK70" s="481">
        <f>+'Monthly Sources and Uses'!DI9</f>
        <v>159148</v>
      </c>
      <c r="DL70" s="481">
        <f>+'Monthly Sources and Uses'!DJ9</f>
        <v>44733</v>
      </c>
      <c r="DM70" s="481">
        <f>+'Monthly Sources and Uses'!DK9</f>
        <v>153906</v>
      </c>
      <c r="DN70" s="481">
        <f>+'Monthly Sources and Uses'!DL9</f>
        <v>151458</v>
      </c>
      <c r="DO70" s="481">
        <f>+'Monthly Sources and Uses'!DM9</f>
        <v>158739</v>
      </c>
      <c r="DP70" s="481">
        <f>+'Monthly Sources and Uses'!DN9</f>
        <v>160908</v>
      </c>
      <c r="DQ70" s="481">
        <f>+'Monthly Sources and Uses'!DO9</f>
        <v>148591</v>
      </c>
      <c r="DR70" s="481">
        <f>+'Monthly Sources and Uses'!DP9</f>
        <v>157411</v>
      </c>
      <c r="DS70" s="481">
        <f>+'Monthly Sources and Uses'!DQ9</f>
        <v>155639</v>
      </c>
      <c r="DT70" s="481">
        <f>+'Monthly Sources and Uses'!DR9</f>
        <v>159420</v>
      </c>
      <c r="DU70" s="481">
        <f>+'Monthly Sources and Uses'!DS9</f>
        <v>161352</v>
      </c>
      <c r="DV70" s="481">
        <f>+'Monthly Sources and Uses'!DT9</f>
        <v>145578</v>
      </c>
      <c r="DW70" s="481">
        <f>+'Monthly Sources and Uses'!DU9</f>
        <v>158595</v>
      </c>
      <c r="DX70" s="481">
        <f>+'Monthly Sources and Uses'!DV9</f>
        <v>149482</v>
      </c>
      <c r="DY70" s="481">
        <f>+'Monthly Sources and Uses'!DW9</f>
        <v>153798</v>
      </c>
      <c r="DZ70" s="481">
        <f>+'Monthly Sources and Uses'!DX9</f>
        <v>150116</v>
      </c>
      <c r="EA70" s="481">
        <f>+'Monthly Sources and Uses'!DY9</f>
        <v>159648</v>
      </c>
      <c r="EB70" s="481">
        <f>+'Monthly Sources and Uses'!DZ9</f>
        <v>158847</v>
      </c>
      <c r="EC70" s="481">
        <f>+'Monthly Sources and Uses'!EA9</f>
        <v>148614</v>
      </c>
      <c r="ED70" s="481">
        <f>+'Monthly Sources and Uses'!EB9</f>
        <v>154625</v>
      </c>
      <c r="EE70" s="481">
        <f>+'Monthly Sources and Uses'!EC9</f>
        <v>153840</v>
      </c>
      <c r="EF70" s="481">
        <f>+'Monthly Sources and Uses'!ED9</f>
        <v>159245</v>
      </c>
      <c r="EG70" s="481">
        <f>+'Monthly Sources and Uses'!EE9</f>
        <v>161467</v>
      </c>
      <c r="EH70" s="481">
        <f>+'Monthly Sources and Uses'!EF9</f>
        <v>150758.29999999999</v>
      </c>
      <c r="EI70" s="481">
        <f>+'Monthly Sources and Uses'!EG9</f>
        <v>5187</v>
      </c>
      <c r="EJ70" s="481">
        <f>+'Monthly Sources and Uses'!EH9</f>
        <v>29708.2</v>
      </c>
      <c r="EK70" s="481">
        <f>+'Monthly Sources and Uses'!EI9</f>
        <v>153495</v>
      </c>
      <c r="EL70" s="481">
        <f>+'Monthly Sources and Uses'!EJ9</f>
        <v>149186</v>
      </c>
      <c r="EM70" s="481">
        <f>+'Monthly Sources and Uses'!EK9</f>
        <v>159591</v>
      </c>
      <c r="EN70" s="481">
        <f>+'Monthly Sources and Uses'!EL9</f>
        <v>159399</v>
      </c>
      <c r="EO70" s="481">
        <f>+'Monthly Sources and Uses'!EM9</f>
        <v>149389.98000000001</v>
      </c>
      <c r="EP70" s="481">
        <f>+'Monthly Sources and Uses'!EN9</f>
        <v>154579</v>
      </c>
      <c r="EQ70" s="481">
        <f>+'Monthly Sources and Uses'!EO9</f>
        <v>153837</v>
      </c>
      <c r="ER70" s="481">
        <f>+'Monthly Sources and Uses'!EP9</f>
        <v>159819</v>
      </c>
      <c r="ES70" s="481">
        <f>+'Monthly Sources and Uses'!EQ9</f>
        <v>160219</v>
      </c>
      <c r="ET70" s="481">
        <f>+'Monthly Sources and Uses'!ER9</f>
        <v>144624</v>
      </c>
      <c r="EU70" s="481">
        <f>+'Monthly Sources and Uses'!ES9</f>
        <v>157631</v>
      </c>
      <c r="EV70" s="481">
        <f>+'Monthly Sources and Uses'!ET9</f>
        <v>147150</v>
      </c>
      <c r="EW70" s="481">
        <f>+'Monthly Sources and Uses'!EU9</f>
        <v>153759</v>
      </c>
      <c r="EX70" s="481">
        <f>+'Monthly Sources and Uses'!EV9</f>
        <v>148946.98000000001</v>
      </c>
      <c r="EY70" s="481">
        <f>+'Monthly Sources and Uses'!EW9</f>
        <v>158213</v>
      </c>
      <c r="EZ70" s="481">
        <f>+'Monthly Sources and Uses'!EX9</f>
        <v>158292</v>
      </c>
      <c r="FA70" s="481">
        <f>+'Monthly Sources and Uses'!EY9</f>
        <v>147728.98000000001</v>
      </c>
      <c r="FB70" s="481">
        <f>+'Monthly Sources and Uses'!EZ9</f>
        <v>153669</v>
      </c>
      <c r="FC70" s="481">
        <f>+'Monthly Sources and Uses'!FA9</f>
        <v>153006</v>
      </c>
      <c r="FD70" s="481">
        <f>+'Monthly Sources and Uses'!FB9</f>
        <v>158867</v>
      </c>
      <c r="FE70" s="481">
        <f>+'Monthly Sources and Uses'!FC9</f>
        <v>156432</v>
      </c>
      <c r="FF70" s="481">
        <f>+'Monthly Sources and Uses'!FD9</f>
        <v>141566.59</v>
      </c>
      <c r="FG70" s="481">
        <f>+'Monthly Sources and Uses'!FE9</f>
        <v>64457</v>
      </c>
      <c r="FH70" s="481">
        <f>+'Monthly Sources and Uses'!FF9</f>
        <v>132063</v>
      </c>
      <c r="FI70" s="481">
        <f>+'Monthly Sources and Uses'!FG9</f>
        <v>149787</v>
      </c>
      <c r="FJ70" s="481">
        <f>+'Monthly Sources and Uses'!FH9</f>
        <v>146828.98000000001</v>
      </c>
      <c r="FK70" s="481">
        <f>+'Monthly Sources and Uses'!FI9</f>
        <v>156478</v>
      </c>
      <c r="FL70" s="481">
        <f>+'Monthly Sources and Uses'!FJ9</f>
        <v>155442</v>
      </c>
      <c r="FM70" s="481">
        <f>+'Monthly Sources and Uses'!FK9</f>
        <v>146122</v>
      </c>
      <c r="FN70" s="481">
        <f>+'Monthly Sources and Uses'!FL9</f>
        <v>151956</v>
      </c>
      <c r="FO70" s="481">
        <f>+'Monthly Sources and Uses'!FM9</f>
        <v>148800.98000000001</v>
      </c>
      <c r="FP70" s="481">
        <f>+'Monthly Sources and Uses'!FN9</f>
        <v>156841</v>
      </c>
      <c r="FQ70" s="481">
        <f>+'Monthly Sources and Uses'!FO9</f>
        <v>154254</v>
      </c>
      <c r="FR70" s="481">
        <f>+'Monthly Sources and Uses'!FP9</f>
        <v>140717.59</v>
      </c>
      <c r="FS70" s="481">
        <f>+'Monthly Sources and Uses'!FQ9</f>
        <v>152892</v>
      </c>
      <c r="FT70" s="481">
        <f>+'Monthly Sources and Uses'!FR9</f>
        <v>146127</v>
      </c>
      <c r="FU70" s="481">
        <f>+'Monthly Sources and Uses'!FS9</f>
        <v>149508</v>
      </c>
      <c r="FV70" s="481">
        <f>+'Monthly Sources and Uses'!FT9</f>
        <v>146376</v>
      </c>
      <c r="FW70" s="481">
        <f>+'Monthly Sources and Uses'!FU9</f>
        <v>154358</v>
      </c>
      <c r="FX70" s="481">
        <f>+'Monthly Sources and Uses'!FV9</f>
        <v>153300</v>
      </c>
      <c r="FY70" s="481">
        <f>+'Monthly Sources and Uses'!FW9</f>
        <v>144432</v>
      </c>
      <c r="FZ70" s="481">
        <f>+'Monthly Sources and Uses'!FX9</f>
        <v>149835</v>
      </c>
      <c r="GA70" s="481">
        <f>+'Monthly Sources and Uses'!FY9</f>
        <v>147911.98000000001</v>
      </c>
      <c r="GB70" s="481">
        <f>+'Monthly Sources and Uses'!FZ9</f>
        <v>155976</v>
      </c>
    </row>
    <row r="71" spans="1:184">
      <c r="B71" s="486"/>
      <c r="C71" s="475" t="s">
        <v>8</v>
      </c>
      <c r="D71" s="478" t="s">
        <v>36</v>
      </c>
      <c r="E71" s="481">
        <f>+'Monthly Sources and Uses'!C10</f>
        <v>146945</v>
      </c>
      <c r="F71" s="481">
        <f>+'Monthly Sources and Uses'!D10</f>
        <v>133265</v>
      </c>
      <c r="G71" s="481">
        <f>+'Monthly Sources and Uses'!E10</f>
        <v>142005</v>
      </c>
      <c r="H71" s="481">
        <f>+'Monthly Sources and Uses'!F10</f>
        <v>137629.98000000001</v>
      </c>
      <c r="I71" s="481">
        <f>+'Monthly Sources and Uses'!G10</f>
        <v>143340</v>
      </c>
      <c r="J71" s="481">
        <f>+'Monthly Sources and Uses'!H10</f>
        <v>136718</v>
      </c>
      <c r="K71" s="481">
        <f>+'Monthly Sources and Uses'!I10</f>
        <v>144138</v>
      </c>
      <c r="L71" s="481">
        <f>+'Monthly Sources and Uses'!J10</f>
        <v>144061</v>
      </c>
      <c r="M71" s="481">
        <f>+'Monthly Sources and Uses'!K10</f>
        <v>134975.98000000001</v>
      </c>
      <c r="N71" s="481">
        <f>+'Monthly Sources and Uses'!L10</f>
        <v>141881</v>
      </c>
      <c r="O71" s="481">
        <f>+'Monthly Sources and Uses'!M10</f>
        <v>135589</v>
      </c>
      <c r="P71" s="481">
        <f>+'Monthly Sources and Uses'!N10</f>
        <v>141885</v>
      </c>
      <c r="Q71" s="481">
        <f>+'Monthly Sources and Uses'!O10</f>
        <v>145165</v>
      </c>
      <c r="R71" s="481">
        <f>+'Monthly Sources and Uses'!P10</f>
        <v>130606</v>
      </c>
      <c r="S71" s="481">
        <f>+'Monthly Sources and Uses'!Q10</f>
        <v>140213</v>
      </c>
      <c r="T71" s="481">
        <f>+'Monthly Sources and Uses'!R10</f>
        <v>136685</v>
      </c>
      <c r="U71" s="481">
        <f>+'Monthly Sources and Uses'!S10</f>
        <v>141614</v>
      </c>
      <c r="V71" s="481">
        <f>+'Monthly Sources and Uses'!T10</f>
        <v>137761.98000000001</v>
      </c>
      <c r="W71" s="481">
        <f>+'Monthly Sources and Uses'!U10</f>
        <v>143446</v>
      </c>
      <c r="X71" s="481">
        <f>+'Monthly Sources and Uses'!V10</f>
        <v>144209</v>
      </c>
      <c r="Y71" s="481">
        <f>+'Monthly Sources and Uses'!W10</f>
        <v>134323.98000000001</v>
      </c>
      <c r="Z71" s="481">
        <f>+'Monthly Sources and Uses'!X10</f>
        <v>141237</v>
      </c>
      <c r="AA71" s="481">
        <f>+'Monthly Sources and Uses'!Y10</f>
        <v>134191</v>
      </c>
      <c r="AB71" s="481">
        <f>+'Monthly Sources and Uses'!Z10</f>
        <v>140684</v>
      </c>
      <c r="AC71" s="481">
        <f>+'Monthly Sources and Uses'!AA10</f>
        <v>141721</v>
      </c>
      <c r="AD71" s="481">
        <f>+'Monthly Sources and Uses'!AB10</f>
        <v>129560</v>
      </c>
      <c r="AE71" s="481">
        <f>+'Monthly Sources and Uses'!AC10</f>
        <v>138714</v>
      </c>
      <c r="AF71" s="481">
        <f>+'Monthly Sources and Uses'!AD10</f>
        <v>45127</v>
      </c>
      <c r="AG71" s="481">
        <f>+'Monthly Sources and Uses'!AE10</f>
        <v>134933</v>
      </c>
      <c r="AH71" s="481">
        <f>+'Monthly Sources and Uses'!AF10</f>
        <v>135144.98000000001</v>
      </c>
      <c r="AI71" s="481">
        <f>+'Monthly Sources and Uses'!AG10</f>
        <v>143187</v>
      </c>
      <c r="AJ71" s="481">
        <f>+'Monthly Sources and Uses'!AH10</f>
        <v>142320</v>
      </c>
      <c r="AK71" s="481">
        <f>+'Monthly Sources and Uses'!AI10</f>
        <v>133200</v>
      </c>
      <c r="AL71" s="481">
        <f>+'Monthly Sources and Uses'!AJ10</f>
        <v>139401</v>
      </c>
      <c r="AM71" s="481">
        <f>+'Monthly Sources and Uses'!AK10</f>
        <v>134360.98000000001</v>
      </c>
      <c r="AN71" s="481">
        <f>+'Monthly Sources and Uses'!AL10</f>
        <v>137714</v>
      </c>
      <c r="AO71" s="481">
        <f>+'Monthly Sources and Uses'!AM10</f>
        <v>140913</v>
      </c>
      <c r="AP71" s="481">
        <f>+'Monthly Sources and Uses'!AN10</f>
        <v>132789.48000000001</v>
      </c>
      <c r="AQ71" s="481">
        <f>+'Monthly Sources and Uses'!AO10</f>
        <v>138272</v>
      </c>
      <c r="AR71" s="481">
        <f>+'Monthly Sources and Uses'!AP10</f>
        <v>133176</v>
      </c>
      <c r="AS71" s="481">
        <f>+'Monthly Sources and Uses'!AQ10</f>
        <v>139857</v>
      </c>
      <c r="AT71" s="481">
        <f>+'Monthly Sources and Uses'!AR10</f>
        <v>135270</v>
      </c>
      <c r="AU71" s="481">
        <f>+'Monthly Sources and Uses'!AS10</f>
        <v>141683</v>
      </c>
      <c r="AV71" s="481">
        <f>+'Monthly Sources and Uses'!AT10</f>
        <v>144094</v>
      </c>
      <c r="AW71" s="481">
        <f>+'Monthly Sources and Uses'!AU10</f>
        <v>133304</v>
      </c>
      <c r="AX71" s="481">
        <f>+'Monthly Sources and Uses'!AV10</f>
        <v>136836</v>
      </c>
      <c r="AY71" s="481">
        <f>+'Monthly Sources and Uses'!AW10</f>
        <v>133222</v>
      </c>
      <c r="AZ71" s="481">
        <f>+'Monthly Sources and Uses'!AX10</f>
        <v>136039</v>
      </c>
      <c r="BA71" s="481">
        <f>+'Monthly Sources and Uses'!AY10</f>
        <v>141454</v>
      </c>
      <c r="BB71" s="481">
        <f>+'Monthly Sources and Uses'!AZ10</f>
        <v>128480</v>
      </c>
      <c r="BC71" s="481">
        <f>+'Monthly Sources and Uses'!BA10</f>
        <v>75663</v>
      </c>
      <c r="BD71" s="481">
        <f>+'Monthly Sources and Uses'!BB10</f>
        <v>101285</v>
      </c>
      <c r="BE71" s="481">
        <f>+'Monthly Sources and Uses'!BC10</f>
        <v>136991</v>
      </c>
      <c r="BF71" s="481">
        <f>+'Monthly Sources and Uses'!BD10</f>
        <v>134919</v>
      </c>
      <c r="BG71" s="481">
        <f>+'Monthly Sources and Uses'!BE10</f>
        <v>141272</v>
      </c>
      <c r="BH71" s="481">
        <f>+'Monthly Sources and Uses'!BF10</f>
        <v>142342</v>
      </c>
      <c r="BI71" s="481">
        <f>+'Monthly Sources and Uses'!BG10</f>
        <v>132270</v>
      </c>
      <c r="BJ71" s="481">
        <f>+'Monthly Sources and Uses'!BH10</f>
        <v>136568</v>
      </c>
      <c r="BK71" s="481">
        <f>+'Monthly Sources and Uses'!BI10</f>
        <v>132183</v>
      </c>
      <c r="BL71" s="481">
        <f>+'Monthly Sources and Uses'!BJ10</f>
        <v>135398</v>
      </c>
      <c r="BM71" s="481">
        <f>+'Monthly Sources and Uses'!BK10</f>
        <v>142496</v>
      </c>
      <c r="BN71" s="481">
        <f>+'Monthly Sources and Uses'!BL10</f>
        <v>128879</v>
      </c>
      <c r="BO71" s="481">
        <f>+'Monthly Sources and Uses'!BM10</f>
        <v>139111</v>
      </c>
      <c r="BP71" s="481">
        <f>+'Monthly Sources and Uses'!BN10</f>
        <v>133487.98000000001</v>
      </c>
      <c r="BQ71" s="481">
        <f>+'Monthly Sources and Uses'!BO10</f>
        <v>140392</v>
      </c>
      <c r="BR71" s="481">
        <f>+'Monthly Sources and Uses'!BP10</f>
        <v>136982</v>
      </c>
      <c r="BS71" s="481">
        <f>+'Monthly Sources and Uses'!BQ10</f>
        <v>144072</v>
      </c>
      <c r="BT71" s="481">
        <f>+'Monthly Sources and Uses'!BR10</f>
        <v>145843</v>
      </c>
      <c r="BU71" s="481">
        <f>+'Monthly Sources and Uses'!BS10</f>
        <v>135310</v>
      </c>
      <c r="BV71" s="481">
        <f>+'Monthly Sources and Uses'!BT10</f>
        <v>142634</v>
      </c>
      <c r="BW71" s="481">
        <f>+'Monthly Sources and Uses'!BU10</f>
        <v>138190</v>
      </c>
      <c r="BX71" s="481">
        <f>+'Monthly Sources and Uses'!BV10</f>
        <v>143790</v>
      </c>
      <c r="BY71" s="481">
        <f>+'Monthly Sources and Uses'!BW10</f>
        <v>148183</v>
      </c>
      <c r="BZ71" s="481">
        <f>+'Monthly Sources and Uses'!BX10</f>
        <v>106476</v>
      </c>
      <c r="CA71" s="481">
        <f>+'Monthly Sources and Uses'!BY10</f>
        <v>0</v>
      </c>
      <c r="CB71" s="481">
        <f>+'Monthly Sources and Uses'!BZ10</f>
        <v>61357</v>
      </c>
      <c r="CC71" s="481">
        <f>+'Monthly Sources and Uses'!CA10</f>
        <v>147519</v>
      </c>
      <c r="CD71" s="481">
        <f>+'Monthly Sources and Uses'!CB10</f>
        <v>142330</v>
      </c>
      <c r="CE71" s="481">
        <f>+'Monthly Sources and Uses'!CC10</f>
        <v>151156</v>
      </c>
      <c r="CF71" s="481">
        <f>+'Monthly Sources and Uses'!CD10</f>
        <v>151757</v>
      </c>
      <c r="CG71" s="481">
        <f>+'Monthly Sources and Uses'!CE10</f>
        <v>143655.98000000001</v>
      </c>
      <c r="CH71" s="481">
        <f>+'Monthly Sources and Uses'!CF10</f>
        <v>149477</v>
      </c>
      <c r="CI71" s="481">
        <f>+'Monthly Sources and Uses'!CG10</f>
        <v>149580</v>
      </c>
      <c r="CJ71" s="481">
        <f>+'Monthly Sources and Uses'!CH10</f>
        <v>156128</v>
      </c>
      <c r="CK71" s="481">
        <f>+'Monthly Sources and Uses'!CI10</f>
        <v>157750</v>
      </c>
      <c r="CL71" s="481">
        <f>+'Monthly Sources and Uses'!CJ10</f>
        <v>146953.5</v>
      </c>
      <c r="CM71" s="481">
        <f>+'Monthly Sources and Uses'!CK10</f>
        <v>154320</v>
      </c>
      <c r="CN71" s="481">
        <f>+'Monthly Sources and Uses'!CL10</f>
        <v>146580</v>
      </c>
      <c r="CO71" s="481">
        <f>+'Monthly Sources and Uses'!CM10</f>
        <v>150230</v>
      </c>
      <c r="CP71" s="481">
        <f>+'Monthly Sources and Uses'!CN10</f>
        <v>146558.98000000001</v>
      </c>
      <c r="CQ71" s="481">
        <f>+'Monthly Sources and Uses'!CO10</f>
        <v>154096</v>
      </c>
      <c r="CR71" s="481">
        <f>+'Monthly Sources and Uses'!CP10</f>
        <v>154704</v>
      </c>
      <c r="CS71" s="481">
        <f>+'Monthly Sources and Uses'!CQ10</f>
        <v>147330</v>
      </c>
      <c r="CT71" s="481">
        <f>+'Monthly Sources and Uses'!CR10</f>
        <v>151469</v>
      </c>
      <c r="CU71" s="481">
        <f>+'Monthly Sources and Uses'!CS10</f>
        <v>150408.98000000001</v>
      </c>
      <c r="CV71" s="481">
        <f>+'Monthly Sources and Uses'!CT10</f>
        <v>156561</v>
      </c>
      <c r="CW71" s="481">
        <f>+'Monthly Sources and Uses'!CU10</f>
        <v>156532</v>
      </c>
      <c r="CX71" s="481">
        <f>+'Monthly Sources and Uses'!CV10</f>
        <v>96441.5</v>
      </c>
      <c r="CY71" s="481">
        <f>+'Monthly Sources and Uses'!CW10</f>
        <v>94621.49</v>
      </c>
      <c r="CZ71" s="481">
        <f>+'Monthly Sources and Uses'!CX10</f>
        <v>146298</v>
      </c>
      <c r="DA71" s="481">
        <f>+'Monthly Sources and Uses'!CY10</f>
        <v>149224</v>
      </c>
      <c r="DB71" s="481">
        <f>+'Monthly Sources and Uses'!CZ10</f>
        <v>147038</v>
      </c>
      <c r="DC71" s="481">
        <f>+'Monthly Sources and Uses'!DA10</f>
        <v>153710</v>
      </c>
      <c r="DD71" s="481">
        <f>+'Monthly Sources and Uses'!DB10</f>
        <v>155456</v>
      </c>
      <c r="DE71" s="481">
        <f>+'Monthly Sources and Uses'!DC10</f>
        <v>145014</v>
      </c>
      <c r="DF71" s="481">
        <f>+'Monthly Sources and Uses'!DD10</f>
        <v>151110</v>
      </c>
      <c r="DG71" s="481">
        <f>+'Monthly Sources and Uses'!DE10</f>
        <v>150658.98000000001</v>
      </c>
      <c r="DH71" s="481">
        <f>+'Monthly Sources and Uses'!DF10</f>
        <v>155031</v>
      </c>
      <c r="DI71" s="481">
        <f>+'Monthly Sources and Uses'!DG10</f>
        <v>156213</v>
      </c>
      <c r="DJ71" s="481">
        <f>+'Monthly Sources and Uses'!DH10</f>
        <v>140865</v>
      </c>
      <c r="DK71" s="481">
        <f>+'Monthly Sources and Uses'!DI10</f>
        <v>153476</v>
      </c>
      <c r="DL71" s="481">
        <f>+'Monthly Sources and Uses'!DJ10</f>
        <v>145354</v>
      </c>
      <c r="DM71" s="481">
        <f>+'Monthly Sources and Uses'!DK10</f>
        <v>149637</v>
      </c>
      <c r="DN71" s="481">
        <f>+'Monthly Sources and Uses'!DL10</f>
        <v>146809</v>
      </c>
      <c r="DO71" s="481">
        <f>+'Monthly Sources and Uses'!DM10</f>
        <v>153964</v>
      </c>
      <c r="DP71" s="481">
        <f>+'Monthly Sources and Uses'!DN10</f>
        <v>154030</v>
      </c>
      <c r="DQ71" s="481">
        <f>+'Monthly Sources and Uses'!DO10</f>
        <v>143672</v>
      </c>
      <c r="DR71" s="481">
        <f>+'Monthly Sources and Uses'!DP10</f>
        <v>151383</v>
      </c>
      <c r="DS71" s="481">
        <f>+'Monthly Sources and Uses'!DQ10</f>
        <v>150134</v>
      </c>
      <c r="DT71" s="481">
        <f>+'Monthly Sources and Uses'!DR10</f>
        <v>154518</v>
      </c>
      <c r="DU71" s="481">
        <f>+'Monthly Sources and Uses'!DS10</f>
        <v>155606</v>
      </c>
      <c r="DV71" s="481">
        <f>+'Monthly Sources and Uses'!DT10</f>
        <v>140465</v>
      </c>
      <c r="DW71" s="481">
        <f>+'Monthly Sources and Uses'!DU10</f>
        <v>118787</v>
      </c>
      <c r="DX71" s="481">
        <f>+'Monthly Sources and Uses'!DV10</f>
        <v>77113</v>
      </c>
      <c r="DY71" s="481">
        <f>+'Monthly Sources and Uses'!DW10</f>
        <v>149163</v>
      </c>
      <c r="DZ71" s="481">
        <f>+'Monthly Sources and Uses'!DX10</f>
        <v>145185</v>
      </c>
      <c r="EA71" s="481">
        <f>+'Monthly Sources and Uses'!DY10</f>
        <v>154002</v>
      </c>
      <c r="EB71" s="481">
        <f>+'Monthly Sources and Uses'!DZ10</f>
        <v>153429</v>
      </c>
      <c r="EC71" s="481">
        <f>+'Monthly Sources and Uses'!EA10</f>
        <v>143829</v>
      </c>
      <c r="ED71" s="481">
        <f>+'Monthly Sources and Uses'!EB10</f>
        <v>149718</v>
      </c>
      <c r="EE71" s="481">
        <f>+'Monthly Sources and Uses'!EC10</f>
        <v>148028</v>
      </c>
      <c r="EF71" s="481">
        <f>+'Monthly Sources and Uses'!ED10</f>
        <v>154364</v>
      </c>
      <c r="EG71" s="481">
        <f>+'Monthly Sources and Uses'!EE10</f>
        <v>155022</v>
      </c>
      <c r="EH71" s="481">
        <f>+'Monthly Sources and Uses'!EF10</f>
        <v>145359.5</v>
      </c>
      <c r="EI71" s="481">
        <f>+'Monthly Sources and Uses'!EG10</f>
        <v>153042</v>
      </c>
      <c r="EJ71" s="481">
        <f>+'Monthly Sources and Uses'!EH10</f>
        <v>144968.98000000001</v>
      </c>
      <c r="EK71" s="481">
        <f>+'Monthly Sources and Uses'!EI10</f>
        <v>149101</v>
      </c>
      <c r="EL71" s="481">
        <f>+'Monthly Sources and Uses'!EJ10</f>
        <v>144684</v>
      </c>
      <c r="EM71" s="481">
        <f>+'Monthly Sources and Uses'!EK10</f>
        <v>154229</v>
      </c>
      <c r="EN71" s="481">
        <f>+'Monthly Sources and Uses'!EL10</f>
        <v>152973</v>
      </c>
      <c r="EO71" s="481">
        <f>+'Monthly Sources and Uses'!EM10</f>
        <v>143999.98000000001</v>
      </c>
      <c r="EP71" s="481">
        <f>+'Monthly Sources and Uses'!EN10</f>
        <v>149373</v>
      </c>
      <c r="EQ71" s="481">
        <f>+'Monthly Sources and Uses'!EO10</f>
        <v>148170</v>
      </c>
      <c r="ER71" s="481">
        <f>+'Monthly Sources and Uses'!EP10</f>
        <v>154950</v>
      </c>
      <c r="ES71" s="481">
        <f>+'Monthly Sources and Uses'!EQ10</f>
        <v>153152</v>
      </c>
      <c r="ET71" s="481">
        <f>+'Monthly Sources and Uses'!ER10</f>
        <v>138716</v>
      </c>
      <c r="EU71" s="481">
        <f>+'Monthly Sources and Uses'!ES10</f>
        <v>101791.49</v>
      </c>
      <c r="EV71" s="481">
        <f>+'Monthly Sources and Uses'!ET10</f>
        <v>90126.5</v>
      </c>
      <c r="EW71" s="481">
        <f>+'Monthly Sources and Uses'!EU10</f>
        <v>147791</v>
      </c>
      <c r="EX71" s="481">
        <f>+'Monthly Sources and Uses'!EV10</f>
        <v>144509.98000000001</v>
      </c>
      <c r="EY71" s="481">
        <f>+'Monthly Sources and Uses'!EW10</f>
        <v>151574</v>
      </c>
      <c r="EZ71" s="481">
        <f>+'Monthly Sources and Uses'!EX10</f>
        <v>152369</v>
      </c>
      <c r="FA71" s="481">
        <f>+'Monthly Sources and Uses'!EY10</f>
        <v>143409.98000000001</v>
      </c>
      <c r="FB71" s="481">
        <f>+'Monthly Sources and Uses'!EZ10</f>
        <v>148460</v>
      </c>
      <c r="FC71" s="481">
        <f>+'Monthly Sources and Uses'!FA10</f>
        <v>146586</v>
      </c>
      <c r="FD71" s="481">
        <f>+'Monthly Sources and Uses'!FB10</f>
        <v>152506</v>
      </c>
      <c r="FE71" s="481">
        <f>+'Monthly Sources and Uses'!FC10</f>
        <v>150118</v>
      </c>
      <c r="FF71" s="481">
        <f>+'Monthly Sources and Uses'!FD10</f>
        <v>136045</v>
      </c>
      <c r="FG71" s="481">
        <f>+'Monthly Sources and Uses'!FE10</f>
        <v>148103</v>
      </c>
      <c r="FH71" s="481">
        <f>+'Monthly Sources and Uses'!FF10</f>
        <v>142378</v>
      </c>
      <c r="FI71" s="481">
        <f>+'Monthly Sources and Uses'!FG10</f>
        <v>145121</v>
      </c>
      <c r="FJ71" s="481">
        <f>+'Monthly Sources and Uses'!FH10</f>
        <v>141895.98000000001</v>
      </c>
      <c r="FK71" s="481">
        <f>+'Monthly Sources and Uses'!FI10</f>
        <v>151277</v>
      </c>
      <c r="FL71" s="481">
        <f>+'Monthly Sources and Uses'!FJ10</f>
        <v>149706</v>
      </c>
      <c r="FM71" s="481">
        <f>+'Monthly Sources and Uses'!FK10</f>
        <v>141222</v>
      </c>
      <c r="FN71" s="481">
        <f>+'Monthly Sources and Uses'!FL10</f>
        <v>147134</v>
      </c>
      <c r="FO71" s="481">
        <f>+'Monthly Sources and Uses'!FM10</f>
        <v>143817.98000000001</v>
      </c>
      <c r="FP71" s="481">
        <f>+'Monthly Sources and Uses'!FN10</f>
        <v>150836</v>
      </c>
      <c r="FQ71" s="481">
        <f>+'Monthly Sources and Uses'!FO10</f>
        <v>148984</v>
      </c>
      <c r="FR71" s="481">
        <f>+'Monthly Sources and Uses'!FP10</f>
        <v>135698</v>
      </c>
      <c r="FS71" s="481">
        <f>+'Monthly Sources and Uses'!FQ10</f>
        <v>148213</v>
      </c>
      <c r="FT71" s="481">
        <f>+'Monthly Sources and Uses'!FR10</f>
        <v>140912</v>
      </c>
      <c r="FU71" s="481">
        <f>+'Monthly Sources and Uses'!FS10</f>
        <v>144589</v>
      </c>
      <c r="FV71" s="481">
        <f>+'Monthly Sources and Uses'!FT10</f>
        <v>141940</v>
      </c>
      <c r="FW71" s="481">
        <f>+'Monthly Sources and Uses'!FU10</f>
        <v>149002</v>
      </c>
      <c r="FX71" s="481">
        <f>+'Monthly Sources and Uses'!FV10</f>
        <v>148339</v>
      </c>
      <c r="FY71" s="481">
        <f>+'Monthly Sources and Uses'!FW10</f>
        <v>112229</v>
      </c>
      <c r="FZ71" s="481">
        <f>+'Monthly Sources and Uses'!FX10</f>
        <v>0</v>
      </c>
      <c r="GA71" s="481">
        <f>+'Monthly Sources and Uses'!FY10</f>
        <v>61510</v>
      </c>
      <c r="GB71" s="481">
        <f>+'Monthly Sources and Uses'!FZ10</f>
        <v>150552</v>
      </c>
    </row>
    <row r="72" spans="1:184" s="60" customFormat="1">
      <c r="A72" s="41"/>
      <c r="B72" s="486"/>
      <c r="C72" s="475" t="s">
        <v>9</v>
      </c>
      <c r="D72" s="478" t="s">
        <v>36</v>
      </c>
      <c r="E72" s="481">
        <f>+'Monthly Sources and Uses'!C11</f>
        <v>0</v>
      </c>
      <c r="F72" s="481">
        <f>+'Monthly Sources and Uses'!D11</f>
        <v>0</v>
      </c>
      <c r="G72" s="481">
        <f>+'Monthly Sources and Uses'!E11</f>
        <v>0</v>
      </c>
      <c r="H72" s="481">
        <f>+'Monthly Sources and Uses'!F11</f>
        <v>0</v>
      </c>
      <c r="I72" s="481">
        <f>+'Monthly Sources and Uses'!G11</f>
        <v>0</v>
      </c>
      <c r="J72" s="481">
        <f>+'Monthly Sources and Uses'!H11</f>
        <v>0</v>
      </c>
      <c r="K72" s="481">
        <f>+'Monthly Sources and Uses'!I11</f>
        <v>7714</v>
      </c>
      <c r="L72" s="481">
        <f>+'Monthly Sources and Uses'!J11</f>
        <v>0</v>
      </c>
      <c r="M72" s="481">
        <f>+'Monthly Sources and Uses'!K11</f>
        <v>0</v>
      </c>
      <c r="N72" s="481">
        <f>+'Monthly Sources and Uses'!L11</f>
        <v>0</v>
      </c>
      <c r="O72" s="481">
        <f>+'Monthly Sources and Uses'!M11</f>
        <v>0</v>
      </c>
      <c r="P72" s="481">
        <f>+'Monthly Sources and Uses'!N11</f>
        <v>0</v>
      </c>
      <c r="Q72" s="481">
        <f>+'Monthly Sources and Uses'!O11</f>
        <v>0</v>
      </c>
      <c r="R72" s="481">
        <f>+'Monthly Sources and Uses'!P11</f>
        <v>0</v>
      </c>
      <c r="S72" s="481">
        <f>+'Monthly Sources and Uses'!Q11</f>
        <v>0</v>
      </c>
      <c r="T72" s="481">
        <f>+'Monthly Sources and Uses'!R11</f>
        <v>0</v>
      </c>
      <c r="U72" s="481">
        <f>+'Monthly Sources and Uses'!S11</f>
        <v>0</v>
      </c>
      <c r="V72" s="481">
        <f>+'Monthly Sources and Uses'!T11</f>
        <v>0</v>
      </c>
      <c r="W72" s="481">
        <f>+'Monthly Sources and Uses'!U11</f>
        <v>0</v>
      </c>
      <c r="X72" s="481">
        <f>+'Monthly Sources and Uses'!V11</f>
        <v>0</v>
      </c>
      <c r="Y72" s="481">
        <f>+'Monthly Sources and Uses'!W11</f>
        <v>0</v>
      </c>
      <c r="Z72" s="481">
        <f>+'Monthly Sources and Uses'!X11</f>
        <v>0</v>
      </c>
      <c r="AA72" s="481">
        <f>+'Monthly Sources and Uses'!Y11</f>
        <v>0</v>
      </c>
      <c r="AB72" s="481">
        <f>+'Monthly Sources and Uses'!Z11</f>
        <v>0</v>
      </c>
      <c r="AC72" s="481">
        <f>+'Monthly Sources and Uses'!AA11</f>
        <v>0</v>
      </c>
      <c r="AD72" s="481">
        <f>+'Monthly Sources and Uses'!AB11</f>
        <v>0</v>
      </c>
      <c r="AE72" s="481">
        <f>+'Monthly Sources and Uses'!AC11</f>
        <v>0</v>
      </c>
      <c r="AF72" s="481">
        <f>+'Monthly Sources and Uses'!AD11</f>
        <v>0</v>
      </c>
      <c r="AG72" s="481">
        <f>+'Monthly Sources and Uses'!AE11</f>
        <v>0</v>
      </c>
      <c r="AH72" s="481">
        <f>+'Monthly Sources and Uses'!AF11</f>
        <v>0</v>
      </c>
      <c r="AI72" s="481">
        <f>+'Monthly Sources and Uses'!AG11</f>
        <v>0</v>
      </c>
      <c r="AJ72" s="481">
        <f>+'Monthly Sources and Uses'!AH11</f>
        <v>0</v>
      </c>
      <c r="AK72" s="481">
        <f>+'Monthly Sources and Uses'!AI11</f>
        <v>0</v>
      </c>
      <c r="AL72" s="481">
        <f>+'Monthly Sources and Uses'!AJ11</f>
        <v>0</v>
      </c>
      <c r="AM72" s="481">
        <f>+'Monthly Sources and Uses'!AK11</f>
        <v>0</v>
      </c>
      <c r="AN72" s="481">
        <f>+'Monthly Sources and Uses'!AL11</f>
        <v>0</v>
      </c>
      <c r="AO72" s="481">
        <f>+'Monthly Sources and Uses'!AM11</f>
        <v>0</v>
      </c>
      <c r="AP72" s="481">
        <f>+'Monthly Sources and Uses'!AN11</f>
        <v>0</v>
      </c>
      <c r="AQ72" s="481">
        <f>+'Monthly Sources and Uses'!AO11</f>
        <v>0</v>
      </c>
      <c r="AR72" s="481">
        <f>+'Monthly Sources and Uses'!AP11</f>
        <v>0</v>
      </c>
      <c r="AS72" s="481">
        <f>+'Monthly Sources and Uses'!AQ11</f>
        <v>0</v>
      </c>
      <c r="AT72" s="481">
        <f>+'Monthly Sources and Uses'!AR11</f>
        <v>0</v>
      </c>
      <c r="AU72" s="481">
        <f>+'Monthly Sources and Uses'!AS11</f>
        <v>0</v>
      </c>
      <c r="AV72" s="481">
        <f>+'Monthly Sources and Uses'!AT11</f>
        <v>0</v>
      </c>
      <c r="AW72" s="481">
        <f>+'Monthly Sources and Uses'!AU11</f>
        <v>0</v>
      </c>
      <c r="AX72" s="481">
        <f>+'Monthly Sources and Uses'!AV11</f>
        <v>0</v>
      </c>
      <c r="AY72" s="481">
        <f>+'Monthly Sources and Uses'!AW11</f>
        <v>0</v>
      </c>
      <c r="AZ72" s="481">
        <f>+'Monthly Sources and Uses'!AX11</f>
        <v>0</v>
      </c>
      <c r="BA72" s="481">
        <f>+'Monthly Sources and Uses'!AY11</f>
        <v>0</v>
      </c>
      <c r="BB72" s="481">
        <f>+'Monthly Sources and Uses'!AZ11</f>
        <v>0</v>
      </c>
      <c r="BC72" s="481">
        <f>+'Monthly Sources and Uses'!BA11</f>
        <v>0</v>
      </c>
      <c r="BD72" s="481">
        <f>+'Monthly Sources and Uses'!BB11</f>
        <v>0</v>
      </c>
      <c r="BE72" s="481">
        <f>+'Monthly Sources and Uses'!BC11</f>
        <v>0</v>
      </c>
      <c r="BF72" s="481">
        <f>+'Monthly Sources and Uses'!BD11</f>
        <v>0</v>
      </c>
      <c r="BG72" s="481">
        <f>+'Monthly Sources and Uses'!BE11</f>
        <v>0</v>
      </c>
      <c r="BH72" s="481">
        <f>+'Monthly Sources and Uses'!BF11</f>
        <v>0</v>
      </c>
      <c r="BI72" s="481">
        <f>+'Monthly Sources and Uses'!BG11</f>
        <v>0</v>
      </c>
      <c r="BJ72" s="481">
        <f>+'Monthly Sources and Uses'!BH11</f>
        <v>0</v>
      </c>
      <c r="BK72" s="481">
        <f>+'Monthly Sources and Uses'!BI11</f>
        <v>0</v>
      </c>
      <c r="BL72" s="481">
        <f>+'Monthly Sources and Uses'!BJ11</f>
        <v>0</v>
      </c>
      <c r="BM72" s="481">
        <f>+'Monthly Sources and Uses'!BK11</f>
        <v>0</v>
      </c>
      <c r="BN72" s="481">
        <f>+'Monthly Sources and Uses'!BL11</f>
        <v>0</v>
      </c>
      <c r="BO72" s="481">
        <f>+'Monthly Sources and Uses'!BM11</f>
        <v>0</v>
      </c>
      <c r="BP72" s="481">
        <f>+'Monthly Sources and Uses'!BN11</f>
        <v>0</v>
      </c>
      <c r="BQ72" s="481">
        <f>+'Monthly Sources and Uses'!BO11</f>
        <v>0</v>
      </c>
      <c r="BR72" s="481">
        <f>+'Monthly Sources and Uses'!BP11</f>
        <v>0</v>
      </c>
      <c r="BS72" s="481">
        <f>+'Monthly Sources and Uses'!BQ11</f>
        <v>0</v>
      </c>
      <c r="BT72" s="481">
        <f>+'Monthly Sources and Uses'!BR11</f>
        <v>0</v>
      </c>
      <c r="BU72" s="481">
        <f>+'Monthly Sources and Uses'!BS11</f>
        <v>0</v>
      </c>
      <c r="BV72" s="481">
        <f>+'Monthly Sources and Uses'!BT11</f>
        <v>0</v>
      </c>
      <c r="BW72" s="481">
        <f>+'Monthly Sources and Uses'!BU11</f>
        <v>0</v>
      </c>
      <c r="BX72" s="481">
        <f>+'Monthly Sources and Uses'!BV11</f>
        <v>0</v>
      </c>
      <c r="BY72" s="481">
        <f>+'Monthly Sources and Uses'!BW11</f>
        <v>0</v>
      </c>
      <c r="BZ72" s="481">
        <f>+'Monthly Sources and Uses'!BX11</f>
        <v>0</v>
      </c>
      <c r="CA72" s="481">
        <f>+'Monthly Sources and Uses'!BY11</f>
        <v>0</v>
      </c>
      <c r="CB72" s="481">
        <f>+'Monthly Sources and Uses'!BZ11</f>
        <v>0</v>
      </c>
      <c r="CC72" s="481">
        <f>+'Monthly Sources and Uses'!CA11</f>
        <v>0</v>
      </c>
      <c r="CD72" s="481">
        <f>+'Monthly Sources and Uses'!CB11</f>
        <v>0</v>
      </c>
      <c r="CE72" s="481">
        <f>+'Monthly Sources and Uses'!CC11</f>
        <v>8990</v>
      </c>
      <c r="CF72" s="481">
        <f>+'Monthly Sources and Uses'!CD11</f>
        <v>8700</v>
      </c>
      <c r="CG72" s="481">
        <f>+'Monthly Sources and Uses'!CE11</f>
        <v>0</v>
      </c>
      <c r="CH72" s="481">
        <f>+'Monthly Sources and Uses'!CF11</f>
        <v>0</v>
      </c>
      <c r="CI72" s="481">
        <f>+'Monthly Sources and Uses'!CG11</f>
        <v>0</v>
      </c>
      <c r="CJ72" s="481">
        <f>+'Monthly Sources and Uses'!CH11</f>
        <v>0</v>
      </c>
      <c r="CK72" s="481">
        <f>+'Monthly Sources and Uses'!CI11</f>
        <v>2730</v>
      </c>
      <c r="CL72" s="481">
        <f>+'Monthly Sources and Uses'!CJ11</f>
        <v>0</v>
      </c>
      <c r="CM72" s="481">
        <f>+'Monthly Sources and Uses'!CK11</f>
        <v>0</v>
      </c>
      <c r="CN72" s="481">
        <f>+'Monthly Sources and Uses'!CL11</f>
        <v>0</v>
      </c>
      <c r="CO72" s="481">
        <f>+'Monthly Sources and Uses'!CM11</f>
        <v>0</v>
      </c>
      <c r="CP72" s="481">
        <f>+'Monthly Sources and Uses'!CN11</f>
        <v>8500</v>
      </c>
      <c r="CQ72" s="481">
        <f>+'Monthly Sources and Uses'!CO11</f>
        <v>15586</v>
      </c>
      <c r="CR72" s="481">
        <f>+'Monthly Sources and Uses'!CP11</f>
        <v>15370</v>
      </c>
      <c r="CS72" s="481">
        <f>+'Monthly Sources and Uses'!CQ11</f>
        <v>9268</v>
      </c>
      <c r="CT72" s="481">
        <f>+'Monthly Sources and Uses'!CR11</f>
        <v>2200</v>
      </c>
      <c r="CU72" s="481">
        <f>+'Monthly Sources and Uses'!CS11</f>
        <v>2830</v>
      </c>
      <c r="CV72" s="481">
        <f>+'Monthly Sources and Uses'!CT11</f>
        <v>4565</v>
      </c>
      <c r="CW72" s="481">
        <f>+'Monthly Sources and Uses'!CU11</f>
        <v>11165</v>
      </c>
      <c r="CX72" s="481">
        <f>+'Monthly Sources and Uses'!CV11</f>
        <v>11355</v>
      </c>
      <c r="CY72" s="481">
        <f>+'Monthly Sources and Uses'!CW11</f>
        <v>9465</v>
      </c>
      <c r="CZ72" s="481">
        <f>+'Monthly Sources and Uses'!CX11</f>
        <v>8305</v>
      </c>
      <c r="DA72" s="481">
        <f>+'Monthly Sources and Uses'!CY11</f>
        <v>9320</v>
      </c>
      <c r="DB72" s="481">
        <f>+'Monthly Sources and Uses'!CZ11</f>
        <v>12400</v>
      </c>
      <c r="DC72" s="481">
        <f>+'Monthly Sources and Uses'!DA11</f>
        <v>14484</v>
      </c>
      <c r="DD72" s="481">
        <f>+'Monthly Sources and Uses'!DB11</f>
        <v>14790</v>
      </c>
      <c r="DE72" s="481">
        <f>+'Monthly Sources and Uses'!DC11</f>
        <v>10548</v>
      </c>
      <c r="DF72" s="481">
        <f>+'Monthly Sources and Uses'!DD11</f>
        <v>6110</v>
      </c>
      <c r="DG72" s="481">
        <f>+'Monthly Sources and Uses'!DE11</f>
        <v>3440</v>
      </c>
      <c r="DH72" s="481">
        <f>+'Monthly Sources and Uses'!DF11</f>
        <v>5050</v>
      </c>
      <c r="DI72" s="481">
        <f>+'Monthly Sources and Uses'!DG11</f>
        <v>10740</v>
      </c>
      <c r="DJ72" s="481">
        <f>+'Monthly Sources and Uses'!DH11</f>
        <v>9670</v>
      </c>
      <c r="DK72" s="481">
        <f>+'Monthly Sources and Uses'!DI11</f>
        <v>8540</v>
      </c>
      <c r="DL72" s="481">
        <f>+'Monthly Sources and Uses'!DJ11</f>
        <v>3080</v>
      </c>
      <c r="DM72" s="481">
        <f>+'Monthly Sources and Uses'!DK11</f>
        <v>4690</v>
      </c>
      <c r="DN72" s="481">
        <f>+'Monthly Sources and Uses'!DL11</f>
        <v>12690</v>
      </c>
      <c r="DO72" s="481">
        <f>+'Monthly Sources and Uses'!DM11</f>
        <v>12686</v>
      </c>
      <c r="DP72" s="481">
        <f>+'Monthly Sources and Uses'!DN11</f>
        <v>15022</v>
      </c>
      <c r="DQ72" s="481">
        <f>+'Monthly Sources and Uses'!DO11</f>
        <v>10314</v>
      </c>
      <c r="DR72" s="481">
        <f>+'Monthly Sources and Uses'!DP11</f>
        <v>6170</v>
      </c>
      <c r="DS72" s="481">
        <f>+'Monthly Sources and Uses'!DQ11</f>
        <v>3710</v>
      </c>
      <c r="DT72" s="481">
        <f>+'Monthly Sources and Uses'!DR11</f>
        <v>4765</v>
      </c>
      <c r="DU72" s="481">
        <f>+'Monthly Sources and Uses'!DS11</f>
        <v>10150</v>
      </c>
      <c r="DV72" s="481">
        <f>+'Monthly Sources and Uses'!DT11</f>
        <v>8850</v>
      </c>
      <c r="DW72" s="481">
        <f>+'Monthly Sources and Uses'!DU11</f>
        <v>3850</v>
      </c>
      <c r="DX72" s="481">
        <f>+'Monthly Sources and Uses'!DV11</f>
        <v>2365</v>
      </c>
      <c r="DY72" s="481">
        <f>+'Monthly Sources and Uses'!DW11</f>
        <v>5360</v>
      </c>
      <c r="DZ72" s="481">
        <f>+'Monthly Sources and Uses'!DX11</f>
        <v>12670</v>
      </c>
      <c r="EA72" s="481">
        <f>+'Monthly Sources and Uses'!DY11</f>
        <v>12876</v>
      </c>
      <c r="EB72" s="481">
        <f>+'Monthly Sources and Uses'!DZ11</f>
        <v>14036</v>
      </c>
      <c r="EC72" s="481">
        <f>+'Monthly Sources and Uses'!EA11</f>
        <v>6786</v>
      </c>
      <c r="ED72" s="481">
        <f>+'Monthly Sources and Uses'!EB11</f>
        <v>1540</v>
      </c>
      <c r="EE72" s="481">
        <f>+'Monthly Sources and Uses'!EC11</f>
        <v>2070</v>
      </c>
      <c r="EF72" s="481">
        <f>+'Monthly Sources and Uses'!ED11</f>
        <v>2995</v>
      </c>
      <c r="EG72" s="481">
        <f>+'Monthly Sources and Uses'!EE11</f>
        <v>4777</v>
      </c>
      <c r="EH72" s="481">
        <f>+'Monthly Sources and Uses'!EF11</f>
        <v>8710</v>
      </c>
      <c r="EI72" s="481">
        <f>+'Monthly Sources and Uses'!EG11</f>
        <v>2970</v>
      </c>
      <c r="EJ72" s="481">
        <f>+'Monthly Sources and Uses'!EH11</f>
        <v>2640</v>
      </c>
      <c r="EK72" s="481">
        <f>+'Monthly Sources and Uses'!EI11</f>
        <v>4990</v>
      </c>
      <c r="EL72" s="481">
        <f>+'Monthly Sources and Uses'!EJ11</f>
        <v>9180</v>
      </c>
      <c r="EM72" s="481">
        <f>+'Monthly Sources and Uses'!EK11</f>
        <v>12802</v>
      </c>
      <c r="EN72" s="481">
        <f>+'Monthly Sources and Uses'!EL11</f>
        <v>12744</v>
      </c>
      <c r="EO72" s="481">
        <f>+'Monthly Sources and Uses'!EM11</f>
        <v>7424</v>
      </c>
      <c r="EP72" s="481">
        <f>+'Monthly Sources and Uses'!EN11</f>
        <v>1530</v>
      </c>
      <c r="EQ72" s="481">
        <f>+'Monthly Sources and Uses'!EO11</f>
        <v>1610</v>
      </c>
      <c r="ER72" s="481">
        <f>+'Monthly Sources and Uses'!EP11</f>
        <v>3600</v>
      </c>
      <c r="ES72" s="481">
        <f>+'Monthly Sources and Uses'!EQ11</f>
        <v>4570</v>
      </c>
      <c r="ET72" s="481">
        <f>+'Monthly Sources and Uses'!ER11</f>
        <v>7540</v>
      </c>
      <c r="EU72" s="481">
        <f>+'Monthly Sources and Uses'!ES11</f>
        <v>3465</v>
      </c>
      <c r="EV72" s="481">
        <f>+'Monthly Sources and Uses'!ET11</f>
        <v>2750</v>
      </c>
      <c r="EW72" s="481">
        <f>+'Monthly Sources and Uses'!EU11</f>
        <v>5490</v>
      </c>
      <c r="EX72" s="481">
        <f>+'Monthly Sources and Uses'!EV11</f>
        <v>9370</v>
      </c>
      <c r="EY72" s="481">
        <f>+'Monthly Sources and Uses'!EW11</f>
        <v>12106</v>
      </c>
      <c r="EZ72" s="481">
        <f>+'Monthly Sources and Uses'!EX11</f>
        <v>12006</v>
      </c>
      <c r="FA72" s="481">
        <f>+'Monthly Sources and Uses'!EY11</f>
        <v>8616</v>
      </c>
      <c r="FB72" s="481">
        <f>+'Monthly Sources and Uses'!EZ11</f>
        <v>1540</v>
      </c>
      <c r="FC72" s="481">
        <f>+'Monthly Sources and Uses'!FA11</f>
        <v>1610</v>
      </c>
      <c r="FD72" s="481">
        <f>+'Monthly Sources and Uses'!FB11</f>
        <v>3590</v>
      </c>
      <c r="FE72" s="481">
        <f>+'Monthly Sources and Uses'!FC11</f>
        <v>7005</v>
      </c>
      <c r="FF72" s="481">
        <f>+'Monthly Sources and Uses'!FD11</f>
        <v>8320</v>
      </c>
      <c r="FG72" s="481">
        <f>+'Monthly Sources and Uses'!FE11</f>
        <v>2915</v>
      </c>
      <c r="FH72" s="481">
        <f>+'Monthly Sources and Uses'!FF11</f>
        <v>2530</v>
      </c>
      <c r="FI72" s="481">
        <f>+'Monthly Sources and Uses'!FG11</f>
        <v>5490</v>
      </c>
      <c r="FJ72" s="481">
        <f>+'Monthly Sources and Uses'!FH11</f>
        <v>10530</v>
      </c>
      <c r="FK72" s="481">
        <f>+'Monthly Sources and Uses'!FI11</f>
        <v>11584</v>
      </c>
      <c r="FL72" s="481">
        <f>+'Monthly Sources and Uses'!FJ11</f>
        <v>12412</v>
      </c>
      <c r="FM72" s="481">
        <f>+'Monthly Sources and Uses'!FK11</f>
        <v>8278</v>
      </c>
      <c r="FN72" s="481">
        <f>+'Monthly Sources and Uses'!FL11</f>
        <v>1360</v>
      </c>
      <c r="FO72" s="481">
        <f>+'Monthly Sources and Uses'!FM11</f>
        <v>1730</v>
      </c>
      <c r="FP72" s="481">
        <f>+'Monthly Sources and Uses'!FN11</f>
        <v>3665</v>
      </c>
      <c r="FQ72" s="481">
        <f>+'Monthly Sources and Uses'!FO11</f>
        <v>6735</v>
      </c>
      <c r="FR72" s="481">
        <f>+'Monthly Sources and Uses'!FP11</f>
        <v>7800</v>
      </c>
      <c r="FS72" s="481">
        <f>+'Monthly Sources and Uses'!FQ11</f>
        <v>3685</v>
      </c>
      <c r="FT72" s="481">
        <f>+'Monthly Sources and Uses'!FR11</f>
        <v>2310</v>
      </c>
      <c r="FU72" s="481">
        <f>+'Monthly Sources and Uses'!FS11</f>
        <v>3520</v>
      </c>
      <c r="FV72" s="481">
        <f>+'Monthly Sources and Uses'!FT11</f>
        <v>11020</v>
      </c>
      <c r="FW72" s="481">
        <f>+'Monthly Sources and Uses'!FU11</f>
        <v>10730</v>
      </c>
      <c r="FX72" s="481">
        <f>+'Monthly Sources and Uses'!FV11</f>
        <v>13514</v>
      </c>
      <c r="FY72" s="481">
        <f>+'Monthly Sources and Uses'!FW11</f>
        <v>6718</v>
      </c>
      <c r="FZ72" s="481">
        <f>+'Monthly Sources and Uses'!FX11</f>
        <v>1760</v>
      </c>
      <c r="GA72" s="481">
        <f>+'Monthly Sources and Uses'!FY11</f>
        <v>2070</v>
      </c>
      <c r="GB72" s="481">
        <f>+'Monthly Sources and Uses'!FZ11</f>
        <v>3687</v>
      </c>
    </row>
    <row r="73" spans="1:184" s="60" customFormat="1">
      <c r="A73" s="41"/>
      <c r="B73" s="486" t="s">
        <v>173</v>
      </c>
      <c r="C73" s="475" t="s">
        <v>10</v>
      </c>
      <c r="D73" s="478" t="s">
        <v>36</v>
      </c>
      <c r="E73" s="481">
        <f>+'Monthly Sources and Uses'!C12</f>
        <v>0</v>
      </c>
      <c r="F73" s="481">
        <f>+'Monthly Sources and Uses'!D12</f>
        <v>0</v>
      </c>
      <c r="G73" s="481">
        <f>+'Monthly Sources and Uses'!E12</f>
        <v>0</v>
      </c>
      <c r="H73" s="481">
        <f>+'Monthly Sources and Uses'!F12</f>
        <v>0</v>
      </c>
      <c r="I73" s="481">
        <f>+'Monthly Sources and Uses'!G12</f>
        <v>0</v>
      </c>
      <c r="J73" s="481">
        <f>+'Monthly Sources and Uses'!H12</f>
        <v>0</v>
      </c>
      <c r="K73" s="481">
        <f>+'Monthly Sources and Uses'!I12</f>
        <v>14753</v>
      </c>
      <c r="L73" s="481">
        <f>+'Monthly Sources and Uses'!J12</f>
        <v>0</v>
      </c>
      <c r="M73" s="481">
        <f>+'Monthly Sources and Uses'!K12</f>
        <v>0</v>
      </c>
      <c r="N73" s="481">
        <f>+'Monthly Sources and Uses'!L12</f>
        <v>0</v>
      </c>
      <c r="O73" s="481">
        <f>+'Monthly Sources and Uses'!M12</f>
        <v>0</v>
      </c>
      <c r="P73" s="481">
        <f>+'Monthly Sources and Uses'!N12</f>
        <v>0</v>
      </c>
      <c r="Q73" s="481">
        <f>+'Monthly Sources and Uses'!O12</f>
        <v>0</v>
      </c>
      <c r="R73" s="481">
        <f>+'Monthly Sources and Uses'!P12</f>
        <v>0</v>
      </c>
      <c r="S73" s="481">
        <f>+'Monthly Sources and Uses'!Q12</f>
        <v>0</v>
      </c>
      <c r="T73" s="481">
        <f>+'Monthly Sources and Uses'!R12</f>
        <v>0</v>
      </c>
      <c r="U73" s="481">
        <f>+'Monthly Sources and Uses'!S12</f>
        <v>0</v>
      </c>
      <c r="V73" s="481">
        <f>+'Monthly Sources and Uses'!T12</f>
        <v>0</v>
      </c>
      <c r="W73" s="481">
        <f>+'Monthly Sources and Uses'!U12</f>
        <v>0</v>
      </c>
      <c r="X73" s="481">
        <f>+'Monthly Sources and Uses'!V12</f>
        <v>0</v>
      </c>
      <c r="Y73" s="481">
        <f>+'Monthly Sources and Uses'!W12</f>
        <v>0</v>
      </c>
      <c r="Z73" s="481">
        <f>+'Monthly Sources and Uses'!X12</f>
        <v>0</v>
      </c>
      <c r="AA73" s="481">
        <f>+'Monthly Sources and Uses'!Y12</f>
        <v>0</v>
      </c>
      <c r="AB73" s="481">
        <f>+'Monthly Sources and Uses'!Z12</f>
        <v>0</v>
      </c>
      <c r="AC73" s="481">
        <f>+'Monthly Sources and Uses'!AA12</f>
        <v>0</v>
      </c>
      <c r="AD73" s="481">
        <f>+'Monthly Sources and Uses'!AB12</f>
        <v>0</v>
      </c>
      <c r="AE73" s="481">
        <f>+'Monthly Sources and Uses'!AC12</f>
        <v>0</v>
      </c>
      <c r="AF73" s="481">
        <f>+'Monthly Sources and Uses'!AD12</f>
        <v>0</v>
      </c>
      <c r="AG73" s="481">
        <f>+'Monthly Sources and Uses'!AE12</f>
        <v>0</v>
      </c>
      <c r="AH73" s="481">
        <f>+'Monthly Sources and Uses'!AF12</f>
        <v>0</v>
      </c>
      <c r="AI73" s="481">
        <f>+'Monthly Sources and Uses'!AG12</f>
        <v>0</v>
      </c>
      <c r="AJ73" s="481">
        <f>+'Monthly Sources and Uses'!AH12</f>
        <v>0</v>
      </c>
      <c r="AK73" s="481">
        <f>+'Monthly Sources and Uses'!AI12</f>
        <v>0</v>
      </c>
      <c r="AL73" s="481">
        <f>+'Monthly Sources and Uses'!AJ12</f>
        <v>0</v>
      </c>
      <c r="AM73" s="481">
        <f>+'Monthly Sources and Uses'!AK12</f>
        <v>0</v>
      </c>
      <c r="AN73" s="481">
        <f>+'Monthly Sources and Uses'!AL12</f>
        <v>0</v>
      </c>
      <c r="AO73" s="481">
        <f>+'Monthly Sources and Uses'!AM12</f>
        <v>0</v>
      </c>
      <c r="AP73" s="481">
        <f>+'Monthly Sources and Uses'!AN12</f>
        <v>0</v>
      </c>
      <c r="AQ73" s="481">
        <f>+'Monthly Sources and Uses'!AO12</f>
        <v>0</v>
      </c>
      <c r="AR73" s="481">
        <f>+'Monthly Sources and Uses'!AP12</f>
        <v>0</v>
      </c>
      <c r="AS73" s="481">
        <f>+'Monthly Sources and Uses'!AQ12</f>
        <v>0</v>
      </c>
      <c r="AT73" s="481">
        <f>+'Monthly Sources and Uses'!AR12</f>
        <v>0</v>
      </c>
      <c r="AU73" s="481">
        <f>+'Monthly Sources and Uses'!AS12</f>
        <v>0</v>
      </c>
      <c r="AV73" s="481">
        <f>+'Monthly Sources and Uses'!AT12</f>
        <v>0</v>
      </c>
      <c r="AW73" s="481">
        <f>+'Monthly Sources and Uses'!AU12</f>
        <v>0</v>
      </c>
      <c r="AX73" s="481">
        <f>+'Monthly Sources and Uses'!AV12</f>
        <v>0</v>
      </c>
      <c r="AY73" s="481">
        <f>+'Monthly Sources and Uses'!AW12</f>
        <v>0</v>
      </c>
      <c r="AZ73" s="481">
        <f>+'Monthly Sources and Uses'!AX12</f>
        <v>0</v>
      </c>
      <c r="BA73" s="481">
        <f>+'Monthly Sources and Uses'!AY12</f>
        <v>0</v>
      </c>
      <c r="BB73" s="481">
        <f>+'Monthly Sources and Uses'!AZ12</f>
        <v>0</v>
      </c>
      <c r="BC73" s="481">
        <f>+'Monthly Sources and Uses'!BA12</f>
        <v>0</v>
      </c>
      <c r="BD73" s="481">
        <f>+'Monthly Sources and Uses'!BB12</f>
        <v>0</v>
      </c>
      <c r="BE73" s="481">
        <f>+'Monthly Sources and Uses'!BC12</f>
        <v>0</v>
      </c>
      <c r="BF73" s="481">
        <f>+'Monthly Sources and Uses'!BD12</f>
        <v>0</v>
      </c>
      <c r="BG73" s="481">
        <f>+'Monthly Sources and Uses'!BE12</f>
        <v>0</v>
      </c>
      <c r="BH73" s="481">
        <f>+'Monthly Sources and Uses'!BF12</f>
        <v>0</v>
      </c>
      <c r="BI73" s="481">
        <f>+'Monthly Sources and Uses'!BG12</f>
        <v>0</v>
      </c>
      <c r="BJ73" s="481">
        <f>+'Monthly Sources and Uses'!BH12</f>
        <v>0</v>
      </c>
      <c r="BK73" s="481">
        <f>+'Monthly Sources and Uses'!BI12</f>
        <v>0</v>
      </c>
      <c r="BL73" s="481">
        <f>+'Monthly Sources and Uses'!BJ12</f>
        <v>0</v>
      </c>
      <c r="BM73" s="481">
        <f>+'Monthly Sources and Uses'!BK12</f>
        <v>0</v>
      </c>
      <c r="BN73" s="481">
        <f>+'Monthly Sources and Uses'!BL12</f>
        <v>0</v>
      </c>
      <c r="BO73" s="481">
        <f>+'Monthly Sources and Uses'!BM12</f>
        <v>0</v>
      </c>
      <c r="BP73" s="481">
        <f>+'Monthly Sources and Uses'!BN12</f>
        <v>0</v>
      </c>
      <c r="BQ73" s="481">
        <f>+'Monthly Sources and Uses'!BO12</f>
        <v>0</v>
      </c>
      <c r="BR73" s="481">
        <f>+'Monthly Sources and Uses'!BP12</f>
        <v>0</v>
      </c>
      <c r="BS73" s="481">
        <f>+'Monthly Sources and Uses'!BQ12</f>
        <v>0</v>
      </c>
      <c r="BT73" s="481">
        <f>+'Monthly Sources and Uses'!BR12</f>
        <v>0</v>
      </c>
      <c r="BU73" s="481">
        <f>+'Monthly Sources and Uses'!BS12</f>
        <v>0</v>
      </c>
      <c r="BV73" s="481">
        <f>+'Monthly Sources and Uses'!BT12</f>
        <v>0</v>
      </c>
      <c r="BW73" s="481">
        <f>+'Monthly Sources and Uses'!BU12</f>
        <v>0</v>
      </c>
      <c r="BX73" s="481">
        <f>+'Monthly Sources and Uses'!BV12</f>
        <v>0</v>
      </c>
      <c r="BY73" s="481">
        <f>+'Monthly Sources and Uses'!BW12</f>
        <v>0</v>
      </c>
      <c r="BZ73" s="481">
        <f>+'Monthly Sources and Uses'!BX12</f>
        <v>0</v>
      </c>
      <c r="CA73" s="481">
        <f>+'Monthly Sources and Uses'!BY12</f>
        <v>0</v>
      </c>
      <c r="CB73" s="481">
        <f>+'Monthly Sources and Uses'!BZ12</f>
        <v>0</v>
      </c>
      <c r="CC73" s="481">
        <f>+'Monthly Sources and Uses'!CA12</f>
        <v>0</v>
      </c>
      <c r="CD73" s="481">
        <f>+'Monthly Sources and Uses'!CB12</f>
        <v>0</v>
      </c>
      <c r="CE73" s="481">
        <f>+'Monthly Sources and Uses'!CC12</f>
        <v>0</v>
      </c>
      <c r="CF73" s="481">
        <f>+'Monthly Sources and Uses'!CD12</f>
        <v>0</v>
      </c>
      <c r="CG73" s="481">
        <f>+'Monthly Sources and Uses'!CE12</f>
        <v>0</v>
      </c>
      <c r="CH73" s="481">
        <f>+'Monthly Sources and Uses'!CF12</f>
        <v>0</v>
      </c>
      <c r="CI73" s="481">
        <f>+'Monthly Sources and Uses'!CG12</f>
        <v>0</v>
      </c>
      <c r="CJ73" s="481">
        <f>+'Monthly Sources and Uses'!CH12</f>
        <v>0</v>
      </c>
      <c r="CK73" s="481">
        <f>+'Monthly Sources and Uses'!CI12</f>
        <v>0</v>
      </c>
      <c r="CL73" s="481">
        <f>+'Monthly Sources and Uses'!CJ12</f>
        <v>0</v>
      </c>
      <c r="CM73" s="481">
        <f>+'Monthly Sources and Uses'!CK12</f>
        <v>0</v>
      </c>
      <c r="CN73" s="481">
        <f>+'Monthly Sources and Uses'!CL12</f>
        <v>0</v>
      </c>
      <c r="CO73" s="481">
        <f>+'Monthly Sources and Uses'!CM12</f>
        <v>0</v>
      </c>
      <c r="CP73" s="481">
        <f>+'Monthly Sources and Uses'!CN12</f>
        <v>0</v>
      </c>
      <c r="CQ73" s="481">
        <f>+'Monthly Sources and Uses'!CO12</f>
        <v>354</v>
      </c>
      <c r="CR73" s="481">
        <f>+'Monthly Sources and Uses'!CP12</f>
        <v>1054</v>
      </c>
      <c r="CS73" s="481">
        <f>+'Monthly Sources and Uses'!CQ12</f>
        <v>0</v>
      </c>
      <c r="CT73" s="481">
        <f>+'Monthly Sources and Uses'!CR12</f>
        <v>0</v>
      </c>
      <c r="CU73" s="481">
        <f>+'Monthly Sources and Uses'!CS12</f>
        <v>0</v>
      </c>
      <c r="CV73" s="481">
        <f>+'Monthly Sources and Uses'!CT12</f>
        <v>0</v>
      </c>
      <c r="CW73" s="481">
        <f>+'Monthly Sources and Uses'!CU12</f>
        <v>0</v>
      </c>
      <c r="CX73" s="481">
        <f>+'Monthly Sources and Uses'!CV12</f>
        <v>0</v>
      </c>
      <c r="CY73" s="481">
        <f>+'Monthly Sources and Uses'!CW12</f>
        <v>0</v>
      </c>
      <c r="CZ73" s="481">
        <f>+'Monthly Sources and Uses'!CX12</f>
        <v>0</v>
      </c>
      <c r="DA73" s="481">
        <f>+'Monthly Sources and Uses'!CY12</f>
        <v>0</v>
      </c>
      <c r="DB73" s="481">
        <f>+'Monthly Sources and Uses'!CZ12</f>
        <v>0</v>
      </c>
      <c r="DC73" s="481">
        <f>+'Monthly Sources and Uses'!DA12</f>
        <v>15299</v>
      </c>
      <c r="DD73" s="481">
        <f>+'Monthly Sources and Uses'!DB12</f>
        <v>13338</v>
      </c>
      <c r="DE73" s="481">
        <f>+'Monthly Sources and Uses'!DC12</f>
        <v>0</v>
      </c>
      <c r="DF73" s="481">
        <f>+'Monthly Sources and Uses'!DD12</f>
        <v>0</v>
      </c>
      <c r="DG73" s="481">
        <f>+'Monthly Sources and Uses'!DE12</f>
        <v>0</v>
      </c>
      <c r="DH73" s="481">
        <f>+'Monthly Sources and Uses'!DF12</f>
        <v>0</v>
      </c>
      <c r="DI73" s="481">
        <f>+'Monthly Sources and Uses'!DG12</f>
        <v>0</v>
      </c>
      <c r="DJ73" s="481">
        <f>+'Monthly Sources and Uses'!DH12</f>
        <v>0</v>
      </c>
      <c r="DK73" s="481">
        <f>+'Monthly Sources and Uses'!DI12</f>
        <v>0</v>
      </c>
      <c r="DL73" s="481">
        <f>+'Monthly Sources and Uses'!DJ12</f>
        <v>0</v>
      </c>
      <c r="DM73" s="481">
        <f>+'Monthly Sources and Uses'!DK12</f>
        <v>0</v>
      </c>
      <c r="DN73" s="481">
        <f>+'Monthly Sources and Uses'!DL12</f>
        <v>0</v>
      </c>
      <c r="DO73" s="481">
        <f>+'Monthly Sources and Uses'!DM12</f>
        <v>14379</v>
      </c>
      <c r="DP73" s="481">
        <f>+'Monthly Sources and Uses'!DN12</f>
        <v>1715</v>
      </c>
      <c r="DQ73" s="481">
        <f>+'Monthly Sources and Uses'!DO12</f>
        <v>0</v>
      </c>
      <c r="DR73" s="481">
        <f>+'Monthly Sources and Uses'!DP12</f>
        <v>0</v>
      </c>
      <c r="DS73" s="481">
        <f>+'Monthly Sources and Uses'!DQ12</f>
        <v>0</v>
      </c>
      <c r="DT73" s="481">
        <f>+'Monthly Sources and Uses'!DR12</f>
        <v>0</v>
      </c>
      <c r="DU73" s="481">
        <f>+'Monthly Sources and Uses'!DS12</f>
        <v>0</v>
      </c>
      <c r="DV73" s="481">
        <f>+'Monthly Sources and Uses'!DT12</f>
        <v>0</v>
      </c>
      <c r="DW73" s="481">
        <f>+'Monthly Sources and Uses'!DU12</f>
        <v>0</v>
      </c>
      <c r="DX73" s="481">
        <f>+'Monthly Sources and Uses'!DV12</f>
        <v>0</v>
      </c>
      <c r="DY73" s="481">
        <f>+'Monthly Sources and Uses'!DW12</f>
        <v>0</v>
      </c>
      <c r="DZ73" s="481">
        <f>+'Monthly Sources and Uses'!DX12</f>
        <v>0</v>
      </c>
      <c r="EA73" s="481">
        <f>+'Monthly Sources and Uses'!DY12</f>
        <v>2216</v>
      </c>
      <c r="EB73" s="481">
        <f>+'Monthly Sources and Uses'!DZ12</f>
        <v>1272</v>
      </c>
      <c r="EC73" s="481">
        <f>+'Monthly Sources and Uses'!EA12</f>
        <v>0</v>
      </c>
      <c r="ED73" s="481">
        <f>+'Monthly Sources and Uses'!EB12</f>
        <v>0</v>
      </c>
      <c r="EE73" s="481">
        <f>+'Monthly Sources and Uses'!EC12</f>
        <v>0</v>
      </c>
      <c r="EF73" s="481">
        <f>+'Monthly Sources and Uses'!ED12</f>
        <v>0</v>
      </c>
      <c r="EG73" s="481">
        <f>+'Monthly Sources and Uses'!EE12</f>
        <v>0</v>
      </c>
      <c r="EH73" s="481">
        <f>+'Monthly Sources and Uses'!EF12</f>
        <v>0</v>
      </c>
      <c r="EI73" s="481">
        <f>+'Monthly Sources and Uses'!EG12</f>
        <v>0</v>
      </c>
      <c r="EJ73" s="481">
        <f>+'Monthly Sources and Uses'!EH12</f>
        <v>0</v>
      </c>
      <c r="EK73" s="481">
        <f>+'Monthly Sources and Uses'!EI12</f>
        <v>0</v>
      </c>
      <c r="EL73" s="481">
        <f>+'Monthly Sources and Uses'!EJ12</f>
        <v>0</v>
      </c>
      <c r="EM73" s="481">
        <f>+'Monthly Sources and Uses'!EK12</f>
        <v>0</v>
      </c>
      <c r="EN73" s="481">
        <f>+'Monthly Sources and Uses'!EL12</f>
        <v>270</v>
      </c>
      <c r="EO73" s="481">
        <f>+'Monthly Sources and Uses'!EM12</f>
        <v>0</v>
      </c>
      <c r="EP73" s="481">
        <f>+'Monthly Sources and Uses'!EN12</f>
        <v>0</v>
      </c>
      <c r="EQ73" s="481">
        <f>+'Monthly Sources and Uses'!EO12</f>
        <v>0</v>
      </c>
      <c r="ER73" s="481">
        <f>+'Monthly Sources and Uses'!EP12</f>
        <v>0</v>
      </c>
      <c r="ES73" s="481">
        <f>+'Monthly Sources and Uses'!EQ12</f>
        <v>0</v>
      </c>
      <c r="ET73" s="481">
        <f>+'Monthly Sources and Uses'!ER12</f>
        <v>0</v>
      </c>
      <c r="EU73" s="481">
        <f>+'Monthly Sources and Uses'!ES12</f>
        <v>0</v>
      </c>
      <c r="EV73" s="481">
        <f>+'Monthly Sources and Uses'!ET12</f>
        <v>0</v>
      </c>
      <c r="EW73" s="481">
        <f>+'Monthly Sources and Uses'!EU12</f>
        <v>0</v>
      </c>
      <c r="EX73" s="481">
        <f>+'Monthly Sources and Uses'!EV12</f>
        <v>0</v>
      </c>
      <c r="EY73" s="481">
        <f>+'Monthly Sources and Uses'!EW12</f>
        <v>405</v>
      </c>
      <c r="EZ73" s="481">
        <f>+'Monthly Sources and Uses'!EX12</f>
        <v>0</v>
      </c>
      <c r="FA73" s="481">
        <f>+'Monthly Sources and Uses'!EY12</f>
        <v>0</v>
      </c>
      <c r="FB73" s="481">
        <f>+'Monthly Sources and Uses'!EZ12</f>
        <v>0</v>
      </c>
      <c r="FC73" s="481">
        <f>+'Monthly Sources and Uses'!FA12</f>
        <v>0</v>
      </c>
      <c r="FD73" s="481">
        <f>+'Monthly Sources and Uses'!FB12</f>
        <v>0</v>
      </c>
      <c r="FE73" s="481">
        <f>+'Monthly Sources and Uses'!FC12</f>
        <v>0</v>
      </c>
      <c r="FF73" s="481">
        <f>+'Monthly Sources and Uses'!FD12</f>
        <v>0</v>
      </c>
      <c r="FG73" s="481">
        <f>+'Monthly Sources and Uses'!FE12</f>
        <v>0</v>
      </c>
      <c r="FH73" s="481">
        <f>+'Monthly Sources and Uses'!FF12</f>
        <v>0</v>
      </c>
      <c r="FI73" s="481">
        <f>+'Monthly Sources and Uses'!FG12</f>
        <v>0</v>
      </c>
      <c r="FJ73" s="481">
        <f>+'Monthly Sources and Uses'!FH12</f>
        <v>0</v>
      </c>
      <c r="FK73" s="481">
        <f>+'Monthly Sources and Uses'!FI12</f>
        <v>309</v>
      </c>
      <c r="FL73" s="481">
        <f>+'Monthly Sources and Uses'!FJ12</f>
        <v>0</v>
      </c>
      <c r="FM73" s="481">
        <f>+'Monthly Sources and Uses'!FK12</f>
        <v>0</v>
      </c>
      <c r="FN73" s="481">
        <f>+'Monthly Sources and Uses'!FL12</f>
        <v>0</v>
      </c>
      <c r="FO73" s="481">
        <f>+'Monthly Sources and Uses'!FM12</f>
        <v>0</v>
      </c>
      <c r="FP73" s="481">
        <f>+'Monthly Sources and Uses'!FN12</f>
        <v>0</v>
      </c>
      <c r="FQ73" s="481">
        <f>+'Monthly Sources and Uses'!FO12</f>
        <v>0</v>
      </c>
      <c r="FR73" s="481">
        <f>+'Monthly Sources and Uses'!FP12</f>
        <v>0</v>
      </c>
      <c r="FS73" s="481">
        <f>+'Monthly Sources and Uses'!FQ12</f>
        <v>0</v>
      </c>
      <c r="FT73" s="481">
        <f>+'Monthly Sources and Uses'!FR12</f>
        <v>0</v>
      </c>
      <c r="FU73" s="481">
        <f>+'Monthly Sources and Uses'!FS12</f>
        <v>0</v>
      </c>
      <c r="FV73" s="481">
        <f>+'Monthly Sources and Uses'!FT12</f>
        <v>0</v>
      </c>
      <c r="FW73" s="481">
        <f>+'Monthly Sources and Uses'!FU12</f>
        <v>668</v>
      </c>
      <c r="FX73" s="481">
        <f>+'Monthly Sources and Uses'!FV12</f>
        <v>1054</v>
      </c>
      <c r="FY73" s="481">
        <f>+'Monthly Sources and Uses'!FW12</f>
        <v>0</v>
      </c>
      <c r="FZ73" s="481">
        <f>+'Monthly Sources and Uses'!FX12</f>
        <v>0</v>
      </c>
      <c r="GA73" s="481">
        <f>+'Monthly Sources and Uses'!FY12</f>
        <v>0</v>
      </c>
      <c r="GB73" s="481">
        <f>+'Monthly Sources and Uses'!FZ12</f>
        <v>0</v>
      </c>
    </row>
    <row r="74" spans="1:184" s="45" customFormat="1">
      <c r="A74" s="41"/>
      <c r="B74" s="486" t="s">
        <v>12</v>
      </c>
      <c r="C74" s="475" t="s">
        <v>97</v>
      </c>
      <c r="D74" s="478" t="s">
        <v>36</v>
      </c>
      <c r="E74" s="481">
        <f>+'Monthly Sources and Uses'!C14</f>
        <v>34588.480000000003</v>
      </c>
      <c r="F74" s="481">
        <f>+'Monthly Sources and Uses'!D14</f>
        <v>31252.55</v>
      </c>
      <c r="G74" s="481">
        <f>+'Monthly Sources and Uses'!E14</f>
        <v>34546.629999999997</v>
      </c>
      <c r="H74" s="481">
        <f>+'Monthly Sources and Uses'!F14</f>
        <v>33514.949999999997</v>
      </c>
      <c r="I74" s="481">
        <f>+'Monthly Sources and Uses'!G14</f>
        <v>34234.839999999997</v>
      </c>
      <c r="J74" s="481">
        <f>+'Monthly Sources and Uses'!H14</f>
        <v>7643.53</v>
      </c>
      <c r="K74" s="481">
        <f>+'Monthly Sources and Uses'!I14</f>
        <v>7936</v>
      </c>
      <c r="L74" s="481">
        <f>+'Monthly Sources and Uses'!J14</f>
        <v>7826.88</v>
      </c>
      <c r="M74" s="481">
        <f>+'Monthly Sources and Uses'!K14</f>
        <v>7642.64</v>
      </c>
      <c r="N74" s="481">
        <f>+'Monthly Sources and Uses'!L14</f>
        <v>34547.120000000003</v>
      </c>
      <c r="O74" s="481">
        <f>+'Monthly Sources and Uses'!M14</f>
        <v>33405.019999999997</v>
      </c>
      <c r="P74" s="481">
        <f>+'Monthly Sources and Uses'!N14</f>
        <v>34790.050000000003</v>
      </c>
      <c r="Q74" s="481">
        <f>+'Monthly Sources and Uses'!O14</f>
        <v>34588.480000000003</v>
      </c>
      <c r="R74" s="481">
        <f>+'Monthly Sources and Uses'!P14</f>
        <v>31252.55</v>
      </c>
      <c r="S74" s="481">
        <f>+'Monthly Sources and Uses'!Q14</f>
        <v>34546.629999999997</v>
      </c>
      <c r="T74" s="481">
        <f>+'Monthly Sources and Uses'!R14</f>
        <v>33514.949999999997</v>
      </c>
      <c r="U74" s="481">
        <f>+'Monthly Sources and Uses'!S14</f>
        <v>34234.839999999997</v>
      </c>
      <c r="V74" s="481">
        <f>+'Monthly Sources and Uses'!T14</f>
        <v>7643.53</v>
      </c>
      <c r="W74" s="481">
        <f>+'Monthly Sources and Uses'!U14</f>
        <v>7936</v>
      </c>
      <c r="X74" s="481">
        <f>+'Monthly Sources and Uses'!V14</f>
        <v>7826.88</v>
      </c>
      <c r="Y74" s="481">
        <f>+'Monthly Sources and Uses'!W14</f>
        <v>7642.64</v>
      </c>
      <c r="Z74" s="481">
        <f>+'Monthly Sources and Uses'!X14</f>
        <v>34547.120000000003</v>
      </c>
      <c r="AA74" s="481">
        <f>+'Monthly Sources and Uses'!Y14</f>
        <v>33405.019999999997</v>
      </c>
      <c r="AB74" s="481">
        <f>+'Monthly Sources and Uses'!Z14</f>
        <v>34790.050000000003</v>
      </c>
      <c r="AC74" s="481">
        <f>+'Monthly Sources and Uses'!AA14</f>
        <v>24046.14</v>
      </c>
      <c r="AD74" s="481">
        <f>+'Monthly Sources and Uses'!AB14</f>
        <v>19695.150000000001</v>
      </c>
      <c r="AE74" s="481">
        <f>+'Monthly Sources and Uses'!AC14</f>
        <v>10593.13</v>
      </c>
      <c r="AF74" s="481">
        <f>+'Monthly Sources and Uses'!AD14</f>
        <v>11535.78</v>
      </c>
      <c r="AG74" s="481">
        <f>+'Monthly Sources and Uses'!AE14</f>
        <v>18689.8</v>
      </c>
      <c r="AH74" s="481">
        <f>+'Monthly Sources and Uses'!AF14</f>
        <v>25270</v>
      </c>
      <c r="AI74" s="481">
        <f>+'Monthly Sources and Uses'!AG14</f>
        <v>42149.36</v>
      </c>
      <c r="AJ74" s="481">
        <f>+'Monthly Sources and Uses'!AH14</f>
        <v>41004.58</v>
      </c>
      <c r="AK74" s="481">
        <f>+'Monthly Sources and Uses'!AI14</f>
        <v>20687.21</v>
      </c>
      <c r="AL74" s="481">
        <f>+'Monthly Sources and Uses'!AJ14</f>
        <v>10524.19</v>
      </c>
      <c r="AM74" s="481">
        <f>+'Monthly Sources and Uses'!AK14</f>
        <v>18151.330000000002</v>
      </c>
      <c r="AN74" s="481">
        <f>+'Monthly Sources and Uses'!AL14</f>
        <v>24633.34</v>
      </c>
      <c r="AO74" s="481">
        <f>+'Monthly Sources and Uses'!AM14</f>
        <v>24000</v>
      </c>
      <c r="AP74" s="481">
        <f>+'Monthly Sources and Uses'!AN14</f>
        <v>19717.740000000002</v>
      </c>
      <c r="AQ74" s="481">
        <f>+'Monthly Sources and Uses'!AO14</f>
        <v>10157.26</v>
      </c>
      <c r="AR74" s="481">
        <f>+'Monthly Sources and Uses'!AP14</f>
        <v>11882.16</v>
      </c>
      <c r="AS74" s="481">
        <f>+'Monthly Sources and Uses'!AQ14</f>
        <v>18109.52</v>
      </c>
      <c r="AT74" s="481">
        <f>+'Monthly Sources and Uses'!AR14</f>
        <v>26745.52</v>
      </c>
      <c r="AU74" s="481">
        <f>+'Monthly Sources and Uses'!AS14</f>
        <v>40667.81</v>
      </c>
      <c r="AV74" s="481">
        <f>+'Monthly Sources and Uses'!AT14</f>
        <v>40997.81</v>
      </c>
      <c r="AW74" s="481">
        <f>+'Monthly Sources and Uses'!AU14</f>
        <v>20596.919999999998</v>
      </c>
      <c r="AX74" s="481">
        <f>+'Monthly Sources and Uses'!AV14</f>
        <v>10765.34</v>
      </c>
      <c r="AY74" s="481">
        <f>+'Monthly Sources and Uses'!AW14</f>
        <v>18728.71</v>
      </c>
      <c r="AZ74" s="481">
        <f>+'Monthly Sources and Uses'!AX14</f>
        <v>24611.23</v>
      </c>
      <c r="BA74" s="481">
        <f>+'Monthly Sources and Uses'!AY14</f>
        <v>23821.61</v>
      </c>
      <c r="BB74" s="481">
        <f>+'Monthly Sources and Uses'!AZ14</f>
        <v>20832.84</v>
      </c>
      <c r="BC74" s="481">
        <f>+'Monthly Sources and Uses'!BA14</f>
        <v>9687.2099999999991</v>
      </c>
      <c r="BD74" s="481">
        <f>+'Monthly Sources and Uses'!BB14</f>
        <v>10838.33</v>
      </c>
      <c r="BE74" s="481">
        <f>+'Monthly Sources and Uses'!BC14</f>
        <v>18465</v>
      </c>
      <c r="BF74" s="481">
        <f>+'Monthly Sources and Uses'!BD14</f>
        <v>26621.13</v>
      </c>
      <c r="BG74" s="481">
        <f>+'Monthly Sources and Uses'!BE14</f>
        <v>40854.81</v>
      </c>
      <c r="BH74" s="481">
        <f>+'Monthly Sources and Uses'!BF14</f>
        <v>41892.81</v>
      </c>
      <c r="BI74" s="481">
        <f>+'Monthly Sources and Uses'!BG14</f>
        <v>19817.54</v>
      </c>
      <c r="BJ74" s="481">
        <f>+'Monthly Sources and Uses'!BH14</f>
        <v>10691.84</v>
      </c>
      <c r="BK74" s="481">
        <f>+'Monthly Sources and Uses'!BI14</f>
        <v>18709.45</v>
      </c>
      <c r="BL74" s="481">
        <f>+'Monthly Sources and Uses'!BJ14</f>
        <v>24747.42</v>
      </c>
      <c r="BM74" s="481">
        <f>+'Monthly Sources and Uses'!BK14</f>
        <v>24033.19</v>
      </c>
      <c r="BN74" s="481">
        <f>+'Monthly Sources and Uses'!BL14</f>
        <v>20546.97</v>
      </c>
      <c r="BO74" s="481">
        <f>+'Monthly Sources and Uses'!BM14</f>
        <v>10318.17</v>
      </c>
      <c r="BP74" s="481">
        <f>+'Monthly Sources and Uses'!BN14</f>
        <v>10417.33</v>
      </c>
      <c r="BQ74" s="481">
        <f>+'Monthly Sources and Uses'!BO14</f>
        <v>17771.689999999999</v>
      </c>
      <c r="BR74" s="481">
        <f>+'Monthly Sources and Uses'!BP14</f>
        <v>26427.71</v>
      </c>
      <c r="BS74" s="481">
        <f>+'Monthly Sources and Uses'!BQ14</f>
        <v>41854.49</v>
      </c>
      <c r="BT74" s="481">
        <f>+'Monthly Sources and Uses'!BR14</f>
        <v>42322.13</v>
      </c>
      <c r="BU74" s="481">
        <f>+'Monthly Sources and Uses'!BS14</f>
        <v>19688.32</v>
      </c>
      <c r="BV74" s="481">
        <f>+'Monthly Sources and Uses'!BT14</f>
        <v>10421.19</v>
      </c>
      <c r="BW74" s="481">
        <f>+'Monthly Sources and Uses'!BU14</f>
        <v>18849.2</v>
      </c>
      <c r="BX74" s="481">
        <f>+'Monthly Sources and Uses'!BV14</f>
        <v>24329.61</v>
      </c>
      <c r="BY74" s="481">
        <f>+'Monthly Sources and Uses'!BW14</f>
        <v>24513.43</v>
      </c>
      <c r="BZ74" s="481">
        <f>+'Monthly Sources and Uses'!BX14</f>
        <v>19942.439999999999</v>
      </c>
      <c r="CA74" s="481">
        <f>+'Monthly Sources and Uses'!BY14</f>
        <v>10124.129999999999</v>
      </c>
      <c r="CB74" s="481">
        <f>+'Monthly Sources and Uses'!BZ14</f>
        <v>11049.33</v>
      </c>
      <c r="CC74" s="481">
        <f>+'Monthly Sources and Uses'!CA14</f>
        <v>17346.259999999998</v>
      </c>
      <c r="CD74" s="481">
        <f>+'Monthly Sources and Uses'!CB14</f>
        <v>25584.41</v>
      </c>
      <c r="CE74" s="481">
        <f>+'Monthly Sources and Uses'!CC14</f>
        <v>43019.49</v>
      </c>
      <c r="CF74" s="481">
        <f>+'Monthly Sources and Uses'!CD14</f>
        <v>42383.519999999997</v>
      </c>
      <c r="CG74" s="481">
        <f>+'Monthly Sources and Uses'!CE14</f>
        <v>19560.47</v>
      </c>
      <c r="CH74" s="481">
        <f>+'Monthly Sources and Uses'!CF14</f>
        <v>10710.79</v>
      </c>
      <c r="CI74" s="481">
        <f>+'Monthly Sources and Uses'!CG14</f>
        <v>18541.740000000002</v>
      </c>
      <c r="CJ74" s="481">
        <f>+'Monthly Sources and Uses'!CH14</f>
        <v>24204</v>
      </c>
      <c r="CK74" s="481">
        <f>+'Monthly Sources and Uses'!CI14</f>
        <v>24292.55</v>
      </c>
      <c r="CL74" s="481">
        <f>+'Monthly Sources and Uses'!CJ14</f>
        <v>19448.740000000002</v>
      </c>
      <c r="CM74" s="481">
        <f>+'Monthly Sources and Uses'!CK14</f>
        <v>10472.379999999999</v>
      </c>
      <c r="CN74" s="481">
        <f>+'Monthly Sources and Uses'!CL14</f>
        <v>11798.28</v>
      </c>
      <c r="CO74" s="481">
        <f>+'Monthly Sources and Uses'!CM14</f>
        <v>18548.05</v>
      </c>
      <c r="CP74" s="481">
        <f>+'Monthly Sources and Uses'!CN14</f>
        <v>25264.32</v>
      </c>
      <c r="CQ74" s="481">
        <f>+'Monthly Sources and Uses'!CO14</f>
        <v>42257.81</v>
      </c>
      <c r="CR74" s="481">
        <f>+'Monthly Sources and Uses'!CP14</f>
        <v>40901.81</v>
      </c>
      <c r="CS74" s="481">
        <f>+'Monthly Sources and Uses'!CQ14</f>
        <v>20580.21</v>
      </c>
      <c r="CT74" s="481">
        <f>+'Monthly Sources and Uses'!CR14</f>
        <v>10638.2</v>
      </c>
      <c r="CU74" s="481">
        <f>+'Monthly Sources and Uses'!CS14</f>
        <v>18144.330000000002</v>
      </c>
      <c r="CV74" s="481">
        <f>+'Monthly Sources and Uses'!CT14</f>
        <v>24633.34</v>
      </c>
      <c r="CW74" s="481">
        <f>+'Monthly Sources and Uses'!CU14</f>
        <v>24000</v>
      </c>
      <c r="CX74" s="481">
        <f>+'Monthly Sources and Uses'!CV14</f>
        <v>19380</v>
      </c>
      <c r="CY74" s="481">
        <f>+'Monthly Sources and Uses'!CW14</f>
        <v>10644.13</v>
      </c>
      <c r="CZ74" s="481">
        <f>+'Monthly Sources and Uses'!CX14</f>
        <v>12005.19</v>
      </c>
      <c r="DA74" s="481">
        <f>+'Monthly Sources and Uses'!CY14</f>
        <v>18018.52</v>
      </c>
      <c r="DB74" s="481">
        <f>+'Monthly Sources and Uses'!CZ14</f>
        <v>26128.16</v>
      </c>
      <c r="DC74" s="481">
        <f>+'Monthly Sources and Uses'!DA14</f>
        <v>41437.07</v>
      </c>
      <c r="DD74" s="481">
        <f>+'Monthly Sources and Uses'!DB14</f>
        <v>40552.81</v>
      </c>
      <c r="DE74" s="481">
        <f>+'Monthly Sources and Uses'!DC14</f>
        <v>21034.94</v>
      </c>
      <c r="DF74" s="481">
        <f>+'Monthly Sources and Uses'!DD14</f>
        <v>10779.19</v>
      </c>
      <c r="DG74" s="481">
        <f>+'Monthly Sources and Uses'!DE14</f>
        <v>18371.330000000002</v>
      </c>
      <c r="DH74" s="481">
        <f>+'Monthly Sources and Uses'!DF14</f>
        <v>24628.67</v>
      </c>
      <c r="DI74" s="481">
        <f>+'Monthly Sources and Uses'!DG14</f>
        <v>24001.81</v>
      </c>
      <c r="DJ74" s="481">
        <f>+'Monthly Sources and Uses'!DH14</f>
        <v>19814.05</v>
      </c>
      <c r="DK74" s="481">
        <f>+'Monthly Sources and Uses'!DI14</f>
        <v>9975.14</v>
      </c>
      <c r="DL74" s="481">
        <f>+'Monthly Sources and Uses'!DJ14</f>
        <v>11979.16</v>
      </c>
      <c r="DM74" s="481">
        <f>+'Monthly Sources and Uses'!DK14</f>
        <v>18139.52</v>
      </c>
      <c r="DN74" s="481">
        <f>+'Monthly Sources and Uses'!DL14</f>
        <v>26761.32</v>
      </c>
      <c r="DO74" s="481">
        <f>+'Monthly Sources and Uses'!DM14</f>
        <v>40609</v>
      </c>
      <c r="DP74" s="481">
        <f>+'Monthly Sources and Uses'!DN14</f>
        <v>40915.910000000003</v>
      </c>
      <c r="DQ74" s="481">
        <f>+'Monthly Sources and Uses'!DO14</f>
        <v>20676.82</v>
      </c>
      <c r="DR74" s="481">
        <f>+'Monthly Sources and Uses'!DP14</f>
        <v>10765.34</v>
      </c>
      <c r="DS74" s="481">
        <f>+'Monthly Sources and Uses'!DQ14</f>
        <v>18649.939999999999</v>
      </c>
      <c r="DT74" s="481">
        <f>+'Monthly Sources and Uses'!DR14</f>
        <v>24692</v>
      </c>
      <c r="DU74" s="481">
        <f>+'Monthly Sources and Uses'!DS14</f>
        <v>23838.61</v>
      </c>
      <c r="DV74" s="481">
        <f>+'Monthly Sources and Uses'!DT14</f>
        <v>20840.84</v>
      </c>
      <c r="DW74" s="481">
        <f>+'Monthly Sources and Uses'!DU14</f>
        <v>9614.2099999999991</v>
      </c>
      <c r="DX74" s="481">
        <f>+'Monthly Sources and Uses'!DV14</f>
        <v>10886.33</v>
      </c>
      <c r="DY74" s="481">
        <f>+'Monthly Sources and Uses'!DW14</f>
        <v>18469</v>
      </c>
      <c r="DZ74" s="481">
        <f>+'Monthly Sources and Uses'!DX14</f>
        <v>26635.13</v>
      </c>
      <c r="EA74" s="481">
        <f>+'Monthly Sources and Uses'!DY14</f>
        <v>40821.26</v>
      </c>
      <c r="EB74" s="481">
        <f>+'Monthly Sources and Uses'!DZ14</f>
        <v>41844.36</v>
      </c>
      <c r="EC74" s="481">
        <f>+'Monthly Sources and Uses'!EA14</f>
        <v>19892.189999999999</v>
      </c>
      <c r="ED74" s="481">
        <f>+'Monthly Sources and Uses'!EB14</f>
        <v>10666.19</v>
      </c>
      <c r="EE74" s="481">
        <f>+'Monthly Sources and Uses'!EC14</f>
        <v>18649.54</v>
      </c>
      <c r="EF74" s="481">
        <f>+'Monthly Sources and Uses'!ED14</f>
        <v>24822.34</v>
      </c>
      <c r="EG74" s="481">
        <f>+'Monthly Sources and Uses'!EE14</f>
        <v>24334.1</v>
      </c>
      <c r="EH74" s="481">
        <f>+'Monthly Sources and Uses'!EF14</f>
        <v>20118.77</v>
      </c>
      <c r="EI74" s="481">
        <f>+'Monthly Sources and Uses'!EG14</f>
        <v>10127.129999999999</v>
      </c>
      <c r="EJ74" s="481">
        <f>+'Monthly Sources and Uses'!EH14</f>
        <v>11166.33</v>
      </c>
      <c r="EK74" s="481">
        <f>+'Monthly Sources and Uses'!EI14</f>
        <v>17220.259999999998</v>
      </c>
      <c r="EL74" s="481">
        <f>+'Monthly Sources and Uses'!EJ14</f>
        <v>25593.41</v>
      </c>
      <c r="EM74" s="481">
        <f>+'Monthly Sources and Uses'!EK14</f>
        <v>42990.49</v>
      </c>
      <c r="EN74" s="481">
        <f>+'Monthly Sources and Uses'!EL14</f>
        <v>42443.519999999997</v>
      </c>
      <c r="EO74" s="481">
        <f>+'Monthly Sources and Uses'!EM14</f>
        <v>19619</v>
      </c>
      <c r="EP74" s="481">
        <f>+'Monthly Sources and Uses'!EN14</f>
        <v>10543.96</v>
      </c>
      <c r="EQ74" s="481">
        <f>+'Monthly Sources and Uses'!EO14</f>
        <v>18582.23</v>
      </c>
      <c r="ER74" s="481">
        <f>+'Monthly Sources and Uses'!EP14</f>
        <v>24240.81</v>
      </c>
      <c r="ES74" s="481">
        <f>+'Monthly Sources and Uses'!EQ14</f>
        <v>24135.29</v>
      </c>
      <c r="ET74" s="481">
        <f>+'Monthly Sources and Uses'!ER14</f>
        <v>19967.29</v>
      </c>
      <c r="EU74" s="481">
        <f>+'Monthly Sources and Uses'!ES14</f>
        <v>10338.129999999999</v>
      </c>
      <c r="EV74" s="481">
        <f>+'Monthly Sources and Uses'!ET14</f>
        <v>11016.97</v>
      </c>
      <c r="EW74" s="481">
        <f>+'Monthly Sources and Uses'!EU14</f>
        <v>19359.310000000001</v>
      </c>
      <c r="EX74" s="481">
        <f>+'Monthly Sources and Uses'!EV14</f>
        <v>24331</v>
      </c>
      <c r="EY74" s="481">
        <f>+'Monthly Sources and Uses'!EW14</f>
        <v>43484.75</v>
      </c>
      <c r="EZ74" s="481">
        <f>+'Monthly Sources and Uses'!EX14</f>
        <v>41367.26</v>
      </c>
      <c r="FA74" s="481">
        <f>+'Monthly Sources and Uses'!EY14</f>
        <v>19421.64</v>
      </c>
      <c r="FB74" s="481">
        <f>+'Monthly Sources and Uses'!EZ14</f>
        <v>10432.68</v>
      </c>
      <c r="FC74" s="481">
        <f>+'Monthly Sources and Uses'!FA14</f>
        <v>19125.68</v>
      </c>
      <c r="FD74" s="481">
        <f>+'Monthly Sources and Uses'!FB14</f>
        <v>24000</v>
      </c>
      <c r="FE74" s="481">
        <f>+'Monthly Sources and Uses'!FC14</f>
        <v>24030.14</v>
      </c>
      <c r="FF74" s="481">
        <f>+'Monthly Sources and Uses'!FD14</f>
        <v>19711.150000000001</v>
      </c>
      <c r="FG74" s="481">
        <f>+'Monthly Sources and Uses'!FE14</f>
        <v>10502.13</v>
      </c>
      <c r="FH74" s="481">
        <f>+'Monthly Sources and Uses'!FF14</f>
        <v>11793.53</v>
      </c>
      <c r="FI74" s="481">
        <f>+'Monthly Sources and Uses'!FG14</f>
        <v>18523.05</v>
      </c>
      <c r="FJ74" s="481">
        <f>+'Monthly Sources and Uses'!FH14</f>
        <v>25284.32</v>
      </c>
      <c r="FK74" s="481">
        <f>+'Monthly Sources and Uses'!FI14</f>
        <v>42208.81</v>
      </c>
      <c r="FL74" s="481">
        <f>+'Monthly Sources and Uses'!FJ14</f>
        <v>40844.080000000002</v>
      </c>
      <c r="FM74" s="481">
        <f>+'Monthly Sources and Uses'!FK14</f>
        <v>20804.54</v>
      </c>
      <c r="FN74" s="481">
        <f>+'Monthly Sources and Uses'!FL14</f>
        <v>10457.59</v>
      </c>
      <c r="FO74" s="481">
        <f>+'Monthly Sources and Uses'!FM14</f>
        <v>18187.330000000002</v>
      </c>
      <c r="FP74" s="481">
        <f>+'Monthly Sources and Uses'!FN14</f>
        <v>24633.34</v>
      </c>
      <c r="FQ74" s="481">
        <f>+'Monthly Sources and Uses'!FO14</f>
        <v>24000</v>
      </c>
      <c r="FR74" s="481">
        <f>+'Monthly Sources and Uses'!FP14</f>
        <v>19380</v>
      </c>
      <c r="FS74" s="481">
        <f>+'Monthly Sources and Uses'!FQ14</f>
        <v>10661.13</v>
      </c>
      <c r="FT74" s="481">
        <f>+'Monthly Sources and Uses'!FR14</f>
        <v>12031.19</v>
      </c>
      <c r="FU74" s="481">
        <f>+'Monthly Sources and Uses'!FS14</f>
        <v>17975.52</v>
      </c>
      <c r="FV74" s="481">
        <f>+'Monthly Sources and Uses'!FT14</f>
        <v>26181.42</v>
      </c>
      <c r="FW74" s="481">
        <f>+'Monthly Sources and Uses'!FU14</f>
        <v>41342.81</v>
      </c>
      <c r="FX74" s="481">
        <f>+'Monthly Sources and Uses'!FV14</f>
        <v>40414.81</v>
      </c>
      <c r="FY74" s="481">
        <f>+'Monthly Sources and Uses'!FW14</f>
        <v>21345.94</v>
      </c>
      <c r="FZ74" s="481">
        <f>+'Monthly Sources and Uses'!FX14</f>
        <v>10647.19</v>
      </c>
      <c r="GA74" s="481">
        <f>+'Monthly Sources and Uses'!FY14</f>
        <v>18340.330000000002</v>
      </c>
      <c r="GB74" s="481">
        <f>+'Monthly Sources and Uses'!FZ14</f>
        <v>24659.67</v>
      </c>
    </row>
    <row r="75" spans="1:184">
      <c r="A75" s="461"/>
      <c r="B75" s="486"/>
      <c r="C75" s="476" t="s">
        <v>290</v>
      </c>
      <c r="D75" s="479" t="s">
        <v>36</v>
      </c>
      <c r="E75" s="465">
        <f>+'Monthly Sources and Uses'!C15</f>
        <v>2331.81</v>
      </c>
      <c r="F75" s="465">
        <f>+'Monthly Sources and Uses'!D15</f>
        <v>2106.91</v>
      </c>
      <c r="G75" s="465">
        <f>+'Monthly Sources and Uses'!E15</f>
        <v>2328.98</v>
      </c>
      <c r="H75" s="465">
        <f>+'Monthly Sources and Uses'!F15</f>
        <v>2259.44</v>
      </c>
      <c r="I75" s="465">
        <f>+'Monthly Sources and Uses'!G15</f>
        <v>2307.9699999999998</v>
      </c>
      <c r="J75" s="465">
        <f>+'Monthly Sources and Uses'!H15</f>
        <v>515.29</v>
      </c>
      <c r="K75" s="465">
        <f>+'Monthly Sources and Uses'!I15</f>
        <v>535.01</v>
      </c>
      <c r="L75" s="465">
        <f>+'Monthly Sources and Uses'!J15</f>
        <v>527.66</v>
      </c>
      <c r="M75" s="465">
        <f>+'Monthly Sources and Uses'!K15</f>
        <v>515.23</v>
      </c>
      <c r="N75" s="465">
        <f>+'Monthly Sources and Uses'!L15</f>
        <v>2329.0100000000002</v>
      </c>
      <c r="O75" s="465">
        <f>+'Monthly Sources and Uses'!M15</f>
        <v>2252.02</v>
      </c>
      <c r="P75" s="465">
        <f>+'Monthly Sources and Uses'!N15</f>
        <v>2345.4</v>
      </c>
      <c r="Q75" s="465">
        <f>+'Monthly Sources and Uses'!O15</f>
        <v>2331.81</v>
      </c>
      <c r="R75" s="465">
        <f>+'Monthly Sources and Uses'!P15</f>
        <v>2106.91</v>
      </c>
      <c r="S75" s="465">
        <f>+'Monthly Sources and Uses'!Q15</f>
        <v>2328.98</v>
      </c>
      <c r="T75" s="465">
        <f>+'Monthly Sources and Uses'!R15</f>
        <v>2259.44</v>
      </c>
      <c r="U75" s="465">
        <f>+'Monthly Sources and Uses'!S15</f>
        <v>2307.9699999999998</v>
      </c>
      <c r="V75" s="465">
        <f>+'Monthly Sources and Uses'!T15</f>
        <v>515.29</v>
      </c>
      <c r="W75" s="465">
        <f>+'Monthly Sources and Uses'!U15</f>
        <v>535.01</v>
      </c>
      <c r="X75" s="465">
        <f>+'Monthly Sources and Uses'!V15</f>
        <v>527.66</v>
      </c>
      <c r="Y75" s="465">
        <f>+'Monthly Sources and Uses'!W15</f>
        <v>515.23</v>
      </c>
      <c r="Z75" s="465">
        <f>+'Monthly Sources and Uses'!X15</f>
        <v>2329.0100000000002</v>
      </c>
      <c r="AA75" s="465">
        <f>+'Monthly Sources and Uses'!Y15</f>
        <v>2252.02</v>
      </c>
      <c r="AB75" s="465">
        <f>+'Monthly Sources and Uses'!Z15</f>
        <v>2345.4</v>
      </c>
      <c r="AC75" s="465">
        <f>+'Monthly Sources and Uses'!AA15</f>
        <v>1608.66</v>
      </c>
      <c r="AD75" s="465">
        <f>+'Monthly Sources and Uses'!AB15</f>
        <v>1340.2</v>
      </c>
      <c r="AE75" s="465">
        <f>+'Monthly Sources and Uses'!AC15</f>
        <v>722.03</v>
      </c>
      <c r="AF75" s="465">
        <f>+'Monthly Sources and Uses'!AD15</f>
        <v>822.04</v>
      </c>
      <c r="AG75" s="465">
        <f>+'Monthly Sources and Uses'!AE15</f>
        <v>1207.78</v>
      </c>
      <c r="AH75" s="465">
        <f>+'Monthly Sources and Uses'!AF15</f>
        <v>1672.13</v>
      </c>
      <c r="AI75" s="465">
        <f>+'Monthly Sources and Uses'!AG15</f>
        <v>2845.67</v>
      </c>
      <c r="AJ75" s="465">
        <f>+'Monthly Sources and Uses'!AH15</f>
        <v>2767.29</v>
      </c>
      <c r="AK75" s="465">
        <f>+'Monthly Sources and Uses'!AI15</f>
        <v>1470.61</v>
      </c>
      <c r="AL75" s="465">
        <f>+'Monthly Sources and Uses'!AJ15</f>
        <v>645.09</v>
      </c>
      <c r="AM75" s="465">
        <f>+'Monthly Sources and Uses'!AK15</f>
        <v>1236.51</v>
      </c>
      <c r="AN75" s="465">
        <f>+'Monthly Sources and Uses'!AL15</f>
        <v>1660.7</v>
      </c>
      <c r="AO75" s="465">
        <f>+'Monthly Sources and Uses'!AM15</f>
        <v>1618</v>
      </c>
      <c r="AP75" s="465">
        <f>+'Monthly Sources and Uses'!AN15</f>
        <v>1305.6500000000001</v>
      </c>
      <c r="AQ75" s="465">
        <f>+'Monthly Sources and Uses'!AO15</f>
        <v>731.36</v>
      </c>
      <c r="AR75" s="465">
        <f>+'Monthly Sources and Uses'!AP15</f>
        <v>781.34</v>
      </c>
      <c r="AS75" s="465">
        <f>+'Monthly Sources and Uses'!AQ15</f>
        <v>1244.06</v>
      </c>
      <c r="AT75" s="465">
        <f>+'Monthly Sources and Uses'!AR15</f>
        <v>1740.36</v>
      </c>
      <c r="AU75" s="465">
        <f>+'Monthly Sources and Uses'!AS15</f>
        <v>2777.93</v>
      </c>
      <c r="AV75" s="465">
        <f>+'Monthly Sources and Uses'!AT15</f>
        <v>2719.29</v>
      </c>
      <c r="AW75" s="465">
        <f>+'Monthly Sources and Uses'!AU15</f>
        <v>1475.46</v>
      </c>
      <c r="AX75" s="465">
        <f>+'Monthly Sources and Uses'!AV15</f>
        <v>689.3</v>
      </c>
      <c r="AY75" s="465">
        <f>+'Monthly Sources and Uses'!AW15</f>
        <v>1255.0899999999999</v>
      </c>
      <c r="AZ75" s="465">
        <f>+'Monthly Sources and Uses'!AX15</f>
        <v>1660.86</v>
      </c>
      <c r="BA75" s="465">
        <f>+'Monthly Sources and Uses'!AY15</f>
        <v>1581.61</v>
      </c>
      <c r="BB75" s="465">
        <f>+'Monthly Sources and Uses'!AZ15</f>
        <v>1400.68</v>
      </c>
      <c r="BC75" s="465">
        <f>+'Monthly Sources and Uses'!BA15</f>
        <v>701.95</v>
      </c>
      <c r="BD75" s="465">
        <f>+'Monthly Sources and Uses'!BB15</f>
        <v>709.96</v>
      </c>
      <c r="BE75" s="465">
        <f>+'Monthly Sources and Uses'!BC15</f>
        <v>1288.58</v>
      </c>
      <c r="BF75" s="465">
        <f>+'Monthly Sources and Uses'!BD15</f>
        <v>1716.73</v>
      </c>
      <c r="BG75" s="465">
        <f>+'Monthly Sources and Uses'!BE15</f>
        <v>2802.29</v>
      </c>
      <c r="BH75" s="465">
        <f>+'Monthly Sources and Uses'!BF15</f>
        <v>2768.29</v>
      </c>
      <c r="BI75" s="465">
        <f>+'Monthly Sources and Uses'!BG15</f>
        <v>1384.81</v>
      </c>
      <c r="BJ75" s="465">
        <f>+'Monthly Sources and Uses'!BH15</f>
        <v>698.8</v>
      </c>
      <c r="BK75" s="465">
        <f>+'Monthly Sources and Uses'!BI15</f>
        <v>1311.58</v>
      </c>
      <c r="BL75" s="465">
        <f>+'Monthly Sources and Uses'!BJ15</f>
        <v>1633.42</v>
      </c>
      <c r="BM75" s="465">
        <f>+'Monthly Sources and Uses'!BK15</f>
        <v>1604.64</v>
      </c>
      <c r="BN75" s="465">
        <f>+'Monthly Sources and Uses'!BL15</f>
        <v>1381.29</v>
      </c>
      <c r="BO75" s="465">
        <f>+'Monthly Sources and Uses'!BM15</f>
        <v>712.49</v>
      </c>
      <c r="BP75" s="465">
        <f>+'Monthly Sources and Uses'!BN15</f>
        <v>714.96</v>
      </c>
      <c r="BQ75" s="465">
        <f>+'Monthly Sources and Uses'!BO15</f>
        <v>1246.74</v>
      </c>
      <c r="BR75" s="465">
        <f>+'Monthly Sources and Uses'!BP15</f>
        <v>1701.48</v>
      </c>
      <c r="BS75" s="465">
        <f>+'Monthly Sources and Uses'!BQ15</f>
        <v>2863.61</v>
      </c>
      <c r="BT75" s="465">
        <f>+'Monthly Sources and Uses'!BR15</f>
        <v>2813.97</v>
      </c>
      <c r="BU75" s="465">
        <f>+'Monthly Sources and Uses'!BS15</f>
        <v>1346.02</v>
      </c>
      <c r="BV75" s="465">
        <f>+'Monthly Sources and Uses'!BT15</f>
        <v>685.45</v>
      </c>
      <c r="BW75" s="465">
        <f>+'Monthly Sources and Uses'!BU15</f>
        <v>1309.44</v>
      </c>
      <c r="BX75" s="465">
        <f>+'Monthly Sources and Uses'!BV15</f>
        <v>1618.61</v>
      </c>
      <c r="BY75" s="465">
        <f>+'Monthly Sources and Uses'!BW15</f>
        <v>1641.98</v>
      </c>
      <c r="BZ75" s="465">
        <f>+'Monthly Sources and Uses'!BX15</f>
        <v>1350.59</v>
      </c>
      <c r="CA75" s="465">
        <f>+'Monthly Sources and Uses'!BY15</f>
        <v>687.03</v>
      </c>
      <c r="CB75" s="465">
        <f>+'Monthly Sources and Uses'!BZ15</f>
        <v>774.96</v>
      </c>
      <c r="CC75" s="465">
        <f>+'Monthly Sources and Uses'!CA15</f>
        <v>1065.4100000000001</v>
      </c>
      <c r="CD75" s="465">
        <f>+'Monthly Sources and Uses'!CB15</f>
        <v>1798.73</v>
      </c>
      <c r="CE75" s="465">
        <f>+'Monthly Sources and Uses'!CC15</f>
        <v>2931.61</v>
      </c>
      <c r="CF75" s="465">
        <f>+'Monthly Sources and Uses'!CD15</f>
        <v>2829.94</v>
      </c>
      <c r="CG75" s="465">
        <f>+'Monthly Sources and Uses'!CE15</f>
        <v>1304.4000000000001</v>
      </c>
      <c r="CH75" s="465">
        <f>+'Monthly Sources and Uses'!CF15</f>
        <v>742.94</v>
      </c>
      <c r="CI75" s="465">
        <f>+'Monthly Sources and Uses'!CG15</f>
        <v>1250.5</v>
      </c>
      <c r="CJ75" s="465">
        <f>+'Monthly Sources and Uses'!CH15</f>
        <v>1620.61</v>
      </c>
      <c r="CK75" s="465">
        <f>+'Monthly Sources and Uses'!CI15</f>
        <v>1605.52</v>
      </c>
      <c r="CL75" s="465">
        <f>+'Monthly Sources and Uses'!CJ15</f>
        <v>1343.34</v>
      </c>
      <c r="CM75" s="465">
        <f>+'Monthly Sources and Uses'!CK15</f>
        <v>732.78</v>
      </c>
      <c r="CN75" s="465">
        <f>+'Monthly Sources and Uses'!CL15</f>
        <v>838</v>
      </c>
      <c r="CO75" s="465">
        <f>+'Monthly Sources and Uses'!CM15</f>
        <v>1181.06</v>
      </c>
      <c r="CP75" s="465">
        <f>+'Monthly Sources and Uses'!CN15</f>
        <v>1681.52</v>
      </c>
      <c r="CQ75" s="465">
        <f>+'Monthly Sources and Uses'!CO15</f>
        <v>2852.29</v>
      </c>
      <c r="CR75" s="465">
        <f>+'Monthly Sources and Uses'!CP15</f>
        <v>2751.29</v>
      </c>
      <c r="CS75" s="465">
        <f>+'Monthly Sources and Uses'!CQ15</f>
        <v>1446.61</v>
      </c>
      <c r="CT75" s="465">
        <f>+'Monthly Sources and Uses'!CR15</f>
        <v>696.08</v>
      </c>
      <c r="CU75" s="465">
        <f>+'Monthly Sources and Uses'!CS15</f>
        <v>1209.51</v>
      </c>
      <c r="CV75" s="465">
        <f>+'Monthly Sources and Uses'!CT15</f>
        <v>1660.7</v>
      </c>
      <c r="CW75" s="465">
        <f>+'Monthly Sources and Uses'!CU15</f>
        <v>1618</v>
      </c>
      <c r="CX75" s="465">
        <f>+'Monthly Sources and Uses'!CV15</f>
        <v>1306.5</v>
      </c>
      <c r="CY75" s="465">
        <f>+'Monthly Sources and Uses'!CW15</f>
        <v>742.03</v>
      </c>
      <c r="CZ75" s="465">
        <f>+'Monthly Sources and Uses'!CX15</f>
        <v>811.96</v>
      </c>
      <c r="DA75" s="465">
        <f>+'Monthly Sources and Uses'!CY15</f>
        <v>1204.06</v>
      </c>
      <c r="DB75" s="465">
        <f>+'Monthly Sources and Uses'!CZ15</f>
        <v>1714.02</v>
      </c>
      <c r="DC75" s="465">
        <f>+'Monthly Sources and Uses'!DA15</f>
        <v>2816.03</v>
      </c>
      <c r="DD75" s="465">
        <f>+'Monthly Sources and Uses'!DB15</f>
        <v>2680.29</v>
      </c>
      <c r="DE75" s="465">
        <f>+'Monthly Sources and Uses'!DC15</f>
        <v>1500.46</v>
      </c>
      <c r="DF75" s="465">
        <f>+'Monthly Sources and Uses'!DD15</f>
        <v>706.45</v>
      </c>
      <c r="DG75" s="465">
        <f>+'Monthly Sources and Uses'!DE15</f>
        <v>1255.51</v>
      </c>
      <c r="DH75" s="465">
        <f>+'Monthly Sources and Uses'!DF15</f>
        <v>1643.39</v>
      </c>
      <c r="DI75" s="465">
        <f>+'Monthly Sources and Uses'!DG15</f>
        <v>1613.81</v>
      </c>
      <c r="DJ75" s="465">
        <f>+'Monthly Sources and Uses'!DH15</f>
        <v>1320.03</v>
      </c>
      <c r="DK75" s="465">
        <f>+'Monthly Sources and Uses'!DI15</f>
        <v>724.22</v>
      </c>
      <c r="DL75" s="465">
        <f>+'Monthly Sources and Uses'!DJ15</f>
        <v>778.29</v>
      </c>
      <c r="DM75" s="465">
        <f>+'Monthly Sources and Uses'!DK15</f>
        <v>1260.3399999999999</v>
      </c>
      <c r="DN75" s="465">
        <f>+'Monthly Sources and Uses'!DL15</f>
        <v>1718.92</v>
      </c>
      <c r="DO75" s="465">
        <f>+'Monthly Sources and Uses'!DM15</f>
        <v>2783.1</v>
      </c>
      <c r="DP75" s="465">
        <f>+'Monthly Sources and Uses'!DN15</f>
        <v>2719.29</v>
      </c>
      <c r="DQ75" s="465">
        <f>+'Monthly Sources and Uses'!DO15</f>
        <v>1464.46</v>
      </c>
      <c r="DR75" s="465">
        <f>+'Monthly Sources and Uses'!DP15</f>
        <v>695.3</v>
      </c>
      <c r="DS75" s="465">
        <f>+'Monthly Sources and Uses'!DQ15</f>
        <v>1268.5</v>
      </c>
      <c r="DT75" s="465">
        <f>+'Monthly Sources and Uses'!DR15</f>
        <v>1652.45</v>
      </c>
      <c r="DU75" s="465">
        <f>+'Monthly Sources and Uses'!DS15</f>
        <v>1584.61</v>
      </c>
      <c r="DV75" s="465">
        <f>+'Monthly Sources and Uses'!DT15</f>
        <v>1392.83</v>
      </c>
      <c r="DW75" s="465">
        <f>+'Monthly Sources and Uses'!DU15</f>
        <v>715.25</v>
      </c>
      <c r="DX75" s="465">
        <f>+'Monthly Sources and Uses'!DV15</f>
        <v>701.51</v>
      </c>
      <c r="DY75" s="465">
        <f>+'Monthly Sources and Uses'!DW15</f>
        <v>1293.23</v>
      </c>
      <c r="DZ75" s="465">
        <f>+'Monthly Sources and Uses'!DX15</f>
        <v>1717.07</v>
      </c>
      <c r="EA75" s="465">
        <f>+'Monthly Sources and Uses'!DY15</f>
        <v>2792.61</v>
      </c>
      <c r="EB75" s="465">
        <f>+'Monthly Sources and Uses'!DZ15</f>
        <v>2767.97</v>
      </c>
      <c r="EC75" s="465">
        <f>+'Monthly Sources and Uses'!EA15</f>
        <v>1395.16</v>
      </c>
      <c r="ED75" s="465">
        <f>+'Monthly Sources and Uses'!EB15</f>
        <v>693.45</v>
      </c>
      <c r="EE75" s="465">
        <f>+'Monthly Sources and Uses'!EC15</f>
        <v>1318.5</v>
      </c>
      <c r="EF75" s="465">
        <f>+'Monthly Sources and Uses'!ED15</f>
        <v>1626.51</v>
      </c>
      <c r="EG75" s="465">
        <f>+'Monthly Sources and Uses'!EE15</f>
        <v>1629.21</v>
      </c>
      <c r="EH75" s="465">
        <f>+'Monthly Sources and Uses'!EF15</f>
        <v>1363.37</v>
      </c>
      <c r="EI75" s="465">
        <f>+'Monthly Sources and Uses'!EG15</f>
        <v>687.03</v>
      </c>
      <c r="EJ75" s="465">
        <f>+'Monthly Sources and Uses'!EH15</f>
        <v>781.96</v>
      </c>
      <c r="EK75" s="465">
        <f>+'Monthly Sources and Uses'!EI15</f>
        <v>1062.4100000000001</v>
      </c>
      <c r="EL75" s="465">
        <f>+'Monthly Sources and Uses'!EJ15</f>
        <v>1794.73</v>
      </c>
      <c r="EM75" s="465">
        <f>+'Monthly Sources and Uses'!EK15</f>
        <v>2925.61</v>
      </c>
      <c r="EN75" s="465">
        <f>+'Monthly Sources and Uses'!EL15</f>
        <v>2834.94</v>
      </c>
      <c r="EO75" s="465">
        <f>+'Monthly Sources and Uses'!EM15</f>
        <v>1321.4</v>
      </c>
      <c r="EP75" s="465">
        <f>+'Monthly Sources and Uses'!EN15</f>
        <v>692.24</v>
      </c>
      <c r="EQ75" s="465">
        <f>+'Monthly Sources and Uses'!EO15</f>
        <v>1290</v>
      </c>
      <c r="ER75" s="465">
        <f>+'Monthly Sources and Uses'!EP15</f>
        <v>1615.81</v>
      </c>
      <c r="ES75" s="465">
        <f>+'Monthly Sources and Uses'!EQ15</f>
        <v>1597.78</v>
      </c>
      <c r="ET75" s="465">
        <f>+'Monthly Sources and Uses'!ER15</f>
        <v>1375.43</v>
      </c>
      <c r="EU75" s="465">
        <f>+'Monthly Sources and Uses'!ES15</f>
        <v>707.03</v>
      </c>
      <c r="EV75" s="465">
        <f>+'Monthly Sources and Uses'!ET15</f>
        <v>741.5</v>
      </c>
      <c r="EW75" s="465">
        <f>+'Monthly Sources and Uses'!EU15</f>
        <v>1297.8900000000001</v>
      </c>
      <c r="EX75" s="465">
        <f>+'Monthly Sources and Uses'!EV15</f>
        <v>1629.13</v>
      </c>
      <c r="EY75" s="465">
        <f>+'Monthly Sources and Uses'!EW15</f>
        <v>2930.32</v>
      </c>
      <c r="EZ75" s="465">
        <f>+'Monthly Sources and Uses'!EX15</f>
        <v>2799.61</v>
      </c>
      <c r="FA75" s="465">
        <f>+'Monthly Sources and Uses'!EY15</f>
        <v>1317.76</v>
      </c>
      <c r="FB75" s="465">
        <f>+'Monthly Sources and Uses'!EZ15</f>
        <v>664.08</v>
      </c>
      <c r="FC75" s="465">
        <f>+'Monthly Sources and Uses'!FA15</f>
        <v>1320.16</v>
      </c>
      <c r="FD75" s="465">
        <f>+'Monthly Sources and Uses'!FB15</f>
        <v>1618</v>
      </c>
      <c r="FE75" s="465">
        <f>+'Monthly Sources and Uses'!FC15</f>
        <v>1608.66</v>
      </c>
      <c r="FF75" s="465">
        <f>+'Monthly Sources and Uses'!FD15</f>
        <v>1340.2</v>
      </c>
      <c r="FG75" s="465">
        <f>+'Monthly Sources and Uses'!FE15</f>
        <v>725.03</v>
      </c>
      <c r="FH75" s="465">
        <f>+'Monthly Sources and Uses'!FF15</f>
        <v>845.75</v>
      </c>
      <c r="FI75" s="465">
        <f>+'Monthly Sources and Uses'!FG15</f>
        <v>1181.06</v>
      </c>
      <c r="FJ75" s="465">
        <f>+'Monthly Sources and Uses'!FH15</f>
        <v>1682.52</v>
      </c>
      <c r="FK75" s="465">
        <f>+'Monthly Sources and Uses'!FI15</f>
        <v>2862.29</v>
      </c>
      <c r="FL75" s="465">
        <f>+'Monthly Sources and Uses'!FJ15</f>
        <v>2740.29</v>
      </c>
      <c r="FM75" s="465">
        <f>+'Monthly Sources and Uses'!FK15</f>
        <v>1462.61</v>
      </c>
      <c r="FN75" s="465">
        <f>+'Monthly Sources and Uses'!FL15</f>
        <v>650.09</v>
      </c>
      <c r="FO75" s="465">
        <f>+'Monthly Sources and Uses'!FM15</f>
        <v>1239.51</v>
      </c>
      <c r="FP75" s="465">
        <f>+'Monthly Sources and Uses'!FN15</f>
        <v>1660.7</v>
      </c>
      <c r="FQ75" s="465">
        <f>+'Monthly Sources and Uses'!FO15</f>
        <v>1618</v>
      </c>
      <c r="FR75" s="465">
        <f>+'Monthly Sources and Uses'!FP15</f>
        <v>1306.5</v>
      </c>
      <c r="FS75" s="465">
        <f>+'Monthly Sources and Uses'!FQ15</f>
        <v>742.03</v>
      </c>
      <c r="FT75" s="465">
        <f>+'Monthly Sources and Uses'!FR15</f>
        <v>811.96</v>
      </c>
      <c r="FU75" s="465">
        <f>+'Monthly Sources and Uses'!FS15</f>
        <v>1204.06</v>
      </c>
      <c r="FV75" s="465">
        <f>+'Monthly Sources and Uses'!FT15</f>
        <v>1699.09</v>
      </c>
      <c r="FW75" s="465">
        <f>+'Monthly Sources and Uses'!FU15</f>
        <v>2830.96</v>
      </c>
      <c r="FX75" s="465">
        <f>+'Monthly Sources and Uses'!FV15</f>
        <v>2680.29</v>
      </c>
      <c r="FY75" s="465">
        <f>+'Monthly Sources and Uses'!FW15</f>
        <v>1526.46</v>
      </c>
      <c r="FZ75" s="465">
        <f>+'Monthly Sources and Uses'!FX15</f>
        <v>680.45</v>
      </c>
      <c r="GA75" s="465">
        <f>+'Monthly Sources and Uses'!FY15</f>
        <v>1255.51</v>
      </c>
      <c r="GB75" s="465">
        <f>+'Monthly Sources and Uses'!FZ15</f>
        <v>1643.39</v>
      </c>
    </row>
    <row r="76" spans="1:184">
      <c r="B76" s="486"/>
      <c r="C76" s="473"/>
      <c r="D76" s="470" t="s">
        <v>36</v>
      </c>
      <c r="E76" s="464">
        <f>+SUM(E64:E74)</f>
        <v>1108033.06</v>
      </c>
      <c r="F76" s="464">
        <f t="shared" ref="F76:AZ76" si="61">+SUM(F64:F74)</f>
        <v>994352.75</v>
      </c>
      <c r="G76" s="464">
        <f t="shared" si="61"/>
        <v>1066053.44</v>
      </c>
      <c r="H76" s="464">
        <f t="shared" si="61"/>
        <v>934032.10999999987</v>
      </c>
      <c r="I76" s="464">
        <f t="shared" si="61"/>
        <v>951014.49</v>
      </c>
      <c r="J76" s="464">
        <f t="shared" si="61"/>
        <v>994574.73</v>
      </c>
      <c r="K76" s="464">
        <f t="shared" si="61"/>
        <v>1064713.58</v>
      </c>
      <c r="L76" s="464">
        <f t="shared" si="61"/>
        <v>1042186.29</v>
      </c>
      <c r="M76" s="464">
        <f t="shared" si="61"/>
        <v>988796.7699999999</v>
      </c>
      <c r="N76" s="464">
        <f t="shared" si="61"/>
        <v>824804.12</v>
      </c>
      <c r="O76" s="464">
        <f t="shared" si="61"/>
        <v>890407.22</v>
      </c>
      <c r="P76" s="464">
        <f t="shared" si="61"/>
        <v>1061190.02</v>
      </c>
      <c r="Q76" s="464">
        <f t="shared" si="61"/>
        <v>1096894.4500000002</v>
      </c>
      <c r="R76" s="464">
        <f t="shared" si="61"/>
        <v>986902.34</v>
      </c>
      <c r="S76" s="464">
        <f t="shared" si="61"/>
        <v>967868.80000000016</v>
      </c>
      <c r="T76" s="464">
        <f t="shared" si="61"/>
        <v>894930.74999999988</v>
      </c>
      <c r="U76" s="464">
        <f t="shared" si="61"/>
        <v>936414.25</v>
      </c>
      <c r="V76" s="464">
        <f t="shared" si="61"/>
        <v>997255.64999999991</v>
      </c>
      <c r="W76" s="464">
        <f t="shared" si="61"/>
        <v>1037781.02</v>
      </c>
      <c r="X76" s="464">
        <f t="shared" si="61"/>
        <v>1038748.29</v>
      </c>
      <c r="Y76" s="464">
        <f t="shared" si="61"/>
        <v>985075.7699999999</v>
      </c>
      <c r="Z76" s="464">
        <f t="shared" si="61"/>
        <v>997037.92</v>
      </c>
      <c r="AA76" s="464">
        <f t="shared" si="61"/>
        <v>1016788.22</v>
      </c>
      <c r="AB76" s="464">
        <f t="shared" si="61"/>
        <v>1053519.4200000002</v>
      </c>
      <c r="AC76" s="464">
        <f t="shared" si="61"/>
        <v>1059117.72</v>
      </c>
      <c r="AD76" s="464">
        <f t="shared" si="61"/>
        <v>965254.94</v>
      </c>
      <c r="AE76" s="464">
        <f t="shared" si="61"/>
        <v>1018636.5000000001</v>
      </c>
      <c r="AF76" s="464">
        <f t="shared" si="61"/>
        <v>894567.78</v>
      </c>
      <c r="AG76" s="464">
        <f t="shared" si="61"/>
        <v>894819.58000000007</v>
      </c>
      <c r="AH76" s="464">
        <f t="shared" si="61"/>
        <v>1008863.5099999999</v>
      </c>
      <c r="AI76" s="464">
        <f t="shared" si="61"/>
        <v>1070167.77</v>
      </c>
      <c r="AJ76" s="464">
        <f t="shared" si="61"/>
        <v>1067048.55</v>
      </c>
      <c r="AK76" s="464">
        <f t="shared" si="61"/>
        <v>991054.80999999994</v>
      </c>
      <c r="AL76" s="464">
        <f t="shared" si="61"/>
        <v>844495.78999999992</v>
      </c>
      <c r="AM76" s="464">
        <f t="shared" si="61"/>
        <v>998947.85999999987</v>
      </c>
      <c r="AN76" s="464">
        <f t="shared" si="61"/>
        <v>1021515.95</v>
      </c>
      <c r="AO76" s="464">
        <f t="shared" si="61"/>
        <v>1060304.58</v>
      </c>
      <c r="AP76" s="464">
        <f t="shared" si="61"/>
        <v>998869.48</v>
      </c>
      <c r="AQ76" s="464">
        <f t="shared" si="61"/>
        <v>896896.28</v>
      </c>
      <c r="AR76" s="464">
        <f t="shared" si="61"/>
        <v>811925.86</v>
      </c>
      <c r="AS76" s="464">
        <f t="shared" si="61"/>
        <v>937117.73</v>
      </c>
      <c r="AT76" s="464">
        <f t="shared" si="61"/>
        <v>1011657.72</v>
      </c>
      <c r="AU76" s="464">
        <f t="shared" si="61"/>
        <v>1064816.8</v>
      </c>
      <c r="AV76" s="464">
        <f t="shared" si="61"/>
        <v>1077500.1800000002</v>
      </c>
      <c r="AW76" s="464">
        <f t="shared" si="61"/>
        <v>991316.52</v>
      </c>
      <c r="AX76" s="464">
        <f t="shared" si="61"/>
        <v>962364.93</v>
      </c>
      <c r="AY76" s="464">
        <f t="shared" si="61"/>
        <v>1003317.9099999999</v>
      </c>
      <c r="AZ76" s="464">
        <f t="shared" si="61"/>
        <v>1020087.64</v>
      </c>
      <c r="BA76" s="464">
        <f t="shared" ref="BA76:DL76" si="62">+SUM(BA64:BA74)</f>
        <v>1059563.02</v>
      </c>
      <c r="BB76" s="464">
        <f t="shared" si="62"/>
        <v>963212.62999999989</v>
      </c>
      <c r="BC76" s="464">
        <f t="shared" si="62"/>
        <v>937853.62</v>
      </c>
      <c r="BD76" s="464">
        <f t="shared" si="62"/>
        <v>860970.33</v>
      </c>
      <c r="BE76" s="464">
        <f t="shared" si="62"/>
        <v>933350.58000000007</v>
      </c>
      <c r="BF76" s="464">
        <f t="shared" si="62"/>
        <v>992764.13</v>
      </c>
      <c r="BG76" s="464">
        <f t="shared" si="62"/>
        <v>1042721.3900000001</v>
      </c>
      <c r="BH76" s="464">
        <f t="shared" si="62"/>
        <v>1057132.22</v>
      </c>
      <c r="BI76" s="464">
        <f t="shared" si="62"/>
        <v>952480.33000000007</v>
      </c>
      <c r="BJ76" s="464">
        <f t="shared" si="62"/>
        <v>729665.64</v>
      </c>
      <c r="BK76" s="464">
        <f t="shared" si="62"/>
        <v>828428.04999999993</v>
      </c>
      <c r="BL76" s="464">
        <f t="shared" si="62"/>
        <v>1005785.8300000001</v>
      </c>
      <c r="BM76" s="464">
        <f t="shared" si="62"/>
        <v>1070006.77</v>
      </c>
      <c r="BN76" s="464">
        <f t="shared" si="62"/>
        <v>972857.16999999993</v>
      </c>
      <c r="BO76" s="464">
        <f t="shared" si="62"/>
        <v>944365.78</v>
      </c>
      <c r="BP76" s="464">
        <f t="shared" si="62"/>
        <v>877552.47999999986</v>
      </c>
      <c r="BQ76" s="464">
        <f t="shared" si="62"/>
        <v>951597.1</v>
      </c>
      <c r="BR76" s="464">
        <f t="shared" si="62"/>
        <v>1005676.3099999999</v>
      </c>
      <c r="BS76" s="464">
        <f t="shared" si="62"/>
        <v>1073811.8600000001</v>
      </c>
      <c r="BT76" s="464">
        <f t="shared" si="62"/>
        <v>1082404.54</v>
      </c>
      <c r="BU76" s="464">
        <f t="shared" si="62"/>
        <v>949713.87999999989</v>
      </c>
      <c r="BV76" s="464">
        <f t="shared" si="62"/>
        <v>942629.16</v>
      </c>
      <c r="BW76" s="464">
        <f t="shared" si="62"/>
        <v>970309.79999999993</v>
      </c>
      <c r="BX76" s="464">
        <f t="shared" si="62"/>
        <v>1072951.9800000002</v>
      </c>
      <c r="BY76" s="464">
        <f t="shared" si="62"/>
        <v>1109761.01</v>
      </c>
      <c r="BZ76" s="464">
        <f t="shared" si="62"/>
        <v>980829.6399999999</v>
      </c>
      <c r="CA76" s="464">
        <f t="shared" si="62"/>
        <v>939705.74</v>
      </c>
      <c r="CB76" s="464">
        <f t="shared" si="62"/>
        <v>850293.66999999993</v>
      </c>
      <c r="CC76" s="464">
        <f t="shared" si="62"/>
        <v>943102.07000000007</v>
      </c>
      <c r="CD76" s="464">
        <f t="shared" si="62"/>
        <v>1038035.01</v>
      </c>
      <c r="CE76" s="464">
        <f t="shared" si="62"/>
        <v>1134677.07</v>
      </c>
      <c r="CF76" s="464">
        <f t="shared" si="62"/>
        <v>1134590.9300000002</v>
      </c>
      <c r="CG76" s="464">
        <f t="shared" si="62"/>
        <v>1056643</v>
      </c>
      <c r="CH76" s="464">
        <f t="shared" si="62"/>
        <v>842320.59000000008</v>
      </c>
      <c r="CI76" s="464">
        <f t="shared" si="62"/>
        <v>1082154.1300000001</v>
      </c>
      <c r="CJ76" s="464">
        <f t="shared" si="62"/>
        <v>1133803.3700000001</v>
      </c>
      <c r="CK76" s="464">
        <f t="shared" si="62"/>
        <v>1153720.1300000001</v>
      </c>
      <c r="CL76" s="464">
        <f t="shared" si="62"/>
        <v>1072912.73</v>
      </c>
      <c r="CM76" s="464">
        <f t="shared" si="62"/>
        <v>1107949.96</v>
      </c>
      <c r="CN76" s="464">
        <f t="shared" si="62"/>
        <v>918974.08</v>
      </c>
      <c r="CO76" s="464">
        <f t="shared" si="62"/>
        <v>1013456.06</v>
      </c>
      <c r="CP76" s="464">
        <f t="shared" si="62"/>
        <v>1081242.45</v>
      </c>
      <c r="CQ76" s="464">
        <f t="shared" si="62"/>
        <v>1154186.42</v>
      </c>
      <c r="CR76" s="464">
        <f t="shared" si="62"/>
        <v>1152982.1800000002</v>
      </c>
      <c r="CS76" s="464">
        <f t="shared" si="62"/>
        <v>1081966.4099999999</v>
      </c>
      <c r="CT76" s="464">
        <f t="shared" si="62"/>
        <v>1036931.8</v>
      </c>
      <c r="CU76" s="464">
        <f t="shared" si="62"/>
        <v>1094738.8600000001</v>
      </c>
      <c r="CV76" s="464">
        <f t="shared" si="62"/>
        <v>1140948.7500000002</v>
      </c>
      <c r="CW76" s="464">
        <f t="shared" si="62"/>
        <v>1156941.58</v>
      </c>
      <c r="CX76" s="464">
        <f t="shared" si="62"/>
        <v>999934.7</v>
      </c>
      <c r="CY76" s="464">
        <f t="shared" si="62"/>
        <v>975528.59000000008</v>
      </c>
      <c r="CZ76" s="464">
        <f t="shared" si="62"/>
        <v>928075.59</v>
      </c>
      <c r="DA76" s="464">
        <f t="shared" si="62"/>
        <v>1028071.8900000001</v>
      </c>
      <c r="DB76" s="464">
        <f t="shared" si="62"/>
        <v>1088916.76</v>
      </c>
      <c r="DC76" s="464">
        <f t="shared" si="62"/>
        <v>1160280.4800000002</v>
      </c>
      <c r="DD76" s="464">
        <f t="shared" si="62"/>
        <v>1170678.3900000001</v>
      </c>
      <c r="DE76" s="464">
        <f t="shared" si="62"/>
        <v>1071981.54</v>
      </c>
      <c r="DF76" s="464">
        <f t="shared" si="62"/>
        <v>841566.78999999992</v>
      </c>
      <c r="DG76" s="464">
        <f t="shared" si="62"/>
        <v>1100222.8500000001</v>
      </c>
      <c r="DH76" s="464">
        <f t="shared" si="62"/>
        <v>1131697.2799999998</v>
      </c>
      <c r="DI76" s="464">
        <f t="shared" si="62"/>
        <v>1154673.42</v>
      </c>
      <c r="DJ76" s="464">
        <f t="shared" si="62"/>
        <v>1041738.25</v>
      </c>
      <c r="DK76" s="464">
        <f t="shared" si="62"/>
        <v>1131388.55</v>
      </c>
      <c r="DL76" s="464">
        <f t="shared" si="62"/>
        <v>955441.17</v>
      </c>
      <c r="DM76" s="464">
        <f t="shared" ref="DM76:FX76" si="63">+SUM(DM64:DM74)</f>
        <v>951096.49</v>
      </c>
      <c r="DN76" s="464">
        <f t="shared" si="63"/>
        <v>1084244.9200000002</v>
      </c>
      <c r="DO76" s="464">
        <f t="shared" si="63"/>
        <v>1160741.3800000001</v>
      </c>
      <c r="DP76" s="464">
        <f t="shared" si="63"/>
        <v>1155502.8800000001</v>
      </c>
      <c r="DQ76" s="464">
        <f t="shared" si="63"/>
        <v>1063837.42</v>
      </c>
      <c r="DR76" s="464">
        <f t="shared" si="63"/>
        <v>1040353.93</v>
      </c>
      <c r="DS76" s="464">
        <f t="shared" si="63"/>
        <v>1099523.54</v>
      </c>
      <c r="DT76" s="464">
        <f t="shared" si="63"/>
        <v>1129192.6099999999</v>
      </c>
      <c r="DU76" s="464">
        <f t="shared" si="63"/>
        <v>1149270.0200000003</v>
      </c>
      <c r="DV76" s="464">
        <f t="shared" si="63"/>
        <v>1037320.45</v>
      </c>
      <c r="DW76" s="464">
        <f t="shared" si="63"/>
        <v>1087757.8199999998</v>
      </c>
      <c r="DX76" s="464">
        <f t="shared" si="63"/>
        <v>892903.33</v>
      </c>
      <c r="DY76" s="464">
        <f t="shared" si="63"/>
        <v>985466.58000000007</v>
      </c>
      <c r="DZ76" s="464">
        <f t="shared" si="63"/>
        <v>1067442.5299999998</v>
      </c>
      <c r="EA76" s="464">
        <f t="shared" si="63"/>
        <v>1149155.6300000001</v>
      </c>
      <c r="EB76" s="464">
        <f t="shared" si="63"/>
        <v>1147731.7700000003</v>
      </c>
      <c r="EC76" s="464">
        <f t="shared" si="63"/>
        <v>1060257.79</v>
      </c>
      <c r="ED76" s="464">
        <f t="shared" si="63"/>
        <v>859273.58</v>
      </c>
      <c r="EE76" s="464">
        <f t="shared" si="63"/>
        <v>990954.74</v>
      </c>
      <c r="EF76" s="464">
        <f t="shared" si="63"/>
        <v>1123670.7500000002</v>
      </c>
      <c r="EG76" s="464">
        <f t="shared" si="63"/>
        <v>1142828.6800000002</v>
      </c>
      <c r="EH76" s="464">
        <f t="shared" si="63"/>
        <v>1072082.97</v>
      </c>
      <c r="EI76" s="464">
        <f t="shared" si="63"/>
        <v>967973.54</v>
      </c>
      <c r="EJ76" s="464">
        <f t="shared" si="63"/>
        <v>872134.71999999986</v>
      </c>
      <c r="EK76" s="464">
        <f t="shared" si="63"/>
        <v>1010674.91</v>
      </c>
      <c r="EL76" s="464">
        <f t="shared" si="63"/>
        <v>1067522.4099999999</v>
      </c>
      <c r="EM76" s="464">
        <f t="shared" si="63"/>
        <v>1149124.07</v>
      </c>
      <c r="EN76" s="464">
        <f t="shared" si="63"/>
        <v>1144915.9300000002</v>
      </c>
      <c r="EO76" s="464">
        <f t="shared" si="63"/>
        <v>1066568.1299999999</v>
      </c>
      <c r="EP76" s="464">
        <f t="shared" si="63"/>
        <v>1027908.76</v>
      </c>
      <c r="EQ76" s="464">
        <f t="shared" si="63"/>
        <v>1085904.83</v>
      </c>
      <c r="ER76" s="464">
        <f t="shared" si="63"/>
        <v>1129391.1800000002</v>
      </c>
      <c r="ES76" s="464">
        <f t="shared" si="63"/>
        <v>1130992.6600000001</v>
      </c>
      <c r="ET76" s="464">
        <f t="shared" si="63"/>
        <v>1026024.9</v>
      </c>
      <c r="EU76" s="464">
        <f t="shared" si="63"/>
        <v>1059912.2</v>
      </c>
      <c r="EV76" s="464">
        <f t="shared" si="63"/>
        <v>916834.07</v>
      </c>
      <c r="EW76" s="464">
        <f t="shared" si="63"/>
        <v>1024133.8800000001</v>
      </c>
      <c r="EX76" s="464">
        <f t="shared" si="63"/>
        <v>1057106.93</v>
      </c>
      <c r="EY76" s="464">
        <f t="shared" si="63"/>
        <v>1136681.3599999999</v>
      </c>
      <c r="EZ76" s="464">
        <f t="shared" si="63"/>
        <v>1140890.6700000002</v>
      </c>
      <c r="FA76" s="464">
        <f t="shared" si="63"/>
        <v>1057122.17</v>
      </c>
      <c r="FB76" s="464">
        <f t="shared" si="63"/>
        <v>825547.28</v>
      </c>
      <c r="FC76" s="464">
        <f t="shared" si="63"/>
        <v>880646.88</v>
      </c>
      <c r="FD76" s="464">
        <f t="shared" si="63"/>
        <v>1114463.3700000001</v>
      </c>
      <c r="FE76" s="464">
        <f t="shared" si="63"/>
        <v>1115031.51</v>
      </c>
      <c r="FF76" s="464">
        <f t="shared" si="63"/>
        <v>1010338.35</v>
      </c>
      <c r="FG76" s="464">
        <f t="shared" si="63"/>
        <v>1002331.7100000001</v>
      </c>
      <c r="FH76" s="464">
        <f t="shared" si="63"/>
        <v>846179.92999999993</v>
      </c>
      <c r="FI76" s="464">
        <f t="shared" si="63"/>
        <v>988028.66</v>
      </c>
      <c r="FJ76" s="464">
        <f t="shared" si="63"/>
        <v>1046007.8399999999</v>
      </c>
      <c r="FK76" s="464">
        <f t="shared" si="63"/>
        <v>1128721.83</v>
      </c>
      <c r="FL76" s="464">
        <f t="shared" si="63"/>
        <v>1124351.6600000001</v>
      </c>
      <c r="FM76" s="464">
        <f t="shared" si="63"/>
        <v>1039747.14</v>
      </c>
      <c r="FN76" s="464">
        <f t="shared" si="63"/>
        <v>1014315.1900000001</v>
      </c>
      <c r="FO76" s="464">
        <f t="shared" si="63"/>
        <v>1061166.8499999999</v>
      </c>
      <c r="FP76" s="464">
        <f t="shared" si="63"/>
        <v>1103129.95</v>
      </c>
      <c r="FQ76" s="464">
        <f t="shared" si="63"/>
        <v>1106591.58</v>
      </c>
      <c r="FR76" s="464">
        <f t="shared" si="63"/>
        <v>1004686.2</v>
      </c>
      <c r="FS76" s="464">
        <f t="shared" si="63"/>
        <v>841915.72</v>
      </c>
      <c r="FT76" s="464">
        <f t="shared" si="63"/>
        <v>920353.42999999993</v>
      </c>
      <c r="FU76" s="464">
        <f t="shared" si="63"/>
        <v>929054.5</v>
      </c>
      <c r="FV76" s="464">
        <f t="shared" si="63"/>
        <v>1042003.62</v>
      </c>
      <c r="FW76" s="464">
        <f t="shared" si="63"/>
        <v>1119240.2200000002</v>
      </c>
      <c r="FX76" s="464">
        <f t="shared" si="63"/>
        <v>1113438.1800000002</v>
      </c>
      <c r="FY76" s="464">
        <f t="shared" ref="FY76:GB76" si="64">+SUM(FY64:FY74)</f>
        <v>1000215.94</v>
      </c>
      <c r="FZ76" s="464">
        <f t="shared" si="64"/>
        <v>919679.2</v>
      </c>
      <c r="GA76" s="464">
        <f t="shared" si="64"/>
        <v>974470.87999999989</v>
      </c>
      <c r="GB76" s="464">
        <f t="shared" si="64"/>
        <v>1101568.2799999998</v>
      </c>
    </row>
    <row r="77" spans="1:184">
      <c r="A77" s="60"/>
      <c r="B77" s="486"/>
      <c r="C77" s="473"/>
      <c r="D77" s="470"/>
      <c r="E77" s="464"/>
      <c r="F77" s="464"/>
      <c r="G77" s="464"/>
      <c r="H77" s="464"/>
      <c r="I77" s="464"/>
      <c r="J77" s="464"/>
      <c r="K77" s="464"/>
      <c r="L77" s="464"/>
      <c r="M77" s="464"/>
      <c r="N77" s="464"/>
      <c r="O77" s="464"/>
      <c r="P77" s="464"/>
      <c r="Q77" s="265"/>
      <c r="R77" s="265"/>
      <c r="S77" s="265"/>
      <c r="T77" s="265"/>
      <c r="U77" s="265"/>
      <c r="V77" s="265"/>
      <c r="W77" s="265"/>
      <c r="X77" s="265"/>
      <c r="Y77" s="265"/>
      <c r="Z77" s="265"/>
      <c r="AA77" s="265"/>
      <c r="AB77" s="265"/>
      <c r="AC77" s="265"/>
      <c r="AD77" s="265"/>
      <c r="AE77" s="265"/>
      <c r="AF77" s="265"/>
      <c r="AG77" s="265"/>
      <c r="AH77" s="265"/>
      <c r="AI77" s="265"/>
      <c r="AJ77" s="265"/>
      <c r="AK77" s="265"/>
      <c r="AL77" s="265"/>
      <c r="AM77" s="265"/>
      <c r="AN77" s="265"/>
      <c r="AO77" s="265"/>
      <c r="AP77" s="265"/>
      <c r="AQ77" s="265"/>
      <c r="AR77" s="265"/>
      <c r="AS77" s="265"/>
      <c r="AT77" s="265"/>
      <c r="AU77" s="265"/>
      <c r="AV77" s="265"/>
      <c r="AW77" s="265"/>
      <c r="AX77" s="265"/>
      <c r="AY77" s="265"/>
      <c r="AZ77" s="265"/>
      <c r="BA77" s="265"/>
      <c r="BB77" s="265"/>
      <c r="BC77" s="265"/>
      <c r="BD77" s="265"/>
      <c r="BE77" s="265"/>
      <c r="BF77" s="265"/>
      <c r="BG77" s="265"/>
      <c r="BH77" s="265"/>
      <c r="BI77" s="265"/>
      <c r="BJ77" s="265"/>
      <c r="BK77" s="265"/>
      <c r="BL77" s="265"/>
      <c r="BM77" s="265"/>
      <c r="BN77" s="265"/>
      <c r="BO77" s="265"/>
      <c r="BP77" s="265"/>
      <c r="BQ77" s="265"/>
      <c r="BR77" s="265"/>
      <c r="BS77" s="265"/>
      <c r="BT77" s="265"/>
      <c r="BU77" s="265"/>
      <c r="BV77" s="265"/>
      <c r="BW77" s="265"/>
      <c r="BX77" s="265"/>
      <c r="BY77" s="265"/>
      <c r="BZ77" s="265"/>
      <c r="CA77" s="265"/>
      <c r="CB77" s="265"/>
      <c r="CC77" s="265"/>
      <c r="CD77" s="265"/>
      <c r="CE77" s="265"/>
      <c r="CF77" s="265"/>
      <c r="CG77" s="265"/>
      <c r="CH77" s="265"/>
      <c r="CI77" s="265"/>
      <c r="CJ77" s="265"/>
      <c r="CK77" s="265"/>
      <c r="CL77" s="265"/>
      <c r="CM77" s="265"/>
      <c r="CN77" s="265"/>
      <c r="CO77" s="265"/>
      <c r="CP77" s="265"/>
      <c r="CQ77" s="265"/>
      <c r="CR77" s="265"/>
      <c r="CS77" s="265"/>
      <c r="CT77" s="265"/>
      <c r="CU77" s="265"/>
      <c r="CV77" s="265"/>
      <c r="CW77" s="265"/>
      <c r="CX77" s="265"/>
      <c r="CY77" s="265"/>
      <c r="CZ77" s="265"/>
      <c r="DA77" s="265"/>
      <c r="DB77" s="265"/>
      <c r="DC77" s="265"/>
      <c r="DD77" s="265"/>
      <c r="DE77" s="265"/>
      <c r="DF77" s="265"/>
      <c r="DG77" s="265"/>
      <c r="DH77" s="265"/>
      <c r="DI77" s="265"/>
      <c r="DJ77" s="265"/>
      <c r="DK77" s="265"/>
      <c r="DL77" s="265"/>
      <c r="DM77" s="265"/>
      <c r="DN77" s="265"/>
      <c r="DO77" s="265"/>
      <c r="DP77" s="265"/>
      <c r="DQ77" s="265"/>
      <c r="DR77" s="265"/>
      <c r="DS77" s="265"/>
      <c r="DT77" s="265"/>
      <c r="DU77" s="265"/>
      <c r="DV77" s="265"/>
      <c r="DW77" s="265"/>
      <c r="DX77" s="265"/>
      <c r="DY77" s="265"/>
      <c r="DZ77" s="265"/>
      <c r="EA77" s="265"/>
      <c r="EB77" s="265"/>
      <c r="EC77" s="265"/>
      <c r="ED77" s="265"/>
      <c r="EE77" s="265"/>
      <c r="EF77" s="265"/>
      <c r="EG77" s="265"/>
      <c r="EH77" s="265"/>
      <c r="EI77" s="265"/>
      <c r="EJ77" s="265"/>
      <c r="EK77" s="265"/>
      <c r="EL77" s="265"/>
      <c r="EM77" s="265"/>
      <c r="EN77" s="265"/>
      <c r="EO77" s="265"/>
      <c r="EP77" s="265"/>
      <c r="EQ77" s="265"/>
      <c r="ER77" s="265"/>
      <c r="ES77" s="265"/>
      <c r="ET77" s="265"/>
      <c r="EU77" s="265"/>
      <c r="EV77" s="265"/>
      <c r="EW77" s="265"/>
      <c r="EX77" s="265"/>
      <c r="EY77" s="265"/>
      <c r="EZ77" s="265"/>
      <c r="FA77" s="265"/>
      <c r="FB77" s="265"/>
      <c r="FC77" s="265"/>
      <c r="FD77" s="265"/>
      <c r="FE77" s="265"/>
      <c r="FF77" s="265"/>
      <c r="FG77" s="265"/>
      <c r="FH77" s="265"/>
      <c r="FI77" s="265"/>
      <c r="FJ77" s="265"/>
      <c r="FK77" s="265"/>
      <c r="FL77" s="265"/>
      <c r="FM77" s="265"/>
      <c r="FN77" s="265"/>
      <c r="FO77" s="265"/>
      <c r="FP77" s="265"/>
      <c r="FQ77" s="265"/>
      <c r="FR77" s="265"/>
      <c r="FS77" s="265"/>
      <c r="FT77" s="265"/>
      <c r="FU77" s="265"/>
      <c r="FV77" s="265"/>
      <c r="FW77" s="265"/>
      <c r="FX77" s="265"/>
      <c r="FY77" s="265"/>
      <c r="FZ77" s="265"/>
      <c r="GA77" s="265"/>
      <c r="GB77" s="265"/>
    </row>
    <row r="78" spans="1:184">
      <c r="A78" s="60"/>
      <c r="B78" s="461"/>
      <c r="C78" s="461"/>
      <c r="D78" s="461"/>
      <c r="E78" s="489">
        <v>2013</v>
      </c>
      <c r="F78" s="489">
        <v>2013</v>
      </c>
      <c r="G78" s="489">
        <v>2013</v>
      </c>
      <c r="H78" s="489">
        <v>2013</v>
      </c>
      <c r="I78" s="489">
        <v>2013</v>
      </c>
      <c r="J78" s="489">
        <v>2013</v>
      </c>
      <c r="K78" s="489">
        <v>2013</v>
      </c>
      <c r="L78" s="489">
        <v>2013</v>
      </c>
      <c r="M78" s="489">
        <v>2013</v>
      </c>
      <c r="N78" s="489">
        <v>2013</v>
      </c>
      <c r="O78" s="489">
        <v>2013</v>
      </c>
      <c r="P78" s="489">
        <v>2013</v>
      </c>
      <c r="Q78" s="269">
        <f t="shared" ref="Q78:BF78" si="65">+YEAR(Q79)</f>
        <v>2014</v>
      </c>
      <c r="R78" s="269">
        <f t="shared" si="65"/>
        <v>2014</v>
      </c>
      <c r="S78" s="269">
        <f t="shared" si="65"/>
        <v>2014</v>
      </c>
      <c r="T78" s="269">
        <f t="shared" si="65"/>
        <v>2014</v>
      </c>
      <c r="U78" s="269">
        <f t="shared" si="65"/>
        <v>2014</v>
      </c>
      <c r="V78" s="269">
        <f t="shared" si="65"/>
        <v>2014</v>
      </c>
      <c r="W78" s="269">
        <f t="shared" si="65"/>
        <v>2014</v>
      </c>
      <c r="X78" s="269">
        <f t="shared" si="65"/>
        <v>2014</v>
      </c>
      <c r="Y78" s="269">
        <f t="shared" si="65"/>
        <v>2014</v>
      </c>
      <c r="Z78" s="269">
        <f t="shared" si="65"/>
        <v>2014</v>
      </c>
      <c r="AA78" s="269">
        <f t="shared" si="65"/>
        <v>2014</v>
      </c>
      <c r="AB78" s="269">
        <f t="shared" si="65"/>
        <v>2014</v>
      </c>
      <c r="AC78" s="269">
        <f t="shared" si="65"/>
        <v>2015</v>
      </c>
      <c r="AD78" s="269">
        <f t="shared" si="65"/>
        <v>2015</v>
      </c>
      <c r="AE78" s="269">
        <f t="shared" si="65"/>
        <v>2015</v>
      </c>
      <c r="AF78" s="269">
        <f t="shared" si="65"/>
        <v>2015</v>
      </c>
      <c r="AG78" s="269">
        <f t="shared" si="65"/>
        <v>2015</v>
      </c>
      <c r="AH78" s="269">
        <f t="shared" si="65"/>
        <v>2015</v>
      </c>
      <c r="AI78" s="269">
        <f t="shared" si="65"/>
        <v>2015</v>
      </c>
      <c r="AJ78" s="269">
        <f t="shared" si="65"/>
        <v>2015</v>
      </c>
      <c r="AK78" s="269">
        <f t="shared" si="65"/>
        <v>2015</v>
      </c>
      <c r="AL78" s="269">
        <f t="shared" si="65"/>
        <v>2015</v>
      </c>
      <c r="AM78" s="269">
        <f t="shared" si="65"/>
        <v>2015</v>
      </c>
      <c r="AN78" s="269">
        <f t="shared" si="65"/>
        <v>2015</v>
      </c>
      <c r="AO78" s="269">
        <f t="shared" si="65"/>
        <v>2016</v>
      </c>
      <c r="AP78" s="269">
        <f t="shared" si="65"/>
        <v>2016</v>
      </c>
      <c r="AQ78" s="269">
        <f t="shared" si="65"/>
        <v>2016</v>
      </c>
      <c r="AR78" s="269">
        <f t="shared" si="65"/>
        <v>2016</v>
      </c>
      <c r="AS78" s="269">
        <f t="shared" si="65"/>
        <v>2016</v>
      </c>
      <c r="AT78" s="269">
        <f t="shared" si="65"/>
        <v>2016</v>
      </c>
      <c r="AU78" s="269">
        <f t="shared" si="65"/>
        <v>2016</v>
      </c>
      <c r="AV78" s="269">
        <f t="shared" si="65"/>
        <v>2016</v>
      </c>
      <c r="AW78" s="269">
        <f t="shared" si="65"/>
        <v>2016</v>
      </c>
      <c r="AX78" s="489">
        <f t="shared" si="65"/>
        <v>2016</v>
      </c>
      <c r="AY78" s="269">
        <f t="shared" si="65"/>
        <v>2016</v>
      </c>
      <c r="AZ78" s="269">
        <f t="shared" si="65"/>
        <v>2016</v>
      </c>
      <c r="BA78" s="489">
        <f t="shared" si="65"/>
        <v>2017</v>
      </c>
      <c r="BB78" s="489">
        <f t="shared" si="65"/>
        <v>2017</v>
      </c>
      <c r="BC78" s="489">
        <f t="shared" si="65"/>
        <v>2017</v>
      </c>
      <c r="BD78" s="489">
        <f t="shared" si="65"/>
        <v>2017</v>
      </c>
      <c r="BE78" s="489">
        <f t="shared" si="65"/>
        <v>2017</v>
      </c>
      <c r="BF78" s="489">
        <f t="shared" si="65"/>
        <v>2017</v>
      </c>
      <c r="BG78" s="489">
        <f t="shared" ref="BG78:DR78" si="66">+YEAR(BG79)</f>
        <v>2017</v>
      </c>
      <c r="BH78" s="489">
        <f t="shared" si="66"/>
        <v>2017</v>
      </c>
      <c r="BI78" s="489">
        <f t="shared" si="66"/>
        <v>2017</v>
      </c>
      <c r="BJ78" s="489">
        <f t="shared" si="66"/>
        <v>2017</v>
      </c>
      <c r="BK78" s="489">
        <f t="shared" si="66"/>
        <v>2017</v>
      </c>
      <c r="BL78" s="489">
        <f t="shared" si="66"/>
        <v>2017</v>
      </c>
      <c r="BM78" s="489">
        <f t="shared" si="66"/>
        <v>2018</v>
      </c>
      <c r="BN78" s="489">
        <f t="shared" si="66"/>
        <v>2018</v>
      </c>
      <c r="BO78" s="489">
        <f t="shared" si="66"/>
        <v>2018</v>
      </c>
      <c r="BP78" s="489">
        <f t="shared" si="66"/>
        <v>2018</v>
      </c>
      <c r="BQ78" s="489">
        <f t="shared" si="66"/>
        <v>2018</v>
      </c>
      <c r="BR78" s="489">
        <f t="shared" si="66"/>
        <v>2018</v>
      </c>
      <c r="BS78" s="489">
        <f t="shared" si="66"/>
        <v>2018</v>
      </c>
      <c r="BT78" s="489">
        <f t="shared" si="66"/>
        <v>2018</v>
      </c>
      <c r="BU78" s="489">
        <f t="shared" si="66"/>
        <v>2018</v>
      </c>
      <c r="BV78" s="489">
        <f t="shared" si="66"/>
        <v>2018</v>
      </c>
      <c r="BW78" s="489">
        <f t="shared" si="66"/>
        <v>2018</v>
      </c>
      <c r="BX78" s="489">
        <f t="shared" si="66"/>
        <v>2018</v>
      </c>
      <c r="BY78" s="489">
        <f t="shared" si="66"/>
        <v>2019</v>
      </c>
      <c r="BZ78" s="489">
        <f t="shared" si="66"/>
        <v>2019</v>
      </c>
      <c r="CA78" s="489">
        <f t="shared" si="66"/>
        <v>2019</v>
      </c>
      <c r="CB78" s="489">
        <f t="shared" si="66"/>
        <v>2019</v>
      </c>
      <c r="CC78" s="489">
        <f t="shared" si="66"/>
        <v>2019</v>
      </c>
      <c r="CD78" s="489">
        <f t="shared" si="66"/>
        <v>2019</v>
      </c>
      <c r="CE78" s="489">
        <f t="shared" si="66"/>
        <v>2019</v>
      </c>
      <c r="CF78" s="489">
        <f t="shared" si="66"/>
        <v>2019</v>
      </c>
      <c r="CG78" s="489">
        <f t="shared" si="66"/>
        <v>2019</v>
      </c>
      <c r="CH78" s="489">
        <f t="shared" si="66"/>
        <v>2019</v>
      </c>
      <c r="CI78" s="489">
        <f t="shared" si="66"/>
        <v>2019</v>
      </c>
      <c r="CJ78" s="489">
        <f t="shared" si="66"/>
        <v>2019</v>
      </c>
      <c r="CK78" s="489">
        <f t="shared" si="66"/>
        <v>2020</v>
      </c>
      <c r="CL78" s="489">
        <f t="shared" si="66"/>
        <v>2020</v>
      </c>
      <c r="CM78" s="489">
        <f t="shared" si="66"/>
        <v>2020</v>
      </c>
      <c r="CN78" s="489">
        <f t="shared" si="66"/>
        <v>2020</v>
      </c>
      <c r="CO78" s="489">
        <f t="shared" si="66"/>
        <v>2020</v>
      </c>
      <c r="CP78" s="489">
        <f t="shared" si="66"/>
        <v>2020</v>
      </c>
      <c r="CQ78" s="489">
        <f t="shared" si="66"/>
        <v>2020</v>
      </c>
      <c r="CR78" s="489">
        <f t="shared" si="66"/>
        <v>2020</v>
      </c>
      <c r="CS78" s="489">
        <f t="shared" si="66"/>
        <v>2020</v>
      </c>
      <c r="CT78" s="489">
        <f t="shared" si="66"/>
        <v>2020</v>
      </c>
      <c r="CU78" s="489">
        <f t="shared" si="66"/>
        <v>2020</v>
      </c>
      <c r="CV78" s="489">
        <f t="shared" si="66"/>
        <v>2020</v>
      </c>
      <c r="CW78" s="489">
        <f t="shared" si="66"/>
        <v>2021</v>
      </c>
      <c r="CX78" s="489">
        <f t="shared" si="66"/>
        <v>2021</v>
      </c>
      <c r="CY78" s="489">
        <f t="shared" si="66"/>
        <v>2021</v>
      </c>
      <c r="CZ78" s="489">
        <f t="shared" si="66"/>
        <v>2021</v>
      </c>
      <c r="DA78" s="489">
        <f t="shared" si="66"/>
        <v>2021</v>
      </c>
      <c r="DB78" s="489">
        <f t="shared" si="66"/>
        <v>2021</v>
      </c>
      <c r="DC78" s="489">
        <f t="shared" si="66"/>
        <v>2021</v>
      </c>
      <c r="DD78" s="489">
        <f t="shared" si="66"/>
        <v>2021</v>
      </c>
      <c r="DE78" s="489">
        <f t="shared" si="66"/>
        <v>2021</v>
      </c>
      <c r="DF78" s="489">
        <f t="shared" si="66"/>
        <v>2021</v>
      </c>
      <c r="DG78" s="489">
        <f t="shared" si="66"/>
        <v>2021</v>
      </c>
      <c r="DH78" s="489">
        <f t="shared" si="66"/>
        <v>2021</v>
      </c>
      <c r="DI78" s="489">
        <f t="shared" si="66"/>
        <v>2022</v>
      </c>
      <c r="DJ78" s="489">
        <f t="shared" si="66"/>
        <v>2022</v>
      </c>
      <c r="DK78" s="489">
        <f t="shared" si="66"/>
        <v>2022</v>
      </c>
      <c r="DL78" s="489">
        <f t="shared" si="66"/>
        <v>2022</v>
      </c>
      <c r="DM78" s="489">
        <f t="shared" si="66"/>
        <v>2022</v>
      </c>
      <c r="DN78" s="489">
        <f t="shared" si="66"/>
        <v>2022</v>
      </c>
      <c r="DO78" s="489">
        <f t="shared" si="66"/>
        <v>2022</v>
      </c>
      <c r="DP78" s="489">
        <f t="shared" si="66"/>
        <v>2022</v>
      </c>
      <c r="DQ78" s="489">
        <f t="shared" si="66"/>
        <v>2022</v>
      </c>
      <c r="DR78" s="489">
        <f t="shared" si="66"/>
        <v>2022</v>
      </c>
      <c r="DS78" s="489">
        <f t="shared" ref="DS78:GB78" si="67">+YEAR(DS79)</f>
        <v>2022</v>
      </c>
      <c r="DT78" s="489">
        <f t="shared" si="67"/>
        <v>2022</v>
      </c>
      <c r="DU78" s="489">
        <f t="shared" si="67"/>
        <v>2023</v>
      </c>
      <c r="DV78" s="489">
        <f t="shared" si="67"/>
        <v>2023</v>
      </c>
      <c r="DW78" s="489">
        <f t="shared" si="67"/>
        <v>2023</v>
      </c>
      <c r="DX78" s="489">
        <f t="shared" si="67"/>
        <v>2023</v>
      </c>
      <c r="DY78" s="489">
        <f t="shared" si="67"/>
        <v>2023</v>
      </c>
      <c r="DZ78" s="489">
        <f t="shared" si="67"/>
        <v>2023</v>
      </c>
      <c r="EA78" s="489">
        <f t="shared" si="67"/>
        <v>2023</v>
      </c>
      <c r="EB78" s="489">
        <f t="shared" si="67"/>
        <v>2023</v>
      </c>
      <c r="EC78" s="489">
        <f t="shared" si="67"/>
        <v>2023</v>
      </c>
      <c r="ED78" s="489">
        <f t="shared" si="67"/>
        <v>2023</v>
      </c>
      <c r="EE78" s="489">
        <f t="shared" si="67"/>
        <v>2023</v>
      </c>
      <c r="EF78" s="489">
        <f t="shared" si="67"/>
        <v>2023</v>
      </c>
      <c r="EG78" s="489">
        <f t="shared" si="67"/>
        <v>2024</v>
      </c>
      <c r="EH78" s="489">
        <f t="shared" si="67"/>
        <v>2024</v>
      </c>
      <c r="EI78" s="489">
        <f t="shared" si="67"/>
        <v>2024</v>
      </c>
      <c r="EJ78" s="489">
        <f t="shared" si="67"/>
        <v>2024</v>
      </c>
      <c r="EK78" s="489">
        <f t="shared" si="67"/>
        <v>2024</v>
      </c>
      <c r="EL78" s="489">
        <f t="shared" si="67"/>
        <v>2024</v>
      </c>
      <c r="EM78" s="489">
        <f t="shared" si="67"/>
        <v>2024</v>
      </c>
      <c r="EN78" s="489">
        <f t="shared" si="67"/>
        <v>2024</v>
      </c>
      <c r="EO78" s="489">
        <f t="shared" si="67"/>
        <v>2024</v>
      </c>
      <c r="EP78" s="489">
        <f t="shared" si="67"/>
        <v>2024</v>
      </c>
      <c r="EQ78" s="489">
        <f t="shared" si="67"/>
        <v>2024</v>
      </c>
      <c r="ER78" s="489">
        <f t="shared" si="67"/>
        <v>2024</v>
      </c>
      <c r="ES78" s="489">
        <f t="shared" si="67"/>
        <v>2025</v>
      </c>
      <c r="ET78" s="489">
        <f t="shared" si="67"/>
        <v>2025</v>
      </c>
      <c r="EU78" s="489">
        <f t="shared" si="67"/>
        <v>2025</v>
      </c>
      <c r="EV78" s="489">
        <f t="shared" si="67"/>
        <v>2025</v>
      </c>
      <c r="EW78" s="489">
        <f t="shared" si="67"/>
        <v>2025</v>
      </c>
      <c r="EX78" s="489">
        <f t="shared" si="67"/>
        <v>2025</v>
      </c>
      <c r="EY78" s="489">
        <f t="shared" si="67"/>
        <v>2025</v>
      </c>
      <c r="EZ78" s="489">
        <f t="shared" si="67"/>
        <v>2025</v>
      </c>
      <c r="FA78" s="489">
        <f t="shared" si="67"/>
        <v>2025</v>
      </c>
      <c r="FB78" s="489">
        <f t="shared" si="67"/>
        <v>2025</v>
      </c>
      <c r="FC78" s="489">
        <f t="shared" si="67"/>
        <v>2025</v>
      </c>
      <c r="FD78" s="489">
        <f t="shared" si="67"/>
        <v>2025</v>
      </c>
      <c r="FE78" s="489">
        <f t="shared" si="67"/>
        <v>2026</v>
      </c>
      <c r="FF78" s="489">
        <f t="shared" si="67"/>
        <v>2026</v>
      </c>
      <c r="FG78" s="489">
        <f t="shared" si="67"/>
        <v>2026</v>
      </c>
      <c r="FH78" s="489">
        <f t="shared" si="67"/>
        <v>2026</v>
      </c>
      <c r="FI78" s="489">
        <f t="shared" si="67"/>
        <v>2026</v>
      </c>
      <c r="FJ78" s="489">
        <f t="shared" si="67"/>
        <v>2026</v>
      </c>
      <c r="FK78" s="489">
        <f t="shared" si="67"/>
        <v>2026</v>
      </c>
      <c r="FL78" s="489">
        <f t="shared" si="67"/>
        <v>2026</v>
      </c>
      <c r="FM78" s="489">
        <f t="shared" si="67"/>
        <v>2026</v>
      </c>
      <c r="FN78" s="489">
        <f t="shared" si="67"/>
        <v>2026</v>
      </c>
      <c r="FO78" s="489">
        <f t="shared" si="67"/>
        <v>2026</v>
      </c>
      <c r="FP78" s="489">
        <f t="shared" si="67"/>
        <v>2026</v>
      </c>
      <c r="FQ78" s="489">
        <f t="shared" si="67"/>
        <v>2027</v>
      </c>
      <c r="FR78" s="489">
        <f t="shared" si="67"/>
        <v>2027</v>
      </c>
      <c r="FS78" s="489">
        <f t="shared" si="67"/>
        <v>2027</v>
      </c>
      <c r="FT78" s="489">
        <f t="shared" si="67"/>
        <v>2027</v>
      </c>
      <c r="FU78" s="489">
        <f t="shared" si="67"/>
        <v>2027</v>
      </c>
      <c r="FV78" s="489">
        <f t="shared" si="67"/>
        <v>2027</v>
      </c>
      <c r="FW78" s="489">
        <f t="shared" si="67"/>
        <v>2027</v>
      </c>
      <c r="FX78" s="489">
        <f t="shared" si="67"/>
        <v>2027</v>
      </c>
      <c r="FY78" s="489">
        <f t="shared" si="67"/>
        <v>2027</v>
      </c>
      <c r="FZ78" s="489">
        <f t="shared" si="67"/>
        <v>2027</v>
      </c>
      <c r="GA78" s="489">
        <f t="shared" si="67"/>
        <v>2027</v>
      </c>
      <c r="GB78" s="489">
        <f t="shared" si="67"/>
        <v>2027</v>
      </c>
    </row>
    <row r="79" spans="1:184">
      <c r="A79" s="45"/>
      <c r="B79" s="486"/>
      <c r="C79" s="470" t="s">
        <v>55</v>
      </c>
      <c r="D79" s="470" t="s">
        <v>33</v>
      </c>
      <c r="E79" s="463">
        <v>41275</v>
      </c>
      <c r="F79" s="463">
        <v>41306</v>
      </c>
      <c r="G79" s="463">
        <v>41334</v>
      </c>
      <c r="H79" s="463">
        <v>41365</v>
      </c>
      <c r="I79" s="463">
        <v>41395</v>
      </c>
      <c r="J79" s="463">
        <v>41426</v>
      </c>
      <c r="K79" s="463">
        <v>41456</v>
      </c>
      <c r="L79" s="463">
        <v>41487</v>
      </c>
      <c r="M79" s="463">
        <v>41518</v>
      </c>
      <c r="N79" s="463">
        <v>41548</v>
      </c>
      <c r="O79" s="463">
        <v>41579</v>
      </c>
      <c r="P79" s="463">
        <v>41609</v>
      </c>
      <c r="Q79" s="190">
        <f t="shared" ref="Q79:BF79" si="68">+Q$2</f>
        <v>41640</v>
      </c>
      <c r="R79" s="190">
        <f t="shared" si="68"/>
        <v>41671</v>
      </c>
      <c r="S79" s="190">
        <f t="shared" si="68"/>
        <v>41699</v>
      </c>
      <c r="T79" s="190">
        <f t="shared" si="68"/>
        <v>41730</v>
      </c>
      <c r="U79" s="190">
        <f t="shared" si="68"/>
        <v>41760</v>
      </c>
      <c r="V79" s="190">
        <f t="shared" si="68"/>
        <v>41791</v>
      </c>
      <c r="W79" s="190">
        <f t="shared" si="68"/>
        <v>41821</v>
      </c>
      <c r="X79" s="190">
        <f t="shared" si="68"/>
        <v>41852</v>
      </c>
      <c r="Y79" s="190">
        <f t="shared" si="68"/>
        <v>41883</v>
      </c>
      <c r="Z79" s="190">
        <f t="shared" si="68"/>
        <v>41913</v>
      </c>
      <c r="AA79" s="190">
        <f t="shared" si="68"/>
        <v>41944</v>
      </c>
      <c r="AB79" s="190">
        <f t="shared" si="68"/>
        <v>41974</v>
      </c>
      <c r="AC79" s="190">
        <f t="shared" si="68"/>
        <v>42005</v>
      </c>
      <c r="AD79" s="190">
        <f t="shared" si="68"/>
        <v>42036</v>
      </c>
      <c r="AE79" s="190">
        <f t="shared" si="68"/>
        <v>42064</v>
      </c>
      <c r="AF79" s="190">
        <f t="shared" si="68"/>
        <v>42095</v>
      </c>
      <c r="AG79" s="190">
        <f t="shared" si="68"/>
        <v>42125</v>
      </c>
      <c r="AH79" s="190">
        <f t="shared" si="68"/>
        <v>42156</v>
      </c>
      <c r="AI79" s="190">
        <f t="shared" si="68"/>
        <v>42186</v>
      </c>
      <c r="AJ79" s="190">
        <f t="shared" si="68"/>
        <v>42217</v>
      </c>
      <c r="AK79" s="190">
        <f t="shared" si="68"/>
        <v>42248</v>
      </c>
      <c r="AL79" s="190">
        <f t="shared" si="68"/>
        <v>42278</v>
      </c>
      <c r="AM79" s="190">
        <f t="shared" si="68"/>
        <v>42309</v>
      </c>
      <c r="AN79" s="190">
        <f t="shared" si="68"/>
        <v>42339</v>
      </c>
      <c r="AO79" s="190">
        <f t="shared" si="68"/>
        <v>42370</v>
      </c>
      <c r="AP79" s="190">
        <f t="shared" si="68"/>
        <v>42401</v>
      </c>
      <c r="AQ79" s="190">
        <f t="shared" si="68"/>
        <v>42430</v>
      </c>
      <c r="AR79" s="190">
        <f t="shared" si="68"/>
        <v>42461</v>
      </c>
      <c r="AS79" s="190">
        <f t="shared" si="68"/>
        <v>42491</v>
      </c>
      <c r="AT79" s="190">
        <f t="shared" si="68"/>
        <v>42522</v>
      </c>
      <c r="AU79" s="190">
        <f t="shared" si="68"/>
        <v>42552</v>
      </c>
      <c r="AV79" s="190">
        <f t="shared" si="68"/>
        <v>42583</v>
      </c>
      <c r="AW79" s="190">
        <f t="shared" si="68"/>
        <v>42614</v>
      </c>
      <c r="AX79" s="463">
        <f t="shared" si="68"/>
        <v>42644</v>
      </c>
      <c r="AY79" s="190">
        <f t="shared" si="68"/>
        <v>42675</v>
      </c>
      <c r="AZ79" s="190">
        <f t="shared" si="68"/>
        <v>42705</v>
      </c>
      <c r="BA79" s="463">
        <f t="shared" si="68"/>
        <v>42736</v>
      </c>
      <c r="BB79" s="463">
        <f t="shared" si="68"/>
        <v>42767</v>
      </c>
      <c r="BC79" s="463">
        <f t="shared" si="68"/>
        <v>42795</v>
      </c>
      <c r="BD79" s="463">
        <f t="shared" si="68"/>
        <v>42826</v>
      </c>
      <c r="BE79" s="463">
        <f t="shared" si="68"/>
        <v>42856</v>
      </c>
      <c r="BF79" s="463">
        <f t="shared" si="68"/>
        <v>42887</v>
      </c>
      <c r="BG79" s="463">
        <f t="shared" ref="BG79:DR79" si="69">+BG$2</f>
        <v>42917</v>
      </c>
      <c r="BH79" s="463">
        <f t="shared" si="69"/>
        <v>42948</v>
      </c>
      <c r="BI79" s="463">
        <f t="shared" si="69"/>
        <v>42979</v>
      </c>
      <c r="BJ79" s="463">
        <f t="shared" si="69"/>
        <v>43009</v>
      </c>
      <c r="BK79" s="463">
        <f t="shared" si="69"/>
        <v>43040</v>
      </c>
      <c r="BL79" s="463">
        <f t="shared" si="69"/>
        <v>43070</v>
      </c>
      <c r="BM79" s="463">
        <f t="shared" si="69"/>
        <v>43101</v>
      </c>
      <c r="BN79" s="463">
        <f t="shared" si="69"/>
        <v>43132</v>
      </c>
      <c r="BO79" s="463">
        <f t="shared" si="69"/>
        <v>43160</v>
      </c>
      <c r="BP79" s="463">
        <f t="shared" si="69"/>
        <v>43191</v>
      </c>
      <c r="BQ79" s="463">
        <f t="shared" si="69"/>
        <v>43221</v>
      </c>
      <c r="BR79" s="463">
        <f t="shared" si="69"/>
        <v>43252</v>
      </c>
      <c r="BS79" s="463">
        <f t="shared" si="69"/>
        <v>43282</v>
      </c>
      <c r="BT79" s="463">
        <f t="shared" si="69"/>
        <v>43313</v>
      </c>
      <c r="BU79" s="463">
        <f t="shared" si="69"/>
        <v>43344</v>
      </c>
      <c r="BV79" s="463">
        <f t="shared" si="69"/>
        <v>43374</v>
      </c>
      <c r="BW79" s="463">
        <f t="shared" si="69"/>
        <v>43405</v>
      </c>
      <c r="BX79" s="463">
        <f t="shared" si="69"/>
        <v>43435</v>
      </c>
      <c r="BY79" s="463">
        <f t="shared" si="69"/>
        <v>43466</v>
      </c>
      <c r="BZ79" s="463">
        <f t="shared" si="69"/>
        <v>43497</v>
      </c>
      <c r="CA79" s="463">
        <f t="shared" si="69"/>
        <v>43525</v>
      </c>
      <c r="CB79" s="463">
        <f t="shared" si="69"/>
        <v>43556</v>
      </c>
      <c r="CC79" s="463">
        <f t="shared" si="69"/>
        <v>43586</v>
      </c>
      <c r="CD79" s="463">
        <f t="shared" si="69"/>
        <v>43617</v>
      </c>
      <c r="CE79" s="463">
        <f t="shared" si="69"/>
        <v>43647</v>
      </c>
      <c r="CF79" s="463">
        <f t="shared" si="69"/>
        <v>43678</v>
      </c>
      <c r="CG79" s="463">
        <f t="shared" si="69"/>
        <v>43709</v>
      </c>
      <c r="CH79" s="463">
        <f t="shared" si="69"/>
        <v>43739</v>
      </c>
      <c r="CI79" s="463">
        <f t="shared" si="69"/>
        <v>43770</v>
      </c>
      <c r="CJ79" s="463">
        <f t="shared" si="69"/>
        <v>43800</v>
      </c>
      <c r="CK79" s="463">
        <f t="shared" si="69"/>
        <v>43831</v>
      </c>
      <c r="CL79" s="463">
        <f t="shared" si="69"/>
        <v>43862</v>
      </c>
      <c r="CM79" s="463">
        <f t="shared" si="69"/>
        <v>43891</v>
      </c>
      <c r="CN79" s="463">
        <f t="shared" si="69"/>
        <v>43922</v>
      </c>
      <c r="CO79" s="463">
        <f t="shared" si="69"/>
        <v>43952</v>
      </c>
      <c r="CP79" s="463">
        <f t="shared" si="69"/>
        <v>43983</v>
      </c>
      <c r="CQ79" s="463">
        <f t="shared" si="69"/>
        <v>44013</v>
      </c>
      <c r="CR79" s="463">
        <f t="shared" si="69"/>
        <v>44044</v>
      </c>
      <c r="CS79" s="463">
        <f t="shared" si="69"/>
        <v>44075</v>
      </c>
      <c r="CT79" s="463">
        <f t="shared" si="69"/>
        <v>44105</v>
      </c>
      <c r="CU79" s="463">
        <f t="shared" si="69"/>
        <v>44136</v>
      </c>
      <c r="CV79" s="463">
        <f t="shared" si="69"/>
        <v>44166</v>
      </c>
      <c r="CW79" s="463">
        <f t="shared" si="69"/>
        <v>44197</v>
      </c>
      <c r="CX79" s="463">
        <f t="shared" si="69"/>
        <v>44228</v>
      </c>
      <c r="CY79" s="463">
        <f t="shared" si="69"/>
        <v>44256</v>
      </c>
      <c r="CZ79" s="463">
        <f t="shared" si="69"/>
        <v>44287</v>
      </c>
      <c r="DA79" s="463">
        <f t="shared" si="69"/>
        <v>44317</v>
      </c>
      <c r="DB79" s="463">
        <f t="shared" si="69"/>
        <v>44348</v>
      </c>
      <c r="DC79" s="463">
        <f t="shared" si="69"/>
        <v>44378</v>
      </c>
      <c r="DD79" s="463">
        <f t="shared" si="69"/>
        <v>44409</v>
      </c>
      <c r="DE79" s="463">
        <f t="shared" si="69"/>
        <v>44440</v>
      </c>
      <c r="DF79" s="463">
        <f t="shared" si="69"/>
        <v>44470</v>
      </c>
      <c r="DG79" s="463">
        <f t="shared" si="69"/>
        <v>44501</v>
      </c>
      <c r="DH79" s="463">
        <f t="shared" si="69"/>
        <v>44531</v>
      </c>
      <c r="DI79" s="463">
        <f t="shared" si="69"/>
        <v>44562</v>
      </c>
      <c r="DJ79" s="463">
        <f t="shared" si="69"/>
        <v>44593</v>
      </c>
      <c r="DK79" s="463">
        <f t="shared" si="69"/>
        <v>44621</v>
      </c>
      <c r="DL79" s="463">
        <f t="shared" si="69"/>
        <v>44652</v>
      </c>
      <c r="DM79" s="463">
        <f t="shared" si="69"/>
        <v>44682</v>
      </c>
      <c r="DN79" s="463">
        <f t="shared" si="69"/>
        <v>44713</v>
      </c>
      <c r="DO79" s="463">
        <f t="shared" si="69"/>
        <v>44743</v>
      </c>
      <c r="DP79" s="463">
        <f t="shared" si="69"/>
        <v>44774</v>
      </c>
      <c r="DQ79" s="463">
        <f t="shared" si="69"/>
        <v>44805</v>
      </c>
      <c r="DR79" s="463">
        <f t="shared" si="69"/>
        <v>44835</v>
      </c>
      <c r="DS79" s="463">
        <f t="shared" ref="DS79:GB79" si="70">+DS$2</f>
        <v>44866</v>
      </c>
      <c r="DT79" s="463">
        <f t="shared" si="70"/>
        <v>44896</v>
      </c>
      <c r="DU79" s="463">
        <f t="shared" si="70"/>
        <v>44927</v>
      </c>
      <c r="DV79" s="463">
        <f t="shared" si="70"/>
        <v>44958</v>
      </c>
      <c r="DW79" s="463">
        <f t="shared" si="70"/>
        <v>44986</v>
      </c>
      <c r="DX79" s="463">
        <f t="shared" si="70"/>
        <v>45017</v>
      </c>
      <c r="DY79" s="463">
        <f t="shared" si="70"/>
        <v>45047</v>
      </c>
      <c r="DZ79" s="463">
        <f t="shared" si="70"/>
        <v>45078</v>
      </c>
      <c r="EA79" s="463">
        <f t="shared" si="70"/>
        <v>45108</v>
      </c>
      <c r="EB79" s="463">
        <f t="shared" si="70"/>
        <v>45139</v>
      </c>
      <c r="EC79" s="463">
        <f t="shared" si="70"/>
        <v>45170</v>
      </c>
      <c r="ED79" s="463">
        <f t="shared" si="70"/>
        <v>45200</v>
      </c>
      <c r="EE79" s="463">
        <f t="shared" si="70"/>
        <v>45231</v>
      </c>
      <c r="EF79" s="463">
        <f t="shared" si="70"/>
        <v>45261</v>
      </c>
      <c r="EG79" s="463">
        <f t="shared" si="70"/>
        <v>45292</v>
      </c>
      <c r="EH79" s="463">
        <f t="shared" si="70"/>
        <v>45323</v>
      </c>
      <c r="EI79" s="463">
        <f t="shared" si="70"/>
        <v>45352</v>
      </c>
      <c r="EJ79" s="463">
        <f t="shared" si="70"/>
        <v>45383</v>
      </c>
      <c r="EK79" s="463">
        <f t="shared" si="70"/>
        <v>45413</v>
      </c>
      <c r="EL79" s="463">
        <f t="shared" si="70"/>
        <v>45444</v>
      </c>
      <c r="EM79" s="463">
        <f t="shared" si="70"/>
        <v>45474</v>
      </c>
      <c r="EN79" s="463">
        <f t="shared" si="70"/>
        <v>45505</v>
      </c>
      <c r="EO79" s="463">
        <f t="shared" si="70"/>
        <v>45536</v>
      </c>
      <c r="EP79" s="463">
        <f t="shared" si="70"/>
        <v>45566</v>
      </c>
      <c r="EQ79" s="463">
        <f t="shared" si="70"/>
        <v>45597</v>
      </c>
      <c r="ER79" s="463">
        <f t="shared" si="70"/>
        <v>45627</v>
      </c>
      <c r="ES79" s="463">
        <f t="shared" si="70"/>
        <v>45658</v>
      </c>
      <c r="ET79" s="463">
        <f t="shared" si="70"/>
        <v>45689</v>
      </c>
      <c r="EU79" s="463">
        <f t="shared" si="70"/>
        <v>45717</v>
      </c>
      <c r="EV79" s="463">
        <f t="shared" si="70"/>
        <v>45748</v>
      </c>
      <c r="EW79" s="463">
        <f t="shared" si="70"/>
        <v>45778</v>
      </c>
      <c r="EX79" s="463">
        <f t="shared" si="70"/>
        <v>45809</v>
      </c>
      <c r="EY79" s="463">
        <f t="shared" si="70"/>
        <v>45839</v>
      </c>
      <c r="EZ79" s="463">
        <f t="shared" si="70"/>
        <v>45870</v>
      </c>
      <c r="FA79" s="463">
        <f t="shared" si="70"/>
        <v>45901</v>
      </c>
      <c r="FB79" s="463">
        <f t="shared" si="70"/>
        <v>45931</v>
      </c>
      <c r="FC79" s="463">
        <f t="shared" si="70"/>
        <v>45962</v>
      </c>
      <c r="FD79" s="463">
        <f t="shared" si="70"/>
        <v>45992</v>
      </c>
      <c r="FE79" s="463">
        <f t="shared" si="70"/>
        <v>46023</v>
      </c>
      <c r="FF79" s="463">
        <f t="shared" si="70"/>
        <v>46054</v>
      </c>
      <c r="FG79" s="463">
        <f t="shared" si="70"/>
        <v>46082</v>
      </c>
      <c r="FH79" s="463">
        <f t="shared" si="70"/>
        <v>46113</v>
      </c>
      <c r="FI79" s="463">
        <f t="shared" si="70"/>
        <v>46143</v>
      </c>
      <c r="FJ79" s="463">
        <f t="shared" si="70"/>
        <v>46174</v>
      </c>
      <c r="FK79" s="463">
        <f t="shared" si="70"/>
        <v>46204</v>
      </c>
      <c r="FL79" s="463">
        <f t="shared" si="70"/>
        <v>46235</v>
      </c>
      <c r="FM79" s="463">
        <f t="shared" si="70"/>
        <v>46266</v>
      </c>
      <c r="FN79" s="463">
        <f t="shared" si="70"/>
        <v>46296</v>
      </c>
      <c r="FO79" s="463">
        <f t="shared" si="70"/>
        <v>46327</v>
      </c>
      <c r="FP79" s="463">
        <f t="shared" si="70"/>
        <v>46357</v>
      </c>
      <c r="FQ79" s="463">
        <f t="shared" si="70"/>
        <v>46388</v>
      </c>
      <c r="FR79" s="463">
        <f t="shared" si="70"/>
        <v>46419</v>
      </c>
      <c r="FS79" s="463">
        <f t="shared" si="70"/>
        <v>46447</v>
      </c>
      <c r="FT79" s="463">
        <f t="shared" si="70"/>
        <v>46478</v>
      </c>
      <c r="FU79" s="463">
        <f t="shared" si="70"/>
        <v>46508</v>
      </c>
      <c r="FV79" s="463">
        <f t="shared" si="70"/>
        <v>46539</v>
      </c>
      <c r="FW79" s="463">
        <f t="shared" si="70"/>
        <v>46569</v>
      </c>
      <c r="FX79" s="463">
        <f t="shared" si="70"/>
        <v>46600</v>
      </c>
      <c r="FY79" s="463">
        <f t="shared" si="70"/>
        <v>46631</v>
      </c>
      <c r="FZ79" s="463">
        <f t="shared" si="70"/>
        <v>46661</v>
      </c>
      <c r="GA79" s="463">
        <f t="shared" si="70"/>
        <v>46692</v>
      </c>
      <c r="GB79" s="463">
        <f t="shared" si="70"/>
        <v>46722</v>
      </c>
    </row>
    <row r="80" spans="1:184">
      <c r="B80" s="487"/>
      <c r="C80" s="474" t="s">
        <v>1</v>
      </c>
      <c r="D80" s="477" t="s">
        <v>177</v>
      </c>
      <c r="E80" s="482">
        <f t="shared" ref="E80:AZ80" si="71">+IF(ISERROR(E49/E64),0,E49/E64)</f>
        <v>7.1649836613216751</v>
      </c>
      <c r="F80" s="482">
        <f t="shared" si="71"/>
        <v>5.8761771747805271</v>
      </c>
      <c r="G80" s="482">
        <f t="shared" si="71"/>
        <v>3.9205914185612274</v>
      </c>
      <c r="H80" s="482">
        <f t="shared" si="71"/>
        <v>3.8290697924810377</v>
      </c>
      <c r="I80" s="482">
        <f t="shared" si="71"/>
        <v>3.453377216908625</v>
      </c>
      <c r="J80" s="482">
        <f t="shared" si="71"/>
        <v>4.6116806539049886</v>
      </c>
      <c r="K80" s="482">
        <f t="shared" si="71"/>
        <v>10.705865407074254</v>
      </c>
      <c r="L80" s="482">
        <f t="shared" si="71"/>
        <v>7.9065794772917855</v>
      </c>
      <c r="M80" s="482">
        <f t="shared" si="71"/>
        <v>2.4524478259187754</v>
      </c>
      <c r="N80" s="482">
        <f t="shared" si="71"/>
        <v>2.520434378668269</v>
      </c>
      <c r="O80" s="482">
        <f t="shared" si="71"/>
        <v>1.0395236230552585</v>
      </c>
      <c r="P80" s="482">
        <f t="shared" si="71"/>
        <v>4.2208371279818762</v>
      </c>
      <c r="Q80" s="482">
        <f t="shared" si="71"/>
        <v>6.1368316060350399</v>
      </c>
      <c r="R80" s="482">
        <f t="shared" si="71"/>
        <v>5.5372162305720423</v>
      </c>
      <c r="S80" s="482">
        <f t="shared" si="71"/>
        <v>2.6164829788205899</v>
      </c>
      <c r="T80" s="482">
        <f t="shared" si="71"/>
        <v>2.8559211954762058</v>
      </c>
      <c r="U80" s="482">
        <f t="shared" si="71"/>
        <v>2.362328105357741</v>
      </c>
      <c r="V80" s="482">
        <f t="shared" si="71"/>
        <v>3.8582766182859127</v>
      </c>
      <c r="W80" s="482">
        <f t="shared" si="71"/>
        <v>7.6990567069408948</v>
      </c>
      <c r="X80" s="482">
        <f t="shared" si="71"/>
        <v>7.4710879761485725</v>
      </c>
      <c r="Y80" s="482">
        <f t="shared" si="71"/>
        <v>1.9783441907258965</v>
      </c>
      <c r="Z80" s="482">
        <f t="shared" si="71"/>
        <v>0.48154708616785474</v>
      </c>
      <c r="AA80" s="482">
        <f t="shared" si="71"/>
        <v>0.95500038273116961</v>
      </c>
      <c r="AB80" s="482">
        <f t="shared" si="71"/>
        <v>3.4347668365376243</v>
      </c>
      <c r="AC80" s="482">
        <f t="shared" si="71"/>
        <v>4.7403480776658853</v>
      </c>
      <c r="AD80" s="482">
        <f t="shared" si="71"/>
        <v>5.3148031246006147</v>
      </c>
      <c r="AE80" s="482">
        <f t="shared" si="71"/>
        <v>2.8695953931972036</v>
      </c>
      <c r="AF80" s="482">
        <f t="shared" si="71"/>
        <v>1.6560097306662953</v>
      </c>
      <c r="AG80" s="482">
        <f t="shared" si="71"/>
        <v>1.0461172007301403</v>
      </c>
      <c r="AH80" s="482">
        <f t="shared" si="71"/>
        <v>4.0458301208110532</v>
      </c>
      <c r="AI80" s="482">
        <f t="shared" si="71"/>
        <v>7.2920390032697515</v>
      </c>
      <c r="AJ80" s="482">
        <f t="shared" si="71"/>
        <v>6.6043704632095279</v>
      </c>
      <c r="AK80" s="482">
        <f t="shared" si="71"/>
        <v>1.2224117202460907</v>
      </c>
      <c r="AL80" s="482">
        <f t="shared" si="71"/>
        <v>-2.3848144952545298E-2</v>
      </c>
      <c r="AM80" s="482">
        <f t="shared" si="71"/>
        <v>1.0048383991963052</v>
      </c>
      <c r="AN80" s="482">
        <f t="shared" si="71"/>
        <v>1.6512492043734348</v>
      </c>
      <c r="AO80" s="482">
        <f t="shared" si="71"/>
        <v>4.9596585830163225</v>
      </c>
      <c r="AP80" s="482">
        <f t="shared" si="71"/>
        <v>5.6870954713514719</v>
      </c>
      <c r="AQ80" s="482">
        <f t="shared" si="71"/>
        <v>2.9311891154684639</v>
      </c>
      <c r="AR80" s="482">
        <f t="shared" si="71"/>
        <v>1.9824239314799428</v>
      </c>
      <c r="AS80" s="482">
        <f t="shared" si="71"/>
        <v>1.5172398059026952</v>
      </c>
      <c r="AT80" s="482">
        <f t="shared" si="71"/>
        <v>4.8119950946577754</v>
      </c>
      <c r="AU80" s="482">
        <f t="shared" si="71"/>
        <v>7.4530406509860541</v>
      </c>
      <c r="AV80" s="482">
        <f t="shared" si="71"/>
        <v>7.9982723553513644</v>
      </c>
      <c r="AW80" s="482">
        <f t="shared" si="71"/>
        <v>1.4018665934669228</v>
      </c>
      <c r="AX80" s="482">
        <f t="shared" si="71"/>
        <v>0.21722959100848924</v>
      </c>
      <c r="AY80" s="251">
        <f t="shared" si="71"/>
        <v>1.2365683595590313</v>
      </c>
      <c r="AZ80" s="251">
        <f t="shared" si="71"/>
        <v>1.6120420880325588</v>
      </c>
      <c r="BA80" s="482">
        <f t="shared" ref="BA80:DL80" si="72">+IF(ISERROR(BA49/BA64),0,BA49/BA64)</f>
        <v>5.3683671807184279</v>
      </c>
      <c r="BB80" s="482">
        <f t="shared" si="72"/>
        <v>5.7766643804563893</v>
      </c>
      <c r="BC80" s="482">
        <f t="shared" si="72"/>
        <v>2.7576728656089018</v>
      </c>
      <c r="BD80" s="482">
        <f t="shared" si="72"/>
        <v>1.1239461087090796</v>
      </c>
      <c r="BE80" s="482">
        <f t="shared" si="72"/>
        <v>0.9401854117658961</v>
      </c>
      <c r="BF80" s="482">
        <f t="shared" si="72"/>
        <v>4.5879365395746055</v>
      </c>
      <c r="BG80" s="482">
        <f t="shared" si="72"/>
        <v>7.4769302011574794</v>
      </c>
      <c r="BH80" s="482">
        <f t="shared" si="72"/>
        <v>8.3712400329720058</v>
      </c>
      <c r="BI80" s="482">
        <f t="shared" si="72"/>
        <v>0.37530961800779206</v>
      </c>
      <c r="BJ80" s="482">
        <f t="shared" si="72"/>
        <v>0</v>
      </c>
      <c r="BK80" s="482">
        <f t="shared" si="72"/>
        <v>-0.4049998669776434</v>
      </c>
      <c r="BL80" s="482">
        <f t="shared" si="72"/>
        <v>1.9831319596497836</v>
      </c>
      <c r="BM80" s="482">
        <f t="shared" si="72"/>
        <v>6.3072160601567635</v>
      </c>
      <c r="BN80" s="482">
        <f t="shared" si="72"/>
        <v>7.0692704975903249</v>
      </c>
      <c r="BO80" s="482">
        <f t="shared" si="72"/>
        <v>3.7074868797572811</v>
      </c>
      <c r="BP80" s="482">
        <f t="shared" si="72"/>
        <v>3.177924653120717</v>
      </c>
      <c r="BQ80" s="482">
        <f t="shared" si="72"/>
        <v>2.5069430993159769</v>
      </c>
      <c r="BR80" s="482">
        <f t="shared" si="72"/>
        <v>6.4110952575078137</v>
      </c>
      <c r="BS80" s="482">
        <f t="shared" si="72"/>
        <v>10.929275916004178</v>
      </c>
      <c r="BT80" s="482">
        <f t="shared" si="72"/>
        <v>11.217493634414668</v>
      </c>
      <c r="BU80" s="482">
        <f t="shared" si="72"/>
        <v>3.5122131923864228</v>
      </c>
      <c r="BV80" s="482">
        <f t="shared" si="72"/>
        <v>2.8408010357182398</v>
      </c>
      <c r="BW80" s="482">
        <f t="shared" si="72"/>
        <v>3.1928974096161014</v>
      </c>
      <c r="BX80" s="482">
        <f t="shared" si="72"/>
        <v>5.4601629162979393</v>
      </c>
      <c r="BY80" s="482">
        <f t="shared" si="72"/>
        <v>8.9482617764096126</v>
      </c>
      <c r="BZ80" s="482">
        <f t="shared" si="72"/>
        <v>10.493702263004248</v>
      </c>
      <c r="CA80" s="482">
        <f t="shared" si="72"/>
        <v>7.6588061017303861</v>
      </c>
      <c r="CB80" s="482">
        <f t="shared" si="72"/>
        <v>7.644892448238231</v>
      </c>
      <c r="CC80" s="482">
        <f t="shared" si="72"/>
        <v>7.7152506492961823</v>
      </c>
      <c r="CD80" s="482">
        <f t="shared" si="72"/>
        <v>12.718412422487273</v>
      </c>
      <c r="CE80" s="482">
        <f t="shared" si="72"/>
        <v>20.914837484384204</v>
      </c>
      <c r="CF80" s="482">
        <f t="shared" si="72"/>
        <v>21.852804855364223</v>
      </c>
      <c r="CG80" s="482">
        <f t="shared" si="72"/>
        <v>12.715074148387952</v>
      </c>
      <c r="CH80" s="482">
        <f t="shared" si="72"/>
        <v>13.891012101897559</v>
      </c>
      <c r="CI80" s="482">
        <f t="shared" si="72"/>
        <v>12.708835629815175</v>
      </c>
      <c r="CJ80" s="482">
        <f t="shared" si="72"/>
        <v>16.710863700934688</v>
      </c>
      <c r="CK80" s="482">
        <f t="shared" si="72"/>
        <v>18.371823263176498</v>
      </c>
      <c r="CL80" s="482">
        <f t="shared" si="72"/>
        <v>19.381756513764849</v>
      </c>
      <c r="CM80" s="482">
        <f t="shared" si="72"/>
        <v>17.141965250798979</v>
      </c>
      <c r="CN80" s="482">
        <f t="shared" si="72"/>
        <v>16.256018842207109</v>
      </c>
      <c r="CO80" s="482">
        <f t="shared" si="72"/>
        <v>16.2739290060284</v>
      </c>
      <c r="CP80" s="482">
        <f t="shared" si="72"/>
        <v>24.231434363041192</v>
      </c>
      <c r="CQ80" s="482">
        <f t="shared" si="72"/>
        <v>34.086744544911447</v>
      </c>
      <c r="CR80" s="482">
        <f t="shared" si="72"/>
        <v>33.032572885345843</v>
      </c>
      <c r="CS80" s="482">
        <f t="shared" si="72"/>
        <v>22.382518453817131</v>
      </c>
      <c r="CT80" s="482">
        <f t="shared" si="72"/>
        <v>20.613048544034722</v>
      </c>
      <c r="CU80" s="482">
        <f t="shared" si="72"/>
        <v>21.019568453975548</v>
      </c>
      <c r="CV80" s="482">
        <f t="shared" si="72"/>
        <v>25.277916741290326</v>
      </c>
      <c r="CW80" s="482">
        <f t="shared" si="72"/>
        <v>27.213536805683209</v>
      </c>
      <c r="CX80" s="482">
        <f t="shared" si="72"/>
        <v>29.371637803807282</v>
      </c>
      <c r="CY80" s="482">
        <f t="shared" si="72"/>
        <v>25.505225546764265</v>
      </c>
      <c r="CZ80" s="482">
        <f t="shared" si="72"/>
        <v>25.07909405207084</v>
      </c>
      <c r="DA80" s="482">
        <f t="shared" si="72"/>
        <v>22.409120303277632</v>
      </c>
      <c r="DB80" s="482">
        <f t="shared" si="72"/>
        <v>32.884951768488747</v>
      </c>
      <c r="DC80" s="482">
        <f t="shared" si="72"/>
        <v>40.831327643105354</v>
      </c>
      <c r="DD80" s="482">
        <f t="shared" si="72"/>
        <v>39.785340292169025</v>
      </c>
      <c r="DE80" s="482">
        <f t="shared" si="72"/>
        <v>25.920795730649079</v>
      </c>
      <c r="DF80" s="482">
        <f t="shared" si="72"/>
        <v>9.5593428447903204</v>
      </c>
      <c r="DG80" s="482">
        <f t="shared" si="72"/>
        <v>24.297356850803332</v>
      </c>
      <c r="DH80" s="482">
        <f t="shared" si="72"/>
        <v>28.405590498049257</v>
      </c>
      <c r="DI80" s="482">
        <f t="shared" si="72"/>
        <v>28.827283311086351</v>
      </c>
      <c r="DJ80" s="482">
        <f t="shared" si="72"/>
        <v>28.673205698620286</v>
      </c>
      <c r="DK80" s="482">
        <f t="shared" si="72"/>
        <v>26.207824782588791</v>
      </c>
      <c r="DL80" s="482">
        <f t="shared" si="72"/>
        <v>23.675366383049539</v>
      </c>
      <c r="DM80" s="482">
        <f t="shared" ref="DM80:FX80" si="73">+IF(ISERROR(DM49/DM64),0,DM49/DM64)</f>
        <v>23.406556598729626</v>
      </c>
      <c r="DN80" s="482">
        <f t="shared" si="73"/>
        <v>34.311530299119561</v>
      </c>
      <c r="DO80" s="482">
        <f t="shared" si="73"/>
        <v>38.935340680715058</v>
      </c>
      <c r="DP80" s="482">
        <f t="shared" si="73"/>
        <v>40.010176022287098</v>
      </c>
      <c r="DQ80" s="482">
        <f t="shared" si="73"/>
        <v>26.482874858788872</v>
      </c>
      <c r="DR80" s="482">
        <f t="shared" si="73"/>
        <v>23.768111683894688</v>
      </c>
      <c r="DS80" s="482">
        <f t="shared" si="73"/>
        <v>25.155343888643579</v>
      </c>
      <c r="DT80" s="482">
        <f t="shared" si="73"/>
        <v>27.430427809362886</v>
      </c>
      <c r="DU80" s="482">
        <f t="shared" si="73"/>
        <v>28.018442364691236</v>
      </c>
      <c r="DV80" s="482">
        <f t="shared" si="73"/>
        <v>28.092423492720375</v>
      </c>
      <c r="DW80" s="482">
        <f t="shared" si="73"/>
        <v>25.855051527859757</v>
      </c>
      <c r="DX80" s="482">
        <f t="shared" si="73"/>
        <v>22.60888225680381</v>
      </c>
      <c r="DY80" s="482">
        <f t="shared" si="73"/>
        <v>25.060095105677256</v>
      </c>
      <c r="DZ80" s="482">
        <f t="shared" si="73"/>
        <v>32.161540412274029</v>
      </c>
      <c r="EA80" s="482">
        <f t="shared" si="73"/>
        <v>37.49188195676863</v>
      </c>
      <c r="EB80" s="482">
        <f t="shared" si="73"/>
        <v>39.378681474586678</v>
      </c>
      <c r="EC80" s="482">
        <f t="shared" si="73"/>
        <v>24.561072373603</v>
      </c>
      <c r="ED80" s="482">
        <f t="shared" si="73"/>
        <v>27.005895554225116</v>
      </c>
      <c r="EE80" s="482">
        <f t="shared" si="73"/>
        <v>21.670898194724341</v>
      </c>
      <c r="EF80" s="482">
        <f t="shared" si="73"/>
        <v>24.88647131274756</v>
      </c>
      <c r="EG80" s="482">
        <f t="shared" si="73"/>
        <v>27.699053432179721</v>
      </c>
      <c r="EH80" s="482">
        <f t="shared" si="73"/>
        <v>29.61182950433383</v>
      </c>
      <c r="EI80" s="482">
        <f t="shared" si="73"/>
        <v>24.29982110963272</v>
      </c>
      <c r="EJ80" s="482">
        <f t="shared" si="73"/>
        <v>23.783018654456122</v>
      </c>
      <c r="EK80" s="482">
        <f t="shared" si="73"/>
        <v>23.720469155525425</v>
      </c>
      <c r="EL80" s="482">
        <f t="shared" si="73"/>
        <v>30.339967887984031</v>
      </c>
      <c r="EM80" s="482">
        <f t="shared" si="73"/>
        <v>40.574986230462308</v>
      </c>
      <c r="EN80" s="482">
        <f t="shared" si="73"/>
        <v>40.088155196995757</v>
      </c>
      <c r="EO80" s="482">
        <f t="shared" si="73"/>
        <v>26.688638941253107</v>
      </c>
      <c r="EP80" s="482">
        <f t="shared" si="73"/>
        <v>24.01671815859514</v>
      </c>
      <c r="EQ80" s="482">
        <f t="shared" si="73"/>
        <v>22.179924443032164</v>
      </c>
      <c r="ER80" s="482">
        <f t="shared" si="73"/>
        <v>26.953316312227582</v>
      </c>
      <c r="ES80" s="482">
        <f t="shared" si="73"/>
        <v>28.511463089396237</v>
      </c>
      <c r="ET80" s="482">
        <f t="shared" si="73"/>
        <v>28.402189514290988</v>
      </c>
      <c r="EU80" s="482">
        <f t="shared" si="73"/>
        <v>23.53114054728125</v>
      </c>
      <c r="EV80" s="482">
        <f t="shared" si="73"/>
        <v>23.456387623899818</v>
      </c>
      <c r="EW80" s="482">
        <f t="shared" si="73"/>
        <v>21.824360245257058</v>
      </c>
      <c r="EX80" s="482">
        <f t="shared" si="73"/>
        <v>29.064901574155844</v>
      </c>
      <c r="EY80" s="482">
        <f t="shared" si="73"/>
        <v>39.291976110233946</v>
      </c>
      <c r="EZ80" s="482">
        <f t="shared" si="73"/>
        <v>38.163158836728385</v>
      </c>
      <c r="FA80" s="482">
        <f t="shared" si="73"/>
        <v>27.608214162516358</v>
      </c>
      <c r="FB80" s="482">
        <f t="shared" si="73"/>
        <v>29.340503945480631</v>
      </c>
      <c r="FC80" s="482">
        <f t="shared" si="73"/>
        <v>15.410521239400394</v>
      </c>
      <c r="FD80" s="482">
        <f t="shared" si="73"/>
        <v>27.867098343423528</v>
      </c>
      <c r="FE80" s="482">
        <f t="shared" si="73"/>
        <v>24.880035600940197</v>
      </c>
      <c r="FF80" s="482">
        <f t="shared" si="73"/>
        <v>26.15736258395696</v>
      </c>
      <c r="FG80" s="482">
        <f t="shared" si="73"/>
        <v>23.146019231063764</v>
      </c>
      <c r="FH80" s="482">
        <f t="shared" si="73"/>
        <v>21.298732468858859</v>
      </c>
      <c r="FI80" s="482">
        <f t="shared" si="73"/>
        <v>20.286854168229787</v>
      </c>
      <c r="FJ80" s="482">
        <f t="shared" si="73"/>
        <v>30.802067123063466</v>
      </c>
      <c r="FK80" s="482">
        <f t="shared" si="73"/>
        <v>38.990286125388991</v>
      </c>
      <c r="FL80" s="482">
        <f t="shared" si="73"/>
        <v>36.375870867447816</v>
      </c>
      <c r="FM80" s="482">
        <f t="shared" si="73"/>
        <v>26.311908254433924</v>
      </c>
      <c r="FN80" s="482">
        <f t="shared" si="73"/>
        <v>20.592415486918377</v>
      </c>
      <c r="FO80" s="482">
        <f t="shared" si="73"/>
        <v>19.853533912184719</v>
      </c>
      <c r="FP80" s="482">
        <f t="shared" si="73"/>
        <v>26.704054325316481</v>
      </c>
      <c r="FQ80" s="482">
        <f t="shared" si="73"/>
        <v>24.695967493870999</v>
      </c>
      <c r="FR80" s="482">
        <f t="shared" si="73"/>
        <v>26.233474773175693</v>
      </c>
      <c r="FS80" s="482">
        <f t="shared" si="73"/>
        <v>28.101406967840735</v>
      </c>
      <c r="FT80" s="482">
        <f t="shared" si="73"/>
        <v>21.516276181605406</v>
      </c>
      <c r="FU80" s="482">
        <f t="shared" si="73"/>
        <v>20.514904404324284</v>
      </c>
      <c r="FV80" s="482">
        <f t="shared" si="73"/>
        <v>31.978496136487333</v>
      </c>
      <c r="FW80" s="482">
        <f t="shared" si="73"/>
        <v>36.373526874798976</v>
      </c>
      <c r="FX80" s="482">
        <f t="shared" si="73"/>
        <v>36.066775739057967</v>
      </c>
      <c r="FY80" s="482">
        <f t="shared" ref="FY80:GB80" si="74">+IF(ISERROR(FY49/FY64),0,FY49/FY64)</f>
        <v>24.956264854675638</v>
      </c>
      <c r="FZ80" s="482">
        <f t="shared" si="74"/>
        <v>20.30151074118281</v>
      </c>
      <c r="GA80" s="482">
        <f t="shared" si="74"/>
        <v>21.664165979740552</v>
      </c>
      <c r="GB80" s="482">
        <f t="shared" si="74"/>
        <v>27.177256451600588</v>
      </c>
    </row>
    <row r="81" spans="1:184">
      <c r="B81" s="486"/>
      <c r="C81" s="475" t="s">
        <v>2</v>
      </c>
      <c r="D81" s="478" t="s">
        <v>177</v>
      </c>
      <c r="E81" s="483">
        <f t="shared" ref="E81:AZ81" si="75">+IF(ISERROR(E50/E65),0,E50/E65)</f>
        <v>1.2847467878344312</v>
      </c>
      <c r="F81" s="483">
        <f t="shared" si="75"/>
        <v>0.40672813201260283</v>
      </c>
      <c r="G81" s="483">
        <f t="shared" si="75"/>
        <v>-1.7368360039157091</v>
      </c>
      <c r="H81" s="483">
        <f t="shared" si="75"/>
        <v>-1.5062308689737267</v>
      </c>
      <c r="I81" s="483">
        <f t="shared" si="75"/>
        <v>-2.559079294427959</v>
      </c>
      <c r="J81" s="483">
        <f t="shared" si="75"/>
        <v>-1.564553269880258</v>
      </c>
      <c r="K81" s="483">
        <f t="shared" si="75"/>
        <v>4.7358240767930013</v>
      </c>
      <c r="L81" s="483">
        <f t="shared" si="75"/>
        <v>1.7558342111660319</v>
      </c>
      <c r="M81" s="483">
        <f t="shared" si="75"/>
        <v>-3.6643715519822093</v>
      </c>
      <c r="N81" s="483">
        <f t="shared" si="75"/>
        <v>-3.9332326900535834</v>
      </c>
      <c r="O81" s="483">
        <f t="shared" si="75"/>
        <v>-4.0890012786061023</v>
      </c>
      <c r="P81" s="483">
        <f t="shared" si="75"/>
        <v>-2.0455552335210334</v>
      </c>
      <c r="Q81" s="483">
        <f t="shared" si="75"/>
        <v>1.9731418781931718</v>
      </c>
      <c r="R81" s="483">
        <f t="shared" si="75"/>
        <v>1.7162431911222384</v>
      </c>
      <c r="S81" s="483">
        <f t="shared" si="75"/>
        <v>-1.6649922360248448</v>
      </c>
      <c r="T81" s="483">
        <f t="shared" si="75"/>
        <v>-1.0254112041177745</v>
      </c>
      <c r="U81" s="483">
        <f t="shared" si="75"/>
        <v>-3.9081799767271472</v>
      </c>
      <c r="V81" s="483">
        <f t="shared" si="75"/>
        <v>-0.65341028884672148</v>
      </c>
      <c r="W81" s="483">
        <f t="shared" si="75"/>
        <v>3.0389694393149211</v>
      </c>
      <c r="X81" s="483">
        <f t="shared" si="75"/>
        <v>2.8337813301956647</v>
      </c>
      <c r="Y81" s="483">
        <f t="shared" si="75"/>
        <v>-3.086630621774392</v>
      </c>
      <c r="Z81" s="483">
        <f t="shared" si="75"/>
        <v>-3.2492974553419223</v>
      </c>
      <c r="AA81" s="483">
        <f t="shared" si="75"/>
        <v>-3.6081706922579255</v>
      </c>
      <c r="AB81" s="483">
        <f t="shared" si="75"/>
        <v>-1.2901073801920235</v>
      </c>
      <c r="AC81" s="483">
        <f t="shared" si="75"/>
        <v>-2.7042106448541683E-2</v>
      </c>
      <c r="AD81" s="483">
        <f t="shared" si="75"/>
        <v>0.38911130489931822</v>
      </c>
      <c r="AE81" s="483">
        <f t="shared" si="75"/>
        <v>-2.0136117327696961</v>
      </c>
      <c r="AF81" s="483">
        <f t="shared" si="75"/>
        <v>-3.0923678316132421</v>
      </c>
      <c r="AG81" s="483">
        <f t="shared" si="75"/>
        <v>-3.9820603907637655</v>
      </c>
      <c r="AH81" s="483">
        <f t="shared" si="75"/>
        <v>-1.0029501875231102</v>
      </c>
      <c r="AI81" s="483">
        <f t="shared" si="75"/>
        <v>2.0704568059107702</v>
      </c>
      <c r="AJ81" s="483">
        <f t="shared" si="75"/>
        <v>1.3808114725783838</v>
      </c>
      <c r="AK81" s="483">
        <f t="shared" si="75"/>
        <v>-3.7346096578614736</v>
      </c>
      <c r="AL81" s="483">
        <f t="shared" si="75"/>
        <v>-4.0155722988469957</v>
      </c>
      <c r="AM81" s="483">
        <f t="shared" si="75"/>
        <v>-3.6796281120947132</v>
      </c>
      <c r="AN81" s="483">
        <f t="shared" si="75"/>
        <v>-2.9732975843398584</v>
      </c>
      <c r="AO81" s="483">
        <f t="shared" si="75"/>
        <v>0.9975697702884655</v>
      </c>
      <c r="AP81" s="483">
        <f t="shared" si="75"/>
        <v>1.8514810111469289</v>
      </c>
      <c r="AQ81" s="483">
        <f t="shared" si="75"/>
        <v>-1.3347424484124941</v>
      </c>
      <c r="AR81" s="483">
        <f t="shared" si="75"/>
        <v>-2.4952220138918482</v>
      </c>
      <c r="AS81" s="483">
        <f t="shared" si="75"/>
        <v>-3.2959409358025664</v>
      </c>
      <c r="AT81" s="483">
        <f t="shared" si="75"/>
        <v>0.4582583956499332</v>
      </c>
      <c r="AU81" s="483">
        <f t="shared" si="75"/>
        <v>2.6130924116749679</v>
      </c>
      <c r="AV81" s="483">
        <f t="shared" si="75"/>
        <v>3.3942842155171542</v>
      </c>
      <c r="AW81" s="483">
        <f t="shared" si="75"/>
        <v>-2.6593836270970481</v>
      </c>
      <c r="AX81" s="483">
        <f t="shared" si="75"/>
        <v>-3.5659432864357115</v>
      </c>
      <c r="AY81" s="250">
        <f t="shared" si="75"/>
        <v>-2.7672378675642935</v>
      </c>
      <c r="AZ81" s="250">
        <f t="shared" si="75"/>
        <v>-2.3725668815596874</v>
      </c>
      <c r="BA81" s="483">
        <f t="shared" ref="BA81:DL81" si="76">+IF(ISERROR(BA50/BA65),0,BA50/BA65)</f>
        <v>1.0757200743039113</v>
      </c>
      <c r="BB81" s="483">
        <f t="shared" si="76"/>
        <v>1.4501890305834555</v>
      </c>
      <c r="BC81" s="483">
        <f t="shared" si="76"/>
        <v>-1.4821704388656631</v>
      </c>
      <c r="BD81" s="483">
        <f t="shared" si="76"/>
        <v>-2.8647414458451248</v>
      </c>
      <c r="BE81" s="483">
        <f t="shared" si="76"/>
        <v>-3.8265387022741497</v>
      </c>
      <c r="BF81" s="483">
        <f t="shared" si="76"/>
        <v>0.30021355158375324</v>
      </c>
      <c r="BG81" s="483">
        <f t="shared" si="76"/>
        <v>2.7198480748375848</v>
      </c>
      <c r="BH81" s="483">
        <f t="shared" si="76"/>
        <v>3.5789661165960971</v>
      </c>
      <c r="BI81" s="483">
        <f t="shared" si="76"/>
        <v>-4.0894003027266717</v>
      </c>
      <c r="BJ81" s="483">
        <f t="shared" si="76"/>
        <v>-4.1689621185256263</v>
      </c>
      <c r="BK81" s="483">
        <f t="shared" si="76"/>
        <v>-3.4317831712072735</v>
      </c>
      <c r="BL81" s="483">
        <f t="shared" si="76"/>
        <v>-2.3241388799468323</v>
      </c>
      <c r="BM81" s="483">
        <f t="shared" si="76"/>
        <v>2.1250634182969397</v>
      </c>
      <c r="BN81" s="483">
        <f t="shared" si="76"/>
        <v>2.7212303811659191</v>
      </c>
      <c r="BO81" s="483">
        <f t="shared" si="76"/>
        <v>-0.7444976370849522</v>
      </c>
      <c r="BP81" s="483">
        <f t="shared" si="76"/>
        <v>-1.6185955862802417</v>
      </c>
      <c r="BQ81" s="483">
        <f t="shared" si="76"/>
        <v>-5.5937516731809174</v>
      </c>
      <c r="BR81" s="483">
        <f t="shared" si="76"/>
        <v>1.5653189239001812</v>
      </c>
      <c r="BS81" s="483">
        <f t="shared" si="76"/>
        <v>5.5716199370683501</v>
      </c>
      <c r="BT81" s="483">
        <f t="shared" si="76"/>
        <v>6.1468640125897664</v>
      </c>
      <c r="BU81" s="483">
        <f t="shared" si="76"/>
        <v>-1.3145893303637088</v>
      </c>
      <c r="BV81" s="483">
        <f t="shared" si="76"/>
        <v>-2.0150238661039865</v>
      </c>
      <c r="BW81" s="483">
        <f t="shared" si="76"/>
        <v>-0.7513445120662694</v>
      </c>
      <c r="BX81" s="483">
        <f t="shared" si="76"/>
        <v>0.77563066223347465</v>
      </c>
      <c r="BY81" s="483">
        <f t="shared" si="76"/>
        <v>5.0590275352049421</v>
      </c>
      <c r="BZ81" s="483">
        <f t="shared" si="76"/>
        <v>5.9841562067222087</v>
      </c>
      <c r="CA81" s="483">
        <f t="shared" si="76"/>
        <v>3.8958700890201734</v>
      </c>
      <c r="CB81" s="483">
        <f t="shared" si="76"/>
        <v>3.6263616106130487</v>
      </c>
      <c r="CC81" s="483">
        <f t="shared" si="76"/>
        <v>3.2146301369863015</v>
      </c>
      <c r="CD81" s="483">
        <f t="shared" si="76"/>
        <v>8.487339368559347</v>
      </c>
      <c r="CE81" s="483">
        <f t="shared" si="76"/>
        <v>16.514730800497556</v>
      </c>
      <c r="CF81" s="483">
        <f t="shared" si="76"/>
        <v>17.097006158033345</v>
      </c>
      <c r="CG81" s="483">
        <f t="shared" si="76"/>
        <v>7.6768268334886196</v>
      </c>
      <c r="CH81" s="483">
        <f t="shared" si="76"/>
        <v>7.9226115689397609</v>
      </c>
      <c r="CI81" s="483">
        <f t="shared" si="76"/>
        <v>9.0983530968395101</v>
      </c>
      <c r="CJ81" s="483">
        <f t="shared" si="76"/>
        <v>12.440499353045478</v>
      </c>
      <c r="CK81" s="483">
        <f t="shared" si="76"/>
        <v>14.036329948505703</v>
      </c>
      <c r="CL81" s="483">
        <f t="shared" si="76"/>
        <v>15.07665599170152</v>
      </c>
      <c r="CM81" s="483">
        <f t="shared" si="76"/>
        <v>12.993358680141526</v>
      </c>
      <c r="CN81" s="483">
        <f t="shared" si="76"/>
        <v>12.496241786024759</v>
      </c>
      <c r="CO81" s="483">
        <f t="shared" si="76"/>
        <v>11.034074704652486</v>
      </c>
      <c r="CP81" s="483">
        <f t="shared" si="76"/>
        <v>19.80877789046653</v>
      </c>
      <c r="CQ81" s="483">
        <f t="shared" si="76"/>
        <v>28.737825523352551</v>
      </c>
      <c r="CR81" s="483">
        <f t="shared" si="76"/>
        <v>28.155490311783542</v>
      </c>
      <c r="CS81" s="483">
        <f t="shared" si="76"/>
        <v>17.85522307739171</v>
      </c>
      <c r="CT81" s="483">
        <f t="shared" si="76"/>
        <v>16.381671379449639</v>
      </c>
      <c r="CU81" s="483">
        <f t="shared" si="76"/>
        <v>16.392424044855915</v>
      </c>
      <c r="CV81" s="483">
        <f t="shared" si="76"/>
        <v>21.293633159669017</v>
      </c>
      <c r="CW81" s="483">
        <f t="shared" si="76"/>
        <v>22.669954520158885</v>
      </c>
      <c r="CX81" s="483">
        <f t="shared" si="76"/>
        <v>25.016340286873461</v>
      </c>
      <c r="CY81" s="483">
        <f t="shared" si="76"/>
        <v>21.808793795719058</v>
      </c>
      <c r="CZ81" s="483">
        <f t="shared" si="76"/>
        <v>19.057589455009872</v>
      </c>
      <c r="DA81" s="483">
        <f t="shared" si="76"/>
        <v>18.790374389689458</v>
      </c>
      <c r="DB81" s="483">
        <f t="shared" si="76"/>
        <v>28.198217544284145</v>
      </c>
      <c r="DC81" s="483">
        <f t="shared" si="76"/>
        <v>36.056887967608823</v>
      </c>
      <c r="DD81" s="483">
        <f t="shared" si="76"/>
        <v>34.580472620034307</v>
      </c>
      <c r="DE81" s="483">
        <f t="shared" si="76"/>
        <v>21.795402193411611</v>
      </c>
      <c r="DF81" s="483">
        <f t="shared" si="76"/>
        <v>17.601997485820622</v>
      </c>
      <c r="DG81" s="483">
        <f t="shared" si="76"/>
        <v>19.746518635685611</v>
      </c>
      <c r="DH81" s="483">
        <f t="shared" si="76"/>
        <v>23.503824571908712</v>
      </c>
      <c r="DI81" s="483">
        <f t="shared" si="76"/>
        <v>23.84476395139297</v>
      </c>
      <c r="DJ81" s="483">
        <f t="shared" si="76"/>
        <v>25.405731025299602</v>
      </c>
      <c r="DK81" s="483">
        <f t="shared" si="76"/>
        <v>20.591821982573361</v>
      </c>
      <c r="DL81" s="483">
        <f t="shared" si="76"/>
        <v>19.535014334943032</v>
      </c>
      <c r="DM81" s="483">
        <f t="shared" ref="DM81:FX81" si="77">+IF(ISERROR(DM50/DM65),0,DM50/DM65)</f>
        <v>13.345150581907857</v>
      </c>
      <c r="DN81" s="483">
        <f t="shared" si="77"/>
        <v>28.222596879208556</v>
      </c>
      <c r="DO81" s="483">
        <f t="shared" si="77"/>
        <v>35.42840164647226</v>
      </c>
      <c r="DP81" s="483">
        <f t="shared" si="77"/>
        <v>34.130308448815377</v>
      </c>
      <c r="DQ81" s="483">
        <f t="shared" si="77"/>
        <v>22.020976198019397</v>
      </c>
      <c r="DR81" s="483">
        <f t="shared" si="77"/>
        <v>18.460820140048</v>
      </c>
      <c r="DS81" s="483">
        <f t="shared" si="77"/>
        <v>21.371331331331326</v>
      </c>
      <c r="DT81" s="483">
        <f t="shared" si="77"/>
        <v>23.225636043769089</v>
      </c>
      <c r="DU81" s="483">
        <f t="shared" si="77"/>
        <v>23.363285471668984</v>
      </c>
      <c r="DV81" s="483">
        <f t="shared" si="77"/>
        <v>24.417280337867531</v>
      </c>
      <c r="DW81" s="483">
        <f t="shared" si="77"/>
        <v>21.353064223778965</v>
      </c>
      <c r="DX81" s="483">
        <f t="shared" si="77"/>
        <v>17.889305145820362</v>
      </c>
      <c r="DY81" s="483">
        <f t="shared" si="77"/>
        <v>18.202325742368657</v>
      </c>
      <c r="DZ81" s="483">
        <f t="shared" si="77"/>
        <v>28.22676260892527</v>
      </c>
      <c r="EA81" s="483">
        <f t="shared" si="77"/>
        <v>32.539692906072219</v>
      </c>
      <c r="EB81" s="483">
        <f t="shared" si="77"/>
        <v>33.306630613455759</v>
      </c>
      <c r="EC81" s="483">
        <f t="shared" si="77"/>
        <v>20.568905767618737</v>
      </c>
      <c r="ED81" s="483">
        <f t="shared" si="77"/>
        <v>18.361343288021654</v>
      </c>
      <c r="EE81" s="483">
        <f t="shared" si="77"/>
        <v>17.812630332233311</v>
      </c>
      <c r="EF81" s="483">
        <f t="shared" si="77"/>
        <v>21.582521537281107</v>
      </c>
      <c r="EG81" s="483">
        <f t="shared" si="77"/>
        <v>23.091848110591929</v>
      </c>
      <c r="EH81" s="483">
        <f t="shared" si="77"/>
        <v>24.037505639317096</v>
      </c>
      <c r="EI81" s="483">
        <f t="shared" si="77"/>
        <v>19.946561816702129</v>
      </c>
      <c r="EJ81" s="483">
        <f t="shared" si="77"/>
        <v>19.467391858479264</v>
      </c>
      <c r="EK81" s="483">
        <f t="shared" si="77"/>
        <v>17.156219145621694</v>
      </c>
      <c r="EL81" s="483">
        <f t="shared" si="77"/>
        <v>24.191232670650891</v>
      </c>
      <c r="EM81" s="483">
        <f t="shared" si="77"/>
        <v>33.774817698498012</v>
      </c>
      <c r="EN81" s="483">
        <f t="shared" si="77"/>
        <v>35.532639098696968</v>
      </c>
      <c r="EO81" s="483">
        <f t="shared" si="77"/>
        <v>22.517279224093926</v>
      </c>
      <c r="EP81" s="483">
        <f t="shared" si="77"/>
        <v>18.794502072631349</v>
      </c>
      <c r="EQ81" s="483">
        <f t="shared" si="77"/>
        <v>17.488831258294248</v>
      </c>
      <c r="ER81" s="483">
        <f t="shared" si="77"/>
        <v>22.621348151727471</v>
      </c>
      <c r="ES81" s="483">
        <f t="shared" si="77"/>
        <v>23.03160033289274</v>
      </c>
      <c r="ET81" s="483">
        <f t="shared" si="77"/>
        <v>22.618633701735206</v>
      </c>
      <c r="EU81" s="483">
        <f t="shared" si="77"/>
        <v>17.680751988574375</v>
      </c>
      <c r="EV81" s="483">
        <f t="shared" si="77"/>
        <v>17.521324487012521</v>
      </c>
      <c r="EW81" s="483">
        <f t="shared" si="77"/>
        <v>15.922831784608054</v>
      </c>
      <c r="EX81" s="483">
        <f t="shared" si="77"/>
        <v>24.791306436119115</v>
      </c>
      <c r="EY81" s="483">
        <f t="shared" si="77"/>
        <v>34.875198509950003</v>
      </c>
      <c r="EZ81" s="483">
        <f t="shared" si="77"/>
        <v>33.648630444544231</v>
      </c>
      <c r="FA81" s="483">
        <f t="shared" si="77"/>
        <v>20.4440363673721</v>
      </c>
      <c r="FB81" s="483">
        <f t="shared" si="77"/>
        <v>18.559427044000159</v>
      </c>
      <c r="FC81" s="483">
        <f t="shared" si="77"/>
        <v>15.460336072761384</v>
      </c>
      <c r="FD81" s="483">
        <f t="shared" si="77"/>
        <v>22.33509398257884</v>
      </c>
      <c r="FE81" s="483">
        <f t="shared" si="77"/>
        <v>18.636216709302555</v>
      </c>
      <c r="FF81" s="483">
        <f t="shared" si="77"/>
        <v>20.276063992651562</v>
      </c>
      <c r="FG81" s="483">
        <f t="shared" si="77"/>
        <v>17.002696743049555</v>
      </c>
      <c r="FH81" s="483">
        <f t="shared" si="77"/>
        <v>18.183835686515252</v>
      </c>
      <c r="FI81" s="483">
        <f t="shared" si="77"/>
        <v>6.0857475374206933</v>
      </c>
      <c r="FJ81" s="483">
        <f t="shared" si="77"/>
        <v>22.073079464046081</v>
      </c>
      <c r="FK81" s="483">
        <f t="shared" si="77"/>
        <v>32.700306923485549</v>
      </c>
      <c r="FL81" s="483">
        <f t="shared" si="77"/>
        <v>30.152144732426617</v>
      </c>
      <c r="FM81" s="483">
        <f t="shared" si="77"/>
        <v>17.357176981316272</v>
      </c>
      <c r="FN81" s="483">
        <f t="shared" si="77"/>
        <v>14.771962952971855</v>
      </c>
      <c r="FO81" s="483">
        <f t="shared" si="77"/>
        <v>13.861883375737786</v>
      </c>
      <c r="FP81" s="483">
        <f t="shared" si="77"/>
        <v>20.434598822739304</v>
      </c>
      <c r="FQ81" s="483">
        <f t="shared" si="77"/>
        <v>17.90443260119515</v>
      </c>
      <c r="FR81" s="483">
        <f t="shared" si="77"/>
        <v>19.29912086223549</v>
      </c>
      <c r="FS81" s="483">
        <f t="shared" si="77"/>
        <v>17.616778257203791</v>
      </c>
      <c r="FT81" s="483">
        <f t="shared" si="77"/>
        <v>14.314565811877612</v>
      </c>
      <c r="FU81" s="483">
        <f t="shared" si="77"/>
        <v>13.810290049711353</v>
      </c>
      <c r="FV81" s="483">
        <f t="shared" si="77"/>
        <v>21.949052768433869</v>
      </c>
      <c r="FW81" s="483">
        <f t="shared" si="77"/>
        <v>29.43980151734247</v>
      </c>
      <c r="FX81" s="483">
        <f t="shared" si="77"/>
        <v>29.597208897504625</v>
      </c>
      <c r="FY81" s="483">
        <f t="shared" ref="FY81:GB81" si="78">+IF(ISERROR(FY50/FY65),0,FY50/FY65)</f>
        <v>16.715162851428513</v>
      </c>
      <c r="FZ81" s="483">
        <f t="shared" si="78"/>
        <v>15.269903458806747</v>
      </c>
      <c r="GA81" s="483">
        <f t="shared" si="78"/>
        <v>15.053248679210308</v>
      </c>
      <c r="GB81" s="483">
        <f t="shared" si="78"/>
        <v>20.907860201685317</v>
      </c>
    </row>
    <row r="82" spans="1:184">
      <c r="B82" s="486"/>
      <c r="C82" s="475" t="s">
        <v>3</v>
      </c>
      <c r="D82" s="478" t="s">
        <v>177</v>
      </c>
      <c r="E82" s="483">
        <f t="shared" ref="E82:AZ82" si="79">+IF(ISERROR(E51/E66),0,E51/E66)</f>
        <v>0.12526409695477494</v>
      </c>
      <c r="F82" s="483">
        <f t="shared" si="79"/>
        <v>-0.745561914385799</v>
      </c>
      <c r="G82" s="483">
        <f t="shared" si="79"/>
        <v>-2.6137567443822998</v>
      </c>
      <c r="H82" s="483">
        <f t="shared" si="79"/>
        <v>0</v>
      </c>
      <c r="I82" s="483">
        <f t="shared" si="79"/>
        <v>-4.3054459352801899</v>
      </c>
      <c r="J82" s="483">
        <f t="shared" si="79"/>
        <v>-2.225955527291541</v>
      </c>
      <c r="K82" s="483">
        <f t="shared" si="79"/>
        <v>3.8417397140789222</v>
      </c>
      <c r="L82" s="483">
        <f t="shared" si="79"/>
        <v>1.0761188182029255</v>
      </c>
      <c r="M82" s="483">
        <f t="shared" si="79"/>
        <v>-4.1042956298480187</v>
      </c>
      <c r="N82" s="483">
        <f t="shared" si="79"/>
        <v>-4.627503686048918</v>
      </c>
      <c r="O82" s="483">
        <f t="shared" si="79"/>
        <v>-5.2750803965122834</v>
      </c>
      <c r="P82" s="483">
        <f t="shared" si="79"/>
        <v>-2.6616263057025726</v>
      </c>
      <c r="Q82" s="483">
        <f t="shared" si="79"/>
        <v>1.4575174633285632</v>
      </c>
      <c r="R82" s="483">
        <f t="shared" si="79"/>
        <v>1.2121403216417654</v>
      </c>
      <c r="S82" s="483">
        <f t="shared" si="79"/>
        <v>-1.6958890178603288</v>
      </c>
      <c r="T82" s="483">
        <f t="shared" si="79"/>
        <v>-2.2632050740415761</v>
      </c>
      <c r="U82" s="483">
        <f t="shared" si="79"/>
        <v>-2.9535359050795429</v>
      </c>
      <c r="V82" s="483">
        <f t="shared" si="79"/>
        <v>-1.2463157894736843</v>
      </c>
      <c r="W82" s="483">
        <f t="shared" si="79"/>
        <v>2.1306372917520529</v>
      </c>
      <c r="X82" s="483">
        <f t="shared" si="79"/>
        <v>1.8619521982071754</v>
      </c>
      <c r="Y82" s="483">
        <f t="shared" si="79"/>
        <v>-3.5762435444414242</v>
      </c>
      <c r="Z82" s="483">
        <f t="shared" si="79"/>
        <v>-4.3102659846224682</v>
      </c>
      <c r="AA82" s="483">
        <f t="shared" si="79"/>
        <v>-3.8830701245222268</v>
      </c>
      <c r="AB82" s="483">
        <f t="shared" si="79"/>
        <v>-1.8819103097082348</v>
      </c>
      <c r="AC82" s="483">
        <f t="shared" si="79"/>
        <v>-0.52870808906796463</v>
      </c>
      <c r="AD82" s="483">
        <f t="shared" si="79"/>
        <v>1.5062983323537208E-2</v>
      </c>
      <c r="AE82" s="483">
        <f t="shared" si="79"/>
        <v>-2.9380079285376719</v>
      </c>
      <c r="AF82" s="483">
        <f t="shared" si="79"/>
        <v>-4.163168283267904</v>
      </c>
      <c r="AG82" s="483">
        <f t="shared" si="79"/>
        <v>-6.8603551302144101</v>
      </c>
      <c r="AH82" s="483">
        <f t="shared" si="79"/>
        <v>-1.8771540761900438</v>
      </c>
      <c r="AI82" s="483">
        <f t="shared" si="79"/>
        <v>1.1434483800160953</v>
      </c>
      <c r="AJ82" s="483">
        <f t="shared" si="79"/>
        <v>1.3430604882831487</v>
      </c>
      <c r="AK82" s="483">
        <f t="shared" si="79"/>
        <v>-4.551881519108246</v>
      </c>
      <c r="AL82" s="483">
        <f t="shared" si="79"/>
        <v>-5.0616688921096777</v>
      </c>
      <c r="AM82" s="483">
        <f t="shared" si="79"/>
        <v>-4.2921708224091972</v>
      </c>
      <c r="AN82" s="483">
        <f t="shared" si="79"/>
        <v>-3.7191461346188182</v>
      </c>
      <c r="AO82" s="483">
        <f t="shared" si="79"/>
        <v>-0.33895335901973056</v>
      </c>
      <c r="AP82" s="483">
        <f t="shared" si="79"/>
        <v>0.84264849959879951</v>
      </c>
      <c r="AQ82" s="483">
        <f t="shared" si="79"/>
        <v>-2.1384042187441037</v>
      </c>
      <c r="AR82" s="483">
        <f t="shared" si="79"/>
        <v>-3.1327343682059308</v>
      </c>
      <c r="AS82" s="483">
        <f t="shared" si="79"/>
        <v>-3.5886336817350952</v>
      </c>
      <c r="AT82" s="483">
        <f t="shared" si="79"/>
        <v>-0.57293709741380239</v>
      </c>
      <c r="AU82" s="483">
        <f t="shared" si="79"/>
        <v>2.4340761927870389</v>
      </c>
      <c r="AV82" s="483">
        <f t="shared" si="79"/>
        <v>3.1060450904031089</v>
      </c>
      <c r="AW82" s="483">
        <f t="shared" si="79"/>
        <v>-4.2601390970095769</v>
      </c>
      <c r="AX82" s="483">
        <f t="shared" si="79"/>
        <v>-4.780581661513895</v>
      </c>
      <c r="AY82" s="250">
        <f t="shared" si="79"/>
        <v>-3.7235941333683842</v>
      </c>
      <c r="AZ82" s="250">
        <f t="shared" si="79"/>
        <v>-3.4186534387378629</v>
      </c>
      <c r="BA82" s="483">
        <f t="shared" ref="BA82:DL82" si="80">+IF(ISERROR(BA51/BA66),0,BA51/BA66)</f>
        <v>0.78374641116654664</v>
      </c>
      <c r="BB82" s="483">
        <f t="shared" si="80"/>
        <v>1.2243833398406101</v>
      </c>
      <c r="BC82" s="483">
        <f t="shared" si="80"/>
        <v>-2.6170224728547589</v>
      </c>
      <c r="BD82" s="483">
        <f t="shared" si="80"/>
        <v>-5.6804487650151252</v>
      </c>
      <c r="BE82" s="483">
        <f t="shared" si="80"/>
        <v>-4.8840059152361945</v>
      </c>
      <c r="BF82" s="483">
        <f t="shared" si="80"/>
        <v>-1.07295521587557</v>
      </c>
      <c r="BG82" s="483">
        <f t="shared" si="80"/>
        <v>2.0098075083889158</v>
      </c>
      <c r="BH82" s="483">
        <f t="shared" si="80"/>
        <v>2.2058138140993182</v>
      </c>
      <c r="BI82" s="483">
        <f t="shared" si="80"/>
        <v>-4.8132604937190875</v>
      </c>
      <c r="BJ82" s="483">
        <f t="shared" si="80"/>
        <v>-4.9021351083554467</v>
      </c>
      <c r="BK82" s="483">
        <f t="shared" si="80"/>
        <v>-4.4876192727112834</v>
      </c>
      <c r="BL82" s="483">
        <f t="shared" si="80"/>
        <v>-3.4294136419636589</v>
      </c>
      <c r="BM82" s="483">
        <f t="shared" si="80"/>
        <v>0.97943258524560328</v>
      </c>
      <c r="BN82" s="483">
        <f t="shared" si="80"/>
        <v>2.0478572449254107</v>
      </c>
      <c r="BO82" s="483">
        <f t="shared" si="80"/>
        <v>-2.086135255923419</v>
      </c>
      <c r="BP82" s="483">
        <f t="shared" si="80"/>
        <v>-2.85696986152593</v>
      </c>
      <c r="BQ82" s="483">
        <f t="shared" si="80"/>
        <v>-3.0688581181717574</v>
      </c>
      <c r="BR82" s="483">
        <f t="shared" si="80"/>
        <v>0.7295469049138481</v>
      </c>
      <c r="BS82" s="483">
        <f t="shared" si="80"/>
        <v>4.4397409238494818</v>
      </c>
      <c r="BT82" s="483">
        <f t="shared" si="80"/>
        <v>5.3511386748344956</v>
      </c>
      <c r="BU82" s="483">
        <f t="shared" si="80"/>
        <v>-2.6134491144990735</v>
      </c>
      <c r="BV82" s="483">
        <f t="shared" si="80"/>
        <v>-3.0369958292802064</v>
      </c>
      <c r="BW82" s="483">
        <f t="shared" si="80"/>
        <v>-1.9162255744041228</v>
      </c>
      <c r="BX82" s="483">
        <f t="shared" si="80"/>
        <v>-0.34094853501763434</v>
      </c>
      <c r="BY82" s="483">
        <f t="shared" si="80"/>
        <v>3.8395656753711234</v>
      </c>
      <c r="BZ82" s="483">
        <f t="shared" si="80"/>
        <v>5.1946898024311867</v>
      </c>
      <c r="CA82" s="483">
        <f t="shared" si="80"/>
        <v>2.4909100080502533</v>
      </c>
      <c r="CB82" s="483">
        <f t="shared" si="80"/>
        <v>2.4692802930559212</v>
      </c>
      <c r="CC82" s="483">
        <f t="shared" si="80"/>
        <v>0.66758912601763376</v>
      </c>
      <c r="CD82" s="483">
        <f t="shared" si="80"/>
        <v>6.7623194473518948</v>
      </c>
      <c r="CE82" s="483">
        <f t="shared" si="80"/>
        <v>15.018508382209578</v>
      </c>
      <c r="CF82" s="483">
        <f t="shared" si="80"/>
        <v>16.24213182513796</v>
      </c>
      <c r="CG82" s="483">
        <f t="shared" si="80"/>
        <v>6.9270871289808751</v>
      </c>
      <c r="CH82" s="483">
        <f t="shared" si="80"/>
        <v>6.5681939356240679</v>
      </c>
      <c r="CI82" s="483">
        <f t="shared" si="80"/>
        <v>7.9270433463328205</v>
      </c>
      <c r="CJ82" s="483">
        <f t="shared" si="80"/>
        <v>10.832527043357508</v>
      </c>
      <c r="CK82" s="483">
        <f t="shared" si="80"/>
        <v>13.383329341505455</v>
      </c>
      <c r="CL82" s="483">
        <f t="shared" si="80"/>
        <v>13.546313431894177</v>
      </c>
      <c r="CM82" s="483">
        <f t="shared" si="80"/>
        <v>11.89540998733707</v>
      </c>
      <c r="CN82" s="483">
        <f t="shared" si="80"/>
        <v>10.521637596098206</v>
      </c>
      <c r="CO82" s="483">
        <f t="shared" si="80"/>
        <v>10.320252564261617</v>
      </c>
      <c r="CP82" s="483">
        <f t="shared" si="80"/>
        <v>18.643244720906964</v>
      </c>
      <c r="CQ82" s="483">
        <f t="shared" si="80"/>
        <v>27.884730132098209</v>
      </c>
      <c r="CR82" s="483">
        <f t="shared" si="80"/>
        <v>26.86628804119108</v>
      </c>
      <c r="CS82" s="483">
        <f t="shared" si="80"/>
        <v>17.227897473997029</v>
      </c>
      <c r="CT82" s="483">
        <f t="shared" si="80"/>
        <v>15.310780923557354</v>
      </c>
      <c r="CU82" s="483">
        <f t="shared" si="80"/>
        <v>15.763876723769172</v>
      </c>
      <c r="CV82" s="483">
        <f t="shared" si="80"/>
        <v>19.92153667989983</v>
      </c>
      <c r="CW82" s="483">
        <f t="shared" si="80"/>
        <v>21.627795914852303</v>
      </c>
      <c r="CX82" s="483">
        <f t="shared" si="80"/>
        <v>23.286001092240785</v>
      </c>
      <c r="CY82" s="483">
        <f t="shared" si="80"/>
        <v>23.974445528288324</v>
      </c>
      <c r="CZ82" s="483">
        <f t="shared" si="80"/>
        <v>0</v>
      </c>
      <c r="DA82" s="483">
        <f t="shared" si="80"/>
        <v>15.96253421521344</v>
      </c>
      <c r="DB82" s="483">
        <f t="shared" si="80"/>
        <v>27.904369756549489</v>
      </c>
      <c r="DC82" s="483">
        <f t="shared" si="80"/>
        <v>34.332988996315038</v>
      </c>
      <c r="DD82" s="483">
        <f t="shared" si="80"/>
        <v>35.160288150509231</v>
      </c>
      <c r="DE82" s="483">
        <f t="shared" si="80"/>
        <v>20.101730229658109</v>
      </c>
      <c r="DF82" s="483">
        <f t="shared" si="80"/>
        <v>17.336022256203538</v>
      </c>
      <c r="DG82" s="483">
        <f t="shared" si="80"/>
        <v>19.044511543126553</v>
      </c>
      <c r="DH82" s="483">
        <f t="shared" si="80"/>
        <v>22.369976266056906</v>
      </c>
      <c r="DI82" s="483">
        <f t="shared" si="80"/>
        <v>23.080669266905481</v>
      </c>
      <c r="DJ82" s="483">
        <f t="shared" si="80"/>
        <v>23.370379737680484</v>
      </c>
      <c r="DK82" s="483">
        <f t="shared" si="80"/>
        <v>21.138746505125816</v>
      </c>
      <c r="DL82" s="483">
        <f t="shared" si="80"/>
        <v>17.895276556376754</v>
      </c>
      <c r="DM82" s="483">
        <f t="shared" ref="DM82:FX82" si="81">+IF(ISERROR(DM51/DM66),0,DM51/DM66)</f>
        <v>17.246078403719931</v>
      </c>
      <c r="DN82" s="483">
        <f t="shared" si="81"/>
        <v>27.5668398116403</v>
      </c>
      <c r="DO82" s="483">
        <f t="shared" si="81"/>
        <v>32.929832997046177</v>
      </c>
      <c r="DP82" s="483">
        <f t="shared" si="81"/>
        <v>34.446121722731924</v>
      </c>
      <c r="DQ82" s="483">
        <f t="shared" si="81"/>
        <v>22.325042035995267</v>
      </c>
      <c r="DR82" s="483">
        <f t="shared" si="81"/>
        <v>19.327767617127972</v>
      </c>
      <c r="DS82" s="483">
        <f t="shared" si="81"/>
        <v>19.79397926065035</v>
      </c>
      <c r="DT82" s="483">
        <f t="shared" si="81"/>
        <v>23.230344445452285</v>
      </c>
      <c r="DU82" s="483">
        <f t="shared" si="81"/>
        <v>23.776830196546616</v>
      </c>
      <c r="DV82" s="483">
        <f t="shared" si="81"/>
        <v>22.962916728109022</v>
      </c>
      <c r="DW82" s="483">
        <f t="shared" si="81"/>
        <v>21.091663941747882</v>
      </c>
      <c r="DX82" s="483">
        <f t="shared" si="81"/>
        <v>18.043340126013888</v>
      </c>
      <c r="DY82" s="483">
        <f t="shared" si="81"/>
        <v>16.579382328121955</v>
      </c>
      <c r="DZ82" s="483">
        <f t="shared" si="81"/>
        <v>26.621702929693569</v>
      </c>
      <c r="EA82" s="483">
        <f t="shared" si="81"/>
        <v>31.47765304526985</v>
      </c>
      <c r="EB82" s="483">
        <f t="shared" si="81"/>
        <v>32.041005797717034</v>
      </c>
      <c r="EC82" s="483">
        <f t="shared" si="81"/>
        <v>19.392111766416082</v>
      </c>
      <c r="ED82" s="483">
        <f t="shared" si="81"/>
        <v>17.292928261888978</v>
      </c>
      <c r="EE82" s="483">
        <f t="shared" si="81"/>
        <v>17.872966756402718</v>
      </c>
      <c r="EF82" s="483">
        <f t="shared" si="81"/>
        <v>18.762882768294421</v>
      </c>
      <c r="EG82" s="483">
        <f t="shared" si="81"/>
        <v>22.158284706978506</v>
      </c>
      <c r="EH82" s="483">
        <f t="shared" si="81"/>
        <v>22.361760923546807</v>
      </c>
      <c r="EI82" s="483">
        <f t="shared" si="81"/>
        <v>18.567669203019612</v>
      </c>
      <c r="EJ82" s="483">
        <f t="shared" si="81"/>
        <v>18.828277480171089</v>
      </c>
      <c r="EK82" s="483">
        <f t="shared" si="81"/>
        <v>18.286615252058702</v>
      </c>
      <c r="EL82" s="483">
        <f t="shared" si="81"/>
        <v>23.597093935395389</v>
      </c>
      <c r="EM82" s="483">
        <f t="shared" si="81"/>
        <v>32.330577276840607</v>
      </c>
      <c r="EN82" s="483">
        <f t="shared" si="81"/>
        <v>32.315087669064688</v>
      </c>
      <c r="EO82" s="483">
        <f t="shared" si="81"/>
        <v>21.15381145458505</v>
      </c>
      <c r="EP82" s="483">
        <f t="shared" si="81"/>
        <v>18.071035161250652</v>
      </c>
      <c r="EQ82" s="483">
        <f t="shared" si="81"/>
        <v>16.213512450580613</v>
      </c>
      <c r="ER82" s="483">
        <f t="shared" si="81"/>
        <v>20.875480409554697</v>
      </c>
      <c r="ES82" s="483">
        <f t="shared" si="81"/>
        <v>21.194649998802596</v>
      </c>
      <c r="ET82" s="483">
        <f t="shared" si="81"/>
        <v>20.712882639687521</v>
      </c>
      <c r="EU82" s="483">
        <f t="shared" si="81"/>
        <v>17.13535175078756</v>
      </c>
      <c r="EV82" s="483">
        <f t="shared" si="81"/>
        <v>19.523647595568026</v>
      </c>
      <c r="EW82" s="483">
        <f t="shared" si="81"/>
        <v>13.92027472897448</v>
      </c>
      <c r="EX82" s="483">
        <f t="shared" si="81"/>
        <v>23.992270295030085</v>
      </c>
      <c r="EY82" s="483">
        <f t="shared" si="81"/>
        <v>33.734150126798987</v>
      </c>
      <c r="EZ82" s="483">
        <f t="shared" si="81"/>
        <v>31.320118261798768</v>
      </c>
      <c r="FA82" s="483">
        <f t="shared" si="81"/>
        <v>21.231239987854547</v>
      </c>
      <c r="FB82" s="483">
        <f t="shared" si="81"/>
        <v>17.222839538627042</v>
      </c>
      <c r="FC82" s="483">
        <f t="shared" si="81"/>
        <v>14.435478663014155</v>
      </c>
      <c r="FD82" s="483">
        <f t="shared" si="81"/>
        <v>20.480890457477805</v>
      </c>
      <c r="FE82" s="483">
        <f t="shared" si="81"/>
        <v>18.066453227260414</v>
      </c>
      <c r="FF82" s="483">
        <f t="shared" si="81"/>
        <v>17.172219158391993</v>
      </c>
      <c r="FG82" s="483">
        <f t="shared" si="81"/>
        <v>15.162395006066204</v>
      </c>
      <c r="FH82" s="483">
        <f t="shared" si="81"/>
        <v>14.4052314620863</v>
      </c>
      <c r="FI82" s="483">
        <f t="shared" si="81"/>
        <v>12.589032440414623</v>
      </c>
      <c r="FJ82" s="483">
        <f t="shared" si="81"/>
        <v>22.07995062506566</v>
      </c>
      <c r="FK82" s="483">
        <f t="shared" si="81"/>
        <v>32.033993782433363</v>
      </c>
      <c r="FL82" s="483">
        <f t="shared" si="81"/>
        <v>28.05813376860128</v>
      </c>
      <c r="FM82" s="483">
        <f t="shared" si="81"/>
        <v>17.068212312340865</v>
      </c>
      <c r="FN82" s="483">
        <f t="shared" si="81"/>
        <v>14.8646041915606</v>
      </c>
      <c r="FO82" s="483">
        <f t="shared" si="81"/>
        <v>13.051315830910218</v>
      </c>
      <c r="FP82" s="483">
        <f t="shared" si="81"/>
        <v>17.960746124890175</v>
      </c>
      <c r="FQ82" s="483">
        <f t="shared" si="81"/>
        <v>18.003970437132384</v>
      </c>
      <c r="FR82" s="483">
        <f t="shared" si="81"/>
        <v>17.310167252700612</v>
      </c>
      <c r="FS82" s="483">
        <f t="shared" si="81"/>
        <v>15.851518410935151</v>
      </c>
      <c r="FT82" s="483">
        <f t="shared" si="81"/>
        <v>14.143867454329873</v>
      </c>
      <c r="FU82" s="483">
        <f t="shared" si="81"/>
        <v>8.5055032700590214</v>
      </c>
      <c r="FV82" s="483">
        <f t="shared" si="81"/>
        <v>23.261520579789416</v>
      </c>
      <c r="FW82" s="483">
        <f t="shared" si="81"/>
        <v>27.14106269699036</v>
      </c>
      <c r="FX82" s="483">
        <f t="shared" si="81"/>
        <v>27.474370706146384</v>
      </c>
      <c r="FY82" s="483">
        <f t="shared" ref="FY82:GB82" si="82">+IF(ISERROR(FY51/FY66),0,FY51/FY66)</f>
        <v>15.412177812562797</v>
      </c>
      <c r="FZ82" s="483">
        <f t="shared" si="82"/>
        <v>12.959963011867368</v>
      </c>
      <c r="GA82" s="483">
        <f t="shared" si="82"/>
        <v>13.856659296694041</v>
      </c>
      <c r="GB82" s="483">
        <f t="shared" si="82"/>
        <v>18.460947627101902</v>
      </c>
    </row>
    <row r="83" spans="1:184">
      <c r="B83" s="486"/>
      <c r="C83" s="475" t="s">
        <v>4</v>
      </c>
      <c r="D83" s="478" t="s">
        <v>177</v>
      </c>
      <c r="E83" s="483">
        <f t="shared" ref="E83:AZ83" si="83">+IF(ISERROR(E52/E67),0,E52/E67)</f>
        <v>6.1232383181033665</v>
      </c>
      <c r="F83" s="483">
        <f t="shared" si="83"/>
        <v>5.0921546143003891</v>
      </c>
      <c r="G83" s="483">
        <f t="shared" si="83"/>
        <v>3.660556579020823</v>
      </c>
      <c r="H83" s="483">
        <f t="shared" si="83"/>
        <v>3.418745749911476</v>
      </c>
      <c r="I83" s="483">
        <f t="shared" si="83"/>
        <v>1.4163623003609198</v>
      </c>
      <c r="J83" s="483">
        <f t="shared" si="83"/>
        <v>2.7369148254087672</v>
      </c>
      <c r="K83" s="483">
        <f t="shared" si="83"/>
        <v>9.2750937133050311</v>
      </c>
      <c r="L83" s="483">
        <f t="shared" si="83"/>
        <v>6.6101608423588729</v>
      </c>
      <c r="M83" s="483">
        <f t="shared" si="83"/>
        <v>2.686865081511832</v>
      </c>
      <c r="N83" s="483">
        <f t="shared" si="83"/>
        <v>2.0827230176211455</v>
      </c>
      <c r="O83" s="483">
        <f t="shared" si="83"/>
        <v>1.6784740639083102</v>
      </c>
      <c r="P83" s="483">
        <f t="shared" si="83"/>
        <v>2.9294378664606153</v>
      </c>
      <c r="Q83" s="483">
        <f t="shared" si="83"/>
        <v>6.1976317742334457</v>
      </c>
      <c r="R83" s="483">
        <f t="shared" si="83"/>
        <v>5.4963021389412061</v>
      </c>
      <c r="S83" s="483">
        <f t="shared" si="83"/>
        <v>3.0430822664906136</v>
      </c>
      <c r="T83" s="483">
        <f t="shared" si="83"/>
        <v>2.9911259171619768</v>
      </c>
      <c r="U83" s="483">
        <f t="shared" si="83"/>
        <v>2.2483017725421117</v>
      </c>
      <c r="V83" s="483">
        <f t="shared" si="83"/>
        <v>2.8290800596835077</v>
      </c>
      <c r="W83" s="483">
        <f t="shared" si="83"/>
        <v>7.0375255371214331</v>
      </c>
      <c r="X83" s="483">
        <f t="shared" si="83"/>
        <v>6.1171272928027403</v>
      </c>
      <c r="Y83" s="483">
        <f t="shared" si="83"/>
        <v>2.6734088590515679</v>
      </c>
      <c r="Z83" s="483">
        <f t="shared" si="83"/>
        <v>2.0308985343606092</v>
      </c>
      <c r="AA83" s="483">
        <f t="shared" si="83"/>
        <v>1.9654635906432476</v>
      </c>
      <c r="AB83" s="483">
        <f t="shared" si="83"/>
        <v>2.7874890299638699</v>
      </c>
      <c r="AC83" s="483">
        <f t="shared" si="83"/>
        <v>4.542445970169446</v>
      </c>
      <c r="AD83" s="483">
        <f t="shared" si="83"/>
        <v>5.3180911593759559</v>
      </c>
      <c r="AE83" s="483">
        <f t="shared" si="83"/>
        <v>2.804120409906063</v>
      </c>
      <c r="AF83" s="483">
        <f t="shared" si="83"/>
        <v>1.6997723987144411</v>
      </c>
      <c r="AG83" s="483">
        <f t="shared" si="83"/>
        <v>0.759881312283059</v>
      </c>
      <c r="AH83" s="483">
        <f t="shared" si="83"/>
        <v>2.9135776080944158</v>
      </c>
      <c r="AI83" s="483">
        <f t="shared" si="83"/>
        <v>6.6669252476193686</v>
      </c>
      <c r="AJ83" s="483">
        <f t="shared" si="83"/>
        <v>5.7272369869476334</v>
      </c>
      <c r="AK83" s="483">
        <f t="shared" si="83"/>
        <v>2.0352298688994783</v>
      </c>
      <c r="AL83" s="483">
        <f t="shared" si="83"/>
        <v>1.387491323526119</v>
      </c>
      <c r="AM83" s="483">
        <f t="shared" si="83"/>
        <v>1.7599389176721489</v>
      </c>
      <c r="AN83" s="483">
        <f t="shared" si="83"/>
        <v>0.92520205342668516</v>
      </c>
      <c r="AO83" s="483">
        <f t="shared" si="83"/>
        <v>4.1713216688792816</v>
      </c>
      <c r="AP83" s="483">
        <f t="shared" si="83"/>
        <v>5.1988658984987941</v>
      </c>
      <c r="AQ83" s="483">
        <f t="shared" si="83"/>
        <v>3.0181965732834986</v>
      </c>
      <c r="AR83" s="483">
        <f t="shared" si="83"/>
        <v>1.4544503885013529</v>
      </c>
      <c r="AS83" s="483">
        <f t="shared" si="83"/>
        <v>-0.92976142333174661</v>
      </c>
      <c r="AT83" s="483">
        <f t="shared" si="83"/>
        <v>3.585681257994342</v>
      </c>
      <c r="AU83" s="483">
        <f t="shared" si="83"/>
        <v>6.1463459680627377</v>
      </c>
      <c r="AV83" s="483">
        <f t="shared" si="83"/>
        <v>7.0731381071629507</v>
      </c>
      <c r="AW83" s="483">
        <f t="shared" si="83"/>
        <v>1.9455491302080865</v>
      </c>
      <c r="AX83" s="483">
        <f t="shared" si="83"/>
        <v>0.88175762664427648</v>
      </c>
      <c r="AY83" s="250">
        <f t="shared" si="83"/>
        <v>1.3852084453914395</v>
      </c>
      <c r="AZ83" s="250">
        <f t="shared" si="83"/>
        <v>0.80704649159566044</v>
      </c>
      <c r="BA83" s="483">
        <f t="shared" ref="BA83:DL83" si="84">+IF(ISERROR(BA52/BA67),0,BA52/BA67)</f>
        <v>4.7287127700661111</v>
      </c>
      <c r="BB83" s="483">
        <f t="shared" si="84"/>
        <v>5.0240995044500876</v>
      </c>
      <c r="BC83" s="483">
        <f t="shared" si="84"/>
        <v>2.8850979602791198</v>
      </c>
      <c r="BD83" s="483">
        <f t="shared" si="84"/>
        <v>1.4308658099253839</v>
      </c>
      <c r="BE83" s="483">
        <f t="shared" si="84"/>
        <v>0.93882805290679794</v>
      </c>
      <c r="BF83" s="483">
        <f t="shared" si="84"/>
        <v>4.4734994210585288</v>
      </c>
      <c r="BG83" s="483">
        <f t="shared" si="84"/>
        <v>6.7724589964026585</v>
      </c>
      <c r="BH83" s="483">
        <f t="shared" si="84"/>
        <v>7.4241079348558854</v>
      </c>
      <c r="BI83" s="483">
        <f t="shared" si="84"/>
        <v>1.7375903551916114</v>
      </c>
      <c r="BJ83" s="483">
        <f t="shared" si="84"/>
        <v>1.5016403085356684</v>
      </c>
      <c r="BK83" s="483">
        <f t="shared" si="84"/>
        <v>1.6397309136420526</v>
      </c>
      <c r="BL83" s="483">
        <f t="shared" si="84"/>
        <v>0.98468013468013471</v>
      </c>
      <c r="BM83" s="483">
        <f t="shared" si="84"/>
        <v>5.4527242057913972</v>
      </c>
      <c r="BN83" s="483">
        <f t="shared" si="84"/>
        <v>5.9545957518462389</v>
      </c>
      <c r="BO83" s="483">
        <f t="shared" si="84"/>
        <v>3.5098443528003194</v>
      </c>
      <c r="BP83" s="483">
        <f t="shared" si="84"/>
        <v>2.9902879446733457</v>
      </c>
      <c r="BQ83" s="483">
        <f t="shared" si="84"/>
        <v>2.3453793993041585</v>
      </c>
      <c r="BR83" s="483">
        <f t="shared" si="84"/>
        <v>5.8015973097940314</v>
      </c>
      <c r="BS83" s="483">
        <f t="shared" si="84"/>
        <v>9.8497113137515466</v>
      </c>
      <c r="BT83" s="483">
        <f t="shared" si="84"/>
        <v>10.125617389325139</v>
      </c>
      <c r="BU83" s="483">
        <f t="shared" si="84"/>
        <v>4.3016799491842139</v>
      </c>
      <c r="BV83" s="483">
        <f t="shared" si="84"/>
        <v>3.6775990609996345</v>
      </c>
      <c r="BW83" s="483">
        <f t="shared" si="84"/>
        <v>4.0900383035907684</v>
      </c>
      <c r="BX83" s="483">
        <f t="shared" si="84"/>
        <v>3.6040709163169695</v>
      </c>
      <c r="BY83" s="483">
        <f t="shared" si="84"/>
        <v>7.9038376917274329</v>
      </c>
      <c r="BZ83" s="483">
        <f t="shared" si="84"/>
        <v>9.2653357500823894</v>
      </c>
      <c r="CA83" s="483">
        <f t="shared" si="84"/>
        <v>7.5440960946396185</v>
      </c>
      <c r="CB83" s="483">
        <f t="shared" si="84"/>
        <v>8.4547851395308982</v>
      </c>
      <c r="CC83" s="483">
        <f t="shared" si="84"/>
        <v>6.2989191398069133</v>
      </c>
      <c r="CD83" s="483">
        <f t="shared" si="84"/>
        <v>11.958333233883806</v>
      </c>
      <c r="CE83" s="483">
        <f t="shared" si="84"/>
        <v>19.492539623245637</v>
      </c>
      <c r="CF83" s="483">
        <f t="shared" si="84"/>
        <v>20.928934863967033</v>
      </c>
      <c r="CG83" s="483">
        <f t="shared" si="84"/>
        <v>14.409740219466705</v>
      </c>
      <c r="CH83" s="483">
        <f t="shared" si="84"/>
        <v>13.549891676347766</v>
      </c>
      <c r="CI83" s="483">
        <f t="shared" si="84"/>
        <v>14.876467900917477</v>
      </c>
      <c r="CJ83" s="483">
        <f t="shared" si="84"/>
        <v>14.985901962820646</v>
      </c>
      <c r="CK83" s="483">
        <f t="shared" si="84"/>
        <v>17.566156934816917</v>
      </c>
      <c r="CL83" s="483">
        <f t="shared" si="84"/>
        <v>18.472681554722129</v>
      </c>
      <c r="CM83" s="483">
        <f t="shared" si="84"/>
        <v>16.829804738920579</v>
      </c>
      <c r="CN83" s="483">
        <f t="shared" si="84"/>
        <v>17.136292519845984</v>
      </c>
      <c r="CO83" s="483">
        <f t="shared" si="84"/>
        <v>17.145538573585956</v>
      </c>
      <c r="CP83" s="483">
        <f t="shared" si="84"/>
        <v>23.660490510022946</v>
      </c>
      <c r="CQ83" s="483">
        <f t="shared" si="84"/>
        <v>33.20118755811005</v>
      </c>
      <c r="CR83" s="483">
        <f t="shared" si="84"/>
        <v>31.854923510594496</v>
      </c>
      <c r="CS83" s="483">
        <f t="shared" si="84"/>
        <v>26.008043065776747</v>
      </c>
      <c r="CT83" s="483">
        <f t="shared" si="84"/>
        <v>24.618686894837673</v>
      </c>
      <c r="CU83" s="483">
        <f t="shared" si="84"/>
        <v>23.323633278540751</v>
      </c>
      <c r="CV83" s="483">
        <f t="shared" si="84"/>
        <v>24.345676451984197</v>
      </c>
      <c r="CW83" s="483">
        <f t="shared" si="84"/>
        <v>26.801894571710143</v>
      </c>
      <c r="CX83" s="483">
        <f t="shared" si="84"/>
        <v>28.592269312827806</v>
      </c>
      <c r="CY83" s="483">
        <f t="shared" si="84"/>
        <v>25.840358519853787</v>
      </c>
      <c r="CZ83" s="483">
        <f t="shared" si="84"/>
        <v>26.815529894236995</v>
      </c>
      <c r="DA83" s="483">
        <f t="shared" si="84"/>
        <v>25.866686562073671</v>
      </c>
      <c r="DB83" s="483">
        <f t="shared" si="84"/>
        <v>34.018406762520335</v>
      </c>
      <c r="DC83" s="483">
        <f t="shared" si="84"/>
        <v>42.85639593257995</v>
      </c>
      <c r="DD83" s="483">
        <f t="shared" si="84"/>
        <v>40.081017911980801</v>
      </c>
      <c r="DE83" s="483">
        <f t="shared" si="84"/>
        <v>30.728137032630897</v>
      </c>
      <c r="DF83" s="483">
        <f t="shared" si="84"/>
        <v>25.786988225638435</v>
      </c>
      <c r="DG83" s="483">
        <f t="shared" si="84"/>
        <v>26.361178963631048</v>
      </c>
      <c r="DH83" s="483">
        <f t="shared" si="84"/>
        <v>28.174793249653668</v>
      </c>
      <c r="DI83" s="483">
        <f t="shared" si="84"/>
        <v>26.707844086672317</v>
      </c>
      <c r="DJ83" s="483">
        <f t="shared" si="84"/>
        <v>28.041720482786264</v>
      </c>
      <c r="DK83" s="483">
        <f t="shared" si="84"/>
        <v>25.802983813365795</v>
      </c>
      <c r="DL83" s="483">
        <f t="shared" si="84"/>
        <v>26.506527415143601</v>
      </c>
      <c r="DM83" s="483">
        <f t="shared" ref="DM83:FX83" si="85">+IF(ISERROR(DM52/DM67),0,DM52/DM67)</f>
        <v>11.42237144283575</v>
      </c>
      <c r="DN83" s="483">
        <f t="shared" si="85"/>
        <v>35.188518662735717</v>
      </c>
      <c r="DO83" s="483">
        <f t="shared" si="85"/>
        <v>39.05289371292497</v>
      </c>
      <c r="DP83" s="483">
        <f t="shared" si="85"/>
        <v>38.855436451999751</v>
      </c>
      <c r="DQ83" s="483">
        <f t="shared" si="85"/>
        <v>31.282604844781012</v>
      </c>
      <c r="DR83" s="483">
        <f t="shared" si="85"/>
        <v>27.209451898641511</v>
      </c>
      <c r="DS83" s="483">
        <f t="shared" si="85"/>
        <v>28.717627747944285</v>
      </c>
      <c r="DT83" s="483">
        <f t="shared" si="85"/>
        <v>26.951015930554231</v>
      </c>
      <c r="DU83" s="483">
        <f t="shared" si="85"/>
        <v>27.655944815544231</v>
      </c>
      <c r="DV83" s="483">
        <f t="shared" si="85"/>
        <v>28.671095563254735</v>
      </c>
      <c r="DW83" s="483">
        <f t="shared" si="85"/>
        <v>26.126672609219735</v>
      </c>
      <c r="DX83" s="483">
        <f t="shared" si="85"/>
        <v>24.078108418433917</v>
      </c>
      <c r="DY83" s="483">
        <f t="shared" si="85"/>
        <v>25.417546770471056</v>
      </c>
      <c r="DZ83" s="483">
        <f t="shared" si="85"/>
        <v>34.130389360686692</v>
      </c>
      <c r="EA83" s="483">
        <f t="shared" si="85"/>
        <v>37.21351543363695</v>
      </c>
      <c r="EB83" s="483">
        <f t="shared" si="85"/>
        <v>39.708982599319192</v>
      </c>
      <c r="EC83" s="483">
        <f t="shared" si="85"/>
        <v>29.322218136435559</v>
      </c>
      <c r="ED83" s="483">
        <f t="shared" si="85"/>
        <v>26.134384612961817</v>
      </c>
      <c r="EE83" s="483">
        <f t="shared" si="85"/>
        <v>26.671663622871659</v>
      </c>
      <c r="EF83" s="483">
        <f t="shared" si="85"/>
        <v>23.939054752611035</v>
      </c>
      <c r="EG83" s="483">
        <f t="shared" si="85"/>
        <v>26.235527907378607</v>
      </c>
      <c r="EH83" s="483">
        <f t="shared" si="85"/>
        <v>28.121387471148534</v>
      </c>
      <c r="EI83" s="483">
        <f t="shared" si="85"/>
        <v>24.387588663246618</v>
      </c>
      <c r="EJ83" s="483">
        <f t="shared" si="85"/>
        <v>25.465659828713299</v>
      </c>
      <c r="EK83" s="483">
        <f t="shared" si="85"/>
        <v>25.315232865568436</v>
      </c>
      <c r="EL83" s="483">
        <f t="shared" si="85"/>
        <v>29.36278191236682</v>
      </c>
      <c r="EM83" s="483">
        <f t="shared" si="85"/>
        <v>37.492935735253745</v>
      </c>
      <c r="EN83" s="483">
        <f t="shared" si="85"/>
        <v>40.04973184333668</v>
      </c>
      <c r="EO83" s="483">
        <f t="shared" si="85"/>
        <v>31.422119588522119</v>
      </c>
      <c r="EP83" s="483">
        <f t="shared" si="85"/>
        <v>27.659459033613444</v>
      </c>
      <c r="EQ83" s="483">
        <f t="shared" si="85"/>
        <v>25.660953736957307</v>
      </c>
      <c r="ER83" s="483">
        <f t="shared" si="85"/>
        <v>25.684314013360041</v>
      </c>
      <c r="ES83" s="483">
        <f t="shared" si="85"/>
        <v>27.75979635914841</v>
      </c>
      <c r="ET83" s="483">
        <f t="shared" si="85"/>
        <v>26.064383561643837</v>
      </c>
      <c r="EU83" s="483">
        <f t="shared" si="85"/>
        <v>23.683253692217189</v>
      </c>
      <c r="EV83" s="483">
        <f t="shared" si="85"/>
        <v>25.298277710762633</v>
      </c>
      <c r="EW83" s="483">
        <f t="shared" si="85"/>
        <v>23.034401290154232</v>
      </c>
      <c r="EX83" s="483">
        <f t="shared" si="85"/>
        <v>30.193796047245936</v>
      </c>
      <c r="EY83" s="483">
        <f t="shared" si="85"/>
        <v>39.464078490986168</v>
      </c>
      <c r="EZ83" s="483">
        <f t="shared" si="85"/>
        <v>37.722874554102262</v>
      </c>
      <c r="FA83" s="483">
        <f t="shared" si="85"/>
        <v>31.304262023031296</v>
      </c>
      <c r="FB83" s="483">
        <f t="shared" si="85"/>
        <v>27.636111998296602</v>
      </c>
      <c r="FC83" s="483">
        <f t="shared" si="85"/>
        <v>24.936970948554958</v>
      </c>
      <c r="FD83" s="483">
        <f t="shared" si="85"/>
        <v>25.46877074988755</v>
      </c>
      <c r="FE83" s="483">
        <f t="shared" si="85"/>
        <v>23.197124996033384</v>
      </c>
      <c r="FF83" s="483">
        <f t="shared" si="85"/>
        <v>25.32363625812442</v>
      </c>
      <c r="FG83" s="483">
        <f t="shared" si="85"/>
        <v>23.446676888912389</v>
      </c>
      <c r="FH83" s="483">
        <f t="shared" si="85"/>
        <v>23.595242987166952</v>
      </c>
      <c r="FI83" s="483">
        <f t="shared" si="85"/>
        <v>24.157079570040182</v>
      </c>
      <c r="FJ83" s="483">
        <f t="shared" si="85"/>
        <v>31.011596228560599</v>
      </c>
      <c r="FK83" s="483">
        <f t="shared" si="85"/>
        <v>39.210713508810095</v>
      </c>
      <c r="FL83" s="483">
        <f t="shared" si="85"/>
        <v>36.499338959522291</v>
      </c>
      <c r="FM83" s="483">
        <f t="shared" si="85"/>
        <v>31.141504005156062</v>
      </c>
      <c r="FN83" s="483">
        <f t="shared" si="85"/>
        <v>25.732579603137978</v>
      </c>
      <c r="FO83" s="483">
        <f t="shared" si="85"/>
        <v>22.800867204501991</v>
      </c>
      <c r="FP83" s="483">
        <f t="shared" si="85"/>
        <v>24.619819693522125</v>
      </c>
      <c r="FQ83" s="483">
        <f t="shared" si="85"/>
        <v>22.920717518466333</v>
      </c>
      <c r="FR83" s="483">
        <f t="shared" si="85"/>
        <v>25.807013319551785</v>
      </c>
      <c r="FS83" s="483">
        <f t="shared" si="85"/>
        <v>24.150528695160784</v>
      </c>
      <c r="FT83" s="483">
        <f t="shared" si="85"/>
        <v>24.17665916180529</v>
      </c>
      <c r="FU83" s="483">
        <f t="shared" si="85"/>
        <v>22.165824391369561</v>
      </c>
      <c r="FV83" s="483">
        <f t="shared" si="85"/>
        <v>29.77294320080027</v>
      </c>
      <c r="FW83" s="483">
        <f t="shared" si="85"/>
        <v>35.905987412264807</v>
      </c>
      <c r="FX83" s="483">
        <f t="shared" si="85"/>
        <v>34.434388355597321</v>
      </c>
      <c r="FY83" s="483">
        <f t="shared" ref="FY83:GB83" si="86">+IF(ISERROR(FY52/FY67),0,FY52/FY67)</f>
        <v>31.343390042325421</v>
      </c>
      <c r="FZ83" s="483">
        <f t="shared" si="86"/>
        <v>25.166983704615927</v>
      </c>
      <c r="GA83" s="483">
        <f t="shared" si="86"/>
        <v>24.771257637474541</v>
      </c>
      <c r="GB83" s="483">
        <f t="shared" si="86"/>
        <v>25.194332710036527</v>
      </c>
    </row>
    <row r="84" spans="1:184">
      <c r="B84" s="486"/>
      <c r="C84" s="475" t="s">
        <v>5</v>
      </c>
      <c r="D84" s="478" t="s">
        <v>177</v>
      </c>
      <c r="E84" s="483">
        <f t="shared" ref="E84:AZ84" si="87">+IF(ISERROR(E53/E68),0,E53/E68)</f>
        <v>6.3066104487226875</v>
      </c>
      <c r="F84" s="483">
        <f t="shared" si="87"/>
        <v>4.9390639980824549</v>
      </c>
      <c r="G84" s="483">
        <f t="shared" si="87"/>
        <v>3.5837472035794184</v>
      </c>
      <c r="H84" s="483">
        <f t="shared" si="87"/>
        <v>3.2330192407719931</v>
      </c>
      <c r="I84" s="483">
        <f t="shared" si="87"/>
        <v>2.8539624563286496</v>
      </c>
      <c r="J84" s="483">
        <f t="shared" si="87"/>
        <v>3.470083629972569</v>
      </c>
      <c r="K84" s="483">
        <f t="shared" si="87"/>
        <v>9.8617983648166039</v>
      </c>
      <c r="L84" s="483">
        <f t="shared" si="87"/>
        <v>6.7437132111582159</v>
      </c>
      <c r="M84" s="483">
        <f t="shared" si="87"/>
        <v>2.637042004841907</v>
      </c>
      <c r="N84" s="483">
        <f t="shared" si="87"/>
        <v>2.014076899334186</v>
      </c>
      <c r="O84" s="483">
        <f t="shared" si="87"/>
        <v>1.9527555831322743</v>
      </c>
      <c r="P84" s="483">
        <f t="shared" si="87"/>
        <v>2.7054200186877551</v>
      </c>
      <c r="Q84" s="483">
        <f t="shared" si="87"/>
        <v>6.1907393886031503</v>
      </c>
      <c r="R84" s="483">
        <f t="shared" si="87"/>
        <v>5.3918800178143691</v>
      </c>
      <c r="S84" s="483">
        <f t="shared" si="87"/>
        <v>2.7491272438186973</v>
      </c>
      <c r="T84" s="483">
        <f t="shared" si="87"/>
        <v>3.0259995138858051</v>
      </c>
      <c r="U84" s="483">
        <f t="shared" si="87"/>
        <v>1.9869457016065981</v>
      </c>
      <c r="V84" s="483">
        <f t="shared" si="87"/>
        <v>3.1826416356546896</v>
      </c>
      <c r="W84" s="483">
        <f t="shared" si="87"/>
        <v>6.8355893377759269</v>
      </c>
      <c r="X84" s="483">
        <f t="shared" si="87"/>
        <v>6.5222174263996955</v>
      </c>
      <c r="Y84" s="483">
        <f t="shared" si="87"/>
        <v>2.593680641763533</v>
      </c>
      <c r="Z84" s="483">
        <f t="shared" si="87"/>
        <v>1.9612084712550786</v>
      </c>
      <c r="AA84" s="483">
        <f t="shared" si="87"/>
        <v>1.8452054683163279</v>
      </c>
      <c r="AB84" s="483">
        <f t="shared" si="87"/>
        <v>3.0487114950738636</v>
      </c>
      <c r="AC84" s="483">
        <f t="shared" si="87"/>
        <v>4.2588969481629002</v>
      </c>
      <c r="AD84" s="483">
        <f t="shared" si="87"/>
        <v>5.1318285931260874</v>
      </c>
      <c r="AE84" s="483">
        <f t="shared" si="87"/>
        <v>2.7550026542340804</v>
      </c>
      <c r="AF84" s="483">
        <f t="shared" si="87"/>
        <v>1.8211995002082466</v>
      </c>
      <c r="AG84" s="483">
        <f t="shared" si="87"/>
        <v>0.24689848862122554</v>
      </c>
      <c r="AH84" s="483">
        <f t="shared" si="87"/>
        <v>3.2733191454434594</v>
      </c>
      <c r="AI84" s="483">
        <f t="shared" si="87"/>
        <v>6.085110062714767</v>
      </c>
      <c r="AJ84" s="483">
        <f t="shared" si="87"/>
        <v>5.3743896925858952</v>
      </c>
      <c r="AK84" s="483">
        <f t="shared" si="87"/>
        <v>2.0429826328010234</v>
      </c>
      <c r="AL84" s="483">
        <f t="shared" si="87"/>
        <v>1.3425869961832488</v>
      </c>
      <c r="AM84" s="483">
        <f t="shared" si="87"/>
        <v>1.7471716406111952</v>
      </c>
      <c r="AN84" s="483">
        <f t="shared" si="87"/>
        <v>0.81030214586188964</v>
      </c>
      <c r="AO84" s="483">
        <f t="shared" si="87"/>
        <v>4.3153329050871143</v>
      </c>
      <c r="AP84" s="483">
        <f t="shared" si="87"/>
        <v>4.8637203554404751</v>
      </c>
      <c r="AQ84" s="483">
        <f t="shared" si="87"/>
        <v>2.5661888310513929</v>
      </c>
      <c r="AR84" s="483">
        <f t="shared" si="87"/>
        <v>1.3713121164577124</v>
      </c>
      <c r="AS84" s="483">
        <f t="shared" si="87"/>
        <v>1.0633975432719152</v>
      </c>
      <c r="AT84" s="483">
        <f t="shared" si="87"/>
        <v>3.1852916391837995</v>
      </c>
      <c r="AU84" s="483">
        <f t="shared" si="87"/>
        <v>6.526956526643505</v>
      </c>
      <c r="AV84" s="483">
        <f t="shared" si="87"/>
        <v>6.960781928949725</v>
      </c>
      <c r="AW84" s="483">
        <f t="shared" si="87"/>
        <v>2.1942170149246691</v>
      </c>
      <c r="AX84" s="483">
        <f t="shared" si="87"/>
        <v>0.78588477782270749</v>
      </c>
      <c r="AY84" s="250">
        <f t="shared" si="87"/>
        <v>1.3540293594162283</v>
      </c>
      <c r="AZ84" s="250">
        <f t="shared" si="87"/>
        <v>0.41807886398310057</v>
      </c>
      <c r="BA84" s="483">
        <f t="shared" ref="BA84:DL84" si="88">+IF(ISERROR(BA53/BA68),0,BA53/BA68)</f>
        <v>4.5930040593869084</v>
      </c>
      <c r="BB84" s="483">
        <f t="shared" si="88"/>
        <v>5.0247239263803678</v>
      </c>
      <c r="BC84" s="483">
        <f t="shared" si="88"/>
        <v>2.5972520922687443</v>
      </c>
      <c r="BD84" s="483">
        <f t="shared" si="88"/>
        <v>1.8206474303024081</v>
      </c>
      <c r="BE84" s="483">
        <f t="shared" si="88"/>
        <v>0.87873069902816836</v>
      </c>
      <c r="BF84" s="483">
        <f t="shared" si="88"/>
        <v>4.0544541757898029</v>
      </c>
      <c r="BG84" s="483">
        <f t="shared" si="88"/>
        <v>6.4939889440598781</v>
      </c>
      <c r="BH84" s="483">
        <f t="shared" si="88"/>
        <v>7.6501374080015099</v>
      </c>
      <c r="BI84" s="483">
        <f t="shared" si="88"/>
        <v>1.5236146242903665</v>
      </c>
      <c r="BJ84" s="483">
        <f t="shared" si="88"/>
        <v>1.392071948008021</v>
      </c>
      <c r="BK84" s="483">
        <f t="shared" si="88"/>
        <v>1.8892328810412591</v>
      </c>
      <c r="BL84" s="483">
        <f t="shared" si="88"/>
        <v>0.80131710362047437</v>
      </c>
      <c r="BM84" s="483">
        <f t="shared" si="88"/>
        <v>5.6358314144552999</v>
      </c>
      <c r="BN84" s="483">
        <f t="shared" si="88"/>
        <v>5.8897404023702915</v>
      </c>
      <c r="BO84" s="483">
        <f t="shared" si="88"/>
        <v>3.479334561363113</v>
      </c>
      <c r="BP84" s="483">
        <f t="shared" si="88"/>
        <v>2.9696228272862659</v>
      </c>
      <c r="BQ84" s="483">
        <f t="shared" si="88"/>
        <v>2.424333846518238</v>
      </c>
      <c r="BR84" s="483">
        <f t="shared" si="88"/>
        <v>5.3952342349500189</v>
      </c>
      <c r="BS84" s="483">
        <f t="shared" si="88"/>
        <v>9.6057477292636815</v>
      </c>
      <c r="BT84" s="483">
        <f t="shared" si="88"/>
        <v>10.065588596650892</v>
      </c>
      <c r="BU84" s="483">
        <f t="shared" si="88"/>
        <v>4.6644332882997785</v>
      </c>
      <c r="BV84" s="483">
        <f t="shared" si="88"/>
        <v>0</v>
      </c>
      <c r="BW84" s="483">
        <f t="shared" si="88"/>
        <v>3.9714187081875103</v>
      </c>
      <c r="BX84" s="483">
        <f t="shared" si="88"/>
        <v>3.6920147338244607</v>
      </c>
      <c r="BY84" s="483">
        <f t="shared" si="88"/>
        <v>8.0300406803582369</v>
      </c>
      <c r="BZ84" s="483">
        <f t="shared" si="88"/>
        <v>9.4735314188228603</v>
      </c>
      <c r="CA84" s="483">
        <f t="shared" si="88"/>
        <v>7.9804368673970378</v>
      </c>
      <c r="CB84" s="483">
        <f t="shared" si="88"/>
        <v>8.13689091331692</v>
      </c>
      <c r="CC84" s="483">
        <f t="shared" si="88"/>
        <v>8.2601565411852409</v>
      </c>
      <c r="CD84" s="483">
        <f t="shared" si="88"/>
        <v>12.496832126243891</v>
      </c>
      <c r="CE84" s="483">
        <f t="shared" si="88"/>
        <v>20.135903079016757</v>
      </c>
      <c r="CF84" s="483">
        <f t="shared" si="88"/>
        <v>20.450682375519779</v>
      </c>
      <c r="CG84" s="483">
        <f t="shared" si="88"/>
        <v>14.676251706371923</v>
      </c>
      <c r="CH84" s="483">
        <f t="shared" si="88"/>
        <v>13.946913207389974</v>
      </c>
      <c r="CI84" s="483">
        <f t="shared" si="88"/>
        <v>14.901256770525521</v>
      </c>
      <c r="CJ84" s="483">
        <f t="shared" si="88"/>
        <v>15.172336368751171</v>
      </c>
      <c r="CK84" s="483">
        <f t="shared" si="88"/>
        <v>17.535103577778223</v>
      </c>
      <c r="CL84" s="483">
        <f t="shared" si="88"/>
        <v>19.12327585288698</v>
      </c>
      <c r="CM84" s="483">
        <f t="shared" si="88"/>
        <v>17.115894402453719</v>
      </c>
      <c r="CN84" s="483">
        <f t="shared" si="88"/>
        <v>17.432604552879255</v>
      </c>
      <c r="CO84" s="483">
        <f t="shared" si="88"/>
        <v>17.367025385721337</v>
      </c>
      <c r="CP84" s="483">
        <f t="shared" si="88"/>
        <v>24.003900492346411</v>
      </c>
      <c r="CQ84" s="483">
        <f t="shared" si="88"/>
        <v>34.031146634389643</v>
      </c>
      <c r="CR84" s="483">
        <f t="shared" si="88"/>
        <v>32.550463298940883</v>
      </c>
      <c r="CS84" s="483">
        <f t="shared" si="88"/>
        <v>25.882836645073422</v>
      </c>
      <c r="CT84" s="483">
        <f t="shared" si="88"/>
        <v>23.258588257547892</v>
      </c>
      <c r="CU84" s="483">
        <f t="shared" si="88"/>
        <v>23.031784413043521</v>
      </c>
      <c r="CV84" s="483">
        <f t="shared" si="88"/>
        <v>24.732349291696824</v>
      </c>
      <c r="CW84" s="483">
        <f t="shared" si="88"/>
        <v>27.504628977398514</v>
      </c>
      <c r="CX84" s="483">
        <f t="shared" si="88"/>
        <v>27.83266949951738</v>
      </c>
      <c r="CY84" s="483">
        <f t="shared" si="88"/>
        <v>25.350104853355809</v>
      </c>
      <c r="CZ84" s="483">
        <f t="shared" si="88"/>
        <v>26.242946118348161</v>
      </c>
      <c r="DA84" s="483">
        <f t="shared" si="88"/>
        <v>22.798292345792778</v>
      </c>
      <c r="DB84" s="483">
        <f t="shared" si="88"/>
        <v>33.227957461748915</v>
      </c>
      <c r="DC84" s="483">
        <f t="shared" si="88"/>
        <v>42.281052665320381</v>
      </c>
      <c r="DD84" s="483">
        <f t="shared" si="88"/>
        <v>40.105560663685374</v>
      </c>
      <c r="DE84" s="483">
        <f t="shared" si="88"/>
        <v>29.879019831724108</v>
      </c>
      <c r="DF84" s="483">
        <f t="shared" si="88"/>
        <v>26.259940190379918</v>
      </c>
      <c r="DG84" s="483">
        <f t="shared" si="88"/>
        <v>27.669192337795046</v>
      </c>
      <c r="DH84" s="483">
        <f t="shared" si="88"/>
        <v>27.320949237780923</v>
      </c>
      <c r="DI84" s="483">
        <f t="shared" si="88"/>
        <v>26.9820720347963</v>
      </c>
      <c r="DJ84" s="483">
        <f t="shared" si="88"/>
        <v>27.496947789375188</v>
      </c>
      <c r="DK84" s="483">
        <f t="shared" si="88"/>
        <v>27.38165959453088</v>
      </c>
      <c r="DL84" s="483">
        <f t="shared" si="88"/>
        <v>24.397539578675485</v>
      </c>
      <c r="DM84" s="483">
        <f t="shared" ref="DM84:FX84" si="89">+IF(ISERROR(DM53/DM68),0,DM53/DM68)</f>
        <v>24.854572593329696</v>
      </c>
      <c r="DN84" s="483">
        <f t="shared" si="89"/>
        <v>33.519635152659568</v>
      </c>
      <c r="DO84" s="483">
        <f t="shared" si="89"/>
        <v>40.614763564700525</v>
      </c>
      <c r="DP84" s="483">
        <f t="shared" si="89"/>
        <v>41.253075204143435</v>
      </c>
      <c r="DQ84" s="483">
        <f t="shared" si="89"/>
        <v>32.962619733840128</v>
      </c>
      <c r="DR84" s="483">
        <f t="shared" si="89"/>
        <v>26.450609813352251</v>
      </c>
      <c r="DS84" s="483">
        <f t="shared" si="89"/>
        <v>27.937827366985623</v>
      </c>
      <c r="DT84" s="483">
        <f t="shared" si="89"/>
        <v>27.341040096949261</v>
      </c>
      <c r="DU84" s="483">
        <f t="shared" si="89"/>
        <v>27.223946210219246</v>
      </c>
      <c r="DV84" s="483">
        <f t="shared" si="89"/>
        <v>27.543371135412446</v>
      </c>
      <c r="DW84" s="483">
        <f t="shared" si="89"/>
        <v>25.970062940176476</v>
      </c>
      <c r="DX84" s="483">
        <f t="shared" si="89"/>
        <v>25.286280595513922</v>
      </c>
      <c r="DY84" s="483">
        <f t="shared" si="89"/>
        <v>26.200030265035238</v>
      </c>
      <c r="DZ84" s="483">
        <f t="shared" si="89"/>
        <v>33.244456368666761</v>
      </c>
      <c r="EA84" s="483">
        <f t="shared" si="89"/>
        <v>37.924119597831236</v>
      </c>
      <c r="EB84" s="483">
        <f t="shared" si="89"/>
        <v>38.495344496643582</v>
      </c>
      <c r="EC84" s="483">
        <f t="shared" si="89"/>
        <v>28.331823112186367</v>
      </c>
      <c r="ED84" s="483">
        <f t="shared" si="89"/>
        <v>25.628373684210526</v>
      </c>
      <c r="EE84" s="483">
        <f t="shared" si="89"/>
        <v>27.135741257277591</v>
      </c>
      <c r="EF84" s="483">
        <f t="shared" si="89"/>
        <v>23.810464015655079</v>
      </c>
      <c r="EG84" s="483">
        <f t="shared" si="89"/>
        <v>26.208746999226918</v>
      </c>
      <c r="EH84" s="483">
        <f t="shared" si="89"/>
        <v>28.319742955147412</v>
      </c>
      <c r="EI84" s="483">
        <f t="shared" si="89"/>
        <v>24.805522457387511</v>
      </c>
      <c r="EJ84" s="483">
        <f t="shared" si="89"/>
        <v>26.697960858626981</v>
      </c>
      <c r="EK84" s="483">
        <f t="shared" si="89"/>
        <v>20.630068218077785</v>
      </c>
      <c r="EL84" s="483">
        <f t="shared" si="89"/>
        <v>29.988508554679512</v>
      </c>
      <c r="EM84" s="483">
        <f t="shared" si="89"/>
        <v>39.696964081494343</v>
      </c>
      <c r="EN84" s="483">
        <f t="shared" si="89"/>
        <v>40.305418226953336</v>
      </c>
      <c r="EO84" s="483">
        <f t="shared" si="89"/>
        <v>30.893028940762832</v>
      </c>
      <c r="EP84" s="483">
        <f t="shared" si="89"/>
        <v>27.528616910613529</v>
      </c>
      <c r="EQ84" s="483">
        <f t="shared" si="89"/>
        <v>25.636935722491405</v>
      </c>
      <c r="ER84" s="483">
        <f t="shared" si="89"/>
        <v>26.062607466481008</v>
      </c>
      <c r="ES84" s="483">
        <f t="shared" si="89"/>
        <v>26.369904305726173</v>
      </c>
      <c r="ET84" s="483">
        <f t="shared" si="89"/>
        <v>26.551163027953478</v>
      </c>
      <c r="EU84" s="483">
        <f t="shared" si="89"/>
        <v>24.011407471584462</v>
      </c>
      <c r="EV84" s="483">
        <f t="shared" si="89"/>
        <v>24.782040562654814</v>
      </c>
      <c r="EW84" s="483">
        <f t="shared" si="89"/>
        <v>23.53317342210039</v>
      </c>
      <c r="EX84" s="483">
        <f t="shared" si="89"/>
        <v>31.936182156264252</v>
      </c>
      <c r="EY84" s="483">
        <f t="shared" si="89"/>
        <v>39.489437372981065</v>
      </c>
      <c r="EZ84" s="483">
        <f t="shared" si="89"/>
        <v>38.641648005264109</v>
      </c>
      <c r="FA84" s="483">
        <f t="shared" si="89"/>
        <v>31.424492557205504</v>
      </c>
      <c r="FB84" s="483">
        <f t="shared" si="89"/>
        <v>28.23843858246736</v>
      </c>
      <c r="FC84" s="483">
        <f t="shared" si="89"/>
        <v>25.624074332072318</v>
      </c>
      <c r="FD84" s="483">
        <f t="shared" si="89"/>
        <v>25.990211705302794</v>
      </c>
      <c r="FE84" s="483">
        <f t="shared" si="89"/>
        <v>23.78013553757274</v>
      </c>
      <c r="FF84" s="483">
        <f t="shared" si="89"/>
        <v>24.578187001803688</v>
      </c>
      <c r="FG84" s="483">
        <f t="shared" si="89"/>
        <v>23.318571762257662</v>
      </c>
      <c r="FH84" s="483">
        <f t="shared" si="89"/>
        <v>23.382647588354541</v>
      </c>
      <c r="FI84" s="483">
        <f t="shared" si="89"/>
        <v>22.592575344670966</v>
      </c>
      <c r="FJ84" s="483">
        <f t="shared" si="89"/>
        <v>30.89519761834838</v>
      </c>
      <c r="FK84" s="483">
        <f t="shared" si="89"/>
        <v>36.15300158232958</v>
      </c>
      <c r="FL84" s="483">
        <f t="shared" si="89"/>
        <v>35.636519015955983</v>
      </c>
      <c r="FM84" s="483">
        <f t="shared" si="89"/>
        <v>31.510431523702842</v>
      </c>
      <c r="FN84" s="483">
        <f t="shared" si="89"/>
        <v>25.092951047456179</v>
      </c>
      <c r="FO84" s="483">
        <f t="shared" si="89"/>
        <v>23.61223046278845</v>
      </c>
      <c r="FP84" s="483">
        <f t="shared" si="89"/>
        <v>25.06910709842149</v>
      </c>
      <c r="FQ84" s="483">
        <f t="shared" si="89"/>
        <v>23.358829053808883</v>
      </c>
      <c r="FR84" s="483">
        <f t="shared" si="89"/>
        <v>23.637755881005791</v>
      </c>
      <c r="FS84" s="483">
        <f t="shared" si="89"/>
        <v>24.493476133521799</v>
      </c>
      <c r="FT84" s="483">
        <f t="shared" si="89"/>
        <v>28.492163264458224</v>
      </c>
      <c r="FU84" s="483">
        <f t="shared" si="89"/>
        <v>19.092731299817171</v>
      </c>
      <c r="FV84" s="483">
        <f t="shared" si="89"/>
        <v>30.938778992470901</v>
      </c>
      <c r="FW84" s="483">
        <f t="shared" si="89"/>
        <v>35.499273835133273</v>
      </c>
      <c r="FX84" s="483">
        <f t="shared" si="89"/>
        <v>37.112291953482647</v>
      </c>
      <c r="FY84" s="483">
        <f t="shared" ref="FY84:GB84" si="90">+IF(ISERROR(FY53/FY68),0,FY53/FY68)</f>
        <v>31.037904006421606</v>
      </c>
      <c r="FZ84" s="483">
        <f t="shared" si="90"/>
        <v>23.902356791425056</v>
      </c>
      <c r="GA84" s="483">
        <f t="shared" si="90"/>
        <v>25.577792976346213</v>
      </c>
      <c r="GB84" s="483">
        <f t="shared" si="90"/>
        <v>24.232842239130903</v>
      </c>
    </row>
    <row r="85" spans="1:184">
      <c r="B85" s="486"/>
      <c r="C85" s="475" t="s">
        <v>6</v>
      </c>
      <c r="D85" s="478" t="s">
        <v>177</v>
      </c>
      <c r="E85" s="483">
        <f t="shared" ref="E85:AZ85" si="91">+IF(ISERROR(E54/E69),0,E54/E69)</f>
        <v>6.0560835136881623</v>
      </c>
      <c r="F85" s="483">
        <f t="shared" si="91"/>
        <v>4.9531177057863767</v>
      </c>
      <c r="G85" s="483">
        <f t="shared" si="91"/>
        <v>3.2698964871780194</v>
      </c>
      <c r="H85" s="483">
        <f t="shared" si="91"/>
        <v>3.0045880712728521</v>
      </c>
      <c r="I85" s="483">
        <f t="shared" si="91"/>
        <v>2.7520214540327177</v>
      </c>
      <c r="J85" s="483">
        <f t="shared" si="91"/>
        <v>2.7849584319770964</v>
      </c>
      <c r="K85" s="483">
        <f t="shared" si="91"/>
        <v>8.7440901725288338</v>
      </c>
      <c r="L85" s="483">
        <f t="shared" si="91"/>
        <v>6.1020693755312001</v>
      </c>
      <c r="M85" s="483">
        <f t="shared" si="91"/>
        <v>2.3396167665990655</v>
      </c>
      <c r="N85" s="483">
        <f t="shared" si="91"/>
        <v>1.7017378965116401</v>
      </c>
      <c r="O85" s="483">
        <f t="shared" si="91"/>
        <v>1.7224169982388624</v>
      </c>
      <c r="P85" s="483">
        <f t="shared" si="91"/>
        <v>2.683252005803666</v>
      </c>
      <c r="Q85" s="483">
        <f t="shared" si="91"/>
        <v>6.4287370657669172</v>
      </c>
      <c r="R85" s="483">
        <f t="shared" si="91"/>
        <v>5.4884569995574575</v>
      </c>
      <c r="S85" s="483">
        <f t="shared" si="91"/>
        <v>2.4371945454539503</v>
      </c>
      <c r="T85" s="483">
        <f t="shared" si="91"/>
        <v>3.78987149458758</v>
      </c>
      <c r="U85" s="483">
        <f t="shared" si="91"/>
        <v>0.65201539484730231</v>
      </c>
      <c r="V85" s="483">
        <f t="shared" si="91"/>
        <v>2.9815022556389326</v>
      </c>
      <c r="W85" s="483">
        <f t="shared" si="91"/>
        <v>6.2817828599358005</v>
      </c>
      <c r="X85" s="483">
        <f t="shared" si="91"/>
        <v>5.2726071926829734</v>
      </c>
      <c r="Y85" s="483">
        <f t="shared" si="91"/>
        <v>2.433084246651168</v>
      </c>
      <c r="Z85" s="483">
        <f t="shared" si="91"/>
        <v>1.7074838310674116</v>
      </c>
      <c r="AA85" s="483">
        <f t="shared" si="91"/>
        <v>1.8272101626679724</v>
      </c>
      <c r="AB85" s="483">
        <f t="shared" si="91"/>
        <v>2.5065866419403879</v>
      </c>
      <c r="AC85" s="483">
        <f t="shared" si="91"/>
        <v>4.7596807621947992</v>
      </c>
      <c r="AD85" s="483">
        <f t="shared" si="91"/>
        <v>4.9319219013613873</v>
      </c>
      <c r="AE85" s="483">
        <f t="shared" si="91"/>
        <v>2.6699403338194396</v>
      </c>
      <c r="AF85" s="483">
        <f t="shared" si="91"/>
        <v>1.610339835245</v>
      </c>
      <c r="AG85" s="483">
        <f t="shared" si="91"/>
        <v>0.85494361160050214</v>
      </c>
      <c r="AH85" s="483">
        <f t="shared" si="91"/>
        <v>2.6403784832948189</v>
      </c>
      <c r="AI85" s="483">
        <f t="shared" si="91"/>
        <v>5.9595173188111481</v>
      </c>
      <c r="AJ85" s="483">
        <f t="shared" si="91"/>
        <v>5.1199998207930992</v>
      </c>
      <c r="AK85" s="483">
        <f t="shared" si="91"/>
        <v>1.8550042178169468</v>
      </c>
      <c r="AL85" s="483">
        <f t="shared" si="91"/>
        <v>1.5712852568218805</v>
      </c>
      <c r="AM85" s="483">
        <f t="shared" si="91"/>
        <v>1.6280869287944759</v>
      </c>
      <c r="AN85" s="483">
        <f t="shared" si="91"/>
        <v>1.0886903261858065</v>
      </c>
      <c r="AO85" s="483">
        <f t="shared" si="91"/>
        <v>4.2856057328000166</v>
      </c>
      <c r="AP85" s="483">
        <f t="shared" si="91"/>
        <v>5.0304800297822192</v>
      </c>
      <c r="AQ85" s="483">
        <f t="shared" si="91"/>
        <v>2.6871777449116987</v>
      </c>
      <c r="AR85" s="483">
        <f t="shared" si="91"/>
        <v>1.5084172629595567</v>
      </c>
      <c r="AS85" s="483">
        <f t="shared" si="91"/>
        <v>1.005377685156609</v>
      </c>
      <c r="AT85" s="483">
        <f t="shared" si="91"/>
        <v>2.9743894764733159</v>
      </c>
      <c r="AU85" s="483">
        <f t="shared" si="91"/>
        <v>5.7400997591919598</v>
      </c>
      <c r="AV85" s="483">
        <f t="shared" si="91"/>
        <v>6.3275007746074499</v>
      </c>
      <c r="AW85" s="483">
        <f t="shared" si="91"/>
        <v>1.4645485005677137</v>
      </c>
      <c r="AX85" s="483">
        <f t="shared" si="91"/>
        <v>0.86397997625581935</v>
      </c>
      <c r="AY85" s="250">
        <f t="shared" si="91"/>
        <v>1.4753588725511584</v>
      </c>
      <c r="AZ85" s="250">
        <f t="shared" si="91"/>
        <v>0.35885693462026674</v>
      </c>
      <c r="BA85" s="483">
        <f t="shared" ref="BA85:DL85" si="92">+IF(ISERROR(BA54/BA69),0,BA54/BA69)</f>
        <v>4.5650736312310682</v>
      </c>
      <c r="BB85" s="483">
        <f t="shared" si="92"/>
        <v>5.0279721892399465</v>
      </c>
      <c r="BC85" s="483">
        <f t="shared" si="92"/>
        <v>2.7482271374601632</v>
      </c>
      <c r="BD85" s="483">
        <f t="shared" si="92"/>
        <v>1.6079133491936253</v>
      </c>
      <c r="BE85" s="483">
        <f t="shared" si="92"/>
        <v>-2.004141066788935</v>
      </c>
      <c r="BF85" s="483">
        <f t="shared" si="92"/>
        <v>3.5559298784172486</v>
      </c>
      <c r="BG85" s="483">
        <f t="shared" si="92"/>
        <v>6.6282925118372598</v>
      </c>
      <c r="BH85" s="483">
        <f t="shared" si="92"/>
        <v>7.5179536256380937</v>
      </c>
      <c r="BI85" s="483">
        <f t="shared" si="92"/>
        <v>1.2396056099865718</v>
      </c>
      <c r="BJ85" s="483">
        <f t="shared" si="92"/>
        <v>1.2738157879351271</v>
      </c>
      <c r="BK85" s="483">
        <f t="shared" si="92"/>
        <v>1.7086887249029661</v>
      </c>
      <c r="BL85" s="483">
        <f t="shared" si="92"/>
        <v>0.8496232916370271</v>
      </c>
      <c r="BM85" s="483">
        <f t="shared" si="92"/>
        <v>5.3100557912850164</v>
      </c>
      <c r="BN85" s="483">
        <f t="shared" si="92"/>
        <v>5.9532877672380478</v>
      </c>
      <c r="BO85" s="483">
        <f t="shared" si="92"/>
        <v>2.9427540607381393</v>
      </c>
      <c r="BP85" s="483">
        <f t="shared" si="92"/>
        <v>2.5142593352482558</v>
      </c>
      <c r="BQ85" s="483">
        <f t="shared" si="92"/>
        <v>2.5784379399223356</v>
      </c>
      <c r="BR85" s="483">
        <f t="shared" si="92"/>
        <v>4.951142449125312</v>
      </c>
      <c r="BS85" s="483">
        <f t="shared" si="92"/>
        <v>9.6261686672775593</v>
      </c>
      <c r="BT85" s="483">
        <f t="shared" si="92"/>
        <v>9.8674999287560361</v>
      </c>
      <c r="BU85" s="483">
        <f t="shared" si="92"/>
        <v>4.3929579692149101</v>
      </c>
      <c r="BV85" s="483">
        <f t="shared" si="92"/>
        <v>3.5505107457618963</v>
      </c>
      <c r="BW85" s="483">
        <f t="shared" si="92"/>
        <v>4.0215659786015348</v>
      </c>
      <c r="BX85" s="483">
        <f t="shared" si="92"/>
        <v>3.5987404225748283</v>
      </c>
      <c r="BY85" s="483">
        <f t="shared" si="92"/>
        <v>7.628142162806574</v>
      </c>
      <c r="BZ85" s="483">
        <f t="shared" si="92"/>
        <v>9.0102457560512068</v>
      </c>
      <c r="CA85" s="483">
        <f t="shared" si="92"/>
        <v>7.5739251310565567</v>
      </c>
      <c r="CB85" s="483">
        <f t="shared" si="92"/>
        <v>7.8825407009155208</v>
      </c>
      <c r="CC85" s="483">
        <f t="shared" si="92"/>
        <v>7.848943493349136</v>
      </c>
      <c r="CD85" s="483">
        <f t="shared" si="92"/>
        <v>11.8796551331664</v>
      </c>
      <c r="CE85" s="483">
        <f t="shared" si="92"/>
        <v>19.03554856750694</v>
      </c>
      <c r="CF85" s="483">
        <f t="shared" si="92"/>
        <v>20.267797289079734</v>
      </c>
      <c r="CG85" s="483">
        <f t="shared" si="92"/>
        <v>13.962090119435397</v>
      </c>
      <c r="CH85" s="483">
        <f t="shared" si="92"/>
        <v>13.659909380562805</v>
      </c>
      <c r="CI85" s="483">
        <f t="shared" si="92"/>
        <v>14.511687435098651</v>
      </c>
      <c r="CJ85" s="483">
        <f t="shared" si="92"/>
        <v>15.070058424164074</v>
      </c>
      <c r="CK85" s="483">
        <f t="shared" si="92"/>
        <v>17.577029840388619</v>
      </c>
      <c r="CL85" s="483">
        <f t="shared" si="92"/>
        <v>18.799648090542199</v>
      </c>
      <c r="CM85" s="483">
        <f t="shared" si="92"/>
        <v>16.783857702413627</v>
      </c>
      <c r="CN85" s="483">
        <f t="shared" si="92"/>
        <v>17.47523554043444</v>
      </c>
      <c r="CO85" s="483">
        <f t="shared" si="92"/>
        <v>15.313269427615017</v>
      </c>
      <c r="CP85" s="483">
        <f t="shared" si="92"/>
        <v>23.730897638135573</v>
      </c>
      <c r="CQ85" s="483">
        <f t="shared" si="92"/>
        <v>31.941932929525613</v>
      </c>
      <c r="CR85" s="483">
        <f t="shared" si="92"/>
        <v>31.237472665886443</v>
      </c>
      <c r="CS85" s="483">
        <f t="shared" si="92"/>
        <v>25.807863941828664</v>
      </c>
      <c r="CT85" s="483">
        <f t="shared" si="92"/>
        <v>24.243690853339682</v>
      </c>
      <c r="CU85" s="483">
        <f t="shared" si="92"/>
        <v>22.853526220614828</v>
      </c>
      <c r="CV85" s="483">
        <f t="shared" si="92"/>
        <v>24.787740675380249</v>
      </c>
      <c r="CW85" s="483">
        <f t="shared" si="92"/>
        <v>26.228098662715972</v>
      </c>
      <c r="CX85" s="483">
        <f t="shared" si="92"/>
        <v>27.81605055854347</v>
      </c>
      <c r="CY85" s="483">
        <f t="shared" si="92"/>
        <v>26.222296238447786</v>
      </c>
      <c r="CZ85" s="483">
        <f t="shared" si="92"/>
        <v>26.647169316333489</v>
      </c>
      <c r="DA85" s="483">
        <f t="shared" si="92"/>
        <v>23.767381125518835</v>
      </c>
      <c r="DB85" s="483">
        <f t="shared" si="92"/>
        <v>33.52106049290515</v>
      </c>
      <c r="DC85" s="483">
        <f t="shared" si="92"/>
        <v>39.342636841353645</v>
      </c>
      <c r="DD85" s="483">
        <f t="shared" si="92"/>
        <v>41.710839321204709</v>
      </c>
      <c r="DE85" s="483">
        <f t="shared" si="92"/>
        <v>29.320567179443472</v>
      </c>
      <c r="DF85" s="483">
        <f t="shared" si="92"/>
        <v>25.463077396065145</v>
      </c>
      <c r="DG85" s="483">
        <f t="shared" si="92"/>
        <v>25.756576663058354</v>
      </c>
      <c r="DH85" s="483">
        <f t="shared" si="92"/>
        <v>26.343065992762018</v>
      </c>
      <c r="DI85" s="483">
        <f t="shared" si="92"/>
        <v>27.380964539285678</v>
      </c>
      <c r="DJ85" s="483">
        <f t="shared" si="92"/>
        <v>28.385622998345553</v>
      </c>
      <c r="DK85" s="483">
        <f t="shared" si="92"/>
        <v>25.9360932783345</v>
      </c>
      <c r="DL85" s="483">
        <f t="shared" si="92"/>
        <v>25.306578433545472</v>
      </c>
      <c r="DM85" s="483">
        <f t="shared" ref="DM85:FX85" si="93">+IF(ISERROR(DM54/DM69),0,DM54/DM69)</f>
        <v>24.138571017015408</v>
      </c>
      <c r="DN85" s="483">
        <f t="shared" si="93"/>
        <v>34.277359122951175</v>
      </c>
      <c r="DO85" s="483">
        <f t="shared" si="93"/>
        <v>38.637722138239297</v>
      </c>
      <c r="DP85" s="483">
        <f t="shared" si="93"/>
        <v>39.854550867173337</v>
      </c>
      <c r="DQ85" s="483">
        <f t="shared" si="93"/>
        <v>30.429054496984531</v>
      </c>
      <c r="DR85" s="483">
        <f t="shared" si="93"/>
        <v>27.977729961937698</v>
      </c>
      <c r="DS85" s="483">
        <f t="shared" si="93"/>
        <v>26.92896518573065</v>
      </c>
      <c r="DT85" s="483">
        <f t="shared" si="93"/>
        <v>26.32657650750815</v>
      </c>
      <c r="DU85" s="483">
        <f t="shared" si="93"/>
        <v>27.512590413552719</v>
      </c>
      <c r="DV85" s="483">
        <f t="shared" si="93"/>
        <v>28.001205812254273</v>
      </c>
      <c r="DW85" s="483">
        <f t="shared" si="93"/>
        <v>24.525292231812571</v>
      </c>
      <c r="DX85" s="483">
        <f t="shared" si="93"/>
        <v>24.29682097019014</v>
      </c>
      <c r="DY85" s="483">
        <f t="shared" si="93"/>
        <v>0</v>
      </c>
      <c r="DZ85" s="483">
        <f t="shared" si="93"/>
        <v>32.105526128216241</v>
      </c>
      <c r="EA85" s="483">
        <f t="shared" si="93"/>
        <v>36.186231681662633</v>
      </c>
      <c r="EB85" s="483">
        <f t="shared" si="93"/>
        <v>38.485594413377882</v>
      </c>
      <c r="EC85" s="483">
        <f t="shared" si="93"/>
        <v>29.10029624967445</v>
      </c>
      <c r="ED85" s="483">
        <f t="shared" si="93"/>
        <v>25.700144475034989</v>
      </c>
      <c r="EE85" s="483">
        <f t="shared" si="93"/>
        <v>26.676067879592555</v>
      </c>
      <c r="EF85" s="483">
        <f t="shared" si="93"/>
        <v>24.339521553404467</v>
      </c>
      <c r="EG85" s="483">
        <f t="shared" si="93"/>
        <v>25.953747251555402</v>
      </c>
      <c r="EH85" s="483">
        <f t="shared" si="93"/>
        <v>29.066922615250309</v>
      </c>
      <c r="EI85" s="483">
        <f t="shared" si="93"/>
        <v>24.706416078316554</v>
      </c>
      <c r="EJ85" s="483">
        <f t="shared" si="93"/>
        <v>25.41189288195541</v>
      </c>
      <c r="EK85" s="483">
        <f t="shared" si="93"/>
        <v>27.12574828265582</v>
      </c>
      <c r="EL85" s="483">
        <f t="shared" si="93"/>
        <v>29.132186993295061</v>
      </c>
      <c r="EM85" s="483">
        <f t="shared" si="93"/>
        <v>40.15647395347407</v>
      </c>
      <c r="EN85" s="483">
        <f t="shared" si="93"/>
        <v>39.310909916592863</v>
      </c>
      <c r="EO85" s="483">
        <f t="shared" si="93"/>
        <v>30.436900156039588</v>
      </c>
      <c r="EP85" s="483">
        <f t="shared" si="93"/>
        <v>28.014192937495498</v>
      </c>
      <c r="EQ85" s="483">
        <f t="shared" si="93"/>
        <v>25.708742383646953</v>
      </c>
      <c r="ER85" s="483">
        <f t="shared" si="93"/>
        <v>25.859216862093074</v>
      </c>
      <c r="ES85" s="483">
        <f t="shared" si="93"/>
        <v>26.218688501754627</v>
      </c>
      <c r="ET85" s="483">
        <f t="shared" si="93"/>
        <v>27.144727282392971</v>
      </c>
      <c r="EU85" s="483">
        <f t="shared" si="93"/>
        <v>24.517612583279067</v>
      </c>
      <c r="EV85" s="483">
        <f t="shared" si="93"/>
        <v>25.004542873367409</v>
      </c>
      <c r="EW85" s="483">
        <f t="shared" si="93"/>
        <v>24.29995381207814</v>
      </c>
      <c r="EX85" s="483">
        <f t="shared" si="93"/>
        <v>28.764099293342063</v>
      </c>
      <c r="EY85" s="483">
        <f t="shared" si="93"/>
        <v>36.600005195614898</v>
      </c>
      <c r="EZ85" s="483">
        <f t="shared" si="93"/>
        <v>36.566372951200428</v>
      </c>
      <c r="FA85" s="483">
        <f t="shared" si="93"/>
        <v>30.314059474863502</v>
      </c>
      <c r="FB85" s="483">
        <f t="shared" si="93"/>
        <v>28.104956071374406</v>
      </c>
      <c r="FC85" s="483">
        <f t="shared" si="93"/>
        <v>23.959465978689487</v>
      </c>
      <c r="FD85" s="483">
        <f t="shared" si="93"/>
        <v>25.890958343069006</v>
      </c>
      <c r="FE85" s="483">
        <f t="shared" si="93"/>
        <v>23.327901273617147</v>
      </c>
      <c r="FF85" s="483">
        <f t="shared" si="93"/>
        <v>24.329541699297884</v>
      </c>
      <c r="FG85" s="483">
        <f t="shared" si="93"/>
        <v>23.213717119848219</v>
      </c>
      <c r="FH85" s="483">
        <f t="shared" si="93"/>
        <v>27.164334809484266</v>
      </c>
      <c r="FI85" s="483">
        <f t="shared" si="93"/>
        <v>21.874627515701647</v>
      </c>
      <c r="FJ85" s="483">
        <f t="shared" si="93"/>
        <v>29.619442904400582</v>
      </c>
      <c r="FK85" s="483">
        <f t="shared" si="93"/>
        <v>35.761752159919695</v>
      </c>
      <c r="FL85" s="483">
        <f t="shared" si="93"/>
        <v>33.760118703713431</v>
      </c>
      <c r="FM85" s="483">
        <f t="shared" si="93"/>
        <v>31.212089819688654</v>
      </c>
      <c r="FN85" s="483">
        <f t="shared" si="93"/>
        <v>24.842171150308317</v>
      </c>
      <c r="FO85" s="483">
        <f t="shared" si="93"/>
        <v>23.169001165364079</v>
      </c>
      <c r="FP85" s="483">
        <f t="shared" si="93"/>
        <v>25.098597207099591</v>
      </c>
      <c r="FQ85" s="483">
        <f t="shared" si="93"/>
        <v>22.904513799062471</v>
      </c>
      <c r="FR85" s="483">
        <f t="shared" si="93"/>
        <v>24.224648636797561</v>
      </c>
      <c r="FS85" s="483">
        <f t="shared" si="93"/>
        <v>23.253361309622303</v>
      </c>
      <c r="FT85" s="483">
        <f t="shared" si="93"/>
        <v>25.332015055008686</v>
      </c>
      <c r="FU85" s="483">
        <f t="shared" si="93"/>
        <v>23.060257027932462</v>
      </c>
      <c r="FV85" s="483">
        <f t="shared" si="93"/>
        <v>32.087243198223206</v>
      </c>
      <c r="FW85" s="483">
        <f t="shared" si="93"/>
        <v>35.956097313499718</v>
      </c>
      <c r="FX85" s="483">
        <f t="shared" si="93"/>
        <v>37.390605030974548</v>
      </c>
      <c r="FY85" s="483">
        <f t="shared" ref="FY85:GB85" si="94">+IF(ISERROR(FY54/FY69),0,FY54/FY69)</f>
        <v>29.07888894028401</v>
      </c>
      <c r="FZ85" s="483">
        <f t="shared" si="94"/>
        <v>24.497274353247242</v>
      </c>
      <c r="GA85" s="483">
        <f t="shared" si="94"/>
        <v>25.536261314783211</v>
      </c>
      <c r="GB85" s="483">
        <f t="shared" si="94"/>
        <v>24.665980984209913</v>
      </c>
    </row>
    <row r="86" spans="1:184">
      <c r="B86" s="486"/>
      <c r="C86" s="475" t="s">
        <v>7</v>
      </c>
      <c r="D86" s="478" t="s">
        <v>177</v>
      </c>
      <c r="E86" s="483">
        <f t="shared" ref="E86:AZ86" si="95">+IF(ISERROR(E55/E70),0,E55/E70)</f>
        <v>4.8905944748193892</v>
      </c>
      <c r="F86" s="483">
        <f t="shared" si="95"/>
        <v>3.7920263441338595</v>
      </c>
      <c r="G86" s="483">
        <f t="shared" si="95"/>
        <v>1.7613167457042558</v>
      </c>
      <c r="H86" s="483">
        <f t="shared" si="95"/>
        <v>1.8239564377301511</v>
      </c>
      <c r="I86" s="483">
        <f t="shared" si="95"/>
        <v>0.86806351888734656</v>
      </c>
      <c r="J86" s="483">
        <f t="shared" si="95"/>
        <v>2.3647832505703934</v>
      </c>
      <c r="K86" s="483">
        <f t="shared" si="95"/>
        <v>8.7891430998907598</v>
      </c>
      <c r="L86" s="483">
        <f t="shared" si="95"/>
        <v>5.609905913978495</v>
      </c>
      <c r="M86" s="483">
        <f t="shared" si="95"/>
        <v>8.8066270025838486E-2</v>
      </c>
      <c r="N86" s="483">
        <f t="shared" si="95"/>
        <v>-0.49318447757925782</v>
      </c>
      <c r="O86" s="483">
        <f t="shared" si="95"/>
        <v>-0.39661579414374443</v>
      </c>
      <c r="P86" s="483">
        <f t="shared" si="95"/>
        <v>1.412471419238932</v>
      </c>
      <c r="Q86" s="483">
        <f t="shared" si="95"/>
        <v>4.7086589424788423</v>
      </c>
      <c r="R86" s="483">
        <f t="shared" si="95"/>
        <v>4.0873488954513766</v>
      </c>
      <c r="S86" s="483">
        <f t="shared" si="95"/>
        <v>1.3071600297775228</v>
      </c>
      <c r="T86" s="483">
        <f t="shared" si="95"/>
        <v>0.81146661588764213</v>
      </c>
      <c r="U86" s="483">
        <f t="shared" si="95"/>
        <v>0.42847627830720358</v>
      </c>
      <c r="V86" s="483">
        <f t="shared" si="95"/>
        <v>2.2606297957912274</v>
      </c>
      <c r="W86" s="483">
        <f t="shared" si="95"/>
        <v>5.9325148190955117</v>
      </c>
      <c r="X86" s="483">
        <f t="shared" si="95"/>
        <v>5.3198094001312146</v>
      </c>
      <c r="Y86" s="483">
        <f t="shared" si="95"/>
        <v>0.1414403969751438</v>
      </c>
      <c r="Z86" s="483">
        <f t="shared" si="95"/>
        <v>-0.62270413463535934</v>
      </c>
      <c r="AA86" s="483">
        <f t="shared" si="95"/>
        <v>-0.73832772729554697</v>
      </c>
      <c r="AB86" s="483">
        <f t="shared" si="95"/>
        <v>1.4013046571217427</v>
      </c>
      <c r="AC86" s="483">
        <f t="shared" si="95"/>
        <v>2.6405054644808743</v>
      </c>
      <c r="AD86" s="483">
        <f t="shared" si="95"/>
        <v>3.3691531708091627</v>
      </c>
      <c r="AE86" s="483">
        <f t="shared" si="95"/>
        <v>0.47319045210598781</v>
      </c>
      <c r="AF86" s="483">
        <f t="shared" si="95"/>
        <v>-0.54586966148574578</v>
      </c>
      <c r="AG86" s="483">
        <f t="shared" si="95"/>
        <v>-1.7631274658892619</v>
      </c>
      <c r="AH86" s="483">
        <f t="shared" si="95"/>
        <v>2.0479373724030174</v>
      </c>
      <c r="AI86" s="483">
        <f t="shared" si="95"/>
        <v>5.2521387574125455</v>
      </c>
      <c r="AJ86" s="483">
        <f t="shared" si="95"/>
        <v>4.2125949677313947</v>
      </c>
      <c r="AK86" s="483">
        <f t="shared" si="95"/>
        <v>-1.2061617420845818</v>
      </c>
      <c r="AL86" s="483">
        <f t="shared" si="95"/>
        <v>-1.5304515091106214</v>
      </c>
      <c r="AM86" s="483">
        <f t="shared" si="95"/>
        <v>-1.3305278365780497</v>
      </c>
      <c r="AN86" s="483">
        <f t="shared" si="95"/>
        <v>-0.63103399332907528</v>
      </c>
      <c r="AO86" s="483">
        <f t="shared" si="95"/>
        <v>2.0284791463799321</v>
      </c>
      <c r="AP86" s="483">
        <f t="shared" si="95"/>
        <v>2.6590887938200245</v>
      </c>
      <c r="AQ86" s="483">
        <f t="shared" si="95"/>
        <v>0.38753153731023859</v>
      </c>
      <c r="AR86" s="483">
        <f t="shared" si="95"/>
        <v>-5.7016667764192839</v>
      </c>
      <c r="AS86" s="483">
        <f t="shared" si="95"/>
        <v>-1.7796630222216037</v>
      </c>
      <c r="AT86" s="483">
        <f t="shared" si="95"/>
        <v>1.3105356782761501</v>
      </c>
      <c r="AU86" s="483">
        <f t="shared" si="95"/>
        <v>4.4032508959836631</v>
      </c>
      <c r="AV86" s="483">
        <f t="shared" si="95"/>
        <v>4.9401353795486447</v>
      </c>
      <c r="AW86" s="483">
        <f t="shared" si="95"/>
        <v>-1.8119725449863966</v>
      </c>
      <c r="AX86" s="483">
        <f t="shared" si="95"/>
        <v>-2.7036704547054766</v>
      </c>
      <c r="AY86" s="250">
        <f t="shared" si="95"/>
        <v>-2.2504212022210175</v>
      </c>
      <c r="AZ86" s="250">
        <f t="shared" si="95"/>
        <v>-1.4058282626301719</v>
      </c>
      <c r="BA86" s="483">
        <f t="shared" ref="BA86:DL86" si="96">+IF(ISERROR(BA55/BA70),0,BA55/BA70)</f>
        <v>2.7709135205961837</v>
      </c>
      <c r="BB86" s="483">
        <f t="shared" si="96"/>
        <v>3.2228137887609312</v>
      </c>
      <c r="BC86" s="483">
        <f t="shared" si="96"/>
        <v>-0.13263648637245801</v>
      </c>
      <c r="BD86" s="483">
        <f t="shared" si="96"/>
        <v>-1.8142746098791505</v>
      </c>
      <c r="BE86" s="483">
        <f t="shared" si="96"/>
        <v>-2.4106819574420677</v>
      </c>
      <c r="BF86" s="483">
        <f t="shared" si="96"/>
        <v>1.61759799233463</v>
      </c>
      <c r="BG86" s="483">
        <f t="shared" si="96"/>
        <v>4.5895787474198881</v>
      </c>
      <c r="BH86" s="483">
        <f t="shared" si="96"/>
        <v>4.9376567672469465</v>
      </c>
      <c r="BI86" s="483">
        <f t="shared" si="96"/>
        <v>-2.4399382099979454</v>
      </c>
      <c r="BJ86" s="483">
        <f t="shared" si="96"/>
        <v>-2.9999823583374496</v>
      </c>
      <c r="BK86" s="483">
        <f t="shared" si="96"/>
        <v>-2.4380847792664175</v>
      </c>
      <c r="BL86" s="483">
        <f t="shared" si="96"/>
        <v>-0.96518933605026325</v>
      </c>
      <c r="BM86" s="483">
        <f t="shared" si="96"/>
        <v>3.3352016944650651</v>
      </c>
      <c r="BN86" s="483">
        <f t="shared" si="96"/>
        <v>3.6438510044609966</v>
      </c>
      <c r="BO86" s="483">
        <f t="shared" si="96"/>
        <v>0.67989332678488068</v>
      </c>
      <c r="BP86" s="483">
        <f t="shared" si="96"/>
        <v>-1.0663622864282933</v>
      </c>
      <c r="BQ86" s="483">
        <f t="shared" si="96"/>
        <v>-1.2741582364487392</v>
      </c>
      <c r="BR86" s="483">
        <f t="shared" si="96"/>
        <v>3.1262485775698572</v>
      </c>
      <c r="BS86" s="483">
        <f t="shared" si="96"/>
        <v>7.2410549157068935</v>
      </c>
      <c r="BT86" s="483">
        <f t="shared" si="96"/>
        <v>7.4583590560589466</v>
      </c>
      <c r="BU86" s="483">
        <f t="shared" si="96"/>
        <v>-0.21133263077904668</v>
      </c>
      <c r="BV86" s="483">
        <f t="shared" si="96"/>
        <v>-0.64393439310251921</v>
      </c>
      <c r="BW86" s="483">
        <f t="shared" si="96"/>
        <v>0.26124124792279396</v>
      </c>
      <c r="BX86" s="483">
        <f t="shared" si="96"/>
        <v>1.9738350653704324</v>
      </c>
      <c r="BY86" s="483">
        <f t="shared" si="96"/>
        <v>5.6591230459881947</v>
      </c>
      <c r="BZ86" s="483">
        <f t="shared" si="96"/>
        <v>6.8033883052337094</v>
      </c>
      <c r="CA86" s="483">
        <f t="shared" si="96"/>
        <v>4.639231168002552</v>
      </c>
      <c r="CB86" s="483">
        <f t="shared" si="96"/>
        <v>4.3326959173602111</v>
      </c>
      <c r="CC86" s="483">
        <f t="shared" si="96"/>
        <v>4.1207079389544266</v>
      </c>
      <c r="CD86" s="483">
        <f t="shared" si="96"/>
        <v>8.8888298343520233</v>
      </c>
      <c r="CE86" s="483">
        <f t="shared" si="96"/>
        <v>17.521411651139012</v>
      </c>
      <c r="CF86" s="483">
        <f t="shared" si="96"/>
        <v>17.851388676747622</v>
      </c>
      <c r="CG86" s="483">
        <f t="shared" si="96"/>
        <v>9.2284899917981313</v>
      </c>
      <c r="CH86" s="483">
        <f t="shared" si="96"/>
        <v>8.8295813470830495</v>
      </c>
      <c r="CI86" s="483">
        <f t="shared" si="96"/>
        <v>9.7634010139221292</v>
      </c>
      <c r="CJ86" s="483">
        <f t="shared" si="96"/>
        <v>13.021028080804326</v>
      </c>
      <c r="CK86" s="483">
        <f t="shared" si="96"/>
        <v>14.551705302179423</v>
      </c>
      <c r="CL86" s="483">
        <f t="shared" si="96"/>
        <v>15.978882147741425</v>
      </c>
      <c r="CM86" s="483">
        <f t="shared" si="96"/>
        <v>14.218455898641551</v>
      </c>
      <c r="CN86" s="483">
        <f t="shared" si="96"/>
        <v>12.379478255560135</v>
      </c>
      <c r="CO86" s="483">
        <f t="shared" si="96"/>
        <v>13.172532393784524</v>
      </c>
      <c r="CP86" s="483">
        <f t="shared" si="96"/>
        <v>21.334976627900808</v>
      </c>
      <c r="CQ86" s="483">
        <f t="shared" si="96"/>
        <v>30.161330087989082</v>
      </c>
      <c r="CR86" s="483">
        <f t="shared" si="96"/>
        <v>28.90909090909091</v>
      </c>
      <c r="CS86" s="483">
        <f t="shared" si="96"/>
        <v>19.473334391492401</v>
      </c>
      <c r="CT86" s="483">
        <f t="shared" si="96"/>
        <v>17.783169846986997</v>
      </c>
      <c r="CU86" s="483">
        <f t="shared" si="96"/>
        <v>17.260720458673724</v>
      </c>
      <c r="CV86" s="483">
        <f t="shared" si="96"/>
        <v>22.757822023567655</v>
      </c>
      <c r="CW86" s="483">
        <f t="shared" si="96"/>
        <v>23.235719008162331</v>
      </c>
      <c r="CX86" s="483">
        <f t="shared" si="96"/>
        <v>25.280574692901482</v>
      </c>
      <c r="CY86" s="483">
        <f t="shared" si="96"/>
        <v>22.263886723014068</v>
      </c>
      <c r="CZ86" s="483">
        <f t="shared" si="96"/>
        <v>22.550090604870178</v>
      </c>
      <c r="DA86" s="483">
        <f t="shared" si="96"/>
        <v>19.508035604307267</v>
      </c>
      <c r="DB86" s="483">
        <f t="shared" si="96"/>
        <v>30.610259348533344</v>
      </c>
      <c r="DC86" s="483">
        <f t="shared" si="96"/>
        <v>38.337253743352484</v>
      </c>
      <c r="DD86" s="483">
        <f t="shared" si="96"/>
        <v>36.773406043911727</v>
      </c>
      <c r="DE86" s="483">
        <f t="shared" si="96"/>
        <v>23.695976284637879</v>
      </c>
      <c r="DF86" s="483">
        <f t="shared" si="96"/>
        <v>19.827376479129782</v>
      </c>
      <c r="DG86" s="483">
        <f t="shared" si="96"/>
        <v>20.88836781030853</v>
      </c>
      <c r="DH86" s="483">
        <f t="shared" si="96"/>
        <v>25.47296012807044</v>
      </c>
      <c r="DI86" s="483">
        <f t="shared" si="96"/>
        <v>24.92245265449343</v>
      </c>
      <c r="DJ86" s="483">
        <f t="shared" si="96"/>
        <v>25.401508987971766</v>
      </c>
      <c r="DK86" s="483">
        <f t="shared" si="96"/>
        <v>22.563362404805591</v>
      </c>
      <c r="DL86" s="483">
        <f t="shared" si="96"/>
        <v>18.275065387968613</v>
      </c>
      <c r="DM86" s="483">
        <f t="shared" ref="DM86:FX86" si="97">+IF(ISERROR(DM55/DM70),0,DM55/DM70)</f>
        <v>19.969884215040349</v>
      </c>
      <c r="DN86" s="483">
        <f t="shared" si="97"/>
        <v>30.380937289545617</v>
      </c>
      <c r="DO86" s="483">
        <f t="shared" si="97"/>
        <v>36.456604867108901</v>
      </c>
      <c r="DP86" s="483">
        <f t="shared" si="97"/>
        <v>36.956596315907227</v>
      </c>
      <c r="DQ86" s="483">
        <f t="shared" si="97"/>
        <v>24.243191041180154</v>
      </c>
      <c r="DR86" s="483">
        <f t="shared" si="97"/>
        <v>20.063896424011027</v>
      </c>
      <c r="DS86" s="483">
        <f t="shared" si="97"/>
        <v>22.418134272258239</v>
      </c>
      <c r="DT86" s="483">
        <f t="shared" si="97"/>
        <v>24.508430560782838</v>
      </c>
      <c r="DU86" s="483">
        <f t="shared" si="97"/>
        <v>24.617240567207102</v>
      </c>
      <c r="DV86" s="483">
        <f t="shared" si="97"/>
        <v>24.8321380977895</v>
      </c>
      <c r="DW86" s="483">
        <f t="shared" si="97"/>
        <v>22.279044106056308</v>
      </c>
      <c r="DX86" s="483">
        <f t="shared" si="97"/>
        <v>19.513680576925651</v>
      </c>
      <c r="DY86" s="483">
        <f t="shared" si="97"/>
        <v>21.122771427456794</v>
      </c>
      <c r="DZ86" s="483">
        <f t="shared" si="97"/>
        <v>30.585913560180128</v>
      </c>
      <c r="EA86" s="483">
        <f t="shared" si="97"/>
        <v>34.581598266185608</v>
      </c>
      <c r="EB86" s="483">
        <f t="shared" si="97"/>
        <v>34.946791566727732</v>
      </c>
      <c r="EC86" s="483">
        <f t="shared" si="97"/>
        <v>21.852382682654394</v>
      </c>
      <c r="ED86" s="483">
        <f t="shared" si="97"/>
        <v>20.321778496362167</v>
      </c>
      <c r="EE86" s="483">
        <f t="shared" si="97"/>
        <v>20.378783151326054</v>
      </c>
      <c r="EF86" s="483">
        <f t="shared" si="97"/>
        <v>22.237872460673806</v>
      </c>
      <c r="EG86" s="483">
        <f t="shared" si="97"/>
        <v>24.211101958914206</v>
      </c>
      <c r="EH86" s="483">
        <f t="shared" si="97"/>
        <v>25.935275205411578</v>
      </c>
      <c r="EI86" s="483">
        <f t="shared" si="97"/>
        <v>31.265669944091002</v>
      </c>
      <c r="EJ86" s="483">
        <f t="shared" si="97"/>
        <v>17.815342228744925</v>
      </c>
      <c r="EK86" s="483">
        <f t="shared" si="97"/>
        <v>20.234841525782599</v>
      </c>
      <c r="EL86" s="483">
        <f t="shared" si="97"/>
        <v>26.448332953494297</v>
      </c>
      <c r="EM86" s="483">
        <f t="shared" si="97"/>
        <v>35.764328815534711</v>
      </c>
      <c r="EN86" s="483">
        <f t="shared" si="97"/>
        <v>37.399281049441967</v>
      </c>
      <c r="EO86" s="483">
        <f t="shared" si="97"/>
        <v>23.213457823610391</v>
      </c>
      <c r="EP86" s="483">
        <f t="shared" si="97"/>
        <v>20.519061450779212</v>
      </c>
      <c r="EQ86" s="483">
        <f t="shared" si="97"/>
        <v>19.807185527538888</v>
      </c>
      <c r="ER86" s="483">
        <f t="shared" si="97"/>
        <v>23.461703552143362</v>
      </c>
      <c r="ES86" s="483">
        <f t="shared" si="97"/>
        <v>24.184328949750029</v>
      </c>
      <c r="ET86" s="483">
        <f t="shared" si="97"/>
        <v>24.278224914260427</v>
      </c>
      <c r="EU86" s="483">
        <f t="shared" si="97"/>
        <v>20.268881121099277</v>
      </c>
      <c r="EV86" s="483">
        <f t="shared" si="97"/>
        <v>20.40721032959565</v>
      </c>
      <c r="EW86" s="483">
        <f t="shared" si="97"/>
        <v>19.41632684916005</v>
      </c>
      <c r="EX86" s="483">
        <f t="shared" si="97"/>
        <v>27.066121112358235</v>
      </c>
      <c r="EY86" s="483">
        <f t="shared" si="97"/>
        <v>36.440311478829173</v>
      </c>
      <c r="EZ86" s="483">
        <f t="shared" si="97"/>
        <v>33.40856771030753</v>
      </c>
      <c r="FA86" s="483">
        <f t="shared" si="97"/>
        <v>23.200505412005146</v>
      </c>
      <c r="FB86" s="483">
        <f t="shared" si="97"/>
        <v>21.325029771782209</v>
      </c>
      <c r="FC86" s="483">
        <f t="shared" si="97"/>
        <v>17.340267701920187</v>
      </c>
      <c r="FD86" s="483">
        <f t="shared" si="97"/>
        <v>24.389464142962353</v>
      </c>
      <c r="FE86" s="483">
        <f t="shared" si="97"/>
        <v>21.706345249053896</v>
      </c>
      <c r="FF86" s="483">
        <f t="shared" si="97"/>
        <v>21.922185170950293</v>
      </c>
      <c r="FG86" s="483">
        <f t="shared" si="97"/>
        <v>19.70042819243837</v>
      </c>
      <c r="FH86" s="483">
        <f t="shared" si="97"/>
        <v>16.446256710812264</v>
      </c>
      <c r="FI86" s="483">
        <f t="shared" si="97"/>
        <v>16.07172184501993</v>
      </c>
      <c r="FJ86" s="483">
        <f t="shared" si="97"/>
        <v>26.942984961143228</v>
      </c>
      <c r="FK86" s="483">
        <f t="shared" si="97"/>
        <v>35.311545392962593</v>
      </c>
      <c r="FL86" s="483">
        <f t="shared" si="97"/>
        <v>33.169027675917704</v>
      </c>
      <c r="FM86" s="483">
        <f t="shared" si="97"/>
        <v>21.258113083587688</v>
      </c>
      <c r="FN86" s="483">
        <f t="shared" si="97"/>
        <v>17.630399589354813</v>
      </c>
      <c r="FO86" s="483">
        <f t="shared" si="97"/>
        <v>15.555079005528054</v>
      </c>
      <c r="FP86" s="483">
        <f t="shared" si="97"/>
        <v>21.941067705510669</v>
      </c>
      <c r="FQ86" s="483">
        <f t="shared" si="97"/>
        <v>19.541321456817975</v>
      </c>
      <c r="FR86" s="483">
        <f t="shared" si="97"/>
        <v>22.192136747083289</v>
      </c>
      <c r="FS86" s="483">
        <f t="shared" si="97"/>
        <v>18.799302775815608</v>
      </c>
      <c r="FT86" s="483">
        <f t="shared" si="97"/>
        <v>18.241584375235242</v>
      </c>
      <c r="FU86" s="483">
        <f t="shared" si="97"/>
        <v>15.727472777376461</v>
      </c>
      <c r="FV86" s="483">
        <f t="shared" si="97"/>
        <v>26.89876755752309</v>
      </c>
      <c r="FW86" s="483">
        <f t="shared" si="97"/>
        <v>31.065950582412313</v>
      </c>
      <c r="FX86" s="483">
        <f t="shared" si="97"/>
        <v>33.496183953033267</v>
      </c>
      <c r="FY86" s="483">
        <f t="shared" ref="FY86:GB86" si="98">+IF(ISERROR(FY55/FY70),0,FY55/FY70)</f>
        <v>19.764629721945269</v>
      </c>
      <c r="FZ86" s="483">
        <f t="shared" si="98"/>
        <v>15.920559281876731</v>
      </c>
      <c r="GA86" s="483">
        <f t="shared" si="98"/>
        <v>17.552229373171802</v>
      </c>
      <c r="GB86" s="483">
        <f t="shared" si="98"/>
        <v>22.832288300764219</v>
      </c>
    </row>
    <row r="87" spans="1:184">
      <c r="B87" s="486"/>
      <c r="C87" s="475" t="s">
        <v>8</v>
      </c>
      <c r="D87" s="478" t="s">
        <v>177</v>
      </c>
      <c r="E87" s="483">
        <f t="shared" ref="E87:AZ87" si="99">+IF(ISERROR(E56/E71),0,E56/E71)</f>
        <v>4.6817482731634286</v>
      </c>
      <c r="F87" s="483">
        <f t="shared" si="99"/>
        <v>3.425916407158669</v>
      </c>
      <c r="G87" s="483">
        <f t="shared" si="99"/>
        <v>1.5886342030210203</v>
      </c>
      <c r="H87" s="483">
        <f t="shared" si="99"/>
        <v>1.4559491325945115</v>
      </c>
      <c r="I87" s="483">
        <f t="shared" si="99"/>
        <v>0.64873377982419422</v>
      </c>
      <c r="J87" s="483">
        <f t="shared" si="99"/>
        <v>2.0110318319460494</v>
      </c>
      <c r="K87" s="483">
        <f t="shared" si="99"/>
        <v>8.395808183823835</v>
      </c>
      <c r="L87" s="483">
        <f t="shared" si="99"/>
        <v>5.1309028814182884</v>
      </c>
      <c r="M87" s="483">
        <f t="shared" si="99"/>
        <v>-0.16233258687953217</v>
      </c>
      <c r="N87" s="483">
        <f t="shared" si="99"/>
        <v>-0.58061509292999058</v>
      </c>
      <c r="O87" s="483">
        <f t="shared" si="99"/>
        <v>-0.7650417806754235</v>
      </c>
      <c r="P87" s="483">
        <f t="shared" si="99"/>
        <v>1.4226169080593438</v>
      </c>
      <c r="Q87" s="483">
        <f t="shared" si="99"/>
        <v>4.6420521475562291</v>
      </c>
      <c r="R87" s="483">
        <f t="shared" si="99"/>
        <v>4.0081504678192426</v>
      </c>
      <c r="S87" s="483">
        <f t="shared" si="99"/>
        <v>0.92001811529601396</v>
      </c>
      <c r="T87" s="483">
        <f t="shared" si="99"/>
        <v>1.2316786772506128</v>
      </c>
      <c r="U87" s="483">
        <f t="shared" si="99"/>
        <v>9.7377377942858764E-3</v>
      </c>
      <c r="V87" s="483">
        <f t="shared" si="99"/>
        <v>1.7917643169762802</v>
      </c>
      <c r="W87" s="483">
        <f t="shared" si="99"/>
        <v>5.6645532116615342</v>
      </c>
      <c r="X87" s="483">
        <f t="shared" si="99"/>
        <v>5.4306353972359593</v>
      </c>
      <c r="Y87" s="483">
        <f t="shared" si="99"/>
        <v>-0.27352524843293058</v>
      </c>
      <c r="Z87" s="483">
        <f t="shared" si="99"/>
        <v>-0.83742220522951116</v>
      </c>
      <c r="AA87" s="483">
        <f t="shared" si="99"/>
        <v>-0.94179192345239249</v>
      </c>
      <c r="AB87" s="483">
        <f t="shared" si="99"/>
        <v>1.1830840749481106</v>
      </c>
      <c r="AC87" s="483">
        <f t="shared" si="99"/>
        <v>2.2618242885669733</v>
      </c>
      <c r="AD87" s="483">
        <f t="shared" si="99"/>
        <v>2.8683274158690955</v>
      </c>
      <c r="AE87" s="483">
        <f t="shared" si="99"/>
        <v>0.2283078852891561</v>
      </c>
      <c r="AF87" s="483">
        <f t="shared" si="99"/>
        <v>-0.40482970283865533</v>
      </c>
      <c r="AG87" s="483">
        <f t="shared" si="99"/>
        <v>-1.9778834680915713</v>
      </c>
      <c r="AH87" s="483">
        <f t="shared" si="99"/>
        <v>1.4330314007963891</v>
      </c>
      <c r="AI87" s="483">
        <f t="shared" si="99"/>
        <v>5.0659242808355511</v>
      </c>
      <c r="AJ87" s="483">
        <f t="shared" si="99"/>
        <v>3.9042966554243956</v>
      </c>
      <c r="AK87" s="483">
        <f t="shared" si="99"/>
        <v>-1.7254260510510511</v>
      </c>
      <c r="AL87" s="483">
        <f t="shared" si="99"/>
        <v>-1.9423390076111362</v>
      </c>
      <c r="AM87" s="483">
        <f t="shared" si="99"/>
        <v>-1.6902172788558105</v>
      </c>
      <c r="AN87" s="483">
        <f t="shared" si="99"/>
        <v>-0.90853871066122549</v>
      </c>
      <c r="AO87" s="483">
        <f t="shared" si="99"/>
        <v>1.5986246833152371</v>
      </c>
      <c r="AP87" s="483">
        <f t="shared" si="99"/>
        <v>2.22584273995199</v>
      </c>
      <c r="AQ87" s="483">
        <f t="shared" si="99"/>
        <v>-0.43908745082156908</v>
      </c>
      <c r="AR87" s="483">
        <f t="shared" si="99"/>
        <v>-1.669711509581306</v>
      </c>
      <c r="AS87" s="483">
        <f t="shared" si="99"/>
        <v>-2.1445726706564563</v>
      </c>
      <c r="AT87" s="483">
        <f t="shared" si="99"/>
        <v>1.2855030679381976</v>
      </c>
      <c r="AU87" s="483">
        <f t="shared" si="99"/>
        <v>3.7063267999689447</v>
      </c>
      <c r="AV87" s="483">
        <f t="shared" si="99"/>
        <v>4.5202610795730562</v>
      </c>
      <c r="AW87" s="483">
        <f t="shared" si="99"/>
        <v>-2.0461501530336674</v>
      </c>
      <c r="AX87" s="483">
        <f t="shared" si="99"/>
        <v>-3.0326376099856764</v>
      </c>
      <c r="AY87" s="250">
        <f t="shared" si="99"/>
        <v>-2.1715182177117893</v>
      </c>
      <c r="AZ87" s="250">
        <f t="shared" si="99"/>
        <v>-1.7093407037687722</v>
      </c>
      <c r="BA87" s="483">
        <f t="shared" ref="BA87:DL87" si="100">+IF(ISERROR(BA56/BA71),0,BA56/BA71)</f>
        <v>1.9149758932232386</v>
      </c>
      <c r="BB87" s="483">
        <f t="shared" si="100"/>
        <v>2.4782612079701121</v>
      </c>
      <c r="BC87" s="483">
        <f t="shared" si="100"/>
        <v>-0.91320724792831376</v>
      </c>
      <c r="BD87" s="483">
        <f t="shared" si="100"/>
        <v>-2.907730661006072</v>
      </c>
      <c r="BE87" s="483">
        <f t="shared" si="100"/>
        <v>-3.0274361089414632</v>
      </c>
      <c r="BF87" s="483">
        <f t="shared" si="100"/>
        <v>0.72288928912903294</v>
      </c>
      <c r="BG87" s="483">
        <f t="shared" si="100"/>
        <v>3.3704095645280026</v>
      </c>
      <c r="BH87" s="483">
        <f t="shared" si="100"/>
        <v>4.4503484565342628</v>
      </c>
      <c r="BI87" s="483">
        <f t="shared" si="100"/>
        <v>-3.1640167838512134</v>
      </c>
      <c r="BJ87" s="483">
        <f t="shared" si="100"/>
        <v>-3.3598427157167126</v>
      </c>
      <c r="BK87" s="483">
        <f t="shared" si="100"/>
        <v>-2.722615616229016</v>
      </c>
      <c r="BL87" s="483">
        <f t="shared" si="100"/>
        <v>-1.5958249014017933</v>
      </c>
      <c r="BM87" s="483">
        <f t="shared" si="100"/>
        <v>2.8333251459690096</v>
      </c>
      <c r="BN87" s="483">
        <f t="shared" si="100"/>
        <v>3.1881726270377642</v>
      </c>
      <c r="BO87" s="483">
        <f t="shared" si="100"/>
        <v>-0.10374449180869953</v>
      </c>
      <c r="BP87" s="483">
        <f t="shared" si="100"/>
        <v>-1.0406629870344879</v>
      </c>
      <c r="BQ87" s="483">
        <f t="shared" si="100"/>
        <v>-1.7338309875206563</v>
      </c>
      <c r="BR87" s="483">
        <f t="shared" si="100"/>
        <v>2.5868106758552218</v>
      </c>
      <c r="BS87" s="483">
        <f t="shared" si="100"/>
        <v>6.9435698817258036</v>
      </c>
      <c r="BT87" s="483">
        <f t="shared" si="100"/>
        <v>7.2541465822836884</v>
      </c>
      <c r="BU87" s="483">
        <f t="shared" si="100"/>
        <v>-0.60803340477422219</v>
      </c>
      <c r="BV87" s="483">
        <f t="shared" si="100"/>
        <v>-1.1568419871839815</v>
      </c>
      <c r="BW87" s="483">
        <f t="shared" si="100"/>
        <v>-0.19476445473623272</v>
      </c>
      <c r="BX87" s="483">
        <f t="shared" si="100"/>
        <v>1.7459385214548995</v>
      </c>
      <c r="BY87" s="483">
        <f t="shared" si="100"/>
        <v>5.3739430299022155</v>
      </c>
      <c r="BZ87" s="483">
        <f t="shared" si="100"/>
        <v>6.6958375596378525</v>
      </c>
      <c r="CA87" s="483">
        <f t="shared" si="100"/>
        <v>0</v>
      </c>
      <c r="CB87" s="483">
        <f t="shared" si="100"/>
        <v>3.3158482324755121</v>
      </c>
      <c r="CC87" s="483">
        <f t="shared" si="100"/>
        <v>3.8343467621119993</v>
      </c>
      <c r="CD87" s="483">
        <f t="shared" si="100"/>
        <v>8.9742570083608513</v>
      </c>
      <c r="CE87" s="483">
        <f t="shared" si="100"/>
        <v>17.188675937442113</v>
      </c>
      <c r="CF87" s="483">
        <f t="shared" si="100"/>
        <v>17.71183207364405</v>
      </c>
      <c r="CG87" s="483">
        <f t="shared" si="100"/>
        <v>8.7639233674783323</v>
      </c>
      <c r="CH87" s="483">
        <f t="shared" si="100"/>
        <v>8.5846116793888019</v>
      </c>
      <c r="CI87" s="483">
        <f t="shared" si="100"/>
        <v>9.3789076079689799</v>
      </c>
      <c r="CJ87" s="483">
        <f t="shared" si="100"/>
        <v>12.621025696864111</v>
      </c>
      <c r="CK87" s="483">
        <f t="shared" si="100"/>
        <v>14.996976228209192</v>
      </c>
      <c r="CL87" s="483">
        <f t="shared" si="100"/>
        <v>15.769389636857918</v>
      </c>
      <c r="CM87" s="483">
        <f t="shared" si="100"/>
        <v>13.722058061171591</v>
      </c>
      <c r="CN87" s="483">
        <f t="shared" si="100"/>
        <v>13.537181061536362</v>
      </c>
      <c r="CO87" s="483">
        <f t="shared" si="100"/>
        <v>12.947953138520935</v>
      </c>
      <c r="CP87" s="483">
        <f t="shared" si="100"/>
        <v>21.224451753144024</v>
      </c>
      <c r="CQ87" s="483">
        <f t="shared" si="100"/>
        <v>30.774257605648426</v>
      </c>
      <c r="CR87" s="483">
        <f t="shared" si="100"/>
        <v>28.618102957906711</v>
      </c>
      <c r="CS87" s="483">
        <f t="shared" si="100"/>
        <v>19.385135410303402</v>
      </c>
      <c r="CT87" s="483">
        <f t="shared" si="100"/>
        <v>17.594247007638526</v>
      </c>
      <c r="CU87" s="483">
        <f t="shared" si="100"/>
        <v>17.404436224486062</v>
      </c>
      <c r="CV87" s="483">
        <f t="shared" si="100"/>
        <v>22.389445647383447</v>
      </c>
      <c r="CW87" s="483">
        <f t="shared" si="100"/>
        <v>24.105786676206783</v>
      </c>
      <c r="CX87" s="483">
        <f t="shared" si="100"/>
        <v>27.36178408672615</v>
      </c>
      <c r="CY87" s="483">
        <f t="shared" si="100"/>
        <v>20.058202423149329</v>
      </c>
      <c r="CZ87" s="483">
        <f t="shared" si="100"/>
        <v>22.45905617301672</v>
      </c>
      <c r="DA87" s="483">
        <f t="shared" si="100"/>
        <v>19.753176432745402</v>
      </c>
      <c r="DB87" s="483">
        <f t="shared" si="100"/>
        <v>29.361852038248617</v>
      </c>
      <c r="DC87" s="483">
        <f t="shared" si="100"/>
        <v>36.984197514800599</v>
      </c>
      <c r="DD87" s="483">
        <f t="shared" si="100"/>
        <v>36.492325802799506</v>
      </c>
      <c r="DE87" s="483">
        <f t="shared" si="100"/>
        <v>23.586136510957562</v>
      </c>
      <c r="DF87" s="483">
        <f t="shared" si="100"/>
        <v>19.454185692541856</v>
      </c>
      <c r="DG87" s="483">
        <f t="shared" si="100"/>
        <v>21.020871109043746</v>
      </c>
      <c r="DH87" s="483">
        <f t="shared" si="100"/>
        <v>25.427043623533358</v>
      </c>
      <c r="DI87" s="483">
        <f t="shared" si="100"/>
        <v>24.346296402988227</v>
      </c>
      <c r="DJ87" s="483">
        <f t="shared" si="100"/>
        <v>25.137543037660173</v>
      </c>
      <c r="DK87" s="483">
        <f t="shared" si="100"/>
        <v>22.015676718183951</v>
      </c>
      <c r="DL87" s="483">
        <f t="shared" si="100"/>
        <v>20.398461686640889</v>
      </c>
      <c r="DM87" s="483">
        <f t="shared" ref="DM87:FX87" si="101">+IF(ISERROR(DM56/DM71),0,DM56/DM71)</f>
        <v>19.578633626709973</v>
      </c>
      <c r="DN87" s="483">
        <f t="shared" si="101"/>
        <v>30.299034800318783</v>
      </c>
      <c r="DO87" s="483">
        <f t="shared" si="101"/>
        <v>35.763314800862538</v>
      </c>
      <c r="DP87" s="483">
        <f t="shared" si="101"/>
        <v>36.928124391352334</v>
      </c>
      <c r="DQ87" s="483">
        <f t="shared" si="101"/>
        <v>23.053469012751268</v>
      </c>
      <c r="DR87" s="483">
        <f t="shared" si="101"/>
        <v>19.640864562071037</v>
      </c>
      <c r="DS87" s="483">
        <f t="shared" si="101"/>
        <v>21.340049555730214</v>
      </c>
      <c r="DT87" s="483">
        <f t="shared" si="101"/>
        <v>23.957532455765673</v>
      </c>
      <c r="DU87" s="483">
        <f t="shared" si="101"/>
        <v>24.263113247561147</v>
      </c>
      <c r="DV87" s="483">
        <f t="shared" si="101"/>
        <v>24.57711885523084</v>
      </c>
      <c r="DW87" s="483">
        <f t="shared" si="101"/>
        <v>21.899332418530648</v>
      </c>
      <c r="DX87" s="483">
        <f t="shared" si="101"/>
        <v>17.841142219859169</v>
      </c>
      <c r="DY87" s="483">
        <f t="shared" si="101"/>
        <v>20.15278587853556</v>
      </c>
      <c r="DZ87" s="483">
        <f t="shared" si="101"/>
        <v>30.12647312050143</v>
      </c>
      <c r="EA87" s="483">
        <f t="shared" si="101"/>
        <v>32.999493513071258</v>
      </c>
      <c r="EB87" s="483">
        <f t="shared" si="101"/>
        <v>34.230002150831979</v>
      </c>
      <c r="EC87" s="483">
        <f t="shared" si="101"/>
        <v>21.475550827719026</v>
      </c>
      <c r="ED87" s="483">
        <f t="shared" si="101"/>
        <v>19.776459744319322</v>
      </c>
      <c r="EE87" s="483">
        <f t="shared" si="101"/>
        <v>20.050686356635232</v>
      </c>
      <c r="EF87" s="483">
        <f t="shared" si="101"/>
        <v>22.216889948433572</v>
      </c>
      <c r="EG87" s="483">
        <f t="shared" si="101"/>
        <v>23.620015223645677</v>
      </c>
      <c r="EH87" s="483">
        <f t="shared" si="101"/>
        <v>25.331608873173064</v>
      </c>
      <c r="EI87" s="483">
        <f t="shared" si="101"/>
        <v>20.221697311849034</v>
      </c>
      <c r="EJ87" s="483">
        <f t="shared" si="101"/>
        <v>20.203018604393847</v>
      </c>
      <c r="EK87" s="483">
        <f t="shared" si="101"/>
        <v>19.924272808364801</v>
      </c>
      <c r="EL87" s="483">
        <f t="shared" si="101"/>
        <v>25.803253988001437</v>
      </c>
      <c r="EM87" s="483">
        <f t="shared" si="101"/>
        <v>35.17614067393292</v>
      </c>
      <c r="EN87" s="483">
        <f t="shared" si="101"/>
        <v>36.89311185634066</v>
      </c>
      <c r="EO87" s="483">
        <f t="shared" si="101"/>
        <v>22.617273974621384</v>
      </c>
      <c r="EP87" s="483">
        <f t="shared" si="101"/>
        <v>20.149705770119098</v>
      </c>
      <c r="EQ87" s="483">
        <f t="shared" si="101"/>
        <v>19.578389687521092</v>
      </c>
      <c r="ER87" s="483">
        <f t="shared" si="101"/>
        <v>23.394030332365279</v>
      </c>
      <c r="ES87" s="483">
        <f t="shared" si="101"/>
        <v>23.089166318428749</v>
      </c>
      <c r="ET87" s="483">
        <f t="shared" si="101"/>
        <v>23.733988869344561</v>
      </c>
      <c r="EU87" s="483">
        <f t="shared" si="101"/>
        <v>20.629440633986199</v>
      </c>
      <c r="EV87" s="483">
        <f t="shared" si="101"/>
        <v>17.907762977592608</v>
      </c>
      <c r="EW87" s="483">
        <f t="shared" si="101"/>
        <v>17.771819664255606</v>
      </c>
      <c r="EX87" s="483">
        <f t="shared" si="101"/>
        <v>26.149522683485248</v>
      </c>
      <c r="EY87" s="483">
        <f t="shared" si="101"/>
        <v>36.163768192434055</v>
      </c>
      <c r="EZ87" s="483">
        <f t="shared" si="101"/>
        <v>33.072462246257437</v>
      </c>
      <c r="FA87" s="483">
        <f t="shared" si="101"/>
        <v>22.681162078120362</v>
      </c>
      <c r="FB87" s="483">
        <f t="shared" si="101"/>
        <v>20.529624141182811</v>
      </c>
      <c r="FC87" s="483">
        <f t="shared" si="101"/>
        <v>17.171155499160903</v>
      </c>
      <c r="FD87" s="483">
        <f t="shared" si="101"/>
        <v>23.415563977810709</v>
      </c>
      <c r="FE87" s="483">
        <f t="shared" si="101"/>
        <v>20.500059952837102</v>
      </c>
      <c r="FF87" s="483">
        <f t="shared" si="101"/>
        <v>20.858054320261679</v>
      </c>
      <c r="FG87" s="483">
        <f t="shared" si="101"/>
        <v>17.924066359222973</v>
      </c>
      <c r="FH87" s="483">
        <f t="shared" si="101"/>
        <v>16.819066147859921</v>
      </c>
      <c r="FI87" s="483">
        <f t="shared" si="101"/>
        <v>15.239889471544435</v>
      </c>
      <c r="FJ87" s="483">
        <f t="shared" si="101"/>
        <v>25.547961260072341</v>
      </c>
      <c r="FK87" s="483">
        <f t="shared" si="101"/>
        <v>34.091190332965354</v>
      </c>
      <c r="FL87" s="483">
        <f t="shared" si="101"/>
        <v>31.026104498149707</v>
      </c>
      <c r="FM87" s="483">
        <f t="shared" si="101"/>
        <v>21.365729135687076</v>
      </c>
      <c r="FN87" s="483">
        <f t="shared" si="101"/>
        <v>17.326817730776028</v>
      </c>
      <c r="FO87" s="483">
        <f t="shared" si="101"/>
        <v>15.459457850819486</v>
      </c>
      <c r="FP87" s="483">
        <f t="shared" si="101"/>
        <v>21.907561855260017</v>
      </c>
      <c r="FQ87" s="483">
        <f t="shared" si="101"/>
        <v>19.55491864898244</v>
      </c>
      <c r="FR87" s="483">
        <f t="shared" si="101"/>
        <v>21.2323468289879</v>
      </c>
      <c r="FS87" s="483">
        <f t="shared" si="101"/>
        <v>19.075674873324203</v>
      </c>
      <c r="FT87" s="483">
        <f t="shared" si="101"/>
        <v>16.857286817304416</v>
      </c>
      <c r="FU87" s="483">
        <f t="shared" si="101"/>
        <v>14.367427674304407</v>
      </c>
      <c r="FV87" s="483">
        <f t="shared" si="101"/>
        <v>25.899126391433001</v>
      </c>
      <c r="FW87" s="483">
        <f t="shared" si="101"/>
        <v>32.158447537616944</v>
      </c>
      <c r="FX87" s="483">
        <f t="shared" si="101"/>
        <v>30.804515333122104</v>
      </c>
      <c r="FY87" s="483">
        <f t="shared" ref="FY87:GB87" si="102">+IF(ISERROR(FY56/FY71),0,FY56/FY71)</f>
        <v>19.111655632679611</v>
      </c>
      <c r="FZ87" s="483">
        <f t="shared" si="102"/>
        <v>0</v>
      </c>
      <c r="GA87" s="483">
        <f t="shared" si="102"/>
        <v>13.225816940334905</v>
      </c>
      <c r="GB87" s="483">
        <f t="shared" si="102"/>
        <v>21.773380625963121</v>
      </c>
    </row>
    <row r="88" spans="1:184">
      <c r="B88" s="486"/>
      <c r="C88" s="475" t="s">
        <v>9</v>
      </c>
      <c r="D88" s="478" t="s">
        <v>177</v>
      </c>
      <c r="E88" s="483">
        <f t="shared" ref="E88:AZ88" si="103">+IF(ISERROR(E57/E72),0,E57/E72)</f>
        <v>0</v>
      </c>
      <c r="F88" s="483">
        <f t="shared" si="103"/>
        <v>0</v>
      </c>
      <c r="G88" s="483">
        <f t="shared" si="103"/>
        <v>0</v>
      </c>
      <c r="H88" s="483">
        <f t="shared" si="103"/>
        <v>0</v>
      </c>
      <c r="I88" s="483">
        <f t="shared" si="103"/>
        <v>0</v>
      </c>
      <c r="J88" s="483">
        <f t="shared" si="103"/>
        <v>0</v>
      </c>
      <c r="K88" s="483">
        <f t="shared" si="103"/>
        <v>5.0536038371791552</v>
      </c>
      <c r="L88" s="483">
        <f t="shared" si="103"/>
        <v>0</v>
      </c>
      <c r="M88" s="483">
        <f t="shared" si="103"/>
        <v>0</v>
      </c>
      <c r="N88" s="483">
        <f t="shared" si="103"/>
        <v>0</v>
      </c>
      <c r="O88" s="483">
        <f t="shared" si="103"/>
        <v>0</v>
      </c>
      <c r="P88" s="483">
        <f t="shared" si="103"/>
        <v>0</v>
      </c>
      <c r="Q88" s="483">
        <f t="shared" si="103"/>
        <v>0</v>
      </c>
      <c r="R88" s="483">
        <f t="shared" si="103"/>
        <v>0</v>
      </c>
      <c r="S88" s="483">
        <f t="shared" si="103"/>
        <v>0</v>
      </c>
      <c r="T88" s="483">
        <f t="shared" si="103"/>
        <v>0</v>
      </c>
      <c r="U88" s="483">
        <f t="shared" si="103"/>
        <v>0</v>
      </c>
      <c r="V88" s="483">
        <f t="shared" si="103"/>
        <v>0</v>
      </c>
      <c r="W88" s="483">
        <f t="shared" si="103"/>
        <v>0</v>
      </c>
      <c r="X88" s="483">
        <f t="shared" si="103"/>
        <v>0</v>
      </c>
      <c r="Y88" s="483">
        <f t="shared" si="103"/>
        <v>0</v>
      </c>
      <c r="Z88" s="483">
        <f t="shared" si="103"/>
        <v>0</v>
      </c>
      <c r="AA88" s="483">
        <f t="shared" si="103"/>
        <v>0</v>
      </c>
      <c r="AB88" s="483">
        <f t="shared" si="103"/>
        <v>0</v>
      </c>
      <c r="AC88" s="483">
        <f t="shared" si="103"/>
        <v>0</v>
      </c>
      <c r="AD88" s="483">
        <f t="shared" si="103"/>
        <v>0</v>
      </c>
      <c r="AE88" s="483">
        <f t="shared" si="103"/>
        <v>0</v>
      </c>
      <c r="AF88" s="483">
        <f t="shared" si="103"/>
        <v>0</v>
      </c>
      <c r="AG88" s="483">
        <f t="shared" si="103"/>
        <v>0</v>
      </c>
      <c r="AH88" s="483">
        <f t="shared" si="103"/>
        <v>0</v>
      </c>
      <c r="AI88" s="483">
        <f t="shared" si="103"/>
        <v>0</v>
      </c>
      <c r="AJ88" s="483">
        <f t="shared" si="103"/>
        <v>0</v>
      </c>
      <c r="AK88" s="483">
        <f t="shared" si="103"/>
        <v>0</v>
      </c>
      <c r="AL88" s="483">
        <f t="shared" si="103"/>
        <v>0</v>
      </c>
      <c r="AM88" s="483">
        <f t="shared" si="103"/>
        <v>0</v>
      </c>
      <c r="AN88" s="483">
        <f t="shared" si="103"/>
        <v>0</v>
      </c>
      <c r="AO88" s="483">
        <f t="shared" si="103"/>
        <v>0</v>
      </c>
      <c r="AP88" s="483">
        <f t="shared" si="103"/>
        <v>0</v>
      </c>
      <c r="AQ88" s="483">
        <f t="shared" si="103"/>
        <v>0</v>
      </c>
      <c r="AR88" s="483">
        <f t="shared" si="103"/>
        <v>0</v>
      </c>
      <c r="AS88" s="483">
        <f t="shared" si="103"/>
        <v>0</v>
      </c>
      <c r="AT88" s="483">
        <f t="shared" si="103"/>
        <v>0</v>
      </c>
      <c r="AU88" s="483">
        <f t="shared" si="103"/>
        <v>0</v>
      </c>
      <c r="AV88" s="483">
        <f t="shared" si="103"/>
        <v>0</v>
      </c>
      <c r="AW88" s="483">
        <f t="shared" si="103"/>
        <v>0</v>
      </c>
      <c r="AX88" s="483">
        <f t="shared" si="103"/>
        <v>0</v>
      </c>
      <c r="AY88" s="250">
        <f t="shared" si="103"/>
        <v>0</v>
      </c>
      <c r="AZ88" s="250">
        <f t="shared" si="103"/>
        <v>0</v>
      </c>
      <c r="BA88" s="483">
        <f t="shared" ref="BA88:DL88" si="104">+IF(ISERROR(BA57/BA72),0,BA57/BA72)</f>
        <v>0</v>
      </c>
      <c r="BB88" s="483">
        <f t="shared" si="104"/>
        <v>0</v>
      </c>
      <c r="BC88" s="483">
        <f t="shared" si="104"/>
        <v>0</v>
      </c>
      <c r="BD88" s="483">
        <f t="shared" si="104"/>
        <v>0</v>
      </c>
      <c r="BE88" s="483">
        <f t="shared" si="104"/>
        <v>0</v>
      </c>
      <c r="BF88" s="483">
        <f t="shared" si="104"/>
        <v>0</v>
      </c>
      <c r="BG88" s="483">
        <f t="shared" si="104"/>
        <v>0</v>
      </c>
      <c r="BH88" s="483">
        <f t="shared" si="104"/>
        <v>0</v>
      </c>
      <c r="BI88" s="483">
        <f t="shared" si="104"/>
        <v>0</v>
      </c>
      <c r="BJ88" s="483">
        <f t="shared" si="104"/>
        <v>0</v>
      </c>
      <c r="BK88" s="483">
        <f t="shared" si="104"/>
        <v>0</v>
      </c>
      <c r="BL88" s="483">
        <f t="shared" si="104"/>
        <v>0</v>
      </c>
      <c r="BM88" s="483">
        <f t="shared" si="104"/>
        <v>0</v>
      </c>
      <c r="BN88" s="483">
        <f t="shared" si="104"/>
        <v>0</v>
      </c>
      <c r="BO88" s="483">
        <f t="shared" si="104"/>
        <v>0</v>
      </c>
      <c r="BP88" s="483">
        <f t="shared" si="104"/>
        <v>0</v>
      </c>
      <c r="BQ88" s="483">
        <f t="shared" si="104"/>
        <v>0</v>
      </c>
      <c r="BR88" s="483">
        <f t="shared" si="104"/>
        <v>0</v>
      </c>
      <c r="BS88" s="483">
        <f t="shared" si="104"/>
        <v>0</v>
      </c>
      <c r="BT88" s="483">
        <f t="shared" si="104"/>
        <v>0</v>
      </c>
      <c r="BU88" s="483">
        <f t="shared" si="104"/>
        <v>0</v>
      </c>
      <c r="BV88" s="483">
        <f t="shared" si="104"/>
        <v>0</v>
      </c>
      <c r="BW88" s="483">
        <f t="shared" si="104"/>
        <v>0</v>
      </c>
      <c r="BX88" s="483">
        <f t="shared" si="104"/>
        <v>0</v>
      </c>
      <c r="BY88" s="483">
        <f t="shared" si="104"/>
        <v>0</v>
      </c>
      <c r="BZ88" s="483">
        <f t="shared" si="104"/>
        <v>0</v>
      </c>
      <c r="CA88" s="483">
        <f t="shared" si="104"/>
        <v>0</v>
      </c>
      <c r="CB88" s="483">
        <f t="shared" si="104"/>
        <v>0</v>
      </c>
      <c r="CC88" s="483">
        <f t="shared" si="104"/>
        <v>0</v>
      </c>
      <c r="CD88" s="483">
        <f t="shared" si="104"/>
        <v>0</v>
      </c>
      <c r="CE88" s="483">
        <f t="shared" si="104"/>
        <v>6.6373537263626314</v>
      </c>
      <c r="CF88" s="483">
        <f t="shared" si="104"/>
        <v>6.8332540229885126</v>
      </c>
      <c r="CG88" s="483">
        <f t="shared" si="104"/>
        <v>0</v>
      </c>
      <c r="CH88" s="483">
        <f t="shared" si="104"/>
        <v>0</v>
      </c>
      <c r="CI88" s="483">
        <f t="shared" si="104"/>
        <v>0</v>
      </c>
      <c r="CJ88" s="483">
        <f t="shared" si="104"/>
        <v>0</v>
      </c>
      <c r="CK88" s="483">
        <f t="shared" si="104"/>
        <v>2.9540000000000046</v>
      </c>
      <c r="CL88" s="483">
        <f t="shared" si="104"/>
        <v>0</v>
      </c>
      <c r="CM88" s="483">
        <f t="shared" si="104"/>
        <v>0</v>
      </c>
      <c r="CN88" s="483">
        <f t="shared" si="104"/>
        <v>0</v>
      </c>
      <c r="CO88" s="483">
        <f t="shared" si="104"/>
        <v>0</v>
      </c>
      <c r="CP88" s="483">
        <f t="shared" si="104"/>
        <v>14.267154117647065</v>
      </c>
      <c r="CQ88" s="483">
        <f t="shared" si="104"/>
        <v>20.96765558834851</v>
      </c>
      <c r="CR88" s="483">
        <f t="shared" si="104"/>
        <v>19.959376707872487</v>
      </c>
      <c r="CS88" s="483">
        <f t="shared" si="104"/>
        <v>8.1183103150625815</v>
      </c>
      <c r="CT88" s="483">
        <f t="shared" si="104"/>
        <v>2.183549999999999</v>
      </c>
      <c r="CU88" s="483">
        <f t="shared" si="104"/>
        <v>2.3881413427561844</v>
      </c>
      <c r="CV88" s="483">
        <f t="shared" si="104"/>
        <v>14.027095290251918</v>
      </c>
      <c r="CW88" s="483">
        <f t="shared" si="104"/>
        <v>12.969838781907747</v>
      </c>
      <c r="CX88" s="483">
        <f t="shared" si="104"/>
        <v>14.231318361955095</v>
      </c>
      <c r="CY88" s="483">
        <f t="shared" si="104"/>
        <v>7.745734812466984</v>
      </c>
      <c r="CZ88" s="483">
        <f t="shared" si="104"/>
        <v>9.7000072245635227</v>
      </c>
      <c r="DA88" s="483">
        <f t="shared" si="104"/>
        <v>8.7199442060085843</v>
      </c>
      <c r="DB88" s="483">
        <f t="shared" si="104"/>
        <v>32.170725806451614</v>
      </c>
      <c r="DC88" s="483">
        <f t="shared" si="104"/>
        <v>41.179189450428048</v>
      </c>
      <c r="DD88" s="483">
        <f t="shared" si="104"/>
        <v>38.367173766058144</v>
      </c>
      <c r="DE88" s="483">
        <f t="shared" si="104"/>
        <v>16.777836556693213</v>
      </c>
      <c r="DF88" s="483">
        <f t="shared" si="104"/>
        <v>9.331209492635006</v>
      </c>
      <c r="DG88" s="483">
        <f t="shared" si="104"/>
        <v>12.292415697674411</v>
      </c>
      <c r="DH88" s="483">
        <f t="shared" si="104"/>
        <v>21.279580198019804</v>
      </c>
      <c r="DI88" s="483">
        <f t="shared" si="104"/>
        <v>12.681797020484172</v>
      </c>
      <c r="DJ88" s="483">
        <f t="shared" si="104"/>
        <v>13.518045501551189</v>
      </c>
      <c r="DK88" s="483">
        <f t="shared" si="104"/>
        <v>6.103733021077284</v>
      </c>
      <c r="DL88" s="483">
        <f t="shared" si="104"/>
        <v>11.484019480519489</v>
      </c>
      <c r="DM88" s="483">
        <f t="shared" ref="DM88:FX88" si="105">+IF(ISERROR(DM57/DM72),0,DM57/DM72)</f>
        <v>8.6079829424307039</v>
      </c>
      <c r="DN88" s="483">
        <f t="shared" si="105"/>
        <v>32.315957446808511</v>
      </c>
      <c r="DO88" s="483">
        <f t="shared" si="105"/>
        <v>40.025441431499289</v>
      </c>
      <c r="DP88" s="483">
        <f t="shared" si="105"/>
        <v>34.421989082678742</v>
      </c>
      <c r="DQ88" s="483">
        <f t="shared" si="105"/>
        <v>15.241134380453758</v>
      </c>
      <c r="DR88" s="483">
        <f t="shared" si="105"/>
        <v>6.927259319286863</v>
      </c>
      <c r="DS88" s="483">
        <f t="shared" si="105"/>
        <v>12.214048517520215</v>
      </c>
      <c r="DT88" s="483">
        <f t="shared" si="105"/>
        <v>20.311082896117536</v>
      </c>
      <c r="DU88" s="483">
        <f t="shared" si="105"/>
        <v>12.519125123152721</v>
      </c>
      <c r="DV88" s="483">
        <f t="shared" si="105"/>
        <v>11.411045197740114</v>
      </c>
      <c r="DW88" s="483">
        <f t="shared" si="105"/>
        <v>8.6812571428571488</v>
      </c>
      <c r="DX88" s="483">
        <f t="shared" si="105"/>
        <v>10.408680761099365</v>
      </c>
      <c r="DY88" s="483">
        <f t="shared" si="105"/>
        <v>8.2028041044776163</v>
      </c>
      <c r="DZ88" s="483">
        <f t="shared" si="105"/>
        <v>29.812056037884766</v>
      </c>
      <c r="EA88" s="483">
        <f t="shared" si="105"/>
        <v>36.543025784405096</v>
      </c>
      <c r="EB88" s="483">
        <f t="shared" si="105"/>
        <v>33.672289113707606</v>
      </c>
      <c r="EC88" s="483">
        <f t="shared" si="105"/>
        <v>15.866158267020335</v>
      </c>
      <c r="ED88" s="483">
        <f t="shared" si="105"/>
        <v>20.308798701298695</v>
      </c>
      <c r="EE88" s="483">
        <f t="shared" si="105"/>
        <v>18.873483091787431</v>
      </c>
      <c r="EF88" s="483">
        <f t="shared" si="105"/>
        <v>23.593405676126878</v>
      </c>
      <c r="EG88" s="483">
        <f t="shared" si="105"/>
        <v>15.997971530249123</v>
      </c>
      <c r="EH88" s="483">
        <f t="shared" si="105"/>
        <v>11.889896670493686</v>
      </c>
      <c r="EI88" s="483">
        <f t="shared" si="105"/>
        <v>9.8328585858585953</v>
      </c>
      <c r="EJ88" s="483">
        <f t="shared" si="105"/>
        <v>8.3389545454545555</v>
      </c>
      <c r="EK88" s="483">
        <f t="shared" si="105"/>
        <v>3.3338857715430912</v>
      </c>
      <c r="EL88" s="483">
        <f t="shared" si="105"/>
        <v>25.139119825708072</v>
      </c>
      <c r="EM88" s="483">
        <f t="shared" si="105"/>
        <v>33.256170910795191</v>
      </c>
      <c r="EN88" s="483">
        <f t="shared" si="105"/>
        <v>35.107942561205284</v>
      </c>
      <c r="EO88" s="483">
        <f t="shared" si="105"/>
        <v>16.927086476293095</v>
      </c>
      <c r="EP88" s="483">
        <f t="shared" si="105"/>
        <v>22.836823529411763</v>
      </c>
      <c r="EQ88" s="483">
        <f t="shared" si="105"/>
        <v>15.848012422360242</v>
      </c>
      <c r="ER88" s="483">
        <f t="shared" si="105"/>
        <v>21.94297777777777</v>
      </c>
      <c r="ES88" s="483">
        <f t="shared" si="105"/>
        <v>18.4557024070022</v>
      </c>
      <c r="ET88" s="483">
        <f t="shared" si="105"/>
        <v>9.6777267904509365</v>
      </c>
      <c r="EU88" s="483">
        <f t="shared" si="105"/>
        <v>9.2168571428571351</v>
      </c>
      <c r="EV88" s="483">
        <f t="shared" si="105"/>
        <v>8.4499090909090917</v>
      </c>
      <c r="EW88" s="483">
        <f t="shared" si="105"/>
        <v>1.3381712204007388</v>
      </c>
      <c r="EX88" s="483">
        <f t="shared" si="105"/>
        <v>24.168863393810032</v>
      </c>
      <c r="EY88" s="483">
        <f t="shared" si="105"/>
        <v>37.44883694036016</v>
      </c>
      <c r="EZ88" s="483">
        <f t="shared" si="105"/>
        <v>29.039845077461258</v>
      </c>
      <c r="FA88" s="483">
        <f t="shared" si="105"/>
        <v>16.575557103064067</v>
      </c>
      <c r="FB88" s="483">
        <f t="shared" si="105"/>
        <v>19.211311688311696</v>
      </c>
      <c r="FC88" s="483">
        <f t="shared" si="105"/>
        <v>16.603490683229811</v>
      </c>
      <c r="FD88" s="483">
        <f t="shared" si="105"/>
        <v>20.298947075208908</v>
      </c>
      <c r="FE88" s="483">
        <f t="shared" si="105"/>
        <v>12.427337615988579</v>
      </c>
      <c r="FF88" s="483">
        <f t="shared" si="105"/>
        <v>9.817788461538461</v>
      </c>
      <c r="FG88" s="483">
        <f t="shared" si="105"/>
        <v>11.146408233276167</v>
      </c>
      <c r="FH88" s="483">
        <f t="shared" si="105"/>
        <v>7.2936284584980253</v>
      </c>
      <c r="FI88" s="483">
        <f t="shared" si="105"/>
        <v>3.244193078324225</v>
      </c>
      <c r="FJ88" s="483">
        <f t="shared" si="105"/>
        <v>24.808000949667615</v>
      </c>
      <c r="FK88" s="483">
        <f t="shared" si="105"/>
        <v>36.456880179558013</v>
      </c>
      <c r="FL88" s="483">
        <f t="shared" si="105"/>
        <v>31.164347405736375</v>
      </c>
      <c r="FM88" s="483">
        <f t="shared" si="105"/>
        <v>17.903856003865666</v>
      </c>
      <c r="FN88" s="483">
        <f t="shared" si="105"/>
        <v>24.87822794117648</v>
      </c>
      <c r="FO88" s="483">
        <f t="shared" si="105"/>
        <v>16.484647398843933</v>
      </c>
      <c r="FP88" s="483">
        <f t="shared" si="105"/>
        <v>24.492190995907233</v>
      </c>
      <c r="FQ88" s="483">
        <f t="shared" si="105"/>
        <v>13.748524127691175</v>
      </c>
      <c r="FR88" s="483">
        <f t="shared" si="105"/>
        <v>11.760488461538468</v>
      </c>
      <c r="FS88" s="483">
        <f t="shared" si="105"/>
        <v>10.486591587516967</v>
      </c>
      <c r="FT88" s="483">
        <f t="shared" si="105"/>
        <v>12.321536796536796</v>
      </c>
      <c r="FU88" s="483">
        <f t="shared" si="105"/>
        <v>4.5918948863636286</v>
      </c>
      <c r="FV88" s="483">
        <f t="shared" si="105"/>
        <v>29.357134301270428</v>
      </c>
      <c r="FW88" s="483">
        <f t="shared" si="105"/>
        <v>35.330288909599254</v>
      </c>
      <c r="FX88" s="483">
        <f t="shared" si="105"/>
        <v>32.509110552020132</v>
      </c>
      <c r="FY88" s="483">
        <f t="shared" ref="FY88:GB88" si="106">+IF(ISERROR(FY57/FY72),0,FY57/FY72)</f>
        <v>18.924112831199754</v>
      </c>
      <c r="FZ88" s="483">
        <f t="shared" si="106"/>
        <v>21.519460227272727</v>
      </c>
      <c r="GA88" s="483">
        <f t="shared" si="106"/>
        <v>20.363541062801946</v>
      </c>
      <c r="GB88" s="483">
        <f t="shared" si="106"/>
        <v>22.967173854081903</v>
      </c>
    </row>
    <row r="89" spans="1:184">
      <c r="B89" s="486" t="s">
        <v>173</v>
      </c>
      <c r="C89" s="475" t="s">
        <v>10</v>
      </c>
      <c r="D89" s="478" t="s">
        <v>177</v>
      </c>
      <c r="E89" s="483">
        <f t="shared" ref="E89:AZ89" si="107">+IF(ISERROR(E58/E73),0,E58/E73)</f>
        <v>0</v>
      </c>
      <c r="F89" s="483">
        <f t="shared" si="107"/>
        <v>0</v>
      </c>
      <c r="G89" s="483">
        <f t="shared" si="107"/>
        <v>0</v>
      </c>
      <c r="H89" s="483">
        <f t="shared" si="107"/>
        <v>0</v>
      </c>
      <c r="I89" s="483">
        <f t="shared" si="107"/>
        <v>0</v>
      </c>
      <c r="J89" s="483">
        <f t="shared" si="107"/>
        <v>0</v>
      </c>
      <c r="K89" s="483">
        <f t="shared" si="107"/>
        <v>-6.3834474344201184E-2</v>
      </c>
      <c r="L89" s="483">
        <f t="shared" si="107"/>
        <v>0</v>
      </c>
      <c r="M89" s="483">
        <f t="shared" si="107"/>
        <v>0</v>
      </c>
      <c r="N89" s="483">
        <f t="shared" si="107"/>
        <v>0</v>
      </c>
      <c r="O89" s="483">
        <f t="shared" si="107"/>
        <v>0</v>
      </c>
      <c r="P89" s="483">
        <f t="shared" si="107"/>
        <v>0</v>
      </c>
      <c r="Q89" s="483">
        <f t="shared" si="107"/>
        <v>0</v>
      </c>
      <c r="R89" s="483">
        <f t="shared" si="107"/>
        <v>0</v>
      </c>
      <c r="S89" s="483">
        <f t="shared" si="107"/>
        <v>0</v>
      </c>
      <c r="T89" s="483">
        <f t="shared" si="107"/>
        <v>0</v>
      </c>
      <c r="U89" s="483">
        <f t="shared" si="107"/>
        <v>0</v>
      </c>
      <c r="V89" s="483">
        <f t="shared" si="107"/>
        <v>0</v>
      </c>
      <c r="W89" s="483">
        <f t="shared" si="107"/>
        <v>0</v>
      </c>
      <c r="X89" s="483">
        <f t="shared" si="107"/>
        <v>0</v>
      </c>
      <c r="Y89" s="483">
        <f t="shared" si="107"/>
        <v>0</v>
      </c>
      <c r="Z89" s="483">
        <f t="shared" si="107"/>
        <v>0</v>
      </c>
      <c r="AA89" s="483">
        <f t="shared" si="107"/>
        <v>0</v>
      </c>
      <c r="AB89" s="483">
        <f t="shared" si="107"/>
        <v>0</v>
      </c>
      <c r="AC89" s="483">
        <f t="shared" si="107"/>
        <v>0</v>
      </c>
      <c r="AD89" s="483">
        <f t="shared" si="107"/>
        <v>0</v>
      </c>
      <c r="AE89" s="483">
        <f t="shared" si="107"/>
        <v>0</v>
      </c>
      <c r="AF89" s="483">
        <f t="shared" si="107"/>
        <v>0</v>
      </c>
      <c r="AG89" s="483">
        <f t="shared" si="107"/>
        <v>0</v>
      </c>
      <c r="AH89" s="483">
        <f t="shared" si="107"/>
        <v>0</v>
      </c>
      <c r="AI89" s="483">
        <f t="shared" si="107"/>
        <v>0</v>
      </c>
      <c r="AJ89" s="483">
        <f t="shared" si="107"/>
        <v>0</v>
      </c>
      <c r="AK89" s="483">
        <f t="shared" si="107"/>
        <v>0</v>
      </c>
      <c r="AL89" s="483">
        <f t="shared" si="107"/>
        <v>0</v>
      </c>
      <c r="AM89" s="483">
        <f t="shared" si="107"/>
        <v>0</v>
      </c>
      <c r="AN89" s="483">
        <f t="shared" si="107"/>
        <v>0</v>
      </c>
      <c r="AO89" s="483">
        <f t="shared" si="107"/>
        <v>0</v>
      </c>
      <c r="AP89" s="483">
        <f t="shared" si="107"/>
        <v>0</v>
      </c>
      <c r="AQ89" s="483">
        <f t="shared" si="107"/>
        <v>0</v>
      </c>
      <c r="AR89" s="483">
        <f t="shared" si="107"/>
        <v>0</v>
      </c>
      <c r="AS89" s="483">
        <f t="shared" si="107"/>
        <v>0</v>
      </c>
      <c r="AT89" s="483">
        <f t="shared" si="107"/>
        <v>0</v>
      </c>
      <c r="AU89" s="483">
        <f t="shared" si="107"/>
        <v>0</v>
      </c>
      <c r="AV89" s="483">
        <f t="shared" si="107"/>
        <v>0</v>
      </c>
      <c r="AW89" s="483">
        <f t="shared" si="107"/>
        <v>0</v>
      </c>
      <c r="AX89" s="483">
        <f t="shared" si="107"/>
        <v>0</v>
      </c>
      <c r="AY89" s="250">
        <f t="shared" si="107"/>
        <v>0</v>
      </c>
      <c r="AZ89" s="250">
        <f t="shared" si="107"/>
        <v>0</v>
      </c>
      <c r="BA89" s="483">
        <f t="shared" ref="BA89:DL89" si="108">+IF(ISERROR(BA58/BA73),0,BA58/BA73)</f>
        <v>0</v>
      </c>
      <c r="BB89" s="483">
        <f t="shared" si="108"/>
        <v>0</v>
      </c>
      <c r="BC89" s="483">
        <f t="shared" si="108"/>
        <v>0</v>
      </c>
      <c r="BD89" s="483">
        <f t="shared" si="108"/>
        <v>0</v>
      </c>
      <c r="BE89" s="483">
        <f t="shared" si="108"/>
        <v>0</v>
      </c>
      <c r="BF89" s="483">
        <f t="shared" si="108"/>
        <v>0</v>
      </c>
      <c r="BG89" s="483">
        <f t="shared" si="108"/>
        <v>0</v>
      </c>
      <c r="BH89" s="483">
        <f t="shared" si="108"/>
        <v>0</v>
      </c>
      <c r="BI89" s="483">
        <f t="shared" si="108"/>
        <v>0</v>
      </c>
      <c r="BJ89" s="483">
        <f t="shared" si="108"/>
        <v>0</v>
      </c>
      <c r="BK89" s="483">
        <f t="shared" si="108"/>
        <v>0</v>
      </c>
      <c r="BL89" s="483">
        <f t="shared" si="108"/>
        <v>0</v>
      </c>
      <c r="BM89" s="483">
        <f t="shared" si="108"/>
        <v>0</v>
      </c>
      <c r="BN89" s="483">
        <f t="shared" si="108"/>
        <v>0</v>
      </c>
      <c r="BO89" s="483">
        <f t="shared" si="108"/>
        <v>0</v>
      </c>
      <c r="BP89" s="483">
        <f t="shared" si="108"/>
        <v>0</v>
      </c>
      <c r="BQ89" s="483">
        <f t="shared" si="108"/>
        <v>0</v>
      </c>
      <c r="BR89" s="483">
        <f t="shared" si="108"/>
        <v>0</v>
      </c>
      <c r="BS89" s="483">
        <f t="shared" si="108"/>
        <v>0</v>
      </c>
      <c r="BT89" s="483">
        <f t="shared" si="108"/>
        <v>0</v>
      </c>
      <c r="BU89" s="483">
        <f t="shared" si="108"/>
        <v>0</v>
      </c>
      <c r="BV89" s="483">
        <f t="shared" si="108"/>
        <v>0</v>
      </c>
      <c r="BW89" s="483">
        <f t="shared" si="108"/>
        <v>0</v>
      </c>
      <c r="BX89" s="483">
        <f t="shared" si="108"/>
        <v>0</v>
      </c>
      <c r="BY89" s="483">
        <f t="shared" si="108"/>
        <v>0</v>
      </c>
      <c r="BZ89" s="483">
        <f t="shared" si="108"/>
        <v>0</v>
      </c>
      <c r="CA89" s="483">
        <f t="shared" si="108"/>
        <v>0</v>
      </c>
      <c r="CB89" s="483">
        <f t="shared" si="108"/>
        <v>0</v>
      </c>
      <c r="CC89" s="483">
        <f t="shared" si="108"/>
        <v>0</v>
      </c>
      <c r="CD89" s="483">
        <f t="shared" si="108"/>
        <v>0</v>
      </c>
      <c r="CE89" s="483">
        <f t="shared" si="108"/>
        <v>0</v>
      </c>
      <c r="CF89" s="483">
        <f t="shared" si="108"/>
        <v>0</v>
      </c>
      <c r="CG89" s="483">
        <f t="shared" si="108"/>
        <v>0</v>
      </c>
      <c r="CH89" s="483">
        <f t="shared" si="108"/>
        <v>0</v>
      </c>
      <c r="CI89" s="483">
        <f t="shared" si="108"/>
        <v>0</v>
      </c>
      <c r="CJ89" s="483">
        <f t="shared" si="108"/>
        <v>0</v>
      </c>
      <c r="CK89" s="483">
        <f t="shared" si="108"/>
        <v>0</v>
      </c>
      <c r="CL89" s="483">
        <f t="shared" si="108"/>
        <v>0</v>
      </c>
      <c r="CM89" s="483">
        <f t="shared" si="108"/>
        <v>0</v>
      </c>
      <c r="CN89" s="483">
        <f t="shared" si="108"/>
        <v>0</v>
      </c>
      <c r="CO89" s="483">
        <f t="shared" si="108"/>
        <v>0</v>
      </c>
      <c r="CP89" s="483">
        <f t="shared" si="108"/>
        <v>0</v>
      </c>
      <c r="CQ89" s="483">
        <f t="shared" si="108"/>
        <v>2.135706214689268</v>
      </c>
      <c r="CR89" s="483">
        <f t="shared" si="108"/>
        <v>1.2954174573054984</v>
      </c>
      <c r="CS89" s="483">
        <f t="shared" si="108"/>
        <v>0</v>
      </c>
      <c r="CT89" s="483">
        <f t="shared" si="108"/>
        <v>0</v>
      </c>
      <c r="CU89" s="483">
        <f t="shared" si="108"/>
        <v>0</v>
      </c>
      <c r="CV89" s="483">
        <f t="shared" si="108"/>
        <v>0</v>
      </c>
      <c r="CW89" s="483">
        <f t="shared" si="108"/>
        <v>0</v>
      </c>
      <c r="CX89" s="483">
        <f t="shared" si="108"/>
        <v>0</v>
      </c>
      <c r="CY89" s="483">
        <f t="shared" si="108"/>
        <v>0</v>
      </c>
      <c r="CZ89" s="483">
        <f t="shared" si="108"/>
        <v>0</v>
      </c>
      <c r="DA89" s="483">
        <f t="shared" si="108"/>
        <v>0</v>
      </c>
      <c r="DB89" s="483">
        <f t="shared" si="108"/>
        <v>0</v>
      </c>
      <c r="DC89" s="483">
        <f t="shared" si="108"/>
        <v>3.5767618798614214</v>
      </c>
      <c r="DD89" s="483">
        <f t="shared" si="108"/>
        <v>3.7640950667266457</v>
      </c>
      <c r="DE89" s="483">
        <f t="shared" si="108"/>
        <v>0</v>
      </c>
      <c r="DF89" s="483">
        <f t="shared" si="108"/>
        <v>0</v>
      </c>
      <c r="DG89" s="483">
        <f t="shared" si="108"/>
        <v>0</v>
      </c>
      <c r="DH89" s="483">
        <f t="shared" si="108"/>
        <v>0</v>
      </c>
      <c r="DI89" s="483">
        <f t="shared" si="108"/>
        <v>0</v>
      </c>
      <c r="DJ89" s="483">
        <f t="shared" si="108"/>
        <v>0</v>
      </c>
      <c r="DK89" s="483">
        <f t="shared" si="108"/>
        <v>0</v>
      </c>
      <c r="DL89" s="483">
        <f t="shared" si="108"/>
        <v>0</v>
      </c>
      <c r="DM89" s="483">
        <f t="shared" ref="DM89:FX89" si="109">+IF(ISERROR(DM58/DM73),0,DM58/DM73)</f>
        <v>0</v>
      </c>
      <c r="DN89" s="483">
        <f t="shared" si="109"/>
        <v>0</v>
      </c>
      <c r="DO89" s="483">
        <f t="shared" si="109"/>
        <v>-10.241810974337575</v>
      </c>
      <c r="DP89" s="483">
        <f t="shared" si="109"/>
        <v>3.1856501457726027</v>
      </c>
      <c r="DQ89" s="483">
        <f t="shared" si="109"/>
        <v>0</v>
      </c>
      <c r="DR89" s="483">
        <f t="shared" si="109"/>
        <v>0</v>
      </c>
      <c r="DS89" s="483">
        <f t="shared" si="109"/>
        <v>0</v>
      </c>
      <c r="DT89" s="483">
        <f t="shared" si="109"/>
        <v>0</v>
      </c>
      <c r="DU89" s="483">
        <f t="shared" si="109"/>
        <v>0</v>
      </c>
      <c r="DV89" s="483">
        <f t="shared" si="109"/>
        <v>0</v>
      </c>
      <c r="DW89" s="483">
        <f t="shared" si="109"/>
        <v>0</v>
      </c>
      <c r="DX89" s="483">
        <f t="shared" si="109"/>
        <v>0</v>
      </c>
      <c r="DY89" s="483">
        <f t="shared" si="109"/>
        <v>0</v>
      </c>
      <c r="DZ89" s="483">
        <f t="shared" si="109"/>
        <v>0</v>
      </c>
      <c r="EA89" s="483">
        <f t="shared" si="109"/>
        <v>12.496164259927799</v>
      </c>
      <c r="EB89" s="483">
        <f t="shared" si="109"/>
        <v>13.276517295597493</v>
      </c>
      <c r="EC89" s="483">
        <f t="shared" si="109"/>
        <v>0</v>
      </c>
      <c r="ED89" s="483">
        <f t="shared" si="109"/>
        <v>0</v>
      </c>
      <c r="EE89" s="483">
        <f t="shared" si="109"/>
        <v>0</v>
      </c>
      <c r="EF89" s="483">
        <f t="shared" si="109"/>
        <v>0</v>
      </c>
      <c r="EG89" s="483">
        <f t="shared" si="109"/>
        <v>0</v>
      </c>
      <c r="EH89" s="483">
        <f t="shared" si="109"/>
        <v>0</v>
      </c>
      <c r="EI89" s="483">
        <f t="shared" si="109"/>
        <v>0</v>
      </c>
      <c r="EJ89" s="483">
        <f t="shared" si="109"/>
        <v>0</v>
      </c>
      <c r="EK89" s="483">
        <f t="shared" si="109"/>
        <v>0</v>
      </c>
      <c r="EL89" s="483">
        <f t="shared" si="109"/>
        <v>0</v>
      </c>
      <c r="EM89" s="483">
        <f t="shared" si="109"/>
        <v>0</v>
      </c>
      <c r="EN89" s="483">
        <f t="shared" si="109"/>
        <v>5.0271851851851723</v>
      </c>
      <c r="EO89" s="483">
        <f t="shared" si="109"/>
        <v>0</v>
      </c>
      <c r="EP89" s="483">
        <f t="shared" si="109"/>
        <v>0</v>
      </c>
      <c r="EQ89" s="483">
        <f t="shared" si="109"/>
        <v>0</v>
      </c>
      <c r="ER89" s="483">
        <f t="shared" si="109"/>
        <v>0</v>
      </c>
      <c r="ES89" s="483">
        <f t="shared" si="109"/>
        <v>0</v>
      </c>
      <c r="ET89" s="483">
        <f t="shared" si="109"/>
        <v>0</v>
      </c>
      <c r="EU89" s="483">
        <f t="shared" si="109"/>
        <v>0</v>
      </c>
      <c r="EV89" s="483">
        <f t="shared" si="109"/>
        <v>0</v>
      </c>
      <c r="EW89" s="483">
        <f t="shared" si="109"/>
        <v>0</v>
      </c>
      <c r="EX89" s="483">
        <f t="shared" si="109"/>
        <v>0</v>
      </c>
      <c r="EY89" s="483">
        <f t="shared" si="109"/>
        <v>23.266716049382708</v>
      </c>
      <c r="EZ89" s="483">
        <f t="shared" si="109"/>
        <v>0</v>
      </c>
      <c r="FA89" s="483">
        <f t="shared" si="109"/>
        <v>0</v>
      </c>
      <c r="FB89" s="483">
        <f t="shared" si="109"/>
        <v>0</v>
      </c>
      <c r="FC89" s="483">
        <f t="shared" si="109"/>
        <v>0</v>
      </c>
      <c r="FD89" s="483">
        <f t="shared" si="109"/>
        <v>0</v>
      </c>
      <c r="FE89" s="483">
        <f t="shared" si="109"/>
        <v>0</v>
      </c>
      <c r="FF89" s="483">
        <f t="shared" si="109"/>
        <v>0</v>
      </c>
      <c r="FG89" s="483">
        <f t="shared" si="109"/>
        <v>0</v>
      </c>
      <c r="FH89" s="483">
        <f t="shared" si="109"/>
        <v>0</v>
      </c>
      <c r="FI89" s="483">
        <f t="shared" si="109"/>
        <v>0</v>
      </c>
      <c r="FJ89" s="483">
        <f t="shared" si="109"/>
        <v>0</v>
      </c>
      <c r="FK89" s="483">
        <f t="shared" si="109"/>
        <v>11.95453074433656</v>
      </c>
      <c r="FL89" s="483">
        <f t="shared" si="109"/>
        <v>0</v>
      </c>
      <c r="FM89" s="483">
        <f t="shared" si="109"/>
        <v>0</v>
      </c>
      <c r="FN89" s="483">
        <f t="shared" si="109"/>
        <v>0</v>
      </c>
      <c r="FO89" s="483">
        <f t="shared" si="109"/>
        <v>0</v>
      </c>
      <c r="FP89" s="483">
        <f t="shared" si="109"/>
        <v>0</v>
      </c>
      <c r="FQ89" s="483">
        <f t="shared" si="109"/>
        <v>0</v>
      </c>
      <c r="FR89" s="483">
        <f t="shared" si="109"/>
        <v>0</v>
      </c>
      <c r="FS89" s="483">
        <f t="shared" si="109"/>
        <v>0</v>
      </c>
      <c r="FT89" s="483">
        <f t="shared" si="109"/>
        <v>0</v>
      </c>
      <c r="FU89" s="483">
        <f t="shared" si="109"/>
        <v>0</v>
      </c>
      <c r="FV89" s="483">
        <f t="shared" si="109"/>
        <v>0</v>
      </c>
      <c r="FW89" s="483">
        <f t="shared" si="109"/>
        <v>7.8644910179640659</v>
      </c>
      <c r="FX89" s="483">
        <f t="shared" si="109"/>
        <v>14.525037950664149</v>
      </c>
      <c r="FY89" s="483">
        <f t="shared" ref="FY89:GB89" si="110">+IF(ISERROR(FY58/FY73),0,FY58/FY73)</f>
        <v>0</v>
      </c>
      <c r="FZ89" s="483">
        <f t="shared" si="110"/>
        <v>0</v>
      </c>
      <c r="GA89" s="483">
        <f t="shared" si="110"/>
        <v>0</v>
      </c>
      <c r="GB89" s="483">
        <f t="shared" si="110"/>
        <v>0</v>
      </c>
    </row>
    <row r="90" spans="1:184">
      <c r="B90" s="486" t="s">
        <v>12</v>
      </c>
      <c r="C90" s="475" t="s">
        <v>97</v>
      </c>
      <c r="D90" s="478" t="s">
        <v>177</v>
      </c>
      <c r="E90" s="483">
        <f t="shared" ref="E90:AZ90" si="111">+IF(ISERROR(E59/E74),0,E59/E74)</f>
        <v>15.130756830019701</v>
      </c>
      <c r="F90" s="483">
        <f t="shared" si="111"/>
        <v>13.946749945204472</v>
      </c>
      <c r="G90" s="483">
        <f t="shared" si="111"/>
        <v>12.135425655121789</v>
      </c>
      <c r="H90" s="483">
        <f t="shared" si="111"/>
        <v>11.801623156233266</v>
      </c>
      <c r="I90" s="483">
        <f t="shared" si="111"/>
        <v>11.060459461764685</v>
      </c>
      <c r="J90" s="483">
        <f t="shared" si="111"/>
        <v>12.635558439621484</v>
      </c>
      <c r="K90" s="483">
        <f t="shared" si="111"/>
        <v>19.949986139112905</v>
      </c>
      <c r="L90" s="483">
        <f t="shared" si="111"/>
        <v>16.005983227032992</v>
      </c>
      <c r="M90" s="483">
        <f t="shared" si="111"/>
        <v>11.072349345252427</v>
      </c>
      <c r="N90" s="483">
        <f t="shared" si="111"/>
        <v>10.328905564342264</v>
      </c>
      <c r="O90" s="483">
        <f t="shared" si="111"/>
        <v>10.873500449932376</v>
      </c>
      <c r="P90" s="483">
        <f t="shared" si="111"/>
        <v>11.728159344410255</v>
      </c>
      <c r="Q90" s="483">
        <f t="shared" si="111"/>
        <v>10.170828553321799</v>
      </c>
      <c r="R90" s="483">
        <f t="shared" si="111"/>
        <v>9.4620858137975965</v>
      </c>
      <c r="S90" s="483">
        <f t="shared" si="111"/>
        <v>6.5312900274209111</v>
      </c>
      <c r="T90" s="483">
        <f t="shared" si="111"/>
        <v>6.6339236669008912</v>
      </c>
      <c r="U90" s="483">
        <f t="shared" si="111"/>
        <v>5.4991438546229539</v>
      </c>
      <c r="V90" s="483">
        <f t="shared" si="111"/>
        <v>7.5950575192352208</v>
      </c>
      <c r="W90" s="483">
        <f t="shared" si="111"/>
        <v>12.25686743951613</v>
      </c>
      <c r="X90" s="483">
        <f t="shared" si="111"/>
        <v>10.94790133488695</v>
      </c>
      <c r="Y90" s="483">
        <f t="shared" si="111"/>
        <v>6.4327287429474627</v>
      </c>
      <c r="Z90" s="483">
        <f t="shared" si="111"/>
        <v>5.4816525950643653</v>
      </c>
      <c r="AA90" s="483">
        <f t="shared" si="111"/>
        <v>6.0573099492232032</v>
      </c>
      <c r="AB90" s="483">
        <f t="shared" si="111"/>
        <v>6.5769020165248389</v>
      </c>
      <c r="AC90" s="483">
        <f t="shared" si="111"/>
        <v>-7.740537982395514</v>
      </c>
      <c r="AD90" s="483">
        <f t="shared" si="111"/>
        <v>-5.7568330274204529</v>
      </c>
      <c r="AE90" s="483">
        <f t="shared" si="111"/>
        <v>-6.287482547651166</v>
      </c>
      <c r="AF90" s="483">
        <f t="shared" si="111"/>
        <v>-10.726840317689833</v>
      </c>
      <c r="AG90" s="483">
        <f t="shared" si="111"/>
        <v>-10.54945050241308</v>
      </c>
      <c r="AH90" s="483">
        <f t="shared" si="111"/>
        <v>-3.2813612979817965</v>
      </c>
      <c r="AI90" s="483">
        <f t="shared" si="111"/>
        <v>1.10991910671953</v>
      </c>
      <c r="AJ90" s="483">
        <f t="shared" si="111"/>
        <v>1.3034519558546873</v>
      </c>
      <c r="AK90" s="483">
        <f t="shared" si="111"/>
        <v>-6.1776667805856835</v>
      </c>
      <c r="AL90" s="483">
        <f t="shared" si="111"/>
        <v>-10.665850768562711</v>
      </c>
      <c r="AM90" s="483">
        <f t="shared" si="111"/>
        <v>-10.103835917257856</v>
      </c>
      <c r="AN90" s="483">
        <f t="shared" si="111"/>
        <v>-8.2873885555105424</v>
      </c>
      <c r="AO90" s="483">
        <f t="shared" si="111"/>
        <v>-6.4699037499999976</v>
      </c>
      <c r="AP90" s="483">
        <f t="shared" si="111"/>
        <v>-4.1094182193293927</v>
      </c>
      <c r="AQ90" s="483">
        <f t="shared" si="111"/>
        <v>-4.6967666476982997</v>
      </c>
      <c r="AR90" s="483">
        <f t="shared" si="111"/>
        <v>-9.6525589623435479</v>
      </c>
      <c r="AS90" s="483">
        <f t="shared" si="111"/>
        <v>-8.9566493203574691</v>
      </c>
      <c r="AT90" s="483">
        <f t="shared" si="111"/>
        <v>-1.5346121518669296</v>
      </c>
      <c r="AU90" s="483">
        <f t="shared" si="111"/>
        <v>2.3253497053320524</v>
      </c>
      <c r="AV90" s="483">
        <f t="shared" si="111"/>
        <v>3.8299577465235313</v>
      </c>
      <c r="AW90" s="483">
        <f t="shared" si="111"/>
        <v>-5.4337706802764663</v>
      </c>
      <c r="AX90" s="483">
        <f t="shared" si="111"/>
        <v>-10.169410348395868</v>
      </c>
      <c r="AY90" s="483">
        <f t="shared" si="111"/>
        <v>-9.1757953430855661</v>
      </c>
      <c r="AZ90" s="483">
        <f t="shared" si="111"/>
        <v>-7.7662286687825004</v>
      </c>
      <c r="BA90" s="483">
        <f t="shared" ref="BA90:DL90" si="112">+IF(ISERROR(BA59/BA74),0,BA59/BA74)</f>
        <v>-4.6371995847467931</v>
      </c>
      <c r="BB90" s="483">
        <f t="shared" si="112"/>
        <v>-3.5539590377500168</v>
      </c>
      <c r="BC90" s="483">
        <f t="shared" si="112"/>
        <v>-4.6590783104732916</v>
      </c>
      <c r="BD90" s="483">
        <f t="shared" si="112"/>
        <v>-9.7413706724190909</v>
      </c>
      <c r="BE90" s="483">
        <f t="shared" si="112"/>
        <v>-9.4975120498239942</v>
      </c>
      <c r="BF90" s="483">
        <f t="shared" si="112"/>
        <v>-0.56404893406103018</v>
      </c>
      <c r="BG90" s="483">
        <f t="shared" si="112"/>
        <v>3.1045641871789367</v>
      </c>
      <c r="BH90" s="483">
        <f t="shared" si="112"/>
        <v>4.7429797619209602</v>
      </c>
      <c r="BI90" s="483">
        <f t="shared" si="112"/>
        <v>-5.6281329569664047</v>
      </c>
      <c r="BJ90" s="483">
        <f t="shared" si="112"/>
        <v>-9.846525013468213</v>
      </c>
      <c r="BK90" s="483">
        <f t="shared" si="112"/>
        <v>-9.2210856011267008</v>
      </c>
      <c r="BL90" s="483">
        <f t="shared" si="112"/>
        <v>-7.2881156904436937</v>
      </c>
      <c r="BM90" s="483">
        <f t="shared" si="112"/>
        <v>-3.5834660317669074</v>
      </c>
      <c r="BN90" s="483">
        <f t="shared" si="112"/>
        <v>-2.6144823299980455</v>
      </c>
      <c r="BO90" s="483">
        <f t="shared" si="112"/>
        <v>-3.9392799304527815</v>
      </c>
      <c r="BP90" s="483">
        <f t="shared" si="112"/>
        <v>-8.7329181277736243</v>
      </c>
      <c r="BQ90" s="483">
        <f t="shared" si="112"/>
        <v>-8.5374761769983625</v>
      </c>
      <c r="BR90" s="483">
        <f t="shared" si="112"/>
        <v>1.1869927436013186</v>
      </c>
      <c r="BS90" s="483">
        <f t="shared" si="112"/>
        <v>6.2838538947673239</v>
      </c>
      <c r="BT90" s="483">
        <f t="shared" si="112"/>
        <v>7.3429787205889685</v>
      </c>
      <c r="BU90" s="483">
        <f t="shared" si="112"/>
        <v>-3.7557770292234149</v>
      </c>
      <c r="BV90" s="483">
        <f t="shared" si="112"/>
        <v>-8.6869580153514132</v>
      </c>
      <c r="BW90" s="483">
        <f t="shared" si="112"/>
        <v>-7.5364673301784695</v>
      </c>
      <c r="BX90" s="483">
        <f t="shared" si="112"/>
        <v>-5.0194573608043838</v>
      </c>
      <c r="BY90" s="483">
        <f t="shared" si="112"/>
        <v>-0.54273310589338175</v>
      </c>
      <c r="BZ90" s="483">
        <f t="shared" si="112"/>
        <v>0.72738391089556031</v>
      </c>
      <c r="CA90" s="483">
        <f t="shared" si="112"/>
        <v>0.85954249896040413</v>
      </c>
      <c r="CB90" s="483">
        <f t="shared" si="112"/>
        <v>-3.2679185072760064</v>
      </c>
      <c r="CC90" s="483">
        <f t="shared" si="112"/>
        <v>-2.0420540220197325</v>
      </c>
      <c r="CD90" s="483">
        <f t="shared" si="112"/>
        <v>10.52204252511588</v>
      </c>
      <c r="CE90" s="483">
        <f t="shared" si="112"/>
        <v>19.441624017393046</v>
      </c>
      <c r="CF90" s="483">
        <f t="shared" si="112"/>
        <v>22.056981109638848</v>
      </c>
      <c r="CG90" s="483">
        <f t="shared" si="112"/>
        <v>10.294850788350184</v>
      </c>
      <c r="CH90" s="483">
        <f t="shared" si="112"/>
        <v>5.3873131673760755</v>
      </c>
      <c r="CI90" s="483">
        <f t="shared" si="112"/>
        <v>5.822946498009359</v>
      </c>
      <c r="CJ90" s="483">
        <f t="shared" si="112"/>
        <v>11.239480251198145</v>
      </c>
      <c r="CK90" s="483">
        <f t="shared" si="112"/>
        <v>12.01226795869516</v>
      </c>
      <c r="CL90" s="483">
        <f t="shared" si="112"/>
        <v>17.405440146765283</v>
      </c>
      <c r="CM90" s="483">
        <f t="shared" si="112"/>
        <v>17.581348270402728</v>
      </c>
      <c r="CN90" s="483">
        <f t="shared" si="112"/>
        <v>9.960816322379193</v>
      </c>
      <c r="CO90" s="483">
        <f t="shared" si="112"/>
        <v>11.232905884985215</v>
      </c>
      <c r="CP90" s="483">
        <f t="shared" si="112"/>
        <v>29.026434117363941</v>
      </c>
      <c r="CQ90" s="483">
        <f t="shared" si="112"/>
        <v>40.542860597839784</v>
      </c>
      <c r="CR90" s="483">
        <f t="shared" si="112"/>
        <v>42.749489570265965</v>
      </c>
      <c r="CS90" s="483">
        <f t="shared" si="112"/>
        <v>30.372387842495296</v>
      </c>
      <c r="CT90" s="483">
        <f t="shared" si="112"/>
        <v>20.980899024271022</v>
      </c>
      <c r="CU90" s="483">
        <f t="shared" si="112"/>
        <v>21.023509823730056</v>
      </c>
      <c r="CV90" s="483">
        <f t="shared" si="112"/>
        <v>29.495751692624708</v>
      </c>
      <c r="CW90" s="483">
        <f t="shared" si="112"/>
        <v>22.25692166666667</v>
      </c>
      <c r="CX90" s="483">
        <f t="shared" si="112"/>
        <v>33.045575335397317</v>
      </c>
      <c r="CY90" s="483">
        <f t="shared" si="112"/>
        <v>31.705286387896425</v>
      </c>
      <c r="CZ90" s="483">
        <f t="shared" si="112"/>
        <v>26.085176494499461</v>
      </c>
      <c r="DA90" s="483">
        <f t="shared" si="112"/>
        <v>26.809339501801485</v>
      </c>
      <c r="DB90" s="483">
        <f t="shared" si="112"/>
        <v>44.659708146306514</v>
      </c>
      <c r="DC90" s="483">
        <f t="shared" si="112"/>
        <v>53.595319360176767</v>
      </c>
      <c r="DD90" s="483">
        <f t="shared" si="112"/>
        <v>58.580687750121392</v>
      </c>
      <c r="DE90" s="483">
        <f t="shared" si="112"/>
        <v>41.33051389735364</v>
      </c>
      <c r="DF90" s="483">
        <f t="shared" si="112"/>
        <v>25.853722775087917</v>
      </c>
      <c r="DG90" s="483">
        <f t="shared" si="112"/>
        <v>26.782614541244424</v>
      </c>
      <c r="DH90" s="483">
        <f t="shared" si="112"/>
        <v>33.076593254934188</v>
      </c>
      <c r="DI90" s="483">
        <f t="shared" si="112"/>
        <v>24.812055840788673</v>
      </c>
      <c r="DJ90" s="483">
        <f t="shared" si="112"/>
        <v>32.877377416530187</v>
      </c>
      <c r="DK90" s="483">
        <f t="shared" si="112"/>
        <v>33.107717786417027</v>
      </c>
      <c r="DL90" s="483">
        <f t="shared" si="112"/>
        <v>23.721639079868709</v>
      </c>
      <c r="DM90" s="483">
        <f t="shared" ref="DM90:FX90" si="113">+IF(ISERROR(DM59/DM74),0,DM59/DM74)</f>
        <v>26.652600509826051</v>
      </c>
      <c r="DN90" s="483">
        <f t="shared" si="113"/>
        <v>47.934332088252745</v>
      </c>
      <c r="DO90" s="483">
        <f t="shared" si="113"/>
        <v>51.525757836932698</v>
      </c>
      <c r="DP90" s="483">
        <f t="shared" si="113"/>
        <v>58.802407180971898</v>
      </c>
      <c r="DQ90" s="483">
        <f t="shared" si="113"/>
        <v>41.719338370213599</v>
      </c>
      <c r="DR90" s="483">
        <f t="shared" si="113"/>
        <v>26.709113692646952</v>
      </c>
      <c r="DS90" s="483">
        <f t="shared" si="113"/>
        <v>28.989175300295869</v>
      </c>
      <c r="DT90" s="483">
        <f t="shared" si="113"/>
        <v>32.450044548841731</v>
      </c>
      <c r="DU90" s="483">
        <f t="shared" si="113"/>
        <v>26.973751825295182</v>
      </c>
      <c r="DV90" s="483">
        <f t="shared" si="113"/>
        <v>32.905103633058935</v>
      </c>
      <c r="DW90" s="483">
        <f t="shared" si="113"/>
        <v>34.058238794451142</v>
      </c>
      <c r="DX90" s="483">
        <f t="shared" si="113"/>
        <v>21.71927453972091</v>
      </c>
      <c r="DY90" s="483">
        <f t="shared" si="113"/>
        <v>28.578341003844272</v>
      </c>
      <c r="DZ90" s="483">
        <f t="shared" si="113"/>
        <v>48.125745960316316</v>
      </c>
      <c r="EA90" s="483">
        <f t="shared" si="113"/>
        <v>50.112772119233945</v>
      </c>
      <c r="EB90" s="483">
        <f t="shared" si="113"/>
        <v>57.496828724348994</v>
      </c>
      <c r="EC90" s="483">
        <f t="shared" si="113"/>
        <v>39.074813783701046</v>
      </c>
      <c r="ED90" s="483">
        <f t="shared" si="113"/>
        <v>27.2013774365542</v>
      </c>
      <c r="EE90" s="483">
        <f t="shared" si="113"/>
        <v>26.564911520605865</v>
      </c>
      <c r="EF90" s="483">
        <f t="shared" si="113"/>
        <v>29.784611362184226</v>
      </c>
      <c r="EG90" s="483">
        <f t="shared" si="113"/>
        <v>25.993780332948415</v>
      </c>
      <c r="EH90" s="483">
        <f t="shared" si="113"/>
        <v>34.118127002793905</v>
      </c>
      <c r="EI90" s="483">
        <f t="shared" si="113"/>
        <v>33.230620126333925</v>
      </c>
      <c r="EJ90" s="483">
        <f t="shared" si="113"/>
        <v>23.392819305895486</v>
      </c>
      <c r="EK90" s="483">
        <f t="shared" si="113"/>
        <v>27.74302594734343</v>
      </c>
      <c r="EL90" s="483">
        <f t="shared" si="113"/>
        <v>43.959626716408636</v>
      </c>
      <c r="EM90" s="483">
        <f t="shared" si="113"/>
        <v>51.389086283966527</v>
      </c>
      <c r="EN90" s="483">
        <f t="shared" si="113"/>
        <v>60.265112318676685</v>
      </c>
      <c r="EO90" s="483">
        <f t="shared" si="113"/>
        <v>40.234600132524598</v>
      </c>
      <c r="EP90" s="483">
        <f t="shared" si="113"/>
        <v>30.242438324879846</v>
      </c>
      <c r="EQ90" s="483">
        <f t="shared" si="113"/>
        <v>23.991059200106758</v>
      </c>
      <c r="ER90" s="483">
        <f t="shared" si="113"/>
        <v>32.389955203642124</v>
      </c>
      <c r="ES90" s="483">
        <f t="shared" si="113"/>
        <v>26.169035051992331</v>
      </c>
      <c r="ET90" s="483">
        <f t="shared" si="113"/>
        <v>35.026648583758735</v>
      </c>
      <c r="EU90" s="483">
        <f t="shared" si="113"/>
        <v>38.30979974134587</v>
      </c>
      <c r="EV90" s="483">
        <f t="shared" si="113"/>
        <v>25.526710157148475</v>
      </c>
      <c r="EW90" s="483">
        <f t="shared" si="113"/>
        <v>23.777952313383068</v>
      </c>
      <c r="EX90" s="483">
        <f t="shared" si="113"/>
        <v>44.787236447330564</v>
      </c>
      <c r="EY90" s="483">
        <f t="shared" si="113"/>
        <v>55.223382910100668</v>
      </c>
      <c r="EZ90" s="483">
        <f t="shared" si="113"/>
        <v>58.024776115217684</v>
      </c>
      <c r="FA90" s="483">
        <f t="shared" si="113"/>
        <v>47.383440327387397</v>
      </c>
      <c r="FB90" s="483">
        <f t="shared" si="113"/>
        <v>35.41389269104392</v>
      </c>
      <c r="FC90" s="483">
        <f t="shared" si="113"/>
        <v>25.960390427948187</v>
      </c>
      <c r="FD90" s="483">
        <f t="shared" si="113"/>
        <v>35.085833333333333</v>
      </c>
      <c r="FE90" s="483">
        <f t="shared" si="113"/>
        <v>25.838884001508106</v>
      </c>
      <c r="FF90" s="483">
        <f t="shared" si="113"/>
        <v>38.45639396991043</v>
      </c>
      <c r="FG90" s="483">
        <f t="shared" si="113"/>
        <v>40.354546173014427</v>
      </c>
      <c r="FH90" s="483">
        <f t="shared" si="113"/>
        <v>26.808496692678109</v>
      </c>
      <c r="FI90" s="483">
        <f t="shared" si="113"/>
        <v>26.84191426357971</v>
      </c>
      <c r="FJ90" s="483">
        <f t="shared" si="113"/>
        <v>51.62108373885475</v>
      </c>
      <c r="FK90" s="483">
        <f t="shared" si="113"/>
        <v>58.623661742655152</v>
      </c>
      <c r="FL90" s="483">
        <f t="shared" si="113"/>
        <v>61.308835943911575</v>
      </c>
      <c r="FM90" s="483">
        <f t="shared" si="113"/>
        <v>51.423319140918281</v>
      </c>
      <c r="FN90" s="483">
        <f t="shared" si="113"/>
        <v>35.231043672586139</v>
      </c>
      <c r="FO90" s="483">
        <f t="shared" si="113"/>
        <v>29.854787921041726</v>
      </c>
      <c r="FP90" s="483">
        <f t="shared" si="113"/>
        <v>39.550371569588208</v>
      </c>
      <c r="FQ90" s="483">
        <f t="shared" si="113"/>
        <v>26.742020833333335</v>
      </c>
      <c r="FR90" s="483">
        <f t="shared" si="113"/>
        <v>42.065866873065012</v>
      </c>
      <c r="FS90" s="483">
        <f t="shared" si="113"/>
        <v>43.186498992133096</v>
      </c>
      <c r="FT90" s="483">
        <f t="shared" si="113"/>
        <v>29.984242622716465</v>
      </c>
      <c r="FU90" s="483">
        <f t="shared" si="113"/>
        <v>31.423423633919903</v>
      </c>
      <c r="FV90" s="483">
        <f t="shared" si="113"/>
        <v>56.570203220451759</v>
      </c>
      <c r="FW90" s="483">
        <f t="shared" si="113"/>
        <v>56.347512421144089</v>
      </c>
      <c r="FX90" s="483">
        <f t="shared" si="113"/>
        <v>64.909880808545182</v>
      </c>
      <c r="FY90" s="483">
        <f t="shared" ref="FY90:GB90" si="114">+IF(ISERROR(FY59/FY74),0,FY59/FY74)</f>
        <v>52.581486221735844</v>
      </c>
      <c r="FZ90" s="483">
        <f t="shared" si="114"/>
        <v>37.602186116712481</v>
      </c>
      <c r="GA90" s="483">
        <f t="shared" si="114"/>
        <v>35.047406453428046</v>
      </c>
      <c r="GB90" s="483">
        <f t="shared" si="114"/>
        <v>41.073907315061398</v>
      </c>
    </row>
    <row r="91" spans="1:184">
      <c r="A91" s="461"/>
      <c r="B91" s="486"/>
      <c r="C91" s="476" t="s">
        <v>290</v>
      </c>
      <c r="D91" s="479" t="s">
        <v>177</v>
      </c>
      <c r="E91" s="484">
        <f t="shared" ref="E91:AZ91" si="115">+IF(ISERROR(E60/E75),0,E60/E75)</f>
        <v>15.130623850142166</v>
      </c>
      <c r="F91" s="484">
        <f t="shared" si="115"/>
        <v>13.947396898775935</v>
      </c>
      <c r="G91" s="484">
        <f t="shared" si="115"/>
        <v>12.135342510455221</v>
      </c>
      <c r="H91" s="484">
        <f t="shared" si="115"/>
        <v>11.801468505470385</v>
      </c>
      <c r="I91" s="484">
        <f t="shared" si="115"/>
        <v>11.05938118779707</v>
      </c>
      <c r="J91" s="484">
        <f t="shared" si="115"/>
        <v>12.626113450678261</v>
      </c>
      <c r="K91" s="484">
        <f t="shared" si="115"/>
        <v>19.95850544849629</v>
      </c>
      <c r="L91" s="484">
        <f t="shared" si="115"/>
        <v>16.014384262593339</v>
      </c>
      <c r="M91" s="484">
        <f t="shared" si="115"/>
        <v>11.081206451487686</v>
      </c>
      <c r="N91" s="484">
        <f t="shared" si="115"/>
        <v>10.329096912422015</v>
      </c>
      <c r="O91" s="484">
        <f t="shared" si="115"/>
        <v>10.872541096437866</v>
      </c>
      <c r="P91" s="484">
        <f t="shared" si="115"/>
        <v>11.728314999573632</v>
      </c>
      <c r="Q91" s="484">
        <f t="shared" si="115"/>
        <v>10.172595537372255</v>
      </c>
      <c r="R91" s="484">
        <f t="shared" si="115"/>
        <v>9.4597491112577181</v>
      </c>
      <c r="S91" s="484">
        <f t="shared" si="115"/>
        <v>6.530640022670867</v>
      </c>
      <c r="T91" s="484">
        <f t="shared" si="115"/>
        <v>6.631926495060724</v>
      </c>
      <c r="U91" s="484">
        <f t="shared" si="115"/>
        <v>5.498173719762387</v>
      </c>
      <c r="V91" s="484">
        <f t="shared" si="115"/>
        <v>7.588814065865825</v>
      </c>
      <c r="W91" s="484">
        <f t="shared" si="115"/>
        <v>12.252126128483576</v>
      </c>
      <c r="X91" s="484">
        <f t="shared" si="115"/>
        <v>10.939714967971803</v>
      </c>
      <c r="Y91" s="484">
        <f t="shared" si="115"/>
        <v>6.4241406750383323</v>
      </c>
      <c r="Z91" s="484">
        <f t="shared" si="115"/>
        <v>5.4812602779721864</v>
      </c>
      <c r="AA91" s="484">
        <f t="shared" si="115"/>
        <v>6.0582232839850469</v>
      </c>
      <c r="AB91" s="484">
        <f t="shared" si="115"/>
        <v>6.577624285836106</v>
      </c>
      <c r="AC91" s="484">
        <f t="shared" si="115"/>
        <v>-9.6804794052192502</v>
      </c>
      <c r="AD91" s="484">
        <f t="shared" si="115"/>
        <v>-4.3951052081778839</v>
      </c>
      <c r="AE91" s="484">
        <f t="shared" si="115"/>
        <v>-8.1994376964946039</v>
      </c>
      <c r="AF91" s="484">
        <f t="shared" si="115"/>
        <v>-10.058671110894849</v>
      </c>
      <c r="AG91" s="484">
        <f t="shared" si="115"/>
        <v>-10.28471244763119</v>
      </c>
      <c r="AH91" s="484">
        <f t="shared" si="115"/>
        <v>-4.4397624586605113</v>
      </c>
      <c r="AI91" s="484">
        <f t="shared" si="115"/>
        <v>2.1470058017971159</v>
      </c>
      <c r="AJ91" s="484">
        <f t="shared" si="115"/>
        <v>2.8404829273404677</v>
      </c>
      <c r="AK91" s="484">
        <f t="shared" si="115"/>
        <v>-5.038562229279008</v>
      </c>
      <c r="AL91" s="484">
        <f t="shared" si="115"/>
        <v>-8.6180377931761445</v>
      </c>
      <c r="AM91" s="484">
        <f t="shared" si="115"/>
        <v>-11.904562033465156</v>
      </c>
      <c r="AN91" s="484">
        <f t="shared" si="115"/>
        <v>-11.575618714999697</v>
      </c>
      <c r="AO91" s="484">
        <f t="shared" si="115"/>
        <v>-8.3348145859085303</v>
      </c>
      <c r="AP91" s="484">
        <f t="shared" si="115"/>
        <v>-2.891211274078048</v>
      </c>
      <c r="AQ91" s="484">
        <f t="shared" si="115"/>
        <v>-6.4401252461168221</v>
      </c>
      <c r="AR91" s="484">
        <f t="shared" si="115"/>
        <v>-9.0173292036757342</v>
      </c>
      <c r="AS91" s="484">
        <f t="shared" si="115"/>
        <v>-8.5939906435380955</v>
      </c>
      <c r="AT91" s="484">
        <f t="shared" si="115"/>
        <v>-3.2082557631754374</v>
      </c>
      <c r="AU91" s="484">
        <f t="shared" si="115"/>
        <v>3.9809030465130557</v>
      </c>
      <c r="AV91" s="484">
        <f t="shared" si="115"/>
        <v>5.2238819691904874</v>
      </c>
      <c r="AW91" s="484">
        <f t="shared" si="115"/>
        <v>-4.5360768844970405</v>
      </c>
      <c r="AX91" s="484">
        <f t="shared" si="115"/>
        <v>-8.318497025968373</v>
      </c>
      <c r="AY91" s="484">
        <f t="shared" si="115"/>
        <v>-10.929550868861995</v>
      </c>
      <c r="AZ91" s="484">
        <f t="shared" si="115"/>
        <v>-10.743410040581388</v>
      </c>
      <c r="BA91" s="484">
        <f t="shared" ref="BA91:DL91" si="116">+IF(ISERROR(BA60/BA75),0,BA60/BA75)</f>
        <v>-6.4789992476021272</v>
      </c>
      <c r="BB91" s="484">
        <f t="shared" si="116"/>
        <v>-2.71096895793471</v>
      </c>
      <c r="BC91" s="484">
        <f t="shared" si="116"/>
        <v>-6.1347389415200491</v>
      </c>
      <c r="BD91" s="484">
        <f t="shared" si="116"/>
        <v>-9.2612400698630868</v>
      </c>
      <c r="BE91" s="484">
        <f t="shared" si="116"/>
        <v>-9.2185428921758863</v>
      </c>
      <c r="BF91" s="484">
        <f t="shared" si="116"/>
        <v>-2.2224228620691679</v>
      </c>
      <c r="BG91" s="484">
        <f t="shared" si="116"/>
        <v>5.021300436428783</v>
      </c>
      <c r="BH91" s="484">
        <f t="shared" si="116"/>
        <v>6.0244844290157422</v>
      </c>
      <c r="BI91" s="484">
        <f t="shared" si="116"/>
        <v>-4.5870191578628123</v>
      </c>
      <c r="BJ91" s="484">
        <f t="shared" si="116"/>
        <v>-7.8822552947910696</v>
      </c>
      <c r="BK91" s="484">
        <f t="shared" si="116"/>
        <v>-9.9015767242562411</v>
      </c>
      <c r="BL91" s="484">
        <f t="shared" si="116"/>
        <v>-10.42024096680584</v>
      </c>
      <c r="BM91" s="484">
        <f t="shared" si="116"/>
        <v>-5.2152009173397174</v>
      </c>
      <c r="BN91" s="484">
        <f t="shared" si="116"/>
        <v>-1.9622237184081559</v>
      </c>
      <c r="BO91" s="484">
        <f t="shared" si="116"/>
        <v>-5.5461550337548617</v>
      </c>
      <c r="BP91" s="484">
        <f t="shared" si="116"/>
        <v>-8.0330927604341493</v>
      </c>
      <c r="BQ91" s="484">
        <f t="shared" si="116"/>
        <v>-8.1251744549785858</v>
      </c>
      <c r="BR91" s="484">
        <f t="shared" si="116"/>
        <v>-0.70255307144368706</v>
      </c>
      <c r="BS91" s="484">
        <f t="shared" si="116"/>
        <v>8.385579740257926</v>
      </c>
      <c r="BT91" s="484">
        <f t="shared" si="116"/>
        <v>8.44987331066074</v>
      </c>
      <c r="BU91" s="484">
        <f t="shared" si="116"/>
        <v>-2.6934740939956323</v>
      </c>
      <c r="BV91" s="484">
        <f t="shared" si="116"/>
        <v>-6.8466700707564359</v>
      </c>
      <c r="BW91" s="484">
        <f t="shared" si="116"/>
        <v>-8.1572809750733146</v>
      </c>
      <c r="BX91" s="484">
        <f t="shared" si="116"/>
        <v>-7.6683635959248972</v>
      </c>
      <c r="BY91" s="484">
        <f t="shared" si="116"/>
        <v>-2.7233766550140657</v>
      </c>
      <c r="BZ91" s="484">
        <f t="shared" si="116"/>
        <v>1.2080276027513976</v>
      </c>
      <c r="CA91" s="484">
        <f t="shared" si="116"/>
        <v>-0.7588314920745769</v>
      </c>
      <c r="CB91" s="484">
        <f t="shared" si="116"/>
        <v>-2.4163311654795057</v>
      </c>
      <c r="CC91" s="484">
        <f t="shared" si="116"/>
        <v>-0.944021550389049</v>
      </c>
      <c r="CD91" s="484">
        <f t="shared" si="116"/>
        <v>8.053120813018074</v>
      </c>
      <c r="CE91" s="484">
        <f t="shared" si="116"/>
        <v>21.989671204559954</v>
      </c>
      <c r="CF91" s="484">
        <f t="shared" si="116"/>
        <v>23.464992190647148</v>
      </c>
      <c r="CG91" s="484">
        <f t="shared" si="116"/>
        <v>12.178196872125119</v>
      </c>
      <c r="CH91" s="484">
        <f t="shared" si="116"/>
        <v>8.8801922093304935</v>
      </c>
      <c r="CI91" s="484">
        <f t="shared" si="116"/>
        <v>3.4886925229908043</v>
      </c>
      <c r="CJ91" s="484">
        <f t="shared" si="116"/>
        <v>6.1150554420866188</v>
      </c>
      <c r="CK91" s="484">
        <f t="shared" si="116"/>
        <v>9.1112848173800423</v>
      </c>
      <c r="CL91" s="484">
        <f t="shared" si="116"/>
        <v>18.92427084729108</v>
      </c>
      <c r="CM91" s="484">
        <f t="shared" si="116"/>
        <v>14.638854772237231</v>
      </c>
      <c r="CN91" s="484">
        <f t="shared" si="116"/>
        <v>11.589856801909312</v>
      </c>
      <c r="CO91" s="484">
        <f t="shared" si="116"/>
        <v>12.430333767971145</v>
      </c>
      <c r="CP91" s="484">
        <f t="shared" si="116"/>
        <v>26.650411532423043</v>
      </c>
      <c r="CQ91" s="484">
        <f t="shared" si="116"/>
        <v>42.426317099593653</v>
      </c>
      <c r="CR91" s="484">
        <f t="shared" si="116"/>
        <v>45.034482006622355</v>
      </c>
      <c r="CS91" s="484">
        <f t="shared" si="116"/>
        <v>33.38499664733412</v>
      </c>
      <c r="CT91" s="484">
        <f t="shared" si="116"/>
        <v>25.930381565337321</v>
      </c>
      <c r="CU91" s="484">
        <f t="shared" si="116"/>
        <v>15.89325429306083</v>
      </c>
      <c r="CV91" s="484">
        <f t="shared" si="116"/>
        <v>20.756771241042937</v>
      </c>
      <c r="CW91" s="484">
        <f t="shared" si="116"/>
        <v>16.894258343634117</v>
      </c>
      <c r="CX91" s="484">
        <f t="shared" si="116"/>
        <v>37.023367776502106</v>
      </c>
      <c r="CY91" s="484">
        <f t="shared" si="116"/>
        <v>28.123835963505524</v>
      </c>
      <c r="CZ91" s="484">
        <f t="shared" si="116"/>
        <v>29.439430513818412</v>
      </c>
      <c r="DA91" s="484">
        <f t="shared" si="116"/>
        <v>30.022108532797368</v>
      </c>
      <c r="DB91" s="484">
        <f t="shared" si="116"/>
        <v>41.348444008821367</v>
      </c>
      <c r="DC91" s="484">
        <f t="shared" si="116"/>
        <v>56.466973008100055</v>
      </c>
      <c r="DD91" s="484">
        <f t="shared" si="116"/>
        <v>61.570505430382532</v>
      </c>
      <c r="DE91" s="484">
        <f t="shared" si="116"/>
        <v>45.118297055569634</v>
      </c>
      <c r="DF91" s="484">
        <f t="shared" si="116"/>
        <v>32.827404628777686</v>
      </c>
      <c r="DG91" s="484">
        <f t="shared" si="116"/>
        <v>19.074758464687658</v>
      </c>
      <c r="DH91" s="484">
        <f t="shared" si="116"/>
        <v>22.961932347160442</v>
      </c>
      <c r="DI91" s="484">
        <f t="shared" si="116"/>
        <v>19.759990333434541</v>
      </c>
      <c r="DJ91" s="484">
        <f t="shared" si="116"/>
        <v>36.545820928312239</v>
      </c>
      <c r="DK91" s="484">
        <f t="shared" si="116"/>
        <v>29.789539090331665</v>
      </c>
      <c r="DL91" s="484">
        <f t="shared" si="116"/>
        <v>27.776124580811778</v>
      </c>
      <c r="DM91" s="484">
        <f t="shared" ref="DM91:FX91" si="117">+IF(ISERROR(DM60/DM75),0,DM60/DM75)</f>
        <v>28.642651982798291</v>
      </c>
      <c r="DN91" s="484">
        <f t="shared" si="117"/>
        <v>43.481709445465746</v>
      </c>
      <c r="DO91" s="484">
        <f t="shared" si="117"/>
        <v>54.789903345190623</v>
      </c>
      <c r="DP91" s="484">
        <f t="shared" si="117"/>
        <v>61.874860717319599</v>
      </c>
      <c r="DQ91" s="484">
        <f t="shared" si="117"/>
        <v>45.162517241850246</v>
      </c>
      <c r="DR91" s="484">
        <f t="shared" si="117"/>
        <v>34.908600604055799</v>
      </c>
      <c r="DS91" s="484">
        <f t="shared" si="117"/>
        <v>20.883768230193141</v>
      </c>
      <c r="DT91" s="484">
        <f t="shared" si="117"/>
        <v>22.998505249780631</v>
      </c>
      <c r="DU91" s="484">
        <f t="shared" si="117"/>
        <v>21.543124175664673</v>
      </c>
      <c r="DV91" s="484">
        <f t="shared" si="117"/>
        <v>34.713611855000252</v>
      </c>
      <c r="DW91" s="484">
        <f t="shared" si="117"/>
        <v>30.247493883257597</v>
      </c>
      <c r="DX91" s="484">
        <f t="shared" si="117"/>
        <v>27.724066656213026</v>
      </c>
      <c r="DY91" s="484">
        <f t="shared" si="117"/>
        <v>30.512538372911234</v>
      </c>
      <c r="DZ91" s="484">
        <f t="shared" si="117"/>
        <v>44.099914389046468</v>
      </c>
      <c r="EA91" s="484">
        <f t="shared" si="117"/>
        <v>54.16198824755336</v>
      </c>
      <c r="EB91" s="484">
        <f t="shared" si="117"/>
        <v>60.418758151280542</v>
      </c>
      <c r="EC91" s="484">
        <f t="shared" si="117"/>
        <v>42.561964219157659</v>
      </c>
      <c r="ED91" s="484">
        <f t="shared" si="117"/>
        <v>34.349816136707759</v>
      </c>
      <c r="EE91" s="484">
        <f t="shared" si="117"/>
        <v>23.53098217671597</v>
      </c>
      <c r="EF91" s="484">
        <f t="shared" si="117"/>
        <v>21.395865995290528</v>
      </c>
      <c r="EG91" s="484">
        <f t="shared" si="117"/>
        <v>22.62414912749124</v>
      </c>
      <c r="EH91" s="484">
        <f t="shared" si="117"/>
        <v>34.564608286818697</v>
      </c>
      <c r="EI91" s="484">
        <f t="shared" si="117"/>
        <v>28.761378687975782</v>
      </c>
      <c r="EJ91" s="484">
        <f t="shared" si="117"/>
        <v>27.771484474909204</v>
      </c>
      <c r="EK91" s="484">
        <f t="shared" si="117"/>
        <v>31.679615214465226</v>
      </c>
      <c r="EL91" s="484">
        <f t="shared" si="117"/>
        <v>35.123478183347913</v>
      </c>
      <c r="EM91" s="484">
        <f t="shared" si="117"/>
        <v>55.180116283441741</v>
      </c>
      <c r="EN91" s="484">
        <f t="shared" si="117"/>
        <v>62.913620746823575</v>
      </c>
      <c r="EO91" s="484">
        <f t="shared" si="117"/>
        <v>44.419827455728758</v>
      </c>
      <c r="EP91" s="484">
        <f t="shared" si="117"/>
        <v>38.761267768404018</v>
      </c>
      <c r="EQ91" s="484">
        <f t="shared" si="117"/>
        <v>17.934651162790697</v>
      </c>
      <c r="ER91" s="484">
        <f t="shared" si="117"/>
        <v>23.188246142801447</v>
      </c>
      <c r="ES91" s="484">
        <f t="shared" si="117"/>
        <v>22.417122507479132</v>
      </c>
      <c r="ET91" s="484">
        <f t="shared" si="117"/>
        <v>39.072995354180158</v>
      </c>
      <c r="EU91" s="484">
        <f t="shared" si="117"/>
        <v>32.232168366264517</v>
      </c>
      <c r="EV91" s="484">
        <f t="shared" si="117"/>
        <v>30.661443020903572</v>
      </c>
      <c r="EW91" s="484">
        <f t="shared" si="117"/>
        <v>24.699543104577423</v>
      </c>
      <c r="EX91" s="484">
        <f t="shared" si="117"/>
        <v>40.88337947247917</v>
      </c>
      <c r="EY91" s="484">
        <f t="shared" si="117"/>
        <v>55.145864615468625</v>
      </c>
      <c r="EZ91" s="484">
        <f t="shared" si="117"/>
        <v>60.832601683805954</v>
      </c>
      <c r="FA91" s="484">
        <f t="shared" si="117"/>
        <v>53.032653897523069</v>
      </c>
      <c r="FB91" s="484">
        <f t="shared" si="117"/>
        <v>46.103421274545234</v>
      </c>
      <c r="FC91" s="484">
        <f t="shared" si="117"/>
        <v>18.508703490485999</v>
      </c>
      <c r="FD91" s="484">
        <f t="shared" si="117"/>
        <v>23.945469715698394</v>
      </c>
      <c r="FE91" s="484">
        <f t="shared" si="117"/>
        <v>22.270852759439531</v>
      </c>
      <c r="FF91" s="484">
        <f t="shared" si="117"/>
        <v>43.739725414117302</v>
      </c>
      <c r="FG91" s="484">
        <f t="shared" si="117"/>
        <v>34.994193343723701</v>
      </c>
      <c r="FH91" s="484">
        <f t="shared" si="117"/>
        <v>31.555022169671894</v>
      </c>
      <c r="FI91" s="484">
        <f t="shared" si="117"/>
        <v>29.022234264135609</v>
      </c>
      <c r="FJ91" s="484">
        <f t="shared" si="117"/>
        <v>46.98854694149253</v>
      </c>
      <c r="FK91" s="484">
        <f t="shared" si="117"/>
        <v>59.319342205017655</v>
      </c>
      <c r="FL91" s="484">
        <f t="shared" si="117"/>
        <v>63.948775494564444</v>
      </c>
      <c r="FM91" s="484">
        <f t="shared" si="117"/>
        <v>56.860796794771005</v>
      </c>
      <c r="FN91" s="484">
        <f t="shared" si="117"/>
        <v>45.983340768201323</v>
      </c>
      <c r="FO91" s="484">
        <f t="shared" si="117"/>
        <v>21.640551508257289</v>
      </c>
      <c r="FP91" s="484">
        <f t="shared" si="117"/>
        <v>28.692858433190828</v>
      </c>
      <c r="FQ91" s="484">
        <f t="shared" si="117"/>
        <v>21.785593325092705</v>
      </c>
      <c r="FR91" s="484">
        <f t="shared" si="117"/>
        <v>48.497895139686186</v>
      </c>
      <c r="FS91" s="484">
        <f t="shared" si="117"/>
        <v>37.092462568898831</v>
      </c>
      <c r="FT91" s="484">
        <f t="shared" si="117"/>
        <v>35.816838267894965</v>
      </c>
      <c r="FU91" s="484">
        <f t="shared" si="117"/>
        <v>34.474793614936132</v>
      </c>
      <c r="FV91" s="484">
        <f t="shared" si="117"/>
        <v>50.494052698797596</v>
      </c>
      <c r="FW91" s="484">
        <f t="shared" si="117"/>
        <v>57.663986774804307</v>
      </c>
      <c r="FX91" s="484">
        <f t="shared" si="117"/>
        <v>67.382096713415336</v>
      </c>
      <c r="FY91" s="484">
        <f t="shared" ref="FY91:GB91" si="118">+IF(ISERROR(FY60/FY75),0,FY60/FY75)</f>
        <v>57.492905153099322</v>
      </c>
      <c r="FZ91" s="484">
        <f t="shared" si="118"/>
        <v>49.582232346241447</v>
      </c>
      <c r="GA91" s="484">
        <f t="shared" si="118"/>
        <v>26.382195283191692</v>
      </c>
      <c r="GB91" s="484">
        <f t="shared" si="118"/>
        <v>30.664881738357895</v>
      </c>
    </row>
    <row r="92" spans="1:184">
      <c r="C92" s="206"/>
      <c r="D92" s="564" t="s">
        <v>177</v>
      </c>
      <c r="E92" s="233">
        <f t="shared" ref="E92:AZ92" si="119">+IF(ISERROR(E61/E76),0,E61/E76)</f>
        <v>5.3783840890090406</v>
      </c>
      <c r="F92" s="233">
        <f t="shared" si="119"/>
        <v>4.2246006258845261</v>
      </c>
      <c r="G92" s="233">
        <f t="shared" si="119"/>
        <v>2.4112872427858778</v>
      </c>
      <c r="H92" s="233">
        <f t="shared" si="119"/>
        <v>2.7506129419897571</v>
      </c>
      <c r="I92" s="233">
        <f t="shared" si="119"/>
        <v>1.7661122807918521</v>
      </c>
      <c r="J92" s="233">
        <f t="shared" si="119"/>
        <v>2.3476720246049285</v>
      </c>
      <c r="K92" s="233">
        <f t="shared" si="119"/>
        <v>8.4622456304163975</v>
      </c>
      <c r="L92" s="233">
        <f t="shared" si="119"/>
        <v>5.6656527884280647</v>
      </c>
      <c r="M92" s="233">
        <f t="shared" si="119"/>
        <v>0.66786421642538341</v>
      </c>
      <c r="N92" s="233">
        <f t="shared" si="119"/>
        <v>2.1506088015176186E-2</v>
      </c>
      <c r="O92" s="233">
        <f t="shared" si="119"/>
        <v>-4.5451113929646708E-2</v>
      </c>
      <c r="P92" s="233">
        <f t="shared" si="119"/>
        <v>2.1530953052121613</v>
      </c>
      <c r="Q92" s="233">
        <f t="shared" si="119"/>
        <v>5.1186050763589872</v>
      </c>
      <c r="R92" s="233">
        <f t="shared" si="119"/>
        <v>4.5124817618732171</v>
      </c>
      <c r="S92" s="233">
        <f t="shared" si="119"/>
        <v>1.603222781848118</v>
      </c>
      <c r="T92" s="233">
        <f t="shared" si="119"/>
        <v>1.6773169320642969</v>
      </c>
      <c r="U92" s="233">
        <f t="shared" si="119"/>
        <v>0.88865691653026424</v>
      </c>
      <c r="V92" s="233">
        <f t="shared" si="119"/>
        <v>2.24306931728088</v>
      </c>
      <c r="W92" s="233">
        <f t="shared" si="119"/>
        <v>5.9777712064920978</v>
      </c>
      <c r="X92" s="233">
        <f t="shared" si="119"/>
        <v>5.547829022178222</v>
      </c>
      <c r="Y92" s="233">
        <f t="shared" si="119"/>
        <v>0.60296430801460088</v>
      </c>
      <c r="Z92" s="233">
        <f t="shared" si="119"/>
        <v>-0.11958992492482125</v>
      </c>
      <c r="AA92" s="233">
        <f t="shared" si="119"/>
        <v>2.9529315357331793E-2</v>
      </c>
      <c r="AB92" s="233">
        <f t="shared" si="119"/>
        <v>1.8775809562200569</v>
      </c>
      <c r="AC92" s="233">
        <f t="shared" si="119"/>
        <v>2.8632659361038733</v>
      </c>
      <c r="AD92" s="233">
        <f t="shared" si="119"/>
        <v>3.5147502689807526</v>
      </c>
      <c r="AE92" s="233">
        <f t="shared" si="119"/>
        <v>1.0432486269635928</v>
      </c>
      <c r="AF92" s="233">
        <f t="shared" si="119"/>
        <v>-2.1771933256974702E-2</v>
      </c>
      <c r="AG92" s="233">
        <f t="shared" si="119"/>
        <v>-0.96710179274351582</v>
      </c>
      <c r="AH92" s="233">
        <f t="shared" si="119"/>
        <v>1.9293883470916697</v>
      </c>
      <c r="AI92" s="233">
        <f t="shared" si="119"/>
        <v>5.1656985801394484</v>
      </c>
      <c r="AJ92" s="233">
        <f t="shared" si="119"/>
        <v>4.4471219233651551</v>
      </c>
      <c r="AK92" s="233">
        <f t="shared" si="119"/>
        <v>-0.47129753600610641</v>
      </c>
      <c r="AL92" s="233">
        <f t="shared" si="119"/>
        <v>-1.2751016082626061</v>
      </c>
      <c r="AM92" s="233">
        <f t="shared" si="119"/>
        <v>-0.61437296637283967</v>
      </c>
      <c r="AN92" s="233">
        <f t="shared" si="119"/>
        <v>-0.35824630051053052</v>
      </c>
      <c r="AO92" s="233">
        <f t="shared" si="119"/>
        <v>2.8244582891455594</v>
      </c>
      <c r="AP92" s="233">
        <f t="shared" si="119"/>
        <v>3.6561576693683744</v>
      </c>
      <c r="AQ92" s="233">
        <f t="shared" si="119"/>
        <v>1.2190466549822236</v>
      </c>
      <c r="AR92" s="233">
        <f t="shared" si="119"/>
        <v>7.8186941847128752E-2</v>
      </c>
      <c r="AS92" s="233">
        <f t="shared" si="119"/>
        <v>-0.73975302975006141</v>
      </c>
      <c r="AT92" s="233">
        <f t="shared" si="119"/>
        <v>2.3808739382723241</v>
      </c>
      <c r="AU92" s="233">
        <f t="shared" si="119"/>
        <v>5.0973722709859572</v>
      </c>
      <c r="AV92" s="233">
        <f t="shared" si="119"/>
        <v>5.7766880187435321</v>
      </c>
      <c r="AW92" s="233">
        <f t="shared" si="119"/>
        <v>-0.44037845752837845</v>
      </c>
      <c r="AX92" s="233">
        <f t="shared" si="119"/>
        <v>-1.481780575690762</v>
      </c>
      <c r="AY92" s="233">
        <f t="shared" si="119"/>
        <v>-0.66357687166174484</v>
      </c>
      <c r="AZ92" s="233">
        <f t="shared" si="119"/>
        <v>-0.58928558334458392</v>
      </c>
      <c r="BA92" s="233">
        <f t="shared" ref="BA92:DL92" si="120">+IF(ISERROR(BA61/BA76),0,BA61/BA76)</f>
        <v>3.3204777569530504</v>
      </c>
      <c r="BB92" s="233">
        <f t="shared" si="120"/>
        <v>3.7800627572750995</v>
      </c>
      <c r="BC92" s="233">
        <f t="shared" si="120"/>
        <v>0.95864563597888552</v>
      </c>
      <c r="BD92" s="233">
        <f t="shared" si="120"/>
        <v>-0.46570486348815299</v>
      </c>
      <c r="BE92" s="233">
        <f t="shared" si="120"/>
        <v>-1.487937147904274</v>
      </c>
      <c r="BF92" s="233">
        <f t="shared" si="120"/>
        <v>2.4280683166906925</v>
      </c>
      <c r="BG92" s="233">
        <f t="shared" si="120"/>
        <v>5.1844586021199772</v>
      </c>
      <c r="BH92" s="233">
        <f t="shared" si="120"/>
        <v>6.0036896330716321</v>
      </c>
      <c r="BI92" s="233">
        <f t="shared" si="120"/>
        <v>-1.305411734854409</v>
      </c>
      <c r="BJ92" s="233">
        <f t="shared" si="120"/>
        <v>-2.0585726360912378</v>
      </c>
      <c r="BK92" s="233">
        <f t="shared" si="120"/>
        <v>-1.4620408978184647</v>
      </c>
      <c r="BL92" s="233">
        <f t="shared" si="120"/>
        <v>-0.33015160891658218</v>
      </c>
      <c r="BM92" s="233">
        <f t="shared" si="120"/>
        <v>4.1335349495031695</v>
      </c>
      <c r="BN92" s="233">
        <f t="shared" si="120"/>
        <v>4.7331614567840425</v>
      </c>
      <c r="BO92" s="233">
        <f t="shared" si="120"/>
        <v>1.6697201692335781</v>
      </c>
      <c r="BP92" s="233">
        <f t="shared" si="120"/>
        <v>1.0255957797532522</v>
      </c>
      <c r="BQ92" s="233">
        <f t="shared" si="120"/>
        <v>0.35868186231336768</v>
      </c>
      <c r="BR92" s="233">
        <f t="shared" si="120"/>
        <v>4.0442478455120421</v>
      </c>
      <c r="BS92" s="233">
        <f t="shared" si="120"/>
        <v>8.3067770829053789</v>
      </c>
      <c r="BT92" s="233">
        <f t="shared" si="120"/>
        <v>8.7074050428502456</v>
      </c>
      <c r="BU92" s="233">
        <f t="shared" si="120"/>
        <v>1.3349177754462218</v>
      </c>
      <c r="BV92" s="233">
        <f t="shared" si="120"/>
        <v>0.60118027751231462</v>
      </c>
      <c r="BW92" s="233">
        <f t="shared" si="120"/>
        <v>1.4224053699138153</v>
      </c>
      <c r="BX92" s="233">
        <f t="shared" si="120"/>
        <v>2.8230767699408128</v>
      </c>
      <c r="BY92" s="233">
        <f t="shared" si="120"/>
        <v>6.7159486888082327</v>
      </c>
      <c r="BZ92" s="233">
        <f t="shared" si="120"/>
        <v>8.1165818561519014</v>
      </c>
      <c r="CA92" s="233">
        <f t="shared" si="120"/>
        <v>6.1831056496473034</v>
      </c>
      <c r="CB92" s="233">
        <f t="shared" si="120"/>
        <v>5.8878829828287449</v>
      </c>
      <c r="CC92" s="233">
        <f t="shared" si="120"/>
        <v>5.574069718667884</v>
      </c>
      <c r="CD92" s="233">
        <f t="shared" si="120"/>
        <v>10.513683445031397</v>
      </c>
      <c r="CE92" s="233">
        <f t="shared" si="120"/>
        <v>18.518685726151141</v>
      </c>
      <c r="CF92" s="233">
        <f t="shared" si="120"/>
        <v>19.384123588930855</v>
      </c>
      <c r="CG92" s="233">
        <f t="shared" si="120"/>
        <v>11.072443691956508</v>
      </c>
      <c r="CH92" s="233">
        <f t="shared" si="120"/>
        <v>10.278396803763279</v>
      </c>
      <c r="CI92" s="233">
        <f t="shared" si="120"/>
        <v>11.482705850783011</v>
      </c>
      <c r="CJ92" s="233">
        <f t="shared" si="120"/>
        <v>14.163619817076393</v>
      </c>
      <c r="CK92" s="233">
        <f t="shared" si="120"/>
        <v>16.156578666959724</v>
      </c>
      <c r="CL92" s="233">
        <f t="shared" si="120"/>
        <v>17.307626110466597</v>
      </c>
      <c r="CM92" s="233">
        <f t="shared" si="120"/>
        <v>15.379541653668184</v>
      </c>
      <c r="CN92" s="233">
        <f t="shared" si="120"/>
        <v>14.955168267640367</v>
      </c>
      <c r="CO92" s="233">
        <f t="shared" si="120"/>
        <v>14.366259746870524</v>
      </c>
      <c r="CP92" s="233">
        <f t="shared" si="120"/>
        <v>22.438333261887749</v>
      </c>
      <c r="CQ92" s="233">
        <f t="shared" si="120"/>
        <v>31.870419962140954</v>
      </c>
      <c r="CR92" s="233">
        <f t="shared" si="120"/>
        <v>30.744815145365031</v>
      </c>
      <c r="CS92" s="233">
        <f t="shared" si="120"/>
        <v>21.630090734517353</v>
      </c>
      <c r="CT92" s="233">
        <f t="shared" si="120"/>
        <v>19.745630146553513</v>
      </c>
      <c r="CU92" s="233">
        <f t="shared" si="120"/>
        <v>19.58305968968709</v>
      </c>
      <c r="CV92" s="233">
        <f t="shared" si="120"/>
        <v>23.557599822077893</v>
      </c>
      <c r="CW92" s="233">
        <f t="shared" si="120"/>
        <v>24.99649193177066</v>
      </c>
      <c r="CX92" s="233">
        <f t="shared" si="120"/>
        <v>27.154397552160159</v>
      </c>
      <c r="CY92" s="233">
        <f t="shared" si="120"/>
        <v>24.133607216985816</v>
      </c>
      <c r="CZ92" s="233">
        <f t="shared" si="120"/>
        <v>24.282697770340022</v>
      </c>
      <c r="DA92" s="233">
        <f t="shared" si="120"/>
        <v>21.014284078908137</v>
      </c>
      <c r="DB92" s="233">
        <f t="shared" si="120"/>
        <v>31.673163888119419</v>
      </c>
      <c r="DC92" s="233">
        <f t="shared" si="120"/>
        <v>39.111482561526842</v>
      </c>
      <c r="DD92" s="233">
        <f t="shared" si="120"/>
        <v>38.505096604713096</v>
      </c>
      <c r="DE92" s="233">
        <f t="shared" si="120"/>
        <v>25.645957018998665</v>
      </c>
      <c r="DF92" s="233">
        <f t="shared" si="120"/>
        <v>20.917614275154563</v>
      </c>
      <c r="DG92" s="233">
        <f t="shared" si="120"/>
        <v>23.092004642514013</v>
      </c>
      <c r="DH92" s="233">
        <f t="shared" si="120"/>
        <v>26.375225873123956</v>
      </c>
      <c r="DI92" s="233">
        <f t="shared" si="120"/>
        <v>26.016572504111164</v>
      </c>
      <c r="DJ92" s="233">
        <f t="shared" si="120"/>
        <v>26.729527306883472</v>
      </c>
      <c r="DK92" s="233">
        <f t="shared" si="120"/>
        <v>24.120812871935108</v>
      </c>
      <c r="DL92" s="233">
        <f t="shared" si="120"/>
        <v>22.388289579357355</v>
      </c>
      <c r="DM92" s="233">
        <f t="shared" ref="DM92:FX92" si="121">+IF(ISERROR(DM61/DM76),0,DM61/DM76)</f>
        <v>21.279569647029188</v>
      </c>
      <c r="DN92" s="233">
        <f t="shared" si="121"/>
        <v>32.379408335157329</v>
      </c>
      <c r="DO92" s="233">
        <f t="shared" si="121"/>
        <v>37.300894924586899</v>
      </c>
      <c r="DP92" s="233">
        <f t="shared" si="121"/>
        <v>38.695235887252821</v>
      </c>
      <c r="DQ92" s="233">
        <f t="shared" si="121"/>
        <v>26.397684723291647</v>
      </c>
      <c r="DR92" s="233">
        <f t="shared" si="121"/>
        <v>22.55447564849397</v>
      </c>
      <c r="DS92" s="233">
        <f t="shared" si="121"/>
        <v>24.153865773533141</v>
      </c>
      <c r="DT92" s="233">
        <f t="shared" si="121"/>
        <v>25.716704176801159</v>
      </c>
      <c r="DU92" s="233">
        <f t="shared" si="121"/>
        <v>25.935103023047617</v>
      </c>
      <c r="DV92" s="233">
        <f t="shared" si="121"/>
        <v>26.324959418278123</v>
      </c>
      <c r="DW92" s="233">
        <f t="shared" si="121"/>
        <v>23.962897733982736</v>
      </c>
      <c r="DX92" s="233">
        <f t="shared" si="121"/>
        <v>21.400879667455158</v>
      </c>
      <c r="DY92" s="233">
        <f t="shared" si="121"/>
        <v>22.398538274123915</v>
      </c>
      <c r="DZ92" s="233">
        <f t="shared" si="121"/>
        <v>31.416183829587535</v>
      </c>
      <c r="EA92" s="233">
        <f t="shared" si="121"/>
        <v>35.802869451198703</v>
      </c>
      <c r="EB92" s="233">
        <f t="shared" si="121"/>
        <v>37.329893708527372</v>
      </c>
      <c r="EC92" s="233">
        <f t="shared" si="121"/>
        <v>24.257855601325033</v>
      </c>
      <c r="ED92" s="233">
        <f t="shared" si="121"/>
        <v>22.004618261392373</v>
      </c>
      <c r="EE92" s="233">
        <f t="shared" si="121"/>
        <v>22.03365361570398</v>
      </c>
      <c r="EF92" s="233">
        <f t="shared" si="121"/>
        <v>23.17910873803558</v>
      </c>
      <c r="EG92" s="233">
        <f t="shared" si="121"/>
        <v>25.251576693017533</v>
      </c>
      <c r="EH92" s="233">
        <f t="shared" si="121"/>
        <v>27.02570468962864</v>
      </c>
      <c r="EI92" s="233">
        <f t="shared" si="121"/>
        <v>22.79426556432524</v>
      </c>
      <c r="EJ92" s="233">
        <f t="shared" si="121"/>
        <v>22.812821028384242</v>
      </c>
      <c r="EK92" s="233">
        <f t="shared" si="121"/>
        <v>21.879653755330683</v>
      </c>
      <c r="EL92" s="233">
        <f t="shared" si="121"/>
        <v>28.075232978013084</v>
      </c>
      <c r="EM92" s="233">
        <f t="shared" si="121"/>
        <v>37.807915293254624</v>
      </c>
      <c r="EN92" s="233">
        <f t="shared" si="121"/>
        <v>38.828876684421708</v>
      </c>
      <c r="EO92" s="233">
        <f t="shared" si="121"/>
        <v>26.040875429120504</v>
      </c>
      <c r="EP92" s="233">
        <f t="shared" si="121"/>
        <v>22.945145831814877</v>
      </c>
      <c r="EQ92" s="233">
        <f t="shared" si="121"/>
        <v>21.46932220570379</v>
      </c>
      <c r="ER92" s="233">
        <f t="shared" si="121"/>
        <v>24.852367777478122</v>
      </c>
      <c r="ES92" s="233">
        <f t="shared" si="121"/>
        <v>25.480640440230616</v>
      </c>
      <c r="ET92" s="233">
        <f t="shared" si="121"/>
        <v>25.510962073142668</v>
      </c>
      <c r="EU92" s="233">
        <f t="shared" si="121"/>
        <v>21.860463630855463</v>
      </c>
      <c r="EV92" s="233">
        <f t="shared" si="121"/>
        <v>22.052655340349645</v>
      </c>
      <c r="EW92" s="233">
        <f t="shared" si="121"/>
        <v>19.935384873704205</v>
      </c>
      <c r="EX92" s="233">
        <f t="shared" si="121"/>
        <v>28.145033066806214</v>
      </c>
      <c r="EY92" s="233">
        <f t="shared" si="121"/>
        <v>37.979187183996757</v>
      </c>
      <c r="EZ92" s="233">
        <f t="shared" si="121"/>
        <v>36.308261579525407</v>
      </c>
      <c r="FA92" s="233">
        <f t="shared" si="121"/>
        <v>26.229262243171007</v>
      </c>
      <c r="FB92" s="233">
        <f t="shared" si="121"/>
        <v>23.092611340200889</v>
      </c>
      <c r="FC92" s="233">
        <f t="shared" si="121"/>
        <v>19.182991643597259</v>
      </c>
      <c r="FD92" s="233">
        <f t="shared" si="121"/>
        <v>25.190288416567693</v>
      </c>
      <c r="FE92" s="233">
        <f t="shared" si="121"/>
        <v>22.246333200036652</v>
      </c>
      <c r="FF92" s="233">
        <f t="shared" si="121"/>
        <v>23.262999221993304</v>
      </c>
      <c r="FG92" s="233">
        <f t="shared" si="121"/>
        <v>20.945841841120643</v>
      </c>
      <c r="FH92" s="233">
        <f t="shared" si="121"/>
        <v>19.50717252298811</v>
      </c>
      <c r="FI92" s="233">
        <f t="shared" si="121"/>
        <v>18.449262251157776</v>
      </c>
      <c r="FJ92" s="233">
        <f t="shared" si="121"/>
        <v>28.314151784942649</v>
      </c>
      <c r="FK92" s="233">
        <f t="shared" si="121"/>
        <v>36.855620529639268</v>
      </c>
      <c r="FL92" s="233">
        <f t="shared" si="121"/>
        <v>34.49949803071398</v>
      </c>
      <c r="FM92" s="233">
        <f t="shared" si="121"/>
        <v>24.950198583859535</v>
      </c>
      <c r="FN92" s="233">
        <f t="shared" si="121"/>
        <v>19.992051681686831</v>
      </c>
      <c r="FO92" s="233">
        <f t="shared" si="121"/>
        <v>18.530483985623942</v>
      </c>
      <c r="FP92" s="233">
        <f t="shared" si="121"/>
        <v>23.83857779403052</v>
      </c>
      <c r="FQ92" s="233">
        <f t="shared" si="121"/>
        <v>21.62783880029161</v>
      </c>
      <c r="FR92" s="233">
        <f t="shared" si="121"/>
        <v>23.329277151413049</v>
      </c>
      <c r="FS92" s="233">
        <f t="shared" si="121"/>
        <v>20.866852587097434</v>
      </c>
      <c r="FT92" s="233">
        <f t="shared" si="121"/>
        <v>19.491850364484435</v>
      </c>
      <c r="FU92" s="233">
        <f t="shared" si="121"/>
        <v>18.169429888128199</v>
      </c>
      <c r="FV92" s="233">
        <f t="shared" si="121"/>
        <v>29.046768925812369</v>
      </c>
      <c r="FW92" s="233">
        <f t="shared" si="121"/>
        <v>34.20063297939739</v>
      </c>
      <c r="FX92" s="233">
        <f t="shared" si="121"/>
        <v>34.70575349769306</v>
      </c>
      <c r="FY92" s="233">
        <f t="shared" ref="FY92:GB92" si="122">+IF(ISERROR(FY61/FY76),0,FY61/FY76)</f>
        <v>23.815716174249335</v>
      </c>
      <c r="FZ92" s="233">
        <f t="shared" si="122"/>
        <v>19.731246906530018</v>
      </c>
      <c r="GA92" s="233">
        <f t="shared" si="122"/>
        <v>20.356187072516732</v>
      </c>
      <c r="GB92" s="233">
        <f t="shared" si="122"/>
        <v>24.129545986926932</v>
      </c>
    </row>
    <row r="95" spans="1:184">
      <c r="C95" s="253" t="s">
        <v>178</v>
      </c>
      <c r="D95" s="253" t="s">
        <v>179</v>
      </c>
      <c r="E95" s="253">
        <f>+YEAR(E$2)</f>
        <v>2013</v>
      </c>
      <c r="F95" s="254">
        <f>+E95+1</f>
        <v>2014</v>
      </c>
      <c r="G95" s="254">
        <f t="shared" ref="G95:H95" si="123">+F95+1</f>
        <v>2015</v>
      </c>
      <c r="H95" s="254">
        <f t="shared" si="123"/>
        <v>2016</v>
      </c>
      <c r="I95" s="565"/>
    </row>
    <row r="96" spans="1:184">
      <c r="C96" s="255" t="s">
        <v>154</v>
      </c>
      <c r="D96" s="256" t="s">
        <v>180</v>
      </c>
      <c r="E96" s="257">
        <f>+SUM(SUMIF($E$78:$BC$78,"="&amp;E$95,$E$3:$BC$3)/SUMIF($E$78:$BC$78,"="&amp;E$95,$E$64:$BC$64))</f>
        <v>25.21822998198699</v>
      </c>
      <c r="F96" s="257">
        <f t="shared" ref="F96:H96" si="124">+SUM(SUMIF($E$78:$BC$78,"="&amp;F$95,$E$3:$BC$3)/SUMIF($E$78:$BC$78,"="&amp;F$95,$E$64:$BC$64))</f>
        <v>26.816421292875425</v>
      </c>
      <c r="G96" s="257">
        <f t="shared" si="124"/>
        <v>28.613108586395033</v>
      </c>
      <c r="H96" s="257">
        <f t="shared" si="124"/>
        <v>29.637575609459489</v>
      </c>
      <c r="I96" s="257"/>
    </row>
    <row r="97" spans="3:9">
      <c r="C97" s="255" t="s">
        <v>155</v>
      </c>
      <c r="D97" s="256" t="s">
        <v>180</v>
      </c>
      <c r="E97" s="257">
        <f>+SUM(SUMIF($E$78:$BC$78,"="&amp;E$95,$E$4:$BC$4),SUMIF($E$78:$BC$78,"="&amp;E$95,$E$5:$BC$5))/SUM(SUMIF($E$78:$BC$78,"="&amp;E$95,$E$65:$BC$65),SUMIF($E$78:$BC$78,"="&amp;E$95,$E$66:$BC$66))</f>
        <v>31.375159409704228</v>
      </c>
      <c r="F97" s="257">
        <f t="shared" ref="F97:H97" si="125">+SUM(SUMIF($E$78:$BC$78,"="&amp;F$95,$E$4:$BC$4),SUMIF($E$78:$BC$78,"="&amp;F$95,$E$5:$BC$5))/SUM(SUMIF($E$78:$BC$78,"="&amp;F$95,$E$65:$BC$65),SUMIF($E$78:$BC$78,"="&amp;F$95,$E$66:$BC$66))</f>
        <v>31.346984991804618</v>
      </c>
      <c r="G97" s="257">
        <f t="shared" si="125"/>
        <v>33.486039461400551</v>
      </c>
      <c r="H97" s="257">
        <f t="shared" si="125"/>
        <v>34.023405484239206</v>
      </c>
      <c r="I97" s="257"/>
    </row>
    <row r="98" spans="3:9">
      <c r="C98" s="255" t="s">
        <v>156</v>
      </c>
      <c r="D98" s="256" t="s">
        <v>180</v>
      </c>
      <c r="E98" s="257">
        <f>+SUM(SUMIF($E$78:$BC$78,"="&amp;E$95,$E$6:$BC$6),SUMIF($E$78:$BC$78,"="&amp;E$95,$E$7:$BC$7),SUMIF($E$78:$BC$78,"="&amp;E$95,$E$8:$BC$8))/SUM(SUMIF($E$78:$BC$78,"="&amp;E$95,$E$67:$BC$67),SUMIF($E$78:$BC$78,"="&amp;E$95,$E$68:$BC$68),SUMIF($E$78:$BC$78,"="&amp;E$95,$E$69:$BC$69))</f>
        <v>27.360675732713279</v>
      </c>
      <c r="F98" s="257">
        <f t="shared" ref="F98:H98" si="126">+SUM(SUMIF($E$78:$BC$78,"="&amp;F$95,$E$6:$BC$6),SUMIF($E$78:$BC$78,"="&amp;F$95,$E$7:$BC$7),SUMIF($E$78:$BC$78,"="&amp;F$95,$E$8:$BC$8))/SUM(SUMIF($E$78:$BC$78,"="&amp;F$95,$E$67:$BC$67),SUMIF($E$78:$BC$78,"="&amp;F$95,$E$68:$BC$68),SUMIF($E$78:$BC$78,"="&amp;F$95,$E$69:$BC$69))</f>
        <v>28.188649123969551</v>
      </c>
      <c r="G98" s="257">
        <f t="shared" si="126"/>
        <v>29.966012403394423</v>
      </c>
      <c r="H98" s="257">
        <f t="shared" si="126"/>
        <v>31.412712245888535</v>
      </c>
      <c r="I98" s="257"/>
    </row>
    <row r="99" spans="3:9">
      <c r="C99" s="258" t="s">
        <v>157</v>
      </c>
      <c r="D99" s="259" t="s">
        <v>180</v>
      </c>
      <c r="E99" s="260">
        <f>+SUM(SUMIF($E$78:$BC$78,"="&amp;E$95,$E$9:$BC$9),SUMIF($E$78:$BC$78,"="&amp;E$95,$E$10:$BC$10))/SUM(SUMIF($E$78:$BC$78,"="&amp;E$95,$E$70:$BC$70),SUMIF($E$78:$BC$78,"="&amp;E$95,$E$71:$BC$71))</f>
        <v>27.972858944483683</v>
      </c>
      <c r="F99" s="260">
        <f t="shared" ref="F99:H99" si="127">+SUM(SUMIF($E$78:$BC$78,"="&amp;F$95,$E$9:$BC$9),SUMIF($E$78:$BC$78,"="&amp;F$95,$E$10:$BC$10))/SUM(SUMIF($E$78:$BC$78,"="&amp;F$95,$E$70:$BC$70),SUMIF($E$78:$BC$78,"="&amp;F$95,$E$71:$BC$71))</f>
        <v>28.821860249391758</v>
      </c>
      <c r="G99" s="260">
        <f t="shared" si="127"/>
        <v>31.271823620243389</v>
      </c>
      <c r="H99" s="260">
        <f t="shared" si="127"/>
        <v>33.249456245842488</v>
      </c>
      <c r="I99" s="257"/>
    </row>
    <row r="100" spans="3:9">
      <c r="I100" s="29"/>
    </row>
    <row r="101" spans="3:9">
      <c r="C101" s="253" t="s">
        <v>178</v>
      </c>
      <c r="D101" s="253" t="s">
        <v>179</v>
      </c>
      <c r="E101" s="253">
        <f>+E95</f>
        <v>2013</v>
      </c>
      <c r="F101" s="253">
        <f t="shared" ref="F101:H101" si="128">+F95</f>
        <v>2014</v>
      </c>
      <c r="G101" s="253">
        <f t="shared" si="128"/>
        <v>2015</v>
      </c>
      <c r="H101" s="253">
        <f t="shared" si="128"/>
        <v>2016</v>
      </c>
      <c r="I101" s="565"/>
    </row>
    <row r="102" spans="3:9">
      <c r="C102" s="255" t="s">
        <v>154</v>
      </c>
      <c r="D102" s="256" t="s">
        <v>181</v>
      </c>
      <c r="E102" s="257">
        <f>+SUM(SUMIF($E$78:$BC$78,"="&amp;E$95,$E$19:$BC$19)/SUMIF($E$78:$BC$78,"="&amp;E$95,$E$64:$BC$64))</f>
        <v>30.415466624949019</v>
      </c>
      <c r="F102" s="257">
        <f t="shared" ref="F102:H102" si="129">+SUM(SUMIF($E$78:$BC$78,"="&amp;F$95,$E$19:$BC$19)/SUMIF($E$78:$BC$78,"="&amp;F$95,$E$64:$BC$64))</f>
        <v>30.686935939319522</v>
      </c>
      <c r="G102" s="257">
        <f t="shared" si="129"/>
        <v>31.941207934835166</v>
      </c>
      <c r="H102" s="257">
        <f t="shared" si="129"/>
        <v>33.206393362382734</v>
      </c>
      <c r="I102" s="257"/>
    </row>
    <row r="103" spans="3:9">
      <c r="C103" s="255" t="s">
        <v>155</v>
      </c>
      <c r="D103" s="256" t="s">
        <v>181</v>
      </c>
      <c r="E103" s="257">
        <f>+SUM(SUMIF($E$78:$BC$78,"="&amp;E$95,$E$20:$BC$20),SUMIF($E$78:$BC$78,"="&amp;E$95,$E$21:$BC$21))/SUM(SUMIF($E$78:$BC$78,"="&amp;E$95,$E$65:$BC$65),SUMIF($E$78:$BC$78,"="&amp;E$95,$E$66:$BC$66))</f>
        <v>29.987993197920716</v>
      </c>
      <c r="F103" s="257">
        <f t="shared" ref="F103:H103" si="130">+SUM(SUMIF($E$78:$BC$78,"="&amp;F$95,$E$20:$BC$20),SUMIF($E$78:$BC$78,"="&amp;F$95,$E$21:$BC$21))/SUM(SUMIF($E$78:$BC$78,"="&amp;F$95,$E$65:$BC$65),SUMIF($E$78:$BC$78,"="&amp;F$95,$E$66:$BC$66))</f>
        <v>30.429443678870122</v>
      </c>
      <c r="G103" s="257">
        <f t="shared" si="130"/>
        <v>31.467794688385101</v>
      </c>
      <c r="H103" s="257">
        <f t="shared" si="130"/>
        <v>32.912384915298851</v>
      </c>
      <c r="I103" s="257"/>
    </row>
    <row r="104" spans="3:9">
      <c r="C104" s="255" t="s">
        <v>156</v>
      </c>
      <c r="D104" s="256" t="s">
        <v>181</v>
      </c>
      <c r="E104" s="257">
        <f>+SUM(SUMIF($E$78:$BC$78,"="&amp;E$95,$E$21:$BC$21),SUMIF($E$78:$BC$78,"="&amp;E$95,$E$22:$BC$22),SUMIF($E$78:$BC$78,"="&amp;E$95,$E$23:$BC$23))/SUM(SUMIF($E$78:$BC$78,"="&amp;E$95,$E$67:$BC$67),SUMIF($E$78:$BC$78,"="&amp;E$95,$E$68:$BC$68),SUMIF($E$78:$BC$78,"="&amp;E$95,$E$69:$BC$69))</f>
        <v>29.63802035948742</v>
      </c>
      <c r="F104" s="257">
        <f t="shared" ref="F104:H104" si="131">+SUM(SUMIF($E$78:$BC$78,"="&amp;F$95,$E$21:$BC$21),SUMIF($E$78:$BC$78,"="&amp;F$95,$E$22:$BC$22),SUMIF($E$78:$BC$78,"="&amp;F$95,$E$23:$BC$23))/SUM(SUMIF($E$78:$BC$78,"="&amp;F$95,$E$67:$BC$67),SUMIF($E$78:$BC$78,"="&amp;F$95,$E$68:$BC$68),SUMIF($E$78:$BC$78,"="&amp;F$95,$E$69:$BC$69))</f>
        <v>33.18742021515768</v>
      </c>
      <c r="G104" s="257">
        <f t="shared" si="131"/>
        <v>32.154485149961936</v>
      </c>
      <c r="H104" s="257">
        <f t="shared" si="131"/>
        <v>34.185014049652679</v>
      </c>
      <c r="I104" s="257"/>
    </row>
    <row r="105" spans="3:9">
      <c r="C105" s="258" t="s">
        <v>157</v>
      </c>
      <c r="D105" s="259" t="s">
        <v>181</v>
      </c>
      <c r="E105" s="260">
        <f>+SUM(SUMIF($E$78:$BC$78,"="&amp;E$95,$E$24:$BC$24),SUMIF($E$78:$BC$78,"="&amp;E$95,$E$25:$BC$25))/SUM(SUMIF($E$78:$BC$78,"="&amp;E$95,$E$70:$BC$70),SUMIF($E$78:$BC$78,"="&amp;E$95,$E$71:$BC$71))</f>
        <v>25.666689433664885</v>
      </c>
      <c r="F105" s="260">
        <f t="shared" ref="F105:H105" si="132">+SUM(SUMIF($E$78:$BC$78,"="&amp;F$95,$E$24:$BC$24),SUMIF($E$78:$BC$78,"="&amp;F$95,$E$25:$BC$25))/SUM(SUMIF($E$78:$BC$78,"="&amp;F$95,$E$70:$BC$70),SUMIF($E$78:$BC$78,"="&amp;F$95,$E$71:$BC$71))</f>
        <v>24.452308505540437</v>
      </c>
      <c r="G105" s="260">
        <f t="shared" si="132"/>
        <v>27.80563398393349</v>
      </c>
      <c r="H105" s="260">
        <f t="shared" si="132"/>
        <v>27.951846801363448</v>
      </c>
      <c r="I105" s="257"/>
    </row>
    <row r="106" spans="3:9">
      <c r="I106" s="29"/>
    </row>
    <row r="107" spans="3:9">
      <c r="C107" s="253" t="s">
        <v>178</v>
      </c>
      <c r="D107" s="253" t="s">
        <v>179</v>
      </c>
      <c r="E107" s="253">
        <f>+E101</f>
        <v>2013</v>
      </c>
      <c r="F107" s="253">
        <f t="shared" ref="F107:H107" si="133">+F101</f>
        <v>2014</v>
      </c>
      <c r="G107" s="253">
        <f t="shared" si="133"/>
        <v>2015</v>
      </c>
      <c r="H107" s="253">
        <f t="shared" si="133"/>
        <v>2016</v>
      </c>
      <c r="I107" s="565"/>
    </row>
    <row r="108" spans="3:9">
      <c r="C108" s="255" t="s">
        <v>154</v>
      </c>
      <c r="D108" s="256" t="s">
        <v>182</v>
      </c>
      <c r="E108" s="566">
        <f>+SUM(SUMIF($E$78:$BC$78,"="&amp;E$95,$E$49:$BC$49)/SUMIF($E$78:$BC$78,"="&amp;E$95,$E$64:$BC$64))</f>
        <v>5.1972366429620251</v>
      </c>
      <c r="F108" s="566">
        <f t="shared" ref="F108:H108" si="134">+SUM(SUMIF($E$78:$BC$78,"="&amp;F$95,$E$49:$BC$49)/SUMIF($E$78:$BC$78,"="&amp;F$95,$E$64:$BC$64))</f>
        <v>3.8705146464440965</v>
      </c>
      <c r="G108" s="566">
        <f t="shared" si="134"/>
        <v>3.3280993484401322</v>
      </c>
      <c r="H108" s="566">
        <f t="shared" si="134"/>
        <v>3.5688177529232457</v>
      </c>
      <c r="I108" s="257"/>
    </row>
    <row r="109" spans="3:9">
      <c r="C109" s="255" t="s">
        <v>155</v>
      </c>
      <c r="D109" s="256" t="s">
        <v>182</v>
      </c>
      <c r="E109" s="566">
        <f>+SUM(SUMIF($E$78:$BC$78,"="&amp;E$95,$E$50:$BC$50),SUMIF($E$78:$BC$78,"="&amp;E$95,$E$51:$BC$51))/SUM(SUMIF($E$78:$BC$78,"="&amp;E$95,$E$65:$BC$65),SUMIF($E$78:$BC$78,"="&amp;E$95,$E$66:$BC$66))</f>
        <v>-1.3871662117835097</v>
      </c>
      <c r="F109" s="566">
        <f t="shared" ref="F109:H109" si="135">+SUM(SUMIF($E$78:$BC$78,"="&amp;F$95,$E$50:$BC$50),SUMIF($E$78:$BC$78,"="&amp;F$95,$E$51:$BC$51))/SUM(SUMIF($E$78:$BC$78,"="&amp;F$95,$E$65:$BC$65),SUMIF($E$78:$BC$78,"="&amp;F$95,$E$66:$BC$66))</f>
        <v>-0.91754131293449637</v>
      </c>
      <c r="G109" s="566">
        <f t="shared" si="135"/>
        <v>-2.0182447730154491</v>
      </c>
      <c r="H109" s="566">
        <f t="shared" si="135"/>
        <v>-1.1110205689403529</v>
      </c>
      <c r="I109" s="257"/>
    </row>
    <row r="110" spans="3:9">
      <c r="C110" s="255" t="s">
        <v>156</v>
      </c>
      <c r="D110" s="256" t="s">
        <v>182</v>
      </c>
      <c r="E110" s="566">
        <f>+SUM(SUMIF($E$78:$BC$78,"="&amp;E$95,$E$52:$BC$52),SUMIF($E$78:$BC$78,"="&amp;E$95,$E$53:$BC$53),SUMIF($E$78:$BC$78,"="&amp;E$95,$E$54:$BC$54))/SUM(SUMIF($E$78:$BC$78,"="&amp;E$95,$E$67:$BC$67),SUMIF($E$78:$BC$78,"="&amp;E$95,$E$68:$BC$68),SUMIF($E$78:$BC$78,"="&amp;E$95,$E$69:$BC$69))</f>
        <v>4.075339722384725</v>
      </c>
      <c r="F110" s="566">
        <f t="shared" ref="F110:H110" si="136">+SUM(SUMIF($E$78:$BC$78,"="&amp;F$95,$E$52:$BC$52),SUMIF($E$78:$BC$78,"="&amp;F$95,$E$53:$BC$53),SUMIF($E$78:$BC$78,"="&amp;F$95,$E$54:$BC$54))/SUM(SUMIF($E$78:$BC$78,"="&amp;F$95,$E$67:$BC$67),SUMIF($E$78:$BC$78,"="&amp;F$95,$E$68:$BC$68),SUMIF($E$78:$BC$78,"="&amp;F$95,$E$69:$BC$69))</f>
        <v>3.7603882006233103</v>
      </c>
      <c r="G110" s="566">
        <f t="shared" si="136"/>
        <v>3.0110706526702833</v>
      </c>
      <c r="H110" s="566">
        <f t="shared" si="136"/>
        <v>2.9902886185275181</v>
      </c>
      <c r="I110" s="257"/>
    </row>
    <row r="111" spans="3:9">
      <c r="C111" s="258" t="s">
        <v>157</v>
      </c>
      <c r="D111" s="259" t="s">
        <v>182</v>
      </c>
      <c r="E111" s="567">
        <f>+SUM(SUMIF($E$78:$BC$78,"="&amp;E$107,$E$55:$BC$55),SUMIF($E$78:$BC$78,"="&amp;E$107,$E$56:$BC$56))/SUM(SUMIF($E$78:$BC$78,"="&amp;E$107,$E$71:$BC$71),SUMIF($E$78:$BC$78,"="&amp;E$107,$E$70:$BC$70))</f>
        <v>2.4437234856045755</v>
      </c>
      <c r="F111" s="567">
        <f t="shared" ref="F111:H111" si="137">+SUM(SUMIF($E$78:$BC$78,"="&amp;F$107,$E$55:$BC$55),SUMIF($E$78:$BC$78,"="&amp;F$107,$E$56:$BC$56))/SUM(SUMIF($E$78:$BC$78,"="&amp;F$107,$E$71:$BC$71),SUMIF($E$78:$BC$78,"="&amp;F$107,$E$70:$BC$70))</f>
        <v>2.0542498964298268</v>
      </c>
      <c r="G111" s="567">
        <f t="shared" si="137"/>
        <v>0.81797115176943136</v>
      </c>
      <c r="H111" s="567">
        <f t="shared" si="137"/>
        <v>0.26946942997987761</v>
      </c>
      <c r="I111" s="257"/>
    </row>
    <row r="113" spans="3:9">
      <c r="C113" s="73"/>
      <c r="D113" s="261"/>
      <c r="E113" s="261"/>
      <c r="F113" s="261"/>
      <c r="G113" s="261"/>
      <c r="H113" s="261"/>
      <c r="I113" s="29"/>
    </row>
    <row r="114" spans="3:9">
      <c r="C114" s="73"/>
      <c r="D114" s="270"/>
      <c r="E114" s="262"/>
      <c r="F114" s="262"/>
      <c r="G114" s="262"/>
      <c r="H114" s="262"/>
      <c r="I114" s="29"/>
    </row>
    <row r="115" spans="3:9">
      <c r="C115" s="73"/>
      <c r="D115" s="270"/>
      <c r="E115" s="262"/>
      <c r="F115" s="262"/>
      <c r="G115" s="262"/>
      <c r="H115" s="262"/>
      <c r="I115" s="29"/>
    </row>
    <row r="116" spans="3:9">
      <c r="C116" s="73"/>
      <c r="D116" s="270"/>
      <c r="E116" s="262"/>
      <c r="F116" s="262"/>
      <c r="G116" s="262"/>
      <c r="H116" s="262"/>
      <c r="I116" s="29"/>
    </row>
    <row r="117" spans="3:9">
      <c r="C117" s="73"/>
      <c r="D117" s="270"/>
      <c r="E117" s="262"/>
      <c r="F117" s="262"/>
      <c r="G117" s="262"/>
      <c r="H117" s="262"/>
      <c r="I117" s="29"/>
    </row>
    <row r="119" spans="3:9">
      <c r="E119" s="211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5" tint="0.59999389629810485"/>
  </sheetPr>
  <dimension ref="A1:AZ197"/>
  <sheetViews>
    <sheetView topLeftCell="N1" zoomScale="80" zoomScaleNormal="80" workbookViewId="0">
      <selection activeCell="S10" sqref="S10"/>
    </sheetView>
  </sheetViews>
  <sheetFormatPr defaultRowHeight="15"/>
  <cols>
    <col min="2" max="2" width="17.28515625" bestFit="1" customWidth="1"/>
    <col min="3" max="3" width="43.7109375" bestFit="1" customWidth="1"/>
    <col min="4" max="4" width="18.140625" bestFit="1" customWidth="1"/>
    <col min="5" max="7" width="15.5703125" bestFit="1" customWidth="1"/>
    <col min="8" max="18" width="15.5703125" style="461" bestFit="1" customWidth="1"/>
    <col min="19" max="25" width="15.5703125" style="32" bestFit="1" customWidth="1"/>
    <col min="26" max="26" width="12" bestFit="1" customWidth="1"/>
    <col min="34" max="34" width="9.140625" style="41"/>
    <col min="35" max="36" width="9.7109375" style="41" bestFit="1" customWidth="1"/>
    <col min="37" max="37" width="9.140625" style="41"/>
    <col min="38" max="38" width="9.7109375" style="41" bestFit="1" customWidth="1"/>
    <col min="39" max="44" width="9.140625" style="41"/>
    <col min="45" max="45" width="9.7109375" style="45" bestFit="1" customWidth="1"/>
    <col min="46" max="51" width="9.140625" style="45"/>
    <col min="52" max="52" width="9.140625" style="41"/>
  </cols>
  <sheetData>
    <row r="1" spans="1:52">
      <c r="A1" s="275"/>
      <c r="D1" s="271">
        <f>+$AI$2</f>
        <v>41275</v>
      </c>
      <c r="E1" s="271">
        <f>+DATE(YEAR(D1)+1,1,1)</f>
        <v>41640</v>
      </c>
      <c r="F1" s="271">
        <f t="shared" ref="F1:G1" si="0">+DATE(YEAR(E1)+1,1,1)</f>
        <v>42005</v>
      </c>
      <c r="G1" s="271">
        <f t="shared" si="0"/>
        <v>42370</v>
      </c>
      <c r="H1" s="271">
        <f t="shared" ref="H1" si="1">+DATE(YEAR(G1)+1,1,1)</f>
        <v>42736</v>
      </c>
      <c r="I1" s="271">
        <f t="shared" ref="I1" si="2">+DATE(YEAR(H1)+1,1,1)</f>
        <v>43101</v>
      </c>
      <c r="J1" s="271">
        <f t="shared" ref="J1" si="3">+DATE(YEAR(I1)+1,1,1)</f>
        <v>43466</v>
      </c>
      <c r="K1" s="271">
        <f t="shared" ref="K1" si="4">+DATE(YEAR(J1)+1,1,1)</f>
        <v>43831</v>
      </c>
      <c r="L1" s="271">
        <f t="shared" ref="L1" si="5">+DATE(YEAR(K1)+1,1,1)</f>
        <v>44197</v>
      </c>
      <c r="M1" s="271">
        <f t="shared" ref="M1" si="6">+DATE(YEAR(L1)+1,1,1)</f>
        <v>44562</v>
      </c>
      <c r="N1" s="271">
        <f t="shared" ref="N1" si="7">+DATE(YEAR(M1)+1,1,1)</f>
        <v>44927</v>
      </c>
      <c r="O1" s="271">
        <f t="shared" ref="O1" si="8">+DATE(YEAR(N1)+1,1,1)</f>
        <v>45292</v>
      </c>
      <c r="P1" s="271">
        <f t="shared" ref="P1" si="9">+DATE(YEAR(O1)+1,1,1)</f>
        <v>45658</v>
      </c>
      <c r="Q1" s="271">
        <f t="shared" ref="Q1" si="10">+DATE(YEAR(P1)+1,1,1)</f>
        <v>46023</v>
      </c>
      <c r="R1" s="271">
        <f t="shared" ref="R1" si="11">+DATE(YEAR(Q1)+1,1,1)</f>
        <v>46388</v>
      </c>
      <c r="S1" s="342"/>
      <c r="T1" s="342"/>
      <c r="U1" s="342"/>
      <c r="V1" s="342"/>
      <c r="W1" s="342"/>
      <c r="X1" s="342"/>
      <c r="Y1" s="342"/>
      <c r="AH1" s="41" t="str">
        <f>+"'"&amp;"ISO Style Costs'!"</f>
        <v>'ISO Style Costs'!</v>
      </c>
      <c r="AL1" s="27">
        <f>+AI2</f>
        <v>41275</v>
      </c>
      <c r="AM1" s="41" t="str">
        <f t="shared" ref="AM1:AM32" si="12">+VLOOKUP(AN1,$AP$1:$AQ$197,2,FALSE)</f>
        <v>e</v>
      </c>
      <c r="AN1" s="41">
        <v>5</v>
      </c>
      <c r="AO1" s="41">
        <f t="shared" ref="AO1:AO32" si="13">+MATCH(AL1,$AS$1:$AS$121)</f>
        <v>26</v>
      </c>
      <c r="AP1" s="41">
        <v>1</v>
      </c>
      <c r="AQ1" s="41" t="s">
        <v>111</v>
      </c>
      <c r="AT1" s="141" t="s">
        <v>140</v>
      </c>
      <c r="AU1" s="141" t="s">
        <v>141</v>
      </c>
      <c r="AV1" s="141" t="s">
        <v>142</v>
      </c>
      <c r="AW1" s="141" t="s">
        <v>143</v>
      </c>
      <c r="AX1" s="141" t="s">
        <v>144</v>
      </c>
      <c r="AY1" s="141" t="s">
        <v>145</v>
      </c>
      <c r="AZ1" s="141" t="s">
        <v>135</v>
      </c>
    </row>
    <row r="2" spans="1:52" s="45" customFormat="1">
      <c r="A2" s="276"/>
      <c r="B2" s="197" t="s">
        <v>55</v>
      </c>
      <c r="C2" s="197" t="s">
        <v>33</v>
      </c>
      <c r="D2" s="195">
        <f>+YEAR('ISO Style Costs'!E2)</f>
        <v>2013</v>
      </c>
      <c r="E2" s="195">
        <f>+D2+1</f>
        <v>2014</v>
      </c>
      <c r="F2" s="195">
        <f t="shared" ref="F2:G2" si="14">+E2+1</f>
        <v>2015</v>
      </c>
      <c r="G2" s="195">
        <f t="shared" si="14"/>
        <v>2016</v>
      </c>
      <c r="H2" s="195">
        <f t="shared" ref="H2" si="15">+G2+1</f>
        <v>2017</v>
      </c>
      <c r="I2" s="195">
        <f t="shared" ref="I2" si="16">+H2+1</f>
        <v>2018</v>
      </c>
      <c r="J2" s="195">
        <f t="shared" ref="J2" si="17">+I2+1</f>
        <v>2019</v>
      </c>
      <c r="K2" s="195">
        <f t="shared" ref="K2" si="18">+J2+1</f>
        <v>2020</v>
      </c>
      <c r="L2" s="195">
        <f t="shared" ref="L2" si="19">+K2+1</f>
        <v>2021</v>
      </c>
      <c r="M2" s="195">
        <f t="shared" ref="M2" si="20">+L2+1</f>
        <v>2022</v>
      </c>
      <c r="N2" s="195">
        <f t="shared" ref="N2" si="21">+M2+1</f>
        <v>2023</v>
      </c>
      <c r="O2" s="195">
        <f t="shared" ref="O2" si="22">+N2+1</f>
        <v>2024</v>
      </c>
      <c r="P2" s="195">
        <f t="shared" ref="P2" si="23">+O2+1</f>
        <v>2025</v>
      </c>
      <c r="Q2" s="195">
        <f t="shared" ref="Q2" si="24">+P2+1</f>
        <v>2026</v>
      </c>
      <c r="R2" s="195">
        <f t="shared" ref="R2" si="25">+Q2+1</f>
        <v>2027</v>
      </c>
      <c r="S2" s="327"/>
      <c r="T2" s="327"/>
      <c r="U2" s="327"/>
      <c r="V2" s="327"/>
      <c r="W2" s="327"/>
      <c r="X2" s="327"/>
      <c r="Y2" s="327"/>
      <c r="AH2" s="41">
        <f>+YEAR(AI2)</f>
        <v>2013</v>
      </c>
      <c r="AI2" s="49">
        <f>+'Monthly Sources and Uses'!$C$2</f>
        <v>41275</v>
      </c>
      <c r="AJ2" s="27">
        <f>+DATE(YEAR(AI2),12,1)</f>
        <v>41609</v>
      </c>
      <c r="AK2" s="41"/>
      <c r="AL2" s="27">
        <f>+EDATE(AL1,1)</f>
        <v>41306</v>
      </c>
      <c r="AM2" s="41" t="str">
        <f t="shared" si="12"/>
        <v>f</v>
      </c>
      <c r="AN2" s="41">
        <f>+AN1+1</f>
        <v>6</v>
      </c>
      <c r="AO2" s="41">
        <f t="shared" si="13"/>
        <v>27</v>
      </c>
      <c r="AP2" s="41">
        <f>+AP1+1</f>
        <v>2</v>
      </c>
      <c r="AQ2" s="41" t="s">
        <v>112</v>
      </c>
      <c r="AR2" s="41"/>
      <c r="AS2" s="139">
        <v>40544</v>
      </c>
      <c r="AT2" s="142">
        <v>336</v>
      </c>
      <c r="AU2" s="142">
        <v>408</v>
      </c>
      <c r="AV2" s="142">
        <v>504</v>
      </c>
      <c r="AW2" s="142">
        <v>160</v>
      </c>
      <c r="AX2" s="142">
        <v>80</v>
      </c>
      <c r="AY2" s="142">
        <v>168</v>
      </c>
      <c r="AZ2" s="142">
        <f>+AT2+AU2</f>
        <v>744</v>
      </c>
    </row>
    <row r="3" spans="1:52" s="41" customFormat="1">
      <c r="A3" s="277">
        <f>+ROW()</f>
        <v>3</v>
      </c>
      <c r="B3" s="198" t="s">
        <v>1</v>
      </c>
      <c r="C3" s="199" t="s">
        <v>175</v>
      </c>
      <c r="D3" s="200">
        <f t="shared" ref="D3:R15" ca="1" si="26">+SUM(INDIRECT($AH$1&amp;VLOOKUP(D$1,$AL$1:$AM$197,2,FALSE)&amp;$A3&amp;":"&amp;VLOOKUP(DATE(YEAR(D$1),12,1),$AL$1:$AM$197,2,FALSE)&amp;$A3))</f>
        <v>73149080</v>
      </c>
      <c r="E3" s="200">
        <f t="shared" ca="1" si="26"/>
        <v>84682550</v>
      </c>
      <c r="F3" s="200">
        <f t="shared" ca="1" si="26"/>
        <v>86218240</v>
      </c>
      <c r="G3" s="200">
        <f t="shared" ca="1" si="26"/>
        <v>93482750</v>
      </c>
      <c r="H3" s="466">
        <f t="shared" ca="1" si="26"/>
        <v>85968600</v>
      </c>
      <c r="I3" s="466">
        <f t="shared" ca="1" si="26"/>
        <v>101866530</v>
      </c>
      <c r="J3" s="466">
        <f t="shared" ca="1" si="26"/>
        <v>102465620</v>
      </c>
      <c r="K3" s="466">
        <f t="shared" ca="1" si="26"/>
        <v>115678990</v>
      </c>
      <c r="L3" s="466">
        <f t="shared" ca="1" si="26"/>
        <v>111671960</v>
      </c>
      <c r="M3" s="466">
        <f t="shared" ca="1" si="26"/>
        <v>122919990</v>
      </c>
      <c r="N3" s="466">
        <f t="shared" ca="1" si="26"/>
        <v>118370270</v>
      </c>
      <c r="O3" s="466">
        <f t="shared" ca="1" si="26"/>
        <v>131570310</v>
      </c>
      <c r="P3" s="466">
        <f t="shared" ca="1" si="26"/>
        <v>124659360</v>
      </c>
      <c r="Q3" s="466">
        <f t="shared" ca="1" si="26"/>
        <v>157928130</v>
      </c>
      <c r="R3" s="466">
        <f t="shared" ca="1" si="26"/>
        <v>159483130</v>
      </c>
      <c r="S3" s="348"/>
      <c r="T3" s="348"/>
      <c r="U3" s="348"/>
      <c r="V3" s="348"/>
      <c r="W3" s="348"/>
      <c r="X3" s="348"/>
      <c r="Y3" s="348"/>
      <c r="AH3" s="41">
        <f>+AH2+1</f>
        <v>2014</v>
      </c>
      <c r="AI3" s="27">
        <f>+DATE(YEAR(AJ2)+1,1,1)</f>
        <v>41640</v>
      </c>
      <c r="AJ3" s="27">
        <f>+DATE(YEAR(AI3),12,1)</f>
        <v>41974</v>
      </c>
      <c r="AL3" s="27">
        <f t="shared" ref="AL3:AL66" si="27">+EDATE(AL2,1)</f>
        <v>41334</v>
      </c>
      <c r="AM3" s="41" t="str">
        <f t="shared" si="12"/>
        <v>g</v>
      </c>
      <c r="AN3" s="41">
        <f t="shared" ref="AN3:AN66" si="28">+AN2+1</f>
        <v>7</v>
      </c>
      <c r="AO3" s="41">
        <f t="shared" si="13"/>
        <v>28</v>
      </c>
      <c r="AP3" s="41">
        <f t="shared" ref="AP3:AP66" si="29">+AP2+1</f>
        <v>3</v>
      </c>
      <c r="AQ3" s="41" t="s">
        <v>104</v>
      </c>
      <c r="AS3" s="139">
        <v>40575</v>
      </c>
      <c r="AT3" s="142">
        <v>320</v>
      </c>
      <c r="AU3" s="142">
        <v>352</v>
      </c>
      <c r="AV3" s="142">
        <v>480</v>
      </c>
      <c r="AW3" s="142">
        <v>128</v>
      </c>
      <c r="AX3" s="142">
        <v>64</v>
      </c>
      <c r="AY3" s="142">
        <v>160</v>
      </c>
      <c r="AZ3" s="142">
        <f t="shared" ref="AZ3:AZ66" si="30">+AT3+AU3</f>
        <v>672</v>
      </c>
    </row>
    <row r="4" spans="1:52" s="41" customFormat="1">
      <c r="A4" s="277">
        <f t="shared" ref="A4:A54" si="31">+ROW()</f>
        <v>4</v>
      </c>
      <c r="B4" s="201" t="s">
        <v>2</v>
      </c>
      <c r="C4" s="202" t="s">
        <v>175</v>
      </c>
      <c r="D4" s="203">
        <f t="shared" ca="1" si="26"/>
        <v>35474420</v>
      </c>
      <c r="E4" s="203">
        <f t="shared" ca="1" si="26"/>
        <v>33595400</v>
      </c>
      <c r="F4" s="203">
        <f t="shared" ca="1" si="26"/>
        <v>37733890</v>
      </c>
      <c r="G4" s="203">
        <f t="shared" ca="1" si="26"/>
        <v>36074790</v>
      </c>
      <c r="H4" s="467">
        <f t="shared" ref="H4:R15" ca="1" si="32">+SUM(INDIRECT($AH$1&amp;VLOOKUP(H$1,$AL$1:$AM$197,2,FALSE)&amp;$A4&amp;":"&amp;VLOOKUP(DATE(YEAR(H$1),12,1),$AL$1:$AM$197,2,FALSE)&amp;$A4))</f>
        <v>40141700</v>
      </c>
      <c r="I4" s="467">
        <f t="shared" ca="1" si="32"/>
        <v>36277320</v>
      </c>
      <c r="J4" s="467">
        <f t="shared" ca="1" si="32"/>
        <v>43810340</v>
      </c>
      <c r="K4" s="467">
        <f t="shared" ca="1" si="32"/>
        <v>44228140</v>
      </c>
      <c r="L4" s="467">
        <f t="shared" ca="1" si="32"/>
        <v>44726040</v>
      </c>
      <c r="M4" s="467">
        <f t="shared" ca="1" si="32"/>
        <v>47291850</v>
      </c>
      <c r="N4" s="467">
        <f t="shared" ca="1" si="32"/>
        <v>52242070</v>
      </c>
      <c r="O4" s="467">
        <f t="shared" ca="1" si="32"/>
        <v>50469240</v>
      </c>
      <c r="P4" s="467">
        <f t="shared" ca="1" si="32"/>
        <v>57257840</v>
      </c>
      <c r="Q4" s="467">
        <f t="shared" ca="1" si="32"/>
        <v>55672650</v>
      </c>
      <c r="R4" s="467">
        <f t="shared" ca="1" si="32"/>
        <v>68326140</v>
      </c>
      <c r="S4" s="348"/>
      <c r="T4" s="348"/>
      <c r="U4" s="348"/>
      <c r="V4" s="348"/>
      <c r="W4" s="348"/>
      <c r="X4" s="348"/>
      <c r="Y4" s="348"/>
      <c r="AH4" s="41">
        <f t="shared" ref="AH4:AH16" si="33">+AH3+1</f>
        <v>2015</v>
      </c>
      <c r="AI4" s="27">
        <f t="shared" ref="AI4:AI16" si="34">+DATE(YEAR(AJ3)+1,1,1)</f>
        <v>42005</v>
      </c>
      <c r="AJ4" s="27">
        <f t="shared" ref="AJ4:AJ16" si="35">+DATE(YEAR(AI4),12,1)</f>
        <v>42339</v>
      </c>
      <c r="AL4" s="27">
        <f t="shared" si="27"/>
        <v>41365</v>
      </c>
      <c r="AM4" s="41" t="str">
        <f t="shared" si="12"/>
        <v>h</v>
      </c>
      <c r="AN4" s="41">
        <f t="shared" si="28"/>
        <v>8</v>
      </c>
      <c r="AO4" s="41">
        <f t="shared" si="13"/>
        <v>29</v>
      </c>
      <c r="AP4" s="41">
        <f t="shared" si="29"/>
        <v>4</v>
      </c>
      <c r="AQ4" s="41" t="s">
        <v>113</v>
      </c>
      <c r="AS4" s="139">
        <v>40603</v>
      </c>
      <c r="AT4" s="142">
        <v>368</v>
      </c>
      <c r="AU4" s="142">
        <v>376</v>
      </c>
      <c r="AV4" s="142">
        <v>552</v>
      </c>
      <c r="AW4" s="142">
        <v>128</v>
      </c>
      <c r="AX4" s="142">
        <v>64</v>
      </c>
      <c r="AY4" s="142">
        <v>184</v>
      </c>
      <c r="AZ4" s="142">
        <f t="shared" si="30"/>
        <v>744</v>
      </c>
    </row>
    <row r="5" spans="1:52" s="41" customFormat="1">
      <c r="A5" s="277">
        <f t="shared" si="31"/>
        <v>5</v>
      </c>
      <c r="B5" s="201" t="s">
        <v>3</v>
      </c>
      <c r="C5" s="202" t="s">
        <v>175</v>
      </c>
      <c r="D5" s="203">
        <f t="shared" ca="1" si="26"/>
        <v>30920400</v>
      </c>
      <c r="E5" s="203">
        <f t="shared" ca="1" si="26"/>
        <v>35621050</v>
      </c>
      <c r="F5" s="203">
        <f t="shared" ca="1" si="26"/>
        <v>35898890</v>
      </c>
      <c r="G5" s="203">
        <f t="shared" ca="1" si="26"/>
        <v>38829520</v>
      </c>
      <c r="H5" s="467">
        <f t="shared" ca="1" si="32"/>
        <v>38044700</v>
      </c>
      <c r="I5" s="467">
        <f t="shared" ca="1" si="32"/>
        <v>42286010</v>
      </c>
      <c r="J5" s="467">
        <f t="shared" ca="1" si="32"/>
        <v>41066840</v>
      </c>
      <c r="K5" s="467">
        <f t="shared" ca="1" si="32"/>
        <v>47260270</v>
      </c>
      <c r="L5" s="467">
        <f t="shared" ca="1" si="32"/>
        <v>42203060</v>
      </c>
      <c r="M5" s="467">
        <f t="shared" ca="1" si="32"/>
        <v>49960730</v>
      </c>
      <c r="N5" s="467">
        <f t="shared" ca="1" si="32"/>
        <v>49445580</v>
      </c>
      <c r="O5" s="467">
        <f t="shared" ca="1" si="32"/>
        <v>53880840</v>
      </c>
      <c r="P5" s="467">
        <f t="shared" ca="1" si="32"/>
        <v>54271300</v>
      </c>
      <c r="Q5" s="467">
        <f t="shared" ca="1" si="32"/>
        <v>64807910</v>
      </c>
      <c r="R5" s="467">
        <f t="shared" ca="1" si="32"/>
        <v>65222250</v>
      </c>
      <c r="S5" s="348"/>
      <c r="T5" s="348"/>
      <c r="U5" s="348"/>
      <c r="V5" s="348"/>
      <c r="W5" s="348"/>
      <c r="X5" s="348"/>
      <c r="Y5" s="348"/>
      <c r="AH5" s="41">
        <f t="shared" si="33"/>
        <v>2016</v>
      </c>
      <c r="AI5" s="27">
        <f t="shared" si="34"/>
        <v>42370</v>
      </c>
      <c r="AJ5" s="27">
        <f t="shared" si="35"/>
        <v>42705</v>
      </c>
      <c r="AL5" s="27">
        <f t="shared" si="27"/>
        <v>41395</v>
      </c>
      <c r="AM5" s="41" t="str">
        <f t="shared" si="12"/>
        <v>i</v>
      </c>
      <c r="AN5" s="41">
        <f t="shared" si="28"/>
        <v>9</v>
      </c>
      <c r="AO5" s="41">
        <f t="shared" si="13"/>
        <v>30</v>
      </c>
      <c r="AP5" s="41">
        <f t="shared" si="29"/>
        <v>5</v>
      </c>
      <c r="AQ5" s="41" t="s">
        <v>114</v>
      </c>
      <c r="AS5" s="139">
        <v>40634</v>
      </c>
      <c r="AT5" s="142">
        <v>336</v>
      </c>
      <c r="AU5" s="142">
        <v>384</v>
      </c>
      <c r="AV5" s="142">
        <v>504</v>
      </c>
      <c r="AW5" s="142">
        <v>144</v>
      </c>
      <c r="AX5" s="142">
        <v>72</v>
      </c>
      <c r="AY5" s="142">
        <v>168</v>
      </c>
      <c r="AZ5" s="142">
        <f t="shared" si="30"/>
        <v>720</v>
      </c>
    </row>
    <row r="6" spans="1:52" s="41" customFormat="1">
      <c r="A6" s="277">
        <f t="shared" si="31"/>
        <v>6</v>
      </c>
      <c r="B6" s="201" t="s">
        <v>4</v>
      </c>
      <c r="C6" s="202" t="s">
        <v>175</v>
      </c>
      <c r="D6" s="203">
        <f t="shared" ca="1" si="26"/>
        <v>26764850</v>
      </c>
      <c r="E6" s="203">
        <f t="shared" ca="1" si="26"/>
        <v>29657410</v>
      </c>
      <c r="F6" s="203">
        <f t="shared" ca="1" si="26"/>
        <v>31203570</v>
      </c>
      <c r="G6" s="203">
        <f t="shared" ca="1" si="26"/>
        <v>30591670</v>
      </c>
      <c r="H6" s="467">
        <f t="shared" ca="1" si="32"/>
        <v>32433770</v>
      </c>
      <c r="I6" s="467">
        <f t="shared" ca="1" si="32"/>
        <v>34820920</v>
      </c>
      <c r="J6" s="467">
        <f t="shared" ca="1" si="32"/>
        <v>33512350</v>
      </c>
      <c r="K6" s="467">
        <f t="shared" ca="1" si="32"/>
        <v>41213880</v>
      </c>
      <c r="L6" s="467">
        <f t="shared" ca="1" si="32"/>
        <v>42315260</v>
      </c>
      <c r="M6" s="467">
        <f t="shared" ca="1" si="32"/>
        <v>40738680</v>
      </c>
      <c r="N6" s="467">
        <f t="shared" ca="1" si="32"/>
        <v>45938280</v>
      </c>
      <c r="O6" s="467">
        <f t="shared" ca="1" si="32"/>
        <v>47056180</v>
      </c>
      <c r="P6" s="467">
        <f t="shared" ca="1" si="32"/>
        <v>46880940</v>
      </c>
      <c r="Q6" s="467">
        <f t="shared" ca="1" si="32"/>
        <v>56068380</v>
      </c>
      <c r="R6" s="467">
        <f t="shared" ca="1" si="32"/>
        <v>59610160</v>
      </c>
      <c r="S6" s="348"/>
      <c r="T6" s="348"/>
      <c r="U6" s="348"/>
      <c r="V6" s="348"/>
      <c r="W6" s="348"/>
      <c r="X6" s="348"/>
      <c r="Y6" s="348"/>
      <c r="AH6" s="41">
        <f t="shared" si="33"/>
        <v>2017</v>
      </c>
      <c r="AI6" s="27">
        <f t="shared" si="34"/>
        <v>42736</v>
      </c>
      <c r="AJ6" s="27">
        <f t="shared" si="35"/>
        <v>43070</v>
      </c>
      <c r="AL6" s="27">
        <f t="shared" si="27"/>
        <v>41426</v>
      </c>
      <c r="AM6" s="41" t="str">
        <f t="shared" si="12"/>
        <v>j</v>
      </c>
      <c r="AN6" s="41">
        <f t="shared" si="28"/>
        <v>10</v>
      </c>
      <c r="AO6" s="41">
        <f t="shared" si="13"/>
        <v>31</v>
      </c>
      <c r="AP6" s="41">
        <f t="shared" si="29"/>
        <v>6</v>
      </c>
      <c r="AQ6" s="41" t="s">
        <v>109</v>
      </c>
      <c r="AS6" s="139">
        <v>40664</v>
      </c>
      <c r="AT6" s="142">
        <v>336</v>
      </c>
      <c r="AU6" s="142">
        <v>408</v>
      </c>
      <c r="AV6" s="142">
        <v>504</v>
      </c>
      <c r="AW6" s="142">
        <v>160</v>
      </c>
      <c r="AX6" s="142">
        <v>80</v>
      </c>
      <c r="AY6" s="142">
        <v>168</v>
      </c>
      <c r="AZ6" s="142">
        <f t="shared" si="30"/>
        <v>744</v>
      </c>
    </row>
    <row r="7" spans="1:52" s="41" customFormat="1">
      <c r="A7" s="277">
        <f t="shared" si="31"/>
        <v>7</v>
      </c>
      <c r="B7" s="201" t="s">
        <v>5</v>
      </c>
      <c r="C7" s="202" t="s">
        <v>175</v>
      </c>
      <c r="D7" s="203">
        <f t="shared" ca="1" si="26"/>
        <v>29061090</v>
      </c>
      <c r="E7" s="203">
        <f t="shared" ca="1" si="26"/>
        <v>29705370</v>
      </c>
      <c r="F7" s="203">
        <f t="shared" ca="1" si="26"/>
        <v>29037600</v>
      </c>
      <c r="G7" s="203">
        <f t="shared" ca="1" si="26"/>
        <v>32864260</v>
      </c>
      <c r="H7" s="467">
        <f t="shared" ca="1" si="32"/>
        <v>32522050</v>
      </c>
      <c r="I7" s="467">
        <f t="shared" ca="1" si="32"/>
        <v>30265740</v>
      </c>
      <c r="J7" s="467">
        <f t="shared" ca="1" si="32"/>
        <v>38247960</v>
      </c>
      <c r="K7" s="467">
        <f t="shared" ca="1" si="32"/>
        <v>41372360</v>
      </c>
      <c r="L7" s="467">
        <f t="shared" ca="1" si="32"/>
        <v>39652020</v>
      </c>
      <c r="M7" s="467">
        <f t="shared" ca="1" si="32"/>
        <v>44085150</v>
      </c>
      <c r="N7" s="467">
        <f t="shared" ca="1" si="32"/>
        <v>45945800</v>
      </c>
      <c r="O7" s="467">
        <f t="shared" ca="1" si="32"/>
        <v>43639130</v>
      </c>
      <c r="P7" s="467">
        <f t="shared" ca="1" si="32"/>
        <v>50296250</v>
      </c>
      <c r="Q7" s="467">
        <f t="shared" ca="1" si="32"/>
        <v>56167880</v>
      </c>
      <c r="R7" s="467">
        <f t="shared" ca="1" si="32"/>
        <v>52130400</v>
      </c>
      <c r="S7" s="348"/>
      <c r="T7" s="348"/>
      <c r="U7" s="348"/>
      <c r="V7" s="348"/>
      <c r="W7" s="348"/>
      <c r="X7" s="348"/>
      <c r="Y7" s="348"/>
      <c r="AH7" s="41">
        <f t="shared" si="33"/>
        <v>2018</v>
      </c>
      <c r="AI7" s="27">
        <f t="shared" si="34"/>
        <v>43101</v>
      </c>
      <c r="AJ7" s="27">
        <f t="shared" si="35"/>
        <v>43435</v>
      </c>
      <c r="AL7" s="27">
        <f t="shared" si="27"/>
        <v>41456</v>
      </c>
      <c r="AM7" s="41" t="str">
        <f t="shared" si="12"/>
        <v>k</v>
      </c>
      <c r="AN7" s="41">
        <f t="shared" si="28"/>
        <v>11</v>
      </c>
      <c r="AO7" s="41">
        <f t="shared" si="13"/>
        <v>32</v>
      </c>
      <c r="AP7" s="41">
        <f t="shared" si="29"/>
        <v>7</v>
      </c>
      <c r="AQ7" s="41" t="s">
        <v>115</v>
      </c>
      <c r="AS7" s="139">
        <v>40695</v>
      </c>
      <c r="AT7" s="142">
        <v>352</v>
      </c>
      <c r="AU7" s="142">
        <v>368</v>
      </c>
      <c r="AV7" s="142">
        <v>528</v>
      </c>
      <c r="AW7" s="142">
        <v>128</v>
      </c>
      <c r="AX7" s="142">
        <v>64</v>
      </c>
      <c r="AY7" s="142">
        <v>176</v>
      </c>
      <c r="AZ7" s="142">
        <f t="shared" si="30"/>
        <v>720</v>
      </c>
    </row>
    <row r="8" spans="1:52" s="41" customFormat="1">
      <c r="A8" s="277">
        <f t="shared" si="31"/>
        <v>8</v>
      </c>
      <c r="B8" s="201" t="s">
        <v>6</v>
      </c>
      <c r="C8" s="202" t="s">
        <v>175</v>
      </c>
      <c r="D8" s="203">
        <f t="shared" ca="1" si="26"/>
        <v>30549050</v>
      </c>
      <c r="E8" s="203">
        <f t="shared" ca="1" si="26"/>
        <v>26903410</v>
      </c>
      <c r="F8" s="203">
        <f t="shared" ca="1" si="26"/>
        <v>32778270</v>
      </c>
      <c r="G8" s="203">
        <f t="shared" ca="1" si="26"/>
        <v>34579420</v>
      </c>
      <c r="H8" s="467">
        <f t="shared" ca="1" si="32"/>
        <v>31336880</v>
      </c>
      <c r="I8" s="467">
        <f t="shared" ca="1" si="32"/>
        <v>36178600</v>
      </c>
      <c r="J8" s="467">
        <f t="shared" ca="1" si="32"/>
        <v>39618990</v>
      </c>
      <c r="K8" s="467">
        <f t="shared" ca="1" si="32"/>
        <v>39754420</v>
      </c>
      <c r="L8" s="467">
        <f t="shared" ca="1" si="32"/>
        <v>43800560</v>
      </c>
      <c r="M8" s="467">
        <f t="shared" ca="1" si="32"/>
        <v>45340300</v>
      </c>
      <c r="N8" s="467">
        <f t="shared" ca="1" si="32"/>
        <v>41094120</v>
      </c>
      <c r="O8" s="467">
        <f t="shared" ca="1" si="32"/>
        <v>48092730</v>
      </c>
      <c r="P8" s="467">
        <f t="shared" ca="1" si="32"/>
        <v>51563510</v>
      </c>
      <c r="Q8" s="467">
        <f t="shared" ca="1" si="32"/>
        <v>53609090</v>
      </c>
      <c r="R8" s="467">
        <f t="shared" ca="1" si="32"/>
        <v>61571930</v>
      </c>
      <c r="S8" s="348"/>
      <c r="T8" s="348"/>
      <c r="U8" s="348"/>
      <c r="V8" s="348"/>
      <c r="W8" s="348"/>
      <c r="X8" s="348"/>
      <c r="Y8" s="348"/>
      <c r="AH8" s="41">
        <f t="shared" si="33"/>
        <v>2019</v>
      </c>
      <c r="AI8" s="27">
        <f t="shared" si="34"/>
        <v>43466</v>
      </c>
      <c r="AJ8" s="27">
        <f t="shared" si="35"/>
        <v>43800</v>
      </c>
      <c r="AL8" s="27">
        <f t="shared" si="27"/>
        <v>41487</v>
      </c>
      <c r="AM8" s="41" t="str">
        <f t="shared" si="12"/>
        <v>l</v>
      </c>
      <c r="AN8" s="41">
        <f t="shared" si="28"/>
        <v>12</v>
      </c>
      <c r="AO8" s="41">
        <f t="shared" si="13"/>
        <v>33</v>
      </c>
      <c r="AP8" s="41">
        <f t="shared" si="29"/>
        <v>8</v>
      </c>
      <c r="AQ8" s="41" t="s">
        <v>116</v>
      </c>
      <c r="AS8" s="139">
        <v>40725</v>
      </c>
      <c r="AT8" s="142">
        <v>320</v>
      </c>
      <c r="AU8" s="142">
        <v>424</v>
      </c>
      <c r="AV8" s="142">
        <v>480</v>
      </c>
      <c r="AW8" s="142">
        <v>176</v>
      </c>
      <c r="AX8" s="142">
        <v>88</v>
      </c>
      <c r="AY8" s="142">
        <v>160</v>
      </c>
      <c r="AZ8" s="142">
        <f t="shared" si="30"/>
        <v>744</v>
      </c>
    </row>
    <row r="9" spans="1:52" s="41" customFormat="1">
      <c r="A9" s="277">
        <f t="shared" si="31"/>
        <v>9</v>
      </c>
      <c r="B9" s="201" t="s">
        <v>7</v>
      </c>
      <c r="C9" s="202" t="s">
        <v>175</v>
      </c>
      <c r="D9" s="203">
        <f t="shared" ca="1" si="26"/>
        <v>48494250</v>
      </c>
      <c r="E9" s="203">
        <f t="shared" ca="1" si="26"/>
        <v>46285530</v>
      </c>
      <c r="F9" s="203">
        <f t="shared" ca="1" si="26"/>
        <v>52838560</v>
      </c>
      <c r="G9" s="203">
        <f t="shared" ca="1" si="26"/>
        <v>47987870</v>
      </c>
      <c r="H9" s="467">
        <f t="shared" ca="1" si="32"/>
        <v>58102720</v>
      </c>
      <c r="I9" s="467">
        <f t="shared" ca="1" si="32"/>
        <v>58020350</v>
      </c>
      <c r="J9" s="467">
        <f t="shared" ca="1" si="32"/>
        <v>66525430</v>
      </c>
      <c r="K9" s="467">
        <f t="shared" ca="1" si="32"/>
        <v>67392800</v>
      </c>
      <c r="L9" s="467">
        <f t="shared" ca="1" si="32"/>
        <v>73117710</v>
      </c>
      <c r="M9" s="467">
        <f t="shared" ca="1" si="32"/>
        <v>71498070</v>
      </c>
      <c r="N9" s="467">
        <f t="shared" ca="1" si="32"/>
        <v>78832510</v>
      </c>
      <c r="O9" s="467">
        <f t="shared" ca="1" si="32"/>
        <v>69035030</v>
      </c>
      <c r="P9" s="467">
        <f t="shared" ca="1" si="32"/>
        <v>85768260</v>
      </c>
      <c r="Q9" s="467">
        <f t="shared" ca="1" si="32"/>
        <v>90437100</v>
      </c>
      <c r="R9" s="467">
        <f t="shared" ca="1" si="32"/>
        <v>102416970</v>
      </c>
      <c r="S9" s="348"/>
      <c r="T9" s="348"/>
      <c r="U9" s="348"/>
      <c r="V9" s="348"/>
      <c r="W9" s="348"/>
      <c r="X9" s="348"/>
      <c r="Y9" s="348"/>
      <c r="AH9" s="41">
        <f t="shared" si="33"/>
        <v>2020</v>
      </c>
      <c r="AI9" s="27">
        <f t="shared" si="34"/>
        <v>43831</v>
      </c>
      <c r="AJ9" s="27">
        <f t="shared" si="35"/>
        <v>44166</v>
      </c>
      <c r="AL9" s="27">
        <f t="shared" si="27"/>
        <v>41518</v>
      </c>
      <c r="AM9" s="41" t="str">
        <f t="shared" si="12"/>
        <v>m</v>
      </c>
      <c r="AN9" s="41">
        <f t="shared" si="28"/>
        <v>13</v>
      </c>
      <c r="AO9" s="41">
        <f t="shared" si="13"/>
        <v>34</v>
      </c>
      <c r="AP9" s="41">
        <f t="shared" si="29"/>
        <v>9</v>
      </c>
      <c r="AQ9" s="41" t="s">
        <v>117</v>
      </c>
      <c r="AS9" s="139">
        <v>40756</v>
      </c>
      <c r="AT9" s="142">
        <v>368</v>
      </c>
      <c r="AU9" s="142">
        <v>376</v>
      </c>
      <c r="AV9" s="142">
        <v>552</v>
      </c>
      <c r="AW9" s="142">
        <v>128</v>
      </c>
      <c r="AX9" s="142">
        <v>64</v>
      </c>
      <c r="AY9" s="142">
        <v>184</v>
      </c>
      <c r="AZ9" s="142">
        <f t="shared" si="30"/>
        <v>744</v>
      </c>
    </row>
    <row r="10" spans="1:52" s="41" customFormat="1">
      <c r="A10" s="277">
        <f t="shared" si="31"/>
        <v>10</v>
      </c>
      <c r="B10" s="201" t="s">
        <v>8</v>
      </c>
      <c r="C10" s="202" t="s">
        <v>175</v>
      </c>
      <c r="D10" s="203">
        <f t="shared" ca="1" si="26"/>
        <v>47230510</v>
      </c>
      <c r="E10" s="203">
        <f t="shared" ca="1" si="26"/>
        <v>48280040</v>
      </c>
      <c r="F10" s="203">
        <f t="shared" ca="1" si="26"/>
        <v>48832190</v>
      </c>
      <c r="G10" s="203">
        <f t="shared" ca="1" si="26"/>
        <v>54838230</v>
      </c>
      <c r="H10" s="467">
        <f t="shared" ca="1" si="32"/>
        <v>53719180</v>
      </c>
      <c r="I10" s="467">
        <f t="shared" ca="1" si="32"/>
        <v>59837710</v>
      </c>
      <c r="J10" s="467">
        <f t="shared" ca="1" si="32"/>
        <v>55340760</v>
      </c>
      <c r="K10" s="467">
        <f t="shared" ca="1" si="32"/>
        <v>69158710</v>
      </c>
      <c r="L10" s="467">
        <f t="shared" ca="1" si="32"/>
        <v>66877290</v>
      </c>
      <c r="M10" s="467">
        <f t="shared" ca="1" si="32"/>
        <v>73705690</v>
      </c>
      <c r="N10" s="467">
        <f t="shared" ca="1" si="32"/>
        <v>72515890</v>
      </c>
      <c r="O10" s="467">
        <f t="shared" ca="1" si="32"/>
        <v>78646630</v>
      </c>
      <c r="P10" s="467">
        <f t="shared" ca="1" si="32"/>
        <v>79182680</v>
      </c>
      <c r="Q10" s="467">
        <f t="shared" ca="1" si="32"/>
        <v>93713460</v>
      </c>
      <c r="R10" s="467">
        <f t="shared" ca="1" si="32"/>
        <v>85348800</v>
      </c>
      <c r="S10" s="348"/>
      <c r="T10" s="348"/>
      <c r="U10" s="348"/>
      <c r="V10" s="348"/>
      <c r="W10" s="348"/>
      <c r="X10" s="348"/>
      <c r="Y10" s="348"/>
      <c r="AH10" s="41">
        <f t="shared" si="33"/>
        <v>2021</v>
      </c>
      <c r="AI10" s="27">
        <f t="shared" si="34"/>
        <v>44197</v>
      </c>
      <c r="AJ10" s="27">
        <f t="shared" si="35"/>
        <v>44531</v>
      </c>
      <c r="AL10" s="27">
        <f t="shared" si="27"/>
        <v>41548</v>
      </c>
      <c r="AM10" s="41" t="str">
        <f t="shared" si="12"/>
        <v>n</v>
      </c>
      <c r="AN10" s="41">
        <f t="shared" si="28"/>
        <v>14</v>
      </c>
      <c r="AO10" s="41">
        <f t="shared" si="13"/>
        <v>35</v>
      </c>
      <c r="AP10" s="41">
        <f t="shared" si="29"/>
        <v>10</v>
      </c>
      <c r="AQ10" s="41" t="s">
        <v>118</v>
      </c>
      <c r="AS10" s="139">
        <v>40787</v>
      </c>
      <c r="AT10" s="142">
        <v>336</v>
      </c>
      <c r="AU10" s="142">
        <v>384</v>
      </c>
      <c r="AV10" s="142">
        <v>504</v>
      </c>
      <c r="AW10" s="142">
        <v>144</v>
      </c>
      <c r="AX10" s="142">
        <v>72</v>
      </c>
      <c r="AY10" s="142">
        <v>168</v>
      </c>
      <c r="AZ10" s="142">
        <f t="shared" si="30"/>
        <v>720</v>
      </c>
    </row>
    <row r="11" spans="1:52" s="41" customFormat="1">
      <c r="A11" s="277">
        <f t="shared" si="31"/>
        <v>11</v>
      </c>
      <c r="B11" s="201" t="s">
        <v>9</v>
      </c>
      <c r="C11" s="202" t="s">
        <v>175</v>
      </c>
      <c r="D11" s="203">
        <f t="shared" ca="1" si="26"/>
        <v>406120</v>
      </c>
      <c r="E11" s="203">
        <f t="shared" ca="1" si="26"/>
        <v>0</v>
      </c>
      <c r="F11" s="203">
        <f t="shared" ca="1" si="26"/>
        <v>0</v>
      </c>
      <c r="G11" s="203">
        <f t="shared" ca="1" si="26"/>
        <v>0</v>
      </c>
      <c r="H11" s="467">
        <f t="shared" ca="1" si="32"/>
        <v>0</v>
      </c>
      <c r="I11" s="467">
        <f t="shared" ca="1" si="32"/>
        <v>0</v>
      </c>
      <c r="J11" s="467">
        <f t="shared" ca="1" si="32"/>
        <v>1272710</v>
      </c>
      <c r="K11" s="467">
        <f t="shared" ca="1" si="32"/>
        <v>4709910</v>
      </c>
      <c r="L11" s="467">
        <f t="shared" ca="1" si="32"/>
        <v>9557460</v>
      </c>
      <c r="M11" s="467">
        <f t="shared" ca="1" si="32"/>
        <v>8863650</v>
      </c>
      <c r="N11" s="467">
        <f t="shared" ca="1" si="32"/>
        <v>7581550</v>
      </c>
      <c r="O11" s="467">
        <f t="shared" ca="1" si="32"/>
        <v>6957680</v>
      </c>
      <c r="P11" s="467">
        <f t="shared" ca="1" si="32"/>
        <v>7238840</v>
      </c>
      <c r="Q11" s="467">
        <f t="shared" ca="1" si="32"/>
        <v>7877470</v>
      </c>
      <c r="R11" s="467">
        <f t="shared" ca="1" si="32"/>
        <v>7900290</v>
      </c>
      <c r="S11" s="348"/>
      <c r="T11" s="348"/>
      <c r="U11" s="348"/>
      <c r="V11" s="348"/>
      <c r="W11" s="348"/>
      <c r="X11" s="348"/>
      <c r="Y11" s="348"/>
      <c r="AH11" s="41">
        <f t="shared" si="33"/>
        <v>2022</v>
      </c>
      <c r="AI11" s="27">
        <f t="shared" si="34"/>
        <v>44562</v>
      </c>
      <c r="AJ11" s="27">
        <f t="shared" si="35"/>
        <v>44896</v>
      </c>
      <c r="AL11" s="27">
        <f t="shared" si="27"/>
        <v>41579</v>
      </c>
      <c r="AM11" s="41" t="str">
        <f t="shared" si="12"/>
        <v>o</v>
      </c>
      <c r="AN11" s="41">
        <f t="shared" si="28"/>
        <v>15</v>
      </c>
      <c r="AO11" s="41">
        <f t="shared" si="13"/>
        <v>36</v>
      </c>
      <c r="AP11" s="41">
        <f t="shared" si="29"/>
        <v>11</v>
      </c>
      <c r="AQ11" s="41" t="s">
        <v>119</v>
      </c>
      <c r="AS11" s="139">
        <v>40817</v>
      </c>
      <c r="AT11" s="142">
        <v>336</v>
      </c>
      <c r="AU11" s="142">
        <v>408</v>
      </c>
      <c r="AV11" s="142">
        <v>504</v>
      </c>
      <c r="AW11" s="142">
        <v>160</v>
      </c>
      <c r="AX11" s="142">
        <v>80</v>
      </c>
      <c r="AY11" s="142">
        <v>168</v>
      </c>
      <c r="AZ11" s="142">
        <f t="shared" si="30"/>
        <v>744</v>
      </c>
    </row>
    <row r="12" spans="1:52" s="41" customFormat="1">
      <c r="A12" s="277">
        <f t="shared" si="31"/>
        <v>12</v>
      </c>
      <c r="B12" s="201" t="s">
        <v>10</v>
      </c>
      <c r="C12" s="202" t="s">
        <v>175</v>
      </c>
      <c r="D12" s="203">
        <f t="shared" ca="1" si="26"/>
        <v>614560</v>
      </c>
      <c r="E12" s="203">
        <f t="shared" ca="1" si="26"/>
        <v>0</v>
      </c>
      <c r="F12" s="203">
        <f t="shared" ca="1" si="26"/>
        <v>0</v>
      </c>
      <c r="G12" s="203">
        <f t="shared" ca="1" si="26"/>
        <v>0</v>
      </c>
      <c r="H12" s="467">
        <f t="shared" ca="1" si="32"/>
        <v>0</v>
      </c>
      <c r="I12" s="467">
        <f t="shared" ca="1" si="32"/>
        <v>0</v>
      </c>
      <c r="J12" s="467">
        <f t="shared" ca="1" si="32"/>
        <v>0</v>
      </c>
      <c r="K12" s="467">
        <f t="shared" ca="1" si="32"/>
        <v>136660</v>
      </c>
      <c r="L12" s="467">
        <f t="shared" ca="1" si="32"/>
        <v>2610550</v>
      </c>
      <c r="M12" s="467">
        <f t="shared" ca="1" si="32"/>
        <v>1561340</v>
      </c>
      <c r="N12" s="467">
        <f t="shared" ca="1" si="32"/>
        <v>381740</v>
      </c>
      <c r="O12" s="467">
        <f t="shared" ca="1" si="32"/>
        <v>36880</v>
      </c>
      <c r="P12" s="467">
        <f t="shared" ca="1" si="32"/>
        <v>53350</v>
      </c>
      <c r="Q12" s="467">
        <f t="shared" ca="1" si="32"/>
        <v>44840</v>
      </c>
      <c r="R12" s="467">
        <f t="shared" ca="1" si="32"/>
        <v>233750</v>
      </c>
      <c r="S12" s="348"/>
      <c r="T12" s="348"/>
      <c r="U12" s="348"/>
      <c r="V12" s="348"/>
      <c r="W12" s="348"/>
      <c r="X12" s="348"/>
      <c r="Y12" s="348"/>
      <c r="AH12" s="41">
        <f t="shared" si="33"/>
        <v>2023</v>
      </c>
      <c r="AI12" s="27">
        <f t="shared" si="34"/>
        <v>44927</v>
      </c>
      <c r="AJ12" s="27">
        <f t="shared" si="35"/>
        <v>45261</v>
      </c>
      <c r="AL12" s="27">
        <f t="shared" si="27"/>
        <v>41609</v>
      </c>
      <c r="AM12" s="41" t="str">
        <f t="shared" si="12"/>
        <v>p</v>
      </c>
      <c r="AN12" s="41">
        <f t="shared" si="28"/>
        <v>16</v>
      </c>
      <c r="AO12" s="41">
        <f t="shared" si="13"/>
        <v>37</v>
      </c>
      <c r="AP12" s="41">
        <f t="shared" si="29"/>
        <v>12</v>
      </c>
      <c r="AQ12" s="41" t="s">
        <v>120</v>
      </c>
      <c r="AS12" s="139">
        <v>40848</v>
      </c>
      <c r="AT12" s="142">
        <v>336</v>
      </c>
      <c r="AU12" s="142">
        <v>384</v>
      </c>
      <c r="AV12" s="142">
        <v>504</v>
      </c>
      <c r="AW12" s="142">
        <v>144</v>
      </c>
      <c r="AX12" s="142">
        <v>72</v>
      </c>
      <c r="AY12" s="142">
        <v>168</v>
      </c>
      <c r="AZ12" s="142">
        <f t="shared" si="30"/>
        <v>720</v>
      </c>
    </row>
    <row r="13" spans="1:52" s="41" customFormat="1">
      <c r="A13" s="277">
        <f t="shared" si="31"/>
        <v>13</v>
      </c>
      <c r="B13" s="475" t="s">
        <v>97</v>
      </c>
      <c r="C13" s="478" t="s">
        <v>175</v>
      </c>
      <c r="D13" s="467">
        <f t="shared" ca="1" si="26"/>
        <v>5341120</v>
      </c>
      <c r="E13" s="467">
        <f t="shared" ca="1" si="26"/>
        <v>7047010</v>
      </c>
      <c r="F13" s="467">
        <f t="shared" ca="1" si="26"/>
        <v>12019440</v>
      </c>
      <c r="G13" s="467">
        <f t="shared" ca="1" si="26"/>
        <v>12019430</v>
      </c>
      <c r="H13" s="467">
        <f t="shared" ca="1" si="32"/>
        <v>12307790</v>
      </c>
      <c r="I13" s="467">
        <f t="shared" ca="1" si="32"/>
        <v>12617470</v>
      </c>
      <c r="J13" s="467">
        <f t="shared" ca="1" si="32"/>
        <v>12945880</v>
      </c>
      <c r="K13" s="467">
        <f t="shared" ca="1" si="32"/>
        <v>13290250</v>
      </c>
      <c r="L13" s="467">
        <f t="shared" ca="1" si="32"/>
        <v>13645350</v>
      </c>
      <c r="M13" s="467">
        <f t="shared" ca="1" si="32"/>
        <v>14016440</v>
      </c>
      <c r="N13" s="467">
        <f t="shared" ca="1" si="32"/>
        <v>14395570</v>
      </c>
      <c r="O13" s="467">
        <f t="shared" ca="1" si="32"/>
        <v>14793350</v>
      </c>
      <c r="P13" s="467">
        <f t="shared" ca="1" si="32"/>
        <v>15204520</v>
      </c>
      <c r="Q13" s="467">
        <f t="shared" ca="1" si="32"/>
        <v>15631680</v>
      </c>
      <c r="R13" s="467">
        <f t="shared" ca="1" si="32"/>
        <v>16074880</v>
      </c>
      <c r="S13" s="348"/>
      <c r="T13" s="348"/>
      <c r="U13" s="348"/>
      <c r="V13" s="348"/>
      <c r="W13" s="348"/>
      <c r="X13" s="348"/>
      <c r="Y13" s="348"/>
      <c r="AH13" s="41">
        <f t="shared" si="33"/>
        <v>2024</v>
      </c>
      <c r="AI13" s="27">
        <f t="shared" si="34"/>
        <v>45292</v>
      </c>
      <c r="AJ13" s="27">
        <f t="shared" si="35"/>
        <v>45627</v>
      </c>
      <c r="AL13" s="27">
        <f t="shared" si="27"/>
        <v>41640</v>
      </c>
      <c r="AM13" s="41" t="str">
        <f t="shared" si="12"/>
        <v>q</v>
      </c>
      <c r="AN13" s="41">
        <f t="shared" si="28"/>
        <v>17</v>
      </c>
      <c r="AO13" s="41">
        <f t="shared" si="13"/>
        <v>38</v>
      </c>
      <c r="AP13" s="41">
        <f t="shared" si="29"/>
        <v>13</v>
      </c>
      <c r="AQ13" s="41" t="s">
        <v>121</v>
      </c>
      <c r="AS13" s="139">
        <v>40878</v>
      </c>
      <c r="AT13" s="142">
        <v>336</v>
      </c>
      <c r="AU13" s="142">
        <v>408</v>
      </c>
      <c r="AV13" s="142">
        <v>504</v>
      </c>
      <c r="AW13" s="142">
        <v>160</v>
      </c>
      <c r="AX13" s="142">
        <v>80</v>
      </c>
      <c r="AY13" s="142">
        <v>168</v>
      </c>
      <c r="AZ13" s="142">
        <f t="shared" si="30"/>
        <v>744</v>
      </c>
    </row>
    <row r="14" spans="1:52" s="41" customFormat="1">
      <c r="A14" s="277">
        <f t="shared" si="31"/>
        <v>14</v>
      </c>
      <c r="B14" s="476" t="s">
        <v>290</v>
      </c>
      <c r="C14" s="479" t="s">
        <v>175</v>
      </c>
      <c r="D14" s="468">
        <f t="shared" ca="1" si="26"/>
        <v>360070</v>
      </c>
      <c r="E14" s="468">
        <f t="shared" ca="1" si="26"/>
        <v>475100</v>
      </c>
      <c r="F14" s="468">
        <f t="shared" ca="1" si="26"/>
        <v>810300</v>
      </c>
      <c r="G14" s="468">
        <f t="shared" ca="1" si="26"/>
        <v>810300</v>
      </c>
      <c r="H14" s="468">
        <f t="shared" ca="1" si="32"/>
        <v>829730</v>
      </c>
      <c r="I14" s="468">
        <f t="shared" ca="1" si="32"/>
        <v>850610</v>
      </c>
      <c r="J14" s="468">
        <f t="shared" ca="1" si="32"/>
        <v>872750</v>
      </c>
      <c r="K14" s="468">
        <f t="shared" ca="1" si="32"/>
        <v>895980</v>
      </c>
      <c r="L14" s="468">
        <f t="shared" ca="1" si="32"/>
        <v>919920</v>
      </c>
      <c r="M14" s="468">
        <f t="shared" ca="1" si="32"/>
        <v>944910</v>
      </c>
      <c r="N14" s="468">
        <f t="shared" ca="1" si="32"/>
        <v>970490</v>
      </c>
      <c r="O14" s="468">
        <f t="shared" ca="1" si="32"/>
        <v>997310</v>
      </c>
      <c r="P14" s="468">
        <f t="shared" ca="1" si="32"/>
        <v>1025040</v>
      </c>
      <c r="Q14" s="468">
        <f t="shared" ca="1" si="32"/>
        <v>1053820</v>
      </c>
      <c r="R14" s="468">
        <f t="shared" ca="1" si="32"/>
        <v>1083700</v>
      </c>
      <c r="S14" s="348"/>
      <c r="T14" s="348"/>
      <c r="U14" s="348"/>
      <c r="V14" s="348"/>
      <c r="W14" s="348"/>
      <c r="X14" s="348"/>
      <c r="Y14" s="348"/>
      <c r="AH14" s="41">
        <f t="shared" si="33"/>
        <v>2025</v>
      </c>
      <c r="AI14" s="27">
        <f t="shared" si="34"/>
        <v>45658</v>
      </c>
      <c r="AJ14" s="27">
        <f t="shared" si="35"/>
        <v>45992</v>
      </c>
      <c r="AL14" s="27">
        <f t="shared" si="27"/>
        <v>41671</v>
      </c>
      <c r="AM14" s="41" t="str">
        <f t="shared" si="12"/>
        <v>r</v>
      </c>
      <c r="AN14" s="41">
        <f t="shared" si="28"/>
        <v>18</v>
      </c>
      <c r="AO14" s="41">
        <f t="shared" si="13"/>
        <v>39</v>
      </c>
      <c r="AP14" s="41">
        <f t="shared" si="29"/>
        <v>14</v>
      </c>
      <c r="AQ14" s="41" t="s">
        <v>105</v>
      </c>
      <c r="AS14" s="140">
        <v>40909</v>
      </c>
      <c r="AT14" s="143">
        <v>336</v>
      </c>
      <c r="AU14" s="143">
        <v>408</v>
      </c>
      <c r="AV14" s="143">
        <v>504</v>
      </c>
      <c r="AW14" s="143">
        <v>160</v>
      </c>
      <c r="AX14" s="143">
        <v>80</v>
      </c>
      <c r="AY14" s="143">
        <v>168</v>
      </c>
      <c r="AZ14" s="143">
        <f t="shared" si="30"/>
        <v>744</v>
      </c>
    </row>
    <row r="15" spans="1:52" s="41" customFormat="1">
      <c r="A15" s="277">
        <f t="shared" si="31"/>
        <v>15</v>
      </c>
      <c r="B15" s="476" t="s">
        <v>295</v>
      </c>
      <c r="C15" s="479" t="s">
        <v>296</v>
      </c>
      <c r="D15" s="468">
        <f t="shared" ca="1" si="26"/>
        <v>-360070</v>
      </c>
      <c r="E15" s="468">
        <f t="shared" ca="1" si="26"/>
        <v>-475100</v>
      </c>
      <c r="F15" s="468">
        <f t="shared" ca="1" si="26"/>
        <v>-810300</v>
      </c>
      <c r="G15" s="468">
        <f t="shared" ca="1" si="26"/>
        <v>-810300</v>
      </c>
      <c r="H15" s="468">
        <f t="shared" ca="1" si="32"/>
        <v>-829730</v>
      </c>
      <c r="I15" s="468">
        <f t="shared" ca="1" si="32"/>
        <v>-850610</v>
      </c>
      <c r="J15" s="468">
        <f t="shared" ca="1" si="32"/>
        <v>-872750</v>
      </c>
      <c r="K15" s="468">
        <f t="shared" ca="1" si="32"/>
        <v>-895980</v>
      </c>
      <c r="L15" s="468">
        <f t="shared" ca="1" si="32"/>
        <v>-919920</v>
      </c>
      <c r="M15" s="468">
        <f t="shared" ca="1" si="32"/>
        <v>-944910</v>
      </c>
      <c r="N15" s="468">
        <f t="shared" ca="1" si="32"/>
        <v>-970490</v>
      </c>
      <c r="O15" s="468">
        <f t="shared" ca="1" si="32"/>
        <v>-997310</v>
      </c>
      <c r="P15" s="468">
        <f t="shared" ca="1" si="32"/>
        <v>-1025040</v>
      </c>
      <c r="Q15" s="468">
        <f t="shared" ca="1" si="32"/>
        <v>-1053820</v>
      </c>
      <c r="R15" s="468">
        <f t="shared" ca="1" si="32"/>
        <v>-1083700</v>
      </c>
      <c r="S15" s="348"/>
      <c r="T15" s="348"/>
      <c r="U15" s="348"/>
      <c r="V15" s="348"/>
      <c r="W15" s="348"/>
      <c r="X15" s="348"/>
      <c r="Y15" s="348"/>
      <c r="AH15" s="41">
        <f>+AH14+1</f>
        <v>2026</v>
      </c>
      <c r="AI15" s="27">
        <f>+DATE(YEAR(AJ14)+1,1,1)</f>
        <v>46023</v>
      </c>
      <c r="AJ15" s="27">
        <f t="shared" si="35"/>
        <v>46357</v>
      </c>
      <c r="AL15" s="27">
        <f>+EDATE(AL14,1)</f>
        <v>41699</v>
      </c>
      <c r="AM15" s="41" t="str">
        <f t="shared" si="12"/>
        <v>s</v>
      </c>
      <c r="AN15" s="41">
        <f>+AN14+1</f>
        <v>19</v>
      </c>
      <c r="AO15" s="41">
        <f t="shared" si="13"/>
        <v>40</v>
      </c>
      <c r="AP15" s="41">
        <f>+AP14+1</f>
        <v>15</v>
      </c>
      <c r="AQ15" s="41" t="s">
        <v>106</v>
      </c>
      <c r="AS15" s="140">
        <v>40940</v>
      </c>
      <c r="AT15" s="143">
        <v>336</v>
      </c>
      <c r="AU15" s="143">
        <v>360</v>
      </c>
      <c r="AV15" s="143">
        <v>504</v>
      </c>
      <c r="AW15" s="143">
        <v>128</v>
      </c>
      <c r="AX15" s="143">
        <v>64</v>
      </c>
      <c r="AY15" s="143">
        <v>168</v>
      </c>
      <c r="AZ15" s="143">
        <f t="shared" si="30"/>
        <v>696</v>
      </c>
    </row>
    <row r="16" spans="1:52" s="41" customFormat="1">
      <c r="A16" s="277">
        <f t="shared" si="31"/>
        <v>16</v>
      </c>
      <c r="B16" s="206"/>
      <c r="C16" s="197" t="s">
        <v>60</v>
      </c>
      <c r="D16" s="207">
        <f ca="1">+SUM(D3:D15)</f>
        <v>328005450</v>
      </c>
      <c r="E16" s="469">
        <f t="shared" ref="E16:G16" ca="1" si="36">+SUM(E3:E15)</f>
        <v>341777770</v>
      </c>
      <c r="F16" s="469">
        <f t="shared" ca="1" si="36"/>
        <v>366560650</v>
      </c>
      <c r="G16" s="469">
        <f t="shared" ca="1" si="36"/>
        <v>381267940</v>
      </c>
      <c r="H16" s="469">
        <f t="shared" ref="H16:R16" ca="1" si="37">+SUM(H3:H15)</f>
        <v>384577390</v>
      </c>
      <c r="I16" s="469">
        <f t="shared" ca="1" si="37"/>
        <v>412170650</v>
      </c>
      <c r="J16" s="469">
        <f t="shared" ca="1" si="37"/>
        <v>434806880</v>
      </c>
      <c r="K16" s="469">
        <f t="shared" ca="1" si="37"/>
        <v>484196390</v>
      </c>
      <c r="L16" s="469">
        <f t="shared" ca="1" si="37"/>
        <v>490177260</v>
      </c>
      <c r="M16" s="469">
        <f t="shared" ca="1" si="37"/>
        <v>519981890</v>
      </c>
      <c r="N16" s="469">
        <f t="shared" ca="1" si="37"/>
        <v>526743380</v>
      </c>
      <c r="O16" s="469">
        <f t="shared" ca="1" si="37"/>
        <v>544178000</v>
      </c>
      <c r="P16" s="469">
        <f t="shared" ca="1" si="37"/>
        <v>572376850</v>
      </c>
      <c r="Q16" s="469">
        <f t="shared" ca="1" si="37"/>
        <v>651958590</v>
      </c>
      <c r="R16" s="469">
        <f t="shared" ca="1" si="37"/>
        <v>678318700</v>
      </c>
      <c r="S16" s="348"/>
      <c r="T16" s="348"/>
      <c r="U16" s="348"/>
      <c r="V16" s="348"/>
      <c r="W16" s="348"/>
      <c r="X16" s="348"/>
      <c r="Y16" s="348"/>
      <c r="AH16" s="41">
        <f t="shared" si="33"/>
        <v>2027</v>
      </c>
      <c r="AI16" s="27">
        <f t="shared" si="34"/>
        <v>46388</v>
      </c>
      <c r="AJ16" s="27">
        <f t="shared" si="35"/>
        <v>46722</v>
      </c>
      <c r="AL16" s="27">
        <f t="shared" si="27"/>
        <v>41730</v>
      </c>
      <c r="AM16" s="41" t="str">
        <f t="shared" si="12"/>
        <v>t</v>
      </c>
      <c r="AN16" s="41">
        <f t="shared" si="28"/>
        <v>20</v>
      </c>
      <c r="AO16" s="41">
        <f t="shared" si="13"/>
        <v>41</v>
      </c>
      <c r="AP16" s="41">
        <f t="shared" si="29"/>
        <v>16</v>
      </c>
      <c r="AQ16" s="41" t="s">
        <v>122</v>
      </c>
      <c r="AS16" s="140">
        <v>40969</v>
      </c>
      <c r="AT16" s="143">
        <v>352</v>
      </c>
      <c r="AU16" s="143">
        <v>392</v>
      </c>
      <c r="AV16" s="143">
        <v>528</v>
      </c>
      <c r="AW16" s="143">
        <v>144</v>
      </c>
      <c r="AX16" s="143">
        <v>72</v>
      </c>
      <c r="AY16" s="143">
        <v>176</v>
      </c>
      <c r="AZ16" s="143">
        <f t="shared" si="30"/>
        <v>744</v>
      </c>
    </row>
    <row r="17" spans="1:52" s="41" customFormat="1">
      <c r="A17" s="277">
        <f t="shared" si="31"/>
        <v>17</v>
      </c>
      <c r="B17" s="206"/>
      <c r="C17" s="206"/>
      <c r="D17" s="207"/>
      <c r="E17" s="207"/>
      <c r="F17" s="207"/>
      <c r="G17" s="207"/>
      <c r="H17" s="469"/>
      <c r="I17" s="469"/>
      <c r="J17" s="469"/>
      <c r="K17" s="469"/>
      <c r="L17" s="469"/>
      <c r="M17" s="469"/>
      <c r="N17" s="469"/>
      <c r="O17" s="469"/>
      <c r="P17" s="469"/>
      <c r="Q17" s="469"/>
      <c r="R17" s="469"/>
      <c r="S17" s="348"/>
      <c r="T17" s="348"/>
      <c r="U17" s="348"/>
      <c r="V17" s="348"/>
      <c r="W17" s="348"/>
      <c r="X17" s="348"/>
      <c r="Y17" s="348"/>
      <c r="AL17" s="27">
        <f t="shared" si="27"/>
        <v>41760</v>
      </c>
      <c r="AM17" s="41" t="str">
        <f t="shared" si="12"/>
        <v>u</v>
      </c>
      <c r="AN17" s="41">
        <f t="shared" si="28"/>
        <v>21</v>
      </c>
      <c r="AO17" s="41">
        <f t="shared" si="13"/>
        <v>42</v>
      </c>
      <c r="AP17" s="41">
        <f t="shared" si="29"/>
        <v>17</v>
      </c>
      <c r="AQ17" s="41" t="s">
        <v>110</v>
      </c>
      <c r="AS17" s="140">
        <v>41000</v>
      </c>
      <c r="AT17" s="143">
        <v>336</v>
      </c>
      <c r="AU17" s="143">
        <v>384</v>
      </c>
      <c r="AV17" s="143">
        <v>504</v>
      </c>
      <c r="AW17" s="143">
        <v>144</v>
      </c>
      <c r="AX17" s="143">
        <v>72</v>
      </c>
      <c r="AY17" s="143">
        <v>168</v>
      </c>
      <c r="AZ17" s="143">
        <f t="shared" si="30"/>
        <v>720</v>
      </c>
    </row>
    <row r="18" spans="1:52" s="41" customFormat="1">
      <c r="A18" s="277">
        <f t="shared" si="31"/>
        <v>18</v>
      </c>
      <c r="B18" s="206"/>
      <c r="C18" s="206"/>
      <c r="D18" s="195">
        <f>+D$2</f>
        <v>2013</v>
      </c>
      <c r="E18" s="195">
        <f t="shared" ref="E18:R18" si="38">+E$2</f>
        <v>2014</v>
      </c>
      <c r="F18" s="195">
        <f t="shared" si="38"/>
        <v>2015</v>
      </c>
      <c r="G18" s="195">
        <f t="shared" si="38"/>
        <v>2016</v>
      </c>
      <c r="H18" s="195">
        <f t="shared" si="38"/>
        <v>2017</v>
      </c>
      <c r="I18" s="195">
        <f t="shared" si="38"/>
        <v>2018</v>
      </c>
      <c r="J18" s="195">
        <f t="shared" si="38"/>
        <v>2019</v>
      </c>
      <c r="K18" s="195">
        <f t="shared" si="38"/>
        <v>2020</v>
      </c>
      <c r="L18" s="195">
        <f t="shared" si="38"/>
        <v>2021</v>
      </c>
      <c r="M18" s="195">
        <f t="shared" si="38"/>
        <v>2022</v>
      </c>
      <c r="N18" s="195">
        <f t="shared" si="38"/>
        <v>2023</v>
      </c>
      <c r="O18" s="195">
        <f t="shared" si="38"/>
        <v>2024</v>
      </c>
      <c r="P18" s="195">
        <f t="shared" si="38"/>
        <v>2025</v>
      </c>
      <c r="Q18" s="195">
        <f t="shared" si="38"/>
        <v>2026</v>
      </c>
      <c r="R18" s="195">
        <f t="shared" si="38"/>
        <v>2027</v>
      </c>
      <c r="S18" s="327"/>
      <c r="T18" s="327"/>
      <c r="U18" s="327"/>
      <c r="V18" s="327"/>
      <c r="W18" s="327"/>
      <c r="X18" s="327"/>
      <c r="Y18" s="327"/>
      <c r="AL18" s="27">
        <f t="shared" si="27"/>
        <v>41791</v>
      </c>
      <c r="AM18" s="41" t="str">
        <f t="shared" si="12"/>
        <v>v</v>
      </c>
      <c r="AN18" s="41">
        <f t="shared" si="28"/>
        <v>22</v>
      </c>
      <c r="AO18" s="41">
        <f t="shared" si="13"/>
        <v>43</v>
      </c>
      <c r="AP18" s="41">
        <f t="shared" si="29"/>
        <v>18</v>
      </c>
      <c r="AQ18" s="41" t="s">
        <v>123</v>
      </c>
      <c r="AS18" s="140">
        <v>41030</v>
      </c>
      <c r="AT18" s="143">
        <v>352</v>
      </c>
      <c r="AU18" s="143">
        <v>392</v>
      </c>
      <c r="AV18" s="143">
        <v>528</v>
      </c>
      <c r="AW18" s="143">
        <v>144</v>
      </c>
      <c r="AX18" s="143">
        <v>72</v>
      </c>
      <c r="AY18" s="143">
        <v>176</v>
      </c>
      <c r="AZ18" s="143">
        <f t="shared" si="30"/>
        <v>744</v>
      </c>
    </row>
    <row r="19" spans="1:52" s="41" customFormat="1">
      <c r="A19" s="277">
        <f t="shared" si="31"/>
        <v>19</v>
      </c>
      <c r="B19" s="208" t="s">
        <v>1</v>
      </c>
      <c r="C19" s="199" t="s">
        <v>61</v>
      </c>
      <c r="D19" s="200">
        <f t="shared" ref="D19:R30" ca="1" si="39">+SUM(INDIRECT($AH$1&amp;VLOOKUP(D$1,$AL$1:$AM$197,2,FALSE)&amp;$A19&amp;":"&amp;VLOOKUP(DATE(YEAR(D$1),12,1),$AL$1:$AM$197,2,FALSE)&amp;$A19))</f>
        <v>88224407.620000005</v>
      </c>
      <c r="E19" s="200">
        <f t="shared" ca="1" si="39"/>
        <v>96905100</v>
      </c>
      <c r="F19" s="200">
        <f t="shared" ca="1" si="39"/>
        <v>96246611</v>
      </c>
      <c r="G19" s="200">
        <f t="shared" ca="1" si="39"/>
        <v>104739504</v>
      </c>
      <c r="H19" s="466">
        <f t="shared" ca="1" si="39"/>
        <v>96347471.5</v>
      </c>
      <c r="I19" s="466">
        <f t="shared" ca="1" si="39"/>
        <v>119885303.5</v>
      </c>
      <c r="J19" s="466">
        <f t="shared" ca="1" si="39"/>
        <v>142701229.88</v>
      </c>
      <c r="K19" s="466">
        <f t="shared" ca="1" si="39"/>
        <v>191491657</v>
      </c>
      <c r="L19" s="466">
        <f t="shared" ca="1" si="39"/>
        <v>203974499.12</v>
      </c>
      <c r="M19" s="466">
        <f t="shared" ca="1" si="39"/>
        <v>220588274</v>
      </c>
      <c r="N19" s="466">
        <f t="shared" ca="1" si="39"/>
        <v>206052398.5</v>
      </c>
      <c r="O19" s="466">
        <f t="shared" ca="1" si="39"/>
        <v>227173246</v>
      </c>
      <c r="P19" s="466">
        <f t="shared" ca="1" si="39"/>
        <v>208266229.25</v>
      </c>
      <c r="Q19" s="466">
        <f t="shared" ca="1" si="39"/>
        <v>245293573</v>
      </c>
      <c r="R19" s="466">
        <f t="shared" ca="1" si="39"/>
        <v>241619743.75</v>
      </c>
      <c r="S19" s="348"/>
      <c r="T19" s="348"/>
      <c r="U19" s="348"/>
      <c r="V19" s="348"/>
      <c r="W19" s="348"/>
      <c r="X19" s="348"/>
      <c r="Y19" s="348"/>
      <c r="AL19" s="27">
        <f t="shared" si="27"/>
        <v>41821</v>
      </c>
      <c r="AM19" s="41" t="str">
        <f t="shared" si="12"/>
        <v>w</v>
      </c>
      <c r="AN19" s="41">
        <f t="shared" si="28"/>
        <v>23</v>
      </c>
      <c r="AO19" s="41">
        <f t="shared" si="13"/>
        <v>44</v>
      </c>
      <c r="AP19" s="41">
        <f t="shared" si="29"/>
        <v>19</v>
      </c>
      <c r="AQ19" s="41" t="s">
        <v>124</v>
      </c>
      <c r="AS19" s="140">
        <v>41061</v>
      </c>
      <c r="AT19" s="143">
        <v>336</v>
      </c>
      <c r="AU19" s="143">
        <v>384</v>
      </c>
      <c r="AV19" s="143">
        <v>504</v>
      </c>
      <c r="AW19" s="143">
        <v>144</v>
      </c>
      <c r="AX19" s="143">
        <v>72</v>
      </c>
      <c r="AY19" s="143">
        <v>168</v>
      </c>
      <c r="AZ19" s="143">
        <f t="shared" si="30"/>
        <v>720</v>
      </c>
    </row>
    <row r="20" spans="1:52" s="41" customFormat="1">
      <c r="A20" s="277">
        <f t="shared" si="31"/>
        <v>20</v>
      </c>
      <c r="B20" s="209" t="s">
        <v>2</v>
      </c>
      <c r="C20" s="202" t="s">
        <v>61</v>
      </c>
      <c r="D20" s="203">
        <f t="shared" ca="1" si="39"/>
        <v>34277783.5</v>
      </c>
      <c r="E20" s="203">
        <f t="shared" ca="1" si="39"/>
        <v>32973626.5</v>
      </c>
      <c r="F20" s="203">
        <f t="shared" ca="1" si="39"/>
        <v>35784187</v>
      </c>
      <c r="G20" s="203">
        <f t="shared" ca="1" si="39"/>
        <v>35438359.5</v>
      </c>
      <c r="H20" s="467">
        <f t="shared" ref="H20:R30" ca="1" si="40">+SUM(INDIRECT($AH$1&amp;VLOOKUP(H$1,$AL$1:$AM$197,2,FALSE)&amp;$A20&amp;":"&amp;VLOOKUP(DATE(YEAR(H$1),12,1),$AL$1:$AM$197,2,FALSE)&amp;$A20))</f>
        <v>38922923.5</v>
      </c>
      <c r="I20" s="467">
        <f t="shared" ca="1" si="40"/>
        <v>37526106.560000002</v>
      </c>
      <c r="J20" s="467">
        <f t="shared" ca="1" si="40"/>
        <v>53936346.75</v>
      </c>
      <c r="K20" s="467">
        <f t="shared" ca="1" si="40"/>
        <v>65122204.75</v>
      </c>
      <c r="L20" s="467">
        <f t="shared" ca="1" si="40"/>
        <v>72015898.75</v>
      </c>
      <c r="M20" s="467">
        <f t="shared" ca="1" si="40"/>
        <v>75119382.620000005</v>
      </c>
      <c r="N20" s="467">
        <f t="shared" ca="1" si="40"/>
        <v>80126322</v>
      </c>
      <c r="O20" s="467">
        <f t="shared" ca="1" si="40"/>
        <v>77216185.75</v>
      </c>
      <c r="P20" s="467">
        <f t="shared" ca="1" si="40"/>
        <v>83889264</v>
      </c>
      <c r="Q20" s="467">
        <f t="shared" ca="1" si="40"/>
        <v>76551440.430000007</v>
      </c>
      <c r="R20" s="467">
        <f t="shared" ca="1" si="40"/>
        <v>91232044.5</v>
      </c>
      <c r="S20" s="348"/>
      <c r="T20" s="348"/>
      <c r="U20" s="348"/>
      <c r="V20" s="348"/>
      <c r="W20" s="348"/>
      <c r="X20" s="348"/>
      <c r="Y20" s="348"/>
      <c r="AL20" s="27">
        <f t="shared" si="27"/>
        <v>41852</v>
      </c>
      <c r="AM20" s="41" t="str">
        <f t="shared" si="12"/>
        <v>x</v>
      </c>
      <c r="AN20" s="41">
        <f t="shared" si="28"/>
        <v>24</v>
      </c>
      <c r="AO20" s="41">
        <f t="shared" si="13"/>
        <v>45</v>
      </c>
      <c r="AP20" s="41">
        <f t="shared" si="29"/>
        <v>20</v>
      </c>
      <c r="AQ20" s="41" t="s">
        <v>125</v>
      </c>
      <c r="AS20" s="140">
        <v>41091</v>
      </c>
      <c r="AT20" s="143">
        <v>336</v>
      </c>
      <c r="AU20" s="143">
        <v>408</v>
      </c>
      <c r="AV20" s="143">
        <v>504</v>
      </c>
      <c r="AW20" s="143">
        <v>160</v>
      </c>
      <c r="AX20" s="143">
        <v>80</v>
      </c>
      <c r="AY20" s="143">
        <v>168</v>
      </c>
      <c r="AZ20" s="143">
        <f t="shared" si="30"/>
        <v>744</v>
      </c>
    </row>
    <row r="21" spans="1:52" s="41" customFormat="1">
      <c r="A21" s="277">
        <f t="shared" si="31"/>
        <v>21</v>
      </c>
      <c r="B21" s="209" t="s">
        <v>3</v>
      </c>
      <c r="C21" s="202" t="s">
        <v>61</v>
      </c>
      <c r="D21" s="203">
        <f t="shared" ca="1" si="39"/>
        <v>29181572.5</v>
      </c>
      <c r="E21" s="203">
        <f t="shared" ca="1" si="39"/>
        <v>34216824.75</v>
      </c>
      <c r="F21" s="203">
        <f t="shared" ca="1" si="39"/>
        <v>33410654.810000002</v>
      </c>
      <c r="G21" s="203">
        <f t="shared" ca="1" si="39"/>
        <v>37019980.5</v>
      </c>
      <c r="H21" s="467">
        <f t="shared" ca="1" si="40"/>
        <v>36039402.869999997</v>
      </c>
      <c r="I21" s="467">
        <f t="shared" ca="1" si="40"/>
        <v>42087013.75</v>
      </c>
      <c r="J21" s="467">
        <f t="shared" ca="1" si="40"/>
        <v>49308887</v>
      </c>
      <c r="K21" s="467">
        <f t="shared" ca="1" si="40"/>
        <v>67288181</v>
      </c>
      <c r="L21" s="467">
        <f t="shared" ca="1" si="40"/>
        <v>66638326.5</v>
      </c>
      <c r="M21" s="467">
        <f t="shared" ca="1" si="40"/>
        <v>77902614.5</v>
      </c>
      <c r="N21" s="467">
        <f t="shared" ca="1" si="40"/>
        <v>74453965.5</v>
      </c>
      <c r="O21" s="467">
        <f t="shared" ca="1" si="40"/>
        <v>80023736.5</v>
      </c>
      <c r="P21" s="467">
        <f t="shared" ca="1" si="40"/>
        <v>77933873</v>
      </c>
      <c r="Q21" s="467">
        <f t="shared" ca="1" si="40"/>
        <v>86419418.5</v>
      </c>
      <c r="R21" s="467">
        <f t="shared" ca="1" si="40"/>
        <v>85232162</v>
      </c>
      <c r="S21" s="348"/>
      <c r="T21" s="348"/>
      <c r="U21" s="348"/>
      <c r="V21" s="348"/>
      <c r="W21" s="348"/>
      <c r="X21" s="348"/>
      <c r="Y21" s="348"/>
      <c r="AL21" s="27">
        <f t="shared" si="27"/>
        <v>41883</v>
      </c>
      <c r="AM21" s="41" t="str">
        <f t="shared" si="12"/>
        <v>y</v>
      </c>
      <c r="AN21" s="41">
        <f t="shared" si="28"/>
        <v>25</v>
      </c>
      <c r="AO21" s="41">
        <f t="shared" si="13"/>
        <v>46</v>
      </c>
      <c r="AP21" s="41">
        <f t="shared" si="29"/>
        <v>21</v>
      </c>
      <c r="AQ21" s="41" t="s">
        <v>126</v>
      </c>
      <c r="AS21" s="140">
        <v>41122</v>
      </c>
      <c r="AT21" s="143">
        <v>368</v>
      </c>
      <c r="AU21" s="143">
        <v>376</v>
      </c>
      <c r="AV21" s="143">
        <v>552</v>
      </c>
      <c r="AW21" s="143">
        <v>128</v>
      </c>
      <c r="AX21" s="143">
        <v>64</v>
      </c>
      <c r="AY21" s="143">
        <v>184</v>
      </c>
      <c r="AZ21" s="143">
        <f t="shared" si="30"/>
        <v>744</v>
      </c>
    </row>
    <row r="22" spans="1:52" s="41" customFormat="1">
      <c r="A22" s="277">
        <f t="shared" si="31"/>
        <v>22</v>
      </c>
      <c r="B22" s="209" t="s">
        <v>4</v>
      </c>
      <c r="C22" s="202" t="s">
        <v>61</v>
      </c>
      <c r="D22" s="203">
        <f t="shared" ca="1" si="39"/>
        <v>30853612.310000002</v>
      </c>
      <c r="E22" s="203">
        <f t="shared" ca="1" si="39"/>
        <v>33652575.75</v>
      </c>
      <c r="F22" s="203">
        <f t="shared" ca="1" si="39"/>
        <v>34370654.5</v>
      </c>
      <c r="G22" s="203">
        <f t="shared" ca="1" si="39"/>
        <v>33687490.689999998</v>
      </c>
      <c r="H22" s="467">
        <f t="shared" ca="1" si="40"/>
        <v>35691269.75</v>
      </c>
      <c r="I22" s="467">
        <f t="shared" ca="1" si="40"/>
        <v>40105136.25</v>
      </c>
      <c r="J22" s="467">
        <f t="shared" ca="1" si="40"/>
        <v>46320525.129999995</v>
      </c>
      <c r="K22" s="467">
        <f t="shared" ca="1" si="40"/>
        <v>67244031</v>
      </c>
      <c r="L22" s="467">
        <f t="shared" ca="1" si="40"/>
        <v>76432058.5</v>
      </c>
      <c r="M22" s="467">
        <f t="shared" ca="1" si="40"/>
        <v>72210660.060000002</v>
      </c>
      <c r="N22" s="467">
        <f t="shared" ca="1" si="40"/>
        <v>78542581.5</v>
      </c>
      <c r="O22" s="467">
        <f t="shared" ca="1" si="40"/>
        <v>79580222</v>
      </c>
      <c r="P22" s="467">
        <f t="shared" ca="1" si="40"/>
        <v>76704716.75</v>
      </c>
      <c r="Q22" s="467">
        <f t="shared" ca="1" si="40"/>
        <v>85766201.5</v>
      </c>
      <c r="R22" s="467">
        <f t="shared" ca="1" si="40"/>
        <v>88452345</v>
      </c>
      <c r="S22" s="348"/>
      <c r="T22" s="348"/>
      <c r="U22" s="348"/>
      <c r="V22" s="348"/>
      <c r="W22" s="348"/>
      <c r="X22" s="348"/>
      <c r="Y22" s="348"/>
      <c r="AL22" s="27">
        <f t="shared" si="27"/>
        <v>41913</v>
      </c>
      <c r="AM22" s="41" t="str">
        <f t="shared" si="12"/>
        <v>z</v>
      </c>
      <c r="AN22" s="41">
        <f t="shared" si="28"/>
        <v>26</v>
      </c>
      <c r="AO22" s="41">
        <f t="shared" si="13"/>
        <v>47</v>
      </c>
      <c r="AP22" s="41">
        <f t="shared" si="29"/>
        <v>22</v>
      </c>
      <c r="AQ22" s="41" t="s">
        <v>127</v>
      </c>
      <c r="AS22" s="140">
        <v>41153</v>
      </c>
      <c r="AT22" s="143">
        <v>304</v>
      </c>
      <c r="AU22" s="143">
        <v>416</v>
      </c>
      <c r="AV22" s="143">
        <v>456</v>
      </c>
      <c r="AW22" s="143">
        <v>176</v>
      </c>
      <c r="AX22" s="143">
        <v>88</v>
      </c>
      <c r="AY22" s="143">
        <v>152</v>
      </c>
      <c r="AZ22" s="143">
        <f t="shared" si="30"/>
        <v>720</v>
      </c>
    </row>
    <row r="23" spans="1:52" s="41" customFormat="1">
      <c r="A23" s="277">
        <f t="shared" si="31"/>
        <v>23</v>
      </c>
      <c r="B23" s="209" t="s">
        <v>5</v>
      </c>
      <c r="C23" s="202" t="s">
        <v>61</v>
      </c>
      <c r="D23" s="203">
        <f t="shared" ca="1" si="39"/>
        <v>33529160.5</v>
      </c>
      <c r="E23" s="203">
        <f t="shared" ca="1" si="39"/>
        <v>33694611.5</v>
      </c>
      <c r="F23" s="203">
        <f t="shared" ca="1" si="39"/>
        <v>32031510.689999998</v>
      </c>
      <c r="G23" s="203">
        <f t="shared" ca="1" si="39"/>
        <v>35979904</v>
      </c>
      <c r="H23" s="467">
        <f t="shared" ca="1" si="40"/>
        <v>35715646.5</v>
      </c>
      <c r="I23" s="467">
        <f t="shared" ca="1" si="40"/>
        <v>34986918.879999995</v>
      </c>
      <c r="J23" s="467">
        <f t="shared" ca="1" si="40"/>
        <v>52481417</v>
      </c>
      <c r="K23" s="467">
        <f t="shared" ca="1" si="40"/>
        <v>67560596.5</v>
      </c>
      <c r="L23" s="467">
        <f t="shared" ca="1" si="40"/>
        <v>71495072.25</v>
      </c>
      <c r="M23" s="467">
        <f t="shared" ca="1" si="40"/>
        <v>78056919</v>
      </c>
      <c r="N23" s="467">
        <f t="shared" ca="1" si="40"/>
        <v>78318415.5</v>
      </c>
      <c r="O23" s="467">
        <f t="shared" ca="1" si="40"/>
        <v>74388135.379999995</v>
      </c>
      <c r="P23" s="467">
        <f t="shared" ca="1" si="40"/>
        <v>82226698.5</v>
      </c>
      <c r="Q23" s="467">
        <f t="shared" ca="1" si="40"/>
        <v>85421641</v>
      </c>
      <c r="R23" s="467">
        <f t="shared" ca="1" si="40"/>
        <v>77824365.719999999</v>
      </c>
      <c r="S23" s="348"/>
      <c r="T23" s="348"/>
      <c r="U23" s="348"/>
      <c r="V23" s="348"/>
      <c r="W23" s="348"/>
      <c r="X23" s="348"/>
      <c r="Y23" s="348"/>
      <c r="AL23" s="27">
        <f t="shared" si="27"/>
        <v>41944</v>
      </c>
      <c r="AM23" s="41" t="str">
        <f t="shared" si="12"/>
        <v>aa</v>
      </c>
      <c r="AN23" s="41">
        <f t="shared" si="28"/>
        <v>27</v>
      </c>
      <c r="AO23" s="41">
        <f t="shared" si="13"/>
        <v>48</v>
      </c>
      <c r="AP23" s="41">
        <f t="shared" si="29"/>
        <v>23</v>
      </c>
      <c r="AQ23" s="41" t="s">
        <v>128</v>
      </c>
      <c r="AS23" s="140">
        <v>41183</v>
      </c>
      <c r="AT23" s="143">
        <v>368</v>
      </c>
      <c r="AU23" s="143">
        <v>376</v>
      </c>
      <c r="AV23" s="143">
        <v>552</v>
      </c>
      <c r="AW23" s="143">
        <v>128</v>
      </c>
      <c r="AX23" s="143">
        <v>64</v>
      </c>
      <c r="AY23" s="143">
        <v>184</v>
      </c>
      <c r="AZ23" s="143">
        <f t="shared" si="30"/>
        <v>744</v>
      </c>
    </row>
    <row r="24" spans="1:52" s="41" customFormat="1">
      <c r="A24" s="277">
        <f t="shared" si="31"/>
        <v>24</v>
      </c>
      <c r="B24" s="209" t="s">
        <v>6</v>
      </c>
      <c r="C24" s="202" t="s">
        <v>61</v>
      </c>
      <c r="D24" s="203">
        <f t="shared" ca="1" si="39"/>
        <v>34857668</v>
      </c>
      <c r="E24" s="203">
        <f t="shared" ca="1" si="39"/>
        <v>30426981.07</v>
      </c>
      <c r="F24" s="203">
        <f t="shared" ca="1" si="39"/>
        <v>35964134.25</v>
      </c>
      <c r="G24" s="203">
        <f t="shared" ca="1" si="39"/>
        <v>37700291.5</v>
      </c>
      <c r="H24" s="467">
        <f t="shared" ca="1" si="40"/>
        <v>34463366.310000002</v>
      </c>
      <c r="I24" s="467">
        <f t="shared" ca="1" si="40"/>
        <v>41460314.5</v>
      </c>
      <c r="J24" s="467">
        <f t="shared" ca="1" si="40"/>
        <v>53718499.75</v>
      </c>
      <c r="K24" s="467">
        <f t="shared" ca="1" si="40"/>
        <v>64801665.25</v>
      </c>
      <c r="L24" s="467">
        <f t="shared" ca="1" si="40"/>
        <v>77952941</v>
      </c>
      <c r="M24" s="467">
        <f t="shared" ca="1" si="40"/>
        <v>79686457.5</v>
      </c>
      <c r="N24" s="467">
        <f t="shared" ca="1" si="40"/>
        <v>70152555</v>
      </c>
      <c r="O24" s="467">
        <f t="shared" ca="1" si="40"/>
        <v>82001846.5</v>
      </c>
      <c r="P24" s="467">
        <f t="shared" ca="1" si="40"/>
        <v>83550322</v>
      </c>
      <c r="Q24" s="467">
        <f t="shared" ca="1" si="40"/>
        <v>81336066.379999995</v>
      </c>
      <c r="R24" s="467">
        <f t="shared" ca="1" si="40"/>
        <v>91496215.5</v>
      </c>
      <c r="S24" s="348"/>
      <c r="T24" s="348"/>
      <c r="U24" s="348"/>
      <c r="V24" s="348"/>
      <c r="W24" s="348"/>
      <c r="X24" s="348"/>
      <c r="Y24" s="348"/>
      <c r="AH24" s="32"/>
      <c r="AI24" s="32"/>
      <c r="AJ24" s="32"/>
      <c r="AK24" s="32"/>
      <c r="AL24" s="27">
        <f t="shared" si="27"/>
        <v>41974</v>
      </c>
      <c r="AM24" s="41" t="str">
        <f t="shared" si="12"/>
        <v>ab</v>
      </c>
      <c r="AN24" s="41">
        <f t="shared" si="28"/>
        <v>28</v>
      </c>
      <c r="AO24" s="41">
        <f t="shared" si="13"/>
        <v>49</v>
      </c>
      <c r="AP24" s="41">
        <f t="shared" si="29"/>
        <v>24</v>
      </c>
      <c r="AQ24" s="32" t="s">
        <v>129</v>
      </c>
      <c r="AS24" s="140">
        <v>41214</v>
      </c>
      <c r="AT24" s="143">
        <v>336</v>
      </c>
      <c r="AU24" s="143">
        <v>384</v>
      </c>
      <c r="AV24" s="143">
        <v>504</v>
      </c>
      <c r="AW24" s="143">
        <v>144</v>
      </c>
      <c r="AX24" s="143">
        <v>72</v>
      </c>
      <c r="AY24" s="143">
        <v>168</v>
      </c>
      <c r="AZ24" s="143">
        <f t="shared" si="30"/>
        <v>720</v>
      </c>
    </row>
    <row r="25" spans="1:52" s="41" customFormat="1">
      <c r="A25" s="277">
        <f t="shared" si="31"/>
        <v>25</v>
      </c>
      <c r="B25" s="209" t="s">
        <v>7</v>
      </c>
      <c r="C25" s="202" t="s">
        <v>61</v>
      </c>
      <c r="D25" s="203">
        <f t="shared" ca="1" si="39"/>
        <v>52975245</v>
      </c>
      <c r="E25" s="203">
        <f t="shared" ca="1" si="39"/>
        <v>49801931</v>
      </c>
      <c r="F25" s="203">
        <f t="shared" ca="1" si="39"/>
        <v>54437362.5</v>
      </c>
      <c r="G25" s="203">
        <f t="shared" ca="1" si="39"/>
        <v>48742607.689999998</v>
      </c>
      <c r="H25" s="467">
        <f t="shared" ca="1" si="40"/>
        <v>58718353</v>
      </c>
      <c r="I25" s="467">
        <f t="shared" ca="1" si="40"/>
        <v>61605458.5</v>
      </c>
      <c r="J25" s="467">
        <f t="shared" ca="1" si="40"/>
        <v>83535530.5</v>
      </c>
      <c r="K25" s="467">
        <f t="shared" ca="1" si="40"/>
        <v>101771143</v>
      </c>
      <c r="L25" s="467">
        <f t="shared" ca="1" si="40"/>
        <v>121223918</v>
      </c>
      <c r="M25" s="467">
        <f t="shared" ca="1" si="40"/>
        <v>117237168.5</v>
      </c>
      <c r="N25" s="467">
        <f t="shared" ca="1" si="40"/>
        <v>124848171</v>
      </c>
      <c r="O25" s="467">
        <f t="shared" ca="1" si="40"/>
        <v>109702837.78</v>
      </c>
      <c r="P25" s="467">
        <f t="shared" ca="1" si="40"/>
        <v>130654909</v>
      </c>
      <c r="Q25" s="467">
        <f t="shared" ca="1" si="40"/>
        <v>128963767.5</v>
      </c>
      <c r="R25" s="467">
        <f t="shared" ca="1" si="40"/>
        <v>141710508</v>
      </c>
      <c r="S25" s="348"/>
      <c r="T25" s="348"/>
      <c r="U25" s="348"/>
      <c r="V25" s="348"/>
      <c r="W25" s="348"/>
      <c r="X25" s="348"/>
      <c r="Y25" s="348"/>
      <c r="AH25" s="32"/>
      <c r="AI25" s="32"/>
      <c r="AJ25" s="32"/>
      <c r="AK25" s="32"/>
      <c r="AL25" s="27">
        <f t="shared" si="27"/>
        <v>42005</v>
      </c>
      <c r="AM25" s="41" t="str">
        <f t="shared" si="12"/>
        <v>ac</v>
      </c>
      <c r="AN25" s="41">
        <f t="shared" si="28"/>
        <v>29</v>
      </c>
      <c r="AO25" s="41">
        <f t="shared" si="13"/>
        <v>50</v>
      </c>
      <c r="AP25" s="41">
        <f t="shared" si="29"/>
        <v>25</v>
      </c>
      <c r="AQ25" s="32" t="s">
        <v>108</v>
      </c>
      <c r="AS25" s="140">
        <v>41244</v>
      </c>
      <c r="AT25" s="143">
        <v>320</v>
      </c>
      <c r="AU25" s="143">
        <v>424</v>
      </c>
      <c r="AV25" s="143">
        <v>480</v>
      </c>
      <c r="AW25" s="143">
        <v>176</v>
      </c>
      <c r="AX25" s="143">
        <v>88</v>
      </c>
      <c r="AY25" s="143">
        <v>160</v>
      </c>
      <c r="AZ25" s="143">
        <f t="shared" si="30"/>
        <v>744</v>
      </c>
    </row>
    <row r="26" spans="1:52" s="41" customFormat="1">
      <c r="A26" s="277">
        <f t="shared" si="31"/>
        <v>26</v>
      </c>
      <c r="B26" s="209" t="s">
        <v>8</v>
      </c>
      <c r="C26" s="202" t="s">
        <v>61</v>
      </c>
      <c r="D26" s="203">
        <f t="shared" ca="1" si="39"/>
        <v>51112079.75</v>
      </c>
      <c r="E26" s="203">
        <f t="shared" ca="1" si="39"/>
        <v>51503707.5</v>
      </c>
      <c r="F26" s="203">
        <f t="shared" ca="1" si="39"/>
        <v>49892770</v>
      </c>
      <c r="G26" s="203">
        <f t="shared" ca="1" si="39"/>
        <v>54916844</v>
      </c>
      <c r="H26" s="467">
        <f t="shared" ca="1" si="40"/>
        <v>53283972</v>
      </c>
      <c r="I26" s="467">
        <f t="shared" ca="1" si="40"/>
        <v>62645115</v>
      </c>
      <c r="J26" s="467">
        <f t="shared" ca="1" si="40"/>
        <v>70098079</v>
      </c>
      <c r="K26" s="467">
        <f t="shared" ca="1" si="40"/>
        <v>103813140.5</v>
      </c>
      <c r="L26" s="467">
        <f t="shared" ca="1" si="40"/>
        <v>110564833.5</v>
      </c>
      <c r="M26" s="467">
        <f t="shared" ca="1" si="40"/>
        <v>119157103</v>
      </c>
      <c r="N26" s="467">
        <f t="shared" ca="1" si="40"/>
        <v>113881816</v>
      </c>
      <c r="O26" s="467">
        <f t="shared" ca="1" si="40"/>
        <v>122579444</v>
      </c>
      <c r="P26" s="467">
        <f t="shared" ca="1" si="40"/>
        <v>119039666.5</v>
      </c>
      <c r="Q26" s="467">
        <f t="shared" ca="1" si="40"/>
        <v>131411055</v>
      </c>
      <c r="R26" s="467">
        <f t="shared" ca="1" si="40"/>
        <v>117697120</v>
      </c>
      <c r="S26" s="348"/>
      <c r="T26" s="348"/>
      <c r="U26" s="348"/>
      <c r="V26" s="348"/>
      <c r="W26" s="348"/>
      <c r="X26" s="348"/>
      <c r="Y26" s="348"/>
      <c r="AL26" s="27">
        <f t="shared" si="27"/>
        <v>42036</v>
      </c>
      <c r="AM26" s="41" t="str">
        <f t="shared" si="12"/>
        <v>ad</v>
      </c>
      <c r="AN26" s="41">
        <f t="shared" si="28"/>
        <v>30</v>
      </c>
      <c r="AO26" s="41">
        <f t="shared" si="13"/>
        <v>51</v>
      </c>
      <c r="AP26" s="41">
        <f t="shared" si="29"/>
        <v>26</v>
      </c>
      <c r="AQ26" s="32" t="s">
        <v>107</v>
      </c>
      <c r="AS26" s="139">
        <v>41275</v>
      </c>
      <c r="AT26" s="142">
        <v>352</v>
      </c>
      <c r="AU26" s="142">
        <v>392</v>
      </c>
      <c r="AV26" s="142">
        <v>528</v>
      </c>
      <c r="AW26" s="142">
        <v>144</v>
      </c>
      <c r="AX26" s="142">
        <v>72</v>
      </c>
      <c r="AY26" s="142">
        <v>176</v>
      </c>
      <c r="AZ26" s="142">
        <f t="shared" si="30"/>
        <v>744</v>
      </c>
    </row>
    <row r="27" spans="1:52" s="41" customFormat="1">
      <c r="A27" s="277">
        <f t="shared" si="31"/>
        <v>27</v>
      </c>
      <c r="B27" s="209" t="s">
        <v>9</v>
      </c>
      <c r="C27" s="202" t="s">
        <v>61</v>
      </c>
      <c r="D27" s="203">
        <f t="shared" ca="1" si="39"/>
        <v>445103.5</v>
      </c>
      <c r="E27" s="203">
        <f t="shared" ca="1" si="39"/>
        <v>0</v>
      </c>
      <c r="F27" s="203">
        <f t="shared" ca="1" si="39"/>
        <v>0</v>
      </c>
      <c r="G27" s="203">
        <f t="shared" ca="1" si="39"/>
        <v>0</v>
      </c>
      <c r="H27" s="467">
        <f t="shared" ca="1" si="40"/>
        <v>0</v>
      </c>
      <c r="I27" s="467">
        <f t="shared" ca="1" si="40"/>
        <v>0</v>
      </c>
      <c r="J27" s="467">
        <f t="shared" ca="1" si="40"/>
        <v>1391829.12</v>
      </c>
      <c r="K27" s="467">
        <f t="shared" ca="1" si="40"/>
        <v>5623659.1700000009</v>
      </c>
      <c r="L27" s="467">
        <f t="shared" ca="1" si="40"/>
        <v>12045547.67</v>
      </c>
      <c r="M27" s="467">
        <f t="shared" ca="1" si="40"/>
        <v>11035414.149999999</v>
      </c>
      <c r="N27" s="467">
        <f t="shared" ca="1" si="40"/>
        <v>9481157.9299999997</v>
      </c>
      <c r="O27" s="467">
        <f t="shared" ca="1" si="40"/>
        <v>8574573.1199999992</v>
      </c>
      <c r="P27" s="467">
        <f t="shared" ca="1" si="40"/>
        <v>8759148.3499999996</v>
      </c>
      <c r="Q27" s="467">
        <f t="shared" ca="1" si="40"/>
        <v>9485644.2400000002</v>
      </c>
      <c r="R27" s="467">
        <f t="shared" ca="1" si="40"/>
        <v>9601664.1099999994</v>
      </c>
      <c r="S27" s="348"/>
      <c r="T27" s="348"/>
      <c r="U27" s="348"/>
      <c r="V27" s="348"/>
      <c r="W27" s="348"/>
      <c r="X27" s="348"/>
      <c r="Y27" s="348"/>
      <c r="AL27" s="27">
        <f t="shared" si="27"/>
        <v>42064</v>
      </c>
      <c r="AM27" s="41" t="str">
        <f t="shared" si="12"/>
        <v>ae</v>
      </c>
      <c r="AN27" s="41">
        <f t="shared" si="28"/>
        <v>31</v>
      </c>
      <c r="AO27" s="41">
        <f t="shared" si="13"/>
        <v>52</v>
      </c>
      <c r="AP27" s="41">
        <f t="shared" si="29"/>
        <v>27</v>
      </c>
      <c r="AQ27" s="41" t="str">
        <f t="shared" ref="AQ27:AQ40" si="41">+"a"&amp;AQ1</f>
        <v>aa</v>
      </c>
      <c r="AS27" s="139">
        <v>41306</v>
      </c>
      <c r="AT27" s="142">
        <v>320</v>
      </c>
      <c r="AU27" s="142">
        <v>352</v>
      </c>
      <c r="AV27" s="142">
        <v>480</v>
      </c>
      <c r="AW27" s="142">
        <v>128</v>
      </c>
      <c r="AX27" s="142">
        <v>64</v>
      </c>
      <c r="AY27" s="142">
        <v>160</v>
      </c>
      <c r="AZ27" s="142">
        <f t="shared" si="30"/>
        <v>672</v>
      </c>
    </row>
    <row r="28" spans="1:52" s="41" customFormat="1">
      <c r="A28" s="277">
        <f t="shared" si="31"/>
        <v>28</v>
      </c>
      <c r="B28" s="209" t="s">
        <v>10</v>
      </c>
      <c r="C28" s="202" t="s">
        <v>61</v>
      </c>
      <c r="D28" s="203">
        <f t="shared" ca="1" si="39"/>
        <v>613618.25</v>
      </c>
      <c r="E28" s="203">
        <f t="shared" ca="1" si="39"/>
        <v>0</v>
      </c>
      <c r="F28" s="203">
        <f t="shared" ca="1" si="39"/>
        <v>0</v>
      </c>
      <c r="G28" s="203">
        <f t="shared" ca="1" si="39"/>
        <v>0</v>
      </c>
      <c r="H28" s="467">
        <f t="shared" ca="1" si="40"/>
        <v>0</v>
      </c>
      <c r="I28" s="467">
        <f t="shared" ca="1" si="40"/>
        <v>0</v>
      </c>
      <c r="J28" s="467">
        <f t="shared" ca="1" si="40"/>
        <v>0</v>
      </c>
      <c r="K28" s="467">
        <f t="shared" ca="1" si="40"/>
        <v>138781.41</v>
      </c>
      <c r="L28" s="467">
        <f t="shared" ca="1" si="40"/>
        <v>2715476.38</v>
      </c>
      <c r="M28" s="467">
        <f t="shared" ca="1" si="40"/>
        <v>1419536.3900000001</v>
      </c>
      <c r="N28" s="467">
        <f t="shared" ca="1" si="40"/>
        <v>426319.23</v>
      </c>
      <c r="O28" s="467">
        <f t="shared" ca="1" si="40"/>
        <v>38237.339999999997</v>
      </c>
      <c r="P28" s="467">
        <f t="shared" ca="1" si="40"/>
        <v>62773.02</v>
      </c>
      <c r="Q28" s="467">
        <f t="shared" ca="1" si="40"/>
        <v>48533.95</v>
      </c>
      <c r="R28" s="467">
        <f t="shared" ca="1" si="40"/>
        <v>254312.87</v>
      </c>
      <c r="S28" s="348"/>
      <c r="T28" s="348"/>
      <c r="U28" s="348"/>
      <c r="V28" s="348"/>
      <c r="W28" s="348"/>
      <c r="X28" s="348"/>
      <c r="Y28" s="348"/>
      <c r="AL28" s="27">
        <f t="shared" si="27"/>
        <v>42095</v>
      </c>
      <c r="AM28" s="41" t="str">
        <f t="shared" si="12"/>
        <v>af</v>
      </c>
      <c r="AN28" s="41">
        <f t="shared" si="28"/>
        <v>32</v>
      </c>
      <c r="AO28" s="41">
        <f t="shared" si="13"/>
        <v>53</v>
      </c>
      <c r="AP28" s="41">
        <f t="shared" si="29"/>
        <v>28</v>
      </c>
      <c r="AQ28" s="41" t="str">
        <f t="shared" si="41"/>
        <v>ab</v>
      </c>
      <c r="AS28" s="139">
        <v>41334</v>
      </c>
      <c r="AT28" s="142">
        <v>336</v>
      </c>
      <c r="AU28" s="142">
        <v>408</v>
      </c>
      <c r="AV28" s="142">
        <v>504</v>
      </c>
      <c r="AW28" s="142">
        <v>160</v>
      </c>
      <c r="AX28" s="142">
        <v>80</v>
      </c>
      <c r="AY28" s="142">
        <v>168</v>
      </c>
      <c r="AZ28" s="142">
        <f t="shared" si="30"/>
        <v>744</v>
      </c>
    </row>
    <row r="29" spans="1:52" s="41" customFormat="1">
      <c r="A29" s="277">
        <f t="shared" si="31"/>
        <v>29</v>
      </c>
      <c r="B29" s="471" t="s">
        <v>97</v>
      </c>
      <c r="C29" s="478" t="s">
        <v>61</v>
      </c>
      <c r="D29" s="467">
        <f t="shared" ca="1" si="39"/>
        <v>9086652.25</v>
      </c>
      <c r="E29" s="467">
        <f t="shared" ca="1" si="39"/>
        <v>9241454.910000002</v>
      </c>
      <c r="F29" s="467">
        <f t="shared" ca="1" si="39"/>
        <v>10722132.17</v>
      </c>
      <c r="G29" s="467">
        <f t="shared" ca="1" si="39"/>
        <v>11084683.129999999</v>
      </c>
      <c r="H29" s="467">
        <f t="shared" ca="1" si="40"/>
        <v>11538020.949999999</v>
      </c>
      <c r="I29" s="467">
        <f t="shared" ca="1" si="40"/>
        <v>12370779.260000002</v>
      </c>
      <c r="J29" s="467">
        <f t="shared" ca="1" si="40"/>
        <v>15563757.310000002</v>
      </c>
      <c r="K29" s="467">
        <f t="shared" ca="1" si="40"/>
        <v>20581982.68</v>
      </c>
      <c r="L29" s="467">
        <f t="shared" ca="1" si="40"/>
        <v>24171689</v>
      </c>
      <c r="M29" s="467">
        <f t="shared" ca="1" si="40"/>
        <v>24634501.379999999</v>
      </c>
      <c r="N29" s="467">
        <f t="shared" ca="1" si="40"/>
        <v>24851642.189999998</v>
      </c>
      <c r="O29" s="467">
        <f t="shared" ca="1" si="40"/>
        <v>25419170.93</v>
      </c>
      <c r="P29" s="467">
        <f t="shared" ca="1" si="40"/>
        <v>26192823.239999998</v>
      </c>
      <c r="Q29" s="467">
        <f t="shared" ca="1" si="40"/>
        <v>27487030.309999999</v>
      </c>
      <c r="R29" s="467">
        <f t="shared" ca="1" si="40"/>
        <v>28530322.5</v>
      </c>
      <c r="S29" s="348"/>
      <c r="T29" s="348"/>
      <c r="U29" s="348"/>
      <c r="V29" s="348"/>
      <c r="W29" s="348"/>
      <c r="X29" s="348"/>
      <c r="Y29" s="348"/>
      <c r="AL29" s="27">
        <f t="shared" si="27"/>
        <v>42125</v>
      </c>
      <c r="AM29" s="41" t="str">
        <f t="shared" si="12"/>
        <v>ag</v>
      </c>
      <c r="AN29" s="41">
        <f t="shared" si="28"/>
        <v>33</v>
      </c>
      <c r="AO29" s="41">
        <f t="shared" si="13"/>
        <v>54</v>
      </c>
      <c r="AP29" s="41">
        <f t="shared" si="29"/>
        <v>29</v>
      </c>
      <c r="AQ29" s="41" t="str">
        <f t="shared" si="41"/>
        <v>ac</v>
      </c>
      <c r="AS29" s="139">
        <v>41365</v>
      </c>
      <c r="AT29" s="142">
        <v>352</v>
      </c>
      <c r="AU29" s="142">
        <v>368</v>
      </c>
      <c r="AV29" s="142">
        <v>528</v>
      </c>
      <c r="AW29" s="142">
        <v>128</v>
      </c>
      <c r="AX29" s="142">
        <v>64</v>
      </c>
      <c r="AY29" s="142">
        <v>176</v>
      </c>
      <c r="AZ29" s="142">
        <f t="shared" si="30"/>
        <v>720</v>
      </c>
    </row>
    <row r="30" spans="1:52" s="41" customFormat="1">
      <c r="A30" s="277">
        <f t="shared" si="31"/>
        <v>30</v>
      </c>
      <c r="B30" s="476" t="s">
        <v>290</v>
      </c>
      <c r="C30" s="479" t="s">
        <v>61</v>
      </c>
      <c r="D30" s="468">
        <f t="shared" ca="1" si="39"/>
        <v>612583.02</v>
      </c>
      <c r="E30" s="468">
        <f t="shared" ca="1" si="39"/>
        <v>623019.31000000006</v>
      </c>
      <c r="F30" s="468">
        <f t="shared" ca="1" si="39"/>
        <v>721859.88</v>
      </c>
      <c r="G30" s="468">
        <f t="shared" ca="1" si="39"/>
        <v>746285.06</v>
      </c>
      <c r="H30" s="468">
        <f t="shared" ca="1" si="40"/>
        <v>777991.08000000007</v>
      </c>
      <c r="I30" s="468">
        <f t="shared" ca="1" si="40"/>
        <v>834889.44000000006</v>
      </c>
      <c r="J30" s="468">
        <f t="shared" ca="1" si="40"/>
        <v>1048620.6200000001</v>
      </c>
      <c r="K30" s="468">
        <f t="shared" ca="1" si="40"/>
        <v>1380917.2000000002</v>
      </c>
      <c r="L30" s="468">
        <f t="shared" ca="1" si="40"/>
        <v>1624031.3699999999</v>
      </c>
      <c r="M30" s="468">
        <f t="shared" ca="1" si="40"/>
        <v>1654720.63</v>
      </c>
      <c r="N30" s="468">
        <f t="shared" ca="1" si="40"/>
        <v>1676760.6500000001</v>
      </c>
      <c r="O30" s="468">
        <f t="shared" ca="1" si="40"/>
        <v>1705387.6600000001</v>
      </c>
      <c r="P30" s="468">
        <f t="shared" ca="1" si="40"/>
        <v>1754367.4800000002</v>
      </c>
      <c r="Q30" s="468">
        <f t="shared" ca="1" si="40"/>
        <v>1846221.6199999999</v>
      </c>
      <c r="R30" s="468">
        <f t="shared" ca="1" si="40"/>
        <v>1915085.13</v>
      </c>
      <c r="S30" s="348"/>
      <c r="T30" s="348"/>
      <c r="U30" s="348"/>
      <c r="V30" s="348"/>
      <c r="W30" s="348"/>
      <c r="X30" s="348"/>
      <c r="Y30" s="348"/>
      <c r="AL30" s="27">
        <f t="shared" si="27"/>
        <v>42156</v>
      </c>
      <c r="AM30" s="41" t="str">
        <f t="shared" si="12"/>
        <v>ah</v>
      </c>
      <c r="AN30" s="41">
        <f t="shared" si="28"/>
        <v>34</v>
      </c>
      <c r="AO30" s="41">
        <f t="shared" si="13"/>
        <v>55</v>
      </c>
      <c r="AP30" s="41">
        <f t="shared" si="29"/>
        <v>30</v>
      </c>
      <c r="AQ30" s="41" t="str">
        <f t="shared" si="41"/>
        <v>ad</v>
      </c>
      <c r="AS30" s="139">
        <v>41395</v>
      </c>
      <c r="AT30" s="142">
        <v>352</v>
      </c>
      <c r="AU30" s="142">
        <v>392</v>
      </c>
      <c r="AV30" s="142">
        <v>528</v>
      </c>
      <c r="AW30" s="142">
        <v>144</v>
      </c>
      <c r="AX30" s="142">
        <v>72</v>
      </c>
      <c r="AY30" s="142">
        <v>176</v>
      </c>
      <c r="AZ30" s="142">
        <f t="shared" si="30"/>
        <v>744</v>
      </c>
    </row>
    <row r="31" spans="1:52" s="41" customFormat="1">
      <c r="A31" s="277">
        <f t="shared" si="31"/>
        <v>31</v>
      </c>
      <c r="B31" s="206"/>
      <c r="C31" s="197" t="s">
        <v>62</v>
      </c>
      <c r="D31" s="207">
        <f ca="1">+SUM(D19:D29)</f>
        <v>365156903.18000001</v>
      </c>
      <c r="E31" s="207">
        <f t="shared" ref="E31:G31" ca="1" si="42">+SUM(E19:E29)</f>
        <v>372416812.98000002</v>
      </c>
      <c r="F31" s="207">
        <f t="shared" ca="1" si="42"/>
        <v>382860016.92000002</v>
      </c>
      <c r="G31" s="207">
        <f t="shared" ca="1" si="42"/>
        <v>399309665.00999999</v>
      </c>
      <c r="H31" s="469">
        <f t="shared" ref="H31:R31" ca="1" si="43">+SUM(H19:H29)</f>
        <v>400720426.38</v>
      </c>
      <c r="I31" s="469">
        <f t="shared" ca="1" si="43"/>
        <v>452672146.19999999</v>
      </c>
      <c r="J31" s="469">
        <f t="shared" ca="1" si="43"/>
        <v>569056101.44000006</v>
      </c>
      <c r="K31" s="469">
        <f t="shared" ca="1" si="43"/>
        <v>755437042.25999987</v>
      </c>
      <c r="L31" s="469">
        <f t="shared" ca="1" si="43"/>
        <v>839230260.66999996</v>
      </c>
      <c r="M31" s="469">
        <f t="shared" ca="1" si="43"/>
        <v>877048031.10000002</v>
      </c>
      <c r="N31" s="469">
        <f t="shared" ca="1" si="43"/>
        <v>861135344.3499999</v>
      </c>
      <c r="O31" s="469">
        <f t="shared" ca="1" si="43"/>
        <v>886697635.29999995</v>
      </c>
      <c r="P31" s="469">
        <f t="shared" ca="1" si="43"/>
        <v>897280423.61000001</v>
      </c>
      <c r="Q31" s="469">
        <f t="shared" ca="1" si="43"/>
        <v>958184371.81000006</v>
      </c>
      <c r="R31" s="469">
        <f t="shared" ca="1" si="43"/>
        <v>973650803.95000005</v>
      </c>
      <c r="S31" s="348"/>
      <c r="T31" s="348"/>
      <c r="U31" s="348"/>
      <c r="V31" s="348"/>
      <c r="W31" s="348"/>
      <c r="X31" s="348"/>
      <c r="Y31" s="348"/>
      <c r="AL31" s="27">
        <f t="shared" si="27"/>
        <v>42186</v>
      </c>
      <c r="AM31" s="41" t="str">
        <f t="shared" si="12"/>
        <v>ai</v>
      </c>
      <c r="AN31" s="41">
        <f t="shared" si="28"/>
        <v>35</v>
      </c>
      <c r="AO31" s="41">
        <f t="shared" si="13"/>
        <v>56</v>
      </c>
      <c r="AP31" s="41">
        <f t="shared" si="29"/>
        <v>31</v>
      </c>
      <c r="AQ31" s="41" t="str">
        <f t="shared" si="41"/>
        <v>ae</v>
      </c>
      <c r="AS31" s="139">
        <v>41426</v>
      </c>
      <c r="AT31" s="142">
        <v>320</v>
      </c>
      <c r="AU31" s="142">
        <v>400</v>
      </c>
      <c r="AV31" s="142">
        <v>480</v>
      </c>
      <c r="AW31" s="142">
        <v>160</v>
      </c>
      <c r="AX31" s="142">
        <v>80</v>
      </c>
      <c r="AY31" s="142">
        <v>160</v>
      </c>
      <c r="AZ31" s="142">
        <f t="shared" si="30"/>
        <v>720</v>
      </c>
    </row>
    <row r="32" spans="1:52" s="41" customFormat="1">
      <c r="A32" s="277">
        <f t="shared" si="31"/>
        <v>32</v>
      </c>
      <c r="B32" s="206"/>
      <c r="C32" s="206"/>
      <c r="D32" s="207"/>
      <c r="E32" s="207"/>
      <c r="F32" s="207"/>
      <c r="G32" s="207"/>
      <c r="H32" s="469"/>
      <c r="I32" s="469"/>
      <c r="J32" s="469"/>
      <c r="K32" s="469"/>
      <c r="L32" s="469"/>
      <c r="M32" s="469"/>
      <c r="N32" s="469"/>
      <c r="O32" s="469"/>
      <c r="P32" s="469"/>
      <c r="Q32" s="469"/>
      <c r="R32" s="469"/>
      <c r="S32" s="348"/>
      <c r="T32" s="348"/>
      <c r="U32" s="348"/>
      <c r="V32" s="348"/>
      <c r="W32" s="348"/>
      <c r="X32" s="348"/>
      <c r="Y32" s="348"/>
      <c r="AL32" s="27">
        <f t="shared" si="27"/>
        <v>42217</v>
      </c>
      <c r="AM32" s="41" t="str">
        <f t="shared" si="12"/>
        <v>aj</v>
      </c>
      <c r="AN32" s="41">
        <f t="shared" si="28"/>
        <v>36</v>
      </c>
      <c r="AO32" s="41">
        <f t="shared" si="13"/>
        <v>57</v>
      </c>
      <c r="AP32" s="41">
        <f t="shared" si="29"/>
        <v>32</v>
      </c>
      <c r="AQ32" s="41" t="str">
        <f t="shared" si="41"/>
        <v>af</v>
      </c>
      <c r="AS32" s="139">
        <v>41456</v>
      </c>
      <c r="AT32" s="142">
        <v>352</v>
      </c>
      <c r="AU32" s="142">
        <v>392</v>
      </c>
      <c r="AV32" s="142">
        <v>528</v>
      </c>
      <c r="AW32" s="142">
        <v>144</v>
      </c>
      <c r="AX32" s="142">
        <v>72</v>
      </c>
      <c r="AY32" s="142">
        <v>176</v>
      </c>
      <c r="AZ32" s="142">
        <f t="shared" si="30"/>
        <v>744</v>
      </c>
    </row>
    <row r="33" spans="1:52" s="41" customFormat="1">
      <c r="A33" s="277">
        <f t="shared" si="31"/>
        <v>33</v>
      </c>
      <c r="B33" s="206"/>
      <c r="C33" s="206"/>
      <c r="D33" s="195">
        <f>+D$2</f>
        <v>2013</v>
      </c>
      <c r="E33" s="195">
        <f t="shared" ref="E33:R33" si="44">+E$2</f>
        <v>2014</v>
      </c>
      <c r="F33" s="195">
        <f t="shared" si="44"/>
        <v>2015</v>
      </c>
      <c r="G33" s="195">
        <f t="shared" si="44"/>
        <v>2016</v>
      </c>
      <c r="H33" s="195">
        <f t="shared" si="44"/>
        <v>2017</v>
      </c>
      <c r="I33" s="195">
        <f t="shared" si="44"/>
        <v>2018</v>
      </c>
      <c r="J33" s="195">
        <f t="shared" si="44"/>
        <v>2019</v>
      </c>
      <c r="K33" s="195">
        <f t="shared" si="44"/>
        <v>2020</v>
      </c>
      <c r="L33" s="195">
        <f t="shared" si="44"/>
        <v>2021</v>
      </c>
      <c r="M33" s="195">
        <f t="shared" si="44"/>
        <v>2022</v>
      </c>
      <c r="N33" s="195">
        <f t="shared" si="44"/>
        <v>2023</v>
      </c>
      <c r="O33" s="195">
        <f t="shared" si="44"/>
        <v>2024</v>
      </c>
      <c r="P33" s="195">
        <f t="shared" si="44"/>
        <v>2025</v>
      </c>
      <c r="Q33" s="195">
        <f t="shared" si="44"/>
        <v>2026</v>
      </c>
      <c r="R33" s="195">
        <f t="shared" si="44"/>
        <v>2027</v>
      </c>
      <c r="S33" s="327"/>
      <c r="T33" s="327"/>
      <c r="U33" s="327"/>
      <c r="V33" s="327"/>
      <c r="W33" s="327"/>
      <c r="X33" s="327"/>
      <c r="Y33" s="327"/>
      <c r="AL33" s="27">
        <f t="shared" si="27"/>
        <v>42248</v>
      </c>
      <c r="AM33" s="41" t="str">
        <f t="shared" ref="AM33:AM64" si="45">+VLOOKUP(AN33,$AP$1:$AQ$197,2,FALSE)</f>
        <v>ak</v>
      </c>
      <c r="AN33" s="41">
        <f t="shared" si="28"/>
        <v>37</v>
      </c>
      <c r="AO33" s="41">
        <f t="shared" ref="AO33:AO64" si="46">+MATCH(AL33,$AS$1:$AS$121)</f>
        <v>58</v>
      </c>
      <c r="AP33" s="41">
        <f t="shared" si="29"/>
        <v>33</v>
      </c>
      <c r="AQ33" s="41" t="str">
        <f t="shared" si="41"/>
        <v>ag</v>
      </c>
      <c r="AS33" s="139">
        <v>41487</v>
      </c>
      <c r="AT33" s="142">
        <v>352</v>
      </c>
      <c r="AU33" s="142">
        <v>392</v>
      </c>
      <c r="AV33" s="142">
        <v>528</v>
      </c>
      <c r="AW33" s="142">
        <v>144</v>
      </c>
      <c r="AX33" s="142">
        <v>72</v>
      </c>
      <c r="AY33" s="142">
        <v>176</v>
      </c>
      <c r="AZ33" s="142">
        <f t="shared" si="30"/>
        <v>744</v>
      </c>
    </row>
    <row r="34" spans="1:52" s="41" customFormat="1">
      <c r="A34" s="277">
        <f t="shared" si="31"/>
        <v>34</v>
      </c>
      <c r="B34" s="199" t="s">
        <v>19</v>
      </c>
      <c r="C34" s="199" t="s">
        <v>63</v>
      </c>
      <c r="D34" s="200">
        <f t="shared" ref="D34:R37" ca="1" si="47">+SUM(INDIRECT($AH$1&amp;VLOOKUP(D$1,$AL$1:$AM$197,2,FALSE)&amp;$A34&amp;":"&amp;VLOOKUP(DATE(YEAR(D$1),12,1),$AL$1:$AM$197,2,FALSE)&amp;$A34))</f>
        <v>96706930</v>
      </c>
      <c r="E34" s="200">
        <f t="shared" ca="1" si="47"/>
        <v>96580522</v>
      </c>
      <c r="F34" s="200">
        <f t="shared" ca="1" si="47"/>
        <v>99800178.5</v>
      </c>
      <c r="G34" s="200">
        <f t="shared" ca="1" si="47"/>
        <v>104466241.5</v>
      </c>
      <c r="H34" s="466">
        <f t="shared" ca="1" si="47"/>
        <v>107852903.5</v>
      </c>
      <c r="I34" s="466">
        <f t="shared" ca="1" si="47"/>
        <v>117456017</v>
      </c>
      <c r="J34" s="466">
        <f t="shared" ca="1" si="47"/>
        <v>144443694</v>
      </c>
      <c r="K34" s="466">
        <f t="shared" ca="1" si="47"/>
        <v>181977438</v>
      </c>
      <c r="L34" s="466">
        <f t="shared" ca="1" si="47"/>
        <v>205201750</v>
      </c>
      <c r="M34" s="466">
        <f t="shared" ca="1" si="47"/>
        <v>209693132</v>
      </c>
      <c r="N34" s="466">
        <f t="shared" ca="1" si="47"/>
        <v>212281197</v>
      </c>
      <c r="O34" s="466">
        <f t="shared" ca="1" si="47"/>
        <v>216763633</v>
      </c>
      <c r="P34" s="466">
        <f t="shared" ca="1" si="47"/>
        <v>223588694</v>
      </c>
      <c r="Q34" s="466">
        <f t="shared" ca="1" si="47"/>
        <v>236158442</v>
      </c>
      <c r="R34" s="466">
        <f t="shared" ca="1" si="47"/>
        <v>247261034</v>
      </c>
      <c r="S34" s="348"/>
      <c r="T34" s="348"/>
      <c r="U34" s="348"/>
      <c r="V34" s="348"/>
      <c r="W34" s="348"/>
      <c r="X34" s="348"/>
      <c r="Y34" s="348"/>
      <c r="AL34" s="27">
        <f t="shared" si="27"/>
        <v>42278</v>
      </c>
      <c r="AM34" s="41" t="str">
        <f t="shared" si="45"/>
        <v>al</v>
      </c>
      <c r="AN34" s="41">
        <f t="shared" si="28"/>
        <v>38</v>
      </c>
      <c r="AO34" s="41">
        <f t="shared" si="46"/>
        <v>59</v>
      </c>
      <c r="AP34" s="41">
        <f t="shared" si="29"/>
        <v>34</v>
      </c>
      <c r="AQ34" s="41" t="str">
        <f t="shared" si="41"/>
        <v>ah</v>
      </c>
      <c r="AS34" s="139">
        <v>41518</v>
      </c>
      <c r="AT34" s="142">
        <v>320</v>
      </c>
      <c r="AU34" s="142">
        <v>400</v>
      </c>
      <c r="AV34" s="142">
        <v>480</v>
      </c>
      <c r="AW34" s="142">
        <v>160</v>
      </c>
      <c r="AX34" s="142">
        <v>80</v>
      </c>
      <c r="AY34" s="142">
        <v>160</v>
      </c>
      <c r="AZ34" s="142">
        <f t="shared" si="30"/>
        <v>720</v>
      </c>
    </row>
    <row r="35" spans="1:52" s="41" customFormat="1">
      <c r="A35" s="277">
        <f t="shared" si="31"/>
        <v>35</v>
      </c>
      <c r="B35" s="202" t="s">
        <v>22</v>
      </c>
      <c r="C35" s="202" t="s">
        <v>63</v>
      </c>
      <c r="D35" s="203">
        <f t="shared" ca="1" si="47"/>
        <v>105724670.5</v>
      </c>
      <c r="E35" s="203">
        <f t="shared" ca="1" si="47"/>
        <v>108222697.5</v>
      </c>
      <c r="F35" s="203">
        <f t="shared" ca="1" si="47"/>
        <v>112762875.5</v>
      </c>
      <c r="G35" s="203">
        <f t="shared" ca="1" si="47"/>
        <v>118966375.5</v>
      </c>
      <c r="H35" s="467">
        <f t="shared" ref="H35:R37" ca="1" si="48">+SUM(INDIRECT($AH$1&amp;VLOOKUP(H$1,$AL$1:$AM$197,2,FALSE)&amp;$A35&amp;":"&amp;VLOOKUP(DATE(YEAR(H$1),12,1),$AL$1:$AM$197,2,FALSE)&amp;$A35))</f>
        <v>124575376</v>
      </c>
      <c r="I35" s="467">
        <f t="shared" ca="1" si="48"/>
        <v>136378714</v>
      </c>
      <c r="J35" s="467">
        <f t="shared" ca="1" si="48"/>
        <v>169459956</v>
      </c>
      <c r="K35" s="467">
        <f t="shared" ca="1" si="48"/>
        <v>216912234</v>
      </c>
      <c r="L35" s="467">
        <f t="shared" ca="1" si="48"/>
        <v>249050940</v>
      </c>
      <c r="M35" s="467">
        <f t="shared" ca="1" si="48"/>
        <v>257038176</v>
      </c>
      <c r="N35" s="467">
        <f t="shared" ca="1" si="48"/>
        <v>262635206</v>
      </c>
      <c r="O35" s="467">
        <f t="shared" ca="1" si="48"/>
        <v>270436727</v>
      </c>
      <c r="P35" s="467">
        <f t="shared" ca="1" si="48"/>
        <v>282482384</v>
      </c>
      <c r="Q35" s="467">
        <f t="shared" ca="1" si="48"/>
        <v>301038056</v>
      </c>
      <c r="R35" s="467">
        <f t="shared" ca="1" si="48"/>
        <v>317885422</v>
      </c>
      <c r="S35" s="348"/>
      <c r="T35" s="348"/>
      <c r="U35" s="348"/>
      <c r="V35" s="348"/>
      <c r="W35" s="348"/>
      <c r="X35" s="348"/>
      <c r="Y35" s="348"/>
      <c r="AL35" s="27">
        <f t="shared" si="27"/>
        <v>42309</v>
      </c>
      <c r="AM35" s="41" t="str">
        <f t="shared" si="45"/>
        <v>am</v>
      </c>
      <c r="AN35" s="41">
        <f t="shared" si="28"/>
        <v>39</v>
      </c>
      <c r="AO35" s="41">
        <f t="shared" si="46"/>
        <v>60</v>
      </c>
      <c r="AP35" s="41">
        <f t="shared" si="29"/>
        <v>35</v>
      </c>
      <c r="AQ35" s="41" t="str">
        <f t="shared" si="41"/>
        <v>ai</v>
      </c>
      <c r="AS35" s="139">
        <v>41548</v>
      </c>
      <c r="AT35" s="142">
        <v>368</v>
      </c>
      <c r="AU35" s="142">
        <v>376</v>
      </c>
      <c r="AV35" s="142">
        <v>552</v>
      </c>
      <c r="AW35" s="142">
        <v>128</v>
      </c>
      <c r="AX35" s="142">
        <v>64</v>
      </c>
      <c r="AY35" s="142">
        <v>184</v>
      </c>
      <c r="AZ35" s="142">
        <f t="shared" si="30"/>
        <v>744</v>
      </c>
    </row>
    <row r="36" spans="1:52" s="41" customFormat="1">
      <c r="A36" s="277">
        <f t="shared" si="31"/>
        <v>36</v>
      </c>
      <c r="B36" s="202" t="s">
        <v>20</v>
      </c>
      <c r="C36" s="202" t="s">
        <v>63</v>
      </c>
      <c r="D36" s="203">
        <f t="shared" ca="1" si="47"/>
        <v>81404182</v>
      </c>
      <c r="E36" s="203">
        <f t="shared" ca="1" si="47"/>
        <v>0</v>
      </c>
      <c r="F36" s="203">
        <f t="shared" ca="1" si="47"/>
        <v>0</v>
      </c>
      <c r="G36" s="203">
        <f t="shared" ca="1" si="47"/>
        <v>0</v>
      </c>
      <c r="H36" s="467">
        <f t="shared" ca="1" si="48"/>
        <v>0</v>
      </c>
      <c r="I36" s="467">
        <f t="shared" ca="1" si="48"/>
        <v>0</v>
      </c>
      <c r="J36" s="467">
        <f t="shared" ca="1" si="48"/>
        <v>0</v>
      </c>
      <c r="K36" s="467">
        <f t="shared" ca="1" si="48"/>
        <v>0</v>
      </c>
      <c r="L36" s="467">
        <f t="shared" ca="1" si="48"/>
        <v>0</v>
      </c>
      <c r="M36" s="467">
        <f t="shared" ca="1" si="48"/>
        <v>0</v>
      </c>
      <c r="N36" s="467">
        <f t="shared" ca="1" si="48"/>
        <v>0</v>
      </c>
      <c r="O36" s="467">
        <f t="shared" ca="1" si="48"/>
        <v>0</v>
      </c>
      <c r="P36" s="467">
        <f t="shared" ca="1" si="48"/>
        <v>0</v>
      </c>
      <c r="Q36" s="467">
        <f t="shared" ca="1" si="48"/>
        <v>0</v>
      </c>
      <c r="R36" s="467">
        <f t="shared" ca="1" si="48"/>
        <v>0</v>
      </c>
      <c r="S36" s="348"/>
      <c r="T36" s="348"/>
      <c r="U36" s="348"/>
      <c r="V36" s="348"/>
      <c r="W36" s="348"/>
      <c r="X36" s="348"/>
      <c r="Y36" s="348"/>
      <c r="AL36" s="27">
        <f t="shared" si="27"/>
        <v>42339</v>
      </c>
      <c r="AM36" s="41" t="str">
        <f t="shared" si="45"/>
        <v>an</v>
      </c>
      <c r="AN36" s="41">
        <f t="shared" si="28"/>
        <v>40</v>
      </c>
      <c r="AO36" s="41">
        <f t="shared" si="46"/>
        <v>61</v>
      </c>
      <c r="AP36" s="41">
        <f t="shared" si="29"/>
        <v>36</v>
      </c>
      <c r="AQ36" s="41" t="str">
        <f t="shared" si="41"/>
        <v>aj</v>
      </c>
      <c r="AS36" s="139">
        <v>41579</v>
      </c>
      <c r="AT36" s="142">
        <v>320</v>
      </c>
      <c r="AU36" s="142">
        <v>400</v>
      </c>
      <c r="AV36" s="142">
        <v>480</v>
      </c>
      <c r="AW36" s="142">
        <v>160</v>
      </c>
      <c r="AX36" s="142">
        <v>80</v>
      </c>
      <c r="AY36" s="142">
        <v>160</v>
      </c>
      <c r="AZ36" s="142">
        <f t="shared" si="30"/>
        <v>720</v>
      </c>
    </row>
    <row r="37" spans="1:52" s="41" customFormat="1">
      <c r="A37" s="277">
        <f t="shared" si="31"/>
        <v>37</v>
      </c>
      <c r="B37" s="204" t="s">
        <v>21</v>
      </c>
      <c r="C37" s="204" t="s">
        <v>63</v>
      </c>
      <c r="D37" s="205">
        <f t="shared" ca="1" si="47"/>
        <v>19547328.360000003</v>
      </c>
      <c r="E37" s="205">
        <f t="shared" ca="1" si="47"/>
        <v>19825548</v>
      </c>
      <c r="F37" s="205">
        <f t="shared" ca="1" si="47"/>
        <v>20556575</v>
      </c>
      <c r="G37" s="205">
        <f t="shared" ca="1" si="47"/>
        <v>21499468.359999999</v>
      </c>
      <c r="H37" s="468">
        <f t="shared" ca="1" si="48"/>
        <v>22348489.869999997</v>
      </c>
      <c r="I37" s="468">
        <f t="shared" ca="1" si="48"/>
        <v>24338204.759999998</v>
      </c>
      <c r="J37" s="468">
        <f t="shared" ca="1" si="48"/>
        <v>30045366.870000001</v>
      </c>
      <c r="K37" s="468">
        <f t="shared" ca="1" si="48"/>
        <v>38077782</v>
      </c>
      <c r="L37" s="468">
        <f t="shared" ca="1" si="48"/>
        <v>43552954</v>
      </c>
      <c r="M37" s="468">
        <f t="shared" ca="1" si="48"/>
        <v>44574356.25</v>
      </c>
      <c r="N37" s="468">
        <f t="shared" ca="1" si="48"/>
        <v>45358982.5</v>
      </c>
      <c r="O37" s="468">
        <f t="shared" ca="1" si="48"/>
        <v>46113300.75</v>
      </c>
      <c r="P37" s="468">
        <f t="shared" ca="1" si="48"/>
        <v>47934415.5</v>
      </c>
      <c r="Q37" s="468">
        <f t="shared" ca="1" si="48"/>
        <v>50576941</v>
      </c>
      <c r="R37" s="468">
        <f t="shared" ca="1" si="48"/>
        <v>53101071</v>
      </c>
      <c r="S37" s="348"/>
      <c r="T37" s="348"/>
      <c r="U37" s="348"/>
      <c r="V37" s="348"/>
      <c r="W37" s="348"/>
      <c r="X37" s="348"/>
      <c r="Y37" s="348"/>
      <c r="AL37" s="27">
        <f t="shared" si="27"/>
        <v>42370</v>
      </c>
      <c r="AM37" s="41" t="str">
        <f t="shared" si="45"/>
        <v>ao</v>
      </c>
      <c r="AN37" s="41">
        <f t="shared" si="28"/>
        <v>41</v>
      </c>
      <c r="AO37" s="41">
        <f t="shared" si="46"/>
        <v>62</v>
      </c>
      <c r="AP37" s="41">
        <f t="shared" si="29"/>
        <v>37</v>
      </c>
      <c r="AQ37" s="41" t="str">
        <f t="shared" si="41"/>
        <v>ak</v>
      </c>
      <c r="AS37" s="139">
        <v>41609</v>
      </c>
      <c r="AT37" s="142">
        <v>336</v>
      </c>
      <c r="AU37" s="142">
        <v>408</v>
      </c>
      <c r="AV37" s="142">
        <v>504</v>
      </c>
      <c r="AW37" s="142">
        <v>160</v>
      </c>
      <c r="AX37" s="142">
        <v>80</v>
      </c>
      <c r="AY37" s="142">
        <v>168</v>
      </c>
      <c r="AZ37" s="142">
        <f t="shared" si="30"/>
        <v>744</v>
      </c>
    </row>
    <row r="38" spans="1:52" s="41" customFormat="1">
      <c r="A38" s="277">
        <f t="shared" si="31"/>
        <v>38</v>
      </c>
      <c r="B38" s="206"/>
      <c r="C38" s="197"/>
      <c r="D38" s="207"/>
      <c r="E38" s="207"/>
      <c r="F38" s="207"/>
      <c r="G38" s="207"/>
      <c r="H38" s="469"/>
      <c r="I38" s="469"/>
      <c r="J38" s="469"/>
      <c r="K38" s="469"/>
      <c r="L38" s="469"/>
      <c r="M38" s="469"/>
      <c r="N38" s="469"/>
      <c r="O38" s="469"/>
      <c r="P38" s="469"/>
      <c r="Q38" s="469"/>
      <c r="R38" s="469"/>
      <c r="S38" s="348"/>
      <c r="T38" s="348"/>
      <c r="U38" s="348"/>
      <c r="V38" s="348"/>
      <c r="W38" s="348"/>
      <c r="X38" s="348"/>
      <c r="Y38" s="348"/>
      <c r="AL38" s="27">
        <f t="shared" si="27"/>
        <v>42401</v>
      </c>
      <c r="AM38" s="41" t="str">
        <f t="shared" si="45"/>
        <v>ap</v>
      </c>
      <c r="AN38" s="41">
        <f t="shared" si="28"/>
        <v>42</v>
      </c>
      <c r="AO38" s="41">
        <f t="shared" si="46"/>
        <v>63</v>
      </c>
      <c r="AP38" s="41">
        <f t="shared" si="29"/>
        <v>38</v>
      </c>
      <c r="AQ38" s="41" t="str">
        <f t="shared" si="41"/>
        <v>al</v>
      </c>
      <c r="AS38" s="140">
        <v>41640</v>
      </c>
      <c r="AT38" s="143">
        <v>352</v>
      </c>
      <c r="AU38" s="143">
        <v>392</v>
      </c>
      <c r="AV38" s="143">
        <v>528</v>
      </c>
      <c r="AW38" s="143">
        <v>144</v>
      </c>
      <c r="AX38" s="143">
        <v>72</v>
      </c>
      <c r="AY38" s="143">
        <v>176</v>
      </c>
      <c r="AZ38" s="143">
        <f t="shared" si="30"/>
        <v>744</v>
      </c>
    </row>
    <row r="39" spans="1:52">
      <c r="A39" s="277">
        <f t="shared" si="31"/>
        <v>39</v>
      </c>
      <c r="B39" s="206"/>
      <c r="C39" s="268" t="s">
        <v>64</v>
      </c>
      <c r="D39" s="358">
        <f ca="1">+SUM(D34:D37)</f>
        <v>303383110.86000001</v>
      </c>
      <c r="E39" s="359">
        <f t="shared" ref="E39:G39" ca="1" si="49">+SUM(E34:E37)</f>
        <v>224628767.5</v>
      </c>
      <c r="F39" s="359">
        <f t="shared" ca="1" si="49"/>
        <v>233119629</v>
      </c>
      <c r="G39" s="359">
        <f t="shared" ca="1" si="49"/>
        <v>244932085.36000001</v>
      </c>
      <c r="H39" s="359">
        <f t="shared" ref="H39:R39" ca="1" si="50">+SUM(H34:H37)</f>
        <v>254776769.37</v>
      </c>
      <c r="I39" s="359">
        <f t="shared" ca="1" si="50"/>
        <v>278172935.75999999</v>
      </c>
      <c r="J39" s="359">
        <f t="shared" ca="1" si="50"/>
        <v>343949016.87</v>
      </c>
      <c r="K39" s="359">
        <f t="shared" ca="1" si="50"/>
        <v>436967454</v>
      </c>
      <c r="L39" s="359">
        <f t="shared" ca="1" si="50"/>
        <v>497805644</v>
      </c>
      <c r="M39" s="359">
        <f t="shared" ca="1" si="50"/>
        <v>511305664.25</v>
      </c>
      <c r="N39" s="359">
        <f t="shared" ca="1" si="50"/>
        <v>520275385.5</v>
      </c>
      <c r="O39" s="359">
        <f t="shared" ca="1" si="50"/>
        <v>533313660.75</v>
      </c>
      <c r="P39" s="359">
        <f t="shared" ca="1" si="50"/>
        <v>554005493.5</v>
      </c>
      <c r="Q39" s="359">
        <f t="shared" ca="1" si="50"/>
        <v>587773439</v>
      </c>
      <c r="R39" s="359">
        <f t="shared" ca="1" si="50"/>
        <v>618247527</v>
      </c>
      <c r="S39" s="348"/>
      <c r="T39" s="348"/>
      <c r="U39" s="348"/>
      <c r="V39" s="348"/>
      <c r="W39" s="348"/>
      <c r="X39" s="348"/>
      <c r="Y39" s="348"/>
      <c r="Z39" s="320"/>
      <c r="AL39" s="27">
        <f t="shared" si="27"/>
        <v>42430</v>
      </c>
      <c r="AM39" s="41" t="str">
        <f t="shared" si="45"/>
        <v>aq</v>
      </c>
      <c r="AN39" s="41">
        <f t="shared" si="28"/>
        <v>43</v>
      </c>
      <c r="AO39" s="41">
        <f t="shared" si="46"/>
        <v>64</v>
      </c>
      <c r="AP39" s="41">
        <f t="shared" si="29"/>
        <v>39</v>
      </c>
      <c r="AQ39" s="41" t="str">
        <f t="shared" si="41"/>
        <v>am</v>
      </c>
      <c r="AS39" s="140">
        <v>41671</v>
      </c>
      <c r="AT39" s="143">
        <v>320</v>
      </c>
      <c r="AU39" s="143">
        <v>352</v>
      </c>
      <c r="AV39" s="143">
        <v>480</v>
      </c>
      <c r="AW39" s="143">
        <v>128</v>
      </c>
      <c r="AX39" s="143">
        <v>64</v>
      </c>
      <c r="AY39" s="143">
        <v>160</v>
      </c>
      <c r="AZ39" s="143">
        <f t="shared" si="30"/>
        <v>672</v>
      </c>
    </row>
    <row r="40" spans="1:52">
      <c r="A40" s="277">
        <f t="shared" si="31"/>
        <v>40</v>
      </c>
      <c r="B40" s="206"/>
      <c r="C40" s="355" t="s">
        <v>233</v>
      </c>
      <c r="D40" s="360">
        <f ca="1">+D31-D16</f>
        <v>37151453.180000007</v>
      </c>
      <c r="E40" s="200">
        <f ca="1">+E31-E16</f>
        <v>30639042.980000019</v>
      </c>
      <c r="F40" s="200">
        <f ca="1">+F31-F16</f>
        <v>16299366.920000017</v>
      </c>
      <c r="G40" s="200">
        <f ca="1">+G31-G16</f>
        <v>18041725.00999999</v>
      </c>
      <c r="H40" s="466">
        <f t="shared" ref="H40:R40" ca="1" si="51">+H31-H16</f>
        <v>16143036.379999995</v>
      </c>
      <c r="I40" s="466">
        <f t="shared" ca="1" si="51"/>
        <v>40501496.199999988</v>
      </c>
      <c r="J40" s="466">
        <f t="shared" ca="1" si="51"/>
        <v>134249221.44000006</v>
      </c>
      <c r="K40" s="466">
        <f t="shared" ca="1" si="51"/>
        <v>271240652.25999987</v>
      </c>
      <c r="L40" s="466">
        <f t="shared" ca="1" si="51"/>
        <v>349053000.66999996</v>
      </c>
      <c r="M40" s="466">
        <f t="shared" ca="1" si="51"/>
        <v>357066141.10000002</v>
      </c>
      <c r="N40" s="466">
        <f t="shared" ca="1" si="51"/>
        <v>334391964.3499999</v>
      </c>
      <c r="O40" s="466">
        <f t="shared" ca="1" si="51"/>
        <v>342519635.29999995</v>
      </c>
      <c r="P40" s="466">
        <f t="shared" ca="1" si="51"/>
        <v>324903573.61000001</v>
      </c>
      <c r="Q40" s="466">
        <f t="shared" ca="1" si="51"/>
        <v>306225781.81000006</v>
      </c>
      <c r="R40" s="466">
        <f t="shared" ca="1" si="51"/>
        <v>295332103.95000005</v>
      </c>
      <c r="S40" s="348"/>
      <c r="T40" s="348"/>
      <c r="U40" s="348"/>
      <c r="V40" s="348"/>
      <c r="W40" s="348"/>
      <c r="X40" s="348"/>
      <c r="Y40" s="348"/>
      <c r="Z40" s="320"/>
      <c r="AL40" s="27">
        <f t="shared" si="27"/>
        <v>42461</v>
      </c>
      <c r="AM40" s="41" t="str">
        <f t="shared" si="45"/>
        <v>ar</v>
      </c>
      <c r="AN40" s="41">
        <f t="shared" si="28"/>
        <v>44</v>
      </c>
      <c r="AO40" s="41">
        <f t="shared" si="46"/>
        <v>65</v>
      </c>
      <c r="AP40" s="41">
        <f t="shared" si="29"/>
        <v>40</v>
      </c>
      <c r="AQ40" s="41" t="str">
        <f t="shared" si="41"/>
        <v>an</v>
      </c>
      <c r="AS40" s="140">
        <v>41699</v>
      </c>
      <c r="AT40" s="143">
        <v>336</v>
      </c>
      <c r="AU40" s="143">
        <v>408</v>
      </c>
      <c r="AV40" s="143">
        <v>504</v>
      </c>
      <c r="AW40" s="143">
        <v>160</v>
      </c>
      <c r="AX40" s="143">
        <v>80</v>
      </c>
      <c r="AY40" s="143">
        <v>168</v>
      </c>
      <c r="AZ40" s="143">
        <f t="shared" si="30"/>
        <v>744</v>
      </c>
    </row>
    <row r="41" spans="1:52">
      <c r="A41" s="277">
        <f t="shared" si="31"/>
        <v>41</v>
      </c>
      <c r="B41" s="41"/>
      <c r="C41" s="202" t="s">
        <v>247</v>
      </c>
      <c r="D41" s="363">
        <f ca="1">+SUM(D16,D39)-D31</f>
        <v>266231657.68000001</v>
      </c>
      <c r="E41" s="203">
        <f ca="1">+SUM(E16,E39)-E31</f>
        <v>193989724.51999998</v>
      </c>
      <c r="F41" s="203">
        <f ca="1">+SUM(F16,F39)-F31</f>
        <v>216820262.07999998</v>
      </c>
      <c r="G41" s="203">
        <f ca="1">+SUM(G16,G39)-G31</f>
        <v>226890360.35000002</v>
      </c>
      <c r="H41" s="467">
        <f t="shared" ref="H41:R41" ca="1" si="52">+SUM(H16,H39)-H31</f>
        <v>238633732.99000001</v>
      </c>
      <c r="I41" s="467">
        <f t="shared" ca="1" si="52"/>
        <v>237671439.56</v>
      </c>
      <c r="J41" s="467">
        <f t="shared" ca="1" si="52"/>
        <v>209699795.42999995</v>
      </c>
      <c r="K41" s="467">
        <f t="shared" ca="1" si="52"/>
        <v>165726801.74000013</v>
      </c>
      <c r="L41" s="467">
        <f t="shared" ca="1" si="52"/>
        <v>148752643.33000004</v>
      </c>
      <c r="M41" s="467">
        <f t="shared" ca="1" si="52"/>
        <v>154239523.14999998</v>
      </c>
      <c r="N41" s="467">
        <f t="shared" ca="1" si="52"/>
        <v>185883421.1500001</v>
      </c>
      <c r="O41" s="467">
        <f t="shared" ca="1" si="52"/>
        <v>190794025.45000005</v>
      </c>
      <c r="P41" s="467">
        <f t="shared" ca="1" si="52"/>
        <v>229101919.88999999</v>
      </c>
      <c r="Q41" s="467">
        <f t="shared" ca="1" si="52"/>
        <v>281547657.18999994</v>
      </c>
      <c r="R41" s="467">
        <f t="shared" ca="1" si="52"/>
        <v>322915423.04999995</v>
      </c>
      <c r="S41" s="348"/>
      <c r="T41" s="348"/>
      <c r="U41" s="348"/>
      <c r="V41" s="348"/>
      <c r="W41" s="348"/>
      <c r="X41" s="348"/>
      <c r="Y41" s="348"/>
      <c r="Z41" s="320"/>
      <c r="AL41" s="27">
        <f t="shared" si="27"/>
        <v>42491</v>
      </c>
      <c r="AM41" s="41" t="str">
        <f t="shared" si="45"/>
        <v>as</v>
      </c>
      <c r="AN41" s="41">
        <f t="shared" si="28"/>
        <v>45</v>
      </c>
      <c r="AO41" s="41">
        <f t="shared" si="46"/>
        <v>66</v>
      </c>
      <c r="AP41" s="41">
        <f t="shared" si="29"/>
        <v>41</v>
      </c>
      <c r="AQ41" s="41" t="str">
        <f t="shared" ref="AQ41:AQ51" si="53">+"a"&amp;AQ15</f>
        <v>ao</v>
      </c>
      <c r="AS41" s="140">
        <v>41730</v>
      </c>
      <c r="AT41" s="143">
        <v>352</v>
      </c>
      <c r="AU41" s="143">
        <v>368</v>
      </c>
      <c r="AV41" s="143">
        <v>528</v>
      </c>
      <c r="AW41" s="143">
        <v>128</v>
      </c>
      <c r="AX41" s="143">
        <v>64</v>
      </c>
      <c r="AY41" s="143">
        <v>176</v>
      </c>
      <c r="AZ41" s="143">
        <f t="shared" si="30"/>
        <v>720</v>
      </c>
    </row>
    <row r="42" spans="1:52">
      <c r="A42" s="277">
        <f t="shared" si="31"/>
        <v>42</v>
      </c>
      <c r="C42" s="407" t="s">
        <v>235</v>
      </c>
      <c r="D42" s="361">
        <f ca="1">+D41/'Annual Sources and Uses'!C35</f>
        <v>26.869901323896816</v>
      </c>
      <c r="E42" s="362">
        <f ca="1">+E41/'Annual Sources and Uses'!D35</f>
        <v>26.737020140305447</v>
      </c>
      <c r="F42" s="362">
        <f ca="1">+F41/'Annual Sources and Uses'!E35</f>
        <v>29.744366571665704</v>
      </c>
      <c r="G42" s="362">
        <f ca="1">+G41/'Annual Sources and Uses'!F35</f>
        <v>30.894450821194756</v>
      </c>
      <c r="H42" s="362">
        <f ca="1">+H41/'Annual Sources and Uses'!G35</f>
        <v>32.373798259567714</v>
      </c>
      <c r="I42" s="362">
        <f ca="1">+I41/'Annual Sources and Uses'!H35</f>
        <v>32.110264312593465</v>
      </c>
      <c r="J42" s="362">
        <f ca="1">+J41/'Annual Sources and Uses'!I35</f>
        <v>28.21488131065589</v>
      </c>
      <c r="K42" s="362">
        <f ca="1">+K41/'Annual Sources and Uses'!J35</f>
        <v>22.170009193260086</v>
      </c>
      <c r="L42" s="362">
        <f ca="1">+L41/'Annual Sources and Uses'!K35</f>
        <v>19.816181562884186</v>
      </c>
      <c r="M42" s="362">
        <f ca="1">+M41/'Annual Sources and Uses'!L35</f>
        <v>20.444959616573104</v>
      </c>
      <c r="N42" s="362">
        <f ca="1">+N41/'Annual Sources and Uses'!M35</f>
        <v>24.5050476397412</v>
      </c>
      <c r="O42" s="362">
        <f ca="1">+O41/'Annual Sources and Uses'!N35</f>
        <v>24.993305298175766</v>
      </c>
      <c r="P42" s="362">
        <f ca="1">+P41/'Annual Sources and Uses'!O35</f>
        <v>29.888104660382446</v>
      </c>
      <c r="Q42" s="362">
        <f ca="1">+Q41/'Annual Sources and Uses'!P35</f>
        <v>36.547980967714516</v>
      </c>
      <c r="R42" s="362">
        <f ca="1">+R41/'Annual Sources and Uses'!Q35</f>
        <v>41.678242739377026</v>
      </c>
      <c r="S42" s="349"/>
      <c r="T42" s="349"/>
      <c r="U42" s="349"/>
      <c r="V42" s="349"/>
      <c r="W42" s="349"/>
      <c r="X42" s="349"/>
      <c r="Y42" s="349"/>
      <c r="Z42" s="320"/>
      <c r="AL42" s="27">
        <f t="shared" si="27"/>
        <v>42522</v>
      </c>
      <c r="AM42" s="41" t="str">
        <f t="shared" si="45"/>
        <v>at</v>
      </c>
      <c r="AN42" s="41">
        <f t="shared" si="28"/>
        <v>46</v>
      </c>
      <c r="AO42" s="41">
        <f t="shared" si="46"/>
        <v>67</v>
      </c>
      <c r="AP42" s="41">
        <f t="shared" si="29"/>
        <v>42</v>
      </c>
      <c r="AQ42" s="41" t="str">
        <f t="shared" si="53"/>
        <v>ap</v>
      </c>
      <c r="AS42" s="140">
        <v>41760</v>
      </c>
      <c r="AT42" s="143">
        <v>336</v>
      </c>
      <c r="AU42" s="143">
        <v>408</v>
      </c>
      <c r="AV42" s="143">
        <v>504</v>
      </c>
      <c r="AW42" s="143">
        <v>160</v>
      </c>
      <c r="AX42" s="143">
        <v>80</v>
      </c>
      <c r="AY42" s="143">
        <v>168</v>
      </c>
      <c r="AZ42" s="143">
        <f t="shared" si="30"/>
        <v>744</v>
      </c>
    </row>
    <row r="43" spans="1:52" ht="29.25" customHeight="1">
      <c r="A43" s="277">
        <f t="shared" si="31"/>
        <v>43</v>
      </c>
      <c r="C43" s="356" t="s">
        <v>236</v>
      </c>
      <c r="D43" s="364">
        <f t="shared" ref="D43:R44" ca="1" si="54">+SUM(INDIRECT($AH$1&amp;VLOOKUP(D$1,$AL$1:$AM$100000,2,FALSE)&amp;$A43&amp;":"&amp;VLOOKUP(DATE(YEAR(D$1),12,1),$AL$1:$AM$100000,2,FALSE)&amp;$A43))</f>
        <v>38288091.230000004</v>
      </c>
      <c r="E43" s="289">
        <f t="shared" ca="1" si="54"/>
        <v>31770926.48</v>
      </c>
      <c r="F43" s="289">
        <f t="shared" ca="1" si="54"/>
        <v>17545447.43999999</v>
      </c>
      <c r="G43" s="289">
        <f t="shared" ca="1" si="54"/>
        <v>19305049.699999999</v>
      </c>
      <c r="H43" s="289">
        <f t="shared" ca="1" si="54"/>
        <v>17436169.109999996</v>
      </c>
      <c r="I43" s="289">
        <f t="shared" ca="1" si="54"/>
        <v>41877792.939999998</v>
      </c>
      <c r="J43" s="289">
        <f t="shared" ca="1" si="54"/>
        <v>135885664.09</v>
      </c>
      <c r="K43" s="289">
        <f t="shared" ca="1" si="54"/>
        <v>273261736.28999996</v>
      </c>
      <c r="L43" s="289">
        <f t="shared" ca="1" si="54"/>
        <v>351345198.39000005</v>
      </c>
      <c r="M43" s="289">
        <f t="shared" ca="1" si="54"/>
        <v>359401815.74000007</v>
      </c>
      <c r="N43" s="289">
        <f t="shared" ca="1" si="54"/>
        <v>336755031.61000001</v>
      </c>
      <c r="O43" s="289">
        <f t="shared" ca="1" si="54"/>
        <v>344924273.05000001</v>
      </c>
      <c r="P43" s="289">
        <f t="shared" ca="1" si="54"/>
        <v>327374624.55999994</v>
      </c>
      <c r="Q43" s="289">
        <f t="shared" ca="1" si="54"/>
        <v>308797794.10000008</v>
      </c>
      <c r="R43" s="289">
        <f t="shared" ca="1" si="54"/>
        <v>297972916.16000003</v>
      </c>
      <c r="S43" s="347"/>
      <c r="T43" s="347"/>
      <c r="U43" s="347"/>
      <c r="V43" s="347"/>
      <c r="W43" s="347"/>
      <c r="X43" s="347"/>
      <c r="Y43" s="347"/>
      <c r="AL43" s="27">
        <f t="shared" si="27"/>
        <v>42552</v>
      </c>
      <c r="AM43" s="41" t="str">
        <f t="shared" si="45"/>
        <v>au</v>
      </c>
      <c r="AN43" s="41">
        <f t="shared" si="28"/>
        <v>47</v>
      </c>
      <c r="AO43" s="41">
        <f t="shared" si="46"/>
        <v>68</v>
      </c>
      <c r="AP43" s="41">
        <f t="shared" si="29"/>
        <v>43</v>
      </c>
      <c r="AQ43" s="41" t="str">
        <f t="shared" si="53"/>
        <v>aq</v>
      </c>
      <c r="AS43" s="140">
        <v>41791</v>
      </c>
      <c r="AT43" s="143">
        <v>336</v>
      </c>
      <c r="AU43" s="143">
        <v>384</v>
      </c>
      <c r="AV43" s="143">
        <v>504</v>
      </c>
      <c r="AW43" s="143">
        <v>144</v>
      </c>
      <c r="AX43" s="143">
        <v>72</v>
      </c>
      <c r="AY43" s="143">
        <v>168</v>
      </c>
      <c r="AZ43" s="143">
        <f t="shared" si="30"/>
        <v>720</v>
      </c>
    </row>
    <row r="44" spans="1:52" ht="39.75" customHeight="1">
      <c r="A44" s="277">
        <f t="shared" si="31"/>
        <v>44</v>
      </c>
      <c r="C44" s="202" t="s">
        <v>246</v>
      </c>
      <c r="D44" s="365">
        <f t="shared" ca="1" si="54"/>
        <v>265095019.63000003</v>
      </c>
      <c r="E44" s="366">
        <f t="shared" ca="1" si="54"/>
        <v>192857841.02000001</v>
      </c>
      <c r="F44" s="366">
        <f t="shared" ca="1" si="54"/>
        <v>215574181.56</v>
      </c>
      <c r="G44" s="366">
        <f t="shared" ca="1" si="54"/>
        <v>225627035.66</v>
      </c>
      <c r="H44" s="366">
        <f t="shared" ref="H44:R44" ca="1" si="55">+SUM(INDIRECT($AH$1&amp;VLOOKUP(H$1,$AL$1:$AM$100000,2,FALSE)&amp;$A44&amp;":"&amp;VLOOKUP(DATE(YEAR(H$1),12,1),$AL$1:$AM$100000,2,FALSE)&amp;$A44))</f>
        <v>237340600.26000002</v>
      </c>
      <c r="I44" s="366">
        <f t="shared" ca="1" si="55"/>
        <v>236295142.81999996</v>
      </c>
      <c r="J44" s="366">
        <f t="shared" ca="1" si="55"/>
        <v>208063352.78000003</v>
      </c>
      <c r="K44" s="366">
        <f t="shared" ca="1" si="55"/>
        <v>163705717.71000001</v>
      </c>
      <c r="L44" s="366">
        <f t="shared" ca="1" si="55"/>
        <v>146460445.61000001</v>
      </c>
      <c r="M44" s="366">
        <f t="shared" ca="1" si="55"/>
        <v>151903848.50999996</v>
      </c>
      <c r="N44" s="366">
        <f t="shared" ca="1" si="55"/>
        <v>183520353.88999999</v>
      </c>
      <c r="O44" s="366">
        <f t="shared" ca="1" si="55"/>
        <v>188389387.69999999</v>
      </c>
      <c r="P44" s="366">
        <f t="shared" ca="1" si="55"/>
        <v>226630868.94</v>
      </c>
      <c r="Q44" s="366">
        <f t="shared" ca="1" si="55"/>
        <v>278975644.89999998</v>
      </c>
      <c r="R44" s="366">
        <f t="shared" ca="1" si="55"/>
        <v>320274610.83999997</v>
      </c>
      <c r="S44" s="347"/>
      <c r="T44" s="347"/>
      <c r="U44" s="347"/>
      <c r="V44" s="347"/>
      <c r="W44" s="347"/>
      <c r="X44" s="347"/>
      <c r="Y44" s="347"/>
      <c r="Z44" s="191"/>
      <c r="AA44" s="191"/>
      <c r="AL44" s="27">
        <f t="shared" si="27"/>
        <v>42583</v>
      </c>
      <c r="AM44" s="41" t="str">
        <f t="shared" si="45"/>
        <v>av</v>
      </c>
      <c r="AN44" s="41">
        <f t="shared" si="28"/>
        <v>48</v>
      </c>
      <c r="AO44" s="41">
        <f t="shared" si="46"/>
        <v>69</v>
      </c>
      <c r="AP44" s="41">
        <f t="shared" si="29"/>
        <v>44</v>
      </c>
      <c r="AQ44" s="41" t="str">
        <f t="shared" si="53"/>
        <v>ar</v>
      </c>
      <c r="AS44" s="140">
        <v>41821</v>
      </c>
      <c r="AT44" s="143">
        <v>352</v>
      </c>
      <c r="AU44" s="143">
        <v>392</v>
      </c>
      <c r="AV44" s="143">
        <v>528</v>
      </c>
      <c r="AW44" s="143">
        <v>144</v>
      </c>
      <c r="AX44" s="143">
        <v>72</v>
      </c>
      <c r="AY44" s="143">
        <v>176</v>
      </c>
      <c r="AZ44" s="143">
        <f t="shared" si="30"/>
        <v>744</v>
      </c>
    </row>
    <row r="45" spans="1:52" ht="39.75" customHeight="1">
      <c r="A45" s="277">
        <f t="shared" si="31"/>
        <v>45</v>
      </c>
      <c r="C45" s="407" t="s">
        <v>238</v>
      </c>
      <c r="D45" s="367">
        <f ca="1">+D44/'Annual Sources and Uses'!C35</f>
        <v>26.755184116669735</v>
      </c>
      <c r="E45" s="368">
        <f ca="1">+E44/'Annual Sources and Uses'!D35</f>
        <v>26.581016042609754</v>
      </c>
      <c r="F45" s="368">
        <f ca="1">+F44/'Annual Sources and Uses'!E35</f>
        <v>29.573423711394575</v>
      </c>
      <c r="G45" s="368">
        <f ca="1">+G44/'Annual Sources and Uses'!F35</f>
        <v>30.722430632914392</v>
      </c>
      <c r="H45" s="368">
        <f ca="1">+H44/'Annual Sources and Uses'!G35</f>
        <v>32.198367830686912</v>
      </c>
      <c r="I45" s="368">
        <f ca="1">+I44/'Annual Sources and Uses'!H35</f>
        <v>31.924321684502448</v>
      </c>
      <c r="J45" s="368">
        <f ca="1">+J44/'Annual Sources and Uses'!I35</f>
        <v>27.99469971702694</v>
      </c>
      <c r="K45" s="368">
        <f ca="1">+K44/'Annual Sources and Uses'!J35</f>
        <v>21.899639819960107</v>
      </c>
      <c r="L45" s="368">
        <f ca="1">+L44/'Annual Sources and Uses'!K35</f>
        <v>19.510824930687861</v>
      </c>
      <c r="M45" s="368">
        <f ca="1">+M44/'Annual Sources and Uses'!L35</f>
        <v>20.135358207563211</v>
      </c>
      <c r="N45" s="368">
        <f ca="1">+N44/'Annual Sources and Uses'!M35</f>
        <v>24.19352402228267</v>
      </c>
      <c r="O45" s="368">
        <f ca="1">+O44/'Annual Sources and Uses'!N35</f>
        <v>24.678306726938953</v>
      </c>
      <c r="P45" s="368">
        <f ca="1">+P44/'Annual Sources and Uses'!O35</f>
        <v>29.565737089433245</v>
      </c>
      <c r="Q45" s="368">
        <f ca="1">+Q44/'Annual Sources and Uses'!P35</f>
        <v>36.214105498240407</v>
      </c>
      <c r="R45" s="368">
        <f ca="1">+R44/'Annual Sources and Uses'!Q35</f>
        <v>41.33739679501825</v>
      </c>
      <c r="S45" s="398"/>
      <c r="T45" s="398"/>
      <c r="U45" s="398"/>
      <c r="V45" s="398"/>
      <c r="W45" s="398"/>
      <c r="X45" s="398"/>
      <c r="Y45" s="398"/>
      <c r="Z45" s="203"/>
      <c r="AA45" s="203"/>
      <c r="AL45" s="27">
        <f t="shared" si="27"/>
        <v>42614</v>
      </c>
      <c r="AM45" s="41" t="str">
        <f t="shared" si="45"/>
        <v>aw</v>
      </c>
      <c r="AN45" s="41">
        <f t="shared" si="28"/>
        <v>49</v>
      </c>
      <c r="AO45" s="41">
        <f t="shared" si="46"/>
        <v>70</v>
      </c>
      <c r="AP45" s="41">
        <f t="shared" si="29"/>
        <v>45</v>
      </c>
      <c r="AQ45" s="41" t="str">
        <f t="shared" si="53"/>
        <v>as</v>
      </c>
      <c r="AS45" s="140">
        <v>41852</v>
      </c>
      <c r="AT45" s="143">
        <v>336</v>
      </c>
      <c r="AU45" s="143">
        <v>408</v>
      </c>
      <c r="AV45" s="143">
        <v>504</v>
      </c>
      <c r="AW45" s="143">
        <v>160</v>
      </c>
      <c r="AX45" s="143">
        <v>80</v>
      </c>
      <c r="AY45" s="143">
        <v>168</v>
      </c>
      <c r="AZ45" s="143">
        <f t="shared" si="30"/>
        <v>744</v>
      </c>
    </row>
    <row r="46" spans="1:52" ht="39.75" customHeight="1">
      <c r="A46" s="277">
        <f t="shared" si="31"/>
        <v>46</v>
      </c>
      <c r="B46" s="41"/>
      <c r="C46" s="381" t="s">
        <v>239</v>
      </c>
      <c r="D46" s="370">
        <f ca="1">+D41-D44</f>
        <v>1136638.0499999821</v>
      </c>
      <c r="E46" s="370">
        <f t="shared" ref="E46:G46" ca="1" si="56">+E41-E44</f>
        <v>1131883.4999999702</v>
      </c>
      <c r="F46" s="370">
        <f t="shared" ca="1" si="56"/>
        <v>1246080.5199999809</v>
      </c>
      <c r="G46" s="370">
        <f t="shared" ca="1" si="56"/>
        <v>1263324.6900000274</v>
      </c>
      <c r="H46" s="507">
        <f t="shared" ref="H46:R46" ca="1" si="57">+H41-H44</f>
        <v>1293132.7299999893</v>
      </c>
      <c r="I46" s="507">
        <f t="shared" ca="1" si="57"/>
        <v>1376296.7400000393</v>
      </c>
      <c r="J46" s="507">
        <f t="shared" ca="1" si="57"/>
        <v>1636442.6499999166</v>
      </c>
      <c r="K46" s="507">
        <f t="shared" ca="1" si="57"/>
        <v>2021084.0300001204</v>
      </c>
      <c r="L46" s="507">
        <f t="shared" ca="1" si="57"/>
        <v>2292197.7200000286</v>
      </c>
      <c r="M46" s="507">
        <f t="shared" ca="1" si="57"/>
        <v>2335674.6400000155</v>
      </c>
      <c r="N46" s="507">
        <f t="shared" ca="1" si="57"/>
        <v>2363067.2600001097</v>
      </c>
      <c r="O46" s="507">
        <f t="shared" ca="1" si="57"/>
        <v>2404637.7500000596</v>
      </c>
      <c r="P46" s="507">
        <f t="shared" ca="1" si="57"/>
        <v>2471050.9499999881</v>
      </c>
      <c r="Q46" s="507">
        <f t="shared" ca="1" si="57"/>
        <v>2572012.2899999619</v>
      </c>
      <c r="R46" s="507">
        <f t="shared" ca="1" si="57"/>
        <v>2640812.2099999785</v>
      </c>
      <c r="S46" s="568"/>
      <c r="T46" s="568"/>
      <c r="U46" s="568"/>
      <c r="V46" s="568"/>
      <c r="W46" s="568"/>
      <c r="X46" s="568"/>
      <c r="Y46" s="568"/>
      <c r="Z46" s="203"/>
      <c r="AA46" s="203"/>
      <c r="AL46" s="27">
        <f t="shared" si="27"/>
        <v>42644</v>
      </c>
      <c r="AM46" s="41" t="str">
        <f t="shared" si="45"/>
        <v>ax</v>
      </c>
      <c r="AN46" s="41">
        <f t="shared" si="28"/>
        <v>50</v>
      </c>
      <c r="AO46" s="41">
        <f t="shared" si="46"/>
        <v>71</v>
      </c>
      <c r="AP46" s="41">
        <f t="shared" si="29"/>
        <v>46</v>
      </c>
      <c r="AQ46" s="41" t="str">
        <f>+"a"&amp;AQ20</f>
        <v>at</v>
      </c>
      <c r="AS46" s="140">
        <v>41883</v>
      </c>
      <c r="AT46" s="143">
        <v>336</v>
      </c>
      <c r="AU46" s="143">
        <v>384</v>
      </c>
      <c r="AV46" s="143">
        <v>504</v>
      </c>
      <c r="AW46" s="143">
        <v>144</v>
      </c>
      <c r="AX46" s="143">
        <v>72</v>
      </c>
      <c r="AY46" s="143">
        <v>168</v>
      </c>
      <c r="AZ46" s="143">
        <f t="shared" si="30"/>
        <v>720</v>
      </c>
    </row>
    <row r="47" spans="1:52" ht="39.75" customHeight="1">
      <c r="A47" s="277">
        <f t="shared" si="31"/>
        <v>47</v>
      </c>
      <c r="B47" s="41"/>
      <c r="C47" s="386" t="s">
        <v>243</v>
      </c>
      <c r="D47" s="387">
        <f ca="1">+IF('Annual Emissions'!D$57&gt;0,0,'Annual Emissions'!D$58)*-1</f>
        <v>7671.261899999975</v>
      </c>
      <c r="E47" s="388">
        <f ca="1">+IF('Annual Emissions'!E$57&gt;0,0,'Annual Emissions'!E$58)*-1</f>
        <v>0</v>
      </c>
      <c r="F47" s="388">
        <f ca="1">+IF('Annual Emissions'!F$57&gt;0,0,'Annual Emissions'!F$58)*-1</f>
        <v>76260.792150000038</v>
      </c>
      <c r="G47" s="389">
        <f ca="1">+IF('Annual Emissions'!G$57&gt;0,0,'Annual Emissions'!G$58)*-1</f>
        <v>71735.710050000023</v>
      </c>
      <c r="H47" s="389">
        <f ca="1">+IF('Annual Emissions'!H$57&gt;0,0,'Annual Emissions'!H$58)*-1</f>
        <v>57406.629583333386</v>
      </c>
      <c r="I47" s="389">
        <f ca="1">+IF('Annual Emissions'!I$57&gt;0,0,'Annual Emissions'!I$58)*-1</f>
        <v>74549.863533333322</v>
      </c>
      <c r="J47" s="389">
        <f ca="1">+IF('Annual Emissions'!J$57&gt;0,0,'Annual Emissions'!J$58)*-1</f>
        <v>101124.53592500006</v>
      </c>
      <c r="K47" s="389">
        <f ca="1">+IF('Annual Emissions'!K$57&gt;0,0,'Annual Emissions'!K$58)*-1</f>
        <v>145003.5294499998</v>
      </c>
      <c r="L47" s="389">
        <f ca="1">+IF('Annual Emissions'!L$57&gt;0,0,'Annual Emissions'!L$58)*-1</f>
        <v>152570.32246666666</v>
      </c>
      <c r="M47" s="389">
        <f ca="1">+IF('Annual Emissions'!M$57&gt;0,0,'Annual Emissions'!M$58)*-1</f>
        <v>158439.52633333337</v>
      </c>
      <c r="N47" s="389">
        <f ca="1">+IF('Annual Emissions'!N$57&gt;0,0,'Annual Emissions'!N$58)*-1</f>
        <v>145051.04789999998</v>
      </c>
      <c r="O47" s="389">
        <f ca="1">+IF('Annual Emissions'!O$57&gt;0,0,'Annual Emissions'!O$58)*-1</f>
        <v>148068.22379999986</v>
      </c>
      <c r="P47" s="389">
        <f ca="1">+IF('Annual Emissions'!P$57&gt;0,0,'Annual Emissions'!P$58)*-1</f>
        <v>147254.64455833333</v>
      </c>
      <c r="Q47" s="389">
        <f ca="1">+IF('Annual Emissions'!Q$57&gt;0,0,'Annual Emissions'!Q$58)*-1</f>
        <v>144071.52911666667</v>
      </c>
      <c r="R47" s="389">
        <f ca="1">+IF('Annual Emissions'!R$57&gt;0,0,'Annual Emissions'!R$58)*-1</f>
        <v>123639.79026666661</v>
      </c>
      <c r="S47" s="569"/>
      <c r="T47" s="569"/>
      <c r="U47" s="569"/>
      <c r="V47" s="569"/>
      <c r="W47" s="569"/>
      <c r="X47" s="569"/>
      <c r="Y47" s="569"/>
      <c r="Z47" s="203"/>
      <c r="AA47" s="203"/>
      <c r="AL47" s="27">
        <f t="shared" si="27"/>
        <v>42675</v>
      </c>
      <c r="AM47" s="41" t="str">
        <f t="shared" si="45"/>
        <v>ay</v>
      </c>
      <c r="AN47" s="41">
        <f t="shared" si="28"/>
        <v>51</v>
      </c>
      <c r="AO47" s="41">
        <f t="shared" si="46"/>
        <v>72</v>
      </c>
      <c r="AP47" s="41">
        <f t="shared" si="29"/>
        <v>47</v>
      </c>
      <c r="AQ47" s="41" t="str">
        <f t="shared" si="53"/>
        <v>au</v>
      </c>
      <c r="AS47" s="140">
        <v>41913</v>
      </c>
      <c r="AT47" s="143">
        <v>368</v>
      </c>
      <c r="AU47" s="143">
        <v>376</v>
      </c>
      <c r="AV47" s="143">
        <v>552</v>
      </c>
      <c r="AW47" s="143">
        <v>128</v>
      </c>
      <c r="AX47" s="143">
        <v>64</v>
      </c>
      <c r="AY47" s="143">
        <v>184</v>
      </c>
      <c r="AZ47" s="143">
        <f t="shared" si="30"/>
        <v>744</v>
      </c>
    </row>
    <row r="48" spans="1:52" ht="39.75" customHeight="1">
      <c r="A48" s="277">
        <f t="shared" si="31"/>
        <v>48</v>
      </c>
      <c r="B48" s="41"/>
      <c r="C48" s="390" t="s">
        <v>244</v>
      </c>
      <c r="D48" s="391">
        <f ca="1">+IF('Annual Emissions'!D$60&gt;0,0,'Annual Emissions'!D$61)*-1</f>
        <v>0</v>
      </c>
      <c r="E48" s="392">
        <f ca="1">+IF('Annual Emissions'!E$60&gt;0,0,'Annual Emissions'!E$61)*-1</f>
        <v>0</v>
      </c>
      <c r="F48" s="392">
        <f ca="1">+IF('Annual Emissions'!F$60&gt;0,0,'Annual Emissions'!F$61)*-1</f>
        <v>28190.401741999991</v>
      </c>
      <c r="G48" s="393">
        <f ca="1">+IF('Annual Emissions'!G$60&gt;0,0,'Annual Emissions'!G$61)*-1</f>
        <v>17454.715351999996</v>
      </c>
      <c r="H48" s="393">
        <f ca="1">+IF('Annual Emissions'!H$60&gt;0,0,'Annual Emissions'!H$61)*-1</f>
        <v>25170.840461999989</v>
      </c>
      <c r="I48" s="393">
        <f ca="1">+IF('Annual Emissions'!I$60&gt;0,0,'Annual Emissions'!I$61)*-1</f>
        <v>18217.790867999967</v>
      </c>
      <c r="J48" s="393">
        <f ca="1">+IF('Annual Emissions'!J$60&gt;0,0,'Annual Emissions'!J$61)*-1</f>
        <v>37505.097232000036</v>
      </c>
      <c r="K48" s="393">
        <f ca="1">+IF('Annual Emissions'!K$60&gt;0,0,'Annual Emissions'!K$61)*-1</f>
        <v>29411.948677999975</v>
      </c>
      <c r="L48" s="393">
        <f ca="1">+IF('Annual Emissions'!L$60&gt;0,0,'Annual Emissions'!L$61)*-1</f>
        <v>41299.275311999991</v>
      </c>
      <c r="M48" s="393">
        <f ca="1">+IF('Annual Emissions'!M$60&gt;0,0,'Annual Emissions'!M$61)*-1</f>
        <v>30270.105771999977</v>
      </c>
      <c r="N48" s="393">
        <f ca="1">+IF('Annual Emissions'!N$60&gt;0,0,'Annual Emissions'!N$61)*-1</f>
        <v>43999.11406400003</v>
      </c>
      <c r="O48" s="393">
        <f ca="1">+IF('Annual Emissions'!O$60&gt;0,0,'Annual Emissions'!O$61)*-1</f>
        <v>30706.620603999978</v>
      </c>
      <c r="P48" s="393">
        <f ca="1">+IF('Annual Emissions'!P$60&gt;0,0,'Annual Emissions'!P$61)*-1</f>
        <v>39245.989583999988</v>
      </c>
      <c r="Q48" s="393">
        <f ca="1">+IF('Annual Emissions'!Q$60&gt;0,0,'Annual Emissions'!Q$61)*-1</f>
        <v>27798.896640000003</v>
      </c>
      <c r="R48" s="393">
        <f ca="1">+IF('Annual Emissions'!R$60&gt;0,0,'Annual Emissions'!R$61)*-1</f>
        <v>39843.227079999961</v>
      </c>
      <c r="S48" s="569"/>
      <c r="T48" s="569"/>
      <c r="U48" s="569"/>
      <c r="V48" s="569"/>
      <c r="W48" s="569"/>
      <c r="X48" s="569"/>
      <c r="Y48" s="569"/>
      <c r="Z48" s="203"/>
      <c r="AA48" s="203"/>
      <c r="AL48" s="27">
        <f t="shared" si="27"/>
        <v>42705</v>
      </c>
      <c r="AM48" s="41" t="str">
        <f t="shared" si="45"/>
        <v>az</v>
      </c>
      <c r="AN48" s="41">
        <f t="shared" si="28"/>
        <v>52</v>
      </c>
      <c r="AO48" s="41">
        <f t="shared" si="46"/>
        <v>73</v>
      </c>
      <c r="AP48" s="41">
        <f t="shared" si="29"/>
        <v>48</v>
      </c>
      <c r="AQ48" s="41" t="str">
        <f t="shared" si="53"/>
        <v>av</v>
      </c>
      <c r="AS48" s="140">
        <v>41944</v>
      </c>
      <c r="AT48" s="143">
        <v>304</v>
      </c>
      <c r="AU48" s="143">
        <v>416</v>
      </c>
      <c r="AV48" s="143">
        <v>456</v>
      </c>
      <c r="AW48" s="143">
        <v>176</v>
      </c>
      <c r="AX48" s="143">
        <v>88</v>
      </c>
      <c r="AY48" s="143">
        <v>152</v>
      </c>
      <c r="AZ48" s="143">
        <f t="shared" si="30"/>
        <v>720</v>
      </c>
    </row>
    <row r="49" spans="1:52" ht="39" customHeight="1">
      <c r="A49" s="277">
        <f t="shared" si="31"/>
        <v>49</v>
      </c>
      <c r="B49" s="41"/>
      <c r="C49" s="394" t="s">
        <v>245</v>
      </c>
      <c r="D49" s="395">
        <f ca="1">+D48+D47</f>
        <v>7671.261899999975</v>
      </c>
      <c r="E49" s="396">
        <f t="shared" ref="E49:G49" ca="1" si="58">+E48+E47</f>
        <v>0</v>
      </c>
      <c r="F49" s="396">
        <f t="shared" ca="1" si="58"/>
        <v>104451.19389200002</v>
      </c>
      <c r="G49" s="397">
        <f t="shared" ca="1" si="58"/>
        <v>89190.425402000023</v>
      </c>
      <c r="H49" s="397">
        <f t="shared" ref="H49:R49" ca="1" si="59">+H48+H47</f>
        <v>82577.470045333379</v>
      </c>
      <c r="I49" s="397">
        <f t="shared" ca="1" si="59"/>
        <v>92767.65440133329</v>
      </c>
      <c r="J49" s="397">
        <f t="shared" ca="1" si="59"/>
        <v>138629.63315700009</v>
      </c>
      <c r="K49" s="397">
        <f t="shared" ca="1" si="59"/>
        <v>174415.47812799978</v>
      </c>
      <c r="L49" s="397">
        <f t="shared" ca="1" si="59"/>
        <v>193869.59777866665</v>
      </c>
      <c r="M49" s="397">
        <f t="shared" ca="1" si="59"/>
        <v>188709.63210533335</v>
      </c>
      <c r="N49" s="397">
        <f t="shared" ca="1" si="59"/>
        <v>189050.161964</v>
      </c>
      <c r="O49" s="397">
        <f t="shared" ca="1" si="59"/>
        <v>178774.84440399983</v>
      </c>
      <c r="P49" s="397">
        <f t="shared" ca="1" si="59"/>
        <v>186500.63414233332</v>
      </c>
      <c r="Q49" s="397">
        <f t="shared" ca="1" si="59"/>
        <v>171870.42575666666</v>
      </c>
      <c r="R49" s="397">
        <f t="shared" ca="1" si="59"/>
        <v>163483.01734666657</v>
      </c>
      <c r="S49" s="569"/>
      <c r="T49" s="569"/>
      <c r="U49" s="569"/>
      <c r="V49" s="569"/>
      <c r="W49" s="569"/>
      <c r="X49" s="569"/>
      <c r="Y49" s="569"/>
      <c r="Z49" s="203"/>
      <c r="AA49" s="203"/>
      <c r="AL49" s="27">
        <f t="shared" si="27"/>
        <v>42736</v>
      </c>
      <c r="AM49" s="41" t="str">
        <f t="shared" si="45"/>
        <v>ba</v>
      </c>
      <c r="AN49" s="41">
        <f t="shared" si="28"/>
        <v>53</v>
      </c>
      <c r="AO49" s="41">
        <f t="shared" si="46"/>
        <v>74</v>
      </c>
      <c r="AP49" s="41">
        <f t="shared" si="29"/>
        <v>49</v>
      </c>
      <c r="AQ49" s="41" t="str">
        <f t="shared" si="53"/>
        <v>aw</v>
      </c>
      <c r="AS49" s="140">
        <v>41974</v>
      </c>
      <c r="AT49" s="143">
        <v>352</v>
      </c>
      <c r="AU49" s="143">
        <v>392</v>
      </c>
      <c r="AV49" s="143">
        <v>528</v>
      </c>
      <c r="AW49" s="143">
        <v>144</v>
      </c>
      <c r="AX49" s="143">
        <v>72</v>
      </c>
      <c r="AY49" s="143">
        <v>176</v>
      </c>
      <c r="AZ49" s="143">
        <f t="shared" si="30"/>
        <v>744</v>
      </c>
    </row>
    <row r="50" spans="1:52" ht="25.5">
      <c r="A50" s="277">
        <f t="shared" si="31"/>
        <v>50</v>
      </c>
      <c r="B50" s="41"/>
      <c r="C50" s="371" t="s">
        <v>242</v>
      </c>
      <c r="D50" s="382">
        <f ca="1">+D40-D$49</f>
        <v>37143781.918100007</v>
      </c>
      <c r="E50" s="383">
        <f t="shared" ref="E50:G50" ca="1" si="60">+E40-E$49</f>
        <v>30639042.980000019</v>
      </c>
      <c r="F50" s="383">
        <f t="shared" ca="1" si="60"/>
        <v>16194915.726108016</v>
      </c>
      <c r="G50" s="383">
        <f t="shared" ca="1" si="60"/>
        <v>17952534.58459799</v>
      </c>
      <c r="H50" s="383">
        <f t="shared" ref="H50:R50" ca="1" si="61">+H40-H$49</f>
        <v>16060458.909954662</v>
      </c>
      <c r="I50" s="383">
        <f t="shared" ca="1" si="61"/>
        <v>40408728.545598656</v>
      </c>
      <c r="J50" s="383">
        <f t="shared" ca="1" si="61"/>
        <v>134110591.80684306</v>
      </c>
      <c r="K50" s="383">
        <f t="shared" ca="1" si="61"/>
        <v>271066236.78187186</v>
      </c>
      <c r="L50" s="383">
        <f t="shared" ca="1" si="61"/>
        <v>348859131.07222128</v>
      </c>
      <c r="M50" s="383">
        <f t="shared" ca="1" si="61"/>
        <v>356877431.46789467</v>
      </c>
      <c r="N50" s="383">
        <f t="shared" ca="1" si="61"/>
        <v>334202914.18803591</v>
      </c>
      <c r="O50" s="383">
        <f t="shared" ca="1" si="61"/>
        <v>342340860.45559597</v>
      </c>
      <c r="P50" s="383">
        <f t="shared" ca="1" si="61"/>
        <v>324717072.97585768</v>
      </c>
      <c r="Q50" s="383">
        <f t="shared" ca="1" si="61"/>
        <v>306053911.38424337</v>
      </c>
      <c r="R50" s="383">
        <f t="shared" ca="1" si="61"/>
        <v>295168620.93265337</v>
      </c>
      <c r="S50" s="568"/>
      <c r="T50" s="568"/>
      <c r="U50" s="568"/>
      <c r="V50" s="568"/>
      <c r="W50" s="568"/>
      <c r="X50" s="568"/>
      <c r="Y50" s="568"/>
      <c r="Z50" s="203"/>
      <c r="AA50" s="203"/>
      <c r="AL50" s="27">
        <f t="shared" si="27"/>
        <v>42767</v>
      </c>
      <c r="AM50" s="41" t="str">
        <f t="shared" si="45"/>
        <v>bb</v>
      </c>
      <c r="AN50" s="41">
        <f t="shared" si="28"/>
        <v>54</v>
      </c>
      <c r="AO50" s="41">
        <f t="shared" si="46"/>
        <v>75</v>
      </c>
      <c r="AP50" s="41">
        <f t="shared" si="29"/>
        <v>50</v>
      </c>
      <c r="AQ50" s="41" t="str">
        <f t="shared" si="53"/>
        <v>ax</v>
      </c>
      <c r="AS50" s="139">
        <v>42005</v>
      </c>
      <c r="AT50" s="142">
        <v>336</v>
      </c>
      <c r="AU50" s="142">
        <v>408</v>
      </c>
      <c r="AV50" s="142">
        <v>504</v>
      </c>
      <c r="AW50" s="142">
        <v>160</v>
      </c>
      <c r="AX50" s="142">
        <v>80</v>
      </c>
      <c r="AY50" s="142">
        <v>168</v>
      </c>
      <c r="AZ50" s="142">
        <f t="shared" si="30"/>
        <v>744</v>
      </c>
    </row>
    <row r="51" spans="1:52" ht="25.5">
      <c r="A51" s="277">
        <f t="shared" si="31"/>
        <v>51</v>
      </c>
      <c r="B51" s="41"/>
      <c r="C51" s="371" t="s">
        <v>250</v>
      </c>
      <c r="D51" s="382">
        <f ca="1">+D43-D$49</f>
        <v>38280419.968100004</v>
      </c>
      <c r="E51" s="383">
        <f ca="1">+E43-E$49</f>
        <v>31770926.48</v>
      </c>
      <c r="F51" s="383">
        <f ca="1">+F43-F$49</f>
        <v>17440996.246107992</v>
      </c>
      <c r="G51" s="383">
        <f ca="1">+G43-G$49</f>
        <v>19215859.274597999</v>
      </c>
      <c r="H51" s="383">
        <f t="shared" ref="H51:R51" ca="1" si="62">+H43-H$49</f>
        <v>17353591.639954664</v>
      </c>
      <c r="I51" s="383">
        <f t="shared" ca="1" si="62"/>
        <v>41785025.285598665</v>
      </c>
      <c r="J51" s="383">
        <f t="shared" ca="1" si="62"/>
        <v>135747034.45684299</v>
      </c>
      <c r="K51" s="383">
        <f t="shared" ca="1" si="62"/>
        <v>273087320.81187195</v>
      </c>
      <c r="L51" s="383">
        <f t="shared" ca="1" si="62"/>
        <v>351151328.79222137</v>
      </c>
      <c r="M51" s="383">
        <f t="shared" ca="1" si="62"/>
        <v>359213106.10789472</v>
      </c>
      <c r="N51" s="383">
        <f t="shared" ca="1" si="62"/>
        <v>336565981.44803602</v>
      </c>
      <c r="O51" s="383">
        <f t="shared" ca="1" si="62"/>
        <v>344745498.20559603</v>
      </c>
      <c r="P51" s="383">
        <f t="shared" ca="1" si="62"/>
        <v>327188123.9258576</v>
      </c>
      <c r="Q51" s="383">
        <f t="shared" ca="1" si="62"/>
        <v>308625923.67424339</v>
      </c>
      <c r="R51" s="383">
        <f t="shared" ca="1" si="62"/>
        <v>297809433.14265335</v>
      </c>
      <c r="S51" s="568"/>
      <c r="T51" s="568"/>
      <c r="U51" s="568"/>
      <c r="V51" s="568"/>
      <c r="W51" s="568"/>
      <c r="X51" s="568"/>
      <c r="Y51" s="568"/>
      <c r="Z51" s="203"/>
      <c r="AA51" s="203"/>
      <c r="AL51" s="27">
        <f t="shared" si="27"/>
        <v>42795</v>
      </c>
      <c r="AM51" s="41" t="str">
        <f t="shared" si="45"/>
        <v>bc</v>
      </c>
      <c r="AN51" s="41">
        <f t="shared" si="28"/>
        <v>55</v>
      </c>
      <c r="AO51" s="41">
        <f t="shared" si="46"/>
        <v>76</v>
      </c>
      <c r="AP51" s="41">
        <f t="shared" si="29"/>
        <v>51</v>
      </c>
      <c r="AQ51" s="41" t="str">
        <f t="shared" si="53"/>
        <v>ay</v>
      </c>
      <c r="AS51" s="139">
        <v>42036</v>
      </c>
      <c r="AT51" s="142">
        <v>320</v>
      </c>
      <c r="AU51" s="142">
        <v>352</v>
      </c>
      <c r="AV51" s="142">
        <v>480</v>
      </c>
      <c r="AW51" s="142">
        <v>128</v>
      </c>
      <c r="AX51" s="142">
        <v>64</v>
      </c>
      <c r="AY51" s="142">
        <v>160</v>
      </c>
      <c r="AZ51" s="142">
        <f t="shared" si="30"/>
        <v>672</v>
      </c>
    </row>
    <row r="52" spans="1:52">
      <c r="A52" s="277">
        <f t="shared" si="31"/>
        <v>52</v>
      </c>
      <c r="B52" s="41"/>
      <c r="E52" s="372"/>
      <c r="F52" s="372"/>
      <c r="G52" s="372"/>
      <c r="H52" s="372"/>
      <c r="I52" s="372"/>
      <c r="J52" s="372"/>
      <c r="K52" s="372"/>
      <c r="L52" s="372"/>
      <c r="M52" s="372"/>
      <c r="N52" s="372"/>
      <c r="O52" s="372"/>
      <c r="P52" s="372"/>
      <c r="Q52" s="372"/>
      <c r="R52" s="372"/>
      <c r="S52" s="570"/>
      <c r="T52" s="570"/>
      <c r="U52" s="570"/>
      <c r="V52" s="570"/>
      <c r="W52" s="570"/>
      <c r="X52" s="570"/>
      <c r="Y52" s="570"/>
      <c r="Z52" s="203"/>
      <c r="AA52" s="203"/>
      <c r="AL52" s="27">
        <f t="shared" si="27"/>
        <v>42826</v>
      </c>
      <c r="AM52" s="41" t="str">
        <f t="shared" si="45"/>
        <v>bd</v>
      </c>
      <c r="AN52" s="41">
        <f t="shared" si="28"/>
        <v>56</v>
      </c>
      <c r="AO52" s="41">
        <f t="shared" si="46"/>
        <v>77</v>
      </c>
      <c r="AP52" s="41">
        <f t="shared" si="29"/>
        <v>52</v>
      </c>
      <c r="AQ52" s="41" t="str">
        <f>+"a"&amp;AQ26</f>
        <v>az</v>
      </c>
      <c r="AS52" s="139">
        <v>42064</v>
      </c>
      <c r="AT52" s="142">
        <v>352</v>
      </c>
      <c r="AU52" s="142">
        <v>392</v>
      </c>
      <c r="AV52" s="142">
        <v>528</v>
      </c>
      <c r="AW52" s="142">
        <v>144</v>
      </c>
      <c r="AX52" s="142">
        <v>72</v>
      </c>
      <c r="AY52" s="142">
        <v>176</v>
      </c>
      <c r="AZ52" s="142">
        <f t="shared" si="30"/>
        <v>744</v>
      </c>
    </row>
    <row r="53" spans="1:52">
      <c r="A53" s="277">
        <f t="shared" si="31"/>
        <v>53</v>
      </c>
      <c r="Z53" s="203"/>
      <c r="AA53" s="203"/>
      <c r="AL53" s="27">
        <f t="shared" si="27"/>
        <v>42856</v>
      </c>
      <c r="AM53" s="41" t="str">
        <f t="shared" si="45"/>
        <v>be</v>
      </c>
      <c r="AN53" s="41">
        <f t="shared" si="28"/>
        <v>57</v>
      </c>
      <c r="AO53" s="41">
        <f t="shared" si="46"/>
        <v>78</v>
      </c>
      <c r="AP53" s="41">
        <f t="shared" si="29"/>
        <v>53</v>
      </c>
      <c r="AQ53" s="41" t="str">
        <f t="shared" ref="AQ53:AQ66" si="63">+"b"&amp;AQ1</f>
        <v>ba</v>
      </c>
      <c r="AS53" s="139">
        <v>42095</v>
      </c>
      <c r="AT53" s="142">
        <v>352</v>
      </c>
      <c r="AU53" s="142">
        <v>368</v>
      </c>
      <c r="AV53" s="142">
        <v>528</v>
      </c>
      <c r="AW53" s="142">
        <v>128</v>
      </c>
      <c r="AX53" s="142">
        <v>64</v>
      </c>
      <c r="AY53" s="142">
        <v>176</v>
      </c>
      <c r="AZ53" s="142">
        <f t="shared" si="30"/>
        <v>720</v>
      </c>
    </row>
    <row r="54" spans="1:52">
      <c r="A54" s="277">
        <f t="shared" si="31"/>
        <v>54</v>
      </c>
      <c r="B54" s="197" t="s">
        <v>55</v>
      </c>
      <c r="C54" s="197" t="s">
        <v>33</v>
      </c>
      <c r="D54" s="195">
        <f>+D$2</f>
        <v>2013</v>
      </c>
      <c r="E54" s="195">
        <f t="shared" ref="E54:R54" si="64">+E$2</f>
        <v>2014</v>
      </c>
      <c r="F54" s="195">
        <f t="shared" si="64"/>
        <v>2015</v>
      </c>
      <c r="G54" s="195">
        <f t="shared" si="64"/>
        <v>2016</v>
      </c>
      <c r="H54" s="195">
        <f t="shared" si="64"/>
        <v>2017</v>
      </c>
      <c r="I54" s="195">
        <f t="shared" si="64"/>
        <v>2018</v>
      </c>
      <c r="J54" s="195">
        <f t="shared" si="64"/>
        <v>2019</v>
      </c>
      <c r="K54" s="195">
        <f t="shared" si="64"/>
        <v>2020</v>
      </c>
      <c r="L54" s="195">
        <f t="shared" si="64"/>
        <v>2021</v>
      </c>
      <c r="M54" s="195">
        <f t="shared" si="64"/>
        <v>2022</v>
      </c>
      <c r="N54" s="195">
        <f t="shared" si="64"/>
        <v>2023</v>
      </c>
      <c r="O54" s="195">
        <f t="shared" si="64"/>
        <v>2024</v>
      </c>
      <c r="P54" s="195">
        <f t="shared" si="64"/>
        <v>2025</v>
      </c>
      <c r="Q54" s="195">
        <f t="shared" si="64"/>
        <v>2026</v>
      </c>
      <c r="R54" s="195">
        <f t="shared" si="64"/>
        <v>2027</v>
      </c>
      <c r="S54" s="327"/>
      <c r="T54" s="327"/>
      <c r="U54" s="327"/>
      <c r="V54" s="327"/>
      <c r="W54" s="327"/>
      <c r="X54" s="327"/>
      <c r="Y54" s="327"/>
      <c r="Z54" s="203"/>
      <c r="AA54" s="203"/>
      <c r="AL54" s="27">
        <f t="shared" si="27"/>
        <v>42887</v>
      </c>
      <c r="AM54" s="41" t="str">
        <f t="shared" si="45"/>
        <v>bf</v>
      </c>
      <c r="AN54" s="41">
        <f t="shared" si="28"/>
        <v>58</v>
      </c>
      <c r="AO54" s="41">
        <f t="shared" si="46"/>
        <v>79</v>
      </c>
      <c r="AP54" s="41">
        <f t="shared" si="29"/>
        <v>54</v>
      </c>
      <c r="AQ54" s="41" t="str">
        <f t="shared" si="63"/>
        <v>bb</v>
      </c>
      <c r="AS54" s="139">
        <v>42125</v>
      </c>
      <c r="AT54" s="142">
        <v>320</v>
      </c>
      <c r="AU54" s="142">
        <v>424</v>
      </c>
      <c r="AV54" s="142">
        <v>480</v>
      </c>
      <c r="AW54" s="142">
        <v>176</v>
      </c>
      <c r="AX54" s="142">
        <v>88</v>
      </c>
      <c r="AY54" s="142">
        <v>160</v>
      </c>
      <c r="AZ54" s="142">
        <f t="shared" si="30"/>
        <v>744</v>
      </c>
    </row>
    <row r="55" spans="1:52">
      <c r="A55" s="277">
        <f>+ROW('ISO Style Costs'!A49)</f>
        <v>49</v>
      </c>
      <c r="B55" s="198" t="s">
        <v>1</v>
      </c>
      <c r="C55" s="199" t="s">
        <v>176</v>
      </c>
      <c r="D55" s="200">
        <f ca="1">+D19-D3</f>
        <v>15075327.620000005</v>
      </c>
      <c r="E55" s="466">
        <f t="shared" ref="E55:G55" ca="1" si="65">+E19-E3</f>
        <v>12222550</v>
      </c>
      <c r="F55" s="466">
        <f t="shared" ca="1" si="65"/>
        <v>10028371</v>
      </c>
      <c r="G55" s="466">
        <f t="shared" ca="1" si="65"/>
        <v>11256754</v>
      </c>
      <c r="H55" s="466">
        <f t="shared" ref="H55:R55" ca="1" si="66">+H19-H3</f>
        <v>10378871.5</v>
      </c>
      <c r="I55" s="466">
        <f t="shared" ca="1" si="66"/>
        <v>18018773.5</v>
      </c>
      <c r="J55" s="466">
        <f t="shared" ca="1" si="66"/>
        <v>40235609.879999995</v>
      </c>
      <c r="K55" s="466">
        <f t="shared" ca="1" si="66"/>
        <v>75812667</v>
      </c>
      <c r="L55" s="466">
        <f t="shared" ca="1" si="66"/>
        <v>92302539.120000005</v>
      </c>
      <c r="M55" s="466">
        <f t="shared" ca="1" si="66"/>
        <v>97668284</v>
      </c>
      <c r="N55" s="466">
        <f t="shared" ca="1" si="66"/>
        <v>87682128.5</v>
      </c>
      <c r="O55" s="466">
        <f t="shared" ca="1" si="66"/>
        <v>95602936</v>
      </c>
      <c r="P55" s="466">
        <f t="shared" ca="1" si="66"/>
        <v>83606869.25</v>
      </c>
      <c r="Q55" s="466">
        <f t="shared" ca="1" si="66"/>
        <v>87365443</v>
      </c>
      <c r="R55" s="466">
        <f t="shared" ca="1" si="66"/>
        <v>82136613.75</v>
      </c>
      <c r="S55" s="348"/>
      <c r="T55" s="348"/>
      <c r="U55" s="348"/>
      <c r="V55" s="348"/>
      <c r="W55" s="348"/>
      <c r="X55" s="348"/>
      <c r="Y55" s="348"/>
      <c r="Z55" s="203"/>
      <c r="AA55" s="203"/>
      <c r="AL55" s="27">
        <f t="shared" si="27"/>
        <v>42917</v>
      </c>
      <c r="AM55" s="41" t="str">
        <f t="shared" si="45"/>
        <v>bg</v>
      </c>
      <c r="AN55" s="41">
        <f t="shared" si="28"/>
        <v>59</v>
      </c>
      <c r="AO55" s="41">
        <f t="shared" si="46"/>
        <v>80</v>
      </c>
      <c r="AP55" s="41">
        <f t="shared" si="29"/>
        <v>55</v>
      </c>
      <c r="AQ55" s="41" t="str">
        <f t="shared" si="63"/>
        <v>bc</v>
      </c>
      <c r="AS55" s="139">
        <v>42156</v>
      </c>
      <c r="AT55" s="142">
        <v>352</v>
      </c>
      <c r="AU55" s="142">
        <v>368</v>
      </c>
      <c r="AV55" s="142">
        <v>528</v>
      </c>
      <c r="AW55" s="142">
        <v>128</v>
      </c>
      <c r="AX55" s="142">
        <v>64</v>
      </c>
      <c r="AY55" s="142">
        <v>176</v>
      </c>
      <c r="AZ55" s="142">
        <f t="shared" si="30"/>
        <v>720</v>
      </c>
    </row>
    <row r="56" spans="1:52">
      <c r="A56" s="277">
        <f>+ROW('ISO Style Costs'!A50)</f>
        <v>50</v>
      </c>
      <c r="B56" s="201" t="s">
        <v>2</v>
      </c>
      <c r="C56" s="202" t="s">
        <v>176</v>
      </c>
      <c r="D56" s="203">
        <f ca="1">+D20-D4</f>
        <v>-1196636.5</v>
      </c>
      <c r="E56" s="203">
        <f t="shared" ref="E56:G66" ca="1" si="67">+E20-E4</f>
        <v>-621773.5</v>
      </c>
      <c r="F56" s="203">
        <f t="shared" ca="1" si="67"/>
        <v>-1949703</v>
      </c>
      <c r="G56" s="203">
        <f t="shared" ca="1" si="67"/>
        <v>-636430.5</v>
      </c>
      <c r="H56" s="467">
        <f t="shared" ref="H56:R56" ca="1" si="68">+H20-H4</f>
        <v>-1218776.5</v>
      </c>
      <c r="I56" s="467">
        <f t="shared" ca="1" si="68"/>
        <v>1248786.5600000024</v>
      </c>
      <c r="J56" s="467">
        <f t="shared" ca="1" si="68"/>
        <v>10126006.75</v>
      </c>
      <c r="K56" s="467">
        <f t="shared" ca="1" si="68"/>
        <v>20894064.75</v>
      </c>
      <c r="L56" s="467">
        <f t="shared" ca="1" si="68"/>
        <v>27289858.75</v>
      </c>
      <c r="M56" s="467">
        <f t="shared" ca="1" si="68"/>
        <v>27827532.620000005</v>
      </c>
      <c r="N56" s="467">
        <f t="shared" ca="1" si="68"/>
        <v>27884252</v>
      </c>
      <c r="O56" s="467">
        <f t="shared" ca="1" si="68"/>
        <v>26746945.75</v>
      </c>
      <c r="P56" s="467">
        <f t="shared" ca="1" si="68"/>
        <v>26631424</v>
      </c>
      <c r="Q56" s="467">
        <f t="shared" ca="1" si="68"/>
        <v>20878790.430000007</v>
      </c>
      <c r="R56" s="467">
        <f t="shared" ca="1" si="68"/>
        <v>22905904.5</v>
      </c>
      <c r="S56" s="348"/>
      <c r="T56" s="348"/>
      <c r="U56" s="348"/>
      <c r="V56" s="348"/>
      <c r="W56" s="348"/>
      <c r="X56" s="348"/>
      <c r="Y56" s="348"/>
      <c r="Z56" s="203"/>
      <c r="AA56" s="203"/>
      <c r="AL56" s="27">
        <f t="shared" si="27"/>
        <v>42948</v>
      </c>
      <c r="AM56" s="41" t="str">
        <f t="shared" si="45"/>
        <v>bh</v>
      </c>
      <c r="AN56" s="41">
        <f t="shared" si="28"/>
        <v>60</v>
      </c>
      <c r="AO56" s="41">
        <f t="shared" si="46"/>
        <v>81</v>
      </c>
      <c r="AP56" s="41">
        <f t="shared" si="29"/>
        <v>56</v>
      </c>
      <c r="AQ56" s="41" t="str">
        <f t="shared" si="63"/>
        <v>bd</v>
      </c>
      <c r="AS56" s="139">
        <v>42186</v>
      </c>
      <c r="AT56" s="142">
        <v>368</v>
      </c>
      <c r="AU56" s="142">
        <v>376</v>
      </c>
      <c r="AV56" s="142">
        <v>552</v>
      </c>
      <c r="AW56" s="142">
        <v>128</v>
      </c>
      <c r="AX56" s="142">
        <v>64</v>
      </c>
      <c r="AY56" s="142">
        <v>184</v>
      </c>
      <c r="AZ56" s="142">
        <f t="shared" si="30"/>
        <v>744</v>
      </c>
    </row>
    <row r="57" spans="1:52">
      <c r="A57" s="277">
        <f>+ROW('ISO Style Costs'!A51)</f>
        <v>51</v>
      </c>
      <c r="B57" s="201" t="s">
        <v>3</v>
      </c>
      <c r="C57" s="202" t="s">
        <v>176</v>
      </c>
      <c r="D57" s="203">
        <f t="shared" ref="D57:D66" ca="1" si="69">+D21-D5</f>
        <v>-1738827.5</v>
      </c>
      <c r="E57" s="203">
        <f t="shared" ca="1" si="67"/>
        <v>-1404225.25</v>
      </c>
      <c r="F57" s="203">
        <f t="shared" ca="1" si="67"/>
        <v>-2488235.1899999976</v>
      </c>
      <c r="G57" s="203">
        <f t="shared" ca="1" si="67"/>
        <v>-1809539.5</v>
      </c>
      <c r="H57" s="467">
        <f t="shared" ref="H57:R57" ca="1" si="70">+H21-H5</f>
        <v>-2005297.1300000027</v>
      </c>
      <c r="I57" s="467">
        <f t="shared" ca="1" si="70"/>
        <v>-198996.25</v>
      </c>
      <c r="J57" s="467">
        <f t="shared" ca="1" si="70"/>
        <v>8242047</v>
      </c>
      <c r="K57" s="467">
        <f t="shared" ca="1" si="70"/>
        <v>20027911</v>
      </c>
      <c r="L57" s="467">
        <f t="shared" ca="1" si="70"/>
        <v>24435266.5</v>
      </c>
      <c r="M57" s="467">
        <f t="shared" ca="1" si="70"/>
        <v>27941884.5</v>
      </c>
      <c r="N57" s="467">
        <f t="shared" ca="1" si="70"/>
        <v>25008385.5</v>
      </c>
      <c r="O57" s="467">
        <f t="shared" ca="1" si="70"/>
        <v>26142896.5</v>
      </c>
      <c r="P57" s="467">
        <f t="shared" ca="1" si="70"/>
        <v>23662573</v>
      </c>
      <c r="Q57" s="467">
        <f t="shared" ca="1" si="70"/>
        <v>21611508.5</v>
      </c>
      <c r="R57" s="467">
        <f t="shared" ca="1" si="70"/>
        <v>20009912</v>
      </c>
      <c r="S57" s="348"/>
      <c r="T57" s="348"/>
      <c r="U57" s="348"/>
      <c r="V57" s="348"/>
      <c r="W57" s="348"/>
      <c r="X57" s="348"/>
      <c r="Y57" s="348"/>
      <c r="Z57" s="29"/>
      <c r="AA57" s="29"/>
      <c r="AL57" s="27">
        <f t="shared" si="27"/>
        <v>42979</v>
      </c>
      <c r="AM57" s="41" t="str">
        <f t="shared" si="45"/>
        <v>bi</v>
      </c>
      <c r="AN57" s="41">
        <f t="shared" si="28"/>
        <v>61</v>
      </c>
      <c r="AO57" s="41">
        <f t="shared" si="46"/>
        <v>82</v>
      </c>
      <c r="AP57" s="41">
        <f t="shared" si="29"/>
        <v>57</v>
      </c>
      <c r="AQ57" s="41" t="str">
        <f t="shared" si="63"/>
        <v>be</v>
      </c>
      <c r="AS57" s="139">
        <v>42217</v>
      </c>
      <c r="AT57" s="142">
        <v>336</v>
      </c>
      <c r="AU57" s="142">
        <v>408</v>
      </c>
      <c r="AV57" s="142">
        <v>504</v>
      </c>
      <c r="AW57" s="142">
        <v>160</v>
      </c>
      <c r="AX57" s="142">
        <v>80</v>
      </c>
      <c r="AY57" s="142">
        <v>168</v>
      </c>
      <c r="AZ57" s="142">
        <f t="shared" si="30"/>
        <v>744</v>
      </c>
    </row>
    <row r="58" spans="1:52">
      <c r="A58" s="277">
        <f>+ROW('ISO Style Costs'!A52)</f>
        <v>52</v>
      </c>
      <c r="B58" s="201" t="s">
        <v>4</v>
      </c>
      <c r="C58" s="202" t="s">
        <v>176</v>
      </c>
      <c r="D58" s="203">
        <f t="shared" ca="1" si="69"/>
        <v>4088762.3100000024</v>
      </c>
      <c r="E58" s="203">
        <f t="shared" ca="1" si="67"/>
        <v>3995165.75</v>
      </c>
      <c r="F58" s="203">
        <f t="shared" ca="1" si="67"/>
        <v>3167084.5</v>
      </c>
      <c r="G58" s="203">
        <f t="shared" ca="1" si="67"/>
        <v>3095820.6899999976</v>
      </c>
      <c r="H58" s="467">
        <f t="shared" ref="H58:R58" ca="1" si="71">+H22-H6</f>
        <v>3257499.75</v>
      </c>
      <c r="I58" s="467">
        <f t="shared" ca="1" si="71"/>
        <v>5284216.25</v>
      </c>
      <c r="J58" s="467">
        <f t="shared" ca="1" si="71"/>
        <v>12808175.129999995</v>
      </c>
      <c r="K58" s="467">
        <f t="shared" ca="1" si="71"/>
        <v>26030151</v>
      </c>
      <c r="L58" s="467">
        <f t="shared" ca="1" si="71"/>
        <v>34116798.5</v>
      </c>
      <c r="M58" s="467">
        <f t="shared" ca="1" si="71"/>
        <v>31471980.060000002</v>
      </c>
      <c r="N58" s="467">
        <f t="shared" ca="1" si="71"/>
        <v>32604301.5</v>
      </c>
      <c r="O58" s="467">
        <f t="shared" ca="1" si="71"/>
        <v>32524042</v>
      </c>
      <c r="P58" s="467">
        <f t="shared" ca="1" si="71"/>
        <v>29823776.75</v>
      </c>
      <c r="Q58" s="467">
        <f t="shared" ca="1" si="71"/>
        <v>29697821.5</v>
      </c>
      <c r="R58" s="467">
        <f t="shared" ca="1" si="71"/>
        <v>28842185</v>
      </c>
      <c r="S58" s="348"/>
      <c r="T58" s="348"/>
      <c r="U58" s="348"/>
      <c r="V58" s="348"/>
      <c r="W58" s="348"/>
      <c r="X58" s="348"/>
      <c r="Y58" s="348"/>
      <c r="Z58" s="191"/>
      <c r="AA58" s="191"/>
      <c r="AL58" s="27">
        <f t="shared" si="27"/>
        <v>43009</v>
      </c>
      <c r="AM58" s="41" t="str">
        <f t="shared" si="45"/>
        <v>bj</v>
      </c>
      <c r="AN58" s="41">
        <f t="shared" si="28"/>
        <v>62</v>
      </c>
      <c r="AO58" s="41">
        <f t="shared" si="46"/>
        <v>83</v>
      </c>
      <c r="AP58" s="41">
        <f t="shared" si="29"/>
        <v>58</v>
      </c>
      <c r="AQ58" s="41" t="str">
        <f t="shared" si="63"/>
        <v>bf</v>
      </c>
      <c r="AS58" s="139">
        <v>42248</v>
      </c>
      <c r="AT58" s="142">
        <v>336</v>
      </c>
      <c r="AU58" s="142">
        <v>384</v>
      </c>
      <c r="AV58" s="142">
        <v>504</v>
      </c>
      <c r="AW58" s="142">
        <v>144</v>
      </c>
      <c r="AX58" s="142">
        <v>72</v>
      </c>
      <c r="AY58" s="142">
        <v>168</v>
      </c>
      <c r="AZ58" s="142">
        <f t="shared" si="30"/>
        <v>720</v>
      </c>
    </row>
    <row r="59" spans="1:52">
      <c r="A59" s="277">
        <f>+ROW('ISO Style Costs'!A53)</f>
        <v>53</v>
      </c>
      <c r="B59" s="201" t="s">
        <v>5</v>
      </c>
      <c r="C59" s="202" t="s">
        <v>176</v>
      </c>
      <c r="D59" s="203">
        <f t="shared" ca="1" si="69"/>
        <v>4468070.5</v>
      </c>
      <c r="E59" s="203">
        <f t="shared" ca="1" si="67"/>
        <v>3989241.5</v>
      </c>
      <c r="F59" s="203">
        <f t="shared" ca="1" si="67"/>
        <v>2993910.6899999976</v>
      </c>
      <c r="G59" s="203">
        <f t="shared" ca="1" si="67"/>
        <v>3115644</v>
      </c>
      <c r="H59" s="467">
        <f t="shared" ref="H59:R59" ca="1" si="72">+H23-H7</f>
        <v>3193596.5</v>
      </c>
      <c r="I59" s="467">
        <f t="shared" ca="1" si="72"/>
        <v>4721178.8799999952</v>
      </c>
      <c r="J59" s="467">
        <f t="shared" ca="1" si="72"/>
        <v>14233457</v>
      </c>
      <c r="K59" s="467">
        <f t="shared" ca="1" si="72"/>
        <v>26188236.5</v>
      </c>
      <c r="L59" s="467">
        <f t="shared" ca="1" si="72"/>
        <v>31843052.25</v>
      </c>
      <c r="M59" s="467">
        <f t="shared" ca="1" si="72"/>
        <v>33971769</v>
      </c>
      <c r="N59" s="467">
        <f t="shared" ca="1" si="72"/>
        <v>32372615.5</v>
      </c>
      <c r="O59" s="467">
        <f t="shared" ca="1" si="72"/>
        <v>30749005.379999995</v>
      </c>
      <c r="P59" s="467">
        <f t="shared" ca="1" si="72"/>
        <v>31930448.5</v>
      </c>
      <c r="Q59" s="467">
        <f t="shared" ca="1" si="72"/>
        <v>29253761</v>
      </c>
      <c r="R59" s="467">
        <f t="shared" ca="1" si="72"/>
        <v>25693965.719999999</v>
      </c>
      <c r="S59" s="348"/>
      <c r="T59" s="348"/>
      <c r="U59" s="348"/>
      <c r="V59" s="348"/>
      <c r="W59" s="348"/>
      <c r="X59" s="348"/>
      <c r="Y59" s="348"/>
      <c r="Z59" s="248"/>
      <c r="AA59" s="248"/>
      <c r="AL59" s="27">
        <f t="shared" si="27"/>
        <v>43040</v>
      </c>
      <c r="AM59" s="41" t="str">
        <f t="shared" si="45"/>
        <v>bk</v>
      </c>
      <c r="AN59" s="41">
        <f t="shared" si="28"/>
        <v>63</v>
      </c>
      <c r="AO59" s="41">
        <f t="shared" si="46"/>
        <v>84</v>
      </c>
      <c r="AP59" s="41">
        <f t="shared" si="29"/>
        <v>59</v>
      </c>
      <c r="AQ59" s="41" t="str">
        <f t="shared" si="63"/>
        <v>bg</v>
      </c>
      <c r="AS59" s="139">
        <v>42278</v>
      </c>
      <c r="AT59" s="142">
        <v>352</v>
      </c>
      <c r="AU59" s="142">
        <v>392</v>
      </c>
      <c r="AV59" s="142">
        <v>528</v>
      </c>
      <c r="AW59" s="142">
        <v>144</v>
      </c>
      <c r="AX59" s="142">
        <v>72</v>
      </c>
      <c r="AY59" s="142">
        <v>176</v>
      </c>
      <c r="AZ59" s="142">
        <f t="shared" si="30"/>
        <v>744</v>
      </c>
    </row>
    <row r="60" spans="1:52">
      <c r="A60" s="277">
        <f>+ROW('ISO Style Costs'!A54)</f>
        <v>54</v>
      </c>
      <c r="B60" s="201" t="s">
        <v>6</v>
      </c>
      <c r="C60" s="202" t="s">
        <v>176</v>
      </c>
      <c r="D60" s="203">
        <f t="shared" ca="1" si="69"/>
        <v>4308618</v>
      </c>
      <c r="E60" s="203">
        <f t="shared" ca="1" si="67"/>
        <v>3523571.0700000003</v>
      </c>
      <c r="F60" s="203">
        <f t="shared" ca="1" si="67"/>
        <v>3185864.25</v>
      </c>
      <c r="G60" s="203">
        <f t="shared" ca="1" si="67"/>
        <v>3120871.5</v>
      </c>
      <c r="H60" s="467">
        <f t="shared" ref="H60:R60" ca="1" si="73">+H24-H8</f>
        <v>3126486.3100000024</v>
      </c>
      <c r="I60" s="467">
        <f t="shared" ca="1" si="73"/>
        <v>5281714.5</v>
      </c>
      <c r="J60" s="467">
        <f t="shared" ca="1" si="73"/>
        <v>14099509.75</v>
      </c>
      <c r="K60" s="467">
        <f t="shared" ca="1" si="73"/>
        <v>25047245.25</v>
      </c>
      <c r="L60" s="467">
        <f t="shared" ca="1" si="73"/>
        <v>34152381</v>
      </c>
      <c r="M60" s="467">
        <f t="shared" ca="1" si="73"/>
        <v>34346157.5</v>
      </c>
      <c r="N60" s="467">
        <f t="shared" ca="1" si="73"/>
        <v>29058435</v>
      </c>
      <c r="O60" s="467">
        <f t="shared" ca="1" si="73"/>
        <v>33909116.5</v>
      </c>
      <c r="P60" s="467">
        <f t="shared" ca="1" si="73"/>
        <v>31986812</v>
      </c>
      <c r="Q60" s="467">
        <f t="shared" ca="1" si="73"/>
        <v>27726976.379999995</v>
      </c>
      <c r="R60" s="467">
        <f t="shared" ca="1" si="73"/>
        <v>29924285.5</v>
      </c>
      <c r="S60" s="348"/>
      <c r="T60" s="348"/>
      <c r="U60" s="348"/>
      <c r="V60" s="348"/>
      <c r="W60" s="348"/>
      <c r="X60" s="348"/>
      <c r="Y60" s="348"/>
      <c r="Z60" s="248"/>
      <c r="AA60" s="248"/>
      <c r="AL60" s="27">
        <f t="shared" si="27"/>
        <v>43070</v>
      </c>
      <c r="AM60" s="41" t="str">
        <f t="shared" si="45"/>
        <v>bl</v>
      </c>
      <c r="AN60" s="41">
        <f t="shared" si="28"/>
        <v>64</v>
      </c>
      <c r="AO60" s="41">
        <f t="shared" si="46"/>
        <v>85</v>
      </c>
      <c r="AP60" s="41">
        <f t="shared" si="29"/>
        <v>60</v>
      </c>
      <c r="AQ60" s="41" t="str">
        <f t="shared" si="63"/>
        <v>bh</v>
      </c>
      <c r="AS60" s="139">
        <v>42309</v>
      </c>
      <c r="AT60" s="142">
        <v>320</v>
      </c>
      <c r="AU60" s="142">
        <v>400</v>
      </c>
      <c r="AV60" s="142">
        <v>480</v>
      </c>
      <c r="AW60" s="142">
        <v>160</v>
      </c>
      <c r="AX60" s="142">
        <v>80</v>
      </c>
      <c r="AY60" s="142">
        <v>160</v>
      </c>
      <c r="AZ60" s="142">
        <f t="shared" si="30"/>
        <v>720</v>
      </c>
    </row>
    <row r="61" spans="1:52">
      <c r="A61" s="277">
        <f>+ROW('ISO Style Costs'!A55)</f>
        <v>55</v>
      </c>
      <c r="B61" s="201" t="s">
        <v>7</v>
      </c>
      <c r="C61" s="202" t="s">
        <v>176</v>
      </c>
      <c r="D61" s="203">
        <f t="shared" ca="1" si="69"/>
        <v>4480995</v>
      </c>
      <c r="E61" s="203">
        <f t="shared" ca="1" si="67"/>
        <v>3516401</v>
      </c>
      <c r="F61" s="203">
        <f t="shared" ca="1" si="67"/>
        <v>1598802.5</v>
      </c>
      <c r="G61" s="203">
        <f t="shared" ca="1" si="67"/>
        <v>754737.68999999762</v>
      </c>
      <c r="H61" s="467">
        <f t="shared" ref="H61:R61" ca="1" si="74">+H25-H9</f>
        <v>615633</v>
      </c>
      <c r="I61" s="467">
        <f t="shared" ca="1" si="74"/>
        <v>3585108.5</v>
      </c>
      <c r="J61" s="467">
        <f t="shared" ca="1" si="74"/>
        <v>17010100.5</v>
      </c>
      <c r="K61" s="467">
        <f t="shared" ca="1" si="74"/>
        <v>34378343</v>
      </c>
      <c r="L61" s="467">
        <f t="shared" ca="1" si="74"/>
        <v>48106208</v>
      </c>
      <c r="M61" s="467">
        <f t="shared" ca="1" si="74"/>
        <v>45739098.5</v>
      </c>
      <c r="N61" s="467">
        <f t="shared" ca="1" si="74"/>
        <v>46015661</v>
      </c>
      <c r="O61" s="467">
        <f t="shared" ca="1" si="74"/>
        <v>40667807.780000001</v>
      </c>
      <c r="P61" s="467">
        <f t="shared" ca="1" si="74"/>
        <v>44886649</v>
      </c>
      <c r="Q61" s="467">
        <f t="shared" ca="1" si="74"/>
        <v>38526667.5</v>
      </c>
      <c r="R61" s="467">
        <f t="shared" ca="1" si="74"/>
        <v>39293538</v>
      </c>
      <c r="S61" s="348"/>
      <c r="T61" s="348"/>
      <c r="U61" s="348"/>
      <c r="V61" s="348"/>
      <c r="W61" s="348"/>
      <c r="X61" s="348"/>
      <c r="Y61" s="348"/>
      <c r="Z61" s="248"/>
      <c r="AA61" s="248"/>
      <c r="AL61" s="27">
        <f t="shared" si="27"/>
        <v>43101</v>
      </c>
      <c r="AM61" s="41" t="str">
        <f t="shared" si="45"/>
        <v>bm</v>
      </c>
      <c r="AN61" s="41">
        <f t="shared" si="28"/>
        <v>65</v>
      </c>
      <c r="AO61" s="41">
        <f t="shared" si="46"/>
        <v>86</v>
      </c>
      <c r="AP61" s="41">
        <f t="shared" si="29"/>
        <v>61</v>
      </c>
      <c r="AQ61" s="41" t="str">
        <f t="shared" si="63"/>
        <v>bi</v>
      </c>
      <c r="AS61" s="139">
        <v>42339</v>
      </c>
      <c r="AT61" s="142">
        <v>352</v>
      </c>
      <c r="AU61" s="142">
        <v>392</v>
      </c>
      <c r="AV61" s="142">
        <v>528</v>
      </c>
      <c r="AW61" s="142">
        <v>144</v>
      </c>
      <c r="AX61" s="142">
        <v>72</v>
      </c>
      <c r="AY61" s="142">
        <v>176</v>
      </c>
      <c r="AZ61" s="142">
        <f t="shared" si="30"/>
        <v>744</v>
      </c>
    </row>
    <row r="62" spans="1:52">
      <c r="A62" s="277">
        <f>+ROW('ISO Style Costs'!A56)</f>
        <v>56</v>
      </c>
      <c r="B62" s="201" t="s">
        <v>8</v>
      </c>
      <c r="C62" s="202" t="s">
        <v>176</v>
      </c>
      <c r="D62" s="203">
        <f t="shared" ca="1" si="69"/>
        <v>3881569.75</v>
      </c>
      <c r="E62" s="203">
        <f t="shared" ca="1" si="67"/>
        <v>3223667.5</v>
      </c>
      <c r="F62" s="203">
        <f t="shared" ca="1" si="67"/>
        <v>1060580</v>
      </c>
      <c r="G62" s="203">
        <f t="shared" ca="1" si="67"/>
        <v>78614</v>
      </c>
      <c r="H62" s="467">
        <f t="shared" ref="H62:R62" ca="1" si="75">+H26-H10</f>
        <v>-435208</v>
      </c>
      <c r="I62" s="467">
        <f t="shared" ca="1" si="75"/>
        <v>2807405</v>
      </c>
      <c r="J62" s="467">
        <f t="shared" ca="1" si="75"/>
        <v>14757319</v>
      </c>
      <c r="K62" s="467">
        <f t="shared" ca="1" si="75"/>
        <v>34654430.5</v>
      </c>
      <c r="L62" s="467">
        <f t="shared" ca="1" si="75"/>
        <v>43687543.5</v>
      </c>
      <c r="M62" s="467">
        <f t="shared" ca="1" si="75"/>
        <v>45451413</v>
      </c>
      <c r="N62" s="467">
        <f t="shared" ca="1" si="75"/>
        <v>41365926</v>
      </c>
      <c r="O62" s="467">
        <f t="shared" ca="1" si="75"/>
        <v>43932814</v>
      </c>
      <c r="P62" s="467">
        <f t="shared" ca="1" si="75"/>
        <v>39856986.5</v>
      </c>
      <c r="Q62" s="467">
        <f t="shared" ca="1" si="75"/>
        <v>37697595</v>
      </c>
      <c r="R62" s="467">
        <f t="shared" ca="1" si="75"/>
        <v>32348320</v>
      </c>
      <c r="S62" s="348"/>
      <c r="T62" s="348"/>
      <c r="U62" s="348"/>
      <c r="V62" s="348"/>
      <c r="W62" s="348"/>
      <c r="X62" s="348"/>
      <c r="Y62" s="348"/>
      <c r="Z62" s="248"/>
      <c r="AA62" s="248"/>
      <c r="AL62" s="27">
        <f t="shared" si="27"/>
        <v>43132</v>
      </c>
      <c r="AM62" s="41" t="str">
        <f t="shared" si="45"/>
        <v>bn</v>
      </c>
      <c r="AN62" s="41">
        <f t="shared" si="28"/>
        <v>66</v>
      </c>
      <c r="AO62" s="41">
        <f t="shared" si="46"/>
        <v>87</v>
      </c>
      <c r="AP62" s="41">
        <f t="shared" si="29"/>
        <v>62</v>
      </c>
      <c r="AQ62" s="41" t="str">
        <f t="shared" si="63"/>
        <v>bj</v>
      </c>
      <c r="AS62" s="140">
        <v>42370</v>
      </c>
      <c r="AT62" s="143">
        <v>320</v>
      </c>
      <c r="AU62" s="143">
        <v>424</v>
      </c>
      <c r="AV62" s="143">
        <v>480</v>
      </c>
      <c r="AW62" s="143">
        <v>176</v>
      </c>
      <c r="AX62" s="143">
        <v>88</v>
      </c>
      <c r="AY62" s="143">
        <v>160</v>
      </c>
      <c r="AZ62" s="143">
        <f t="shared" si="30"/>
        <v>744</v>
      </c>
    </row>
    <row r="63" spans="1:52">
      <c r="A63" s="277">
        <f>+ROW('ISO Style Costs'!A57)</f>
        <v>57</v>
      </c>
      <c r="B63" s="201" t="s">
        <v>9</v>
      </c>
      <c r="C63" s="202" t="s">
        <v>176</v>
      </c>
      <c r="D63" s="203">
        <f t="shared" ca="1" si="69"/>
        <v>38983.5</v>
      </c>
      <c r="E63" s="203">
        <f t="shared" ca="1" si="67"/>
        <v>0</v>
      </c>
      <c r="F63" s="203">
        <f t="shared" ca="1" si="67"/>
        <v>0</v>
      </c>
      <c r="G63" s="203">
        <f t="shared" ca="1" si="67"/>
        <v>0</v>
      </c>
      <c r="H63" s="467">
        <f t="shared" ref="H63:R63" ca="1" si="76">+H27-H11</f>
        <v>0</v>
      </c>
      <c r="I63" s="467">
        <f t="shared" ca="1" si="76"/>
        <v>0</v>
      </c>
      <c r="J63" s="467">
        <f t="shared" ca="1" si="76"/>
        <v>119119.12000000011</v>
      </c>
      <c r="K63" s="467">
        <f t="shared" ca="1" si="76"/>
        <v>913749.17000000086</v>
      </c>
      <c r="L63" s="467">
        <f t="shared" ca="1" si="76"/>
        <v>2488087.67</v>
      </c>
      <c r="M63" s="467">
        <f t="shared" ca="1" si="76"/>
        <v>2171764.1499999985</v>
      </c>
      <c r="N63" s="467">
        <f t="shared" ca="1" si="76"/>
        <v>1899607.9299999997</v>
      </c>
      <c r="O63" s="467">
        <f t="shared" ca="1" si="76"/>
        <v>1616893.1199999992</v>
      </c>
      <c r="P63" s="467">
        <f t="shared" ca="1" si="76"/>
        <v>1520308.3499999996</v>
      </c>
      <c r="Q63" s="467">
        <f t="shared" ca="1" si="76"/>
        <v>1608174.2400000002</v>
      </c>
      <c r="R63" s="467">
        <f t="shared" ca="1" si="76"/>
        <v>1701374.1099999994</v>
      </c>
      <c r="S63" s="348"/>
      <c r="T63" s="348"/>
      <c r="U63" s="348"/>
      <c r="V63" s="348"/>
      <c r="W63" s="348"/>
      <c r="X63" s="348"/>
      <c r="Y63" s="348"/>
      <c r="Z63" s="248"/>
      <c r="AA63" s="248"/>
      <c r="AL63" s="27">
        <f t="shared" si="27"/>
        <v>43160</v>
      </c>
      <c r="AM63" s="41" t="str">
        <f t="shared" si="45"/>
        <v>bo</v>
      </c>
      <c r="AN63" s="41">
        <f t="shared" si="28"/>
        <v>67</v>
      </c>
      <c r="AO63" s="41">
        <f t="shared" si="46"/>
        <v>88</v>
      </c>
      <c r="AP63" s="41">
        <f t="shared" si="29"/>
        <v>63</v>
      </c>
      <c r="AQ63" s="41" t="str">
        <f t="shared" si="63"/>
        <v>bk</v>
      </c>
      <c r="AS63" s="140">
        <v>42401</v>
      </c>
      <c r="AT63" s="143">
        <v>336</v>
      </c>
      <c r="AU63" s="143">
        <v>360</v>
      </c>
      <c r="AV63" s="143">
        <v>504</v>
      </c>
      <c r="AW63" s="143">
        <v>128</v>
      </c>
      <c r="AX63" s="143">
        <v>64</v>
      </c>
      <c r="AY63" s="143">
        <v>168</v>
      </c>
      <c r="AZ63" s="143">
        <f t="shared" si="30"/>
        <v>696</v>
      </c>
    </row>
    <row r="64" spans="1:52">
      <c r="A64" s="277">
        <f>+ROW('ISO Style Costs'!A58)</f>
        <v>58</v>
      </c>
      <c r="B64" s="201" t="s">
        <v>10</v>
      </c>
      <c r="C64" s="202" t="s">
        <v>176</v>
      </c>
      <c r="D64" s="203">
        <f t="shared" ca="1" si="69"/>
        <v>-941.75</v>
      </c>
      <c r="E64" s="203">
        <f t="shared" ca="1" si="67"/>
        <v>0</v>
      </c>
      <c r="F64" s="203">
        <f t="shared" ca="1" si="67"/>
        <v>0</v>
      </c>
      <c r="G64" s="203">
        <f t="shared" ca="1" si="67"/>
        <v>0</v>
      </c>
      <c r="H64" s="467">
        <f t="shared" ref="H64:R64" ca="1" si="77">+H28-H12</f>
        <v>0</v>
      </c>
      <c r="I64" s="467">
        <f t="shared" ca="1" si="77"/>
        <v>0</v>
      </c>
      <c r="J64" s="467">
        <f t="shared" ca="1" si="77"/>
        <v>0</v>
      </c>
      <c r="K64" s="467">
        <f t="shared" ca="1" si="77"/>
        <v>2121.4100000000035</v>
      </c>
      <c r="L64" s="467">
        <f t="shared" ca="1" si="77"/>
        <v>104926.37999999989</v>
      </c>
      <c r="M64" s="467">
        <f t="shared" ca="1" si="77"/>
        <v>-141803.60999999987</v>
      </c>
      <c r="N64" s="467">
        <f t="shared" ca="1" si="77"/>
        <v>44579.229999999981</v>
      </c>
      <c r="O64" s="467">
        <f t="shared" ca="1" si="77"/>
        <v>1357.3399999999965</v>
      </c>
      <c r="P64" s="467">
        <f t="shared" ca="1" si="77"/>
        <v>9423.0199999999968</v>
      </c>
      <c r="Q64" s="467">
        <f t="shared" ca="1" si="77"/>
        <v>3693.9499999999971</v>
      </c>
      <c r="R64" s="467">
        <f t="shared" ca="1" si="77"/>
        <v>20562.869999999995</v>
      </c>
      <c r="S64" s="348"/>
      <c r="T64" s="348"/>
      <c r="U64" s="348"/>
      <c r="V64" s="348"/>
      <c r="W64" s="348"/>
      <c r="X64" s="348"/>
      <c r="Y64" s="348"/>
      <c r="Z64" s="248"/>
      <c r="AA64" s="248"/>
      <c r="AL64" s="27">
        <f t="shared" si="27"/>
        <v>43191</v>
      </c>
      <c r="AM64" s="41" t="str">
        <f t="shared" si="45"/>
        <v>bp</v>
      </c>
      <c r="AN64" s="41">
        <f t="shared" si="28"/>
        <v>68</v>
      </c>
      <c r="AO64" s="41">
        <f t="shared" si="46"/>
        <v>89</v>
      </c>
      <c r="AP64" s="41">
        <f t="shared" si="29"/>
        <v>64</v>
      </c>
      <c r="AQ64" s="41" t="str">
        <f t="shared" si="63"/>
        <v>bl</v>
      </c>
      <c r="AS64" s="140">
        <v>42430</v>
      </c>
      <c r="AT64" s="143">
        <v>368</v>
      </c>
      <c r="AU64" s="143">
        <v>376</v>
      </c>
      <c r="AV64" s="143">
        <v>552</v>
      </c>
      <c r="AW64" s="143">
        <v>128</v>
      </c>
      <c r="AX64" s="143">
        <v>64</v>
      </c>
      <c r="AY64" s="143">
        <v>184</v>
      </c>
      <c r="AZ64" s="143">
        <f t="shared" si="30"/>
        <v>744</v>
      </c>
    </row>
    <row r="65" spans="1:52">
      <c r="A65" s="277">
        <f>+ROW('ISO Style Costs'!A59)</f>
        <v>59</v>
      </c>
      <c r="B65" s="475" t="s">
        <v>97</v>
      </c>
      <c r="C65" s="478" t="s">
        <v>176</v>
      </c>
      <c r="D65" s="467">
        <f t="shared" ca="1" si="69"/>
        <v>3745532.25</v>
      </c>
      <c r="E65" s="467">
        <f t="shared" ca="1" si="67"/>
        <v>2194444.910000002</v>
      </c>
      <c r="F65" s="467">
        <f t="shared" ca="1" si="67"/>
        <v>-1297307.83</v>
      </c>
      <c r="G65" s="467">
        <f t="shared" ca="1" si="67"/>
        <v>-934746.87000000104</v>
      </c>
      <c r="H65" s="467">
        <f t="shared" ref="H65:R65" ca="1" si="78">+H29-H13</f>
        <v>-769769.05000000075</v>
      </c>
      <c r="I65" s="467">
        <f t="shared" ca="1" si="78"/>
        <v>-246690.73999999836</v>
      </c>
      <c r="J65" s="467">
        <f t="shared" ca="1" si="78"/>
        <v>2617877.3100000024</v>
      </c>
      <c r="K65" s="467">
        <f t="shared" ca="1" si="78"/>
        <v>7291732.6799999997</v>
      </c>
      <c r="L65" s="467">
        <f t="shared" ca="1" si="78"/>
        <v>10526339</v>
      </c>
      <c r="M65" s="467">
        <f t="shared" ca="1" si="78"/>
        <v>10618061.379999999</v>
      </c>
      <c r="N65" s="467">
        <f t="shared" ca="1" si="78"/>
        <v>10456072.189999998</v>
      </c>
      <c r="O65" s="467">
        <f t="shared" ca="1" si="78"/>
        <v>10625820.93</v>
      </c>
      <c r="P65" s="467">
        <f t="shared" ca="1" si="78"/>
        <v>10988303.239999998</v>
      </c>
      <c r="Q65" s="467">
        <f t="shared" ca="1" si="78"/>
        <v>11855350.309999999</v>
      </c>
      <c r="R65" s="467">
        <f t="shared" ca="1" si="78"/>
        <v>12455442.5</v>
      </c>
      <c r="S65" s="348"/>
      <c r="T65" s="348"/>
      <c r="U65" s="348"/>
      <c r="V65" s="348"/>
      <c r="W65" s="348"/>
      <c r="X65" s="348"/>
      <c r="Y65" s="348"/>
      <c r="Z65" s="248"/>
      <c r="AA65" s="248"/>
      <c r="AL65" s="27">
        <f t="shared" si="27"/>
        <v>43221</v>
      </c>
      <c r="AM65" s="41" t="str">
        <f t="shared" ref="AM65:AM96" si="79">+VLOOKUP(AN65,$AP$1:$AQ$197,2,FALSE)</f>
        <v>bq</v>
      </c>
      <c r="AN65" s="41">
        <f t="shared" si="28"/>
        <v>69</v>
      </c>
      <c r="AO65" s="41">
        <f t="shared" ref="AO65:AO96" si="80">+MATCH(AL65,$AS$1:$AS$121)</f>
        <v>90</v>
      </c>
      <c r="AP65" s="41">
        <f t="shared" si="29"/>
        <v>65</v>
      </c>
      <c r="AQ65" s="41" t="str">
        <f t="shared" si="63"/>
        <v>bm</v>
      </c>
      <c r="AS65" s="140">
        <v>42461</v>
      </c>
      <c r="AT65" s="143">
        <v>336</v>
      </c>
      <c r="AU65" s="143">
        <v>384</v>
      </c>
      <c r="AV65" s="143">
        <v>504</v>
      </c>
      <c r="AW65" s="143">
        <v>144</v>
      </c>
      <c r="AX65" s="143">
        <v>72</v>
      </c>
      <c r="AY65" s="143">
        <v>168</v>
      </c>
      <c r="AZ65" s="143">
        <f t="shared" si="30"/>
        <v>720</v>
      </c>
    </row>
    <row r="66" spans="1:52">
      <c r="A66" s="277">
        <f>+ROW('ISO Style Costs'!A60)</f>
        <v>60</v>
      </c>
      <c r="B66" s="476" t="s">
        <v>290</v>
      </c>
      <c r="C66" s="479" t="s">
        <v>176</v>
      </c>
      <c r="D66" s="468">
        <f t="shared" ca="1" si="69"/>
        <v>252513.02000000002</v>
      </c>
      <c r="E66" s="468">
        <f t="shared" ca="1" si="67"/>
        <v>147919.31000000006</v>
      </c>
      <c r="F66" s="468">
        <f t="shared" ca="1" si="67"/>
        <v>-88440.12</v>
      </c>
      <c r="G66" s="468">
        <f t="shared" ca="1" si="67"/>
        <v>-64014.939999999944</v>
      </c>
      <c r="H66" s="468">
        <f t="shared" ref="H66:R66" ca="1" si="81">+H30-H14</f>
        <v>-51738.919999999925</v>
      </c>
      <c r="I66" s="468">
        <f t="shared" ca="1" si="81"/>
        <v>-15720.559999999939</v>
      </c>
      <c r="J66" s="468">
        <f t="shared" ca="1" si="81"/>
        <v>175870.62000000011</v>
      </c>
      <c r="K66" s="468">
        <f t="shared" ca="1" si="81"/>
        <v>484937.20000000019</v>
      </c>
      <c r="L66" s="468">
        <f t="shared" ca="1" si="81"/>
        <v>704111.36999999988</v>
      </c>
      <c r="M66" s="468">
        <f t="shared" ca="1" si="81"/>
        <v>709810.62999999989</v>
      </c>
      <c r="N66" s="468">
        <f t="shared" ca="1" si="81"/>
        <v>706270.65000000014</v>
      </c>
      <c r="O66" s="468">
        <f t="shared" ca="1" si="81"/>
        <v>708077.66000000015</v>
      </c>
      <c r="P66" s="468">
        <f t="shared" ca="1" si="81"/>
        <v>729327.48000000021</v>
      </c>
      <c r="Q66" s="468">
        <f t="shared" ca="1" si="81"/>
        <v>792401.61999999988</v>
      </c>
      <c r="R66" s="468">
        <f t="shared" ca="1" si="81"/>
        <v>831385.12999999989</v>
      </c>
      <c r="S66" s="348"/>
      <c r="T66" s="348"/>
      <c r="U66" s="348"/>
      <c r="V66" s="348"/>
      <c r="W66" s="348"/>
      <c r="X66" s="348"/>
      <c r="Y66" s="348"/>
      <c r="Z66" s="248"/>
      <c r="AA66" s="248"/>
      <c r="AL66" s="27">
        <f t="shared" si="27"/>
        <v>43252</v>
      </c>
      <c r="AM66" s="41" t="str">
        <f t="shared" si="79"/>
        <v>br</v>
      </c>
      <c r="AN66" s="41">
        <f t="shared" si="28"/>
        <v>70</v>
      </c>
      <c r="AO66" s="41">
        <f t="shared" si="80"/>
        <v>91</v>
      </c>
      <c r="AP66" s="41">
        <f t="shared" si="29"/>
        <v>66</v>
      </c>
      <c r="AQ66" s="41" t="str">
        <f t="shared" si="63"/>
        <v>bn</v>
      </c>
      <c r="AS66" s="140">
        <v>42491</v>
      </c>
      <c r="AT66" s="143">
        <v>336</v>
      </c>
      <c r="AU66" s="143">
        <v>408</v>
      </c>
      <c r="AV66" s="143">
        <v>504</v>
      </c>
      <c r="AW66" s="143">
        <v>160</v>
      </c>
      <c r="AX66" s="143">
        <v>80</v>
      </c>
      <c r="AY66" s="143">
        <v>168</v>
      </c>
      <c r="AZ66" s="143">
        <f t="shared" si="30"/>
        <v>744</v>
      </c>
    </row>
    <row r="67" spans="1:52">
      <c r="A67" s="277">
        <f>+ROW('ISO Style Costs'!A61)</f>
        <v>61</v>
      </c>
      <c r="B67" s="206"/>
      <c r="C67" s="197" t="s">
        <v>176</v>
      </c>
      <c r="D67" s="207">
        <f t="shared" ref="D67:G67" ca="1" si="82">+D31-D16</f>
        <v>37151453.180000007</v>
      </c>
      <c r="E67" s="207">
        <f t="shared" ca="1" si="82"/>
        <v>30639042.980000019</v>
      </c>
      <c r="F67" s="207">
        <f t="shared" ca="1" si="82"/>
        <v>16299366.920000017</v>
      </c>
      <c r="G67" s="207">
        <f t="shared" ca="1" si="82"/>
        <v>18041725.00999999</v>
      </c>
      <c r="H67" s="469">
        <f t="shared" ref="H67:R67" ca="1" si="83">+H31-H16</f>
        <v>16143036.379999995</v>
      </c>
      <c r="I67" s="469">
        <f t="shared" ca="1" si="83"/>
        <v>40501496.199999988</v>
      </c>
      <c r="J67" s="469">
        <f t="shared" ca="1" si="83"/>
        <v>134249221.44000006</v>
      </c>
      <c r="K67" s="469">
        <f t="shared" ca="1" si="83"/>
        <v>271240652.25999987</v>
      </c>
      <c r="L67" s="469">
        <f t="shared" ca="1" si="83"/>
        <v>349053000.66999996</v>
      </c>
      <c r="M67" s="469">
        <f t="shared" ca="1" si="83"/>
        <v>357066141.10000002</v>
      </c>
      <c r="N67" s="469">
        <f t="shared" ca="1" si="83"/>
        <v>334391964.3499999</v>
      </c>
      <c r="O67" s="469">
        <f t="shared" ca="1" si="83"/>
        <v>342519635.29999995</v>
      </c>
      <c r="P67" s="469">
        <f t="shared" ca="1" si="83"/>
        <v>324903573.61000001</v>
      </c>
      <c r="Q67" s="469">
        <f t="shared" ca="1" si="83"/>
        <v>306225781.81000006</v>
      </c>
      <c r="R67" s="469">
        <f t="shared" ca="1" si="83"/>
        <v>295332103.95000005</v>
      </c>
      <c r="S67" s="348"/>
      <c r="T67" s="348"/>
      <c r="U67" s="348"/>
      <c r="V67" s="348"/>
      <c r="W67" s="348"/>
      <c r="X67" s="348"/>
      <c r="Y67" s="348"/>
      <c r="Z67" s="248"/>
      <c r="AA67" s="248"/>
      <c r="AL67" s="27">
        <f t="shared" ref="AL67:AL130" si="84">+EDATE(AL66,1)</f>
        <v>43282</v>
      </c>
      <c r="AM67" s="41" t="str">
        <f t="shared" si="79"/>
        <v>bs</v>
      </c>
      <c r="AN67" s="41">
        <f t="shared" ref="AN67:AN130" si="85">+AN66+1</f>
        <v>71</v>
      </c>
      <c r="AO67" s="41">
        <f t="shared" si="80"/>
        <v>92</v>
      </c>
      <c r="AP67" s="41">
        <f t="shared" ref="AP67:AP130" si="86">+AP66+1</f>
        <v>67</v>
      </c>
      <c r="AQ67" s="41" t="str">
        <f t="shared" ref="AQ67:AQ78" si="87">+"b"&amp;AQ15</f>
        <v>bo</v>
      </c>
      <c r="AS67" s="140">
        <v>42522</v>
      </c>
      <c r="AT67" s="143">
        <v>352</v>
      </c>
      <c r="AU67" s="143">
        <v>368</v>
      </c>
      <c r="AV67" s="143">
        <v>528</v>
      </c>
      <c r="AW67" s="143">
        <v>128</v>
      </c>
      <c r="AX67" s="143">
        <v>64</v>
      </c>
      <c r="AY67" s="143">
        <v>176</v>
      </c>
      <c r="AZ67" s="143">
        <f t="shared" ref="AZ67:AZ121" si="88">+AT67+AU67</f>
        <v>720</v>
      </c>
    </row>
    <row r="68" spans="1:52">
      <c r="A68" s="277">
        <f>+ROW('ISO Style Costs'!A62)</f>
        <v>62</v>
      </c>
      <c r="B68" s="45"/>
      <c r="C68" s="45"/>
      <c r="D68" s="41"/>
      <c r="E68" s="41"/>
      <c r="F68" s="41"/>
      <c r="G68" s="41"/>
      <c r="Z68" s="248"/>
      <c r="AA68" s="248"/>
      <c r="AL68" s="27">
        <f t="shared" si="84"/>
        <v>43313</v>
      </c>
      <c r="AM68" s="41" t="str">
        <f t="shared" si="79"/>
        <v>bt</v>
      </c>
      <c r="AN68" s="41">
        <f t="shared" si="85"/>
        <v>72</v>
      </c>
      <c r="AO68" s="41">
        <f t="shared" si="80"/>
        <v>93</v>
      </c>
      <c r="AP68" s="41">
        <f t="shared" si="86"/>
        <v>68</v>
      </c>
      <c r="AQ68" s="41" t="str">
        <f t="shared" si="87"/>
        <v>bp</v>
      </c>
      <c r="AS68" s="140">
        <v>42552</v>
      </c>
      <c r="AT68" s="143">
        <v>320</v>
      </c>
      <c r="AU68" s="143">
        <v>424</v>
      </c>
      <c r="AV68" s="143">
        <v>480</v>
      </c>
      <c r="AW68" s="143">
        <v>176</v>
      </c>
      <c r="AX68" s="143">
        <v>88</v>
      </c>
      <c r="AY68" s="143">
        <v>160</v>
      </c>
      <c r="AZ68" s="143">
        <f t="shared" si="88"/>
        <v>744</v>
      </c>
    </row>
    <row r="69" spans="1:52">
      <c r="A69" s="277">
        <f>+ROW('ISO Style Costs'!A63)</f>
        <v>63</v>
      </c>
      <c r="B69" s="197" t="s">
        <v>55</v>
      </c>
      <c r="C69" s="197" t="s">
        <v>33</v>
      </c>
      <c r="D69" s="195">
        <f>+D$2</f>
        <v>2013</v>
      </c>
      <c r="E69" s="195">
        <f t="shared" ref="E69:R69" si="89">+E$2</f>
        <v>2014</v>
      </c>
      <c r="F69" s="195">
        <f t="shared" si="89"/>
        <v>2015</v>
      </c>
      <c r="G69" s="195">
        <f t="shared" si="89"/>
        <v>2016</v>
      </c>
      <c r="H69" s="195">
        <f t="shared" si="89"/>
        <v>2017</v>
      </c>
      <c r="I69" s="195">
        <f t="shared" si="89"/>
        <v>2018</v>
      </c>
      <c r="J69" s="195">
        <f t="shared" si="89"/>
        <v>2019</v>
      </c>
      <c r="K69" s="195">
        <f t="shared" si="89"/>
        <v>2020</v>
      </c>
      <c r="L69" s="195">
        <f t="shared" si="89"/>
        <v>2021</v>
      </c>
      <c r="M69" s="195">
        <f t="shared" si="89"/>
        <v>2022</v>
      </c>
      <c r="N69" s="195">
        <f t="shared" si="89"/>
        <v>2023</v>
      </c>
      <c r="O69" s="195">
        <f t="shared" si="89"/>
        <v>2024</v>
      </c>
      <c r="P69" s="195">
        <f t="shared" si="89"/>
        <v>2025</v>
      </c>
      <c r="Q69" s="195">
        <f t="shared" si="89"/>
        <v>2026</v>
      </c>
      <c r="R69" s="195">
        <f t="shared" si="89"/>
        <v>2027</v>
      </c>
      <c r="S69" s="327"/>
      <c r="T69" s="327"/>
      <c r="U69" s="327"/>
      <c r="V69" s="327"/>
      <c r="W69" s="327"/>
      <c r="X69" s="327"/>
      <c r="Y69" s="327"/>
      <c r="Z69" s="248"/>
      <c r="AA69" s="248"/>
      <c r="AL69" s="27">
        <f t="shared" si="84"/>
        <v>43344</v>
      </c>
      <c r="AM69" s="41" t="str">
        <f t="shared" si="79"/>
        <v>bu</v>
      </c>
      <c r="AN69" s="41">
        <f t="shared" si="85"/>
        <v>73</v>
      </c>
      <c r="AO69" s="41">
        <f t="shared" si="80"/>
        <v>94</v>
      </c>
      <c r="AP69" s="41">
        <f t="shared" si="86"/>
        <v>69</v>
      </c>
      <c r="AQ69" s="41" t="str">
        <f t="shared" si="87"/>
        <v>bq</v>
      </c>
      <c r="AS69" s="140">
        <v>42583</v>
      </c>
      <c r="AT69" s="143">
        <v>368</v>
      </c>
      <c r="AU69" s="143">
        <v>376</v>
      </c>
      <c r="AV69" s="143">
        <v>552</v>
      </c>
      <c r="AW69" s="143">
        <v>128</v>
      </c>
      <c r="AX69" s="143">
        <v>64</v>
      </c>
      <c r="AY69" s="143">
        <v>184</v>
      </c>
      <c r="AZ69" s="143">
        <f t="shared" si="88"/>
        <v>744</v>
      </c>
    </row>
    <row r="70" spans="1:52">
      <c r="A70" s="277">
        <f>+ROW('ISO Style Costs'!A64)</f>
        <v>64</v>
      </c>
      <c r="B70" s="198" t="s">
        <v>1</v>
      </c>
      <c r="C70" s="199" t="s">
        <v>36</v>
      </c>
      <c r="D70" s="249">
        <f t="shared" ref="D70:R81" ca="1" si="90">+SUM(INDIRECT($AH$1&amp;VLOOKUP(D$1,$AL$1:$AM$197,2,FALSE)&amp;$A70&amp;":"&amp;VLOOKUP(DATE(YEAR(D$1),12,1),$AL$1:$AM$197,2,FALSE)&amp;$A70))</f>
        <v>2900642.91</v>
      </c>
      <c r="E70" s="249">
        <f t="shared" ca="1" si="90"/>
        <v>3157861.71</v>
      </c>
      <c r="F70" s="249">
        <f t="shared" ca="1" si="90"/>
        <v>3013242.6800000006</v>
      </c>
      <c r="G70" s="249">
        <f t="shared" ca="1" si="90"/>
        <v>3154196.93</v>
      </c>
      <c r="H70" s="480">
        <f t="shared" ca="1" si="90"/>
        <v>2769078.99</v>
      </c>
      <c r="I70" s="480">
        <f t="shared" ca="1" si="90"/>
        <v>3226976.5200000005</v>
      </c>
      <c r="J70" s="480">
        <f t="shared" ca="1" si="90"/>
        <v>3150995.0999999996</v>
      </c>
      <c r="K70" s="480">
        <f t="shared" ca="1" si="90"/>
        <v>3387951.9</v>
      </c>
      <c r="L70" s="480">
        <f t="shared" ca="1" si="90"/>
        <v>3174603.7100000004</v>
      </c>
      <c r="M70" s="480">
        <f t="shared" ca="1" si="90"/>
        <v>3366693.77</v>
      </c>
      <c r="N70" s="480">
        <f t="shared" ca="1" si="90"/>
        <v>3092413.6</v>
      </c>
      <c r="O70" s="480">
        <f t="shared" ca="1" si="90"/>
        <v>3364554.9000000004</v>
      </c>
      <c r="P70" s="480">
        <f t="shared" ca="1" si="90"/>
        <v>2942965.91</v>
      </c>
      <c r="Q70" s="480">
        <f t="shared" ca="1" si="90"/>
        <v>3308035.7100000004</v>
      </c>
      <c r="R70" s="480">
        <f t="shared" ca="1" si="90"/>
        <v>3089570.7400000007</v>
      </c>
      <c r="S70" s="55"/>
      <c r="T70" s="55"/>
      <c r="U70" s="55"/>
      <c r="V70" s="55"/>
      <c r="W70" s="55"/>
      <c r="X70" s="55"/>
      <c r="Y70" s="55"/>
      <c r="Z70" s="248"/>
      <c r="AA70" s="248"/>
      <c r="AL70" s="27">
        <f t="shared" si="84"/>
        <v>43374</v>
      </c>
      <c r="AM70" s="41" t="str">
        <f t="shared" si="79"/>
        <v>bv</v>
      </c>
      <c r="AN70" s="41">
        <f t="shared" si="85"/>
        <v>74</v>
      </c>
      <c r="AO70" s="41">
        <f t="shared" si="80"/>
        <v>95</v>
      </c>
      <c r="AP70" s="41">
        <f t="shared" si="86"/>
        <v>70</v>
      </c>
      <c r="AQ70" s="41" t="str">
        <f t="shared" si="87"/>
        <v>br</v>
      </c>
      <c r="AS70" s="140">
        <v>42614</v>
      </c>
      <c r="AT70" s="143">
        <v>336</v>
      </c>
      <c r="AU70" s="143">
        <v>384</v>
      </c>
      <c r="AV70" s="143">
        <v>504</v>
      </c>
      <c r="AW70" s="143">
        <v>144</v>
      </c>
      <c r="AX70" s="143">
        <v>72</v>
      </c>
      <c r="AY70" s="143">
        <v>168</v>
      </c>
      <c r="AZ70" s="143">
        <f t="shared" si="88"/>
        <v>720</v>
      </c>
    </row>
    <row r="71" spans="1:52">
      <c r="A71" s="277">
        <f>+ROW('ISO Style Costs'!A65)</f>
        <v>65</v>
      </c>
      <c r="B71" s="201" t="s">
        <v>2</v>
      </c>
      <c r="C71" s="202" t="s">
        <v>36</v>
      </c>
      <c r="D71" s="281">
        <f t="shared" ca="1" si="90"/>
        <v>1144719</v>
      </c>
      <c r="E71" s="248">
        <f t="shared" ca="1" si="90"/>
        <v>1080696</v>
      </c>
      <c r="F71" s="248">
        <f t="shared" ca="1" si="90"/>
        <v>1141621</v>
      </c>
      <c r="G71" s="248">
        <f t="shared" ca="1" si="90"/>
        <v>1073135.6000000001</v>
      </c>
      <c r="H71" s="481">
        <f t="shared" ref="H71:R81" ca="1" si="91">+SUM(INDIRECT($AH$1&amp;VLOOKUP(H$1,$AL$1:$AM$197,2,FALSE)&amp;$A71&amp;":"&amp;VLOOKUP(DATE(YEAR(H$1),12,1),$AL$1:$AM$197,2,FALSE)&amp;$A71))</f>
        <v>1144351</v>
      </c>
      <c r="I71" s="481">
        <f t="shared" ca="1" si="91"/>
        <v>1003955</v>
      </c>
      <c r="J71" s="481">
        <f t="shared" ca="1" si="91"/>
        <v>1191750</v>
      </c>
      <c r="K71" s="481">
        <f t="shared" ca="1" si="91"/>
        <v>1144331.3999999999</v>
      </c>
      <c r="L71" s="481">
        <f t="shared" ca="1" si="91"/>
        <v>1116861.8</v>
      </c>
      <c r="M71" s="481">
        <f t="shared" ca="1" si="91"/>
        <v>1138389.01</v>
      </c>
      <c r="N71" s="481">
        <f t="shared" ca="1" si="91"/>
        <v>1203135</v>
      </c>
      <c r="O71" s="481">
        <f t="shared" ca="1" si="91"/>
        <v>1137336.4100000001</v>
      </c>
      <c r="P71" s="481">
        <f t="shared" ca="1" si="91"/>
        <v>1194462</v>
      </c>
      <c r="Q71" s="481">
        <f t="shared" ca="1" si="91"/>
        <v>1025835</v>
      </c>
      <c r="R71" s="481">
        <f t="shared" ca="1" si="91"/>
        <v>1182657</v>
      </c>
      <c r="S71" s="55"/>
      <c r="T71" s="55"/>
      <c r="U71" s="55"/>
      <c r="V71" s="55"/>
      <c r="W71" s="55"/>
      <c r="X71" s="55"/>
      <c r="Y71" s="55"/>
      <c r="Z71" s="279"/>
      <c r="AA71" s="279"/>
      <c r="AL71" s="27">
        <f t="shared" si="84"/>
        <v>43405</v>
      </c>
      <c r="AM71" s="41" t="str">
        <f t="shared" si="79"/>
        <v>bw</v>
      </c>
      <c r="AN71" s="41">
        <f t="shared" si="85"/>
        <v>75</v>
      </c>
      <c r="AO71" s="41">
        <f t="shared" si="80"/>
        <v>96</v>
      </c>
      <c r="AP71" s="41">
        <f t="shared" si="86"/>
        <v>71</v>
      </c>
      <c r="AQ71" s="41" t="str">
        <f t="shared" si="87"/>
        <v>bs</v>
      </c>
      <c r="AS71" s="140">
        <v>42644</v>
      </c>
      <c r="AT71" s="143">
        <v>336</v>
      </c>
      <c r="AU71" s="143">
        <v>408</v>
      </c>
      <c r="AV71" s="143">
        <v>504</v>
      </c>
      <c r="AW71" s="143">
        <v>160</v>
      </c>
      <c r="AX71" s="143">
        <v>80</v>
      </c>
      <c r="AY71" s="143">
        <v>168</v>
      </c>
      <c r="AZ71" s="143">
        <f t="shared" si="88"/>
        <v>744</v>
      </c>
    </row>
    <row r="72" spans="1:52">
      <c r="A72" s="277">
        <f>+ROW('ISO Style Costs'!A66)</f>
        <v>66</v>
      </c>
      <c r="B72" s="201" t="s">
        <v>3</v>
      </c>
      <c r="C72" s="202" t="s">
        <v>36</v>
      </c>
      <c r="D72" s="281">
        <f t="shared" ca="1" si="90"/>
        <v>971439.81000000017</v>
      </c>
      <c r="E72" s="248">
        <f t="shared" ca="1" si="90"/>
        <v>1127377.6000000001</v>
      </c>
      <c r="F72" s="248">
        <f t="shared" ca="1" si="90"/>
        <v>1057288.79</v>
      </c>
      <c r="G72" s="248">
        <f t="shared" ca="1" si="90"/>
        <v>1128416.8</v>
      </c>
      <c r="H72" s="481">
        <f t="shared" ca="1" si="91"/>
        <v>1058054.8</v>
      </c>
      <c r="I72" s="481">
        <f t="shared" ca="1" si="91"/>
        <v>1138125.0100000002</v>
      </c>
      <c r="J72" s="481">
        <f t="shared" ca="1" si="91"/>
        <v>1080319.6100000001</v>
      </c>
      <c r="K72" s="481">
        <f t="shared" ca="1" si="91"/>
        <v>1190382.6000000001</v>
      </c>
      <c r="L72" s="481">
        <f t="shared" ca="1" si="91"/>
        <v>1027828.2000000002</v>
      </c>
      <c r="M72" s="481">
        <f t="shared" ca="1" si="91"/>
        <v>1185122.0100000002</v>
      </c>
      <c r="N72" s="481">
        <f t="shared" ca="1" si="91"/>
        <v>1113053.2100000002</v>
      </c>
      <c r="O72" s="481">
        <f t="shared" ca="1" si="91"/>
        <v>1182685.8</v>
      </c>
      <c r="P72" s="481">
        <f t="shared" ca="1" si="91"/>
        <v>1104474.4100000001</v>
      </c>
      <c r="Q72" s="481">
        <f t="shared" ca="1" si="91"/>
        <v>1161880.0100000002</v>
      </c>
      <c r="R72" s="481">
        <f t="shared" ca="1" si="91"/>
        <v>1093638.2100000002</v>
      </c>
      <c r="S72" s="55"/>
      <c r="T72" s="55"/>
      <c r="U72" s="55"/>
      <c r="V72" s="55"/>
      <c r="W72" s="55"/>
      <c r="X72" s="55"/>
      <c r="Y72" s="55"/>
      <c r="Z72" s="280"/>
      <c r="AA72" s="280"/>
      <c r="AL72" s="27">
        <f t="shared" si="84"/>
        <v>43435</v>
      </c>
      <c r="AM72" s="41" t="str">
        <f t="shared" si="79"/>
        <v>bx</v>
      </c>
      <c r="AN72" s="41">
        <f t="shared" si="85"/>
        <v>76</v>
      </c>
      <c r="AO72" s="41">
        <f t="shared" si="80"/>
        <v>97</v>
      </c>
      <c r="AP72" s="41">
        <f t="shared" si="86"/>
        <v>72</v>
      </c>
      <c r="AQ72" s="41" t="str">
        <f t="shared" si="87"/>
        <v>bt</v>
      </c>
      <c r="AS72" s="140">
        <v>42675</v>
      </c>
      <c r="AT72" s="143">
        <v>336</v>
      </c>
      <c r="AU72" s="143">
        <v>384</v>
      </c>
      <c r="AV72" s="143">
        <v>504</v>
      </c>
      <c r="AW72" s="143">
        <v>144</v>
      </c>
      <c r="AX72" s="143">
        <v>72</v>
      </c>
      <c r="AY72" s="143">
        <v>168</v>
      </c>
      <c r="AZ72" s="143">
        <f t="shared" si="88"/>
        <v>720</v>
      </c>
    </row>
    <row r="73" spans="1:52">
      <c r="A73" s="277">
        <f>+ROW('ISO Style Costs'!A67)</f>
        <v>67</v>
      </c>
      <c r="B73" s="201" t="s">
        <v>4</v>
      </c>
      <c r="C73" s="202" t="s">
        <v>36</v>
      </c>
      <c r="D73" s="281">
        <f t="shared" ca="1" si="90"/>
        <v>977533.67999999993</v>
      </c>
      <c r="E73" s="248">
        <f t="shared" ca="1" si="90"/>
        <v>1052197.3999999999</v>
      </c>
      <c r="F73" s="248">
        <f t="shared" ca="1" si="90"/>
        <v>1038120.2</v>
      </c>
      <c r="G73" s="248">
        <f t="shared" ca="1" si="90"/>
        <v>972040.44</v>
      </c>
      <c r="H73" s="481">
        <f t="shared" ca="1" si="91"/>
        <v>976288.6</v>
      </c>
      <c r="I73" s="481">
        <f t="shared" ca="1" si="91"/>
        <v>1022501.7999999999</v>
      </c>
      <c r="J73" s="481">
        <f t="shared" ca="1" si="91"/>
        <v>962794.39999999991</v>
      </c>
      <c r="K73" s="481">
        <f t="shared" ca="1" si="91"/>
        <v>1141399.7999999998</v>
      </c>
      <c r="L73" s="481">
        <f t="shared" ca="1" si="91"/>
        <v>1132845.6000000001</v>
      </c>
      <c r="M73" s="481">
        <f t="shared" ca="1" si="91"/>
        <v>1044253</v>
      </c>
      <c r="N73" s="481">
        <f t="shared" ca="1" si="91"/>
        <v>1122198.7999999998</v>
      </c>
      <c r="O73" s="481">
        <f t="shared" ca="1" si="91"/>
        <v>1126541.2</v>
      </c>
      <c r="P73" s="481">
        <f t="shared" ca="1" si="91"/>
        <v>1031521.56</v>
      </c>
      <c r="Q73" s="481">
        <f t="shared" ca="1" si="91"/>
        <v>1078220.6000000001</v>
      </c>
      <c r="R73" s="481">
        <f t="shared" ca="1" si="91"/>
        <v>1063011.2</v>
      </c>
      <c r="S73" s="55"/>
      <c r="T73" s="55"/>
      <c r="U73" s="55"/>
      <c r="V73" s="55"/>
      <c r="W73" s="55"/>
      <c r="X73" s="55"/>
      <c r="Y73" s="55"/>
      <c r="Z73" s="191"/>
      <c r="AA73" s="191"/>
      <c r="AL73" s="27">
        <f t="shared" si="84"/>
        <v>43466</v>
      </c>
      <c r="AM73" s="41" t="str">
        <f t="shared" si="79"/>
        <v>by</v>
      </c>
      <c r="AN73" s="41">
        <f t="shared" si="85"/>
        <v>77</v>
      </c>
      <c r="AO73" s="41">
        <f t="shared" si="80"/>
        <v>98</v>
      </c>
      <c r="AP73" s="41">
        <f t="shared" si="86"/>
        <v>73</v>
      </c>
      <c r="AQ73" s="41" t="str">
        <f t="shared" si="87"/>
        <v>bu</v>
      </c>
      <c r="AS73" s="140">
        <v>42705</v>
      </c>
      <c r="AT73" s="143">
        <v>336</v>
      </c>
      <c r="AU73" s="143">
        <v>408</v>
      </c>
      <c r="AV73" s="143">
        <v>504</v>
      </c>
      <c r="AW73" s="143">
        <v>160</v>
      </c>
      <c r="AX73" s="143">
        <v>80</v>
      </c>
      <c r="AY73" s="143">
        <v>168</v>
      </c>
      <c r="AZ73" s="143">
        <f t="shared" si="88"/>
        <v>744</v>
      </c>
    </row>
    <row r="74" spans="1:52">
      <c r="A74" s="277">
        <f>+ROW('ISO Style Costs'!A68)</f>
        <v>68</v>
      </c>
      <c r="B74" s="201" t="s">
        <v>5</v>
      </c>
      <c r="C74" s="202" t="s">
        <v>36</v>
      </c>
      <c r="D74" s="281">
        <f t="shared" ca="1" si="90"/>
        <v>1061060.3999999999</v>
      </c>
      <c r="E74" s="248">
        <f t="shared" ca="1" si="90"/>
        <v>1052641.3999999999</v>
      </c>
      <c r="F74" s="248">
        <f t="shared" ca="1" si="90"/>
        <v>964318.6</v>
      </c>
      <c r="G74" s="248">
        <f t="shared" ca="1" si="90"/>
        <v>1042860.3999999999</v>
      </c>
      <c r="H74" s="481">
        <f t="shared" ca="1" si="91"/>
        <v>977678.2</v>
      </c>
      <c r="I74" s="481">
        <f t="shared" ca="1" si="91"/>
        <v>887589.15999999992</v>
      </c>
      <c r="J74" s="481">
        <f t="shared" ca="1" si="91"/>
        <v>1107400.2</v>
      </c>
      <c r="K74" s="481">
        <f t="shared" ca="1" si="91"/>
        <v>1139772.3999999999</v>
      </c>
      <c r="L74" s="481">
        <f t="shared" ca="1" si="91"/>
        <v>1055304.2</v>
      </c>
      <c r="M74" s="481">
        <f t="shared" ca="1" si="91"/>
        <v>1129546.3999999999</v>
      </c>
      <c r="N74" s="481">
        <f t="shared" ca="1" si="91"/>
        <v>1120783.3999999999</v>
      </c>
      <c r="O74" s="481">
        <f t="shared" ca="1" si="91"/>
        <v>1042977.08</v>
      </c>
      <c r="P74" s="481">
        <f t="shared" ca="1" si="91"/>
        <v>1106105.2</v>
      </c>
      <c r="Q74" s="481">
        <f t="shared" ca="1" si="91"/>
        <v>1078497.3999999999</v>
      </c>
      <c r="R74" s="481">
        <f t="shared" ca="1" si="91"/>
        <v>928646.04</v>
      </c>
      <c r="S74" s="55"/>
      <c r="T74" s="55"/>
      <c r="U74" s="55"/>
      <c r="V74" s="55"/>
      <c r="W74" s="55"/>
      <c r="X74" s="55"/>
      <c r="Y74" s="55"/>
      <c r="Z74" s="250"/>
      <c r="AA74" s="250"/>
      <c r="AL74" s="27">
        <f t="shared" si="84"/>
        <v>43497</v>
      </c>
      <c r="AM74" s="41" t="str">
        <f t="shared" si="79"/>
        <v>bz</v>
      </c>
      <c r="AN74" s="41">
        <f t="shared" si="85"/>
        <v>78</v>
      </c>
      <c r="AO74" s="41">
        <f t="shared" si="80"/>
        <v>99</v>
      </c>
      <c r="AP74" s="41">
        <f t="shared" si="86"/>
        <v>74</v>
      </c>
      <c r="AQ74" s="41" t="str">
        <f t="shared" si="87"/>
        <v>bv</v>
      </c>
      <c r="AS74" s="139">
        <v>42736</v>
      </c>
      <c r="AT74" s="142">
        <v>336</v>
      </c>
      <c r="AU74" s="142">
        <v>408</v>
      </c>
      <c r="AV74" s="142">
        <v>504</v>
      </c>
      <c r="AW74" s="142">
        <v>160</v>
      </c>
      <c r="AX74" s="142">
        <v>80</v>
      </c>
      <c r="AY74" s="142">
        <v>168</v>
      </c>
      <c r="AZ74" s="142">
        <f t="shared" si="88"/>
        <v>744</v>
      </c>
    </row>
    <row r="75" spans="1:52">
      <c r="A75" s="277">
        <f>+ROW('ISO Style Costs'!A69)</f>
        <v>69</v>
      </c>
      <c r="B75" s="201" t="s">
        <v>6</v>
      </c>
      <c r="C75" s="202" t="s">
        <v>36</v>
      </c>
      <c r="D75" s="281">
        <f t="shared" ca="1" si="90"/>
        <v>1118308.58</v>
      </c>
      <c r="E75" s="248">
        <f t="shared" ca="1" si="90"/>
        <v>955477.77</v>
      </c>
      <c r="F75" s="248">
        <f t="shared" ca="1" si="90"/>
        <v>1101725.9700000002</v>
      </c>
      <c r="G75" s="248">
        <f t="shared" ca="1" si="90"/>
        <v>1105980.58</v>
      </c>
      <c r="H75" s="481">
        <f t="shared" ca="1" si="91"/>
        <v>943072.60000000009</v>
      </c>
      <c r="I75" s="481">
        <f t="shared" ca="1" si="91"/>
        <v>1061731.57</v>
      </c>
      <c r="J75" s="481">
        <f t="shared" ca="1" si="91"/>
        <v>1135374.3800000001</v>
      </c>
      <c r="K75" s="481">
        <f t="shared" ca="1" si="91"/>
        <v>1089217.99</v>
      </c>
      <c r="L75" s="481">
        <f t="shared" ca="1" si="91"/>
        <v>1165017.3800000001</v>
      </c>
      <c r="M75" s="481">
        <f t="shared" ca="1" si="91"/>
        <v>1159814.77</v>
      </c>
      <c r="N75" s="481">
        <f t="shared" ca="1" si="91"/>
        <v>1002175.9800000001</v>
      </c>
      <c r="O75" s="481">
        <f t="shared" ca="1" si="91"/>
        <v>1160418.79</v>
      </c>
      <c r="P75" s="481">
        <f t="shared" ca="1" si="91"/>
        <v>1137691.3800000001</v>
      </c>
      <c r="Q75" s="481">
        <f t="shared" ca="1" si="91"/>
        <v>1029345.38</v>
      </c>
      <c r="R75" s="481">
        <f t="shared" ca="1" si="91"/>
        <v>1095787.98</v>
      </c>
      <c r="S75" s="55"/>
      <c r="T75" s="55"/>
      <c r="U75" s="55"/>
      <c r="V75" s="55"/>
      <c r="W75" s="55"/>
      <c r="X75" s="55"/>
      <c r="Y75" s="55"/>
      <c r="Z75" s="250"/>
      <c r="AA75" s="250"/>
      <c r="AL75" s="27">
        <f t="shared" si="84"/>
        <v>43525</v>
      </c>
      <c r="AM75" s="41" t="str">
        <f t="shared" si="79"/>
        <v>ca</v>
      </c>
      <c r="AN75" s="41">
        <f t="shared" si="85"/>
        <v>79</v>
      </c>
      <c r="AO75" s="41">
        <f t="shared" si="80"/>
        <v>100</v>
      </c>
      <c r="AP75" s="41">
        <f t="shared" si="86"/>
        <v>75</v>
      </c>
      <c r="AQ75" s="41" t="str">
        <f t="shared" si="87"/>
        <v>bw</v>
      </c>
      <c r="AS75" s="139">
        <v>42767</v>
      </c>
      <c r="AT75" s="142">
        <v>320</v>
      </c>
      <c r="AU75" s="142">
        <v>352</v>
      </c>
      <c r="AV75" s="142">
        <v>480</v>
      </c>
      <c r="AW75" s="142">
        <v>128</v>
      </c>
      <c r="AX75" s="142">
        <v>64</v>
      </c>
      <c r="AY75" s="142">
        <v>160</v>
      </c>
      <c r="AZ75" s="142">
        <f t="shared" si="88"/>
        <v>672</v>
      </c>
    </row>
    <row r="76" spans="1:52">
      <c r="A76" s="277">
        <f>+ROW('ISO Style Costs'!A70)</f>
        <v>70</v>
      </c>
      <c r="B76" s="201" t="s">
        <v>7</v>
      </c>
      <c r="C76" s="202" t="s">
        <v>36</v>
      </c>
      <c r="D76" s="281">
        <f t="shared" ca="1" si="90"/>
        <v>1739625.5499999998</v>
      </c>
      <c r="E76" s="248">
        <f t="shared" ca="1" si="90"/>
        <v>1610900.3499999999</v>
      </c>
      <c r="F76" s="248">
        <f t="shared" ca="1" si="90"/>
        <v>1695810.5499999998</v>
      </c>
      <c r="G76" s="248">
        <f t="shared" ca="1" si="90"/>
        <v>1447109.38</v>
      </c>
      <c r="H76" s="481">
        <f t="shared" ca="1" si="91"/>
        <v>1689598.5899999999</v>
      </c>
      <c r="I76" s="481">
        <f t="shared" ca="1" si="91"/>
        <v>1634830.79</v>
      </c>
      <c r="J76" s="481">
        <f t="shared" ca="1" si="91"/>
        <v>1824993.5499999998</v>
      </c>
      <c r="K76" s="481">
        <f t="shared" ca="1" si="91"/>
        <v>1770555.26</v>
      </c>
      <c r="L76" s="481">
        <f t="shared" ca="1" si="91"/>
        <v>1868251.5699999998</v>
      </c>
      <c r="M76" s="481">
        <f t="shared" ca="1" si="91"/>
        <v>1758709.5899999999</v>
      </c>
      <c r="N76" s="481">
        <f t="shared" ca="1" si="91"/>
        <v>1853740</v>
      </c>
      <c r="O76" s="481">
        <f t="shared" ca="1" si="91"/>
        <v>1586416.48</v>
      </c>
      <c r="P76" s="481">
        <f t="shared" ca="1" si="91"/>
        <v>1842105.96</v>
      </c>
      <c r="Q76" s="481">
        <f t="shared" ca="1" si="91"/>
        <v>1706774.5499999998</v>
      </c>
      <c r="R76" s="481">
        <f t="shared" ca="1" si="91"/>
        <v>1795687.5699999998</v>
      </c>
      <c r="S76" s="55"/>
      <c r="T76" s="55"/>
      <c r="U76" s="55"/>
      <c r="V76" s="55"/>
      <c r="W76" s="55"/>
      <c r="X76" s="55"/>
      <c r="Y76" s="55"/>
      <c r="Z76" s="250"/>
      <c r="AA76" s="250"/>
      <c r="AL76" s="27">
        <f t="shared" si="84"/>
        <v>43556</v>
      </c>
      <c r="AM76" s="41" t="str">
        <f t="shared" si="79"/>
        <v>cb</v>
      </c>
      <c r="AN76" s="41">
        <f t="shared" si="85"/>
        <v>80</v>
      </c>
      <c r="AO76" s="41">
        <f t="shared" si="80"/>
        <v>101</v>
      </c>
      <c r="AP76" s="41">
        <f t="shared" si="86"/>
        <v>76</v>
      </c>
      <c r="AQ76" s="41" t="str">
        <f t="shared" si="87"/>
        <v>bx</v>
      </c>
      <c r="AS76" s="139">
        <v>42795</v>
      </c>
      <c r="AT76" s="142">
        <v>368</v>
      </c>
      <c r="AU76" s="142">
        <v>376</v>
      </c>
      <c r="AV76" s="142">
        <v>552</v>
      </c>
      <c r="AW76" s="142">
        <v>128</v>
      </c>
      <c r="AX76" s="142">
        <v>64</v>
      </c>
      <c r="AY76" s="142">
        <v>184</v>
      </c>
      <c r="AZ76" s="142">
        <f t="shared" si="88"/>
        <v>744</v>
      </c>
    </row>
    <row r="77" spans="1:52">
      <c r="A77" s="277">
        <f>+ROW('ISO Style Costs'!A71)</f>
        <v>71</v>
      </c>
      <c r="B77" s="201" t="s">
        <v>8</v>
      </c>
      <c r="C77" s="202" t="s">
        <v>36</v>
      </c>
      <c r="D77" s="281">
        <f t="shared" ca="1" si="90"/>
        <v>1682432.96</v>
      </c>
      <c r="E77" s="248">
        <f t="shared" ca="1" si="90"/>
        <v>1670135.96</v>
      </c>
      <c r="F77" s="248">
        <f t="shared" ca="1" si="90"/>
        <v>1555382.96</v>
      </c>
      <c r="G77" s="248">
        <f t="shared" ca="1" si="90"/>
        <v>1645455.48</v>
      </c>
      <c r="H77" s="481">
        <f t="shared" ca="1" si="91"/>
        <v>1538825</v>
      </c>
      <c r="I77" s="481">
        <f t="shared" ca="1" si="91"/>
        <v>1671186.98</v>
      </c>
      <c r="J77" s="481">
        <f t="shared" ca="1" si="91"/>
        <v>1507618.98</v>
      </c>
      <c r="K77" s="481">
        <f t="shared" ca="1" si="91"/>
        <v>1816961.46</v>
      </c>
      <c r="L77" s="481">
        <f t="shared" ca="1" si="91"/>
        <v>1701134.97</v>
      </c>
      <c r="M77" s="481">
        <f t="shared" ca="1" si="91"/>
        <v>1800055</v>
      </c>
      <c r="N77" s="481">
        <f t="shared" ca="1" si="91"/>
        <v>1689689</v>
      </c>
      <c r="O77" s="481">
        <f t="shared" ca="1" si="91"/>
        <v>1795872.46</v>
      </c>
      <c r="P77" s="481">
        <f t="shared" ca="1" si="91"/>
        <v>1670991.95</v>
      </c>
      <c r="Q77" s="481">
        <f t="shared" ca="1" si="91"/>
        <v>1747653.96</v>
      </c>
      <c r="R77" s="481">
        <f t="shared" ca="1" si="91"/>
        <v>1481968</v>
      </c>
      <c r="S77" s="55"/>
      <c r="T77" s="55"/>
      <c r="U77" s="55"/>
      <c r="V77" s="55"/>
      <c r="W77" s="55"/>
      <c r="X77" s="55"/>
      <c r="Y77" s="55"/>
      <c r="Z77" s="250"/>
      <c r="AA77" s="250"/>
      <c r="AL77" s="27">
        <f t="shared" si="84"/>
        <v>43586</v>
      </c>
      <c r="AM77" s="41" t="str">
        <f t="shared" si="79"/>
        <v>cc</v>
      </c>
      <c r="AN77" s="41">
        <f t="shared" si="85"/>
        <v>81</v>
      </c>
      <c r="AO77" s="41">
        <f t="shared" si="80"/>
        <v>102</v>
      </c>
      <c r="AP77" s="41">
        <f t="shared" si="86"/>
        <v>77</v>
      </c>
      <c r="AQ77" s="41" t="str">
        <f t="shared" si="87"/>
        <v>by</v>
      </c>
      <c r="AS77" s="139">
        <v>42826</v>
      </c>
      <c r="AT77" s="142">
        <v>320</v>
      </c>
      <c r="AU77" s="142">
        <v>400</v>
      </c>
      <c r="AV77" s="142">
        <v>480</v>
      </c>
      <c r="AW77" s="142">
        <v>160</v>
      </c>
      <c r="AX77" s="142">
        <v>80</v>
      </c>
      <c r="AY77" s="142">
        <v>160</v>
      </c>
      <c r="AZ77" s="142">
        <f t="shared" si="88"/>
        <v>720</v>
      </c>
    </row>
    <row r="78" spans="1:52">
      <c r="A78" s="277">
        <f>+ROW('ISO Style Costs'!A72)</f>
        <v>72</v>
      </c>
      <c r="B78" s="201" t="s">
        <v>9</v>
      </c>
      <c r="C78" s="202" t="s">
        <v>36</v>
      </c>
      <c r="D78" s="281">
        <f t="shared" ca="1" si="90"/>
        <v>7714</v>
      </c>
      <c r="E78" s="248">
        <f t="shared" ca="1" si="90"/>
        <v>0</v>
      </c>
      <c r="F78" s="248">
        <f t="shared" ca="1" si="90"/>
        <v>0</v>
      </c>
      <c r="G78" s="248">
        <f t="shared" ca="1" si="90"/>
        <v>0</v>
      </c>
      <c r="H78" s="481">
        <f t="shared" ca="1" si="91"/>
        <v>0</v>
      </c>
      <c r="I78" s="481">
        <f t="shared" ca="1" si="91"/>
        <v>0</v>
      </c>
      <c r="J78" s="481">
        <f t="shared" ca="1" si="91"/>
        <v>17690</v>
      </c>
      <c r="K78" s="481">
        <f t="shared" ca="1" si="91"/>
        <v>61049</v>
      </c>
      <c r="L78" s="481">
        <f t="shared" ca="1" si="91"/>
        <v>116432</v>
      </c>
      <c r="M78" s="481">
        <f t="shared" ca="1" si="91"/>
        <v>102077</v>
      </c>
      <c r="N78" s="481">
        <f t="shared" ca="1" si="91"/>
        <v>83548</v>
      </c>
      <c r="O78" s="481">
        <f t="shared" ca="1" si="91"/>
        <v>72977</v>
      </c>
      <c r="P78" s="481">
        <f t="shared" ca="1" si="91"/>
        <v>72653</v>
      </c>
      <c r="Q78" s="481">
        <f t="shared" ca="1" si="91"/>
        <v>75819</v>
      </c>
      <c r="R78" s="481">
        <f t="shared" ca="1" si="91"/>
        <v>73549</v>
      </c>
      <c r="S78" s="55"/>
      <c r="T78" s="55"/>
      <c r="U78" s="55"/>
      <c r="V78" s="55"/>
      <c r="W78" s="55"/>
      <c r="X78" s="55"/>
      <c r="Y78" s="55"/>
      <c r="Z78" s="250"/>
      <c r="AA78" s="250"/>
      <c r="AL78" s="27">
        <f t="shared" si="84"/>
        <v>43617</v>
      </c>
      <c r="AM78" s="41" t="str">
        <f t="shared" si="79"/>
        <v>cd</v>
      </c>
      <c r="AN78" s="41">
        <f t="shared" si="85"/>
        <v>82</v>
      </c>
      <c r="AO78" s="41">
        <f t="shared" si="80"/>
        <v>103</v>
      </c>
      <c r="AP78" s="41">
        <f t="shared" si="86"/>
        <v>78</v>
      </c>
      <c r="AQ78" s="41" t="str">
        <f t="shared" si="87"/>
        <v>bz</v>
      </c>
      <c r="AS78" s="139">
        <v>42856</v>
      </c>
      <c r="AT78" s="142">
        <v>352</v>
      </c>
      <c r="AU78" s="142">
        <v>392</v>
      </c>
      <c r="AV78" s="142">
        <v>528</v>
      </c>
      <c r="AW78" s="142">
        <v>144</v>
      </c>
      <c r="AX78" s="142">
        <v>72</v>
      </c>
      <c r="AY78" s="142">
        <v>176</v>
      </c>
      <c r="AZ78" s="142">
        <f t="shared" si="88"/>
        <v>744</v>
      </c>
    </row>
    <row r="79" spans="1:52">
      <c r="A79" s="277">
        <f>+ROW('ISO Style Costs'!A73)</f>
        <v>73</v>
      </c>
      <c r="B79" s="201" t="s">
        <v>10</v>
      </c>
      <c r="C79" s="202" t="s">
        <v>36</v>
      </c>
      <c r="D79" s="281">
        <f t="shared" ca="1" si="90"/>
        <v>14753</v>
      </c>
      <c r="E79" s="248">
        <f t="shared" ca="1" si="90"/>
        <v>0</v>
      </c>
      <c r="F79" s="248">
        <f t="shared" ca="1" si="90"/>
        <v>0</v>
      </c>
      <c r="G79" s="248">
        <f t="shared" ca="1" si="90"/>
        <v>0</v>
      </c>
      <c r="H79" s="481">
        <f t="shared" ca="1" si="91"/>
        <v>0</v>
      </c>
      <c r="I79" s="481">
        <f t="shared" ca="1" si="91"/>
        <v>0</v>
      </c>
      <c r="J79" s="481">
        <f t="shared" ca="1" si="91"/>
        <v>0</v>
      </c>
      <c r="K79" s="481">
        <f t="shared" ca="1" si="91"/>
        <v>1408</v>
      </c>
      <c r="L79" s="481">
        <f t="shared" ca="1" si="91"/>
        <v>28637</v>
      </c>
      <c r="M79" s="481">
        <f t="shared" ca="1" si="91"/>
        <v>16094</v>
      </c>
      <c r="N79" s="481">
        <f t="shared" ca="1" si="91"/>
        <v>3488</v>
      </c>
      <c r="O79" s="481">
        <f t="shared" ca="1" si="91"/>
        <v>270</v>
      </c>
      <c r="P79" s="481">
        <f t="shared" ca="1" si="91"/>
        <v>405</v>
      </c>
      <c r="Q79" s="481">
        <f t="shared" ca="1" si="91"/>
        <v>309</v>
      </c>
      <c r="R79" s="481">
        <f t="shared" ca="1" si="91"/>
        <v>1722</v>
      </c>
      <c r="S79" s="55"/>
      <c r="T79" s="55"/>
      <c r="U79" s="55"/>
      <c r="V79" s="55"/>
      <c r="W79" s="55"/>
      <c r="X79" s="55"/>
      <c r="Y79" s="55"/>
      <c r="Z79" s="250"/>
      <c r="AA79" s="250"/>
      <c r="AL79" s="27">
        <f t="shared" si="84"/>
        <v>43647</v>
      </c>
      <c r="AM79" s="41" t="str">
        <f t="shared" si="79"/>
        <v>ce</v>
      </c>
      <c r="AN79" s="41">
        <f t="shared" si="85"/>
        <v>83</v>
      </c>
      <c r="AO79" s="41">
        <f t="shared" si="80"/>
        <v>104</v>
      </c>
      <c r="AP79" s="41">
        <f t="shared" si="86"/>
        <v>79</v>
      </c>
      <c r="AQ79" s="41" t="str">
        <f t="shared" ref="AQ79:AQ92" si="92">+"c"&amp;AQ1</f>
        <v>ca</v>
      </c>
      <c r="AS79" s="139">
        <v>42887</v>
      </c>
      <c r="AT79" s="142">
        <v>352</v>
      </c>
      <c r="AU79" s="142">
        <v>368</v>
      </c>
      <c r="AV79" s="142">
        <v>528</v>
      </c>
      <c r="AW79" s="142">
        <v>128</v>
      </c>
      <c r="AX79" s="142">
        <v>64</v>
      </c>
      <c r="AY79" s="142">
        <v>176</v>
      </c>
      <c r="AZ79" s="142">
        <f t="shared" si="88"/>
        <v>720</v>
      </c>
    </row>
    <row r="80" spans="1:52">
      <c r="A80" s="277">
        <f>+ROW('ISO Style Costs'!A74)</f>
        <v>74</v>
      </c>
      <c r="B80" s="475" t="s">
        <v>97</v>
      </c>
      <c r="C80" s="478" t="s">
        <v>36</v>
      </c>
      <c r="D80" s="481">
        <f t="shared" ca="1" si="90"/>
        <v>301928.69</v>
      </c>
      <c r="E80" s="481">
        <f t="shared" ca="1" si="90"/>
        <v>301928.69</v>
      </c>
      <c r="F80" s="481">
        <f t="shared" ca="1" si="90"/>
        <v>266980.01</v>
      </c>
      <c r="G80" s="481">
        <f t="shared" ca="1" si="90"/>
        <v>266980.01999999996</v>
      </c>
      <c r="H80" s="481">
        <f t="shared" ca="1" si="91"/>
        <v>266979.99</v>
      </c>
      <c r="I80" s="481">
        <f t="shared" ca="1" si="91"/>
        <v>266980</v>
      </c>
      <c r="J80" s="481">
        <f t="shared" ca="1" si="91"/>
        <v>266980.01</v>
      </c>
      <c r="K80" s="481">
        <f t="shared" ca="1" si="91"/>
        <v>266980.02</v>
      </c>
      <c r="L80" s="481">
        <f t="shared" ca="1" si="91"/>
        <v>266980.01</v>
      </c>
      <c r="M80" s="481">
        <f t="shared" ca="1" si="91"/>
        <v>266980.01</v>
      </c>
      <c r="N80" s="481">
        <f t="shared" ca="1" si="91"/>
        <v>266980</v>
      </c>
      <c r="O80" s="481">
        <f t="shared" ca="1" si="91"/>
        <v>266980.01</v>
      </c>
      <c r="P80" s="481">
        <f t="shared" ca="1" si="91"/>
        <v>266980</v>
      </c>
      <c r="Q80" s="481">
        <f t="shared" ca="1" si="91"/>
        <v>266980.01000000007</v>
      </c>
      <c r="R80" s="481">
        <f t="shared" ca="1" si="91"/>
        <v>266980.01</v>
      </c>
      <c r="S80" s="55"/>
      <c r="T80" s="55"/>
      <c r="U80" s="55"/>
      <c r="V80" s="55"/>
      <c r="W80" s="55"/>
      <c r="X80" s="55"/>
      <c r="Y80" s="55"/>
      <c r="Z80" s="250"/>
      <c r="AA80" s="250"/>
      <c r="AL80" s="27">
        <f t="shared" si="84"/>
        <v>43678</v>
      </c>
      <c r="AM80" s="41" t="str">
        <f t="shared" si="79"/>
        <v>cf</v>
      </c>
      <c r="AN80" s="41">
        <f t="shared" si="85"/>
        <v>84</v>
      </c>
      <c r="AO80" s="41">
        <f t="shared" si="80"/>
        <v>105</v>
      </c>
      <c r="AP80" s="41">
        <f t="shared" si="86"/>
        <v>80</v>
      </c>
      <c r="AQ80" s="41" t="str">
        <f t="shared" si="92"/>
        <v>cb</v>
      </c>
      <c r="AS80" s="139">
        <v>42917</v>
      </c>
      <c r="AT80" s="142">
        <v>320</v>
      </c>
      <c r="AU80" s="142">
        <v>424</v>
      </c>
      <c r="AV80" s="142">
        <v>480</v>
      </c>
      <c r="AW80" s="142">
        <v>176</v>
      </c>
      <c r="AX80" s="142">
        <v>88</v>
      </c>
      <c r="AY80" s="142">
        <v>160</v>
      </c>
      <c r="AZ80" s="142">
        <f t="shared" si="88"/>
        <v>744</v>
      </c>
    </row>
    <row r="81" spans="1:52">
      <c r="A81" s="277">
        <f>+ROW('ISO Style Costs'!A75)</f>
        <v>75</v>
      </c>
      <c r="B81" s="476" t="s">
        <v>290</v>
      </c>
      <c r="C81" s="479" t="s">
        <v>36</v>
      </c>
      <c r="D81" s="481">
        <f t="shared" ca="1" si="90"/>
        <v>20354.73</v>
      </c>
      <c r="E81" s="465">
        <f t="shared" ca="1" si="90"/>
        <v>20354.73</v>
      </c>
      <c r="F81" s="465">
        <f t="shared" ca="1" si="90"/>
        <v>17998.71</v>
      </c>
      <c r="G81" s="465">
        <f t="shared" ca="1" si="90"/>
        <v>17998.699999999997</v>
      </c>
      <c r="H81" s="465">
        <f t="shared" ca="1" si="91"/>
        <v>17998.699999999997</v>
      </c>
      <c r="I81" s="465">
        <f t="shared" ca="1" si="91"/>
        <v>17998.7</v>
      </c>
      <c r="J81" s="465">
        <f t="shared" ca="1" si="91"/>
        <v>17998.7</v>
      </c>
      <c r="K81" s="465">
        <f t="shared" ca="1" si="91"/>
        <v>17998.7</v>
      </c>
      <c r="L81" s="465">
        <f t="shared" ca="1" si="91"/>
        <v>17998.7</v>
      </c>
      <c r="M81" s="465">
        <f t="shared" ca="1" si="91"/>
        <v>17998.71</v>
      </c>
      <c r="N81" s="465">
        <f t="shared" ca="1" si="91"/>
        <v>17998.7</v>
      </c>
      <c r="O81" s="465">
        <f t="shared" ca="1" si="91"/>
        <v>17998.71</v>
      </c>
      <c r="P81" s="465">
        <f t="shared" ca="1" si="91"/>
        <v>17998.690000000002</v>
      </c>
      <c r="Q81" s="465">
        <f t="shared" ca="1" si="91"/>
        <v>17998.710000000003</v>
      </c>
      <c r="R81" s="465">
        <f t="shared" ca="1" si="91"/>
        <v>17998.7</v>
      </c>
      <c r="S81" s="55"/>
      <c r="T81" s="55"/>
      <c r="U81" s="55"/>
      <c r="V81" s="55"/>
      <c r="W81" s="55"/>
      <c r="X81" s="55"/>
      <c r="Y81" s="55"/>
      <c r="Z81" s="250"/>
      <c r="AA81" s="250"/>
      <c r="AL81" s="27">
        <f t="shared" si="84"/>
        <v>43709</v>
      </c>
      <c r="AM81" s="41" t="str">
        <f t="shared" si="79"/>
        <v>cg</v>
      </c>
      <c r="AN81" s="41">
        <f t="shared" si="85"/>
        <v>85</v>
      </c>
      <c r="AO81" s="41">
        <f t="shared" si="80"/>
        <v>106</v>
      </c>
      <c r="AP81" s="41">
        <f t="shared" si="86"/>
        <v>81</v>
      </c>
      <c r="AQ81" s="41" t="str">
        <f t="shared" si="92"/>
        <v>cc</v>
      </c>
      <c r="AS81" s="139">
        <v>42948</v>
      </c>
      <c r="AT81" s="142">
        <v>368</v>
      </c>
      <c r="AU81" s="142">
        <v>376</v>
      </c>
      <c r="AV81" s="142">
        <v>552</v>
      </c>
      <c r="AW81" s="142">
        <v>128</v>
      </c>
      <c r="AX81" s="142">
        <v>64</v>
      </c>
      <c r="AY81" s="142">
        <v>184</v>
      </c>
      <c r="AZ81" s="142">
        <f t="shared" si="88"/>
        <v>744</v>
      </c>
    </row>
    <row r="82" spans="1:52">
      <c r="A82" s="277">
        <f>+ROW('ISO Style Costs'!A76)</f>
        <v>76</v>
      </c>
      <c r="B82" s="266" t="s">
        <v>183</v>
      </c>
      <c r="C82" s="268" t="s">
        <v>36</v>
      </c>
      <c r="D82" s="267">
        <f ca="1">+SUM(D70:D80)</f>
        <v>11920158.58</v>
      </c>
      <c r="E82" s="267">
        <f t="shared" ref="E82:G82" ca="1" si="93">+SUM(E70:E80)</f>
        <v>12009216.880000001</v>
      </c>
      <c r="F82" s="267">
        <f t="shared" ca="1" si="93"/>
        <v>11834490.76</v>
      </c>
      <c r="G82" s="267">
        <f t="shared" ca="1" si="93"/>
        <v>11836175.629999999</v>
      </c>
      <c r="H82" s="267">
        <f t="shared" ref="H82:R82" ca="1" si="94">+SUM(H70:H80)</f>
        <v>11363927.77</v>
      </c>
      <c r="I82" s="267">
        <f t="shared" ca="1" si="94"/>
        <v>11913876.830000002</v>
      </c>
      <c r="J82" s="267">
        <f t="shared" ca="1" si="94"/>
        <v>12245916.229999999</v>
      </c>
      <c r="K82" s="267">
        <f t="shared" ca="1" si="94"/>
        <v>13010009.829999998</v>
      </c>
      <c r="L82" s="267">
        <f t="shared" ca="1" si="94"/>
        <v>12653896.440000001</v>
      </c>
      <c r="M82" s="267">
        <f t="shared" ca="1" si="94"/>
        <v>12967734.560000001</v>
      </c>
      <c r="N82" s="267">
        <f t="shared" ca="1" si="94"/>
        <v>12551204.99</v>
      </c>
      <c r="O82" s="267">
        <f t="shared" ca="1" si="94"/>
        <v>12737030.130000001</v>
      </c>
      <c r="P82" s="267">
        <f t="shared" ca="1" si="94"/>
        <v>12370356.370000001</v>
      </c>
      <c r="Q82" s="267">
        <f t="shared" ca="1" si="94"/>
        <v>12479350.620000003</v>
      </c>
      <c r="R82" s="267">
        <f t="shared" ca="1" si="94"/>
        <v>12073217.75</v>
      </c>
      <c r="S82" s="55"/>
      <c r="T82" s="55"/>
      <c r="U82" s="55"/>
      <c r="V82" s="55"/>
      <c r="W82" s="55"/>
      <c r="X82" s="55"/>
      <c r="Y82" s="55"/>
      <c r="Z82" s="250"/>
      <c r="AA82" s="250"/>
      <c r="AL82" s="27">
        <f t="shared" si="84"/>
        <v>43739</v>
      </c>
      <c r="AM82" s="41" t="str">
        <f t="shared" si="79"/>
        <v>ch</v>
      </c>
      <c r="AN82" s="41">
        <f t="shared" si="85"/>
        <v>86</v>
      </c>
      <c r="AO82" s="41">
        <f t="shared" si="80"/>
        <v>107</v>
      </c>
      <c r="AP82" s="41">
        <f t="shared" si="86"/>
        <v>82</v>
      </c>
      <c r="AQ82" s="41" t="str">
        <f t="shared" si="92"/>
        <v>cd</v>
      </c>
      <c r="AS82" s="139">
        <v>42979</v>
      </c>
      <c r="AT82" s="142">
        <v>320</v>
      </c>
      <c r="AU82" s="142">
        <v>400</v>
      </c>
      <c r="AV82" s="142">
        <v>480</v>
      </c>
      <c r="AW82" s="142">
        <v>160</v>
      </c>
      <c r="AX82" s="142">
        <v>80</v>
      </c>
      <c r="AY82" s="142">
        <v>160</v>
      </c>
      <c r="AZ82" s="142">
        <f t="shared" si="88"/>
        <v>720</v>
      </c>
    </row>
    <row r="83" spans="1:52">
      <c r="A83" s="277">
        <f>+ROW('ISO Style Costs'!A77)</f>
        <v>77</v>
      </c>
      <c r="B83" s="263"/>
      <c r="C83" s="264"/>
      <c r="D83" s="265">
        <v>2.1885982479777417</v>
      </c>
      <c r="E83" s="265"/>
      <c r="F83" s="265"/>
      <c r="G83" s="265"/>
      <c r="H83" s="265"/>
      <c r="I83" s="265"/>
      <c r="J83" s="265"/>
      <c r="K83" s="265"/>
      <c r="L83" s="265"/>
      <c r="M83" s="265"/>
      <c r="N83" s="265"/>
      <c r="O83" s="265"/>
      <c r="P83" s="265"/>
      <c r="Q83" s="265"/>
      <c r="R83" s="265"/>
      <c r="S83" s="350"/>
      <c r="T83" s="350"/>
      <c r="U83" s="350"/>
      <c r="V83" s="350"/>
      <c r="W83" s="350"/>
      <c r="X83" s="350"/>
      <c r="Y83" s="350"/>
      <c r="Z83" s="250"/>
      <c r="AA83" s="250"/>
      <c r="AL83" s="27">
        <f t="shared" si="84"/>
        <v>43770</v>
      </c>
      <c r="AM83" s="41" t="str">
        <f t="shared" si="79"/>
        <v>ci</v>
      </c>
      <c r="AN83" s="41">
        <f t="shared" si="85"/>
        <v>87</v>
      </c>
      <c r="AO83" s="41">
        <f t="shared" si="80"/>
        <v>108</v>
      </c>
      <c r="AP83" s="41">
        <f t="shared" si="86"/>
        <v>83</v>
      </c>
      <c r="AQ83" s="41" t="str">
        <f t="shared" si="92"/>
        <v>ce</v>
      </c>
      <c r="AS83" s="139">
        <v>43009</v>
      </c>
      <c r="AT83" s="142">
        <v>352</v>
      </c>
      <c r="AU83" s="142">
        <v>392</v>
      </c>
      <c r="AV83" s="142">
        <v>528</v>
      </c>
      <c r="AW83" s="142">
        <v>144</v>
      </c>
      <c r="AX83" s="142">
        <v>72</v>
      </c>
      <c r="AY83" s="142">
        <v>176</v>
      </c>
      <c r="AZ83" s="142">
        <f t="shared" si="88"/>
        <v>744</v>
      </c>
    </row>
    <row r="84" spans="1:52">
      <c r="A84" s="277">
        <f>+ROW('ISO Style Costs'!A78)</f>
        <v>78</v>
      </c>
      <c r="B84" s="247"/>
      <c r="C84" s="247"/>
      <c r="D84" s="369">
        <f>+D85</f>
        <v>2013</v>
      </c>
      <c r="E84" s="369">
        <f t="shared" ref="E84:R84" si="95">+E85</f>
        <v>2014</v>
      </c>
      <c r="F84" s="369">
        <f t="shared" si="95"/>
        <v>2015</v>
      </c>
      <c r="G84" s="369">
        <f t="shared" si="95"/>
        <v>2016</v>
      </c>
      <c r="H84" s="369">
        <f t="shared" si="95"/>
        <v>2017</v>
      </c>
      <c r="I84" s="369">
        <f t="shared" si="95"/>
        <v>2018</v>
      </c>
      <c r="J84" s="369">
        <f t="shared" si="95"/>
        <v>2019</v>
      </c>
      <c r="K84" s="369">
        <f t="shared" si="95"/>
        <v>2020</v>
      </c>
      <c r="L84" s="369">
        <f t="shared" si="95"/>
        <v>2021</v>
      </c>
      <c r="M84" s="369">
        <f t="shared" si="95"/>
        <v>2022</v>
      </c>
      <c r="N84" s="369">
        <f t="shared" si="95"/>
        <v>2023</v>
      </c>
      <c r="O84" s="369">
        <f t="shared" si="95"/>
        <v>2024</v>
      </c>
      <c r="P84" s="369">
        <f t="shared" si="95"/>
        <v>2025</v>
      </c>
      <c r="Q84" s="369">
        <f t="shared" si="95"/>
        <v>2026</v>
      </c>
      <c r="R84" s="369">
        <f t="shared" si="95"/>
        <v>2027</v>
      </c>
      <c r="S84" s="571"/>
      <c r="T84" s="571"/>
      <c r="U84" s="571"/>
      <c r="V84" s="571"/>
      <c r="W84" s="571"/>
      <c r="X84" s="571"/>
      <c r="Y84" s="571"/>
      <c r="Z84" s="250"/>
      <c r="AA84" s="250"/>
      <c r="AL84" s="27">
        <f t="shared" si="84"/>
        <v>43800</v>
      </c>
      <c r="AM84" s="41" t="str">
        <f t="shared" si="79"/>
        <v>cj</v>
      </c>
      <c r="AN84" s="41">
        <f t="shared" si="85"/>
        <v>88</v>
      </c>
      <c r="AO84" s="41">
        <f t="shared" si="80"/>
        <v>109</v>
      </c>
      <c r="AP84" s="41">
        <f t="shared" si="86"/>
        <v>84</v>
      </c>
      <c r="AQ84" s="41" t="str">
        <f t="shared" si="92"/>
        <v>cf</v>
      </c>
      <c r="AS84" s="139">
        <v>43040</v>
      </c>
      <c r="AT84" s="142">
        <v>336</v>
      </c>
      <c r="AU84" s="142">
        <v>384</v>
      </c>
      <c r="AV84" s="142">
        <v>504</v>
      </c>
      <c r="AW84" s="142">
        <v>144</v>
      </c>
      <c r="AX84" s="142">
        <v>72</v>
      </c>
      <c r="AY84" s="142">
        <v>168</v>
      </c>
      <c r="AZ84" s="142">
        <f t="shared" si="88"/>
        <v>720</v>
      </c>
    </row>
    <row r="85" spans="1:52">
      <c r="A85" s="277">
        <f>+ROW('ISO Style Costs'!A79)</f>
        <v>79</v>
      </c>
      <c r="B85" s="197" t="s">
        <v>55</v>
      </c>
      <c r="C85" s="197" t="s">
        <v>33</v>
      </c>
      <c r="D85" s="195">
        <f>+D$2</f>
        <v>2013</v>
      </c>
      <c r="E85" s="195">
        <f t="shared" ref="E85:R85" si="96">+E$2</f>
        <v>2014</v>
      </c>
      <c r="F85" s="195">
        <f t="shared" si="96"/>
        <v>2015</v>
      </c>
      <c r="G85" s="195">
        <f t="shared" si="96"/>
        <v>2016</v>
      </c>
      <c r="H85" s="195">
        <f t="shared" si="96"/>
        <v>2017</v>
      </c>
      <c r="I85" s="195">
        <f t="shared" si="96"/>
        <v>2018</v>
      </c>
      <c r="J85" s="195">
        <f t="shared" si="96"/>
        <v>2019</v>
      </c>
      <c r="K85" s="195">
        <f t="shared" si="96"/>
        <v>2020</v>
      </c>
      <c r="L85" s="195">
        <f t="shared" si="96"/>
        <v>2021</v>
      </c>
      <c r="M85" s="195">
        <f t="shared" si="96"/>
        <v>2022</v>
      </c>
      <c r="N85" s="195">
        <f t="shared" si="96"/>
        <v>2023</v>
      </c>
      <c r="O85" s="195">
        <f t="shared" si="96"/>
        <v>2024</v>
      </c>
      <c r="P85" s="195">
        <f t="shared" si="96"/>
        <v>2025</v>
      </c>
      <c r="Q85" s="195">
        <f t="shared" si="96"/>
        <v>2026</v>
      </c>
      <c r="R85" s="195">
        <f t="shared" si="96"/>
        <v>2027</v>
      </c>
      <c r="S85" s="327"/>
      <c r="T85" s="327"/>
      <c r="U85" s="327"/>
      <c r="V85" s="327"/>
      <c r="W85" s="327"/>
      <c r="X85" s="327"/>
      <c r="Y85" s="327"/>
      <c r="Z85" s="250"/>
      <c r="AA85" s="250"/>
      <c r="AL85" s="27">
        <f t="shared" si="84"/>
        <v>43831</v>
      </c>
      <c r="AM85" s="41" t="str">
        <f t="shared" si="79"/>
        <v>ck</v>
      </c>
      <c r="AN85" s="41">
        <f t="shared" si="85"/>
        <v>89</v>
      </c>
      <c r="AO85" s="41">
        <f t="shared" si="80"/>
        <v>110</v>
      </c>
      <c r="AP85" s="41">
        <f t="shared" si="86"/>
        <v>85</v>
      </c>
      <c r="AQ85" s="41" t="str">
        <f t="shared" si="92"/>
        <v>cg</v>
      </c>
      <c r="AS85" s="139">
        <v>43070</v>
      </c>
      <c r="AT85" s="142">
        <v>320</v>
      </c>
      <c r="AU85" s="142">
        <v>424</v>
      </c>
      <c r="AV85" s="142">
        <v>480</v>
      </c>
      <c r="AW85" s="142">
        <v>176</v>
      </c>
      <c r="AX85" s="142">
        <v>88</v>
      </c>
      <c r="AY85" s="142">
        <v>160</v>
      </c>
      <c r="AZ85" s="142">
        <f t="shared" si="88"/>
        <v>744</v>
      </c>
    </row>
    <row r="86" spans="1:52">
      <c r="A86" s="277">
        <f>+ROW('ISO Style Costs'!A80)</f>
        <v>80</v>
      </c>
      <c r="B86" s="198" t="s">
        <v>1</v>
      </c>
      <c r="C86" s="199" t="s">
        <v>177</v>
      </c>
      <c r="D86" s="251">
        <f t="shared" ref="D86:G97" ca="1" si="97">+IF(ISERROR(D55/D70),0,D55/D70)</f>
        <v>5.1972366429620269</v>
      </c>
      <c r="E86" s="251">
        <f t="shared" ca="1" si="97"/>
        <v>3.8705146464440965</v>
      </c>
      <c r="F86" s="251">
        <f t="shared" ca="1" si="97"/>
        <v>3.3280993484401322</v>
      </c>
      <c r="G86" s="251">
        <f t="shared" ca="1" si="97"/>
        <v>3.5688177529232457</v>
      </c>
      <c r="H86" s="482">
        <f t="shared" ref="H86:R86" ca="1" si="98">+IF(ISERROR(H55/H70),0,H55/H70)</f>
        <v>3.7481312513948906</v>
      </c>
      <c r="I86" s="482">
        <f t="shared" ca="1" si="98"/>
        <v>5.5837944243858324</v>
      </c>
      <c r="J86" s="482">
        <f t="shared" ca="1" si="98"/>
        <v>12.769175642323278</v>
      </c>
      <c r="K86" s="482">
        <f t="shared" ca="1" si="98"/>
        <v>22.377137939886339</v>
      </c>
      <c r="L86" s="482">
        <f t="shared" ca="1" si="98"/>
        <v>29.075294919251508</v>
      </c>
      <c r="M86" s="482">
        <f t="shared" ca="1" si="98"/>
        <v>29.010147840087043</v>
      </c>
      <c r="N86" s="482">
        <f t="shared" ca="1" si="98"/>
        <v>28.35394608922946</v>
      </c>
      <c r="O86" s="482">
        <f t="shared" ca="1" si="98"/>
        <v>28.414735036720604</v>
      </c>
      <c r="P86" s="482">
        <f t="shared" ca="1" si="98"/>
        <v>28.409051211198026</v>
      </c>
      <c r="Q86" s="482">
        <f t="shared" ca="1" si="98"/>
        <v>26.410066474161486</v>
      </c>
      <c r="R86" s="482">
        <f t="shared" ca="1" si="98"/>
        <v>26.585121579057933</v>
      </c>
      <c r="S86" s="349"/>
      <c r="T86" s="349"/>
      <c r="U86" s="349"/>
      <c r="V86" s="349"/>
      <c r="W86" s="349"/>
      <c r="X86" s="349"/>
      <c r="Y86" s="349"/>
      <c r="Z86" s="41"/>
      <c r="AA86" s="41"/>
      <c r="AL86" s="27">
        <f t="shared" si="84"/>
        <v>43862</v>
      </c>
      <c r="AM86" s="41" t="str">
        <f t="shared" si="79"/>
        <v>cl</v>
      </c>
      <c r="AN86" s="41">
        <f t="shared" si="85"/>
        <v>90</v>
      </c>
      <c r="AO86" s="41">
        <f t="shared" si="80"/>
        <v>111</v>
      </c>
      <c r="AP86" s="41">
        <f t="shared" si="86"/>
        <v>86</v>
      </c>
      <c r="AQ86" s="41" t="str">
        <f t="shared" si="92"/>
        <v>ch</v>
      </c>
      <c r="AS86" s="140">
        <v>43101</v>
      </c>
      <c r="AT86" s="143">
        <v>352</v>
      </c>
      <c r="AU86" s="143">
        <v>392</v>
      </c>
      <c r="AV86" s="143">
        <v>528</v>
      </c>
      <c r="AW86" s="143">
        <v>144</v>
      </c>
      <c r="AX86" s="143">
        <v>72</v>
      </c>
      <c r="AY86" s="143">
        <v>176</v>
      </c>
      <c r="AZ86" s="143">
        <f t="shared" si="88"/>
        <v>744</v>
      </c>
    </row>
    <row r="87" spans="1:52">
      <c r="A87" s="277">
        <f>+ROW('ISO Style Costs'!A81)</f>
        <v>81</v>
      </c>
      <c r="B87" s="201" t="s">
        <v>2</v>
      </c>
      <c r="C87" s="202" t="s">
        <v>177</v>
      </c>
      <c r="D87" s="250">
        <f t="shared" ca="1" si="97"/>
        <v>-1.0453539252864676</v>
      </c>
      <c r="E87" s="250">
        <f t="shared" ca="1" si="97"/>
        <v>-0.57534542554057755</v>
      </c>
      <c r="F87" s="250">
        <f t="shared" ca="1" si="97"/>
        <v>-1.707837364589474</v>
      </c>
      <c r="G87" s="250">
        <f t="shared" ca="1" si="97"/>
        <v>-0.59305692589081938</v>
      </c>
      <c r="H87" s="483">
        <f t="shared" ref="H87:R87" ca="1" si="99">+IF(ISERROR(H56/H71),0,H56/H71)</f>
        <v>-1.0650373006184291</v>
      </c>
      <c r="I87" s="483">
        <f t="shared" ca="1" si="99"/>
        <v>1.2438670657549415</v>
      </c>
      <c r="J87" s="483">
        <f t="shared" ca="1" si="99"/>
        <v>8.4967541430669176</v>
      </c>
      <c r="K87" s="483">
        <f t="shared" ca="1" si="99"/>
        <v>18.258753320934829</v>
      </c>
      <c r="L87" s="483">
        <f t="shared" ca="1" si="99"/>
        <v>24.434409655697777</v>
      </c>
      <c r="M87" s="483">
        <f t="shared" ca="1" si="99"/>
        <v>24.444660283570379</v>
      </c>
      <c r="N87" s="483">
        <f t="shared" ca="1" si="99"/>
        <v>23.17632850843837</v>
      </c>
      <c r="O87" s="483">
        <f t="shared" ca="1" si="99"/>
        <v>23.517180593910641</v>
      </c>
      <c r="P87" s="483">
        <f t="shared" ca="1" si="99"/>
        <v>22.295748211328615</v>
      </c>
      <c r="Q87" s="483">
        <f t="shared" ca="1" si="99"/>
        <v>20.352971413531424</v>
      </c>
      <c r="R87" s="483">
        <f t="shared" ca="1" si="99"/>
        <v>19.368172259581602</v>
      </c>
      <c r="S87" s="349"/>
      <c r="T87" s="349"/>
      <c r="U87" s="349"/>
      <c r="V87" s="349"/>
      <c r="W87" s="349"/>
      <c r="X87" s="349"/>
      <c r="Y87" s="349"/>
      <c r="Z87" s="41"/>
      <c r="AA87" s="41"/>
      <c r="AL87" s="27">
        <f t="shared" si="84"/>
        <v>43891</v>
      </c>
      <c r="AM87" s="41" t="str">
        <f t="shared" si="79"/>
        <v>cm</v>
      </c>
      <c r="AN87" s="41">
        <f t="shared" si="85"/>
        <v>91</v>
      </c>
      <c r="AO87" s="41">
        <f t="shared" si="80"/>
        <v>112</v>
      </c>
      <c r="AP87" s="41">
        <f t="shared" si="86"/>
        <v>87</v>
      </c>
      <c r="AQ87" s="41" t="str">
        <f t="shared" si="92"/>
        <v>ci</v>
      </c>
      <c r="AS87" s="140">
        <v>43132</v>
      </c>
      <c r="AT87" s="143">
        <v>320</v>
      </c>
      <c r="AU87" s="143">
        <v>352</v>
      </c>
      <c r="AV87" s="143">
        <v>480</v>
      </c>
      <c r="AW87" s="143">
        <v>128</v>
      </c>
      <c r="AX87" s="143">
        <v>64</v>
      </c>
      <c r="AY87" s="143">
        <v>160</v>
      </c>
      <c r="AZ87" s="143">
        <f t="shared" si="88"/>
        <v>672</v>
      </c>
    </row>
    <row r="88" spans="1:52">
      <c r="A88" s="277">
        <f>+ROW('ISO Style Costs'!A82)</f>
        <v>82</v>
      </c>
      <c r="B88" s="201" t="s">
        <v>3</v>
      </c>
      <c r="C88" s="202" t="s">
        <v>177</v>
      </c>
      <c r="D88" s="250">
        <f t="shared" ca="1" si="97"/>
        <v>-1.789948777166132</v>
      </c>
      <c r="E88" s="250">
        <f t="shared" ca="1" si="97"/>
        <v>-1.2455678115300499</v>
      </c>
      <c r="F88" s="250">
        <f t="shared" ca="1" si="97"/>
        <v>-2.3534111148572734</v>
      </c>
      <c r="G88" s="250">
        <f t="shared" ca="1" si="97"/>
        <v>-1.6036091451314798</v>
      </c>
      <c r="H88" s="483">
        <f t="shared" ref="H88:R88" ca="1" si="100">+IF(ISERROR(H57/H72),0,H57/H72)</f>
        <v>-1.8952677403854721</v>
      </c>
      <c r="I88" s="483">
        <f t="shared" ca="1" si="100"/>
        <v>-0.17484568764550737</v>
      </c>
      <c r="J88" s="483">
        <f t="shared" ca="1" si="100"/>
        <v>7.6292672313890506</v>
      </c>
      <c r="K88" s="483">
        <f t="shared" ca="1" si="100"/>
        <v>16.824767935956054</v>
      </c>
      <c r="L88" s="483">
        <f t="shared" ca="1" si="100"/>
        <v>23.773687567630461</v>
      </c>
      <c r="M88" s="483">
        <f t="shared" ca="1" si="100"/>
        <v>23.577221808579857</v>
      </c>
      <c r="N88" s="483">
        <f t="shared" ca="1" si="100"/>
        <v>22.468274899454265</v>
      </c>
      <c r="O88" s="483">
        <f t="shared" ca="1" si="100"/>
        <v>22.104684523987689</v>
      </c>
      <c r="P88" s="483">
        <f t="shared" ca="1" si="100"/>
        <v>21.424283610156252</v>
      </c>
      <c r="Q88" s="483">
        <f t="shared" ca="1" si="100"/>
        <v>18.600465034250821</v>
      </c>
      <c r="R88" s="483">
        <f t="shared" ca="1" si="100"/>
        <v>18.296646749385243</v>
      </c>
      <c r="S88" s="349"/>
      <c r="T88" s="349"/>
      <c r="U88" s="349"/>
      <c r="V88" s="349"/>
      <c r="W88" s="349"/>
      <c r="X88" s="349"/>
      <c r="Y88" s="349"/>
      <c r="Z88" s="41"/>
      <c r="AA88" s="41"/>
      <c r="AL88" s="27">
        <f t="shared" si="84"/>
        <v>43922</v>
      </c>
      <c r="AM88" s="41" t="str">
        <f t="shared" si="79"/>
        <v>cn</v>
      </c>
      <c r="AN88" s="41">
        <f t="shared" si="85"/>
        <v>92</v>
      </c>
      <c r="AO88" s="41">
        <f t="shared" si="80"/>
        <v>113</v>
      </c>
      <c r="AP88" s="41">
        <f t="shared" si="86"/>
        <v>88</v>
      </c>
      <c r="AQ88" s="41" t="str">
        <f t="shared" si="92"/>
        <v>cj</v>
      </c>
      <c r="AS88" s="140">
        <v>43160</v>
      </c>
      <c r="AT88" s="143">
        <v>352</v>
      </c>
      <c r="AU88" s="143">
        <v>392</v>
      </c>
      <c r="AV88" s="143">
        <v>528</v>
      </c>
      <c r="AW88" s="143">
        <v>144</v>
      </c>
      <c r="AX88" s="143">
        <v>72</v>
      </c>
      <c r="AY88" s="143">
        <v>176</v>
      </c>
      <c r="AZ88" s="143">
        <f t="shared" si="88"/>
        <v>744</v>
      </c>
    </row>
    <row r="89" spans="1:52">
      <c r="A89" s="277">
        <f>+ROW('ISO Style Costs'!A83)</f>
        <v>83</v>
      </c>
      <c r="B89" s="201" t="s">
        <v>4</v>
      </c>
      <c r="C89" s="202" t="s">
        <v>177</v>
      </c>
      <c r="D89" s="250">
        <f t="shared" ca="1" si="97"/>
        <v>4.1827329263990194</v>
      </c>
      <c r="E89" s="250">
        <f t="shared" ca="1" si="97"/>
        <v>3.7969736002008752</v>
      </c>
      <c r="F89" s="250">
        <f t="shared" ca="1" si="97"/>
        <v>3.0507878567433715</v>
      </c>
      <c r="G89" s="250">
        <f t="shared" ca="1" si="97"/>
        <v>3.1848682036315257</v>
      </c>
      <c r="H89" s="483">
        <f t="shared" ref="H89:R89" ca="1" si="101">+IF(ISERROR(H58/H73),0,H58/H73)</f>
        <v>3.3366155765825805</v>
      </c>
      <c r="I89" s="483">
        <f t="shared" ca="1" si="101"/>
        <v>5.1679285552357959</v>
      </c>
      <c r="J89" s="483">
        <f t="shared" ca="1" si="101"/>
        <v>13.303125911409536</v>
      </c>
      <c r="K89" s="483">
        <f t="shared" ca="1" si="101"/>
        <v>22.805463081384808</v>
      </c>
      <c r="L89" s="483">
        <f t="shared" ca="1" si="101"/>
        <v>30.116018016930106</v>
      </c>
      <c r="M89" s="483">
        <f t="shared" ca="1" si="101"/>
        <v>30.138271146934702</v>
      </c>
      <c r="N89" s="483">
        <f t="shared" ca="1" si="101"/>
        <v>29.053944363512066</v>
      </c>
      <c r="O89" s="483">
        <f t="shared" ca="1" si="101"/>
        <v>28.870707968780902</v>
      </c>
      <c r="P89" s="483">
        <f t="shared" ca="1" si="101"/>
        <v>28.912412407550647</v>
      </c>
      <c r="Q89" s="483">
        <f t="shared" ca="1" si="101"/>
        <v>27.54336311140781</v>
      </c>
      <c r="R89" s="483">
        <f t="shared" ca="1" si="101"/>
        <v>27.1325316233733</v>
      </c>
      <c r="S89" s="349"/>
      <c r="T89" s="349"/>
      <c r="U89" s="349"/>
      <c r="V89" s="349"/>
      <c r="W89" s="349"/>
      <c r="X89" s="349"/>
      <c r="Y89" s="349"/>
      <c r="Z89" s="41"/>
      <c r="AA89" s="41"/>
      <c r="AL89" s="27">
        <f t="shared" si="84"/>
        <v>43952</v>
      </c>
      <c r="AM89" s="41" t="str">
        <f t="shared" si="79"/>
        <v>co</v>
      </c>
      <c r="AN89" s="41">
        <f t="shared" si="85"/>
        <v>93</v>
      </c>
      <c r="AO89" s="41">
        <f t="shared" si="80"/>
        <v>114</v>
      </c>
      <c r="AP89" s="41">
        <f t="shared" si="86"/>
        <v>89</v>
      </c>
      <c r="AQ89" s="41" t="str">
        <f t="shared" si="92"/>
        <v>ck</v>
      </c>
      <c r="AS89" s="140">
        <v>43191</v>
      </c>
      <c r="AT89" s="143">
        <v>336</v>
      </c>
      <c r="AU89" s="143">
        <v>384</v>
      </c>
      <c r="AV89" s="143">
        <v>504</v>
      </c>
      <c r="AW89" s="143">
        <v>144</v>
      </c>
      <c r="AX89" s="143">
        <v>72</v>
      </c>
      <c r="AY89" s="143">
        <v>168</v>
      </c>
      <c r="AZ89" s="143">
        <f t="shared" si="88"/>
        <v>720</v>
      </c>
    </row>
    <row r="90" spans="1:52">
      <c r="A90" s="277">
        <f>+ROW('ISO Style Costs'!A84)</f>
        <v>84</v>
      </c>
      <c r="B90" s="201" t="s">
        <v>5</v>
      </c>
      <c r="C90" s="202" t="s">
        <v>177</v>
      </c>
      <c r="D90" s="250">
        <f t="shared" ca="1" si="97"/>
        <v>4.2109483117077975</v>
      </c>
      <c r="E90" s="250">
        <f t="shared" ca="1" si="97"/>
        <v>3.7897440666878581</v>
      </c>
      <c r="F90" s="250">
        <f t="shared" ca="1" si="97"/>
        <v>3.1046903896699676</v>
      </c>
      <c r="G90" s="250">
        <f t="shared" ca="1" si="97"/>
        <v>2.9875945044993562</v>
      </c>
      <c r="H90" s="483">
        <f t="shared" ref="H90:R90" ca="1" si="102">+IF(ISERROR(H59/H74),0,H59/H74)</f>
        <v>3.2665109030762887</v>
      </c>
      <c r="I90" s="483">
        <f t="shared" ca="1" si="102"/>
        <v>5.3191038069910581</v>
      </c>
      <c r="J90" s="483">
        <f t="shared" ca="1" si="102"/>
        <v>12.853038133820096</v>
      </c>
      <c r="K90" s="483">
        <f t="shared" ca="1" si="102"/>
        <v>22.97672456360586</v>
      </c>
      <c r="L90" s="483">
        <f t="shared" ca="1" si="102"/>
        <v>30.174287423474674</v>
      </c>
      <c r="M90" s="483">
        <f t="shared" ca="1" si="102"/>
        <v>30.07558520836329</v>
      </c>
      <c r="N90" s="483">
        <f t="shared" ca="1" si="102"/>
        <v>28.883917713270915</v>
      </c>
      <c r="O90" s="483">
        <f t="shared" ca="1" si="102"/>
        <v>29.481956957289988</v>
      </c>
      <c r="P90" s="483">
        <f t="shared" ca="1" si="102"/>
        <v>28.867460798484629</v>
      </c>
      <c r="Q90" s="483">
        <f t="shared" ca="1" si="102"/>
        <v>27.124554032304577</v>
      </c>
      <c r="R90" s="483">
        <f t="shared" ca="1" si="102"/>
        <v>27.668201460267895</v>
      </c>
      <c r="S90" s="349"/>
      <c r="T90" s="349"/>
      <c r="U90" s="349"/>
      <c r="V90" s="349"/>
      <c r="W90" s="349"/>
      <c r="X90" s="349"/>
      <c r="Y90" s="349"/>
      <c r="Z90" s="41"/>
      <c r="AA90" s="41"/>
      <c r="AL90" s="27">
        <f t="shared" si="84"/>
        <v>43983</v>
      </c>
      <c r="AM90" s="41" t="str">
        <f t="shared" si="79"/>
        <v>cp</v>
      </c>
      <c r="AN90" s="41">
        <f t="shared" si="85"/>
        <v>94</v>
      </c>
      <c r="AO90" s="41">
        <f t="shared" si="80"/>
        <v>115</v>
      </c>
      <c r="AP90" s="41">
        <f t="shared" si="86"/>
        <v>90</v>
      </c>
      <c r="AQ90" s="41" t="str">
        <f t="shared" si="92"/>
        <v>cl</v>
      </c>
      <c r="AS90" s="140">
        <v>43221</v>
      </c>
      <c r="AT90" s="143">
        <v>352</v>
      </c>
      <c r="AU90" s="143">
        <v>392</v>
      </c>
      <c r="AV90" s="143">
        <v>528</v>
      </c>
      <c r="AW90" s="143">
        <v>144</v>
      </c>
      <c r="AX90" s="143">
        <v>72</v>
      </c>
      <c r="AY90" s="143">
        <v>176</v>
      </c>
      <c r="AZ90" s="143">
        <f t="shared" si="88"/>
        <v>744</v>
      </c>
    </row>
    <row r="91" spans="1:52">
      <c r="A91" s="277">
        <f>+ROW('ISO Style Costs'!A85)</f>
        <v>85</v>
      </c>
      <c r="B91" s="201" t="s">
        <v>6</v>
      </c>
      <c r="C91" s="202" t="s">
        <v>177</v>
      </c>
      <c r="D91" s="250">
        <f t="shared" ca="1" si="97"/>
        <v>3.8527988401913178</v>
      </c>
      <c r="E91" s="250">
        <f t="shared" ca="1" si="97"/>
        <v>3.6877582929009436</v>
      </c>
      <c r="F91" s="250">
        <f t="shared" ca="1" si="97"/>
        <v>2.891702961308972</v>
      </c>
      <c r="G91" s="250">
        <f t="shared" ca="1" si="97"/>
        <v>2.8218140141303385</v>
      </c>
      <c r="H91" s="483">
        <f t="shared" ref="H91:R91" ca="1" si="103">+IF(ISERROR(H60/H75),0,H60/H75)</f>
        <v>3.3152127524434514</v>
      </c>
      <c r="I91" s="483">
        <f t="shared" ca="1" si="103"/>
        <v>4.9746231997226946</v>
      </c>
      <c r="J91" s="483">
        <f t="shared" ca="1" si="103"/>
        <v>12.418379345498353</v>
      </c>
      <c r="K91" s="483">
        <f t="shared" ca="1" si="103"/>
        <v>22.995622070105544</v>
      </c>
      <c r="L91" s="483">
        <f t="shared" ca="1" si="103"/>
        <v>29.314911164672921</v>
      </c>
      <c r="M91" s="483">
        <f t="shared" ca="1" si="103"/>
        <v>29.613485177465019</v>
      </c>
      <c r="N91" s="483">
        <f t="shared" ca="1" si="103"/>
        <v>28.995341716332092</v>
      </c>
      <c r="O91" s="483">
        <f t="shared" ca="1" si="103"/>
        <v>29.221447284561808</v>
      </c>
      <c r="P91" s="483">
        <f t="shared" ca="1" si="103"/>
        <v>28.115543953580801</v>
      </c>
      <c r="Q91" s="483">
        <f t="shared" ca="1" si="103"/>
        <v>26.93651413678079</v>
      </c>
      <c r="R91" s="483">
        <f t="shared" ca="1" si="103"/>
        <v>27.308462992996144</v>
      </c>
      <c r="S91" s="349"/>
      <c r="T91" s="349"/>
      <c r="U91" s="349"/>
      <c r="V91" s="349"/>
      <c r="W91" s="349"/>
      <c r="X91" s="349"/>
      <c r="Y91" s="349"/>
      <c r="Z91" s="41"/>
      <c r="AA91" s="41"/>
      <c r="AL91" s="27">
        <f t="shared" si="84"/>
        <v>44013</v>
      </c>
      <c r="AM91" s="41" t="str">
        <f t="shared" si="79"/>
        <v>cq</v>
      </c>
      <c r="AN91" s="41">
        <f t="shared" si="85"/>
        <v>95</v>
      </c>
      <c r="AO91" s="41">
        <f t="shared" si="80"/>
        <v>116</v>
      </c>
      <c r="AP91" s="41">
        <f t="shared" si="86"/>
        <v>91</v>
      </c>
      <c r="AQ91" s="41" t="str">
        <f t="shared" si="92"/>
        <v>cm</v>
      </c>
      <c r="AS91" s="140">
        <v>43252</v>
      </c>
      <c r="AT91" s="143">
        <v>336</v>
      </c>
      <c r="AU91" s="143">
        <v>384</v>
      </c>
      <c r="AV91" s="143">
        <v>504</v>
      </c>
      <c r="AW91" s="143">
        <v>144</v>
      </c>
      <c r="AX91" s="143">
        <v>72</v>
      </c>
      <c r="AY91" s="143">
        <v>168</v>
      </c>
      <c r="AZ91" s="143">
        <f t="shared" si="88"/>
        <v>720</v>
      </c>
    </row>
    <row r="92" spans="1:52">
      <c r="A92" s="277">
        <f>+ROW('ISO Style Costs'!A86)</f>
        <v>86</v>
      </c>
      <c r="B92" s="201" t="s">
        <v>7</v>
      </c>
      <c r="C92" s="202" t="s">
        <v>177</v>
      </c>
      <c r="D92" s="250">
        <f t="shared" ca="1" si="97"/>
        <v>2.5758388062304558</v>
      </c>
      <c r="E92" s="250">
        <f t="shared" ca="1" si="97"/>
        <v>2.1828792823839169</v>
      </c>
      <c r="F92" s="250">
        <f t="shared" ca="1" si="97"/>
        <v>0.94279546733566444</v>
      </c>
      <c r="G92" s="250">
        <f t="shared" ca="1" si="97"/>
        <v>0.52154847479462652</v>
      </c>
      <c r="H92" s="483">
        <f t="shared" ref="H92:R92" ca="1" si="104">+IF(ISERROR(H61/H76),0,H61/H76)</f>
        <v>0.36436642622908444</v>
      </c>
      <c r="I92" s="483">
        <f t="shared" ca="1" si="104"/>
        <v>2.1929538652743381</v>
      </c>
      <c r="J92" s="483">
        <f t="shared" ca="1" si="104"/>
        <v>9.3206359551243363</v>
      </c>
      <c r="K92" s="483">
        <f t="shared" ca="1" si="104"/>
        <v>19.416701515433072</v>
      </c>
      <c r="L92" s="483">
        <f t="shared" ca="1" si="104"/>
        <v>25.74932025883431</v>
      </c>
      <c r="M92" s="483">
        <f t="shared" ca="1" si="104"/>
        <v>26.007192296028819</v>
      </c>
      <c r="N92" s="483">
        <f t="shared" ca="1" si="104"/>
        <v>24.823147259054668</v>
      </c>
      <c r="O92" s="483">
        <f t="shared" ca="1" si="104"/>
        <v>25.635013436068188</v>
      </c>
      <c r="P92" s="483">
        <f t="shared" ca="1" si="104"/>
        <v>24.367028810872529</v>
      </c>
      <c r="Q92" s="483">
        <f t="shared" ca="1" si="104"/>
        <v>22.57279234682753</v>
      </c>
      <c r="R92" s="483">
        <f t="shared" ca="1" si="104"/>
        <v>21.88216851108459</v>
      </c>
      <c r="S92" s="349"/>
      <c r="T92" s="349"/>
      <c r="U92" s="349"/>
      <c r="V92" s="349"/>
      <c r="W92" s="349"/>
      <c r="X92" s="349"/>
      <c r="Y92" s="349"/>
      <c r="Z92" s="41"/>
      <c r="AA92" s="41"/>
      <c r="AL92" s="27">
        <f t="shared" si="84"/>
        <v>44044</v>
      </c>
      <c r="AM92" s="41" t="str">
        <f t="shared" si="79"/>
        <v>cr</v>
      </c>
      <c r="AN92" s="41">
        <f t="shared" si="85"/>
        <v>96</v>
      </c>
      <c r="AO92" s="41">
        <f t="shared" si="80"/>
        <v>117</v>
      </c>
      <c r="AP92" s="41">
        <f t="shared" si="86"/>
        <v>92</v>
      </c>
      <c r="AQ92" s="41" t="str">
        <f t="shared" si="92"/>
        <v>cn</v>
      </c>
      <c r="AS92" s="140">
        <v>43282</v>
      </c>
      <c r="AT92" s="143">
        <v>336</v>
      </c>
      <c r="AU92" s="143">
        <v>408</v>
      </c>
      <c r="AV92" s="143">
        <v>504</v>
      </c>
      <c r="AW92" s="143">
        <v>160</v>
      </c>
      <c r="AX92" s="143">
        <v>80</v>
      </c>
      <c r="AY92" s="143">
        <v>168</v>
      </c>
      <c r="AZ92" s="143">
        <f t="shared" si="88"/>
        <v>744</v>
      </c>
    </row>
    <row r="93" spans="1:52">
      <c r="A93" s="277">
        <f>+ROW('ISO Style Costs'!A87)</f>
        <v>87</v>
      </c>
      <c r="B93" s="201" t="s">
        <v>8</v>
      </c>
      <c r="C93" s="202" t="s">
        <v>177</v>
      </c>
      <c r="D93" s="250">
        <f t="shared" ca="1" si="97"/>
        <v>2.3071170395996048</v>
      </c>
      <c r="E93" s="250">
        <f t="shared" ca="1" si="97"/>
        <v>1.930182678061731</v>
      </c>
      <c r="F93" s="250">
        <f t="shared" ca="1" si="97"/>
        <v>0.68187708575642358</v>
      </c>
      <c r="G93" s="250">
        <f t="shared" ca="1" si="97"/>
        <v>4.7776436953493269E-2</v>
      </c>
      <c r="H93" s="483">
        <f t="shared" ref="H93:R93" ca="1" si="105">+IF(ISERROR(H62/H77),0,H62/H77)</f>
        <v>-0.28281838415674299</v>
      </c>
      <c r="I93" s="483">
        <f t="shared" ca="1" si="105"/>
        <v>1.6798868310953452</v>
      </c>
      <c r="J93" s="483">
        <f t="shared" ca="1" si="105"/>
        <v>9.7884937744681348</v>
      </c>
      <c r="K93" s="483">
        <f t="shared" ca="1" si="105"/>
        <v>19.072738339755428</v>
      </c>
      <c r="L93" s="483">
        <f t="shared" ca="1" si="105"/>
        <v>25.681409335791859</v>
      </c>
      <c r="M93" s="483">
        <f t="shared" ca="1" si="105"/>
        <v>25.250013471810583</v>
      </c>
      <c r="N93" s="483">
        <f t="shared" ca="1" si="105"/>
        <v>24.481384444119598</v>
      </c>
      <c r="O93" s="483">
        <f t="shared" ca="1" si="105"/>
        <v>24.463214943448712</v>
      </c>
      <c r="P93" s="483">
        <f t="shared" ca="1" si="105"/>
        <v>23.852291149577351</v>
      </c>
      <c r="Q93" s="483">
        <f t="shared" ca="1" si="105"/>
        <v>21.570400012139704</v>
      </c>
      <c r="R93" s="483">
        <f t="shared" ca="1" si="105"/>
        <v>21.827947701974672</v>
      </c>
      <c r="S93" s="349"/>
      <c r="T93" s="349"/>
      <c r="U93" s="349"/>
      <c r="V93" s="349"/>
      <c r="W93" s="349"/>
      <c r="X93" s="349"/>
      <c r="Y93" s="349"/>
      <c r="Z93" s="41"/>
      <c r="AA93" s="41"/>
      <c r="AL93" s="27">
        <f t="shared" si="84"/>
        <v>44075</v>
      </c>
      <c r="AM93" s="41" t="str">
        <f t="shared" si="79"/>
        <v>cs</v>
      </c>
      <c r="AN93" s="41">
        <f t="shared" si="85"/>
        <v>97</v>
      </c>
      <c r="AO93" s="41">
        <f t="shared" si="80"/>
        <v>118</v>
      </c>
      <c r="AP93" s="41">
        <f t="shared" si="86"/>
        <v>93</v>
      </c>
      <c r="AQ93" s="41" t="str">
        <f t="shared" ref="AQ93:AQ104" si="106">+"c"&amp;AQ15</f>
        <v>co</v>
      </c>
      <c r="AS93" s="140">
        <v>43313</v>
      </c>
      <c r="AT93" s="143">
        <v>368</v>
      </c>
      <c r="AU93" s="143">
        <v>376</v>
      </c>
      <c r="AV93" s="143">
        <v>552</v>
      </c>
      <c r="AW93" s="143">
        <v>128</v>
      </c>
      <c r="AX93" s="143">
        <v>64</v>
      </c>
      <c r="AY93" s="143">
        <v>184</v>
      </c>
      <c r="AZ93" s="143">
        <f t="shared" si="88"/>
        <v>744</v>
      </c>
    </row>
    <row r="94" spans="1:52">
      <c r="A94" s="277">
        <f>+ROW('ISO Style Costs'!A88)</f>
        <v>88</v>
      </c>
      <c r="B94" s="201" t="s">
        <v>9</v>
      </c>
      <c r="C94" s="202" t="s">
        <v>177</v>
      </c>
      <c r="D94" s="250">
        <f t="shared" ca="1" si="97"/>
        <v>5.0536038371791552</v>
      </c>
      <c r="E94" s="250">
        <f t="shared" ca="1" si="97"/>
        <v>0</v>
      </c>
      <c r="F94" s="250">
        <f t="shared" ca="1" si="97"/>
        <v>0</v>
      </c>
      <c r="G94" s="250">
        <f t="shared" ca="1" si="97"/>
        <v>0</v>
      </c>
      <c r="H94" s="483">
        <f t="shared" ref="H94:R94" ca="1" si="107">+IF(ISERROR(H63/H78),0,H63/H78)</f>
        <v>0</v>
      </c>
      <c r="I94" s="483">
        <f t="shared" ca="1" si="107"/>
        <v>0</v>
      </c>
      <c r="J94" s="483">
        <f t="shared" ca="1" si="107"/>
        <v>6.7336981345392939</v>
      </c>
      <c r="K94" s="483">
        <f t="shared" ca="1" si="107"/>
        <v>14.967471539255365</v>
      </c>
      <c r="L94" s="483">
        <f t="shared" ca="1" si="107"/>
        <v>21.36944886285557</v>
      </c>
      <c r="M94" s="483">
        <f t="shared" ca="1" si="107"/>
        <v>21.275744291074371</v>
      </c>
      <c r="N94" s="483">
        <f t="shared" ca="1" si="107"/>
        <v>22.736725355484268</v>
      </c>
      <c r="O94" s="483">
        <f t="shared" ca="1" si="107"/>
        <v>22.156201542951877</v>
      </c>
      <c r="P94" s="483">
        <f t="shared" ca="1" si="107"/>
        <v>20.925610091806252</v>
      </c>
      <c r="Q94" s="483">
        <f t="shared" ca="1" si="107"/>
        <v>21.210702330550394</v>
      </c>
      <c r="R94" s="483">
        <f t="shared" ca="1" si="107"/>
        <v>23.132525391235767</v>
      </c>
      <c r="S94" s="349"/>
      <c r="T94" s="349"/>
      <c r="U94" s="349"/>
      <c r="V94" s="349"/>
      <c r="W94" s="349"/>
      <c r="X94" s="349"/>
      <c r="Y94" s="349"/>
      <c r="Z94" s="41"/>
      <c r="AA94" s="41"/>
      <c r="AL94" s="27">
        <f t="shared" si="84"/>
        <v>44105</v>
      </c>
      <c r="AM94" s="41" t="str">
        <f t="shared" si="79"/>
        <v>ct</v>
      </c>
      <c r="AN94" s="41">
        <f t="shared" si="85"/>
        <v>98</v>
      </c>
      <c r="AO94" s="41">
        <f t="shared" si="80"/>
        <v>119</v>
      </c>
      <c r="AP94" s="41">
        <f t="shared" si="86"/>
        <v>94</v>
      </c>
      <c r="AQ94" s="41" t="str">
        <f t="shared" si="106"/>
        <v>cp</v>
      </c>
      <c r="AS94" s="140">
        <v>43344</v>
      </c>
      <c r="AT94" s="143">
        <v>304</v>
      </c>
      <c r="AU94" s="143">
        <v>416</v>
      </c>
      <c r="AV94" s="143">
        <v>456</v>
      </c>
      <c r="AW94" s="143">
        <v>176</v>
      </c>
      <c r="AX94" s="143">
        <v>88</v>
      </c>
      <c r="AY94" s="143">
        <v>152</v>
      </c>
      <c r="AZ94" s="143">
        <f t="shared" si="88"/>
        <v>720</v>
      </c>
    </row>
    <row r="95" spans="1:52">
      <c r="A95" s="277">
        <f>+ROW('ISO Style Costs'!A89)</f>
        <v>89</v>
      </c>
      <c r="B95" s="201" t="s">
        <v>10</v>
      </c>
      <c r="C95" s="202" t="s">
        <v>177</v>
      </c>
      <c r="D95" s="250">
        <f t="shared" ca="1" si="97"/>
        <v>-6.3834474344201184E-2</v>
      </c>
      <c r="E95" s="250">
        <f t="shared" ca="1" si="97"/>
        <v>0</v>
      </c>
      <c r="F95" s="250">
        <f t="shared" ca="1" si="97"/>
        <v>0</v>
      </c>
      <c r="G95" s="250">
        <f t="shared" ca="1" si="97"/>
        <v>0</v>
      </c>
      <c r="H95" s="483">
        <f t="shared" ref="H95:R95" ca="1" si="108">+IF(ISERROR(H64/H79),0,H64/H79)</f>
        <v>0</v>
      </c>
      <c r="I95" s="483">
        <f t="shared" ca="1" si="108"/>
        <v>0</v>
      </c>
      <c r="J95" s="483">
        <f t="shared" ca="1" si="108"/>
        <v>0</v>
      </c>
      <c r="K95" s="483">
        <f t="shared" ca="1" si="108"/>
        <v>1.5066832386363662</v>
      </c>
      <c r="L95" s="483">
        <f t="shared" ca="1" si="108"/>
        <v>3.6640143869818727</v>
      </c>
      <c r="M95" s="483">
        <f t="shared" ca="1" si="108"/>
        <v>-8.8109612277867448</v>
      </c>
      <c r="N95" s="483">
        <f t="shared" ca="1" si="108"/>
        <v>12.780742545871554</v>
      </c>
      <c r="O95" s="483">
        <f t="shared" ca="1" si="108"/>
        <v>5.0271851851851723</v>
      </c>
      <c r="P95" s="483">
        <f t="shared" ca="1" si="108"/>
        <v>23.266716049382708</v>
      </c>
      <c r="Q95" s="483">
        <f t="shared" ca="1" si="108"/>
        <v>11.95453074433656</v>
      </c>
      <c r="R95" s="483">
        <f t="shared" ca="1" si="108"/>
        <v>11.941271777003482</v>
      </c>
      <c r="S95" s="349"/>
      <c r="T95" s="349"/>
      <c r="U95" s="349"/>
      <c r="V95" s="349"/>
      <c r="W95" s="349"/>
      <c r="X95" s="349"/>
      <c r="Y95" s="349"/>
      <c r="Z95" s="41"/>
      <c r="AA95" s="41"/>
      <c r="AL95" s="27">
        <f t="shared" si="84"/>
        <v>44136</v>
      </c>
      <c r="AM95" s="41" t="str">
        <f t="shared" si="79"/>
        <v>cu</v>
      </c>
      <c r="AN95" s="41">
        <f t="shared" si="85"/>
        <v>99</v>
      </c>
      <c r="AO95" s="41">
        <f t="shared" si="80"/>
        <v>120</v>
      </c>
      <c r="AP95" s="41">
        <f t="shared" si="86"/>
        <v>95</v>
      </c>
      <c r="AQ95" s="41" t="str">
        <f t="shared" si="106"/>
        <v>cq</v>
      </c>
      <c r="AS95" s="140">
        <v>43374</v>
      </c>
      <c r="AT95" s="143">
        <v>368</v>
      </c>
      <c r="AU95" s="143">
        <v>376</v>
      </c>
      <c r="AV95" s="143">
        <v>552</v>
      </c>
      <c r="AW95" s="143">
        <v>128</v>
      </c>
      <c r="AX95" s="143">
        <v>64</v>
      </c>
      <c r="AY95" s="143">
        <v>184</v>
      </c>
      <c r="AZ95" s="143">
        <f t="shared" si="88"/>
        <v>744</v>
      </c>
    </row>
    <row r="96" spans="1:52">
      <c r="A96" s="277">
        <f>+ROW('ISO Style Costs'!A90)</f>
        <v>90</v>
      </c>
      <c r="B96" s="475" t="s">
        <v>97</v>
      </c>
      <c r="C96" s="478" t="s">
        <v>177</v>
      </c>
      <c r="D96" s="483">
        <f t="shared" ca="1" si="97"/>
        <v>12.405353893331569</v>
      </c>
      <c r="E96" s="483">
        <f t="shared" ca="1" si="97"/>
        <v>7.2680900579537573</v>
      </c>
      <c r="F96" s="483">
        <f t="shared" ca="1" si="97"/>
        <v>-4.8591946265939541</v>
      </c>
      <c r="G96" s="483">
        <f t="shared" ca="1" si="97"/>
        <v>-3.5011866056493708</v>
      </c>
      <c r="H96" s="483">
        <f t="shared" ref="H96:R96" ca="1" si="109">+IF(ISERROR(H65/H80),0,H65/H80)</f>
        <v>-2.8832462312999589</v>
      </c>
      <c r="I96" s="483">
        <f t="shared" ca="1" si="109"/>
        <v>-0.92400456963067779</v>
      </c>
      <c r="J96" s="483">
        <f t="shared" ca="1" si="109"/>
        <v>9.8055180610713233</v>
      </c>
      <c r="K96" s="483">
        <f t="shared" ca="1" si="109"/>
        <v>27.311904014390286</v>
      </c>
      <c r="L96" s="483">
        <f t="shared" ca="1" si="109"/>
        <v>39.427442526502261</v>
      </c>
      <c r="M96" s="483">
        <f t="shared" ca="1" si="109"/>
        <v>39.770997761218148</v>
      </c>
      <c r="N96" s="483">
        <f t="shared" ca="1" si="109"/>
        <v>39.164252715559208</v>
      </c>
      <c r="O96" s="483">
        <f t="shared" ca="1" si="109"/>
        <v>39.800061922239045</v>
      </c>
      <c r="P96" s="483">
        <f t="shared" ca="1" si="109"/>
        <v>41.157776762304287</v>
      </c>
      <c r="Q96" s="483">
        <f t="shared" ca="1" si="109"/>
        <v>44.405385669136784</v>
      </c>
      <c r="R96" s="483">
        <f t="shared" ca="1" si="109"/>
        <v>46.653090244471862</v>
      </c>
      <c r="S96" s="349"/>
      <c r="T96" s="349"/>
      <c r="U96" s="349"/>
      <c r="V96" s="349"/>
      <c r="W96" s="349"/>
      <c r="X96" s="349"/>
      <c r="Y96" s="349"/>
      <c r="Z96" s="41"/>
      <c r="AA96" s="41"/>
      <c r="AL96" s="27">
        <f t="shared" si="84"/>
        <v>44166</v>
      </c>
      <c r="AM96" s="41" t="str">
        <f t="shared" si="79"/>
        <v>cv</v>
      </c>
      <c r="AN96" s="41">
        <f t="shared" si="85"/>
        <v>100</v>
      </c>
      <c r="AO96" s="41">
        <f t="shared" si="80"/>
        <v>121</v>
      </c>
      <c r="AP96" s="41">
        <f t="shared" si="86"/>
        <v>96</v>
      </c>
      <c r="AQ96" s="41" t="str">
        <f t="shared" si="106"/>
        <v>cr</v>
      </c>
      <c r="AS96" s="140">
        <v>43405</v>
      </c>
      <c r="AT96" s="143">
        <v>336</v>
      </c>
      <c r="AU96" s="143">
        <v>384</v>
      </c>
      <c r="AV96" s="143">
        <v>504</v>
      </c>
      <c r="AW96" s="143">
        <v>144</v>
      </c>
      <c r="AX96" s="143">
        <v>72</v>
      </c>
      <c r="AY96" s="143">
        <v>168</v>
      </c>
      <c r="AZ96" s="143">
        <f t="shared" si="88"/>
        <v>720</v>
      </c>
    </row>
    <row r="97" spans="1:52">
      <c r="A97" s="277">
        <f>+ROW('ISO Style Costs'!A91)</f>
        <v>91</v>
      </c>
      <c r="B97" s="476" t="s">
        <v>290</v>
      </c>
      <c r="C97" s="479" t="s">
        <v>177</v>
      </c>
      <c r="D97" s="484">
        <f t="shared" ca="1" si="97"/>
        <v>12.405618743161909</v>
      </c>
      <c r="E97" s="484">
        <f t="shared" ca="1" si="97"/>
        <v>7.2670730586944687</v>
      </c>
      <c r="F97" s="484">
        <f t="shared" ca="1" si="97"/>
        <v>-4.9136921479372688</v>
      </c>
      <c r="G97" s="484">
        <f t="shared" ca="1" si="97"/>
        <v>-3.5566424241750769</v>
      </c>
      <c r="H97" s="484">
        <f t="shared" ref="H97:R97" ca="1" si="110">+IF(ISERROR(H66/H81),0,H66/H81)</f>
        <v>-2.8745920538705536</v>
      </c>
      <c r="I97" s="484">
        <f t="shared" ca="1" si="110"/>
        <v>-0.87342752532126977</v>
      </c>
      <c r="J97" s="484">
        <f t="shared" ca="1" si="110"/>
        <v>9.7712957046897895</v>
      </c>
      <c r="K97" s="484">
        <f t="shared" ca="1" si="110"/>
        <v>26.942901431770082</v>
      </c>
      <c r="L97" s="484">
        <f t="shared" ca="1" si="110"/>
        <v>39.120123675598784</v>
      </c>
      <c r="M97" s="484">
        <f t="shared" ca="1" si="110"/>
        <v>39.43675018931912</v>
      </c>
      <c r="N97" s="484">
        <f t="shared" ca="1" si="110"/>
        <v>39.240092340002342</v>
      </c>
      <c r="O97" s="484">
        <f t="shared" ca="1" si="110"/>
        <v>39.340467177925539</v>
      </c>
      <c r="P97" s="484">
        <f t="shared" ca="1" si="110"/>
        <v>40.521142372028194</v>
      </c>
      <c r="Q97" s="484">
        <f t="shared" ca="1" si="110"/>
        <v>44.025467380717828</v>
      </c>
      <c r="R97" s="484">
        <f t="shared" ca="1" si="110"/>
        <v>46.191398823248335</v>
      </c>
      <c r="S97" s="349"/>
      <c r="T97" s="349"/>
      <c r="U97" s="349"/>
      <c r="V97" s="349"/>
      <c r="W97" s="349"/>
      <c r="X97" s="349"/>
      <c r="Y97" s="349"/>
      <c r="Z97" s="41"/>
      <c r="AA97" s="41"/>
      <c r="AL97" s="27">
        <f t="shared" si="84"/>
        <v>44197</v>
      </c>
      <c r="AM97" s="41" t="str">
        <f t="shared" ref="AM97:AM128" si="111">+VLOOKUP(AN97,$AP$1:$AQ$197,2,FALSE)</f>
        <v>cw</v>
      </c>
      <c r="AN97" s="41">
        <f t="shared" si="85"/>
        <v>101</v>
      </c>
      <c r="AO97" s="41">
        <f t="shared" ref="AO97:AO128" si="112">+MATCH(AL97,$AS$1:$AS$121)</f>
        <v>121</v>
      </c>
      <c r="AP97" s="41">
        <f t="shared" si="86"/>
        <v>97</v>
      </c>
      <c r="AQ97" s="41" t="str">
        <f t="shared" si="106"/>
        <v>cs</v>
      </c>
      <c r="AS97" s="140">
        <v>43435</v>
      </c>
      <c r="AT97" s="143">
        <v>320</v>
      </c>
      <c r="AU97" s="143">
        <v>424</v>
      </c>
      <c r="AV97" s="143">
        <v>480</v>
      </c>
      <c r="AW97" s="143">
        <v>176</v>
      </c>
      <c r="AX97" s="143">
        <v>88</v>
      </c>
      <c r="AY97" s="143">
        <v>160</v>
      </c>
      <c r="AZ97" s="143">
        <f t="shared" si="88"/>
        <v>744</v>
      </c>
    </row>
    <row r="98" spans="1:52">
      <c r="A98" s="277">
        <f t="shared" ref="A98:A117" si="113">+ROW()</f>
        <v>98</v>
      </c>
      <c r="B98" s="206"/>
      <c r="C98" s="197"/>
      <c r="D98" s="233"/>
      <c r="E98" s="233"/>
      <c r="F98" s="233"/>
      <c r="G98" s="233"/>
      <c r="H98" s="233"/>
      <c r="I98" s="233"/>
      <c r="J98" s="233"/>
      <c r="K98" s="233"/>
      <c r="L98" s="233"/>
      <c r="M98" s="233"/>
      <c r="N98" s="233"/>
      <c r="O98" s="233"/>
      <c r="P98" s="233"/>
      <c r="Q98" s="233"/>
      <c r="R98" s="233"/>
      <c r="S98" s="349"/>
      <c r="T98" s="349"/>
      <c r="U98" s="349"/>
      <c r="V98" s="349"/>
      <c r="W98" s="349"/>
      <c r="X98" s="349"/>
      <c r="Y98" s="349"/>
      <c r="Z98" s="41"/>
      <c r="AA98" s="41"/>
      <c r="AL98" s="27">
        <f t="shared" si="84"/>
        <v>44228</v>
      </c>
      <c r="AM98" s="41" t="str">
        <f t="shared" si="111"/>
        <v>cx</v>
      </c>
      <c r="AN98" s="41">
        <f t="shared" si="85"/>
        <v>102</v>
      </c>
      <c r="AO98" s="41">
        <f t="shared" si="112"/>
        <v>121</v>
      </c>
      <c r="AP98" s="41">
        <f t="shared" si="86"/>
        <v>98</v>
      </c>
      <c r="AQ98" s="41" t="str">
        <f t="shared" si="106"/>
        <v>ct</v>
      </c>
      <c r="AS98" s="139">
        <v>43466</v>
      </c>
      <c r="AT98" s="142">
        <v>352</v>
      </c>
      <c r="AU98" s="142">
        <v>392</v>
      </c>
      <c r="AV98" s="142">
        <v>528</v>
      </c>
      <c r="AW98" s="142">
        <v>144</v>
      </c>
      <c r="AX98" s="142">
        <v>72</v>
      </c>
      <c r="AY98" s="142">
        <v>176</v>
      </c>
      <c r="AZ98" s="142">
        <f t="shared" si="88"/>
        <v>744</v>
      </c>
    </row>
    <row r="99" spans="1:52">
      <c r="A99" s="277">
        <f t="shared" si="113"/>
        <v>99</v>
      </c>
      <c r="B99" s="45"/>
      <c r="C99" s="45"/>
      <c r="D99" s="41"/>
      <c r="E99" s="41"/>
      <c r="F99" s="41"/>
      <c r="G99" s="41"/>
      <c r="Z99" s="41"/>
      <c r="AA99" s="41"/>
      <c r="AL99" s="27">
        <f t="shared" si="84"/>
        <v>44256</v>
      </c>
      <c r="AM99" s="41" t="str">
        <f t="shared" si="111"/>
        <v>cy</v>
      </c>
      <c r="AN99" s="41">
        <f t="shared" si="85"/>
        <v>103</v>
      </c>
      <c r="AO99" s="41">
        <f t="shared" si="112"/>
        <v>121</v>
      </c>
      <c r="AP99" s="41">
        <f t="shared" si="86"/>
        <v>99</v>
      </c>
      <c r="AQ99" s="41" t="str">
        <f t="shared" si="106"/>
        <v>cu</v>
      </c>
      <c r="AS99" s="139">
        <v>43497</v>
      </c>
      <c r="AT99" s="142">
        <v>320</v>
      </c>
      <c r="AU99" s="142">
        <v>352</v>
      </c>
      <c r="AV99" s="142">
        <v>480</v>
      </c>
      <c r="AW99" s="142">
        <v>128</v>
      </c>
      <c r="AX99" s="142">
        <v>64</v>
      </c>
      <c r="AY99" s="142">
        <v>160</v>
      </c>
      <c r="AZ99" s="142">
        <f t="shared" si="88"/>
        <v>672</v>
      </c>
    </row>
    <row r="100" spans="1:52">
      <c r="A100" s="277">
        <f t="shared" si="113"/>
        <v>100</v>
      </c>
      <c r="B100" s="45"/>
      <c r="C100" s="45"/>
      <c r="D100" s="41"/>
      <c r="E100" s="41"/>
      <c r="F100" s="41"/>
      <c r="G100" s="41"/>
      <c r="Z100" s="41"/>
      <c r="AA100" s="41"/>
      <c r="AL100" s="27">
        <f t="shared" si="84"/>
        <v>44287</v>
      </c>
      <c r="AM100" s="41" t="str">
        <f t="shared" si="111"/>
        <v>cz</v>
      </c>
      <c r="AN100" s="41">
        <f t="shared" si="85"/>
        <v>104</v>
      </c>
      <c r="AO100" s="41">
        <f t="shared" si="112"/>
        <v>121</v>
      </c>
      <c r="AP100" s="41">
        <f t="shared" si="86"/>
        <v>100</v>
      </c>
      <c r="AQ100" s="41" t="str">
        <f t="shared" si="106"/>
        <v>cv</v>
      </c>
      <c r="AS100" s="139">
        <v>43525</v>
      </c>
      <c r="AT100" s="142">
        <v>336</v>
      </c>
      <c r="AU100" s="142">
        <v>408</v>
      </c>
      <c r="AV100" s="142">
        <v>504</v>
      </c>
      <c r="AW100" s="142">
        <v>160</v>
      </c>
      <c r="AX100" s="142">
        <v>80</v>
      </c>
      <c r="AY100" s="142">
        <v>168</v>
      </c>
      <c r="AZ100" s="142">
        <f t="shared" si="88"/>
        <v>744</v>
      </c>
    </row>
    <row r="101" spans="1:52">
      <c r="A101" s="277">
        <f t="shared" si="113"/>
        <v>101</v>
      </c>
      <c r="B101" s="253" t="s">
        <v>178</v>
      </c>
      <c r="C101" s="253" t="s">
        <v>179</v>
      </c>
      <c r="D101" s="253">
        <f>+D85</f>
        <v>2013</v>
      </c>
      <c r="E101" s="253">
        <f t="shared" ref="E101:G101" si="114">+E85</f>
        <v>2014</v>
      </c>
      <c r="F101" s="253">
        <f t="shared" si="114"/>
        <v>2015</v>
      </c>
      <c r="G101" s="253">
        <f t="shared" si="114"/>
        <v>2016</v>
      </c>
      <c r="H101" s="253">
        <f t="shared" ref="H101:R101" si="115">+H85</f>
        <v>2017</v>
      </c>
      <c r="I101" s="253">
        <f t="shared" si="115"/>
        <v>2018</v>
      </c>
      <c r="J101" s="253">
        <f t="shared" si="115"/>
        <v>2019</v>
      </c>
      <c r="K101" s="253">
        <f t="shared" si="115"/>
        <v>2020</v>
      </c>
      <c r="L101" s="253">
        <f t="shared" si="115"/>
        <v>2021</v>
      </c>
      <c r="M101" s="253">
        <f t="shared" si="115"/>
        <v>2022</v>
      </c>
      <c r="N101" s="253">
        <f t="shared" si="115"/>
        <v>2023</v>
      </c>
      <c r="O101" s="253">
        <f t="shared" si="115"/>
        <v>2024</v>
      </c>
      <c r="P101" s="253">
        <f t="shared" si="115"/>
        <v>2025</v>
      </c>
      <c r="Q101" s="253">
        <f t="shared" si="115"/>
        <v>2026</v>
      </c>
      <c r="R101" s="253">
        <f t="shared" si="115"/>
        <v>2027</v>
      </c>
      <c r="S101" s="261"/>
      <c r="T101" s="261"/>
      <c r="U101" s="261"/>
      <c r="V101" s="261"/>
      <c r="W101" s="261"/>
      <c r="X101" s="261"/>
      <c r="Y101" s="261"/>
      <c r="Z101" s="41"/>
      <c r="AA101" s="41"/>
      <c r="AL101" s="27">
        <f t="shared" si="84"/>
        <v>44317</v>
      </c>
      <c r="AM101" s="41" t="str">
        <f t="shared" si="111"/>
        <v>da</v>
      </c>
      <c r="AN101" s="41">
        <f t="shared" si="85"/>
        <v>105</v>
      </c>
      <c r="AO101" s="41">
        <f t="shared" si="112"/>
        <v>121</v>
      </c>
      <c r="AP101" s="41">
        <f t="shared" si="86"/>
        <v>101</v>
      </c>
      <c r="AQ101" s="41" t="str">
        <f t="shared" si="106"/>
        <v>cw</v>
      </c>
      <c r="AS101" s="139">
        <v>43556</v>
      </c>
      <c r="AT101" s="142">
        <v>352</v>
      </c>
      <c r="AU101" s="142">
        <v>368</v>
      </c>
      <c r="AV101" s="142">
        <v>528</v>
      </c>
      <c r="AW101" s="142">
        <v>128</v>
      </c>
      <c r="AX101" s="142">
        <v>64</v>
      </c>
      <c r="AY101" s="142">
        <v>176</v>
      </c>
      <c r="AZ101" s="142">
        <f t="shared" si="88"/>
        <v>720</v>
      </c>
    </row>
    <row r="102" spans="1:52">
      <c r="A102" s="277">
        <f t="shared" si="113"/>
        <v>102</v>
      </c>
      <c r="B102" s="255" t="s">
        <v>154</v>
      </c>
      <c r="C102" s="256" t="s">
        <v>180</v>
      </c>
      <c r="D102" s="257">
        <f ca="1">+SUM(SUMIF($D$69:$R$69,"="&amp;D$101,$D$3:$Q$3)/SUMIF($D$69:$R$69,"="&amp;D$101,$D$70:$Q$70))</f>
        <v>25.21822998198699</v>
      </c>
      <c r="E102" s="257">
        <f t="shared" ref="E102:R102" ca="1" si="116">+SUM(SUMIF($D$69:$R$69,"="&amp;E$101,$D$3:$Q$3)/SUMIF($D$69:$R$69,"="&amp;E$101,$D$70:$Q$70))</f>
        <v>26.816421292875425</v>
      </c>
      <c r="F102" s="257">
        <f t="shared" ca="1" si="116"/>
        <v>28.613108586395033</v>
      </c>
      <c r="G102" s="257">
        <f t="shared" ca="1" si="116"/>
        <v>29.637575609459489</v>
      </c>
      <c r="H102" s="257">
        <f t="shared" ca="1" si="116"/>
        <v>31.04591826757531</v>
      </c>
      <c r="I102" s="257">
        <f t="shared" ca="1" si="116"/>
        <v>31.567174216687508</v>
      </c>
      <c r="J102" s="257">
        <f t="shared" ca="1" si="116"/>
        <v>32.518495506387808</v>
      </c>
      <c r="K102" s="257">
        <f t="shared" ca="1" si="116"/>
        <v>34.144224420659576</v>
      </c>
      <c r="L102" s="257">
        <f t="shared" ca="1" si="116"/>
        <v>35.176661467456036</v>
      </c>
      <c r="M102" s="257">
        <f t="shared" ca="1" si="116"/>
        <v>36.510594190454093</v>
      </c>
      <c r="N102" s="257">
        <f t="shared" ca="1" si="116"/>
        <v>38.277632073536346</v>
      </c>
      <c r="O102" s="257">
        <f t="shared" ca="1" si="116"/>
        <v>39.104818887039109</v>
      </c>
      <c r="P102" s="257">
        <f t="shared" ca="1" si="116"/>
        <v>42.358411144490624</v>
      </c>
      <c r="Q102" s="257">
        <f t="shared" ca="1" si="116"/>
        <v>47.740757308813933</v>
      </c>
      <c r="R102" s="257">
        <f t="shared" ca="1" si="116"/>
        <v>51.619834411041829</v>
      </c>
      <c r="S102" s="380"/>
      <c r="T102" s="380"/>
      <c r="U102" s="380"/>
      <c r="V102" s="380"/>
      <c r="W102" s="380"/>
      <c r="X102" s="380"/>
      <c r="Y102" s="380"/>
      <c r="Z102" s="41"/>
      <c r="AA102" s="41"/>
      <c r="AL102" s="27">
        <f t="shared" si="84"/>
        <v>44348</v>
      </c>
      <c r="AM102" s="41" t="str">
        <f t="shared" si="111"/>
        <v>db</v>
      </c>
      <c r="AN102" s="41">
        <f t="shared" si="85"/>
        <v>106</v>
      </c>
      <c r="AO102" s="41">
        <f t="shared" si="112"/>
        <v>121</v>
      </c>
      <c r="AP102" s="41">
        <f t="shared" si="86"/>
        <v>102</v>
      </c>
      <c r="AQ102" s="41" t="str">
        <f t="shared" si="106"/>
        <v>cx</v>
      </c>
      <c r="AS102" s="139">
        <v>43586</v>
      </c>
      <c r="AT102" s="142">
        <v>352</v>
      </c>
      <c r="AU102" s="142">
        <v>392</v>
      </c>
      <c r="AV102" s="142">
        <v>528</v>
      </c>
      <c r="AW102" s="142">
        <v>144</v>
      </c>
      <c r="AX102" s="142">
        <v>72</v>
      </c>
      <c r="AY102" s="142">
        <v>176</v>
      </c>
      <c r="AZ102" s="142">
        <f t="shared" si="88"/>
        <v>744</v>
      </c>
    </row>
    <row r="103" spans="1:52">
      <c r="A103" s="277">
        <f t="shared" si="113"/>
        <v>103</v>
      </c>
      <c r="B103" s="255" t="s">
        <v>155</v>
      </c>
      <c r="C103" s="256" t="s">
        <v>180</v>
      </c>
      <c r="D103" s="257">
        <f ca="1">+SUM(SUMIF($D$69:$R$69,"="&amp;D$101,$D$4:$R$4),SUMIF($D$69:$R$69,"="&amp;D$101,$D$5:$R$5))/SUM(SUMIF($D$69:$R$69,"="&amp;D$101,$D$71:$R$71),SUMIF($D$69:$R$69,"="&amp;D$101,$D$72:$R$72))</f>
        <v>31.375159409704228</v>
      </c>
      <c r="E103" s="257">
        <f t="shared" ref="E103:R103" ca="1" si="117">+SUM(SUMIF($D$69:$R$69,"="&amp;E$101,$D$4:$R$4),SUMIF($D$69:$R$69,"="&amp;E$101,$D$5:$R$5))/SUM(SUMIF($D$69:$R$69,"="&amp;E$101,$D$71:$R$71),SUMIF($D$69:$R$69,"="&amp;E$101,$D$72:$R$72))</f>
        <v>31.346984991804618</v>
      </c>
      <c r="F103" s="257">
        <f t="shared" ca="1" si="117"/>
        <v>33.486039461400551</v>
      </c>
      <c r="G103" s="257">
        <f t="shared" ca="1" si="117"/>
        <v>34.023405484239206</v>
      </c>
      <c r="H103" s="257">
        <f t="shared" ca="1" si="117"/>
        <v>35.500451370042711</v>
      </c>
      <c r="I103" s="257">
        <f t="shared" ca="1" si="117"/>
        <v>36.676188393168374</v>
      </c>
      <c r="J103" s="257">
        <f t="shared" ca="1" si="117"/>
        <v>37.356769188070778</v>
      </c>
      <c r="K103" s="257">
        <f t="shared" ca="1" si="117"/>
        <v>39.18613157757224</v>
      </c>
      <c r="L103" s="257">
        <f t="shared" ca="1" si="117"/>
        <v>40.532244753320995</v>
      </c>
      <c r="M103" s="257">
        <f t="shared" ca="1" si="117"/>
        <v>41.855872067264812</v>
      </c>
      <c r="N103" s="257">
        <f t="shared" ca="1" si="117"/>
        <v>43.903016845077545</v>
      </c>
      <c r="O103" s="257">
        <f t="shared" ca="1" si="117"/>
        <v>44.978052171319518</v>
      </c>
      <c r="P103" s="257">
        <f t="shared" ca="1" si="117"/>
        <v>48.513364491016951</v>
      </c>
      <c r="Q103" s="257">
        <f t="shared" ca="1" si="117"/>
        <v>55.071414443511081</v>
      </c>
      <c r="R103" s="257">
        <f t="shared" ca="1" si="117"/>
        <v>58.669187288761201</v>
      </c>
      <c r="S103" s="380"/>
      <c r="T103" s="380"/>
      <c r="U103" s="380"/>
      <c r="V103" s="380"/>
      <c r="W103" s="380"/>
      <c r="X103" s="380"/>
      <c r="Y103" s="380"/>
      <c r="Z103" s="41"/>
      <c r="AA103" s="41"/>
      <c r="AL103" s="27">
        <f t="shared" si="84"/>
        <v>44378</v>
      </c>
      <c r="AM103" s="41" t="str">
        <f t="shared" si="111"/>
        <v>dc</v>
      </c>
      <c r="AN103" s="41">
        <f t="shared" si="85"/>
        <v>107</v>
      </c>
      <c r="AO103" s="41">
        <f t="shared" si="112"/>
        <v>121</v>
      </c>
      <c r="AP103" s="41">
        <f t="shared" si="86"/>
        <v>103</v>
      </c>
      <c r="AQ103" s="41" t="str">
        <f>+"c"&amp;AQ25</f>
        <v>cy</v>
      </c>
      <c r="AS103" s="139">
        <v>43617</v>
      </c>
      <c r="AT103" s="142">
        <v>320</v>
      </c>
      <c r="AU103" s="142">
        <v>400</v>
      </c>
      <c r="AV103" s="142">
        <v>480</v>
      </c>
      <c r="AW103" s="142">
        <v>160</v>
      </c>
      <c r="AX103" s="142">
        <v>80</v>
      </c>
      <c r="AY103" s="142">
        <v>160</v>
      </c>
      <c r="AZ103" s="142">
        <f t="shared" si="88"/>
        <v>720</v>
      </c>
    </row>
    <row r="104" spans="1:52">
      <c r="A104" s="277">
        <f t="shared" si="113"/>
        <v>104</v>
      </c>
      <c r="B104" s="255" t="s">
        <v>156</v>
      </c>
      <c r="C104" s="256" t="s">
        <v>180</v>
      </c>
      <c r="D104" s="257">
        <f ca="1">+SUM(SUMIF($D$69:$R$69,"="&amp;D$101,$D$6:$R$6),SUMIF($D$69:$R$69,"="&amp;D$101,$D$7:$R$7),SUMIF($D$69:$R$69,"="&amp;D$101,$D$8:$R$8))/SUM(SUMIF($D$69:$R$69,"="&amp;D$101,$D$73:$R$73),SUMIF($D$69:$R$69,"="&amp;D$101,$D$74:$R$74),SUMIF($D$69:$R$69,"="&amp;D$101,$D$75:$R$75))</f>
        <v>27.360675732713279</v>
      </c>
      <c r="E104" s="257">
        <f t="shared" ref="E104:R104" ca="1" si="118">+SUM(SUMIF($D$69:$R$69,"="&amp;E$101,$D$6:$R$6),SUMIF($D$69:$R$69,"="&amp;E$101,$D$7:$R$7),SUMIF($D$69:$R$69,"="&amp;E$101,$D$8:$R$8))/SUM(SUMIF($D$69:$R$69,"="&amp;E$101,$D$73:$R$73),SUMIF($D$69:$R$69,"="&amp;E$101,$D$74:$R$74),SUMIF($D$69:$R$69,"="&amp;E$101,$D$75:$R$75))</f>
        <v>28.188649123969551</v>
      </c>
      <c r="F104" s="257">
        <f t="shared" ca="1" si="118"/>
        <v>29.966012403394423</v>
      </c>
      <c r="G104" s="257">
        <f t="shared" ca="1" si="118"/>
        <v>31.412712245888535</v>
      </c>
      <c r="H104" s="257">
        <f t="shared" ca="1" si="118"/>
        <v>33.238312188643349</v>
      </c>
      <c r="I104" s="257">
        <f t="shared" ca="1" si="118"/>
        <v>34.075137050663649</v>
      </c>
      <c r="J104" s="257">
        <f t="shared" ca="1" si="118"/>
        <v>34.745563328978811</v>
      </c>
      <c r="K104" s="257">
        <f t="shared" ca="1" si="118"/>
        <v>36.298663686770347</v>
      </c>
      <c r="L104" s="257">
        <f t="shared" ca="1" si="118"/>
        <v>37.507178511749601</v>
      </c>
      <c r="M104" s="257">
        <f t="shared" ca="1" si="118"/>
        <v>39.045949339722178</v>
      </c>
      <c r="N104" s="257">
        <f t="shared" ca="1" si="118"/>
        <v>40.977417008375234</v>
      </c>
      <c r="O104" s="257">
        <f t="shared" ca="1" si="118"/>
        <v>41.678877733265992</v>
      </c>
      <c r="P104" s="257">
        <f t="shared" ca="1" si="118"/>
        <v>45.412596163864563</v>
      </c>
      <c r="Q104" s="257">
        <f t="shared" ca="1" si="118"/>
        <v>52.053374405878898</v>
      </c>
      <c r="R104" s="257">
        <f t="shared" ca="1" si="118"/>
        <v>56.134595968637143</v>
      </c>
      <c r="S104" s="380"/>
      <c r="T104" s="380"/>
      <c r="U104" s="380"/>
      <c r="V104" s="380"/>
      <c r="W104" s="380"/>
      <c r="X104" s="380"/>
      <c r="Y104" s="380"/>
      <c r="Z104" s="41"/>
      <c r="AA104" s="41"/>
      <c r="AL104" s="27">
        <f t="shared" si="84"/>
        <v>44409</v>
      </c>
      <c r="AM104" s="41" t="str">
        <f t="shared" si="111"/>
        <v>dd</v>
      </c>
      <c r="AN104" s="41">
        <f t="shared" si="85"/>
        <v>108</v>
      </c>
      <c r="AO104" s="41">
        <f t="shared" si="112"/>
        <v>121</v>
      </c>
      <c r="AP104" s="41">
        <f t="shared" si="86"/>
        <v>104</v>
      </c>
      <c r="AQ104" s="41" t="str">
        <f t="shared" si="106"/>
        <v>cz</v>
      </c>
      <c r="AS104" s="139">
        <v>43647</v>
      </c>
      <c r="AT104" s="142">
        <v>352</v>
      </c>
      <c r="AU104" s="142">
        <v>392</v>
      </c>
      <c r="AV104" s="142">
        <v>528</v>
      </c>
      <c r="AW104" s="142">
        <v>144</v>
      </c>
      <c r="AX104" s="142">
        <v>72</v>
      </c>
      <c r="AY104" s="142">
        <v>176</v>
      </c>
      <c r="AZ104" s="142">
        <f t="shared" si="88"/>
        <v>744</v>
      </c>
    </row>
    <row r="105" spans="1:52">
      <c r="A105" s="277">
        <f t="shared" si="113"/>
        <v>105</v>
      </c>
      <c r="B105" s="258" t="s">
        <v>157</v>
      </c>
      <c r="C105" s="259" t="s">
        <v>180</v>
      </c>
      <c r="D105" s="260">
        <f ca="1">+SUM(SUMIF($D$69:$R$69,"="&amp;D$101,$D$9:$R$9),SUMIF($D$69:$R$69,"="&amp;D$101,$D$10:$R$10))/SUM(SUMIF($D$69:$R$69,"="&amp;D$101,$D$76:$R$76),SUMIF($D$69:$R$69,"="&amp;D$101,$D$77:$R$77))</f>
        <v>27.972858944483683</v>
      </c>
      <c r="E105" s="260">
        <f t="shared" ref="E105:R105" ca="1" si="119">+SUM(SUMIF($D$69:$R$69,"="&amp;E$101,$D$9:$R$9),SUMIF($D$69:$R$69,"="&amp;E$101,$D$10:$R$10))/SUM(SUMIF($D$69:$R$69,"="&amp;E$101,$D$76:$R$76),SUMIF($D$69:$R$69,"="&amp;E$101,$D$77:$R$77))</f>
        <v>28.821860249391758</v>
      </c>
      <c r="F105" s="260">
        <f t="shared" ca="1" si="119"/>
        <v>31.271823620243389</v>
      </c>
      <c r="G105" s="260">
        <f t="shared" ca="1" si="119"/>
        <v>33.249456245842488</v>
      </c>
      <c r="H105" s="260">
        <f t="shared" ca="1" si="119"/>
        <v>34.636687808367803</v>
      </c>
      <c r="I105" s="260">
        <f t="shared" ca="1" si="119"/>
        <v>35.649554297465258</v>
      </c>
      <c r="J105" s="260">
        <f t="shared" ca="1" si="119"/>
        <v>36.567764449952428</v>
      </c>
      <c r="K105" s="260">
        <f t="shared" ca="1" si="119"/>
        <v>38.062961278686394</v>
      </c>
      <c r="L105" s="260">
        <f t="shared" ca="1" si="119"/>
        <v>39.221025358604059</v>
      </c>
      <c r="M105" s="260">
        <f t="shared" ca="1" si="119"/>
        <v>40.801732266308747</v>
      </c>
      <c r="N105" s="260">
        <f t="shared" ca="1" si="119"/>
        <v>42.712412186049164</v>
      </c>
      <c r="O105" s="260">
        <f t="shared" ca="1" si="119"/>
        <v>43.663230025522303</v>
      </c>
      <c r="P105" s="260">
        <f t="shared" ca="1" si="119"/>
        <v>46.95312918278443</v>
      </c>
      <c r="Q105" s="260">
        <f t="shared" ca="1" si="119"/>
        <v>53.308545673159699</v>
      </c>
      <c r="R105" s="260">
        <f t="shared" ca="1" si="119"/>
        <v>57.286608061749455</v>
      </c>
      <c r="S105" s="380"/>
      <c r="T105" s="380"/>
      <c r="U105" s="380"/>
      <c r="V105" s="380"/>
      <c r="W105" s="380"/>
      <c r="X105" s="380"/>
      <c r="Y105" s="380"/>
      <c r="AL105" s="27">
        <f t="shared" si="84"/>
        <v>44440</v>
      </c>
      <c r="AM105" s="41" t="str">
        <f t="shared" si="111"/>
        <v>de</v>
      </c>
      <c r="AN105" s="41">
        <f t="shared" si="85"/>
        <v>109</v>
      </c>
      <c r="AO105" s="41">
        <f t="shared" si="112"/>
        <v>121</v>
      </c>
      <c r="AP105" s="41">
        <f t="shared" si="86"/>
        <v>105</v>
      </c>
      <c r="AQ105" s="41" t="str">
        <f t="shared" ref="AQ105:AQ118" si="120">+"d"&amp;AQ1</f>
        <v>da</v>
      </c>
      <c r="AS105" s="139">
        <v>43678</v>
      </c>
      <c r="AT105" s="142">
        <v>352</v>
      </c>
      <c r="AU105" s="142">
        <v>392</v>
      </c>
      <c r="AV105" s="142">
        <v>528</v>
      </c>
      <c r="AW105" s="142">
        <v>144</v>
      </c>
      <c r="AX105" s="142">
        <v>72</v>
      </c>
      <c r="AY105" s="142">
        <v>176</v>
      </c>
      <c r="AZ105" s="142">
        <f t="shared" si="88"/>
        <v>744</v>
      </c>
    </row>
    <row r="106" spans="1:52">
      <c r="A106" s="277">
        <f t="shared" si="113"/>
        <v>106</v>
      </c>
      <c r="B106" s="45"/>
      <c r="C106" s="45"/>
      <c r="D106" s="41"/>
      <c r="E106" s="41"/>
      <c r="F106" s="41"/>
      <c r="G106" s="41"/>
      <c r="AL106" s="27">
        <f t="shared" si="84"/>
        <v>44470</v>
      </c>
      <c r="AM106" s="41" t="str">
        <f t="shared" si="111"/>
        <v>df</v>
      </c>
      <c r="AN106" s="41">
        <f t="shared" si="85"/>
        <v>110</v>
      </c>
      <c r="AO106" s="41">
        <f t="shared" si="112"/>
        <v>121</v>
      </c>
      <c r="AP106" s="41">
        <f t="shared" si="86"/>
        <v>106</v>
      </c>
      <c r="AQ106" s="41" t="str">
        <f t="shared" si="120"/>
        <v>db</v>
      </c>
      <c r="AS106" s="139">
        <v>43709</v>
      </c>
      <c r="AT106" s="142">
        <v>320</v>
      </c>
      <c r="AU106" s="142">
        <v>400</v>
      </c>
      <c r="AV106" s="142">
        <v>480</v>
      </c>
      <c r="AW106" s="142">
        <v>160</v>
      </c>
      <c r="AX106" s="142">
        <v>80</v>
      </c>
      <c r="AY106" s="142">
        <v>160</v>
      </c>
      <c r="AZ106" s="142">
        <f t="shared" si="88"/>
        <v>720</v>
      </c>
    </row>
    <row r="107" spans="1:52">
      <c r="A107" s="277">
        <f t="shared" si="113"/>
        <v>107</v>
      </c>
      <c r="B107" s="253" t="s">
        <v>178</v>
      </c>
      <c r="C107" s="253" t="s">
        <v>179</v>
      </c>
      <c r="D107" s="253">
        <f>+D101</f>
        <v>2013</v>
      </c>
      <c r="E107" s="253">
        <f t="shared" ref="E107:G107" si="121">+E101</f>
        <v>2014</v>
      </c>
      <c r="F107" s="253">
        <f t="shared" si="121"/>
        <v>2015</v>
      </c>
      <c r="G107" s="253">
        <f t="shared" si="121"/>
        <v>2016</v>
      </c>
      <c r="H107" s="253">
        <f t="shared" ref="H107:R107" si="122">+H101</f>
        <v>2017</v>
      </c>
      <c r="I107" s="253">
        <f t="shared" si="122"/>
        <v>2018</v>
      </c>
      <c r="J107" s="253">
        <f t="shared" si="122"/>
        <v>2019</v>
      </c>
      <c r="K107" s="253">
        <f t="shared" si="122"/>
        <v>2020</v>
      </c>
      <c r="L107" s="253">
        <f t="shared" si="122"/>
        <v>2021</v>
      </c>
      <c r="M107" s="253">
        <f t="shared" si="122"/>
        <v>2022</v>
      </c>
      <c r="N107" s="253">
        <f t="shared" si="122"/>
        <v>2023</v>
      </c>
      <c r="O107" s="253">
        <f t="shared" si="122"/>
        <v>2024</v>
      </c>
      <c r="P107" s="253">
        <f t="shared" si="122"/>
        <v>2025</v>
      </c>
      <c r="Q107" s="253">
        <f t="shared" si="122"/>
        <v>2026</v>
      </c>
      <c r="R107" s="253">
        <f t="shared" si="122"/>
        <v>2027</v>
      </c>
      <c r="S107" s="261"/>
      <c r="T107" s="261"/>
      <c r="U107" s="261"/>
      <c r="V107" s="261"/>
      <c r="W107" s="261"/>
      <c r="X107" s="261"/>
      <c r="Y107" s="261"/>
      <c r="AL107" s="27">
        <f t="shared" si="84"/>
        <v>44501</v>
      </c>
      <c r="AM107" s="41" t="str">
        <f t="shared" si="111"/>
        <v>dg</v>
      </c>
      <c r="AN107" s="41">
        <f t="shared" si="85"/>
        <v>111</v>
      </c>
      <c r="AO107" s="41">
        <f t="shared" si="112"/>
        <v>121</v>
      </c>
      <c r="AP107" s="41">
        <f t="shared" si="86"/>
        <v>107</v>
      </c>
      <c r="AQ107" s="41" t="str">
        <f t="shared" si="120"/>
        <v>dc</v>
      </c>
      <c r="AS107" s="139">
        <v>43739</v>
      </c>
      <c r="AT107" s="142">
        <v>368</v>
      </c>
      <c r="AU107" s="142">
        <v>376</v>
      </c>
      <c r="AV107" s="142">
        <v>552</v>
      </c>
      <c r="AW107" s="142">
        <v>128</v>
      </c>
      <c r="AX107" s="142">
        <v>64</v>
      </c>
      <c r="AY107" s="142">
        <v>184</v>
      </c>
      <c r="AZ107" s="142">
        <f t="shared" si="88"/>
        <v>744</v>
      </c>
    </row>
    <row r="108" spans="1:52">
      <c r="A108" s="277">
        <f t="shared" si="113"/>
        <v>108</v>
      </c>
      <c r="B108" s="255" t="s">
        <v>154</v>
      </c>
      <c r="C108" s="256" t="s">
        <v>181</v>
      </c>
      <c r="D108" s="257">
        <f ca="1">+SUM(SUMIF($D$69:$R$69,"="&amp;D$101,$D$19:$Q$19)/SUMIF($D$69:$R$69,"="&amp;D$101,$D$70:$Q$70))</f>
        <v>30.415466624949019</v>
      </c>
      <c r="E108" s="257">
        <f t="shared" ref="E108:R108" ca="1" si="123">+SUM(SUMIF($D$69:$R$69,"="&amp;E$101,$D$19:$Q$19)/SUMIF($D$69:$R$69,"="&amp;E$101,$D$70:$Q$70))</f>
        <v>30.686935939319522</v>
      </c>
      <c r="F108" s="257">
        <f t="shared" ca="1" si="123"/>
        <v>31.941207934835166</v>
      </c>
      <c r="G108" s="257">
        <f t="shared" ca="1" si="123"/>
        <v>33.206393362382734</v>
      </c>
      <c r="H108" s="257">
        <f t="shared" ca="1" si="123"/>
        <v>34.794049518970205</v>
      </c>
      <c r="I108" s="257">
        <f t="shared" ca="1" si="123"/>
        <v>37.150968641073341</v>
      </c>
      <c r="J108" s="257">
        <f t="shared" ca="1" si="123"/>
        <v>45.287671148711091</v>
      </c>
      <c r="K108" s="257">
        <f t="shared" ca="1" si="123"/>
        <v>56.521362360545915</v>
      </c>
      <c r="L108" s="257">
        <f t="shared" ca="1" si="123"/>
        <v>64.251956386707548</v>
      </c>
      <c r="M108" s="257">
        <f t="shared" ca="1" si="123"/>
        <v>65.520742030541143</v>
      </c>
      <c r="N108" s="257">
        <f t="shared" ca="1" si="123"/>
        <v>66.631578162765805</v>
      </c>
      <c r="O108" s="257">
        <f t="shared" ca="1" si="123"/>
        <v>67.519553923759716</v>
      </c>
      <c r="P108" s="257">
        <f t="shared" ca="1" si="123"/>
        <v>70.76746235568865</v>
      </c>
      <c r="Q108" s="257">
        <f t="shared" ca="1" si="123"/>
        <v>74.150823782975422</v>
      </c>
      <c r="R108" s="257">
        <f t="shared" ca="1" si="123"/>
        <v>78.204955990099762</v>
      </c>
      <c r="S108" s="380"/>
      <c r="T108" s="380"/>
      <c r="U108" s="380"/>
      <c r="V108" s="380"/>
      <c r="W108" s="380"/>
      <c r="X108" s="380"/>
      <c r="Y108" s="380"/>
      <c r="AL108" s="27">
        <f t="shared" si="84"/>
        <v>44531</v>
      </c>
      <c r="AM108" s="41" t="str">
        <f t="shared" si="111"/>
        <v>dh</v>
      </c>
      <c r="AN108" s="41">
        <f t="shared" si="85"/>
        <v>112</v>
      </c>
      <c r="AO108" s="41">
        <f t="shared" si="112"/>
        <v>121</v>
      </c>
      <c r="AP108" s="41">
        <f t="shared" si="86"/>
        <v>108</v>
      </c>
      <c r="AQ108" s="41" t="str">
        <f t="shared" si="120"/>
        <v>dd</v>
      </c>
      <c r="AS108" s="139">
        <v>43770</v>
      </c>
      <c r="AT108" s="142">
        <v>320</v>
      </c>
      <c r="AU108" s="142">
        <v>400</v>
      </c>
      <c r="AV108" s="142">
        <v>480</v>
      </c>
      <c r="AW108" s="142">
        <v>160</v>
      </c>
      <c r="AX108" s="142">
        <v>80</v>
      </c>
      <c r="AY108" s="142">
        <v>160</v>
      </c>
      <c r="AZ108" s="142">
        <f t="shared" si="88"/>
        <v>720</v>
      </c>
    </row>
    <row r="109" spans="1:52">
      <c r="A109" s="277">
        <f t="shared" si="113"/>
        <v>109</v>
      </c>
      <c r="B109" s="255" t="s">
        <v>155</v>
      </c>
      <c r="C109" s="256" t="s">
        <v>181</v>
      </c>
      <c r="D109" s="257">
        <f ca="1">+SUM(SUMIF($D$69:$R$69,"="&amp;D$101,$D$20:$R$20),SUMIF($D$69:$R$69,"="&amp;D$101,$D$21:$R$21))/SUM(SUMIF($D$69:$R$69,"="&amp;D$101,$D$71:$R$71),SUMIF($D$69:$R$69,"="&amp;D$101,$D$72:$R$72))</f>
        <v>29.987993197920716</v>
      </c>
      <c r="E109" s="257">
        <f t="shared" ref="E109:R109" ca="1" si="124">+SUM(SUMIF($D$69:$R$69,"="&amp;E$101,$D$20:$R$20),SUMIF($D$69:$R$69,"="&amp;E$101,$D$21:$R$21))/SUM(SUMIF($D$69:$R$69,"="&amp;E$101,$D$71:$R$71),SUMIF($D$69:$R$69,"="&amp;E$101,$D$72:$R$72))</f>
        <v>30.429443678870122</v>
      </c>
      <c r="F109" s="257">
        <f t="shared" ca="1" si="124"/>
        <v>31.467794688385101</v>
      </c>
      <c r="G109" s="257">
        <f t="shared" ca="1" si="124"/>
        <v>32.912384915298851</v>
      </c>
      <c r="H109" s="257">
        <f t="shared" ca="1" si="124"/>
        <v>34.036564183585064</v>
      </c>
      <c r="I109" s="257">
        <f t="shared" ca="1" si="124"/>
        <v>37.16626827118376</v>
      </c>
      <c r="J109" s="257">
        <f t="shared" ca="1" si="124"/>
        <v>45.441052199980788</v>
      </c>
      <c r="K109" s="257">
        <f t="shared" ca="1" si="124"/>
        <v>56.713749842593138</v>
      </c>
      <c r="L109" s="257">
        <f t="shared" ca="1" si="124"/>
        <v>64.650007809986519</v>
      </c>
      <c r="M109" s="257">
        <f t="shared" ca="1" si="124"/>
        <v>65.858089676716901</v>
      </c>
      <c r="N109" s="257">
        <f t="shared" ca="1" si="124"/>
        <v>66.739087450928693</v>
      </c>
      <c r="O109" s="257">
        <f t="shared" ca="1" si="124"/>
        <v>67.775179725542372</v>
      </c>
      <c r="P109" s="257">
        <f t="shared" ca="1" si="124"/>
        <v>70.390436332251568</v>
      </c>
      <c r="Q109" s="257">
        <f t="shared" ca="1" si="124"/>
        <v>74.493642080921674</v>
      </c>
      <c r="R109" s="257">
        <f t="shared" ca="1" si="124"/>
        <v>77.522548799810551</v>
      </c>
      <c r="S109" s="380"/>
      <c r="T109" s="380"/>
      <c r="U109" s="380"/>
      <c r="V109" s="380"/>
      <c r="W109" s="380"/>
      <c r="X109" s="380"/>
      <c r="Y109" s="380"/>
      <c r="AL109" s="27">
        <f t="shared" si="84"/>
        <v>44562</v>
      </c>
      <c r="AM109" s="41" t="str">
        <f t="shared" si="111"/>
        <v>di</v>
      </c>
      <c r="AN109" s="41">
        <f t="shared" si="85"/>
        <v>113</v>
      </c>
      <c r="AO109" s="41">
        <f t="shared" si="112"/>
        <v>121</v>
      </c>
      <c r="AP109" s="41">
        <f t="shared" si="86"/>
        <v>109</v>
      </c>
      <c r="AQ109" s="41" t="str">
        <f t="shared" si="120"/>
        <v>de</v>
      </c>
      <c r="AS109" s="139">
        <v>43800</v>
      </c>
      <c r="AT109" s="142">
        <v>336</v>
      </c>
      <c r="AU109" s="142">
        <v>408</v>
      </c>
      <c r="AV109" s="142">
        <v>504</v>
      </c>
      <c r="AW109" s="142">
        <v>160</v>
      </c>
      <c r="AX109" s="142">
        <v>80</v>
      </c>
      <c r="AY109" s="142">
        <v>168</v>
      </c>
      <c r="AZ109" s="142">
        <f t="shared" si="88"/>
        <v>744</v>
      </c>
    </row>
    <row r="110" spans="1:52">
      <c r="A110" s="277">
        <f t="shared" si="113"/>
        <v>110</v>
      </c>
      <c r="B110" s="255" t="s">
        <v>156</v>
      </c>
      <c r="C110" s="256" t="s">
        <v>181</v>
      </c>
      <c r="D110" s="257">
        <f ca="1">+SUM(SUMIF($D$69:$R$69,"="&amp;D$101,$D$22:$R$22),SUMIF($D$69:$R$69,"="&amp;D$101,$D$23:$R$23),SUMIF($D$69:$R$69,"="&amp;D$101,$D$24:$R$24))/SUM(SUMIF($D$69:$R$69,"="&amp;D$101,$D$73:$R$73),SUMIF($D$69:$R$69,"="&amp;D$101,$D$74:$R$74),SUMIF($D$69:$R$69,"="&amp;D$101,$D$75:$R$75))</f>
        <v>31.436015455098005</v>
      </c>
      <c r="E110" s="257">
        <f t="shared" ref="E110:R110" ca="1" si="125">+SUM(SUMIF($D$69:$R$69,"="&amp;E$101,$D$22:$R$22),SUMIF($D$69:$R$69,"="&amp;E$101,$D$23:$R$23),SUMIF($D$69:$R$69,"="&amp;E$101,$D$24:$R$24))/SUM(SUMIF($D$69:$R$69,"="&amp;E$101,$D$73:$R$73),SUMIF($D$69:$R$69,"="&amp;E$101,$D$74:$R$74),SUMIF($D$69:$R$69,"="&amp;E$101,$D$75:$R$75))</f>
        <v>31.949037324592862</v>
      </c>
      <c r="F110" s="257">
        <f t="shared" ca="1" si="125"/>
        <v>32.977083056064707</v>
      </c>
      <c r="G110" s="257">
        <f t="shared" ca="1" si="125"/>
        <v>34.40300086441605</v>
      </c>
      <c r="H110" s="257">
        <f t="shared" ca="1" si="125"/>
        <v>36.544301938040611</v>
      </c>
      <c r="I110" s="257">
        <f t="shared" ca="1" si="125"/>
        <v>39.219155401584487</v>
      </c>
      <c r="J110" s="257">
        <f t="shared" ca="1" si="125"/>
        <v>47.579834603964756</v>
      </c>
      <c r="K110" s="257">
        <f t="shared" ca="1" si="125"/>
        <v>59.223496834946587</v>
      </c>
      <c r="L110" s="257">
        <f t="shared" ca="1" si="125"/>
        <v>67.363200110410247</v>
      </c>
      <c r="M110" s="257">
        <f t="shared" ca="1" si="125"/>
        <v>68.980399300378551</v>
      </c>
      <c r="N110" s="257">
        <f t="shared" ca="1" si="125"/>
        <v>69.954541322235343</v>
      </c>
      <c r="O110" s="257">
        <f t="shared" ca="1" si="125"/>
        <v>70.863262253781869</v>
      </c>
      <c r="P110" s="257">
        <f t="shared" ca="1" si="125"/>
        <v>74.033033398703679</v>
      </c>
      <c r="Q110" s="257">
        <f t="shared" ca="1" si="125"/>
        <v>79.25890943199002</v>
      </c>
      <c r="R110" s="257">
        <f t="shared" ca="1" si="125"/>
        <v>83.490688207255062</v>
      </c>
      <c r="S110" s="380"/>
      <c r="T110" s="380"/>
      <c r="U110" s="380"/>
      <c r="V110" s="380"/>
      <c r="W110" s="380"/>
      <c r="X110" s="380"/>
      <c r="Y110" s="380"/>
      <c r="AL110" s="27">
        <f t="shared" si="84"/>
        <v>44593</v>
      </c>
      <c r="AM110" s="41" t="str">
        <f t="shared" si="111"/>
        <v>dj</v>
      </c>
      <c r="AN110" s="41">
        <f t="shared" si="85"/>
        <v>114</v>
      </c>
      <c r="AO110" s="41">
        <f t="shared" si="112"/>
        <v>121</v>
      </c>
      <c r="AP110" s="41">
        <f t="shared" si="86"/>
        <v>110</v>
      </c>
      <c r="AQ110" s="41" t="str">
        <f t="shared" si="120"/>
        <v>df</v>
      </c>
      <c r="AS110" s="140">
        <v>43831</v>
      </c>
      <c r="AT110" s="143">
        <v>352</v>
      </c>
      <c r="AU110" s="143">
        <v>392</v>
      </c>
      <c r="AV110" s="143">
        <v>528</v>
      </c>
      <c r="AW110" s="143">
        <v>144</v>
      </c>
      <c r="AX110" s="143">
        <v>72</v>
      </c>
      <c r="AY110" s="143">
        <v>176</v>
      </c>
      <c r="AZ110" s="143">
        <f t="shared" si="88"/>
        <v>744</v>
      </c>
    </row>
    <row r="111" spans="1:52">
      <c r="A111" s="277">
        <f t="shared" si="113"/>
        <v>111</v>
      </c>
      <c r="B111" s="258" t="s">
        <v>157</v>
      </c>
      <c r="C111" s="259" t="s">
        <v>181</v>
      </c>
      <c r="D111" s="260">
        <f ca="1">+SUM(SUMIF($D$69:$R$69,"="&amp;D$101,$D$25:$R$25),SUMIF($D$69:$R$69,"="&amp;D$101,$D$26:$R$26))/SUM(SUMIF($D$69:$R$69,"="&amp;D$101,$D$76:$R$76),SUMIF($D$69:$R$69,"="&amp;D$101,$D$77:$R$77))</f>
        <v>30.416582430088258</v>
      </c>
      <c r="E111" s="260">
        <f t="shared" ref="E111:R111" ca="1" si="126">+SUM(SUMIF($D$69:$R$69,"="&amp;E$101,$D$25:$R$25),SUMIF($D$69:$R$69,"="&amp;E$101,$D$26:$R$26))/SUM(SUMIF($D$69:$R$69,"="&amp;E$101,$D$76:$R$76),SUMIF($D$69:$R$69,"="&amp;E$101,$D$77:$R$77))</f>
        <v>30.876110145821585</v>
      </c>
      <c r="F111" s="260">
        <f t="shared" ca="1" si="126"/>
        <v>32.089794772012816</v>
      </c>
      <c r="G111" s="260">
        <f t="shared" ca="1" si="126"/>
        <v>33.518925675822366</v>
      </c>
      <c r="H111" s="260">
        <f t="shared" ca="1" si="126"/>
        <v>34.692574217003539</v>
      </c>
      <c r="I111" s="260">
        <f t="shared" ca="1" si="126"/>
        <v>37.583153553345845</v>
      </c>
      <c r="J111" s="260">
        <f t="shared" ca="1" si="126"/>
        <v>46.100051571251825</v>
      </c>
      <c r="K111" s="260">
        <f t="shared" ca="1" si="126"/>
        <v>57.305456544325182</v>
      </c>
      <c r="L111" s="260">
        <f t="shared" ca="1" si="126"/>
        <v>64.937979930859484</v>
      </c>
      <c r="M111" s="260">
        <f t="shared" ca="1" si="126"/>
        <v>66.425936732162441</v>
      </c>
      <c r="N111" s="260">
        <f t="shared" ca="1" si="126"/>
        <v>67.372589375997094</v>
      </c>
      <c r="O111" s="260">
        <f t="shared" ca="1" si="126"/>
        <v>68.676061064138423</v>
      </c>
      <c r="P111" s="260">
        <f t="shared" ca="1" si="126"/>
        <v>71.075324940203558</v>
      </c>
      <c r="Q111" s="260">
        <f t="shared" ca="1" si="126"/>
        <v>75.374210740288277</v>
      </c>
      <c r="R111" s="260">
        <f t="shared" ca="1" si="126"/>
        <v>79.144261030453549</v>
      </c>
      <c r="S111" s="380"/>
      <c r="T111" s="380"/>
      <c r="U111" s="380"/>
      <c r="V111" s="380"/>
      <c r="W111" s="380"/>
      <c r="X111" s="380"/>
      <c r="Y111" s="380"/>
      <c r="AL111" s="27">
        <f t="shared" si="84"/>
        <v>44621</v>
      </c>
      <c r="AM111" s="41" t="str">
        <f t="shared" si="111"/>
        <v>dk</v>
      </c>
      <c r="AN111" s="41">
        <f t="shared" si="85"/>
        <v>115</v>
      </c>
      <c r="AO111" s="41">
        <f t="shared" si="112"/>
        <v>121</v>
      </c>
      <c r="AP111" s="41">
        <f t="shared" si="86"/>
        <v>111</v>
      </c>
      <c r="AQ111" s="41" t="str">
        <f t="shared" si="120"/>
        <v>dg</v>
      </c>
      <c r="AS111" s="140">
        <v>43862</v>
      </c>
      <c r="AT111" s="143">
        <v>320</v>
      </c>
      <c r="AU111" s="143">
        <v>376</v>
      </c>
      <c r="AV111" s="143">
        <v>480</v>
      </c>
      <c r="AW111" s="143">
        <v>144</v>
      </c>
      <c r="AX111" s="143">
        <v>72</v>
      </c>
      <c r="AY111" s="143">
        <v>160</v>
      </c>
      <c r="AZ111" s="143">
        <f t="shared" si="88"/>
        <v>696</v>
      </c>
    </row>
    <row r="112" spans="1:52">
      <c r="A112" s="277">
        <f t="shared" si="113"/>
        <v>112</v>
      </c>
      <c r="B112" s="45"/>
      <c r="C112" s="45"/>
      <c r="D112" s="41"/>
      <c r="E112" s="41"/>
      <c r="F112" s="41"/>
      <c r="G112" s="41"/>
      <c r="AL112" s="27">
        <f t="shared" si="84"/>
        <v>44652</v>
      </c>
      <c r="AM112" s="41" t="str">
        <f t="shared" si="111"/>
        <v>dl</v>
      </c>
      <c r="AN112" s="41">
        <f t="shared" si="85"/>
        <v>116</v>
      </c>
      <c r="AO112" s="41">
        <f t="shared" si="112"/>
        <v>121</v>
      </c>
      <c r="AP112" s="41">
        <f t="shared" si="86"/>
        <v>112</v>
      </c>
      <c r="AQ112" s="41" t="str">
        <f t="shared" si="120"/>
        <v>dh</v>
      </c>
      <c r="AS112" s="140">
        <v>43891</v>
      </c>
      <c r="AT112" s="143">
        <v>352</v>
      </c>
      <c r="AU112" s="143">
        <v>392</v>
      </c>
      <c r="AV112" s="143">
        <v>528</v>
      </c>
      <c r="AW112" s="143">
        <v>144</v>
      </c>
      <c r="AX112" s="143">
        <v>72</v>
      </c>
      <c r="AY112" s="143">
        <v>176</v>
      </c>
      <c r="AZ112" s="143">
        <f t="shared" si="88"/>
        <v>744</v>
      </c>
    </row>
    <row r="113" spans="1:52">
      <c r="A113" s="277">
        <f t="shared" si="113"/>
        <v>113</v>
      </c>
      <c r="B113" s="253" t="s">
        <v>178</v>
      </c>
      <c r="C113" s="253" t="s">
        <v>179</v>
      </c>
      <c r="D113" s="253">
        <f>+D107</f>
        <v>2013</v>
      </c>
      <c r="E113" s="253">
        <f t="shared" ref="E113:G113" si="127">+E107</f>
        <v>2014</v>
      </c>
      <c r="F113" s="253">
        <f t="shared" si="127"/>
        <v>2015</v>
      </c>
      <c r="G113" s="253">
        <f t="shared" si="127"/>
        <v>2016</v>
      </c>
      <c r="H113" s="253">
        <f t="shared" ref="H113:R113" si="128">+H107</f>
        <v>2017</v>
      </c>
      <c r="I113" s="253">
        <f t="shared" si="128"/>
        <v>2018</v>
      </c>
      <c r="J113" s="253">
        <f t="shared" si="128"/>
        <v>2019</v>
      </c>
      <c r="K113" s="253">
        <f t="shared" si="128"/>
        <v>2020</v>
      </c>
      <c r="L113" s="253">
        <f t="shared" si="128"/>
        <v>2021</v>
      </c>
      <c r="M113" s="253">
        <f t="shared" si="128"/>
        <v>2022</v>
      </c>
      <c r="N113" s="253">
        <f t="shared" si="128"/>
        <v>2023</v>
      </c>
      <c r="O113" s="253">
        <f t="shared" si="128"/>
        <v>2024</v>
      </c>
      <c r="P113" s="253">
        <f t="shared" si="128"/>
        <v>2025</v>
      </c>
      <c r="Q113" s="253">
        <f t="shared" si="128"/>
        <v>2026</v>
      </c>
      <c r="R113" s="253">
        <f t="shared" si="128"/>
        <v>2027</v>
      </c>
      <c r="S113" s="261"/>
      <c r="T113" s="261"/>
      <c r="U113" s="261"/>
      <c r="V113" s="261"/>
      <c r="W113" s="261"/>
      <c r="X113" s="261"/>
      <c r="Y113" s="261"/>
      <c r="AL113" s="27">
        <f t="shared" si="84"/>
        <v>44682</v>
      </c>
      <c r="AM113" s="41" t="str">
        <f t="shared" si="111"/>
        <v>dm</v>
      </c>
      <c r="AN113" s="41">
        <f t="shared" si="85"/>
        <v>117</v>
      </c>
      <c r="AO113" s="41">
        <f t="shared" si="112"/>
        <v>121</v>
      </c>
      <c r="AP113" s="41">
        <f t="shared" si="86"/>
        <v>113</v>
      </c>
      <c r="AQ113" s="41" t="str">
        <f t="shared" si="120"/>
        <v>di</v>
      </c>
      <c r="AS113" s="140">
        <v>43922</v>
      </c>
      <c r="AT113" s="143">
        <v>352</v>
      </c>
      <c r="AU113" s="143">
        <v>368</v>
      </c>
      <c r="AV113" s="143">
        <v>528</v>
      </c>
      <c r="AW113" s="143">
        <v>128</v>
      </c>
      <c r="AX113" s="143">
        <v>64</v>
      </c>
      <c r="AY113" s="143">
        <v>176</v>
      </c>
      <c r="AZ113" s="143">
        <f t="shared" si="88"/>
        <v>720</v>
      </c>
    </row>
    <row r="114" spans="1:52">
      <c r="A114" s="277">
        <f t="shared" si="113"/>
        <v>114</v>
      </c>
      <c r="B114" s="255" t="s">
        <v>154</v>
      </c>
      <c r="C114" s="256" t="s">
        <v>182</v>
      </c>
      <c r="D114" s="566">
        <f ca="1">+SUM(SUMIF($D$69:$R$69,"="&amp;D$101,$D$55:$Q$55)/SUMIF($D$69:$R$69,"="&amp;D$101,$D$70:$Q$70))</f>
        <v>5.1972366429620269</v>
      </c>
      <c r="E114" s="566">
        <f t="shared" ref="E114:R114" ca="1" si="129">+SUM(SUMIF($D$69:$R$69,"="&amp;E$101,$D$55:$Q$55)/SUMIF($D$69:$R$69,"="&amp;E$101,$D$70:$Q$70))</f>
        <v>3.8705146464440965</v>
      </c>
      <c r="F114" s="566">
        <f t="shared" ca="1" si="129"/>
        <v>3.3280993484401322</v>
      </c>
      <c r="G114" s="566">
        <f t="shared" ca="1" si="129"/>
        <v>3.5688177529232457</v>
      </c>
      <c r="H114" s="566">
        <f t="shared" ca="1" si="129"/>
        <v>3.7481312513948906</v>
      </c>
      <c r="I114" s="566">
        <f t="shared" ca="1" si="129"/>
        <v>5.5837944243858324</v>
      </c>
      <c r="J114" s="566">
        <f t="shared" ca="1" si="129"/>
        <v>12.769175642323278</v>
      </c>
      <c r="K114" s="566">
        <f t="shared" ca="1" si="129"/>
        <v>22.377137939886339</v>
      </c>
      <c r="L114" s="566">
        <f t="shared" ca="1" si="129"/>
        <v>29.075294919251508</v>
      </c>
      <c r="M114" s="566">
        <f t="shared" ca="1" si="129"/>
        <v>29.010147840087043</v>
      </c>
      <c r="N114" s="566">
        <f t="shared" ca="1" si="129"/>
        <v>28.35394608922946</v>
      </c>
      <c r="O114" s="566">
        <f t="shared" ca="1" si="129"/>
        <v>28.414735036720604</v>
      </c>
      <c r="P114" s="566">
        <f t="shared" ca="1" si="129"/>
        <v>28.409051211198026</v>
      </c>
      <c r="Q114" s="566">
        <f t="shared" ca="1" si="129"/>
        <v>26.410066474161486</v>
      </c>
      <c r="R114" s="566">
        <f t="shared" ca="1" si="129"/>
        <v>26.585121579057933</v>
      </c>
      <c r="S114" s="637"/>
      <c r="T114" s="637"/>
      <c r="U114" s="637"/>
      <c r="V114" s="637"/>
      <c r="W114" s="637"/>
      <c r="X114" s="637"/>
      <c r="Y114" s="637"/>
      <c r="AL114" s="27">
        <f t="shared" si="84"/>
        <v>44713</v>
      </c>
      <c r="AM114" s="41" t="str">
        <f t="shared" si="111"/>
        <v>dn</v>
      </c>
      <c r="AN114" s="41">
        <f t="shared" si="85"/>
        <v>118</v>
      </c>
      <c r="AO114" s="41">
        <f t="shared" si="112"/>
        <v>121</v>
      </c>
      <c r="AP114" s="41">
        <f t="shared" si="86"/>
        <v>114</v>
      </c>
      <c r="AQ114" s="41" t="str">
        <f t="shared" si="120"/>
        <v>dj</v>
      </c>
      <c r="AS114" s="140">
        <v>43952</v>
      </c>
      <c r="AT114" s="143">
        <v>320</v>
      </c>
      <c r="AU114" s="143">
        <v>424</v>
      </c>
      <c r="AV114" s="143">
        <v>480</v>
      </c>
      <c r="AW114" s="143">
        <v>176</v>
      </c>
      <c r="AX114" s="143">
        <v>88</v>
      </c>
      <c r="AY114" s="143">
        <v>160</v>
      </c>
      <c r="AZ114" s="143">
        <f t="shared" si="88"/>
        <v>744</v>
      </c>
    </row>
    <row r="115" spans="1:52">
      <c r="A115" s="277">
        <f t="shared" si="113"/>
        <v>115</v>
      </c>
      <c r="B115" s="255" t="s">
        <v>155</v>
      </c>
      <c r="C115" s="256" t="s">
        <v>182</v>
      </c>
      <c r="D115" s="566">
        <f ca="1">+SUM(SUMIF($D$69:$R$69,"="&amp;D$101,$D$56:$R$56),SUMIF($D$69:$R$69,"="&amp;D$101,$D$57:$R$57))/SUM(SUMIF($D$69:$R$69,"="&amp;D$101,$D$71:$R$71),SUMIF($D$69:$R$69,"="&amp;D$101,$D$72:$R$72))</f>
        <v>-1.3871662117835097</v>
      </c>
      <c r="E115" s="566">
        <f t="shared" ref="E115:R115" ca="1" si="130">+SUM(SUMIF($D$69:$R$69,"="&amp;E$101,$D$56:$R$56),SUMIF($D$69:$R$69,"="&amp;E$101,$D$57:$R$57))/SUM(SUMIF($D$69:$R$69,"="&amp;E$101,$D$71:$R$71),SUMIF($D$69:$R$69,"="&amp;E$101,$D$72:$R$72))</f>
        <v>-0.91754131293449637</v>
      </c>
      <c r="F115" s="566">
        <f t="shared" ca="1" si="130"/>
        <v>-2.0182447730154487</v>
      </c>
      <c r="G115" s="566">
        <f t="shared" ca="1" si="130"/>
        <v>-1.1110205689403529</v>
      </c>
      <c r="H115" s="566">
        <f t="shared" ca="1" si="130"/>
        <v>-1.4638871864576468</v>
      </c>
      <c r="I115" s="566">
        <f t="shared" ca="1" si="130"/>
        <v>0.49007987801538855</v>
      </c>
      <c r="J115" s="566">
        <f t="shared" ca="1" si="130"/>
        <v>8.0842830119100082</v>
      </c>
      <c r="K115" s="566">
        <f t="shared" ca="1" si="130"/>
        <v>17.527618265020898</v>
      </c>
      <c r="L115" s="566">
        <f t="shared" ca="1" si="130"/>
        <v>24.117763056665531</v>
      </c>
      <c r="M115" s="566">
        <f t="shared" ca="1" si="130"/>
        <v>24.002217609452092</v>
      </c>
      <c r="N115" s="566">
        <f t="shared" ca="1" si="130"/>
        <v>22.836070605851155</v>
      </c>
      <c r="O115" s="566">
        <f t="shared" ca="1" si="130"/>
        <v>22.797127554222854</v>
      </c>
      <c r="P115" s="566">
        <f t="shared" ca="1" si="130"/>
        <v>21.877071841234617</v>
      </c>
      <c r="Q115" s="566">
        <f t="shared" ca="1" si="130"/>
        <v>19.422227637410597</v>
      </c>
      <c r="R115" s="566">
        <f t="shared" ca="1" si="130"/>
        <v>18.85336151104935</v>
      </c>
      <c r="S115" s="637"/>
      <c r="T115" s="637"/>
      <c r="U115" s="637"/>
      <c r="V115" s="637"/>
      <c r="W115" s="637"/>
      <c r="X115" s="637"/>
      <c r="Y115" s="637"/>
      <c r="AL115" s="27">
        <f t="shared" si="84"/>
        <v>44743</v>
      </c>
      <c r="AM115" s="41" t="str">
        <f t="shared" si="111"/>
        <v>do</v>
      </c>
      <c r="AN115" s="41">
        <f t="shared" si="85"/>
        <v>119</v>
      </c>
      <c r="AO115" s="41">
        <f t="shared" si="112"/>
        <v>121</v>
      </c>
      <c r="AP115" s="41">
        <f t="shared" si="86"/>
        <v>115</v>
      </c>
      <c r="AQ115" s="41" t="str">
        <f t="shared" si="120"/>
        <v>dk</v>
      </c>
      <c r="AS115" s="140">
        <v>43983</v>
      </c>
      <c r="AT115" s="143">
        <v>352</v>
      </c>
      <c r="AU115" s="143">
        <v>368</v>
      </c>
      <c r="AV115" s="143">
        <v>528</v>
      </c>
      <c r="AW115" s="143">
        <v>128</v>
      </c>
      <c r="AX115" s="143">
        <v>64</v>
      </c>
      <c r="AY115" s="143">
        <v>176</v>
      </c>
      <c r="AZ115" s="143">
        <f t="shared" si="88"/>
        <v>720</v>
      </c>
    </row>
    <row r="116" spans="1:52">
      <c r="A116" s="277">
        <f t="shared" si="113"/>
        <v>116</v>
      </c>
      <c r="B116" s="255" t="s">
        <v>156</v>
      </c>
      <c r="C116" s="256" t="s">
        <v>182</v>
      </c>
      <c r="D116" s="566">
        <f ca="1">+SUM(SUMIF($D$69:$R$69,"="&amp;D$101,$D$58:$R$58),SUMIF($D$69:$R$69,"="&amp;D$101,$D$59:$R$59),SUMIF($D$69:$R$69,"="&amp;D$101,$D$60:$R$60))/SUM(SUMIF($D$69:$R$69,"="&amp;D$101,$D$73:$R$73),SUMIF($D$69:$R$69,"="&amp;D$101,$D$74:$R$74),SUMIF($D$69:$R$69,"="&amp;D$101,$D$75:$R$75))</f>
        <v>4.0753397223847259</v>
      </c>
      <c r="E116" s="566">
        <f t="shared" ref="E116:R116" ca="1" si="131">+SUM(SUMIF($D$69:$R$69,"="&amp;E$101,$D$58:$R$58),SUMIF($D$69:$R$69,"="&amp;E$101,$D$59:$R$59),SUMIF($D$69:$R$69,"="&amp;E$101,$D$60:$R$60))/SUM(SUMIF($D$69:$R$69,"="&amp;E$101,$D$73:$R$73),SUMIF($D$69:$R$69,"="&amp;E$101,$D$74:$R$74),SUMIF($D$69:$R$69,"="&amp;E$101,$D$75:$R$75))</f>
        <v>3.7603882006233103</v>
      </c>
      <c r="F116" s="566">
        <f t="shared" ca="1" si="131"/>
        <v>3.0110706526702824</v>
      </c>
      <c r="G116" s="566">
        <f t="shared" ca="1" si="131"/>
        <v>2.9902886185275177</v>
      </c>
      <c r="H116" s="566">
        <f t="shared" ca="1" si="131"/>
        <v>3.305989749397265</v>
      </c>
      <c r="I116" s="566">
        <f t="shared" ca="1" si="131"/>
        <v>5.1440183509208381</v>
      </c>
      <c r="J116" s="566">
        <f t="shared" ca="1" si="131"/>
        <v>12.834271274985944</v>
      </c>
      <c r="K116" s="566">
        <f t="shared" ca="1" si="131"/>
        <v>22.924833148176241</v>
      </c>
      <c r="L116" s="566">
        <f t="shared" ca="1" si="131"/>
        <v>29.856021598660647</v>
      </c>
      <c r="M116" s="566">
        <f t="shared" ca="1" si="131"/>
        <v>29.934449960656366</v>
      </c>
      <c r="N116" s="566">
        <f t="shared" ca="1" si="131"/>
        <v>28.977124313860106</v>
      </c>
      <c r="O116" s="566">
        <f t="shared" ca="1" si="131"/>
        <v>29.184384520515877</v>
      </c>
      <c r="P116" s="566">
        <f t="shared" ca="1" si="131"/>
        <v>28.62043723483912</v>
      </c>
      <c r="Q116" s="566">
        <f t="shared" ca="1" si="131"/>
        <v>27.205535026111125</v>
      </c>
      <c r="R116" s="566">
        <f t="shared" ca="1" si="131"/>
        <v>27.356092238617922</v>
      </c>
      <c r="S116" s="637"/>
      <c r="T116" s="637"/>
      <c r="U116" s="637"/>
      <c r="V116" s="637"/>
      <c r="W116" s="637"/>
      <c r="X116" s="637"/>
      <c r="Y116" s="637"/>
      <c r="AL116" s="27">
        <f t="shared" si="84"/>
        <v>44774</v>
      </c>
      <c r="AM116" s="41" t="str">
        <f t="shared" si="111"/>
        <v>dp</v>
      </c>
      <c r="AN116" s="41">
        <f t="shared" si="85"/>
        <v>120</v>
      </c>
      <c r="AO116" s="41">
        <f t="shared" si="112"/>
        <v>121</v>
      </c>
      <c r="AP116" s="41">
        <f t="shared" si="86"/>
        <v>116</v>
      </c>
      <c r="AQ116" s="41" t="str">
        <f t="shared" si="120"/>
        <v>dl</v>
      </c>
      <c r="AS116" s="140">
        <v>44013</v>
      </c>
      <c r="AT116" s="143">
        <v>368</v>
      </c>
      <c r="AU116" s="143">
        <v>376</v>
      </c>
      <c r="AV116" s="143">
        <v>552</v>
      </c>
      <c r="AW116" s="143">
        <v>128</v>
      </c>
      <c r="AX116" s="143">
        <v>64</v>
      </c>
      <c r="AY116" s="143">
        <v>184</v>
      </c>
      <c r="AZ116" s="143">
        <f t="shared" si="88"/>
        <v>744</v>
      </c>
    </row>
    <row r="117" spans="1:52">
      <c r="A117" s="277">
        <f t="shared" si="113"/>
        <v>117</v>
      </c>
      <c r="B117" s="258" t="s">
        <v>157</v>
      </c>
      <c r="C117" s="259" t="s">
        <v>182</v>
      </c>
      <c r="D117" s="567">
        <f ca="1">+SUM(SUMIF($D$69:$R$69,"="&amp;D$101,$D$61:$R$61),SUMIF($D$69:$R$69,"="&amp;D$101,$D$62:$R$62))/SUM(SUMIF($D$69:$R$69,"="&amp;D$101,$D$76:$R$76),SUMIF($D$69:$R$69,"="&amp;D$101,$D$77:$R$77))</f>
        <v>2.4437234856045755</v>
      </c>
      <c r="E117" s="567">
        <f t="shared" ref="E117:R117" ca="1" si="132">+SUM(SUMIF($D$69:$R$69,"="&amp;E$101,$D$61:$R$61),SUMIF($D$69:$R$69,"="&amp;E$101,$D$62:$R$62))/SUM(SUMIF($D$69:$R$69,"="&amp;E$101,$D$76:$R$76),SUMIF($D$69:$R$69,"="&amp;E$101,$D$77:$R$77))</f>
        <v>2.0542498964298268</v>
      </c>
      <c r="F117" s="567">
        <f t="shared" ca="1" si="132"/>
        <v>0.81797115176943136</v>
      </c>
      <c r="G117" s="567">
        <f t="shared" ca="1" si="132"/>
        <v>0.26946942997987683</v>
      </c>
      <c r="H117" s="567">
        <f t="shared" ca="1" si="132"/>
        <v>5.5886408635739154E-2</v>
      </c>
      <c r="I117" s="567">
        <f t="shared" ca="1" si="132"/>
        <v>1.9335992558805877</v>
      </c>
      <c r="J117" s="567">
        <f t="shared" ca="1" si="132"/>
        <v>9.5322871212993974</v>
      </c>
      <c r="K117" s="567">
        <f t="shared" ca="1" si="132"/>
        <v>19.242495265638791</v>
      </c>
      <c r="L117" s="567">
        <f t="shared" ca="1" si="132"/>
        <v>25.716954572255432</v>
      </c>
      <c r="M117" s="567">
        <f t="shared" ca="1" si="132"/>
        <v>25.624204465853698</v>
      </c>
      <c r="N117" s="567">
        <f t="shared" ca="1" si="132"/>
        <v>24.66017718994793</v>
      </c>
      <c r="O117" s="567">
        <f t="shared" ca="1" si="132"/>
        <v>25.012831038616117</v>
      </c>
      <c r="P117" s="567">
        <f t="shared" ca="1" si="132"/>
        <v>24.122195757419124</v>
      </c>
      <c r="Q117" s="567">
        <f t="shared" ca="1" si="132"/>
        <v>22.065665067128574</v>
      </c>
      <c r="R117" s="567">
        <f t="shared" ca="1" si="132"/>
        <v>21.857652968704091</v>
      </c>
      <c r="S117" s="637"/>
      <c r="T117" s="637"/>
      <c r="U117" s="637"/>
      <c r="V117" s="637"/>
      <c r="W117" s="637"/>
      <c r="X117" s="637"/>
      <c r="Y117" s="637"/>
      <c r="AL117" s="27">
        <f t="shared" si="84"/>
        <v>44805</v>
      </c>
      <c r="AM117" s="41" t="str">
        <f t="shared" si="111"/>
        <v>dq</v>
      </c>
      <c r="AN117" s="41">
        <f t="shared" si="85"/>
        <v>121</v>
      </c>
      <c r="AO117" s="41">
        <f t="shared" si="112"/>
        <v>121</v>
      </c>
      <c r="AP117" s="41">
        <f t="shared" si="86"/>
        <v>117</v>
      </c>
      <c r="AQ117" s="41" t="str">
        <f t="shared" si="120"/>
        <v>dm</v>
      </c>
      <c r="AS117" s="140">
        <v>44044</v>
      </c>
      <c r="AT117" s="143">
        <v>336</v>
      </c>
      <c r="AU117" s="143">
        <v>408</v>
      </c>
      <c r="AV117" s="143">
        <v>504</v>
      </c>
      <c r="AW117" s="143">
        <v>160</v>
      </c>
      <c r="AX117" s="143">
        <v>80</v>
      </c>
      <c r="AY117" s="143">
        <v>168</v>
      </c>
      <c r="AZ117" s="143">
        <f t="shared" si="88"/>
        <v>744</v>
      </c>
    </row>
    <row r="118" spans="1:52">
      <c r="AL118" s="27">
        <f t="shared" si="84"/>
        <v>44835</v>
      </c>
      <c r="AM118" s="41" t="str">
        <f t="shared" si="111"/>
        <v>dr</v>
      </c>
      <c r="AN118" s="41">
        <f t="shared" si="85"/>
        <v>122</v>
      </c>
      <c r="AO118" s="41">
        <f t="shared" si="112"/>
        <v>121</v>
      </c>
      <c r="AP118" s="41">
        <f t="shared" si="86"/>
        <v>118</v>
      </c>
      <c r="AQ118" s="41" t="str">
        <f t="shared" si="120"/>
        <v>dn</v>
      </c>
      <c r="AS118" s="140">
        <v>44075</v>
      </c>
      <c r="AT118" s="143">
        <v>336</v>
      </c>
      <c r="AU118" s="143">
        <v>384</v>
      </c>
      <c r="AV118" s="143">
        <v>504</v>
      </c>
      <c r="AW118" s="143">
        <v>144</v>
      </c>
      <c r="AX118" s="143">
        <v>72</v>
      </c>
      <c r="AY118" s="143">
        <v>168</v>
      </c>
      <c r="AZ118" s="143">
        <f t="shared" si="88"/>
        <v>720</v>
      </c>
    </row>
    <row r="119" spans="1:52"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12"/>
      <c r="T119" s="212"/>
      <c r="U119" s="212"/>
      <c r="V119" s="212"/>
      <c r="W119" s="212"/>
      <c r="X119" s="212"/>
      <c r="Y119" s="212"/>
      <c r="AL119" s="27">
        <f t="shared" si="84"/>
        <v>44866</v>
      </c>
      <c r="AM119" s="41" t="str">
        <f t="shared" si="111"/>
        <v>ds</v>
      </c>
      <c r="AN119" s="41">
        <f t="shared" si="85"/>
        <v>123</v>
      </c>
      <c r="AO119" s="41">
        <f t="shared" si="112"/>
        <v>121</v>
      </c>
      <c r="AP119" s="41">
        <f t="shared" si="86"/>
        <v>119</v>
      </c>
      <c r="AQ119" s="41" t="str">
        <f t="shared" ref="AQ119:AQ130" si="133">+"d"&amp;AQ15</f>
        <v>do</v>
      </c>
      <c r="AS119" s="140">
        <v>44105</v>
      </c>
      <c r="AT119" s="143">
        <v>352</v>
      </c>
      <c r="AU119" s="143">
        <v>392</v>
      </c>
      <c r="AV119" s="143">
        <v>528</v>
      </c>
      <c r="AW119" s="143">
        <v>144</v>
      </c>
      <c r="AX119" s="143">
        <v>72</v>
      </c>
      <c r="AY119" s="143">
        <v>176</v>
      </c>
      <c r="AZ119" s="143">
        <f t="shared" si="88"/>
        <v>744</v>
      </c>
    </row>
    <row r="120" spans="1:52"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12"/>
      <c r="T120" s="212"/>
      <c r="U120" s="212"/>
      <c r="V120" s="212"/>
      <c r="W120" s="212"/>
      <c r="X120" s="212"/>
      <c r="Y120" s="212"/>
      <c r="AL120" s="27">
        <f t="shared" si="84"/>
        <v>44896</v>
      </c>
      <c r="AM120" s="41" t="str">
        <f t="shared" si="111"/>
        <v>dt</v>
      </c>
      <c r="AN120" s="41">
        <f t="shared" si="85"/>
        <v>124</v>
      </c>
      <c r="AO120" s="41">
        <f t="shared" si="112"/>
        <v>121</v>
      </c>
      <c r="AP120" s="41">
        <f t="shared" si="86"/>
        <v>120</v>
      </c>
      <c r="AQ120" s="41" t="str">
        <f t="shared" si="133"/>
        <v>dp</v>
      </c>
      <c r="AS120" s="140">
        <v>44136</v>
      </c>
      <c r="AT120" s="143">
        <v>320</v>
      </c>
      <c r="AU120" s="143">
        <v>400</v>
      </c>
      <c r="AV120" s="143">
        <v>480</v>
      </c>
      <c r="AW120" s="143">
        <v>160</v>
      </c>
      <c r="AX120" s="143">
        <v>80</v>
      </c>
      <c r="AY120" s="143">
        <v>160</v>
      </c>
      <c r="AZ120" s="143">
        <f t="shared" si="88"/>
        <v>720</v>
      </c>
    </row>
    <row r="121" spans="1:52"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12"/>
      <c r="T121" s="212"/>
      <c r="U121" s="212"/>
      <c r="V121" s="212"/>
      <c r="W121" s="212"/>
      <c r="X121" s="212"/>
      <c r="Y121" s="212"/>
      <c r="AL121" s="27">
        <f t="shared" si="84"/>
        <v>44927</v>
      </c>
      <c r="AM121" s="41" t="str">
        <f t="shared" si="111"/>
        <v>du</v>
      </c>
      <c r="AN121" s="41">
        <f t="shared" si="85"/>
        <v>125</v>
      </c>
      <c r="AO121" s="41">
        <f t="shared" si="112"/>
        <v>121</v>
      </c>
      <c r="AP121" s="41">
        <f t="shared" si="86"/>
        <v>121</v>
      </c>
      <c r="AQ121" s="41" t="str">
        <f t="shared" si="133"/>
        <v>dq</v>
      </c>
      <c r="AS121" s="140">
        <v>44166</v>
      </c>
      <c r="AT121" s="143">
        <v>352</v>
      </c>
      <c r="AU121" s="143">
        <v>392</v>
      </c>
      <c r="AV121" s="143">
        <v>528</v>
      </c>
      <c r="AW121" s="143">
        <v>144</v>
      </c>
      <c r="AX121" s="143">
        <v>72</v>
      </c>
      <c r="AY121" s="143">
        <v>176</v>
      </c>
      <c r="AZ121" s="143">
        <f t="shared" si="88"/>
        <v>744</v>
      </c>
    </row>
    <row r="122" spans="1:52"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12"/>
      <c r="T122" s="212"/>
      <c r="U122" s="212"/>
      <c r="V122" s="212"/>
      <c r="W122" s="212"/>
      <c r="X122" s="212"/>
      <c r="Y122" s="212"/>
      <c r="AL122" s="27">
        <f t="shared" si="84"/>
        <v>44958</v>
      </c>
      <c r="AM122" s="41" t="str">
        <f t="shared" si="111"/>
        <v>dv</v>
      </c>
      <c r="AN122" s="41">
        <f t="shared" si="85"/>
        <v>126</v>
      </c>
      <c r="AO122" s="41">
        <f t="shared" si="112"/>
        <v>121</v>
      </c>
      <c r="AP122" s="41">
        <f t="shared" si="86"/>
        <v>122</v>
      </c>
      <c r="AQ122" s="41" t="str">
        <f t="shared" si="133"/>
        <v>dr</v>
      </c>
      <c r="AT122" s="141" t="s">
        <v>140</v>
      </c>
      <c r="AU122" s="141" t="s">
        <v>141</v>
      </c>
      <c r="AV122" s="141" t="s">
        <v>142</v>
      </c>
      <c r="AW122" s="141" t="s">
        <v>143</v>
      </c>
      <c r="AX122" s="141" t="s">
        <v>144</v>
      </c>
      <c r="AY122" s="141" t="s">
        <v>145</v>
      </c>
      <c r="AZ122" s="141" t="s">
        <v>135</v>
      </c>
    </row>
    <row r="123" spans="1:52"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12"/>
      <c r="T123" s="212"/>
      <c r="U123" s="212"/>
      <c r="V123" s="212"/>
      <c r="W123" s="212"/>
      <c r="X123" s="212"/>
      <c r="Y123" s="212"/>
      <c r="AL123" s="27">
        <f t="shared" si="84"/>
        <v>44986</v>
      </c>
      <c r="AM123" s="41" t="str">
        <f t="shared" si="111"/>
        <v>dw</v>
      </c>
      <c r="AN123" s="41">
        <f t="shared" si="85"/>
        <v>127</v>
      </c>
      <c r="AO123" s="41">
        <f t="shared" si="112"/>
        <v>121</v>
      </c>
      <c r="AP123" s="41">
        <f t="shared" si="86"/>
        <v>123</v>
      </c>
      <c r="AQ123" s="41" t="str">
        <f t="shared" si="133"/>
        <v>ds</v>
      </c>
      <c r="AT123" s="45">
        <v>2</v>
      </c>
      <c r="AU123" s="45">
        <v>3</v>
      </c>
      <c r="AV123" s="45">
        <v>4</v>
      </c>
      <c r="AW123" s="45">
        <v>5</v>
      </c>
      <c r="AX123" s="45">
        <v>6</v>
      </c>
      <c r="AY123" s="45">
        <v>7</v>
      </c>
      <c r="AZ123" s="45">
        <v>8</v>
      </c>
    </row>
    <row r="124" spans="1:52">
      <c r="AL124" s="27">
        <f t="shared" si="84"/>
        <v>45017</v>
      </c>
      <c r="AM124" s="41" t="str">
        <f t="shared" si="111"/>
        <v>dx</v>
      </c>
      <c r="AN124" s="41">
        <f t="shared" si="85"/>
        <v>128</v>
      </c>
      <c r="AO124" s="41">
        <f t="shared" si="112"/>
        <v>121</v>
      </c>
      <c r="AP124" s="41">
        <f t="shared" si="86"/>
        <v>124</v>
      </c>
      <c r="AQ124" s="41" t="str">
        <f t="shared" si="133"/>
        <v>dt</v>
      </c>
      <c r="AT124" s="45" t="s">
        <v>188</v>
      </c>
      <c r="AU124" s="45" t="s">
        <v>189</v>
      </c>
      <c r="AV124" s="45" t="s">
        <v>190</v>
      </c>
      <c r="AW124" s="45" t="s">
        <v>146</v>
      </c>
      <c r="AX124" s="45" t="s">
        <v>147</v>
      </c>
      <c r="AY124" s="45" t="s">
        <v>148</v>
      </c>
      <c r="AZ124" s="45" t="s">
        <v>136</v>
      </c>
    </row>
    <row r="125" spans="1:52">
      <c r="AL125" s="27">
        <f t="shared" si="84"/>
        <v>45047</v>
      </c>
      <c r="AM125" s="41" t="str">
        <f t="shared" si="111"/>
        <v>dy</v>
      </c>
      <c r="AN125" s="41">
        <f t="shared" si="85"/>
        <v>129</v>
      </c>
      <c r="AO125" s="41">
        <f t="shared" si="112"/>
        <v>121</v>
      </c>
      <c r="AP125" s="41">
        <f t="shared" si="86"/>
        <v>125</v>
      </c>
      <c r="AQ125" s="41" t="str">
        <f t="shared" si="133"/>
        <v>du</v>
      </c>
    </row>
    <row r="126" spans="1:52">
      <c r="AL126" s="27">
        <f t="shared" si="84"/>
        <v>45078</v>
      </c>
      <c r="AM126" s="41" t="str">
        <f t="shared" si="111"/>
        <v>dz</v>
      </c>
      <c r="AN126" s="41">
        <f t="shared" si="85"/>
        <v>130</v>
      </c>
      <c r="AO126" s="41">
        <f t="shared" si="112"/>
        <v>121</v>
      </c>
      <c r="AP126" s="41">
        <f t="shared" si="86"/>
        <v>126</v>
      </c>
      <c r="AQ126" s="41" t="str">
        <f t="shared" si="133"/>
        <v>dv</v>
      </c>
    </row>
    <row r="127" spans="1:52">
      <c r="AL127" s="27">
        <f t="shared" si="84"/>
        <v>45108</v>
      </c>
      <c r="AM127" s="41" t="str">
        <f t="shared" si="111"/>
        <v>ea</v>
      </c>
      <c r="AN127" s="41">
        <f t="shared" si="85"/>
        <v>131</v>
      </c>
      <c r="AO127" s="41">
        <f t="shared" si="112"/>
        <v>121</v>
      </c>
      <c r="AP127" s="41">
        <f t="shared" si="86"/>
        <v>127</v>
      </c>
      <c r="AQ127" s="41" t="str">
        <f t="shared" si="133"/>
        <v>dw</v>
      </c>
    </row>
    <row r="128" spans="1:52">
      <c r="AL128" s="27">
        <f t="shared" si="84"/>
        <v>45139</v>
      </c>
      <c r="AM128" s="41" t="str">
        <f t="shared" si="111"/>
        <v>eb</v>
      </c>
      <c r="AN128" s="41">
        <f t="shared" si="85"/>
        <v>132</v>
      </c>
      <c r="AO128" s="41">
        <f t="shared" si="112"/>
        <v>121</v>
      </c>
      <c r="AP128" s="41">
        <f t="shared" si="86"/>
        <v>128</v>
      </c>
      <c r="AQ128" s="41" t="str">
        <f>+"d"&amp;AQ24</f>
        <v>dx</v>
      </c>
    </row>
    <row r="129" spans="38:43">
      <c r="AL129" s="27">
        <f t="shared" si="84"/>
        <v>45170</v>
      </c>
      <c r="AM129" s="41" t="str">
        <f t="shared" ref="AM129:AM160" si="134">+VLOOKUP(AN129,$AP$1:$AQ$197,2,FALSE)</f>
        <v>ec</v>
      </c>
      <c r="AN129" s="41">
        <f t="shared" si="85"/>
        <v>133</v>
      </c>
      <c r="AO129" s="41">
        <f t="shared" ref="AO129:AO160" si="135">+MATCH(AL129,$AS$1:$AS$121)</f>
        <v>121</v>
      </c>
      <c r="AP129" s="41">
        <f t="shared" si="86"/>
        <v>129</v>
      </c>
      <c r="AQ129" s="41" t="str">
        <f t="shared" si="133"/>
        <v>dy</v>
      </c>
    </row>
    <row r="130" spans="38:43">
      <c r="AL130" s="27">
        <f t="shared" si="84"/>
        <v>45200</v>
      </c>
      <c r="AM130" s="41" t="str">
        <f t="shared" si="134"/>
        <v>ed</v>
      </c>
      <c r="AN130" s="41">
        <f t="shared" si="85"/>
        <v>134</v>
      </c>
      <c r="AO130" s="41">
        <f t="shared" si="135"/>
        <v>121</v>
      </c>
      <c r="AP130" s="41">
        <f t="shared" si="86"/>
        <v>130</v>
      </c>
      <c r="AQ130" s="41" t="str">
        <f t="shared" si="133"/>
        <v>dz</v>
      </c>
    </row>
    <row r="131" spans="38:43">
      <c r="AL131" s="27">
        <f t="shared" ref="AL131:AL194" si="136">+EDATE(AL130,1)</f>
        <v>45231</v>
      </c>
      <c r="AM131" s="41" t="str">
        <f t="shared" si="134"/>
        <v>ee</v>
      </c>
      <c r="AN131" s="41">
        <f t="shared" ref="AN131:AN194" si="137">+AN130+1</f>
        <v>135</v>
      </c>
      <c r="AO131" s="41">
        <f t="shared" si="135"/>
        <v>121</v>
      </c>
      <c r="AP131" s="41">
        <f t="shared" ref="AP131:AP194" si="138">+AP130+1</f>
        <v>131</v>
      </c>
      <c r="AQ131" s="41" t="str">
        <f t="shared" ref="AQ131:AQ144" si="139">+"e"&amp;AQ1</f>
        <v>ea</v>
      </c>
    </row>
    <row r="132" spans="38:43">
      <c r="AL132" s="27">
        <f t="shared" si="136"/>
        <v>45261</v>
      </c>
      <c r="AM132" s="41" t="str">
        <f t="shared" si="134"/>
        <v>ef</v>
      </c>
      <c r="AN132" s="41">
        <f t="shared" si="137"/>
        <v>136</v>
      </c>
      <c r="AO132" s="41">
        <f t="shared" si="135"/>
        <v>121</v>
      </c>
      <c r="AP132" s="41">
        <f t="shared" si="138"/>
        <v>132</v>
      </c>
      <c r="AQ132" s="41" t="str">
        <f t="shared" si="139"/>
        <v>eb</v>
      </c>
    </row>
    <row r="133" spans="38:43">
      <c r="AL133" s="27">
        <f t="shared" si="136"/>
        <v>45292</v>
      </c>
      <c r="AM133" s="41" t="str">
        <f t="shared" si="134"/>
        <v>eg</v>
      </c>
      <c r="AN133" s="41">
        <f t="shared" si="137"/>
        <v>137</v>
      </c>
      <c r="AO133" s="41">
        <f t="shared" si="135"/>
        <v>121</v>
      </c>
      <c r="AP133" s="41">
        <f t="shared" si="138"/>
        <v>133</v>
      </c>
      <c r="AQ133" s="41" t="str">
        <f t="shared" si="139"/>
        <v>ec</v>
      </c>
    </row>
    <row r="134" spans="38:43">
      <c r="AL134" s="27">
        <f t="shared" si="136"/>
        <v>45323</v>
      </c>
      <c r="AM134" s="41" t="str">
        <f t="shared" si="134"/>
        <v>eh</v>
      </c>
      <c r="AN134" s="41">
        <f t="shared" si="137"/>
        <v>138</v>
      </c>
      <c r="AO134" s="41">
        <f t="shared" si="135"/>
        <v>121</v>
      </c>
      <c r="AP134" s="41">
        <f t="shared" si="138"/>
        <v>134</v>
      </c>
      <c r="AQ134" s="41" t="str">
        <f t="shared" si="139"/>
        <v>ed</v>
      </c>
    </row>
    <row r="135" spans="38:43">
      <c r="AL135" s="27">
        <f t="shared" si="136"/>
        <v>45352</v>
      </c>
      <c r="AM135" s="41" t="str">
        <f t="shared" si="134"/>
        <v>ei</v>
      </c>
      <c r="AN135" s="41">
        <f t="shared" si="137"/>
        <v>139</v>
      </c>
      <c r="AO135" s="41">
        <f t="shared" si="135"/>
        <v>121</v>
      </c>
      <c r="AP135" s="41">
        <f t="shared" si="138"/>
        <v>135</v>
      </c>
      <c r="AQ135" s="41" t="str">
        <f t="shared" si="139"/>
        <v>ee</v>
      </c>
    </row>
    <row r="136" spans="38:43">
      <c r="AL136" s="27">
        <f t="shared" si="136"/>
        <v>45383</v>
      </c>
      <c r="AM136" s="41" t="str">
        <f t="shared" si="134"/>
        <v>ej</v>
      </c>
      <c r="AN136" s="41">
        <f t="shared" si="137"/>
        <v>140</v>
      </c>
      <c r="AO136" s="41">
        <f t="shared" si="135"/>
        <v>121</v>
      </c>
      <c r="AP136" s="41">
        <f t="shared" si="138"/>
        <v>136</v>
      </c>
      <c r="AQ136" s="41" t="str">
        <f t="shared" si="139"/>
        <v>ef</v>
      </c>
    </row>
    <row r="137" spans="38:43">
      <c r="AL137" s="27">
        <f t="shared" si="136"/>
        <v>45413</v>
      </c>
      <c r="AM137" s="41" t="str">
        <f t="shared" si="134"/>
        <v>ek</v>
      </c>
      <c r="AN137" s="41">
        <f t="shared" si="137"/>
        <v>141</v>
      </c>
      <c r="AO137" s="41">
        <f t="shared" si="135"/>
        <v>121</v>
      </c>
      <c r="AP137" s="41">
        <f t="shared" si="138"/>
        <v>137</v>
      </c>
      <c r="AQ137" s="41" t="str">
        <f t="shared" si="139"/>
        <v>eg</v>
      </c>
    </row>
    <row r="138" spans="38:43">
      <c r="AL138" s="27">
        <f t="shared" si="136"/>
        <v>45444</v>
      </c>
      <c r="AM138" s="41" t="str">
        <f t="shared" si="134"/>
        <v>el</v>
      </c>
      <c r="AN138" s="41">
        <f t="shared" si="137"/>
        <v>142</v>
      </c>
      <c r="AO138" s="41">
        <f t="shared" si="135"/>
        <v>121</v>
      </c>
      <c r="AP138" s="41">
        <f t="shared" si="138"/>
        <v>138</v>
      </c>
      <c r="AQ138" s="41" t="str">
        <f t="shared" si="139"/>
        <v>eh</v>
      </c>
    </row>
    <row r="139" spans="38:43">
      <c r="AL139" s="27">
        <f t="shared" si="136"/>
        <v>45474</v>
      </c>
      <c r="AM139" s="41" t="str">
        <f t="shared" si="134"/>
        <v>em</v>
      </c>
      <c r="AN139" s="41">
        <f t="shared" si="137"/>
        <v>143</v>
      </c>
      <c r="AO139" s="41">
        <f t="shared" si="135"/>
        <v>121</v>
      </c>
      <c r="AP139" s="41">
        <f t="shared" si="138"/>
        <v>139</v>
      </c>
      <c r="AQ139" s="41" t="str">
        <f t="shared" si="139"/>
        <v>ei</v>
      </c>
    </row>
    <row r="140" spans="38:43">
      <c r="AL140" s="27">
        <f t="shared" si="136"/>
        <v>45505</v>
      </c>
      <c r="AM140" s="41" t="str">
        <f t="shared" si="134"/>
        <v>en</v>
      </c>
      <c r="AN140" s="41">
        <f t="shared" si="137"/>
        <v>144</v>
      </c>
      <c r="AO140" s="41">
        <f t="shared" si="135"/>
        <v>121</v>
      </c>
      <c r="AP140" s="41">
        <f t="shared" si="138"/>
        <v>140</v>
      </c>
      <c r="AQ140" s="41" t="str">
        <f t="shared" si="139"/>
        <v>ej</v>
      </c>
    </row>
    <row r="141" spans="38:43">
      <c r="AL141" s="27">
        <f t="shared" si="136"/>
        <v>45536</v>
      </c>
      <c r="AM141" s="41" t="str">
        <f t="shared" si="134"/>
        <v>eo</v>
      </c>
      <c r="AN141" s="41">
        <f t="shared" si="137"/>
        <v>145</v>
      </c>
      <c r="AO141" s="41">
        <f t="shared" si="135"/>
        <v>121</v>
      </c>
      <c r="AP141" s="41">
        <f t="shared" si="138"/>
        <v>141</v>
      </c>
      <c r="AQ141" s="41" t="str">
        <f t="shared" si="139"/>
        <v>ek</v>
      </c>
    </row>
    <row r="142" spans="38:43">
      <c r="AL142" s="27">
        <f t="shared" si="136"/>
        <v>45566</v>
      </c>
      <c r="AM142" s="41" t="str">
        <f t="shared" si="134"/>
        <v>ep</v>
      </c>
      <c r="AN142" s="41">
        <f t="shared" si="137"/>
        <v>146</v>
      </c>
      <c r="AO142" s="41">
        <f t="shared" si="135"/>
        <v>121</v>
      </c>
      <c r="AP142" s="41">
        <f t="shared" si="138"/>
        <v>142</v>
      </c>
      <c r="AQ142" s="41" t="str">
        <f t="shared" si="139"/>
        <v>el</v>
      </c>
    </row>
    <row r="143" spans="38:43">
      <c r="AL143" s="27">
        <f t="shared" si="136"/>
        <v>45597</v>
      </c>
      <c r="AM143" s="41" t="str">
        <f t="shared" si="134"/>
        <v>eq</v>
      </c>
      <c r="AN143" s="41">
        <f t="shared" si="137"/>
        <v>147</v>
      </c>
      <c r="AO143" s="41">
        <f t="shared" si="135"/>
        <v>121</v>
      </c>
      <c r="AP143" s="41">
        <f t="shared" si="138"/>
        <v>143</v>
      </c>
      <c r="AQ143" s="41" t="str">
        <f t="shared" si="139"/>
        <v>em</v>
      </c>
    </row>
    <row r="144" spans="38:43">
      <c r="AL144" s="27">
        <f t="shared" si="136"/>
        <v>45627</v>
      </c>
      <c r="AM144" s="41" t="str">
        <f t="shared" si="134"/>
        <v>er</v>
      </c>
      <c r="AN144" s="41">
        <f t="shared" si="137"/>
        <v>148</v>
      </c>
      <c r="AO144" s="41">
        <f t="shared" si="135"/>
        <v>121</v>
      </c>
      <c r="AP144" s="41">
        <f t="shared" si="138"/>
        <v>144</v>
      </c>
      <c r="AQ144" s="41" t="str">
        <f t="shared" si="139"/>
        <v>en</v>
      </c>
    </row>
    <row r="145" spans="38:43">
      <c r="AL145" s="27">
        <f t="shared" si="136"/>
        <v>45658</v>
      </c>
      <c r="AM145" s="41" t="str">
        <f t="shared" si="134"/>
        <v>es</v>
      </c>
      <c r="AN145" s="41">
        <f t="shared" si="137"/>
        <v>149</v>
      </c>
      <c r="AO145" s="41">
        <f t="shared" si="135"/>
        <v>121</v>
      </c>
      <c r="AP145" s="41">
        <f t="shared" si="138"/>
        <v>145</v>
      </c>
      <c r="AQ145" s="41" t="str">
        <f t="shared" ref="AQ145:AQ153" si="140">+"e"&amp;AQ15</f>
        <v>eo</v>
      </c>
    </row>
    <row r="146" spans="38:43">
      <c r="AL146" s="27">
        <f t="shared" si="136"/>
        <v>45689</v>
      </c>
      <c r="AM146" s="41" t="str">
        <f t="shared" si="134"/>
        <v>et</v>
      </c>
      <c r="AN146" s="41">
        <f t="shared" si="137"/>
        <v>150</v>
      </c>
      <c r="AO146" s="41">
        <f t="shared" si="135"/>
        <v>121</v>
      </c>
      <c r="AP146" s="41">
        <f t="shared" si="138"/>
        <v>146</v>
      </c>
      <c r="AQ146" s="41" t="str">
        <f t="shared" si="140"/>
        <v>ep</v>
      </c>
    </row>
    <row r="147" spans="38:43">
      <c r="AL147" s="27">
        <f t="shared" si="136"/>
        <v>45717</v>
      </c>
      <c r="AM147" s="41" t="str">
        <f t="shared" si="134"/>
        <v>eu</v>
      </c>
      <c r="AN147" s="41">
        <f t="shared" si="137"/>
        <v>151</v>
      </c>
      <c r="AO147" s="41">
        <f t="shared" si="135"/>
        <v>121</v>
      </c>
      <c r="AP147" s="41">
        <f t="shared" si="138"/>
        <v>147</v>
      </c>
      <c r="AQ147" s="41" t="str">
        <f t="shared" si="140"/>
        <v>eq</v>
      </c>
    </row>
    <row r="148" spans="38:43">
      <c r="AL148" s="27">
        <f t="shared" si="136"/>
        <v>45748</v>
      </c>
      <c r="AM148" s="41" t="str">
        <f t="shared" si="134"/>
        <v>ev</v>
      </c>
      <c r="AN148" s="41">
        <f t="shared" si="137"/>
        <v>152</v>
      </c>
      <c r="AO148" s="41">
        <f t="shared" si="135"/>
        <v>121</v>
      </c>
      <c r="AP148" s="41">
        <f t="shared" si="138"/>
        <v>148</v>
      </c>
      <c r="AQ148" s="41" t="str">
        <f t="shared" si="140"/>
        <v>er</v>
      </c>
    </row>
    <row r="149" spans="38:43">
      <c r="AL149" s="27">
        <f t="shared" si="136"/>
        <v>45778</v>
      </c>
      <c r="AM149" s="41" t="str">
        <f t="shared" si="134"/>
        <v>ew</v>
      </c>
      <c r="AN149" s="41">
        <f t="shared" si="137"/>
        <v>153</v>
      </c>
      <c r="AO149" s="41">
        <f t="shared" si="135"/>
        <v>121</v>
      </c>
      <c r="AP149" s="41">
        <f t="shared" si="138"/>
        <v>149</v>
      </c>
      <c r="AQ149" s="41" t="str">
        <f t="shared" si="140"/>
        <v>es</v>
      </c>
    </row>
    <row r="150" spans="38:43">
      <c r="AL150" s="27">
        <f t="shared" si="136"/>
        <v>45809</v>
      </c>
      <c r="AM150" s="41" t="str">
        <f t="shared" si="134"/>
        <v>ex</v>
      </c>
      <c r="AN150" s="41">
        <f t="shared" si="137"/>
        <v>154</v>
      </c>
      <c r="AO150" s="41">
        <f t="shared" si="135"/>
        <v>121</v>
      </c>
      <c r="AP150" s="41">
        <f t="shared" si="138"/>
        <v>150</v>
      </c>
      <c r="AQ150" s="41" t="str">
        <f t="shared" si="140"/>
        <v>et</v>
      </c>
    </row>
    <row r="151" spans="38:43">
      <c r="AL151" s="27">
        <f t="shared" si="136"/>
        <v>45839</v>
      </c>
      <c r="AM151" s="41" t="str">
        <f t="shared" si="134"/>
        <v>ey</v>
      </c>
      <c r="AN151" s="41">
        <f t="shared" si="137"/>
        <v>155</v>
      </c>
      <c r="AO151" s="41">
        <f t="shared" si="135"/>
        <v>121</v>
      </c>
      <c r="AP151" s="41">
        <f t="shared" si="138"/>
        <v>151</v>
      </c>
      <c r="AQ151" s="41" t="str">
        <f t="shared" si="140"/>
        <v>eu</v>
      </c>
    </row>
    <row r="152" spans="38:43">
      <c r="AL152" s="27">
        <f t="shared" si="136"/>
        <v>45870</v>
      </c>
      <c r="AM152" s="41" t="str">
        <f t="shared" si="134"/>
        <v>ez</v>
      </c>
      <c r="AN152" s="41">
        <f t="shared" si="137"/>
        <v>156</v>
      </c>
      <c r="AO152" s="41">
        <f t="shared" si="135"/>
        <v>121</v>
      </c>
      <c r="AP152" s="41">
        <f t="shared" si="138"/>
        <v>152</v>
      </c>
      <c r="AQ152" s="41" t="str">
        <f t="shared" si="140"/>
        <v>ev</v>
      </c>
    </row>
    <row r="153" spans="38:43">
      <c r="AL153" s="27">
        <f t="shared" si="136"/>
        <v>45901</v>
      </c>
      <c r="AM153" s="41" t="str">
        <f t="shared" si="134"/>
        <v>fa</v>
      </c>
      <c r="AN153" s="41">
        <f t="shared" si="137"/>
        <v>157</v>
      </c>
      <c r="AO153" s="41">
        <f t="shared" si="135"/>
        <v>121</v>
      </c>
      <c r="AP153" s="41">
        <f t="shared" si="138"/>
        <v>153</v>
      </c>
      <c r="AQ153" s="41" t="str">
        <f t="shared" si="140"/>
        <v>ew</v>
      </c>
    </row>
    <row r="154" spans="38:43">
      <c r="AL154" s="27">
        <f t="shared" si="136"/>
        <v>45931</v>
      </c>
      <c r="AM154" s="41" t="str">
        <f t="shared" si="134"/>
        <v>fb</v>
      </c>
      <c r="AN154" s="41">
        <f t="shared" si="137"/>
        <v>158</v>
      </c>
      <c r="AO154" s="41">
        <f t="shared" si="135"/>
        <v>121</v>
      </c>
      <c r="AP154" s="41">
        <f t="shared" si="138"/>
        <v>154</v>
      </c>
      <c r="AQ154" s="41" t="str">
        <f>+"e"&amp;AQ24</f>
        <v>ex</v>
      </c>
    </row>
    <row r="155" spans="38:43">
      <c r="AL155" s="27">
        <f t="shared" si="136"/>
        <v>45962</v>
      </c>
      <c r="AM155" s="41" t="str">
        <f t="shared" si="134"/>
        <v>fc</v>
      </c>
      <c r="AN155" s="41">
        <f t="shared" si="137"/>
        <v>159</v>
      </c>
      <c r="AO155" s="41">
        <f t="shared" si="135"/>
        <v>121</v>
      </c>
      <c r="AP155" s="41">
        <f t="shared" si="138"/>
        <v>155</v>
      </c>
      <c r="AQ155" s="41" t="str">
        <f>+"e"&amp;AQ25</f>
        <v>ey</v>
      </c>
    </row>
    <row r="156" spans="38:43">
      <c r="AL156" s="27">
        <f t="shared" si="136"/>
        <v>45992</v>
      </c>
      <c r="AM156" s="41" t="str">
        <f t="shared" si="134"/>
        <v>fd</v>
      </c>
      <c r="AN156" s="41">
        <f t="shared" si="137"/>
        <v>160</v>
      </c>
      <c r="AO156" s="41">
        <f t="shared" si="135"/>
        <v>121</v>
      </c>
      <c r="AP156" s="41">
        <f t="shared" si="138"/>
        <v>156</v>
      </c>
      <c r="AQ156" s="41" t="str">
        <f t="shared" ref="AQ156" si="141">+"e"&amp;AQ26</f>
        <v>ez</v>
      </c>
    </row>
    <row r="157" spans="38:43">
      <c r="AL157" s="27">
        <f t="shared" si="136"/>
        <v>46023</v>
      </c>
      <c r="AM157" s="41" t="str">
        <f t="shared" si="134"/>
        <v>fe</v>
      </c>
      <c r="AN157" s="41">
        <f t="shared" si="137"/>
        <v>161</v>
      </c>
      <c r="AO157" s="41">
        <f t="shared" si="135"/>
        <v>121</v>
      </c>
      <c r="AP157" s="41">
        <f t="shared" si="138"/>
        <v>157</v>
      </c>
      <c r="AQ157" s="41" t="str">
        <f t="shared" ref="AQ157:AQ170" si="142">+"f"&amp;AQ1</f>
        <v>fa</v>
      </c>
    </row>
    <row r="158" spans="38:43">
      <c r="AL158" s="27">
        <f t="shared" si="136"/>
        <v>46054</v>
      </c>
      <c r="AM158" s="41" t="str">
        <f t="shared" si="134"/>
        <v>ff</v>
      </c>
      <c r="AN158" s="41">
        <f t="shared" si="137"/>
        <v>162</v>
      </c>
      <c r="AO158" s="41">
        <f t="shared" si="135"/>
        <v>121</v>
      </c>
      <c r="AP158" s="41">
        <f t="shared" si="138"/>
        <v>158</v>
      </c>
      <c r="AQ158" s="41" t="str">
        <f t="shared" si="142"/>
        <v>fb</v>
      </c>
    </row>
    <row r="159" spans="38:43">
      <c r="AL159" s="27">
        <f t="shared" si="136"/>
        <v>46082</v>
      </c>
      <c r="AM159" s="41" t="str">
        <f t="shared" si="134"/>
        <v>fg</v>
      </c>
      <c r="AN159" s="41">
        <f t="shared" si="137"/>
        <v>163</v>
      </c>
      <c r="AO159" s="41">
        <f t="shared" si="135"/>
        <v>121</v>
      </c>
      <c r="AP159" s="41">
        <f t="shared" si="138"/>
        <v>159</v>
      </c>
      <c r="AQ159" s="41" t="str">
        <f t="shared" si="142"/>
        <v>fc</v>
      </c>
    </row>
    <row r="160" spans="38:43">
      <c r="AL160" s="27">
        <f t="shared" si="136"/>
        <v>46113</v>
      </c>
      <c r="AM160" s="41" t="str">
        <f t="shared" si="134"/>
        <v>fh</v>
      </c>
      <c r="AN160" s="41">
        <f t="shared" si="137"/>
        <v>164</v>
      </c>
      <c r="AO160" s="41">
        <f t="shared" si="135"/>
        <v>121</v>
      </c>
      <c r="AP160" s="41">
        <f t="shared" si="138"/>
        <v>160</v>
      </c>
      <c r="AQ160" s="41" t="str">
        <f t="shared" si="142"/>
        <v>fd</v>
      </c>
    </row>
    <row r="161" spans="38:43">
      <c r="AL161" s="27">
        <f t="shared" si="136"/>
        <v>46143</v>
      </c>
      <c r="AM161" s="41" t="str">
        <f t="shared" ref="AM161:AM192" si="143">+VLOOKUP(AN161,$AP$1:$AQ$197,2,FALSE)</f>
        <v>fi</v>
      </c>
      <c r="AN161" s="41">
        <f t="shared" si="137"/>
        <v>165</v>
      </c>
      <c r="AO161" s="41">
        <f t="shared" ref="AO161:AO197" si="144">+MATCH(AL161,$AS$1:$AS$121)</f>
        <v>121</v>
      </c>
      <c r="AP161" s="41">
        <f t="shared" si="138"/>
        <v>161</v>
      </c>
      <c r="AQ161" s="41" t="str">
        <f t="shared" si="142"/>
        <v>fe</v>
      </c>
    </row>
    <row r="162" spans="38:43">
      <c r="AL162" s="27">
        <f t="shared" si="136"/>
        <v>46174</v>
      </c>
      <c r="AM162" s="41" t="str">
        <f t="shared" si="143"/>
        <v>fj</v>
      </c>
      <c r="AN162" s="41">
        <f t="shared" si="137"/>
        <v>166</v>
      </c>
      <c r="AO162" s="41">
        <f t="shared" si="144"/>
        <v>121</v>
      </c>
      <c r="AP162" s="41">
        <f t="shared" si="138"/>
        <v>162</v>
      </c>
      <c r="AQ162" s="41" t="str">
        <f t="shared" si="142"/>
        <v>ff</v>
      </c>
    </row>
    <row r="163" spans="38:43">
      <c r="AL163" s="27">
        <f t="shared" si="136"/>
        <v>46204</v>
      </c>
      <c r="AM163" s="41" t="str">
        <f t="shared" si="143"/>
        <v>fk</v>
      </c>
      <c r="AN163" s="41">
        <f t="shared" si="137"/>
        <v>167</v>
      </c>
      <c r="AO163" s="41">
        <f t="shared" si="144"/>
        <v>121</v>
      </c>
      <c r="AP163" s="41">
        <f t="shared" si="138"/>
        <v>163</v>
      </c>
      <c r="AQ163" s="41" t="str">
        <f t="shared" si="142"/>
        <v>fg</v>
      </c>
    </row>
    <row r="164" spans="38:43">
      <c r="AL164" s="27">
        <f t="shared" si="136"/>
        <v>46235</v>
      </c>
      <c r="AM164" s="41" t="str">
        <f t="shared" si="143"/>
        <v>fl</v>
      </c>
      <c r="AN164" s="41">
        <f t="shared" si="137"/>
        <v>168</v>
      </c>
      <c r="AO164" s="41">
        <f t="shared" si="144"/>
        <v>121</v>
      </c>
      <c r="AP164" s="41">
        <f t="shared" si="138"/>
        <v>164</v>
      </c>
      <c r="AQ164" s="41" t="str">
        <f t="shared" si="142"/>
        <v>fh</v>
      </c>
    </row>
    <row r="165" spans="38:43">
      <c r="AL165" s="27">
        <f t="shared" si="136"/>
        <v>46266</v>
      </c>
      <c r="AM165" s="41" t="str">
        <f t="shared" si="143"/>
        <v>fm</v>
      </c>
      <c r="AN165" s="41">
        <f t="shared" si="137"/>
        <v>169</v>
      </c>
      <c r="AO165" s="41">
        <f t="shared" si="144"/>
        <v>121</v>
      </c>
      <c r="AP165" s="41">
        <f t="shared" si="138"/>
        <v>165</v>
      </c>
      <c r="AQ165" s="41" t="str">
        <f t="shared" si="142"/>
        <v>fi</v>
      </c>
    </row>
    <row r="166" spans="38:43">
      <c r="AL166" s="27">
        <f t="shared" si="136"/>
        <v>46296</v>
      </c>
      <c r="AM166" s="41" t="str">
        <f t="shared" si="143"/>
        <v>fn</v>
      </c>
      <c r="AN166" s="41">
        <f t="shared" si="137"/>
        <v>170</v>
      </c>
      <c r="AO166" s="41">
        <f t="shared" si="144"/>
        <v>121</v>
      </c>
      <c r="AP166" s="41">
        <f t="shared" si="138"/>
        <v>166</v>
      </c>
      <c r="AQ166" s="41" t="str">
        <f t="shared" si="142"/>
        <v>fj</v>
      </c>
    </row>
    <row r="167" spans="38:43">
      <c r="AL167" s="27">
        <f t="shared" si="136"/>
        <v>46327</v>
      </c>
      <c r="AM167" s="41" t="str">
        <f t="shared" si="143"/>
        <v>fo</v>
      </c>
      <c r="AN167" s="41">
        <f t="shared" si="137"/>
        <v>171</v>
      </c>
      <c r="AO167" s="41">
        <f t="shared" si="144"/>
        <v>121</v>
      </c>
      <c r="AP167" s="41">
        <f t="shared" si="138"/>
        <v>167</v>
      </c>
      <c r="AQ167" s="41" t="str">
        <f t="shared" si="142"/>
        <v>fk</v>
      </c>
    </row>
    <row r="168" spans="38:43">
      <c r="AL168" s="27">
        <f t="shared" si="136"/>
        <v>46357</v>
      </c>
      <c r="AM168" s="41" t="str">
        <f t="shared" si="143"/>
        <v>fp</v>
      </c>
      <c r="AN168" s="41">
        <f t="shared" si="137"/>
        <v>172</v>
      </c>
      <c r="AO168" s="41">
        <f t="shared" si="144"/>
        <v>121</v>
      </c>
      <c r="AP168" s="41">
        <f t="shared" si="138"/>
        <v>168</v>
      </c>
      <c r="AQ168" s="41" t="str">
        <f t="shared" si="142"/>
        <v>fl</v>
      </c>
    </row>
    <row r="169" spans="38:43">
      <c r="AL169" s="27">
        <f t="shared" si="136"/>
        <v>46388</v>
      </c>
      <c r="AM169" s="41" t="str">
        <f t="shared" si="143"/>
        <v>fq</v>
      </c>
      <c r="AN169" s="41">
        <f t="shared" si="137"/>
        <v>173</v>
      </c>
      <c r="AO169" s="41">
        <f t="shared" si="144"/>
        <v>121</v>
      </c>
      <c r="AP169" s="41">
        <f t="shared" si="138"/>
        <v>169</v>
      </c>
      <c r="AQ169" s="41" t="str">
        <f t="shared" si="142"/>
        <v>fm</v>
      </c>
    </row>
    <row r="170" spans="38:43">
      <c r="AL170" s="27">
        <f t="shared" si="136"/>
        <v>46419</v>
      </c>
      <c r="AM170" s="41" t="str">
        <f t="shared" si="143"/>
        <v>fr</v>
      </c>
      <c r="AN170" s="41">
        <f t="shared" si="137"/>
        <v>174</v>
      </c>
      <c r="AO170" s="41">
        <f t="shared" si="144"/>
        <v>121</v>
      </c>
      <c r="AP170" s="41">
        <f t="shared" si="138"/>
        <v>170</v>
      </c>
      <c r="AQ170" s="41" t="str">
        <f t="shared" si="142"/>
        <v>fn</v>
      </c>
    </row>
    <row r="171" spans="38:43">
      <c r="AL171" s="27">
        <f t="shared" si="136"/>
        <v>46447</v>
      </c>
      <c r="AM171" s="41" t="str">
        <f t="shared" si="143"/>
        <v>fs</v>
      </c>
      <c r="AN171" s="41">
        <f t="shared" si="137"/>
        <v>175</v>
      </c>
      <c r="AO171" s="41">
        <f t="shared" si="144"/>
        <v>121</v>
      </c>
      <c r="AP171" s="41">
        <f t="shared" si="138"/>
        <v>171</v>
      </c>
      <c r="AQ171" s="41" t="str">
        <f t="shared" ref="AQ171:AQ182" si="145">+"f"&amp;AQ15</f>
        <v>fo</v>
      </c>
    </row>
    <row r="172" spans="38:43">
      <c r="AL172" s="27">
        <f t="shared" si="136"/>
        <v>46478</v>
      </c>
      <c r="AM172" s="41" t="str">
        <f t="shared" si="143"/>
        <v>ft</v>
      </c>
      <c r="AN172" s="41">
        <f t="shared" si="137"/>
        <v>176</v>
      </c>
      <c r="AO172" s="41">
        <f t="shared" si="144"/>
        <v>121</v>
      </c>
      <c r="AP172" s="41">
        <f t="shared" si="138"/>
        <v>172</v>
      </c>
      <c r="AQ172" s="41" t="str">
        <f t="shared" si="145"/>
        <v>fp</v>
      </c>
    </row>
    <row r="173" spans="38:43">
      <c r="AL173" s="27">
        <f t="shared" si="136"/>
        <v>46508</v>
      </c>
      <c r="AM173" s="41" t="str">
        <f t="shared" si="143"/>
        <v>fu</v>
      </c>
      <c r="AN173" s="41">
        <f t="shared" si="137"/>
        <v>177</v>
      </c>
      <c r="AO173" s="41">
        <f t="shared" si="144"/>
        <v>121</v>
      </c>
      <c r="AP173" s="41">
        <f t="shared" si="138"/>
        <v>173</v>
      </c>
      <c r="AQ173" s="41" t="str">
        <f t="shared" si="145"/>
        <v>fq</v>
      </c>
    </row>
    <row r="174" spans="38:43">
      <c r="AL174" s="27">
        <f t="shared" si="136"/>
        <v>46539</v>
      </c>
      <c r="AM174" s="41" t="str">
        <f t="shared" si="143"/>
        <v>fv</v>
      </c>
      <c r="AN174" s="41">
        <f t="shared" si="137"/>
        <v>178</v>
      </c>
      <c r="AO174" s="41">
        <f t="shared" si="144"/>
        <v>121</v>
      </c>
      <c r="AP174" s="41">
        <f t="shared" si="138"/>
        <v>174</v>
      </c>
      <c r="AQ174" s="41" t="str">
        <f t="shared" si="145"/>
        <v>fr</v>
      </c>
    </row>
    <row r="175" spans="38:43">
      <c r="AL175" s="27">
        <f t="shared" si="136"/>
        <v>46569</v>
      </c>
      <c r="AM175" s="41" t="str">
        <f t="shared" si="143"/>
        <v>fw</v>
      </c>
      <c r="AN175" s="41">
        <f t="shared" si="137"/>
        <v>179</v>
      </c>
      <c r="AO175" s="41">
        <f t="shared" si="144"/>
        <v>121</v>
      </c>
      <c r="AP175" s="41">
        <f t="shared" si="138"/>
        <v>175</v>
      </c>
      <c r="AQ175" s="41" t="str">
        <f t="shared" si="145"/>
        <v>fs</v>
      </c>
    </row>
    <row r="176" spans="38:43">
      <c r="AL176" s="27">
        <f t="shared" si="136"/>
        <v>46600</v>
      </c>
      <c r="AM176" s="41" t="str">
        <f t="shared" si="143"/>
        <v>fx</v>
      </c>
      <c r="AN176" s="41">
        <f t="shared" si="137"/>
        <v>180</v>
      </c>
      <c r="AO176" s="41">
        <f t="shared" si="144"/>
        <v>121</v>
      </c>
      <c r="AP176" s="41">
        <f t="shared" si="138"/>
        <v>176</v>
      </c>
      <c r="AQ176" s="41" t="str">
        <f t="shared" si="145"/>
        <v>ft</v>
      </c>
    </row>
    <row r="177" spans="38:43">
      <c r="AL177" s="27">
        <f t="shared" si="136"/>
        <v>46631</v>
      </c>
      <c r="AM177" s="41" t="str">
        <f t="shared" si="143"/>
        <v>fy</v>
      </c>
      <c r="AN177" s="41">
        <f t="shared" si="137"/>
        <v>181</v>
      </c>
      <c r="AO177" s="41">
        <f t="shared" si="144"/>
        <v>121</v>
      </c>
      <c r="AP177" s="41">
        <f t="shared" si="138"/>
        <v>177</v>
      </c>
      <c r="AQ177" s="41" t="str">
        <f t="shared" si="145"/>
        <v>fu</v>
      </c>
    </row>
    <row r="178" spans="38:43">
      <c r="AL178" s="27">
        <f t="shared" si="136"/>
        <v>46661</v>
      </c>
      <c r="AM178" s="41" t="str">
        <f t="shared" si="143"/>
        <v>fz</v>
      </c>
      <c r="AN178" s="41">
        <f t="shared" si="137"/>
        <v>182</v>
      </c>
      <c r="AO178" s="41">
        <f t="shared" si="144"/>
        <v>121</v>
      </c>
      <c r="AP178" s="41">
        <f t="shared" si="138"/>
        <v>178</v>
      </c>
      <c r="AQ178" s="41" t="str">
        <f>+"f"&amp;AQ22</f>
        <v>fv</v>
      </c>
    </row>
    <row r="179" spans="38:43">
      <c r="AL179" s="27">
        <f t="shared" si="136"/>
        <v>46692</v>
      </c>
      <c r="AM179" s="41" t="str">
        <f t="shared" si="143"/>
        <v>ga</v>
      </c>
      <c r="AN179" s="41">
        <f t="shared" si="137"/>
        <v>183</v>
      </c>
      <c r="AO179" s="41">
        <f t="shared" si="144"/>
        <v>121</v>
      </c>
      <c r="AP179" s="41">
        <f t="shared" si="138"/>
        <v>179</v>
      </c>
      <c r="AQ179" s="41" t="str">
        <f t="shared" si="145"/>
        <v>fw</v>
      </c>
    </row>
    <row r="180" spans="38:43">
      <c r="AL180" s="27">
        <f t="shared" si="136"/>
        <v>46722</v>
      </c>
      <c r="AM180" s="41" t="str">
        <f t="shared" si="143"/>
        <v>gb</v>
      </c>
      <c r="AN180" s="41">
        <f t="shared" si="137"/>
        <v>184</v>
      </c>
      <c r="AO180" s="41">
        <f t="shared" si="144"/>
        <v>121</v>
      </c>
      <c r="AP180" s="41">
        <f t="shared" si="138"/>
        <v>180</v>
      </c>
      <c r="AQ180" s="41" t="str">
        <f t="shared" si="145"/>
        <v>fx</v>
      </c>
    </row>
    <row r="181" spans="38:43">
      <c r="AL181" s="27">
        <f t="shared" si="136"/>
        <v>46753</v>
      </c>
      <c r="AM181" s="41" t="str">
        <f t="shared" si="143"/>
        <v>gc</v>
      </c>
      <c r="AN181" s="41">
        <f t="shared" si="137"/>
        <v>185</v>
      </c>
      <c r="AO181" s="41">
        <f t="shared" si="144"/>
        <v>121</v>
      </c>
      <c r="AP181" s="41">
        <f t="shared" si="138"/>
        <v>181</v>
      </c>
      <c r="AQ181" s="41" t="str">
        <f t="shared" si="145"/>
        <v>fy</v>
      </c>
    </row>
    <row r="182" spans="38:43">
      <c r="AL182" s="27">
        <f t="shared" si="136"/>
        <v>46784</v>
      </c>
      <c r="AM182" s="41" t="str">
        <f t="shared" si="143"/>
        <v>gd</v>
      </c>
      <c r="AN182" s="41">
        <f t="shared" si="137"/>
        <v>186</v>
      </c>
      <c r="AO182" s="41">
        <f t="shared" si="144"/>
        <v>121</v>
      </c>
      <c r="AP182" s="41">
        <f t="shared" si="138"/>
        <v>182</v>
      </c>
      <c r="AQ182" s="41" t="str">
        <f t="shared" si="145"/>
        <v>fz</v>
      </c>
    </row>
    <row r="183" spans="38:43">
      <c r="AL183" s="27">
        <f t="shared" si="136"/>
        <v>46813</v>
      </c>
      <c r="AM183" s="41" t="str">
        <f t="shared" si="143"/>
        <v>ge</v>
      </c>
      <c r="AN183" s="41">
        <f t="shared" si="137"/>
        <v>187</v>
      </c>
      <c r="AO183" s="41">
        <f t="shared" si="144"/>
        <v>121</v>
      </c>
      <c r="AP183" s="41">
        <f t="shared" si="138"/>
        <v>183</v>
      </c>
      <c r="AQ183" s="41" t="str">
        <f t="shared" ref="AQ183:AQ196" si="146">+"g"&amp;AQ1</f>
        <v>ga</v>
      </c>
    </row>
    <row r="184" spans="38:43">
      <c r="AL184" s="27">
        <f t="shared" si="136"/>
        <v>46844</v>
      </c>
      <c r="AM184" s="41" t="str">
        <f t="shared" si="143"/>
        <v>gf</v>
      </c>
      <c r="AN184" s="41">
        <f t="shared" si="137"/>
        <v>188</v>
      </c>
      <c r="AO184" s="41">
        <f t="shared" si="144"/>
        <v>121</v>
      </c>
      <c r="AP184" s="41">
        <f t="shared" si="138"/>
        <v>184</v>
      </c>
      <c r="AQ184" s="41" t="str">
        <f t="shared" si="146"/>
        <v>gb</v>
      </c>
    </row>
    <row r="185" spans="38:43">
      <c r="AL185" s="27">
        <f t="shared" si="136"/>
        <v>46874</v>
      </c>
      <c r="AM185" s="41" t="str">
        <f t="shared" si="143"/>
        <v>gg</v>
      </c>
      <c r="AN185" s="41">
        <f t="shared" si="137"/>
        <v>189</v>
      </c>
      <c r="AO185" s="41">
        <f t="shared" si="144"/>
        <v>121</v>
      </c>
      <c r="AP185" s="41">
        <f t="shared" si="138"/>
        <v>185</v>
      </c>
      <c r="AQ185" s="41" t="str">
        <f t="shared" si="146"/>
        <v>gc</v>
      </c>
    </row>
    <row r="186" spans="38:43">
      <c r="AL186" s="27">
        <f t="shared" si="136"/>
        <v>46905</v>
      </c>
      <c r="AM186" s="41" t="str">
        <f t="shared" si="143"/>
        <v>gh</v>
      </c>
      <c r="AN186" s="41">
        <f t="shared" si="137"/>
        <v>190</v>
      </c>
      <c r="AO186" s="41">
        <f t="shared" si="144"/>
        <v>121</v>
      </c>
      <c r="AP186" s="41">
        <f t="shared" si="138"/>
        <v>186</v>
      </c>
      <c r="AQ186" s="41" t="str">
        <f t="shared" si="146"/>
        <v>gd</v>
      </c>
    </row>
    <row r="187" spans="38:43">
      <c r="AL187" s="27">
        <f t="shared" si="136"/>
        <v>46935</v>
      </c>
      <c r="AM187" s="41" t="str">
        <f t="shared" si="143"/>
        <v>gi</v>
      </c>
      <c r="AN187" s="41">
        <f t="shared" si="137"/>
        <v>191</v>
      </c>
      <c r="AO187" s="41">
        <f t="shared" si="144"/>
        <v>121</v>
      </c>
      <c r="AP187" s="41">
        <f t="shared" si="138"/>
        <v>187</v>
      </c>
      <c r="AQ187" s="41" t="str">
        <f t="shared" si="146"/>
        <v>ge</v>
      </c>
    </row>
    <row r="188" spans="38:43">
      <c r="AL188" s="27">
        <f t="shared" si="136"/>
        <v>46966</v>
      </c>
      <c r="AM188" s="41" t="str">
        <f t="shared" si="143"/>
        <v>gj</v>
      </c>
      <c r="AN188" s="41">
        <f t="shared" si="137"/>
        <v>192</v>
      </c>
      <c r="AO188" s="41">
        <f t="shared" si="144"/>
        <v>121</v>
      </c>
      <c r="AP188" s="41">
        <f t="shared" si="138"/>
        <v>188</v>
      </c>
      <c r="AQ188" s="41" t="str">
        <f t="shared" si="146"/>
        <v>gf</v>
      </c>
    </row>
    <row r="189" spans="38:43">
      <c r="AL189" s="27">
        <f t="shared" si="136"/>
        <v>46997</v>
      </c>
      <c r="AM189" s="41" t="str">
        <f t="shared" si="143"/>
        <v>gk</v>
      </c>
      <c r="AN189" s="41">
        <f t="shared" si="137"/>
        <v>193</v>
      </c>
      <c r="AO189" s="41">
        <f t="shared" si="144"/>
        <v>121</v>
      </c>
      <c r="AP189" s="41">
        <f t="shared" si="138"/>
        <v>189</v>
      </c>
      <c r="AQ189" s="41" t="str">
        <f t="shared" si="146"/>
        <v>gg</v>
      </c>
    </row>
    <row r="190" spans="38:43">
      <c r="AL190" s="27">
        <f t="shared" si="136"/>
        <v>47027</v>
      </c>
      <c r="AM190" s="41" t="str">
        <f t="shared" si="143"/>
        <v>gl</v>
      </c>
      <c r="AN190" s="41">
        <f t="shared" si="137"/>
        <v>194</v>
      </c>
      <c r="AO190" s="41">
        <f t="shared" si="144"/>
        <v>121</v>
      </c>
      <c r="AP190" s="41">
        <f t="shared" si="138"/>
        <v>190</v>
      </c>
      <c r="AQ190" s="41" t="str">
        <f t="shared" si="146"/>
        <v>gh</v>
      </c>
    </row>
    <row r="191" spans="38:43">
      <c r="AL191" s="27">
        <f t="shared" si="136"/>
        <v>47058</v>
      </c>
      <c r="AM191" s="41" t="str">
        <f t="shared" si="143"/>
        <v>gm</v>
      </c>
      <c r="AN191" s="41">
        <f t="shared" si="137"/>
        <v>195</v>
      </c>
      <c r="AO191" s="41">
        <f t="shared" si="144"/>
        <v>121</v>
      </c>
      <c r="AP191" s="41">
        <f t="shared" si="138"/>
        <v>191</v>
      </c>
      <c r="AQ191" s="41" t="str">
        <f t="shared" si="146"/>
        <v>gi</v>
      </c>
    </row>
    <row r="192" spans="38:43">
      <c r="AL192" s="27">
        <f t="shared" si="136"/>
        <v>47088</v>
      </c>
      <c r="AM192" s="41" t="str">
        <f t="shared" si="143"/>
        <v>gn</v>
      </c>
      <c r="AN192" s="41">
        <f t="shared" si="137"/>
        <v>196</v>
      </c>
      <c r="AO192" s="41">
        <f t="shared" si="144"/>
        <v>121</v>
      </c>
      <c r="AP192" s="41">
        <f t="shared" si="138"/>
        <v>192</v>
      </c>
      <c r="AQ192" s="41" t="str">
        <f t="shared" si="146"/>
        <v>gj</v>
      </c>
    </row>
    <row r="193" spans="38:43">
      <c r="AL193" s="27">
        <f t="shared" si="136"/>
        <v>47119</v>
      </c>
      <c r="AM193" s="41" t="str">
        <f t="shared" ref="AM193:AM197" si="147">+VLOOKUP(AN193,$AP$1:$AQ$197,2,FALSE)</f>
        <v>go</v>
      </c>
      <c r="AN193" s="41">
        <f t="shared" si="137"/>
        <v>197</v>
      </c>
      <c r="AO193" s="41">
        <f t="shared" si="144"/>
        <v>121</v>
      </c>
      <c r="AP193" s="41">
        <f t="shared" si="138"/>
        <v>193</v>
      </c>
      <c r="AQ193" s="41" t="str">
        <f t="shared" si="146"/>
        <v>gk</v>
      </c>
    </row>
    <row r="194" spans="38:43">
      <c r="AL194" s="27">
        <f t="shared" si="136"/>
        <v>47150</v>
      </c>
      <c r="AM194" s="41" t="e">
        <f t="shared" si="147"/>
        <v>#N/A</v>
      </c>
      <c r="AN194" s="41">
        <f t="shared" si="137"/>
        <v>198</v>
      </c>
      <c r="AO194" s="41">
        <f t="shared" si="144"/>
        <v>121</v>
      </c>
      <c r="AP194" s="41">
        <f t="shared" si="138"/>
        <v>194</v>
      </c>
      <c r="AQ194" s="41" t="str">
        <f t="shared" si="146"/>
        <v>gl</v>
      </c>
    </row>
    <row r="195" spans="38:43">
      <c r="AL195" s="27">
        <f t="shared" ref="AL195:AL197" si="148">+EDATE(AL194,1)</f>
        <v>47178</v>
      </c>
      <c r="AM195" s="41" t="e">
        <f t="shared" si="147"/>
        <v>#N/A</v>
      </c>
      <c r="AN195" s="41">
        <f t="shared" ref="AN195:AN197" si="149">+AN194+1</f>
        <v>199</v>
      </c>
      <c r="AO195" s="41">
        <f t="shared" si="144"/>
        <v>121</v>
      </c>
      <c r="AP195" s="41">
        <f t="shared" ref="AP195:AP197" si="150">+AP194+1</f>
        <v>195</v>
      </c>
      <c r="AQ195" s="41" t="str">
        <f t="shared" si="146"/>
        <v>gm</v>
      </c>
    </row>
    <row r="196" spans="38:43">
      <c r="AL196" s="27">
        <f t="shared" si="148"/>
        <v>47209</v>
      </c>
      <c r="AM196" s="41" t="e">
        <f t="shared" si="147"/>
        <v>#N/A</v>
      </c>
      <c r="AN196" s="41">
        <f t="shared" si="149"/>
        <v>200</v>
      </c>
      <c r="AO196" s="41">
        <f t="shared" si="144"/>
        <v>121</v>
      </c>
      <c r="AP196" s="41">
        <f t="shared" si="150"/>
        <v>196</v>
      </c>
      <c r="AQ196" s="41" t="str">
        <f t="shared" si="146"/>
        <v>gn</v>
      </c>
    </row>
    <row r="197" spans="38:43">
      <c r="AL197" s="27">
        <f t="shared" si="148"/>
        <v>47239</v>
      </c>
      <c r="AM197" s="41" t="e">
        <f t="shared" si="147"/>
        <v>#N/A</v>
      </c>
      <c r="AN197" s="41">
        <f t="shared" si="149"/>
        <v>201</v>
      </c>
      <c r="AO197" s="41">
        <f t="shared" si="144"/>
        <v>121</v>
      </c>
      <c r="AP197" s="41">
        <f t="shared" si="150"/>
        <v>197</v>
      </c>
      <c r="AQ197" s="41" t="str">
        <f t="shared" ref="AQ197" si="151">+"g"&amp;AQ15</f>
        <v>go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XET208"/>
  <sheetViews>
    <sheetView topLeftCell="B1" zoomScale="80" zoomScaleNormal="80" workbookViewId="0">
      <selection activeCell="D8" sqref="D8"/>
    </sheetView>
  </sheetViews>
  <sheetFormatPr defaultRowHeight="15"/>
  <cols>
    <col min="1" max="1" width="23.7109375" style="9" customWidth="1"/>
    <col min="2" max="2" width="23.42578125" style="9" customWidth="1"/>
    <col min="3" max="3" width="25" style="9" customWidth="1"/>
    <col min="4" max="40" width="10.42578125" style="9" customWidth="1"/>
    <col min="41" max="50" width="9.140625" style="11"/>
    <col min="51" max="52" width="9.140625" style="11" customWidth="1"/>
    <col min="53" max="184" width="9.140625" style="32" customWidth="1"/>
    <col min="185" max="16362" width="9.140625" style="32"/>
    <col min="16363" max="16366" width="9.140625" style="11"/>
    <col min="16367" max="16367" width="10.5703125" style="45" bestFit="1" customWidth="1"/>
    <col min="16368" max="16373" width="9.140625" style="45"/>
    <col min="16374" max="16374" width="9.140625" style="41"/>
    <col min="16375" max="16384" width="9.140625" style="11"/>
  </cols>
  <sheetData>
    <row r="1" spans="2:184 16367:16374">
      <c r="XEN1" s="141" t="s">
        <v>140</v>
      </c>
      <c r="XEO1" s="141" t="s">
        <v>141</v>
      </c>
      <c r="XEP1" s="141" t="s">
        <v>142</v>
      </c>
      <c r="XEQ1" s="141" t="s">
        <v>143</v>
      </c>
      <c r="XER1" s="141" t="s">
        <v>144</v>
      </c>
      <c r="XES1" s="141" t="s">
        <v>145</v>
      </c>
      <c r="XET1" s="141" t="s">
        <v>135</v>
      </c>
    </row>
    <row r="2" spans="2:184 16367:16374">
      <c r="B2" s="242" t="s">
        <v>65</v>
      </c>
      <c r="C2" s="242" t="s">
        <v>33</v>
      </c>
      <c r="D2" s="242" t="s">
        <v>66</v>
      </c>
      <c r="E2" s="243">
        <v>41275</v>
      </c>
      <c r="F2" s="243">
        <v>41306</v>
      </c>
      <c r="G2" s="243">
        <v>41334</v>
      </c>
      <c r="H2" s="243">
        <v>41365</v>
      </c>
      <c r="I2" s="243">
        <v>41395</v>
      </c>
      <c r="J2" s="243">
        <v>41426</v>
      </c>
      <c r="K2" s="243">
        <v>41456</v>
      </c>
      <c r="L2" s="243">
        <v>41487</v>
      </c>
      <c r="M2" s="243">
        <v>41518</v>
      </c>
      <c r="N2" s="243">
        <v>41548</v>
      </c>
      <c r="O2" s="243">
        <v>41579</v>
      </c>
      <c r="P2" s="243">
        <v>41609</v>
      </c>
      <c r="Q2" s="243">
        <v>41640</v>
      </c>
      <c r="R2" s="243">
        <v>41671</v>
      </c>
      <c r="S2" s="243">
        <v>41699</v>
      </c>
      <c r="T2" s="243">
        <v>41730</v>
      </c>
      <c r="U2" s="243">
        <v>41760</v>
      </c>
      <c r="V2" s="243">
        <v>41791</v>
      </c>
      <c r="W2" s="243">
        <v>41821</v>
      </c>
      <c r="X2" s="243">
        <v>41852</v>
      </c>
      <c r="Y2" s="243">
        <v>41883</v>
      </c>
      <c r="Z2" s="243">
        <v>41913</v>
      </c>
      <c r="AA2" s="243">
        <v>41944</v>
      </c>
      <c r="AB2" s="243">
        <v>41974</v>
      </c>
      <c r="AC2" s="243">
        <v>42005</v>
      </c>
      <c r="AD2" s="243">
        <v>42036</v>
      </c>
      <c r="AE2" s="243">
        <v>42064</v>
      </c>
      <c r="AF2" s="243">
        <v>42095</v>
      </c>
      <c r="AG2" s="243">
        <v>42125</v>
      </c>
      <c r="AH2" s="243">
        <v>42156</v>
      </c>
      <c r="AI2" s="243">
        <v>42186</v>
      </c>
      <c r="AJ2" s="243">
        <v>42217</v>
      </c>
      <c r="AK2" s="243">
        <v>42248</v>
      </c>
      <c r="AL2" s="243">
        <v>42278</v>
      </c>
      <c r="AM2" s="243">
        <v>42309</v>
      </c>
      <c r="AN2" s="243">
        <v>42339</v>
      </c>
      <c r="AO2" s="243">
        <v>42370</v>
      </c>
      <c r="AP2" s="243">
        <v>42401</v>
      </c>
      <c r="AQ2" s="243">
        <v>42430</v>
      </c>
      <c r="AR2" s="243">
        <v>42461</v>
      </c>
      <c r="AS2" s="243">
        <v>42491</v>
      </c>
      <c r="AT2" s="243">
        <v>42522</v>
      </c>
      <c r="AU2" s="243">
        <v>42552</v>
      </c>
      <c r="AV2" s="243">
        <v>42583</v>
      </c>
      <c r="AW2" s="243">
        <v>42614</v>
      </c>
      <c r="AX2" s="243">
        <v>42644</v>
      </c>
      <c r="AY2" s="243">
        <v>42675</v>
      </c>
      <c r="AZ2" s="243">
        <v>42705</v>
      </c>
      <c r="BA2" s="243">
        <v>42736</v>
      </c>
      <c r="BB2" s="243">
        <v>42767</v>
      </c>
      <c r="BC2" s="243">
        <v>42795</v>
      </c>
      <c r="BD2" s="243">
        <v>42826</v>
      </c>
      <c r="BE2" s="243">
        <v>42856</v>
      </c>
      <c r="BF2" s="243">
        <v>42887</v>
      </c>
      <c r="BG2" s="243">
        <v>42917</v>
      </c>
      <c r="BH2" s="243">
        <v>42948</v>
      </c>
      <c r="BI2" s="243">
        <v>42979</v>
      </c>
      <c r="BJ2" s="243">
        <v>43009</v>
      </c>
      <c r="BK2" s="243">
        <v>43040</v>
      </c>
      <c r="BL2" s="243">
        <v>43070</v>
      </c>
      <c r="BM2" s="243">
        <v>43101</v>
      </c>
      <c r="BN2" s="243">
        <v>43132</v>
      </c>
      <c r="BO2" s="243">
        <v>43160</v>
      </c>
      <c r="BP2" s="243">
        <v>43191</v>
      </c>
      <c r="BQ2" s="243">
        <v>43221</v>
      </c>
      <c r="BR2" s="243">
        <v>43252</v>
      </c>
      <c r="BS2" s="243">
        <v>43282</v>
      </c>
      <c r="BT2" s="243">
        <v>43313</v>
      </c>
      <c r="BU2" s="243">
        <v>43344</v>
      </c>
      <c r="BV2" s="243">
        <v>43374</v>
      </c>
      <c r="BW2" s="243">
        <v>43405</v>
      </c>
      <c r="BX2" s="243">
        <v>43435</v>
      </c>
      <c r="BY2" s="243">
        <v>43466</v>
      </c>
      <c r="BZ2" s="243">
        <v>43497</v>
      </c>
      <c r="CA2" s="243">
        <v>43525</v>
      </c>
      <c r="CB2" s="243">
        <v>43556</v>
      </c>
      <c r="CC2" s="243">
        <v>43586</v>
      </c>
      <c r="CD2" s="243">
        <v>43617</v>
      </c>
      <c r="CE2" s="243">
        <v>43647</v>
      </c>
      <c r="CF2" s="243">
        <v>43678</v>
      </c>
      <c r="CG2" s="243">
        <v>43709</v>
      </c>
      <c r="CH2" s="243">
        <v>43739</v>
      </c>
      <c r="CI2" s="243">
        <v>43770</v>
      </c>
      <c r="CJ2" s="243">
        <v>43800</v>
      </c>
      <c r="CK2" s="243">
        <v>43831</v>
      </c>
      <c r="CL2" s="243">
        <v>43862</v>
      </c>
      <c r="CM2" s="243">
        <v>43891</v>
      </c>
      <c r="CN2" s="243">
        <v>43922</v>
      </c>
      <c r="CO2" s="243">
        <v>43952</v>
      </c>
      <c r="CP2" s="243">
        <v>43983</v>
      </c>
      <c r="CQ2" s="243">
        <v>44013</v>
      </c>
      <c r="CR2" s="243">
        <v>44044</v>
      </c>
      <c r="CS2" s="243">
        <v>44075</v>
      </c>
      <c r="CT2" s="243">
        <v>44105</v>
      </c>
      <c r="CU2" s="243">
        <v>44136</v>
      </c>
      <c r="CV2" s="243">
        <v>44166</v>
      </c>
      <c r="CW2" s="243">
        <v>44197</v>
      </c>
      <c r="CX2" s="243">
        <v>44228</v>
      </c>
      <c r="CY2" s="243">
        <v>44256</v>
      </c>
      <c r="CZ2" s="243">
        <v>44287</v>
      </c>
      <c r="DA2" s="243">
        <v>44317</v>
      </c>
      <c r="DB2" s="243">
        <v>44348</v>
      </c>
      <c r="DC2" s="243">
        <v>44378</v>
      </c>
      <c r="DD2" s="243">
        <v>44409</v>
      </c>
      <c r="DE2" s="243">
        <v>44440</v>
      </c>
      <c r="DF2" s="243">
        <v>44470</v>
      </c>
      <c r="DG2" s="243">
        <v>44501</v>
      </c>
      <c r="DH2" s="243">
        <v>44531</v>
      </c>
      <c r="DI2" s="243">
        <v>44562</v>
      </c>
      <c r="DJ2" s="243">
        <v>44593</v>
      </c>
      <c r="DK2" s="243">
        <v>44621</v>
      </c>
      <c r="DL2" s="243">
        <v>44652</v>
      </c>
      <c r="DM2" s="243">
        <v>44682</v>
      </c>
      <c r="DN2" s="243">
        <v>44713</v>
      </c>
      <c r="DO2" s="243">
        <v>44743</v>
      </c>
      <c r="DP2" s="243">
        <v>44774</v>
      </c>
      <c r="DQ2" s="243">
        <v>44805</v>
      </c>
      <c r="DR2" s="243">
        <v>44835</v>
      </c>
      <c r="DS2" s="243">
        <v>44866</v>
      </c>
      <c r="DT2" s="243">
        <v>44896</v>
      </c>
      <c r="DU2" s="243">
        <v>44927</v>
      </c>
      <c r="DV2" s="243">
        <v>44958</v>
      </c>
      <c r="DW2" s="243">
        <v>44986</v>
      </c>
      <c r="DX2" s="243">
        <v>45017</v>
      </c>
      <c r="DY2" s="243">
        <v>45047</v>
      </c>
      <c r="DZ2" s="243">
        <v>45078</v>
      </c>
      <c r="EA2" s="243">
        <v>45108</v>
      </c>
      <c r="EB2" s="243">
        <v>45139</v>
      </c>
      <c r="EC2" s="243">
        <v>45170</v>
      </c>
      <c r="ED2" s="243">
        <v>45200</v>
      </c>
      <c r="EE2" s="243">
        <v>45231</v>
      </c>
      <c r="EF2" s="243">
        <v>45261</v>
      </c>
      <c r="EG2" s="243">
        <v>45292</v>
      </c>
      <c r="EH2" s="243">
        <v>45323</v>
      </c>
      <c r="EI2" s="243">
        <v>45352</v>
      </c>
      <c r="EJ2" s="243">
        <v>45383</v>
      </c>
      <c r="EK2" s="243">
        <v>45413</v>
      </c>
      <c r="EL2" s="243">
        <v>45444</v>
      </c>
      <c r="EM2" s="243">
        <v>45474</v>
      </c>
      <c r="EN2" s="243">
        <v>45505</v>
      </c>
      <c r="EO2" s="243">
        <v>45536</v>
      </c>
      <c r="EP2" s="243">
        <v>45566</v>
      </c>
      <c r="EQ2" s="243">
        <v>45597</v>
      </c>
      <c r="ER2" s="243">
        <v>45627</v>
      </c>
      <c r="ES2" s="243">
        <v>45658</v>
      </c>
      <c r="ET2" s="243">
        <v>45689</v>
      </c>
      <c r="EU2" s="243">
        <v>45717</v>
      </c>
      <c r="EV2" s="243">
        <v>45748</v>
      </c>
      <c r="EW2" s="243">
        <v>45778</v>
      </c>
      <c r="EX2" s="243">
        <v>45809</v>
      </c>
      <c r="EY2" s="243">
        <v>45839</v>
      </c>
      <c r="EZ2" s="243">
        <v>45870</v>
      </c>
      <c r="FA2" s="243">
        <v>45901</v>
      </c>
      <c r="FB2" s="243">
        <v>45931</v>
      </c>
      <c r="FC2" s="243">
        <v>45962</v>
      </c>
      <c r="FD2" s="243">
        <v>45992</v>
      </c>
      <c r="FE2" s="243">
        <v>46023</v>
      </c>
      <c r="FF2" s="243">
        <v>46054</v>
      </c>
      <c r="FG2" s="243">
        <v>46082</v>
      </c>
      <c r="FH2" s="243">
        <v>46113</v>
      </c>
      <c r="FI2" s="243">
        <v>46143</v>
      </c>
      <c r="FJ2" s="243">
        <v>46174</v>
      </c>
      <c r="FK2" s="243">
        <v>46204</v>
      </c>
      <c r="FL2" s="243">
        <v>46235</v>
      </c>
      <c r="FM2" s="243">
        <v>46266</v>
      </c>
      <c r="FN2" s="243">
        <v>46296</v>
      </c>
      <c r="FO2" s="243">
        <v>46327</v>
      </c>
      <c r="FP2" s="243">
        <v>46357</v>
      </c>
      <c r="FQ2" s="243">
        <v>46388</v>
      </c>
      <c r="FR2" s="243">
        <v>46419</v>
      </c>
      <c r="FS2" s="243">
        <v>46447</v>
      </c>
      <c r="FT2" s="243">
        <v>46478</v>
      </c>
      <c r="FU2" s="243">
        <v>46508</v>
      </c>
      <c r="FV2" s="243">
        <v>46539</v>
      </c>
      <c r="FW2" s="243">
        <v>46569</v>
      </c>
      <c r="FX2" s="243">
        <v>46600</v>
      </c>
      <c r="FY2" s="243">
        <v>46631</v>
      </c>
      <c r="FZ2" s="243">
        <v>46661</v>
      </c>
      <c r="GA2" s="243">
        <v>46692</v>
      </c>
      <c r="GB2" s="243">
        <v>46722</v>
      </c>
      <c r="XEM2" s="139">
        <v>40544</v>
      </c>
      <c r="XEN2" s="142">
        <v>336</v>
      </c>
      <c r="XEO2" s="142">
        <v>408</v>
      </c>
      <c r="XEP2" s="142">
        <v>504</v>
      </c>
      <c r="XEQ2" s="142">
        <v>160</v>
      </c>
      <c r="XER2" s="142">
        <v>80</v>
      </c>
      <c r="XES2" s="142">
        <v>168</v>
      </c>
      <c r="XET2" s="142">
        <f>+XEN2+XEO2</f>
        <v>744</v>
      </c>
    </row>
    <row r="3" spans="2:184 16367:16374">
      <c r="B3" s="461" t="s">
        <v>67</v>
      </c>
      <c r="C3" s="14" t="s">
        <v>36</v>
      </c>
      <c r="D3" s="461" t="s">
        <v>68</v>
      </c>
      <c r="E3" s="215">
        <v>1021475.88</v>
      </c>
      <c r="F3" s="215">
        <v>908239.88</v>
      </c>
      <c r="G3" s="215">
        <v>955776.56</v>
      </c>
      <c r="H3" s="215">
        <v>887685.62</v>
      </c>
      <c r="I3" s="215">
        <v>930488.88</v>
      </c>
      <c r="J3" s="215">
        <v>968517.25</v>
      </c>
      <c r="K3" s="215">
        <v>1015380</v>
      </c>
      <c r="L3" s="215">
        <v>870819.69</v>
      </c>
      <c r="M3" s="215">
        <v>575209.18999999994</v>
      </c>
      <c r="N3" s="215">
        <v>554981.12</v>
      </c>
      <c r="O3" s="215">
        <v>567841.75</v>
      </c>
      <c r="P3" s="215">
        <v>651742.31000000006</v>
      </c>
      <c r="Q3" s="215">
        <v>662162.75</v>
      </c>
      <c r="R3" s="215">
        <v>584325.43999999994</v>
      </c>
      <c r="S3" s="215">
        <v>595452.56000000006</v>
      </c>
      <c r="T3" s="215">
        <v>538835.93999999994</v>
      </c>
      <c r="U3" s="215">
        <v>571171.68999999994</v>
      </c>
      <c r="V3" s="215">
        <v>620708.81000000006</v>
      </c>
      <c r="W3" s="215">
        <v>664184.62</v>
      </c>
      <c r="X3" s="215">
        <v>657124.56000000006</v>
      </c>
      <c r="Y3" s="215">
        <v>578241.88</v>
      </c>
      <c r="Z3" s="215">
        <v>557016.93999999994</v>
      </c>
      <c r="AA3" s="215">
        <v>571164.5</v>
      </c>
      <c r="AB3" s="215">
        <v>655083.38</v>
      </c>
      <c r="AC3" s="215">
        <v>667215.25</v>
      </c>
      <c r="AD3" s="215">
        <v>586345.25</v>
      </c>
      <c r="AE3" s="215">
        <v>597459.06000000006</v>
      </c>
      <c r="AF3" s="215">
        <v>540855.68999999994</v>
      </c>
      <c r="AG3" s="215">
        <v>572822.43999999994</v>
      </c>
      <c r="AH3" s="215">
        <v>624747.31000000006</v>
      </c>
      <c r="AI3" s="215">
        <v>667209.12</v>
      </c>
      <c r="AJ3" s="215">
        <v>660160.06000000006</v>
      </c>
      <c r="AK3" s="215">
        <v>580276.81000000006</v>
      </c>
      <c r="AL3" s="215">
        <v>560036.68999999994</v>
      </c>
      <c r="AM3" s="215">
        <v>573187.31000000006</v>
      </c>
      <c r="AN3" s="215">
        <v>659141.18999999994</v>
      </c>
      <c r="AO3" s="215">
        <v>671258.88</v>
      </c>
      <c r="AP3" s="215">
        <v>600505.93999999994</v>
      </c>
      <c r="AQ3" s="215">
        <v>601518.88</v>
      </c>
      <c r="AR3" s="215">
        <v>544902.38</v>
      </c>
      <c r="AS3" s="215">
        <v>575860.06000000006</v>
      </c>
      <c r="AT3" s="215">
        <v>628786.93999999994</v>
      </c>
      <c r="AU3" s="215">
        <v>671246.62</v>
      </c>
      <c r="AV3" s="215">
        <v>664209.88</v>
      </c>
      <c r="AW3" s="215">
        <v>583304.43999999994</v>
      </c>
      <c r="AX3" s="215">
        <v>563080.5</v>
      </c>
      <c r="AY3" s="215">
        <v>576222.12</v>
      </c>
      <c r="AZ3" s="215">
        <v>663152.38</v>
      </c>
      <c r="BA3" s="215">
        <v>674296.75</v>
      </c>
      <c r="BB3" s="215">
        <v>594423.38</v>
      </c>
      <c r="BC3" s="215">
        <v>603535.62</v>
      </c>
      <c r="BD3" s="215">
        <v>546925.18999999994</v>
      </c>
      <c r="BE3" s="215">
        <v>577880.93999999994</v>
      </c>
      <c r="BF3" s="215">
        <v>631821.62</v>
      </c>
      <c r="BG3" s="215">
        <v>675296.31</v>
      </c>
      <c r="BH3" s="215">
        <v>669257.25</v>
      </c>
      <c r="BI3" s="215">
        <v>586335.12</v>
      </c>
      <c r="BJ3" s="215">
        <v>565127.5</v>
      </c>
      <c r="BK3" s="215">
        <v>579242.62</v>
      </c>
      <c r="BL3" s="215">
        <v>667057.43999999994</v>
      </c>
      <c r="BM3" s="215">
        <v>677332.31</v>
      </c>
      <c r="BN3" s="215">
        <v>596372.38</v>
      </c>
      <c r="BO3" s="215">
        <v>606578.43999999994</v>
      </c>
      <c r="BP3" s="215">
        <v>548943</v>
      </c>
      <c r="BQ3" s="215">
        <v>580279.88</v>
      </c>
      <c r="BR3" s="215">
        <v>633844.38</v>
      </c>
      <c r="BS3" s="215">
        <v>679347.06</v>
      </c>
      <c r="BT3" s="215">
        <v>671272.94</v>
      </c>
      <c r="BU3" s="215">
        <v>588356.88</v>
      </c>
      <c r="BV3" s="215">
        <v>566984.38</v>
      </c>
      <c r="BW3" s="215">
        <v>582273.38</v>
      </c>
      <c r="BX3" s="215">
        <v>670142.75</v>
      </c>
      <c r="BY3" s="215">
        <v>680364</v>
      </c>
      <c r="BZ3" s="215">
        <v>599353.43999999994</v>
      </c>
      <c r="CA3" s="215">
        <v>609608.12</v>
      </c>
      <c r="CB3" s="215">
        <v>549948.81000000006</v>
      </c>
      <c r="CC3" s="215">
        <v>582302.68999999994</v>
      </c>
      <c r="CD3" s="215">
        <v>636880.12</v>
      </c>
      <c r="CE3" s="215">
        <v>682366.5</v>
      </c>
      <c r="CF3" s="215">
        <v>674307.69</v>
      </c>
      <c r="CG3" s="215">
        <v>591385.56000000006</v>
      </c>
      <c r="CH3" s="215">
        <v>568988.12</v>
      </c>
      <c r="CI3" s="215">
        <v>583943.43999999994</v>
      </c>
      <c r="CJ3" s="215">
        <v>672792.38</v>
      </c>
      <c r="CK3" s="215">
        <v>684400.5</v>
      </c>
      <c r="CL3" s="215">
        <v>611624.75</v>
      </c>
      <c r="CM3" s="215">
        <v>611625</v>
      </c>
      <c r="CN3" s="215">
        <v>552990.62</v>
      </c>
      <c r="CO3" s="215">
        <v>584323.43999999994</v>
      </c>
      <c r="CP3" s="215">
        <v>639909.75</v>
      </c>
      <c r="CQ3" s="215">
        <v>685411.38</v>
      </c>
      <c r="CR3" s="215">
        <v>677346.44</v>
      </c>
      <c r="CS3" s="215">
        <v>593415.5</v>
      </c>
      <c r="CT3" s="215">
        <v>570919.93999999994</v>
      </c>
      <c r="CU3" s="215">
        <v>586962.93999999994</v>
      </c>
      <c r="CV3" s="215">
        <v>676339.5</v>
      </c>
      <c r="CW3" s="215">
        <v>688446.25</v>
      </c>
      <c r="CX3" s="215">
        <v>605567.5</v>
      </c>
      <c r="CY3" s="215">
        <v>614660.43999999994</v>
      </c>
      <c r="CZ3" s="215">
        <v>555012.38</v>
      </c>
      <c r="DA3" s="215">
        <v>588370.06000000006</v>
      </c>
      <c r="DB3" s="215">
        <v>643951.38</v>
      </c>
      <c r="DC3" s="215">
        <v>689447</v>
      </c>
      <c r="DD3" s="215">
        <v>681386.06</v>
      </c>
      <c r="DE3" s="215">
        <v>596432</v>
      </c>
      <c r="DF3" s="215">
        <v>573982</v>
      </c>
      <c r="DG3" s="215">
        <v>588994.81000000006</v>
      </c>
      <c r="DH3" s="215">
        <v>680375</v>
      </c>
      <c r="DI3" s="215">
        <v>692382.56</v>
      </c>
      <c r="DJ3" s="215">
        <v>609588.88</v>
      </c>
      <c r="DK3" s="215">
        <v>617688.25</v>
      </c>
      <c r="DL3" s="215">
        <v>557030.18999999994</v>
      </c>
      <c r="DM3" s="215">
        <v>590389.88</v>
      </c>
      <c r="DN3" s="215">
        <v>646985.12</v>
      </c>
      <c r="DO3" s="215">
        <v>692482.75</v>
      </c>
      <c r="DP3" s="215">
        <v>684419.81</v>
      </c>
      <c r="DQ3" s="215">
        <v>599481.88</v>
      </c>
      <c r="DR3" s="215">
        <v>576860.12</v>
      </c>
      <c r="DS3" s="215">
        <v>592397.56000000006</v>
      </c>
      <c r="DT3" s="215">
        <v>684427.81</v>
      </c>
      <c r="DU3" s="215">
        <v>696481.81</v>
      </c>
      <c r="DV3" s="215">
        <v>612632.68999999994</v>
      </c>
      <c r="DW3" s="215">
        <v>620717.81000000006</v>
      </c>
      <c r="DX3" s="215">
        <v>560063.81000000006</v>
      </c>
      <c r="DY3" s="215">
        <v>593427.5</v>
      </c>
      <c r="DZ3" s="215">
        <v>651028.68999999994</v>
      </c>
      <c r="EA3" s="215">
        <v>697527</v>
      </c>
      <c r="EB3" s="215">
        <v>689475.25</v>
      </c>
      <c r="EC3" s="215">
        <v>601496.56000000006</v>
      </c>
      <c r="ED3" s="215">
        <v>579256.75</v>
      </c>
      <c r="EE3" s="215">
        <v>595329.12</v>
      </c>
      <c r="EF3" s="215">
        <v>688078.38</v>
      </c>
      <c r="EG3" s="215">
        <v>700578.94</v>
      </c>
      <c r="EH3" s="215">
        <v>624766.5</v>
      </c>
      <c r="EI3" s="215">
        <v>623756.62</v>
      </c>
      <c r="EJ3" s="215">
        <v>562721.56000000006</v>
      </c>
      <c r="EK3" s="215">
        <v>596459.25</v>
      </c>
      <c r="EL3" s="215">
        <v>654064.38</v>
      </c>
      <c r="EM3" s="215">
        <v>701586.81</v>
      </c>
      <c r="EN3" s="215">
        <v>693512.81</v>
      </c>
      <c r="EO3" s="215">
        <v>604534.38</v>
      </c>
      <c r="EP3" s="215">
        <v>580898.5</v>
      </c>
      <c r="EQ3" s="215">
        <v>598458.88</v>
      </c>
      <c r="ER3" s="215">
        <v>692466.5</v>
      </c>
      <c r="ES3" s="215">
        <v>704628.62</v>
      </c>
      <c r="ET3" s="215">
        <v>618683.93999999994</v>
      </c>
      <c r="EU3" s="215">
        <v>627803.25</v>
      </c>
      <c r="EV3" s="215">
        <v>564763.43999999994</v>
      </c>
      <c r="EW3" s="215">
        <v>598478.12</v>
      </c>
      <c r="EX3" s="215">
        <v>658107.06000000006</v>
      </c>
      <c r="EY3" s="215">
        <v>705626.44</v>
      </c>
      <c r="EZ3" s="215">
        <v>696433.19</v>
      </c>
      <c r="FA3" s="215">
        <v>608583.06000000006</v>
      </c>
      <c r="FB3" s="215">
        <v>584304.31000000006</v>
      </c>
      <c r="FC3" s="215">
        <v>601494.62</v>
      </c>
      <c r="FD3" s="215">
        <v>696415.06</v>
      </c>
      <c r="FE3" s="215">
        <v>707653.25</v>
      </c>
      <c r="FF3" s="215">
        <v>622745.62</v>
      </c>
      <c r="FG3" s="215">
        <v>630834.06000000006</v>
      </c>
      <c r="FH3" s="215">
        <v>566775.25</v>
      </c>
      <c r="FI3" s="215">
        <v>601512.88</v>
      </c>
      <c r="FJ3" s="215">
        <v>661145.68999999994</v>
      </c>
      <c r="FK3" s="215">
        <v>709669.94</v>
      </c>
      <c r="FL3" s="215">
        <v>700501.12</v>
      </c>
      <c r="FM3" s="215">
        <v>611612.68999999994</v>
      </c>
      <c r="FN3" s="215">
        <v>585951</v>
      </c>
      <c r="FO3" s="215">
        <v>604524.25</v>
      </c>
      <c r="FP3" s="215">
        <v>700582.06</v>
      </c>
      <c r="FQ3" s="215">
        <v>712715.75</v>
      </c>
      <c r="FR3" s="215">
        <v>625767.43999999994</v>
      </c>
      <c r="FS3" s="215">
        <v>633864.62</v>
      </c>
      <c r="FT3" s="215">
        <v>569805.93999999994</v>
      </c>
      <c r="FU3" s="215">
        <v>605555.31000000006</v>
      </c>
      <c r="FV3" s="215">
        <v>666196.25</v>
      </c>
      <c r="FW3" s="215">
        <v>713715.69</v>
      </c>
      <c r="FX3" s="215">
        <v>704487.19</v>
      </c>
      <c r="FY3" s="215">
        <v>614643.43999999994</v>
      </c>
      <c r="FZ3" s="215">
        <v>588992.75</v>
      </c>
      <c r="GA3" s="215">
        <v>607556.88</v>
      </c>
      <c r="GB3" s="215">
        <v>704516.5</v>
      </c>
      <c r="XEM3" s="139">
        <v>40575</v>
      </c>
      <c r="XEN3" s="142">
        <v>320</v>
      </c>
      <c r="XEO3" s="142">
        <v>352</v>
      </c>
      <c r="XEP3" s="142">
        <v>480</v>
      </c>
      <c r="XEQ3" s="142">
        <v>128</v>
      </c>
      <c r="XER3" s="142">
        <v>64</v>
      </c>
      <c r="XES3" s="142">
        <v>160</v>
      </c>
      <c r="XET3" s="142">
        <f t="shared" ref="XET3:XET66" si="0">+XEN3+XEO3</f>
        <v>672</v>
      </c>
    </row>
    <row r="4" spans="2:184 16367:16374">
      <c r="B4" s="461" t="s">
        <v>67</v>
      </c>
      <c r="C4" s="14" t="s">
        <v>36</v>
      </c>
      <c r="D4" s="461" t="s">
        <v>69</v>
      </c>
      <c r="E4" s="215">
        <v>202229.38</v>
      </c>
      <c r="F4" s="215">
        <v>169690.72</v>
      </c>
      <c r="G4" s="215">
        <v>202774</v>
      </c>
      <c r="H4" s="215">
        <v>158328.25</v>
      </c>
      <c r="I4" s="215">
        <v>180142.25</v>
      </c>
      <c r="J4" s="215">
        <v>216584.94</v>
      </c>
      <c r="K4" s="215">
        <v>201983.69</v>
      </c>
      <c r="L4" s="215">
        <v>176694.77</v>
      </c>
      <c r="M4" s="215">
        <v>129138.43</v>
      </c>
      <c r="N4" s="215">
        <v>94610.12</v>
      </c>
      <c r="O4" s="215">
        <v>125741.84</v>
      </c>
      <c r="P4" s="215">
        <v>136276.41</v>
      </c>
      <c r="Q4" s="215">
        <v>130137.2</v>
      </c>
      <c r="R4" s="215">
        <v>111324.36</v>
      </c>
      <c r="S4" s="215">
        <v>124520.64</v>
      </c>
      <c r="T4" s="215">
        <v>96705.74</v>
      </c>
      <c r="U4" s="215">
        <v>123676.55</v>
      </c>
      <c r="V4" s="215">
        <v>126647.59</v>
      </c>
      <c r="W4" s="215">
        <v>133321.56</v>
      </c>
      <c r="X4" s="215">
        <v>144792.20000000001</v>
      </c>
      <c r="Y4" s="215">
        <v>116639.67</v>
      </c>
      <c r="Z4" s="215">
        <v>95547.24</v>
      </c>
      <c r="AA4" s="215">
        <v>138465</v>
      </c>
      <c r="AB4" s="215">
        <v>125498.19</v>
      </c>
      <c r="AC4" s="215">
        <v>147886.62</v>
      </c>
      <c r="AD4" s="215">
        <v>109894.95</v>
      </c>
      <c r="AE4" s="215">
        <v>112234.18</v>
      </c>
      <c r="AF4" s="215">
        <v>97173.74</v>
      </c>
      <c r="AG4" s="215">
        <v>136446.20000000001</v>
      </c>
      <c r="AH4" s="215">
        <v>113931.47</v>
      </c>
      <c r="AI4" s="215">
        <v>119211.4</v>
      </c>
      <c r="AJ4" s="215">
        <v>145653.53</v>
      </c>
      <c r="AK4" s="215">
        <v>116872.16</v>
      </c>
      <c r="AL4" s="215">
        <v>108413.98</v>
      </c>
      <c r="AM4" s="215">
        <v>126164.41</v>
      </c>
      <c r="AN4" s="215">
        <v>124269.93</v>
      </c>
      <c r="AO4" s="215">
        <v>163354.41</v>
      </c>
      <c r="AP4" s="215">
        <v>106805.64</v>
      </c>
      <c r="AQ4" s="215">
        <v>100451.12</v>
      </c>
      <c r="AR4" s="215">
        <v>110299.3</v>
      </c>
      <c r="AS4" s="215">
        <v>123699.8</v>
      </c>
      <c r="AT4" s="215">
        <v>113117.7</v>
      </c>
      <c r="AU4" s="215">
        <v>164537.10999999999</v>
      </c>
      <c r="AV4" s="215">
        <v>118108.52</v>
      </c>
      <c r="AW4" s="215">
        <v>118252.05</v>
      </c>
      <c r="AX4" s="215">
        <v>121022.98</v>
      </c>
      <c r="AY4" s="215">
        <v>113192.47</v>
      </c>
      <c r="AZ4" s="215">
        <v>139012.91</v>
      </c>
      <c r="BA4" s="215">
        <v>148611.44</v>
      </c>
      <c r="BB4" s="215">
        <v>109543.15</v>
      </c>
      <c r="BC4" s="215">
        <v>101264.86</v>
      </c>
      <c r="BD4" s="215">
        <v>123012.37</v>
      </c>
      <c r="BE4" s="215">
        <v>111958.2</v>
      </c>
      <c r="BF4" s="215">
        <v>113438.13</v>
      </c>
      <c r="BG4" s="215">
        <v>165221.53</v>
      </c>
      <c r="BH4" s="215">
        <v>119431.74</v>
      </c>
      <c r="BI4" s="215">
        <v>131716.26999999999</v>
      </c>
      <c r="BJ4" s="215">
        <v>108776.88</v>
      </c>
      <c r="BK4" s="215">
        <v>113535.19</v>
      </c>
      <c r="BL4" s="215">
        <v>153597.16</v>
      </c>
      <c r="BM4" s="215">
        <v>136057.01999999999</v>
      </c>
      <c r="BN4" s="215">
        <v>109748.38</v>
      </c>
      <c r="BO4" s="215">
        <v>114642.11</v>
      </c>
      <c r="BP4" s="215">
        <v>110493.41</v>
      </c>
      <c r="BQ4" s="215">
        <v>112257.42</v>
      </c>
      <c r="BR4" s="215">
        <v>128164.95</v>
      </c>
      <c r="BS4" s="215">
        <v>151416.64000000001</v>
      </c>
      <c r="BT4" s="215">
        <v>120391.11</v>
      </c>
      <c r="BU4" s="215">
        <v>145709.10999999999</v>
      </c>
      <c r="BV4" s="215">
        <v>95968.77</v>
      </c>
      <c r="BW4" s="215">
        <v>113710.08</v>
      </c>
      <c r="BX4" s="215">
        <v>154254.23000000001</v>
      </c>
      <c r="BY4" s="215">
        <v>136538.23000000001</v>
      </c>
      <c r="BZ4" s="215">
        <v>110417.57</v>
      </c>
      <c r="CA4" s="215">
        <v>127688.78</v>
      </c>
      <c r="CB4" s="215">
        <v>98478.82</v>
      </c>
      <c r="CC4" s="215">
        <v>112644.62</v>
      </c>
      <c r="CD4" s="215">
        <v>142998.89000000001</v>
      </c>
      <c r="CE4" s="215">
        <v>137221.60999999999</v>
      </c>
      <c r="CF4" s="215">
        <v>135565.72</v>
      </c>
      <c r="CG4" s="215">
        <v>132744.29999999999</v>
      </c>
      <c r="CH4" s="215">
        <v>96589.45</v>
      </c>
      <c r="CI4" s="215">
        <v>129350.75</v>
      </c>
      <c r="CJ4" s="215">
        <v>140356.39000000001</v>
      </c>
      <c r="CK4" s="215">
        <v>134461.88</v>
      </c>
      <c r="CL4" s="215">
        <v>125709.44</v>
      </c>
      <c r="CM4" s="215">
        <v>114093.22</v>
      </c>
      <c r="CN4" s="215">
        <v>99557.46</v>
      </c>
      <c r="CO4" s="215">
        <v>139192.88</v>
      </c>
      <c r="CP4" s="215">
        <v>116752.88</v>
      </c>
      <c r="CQ4" s="215">
        <v>122588.83</v>
      </c>
      <c r="CR4" s="215">
        <v>149505.06</v>
      </c>
      <c r="CS4" s="215">
        <v>119417.60000000001</v>
      </c>
      <c r="CT4" s="215">
        <v>110378.15</v>
      </c>
      <c r="CU4" s="215">
        <v>129132.36</v>
      </c>
      <c r="CV4" s="215">
        <v>127270.29</v>
      </c>
      <c r="CW4" s="215">
        <v>167653.75</v>
      </c>
      <c r="CX4" s="215">
        <v>111649.87</v>
      </c>
      <c r="CY4" s="215">
        <v>101707.64</v>
      </c>
      <c r="CZ4" s="215">
        <v>99978.03</v>
      </c>
      <c r="DA4" s="215">
        <v>139169.62</v>
      </c>
      <c r="DB4" s="215">
        <v>116512.27</v>
      </c>
      <c r="DC4" s="215">
        <v>153859.97</v>
      </c>
      <c r="DD4" s="215">
        <v>136148</v>
      </c>
      <c r="DE4" s="215">
        <v>120230.37</v>
      </c>
      <c r="DF4" s="215">
        <v>123094.25</v>
      </c>
      <c r="DG4" s="215">
        <v>116293.92</v>
      </c>
      <c r="DH4" s="215">
        <v>114803.88</v>
      </c>
      <c r="DI4" s="215">
        <v>152784.35999999999</v>
      </c>
      <c r="DJ4" s="215">
        <v>112488.92</v>
      </c>
      <c r="DK4" s="215">
        <v>102645.77</v>
      </c>
      <c r="DL4" s="215">
        <v>112920.55</v>
      </c>
      <c r="DM4" s="215">
        <v>126813.33</v>
      </c>
      <c r="DN4" s="215">
        <v>116460.76</v>
      </c>
      <c r="DO4" s="215">
        <v>170042.52</v>
      </c>
      <c r="DP4" s="215">
        <v>122112.65</v>
      </c>
      <c r="DQ4" s="215">
        <v>121410.1</v>
      </c>
      <c r="DR4" s="215">
        <v>123954.61</v>
      </c>
      <c r="DS4" s="215">
        <v>116332.34</v>
      </c>
      <c r="DT4" s="215">
        <v>143282.94</v>
      </c>
      <c r="DU4" s="215">
        <v>153620.44</v>
      </c>
      <c r="DV4" s="215">
        <v>112614.25</v>
      </c>
      <c r="DW4" s="215">
        <v>103812.37</v>
      </c>
      <c r="DX4" s="215">
        <v>126119.91</v>
      </c>
      <c r="DY4" s="215">
        <v>114952.45</v>
      </c>
      <c r="DZ4" s="215">
        <v>116922.74</v>
      </c>
      <c r="EA4" s="215">
        <v>170936.08</v>
      </c>
      <c r="EB4" s="215">
        <v>123455.14</v>
      </c>
      <c r="EC4" s="215">
        <v>135107.78</v>
      </c>
      <c r="ED4" s="215">
        <v>111598.31</v>
      </c>
      <c r="EE4" s="215">
        <v>116628.56</v>
      </c>
      <c r="EF4" s="215">
        <v>158224</v>
      </c>
      <c r="EG4" s="215">
        <v>140872.98000000001</v>
      </c>
      <c r="EH4" s="215">
        <v>110309.38</v>
      </c>
      <c r="EI4" s="215">
        <v>130357.58</v>
      </c>
      <c r="EJ4" s="215">
        <v>100867.59</v>
      </c>
      <c r="EK4" s="215">
        <v>115420.52</v>
      </c>
      <c r="EL4" s="215">
        <v>146841.28</v>
      </c>
      <c r="EM4" s="215">
        <v>141299.60999999999</v>
      </c>
      <c r="EN4" s="215">
        <v>139746.81</v>
      </c>
      <c r="EO4" s="215">
        <v>135741.67000000001</v>
      </c>
      <c r="EP4" s="215">
        <v>98767.98</v>
      </c>
      <c r="EQ4" s="215">
        <v>132520.84</v>
      </c>
      <c r="ER4" s="215">
        <v>144264.54999999999</v>
      </c>
      <c r="ES4" s="215">
        <v>138454.94</v>
      </c>
      <c r="ET4" s="215">
        <v>117757.73</v>
      </c>
      <c r="EU4" s="215">
        <v>129569.08</v>
      </c>
      <c r="EV4" s="215">
        <v>101815.77</v>
      </c>
      <c r="EW4" s="215">
        <v>129491.24</v>
      </c>
      <c r="EX4" s="215">
        <v>134401.14000000001</v>
      </c>
      <c r="EY4" s="215">
        <v>141994.06</v>
      </c>
      <c r="EZ4" s="215">
        <v>153710.41</v>
      </c>
      <c r="FA4" s="215">
        <v>122562.51</v>
      </c>
      <c r="FB4" s="215">
        <v>100075.08</v>
      </c>
      <c r="FC4" s="215">
        <v>145670.62</v>
      </c>
      <c r="FD4" s="215">
        <v>133304.34</v>
      </c>
      <c r="FE4" s="215">
        <v>157263.72</v>
      </c>
      <c r="FF4" s="215">
        <v>116428.38</v>
      </c>
      <c r="FG4" s="215">
        <v>117021.77</v>
      </c>
      <c r="FH4" s="215">
        <v>102214.1</v>
      </c>
      <c r="FI4" s="215">
        <v>143390.09</v>
      </c>
      <c r="FJ4" s="215">
        <v>120731.78</v>
      </c>
      <c r="FK4" s="215">
        <v>127136.82</v>
      </c>
      <c r="FL4" s="215">
        <v>154961.88</v>
      </c>
      <c r="FM4" s="215">
        <v>123053.84</v>
      </c>
      <c r="FN4" s="215">
        <v>113286.49</v>
      </c>
      <c r="FO4" s="215">
        <v>132890.88</v>
      </c>
      <c r="FP4" s="215">
        <v>131620.17000000001</v>
      </c>
      <c r="FQ4" s="215">
        <v>173835.36</v>
      </c>
      <c r="FR4" s="215">
        <v>115085.89</v>
      </c>
      <c r="FS4" s="215">
        <v>104389.57</v>
      </c>
      <c r="FT4" s="215">
        <v>102834.83</v>
      </c>
      <c r="FU4" s="215">
        <v>143297.10999999999</v>
      </c>
      <c r="FV4" s="215">
        <v>120619.58</v>
      </c>
      <c r="FW4" s="215">
        <v>159569.54999999999</v>
      </c>
      <c r="FX4" s="215">
        <v>141148.92000000001</v>
      </c>
      <c r="FY4" s="215">
        <v>123933.29</v>
      </c>
      <c r="FZ4" s="215">
        <v>126311.93</v>
      </c>
      <c r="GA4" s="215">
        <v>119889.7</v>
      </c>
      <c r="GB4" s="215">
        <v>118731.23</v>
      </c>
      <c r="XEM4" s="139">
        <v>40603</v>
      </c>
      <c r="XEN4" s="142">
        <v>368</v>
      </c>
      <c r="XEO4" s="142">
        <v>376</v>
      </c>
      <c r="XEP4" s="142">
        <v>552</v>
      </c>
      <c r="XEQ4" s="142">
        <v>128</v>
      </c>
      <c r="XER4" s="142">
        <v>64</v>
      </c>
      <c r="XES4" s="142">
        <v>184</v>
      </c>
      <c r="XET4" s="142">
        <f t="shared" si="0"/>
        <v>744</v>
      </c>
    </row>
    <row r="5" spans="2:184 16367:16374">
      <c r="B5" s="461" t="s">
        <v>67</v>
      </c>
      <c r="C5" s="14" t="s">
        <v>36</v>
      </c>
      <c r="D5" s="461" t="s">
        <v>70</v>
      </c>
      <c r="E5" s="215">
        <v>95976.78</v>
      </c>
      <c r="F5" s="215">
        <v>82539.009999999995</v>
      </c>
      <c r="G5" s="215">
        <v>98303.76</v>
      </c>
      <c r="H5" s="215">
        <v>75504.179999999993</v>
      </c>
      <c r="I5" s="215">
        <v>83439.58</v>
      </c>
      <c r="J5" s="215">
        <v>98861.78</v>
      </c>
      <c r="K5" s="215">
        <v>90793.89</v>
      </c>
      <c r="L5" s="215">
        <v>78503.759999999995</v>
      </c>
      <c r="M5" s="215">
        <v>56165.61</v>
      </c>
      <c r="N5" s="215">
        <v>44263.26</v>
      </c>
      <c r="O5" s="215">
        <v>59093.18</v>
      </c>
      <c r="P5" s="215">
        <v>63886.86</v>
      </c>
      <c r="Q5" s="215">
        <v>60328.49</v>
      </c>
      <c r="R5" s="215">
        <v>51895.55</v>
      </c>
      <c r="S5" s="215">
        <v>59823.03</v>
      </c>
      <c r="T5" s="215">
        <v>44529.13</v>
      </c>
      <c r="U5" s="215">
        <v>54916.13</v>
      </c>
      <c r="V5" s="215">
        <v>54880.75</v>
      </c>
      <c r="W5" s="215">
        <v>57649.62</v>
      </c>
      <c r="X5" s="215">
        <v>61238.31</v>
      </c>
      <c r="Y5" s="215">
        <v>50428.75</v>
      </c>
      <c r="Z5" s="215">
        <v>43801.3</v>
      </c>
      <c r="AA5" s="215">
        <v>65565.960000000006</v>
      </c>
      <c r="AB5" s="215">
        <v>59220.54</v>
      </c>
      <c r="AC5" s="215">
        <v>67978.98</v>
      </c>
      <c r="AD5" s="215">
        <v>51970.37</v>
      </c>
      <c r="AE5" s="215">
        <v>53586.79</v>
      </c>
      <c r="AF5" s="215">
        <v>44633.26</v>
      </c>
      <c r="AG5" s="215">
        <v>60662.080000000002</v>
      </c>
      <c r="AH5" s="215">
        <v>49071.11</v>
      </c>
      <c r="AI5" s="215">
        <v>51497.27</v>
      </c>
      <c r="AJ5" s="215">
        <v>61729.59</v>
      </c>
      <c r="AK5" s="215">
        <v>50140.639999999999</v>
      </c>
      <c r="AL5" s="215">
        <v>49908.12</v>
      </c>
      <c r="AM5" s="215">
        <v>59547.05</v>
      </c>
      <c r="AN5" s="215">
        <v>58865.71</v>
      </c>
      <c r="AO5" s="215">
        <v>75504.13</v>
      </c>
      <c r="AP5" s="215">
        <v>51047.42</v>
      </c>
      <c r="AQ5" s="215">
        <v>47788.27</v>
      </c>
      <c r="AR5" s="215">
        <v>50601.61</v>
      </c>
      <c r="AS5" s="215">
        <v>54882.77</v>
      </c>
      <c r="AT5" s="215">
        <v>49373.37</v>
      </c>
      <c r="AU5" s="215">
        <v>71038.98</v>
      </c>
      <c r="AV5" s="215">
        <v>50013.26</v>
      </c>
      <c r="AW5" s="215">
        <v>50859.39</v>
      </c>
      <c r="AX5" s="215">
        <v>55969.48</v>
      </c>
      <c r="AY5" s="215">
        <v>53221.87</v>
      </c>
      <c r="AZ5" s="215">
        <v>65294.03</v>
      </c>
      <c r="BA5" s="215">
        <v>68320.66</v>
      </c>
      <c r="BB5" s="215">
        <v>52262.52</v>
      </c>
      <c r="BC5" s="215">
        <v>48068.3</v>
      </c>
      <c r="BD5" s="215">
        <v>56488.07</v>
      </c>
      <c r="BE5" s="215">
        <v>49188.38</v>
      </c>
      <c r="BF5" s="215">
        <v>49203.55</v>
      </c>
      <c r="BG5" s="215">
        <v>71551.509999999995</v>
      </c>
      <c r="BH5" s="215">
        <v>50306.43</v>
      </c>
      <c r="BI5" s="215">
        <v>57176.5</v>
      </c>
      <c r="BJ5" s="215">
        <v>50399.44</v>
      </c>
      <c r="BK5" s="215">
        <v>53673.74</v>
      </c>
      <c r="BL5" s="215">
        <v>71820.39</v>
      </c>
      <c r="BM5" s="215">
        <v>62490.8</v>
      </c>
      <c r="BN5" s="215">
        <v>52370.69</v>
      </c>
      <c r="BO5" s="215">
        <v>54324.76</v>
      </c>
      <c r="BP5" s="215">
        <v>50583.41</v>
      </c>
      <c r="BQ5" s="215">
        <v>49554.33</v>
      </c>
      <c r="BR5" s="215">
        <v>55215.360000000001</v>
      </c>
      <c r="BS5" s="215">
        <v>65184.85</v>
      </c>
      <c r="BT5" s="215">
        <v>50508.61</v>
      </c>
      <c r="BU5" s="215">
        <v>63233.81</v>
      </c>
      <c r="BV5" s="215">
        <v>44779.82</v>
      </c>
      <c r="BW5" s="215">
        <v>53782.91</v>
      </c>
      <c r="BX5" s="215">
        <v>72475.47</v>
      </c>
      <c r="BY5" s="215">
        <v>62649.52</v>
      </c>
      <c r="BZ5" s="215">
        <v>52664.86</v>
      </c>
      <c r="CA5" s="215">
        <v>60362.86</v>
      </c>
      <c r="CB5" s="215">
        <v>44947.66</v>
      </c>
      <c r="CC5" s="215">
        <v>49643.29</v>
      </c>
      <c r="CD5" s="215">
        <v>61380.85</v>
      </c>
      <c r="CE5" s="215">
        <v>58784.84</v>
      </c>
      <c r="CF5" s="215">
        <v>56717.56</v>
      </c>
      <c r="CG5" s="215">
        <v>57698.13</v>
      </c>
      <c r="CH5" s="215">
        <v>45077.04</v>
      </c>
      <c r="CI5" s="215">
        <v>60970.41</v>
      </c>
      <c r="CJ5" s="215">
        <v>65541.7</v>
      </c>
      <c r="CK5" s="215">
        <v>62254.26</v>
      </c>
      <c r="CL5" s="215">
        <v>58756.53</v>
      </c>
      <c r="CM5" s="215">
        <v>54247.92</v>
      </c>
      <c r="CN5" s="215">
        <v>45348.98</v>
      </c>
      <c r="CO5" s="215">
        <v>61794.29</v>
      </c>
      <c r="CP5" s="215">
        <v>50094.14</v>
      </c>
      <c r="CQ5" s="215">
        <v>52744.71</v>
      </c>
      <c r="CR5" s="215">
        <v>62628.28</v>
      </c>
      <c r="CS5" s="215">
        <v>51682.27</v>
      </c>
      <c r="CT5" s="215">
        <v>50525.79</v>
      </c>
      <c r="CU5" s="215">
        <v>60952.21</v>
      </c>
      <c r="CV5" s="215">
        <v>60061.61</v>
      </c>
      <c r="CW5" s="215">
        <v>77288.37</v>
      </c>
      <c r="CX5" s="215">
        <v>53139.98</v>
      </c>
      <c r="CY5" s="215">
        <v>48247.22</v>
      </c>
      <c r="CZ5" s="215">
        <v>45454.11</v>
      </c>
      <c r="DA5" s="215">
        <v>61837.77</v>
      </c>
      <c r="DB5" s="215">
        <v>50750.21</v>
      </c>
      <c r="DC5" s="215">
        <v>66064.34</v>
      </c>
      <c r="DD5" s="215">
        <v>56846.95</v>
      </c>
      <c r="DE5" s="215">
        <v>52010.8</v>
      </c>
      <c r="DF5" s="215">
        <v>56721.599999999999</v>
      </c>
      <c r="DG5" s="215">
        <v>54766.51</v>
      </c>
      <c r="DH5" s="215">
        <v>53803.14</v>
      </c>
      <c r="DI5" s="215">
        <v>70422.31</v>
      </c>
      <c r="DJ5" s="215">
        <v>53542.32</v>
      </c>
      <c r="DK5" s="215">
        <v>48624.29</v>
      </c>
      <c r="DL5" s="215">
        <v>51303.18</v>
      </c>
      <c r="DM5" s="215">
        <v>56123.14</v>
      </c>
      <c r="DN5" s="215">
        <v>50480.3</v>
      </c>
      <c r="DO5" s="215">
        <v>72943.520000000004</v>
      </c>
      <c r="DP5" s="215">
        <v>50914.98</v>
      </c>
      <c r="DQ5" s="215">
        <v>52337.33</v>
      </c>
      <c r="DR5" s="215">
        <v>57426.2</v>
      </c>
      <c r="DS5" s="215">
        <v>54796.84</v>
      </c>
      <c r="DT5" s="215">
        <v>66991.33</v>
      </c>
      <c r="DU5" s="215">
        <v>70382.89</v>
      </c>
      <c r="DV5" s="215">
        <v>53606.02</v>
      </c>
      <c r="DW5" s="215">
        <v>49088.3</v>
      </c>
      <c r="DX5" s="215">
        <v>57542.46</v>
      </c>
      <c r="DY5" s="215">
        <v>50406.51</v>
      </c>
      <c r="DZ5" s="215">
        <v>50473.21</v>
      </c>
      <c r="EA5" s="215">
        <v>73553.09</v>
      </c>
      <c r="EB5" s="215">
        <v>51307.21</v>
      </c>
      <c r="EC5" s="215">
        <v>58300.639999999999</v>
      </c>
      <c r="ED5" s="215">
        <v>52066.400000000001</v>
      </c>
      <c r="EE5" s="215">
        <v>55250.74</v>
      </c>
      <c r="EF5" s="215">
        <v>73724.92</v>
      </c>
      <c r="EG5" s="215">
        <v>64473.17</v>
      </c>
      <c r="EH5" s="215">
        <v>52506.14</v>
      </c>
      <c r="EI5" s="215">
        <v>61375.79</v>
      </c>
      <c r="EJ5" s="215">
        <v>45763.45</v>
      </c>
      <c r="EK5" s="215">
        <v>50570.27</v>
      </c>
      <c r="EL5" s="215">
        <v>62842.59</v>
      </c>
      <c r="EM5" s="215">
        <v>60165.760000000002</v>
      </c>
      <c r="EN5" s="215">
        <v>57955.91</v>
      </c>
      <c r="EO5" s="215">
        <v>58549.31</v>
      </c>
      <c r="EP5" s="215">
        <v>46574.2</v>
      </c>
      <c r="EQ5" s="215">
        <v>62465.52</v>
      </c>
      <c r="ER5" s="215">
        <v>67216.759999999995</v>
      </c>
      <c r="ES5" s="215">
        <v>63959.64</v>
      </c>
      <c r="ET5" s="215">
        <v>54366.21</v>
      </c>
      <c r="EU5" s="215">
        <v>61806.42</v>
      </c>
      <c r="EV5" s="215">
        <v>46177.91</v>
      </c>
      <c r="EW5" s="215">
        <v>57254.34</v>
      </c>
      <c r="EX5" s="215">
        <v>57796.18</v>
      </c>
      <c r="EY5" s="215">
        <v>60768.23</v>
      </c>
      <c r="EZ5" s="215">
        <v>63707.93</v>
      </c>
      <c r="FA5" s="215">
        <v>53005.52</v>
      </c>
      <c r="FB5" s="215">
        <v>45841.279999999999</v>
      </c>
      <c r="FC5" s="215">
        <v>68924.17</v>
      </c>
      <c r="FD5" s="215">
        <v>62453.4</v>
      </c>
      <c r="FE5" s="215">
        <v>71718.3</v>
      </c>
      <c r="FF5" s="215">
        <v>54654.31</v>
      </c>
      <c r="FG5" s="215">
        <v>55421.59</v>
      </c>
      <c r="FH5" s="215">
        <v>46305.29</v>
      </c>
      <c r="FI5" s="215">
        <v>63236.84</v>
      </c>
      <c r="FJ5" s="215">
        <v>51531.63</v>
      </c>
      <c r="FK5" s="215">
        <v>54319.71</v>
      </c>
      <c r="FL5" s="215">
        <v>64067.8</v>
      </c>
      <c r="FM5" s="215">
        <v>52766.95</v>
      </c>
      <c r="FN5" s="215">
        <v>52183.67</v>
      </c>
      <c r="FO5" s="215">
        <v>62672.77</v>
      </c>
      <c r="FP5" s="215">
        <v>61854.96</v>
      </c>
      <c r="FQ5" s="215">
        <v>79757.98</v>
      </c>
      <c r="FR5" s="215">
        <v>54627</v>
      </c>
      <c r="FS5" s="215">
        <v>49339</v>
      </c>
      <c r="FT5" s="215">
        <v>46542.86</v>
      </c>
      <c r="FU5" s="215">
        <v>63252.02</v>
      </c>
      <c r="FV5" s="215">
        <v>52234.22</v>
      </c>
      <c r="FW5" s="215">
        <v>68011.34</v>
      </c>
      <c r="FX5" s="215">
        <v>58228.84</v>
      </c>
      <c r="FY5" s="215">
        <v>53120.77</v>
      </c>
      <c r="FZ5" s="215">
        <v>58496.75</v>
      </c>
      <c r="GA5" s="215">
        <v>56436.53</v>
      </c>
      <c r="GB5" s="215">
        <v>55405.41</v>
      </c>
      <c r="XEM5" s="139">
        <v>40634</v>
      </c>
      <c r="XEN5" s="142">
        <v>336</v>
      </c>
      <c r="XEO5" s="142">
        <v>384</v>
      </c>
      <c r="XEP5" s="142">
        <v>504</v>
      </c>
      <c r="XEQ5" s="142">
        <v>144</v>
      </c>
      <c r="XER5" s="142">
        <v>72</v>
      </c>
      <c r="XES5" s="142">
        <v>168</v>
      </c>
      <c r="XET5" s="142">
        <f t="shared" si="0"/>
        <v>720</v>
      </c>
    </row>
    <row r="6" spans="2:184 16367:16374">
      <c r="B6" s="461" t="s">
        <v>67</v>
      </c>
      <c r="C6" s="14" t="s">
        <v>36</v>
      </c>
      <c r="D6" s="461" t="s">
        <v>71</v>
      </c>
      <c r="E6" s="215">
        <v>490104.19</v>
      </c>
      <c r="F6" s="215">
        <v>444202.81</v>
      </c>
      <c r="G6" s="215">
        <v>442168.62</v>
      </c>
      <c r="H6" s="215">
        <v>444166.94</v>
      </c>
      <c r="I6" s="215">
        <v>458154.78</v>
      </c>
      <c r="J6" s="215">
        <v>451159.84</v>
      </c>
      <c r="K6" s="215">
        <v>497573.78</v>
      </c>
      <c r="L6" s="215">
        <v>428272.75</v>
      </c>
      <c r="M6" s="215">
        <v>274153.06</v>
      </c>
      <c r="N6" s="215">
        <v>285646.96999999997</v>
      </c>
      <c r="O6" s="215">
        <v>261360.12</v>
      </c>
      <c r="P6" s="215">
        <v>307208.46999999997</v>
      </c>
      <c r="Q6" s="215">
        <v>323036.12</v>
      </c>
      <c r="R6" s="215">
        <v>288348.12</v>
      </c>
      <c r="S6" s="215">
        <v>278854.71999999997</v>
      </c>
      <c r="T6" s="215">
        <v>273764.84000000003</v>
      </c>
      <c r="U6" s="215">
        <v>273742.59000000003</v>
      </c>
      <c r="V6" s="215">
        <v>308843.12</v>
      </c>
      <c r="W6" s="215">
        <v>330073.03000000003</v>
      </c>
      <c r="X6" s="215">
        <v>318906.56</v>
      </c>
      <c r="Y6" s="215">
        <v>290583.21999999997</v>
      </c>
      <c r="Z6" s="215">
        <v>287357.44</v>
      </c>
      <c r="AA6" s="215">
        <v>250757.75</v>
      </c>
      <c r="AB6" s="215">
        <v>320579.62</v>
      </c>
      <c r="AC6" s="215">
        <v>308767.25</v>
      </c>
      <c r="AD6" s="215">
        <v>290713.62</v>
      </c>
      <c r="AE6" s="215">
        <v>292879.94</v>
      </c>
      <c r="AF6" s="215">
        <v>275244.81</v>
      </c>
      <c r="AG6" s="215">
        <v>261973.73</v>
      </c>
      <c r="AH6" s="215">
        <v>325119.62</v>
      </c>
      <c r="AI6" s="215">
        <v>346065.44</v>
      </c>
      <c r="AJ6" s="215">
        <v>319778</v>
      </c>
      <c r="AK6" s="215">
        <v>292133.94</v>
      </c>
      <c r="AL6" s="215">
        <v>276491.25</v>
      </c>
      <c r="AM6" s="215">
        <v>264789.06</v>
      </c>
      <c r="AN6" s="215">
        <v>324760.69</v>
      </c>
      <c r="AO6" s="215">
        <v>295907.62</v>
      </c>
      <c r="AP6" s="215">
        <v>303862.38</v>
      </c>
      <c r="AQ6" s="215">
        <v>307734.15999999997</v>
      </c>
      <c r="AR6" s="215">
        <v>265157.06</v>
      </c>
      <c r="AS6" s="215">
        <v>277552.69</v>
      </c>
      <c r="AT6" s="215">
        <v>327195.96999999997</v>
      </c>
      <c r="AU6" s="215">
        <v>303012.21999999997</v>
      </c>
      <c r="AV6" s="215">
        <v>350579.12</v>
      </c>
      <c r="AW6" s="215">
        <v>292095.46999999997</v>
      </c>
      <c r="AX6" s="215">
        <v>265916.25</v>
      </c>
      <c r="AY6" s="215">
        <v>280295.31</v>
      </c>
      <c r="AZ6" s="215">
        <v>312481.31</v>
      </c>
      <c r="BA6" s="215">
        <v>312941.25</v>
      </c>
      <c r="BB6" s="215">
        <v>296662.75</v>
      </c>
      <c r="BC6" s="215">
        <v>308639.96999999997</v>
      </c>
      <c r="BD6" s="215">
        <v>253990.66</v>
      </c>
      <c r="BE6" s="215">
        <v>291330.25</v>
      </c>
      <c r="BF6" s="215">
        <v>329892.06</v>
      </c>
      <c r="BG6" s="215">
        <v>305586.96999999997</v>
      </c>
      <c r="BH6" s="215">
        <v>353474.28</v>
      </c>
      <c r="BI6" s="215">
        <v>279580.56</v>
      </c>
      <c r="BJ6" s="215">
        <v>279943.5</v>
      </c>
      <c r="BK6" s="215">
        <v>281051.46999999997</v>
      </c>
      <c r="BL6" s="215">
        <v>300718.5</v>
      </c>
      <c r="BM6" s="215">
        <v>327865.19</v>
      </c>
      <c r="BN6" s="215">
        <v>297208.65999999997</v>
      </c>
      <c r="BO6" s="215">
        <v>298164.94</v>
      </c>
      <c r="BP6" s="215">
        <v>268173.56</v>
      </c>
      <c r="BQ6" s="215">
        <v>292332.06</v>
      </c>
      <c r="BR6" s="215">
        <v>317507.5</v>
      </c>
      <c r="BS6" s="215">
        <v>322720.71999999997</v>
      </c>
      <c r="BT6" s="215">
        <v>354255.75</v>
      </c>
      <c r="BU6" s="215">
        <v>266832.12</v>
      </c>
      <c r="BV6" s="215">
        <v>293946.46999999997</v>
      </c>
      <c r="BW6" s="215">
        <v>282732.56</v>
      </c>
      <c r="BX6" s="215">
        <v>302493.62</v>
      </c>
      <c r="BY6" s="215">
        <v>329463.44</v>
      </c>
      <c r="BZ6" s="215">
        <v>298270.09000000003</v>
      </c>
      <c r="CA6" s="215">
        <v>287569.71999999997</v>
      </c>
      <c r="CB6" s="215">
        <v>280859.34000000003</v>
      </c>
      <c r="CC6" s="215">
        <v>293943.44</v>
      </c>
      <c r="CD6" s="215">
        <v>305267.56</v>
      </c>
      <c r="CE6" s="215">
        <v>339693.78</v>
      </c>
      <c r="CF6" s="215">
        <v>341490.09</v>
      </c>
      <c r="CG6" s="215">
        <v>282028.96999999997</v>
      </c>
      <c r="CH6" s="215">
        <v>294303.31</v>
      </c>
      <c r="CI6" s="215">
        <v>268327.25</v>
      </c>
      <c r="CJ6" s="215">
        <v>318061.46999999997</v>
      </c>
      <c r="CK6" s="215">
        <v>334268.28000000003</v>
      </c>
      <c r="CL6" s="215">
        <v>293302.56</v>
      </c>
      <c r="CM6" s="215">
        <v>301428.15999999997</v>
      </c>
      <c r="CN6" s="215">
        <v>282485.90999999997</v>
      </c>
      <c r="CO6" s="215">
        <v>267478.06</v>
      </c>
      <c r="CP6" s="215">
        <v>333553.53000000003</v>
      </c>
      <c r="CQ6" s="215">
        <v>355941.94</v>
      </c>
      <c r="CR6" s="215">
        <v>330189.28000000003</v>
      </c>
      <c r="CS6" s="215">
        <v>297756.56</v>
      </c>
      <c r="CT6" s="215">
        <v>283069.19</v>
      </c>
      <c r="CU6" s="215">
        <v>271327.53000000003</v>
      </c>
      <c r="CV6" s="215">
        <v>334093.38</v>
      </c>
      <c r="CW6" s="215">
        <v>303728.94</v>
      </c>
      <c r="CX6" s="215">
        <v>302194.38</v>
      </c>
      <c r="CY6" s="215">
        <v>316210.5</v>
      </c>
      <c r="CZ6" s="215">
        <v>283768.75</v>
      </c>
      <c r="DA6" s="215">
        <v>270707.94</v>
      </c>
      <c r="DB6" s="215">
        <v>334580.59000000003</v>
      </c>
      <c r="DC6" s="215">
        <v>327155.53000000003</v>
      </c>
      <c r="DD6" s="215">
        <v>346697.28</v>
      </c>
      <c r="DE6" s="215">
        <v>299142.5</v>
      </c>
      <c r="DF6" s="215">
        <v>272047.38</v>
      </c>
      <c r="DG6" s="215">
        <v>285904.78000000003</v>
      </c>
      <c r="DH6" s="215">
        <v>348964.72</v>
      </c>
      <c r="DI6" s="215">
        <v>321468.19</v>
      </c>
      <c r="DJ6" s="215">
        <v>304335.5</v>
      </c>
      <c r="DK6" s="215">
        <v>317158.75</v>
      </c>
      <c r="DL6" s="215">
        <v>272362.71999999997</v>
      </c>
      <c r="DM6" s="215">
        <v>284968.69</v>
      </c>
      <c r="DN6" s="215">
        <v>337617.38</v>
      </c>
      <c r="DO6" s="215">
        <v>313108.09000000003</v>
      </c>
      <c r="DP6" s="215">
        <v>363252.78</v>
      </c>
      <c r="DQ6" s="215">
        <v>300206.96999999997</v>
      </c>
      <c r="DR6" s="215">
        <v>272292.96999999997</v>
      </c>
      <c r="DS6" s="215">
        <v>287990.25</v>
      </c>
      <c r="DT6" s="215">
        <v>323282.81</v>
      </c>
      <c r="DU6" s="215">
        <v>323599.19</v>
      </c>
      <c r="DV6" s="215">
        <v>306478.62</v>
      </c>
      <c r="DW6" s="215">
        <v>318324.31</v>
      </c>
      <c r="DX6" s="215">
        <v>261051.8</v>
      </c>
      <c r="DY6" s="215">
        <v>299500.38</v>
      </c>
      <c r="DZ6" s="215">
        <v>340620.72</v>
      </c>
      <c r="EA6" s="215">
        <v>316214.59000000003</v>
      </c>
      <c r="EB6" s="215">
        <v>365741.56</v>
      </c>
      <c r="EC6" s="215">
        <v>287809.28000000003</v>
      </c>
      <c r="ED6" s="215">
        <v>285732.88</v>
      </c>
      <c r="EE6" s="215">
        <v>288714.09000000003</v>
      </c>
      <c r="EF6" s="215">
        <v>310873</v>
      </c>
      <c r="EG6" s="215">
        <v>339491.56</v>
      </c>
      <c r="EH6" s="215">
        <v>316601.75</v>
      </c>
      <c r="EI6" s="215">
        <v>295134.28000000003</v>
      </c>
      <c r="EJ6" s="215">
        <v>288234.88</v>
      </c>
      <c r="EK6" s="215">
        <v>301883.06</v>
      </c>
      <c r="EL6" s="215">
        <v>314050.31</v>
      </c>
      <c r="EM6" s="215">
        <v>349846.19</v>
      </c>
      <c r="EN6" s="215">
        <v>352164.19</v>
      </c>
      <c r="EO6" s="215">
        <v>289445.96999999997</v>
      </c>
      <c r="EP6" s="215">
        <v>298679.5</v>
      </c>
      <c r="EQ6" s="215">
        <v>275058.84000000003</v>
      </c>
      <c r="ER6" s="215">
        <v>327937</v>
      </c>
      <c r="ES6" s="215">
        <v>344528.88</v>
      </c>
      <c r="ET6" s="215">
        <v>306630.25</v>
      </c>
      <c r="EU6" s="215">
        <v>297294.56</v>
      </c>
      <c r="EV6" s="215">
        <v>288832.31</v>
      </c>
      <c r="EW6" s="215">
        <v>287805.25</v>
      </c>
      <c r="EX6" s="215">
        <v>328545.56</v>
      </c>
      <c r="EY6" s="215">
        <v>351748.69</v>
      </c>
      <c r="EZ6" s="215">
        <v>341432.47</v>
      </c>
      <c r="FA6" s="215">
        <v>306371.44</v>
      </c>
      <c r="FB6" s="215">
        <v>302059.94</v>
      </c>
      <c r="FC6" s="215">
        <v>264507.03000000003</v>
      </c>
      <c r="FD6" s="215">
        <v>342016.81</v>
      </c>
      <c r="FE6" s="215">
        <v>328116.94</v>
      </c>
      <c r="FF6" s="215">
        <v>310090.53000000003</v>
      </c>
      <c r="FG6" s="215">
        <v>312225.56</v>
      </c>
      <c r="FH6" s="215">
        <v>290345.65999999997</v>
      </c>
      <c r="FI6" s="215">
        <v>276209.25</v>
      </c>
      <c r="FJ6" s="215">
        <v>345300.19</v>
      </c>
      <c r="FK6" s="215">
        <v>369289.88</v>
      </c>
      <c r="FL6" s="215">
        <v>343248.09</v>
      </c>
      <c r="FM6" s="215">
        <v>308479.15999999997</v>
      </c>
      <c r="FN6" s="215">
        <v>289692.62</v>
      </c>
      <c r="FO6" s="215">
        <v>279791.81</v>
      </c>
      <c r="FP6" s="215">
        <v>346932.78</v>
      </c>
      <c r="FQ6" s="215">
        <v>314786.21999999997</v>
      </c>
      <c r="FR6" s="215">
        <v>313106.09000000003</v>
      </c>
      <c r="FS6" s="215">
        <v>327179.88</v>
      </c>
      <c r="FT6" s="215">
        <v>292005.56</v>
      </c>
      <c r="FU6" s="215">
        <v>279471.40999999997</v>
      </c>
      <c r="FV6" s="215">
        <v>346948</v>
      </c>
      <c r="FW6" s="215">
        <v>339340.91</v>
      </c>
      <c r="FX6" s="215">
        <v>359919.84</v>
      </c>
      <c r="FY6" s="215">
        <v>309750.88</v>
      </c>
      <c r="FZ6" s="215">
        <v>278481.75</v>
      </c>
      <c r="GA6" s="215">
        <v>295143.40999999997</v>
      </c>
      <c r="GB6" s="215">
        <v>362104.41</v>
      </c>
      <c r="XEM6" s="139">
        <v>40664</v>
      </c>
      <c r="XEN6" s="142">
        <v>336</v>
      </c>
      <c r="XEO6" s="142">
        <v>408</v>
      </c>
      <c r="XEP6" s="142">
        <v>504</v>
      </c>
      <c r="XEQ6" s="142">
        <v>160</v>
      </c>
      <c r="XER6" s="142">
        <v>80</v>
      </c>
      <c r="XES6" s="142">
        <v>168</v>
      </c>
      <c r="XET6" s="142">
        <f t="shared" si="0"/>
        <v>744</v>
      </c>
    </row>
    <row r="7" spans="2:184 16367:16374">
      <c r="B7" s="461" t="s">
        <v>67</v>
      </c>
      <c r="C7" s="14" t="s">
        <v>36</v>
      </c>
      <c r="D7" s="461" t="s">
        <v>72</v>
      </c>
      <c r="E7" s="215">
        <v>233165.45</v>
      </c>
      <c r="F7" s="215">
        <v>211807.41</v>
      </c>
      <c r="G7" s="215">
        <v>212530.06</v>
      </c>
      <c r="H7" s="215">
        <v>209686.33</v>
      </c>
      <c r="I7" s="215">
        <v>208752.31</v>
      </c>
      <c r="J7" s="215">
        <v>201910.69</v>
      </c>
      <c r="K7" s="215">
        <v>225028.73</v>
      </c>
      <c r="L7" s="215">
        <v>187348.58</v>
      </c>
      <c r="M7" s="215">
        <v>115752.12</v>
      </c>
      <c r="N7" s="215">
        <v>130460.66</v>
      </c>
      <c r="O7" s="215">
        <v>121646.65</v>
      </c>
      <c r="P7" s="215">
        <v>144370.64000000001</v>
      </c>
      <c r="Q7" s="215">
        <v>148660.98000000001</v>
      </c>
      <c r="R7" s="215">
        <v>132757.41</v>
      </c>
      <c r="S7" s="215">
        <v>132254.01999999999</v>
      </c>
      <c r="T7" s="215">
        <v>123836.22</v>
      </c>
      <c r="U7" s="215">
        <v>118836.35</v>
      </c>
      <c r="V7" s="215">
        <v>130337.37</v>
      </c>
      <c r="W7" s="215">
        <v>143140.39000000001</v>
      </c>
      <c r="X7" s="215">
        <v>132187.31</v>
      </c>
      <c r="Y7" s="215">
        <v>120590.28</v>
      </c>
      <c r="Z7" s="215">
        <v>130311.1</v>
      </c>
      <c r="AA7" s="215">
        <v>116375.84</v>
      </c>
      <c r="AB7" s="215">
        <v>149785.06</v>
      </c>
      <c r="AC7" s="215">
        <v>142582.32999999999</v>
      </c>
      <c r="AD7" s="215">
        <v>133766.32999999999</v>
      </c>
      <c r="AE7" s="215">
        <v>138758.12</v>
      </c>
      <c r="AF7" s="215">
        <v>123803.91</v>
      </c>
      <c r="AG7" s="215">
        <v>113740.44</v>
      </c>
      <c r="AH7" s="215">
        <v>136625.17000000001</v>
      </c>
      <c r="AI7" s="215">
        <v>150435.06</v>
      </c>
      <c r="AJ7" s="215">
        <v>132999.06</v>
      </c>
      <c r="AK7" s="215">
        <v>121130.05</v>
      </c>
      <c r="AL7" s="215">
        <v>125223.22</v>
      </c>
      <c r="AM7" s="215">
        <v>122686.87</v>
      </c>
      <c r="AN7" s="215">
        <v>151244.76999999999</v>
      </c>
      <c r="AO7" s="215">
        <v>136492.78</v>
      </c>
      <c r="AP7" s="215">
        <v>138790.54999999999</v>
      </c>
      <c r="AQ7" s="215">
        <v>145545.31</v>
      </c>
      <c r="AR7" s="215">
        <v>118844.38</v>
      </c>
      <c r="AS7" s="215">
        <v>119724.95</v>
      </c>
      <c r="AT7" s="215">
        <v>139099.88</v>
      </c>
      <c r="AU7" s="215">
        <v>132658.38</v>
      </c>
      <c r="AV7" s="215">
        <v>145508.97</v>
      </c>
      <c r="AW7" s="215">
        <v>122097.54</v>
      </c>
      <c r="AX7" s="215">
        <v>120171.74</v>
      </c>
      <c r="AY7" s="215">
        <v>129512.45</v>
      </c>
      <c r="AZ7" s="215">
        <v>146364.17000000001</v>
      </c>
      <c r="BA7" s="215">
        <v>144423.31</v>
      </c>
      <c r="BB7" s="215">
        <v>135954.98000000001</v>
      </c>
      <c r="BC7" s="215">
        <v>145562.51999999999</v>
      </c>
      <c r="BD7" s="215">
        <v>113434.11</v>
      </c>
      <c r="BE7" s="215">
        <v>125404.16</v>
      </c>
      <c r="BF7" s="215">
        <v>139287.85999999999</v>
      </c>
      <c r="BG7" s="215">
        <v>132936.35999999999</v>
      </c>
      <c r="BH7" s="215">
        <v>146044.69</v>
      </c>
      <c r="BI7" s="215">
        <v>117861.86</v>
      </c>
      <c r="BJ7" s="215">
        <v>126007.67999999999</v>
      </c>
      <c r="BK7" s="215">
        <v>130982.34</v>
      </c>
      <c r="BL7" s="215">
        <v>140921.44</v>
      </c>
      <c r="BM7" s="215">
        <v>150919.28</v>
      </c>
      <c r="BN7" s="215">
        <v>137044.73000000001</v>
      </c>
      <c r="BO7" s="215">
        <v>139446.59</v>
      </c>
      <c r="BP7" s="215">
        <v>119692.59</v>
      </c>
      <c r="BQ7" s="215">
        <v>126136.05</v>
      </c>
      <c r="BR7" s="215">
        <v>132956.60999999999</v>
      </c>
      <c r="BS7" s="215">
        <v>140024.81</v>
      </c>
      <c r="BT7" s="215">
        <v>146117.5</v>
      </c>
      <c r="BU7" s="215">
        <v>112581.91</v>
      </c>
      <c r="BV7" s="215">
        <v>132289.42000000001</v>
      </c>
      <c r="BW7" s="215">
        <v>132047.81</v>
      </c>
      <c r="BX7" s="215">
        <v>140919.47</v>
      </c>
      <c r="BY7" s="215">
        <v>151712.82999999999</v>
      </c>
      <c r="BZ7" s="215">
        <v>138000.98000000001</v>
      </c>
      <c r="CA7" s="215">
        <v>133986.72</v>
      </c>
      <c r="CB7" s="215">
        <v>125662.94</v>
      </c>
      <c r="CC7" s="215">
        <v>126071.36</v>
      </c>
      <c r="CD7" s="215">
        <v>127232.88</v>
      </c>
      <c r="CE7" s="215">
        <v>146666.44</v>
      </c>
      <c r="CF7" s="215">
        <v>140534.34</v>
      </c>
      <c r="CG7" s="215">
        <v>118914.18</v>
      </c>
      <c r="CH7" s="215">
        <v>133018.29999999999</v>
      </c>
      <c r="CI7" s="215">
        <v>125294.97</v>
      </c>
      <c r="CJ7" s="215">
        <v>148832.76999999999</v>
      </c>
      <c r="CK7" s="215">
        <v>153416.20000000001</v>
      </c>
      <c r="CL7" s="215">
        <v>133856.32999999999</v>
      </c>
      <c r="CM7" s="215">
        <v>141855.53</v>
      </c>
      <c r="CN7" s="215">
        <v>125598.26</v>
      </c>
      <c r="CO7" s="215">
        <v>115858.19</v>
      </c>
      <c r="CP7" s="215">
        <v>139509.25</v>
      </c>
      <c r="CQ7" s="215">
        <v>154136</v>
      </c>
      <c r="CR7" s="215">
        <v>135023.89000000001</v>
      </c>
      <c r="CS7" s="215">
        <v>124559.08</v>
      </c>
      <c r="CT7" s="215">
        <v>126946.77</v>
      </c>
      <c r="CU7" s="215">
        <v>125550.73</v>
      </c>
      <c r="CV7" s="215">
        <v>154914.35999999999</v>
      </c>
      <c r="CW7" s="215">
        <v>139775.10999999999</v>
      </c>
      <c r="CX7" s="215">
        <v>138583.28</v>
      </c>
      <c r="CY7" s="215">
        <v>148495.14000000001</v>
      </c>
      <c r="CZ7" s="215">
        <v>125811.51</v>
      </c>
      <c r="DA7" s="215">
        <v>116654.83</v>
      </c>
      <c r="DB7" s="215">
        <v>142108.28</v>
      </c>
      <c r="DC7" s="215">
        <v>142367.09</v>
      </c>
      <c r="DD7" s="215">
        <v>141693.81</v>
      </c>
      <c r="DE7" s="215">
        <v>125048.33</v>
      </c>
      <c r="DF7" s="215">
        <v>122118.73</v>
      </c>
      <c r="DG7" s="215">
        <v>132029.59</v>
      </c>
      <c r="DH7" s="215">
        <v>162803.42000000001</v>
      </c>
      <c r="DI7" s="215">
        <v>147707.66</v>
      </c>
      <c r="DJ7" s="215">
        <v>139222.19</v>
      </c>
      <c r="DK7" s="215">
        <v>149259.41</v>
      </c>
      <c r="DL7" s="215">
        <v>120443.69</v>
      </c>
      <c r="DM7" s="215">
        <v>122484.69</v>
      </c>
      <c r="DN7" s="215">
        <v>142426.70000000001</v>
      </c>
      <c r="DO7" s="215">
        <v>136388.60999999999</v>
      </c>
      <c r="DP7" s="215">
        <v>148139.26999999999</v>
      </c>
      <c r="DQ7" s="215">
        <v>125527.49</v>
      </c>
      <c r="DR7" s="215">
        <v>123186.26</v>
      </c>
      <c r="DS7" s="215">
        <v>133278.03</v>
      </c>
      <c r="DT7" s="215">
        <v>150870.70000000001</v>
      </c>
      <c r="DU7" s="215">
        <v>148879.29999999999</v>
      </c>
      <c r="DV7" s="215">
        <v>139933.81</v>
      </c>
      <c r="DW7" s="215">
        <v>149492.92000000001</v>
      </c>
      <c r="DX7" s="215">
        <v>115349.73</v>
      </c>
      <c r="DY7" s="215">
        <v>128568.29</v>
      </c>
      <c r="DZ7" s="215">
        <v>143011.98000000001</v>
      </c>
      <c r="EA7" s="215">
        <v>136823.28</v>
      </c>
      <c r="EB7" s="215">
        <v>148971.26999999999</v>
      </c>
      <c r="EC7" s="215">
        <v>120278.89</v>
      </c>
      <c r="ED7" s="215">
        <v>129859.17</v>
      </c>
      <c r="EE7" s="215">
        <v>134735.78</v>
      </c>
      <c r="EF7" s="215">
        <v>145256.20000000001</v>
      </c>
      <c r="EG7" s="215">
        <v>155741.26999999999</v>
      </c>
      <c r="EH7" s="215">
        <v>145349.23000000001</v>
      </c>
      <c r="EI7" s="215">
        <v>136888.98000000001</v>
      </c>
      <c r="EJ7" s="215">
        <v>127855.62</v>
      </c>
      <c r="EK7" s="215">
        <v>128585.44</v>
      </c>
      <c r="EL7" s="215">
        <v>130330.32</v>
      </c>
      <c r="EM7" s="215">
        <v>150275.32999999999</v>
      </c>
      <c r="EN7" s="215">
        <v>143645.81</v>
      </c>
      <c r="EO7" s="215">
        <v>120797.52</v>
      </c>
      <c r="EP7" s="215">
        <v>136876.91</v>
      </c>
      <c r="EQ7" s="215">
        <v>128413.66</v>
      </c>
      <c r="ER7" s="215">
        <v>153048.22</v>
      </c>
      <c r="ES7" s="215">
        <v>157685.26999999999</v>
      </c>
      <c r="ET7" s="215">
        <v>139929.78</v>
      </c>
      <c r="EU7" s="215">
        <v>139133.17000000001</v>
      </c>
      <c r="EV7" s="215">
        <v>127937.45</v>
      </c>
      <c r="EW7" s="215">
        <v>123927.23</v>
      </c>
      <c r="EX7" s="215">
        <v>137364.14000000001</v>
      </c>
      <c r="EY7" s="215">
        <v>151115.39000000001</v>
      </c>
      <c r="EZ7" s="215">
        <v>137582.48000000001</v>
      </c>
      <c r="FA7" s="215">
        <v>126643.52</v>
      </c>
      <c r="FB7" s="215">
        <v>136327.94</v>
      </c>
      <c r="FC7" s="215">
        <v>122392.7</v>
      </c>
      <c r="FD7" s="215">
        <v>158640.56</v>
      </c>
      <c r="FE7" s="215">
        <v>150554.32999999999</v>
      </c>
      <c r="FF7" s="215">
        <v>141572.48000000001</v>
      </c>
      <c r="FG7" s="215">
        <v>146164.98000000001</v>
      </c>
      <c r="FH7" s="215">
        <v>127910.2</v>
      </c>
      <c r="FI7" s="215">
        <v>118676.63</v>
      </c>
      <c r="FJ7" s="215">
        <v>143582.14000000001</v>
      </c>
      <c r="FK7" s="215">
        <v>158923.57999999999</v>
      </c>
      <c r="FL7" s="215">
        <v>138223.39000000001</v>
      </c>
      <c r="FM7" s="215">
        <v>127312.79</v>
      </c>
      <c r="FN7" s="215">
        <v>130788.22</v>
      </c>
      <c r="FO7" s="215">
        <v>129168.75</v>
      </c>
      <c r="FP7" s="215">
        <v>160174.09</v>
      </c>
      <c r="FQ7" s="215">
        <v>144336.25</v>
      </c>
      <c r="FR7" s="215">
        <v>142948.29999999999</v>
      </c>
      <c r="FS7" s="215">
        <v>152956.25</v>
      </c>
      <c r="FT7" s="215">
        <v>128422.71</v>
      </c>
      <c r="FU7" s="215">
        <v>119534.9</v>
      </c>
      <c r="FV7" s="215">
        <v>146394.5</v>
      </c>
      <c r="FW7" s="215">
        <v>146793.84</v>
      </c>
      <c r="FX7" s="215">
        <v>145189.53</v>
      </c>
      <c r="FY7" s="215">
        <v>127838.45</v>
      </c>
      <c r="FZ7" s="215">
        <v>125702.31</v>
      </c>
      <c r="GA7" s="215">
        <v>136087.32999999999</v>
      </c>
      <c r="GB7" s="215">
        <v>168275.38</v>
      </c>
      <c r="XEM7" s="139">
        <v>40695</v>
      </c>
      <c r="XEN7" s="142">
        <v>352</v>
      </c>
      <c r="XEO7" s="142">
        <v>368</v>
      </c>
      <c r="XEP7" s="142">
        <v>528</v>
      </c>
      <c r="XEQ7" s="142">
        <v>128</v>
      </c>
      <c r="XER7" s="142">
        <v>64</v>
      </c>
      <c r="XES7" s="142">
        <v>176</v>
      </c>
      <c r="XET7" s="142">
        <f t="shared" si="0"/>
        <v>720</v>
      </c>
    </row>
    <row r="8" spans="2:184 16367:16374">
      <c r="B8" s="461"/>
      <c r="C8" s="461"/>
      <c r="D8" s="461"/>
      <c r="E8" s="461"/>
      <c r="F8" s="461"/>
      <c r="G8" s="461"/>
      <c r="H8" s="461"/>
      <c r="I8" s="461"/>
      <c r="J8" s="461"/>
      <c r="K8" s="461"/>
      <c r="L8" s="461"/>
      <c r="M8" s="461"/>
      <c r="N8" s="461"/>
      <c r="O8" s="461"/>
      <c r="P8" s="461"/>
      <c r="Q8" s="461"/>
      <c r="R8" s="461"/>
      <c r="S8" s="461"/>
      <c r="T8" s="461"/>
      <c r="U8" s="461"/>
      <c r="V8" s="461"/>
      <c r="W8" s="461"/>
      <c r="X8" s="461"/>
      <c r="Y8" s="461"/>
      <c r="Z8" s="461"/>
      <c r="AA8" s="461"/>
      <c r="AB8" s="461"/>
      <c r="AC8" s="461"/>
      <c r="AD8" s="461"/>
      <c r="AE8" s="461"/>
      <c r="AF8" s="461"/>
      <c r="AG8" s="461"/>
      <c r="AH8" s="461"/>
      <c r="AI8" s="461"/>
      <c r="AJ8" s="461"/>
      <c r="AK8" s="461"/>
      <c r="AL8" s="461"/>
      <c r="AM8" s="461"/>
      <c r="AN8" s="461"/>
      <c r="AO8" s="461"/>
      <c r="AP8" s="461"/>
      <c r="AQ8" s="461"/>
      <c r="AR8" s="461"/>
      <c r="AS8" s="461"/>
      <c r="AT8" s="461"/>
      <c r="AU8" s="461"/>
      <c r="AV8" s="461"/>
      <c r="AW8" s="461"/>
      <c r="AX8" s="461"/>
      <c r="AY8" s="461"/>
      <c r="AZ8" s="461"/>
      <c r="BA8" s="461"/>
      <c r="BB8" s="461"/>
      <c r="BC8" s="461"/>
      <c r="BD8" s="461"/>
      <c r="BE8" s="461"/>
      <c r="BF8" s="461"/>
      <c r="BG8" s="461"/>
      <c r="BH8" s="461"/>
      <c r="BI8" s="461"/>
      <c r="BJ8" s="461"/>
      <c r="BK8" s="461"/>
      <c r="BL8" s="461"/>
      <c r="BM8" s="461"/>
      <c r="BN8" s="461"/>
      <c r="BO8" s="461"/>
      <c r="BP8" s="461"/>
      <c r="BQ8" s="461"/>
      <c r="BR8" s="461"/>
      <c r="BS8" s="461"/>
      <c r="BT8" s="461"/>
      <c r="BU8" s="461"/>
      <c r="BV8" s="461"/>
      <c r="BW8" s="461"/>
      <c r="BX8" s="461"/>
      <c r="BY8" s="461"/>
      <c r="BZ8" s="461"/>
      <c r="CA8" s="461"/>
      <c r="CB8" s="461"/>
      <c r="CC8" s="461"/>
      <c r="CD8" s="461"/>
      <c r="CE8" s="461"/>
      <c r="CF8" s="461"/>
      <c r="CG8" s="461"/>
      <c r="CH8" s="461"/>
      <c r="CI8" s="461"/>
      <c r="CJ8" s="461"/>
      <c r="CK8" s="461"/>
      <c r="CL8" s="461"/>
      <c r="CM8" s="461"/>
      <c r="CN8" s="461"/>
      <c r="CO8" s="461"/>
      <c r="CP8" s="461"/>
      <c r="CQ8" s="461"/>
      <c r="CR8" s="461"/>
      <c r="CS8" s="461"/>
      <c r="CT8" s="461"/>
      <c r="CU8" s="461"/>
      <c r="CV8" s="461"/>
      <c r="CW8" s="461"/>
      <c r="CX8" s="461"/>
      <c r="CY8" s="461"/>
      <c r="CZ8" s="461"/>
      <c r="DA8" s="461"/>
      <c r="DB8" s="461"/>
      <c r="DC8" s="461"/>
      <c r="DD8" s="461"/>
      <c r="DE8" s="461"/>
      <c r="DF8" s="461"/>
      <c r="DG8" s="461"/>
      <c r="DH8" s="461"/>
      <c r="DI8" s="461"/>
      <c r="DJ8" s="461"/>
      <c r="DK8" s="461"/>
      <c r="DL8" s="461"/>
      <c r="DM8" s="461"/>
      <c r="DN8" s="461"/>
      <c r="DO8" s="461"/>
      <c r="DP8" s="461"/>
      <c r="DQ8" s="461"/>
      <c r="DR8" s="461"/>
      <c r="DS8" s="461"/>
      <c r="DT8" s="461"/>
      <c r="DU8" s="461"/>
      <c r="DV8" s="461"/>
      <c r="DW8" s="461"/>
      <c r="DX8" s="461"/>
      <c r="DY8" s="461"/>
      <c r="DZ8" s="461"/>
      <c r="EA8" s="461"/>
      <c r="EB8" s="461"/>
      <c r="EC8" s="461"/>
      <c r="ED8" s="461"/>
      <c r="EE8" s="461"/>
      <c r="EF8" s="461"/>
      <c r="EG8" s="461"/>
      <c r="EH8" s="461"/>
      <c r="EI8" s="461"/>
      <c r="EJ8" s="461"/>
      <c r="EK8" s="461"/>
      <c r="EL8" s="461"/>
      <c r="EM8" s="461"/>
      <c r="EN8" s="461"/>
      <c r="EO8" s="461"/>
      <c r="EP8" s="461"/>
      <c r="EQ8" s="461"/>
      <c r="ER8" s="461"/>
      <c r="ES8" s="461"/>
      <c r="ET8" s="461"/>
      <c r="EU8" s="461"/>
      <c r="EV8" s="461"/>
      <c r="EW8" s="461"/>
      <c r="EX8" s="461"/>
      <c r="EY8" s="461"/>
      <c r="EZ8" s="461"/>
      <c r="FA8" s="461"/>
      <c r="FB8" s="461"/>
      <c r="FC8" s="461"/>
      <c r="FD8" s="461"/>
      <c r="FE8" s="461"/>
      <c r="FF8" s="461"/>
      <c r="FG8" s="461"/>
      <c r="FH8" s="461"/>
      <c r="FI8" s="461"/>
      <c r="FJ8" s="461"/>
      <c r="FK8" s="461"/>
      <c r="FL8" s="461"/>
      <c r="FM8" s="461"/>
      <c r="FN8" s="461"/>
      <c r="FO8" s="461"/>
      <c r="FP8" s="461"/>
      <c r="FQ8" s="461"/>
      <c r="FR8" s="461"/>
      <c r="FS8" s="461"/>
      <c r="FT8" s="461"/>
      <c r="FU8" s="461"/>
      <c r="FV8" s="461"/>
      <c r="FW8" s="461"/>
      <c r="FX8" s="461"/>
      <c r="FY8" s="461"/>
      <c r="FZ8" s="461"/>
      <c r="GA8" s="461"/>
      <c r="GB8" s="461"/>
      <c r="XEM8" s="139">
        <v>40725</v>
      </c>
      <c r="XEN8" s="142">
        <v>320</v>
      </c>
      <c r="XEO8" s="142">
        <v>424</v>
      </c>
      <c r="XEP8" s="142">
        <v>480</v>
      </c>
      <c r="XEQ8" s="142">
        <v>176</v>
      </c>
      <c r="XER8" s="142">
        <v>88</v>
      </c>
      <c r="XES8" s="142">
        <v>160</v>
      </c>
      <c r="XET8" s="142">
        <f t="shared" si="0"/>
        <v>744</v>
      </c>
    </row>
    <row r="9" spans="2:184 16367:16374">
      <c r="B9" s="461"/>
      <c r="C9" s="461"/>
      <c r="D9" s="461"/>
      <c r="E9" s="461"/>
      <c r="F9" s="461"/>
      <c r="G9" s="461"/>
      <c r="H9" s="461"/>
      <c r="I9" s="461"/>
      <c r="J9" s="461"/>
      <c r="K9" s="461"/>
      <c r="L9" s="461"/>
      <c r="M9" s="461"/>
      <c r="N9" s="461"/>
      <c r="O9" s="461"/>
      <c r="P9" s="461"/>
      <c r="Q9" s="461"/>
      <c r="R9" s="461"/>
      <c r="S9" s="461"/>
      <c r="T9" s="461"/>
      <c r="U9" s="461"/>
      <c r="V9" s="461"/>
      <c r="W9" s="461"/>
      <c r="X9" s="461"/>
      <c r="Y9" s="461"/>
      <c r="Z9" s="461"/>
      <c r="AA9" s="461"/>
      <c r="AB9" s="461"/>
      <c r="AC9" s="461"/>
      <c r="AD9" s="461"/>
      <c r="AE9" s="461"/>
      <c r="AF9" s="461"/>
      <c r="AG9" s="461"/>
      <c r="AH9" s="461"/>
      <c r="AI9" s="461"/>
      <c r="AJ9" s="461"/>
      <c r="AK9" s="461"/>
      <c r="AL9" s="461"/>
      <c r="AM9" s="461"/>
      <c r="AN9" s="461"/>
      <c r="AO9" s="461"/>
      <c r="AP9" s="461"/>
      <c r="AQ9" s="461"/>
      <c r="AR9" s="461"/>
      <c r="AS9" s="461"/>
      <c r="AT9" s="461"/>
      <c r="AU9" s="461"/>
      <c r="AV9" s="461"/>
      <c r="AW9" s="461"/>
      <c r="AX9" s="461"/>
      <c r="AY9" s="461"/>
      <c r="AZ9" s="461"/>
      <c r="BA9" s="461"/>
      <c r="BB9" s="461"/>
      <c r="BC9" s="461"/>
      <c r="BD9" s="461"/>
      <c r="BE9" s="461"/>
      <c r="BF9" s="461"/>
      <c r="BG9" s="461"/>
      <c r="BH9" s="461"/>
      <c r="BI9" s="461"/>
      <c r="BJ9" s="461"/>
      <c r="BK9" s="461"/>
      <c r="BL9" s="461"/>
      <c r="BM9" s="461"/>
      <c r="BN9" s="461"/>
      <c r="BO9" s="461"/>
      <c r="BP9" s="461"/>
      <c r="BQ9" s="461"/>
      <c r="BR9" s="461"/>
      <c r="BS9" s="461"/>
      <c r="BT9" s="461"/>
      <c r="BU9" s="461"/>
      <c r="BV9" s="461"/>
      <c r="BW9" s="461"/>
      <c r="BX9" s="461"/>
      <c r="BY9" s="461"/>
      <c r="BZ9" s="461"/>
      <c r="CA9" s="461"/>
      <c r="CB9" s="461"/>
      <c r="CC9" s="461"/>
      <c r="CD9" s="461"/>
      <c r="CE9" s="461"/>
      <c r="CF9" s="461"/>
      <c r="CG9" s="461"/>
      <c r="CH9" s="461"/>
      <c r="CI9" s="461"/>
      <c r="CJ9" s="461"/>
      <c r="CK9" s="461"/>
      <c r="CL9" s="461"/>
      <c r="CM9" s="461"/>
      <c r="CN9" s="461"/>
      <c r="CO9" s="461"/>
      <c r="CP9" s="461"/>
      <c r="CQ9" s="461"/>
      <c r="CR9" s="461"/>
      <c r="CS9" s="461"/>
      <c r="CT9" s="461"/>
      <c r="CU9" s="461"/>
      <c r="CV9" s="461"/>
      <c r="CW9" s="461"/>
      <c r="CX9" s="461"/>
      <c r="CY9" s="461"/>
      <c r="CZ9" s="461"/>
      <c r="DA9" s="461"/>
      <c r="DB9" s="461"/>
      <c r="DC9" s="461"/>
      <c r="DD9" s="461"/>
      <c r="DE9" s="461"/>
      <c r="DF9" s="461"/>
      <c r="DG9" s="461"/>
      <c r="DH9" s="461"/>
      <c r="DI9" s="461"/>
      <c r="DJ9" s="461"/>
      <c r="DK9" s="461"/>
      <c r="DL9" s="461"/>
      <c r="DM9" s="461"/>
      <c r="DN9" s="461"/>
      <c r="DO9" s="461"/>
      <c r="DP9" s="461"/>
      <c r="DQ9" s="461"/>
      <c r="DR9" s="461"/>
      <c r="DS9" s="461"/>
      <c r="DT9" s="461"/>
      <c r="DU9" s="461"/>
      <c r="DV9" s="461"/>
      <c r="DW9" s="461"/>
      <c r="DX9" s="461"/>
      <c r="DY9" s="461"/>
      <c r="DZ9" s="461"/>
      <c r="EA9" s="461"/>
      <c r="EB9" s="461"/>
      <c r="EC9" s="461"/>
      <c r="ED9" s="461"/>
      <c r="EE9" s="461"/>
      <c r="EF9" s="461"/>
      <c r="EG9" s="461"/>
      <c r="EH9" s="461"/>
      <c r="EI9" s="461"/>
      <c r="EJ9" s="461"/>
      <c r="EK9" s="461"/>
      <c r="EL9" s="461"/>
      <c r="EM9" s="461"/>
      <c r="EN9" s="461"/>
      <c r="EO9" s="461"/>
      <c r="EP9" s="461"/>
      <c r="EQ9" s="461"/>
      <c r="ER9" s="461"/>
      <c r="ES9" s="461"/>
      <c r="ET9" s="461"/>
      <c r="EU9" s="461"/>
      <c r="EV9" s="461"/>
      <c r="EW9" s="461"/>
      <c r="EX9" s="461"/>
      <c r="EY9" s="461"/>
      <c r="EZ9" s="461"/>
      <c r="FA9" s="461"/>
      <c r="FB9" s="461"/>
      <c r="FC9" s="461"/>
      <c r="FD9" s="461"/>
      <c r="FE9" s="461"/>
      <c r="FF9" s="461"/>
      <c r="FG9" s="461"/>
      <c r="FH9" s="461"/>
      <c r="FI9" s="461"/>
      <c r="FJ9" s="461"/>
      <c r="FK9" s="461"/>
      <c r="FL9" s="461"/>
      <c r="FM9" s="461"/>
      <c r="FN9" s="461"/>
      <c r="FO9" s="461"/>
      <c r="FP9" s="461"/>
      <c r="FQ9" s="461"/>
      <c r="FR9" s="461"/>
      <c r="FS9" s="461"/>
      <c r="FT9" s="461"/>
      <c r="FU9" s="461"/>
      <c r="FV9" s="461"/>
      <c r="FW9" s="461"/>
      <c r="FX9" s="461"/>
      <c r="FY9" s="461"/>
      <c r="FZ9" s="461"/>
      <c r="GA9" s="461"/>
      <c r="GB9" s="461"/>
      <c r="XEM9" s="139">
        <v>40756</v>
      </c>
      <c r="XEN9" s="142">
        <v>368</v>
      </c>
      <c r="XEO9" s="142">
        <v>376</v>
      </c>
      <c r="XEP9" s="142">
        <v>552</v>
      </c>
      <c r="XEQ9" s="142">
        <v>128</v>
      </c>
      <c r="XER9" s="142">
        <v>64</v>
      </c>
      <c r="XES9" s="142">
        <v>184</v>
      </c>
      <c r="XET9" s="142">
        <f t="shared" si="0"/>
        <v>744</v>
      </c>
    </row>
    <row r="10" spans="2:184 16367:16374">
      <c r="B10" s="242" t="s">
        <v>65</v>
      </c>
      <c r="C10" s="242" t="s">
        <v>33</v>
      </c>
      <c r="D10" s="242" t="s">
        <v>66</v>
      </c>
      <c r="E10" s="243">
        <v>41275</v>
      </c>
      <c r="F10" s="243">
        <v>41306</v>
      </c>
      <c r="G10" s="243">
        <v>41334</v>
      </c>
      <c r="H10" s="243">
        <v>41365</v>
      </c>
      <c r="I10" s="243">
        <v>41395</v>
      </c>
      <c r="J10" s="243">
        <v>41426</v>
      </c>
      <c r="K10" s="243">
        <v>41456</v>
      </c>
      <c r="L10" s="243">
        <v>41487</v>
      </c>
      <c r="M10" s="243">
        <v>41518</v>
      </c>
      <c r="N10" s="243">
        <v>41548</v>
      </c>
      <c r="O10" s="243">
        <v>41579</v>
      </c>
      <c r="P10" s="243">
        <v>41609</v>
      </c>
      <c r="Q10" s="243">
        <v>41640</v>
      </c>
      <c r="R10" s="243">
        <v>41671</v>
      </c>
      <c r="S10" s="243">
        <v>41699</v>
      </c>
      <c r="T10" s="243">
        <v>41730</v>
      </c>
      <c r="U10" s="243">
        <v>41760</v>
      </c>
      <c r="V10" s="243">
        <v>41791</v>
      </c>
      <c r="W10" s="243">
        <v>41821</v>
      </c>
      <c r="X10" s="243">
        <v>41852</v>
      </c>
      <c r="Y10" s="243">
        <v>41883</v>
      </c>
      <c r="Z10" s="243">
        <v>41913</v>
      </c>
      <c r="AA10" s="243">
        <v>41944</v>
      </c>
      <c r="AB10" s="243">
        <v>41974</v>
      </c>
      <c r="AC10" s="243">
        <v>42005</v>
      </c>
      <c r="AD10" s="243">
        <v>42036</v>
      </c>
      <c r="AE10" s="243">
        <v>42064</v>
      </c>
      <c r="AF10" s="243">
        <v>42095</v>
      </c>
      <c r="AG10" s="243">
        <v>42125</v>
      </c>
      <c r="AH10" s="243">
        <v>42156</v>
      </c>
      <c r="AI10" s="243">
        <v>42186</v>
      </c>
      <c r="AJ10" s="243">
        <v>42217</v>
      </c>
      <c r="AK10" s="243">
        <v>42248</v>
      </c>
      <c r="AL10" s="243">
        <v>42278</v>
      </c>
      <c r="AM10" s="243">
        <v>42309</v>
      </c>
      <c r="AN10" s="243">
        <v>42339</v>
      </c>
      <c r="AO10" s="243">
        <v>42370</v>
      </c>
      <c r="AP10" s="243">
        <v>42401</v>
      </c>
      <c r="AQ10" s="243">
        <v>42430</v>
      </c>
      <c r="AR10" s="243">
        <v>42461</v>
      </c>
      <c r="AS10" s="243">
        <v>42491</v>
      </c>
      <c r="AT10" s="243">
        <v>42522</v>
      </c>
      <c r="AU10" s="243">
        <v>42552</v>
      </c>
      <c r="AV10" s="243">
        <v>42583</v>
      </c>
      <c r="AW10" s="243">
        <v>42614</v>
      </c>
      <c r="AX10" s="243">
        <v>42644</v>
      </c>
      <c r="AY10" s="243">
        <v>42675</v>
      </c>
      <c r="AZ10" s="243">
        <v>42705</v>
      </c>
      <c r="BA10" s="243">
        <v>42736</v>
      </c>
      <c r="BB10" s="243">
        <v>42767</v>
      </c>
      <c r="BC10" s="243">
        <v>42795</v>
      </c>
      <c r="BD10" s="243">
        <v>42826</v>
      </c>
      <c r="BE10" s="243">
        <v>42856</v>
      </c>
      <c r="BF10" s="243">
        <v>42887</v>
      </c>
      <c r="BG10" s="243">
        <v>42917</v>
      </c>
      <c r="BH10" s="243">
        <v>42948</v>
      </c>
      <c r="BI10" s="243">
        <v>42979</v>
      </c>
      <c r="BJ10" s="243">
        <v>43009</v>
      </c>
      <c r="BK10" s="243">
        <v>43040</v>
      </c>
      <c r="BL10" s="243">
        <v>43070</v>
      </c>
      <c r="BM10" s="243">
        <v>43101</v>
      </c>
      <c r="BN10" s="243">
        <v>43132</v>
      </c>
      <c r="BO10" s="243">
        <v>43160</v>
      </c>
      <c r="BP10" s="243">
        <v>43191</v>
      </c>
      <c r="BQ10" s="243">
        <v>43221</v>
      </c>
      <c r="BR10" s="243">
        <v>43252</v>
      </c>
      <c r="BS10" s="243">
        <v>43282</v>
      </c>
      <c r="BT10" s="243">
        <v>43313</v>
      </c>
      <c r="BU10" s="243">
        <v>43344</v>
      </c>
      <c r="BV10" s="243">
        <v>43374</v>
      </c>
      <c r="BW10" s="243">
        <v>43405</v>
      </c>
      <c r="BX10" s="243">
        <v>43435</v>
      </c>
      <c r="BY10" s="243">
        <v>43466</v>
      </c>
      <c r="BZ10" s="243">
        <v>43497</v>
      </c>
      <c r="CA10" s="243">
        <v>43525</v>
      </c>
      <c r="CB10" s="243">
        <v>43556</v>
      </c>
      <c r="CC10" s="243">
        <v>43586</v>
      </c>
      <c r="CD10" s="243">
        <v>43617</v>
      </c>
      <c r="CE10" s="243">
        <v>43647</v>
      </c>
      <c r="CF10" s="243">
        <v>43678</v>
      </c>
      <c r="CG10" s="243">
        <v>43709</v>
      </c>
      <c r="CH10" s="243">
        <v>43739</v>
      </c>
      <c r="CI10" s="243">
        <v>43770</v>
      </c>
      <c r="CJ10" s="243">
        <v>43800</v>
      </c>
      <c r="CK10" s="243">
        <v>43831</v>
      </c>
      <c r="CL10" s="243">
        <v>43862</v>
      </c>
      <c r="CM10" s="243">
        <v>43891</v>
      </c>
      <c r="CN10" s="243">
        <v>43922</v>
      </c>
      <c r="CO10" s="243">
        <v>43952</v>
      </c>
      <c r="CP10" s="243">
        <v>43983</v>
      </c>
      <c r="CQ10" s="243">
        <v>44013</v>
      </c>
      <c r="CR10" s="243">
        <v>44044</v>
      </c>
      <c r="CS10" s="243">
        <v>44075</v>
      </c>
      <c r="CT10" s="243">
        <v>44105</v>
      </c>
      <c r="CU10" s="243">
        <v>44136</v>
      </c>
      <c r="CV10" s="243">
        <v>44166</v>
      </c>
      <c r="CW10" s="243">
        <v>44197</v>
      </c>
      <c r="CX10" s="243">
        <v>44228</v>
      </c>
      <c r="CY10" s="243">
        <v>44256</v>
      </c>
      <c r="CZ10" s="243">
        <v>44287</v>
      </c>
      <c r="DA10" s="243">
        <v>44317</v>
      </c>
      <c r="DB10" s="243">
        <v>44348</v>
      </c>
      <c r="DC10" s="243">
        <v>44378</v>
      </c>
      <c r="DD10" s="243">
        <v>44409</v>
      </c>
      <c r="DE10" s="243">
        <v>44440</v>
      </c>
      <c r="DF10" s="243">
        <v>44470</v>
      </c>
      <c r="DG10" s="243">
        <v>44501</v>
      </c>
      <c r="DH10" s="243">
        <v>44531</v>
      </c>
      <c r="DI10" s="243">
        <v>44562</v>
      </c>
      <c r="DJ10" s="243">
        <v>44593</v>
      </c>
      <c r="DK10" s="243">
        <v>44621</v>
      </c>
      <c r="DL10" s="243">
        <v>44652</v>
      </c>
      <c r="DM10" s="243">
        <v>44682</v>
      </c>
      <c r="DN10" s="243">
        <v>44713</v>
      </c>
      <c r="DO10" s="243">
        <v>44743</v>
      </c>
      <c r="DP10" s="243">
        <v>44774</v>
      </c>
      <c r="DQ10" s="243">
        <v>44805</v>
      </c>
      <c r="DR10" s="243">
        <v>44835</v>
      </c>
      <c r="DS10" s="243">
        <v>44866</v>
      </c>
      <c r="DT10" s="243">
        <v>44896</v>
      </c>
      <c r="DU10" s="243">
        <v>44927</v>
      </c>
      <c r="DV10" s="243">
        <v>44958</v>
      </c>
      <c r="DW10" s="243">
        <v>44986</v>
      </c>
      <c r="DX10" s="243">
        <v>45017</v>
      </c>
      <c r="DY10" s="243">
        <v>45047</v>
      </c>
      <c r="DZ10" s="243">
        <v>45078</v>
      </c>
      <c r="EA10" s="243">
        <v>45108</v>
      </c>
      <c r="EB10" s="243">
        <v>45139</v>
      </c>
      <c r="EC10" s="243">
        <v>45170</v>
      </c>
      <c r="ED10" s="243">
        <v>45200</v>
      </c>
      <c r="EE10" s="243">
        <v>45231</v>
      </c>
      <c r="EF10" s="243">
        <v>45261</v>
      </c>
      <c r="EG10" s="243">
        <v>45292</v>
      </c>
      <c r="EH10" s="243">
        <v>45323</v>
      </c>
      <c r="EI10" s="243">
        <v>45352</v>
      </c>
      <c r="EJ10" s="243">
        <v>45383</v>
      </c>
      <c r="EK10" s="243">
        <v>45413</v>
      </c>
      <c r="EL10" s="243">
        <v>45444</v>
      </c>
      <c r="EM10" s="243">
        <v>45474</v>
      </c>
      <c r="EN10" s="243">
        <v>45505</v>
      </c>
      <c r="EO10" s="243">
        <v>45536</v>
      </c>
      <c r="EP10" s="243">
        <v>45566</v>
      </c>
      <c r="EQ10" s="243">
        <v>45597</v>
      </c>
      <c r="ER10" s="243">
        <v>45627</v>
      </c>
      <c r="ES10" s="243">
        <v>45658</v>
      </c>
      <c r="ET10" s="243">
        <v>45689</v>
      </c>
      <c r="EU10" s="243">
        <v>45717</v>
      </c>
      <c r="EV10" s="243">
        <v>45748</v>
      </c>
      <c r="EW10" s="243">
        <v>45778</v>
      </c>
      <c r="EX10" s="243">
        <v>45809</v>
      </c>
      <c r="EY10" s="243">
        <v>45839</v>
      </c>
      <c r="EZ10" s="243">
        <v>45870</v>
      </c>
      <c r="FA10" s="243">
        <v>45901</v>
      </c>
      <c r="FB10" s="243">
        <v>45931</v>
      </c>
      <c r="FC10" s="243">
        <v>45962</v>
      </c>
      <c r="FD10" s="243">
        <v>45992</v>
      </c>
      <c r="FE10" s="243">
        <v>46023</v>
      </c>
      <c r="FF10" s="243">
        <v>46054</v>
      </c>
      <c r="FG10" s="243">
        <v>46082</v>
      </c>
      <c r="FH10" s="243">
        <v>46113</v>
      </c>
      <c r="FI10" s="243">
        <v>46143</v>
      </c>
      <c r="FJ10" s="243">
        <v>46174</v>
      </c>
      <c r="FK10" s="243">
        <v>46204</v>
      </c>
      <c r="FL10" s="243">
        <v>46235</v>
      </c>
      <c r="FM10" s="243">
        <v>46266</v>
      </c>
      <c r="FN10" s="243">
        <v>46296</v>
      </c>
      <c r="FO10" s="243">
        <v>46327</v>
      </c>
      <c r="FP10" s="243">
        <v>46357</v>
      </c>
      <c r="FQ10" s="243">
        <v>46388</v>
      </c>
      <c r="FR10" s="243">
        <v>46419</v>
      </c>
      <c r="FS10" s="243">
        <v>46447</v>
      </c>
      <c r="FT10" s="243">
        <v>46478</v>
      </c>
      <c r="FU10" s="243">
        <v>46508</v>
      </c>
      <c r="FV10" s="243">
        <v>46539</v>
      </c>
      <c r="FW10" s="243">
        <v>46569</v>
      </c>
      <c r="FX10" s="243">
        <v>46600</v>
      </c>
      <c r="FY10" s="243">
        <v>46631</v>
      </c>
      <c r="FZ10" s="243">
        <v>46661</v>
      </c>
      <c r="GA10" s="243">
        <v>46692</v>
      </c>
      <c r="GB10" s="243">
        <v>46722</v>
      </c>
      <c r="XEM10" s="139">
        <v>40787</v>
      </c>
      <c r="XEN10" s="142">
        <v>336</v>
      </c>
      <c r="XEO10" s="142">
        <v>384</v>
      </c>
      <c r="XEP10" s="142">
        <v>504</v>
      </c>
      <c r="XEQ10" s="142">
        <v>144</v>
      </c>
      <c r="XER10" s="142">
        <v>72</v>
      </c>
      <c r="XES10" s="142">
        <v>168</v>
      </c>
      <c r="XET10" s="142">
        <f t="shared" si="0"/>
        <v>720</v>
      </c>
    </row>
    <row r="11" spans="2:184 16367:16374">
      <c r="B11" s="13" t="s">
        <v>73</v>
      </c>
      <c r="C11" s="14" t="s">
        <v>36</v>
      </c>
      <c r="D11" s="461" t="s">
        <v>68</v>
      </c>
      <c r="E11" s="215">
        <v>286625</v>
      </c>
      <c r="F11" s="215">
        <v>253699.20000000001</v>
      </c>
      <c r="G11" s="215">
        <v>273310.81</v>
      </c>
      <c r="H11" s="215">
        <v>257604.23</v>
      </c>
      <c r="I11" s="215">
        <v>207834.64</v>
      </c>
      <c r="J11" s="215">
        <v>260582.2</v>
      </c>
      <c r="K11" s="215">
        <v>272029</v>
      </c>
      <c r="L11" s="215">
        <v>273885.81</v>
      </c>
      <c r="M11" s="215">
        <v>260601.2</v>
      </c>
      <c r="N11" s="215">
        <v>277005</v>
      </c>
      <c r="O11" s="215">
        <v>264967.21999999997</v>
      </c>
      <c r="P11" s="215">
        <v>268758.38</v>
      </c>
      <c r="Q11" s="215">
        <v>283312.38</v>
      </c>
      <c r="R11" s="215">
        <v>253209.2</v>
      </c>
      <c r="S11" s="215">
        <v>265516.78000000003</v>
      </c>
      <c r="T11" s="215">
        <v>183749.81</v>
      </c>
      <c r="U11" s="215">
        <v>199986.8</v>
      </c>
      <c r="V11" s="215">
        <v>261509.19</v>
      </c>
      <c r="W11" s="215">
        <v>272201.40999999997</v>
      </c>
      <c r="X11" s="215">
        <v>271565.81</v>
      </c>
      <c r="Y11" s="215">
        <v>260479.2</v>
      </c>
      <c r="Z11" s="215">
        <v>276064</v>
      </c>
      <c r="AA11" s="215">
        <v>264430.19</v>
      </c>
      <c r="AB11" s="215">
        <v>268291.78000000003</v>
      </c>
      <c r="AC11" s="215">
        <v>271643</v>
      </c>
      <c r="AD11" s="215">
        <v>248956.2</v>
      </c>
      <c r="AE11" s="215">
        <v>265475.78000000003</v>
      </c>
      <c r="AF11" s="215">
        <v>256836</v>
      </c>
      <c r="AG11" s="215">
        <v>201368</v>
      </c>
      <c r="AH11" s="215">
        <v>260368.59</v>
      </c>
      <c r="AI11" s="215">
        <v>271177.81</v>
      </c>
      <c r="AJ11" s="215">
        <v>271252.38</v>
      </c>
      <c r="AK11" s="215">
        <v>259158.59</v>
      </c>
      <c r="AL11" s="215">
        <v>273660.81</v>
      </c>
      <c r="AM11" s="215">
        <v>263246.59000000003</v>
      </c>
      <c r="AN11" s="215">
        <v>261021</v>
      </c>
      <c r="AO11" s="215">
        <v>271618</v>
      </c>
      <c r="AP11" s="215">
        <v>259570.59</v>
      </c>
      <c r="AQ11" s="215">
        <v>265992.40999999997</v>
      </c>
      <c r="AR11" s="215">
        <v>253095.59</v>
      </c>
      <c r="AS11" s="215">
        <v>204725.03</v>
      </c>
      <c r="AT11" s="215">
        <v>261468.2</v>
      </c>
      <c r="AU11" s="215">
        <v>269827.40999999997</v>
      </c>
      <c r="AV11" s="215">
        <v>276331.78000000003</v>
      </c>
      <c r="AW11" s="215">
        <v>259034.59</v>
      </c>
      <c r="AX11" s="215">
        <v>272868.78000000003</v>
      </c>
      <c r="AY11" s="215">
        <v>264949.19</v>
      </c>
      <c r="AZ11" s="215">
        <v>261399.81</v>
      </c>
      <c r="BA11" s="215">
        <v>268184.81</v>
      </c>
      <c r="BB11" s="215">
        <v>247179.2</v>
      </c>
      <c r="BC11" s="215">
        <v>248628.81</v>
      </c>
      <c r="BD11" s="215">
        <v>232911.81</v>
      </c>
      <c r="BE11" s="215">
        <v>175445</v>
      </c>
      <c r="BF11" s="215">
        <v>242986</v>
      </c>
      <c r="BG11" s="215">
        <v>249306</v>
      </c>
      <c r="BH11" s="215">
        <v>257840.81</v>
      </c>
      <c r="BI11" s="215">
        <v>234496.59</v>
      </c>
      <c r="BJ11" s="215">
        <v>250757</v>
      </c>
      <c r="BK11" s="215">
        <v>244385.59</v>
      </c>
      <c r="BL11" s="215">
        <v>244917.81</v>
      </c>
      <c r="BM11" s="215">
        <v>271950</v>
      </c>
      <c r="BN11" s="215">
        <v>251898.2</v>
      </c>
      <c r="BO11" s="215">
        <v>251653.81</v>
      </c>
      <c r="BP11" s="215">
        <v>244328.19</v>
      </c>
      <c r="BQ11" s="215">
        <v>257167.81</v>
      </c>
      <c r="BR11" s="215">
        <v>245467.59</v>
      </c>
      <c r="BS11" s="215">
        <v>264767.78000000003</v>
      </c>
      <c r="BT11" s="215">
        <v>267009.81</v>
      </c>
      <c r="BU11" s="215">
        <v>204853.56</v>
      </c>
      <c r="BV11" s="215">
        <v>173299.39</v>
      </c>
      <c r="BW11" s="215">
        <v>267023.59000000003</v>
      </c>
      <c r="BX11" s="215">
        <v>272402.78000000003</v>
      </c>
      <c r="BY11" s="215">
        <v>289950</v>
      </c>
      <c r="BZ11" s="215">
        <v>266003.19</v>
      </c>
      <c r="CA11" s="215">
        <v>288254</v>
      </c>
      <c r="CB11" s="215">
        <v>195246.19</v>
      </c>
      <c r="CC11" s="215">
        <v>199577.81</v>
      </c>
      <c r="CD11" s="215">
        <v>256569.59</v>
      </c>
      <c r="CE11" s="215">
        <v>285378</v>
      </c>
      <c r="CF11" s="215">
        <v>285279.81</v>
      </c>
      <c r="CG11" s="215">
        <v>273227.59000000003</v>
      </c>
      <c r="CH11" s="215">
        <v>289428.81</v>
      </c>
      <c r="CI11" s="215">
        <v>285716.19</v>
      </c>
      <c r="CJ11" s="215">
        <v>290937.78000000003</v>
      </c>
      <c r="CK11" s="215">
        <v>302547</v>
      </c>
      <c r="CL11" s="215">
        <v>283733.59000000003</v>
      </c>
      <c r="CM11" s="215">
        <v>303072</v>
      </c>
      <c r="CN11" s="215">
        <v>262430.19</v>
      </c>
      <c r="CO11" s="215">
        <v>222716</v>
      </c>
      <c r="CP11" s="215">
        <v>274277.19</v>
      </c>
      <c r="CQ11" s="215">
        <v>287726</v>
      </c>
      <c r="CR11" s="215">
        <v>287299.78000000003</v>
      </c>
      <c r="CS11" s="215">
        <v>278838.19</v>
      </c>
      <c r="CT11" s="215">
        <v>290017.81</v>
      </c>
      <c r="CU11" s="215">
        <v>285873.59000000003</v>
      </c>
      <c r="CV11" s="215">
        <v>291858.81</v>
      </c>
      <c r="CW11" s="215">
        <v>300739</v>
      </c>
      <c r="CX11" s="215">
        <v>272311.19</v>
      </c>
      <c r="CY11" s="215">
        <v>301687.78000000003</v>
      </c>
      <c r="CZ11" s="215">
        <v>280918</v>
      </c>
      <c r="DA11" s="215">
        <v>208590.78</v>
      </c>
      <c r="DB11" s="215">
        <v>275274.59000000003</v>
      </c>
      <c r="DC11" s="215">
        <v>283846.81</v>
      </c>
      <c r="DD11" s="215">
        <v>289234</v>
      </c>
      <c r="DE11" s="215">
        <v>275027.62</v>
      </c>
      <c r="DF11" s="215">
        <v>288234.81</v>
      </c>
      <c r="DG11" s="215">
        <v>289032.59000000003</v>
      </c>
      <c r="DH11" s="215">
        <v>288270</v>
      </c>
      <c r="DI11" s="215">
        <v>300054</v>
      </c>
      <c r="DJ11" s="215">
        <v>271819.19</v>
      </c>
      <c r="DK11" s="215">
        <v>301055.81</v>
      </c>
      <c r="DL11" s="215">
        <v>276752.62</v>
      </c>
      <c r="DM11" s="215">
        <v>201384.78</v>
      </c>
      <c r="DN11" s="215">
        <v>271981.59000000003</v>
      </c>
      <c r="DO11" s="215">
        <v>286482.81</v>
      </c>
      <c r="DP11" s="215">
        <v>288646.38</v>
      </c>
      <c r="DQ11" s="215">
        <v>271091.59000000003</v>
      </c>
      <c r="DR11" s="215">
        <v>289117.78000000003</v>
      </c>
      <c r="DS11" s="215">
        <v>288158.59000000003</v>
      </c>
      <c r="DT11" s="215">
        <v>287069</v>
      </c>
      <c r="DU11" s="215">
        <v>298394.81</v>
      </c>
      <c r="DV11" s="215">
        <v>270042.19</v>
      </c>
      <c r="DW11" s="215">
        <v>298922</v>
      </c>
      <c r="DX11" s="215">
        <v>228781.81</v>
      </c>
      <c r="DY11" s="215">
        <v>186539</v>
      </c>
      <c r="DZ11" s="215">
        <v>261781.41</v>
      </c>
      <c r="EA11" s="215">
        <v>286783.78000000003</v>
      </c>
      <c r="EB11" s="215">
        <v>285922.81</v>
      </c>
      <c r="EC11" s="215">
        <v>271505.59000000003</v>
      </c>
      <c r="ED11" s="215">
        <v>287130.78000000003</v>
      </c>
      <c r="EE11" s="215">
        <v>283573.21999999997</v>
      </c>
      <c r="EF11" s="215">
        <v>285780.81</v>
      </c>
      <c r="EG11" s="215">
        <v>298108</v>
      </c>
      <c r="EH11" s="215">
        <v>279712.59000000003</v>
      </c>
      <c r="EI11" s="215">
        <v>299642.81</v>
      </c>
      <c r="EJ11" s="215">
        <v>266582.25</v>
      </c>
      <c r="EK11" s="215">
        <v>208899.06</v>
      </c>
      <c r="EL11" s="215">
        <v>267712</v>
      </c>
      <c r="EM11" s="215">
        <v>286675</v>
      </c>
      <c r="EN11" s="215">
        <v>285999.81</v>
      </c>
      <c r="EO11" s="215">
        <v>275519.19</v>
      </c>
      <c r="EP11" s="215">
        <v>287532</v>
      </c>
      <c r="EQ11" s="215">
        <v>285140.59000000003</v>
      </c>
      <c r="ER11" s="215">
        <v>288413.78000000003</v>
      </c>
      <c r="ES11" s="215">
        <v>293600.78000000003</v>
      </c>
      <c r="ET11" s="215">
        <v>266839.19</v>
      </c>
      <c r="EU11" s="215">
        <v>293662</v>
      </c>
      <c r="EV11" s="215">
        <v>255643.59</v>
      </c>
      <c r="EW11" s="215">
        <v>219073.56</v>
      </c>
      <c r="EX11" s="215">
        <v>259605</v>
      </c>
      <c r="EY11" s="215">
        <v>283137</v>
      </c>
      <c r="EZ11" s="215">
        <v>285288.81</v>
      </c>
      <c r="FA11" s="215">
        <v>269958.59000000003</v>
      </c>
      <c r="FB11" s="215">
        <v>284024.81</v>
      </c>
      <c r="FC11" s="215">
        <v>281636</v>
      </c>
      <c r="FD11" s="215">
        <v>282848.78000000003</v>
      </c>
      <c r="FE11" s="215">
        <v>286817.78000000003</v>
      </c>
      <c r="FF11" s="215">
        <v>260456.2</v>
      </c>
      <c r="FG11" s="215">
        <v>285732</v>
      </c>
      <c r="FH11" s="215">
        <v>178006.41</v>
      </c>
      <c r="FI11" s="215">
        <v>261576</v>
      </c>
      <c r="FJ11" s="215">
        <v>256114.59</v>
      </c>
      <c r="FK11" s="215">
        <v>280299.40999999997</v>
      </c>
      <c r="FL11" s="215">
        <v>276648</v>
      </c>
      <c r="FM11" s="215">
        <v>262416.59000000003</v>
      </c>
      <c r="FN11" s="215">
        <v>282518.81</v>
      </c>
      <c r="FO11" s="215">
        <v>275720.59000000003</v>
      </c>
      <c r="FP11" s="215">
        <v>279757</v>
      </c>
      <c r="FQ11" s="215">
        <v>284023</v>
      </c>
      <c r="FR11" s="215">
        <v>257858.2</v>
      </c>
      <c r="FS11" s="215">
        <v>279898.78000000003</v>
      </c>
      <c r="FT11" s="215">
        <v>175539.25</v>
      </c>
      <c r="FU11" s="215">
        <v>203597.2</v>
      </c>
      <c r="FV11" s="215">
        <v>254412.2</v>
      </c>
      <c r="FW11" s="215">
        <v>277231.81</v>
      </c>
      <c r="FX11" s="215">
        <v>270640.78000000003</v>
      </c>
      <c r="FY11" s="215">
        <v>256009</v>
      </c>
      <c r="FZ11" s="215">
        <v>275484.40999999997</v>
      </c>
      <c r="GA11" s="215">
        <v>273427.59000000003</v>
      </c>
      <c r="GB11" s="215">
        <v>279323</v>
      </c>
      <c r="XEM11" s="139">
        <v>40817</v>
      </c>
      <c r="XEN11" s="142">
        <v>336</v>
      </c>
      <c r="XEO11" s="142">
        <v>408</v>
      </c>
      <c r="XEP11" s="142">
        <v>504</v>
      </c>
      <c r="XEQ11" s="142">
        <v>160</v>
      </c>
      <c r="XER11" s="142">
        <v>80</v>
      </c>
      <c r="XES11" s="142">
        <v>168</v>
      </c>
      <c r="XET11" s="142">
        <f t="shared" si="0"/>
        <v>744</v>
      </c>
    </row>
    <row r="12" spans="2:184 16367:16374">
      <c r="B12" s="13" t="s">
        <v>73</v>
      </c>
      <c r="C12" s="14" t="s">
        <v>36</v>
      </c>
      <c r="D12" s="461" t="s">
        <v>69</v>
      </c>
      <c r="E12" s="215">
        <v>51338</v>
      </c>
      <c r="F12" s="215">
        <v>43112</v>
      </c>
      <c r="G12" s="215">
        <v>52471.4</v>
      </c>
      <c r="H12" s="215">
        <v>42261.99</v>
      </c>
      <c r="I12" s="215">
        <v>43060</v>
      </c>
      <c r="J12" s="215">
        <v>52359</v>
      </c>
      <c r="K12" s="215">
        <v>51037</v>
      </c>
      <c r="L12" s="215">
        <v>48720</v>
      </c>
      <c r="M12" s="215">
        <v>54661</v>
      </c>
      <c r="N12" s="215">
        <v>46425</v>
      </c>
      <c r="O12" s="215">
        <v>54417</v>
      </c>
      <c r="P12" s="215">
        <v>52354</v>
      </c>
      <c r="Q12" s="215">
        <v>47549</v>
      </c>
      <c r="R12" s="215">
        <v>41562</v>
      </c>
      <c r="S12" s="215">
        <v>47620</v>
      </c>
      <c r="T12" s="215">
        <v>28448</v>
      </c>
      <c r="U12" s="215">
        <v>43014</v>
      </c>
      <c r="V12" s="215">
        <v>46040.99</v>
      </c>
      <c r="W12" s="215">
        <v>47096</v>
      </c>
      <c r="X12" s="215">
        <v>55750</v>
      </c>
      <c r="Y12" s="215">
        <v>49899</v>
      </c>
      <c r="Z12" s="215">
        <v>44242</v>
      </c>
      <c r="AA12" s="215">
        <v>56380</v>
      </c>
      <c r="AB12" s="215">
        <v>41910</v>
      </c>
      <c r="AC12" s="215">
        <v>52867</v>
      </c>
      <c r="AD12" s="215">
        <v>42886</v>
      </c>
      <c r="AE12" s="215">
        <v>46174</v>
      </c>
      <c r="AF12" s="215">
        <v>39674</v>
      </c>
      <c r="AG12" s="215">
        <v>48004</v>
      </c>
      <c r="AH12" s="215">
        <v>44065</v>
      </c>
      <c r="AI12" s="215">
        <v>45386</v>
      </c>
      <c r="AJ12" s="215">
        <v>56616</v>
      </c>
      <c r="AK12" s="215">
        <v>45153</v>
      </c>
      <c r="AL12" s="215">
        <v>52584</v>
      </c>
      <c r="AM12" s="215">
        <v>49528</v>
      </c>
      <c r="AN12" s="215">
        <v>39419</v>
      </c>
      <c r="AO12" s="215">
        <v>57659</v>
      </c>
      <c r="AP12" s="215">
        <v>43300</v>
      </c>
      <c r="AQ12" s="215">
        <v>35576</v>
      </c>
      <c r="AR12" s="215">
        <v>40944</v>
      </c>
      <c r="AS12" s="215">
        <v>44803</v>
      </c>
      <c r="AT12" s="215">
        <v>38850</v>
      </c>
      <c r="AU12" s="215">
        <v>63380</v>
      </c>
      <c r="AV12" s="215">
        <v>44084</v>
      </c>
      <c r="AW12" s="215">
        <v>45194</v>
      </c>
      <c r="AX12" s="215">
        <v>53540</v>
      </c>
      <c r="AY12" s="215">
        <v>51136</v>
      </c>
      <c r="AZ12" s="215">
        <v>47056</v>
      </c>
      <c r="BA12" s="215">
        <v>61483</v>
      </c>
      <c r="BB12" s="215">
        <v>49808</v>
      </c>
      <c r="BC12" s="215">
        <v>47581</v>
      </c>
      <c r="BD12" s="215">
        <v>54086.2</v>
      </c>
      <c r="BE12" s="215">
        <v>42705</v>
      </c>
      <c r="BF12" s="215">
        <v>46773</v>
      </c>
      <c r="BG12" s="215">
        <v>69231</v>
      </c>
      <c r="BH12" s="215">
        <v>46379.8</v>
      </c>
      <c r="BI12" s="215">
        <v>62454</v>
      </c>
      <c r="BJ12" s="215">
        <v>52913</v>
      </c>
      <c r="BK12" s="215">
        <v>50761</v>
      </c>
      <c r="BL12" s="215">
        <v>61278</v>
      </c>
      <c r="BM12" s="215">
        <v>50828</v>
      </c>
      <c r="BN12" s="215">
        <v>49961</v>
      </c>
      <c r="BO12" s="215">
        <v>55341</v>
      </c>
      <c r="BP12" s="215">
        <v>55130</v>
      </c>
      <c r="BQ12" s="215">
        <v>57136</v>
      </c>
      <c r="BR12" s="215">
        <v>54872</v>
      </c>
      <c r="BS12" s="215">
        <v>58897</v>
      </c>
      <c r="BT12" s="215">
        <v>52128</v>
      </c>
      <c r="BU12" s="215">
        <v>55403.56</v>
      </c>
      <c r="BV12" s="215">
        <v>31842.39</v>
      </c>
      <c r="BW12" s="215">
        <v>62640</v>
      </c>
      <c r="BX12" s="215">
        <v>69820</v>
      </c>
      <c r="BY12" s="215">
        <v>60861</v>
      </c>
      <c r="BZ12" s="215">
        <v>50677</v>
      </c>
      <c r="CA12" s="215">
        <v>58745</v>
      </c>
      <c r="CB12" s="215">
        <v>32825</v>
      </c>
      <c r="CC12" s="215">
        <v>46458</v>
      </c>
      <c r="CD12" s="215">
        <v>62310</v>
      </c>
      <c r="CE12" s="215">
        <v>52556</v>
      </c>
      <c r="CF12" s="215">
        <v>56248</v>
      </c>
      <c r="CG12" s="215">
        <v>64571</v>
      </c>
      <c r="CH12" s="215">
        <v>50500.800000000003</v>
      </c>
      <c r="CI12" s="215">
        <v>63438.6</v>
      </c>
      <c r="CJ12" s="215">
        <v>63411</v>
      </c>
      <c r="CK12" s="215">
        <v>58455</v>
      </c>
      <c r="CL12" s="215">
        <v>54354</v>
      </c>
      <c r="CM12" s="215">
        <v>62017</v>
      </c>
      <c r="CN12" s="215">
        <v>48040</v>
      </c>
      <c r="CO12" s="215">
        <v>59812</v>
      </c>
      <c r="CP12" s="215">
        <v>54496</v>
      </c>
      <c r="CQ12" s="215">
        <v>53012</v>
      </c>
      <c r="CR12" s="215">
        <v>64311</v>
      </c>
      <c r="CS12" s="215">
        <v>55798.6</v>
      </c>
      <c r="CT12" s="215">
        <v>52442.8</v>
      </c>
      <c r="CU12" s="215">
        <v>67879</v>
      </c>
      <c r="CV12" s="215">
        <v>58787</v>
      </c>
      <c r="CW12" s="215">
        <v>64816</v>
      </c>
      <c r="CX12" s="215">
        <v>49561</v>
      </c>
      <c r="CY12" s="215">
        <v>50497</v>
      </c>
      <c r="CZ12" s="215">
        <v>52157</v>
      </c>
      <c r="DA12" s="215">
        <v>50776.39</v>
      </c>
      <c r="DB12" s="215">
        <v>44149</v>
      </c>
      <c r="DC12" s="215">
        <v>57582</v>
      </c>
      <c r="DD12" s="215">
        <v>52170</v>
      </c>
      <c r="DE12" s="215">
        <v>57758.6</v>
      </c>
      <c r="DF12" s="215">
        <v>69298</v>
      </c>
      <c r="DG12" s="215">
        <v>59940.6</v>
      </c>
      <c r="DH12" s="215">
        <v>51172</v>
      </c>
      <c r="DI12" s="215">
        <v>66345</v>
      </c>
      <c r="DJ12" s="215">
        <v>50488</v>
      </c>
      <c r="DK12" s="215">
        <v>49339</v>
      </c>
      <c r="DL12" s="215">
        <v>52429.599999999999</v>
      </c>
      <c r="DM12" s="215">
        <v>49314</v>
      </c>
      <c r="DN12" s="215">
        <v>47854</v>
      </c>
      <c r="DO12" s="215">
        <v>67866</v>
      </c>
      <c r="DP12" s="215">
        <v>47935.39</v>
      </c>
      <c r="DQ12" s="215">
        <v>53217.61</v>
      </c>
      <c r="DR12" s="215">
        <v>59196</v>
      </c>
      <c r="DS12" s="215">
        <v>61415</v>
      </c>
      <c r="DT12" s="215">
        <v>62265</v>
      </c>
      <c r="DU12" s="215">
        <v>62368.4</v>
      </c>
      <c r="DV12" s="215">
        <v>46449</v>
      </c>
      <c r="DW12" s="215">
        <v>53419</v>
      </c>
      <c r="DX12" s="215">
        <v>46869.599999999999</v>
      </c>
      <c r="DY12" s="215">
        <v>38769</v>
      </c>
      <c r="DZ12" s="215">
        <v>51815</v>
      </c>
      <c r="EA12" s="215">
        <v>67711.789999999994</v>
      </c>
      <c r="EB12" s="215">
        <v>46073</v>
      </c>
      <c r="EC12" s="215">
        <v>64863</v>
      </c>
      <c r="ED12" s="215">
        <v>60580</v>
      </c>
      <c r="EE12" s="215">
        <v>59308</v>
      </c>
      <c r="EF12" s="215">
        <v>73840</v>
      </c>
      <c r="EG12" s="215">
        <v>60930</v>
      </c>
      <c r="EH12" s="215">
        <v>50065</v>
      </c>
      <c r="EI12" s="215">
        <v>63705</v>
      </c>
      <c r="EJ12" s="215">
        <v>48145.64</v>
      </c>
      <c r="EK12" s="215">
        <v>43509</v>
      </c>
      <c r="EL12" s="215">
        <v>60704</v>
      </c>
      <c r="EM12" s="215">
        <v>55049</v>
      </c>
      <c r="EN12" s="215">
        <v>59401</v>
      </c>
      <c r="EO12" s="215">
        <v>65966.600000000006</v>
      </c>
      <c r="EP12" s="215">
        <v>55262</v>
      </c>
      <c r="EQ12" s="215">
        <v>68411.600000000006</v>
      </c>
      <c r="ER12" s="215">
        <v>66673</v>
      </c>
      <c r="ES12" s="215">
        <v>57541</v>
      </c>
      <c r="ET12" s="215">
        <v>51141.2</v>
      </c>
      <c r="EU12" s="215">
        <v>63814</v>
      </c>
      <c r="EV12" s="215">
        <v>49386</v>
      </c>
      <c r="EW12" s="215">
        <v>50222</v>
      </c>
      <c r="EX12" s="215">
        <v>53571</v>
      </c>
      <c r="EY12" s="215">
        <v>56544</v>
      </c>
      <c r="EZ12" s="215">
        <v>59438</v>
      </c>
      <c r="FA12" s="215">
        <v>58294.6</v>
      </c>
      <c r="FB12" s="215">
        <v>52302</v>
      </c>
      <c r="FC12" s="215">
        <v>70288</v>
      </c>
      <c r="FD12" s="215">
        <v>58226</v>
      </c>
      <c r="FE12" s="215">
        <v>61877</v>
      </c>
      <c r="FF12" s="215">
        <v>49254</v>
      </c>
      <c r="FG12" s="215">
        <v>50354</v>
      </c>
      <c r="FH12" s="215">
        <v>33261.599999999999</v>
      </c>
      <c r="FI12" s="215">
        <v>63805</v>
      </c>
      <c r="FJ12" s="215">
        <v>45276.6</v>
      </c>
      <c r="FK12" s="215">
        <v>48554.400000000001</v>
      </c>
      <c r="FL12" s="215">
        <v>61828</v>
      </c>
      <c r="FM12" s="215">
        <v>51196</v>
      </c>
      <c r="FN12" s="215">
        <v>57370.8</v>
      </c>
      <c r="FO12" s="215">
        <v>62248</v>
      </c>
      <c r="FP12" s="215">
        <v>51881</v>
      </c>
      <c r="FQ12" s="215">
        <v>68348</v>
      </c>
      <c r="FR12" s="215">
        <v>48957</v>
      </c>
      <c r="FS12" s="215">
        <v>46655</v>
      </c>
      <c r="FT12" s="215">
        <v>32488</v>
      </c>
      <c r="FU12" s="215">
        <v>52237.2</v>
      </c>
      <c r="FV12" s="215">
        <v>45061.599999999999</v>
      </c>
      <c r="FW12" s="215">
        <v>56280.800000000003</v>
      </c>
      <c r="FX12" s="215">
        <v>55273.79</v>
      </c>
      <c r="FY12" s="215">
        <v>49941</v>
      </c>
      <c r="FZ12" s="215">
        <v>63166</v>
      </c>
      <c r="GA12" s="215">
        <v>56405.599999999999</v>
      </c>
      <c r="GB12" s="215">
        <v>48686</v>
      </c>
      <c r="XEM12" s="139">
        <v>40848</v>
      </c>
      <c r="XEN12" s="142">
        <v>336</v>
      </c>
      <c r="XEO12" s="142">
        <v>384</v>
      </c>
      <c r="XEP12" s="142">
        <v>504</v>
      </c>
      <c r="XEQ12" s="142">
        <v>144</v>
      </c>
      <c r="XER12" s="142">
        <v>72</v>
      </c>
      <c r="XES12" s="142">
        <v>168</v>
      </c>
      <c r="XET12" s="142">
        <f t="shared" si="0"/>
        <v>720</v>
      </c>
    </row>
    <row r="13" spans="2:184 16367:16374">
      <c r="B13" s="13" t="s">
        <v>73</v>
      </c>
      <c r="C13" s="14" t="s">
        <v>36</v>
      </c>
      <c r="D13" s="461" t="s">
        <v>70</v>
      </c>
      <c r="E13" s="215">
        <v>23744</v>
      </c>
      <c r="F13" s="215">
        <v>21800</v>
      </c>
      <c r="G13" s="215">
        <v>24686.400000000001</v>
      </c>
      <c r="H13" s="215">
        <v>19550</v>
      </c>
      <c r="I13" s="215">
        <v>16950</v>
      </c>
      <c r="J13" s="215">
        <v>25000</v>
      </c>
      <c r="K13" s="215">
        <v>23280</v>
      </c>
      <c r="L13" s="215">
        <v>21710</v>
      </c>
      <c r="M13" s="215">
        <v>24525.599999999999</v>
      </c>
      <c r="N13" s="215">
        <v>19760</v>
      </c>
      <c r="O13" s="215">
        <v>25210</v>
      </c>
      <c r="P13" s="215">
        <v>24679.39</v>
      </c>
      <c r="Q13" s="215">
        <v>21434.39</v>
      </c>
      <c r="R13" s="215">
        <v>20740</v>
      </c>
      <c r="S13" s="215">
        <v>23595</v>
      </c>
      <c r="T13" s="215">
        <v>13440</v>
      </c>
      <c r="U13" s="215">
        <v>17435</v>
      </c>
      <c r="V13" s="215">
        <v>21450</v>
      </c>
      <c r="W13" s="215">
        <v>20699.400000000001</v>
      </c>
      <c r="X13" s="215">
        <v>25540</v>
      </c>
      <c r="Y13" s="215">
        <v>23625.599999999999</v>
      </c>
      <c r="Z13" s="215">
        <v>19180</v>
      </c>
      <c r="AA13" s="215">
        <v>26135</v>
      </c>
      <c r="AB13" s="215">
        <v>22215</v>
      </c>
      <c r="AC13" s="215">
        <v>25775</v>
      </c>
      <c r="AD13" s="215">
        <v>20608</v>
      </c>
      <c r="AE13" s="215">
        <v>22755</v>
      </c>
      <c r="AF13" s="215">
        <v>19867</v>
      </c>
      <c r="AG13" s="215">
        <v>20835</v>
      </c>
      <c r="AH13" s="215">
        <v>20140</v>
      </c>
      <c r="AI13" s="215">
        <v>20810</v>
      </c>
      <c r="AJ13" s="215">
        <v>25435</v>
      </c>
      <c r="AK13" s="215">
        <v>21425.599999999999</v>
      </c>
      <c r="AL13" s="215">
        <v>21740</v>
      </c>
      <c r="AM13" s="215">
        <v>24390</v>
      </c>
      <c r="AN13" s="215">
        <v>21610</v>
      </c>
      <c r="AO13" s="215">
        <v>28789</v>
      </c>
      <c r="AP13" s="215">
        <v>21204</v>
      </c>
      <c r="AQ13" s="215">
        <v>19379.400000000001</v>
      </c>
      <c r="AR13" s="215">
        <v>21570</v>
      </c>
      <c r="AS13" s="215">
        <v>18960</v>
      </c>
      <c r="AT13" s="215">
        <v>19037.599999999999</v>
      </c>
      <c r="AU13" s="215">
        <v>27459.4</v>
      </c>
      <c r="AV13" s="215">
        <v>19010</v>
      </c>
      <c r="AW13" s="215">
        <v>20412</v>
      </c>
      <c r="AX13" s="215">
        <v>23515</v>
      </c>
      <c r="AY13" s="215">
        <v>22870</v>
      </c>
      <c r="AZ13" s="215">
        <v>25889</v>
      </c>
      <c r="BA13" s="215">
        <v>18088</v>
      </c>
      <c r="BB13" s="215">
        <v>14572</v>
      </c>
      <c r="BC13" s="215">
        <v>11272</v>
      </c>
      <c r="BD13" s="215">
        <v>13342</v>
      </c>
      <c r="BE13" s="215">
        <v>10134</v>
      </c>
      <c r="BF13" s="215">
        <v>10952</v>
      </c>
      <c r="BG13" s="215">
        <v>16843</v>
      </c>
      <c r="BH13" s="215">
        <v>10736</v>
      </c>
      <c r="BI13" s="215">
        <v>14320</v>
      </c>
      <c r="BJ13" s="215">
        <v>12090</v>
      </c>
      <c r="BK13" s="215">
        <v>11052</v>
      </c>
      <c r="BL13" s="215">
        <v>15388</v>
      </c>
      <c r="BM13" s="215">
        <v>15174</v>
      </c>
      <c r="BN13" s="215">
        <v>14272.2</v>
      </c>
      <c r="BO13" s="215">
        <v>14834</v>
      </c>
      <c r="BP13" s="215">
        <v>13302</v>
      </c>
      <c r="BQ13" s="215">
        <v>12960</v>
      </c>
      <c r="BR13" s="215">
        <v>13098</v>
      </c>
      <c r="BS13" s="215">
        <v>14616</v>
      </c>
      <c r="BT13" s="215">
        <v>12536</v>
      </c>
      <c r="BU13" s="215">
        <v>12195</v>
      </c>
      <c r="BV13" s="215">
        <v>7379</v>
      </c>
      <c r="BW13" s="215">
        <v>14566</v>
      </c>
      <c r="BX13" s="215">
        <v>17698</v>
      </c>
      <c r="BY13" s="215">
        <v>22398</v>
      </c>
      <c r="BZ13" s="215">
        <v>21742</v>
      </c>
      <c r="CA13" s="215">
        <v>22040</v>
      </c>
      <c r="CB13" s="215">
        <v>8378</v>
      </c>
      <c r="CC13" s="215">
        <v>10492</v>
      </c>
      <c r="CD13" s="215">
        <v>14480</v>
      </c>
      <c r="CE13" s="215">
        <v>14583</v>
      </c>
      <c r="CF13" s="215">
        <v>14456</v>
      </c>
      <c r="CG13" s="215">
        <v>15000</v>
      </c>
      <c r="CH13" s="215">
        <v>12291</v>
      </c>
      <c r="CI13" s="215">
        <v>23074</v>
      </c>
      <c r="CJ13" s="215">
        <v>19174</v>
      </c>
      <c r="CK13" s="215">
        <v>27200</v>
      </c>
      <c r="CL13" s="215">
        <v>27264</v>
      </c>
      <c r="CM13" s="215">
        <v>28747</v>
      </c>
      <c r="CN13" s="215">
        <v>13842</v>
      </c>
      <c r="CO13" s="215">
        <v>14720</v>
      </c>
      <c r="CP13" s="215">
        <v>12630</v>
      </c>
      <c r="CQ13" s="215">
        <v>13951</v>
      </c>
      <c r="CR13" s="215">
        <v>16958</v>
      </c>
      <c r="CS13" s="215">
        <v>13714</v>
      </c>
      <c r="CT13" s="215">
        <v>13897</v>
      </c>
      <c r="CU13" s="215">
        <v>25194</v>
      </c>
      <c r="CV13" s="215">
        <v>17600</v>
      </c>
      <c r="CW13" s="215">
        <v>33568</v>
      </c>
      <c r="CX13" s="215">
        <v>25593</v>
      </c>
      <c r="CY13" s="215">
        <v>26594</v>
      </c>
      <c r="CZ13" s="215">
        <v>26842</v>
      </c>
      <c r="DA13" s="215">
        <v>23126.39</v>
      </c>
      <c r="DB13" s="215">
        <v>23891</v>
      </c>
      <c r="DC13" s="215">
        <v>29124</v>
      </c>
      <c r="DD13" s="215">
        <v>27304</v>
      </c>
      <c r="DE13" s="215">
        <v>27182</v>
      </c>
      <c r="DF13" s="215">
        <v>34506</v>
      </c>
      <c r="DG13" s="215">
        <v>28722</v>
      </c>
      <c r="DH13" s="215">
        <v>25126</v>
      </c>
      <c r="DI13" s="215">
        <v>33755</v>
      </c>
      <c r="DJ13" s="215">
        <v>27557.200000000001</v>
      </c>
      <c r="DK13" s="215">
        <v>25412</v>
      </c>
      <c r="DL13" s="215">
        <v>25986</v>
      </c>
      <c r="DM13" s="215">
        <v>20582</v>
      </c>
      <c r="DN13" s="215">
        <v>23750</v>
      </c>
      <c r="DO13" s="215">
        <v>35361</v>
      </c>
      <c r="DP13" s="215">
        <v>23792</v>
      </c>
      <c r="DQ13" s="215">
        <v>25188</v>
      </c>
      <c r="DR13" s="215">
        <v>31106</v>
      </c>
      <c r="DS13" s="215">
        <v>29553</v>
      </c>
      <c r="DT13" s="215">
        <v>30114</v>
      </c>
      <c r="DU13" s="215">
        <v>33509.4</v>
      </c>
      <c r="DV13" s="215">
        <v>25417</v>
      </c>
      <c r="DW13" s="215">
        <v>26660</v>
      </c>
      <c r="DX13" s="215">
        <v>24400</v>
      </c>
      <c r="DY13" s="215">
        <v>16622</v>
      </c>
      <c r="DZ13" s="215">
        <v>24820</v>
      </c>
      <c r="EA13" s="215">
        <v>34550</v>
      </c>
      <c r="EB13" s="215">
        <v>24801</v>
      </c>
      <c r="EC13" s="215">
        <v>31302</v>
      </c>
      <c r="ED13" s="215">
        <v>29902</v>
      </c>
      <c r="EE13" s="215">
        <v>29823</v>
      </c>
      <c r="EF13" s="215">
        <v>35630</v>
      </c>
      <c r="EG13" s="215">
        <v>31386</v>
      </c>
      <c r="EH13" s="215">
        <v>27154</v>
      </c>
      <c r="EI13" s="215">
        <v>35148</v>
      </c>
      <c r="EJ13" s="215">
        <v>24310</v>
      </c>
      <c r="EK13" s="215">
        <v>19564</v>
      </c>
      <c r="EL13" s="215">
        <v>28422</v>
      </c>
      <c r="EM13" s="215">
        <v>27734</v>
      </c>
      <c r="EN13" s="215">
        <v>30588</v>
      </c>
      <c r="EO13" s="215">
        <v>31374</v>
      </c>
      <c r="EP13" s="215">
        <v>27196</v>
      </c>
      <c r="EQ13" s="215">
        <v>32606</v>
      </c>
      <c r="ER13" s="215">
        <v>31516</v>
      </c>
      <c r="ES13" s="215">
        <v>29056</v>
      </c>
      <c r="ET13" s="215">
        <v>26550</v>
      </c>
      <c r="EU13" s="215">
        <v>33485</v>
      </c>
      <c r="EV13" s="215">
        <v>23631</v>
      </c>
      <c r="EW13" s="215">
        <v>22578</v>
      </c>
      <c r="EX13" s="215">
        <v>23058</v>
      </c>
      <c r="EY13" s="215">
        <v>29072</v>
      </c>
      <c r="EZ13" s="215">
        <v>30792</v>
      </c>
      <c r="FA13" s="215">
        <v>28704</v>
      </c>
      <c r="FB13" s="215">
        <v>26234</v>
      </c>
      <c r="FC13" s="215">
        <v>33044</v>
      </c>
      <c r="FD13" s="215">
        <v>28950</v>
      </c>
      <c r="FE13" s="215">
        <v>31346</v>
      </c>
      <c r="FF13" s="215">
        <v>25028</v>
      </c>
      <c r="FG13" s="215">
        <v>26447</v>
      </c>
      <c r="FH13" s="215">
        <v>12634</v>
      </c>
      <c r="FI13" s="215">
        <v>25507</v>
      </c>
      <c r="FJ13" s="215">
        <v>18849.990000000002</v>
      </c>
      <c r="FK13" s="215">
        <v>23466</v>
      </c>
      <c r="FL13" s="215">
        <v>27998</v>
      </c>
      <c r="FM13" s="215">
        <v>23448</v>
      </c>
      <c r="FN13" s="215">
        <v>25525</v>
      </c>
      <c r="FO13" s="215">
        <v>29628</v>
      </c>
      <c r="FP13" s="215">
        <v>23446</v>
      </c>
      <c r="FQ13" s="215">
        <v>32464</v>
      </c>
      <c r="FR13" s="215">
        <v>25529</v>
      </c>
      <c r="FS13" s="215">
        <v>23438</v>
      </c>
      <c r="FT13" s="215">
        <v>11504</v>
      </c>
      <c r="FU13" s="215">
        <v>20950</v>
      </c>
      <c r="FV13" s="215">
        <v>18836</v>
      </c>
      <c r="FW13" s="215">
        <v>28606</v>
      </c>
      <c r="FX13" s="215">
        <v>24550</v>
      </c>
      <c r="FY13" s="215">
        <v>21572</v>
      </c>
      <c r="FZ13" s="215">
        <v>26059</v>
      </c>
      <c r="GA13" s="215">
        <v>25966</v>
      </c>
      <c r="GB13" s="215">
        <v>22558</v>
      </c>
      <c r="XEM13" s="139">
        <v>40878</v>
      </c>
      <c r="XEN13" s="142">
        <v>336</v>
      </c>
      <c r="XEO13" s="142">
        <v>408</v>
      </c>
      <c r="XEP13" s="142">
        <v>504</v>
      </c>
      <c r="XEQ13" s="142">
        <v>160</v>
      </c>
      <c r="XER13" s="142">
        <v>80</v>
      </c>
      <c r="XES13" s="142">
        <v>168</v>
      </c>
      <c r="XET13" s="142">
        <f t="shared" si="0"/>
        <v>744</v>
      </c>
    </row>
    <row r="14" spans="2:184 16367:16374">
      <c r="B14" s="13" t="s">
        <v>73</v>
      </c>
      <c r="C14" s="14" t="s">
        <v>36</v>
      </c>
      <c r="D14" s="461" t="s">
        <v>71</v>
      </c>
      <c r="E14" s="215">
        <v>143493</v>
      </c>
      <c r="F14" s="215">
        <v>126630</v>
      </c>
      <c r="G14" s="215">
        <v>135956</v>
      </c>
      <c r="H14" s="215">
        <v>138045.25</v>
      </c>
      <c r="I14" s="215">
        <v>103860.24</v>
      </c>
      <c r="J14" s="215">
        <v>129223.6</v>
      </c>
      <c r="K14" s="215">
        <v>138574</v>
      </c>
      <c r="L14" s="215">
        <v>142824.81</v>
      </c>
      <c r="M14" s="215">
        <v>128884</v>
      </c>
      <c r="N14" s="215">
        <v>149835</v>
      </c>
      <c r="O14" s="215">
        <v>131137.20000000001</v>
      </c>
      <c r="P14" s="215">
        <v>135115</v>
      </c>
      <c r="Q14" s="215">
        <v>146141</v>
      </c>
      <c r="R14" s="215">
        <v>130088.2</v>
      </c>
      <c r="S14" s="215">
        <v>134406.79999999999</v>
      </c>
      <c r="T14" s="215">
        <v>100736.2</v>
      </c>
      <c r="U14" s="215">
        <v>99166.8</v>
      </c>
      <c r="V14" s="215">
        <v>136921</v>
      </c>
      <c r="W14" s="215">
        <v>142117</v>
      </c>
      <c r="X14" s="215">
        <v>131982.81</v>
      </c>
      <c r="Y14" s="215">
        <v>132671</v>
      </c>
      <c r="Z14" s="215">
        <v>149828</v>
      </c>
      <c r="AA14" s="215">
        <v>128957.2</v>
      </c>
      <c r="AB14" s="215">
        <v>144147.78</v>
      </c>
      <c r="AC14" s="215">
        <v>133129</v>
      </c>
      <c r="AD14" s="215">
        <v>127420</v>
      </c>
      <c r="AE14" s="215">
        <v>136917.78</v>
      </c>
      <c r="AF14" s="215">
        <v>138945</v>
      </c>
      <c r="AG14" s="215">
        <v>92910</v>
      </c>
      <c r="AH14" s="215">
        <v>137186.59</v>
      </c>
      <c r="AI14" s="215">
        <v>142855.41</v>
      </c>
      <c r="AJ14" s="215">
        <v>132325</v>
      </c>
      <c r="AK14" s="215">
        <v>136407</v>
      </c>
      <c r="AL14" s="215">
        <v>141861.81</v>
      </c>
      <c r="AM14" s="215">
        <v>135395.59</v>
      </c>
      <c r="AN14" s="215">
        <v>139836</v>
      </c>
      <c r="AO14" s="215">
        <v>125768</v>
      </c>
      <c r="AP14" s="215">
        <v>131361.59</v>
      </c>
      <c r="AQ14" s="215">
        <v>147988</v>
      </c>
      <c r="AR14" s="215">
        <v>134354.59</v>
      </c>
      <c r="AS14" s="215">
        <v>98366.03</v>
      </c>
      <c r="AT14" s="215">
        <v>141318.59</v>
      </c>
      <c r="AU14" s="215">
        <v>123293</v>
      </c>
      <c r="AV14" s="215">
        <v>146788.78</v>
      </c>
      <c r="AW14" s="215">
        <v>135998</v>
      </c>
      <c r="AX14" s="215">
        <v>136282.78</v>
      </c>
      <c r="AY14" s="215">
        <v>134345.20000000001</v>
      </c>
      <c r="AZ14" s="215">
        <v>130768.8</v>
      </c>
      <c r="BA14" s="215">
        <v>131071.8</v>
      </c>
      <c r="BB14" s="215">
        <v>125421.2</v>
      </c>
      <c r="BC14" s="215">
        <v>143510.41</v>
      </c>
      <c r="BD14" s="215">
        <v>127777.60000000001</v>
      </c>
      <c r="BE14" s="215">
        <v>95408</v>
      </c>
      <c r="BF14" s="215">
        <v>140507</v>
      </c>
      <c r="BG14" s="215">
        <v>124031</v>
      </c>
      <c r="BH14" s="215">
        <v>149808</v>
      </c>
      <c r="BI14" s="215">
        <v>123193.60000000001</v>
      </c>
      <c r="BJ14" s="215">
        <v>143130</v>
      </c>
      <c r="BK14" s="215">
        <v>139697.59</v>
      </c>
      <c r="BL14" s="215">
        <v>125911.8</v>
      </c>
      <c r="BM14" s="215">
        <v>142415</v>
      </c>
      <c r="BN14" s="215">
        <v>126031</v>
      </c>
      <c r="BO14" s="215">
        <v>134826.81</v>
      </c>
      <c r="BP14" s="215">
        <v>132554.19</v>
      </c>
      <c r="BQ14" s="215">
        <v>140212.81</v>
      </c>
      <c r="BR14" s="215">
        <v>132879.59</v>
      </c>
      <c r="BS14" s="215">
        <v>136107.78</v>
      </c>
      <c r="BT14" s="215">
        <v>144726.81</v>
      </c>
      <c r="BU14" s="215">
        <v>99599</v>
      </c>
      <c r="BV14" s="215">
        <v>100775</v>
      </c>
      <c r="BW14" s="215">
        <v>129314.6</v>
      </c>
      <c r="BX14" s="215">
        <v>125832.79</v>
      </c>
      <c r="BY14" s="215">
        <v>137291</v>
      </c>
      <c r="BZ14" s="215">
        <v>128843</v>
      </c>
      <c r="CA14" s="215">
        <v>140054</v>
      </c>
      <c r="CB14" s="215">
        <v>107481.2</v>
      </c>
      <c r="CC14" s="215">
        <v>103493.8</v>
      </c>
      <c r="CD14" s="215">
        <v>127998.6</v>
      </c>
      <c r="CE14" s="215">
        <v>143123</v>
      </c>
      <c r="CF14" s="215">
        <v>143617.81</v>
      </c>
      <c r="CG14" s="215">
        <v>131654.59</v>
      </c>
      <c r="CH14" s="215">
        <v>151106</v>
      </c>
      <c r="CI14" s="215">
        <v>133831.59</v>
      </c>
      <c r="CJ14" s="215">
        <v>139273.78</v>
      </c>
      <c r="CK14" s="215">
        <v>146437</v>
      </c>
      <c r="CL14" s="215">
        <v>135504.59</v>
      </c>
      <c r="CM14" s="215">
        <v>140080</v>
      </c>
      <c r="CN14" s="215">
        <v>134476.20000000001</v>
      </c>
      <c r="CO14" s="215">
        <v>100741</v>
      </c>
      <c r="CP14" s="215">
        <v>141537.20000000001</v>
      </c>
      <c r="CQ14" s="215">
        <v>147105</v>
      </c>
      <c r="CR14" s="215">
        <v>136041.78</v>
      </c>
      <c r="CS14" s="215">
        <v>139240.59</v>
      </c>
      <c r="CT14" s="215">
        <v>148378</v>
      </c>
      <c r="CU14" s="215">
        <v>129264.59</v>
      </c>
      <c r="CV14" s="215">
        <v>143939.81</v>
      </c>
      <c r="CW14" s="215">
        <v>136130</v>
      </c>
      <c r="CX14" s="215">
        <v>131433.20000000001</v>
      </c>
      <c r="CY14" s="215">
        <v>148727.78</v>
      </c>
      <c r="CZ14" s="215">
        <v>142026</v>
      </c>
      <c r="DA14" s="215">
        <v>97170</v>
      </c>
      <c r="DB14" s="215">
        <v>149054.59</v>
      </c>
      <c r="DC14" s="215">
        <v>140906.81</v>
      </c>
      <c r="DD14" s="215">
        <v>148353</v>
      </c>
      <c r="DE14" s="215">
        <v>136604</v>
      </c>
      <c r="DF14" s="215">
        <v>134348.81</v>
      </c>
      <c r="DG14" s="215">
        <v>137838</v>
      </c>
      <c r="DH14" s="215">
        <v>149256</v>
      </c>
      <c r="DI14" s="215">
        <v>134558</v>
      </c>
      <c r="DJ14" s="215">
        <v>130414</v>
      </c>
      <c r="DK14" s="215">
        <v>151796.81</v>
      </c>
      <c r="DL14" s="215">
        <v>140671</v>
      </c>
      <c r="DM14" s="215">
        <v>94200.79</v>
      </c>
      <c r="DN14" s="215">
        <v>145366.59</v>
      </c>
      <c r="DO14" s="215">
        <v>132267.81</v>
      </c>
      <c r="DP14" s="215">
        <v>153427</v>
      </c>
      <c r="DQ14" s="215">
        <v>140749</v>
      </c>
      <c r="DR14" s="215">
        <v>141745.78</v>
      </c>
      <c r="DS14" s="215">
        <v>135677.59</v>
      </c>
      <c r="DT14" s="215">
        <v>139309</v>
      </c>
      <c r="DU14" s="215">
        <v>137657</v>
      </c>
      <c r="DV14" s="215">
        <v>135599</v>
      </c>
      <c r="DW14" s="215">
        <v>148089</v>
      </c>
      <c r="DX14" s="215">
        <v>111831.2</v>
      </c>
      <c r="DY14" s="215">
        <v>94244</v>
      </c>
      <c r="DZ14" s="215">
        <v>137675.41</v>
      </c>
      <c r="EA14" s="215">
        <v>130772</v>
      </c>
      <c r="EB14" s="215">
        <v>154934.81</v>
      </c>
      <c r="EC14" s="215">
        <v>128480.6</v>
      </c>
      <c r="ED14" s="215">
        <v>139293.78</v>
      </c>
      <c r="EE14" s="215">
        <v>137070.20000000001</v>
      </c>
      <c r="EF14" s="215">
        <v>125475.8</v>
      </c>
      <c r="EG14" s="215">
        <v>138393</v>
      </c>
      <c r="EH14" s="215">
        <v>136843.59</v>
      </c>
      <c r="EI14" s="215">
        <v>135029.81</v>
      </c>
      <c r="EJ14" s="215">
        <v>139214.59</v>
      </c>
      <c r="EK14" s="215">
        <v>105352.05</v>
      </c>
      <c r="EL14" s="215">
        <v>132028</v>
      </c>
      <c r="EM14" s="215">
        <v>143542</v>
      </c>
      <c r="EN14" s="215">
        <v>141175.81</v>
      </c>
      <c r="EO14" s="215">
        <v>129810.6</v>
      </c>
      <c r="EP14" s="215">
        <v>146684</v>
      </c>
      <c r="EQ14" s="215">
        <v>129535</v>
      </c>
      <c r="ER14" s="215">
        <v>134205.78</v>
      </c>
      <c r="ES14" s="215">
        <v>143429.78</v>
      </c>
      <c r="ET14" s="215">
        <v>129508</v>
      </c>
      <c r="EU14" s="215">
        <v>135303</v>
      </c>
      <c r="EV14" s="215">
        <v>134886.59</v>
      </c>
      <c r="EW14" s="215">
        <v>107257.04</v>
      </c>
      <c r="EX14" s="215">
        <v>138168</v>
      </c>
      <c r="EY14" s="215">
        <v>141170</v>
      </c>
      <c r="EZ14" s="215">
        <v>140588.81</v>
      </c>
      <c r="FA14" s="215">
        <v>136153</v>
      </c>
      <c r="FB14" s="215">
        <v>148597.81</v>
      </c>
      <c r="FC14" s="215">
        <v>126858</v>
      </c>
      <c r="FD14" s="215">
        <v>139982.78</v>
      </c>
      <c r="FE14" s="215">
        <v>134899.78</v>
      </c>
      <c r="FF14" s="215">
        <v>130606.2</v>
      </c>
      <c r="FG14" s="215">
        <v>147079</v>
      </c>
      <c r="FH14" s="215">
        <v>100744.8</v>
      </c>
      <c r="FI14" s="215">
        <v>131342</v>
      </c>
      <c r="FJ14" s="215">
        <v>145458</v>
      </c>
      <c r="FK14" s="215">
        <v>148487</v>
      </c>
      <c r="FL14" s="215">
        <v>136787</v>
      </c>
      <c r="FM14" s="215">
        <v>141794.59</v>
      </c>
      <c r="FN14" s="215">
        <v>145979</v>
      </c>
      <c r="FO14" s="215">
        <v>131951.59</v>
      </c>
      <c r="FP14" s="215">
        <v>148532</v>
      </c>
      <c r="FQ14" s="215">
        <v>129505</v>
      </c>
      <c r="FR14" s="215">
        <v>130469.2</v>
      </c>
      <c r="FS14" s="215">
        <v>150510.78</v>
      </c>
      <c r="FT14" s="215">
        <v>100877.24</v>
      </c>
      <c r="FU14" s="215">
        <v>99660</v>
      </c>
      <c r="FV14" s="215">
        <v>145056.59</v>
      </c>
      <c r="FW14" s="215">
        <v>139991</v>
      </c>
      <c r="FX14" s="215">
        <v>142269</v>
      </c>
      <c r="FY14" s="215">
        <v>141970</v>
      </c>
      <c r="FZ14" s="215">
        <v>138401.41</v>
      </c>
      <c r="GA14" s="215">
        <v>138331</v>
      </c>
      <c r="GB14" s="215">
        <v>152036</v>
      </c>
      <c r="XEM14" s="140">
        <v>40909</v>
      </c>
      <c r="XEN14" s="143">
        <v>336</v>
      </c>
      <c r="XEO14" s="143">
        <v>408</v>
      </c>
      <c r="XEP14" s="143">
        <v>504</v>
      </c>
      <c r="XEQ14" s="143">
        <v>160</v>
      </c>
      <c r="XER14" s="143">
        <v>80</v>
      </c>
      <c r="XES14" s="143">
        <v>168</v>
      </c>
      <c r="XET14" s="143">
        <f t="shared" si="0"/>
        <v>744</v>
      </c>
    </row>
    <row r="15" spans="2:184 16367:16374">
      <c r="B15" s="13" t="s">
        <v>73</v>
      </c>
      <c r="C15" s="14" t="s">
        <v>36</v>
      </c>
      <c r="D15" s="461" t="s">
        <v>72</v>
      </c>
      <c r="E15" s="215">
        <v>68050</v>
      </c>
      <c r="F15" s="215">
        <v>62157.2</v>
      </c>
      <c r="G15" s="215">
        <v>60197</v>
      </c>
      <c r="H15" s="215">
        <v>57747</v>
      </c>
      <c r="I15" s="215">
        <v>43964.4</v>
      </c>
      <c r="J15" s="215">
        <v>53999.6</v>
      </c>
      <c r="K15" s="215">
        <v>59138</v>
      </c>
      <c r="L15" s="215">
        <v>60631</v>
      </c>
      <c r="M15" s="215">
        <v>52530.6</v>
      </c>
      <c r="N15" s="215">
        <v>60985</v>
      </c>
      <c r="O15" s="215">
        <v>54203</v>
      </c>
      <c r="P15" s="215">
        <v>56610</v>
      </c>
      <c r="Q15" s="215">
        <v>68188</v>
      </c>
      <c r="R15" s="215">
        <v>60819</v>
      </c>
      <c r="S15" s="215">
        <v>59895</v>
      </c>
      <c r="T15" s="215">
        <v>41125.599999999999</v>
      </c>
      <c r="U15" s="215">
        <v>40371</v>
      </c>
      <c r="V15" s="215">
        <v>57097.2</v>
      </c>
      <c r="W15" s="215">
        <v>62289</v>
      </c>
      <c r="X15" s="215">
        <v>58293</v>
      </c>
      <c r="Y15" s="215">
        <v>54283.6</v>
      </c>
      <c r="Z15" s="215">
        <v>62814</v>
      </c>
      <c r="AA15" s="215">
        <v>52958</v>
      </c>
      <c r="AB15" s="215">
        <v>60019</v>
      </c>
      <c r="AC15" s="215">
        <v>59872</v>
      </c>
      <c r="AD15" s="215">
        <v>58042.2</v>
      </c>
      <c r="AE15" s="215">
        <v>59629</v>
      </c>
      <c r="AF15" s="215">
        <v>58350</v>
      </c>
      <c r="AG15" s="215">
        <v>39619</v>
      </c>
      <c r="AH15" s="215">
        <v>58977</v>
      </c>
      <c r="AI15" s="215">
        <v>62126.400000000001</v>
      </c>
      <c r="AJ15" s="215">
        <v>56876.39</v>
      </c>
      <c r="AK15" s="215">
        <v>56173</v>
      </c>
      <c r="AL15" s="215">
        <v>57475</v>
      </c>
      <c r="AM15" s="215">
        <v>53933</v>
      </c>
      <c r="AN15" s="215">
        <v>60156</v>
      </c>
      <c r="AO15" s="215">
        <v>59402</v>
      </c>
      <c r="AP15" s="215">
        <v>63705</v>
      </c>
      <c r="AQ15" s="215">
        <v>63049</v>
      </c>
      <c r="AR15" s="215">
        <v>56227</v>
      </c>
      <c r="AS15" s="215">
        <v>42596</v>
      </c>
      <c r="AT15" s="215">
        <v>62262</v>
      </c>
      <c r="AU15" s="215">
        <v>55695</v>
      </c>
      <c r="AV15" s="215">
        <v>66449</v>
      </c>
      <c r="AW15" s="215">
        <v>57430.6</v>
      </c>
      <c r="AX15" s="215">
        <v>59531</v>
      </c>
      <c r="AY15" s="215">
        <v>56598</v>
      </c>
      <c r="AZ15" s="215">
        <v>57686</v>
      </c>
      <c r="BA15" s="215">
        <v>57542</v>
      </c>
      <c r="BB15" s="215">
        <v>57378</v>
      </c>
      <c r="BC15" s="215">
        <v>46265.4</v>
      </c>
      <c r="BD15" s="215">
        <v>37706</v>
      </c>
      <c r="BE15" s="215">
        <v>27198</v>
      </c>
      <c r="BF15" s="215">
        <v>44754</v>
      </c>
      <c r="BG15" s="215">
        <v>39201</v>
      </c>
      <c r="BH15" s="215">
        <v>50917</v>
      </c>
      <c r="BI15" s="215">
        <v>34529</v>
      </c>
      <c r="BJ15" s="215">
        <v>42624</v>
      </c>
      <c r="BK15" s="215">
        <v>42875</v>
      </c>
      <c r="BL15" s="215">
        <v>42340</v>
      </c>
      <c r="BM15" s="215">
        <v>63533</v>
      </c>
      <c r="BN15" s="215">
        <v>61634</v>
      </c>
      <c r="BO15" s="215">
        <v>46652</v>
      </c>
      <c r="BP15" s="215">
        <v>43342</v>
      </c>
      <c r="BQ15" s="215">
        <v>46859</v>
      </c>
      <c r="BR15" s="215">
        <v>44618</v>
      </c>
      <c r="BS15" s="215">
        <v>55147</v>
      </c>
      <c r="BT15" s="215">
        <v>57619</v>
      </c>
      <c r="BU15" s="215">
        <v>37656</v>
      </c>
      <c r="BV15" s="215">
        <v>33303</v>
      </c>
      <c r="BW15" s="215">
        <v>60503</v>
      </c>
      <c r="BX15" s="215">
        <v>59052</v>
      </c>
      <c r="BY15" s="215">
        <v>69400</v>
      </c>
      <c r="BZ15" s="215">
        <v>64741.2</v>
      </c>
      <c r="CA15" s="215">
        <v>67415</v>
      </c>
      <c r="CB15" s="215">
        <v>46562</v>
      </c>
      <c r="CC15" s="215">
        <v>39134</v>
      </c>
      <c r="CD15" s="215">
        <v>51781</v>
      </c>
      <c r="CE15" s="215">
        <v>75116</v>
      </c>
      <c r="CF15" s="215">
        <v>70958</v>
      </c>
      <c r="CG15" s="215">
        <v>62002</v>
      </c>
      <c r="CH15" s="215">
        <v>75531</v>
      </c>
      <c r="CI15" s="215">
        <v>65372</v>
      </c>
      <c r="CJ15" s="215">
        <v>69079</v>
      </c>
      <c r="CK15" s="215">
        <v>70455</v>
      </c>
      <c r="CL15" s="215">
        <v>66611</v>
      </c>
      <c r="CM15" s="215">
        <v>72228</v>
      </c>
      <c r="CN15" s="215">
        <v>66072</v>
      </c>
      <c r="CO15" s="215">
        <v>47443</v>
      </c>
      <c r="CP15" s="215">
        <v>65614</v>
      </c>
      <c r="CQ15" s="215">
        <v>73658</v>
      </c>
      <c r="CR15" s="215">
        <v>69989</v>
      </c>
      <c r="CS15" s="215">
        <v>70085</v>
      </c>
      <c r="CT15" s="215">
        <v>75300</v>
      </c>
      <c r="CU15" s="215">
        <v>63536</v>
      </c>
      <c r="CV15" s="215">
        <v>71532</v>
      </c>
      <c r="CW15" s="215">
        <v>66225</v>
      </c>
      <c r="CX15" s="215">
        <v>65724</v>
      </c>
      <c r="CY15" s="215">
        <v>75869</v>
      </c>
      <c r="CZ15" s="215">
        <v>59893</v>
      </c>
      <c r="DA15" s="215">
        <v>37518</v>
      </c>
      <c r="DB15" s="215">
        <v>58180</v>
      </c>
      <c r="DC15" s="215">
        <v>56234</v>
      </c>
      <c r="DD15" s="215">
        <v>61407</v>
      </c>
      <c r="DE15" s="215">
        <v>53483</v>
      </c>
      <c r="DF15" s="215">
        <v>50082</v>
      </c>
      <c r="DG15" s="215">
        <v>62532</v>
      </c>
      <c r="DH15" s="215">
        <v>62716</v>
      </c>
      <c r="DI15" s="215">
        <v>65396</v>
      </c>
      <c r="DJ15" s="215">
        <v>63360</v>
      </c>
      <c r="DK15" s="215">
        <v>74508</v>
      </c>
      <c r="DL15" s="215">
        <v>57666</v>
      </c>
      <c r="DM15" s="215">
        <v>37288</v>
      </c>
      <c r="DN15" s="215">
        <v>55011</v>
      </c>
      <c r="DO15" s="215">
        <v>50988</v>
      </c>
      <c r="DP15" s="215">
        <v>63492</v>
      </c>
      <c r="DQ15" s="215">
        <v>51937</v>
      </c>
      <c r="DR15" s="215">
        <v>57070</v>
      </c>
      <c r="DS15" s="215">
        <v>61513</v>
      </c>
      <c r="DT15" s="215">
        <v>55381</v>
      </c>
      <c r="DU15" s="215">
        <v>64860</v>
      </c>
      <c r="DV15" s="215">
        <v>62577.2</v>
      </c>
      <c r="DW15" s="215">
        <v>70754</v>
      </c>
      <c r="DX15" s="215">
        <v>45681</v>
      </c>
      <c r="DY15" s="215">
        <v>36904</v>
      </c>
      <c r="DZ15" s="215">
        <v>47471</v>
      </c>
      <c r="EA15" s="215">
        <v>53750</v>
      </c>
      <c r="EB15" s="215">
        <v>60114</v>
      </c>
      <c r="EC15" s="215">
        <v>46860</v>
      </c>
      <c r="ED15" s="215">
        <v>57355</v>
      </c>
      <c r="EE15" s="215">
        <v>57372</v>
      </c>
      <c r="EF15" s="215">
        <v>50835</v>
      </c>
      <c r="EG15" s="215">
        <v>67399</v>
      </c>
      <c r="EH15" s="215">
        <v>65650</v>
      </c>
      <c r="EI15" s="215">
        <v>65760</v>
      </c>
      <c r="EJ15" s="215">
        <v>54912</v>
      </c>
      <c r="EK15" s="215">
        <v>40474</v>
      </c>
      <c r="EL15" s="215">
        <v>46558</v>
      </c>
      <c r="EM15" s="215">
        <v>60350</v>
      </c>
      <c r="EN15" s="215">
        <v>54835</v>
      </c>
      <c r="EO15" s="215">
        <v>48368</v>
      </c>
      <c r="EP15" s="215">
        <v>58390</v>
      </c>
      <c r="EQ15" s="215">
        <v>54588.01</v>
      </c>
      <c r="ER15" s="215">
        <v>56019</v>
      </c>
      <c r="ES15" s="215">
        <v>63574</v>
      </c>
      <c r="ET15" s="215">
        <v>59640</v>
      </c>
      <c r="EU15" s="215">
        <v>61060</v>
      </c>
      <c r="EV15" s="215">
        <v>47740</v>
      </c>
      <c r="EW15" s="215">
        <v>39016.519999999997</v>
      </c>
      <c r="EX15" s="215">
        <v>44808</v>
      </c>
      <c r="EY15" s="215">
        <v>56351</v>
      </c>
      <c r="EZ15" s="215">
        <v>54470</v>
      </c>
      <c r="FA15" s="215">
        <v>46807</v>
      </c>
      <c r="FB15" s="215">
        <v>56891</v>
      </c>
      <c r="FC15" s="215">
        <v>51446</v>
      </c>
      <c r="FD15" s="215">
        <v>55690</v>
      </c>
      <c r="FE15" s="215">
        <v>58695</v>
      </c>
      <c r="FF15" s="215">
        <v>55568</v>
      </c>
      <c r="FG15" s="215">
        <v>61852</v>
      </c>
      <c r="FH15" s="215">
        <v>31366</v>
      </c>
      <c r="FI15" s="215">
        <v>40922</v>
      </c>
      <c r="FJ15" s="215">
        <v>46530</v>
      </c>
      <c r="FK15" s="215">
        <v>59792</v>
      </c>
      <c r="FL15" s="215">
        <v>50035</v>
      </c>
      <c r="FM15" s="215">
        <v>45978</v>
      </c>
      <c r="FN15" s="215">
        <v>53644</v>
      </c>
      <c r="FO15" s="215">
        <v>51892.99</v>
      </c>
      <c r="FP15" s="215">
        <v>55898</v>
      </c>
      <c r="FQ15" s="215">
        <v>53706</v>
      </c>
      <c r="FR15" s="215">
        <v>52903</v>
      </c>
      <c r="FS15" s="215">
        <v>59295</v>
      </c>
      <c r="FT15" s="215">
        <v>30670</v>
      </c>
      <c r="FU15" s="215">
        <v>30750</v>
      </c>
      <c r="FV15" s="215">
        <v>45458</v>
      </c>
      <c r="FW15" s="215">
        <v>52354</v>
      </c>
      <c r="FX15" s="215">
        <v>48548</v>
      </c>
      <c r="FY15" s="215">
        <v>42526</v>
      </c>
      <c r="FZ15" s="215">
        <v>47858</v>
      </c>
      <c r="GA15" s="215">
        <v>52725</v>
      </c>
      <c r="GB15" s="215">
        <v>56043</v>
      </c>
      <c r="XEM15" s="140">
        <v>40940</v>
      </c>
      <c r="XEN15" s="143">
        <v>336</v>
      </c>
      <c r="XEO15" s="143">
        <v>360</v>
      </c>
      <c r="XEP15" s="143">
        <v>504</v>
      </c>
      <c r="XEQ15" s="143">
        <v>128</v>
      </c>
      <c r="XER15" s="143">
        <v>64</v>
      </c>
      <c r="XES15" s="143">
        <v>168</v>
      </c>
      <c r="XET15" s="143">
        <f t="shared" si="0"/>
        <v>696</v>
      </c>
    </row>
    <row r="16" spans="2:184 16367:16374">
      <c r="B16" s="461"/>
      <c r="C16" s="461"/>
      <c r="D16" s="461"/>
      <c r="E16" s="461"/>
      <c r="F16" s="461"/>
      <c r="G16" s="461"/>
      <c r="H16" s="461"/>
      <c r="I16" s="461"/>
      <c r="J16" s="461"/>
      <c r="K16" s="461"/>
      <c r="L16" s="461"/>
      <c r="M16" s="461"/>
      <c r="N16" s="461"/>
      <c r="O16" s="461"/>
      <c r="P16" s="461"/>
      <c r="Q16" s="461"/>
      <c r="R16" s="461"/>
      <c r="S16" s="461"/>
      <c r="T16" s="461"/>
      <c r="U16" s="461"/>
      <c r="V16" s="461"/>
      <c r="W16" s="461"/>
      <c r="X16" s="461"/>
      <c r="Y16" s="461"/>
      <c r="Z16" s="461"/>
      <c r="AA16" s="461"/>
      <c r="AB16" s="461"/>
      <c r="AC16" s="461"/>
      <c r="AD16" s="461"/>
      <c r="AE16" s="461"/>
      <c r="AF16" s="461"/>
      <c r="AG16" s="461"/>
      <c r="AH16" s="461"/>
      <c r="AI16" s="461"/>
      <c r="AJ16" s="461"/>
      <c r="AK16" s="461"/>
      <c r="AL16" s="461"/>
      <c r="AM16" s="461"/>
      <c r="AN16" s="461"/>
      <c r="AO16" s="461"/>
      <c r="AP16" s="461"/>
      <c r="AQ16" s="461"/>
      <c r="AR16" s="461"/>
      <c r="AS16" s="461"/>
      <c r="AT16" s="461"/>
      <c r="AU16" s="461"/>
      <c r="AV16" s="461"/>
      <c r="AW16" s="461"/>
      <c r="AX16" s="461"/>
      <c r="AY16" s="461"/>
      <c r="AZ16" s="461"/>
      <c r="BA16" s="461"/>
      <c r="BB16" s="461"/>
      <c r="BC16" s="461"/>
      <c r="BD16" s="461"/>
      <c r="BE16" s="461"/>
      <c r="BF16" s="461"/>
      <c r="BG16" s="461"/>
      <c r="BH16" s="461"/>
      <c r="BI16" s="461"/>
      <c r="BJ16" s="461"/>
      <c r="BK16" s="461"/>
      <c r="BL16" s="461"/>
      <c r="BM16" s="461"/>
      <c r="BN16" s="461"/>
      <c r="BO16" s="461"/>
      <c r="BP16" s="461"/>
      <c r="BQ16" s="461"/>
      <c r="BR16" s="461"/>
      <c r="BS16" s="461"/>
      <c r="BT16" s="461"/>
      <c r="BU16" s="461"/>
      <c r="BV16" s="461"/>
      <c r="BW16" s="461"/>
      <c r="BX16" s="461"/>
      <c r="BY16" s="461"/>
      <c r="BZ16" s="461"/>
      <c r="CA16" s="461"/>
      <c r="CB16" s="461"/>
      <c r="CC16" s="461"/>
      <c r="CD16" s="461"/>
      <c r="CE16" s="461"/>
      <c r="CF16" s="461"/>
      <c r="CG16" s="461"/>
      <c r="CH16" s="461"/>
      <c r="CI16" s="461"/>
      <c r="CJ16" s="461"/>
      <c r="CK16" s="461"/>
      <c r="CL16" s="461"/>
      <c r="CM16" s="461"/>
      <c r="CN16" s="461"/>
      <c r="CO16" s="461"/>
      <c r="CP16" s="461"/>
      <c r="CQ16" s="461"/>
      <c r="CR16" s="461"/>
      <c r="CS16" s="461"/>
      <c r="CT16" s="461"/>
      <c r="CU16" s="461"/>
      <c r="CV16" s="461"/>
      <c r="CW16" s="461"/>
      <c r="CX16" s="461"/>
      <c r="CY16" s="461"/>
      <c r="CZ16" s="461"/>
      <c r="DA16" s="461"/>
      <c r="DB16" s="461"/>
      <c r="DC16" s="461"/>
      <c r="DD16" s="461"/>
      <c r="DE16" s="461"/>
      <c r="DF16" s="461"/>
      <c r="DG16" s="461"/>
      <c r="DH16" s="461"/>
      <c r="DI16" s="461"/>
      <c r="DJ16" s="461"/>
      <c r="DK16" s="461"/>
      <c r="DL16" s="461"/>
      <c r="DM16" s="461"/>
      <c r="DN16" s="461"/>
      <c r="DO16" s="461"/>
      <c r="DP16" s="461"/>
      <c r="DQ16" s="461"/>
      <c r="DR16" s="461"/>
      <c r="DS16" s="461"/>
      <c r="DT16" s="461"/>
      <c r="DU16" s="461"/>
      <c r="DV16" s="461"/>
      <c r="DW16" s="461"/>
      <c r="DX16" s="461"/>
      <c r="DY16" s="461"/>
      <c r="DZ16" s="461"/>
      <c r="EA16" s="461"/>
      <c r="EB16" s="461"/>
      <c r="EC16" s="461"/>
      <c r="ED16" s="461"/>
      <c r="EE16" s="461"/>
      <c r="EF16" s="461"/>
      <c r="EG16" s="461"/>
      <c r="EH16" s="461"/>
      <c r="EI16" s="461"/>
      <c r="EJ16" s="461"/>
      <c r="EK16" s="461"/>
      <c r="EL16" s="461"/>
      <c r="EM16" s="461"/>
      <c r="EN16" s="461"/>
      <c r="EO16" s="461"/>
      <c r="EP16" s="461"/>
      <c r="EQ16" s="461"/>
      <c r="ER16" s="461"/>
      <c r="ES16" s="461"/>
      <c r="ET16" s="461"/>
      <c r="EU16" s="461"/>
      <c r="EV16" s="461"/>
      <c r="EW16" s="461"/>
      <c r="EX16" s="461"/>
      <c r="EY16" s="461"/>
      <c r="EZ16" s="461"/>
      <c r="FA16" s="461"/>
      <c r="FB16" s="461"/>
      <c r="FC16" s="461"/>
      <c r="FD16" s="461"/>
      <c r="FE16" s="461"/>
      <c r="FF16" s="461"/>
      <c r="FG16" s="461"/>
      <c r="FH16" s="461"/>
      <c r="FI16" s="461"/>
      <c r="FJ16" s="461"/>
      <c r="FK16" s="461"/>
      <c r="FL16" s="461"/>
      <c r="FM16" s="461"/>
      <c r="FN16" s="461"/>
      <c r="FO16" s="461"/>
      <c r="FP16" s="461"/>
      <c r="FQ16" s="461"/>
      <c r="FR16" s="461"/>
      <c r="FS16" s="461"/>
      <c r="FT16" s="461"/>
      <c r="FU16" s="461"/>
      <c r="FV16" s="461"/>
      <c r="FW16" s="461"/>
      <c r="FX16" s="461"/>
      <c r="FY16" s="461"/>
      <c r="FZ16" s="461"/>
      <c r="GA16" s="461"/>
      <c r="GB16" s="461"/>
      <c r="XEM16" s="140">
        <v>40969</v>
      </c>
      <c r="XEN16" s="143">
        <v>352</v>
      </c>
      <c r="XEO16" s="143">
        <v>392</v>
      </c>
      <c r="XEP16" s="143">
        <v>528</v>
      </c>
      <c r="XEQ16" s="143">
        <v>144</v>
      </c>
      <c r="XER16" s="143">
        <v>72</v>
      </c>
      <c r="XES16" s="143">
        <v>176</v>
      </c>
      <c r="XET16" s="143">
        <f t="shared" si="0"/>
        <v>744</v>
      </c>
    </row>
    <row r="17" spans="2:184 16363:16374">
      <c r="B17" s="461"/>
      <c r="C17" s="461"/>
      <c r="D17" s="461"/>
      <c r="E17" s="461"/>
      <c r="F17" s="461"/>
      <c r="G17" s="461"/>
      <c r="H17" s="461"/>
      <c r="I17" s="461"/>
      <c r="J17" s="461"/>
      <c r="K17" s="461"/>
      <c r="L17" s="461"/>
      <c r="M17" s="461"/>
      <c r="N17" s="461"/>
      <c r="O17" s="461"/>
      <c r="P17" s="461"/>
      <c r="Q17" s="461"/>
      <c r="R17" s="461"/>
      <c r="S17" s="461"/>
      <c r="T17" s="461"/>
      <c r="U17" s="461"/>
      <c r="V17" s="461"/>
      <c r="W17" s="461"/>
      <c r="X17" s="461"/>
      <c r="Y17" s="461"/>
      <c r="Z17" s="461"/>
      <c r="AA17" s="461"/>
      <c r="AB17" s="461"/>
      <c r="AC17" s="461"/>
      <c r="AD17" s="461"/>
      <c r="AE17" s="461"/>
      <c r="AF17" s="461"/>
      <c r="AG17" s="461"/>
      <c r="AH17" s="461"/>
      <c r="AI17" s="461"/>
      <c r="AJ17" s="461"/>
      <c r="AK17" s="461"/>
      <c r="AL17" s="461"/>
      <c r="AM17" s="461"/>
      <c r="AN17" s="461"/>
      <c r="AO17" s="461"/>
      <c r="AP17" s="461"/>
      <c r="AQ17" s="461"/>
      <c r="AR17" s="461"/>
      <c r="AS17" s="461"/>
      <c r="AT17" s="461"/>
      <c r="AU17" s="461"/>
      <c r="AV17" s="461"/>
      <c r="AW17" s="461"/>
      <c r="AX17" s="461"/>
      <c r="AY17" s="461"/>
      <c r="AZ17" s="461"/>
      <c r="BA17" s="461"/>
      <c r="BB17" s="461"/>
      <c r="BC17" s="461"/>
      <c r="BD17" s="461"/>
      <c r="BE17" s="461"/>
      <c r="BF17" s="461"/>
      <c r="BG17" s="461"/>
      <c r="BH17" s="461"/>
      <c r="BI17" s="461"/>
      <c r="BJ17" s="461"/>
      <c r="BK17" s="461"/>
      <c r="BL17" s="461"/>
      <c r="BM17" s="461"/>
      <c r="BN17" s="461"/>
      <c r="BO17" s="461"/>
      <c r="BP17" s="461"/>
      <c r="BQ17" s="461"/>
      <c r="BR17" s="461"/>
      <c r="BS17" s="461"/>
      <c r="BT17" s="461"/>
      <c r="BU17" s="461"/>
      <c r="BV17" s="461"/>
      <c r="BW17" s="461"/>
      <c r="BX17" s="461"/>
      <c r="BY17" s="461"/>
      <c r="BZ17" s="461"/>
      <c r="CA17" s="461"/>
      <c r="CB17" s="461"/>
      <c r="CC17" s="461"/>
      <c r="CD17" s="461"/>
      <c r="CE17" s="461"/>
      <c r="CF17" s="461"/>
      <c r="CG17" s="461"/>
      <c r="CH17" s="461"/>
      <c r="CI17" s="461"/>
      <c r="CJ17" s="461"/>
      <c r="CK17" s="461"/>
      <c r="CL17" s="461"/>
      <c r="CM17" s="461"/>
      <c r="CN17" s="461"/>
      <c r="CO17" s="461"/>
      <c r="CP17" s="461"/>
      <c r="CQ17" s="461"/>
      <c r="CR17" s="461"/>
      <c r="CS17" s="461"/>
      <c r="CT17" s="461"/>
      <c r="CU17" s="461"/>
      <c r="CV17" s="461"/>
      <c r="CW17" s="461"/>
      <c r="CX17" s="461"/>
      <c r="CY17" s="461"/>
      <c r="CZ17" s="461"/>
      <c r="DA17" s="461"/>
      <c r="DB17" s="461"/>
      <c r="DC17" s="461"/>
      <c r="DD17" s="461"/>
      <c r="DE17" s="461"/>
      <c r="DF17" s="461"/>
      <c r="DG17" s="461"/>
      <c r="DH17" s="461"/>
      <c r="DI17" s="461"/>
      <c r="DJ17" s="461"/>
      <c r="DK17" s="461"/>
      <c r="DL17" s="461"/>
      <c r="DM17" s="461"/>
      <c r="DN17" s="461"/>
      <c r="DO17" s="461"/>
      <c r="DP17" s="461"/>
      <c r="DQ17" s="461"/>
      <c r="DR17" s="461"/>
      <c r="DS17" s="461"/>
      <c r="DT17" s="461"/>
      <c r="DU17" s="461"/>
      <c r="DV17" s="461"/>
      <c r="DW17" s="461"/>
      <c r="DX17" s="461"/>
      <c r="DY17" s="461"/>
      <c r="DZ17" s="461"/>
      <c r="EA17" s="461"/>
      <c r="EB17" s="461"/>
      <c r="EC17" s="461"/>
      <c r="ED17" s="461"/>
      <c r="EE17" s="461"/>
      <c r="EF17" s="461"/>
      <c r="EG17" s="461"/>
      <c r="EH17" s="461"/>
      <c r="EI17" s="461"/>
      <c r="EJ17" s="461"/>
      <c r="EK17" s="461"/>
      <c r="EL17" s="461"/>
      <c r="EM17" s="461"/>
      <c r="EN17" s="461"/>
      <c r="EO17" s="461"/>
      <c r="EP17" s="461"/>
      <c r="EQ17" s="461"/>
      <c r="ER17" s="461"/>
      <c r="ES17" s="461"/>
      <c r="ET17" s="461"/>
      <c r="EU17" s="461"/>
      <c r="EV17" s="461"/>
      <c r="EW17" s="461"/>
      <c r="EX17" s="461"/>
      <c r="EY17" s="461"/>
      <c r="EZ17" s="461"/>
      <c r="FA17" s="461"/>
      <c r="FB17" s="461"/>
      <c r="FC17" s="461"/>
      <c r="FD17" s="461"/>
      <c r="FE17" s="461"/>
      <c r="FF17" s="461"/>
      <c r="FG17" s="461"/>
      <c r="FH17" s="461"/>
      <c r="FI17" s="461"/>
      <c r="FJ17" s="461"/>
      <c r="FK17" s="461"/>
      <c r="FL17" s="461"/>
      <c r="FM17" s="461"/>
      <c r="FN17" s="461"/>
      <c r="FO17" s="461"/>
      <c r="FP17" s="461"/>
      <c r="FQ17" s="461"/>
      <c r="FR17" s="461"/>
      <c r="FS17" s="461"/>
      <c r="FT17" s="461"/>
      <c r="FU17" s="461"/>
      <c r="FV17" s="461"/>
      <c r="FW17" s="461"/>
      <c r="FX17" s="461"/>
      <c r="FY17" s="461"/>
      <c r="FZ17" s="461"/>
      <c r="GA17" s="461"/>
      <c r="GB17" s="461"/>
      <c r="XEM17" s="140">
        <v>41000</v>
      </c>
      <c r="XEN17" s="143">
        <v>336</v>
      </c>
      <c r="XEO17" s="143">
        <v>384</v>
      </c>
      <c r="XEP17" s="143">
        <v>504</v>
      </c>
      <c r="XEQ17" s="143">
        <v>144</v>
      </c>
      <c r="XER17" s="143">
        <v>72</v>
      </c>
      <c r="XES17" s="143">
        <v>168</v>
      </c>
      <c r="XET17" s="143">
        <f t="shared" si="0"/>
        <v>720</v>
      </c>
    </row>
    <row r="18" spans="2:184 16363:16374">
      <c r="B18" s="242" t="s">
        <v>65</v>
      </c>
      <c r="C18" s="242" t="s">
        <v>33</v>
      </c>
      <c r="D18" s="242" t="s">
        <v>66</v>
      </c>
      <c r="E18" s="243">
        <v>41275</v>
      </c>
      <c r="F18" s="243">
        <v>41306</v>
      </c>
      <c r="G18" s="243">
        <v>41334</v>
      </c>
      <c r="H18" s="243">
        <v>41365</v>
      </c>
      <c r="I18" s="243">
        <v>41395</v>
      </c>
      <c r="J18" s="243">
        <v>41426</v>
      </c>
      <c r="K18" s="243">
        <v>41456</v>
      </c>
      <c r="L18" s="243">
        <v>41487</v>
      </c>
      <c r="M18" s="243">
        <v>41518</v>
      </c>
      <c r="N18" s="243">
        <v>41548</v>
      </c>
      <c r="O18" s="243">
        <v>41579</v>
      </c>
      <c r="P18" s="243">
        <v>41609</v>
      </c>
      <c r="Q18" s="243">
        <v>41640</v>
      </c>
      <c r="R18" s="243">
        <v>41671</v>
      </c>
      <c r="S18" s="243">
        <v>41699</v>
      </c>
      <c r="T18" s="243">
        <v>41730</v>
      </c>
      <c r="U18" s="243">
        <v>41760</v>
      </c>
      <c r="V18" s="243">
        <v>41791</v>
      </c>
      <c r="W18" s="243">
        <v>41821</v>
      </c>
      <c r="X18" s="243">
        <v>41852</v>
      </c>
      <c r="Y18" s="243">
        <v>41883</v>
      </c>
      <c r="Z18" s="243">
        <v>41913</v>
      </c>
      <c r="AA18" s="243">
        <v>41944</v>
      </c>
      <c r="AB18" s="243">
        <v>41974</v>
      </c>
      <c r="AC18" s="243">
        <v>42005</v>
      </c>
      <c r="AD18" s="243">
        <v>42036</v>
      </c>
      <c r="AE18" s="243">
        <v>42064</v>
      </c>
      <c r="AF18" s="243">
        <v>42095</v>
      </c>
      <c r="AG18" s="243">
        <v>42125</v>
      </c>
      <c r="AH18" s="243">
        <v>42156</v>
      </c>
      <c r="AI18" s="243">
        <v>42186</v>
      </c>
      <c r="AJ18" s="243">
        <v>42217</v>
      </c>
      <c r="AK18" s="243">
        <v>42248</v>
      </c>
      <c r="AL18" s="243">
        <v>42278</v>
      </c>
      <c r="AM18" s="243">
        <v>42309</v>
      </c>
      <c r="AN18" s="243">
        <v>42339</v>
      </c>
      <c r="AO18" s="243">
        <v>42370</v>
      </c>
      <c r="AP18" s="243">
        <v>42401</v>
      </c>
      <c r="AQ18" s="243">
        <v>42430</v>
      </c>
      <c r="AR18" s="243">
        <v>42461</v>
      </c>
      <c r="AS18" s="243">
        <v>42491</v>
      </c>
      <c r="AT18" s="243">
        <v>42522</v>
      </c>
      <c r="AU18" s="243">
        <v>42552</v>
      </c>
      <c r="AV18" s="243">
        <v>42583</v>
      </c>
      <c r="AW18" s="243">
        <v>42614</v>
      </c>
      <c r="AX18" s="243">
        <v>42644</v>
      </c>
      <c r="AY18" s="243">
        <v>42675</v>
      </c>
      <c r="AZ18" s="243">
        <v>42705</v>
      </c>
      <c r="BA18" s="243">
        <v>42736</v>
      </c>
      <c r="BB18" s="243">
        <v>42767</v>
      </c>
      <c r="BC18" s="243">
        <v>42795</v>
      </c>
      <c r="BD18" s="243">
        <v>42826</v>
      </c>
      <c r="BE18" s="243">
        <v>42856</v>
      </c>
      <c r="BF18" s="243">
        <v>42887</v>
      </c>
      <c r="BG18" s="243">
        <v>42917</v>
      </c>
      <c r="BH18" s="243">
        <v>42948</v>
      </c>
      <c r="BI18" s="243">
        <v>42979</v>
      </c>
      <c r="BJ18" s="243">
        <v>43009</v>
      </c>
      <c r="BK18" s="243">
        <v>43040</v>
      </c>
      <c r="BL18" s="243">
        <v>43070</v>
      </c>
      <c r="BM18" s="243">
        <v>43101</v>
      </c>
      <c r="BN18" s="243">
        <v>43132</v>
      </c>
      <c r="BO18" s="243">
        <v>43160</v>
      </c>
      <c r="BP18" s="243">
        <v>43191</v>
      </c>
      <c r="BQ18" s="243">
        <v>43221</v>
      </c>
      <c r="BR18" s="243">
        <v>43252</v>
      </c>
      <c r="BS18" s="243">
        <v>43282</v>
      </c>
      <c r="BT18" s="243">
        <v>43313</v>
      </c>
      <c r="BU18" s="243">
        <v>43344</v>
      </c>
      <c r="BV18" s="243">
        <v>43374</v>
      </c>
      <c r="BW18" s="243">
        <v>43405</v>
      </c>
      <c r="BX18" s="243">
        <v>43435</v>
      </c>
      <c r="BY18" s="243">
        <v>43466</v>
      </c>
      <c r="BZ18" s="243">
        <v>43497</v>
      </c>
      <c r="CA18" s="243">
        <v>43525</v>
      </c>
      <c r="CB18" s="243">
        <v>43556</v>
      </c>
      <c r="CC18" s="243">
        <v>43586</v>
      </c>
      <c r="CD18" s="243">
        <v>43617</v>
      </c>
      <c r="CE18" s="243">
        <v>43647</v>
      </c>
      <c r="CF18" s="243">
        <v>43678</v>
      </c>
      <c r="CG18" s="243">
        <v>43709</v>
      </c>
      <c r="CH18" s="243">
        <v>43739</v>
      </c>
      <c r="CI18" s="243">
        <v>43770</v>
      </c>
      <c r="CJ18" s="243">
        <v>43800</v>
      </c>
      <c r="CK18" s="243">
        <v>43831</v>
      </c>
      <c r="CL18" s="243">
        <v>43862</v>
      </c>
      <c r="CM18" s="243">
        <v>43891</v>
      </c>
      <c r="CN18" s="243">
        <v>43922</v>
      </c>
      <c r="CO18" s="243">
        <v>43952</v>
      </c>
      <c r="CP18" s="243">
        <v>43983</v>
      </c>
      <c r="CQ18" s="243">
        <v>44013</v>
      </c>
      <c r="CR18" s="243">
        <v>44044</v>
      </c>
      <c r="CS18" s="243">
        <v>44075</v>
      </c>
      <c r="CT18" s="243">
        <v>44105</v>
      </c>
      <c r="CU18" s="243">
        <v>44136</v>
      </c>
      <c r="CV18" s="243">
        <v>44166</v>
      </c>
      <c r="CW18" s="243">
        <v>44197</v>
      </c>
      <c r="CX18" s="243">
        <v>44228</v>
      </c>
      <c r="CY18" s="243">
        <v>44256</v>
      </c>
      <c r="CZ18" s="243">
        <v>44287</v>
      </c>
      <c r="DA18" s="243">
        <v>44317</v>
      </c>
      <c r="DB18" s="243">
        <v>44348</v>
      </c>
      <c r="DC18" s="243">
        <v>44378</v>
      </c>
      <c r="DD18" s="243">
        <v>44409</v>
      </c>
      <c r="DE18" s="243">
        <v>44440</v>
      </c>
      <c r="DF18" s="243">
        <v>44470</v>
      </c>
      <c r="DG18" s="243">
        <v>44501</v>
      </c>
      <c r="DH18" s="243">
        <v>44531</v>
      </c>
      <c r="DI18" s="243">
        <v>44562</v>
      </c>
      <c r="DJ18" s="243">
        <v>44593</v>
      </c>
      <c r="DK18" s="243">
        <v>44621</v>
      </c>
      <c r="DL18" s="243">
        <v>44652</v>
      </c>
      <c r="DM18" s="243">
        <v>44682</v>
      </c>
      <c r="DN18" s="243">
        <v>44713</v>
      </c>
      <c r="DO18" s="243">
        <v>44743</v>
      </c>
      <c r="DP18" s="243">
        <v>44774</v>
      </c>
      <c r="DQ18" s="243">
        <v>44805</v>
      </c>
      <c r="DR18" s="243">
        <v>44835</v>
      </c>
      <c r="DS18" s="243">
        <v>44866</v>
      </c>
      <c r="DT18" s="243">
        <v>44896</v>
      </c>
      <c r="DU18" s="243">
        <v>44927</v>
      </c>
      <c r="DV18" s="243">
        <v>44958</v>
      </c>
      <c r="DW18" s="243">
        <v>44986</v>
      </c>
      <c r="DX18" s="243">
        <v>45017</v>
      </c>
      <c r="DY18" s="243">
        <v>45047</v>
      </c>
      <c r="DZ18" s="243">
        <v>45078</v>
      </c>
      <c r="EA18" s="243">
        <v>45108</v>
      </c>
      <c r="EB18" s="243">
        <v>45139</v>
      </c>
      <c r="EC18" s="243">
        <v>45170</v>
      </c>
      <c r="ED18" s="243">
        <v>45200</v>
      </c>
      <c r="EE18" s="243">
        <v>45231</v>
      </c>
      <c r="EF18" s="243">
        <v>45261</v>
      </c>
      <c r="EG18" s="243">
        <v>45292</v>
      </c>
      <c r="EH18" s="243">
        <v>45323</v>
      </c>
      <c r="EI18" s="243">
        <v>45352</v>
      </c>
      <c r="EJ18" s="243">
        <v>45383</v>
      </c>
      <c r="EK18" s="243">
        <v>45413</v>
      </c>
      <c r="EL18" s="243">
        <v>45444</v>
      </c>
      <c r="EM18" s="243">
        <v>45474</v>
      </c>
      <c r="EN18" s="243">
        <v>45505</v>
      </c>
      <c r="EO18" s="243">
        <v>45536</v>
      </c>
      <c r="EP18" s="243">
        <v>45566</v>
      </c>
      <c r="EQ18" s="243">
        <v>45597</v>
      </c>
      <c r="ER18" s="243">
        <v>45627</v>
      </c>
      <c r="ES18" s="243">
        <v>45658</v>
      </c>
      <c r="ET18" s="243">
        <v>45689</v>
      </c>
      <c r="EU18" s="243">
        <v>45717</v>
      </c>
      <c r="EV18" s="243">
        <v>45748</v>
      </c>
      <c r="EW18" s="243">
        <v>45778</v>
      </c>
      <c r="EX18" s="243">
        <v>45809</v>
      </c>
      <c r="EY18" s="243">
        <v>45839</v>
      </c>
      <c r="EZ18" s="243">
        <v>45870</v>
      </c>
      <c r="FA18" s="243">
        <v>45901</v>
      </c>
      <c r="FB18" s="243">
        <v>45931</v>
      </c>
      <c r="FC18" s="243">
        <v>45962</v>
      </c>
      <c r="FD18" s="243">
        <v>45992</v>
      </c>
      <c r="FE18" s="243">
        <v>46023</v>
      </c>
      <c r="FF18" s="243">
        <v>46054</v>
      </c>
      <c r="FG18" s="243">
        <v>46082</v>
      </c>
      <c r="FH18" s="243">
        <v>46113</v>
      </c>
      <c r="FI18" s="243">
        <v>46143</v>
      </c>
      <c r="FJ18" s="243">
        <v>46174</v>
      </c>
      <c r="FK18" s="243">
        <v>46204</v>
      </c>
      <c r="FL18" s="243">
        <v>46235</v>
      </c>
      <c r="FM18" s="243">
        <v>46266</v>
      </c>
      <c r="FN18" s="243">
        <v>46296</v>
      </c>
      <c r="FO18" s="243">
        <v>46327</v>
      </c>
      <c r="FP18" s="243">
        <v>46357</v>
      </c>
      <c r="FQ18" s="243">
        <v>46388</v>
      </c>
      <c r="FR18" s="243">
        <v>46419</v>
      </c>
      <c r="FS18" s="243">
        <v>46447</v>
      </c>
      <c r="FT18" s="243">
        <v>46478</v>
      </c>
      <c r="FU18" s="243">
        <v>46508</v>
      </c>
      <c r="FV18" s="243">
        <v>46539</v>
      </c>
      <c r="FW18" s="243">
        <v>46569</v>
      </c>
      <c r="FX18" s="243">
        <v>46600</v>
      </c>
      <c r="FY18" s="243">
        <v>46631</v>
      </c>
      <c r="FZ18" s="243">
        <v>46661</v>
      </c>
      <c r="GA18" s="243">
        <v>46692</v>
      </c>
      <c r="GB18" s="243">
        <v>46722</v>
      </c>
      <c r="XEM18" s="140">
        <v>41030</v>
      </c>
      <c r="XEN18" s="143">
        <v>352</v>
      </c>
      <c r="XEO18" s="143">
        <v>392</v>
      </c>
      <c r="XEP18" s="143">
        <v>528</v>
      </c>
      <c r="XEQ18" s="143">
        <v>144</v>
      </c>
      <c r="XER18" s="143">
        <v>72</v>
      </c>
      <c r="XES18" s="143">
        <v>176</v>
      </c>
      <c r="XET18" s="143">
        <f t="shared" si="0"/>
        <v>744</v>
      </c>
    </row>
    <row r="19" spans="2:184 16363:16374">
      <c r="B19" s="15" t="s">
        <v>74</v>
      </c>
      <c r="C19" s="14" t="s">
        <v>36</v>
      </c>
      <c r="D19" s="461" t="s">
        <v>68</v>
      </c>
      <c r="E19" s="215">
        <v>823739.94</v>
      </c>
      <c r="F19" s="215">
        <v>742760.25</v>
      </c>
      <c r="G19" s="215">
        <v>795071.88</v>
      </c>
      <c r="H19" s="215">
        <v>678687.19</v>
      </c>
      <c r="I19" s="215">
        <v>745487.88</v>
      </c>
      <c r="J19" s="215">
        <v>734507.88</v>
      </c>
      <c r="K19" s="215">
        <v>793219.62</v>
      </c>
      <c r="L19" s="215">
        <v>768828.25</v>
      </c>
      <c r="M19" s="215">
        <v>728710.81</v>
      </c>
      <c r="N19" s="215">
        <v>550128.5</v>
      </c>
      <c r="O19" s="215">
        <v>627692</v>
      </c>
      <c r="P19" s="215">
        <v>794776.88</v>
      </c>
      <c r="Q19" s="215">
        <v>815913.75</v>
      </c>
      <c r="R19" s="215">
        <v>735799.94</v>
      </c>
      <c r="S19" s="215">
        <v>704681.19</v>
      </c>
      <c r="T19" s="215">
        <v>713440.31</v>
      </c>
      <c r="U19" s="215">
        <v>738735.44</v>
      </c>
      <c r="V19" s="215">
        <v>736261.81</v>
      </c>
      <c r="W19" s="215">
        <v>766114.81</v>
      </c>
      <c r="X19" s="215">
        <v>767710.31</v>
      </c>
      <c r="Y19" s="215">
        <v>725111.88</v>
      </c>
      <c r="Z19" s="215">
        <v>723303.19</v>
      </c>
      <c r="AA19" s="215">
        <v>754610</v>
      </c>
      <c r="AB19" s="215">
        <v>787572.94</v>
      </c>
      <c r="AC19" s="215">
        <v>789083.38</v>
      </c>
      <c r="AD19" s="215">
        <v>717639</v>
      </c>
      <c r="AE19" s="215">
        <v>753882.75</v>
      </c>
      <c r="AF19" s="215">
        <v>638553.81000000006</v>
      </c>
      <c r="AG19" s="215">
        <v>694659.38</v>
      </c>
      <c r="AH19" s="215">
        <v>750167.06</v>
      </c>
      <c r="AI19" s="215">
        <v>801835.62</v>
      </c>
      <c r="AJ19" s="215">
        <v>798563.44</v>
      </c>
      <c r="AK19" s="215">
        <v>733366.81</v>
      </c>
      <c r="AL19" s="215">
        <v>571480.06000000006</v>
      </c>
      <c r="AM19" s="215">
        <v>736937.75</v>
      </c>
      <c r="AN19" s="215">
        <v>762155.56</v>
      </c>
      <c r="AO19" s="215">
        <v>790304.5</v>
      </c>
      <c r="AP19" s="215">
        <v>740604.44</v>
      </c>
      <c r="AQ19" s="215">
        <v>631635.18999999994</v>
      </c>
      <c r="AR19" s="215">
        <v>559611.56000000006</v>
      </c>
      <c r="AS19" s="215">
        <v>733636.75</v>
      </c>
      <c r="AT19" s="215">
        <v>751929.88</v>
      </c>
      <c r="AU19" s="215">
        <v>797767.38</v>
      </c>
      <c r="AV19" s="215">
        <v>803887.62</v>
      </c>
      <c r="AW19" s="215">
        <v>733757.38</v>
      </c>
      <c r="AX19" s="215">
        <v>690185.44</v>
      </c>
      <c r="AY19" s="215">
        <v>739623.75</v>
      </c>
      <c r="AZ19" s="215">
        <v>760348.69</v>
      </c>
      <c r="BA19" s="215">
        <v>792959.81</v>
      </c>
      <c r="BB19" s="215">
        <v>717434.12</v>
      </c>
      <c r="BC19" s="215">
        <v>689926.75</v>
      </c>
      <c r="BD19" s="215">
        <v>628768.5</v>
      </c>
      <c r="BE19" s="215">
        <v>759194.12</v>
      </c>
      <c r="BF19" s="215">
        <v>751494.88</v>
      </c>
      <c r="BG19" s="215">
        <v>796217.75</v>
      </c>
      <c r="BH19" s="215">
        <v>802059.69</v>
      </c>
      <c r="BI19" s="215">
        <v>719368.5</v>
      </c>
      <c r="BJ19" s="215">
        <v>479607.41</v>
      </c>
      <c r="BK19" s="215">
        <v>585354</v>
      </c>
      <c r="BL19" s="215">
        <v>762501.44</v>
      </c>
      <c r="BM19" s="215">
        <v>799661.38</v>
      </c>
      <c r="BN19" s="215">
        <v>722340.25</v>
      </c>
      <c r="BO19" s="215">
        <v>693424.44</v>
      </c>
      <c r="BP19" s="215">
        <v>633939.25</v>
      </c>
      <c r="BQ19" s="215">
        <v>695676</v>
      </c>
      <c r="BR19" s="215">
        <v>761910.19</v>
      </c>
      <c r="BS19" s="215">
        <v>811907.62</v>
      </c>
      <c r="BT19" s="215">
        <v>818208.69</v>
      </c>
      <c r="BU19" s="215">
        <v>746206.38</v>
      </c>
      <c r="BV19" s="215">
        <v>770015.19</v>
      </c>
      <c r="BW19" s="215">
        <v>704595.69</v>
      </c>
      <c r="BX19" s="215">
        <v>802167.75</v>
      </c>
      <c r="BY19" s="215">
        <v>821452.94</v>
      </c>
      <c r="BZ19" s="215">
        <v>716177.06</v>
      </c>
      <c r="CA19" s="215">
        <v>652138.75</v>
      </c>
      <c r="CB19" s="215">
        <v>655822.43999999994</v>
      </c>
      <c r="CC19" s="215">
        <v>744589.62</v>
      </c>
      <c r="CD19" s="215">
        <v>783264.12</v>
      </c>
      <c r="CE19" s="215">
        <v>852230.62</v>
      </c>
      <c r="CF19" s="215">
        <v>852141.06</v>
      </c>
      <c r="CG19" s="215">
        <v>784719.81</v>
      </c>
      <c r="CH19" s="215">
        <v>553634.68999999994</v>
      </c>
      <c r="CI19" s="215">
        <v>797688.44</v>
      </c>
      <c r="CJ19" s="215">
        <v>844486.12</v>
      </c>
      <c r="CK19" s="215">
        <v>852778.56</v>
      </c>
      <c r="CL19" s="215">
        <v>790522.5</v>
      </c>
      <c r="CM19" s="215">
        <v>805610.75</v>
      </c>
      <c r="CN19" s="215">
        <v>657381.88</v>
      </c>
      <c r="CO19" s="215">
        <v>791921.12</v>
      </c>
      <c r="CP19" s="215">
        <v>808646.69</v>
      </c>
      <c r="CQ19" s="215">
        <v>869312.62</v>
      </c>
      <c r="CR19" s="215">
        <v>868433.69</v>
      </c>
      <c r="CS19" s="215">
        <v>804574.88</v>
      </c>
      <c r="CT19" s="215">
        <v>747610.06</v>
      </c>
      <c r="CU19" s="215">
        <v>810074.88</v>
      </c>
      <c r="CV19" s="215">
        <v>850750.62</v>
      </c>
      <c r="CW19" s="215">
        <v>857820.56</v>
      </c>
      <c r="CX19" s="215">
        <v>728930</v>
      </c>
      <c r="CY19" s="215">
        <v>674582.81</v>
      </c>
      <c r="CZ19" s="215">
        <v>647969.5</v>
      </c>
      <c r="DA19" s="215">
        <v>820685.12</v>
      </c>
      <c r="DB19" s="215">
        <v>815356.19</v>
      </c>
      <c r="DC19" s="215">
        <v>879249.62</v>
      </c>
      <c r="DD19" s="215">
        <v>884124.75</v>
      </c>
      <c r="DE19" s="215">
        <v>798454.38</v>
      </c>
      <c r="DF19" s="215">
        <v>554038.43999999994</v>
      </c>
      <c r="DG19" s="215">
        <v>812445.88</v>
      </c>
      <c r="DH19" s="215">
        <v>845070.69</v>
      </c>
      <c r="DI19" s="215">
        <v>856233.19</v>
      </c>
      <c r="DJ19" s="215">
        <v>771239.12</v>
      </c>
      <c r="DK19" s="215">
        <v>831056.94</v>
      </c>
      <c r="DL19" s="215">
        <v>679466.88</v>
      </c>
      <c r="DM19" s="215">
        <v>750972</v>
      </c>
      <c r="DN19" s="215">
        <v>813982.25</v>
      </c>
      <c r="DO19" s="215">
        <v>877041.69</v>
      </c>
      <c r="DP19" s="215">
        <v>869575.75</v>
      </c>
      <c r="DQ19" s="215">
        <v>794210.25</v>
      </c>
      <c r="DR19" s="215">
        <v>751931.38</v>
      </c>
      <c r="DS19" s="215">
        <v>812633.56</v>
      </c>
      <c r="DT19" s="215">
        <v>843776</v>
      </c>
      <c r="DU19" s="215">
        <v>852459.81</v>
      </c>
      <c r="DV19" s="215">
        <v>768671.06</v>
      </c>
      <c r="DW19" s="215">
        <v>789551.06</v>
      </c>
      <c r="DX19" s="215">
        <v>664823</v>
      </c>
      <c r="DY19" s="215">
        <v>800220.75</v>
      </c>
      <c r="DZ19" s="215">
        <v>807378.25</v>
      </c>
      <c r="EA19" s="215">
        <v>865164.38</v>
      </c>
      <c r="EB19" s="215">
        <v>864576.88</v>
      </c>
      <c r="EC19" s="215">
        <v>790147.38</v>
      </c>
      <c r="ED19" s="215">
        <v>572836.25</v>
      </c>
      <c r="EE19" s="215">
        <v>708700</v>
      </c>
      <c r="EF19" s="215">
        <v>839516.38</v>
      </c>
      <c r="EG19" s="215">
        <v>846349.88</v>
      </c>
      <c r="EH19" s="215">
        <v>793733.69</v>
      </c>
      <c r="EI19" s="215">
        <v>669017.75</v>
      </c>
      <c r="EJ19" s="215">
        <v>606334.43999999994</v>
      </c>
      <c r="EK19" s="215">
        <v>802838.25</v>
      </c>
      <c r="EL19" s="215">
        <v>801605.12</v>
      </c>
      <c r="EM19" s="215">
        <v>865374.69</v>
      </c>
      <c r="EN19" s="215">
        <v>861751.06</v>
      </c>
      <c r="EO19" s="215">
        <v>792370.31</v>
      </c>
      <c r="EP19" s="215">
        <v>741069</v>
      </c>
      <c r="EQ19" s="215">
        <v>802054.25</v>
      </c>
      <c r="ER19" s="215">
        <v>842593.12</v>
      </c>
      <c r="ES19" s="215">
        <v>838989.62</v>
      </c>
      <c r="ET19" s="215">
        <v>760561.12</v>
      </c>
      <c r="EU19" s="215">
        <v>766957.12</v>
      </c>
      <c r="EV19" s="215">
        <v>661931.93999999994</v>
      </c>
      <c r="EW19" s="215">
        <v>806358.12</v>
      </c>
      <c r="EX19" s="215">
        <v>799131.06</v>
      </c>
      <c r="EY19" s="215">
        <v>856474.62</v>
      </c>
      <c r="EZ19" s="215">
        <v>858401.44</v>
      </c>
      <c r="FA19" s="215">
        <v>788481.38</v>
      </c>
      <c r="FB19" s="215">
        <v>542186.56000000006</v>
      </c>
      <c r="FC19" s="215">
        <v>600331</v>
      </c>
      <c r="FD19" s="215">
        <v>833232.62</v>
      </c>
      <c r="FE19" s="215">
        <v>829822.31</v>
      </c>
      <c r="FF19" s="215">
        <v>751222.38</v>
      </c>
      <c r="FG19" s="215">
        <v>717324.75</v>
      </c>
      <c r="FH19" s="215">
        <v>669019.25</v>
      </c>
      <c r="FI19" s="215">
        <v>727633.69</v>
      </c>
      <c r="FJ19" s="215">
        <v>791575.69</v>
      </c>
      <c r="FK19" s="215">
        <v>851284.75</v>
      </c>
      <c r="FL19" s="215">
        <v>850443.88</v>
      </c>
      <c r="FM19" s="215">
        <v>778793.12</v>
      </c>
      <c r="FN19" s="215">
        <v>732446.5</v>
      </c>
      <c r="FO19" s="215">
        <v>786685.81</v>
      </c>
      <c r="FP19" s="215">
        <v>825033.62</v>
      </c>
      <c r="FQ19" s="215">
        <v>824186.56</v>
      </c>
      <c r="FR19" s="215">
        <v>748134.5</v>
      </c>
      <c r="FS19" s="215">
        <v>562758.93999999994</v>
      </c>
      <c r="FT19" s="215">
        <v>745626.12</v>
      </c>
      <c r="FU19" s="215">
        <v>726661.31</v>
      </c>
      <c r="FV19" s="215">
        <v>789290.5</v>
      </c>
      <c r="FW19" s="215">
        <v>844839.38</v>
      </c>
      <c r="FX19" s="215">
        <v>845477.62</v>
      </c>
      <c r="FY19" s="215">
        <v>745733.38</v>
      </c>
      <c r="FZ19" s="215">
        <v>644875.25</v>
      </c>
      <c r="GA19" s="215">
        <v>702298.81</v>
      </c>
      <c r="GB19" s="215">
        <v>823888.62</v>
      </c>
      <c r="XEM19" s="140">
        <v>41061</v>
      </c>
      <c r="XEN19" s="143">
        <v>336</v>
      </c>
      <c r="XEO19" s="143">
        <v>384</v>
      </c>
      <c r="XEP19" s="143">
        <v>504</v>
      </c>
      <c r="XEQ19" s="143">
        <v>144</v>
      </c>
      <c r="XER19" s="143">
        <v>72</v>
      </c>
      <c r="XES19" s="143">
        <v>168</v>
      </c>
      <c r="XET19" s="143">
        <f t="shared" si="0"/>
        <v>720</v>
      </c>
    </row>
    <row r="20" spans="2:184 16363:16374">
      <c r="B20" s="15" t="s">
        <v>74</v>
      </c>
      <c r="C20" s="14" t="s">
        <v>36</v>
      </c>
      <c r="D20" s="461" t="s">
        <v>69</v>
      </c>
      <c r="E20" s="215">
        <v>164370.17000000001</v>
      </c>
      <c r="F20" s="215">
        <v>139375.32999999999</v>
      </c>
      <c r="G20" s="215">
        <v>167208.17000000001</v>
      </c>
      <c r="H20" s="215">
        <v>124773.15</v>
      </c>
      <c r="I20" s="215">
        <v>152492.32999999999</v>
      </c>
      <c r="J20" s="215">
        <v>175201.42</v>
      </c>
      <c r="K20" s="215">
        <v>156277.07999999999</v>
      </c>
      <c r="L20" s="215">
        <v>154751.12</v>
      </c>
      <c r="M20" s="215">
        <v>165124.85999999999</v>
      </c>
      <c r="N20" s="215">
        <v>85638.05</v>
      </c>
      <c r="O20" s="215">
        <v>147223.88</v>
      </c>
      <c r="P20" s="215">
        <v>165912.35999999999</v>
      </c>
      <c r="Q20" s="215">
        <v>158336.20000000001</v>
      </c>
      <c r="R20" s="215">
        <v>137152.32999999999</v>
      </c>
      <c r="S20" s="215">
        <v>142835.92000000001</v>
      </c>
      <c r="T20" s="215">
        <v>124274.13</v>
      </c>
      <c r="U20" s="215">
        <v>162912.03</v>
      </c>
      <c r="V20" s="215">
        <v>155907.56</v>
      </c>
      <c r="W20" s="215">
        <v>154306.88</v>
      </c>
      <c r="X20" s="215">
        <v>164806.5</v>
      </c>
      <c r="Y20" s="215">
        <v>148732.48000000001</v>
      </c>
      <c r="Z20" s="215">
        <v>123097.27</v>
      </c>
      <c r="AA20" s="215">
        <v>181888.41</v>
      </c>
      <c r="AB20" s="215">
        <v>147672.73000000001</v>
      </c>
      <c r="AC20" s="215">
        <v>170638.47</v>
      </c>
      <c r="AD20" s="215">
        <v>133879.62</v>
      </c>
      <c r="AE20" s="215">
        <v>140676</v>
      </c>
      <c r="AF20" s="215">
        <v>113221.16</v>
      </c>
      <c r="AG20" s="215">
        <v>170107</v>
      </c>
      <c r="AH20" s="215">
        <v>143119.53</v>
      </c>
      <c r="AI20" s="215">
        <v>146999.76999999999</v>
      </c>
      <c r="AJ20" s="215">
        <v>172034.78</v>
      </c>
      <c r="AK20" s="215">
        <v>151144</v>
      </c>
      <c r="AL20" s="215">
        <v>103319</v>
      </c>
      <c r="AM20" s="215">
        <v>152141.97</v>
      </c>
      <c r="AN20" s="215">
        <v>141141.5</v>
      </c>
      <c r="AO20" s="215">
        <v>193561.95</v>
      </c>
      <c r="AP20" s="215">
        <v>131713.48000000001</v>
      </c>
      <c r="AQ20" s="215">
        <v>105715.8</v>
      </c>
      <c r="AR20" s="215">
        <v>112709.05</v>
      </c>
      <c r="AS20" s="215">
        <v>159266.14000000001</v>
      </c>
      <c r="AT20" s="215">
        <v>138765</v>
      </c>
      <c r="AU20" s="215">
        <v>193818.77</v>
      </c>
      <c r="AV20" s="215">
        <v>142468.54999999999</v>
      </c>
      <c r="AW20" s="215">
        <v>148889</v>
      </c>
      <c r="AX20" s="215">
        <v>145590</v>
      </c>
      <c r="AY20" s="215">
        <v>142908.17000000001</v>
      </c>
      <c r="AZ20" s="215">
        <v>162166.32999999999</v>
      </c>
      <c r="BA20" s="215">
        <v>173109.19</v>
      </c>
      <c r="BB20" s="215">
        <v>134739.62</v>
      </c>
      <c r="BC20" s="215">
        <v>117176.09</v>
      </c>
      <c r="BD20" s="215">
        <v>147306</v>
      </c>
      <c r="BE20" s="215">
        <v>143810.14000000001</v>
      </c>
      <c r="BF20" s="215">
        <v>139498.06</v>
      </c>
      <c r="BG20" s="215">
        <v>197252</v>
      </c>
      <c r="BH20" s="215">
        <v>136495.34</v>
      </c>
      <c r="BI20" s="215">
        <v>153818.70000000001</v>
      </c>
      <c r="BJ20" s="215">
        <v>87891.7</v>
      </c>
      <c r="BK20" s="215">
        <v>119533.12</v>
      </c>
      <c r="BL20" s="215">
        <v>174301.5</v>
      </c>
      <c r="BM20" s="215">
        <v>159912.41</v>
      </c>
      <c r="BN20" s="215">
        <v>131492</v>
      </c>
      <c r="BO20" s="215">
        <v>124947</v>
      </c>
      <c r="BP20" s="215">
        <v>122935.99</v>
      </c>
      <c r="BQ20" s="215">
        <v>141613.81</v>
      </c>
      <c r="BR20" s="215">
        <v>162917.53</v>
      </c>
      <c r="BS20" s="215">
        <v>178257.55</v>
      </c>
      <c r="BT20" s="215">
        <v>146750.76999999999</v>
      </c>
      <c r="BU20" s="215">
        <v>192674.78</v>
      </c>
      <c r="BV20" s="215">
        <v>128706</v>
      </c>
      <c r="BW20" s="215">
        <v>144254.22</v>
      </c>
      <c r="BX20" s="215">
        <v>194572.78</v>
      </c>
      <c r="BY20" s="215">
        <v>163003</v>
      </c>
      <c r="BZ20" s="215">
        <v>134308.59</v>
      </c>
      <c r="CA20" s="215">
        <v>138294.79999999999</v>
      </c>
      <c r="CB20" s="215">
        <v>122634</v>
      </c>
      <c r="CC20" s="215">
        <v>150282.48000000001</v>
      </c>
      <c r="CD20" s="215">
        <v>181106</v>
      </c>
      <c r="CE20" s="215">
        <v>167056.54999999999</v>
      </c>
      <c r="CF20" s="215">
        <v>162709.56</v>
      </c>
      <c r="CG20" s="215">
        <v>171384.81</v>
      </c>
      <c r="CH20" s="215">
        <v>92442</v>
      </c>
      <c r="CI20" s="215">
        <v>185427.42</v>
      </c>
      <c r="CJ20" s="215">
        <v>187261.8</v>
      </c>
      <c r="CK20" s="215">
        <v>164939.70000000001</v>
      </c>
      <c r="CL20" s="215">
        <v>165752.47</v>
      </c>
      <c r="CM20" s="215">
        <v>155282</v>
      </c>
      <c r="CN20" s="215">
        <v>123137.14</v>
      </c>
      <c r="CO20" s="215">
        <v>186744.14</v>
      </c>
      <c r="CP20" s="215">
        <v>146412.53</v>
      </c>
      <c r="CQ20" s="215">
        <v>147279.78</v>
      </c>
      <c r="CR20" s="215">
        <v>186703</v>
      </c>
      <c r="CS20" s="215">
        <v>160387.84</v>
      </c>
      <c r="CT20" s="215">
        <v>149237.5</v>
      </c>
      <c r="CU20" s="215">
        <v>183164.42</v>
      </c>
      <c r="CV20" s="215">
        <v>170141</v>
      </c>
      <c r="CW20" s="215">
        <v>195291.64</v>
      </c>
      <c r="CX20" s="215">
        <v>126533</v>
      </c>
      <c r="CY20" s="215">
        <v>105136</v>
      </c>
      <c r="CZ20" s="215">
        <v>116196.56</v>
      </c>
      <c r="DA20" s="215">
        <v>194226</v>
      </c>
      <c r="DB20" s="215">
        <v>142936.97</v>
      </c>
      <c r="DC20" s="215">
        <v>189579.77</v>
      </c>
      <c r="DD20" s="215">
        <v>166920.79999999999</v>
      </c>
      <c r="DE20" s="215">
        <v>158391.53</v>
      </c>
      <c r="DF20" s="215">
        <v>131463</v>
      </c>
      <c r="DG20" s="215">
        <v>159297.19</v>
      </c>
      <c r="DH20" s="215">
        <v>140510</v>
      </c>
      <c r="DI20" s="215">
        <v>184445.28</v>
      </c>
      <c r="DJ20" s="215">
        <v>140896.41</v>
      </c>
      <c r="DK20" s="215">
        <v>136315</v>
      </c>
      <c r="DL20" s="215">
        <v>135861</v>
      </c>
      <c r="DM20" s="215">
        <v>161508.14000000001</v>
      </c>
      <c r="DN20" s="215">
        <v>146658.53</v>
      </c>
      <c r="DO20" s="215">
        <v>203738.58</v>
      </c>
      <c r="DP20" s="215">
        <v>143509.54999999999</v>
      </c>
      <c r="DQ20" s="215">
        <v>153742</v>
      </c>
      <c r="DR20" s="215">
        <v>158798.79999999999</v>
      </c>
      <c r="DS20" s="215">
        <v>159188.97</v>
      </c>
      <c r="DT20" s="215">
        <v>178735.7</v>
      </c>
      <c r="DU20" s="215">
        <v>179891.61</v>
      </c>
      <c r="DV20" s="215">
        <v>137790</v>
      </c>
      <c r="DW20" s="215">
        <v>122266.34</v>
      </c>
      <c r="DX20" s="215">
        <v>150719</v>
      </c>
      <c r="DY20" s="215">
        <v>153896.91</v>
      </c>
      <c r="DZ20" s="215">
        <v>141192.06</v>
      </c>
      <c r="EA20" s="215">
        <v>203991.78</v>
      </c>
      <c r="EB20" s="215">
        <v>139916.10999999999</v>
      </c>
      <c r="EC20" s="215">
        <v>172254.53</v>
      </c>
      <c r="ED20" s="215">
        <v>103852.8</v>
      </c>
      <c r="EE20" s="215">
        <v>150023</v>
      </c>
      <c r="EF20" s="215">
        <v>195884.5</v>
      </c>
      <c r="EG20" s="215">
        <v>160198.79999999999</v>
      </c>
      <c r="EH20" s="215">
        <v>138733.28</v>
      </c>
      <c r="EI20" s="215">
        <v>138138.09</v>
      </c>
      <c r="EJ20" s="215">
        <v>106735.2</v>
      </c>
      <c r="EK20" s="215">
        <v>156162.14000000001</v>
      </c>
      <c r="EL20" s="215">
        <v>167396.04999999999</v>
      </c>
      <c r="EM20" s="215">
        <v>171461.8</v>
      </c>
      <c r="EN20" s="215">
        <v>161475.78</v>
      </c>
      <c r="EO20" s="215">
        <v>173997.84</v>
      </c>
      <c r="EP20" s="215">
        <v>132172</v>
      </c>
      <c r="EQ20" s="215">
        <v>180523.81</v>
      </c>
      <c r="ER20" s="215">
        <v>185371.41</v>
      </c>
      <c r="ES20" s="215">
        <v>158744</v>
      </c>
      <c r="ET20" s="215">
        <v>133619.53</v>
      </c>
      <c r="EU20" s="215">
        <v>153182</v>
      </c>
      <c r="EV20" s="215">
        <v>116334.99</v>
      </c>
      <c r="EW20" s="215">
        <v>175398.77</v>
      </c>
      <c r="EX20" s="215">
        <v>156348.51999999999</v>
      </c>
      <c r="EY20" s="215">
        <v>160927.54999999999</v>
      </c>
      <c r="EZ20" s="215">
        <v>172563.14</v>
      </c>
      <c r="FA20" s="215">
        <v>143772</v>
      </c>
      <c r="FB20" s="215">
        <v>87248</v>
      </c>
      <c r="FC20" s="215">
        <v>159807.20000000001</v>
      </c>
      <c r="FD20" s="215">
        <v>156227.79999999999</v>
      </c>
      <c r="FE20" s="215">
        <v>180827.41</v>
      </c>
      <c r="FF20" s="215">
        <v>140308.62</v>
      </c>
      <c r="FG20" s="215">
        <v>124826</v>
      </c>
      <c r="FH20" s="215">
        <v>120162.06</v>
      </c>
      <c r="FI20" s="215">
        <v>178262.33</v>
      </c>
      <c r="FJ20" s="215">
        <v>133155.5</v>
      </c>
      <c r="FK20" s="215">
        <v>144876.57999999999</v>
      </c>
      <c r="FL20" s="215">
        <v>176367.8</v>
      </c>
      <c r="FM20" s="215">
        <v>148272</v>
      </c>
      <c r="FN20" s="215">
        <v>139604.91</v>
      </c>
      <c r="FO20" s="215">
        <v>178963</v>
      </c>
      <c r="FP20" s="215">
        <v>158565.41</v>
      </c>
      <c r="FQ20" s="215">
        <v>192356.5</v>
      </c>
      <c r="FR20" s="215">
        <v>132926</v>
      </c>
      <c r="FS20" s="215">
        <v>79352</v>
      </c>
      <c r="FT20" s="215">
        <v>136051</v>
      </c>
      <c r="FU20" s="215">
        <v>173495.06</v>
      </c>
      <c r="FV20" s="215">
        <v>131339.53</v>
      </c>
      <c r="FW20" s="215">
        <v>184961.67</v>
      </c>
      <c r="FX20" s="215">
        <v>165968.78</v>
      </c>
      <c r="FY20" s="215">
        <v>145300.84</v>
      </c>
      <c r="FZ20" s="215">
        <v>137798.59</v>
      </c>
      <c r="GA20" s="215">
        <v>142069.97</v>
      </c>
      <c r="GB20" s="215">
        <v>136597.79999999999</v>
      </c>
      <c r="XEM20" s="140">
        <v>41091</v>
      </c>
      <c r="XEN20" s="143">
        <v>336</v>
      </c>
      <c r="XEO20" s="143">
        <v>408</v>
      </c>
      <c r="XEP20" s="143">
        <v>504</v>
      </c>
      <c r="XEQ20" s="143">
        <v>160</v>
      </c>
      <c r="XER20" s="143">
        <v>80</v>
      </c>
      <c r="XES20" s="143">
        <v>168</v>
      </c>
      <c r="XET20" s="143">
        <f t="shared" si="0"/>
        <v>744</v>
      </c>
    </row>
    <row r="21" spans="2:184 16363:16374">
      <c r="B21" s="15" t="s">
        <v>74</v>
      </c>
      <c r="C21" s="14" t="s">
        <v>36</v>
      </c>
      <c r="D21" s="461" t="s">
        <v>70</v>
      </c>
      <c r="E21" s="215">
        <v>69899.59</v>
      </c>
      <c r="F21" s="215">
        <v>62396.97</v>
      </c>
      <c r="G21" s="215">
        <v>74176.259999999995</v>
      </c>
      <c r="H21" s="215">
        <v>49930.71</v>
      </c>
      <c r="I21" s="215">
        <v>61920.91</v>
      </c>
      <c r="J21" s="215">
        <v>70067.23</v>
      </c>
      <c r="K21" s="215">
        <v>63199.31</v>
      </c>
      <c r="L21" s="215">
        <v>61716.18</v>
      </c>
      <c r="M21" s="215">
        <v>68110.47</v>
      </c>
      <c r="N21" s="215">
        <v>37867.21</v>
      </c>
      <c r="O21" s="215">
        <v>63366.83</v>
      </c>
      <c r="P21" s="215">
        <v>72945.570000000007</v>
      </c>
      <c r="Q21" s="215">
        <v>67849.600000000006</v>
      </c>
      <c r="R21" s="215">
        <v>59973.96</v>
      </c>
      <c r="S21" s="215">
        <v>63859.26</v>
      </c>
      <c r="T21" s="215">
        <v>52970.71</v>
      </c>
      <c r="U21" s="215">
        <v>66875.8</v>
      </c>
      <c r="V21" s="215">
        <v>61122.12</v>
      </c>
      <c r="W21" s="215">
        <v>62659.3</v>
      </c>
      <c r="X21" s="215">
        <v>64629.31</v>
      </c>
      <c r="Y21" s="215">
        <v>63008.93</v>
      </c>
      <c r="Z21" s="215">
        <v>52264.21</v>
      </c>
      <c r="AA21" s="215">
        <v>76671.91</v>
      </c>
      <c r="AB21" s="215">
        <v>60525.29</v>
      </c>
      <c r="AC21" s="215">
        <v>67871.7</v>
      </c>
      <c r="AD21" s="215">
        <v>54728</v>
      </c>
      <c r="AE21" s="215">
        <v>61822</v>
      </c>
      <c r="AF21" s="215">
        <v>48492.07</v>
      </c>
      <c r="AG21" s="215">
        <v>66791</v>
      </c>
      <c r="AH21" s="215">
        <v>53094.98</v>
      </c>
      <c r="AI21" s="215">
        <v>52795</v>
      </c>
      <c r="AJ21" s="215">
        <v>64082</v>
      </c>
      <c r="AK21" s="215">
        <v>62343</v>
      </c>
      <c r="AL21" s="215">
        <v>46208</v>
      </c>
      <c r="AM21" s="215">
        <v>66909</v>
      </c>
      <c r="AN21" s="215">
        <v>61628</v>
      </c>
      <c r="AO21" s="215">
        <v>79354</v>
      </c>
      <c r="AP21" s="215">
        <v>56946</v>
      </c>
      <c r="AQ21" s="215">
        <v>44846</v>
      </c>
      <c r="AR21" s="215">
        <v>47450</v>
      </c>
      <c r="AS21" s="215">
        <v>65088.77</v>
      </c>
      <c r="AT21" s="215">
        <v>53574</v>
      </c>
      <c r="AU21" s="215">
        <v>75520</v>
      </c>
      <c r="AV21" s="215">
        <v>53382.8</v>
      </c>
      <c r="AW21" s="215">
        <v>59469</v>
      </c>
      <c r="AX21" s="215">
        <v>62570.8</v>
      </c>
      <c r="AY21" s="215">
        <v>61695</v>
      </c>
      <c r="AZ21" s="215">
        <v>68858</v>
      </c>
      <c r="BA21" s="215">
        <v>72106</v>
      </c>
      <c r="BB21" s="215">
        <v>58145</v>
      </c>
      <c r="BC21" s="215">
        <v>49576</v>
      </c>
      <c r="BD21" s="215">
        <v>59905</v>
      </c>
      <c r="BE21" s="215">
        <v>60300</v>
      </c>
      <c r="BF21" s="215">
        <v>54359.99</v>
      </c>
      <c r="BG21" s="215">
        <v>72154.8</v>
      </c>
      <c r="BH21" s="215">
        <v>52010</v>
      </c>
      <c r="BI21" s="215">
        <v>64999</v>
      </c>
      <c r="BJ21" s="215">
        <v>39520</v>
      </c>
      <c r="BK21" s="215">
        <v>51738</v>
      </c>
      <c r="BL21" s="215">
        <v>77273.8</v>
      </c>
      <c r="BM21" s="215">
        <v>64978</v>
      </c>
      <c r="BN21" s="215">
        <v>57317</v>
      </c>
      <c r="BO21" s="215">
        <v>56781.05</v>
      </c>
      <c r="BP21" s="215">
        <v>48881.98</v>
      </c>
      <c r="BQ21" s="215">
        <v>54655</v>
      </c>
      <c r="BR21" s="215">
        <v>62119.02</v>
      </c>
      <c r="BS21" s="215">
        <v>66785.77</v>
      </c>
      <c r="BT21" s="215">
        <v>53620</v>
      </c>
      <c r="BU21" s="215">
        <v>75560.990000000005</v>
      </c>
      <c r="BV21" s="215">
        <v>55155</v>
      </c>
      <c r="BW21" s="215">
        <v>56296</v>
      </c>
      <c r="BX21" s="215">
        <v>76029</v>
      </c>
      <c r="BY21" s="215">
        <v>69130</v>
      </c>
      <c r="BZ21" s="215">
        <v>59371</v>
      </c>
      <c r="CA21" s="215">
        <v>60583.79</v>
      </c>
      <c r="CB21" s="215">
        <v>46545.2</v>
      </c>
      <c r="CC21" s="215">
        <v>57292</v>
      </c>
      <c r="CD21" s="215">
        <v>66515</v>
      </c>
      <c r="CE21" s="215">
        <v>60340</v>
      </c>
      <c r="CF21" s="215">
        <v>60921</v>
      </c>
      <c r="CG21" s="215">
        <v>67089.98</v>
      </c>
      <c r="CH21" s="215">
        <v>36567</v>
      </c>
      <c r="CI21" s="215">
        <v>75867</v>
      </c>
      <c r="CJ21" s="215">
        <v>76788</v>
      </c>
      <c r="CK21" s="215">
        <v>73939.7</v>
      </c>
      <c r="CL21" s="215">
        <v>77165</v>
      </c>
      <c r="CM21" s="215">
        <v>70629</v>
      </c>
      <c r="CN21" s="215">
        <v>47919</v>
      </c>
      <c r="CO21" s="215">
        <v>70732.399999999994</v>
      </c>
      <c r="CP21" s="215">
        <v>55642.98</v>
      </c>
      <c r="CQ21" s="215">
        <v>58088</v>
      </c>
      <c r="CR21" s="215">
        <v>70008</v>
      </c>
      <c r="CS21" s="215">
        <v>62431</v>
      </c>
      <c r="CT21" s="215">
        <v>57674</v>
      </c>
      <c r="CU21" s="215">
        <v>74616</v>
      </c>
      <c r="CV21" s="215">
        <v>68704</v>
      </c>
      <c r="CW21" s="215">
        <v>100016.7</v>
      </c>
      <c r="CX21" s="215">
        <v>64132.4</v>
      </c>
      <c r="CY21" s="215">
        <v>55673</v>
      </c>
      <c r="CZ21" s="215">
        <v>56545</v>
      </c>
      <c r="DA21" s="215">
        <v>92565.8</v>
      </c>
      <c r="DB21" s="215">
        <v>66581</v>
      </c>
      <c r="DC21" s="215">
        <v>86754</v>
      </c>
      <c r="DD21" s="215">
        <v>80062</v>
      </c>
      <c r="DE21" s="215">
        <v>75796</v>
      </c>
      <c r="DF21" s="215">
        <v>59322.8</v>
      </c>
      <c r="DG21" s="215">
        <v>74492.98</v>
      </c>
      <c r="DH21" s="215">
        <v>72280.800000000003</v>
      </c>
      <c r="DI21" s="215">
        <v>87280.7</v>
      </c>
      <c r="DJ21" s="215">
        <v>73741</v>
      </c>
      <c r="DK21" s="215">
        <v>72035</v>
      </c>
      <c r="DL21" s="215">
        <v>66584</v>
      </c>
      <c r="DM21" s="215">
        <v>77246</v>
      </c>
      <c r="DN21" s="215">
        <v>71787</v>
      </c>
      <c r="DO21" s="215">
        <v>99084</v>
      </c>
      <c r="DP21" s="215">
        <v>71958</v>
      </c>
      <c r="DQ21" s="215">
        <v>74595.990000000005</v>
      </c>
      <c r="DR21" s="215">
        <v>73262</v>
      </c>
      <c r="DS21" s="215">
        <v>79538.67</v>
      </c>
      <c r="DT21" s="215">
        <v>89364.800000000003</v>
      </c>
      <c r="DU21" s="215">
        <v>88733.91</v>
      </c>
      <c r="DV21" s="215">
        <v>71958.41</v>
      </c>
      <c r="DW21" s="215">
        <v>61873</v>
      </c>
      <c r="DX21" s="215">
        <v>73811.539999999994</v>
      </c>
      <c r="DY21" s="215">
        <v>73392</v>
      </c>
      <c r="DZ21" s="215">
        <v>68281</v>
      </c>
      <c r="EA21" s="215">
        <v>99206</v>
      </c>
      <c r="EB21" s="215">
        <v>67615</v>
      </c>
      <c r="EC21" s="215">
        <v>79785</v>
      </c>
      <c r="ED21" s="215">
        <v>48690</v>
      </c>
      <c r="EE21" s="215">
        <v>69964</v>
      </c>
      <c r="EF21" s="215">
        <v>99718</v>
      </c>
      <c r="EG21" s="215">
        <v>81863.7</v>
      </c>
      <c r="EH21" s="215">
        <v>69892.69</v>
      </c>
      <c r="EI21" s="215">
        <v>70585</v>
      </c>
      <c r="EJ21" s="215">
        <v>53105</v>
      </c>
      <c r="EK21" s="215">
        <v>75468</v>
      </c>
      <c r="EL21" s="215">
        <v>85943</v>
      </c>
      <c r="EM21" s="215">
        <v>77620</v>
      </c>
      <c r="EN21" s="215">
        <v>80349</v>
      </c>
      <c r="EO21" s="215">
        <v>81326.98</v>
      </c>
      <c r="EP21" s="215">
        <v>61839</v>
      </c>
      <c r="EQ21" s="215">
        <v>85723</v>
      </c>
      <c r="ER21" s="215">
        <v>91181.71</v>
      </c>
      <c r="ES21" s="215">
        <v>79342</v>
      </c>
      <c r="ET21" s="215">
        <v>72119</v>
      </c>
      <c r="EU21" s="215">
        <v>79093</v>
      </c>
      <c r="EV21" s="215">
        <v>56535</v>
      </c>
      <c r="EW21" s="215">
        <v>84035</v>
      </c>
      <c r="EX21" s="215">
        <v>75975</v>
      </c>
      <c r="EY21" s="215">
        <v>76063.77</v>
      </c>
      <c r="EZ21" s="215">
        <v>84382</v>
      </c>
      <c r="FA21" s="215">
        <v>75025.960000000006</v>
      </c>
      <c r="FB21" s="215">
        <v>41916</v>
      </c>
      <c r="FC21" s="215">
        <v>76086</v>
      </c>
      <c r="FD21" s="215">
        <v>76115</v>
      </c>
      <c r="FE21" s="215">
        <v>86504.8</v>
      </c>
      <c r="FF21" s="215">
        <v>69491</v>
      </c>
      <c r="FG21" s="215">
        <v>64387</v>
      </c>
      <c r="FH21" s="215">
        <v>55763</v>
      </c>
      <c r="FI21" s="215">
        <v>83658</v>
      </c>
      <c r="FJ21" s="215">
        <v>65000</v>
      </c>
      <c r="FK21" s="215">
        <v>67218</v>
      </c>
      <c r="FL21" s="215">
        <v>85938</v>
      </c>
      <c r="FM21" s="215">
        <v>71694</v>
      </c>
      <c r="FN21" s="215">
        <v>64728</v>
      </c>
      <c r="FO21" s="215">
        <v>84652</v>
      </c>
      <c r="FP21" s="215">
        <v>75870</v>
      </c>
      <c r="FQ21" s="215">
        <v>93233.16</v>
      </c>
      <c r="FR21" s="215">
        <v>65335</v>
      </c>
      <c r="FS21" s="215">
        <v>40766</v>
      </c>
      <c r="FT21" s="215">
        <v>62691.56</v>
      </c>
      <c r="FU21" s="215">
        <v>80476</v>
      </c>
      <c r="FV21" s="215">
        <v>63686</v>
      </c>
      <c r="FW21" s="215">
        <v>86223.77</v>
      </c>
      <c r="FX21" s="215">
        <v>78626</v>
      </c>
      <c r="FY21" s="215">
        <v>66894</v>
      </c>
      <c r="FZ21" s="215">
        <v>63987</v>
      </c>
      <c r="GA21" s="215">
        <v>67656</v>
      </c>
      <c r="GB21" s="215">
        <v>65364</v>
      </c>
      <c r="XEM21" s="140">
        <v>41122</v>
      </c>
      <c r="XEN21" s="143">
        <v>368</v>
      </c>
      <c r="XEO21" s="143">
        <v>376</v>
      </c>
      <c r="XEP21" s="143">
        <v>552</v>
      </c>
      <c r="XEQ21" s="143">
        <v>128</v>
      </c>
      <c r="XER21" s="143">
        <v>64</v>
      </c>
      <c r="XES21" s="143">
        <v>184</v>
      </c>
      <c r="XET21" s="143">
        <f t="shared" si="0"/>
        <v>744</v>
      </c>
    </row>
    <row r="22" spans="2:184 16363:16374">
      <c r="B22" s="15" t="s">
        <v>74</v>
      </c>
      <c r="C22" s="14" t="s">
        <v>36</v>
      </c>
      <c r="D22" s="461" t="s">
        <v>71</v>
      </c>
      <c r="E22" s="215">
        <v>399238.88</v>
      </c>
      <c r="F22" s="215">
        <v>364393.78</v>
      </c>
      <c r="G22" s="215">
        <v>383191.5</v>
      </c>
      <c r="H22" s="215">
        <v>354692.62</v>
      </c>
      <c r="I22" s="215">
        <v>373126.5</v>
      </c>
      <c r="J22" s="215">
        <v>340059.69</v>
      </c>
      <c r="K22" s="215">
        <v>401651.47</v>
      </c>
      <c r="L22" s="215">
        <v>384314.06</v>
      </c>
      <c r="M22" s="215">
        <v>348488.56</v>
      </c>
      <c r="N22" s="215">
        <v>303767.46999999997</v>
      </c>
      <c r="O22" s="215">
        <v>297747.75</v>
      </c>
      <c r="P22" s="215">
        <v>392186.94</v>
      </c>
      <c r="Q22" s="215">
        <v>401785.91</v>
      </c>
      <c r="R22" s="215">
        <v>365950.38</v>
      </c>
      <c r="S22" s="215">
        <v>351933.06</v>
      </c>
      <c r="T22" s="215">
        <v>377109.69</v>
      </c>
      <c r="U22" s="215">
        <v>362512.38</v>
      </c>
      <c r="V22" s="215">
        <v>364150.5</v>
      </c>
      <c r="W22" s="215">
        <v>382477.75</v>
      </c>
      <c r="X22" s="215">
        <v>375779.5</v>
      </c>
      <c r="Y22" s="215">
        <v>365113.94</v>
      </c>
      <c r="Z22" s="215">
        <v>389023.56</v>
      </c>
      <c r="AA22" s="215">
        <v>347622.25</v>
      </c>
      <c r="AB22" s="215">
        <v>408730</v>
      </c>
      <c r="AC22" s="215">
        <v>378592.19</v>
      </c>
      <c r="AD22" s="215">
        <v>369433.31</v>
      </c>
      <c r="AE22" s="215">
        <v>390064.91</v>
      </c>
      <c r="AF22" s="215">
        <v>338775.06</v>
      </c>
      <c r="AG22" s="215">
        <v>327229.38</v>
      </c>
      <c r="AH22" s="215">
        <v>393594.56</v>
      </c>
      <c r="AI22" s="215">
        <v>429431.84</v>
      </c>
      <c r="AJ22" s="215">
        <v>403182.88</v>
      </c>
      <c r="AK22" s="215">
        <v>374690.81</v>
      </c>
      <c r="AL22" s="215">
        <v>304803.06</v>
      </c>
      <c r="AM22" s="215">
        <v>369973.62</v>
      </c>
      <c r="AN22" s="215">
        <v>396013.25</v>
      </c>
      <c r="AO22" s="215">
        <v>354527.91</v>
      </c>
      <c r="AP22" s="215">
        <v>378854.56</v>
      </c>
      <c r="AQ22" s="215">
        <v>340256.41</v>
      </c>
      <c r="AR22" s="215">
        <v>287533.56</v>
      </c>
      <c r="AS22" s="215">
        <v>363300.81</v>
      </c>
      <c r="AT22" s="215">
        <v>400640.34</v>
      </c>
      <c r="AU22" s="215">
        <v>379873.56</v>
      </c>
      <c r="AV22" s="215">
        <v>434558.34</v>
      </c>
      <c r="AW22" s="215">
        <v>374883.34</v>
      </c>
      <c r="AX22" s="215">
        <v>343677.62</v>
      </c>
      <c r="AY22" s="215">
        <v>378660.62</v>
      </c>
      <c r="AZ22" s="215">
        <v>375237.72</v>
      </c>
      <c r="BA22" s="215">
        <v>374626.81</v>
      </c>
      <c r="BB22" s="215">
        <v>360820.62</v>
      </c>
      <c r="BC22" s="215">
        <v>368111.62</v>
      </c>
      <c r="BD22" s="215">
        <v>300157.5</v>
      </c>
      <c r="BE22" s="215">
        <v>396719.28</v>
      </c>
      <c r="BF22" s="215">
        <v>398059.78</v>
      </c>
      <c r="BG22" s="215">
        <v>374401.88</v>
      </c>
      <c r="BH22" s="215">
        <v>440173.34</v>
      </c>
      <c r="BI22" s="215">
        <v>357719.84</v>
      </c>
      <c r="BJ22" s="215">
        <v>251549.72</v>
      </c>
      <c r="BK22" s="215">
        <v>293701.62</v>
      </c>
      <c r="BL22" s="215">
        <v>358469.69</v>
      </c>
      <c r="BM22" s="215">
        <v>393803.28</v>
      </c>
      <c r="BN22" s="215">
        <v>364833.41</v>
      </c>
      <c r="BO22" s="215">
        <v>359207.34</v>
      </c>
      <c r="BP22" s="215">
        <v>326793.31</v>
      </c>
      <c r="BQ22" s="215">
        <v>352865.41</v>
      </c>
      <c r="BR22" s="215">
        <v>378615.62</v>
      </c>
      <c r="BS22" s="215">
        <v>395109.34</v>
      </c>
      <c r="BT22" s="215">
        <v>433025.31</v>
      </c>
      <c r="BU22" s="215">
        <v>339051.53</v>
      </c>
      <c r="BV22" s="215">
        <v>414994.41</v>
      </c>
      <c r="BW22" s="215">
        <v>348229.44</v>
      </c>
      <c r="BX22" s="215">
        <v>358888.5</v>
      </c>
      <c r="BY22" s="215">
        <v>397774.22</v>
      </c>
      <c r="BZ22" s="215">
        <v>353784.03</v>
      </c>
      <c r="CA22" s="215">
        <v>309410.59000000003</v>
      </c>
      <c r="CB22" s="215">
        <v>338056.25</v>
      </c>
      <c r="CC22" s="215">
        <v>379464.19</v>
      </c>
      <c r="CD22" s="215">
        <v>371090.12</v>
      </c>
      <c r="CE22" s="215">
        <v>428534.34</v>
      </c>
      <c r="CF22" s="215">
        <v>435203.75</v>
      </c>
      <c r="CG22" s="215">
        <v>378681</v>
      </c>
      <c r="CH22" s="215">
        <v>296382.53000000003</v>
      </c>
      <c r="CI22" s="215">
        <v>363028.81</v>
      </c>
      <c r="CJ22" s="215">
        <v>394244.16</v>
      </c>
      <c r="CK22" s="215">
        <v>411464.44</v>
      </c>
      <c r="CL22" s="215">
        <v>367022.97</v>
      </c>
      <c r="CM22" s="215">
        <v>396140.12</v>
      </c>
      <c r="CN22" s="215">
        <v>335415.75</v>
      </c>
      <c r="CO22" s="215">
        <v>367762.44</v>
      </c>
      <c r="CP22" s="215">
        <v>418226.28</v>
      </c>
      <c r="CQ22" s="215">
        <v>458555.34</v>
      </c>
      <c r="CR22" s="215">
        <v>421659.88</v>
      </c>
      <c r="CS22" s="215">
        <v>403343.69</v>
      </c>
      <c r="CT22" s="215">
        <v>373320.56</v>
      </c>
      <c r="CU22" s="215">
        <v>374363.16</v>
      </c>
      <c r="CV22" s="215">
        <v>413452</v>
      </c>
      <c r="CW22" s="215">
        <v>384028.44</v>
      </c>
      <c r="CX22" s="215">
        <v>370793.59</v>
      </c>
      <c r="CY22" s="215">
        <v>352986.09</v>
      </c>
      <c r="CZ22" s="215">
        <v>335545</v>
      </c>
      <c r="DA22" s="215">
        <v>380346.44</v>
      </c>
      <c r="DB22" s="215">
        <v>428800.19</v>
      </c>
      <c r="DC22" s="215">
        <v>427907.12</v>
      </c>
      <c r="DD22" s="215">
        <v>452410.09</v>
      </c>
      <c r="DE22" s="215">
        <v>404302</v>
      </c>
      <c r="DF22" s="215">
        <v>260080.62</v>
      </c>
      <c r="DG22" s="215">
        <v>402029.22</v>
      </c>
      <c r="DH22" s="215">
        <v>438959.44</v>
      </c>
      <c r="DI22" s="215">
        <v>404445.5</v>
      </c>
      <c r="DJ22" s="215">
        <v>382895.44</v>
      </c>
      <c r="DK22" s="215">
        <v>430984.97</v>
      </c>
      <c r="DL22" s="215">
        <v>335771.84</v>
      </c>
      <c r="DM22" s="215">
        <v>367543.31</v>
      </c>
      <c r="DN22" s="215">
        <v>424847.69</v>
      </c>
      <c r="DO22" s="215">
        <v>406906.34</v>
      </c>
      <c r="DP22" s="215">
        <v>466894.22</v>
      </c>
      <c r="DQ22" s="215">
        <v>407326.28</v>
      </c>
      <c r="DR22" s="215">
        <v>365417.62</v>
      </c>
      <c r="DS22" s="215">
        <v>398398.44</v>
      </c>
      <c r="DT22" s="215">
        <v>397553.81</v>
      </c>
      <c r="DU22" s="215">
        <v>402580.59</v>
      </c>
      <c r="DV22" s="215">
        <v>386108.06</v>
      </c>
      <c r="DW22" s="215">
        <v>418728.19</v>
      </c>
      <c r="DX22" s="215">
        <v>310788.5</v>
      </c>
      <c r="DY22" s="215">
        <v>406410.88</v>
      </c>
      <c r="DZ22" s="215">
        <v>426954.12</v>
      </c>
      <c r="EA22" s="215">
        <v>398902.12</v>
      </c>
      <c r="EB22" s="215">
        <v>470164</v>
      </c>
      <c r="EC22" s="215">
        <v>382718.84</v>
      </c>
      <c r="ED22" s="215">
        <v>299665.44</v>
      </c>
      <c r="EE22" s="215">
        <v>340472.84</v>
      </c>
      <c r="EF22" s="215">
        <v>375201.91</v>
      </c>
      <c r="EG22" s="215">
        <v>415320.34</v>
      </c>
      <c r="EH22" s="215">
        <v>402533.25</v>
      </c>
      <c r="EI22" s="215">
        <v>316567.40999999997</v>
      </c>
      <c r="EJ22" s="215">
        <v>312611.21999999997</v>
      </c>
      <c r="EK22" s="215">
        <v>407717.12</v>
      </c>
      <c r="EL22" s="215">
        <v>394186.06</v>
      </c>
      <c r="EM22" s="215">
        <v>433511.09</v>
      </c>
      <c r="EN22" s="215">
        <v>444064.31</v>
      </c>
      <c r="EO22" s="215">
        <v>383716.53</v>
      </c>
      <c r="EP22" s="215">
        <v>384466</v>
      </c>
      <c r="EQ22" s="215">
        <v>374278.41</v>
      </c>
      <c r="ER22" s="215">
        <v>389515.34</v>
      </c>
      <c r="ES22" s="215">
        <v>415288.34</v>
      </c>
      <c r="ET22" s="215">
        <v>385018.56</v>
      </c>
      <c r="EU22" s="215">
        <v>370879.72</v>
      </c>
      <c r="EV22" s="215">
        <v>345709</v>
      </c>
      <c r="EW22" s="215">
        <v>390133.44</v>
      </c>
      <c r="EX22" s="215">
        <v>405576</v>
      </c>
      <c r="EY22" s="215">
        <v>440540.34</v>
      </c>
      <c r="EZ22" s="215">
        <v>429146.31</v>
      </c>
      <c r="FA22" s="215">
        <v>409435.38</v>
      </c>
      <c r="FB22" s="215">
        <v>297862.56</v>
      </c>
      <c r="FC22" s="215">
        <v>256516.83</v>
      </c>
      <c r="FD22" s="215">
        <v>418118.94</v>
      </c>
      <c r="FE22" s="215">
        <v>391624.44</v>
      </c>
      <c r="FF22" s="215">
        <v>377215.72</v>
      </c>
      <c r="FG22" s="215">
        <v>371335.91</v>
      </c>
      <c r="FH22" s="215">
        <v>351597.22</v>
      </c>
      <c r="FI22" s="215">
        <v>335941.38</v>
      </c>
      <c r="FJ22" s="215">
        <v>426120.28</v>
      </c>
      <c r="FK22" s="215">
        <v>454639.34</v>
      </c>
      <c r="FL22" s="215">
        <v>420678.38</v>
      </c>
      <c r="FM22" s="215">
        <v>403915.12</v>
      </c>
      <c r="FN22" s="215">
        <v>376184.75</v>
      </c>
      <c r="FO22" s="215">
        <v>370000.78</v>
      </c>
      <c r="FP22" s="215">
        <v>417292.38</v>
      </c>
      <c r="FQ22" s="215">
        <v>374956.19</v>
      </c>
      <c r="FR22" s="215">
        <v>385023.5</v>
      </c>
      <c r="FS22" s="215">
        <v>317709.59000000003</v>
      </c>
      <c r="FT22" s="215">
        <v>390580.59</v>
      </c>
      <c r="FU22" s="215">
        <v>344050.28</v>
      </c>
      <c r="FV22" s="215">
        <v>429347.44</v>
      </c>
      <c r="FW22" s="215">
        <v>408349.12</v>
      </c>
      <c r="FX22" s="215">
        <v>431405.12</v>
      </c>
      <c r="FY22" s="215">
        <v>388022.53</v>
      </c>
      <c r="FZ22" s="215">
        <v>315412.62</v>
      </c>
      <c r="GA22" s="215">
        <v>351148.62</v>
      </c>
      <c r="GB22" s="215">
        <v>439403.34</v>
      </c>
      <c r="XEM22" s="140">
        <v>41153</v>
      </c>
      <c r="XEN22" s="143">
        <v>304</v>
      </c>
      <c r="XEO22" s="143">
        <v>416</v>
      </c>
      <c r="XEP22" s="143">
        <v>456</v>
      </c>
      <c r="XEQ22" s="143">
        <v>176</v>
      </c>
      <c r="XER22" s="143">
        <v>88</v>
      </c>
      <c r="XES22" s="143">
        <v>152</v>
      </c>
      <c r="XET22" s="143">
        <f t="shared" si="0"/>
        <v>720</v>
      </c>
    </row>
    <row r="23" spans="2:184 16363:16374">
      <c r="B23" s="15" t="s">
        <v>74</v>
      </c>
      <c r="C23" s="14" t="s">
        <v>36</v>
      </c>
      <c r="D23" s="461" t="s">
        <v>72</v>
      </c>
      <c r="E23" s="215">
        <v>190231.12</v>
      </c>
      <c r="F23" s="215">
        <v>176594.31</v>
      </c>
      <c r="G23" s="215">
        <v>170495.89</v>
      </c>
      <c r="H23" s="215">
        <v>149290.84</v>
      </c>
      <c r="I23" s="215">
        <v>157948.07999999999</v>
      </c>
      <c r="J23" s="215">
        <v>149179.42000000001</v>
      </c>
      <c r="K23" s="215">
        <v>172091.88</v>
      </c>
      <c r="L23" s="215">
        <v>168046.8</v>
      </c>
      <c r="M23" s="215">
        <v>146986.82999999999</v>
      </c>
      <c r="N23" s="215">
        <v>122855.49</v>
      </c>
      <c r="O23" s="215">
        <v>119353.62</v>
      </c>
      <c r="P23" s="215">
        <v>163732.20000000001</v>
      </c>
      <c r="Q23" s="215">
        <v>187942.16</v>
      </c>
      <c r="R23" s="215">
        <v>172723.31</v>
      </c>
      <c r="S23" s="215">
        <v>146052.85999999999</v>
      </c>
      <c r="T23" s="215">
        <v>159085.85999999999</v>
      </c>
      <c r="U23" s="215">
        <v>146435.22</v>
      </c>
      <c r="V23" s="215">
        <v>155081.54999999999</v>
      </c>
      <c r="W23" s="215">
        <v>166670.85999999999</v>
      </c>
      <c r="X23" s="215">
        <v>162494.88</v>
      </c>
      <c r="Y23" s="215">
        <v>148256.38</v>
      </c>
      <c r="Z23" s="215">
        <v>158918.10999999999</v>
      </c>
      <c r="AA23" s="215">
        <v>148427.51999999999</v>
      </c>
      <c r="AB23" s="215">
        <v>170645.05</v>
      </c>
      <c r="AC23" s="215">
        <v>171981</v>
      </c>
      <c r="AD23" s="215">
        <v>159598</v>
      </c>
      <c r="AE23" s="215">
        <v>161319.79999999999</v>
      </c>
      <c r="AF23" s="215">
        <v>138065.53</v>
      </c>
      <c r="AG23" s="215">
        <v>130532</v>
      </c>
      <c r="AH23" s="215">
        <v>160358</v>
      </c>
      <c r="AI23" s="215">
        <v>172609</v>
      </c>
      <c r="AJ23" s="215">
        <v>159263.79999999999</v>
      </c>
      <c r="AK23" s="215">
        <v>145189</v>
      </c>
      <c r="AL23" s="215">
        <v>117150</v>
      </c>
      <c r="AM23" s="215">
        <v>147913.19</v>
      </c>
      <c r="AN23" s="215">
        <v>163372.84</v>
      </c>
      <c r="AO23" s="215">
        <v>162860.70000000001</v>
      </c>
      <c r="AP23" s="215">
        <v>173090.48</v>
      </c>
      <c r="AQ23" s="215">
        <v>140817</v>
      </c>
      <c r="AR23" s="215">
        <v>111919</v>
      </c>
      <c r="AS23" s="215">
        <v>145981</v>
      </c>
      <c r="AT23" s="215">
        <v>158950.53</v>
      </c>
      <c r="AU23" s="215">
        <v>148555</v>
      </c>
      <c r="AV23" s="215">
        <v>173478</v>
      </c>
      <c r="AW23" s="215">
        <v>150516</v>
      </c>
      <c r="AX23" s="215">
        <v>138347</v>
      </c>
      <c r="AY23" s="215">
        <v>156360</v>
      </c>
      <c r="AZ23" s="215">
        <v>154086.64000000001</v>
      </c>
      <c r="BA23" s="215">
        <v>173117.8</v>
      </c>
      <c r="BB23" s="215">
        <v>163728.84</v>
      </c>
      <c r="BC23" s="215">
        <v>155063.04999999999</v>
      </c>
      <c r="BD23" s="215">
        <v>121400</v>
      </c>
      <c r="BE23" s="215">
        <v>158364.72</v>
      </c>
      <c r="BF23" s="215">
        <v>159577</v>
      </c>
      <c r="BG23" s="215">
        <v>152409</v>
      </c>
      <c r="BH23" s="215">
        <v>173381</v>
      </c>
      <c r="BI23" s="215">
        <v>142831</v>
      </c>
      <c r="BJ23" s="215">
        <v>100646</v>
      </c>
      <c r="BK23" s="215">
        <v>120381.28</v>
      </c>
      <c r="BL23" s="215">
        <v>152456.41</v>
      </c>
      <c r="BM23" s="215">
        <v>180967.7</v>
      </c>
      <c r="BN23" s="215">
        <v>168697.84</v>
      </c>
      <c r="BO23" s="215">
        <v>152489.07999999999</v>
      </c>
      <c r="BP23" s="215">
        <v>135327.98000000001</v>
      </c>
      <c r="BQ23" s="215">
        <v>146541.79999999999</v>
      </c>
      <c r="BR23" s="215">
        <v>158258</v>
      </c>
      <c r="BS23" s="215">
        <v>171755</v>
      </c>
      <c r="BT23" s="215">
        <v>184812.59</v>
      </c>
      <c r="BU23" s="215">
        <v>138919</v>
      </c>
      <c r="BV23" s="215">
        <v>171159.8</v>
      </c>
      <c r="BW23" s="215">
        <v>155816</v>
      </c>
      <c r="BX23" s="215">
        <v>172677.5</v>
      </c>
      <c r="BY23" s="215">
        <v>191545.78</v>
      </c>
      <c r="BZ23" s="215">
        <v>168713.41</v>
      </c>
      <c r="CA23" s="215">
        <v>143849.53</v>
      </c>
      <c r="CB23" s="215">
        <v>148587</v>
      </c>
      <c r="CC23" s="215">
        <v>157551</v>
      </c>
      <c r="CD23" s="215">
        <v>164552.98000000001</v>
      </c>
      <c r="CE23" s="215">
        <v>196299.77</v>
      </c>
      <c r="CF23" s="215">
        <v>193306.8</v>
      </c>
      <c r="CG23" s="215">
        <v>167564</v>
      </c>
      <c r="CH23" s="215">
        <v>128243.2</v>
      </c>
      <c r="CI23" s="215">
        <v>173365.19</v>
      </c>
      <c r="CJ23" s="215">
        <v>186192.2</v>
      </c>
      <c r="CK23" s="215">
        <v>202434.8</v>
      </c>
      <c r="CL23" s="215">
        <v>180582</v>
      </c>
      <c r="CM23" s="215">
        <v>183559.61</v>
      </c>
      <c r="CN23" s="215">
        <v>150910</v>
      </c>
      <c r="CO23" s="215">
        <v>166682.14000000001</v>
      </c>
      <c r="CP23" s="215">
        <v>188365</v>
      </c>
      <c r="CQ23" s="215">
        <v>205389.59</v>
      </c>
      <c r="CR23" s="215">
        <v>190062.78</v>
      </c>
      <c r="CS23" s="215">
        <v>178412.25</v>
      </c>
      <c r="CT23" s="215">
        <v>167378</v>
      </c>
      <c r="CU23" s="215">
        <v>177931.22</v>
      </c>
      <c r="CV23" s="215">
        <v>198453.59</v>
      </c>
      <c r="CW23" s="215">
        <v>178483.8</v>
      </c>
      <c r="CX23" s="215">
        <v>167471</v>
      </c>
      <c r="CY23" s="215">
        <v>160787.72</v>
      </c>
      <c r="CZ23" s="215">
        <v>139682.98000000001</v>
      </c>
      <c r="DA23" s="215">
        <v>153546.92000000001</v>
      </c>
      <c r="DB23" s="215">
        <v>177038</v>
      </c>
      <c r="DC23" s="215">
        <v>175008.8</v>
      </c>
      <c r="DD23" s="215">
        <v>184731.78</v>
      </c>
      <c r="DE23" s="215">
        <v>159964.84</v>
      </c>
      <c r="DF23" s="215">
        <v>103172</v>
      </c>
      <c r="DG23" s="215">
        <v>176626.41</v>
      </c>
      <c r="DH23" s="215">
        <v>193320.39</v>
      </c>
      <c r="DI23" s="215">
        <v>180061.7</v>
      </c>
      <c r="DJ23" s="215">
        <v>173706.22</v>
      </c>
      <c r="DK23" s="215">
        <v>191722</v>
      </c>
      <c r="DL23" s="215">
        <v>141250</v>
      </c>
      <c r="DM23" s="215">
        <v>144674.56</v>
      </c>
      <c r="DN23" s="215">
        <v>170689</v>
      </c>
      <c r="DO23" s="215">
        <v>167312.79999999999</v>
      </c>
      <c r="DP23" s="215">
        <v>187214</v>
      </c>
      <c r="DQ23" s="215">
        <v>158546</v>
      </c>
      <c r="DR23" s="215">
        <v>154453</v>
      </c>
      <c r="DS23" s="215">
        <v>175507.5</v>
      </c>
      <c r="DT23" s="215">
        <v>178121.7</v>
      </c>
      <c r="DU23" s="215">
        <v>181253.7</v>
      </c>
      <c r="DV23" s="215">
        <v>172814.62</v>
      </c>
      <c r="DW23" s="215">
        <v>186683.53</v>
      </c>
      <c r="DX23" s="215">
        <v>129504</v>
      </c>
      <c r="DY23" s="215">
        <v>166521</v>
      </c>
      <c r="DZ23" s="215">
        <v>170951</v>
      </c>
      <c r="EA23" s="215">
        <v>163064.56</v>
      </c>
      <c r="EB23" s="215">
        <v>186881.81</v>
      </c>
      <c r="EC23" s="215">
        <v>155389</v>
      </c>
      <c r="ED23" s="215">
        <v>120628</v>
      </c>
      <c r="EE23" s="215">
        <v>148240.22</v>
      </c>
      <c r="EF23" s="215">
        <v>168712</v>
      </c>
      <c r="EG23" s="215">
        <v>188967</v>
      </c>
      <c r="EH23" s="215">
        <v>182574.5</v>
      </c>
      <c r="EI23" s="215">
        <v>143727.25</v>
      </c>
      <c r="EJ23" s="215">
        <v>133883</v>
      </c>
      <c r="EK23" s="215">
        <v>163491</v>
      </c>
      <c r="EL23" s="215">
        <v>154080</v>
      </c>
      <c r="EM23" s="215">
        <v>182781.78</v>
      </c>
      <c r="EN23" s="215">
        <v>175862</v>
      </c>
      <c r="EO23" s="215">
        <v>153328.97</v>
      </c>
      <c r="EP23" s="215">
        <v>162592</v>
      </c>
      <c r="EQ23" s="215">
        <v>161529</v>
      </c>
      <c r="ER23" s="215">
        <v>176524.7</v>
      </c>
      <c r="ES23" s="215">
        <v>185615.27</v>
      </c>
      <c r="ET23" s="215">
        <v>169804.03</v>
      </c>
      <c r="EU23" s="215">
        <v>163802.48000000001</v>
      </c>
      <c r="EV23" s="215">
        <v>143353</v>
      </c>
      <c r="EW23" s="215">
        <v>156791</v>
      </c>
      <c r="EX23" s="215">
        <v>161231.53</v>
      </c>
      <c r="EY23" s="215">
        <v>178943</v>
      </c>
      <c r="EZ23" s="215">
        <v>172310</v>
      </c>
      <c r="FA23" s="215">
        <v>160248</v>
      </c>
      <c r="FB23" s="215">
        <v>115160</v>
      </c>
      <c r="FC23" s="215">
        <v>107920.99</v>
      </c>
      <c r="FD23" s="215">
        <v>182770.88</v>
      </c>
      <c r="FE23" s="215">
        <v>170865.7</v>
      </c>
      <c r="FF23" s="215">
        <v>164207</v>
      </c>
      <c r="FG23" s="215">
        <v>156775.79999999999</v>
      </c>
      <c r="FH23" s="215">
        <v>141497</v>
      </c>
      <c r="FI23" s="215">
        <v>129772</v>
      </c>
      <c r="FJ23" s="215">
        <v>167300</v>
      </c>
      <c r="FK23" s="215">
        <v>184550.78</v>
      </c>
      <c r="FL23" s="215">
        <v>167459.78</v>
      </c>
      <c r="FM23" s="215">
        <v>154912</v>
      </c>
      <c r="FN23" s="215">
        <v>151928.79999999999</v>
      </c>
      <c r="FO23" s="215">
        <v>153069.97</v>
      </c>
      <c r="FP23" s="215">
        <v>173305.8</v>
      </c>
      <c r="FQ23" s="215">
        <v>163640.70000000001</v>
      </c>
      <c r="FR23" s="215">
        <v>164850</v>
      </c>
      <c r="FS23" s="215">
        <v>124931.34</v>
      </c>
      <c r="FT23" s="215">
        <v>156303</v>
      </c>
      <c r="FU23" s="215">
        <v>128640</v>
      </c>
      <c r="FV23" s="215">
        <v>164917.53</v>
      </c>
      <c r="FW23" s="215">
        <v>165304.81</v>
      </c>
      <c r="FX23" s="215">
        <v>169477.78</v>
      </c>
      <c r="FY23" s="215">
        <v>145516</v>
      </c>
      <c r="FZ23" s="215">
        <v>127677</v>
      </c>
      <c r="GA23" s="215">
        <v>141424.19</v>
      </c>
      <c r="GB23" s="215">
        <v>182523.5</v>
      </c>
      <c r="XEM23" s="140">
        <v>41183</v>
      </c>
      <c r="XEN23" s="143">
        <v>368</v>
      </c>
      <c r="XEO23" s="143">
        <v>376</v>
      </c>
      <c r="XEP23" s="143">
        <v>552</v>
      </c>
      <c r="XEQ23" s="143">
        <v>128</v>
      </c>
      <c r="XER23" s="143">
        <v>64</v>
      </c>
      <c r="XES23" s="143">
        <v>184</v>
      </c>
      <c r="XET23" s="143">
        <f t="shared" si="0"/>
        <v>744</v>
      </c>
    </row>
    <row r="24" spans="2:184 16363:16374" ht="15.75" thickBot="1">
      <c r="XEM24" s="140">
        <v>41214</v>
      </c>
      <c r="XEN24" s="143">
        <v>336</v>
      </c>
      <c r="XEO24" s="143">
        <v>384</v>
      </c>
      <c r="XEP24" s="143">
        <v>504</v>
      </c>
      <c r="XEQ24" s="143">
        <v>144</v>
      </c>
      <c r="XER24" s="143">
        <v>72</v>
      </c>
      <c r="XES24" s="143">
        <v>168</v>
      </c>
      <c r="XET24" s="143">
        <f t="shared" si="0"/>
        <v>720</v>
      </c>
    </row>
    <row r="25" spans="2:184 16363:16374" ht="15.75" thickBot="1">
      <c r="C25" s="32"/>
      <c r="D25" s="32"/>
      <c r="E25" s="622">
        <f>+E18</f>
        <v>41275</v>
      </c>
      <c r="F25" s="623">
        <f t="shared" ref="F25:P25" si="1">+F18</f>
        <v>41306</v>
      </c>
      <c r="G25" s="623">
        <f t="shared" si="1"/>
        <v>41334</v>
      </c>
      <c r="H25" s="623">
        <f t="shared" si="1"/>
        <v>41365</v>
      </c>
      <c r="I25" s="623">
        <f t="shared" si="1"/>
        <v>41395</v>
      </c>
      <c r="J25" s="623">
        <f t="shared" si="1"/>
        <v>41426</v>
      </c>
      <c r="K25" s="623">
        <f t="shared" si="1"/>
        <v>41456</v>
      </c>
      <c r="L25" s="623">
        <f t="shared" si="1"/>
        <v>41487</v>
      </c>
      <c r="M25" s="623">
        <f t="shared" si="1"/>
        <v>41518</v>
      </c>
      <c r="N25" s="623">
        <f t="shared" si="1"/>
        <v>41548</v>
      </c>
      <c r="O25" s="623">
        <f t="shared" si="1"/>
        <v>41579</v>
      </c>
      <c r="P25" s="623">
        <f t="shared" si="1"/>
        <v>41609</v>
      </c>
      <c r="Q25" s="623">
        <f t="shared" ref="Q25:AZ25" si="2">+Q18</f>
        <v>41640</v>
      </c>
      <c r="R25" s="623">
        <f t="shared" si="2"/>
        <v>41671</v>
      </c>
      <c r="S25" s="623">
        <f t="shared" si="2"/>
        <v>41699</v>
      </c>
      <c r="T25" s="623">
        <f t="shared" si="2"/>
        <v>41730</v>
      </c>
      <c r="U25" s="623">
        <f t="shared" si="2"/>
        <v>41760</v>
      </c>
      <c r="V25" s="623">
        <f t="shared" si="2"/>
        <v>41791</v>
      </c>
      <c r="W25" s="623">
        <f t="shared" si="2"/>
        <v>41821</v>
      </c>
      <c r="X25" s="623">
        <f t="shared" si="2"/>
        <v>41852</v>
      </c>
      <c r="Y25" s="623">
        <f t="shared" si="2"/>
        <v>41883</v>
      </c>
      <c r="Z25" s="623">
        <f t="shared" si="2"/>
        <v>41913</v>
      </c>
      <c r="AA25" s="623">
        <f t="shared" si="2"/>
        <v>41944</v>
      </c>
      <c r="AB25" s="623">
        <f t="shared" si="2"/>
        <v>41974</v>
      </c>
      <c r="AC25" s="623">
        <f t="shared" si="2"/>
        <v>42005</v>
      </c>
      <c r="AD25" s="623">
        <f t="shared" si="2"/>
        <v>42036</v>
      </c>
      <c r="AE25" s="623">
        <f t="shared" si="2"/>
        <v>42064</v>
      </c>
      <c r="AF25" s="623">
        <f t="shared" si="2"/>
        <v>42095</v>
      </c>
      <c r="AG25" s="623">
        <f t="shared" si="2"/>
        <v>42125</v>
      </c>
      <c r="AH25" s="623">
        <f t="shared" si="2"/>
        <v>42156</v>
      </c>
      <c r="AI25" s="623">
        <f t="shared" si="2"/>
        <v>42186</v>
      </c>
      <c r="AJ25" s="623">
        <f t="shared" si="2"/>
        <v>42217</v>
      </c>
      <c r="AK25" s="623">
        <f t="shared" si="2"/>
        <v>42248</v>
      </c>
      <c r="AL25" s="623">
        <f t="shared" si="2"/>
        <v>42278</v>
      </c>
      <c r="AM25" s="623">
        <f t="shared" si="2"/>
        <v>42309</v>
      </c>
      <c r="AN25" s="623">
        <f t="shared" si="2"/>
        <v>42339</v>
      </c>
      <c r="AO25" s="623">
        <f t="shared" si="2"/>
        <v>42370</v>
      </c>
      <c r="AP25" s="623">
        <f t="shared" si="2"/>
        <v>42401</v>
      </c>
      <c r="AQ25" s="623">
        <f t="shared" si="2"/>
        <v>42430</v>
      </c>
      <c r="AR25" s="623">
        <f t="shared" si="2"/>
        <v>42461</v>
      </c>
      <c r="AS25" s="623">
        <f t="shared" si="2"/>
        <v>42491</v>
      </c>
      <c r="AT25" s="623">
        <f t="shared" si="2"/>
        <v>42522</v>
      </c>
      <c r="AU25" s="623">
        <f t="shared" si="2"/>
        <v>42552</v>
      </c>
      <c r="AV25" s="623">
        <f t="shared" si="2"/>
        <v>42583</v>
      </c>
      <c r="AW25" s="623">
        <f t="shared" si="2"/>
        <v>42614</v>
      </c>
      <c r="AX25" s="623">
        <f t="shared" si="2"/>
        <v>42644</v>
      </c>
      <c r="AY25" s="623">
        <f t="shared" si="2"/>
        <v>42675</v>
      </c>
      <c r="AZ25" s="623">
        <f t="shared" si="2"/>
        <v>42705</v>
      </c>
      <c r="BA25" s="623">
        <f t="shared" ref="BA25:DL25" si="3">+BA18</f>
        <v>42736</v>
      </c>
      <c r="BB25" s="623">
        <f t="shared" si="3"/>
        <v>42767</v>
      </c>
      <c r="BC25" s="623">
        <f t="shared" si="3"/>
        <v>42795</v>
      </c>
      <c r="BD25" s="623">
        <f t="shared" si="3"/>
        <v>42826</v>
      </c>
      <c r="BE25" s="623">
        <f t="shared" si="3"/>
        <v>42856</v>
      </c>
      <c r="BF25" s="623">
        <f t="shared" si="3"/>
        <v>42887</v>
      </c>
      <c r="BG25" s="623">
        <f t="shared" si="3"/>
        <v>42917</v>
      </c>
      <c r="BH25" s="623">
        <f t="shared" si="3"/>
        <v>42948</v>
      </c>
      <c r="BI25" s="623">
        <f t="shared" si="3"/>
        <v>42979</v>
      </c>
      <c r="BJ25" s="623">
        <f t="shared" si="3"/>
        <v>43009</v>
      </c>
      <c r="BK25" s="623">
        <f t="shared" si="3"/>
        <v>43040</v>
      </c>
      <c r="BL25" s="623">
        <f t="shared" si="3"/>
        <v>43070</v>
      </c>
      <c r="BM25" s="623">
        <f t="shared" si="3"/>
        <v>43101</v>
      </c>
      <c r="BN25" s="623">
        <f t="shared" si="3"/>
        <v>43132</v>
      </c>
      <c r="BO25" s="623">
        <f t="shared" si="3"/>
        <v>43160</v>
      </c>
      <c r="BP25" s="623">
        <f t="shared" si="3"/>
        <v>43191</v>
      </c>
      <c r="BQ25" s="623">
        <f t="shared" si="3"/>
        <v>43221</v>
      </c>
      <c r="BR25" s="623">
        <f t="shared" si="3"/>
        <v>43252</v>
      </c>
      <c r="BS25" s="623">
        <f t="shared" si="3"/>
        <v>43282</v>
      </c>
      <c r="BT25" s="623">
        <f t="shared" si="3"/>
        <v>43313</v>
      </c>
      <c r="BU25" s="623">
        <f t="shared" si="3"/>
        <v>43344</v>
      </c>
      <c r="BV25" s="623">
        <f t="shared" si="3"/>
        <v>43374</v>
      </c>
      <c r="BW25" s="623">
        <f t="shared" si="3"/>
        <v>43405</v>
      </c>
      <c r="BX25" s="623">
        <f t="shared" si="3"/>
        <v>43435</v>
      </c>
      <c r="BY25" s="623">
        <f t="shared" si="3"/>
        <v>43466</v>
      </c>
      <c r="BZ25" s="623">
        <f t="shared" si="3"/>
        <v>43497</v>
      </c>
      <c r="CA25" s="623">
        <f t="shared" si="3"/>
        <v>43525</v>
      </c>
      <c r="CB25" s="623">
        <f t="shared" si="3"/>
        <v>43556</v>
      </c>
      <c r="CC25" s="623">
        <f t="shared" si="3"/>
        <v>43586</v>
      </c>
      <c r="CD25" s="623">
        <f t="shared" si="3"/>
        <v>43617</v>
      </c>
      <c r="CE25" s="623">
        <f t="shared" si="3"/>
        <v>43647</v>
      </c>
      <c r="CF25" s="623">
        <f t="shared" si="3"/>
        <v>43678</v>
      </c>
      <c r="CG25" s="623">
        <f t="shared" si="3"/>
        <v>43709</v>
      </c>
      <c r="CH25" s="623">
        <f t="shared" si="3"/>
        <v>43739</v>
      </c>
      <c r="CI25" s="623">
        <f t="shared" si="3"/>
        <v>43770</v>
      </c>
      <c r="CJ25" s="623">
        <f t="shared" si="3"/>
        <v>43800</v>
      </c>
      <c r="CK25" s="623">
        <f t="shared" si="3"/>
        <v>43831</v>
      </c>
      <c r="CL25" s="623">
        <f t="shared" si="3"/>
        <v>43862</v>
      </c>
      <c r="CM25" s="623">
        <f t="shared" si="3"/>
        <v>43891</v>
      </c>
      <c r="CN25" s="623">
        <f t="shared" si="3"/>
        <v>43922</v>
      </c>
      <c r="CO25" s="623">
        <f t="shared" si="3"/>
        <v>43952</v>
      </c>
      <c r="CP25" s="623">
        <f t="shared" si="3"/>
        <v>43983</v>
      </c>
      <c r="CQ25" s="623">
        <f t="shared" si="3"/>
        <v>44013</v>
      </c>
      <c r="CR25" s="623">
        <f t="shared" si="3"/>
        <v>44044</v>
      </c>
      <c r="CS25" s="623">
        <f t="shared" si="3"/>
        <v>44075</v>
      </c>
      <c r="CT25" s="623">
        <f t="shared" si="3"/>
        <v>44105</v>
      </c>
      <c r="CU25" s="623">
        <f t="shared" si="3"/>
        <v>44136</v>
      </c>
      <c r="CV25" s="623">
        <f t="shared" si="3"/>
        <v>44166</v>
      </c>
      <c r="CW25" s="623">
        <f t="shared" si="3"/>
        <v>44197</v>
      </c>
      <c r="CX25" s="623">
        <f t="shared" si="3"/>
        <v>44228</v>
      </c>
      <c r="CY25" s="623">
        <f t="shared" si="3"/>
        <v>44256</v>
      </c>
      <c r="CZ25" s="623">
        <f t="shared" si="3"/>
        <v>44287</v>
      </c>
      <c r="DA25" s="623">
        <f t="shared" si="3"/>
        <v>44317</v>
      </c>
      <c r="DB25" s="623">
        <f t="shared" si="3"/>
        <v>44348</v>
      </c>
      <c r="DC25" s="623">
        <f t="shared" si="3"/>
        <v>44378</v>
      </c>
      <c r="DD25" s="623">
        <f t="shared" si="3"/>
        <v>44409</v>
      </c>
      <c r="DE25" s="623">
        <f t="shared" si="3"/>
        <v>44440</v>
      </c>
      <c r="DF25" s="623">
        <f t="shared" si="3"/>
        <v>44470</v>
      </c>
      <c r="DG25" s="623">
        <f t="shared" si="3"/>
        <v>44501</v>
      </c>
      <c r="DH25" s="623">
        <f t="shared" si="3"/>
        <v>44531</v>
      </c>
      <c r="DI25" s="623">
        <f t="shared" si="3"/>
        <v>44562</v>
      </c>
      <c r="DJ25" s="623">
        <f t="shared" si="3"/>
        <v>44593</v>
      </c>
      <c r="DK25" s="623">
        <f t="shared" si="3"/>
        <v>44621</v>
      </c>
      <c r="DL25" s="623">
        <f t="shared" si="3"/>
        <v>44652</v>
      </c>
      <c r="DM25" s="623">
        <f t="shared" ref="DM25:FX25" si="4">+DM18</f>
        <v>44682</v>
      </c>
      <c r="DN25" s="623">
        <f t="shared" si="4"/>
        <v>44713</v>
      </c>
      <c r="DO25" s="623">
        <f t="shared" si="4"/>
        <v>44743</v>
      </c>
      <c r="DP25" s="623">
        <f t="shared" si="4"/>
        <v>44774</v>
      </c>
      <c r="DQ25" s="623">
        <f t="shared" si="4"/>
        <v>44805</v>
      </c>
      <c r="DR25" s="623">
        <f t="shared" si="4"/>
        <v>44835</v>
      </c>
      <c r="DS25" s="623">
        <f t="shared" si="4"/>
        <v>44866</v>
      </c>
      <c r="DT25" s="623">
        <f t="shared" si="4"/>
        <v>44896</v>
      </c>
      <c r="DU25" s="623">
        <f t="shared" si="4"/>
        <v>44927</v>
      </c>
      <c r="DV25" s="623">
        <f t="shared" si="4"/>
        <v>44958</v>
      </c>
      <c r="DW25" s="623">
        <f t="shared" si="4"/>
        <v>44986</v>
      </c>
      <c r="DX25" s="623">
        <f t="shared" si="4"/>
        <v>45017</v>
      </c>
      <c r="DY25" s="623">
        <f t="shared" si="4"/>
        <v>45047</v>
      </c>
      <c r="DZ25" s="623">
        <f t="shared" si="4"/>
        <v>45078</v>
      </c>
      <c r="EA25" s="623">
        <f t="shared" si="4"/>
        <v>45108</v>
      </c>
      <c r="EB25" s="623">
        <f t="shared" si="4"/>
        <v>45139</v>
      </c>
      <c r="EC25" s="623">
        <f t="shared" si="4"/>
        <v>45170</v>
      </c>
      <c r="ED25" s="623">
        <f t="shared" si="4"/>
        <v>45200</v>
      </c>
      <c r="EE25" s="623">
        <f t="shared" si="4"/>
        <v>45231</v>
      </c>
      <c r="EF25" s="623">
        <f t="shared" si="4"/>
        <v>45261</v>
      </c>
      <c r="EG25" s="623">
        <f t="shared" si="4"/>
        <v>45292</v>
      </c>
      <c r="EH25" s="623">
        <f t="shared" si="4"/>
        <v>45323</v>
      </c>
      <c r="EI25" s="623">
        <f t="shared" si="4"/>
        <v>45352</v>
      </c>
      <c r="EJ25" s="623">
        <f t="shared" si="4"/>
        <v>45383</v>
      </c>
      <c r="EK25" s="623">
        <f t="shared" si="4"/>
        <v>45413</v>
      </c>
      <c r="EL25" s="623">
        <f t="shared" si="4"/>
        <v>45444</v>
      </c>
      <c r="EM25" s="623">
        <f t="shared" si="4"/>
        <v>45474</v>
      </c>
      <c r="EN25" s="623">
        <f t="shared" si="4"/>
        <v>45505</v>
      </c>
      <c r="EO25" s="623">
        <f t="shared" si="4"/>
        <v>45536</v>
      </c>
      <c r="EP25" s="623">
        <f t="shared" si="4"/>
        <v>45566</v>
      </c>
      <c r="EQ25" s="623">
        <f t="shared" si="4"/>
        <v>45597</v>
      </c>
      <c r="ER25" s="623">
        <f t="shared" si="4"/>
        <v>45627</v>
      </c>
      <c r="ES25" s="623">
        <f t="shared" si="4"/>
        <v>45658</v>
      </c>
      <c r="ET25" s="623">
        <f t="shared" si="4"/>
        <v>45689</v>
      </c>
      <c r="EU25" s="623">
        <f t="shared" si="4"/>
        <v>45717</v>
      </c>
      <c r="EV25" s="623">
        <f t="shared" si="4"/>
        <v>45748</v>
      </c>
      <c r="EW25" s="623">
        <f t="shared" si="4"/>
        <v>45778</v>
      </c>
      <c r="EX25" s="623">
        <f t="shared" si="4"/>
        <v>45809</v>
      </c>
      <c r="EY25" s="623">
        <f t="shared" si="4"/>
        <v>45839</v>
      </c>
      <c r="EZ25" s="623">
        <f t="shared" si="4"/>
        <v>45870</v>
      </c>
      <c r="FA25" s="623">
        <f t="shared" si="4"/>
        <v>45901</v>
      </c>
      <c r="FB25" s="623">
        <f t="shared" si="4"/>
        <v>45931</v>
      </c>
      <c r="FC25" s="623">
        <f t="shared" si="4"/>
        <v>45962</v>
      </c>
      <c r="FD25" s="623">
        <f t="shared" si="4"/>
        <v>45992</v>
      </c>
      <c r="FE25" s="623">
        <f t="shared" si="4"/>
        <v>46023</v>
      </c>
      <c r="FF25" s="623">
        <f t="shared" si="4"/>
        <v>46054</v>
      </c>
      <c r="FG25" s="623">
        <f t="shared" si="4"/>
        <v>46082</v>
      </c>
      <c r="FH25" s="623">
        <f t="shared" si="4"/>
        <v>46113</v>
      </c>
      <c r="FI25" s="623">
        <f t="shared" si="4"/>
        <v>46143</v>
      </c>
      <c r="FJ25" s="623">
        <f t="shared" si="4"/>
        <v>46174</v>
      </c>
      <c r="FK25" s="623">
        <f t="shared" si="4"/>
        <v>46204</v>
      </c>
      <c r="FL25" s="623">
        <f t="shared" si="4"/>
        <v>46235</v>
      </c>
      <c r="FM25" s="623">
        <f t="shared" si="4"/>
        <v>46266</v>
      </c>
      <c r="FN25" s="623">
        <f t="shared" si="4"/>
        <v>46296</v>
      </c>
      <c r="FO25" s="623">
        <f t="shared" si="4"/>
        <v>46327</v>
      </c>
      <c r="FP25" s="623">
        <f t="shared" si="4"/>
        <v>46357</v>
      </c>
      <c r="FQ25" s="623">
        <f t="shared" si="4"/>
        <v>46388</v>
      </c>
      <c r="FR25" s="623">
        <f t="shared" si="4"/>
        <v>46419</v>
      </c>
      <c r="FS25" s="623">
        <f t="shared" si="4"/>
        <v>46447</v>
      </c>
      <c r="FT25" s="623">
        <f t="shared" si="4"/>
        <v>46478</v>
      </c>
      <c r="FU25" s="623">
        <f t="shared" si="4"/>
        <v>46508</v>
      </c>
      <c r="FV25" s="623">
        <f t="shared" si="4"/>
        <v>46539</v>
      </c>
      <c r="FW25" s="623">
        <f t="shared" si="4"/>
        <v>46569</v>
      </c>
      <c r="FX25" s="623">
        <f t="shared" si="4"/>
        <v>46600</v>
      </c>
      <c r="FY25" s="623">
        <f t="shared" ref="FY25:GB25" si="5">+FY18</f>
        <v>46631</v>
      </c>
      <c r="FZ25" s="623">
        <f t="shared" si="5"/>
        <v>46661</v>
      </c>
      <c r="GA25" s="623">
        <f t="shared" si="5"/>
        <v>46692</v>
      </c>
      <c r="GB25" s="623">
        <f t="shared" si="5"/>
        <v>46722</v>
      </c>
      <c r="XEM25" s="140">
        <v>41244</v>
      </c>
      <c r="XEN25" s="143">
        <v>320</v>
      </c>
      <c r="XEO25" s="143">
        <v>424</v>
      </c>
      <c r="XEP25" s="143">
        <v>480</v>
      </c>
      <c r="XEQ25" s="143">
        <v>176</v>
      </c>
      <c r="XER25" s="143">
        <v>88</v>
      </c>
      <c r="XES25" s="143">
        <v>160</v>
      </c>
      <c r="XET25" s="143">
        <f t="shared" si="0"/>
        <v>744</v>
      </c>
    </row>
    <row r="26" spans="2:184 16363:16374">
      <c r="C26" s="7" t="s">
        <v>91</v>
      </c>
      <c r="D26" s="41" t="s">
        <v>68</v>
      </c>
      <c r="E26" s="52">
        <f>+SUM(E19,E11)-E3</f>
        <v>88889.059999999939</v>
      </c>
      <c r="F26" s="53">
        <f t="shared" ref="F26:P30" si="6">+SUM(F19,F11)-F3</f>
        <v>88219.569999999949</v>
      </c>
      <c r="G26" s="53">
        <f t="shared" si="6"/>
        <v>112606.12999999989</v>
      </c>
      <c r="H26" s="53">
        <f t="shared" si="6"/>
        <v>48605.79999999993</v>
      </c>
      <c r="I26" s="53">
        <f t="shared" si="6"/>
        <v>22833.640000000014</v>
      </c>
      <c r="J26" s="53">
        <f t="shared" si="6"/>
        <v>26572.830000000075</v>
      </c>
      <c r="K26" s="53">
        <f t="shared" si="6"/>
        <v>49868.620000000112</v>
      </c>
      <c r="L26" s="53">
        <f t="shared" si="6"/>
        <v>171894.37000000011</v>
      </c>
      <c r="M26" s="53">
        <f t="shared" si="6"/>
        <v>414102.82000000007</v>
      </c>
      <c r="N26" s="53">
        <f t="shared" si="6"/>
        <v>272152.38</v>
      </c>
      <c r="O26" s="53">
        <f t="shared" si="6"/>
        <v>324817.46999999997</v>
      </c>
      <c r="P26" s="53">
        <f t="shared" si="6"/>
        <v>411792.94999999995</v>
      </c>
      <c r="Q26" s="53">
        <f t="shared" ref="Q26:AZ26" si="7">+SUM(Q19,Q11)-Q3</f>
        <v>437063.37999999989</v>
      </c>
      <c r="R26" s="53">
        <f t="shared" si="7"/>
        <v>404683.69999999995</v>
      </c>
      <c r="S26" s="53">
        <f t="shared" si="7"/>
        <v>374745.40999999992</v>
      </c>
      <c r="T26" s="53">
        <f t="shared" si="7"/>
        <v>358354.18000000017</v>
      </c>
      <c r="U26" s="53">
        <f t="shared" si="7"/>
        <v>367550.55000000005</v>
      </c>
      <c r="V26" s="53">
        <f t="shared" si="7"/>
        <v>377062.18999999994</v>
      </c>
      <c r="W26" s="53">
        <f t="shared" si="7"/>
        <v>374131.6</v>
      </c>
      <c r="X26" s="53">
        <f t="shared" si="7"/>
        <v>382151.56000000006</v>
      </c>
      <c r="Y26" s="53">
        <f t="shared" si="7"/>
        <v>407349.20000000007</v>
      </c>
      <c r="Z26" s="53">
        <f t="shared" si="7"/>
        <v>442350.25</v>
      </c>
      <c r="AA26" s="53">
        <f t="shared" si="7"/>
        <v>447875.68999999994</v>
      </c>
      <c r="AB26" s="53">
        <f t="shared" si="7"/>
        <v>400781.33999999997</v>
      </c>
      <c r="AC26" s="53">
        <f t="shared" si="7"/>
        <v>393511.12999999989</v>
      </c>
      <c r="AD26" s="53">
        <f t="shared" si="7"/>
        <v>380249.94999999995</v>
      </c>
      <c r="AE26" s="53">
        <f t="shared" si="7"/>
        <v>421899.47</v>
      </c>
      <c r="AF26" s="53">
        <f t="shared" si="7"/>
        <v>354534.12000000011</v>
      </c>
      <c r="AG26" s="53">
        <f t="shared" si="7"/>
        <v>323204.94000000006</v>
      </c>
      <c r="AH26" s="53">
        <f t="shared" si="7"/>
        <v>385788.33999999997</v>
      </c>
      <c r="AI26" s="53">
        <f t="shared" si="7"/>
        <v>405804.30999999994</v>
      </c>
      <c r="AJ26" s="53">
        <f t="shared" si="7"/>
        <v>409655.75999999978</v>
      </c>
      <c r="AK26" s="53">
        <f t="shared" si="7"/>
        <v>412248.58999999997</v>
      </c>
      <c r="AL26" s="53">
        <f t="shared" si="7"/>
        <v>285104.18000000017</v>
      </c>
      <c r="AM26" s="53">
        <f t="shared" si="7"/>
        <v>426997.03</v>
      </c>
      <c r="AN26" s="53">
        <f t="shared" si="7"/>
        <v>364035.37000000011</v>
      </c>
      <c r="AO26" s="53">
        <f t="shared" si="7"/>
        <v>390663.62</v>
      </c>
      <c r="AP26" s="53">
        <f t="shared" si="7"/>
        <v>399669.08999999997</v>
      </c>
      <c r="AQ26" s="53">
        <f t="shared" si="7"/>
        <v>296108.71999999986</v>
      </c>
      <c r="AR26" s="53">
        <f t="shared" si="7"/>
        <v>267804.77</v>
      </c>
      <c r="AS26" s="53">
        <f t="shared" si="7"/>
        <v>362501.72</v>
      </c>
      <c r="AT26" s="53">
        <f t="shared" si="7"/>
        <v>384611.14000000013</v>
      </c>
      <c r="AU26" s="53">
        <f t="shared" si="7"/>
        <v>396348.17000000004</v>
      </c>
      <c r="AV26" s="53">
        <f t="shared" si="7"/>
        <v>416009.5199999999</v>
      </c>
      <c r="AW26" s="53">
        <f t="shared" si="7"/>
        <v>409487.53</v>
      </c>
      <c r="AX26" s="53">
        <f t="shared" si="7"/>
        <v>399973.72</v>
      </c>
      <c r="AY26" s="53">
        <f t="shared" si="7"/>
        <v>428350.81999999995</v>
      </c>
      <c r="AZ26" s="53">
        <f t="shared" si="7"/>
        <v>358596.12</v>
      </c>
      <c r="BA26" s="53">
        <f t="shared" ref="BA26:DL26" si="8">+SUM(BA19,BA11)-BA3</f>
        <v>386847.87000000011</v>
      </c>
      <c r="BB26" s="53">
        <f t="shared" si="8"/>
        <v>370189.94000000006</v>
      </c>
      <c r="BC26" s="53">
        <f t="shared" si="8"/>
        <v>335019.94000000006</v>
      </c>
      <c r="BD26" s="53">
        <f t="shared" si="8"/>
        <v>314755.12000000011</v>
      </c>
      <c r="BE26" s="53">
        <f t="shared" si="8"/>
        <v>356758.18000000005</v>
      </c>
      <c r="BF26" s="53">
        <f t="shared" si="8"/>
        <v>362659.26</v>
      </c>
      <c r="BG26" s="53">
        <f t="shared" si="8"/>
        <v>370227.43999999994</v>
      </c>
      <c r="BH26" s="53">
        <f t="shared" si="8"/>
        <v>390643.25</v>
      </c>
      <c r="BI26" s="53">
        <f t="shared" si="8"/>
        <v>367529.97</v>
      </c>
      <c r="BJ26" s="53">
        <f t="shared" si="8"/>
        <v>165236.90999999992</v>
      </c>
      <c r="BK26" s="53">
        <f t="shared" si="8"/>
        <v>250496.96999999997</v>
      </c>
      <c r="BL26" s="53">
        <f t="shared" si="8"/>
        <v>340361.81000000006</v>
      </c>
      <c r="BM26" s="53">
        <f t="shared" si="8"/>
        <v>394279.06999999983</v>
      </c>
      <c r="BN26" s="53">
        <f t="shared" si="8"/>
        <v>377866.06999999995</v>
      </c>
      <c r="BO26" s="53">
        <f t="shared" si="8"/>
        <v>338499.81000000006</v>
      </c>
      <c r="BP26" s="53">
        <f t="shared" si="8"/>
        <v>329324.43999999994</v>
      </c>
      <c r="BQ26" s="53">
        <f t="shared" si="8"/>
        <v>372563.93000000005</v>
      </c>
      <c r="BR26" s="53">
        <f t="shared" si="8"/>
        <v>373533.39999999991</v>
      </c>
      <c r="BS26" s="53">
        <f t="shared" si="8"/>
        <v>397328.33999999985</v>
      </c>
      <c r="BT26" s="53">
        <f t="shared" si="8"/>
        <v>413945.56000000006</v>
      </c>
      <c r="BU26" s="53">
        <f t="shared" si="8"/>
        <v>362703.05999999994</v>
      </c>
      <c r="BV26" s="53">
        <f t="shared" si="8"/>
        <v>376330.19999999995</v>
      </c>
      <c r="BW26" s="53">
        <f t="shared" si="8"/>
        <v>389345.9</v>
      </c>
      <c r="BX26" s="53">
        <f t="shared" si="8"/>
        <v>404427.78</v>
      </c>
      <c r="BY26" s="53">
        <f t="shared" si="8"/>
        <v>431038.93999999994</v>
      </c>
      <c r="BZ26" s="53">
        <f t="shared" si="8"/>
        <v>382826.81000000006</v>
      </c>
      <c r="CA26" s="53">
        <f t="shared" si="8"/>
        <v>330784.63</v>
      </c>
      <c r="CB26" s="53">
        <f t="shared" si="8"/>
        <v>301119.81999999983</v>
      </c>
      <c r="CC26" s="53">
        <f t="shared" si="8"/>
        <v>361864.74</v>
      </c>
      <c r="CD26" s="53">
        <f t="shared" si="8"/>
        <v>402953.58999999997</v>
      </c>
      <c r="CE26" s="53">
        <f t="shared" si="8"/>
        <v>455242.12000000011</v>
      </c>
      <c r="CF26" s="53">
        <f t="shared" si="8"/>
        <v>463113.18000000017</v>
      </c>
      <c r="CG26" s="53">
        <f t="shared" si="8"/>
        <v>466561.84000000008</v>
      </c>
      <c r="CH26" s="53">
        <f t="shared" si="8"/>
        <v>274075.38</v>
      </c>
      <c r="CI26" s="53">
        <f t="shared" si="8"/>
        <v>499461.18999999994</v>
      </c>
      <c r="CJ26" s="53">
        <f t="shared" si="8"/>
        <v>462631.5199999999</v>
      </c>
      <c r="CK26" s="53">
        <f t="shared" si="8"/>
        <v>470925.06000000006</v>
      </c>
      <c r="CL26" s="53">
        <f t="shared" si="8"/>
        <v>462631.34000000008</v>
      </c>
      <c r="CM26" s="53">
        <f t="shared" si="8"/>
        <v>497057.75</v>
      </c>
      <c r="CN26" s="53">
        <f t="shared" si="8"/>
        <v>366821.45000000007</v>
      </c>
      <c r="CO26" s="53">
        <f t="shared" si="8"/>
        <v>430313.68000000005</v>
      </c>
      <c r="CP26" s="53">
        <f t="shared" si="8"/>
        <v>443014.12999999989</v>
      </c>
      <c r="CQ26" s="53">
        <f t="shared" si="8"/>
        <v>471627.24000000011</v>
      </c>
      <c r="CR26" s="53">
        <f t="shared" si="8"/>
        <v>478387.03</v>
      </c>
      <c r="CS26" s="53">
        <f t="shared" si="8"/>
        <v>489997.57000000007</v>
      </c>
      <c r="CT26" s="53">
        <f t="shared" si="8"/>
        <v>466707.93000000017</v>
      </c>
      <c r="CU26" s="53">
        <f t="shared" si="8"/>
        <v>508985.53</v>
      </c>
      <c r="CV26" s="53">
        <f t="shared" si="8"/>
        <v>466269.92999999993</v>
      </c>
      <c r="CW26" s="53">
        <f t="shared" si="8"/>
        <v>470113.31000000006</v>
      </c>
      <c r="CX26" s="53">
        <f t="shared" si="8"/>
        <v>395673.68999999994</v>
      </c>
      <c r="CY26" s="53">
        <f t="shared" si="8"/>
        <v>361610.15000000014</v>
      </c>
      <c r="CZ26" s="53">
        <f t="shared" si="8"/>
        <v>373875.12</v>
      </c>
      <c r="DA26" s="53">
        <f t="shared" si="8"/>
        <v>440905.83999999997</v>
      </c>
      <c r="DB26" s="53">
        <f t="shared" si="8"/>
        <v>446679.4</v>
      </c>
      <c r="DC26" s="53">
        <f t="shared" si="8"/>
        <v>473649.42999999993</v>
      </c>
      <c r="DD26" s="53">
        <f t="shared" si="8"/>
        <v>491972.68999999994</v>
      </c>
      <c r="DE26" s="53">
        <f t="shared" si="8"/>
        <v>477050</v>
      </c>
      <c r="DF26" s="53">
        <f t="shared" si="8"/>
        <v>268291.25</v>
      </c>
      <c r="DG26" s="53">
        <f t="shared" si="8"/>
        <v>512483.65999999992</v>
      </c>
      <c r="DH26" s="53">
        <f t="shared" si="8"/>
        <v>452965.68999999994</v>
      </c>
      <c r="DI26" s="53">
        <f t="shared" si="8"/>
        <v>463904.62999999989</v>
      </c>
      <c r="DJ26" s="53">
        <f t="shared" si="8"/>
        <v>433469.43000000005</v>
      </c>
      <c r="DK26" s="53">
        <f t="shared" si="8"/>
        <v>514424.5</v>
      </c>
      <c r="DL26" s="53">
        <f t="shared" si="8"/>
        <v>399189.31000000006</v>
      </c>
      <c r="DM26" s="53">
        <f t="shared" ref="DM26:FX26" si="9">+SUM(DM19,DM11)-DM3</f>
        <v>361966.9</v>
      </c>
      <c r="DN26" s="53">
        <f t="shared" si="9"/>
        <v>438978.72000000009</v>
      </c>
      <c r="DO26" s="53">
        <f t="shared" si="9"/>
        <v>471041.75</v>
      </c>
      <c r="DP26" s="53">
        <f t="shared" si="9"/>
        <v>473802.31999999983</v>
      </c>
      <c r="DQ26" s="53">
        <f t="shared" si="9"/>
        <v>465819.96000000008</v>
      </c>
      <c r="DR26" s="53">
        <f t="shared" si="9"/>
        <v>464189.04000000004</v>
      </c>
      <c r="DS26" s="53">
        <f t="shared" si="9"/>
        <v>508394.59000000008</v>
      </c>
      <c r="DT26" s="53">
        <f t="shared" si="9"/>
        <v>446417.18999999994</v>
      </c>
      <c r="DU26" s="53">
        <f t="shared" si="9"/>
        <v>454372.81000000006</v>
      </c>
      <c r="DV26" s="53">
        <f t="shared" si="9"/>
        <v>426080.56000000006</v>
      </c>
      <c r="DW26" s="53">
        <f t="shared" si="9"/>
        <v>467755.25</v>
      </c>
      <c r="DX26" s="53">
        <f t="shared" si="9"/>
        <v>333541</v>
      </c>
      <c r="DY26" s="53">
        <f t="shared" si="9"/>
        <v>393332.25</v>
      </c>
      <c r="DZ26" s="53">
        <f t="shared" si="9"/>
        <v>418130.97</v>
      </c>
      <c r="EA26" s="53">
        <f t="shared" si="9"/>
        <v>454421.16000000015</v>
      </c>
      <c r="EB26" s="53">
        <f t="shared" si="9"/>
        <v>461024.43999999994</v>
      </c>
      <c r="EC26" s="53">
        <f t="shared" si="9"/>
        <v>460156.40999999992</v>
      </c>
      <c r="ED26" s="53">
        <f t="shared" si="9"/>
        <v>280710.28000000003</v>
      </c>
      <c r="EE26" s="53">
        <f t="shared" si="9"/>
        <v>396944.1</v>
      </c>
      <c r="EF26" s="53">
        <f t="shared" si="9"/>
        <v>437218.80999999994</v>
      </c>
      <c r="EG26" s="53">
        <f t="shared" si="9"/>
        <v>443878.93999999994</v>
      </c>
      <c r="EH26" s="53">
        <f t="shared" si="9"/>
        <v>448679.78</v>
      </c>
      <c r="EI26" s="53">
        <f t="shared" si="9"/>
        <v>344903.94000000006</v>
      </c>
      <c r="EJ26" s="53">
        <f t="shared" si="9"/>
        <v>310195.12999999989</v>
      </c>
      <c r="EK26" s="53">
        <f t="shared" si="9"/>
        <v>415278.06000000006</v>
      </c>
      <c r="EL26" s="53">
        <f t="shared" si="9"/>
        <v>415252.74000000011</v>
      </c>
      <c r="EM26" s="53">
        <f t="shared" si="9"/>
        <v>450462.87999999989</v>
      </c>
      <c r="EN26" s="53">
        <f t="shared" si="9"/>
        <v>454238.06000000006</v>
      </c>
      <c r="EO26" s="53">
        <f t="shared" si="9"/>
        <v>463355.12</v>
      </c>
      <c r="EP26" s="53">
        <f t="shared" si="9"/>
        <v>447702.5</v>
      </c>
      <c r="EQ26" s="53">
        <f t="shared" si="9"/>
        <v>488735.96000000008</v>
      </c>
      <c r="ER26" s="53">
        <f t="shared" si="9"/>
        <v>438540.39999999991</v>
      </c>
      <c r="ES26" s="53">
        <f t="shared" si="9"/>
        <v>427961.77999999991</v>
      </c>
      <c r="ET26" s="53">
        <f t="shared" si="9"/>
        <v>408716.37000000011</v>
      </c>
      <c r="EU26" s="53">
        <f t="shared" si="9"/>
        <v>432815.87000000011</v>
      </c>
      <c r="EV26" s="53">
        <f t="shared" si="9"/>
        <v>352812.08999999997</v>
      </c>
      <c r="EW26" s="53">
        <f t="shared" si="9"/>
        <v>426953.55999999994</v>
      </c>
      <c r="EX26" s="53">
        <f t="shared" si="9"/>
        <v>400629</v>
      </c>
      <c r="EY26" s="53">
        <f t="shared" si="9"/>
        <v>433985.18000000017</v>
      </c>
      <c r="EZ26" s="53">
        <f t="shared" si="9"/>
        <v>447257.06000000006</v>
      </c>
      <c r="FA26" s="53">
        <f t="shared" si="9"/>
        <v>449856.90999999992</v>
      </c>
      <c r="FB26" s="53">
        <f t="shared" si="9"/>
        <v>241907.06000000006</v>
      </c>
      <c r="FC26" s="53">
        <f t="shared" si="9"/>
        <v>280472.38</v>
      </c>
      <c r="FD26" s="53">
        <f t="shared" si="9"/>
        <v>419666.33999999985</v>
      </c>
      <c r="FE26" s="53">
        <f t="shared" si="9"/>
        <v>408986.84000000008</v>
      </c>
      <c r="FF26" s="53">
        <f t="shared" si="9"/>
        <v>388932.96000000008</v>
      </c>
      <c r="FG26" s="53">
        <f t="shared" si="9"/>
        <v>372222.68999999994</v>
      </c>
      <c r="FH26" s="53">
        <f t="shared" si="9"/>
        <v>280250.41000000003</v>
      </c>
      <c r="FI26" s="53">
        <f t="shared" si="9"/>
        <v>387696.80999999994</v>
      </c>
      <c r="FJ26" s="53">
        <f t="shared" si="9"/>
        <v>386544.58999999997</v>
      </c>
      <c r="FK26" s="53">
        <f t="shared" si="9"/>
        <v>421914.22</v>
      </c>
      <c r="FL26" s="53">
        <f t="shared" si="9"/>
        <v>426590.75999999989</v>
      </c>
      <c r="FM26" s="53">
        <f t="shared" si="9"/>
        <v>429597.02</v>
      </c>
      <c r="FN26" s="53">
        <f t="shared" si="9"/>
        <v>429014.31000000006</v>
      </c>
      <c r="FO26" s="53">
        <f t="shared" si="9"/>
        <v>457882.15000000014</v>
      </c>
      <c r="FP26" s="53">
        <f t="shared" si="9"/>
        <v>404208.56000000006</v>
      </c>
      <c r="FQ26" s="53">
        <f t="shared" si="9"/>
        <v>395493.81000000006</v>
      </c>
      <c r="FR26" s="53">
        <f t="shared" si="9"/>
        <v>380225.26</v>
      </c>
      <c r="FS26" s="53">
        <f t="shared" si="9"/>
        <v>208793.09999999998</v>
      </c>
      <c r="FT26" s="53">
        <f t="shared" si="9"/>
        <v>351359.43000000005</v>
      </c>
      <c r="FU26" s="53">
        <f t="shared" si="9"/>
        <v>324703.19999999995</v>
      </c>
      <c r="FV26" s="53">
        <f t="shared" si="9"/>
        <v>377506.44999999995</v>
      </c>
      <c r="FW26" s="53">
        <f t="shared" si="9"/>
        <v>408355.5</v>
      </c>
      <c r="FX26" s="53">
        <f t="shared" si="9"/>
        <v>411631.20999999996</v>
      </c>
      <c r="FY26" s="53">
        <f t="shared" ref="FY26:GB26" si="10">+SUM(FY19,FY11)-FY3</f>
        <v>387098.94000000006</v>
      </c>
      <c r="FZ26" s="53">
        <f t="shared" si="10"/>
        <v>331366.90999999992</v>
      </c>
      <c r="GA26" s="53">
        <f t="shared" si="10"/>
        <v>368169.52000000014</v>
      </c>
      <c r="GB26" s="53">
        <f t="shared" si="10"/>
        <v>398695.12000000011</v>
      </c>
      <c r="XEM26" s="139">
        <v>41275</v>
      </c>
      <c r="XEN26" s="142">
        <v>352</v>
      </c>
      <c r="XEO26" s="142">
        <v>392</v>
      </c>
      <c r="XEP26" s="142">
        <v>528</v>
      </c>
      <c r="XEQ26" s="142">
        <v>144</v>
      </c>
      <c r="XER26" s="142">
        <v>72</v>
      </c>
      <c r="XES26" s="142">
        <v>176</v>
      </c>
      <c r="XET26" s="142">
        <f t="shared" si="0"/>
        <v>744</v>
      </c>
    </row>
    <row r="27" spans="2:184 16363:16374">
      <c r="B27" s="8"/>
      <c r="C27" s="7" t="s">
        <v>251</v>
      </c>
      <c r="D27" s="41" t="s">
        <v>69</v>
      </c>
      <c r="E27" s="54">
        <f t="shared" ref="E27:P30" si="11">+SUM(E20,E12)-E4</f>
        <v>13478.790000000008</v>
      </c>
      <c r="F27" s="55">
        <f t="shared" si="11"/>
        <v>12796.609999999986</v>
      </c>
      <c r="G27" s="55">
        <f t="shared" si="11"/>
        <v>16905.570000000007</v>
      </c>
      <c r="H27" s="55">
        <f t="shared" si="11"/>
        <v>8706.8899999999849</v>
      </c>
      <c r="I27" s="55">
        <f t="shared" si="11"/>
        <v>15410.079999999987</v>
      </c>
      <c r="J27" s="55">
        <f t="shared" si="11"/>
        <v>10975.48000000001</v>
      </c>
      <c r="K27" s="55">
        <f t="shared" si="11"/>
        <v>5330.3899999999849</v>
      </c>
      <c r="L27" s="55">
        <f t="shared" si="11"/>
        <v>26776.350000000006</v>
      </c>
      <c r="M27" s="55">
        <f t="shared" si="11"/>
        <v>90647.43</v>
      </c>
      <c r="N27" s="55">
        <f t="shared" si="11"/>
        <v>37452.929999999993</v>
      </c>
      <c r="O27" s="55">
        <f t="shared" si="11"/>
        <v>75899.040000000008</v>
      </c>
      <c r="P27" s="55">
        <f t="shared" si="11"/>
        <v>81989.949999999983</v>
      </c>
      <c r="Q27" s="55">
        <f t="shared" ref="Q27:AZ27" si="12">+SUM(Q20,Q12)-Q4</f>
        <v>75748.000000000015</v>
      </c>
      <c r="R27" s="55">
        <f t="shared" si="12"/>
        <v>67389.969999999987</v>
      </c>
      <c r="S27" s="55">
        <f t="shared" si="12"/>
        <v>65935.280000000013</v>
      </c>
      <c r="T27" s="55">
        <f t="shared" si="12"/>
        <v>56016.39</v>
      </c>
      <c r="U27" s="55">
        <f t="shared" si="12"/>
        <v>82249.48</v>
      </c>
      <c r="V27" s="55">
        <f t="shared" si="12"/>
        <v>75300.959999999992</v>
      </c>
      <c r="W27" s="55">
        <f t="shared" si="12"/>
        <v>68081.320000000007</v>
      </c>
      <c r="X27" s="55">
        <f t="shared" si="12"/>
        <v>75764.299999999988</v>
      </c>
      <c r="Y27" s="55">
        <f t="shared" si="12"/>
        <v>81991.810000000012</v>
      </c>
      <c r="Z27" s="55">
        <f t="shared" si="12"/>
        <v>71792.030000000013</v>
      </c>
      <c r="AA27" s="55">
        <f t="shared" si="12"/>
        <v>99803.41</v>
      </c>
      <c r="AB27" s="55">
        <f t="shared" si="12"/>
        <v>64084.540000000008</v>
      </c>
      <c r="AC27" s="55">
        <f t="shared" si="12"/>
        <v>75618.850000000006</v>
      </c>
      <c r="AD27" s="55">
        <f t="shared" si="12"/>
        <v>66870.67</v>
      </c>
      <c r="AE27" s="55">
        <f t="shared" si="12"/>
        <v>74615.820000000007</v>
      </c>
      <c r="AF27" s="55">
        <f t="shared" si="12"/>
        <v>55721.42</v>
      </c>
      <c r="AG27" s="55">
        <f t="shared" si="12"/>
        <v>81664.799999999988</v>
      </c>
      <c r="AH27" s="55">
        <f t="shared" si="12"/>
        <v>73253.06</v>
      </c>
      <c r="AI27" s="55">
        <f t="shared" si="12"/>
        <v>73174.37</v>
      </c>
      <c r="AJ27" s="55">
        <f t="shared" si="12"/>
        <v>82997.25</v>
      </c>
      <c r="AK27" s="55">
        <f t="shared" si="12"/>
        <v>79424.84</v>
      </c>
      <c r="AL27" s="55">
        <f t="shared" si="12"/>
        <v>47489.020000000004</v>
      </c>
      <c r="AM27" s="55">
        <f t="shared" si="12"/>
        <v>75505.56</v>
      </c>
      <c r="AN27" s="55">
        <f t="shared" si="12"/>
        <v>56290.570000000007</v>
      </c>
      <c r="AO27" s="55">
        <f t="shared" si="12"/>
        <v>87866.540000000008</v>
      </c>
      <c r="AP27" s="55">
        <f t="shared" si="12"/>
        <v>68207.840000000011</v>
      </c>
      <c r="AQ27" s="55">
        <f t="shared" si="12"/>
        <v>40840.679999999993</v>
      </c>
      <c r="AR27" s="55">
        <f t="shared" si="12"/>
        <v>43353.749999999985</v>
      </c>
      <c r="AS27" s="55">
        <f t="shared" si="12"/>
        <v>80369.340000000011</v>
      </c>
      <c r="AT27" s="55">
        <f t="shared" si="12"/>
        <v>64497.3</v>
      </c>
      <c r="AU27" s="55">
        <f t="shared" si="12"/>
        <v>92661.66</v>
      </c>
      <c r="AV27" s="55">
        <f t="shared" si="12"/>
        <v>68444.029999999984</v>
      </c>
      <c r="AW27" s="55">
        <f t="shared" si="12"/>
        <v>75830.95</v>
      </c>
      <c r="AX27" s="55">
        <f t="shared" si="12"/>
        <v>78107.02</v>
      </c>
      <c r="AY27" s="55">
        <f t="shared" si="12"/>
        <v>80851.700000000012</v>
      </c>
      <c r="AZ27" s="55">
        <f t="shared" si="12"/>
        <v>70209.419999999984</v>
      </c>
      <c r="BA27" s="55">
        <f t="shared" ref="BA27:DL27" si="13">+SUM(BA20,BA12)-BA4</f>
        <v>85980.75</v>
      </c>
      <c r="BB27" s="55">
        <f t="shared" si="13"/>
        <v>75004.47</v>
      </c>
      <c r="BC27" s="55">
        <f t="shared" si="13"/>
        <v>63492.229999999996</v>
      </c>
      <c r="BD27" s="55">
        <f t="shared" si="13"/>
        <v>78379.830000000016</v>
      </c>
      <c r="BE27" s="55">
        <f t="shared" si="13"/>
        <v>74556.940000000017</v>
      </c>
      <c r="BF27" s="55">
        <f t="shared" si="13"/>
        <v>72832.929999999993</v>
      </c>
      <c r="BG27" s="55">
        <f t="shared" si="13"/>
        <v>101261.47</v>
      </c>
      <c r="BH27" s="55">
        <f t="shared" si="13"/>
        <v>63443.400000000009</v>
      </c>
      <c r="BI27" s="55">
        <f t="shared" si="13"/>
        <v>84556.430000000022</v>
      </c>
      <c r="BJ27" s="55">
        <f t="shared" si="13"/>
        <v>32027.820000000007</v>
      </c>
      <c r="BK27" s="55">
        <f t="shared" si="13"/>
        <v>56758.929999999993</v>
      </c>
      <c r="BL27" s="55">
        <f t="shared" si="13"/>
        <v>81982.34</v>
      </c>
      <c r="BM27" s="55">
        <f t="shared" si="13"/>
        <v>74683.390000000014</v>
      </c>
      <c r="BN27" s="55">
        <f t="shared" si="13"/>
        <v>71704.62</v>
      </c>
      <c r="BO27" s="55">
        <f t="shared" si="13"/>
        <v>65645.89</v>
      </c>
      <c r="BP27" s="55">
        <f t="shared" si="13"/>
        <v>67572.579999999987</v>
      </c>
      <c r="BQ27" s="55">
        <f t="shared" si="13"/>
        <v>86492.39</v>
      </c>
      <c r="BR27" s="55">
        <f t="shared" si="13"/>
        <v>89624.58</v>
      </c>
      <c r="BS27" s="55">
        <f t="shared" si="13"/>
        <v>85737.909999999974</v>
      </c>
      <c r="BT27" s="55">
        <f t="shared" si="13"/>
        <v>78487.659999999989</v>
      </c>
      <c r="BU27" s="55">
        <f t="shared" si="13"/>
        <v>102369.23000000001</v>
      </c>
      <c r="BV27" s="55">
        <f t="shared" si="13"/>
        <v>64579.62000000001</v>
      </c>
      <c r="BW27" s="55">
        <f t="shared" si="13"/>
        <v>93184.14</v>
      </c>
      <c r="BX27" s="55">
        <f t="shared" si="13"/>
        <v>110138.55000000002</v>
      </c>
      <c r="BY27" s="55">
        <f t="shared" si="13"/>
        <v>87325.76999999999</v>
      </c>
      <c r="BZ27" s="55">
        <f t="shared" si="13"/>
        <v>74568.01999999999</v>
      </c>
      <c r="CA27" s="55">
        <f t="shared" si="13"/>
        <v>69351.01999999999</v>
      </c>
      <c r="CB27" s="55">
        <f t="shared" si="13"/>
        <v>56980.179999999993</v>
      </c>
      <c r="CC27" s="55">
        <f t="shared" si="13"/>
        <v>84095.860000000015</v>
      </c>
      <c r="CD27" s="55">
        <f t="shared" si="13"/>
        <v>100417.10999999999</v>
      </c>
      <c r="CE27" s="55">
        <f t="shared" si="13"/>
        <v>82390.94</v>
      </c>
      <c r="CF27" s="55">
        <f t="shared" si="13"/>
        <v>83391.839999999997</v>
      </c>
      <c r="CG27" s="55">
        <f t="shared" si="13"/>
        <v>103211.51000000001</v>
      </c>
      <c r="CH27" s="55">
        <f t="shared" si="13"/>
        <v>46353.349999999991</v>
      </c>
      <c r="CI27" s="55">
        <f t="shared" si="13"/>
        <v>119515.27000000002</v>
      </c>
      <c r="CJ27" s="55">
        <f t="shared" si="13"/>
        <v>110316.40999999997</v>
      </c>
      <c r="CK27" s="55">
        <f t="shared" si="13"/>
        <v>88932.82</v>
      </c>
      <c r="CL27" s="55">
        <f t="shared" si="13"/>
        <v>94397.03</v>
      </c>
      <c r="CM27" s="55">
        <f t="shared" si="13"/>
        <v>103205.78</v>
      </c>
      <c r="CN27" s="55">
        <f t="shared" si="13"/>
        <v>71619.680000000008</v>
      </c>
      <c r="CO27" s="55">
        <f t="shared" si="13"/>
        <v>107363.26000000001</v>
      </c>
      <c r="CP27" s="55">
        <f t="shared" si="13"/>
        <v>84155.65</v>
      </c>
      <c r="CQ27" s="55">
        <f t="shared" si="13"/>
        <v>77702.95</v>
      </c>
      <c r="CR27" s="55">
        <f t="shared" si="13"/>
        <v>101508.94</v>
      </c>
      <c r="CS27" s="55">
        <f t="shared" si="13"/>
        <v>96768.84</v>
      </c>
      <c r="CT27" s="55">
        <f t="shared" si="13"/>
        <v>91302.15</v>
      </c>
      <c r="CU27" s="55">
        <f t="shared" si="13"/>
        <v>121911.06000000001</v>
      </c>
      <c r="CV27" s="55">
        <f t="shared" si="13"/>
        <v>101657.71</v>
      </c>
      <c r="CW27" s="55">
        <f t="shared" si="13"/>
        <v>92453.890000000014</v>
      </c>
      <c r="CX27" s="55">
        <f t="shared" si="13"/>
        <v>64444.130000000005</v>
      </c>
      <c r="CY27" s="55">
        <f t="shared" si="13"/>
        <v>53925.36</v>
      </c>
      <c r="CZ27" s="55">
        <f t="shared" si="13"/>
        <v>68375.53</v>
      </c>
      <c r="DA27" s="55">
        <f t="shared" si="13"/>
        <v>105832.77000000002</v>
      </c>
      <c r="DB27" s="55">
        <f t="shared" si="13"/>
        <v>70573.7</v>
      </c>
      <c r="DC27" s="55">
        <f t="shared" si="13"/>
        <v>93301.799999999988</v>
      </c>
      <c r="DD27" s="55">
        <f t="shared" si="13"/>
        <v>82942.799999999988</v>
      </c>
      <c r="DE27" s="55">
        <f t="shared" si="13"/>
        <v>95919.760000000009</v>
      </c>
      <c r="DF27" s="55">
        <f t="shared" si="13"/>
        <v>77666.75</v>
      </c>
      <c r="DG27" s="55">
        <f t="shared" si="13"/>
        <v>102943.87000000001</v>
      </c>
      <c r="DH27" s="55">
        <f t="shared" si="13"/>
        <v>76878.12</v>
      </c>
      <c r="DI27" s="55">
        <f t="shared" si="13"/>
        <v>98005.920000000013</v>
      </c>
      <c r="DJ27" s="55">
        <f t="shared" si="13"/>
        <v>78895.490000000005</v>
      </c>
      <c r="DK27" s="55">
        <f t="shared" si="13"/>
        <v>83008.23</v>
      </c>
      <c r="DL27" s="55">
        <f t="shared" si="13"/>
        <v>75370.05</v>
      </c>
      <c r="DM27" s="55">
        <f t="shared" ref="DM27:FX27" si="14">+SUM(DM20,DM12)-DM4</f>
        <v>84008.810000000012</v>
      </c>
      <c r="DN27" s="55">
        <f t="shared" si="14"/>
        <v>78051.77</v>
      </c>
      <c r="DO27" s="55">
        <f t="shared" si="14"/>
        <v>101562.05999999997</v>
      </c>
      <c r="DP27" s="55">
        <f t="shared" si="14"/>
        <v>69332.290000000008</v>
      </c>
      <c r="DQ27" s="55">
        <f t="shared" si="14"/>
        <v>85549.50999999998</v>
      </c>
      <c r="DR27" s="55">
        <f t="shared" si="14"/>
        <v>94040.189999999988</v>
      </c>
      <c r="DS27" s="55">
        <f t="shared" si="14"/>
        <v>104271.63</v>
      </c>
      <c r="DT27" s="55">
        <f t="shared" si="14"/>
        <v>97717.760000000009</v>
      </c>
      <c r="DU27" s="55">
        <f t="shared" si="14"/>
        <v>88639.569999999978</v>
      </c>
      <c r="DV27" s="55">
        <f t="shared" si="14"/>
        <v>71624.75</v>
      </c>
      <c r="DW27" s="55">
        <f t="shared" si="14"/>
        <v>71872.97</v>
      </c>
      <c r="DX27" s="55">
        <f t="shared" si="14"/>
        <v>71468.69</v>
      </c>
      <c r="DY27" s="55">
        <f t="shared" si="14"/>
        <v>77713.460000000006</v>
      </c>
      <c r="DZ27" s="55">
        <f t="shared" si="14"/>
        <v>76084.319999999992</v>
      </c>
      <c r="EA27" s="55">
        <f t="shared" si="14"/>
        <v>100767.49000000002</v>
      </c>
      <c r="EB27" s="55">
        <f t="shared" si="14"/>
        <v>62533.969999999987</v>
      </c>
      <c r="EC27" s="55">
        <f t="shared" si="14"/>
        <v>102009.75</v>
      </c>
      <c r="ED27" s="55">
        <f t="shared" si="14"/>
        <v>52834.489999999991</v>
      </c>
      <c r="EE27" s="55">
        <f t="shared" si="14"/>
        <v>92702.44</v>
      </c>
      <c r="EF27" s="55">
        <f t="shared" si="14"/>
        <v>111500.5</v>
      </c>
      <c r="EG27" s="55">
        <f t="shared" si="14"/>
        <v>80255.819999999978</v>
      </c>
      <c r="EH27" s="55">
        <f t="shared" si="14"/>
        <v>78488.899999999994</v>
      </c>
      <c r="EI27" s="55">
        <f t="shared" si="14"/>
        <v>71485.509999999995</v>
      </c>
      <c r="EJ27" s="55">
        <f t="shared" si="14"/>
        <v>54013.25</v>
      </c>
      <c r="EK27" s="55">
        <f t="shared" si="14"/>
        <v>84250.62000000001</v>
      </c>
      <c r="EL27" s="55">
        <f t="shared" si="14"/>
        <v>81258.76999999999</v>
      </c>
      <c r="EM27" s="55">
        <f t="shared" si="14"/>
        <v>85211.19</v>
      </c>
      <c r="EN27" s="55">
        <f t="shared" si="14"/>
        <v>81129.97</v>
      </c>
      <c r="EO27" s="55">
        <f t="shared" si="14"/>
        <v>104222.76999999999</v>
      </c>
      <c r="EP27" s="55">
        <f t="shared" si="14"/>
        <v>88666.02</v>
      </c>
      <c r="EQ27" s="55">
        <f t="shared" si="14"/>
        <v>116414.57</v>
      </c>
      <c r="ER27" s="55">
        <f t="shared" si="14"/>
        <v>107779.86000000002</v>
      </c>
      <c r="ES27" s="55">
        <f t="shared" si="14"/>
        <v>77830.06</v>
      </c>
      <c r="ET27" s="55">
        <f t="shared" si="14"/>
        <v>67002.999999999985</v>
      </c>
      <c r="EU27" s="55">
        <f t="shared" si="14"/>
        <v>87426.92</v>
      </c>
      <c r="EV27" s="55">
        <f t="shared" si="14"/>
        <v>63905.219999999987</v>
      </c>
      <c r="EW27" s="55">
        <f t="shared" si="14"/>
        <v>96129.529999999984</v>
      </c>
      <c r="EX27" s="55">
        <f t="shared" si="14"/>
        <v>75518.379999999976</v>
      </c>
      <c r="EY27" s="55">
        <f t="shared" si="14"/>
        <v>75477.489999999991</v>
      </c>
      <c r="EZ27" s="55">
        <f t="shared" si="14"/>
        <v>78290.73000000001</v>
      </c>
      <c r="FA27" s="55">
        <f t="shared" si="14"/>
        <v>79504.090000000011</v>
      </c>
      <c r="FB27" s="55">
        <f t="shared" si="14"/>
        <v>39474.92</v>
      </c>
      <c r="FC27" s="55">
        <f t="shared" si="14"/>
        <v>84424.580000000016</v>
      </c>
      <c r="FD27" s="55">
        <f t="shared" si="14"/>
        <v>81149.459999999992</v>
      </c>
      <c r="FE27" s="55">
        <f t="shared" si="14"/>
        <v>85440.69</v>
      </c>
      <c r="FF27" s="55">
        <f t="shared" si="14"/>
        <v>73134.239999999991</v>
      </c>
      <c r="FG27" s="55">
        <f t="shared" si="14"/>
        <v>58158.229999999996</v>
      </c>
      <c r="FH27" s="55">
        <f t="shared" si="14"/>
        <v>51209.56</v>
      </c>
      <c r="FI27" s="55">
        <f t="shared" si="14"/>
        <v>98677.239999999991</v>
      </c>
      <c r="FJ27" s="55">
        <f t="shared" si="14"/>
        <v>57700.320000000007</v>
      </c>
      <c r="FK27" s="55">
        <f t="shared" si="14"/>
        <v>66294.159999999974</v>
      </c>
      <c r="FL27" s="55">
        <f t="shared" si="14"/>
        <v>83233.919999999984</v>
      </c>
      <c r="FM27" s="55">
        <f t="shared" si="14"/>
        <v>76414.16</v>
      </c>
      <c r="FN27" s="55">
        <f t="shared" si="14"/>
        <v>83689.220000000016</v>
      </c>
      <c r="FO27" s="55">
        <f t="shared" si="14"/>
        <v>108320.12</v>
      </c>
      <c r="FP27" s="55">
        <f t="shared" si="14"/>
        <v>78826.239999999991</v>
      </c>
      <c r="FQ27" s="55">
        <f t="shared" si="14"/>
        <v>86869.140000000014</v>
      </c>
      <c r="FR27" s="55">
        <f t="shared" si="14"/>
        <v>66797.11</v>
      </c>
      <c r="FS27" s="55">
        <f t="shared" si="14"/>
        <v>21617.429999999993</v>
      </c>
      <c r="FT27" s="55">
        <f t="shared" si="14"/>
        <v>65704.17</v>
      </c>
      <c r="FU27" s="55">
        <f t="shared" si="14"/>
        <v>82435.150000000023</v>
      </c>
      <c r="FV27" s="55">
        <f t="shared" si="14"/>
        <v>55781.55</v>
      </c>
      <c r="FW27" s="55">
        <f t="shared" si="14"/>
        <v>81672.920000000042</v>
      </c>
      <c r="FX27" s="55">
        <f t="shared" si="14"/>
        <v>80093.649999999994</v>
      </c>
      <c r="FY27" s="55">
        <f t="shared" ref="FY27:GB27" si="15">+SUM(FY20,FY12)-FY4</f>
        <v>71308.55</v>
      </c>
      <c r="FZ27" s="55">
        <f t="shared" si="15"/>
        <v>74652.66</v>
      </c>
      <c r="GA27" s="55">
        <f t="shared" si="15"/>
        <v>78585.87000000001</v>
      </c>
      <c r="GB27" s="55">
        <f t="shared" si="15"/>
        <v>66552.569999999992</v>
      </c>
      <c r="XEM27" s="139">
        <v>41306</v>
      </c>
      <c r="XEN27" s="142">
        <v>320</v>
      </c>
      <c r="XEO27" s="142">
        <v>352</v>
      </c>
      <c r="XEP27" s="142">
        <v>480</v>
      </c>
      <c r="XEQ27" s="142">
        <v>128</v>
      </c>
      <c r="XER27" s="142">
        <v>64</v>
      </c>
      <c r="XES27" s="142">
        <v>160</v>
      </c>
      <c r="XET27" s="142">
        <f t="shared" si="0"/>
        <v>672</v>
      </c>
    </row>
    <row r="28" spans="2:184 16363:16374">
      <c r="B28" s="8"/>
      <c r="C28" s="7"/>
      <c r="D28" s="41" t="s">
        <v>70</v>
      </c>
      <c r="E28" s="54">
        <f t="shared" si="11"/>
        <v>-2333.1900000000023</v>
      </c>
      <c r="F28" s="55">
        <f t="shared" si="6"/>
        <v>1657.9600000000064</v>
      </c>
      <c r="G28" s="55">
        <f t="shared" si="6"/>
        <v>558.90000000000873</v>
      </c>
      <c r="H28" s="55">
        <f t="shared" si="6"/>
        <v>-6023.4700000000012</v>
      </c>
      <c r="I28" s="55">
        <f t="shared" si="6"/>
        <v>-4568.6699999999983</v>
      </c>
      <c r="J28" s="55">
        <f t="shared" si="6"/>
        <v>-3794.5500000000029</v>
      </c>
      <c r="K28" s="55">
        <f t="shared" si="6"/>
        <v>-4314.5800000000017</v>
      </c>
      <c r="L28" s="55">
        <f t="shared" si="6"/>
        <v>4922.4199999999983</v>
      </c>
      <c r="M28" s="55">
        <f t="shared" si="6"/>
        <v>36470.460000000006</v>
      </c>
      <c r="N28" s="55">
        <f t="shared" si="6"/>
        <v>13363.949999999997</v>
      </c>
      <c r="O28" s="55">
        <f t="shared" si="6"/>
        <v>29483.65</v>
      </c>
      <c r="P28" s="55">
        <f t="shared" si="6"/>
        <v>33738.100000000006</v>
      </c>
      <c r="Q28" s="55">
        <f t="shared" ref="Q28:AZ28" si="16">+SUM(Q21,Q13)-Q5</f>
        <v>28955.500000000007</v>
      </c>
      <c r="R28" s="55">
        <f t="shared" si="16"/>
        <v>28818.409999999989</v>
      </c>
      <c r="S28" s="55">
        <f t="shared" si="16"/>
        <v>27631.23000000001</v>
      </c>
      <c r="T28" s="55">
        <f t="shared" si="16"/>
        <v>21881.579999999994</v>
      </c>
      <c r="U28" s="55">
        <f t="shared" si="16"/>
        <v>29394.670000000006</v>
      </c>
      <c r="V28" s="55">
        <f t="shared" si="16"/>
        <v>27691.369999999995</v>
      </c>
      <c r="W28" s="55">
        <f t="shared" si="16"/>
        <v>25709.080000000009</v>
      </c>
      <c r="X28" s="55">
        <f t="shared" si="16"/>
        <v>28931</v>
      </c>
      <c r="Y28" s="55">
        <f t="shared" si="16"/>
        <v>36205.78</v>
      </c>
      <c r="Z28" s="55">
        <f t="shared" si="16"/>
        <v>27642.909999999989</v>
      </c>
      <c r="AA28" s="55">
        <f t="shared" si="16"/>
        <v>37240.949999999997</v>
      </c>
      <c r="AB28" s="55">
        <f t="shared" si="16"/>
        <v>23519.750000000007</v>
      </c>
      <c r="AC28" s="55">
        <f t="shared" si="16"/>
        <v>25667.72</v>
      </c>
      <c r="AD28" s="55">
        <f t="shared" si="16"/>
        <v>23365.629999999997</v>
      </c>
      <c r="AE28" s="55">
        <f t="shared" si="16"/>
        <v>30990.21</v>
      </c>
      <c r="AF28" s="55">
        <f t="shared" si="16"/>
        <v>23725.810000000005</v>
      </c>
      <c r="AG28" s="55">
        <f t="shared" si="16"/>
        <v>26963.919999999998</v>
      </c>
      <c r="AH28" s="55">
        <f t="shared" si="16"/>
        <v>24163.87000000001</v>
      </c>
      <c r="AI28" s="55">
        <f t="shared" si="16"/>
        <v>22107.730000000003</v>
      </c>
      <c r="AJ28" s="55">
        <f t="shared" si="16"/>
        <v>27787.410000000003</v>
      </c>
      <c r="AK28" s="55">
        <f t="shared" si="16"/>
        <v>33627.960000000006</v>
      </c>
      <c r="AL28" s="55">
        <f t="shared" si="16"/>
        <v>18039.879999999997</v>
      </c>
      <c r="AM28" s="55">
        <f t="shared" si="16"/>
        <v>31751.949999999997</v>
      </c>
      <c r="AN28" s="55">
        <f t="shared" si="16"/>
        <v>24372.29</v>
      </c>
      <c r="AO28" s="55">
        <f t="shared" si="16"/>
        <v>32638.869999999995</v>
      </c>
      <c r="AP28" s="55">
        <f t="shared" si="16"/>
        <v>27102.58</v>
      </c>
      <c r="AQ28" s="55">
        <f t="shared" si="16"/>
        <v>16437.130000000005</v>
      </c>
      <c r="AR28" s="55">
        <f t="shared" si="16"/>
        <v>18418.39</v>
      </c>
      <c r="AS28" s="55">
        <f t="shared" si="16"/>
        <v>29165.999999999993</v>
      </c>
      <c r="AT28" s="55">
        <f t="shared" si="16"/>
        <v>23238.230000000003</v>
      </c>
      <c r="AU28" s="55">
        <f t="shared" si="16"/>
        <v>31940.42</v>
      </c>
      <c r="AV28" s="55">
        <f t="shared" si="16"/>
        <v>22379.54</v>
      </c>
      <c r="AW28" s="55">
        <f t="shared" si="16"/>
        <v>29021.61</v>
      </c>
      <c r="AX28" s="55">
        <f t="shared" si="16"/>
        <v>30116.32</v>
      </c>
      <c r="AY28" s="55">
        <f t="shared" si="16"/>
        <v>31343.129999999997</v>
      </c>
      <c r="AZ28" s="55">
        <f t="shared" si="16"/>
        <v>29452.97</v>
      </c>
      <c r="BA28" s="55">
        <f t="shared" ref="BA28:DL28" si="17">+SUM(BA21,BA13)-BA5</f>
        <v>21873.339999999997</v>
      </c>
      <c r="BB28" s="55">
        <f t="shared" si="17"/>
        <v>20454.480000000003</v>
      </c>
      <c r="BC28" s="55">
        <f t="shared" si="17"/>
        <v>12779.699999999997</v>
      </c>
      <c r="BD28" s="55">
        <f t="shared" si="17"/>
        <v>16758.93</v>
      </c>
      <c r="BE28" s="55">
        <f t="shared" si="17"/>
        <v>21245.620000000003</v>
      </c>
      <c r="BF28" s="55">
        <f t="shared" si="17"/>
        <v>16108.439999999995</v>
      </c>
      <c r="BG28" s="55">
        <f t="shared" si="17"/>
        <v>17446.290000000008</v>
      </c>
      <c r="BH28" s="55">
        <f t="shared" si="17"/>
        <v>12439.57</v>
      </c>
      <c r="BI28" s="55">
        <f t="shared" si="17"/>
        <v>22142.5</v>
      </c>
      <c r="BJ28" s="55">
        <f t="shared" si="17"/>
        <v>1210.5599999999977</v>
      </c>
      <c r="BK28" s="55">
        <f t="shared" si="17"/>
        <v>9116.260000000002</v>
      </c>
      <c r="BL28" s="55">
        <f t="shared" si="17"/>
        <v>20841.410000000003</v>
      </c>
      <c r="BM28" s="55">
        <f t="shared" si="17"/>
        <v>17661.199999999997</v>
      </c>
      <c r="BN28" s="55">
        <f t="shared" si="17"/>
        <v>19218.509999999995</v>
      </c>
      <c r="BO28" s="55">
        <f t="shared" si="17"/>
        <v>17290.29</v>
      </c>
      <c r="BP28" s="55">
        <f t="shared" si="17"/>
        <v>11600.57</v>
      </c>
      <c r="BQ28" s="55">
        <f t="shared" si="17"/>
        <v>18060.669999999998</v>
      </c>
      <c r="BR28" s="55">
        <f t="shared" si="17"/>
        <v>20001.659999999989</v>
      </c>
      <c r="BS28" s="55">
        <f t="shared" si="17"/>
        <v>16216.920000000006</v>
      </c>
      <c r="BT28" s="55">
        <f t="shared" si="17"/>
        <v>15647.39</v>
      </c>
      <c r="BU28" s="55">
        <f t="shared" si="17"/>
        <v>24522.180000000008</v>
      </c>
      <c r="BV28" s="55">
        <f t="shared" si="17"/>
        <v>17754.18</v>
      </c>
      <c r="BW28" s="55">
        <f t="shared" si="17"/>
        <v>17079.089999999997</v>
      </c>
      <c r="BX28" s="55">
        <f t="shared" si="17"/>
        <v>21251.53</v>
      </c>
      <c r="BY28" s="55">
        <f t="shared" si="17"/>
        <v>28878.480000000003</v>
      </c>
      <c r="BZ28" s="55">
        <f t="shared" si="17"/>
        <v>28448.14</v>
      </c>
      <c r="CA28" s="55">
        <f t="shared" si="17"/>
        <v>22260.930000000008</v>
      </c>
      <c r="CB28" s="55">
        <f t="shared" si="17"/>
        <v>9975.5399999999936</v>
      </c>
      <c r="CC28" s="55">
        <f t="shared" si="17"/>
        <v>18140.71</v>
      </c>
      <c r="CD28" s="55">
        <f t="shared" si="17"/>
        <v>19614.150000000001</v>
      </c>
      <c r="CE28" s="55">
        <f t="shared" si="17"/>
        <v>16138.160000000003</v>
      </c>
      <c r="CF28" s="55">
        <f t="shared" si="17"/>
        <v>18659.440000000002</v>
      </c>
      <c r="CG28" s="55">
        <f t="shared" si="17"/>
        <v>24391.85</v>
      </c>
      <c r="CH28" s="55">
        <f t="shared" si="17"/>
        <v>3780.9599999999991</v>
      </c>
      <c r="CI28" s="55">
        <f t="shared" si="17"/>
        <v>37970.589999999997</v>
      </c>
      <c r="CJ28" s="55">
        <f t="shared" si="17"/>
        <v>30420.300000000003</v>
      </c>
      <c r="CK28" s="55">
        <f t="shared" si="17"/>
        <v>38885.439999999995</v>
      </c>
      <c r="CL28" s="55">
        <f t="shared" si="17"/>
        <v>45672.47</v>
      </c>
      <c r="CM28" s="55">
        <f t="shared" si="17"/>
        <v>45128.08</v>
      </c>
      <c r="CN28" s="55">
        <f t="shared" si="17"/>
        <v>16412.019999999997</v>
      </c>
      <c r="CO28" s="55">
        <f t="shared" si="17"/>
        <v>23658.109999999993</v>
      </c>
      <c r="CP28" s="55">
        <f t="shared" si="17"/>
        <v>18178.840000000011</v>
      </c>
      <c r="CQ28" s="55">
        <f t="shared" si="17"/>
        <v>19294.29</v>
      </c>
      <c r="CR28" s="55">
        <f t="shared" si="17"/>
        <v>24337.72</v>
      </c>
      <c r="CS28" s="55">
        <f t="shared" si="17"/>
        <v>24462.730000000003</v>
      </c>
      <c r="CT28" s="55">
        <f t="shared" si="17"/>
        <v>21045.21</v>
      </c>
      <c r="CU28" s="55">
        <f t="shared" si="17"/>
        <v>38857.79</v>
      </c>
      <c r="CV28" s="55">
        <f t="shared" si="17"/>
        <v>26242.39</v>
      </c>
      <c r="CW28" s="55">
        <f t="shared" si="17"/>
        <v>56296.330000000016</v>
      </c>
      <c r="CX28" s="55">
        <f t="shared" si="17"/>
        <v>36585.419999999991</v>
      </c>
      <c r="CY28" s="55">
        <f t="shared" si="17"/>
        <v>34019.78</v>
      </c>
      <c r="CZ28" s="55">
        <f t="shared" si="17"/>
        <v>37932.89</v>
      </c>
      <c r="DA28" s="55">
        <f t="shared" si="17"/>
        <v>53854.420000000006</v>
      </c>
      <c r="DB28" s="55">
        <f t="shared" si="17"/>
        <v>39721.79</v>
      </c>
      <c r="DC28" s="55">
        <f t="shared" si="17"/>
        <v>49813.66</v>
      </c>
      <c r="DD28" s="55">
        <f t="shared" si="17"/>
        <v>50519.05</v>
      </c>
      <c r="DE28" s="55">
        <f t="shared" si="17"/>
        <v>50967.199999999997</v>
      </c>
      <c r="DF28" s="55">
        <f t="shared" si="17"/>
        <v>37107.200000000004</v>
      </c>
      <c r="DG28" s="55">
        <f t="shared" si="17"/>
        <v>48448.469999999994</v>
      </c>
      <c r="DH28" s="55">
        <f t="shared" si="17"/>
        <v>43603.66</v>
      </c>
      <c r="DI28" s="55">
        <f t="shared" si="17"/>
        <v>50613.39</v>
      </c>
      <c r="DJ28" s="55">
        <f t="shared" si="17"/>
        <v>47755.88</v>
      </c>
      <c r="DK28" s="55">
        <f t="shared" si="17"/>
        <v>48822.71</v>
      </c>
      <c r="DL28" s="55">
        <f t="shared" si="17"/>
        <v>41266.82</v>
      </c>
      <c r="DM28" s="55">
        <f t="shared" ref="DM28:FX28" si="18">+SUM(DM21,DM13)-DM5</f>
        <v>41704.86</v>
      </c>
      <c r="DN28" s="55">
        <f t="shared" si="18"/>
        <v>45056.7</v>
      </c>
      <c r="DO28" s="55">
        <f t="shared" si="18"/>
        <v>61501.479999999996</v>
      </c>
      <c r="DP28" s="55">
        <f t="shared" si="18"/>
        <v>44835.02</v>
      </c>
      <c r="DQ28" s="55">
        <f t="shared" si="18"/>
        <v>47446.66</v>
      </c>
      <c r="DR28" s="55">
        <f t="shared" si="18"/>
        <v>46941.8</v>
      </c>
      <c r="DS28" s="55">
        <f t="shared" si="18"/>
        <v>54294.83</v>
      </c>
      <c r="DT28" s="55">
        <f t="shared" si="18"/>
        <v>52487.47</v>
      </c>
      <c r="DU28" s="55">
        <f t="shared" si="18"/>
        <v>51860.42</v>
      </c>
      <c r="DV28" s="55">
        <f t="shared" si="18"/>
        <v>43769.390000000007</v>
      </c>
      <c r="DW28" s="55">
        <f t="shared" si="18"/>
        <v>39444.699999999997</v>
      </c>
      <c r="DX28" s="55">
        <f t="shared" si="18"/>
        <v>40669.079999999994</v>
      </c>
      <c r="DY28" s="55">
        <f t="shared" si="18"/>
        <v>39607.49</v>
      </c>
      <c r="DZ28" s="55">
        <f t="shared" si="18"/>
        <v>42627.79</v>
      </c>
      <c r="EA28" s="55">
        <f t="shared" si="18"/>
        <v>60202.91</v>
      </c>
      <c r="EB28" s="55">
        <f t="shared" si="18"/>
        <v>41108.79</v>
      </c>
      <c r="EC28" s="55">
        <f t="shared" si="18"/>
        <v>52786.36</v>
      </c>
      <c r="ED28" s="55">
        <f t="shared" si="18"/>
        <v>26525.599999999999</v>
      </c>
      <c r="EE28" s="55">
        <f t="shared" si="18"/>
        <v>44536.26</v>
      </c>
      <c r="EF28" s="55">
        <f t="shared" si="18"/>
        <v>61623.08</v>
      </c>
      <c r="EG28" s="55">
        <f t="shared" si="18"/>
        <v>48776.53</v>
      </c>
      <c r="EH28" s="55">
        <f t="shared" si="18"/>
        <v>44540.55</v>
      </c>
      <c r="EI28" s="55">
        <f t="shared" si="18"/>
        <v>44357.21</v>
      </c>
      <c r="EJ28" s="55">
        <f t="shared" si="18"/>
        <v>31651.550000000003</v>
      </c>
      <c r="EK28" s="55">
        <f t="shared" si="18"/>
        <v>44461.73</v>
      </c>
      <c r="EL28" s="55">
        <f t="shared" si="18"/>
        <v>51522.41</v>
      </c>
      <c r="EM28" s="55">
        <f t="shared" si="18"/>
        <v>45188.24</v>
      </c>
      <c r="EN28" s="55">
        <f t="shared" si="18"/>
        <v>52981.09</v>
      </c>
      <c r="EO28" s="55">
        <f t="shared" si="18"/>
        <v>54151.67</v>
      </c>
      <c r="EP28" s="55">
        <f t="shared" si="18"/>
        <v>42460.800000000003</v>
      </c>
      <c r="EQ28" s="55">
        <f t="shared" si="18"/>
        <v>55863.48</v>
      </c>
      <c r="ER28" s="55">
        <f t="shared" si="18"/>
        <v>55480.950000000012</v>
      </c>
      <c r="ES28" s="55">
        <f t="shared" si="18"/>
        <v>44438.36</v>
      </c>
      <c r="ET28" s="55">
        <f t="shared" si="18"/>
        <v>44302.79</v>
      </c>
      <c r="EU28" s="55">
        <f t="shared" si="18"/>
        <v>50771.58</v>
      </c>
      <c r="EV28" s="55">
        <f t="shared" si="18"/>
        <v>33988.089999999997</v>
      </c>
      <c r="EW28" s="55">
        <f t="shared" si="18"/>
        <v>49358.66</v>
      </c>
      <c r="EX28" s="55">
        <f t="shared" si="18"/>
        <v>41236.82</v>
      </c>
      <c r="EY28" s="55">
        <f t="shared" si="18"/>
        <v>44367.54</v>
      </c>
      <c r="EZ28" s="55">
        <f t="shared" si="18"/>
        <v>51466.07</v>
      </c>
      <c r="FA28" s="55">
        <f t="shared" si="18"/>
        <v>50724.44000000001</v>
      </c>
      <c r="FB28" s="55">
        <f t="shared" si="18"/>
        <v>22308.720000000001</v>
      </c>
      <c r="FC28" s="55">
        <f t="shared" si="18"/>
        <v>40205.83</v>
      </c>
      <c r="FD28" s="55">
        <f t="shared" si="18"/>
        <v>42611.6</v>
      </c>
      <c r="FE28" s="55">
        <f t="shared" si="18"/>
        <v>46132.5</v>
      </c>
      <c r="FF28" s="55">
        <f t="shared" si="18"/>
        <v>39864.69</v>
      </c>
      <c r="FG28" s="55">
        <f t="shared" si="18"/>
        <v>35412.410000000003</v>
      </c>
      <c r="FH28" s="55">
        <f t="shared" si="18"/>
        <v>22091.71</v>
      </c>
      <c r="FI28" s="55">
        <f t="shared" si="18"/>
        <v>45928.160000000003</v>
      </c>
      <c r="FJ28" s="55">
        <f t="shared" si="18"/>
        <v>32318.360000000008</v>
      </c>
      <c r="FK28" s="55">
        <f t="shared" si="18"/>
        <v>36364.29</v>
      </c>
      <c r="FL28" s="55">
        <f t="shared" si="18"/>
        <v>49868.2</v>
      </c>
      <c r="FM28" s="55">
        <f t="shared" si="18"/>
        <v>42375.05</v>
      </c>
      <c r="FN28" s="55">
        <f t="shared" si="18"/>
        <v>38069.33</v>
      </c>
      <c r="FO28" s="55">
        <f t="shared" si="18"/>
        <v>51607.23</v>
      </c>
      <c r="FP28" s="55">
        <f t="shared" si="18"/>
        <v>37461.040000000001</v>
      </c>
      <c r="FQ28" s="55">
        <f t="shared" si="18"/>
        <v>45939.180000000008</v>
      </c>
      <c r="FR28" s="55">
        <f t="shared" si="18"/>
        <v>36237</v>
      </c>
      <c r="FS28" s="55">
        <f t="shared" si="18"/>
        <v>14865</v>
      </c>
      <c r="FT28" s="55">
        <f t="shared" si="18"/>
        <v>27652.699999999997</v>
      </c>
      <c r="FU28" s="55">
        <f t="shared" si="18"/>
        <v>38173.980000000003</v>
      </c>
      <c r="FV28" s="55">
        <f t="shared" si="18"/>
        <v>30287.78</v>
      </c>
      <c r="FW28" s="55">
        <f t="shared" si="18"/>
        <v>46818.430000000008</v>
      </c>
      <c r="FX28" s="55">
        <f t="shared" si="18"/>
        <v>44947.16</v>
      </c>
      <c r="FY28" s="55">
        <f t="shared" ref="FY28:GB28" si="19">+SUM(FY21,FY13)-FY5</f>
        <v>35345.230000000003</v>
      </c>
      <c r="FZ28" s="55">
        <f t="shared" si="19"/>
        <v>31549.25</v>
      </c>
      <c r="GA28" s="55">
        <f t="shared" si="19"/>
        <v>37185.47</v>
      </c>
      <c r="GB28" s="55">
        <f t="shared" si="19"/>
        <v>32516.589999999997</v>
      </c>
      <c r="XEM28" s="139">
        <v>41334</v>
      </c>
      <c r="XEN28" s="142">
        <v>336</v>
      </c>
      <c r="XEO28" s="142">
        <v>408</v>
      </c>
      <c r="XEP28" s="142">
        <v>504</v>
      </c>
      <c r="XEQ28" s="142">
        <v>160</v>
      </c>
      <c r="XER28" s="142">
        <v>80</v>
      </c>
      <c r="XES28" s="142">
        <v>168</v>
      </c>
      <c r="XET28" s="142">
        <f t="shared" si="0"/>
        <v>744</v>
      </c>
    </row>
    <row r="29" spans="2:184 16363:16374">
      <c r="B29" s="8"/>
      <c r="C29" s="7"/>
      <c r="D29" s="41" t="s">
        <v>71</v>
      </c>
      <c r="E29" s="54">
        <f t="shared" si="11"/>
        <v>52627.69</v>
      </c>
      <c r="F29" s="55">
        <f t="shared" si="6"/>
        <v>46820.97000000003</v>
      </c>
      <c r="G29" s="55">
        <f t="shared" si="6"/>
        <v>76978.880000000005</v>
      </c>
      <c r="H29" s="55">
        <f t="shared" si="6"/>
        <v>48570.929999999993</v>
      </c>
      <c r="I29" s="55">
        <f t="shared" si="6"/>
        <v>18831.959999999963</v>
      </c>
      <c r="J29" s="55">
        <f t="shared" si="6"/>
        <v>18123.450000000012</v>
      </c>
      <c r="K29" s="55">
        <f t="shared" si="6"/>
        <v>42651.689999999944</v>
      </c>
      <c r="L29" s="55">
        <f t="shared" si="6"/>
        <v>98866.12</v>
      </c>
      <c r="M29" s="55">
        <f t="shared" si="6"/>
        <v>203219.5</v>
      </c>
      <c r="N29" s="55">
        <f t="shared" si="6"/>
        <v>167955.5</v>
      </c>
      <c r="O29" s="55">
        <f t="shared" si="6"/>
        <v>167524.83000000002</v>
      </c>
      <c r="P29" s="55">
        <f t="shared" si="6"/>
        <v>220093.46999999997</v>
      </c>
      <c r="Q29" s="55">
        <f t="shared" ref="Q29:AZ29" si="20">+SUM(Q22,Q14)-Q6</f>
        <v>224890.78999999992</v>
      </c>
      <c r="R29" s="55">
        <f t="shared" si="20"/>
        <v>207690.46000000002</v>
      </c>
      <c r="S29" s="55">
        <f t="shared" si="20"/>
        <v>207485.14</v>
      </c>
      <c r="T29" s="55">
        <f t="shared" si="20"/>
        <v>204081.05</v>
      </c>
      <c r="U29" s="55">
        <f t="shared" si="20"/>
        <v>187936.58999999997</v>
      </c>
      <c r="V29" s="55">
        <f t="shared" si="20"/>
        <v>192228.38</v>
      </c>
      <c r="W29" s="55">
        <f t="shared" si="20"/>
        <v>194521.71999999997</v>
      </c>
      <c r="X29" s="55">
        <f t="shared" si="20"/>
        <v>188855.75</v>
      </c>
      <c r="Y29" s="55">
        <f t="shared" si="20"/>
        <v>207201.72000000003</v>
      </c>
      <c r="Z29" s="55">
        <f t="shared" si="20"/>
        <v>251494.12000000005</v>
      </c>
      <c r="AA29" s="55">
        <f t="shared" si="20"/>
        <v>225821.7</v>
      </c>
      <c r="AB29" s="55">
        <f t="shared" si="20"/>
        <v>232298.16000000003</v>
      </c>
      <c r="AC29" s="55">
        <f t="shared" si="20"/>
        <v>202953.94</v>
      </c>
      <c r="AD29" s="55">
        <f t="shared" si="20"/>
        <v>206139.69</v>
      </c>
      <c r="AE29" s="55">
        <f t="shared" si="20"/>
        <v>234102.74999999994</v>
      </c>
      <c r="AF29" s="55">
        <f t="shared" si="20"/>
        <v>202475.25</v>
      </c>
      <c r="AG29" s="55">
        <f t="shared" si="20"/>
        <v>158165.65</v>
      </c>
      <c r="AH29" s="55">
        <f t="shared" si="20"/>
        <v>205661.53000000003</v>
      </c>
      <c r="AI29" s="55">
        <f t="shared" si="20"/>
        <v>226221.81</v>
      </c>
      <c r="AJ29" s="55">
        <f t="shared" si="20"/>
        <v>215729.88</v>
      </c>
      <c r="AK29" s="55">
        <f t="shared" si="20"/>
        <v>218963.87</v>
      </c>
      <c r="AL29" s="55">
        <f t="shared" si="20"/>
        <v>170173.62</v>
      </c>
      <c r="AM29" s="55">
        <f t="shared" si="20"/>
        <v>240580.14999999997</v>
      </c>
      <c r="AN29" s="55">
        <f t="shared" si="20"/>
        <v>211088.56</v>
      </c>
      <c r="AO29" s="55">
        <f t="shared" si="20"/>
        <v>184388.28999999998</v>
      </c>
      <c r="AP29" s="55">
        <f t="shared" si="20"/>
        <v>206353.77000000002</v>
      </c>
      <c r="AQ29" s="55">
        <f t="shared" si="20"/>
        <v>180510.25</v>
      </c>
      <c r="AR29" s="55">
        <f t="shared" si="20"/>
        <v>156731.09000000003</v>
      </c>
      <c r="AS29" s="55">
        <f t="shared" si="20"/>
        <v>184114.14999999997</v>
      </c>
      <c r="AT29" s="55">
        <f t="shared" si="20"/>
        <v>214762.96000000008</v>
      </c>
      <c r="AU29" s="55">
        <f t="shared" si="20"/>
        <v>200154.34000000003</v>
      </c>
      <c r="AV29" s="55">
        <f t="shared" si="20"/>
        <v>230768</v>
      </c>
      <c r="AW29" s="55">
        <f t="shared" si="20"/>
        <v>218785.87000000005</v>
      </c>
      <c r="AX29" s="55">
        <f t="shared" si="20"/>
        <v>214044.15000000002</v>
      </c>
      <c r="AY29" s="55">
        <f t="shared" si="20"/>
        <v>232710.51</v>
      </c>
      <c r="AZ29" s="55">
        <f t="shared" si="20"/>
        <v>193525.20999999996</v>
      </c>
      <c r="BA29" s="55">
        <f t="shared" ref="BA29:DL29" si="21">+SUM(BA22,BA14)-BA6</f>
        <v>192757.36</v>
      </c>
      <c r="BB29" s="55">
        <f t="shared" si="21"/>
        <v>189579.07</v>
      </c>
      <c r="BC29" s="55">
        <f t="shared" si="21"/>
        <v>202982.06000000006</v>
      </c>
      <c r="BD29" s="55">
        <f t="shared" si="21"/>
        <v>173944.43999999997</v>
      </c>
      <c r="BE29" s="55">
        <f t="shared" si="21"/>
        <v>200797.03000000003</v>
      </c>
      <c r="BF29" s="55">
        <f t="shared" si="21"/>
        <v>208674.72000000003</v>
      </c>
      <c r="BG29" s="55">
        <f t="shared" si="21"/>
        <v>192845.91000000003</v>
      </c>
      <c r="BH29" s="55">
        <f t="shared" si="21"/>
        <v>236507.06000000006</v>
      </c>
      <c r="BI29" s="55">
        <f t="shared" si="21"/>
        <v>201332.88000000006</v>
      </c>
      <c r="BJ29" s="55">
        <f t="shared" si="21"/>
        <v>114736.21999999997</v>
      </c>
      <c r="BK29" s="55">
        <f t="shared" si="21"/>
        <v>152347.74</v>
      </c>
      <c r="BL29" s="55">
        <f t="shared" si="21"/>
        <v>183662.99</v>
      </c>
      <c r="BM29" s="55">
        <f t="shared" si="21"/>
        <v>208353.09000000003</v>
      </c>
      <c r="BN29" s="55">
        <f t="shared" si="21"/>
        <v>193655.75</v>
      </c>
      <c r="BO29" s="55">
        <f t="shared" si="21"/>
        <v>195869.21000000002</v>
      </c>
      <c r="BP29" s="55">
        <f t="shared" si="21"/>
        <v>191173.94</v>
      </c>
      <c r="BQ29" s="55">
        <f t="shared" si="21"/>
        <v>200746.15999999997</v>
      </c>
      <c r="BR29" s="55">
        <f t="shared" si="21"/>
        <v>193987.70999999996</v>
      </c>
      <c r="BS29" s="55">
        <f t="shared" si="21"/>
        <v>208496.40000000002</v>
      </c>
      <c r="BT29" s="55">
        <f t="shared" si="21"/>
        <v>223496.37</v>
      </c>
      <c r="BU29" s="55">
        <f t="shared" si="21"/>
        <v>171818.41000000003</v>
      </c>
      <c r="BV29" s="55">
        <f t="shared" si="21"/>
        <v>221822.94</v>
      </c>
      <c r="BW29" s="55">
        <f t="shared" si="21"/>
        <v>194811.48000000004</v>
      </c>
      <c r="BX29" s="55">
        <f t="shared" si="21"/>
        <v>182227.66999999998</v>
      </c>
      <c r="BY29" s="55">
        <f t="shared" si="21"/>
        <v>205601.77999999997</v>
      </c>
      <c r="BZ29" s="55">
        <f t="shared" si="21"/>
        <v>184356.94</v>
      </c>
      <c r="CA29" s="55">
        <f t="shared" si="21"/>
        <v>161894.87000000005</v>
      </c>
      <c r="CB29" s="55">
        <f t="shared" si="21"/>
        <v>164678.10999999999</v>
      </c>
      <c r="CC29" s="55">
        <f t="shared" si="21"/>
        <v>189014.55</v>
      </c>
      <c r="CD29" s="55">
        <f t="shared" si="21"/>
        <v>193821.15999999997</v>
      </c>
      <c r="CE29" s="55">
        <f t="shared" si="21"/>
        <v>231963.56000000006</v>
      </c>
      <c r="CF29" s="55">
        <f t="shared" si="21"/>
        <v>237331.47000000003</v>
      </c>
      <c r="CG29" s="55">
        <f t="shared" si="21"/>
        <v>228306.62</v>
      </c>
      <c r="CH29" s="55">
        <f t="shared" si="21"/>
        <v>153185.22000000003</v>
      </c>
      <c r="CI29" s="55">
        <f t="shared" si="21"/>
        <v>228533.15000000002</v>
      </c>
      <c r="CJ29" s="55">
        <f t="shared" si="21"/>
        <v>215456.46999999997</v>
      </c>
      <c r="CK29" s="55">
        <f t="shared" si="21"/>
        <v>223633.15999999992</v>
      </c>
      <c r="CL29" s="55">
        <f t="shared" si="21"/>
        <v>209224.99999999994</v>
      </c>
      <c r="CM29" s="55">
        <f t="shared" si="21"/>
        <v>234791.96000000002</v>
      </c>
      <c r="CN29" s="55">
        <f t="shared" si="21"/>
        <v>187406.04000000004</v>
      </c>
      <c r="CO29" s="55">
        <f t="shared" si="21"/>
        <v>201025.38</v>
      </c>
      <c r="CP29" s="55">
        <f t="shared" si="21"/>
        <v>226209.94999999995</v>
      </c>
      <c r="CQ29" s="55">
        <f t="shared" si="21"/>
        <v>249718.40000000008</v>
      </c>
      <c r="CR29" s="55">
        <f t="shared" si="21"/>
        <v>227512.38</v>
      </c>
      <c r="CS29" s="55">
        <f t="shared" si="21"/>
        <v>244827.72000000003</v>
      </c>
      <c r="CT29" s="55">
        <f t="shared" si="21"/>
        <v>238629.37</v>
      </c>
      <c r="CU29" s="55">
        <f t="shared" si="21"/>
        <v>232300.21999999997</v>
      </c>
      <c r="CV29" s="55">
        <f t="shared" si="21"/>
        <v>223298.43000000005</v>
      </c>
      <c r="CW29" s="55">
        <f t="shared" si="21"/>
        <v>216429.5</v>
      </c>
      <c r="CX29" s="55">
        <f t="shared" si="21"/>
        <v>200032.41000000003</v>
      </c>
      <c r="CY29" s="55">
        <f t="shared" si="21"/>
        <v>185503.37</v>
      </c>
      <c r="CZ29" s="55">
        <f t="shared" si="21"/>
        <v>193802.25</v>
      </c>
      <c r="DA29" s="55">
        <f t="shared" si="21"/>
        <v>206808.5</v>
      </c>
      <c r="DB29" s="55">
        <f t="shared" si="21"/>
        <v>243274.19</v>
      </c>
      <c r="DC29" s="55">
        <f t="shared" si="21"/>
        <v>241658.39999999991</v>
      </c>
      <c r="DD29" s="55">
        <f t="shared" si="21"/>
        <v>254065.81000000006</v>
      </c>
      <c r="DE29" s="55">
        <f t="shared" si="21"/>
        <v>241763.5</v>
      </c>
      <c r="DF29" s="55">
        <f t="shared" si="21"/>
        <v>122382.04999999999</v>
      </c>
      <c r="DG29" s="55">
        <f t="shared" si="21"/>
        <v>253962.43999999994</v>
      </c>
      <c r="DH29" s="55">
        <f t="shared" si="21"/>
        <v>239250.71999999997</v>
      </c>
      <c r="DI29" s="55">
        <f t="shared" si="21"/>
        <v>217535.31</v>
      </c>
      <c r="DJ29" s="55">
        <f t="shared" si="21"/>
        <v>208973.94</v>
      </c>
      <c r="DK29" s="55">
        <f t="shared" si="21"/>
        <v>265623.03000000003</v>
      </c>
      <c r="DL29" s="55">
        <f t="shared" si="21"/>
        <v>204080.12000000005</v>
      </c>
      <c r="DM29" s="55">
        <f t="shared" ref="DM29:FX29" si="22">+SUM(DM22,DM14)-DM6</f>
        <v>176775.40999999997</v>
      </c>
      <c r="DN29" s="55">
        <f t="shared" si="22"/>
        <v>232596.90000000002</v>
      </c>
      <c r="DO29" s="55">
        <f t="shared" si="22"/>
        <v>226066.06</v>
      </c>
      <c r="DP29" s="55">
        <f t="shared" si="22"/>
        <v>257068.43999999994</v>
      </c>
      <c r="DQ29" s="55">
        <f t="shared" si="22"/>
        <v>247868.31000000006</v>
      </c>
      <c r="DR29" s="55">
        <f t="shared" si="22"/>
        <v>234870.43000000005</v>
      </c>
      <c r="DS29" s="55">
        <f t="shared" si="22"/>
        <v>246085.78000000003</v>
      </c>
      <c r="DT29" s="55">
        <f t="shared" si="22"/>
        <v>213580.00000000006</v>
      </c>
      <c r="DU29" s="55">
        <f t="shared" si="22"/>
        <v>216638.40000000008</v>
      </c>
      <c r="DV29" s="55">
        <f t="shared" si="22"/>
        <v>215228.44</v>
      </c>
      <c r="DW29" s="55">
        <f t="shared" si="22"/>
        <v>248492.87999999995</v>
      </c>
      <c r="DX29" s="55">
        <f t="shared" si="22"/>
        <v>161567.90000000002</v>
      </c>
      <c r="DY29" s="55">
        <f t="shared" si="22"/>
        <v>201154.5</v>
      </c>
      <c r="DZ29" s="55">
        <f t="shared" si="22"/>
        <v>224008.81000000006</v>
      </c>
      <c r="EA29" s="55">
        <f t="shared" si="22"/>
        <v>213459.52999999997</v>
      </c>
      <c r="EB29" s="55">
        <f t="shared" si="22"/>
        <v>259357.25000000006</v>
      </c>
      <c r="EC29" s="55">
        <f t="shared" si="22"/>
        <v>223390.16000000003</v>
      </c>
      <c r="ED29" s="55">
        <f t="shared" si="22"/>
        <v>153226.33999999997</v>
      </c>
      <c r="EE29" s="55">
        <f t="shared" si="22"/>
        <v>188828.95</v>
      </c>
      <c r="EF29" s="55">
        <f t="shared" si="22"/>
        <v>189804.70999999996</v>
      </c>
      <c r="EG29" s="55">
        <f t="shared" si="22"/>
        <v>214221.78000000009</v>
      </c>
      <c r="EH29" s="55">
        <f t="shared" si="22"/>
        <v>222775.08999999997</v>
      </c>
      <c r="EI29" s="55">
        <f t="shared" si="22"/>
        <v>156462.93999999994</v>
      </c>
      <c r="EJ29" s="55">
        <f t="shared" si="22"/>
        <v>163590.92999999993</v>
      </c>
      <c r="EK29" s="55">
        <f t="shared" si="22"/>
        <v>211186.11</v>
      </c>
      <c r="EL29" s="55">
        <f t="shared" si="22"/>
        <v>212163.75000000006</v>
      </c>
      <c r="EM29" s="55">
        <f t="shared" si="22"/>
        <v>227206.90000000008</v>
      </c>
      <c r="EN29" s="55">
        <f t="shared" si="22"/>
        <v>233075.93</v>
      </c>
      <c r="EO29" s="55">
        <f t="shared" si="22"/>
        <v>224081.16000000003</v>
      </c>
      <c r="EP29" s="55">
        <f t="shared" si="22"/>
        <v>232470.5</v>
      </c>
      <c r="EQ29" s="55">
        <f t="shared" si="22"/>
        <v>228754.56999999995</v>
      </c>
      <c r="ER29" s="55">
        <f t="shared" si="22"/>
        <v>195784.12</v>
      </c>
      <c r="ES29" s="55">
        <f t="shared" si="22"/>
        <v>214189.24</v>
      </c>
      <c r="ET29" s="55">
        <f t="shared" si="22"/>
        <v>207896.31</v>
      </c>
      <c r="EU29" s="55">
        <f t="shared" si="22"/>
        <v>208888.15999999997</v>
      </c>
      <c r="EV29" s="55">
        <f t="shared" si="22"/>
        <v>191763.27999999997</v>
      </c>
      <c r="EW29" s="55">
        <f t="shared" si="22"/>
        <v>209585.22999999998</v>
      </c>
      <c r="EX29" s="55">
        <f t="shared" si="22"/>
        <v>215198.44</v>
      </c>
      <c r="EY29" s="55">
        <f t="shared" si="22"/>
        <v>229961.65000000008</v>
      </c>
      <c r="EZ29" s="55">
        <f t="shared" si="22"/>
        <v>228302.65000000002</v>
      </c>
      <c r="FA29" s="55">
        <f t="shared" si="22"/>
        <v>239216.94</v>
      </c>
      <c r="FB29" s="55">
        <f t="shared" si="22"/>
        <v>144400.43</v>
      </c>
      <c r="FC29" s="55">
        <f t="shared" si="22"/>
        <v>118867.79999999993</v>
      </c>
      <c r="FD29" s="55">
        <f t="shared" si="22"/>
        <v>216084.90999999997</v>
      </c>
      <c r="FE29" s="55">
        <f t="shared" si="22"/>
        <v>198407.27999999997</v>
      </c>
      <c r="FF29" s="55">
        <f t="shared" si="22"/>
        <v>197731.38999999996</v>
      </c>
      <c r="FG29" s="55">
        <f t="shared" si="22"/>
        <v>206189.34999999998</v>
      </c>
      <c r="FH29" s="55">
        <f t="shared" si="22"/>
        <v>161996.35999999999</v>
      </c>
      <c r="FI29" s="55">
        <f t="shared" si="22"/>
        <v>191074.13</v>
      </c>
      <c r="FJ29" s="55">
        <f t="shared" si="22"/>
        <v>226278.09000000003</v>
      </c>
      <c r="FK29" s="55">
        <f t="shared" si="22"/>
        <v>233836.46000000008</v>
      </c>
      <c r="FL29" s="55">
        <f t="shared" si="22"/>
        <v>214217.28999999998</v>
      </c>
      <c r="FM29" s="55">
        <f t="shared" si="22"/>
        <v>237230.55</v>
      </c>
      <c r="FN29" s="55">
        <f t="shared" si="22"/>
        <v>232471.13</v>
      </c>
      <c r="FO29" s="55">
        <f t="shared" si="22"/>
        <v>222160.56</v>
      </c>
      <c r="FP29" s="55">
        <f t="shared" si="22"/>
        <v>218891.59999999998</v>
      </c>
      <c r="FQ29" s="55">
        <f t="shared" si="22"/>
        <v>189674.97000000003</v>
      </c>
      <c r="FR29" s="55">
        <f t="shared" si="22"/>
        <v>202386.61</v>
      </c>
      <c r="FS29" s="55">
        <f t="shared" si="22"/>
        <v>141040.49</v>
      </c>
      <c r="FT29" s="55">
        <f t="shared" si="22"/>
        <v>199452.27000000002</v>
      </c>
      <c r="FU29" s="55">
        <f t="shared" si="22"/>
        <v>164238.87000000005</v>
      </c>
      <c r="FV29" s="55">
        <f t="shared" si="22"/>
        <v>227456.03000000003</v>
      </c>
      <c r="FW29" s="55">
        <f t="shared" si="22"/>
        <v>208999.21000000002</v>
      </c>
      <c r="FX29" s="55">
        <f t="shared" si="22"/>
        <v>213754.27999999997</v>
      </c>
      <c r="FY29" s="55">
        <f t="shared" ref="FY29:GB29" si="23">+SUM(FY22,FY14)-FY6</f>
        <v>220241.65000000002</v>
      </c>
      <c r="FZ29" s="55">
        <f t="shared" si="23"/>
        <v>175332.28000000003</v>
      </c>
      <c r="GA29" s="55">
        <f t="shared" si="23"/>
        <v>194336.21000000002</v>
      </c>
      <c r="GB29" s="55">
        <f t="shared" si="23"/>
        <v>229334.93000000011</v>
      </c>
      <c r="XEM29" s="139">
        <v>41365</v>
      </c>
      <c r="XEN29" s="142">
        <v>352</v>
      </c>
      <c r="XEO29" s="142">
        <v>368</v>
      </c>
      <c r="XEP29" s="142">
        <v>528</v>
      </c>
      <c r="XEQ29" s="142">
        <v>128</v>
      </c>
      <c r="XER29" s="142">
        <v>64</v>
      </c>
      <c r="XES29" s="142">
        <v>176</v>
      </c>
      <c r="XET29" s="142">
        <f t="shared" si="0"/>
        <v>720</v>
      </c>
    </row>
    <row r="30" spans="2:184 16363:16374">
      <c r="B30" s="8"/>
      <c r="C30" s="7"/>
      <c r="D30" s="41" t="s">
        <v>72</v>
      </c>
      <c r="E30" s="54">
        <f t="shared" si="11"/>
        <v>25115.669999999984</v>
      </c>
      <c r="F30" s="55">
        <f t="shared" si="6"/>
        <v>26944.100000000006</v>
      </c>
      <c r="G30" s="55">
        <f t="shared" si="6"/>
        <v>18162.830000000016</v>
      </c>
      <c r="H30" s="55">
        <f t="shared" si="6"/>
        <v>-2648.4899999999907</v>
      </c>
      <c r="I30" s="55">
        <f t="shared" si="6"/>
        <v>-6839.8300000000163</v>
      </c>
      <c r="J30" s="55">
        <f t="shared" si="6"/>
        <v>1268.3300000000163</v>
      </c>
      <c r="K30" s="55">
        <f t="shared" si="6"/>
        <v>6201.1499999999942</v>
      </c>
      <c r="L30" s="55">
        <f t="shared" si="6"/>
        <v>41329.22</v>
      </c>
      <c r="M30" s="55">
        <f t="shared" si="6"/>
        <v>83765.31</v>
      </c>
      <c r="N30" s="55">
        <f t="shared" si="6"/>
        <v>53379.829999999987</v>
      </c>
      <c r="O30" s="55">
        <f t="shared" si="6"/>
        <v>51909.97</v>
      </c>
      <c r="P30" s="55">
        <f t="shared" si="6"/>
        <v>75971.56</v>
      </c>
      <c r="Q30" s="55">
        <f t="shared" ref="Q30:AZ30" si="24">+SUM(Q23,Q15)-Q7</f>
        <v>107469.18</v>
      </c>
      <c r="R30" s="55">
        <f t="shared" si="24"/>
        <v>100784.9</v>
      </c>
      <c r="S30" s="55">
        <f t="shared" si="24"/>
        <v>73693.84</v>
      </c>
      <c r="T30" s="55">
        <f t="shared" si="24"/>
        <v>76375.239999999991</v>
      </c>
      <c r="U30" s="55">
        <f t="shared" si="24"/>
        <v>67969.87</v>
      </c>
      <c r="V30" s="55">
        <f t="shared" si="24"/>
        <v>81841.38</v>
      </c>
      <c r="W30" s="55">
        <f t="shared" si="24"/>
        <v>85819.469999999972</v>
      </c>
      <c r="X30" s="55">
        <f t="shared" si="24"/>
        <v>88600.57</v>
      </c>
      <c r="Y30" s="55">
        <f t="shared" si="24"/>
        <v>81949.700000000012</v>
      </c>
      <c r="Z30" s="55">
        <f t="shared" si="24"/>
        <v>91421.00999999998</v>
      </c>
      <c r="AA30" s="55">
        <f t="shared" si="24"/>
        <v>85009.68</v>
      </c>
      <c r="AB30" s="55">
        <f t="shared" si="24"/>
        <v>80878.989999999991</v>
      </c>
      <c r="AC30" s="55">
        <f t="shared" si="24"/>
        <v>89270.670000000013</v>
      </c>
      <c r="AD30" s="55">
        <f t="shared" si="24"/>
        <v>83873.870000000024</v>
      </c>
      <c r="AE30" s="55">
        <f t="shared" si="24"/>
        <v>82190.679999999993</v>
      </c>
      <c r="AF30" s="55">
        <f t="shared" si="24"/>
        <v>72611.62</v>
      </c>
      <c r="AG30" s="55">
        <f t="shared" si="24"/>
        <v>56410.559999999998</v>
      </c>
      <c r="AH30" s="55">
        <f t="shared" si="24"/>
        <v>82709.829999999987</v>
      </c>
      <c r="AI30" s="55">
        <f t="shared" si="24"/>
        <v>84300.34</v>
      </c>
      <c r="AJ30" s="55">
        <f t="shared" si="24"/>
        <v>83141.13</v>
      </c>
      <c r="AK30" s="55">
        <f t="shared" si="24"/>
        <v>80231.95</v>
      </c>
      <c r="AL30" s="55">
        <f t="shared" si="24"/>
        <v>49401.78</v>
      </c>
      <c r="AM30" s="55">
        <f t="shared" si="24"/>
        <v>79159.320000000007</v>
      </c>
      <c r="AN30" s="55">
        <f t="shared" si="24"/>
        <v>72284.070000000007</v>
      </c>
      <c r="AO30" s="55">
        <f t="shared" si="24"/>
        <v>85769.920000000013</v>
      </c>
      <c r="AP30" s="55">
        <f t="shared" si="24"/>
        <v>98004.930000000022</v>
      </c>
      <c r="AQ30" s="55">
        <f t="shared" si="24"/>
        <v>58320.69</v>
      </c>
      <c r="AR30" s="55">
        <f t="shared" si="24"/>
        <v>49301.619999999995</v>
      </c>
      <c r="AS30" s="55">
        <f t="shared" si="24"/>
        <v>68852.05</v>
      </c>
      <c r="AT30" s="55">
        <f t="shared" si="24"/>
        <v>82112.649999999994</v>
      </c>
      <c r="AU30" s="55">
        <f t="shared" si="24"/>
        <v>71591.62</v>
      </c>
      <c r="AV30" s="55">
        <f t="shared" si="24"/>
        <v>94418.03</v>
      </c>
      <c r="AW30" s="55">
        <f t="shared" si="24"/>
        <v>85849.060000000012</v>
      </c>
      <c r="AX30" s="55">
        <f t="shared" si="24"/>
        <v>77706.259999999995</v>
      </c>
      <c r="AY30" s="55">
        <f t="shared" si="24"/>
        <v>83445.55</v>
      </c>
      <c r="AZ30" s="55">
        <f t="shared" si="24"/>
        <v>65408.47</v>
      </c>
      <c r="BA30" s="55">
        <f t="shared" ref="BA30:DL30" si="25">+SUM(BA23,BA15)-BA7</f>
        <v>86236.489999999991</v>
      </c>
      <c r="BB30" s="55">
        <f t="shared" si="25"/>
        <v>85151.859999999986</v>
      </c>
      <c r="BC30" s="55">
        <f t="shared" si="25"/>
        <v>55765.929999999993</v>
      </c>
      <c r="BD30" s="55">
        <f t="shared" si="25"/>
        <v>45671.89</v>
      </c>
      <c r="BE30" s="55">
        <f t="shared" si="25"/>
        <v>60158.559999999998</v>
      </c>
      <c r="BF30" s="55">
        <f t="shared" si="25"/>
        <v>65043.140000000014</v>
      </c>
      <c r="BG30" s="55">
        <f t="shared" si="25"/>
        <v>58673.640000000014</v>
      </c>
      <c r="BH30" s="55">
        <f t="shared" si="25"/>
        <v>78253.31</v>
      </c>
      <c r="BI30" s="55">
        <f t="shared" si="25"/>
        <v>59498.14</v>
      </c>
      <c r="BJ30" s="55">
        <f t="shared" si="25"/>
        <v>17262.320000000007</v>
      </c>
      <c r="BK30" s="55">
        <f t="shared" si="25"/>
        <v>32273.940000000002</v>
      </c>
      <c r="BL30" s="55">
        <f t="shared" si="25"/>
        <v>53874.97</v>
      </c>
      <c r="BM30" s="55">
        <f t="shared" si="25"/>
        <v>93581.420000000013</v>
      </c>
      <c r="BN30" s="55">
        <f t="shared" si="25"/>
        <v>93287.109999999986</v>
      </c>
      <c r="BO30" s="55">
        <f t="shared" si="25"/>
        <v>59694.489999999991</v>
      </c>
      <c r="BP30" s="55">
        <f t="shared" si="25"/>
        <v>58977.390000000014</v>
      </c>
      <c r="BQ30" s="55">
        <f t="shared" si="25"/>
        <v>67264.749999999985</v>
      </c>
      <c r="BR30" s="55">
        <f t="shared" si="25"/>
        <v>69919.390000000014</v>
      </c>
      <c r="BS30" s="55">
        <f t="shared" si="25"/>
        <v>86877.19</v>
      </c>
      <c r="BT30" s="55">
        <f t="shared" si="25"/>
        <v>96314.09</v>
      </c>
      <c r="BU30" s="55">
        <f t="shared" si="25"/>
        <v>63993.09</v>
      </c>
      <c r="BV30" s="55">
        <f t="shared" si="25"/>
        <v>72173.379999999976</v>
      </c>
      <c r="BW30" s="55">
        <f t="shared" si="25"/>
        <v>84271.19</v>
      </c>
      <c r="BX30" s="55">
        <f t="shared" si="25"/>
        <v>90810.03</v>
      </c>
      <c r="BY30" s="55">
        <f t="shared" si="25"/>
        <v>109232.95000000001</v>
      </c>
      <c r="BZ30" s="55">
        <f t="shared" si="25"/>
        <v>95453.629999999976</v>
      </c>
      <c r="CA30" s="55">
        <f t="shared" si="25"/>
        <v>77277.81</v>
      </c>
      <c r="CB30" s="55">
        <f t="shared" si="25"/>
        <v>69486.06</v>
      </c>
      <c r="CC30" s="55">
        <f t="shared" si="25"/>
        <v>70613.64</v>
      </c>
      <c r="CD30" s="55">
        <f t="shared" si="25"/>
        <v>89101.1</v>
      </c>
      <c r="CE30" s="55">
        <f t="shared" si="25"/>
        <v>124749.33000000002</v>
      </c>
      <c r="CF30" s="55">
        <f t="shared" si="25"/>
        <v>123730.45999999999</v>
      </c>
      <c r="CG30" s="55">
        <f t="shared" si="25"/>
        <v>110651.82</v>
      </c>
      <c r="CH30" s="55">
        <f t="shared" si="25"/>
        <v>70755.900000000023</v>
      </c>
      <c r="CI30" s="55">
        <f t="shared" si="25"/>
        <v>113442.22</v>
      </c>
      <c r="CJ30" s="55">
        <f t="shared" si="25"/>
        <v>106438.43000000002</v>
      </c>
      <c r="CK30" s="55">
        <f t="shared" si="25"/>
        <v>119473.59999999998</v>
      </c>
      <c r="CL30" s="55">
        <f t="shared" si="25"/>
        <v>113336.67000000001</v>
      </c>
      <c r="CM30" s="55">
        <f t="shared" si="25"/>
        <v>113932.07999999999</v>
      </c>
      <c r="CN30" s="55">
        <f t="shared" si="25"/>
        <v>91383.74</v>
      </c>
      <c r="CO30" s="55">
        <f t="shared" si="25"/>
        <v>98266.950000000012</v>
      </c>
      <c r="CP30" s="55">
        <f t="shared" si="25"/>
        <v>114469.75</v>
      </c>
      <c r="CQ30" s="55">
        <f t="shared" si="25"/>
        <v>124911.58999999997</v>
      </c>
      <c r="CR30" s="55">
        <f t="shared" si="25"/>
        <v>125027.88999999998</v>
      </c>
      <c r="CS30" s="55">
        <f t="shared" si="25"/>
        <v>123938.17</v>
      </c>
      <c r="CT30" s="55">
        <f t="shared" si="25"/>
        <v>115731.23</v>
      </c>
      <c r="CU30" s="55">
        <f t="shared" si="25"/>
        <v>115916.49</v>
      </c>
      <c r="CV30" s="55">
        <f t="shared" si="25"/>
        <v>115071.22999999998</v>
      </c>
      <c r="CW30" s="55">
        <f t="shared" si="25"/>
        <v>104933.69</v>
      </c>
      <c r="CX30" s="55">
        <f t="shared" si="25"/>
        <v>94611.72</v>
      </c>
      <c r="CY30" s="55">
        <f t="shared" si="25"/>
        <v>88161.579999999987</v>
      </c>
      <c r="CZ30" s="55">
        <f t="shared" si="25"/>
        <v>73764.470000000016</v>
      </c>
      <c r="DA30" s="55">
        <f t="shared" si="25"/>
        <v>74410.090000000011</v>
      </c>
      <c r="DB30" s="55">
        <f t="shared" si="25"/>
        <v>93109.72</v>
      </c>
      <c r="DC30" s="55">
        <f t="shared" si="25"/>
        <v>88875.709999999992</v>
      </c>
      <c r="DD30" s="55">
        <f t="shared" si="25"/>
        <v>104444.97</v>
      </c>
      <c r="DE30" s="55">
        <f t="shared" si="25"/>
        <v>88399.51</v>
      </c>
      <c r="DF30" s="55">
        <f t="shared" si="25"/>
        <v>31135.270000000004</v>
      </c>
      <c r="DG30" s="55">
        <f t="shared" si="25"/>
        <v>107128.82</v>
      </c>
      <c r="DH30" s="55">
        <f t="shared" si="25"/>
        <v>93232.97</v>
      </c>
      <c r="DI30" s="55">
        <f t="shared" si="25"/>
        <v>97750.040000000008</v>
      </c>
      <c r="DJ30" s="55">
        <f t="shared" si="25"/>
        <v>97844.03</v>
      </c>
      <c r="DK30" s="55">
        <f t="shared" si="25"/>
        <v>116970.59</v>
      </c>
      <c r="DL30" s="55">
        <f t="shared" si="25"/>
        <v>78472.31</v>
      </c>
      <c r="DM30" s="55">
        <f t="shared" ref="DM30:FX30" si="26">+SUM(DM23,DM15)-DM7</f>
        <v>59477.869999999995</v>
      </c>
      <c r="DN30" s="55">
        <f t="shared" si="26"/>
        <v>83273.299999999988</v>
      </c>
      <c r="DO30" s="55">
        <f t="shared" si="26"/>
        <v>81912.19</v>
      </c>
      <c r="DP30" s="55">
        <f t="shared" si="26"/>
        <v>102566.73000000001</v>
      </c>
      <c r="DQ30" s="55">
        <f t="shared" si="26"/>
        <v>84955.51</v>
      </c>
      <c r="DR30" s="55">
        <f t="shared" si="26"/>
        <v>88336.74</v>
      </c>
      <c r="DS30" s="55">
        <f t="shared" si="26"/>
        <v>103742.47</v>
      </c>
      <c r="DT30" s="55">
        <f t="shared" si="26"/>
        <v>82632</v>
      </c>
      <c r="DU30" s="55">
        <f t="shared" si="26"/>
        <v>97234.400000000023</v>
      </c>
      <c r="DV30" s="55">
        <f t="shared" si="26"/>
        <v>95458.010000000009</v>
      </c>
      <c r="DW30" s="55">
        <f t="shared" si="26"/>
        <v>107944.60999999999</v>
      </c>
      <c r="DX30" s="55">
        <f t="shared" si="26"/>
        <v>59835.270000000004</v>
      </c>
      <c r="DY30" s="55">
        <f t="shared" si="26"/>
        <v>74856.710000000006</v>
      </c>
      <c r="DZ30" s="55">
        <f t="shared" si="26"/>
        <v>75410.01999999999</v>
      </c>
      <c r="EA30" s="55">
        <f t="shared" si="26"/>
        <v>79991.28</v>
      </c>
      <c r="EB30" s="55">
        <f t="shared" si="26"/>
        <v>98024.540000000008</v>
      </c>
      <c r="EC30" s="55">
        <f t="shared" si="26"/>
        <v>81970.11</v>
      </c>
      <c r="ED30" s="55">
        <f t="shared" si="26"/>
        <v>48123.83</v>
      </c>
      <c r="EE30" s="55">
        <f t="shared" si="26"/>
        <v>70876.44</v>
      </c>
      <c r="EF30" s="55">
        <f t="shared" si="26"/>
        <v>74290.799999999988</v>
      </c>
      <c r="EG30" s="55">
        <f t="shared" si="26"/>
        <v>100624.73000000001</v>
      </c>
      <c r="EH30" s="55">
        <f t="shared" si="26"/>
        <v>102875.26999999999</v>
      </c>
      <c r="EI30" s="55">
        <f t="shared" si="26"/>
        <v>72598.26999999999</v>
      </c>
      <c r="EJ30" s="55">
        <f t="shared" si="26"/>
        <v>60939.380000000005</v>
      </c>
      <c r="EK30" s="55">
        <f t="shared" si="26"/>
        <v>75379.56</v>
      </c>
      <c r="EL30" s="55">
        <f t="shared" si="26"/>
        <v>70307.679999999993</v>
      </c>
      <c r="EM30" s="55">
        <f t="shared" si="26"/>
        <v>92856.450000000012</v>
      </c>
      <c r="EN30" s="55">
        <f t="shared" si="26"/>
        <v>87051.19</v>
      </c>
      <c r="EO30" s="55">
        <f t="shared" si="26"/>
        <v>80899.45</v>
      </c>
      <c r="EP30" s="55">
        <f t="shared" si="26"/>
        <v>84105.09</v>
      </c>
      <c r="EQ30" s="55">
        <f t="shared" si="26"/>
        <v>87703.35</v>
      </c>
      <c r="ER30" s="55">
        <f t="shared" si="26"/>
        <v>79495.48000000001</v>
      </c>
      <c r="ES30" s="55">
        <f t="shared" si="26"/>
        <v>91504</v>
      </c>
      <c r="ET30" s="55">
        <f t="shared" si="26"/>
        <v>89514.25</v>
      </c>
      <c r="EU30" s="55">
        <f t="shared" si="26"/>
        <v>85729.31</v>
      </c>
      <c r="EV30" s="55">
        <f t="shared" si="26"/>
        <v>63155.55</v>
      </c>
      <c r="EW30" s="55">
        <f t="shared" si="26"/>
        <v>71880.289999999994</v>
      </c>
      <c r="EX30" s="55">
        <f t="shared" si="26"/>
        <v>68675.389999999985</v>
      </c>
      <c r="EY30" s="55">
        <f t="shared" si="26"/>
        <v>84178.609999999986</v>
      </c>
      <c r="EZ30" s="55">
        <f t="shared" si="26"/>
        <v>89197.51999999999</v>
      </c>
      <c r="FA30" s="55">
        <f t="shared" si="26"/>
        <v>80411.48</v>
      </c>
      <c r="FB30" s="55">
        <f t="shared" si="26"/>
        <v>35723.06</v>
      </c>
      <c r="FC30" s="55">
        <f t="shared" si="26"/>
        <v>36974.289999999994</v>
      </c>
      <c r="FD30" s="55">
        <f t="shared" si="26"/>
        <v>79820.320000000007</v>
      </c>
      <c r="FE30" s="55">
        <f t="shared" si="26"/>
        <v>79006.370000000024</v>
      </c>
      <c r="FF30" s="55">
        <f t="shared" si="26"/>
        <v>78202.51999999999</v>
      </c>
      <c r="FG30" s="55">
        <f t="shared" si="26"/>
        <v>72462.819999999978</v>
      </c>
      <c r="FH30" s="55">
        <f t="shared" si="26"/>
        <v>44952.800000000003</v>
      </c>
      <c r="FI30" s="55">
        <f t="shared" si="26"/>
        <v>52017.369999999995</v>
      </c>
      <c r="FJ30" s="55">
        <f t="shared" si="26"/>
        <v>70247.859999999986</v>
      </c>
      <c r="FK30" s="55">
        <f t="shared" si="26"/>
        <v>85419.200000000012</v>
      </c>
      <c r="FL30" s="55">
        <f t="shared" si="26"/>
        <v>79271.389999999985</v>
      </c>
      <c r="FM30" s="55">
        <f t="shared" si="26"/>
        <v>73577.210000000006</v>
      </c>
      <c r="FN30" s="55">
        <f t="shared" si="26"/>
        <v>74784.579999999987</v>
      </c>
      <c r="FO30" s="55">
        <f t="shared" si="26"/>
        <v>75794.209999999992</v>
      </c>
      <c r="FP30" s="55">
        <f t="shared" si="26"/>
        <v>69029.709999999992</v>
      </c>
      <c r="FQ30" s="55">
        <f t="shared" si="26"/>
        <v>73010.450000000012</v>
      </c>
      <c r="FR30" s="55">
        <f t="shared" si="26"/>
        <v>74804.700000000012</v>
      </c>
      <c r="FS30" s="55">
        <f t="shared" si="26"/>
        <v>31270.089999999997</v>
      </c>
      <c r="FT30" s="55">
        <f t="shared" si="26"/>
        <v>58550.289999999994</v>
      </c>
      <c r="FU30" s="55">
        <f t="shared" si="26"/>
        <v>39855.100000000006</v>
      </c>
      <c r="FV30" s="55">
        <f t="shared" si="26"/>
        <v>63981.03</v>
      </c>
      <c r="FW30" s="55">
        <f t="shared" si="26"/>
        <v>70864.97</v>
      </c>
      <c r="FX30" s="55">
        <f t="shared" si="26"/>
        <v>72836.25</v>
      </c>
      <c r="FY30" s="55">
        <f t="shared" ref="FY30:GB30" si="27">+SUM(FY23,FY15)-FY7</f>
        <v>60203.55</v>
      </c>
      <c r="FZ30" s="55">
        <f t="shared" si="27"/>
        <v>49832.69</v>
      </c>
      <c r="GA30" s="55">
        <f t="shared" si="27"/>
        <v>58061.860000000015</v>
      </c>
      <c r="GB30" s="55">
        <f t="shared" si="27"/>
        <v>70291.12</v>
      </c>
      <c r="XEM30" s="139">
        <v>41395</v>
      </c>
      <c r="XEN30" s="142">
        <v>352</v>
      </c>
      <c r="XEO30" s="142">
        <v>392</v>
      </c>
      <c r="XEP30" s="142">
        <v>528</v>
      </c>
      <c r="XEQ30" s="142">
        <v>144</v>
      </c>
      <c r="XER30" s="142">
        <v>72</v>
      </c>
      <c r="XES30" s="142">
        <v>176</v>
      </c>
      <c r="XET30" s="142">
        <f t="shared" si="0"/>
        <v>744</v>
      </c>
    </row>
    <row r="31" spans="2:184 16363:16374" s="32" customFormat="1" ht="15.75" thickBot="1">
      <c r="B31" s="8"/>
      <c r="C31" s="7"/>
      <c r="D31" s="8" t="s">
        <v>174</v>
      </c>
      <c r="E31" s="56">
        <f>+E30+E28+E27</f>
        <v>36261.26999999999</v>
      </c>
      <c r="F31" s="57">
        <f t="shared" ref="F31:P31" si="28">+F30+F28+F27</f>
        <v>41398.67</v>
      </c>
      <c r="G31" s="57">
        <f t="shared" si="28"/>
        <v>35627.300000000032</v>
      </c>
      <c r="H31" s="57">
        <f t="shared" si="28"/>
        <v>34.929999999993015</v>
      </c>
      <c r="I31" s="57">
        <f t="shared" si="28"/>
        <v>4001.5799999999726</v>
      </c>
      <c r="J31" s="57">
        <f t="shared" si="28"/>
        <v>8449.2600000000239</v>
      </c>
      <c r="K31" s="57">
        <f t="shared" si="28"/>
        <v>7216.9599999999773</v>
      </c>
      <c r="L31" s="57">
        <f t="shared" si="28"/>
        <v>73027.990000000005</v>
      </c>
      <c r="M31" s="57">
        <f t="shared" si="28"/>
        <v>210883.20000000001</v>
      </c>
      <c r="N31" s="57">
        <f t="shared" si="28"/>
        <v>104196.70999999998</v>
      </c>
      <c r="O31" s="57">
        <f t="shared" si="28"/>
        <v>157292.66</v>
      </c>
      <c r="P31" s="57">
        <f t="shared" si="28"/>
        <v>191699.61</v>
      </c>
      <c r="Q31" s="57">
        <f t="shared" ref="Q31:AZ31" si="29">+Q30+Q28+Q27</f>
        <v>212172.68</v>
      </c>
      <c r="R31" s="57">
        <f t="shared" si="29"/>
        <v>196993.27999999997</v>
      </c>
      <c r="S31" s="57">
        <f t="shared" si="29"/>
        <v>167260.35000000003</v>
      </c>
      <c r="T31" s="57">
        <f t="shared" si="29"/>
        <v>154273.20999999996</v>
      </c>
      <c r="U31" s="57">
        <f t="shared" si="29"/>
        <v>179614.02000000002</v>
      </c>
      <c r="V31" s="57">
        <f t="shared" si="29"/>
        <v>184833.71</v>
      </c>
      <c r="W31" s="57">
        <f t="shared" si="29"/>
        <v>179609.87</v>
      </c>
      <c r="X31" s="57">
        <f t="shared" si="29"/>
        <v>193295.87</v>
      </c>
      <c r="Y31" s="57">
        <f t="shared" si="29"/>
        <v>200147.29000000004</v>
      </c>
      <c r="Z31" s="57">
        <f t="shared" si="29"/>
        <v>190855.94999999998</v>
      </c>
      <c r="AA31" s="57">
        <f t="shared" si="29"/>
        <v>222054.03999999998</v>
      </c>
      <c r="AB31" s="57">
        <f t="shared" si="29"/>
        <v>168483.28</v>
      </c>
      <c r="AC31" s="57">
        <f t="shared" si="29"/>
        <v>190557.24000000002</v>
      </c>
      <c r="AD31" s="57">
        <f t="shared" si="29"/>
        <v>174110.17000000004</v>
      </c>
      <c r="AE31" s="57">
        <f t="shared" si="29"/>
        <v>187796.71</v>
      </c>
      <c r="AF31" s="57">
        <f t="shared" si="29"/>
        <v>152058.84999999998</v>
      </c>
      <c r="AG31" s="57">
        <f t="shared" si="29"/>
        <v>165039.27999999997</v>
      </c>
      <c r="AH31" s="57">
        <f t="shared" si="29"/>
        <v>180126.76</v>
      </c>
      <c r="AI31" s="57">
        <f t="shared" si="29"/>
        <v>179582.44</v>
      </c>
      <c r="AJ31" s="57">
        <f t="shared" si="29"/>
        <v>193925.79</v>
      </c>
      <c r="AK31" s="57">
        <f t="shared" si="29"/>
        <v>193284.75</v>
      </c>
      <c r="AL31" s="57">
        <f t="shared" si="29"/>
        <v>114930.68000000001</v>
      </c>
      <c r="AM31" s="57">
        <f t="shared" si="29"/>
        <v>186416.83000000002</v>
      </c>
      <c r="AN31" s="57">
        <f t="shared" si="29"/>
        <v>152946.93000000002</v>
      </c>
      <c r="AO31" s="57">
        <f t="shared" si="29"/>
        <v>206275.33000000002</v>
      </c>
      <c r="AP31" s="57">
        <f t="shared" si="29"/>
        <v>193315.35000000003</v>
      </c>
      <c r="AQ31" s="57">
        <f t="shared" si="29"/>
        <v>115598.5</v>
      </c>
      <c r="AR31" s="57">
        <f t="shared" si="29"/>
        <v>111073.75999999998</v>
      </c>
      <c r="AS31" s="57">
        <f t="shared" si="29"/>
        <v>178387.39</v>
      </c>
      <c r="AT31" s="57">
        <f t="shared" si="29"/>
        <v>169848.18</v>
      </c>
      <c r="AU31" s="57">
        <f t="shared" si="29"/>
        <v>196193.7</v>
      </c>
      <c r="AV31" s="57">
        <f t="shared" si="29"/>
        <v>185241.59999999998</v>
      </c>
      <c r="AW31" s="57">
        <f t="shared" si="29"/>
        <v>190701.62</v>
      </c>
      <c r="AX31" s="57">
        <f t="shared" si="29"/>
        <v>185929.59999999998</v>
      </c>
      <c r="AY31" s="57">
        <f t="shared" si="29"/>
        <v>195640.38</v>
      </c>
      <c r="AZ31" s="574">
        <f t="shared" si="29"/>
        <v>165070.85999999999</v>
      </c>
      <c r="BA31" s="574">
        <f t="shared" ref="BA31:DL31" si="30">+BA30+BA28+BA27</f>
        <v>194090.58</v>
      </c>
      <c r="BB31" s="574">
        <f t="shared" si="30"/>
        <v>180610.81</v>
      </c>
      <c r="BC31" s="574">
        <f t="shared" si="30"/>
        <v>132037.85999999999</v>
      </c>
      <c r="BD31" s="574">
        <f t="shared" si="30"/>
        <v>140810.65000000002</v>
      </c>
      <c r="BE31" s="574">
        <f t="shared" si="30"/>
        <v>155961.12</v>
      </c>
      <c r="BF31" s="574">
        <f t="shared" si="30"/>
        <v>153984.51</v>
      </c>
      <c r="BG31" s="574">
        <f t="shared" si="30"/>
        <v>177381.40000000002</v>
      </c>
      <c r="BH31" s="574">
        <f t="shared" si="30"/>
        <v>154136.28000000003</v>
      </c>
      <c r="BI31" s="574">
        <f t="shared" si="30"/>
        <v>166197.07</v>
      </c>
      <c r="BJ31" s="574">
        <f t="shared" si="30"/>
        <v>50500.700000000012</v>
      </c>
      <c r="BK31" s="574">
        <f t="shared" si="30"/>
        <v>98149.13</v>
      </c>
      <c r="BL31" s="574">
        <f t="shared" si="30"/>
        <v>156698.72</v>
      </c>
      <c r="BM31" s="574">
        <f t="shared" si="30"/>
        <v>185926.01</v>
      </c>
      <c r="BN31" s="574">
        <f t="shared" si="30"/>
        <v>184210.24</v>
      </c>
      <c r="BO31" s="574">
        <f t="shared" si="30"/>
        <v>142630.66999999998</v>
      </c>
      <c r="BP31" s="574">
        <f t="shared" si="30"/>
        <v>138150.54</v>
      </c>
      <c r="BQ31" s="574">
        <f t="shared" si="30"/>
        <v>171817.81</v>
      </c>
      <c r="BR31" s="574">
        <f t="shared" si="30"/>
        <v>179545.63</v>
      </c>
      <c r="BS31" s="574">
        <f t="shared" si="30"/>
        <v>188832.02</v>
      </c>
      <c r="BT31" s="574">
        <f t="shared" si="30"/>
        <v>190449.13999999998</v>
      </c>
      <c r="BU31" s="574">
        <f t="shared" si="30"/>
        <v>190884.5</v>
      </c>
      <c r="BV31" s="574">
        <f t="shared" si="30"/>
        <v>154507.18</v>
      </c>
      <c r="BW31" s="574">
        <f t="shared" si="30"/>
        <v>194534.41999999998</v>
      </c>
      <c r="BX31" s="574">
        <f t="shared" si="30"/>
        <v>222200.11000000002</v>
      </c>
      <c r="BY31" s="574">
        <f t="shared" si="30"/>
        <v>225437.2</v>
      </c>
      <c r="BZ31" s="574">
        <f t="shared" si="30"/>
        <v>198469.78999999998</v>
      </c>
      <c r="CA31" s="574">
        <f t="shared" si="30"/>
        <v>168889.76</v>
      </c>
      <c r="CB31" s="574">
        <f t="shared" si="30"/>
        <v>136441.77999999997</v>
      </c>
      <c r="CC31" s="574">
        <f t="shared" si="30"/>
        <v>172850.21000000002</v>
      </c>
      <c r="CD31" s="574">
        <f t="shared" si="30"/>
        <v>209132.36</v>
      </c>
      <c r="CE31" s="574">
        <f t="shared" si="30"/>
        <v>223278.43000000002</v>
      </c>
      <c r="CF31" s="574">
        <f t="shared" si="30"/>
        <v>225781.74</v>
      </c>
      <c r="CG31" s="574">
        <f t="shared" si="30"/>
        <v>238255.18000000002</v>
      </c>
      <c r="CH31" s="574">
        <f t="shared" si="30"/>
        <v>120890.21</v>
      </c>
      <c r="CI31" s="574">
        <f t="shared" si="30"/>
        <v>270928.08</v>
      </c>
      <c r="CJ31" s="574">
        <f t="shared" si="30"/>
        <v>247175.14</v>
      </c>
      <c r="CK31" s="574">
        <f t="shared" si="30"/>
        <v>247291.86</v>
      </c>
      <c r="CL31" s="574">
        <f t="shared" si="30"/>
        <v>253406.17</v>
      </c>
      <c r="CM31" s="574">
        <f t="shared" si="30"/>
        <v>262265.93999999994</v>
      </c>
      <c r="CN31" s="574">
        <f t="shared" si="30"/>
        <v>179415.44</v>
      </c>
      <c r="CO31" s="574">
        <f t="shared" si="30"/>
        <v>229288.32000000001</v>
      </c>
      <c r="CP31" s="574">
        <f t="shared" si="30"/>
        <v>216804.24000000002</v>
      </c>
      <c r="CQ31" s="574">
        <f t="shared" si="30"/>
        <v>221908.82999999996</v>
      </c>
      <c r="CR31" s="574">
        <f t="shared" si="30"/>
        <v>250874.55</v>
      </c>
      <c r="CS31" s="574">
        <f t="shared" si="30"/>
        <v>245169.74</v>
      </c>
      <c r="CT31" s="574">
        <f t="shared" si="30"/>
        <v>228078.59</v>
      </c>
      <c r="CU31" s="574">
        <f t="shared" si="30"/>
        <v>276685.34000000003</v>
      </c>
      <c r="CV31" s="574">
        <f t="shared" si="30"/>
        <v>242971.33000000002</v>
      </c>
      <c r="CW31" s="574">
        <f t="shared" si="30"/>
        <v>253683.91000000003</v>
      </c>
      <c r="CX31" s="574">
        <f t="shared" si="30"/>
        <v>195641.27</v>
      </c>
      <c r="CY31" s="574">
        <f t="shared" si="30"/>
        <v>176106.71999999997</v>
      </c>
      <c r="CZ31" s="574">
        <f t="shared" si="30"/>
        <v>180072.89</v>
      </c>
      <c r="DA31" s="574">
        <f t="shared" si="30"/>
        <v>234097.28000000003</v>
      </c>
      <c r="DB31" s="574">
        <f t="shared" si="30"/>
        <v>203405.21000000002</v>
      </c>
      <c r="DC31" s="574">
        <f t="shared" si="30"/>
        <v>231991.16999999998</v>
      </c>
      <c r="DD31" s="574">
        <f t="shared" si="30"/>
        <v>237906.82</v>
      </c>
      <c r="DE31" s="574">
        <f t="shared" si="30"/>
        <v>235286.47</v>
      </c>
      <c r="DF31" s="574">
        <f t="shared" si="30"/>
        <v>145909.22</v>
      </c>
      <c r="DG31" s="574">
        <f t="shared" si="30"/>
        <v>258521.16000000003</v>
      </c>
      <c r="DH31" s="574">
        <f t="shared" si="30"/>
        <v>213714.75</v>
      </c>
      <c r="DI31" s="574">
        <f t="shared" si="30"/>
        <v>246369.35</v>
      </c>
      <c r="DJ31" s="574">
        <f t="shared" si="30"/>
        <v>224495.40000000002</v>
      </c>
      <c r="DK31" s="574">
        <f t="shared" si="30"/>
        <v>248801.52999999997</v>
      </c>
      <c r="DL31" s="574">
        <f t="shared" si="30"/>
        <v>195109.18</v>
      </c>
      <c r="DM31" s="574">
        <f t="shared" ref="DM31:FX31" si="31">+DM30+DM28+DM27</f>
        <v>185191.54</v>
      </c>
      <c r="DN31" s="574">
        <f t="shared" si="31"/>
        <v>206381.77</v>
      </c>
      <c r="DO31" s="574">
        <f t="shared" si="31"/>
        <v>244975.72999999995</v>
      </c>
      <c r="DP31" s="574">
        <f t="shared" si="31"/>
        <v>216734.04</v>
      </c>
      <c r="DQ31" s="574">
        <f t="shared" si="31"/>
        <v>217951.67999999996</v>
      </c>
      <c r="DR31" s="574">
        <f t="shared" si="31"/>
        <v>229318.72999999998</v>
      </c>
      <c r="DS31" s="574">
        <f t="shared" si="31"/>
        <v>262308.93</v>
      </c>
      <c r="DT31" s="574">
        <f t="shared" si="31"/>
        <v>232837.23</v>
      </c>
      <c r="DU31" s="574">
        <f t="shared" si="31"/>
        <v>237734.38999999998</v>
      </c>
      <c r="DV31" s="574">
        <f t="shared" si="31"/>
        <v>210852.15000000002</v>
      </c>
      <c r="DW31" s="574">
        <f t="shared" si="31"/>
        <v>219262.28</v>
      </c>
      <c r="DX31" s="574">
        <f t="shared" si="31"/>
        <v>171973.04</v>
      </c>
      <c r="DY31" s="574">
        <f t="shared" si="31"/>
        <v>192177.66000000003</v>
      </c>
      <c r="DZ31" s="574">
        <f t="shared" si="31"/>
        <v>194122.13</v>
      </c>
      <c r="EA31" s="574">
        <f t="shared" si="31"/>
        <v>240961.68000000002</v>
      </c>
      <c r="EB31" s="574">
        <f t="shared" si="31"/>
        <v>201667.3</v>
      </c>
      <c r="EC31" s="574">
        <f t="shared" si="31"/>
        <v>236766.22</v>
      </c>
      <c r="ED31" s="574">
        <f t="shared" si="31"/>
        <v>127483.91999999998</v>
      </c>
      <c r="EE31" s="574">
        <f t="shared" si="31"/>
        <v>208115.14</v>
      </c>
      <c r="EF31" s="574">
        <f t="shared" si="31"/>
        <v>247414.38</v>
      </c>
      <c r="EG31" s="574">
        <f t="shared" si="31"/>
        <v>229657.08</v>
      </c>
      <c r="EH31" s="574">
        <f t="shared" si="31"/>
        <v>225904.72</v>
      </c>
      <c r="EI31" s="574">
        <f t="shared" si="31"/>
        <v>188440.99</v>
      </c>
      <c r="EJ31" s="574">
        <f t="shared" si="31"/>
        <v>146604.18</v>
      </c>
      <c r="EK31" s="574">
        <f t="shared" si="31"/>
        <v>204091.91000000003</v>
      </c>
      <c r="EL31" s="574">
        <f t="shared" si="31"/>
        <v>203088.86</v>
      </c>
      <c r="EM31" s="574">
        <f t="shared" si="31"/>
        <v>223255.88</v>
      </c>
      <c r="EN31" s="574">
        <f t="shared" si="31"/>
        <v>221162.25</v>
      </c>
      <c r="EO31" s="574">
        <f t="shared" si="31"/>
        <v>239273.88999999998</v>
      </c>
      <c r="EP31" s="574">
        <f t="shared" si="31"/>
        <v>215231.91</v>
      </c>
      <c r="EQ31" s="574">
        <f t="shared" si="31"/>
        <v>259981.40000000002</v>
      </c>
      <c r="ER31" s="574">
        <f t="shared" si="31"/>
        <v>242756.29000000004</v>
      </c>
      <c r="ES31" s="574">
        <f t="shared" si="31"/>
        <v>213772.41999999998</v>
      </c>
      <c r="ET31" s="574">
        <f t="shared" si="31"/>
        <v>200820.03999999998</v>
      </c>
      <c r="EU31" s="574">
        <f t="shared" si="31"/>
        <v>223927.81</v>
      </c>
      <c r="EV31" s="574">
        <f t="shared" si="31"/>
        <v>161048.85999999999</v>
      </c>
      <c r="EW31" s="574">
        <f t="shared" si="31"/>
        <v>217368.47999999998</v>
      </c>
      <c r="EX31" s="574">
        <f t="shared" si="31"/>
        <v>185430.58999999997</v>
      </c>
      <c r="EY31" s="574">
        <f t="shared" si="31"/>
        <v>204023.63999999998</v>
      </c>
      <c r="EZ31" s="574">
        <f t="shared" si="31"/>
        <v>218954.32</v>
      </c>
      <c r="FA31" s="574">
        <f t="shared" si="31"/>
        <v>210640.01</v>
      </c>
      <c r="FB31" s="574">
        <f t="shared" si="31"/>
        <v>97506.7</v>
      </c>
      <c r="FC31" s="574">
        <f t="shared" si="31"/>
        <v>161604.70000000001</v>
      </c>
      <c r="FD31" s="574">
        <f t="shared" si="31"/>
        <v>203581.38</v>
      </c>
      <c r="FE31" s="574">
        <f t="shared" si="31"/>
        <v>210579.56000000003</v>
      </c>
      <c r="FF31" s="574">
        <f t="shared" si="31"/>
        <v>191201.44999999998</v>
      </c>
      <c r="FG31" s="574">
        <f t="shared" si="31"/>
        <v>166033.45999999996</v>
      </c>
      <c r="FH31" s="574">
        <f t="shared" si="31"/>
        <v>118254.07</v>
      </c>
      <c r="FI31" s="574">
        <f t="shared" si="31"/>
        <v>196622.77</v>
      </c>
      <c r="FJ31" s="574">
        <f t="shared" si="31"/>
        <v>160266.54</v>
      </c>
      <c r="FK31" s="574">
        <f t="shared" si="31"/>
        <v>188077.65</v>
      </c>
      <c r="FL31" s="574">
        <f t="shared" si="31"/>
        <v>212373.50999999995</v>
      </c>
      <c r="FM31" s="574">
        <f t="shared" si="31"/>
        <v>192366.42</v>
      </c>
      <c r="FN31" s="574">
        <f t="shared" si="31"/>
        <v>196543.13</v>
      </c>
      <c r="FO31" s="574">
        <f t="shared" si="31"/>
        <v>235721.56</v>
      </c>
      <c r="FP31" s="574">
        <f t="shared" si="31"/>
        <v>185316.99</v>
      </c>
      <c r="FQ31" s="574">
        <f t="shared" si="31"/>
        <v>205818.77000000002</v>
      </c>
      <c r="FR31" s="574">
        <f t="shared" si="31"/>
        <v>177838.81</v>
      </c>
      <c r="FS31" s="574">
        <f t="shared" si="31"/>
        <v>67752.51999999999</v>
      </c>
      <c r="FT31" s="574">
        <f t="shared" si="31"/>
        <v>151907.15999999997</v>
      </c>
      <c r="FU31" s="574">
        <f t="shared" si="31"/>
        <v>160464.23000000004</v>
      </c>
      <c r="FV31" s="574">
        <f t="shared" si="31"/>
        <v>150050.35999999999</v>
      </c>
      <c r="FW31" s="574">
        <f t="shared" si="31"/>
        <v>199356.32000000007</v>
      </c>
      <c r="FX31" s="574">
        <f t="shared" si="31"/>
        <v>197877.06</v>
      </c>
      <c r="FY31" s="574">
        <f t="shared" ref="FY31:GB31" si="32">+FY30+FY28+FY27</f>
        <v>166857.33000000002</v>
      </c>
      <c r="FZ31" s="574">
        <f t="shared" si="32"/>
        <v>156034.6</v>
      </c>
      <c r="GA31" s="574">
        <f t="shared" si="32"/>
        <v>173833.2</v>
      </c>
      <c r="GB31" s="574">
        <f t="shared" si="32"/>
        <v>169360.27999999997</v>
      </c>
      <c r="XEM31" s="139">
        <v>41426</v>
      </c>
      <c r="XEN31" s="142">
        <v>320</v>
      </c>
      <c r="XEO31" s="142">
        <v>400</v>
      </c>
      <c r="XEP31" s="142">
        <v>480</v>
      </c>
      <c r="XEQ31" s="142">
        <v>160</v>
      </c>
      <c r="XER31" s="142">
        <v>80</v>
      </c>
      <c r="XES31" s="142">
        <v>160</v>
      </c>
      <c r="XET31" s="142">
        <f t="shared" si="0"/>
        <v>720</v>
      </c>
    </row>
    <row r="32" spans="2:184 16363:16374" ht="15.75" thickBot="1">
      <c r="B32" s="8"/>
      <c r="C32" s="7"/>
      <c r="D32" s="41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8"/>
      <c r="DW32" s="18"/>
      <c r="DX32" s="18"/>
      <c r="DY32" s="18"/>
      <c r="DZ32" s="18"/>
      <c r="EA32" s="18"/>
      <c r="EB32" s="18"/>
      <c r="EC32" s="18"/>
      <c r="ED32" s="18"/>
      <c r="EE32" s="18"/>
      <c r="EF32" s="18"/>
      <c r="EG32" s="18"/>
      <c r="EH32" s="18"/>
      <c r="EI32" s="18"/>
      <c r="EJ32" s="18"/>
      <c r="EK32" s="18"/>
      <c r="EL32" s="18"/>
      <c r="EM32" s="18"/>
      <c r="EN32" s="18"/>
      <c r="EO32" s="18"/>
      <c r="EP32" s="18"/>
      <c r="EQ32" s="18"/>
      <c r="ER32" s="18"/>
      <c r="ES32" s="18"/>
      <c r="ET32" s="18"/>
      <c r="EU32" s="18"/>
      <c r="EV32" s="18"/>
      <c r="EW32" s="18"/>
      <c r="EX32" s="18"/>
      <c r="EY32" s="18"/>
      <c r="EZ32" s="18"/>
      <c r="FA32" s="18"/>
      <c r="FB32" s="18"/>
      <c r="FC32" s="18"/>
      <c r="FD32" s="18"/>
      <c r="FE32" s="18"/>
      <c r="FF32" s="18"/>
      <c r="FG32" s="18"/>
      <c r="FH32" s="18"/>
      <c r="FI32" s="18"/>
      <c r="FJ32" s="18"/>
      <c r="FK32" s="18"/>
      <c r="FL32" s="18"/>
      <c r="FM32" s="18"/>
      <c r="FN32" s="18"/>
      <c r="FO32" s="18"/>
      <c r="FP32" s="18"/>
      <c r="FQ32" s="18"/>
      <c r="FR32" s="18"/>
      <c r="FS32" s="18"/>
      <c r="FT32" s="18"/>
      <c r="FU32" s="18"/>
      <c r="FV32" s="18"/>
      <c r="FW32" s="18"/>
      <c r="FX32" s="18"/>
      <c r="FY32" s="18"/>
      <c r="FZ32" s="18"/>
      <c r="GA32" s="18"/>
      <c r="GB32" s="18"/>
      <c r="XEI32" s="32"/>
      <c r="XEJ32" s="32"/>
      <c r="XEK32" s="32"/>
      <c r="XEL32" s="32"/>
      <c r="XEM32" s="139">
        <v>41456</v>
      </c>
      <c r="XEN32" s="142">
        <v>352</v>
      </c>
      <c r="XEO32" s="142">
        <v>392</v>
      </c>
      <c r="XEP32" s="142">
        <v>528</v>
      </c>
      <c r="XEQ32" s="142">
        <v>144</v>
      </c>
      <c r="XER32" s="142">
        <v>72</v>
      </c>
      <c r="XES32" s="142">
        <v>176</v>
      </c>
      <c r="XET32" s="142">
        <f t="shared" si="0"/>
        <v>744</v>
      </c>
    </row>
    <row r="33" spans="2:184 16363:16374" ht="15.75" thickBot="1">
      <c r="B33" s="239">
        <f>+XET207</f>
        <v>8</v>
      </c>
      <c r="C33" s="32"/>
      <c r="D33" s="32"/>
      <c r="E33" s="622">
        <f>+E25</f>
        <v>41275</v>
      </c>
      <c r="F33" s="623">
        <f t="shared" ref="F33:P33" si="33">+F25</f>
        <v>41306</v>
      </c>
      <c r="G33" s="623">
        <f t="shared" si="33"/>
        <v>41334</v>
      </c>
      <c r="H33" s="623">
        <f t="shared" si="33"/>
        <v>41365</v>
      </c>
      <c r="I33" s="623">
        <f t="shared" si="33"/>
        <v>41395</v>
      </c>
      <c r="J33" s="623">
        <f t="shared" si="33"/>
        <v>41426</v>
      </c>
      <c r="K33" s="623">
        <f t="shared" si="33"/>
        <v>41456</v>
      </c>
      <c r="L33" s="623">
        <f t="shared" si="33"/>
        <v>41487</v>
      </c>
      <c r="M33" s="623">
        <f t="shared" si="33"/>
        <v>41518</v>
      </c>
      <c r="N33" s="623">
        <f t="shared" si="33"/>
        <v>41548</v>
      </c>
      <c r="O33" s="623">
        <f t="shared" si="33"/>
        <v>41579</v>
      </c>
      <c r="P33" s="623">
        <f t="shared" si="33"/>
        <v>41609</v>
      </c>
      <c r="Q33" s="623">
        <f t="shared" ref="Q33:AZ33" si="34">+Q25</f>
        <v>41640</v>
      </c>
      <c r="R33" s="623">
        <f t="shared" si="34"/>
        <v>41671</v>
      </c>
      <c r="S33" s="623">
        <f t="shared" si="34"/>
        <v>41699</v>
      </c>
      <c r="T33" s="623">
        <f t="shared" si="34"/>
        <v>41730</v>
      </c>
      <c r="U33" s="623">
        <f t="shared" si="34"/>
        <v>41760</v>
      </c>
      <c r="V33" s="623">
        <f t="shared" si="34"/>
        <v>41791</v>
      </c>
      <c r="W33" s="623">
        <f t="shared" si="34"/>
        <v>41821</v>
      </c>
      <c r="X33" s="623">
        <f t="shared" si="34"/>
        <v>41852</v>
      </c>
      <c r="Y33" s="623">
        <f t="shared" si="34"/>
        <v>41883</v>
      </c>
      <c r="Z33" s="623">
        <f t="shared" si="34"/>
        <v>41913</v>
      </c>
      <c r="AA33" s="623">
        <f t="shared" si="34"/>
        <v>41944</v>
      </c>
      <c r="AB33" s="623">
        <f t="shared" si="34"/>
        <v>41974</v>
      </c>
      <c r="AC33" s="623">
        <f t="shared" si="34"/>
        <v>42005</v>
      </c>
      <c r="AD33" s="623">
        <f t="shared" si="34"/>
        <v>42036</v>
      </c>
      <c r="AE33" s="623">
        <f t="shared" si="34"/>
        <v>42064</v>
      </c>
      <c r="AF33" s="623">
        <f t="shared" si="34"/>
        <v>42095</v>
      </c>
      <c r="AG33" s="623">
        <f t="shared" si="34"/>
        <v>42125</v>
      </c>
      <c r="AH33" s="623">
        <f t="shared" si="34"/>
        <v>42156</v>
      </c>
      <c r="AI33" s="623">
        <f t="shared" si="34"/>
        <v>42186</v>
      </c>
      <c r="AJ33" s="623">
        <f t="shared" si="34"/>
        <v>42217</v>
      </c>
      <c r="AK33" s="623">
        <f t="shared" si="34"/>
        <v>42248</v>
      </c>
      <c r="AL33" s="623">
        <f t="shared" si="34"/>
        <v>42278</v>
      </c>
      <c r="AM33" s="623">
        <f t="shared" si="34"/>
        <v>42309</v>
      </c>
      <c r="AN33" s="623">
        <f t="shared" si="34"/>
        <v>42339</v>
      </c>
      <c r="AO33" s="623">
        <f t="shared" si="34"/>
        <v>42370</v>
      </c>
      <c r="AP33" s="623">
        <f t="shared" si="34"/>
        <v>42401</v>
      </c>
      <c r="AQ33" s="623">
        <f t="shared" si="34"/>
        <v>42430</v>
      </c>
      <c r="AR33" s="623">
        <f t="shared" si="34"/>
        <v>42461</v>
      </c>
      <c r="AS33" s="623">
        <f t="shared" si="34"/>
        <v>42491</v>
      </c>
      <c r="AT33" s="623">
        <f t="shared" si="34"/>
        <v>42522</v>
      </c>
      <c r="AU33" s="623">
        <f t="shared" si="34"/>
        <v>42552</v>
      </c>
      <c r="AV33" s="623">
        <f t="shared" si="34"/>
        <v>42583</v>
      </c>
      <c r="AW33" s="623">
        <f t="shared" si="34"/>
        <v>42614</v>
      </c>
      <c r="AX33" s="623">
        <f t="shared" si="34"/>
        <v>42644</v>
      </c>
      <c r="AY33" s="623">
        <f t="shared" si="34"/>
        <v>42675</v>
      </c>
      <c r="AZ33" s="623">
        <f t="shared" si="34"/>
        <v>42705</v>
      </c>
      <c r="BA33" s="623">
        <f t="shared" ref="BA33:DL33" si="35">+BA25</f>
        <v>42736</v>
      </c>
      <c r="BB33" s="623">
        <f t="shared" si="35"/>
        <v>42767</v>
      </c>
      <c r="BC33" s="623">
        <f t="shared" si="35"/>
        <v>42795</v>
      </c>
      <c r="BD33" s="623">
        <f t="shared" si="35"/>
        <v>42826</v>
      </c>
      <c r="BE33" s="623">
        <f t="shared" si="35"/>
        <v>42856</v>
      </c>
      <c r="BF33" s="623">
        <f t="shared" si="35"/>
        <v>42887</v>
      </c>
      <c r="BG33" s="623">
        <f t="shared" si="35"/>
        <v>42917</v>
      </c>
      <c r="BH33" s="623">
        <f t="shared" si="35"/>
        <v>42948</v>
      </c>
      <c r="BI33" s="623">
        <f t="shared" si="35"/>
        <v>42979</v>
      </c>
      <c r="BJ33" s="623">
        <f t="shared" si="35"/>
        <v>43009</v>
      </c>
      <c r="BK33" s="623">
        <f t="shared" si="35"/>
        <v>43040</v>
      </c>
      <c r="BL33" s="623">
        <f t="shared" si="35"/>
        <v>43070</v>
      </c>
      <c r="BM33" s="623">
        <f t="shared" si="35"/>
        <v>43101</v>
      </c>
      <c r="BN33" s="623">
        <f t="shared" si="35"/>
        <v>43132</v>
      </c>
      <c r="BO33" s="623">
        <f t="shared" si="35"/>
        <v>43160</v>
      </c>
      <c r="BP33" s="623">
        <f t="shared" si="35"/>
        <v>43191</v>
      </c>
      <c r="BQ33" s="623">
        <f t="shared" si="35"/>
        <v>43221</v>
      </c>
      <c r="BR33" s="623">
        <f t="shared" si="35"/>
        <v>43252</v>
      </c>
      <c r="BS33" s="623">
        <f t="shared" si="35"/>
        <v>43282</v>
      </c>
      <c r="BT33" s="623">
        <f t="shared" si="35"/>
        <v>43313</v>
      </c>
      <c r="BU33" s="623">
        <f t="shared" si="35"/>
        <v>43344</v>
      </c>
      <c r="BV33" s="623">
        <f t="shared" si="35"/>
        <v>43374</v>
      </c>
      <c r="BW33" s="623">
        <f t="shared" si="35"/>
        <v>43405</v>
      </c>
      <c r="BX33" s="623">
        <f t="shared" si="35"/>
        <v>43435</v>
      </c>
      <c r="BY33" s="623">
        <f t="shared" si="35"/>
        <v>43466</v>
      </c>
      <c r="BZ33" s="623">
        <f t="shared" si="35"/>
        <v>43497</v>
      </c>
      <c r="CA33" s="623">
        <f t="shared" si="35"/>
        <v>43525</v>
      </c>
      <c r="CB33" s="623">
        <f t="shared" si="35"/>
        <v>43556</v>
      </c>
      <c r="CC33" s="623">
        <f t="shared" si="35"/>
        <v>43586</v>
      </c>
      <c r="CD33" s="623">
        <f t="shared" si="35"/>
        <v>43617</v>
      </c>
      <c r="CE33" s="623">
        <f t="shared" si="35"/>
        <v>43647</v>
      </c>
      <c r="CF33" s="623">
        <f t="shared" si="35"/>
        <v>43678</v>
      </c>
      <c r="CG33" s="623">
        <f t="shared" si="35"/>
        <v>43709</v>
      </c>
      <c r="CH33" s="623">
        <f t="shared" si="35"/>
        <v>43739</v>
      </c>
      <c r="CI33" s="623">
        <f t="shared" si="35"/>
        <v>43770</v>
      </c>
      <c r="CJ33" s="623">
        <f t="shared" si="35"/>
        <v>43800</v>
      </c>
      <c r="CK33" s="623">
        <f t="shared" si="35"/>
        <v>43831</v>
      </c>
      <c r="CL33" s="623">
        <f t="shared" si="35"/>
        <v>43862</v>
      </c>
      <c r="CM33" s="623">
        <f t="shared" si="35"/>
        <v>43891</v>
      </c>
      <c r="CN33" s="623">
        <f t="shared" si="35"/>
        <v>43922</v>
      </c>
      <c r="CO33" s="623">
        <f t="shared" si="35"/>
        <v>43952</v>
      </c>
      <c r="CP33" s="623">
        <f t="shared" si="35"/>
        <v>43983</v>
      </c>
      <c r="CQ33" s="623">
        <f t="shared" si="35"/>
        <v>44013</v>
      </c>
      <c r="CR33" s="623">
        <f t="shared" si="35"/>
        <v>44044</v>
      </c>
      <c r="CS33" s="623">
        <f t="shared" si="35"/>
        <v>44075</v>
      </c>
      <c r="CT33" s="623">
        <f t="shared" si="35"/>
        <v>44105</v>
      </c>
      <c r="CU33" s="623">
        <f t="shared" si="35"/>
        <v>44136</v>
      </c>
      <c r="CV33" s="623">
        <f t="shared" si="35"/>
        <v>44166</v>
      </c>
      <c r="CW33" s="623">
        <f t="shared" si="35"/>
        <v>44197</v>
      </c>
      <c r="CX33" s="623">
        <f t="shared" si="35"/>
        <v>44228</v>
      </c>
      <c r="CY33" s="623">
        <f t="shared" si="35"/>
        <v>44256</v>
      </c>
      <c r="CZ33" s="623">
        <f t="shared" si="35"/>
        <v>44287</v>
      </c>
      <c r="DA33" s="623">
        <f t="shared" si="35"/>
        <v>44317</v>
      </c>
      <c r="DB33" s="623">
        <f t="shared" si="35"/>
        <v>44348</v>
      </c>
      <c r="DC33" s="623">
        <f t="shared" si="35"/>
        <v>44378</v>
      </c>
      <c r="DD33" s="623">
        <f t="shared" si="35"/>
        <v>44409</v>
      </c>
      <c r="DE33" s="623">
        <f t="shared" si="35"/>
        <v>44440</v>
      </c>
      <c r="DF33" s="623">
        <f t="shared" si="35"/>
        <v>44470</v>
      </c>
      <c r="DG33" s="623">
        <f t="shared" si="35"/>
        <v>44501</v>
      </c>
      <c r="DH33" s="623">
        <f t="shared" si="35"/>
        <v>44531</v>
      </c>
      <c r="DI33" s="623">
        <f t="shared" si="35"/>
        <v>44562</v>
      </c>
      <c r="DJ33" s="623">
        <f t="shared" si="35"/>
        <v>44593</v>
      </c>
      <c r="DK33" s="623">
        <f t="shared" si="35"/>
        <v>44621</v>
      </c>
      <c r="DL33" s="623">
        <f t="shared" si="35"/>
        <v>44652</v>
      </c>
      <c r="DM33" s="623">
        <f t="shared" ref="DM33:FX33" si="36">+DM25</f>
        <v>44682</v>
      </c>
      <c r="DN33" s="623">
        <f t="shared" si="36"/>
        <v>44713</v>
      </c>
      <c r="DO33" s="623">
        <f t="shared" si="36"/>
        <v>44743</v>
      </c>
      <c r="DP33" s="623">
        <f t="shared" si="36"/>
        <v>44774</v>
      </c>
      <c r="DQ33" s="623">
        <f t="shared" si="36"/>
        <v>44805</v>
      </c>
      <c r="DR33" s="623">
        <f t="shared" si="36"/>
        <v>44835</v>
      </c>
      <c r="DS33" s="623">
        <f t="shared" si="36"/>
        <v>44866</v>
      </c>
      <c r="DT33" s="623">
        <f t="shared" si="36"/>
        <v>44896</v>
      </c>
      <c r="DU33" s="623">
        <f t="shared" si="36"/>
        <v>44927</v>
      </c>
      <c r="DV33" s="623">
        <f t="shared" si="36"/>
        <v>44958</v>
      </c>
      <c r="DW33" s="623">
        <f t="shared" si="36"/>
        <v>44986</v>
      </c>
      <c r="DX33" s="623">
        <f t="shared" si="36"/>
        <v>45017</v>
      </c>
      <c r="DY33" s="623">
        <f t="shared" si="36"/>
        <v>45047</v>
      </c>
      <c r="DZ33" s="623">
        <f t="shared" si="36"/>
        <v>45078</v>
      </c>
      <c r="EA33" s="623">
        <f t="shared" si="36"/>
        <v>45108</v>
      </c>
      <c r="EB33" s="623">
        <f t="shared" si="36"/>
        <v>45139</v>
      </c>
      <c r="EC33" s="623">
        <f t="shared" si="36"/>
        <v>45170</v>
      </c>
      <c r="ED33" s="623">
        <f t="shared" si="36"/>
        <v>45200</v>
      </c>
      <c r="EE33" s="623">
        <f t="shared" si="36"/>
        <v>45231</v>
      </c>
      <c r="EF33" s="623">
        <f t="shared" si="36"/>
        <v>45261</v>
      </c>
      <c r="EG33" s="623">
        <f t="shared" si="36"/>
        <v>45292</v>
      </c>
      <c r="EH33" s="623">
        <f t="shared" si="36"/>
        <v>45323</v>
      </c>
      <c r="EI33" s="623">
        <f t="shared" si="36"/>
        <v>45352</v>
      </c>
      <c r="EJ33" s="623">
        <f t="shared" si="36"/>
        <v>45383</v>
      </c>
      <c r="EK33" s="623">
        <f t="shared" si="36"/>
        <v>45413</v>
      </c>
      <c r="EL33" s="623">
        <f t="shared" si="36"/>
        <v>45444</v>
      </c>
      <c r="EM33" s="623">
        <f t="shared" si="36"/>
        <v>45474</v>
      </c>
      <c r="EN33" s="623">
        <f t="shared" si="36"/>
        <v>45505</v>
      </c>
      <c r="EO33" s="623">
        <f t="shared" si="36"/>
        <v>45536</v>
      </c>
      <c r="EP33" s="623">
        <f t="shared" si="36"/>
        <v>45566</v>
      </c>
      <c r="EQ33" s="623">
        <f t="shared" si="36"/>
        <v>45597</v>
      </c>
      <c r="ER33" s="623">
        <f t="shared" si="36"/>
        <v>45627</v>
      </c>
      <c r="ES33" s="623">
        <f t="shared" si="36"/>
        <v>45658</v>
      </c>
      <c r="ET33" s="623">
        <f t="shared" si="36"/>
        <v>45689</v>
      </c>
      <c r="EU33" s="623">
        <f t="shared" si="36"/>
        <v>45717</v>
      </c>
      <c r="EV33" s="623">
        <f t="shared" si="36"/>
        <v>45748</v>
      </c>
      <c r="EW33" s="623">
        <f t="shared" si="36"/>
        <v>45778</v>
      </c>
      <c r="EX33" s="623">
        <f t="shared" si="36"/>
        <v>45809</v>
      </c>
      <c r="EY33" s="623">
        <f t="shared" si="36"/>
        <v>45839</v>
      </c>
      <c r="EZ33" s="623">
        <f t="shared" si="36"/>
        <v>45870</v>
      </c>
      <c r="FA33" s="623">
        <f t="shared" si="36"/>
        <v>45901</v>
      </c>
      <c r="FB33" s="623">
        <f t="shared" si="36"/>
        <v>45931</v>
      </c>
      <c r="FC33" s="623">
        <f t="shared" si="36"/>
        <v>45962</v>
      </c>
      <c r="FD33" s="623">
        <f t="shared" si="36"/>
        <v>45992</v>
      </c>
      <c r="FE33" s="623">
        <f t="shared" si="36"/>
        <v>46023</v>
      </c>
      <c r="FF33" s="623">
        <f t="shared" si="36"/>
        <v>46054</v>
      </c>
      <c r="FG33" s="623">
        <f t="shared" si="36"/>
        <v>46082</v>
      </c>
      <c r="FH33" s="623">
        <f t="shared" si="36"/>
        <v>46113</v>
      </c>
      <c r="FI33" s="623">
        <f t="shared" si="36"/>
        <v>46143</v>
      </c>
      <c r="FJ33" s="623">
        <f t="shared" si="36"/>
        <v>46174</v>
      </c>
      <c r="FK33" s="623">
        <f t="shared" si="36"/>
        <v>46204</v>
      </c>
      <c r="FL33" s="623">
        <f t="shared" si="36"/>
        <v>46235</v>
      </c>
      <c r="FM33" s="623">
        <f t="shared" si="36"/>
        <v>46266</v>
      </c>
      <c r="FN33" s="623">
        <f t="shared" si="36"/>
        <v>46296</v>
      </c>
      <c r="FO33" s="623">
        <f t="shared" si="36"/>
        <v>46327</v>
      </c>
      <c r="FP33" s="623">
        <f t="shared" si="36"/>
        <v>46357</v>
      </c>
      <c r="FQ33" s="623">
        <f t="shared" si="36"/>
        <v>46388</v>
      </c>
      <c r="FR33" s="623">
        <f t="shared" si="36"/>
        <v>46419</v>
      </c>
      <c r="FS33" s="623">
        <f t="shared" si="36"/>
        <v>46447</v>
      </c>
      <c r="FT33" s="623">
        <f t="shared" si="36"/>
        <v>46478</v>
      </c>
      <c r="FU33" s="623">
        <f t="shared" si="36"/>
        <v>46508</v>
      </c>
      <c r="FV33" s="623">
        <f t="shared" si="36"/>
        <v>46539</v>
      </c>
      <c r="FW33" s="623">
        <f t="shared" si="36"/>
        <v>46569</v>
      </c>
      <c r="FX33" s="623">
        <f t="shared" si="36"/>
        <v>46600</v>
      </c>
      <c r="FY33" s="623">
        <f t="shared" ref="FY33:GB33" si="37">+FY25</f>
        <v>46631</v>
      </c>
      <c r="FZ33" s="623">
        <f t="shared" si="37"/>
        <v>46661</v>
      </c>
      <c r="GA33" s="623">
        <f t="shared" si="37"/>
        <v>46692</v>
      </c>
      <c r="GB33" s="623">
        <f t="shared" si="37"/>
        <v>46722</v>
      </c>
      <c r="XEM33" s="139">
        <v>41487</v>
      </c>
      <c r="XEN33" s="142">
        <v>352</v>
      </c>
      <c r="XEO33" s="142">
        <v>392</v>
      </c>
      <c r="XEP33" s="142">
        <v>528</v>
      </c>
      <c r="XEQ33" s="142">
        <v>144</v>
      </c>
      <c r="XER33" s="142">
        <v>72</v>
      </c>
      <c r="XES33" s="142">
        <v>176</v>
      </c>
      <c r="XET33" s="142">
        <f t="shared" si="0"/>
        <v>744</v>
      </c>
    </row>
    <row r="34" spans="2:184 16363:16374">
      <c r="B34" s="239">
        <f>+XEQ207</f>
        <v>5</v>
      </c>
      <c r="C34" s="7" t="s">
        <v>91</v>
      </c>
      <c r="D34" s="41" t="s">
        <v>68</v>
      </c>
      <c r="E34" s="52">
        <f>+VLOOKUP(E$18,$XEM$2:$XET$305,$B33,FALSE)</f>
        <v>744</v>
      </c>
      <c r="F34" s="53">
        <f t="shared" ref="F34:BQ37" si="38">+VLOOKUP(F$18,$XEM$2:$XET$305,$B33,FALSE)</f>
        <v>672</v>
      </c>
      <c r="G34" s="53">
        <f t="shared" si="38"/>
        <v>744</v>
      </c>
      <c r="H34" s="53">
        <f t="shared" si="38"/>
        <v>720</v>
      </c>
      <c r="I34" s="53">
        <f t="shared" si="38"/>
        <v>744</v>
      </c>
      <c r="J34" s="53">
        <f t="shared" si="38"/>
        <v>720</v>
      </c>
      <c r="K34" s="53">
        <f t="shared" si="38"/>
        <v>744</v>
      </c>
      <c r="L34" s="53">
        <f t="shared" si="38"/>
        <v>744</v>
      </c>
      <c r="M34" s="53">
        <f t="shared" si="38"/>
        <v>720</v>
      </c>
      <c r="N34" s="53">
        <f t="shared" si="38"/>
        <v>744</v>
      </c>
      <c r="O34" s="53">
        <f t="shared" si="38"/>
        <v>720</v>
      </c>
      <c r="P34" s="53">
        <f t="shared" si="38"/>
        <v>744</v>
      </c>
      <c r="Q34" s="53">
        <f t="shared" si="38"/>
        <v>744</v>
      </c>
      <c r="R34" s="53">
        <f t="shared" si="38"/>
        <v>672</v>
      </c>
      <c r="S34" s="53">
        <f t="shared" si="38"/>
        <v>744</v>
      </c>
      <c r="T34" s="53">
        <f t="shared" si="38"/>
        <v>720</v>
      </c>
      <c r="U34" s="53">
        <f t="shared" si="38"/>
        <v>744</v>
      </c>
      <c r="V34" s="53">
        <f t="shared" si="38"/>
        <v>720</v>
      </c>
      <c r="W34" s="53">
        <f t="shared" si="38"/>
        <v>744</v>
      </c>
      <c r="X34" s="53">
        <f t="shared" si="38"/>
        <v>744</v>
      </c>
      <c r="Y34" s="53">
        <f t="shared" si="38"/>
        <v>720</v>
      </c>
      <c r="Z34" s="53">
        <f t="shared" si="38"/>
        <v>744</v>
      </c>
      <c r="AA34" s="53">
        <f t="shared" si="38"/>
        <v>720</v>
      </c>
      <c r="AB34" s="53">
        <f t="shared" si="38"/>
        <v>744</v>
      </c>
      <c r="AC34" s="53">
        <f t="shared" si="38"/>
        <v>744</v>
      </c>
      <c r="AD34" s="53">
        <f t="shared" si="38"/>
        <v>672</v>
      </c>
      <c r="AE34" s="53">
        <f t="shared" si="38"/>
        <v>744</v>
      </c>
      <c r="AF34" s="53">
        <f t="shared" si="38"/>
        <v>720</v>
      </c>
      <c r="AG34" s="53">
        <f t="shared" si="38"/>
        <v>744</v>
      </c>
      <c r="AH34" s="53">
        <f t="shared" si="38"/>
        <v>720</v>
      </c>
      <c r="AI34" s="53">
        <f t="shared" si="38"/>
        <v>744</v>
      </c>
      <c r="AJ34" s="53">
        <f t="shared" si="38"/>
        <v>744</v>
      </c>
      <c r="AK34" s="53">
        <f t="shared" si="38"/>
        <v>720</v>
      </c>
      <c r="AL34" s="53">
        <f t="shared" si="38"/>
        <v>744</v>
      </c>
      <c r="AM34" s="53">
        <f t="shared" si="38"/>
        <v>720</v>
      </c>
      <c r="AN34" s="53">
        <f t="shared" si="38"/>
        <v>744</v>
      </c>
      <c r="AO34" s="53">
        <f t="shared" si="38"/>
        <v>744</v>
      </c>
      <c r="AP34" s="53">
        <f t="shared" si="38"/>
        <v>696</v>
      </c>
      <c r="AQ34" s="53">
        <f t="shared" si="38"/>
        <v>744</v>
      </c>
      <c r="AR34" s="53">
        <f t="shared" si="38"/>
        <v>720</v>
      </c>
      <c r="AS34" s="53">
        <f t="shared" si="38"/>
        <v>744</v>
      </c>
      <c r="AT34" s="53">
        <f t="shared" si="38"/>
        <v>720</v>
      </c>
      <c r="AU34" s="53">
        <f t="shared" si="38"/>
        <v>744</v>
      </c>
      <c r="AV34" s="53">
        <f t="shared" si="38"/>
        <v>744</v>
      </c>
      <c r="AW34" s="53">
        <f t="shared" si="38"/>
        <v>720</v>
      </c>
      <c r="AX34" s="53">
        <f t="shared" si="38"/>
        <v>744</v>
      </c>
      <c r="AY34" s="53">
        <f t="shared" si="38"/>
        <v>720</v>
      </c>
      <c r="AZ34" s="53">
        <f t="shared" si="38"/>
        <v>744</v>
      </c>
      <c r="BA34" s="53">
        <f t="shared" si="38"/>
        <v>744</v>
      </c>
      <c r="BB34" s="53">
        <f t="shared" si="38"/>
        <v>672</v>
      </c>
      <c r="BC34" s="53">
        <f t="shared" si="38"/>
        <v>744</v>
      </c>
      <c r="BD34" s="53">
        <f t="shared" si="38"/>
        <v>720</v>
      </c>
      <c r="BE34" s="53">
        <f t="shared" si="38"/>
        <v>744</v>
      </c>
      <c r="BF34" s="53">
        <f t="shared" si="38"/>
        <v>720</v>
      </c>
      <c r="BG34" s="53">
        <f t="shared" si="38"/>
        <v>744</v>
      </c>
      <c r="BH34" s="53">
        <f t="shared" si="38"/>
        <v>744</v>
      </c>
      <c r="BI34" s="53">
        <f t="shared" si="38"/>
        <v>720</v>
      </c>
      <c r="BJ34" s="53">
        <f t="shared" si="38"/>
        <v>744</v>
      </c>
      <c r="BK34" s="53">
        <f t="shared" si="38"/>
        <v>720</v>
      </c>
      <c r="BL34" s="53">
        <f t="shared" si="38"/>
        <v>744</v>
      </c>
      <c r="BM34" s="53">
        <f t="shared" si="38"/>
        <v>744</v>
      </c>
      <c r="BN34" s="53">
        <f t="shared" si="38"/>
        <v>672</v>
      </c>
      <c r="BO34" s="53">
        <f t="shared" si="38"/>
        <v>744</v>
      </c>
      <c r="BP34" s="53">
        <f t="shared" si="38"/>
        <v>720</v>
      </c>
      <c r="BQ34" s="53">
        <f t="shared" si="38"/>
        <v>744</v>
      </c>
      <c r="BR34" s="53">
        <f t="shared" ref="BR34:EC37" si="39">+VLOOKUP(BR$18,$XEM$2:$XET$305,$B33,FALSE)</f>
        <v>720</v>
      </c>
      <c r="BS34" s="53">
        <f t="shared" si="39"/>
        <v>744</v>
      </c>
      <c r="BT34" s="53">
        <f t="shared" si="39"/>
        <v>744</v>
      </c>
      <c r="BU34" s="53">
        <f t="shared" si="39"/>
        <v>720</v>
      </c>
      <c r="BV34" s="53">
        <f t="shared" si="39"/>
        <v>744</v>
      </c>
      <c r="BW34" s="53">
        <f t="shared" si="39"/>
        <v>720</v>
      </c>
      <c r="BX34" s="53">
        <f t="shared" si="39"/>
        <v>744</v>
      </c>
      <c r="BY34" s="53">
        <f t="shared" si="39"/>
        <v>744</v>
      </c>
      <c r="BZ34" s="53">
        <f t="shared" si="39"/>
        <v>672</v>
      </c>
      <c r="CA34" s="53">
        <f t="shared" si="39"/>
        <v>744</v>
      </c>
      <c r="CB34" s="53">
        <f t="shared" si="39"/>
        <v>720</v>
      </c>
      <c r="CC34" s="53">
        <f t="shared" si="39"/>
        <v>744</v>
      </c>
      <c r="CD34" s="53">
        <f t="shared" si="39"/>
        <v>720</v>
      </c>
      <c r="CE34" s="53">
        <f t="shared" si="39"/>
        <v>744</v>
      </c>
      <c r="CF34" s="53">
        <f t="shared" si="39"/>
        <v>744</v>
      </c>
      <c r="CG34" s="53">
        <f t="shared" si="39"/>
        <v>720</v>
      </c>
      <c r="CH34" s="53">
        <f t="shared" si="39"/>
        <v>744</v>
      </c>
      <c r="CI34" s="53">
        <f t="shared" si="39"/>
        <v>720</v>
      </c>
      <c r="CJ34" s="53">
        <f t="shared" si="39"/>
        <v>744</v>
      </c>
      <c r="CK34" s="53">
        <f t="shared" si="39"/>
        <v>744</v>
      </c>
      <c r="CL34" s="53">
        <f t="shared" si="39"/>
        <v>696</v>
      </c>
      <c r="CM34" s="53">
        <f t="shared" si="39"/>
        <v>744</v>
      </c>
      <c r="CN34" s="53">
        <f t="shared" si="39"/>
        <v>720</v>
      </c>
      <c r="CO34" s="53">
        <f t="shared" si="39"/>
        <v>744</v>
      </c>
      <c r="CP34" s="53">
        <f t="shared" si="39"/>
        <v>720</v>
      </c>
      <c r="CQ34" s="53">
        <f t="shared" si="39"/>
        <v>744</v>
      </c>
      <c r="CR34" s="53">
        <f t="shared" si="39"/>
        <v>744</v>
      </c>
      <c r="CS34" s="53">
        <f t="shared" si="39"/>
        <v>720</v>
      </c>
      <c r="CT34" s="53">
        <f t="shared" si="39"/>
        <v>744</v>
      </c>
      <c r="CU34" s="53">
        <f t="shared" si="39"/>
        <v>720</v>
      </c>
      <c r="CV34" s="53">
        <f t="shared" si="39"/>
        <v>744</v>
      </c>
      <c r="CW34" s="53">
        <f t="shared" si="39"/>
        <v>744</v>
      </c>
      <c r="CX34" s="53">
        <f t="shared" si="39"/>
        <v>672</v>
      </c>
      <c r="CY34" s="53">
        <f t="shared" si="39"/>
        <v>744</v>
      </c>
      <c r="CZ34" s="53">
        <f t="shared" si="39"/>
        <v>720</v>
      </c>
      <c r="DA34" s="53">
        <f t="shared" si="39"/>
        <v>744</v>
      </c>
      <c r="DB34" s="53">
        <f t="shared" si="39"/>
        <v>720</v>
      </c>
      <c r="DC34" s="53">
        <f t="shared" si="39"/>
        <v>744</v>
      </c>
      <c r="DD34" s="53">
        <f t="shared" si="39"/>
        <v>744</v>
      </c>
      <c r="DE34" s="53">
        <f t="shared" si="39"/>
        <v>720</v>
      </c>
      <c r="DF34" s="53">
        <f t="shared" si="39"/>
        <v>744</v>
      </c>
      <c r="DG34" s="53">
        <f t="shared" si="39"/>
        <v>720</v>
      </c>
      <c r="DH34" s="53">
        <f t="shared" si="39"/>
        <v>744</v>
      </c>
      <c r="DI34" s="53">
        <f t="shared" si="39"/>
        <v>744</v>
      </c>
      <c r="DJ34" s="53">
        <f t="shared" si="39"/>
        <v>672</v>
      </c>
      <c r="DK34" s="53">
        <f t="shared" si="39"/>
        <v>744</v>
      </c>
      <c r="DL34" s="53">
        <f t="shared" si="39"/>
        <v>720</v>
      </c>
      <c r="DM34" s="53">
        <f t="shared" si="39"/>
        <v>744</v>
      </c>
      <c r="DN34" s="53">
        <f t="shared" si="39"/>
        <v>720</v>
      </c>
      <c r="DO34" s="53">
        <f t="shared" si="39"/>
        <v>744</v>
      </c>
      <c r="DP34" s="53">
        <f t="shared" si="39"/>
        <v>744</v>
      </c>
      <c r="DQ34" s="53">
        <f t="shared" si="39"/>
        <v>720</v>
      </c>
      <c r="DR34" s="53">
        <f t="shared" si="39"/>
        <v>744</v>
      </c>
      <c r="DS34" s="53">
        <f t="shared" si="39"/>
        <v>720</v>
      </c>
      <c r="DT34" s="53">
        <f t="shared" si="39"/>
        <v>744</v>
      </c>
      <c r="DU34" s="53">
        <f t="shared" si="39"/>
        <v>744</v>
      </c>
      <c r="DV34" s="53">
        <f t="shared" si="39"/>
        <v>672</v>
      </c>
      <c r="DW34" s="53">
        <f t="shared" si="39"/>
        <v>744</v>
      </c>
      <c r="DX34" s="53">
        <f t="shared" si="39"/>
        <v>720</v>
      </c>
      <c r="DY34" s="53">
        <f t="shared" si="39"/>
        <v>744</v>
      </c>
      <c r="DZ34" s="53">
        <f t="shared" si="39"/>
        <v>720</v>
      </c>
      <c r="EA34" s="53">
        <f t="shared" si="39"/>
        <v>744</v>
      </c>
      <c r="EB34" s="53">
        <f t="shared" si="39"/>
        <v>744</v>
      </c>
      <c r="EC34" s="53">
        <f t="shared" si="39"/>
        <v>720</v>
      </c>
      <c r="ED34" s="53">
        <f t="shared" ref="ED34:GB38" si="40">+VLOOKUP(ED$18,$XEM$2:$XET$305,$B33,FALSE)</f>
        <v>744</v>
      </c>
      <c r="EE34" s="53">
        <f t="shared" si="40"/>
        <v>720</v>
      </c>
      <c r="EF34" s="53">
        <f t="shared" si="40"/>
        <v>744</v>
      </c>
      <c r="EG34" s="53">
        <f t="shared" si="40"/>
        <v>744</v>
      </c>
      <c r="EH34" s="53">
        <f t="shared" si="40"/>
        <v>696</v>
      </c>
      <c r="EI34" s="53">
        <f t="shared" si="40"/>
        <v>744</v>
      </c>
      <c r="EJ34" s="53">
        <f t="shared" si="40"/>
        <v>720</v>
      </c>
      <c r="EK34" s="53">
        <f t="shared" si="40"/>
        <v>744</v>
      </c>
      <c r="EL34" s="53">
        <f t="shared" si="40"/>
        <v>720</v>
      </c>
      <c r="EM34" s="53">
        <f t="shared" si="40"/>
        <v>744</v>
      </c>
      <c r="EN34" s="53">
        <f t="shared" si="40"/>
        <v>744</v>
      </c>
      <c r="EO34" s="53">
        <f t="shared" si="40"/>
        <v>720</v>
      </c>
      <c r="EP34" s="53">
        <f t="shared" si="40"/>
        <v>744</v>
      </c>
      <c r="EQ34" s="53">
        <f t="shared" si="40"/>
        <v>720</v>
      </c>
      <c r="ER34" s="53">
        <f t="shared" si="40"/>
        <v>744</v>
      </c>
      <c r="ES34" s="53">
        <f t="shared" si="40"/>
        <v>744</v>
      </c>
      <c r="ET34" s="53">
        <f t="shared" si="40"/>
        <v>672</v>
      </c>
      <c r="EU34" s="53">
        <f t="shared" si="40"/>
        <v>744</v>
      </c>
      <c r="EV34" s="53">
        <f t="shared" si="40"/>
        <v>720</v>
      </c>
      <c r="EW34" s="53">
        <f t="shared" si="40"/>
        <v>744</v>
      </c>
      <c r="EX34" s="53">
        <f t="shared" si="40"/>
        <v>720</v>
      </c>
      <c r="EY34" s="53">
        <f t="shared" si="40"/>
        <v>744</v>
      </c>
      <c r="EZ34" s="53">
        <f t="shared" si="40"/>
        <v>744</v>
      </c>
      <c r="FA34" s="53">
        <f t="shared" si="40"/>
        <v>720</v>
      </c>
      <c r="FB34" s="53">
        <f t="shared" si="40"/>
        <v>744</v>
      </c>
      <c r="FC34" s="53">
        <f t="shared" si="40"/>
        <v>720</v>
      </c>
      <c r="FD34" s="53">
        <f t="shared" si="40"/>
        <v>744</v>
      </c>
      <c r="FE34" s="53">
        <f t="shared" si="40"/>
        <v>744</v>
      </c>
      <c r="FF34" s="53">
        <f t="shared" si="40"/>
        <v>672</v>
      </c>
      <c r="FG34" s="53">
        <f t="shared" si="40"/>
        <v>744</v>
      </c>
      <c r="FH34" s="53">
        <f t="shared" si="40"/>
        <v>720</v>
      </c>
      <c r="FI34" s="53">
        <f t="shared" si="40"/>
        <v>744</v>
      </c>
      <c r="FJ34" s="53">
        <f t="shared" si="40"/>
        <v>720</v>
      </c>
      <c r="FK34" s="53">
        <f t="shared" si="40"/>
        <v>744</v>
      </c>
      <c r="FL34" s="53">
        <f t="shared" si="40"/>
        <v>744</v>
      </c>
      <c r="FM34" s="53">
        <f t="shared" si="40"/>
        <v>720</v>
      </c>
      <c r="FN34" s="53">
        <f t="shared" si="40"/>
        <v>744</v>
      </c>
      <c r="FO34" s="53">
        <f t="shared" si="40"/>
        <v>720</v>
      </c>
      <c r="FP34" s="53">
        <f t="shared" si="40"/>
        <v>744</v>
      </c>
      <c r="FQ34" s="53">
        <f t="shared" si="40"/>
        <v>744</v>
      </c>
      <c r="FR34" s="53">
        <f t="shared" si="40"/>
        <v>672</v>
      </c>
      <c r="FS34" s="53">
        <f t="shared" si="40"/>
        <v>744</v>
      </c>
      <c r="FT34" s="53">
        <f t="shared" si="40"/>
        <v>720</v>
      </c>
      <c r="FU34" s="53">
        <f t="shared" si="40"/>
        <v>744</v>
      </c>
      <c r="FV34" s="53">
        <f t="shared" si="40"/>
        <v>720</v>
      </c>
      <c r="FW34" s="53">
        <f t="shared" si="40"/>
        <v>744</v>
      </c>
      <c r="FX34" s="53">
        <f t="shared" si="40"/>
        <v>744</v>
      </c>
      <c r="FY34" s="53">
        <f t="shared" si="40"/>
        <v>720</v>
      </c>
      <c r="FZ34" s="53">
        <f t="shared" si="40"/>
        <v>744</v>
      </c>
      <c r="GA34" s="53">
        <f t="shared" si="40"/>
        <v>720</v>
      </c>
      <c r="GB34" s="53">
        <f t="shared" si="40"/>
        <v>744</v>
      </c>
      <c r="XEM34" s="139">
        <v>41518</v>
      </c>
      <c r="XEN34" s="142">
        <v>320</v>
      </c>
      <c r="XEO34" s="142">
        <v>400</v>
      </c>
      <c r="XEP34" s="142">
        <v>480</v>
      </c>
      <c r="XEQ34" s="142">
        <v>160</v>
      </c>
      <c r="XER34" s="142">
        <v>80</v>
      </c>
      <c r="XES34" s="142">
        <v>160</v>
      </c>
      <c r="XET34" s="142">
        <f t="shared" si="0"/>
        <v>720</v>
      </c>
    </row>
    <row r="35" spans="2:184 16363:16374">
      <c r="B35" s="239">
        <f>+XER207</f>
        <v>6</v>
      </c>
      <c r="C35" s="7" t="s">
        <v>49</v>
      </c>
      <c r="D35" s="41" t="s">
        <v>69</v>
      </c>
      <c r="E35" s="54">
        <f>+VLOOKUP(E$18,$XEM$2:$XET$305,$B34,FALSE)</f>
        <v>144</v>
      </c>
      <c r="F35" s="55">
        <f t="shared" si="38"/>
        <v>128</v>
      </c>
      <c r="G35" s="55">
        <f t="shared" si="38"/>
        <v>160</v>
      </c>
      <c r="H35" s="55">
        <f t="shared" si="38"/>
        <v>128</v>
      </c>
      <c r="I35" s="55">
        <f t="shared" si="38"/>
        <v>144</v>
      </c>
      <c r="J35" s="55">
        <f t="shared" si="38"/>
        <v>160</v>
      </c>
      <c r="K35" s="55">
        <f t="shared" si="38"/>
        <v>144</v>
      </c>
      <c r="L35" s="55">
        <f t="shared" si="38"/>
        <v>144</v>
      </c>
      <c r="M35" s="55">
        <f t="shared" si="38"/>
        <v>160</v>
      </c>
      <c r="N35" s="55">
        <f t="shared" si="38"/>
        <v>128</v>
      </c>
      <c r="O35" s="55">
        <f t="shared" si="38"/>
        <v>160</v>
      </c>
      <c r="P35" s="55">
        <f t="shared" si="38"/>
        <v>160</v>
      </c>
      <c r="Q35" s="55">
        <f t="shared" si="38"/>
        <v>144</v>
      </c>
      <c r="R35" s="55">
        <f t="shared" si="38"/>
        <v>128</v>
      </c>
      <c r="S35" s="55">
        <f t="shared" si="38"/>
        <v>160</v>
      </c>
      <c r="T35" s="55">
        <f t="shared" si="38"/>
        <v>128</v>
      </c>
      <c r="U35" s="55">
        <f t="shared" si="38"/>
        <v>160</v>
      </c>
      <c r="V35" s="55">
        <f t="shared" si="38"/>
        <v>144</v>
      </c>
      <c r="W35" s="55">
        <f t="shared" si="38"/>
        <v>144</v>
      </c>
      <c r="X35" s="55">
        <f t="shared" si="38"/>
        <v>160</v>
      </c>
      <c r="Y35" s="55">
        <f t="shared" si="38"/>
        <v>144</v>
      </c>
      <c r="Z35" s="55">
        <f t="shared" si="38"/>
        <v>128</v>
      </c>
      <c r="AA35" s="55">
        <f t="shared" si="38"/>
        <v>176</v>
      </c>
      <c r="AB35" s="55">
        <f t="shared" si="38"/>
        <v>144</v>
      </c>
      <c r="AC35" s="55">
        <f t="shared" si="38"/>
        <v>160</v>
      </c>
      <c r="AD35" s="55">
        <f t="shared" si="38"/>
        <v>128</v>
      </c>
      <c r="AE35" s="55">
        <f t="shared" si="38"/>
        <v>144</v>
      </c>
      <c r="AF35" s="55">
        <f t="shared" si="38"/>
        <v>128</v>
      </c>
      <c r="AG35" s="55">
        <f t="shared" si="38"/>
        <v>176</v>
      </c>
      <c r="AH35" s="55">
        <f t="shared" si="38"/>
        <v>128</v>
      </c>
      <c r="AI35" s="55">
        <f t="shared" si="38"/>
        <v>128</v>
      </c>
      <c r="AJ35" s="55">
        <f t="shared" si="38"/>
        <v>160</v>
      </c>
      <c r="AK35" s="55">
        <f t="shared" si="38"/>
        <v>144</v>
      </c>
      <c r="AL35" s="55">
        <f t="shared" si="38"/>
        <v>144</v>
      </c>
      <c r="AM35" s="55">
        <f t="shared" si="38"/>
        <v>160</v>
      </c>
      <c r="AN35" s="55">
        <f t="shared" si="38"/>
        <v>144</v>
      </c>
      <c r="AO35" s="55">
        <f t="shared" si="38"/>
        <v>176</v>
      </c>
      <c r="AP35" s="55">
        <f t="shared" si="38"/>
        <v>128</v>
      </c>
      <c r="AQ35" s="55">
        <f t="shared" si="38"/>
        <v>128</v>
      </c>
      <c r="AR35" s="55">
        <f t="shared" si="38"/>
        <v>144</v>
      </c>
      <c r="AS35" s="55">
        <f t="shared" si="38"/>
        <v>160</v>
      </c>
      <c r="AT35" s="55">
        <f t="shared" si="38"/>
        <v>128</v>
      </c>
      <c r="AU35" s="55">
        <f t="shared" si="38"/>
        <v>176</v>
      </c>
      <c r="AV35" s="55">
        <f t="shared" si="38"/>
        <v>128</v>
      </c>
      <c r="AW35" s="55">
        <f t="shared" si="38"/>
        <v>144</v>
      </c>
      <c r="AX35" s="55">
        <f t="shared" si="38"/>
        <v>160</v>
      </c>
      <c r="AY35" s="55">
        <f t="shared" si="38"/>
        <v>144</v>
      </c>
      <c r="AZ35" s="55">
        <f t="shared" si="38"/>
        <v>160</v>
      </c>
      <c r="BA35" s="55">
        <f t="shared" si="38"/>
        <v>160</v>
      </c>
      <c r="BB35" s="55">
        <f t="shared" si="38"/>
        <v>128</v>
      </c>
      <c r="BC35" s="55">
        <f t="shared" si="38"/>
        <v>128</v>
      </c>
      <c r="BD35" s="55">
        <f t="shared" si="38"/>
        <v>160</v>
      </c>
      <c r="BE35" s="55">
        <f t="shared" si="38"/>
        <v>144</v>
      </c>
      <c r="BF35" s="55">
        <f t="shared" si="38"/>
        <v>128</v>
      </c>
      <c r="BG35" s="55">
        <f t="shared" si="38"/>
        <v>176</v>
      </c>
      <c r="BH35" s="55">
        <f t="shared" si="38"/>
        <v>128</v>
      </c>
      <c r="BI35" s="55">
        <f t="shared" si="38"/>
        <v>160</v>
      </c>
      <c r="BJ35" s="55">
        <f t="shared" si="38"/>
        <v>144</v>
      </c>
      <c r="BK35" s="55">
        <f t="shared" si="38"/>
        <v>144</v>
      </c>
      <c r="BL35" s="55">
        <f t="shared" si="38"/>
        <v>176</v>
      </c>
      <c r="BM35" s="55">
        <f t="shared" si="38"/>
        <v>144</v>
      </c>
      <c r="BN35" s="55">
        <f t="shared" si="38"/>
        <v>128</v>
      </c>
      <c r="BO35" s="55">
        <f t="shared" si="38"/>
        <v>144</v>
      </c>
      <c r="BP35" s="55">
        <f t="shared" si="38"/>
        <v>144</v>
      </c>
      <c r="BQ35" s="55">
        <f t="shared" si="38"/>
        <v>144</v>
      </c>
      <c r="BR35" s="55">
        <f t="shared" si="39"/>
        <v>144</v>
      </c>
      <c r="BS35" s="55">
        <f t="shared" si="39"/>
        <v>160</v>
      </c>
      <c r="BT35" s="55">
        <f t="shared" si="39"/>
        <v>128</v>
      </c>
      <c r="BU35" s="55">
        <f t="shared" si="39"/>
        <v>176</v>
      </c>
      <c r="BV35" s="55">
        <f t="shared" si="39"/>
        <v>128</v>
      </c>
      <c r="BW35" s="55">
        <f t="shared" si="39"/>
        <v>144</v>
      </c>
      <c r="BX35" s="55">
        <f t="shared" si="39"/>
        <v>176</v>
      </c>
      <c r="BY35" s="55">
        <f t="shared" si="39"/>
        <v>144</v>
      </c>
      <c r="BZ35" s="55">
        <f t="shared" si="39"/>
        <v>128</v>
      </c>
      <c r="CA35" s="55">
        <f t="shared" si="39"/>
        <v>160</v>
      </c>
      <c r="CB35" s="55">
        <f t="shared" si="39"/>
        <v>128</v>
      </c>
      <c r="CC35" s="55">
        <f t="shared" si="39"/>
        <v>144</v>
      </c>
      <c r="CD35" s="55">
        <f t="shared" si="39"/>
        <v>160</v>
      </c>
      <c r="CE35" s="55">
        <f t="shared" si="39"/>
        <v>144</v>
      </c>
      <c r="CF35" s="55">
        <f t="shared" si="39"/>
        <v>144</v>
      </c>
      <c r="CG35" s="55">
        <f t="shared" si="39"/>
        <v>160</v>
      </c>
      <c r="CH35" s="55">
        <f t="shared" si="39"/>
        <v>128</v>
      </c>
      <c r="CI35" s="55">
        <f t="shared" si="39"/>
        <v>160</v>
      </c>
      <c r="CJ35" s="55">
        <f t="shared" si="39"/>
        <v>160</v>
      </c>
      <c r="CK35" s="55">
        <f t="shared" si="39"/>
        <v>144</v>
      </c>
      <c r="CL35" s="55">
        <f t="shared" si="39"/>
        <v>144</v>
      </c>
      <c r="CM35" s="55">
        <f t="shared" si="39"/>
        <v>144</v>
      </c>
      <c r="CN35" s="55">
        <f t="shared" si="39"/>
        <v>128</v>
      </c>
      <c r="CO35" s="55">
        <f t="shared" si="39"/>
        <v>176</v>
      </c>
      <c r="CP35" s="55">
        <f t="shared" si="39"/>
        <v>128</v>
      </c>
      <c r="CQ35" s="55">
        <f t="shared" si="39"/>
        <v>128</v>
      </c>
      <c r="CR35" s="55">
        <f t="shared" si="39"/>
        <v>160</v>
      </c>
      <c r="CS35" s="55">
        <f t="shared" si="39"/>
        <v>144</v>
      </c>
      <c r="CT35" s="55">
        <f t="shared" si="39"/>
        <v>144</v>
      </c>
      <c r="CU35" s="55">
        <f t="shared" si="39"/>
        <v>160</v>
      </c>
      <c r="CV35" s="55">
        <f t="shared" si="39"/>
        <v>144</v>
      </c>
      <c r="CW35" s="55">
        <f t="shared" si="39"/>
        <v>176</v>
      </c>
      <c r="CX35" s="55">
        <f t="shared" si="39"/>
        <v>128</v>
      </c>
      <c r="CY35" s="55">
        <f t="shared" si="39"/>
        <v>128</v>
      </c>
      <c r="CZ35" s="55">
        <f t="shared" si="39"/>
        <v>128</v>
      </c>
      <c r="DA35" s="55">
        <f t="shared" si="39"/>
        <v>176</v>
      </c>
      <c r="DB35" s="55">
        <f t="shared" si="39"/>
        <v>128</v>
      </c>
      <c r="DC35" s="55">
        <f t="shared" si="39"/>
        <v>160</v>
      </c>
      <c r="DD35" s="55">
        <f t="shared" si="39"/>
        <v>144</v>
      </c>
      <c r="DE35" s="55">
        <f t="shared" si="39"/>
        <v>144</v>
      </c>
      <c r="DF35" s="55">
        <f t="shared" si="39"/>
        <v>160</v>
      </c>
      <c r="DG35" s="55">
        <f t="shared" si="39"/>
        <v>144</v>
      </c>
      <c r="DH35" s="55">
        <f t="shared" si="39"/>
        <v>128</v>
      </c>
      <c r="DI35" s="55">
        <f t="shared" si="39"/>
        <v>160</v>
      </c>
      <c r="DJ35" s="55">
        <f t="shared" si="39"/>
        <v>128</v>
      </c>
      <c r="DK35" s="55">
        <f t="shared" si="39"/>
        <v>128</v>
      </c>
      <c r="DL35" s="55">
        <f t="shared" si="39"/>
        <v>144</v>
      </c>
      <c r="DM35" s="55">
        <f t="shared" si="39"/>
        <v>160</v>
      </c>
      <c r="DN35" s="55">
        <f t="shared" si="39"/>
        <v>128</v>
      </c>
      <c r="DO35" s="55">
        <f t="shared" si="39"/>
        <v>176</v>
      </c>
      <c r="DP35" s="55">
        <f t="shared" si="39"/>
        <v>128</v>
      </c>
      <c r="DQ35" s="55">
        <f t="shared" si="39"/>
        <v>144</v>
      </c>
      <c r="DR35" s="55">
        <f t="shared" si="39"/>
        <v>160</v>
      </c>
      <c r="DS35" s="55">
        <f t="shared" si="39"/>
        <v>144</v>
      </c>
      <c r="DT35" s="55">
        <f t="shared" si="39"/>
        <v>160</v>
      </c>
      <c r="DU35" s="55">
        <f t="shared" si="39"/>
        <v>160</v>
      </c>
      <c r="DV35" s="55">
        <f t="shared" si="39"/>
        <v>128</v>
      </c>
      <c r="DW35" s="55">
        <f t="shared" si="39"/>
        <v>128</v>
      </c>
      <c r="DX35" s="55">
        <f t="shared" si="39"/>
        <v>160</v>
      </c>
      <c r="DY35" s="55">
        <f t="shared" si="39"/>
        <v>144</v>
      </c>
      <c r="DZ35" s="55">
        <f t="shared" si="39"/>
        <v>128</v>
      </c>
      <c r="EA35" s="55">
        <f t="shared" si="39"/>
        <v>176</v>
      </c>
      <c r="EB35" s="55">
        <f t="shared" si="39"/>
        <v>128</v>
      </c>
      <c r="EC35" s="55">
        <f t="shared" si="39"/>
        <v>160</v>
      </c>
      <c r="ED35" s="55">
        <f t="shared" si="40"/>
        <v>144</v>
      </c>
      <c r="EE35" s="55">
        <f t="shared" si="40"/>
        <v>144</v>
      </c>
      <c r="EF35" s="55">
        <f t="shared" si="40"/>
        <v>176</v>
      </c>
      <c r="EG35" s="55">
        <f t="shared" si="40"/>
        <v>144</v>
      </c>
      <c r="EH35" s="55">
        <f t="shared" si="40"/>
        <v>128</v>
      </c>
      <c r="EI35" s="55">
        <f t="shared" si="40"/>
        <v>160</v>
      </c>
      <c r="EJ35" s="55">
        <f t="shared" si="40"/>
        <v>128</v>
      </c>
      <c r="EK35" s="55">
        <f t="shared" si="40"/>
        <v>144</v>
      </c>
      <c r="EL35" s="55">
        <f t="shared" si="40"/>
        <v>160</v>
      </c>
      <c r="EM35" s="55">
        <f t="shared" si="40"/>
        <v>144</v>
      </c>
      <c r="EN35" s="55">
        <f t="shared" si="40"/>
        <v>144</v>
      </c>
      <c r="EO35" s="55">
        <f t="shared" si="40"/>
        <v>160</v>
      </c>
      <c r="EP35" s="55">
        <f t="shared" si="40"/>
        <v>128</v>
      </c>
      <c r="EQ35" s="55">
        <f t="shared" si="40"/>
        <v>160</v>
      </c>
      <c r="ER35" s="55">
        <f t="shared" si="40"/>
        <v>160</v>
      </c>
      <c r="ES35" s="55">
        <f t="shared" si="40"/>
        <v>144</v>
      </c>
      <c r="ET35" s="55">
        <f t="shared" si="40"/>
        <v>128</v>
      </c>
      <c r="EU35" s="55">
        <f t="shared" si="40"/>
        <v>160</v>
      </c>
      <c r="EV35" s="55">
        <f t="shared" si="40"/>
        <v>128</v>
      </c>
      <c r="EW35" s="55">
        <f t="shared" si="40"/>
        <v>160</v>
      </c>
      <c r="EX35" s="55">
        <f t="shared" si="40"/>
        <v>144</v>
      </c>
      <c r="EY35" s="55">
        <f t="shared" si="40"/>
        <v>144</v>
      </c>
      <c r="EZ35" s="55">
        <f t="shared" si="40"/>
        <v>160</v>
      </c>
      <c r="FA35" s="55">
        <f t="shared" si="40"/>
        <v>144</v>
      </c>
      <c r="FB35" s="55">
        <f t="shared" si="40"/>
        <v>128</v>
      </c>
      <c r="FC35" s="55">
        <f t="shared" si="40"/>
        <v>176</v>
      </c>
      <c r="FD35" s="55">
        <f t="shared" si="40"/>
        <v>144</v>
      </c>
      <c r="FE35" s="55">
        <f t="shared" si="40"/>
        <v>160</v>
      </c>
      <c r="FF35" s="55">
        <f t="shared" si="40"/>
        <v>128</v>
      </c>
      <c r="FG35" s="55">
        <f t="shared" si="40"/>
        <v>144</v>
      </c>
      <c r="FH35" s="55">
        <f t="shared" si="40"/>
        <v>128</v>
      </c>
      <c r="FI35" s="55">
        <f t="shared" si="40"/>
        <v>176</v>
      </c>
      <c r="FJ35" s="55">
        <f t="shared" si="40"/>
        <v>128</v>
      </c>
      <c r="FK35" s="55">
        <f t="shared" si="40"/>
        <v>128</v>
      </c>
      <c r="FL35" s="55">
        <f t="shared" si="40"/>
        <v>160</v>
      </c>
      <c r="FM35" s="55">
        <f t="shared" si="40"/>
        <v>144</v>
      </c>
      <c r="FN35" s="55">
        <f t="shared" si="40"/>
        <v>144</v>
      </c>
      <c r="FO35" s="55">
        <f t="shared" si="40"/>
        <v>160</v>
      </c>
      <c r="FP35" s="55">
        <f t="shared" si="40"/>
        <v>144</v>
      </c>
      <c r="FQ35" s="55">
        <f t="shared" si="40"/>
        <v>176</v>
      </c>
      <c r="FR35" s="55">
        <f t="shared" si="40"/>
        <v>128</v>
      </c>
      <c r="FS35" s="55">
        <f t="shared" si="40"/>
        <v>128</v>
      </c>
      <c r="FT35" s="55">
        <f t="shared" si="40"/>
        <v>128</v>
      </c>
      <c r="FU35" s="55">
        <f t="shared" si="40"/>
        <v>176</v>
      </c>
      <c r="FV35" s="55">
        <f t="shared" si="40"/>
        <v>128</v>
      </c>
      <c r="FW35" s="55">
        <f t="shared" si="40"/>
        <v>160</v>
      </c>
      <c r="FX35" s="55">
        <f t="shared" si="40"/>
        <v>144</v>
      </c>
      <c r="FY35" s="55">
        <f t="shared" si="40"/>
        <v>144</v>
      </c>
      <c r="FZ35" s="55">
        <f t="shared" si="40"/>
        <v>160</v>
      </c>
      <c r="GA35" s="55">
        <f t="shared" si="40"/>
        <v>144</v>
      </c>
      <c r="GB35" s="55">
        <f t="shared" si="40"/>
        <v>128</v>
      </c>
      <c r="XEM35" s="139">
        <v>41548</v>
      </c>
      <c r="XEN35" s="142">
        <v>368</v>
      </c>
      <c r="XEO35" s="142">
        <v>376</v>
      </c>
      <c r="XEP35" s="142">
        <v>552</v>
      </c>
      <c r="XEQ35" s="142">
        <v>128</v>
      </c>
      <c r="XER35" s="142">
        <v>64</v>
      </c>
      <c r="XES35" s="142">
        <v>184</v>
      </c>
      <c r="XET35" s="142">
        <f t="shared" si="0"/>
        <v>744</v>
      </c>
    </row>
    <row r="36" spans="2:184 16363:16374">
      <c r="B36" s="239">
        <f>+XEN207</f>
        <v>2</v>
      </c>
      <c r="C36" s="7"/>
      <c r="D36" s="41" t="s">
        <v>70</v>
      </c>
      <c r="E36" s="54">
        <f>+VLOOKUP(E$18,$XEM$2:$XET$305,$B35,FALSE)</f>
        <v>72</v>
      </c>
      <c r="F36" s="55">
        <f t="shared" si="38"/>
        <v>64</v>
      </c>
      <c r="G36" s="55">
        <f t="shared" si="38"/>
        <v>80</v>
      </c>
      <c r="H36" s="55">
        <f t="shared" si="38"/>
        <v>64</v>
      </c>
      <c r="I36" s="55">
        <f t="shared" si="38"/>
        <v>72</v>
      </c>
      <c r="J36" s="55">
        <f t="shared" si="38"/>
        <v>80</v>
      </c>
      <c r="K36" s="55">
        <f t="shared" si="38"/>
        <v>72</v>
      </c>
      <c r="L36" s="55">
        <f t="shared" si="38"/>
        <v>72</v>
      </c>
      <c r="M36" s="55">
        <f t="shared" si="38"/>
        <v>80</v>
      </c>
      <c r="N36" s="55">
        <f t="shared" si="38"/>
        <v>64</v>
      </c>
      <c r="O36" s="55">
        <f t="shared" si="38"/>
        <v>80</v>
      </c>
      <c r="P36" s="55">
        <f t="shared" si="38"/>
        <v>80</v>
      </c>
      <c r="Q36" s="55">
        <f t="shared" si="38"/>
        <v>72</v>
      </c>
      <c r="R36" s="55">
        <f t="shared" si="38"/>
        <v>64</v>
      </c>
      <c r="S36" s="55">
        <f t="shared" si="38"/>
        <v>80</v>
      </c>
      <c r="T36" s="55">
        <f t="shared" si="38"/>
        <v>64</v>
      </c>
      <c r="U36" s="55">
        <f t="shared" si="38"/>
        <v>80</v>
      </c>
      <c r="V36" s="55">
        <f t="shared" si="38"/>
        <v>72</v>
      </c>
      <c r="W36" s="55">
        <f t="shared" si="38"/>
        <v>72</v>
      </c>
      <c r="X36" s="55">
        <f t="shared" si="38"/>
        <v>80</v>
      </c>
      <c r="Y36" s="55">
        <f t="shared" si="38"/>
        <v>72</v>
      </c>
      <c r="Z36" s="55">
        <f t="shared" si="38"/>
        <v>64</v>
      </c>
      <c r="AA36" s="55">
        <f t="shared" si="38"/>
        <v>88</v>
      </c>
      <c r="AB36" s="55">
        <f t="shared" si="38"/>
        <v>72</v>
      </c>
      <c r="AC36" s="55">
        <f t="shared" si="38"/>
        <v>80</v>
      </c>
      <c r="AD36" s="55">
        <f t="shared" si="38"/>
        <v>64</v>
      </c>
      <c r="AE36" s="55">
        <f t="shared" si="38"/>
        <v>72</v>
      </c>
      <c r="AF36" s="55">
        <f t="shared" si="38"/>
        <v>64</v>
      </c>
      <c r="AG36" s="55">
        <f t="shared" si="38"/>
        <v>88</v>
      </c>
      <c r="AH36" s="55">
        <f t="shared" si="38"/>
        <v>64</v>
      </c>
      <c r="AI36" s="55">
        <f t="shared" si="38"/>
        <v>64</v>
      </c>
      <c r="AJ36" s="55">
        <f t="shared" si="38"/>
        <v>80</v>
      </c>
      <c r="AK36" s="55">
        <f t="shared" si="38"/>
        <v>72</v>
      </c>
      <c r="AL36" s="55">
        <f t="shared" si="38"/>
        <v>72</v>
      </c>
      <c r="AM36" s="55">
        <f t="shared" si="38"/>
        <v>80</v>
      </c>
      <c r="AN36" s="55">
        <f t="shared" si="38"/>
        <v>72</v>
      </c>
      <c r="AO36" s="55">
        <f t="shared" si="38"/>
        <v>88</v>
      </c>
      <c r="AP36" s="55">
        <f t="shared" si="38"/>
        <v>64</v>
      </c>
      <c r="AQ36" s="55">
        <f t="shared" si="38"/>
        <v>64</v>
      </c>
      <c r="AR36" s="55">
        <f t="shared" si="38"/>
        <v>72</v>
      </c>
      <c r="AS36" s="55">
        <f t="shared" si="38"/>
        <v>80</v>
      </c>
      <c r="AT36" s="55">
        <f t="shared" si="38"/>
        <v>64</v>
      </c>
      <c r="AU36" s="55">
        <f t="shared" si="38"/>
        <v>88</v>
      </c>
      <c r="AV36" s="55">
        <f t="shared" si="38"/>
        <v>64</v>
      </c>
      <c r="AW36" s="55">
        <f t="shared" si="38"/>
        <v>72</v>
      </c>
      <c r="AX36" s="55">
        <f t="shared" si="38"/>
        <v>80</v>
      </c>
      <c r="AY36" s="55">
        <f t="shared" si="38"/>
        <v>72</v>
      </c>
      <c r="AZ36" s="55">
        <f t="shared" si="38"/>
        <v>80</v>
      </c>
      <c r="BA36" s="55">
        <f t="shared" si="38"/>
        <v>80</v>
      </c>
      <c r="BB36" s="55">
        <f t="shared" si="38"/>
        <v>64</v>
      </c>
      <c r="BC36" s="55">
        <f t="shared" si="38"/>
        <v>64</v>
      </c>
      <c r="BD36" s="55">
        <f t="shared" si="38"/>
        <v>80</v>
      </c>
      <c r="BE36" s="55">
        <f t="shared" si="38"/>
        <v>72</v>
      </c>
      <c r="BF36" s="55">
        <f t="shared" si="38"/>
        <v>64</v>
      </c>
      <c r="BG36" s="55">
        <f t="shared" si="38"/>
        <v>88</v>
      </c>
      <c r="BH36" s="55">
        <f t="shared" si="38"/>
        <v>64</v>
      </c>
      <c r="BI36" s="55">
        <f t="shared" si="38"/>
        <v>80</v>
      </c>
      <c r="BJ36" s="55">
        <f t="shared" si="38"/>
        <v>72</v>
      </c>
      <c r="BK36" s="55">
        <f t="shared" si="38"/>
        <v>72</v>
      </c>
      <c r="BL36" s="55">
        <f t="shared" si="38"/>
        <v>88</v>
      </c>
      <c r="BM36" s="55">
        <f t="shared" si="38"/>
        <v>72</v>
      </c>
      <c r="BN36" s="55">
        <f t="shared" si="38"/>
        <v>64</v>
      </c>
      <c r="BO36" s="55">
        <f t="shared" si="38"/>
        <v>72</v>
      </c>
      <c r="BP36" s="55">
        <f t="shared" si="38"/>
        <v>72</v>
      </c>
      <c r="BQ36" s="55">
        <f t="shared" si="38"/>
        <v>72</v>
      </c>
      <c r="BR36" s="55">
        <f t="shared" si="39"/>
        <v>72</v>
      </c>
      <c r="BS36" s="55">
        <f t="shared" si="39"/>
        <v>80</v>
      </c>
      <c r="BT36" s="55">
        <f t="shared" si="39"/>
        <v>64</v>
      </c>
      <c r="BU36" s="55">
        <f t="shared" si="39"/>
        <v>88</v>
      </c>
      <c r="BV36" s="55">
        <f t="shared" si="39"/>
        <v>64</v>
      </c>
      <c r="BW36" s="55">
        <f t="shared" si="39"/>
        <v>72</v>
      </c>
      <c r="BX36" s="55">
        <f t="shared" si="39"/>
        <v>88</v>
      </c>
      <c r="BY36" s="55">
        <f t="shared" si="39"/>
        <v>72</v>
      </c>
      <c r="BZ36" s="55">
        <f t="shared" si="39"/>
        <v>64</v>
      </c>
      <c r="CA36" s="55">
        <f t="shared" si="39"/>
        <v>80</v>
      </c>
      <c r="CB36" s="55">
        <f t="shared" si="39"/>
        <v>64</v>
      </c>
      <c r="CC36" s="55">
        <f t="shared" si="39"/>
        <v>72</v>
      </c>
      <c r="CD36" s="55">
        <f t="shared" si="39"/>
        <v>80</v>
      </c>
      <c r="CE36" s="55">
        <f t="shared" si="39"/>
        <v>72</v>
      </c>
      <c r="CF36" s="55">
        <f t="shared" si="39"/>
        <v>72</v>
      </c>
      <c r="CG36" s="55">
        <f t="shared" si="39"/>
        <v>80</v>
      </c>
      <c r="CH36" s="55">
        <f t="shared" si="39"/>
        <v>64</v>
      </c>
      <c r="CI36" s="55">
        <f t="shared" si="39"/>
        <v>80</v>
      </c>
      <c r="CJ36" s="55">
        <f t="shared" si="39"/>
        <v>80</v>
      </c>
      <c r="CK36" s="55">
        <f t="shared" si="39"/>
        <v>72</v>
      </c>
      <c r="CL36" s="55">
        <f t="shared" si="39"/>
        <v>72</v>
      </c>
      <c r="CM36" s="55">
        <f t="shared" si="39"/>
        <v>72</v>
      </c>
      <c r="CN36" s="55">
        <f t="shared" si="39"/>
        <v>64</v>
      </c>
      <c r="CO36" s="55">
        <f t="shared" si="39"/>
        <v>88</v>
      </c>
      <c r="CP36" s="55">
        <f t="shared" si="39"/>
        <v>64</v>
      </c>
      <c r="CQ36" s="55">
        <f t="shared" si="39"/>
        <v>64</v>
      </c>
      <c r="CR36" s="55">
        <f t="shared" si="39"/>
        <v>80</v>
      </c>
      <c r="CS36" s="55">
        <f t="shared" si="39"/>
        <v>72</v>
      </c>
      <c r="CT36" s="55">
        <f t="shared" si="39"/>
        <v>72</v>
      </c>
      <c r="CU36" s="55">
        <f t="shared" si="39"/>
        <v>80</v>
      </c>
      <c r="CV36" s="55">
        <f t="shared" si="39"/>
        <v>72</v>
      </c>
      <c r="CW36" s="55">
        <f t="shared" si="39"/>
        <v>88</v>
      </c>
      <c r="CX36" s="55">
        <f t="shared" si="39"/>
        <v>64</v>
      </c>
      <c r="CY36" s="55">
        <f t="shared" si="39"/>
        <v>64</v>
      </c>
      <c r="CZ36" s="55">
        <f t="shared" si="39"/>
        <v>64</v>
      </c>
      <c r="DA36" s="55">
        <f t="shared" si="39"/>
        <v>88</v>
      </c>
      <c r="DB36" s="55">
        <f t="shared" si="39"/>
        <v>64</v>
      </c>
      <c r="DC36" s="55">
        <f t="shared" si="39"/>
        <v>80</v>
      </c>
      <c r="DD36" s="55">
        <f t="shared" si="39"/>
        <v>72</v>
      </c>
      <c r="DE36" s="55">
        <f t="shared" si="39"/>
        <v>72</v>
      </c>
      <c r="DF36" s="55">
        <f t="shared" si="39"/>
        <v>80</v>
      </c>
      <c r="DG36" s="55">
        <f t="shared" si="39"/>
        <v>72</v>
      </c>
      <c r="DH36" s="55">
        <f t="shared" si="39"/>
        <v>64</v>
      </c>
      <c r="DI36" s="55">
        <f t="shared" si="39"/>
        <v>80</v>
      </c>
      <c r="DJ36" s="55">
        <f t="shared" si="39"/>
        <v>64</v>
      </c>
      <c r="DK36" s="55">
        <f t="shared" si="39"/>
        <v>64</v>
      </c>
      <c r="DL36" s="55">
        <f t="shared" si="39"/>
        <v>72</v>
      </c>
      <c r="DM36" s="55">
        <f t="shared" si="39"/>
        <v>80</v>
      </c>
      <c r="DN36" s="55">
        <f t="shared" si="39"/>
        <v>64</v>
      </c>
      <c r="DO36" s="55">
        <f t="shared" si="39"/>
        <v>88</v>
      </c>
      <c r="DP36" s="55">
        <f t="shared" si="39"/>
        <v>64</v>
      </c>
      <c r="DQ36" s="55">
        <f t="shared" si="39"/>
        <v>72</v>
      </c>
      <c r="DR36" s="55">
        <f t="shared" si="39"/>
        <v>80</v>
      </c>
      <c r="DS36" s="55">
        <f t="shared" si="39"/>
        <v>72</v>
      </c>
      <c r="DT36" s="55">
        <f t="shared" si="39"/>
        <v>80</v>
      </c>
      <c r="DU36" s="55">
        <f t="shared" si="39"/>
        <v>80</v>
      </c>
      <c r="DV36" s="55">
        <f t="shared" si="39"/>
        <v>64</v>
      </c>
      <c r="DW36" s="55">
        <f t="shared" si="39"/>
        <v>64</v>
      </c>
      <c r="DX36" s="55">
        <f t="shared" si="39"/>
        <v>80</v>
      </c>
      <c r="DY36" s="55">
        <f t="shared" si="39"/>
        <v>72</v>
      </c>
      <c r="DZ36" s="55">
        <f t="shared" si="39"/>
        <v>64</v>
      </c>
      <c r="EA36" s="55">
        <f t="shared" si="39"/>
        <v>88</v>
      </c>
      <c r="EB36" s="55">
        <f t="shared" si="39"/>
        <v>64</v>
      </c>
      <c r="EC36" s="55">
        <f t="shared" si="39"/>
        <v>80</v>
      </c>
      <c r="ED36" s="55">
        <f t="shared" si="40"/>
        <v>72</v>
      </c>
      <c r="EE36" s="55">
        <f t="shared" si="40"/>
        <v>72</v>
      </c>
      <c r="EF36" s="55">
        <f t="shared" si="40"/>
        <v>88</v>
      </c>
      <c r="EG36" s="55">
        <f t="shared" si="40"/>
        <v>72</v>
      </c>
      <c r="EH36" s="55">
        <f t="shared" si="40"/>
        <v>64</v>
      </c>
      <c r="EI36" s="55">
        <f t="shared" si="40"/>
        <v>80</v>
      </c>
      <c r="EJ36" s="55">
        <f t="shared" si="40"/>
        <v>64</v>
      </c>
      <c r="EK36" s="55">
        <f t="shared" si="40"/>
        <v>72</v>
      </c>
      <c r="EL36" s="55">
        <f t="shared" si="40"/>
        <v>80</v>
      </c>
      <c r="EM36" s="55">
        <f t="shared" si="40"/>
        <v>72</v>
      </c>
      <c r="EN36" s="55">
        <f t="shared" si="40"/>
        <v>72</v>
      </c>
      <c r="EO36" s="55">
        <f t="shared" si="40"/>
        <v>80</v>
      </c>
      <c r="EP36" s="55">
        <f t="shared" si="40"/>
        <v>64</v>
      </c>
      <c r="EQ36" s="55">
        <f t="shared" si="40"/>
        <v>80</v>
      </c>
      <c r="ER36" s="55">
        <f t="shared" si="40"/>
        <v>80</v>
      </c>
      <c r="ES36" s="55">
        <f t="shared" si="40"/>
        <v>72</v>
      </c>
      <c r="ET36" s="55">
        <f t="shared" si="40"/>
        <v>64</v>
      </c>
      <c r="EU36" s="55">
        <f t="shared" si="40"/>
        <v>80</v>
      </c>
      <c r="EV36" s="55">
        <f t="shared" si="40"/>
        <v>64</v>
      </c>
      <c r="EW36" s="55">
        <f t="shared" si="40"/>
        <v>80</v>
      </c>
      <c r="EX36" s="55">
        <f t="shared" si="40"/>
        <v>72</v>
      </c>
      <c r="EY36" s="55">
        <f t="shared" si="40"/>
        <v>72</v>
      </c>
      <c r="EZ36" s="55">
        <f t="shared" si="40"/>
        <v>80</v>
      </c>
      <c r="FA36" s="55">
        <f t="shared" si="40"/>
        <v>72</v>
      </c>
      <c r="FB36" s="55">
        <f t="shared" si="40"/>
        <v>64</v>
      </c>
      <c r="FC36" s="55">
        <f t="shared" si="40"/>
        <v>88</v>
      </c>
      <c r="FD36" s="55">
        <f t="shared" si="40"/>
        <v>72</v>
      </c>
      <c r="FE36" s="55">
        <f t="shared" si="40"/>
        <v>80</v>
      </c>
      <c r="FF36" s="55">
        <f t="shared" si="40"/>
        <v>64</v>
      </c>
      <c r="FG36" s="55">
        <f t="shared" si="40"/>
        <v>72</v>
      </c>
      <c r="FH36" s="55">
        <f t="shared" si="40"/>
        <v>64</v>
      </c>
      <c r="FI36" s="55">
        <f t="shared" si="40"/>
        <v>88</v>
      </c>
      <c r="FJ36" s="55">
        <f t="shared" si="40"/>
        <v>64</v>
      </c>
      <c r="FK36" s="55">
        <f t="shared" si="40"/>
        <v>64</v>
      </c>
      <c r="FL36" s="55">
        <f t="shared" si="40"/>
        <v>80</v>
      </c>
      <c r="FM36" s="55">
        <f t="shared" si="40"/>
        <v>72</v>
      </c>
      <c r="FN36" s="55">
        <f t="shared" si="40"/>
        <v>72</v>
      </c>
      <c r="FO36" s="55">
        <f t="shared" si="40"/>
        <v>80</v>
      </c>
      <c r="FP36" s="55">
        <f t="shared" si="40"/>
        <v>72</v>
      </c>
      <c r="FQ36" s="55">
        <f t="shared" si="40"/>
        <v>88</v>
      </c>
      <c r="FR36" s="55">
        <f t="shared" si="40"/>
        <v>64</v>
      </c>
      <c r="FS36" s="55">
        <f t="shared" si="40"/>
        <v>64</v>
      </c>
      <c r="FT36" s="55">
        <f t="shared" si="40"/>
        <v>64</v>
      </c>
      <c r="FU36" s="55">
        <f t="shared" si="40"/>
        <v>88</v>
      </c>
      <c r="FV36" s="55">
        <f t="shared" si="40"/>
        <v>64</v>
      </c>
      <c r="FW36" s="55">
        <f t="shared" si="40"/>
        <v>80</v>
      </c>
      <c r="FX36" s="55">
        <f t="shared" si="40"/>
        <v>72</v>
      </c>
      <c r="FY36" s="55">
        <f t="shared" si="40"/>
        <v>72</v>
      </c>
      <c r="FZ36" s="55">
        <f t="shared" si="40"/>
        <v>80</v>
      </c>
      <c r="GA36" s="55">
        <f t="shared" si="40"/>
        <v>72</v>
      </c>
      <c r="GB36" s="55">
        <f t="shared" si="40"/>
        <v>64</v>
      </c>
      <c r="XEM36" s="139">
        <v>41579</v>
      </c>
      <c r="XEN36" s="142">
        <v>320</v>
      </c>
      <c r="XEO36" s="142">
        <v>400</v>
      </c>
      <c r="XEP36" s="142">
        <v>480</v>
      </c>
      <c r="XEQ36" s="142">
        <v>160</v>
      </c>
      <c r="XER36" s="142">
        <v>80</v>
      </c>
      <c r="XES36" s="142">
        <v>160</v>
      </c>
      <c r="XET36" s="142">
        <f t="shared" si="0"/>
        <v>720</v>
      </c>
    </row>
    <row r="37" spans="2:184 16363:16374">
      <c r="B37" s="239">
        <f>+XES207</f>
        <v>7</v>
      </c>
      <c r="C37" s="7"/>
      <c r="D37" s="41" t="s">
        <v>71</v>
      </c>
      <c r="E37" s="54">
        <f>+VLOOKUP(E$18,$XEM$2:$XET$305,$B36,FALSE)</f>
        <v>352</v>
      </c>
      <c r="F37" s="55">
        <f t="shared" si="38"/>
        <v>320</v>
      </c>
      <c r="G37" s="55">
        <f t="shared" si="38"/>
        <v>336</v>
      </c>
      <c r="H37" s="55">
        <f t="shared" si="38"/>
        <v>352</v>
      </c>
      <c r="I37" s="55">
        <f t="shared" si="38"/>
        <v>352</v>
      </c>
      <c r="J37" s="55">
        <f t="shared" si="38"/>
        <v>320</v>
      </c>
      <c r="K37" s="55">
        <f t="shared" si="38"/>
        <v>352</v>
      </c>
      <c r="L37" s="55">
        <f t="shared" si="38"/>
        <v>352</v>
      </c>
      <c r="M37" s="55">
        <f t="shared" si="38"/>
        <v>320</v>
      </c>
      <c r="N37" s="55">
        <f t="shared" si="38"/>
        <v>368</v>
      </c>
      <c r="O37" s="55">
        <f t="shared" si="38"/>
        <v>320</v>
      </c>
      <c r="P37" s="55">
        <f t="shared" si="38"/>
        <v>336</v>
      </c>
      <c r="Q37" s="55">
        <f t="shared" si="38"/>
        <v>352</v>
      </c>
      <c r="R37" s="55">
        <f t="shared" si="38"/>
        <v>320</v>
      </c>
      <c r="S37" s="55">
        <f t="shared" si="38"/>
        <v>336</v>
      </c>
      <c r="T37" s="55">
        <f t="shared" si="38"/>
        <v>352</v>
      </c>
      <c r="U37" s="55">
        <f t="shared" si="38"/>
        <v>336</v>
      </c>
      <c r="V37" s="55">
        <f t="shared" si="38"/>
        <v>336</v>
      </c>
      <c r="W37" s="55">
        <f t="shared" si="38"/>
        <v>352</v>
      </c>
      <c r="X37" s="55">
        <f t="shared" si="38"/>
        <v>336</v>
      </c>
      <c r="Y37" s="55">
        <f t="shared" si="38"/>
        <v>336</v>
      </c>
      <c r="Z37" s="55">
        <f t="shared" si="38"/>
        <v>368</v>
      </c>
      <c r="AA37" s="55">
        <f t="shared" si="38"/>
        <v>304</v>
      </c>
      <c r="AB37" s="55">
        <f t="shared" si="38"/>
        <v>352</v>
      </c>
      <c r="AC37" s="55">
        <f t="shared" si="38"/>
        <v>336</v>
      </c>
      <c r="AD37" s="55">
        <f t="shared" si="38"/>
        <v>320</v>
      </c>
      <c r="AE37" s="55">
        <f t="shared" si="38"/>
        <v>352</v>
      </c>
      <c r="AF37" s="55">
        <f t="shared" si="38"/>
        <v>352</v>
      </c>
      <c r="AG37" s="55">
        <f t="shared" si="38"/>
        <v>320</v>
      </c>
      <c r="AH37" s="55">
        <f t="shared" si="38"/>
        <v>352</v>
      </c>
      <c r="AI37" s="55">
        <f t="shared" si="38"/>
        <v>368</v>
      </c>
      <c r="AJ37" s="55">
        <f t="shared" si="38"/>
        <v>336</v>
      </c>
      <c r="AK37" s="55">
        <f t="shared" si="38"/>
        <v>336</v>
      </c>
      <c r="AL37" s="55">
        <f t="shared" si="38"/>
        <v>352</v>
      </c>
      <c r="AM37" s="55">
        <f t="shared" si="38"/>
        <v>320</v>
      </c>
      <c r="AN37" s="55">
        <f t="shared" si="38"/>
        <v>352</v>
      </c>
      <c r="AO37" s="55">
        <f t="shared" si="38"/>
        <v>320</v>
      </c>
      <c r="AP37" s="55">
        <f t="shared" si="38"/>
        <v>336</v>
      </c>
      <c r="AQ37" s="55">
        <f t="shared" si="38"/>
        <v>368</v>
      </c>
      <c r="AR37" s="55">
        <f t="shared" si="38"/>
        <v>336</v>
      </c>
      <c r="AS37" s="55">
        <f t="shared" si="38"/>
        <v>336</v>
      </c>
      <c r="AT37" s="55">
        <f t="shared" si="38"/>
        <v>352</v>
      </c>
      <c r="AU37" s="55">
        <f t="shared" si="38"/>
        <v>320</v>
      </c>
      <c r="AV37" s="55">
        <f t="shared" si="38"/>
        <v>368</v>
      </c>
      <c r="AW37" s="55">
        <f t="shared" si="38"/>
        <v>336</v>
      </c>
      <c r="AX37" s="55">
        <f t="shared" si="38"/>
        <v>336</v>
      </c>
      <c r="AY37" s="55">
        <f t="shared" si="38"/>
        <v>336</v>
      </c>
      <c r="AZ37" s="55">
        <f t="shared" si="38"/>
        <v>336</v>
      </c>
      <c r="BA37" s="55">
        <f t="shared" si="38"/>
        <v>336</v>
      </c>
      <c r="BB37" s="55">
        <f t="shared" si="38"/>
        <v>320</v>
      </c>
      <c r="BC37" s="55">
        <f t="shared" si="38"/>
        <v>368</v>
      </c>
      <c r="BD37" s="55">
        <f t="shared" si="38"/>
        <v>320</v>
      </c>
      <c r="BE37" s="55">
        <f t="shared" si="38"/>
        <v>352</v>
      </c>
      <c r="BF37" s="55">
        <f t="shared" si="38"/>
        <v>352</v>
      </c>
      <c r="BG37" s="55">
        <f t="shared" si="38"/>
        <v>320</v>
      </c>
      <c r="BH37" s="55">
        <f t="shared" si="38"/>
        <v>368</v>
      </c>
      <c r="BI37" s="55">
        <f t="shared" si="38"/>
        <v>320</v>
      </c>
      <c r="BJ37" s="55">
        <f t="shared" si="38"/>
        <v>352</v>
      </c>
      <c r="BK37" s="55">
        <f t="shared" si="38"/>
        <v>336</v>
      </c>
      <c r="BL37" s="55">
        <f t="shared" si="38"/>
        <v>320</v>
      </c>
      <c r="BM37" s="55">
        <f t="shared" si="38"/>
        <v>352</v>
      </c>
      <c r="BN37" s="55">
        <f t="shared" si="38"/>
        <v>320</v>
      </c>
      <c r="BO37" s="55">
        <f t="shared" si="38"/>
        <v>352</v>
      </c>
      <c r="BP37" s="55">
        <f t="shared" si="38"/>
        <v>336</v>
      </c>
      <c r="BQ37" s="55">
        <f t="shared" ref="BQ37:BQ38" si="41">+VLOOKUP(BQ$18,$XEM$2:$XET$305,$B36,FALSE)</f>
        <v>352</v>
      </c>
      <c r="BR37" s="55">
        <f t="shared" si="39"/>
        <v>336</v>
      </c>
      <c r="BS37" s="55">
        <f t="shared" si="39"/>
        <v>336</v>
      </c>
      <c r="BT37" s="55">
        <f t="shared" si="39"/>
        <v>368</v>
      </c>
      <c r="BU37" s="55">
        <f t="shared" si="39"/>
        <v>304</v>
      </c>
      <c r="BV37" s="55">
        <f t="shared" si="39"/>
        <v>368</v>
      </c>
      <c r="BW37" s="55">
        <f t="shared" si="39"/>
        <v>336</v>
      </c>
      <c r="BX37" s="55">
        <f t="shared" si="39"/>
        <v>320</v>
      </c>
      <c r="BY37" s="55">
        <f t="shared" si="39"/>
        <v>352</v>
      </c>
      <c r="BZ37" s="55">
        <f t="shared" si="39"/>
        <v>320</v>
      </c>
      <c r="CA37" s="55">
        <f t="shared" si="39"/>
        <v>336</v>
      </c>
      <c r="CB37" s="55">
        <f t="shared" si="39"/>
        <v>352</v>
      </c>
      <c r="CC37" s="55">
        <f t="shared" si="39"/>
        <v>352</v>
      </c>
      <c r="CD37" s="55">
        <f t="shared" si="39"/>
        <v>320</v>
      </c>
      <c r="CE37" s="55">
        <f t="shared" si="39"/>
        <v>352</v>
      </c>
      <c r="CF37" s="55">
        <f t="shared" si="39"/>
        <v>352</v>
      </c>
      <c r="CG37" s="55">
        <f t="shared" si="39"/>
        <v>320</v>
      </c>
      <c r="CH37" s="55">
        <f t="shared" si="39"/>
        <v>368</v>
      </c>
      <c r="CI37" s="55">
        <f t="shared" si="39"/>
        <v>320</v>
      </c>
      <c r="CJ37" s="55">
        <f t="shared" si="39"/>
        <v>336</v>
      </c>
      <c r="CK37" s="55">
        <f t="shared" si="39"/>
        <v>352</v>
      </c>
      <c r="CL37" s="55">
        <f t="shared" si="39"/>
        <v>320</v>
      </c>
      <c r="CM37" s="55">
        <f t="shared" si="39"/>
        <v>352</v>
      </c>
      <c r="CN37" s="55">
        <f t="shared" si="39"/>
        <v>352</v>
      </c>
      <c r="CO37" s="55">
        <f t="shared" si="39"/>
        <v>320</v>
      </c>
      <c r="CP37" s="55">
        <f t="shared" si="39"/>
        <v>352</v>
      </c>
      <c r="CQ37" s="55">
        <f t="shared" si="39"/>
        <v>368</v>
      </c>
      <c r="CR37" s="55">
        <f t="shared" si="39"/>
        <v>336</v>
      </c>
      <c r="CS37" s="55">
        <f t="shared" si="39"/>
        <v>336</v>
      </c>
      <c r="CT37" s="55">
        <f t="shared" si="39"/>
        <v>352</v>
      </c>
      <c r="CU37" s="55">
        <f t="shared" si="39"/>
        <v>320</v>
      </c>
      <c r="CV37" s="55">
        <f t="shared" si="39"/>
        <v>352</v>
      </c>
      <c r="CW37" s="55">
        <f t="shared" si="39"/>
        <v>320</v>
      </c>
      <c r="CX37" s="55">
        <f t="shared" si="39"/>
        <v>320</v>
      </c>
      <c r="CY37" s="55">
        <f t="shared" si="39"/>
        <v>368</v>
      </c>
      <c r="CZ37" s="55">
        <f t="shared" si="39"/>
        <v>352</v>
      </c>
      <c r="DA37" s="55">
        <f t="shared" si="39"/>
        <v>320</v>
      </c>
      <c r="DB37" s="55">
        <f t="shared" si="39"/>
        <v>352</v>
      </c>
      <c r="DC37" s="55">
        <f t="shared" si="39"/>
        <v>336</v>
      </c>
      <c r="DD37" s="55">
        <f t="shared" si="39"/>
        <v>352</v>
      </c>
      <c r="DE37" s="55">
        <f t="shared" si="39"/>
        <v>336</v>
      </c>
      <c r="DF37" s="55">
        <f t="shared" si="39"/>
        <v>336</v>
      </c>
      <c r="DG37" s="55">
        <f t="shared" si="39"/>
        <v>336</v>
      </c>
      <c r="DH37" s="55">
        <f t="shared" si="39"/>
        <v>368</v>
      </c>
      <c r="DI37" s="55">
        <f t="shared" si="39"/>
        <v>336</v>
      </c>
      <c r="DJ37" s="55">
        <f t="shared" si="39"/>
        <v>320</v>
      </c>
      <c r="DK37" s="55">
        <f t="shared" si="39"/>
        <v>368</v>
      </c>
      <c r="DL37" s="55">
        <f t="shared" si="39"/>
        <v>336</v>
      </c>
      <c r="DM37" s="55">
        <f t="shared" si="39"/>
        <v>336</v>
      </c>
      <c r="DN37" s="55">
        <f t="shared" si="39"/>
        <v>352</v>
      </c>
      <c r="DO37" s="55">
        <f t="shared" si="39"/>
        <v>320</v>
      </c>
      <c r="DP37" s="55">
        <f t="shared" si="39"/>
        <v>368</v>
      </c>
      <c r="DQ37" s="55">
        <f t="shared" si="39"/>
        <v>336</v>
      </c>
      <c r="DR37" s="55">
        <f t="shared" si="39"/>
        <v>336</v>
      </c>
      <c r="DS37" s="55">
        <f t="shared" si="39"/>
        <v>336</v>
      </c>
      <c r="DT37" s="55">
        <f t="shared" si="39"/>
        <v>336</v>
      </c>
      <c r="DU37" s="55">
        <f t="shared" si="39"/>
        <v>336</v>
      </c>
      <c r="DV37" s="55">
        <f t="shared" si="39"/>
        <v>320</v>
      </c>
      <c r="DW37" s="55">
        <f t="shared" si="39"/>
        <v>368</v>
      </c>
      <c r="DX37" s="55">
        <f t="shared" si="39"/>
        <v>320</v>
      </c>
      <c r="DY37" s="55">
        <f t="shared" si="39"/>
        <v>352</v>
      </c>
      <c r="DZ37" s="55">
        <f t="shared" si="39"/>
        <v>352</v>
      </c>
      <c r="EA37" s="55">
        <f t="shared" si="39"/>
        <v>320</v>
      </c>
      <c r="EB37" s="55">
        <f t="shared" si="39"/>
        <v>368</v>
      </c>
      <c r="EC37" s="55">
        <f t="shared" ref="EC37:EC38" si="42">+VLOOKUP(EC$18,$XEM$2:$XET$305,$B36,FALSE)</f>
        <v>320</v>
      </c>
      <c r="ED37" s="55">
        <f t="shared" si="40"/>
        <v>352</v>
      </c>
      <c r="EE37" s="55">
        <f t="shared" si="40"/>
        <v>336</v>
      </c>
      <c r="EF37" s="55">
        <f t="shared" si="40"/>
        <v>320</v>
      </c>
      <c r="EG37" s="55">
        <f t="shared" si="40"/>
        <v>352</v>
      </c>
      <c r="EH37" s="55">
        <f t="shared" si="40"/>
        <v>336</v>
      </c>
      <c r="EI37" s="55">
        <f t="shared" si="40"/>
        <v>336</v>
      </c>
      <c r="EJ37" s="55">
        <f t="shared" si="40"/>
        <v>352</v>
      </c>
      <c r="EK37" s="55">
        <f t="shared" si="40"/>
        <v>352</v>
      </c>
      <c r="EL37" s="55">
        <f t="shared" si="40"/>
        <v>320</v>
      </c>
      <c r="EM37" s="55">
        <f t="shared" si="40"/>
        <v>352</v>
      </c>
      <c r="EN37" s="55">
        <f t="shared" si="40"/>
        <v>352</v>
      </c>
      <c r="EO37" s="55">
        <f t="shared" si="40"/>
        <v>320</v>
      </c>
      <c r="EP37" s="55">
        <f t="shared" si="40"/>
        <v>368</v>
      </c>
      <c r="EQ37" s="55">
        <f t="shared" si="40"/>
        <v>320</v>
      </c>
      <c r="ER37" s="55">
        <f t="shared" si="40"/>
        <v>336</v>
      </c>
      <c r="ES37" s="55">
        <f t="shared" si="40"/>
        <v>352</v>
      </c>
      <c r="ET37" s="55">
        <f t="shared" si="40"/>
        <v>320</v>
      </c>
      <c r="EU37" s="55">
        <f t="shared" si="40"/>
        <v>336</v>
      </c>
      <c r="EV37" s="55">
        <f t="shared" si="40"/>
        <v>352</v>
      </c>
      <c r="EW37" s="55">
        <f t="shared" si="40"/>
        <v>336</v>
      </c>
      <c r="EX37" s="55">
        <f t="shared" si="40"/>
        <v>336</v>
      </c>
      <c r="EY37" s="55">
        <f t="shared" si="40"/>
        <v>352</v>
      </c>
      <c r="EZ37" s="55">
        <f t="shared" si="40"/>
        <v>336</v>
      </c>
      <c r="FA37" s="55">
        <f t="shared" si="40"/>
        <v>336</v>
      </c>
      <c r="FB37" s="55">
        <f t="shared" si="40"/>
        <v>368</v>
      </c>
      <c r="FC37" s="55">
        <f t="shared" si="40"/>
        <v>304</v>
      </c>
      <c r="FD37" s="55">
        <f t="shared" si="40"/>
        <v>352</v>
      </c>
      <c r="FE37" s="55">
        <f t="shared" si="40"/>
        <v>336</v>
      </c>
      <c r="FF37" s="55">
        <f t="shared" si="40"/>
        <v>320</v>
      </c>
      <c r="FG37" s="55">
        <f t="shared" si="40"/>
        <v>352</v>
      </c>
      <c r="FH37" s="55">
        <f t="shared" si="40"/>
        <v>352</v>
      </c>
      <c r="FI37" s="55">
        <f t="shared" si="40"/>
        <v>320</v>
      </c>
      <c r="FJ37" s="55">
        <f t="shared" si="40"/>
        <v>352</v>
      </c>
      <c r="FK37" s="55">
        <f t="shared" si="40"/>
        <v>368</v>
      </c>
      <c r="FL37" s="55">
        <f t="shared" si="40"/>
        <v>336</v>
      </c>
      <c r="FM37" s="55">
        <f t="shared" si="40"/>
        <v>336</v>
      </c>
      <c r="FN37" s="55">
        <f t="shared" si="40"/>
        <v>352</v>
      </c>
      <c r="FO37" s="55">
        <f t="shared" si="40"/>
        <v>320</v>
      </c>
      <c r="FP37" s="55">
        <f t="shared" si="40"/>
        <v>352</v>
      </c>
      <c r="FQ37" s="55">
        <f t="shared" si="40"/>
        <v>320</v>
      </c>
      <c r="FR37" s="55">
        <f t="shared" si="40"/>
        <v>320</v>
      </c>
      <c r="FS37" s="55">
        <f t="shared" si="40"/>
        <v>368</v>
      </c>
      <c r="FT37" s="55">
        <f t="shared" si="40"/>
        <v>352</v>
      </c>
      <c r="FU37" s="55">
        <f t="shared" si="40"/>
        <v>320</v>
      </c>
      <c r="FV37" s="55">
        <f t="shared" si="40"/>
        <v>352</v>
      </c>
      <c r="FW37" s="55">
        <f t="shared" si="40"/>
        <v>336</v>
      </c>
      <c r="FX37" s="55">
        <f t="shared" si="40"/>
        <v>352</v>
      </c>
      <c r="FY37" s="55">
        <f t="shared" si="40"/>
        <v>336</v>
      </c>
      <c r="FZ37" s="55">
        <f t="shared" si="40"/>
        <v>336</v>
      </c>
      <c r="GA37" s="55">
        <f t="shared" si="40"/>
        <v>336</v>
      </c>
      <c r="GB37" s="55">
        <f t="shared" si="40"/>
        <v>368</v>
      </c>
      <c r="XEM37" s="139">
        <v>41609</v>
      </c>
      <c r="XEN37" s="142">
        <v>336</v>
      </c>
      <c r="XEO37" s="142">
        <v>408</v>
      </c>
      <c r="XEP37" s="142">
        <v>504</v>
      </c>
      <c r="XEQ37" s="142">
        <v>160</v>
      </c>
      <c r="XER37" s="142">
        <v>80</v>
      </c>
      <c r="XES37" s="142">
        <v>168</v>
      </c>
      <c r="XET37" s="142">
        <f t="shared" si="0"/>
        <v>744</v>
      </c>
    </row>
    <row r="38" spans="2:184 16363:16374" s="32" customFormat="1">
      <c r="B38" s="239"/>
      <c r="C38" s="7"/>
      <c r="D38" s="41" t="s">
        <v>72</v>
      </c>
      <c r="E38" s="54">
        <f>+VLOOKUP(E$18,$XEM$2:$XET$305,$B37,FALSE)</f>
        <v>176</v>
      </c>
      <c r="F38" s="55">
        <f t="shared" ref="F38:BP38" si="43">+VLOOKUP(F$18,$XEM$2:$XET$305,$B37,FALSE)</f>
        <v>160</v>
      </c>
      <c r="G38" s="55">
        <f t="shared" si="43"/>
        <v>168</v>
      </c>
      <c r="H38" s="55">
        <f t="shared" si="43"/>
        <v>176</v>
      </c>
      <c r="I38" s="55">
        <f t="shared" si="43"/>
        <v>176</v>
      </c>
      <c r="J38" s="55">
        <f t="shared" si="43"/>
        <v>160</v>
      </c>
      <c r="K38" s="55">
        <f t="shared" si="43"/>
        <v>176</v>
      </c>
      <c r="L38" s="55">
        <f t="shared" si="43"/>
        <v>176</v>
      </c>
      <c r="M38" s="55">
        <f t="shared" si="43"/>
        <v>160</v>
      </c>
      <c r="N38" s="55">
        <f t="shared" si="43"/>
        <v>184</v>
      </c>
      <c r="O38" s="55">
        <f t="shared" si="43"/>
        <v>160</v>
      </c>
      <c r="P38" s="55">
        <f t="shared" si="43"/>
        <v>168</v>
      </c>
      <c r="Q38" s="55">
        <f t="shared" si="43"/>
        <v>176</v>
      </c>
      <c r="R38" s="55">
        <f t="shared" si="43"/>
        <v>160</v>
      </c>
      <c r="S38" s="55">
        <f t="shared" si="43"/>
        <v>168</v>
      </c>
      <c r="T38" s="55">
        <f t="shared" si="43"/>
        <v>176</v>
      </c>
      <c r="U38" s="55">
        <f t="shared" si="43"/>
        <v>168</v>
      </c>
      <c r="V38" s="55">
        <f t="shared" si="43"/>
        <v>168</v>
      </c>
      <c r="W38" s="55">
        <f t="shared" si="43"/>
        <v>176</v>
      </c>
      <c r="X38" s="55">
        <f t="shared" si="43"/>
        <v>168</v>
      </c>
      <c r="Y38" s="55">
        <f t="shared" si="43"/>
        <v>168</v>
      </c>
      <c r="Z38" s="55">
        <f t="shared" si="43"/>
        <v>184</v>
      </c>
      <c r="AA38" s="55">
        <f t="shared" si="43"/>
        <v>152</v>
      </c>
      <c r="AB38" s="55">
        <f t="shared" si="43"/>
        <v>176</v>
      </c>
      <c r="AC38" s="55">
        <f t="shared" si="43"/>
        <v>168</v>
      </c>
      <c r="AD38" s="55">
        <f t="shared" si="43"/>
        <v>160</v>
      </c>
      <c r="AE38" s="55">
        <f t="shared" si="43"/>
        <v>176</v>
      </c>
      <c r="AF38" s="55">
        <f t="shared" si="43"/>
        <v>176</v>
      </c>
      <c r="AG38" s="55">
        <f t="shared" si="43"/>
        <v>160</v>
      </c>
      <c r="AH38" s="55">
        <f t="shared" si="43"/>
        <v>176</v>
      </c>
      <c r="AI38" s="55">
        <f t="shared" si="43"/>
        <v>184</v>
      </c>
      <c r="AJ38" s="55">
        <f t="shared" si="43"/>
        <v>168</v>
      </c>
      <c r="AK38" s="55">
        <f t="shared" si="43"/>
        <v>168</v>
      </c>
      <c r="AL38" s="55">
        <f t="shared" si="43"/>
        <v>176</v>
      </c>
      <c r="AM38" s="55">
        <f t="shared" si="43"/>
        <v>160</v>
      </c>
      <c r="AN38" s="55">
        <f t="shared" si="43"/>
        <v>176</v>
      </c>
      <c r="AO38" s="55">
        <f t="shared" si="43"/>
        <v>160</v>
      </c>
      <c r="AP38" s="55">
        <f t="shared" si="43"/>
        <v>168</v>
      </c>
      <c r="AQ38" s="55">
        <f t="shared" si="43"/>
        <v>184</v>
      </c>
      <c r="AR38" s="55">
        <f t="shared" si="43"/>
        <v>168</v>
      </c>
      <c r="AS38" s="55">
        <f t="shared" si="43"/>
        <v>168</v>
      </c>
      <c r="AT38" s="55">
        <f t="shared" si="43"/>
        <v>176</v>
      </c>
      <c r="AU38" s="55">
        <f t="shared" si="43"/>
        <v>160</v>
      </c>
      <c r="AV38" s="55">
        <f t="shared" si="43"/>
        <v>184</v>
      </c>
      <c r="AW38" s="55">
        <f t="shared" si="43"/>
        <v>168</v>
      </c>
      <c r="AX38" s="55">
        <f t="shared" si="43"/>
        <v>168</v>
      </c>
      <c r="AY38" s="55">
        <f t="shared" si="43"/>
        <v>168</v>
      </c>
      <c r="AZ38" s="55">
        <f t="shared" si="43"/>
        <v>168</v>
      </c>
      <c r="BA38" s="55">
        <f t="shared" si="43"/>
        <v>168</v>
      </c>
      <c r="BB38" s="55">
        <f t="shared" si="43"/>
        <v>160</v>
      </c>
      <c r="BC38" s="55">
        <f t="shared" si="43"/>
        <v>184</v>
      </c>
      <c r="BD38" s="55">
        <f t="shared" si="43"/>
        <v>160</v>
      </c>
      <c r="BE38" s="55">
        <f t="shared" si="43"/>
        <v>176</v>
      </c>
      <c r="BF38" s="55">
        <f t="shared" si="43"/>
        <v>176</v>
      </c>
      <c r="BG38" s="55">
        <f t="shared" si="43"/>
        <v>160</v>
      </c>
      <c r="BH38" s="55">
        <f t="shared" si="43"/>
        <v>184</v>
      </c>
      <c r="BI38" s="55">
        <f t="shared" si="43"/>
        <v>160</v>
      </c>
      <c r="BJ38" s="55">
        <f t="shared" si="43"/>
        <v>176</v>
      </c>
      <c r="BK38" s="55">
        <f t="shared" si="43"/>
        <v>168</v>
      </c>
      <c r="BL38" s="55">
        <f t="shared" si="43"/>
        <v>160</v>
      </c>
      <c r="BM38" s="55">
        <f t="shared" si="43"/>
        <v>176</v>
      </c>
      <c r="BN38" s="55">
        <f t="shared" si="43"/>
        <v>160</v>
      </c>
      <c r="BO38" s="55">
        <f t="shared" si="43"/>
        <v>176</v>
      </c>
      <c r="BP38" s="55">
        <f t="shared" si="43"/>
        <v>168</v>
      </c>
      <c r="BQ38" s="55">
        <f t="shared" si="41"/>
        <v>176</v>
      </c>
      <c r="BR38" s="55">
        <f t="shared" ref="BR38:EB38" si="44">+VLOOKUP(BR$18,$XEM$2:$XET$305,$B37,FALSE)</f>
        <v>168</v>
      </c>
      <c r="BS38" s="55">
        <f t="shared" si="44"/>
        <v>168</v>
      </c>
      <c r="BT38" s="55">
        <f t="shared" si="44"/>
        <v>184</v>
      </c>
      <c r="BU38" s="55">
        <f t="shared" si="44"/>
        <v>152</v>
      </c>
      <c r="BV38" s="55">
        <f t="shared" si="44"/>
        <v>184</v>
      </c>
      <c r="BW38" s="55">
        <f t="shared" si="44"/>
        <v>168</v>
      </c>
      <c r="BX38" s="55">
        <f t="shared" si="44"/>
        <v>160</v>
      </c>
      <c r="BY38" s="55">
        <f t="shared" si="44"/>
        <v>176</v>
      </c>
      <c r="BZ38" s="55">
        <f t="shared" si="44"/>
        <v>160</v>
      </c>
      <c r="CA38" s="55">
        <f t="shared" si="44"/>
        <v>168</v>
      </c>
      <c r="CB38" s="55">
        <f t="shared" si="44"/>
        <v>176</v>
      </c>
      <c r="CC38" s="55">
        <f t="shared" si="44"/>
        <v>176</v>
      </c>
      <c r="CD38" s="55">
        <f t="shared" si="44"/>
        <v>160</v>
      </c>
      <c r="CE38" s="55">
        <f t="shared" si="44"/>
        <v>176</v>
      </c>
      <c r="CF38" s="55">
        <f t="shared" si="44"/>
        <v>176</v>
      </c>
      <c r="CG38" s="55">
        <f t="shared" si="44"/>
        <v>160</v>
      </c>
      <c r="CH38" s="55">
        <f t="shared" si="44"/>
        <v>184</v>
      </c>
      <c r="CI38" s="55">
        <f t="shared" si="44"/>
        <v>160</v>
      </c>
      <c r="CJ38" s="55">
        <f t="shared" si="44"/>
        <v>168</v>
      </c>
      <c r="CK38" s="55">
        <f t="shared" si="44"/>
        <v>176</v>
      </c>
      <c r="CL38" s="55">
        <f t="shared" si="44"/>
        <v>160</v>
      </c>
      <c r="CM38" s="55">
        <f t="shared" si="44"/>
        <v>176</v>
      </c>
      <c r="CN38" s="55">
        <f t="shared" si="44"/>
        <v>176</v>
      </c>
      <c r="CO38" s="55">
        <f t="shared" si="44"/>
        <v>160</v>
      </c>
      <c r="CP38" s="55">
        <f t="shared" si="44"/>
        <v>176</v>
      </c>
      <c r="CQ38" s="55">
        <f t="shared" si="44"/>
        <v>184</v>
      </c>
      <c r="CR38" s="55">
        <f t="shared" si="44"/>
        <v>168</v>
      </c>
      <c r="CS38" s="55">
        <f t="shared" si="44"/>
        <v>168</v>
      </c>
      <c r="CT38" s="55">
        <f t="shared" si="44"/>
        <v>176</v>
      </c>
      <c r="CU38" s="55">
        <f t="shared" si="44"/>
        <v>160</v>
      </c>
      <c r="CV38" s="55">
        <f t="shared" si="44"/>
        <v>176</v>
      </c>
      <c r="CW38" s="55">
        <f t="shared" si="44"/>
        <v>160</v>
      </c>
      <c r="CX38" s="55">
        <f t="shared" si="44"/>
        <v>160</v>
      </c>
      <c r="CY38" s="55">
        <f t="shared" si="44"/>
        <v>184</v>
      </c>
      <c r="CZ38" s="55">
        <f t="shared" si="44"/>
        <v>176</v>
      </c>
      <c r="DA38" s="55">
        <f t="shared" si="44"/>
        <v>160</v>
      </c>
      <c r="DB38" s="55">
        <f t="shared" si="44"/>
        <v>176</v>
      </c>
      <c r="DC38" s="55">
        <f t="shared" si="44"/>
        <v>168</v>
      </c>
      <c r="DD38" s="55">
        <f t="shared" si="44"/>
        <v>176</v>
      </c>
      <c r="DE38" s="55">
        <f t="shared" si="44"/>
        <v>168</v>
      </c>
      <c r="DF38" s="55">
        <f t="shared" si="44"/>
        <v>168</v>
      </c>
      <c r="DG38" s="55">
        <f t="shared" si="44"/>
        <v>168</v>
      </c>
      <c r="DH38" s="55">
        <f t="shared" si="44"/>
        <v>184</v>
      </c>
      <c r="DI38" s="55">
        <f t="shared" si="44"/>
        <v>168</v>
      </c>
      <c r="DJ38" s="55">
        <f t="shared" si="44"/>
        <v>160</v>
      </c>
      <c r="DK38" s="55">
        <f t="shared" si="44"/>
        <v>184</v>
      </c>
      <c r="DL38" s="55">
        <f t="shared" si="44"/>
        <v>168</v>
      </c>
      <c r="DM38" s="55">
        <f t="shared" si="44"/>
        <v>168</v>
      </c>
      <c r="DN38" s="55">
        <f t="shared" si="44"/>
        <v>176</v>
      </c>
      <c r="DO38" s="55">
        <f t="shared" si="44"/>
        <v>160</v>
      </c>
      <c r="DP38" s="55">
        <f t="shared" si="44"/>
        <v>184</v>
      </c>
      <c r="DQ38" s="55">
        <f t="shared" si="44"/>
        <v>168</v>
      </c>
      <c r="DR38" s="55">
        <f t="shared" si="44"/>
        <v>168</v>
      </c>
      <c r="DS38" s="55">
        <f t="shared" si="44"/>
        <v>168</v>
      </c>
      <c r="DT38" s="55">
        <f t="shared" si="44"/>
        <v>168</v>
      </c>
      <c r="DU38" s="55">
        <f t="shared" si="44"/>
        <v>168</v>
      </c>
      <c r="DV38" s="55">
        <f t="shared" si="44"/>
        <v>160</v>
      </c>
      <c r="DW38" s="55">
        <f t="shared" si="44"/>
        <v>184</v>
      </c>
      <c r="DX38" s="55">
        <f t="shared" si="44"/>
        <v>160</v>
      </c>
      <c r="DY38" s="55">
        <f t="shared" si="44"/>
        <v>176</v>
      </c>
      <c r="DZ38" s="55">
        <f t="shared" si="44"/>
        <v>176</v>
      </c>
      <c r="EA38" s="55">
        <f t="shared" si="44"/>
        <v>160</v>
      </c>
      <c r="EB38" s="55">
        <f t="shared" si="44"/>
        <v>184</v>
      </c>
      <c r="EC38" s="55">
        <f t="shared" si="42"/>
        <v>160</v>
      </c>
      <c r="ED38" s="55">
        <f t="shared" si="40"/>
        <v>176</v>
      </c>
      <c r="EE38" s="55">
        <f t="shared" si="40"/>
        <v>168</v>
      </c>
      <c r="EF38" s="55">
        <f t="shared" si="40"/>
        <v>160</v>
      </c>
      <c r="EG38" s="55">
        <f t="shared" si="40"/>
        <v>176</v>
      </c>
      <c r="EH38" s="55">
        <f t="shared" si="40"/>
        <v>168</v>
      </c>
      <c r="EI38" s="55">
        <f t="shared" si="40"/>
        <v>168</v>
      </c>
      <c r="EJ38" s="55">
        <f t="shared" si="40"/>
        <v>176</v>
      </c>
      <c r="EK38" s="55">
        <f t="shared" si="40"/>
        <v>176</v>
      </c>
      <c r="EL38" s="55">
        <f t="shared" si="40"/>
        <v>160</v>
      </c>
      <c r="EM38" s="55">
        <f t="shared" si="40"/>
        <v>176</v>
      </c>
      <c r="EN38" s="55">
        <f t="shared" si="40"/>
        <v>176</v>
      </c>
      <c r="EO38" s="55">
        <f t="shared" si="40"/>
        <v>160</v>
      </c>
      <c r="EP38" s="55">
        <f t="shared" si="40"/>
        <v>184</v>
      </c>
      <c r="EQ38" s="55">
        <f t="shared" si="40"/>
        <v>160</v>
      </c>
      <c r="ER38" s="55">
        <f t="shared" si="40"/>
        <v>168</v>
      </c>
      <c r="ES38" s="55">
        <f t="shared" si="40"/>
        <v>176</v>
      </c>
      <c r="ET38" s="55">
        <f t="shared" si="40"/>
        <v>160</v>
      </c>
      <c r="EU38" s="55">
        <f t="shared" si="40"/>
        <v>168</v>
      </c>
      <c r="EV38" s="55">
        <f t="shared" si="40"/>
        <v>176</v>
      </c>
      <c r="EW38" s="55">
        <f t="shared" si="40"/>
        <v>168</v>
      </c>
      <c r="EX38" s="55">
        <f t="shared" si="40"/>
        <v>168</v>
      </c>
      <c r="EY38" s="55">
        <f t="shared" si="40"/>
        <v>176</v>
      </c>
      <c r="EZ38" s="55">
        <f t="shared" si="40"/>
        <v>168</v>
      </c>
      <c r="FA38" s="55">
        <f t="shared" si="40"/>
        <v>168</v>
      </c>
      <c r="FB38" s="55">
        <f t="shared" si="40"/>
        <v>184</v>
      </c>
      <c r="FC38" s="55">
        <f t="shared" si="40"/>
        <v>152</v>
      </c>
      <c r="FD38" s="55">
        <f t="shared" si="40"/>
        <v>176</v>
      </c>
      <c r="FE38" s="55">
        <f t="shared" si="40"/>
        <v>168</v>
      </c>
      <c r="FF38" s="55">
        <f t="shared" si="40"/>
        <v>160</v>
      </c>
      <c r="FG38" s="55">
        <f t="shared" si="40"/>
        <v>176</v>
      </c>
      <c r="FH38" s="55">
        <f t="shared" si="40"/>
        <v>176</v>
      </c>
      <c r="FI38" s="55">
        <f t="shared" si="40"/>
        <v>160</v>
      </c>
      <c r="FJ38" s="55">
        <f t="shared" si="40"/>
        <v>176</v>
      </c>
      <c r="FK38" s="55">
        <f t="shared" si="40"/>
        <v>184</v>
      </c>
      <c r="FL38" s="55">
        <f t="shared" si="40"/>
        <v>168</v>
      </c>
      <c r="FM38" s="55">
        <f t="shared" si="40"/>
        <v>168</v>
      </c>
      <c r="FN38" s="55">
        <f t="shared" si="40"/>
        <v>176</v>
      </c>
      <c r="FO38" s="55">
        <f t="shared" si="40"/>
        <v>160</v>
      </c>
      <c r="FP38" s="55">
        <f t="shared" si="40"/>
        <v>176</v>
      </c>
      <c r="FQ38" s="55">
        <f t="shared" si="40"/>
        <v>160</v>
      </c>
      <c r="FR38" s="55">
        <f t="shared" si="40"/>
        <v>160</v>
      </c>
      <c r="FS38" s="55">
        <f t="shared" si="40"/>
        <v>184</v>
      </c>
      <c r="FT38" s="55">
        <f t="shared" si="40"/>
        <v>176</v>
      </c>
      <c r="FU38" s="55">
        <f t="shared" si="40"/>
        <v>160</v>
      </c>
      <c r="FV38" s="55">
        <f t="shared" si="40"/>
        <v>176</v>
      </c>
      <c r="FW38" s="55">
        <f t="shared" si="40"/>
        <v>168</v>
      </c>
      <c r="FX38" s="55">
        <f t="shared" si="40"/>
        <v>176</v>
      </c>
      <c r="FY38" s="55">
        <f t="shared" si="40"/>
        <v>168</v>
      </c>
      <c r="FZ38" s="55">
        <f t="shared" si="40"/>
        <v>168</v>
      </c>
      <c r="GA38" s="55">
        <f t="shared" si="40"/>
        <v>168</v>
      </c>
      <c r="GB38" s="55">
        <f t="shared" si="40"/>
        <v>184</v>
      </c>
      <c r="XEI38" s="11"/>
      <c r="XEJ38" s="11"/>
      <c r="XEK38" s="11"/>
      <c r="XEL38" s="11"/>
      <c r="XEM38" s="140">
        <v>41640</v>
      </c>
      <c r="XEN38" s="143">
        <v>352</v>
      </c>
      <c r="XEO38" s="143">
        <v>392</v>
      </c>
      <c r="XEP38" s="143">
        <v>528</v>
      </c>
      <c r="XEQ38" s="143">
        <v>144</v>
      </c>
      <c r="XER38" s="143">
        <v>72</v>
      </c>
      <c r="XES38" s="143">
        <v>176</v>
      </c>
      <c r="XET38" s="143">
        <f t="shared" si="0"/>
        <v>744</v>
      </c>
    </row>
    <row r="39" spans="2:184 16363:16374" ht="15.75" thickBot="1">
      <c r="C39" s="7"/>
      <c r="D39" s="8" t="s">
        <v>174</v>
      </c>
      <c r="E39" s="56">
        <f>+E38+E36+E35</f>
        <v>392</v>
      </c>
      <c r="F39" s="57">
        <f t="shared" ref="F39:BQ39" si="45">+F38+F36+F35</f>
        <v>352</v>
      </c>
      <c r="G39" s="57">
        <f t="shared" si="45"/>
        <v>408</v>
      </c>
      <c r="H39" s="57">
        <f t="shared" si="45"/>
        <v>368</v>
      </c>
      <c r="I39" s="57">
        <f t="shared" si="45"/>
        <v>392</v>
      </c>
      <c r="J39" s="57">
        <f t="shared" si="45"/>
        <v>400</v>
      </c>
      <c r="K39" s="57">
        <f t="shared" si="45"/>
        <v>392</v>
      </c>
      <c r="L39" s="57">
        <f t="shared" si="45"/>
        <v>392</v>
      </c>
      <c r="M39" s="57">
        <f t="shared" si="45"/>
        <v>400</v>
      </c>
      <c r="N39" s="57">
        <f t="shared" si="45"/>
        <v>376</v>
      </c>
      <c r="O39" s="57">
        <f t="shared" si="45"/>
        <v>400</v>
      </c>
      <c r="P39" s="57">
        <f t="shared" si="45"/>
        <v>408</v>
      </c>
      <c r="Q39" s="57">
        <f t="shared" si="45"/>
        <v>392</v>
      </c>
      <c r="R39" s="57">
        <f t="shared" si="45"/>
        <v>352</v>
      </c>
      <c r="S39" s="57">
        <f t="shared" si="45"/>
        <v>408</v>
      </c>
      <c r="T39" s="57">
        <f t="shared" si="45"/>
        <v>368</v>
      </c>
      <c r="U39" s="57">
        <f t="shared" si="45"/>
        <v>408</v>
      </c>
      <c r="V39" s="57">
        <f t="shared" si="45"/>
        <v>384</v>
      </c>
      <c r="W39" s="57">
        <f t="shared" si="45"/>
        <v>392</v>
      </c>
      <c r="X39" s="57">
        <f t="shared" si="45"/>
        <v>408</v>
      </c>
      <c r="Y39" s="57">
        <f t="shared" si="45"/>
        <v>384</v>
      </c>
      <c r="Z39" s="57">
        <f t="shared" si="45"/>
        <v>376</v>
      </c>
      <c r="AA39" s="57">
        <f t="shared" si="45"/>
        <v>416</v>
      </c>
      <c r="AB39" s="57">
        <f t="shared" si="45"/>
        <v>392</v>
      </c>
      <c r="AC39" s="57">
        <f t="shared" si="45"/>
        <v>408</v>
      </c>
      <c r="AD39" s="57">
        <f t="shared" si="45"/>
        <v>352</v>
      </c>
      <c r="AE39" s="57">
        <f t="shared" si="45"/>
        <v>392</v>
      </c>
      <c r="AF39" s="57">
        <f t="shared" si="45"/>
        <v>368</v>
      </c>
      <c r="AG39" s="57">
        <f t="shared" si="45"/>
        <v>424</v>
      </c>
      <c r="AH39" s="57">
        <f t="shared" si="45"/>
        <v>368</v>
      </c>
      <c r="AI39" s="57">
        <f t="shared" si="45"/>
        <v>376</v>
      </c>
      <c r="AJ39" s="57">
        <f t="shared" si="45"/>
        <v>408</v>
      </c>
      <c r="AK39" s="57">
        <f t="shared" si="45"/>
        <v>384</v>
      </c>
      <c r="AL39" s="57">
        <f t="shared" si="45"/>
        <v>392</v>
      </c>
      <c r="AM39" s="57">
        <f t="shared" si="45"/>
        <v>400</v>
      </c>
      <c r="AN39" s="57">
        <f t="shared" si="45"/>
        <v>392</v>
      </c>
      <c r="AO39" s="57">
        <f t="shared" si="45"/>
        <v>424</v>
      </c>
      <c r="AP39" s="57">
        <f t="shared" si="45"/>
        <v>360</v>
      </c>
      <c r="AQ39" s="57">
        <f t="shared" si="45"/>
        <v>376</v>
      </c>
      <c r="AR39" s="57">
        <f t="shared" si="45"/>
        <v>384</v>
      </c>
      <c r="AS39" s="57">
        <f t="shared" si="45"/>
        <v>408</v>
      </c>
      <c r="AT39" s="57">
        <f t="shared" si="45"/>
        <v>368</v>
      </c>
      <c r="AU39" s="57">
        <f t="shared" si="45"/>
        <v>424</v>
      </c>
      <c r="AV39" s="57">
        <f t="shared" si="45"/>
        <v>376</v>
      </c>
      <c r="AW39" s="57">
        <f t="shared" si="45"/>
        <v>384</v>
      </c>
      <c r="AX39" s="57">
        <f t="shared" si="45"/>
        <v>408</v>
      </c>
      <c r="AY39" s="57">
        <f t="shared" si="45"/>
        <v>384</v>
      </c>
      <c r="AZ39" s="574">
        <f t="shared" si="45"/>
        <v>408</v>
      </c>
      <c r="BA39" s="574">
        <f t="shared" si="45"/>
        <v>408</v>
      </c>
      <c r="BB39" s="574">
        <f t="shared" si="45"/>
        <v>352</v>
      </c>
      <c r="BC39" s="574">
        <f t="shared" si="45"/>
        <v>376</v>
      </c>
      <c r="BD39" s="574">
        <f t="shared" si="45"/>
        <v>400</v>
      </c>
      <c r="BE39" s="574">
        <f t="shared" si="45"/>
        <v>392</v>
      </c>
      <c r="BF39" s="574">
        <f t="shared" si="45"/>
        <v>368</v>
      </c>
      <c r="BG39" s="574">
        <f t="shared" si="45"/>
        <v>424</v>
      </c>
      <c r="BH39" s="574">
        <f t="shared" si="45"/>
        <v>376</v>
      </c>
      <c r="BI39" s="574">
        <f t="shared" si="45"/>
        <v>400</v>
      </c>
      <c r="BJ39" s="574">
        <f t="shared" si="45"/>
        <v>392</v>
      </c>
      <c r="BK39" s="574">
        <f t="shared" si="45"/>
        <v>384</v>
      </c>
      <c r="BL39" s="574">
        <f t="shared" si="45"/>
        <v>424</v>
      </c>
      <c r="BM39" s="574">
        <f t="shared" si="45"/>
        <v>392</v>
      </c>
      <c r="BN39" s="574">
        <f t="shared" si="45"/>
        <v>352</v>
      </c>
      <c r="BO39" s="574">
        <f t="shared" si="45"/>
        <v>392</v>
      </c>
      <c r="BP39" s="574">
        <f t="shared" si="45"/>
        <v>384</v>
      </c>
      <c r="BQ39" s="574">
        <f t="shared" si="45"/>
        <v>392</v>
      </c>
      <c r="BR39" s="574">
        <f t="shared" ref="BR39:EC39" si="46">+BR38+BR36+BR35</f>
        <v>384</v>
      </c>
      <c r="BS39" s="574">
        <f t="shared" si="46"/>
        <v>408</v>
      </c>
      <c r="BT39" s="574">
        <f t="shared" si="46"/>
        <v>376</v>
      </c>
      <c r="BU39" s="574">
        <f t="shared" si="46"/>
        <v>416</v>
      </c>
      <c r="BV39" s="574">
        <f t="shared" si="46"/>
        <v>376</v>
      </c>
      <c r="BW39" s="574">
        <f t="shared" si="46"/>
        <v>384</v>
      </c>
      <c r="BX39" s="574">
        <f t="shared" si="46"/>
        <v>424</v>
      </c>
      <c r="BY39" s="574">
        <f t="shared" si="46"/>
        <v>392</v>
      </c>
      <c r="BZ39" s="574">
        <f t="shared" si="46"/>
        <v>352</v>
      </c>
      <c r="CA39" s="574">
        <f t="shared" si="46"/>
        <v>408</v>
      </c>
      <c r="CB39" s="574">
        <f t="shared" si="46"/>
        <v>368</v>
      </c>
      <c r="CC39" s="574">
        <f t="shared" si="46"/>
        <v>392</v>
      </c>
      <c r="CD39" s="574">
        <f t="shared" si="46"/>
        <v>400</v>
      </c>
      <c r="CE39" s="574">
        <f t="shared" si="46"/>
        <v>392</v>
      </c>
      <c r="CF39" s="574">
        <f t="shared" si="46"/>
        <v>392</v>
      </c>
      <c r="CG39" s="574">
        <f t="shared" si="46"/>
        <v>400</v>
      </c>
      <c r="CH39" s="574">
        <f t="shared" si="46"/>
        <v>376</v>
      </c>
      <c r="CI39" s="574">
        <f t="shared" si="46"/>
        <v>400</v>
      </c>
      <c r="CJ39" s="574">
        <f t="shared" si="46"/>
        <v>408</v>
      </c>
      <c r="CK39" s="574">
        <f t="shared" si="46"/>
        <v>392</v>
      </c>
      <c r="CL39" s="574">
        <f t="shared" si="46"/>
        <v>376</v>
      </c>
      <c r="CM39" s="574">
        <f t="shared" si="46"/>
        <v>392</v>
      </c>
      <c r="CN39" s="574">
        <f t="shared" si="46"/>
        <v>368</v>
      </c>
      <c r="CO39" s="574">
        <f t="shared" si="46"/>
        <v>424</v>
      </c>
      <c r="CP39" s="574">
        <f t="shared" si="46"/>
        <v>368</v>
      </c>
      <c r="CQ39" s="574">
        <f t="shared" si="46"/>
        <v>376</v>
      </c>
      <c r="CR39" s="574">
        <f t="shared" si="46"/>
        <v>408</v>
      </c>
      <c r="CS39" s="574">
        <f t="shared" si="46"/>
        <v>384</v>
      </c>
      <c r="CT39" s="574">
        <f t="shared" si="46"/>
        <v>392</v>
      </c>
      <c r="CU39" s="574">
        <f t="shared" si="46"/>
        <v>400</v>
      </c>
      <c r="CV39" s="574">
        <f t="shared" si="46"/>
        <v>392</v>
      </c>
      <c r="CW39" s="574">
        <f t="shared" si="46"/>
        <v>424</v>
      </c>
      <c r="CX39" s="574">
        <f t="shared" si="46"/>
        <v>352</v>
      </c>
      <c r="CY39" s="574">
        <f t="shared" si="46"/>
        <v>376</v>
      </c>
      <c r="CZ39" s="574">
        <f t="shared" si="46"/>
        <v>368</v>
      </c>
      <c r="DA39" s="574">
        <f t="shared" si="46"/>
        <v>424</v>
      </c>
      <c r="DB39" s="574">
        <f t="shared" si="46"/>
        <v>368</v>
      </c>
      <c r="DC39" s="574">
        <f t="shared" si="46"/>
        <v>408</v>
      </c>
      <c r="DD39" s="574">
        <f t="shared" si="46"/>
        <v>392</v>
      </c>
      <c r="DE39" s="574">
        <f t="shared" si="46"/>
        <v>384</v>
      </c>
      <c r="DF39" s="574">
        <f t="shared" si="46"/>
        <v>408</v>
      </c>
      <c r="DG39" s="574">
        <f t="shared" si="46"/>
        <v>384</v>
      </c>
      <c r="DH39" s="574">
        <f t="shared" si="46"/>
        <v>376</v>
      </c>
      <c r="DI39" s="574">
        <f t="shared" si="46"/>
        <v>408</v>
      </c>
      <c r="DJ39" s="574">
        <f t="shared" si="46"/>
        <v>352</v>
      </c>
      <c r="DK39" s="574">
        <f t="shared" si="46"/>
        <v>376</v>
      </c>
      <c r="DL39" s="574">
        <f t="shared" si="46"/>
        <v>384</v>
      </c>
      <c r="DM39" s="574">
        <f t="shared" si="46"/>
        <v>408</v>
      </c>
      <c r="DN39" s="574">
        <f t="shared" si="46"/>
        <v>368</v>
      </c>
      <c r="DO39" s="574">
        <f t="shared" si="46"/>
        <v>424</v>
      </c>
      <c r="DP39" s="574">
        <f t="shared" si="46"/>
        <v>376</v>
      </c>
      <c r="DQ39" s="574">
        <f t="shared" si="46"/>
        <v>384</v>
      </c>
      <c r="DR39" s="574">
        <f t="shared" si="46"/>
        <v>408</v>
      </c>
      <c r="DS39" s="574">
        <f t="shared" si="46"/>
        <v>384</v>
      </c>
      <c r="DT39" s="574">
        <f t="shared" si="46"/>
        <v>408</v>
      </c>
      <c r="DU39" s="574">
        <f t="shared" si="46"/>
        <v>408</v>
      </c>
      <c r="DV39" s="574">
        <f t="shared" si="46"/>
        <v>352</v>
      </c>
      <c r="DW39" s="574">
        <f t="shared" si="46"/>
        <v>376</v>
      </c>
      <c r="DX39" s="574">
        <f t="shared" si="46"/>
        <v>400</v>
      </c>
      <c r="DY39" s="574">
        <f t="shared" si="46"/>
        <v>392</v>
      </c>
      <c r="DZ39" s="574">
        <f t="shared" si="46"/>
        <v>368</v>
      </c>
      <c r="EA39" s="574">
        <f t="shared" si="46"/>
        <v>424</v>
      </c>
      <c r="EB39" s="574">
        <f t="shared" si="46"/>
        <v>376</v>
      </c>
      <c r="EC39" s="574">
        <f t="shared" si="46"/>
        <v>400</v>
      </c>
      <c r="ED39" s="574">
        <f t="shared" ref="ED39:GB39" si="47">+ED38+ED36+ED35</f>
        <v>392</v>
      </c>
      <c r="EE39" s="574">
        <f t="shared" si="47"/>
        <v>384</v>
      </c>
      <c r="EF39" s="574">
        <f t="shared" si="47"/>
        <v>424</v>
      </c>
      <c r="EG39" s="574">
        <f t="shared" si="47"/>
        <v>392</v>
      </c>
      <c r="EH39" s="574">
        <f t="shared" si="47"/>
        <v>360</v>
      </c>
      <c r="EI39" s="574">
        <f t="shared" si="47"/>
        <v>408</v>
      </c>
      <c r="EJ39" s="574">
        <f t="shared" si="47"/>
        <v>368</v>
      </c>
      <c r="EK39" s="574">
        <f t="shared" si="47"/>
        <v>392</v>
      </c>
      <c r="EL39" s="574">
        <f t="shared" si="47"/>
        <v>400</v>
      </c>
      <c r="EM39" s="574">
        <f t="shared" si="47"/>
        <v>392</v>
      </c>
      <c r="EN39" s="574">
        <f t="shared" si="47"/>
        <v>392</v>
      </c>
      <c r="EO39" s="574">
        <f t="shared" si="47"/>
        <v>400</v>
      </c>
      <c r="EP39" s="574">
        <f t="shared" si="47"/>
        <v>376</v>
      </c>
      <c r="EQ39" s="574">
        <f t="shared" si="47"/>
        <v>400</v>
      </c>
      <c r="ER39" s="574">
        <f t="shared" si="47"/>
        <v>408</v>
      </c>
      <c r="ES39" s="574">
        <f t="shared" si="47"/>
        <v>392</v>
      </c>
      <c r="ET39" s="574">
        <f t="shared" si="47"/>
        <v>352</v>
      </c>
      <c r="EU39" s="574">
        <f t="shared" si="47"/>
        <v>408</v>
      </c>
      <c r="EV39" s="574">
        <f t="shared" si="47"/>
        <v>368</v>
      </c>
      <c r="EW39" s="574">
        <f t="shared" si="47"/>
        <v>408</v>
      </c>
      <c r="EX39" s="574">
        <f t="shared" si="47"/>
        <v>384</v>
      </c>
      <c r="EY39" s="574">
        <f t="shared" si="47"/>
        <v>392</v>
      </c>
      <c r="EZ39" s="574">
        <f t="shared" si="47"/>
        <v>408</v>
      </c>
      <c r="FA39" s="574">
        <f t="shared" si="47"/>
        <v>384</v>
      </c>
      <c r="FB39" s="574">
        <f t="shared" si="47"/>
        <v>376</v>
      </c>
      <c r="FC39" s="574">
        <f t="shared" si="47"/>
        <v>416</v>
      </c>
      <c r="FD39" s="574">
        <f t="shared" si="47"/>
        <v>392</v>
      </c>
      <c r="FE39" s="574">
        <f t="shared" si="47"/>
        <v>408</v>
      </c>
      <c r="FF39" s="574">
        <f t="shared" si="47"/>
        <v>352</v>
      </c>
      <c r="FG39" s="574">
        <f t="shared" si="47"/>
        <v>392</v>
      </c>
      <c r="FH39" s="574">
        <f t="shared" si="47"/>
        <v>368</v>
      </c>
      <c r="FI39" s="574">
        <f t="shared" si="47"/>
        <v>424</v>
      </c>
      <c r="FJ39" s="574">
        <f t="shared" si="47"/>
        <v>368</v>
      </c>
      <c r="FK39" s="574">
        <f t="shared" si="47"/>
        <v>376</v>
      </c>
      <c r="FL39" s="574">
        <f t="shared" si="47"/>
        <v>408</v>
      </c>
      <c r="FM39" s="574">
        <f t="shared" si="47"/>
        <v>384</v>
      </c>
      <c r="FN39" s="574">
        <f t="shared" si="47"/>
        <v>392</v>
      </c>
      <c r="FO39" s="574">
        <f t="shared" si="47"/>
        <v>400</v>
      </c>
      <c r="FP39" s="574">
        <f t="shared" si="47"/>
        <v>392</v>
      </c>
      <c r="FQ39" s="574">
        <f t="shared" si="47"/>
        <v>424</v>
      </c>
      <c r="FR39" s="574">
        <f t="shared" si="47"/>
        <v>352</v>
      </c>
      <c r="FS39" s="574">
        <f t="shared" si="47"/>
        <v>376</v>
      </c>
      <c r="FT39" s="574">
        <f t="shared" si="47"/>
        <v>368</v>
      </c>
      <c r="FU39" s="574">
        <f t="shared" si="47"/>
        <v>424</v>
      </c>
      <c r="FV39" s="574">
        <f t="shared" si="47"/>
        <v>368</v>
      </c>
      <c r="FW39" s="574">
        <f t="shared" si="47"/>
        <v>408</v>
      </c>
      <c r="FX39" s="574">
        <f t="shared" si="47"/>
        <v>392</v>
      </c>
      <c r="FY39" s="574">
        <f t="shared" si="47"/>
        <v>384</v>
      </c>
      <c r="FZ39" s="574">
        <f t="shared" si="47"/>
        <v>408</v>
      </c>
      <c r="GA39" s="574">
        <f t="shared" si="47"/>
        <v>384</v>
      </c>
      <c r="GB39" s="574">
        <f t="shared" si="47"/>
        <v>376</v>
      </c>
      <c r="XEI39" s="32"/>
      <c r="XEJ39" s="32"/>
      <c r="XEK39" s="32"/>
      <c r="XEL39" s="32"/>
      <c r="XEM39" s="140">
        <v>41671</v>
      </c>
      <c r="XEN39" s="143">
        <v>320</v>
      </c>
      <c r="XEO39" s="143">
        <v>352</v>
      </c>
      <c r="XEP39" s="143">
        <v>480</v>
      </c>
      <c r="XEQ39" s="143">
        <v>128</v>
      </c>
      <c r="XER39" s="143">
        <v>64</v>
      </c>
      <c r="XES39" s="143">
        <v>160</v>
      </c>
      <c r="XET39" s="143">
        <f t="shared" si="0"/>
        <v>672</v>
      </c>
    </row>
    <row r="40" spans="2:184 16363:16374" ht="15.75" thickBot="1">
      <c r="C40" s="32"/>
      <c r="D40" s="41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  <c r="DG40" s="18"/>
      <c r="DH40" s="18"/>
      <c r="DI40" s="18"/>
      <c r="DJ40" s="18"/>
      <c r="DK40" s="18"/>
      <c r="DL40" s="18"/>
      <c r="DM40" s="18"/>
      <c r="DN40" s="18"/>
      <c r="DO40" s="18"/>
      <c r="DP40" s="18"/>
      <c r="DQ40" s="18"/>
      <c r="DR40" s="18"/>
      <c r="DS40" s="18"/>
      <c r="DT40" s="18"/>
      <c r="DU40" s="18"/>
      <c r="DV40" s="18"/>
      <c r="DW40" s="18"/>
      <c r="DX40" s="18"/>
      <c r="DY40" s="18"/>
      <c r="DZ40" s="18"/>
      <c r="EA40" s="18"/>
      <c r="EB40" s="18"/>
      <c r="EC40" s="18"/>
      <c r="ED40" s="18"/>
      <c r="EE40" s="18"/>
      <c r="EF40" s="18"/>
      <c r="EG40" s="18"/>
      <c r="EH40" s="18"/>
      <c r="EI40" s="18"/>
      <c r="EJ40" s="18"/>
      <c r="EK40" s="18"/>
      <c r="EL40" s="18"/>
      <c r="EM40" s="18"/>
      <c r="EN40" s="18"/>
      <c r="EO40" s="18"/>
      <c r="EP40" s="18"/>
      <c r="EQ40" s="18"/>
      <c r="ER40" s="18"/>
      <c r="ES40" s="18"/>
      <c r="ET40" s="18"/>
      <c r="EU40" s="18"/>
      <c r="EV40" s="18"/>
      <c r="EW40" s="18"/>
      <c r="EX40" s="18"/>
      <c r="EY40" s="18"/>
      <c r="EZ40" s="18"/>
      <c r="FA40" s="18"/>
      <c r="FB40" s="18"/>
      <c r="FC40" s="18"/>
      <c r="FD40" s="18"/>
      <c r="FE40" s="18"/>
      <c r="FF40" s="18"/>
      <c r="FG40" s="18"/>
      <c r="FH40" s="18"/>
      <c r="FI40" s="18"/>
      <c r="FJ40" s="18"/>
      <c r="FK40" s="18"/>
      <c r="FL40" s="18"/>
      <c r="FM40" s="18"/>
      <c r="FN40" s="18"/>
      <c r="FO40" s="18"/>
      <c r="FP40" s="18"/>
      <c r="FQ40" s="18"/>
      <c r="FR40" s="18"/>
      <c r="FS40" s="18"/>
      <c r="FT40" s="18"/>
      <c r="FU40" s="18"/>
      <c r="FV40" s="18"/>
      <c r="FW40" s="18"/>
      <c r="FX40" s="18"/>
      <c r="FY40" s="18"/>
      <c r="FZ40" s="18"/>
      <c r="GA40" s="18"/>
      <c r="GB40" s="18"/>
      <c r="XEI40" s="32"/>
      <c r="XEJ40" s="32"/>
      <c r="XEK40" s="32"/>
      <c r="XEL40" s="32"/>
      <c r="XEM40" s="140">
        <v>41699</v>
      </c>
      <c r="XEN40" s="143">
        <v>336</v>
      </c>
      <c r="XEO40" s="143">
        <v>408</v>
      </c>
      <c r="XEP40" s="143">
        <v>504</v>
      </c>
      <c r="XEQ40" s="143">
        <v>160</v>
      </c>
      <c r="XER40" s="143">
        <v>80</v>
      </c>
      <c r="XES40" s="143">
        <v>168</v>
      </c>
      <c r="XET40" s="143">
        <f t="shared" si="0"/>
        <v>744</v>
      </c>
    </row>
    <row r="41" spans="2:184 16363:16374" ht="15.75" thickBot="1">
      <c r="C41" s="32"/>
      <c r="D41" s="32"/>
      <c r="E41" s="622">
        <f>+E33</f>
        <v>41275</v>
      </c>
      <c r="F41" s="623">
        <f t="shared" ref="F41:P41" si="48">+F33</f>
        <v>41306</v>
      </c>
      <c r="G41" s="623">
        <f t="shared" si="48"/>
        <v>41334</v>
      </c>
      <c r="H41" s="623">
        <f t="shared" si="48"/>
        <v>41365</v>
      </c>
      <c r="I41" s="623">
        <f t="shared" si="48"/>
        <v>41395</v>
      </c>
      <c r="J41" s="623">
        <f t="shared" si="48"/>
        <v>41426</v>
      </c>
      <c r="K41" s="623">
        <f t="shared" si="48"/>
        <v>41456</v>
      </c>
      <c r="L41" s="623">
        <f t="shared" si="48"/>
        <v>41487</v>
      </c>
      <c r="M41" s="623">
        <f t="shared" si="48"/>
        <v>41518</v>
      </c>
      <c r="N41" s="623">
        <f t="shared" si="48"/>
        <v>41548</v>
      </c>
      <c r="O41" s="623">
        <f t="shared" si="48"/>
        <v>41579</v>
      </c>
      <c r="P41" s="623">
        <f t="shared" si="48"/>
        <v>41609</v>
      </c>
      <c r="Q41" s="623">
        <f t="shared" ref="Q41:AZ41" si="49">+Q33</f>
        <v>41640</v>
      </c>
      <c r="R41" s="623">
        <f t="shared" si="49"/>
        <v>41671</v>
      </c>
      <c r="S41" s="623">
        <f t="shared" si="49"/>
        <v>41699</v>
      </c>
      <c r="T41" s="623">
        <f t="shared" si="49"/>
        <v>41730</v>
      </c>
      <c r="U41" s="623">
        <f t="shared" si="49"/>
        <v>41760</v>
      </c>
      <c r="V41" s="623">
        <f t="shared" si="49"/>
        <v>41791</v>
      </c>
      <c r="W41" s="623">
        <f t="shared" si="49"/>
        <v>41821</v>
      </c>
      <c r="X41" s="623">
        <f t="shared" si="49"/>
        <v>41852</v>
      </c>
      <c r="Y41" s="623">
        <f t="shared" si="49"/>
        <v>41883</v>
      </c>
      <c r="Z41" s="623">
        <f t="shared" si="49"/>
        <v>41913</v>
      </c>
      <c r="AA41" s="623">
        <f t="shared" si="49"/>
        <v>41944</v>
      </c>
      <c r="AB41" s="623">
        <f t="shared" si="49"/>
        <v>41974</v>
      </c>
      <c r="AC41" s="623">
        <f t="shared" si="49"/>
        <v>42005</v>
      </c>
      <c r="AD41" s="623">
        <f t="shared" si="49"/>
        <v>42036</v>
      </c>
      <c r="AE41" s="623">
        <f t="shared" si="49"/>
        <v>42064</v>
      </c>
      <c r="AF41" s="623">
        <f t="shared" si="49"/>
        <v>42095</v>
      </c>
      <c r="AG41" s="623">
        <f t="shared" si="49"/>
        <v>42125</v>
      </c>
      <c r="AH41" s="623">
        <f t="shared" si="49"/>
        <v>42156</v>
      </c>
      <c r="AI41" s="623">
        <f t="shared" si="49"/>
        <v>42186</v>
      </c>
      <c r="AJ41" s="623">
        <f t="shared" si="49"/>
        <v>42217</v>
      </c>
      <c r="AK41" s="623">
        <f t="shared" si="49"/>
        <v>42248</v>
      </c>
      <c r="AL41" s="623">
        <f t="shared" si="49"/>
        <v>42278</v>
      </c>
      <c r="AM41" s="623">
        <f t="shared" si="49"/>
        <v>42309</v>
      </c>
      <c r="AN41" s="623">
        <f t="shared" si="49"/>
        <v>42339</v>
      </c>
      <c r="AO41" s="623">
        <f t="shared" si="49"/>
        <v>42370</v>
      </c>
      <c r="AP41" s="623">
        <f t="shared" si="49"/>
        <v>42401</v>
      </c>
      <c r="AQ41" s="623">
        <f t="shared" si="49"/>
        <v>42430</v>
      </c>
      <c r="AR41" s="623">
        <f t="shared" si="49"/>
        <v>42461</v>
      </c>
      <c r="AS41" s="623">
        <f t="shared" si="49"/>
        <v>42491</v>
      </c>
      <c r="AT41" s="623">
        <f t="shared" si="49"/>
        <v>42522</v>
      </c>
      <c r="AU41" s="623">
        <f t="shared" si="49"/>
        <v>42552</v>
      </c>
      <c r="AV41" s="623">
        <f t="shared" si="49"/>
        <v>42583</v>
      </c>
      <c r="AW41" s="623">
        <f t="shared" si="49"/>
        <v>42614</v>
      </c>
      <c r="AX41" s="623">
        <f t="shared" si="49"/>
        <v>42644</v>
      </c>
      <c r="AY41" s="623">
        <f t="shared" si="49"/>
        <v>42675</v>
      </c>
      <c r="AZ41" s="623">
        <f t="shared" si="49"/>
        <v>42705</v>
      </c>
      <c r="BA41" s="623">
        <f t="shared" ref="BA41:DL41" si="50">+BA33</f>
        <v>42736</v>
      </c>
      <c r="BB41" s="623">
        <f t="shared" si="50"/>
        <v>42767</v>
      </c>
      <c r="BC41" s="623">
        <f t="shared" si="50"/>
        <v>42795</v>
      </c>
      <c r="BD41" s="623">
        <f t="shared" si="50"/>
        <v>42826</v>
      </c>
      <c r="BE41" s="623">
        <f t="shared" si="50"/>
        <v>42856</v>
      </c>
      <c r="BF41" s="623">
        <f t="shared" si="50"/>
        <v>42887</v>
      </c>
      <c r="BG41" s="623">
        <f t="shared" si="50"/>
        <v>42917</v>
      </c>
      <c r="BH41" s="623">
        <f t="shared" si="50"/>
        <v>42948</v>
      </c>
      <c r="BI41" s="623">
        <f t="shared" si="50"/>
        <v>42979</v>
      </c>
      <c r="BJ41" s="623">
        <f t="shared" si="50"/>
        <v>43009</v>
      </c>
      <c r="BK41" s="623">
        <f t="shared" si="50"/>
        <v>43040</v>
      </c>
      <c r="BL41" s="623">
        <f t="shared" si="50"/>
        <v>43070</v>
      </c>
      <c r="BM41" s="623">
        <f t="shared" si="50"/>
        <v>43101</v>
      </c>
      <c r="BN41" s="623">
        <f t="shared" si="50"/>
        <v>43132</v>
      </c>
      <c r="BO41" s="623">
        <f t="shared" si="50"/>
        <v>43160</v>
      </c>
      <c r="BP41" s="623">
        <f t="shared" si="50"/>
        <v>43191</v>
      </c>
      <c r="BQ41" s="623">
        <f t="shared" si="50"/>
        <v>43221</v>
      </c>
      <c r="BR41" s="623">
        <f t="shared" si="50"/>
        <v>43252</v>
      </c>
      <c r="BS41" s="623">
        <f t="shared" si="50"/>
        <v>43282</v>
      </c>
      <c r="BT41" s="623">
        <f t="shared" si="50"/>
        <v>43313</v>
      </c>
      <c r="BU41" s="623">
        <f t="shared" si="50"/>
        <v>43344</v>
      </c>
      <c r="BV41" s="623">
        <f t="shared" si="50"/>
        <v>43374</v>
      </c>
      <c r="BW41" s="623">
        <f t="shared" si="50"/>
        <v>43405</v>
      </c>
      <c r="BX41" s="623">
        <f t="shared" si="50"/>
        <v>43435</v>
      </c>
      <c r="BY41" s="623">
        <f t="shared" si="50"/>
        <v>43466</v>
      </c>
      <c r="BZ41" s="623">
        <f t="shared" si="50"/>
        <v>43497</v>
      </c>
      <c r="CA41" s="623">
        <f t="shared" si="50"/>
        <v>43525</v>
      </c>
      <c r="CB41" s="623">
        <f t="shared" si="50"/>
        <v>43556</v>
      </c>
      <c r="CC41" s="623">
        <f t="shared" si="50"/>
        <v>43586</v>
      </c>
      <c r="CD41" s="623">
        <f t="shared" si="50"/>
        <v>43617</v>
      </c>
      <c r="CE41" s="623">
        <f t="shared" si="50"/>
        <v>43647</v>
      </c>
      <c r="CF41" s="623">
        <f t="shared" si="50"/>
        <v>43678</v>
      </c>
      <c r="CG41" s="623">
        <f t="shared" si="50"/>
        <v>43709</v>
      </c>
      <c r="CH41" s="623">
        <f t="shared" si="50"/>
        <v>43739</v>
      </c>
      <c r="CI41" s="623">
        <f t="shared" si="50"/>
        <v>43770</v>
      </c>
      <c r="CJ41" s="623">
        <f t="shared" si="50"/>
        <v>43800</v>
      </c>
      <c r="CK41" s="623">
        <f t="shared" si="50"/>
        <v>43831</v>
      </c>
      <c r="CL41" s="623">
        <f t="shared" si="50"/>
        <v>43862</v>
      </c>
      <c r="CM41" s="623">
        <f t="shared" si="50"/>
        <v>43891</v>
      </c>
      <c r="CN41" s="623">
        <f t="shared" si="50"/>
        <v>43922</v>
      </c>
      <c r="CO41" s="623">
        <f t="shared" si="50"/>
        <v>43952</v>
      </c>
      <c r="CP41" s="623">
        <f t="shared" si="50"/>
        <v>43983</v>
      </c>
      <c r="CQ41" s="623">
        <f t="shared" si="50"/>
        <v>44013</v>
      </c>
      <c r="CR41" s="623">
        <f t="shared" si="50"/>
        <v>44044</v>
      </c>
      <c r="CS41" s="623">
        <f t="shared" si="50"/>
        <v>44075</v>
      </c>
      <c r="CT41" s="623">
        <f t="shared" si="50"/>
        <v>44105</v>
      </c>
      <c r="CU41" s="623">
        <f t="shared" si="50"/>
        <v>44136</v>
      </c>
      <c r="CV41" s="623">
        <f t="shared" si="50"/>
        <v>44166</v>
      </c>
      <c r="CW41" s="623">
        <f t="shared" si="50"/>
        <v>44197</v>
      </c>
      <c r="CX41" s="623">
        <f t="shared" si="50"/>
        <v>44228</v>
      </c>
      <c r="CY41" s="623">
        <f t="shared" si="50"/>
        <v>44256</v>
      </c>
      <c r="CZ41" s="623">
        <f t="shared" si="50"/>
        <v>44287</v>
      </c>
      <c r="DA41" s="623">
        <f t="shared" si="50"/>
        <v>44317</v>
      </c>
      <c r="DB41" s="623">
        <f t="shared" si="50"/>
        <v>44348</v>
      </c>
      <c r="DC41" s="623">
        <f t="shared" si="50"/>
        <v>44378</v>
      </c>
      <c r="DD41" s="623">
        <f t="shared" si="50"/>
        <v>44409</v>
      </c>
      <c r="DE41" s="623">
        <f t="shared" si="50"/>
        <v>44440</v>
      </c>
      <c r="DF41" s="623">
        <f t="shared" si="50"/>
        <v>44470</v>
      </c>
      <c r="DG41" s="623">
        <f t="shared" si="50"/>
        <v>44501</v>
      </c>
      <c r="DH41" s="623">
        <f t="shared" si="50"/>
        <v>44531</v>
      </c>
      <c r="DI41" s="623">
        <f t="shared" si="50"/>
        <v>44562</v>
      </c>
      <c r="DJ41" s="623">
        <f t="shared" si="50"/>
        <v>44593</v>
      </c>
      <c r="DK41" s="623">
        <f t="shared" si="50"/>
        <v>44621</v>
      </c>
      <c r="DL41" s="623">
        <f t="shared" si="50"/>
        <v>44652</v>
      </c>
      <c r="DM41" s="623">
        <f t="shared" ref="DM41:FX41" si="51">+DM33</f>
        <v>44682</v>
      </c>
      <c r="DN41" s="623">
        <f t="shared" si="51"/>
        <v>44713</v>
      </c>
      <c r="DO41" s="623">
        <f t="shared" si="51"/>
        <v>44743</v>
      </c>
      <c r="DP41" s="623">
        <f t="shared" si="51"/>
        <v>44774</v>
      </c>
      <c r="DQ41" s="623">
        <f t="shared" si="51"/>
        <v>44805</v>
      </c>
      <c r="DR41" s="623">
        <f t="shared" si="51"/>
        <v>44835</v>
      </c>
      <c r="DS41" s="623">
        <f t="shared" si="51"/>
        <v>44866</v>
      </c>
      <c r="DT41" s="623">
        <f t="shared" si="51"/>
        <v>44896</v>
      </c>
      <c r="DU41" s="623">
        <f t="shared" si="51"/>
        <v>44927</v>
      </c>
      <c r="DV41" s="623">
        <f t="shared" si="51"/>
        <v>44958</v>
      </c>
      <c r="DW41" s="623">
        <f t="shared" si="51"/>
        <v>44986</v>
      </c>
      <c r="DX41" s="623">
        <f t="shared" si="51"/>
        <v>45017</v>
      </c>
      <c r="DY41" s="623">
        <f t="shared" si="51"/>
        <v>45047</v>
      </c>
      <c r="DZ41" s="623">
        <f t="shared" si="51"/>
        <v>45078</v>
      </c>
      <c r="EA41" s="623">
        <f t="shared" si="51"/>
        <v>45108</v>
      </c>
      <c r="EB41" s="623">
        <f t="shared" si="51"/>
        <v>45139</v>
      </c>
      <c r="EC41" s="623">
        <f t="shared" si="51"/>
        <v>45170</v>
      </c>
      <c r="ED41" s="623">
        <f t="shared" si="51"/>
        <v>45200</v>
      </c>
      <c r="EE41" s="623">
        <f t="shared" si="51"/>
        <v>45231</v>
      </c>
      <c r="EF41" s="623">
        <f t="shared" si="51"/>
        <v>45261</v>
      </c>
      <c r="EG41" s="623">
        <f t="shared" si="51"/>
        <v>45292</v>
      </c>
      <c r="EH41" s="623">
        <f t="shared" si="51"/>
        <v>45323</v>
      </c>
      <c r="EI41" s="623">
        <f t="shared" si="51"/>
        <v>45352</v>
      </c>
      <c r="EJ41" s="623">
        <f t="shared" si="51"/>
        <v>45383</v>
      </c>
      <c r="EK41" s="623">
        <f t="shared" si="51"/>
        <v>45413</v>
      </c>
      <c r="EL41" s="623">
        <f t="shared" si="51"/>
        <v>45444</v>
      </c>
      <c r="EM41" s="623">
        <f t="shared" si="51"/>
        <v>45474</v>
      </c>
      <c r="EN41" s="623">
        <f t="shared" si="51"/>
        <v>45505</v>
      </c>
      <c r="EO41" s="623">
        <f t="shared" si="51"/>
        <v>45536</v>
      </c>
      <c r="EP41" s="623">
        <f t="shared" si="51"/>
        <v>45566</v>
      </c>
      <c r="EQ41" s="623">
        <f t="shared" si="51"/>
        <v>45597</v>
      </c>
      <c r="ER41" s="623">
        <f t="shared" si="51"/>
        <v>45627</v>
      </c>
      <c r="ES41" s="623">
        <f t="shared" si="51"/>
        <v>45658</v>
      </c>
      <c r="ET41" s="623">
        <f t="shared" si="51"/>
        <v>45689</v>
      </c>
      <c r="EU41" s="623">
        <f t="shared" si="51"/>
        <v>45717</v>
      </c>
      <c r="EV41" s="623">
        <f t="shared" si="51"/>
        <v>45748</v>
      </c>
      <c r="EW41" s="623">
        <f t="shared" si="51"/>
        <v>45778</v>
      </c>
      <c r="EX41" s="623">
        <f t="shared" si="51"/>
        <v>45809</v>
      </c>
      <c r="EY41" s="623">
        <f t="shared" si="51"/>
        <v>45839</v>
      </c>
      <c r="EZ41" s="623">
        <f t="shared" si="51"/>
        <v>45870</v>
      </c>
      <c r="FA41" s="623">
        <f t="shared" si="51"/>
        <v>45901</v>
      </c>
      <c r="FB41" s="623">
        <f t="shared" si="51"/>
        <v>45931</v>
      </c>
      <c r="FC41" s="623">
        <f t="shared" si="51"/>
        <v>45962</v>
      </c>
      <c r="FD41" s="623">
        <f t="shared" si="51"/>
        <v>45992</v>
      </c>
      <c r="FE41" s="623">
        <f t="shared" si="51"/>
        <v>46023</v>
      </c>
      <c r="FF41" s="623">
        <f t="shared" si="51"/>
        <v>46054</v>
      </c>
      <c r="FG41" s="623">
        <f t="shared" si="51"/>
        <v>46082</v>
      </c>
      <c r="FH41" s="623">
        <f t="shared" si="51"/>
        <v>46113</v>
      </c>
      <c r="FI41" s="623">
        <f t="shared" si="51"/>
        <v>46143</v>
      </c>
      <c r="FJ41" s="623">
        <f t="shared" si="51"/>
        <v>46174</v>
      </c>
      <c r="FK41" s="623">
        <f t="shared" si="51"/>
        <v>46204</v>
      </c>
      <c r="FL41" s="623">
        <f t="shared" si="51"/>
        <v>46235</v>
      </c>
      <c r="FM41" s="623">
        <f t="shared" si="51"/>
        <v>46266</v>
      </c>
      <c r="FN41" s="623">
        <f t="shared" si="51"/>
        <v>46296</v>
      </c>
      <c r="FO41" s="623">
        <f t="shared" si="51"/>
        <v>46327</v>
      </c>
      <c r="FP41" s="623">
        <f t="shared" si="51"/>
        <v>46357</v>
      </c>
      <c r="FQ41" s="623">
        <f t="shared" si="51"/>
        <v>46388</v>
      </c>
      <c r="FR41" s="623">
        <f t="shared" si="51"/>
        <v>46419</v>
      </c>
      <c r="FS41" s="623">
        <f t="shared" si="51"/>
        <v>46447</v>
      </c>
      <c r="FT41" s="623">
        <f t="shared" si="51"/>
        <v>46478</v>
      </c>
      <c r="FU41" s="623">
        <f t="shared" si="51"/>
        <v>46508</v>
      </c>
      <c r="FV41" s="623">
        <f t="shared" si="51"/>
        <v>46539</v>
      </c>
      <c r="FW41" s="623">
        <f t="shared" si="51"/>
        <v>46569</v>
      </c>
      <c r="FX41" s="623">
        <f t="shared" si="51"/>
        <v>46600</v>
      </c>
      <c r="FY41" s="623">
        <f t="shared" ref="FY41:GB41" si="52">+FY33</f>
        <v>46631</v>
      </c>
      <c r="FZ41" s="623">
        <f t="shared" si="52"/>
        <v>46661</v>
      </c>
      <c r="GA41" s="623">
        <f t="shared" si="52"/>
        <v>46692</v>
      </c>
      <c r="GB41" s="623">
        <f t="shared" si="52"/>
        <v>46722</v>
      </c>
      <c r="XEM41" s="140">
        <v>41730</v>
      </c>
      <c r="XEN41" s="143">
        <v>352</v>
      </c>
      <c r="XEO41" s="143">
        <v>368</v>
      </c>
      <c r="XEP41" s="143">
        <v>528</v>
      </c>
      <c r="XEQ41" s="143">
        <v>128</v>
      </c>
      <c r="XER41" s="143">
        <v>64</v>
      </c>
      <c r="XES41" s="143">
        <v>176</v>
      </c>
      <c r="XET41" s="143">
        <f t="shared" si="0"/>
        <v>720</v>
      </c>
    </row>
    <row r="42" spans="2:184 16363:16374">
      <c r="C42" s="7" t="s">
        <v>91</v>
      </c>
      <c r="D42" s="41" t="s">
        <v>68</v>
      </c>
      <c r="E42" s="52">
        <f t="shared" ref="E42:P46" si="53">+E26/E34</f>
        <v>119.47454301075261</v>
      </c>
      <c r="F42" s="53">
        <f t="shared" si="53"/>
        <v>131.27912202380944</v>
      </c>
      <c r="G42" s="53">
        <f t="shared" si="53"/>
        <v>151.35232526881705</v>
      </c>
      <c r="H42" s="53">
        <f t="shared" si="53"/>
        <v>67.508055555555458</v>
      </c>
      <c r="I42" s="53">
        <f t="shared" si="53"/>
        <v>30.69037634408604</v>
      </c>
      <c r="J42" s="53">
        <f t="shared" si="53"/>
        <v>36.906708333333434</v>
      </c>
      <c r="K42" s="53">
        <f t="shared" si="53"/>
        <v>67.027715053763586</v>
      </c>
      <c r="L42" s="53">
        <f t="shared" si="53"/>
        <v>231.04081989247328</v>
      </c>
      <c r="M42" s="53">
        <f t="shared" si="53"/>
        <v>575.1428055555557</v>
      </c>
      <c r="N42" s="53">
        <f t="shared" si="53"/>
        <v>365.79620967741937</v>
      </c>
      <c r="O42" s="53">
        <f t="shared" si="53"/>
        <v>451.13537499999995</v>
      </c>
      <c r="P42" s="53">
        <f t="shared" si="53"/>
        <v>553.48514784946235</v>
      </c>
      <c r="Q42" s="53">
        <f t="shared" ref="Q42:AZ42" si="54">+Q26/Q34</f>
        <v>587.45077956989235</v>
      </c>
      <c r="R42" s="53">
        <f t="shared" si="54"/>
        <v>602.20788690476184</v>
      </c>
      <c r="S42" s="53">
        <f t="shared" si="54"/>
        <v>503.69006720430099</v>
      </c>
      <c r="T42" s="53">
        <f t="shared" si="54"/>
        <v>497.71413888888912</v>
      </c>
      <c r="U42" s="53">
        <f t="shared" si="54"/>
        <v>494.01955645161297</v>
      </c>
      <c r="V42" s="53">
        <f t="shared" si="54"/>
        <v>523.69748611111106</v>
      </c>
      <c r="W42" s="53">
        <f t="shared" si="54"/>
        <v>502.86505376344081</v>
      </c>
      <c r="X42" s="53">
        <f t="shared" si="54"/>
        <v>513.64456989247321</v>
      </c>
      <c r="Y42" s="53">
        <f t="shared" si="54"/>
        <v>565.76277777777784</v>
      </c>
      <c r="Z42" s="53">
        <f t="shared" si="54"/>
        <v>594.55678763440858</v>
      </c>
      <c r="AA42" s="53">
        <f t="shared" si="54"/>
        <v>622.04956944444439</v>
      </c>
      <c r="AB42" s="53">
        <f t="shared" si="54"/>
        <v>538.68459677419355</v>
      </c>
      <c r="AC42" s="53">
        <f t="shared" si="54"/>
        <v>528.91280913978483</v>
      </c>
      <c r="AD42" s="53">
        <f t="shared" si="54"/>
        <v>565.84813988095232</v>
      </c>
      <c r="AE42" s="53">
        <f t="shared" si="54"/>
        <v>567.06918010752679</v>
      </c>
      <c r="AF42" s="53">
        <f t="shared" si="54"/>
        <v>492.40850000000017</v>
      </c>
      <c r="AG42" s="53">
        <f t="shared" si="54"/>
        <v>434.41524193548395</v>
      </c>
      <c r="AH42" s="53">
        <f t="shared" si="54"/>
        <v>535.81713888888885</v>
      </c>
      <c r="AI42" s="53">
        <f t="shared" si="54"/>
        <v>545.43590053763432</v>
      </c>
      <c r="AJ42" s="53">
        <f t="shared" si="54"/>
        <v>550.61258064516096</v>
      </c>
      <c r="AK42" s="53">
        <f t="shared" si="54"/>
        <v>572.56748611111107</v>
      </c>
      <c r="AL42" s="53">
        <f t="shared" si="54"/>
        <v>383.2045430107529</v>
      </c>
      <c r="AM42" s="53">
        <f t="shared" si="54"/>
        <v>593.05143055555561</v>
      </c>
      <c r="AN42" s="53">
        <f t="shared" si="54"/>
        <v>489.29485215053779</v>
      </c>
      <c r="AO42" s="53">
        <f t="shared" si="54"/>
        <v>525.08551075268815</v>
      </c>
      <c r="AP42" s="53">
        <f t="shared" si="54"/>
        <v>574.23719827586206</v>
      </c>
      <c r="AQ42" s="53">
        <f t="shared" si="54"/>
        <v>397.9955913978493</v>
      </c>
      <c r="AR42" s="53">
        <f t="shared" si="54"/>
        <v>371.95106944444444</v>
      </c>
      <c r="AS42" s="53">
        <f t="shared" si="54"/>
        <v>487.23349462365587</v>
      </c>
      <c r="AT42" s="53">
        <f t="shared" si="54"/>
        <v>534.18213888888909</v>
      </c>
      <c r="AU42" s="53">
        <f t="shared" si="54"/>
        <v>532.72603494623661</v>
      </c>
      <c r="AV42" s="53">
        <f t="shared" si="54"/>
        <v>559.15258064516115</v>
      </c>
      <c r="AW42" s="53">
        <f t="shared" si="54"/>
        <v>568.73268055555559</v>
      </c>
      <c r="AX42" s="53">
        <f t="shared" si="54"/>
        <v>537.59908602150529</v>
      </c>
      <c r="AY42" s="53">
        <f t="shared" si="54"/>
        <v>594.93169444444436</v>
      </c>
      <c r="AZ42" s="53">
        <f t="shared" si="54"/>
        <v>481.98403225806453</v>
      </c>
      <c r="BA42" s="53">
        <f t="shared" ref="BA42:DL42" si="55">+BA26/BA34</f>
        <v>519.95681451612916</v>
      </c>
      <c r="BB42" s="53">
        <f t="shared" si="55"/>
        <v>550.87788690476202</v>
      </c>
      <c r="BC42" s="53">
        <f t="shared" si="55"/>
        <v>450.29561827956996</v>
      </c>
      <c r="BD42" s="53">
        <f t="shared" si="55"/>
        <v>437.15988888888904</v>
      </c>
      <c r="BE42" s="53">
        <f t="shared" si="55"/>
        <v>479.51368279569897</v>
      </c>
      <c r="BF42" s="53">
        <f t="shared" si="55"/>
        <v>503.69341666666668</v>
      </c>
      <c r="BG42" s="53">
        <f t="shared" si="55"/>
        <v>497.61752688172038</v>
      </c>
      <c r="BH42" s="53">
        <f t="shared" si="55"/>
        <v>525.05813172043008</v>
      </c>
      <c r="BI42" s="53">
        <f t="shared" si="55"/>
        <v>510.45829166666664</v>
      </c>
      <c r="BJ42" s="53">
        <f t="shared" si="55"/>
        <v>222.09262096774182</v>
      </c>
      <c r="BK42" s="53">
        <f t="shared" si="55"/>
        <v>347.91245833333329</v>
      </c>
      <c r="BL42" s="53">
        <f t="shared" si="55"/>
        <v>457.47555107526887</v>
      </c>
      <c r="BM42" s="53">
        <f t="shared" si="55"/>
        <v>529.94498655913958</v>
      </c>
      <c r="BN42" s="53">
        <f t="shared" si="55"/>
        <v>562.30069940476187</v>
      </c>
      <c r="BO42" s="53">
        <f t="shared" si="55"/>
        <v>454.97286290322586</v>
      </c>
      <c r="BP42" s="53">
        <f t="shared" si="55"/>
        <v>457.39505555555547</v>
      </c>
      <c r="BQ42" s="53">
        <f t="shared" si="55"/>
        <v>500.7579704301076</v>
      </c>
      <c r="BR42" s="53">
        <f t="shared" si="55"/>
        <v>518.79638888888871</v>
      </c>
      <c r="BS42" s="53">
        <f t="shared" si="55"/>
        <v>534.04346774193527</v>
      </c>
      <c r="BT42" s="53">
        <f t="shared" si="55"/>
        <v>556.37844086021516</v>
      </c>
      <c r="BU42" s="53">
        <f t="shared" si="55"/>
        <v>503.7542499999999</v>
      </c>
      <c r="BV42" s="53">
        <f t="shared" si="55"/>
        <v>505.82016129032252</v>
      </c>
      <c r="BW42" s="53">
        <f t="shared" si="55"/>
        <v>540.75819444444448</v>
      </c>
      <c r="BX42" s="53">
        <f t="shared" si="55"/>
        <v>543.58572580645171</v>
      </c>
      <c r="BY42" s="53">
        <f t="shared" si="55"/>
        <v>579.35341397849459</v>
      </c>
      <c r="BZ42" s="53">
        <f t="shared" si="55"/>
        <v>569.68275297619061</v>
      </c>
      <c r="CA42" s="53">
        <f t="shared" si="55"/>
        <v>444.60299731182795</v>
      </c>
      <c r="CB42" s="53">
        <f t="shared" si="55"/>
        <v>418.22197222222201</v>
      </c>
      <c r="CC42" s="53">
        <f t="shared" si="55"/>
        <v>486.37733870967742</v>
      </c>
      <c r="CD42" s="53">
        <f t="shared" si="55"/>
        <v>559.65776388888889</v>
      </c>
      <c r="CE42" s="53">
        <f t="shared" si="55"/>
        <v>611.88456989247322</v>
      </c>
      <c r="CF42" s="53">
        <f t="shared" si="55"/>
        <v>622.46395161290343</v>
      </c>
      <c r="CG42" s="53">
        <f t="shared" si="55"/>
        <v>648.00255555555566</v>
      </c>
      <c r="CH42" s="53">
        <f t="shared" si="55"/>
        <v>368.38088709677419</v>
      </c>
      <c r="CI42" s="53">
        <f t="shared" si="55"/>
        <v>693.69609722222219</v>
      </c>
      <c r="CJ42" s="53">
        <f t="shared" si="55"/>
        <v>621.81655913978477</v>
      </c>
      <c r="CK42" s="53">
        <f t="shared" si="55"/>
        <v>632.96379032258073</v>
      </c>
      <c r="CL42" s="53">
        <f t="shared" si="55"/>
        <v>664.70020114942542</v>
      </c>
      <c r="CM42" s="53">
        <f t="shared" si="55"/>
        <v>668.08837365591398</v>
      </c>
      <c r="CN42" s="53">
        <f t="shared" si="55"/>
        <v>509.47423611111122</v>
      </c>
      <c r="CO42" s="53">
        <f t="shared" si="55"/>
        <v>578.37860215053774</v>
      </c>
      <c r="CP42" s="53">
        <f t="shared" si="55"/>
        <v>615.29740277777762</v>
      </c>
      <c r="CQ42" s="53">
        <f t="shared" si="55"/>
        <v>633.90758064516149</v>
      </c>
      <c r="CR42" s="53">
        <f t="shared" si="55"/>
        <v>642.99331989247321</v>
      </c>
      <c r="CS42" s="53">
        <f t="shared" si="55"/>
        <v>680.55218055555565</v>
      </c>
      <c r="CT42" s="53">
        <f t="shared" si="55"/>
        <v>627.29560483870989</v>
      </c>
      <c r="CU42" s="53">
        <f t="shared" si="55"/>
        <v>706.92434722222231</v>
      </c>
      <c r="CV42" s="53">
        <f t="shared" si="55"/>
        <v>626.70689516129028</v>
      </c>
      <c r="CW42" s="53">
        <f t="shared" si="55"/>
        <v>631.87272849462374</v>
      </c>
      <c r="CX42" s="53">
        <f t="shared" si="55"/>
        <v>588.80013392857131</v>
      </c>
      <c r="CY42" s="53">
        <f t="shared" si="55"/>
        <v>486.03514784946253</v>
      </c>
      <c r="CZ42" s="53">
        <f t="shared" si="55"/>
        <v>519.27099999999996</v>
      </c>
      <c r="DA42" s="53">
        <f t="shared" si="55"/>
        <v>592.61537634408603</v>
      </c>
      <c r="DB42" s="53">
        <f t="shared" si="55"/>
        <v>620.38805555555564</v>
      </c>
      <c r="DC42" s="53">
        <f t="shared" si="55"/>
        <v>636.6255779569891</v>
      </c>
      <c r="DD42" s="53">
        <f t="shared" si="55"/>
        <v>661.25361559139776</v>
      </c>
      <c r="DE42" s="53">
        <f t="shared" si="55"/>
        <v>662.56944444444446</v>
      </c>
      <c r="DF42" s="53">
        <f t="shared" si="55"/>
        <v>360.60651881720429</v>
      </c>
      <c r="DG42" s="53">
        <f t="shared" si="55"/>
        <v>711.78286111111095</v>
      </c>
      <c r="DH42" s="53">
        <f t="shared" si="55"/>
        <v>608.82485215053759</v>
      </c>
      <c r="DI42" s="53">
        <f t="shared" si="55"/>
        <v>623.52772849462349</v>
      </c>
      <c r="DJ42" s="53">
        <f t="shared" si="55"/>
        <v>645.04379464285716</v>
      </c>
      <c r="DK42" s="53">
        <f t="shared" si="55"/>
        <v>691.43077956989248</v>
      </c>
      <c r="DL42" s="53">
        <f t="shared" si="55"/>
        <v>554.42959722222236</v>
      </c>
      <c r="DM42" s="53">
        <f t="shared" ref="DM42:FX42" si="56">+DM26/DM34</f>
        <v>486.51465053763445</v>
      </c>
      <c r="DN42" s="53">
        <f t="shared" si="56"/>
        <v>609.69266666666681</v>
      </c>
      <c r="DO42" s="53">
        <f t="shared" si="56"/>
        <v>633.12063172043008</v>
      </c>
      <c r="DP42" s="53">
        <f t="shared" si="56"/>
        <v>636.83107526881702</v>
      </c>
      <c r="DQ42" s="53">
        <f t="shared" si="56"/>
        <v>646.97216666666679</v>
      </c>
      <c r="DR42" s="53">
        <f t="shared" si="56"/>
        <v>623.91000000000008</v>
      </c>
      <c r="DS42" s="53">
        <f t="shared" si="56"/>
        <v>706.10359722222233</v>
      </c>
      <c r="DT42" s="53">
        <f t="shared" si="56"/>
        <v>600.02310483870963</v>
      </c>
      <c r="DU42" s="53">
        <f t="shared" si="56"/>
        <v>610.71614247311834</v>
      </c>
      <c r="DV42" s="53">
        <f t="shared" si="56"/>
        <v>634.04845238095243</v>
      </c>
      <c r="DW42" s="53">
        <f t="shared" si="56"/>
        <v>628.70329301075265</v>
      </c>
      <c r="DX42" s="53">
        <f t="shared" si="56"/>
        <v>463.25138888888887</v>
      </c>
      <c r="DY42" s="53">
        <f t="shared" si="56"/>
        <v>528.67237903225805</v>
      </c>
      <c r="DZ42" s="53">
        <f t="shared" si="56"/>
        <v>580.73745833333328</v>
      </c>
      <c r="EA42" s="53">
        <f t="shared" si="56"/>
        <v>610.78112903225826</v>
      </c>
      <c r="EB42" s="53">
        <f t="shared" si="56"/>
        <v>619.65650537634406</v>
      </c>
      <c r="EC42" s="53">
        <f t="shared" si="56"/>
        <v>639.10612499999991</v>
      </c>
      <c r="ED42" s="53">
        <f t="shared" si="56"/>
        <v>377.29876344086023</v>
      </c>
      <c r="EE42" s="53">
        <f t="shared" si="56"/>
        <v>551.31124999999997</v>
      </c>
      <c r="EF42" s="53">
        <f t="shared" si="56"/>
        <v>587.65969086021494</v>
      </c>
      <c r="EG42" s="53">
        <f t="shared" si="56"/>
        <v>596.61147849462361</v>
      </c>
      <c r="EH42" s="53">
        <f t="shared" si="56"/>
        <v>644.65485632183913</v>
      </c>
      <c r="EI42" s="53">
        <f t="shared" si="56"/>
        <v>463.58056451612913</v>
      </c>
      <c r="EJ42" s="53">
        <f t="shared" si="56"/>
        <v>430.82656944444432</v>
      </c>
      <c r="EK42" s="53">
        <f t="shared" si="56"/>
        <v>558.1694354838711</v>
      </c>
      <c r="EL42" s="53">
        <f t="shared" si="56"/>
        <v>576.73991666666677</v>
      </c>
      <c r="EM42" s="53">
        <f t="shared" si="56"/>
        <v>605.46086021505357</v>
      </c>
      <c r="EN42" s="53">
        <f t="shared" si="56"/>
        <v>610.53502688172046</v>
      </c>
      <c r="EO42" s="53">
        <f t="shared" si="56"/>
        <v>643.54877777777779</v>
      </c>
      <c r="EP42" s="53">
        <f t="shared" si="56"/>
        <v>601.75067204301081</v>
      </c>
      <c r="EQ42" s="53">
        <f t="shared" si="56"/>
        <v>678.79994444444458</v>
      </c>
      <c r="ER42" s="53">
        <f t="shared" si="56"/>
        <v>589.43602150537617</v>
      </c>
      <c r="ES42" s="53">
        <f t="shared" si="56"/>
        <v>575.217446236559</v>
      </c>
      <c r="ET42" s="53">
        <f t="shared" si="56"/>
        <v>608.20888392857159</v>
      </c>
      <c r="EU42" s="53">
        <f t="shared" si="56"/>
        <v>581.74176075268838</v>
      </c>
      <c r="EV42" s="53">
        <f t="shared" si="56"/>
        <v>490.01679166666662</v>
      </c>
      <c r="EW42" s="53">
        <f t="shared" si="56"/>
        <v>573.86231182795689</v>
      </c>
      <c r="EX42" s="53">
        <f t="shared" si="56"/>
        <v>556.42916666666667</v>
      </c>
      <c r="EY42" s="53">
        <f t="shared" si="56"/>
        <v>583.31341397849485</v>
      </c>
      <c r="EZ42" s="53">
        <f t="shared" si="56"/>
        <v>601.15196236559143</v>
      </c>
      <c r="FA42" s="53">
        <f t="shared" si="56"/>
        <v>624.8012638888888</v>
      </c>
      <c r="FB42" s="53">
        <f t="shared" si="56"/>
        <v>325.14389784946246</v>
      </c>
      <c r="FC42" s="53">
        <f t="shared" si="56"/>
        <v>389.54497222222221</v>
      </c>
      <c r="FD42" s="53">
        <f t="shared" si="56"/>
        <v>564.06766129032235</v>
      </c>
      <c r="FE42" s="53">
        <f t="shared" si="56"/>
        <v>549.71349462365606</v>
      </c>
      <c r="FF42" s="53">
        <f t="shared" si="56"/>
        <v>578.76928571428584</v>
      </c>
      <c r="FG42" s="53">
        <f t="shared" si="56"/>
        <v>500.29931451612896</v>
      </c>
      <c r="FH42" s="53">
        <f t="shared" si="56"/>
        <v>389.23668055555561</v>
      </c>
      <c r="FI42" s="53">
        <f t="shared" si="56"/>
        <v>521.09786290322575</v>
      </c>
      <c r="FJ42" s="53">
        <f t="shared" si="56"/>
        <v>536.86748611111102</v>
      </c>
      <c r="FK42" s="53">
        <f t="shared" si="56"/>
        <v>567.08900537634406</v>
      </c>
      <c r="FL42" s="53">
        <f t="shared" si="56"/>
        <v>573.37467741935473</v>
      </c>
      <c r="FM42" s="53">
        <f t="shared" si="56"/>
        <v>596.66252777777777</v>
      </c>
      <c r="FN42" s="53">
        <f t="shared" si="56"/>
        <v>576.63213709677427</v>
      </c>
      <c r="FO42" s="53">
        <f t="shared" si="56"/>
        <v>635.9474305555558</v>
      </c>
      <c r="FP42" s="53">
        <f t="shared" si="56"/>
        <v>543.29107526881728</v>
      </c>
      <c r="FQ42" s="53">
        <f t="shared" si="56"/>
        <v>531.5777016129033</v>
      </c>
      <c r="FR42" s="53">
        <f t="shared" si="56"/>
        <v>565.81139880952378</v>
      </c>
      <c r="FS42" s="53">
        <f t="shared" si="56"/>
        <v>280.63588709677418</v>
      </c>
      <c r="FT42" s="53">
        <f t="shared" si="56"/>
        <v>487.9992083333334</v>
      </c>
      <c r="FU42" s="53">
        <f t="shared" si="56"/>
        <v>436.42903225806447</v>
      </c>
      <c r="FV42" s="53">
        <f t="shared" si="56"/>
        <v>524.31451388888877</v>
      </c>
      <c r="FW42" s="53">
        <f t="shared" si="56"/>
        <v>548.86491935483866</v>
      </c>
      <c r="FX42" s="53">
        <f t="shared" si="56"/>
        <v>553.26775537634398</v>
      </c>
      <c r="FY42" s="53">
        <f t="shared" ref="FY42:GB42" si="57">+FY26/FY34</f>
        <v>537.6374166666667</v>
      </c>
      <c r="FZ42" s="53">
        <f t="shared" si="57"/>
        <v>445.38563172043001</v>
      </c>
      <c r="GA42" s="53">
        <f t="shared" si="57"/>
        <v>511.34655555555577</v>
      </c>
      <c r="GB42" s="53">
        <f t="shared" si="57"/>
        <v>535.88053763440871</v>
      </c>
      <c r="XEM42" s="140">
        <v>41760</v>
      </c>
      <c r="XEN42" s="143">
        <v>336</v>
      </c>
      <c r="XEO42" s="143">
        <v>408</v>
      </c>
      <c r="XEP42" s="143">
        <v>504</v>
      </c>
      <c r="XEQ42" s="143">
        <v>160</v>
      </c>
      <c r="XER42" s="143">
        <v>80</v>
      </c>
      <c r="XES42" s="143">
        <v>168</v>
      </c>
      <c r="XET42" s="143">
        <f t="shared" si="0"/>
        <v>744</v>
      </c>
    </row>
    <row r="43" spans="2:184 16363:16374">
      <c r="C43" s="7" t="s">
        <v>252</v>
      </c>
      <c r="D43" s="41" t="s">
        <v>69</v>
      </c>
      <c r="E43" s="54">
        <f t="shared" si="53"/>
        <v>93.602708333333396</v>
      </c>
      <c r="F43" s="55">
        <f t="shared" si="53"/>
        <v>99.973515624999891</v>
      </c>
      <c r="G43" s="55">
        <f t="shared" si="53"/>
        <v>105.65981250000004</v>
      </c>
      <c r="H43" s="55">
        <f t="shared" si="53"/>
        <v>68.022578124999882</v>
      </c>
      <c r="I43" s="55">
        <f t="shared" si="53"/>
        <v>107.01444444444435</v>
      </c>
      <c r="J43" s="55">
        <f t="shared" si="53"/>
        <v>68.596750000000071</v>
      </c>
      <c r="K43" s="55">
        <f t="shared" si="53"/>
        <v>37.016597222222117</v>
      </c>
      <c r="L43" s="55">
        <f t="shared" si="53"/>
        <v>185.94687500000003</v>
      </c>
      <c r="M43" s="55">
        <f t="shared" si="53"/>
        <v>566.54643749999991</v>
      </c>
      <c r="N43" s="55">
        <f t="shared" si="53"/>
        <v>292.60101562499995</v>
      </c>
      <c r="O43" s="55">
        <f t="shared" si="53"/>
        <v>474.36900000000003</v>
      </c>
      <c r="P43" s="55">
        <f t="shared" si="53"/>
        <v>512.43718749999994</v>
      </c>
      <c r="Q43" s="55">
        <f t="shared" ref="Q43:AZ43" si="58">+Q27/Q35</f>
        <v>526.02777777777783</v>
      </c>
      <c r="R43" s="55">
        <f t="shared" si="58"/>
        <v>526.4841406249999</v>
      </c>
      <c r="S43" s="55">
        <f t="shared" si="58"/>
        <v>412.09550000000007</v>
      </c>
      <c r="T43" s="55">
        <f t="shared" si="58"/>
        <v>437.628046875</v>
      </c>
      <c r="U43" s="55">
        <f t="shared" si="58"/>
        <v>514.05925000000002</v>
      </c>
      <c r="V43" s="55">
        <f t="shared" si="58"/>
        <v>522.92333333333329</v>
      </c>
      <c r="W43" s="55">
        <f t="shared" si="58"/>
        <v>472.78694444444449</v>
      </c>
      <c r="X43" s="55">
        <f t="shared" si="58"/>
        <v>473.5268749999999</v>
      </c>
      <c r="Y43" s="55">
        <f t="shared" si="58"/>
        <v>569.38756944444458</v>
      </c>
      <c r="Z43" s="55">
        <f t="shared" si="58"/>
        <v>560.8752343750001</v>
      </c>
      <c r="AA43" s="55">
        <f t="shared" si="58"/>
        <v>567.06482954545459</v>
      </c>
      <c r="AB43" s="55">
        <f t="shared" si="58"/>
        <v>445.03152777777785</v>
      </c>
      <c r="AC43" s="55">
        <f t="shared" si="58"/>
        <v>472.61781250000001</v>
      </c>
      <c r="AD43" s="55">
        <f t="shared" si="58"/>
        <v>522.42710937499999</v>
      </c>
      <c r="AE43" s="55">
        <f t="shared" si="58"/>
        <v>518.16541666666672</v>
      </c>
      <c r="AF43" s="55">
        <f t="shared" si="58"/>
        <v>435.32359374999999</v>
      </c>
      <c r="AG43" s="55">
        <f t="shared" si="58"/>
        <v>464.00454545454539</v>
      </c>
      <c r="AH43" s="55">
        <f t="shared" si="58"/>
        <v>572.28953124999998</v>
      </c>
      <c r="AI43" s="55">
        <f t="shared" si="58"/>
        <v>571.67476562499996</v>
      </c>
      <c r="AJ43" s="55">
        <f t="shared" si="58"/>
        <v>518.73281250000002</v>
      </c>
      <c r="AK43" s="55">
        <f t="shared" si="58"/>
        <v>551.56138888888881</v>
      </c>
      <c r="AL43" s="55">
        <f t="shared" si="58"/>
        <v>329.78486111111113</v>
      </c>
      <c r="AM43" s="55">
        <f t="shared" si="58"/>
        <v>471.90974999999997</v>
      </c>
      <c r="AN43" s="55">
        <f t="shared" si="58"/>
        <v>390.90673611111117</v>
      </c>
      <c r="AO43" s="55">
        <f t="shared" si="58"/>
        <v>499.24170454545458</v>
      </c>
      <c r="AP43" s="55">
        <f t="shared" si="58"/>
        <v>532.87375000000009</v>
      </c>
      <c r="AQ43" s="55">
        <f t="shared" si="58"/>
        <v>319.06781249999995</v>
      </c>
      <c r="AR43" s="55">
        <f t="shared" si="58"/>
        <v>301.06770833333326</v>
      </c>
      <c r="AS43" s="55">
        <f t="shared" si="58"/>
        <v>502.30837500000007</v>
      </c>
      <c r="AT43" s="55">
        <f t="shared" si="58"/>
        <v>503.88515625000002</v>
      </c>
      <c r="AU43" s="55">
        <f t="shared" si="58"/>
        <v>526.48670454545459</v>
      </c>
      <c r="AV43" s="55">
        <f t="shared" si="58"/>
        <v>534.71898437499988</v>
      </c>
      <c r="AW43" s="55">
        <f t="shared" si="58"/>
        <v>526.60381944444441</v>
      </c>
      <c r="AX43" s="55">
        <f t="shared" si="58"/>
        <v>488.16887500000001</v>
      </c>
      <c r="AY43" s="55">
        <f t="shared" si="58"/>
        <v>561.47013888888898</v>
      </c>
      <c r="AZ43" s="55">
        <f t="shared" si="58"/>
        <v>438.80887499999989</v>
      </c>
      <c r="BA43" s="55">
        <f t="shared" ref="BA43:DL43" si="59">+BA27/BA35</f>
        <v>537.37968750000005</v>
      </c>
      <c r="BB43" s="55">
        <f t="shared" si="59"/>
        <v>585.97242187500001</v>
      </c>
      <c r="BC43" s="55">
        <f t="shared" si="59"/>
        <v>496.03304687499997</v>
      </c>
      <c r="BD43" s="55">
        <f t="shared" si="59"/>
        <v>489.87393750000012</v>
      </c>
      <c r="BE43" s="55">
        <f t="shared" si="59"/>
        <v>517.75652777777793</v>
      </c>
      <c r="BF43" s="55">
        <f t="shared" si="59"/>
        <v>569.00726562499995</v>
      </c>
      <c r="BG43" s="55">
        <f t="shared" si="59"/>
        <v>575.3492613636364</v>
      </c>
      <c r="BH43" s="55">
        <f t="shared" si="59"/>
        <v>495.65156250000007</v>
      </c>
      <c r="BI43" s="55">
        <f t="shared" si="59"/>
        <v>528.47768750000012</v>
      </c>
      <c r="BJ43" s="55">
        <f t="shared" si="59"/>
        <v>222.41541666666672</v>
      </c>
      <c r="BK43" s="55">
        <f t="shared" si="59"/>
        <v>394.15923611111106</v>
      </c>
      <c r="BL43" s="55">
        <f t="shared" si="59"/>
        <v>465.80874999999997</v>
      </c>
      <c r="BM43" s="55">
        <f t="shared" si="59"/>
        <v>518.63465277777789</v>
      </c>
      <c r="BN43" s="55">
        <f t="shared" si="59"/>
        <v>560.19234374999996</v>
      </c>
      <c r="BO43" s="55">
        <f t="shared" si="59"/>
        <v>455.87423611111109</v>
      </c>
      <c r="BP43" s="55">
        <f t="shared" si="59"/>
        <v>469.25402777777771</v>
      </c>
      <c r="BQ43" s="55">
        <f t="shared" si="59"/>
        <v>600.64159722222223</v>
      </c>
      <c r="BR43" s="55">
        <f t="shared" si="59"/>
        <v>622.39291666666668</v>
      </c>
      <c r="BS43" s="55">
        <f t="shared" si="59"/>
        <v>535.86193749999984</v>
      </c>
      <c r="BT43" s="55">
        <f t="shared" si="59"/>
        <v>613.18484374999991</v>
      </c>
      <c r="BU43" s="55">
        <f t="shared" si="59"/>
        <v>581.64335227272738</v>
      </c>
      <c r="BV43" s="55">
        <f t="shared" si="59"/>
        <v>504.52828125000008</v>
      </c>
      <c r="BW43" s="55">
        <f t="shared" si="59"/>
        <v>647.11208333333332</v>
      </c>
      <c r="BX43" s="55">
        <f t="shared" si="59"/>
        <v>625.78721590909106</v>
      </c>
      <c r="BY43" s="55">
        <f t="shared" si="59"/>
        <v>606.4289583333333</v>
      </c>
      <c r="BZ43" s="55">
        <f t="shared" si="59"/>
        <v>582.56265624999992</v>
      </c>
      <c r="CA43" s="55">
        <f t="shared" si="59"/>
        <v>433.44387499999993</v>
      </c>
      <c r="CB43" s="55">
        <f t="shared" si="59"/>
        <v>445.15765624999995</v>
      </c>
      <c r="CC43" s="55">
        <f t="shared" si="59"/>
        <v>583.99902777777788</v>
      </c>
      <c r="CD43" s="55">
        <f t="shared" si="59"/>
        <v>627.60693749999996</v>
      </c>
      <c r="CE43" s="55">
        <f t="shared" si="59"/>
        <v>572.15930555555553</v>
      </c>
      <c r="CF43" s="55">
        <f t="shared" si="59"/>
        <v>579.11</v>
      </c>
      <c r="CG43" s="55">
        <f t="shared" si="59"/>
        <v>645.0719375000001</v>
      </c>
      <c r="CH43" s="55">
        <f t="shared" si="59"/>
        <v>362.13554687499993</v>
      </c>
      <c r="CI43" s="55">
        <f t="shared" si="59"/>
        <v>746.97043750000012</v>
      </c>
      <c r="CJ43" s="55">
        <f t="shared" si="59"/>
        <v>689.47756249999986</v>
      </c>
      <c r="CK43" s="55">
        <f t="shared" si="59"/>
        <v>617.5890277777778</v>
      </c>
      <c r="CL43" s="55">
        <f t="shared" si="59"/>
        <v>655.53493055555555</v>
      </c>
      <c r="CM43" s="55">
        <f t="shared" si="59"/>
        <v>716.70680555555555</v>
      </c>
      <c r="CN43" s="55">
        <f t="shared" si="59"/>
        <v>559.52875000000006</v>
      </c>
      <c r="CO43" s="55">
        <f t="shared" si="59"/>
        <v>610.01852272727274</v>
      </c>
      <c r="CP43" s="55">
        <f t="shared" si="59"/>
        <v>657.46601562499995</v>
      </c>
      <c r="CQ43" s="55">
        <f t="shared" si="59"/>
        <v>607.05429687499998</v>
      </c>
      <c r="CR43" s="55">
        <f t="shared" si="59"/>
        <v>634.43087500000001</v>
      </c>
      <c r="CS43" s="55">
        <f t="shared" si="59"/>
        <v>672.00583333333327</v>
      </c>
      <c r="CT43" s="55">
        <f t="shared" si="59"/>
        <v>634.04270833333328</v>
      </c>
      <c r="CU43" s="55">
        <f t="shared" si="59"/>
        <v>761.9441250000001</v>
      </c>
      <c r="CV43" s="55">
        <f t="shared" si="59"/>
        <v>705.95631944444449</v>
      </c>
      <c r="CW43" s="55">
        <f t="shared" si="59"/>
        <v>525.30619318181823</v>
      </c>
      <c r="CX43" s="55">
        <f t="shared" si="59"/>
        <v>503.46976562500004</v>
      </c>
      <c r="CY43" s="55">
        <f t="shared" si="59"/>
        <v>421.291875</v>
      </c>
      <c r="CZ43" s="55">
        <f t="shared" si="59"/>
        <v>534.18382812499999</v>
      </c>
      <c r="DA43" s="55">
        <f t="shared" si="59"/>
        <v>601.32255681818197</v>
      </c>
      <c r="DB43" s="55">
        <f t="shared" si="59"/>
        <v>551.35703124999998</v>
      </c>
      <c r="DC43" s="55">
        <f t="shared" si="59"/>
        <v>583.1362499999999</v>
      </c>
      <c r="DD43" s="55">
        <f t="shared" si="59"/>
        <v>575.99166666666656</v>
      </c>
      <c r="DE43" s="55">
        <f t="shared" si="59"/>
        <v>666.10944444444453</v>
      </c>
      <c r="DF43" s="55">
        <f t="shared" si="59"/>
        <v>485.41718750000001</v>
      </c>
      <c r="DG43" s="55">
        <f t="shared" si="59"/>
        <v>714.88798611111122</v>
      </c>
      <c r="DH43" s="55">
        <f t="shared" si="59"/>
        <v>600.61031249999996</v>
      </c>
      <c r="DI43" s="55">
        <f t="shared" si="59"/>
        <v>612.53700000000003</v>
      </c>
      <c r="DJ43" s="55">
        <f t="shared" si="59"/>
        <v>616.37101562500004</v>
      </c>
      <c r="DK43" s="55">
        <f t="shared" si="59"/>
        <v>648.50179687499997</v>
      </c>
      <c r="DL43" s="55">
        <f t="shared" si="59"/>
        <v>523.40312500000005</v>
      </c>
      <c r="DM43" s="55">
        <f t="shared" ref="DM43:FX43" si="60">+DM27/DM35</f>
        <v>525.05506250000008</v>
      </c>
      <c r="DN43" s="55">
        <f t="shared" si="60"/>
        <v>609.77945312500003</v>
      </c>
      <c r="DO43" s="55">
        <f t="shared" si="60"/>
        <v>577.05715909090895</v>
      </c>
      <c r="DP43" s="55">
        <f t="shared" si="60"/>
        <v>541.65851562500006</v>
      </c>
      <c r="DQ43" s="55">
        <f t="shared" si="60"/>
        <v>594.09381944444431</v>
      </c>
      <c r="DR43" s="55">
        <f t="shared" si="60"/>
        <v>587.7511874999999</v>
      </c>
      <c r="DS43" s="55">
        <f t="shared" si="60"/>
        <v>724.10854166666672</v>
      </c>
      <c r="DT43" s="55">
        <f t="shared" si="60"/>
        <v>610.7360000000001</v>
      </c>
      <c r="DU43" s="55">
        <f t="shared" si="60"/>
        <v>553.99731249999991</v>
      </c>
      <c r="DV43" s="55">
        <f t="shared" si="60"/>
        <v>559.568359375</v>
      </c>
      <c r="DW43" s="55">
        <f t="shared" si="60"/>
        <v>561.50757812500001</v>
      </c>
      <c r="DX43" s="55">
        <f t="shared" si="60"/>
        <v>446.67931250000004</v>
      </c>
      <c r="DY43" s="55">
        <f t="shared" si="60"/>
        <v>539.67680555555557</v>
      </c>
      <c r="DZ43" s="55">
        <f t="shared" si="60"/>
        <v>594.40874999999994</v>
      </c>
      <c r="EA43" s="55">
        <f t="shared" si="60"/>
        <v>572.54255681818188</v>
      </c>
      <c r="EB43" s="55">
        <f t="shared" si="60"/>
        <v>488.5466406249999</v>
      </c>
      <c r="EC43" s="55">
        <f t="shared" si="60"/>
        <v>637.56093750000002</v>
      </c>
      <c r="ED43" s="55">
        <f t="shared" si="60"/>
        <v>366.90618055555547</v>
      </c>
      <c r="EE43" s="55">
        <f t="shared" si="60"/>
        <v>643.76694444444445</v>
      </c>
      <c r="EF43" s="55">
        <f t="shared" si="60"/>
        <v>633.52556818181813</v>
      </c>
      <c r="EG43" s="55">
        <f t="shared" si="60"/>
        <v>557.33208333333323</v>
      </c>
      <c r="EH43" s="55">
        <f t="shared" si="60"/>
        <v>613.19453124999995</v>
      </c>
      <c r="EI43" s="55">
        <f t="shared" si="60"/>
        <v>446.78443749999997</v>
      </c>
      <c r="EJ43" s="55">
        <f t="shared" si="60"/>
        <v>421.978515625</v>
      </c>
      <c r="EK43" s="55">
        <f t="shared" si="60"/>
        <v>585.07375000000002</v>
      </c>
      <c r="EL43" s="55">
        <f t="shared" si="60"/>
        <v>507.86731249999991</v>
      </c>
      <c r="EM43" s="55">
        <f t="shared" si="60"/>
        <v>591.74437499999999</v>
      </c>
      <c r="EN43" s="55">
        <f t="shared" si="60"/>
        <v>563.40256944444445</v>
      </c>
      <c r="EO43" s="55">
        <f t="shared" si="60"/>
        <v>651.39231249999989</v>
      </c>
      <c r="EP43" s="55">
        <f t="shared" si="60"/>
        <v>692.70328125000003</v>
      </c>
      <c r="EQ43" s="55">
        <f t="shared" si="60"/>
        <v>727.59106250000002</v>
      </c>
      <c r="ER43" s="55">
        <f t="shared" si="60"/>
        <v>673.62412500000005</v>
      </c>
      <c r="ES43" s="55">
        <f t="shared" si="60"/>
        <v>540.48652777777772</v>
      </c>
      <c r="ET43" s="55">
        <f t="shared" si="60"/>
        <v>523.46093749999989</v>
      </c>
      <c r="EU43" s="55">
        <f t="shared" si="60"/>
        <v>546.41824999999994</v>
      </c>
      <c r="EV43" s="55">
        <f t="shared" si="60"/>
        <v>499.2595312499999</v>
      </c>
      <c r="EW43" s="55">
        <f t="shared" si="60"/>
        <v>600.80956249999986</v>
      </c>
      <c r="EX43" s="55">
        <f t="shared" si="60"/>
        <v>524.43319444444433</v>
      </c>
      <c r="EY43" s="55">
        <f t="shared" si="60"/>
        <v>524.14923611111101</v>
      </c>
      <c r="EZ43" s="55">
        <f t="shared" si="60"/>
        <v>489.31706250000008</v>
      </c>
      <c r="FA43" s="55">
        <f t="shared" si="60"/>
        <v>552.11173611111121</v>
      </c>
      <c r="FB43" s="55">
        <f t="shared" si="60"/>
        <v>308.39781249999999</v>
      </c>
      <c r="FC43" s="55">
        <f t="shared" si="60"/>
        <v>479.68511363636372</v>
      </c>
      <c r="FD43" s="55">
        <f t="shared" si="60"/>
        <v>563.53791666666666</v>
      </c>
      <c r="FE43" s="55">
        <f t="shared" si="60"/>
        <v>534.00431249999997</v>
      </c>
      <c r="FF43" s="55">
        <f t="shared" si="60"/>
        <v>571.36124999999993</v>
      </c>
      <c r="FG43" s="55">
        <f t="shared" si="60"/>
        <v>403.87659722222219</v>
      </c>
      <c r="FH43" s="55">
        <f t="shared" si="60"/>
        <v>400.07468749999998</v>
      </c>
      <c r="FI43" s="55">
        <f t="shared" si="60"/>
        <v>560.66613636363627</v>
      </c>
      <c r="FJ43" s="55">
        <f t="shared" si="60"/>
        <v>450.78375000000005</v>
      </c>
      <c r="FK43" s="55">
        <f t="shared" si="60"/>
        <v>517.9231249999998</v>
      </c>
      <c r="FL43" s="55">
        <f t="shared" si="60"/>
        <v>520.21199999999988</v>
      </c>
      <c r="FM43" s="55">
        <f t="shared" si="60"/>
        <v>530.6538888888889</v>
      </c>
      <c r="FN43" s="55">
        <f t="shared" si="60"/>
        <v>581.17513888888902</v>
      </c>
      <c r="FO43" s="55">
        <f t="shared" si="60"/>
        <v>677.00074999999993</v>
      </c>
      <c r="FP43" s="55">
        <f t="shared" si="60"/>
        <v>547.40444444444438</v>
      </c>
      <c r="FQ43" s="55">
        <f t="shared" si="60"/>
        <v>493.57465909090917</v>
      </c>
      <c r="FR43" s="55">
        <f t="shared" si="60"/>
        <v>521.852421875</v>
      </c>
      <c r="FS43" s="55">
        <f t="shared" si="60"/>
        <v>168.88617187499995</v>
      </c>
      <c r="FT43" s="55">
        <f t="shared" si="60"/>
        <v>513.31382812499999</v>
      </c>
      <c r="FU43" s="55">
        <f t="shared" si="60"/>
        <v>468.38153409090921</v>
      </c>
      <c r="FV43" s="55">
        <f t="shared" si="60"/>
        <v>435.79335937500002</v>
      </c>
      <c r="FW43" s="55">
        <f t="shared" si="60"/>
        <v>510.45575000000025</v>
      </c>
      <c r="FX43" s="55">
        <f t="shared" si="60"/>
        <v>556.20590277777774</v>
      </c>
      <c r="FY43" s="55">
        <f t="shared" ref="FY43:GB43" si="61">+FY27/FY35</f>
        <v>495.1982638888889</v>
      </c>
      <c r="FZ43" s="55">
        <f t="shared" si="61"/>
        <v>466.57912500000003</v>
      </c>
      <c r="GA43" s="55">
        <f t="shared" si="61"/>
        <v>545.73520833333339</v>
      </c>
      <c r="GB43" s="55">
        <f t="shared" si="61"/>
        <v>519.94195312499994</v>
      </c>
      <c r="XEM43" s="140">
        <v>41791</v>
      </c>
      <c r="XEN43" s="143">
        <v>336</v>
      </c>
      <c r="XEO43" s="143">
        <v>384</v>
      </c>
      <c r="XEP43" s="143">
        <v>504</v>
      </c>
      <c r="XEQ43" s="143">
        <v>144</v>
      </c>
      <c r="XER43" s="143">
        <v>72</v>
      </c>
      <c r="XES43" s="143">
        <v>168</v>
      </c>
      <c r="XET43" s="143">
        <f t="shared" si="0"/>
        <v>720</v>
      </c>
    </row>
    <row r="44" spans="2:184 16363:16374">
      <c r="C44" s="7"/>
      <c r="D44" s="41" t="s">
        <v>70</v>
      </c>
      <c r="E44" s="54">
        <f t="shared" si="53"/>
        <v>-32.405416666666696</v>
      </c>
      <c r="F44" s="55">
        <f t="shared" si="53"/>
        <v>25.9056250000001</v>
      </c>
      <c r="G44" s="55">
        <f t="shared" si="53"/>
        <v>6.9862500000001093</v>
      </c>
      <c r="H44" s="55">
        <f t="shared" si="53"/>
        <v>-94.116718750000018</v>
      </c>
      <c r="I44" s="55">
        <f t="shared" si="53"/>
        <v>-63.453749999999978</v>
      </c>
      <c r="J44" s="55">
        <f t="shared" si="53"/>
        <v>-47.431875000000034</v>
      </c>
      <c r="K44" s="55">
        <f t="shared" si="53"/>
        <v>-59.924722222222243</v>
      </c>
      <c r="L44" s="55">
        <f t="shared" si="53"/>
        <v>68.366944444444414</v>
      </c>
      <c r="M44" s="55">
        <f t="shared" si="53"/>
        <v>455.88075000000009</v>
      </c>
      <c r="N44" s="55">
        <f t="shared" si="53"/>
        <v>208.81171874999995</v>
      </c>
      <c r="O44" s="55">
        <f t="shared" si="53"/>
        <v>368.54562500000003</v>
      </c>
      <c r="P44" s="55">
        <f t="shared" si="53"/>
        <v>421.72625000000005</v>
      </c>
      <c r="Q44" s="55">
        <f t="shared" ref="Q44:AZ44" si="62">+Q28/Q36</f>
        <v>402.15972222222234</v>
      </c>
      <c r="R44" s="55">
        <f t="shared" si="62"/>
        <v>450.28765624999983</v>
      </c>
      <c r="S44" s="55">
        <f t="shared" si="62"/>
        <v>345.39037500000012</v>
      </c>
      <c r="T44" s="55">
        <f t="shared" si="62"/>
        <v>341.89968749999991</v>
      </c>
      <c r="U44" s="55">
        <f t="shared" si="62"/>
        <v>367.43337500000007</v>
      </c>
      <c r="V44" s="55">
        <f t="shared" si="62"/>
        <v>384.60236111111107</v>
      </c>
      <c r="W44" s="55">
        <f t="shared" si="62"/>
        <v>357.0705555555557</v>
      </c>
      <c r="X44" s="55">
        <f t="shared" si="62"/>
        <v>361.63749999999999</v>
      </c>
      <c r="Y44" s="55">
        <f t="shared" si="62"/>
        <v>502.85805555555555</v>
      </c>
      <c r="Z44" s="55">
        <f t="shared" si="62"/>
        <v>431.92046874999983</v>
      </c>
      <c r="AA44" s="55">
        <f t="shared" si="62"/>
        <v>423.1926136363636</v>
      </c>
      <c r="AB44" s="55">
        <f t="shared" si="62"/>
        <v>326.66319444444457</v>
      </c>
      <c r="AC44" s="55">
        <f t="shared" si="62"/>
        <v>320.84649999999999</v>
      </c>
      <c r="AD44" s="55">
        <f t="shared" si="62"/>
        <v>365.08796874999996</v>
      </c>
      <c r="AE44" s="55">
        <f t="shared" si="62"/>
        <v>430.41958333333332</v>
      </c>
      <c r="AF44" s="55">
        <f t="shared" si="62"/>
        <v>370.71578125000008</v>
      </c>
      <c r="AG44" s="55">
        <f t="shared" si="62"/>
        <v>306.40818181818179</v>
      </c>
      <c r="AH44" s="55">
        <f t="shared" si="62"/>
        <v>377.56046875000015</v>
      </c>
      <c r="AI44" s="55">
        <f t="shared" si="62"/>
        <v>345.43328125000005</v>
      </c>
      <c r="AJ44" s="55">
        <f t="shared" si="62"/>
        <v>347.34262500000006</v>
      </c>
      <c r="AK44" s="55">
        <f t="shared" si="62"/>
        <v>467.05500000000006</v>
      </c>
      <c r="AL44" s="55">
        <f t="shared" si="62"/>
        <v>250.55388888888885</v>
      </c>
      <c r="AM44" s="55">
        <f t="shared" si="62"/>
        <v>396.89937499999996</v>
      </c>
      <c r="AN44" s="55">
        <f t="shared" si="62"/>
        <v>338.50402777777776</v>
      </c>
      <c r="AO44" s="55">
        <f t="shared" si="62"/>
        <v>370.89624999999995</v>
      </c>
      <c r="AP44" s="55">
        <f t="shared" si="62"/>
        <v>423.47781250000003</v>
      </c>
      <c r="AQ44" s="55">
        <f t="shared" si="62"/>
        <v>256.83015625000007</v>
      </c>
      <c r="AR44" s="55">
        <f t="shared" si="62"/>
        <v>255.8109722222222</v>
      </c>
      <c r="AS44" s="55">
        <f t="shared" si="62"/>
        <v>364.57499999999993</v>
      </c>
      <c r="AT44" s="55">
        <f t="shared" si="62"/>
        <v>363.09734375000005</v>
      </c>
      <c r="AU44" s="55">
        <f t="shared" si="62"/>
        <v>362.95931818181816</v>
      </c>
      <c r="AV44" s="55">
        <f t="shared" si="62"/>
        <v>349.68031250000001</v>
      </c>
      <c r="AW44" s="55">
        <f t="shared" si="62"/>
        <v>403.07791666666668</v>
      </c>
      <c r="AX44" s="55">
        <f t="shared" si="62"/>
        <v>376.45400000000001</v>
      </c>
      <c r="AY44" s="55">
        <f t="shared" si="62"/>
        <v>435.32124999999996</v>
      </c>
      <c r="AZ44" s="55">
        <f t="shared" si="62"/>
        <v>368.162125</v>
      </c>
      <c r="BA44" s="55">
        <f t="shared" ref="BA44:DL44" si="63">+BA28/BA36</f>
        <v>273.41674999999998</v>
      </c>
      <c r="BB44" s="55">
        <f t="shared" si="63"/>
        <v>319.60125000000005</v>
      </c>
      <c r="BC44" s="55">
        <f t="shared" si="63"/>
        <v>199.68281249999995</v>
      </c>
      <c r="BD44" s="55">
        <f t="shared" si="63"/>
        <v>209.486625</v>
      </c>
      <c r="BE44" s="55">
        <f t="shared" si="63"/>
        <v>295.07805555555558</v>
      </c>
      <c r="BF44" s="55">
        <f t="shared" si="63"/>
        <v>251.69437499999992</v>
      </c>
      <c r="BG44" s="55">
        <f t="shared" si="63"/>
        <v>198.25329545454554</v>
      </c>
      <c r="BH44" s="55">
        <f t="shared" si="63"/>
        <v>194.36828125</v>
      </c>
      <c r="BI44" s="55">
        <f t="shared" si="63"/>
        <v>276.78125</v>
      </c>
      <c r="BJ44" s="55">
        <f t="shared" si="63"/>
        <v>16.813333333333301</v>
      </c>
      <c r="BK44" s="55">
        <f t="shared" si="63"/>
        <v>126.61472222222226</v>
      </c>
      <c r="BL44" s="55">
        <f t="shared" si="63"/>
        <v>236.83420454545458</v>
      </c>
      <c r="BM44" s="55">
        <f t="shared" si="63"/>
        <v>245.29444444444439</v>
      </c>
      <c r="BN44" s="55">
        <f t="shared" si="63"/>
        <v>300.28921874999992</v>
      </c>
      <c r="BO44" s="55">
        <f t="shared" si="63"/>
        <v>240.14291666666668</v>
      </c>
      <c r="BP44" s="55">
        <f t="shared" si="63"/>
        <v>161.11902777777777</v>
      </c>
      <c r="BQ44" s="55">
        <f t="shared" si="63"/>
        <v>250.84263888888887</v>
      </c>
      <c r="BR44" s="55">
        <f t="shared" si="63"/>
        <v>277.80083333333317</v>
      </c>
      <c r="BS44" s="55">
        <f t="shared" si="63"/>
        <v>202.71150000000006</v>
      </c>
      <c r="BT44" s="55">
        <f t="shared" si="63"/>
        <v>244.49046874999999</v>
      </c>
      <c r="BU44" s="55">
        <f t="shared" si="63"/>
        <v>278.66113636363644</v>
      </c>
      <c r="BV44" s="55">
        <f t="shared" si="63"/>
        <v>277.4090625</v>
      </c>
      <c r="BW44" s="55">
        <f t="shared" si="63"/>
        <v>237.20958333333328</v>
      </c>
      <c r="BX44" s="55">
        <f t="shared" si="63"/>
        <v>241.49465909090907</v>
      </c>
      <c r="BY44" s="55">
        <f t="shared" si="63"/>
        <v>401.09000000000003</v>
      </c>
      <c r="BZ44" s="55">
        <f t="shared" si="63"/>
        <v>444.50218749999999</v>
      </c>
      <c r="CA44" s="55">
        <f t="shared" si="63"/>
        <v>278.26162500000009</v>
      </c>
      <c r="CB44" s="55">
        <f t="shared" si="63"/>
        <v>155.8678124999999</v>
      </c>
      <c r="CC44" s="55">
        <f t="shared" si="63"/>
        <v>251.95430555555555</v>
      </c>
      <c r="CD44" s="55">
        <f t="shared" si="63"/>
        <v>245.17687500000002</v>
      </c>
      <c r="CE44" s="55">
        <f t="shared" si="63"/>
        <v>224.14111111111117</v>
      </c>
      <c r="CF44" s="55">
        <f t="shared" si="63"/>
        <v>259.1588888888889</v>
      </c>
      <c r="CG44" s="55">
        <f t="shared" si="63"/>
        <v>304.89812499999999</v>
      </c>
      <c r="CH44" s="55">
        <f t="shared" si="63"/>
        <v>59.077499999999986</v>
      </c>
      <c r="CI44" s="55">
        <f t="shared" si="63"/>
        <v>474.63237499999997</v>
      </c>
      <c r="CJ44" s="55">
        <f t="shared" si="63"/>
        <v>380.25375000000003</v>
      </c>
      <c r="CK44" s="55">
        <f t="shared" si="63"/>
        <v>540.07555555555552</v>
      </c>
      <c r="CL44" s="55">
        <f t="shared" si="63"/>
        <v>634.33986111111108</v>
      </c>
      <c r="CM44" s="55">
        <f t="shared" si="63"/>
        <v>626.7788888888889</v>
      </c>
      <c r="CN44" s="55">
        <f t="shared" si="63"/>
        <v>256.43781249999995</v>
      </c>
      <c r="CO44" s="55">
        <f t="shared" si="63"/>
        <v>268.84215909090904</v>
      </c>
      <c r="CP44" s="55">
        <f t="shared" si="63"/>
        <v>284.04437500000017</v>
      </c>
      <c r="CQ44" s="55">
        <f t="shared" si="63"/>
        <v>301.47328125000001</v>
      </c>
      <c r="CR44" s="55">
        <f t="shared" si="63"/>
        <v>304.22149999999999</v>
      </c>
      <c r="CS44" s="55">
        <f t="shared" si="63"/>
        <v>339.76013888888895</v>
      </c>
      <c r="CT44" s="55">
        <f t="shared" si="63"/>
        <v>292.29458333333332</v>
      </c>
      <c r="CU44" s="55">
        <f t="shared" si="63"/>
        <v>485.722375</v>
      </c>
      <c r="CV44" s="55">
        <f t="shared" si="63"/>
        <v>364.47763888888886</v>
      </c>
      <c r="CW44" s="55">
        <f t="shared" si="63"/>
        <v>639.73102272727294</v>
      </c>
      <c r="CX44" s="55">
        <f t="shared" si="63"/>
        <v>571.64718749999986</v>
      </c>
      <c r="CY44" s="55">
        <f t="shared" si="63"/>
        <v>531.55906249999998</v>
      </c>
      <c r="CZ44" s="55">
        <f t="shared" si="63"/>
        <v>592.70140624999999</v>
      </c>
      <c r="DA44" s="55">
        <f t="shared" si="63"/>
        <v>611.98204545454553</v>
      </c>
      <c r="DB44" s="55">
        <f t="shared" si="63"/>
        <v>620.65296875000001</v>
      </c>
      <c r="DC44" s="55">
        <f t="shared" si="63"/>
        <v>622.67075</v>
      </c>
      <c r="DD44" s="55">
        <f t="shared" si="63"/>
        <v>701.65347222222226</v>
      </c>
      <c r="DE44" s="55">
        <f t="shared" si="63"/>
        <v>707.87777777777774</v>
      </c>
      <c r="DF44" s="55">
        <f t="shared" si="63"/>
        <v>463.84000000000003</v>
      </c>
      <c r="DG44" s="55">
        <f t="shared" si="63"/>
        <v>672.89541666666662</v>
      </c>
      <c r="DH44" s="55">
        <f t="shared" si="63"/>
        <v>681.30718750000005</v>
      </c>
      <c r="DI44" s="55">
        <f t="shared" si="63"/>
        <v>632.66737499999999</v>
      </c>
      <c r="DJ44" s="55">
        <f t="shared" si="63"/>
        <v>746.18562499999996</v>
      </c>
      <c r="DK44" s="55">
        <f t="shared" si="63"/>
        <v>762.85484374999999</v>
      </c>
      <c r="DL44" s="55">
        <f t="shared" si="63"/>
        <v>573.15027777777777</v>
      </c>
      <c r="DM44" s="55">
        <f t="shared" ref="DM44:FX44" si="64">+DM28/DM36</f>
        <v>521.31074999999998</v>
      </c>
      <c r="DN44" s="55">
        <f t="shared" si="64"/>
        <v>704.01093749999995</v>
      </c>
      <c r="DO44" s="55">
        <f t="shared" si="64"/>
        <v>698.88045454545454</v>
      </c>
      <c r="DP44" s="55">
        <f t="shared" si="64"/>
        <v>700.54718749999995</v>
      </c>
      <c r="DQ44" s="55">
        <f t="shared" si="64"/>
        <v>658.98138888888889</v>
      </c>
      <c r="DR44" s="55">
        <f t="shared" si="64"/>
        <v>586.77250000000004</v>
      </c>
      <c r="DS44" s="55">
        <f t="shared" si="64"/>
        <v>754.09486111111119</v>
      </c>
      <c r="DT44" s="55">
        <f t="shared" si="64"/>
        <v>656.09337500000004</v>
      </c>
      <c r="DU44" s="55">
        <f t="shared" si="64"/>
        <v>648.25524999999993</v>
      </c>
      <c r="DV44" s="55">
        <f t="shared" si="64"/>
        <v>683.8967187500001</v>
      </c>
      <c r="DW44" s="55">
        <f t="shared" si="64"/>
        <v>616.32343749999995</v>
      </c>
      <c r="DX44" s="55">
        <f t="shared" si="64"/>
        <v>508.36349999999993</v>
      </c>
      <c r="DY44" s="55">
        <f t="shared" si="64"/>
        <v>550.10402777777779</v>
      </c>
      <c r="DZ44" s="55">
        <f t="shared" si="64"/>
        <v>666.05921875000001</v>
      </c>
      <c r="EA44" s="55">
        <f t="shared" si="64"/>
        <v>684.1239772727273</v>
      </c>
      <c r="EB44" s="55">
        <f t="shared" si="64"/>
        <v>642.32484375000001</v>
      </c>
      <c r="EC44" s="55">
        <f t="shared" si="64"/>
        <v>659.82950000000005</v>
      </c>
      <c r="ED44" s="55">
        <f t="shared" si="64"/>
        <v>368.4111111111111</v>
      </c>
      <c r="EE44" s="55">
        <f t="shared" si="64"/>
        <v>618.55916666666667</v>
      </c>
      <c r="EF44" s="55">
        <f t="shared" si="64"/>
        <v>700.26227272727272</v>
      </c>
      <c r="EG44" s="55">
        <f t="shared" si="64"/>
        <v>677.45180555555555</v>
      </c>
      <c r="EH44" s="55">
        <f t="shared" si="64"/>
        <v>695.94609375000005</v>
      </c>
      <c r="EI44" s="55">
        <f t="shared" si="64"/>
        <v>554.46512499999994</v>
      </c>
      <c r="EJ44" s="55">
        <f t="shared" si="64"/>
        <v>494.55546875000005</v>
      </c>
      <c r="EK44" s="55">
        <f t="shared" si="64"/>
        <v>617.52402777777786</v>
      </c>
      <c r="EL44" s="55">
        <f t="shared" si="64"/>
        <v>644.030125</v>
      </c>
      <c r="EM44" s="55">
        <f t="shared" si="64"/>
        <v>627.61444444444442</v>
      </c>
      <c r="EN44" s="55">
        <f t="shared" si="64"/>
        <v>735.8484722222222</v>
      </c>
      <c r="EO44" s="55">
        <f t="shared" si="64"/>
        <v>676.89587499999993</v>
      </c>
      <c r="EP44" s="55">
        <f t="shared" si="64"/>
        <v>663.45</v>
      </c>
      <c r="EQ44" s="55">
        <f t="shared" si="64"/>
        <v>698.29349999999999</v>
      </c>
      <c r="ER44" s="55">
        <f t="shared" si="64"/>
        <v>693.51187500000015</v>
      </c>
      <c r="ES44" s="55">
        <f t="shared" si="64"/>
        <v>617.19944444444445</v>
      </c>
      <c r="ET44" s="55">
        <f t="shared" si="64"/>
        <v>692.23109375000001</v>
      </c>
      <c r="EU44" s="55">
        <f t="shared" si="64"/>
        <v>634.64475000000004</v>
      </c>
      <c r="EV44" s="55">
        <f t="shared" si="64"/>
        <v>531.06390624999995</v>
      </c>
      <c r="EW44" s="55">
        <f t="shared" si="64"/>
        <v>616.98325</v>
      </c>
      <c r="EX44" s="55">
        <f t="shared" si="64"/>
        <v>572.73361111111114</v>
      </c>
      <c r="EY44" s="55">
        <f t="shared" si="64"/>
        <v>616.21583333333331</v>
      </c>
      <c r="EZ44" s="55">
        <f t="shared" si="64"/>
        <v>643.325875</v>
      </c>
      <c r="FA44" s="55">
        <f t="shared" si="64"/>
        <v>704.5061111111113</v>
      </c>
      <c r="FB44" s="55">
        <f t="shared" si="64"/>
        <v>348.57375000000002</v>
      </c>
      <c r="FC44" s="55">
        <f t="shared" si="64"/>
        <v>456.88443181818184</v>
      </c>
      <c r="FD44" s="55">
        <f t="shared" si="64"/>
        <v>591.82777777777778</v>
      </c>
      <c r="FE44" s="55">
        <f t="shared" si="64"/>
        <v>576.65625</v>
      </c>
      <c r="FF44" s="55">
        <f t="shared" si="64"/>
        <v>622.88578125000004</v>
      </c>
      <c r="FG44" s="55">
        <f t="shared" si="64"/>
        <v>491.8390277777778</v>
      </c>
      <c r="FH44" s="55">
        <f t="shared" si="64"/>
        <v>345.18296874999999</v>
      </c>
      <c r="FI44" s="55">
        <f t="shared" si="64"/>
        <v>521.91090909090917</v>
      </c>
      <c r="FJ44" s="55">
        <f t="shared" si="64"/>
        <v>504.97437500000012</v>
      </c>
      <c r="FK44" s="55">
        <f t="shared" si="64"/>
        <v>568.19203125000001</v>
      </c>
      <c r="FL44" s="55">
        <f t="shared" si="64"/>
        <v>623.35249999999996</v>
      </c>
      <c r="FM44" s="55">
        <f t="shared" si="64"/>
        <v>588.54236111111118</v>
      </c>
      <c r="FN44" s="55">
        <f t="shared" si="64"/>
        <v>528.74069444444444</v>
      </c>
      <c r="FO44" s="55">
        <f t="shared" si="64"/>
        <v>645.09037499999999</v>
      </c>
      <c r="FP44" s="55">
        <f t="shared" si="64"/>
        <v>520.29222222222222</v>
      </c>
      <c r="FQ44" s="55">
        <f t="shared" si="64"/>
        <v>522.0361363636365</v>
      </c>
      <c r="FR44" s="55">
        <f t="shared" si="64"/>
        <v>566.203125</v>
      </c>
      <c r="FS44" s="55">
        <f t="shared" si="64"/>
        <v>232.265625</v>
      </c>
      <c r="FT44" s="55">
        <f t="shared" si="64"/>
        <v>432.07343749999995</v>
      </c>
      <c r="FU44" s="55">
        <f t="shared" si="64"/>
        <v>433.79522727272729</v>
      </c>
      <c r="FV44" s="55">
        <f t="shared" si="64"/>
        <v>473.24656249999998</v>
      </c>
      <c r="FW44" s="55">
        <f t="shared" si="64"/>
        <v>585.23037500000009</v>
      </c>
      <c r="FX44" s="55">
        <f t="shared" si="64"/>
        <v>624.26611111111117</v>
      </c>
      <c r="FY44" s="55">
        <f t="shared" ref="FY44:GB44" si="65">+FY28/FY36</f>
        <v>490.90597222222226</v>
      </c>
      <c r="FZ44" s="55">
        <f t="shared" si="65"/>
        <v>394.36562500000002</v>
      </c>
      <c r="GA44" s="55">
        <f t="shared" si="65"/>
        <v>516.46486111111108</v>
      </c>
      <c r="GB44" s="55">
        <f t="shared" si="65"/>
        <v>508.07171874999995</v>
      </c>
      <c r="XEM44" s="140">
        <v>41821</v>
      </c>
      <c r="XEN44" s="143">
        <v>352</v>
      </c>
      <c r="XEO44" s="143">
        <v>392</v>
      </c>
      <c r="XEP44" s="143">
        <v>528</v>
      </c>
      <c r="XEQ44" s="143">
        <v>144</v>
      </c>
      <c r="XER44" s="143">
        <v>72</v>
      </c>
      <c r="XES44" s="143">
        <v>176</v>
      </c>
      <c r="XET44" s="143">
        <f t="shared" si="0"/>
        <v>744</v>
      </c>
    </row>
    <row r="45" spans="2:184 16363:16374">
      <c r="C45" s="7"/>
      <c r="D45" s="41" t="s">
        <v>71</v>
      </c>
      <c r="E45" s="54">
        <f t="shared" si="53"/>
        <v>149.51048295454547</v>
      </c>
      <c r="F45" s="55">
        <f t="shared" si="53"/>
        <v>146.31553125000011</v>
      </c>
      <c r="G45" s="55">
        <f t="shared" si="53"/>
        <v>229.10380952380953</v>
      </c>
      <c r="H45" s="55">
        <f t="shared" si="53"/>
        <v>137.98559659090907</v>
      </c>
      <c r="I45" s="55">
        <f t="shared" si="53"/>
        <v>53.499886363636257</v>
      </c>
      <c r="J45" s="55">
        <f t="shared" si="53"/>
        <v>56.635781250000036</v>
      </c>
      <c r="K45" s="55">
        <f t="shared" si="53"/>
        <v>121.1695738636362</v>
      </c>
      <c r="L45" s="55">
        <f t="shared" si="53"/>
        <v>280.86965909090907</v>
      </c>
      <c r="M45" s="55">
        <f t="shared" si="53"/>
        <v>635.06093750000002</v>
      </c>
      <c r="N45" s="55">
        <f t="shared" si="53"/>
        <v>456.40081521739131</v>
      </c>
      <c r="O45" s="55">
        <f t="shared" si="53"/>
        <v>523.51509375000001</v>
      </c>
      <c r="P45" s="55">
        <f t="shared" si="53"/>
        <v>655.0400892857142</v>
      </c>
      <c r="Q45" s="55">
        <f t="shared" ref="Q45:AZ45" si="66">+Q29/Q37</f>
        <v>638.89428977272701</v>
      </c>
      <c r="R45" s="55">
        <f t="shared" si="66"/>
        <v>649.03268750000007</v>
      </c>
      <c r="S45" s="55">
        <f t="shared" si="66"/>
        <v>617.51529761904771</v>
      </c>
      <c r="T45" s="55">
        <f t="shared" si="66"/>
        <v>579.77571022727273</v>
      </c>
      <c r="U45" s="55">
        <f t="shared" si="66"/>
        <v>559.33508928571416</v>
      </c>
      <c r="V45" s="55">
        <f t="shared" si="66"/>
        <v>572.10827380952378</v>
      </c>
      <c r="W45" s="55">
        <f t="shared" si="66"/>
        <v>552.61852272727265</v>
      </c>
      <c r="X45" s="55">
        <f t="shared" si="66"/>
        <v>562.07068452380952</v>
      </c>
      <c r="Y45" s="55">
        <f t="shared" si="66"/>
        <v>616.67178571428576</v>
      </c>
      <c r="Z45" s="55">
        <f t="shared" si="66"/>
        <v>683.40793478260889</v>
      </c>
      <c r="AA45" s="55">
        <f t="shared" si="66"/>
        <v>742.83453947368423</v>
      </c>
      <c r="AB45" s="55">
        <f t="shared" si="66"/>
        <v>659.93795454545466</v>
      </c>
      <c r="AC45" s="55">
        <f t="shared" si="66"/>
        <v>604.02958333333333</v>
      </c>
      <c r="AD45" s="55">
        <f t="shared" si="66"/>
        <v>644.18653125000003</v>
      </c>
      <c r="AE45" s="55">
        <f t="shared" si="66"/>
        <v>665.06463068181802</v>
      </c>
      <c r="AF45" s="55">
        <f t="shared" si="66"/>
        <v>575.21377840909088</v>
      </c>
      <c r="AG45" s="55">
        <f t="shared" si="66"/>
        <v>494.26765624999996</v>
      </c>
      <c r="AH45" s="55">
        <f t="shared" si="66"/>
        <v>584.26571022727285</v>
      </c>
      <c r="AI45" s="55">
        <f t="shared" si="66"/>
        <v>614.73317934782608</v>
      </c>
      <c r="AJ45" s="55">
        <f t="shared" si="66"/>
        <v>642.05321428571426</v>
      </c>
      <c r="AK45" s="55">
        <f t="shared" si="66"/>
        <v>651.67818452380948</v>
      </c>
      <c r="AL45" s="55">
        <f t="shared" si="66"/>
        <v>483.44778409090907</v>
      </c>
      <c r="AM45" s="55">
        <f t="shared" si="66"/>
        <v>751.81296874999987</v>
      </c>
      <c r="AN45" s="55">
        <f t="shared" si="66"/>
        <v>599.68340909090909</v>
      </c>
      <c r="AO45" s="55">
        <f t="shared" si="66"/>
        <v>576.21340624999993</v>
      </c>
      <c r="AP45" s="55">
        <f t="shared" si="66"/>
        <v>614.14812500000005</v>
      </c>
      <c r="AQ45" s="55">
        <f t="shared" si="66"/>
        <v>490.51698369565219</v>
      </c>
      <c r="AR45" s="55">
        <f t="shared" si="66"/>
        <v>466.46157738095246</v>
      </c>
      <c r="AS45" s="55">
        <f t="shared" si="66"/>
        <v>547.95877976190468</v>
      </c>
      <c r="AT45" s="55">
        <f t="shared" si="66"/>
        <v>610.12204545454563</v>
      </c>
      <c r="AU45" s="55">
        <f t="shared" si="66"/>
        <v>625.48231250000003</v>
      </c>
      <c r="AV45" s="55">
        <f t="shared" si="66"/>
        <v>627.08695652173913</v>
      </c>
      <c r="AW45" s="55">
        <f t="shared" si="66"/>
        <v>651.14842261904778</v>
      </c>
      <c r="AX45" s="55">
        <f t="shared" si="66"/>
        <v>637.03616071428576</v>
      </c>
      <c r="AY45" s="55">
        <f t="shared" si="66"/>
        <v>692.59080357142864</v>
      </c>
      <c r="AZ45" s="55">
        <f t="shared" si="66"/>
        <v>575.96788690476183</v>
      </c>
      <c r="BA45" s="55">
        <f t="shared" ref="BA45:DL45" si="67">+BA29/BA37</f>
        <v>573.68261904761903</v>
      </c>
      <c r="BB45" s="55">
        <f t="shared" si="67"/>
        <v>592.43459374999998</v>
      </c>
      <c r="BC45" s="55">
        <f t="shared" si="67"/>
        <v>551.58168478260882</v>
      </c>
      <c r="BD45" s="55">
        <f t="shared" si="67"/>
        <v>543.57637499999987</v>
      </c>
      <c r="BE45" s="55">
        <f t="shared" si="67"/>
        <v>570.44610795454548</v>
      </c>
      <c r="BF45" s="55">
        <f t="shared" si="67"/>
        <v>592.82590909090914</v>
      </c>
      <c r="BG45" s="55">
        <f t="shared" si="67"/>
        <v>602.64346875000012</v>
      </c>
      <c r="BH45" s="55">
        <f t="shared" si="67"/>
        <v>642.68222826086969</v>
      </c>
      <c r="BI45" s="55">
        <f t="shared" si="67"/>
        <v>629.16525000000024</v>
      </c>
      <c r="BJ45" s="55">
        <f t="shared" si="67"/>
        <v>325.9551704545454</v>
      </c>
      <c r="BK45" s="55">
        <f t="shared" si="67"/>
        <v>453.41589285714281</v>
      </c>
      <c r="BL45" s="55">
        <f t="shared" si="67"/>
        <v>573.94684374999997</v>
      </c>
      <c r="BM45" s="55">
        <f t="shared" si="67"/>
        <v>591.91218750000007</v>
      </c>
      <c r="BN45" s="55">
        <f t="shared" si="67"/>
        <v>605.17421875000002</v>
      </c>
      <c r="BO45" s="55">
        <f t="shared" si="67"/>
        <v>556.44661931818189</v>
      </c>
      <c r="BP45" s="55">
        <f t="shared" si="67"/>
        <v>568.97005952380948</v>
      </c>
      <c r="BQ45" s="55">
        <f t="shared" si="67"/>
        <v>570.30159090909081</v>
      </c>
      <c r="BR45" s="55">
        <f t="shared" si="67"/>
        <v>577.3443749999999</v>
      </c>
      <c r="BS45" s="55">
        <f t="shared" si="67"/>
        <v>620.52500000000009</v>
      </c>
      <c r="BT45" s="55">
        <f t="shared" si="67"/>
        <v>607.32709239130429</v>
      </c>
      <c r="BU45" s="55">
        <f t="shared" si="67"/>
        <v>565.19213815789487</v>
      </c>
      <c r="BV45" s="55">
        <f t="shared" si="67"/>
        <v>602.77972826086955</v>
      </c>
      <c r="BW45" s="55">
        <f t="shared" si="67"/>
        <v>579.79607142857151</v>
      </c>
      <c r="BX45" s="55">
        <f t="shared" si="67"/>
        <v>569.46146874999999</v>
      </c>
      <c r="BY45" s="55">
        <f t="shared" si="67"/>
        <v>584.09596590909086</v>
      </c>
      <c r="BZ45" s="55">
        <f t="shared" si="67"/>
        <v>576.11543749999998</v>
      </c>
      <c r="CA45" s="55">
        <f t="shared" si="67"/>
        <v>481.82997023809537</v>
      </c>
      <c r="CB45" s="55">
        <f t="shared" si="67"/>
        <v>467.83553977272726</v>
      </c>
      <c r="CC45" s="55">
        <f t="shared" si="67"/>
        <v>536.97315340909086</v>
      </c>
      <c r="CD45" s="55">
        <f t="shared" si="67"/>
        <v>605.69112499999994</v>
      </c>
      <c r="CE45" s="55">
        <f t="shared" si="67"/>
        <v>658.98738636363657</v>
      </c>
      <c r="CF45" s="55">
        <f t="shared" si="67"/>
        <v>674.23713068181826</v>
      </c>
      <c r="CG45" s="55">
        <f t="shared" si="67"/>
        <v>713.45818750000001</v>
      </c>
      <c r="CH45" s="55">
        <f t="shared" si="67"/>
        <v>416.26418478260877</v>
      </c>
      <c r="CI45" s="55">
        <f t="shared" si="67"/>
        <v>714.16609375000007</v>
      </c>
      <c r="CJ45" s="55">
        <f t="shared" si="67"/>
        <v>641.23949404761902</v>
      </c>
      <c r="CK45" s="55">
        <f t="shared" si="67"/>
        <v>635.32147727272707</v>
      </c>
      <c r="CL45" s="55">
        <f t="shared" si="67"/>
        <v>653.82812499999977</v>
      </c>
      <c r="CM45" s="55">
        <f t="shared" si="67"/>
        <v>667.02261363636364</v>
      </c>
      <c r="CN45" s="55">
        <f t="shared" si="67"/>
        <v>532.40352272727284</v>
      </c>
      <c r="CO45" s="55">
        <f t="shared" si="67"/>
        <v>628.20431250000001</v>
      </c>
      <c r="CP45" s="55">
        <f t="shared" si="67"/>
        <v>642.64190340909079</v>
      </c>
      <c r="CQ45" s="55">
        <f t="shared" si="67"/>
        <v>678.58260869565243</v>
      </c>
      <c r="CR45" s="55">
        <f t="shared" si="67"/>
        <v>677.1201785714286</v>
      </c>
      <c r="CS45" s="55">
        <f t="shared" si="67"/>
        <v>728.65392857142865</v>
      </c>
      <c r="CT45" s="55">
        <f t="shared" si="67"/>
        <v>677.92434659090907</v>
      </c>
      <c r="CU45" s="55">
        <f t="shared" si="67"/>
        <v>725.93818749999991</v>
      </c>
      <c r="CV45" s="55">
        <f t="shared" si="67"/>
        <v>634.3705397727274</v>
      </c>
      <c r="CW45" s="55">
        <f t="shared" si="67"/>
        <v>676.34218750000002</v>
      </c>
      <c r="CX45" s="55">
        <f t="shared" si="67"/>
        <v>625.10128125000006</v>
      </c>
      <c r="CY45" s="55">
        <f t="shared" si="67"/>
        <v>504.08524456521735</v>
      </c>
      <c r="CZ45" s="55">
        <f t="shared" si="67"/>
        <v>550.57457386363637</v>
      </c>
      <c r="DA45" s="55">
        <f t="shared" si="67"/>
        <v>646.27656249999995</v>
      </c>
      <c r="DB45" s="55">
        <f t="shared" si="67"/>
        <v>691.11985795454541</v>
      </c>
      <c r="DC45" s="55">
        <f t="shared" si="67"/>
        <v>719.22142857142831</v>
      </c>
      <c r="DD45" s="55">
        <f t="shared" si="67"/>
        <v>721.77786931818196</v>
      </c>
      <c r="DE45" s="55">
        <f t="shared" si="67"/>
        <v>719.53422619047615</v>
      </c>
      <c r="DF45" s="55">
        <f t="shared" si="67"/>
        <v>364.23229166666664</v>
      </c>
      <c r="DG45" s="55">
        <f t="shared" si="67"/>
        <v>755.84059523809503</v>
      </c>
      <c r="DH45" s="55">
        <f t="shared" si="67"/>
        <v>650.13782608695647</v>
      </c>
      <c r="DI45" s="55">
        <f t="shared" si="67"/>
        <v>647.42651785714281</v>
      </c>
      <c r="DJ45" s="55">
        <f t="shared" si="67"/>
        <v>653.04356250000001</v>
      </c>
      <c r="DK45" s="55">
        <f t="shared" si="67"/>
        <v>721.80171195652179</v>
      </c>
      <c r="DL45" s="55">
        <f t="shared" si="67"/>
        <v>607.3813095238097</v>
      </c>
      <c r="DM45" s="55">
        <f t="shared" ref="DM45:FX45" si="68">+DM29/DM37</f>
        <v>526.11729166666657</v>
      </c>
      <c r="DN45" s="55">
        <f t="shared" si="68"/>
        <v>660.78664772727279</v>
      </c>
      <c r="DO45" s="55">
        <f t="shared" si="68"/>
        <v>706.45643749999999</v>
      </c>
      <c r="DP45" s="55">
        <f t="shared" si="68"/>
        <v>698.55554347826069</v>
      </c>
      <c r="DQ45" s="55">
        <f t="shared" si="68"/>
        <v>737.70330357142871</v>
      </c>
      <c r="DR45" s="55">
        <f t="shared" si="68"/>
        <v>699.01913690476204</v>
      </c>
      <c r="DS45" s="55">
        <f t="shared" si="68"/>
        <v>732.39815476190483</v>
      </c>
      <c r="DT45" s="55">
        <f t="shared" si="68"/>
        <v>635.65476190476204</v>
      </c>
      <c r="DU45" s="55">
        <f t="shared" si="68"/>
        <v>644.75714285714309</v>
      </c>
      <c r="DV45" s="55">
        <f t="shared" si="68"/>
        <v>672.58887500000003</v>
      </c>
      <c r="DW45" s="55">
        <f t="shared" si="68"/>
        <v>675.25239130434773</v>
      </c>
      <c r="DX45" s="55">
        <f t="shared" si="68"/>
        <v>504.89968750000008</v>
      </c>
      <c r="DY45" s="55">
        <f t="shared" si="68"/>
        <v>571.46164772727275</v>
      </c>
      <c r="DZ45" s="55">
        <f t="shared" si="68"/>
        <v>636.38866477272745</v>
      </c>
      <c r="EA45" s="55">
        <f t="shared" si="68"/>
        <v>667.06103124999993</v>
      </c>
      <c r="EB45" s="55">
        <f t="shared" si="68"/>
        <v>704.77513586956536</v>
      </c>
      <c r="EC45" s="55">
        <f t="shared" si="68"/>
        <v>698.0942500000001</v>
      </c>
      <c r="ED45" s="55">
        <f t="shared" si="68"/>
        <v>435.30210227272715</v>
      </c>
      <c r="EE45" s="55">
        <f t="shared" si="68"/>
        <v>561.99092261904764</v>
      </c>
      <c r="EF45" s="55">
        <f t="shared" si="68"/>
        <v>593.13971874999993</v>
      </c>
      <c r="EG45" s="55">
        <f t="shared" si="68"/>
        <v>608.58460227272747</v>
      </c>
      <c r="EH45" s="55">
        <f t="shared" si="68"/>
        <v>663.02110119047609</v>
      </c>
      <c r="EI45" s="55">
        <f t="shared" si="68"/>
        <v>465.66351190476172</v>
      </c>
      <c r="EJ45" s="55">
        <f t="shared" si="68"/>
        <v>464.74696022727255</v>
      </c>
      <c r="EK45" s="55">
        <f t="shared" si="68"/>
        <v>599.9605397727272</v>
      </c>
      <c r="EL45" s="55">
        <f t="shared" si="68"/>
        <v>663.01171875000023</v>
      </c>
      <c r="EM45" s="55">
        <f t="shared" si="68"/>
        <v>645.47414772727291</v>
      </c>
      <c r="EN45" s="55">
        <f t="shared" si="68"/>
        <v>662.14752840909091</v>
      </c>
      <c r="EO45" s="55">
        <f t="shared" si="68"/>
        <v>700.25362500000006</v>
      </c>
      <c r="EP45" s="55">
        <f t="shared" si="68"/>
        <v>631.71331521739125</v>
      </c>
      <c r="EQ45" s="55">
        <f t="shared" si="68"/>
        <v>714.85803124999984</v>
      </c>
      <c r="ER45" s="55">
        <f t="shared" si="68"/>
        <v>582.69083333333333</v>
      </c>
      <c r="ES45" s="55">
        <f t="shared" si="68"/>
        <v>608.49215909090901</v>
      </c>
      <c r="ET45" s="55">
        <f t="shared" si="68"/>
        <v>649.67596875000004</v>
      </c>
      <c r="EU45" s="55">
        <f t="shared" si="68"/>
        <v>621.69095238095235</v>
      </c>
      <c r="EV45" s="55">
        <f t="shared" si="68"/>
        <v>544.78204545454537</v>
      </c>
      <c r="EW45" s="55">
        <f t="shared" si="68"/>
        <v>623.76556547619043</v>
      </c>
      <c r="EX45" s="55">
        <f t="shared" si="68"/>
        <v>640.47154761904767</v>
      </c>
      <c r="EY45" s="55">
        <f t="shared" si="68"/>
        <v>653.30014204545478</v>
      </c>
      <c r="EZ45" s="55">
        <f t="shared" si="68"/>
        <v>679.47217261904768</v>
      </c>
      <c r="FA45" s="55">
        <f t="shared" si="68"/>
        <v>711.95517857142863</v>
      </c>
      <c r="FB45" s="55">
        <f t="shared" si="68"/>
        <v>392.39247282608693</v>
      </c>
      <c r="FC45" s="55">
        <f t="shared" si="68"/>
        <v>391.01249999999976</v>
      </c>
      <c r="FD45" s="55">
        <f t="shared" si="68"/>
        <v>613.87758522727268</v>
      </c>
      <c r="FE45" s="55">
        <f t="shared" si="68"/>
        <v>590.49785714285701</v>
      </c>
      <c r="FF45" s="55">
        <f t="shared" si="68"/>
        <v>617.91059374999986</v>
      </c>
      <c r="FG45" s="55">
        <f t="shared" si="68"/>
        <v>585.76519886363633</v>
      </c>
      <c r="FH45" s="55">
        <f t="shared" si="68"/>
        <v>460.21693181818176</v>
      </c>
      <c r="FI45" s="55">
        <f t="shared" si="68"/>
        <v>597.10665625000001</v>
      </c>
      <c r="FJ45" s="55">
        <f t="shared" si="68"/>
        <v>642.83548295454557</v>
      </c>
      <c r="FK45" s="55">
        <f t="shared" si="68"/>
        <v>635.42516304347851</v>
      </c>
      <c r="FL45" s="55">
        <f t="shared" si="68"/>
        <v>637.55145833333324</v>
      </c>
      <c r="FM45" s="55">
        <f t="shared" si="68"/>
        <v>706.04330357142851</v>
      </c>
      <c r="FN45" s="55">
        <f t="shared" si="68"/>
        <v>660.42934659090906</v>
      </c>
      <c r="FO45" s="55">
        <f t="shared" si="68"/>
        <v>694.25175000000002</v>
      </c>
      <c r="FP45" s="55">
        <f t="shared" si="68"/>
        <v>621.85113636363633</v>
      </c>
      <c r="FQ45" s="55">
        <f t="shared" si="68"/>
        <v>592.73428125000009</v>
      </c>
      <c r="FR45" s="55">
        <f t="shared" si="68"/>
        <v>632.45815625</v>
      </c>
      <c r="FS45" s="55">
        <f t="shared" si="68"/>
        <v>383.26220108695651</v>
      </c>
      <c r="FT45" s="55">
        <f t="shared" si="68"/>
        <v>566.62576704545461</v>
      </c>
      <c r="FU45" s="55">
        <f t="shared" si="68"/>
        <v>513.24646875000019</v>
      </c>
      <c r="FV45" s="55">
        <f t="shared" si="68"/>
        <v>646.18190340909098</v>
      </c>
      <c r="FW45" s="55">
        <f t="shared" si="68"/>
        <v>622.02145833333338</v>
      </c>
      <c r="FX45" s="55">
        <f t="shared" si="68"/>
        <v>607.25647727272724</v>
      </c>
      <c r="FY45" s="55">
        <f t="shared" ref="FY45:GB45" si="69">+FY29/FY37</f>
        <v>655.48110119047624</v>
      </c>
      <c r="FZ45" s="55">
        <f t="shared" si="69"/>
        <v>521.82226190476194</v>
      </c>
      <c r="GA45" s="55">
        <f t="shared" si="69"/>
        <v>578.38157738095242</v>
      </c>
      <c r="GB45" s="55">
        <f t="shared" si="69"/>
        <v>623.19274456521771</v>
      </c>
      <c r="XEM45" s="140">
        <v>41852</v>
      </c>
      <c r="XEN45" s="143">
        <v>336</v>
      </c>
      <c r="XEO45" s="143">
        <v>408</v>
      </c>
      <c r="XEP45" s="143">
        <v>504</v>
      </c>
      <c r="XEQ45" s="143">
        <v>160</v>
      </c>
      <c r="XER45" s="143">
        <v>80</v>
      </c>
      <c r="XES45" s="143">
        <v>168</v>
      </c>
      <c r="XET45" s="143">
        <f t="shared" si="0"/>
        <v>744</v>
      </c>
    </row>
    <row r="46" spans="2:184 16363:16374">
      <c r="C46" s="32"/>
      <c r="D46" s="41" t="s">
        <v>72</v>
      </c>
      <c r="E46" s="54">
        <f t="shared" si="53"/>
        <v>142.70267045454537</v>
      </c>
      <c r="F46" s="55">
        <f t="shared" si="53"/>
        <v>168.40062500000005</v>
      </c>
      <c r="G46" s="55">
        <f t="shared" si="53"/>
        <v>108.11208333333343</v>
      </c>
      <c r="H46" s="55">
        <f t="shared" si="53"/>
        <v>-15.048238636363584</v>
      </c>
      <c r="I46" s="55">
        <f t="shared" si="53"/>
        <v>-38.862670454545544</v>
      </c>
      <c r="J46" s="55">
        <f t="shared" si="53"/>
        <v>7.927062500000102</v>
      </c>
      <c r="K46" s="55">
        <f t="shared" si="53"/>
        <v>35.233806818181783</v>
      </c>
      <c r="L46" s="55">
        <f t="shared" si="53"/>
        <v>234.82511363636365</v>
      </c>
      <c r="M46" s="55">
        <f t="shared" si="53"/>
        <v>523.53318749999994</v>
      </c>
      <c r="N46" s="55">
        <f t="shared" si="53"/>
        <v>290.10777173913038</v>
      </c>
      <c r="O46" s="55">
        <f t="shared" si="53"/>
        <v>324.43731250000002</v>
      </c>
      <c r="P46" s="55">
        <f t="shared" si="53"/>
        <v>452.21166666666664</v>
      </c>
      <c r="Q46" s="55">
        <f t="shared" ref="Q46:AZ46" si="70">+Q30/Q38</f>
        <v>610.62034090909083</v>
      </c>
      <c r="R46" s="55">
        <f t="shared" si="70"/>
        <v>629.90562499999999</v>
      </c>
      <c r="S46" s="55">
        <f t="shared" si="70"/>
        <v>438.65380952380951</v>
      </c>
      <c r="T46" s="55">
        <f t="shared" si="70"/>
        <v>433.9502272727272</v>
      </c>
      <c r="U46" s="55">
        <f t="shared" si="70"/>
        <v>404.58255952380949</v>
      </c>
      <c r="V46" s="55">
        <f t="shared" si="70"/>
        <v>487.15107142857147</v>
      </c>
      <c r="W46" s="55">
        <f t="shared" si="70"/>
        <v>487.61062499999986</v>
      </c>
      <c r="X46" s="55">
        <f t="shared" si="70"/>
        <v>527.38434523809531</v>
      </c>
      <c r="Y46" s="55">
        <f t="shared" si="70"/>
        <v>487.79583333333341</v>
      </c>
      <c r="Z46" s="55">
        <f t="shared" si="70"/>
        <v>496.85331521739118</v>
      </c>
      <c r="AA46" s="55">
        <f t="shared" si="70"/>
        <v>559.27421052631576</v>
      </c>
      <c r="AB46" s="55">
        <f t="shared" si="70"/>
        <v>459.53971590909083</v>
      </c>
      <c r="AC46" s="55">
        <f t="shared" si="70"/>
        <v>531.37303571428583</v>
      </c>
      <c r="AD46" s="55">
        <f t="shared" si="70"/>
        <v>524.21168750000015</v>
      </c>
      <c r="AE46" s="55">
        <f t="shared" si="70"/>
        <v>466.99249999999995</v>
      </c>
      <c r="AF46" s="55">
        <f t="shared" si="70"/>
        <v>412.5660227272727</v>
      </c>
      <c r="AG46" s="55">
        <f t="shared" si="70"/>
        <v>352.56599999999997</v>
      </c>
      <c r="AH46" s="55">
        <f t="shared" si="70"/>
        <v>469.94221590909086</v>
      </c>
      <c r="AI46" s="55">
        <f t="shared" si="70"/>
        <v>458.15402173913043</v>
      </c>
      <c r="AJ46" s="55">
        <f t="shared" si="70"/>
        <v>494.88767857142858</v>
      </c>
      <c r="AK46" s="55">
        <f t="shared" si="70"/>
        <v>477.57113095238094</v>
      </c>
      <c r="AL46" s="55">
        <f t="shared" si="70"/>
        <v>280.69193181818179</v>
      </c>
      <c r="AM46" s="55">
        <f t="shared" si="70"/>
        <v>494.74575000000004</v>
      </c>
      <c r="AN46" s="55">
        <f t="shared" si="70"/>
        <v>410.70494318181824</v>
      </c>
      <c r="AO46" s="55">
        <f t="shared" si="70"/>
        <v>536.06200000000013</v>
      </c>
      <c r="AP46" s="55">
        <f t="shared" si="70"/>
        <v>583.36267857142866</v>
      </c>
      <c r="AQ46" s="55">
        <f t="shared" si="70"/>
        <v>316.96027173913046</v>
      </c>
      <c r="AR46" s="55">
        <f t="shared" si="70"/>
        <v>293.46202380952377</v>
      </c>
      <c r="AS46" s="55">
        <f t="shared" si="70"/>
        <v>409.83363095238099</v>
      </c>
      <c r="AT46" s="55">
        <f t="shared" si="70"/>
        <v>466.54914772727267</v>
      </c>
      <c r="AU46" s="55">
        <f t="shared" si="70"/>
        <v>447.44762499999996</v>
      </c>
      <c r="AV46" s="55">
        <f t="shared" si="70"/>
        <v>513.14146739130433</v>
      </c>
      <c r="AW46" s="55">
        <f t="shared" si="70"/>
        <v>511.00630952380959</v>
      </c>
      <c r="AX46" s="55">
        <f t="shared" si="70"/>
        <v>462.53726190476186</v>
      </c>
      <c r="AY46" s="55">
        <f t="shared" si="70"/>
        <v>496.69970238095237</v>
      </c>
      <c r="AZ46" s="55">
        <f t="shared" si="70"/>
        <v>389.33613095238098</v>
      </c>
      <c r="BA46" s="55">
        <f t="shared" ref="BA46:DL46" si="71">+BA30/BA38</f>
        <v>513.31244047619043</v>
      </c>
      <c r="BB46" s="55">
        <f t="shared" si="71"/>
        <v>532.19912499999987</v>
      </c>
      <c r="BC46" s="55">
        <f t="shared" si="71"/>
        <v>303.07570652173911</v>
      </c>
      <c r="BD46" s="55">
        <f t="shared" si="71"/>
        <v>285.44931250000002</v>
      </c>
      <c r="BE46" s="55">
        <f t="shared" si="71"/>
        <v>341.81</v>
      </c>
      <c r="BF46" s="55">
        <f t="shared" si="71"/>
        <v>369.56329545454554</v>
      </c>
      <c r="BG46" s="55">
        <f t="shared" si="71"/>
        <v>366.71025000000009</v>
      </c>
      <c r="BH46" s="55">
        <f t="shared" si="71"/>
        <v>425.28972826086954</v>
      </c>
      <c r="BI46" s="55">
        <f t="shared" si="71"/>
        <v>371.86337500000002</v>
      </c>
      <c r="BJ46" s="55">
        <f t="shared" si="71"/>
        <v>98.081363636363676</v>
      </c>
      <c r="BK46" s="55">
        <f t="shared" si="71"/>
        <v>192.10678571428573</v>
      </c>
      <c r="BL46" s="55">
        <f t="shared" si="71"/>
        <v>336.71856250000002</v>
      </c>
      <c r="BM46" s="55">
        <f t="shared" si="71"/>
        <v>531.7126136363637</v>
      </c>
      <c r="BN46" s="55">
        <f t="shared" si="71"/>
        <v>583.04443749999996</v>
      </c>
      <c r="BO46" s="55">
        <f t="shared" si="71"/>
        <v>339.17323863636358</v>
      </c>
      <c r="BP46" s="55">
        <f t="shared" si="71"/>
        <v>351.05589285714296</v>
      </c>
      <c r="BQ46" s="55">
        <f t="shared" si="71"/>
        <v>382.18607954545445</v>
      </c>
      <c r="BR46" s="55">
        <f t="shared" si="71"/>
        <v>416.18684523809532</v>
      </c>
      <c r="BS46" s="55">
        <f t="shared" si="71"/>
        <v>517.126130952381</v>
      </c>
      <c r="BT46" s="55">
        <f t="shared" si="71"/>
        <v>523.44614130434786</v>
      </c>
      <c r="BU46" s="55">
        <f t="shared" si="71"/>
        <v>421.00717105263158</v>
      </c>
      <c r="BV46" s="55">
        <f t="shared" si="71"/>
        <v>392.2466304347825</v>
      </c>
      <c r="BW46" s="55">
        <f t="shared" si="71"/>
        <v>501.61422619047619</v>
      </c>
      <c r="BX46" s="55">
        <f t="shared" si="71"/>
        <v>567.56268750000004</v>
      </c>
      <c r="BY46" s="55">
        <f t="shared" si="71"/>
        <v>620.64176136363642</v>
      </c>
      <c r="BZ46" s="55">
        <f t="shared" si="71"/>
        <v>596.58518749999985</v>
      </c>
      <c r="CA46" s="55">
        <f t="shared" si="71"/>
        <v>459.98696428571429</v>
      </c>
      <c r="CB46" s="55">
        <f t="shared" si="71"/>
        <v>394.80715909090907</v>
      </c>
      <c r="CC46" s="55">
        <f t="shared" si="71"/>
        <v>401.21386363636361</v>
      </c>
      <c r="CD46" s="55">
        <f t="shared" si="71"/>
        <v>556.88187500000004</v>
      </c>
      <c r="CE46" s="55">
        <f t="shared" si="71"/>
        <v>708.80301136363641</v>
      </c>
      <c r="CF46" s="55">
        <f t="shared" si="71"/>
        <v>703.01397727272717</v>
      </c>
      <c r="CG46" s="55">
        <f t="shared" si="71"/>
        <v>691.57387500000004</v>
      </c>
      <c r="CH46" s="55">
        <f t="shared" si="71"/>
        <v>384.54293478260882</v>
      </c>
      <c r="CI46" s="55">
        <f t="shared" si="71"/>
        <v>709.01387499999998</v>
      </c>
      <c r="CJ46" s="55">
        <f t="shared" si="71"/>
        <v>633.56208333333348</v>
      </c>
      <c r="CK46" s="55">
        <f t="shared" si="71"/>
        <v>678.82727272727254</v>
      </c>
      <c r="CL46" s="55">
        <f t="shared" si="71"/>
        <v>708.35418750000008</v>
      </c>
      <c r="CM46" s="55">
        <f t="shared" si="71"/>
        <v>647.34136363636355</v>
      </c>
      <c r="CN46" s="55">
        <f t="shared" si="71"/>
        <v>519.2257954545455</v>
      </c>
      <c r="CO46" s="55">
        <f t="shared" si="71"/>
        <v>614.1684375000001</v>
      </c>
      <c r="CP46" s="55">
        <f t="shared" si="71"/>
        <v>650.39630681818187</v>
      </c>
      <c r="CQ46" s="55">
        <f t="shared" si="71"/>
        <v>678.86733695652151</v>
      </c>
      <c r="CR46" s="55">
        <f t="shared" si="71"/>
        <v>744.21363095238087</v>
      </c>
      <c r="CS46" s="55">
        <f t="shared" si="71"/>
        <v>737.72720238095235</v>
      </c>
      <c r="CT46" s="55">
        <f t="shared" si="71"/>
        <v>657.56380681818177</v>
      </c>
      <c r="CU46" s="55">
        <f t="shared" si="71"/>
        <v>724.47806250000008</v>
      </c>
      <c r="CV46" s="55">
        <f t="shared" si="71"/>
        <v>653.81380681818166</v>
      </c>
      <c r="CW46" s="55">
        <f t="shared" si="71"/>
        <v>655.83556250000004</v>
      </c>
      <c r="CX46" s="55">
        <f t="shared" si="71"/>
        <v>591.32325000000003</v>
      </c>
      <c r="CY46" s="55">
        <f t="shared" si="71"/>
        <v>479.13902173913038</v>
      </c>
      <c r="CZ46" s="55">
        <f t="shared" si="71"/>
        <v>419.1163068181819</v>
      </c>
      <c r="DA46" s="55">
        <f t="shared" si="71"/>
        <v>465.06306250000006</v>
      </c>
      <c r="DB46" s="55">
        <f t="shared" si="71"/>
        <v>529.03250000000003</v>
      </c>
      <c r="DC46" s="55">
        <f t="shared" si="71"/>
        <v>529.02208333333328</v>
      </c>
      <c r="DD46" s="55">
        <f t="shared" si="71"/>
        <v>593.43732954545453</v>
      </c>
      <c r="DE46" s="55">
        <f t="shared" si="71"/>
        <v>526.18755952380945</v>
      </c>
      <c r="DF46" s="55">
        <f t="shared" si="71"/>
        <v>185.32898809523812</v>
      </c>
      <c r="DG46" s="55">
        <f t="shared" si="71"/>
        <v>637.67154761904771</v>
      </c>
      <c r="DH46" s="55">
        <f t="shared" si="71"/>
        <v>506.70092391304348</v>
      </c>
      <c r="DI46" s="55">
        <f t="shared" si="71"/>
        <v>581.84547619047623</v>
      </c>
      <c r="DJ46" s="55">
        <f t="shared" si="71"/>
        <v>611.52518750000002</v>
      </c>
      <c r="DK46" s="55">
        <f t="shared" si="71"/>
        <v>635.7097282608695</v>
      </c>
      <c r="DL46" s="55">
        <f t="shared" si="71"/>
        <v>467.09708333333333</v>
      </c>
      <c r="DM46" s="55">
        <f t="shared" ref="DM46:FX46" si="72">+DM30/DM38</f>
        <v>354.03494047619046</v>
      </c>
      <c r="DN46" s="55">
        <f t="shared" si="72"/>
        <v>473.14374999999995</v>
      </c>
      <c r="DO46" s="55">
        <f t="shared" si="72"/>
        <v>511.9511875</v>
      </c>
      <c r="DP46" s="55">
        <f t="shared" si="72"/>
        <v>557.42788043478265</v>
      </c>
      <c r="DQ46" s="55">
        <f t="shared" si="72"/>
        <v>505.68755952380951</v>
      </c>
      <c r="DR46" s="55">
        <f t="shared" si="72"/>
        <v>525.81392857142862</v>
      </c>
      <c r="DS46" s="55">
        <f t="shared" si="72"/>
        <v>617.51470238095237</v>
      </c>
      <c r="DT46" s="55">
        <f t="shared" si="72"/>
        <v>491.85714285714283</v>
      </c>
      <c r="DU46" s="55">
        <f t="shared" si="72"/>
        <v>578.77619047619066</v>
      </c>
      <c r="DV46" s="55">
        <f t="shared" si="72"/>
        <v>596.61256250000008</v>
      </c>
      <c r="DW46" s="55">
        <f t="shared" si="72"/>
        <v>586.65548913043472</v>
      </c>
      <c r="DX46" s="55">
        <f t="shared" si="72"/>
        <v>373.9704375</v>
      </c>
      <c r="DY46" s="55">
        <f t="shared" si="72"/>
        <v>425.32221590909097</v>
      </c>
      <c r="DZ46" s="55">
        <f t="shared" si="72"/>
        <v>428.46602272727267</v>
      </c>
      <c r="EA46" s="55">
        <f t="shared" si="72"/>
        <v>499.94549999999998</v>
      </c>
      <c r="EB46" s="55">
        <f t="shared" si="72"/>
        <v>532.74206521739131</v>
      </c>
      <c r="EC46" s="55">
        <f t="shared" si="72"/>
        <v>512.31318750000003</v>
      </c>
      <c r="ED46" s="55">
        <f t="shared" si="72"/>
        <v>273.43085227272729</v>
      </c>
      <c r="EE46" s="55">
        <f t="shared" si="72"/>
        <v>421.88357142857143</v>
      </c>
      <c r="EF46" s="55">
        <f t="shared" si="72"/>
        <v>464.31749999999994</v>
      </c>
      <c r="EG46" s="55">
        <f t="shared" si="72"/>
        <v>571.73142045454551</v>
      </c>
      <c r="EH46" s="55">
        <f t="shared" si="72"/>
        <v>612.35279761904758</v>
      </c>
      <c r="EI46" s="55">
        <f t="shared" si="72"/>
        <v>432.13255952380945</v>
      </c>
      <c r="EJ46" s="55">
        <f t="shared" si="72"/>
        <v>346.2464772727273</v>
      </c>
      <c r="EK46" s="55">
        <f t="shared" si="72"/>
        <v>428.29295454545451</v>
      </c>
      <c r="EL46" s="55">
        <f t="shared" si="72"/>
        <v>439.42299999999994</v>
      </c>
      <c r="EM46" s="55">
        <f t="shared" si="72"/>
        <v>527.59346590909092</v>
      </c>
      <c r="EN46" s="55">
        <f t="shared" si="72"/>
        <v>494.60903409090912</v>
      </c>
      <c r="EO46" s="55">
        <f t="shared" si="72"/>
        <v>505.62156249999998</v>
      </c>
      <c r="EP46" s="55">
        <f t="shared" si="72"/>
        <v>457.09288043478261</v>
      </c>
      <c r="EQ46" s="55">
        <f t="shared" si="72"/>
        <v>548.14593750000006</v>
      </c>
      <c r="ER46" s="55">
        <f t="shared" si="72"/>
        <v>473.18738095238103</v>
      </c>
      <c r="ES46" s="55">
        <f t="shared" si="72"/>
        <v>519.90909090909088</v>
      </c>
      <c r="ET46" s="55">
        <f t="shared" si="72"/>
        <v>559.46406249999995</v>
      </c>
      <c r="EU46" s="55">
        <f t="shared" si="72"/>
        <v>510.29351190476189</v>
      </c>
      <c r="EV46" s="55">
        <f t="shared" si="72"/>
        <v>358.83835227272726</v>
      </c>
      <c r="EW46" s="55">
        <f t="shared" si="72"/>
        <v>427.85886904761901</v>
      </c>
      <c r="EX46" s="55">
        <f t="shared" si="72"/>
        <v>408.78208333333322</v>
      </c>
      <c r="EY46" s="55">
        <f t="shared" si="72"/>
        <v>478.28755681818171</v>
      </c>
      <c r="EZ46" s="55">
        <f t="shared" si="72"/>
        <v>530.93761904761902</v>
      </c>
      <c r="FA46" s="55">
        <f t="shared" si="72"/>
        <v>478.63976190476188</v>
      </c>
      <c r="FB46" s="55">
        <f t="shared" si="72"/>
        <v>194.14706521739129</v>
      </c>
      <c r="FC46" s="55">
        <f t="shared" si="72"/>
        <v>243.2519078947368</v>
      </c>
      <c r="FD46" s="55">
        <f t="shared" si="72"/>
        <v>453.52454545454549</v>
      </c>
      <c r="FE46" s="55">
        <f t="shared" si="72"/>
        <v>470.27601190476207</v>
      </c>
      <c r="FF46" s="55">
        <f t="shared" si="72"/>
        <v>488.76574999999991</v>
      </c>
      <c r="FG46" s="55">
        <f t="shared" si="72"/>
        <v>411.72056818181807</v>
      </c>
      <c r="FH46" s="55">
        <f t="shared" si="72"/>
        <v>255.41363636363639</v>
      </c>
      <c r="FI46" s="55">
        <f t="shared" si="72"/>
        <v>325.10856249999995</v>
      </c>
      <c r="FJ46" s="55">
        <f t="shared" si="72"/>
        <v>399.13556818181809</v>
      </c>
      <c r="FK46" s="55">
        <f t="shared" si="72"/>
        <v>464.2347826086957</v>
      </c>
      <c r="FL46" s="55">
        <f t="shared" si="72"/>
        <v>471.85351190476183</v>
      </c>
      <c r="FM46" s="55">
        <f t="shared" si="72"/>
        <v>437.9595833333334</v>
      </c>
      <c r="FN46" s="55">
        <f t="shared" si="72"/>
        <v>424.9123863636363</v>
      </c>
      <c r="FO46" s="55">
        <f t="shared" si="72"/>
        <v>473.71381249999996</v>
      </c>
      <c r="FP46" s="55">
        <f t="shared" si="72"/>
        <v>392.2142613636363</v>
      </c>
      <c r="FQ46" s="55">
        <f t="shared" si="72"/>
        <v>456.31531250000006</v>
      </c>
      <c r="FR46" s="55">
        <f t="shared" si="72"/>
        <v>467.52937500000007</v>
      </c>
      <c r="FS46" s="55">
        <f t="shared" si="72"/>
        <v>169.9461413043478</v>
      </c>
      <c r="FT46" s="55">
        <f t="shared" si="72"/>
        <v>332.67210227272722</v>
      </c>
      <c r="FU46" s="55">
        <f t="shared" si="72"/>
        <v>249.09437500000004</v>
      </c>
      <c r="FV46" s="55">
        <f t="shared" si="72"/>
        <v>363.52857954545453</v>
      </c>
      <c r="FW46" s="55">
        <f t="shared" si="72"/>
        <v>421.81529761904761</v>
      </c>
      <c r="FX46" s="55">
        <f t="shared" si="72"/>
        <v>413.84232954545456</v>
      </c>
      <c r="FY46" s="55">
        <f t="shared" ref="FY46:GB46" si="73">+FY30/FY38</f>
        <v>358.3544642857143</v>
      </c>
      <c r="FZ46" s="55">
        <f t="shared" si="73"/>
        <v>296.6231547619048</v>
      </c>
      <c r="GA46" s="55">
        <f t="shared" si="73"/>
        <v>345.60630952380961</v>
      </c>
      <c r="GB46" s="55">
        <f t="shared" si="73"/>
        <v>382.01695652173913</v>
      </c>
      <c r="XEI46" s="32"/>
      <c r="XEJ46" s="32"/>
      <c r="XEK46" s="32"/>
      <c r="XEL46" s="32"/>
      <c r="XEM46" s="140">
        <v>41883</v>
      </c>
      <c r="XEN46" s="143">
        <v>336</v>
      </c>
      <c r="XEO46" s="143">
        <v>384</v>
      </c>
      <c r="XEP46" s="143">
        <v>504</v>
      </c>
      <c r="XEQ46" s="143">
        <v>144</v>
      </c>
      <c r="XER46" s="143">
        <v>72</v>
      </c>
      <c r="XES46" s="143">
        <v>168</v>
      </c>
      <c r="XET46" s="143">
        <f t="shared" si="0"/>
        <v>720</v>
      </c>
    </row>
    <row r="47" spans="2:184 16363:16374" ht="15.75" thickBot="1">
      <c r="C47" s="32"/>
      <c r="D47" s="8" t="s">
        <v>174</v>
      </c>
      <c r="E47" s="56">
        <f t="shared" ref="E47:P47" si="74">+E31/E39</f>
        <v>92.503239795918347</v>
      </c>
      <c r="F47" s="57">
        <f t="shared" si="74"/>
        <v>117.60985795454545</v>
      </c>
      <c r="G47" s="57">
        <f t="shared" si="74"/>
        <v>87.321813725490273</v>
      </c>
      <c r="H47" s="57">
        <f t="shared" si="74"/>
        <v>9.4918478260850578E-2</v>
      </c>
      <c r="I47" s="57">
        <f t="shared" si="74"/>
        <v>10.20811224489789</v>
      </c>
      <c r="J47" s="57">
        <f t="shared" si="74"/>
        <v>21.123150000000059</v>
      </c>
      <c r="K47" s="57">
        <f t="shared" si="74"/>
        <v>18.410612244897901</v>
      </c>
      <c r="L47" s="57">
        <f t="shared" si="74"/>
        <v>186.29589285714286</v>
      </c>
      <c r="M47" s="57">
        <f t="shared" si="74"/>
        <v>527.20800000000008</v>
      </c>
      <c r="N47" s="57">
        <f t="shared" si="74"/>
        <v>277.11890957446803</v>
      </c>
      <c r="O47" s="57">
        <f t="shared" si="74"/>
        <v>393.23165</v>
      </c>
      <c r="P47" s="57">
        <f t="shared" si="74"/>
        <v>469.85198529411764</v>
      </c>
      <c r="Q47" s="57">
        <f t="shared" ref="Q47:AZ47" si="75">+Q31/Q39</f>
        <v>541.25683673469382</v>
      </c>
      <c r="R47" s="57">
        <f t="shared" si="75"/>
        <v>559.63999999999987</v>
      </c>
      <c r="S47" s="57">
        <f t="shared" si="75"/>
        <v>409.95183823529419</v>
      </c>
      <c r="T47" s="57">
        <f t="shared" si="75"/>
        <v>419.22067934782598</v>
      </c>
      <c r="U47" s="57">
        <f t="shared" si="75"/>
        <v>440.23044117647061</v>
      </c>
      <c r="V47" s="57">
        <f t="shared" si="75"/>
        <v>481.33778645833331</v>
      </c>
      <c r="W47" s="57">
        <f t="shared" si="75"/>
        <v>458.18844387755098</v>
      </c>
      <c r="X47" s="57">
        <f t="shared" si="75"/>
        <v>473.76438725490198</v>
      </c>
      <c r="Y47" s="57">
        <f t="shared" si="75"/>
        <v>521.2169010416668</v>
      </c>
      <c r="Z47" s="57">
        <f t="shared" si="75"/>
        <v>507.5956117021276</v>
      </c>
      <c r="AA47" s="57">
        <f t="shared" si="75"/>
        <v>533.78374999999994</v>
      </c>
      <c r="AB47" s="57">
        <f t="shared" si="75"/>
        <v>429.8042857142857</v>
      </c>
      <c r="AC47" s="57">
        <f t="shared" si="75"/>
        <v>467.05205882352948</v>
      </c>
      <c r="AD47" s="57">
        <f t="shared" si="75"/>
        <v>494.6311647727274</v>
      </c>
      <c r="AE47" s="57">
        <f t="shared" si="75"/>
        <v>479.07323979591837</v>
      </c>
      <c r="AF47" s="57">
        <f t="shared" si="75"/>
        <v>413.20339673913037</v>
      </c>
      <c r="AG47" s="57">
        <f t="shared" si="75"/>
        <v>389.24358490566033</v>
      </c>
      <c r="AH47" s="57">
        <f t="shared" si="75"/>
        <v>489.47489130434786</v>
      </c>
      <c r="AI47" s="57">
        <f t="shared" si="75"/>
        <v>477.61287234042555</v>
      </c>
      <c r="AJ47" s="57">
        <f t="shared" si="75"/>
        <v>475.30830882352944</v>
      </c>
      <c r="AK47" s="57">
        <f t="shared" si="75"/>
        <v>503.345703125</v>
      </c>
      <c r="AL47" s="57">
        <f t="shared" si="75"/>
        <v>293.19051020408165</v>
      </c>
      <c r="AM47" s="57">
        <f t="shared" si="75"/>
        <v>466.04207500000007</v>
      </c>
      <c r="AN47" s="57">
        <f t="shared" si="75"/>
        <v>390.17073979591845</v>
      </c>
      <c r="AO47" s="57">
        <f t="shared" si="75"/>
        <v>486.49841981132079</v>
      </c>
      <c r="AP47" s="57">
        <f t="shared" si="75"/>
        <v>536.98708333333343</v>
      </c>
      <c r="AQ47" s="57">
        <f t="shared" si="75"/>
        <v>307.44281914893617</v>
      </c>
      <c r="AR47" s="57">
        <f t="shared" si="75"/>
        <v>289.2545833333333</v>
      </c>
      <c r="AS47" s="57">
        <f t="shared" si="75"/>
        <v>437.22399509803927</v>
      </c>
      <c r="AT47" s="57">
        <f t="shared" si="75"/>
        <v>461.54396739130431</v>
      </c>
      <c r="AU47" s="57">
        <f t="shared" si="75"/>
        <v>462.72099056603776</v>
      </c>
      <c r="AV47" s="57">
        <f t="shared" si="75"/>
        <v>492.66382978723396</v>
      </c>
      <c r="AW47" s="57">
        <f t="shared" si="75"/>
        <v>496.61880208333332</v>
      </c>
      <c r="AX47" s="57">
        <f t="shared" si="75"/>
        <v>455.70980392156855</v>
      </c>
      <c r="AY47" s="57">
        <f t="shared" si="75"/>
        <v>509.48015624999999</v>
      </c>
      <c r="AZ47" s="574">
        <f t="shared" si="75"/>
        <v>404.58544117647057</v>
      </c>
      <c r="BA47" s="574">
        <f t="shared" ref="BA47:DL47" si="76">+BA31/BA39</f>
        <v>475.71220588235292</v>
      </c>
      <c r="BB47" s="574">
        <f t="shared" si="76"/>
        <v>513.09889204545459</v>
      </c>
      <c r="BC47" s="574">
        <f t="shared" si="76"/>
        <v>351.16452127659574</v>
      </c>
      <c r="BD47" s="574">
        <f t="shared" si="76"/>
        <v>352.02662500000008</v>
      </c>
      <c r="BE47" s="574">
        <f t="shared" si="76"/>
        <v>397.86</v>
      </c>
      <c r="BF47" s="574">
        <f t="shared" si="76"/>
        <v>418.43616847826087</v>
      </c>
      <c r="BG47" s="574">
        <f t="shared" si="76"/>
        <v>418.35235849056608</v>
      </c>
      <c r="BH47" s="574">
        <f t="shared" si="76"/>
        <v>409.93691489361709</v>
      </c>
      <c r="BI47" s="574">
        <f t="shared" si="76"/>
        <v>415.49267500000002</v>
      </c>
      <c r="BJ47" s="574">
        <f t="shared" si="76"/>
        <v>128.82831632653065</v>
      </c>
      <c r="BK47" s="574">
        <f t="shared" si="76"/>
        <v>255.59669270833334</v>
      </c>
      <c r="BL47" s="574">
        <f t="shared" si="76"/>
        <v>369.57245283018869</v>
      </c>
      <c r="BM47" s="574">
        <f t="shared" si="76"/>
        <v>474.30104591836738</v>
      </c>
      <c r="BN47" s="574">
        <f t="shared" si="76"/>
        <v>523.32454545454539</v>
      </c>
      <c r="BO47" s="574">
        <f t="shared" si="76"/>
        <v>363.85374999999993</v>
      </c>
      <c r="BP47" s="574">
        <f t="shared" si="76"/>
        <v>359.76703125</v>
      </c>
      <c r="BQ47" s="574">
        <f t="shared" si="76"/>
        <v>438.31073979591838</v>
      </c>
      <c r="BR47" s="574">
        <f t="shared" si="76"/>
        <v>467.56674479166668</v>
      </c>
      <c r="BS47" s="574">
        <f t="shared" si="76"/>
        <v>462.82357843137254</v>
      </c>
      <c r="BT47" s="574">
        <f t="shared" si="76"/>
        <v>506.51367021276593</v>
      </c>
      <c r="BU47" s="574">
        <f t="shared" si="76"/>
        <v>458.85697115384613</v>
      </c>
      <c r="BV47" s="574">
        <f t="shared" si="76"/>
        <v>410.92335106382978</v>
      </c>
      <c r="BW47" s="574">
        <f t="shared" si="76"/>
        <v>506.60005208333331</v>
      </c>
      <c r="BX47" s="574">
        <f t="shared" si="76"/>
        <v>524.05686320754717</v>
      </c>
      <c r="BY47" s="574">
        <f t="shared" si="76"/>
        <v>575.09489795918375</v>
      </c>
      <c r="BZ47" s="574">
        <f t="shared" si="76"/>
        <v>563.83463068181811</v>
      </c>
      <c r="CA47" s="574">
        <f t="shared" si="76"/>
        <v>413.94549019607848</v>
      </c>
      <c r="CB47" s="574">
        <f t="shared" si="76"/>
        <v>370.76570652173905</v>
      </c>
      <c r="CC47" s="574">
        <f t="shared" si="76"/>
        <v>440.9444132653062</v>
      </c>
      <c r="CD47" s="574">
        <f t="shared" si="76"/>
        <v>522.83089999999993</v>
      </c>
      <c r="CE47" s="574">
        <f t="shared" si="76"/>
        <v>569.58783163265309</v>
      </c>
      <c r="CF47" s="574">
        <f t="shared" si="76"/>
        <v>575.9738265306122</v>
      </c>
      <c r="CG47" s="574">
        <f t="shared" si="76"/>
        <v>595.63795000000005</v>
      </c>
      <c r="CH47" s="574">
        <f t="shared" si="76"/>
        <v>321.51651595744681</v>
      </c>
      <c r="CI47" s="574">
        <f t="shared" si="76"/>
        <v>677.3202</v>
      </c>
      <c r="CJ47" s="574">
        <f t="shared" si="76"/>
        <v>605.82142156862744</v>
      </c>
      <c r="CK47" s="574">
        <f t="shared" si="76"/>
        <v>630.84658163265306</v>
      </c>
      <c r="CL47" s="574">
        <f t="shared" si="76"/>
        <v>673.95257978723407</v>
      </c>
      <c r="CM47" s="574">
        <f t="shared" si="76"/>
        <v>669.04576530612235</v>
      </c>
      <c r="CN47" s="574">
        <f t="shared" si="76"/>
        <v>487.54195652173911</v>
      </c>
      <c r="CO47" s="574">
        <f t="shared" si="76"/>
        <v>540.77433962264149</v>
      </c>
      <c r="CP47" s="574">
        <f t="shared" si="76"/>
        <v>589.14195652173919</v>
      </c>
      <c r="CQ47" s="574">
        <f t="shared" si="76"/>
        <v>590.18305851063815</v>
      </c>
      <c r="CR47" s="574">
        <f t="shared" si="76"/>
        <v>614.88860294117649</v>
      </c>
      <c r="CS47" s="574">
        <f t="shared" si="76"/>
        <v>638.46286458333327</v>
      </c>
      <c r="CT47" s="574">
        <f t="shared" si="76"/>
        <v>581.83313775510203</v>
      </c>
      <c r="CU47" s="574">
        <f t="shared" si="76"/>
        <v>691.7133500000001</v>
      </c>
      <c r="CV47" s="574">
        <f t="shared" si="76"/>
        <v>619.82482142857145</v>
      </c>
      <c r="CW47" s="574">
        <f t="shared" si="76"/>
        <v>598.31110849056608</v>
      </c>
      <c r="CX47" s="574">
        <f t="shared" si="76"/>
        <v>555.79906249999999</v>
      </c>
      <c r="CY47" s="574">
        <f t="shared" si="76"/>
        <v>468.36893617021269</v>
      </c>
      <c r="CZ47" s="574">
        <f t="shared" si="76"/>
        <v>489.32850543478264</v>
      </c>
      <c r="DA47" s="574">
        <f t="shared" si="76"/>
        <v>552.11622641509439</v>
      </c>
      <c r="DB47" s="574">
        <f t="shared" si="76"/>
        <v>552.73154891304353</v>
      </c>
      <c r="DC47" s="574">
        <f t="shared" si="76"/>
        <v>568.6058088235294</v>
      </c>
      <c r="DD47" s="574">
        <f t="shared" si="76"/>
        <v>606.9051530612245</v>
      </c>
      <c r="DE47" s="574">
        <f t="shared" si="76"/>
        <v>612.72518229166667</v>
      </c>
      <c r="DF47" s="574">
        <f t="shared" si="76"/>
        <v>357.62063725490196</v>
      </c>
      <c r="DG47" s="574">
        <f t="shared" si="76"/>
        <v>673.23218750000012</v>
      </c>
      <c r="DH47" s="574">
        <f t="shared" si="76"/>
        <v>568.39029255319144</v>
      </c>
      <c r="DI47" s="574">
        <f t="shared" si="76"/>
        <v>603.84644607843143</v>
      </c>
      <c r="DJ47" s="574">
        <f t="shared" si="76"/>
        <v>637.77102272727279</v>
      </c>
      <c r="DK47" s="574">
        <f t="shared" si="76"/>
        <v>661.70619680851053</v>
      </c>
      <c r="DL47" s="574">
        <f t="shared" si="76"/>
        <v>508.09682291666667</v>
      </c>
      <c r="DM47" s="574">
        <f t="shared" ref="DM47:FX47" si="77">+DM31/DM39</f>
        <v>453.90083333333337</v>
      </c>
      <c r="DN47" s="574">
        <f t="shared" si="77"/>
        <v>560.82002717391299</v>
      </c>
      <c r="DO47" s="574">
        <f t="shared" si="77"/>
        <v>577.77294811320746</v>
      </c>
      <c r="DP47" s="574">
        <f t="shared" si="77"/>
        <v>576.42031914893619</v>
      </c>
      <c r="DQ47" s="574">
        <f t="shared" si="77"/>
        <v>567.58249999999987</v>
      </c>
      <c r="DR47" s="574">
        <f t="shared" si="77"/>
        <v>562.05571078431365</v>
      </c>
      <c r="DS47" s="574">
        <f t="shared" si="77"/>
        <v>683.09617187499998</v>
      </c>
      <c r="DT47" s="574">
        <f t="shared" si="77"/>
        <v>570.67948529411763</v>
      </c>
      <c r="DU47" s="574">
        <f t="shared" si="77"/>
        <v>582.68232843137253</v>
      </c>
      <c r="DV47" s="574">
        <f t="shared" si="77"/>
        <v>599.0117897727273</v>
      </c>
      <c r="DW47" s="574">
        <f t="shared" si="77"/>
        <v>583.14436170212764</v>
      </c>
      <c r="DX47" s="574">
        <f t="shared" si="77"/>
        <v>429.93260000000004</v>
      </c>
      <c r="DY47" s="574">
        <f t="shared" si="77"/>
        <v>490.24913265306128</v>
      </c>
      <c r="DZ47" s="574">
        <f t="shared" si="77"/>
        <v>527.50578804347822</v>
      </c>
      <c r="EA47" s="574">
        <f t="shared" si="77"/>
        <v>568.30584905660385</v>
      </c>
      <c r="EB47" s="574">
        <f t="shared" si="77"/>
        <v>536.34920212765951</v>
      </c>
      <c r="EC47" s="574">
        <f t="shared" si="77"/>
        <v>591.91555000000005</v>
      </c>
      <c r="ED47" s="574">
        <f t="shared" si="77"/>
        <v>325.21408163265301</v>
      </c>
      <c r="EE47" s="574">
        <f t="shared" si="77"/>
        <v>541.96651041666667</v>
      </c>
      <c r="EF47" s="574">
        <f t="shared" si="77"/>
        <v>583.52448113207549</v>
      </c>
      <c r="EG47" s="574">
        <f t="shared" si="77"/>
        <v>585.85989795918363</v>
      </c>
      <c r="EH47" s="574">
        <f t="shared" si="77"/>
        <v>627.51311111111113</v>
      </c>
      <c r="EI47" s="574">
        <f t="shared" si="77"/>
        <v>461.86517156862743</v>
      </c>
      <c r="EJ47" s="574">
        <f t="shared" si="77"/>
        <v>398.38092391304343</v>
      </c>
      <c r="EK47" s="574">
        <f t="shared" si="77"/>
        <v>520.6426275510205</v>
      </c>
      <c r="EL47" s="574">
        <f t="shared" si="77"/>
        <v>507.72214999999994</v>
      </c>
      <c r="EM47" s="574">
        <f t="shared" si="77"/>
        <v>569.53030612244902</v>
      </c>
      <c r="EN47" s="574">
        <f t="shared" si="77"/>
        <v>564.18941326530614</v>
      </c>
      <c r="EO47" s="574">
        <f t="shared" si="77"/>
        <v>598.18472499999996</v>
      </c>
      <c r="EP47" s="574">
        <f t="shared" si="77"/>
        <v>572.42529255319153</v>
      </c>
      <c r="EQ47" s="574">
        <f t="shared" si="77"/>
        <v>649.95350000000008</v>
      </c>
      <c r="ER47" s="574">
        <f t="shared" si="77"/>
        <v>594.99090686274519</v>
      </c>
      <c r="ES47" s="574">
        <f t="shared" si="77"/>
        <v>545.33780612244891</v>
      </c>
      <c r="ET47" s="574">
        <f t="shared" si="77"/>
        <v>570.51147727272723</v>
      </c>
      <c r="EU47" s="574">
        <f t="shared" si="77"/>
        <v>548.84267156862745</v>
      </c>
      <c r="EV47" s="574">
        <f t="shared" si="77"/>
        <v>437.63277173913042</v>
      </c>
      <c r="EW47" s="574">
        <f t="shared" si="77"/>
        <v>532.76588235294116</v>
      </c>
      <c r="EX47" s="574">
        <f t="shared" si="77"/>
        <v>482.89216145833325</v>
      </c>
      <c r="EY47" s="574">
        <f t="shared" si="77"/>
        <v>520.46846938775502</v>
      </c>
      <c r="EZ47" s="574">
        <f t="shared" si="77"/>
        <v>536.65274509803919</v>
      </c>
      <c r="FA47" s="574">
        <f t="shared" si="77"/>
        <v>548.54169270833336</v>
      </c>
      <c r="FB47" s="574">
        <f t="shared" si="77"/>
        <v>259.32632978723404</v>
      </c>
      <c r="FC47" s="574">
        <f t="shared" si="77"/>
        <v>388.47283653846159</v>
      </c>
      <c r="FD47" s="574">
        <f t="shared" si="77"/>
        <v>519.34025510204083</v>
      </c>
      <c r="FE47" s="574">
        <f t="shared" si="77"/>
        <v>516.12637254901972</v>
      </c>
      <c r="FF47" s="574">
        <f t="shared" si="77"/>
        <v>543.18593749999991</v>
      </c>
      <c r="FG47" s="574">
        <f t="shared" si="77"/>
        <v>423.5547448979591</v>
      </c>
      <c r="FH47" s="574">
        <f t="shared" si="77"/>
        <v>321.34258152173913</v>
      </c>
      <c r="FI47" s="574">
        <f t="shared" si="77"/>
        <v>463.7329481132075</v>
      </c>
      <c r="FJ47" s="574">
        <f t="shared" si="77"/>
        <v>435.50690217391309</v>
      </c>
      <c r="FK47" s="574">
        <f t="shared" si="77"/>
        <v>500.20651595744681</v>
      </c>
      <c r="FL47" s="574">
        <f t="shared" si="77"/>
        <v>520.52330882352931</v>
      </c>
      <c r="FM47" s="574">
        <f t="shared" si="77"/>
        <v>500.95421875000005</v>
      </c>
      <c r="FN47" s="574">
        <f t="shared" si="77"/>
        <v>501.38553571428571</v>
      </c>
      <c r="FO47" s="574">
        <f t="shared" si="77"/>
        <v>589.3039</v>
      </c>
      <c r="FP47" s="574">
        <f t="shared" si="77"/>
        <v>472.74742346938774</v>
      </c>
      <c r="FQ47" s="574">
        <f t="shared" si="77"/>
        <v>485.42162735849058</v>
      </c>
      <c r="FR47" s="574">
        <f t="shared" si="77"/>
        <v>505.22389204545453</v>
      </c>
      <c r="FS47" s="574">
        <f t="shared" si="77"/>
        <v>180.19287234042551</v>
      </c>
      <c r="FT47" s="574">
        <f t="shared" si="77"/>
        <v>412.79119565217383</v>
      </c>
      <c r="FU47" s="574">
        <f t="shared" si="77"/>
        <v>378.45337264150953</v>
      </c>
      <c r="FV47" s="574">
        <f t="shared" si="77"/>
        <v>407.74554347826086</v>
      </c>
      <c r="FW47" s="574">
        <f t="shared" si="77"/>
        <v>488.6184313725492</v>
      </c>
      <c r="FX47" s="574">
        <f t="shared" si="77"/>
        <v>504.78841836734694</v>
      </c>
      <c r="FY47" s="574">
        <f t="shared" ref="FY47:GB47" si="78">+FY31/FY39</f>
        <v>434.52429687500006</v>
      </c>
      <c r="FZ47" s="574">
        <f t="shared" si="78"/>
        <v>382.43774509803922</v>
      </c>
      <c r="GA47" s="574">
        <f t="shared" si="78"/>
        <v>452.69062500000001</v>
      </c>
      <c r="GB47" s="574">
        <f t="shared" si="78"/>
        <v>450.42627659574458</v>
      </c>
      <c r="XEM47" s="140">
        <v>41913</v>
      </c>
      <c r="XEN47" s="143">
        <v>368</v>
      </c>
      <c r="XEO47" s="143">
        <v>376</v>
      </c>
      <c r="XEP47" s="143">
        <v>552</v>
      </c>
      <c r="XEQ47" s="143">
        <v>128</v>
      </c>
      <c r="XER47" s="143">
        <v>64</v>
      </c>
      <c r="XES47" s="143">
        <v>184</v>
      </c>
      <c r="XET47" s="143">
        <f t="shared" si="0"/>
        <v>744</v>
      </c>
    </row>
    <row r="48" spans="2:184 16363:16374">
      <c r="XEM48" s="140">
        <v>41944</v>
      </c>
      <c r="XEN48" s="143">
        <v>304</v>
      </c>
      <c r="XEO48" s="143">
        <v>416</v>
      </c>
      <c r="XEP48" s="143">
        <v>456</v>
      </c>
      <c r="XEQ48" s="143">
        <v>176</v>
      </c>
      <c r="XER48" s="143">
        <v>88</v>
      </c>
      <c r="XES48" s="143">
        <v>152</v>
      </c>
      <c r="XET48" s="143">
        <f t="shared" si="0"/>
        <v>720</v>
      </c>
    </row>
    <row r="49" spans="5:6 16367:16374">
      <c r="F49" s="231"/>
      <c r="XEM49" s="140">
        <v>41974</v>
      </c>
      <c r="XEN49" s="143">
        <v>352</v>
      </c>
      <c r="XEO49" s="143">
        <v>392</v>
      </c>
      <c r="XEP49" s="143">
        <v>528</v>
      </c>
      <c r="XEQ49" s="143">
        <v>144</v>
      </c>
      <c r="XER49" s="143">
        <v>72</v>
      </c>
      <c r="XES49" s="143">
        <v>176</v>
      </c>
      <c r="XET49" s="143">
        <f t="shared" si="0"/>
        <v>744</v>
      </c>
    </row>
    <row r="50" spans="5:6 16367:16374">
      <c r="E50" s="32"/>
      <c r="F50" s="231"/>
      <c r="XEM50" s="139">
        <v>42005</v>
      </c>
      <c r="XEN50" s="142">
        <v>336</v>
      </c>
      <c r="XEO50" s="142">
        <v>408</v>
      </c>
      <c r="XEP50" s="142">
        <v>504</v>
      </c>
      <c r="XEQ50" s="142">
        <v>160</v>
      </c>
      <c r="XER50" s="142">
        <v>80</v>
      </c>
      <c r="XES50" s="142">
        <v>168</v>
      </c>
      <c r="XET50" s="142">
        <f t="shared" si="0"/>
        <v>744</v>
      </c>
    </row>
    <row r="51" spans="5:6 16367:16374">
      <c r="XEM51" s="139">
        <v>42036</v>
      </c>
      <c r="XEN51" s="142">
        <v>320</v>
      </c>
      <c r="XEO51" s="142">
        <v>352</v>
      </c>
      <c r="XEP51" s="142">
        <v>480</v>
      </c>
      <c r="XEQ51" s="142">
        <v>128</v>
      </c>
      <c r="XER51" s="142">
        <v>64</v>
      </c>
      <c r="XES51" s="142">
        <v>160</v>
      </c>
      <c r="XET51" s="142">
        <f t="shared" si="0"/>
        <v>672</v>
      </c>
    </row>
    <row r="52" spans="5:6 16367:16374">
      <c r="E52" s="32"/>
      <c r="F52" s="231"/>
      <c r="XEM52" s="139">
        <v>42064</v>
      </c>
      <c r="XEN52" s="142">
        <v>352</v>
      </c>
      <c r="XEO52" s="142">
        <v>392</v>
      </c>
      <c r="XEP52" s="142">
        <v>528</v>
      </c>
      <c r="XEQ52" s="142">
        <v>144</v>
      </c>
      <c r="XER52" s="142">
        <v>72</v>
      </c>
      <c r="XES52" s="142">
        <v>176</v>
      </c>
      <c r="XET52" s="142">
        <f t="shared" si="0"/>
        <v>744</v>
      </c>
    </row>
    <row r="53" spans="5:6 16367:16374">
      <c r="XEM53" s="139">
        <v>42095</v>
      </c>
      <c r="XEN53" s="142">
        <v>352</v>
      </c>
      <c r="XEO53" s="142">
        <v>368</v>
      </c>
      <c r="XEP53" s="142">
        <v>528</v>
      </c>
      <c r="XEQ53" s="142">
        <v>128</v>
      </c>
      <c r="XER53" s="142">
        <v>64</v>
      </c>
      <c r="XES53" s="142">
        <v>176</v>
      </c>
      <c r="XET53" s="142">
        <f t="shared" si="0"/>
        <v>720</v>
      </c>
    </row>
    <row r="54" spans="5:6 16367:16374">
      <c r="XEM54" s="139">
        <v>42125</v>
      </c>
      <c r="XEN54" s="142">
        <v>320</v>
      </c>
      <c r="XEO54" s="142">
        <v>424</v>
      </c>
      <c r="XEP54" s="142">
        <v>480</v>
      </c>
      <c r="XEQ54" s="142">
        <v>176</v>
      </c>
      <c r="XER54" s="142">
        <v>88</v>
      </c>
      <c r="XES54" s="142">
        <v>160</v>
      </c>
      <c r="XET54" s="142">
        <f t="shared" si="0"/>
        <v>744</v>
      </c>
    </row>
    <row r="55" spans="5:6 16367:16374">
      <c r="XEM55" s="139">
        <v>42156</v>
      </c>
      <c r="XEN55" s="142">
        <v>352</v>
      </c>
      <c r="XEO55" s="142">
        <v>368</v>
      </c>
      <c r="XEP55" s="142">
        <v>528</v>
      </c>
      <c r="XEQ55" s="142">
        <v>128</v>
      </c>
      <c r="XER55" s="142">
        <v>64</v>
      </c>
      <c r="XES55" s="142">
        <v>176</v>
      </c>
      <c r="XET55" s="142">
        <f t="shared" si="0"/>
        <v>720</v>
      </c>
    </row>
    <row r="56" spans="5:6 16367:16374">
      <c r="XEM56" s="139">
        <v>42186</v>
      </c>
      <c r="XEN56" s="142">
        <v>368</v>
      </c>
      <c r="XEO56" s="142">
        <v>376</v>
      </c>
      <c r="XEP56" s="142">
        <v>552</v>
      </c>
      <c r="XEQ56" s="142">
        <v>128</v>
      </c>
      <c r="XER56" s="142">
        <v>64</v>
      </c>
      <c r="XES56" s="142">
        <v>184</v>
      </c>
      <c r="XET56" s="142">
        <f t="shared" si="0"/>
        <v>744</v>
      </c>
    </row>
    <row r="57" spans="5:6 16367:16374">
      <c r="XEM57" s="139">
        <v>42217</v>
      </c>
      <c r="XEN57" s="142">
        <v>336</v>
      </c>
      <c r="XEO57" s="142">
        <v>408</v>
      </c>
      <c r="XEP57" s="142">
        <v>504</v>
      </c>
      <c r="XEQ57" s="142">
        <v>160</v>
      </c>
      <c r="XER57" s="142">
        <v>80</v>
      </c>
      <c r="XES57" s="142">
        <v>168</v>
      </c>
      <c r="XET57" s="142">
        <f t="shared" si="0"/>
        <v>744</v>
      </c>
    </row>
    <row r="58" spans="5:6 16367:16374">
      <c r="XEM58" s="139">
        <v>42248</v>
      </c>
      <c r="XEN58" s="142">
        <v>336</v>
      </c>
      <c r="XEO58" s="142">
        <v>384</v>
      </c>
      <c r="XEP58" s="142">
        <v>504</v>
      </c>
      <c r="XEQ58" s="142">
        <v>144</v>
      </c>
      <c r="XER58" s="142">
        <v>72</v>
      </c>
      <c r="XES58" s="142">
        <v>168</v>
      </c>
      <c r="XET58" s="142">
        <f t="shared" si="0"/>
        <v>720</v>
      </c>
    </row>
    <row r="59" spans="5:6 16367:16374">
      <c r="XEM59" s="139">
        <v>42278</v>
      </c>
      <c r="XEN59" s="142">
        <v>352</v>
      </c>
      <c r="XEO59" s="142">
        <v>392</v>
      </c>
      <c r="XEP59" s="142">
        <v>528</v>
      </c>
      <c r="XEQ59" s="142">
        <v>144</v>
      </c>
      <c r="XER59" s="142">
        <v>72</v>
      </c>
      <c r="XES59" s="142">
        <v>176</v>
      </c>
      <c r="XET59" s="142">
        <f t="shared" si="0"/>
        <v>744</v>
      </c>
    </row>
    <row r="60" spans="5:6 16367:16374">
      <c r="XEM60" s="139">
        <v>42309</v>
      </c>
      <c r="XEN60" s="142">
        <v>320</v>
      </c>
      <c r="XEO60" s="142">
        <v>400</v>
      </c>
      <c r="XEP60" s="142">
        <v>480</v>
      </c>
      <c r="XEQ60" s="142">
        <v>160</v>
      </c>
      <c r="XER60" s="142">
        <v>80</v>
      </c>
      <c r="XES60" s="142">
        <v>160</v>
      </c>
      <c r="XET60" s="142">
        <f t="shared" si="0"/>
        <v>720</v>
      </c>
    </row>
    <row r="61" spans="5:6 16367:16374">
      <c r="XEM61" s="139">
        <v>42339</v>
      </c>
      <c r="XEN61" s="142">
        <v>352</v>
      </c>
      <c r="XEO61" s="142">
        <v>392</v>
      </c>
      <c r="XEP61" s="142">
        <v>528</v>
      </c>
      <c r="XEQ61" s="142">
        <v>144</v>
      </c>
      <c r="XER61" s="142">
        <v>72</v>
      </c>
      <c r="XES61" s="142">
        <v>176</v>
      </c>
      <c r="XET61" s="142">
        <f t="shared" si="0"/>
        <v>744</v>
      </c>
    </row>
    <row r="62" spans="5:6 16367:16374">
      <c r="XEM62" s="140">
        <v>42370</v>
      </c>
      <c r="XEN62" s="143">
        <v>320</v>
      </c>
      <c r="XEO62" s="143">
        <v>424</v>
      </c>
      <c r="XEP62" s="143">
        <v>480</v>
      </c>
      <c r="XEQ62" s="143">
        <v>176</v>
      </c>
      <c r="XER62" s="143">
        <v>88</v>
      </c>
      <c r="XES62" s="143">
        <v>160</v>
      </c>
      <c r="XET62" s="143">
        <f t="shared" si="0"/>
        <v>744</v>
      </c>
    </row>
    <row r="63" spans="5:6 16367:16374">
      <c r="XEM63" s="140">
        <v>42401</v>
      </c>
      <c r="XEN63" s="143">
        <v>336</v>
      </c>
      <c r="XEO63" s="143">
        <v>360</v>
      </c>
      <c r="XEP63" s="143">
        <v>504</v>
      </c>
      <c r="XEQ63" s="143">
        <v>128</v>
      </c>
      <c r="XER63" s="143">
        <v>64</v>
      </c>
      <c r="XES63" s="143">
        <v>168</v>
      </c>
      <c r="XET63" s="143">
        <f t="shared" si="0"/>
        <v>696</v>
      </c>
    </row>
    <row r="64" spans="5:6 16367:16374">
      <c r="XEM64" s="140">
        <v>42430</v>
      </c>
      <c r="XEN64" s="143">
        <v>368</v>
      </c>
      <c r="XEO64" s="143">
        <v>376</v>
      </c>
      <c r="XEP64" s="143">
        <v>552</v>
      </c>
      <c r="XEQ64" s="143">
        <v>128</v>
      </c>
      <c r="XER64" s="143">
        <v>64</v>
      </c>
      <c r="XES64" s="143">
        <v>184</v>
      </c>
      <c r="XET64" s="143">
        <f t="shared" si="0"/>
        <v>744</v>
      </c>
    </row>
    <row r="65" spans="16367:16374">
      <c r="XEM65" s="140">
        <v>42461</v>
      </c>
      <c r="XEN65" s="143">
        <v>336</v>
      </c>
      <c r="XEO65" s="143">
        <v>384</v>
      </c>
      <c r="XEP65" s="143">
        <v>504</v>
      </c>
      <c r="XEQ65" s="143">
        <v>144</v>
      </c>
      <c r="XER65" s="143">
        <v>72</v>
      </c>
      <c r="XES65" s="143">
        <v>168</v>
      </c>
      <c r="XET65" s="143">
        <f t="shared" si="0"/>
        <v>720</v>
      </c>
    </row>
    <row r="66" spans="16367:16374">
      <c r="XEM66" s="140">
        <v>42491</v>
      </c>
      <c r="XEN66" s="143">
        <v>336</v>
      </c>
      <c r="XEO66" s="143">
        <v>408</v>
      </c>
      <c r="XEP66" s="143">
        <v>504</v>
      </c>
      <c r="XEQ66" s="143">
        <v>160</v>
      </c>
      <c r="XER66" s="143">
        <v>80</v>
      </c>
      <c r="XES66" s="143">
        <v>168</v>
      </c>
      <c r="XET66" s="143">
        <f t="shared" si="0"/>
        <v>744</v>
      </c>
    </row>
    <row r="67" spans="16367:16374">
      <c r="XEM67" s="140">
        <v>42522</v>
      </c>
      <c r="XEN67" s="143">
        <v>352</v>
      </c>
      <c r="XEO67" s="143">
        <v>368</v>
      </c>
      <c r="XEP67" s="143">
        <v>528</v>
      </c>
      <c r="XEQ67" s="143">
        <v>128</v>
      </c>
      <c r="XER67" s="143">
        <v>64</v>
      </c>
      <c r="XES67" s="143">
        <v>176</v>
      </c>
      <c r="XET67" s="143">
        <f t="shared" ref="XET67:XET121" si="79">+XEN67+XEO67</f>
        <v>720</v>
      </c>
    </row>
    <row r="68" spans="16367:16374">
      <c r="XEM68" s="140">
        <v>42552</v>
      </c>
      <c r="XEN68" s="143">
        <v>320</v>
      </c>
      <c r="XEO68" s="143">
        <v>424</v>
      </c>
      <c r="XEP68" s="143">
        <v>480</v>
      </c>
      <c r="XEQ68" s="143">
        <v>176</v>
      </c>
      <c r="XER68" s="143">
        <v>88</v>
      </c>
      <c r="XES68" s="143">
        <v>160</v>
      </c>
      <c r="XET68" s="143">
        <f t="shared" si="79"/>
        <v>744</v>
      </c>
    </row>
    <row r="69" spans="16367:16374">
      <c r="XEM69" s="140">
        <v>42583</v>
      </c>
      <c r="XEN69" s="143">
        <v>368</v>
      </c>
      <c r="XEO69" s="143">
        <v>376</v>
      </c>
      <c r="XEP69" s="143">
        <v>552</v>
      </c>
      <c r="XEQ69" s="143">
        <v>128</v>
      </c>
      <c r="XER69" s="143">
        <v>64</v>
      </c>
      <c r="XES69" s="143">
        <v>184</v>
      </c>
      <c r="XET69" s="143">
        <f t="shared" si="79"/>
        <v>744</v>
      </c>
    </row>
    <row r="70" spans="16367:16374">
      <c r="XEM70" s="140">
        <v>42614</v>
      </c>
      <c r="XEN70" s="143">
        <v>336</v>
      </c>
      <c r="XEO70" s="143">
        <v>384</v>
      </c>
      <c r="XEP70" s="143">
        <v>504</v>
      </c>
      <c r="XEQ70" s="143">
        <v>144</v>
      </c>
      <c r="XER70" s="143">
        <v>72</v>
      </c>
      <c r="XES70" s="143">
        <v>168</v>
      </c>
      <c r="XET70" s="143">
        <f t="shared" si="79"/>
        <v>720</v>
      </c>
    </row>
    <row r="71" spans="16367:16374">
      <c r="XEM71" s="140">
        <v>42644</v>
      </c>
      <c r="XEN71" s="143">
        <v>336</v>
      </c>
      <c r="XEO71" s="143">
        <v>408</v>
      </c>
      <c r="XEP71" s="143">
        <v>504</v>
      </c>
      <c r="XEQ71" s="143">
        <v>160</v>
      </c>
      <c r="XER71" s="143">
        <v>80</v>
      </c>
      <c r="XES71" s="143">
        <v>168</v>
      </c>
      <c r="XET71" s="143">
        <f t="shared" si="79"/>
        <v>744</v>
      </c>
    </row>
    <row r="72" spans="16367:16374">
      <c r="XEM72" s="140">
        <v>42675</v>
      </c>
      <c r="XEN72" s="143">
        <v>336</v>
      </c>
      <c r="XEO72" s="143">
        <v>384</v>
      </c>
      <c r="XEP72" s="143">
        <v>504</v>
      </c>
      <c r="XEQ72" s="143">
        <v>144</v>
      </c>
      <c r="XER72" s="143">
        <v>72</v>
      </c>
      <c r="XES72" s="143">
        <v>168</v>
      </c>
      <c r="XET72" s="143">
        <f t="shared" si="79"/>
        <v>720</v>
      </c>
    </row>
    <row r="73" spans="16367:16374">
      <c r="XEM73" s="140">
        <v>42705</v>
      </c>
      <c r="XEN73" s="143">
        <v>336</v>
      </c>
      <c r="XEO73" s="143">
        <v>408</v>
      </c>
      <c r="XEP73" s="143">
        <v>504</v>
      </c>
      <c r="XEQ73" s="143">
        <v>160</v>
      </c>
      <c r="XER73" s="143">
        <v>80</v>
      </c>
      <c r="XES73" s="143">
        <v>168</v>
      </c>
      <c r="XET73" s="143">
        <f t="shared" si="79"/>
        <v>744</v>
      </c>
    </row>
    <row r="74" spans="16367:16374">
      <c r="XEM74" s="139">
        <v>42736</v>
      </c>
      <c r="XEN74" s="142">
        <v>336</v>
      </c>
      <c r="XEO74" s="142">
        <v>408</v>
      </c>
      <c r="XEP74" s="142">
        <v>504</v>
      </c>
      <c r="XEQ74" s="142">
        <v>160</v>
      </c>
      <c r="XER74" s="142">
        <v>80</v>
      </c>
      <c r="XES74" s="142">
        <v>168</v>
      </c>
      <c r="XET74" s="142">
        <f t="shared" si="79"/>
        <v>744</v>
      </c>
    </row>
    <row r="75" spans="16367:16374">
      <c r="XEM75" s="139">
        <v>42767</v>
      </c>
      <c r="XEN75" s="142">
        <v>320</v>
      </c>
      <c r="XEO75" s="142">
        <v>352</v>
      </c>
      <c r="XEP75" s="142">
        <v>480</v>
      </c>
      <c r="XEQ75" s="142">
        <v>128</v>
      </c>
      <c r="XER75" s="142">
        <v>64</v>
      </c>
      <c r="XES75" s="142">
        <v>160</v>
      </c>
      <c r="XET75" s="142">
        <f t="shared" si="79"/>
        <v>672</v>
      </c>
    </row>
    <row r="76" spans="16367:16374">
      <c r="XEM76" s="139">
        <v>42795</v>
      </c>
      <c r="XEN76" s="142">
        <v>368</v>
      </c>
      <c r="XEO76" s="142">
        <v>376</v>
      </c>
      <c r="XEP76" s="142">
        <v>552</v>
      </c>
      <c r="XEQ76" s="142">
        <v>128</v>
      </c>
      <c r="XER76" s="142">
        <v>64</v>
      </c>
      <c r="XES76" s="142">
        <v>184</v>
      </c>
      <c r="XET76" s="142">
        <f t="shared" si="79"/>
        <v>744</v>
      </c>
    </row>
    <row r="77" spans="16367:16374">
      <c r="XEM77" s="139">
        <v>42826</v>
      </c>
      <c r="XEN77" s="142">
        <v>320</v>
      </c>
      <c r="XEO77" s="142">
        <v>400</v>
      </c>
      <c r="XEP77" s="142">
        <v>480</v>
      </c>
      <c r="XEQ77" s="142">
        <v>160</v>
      </c>
      <c r="XER77" s="142">
        <v>80</v>
      </c>
      <c r="XES77" s="142">
        <v>160</v>
      </c>
      <c r="XET77" s="142">
        <f t="shared" si="79"/>
        <v>720</v>
      </c>
    </row>
    <row r="78" spans="16367:16374">
      <c r="XEM78" s="139">
        <v>42856</v>
      </c>
      <c r="XEN78" s="142">
        <v>352</v>
      </c>
      <c r="XEO78" s="142">
        <v>392</v>
      </c>
      <c r="XEP78" s="142">
        <v>528</v>
      </c>
      <c r="XEQ78" s="142">
        <v>144</v>
      </c>
      <c r="XER78" s="142">
        <v>72</v>
      </c>
      <c r="XES78" s="142">
        <v>176</v>
      </c>
      <c r="XET78" s="142">
        <f t="shared" si="79"/>
        <v>744</v>
      </c>
    </row>
    <row r="79" spans="16367:16374">
      <c r="XEM79" s="139">
        <v>42887</v>
      </c>
      <c r="XEN79" s="142">
        <v>352</v>
      </c>
      <c r="XEO79" s="142">
        <v>368</v>
      </c>
      <c r="XEP79" s="142">
        <v>528</v>
      </c>
      <c r="XEQ79" s="142">
        <v>128</v>
      </c>
      <c r="XER79" s="142">
        <v>64</v>
      </c>
      <c r="XES79" s="142">
        <v>176</v>
      </c>
      <c r="XET79" s="142">
        <f t="shared" si="79"/>
        <v>720</v>
      </c>
    </row>
    <row r="80" spans="16367:16374">
      <c r="XEM80" s="139">
        <v>42917</v>
      </c>
      <c r="XEN80" s="142">
        <v>320</v>
      </c>
      <c r="XEO80" s="142">
        <v>424</v>
      </c>
      <c r="XEP80" s="142">
        <v>480</v>
      </c>
      <c r="XEQ80" s="142">
        <v>176</v>
      </c>
      <c r="XER80" s="142">
        <v>88</v>
      </c>
      <c r="XES80" s="142">
        <v>160</v>
      </c>
      <c r="XET80" s="142">
        <f t="shared" si="79"/>
        <v>744</v>
      </c>
    </row>
    <row r="81" spans="16367:16374">
      <c r="XEM81" s="139">
        <v>42948</v>
      </c>
      <c r="XEN81" s="142">
        <v>368</v>
      </c>
      <c r="XEO81" s="142">
        <v>376</v>
      </c>
      <c r="XEP81" s="142">
        <v>552</v>
      </c>
      <c r="XEQ81" s="142">
        <v>128</v>
      </c>
      <c r="XER81" s="142">
        <v>64</v>
      </c>
      <c r="XES81" s="142">
        <v>184</v>
      </c>
      <c r="XET81" s="142">
        <f t="shared" si="79"/>
        <v>744</v>
      </c>
    </row>
    <row r="82" spans="16367:16374">
      <c r="XEM82" s="139">
        <v>42979</v>
      </c>
      <c r="XEN82" s="142">
        <v>320</v>
      </c>
      <c r="XEO82" s="142">
        <v>400</v>
      </c>
      <c r="XEP82" s="142">
        <v>480</v>
      </c>
      <c r="XEQ82" s="142">
        <v>160</v>
      </c>
      <c r="XER82" s="142">
        <v>80</v>
      </c>
      <c r="XES82" s="142">
        <v>160</v>
      </c>
      <c r="XET82" s="142">
        <f t="shared" si="79"/>
        <v>720</v>
      </c>
    </row>
    <row r="83" spans="16367:16374">
      <c r="XEM83" s="139">
        <v>43009</v>
      </c>
      <c r="XEN83" s="142">
        <v>352</v>
      </c>
      <c r="XEO83" s="142">
        <v>392</v>
      </c>
      <c r="XEP83" s="142">
        <v>528</v>
      </c>
      <c r="XEQ83" s="142">
        <v>144</v>
      </c>
      <c r="XER83" s="142">
        <v>72</v>
      </c>
      <c r="XES83" s="142">
        <v>176</v>
      </c>
      <c r="XET83" s="142">
        <f t="shared" si="79"/>
        <v>744</v>
      </c>
    </row>
    <row r="84" spans="16367:16374">
      <c r="XEM84" s="139">
        <v>43040</v>
      </c>
      <c r="XEN84" s="142">
        <v>336</v>
      </c>
      <c r="XEO84" s="142">
        <v>384</v>
      </c>
      <c r="XEP84" s="142">
        <v>504</v>
      </c>
      <c r="XEQ84" s="142">
        <v>144</v>
      </c>
      <c r="XER84" s="142">
        <v>72</v>
      </c>
      <c r="XES84" s="142">
        <v>168</v>
      </c>
      <c r="XET84" s="142">
        <f t="shared" si="79"/>
        <v>720</v>
      </c>
    </row>
    <row r="85" spans="16367:16374">
      <c r="XEM85" s="139">
        <v>43070</v>
      </c>
      <c r="XEN85" s="142">
        <v>320</v>
      </c>
      <c r="XEO85" s="142">
        <v>424</v>
      </c>
      <c r="XEP85" s="142">
        <v>480</v>
      </c>
      <c r="XEQ85" s="142">
        <v>176</v>
      </c>
      <c r="XER85" s="142">
        <v>88</v>
      </c>
      <c r="XES85" s="142">
        <v>160</v>
      </c>
      <c r="XET85" s="142">
        <f t="shared" si="79"/>
        <v>744</v>
      </c>
    </row>
    <row r="86" spans="16367:16374">
      <c r="XEM86" s="140">
        <v>43101</v>
      </c>
      <c r="XEN86" s="143">
        <v>352</v>
      </c>
      <c r="XEO86" s="143">
        <v>392</v>
      </c>
      <c r="XEP86" s="143">
        <v>528</v>
      </c>
      <c r="XEQ86" s="143">
        <v>144</v>
      </c>
      <c r="XER86" s="143">
        <v>72</v>
      </c>
      <c r="XES86" s="143">
        <v>176</v>
      </c>
      <c r="XET86" s="143">
        <f t="shared" si="79"/>
        <v>744</v>
      </c>
    </row>
    <row r="87" spans="16367:16374">
      <c r="XEM87" s="140">
        <v>43132</v>
      </c>
      <c r="XEN87" s="143">
        <v>320</v>
      </c>
      <c r="XEO87" s="143">
        <v>352</v>
      </c>
      <c r="XEP87" s="143">
        <v>480</v>
      </c>
      <c r="XEQ87" s="143">
        <v>128</v>
      </c>
      <c r="XER87" s="143">
        <v>64</v>
      </c>
      <c r="XES87" s="143">
        <v>160</v>
      </c>
      <c r="XET87" s="143">
        <f t="shared" si="79"/>
        <v>672</v>
      </c>
    </row>
    <row r="88" spans="16367:16374">
      <c r="XEM88" s="140">
        <v>43160</v>
      </c>
      <c r="XEN88" s="143">
        <v>352</v>
      </c>
      <c r="XEO88" s="143">
        <v>392</v>
      </c>
      <c r="XEP88" s="143">
        <v>528</v>
      </c>
      <c r="XEQ88" s="143">
        <v>144</v>
      </c>
      <c r="XER88" s="143">
        <v>72</v>
      </c>
      <c r="XES88" s="143">
        <v>176</v>
      </c>
      <c r="XET88" s="143">
        <f t="shared" si="79"/>
        <v>744</v>
      </c>
    </row>
    <row r="89" spans="16367:16374">
      <c r="XEM89" s="140">
        <v>43191</v>
      </c>
      <c r="XEN89" s="143">
        <v>336</v>
      </c>
      <c r="XEO89" s="143">
        <v>384</v>
      </c>
      <c r="XEP89" s="143">
        <v>504</v>
      </c>
      <c r="XEQ89" s="143">
        <v>144</v>
      </c>
      <c r="XER89" s="143">
        <v>72</v>
      </c>
      <c r="XES89" s="143">
        <v>168</v>
      </c>
      <c r="XET89" s="143">
        <f t="shared" si="79"/>
        <v>720</v>
      </c>
    </row>
    <row r="90" spans="16367:16374">
      <c r="XEM90" s="140">
        <v>43221</v>
      </c>
      <c r="XEN90" s="143">
        <v>352</v>
      </c>
      <c r="XEO90" s="143">
        <v>392</v>
      </c>
      <c r="XEP90" s="143">
        <v>528</v>
      </c>
      <c r="XEQ90" s="143">
        <v>144</v>
      </c>
      <c r="XER90" s="143">
        <v>72</v>
      </c>
      <c r="XES90" s="143">
        <v>176</v>
      </c>
      <c r="XET90" s="143">
        <f t="shared" si="79"/>
        <v>744</v>
      </c>
    </row>
    <row r="91" spans="16367:16374">
      <c r="XEM91" s="140">
        <v>43252</v>
      </c>
      <c r="XEN91" s="143">
        <v>336</v>
      </c>
      <c r="XEO91" s="143">
        <v>384</v>
      </c>
      <c r="XEP91" s="143">
        <v>504</v>
      </c>
      <c r="XEQ91" s="143">
        <v>144</v>
      </c>
      <c r="XER91" s="143">
        <v>72</v>
      </c>
      <c r="XES91" s="143">
        <v>168</v>
      </c>
      <c r="XET91" s="143">
        <f t="shared" si="79"/>
        <v>720</v>
      </c>
    </row>
    <row r="92" spans="16367:16374">
      <c r="XEM92" s="140">
        <v>43282</v>
      </c>
      <c r="XEN92" s="143">
        <v>336</v>
      </c>
      <c r="XEO92" s="143">
        <v>408</v>
      </c>
      <c r="XEP92" s="143">
        <v>504</v>
      </c>
      <c r="XEQ92" s="143">
        <v>160</v>
      </c>
      <c r="XER92" s="143">
        <v>80</v>
      </c>
      <c r="XES92" s="143">
        <v>168</v>
      </c>
      <c r="XET92" s="143">
        <f t="shared" si="79"/>
        <v>744</v>
      </c>
    </row>
    <row r="93" spans="16367:16374">
      <c r="XEM93" s="140">
        <v>43313</v>
      </c>
      <c r="XEN93" s="143">
        <v>368</v>
      </c>
      <c r="XEO93" s="143">
        <v>376</v>
      </c>
      <c r="XEP93" s="143">
        <v>552</v>
      </c>
      <c r="XEQ93" s="143">
        <v>128</v>
      </c>
      <c r="XER93" s="143">
        <v>64</v>
      </c>
      <c r="XES93" s="143">
        <v>184</v>
      </c>
      <c r="XET93" s="143">
        <f t="shared" si="79"/>
        <v>744</v>
      </c>
    </row>
    <row r="94" spans="16367:16374">
      <c r="XEM94" s="140">
        <v>43344</v>
      </c>
      <c r="XEN94" s="143">
        <v>304</v>
      </c>
      <c r="XEO94" s="143">
        <v>416</v>
      </c>
      <c r="XEP94" s="143">
        <v>456</v>
      </c>
      <c r="XEQ94" s="143">
        <v>176</v>
      </c>
      <c r="XER94" s="143">
        <v>88</v>
      </c>
      <c r="XES94" s="143">
        <v>152</v>
      </c>
      <c r="XET94" s="143">
        <f t="shared" si="79"/>
        <v>720</v>
      </c>
    </row>
    <row r="95" spans="16367:16374">
      <c r="XEM95" s="140">
        <v>43374</v>
      </c>
      <c r="XEN95" s="143">
        <v>368</v>
      </c>
      <c r="XEO95" s="143">
        <v>376</v>
      </c>
      <c r="XEP95" s="143">
        <v>552</v>
      </c>
      <c r="XEQ95" s="143">
        <v>128</v>
      </c>
      <c r="XER95" s="143">
        <v>64</v>
      </c>
      <c r="XES95" s="143">
        <v>184</v>
      </c>
      <c r="XET95" s="143">
        <f t="shared" si="79"/>
        <v>744</v>
      </c>
    </row>
    <row r="96" spans="16367:16374">
      <c r="XEM96" s="140">
        <v>43405</v>
      </c>
      <c r="XEN96" s="143">
        <v>336</v>
      </c>
      <c r="XEO96" s="143">
        <v>384</v>
      </c>
      <c r="XEP96" s="143">
        <v>504</v>
      </c>
      <c r="XEQ96" s="143">
        <v>144</v>
      </c>
      <c r="XER96" s="143">
        <v>72</v>
      </c>
      <c r="XES96" s="143">
        <v>168</v>
      </c>
      <c r="XET96" s="143">
        <f t="shared" si="79"/>
        <v>720</v>
      </c>
    </row>
    <row r="97" spans="16367:16374">
      <c r="XEM97" s="140">
        <v>43435</v>
      </c>
      <c r="XEN97" s="143">
        <v>320</v>
      </c>
      <c r="XEO97" s="143">
        <v>424</v>
      </c>
      <c r="XEP97" s="143">
        <v>480</v>
      </c>
      <c r="XEQ97" s="143">
        <v>176</v>
      </c>
      <c r="XER97" s="143">
        <v>88</v>
      </c>
      <c r="XES97" s="143">
        <v>160</v>
      </c>
      <c r="XET97" s="143">
        <f t="shared" si="79"/>
        <v>744</v>
      </c>
    </row>
    <row r="98" spans="16367:16374">
      <c r="XEM98" s="139">
        <v>43466</v>
      </c>
      <c r="XEN98" s="142">
        <v>352</v>
      </c>
      <c r="XEO98" s="142">
        <v>392</v>
      </c>
      <c r="XEP98" s="142">
        <v>528</v>
      </c>
      <c r="XEQ98" s="142">
        <v>144</v>
      </c>
      <c r="XER98" s="142">
        <v>72</v>
      </c>
      <c r="XES98" s="142">
        <v>176</v>
      </c>
      <c r="XET98" s="142">
        <f t="shared" si="79"/>
        <v>744</v>
      </c>
    </row>
    <row r="99" spans="16367:16374">
      <c r="XEM99" s="139">
        <v>43497</v>
      </c>
      <c r="XEN99" s="142">
        <v>320</v>
      </c>
      <c r="XEO99" s="142">
        <v>352</v>
      </c>
      <c r="XEP99" s="142">
        <v>480</v>
      </c>
      <c r="XEQ99" s="142">
        <v>128</v>
      </c>
      <c r="XER99" s="142">
        <v>64</v>
      </c>
      <c r="XES99" s="142">
        <v>160</v>
      </c>
      <c r="XET99" s="142">
        <f t="shared" si="79"/>
        <v>672</v>
      </c>
    </row>
    <row r="100" spans="16367:16374">
      <c r="XEM100" s="139">
        <v>43525</v>
      </c>
      <c r="XEN100" s="142">
        <v>336</v>
      </c>
      <c r="XEO100" s="142">
        <v>408</v>
      </c>
      <c r="XEP100" s="142">
        <v>504</v>
      </c>
      <c r="XEQ100" s="142">
        <v>160</v>
      </c>
      <c r="XER100" s="142">
        <v>80</v>
      </c>
      <c r="XES100" s="142">
        <v>168</v>
      </c>
      <c r="XET100" s="142">
        <f t="shared" si="79"/>
        <v>744</v>
      </c>
    </row>
    <row r="101" spans="16367:16374">
      <c r="XEM101" s="139">
        <v>43556</v>
      </c>
      <c r="XEN101" s="142">
        <v>352</v>
      </c>
      <c r="XEO101" s="142">
        <v>368</v>
      </c>
      <c r="XEP101" s="142">
        <v>528</v>
      </c>
      <c r="XEQ101" s="142">
        <v>128</v>
      </c>
      <c r="XER101" s="142">
        <v>64</v>
      </c>
      <c r="XES101" s="142">
        <v>176</v>
      </c>
      <c r="XET101" s="142">
        <f t="shared" si="79"/>
        <v>720</v>
      </c>
    </row>
    <row r="102" spans="16367:16374">
      <c r="XEM102" s="139">
        <v>43586</v>
      </c>
      <c r="XEN102" s="142">
        <v>352</v>
      </c>
      <c r="XEO102" s="142">
        <v>392</v>
      </c>
      <c r="XEP102" s="142">
        <v>528</v>
      </c>
      <c r="XEQ102" s="142">
        <v>144</v>
      </c>
      <c r="XER102" s="142">
        <v>72</v>
      </c>
      <c r="XES102" s="142">
        <v>176</v>
      </c>
      <c r="XET102" s="142">
        <f t="shared" si="79"/>
        <v>744</v>
      </c>
    </row>
    <row r="103" spans="16367:16374">
      <c r="XEM103" s="139">
        <v>43617</v>
      </c>
      <c r="XEN103" s="142">
        <v>320</v>
      </c>
      <c r="XEO103" s="142">
        <v>400</v>
      </c>
      <c r="XEP103" s="142">
        <v>480</v>
      </c>
      <c r="XEQ103" s="142">
        <v>160</v>
      </c>
      <c r="XER103" s="142">
        <v>80</v>
      </c>
      <c r="XES103" s="142">
        <v>160</v>
      </c>
      <c r="XET103" s="142">
        <f t="shared" si="79"/>
        <v>720</v>
      </c>
    </row>
    <row r="104" spans="16367:16374">
      <c r="XEM104" s="139">
        <v>43647</v>
      </c>
      <c r="XEN104" s="142">
        <v>352</v>
      </c>
      <c r="XEO104" s="142">
        <v>392</v>
      </c>
      <c r="XEP104" s="142">
        <v>528</v>
      </c>
      <c r="XEQ104" s="142">
        <v>144</v>
      </c>
      <c r="XER104" s="142">
        <v>72</v>
      </c>
      <c r="XES104" s="142">
        <v>176</v>
      </c>
      <c r="XET104" s="142">
        <f t="shared" si="79"/>
        <v>744</v>
      </c>
    </row>
    <row r="105" spans="16367:16374">
      <c r="XEM105" s="139">
        <v>43678</v>
      </c>
      <c r="XEN105" s="142">
        <v>352</v>
      </c>
      <c r="XEO105" s="142">
        <v>392</v>
      </c>
      <c r="XEP105" s="142">
        <v>528</v>
      </c>
      <c r="XEQ105" s="142">
        <v>144</v>
      </c>
      <c r="XER105" s="142">
        <v>72</v>
      </c>
      <c r="XES105" s="142">
        <v>176</v>
      </c>
      <c r="XET105" s="142">
        <f t="shared" si="79"/>
        <v>744</v>
      </c>
    </row>
    <row r="106" spans="16367:16374">
      <c r="XEM106" s="139">
        <v>43709</v>
      </c>
      <c r="XEN106" s="142">
        <v>320</v>
      </c>
      <c r="XEO106" s="142">
        <v>400</v>
      </c>
      <c r="XEP106" s="142">
        <v>480</v>
      </c>
      <c r="XEQ106" s="142">
        <v>160</v>
      </c>
      <c r="XER106" s="142">
        <v>80</v>
      </c>
      <c r="XES106" s="142">
        <v>160</v>
      </c>
      <c r="XET106" s="142">
        <f t="shared" si="79"/>
        <v>720</v>
      </c>
    </row>
    <row r="107" spans="16367:16374">
      <c r="XEM107" s="139">
        <v>43739</v>
      </c>
      <c r="XEN107" s="142">
        <v>368</v>
      </c>
      <c r="XEO107" s="142">
        <v>376</v>
      </c>
      <c r="XEP107" s="142">
        <v>552</v>
      </c>
      <c r="XEQ107" s="142">
        <v>128</v>
      </c>
      <c r="XER107" s="142">
        <v>64</v>
      </c>
      <c r="XES107" s="142">
        <v>184</v>
      </c>
      <c r="XET107" s="142">
        <f t="shared" si="79"/>
        <v>744</v>
      </c>
    </row>
    <row r="108" spans="16367:16374">
      <c r="XEM108" s="139">
        <v>43770</v>
      </c>
      <c r="XEN108" s="142">
        <v>320</v>
      </c>
      <c r="XEO108" s="142">
        <v>400</v>
      </c>
      <c r="XEP108" s="142">
        <v>480</v>
      </c>
      <c r="XEQ108" s="142">
        <v>160</v>
      </c>
      <c r="XER108" s="142">
        <v>80</v>
      </c>
      <c r="XES108" s="142">
        <v>160</v>
      </c>
      <c r="XET108" s="142">
        <f t="shared" si="79"/>
        <v>720</v>
      </c>
    </row>
    <row r="109" spans="16367:16374">
      <c r="XEM109" s="139">
        <v>43800</v>
      </c>
      <c r="XEN109" s="142">
        <v>336</v>
      </c>
      <c r="XEO109" s="142">
        <v>408</v>
      </c>
      <c r="XEP109" s="142">
        <v>504</v>
      </c>
      <c r="XEQ109" s="142">
        <v>160</v>
      </c>
      <c r="XER109" s="142">
        <v>80</v>
      </c>
      <c r="XES109" s="142">
        <v>168</v>
      </c>
      <c r="XET109" s="142">
        <f t="shared" si="79"/>
        <v>744</v>
      </c>
    </row>
    <row r="110" spans="16367:16374">
      <c r="XEM110" s="140">
        <v>43831</v>
      </c>
      <c r="XEN110" s="143">
        <v>352</v>
      </c>
      <c r="XEO110" s="143">
        <v>392</v>
      </c>
      <c r="XEP110" s="143">
        <v>528</v>
      </c>
      <c r="XEQ110" s="143">
        <v>144</v>
      </c>
      <c r="XER110" s="143">
        <v>72</v>
      </c>
      <c r="XES110" s="143">
        <v>176</v>
      </c>
      <c r="XET110" s="143">
        <f t="shared" si="79"/>
        <v>744</v>
      </c>
    </row>
    <row r="111" spans="16367:16374">
      <c r="XEM111" s="140">
        <v>43862</v>
      </c>
      <c r="XEN111" s="143">
        <v>320</v>
      </c>
      <c r="XEO111" s="143">
        <v>376</v>
      </c>
      <c r="XEP111" s="143">
        <v>480</v>
      </c>
      <c r="XEQ111" s="143">
        <v>144</v>
      </c>
      <c r="XER111" s="143">
        <v>72</v>
      </c>
      <c r="XES111" s="143">
        <v>160</v>
      </c>
      <c r="XET111" s="143">
        <f t="shared" si="79"/>
        <v>696</v>
      </c>
    </row>
    <row r="112" spans="16367:16374">
      <c r="XEM112" s="140">
        <v>43891</v>
      </c>
      <c r="XEN112" s="143">
        <v>352</v>
      </c>
      <c r="XEO112" s="143">
        <v>392</v>
      </c>
      <c r="XEP112" s="143">
        <v>528</v>
      </c>
      <c r="XEQ112" s="143">
        <v>144</v>
      </c>
      <c r="XER112" s="143">
        <v>72</v>
      </c>
      <c r="XES112" s="143">
        <v>176</v>
      </c>
      <c r="XET112" s="143">
        <f t="shared" si="79"/>
        <v>744</v>
      </c>
    </row>
    <row r="113" spans="16367:16374">
      <c r="XEM113" s="140">
        <v>43922</v>
      </c>
      <c r="XEN113" s="143">
        <v>352</v>
      </c>
      <c r="XEO113" s="143">
        <v>368</v>
      </c>
      <c r="XEP113" s="143">
        <v>528</v>
      </c>
      <c r="XEQ113" s="143">
        <v>128</v>
      </c>
      <c r="XER113" s="143">
        <v>64</v>
      </c>
      <c r="XES113" s="143">
        <v>176</v>
      </c>
      <c r="XET113" s="143">
        <f t="shared" si="79"/>
        <v>720</v>
      </c>
    </row>
    <row r="114" spans="16367:16374">
      <c r="XEM114" s="140">
        <v>43952</v>
      </c>
      <c r="XEN114" s="143">
        <v>320</v>
      </c>
      <c r="XEO114" s="143">
        <v>424</v>
      </c>
      <c r="XEP114" s="143">
        <v>480</v>
      </c>
      <c r="XEQ114" s="143">
        <v>176</v>
      </c>
      <c r="XER114" s="143">
        <v>88</v>
      </c>
      <c r="XES114" s="143">
        <v>160</v>
      </c>
      <c r="XET114" s="143">
        <f t="shared" si="79"/>
        <v>744</v>
      </c>
    </row>
    <row r="115" spans="16367:16374">
      <c r="XEM115" s="140">
        <v>43983</v>
      </c>
      <c r="XEN115" s="143">
        <v>352</v>
      </c>
      <c r="XEO115" s="143">
        <v>368</v>
      </c>
      <c r="XEP115" s="143">
        <v>528</v>
      </c>
      <c r="XEQ115" s="143">
        <v>128</v>
      </c>
      <c r="XER115" s="143">
        <v>64</v>
      </c>
      <c r="XES115" s="143">
        <v>176</v>
      </c>
      <c r="XET115" s="143">
        <f t="shared" si="79"/>
        <v>720</v>
      </c>
    </row>
    <row r="116" spans="16367:16374">
      <c r="XEM116" s="140">
        <v>44013</v>
      </c>
      <c r="XEN116" s="143">
        <v>368</v>
      </c>
      <c r="XEO116" s="143">
        <v>376</v>
      </c>
      <c r="XEP116" s="143">
        <v>552</v>
      </c>
      <c r="XEQ116" s="143">
        <v>128</v>
      </c>
      <c r="XER116" s="143">
        <v>64</v>
      </c>
      <c r="XES116" s="143">
        <v>184</v>
      </c>
      <c r="XET116" s="143">
        <f t="shared" si="79"/>
        <v>744</v>
      </c>
    </row>
    <row r="117" spans="16367:16374">
      <c r="XEM117" s="140">
        <v>44044</v>
      </c>
      <c r="XEN117" s="143">
        <v>336</v>
      </c>
      <c r="XEO117" s="143">
        <v>408</v>
      </c>
      <c r="XEP117" s="143">
        <v>504</v>
      </c>
      <c r="XEQ117" s="143">
        <v>160</v>
      </c>
      <c r="XER117" s="143">
        <v>80</v>
      </c>
      <c r="XES117" s="143">
        <v>168</v>
      </c>
      <c r="XET117" s="143">
        <f t="shared" si="79"/>
        <v>744</v>
      </c>
    </row>
    <row r="118" spans="16367:16374">
      <c r="XEM118" s="140">
        <v>44075</v>
      </c>
      <c r="XEN118" s="143">
        <v>336</v>
      </c>
      <c r="XEO118" s="143">
        <v>384</v>
      </c>
      <c r="XEP118" s="143">
        <v>504</v>
      </c>
      <c r="XEQ118" s="143">
        <v>144</v>
      </c>
      <c r="XER118" s="143">
        <v>72</v>
      </c>
      <c r="XES118" s="143">
        <v>168</v>
      </c>
      <c r="XET118" s="143">
        <f t="shared" si="79"/>
        <v>720</v>
      </c>
    </row>
    <row r="119" spans="16367:16374">
      <c r="XEM119" s="140">
        <v>44105</v>
      </c>
      <c r="XEN119" s="143">
        <v>352</v>
      </c>
      <c r="XEO119" s="143">
        <v>392</v>
      </c>
      <c r="XEP119" s="143">
        <v>528</v>
      </c>
      <c r="XEQ119" s="143">
        <v>144</v>
      </c>
      <c r="XER119" s="143">
        <v>72</v>
      </c>
      <c r="XES119" s="143">
        <v>176</v>
      </c>
      <c r="XET119" s="143">
        <f t="shared" si="79"/>
        <v>744</v>
      </c>
    </row>
    <row r="120" spans="16367:16374">
      <c r="XEM120" s="140">
        <v>44136</v>
      </c>
      <c r="XEN120" s="143">
        <v>320</v>
      </c>
      <c r="XEO120" s="143">
        <v>400</v>
      </c>
      <c r="XEP120" s="143">
        <v>480</v>
      </c>
      <c r="XEQ120" s="143">
        <v>160</v>
      </c>
      <c r="XER120" s="143">
        <v>80</v>
      </c>
      <c r="XES120" s="143">
        <v>160</v>
      </c>
      <c r="XET120" s="143">
        <f t="shared" si="79"/>
        <v>720</v>
      </c>
    </row>
    <row r="121" spans="16367:16374">
      <c r="XEM121" s="140">
        <v>44166</v>
      </c>
      <c r="XEN121" s="143">
        <v>352</v>
      </c>
      <c r="XEO121" s="143">
        <v>392</v>
      </c>
      <c r="XEP121" s="143">
        <v>528</v>
      </c>
      <c r="XEQ121" s="143">
        <v>144</v>
      </c>
      <c r="XER121" s="143">
        <v>72</v>
      </c>
      <c r="XES121" s="143">
        <v>176</v>
      </c>
      <c r="XET121" s="143">
        <f t="shared" si="79"/>
        <v>744</v>
      </c>
    </row>
    <row r="122" spans="16367:16374">
      <c r="XEM122" s="139">
        <v>44197</v>
      </c>
      <c r="XEN122" s="142">
        <f>+XET122-XEO122</f>
        <v>320</v>
      </c>
      <c r="XEO122" s="142">
        <f>+SUM(XEQ122:XES122)</f>
        <v>424</v>
      </c>
      <c r="XEP122" s="142">
        <f>+XEQ122+XEN122</f>
        <v>496</v>
      </c>
      <c r="XEQ122" s="142">
        <v>176</v>
      </c>
      <c r="XER122" s="142">
        <v>88</v>
      </c>
      <c r="XES122" s="142">
        <v>160</v>
      </c>
      <c r="XET122" s="142">
        <v>744</v>
      </c>
    </row>
    <row r="123" spans="16367:16374">
      <c r="XEM123" s="139">
        <v>44228</v>
      </c>
      <c r="XEN123" s="142">
        <f t="shared" ref="XEN123:XEN186" si="80">+XET123-XEO123</f>
        <v>320</v>
      </c>
      <c r="XEO123" s="142">
        <f t="shared" ref="XEO123:XEO186" si="81">+SUM(XEQ123:XES123)</f>
        <v>352</v>
      </c>
      <c r="XEP123" s="142">
        <f t="shared" ref="XEP123:XEP186" si="82">+XEQ123+XEN123</f>
        <v>448</v>
      </c>
      <c r="XEQ123" s="142">
        <v>128</v>
      </c>
      <c r="XER123" s="142">
        <v>64</v>
      </c>
      <c r="XES123" s="142">
        <v>160</v>
      </c>
      <c r="XET123" s="142">
        <v>672</v>
      </c>
    </row>
    <row r="124" spans="16367:16374">
      <c r="XEM124" s="139">
        <v>44256</v>
      </c>
      <c r="XEN124" s="142">
        <f t="shared" si="80"/>
        <v>368</v>
      </c>
      <c r="XEO124" s="142">
        <f t="shared" si="81"/>
        <v>376</v>
      </c>
      <c r="XEP124" s="142">
        <f t="shared" si="82"/>
        <v>496</v>
      </c>
      <c r="XEQ124" s="142">
        <v>128</v>
      </c>
      <c r="XER124" s="142">
        <v>64</v>
      </c>
      <c r="XES124" s="142">
        <v>184</v>
      </c>
      <c r="XET124" s="142">
        <v>744</v>
      </c>
    </row>
    <row r="125" spans="16367:16374">
      <c r="XEM125" s="139">
        <v>44287</v>
      </c>
      <c r="XEN125" s="142">
        <f t="shared" si="80"/>
        <v>352</v>
      </c>
      <c r="XEO125" s="142">
        <f t="shared" si="81"/>
        <v>368</v>
      </c>
      <c r="XEP125" s="142">
        <f t="shared" si="82"/>
        <v>480</v>
      </c>
      <c r="XEQ125" s="142">
        <v>128</v>
      </c>
      <c r="XER125" s="142">
        <v>64</v>
      </c>
      <c r="XES125" s="142">
        <v>176</v>
      </c>
      <c r="XET125" s="142">
        <v>720</v>
      </c>
    </row>
    <row r="126" spans="16367:16374">
      <c r="XEM126" s="139">
        <v>44317</v>
      </c>
      <c r="XEN126" s="142">
        <f t="shared" si="80"/>
        <v>320</v>
      </c>
      <c r="XEO126" s="142">
        <f t="shared" si="81"/>
        <v>424</v>
      </c>
      <c r="XEP126" s="142">
        <f t="shared" si="82"/>
        <v>496</v>
      </c>
      <c r="XEQ126" s="142">
        <v>176</v>
      </c>
      <c r="XER126" s="142">
        <v>88</v>
      </c>
      <c r="XES126" s="142">
        <v>160</v>
      </c>
      <c r="XET126" s="142">
        <v>744</v>
      </c>
    </row>
    <row r="127" spans="16367:16374">
      <c r="XEM127" s="139">
        <v>44348</v>
      </c>
      <c r="XEN127" s="142">
        <f t="shared" si="80"/>
        <v>352</v>
      </c>
      <c r="XEO127" s="142">
        <f t="shared" si="81"/>
        <v>368</v>
      </c>
      <c r="XEP127" s="142">
        <f t="shared" si="82"/>
        <v>480</v>
      </c>
      <c r="XEQ127" s="142">
        <v>128</v>
      </c>
      <c r="XER127" s="142">
        <v>64</v>
      </c>
      <c r="XES127" s="142">
        <v>176</v>
      </c>
      <c r="XET127" s="142">
        <v>720</v>
      </c>
    </row>
    <row r="128" spans="16367:16374">
      <c r="XEM128" s="139">
        <v>44378</v>
      </c>
      <c r="XEN128" s="142">
        <f t="shared" si="80"/>
        <v>336</v>
      </c>
      <c r="XEO128" s="142">
        <f t="shared" si="81"/>
        <v>408</v>
      </c>
      <c r="XEP128" s="142">
        <f t="shared" si="82"/>
        <v>496</v>
      </c>
      <c r="XEQ128" s="142">
        <v>160</v>
      </c>
      <c r="XER128" s="142">
        <v>80</v>
      </c>
      <c r="XES128" s="142">
        <v>168</v>
      </c>
      <c r="XET128" s="142">
        <v>744</v>
      </c>
    </row>
    <row r="129" spans="16367:16374">
      <c r="XEM129" s="139">
        <v>44409</v>
      </c>
      <c r="XEN129" s="142">
        <f t="shared" si="80"/>
        <v>352</v>
      </c>
      <c r="XEO129" s="142">
        <f t="shared" si="81"/>
        <v>392</v>
      </c>
      <c r="XEP129" s="142">
        <f t="shared" si="82"/>
        <v>496</v>
      </c>
      <c r="XEQ129" s="142">
        <v>144</v>
      </c>
      <c r="XER129" s="142">
        <v>72</v>
      </c>
      <c r="XES129" s="142">
        <v>176</v>
      </c>
      <c r="XET129" s="142">
        <v>744</v>
      </c>
    </row>
    <row r="130" spans="16367:16374">
      <c r="XEM130" s="139">
        <v>44440</v>
      </c>
      <c r="XEN130" s="142">
        <f t="shared" si="80"/>
        <v>336</v>
      </c>
      <c r="XEO130" s="142">
        <f t="shared" si="81"/>
        <v>384</v>
      </c>
      <c r="XEP130" s="142">
        <f t="shared" si="82"/>
        <v>480</v>
      </c>
      <c r="XEQ130" s="142">
        <v>144</v>
      </c>
      <c r="XER130" s="142">
        <v>72</v>
      </c>
      <c r="XES130" s="142">
        <v>168</v>
      </c>
      <c r="XET130" s="142">
        <v>720</v>
      </c>
    </row>
    <row r="131" spans="16367:16374">
      <c r="XEM131" s="139">
        <v>44470</v>
      </c>
      <c r="XEN131" s="142">
        <f t="shared" si="80"/>
        <v>336</v>
      </c>
      <c r="XEO131" s="142">
        <f t="shared" si="81"/>
        <v>408</v>
      </c>
      <c r="XEP131" s="142">
        <f t="shared" si="82"/>
        <v>496</v>
      </c>
      <c r="XEQ131" s="142">
        <v>160</v>
      </c>
      <c r="XER131" s="142">
        <v>80</v>
      </c>
      <c r="XES131" s="142">
        <v>168</v>
      </c>
      <c r="XET131" s="142">
        <v>744</v>
      </c>
    </row>
    <row r="132" spans="16367:16374">
      <c r="XEM132" s="139">
        <v>44501</v>
      </c>
      <c r="XEN132" s="142">
        <f t="shared" si="80"/>
        <v>336</v>
      </c>
      <c r="XEO132" s="142">
        <f t="shared" si="81"/>
        <v>384</v>
      </c>
      <c r="XEP132" s="142">
        <f t="shared" si="82"/>
        <v>480</v>
      </c>
      <c r="XEQ132" s="142">
        <v>144</v>
      </c>
      <c r="XER132" s="142">
        <v>72</v>
      </c>
      <c r="XES132" s="142">
        <v>168</v>
      </c>
      <c r="XET132" s="142">
        <v>720</v>
      </c>
    </row>
    <row r="133" spans="16367:16374">
      <c r="XEM133" s="139">
        <v>44531</v>
      </c>
      <c r="XEN133" s="142">
        <f t="shared" si="80"/>
        <v>368</v>
      </c>
      <c r="XEO133" s="142">
        <f t="shared" si="81"/>
        <v>376</v>
      </c>
      <c r="XEP133" s="142">
        <f t="shared" si="82"/>
        <v>496</v>
      </c>
      <c r="XEQ133" s="142">
        <v>128</v>
      </c>
      <c r="XER133" s="142">
        <v>64</v>
      </c>
      <c r="XES133" s="142">
        <v>184</v>
      </c>
      <c r="XET133" s="142">
        <v>744</v>
      </c>
    </row>
    <row r="134" spans="16367:16374">
      <c r="XEM134" s="140">
        <v>44562</v>
      </c>
      <c r="XEN134" s="143">
        <f t="shared" si="80"/>
        <v>336</v>
      </c>
      <c r="XEO134" s="143">
        <f t="shared" si="81"/>
        <v>408</v>
      </c>
      <c r="XEP134" s="143">
        <f t="shared" si="82"/>
        <v>496</v>
      </c>
      <c r="XEQ134" s="143">
        <v>160</v>
      </c>
      <c r="XER134" s="143">
        <v>80</v>
      </c>
      <c r="XES134" s="143">
        <v>168</v>
      </c>
      <c r="XET134" s="143">
        <v>744</v>
      </c>
    </row>
    <row r="135" spans="16367:16374">
      <c r="XEM135" s="140">
        <v>44593</v>
      </c>
      <c r="XEN135" s="143">
        <f t="shared" si="80"/>
        <v>320</v>
      </c>
      <c r="XEO135" s="143">
        <f t="shared" si="81"/>
        <v>352</v>
      </c>
      <c r="XEP135" s="143">
        <f t="shared" si="82"/>
        <v>448</v>
      </c>
      <c r="XEQ135" s="143">
        <v>128</v>
      </c>
      <c r="XER135" s="143">
        <v>64</v>
      </c>
      <c r="XES135" s="143">
        <v>160</v>
      </c>
      <c r="XET135" s="143">
        <v>672</v>
      </c>
    </row>
    <row r="136" spans="16367:16374">
      <c r="XEM136" s="140">
        <v>44621</v>
      </c>
      <c r="XEN136" s="143">
        <f t="shared" si="80"/>
        <v>368</v>
      </c>
      <c r="XEO136" s="143">
        <f t="shared" si="81"/>
        <v>376</v>
      </c>
      <c r="XEP136" s="143">
        <f t="shared" si="82"/>
        <v>496</v>
      </c>
      <c r="XEQ136" s="143">
        <v>128</v>
      </c>
      <c r="XER136" s="143">
        <v>64</v>
      </c>
      <c r="XES136" s="143">
        <v>184</v>
      </c>
      <c r="XET136" s="143">
        <v>744</v>
      </c>
    </row>
    <row r="137" spans="16367:16374">
      <c r="XEM137" s="140">
        <v>44652</v>
      </c>
      <c r="XEN137" s="143">
        <f t="shared" si="80"/>
        <v>336</v>
      </c>
      <c r="XEO137" s="143">
        <f t="shared" si="81"/>
        <v>384</v>
      </c>
      <c r="XEP137" s="143">
        <f t="shared" si="82"/>
        <v>480</v>
      </c>
      <c r="XEQ137" s="143">
        <v>144</v>
      </c>
      <c r="XER137" s="143">
        <v>72</v>
      </c>
      <c r="XES137" s="143">
        <v>168</v>
      </c>
      <c r="XET137" s="143">
        <v>720</v>
      </c>
    </row>
    <row r="138" spans="16367:16374">
      <c r="XEM138" s="140">
        <v>44682</v>
      </c>
      <c r="XEN138" s="143">
        <f t="shared" si="80"/>
        <v>336</v>
      </c>
      <c r="XEO138" s="143">
        <f t="shared" si="81"/>
        <v>408</v>
      </c>
      <c r="XEP138" s="143">
        <f t="shared" si="82"/>
        <v>496</v>
      </c>
      <c r="XEQ138" s="143">
        <v>160</v>
      </c>
      <c r="XER138" s="143">
        <v>80</v>
      </c>
      <c r="XES138" s="143">
        <v>168</v>
      </c>
      <c r="XET138" s="143">
        <v>744</v>
      </c>
    </row>
    <row r="139" spans="16367:16374">
      <c r="XEM139" s="140">
        <v>44713</v>
      </c>
      <c r="XEN139" s="143">
        <f t="shared" si="80"/>
        <v>352</v>
      </c>
      <c r="XEO139" s="143">
        <f t="shared" si="81"/>
        <v>368</v>
      </c>
      <c r="XEP139" s="143">
        <f t="shared" si="82"/>
        <v>480</v>
      </c>
      <c r="XEQ139" s="143">
        <v>128</v>
      </c>
      <c r="XER139" s="143">
        <v>64</v>
      </c>
      <c r="XES139" s="143">
        <v>176</v>
      </c>
      <c r="XET139" s="143">
        <v>720</v>
      </c>
    </row>
    <row r="140" spans="16367:16374">
      <c r="XEM140" s="140">
        <v>44743</v>
      </c>
      <c r="XEN140" s="143">
        <f t="shared" si="80"/>
        <v>320</v>
      </c>
      <c r="XEO140" s="143">
        <f t="shared" si="81"/>
        <v>424</v>
      </c>
      <c r="XEP140" s="143">
        <f t="shared" si="82"/>
        <v>496</v>
      </c>
      <c r="XEQ140" s="143">
        <v>176</v>
      </c>
      <c r="XER140" s="143">
        <v>88</v>
      </c>
      <c r="XES140" s="143">
        <v>160</v>
      </c>
      <c r="XET140" s="143">
        <v>744</v>
      </c>
    </row>
    <row r="141" spans="16367:16374">
      <c r="XEM141" s="140">
        <v>44774</v>
      </c>
      <c r="XEN141" s="143">
        <f t="shared" si="80"/>
        <v>368</v>
      </c>
      <c r="XEO141" s="143">
        <f t="shared" si="81"/>
        <v>376</v>
      </c>
      <c r="XEP141" s="143">
        <f t="shared" si="82"/>
        <v>496</v>
      </c>
      <c r="XEQ141" s="143">
        <v>128</v>
      </c>
      <c r="XER141" s="143">
        <v>64</v>
      </c>
      <c r="XES141" s="143">
        <v>184</v>
      </c>
      <c r="XET141" s="143">
        <v>744</v>
      </c>
    </row>
    <row r="142" spans="16367:16374">
      <c r="XEM142" s="140">
        <v>44805</v>
      </c>
      <c r="XEN142" s="143">
        <f t="shared" si="80"/>
        <v>336</v>
      </c>
      <c r="XEO142" s="143">
        <f t="shared" si="81"/>
        <v>384</v>
      </c>
      <c r="XEP142" s="143">
        <f t="shared" si="82"/>
        <v>480</v>
      </c>
      <c r="XEQ142" s="143">
        <v>144</v>
      </c>
      <c r="XER142" s="143">
        <v>72</v>
      </c>
      <c r="XES142" s="143">
        <v>168</v>
      </c>
      <c r="XET142" s="143">
        <v>720</v>
      </c>
    </row>
    <row r="143" spans="16367:16374">
      <c r="XEM143" s="140">
        <v>44835</v>
      </c>
      <c r="XEN143" s="143">
        <f t="shared" si="80"/>
        <v>336</v>
      </c>
      <c r="XEO143" s="143">
        <f t="shared" si="81"/>
        <v>408</v>
      </c>
      <c r="XEP143" s="143">
        <f t="shared" si="82"/>
        <v>496</v>
      </c>
      <c r="XEQ143" s="143">
        <v>160</v>
      </c>
      <c r="XER143" s="143">
        <v>80</v>
      </c>
      <c r="XES143" s="143">
        <v>168</v>
      </c>
      <c r="XET143" s="143">
        <v>744</v>
      </c>
    </row>
    <row r="144" spans="16367:16374">
      <c r="XEM144" s="140">
        <v>44866</v>
      </c>
      <c r="XEN144" s="143">
        <f t="shared" si="80"/>
        <v>336</v>
      </c>
      <c r="XEO144" s="143">
        <f t="shared" si="81"/>
        <v>384</v>
      </c>
      <c r="XEP144" s="143">
        <f t="shared" si="82"/>
        <v>480</v>
      </c>
      <c r="XEQ144" s="143">
        <v>144</v>
      </c>
      <c r="XER144" s="143">
        <v>72</v>
      </c>
      <c r="XES144" s="143">
        <v>168</v>
      </c>
      <c r="XET144" s="143">
        <v>720</v>
      </c>
    </row>
    <row r="145" spans="16367:16374">
      <c r="XEM145" s="140">
        <v>44896</v>
      </c>
      <c r="XEN145" s="143">
        <f t="shared" si="80"/>
        <v>336</v>
      </c>
      <c r="XEO145" s="143">
        <f t="shared" si="81"/>
        <v>408</v>
      </c>
      <c r="XEP145" s="143">
        <f t="shared" si="82"/>
        <v>496</v>
      </c>
      <c r="XEQ145" s="143">
        <v>160</v>
      </c>
      <c r="XER145" s="143">
        <v>80</v>
      </c>
      <c r="XES145" s="143">
        <v>168</v>
      </c>
      <c r="XET145" s="143">
        <v>744</v>
      </c>
    </row>
    <row r="146" spans="16367:16374">
      <c r="XEM146" s="139">
        <v>44927</v>
      </c>
      <c r="XEN146" s="142">
        <f t="shared" si="80"/>
        <v>336</v>
      </c>
      <c r="XEO146" s="142">
        <f t="shared" si="81"/>
        <v>408</v>
      </c>
      <c r="XEP146" s="142">
        <f t="shared" si="82"/>
        <v>496</v>
      </c>
      <c r="XEQ146" s="142">
        <v>160</v>
      </c>
      <c r="XER146" s="142">
        <v>80</v>
      </c>
      <c r="XES146" s="142">
        <v>168</v>
      </c>
      <c r="XET146" s="142">
        <v>744</v>
      </c>
    </row>
    <row r="147" spans="16367:16374">
      <c r="XEM147" s="139">
        <v>44958</v>
      </c>
      <c r="XEN147" s="142">
        <f t="shared" si="80"/>
        <v>320</v>
      </c>
      <c r="XEO147" s="142">
        <f t="shared" si="81"/>
        <v>352</v>
      </c>
      <c r="XEP147" s="142">
        <f t="shared" si="82"/>
        <v>448</v>
      </c>
      <c r="XEQ147" s="142">
        <v>128</v>
      </c>
      <c r="XER147" s="142">
        <v>64</v>
      </c>
      <c r="XES147" s="142">
        <v>160</v>
      </c>
      <c r="XET147" s="142">
        <v>672</v>
      </c>
    </row>
    <row r="148" spans="16367:16374">
      <c r="XEM148" s="139">
        <v>44986</v>
      </c>
      <c r="XEN148" s="142">
        <f t="shared" si="80"/>
        <v>368</v>
      </c>
      <c r="XEO148" s="142">
        <f t="shared" si="81"/>
        <v>376</v>
      </c>
      <c r="XEP148" s="142">
        <f t="shared" si="82"/>
        <v>496</v>
      </c>
      <c r="XEQ148" s="142">
        <v>128</v>
      </c>
      <c r="XER148" s="142">
        <v>64</v>
      </c>
      <c r="XES148" s="142">
        <v>184</v>
      </c>
      <c r="XET148" s="142">
        <v>744</v>
      </c>
    </row>
    <row r="149" spans="16367:16374">
      <c r="XEM149" s="139">
        <v>45017</v>
      </c>
      <c r="XEN149" s="142">
        <f t="shared" si="80"/>
        <v>320</v>
      </c>
      <c r="XEO149" s="142">
        <f t="shared" si="81"/>
        <v>400</v>
      </c>
      <c r="XEP149" s="142">
        <f t="shared" si="82"/>
        <v>480</v>
      </c>
      <c r="XEQ149" s="142">
        <v>160</v>
      </c>
      <c r="XER149" s="142">
        <v>80</v>
      </c>
      <c r="XES149" s="142">
        <v>160</v>
      </c>
      <c r="XET149" s="142">
        <v>720</v>
      </c>
    </row>
    <row r="150" spans="16367:16374">
      <c r="XEM150" s="139">
        <v>45047</v>
      </c>
      <c r="XEN150" s="142">
        <f t="shared" si="80"/>
        <v>352</v>
      </c>
      <c r="XEO150" s="142">
        <f t="shared" si="81"/>
        <v>392</v>
      </c>
      <c r="XEP150" s="142">
        <f t="shared" si="82"/>
        <v>496</v>
      </c>
      <c r="XEQ150" s="142">
        <v>144</v>
      </c>
      <c r="XER150" s="142">
        <v>72</v>
      </c>
      <c r="XES150" s="142">
        <v>176</v>
      </c>
      <c r="XET150" s="142">
        <v>744</v>
      </c>
    </row>
    <row r="151" spans="16367:16374">
      <c r="XEM151" s="139">
        <v>45078</v>
      </c>
      <c r="XEN151" s="142">
        <f t="shared" si="80"/>
        <v>352</v>
      </c>
      <c r="XEO151" s="142">
        <f t="shared" si="81"/>
        <v>368</v>
      </c>
      <c r="XEP151" s="142">
        <f t="shared" si="82"/>
        <v>480</v>
      </c>
      <c r="XEQ151" s="142">
        <v>128</v>
      </c>
      <c r="XER151" s="142">
        <v>64</v>
      </c>
      <c r="XES151" s="142">
        <v>176</v>
      </c>
      <c r="XET151" s="142">
        <v>720</v>
      </c>
    </row>
    <row r="152" spans="16367:16374">
      <c r="XEM152" s="139">
        <v>45108</v>
      </c>
      <c r="XEN152" s="142">
        <f t="shared" si="80"/>
        <v>320</v>
      </c>
      <c r="XEO152" s="142">
        <f t="shared" si="81"/>
        <v>424</v>
      </c>
      <c r="XEP152" s="142">
        <f t="shared" si="82"/>
        <v>496</v>
      </c>
      <c r="XEQ152" s="142">
        <v>176</v>
      </c>
      <c r="XER152" s="142">
        <v>88</v>
      </c>
      <c r="XES152" s="142">
        <v>160</v>
      </c>
      <c r="XET152" s="142">
        <v>744</v>
      </c>
    </row>
    <row r="153" spans="16367:16374">
      <c r="XEM153" s="139">
        <v>45139</v>
      </c>
      <c r="XEN153" s="142">
        <f t="shared" si="80"/>
        <v>368</v>
      </c>
      <c r="XEO153" s="142">
        <f t="shared" si="81"/>
        <v>376</v>
      </c>
      <c r="XEP153" s="142">
        <f t="shared" si="82"/>
        <v>496</v>
      </c>
      <c r="XEQ153" s="142">
        <v>128</v>
      </c>
      <c r="XER153" s="142">
        <v>64</v>
      </c>
      <c r="XES153" s="142">
        <v>184</v>
      </c>
      <c r="XET153" s="142">
        <v>744</v>
      </c>
    </row>
    <row r="154" spans="16367:16374">
      <c r="XEM154" s="139">
        <v>45170</v>
      </c>
      <c r="XEN154" s="142">
        <f t="shared" si="80"/>
        <v>320</v>
      </c>
      <c r="XEO154" s="142">
        <f t="shared" si="81"/>
        <v>400</v>
      </c>
      <c r="XEP154" s="142">
        <f t="shared" si="82"/>
        <v>480</v>
      </c>
      <c r="XEQ154" s="142">
        <v>160</v>
      </c>
      <c r="XER154" s="142">
        <v>80</v>
      </c>
      <c r="XES154" s="142">
        <v>160</v>
      </c>
      <c r="XET154" s="142">
        <v>720</v>
      </c>
    </row>
    <row r="155" spans="16367:16374">
      <c r="XEM155" s="139">
        <v>45200</v>
      </c>
      <c r="XEN155" s="142">
        <f t="shared" si="80"/>
        <v>352</v>
      </c>
      <c r="XEO155" s="142">
        <f t="shared" si="81"/>
        <v>392</v>
      </c>
      <c r="XEP155" s="142">
        <f t="shared" si="82"/>
        <v>496</v>
      </c>
      <c r="XEQ155" s="142">
        <v>144</v>
      </c>
      <c r="XER155" s="142">
        <v>72</v>
      </c>
      <c r="XES155" s="142">
        <v>176</v>
      </c>
      <c r="XET155" s="142">
        <v>744</v>
      </c>
    </row>
    <row r="156" spans="16367:16374">
      <c r="XEM156" s="139">
        <v>45231</v>
      </c>
      <c r="XEN156" s="142">
        <f t="shared" si="80"/>
        <v>336</v>
      </c>
      <c r="XEO156" s="142">
        <f t="shared" si="81"/>
        <v>384</v>
      </c>
      <c r="XEP156" s="142">
        <f t="shared" si="82"/>
        <v>480</v>
      </c>
      <c r="XEQ156" s="142">
        <v>144</v>
      </c>
      <c r="XER156" s="142">
        <v>72</v>
      </c>
      <c r="XES156" s="142">
        <v>168</v>
      </c>
      <c r="XET156" s="142">
        <v>720</v>
      </c>
    </row>
    <row r="157" spans="16367:16374">
      <c r="XEM157" s="139">
        <v>45261</v>
      </c>
      <c r="XEN157" s="142">
        <f t="shared" si="80"/>
        <v>320</v>
      </c>
      <c r="XEO157" s="142">
        <f t="shared" si="81"/>
        <v>424</v>
      </c>
      <c r="XEP157" s="142">
        <f t="shared" si="82"/>
        <v>496</v>
      </c>
      <c r="XEQ157" s="142">
        <v>176</v>
      </c>
      <c r="XER157" s="142">
        <v>88</v>
      </c>
      <c r="XES157" s="142">
        <v>160</v>
      </c>
      <c r="XET157" s="142">
        <v>744</v>
      </c>
    </row>
    <row r="158" spans="16367:16374">
      <c r="XEM158" s="140">
        <v>45292</v>
      </c>
      <c r="XEN158" s="143">
        <f t="shared" si="80"/>
        <v>352</v>
      </c>
      <c r="XEO158" s="143">
        <f t="shared" si="81"/>
        <v>392</v>
      </c>
      <c r="XEP158" s="143">
        <f t="shared" si="82"/>
        <v>496</v>
      </c>
      <c r="XEQ158" s="143">
        <v>144</v>
      </c>
      <c r="XER158" s="143">
        <v>72</v>
      </c>
      <c r="XES158" s="143">
        <v>176</v>
      </c>
      <c r="XET158" s="143">
        <v>744</v>
      </c>
    </row>
    <row r="159" spans="16367:16374">
      <c r="XEM159" s="140">
        <v>45323</v>
      </c>
      <c r="XEN159" s="143">
        <f t="shared" si="80"/>
        <v>336</v>
      </c>
      <c r="XEO159" s="143">
        <f t="shared" si="81"/>
        <v>360</v>
      </c>
      <c r="XEP159" s="143">
        <f t="shared" si="82"/>
        <v>464</v>
      </c>
      <c r="XEQ159" s="143">
        <v>128</v>
      </c>
      <c r="XER159" s="143">
        <v>64</v>
      </c>
      <c r="XES159" s="143">
        <v>168</v>
      </c>
      <c r="XET159" s="143">
        <v>696</v>
      </c>
    </row>
    <row r="160" spans="16367:16374">
      <c r="XEM160" s="140">
        <v>45352</v>
      </c>
      <c r="XEN160" s="143">
        <f t="shared" si="80"/>
        <v>336</v>
      </c>
      <c r="XEO160" s="143">
        <f t="shared" si="81"/>
        <v>408</v>
      </c>
      <c r="XEP160" s="143">
        <f t="shared" si="82"/>
        <v>496</v>
      </c>
      <c r="XEQ160" s="143">
        <v>160</v>
      </c>
      <c r="XER160" s="143">
        <v>80</v>
      </c>
      <c r="XES160" s="143">
        <v>168</v>
      </c>
      <c r="XET160" s="143">
        <v>744</v>
      </c>
    </row>
    <row r="161" spans="16367:16374">
      <c r="XEM161" s="140">
        <v>45383</v>
      </c>
      <c r="XEN161" s="143">
        <f t="shared" si="80"/>
        <v>352</v>
      </c>
      <c r="XEO161" s="143">
        <f t="shared" si="81"/>
        <v>368</v>
      </c>
      <c r="XEP161" s="143">
        <f t="shared" si="82"/>
        <v>480</v>
      </c>
      <c r="XEQ161" s="143">
        <v>128</v>
      </c>
      <c r="XER161" s="143">
        <v>64</v>
      </c>
      <c r="XES161" s="143">
        <v>176</v>
      </c>
      <c r="XET161" s="143">
        <v>720</v>
      </c>
    </row>
    <row r="162" spans="16367:16374">
      <c r="XEM162" s="140">
        <v>45413</v>
      </c>
      <c r="XEN162" s="143">
        <f t="shared" si="80"/>
        <v>352</v>
      </c>
      <c r="XEO162" s="143">
        <f t="shared" si="81"/>
        <v>392</v>
      </c>
      <c r="XEP162" s="143">
        <f t="shared" si="82"/>
        <v>496</v>
      </c>
      <c r="XEQ162" s="143">
        <v>144</v>
      </c>
      <c r="XER162" s="143">
        <v>72</v>
      </c>
      <c r="XES162" s="143">
        <v>176</v>
      </c>
      <c r="XET162" s="143">
        <v>744</v>
      </c>
    </row>
    <row r="163" spans="16367:16374">
      <c r="XEM163" s="140">
        <v>45444</v>
      </c>
      <c r="XEN163" s="143">
        <f t="shared" si="80"/>
        <v>320</v>
      </c>
      <c r="XEO163" s="143">
        <f t="shared" si="81"/>
        <v>400</v>
      </c>
      <c r="XEP163" s="143">
        <f t="shared" si="82"/>
        <v>480</v>
      </c>
      <c r="XEQ163" s="143">
        <v>160</v>
      </c>
      <c r="XER163" s="143">
        <v>80</v>
      </c>
      <c r="XES163" s="143">
        <v>160</v>
      </c>
      <c r="XET163" s="143">
        <v>720</v>
      </c>
    </row>
    <row r="164" spans="16367:16374">
      <c r="XEM164" s="140">
        <v>45474</v>
      </c>
      <c r="XEN164" s="143">
        <f t="shared" si="80"/>
        <v>352</v>
      </c>
      <c r="XEO164" s="143">
        <f t="shared" si="81"/>
        <v>392</v>
      </c>
      <c r="XEP164" s="143">
        <f t="shared" si="82"/>
        <v>496</v>
      </c>
      <c r="XEQ164" s="143">
        <v>144</v>
      </c>
      <c r="XER164" s="143">
        <v>72</v>
      </c>
      <c r="XES164" s="143">
        <v>176</v>
      </c>
      <c r="XET164" s="143">
        <v>744</v>
      </c>
    </row>
    <row r="165" spans="16367:16374">
      <c r="XEM165" s="140">
        <v>45505</v>
      </c>
      <c r="XEN165" s="143">
        <f t="shared" si="80"/>
        <v>352</v>
      </c>
      <c r="XEO165" s="143">
        <f t="shared" si="81"/>
        <v>392</v>
      </c>
      <c r="XEP165" s="143">
        <f t="shared" si="82"/>
        <v>496</v>
      </c>
      <c r="XEQ165" s="143">
        <v>144</v>
      </c>
      <c r="XER165" s="143">
        <v>72</v>
      </c>
      <c r="XES165" s="143">
        <v>176</v>
      </c>
      <c r="XET165" s="143">
        <v>744</v>
      </c>
    </row>
    <row r="166" spans="16367:16374">
      <c r="XEM166" s="140">
        <v>45536</v>
      </c>
      <c r="XEN166" s="143">
        <f t="shared" si="80"/>
        <v>320</v>
      </c>
      <c r="XEO166" s="143">
        <f t="shared" si="81"/>
        <v>400</v>
      </c>
      <c r="XEP166" s="143">
        <f t="shared" si="82"/>
        <v>480</v>
      </c>
      <c r="XEQ166" s="143">
        <v>160</v>
      </c>
      <c r="XER166" s="143">
        <v>80</v>
      </c>
      <c r="XES166" s="143">
        <v>160</v>
      </c>
      <c r="XET166" s="143">
        <v>720</v>
      </c>
    </row>
    <row r="167" spans="16367:16374">
      <c r="XEM167" s="140">
        <v>45566</v>
      </c>
      <c r="XEN167" s="143">
        <f t="shared" si="80"/>
        <v>368</v>
      </c>
      <c r="XEO167" s="143">
        <f t="shared" si="81"/>
        <v>376</v>
      </c>
      <c r="XEP167" s="143">
        <f t="shared" si="82"/>
        <v>496</v>
      </c>
      <c r="XEQ167" s="143">
        <v>128</v>
      </c>
      <c r="XER167" s="143">
        <v>64</v>
      </c>
      <c r="XES167" s="143">
        <v>184</v>
      </c>
      <c r="XET167" s="143">
        <v>744</v>
      </c>
    </row>
    <row r="168" spans="16367:16374">
      <c r="XEM168" s="140">
        <v>45597</v>
      </c>
      <c r="XEN168" s="143">
        <f t="shared" si="80"/>
        <v>320</v>
      </c>
      <c r="XEO168" s="143">
        <f t="shared" si="81"/>
        <v>400</v>
      </c>
      <c r="XEP168" s="143">
        <f t="shared" si="82"/>
        <v>480</v>
      </c>
      <c r="XEQ168" s="143">
        <v>160</v>
      </c>
      <c r="XER168" s="143">
        <v>80</v>
      </c>
      <c r="XES168" s="143">
        <v>160</v>
      </c>
      <c r="XET168" s="143">
        <v>720</v>
      </c>
    </row>
    <row r="169" spans="16367:16374">
      <c r="XEM169" s="140">
        <v>45627</v>
      </c>
      <c r="XEN169" s="143">
        <f t="shared" si="80"/>
        <v>336</v>
      </c>
      <c r="XEO169" s="143">
        <f t="shared" si="81"/>
        <v>408</v>
      </c>
      <c r="XEP169" s="143">
        <f t="shared" si="82"/>
        <v>496</v>
      </c>
      <c r="XEQ169" s="143">
        <v>160</v>
      </c>
      <c r="XER169" s="143">
        <v>80</v>
      </c>
      <c r="XES169" s="143">
        <v>168</v>
      </c>
      <c r="XET169" s="143">
        <v>744</v>
      </c>
    </row>
    <row r="170" spans="16367:16374">
      <c r="XEM170" s="139">
        <v>45658</v>
      </c>
      <c r="XEN170" s="142">
        <f t="shared" si="80"/>
        <v>352</v>
      </c>
      <c r="XEO170" s="142">
        <f t="shared" si="81"/>
        <v>392</v>
      </c>
      <c r="XEP170" s="142">
        <f t="shared" si="82"/>
        <v>496</v>
      </c>
      <c r="XEQ170" s="142">
        <v>144</v>
      </c>
      <c r="XER170" s="142">
        <v>72</v>
      </c>
      <c r="XES170" s="142">
        <v>176</v>
      </c>
      <c r="XET170" s="142">
        <v>744</v>
      </c>
    </row>
    <row r="171" spans="16367:16374">
      <c r="XEM171" s="139">
        <v>45689</v>
      </c>
      <c r="XEN171" s="142">
        <f t="shared" si="80"/>
        <v>320</v>
      </c>
      <c r="XEO171" s="142">
        <f t="shared" si="81"/>
        <v>352</v>
      </c>
      <c r="XEP171" s="142">
        <f t="shared" si="82"/>
        <v>448</v>
      </c>
      <c r="XEQ171" s="142">
        <v>128</v>
      </c>
      <c r="XER171" s="142">
        <v>64</v>
      </c>
      <c r="XES171" s="142">
        <v>160</v>
      </c>
      <c r="XET171" s="142">
        <v>672</v>
      </c>
    </row>
    <row r="172" spans="16367:16374">
      <c r="XEM172" s="139">
        <v>45717</v>
      </c>
      <c r="XEN172" s="142">
        <f t="shared" si="80"/>
        <v>336</v>
      </c>
      <c r="XEO172" s="142">
        <f t="shared" si="81"/>
        <v>408</v>
      </c>
      <c r="XEP172" s="142">
        <f t="shared" si="82"/>
        <v>496</v>
      </c>
      <c r="XEQ172" s="142">
        <v>160</v>
      </c>
      <c r="XER172" s="142">
        <v>80</v>
      </c>
      <c r="XES172" s="142">
        <v>168</v>
      </c>
      <c r="XET172" s="142">
        <v>744</v>
      </c>
    </row>
    <row r="173" spans="16367:16374">
      <c r="XEM173" s="139">
        <v>45748</v>
      </c>
      <c r="XEN173" s="142">
        <f t="shared" si="80"/>
        <v>352</v>
      </c>
      <c r="XEO173" s="142">
        <f t="shared" si="81"/>
        <v>368</v>
      </c>
      <c r="XEP173" s="142">
        <f t="shared" si="82"/>
        <v>480</v>
      </c>
      <c r="XEQ173" s="142">
        <v>128</v>
      </c>
      <c r="XER173" s="142">
        <v>64</v>
      </c>
      <c r="XES173" s="142">
        <v>176</v>
      </c>
      <c r="XET173" s="142">
        <v>720</v>
      </c>
    </row>
    <row r="174" spans="16367:16374">
      <c r="XEM174" s="139">
        <v>45778</v>
      </c>
      <c r="XEN174" s="142">
        <f t="shared" si="80"/>
        <v>336</v>
      </c>
      <c r="XEO174" s="142">
        <f t="shared" si="81"/>
        <v>408</v>
      </c>
      <c r="XEP174" s="142">
        <f t="shared" si="82"/>
        <v>496</v>
      </c>
      <c r="XEQ174" s="142">
        <v>160</v>
      </c>
      <c r="XER174" s="142">
        <v>80</v>
      </c>
      <c r="XES174" s="142">
        <v>168</v>
      </c>
      <c r="XET174" s="142">
        <v>744</v>
      </c>
    </row>
    <row r="175" spans="16367:16374">
      <c r="XEM175" s="139">
        <v>45809</v>
      </c>
      <c r="XEN175" s="142">
        <f t="shared" si="80"/>
        <v>336</v>
      </c>
      <c r="XEO175" s="142">
        <f t="shared" si="81"/>
        <v>384</v>
      </c>
      <c r="XEP175" s="142">
        <f t="shared" si="82"/>
        <v>480</v>
      </c>
      <c r="XEQ175" s="142">
        <v>144</v>
      </c>
      <c r="XER175" s="142">
        <v>72</v>
      </c>
      <c r="XES175" s="142">
        <v>168</v>
      </c>
      <c r="XET175" s="142">
        <v>720</v>
      </c>
    </row>
    <row r="176" spans="16367:16374">
      <c r="XEM176" s="139">
        <v>45839</v>
      </c>
      <c r="XEN176" s="142">
        <f t="shared" si="80"/>
        <v>352</v>
      </c>
      <c r="XEO176" s="142">
        <f t="shared" si="81"/>
        <v>392</v>
      </c>
      <c r="XEP176" s="142">
        <f t="shared" si="82"/>
        <v>496</v>
      </c>
      <c r="XEQ176" s="142">
        <v>144</v>
      </c>
      <c r="XER176" s="142">
        <v>72</v>
      </c>
      <c r="XES176" s="142">
        <v>176</v>
      </c>
      <c r="XET176" s="142">
        <v>744</v>
      </c>
    </row>
    <row r="177" spans="16367:16374">
      <c r="XEM177" s="139">
        <v>45870</v>
      </c>
      <c r="XEN177" s="142">
        <f t="shared" si="80"/>
        <v>336</v>
      </c>
      <c r="XEO177" s="142">
        <f t="shared" si="81"/>
        <v>408</v>
      </c>
      <c r="XEP177" s="142">
        <f t="shared" si="82"/>
        <v>496</v>
      </c>
      <c r="XEQ177" s="142">
        <v>160</v>
      </c>
      <c r="XER177" s="142">
        <v>80</v>
      </c>
      <c r="XES177" s="142">
        <v>168</v>
      </c>
      <c r="XET177" s="142">
        <v>744</v>
      </c>
    </row>
    <row r="178" spans="16367:16374">
      <c r="XEM178" s="139">
        <v>45901</v>
      </c>
      <c r="XEN178" s="142">
        <f t="shared" si="80"/>
        <v>336</v>
      </c>
      <c r="XEO178" s="142">
        <f t="shared" si="81"/>
        <v>384</v>
      </c>
      <c r="XEP178" s="142">
        <f t="shared" si="82"/>
        <v>480</v>
      </c>
      <c r="XEQ178" s="142">
        <v>144</v>
      </c>
      <c r="XER178" s="142">
        <v>72</v>
      </c>
      <c r="XES178" s="142">
        <v>168</v>
      </c>
      <c r="XET178" s="142">
        <v>720</v>
      </c>
    </row>
    <row r="179" spans="16367:16374">
      <c r="XEM179" s="139">
        <v>45931</v>
      </c>
      <c r="XEN179" s="142">
        <f t="shared" si="80"/>
        <v>368</v>
      </c>
      <c r="XEO179" s="142">
        <f t="shared" si="81"/>
        <v>376</v>
      </c>
      <c r="XEP179" s="142">
        <f t="shared" si="82"/>
        <v>496</v>
      </c>
      <c r="XEQ179" s="142">
        <v>128</v>
      </c>
      <c r="XER179" s="142">
        <v>64</v>
      </c>
      <c r="XES179" s="142">
        <v>184</v>
      </c>
      <c r="XET179" s="142">
        <v>744</v>
      </c>
    </row>
    <row r="180" spans="16367:16374">
      <c r="XEM180" s="139">
        <v>45962</v>
      </c>
      <c r="XEN180" s="142">
        <f t="shared" si="80"/>
        <v>304</v>
      </c>
      <c r="XEO180" s="142">
        <f t="shared" si="81"/>
        <v>416</v>
      </c>
      <c r="XEP180" s="142">
        <f t="shared" si="82"/>
        <v>480</v>
      </c>
      <c r="XEQ180" s="142">
        <v>176</v>
      </c>
      <c r="XER180" s="142">
        <v>88</v>
      </c>
      <c r="XES180" s="142">
        <v>152</v>
      </c>
      <c r="XET180" s="142">
        <v>720</v>
      </c>
    </row>
    <row r="181" spans="16367:16374">
      <c r="XEM181" s="139">
        <v>45992</v>
      </c>
      <c r="XEN181" s="142">
        <f t="shared" si="80"/>
        <v>352</v>
      </c>
      <c r="XEO181" s="142">
        <f t="shared" si="81"/>
        <v>392</v>
      </c>
      <c r="XEP181" s="142">
        <f t="shared" si="82"/>
        <v>496</v>
      </c>
      <c r="XEQ181" s="142">
        <v>144</v>
      </c>
      <c r="XER181" s="142">
        <v>72</v>
      </c>
      <c r="XES181" s="142">
        <v>176</v>
      </c>
      <c r="XET181" s="142">
        <v>744</v>
      </c>
    </row>
    <row r="182" spans="16367:16374">
      <c r="XEM182" s="140">
        <v>46023</v>
      </c>
      <c r="XEN182" s="143">
        <f t="shared" si="80"/>
        <v>336</v>
      </c>
      <c r="XEO182" s="143">
        <f t="shared" si="81"/>
        <v>408</v>
      </c>
      <c r="XEP182" s="143">
        <f t="shared" si="82"/>
        <v>496</v>
      </c>
      <c r="XEQ182" s="143">
        <v>160</v>
      </c>
      <c r="XER182" s="143">
        <v>80</v>
      </c>
      <c r="XES182" s="143">
        <v>168</v>
      </c>
      <c r="XET182" s="143">
        <v>744</v>
      </c>
    </row>
    <row r="183" spans="16367:16374">
      <c r="XEM183" s="140">
        <v>46054</v>
      </c>
      <c r="XEN183" s="143">
        <f t="shared" si="80"/>
        <v>320</v>
      </c>
      <c r="XEO183" s="143">
        <f t="shared" si="81"/>
        <v>352</v>
      </c>
      <c r="XEP183" s="143">
        <f t="shared" si="82"/>
        <v>448</v>
      </c>
      <c r="XEQ183" s="143">
        <v>128</v>
      </c>
      <c r="XER183" s="143">
        <v>64</v>
      </c>
      <c r="XES183" s="143">
        <v>160</v>
      </c>
      <c r="XET183" s="143">
        <v>672</v>
      </c>
    </row>
    <row r="184" spans="16367:16374">
      <c r="XEM184" s="140">
        <v>46082</v>
      </c>
      <c r="XEN184" s="143">
        <f t="shared" si="80"/>
        <v>352</v>
      </c>
      <c r="XEO184" s="143">
        <f t="shared" si="81"/>
        <v>392</v>
      </c>
      <c r="XEP184" s="143">
        <f t="shared" si="82"/>
        <v>496</v>
      </c>
      <c r="XEQ184" s="143">
        <v>144</v>
      </c>
      <c r="XER184" s="143">
        <v>72</v>
      </c>
      <c r="XES184" s="143">
        <v>176</v>
      </c>
      <c r="XET184" s="143">
        <v>744</v>
      </c>
    </row>
    <row r="185" spans="16367:16374">
      <c r="XEM185" s="140">
        <v>46113</v>
      </c>
      <c r="XEN185" s="143">
        <f t="shared" si="80"/>
        <v>352</v>
      </c>
      <c r="XEO185" s="143">
        <f t="shared" si="81"/>
        <v>368</v>
      </c>
      <c r="XEP185" s="143">
        <f t="shared" si="82"/>
        <v>480</v>
      </c>
      <c r="XEQ185" s="143">
        <v>128</v>
      </c>
      <c r="XER185" s="143">
        <v>64</v>
      </c>
      <c r="XES185" s="143">
        <v>176</v>
      </c>
      <c r="XET185" s="143">
        <v>720</v>
      </c>
    </row>
    <row r="186" spans="16367:16374">
      <c r="XEM186" s="140">
        <v>46143</v>
      </c>
      <c r="XEN186" s="143">
        <f t="shared" si="80"/>
        <v>320</v>
      </c>
      <c r="XEO186" s="143">
        <f t="shared" si="81"/>
        <v>424</v>
      </c>
      <c r="XEP186" s="143">
        <f t="shared" si="82"/>
        <v>496</v>
      </c>
      <c r="XEQ186" s="143">
        <v>176</v>
      </c>
      <c r="XER186" s="143">
        <v>88</v>
      </c>
      <c r="XES186" s="143">
        <v>160</v>
      </c>
      <c r="XET186" s="143">
        <v>744</v>
      </c>
    </row>
    <row r="187" spans="16367:16374">
      <c r="XEM187" s="140">
        <v>46174</v>
      </c>
      <c r="XEN187" s="143">
        <f t="shared" ref="XEN187:XEN205" si="83">+XET187-XEO187</f>
        <v>352</v>
      </c>
      <c r="XEO187" s="143">
        <f t="shared" ref="XEO187:XEO205" si="84">+SUM(XEQ187:XES187)</f>
        <v>368</v>
      </c>
      <c r="XEP187" s="143">
        <f t="shared" ref="XEP187:XEP205" si="85">+XEQ187+XEN187</f>
        <v>480</v>
      </c>
      <c r="XEQ187" s="143">
        <v>128</v>
      </c>
      <c r="XER187" s="143">
        <v>64</v>
      </c>
      <c r="XES187" s="143">
        <v>176</v>
      </c>
      <c r="XET187" s="143">
        <v>720</v>
      </c>
    </row>
    <row r="188" spans="16367:16374">
      <c r="XEM188" s="140">
        <v>46204</v>
      </c>
      <c r="XEN188" s="143">
        <f t="shared" si="83"/>
        <v>368</v>
      </c>
      <c r="XEO188" s="143">
        <f t="shared" si="84"/>
        <v>376</v>
      </c>
      <c r="XEP188" s="143">
        <f t="shared" si="85"/>
        <v>496</v>
      </c>
      <c r="XEQ188" s="143">
        <v>128</v>
      </c>
      <c r="XER188" s="143">
        <v>64</v>
      </c>
      <c r="XES188" s="143">
        <v>184</v>
      </c>
      <c r="XET188" s="143">
        <v>744</v>
      </c>
    </row>
    <row r="189" spans="16367:16374">
      <c r="XEM189" s="140">
        <v>46235</v>
      </c>
      <c r="XEN189" s="143">
        <f t="shared" si="83"/>
        <v>336</v>
      </c>
      <c r="XEO189" s="143">
        <f t="shared" si="84"/>
        <v>408</v>
      </c>
      <c r="XEP189" s="143">
        <f t="shared" si="85"/>
        <v>496</v>
      </c>
      <c r="XEQ189" s="143">
        <v>160</v>
      </c>
      <c r="XER189" s="143">
        <v>80</v>
      </c>
      <c r="XES189" s="143">
        <v>168</v>
      </c>
      <c r="XET189" s="143">
        <v>744</v>
      </c>
    </row>
    <row r="190" spans="16367:16374">
      <c r="XEM190" s="140">
        <v>46266</v>
      </c>
      <c r="XEN190" s="143">
        <f t="shared" si="83"/>
        <v>336</v>
      </c>
      <c r="XEO190" s="143">
        <f t="shared" si="84"/>
        <v>384</v>
      </c>
      <c r="XEP190" s="143">
        <f t="shared" si="85"/>
        <v>480</v>
      </c>
      <c r="XEQ190" s="143">
        <v>144</v>
      </c>
      <c r="XER190" s="143">
        <v>72</v>
      </c>
      <c r="XES190" s="143">
        <v>168</v>
      </c>
      <c r="XET190" s="143">
        <v>720</v>
      </c>
    </row>
    <row r="191" spans="16367:16374">
      <c r="XEM191" s="140">
        <v>46296</v>
      </c>
      <c r="XEN191" s="143">
        <f t="shared" si="83"/>
        <v>352</v>
      </c>
      <c r="XEO191" s="143">
        <f t="shared" si="84"/>
        <v>392</v>
      </c>
      <c r="XEP191" s="143">
        <f t="shared" si="85"/>
        <v>496</v>
      </c>
      <c r="XEQ191" s="143">
        <v>144</v>
      </c>
      <c r="XER191" s="143">
        <v>72</v>
      </c>
      <c r="XES191" s="143">
        <v>176</v>
      </c>
      <c r="XET191" s="143">
        <v>744</v>
      </c>
    </row>
    <row r="192" spans="16367:16374">
      <c r="XEM192" s="140">
        <v>46327</v>
      </c>
      <c r="XEN192" s="143">
        <f t="shared" si="83"/>
        <v>320</v>
      </c>
      <c r="XEO192" s="143">
        <f t="shared" si="84"/>
        <v>400</v>
      </c>
      <c r="XEP192" s="143">
        <f t="shared" si="85"/>
        <v>480</v>
      </c>
      <c r="XEQ192" s="143">
        <v>160</v>
      </c>
      <c r="XER192" s="143">
        <v>80</v>
      </c>
      <c r="XES192" s="143">
        <v>160</v>
      </c>
      <c r="XET192" s="143">
        <v>720</v>
      </c>
    </row>
    <row r="193" spans="16367:16374">
      <c r="XEM193" s="140">
        <v>46357</v>
      </c>
      <c r="XEN193" s="143">
        <f t="shared" si="83"/>
        <v>352</v>
      </c>
      <c r="XEO193" s="143">
        <f t="shared" si="84"/>
        <v>392</v>
      </c>
      <c r="XEP193" s="143">
        <f t="shared" si="85"/>
        <v>496</v>
      </c>
      <c r="XEQ193" s="143">
        <v>144</v>
      </c>
      <c r="XER193" s="143">
        <v>72</v>
      </c>
      <c r="XES193" s="143">
        <v>176</v>
      </c>
      <c r="XET193" s="143">
        <v>744</v>
      </c>
    </row>
    <row r="194" spans="16367:16374">
      <c r="XEM194" s="139">
        <v>46388</v>
      </c>
      <c r="XEN194" s="142">
        <f t="shared" si="83"/>
        <v>320</v>
      </c>
      <c r="XEO194" s="142">
        <f t="shared" si="84"/>
        <v>424</v>
      </c>
      <c r="XEP194" s="142">
        <f t="shared" si="85"/>
        <v>496</v>
      </c>
      <c r="XEQ194" s="142">
        <v>176</v>
      </c>
      <c r="XER194" s="142">
        <v>88</v>
      </c>
      <c r="XES194" s="142">
        <v>160</v>
      </c>
      <c r="XET194" s="142">
        <v>744</v>
      </c>
    </row>
    <row r="195" spans="16367:16374">
      <c r="XEM195" s="139">
        <v>46419</v>
      </c>
      <c r="XEN195" s="142">
        <f t="shared" si="83"/>
        <v>320</v>
      </c>
      <c r="XEO195" s="142">
        <f t="shared" si="84"/>
        <v>352</v>
      </c>
      <c r="XEP195" s="142">
        <f t="shared" si="85"/>
        <v>448</v>
      </c>
      <c r="XEQ195" s="142">
        <v>128</v>
      </c>
      <c r="XER195" s="142">
        <v>64</v>
      </c>
      <c r="XES195" s="142">
        <v>160</v>
      </c>
      <c r="XET195" s="142">
        <v>672</v>
      </c>
    </row>
    <row r="196" spans="16367:16374">
      <c r="XEM196" s="139">
        <v>46447</v>
      </c>
      <c r="XEN196" s="142">
        <f t="shared" si="83"/>
        <v>368</v>
      </c>
      <c r="XEO196" s="142">
        <f t="shared" si="84"/>
        <v>376</v>
      </c>
      <c r="XEP196" s="142">
        <f t="shared" si="85"/>
        <v>496</v>
      </c>
      <c r="XEQ196" s="142">
        <v>128</v>
      </c>
      <c r="XER196" s="142">
        <v>64</v>
      </c>
      <c r="XES196" s="142">
        <v>184</v>
      </c>
      <c r="XET196" s="142">
        <v>744</v>
      </c>
    </row>
    <row r="197" spans="16367:16374">
      <c r="XEM197" s="139">
        <v>46478</v>
      </c>
      <c r="XEN197" s="142">
        <f t="shared" si="83"/>
        <v>352</v>
      </c>
      <c r="XEO197" s="142">
        <f t="shared" si="84"/>
        <v>368</v>
      </c>
      <c r="XEP197" s="142">
        <f t="shared" si="85"/>
        <v>480</v>
      </c>
      <c r="XEQ197" s="142">
        <v>128</v>
      </c>
      <c r="XER197" s="142">
        <v>64</v>
      </c>
      <c r="XES197" s="142">
        <v>176</v>
      </c>
      <c r="XET197" s="142">
        <v>720</v>
      </c>
    </row>
    <row r="198" spans="16367:16374">
      <c r="XEM198" s="139">
        <v>46508</v>
      </c>
      <c r="XEN198" s="142">
        <f t="shared" si="83"/>
        <v>320</v>
      </c>
      <c r="XEO198" s="142">
        <f t="shared" si="84"/>
        <v>424</v>
      </c>
      <c r="XEP198" s="142">
        <f t="shared" si="85"/>
        <v>496</v>
      </c>
      <c r="XEQ198" s="142">
        <v>176</v>
      </c>
      <c r="XER198" s="142">
        <v>88</v>
      </c>
      <c r="XES198" s="142">
        <v>160</v>
      </c>
      <c r="XET198" s="142">
        <v>744</v>
      </c>
    </row>
    <row r="199" spans="16367:16374">
      <c r="XEM199" s="139">
        <v>46539</v>
      </c>
      <c r="XEN199" s="142">
        <f t="shared" si="83"/>
        <v>352</v>
      </c>
      <c r="XEO199" s="142">
        <f t="shared" si="84"/>
        <v>368</v>
      </c>
      <c r="XEP199" s="142">
        <f t="shared" si="85"/>
        <v>480</v>
      </c>
      <c r="XEQ199" s="142">
        <v>128</v>
      </c>
      <c r="XER199" s="142">
        <v>64</v>
      </c>
      <c r="XES199" s="142">
        <v>176</v>
      </c>
      <c r="XET199" s="142">
        <v>720</v>
      </c>
    </row>
    <row r="200" spans="16367:16374">
      <c r="XEM200" s="139">
        <v>46569</v>
      </c>
      <c r="XEN200" s="142">
        <f t="shared" si="83"/>
        <v>336</v>
      </c>
      <c r="XEO200" s="142">
        <f t="shared" si="84"/>
        <v>408</v>
      </c>
      <c r="XEP200" s="142">
        <f t="shared" si="85"/>
        <v>496</v>
      </c>
      <c r="XEQ200" s="142">
        <v>160</v>
      </c>
      <c r="XER200" s="142">
        <v>80</v>
      </c>
      <c r="XES200" s="142">
        <v>168</v>
      </c>
      <c r="XET200" s="142">
        <v>744</v>
      </c>
    </row>
    <row r="201" spans="16367:16374">
      <c r="XEM201" s="139">
        <v>46600</v>
      </c>
      <c r="XEN201" s="142">
        <f t="shared" si="83"/>
        <v>352</v>
      </c>
      <c r="XEO201" s="142">
        <f t="shared" si="84"/>
        <v>392</v>
      </c>
      <c r="XEP201" s="142">
        <f t="shared" si="85"/>
        <v>496</v>
      </c>
      <c r="XEQ201" s="142">
        <v>144</v>
      </c>
      <c r="XER201" s="142">
        <v>72</v>
      </c>
      <c r="XES201" s="142">
        <v>176</v>
      </c>
      <c r="XET201" s="142">
        <v>744</v>
      </c>
    </row>
    <row r="202" spans="16367:16374">
      <c r="XEM202" s="139">
        <v>46631</v>
      </c>
      <c r="XEN202" s="142">
        <f t="shared" si="83"/>
        <v>336</v>
      </c>
      <c r="XEO202" s="142">
        <f t="shared" si="84"/>
        <v>384</v>
      </c>
      <c r="XEP202" s="142">
        <f t="shared" si="85"/>
        <v>480</v>
      </c>
      <c r="XEQ202" s="142">
        <v>144</v>
      </c>
      <c r="XER202" s="142">
        <v>72</v>
      </c>
      <c r="XES202" s="142">
        <v>168</v>
      </c>
      <c r="XET202" s="142">
        <v>720</v>
      </c>
    </row>
    <row r="203" spans="16367:16374">
      <c r="XEM203" s="139">
        <v>46661</v>
      </c>
      <c r="XEN203" s="142">
        <f t="shared" si="83"/>
        <v>336</v>
      </c>
      <c r="XEO203" s="142">
        <f t="shared" si="84"/>
        <v>408</v>
      </c>
      <c r="XEP203" s="142">
        <f t="shared" si="85"/>
        <v>496</v>
      </c>
      <c r="XEQ203" s="142">
        <v>160</v>
      </c>
      <c r="XER203" s="142">
        <v>80</v>
      </c>
      <c r="XES203" s="142">
        <v>168</v>
      </c>
      <c r="XET203" s="142">
        <v>744</v>
      </c>
    </row>
    <row r="204" spans="16367:16374">
      <c r="XEM204" s="139">
        <v>46692</v>
      </c>
      <c r="XEN204" s="142">
        <f t="shared" si="83"/>
        <v>336</v>
      </c>
      <c r="XEO204" s="142">
        <f t="shared" si="84"/>
        <v>384</v>
      </c>
      <c r="XEP204" s="142">
        <f t="shared" si="85"/>
        <v>480</v>
      </c>
      <c r="XEQ204" s="142">
        <v>144</v>
      </c>
      <c r="XER204" s="142">
        <v>72</v>
      </c>
      <c r="XES204" s="142">
        <v>168</v>
      </c>
      <c r="XET204" s="142">
        <v>720</v>
      </c>
    </row>
    <row r="205" spans="16367:16374">
      <c r="XEM205" s="139">
        <v>46722</v>
      </c>
      <c r="XEN205" s="142">
        <f t="shared" si="83"/>
        <v>368</v>
      </c>
      <c r="XEO205" s="142">
        <f t="shared" si="84"/>
        <v>376</v>
      </c>
      <c r="XEP205" s="142">
        <f t="shared" si="85"/>
        <v>496</v>
      </c>
      <c r="XEQ205" s="142">
        <v>128</v>
      </c>
      <c r="XER205" s="142">
        <v>64</v>
      </c>
      <c r="XES205" s="142">
        <v>184</v>
      </c>
      <c r="XET205" s="142">
        <v>744</v>
      </c>
    </row>
    <row r="206" spans="16367:16374">
      <c r="XEN206" s="141" t="s">
        <v>140</v>
      </c>
      <c r="XEO206" s="141" t="s">
        <v>141</v>
      </c>
      <c r="XEP206" s="141" t="s">
        <v>142</v>
      </c>
      <c r="XEQ206" s="141" t="s">
        <v>143</v>
      </c>
      <c r="XER206" s="141" t="s">
        <v>144</v>
      </c>
      <c r="XES206" s="141" t="s">
        <v>145</v>
      </c>
      <c r="XET206" s="141" t="s">
        <v>135</v>
      </c>
    </row>
    <row r="207" spans="16367:16374">
      <c r="XEN207" s="45">
        <v>2</v>
      </c>
      <c r="XEO207" s="45">
        <v>3</v>
      </c>
      <c r="XEP207" s="45">
        <v>4</v>
      </c>
      <c r="XEQ207" s="45">
        <v>5</v>
      </c>
      <c r="XER207" s="45">
        <v>6</v>
      </c>
      <c r="XES207" s="45">
        <v>7</v>
      </c>
      <c r="XET207" s="45">
        <v>8</v>
      </c>
    </row>
    <row r="208" spans="16367:16374">
      <c r="XEN208" s="45" t="s">
        <v>146</v>
      </c>
      <c r="XEO208" s="45" t="s">
        <v>147</v>
      </c>
      <c r="XEP208" s="45" t="s">
        <v>148</v>
      </c>
      <c r="XEQ208" s="45" t="s">
        <v>136</v>
      </c>
      <c r="XER208" s="45" t="s">
        <v>137</v>
      </c>
      <c r="XES208" s="45" t="s">
        <v>138</v>
      </c>
      <c r="XET208" s="45" t="s">
        <v>139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2:GB38"/>
  <sheetViews>
    <sheetView zoomScale="80" zoomScaleNormal="80" workbookViewId="0">
      <selection activeCell="D8" sqref="D8"/>
    </sheetView>
  </sheetViews>
  <sheetFormatPr defaultColWidth="9.140625" defaultRowHeight="15"/>
  <cols>
    <col min="1" max="1" width="8.85546875" customWidth="1"/>
    <col min="2" max="2" width="17.7109375" customWidth="1"/>
    <col min="3" max="3" width="19.140625" bestFit="1" customWidth="1"/>
    <col min="4" max="4" width="11.85546875" customWidth="1"/>
    <col min="5" max="23" width="12.7109375" bestFit="1" customWidth="1"/>
    <col min="24" max="24" width="12.7109375" customWidth="1"/>
    <col min="25" max="39" width="12.7109375" bestFit="1" customWidth="1"/>
    <col min="40" max="52" width="12.7109375" style="12" bestFit="1" customWidth="1"/>
    <col min="53" max="54" width="12.7109375" style="12" customWidth="1"/>
    <col min="55" max="56" width="12.7109375" customWidth="1"/>
    <col min="57" max="109" width="12.7109375" style="275" customWidth="1"/>
    <col min="110" max="111" width="13.7109375" style="275" customWidth="1"/>
    <col min="112" max="121" width="12.7109375" style="275" customWidth="1"/>
    <col min="122" max="123" width="13.7109375" style="275" customWidth="1"/>
    <col min="124" max="132" width="12.7109375" style="275" customWidth="1"/>
    <col min="133" max="135" width="13.7109375" style="275" customWidth="1"/>
    <col min="136" max="144" width="12.7109375" style="275" customWidth="1"/>
    <col min="145" max="147" width="13.7109375" style="275" customWidth="1"/>
    <col min="148" max="156" width="12.7109375" style="275" customWidth="1"/>
    <col min="157" max="159" width="13.7109375" style="275" customWidth="1"/>
    <col min="160" max="163" width="12.7109375" style="275" customWidth="1"/>
    <col min="164" max="164" width="13.7109375" style="275" customWidth="1"/>
    <col min="165" max="168" width="12.7109375" style="275" customWidth="1"/>
    <col min="169" max="171" width="13.7109375" style="275" customWidth="1"/>
    <col min="172" max="174" width="12.7109375" style="275" customWidth="1"/>
    <col min="175" max="175" width="13.7109375" style="275" customWidth="1"/>
    <col min="176" max="184" width="12.7109375" style="275" bestFit="1" customWidth="1"/>
    <col min="185" max="16384" width="9.140625" style="275"/>
  </cols>
  <sheetData>
    <row r="2" spans="2:184">
      <c r="B2" s="242" t="s">
        <v>65</v>
      </c>
      <c r="C2" s="242" t="s">
        <v>33</v>
      </c>
      <c r="D2" s="242" t="s">
        <v>66</v>
      </c>
      <c r="E2" s="243">
        <v>41275</v>
      </c>
      <c r="F2" s="243">
        <v>41306</v>
      </c>
      <c r="G2" s="243">
        <v>41334</v>
      </c>
      <c r="H2" s="243">
        <v>41365</v>
      </c>
      <c r="I2" s="243">
        <v>41395</v>
      </c>
      <c r="J2" s="243">
        <v>41426</v>
      </c>
      <c r="K2" s="243">
        <v>41456</v>
      </c>
      <c r="L2" s="243">
        <v>41487</v>
      </c>
      <c r="M2" s="243">
        <v>41518</v>
      </c>
      <c r="N2" s="243">
        <v>41548</v>
      </c>
      <c r="O2" s="243">
        <v>41579</v>
      </c>
      <c r="P2" s="243">
        <v>41609</v>
      </c>
      <c r="Q2" s="243">
        <v>41640</v>
      </c>
      <c r="R2" s="243">
        <v>41671</v>
      </c>
      <c r="S2" s="243">
        <v>41699</v>
      </c>
      <c r="T2" s="243">
        <v>41730</v>
      </c>
      <c r="U2" s="243">
        <v>41760</v>
      </c>
      <c r="V2" s="243">
        <v>41791</v>
      </c>
      <c r="W2" s="243">
        <v>41821</v>
      </c>
      <c r="X2" s="243">
        <v>41852</v>
      </c>
      <c r="Y2" s="243">
        <v>41883</v>
      </c>
      <c r="Z2" s="243">
        <v>41913</v>
      </c>
      <c r="AA2" s="243">
        <v>41944</v>
      </c>
      <c r="AB2" s="243">
        <v>41974</v>
      </c>
      <c r="AC2" s="243">
        <v>42005</v>
      </c>
      <c r="AD2" s="243">
        <v>42036</v>
      </c>
      <c r="AE2" s="243">
        <v>42064</v>
      </c>
      <c r="AF2" s="243">
        <v>42095</v>
      </c>
      <c r="AG2" s="243">
        <v>42125</v>
      </c>
      <c r="AH2" s="243">
        <v>42156</v>
      </c>
      <c r="AI2" s="243">
        <v>42186</v>
      </c>
      <c r="AJ2" s="243">
        <v>42217</v>
      </c>
      <c r="AK2" s="243">
        <v>42248</v>
      </c>
      <c r="AL2" s="243">
        <v>42278</v>
      </c>
      <c r="AM2" s="243">
        <v>42309</v>
      </c>
      <c r="AN2" s="243">
        <v>42339</v>
      </c>
      <c r="AO2" s="243">
        <v>42370</v>
      </c>
      <c r="AP2" s="243">
        <v>42401</v>
      </c>
      <c r="AQ2" s="243">
        <v>42430</v>
      </c>
      <c r="AR2" s="243">
        <v>42461</v>
      </c>
      <c r="AS2" s="243">
        <v>42491</v>
      </c>
      <c r="AT2" s="243">
        <v>42522</v>
      </c>
      <c r="AU2" s="243">
        <v>42552</v>
      </c>
      <c r="AV2" s="243">
        <v>42583</v>
      </c>
      <c r="AW2" s="243">
        <v>42614</v>
      </c>
      <c r="AX2" s="243">
        <v>42644</v>
      </c>
      <c r="AY2" s="243">
        <v>42675</v>
      </c>
      <c r="AZ2" s="243">
        <v>42705</v>
      </c>
      <c r="BA2" s="243">
        <v>42736</v>
      </c>
      <c r="BB2" s="243">
        <v>42767</v>
      </c>
      <c r="BC2" s="243">
        <v>42795</v>
      </c>
      <c r="BD2" s="243">
        <v>42826</v>
      </c>
      <c r="BE2" s="243">
        <v>42856</v>
      </c>
      <c r="BF2" s="243">
        <v>42887</v>
      </c>
      <c r="BG2" s="243">
        <v>42917</v>
      </c>
      <c r="BH2" s="243">
        <v>42948</v>
      </c>
      <c r="BI2" s="243">
        <v>42979</v>
      </c>
      <c r="BJ2" s="243">
        <v>43009</v>
      </c>
      <c r="BK2" s="243">
        <v>43040</v>
      </c>
      <c r="BL2" s="243">
        <v>43070</v>
      </c>
      <c r="BM2" s="243">
        <v>43101</v>
      </c>
      <c r="BN2" s="243">
        <v>43132</v>
      </c>
      <c r="BO2" s="243">
        <v>43160</v>
      </c>
      <c r="BP2" s="243">
        <v>43191</v>
      </c>
      <c r="BQ2" s="243">
        <v>43221</v>
      </c>
      <c r="BR2" s="243">
        <v>43252</v>
      </c>
      <c r="BS2" s="243">
        <v>43282</v>
      </c>
      <c r="BT2" s="243">
        <v>43313</v>
      </c>
      <c r="BU2" s="243">
        <v>43344</v>
      </c>
      <c r="BV2" s="243">
        <v>43374</v>
      </c>
      <c r="BW2" s="243">
        <v>43405</v>
      </c>
      <c r="BX2" s="243">
        <v>43435</v>
      </c>
      <c r="BY2" s="243">
        <v>43466</v>
      </c>
      <c r="BZ2" s="243">
        <v>43497</v>
      </c>
      <c r="CA2" s="243">
        <v>43525</v>
      </c>
      <c r="CB2" s="243">
        <v>43556</v>
      </c>
      <c r="CC2" s="243">
        <v>43586</v>
      </c>
      <c r="CD2" s="243">
        <v>43617</v>
      </c>
      <c r="CE2" s="243">
        <v>43647</v>
      </c>
      <c r="CF2" s="243">
        <v>43678</v>
      </c>
      <c r="CG2" s="243">
        <v>43709</v>
      </c>
      <c r="CH2" s="243">
        <v>43739</v>
      </c>
      <c r="CI2" s="243">
        <v>43770</v>
      </c>
      <c r="CJ2" s="243">
        <v>43800</v>
      </c>
      <c r="CK2" s="243">
        <v>43831</v>
      </c>
      <c r="CL2" s="243">
        <v>43862</v>
      </c>
      <c r="CM2" s="243">
        <v>43891</v>
      </c>
      <c r="CN2" s="243">
        <v>43922</v>
      </c>
      <c r="CO2" s="243">
        <v>43952</v>
      </c>
      <c r="CP2" s="243">
        <v>43983</v>
      </c>
      <c r="CQ2" s="243">
        <v>44013</v>
      </c>
      <c r="CR2" s="243">
        <v>44044</v>
      </c>
      <c r="CS2" s="243">
        <v>44075</v>
      </c>
      <c r="CT2" s="243">
        <v>44105</v>
      </c>
      <c r="CU2" s="243">
        <v>44136</v>
      </c>
      <c r="CV2" s="243">
        <v>44166</v>
      </c>
      <c r="CW2" s="243">
        <v>44197</v>
      </c>
      <c r="CX2" s="243">
        <v>44228</v>
      </c>
      <c r="CY2" s="243">
        <v>44256</v>
      </c>
      <c r="CZ2" s="243">
        <v>44287</v>
      </c>
      <c r="DA2" s="243">
        <v>44317</v>
      </c>
      <c r="DB2" s="243">
        <v>44348</v>
      </c>
      <c r="DC2" s="243">
        <v>44378</v>
      </c>
      <c r="DD2" s="243">
        <v>44409</v>
      </c>
      <c r="DE2" s="243">
        <v>44440</v>
      </c>
      <c r="DF2" s="243">
        <v>44470</v>
      </c>
      <c r="DG2" s="243">
        <v>44501</v>
      </c>
      <c r="DH2" s="243">
        <v>44531</v>
      </c>
      <c r="DI2" s="243">
        <v>44562</v>
      </c>
      <c r="DJ2" s="243">
        <v>44593</v>
      </c>
      <c r="DK2" s="243">
        <v>44621</v>
      </c>
      <c r="DL2" s="243">
        <v>44652</v>
      </c>
      <c r="DM2" s="243">
        <v>44682</v>
      </c>
      <c r="DN2" s="243">
        <v>44713</v>
      </c>
      <c r="DO2" s="243">
        <v>44743</v>
      </c>
      <c r="DP2" s="243">
        <v>44774</v>
      </c>
      <c r="DQ2" s="243">
        <v>44805</v>
      </c>
      <c r="DR2" s="243">
        <v>44835</v>
      </c>
      <c r="DS2" s="243">
        <v>44866</v>
      </c>
      <c r="DT2" s="243">
        <v>44896</v>
      </c>
      <c r="DU2" s="243">
        <v>44927</v>
      </c>
      <c r="DV2" s="243">
        <v>44958</v>
      </c>
      <c r="DW2" s="243">
        <v>44986</v>
      </c>
      <c r="DX2" s="243">
        <v>45017</v>
      </c>
      <c r="DY2" s="243">
        <v>45047</v>
      </c>
      <c r="DZ2" s="243">
        <v>45078</v>
      </c>
      <c r="EA2" s="243">
        <v>45108</v>
      </c>
      <c r="EB2" s="243">
        <v>45139</v>
      </c>
      <c r="EC2" s="243">
        <v>45170</v>
      </c>
      <c r="ED2" s="243">
        <v>45200</v>
      </c>
      <c r="EE2" s="243">
        <v>45231</v>
      </c>
      <c r="EF2" s="243">
        <v>45261</v>
      </c>
      <c r="EG2" s="243">
        <v>45292</v>
      </c>
      <c r="EH2" s="243">
        <v>45323</v>
      </c>
      <c r="EI2" s="243">
        <v>45352</v>
      </c>
      <c r="EJ2" s="243">
        <v>45383</v>
      </c>
      <c r="EK2" s="243">
        <v>45413</v>
      </c>
      <c r="EL2" s="243">
        <v>45444</v>
      </c>
      <c r="EM2" s="243">
        <v>45474</v>
      </c>
      <c r="EN2" s="243">
        <v>45505</v>
      </c>
      <c r="EO2" s="243">
        <v>45536</v>
      </c>
      <c r="EP2" s="243">
        <v>45566</v>
      </c>
      <c r="EQ2" s="243">
        <v>45597</v>
      </c>
      <c r="ER2" s="243">
        <v>45627</v>
      </c>
      <c r="ES2" s="243">
        <v>45658</v>
      </c>
      <c r="ET2" s="243">
        <v>45689</v>
      </c>
      <c r="EU2" s="243">
        <v>45717</v>
      </c>
      <c r="EV2" s="243">
        <v>45748</v>
      </c>
      <c r="EW2" s="243">
        <v>45778</v>
      </c>
      <c r="EX2" s="243">
        <v>45809</v>
      </c>
      <c r="EY2" s="243">
        <v>45839</v>
      </c>
      <c r="EZ2" s="243">
        <v>45870</v>
      </c>
      <c r="FA2" s="243">
        <v>45901</v>
      </c>
      <c r="FB2" s="243">
        <v>45931</v>
      </c>
      <c r="FC2" s="243">
        <v>45962</v>
      </c>
      <c r="FD2" s="243">
        <v>45992</v>
      </c>
      <c r="FE2" s="243">
        <v>46023</v>
      </c>
      <c r="FF2" s="243">
        <v>46054</v>
      </c>
      <c r="FG2" s="243">
        <v>46082</v>
      </c>
      <c r="FH2" s="243">
        <v>46113</v>
      </c>
      <c r="FI2" s="243">
        <v>46143</v>
      </c>
      <c r="FJ2" s="243">
        <v>46174</v>
      </c>
      <c r="FK2" s="243">
        <v>46204</v>
      </c>
      <c r="FL2" s="243">
        <v>46235</v>
      </c>
      <c r="FM2" s="243">
        <v>46266</v>
      </c>
      <c r="FN2" s="243">
        <v>46296</v>
      </c>
      <c r="FO2" s="243">
        <v>46327</v>
      </c>
      <c r="FP2" s="243">
        <v>46357</v>
      </c>
      <c r="FQ2" s="243">
        <v>46388</v>
      </c>
      <c r="FR2" s="243">
        <v>46419</v>
      </c>
      <c r="FS2" s="243">
        <v>46447</v>
      </c>
      <c r="FT2" s="243">
        <v>46478</v>
      </c>
      <c r="FU2" s="243">
        <v>46508</v>
      </c>
      <c r="FV2" s="243">
        <v>46539</v>
      </c>
      <c r="FW2" s="243">
        <v>46569</v>
      </c>
      <c r="FX2" s="243">
        <v>46600</v>
      </c>
      <c r="FY2" s="243">
        <v>46631</v>
      </c>
      <c r="FZ2" s="243">
        <v>46661</v>
      </c>
      <c r="GA2" s="243">
        <v>46692</v>
      </c>
      <c r="GB2" s="243">
        <v>46722</v>
      </c>
    </row>
    <row r="3" spans="2:184">
      <c r="B3" s="462" t="s">
        <v>67</v>
      </c>
      <c r="C3" s="462" t="s">
        <v>61</v>
      </c>
      <c r="D3" s="406" t="s">
        <v>68</v>
      </c>
      <c r="E3" s="59">
        <v>33389902</v>
      </c>
      <c r="F3" s="59">
        <v>28597626</v>
      </c>
      <c r="G3" s="59">
        <v>28283164</v>
      </c>
      <c r="H3" s="59">
        <v>26086116</v>
      </c>
      <c r="I3" s="59">
        <v>26960002</v>
      </c>
      <c r="J3" s="59">
        <v>28623194</v>
      </c>
      <c r="K3" s="59">
        <v>36180764</v>
      </c>
      <c r="L3" s="59">
        <v>28558738</v>
      </c>
      <c r="M3" s="59">
        <v>16418055</v>
      </c>
      <c r="N3" s="59">
        <v>15430958</v>
      </c>
      <c r="O3" s="59">
        <v>15779620</v>
      </c>
      <c r="P3" s="59">
        <v>19074934</v>
      </c>
      <c r="Q3" s="59">
        <v>22195014</v>
      </c>
      <c r="R3" s="59">
        <v>19150038</v>
      </c>
      <c r="S3" s="59">
        <v>17697176</v>
      </c>
      <c r="T3" s="59">
        <v>16154249</v>
      </c>
      <c r="U3" s="59">
        <v>16697176</v>
      </c>
      <c r="V3" s="59">
        <v>18925494</v>
      </c>
      <c r="W3" s="59">
        <v>22679266</v>
      </c>
      <c r="X3" s="59">
        <v>22265494</v>
      </c>
      <c r="Y3" s="59">
        <v>17120170</v>
      </c>
      <c r="Z3" s="59">
        <v>15940126</v>
      </c>
      <c r="AA3" s="59">
        <v>16330974</v>
      </c>
      <c r="AB3" s="59">
        <v>19473618</v>
      </c>
      <c r="AC3" s="59">
        <v>22123280</v>
      </c>
      <c r="AD3" s="59">
        <v>19808114</v>
      </c>
      <c r="AE3" s="59">
        <v>18615996</v>
      </c>
      <c r="AF3" s="59">
        <v>16435686</v>
      </c>
      <c r="AG3" s="59">
        <v>17071398</v>
      </c>
      <c r="AH3" s="59">
        <v>20363106</v>
      </c>
      <c r="AI3" s="59">
        <v>23884096</v>
      </c>
      <c r="AJ3" s="59">
        <v>23219052</v>
      </c>
      <c r="AK3" s="59">
        <v>17708060</v>
      </c>
      <c r="AL3" s="59">
        <v>16679717</v>
      </c>
      <c r="AM3" s="59">
        <v>17263128</v>
      </c>
      <c r="AN3" s="59">
        <v>19947982</v>
      </c>
      <c r="AO3" s="59">
        <v>23219936</v>
      </c>
      <c r="AP3" s="59">
        <v>21285216</v>
      </c>
      <c r="AQ3" s="59">
        <v>19669892</v>
      </c>
      <c r="AR3" s="59">
        <v>17136226</v>
      </c>
      <c r="AS3" s="59">
        <v>18004698</v>
      </c>
      <c r="AT3" s="59">
        <v>21341036</v>
      </c>
      <c r="AU3" s="59">
        <v>24561360</v>
      </c>
      <c r="AV3" s="59">
        <v>24965024</v>
      </c>
      <c r="AW3" s="59">
        <v>18498788</v>
      </c>
      <c r="AX3" s="59">
        <v>17254988</v>
      </c>
      <c r="AY3" s="59">
        <v>18110052</v>
      </c>
      <c r="AZ3" s="59">
        <v>20884846</v>
      </c>
      <c r="BA3" s="59">
        <v>24637904</v>
      </c>
      <c r="BB3" s="59">
        <v>22089540</v>
      </c>
      <c r="BC3" s="59">
        <v>20464854</v>
      </c>
      <c r="BD3" s="59">
        <v>17741906</v>
      </c>
      <c r="BE3" s="59">
        <v>18503604</v>
      </c>
      <c r="BF3" s="59">
        <v>22350528</v>
      </c>
      <c r="BG3" s="59">
        <v>25509694</v>
      </c>
      <c r="BH3" s="59">
        <v>26033304</v>
      </c>
      <c r="BI3" s="59">
        <v>18855218</v>
      </c>
      <c r="BJ3" s="59">
        <v>18010136</v>
      </c>
      <c r="BK3" s="59">
        <v>18812516</v>
      </c>
      <c r="BL3" s="59">
        <v>21767584</v>
      </c>
      <c r="BM3" s="59">
        <v>25987884</v>
      </c>
      <c r="BN3" s="59">
        <v>23239978</v>
      </c>
      <c r="BO3" s="59">
        <v>21646822</v>
      </c>
      <c r="BP3" s="59">
        <v>19078004</v>
      </c>
      <c r="BQ3" s="59">
        <v>19975188</v>
      </c>
      <c r="BR3" s="59">
        <v>24093770</v>
      </c>
      <c r="BS3" s="59">
        <v>28561622</v>
      </c>
      <c r="BT3" s="59">
        <v>28777432</v>
      </c>
      <c r="BU3" s="59">
        <v>21110718</v>
      </c>
      <c r="BV3" s="59">
        <v>19929576</v>
      </c>
      <c r="BW3" s="59">
        <v>21052800</v>
      </c>
      <c r="BX3" s="59">
        <v>24719172</v>
      </c>
      <c r="BY3" s="59">
        <v>28680904</v>
      </c>
      <c r="BZ3" s="59">
        <v>26140244</v>
      </c>
      <c r="CA3" s="59">
        <v>25119770</v>
      </c>
      <c r="CB3" s="59">
        <v>22540300</v>
      </c>
      <c r="CC3" s="59">
        <v>23831876</v>
      </c>
      <c r="CD3" s="59">
        <v>29031834</v>
      </c>
      <c r="CE3" s="59">
        <v>36605308</v>
      </c>
      <c r="CF3" s="59">
        <v>37004044</v>
      </c>
      <c r="CG3" s="59">
        <v>27729930</v>
      </c>
      <c r="CH3" s="59">
        <v>26278734</v>
      </c>
      <c r="CI3" s="59">
        <v>27695466</v>
      </c>
      <c r="CJ3" s="59">
        <v>33290564</v>
      </c>
      <c r="CK3" s="59">
        <v>36824296</v>
      </c>
      <c r="CL3" s="59">
        <v>33660332</v>
      </c>
      <c r="CM3" s="59">
        <v>32312238</v>
      </c>
      <c r="CN3" s="59">
        <v>28729110</v>
      </c>
      <c r="CO3" s="59">
        <v>30082010</v>
      </c>
      <c r="CP3" s="59">
        <v>38202040</v>
      </c>
      <c r="CQ3" s="59">
        <v>47469208</v>
      </c>
      <c r="CR3" s="59">
        <v>46635132</v>
      </c>
      <c r="CS3" s="59">
        <v>35538140</v>
      </c>
      <c r="CT3" s="59">
        <v>32665828</v>
      </c>
      <c r="CU3" s="59">
        <v>33707672</v>
      </c>
      <c r="CV3" s="59">
        <v>41141416</v>
      </c>
      <c r="CW3" s="59">
        <v>43834516</v>
      </c>
      <c r="CX3" s="59">
        <v>40021728</v>
      </c>
      <c r="CY3" s="59">
        <v>38494068</v>
      </c>
      <c r="CZ3" s="59">
        <v>34561248</v>
      </c>
      <c r="DA3" s="59">
        <v>35259568</v>
      </c>
      <c r="DB3" s="59">
        <v>44942008</v>
      </c>
      <c r="DC3" s="59">
        <v>53538920</v>
      </c>
      <c r="DD3" s="59">
        <v>53386548</v>
      </c>
      <c r="DE3" s="59">
        <v>38802160</v>
      </c>
      <c r="DF3" s="59">
        <v>34712304</v>
      </c>
      <c r="DG3" s="59">
        <v>36485968</v>
      </c>
      <c r="DH3" s="59">
        <v>43766648</v>
      </c>
      <c r="DI3" s="59">
        <v>46081812</v>
      </c>
      <c r="DJ3" s="59">
        <v>41114268</v>
      </c>
      <c r="DK3" s="59">
        <v>39702864</v>
      </c>
      <c r="DL3" s="59">
        <v>34439372</v>
      </c>
      <c r="DM3" s="59">
        <v>36196200</v>
      </c>
      <c r="DN3" s="59">
        <v>46739192</v>
      </c>
      <c r="DO3" s="59">
        <v>53698292</v>
      </c>
      <c r="DP3" s="59">
        <v>54333452</v>
      </c>
      <c r="DQ3" s="59">
        <v>39984952</v>
      </c>
      <c r="DR3" s="59">
        <v>36031460</v>
      </c>
      <c r="DS3" s="59">
        <v>38298692</v>
      </c>
      <c r="DT3" s="59">
        <v>44685164</v>
      </c>
      <c r="DU3" s="59">
        <v>47506880</v>
      </c>
      <c r="DV3" s="59">
        <v>42046816</v>
      </c>
      <c r="DW3" s="59">
        <v>40733112</v>
      </c>
      <c r="DX3" s="59">
        <v>35045988</v>
      </c>
      <c r="DY3" s="59">
        <v>38323620</v>
      </c>
      <c r="DZ3" s="59">
        <v>47709932</v>
      </c>
      <c r="EA3" s="59">
        <v>53923700</v>
      </c>
      <c r="EB3" s="59">
        <v>54631500</v>
      </c>
      <c r="EC3" s="59">
        <v>40142660</v>
      </c>
      <c r="ED3" s="59">
        <v>36985464</v>
      </c>
      <c r="EE3" s="59">
        <v>38524916</v>
      </c>
      <c r="EF3" s="59">
        <v>44700632</v>
      </c>
      <c r="EG3" s="59">
        <v>47844692</v>
      </c>
      <c r="EH3" s="59">
        <v>44001156</v>
      </c>
      <c r="EI3" s="59">
        <v>40875772</v>
      </c>
      <c r="EJ3" s="59">
        <v>36417972</v>
      </c>
      <c r="EK3" s="59">
        <v>38782184</v>
      </c>
      <c r="EL3" s="59">
        <v>45943008</v>
      </c>
      <c r="EM3" s="59">
        <v>56534336</v>
      </c>
      <c r="EN3" s="59">
        <v>57017188</v>
      </c>
      <c r="EO3" s="59">
        <v>42069692</v>
      </c>
      <c r="EP3" s="59">
        <v>38293848</v>
      </c>
      <c r="EQ3" s="59">
        <v>38684112</v>
      </c>
      <c r="ER3" s="59">
        <v>46849692</v>
      </c>
      <c r="ES3" s="59">
        <v>50506532</v>
      </c>
      <c r="ET3" s="59">
        <v>44496124</v>
      </c>
      <c r="EU3" s="59">
        <v>42637264</v>
      </c>
      <c r="EV3" s="59">
        <v>38016372</v>
      </c>
      <c r="EW3" s="59">
        <v>39639716</v>
      </c>
      <c r="EX3" s="59">
        <v>48337988</v>
      </c>
      <c r="EY3" s="59">
        <v>58823580</v>
      </c>
      <c r="EZ3" s="59">
        <v>57722844</v>
      </c>
      <c r="FA3" s="59">
        <v>44303560</v>
      </c>
      <c r="FB3" s="59">
        <v>40433452</v>
      </c>
      <c r="FC3" s="59">
        <v>39967728</v>
      </c>
      <c r="FD3" s="59">
        <v>49120252</v>
      </c>
      <c r="FE3" s="59">
        <v>52580772</v>
      </c>
      <c r="FF3" s="59">
        <v>47206848</v>
      </c>
      <c r="FG3" s="59">
        <v>45618396</v>
      </c>
      <c r="FH3" s="59">
        <v>40078240</v>
      </c>
      <c r="FI3" s="59">
        <v>42085900</v>
      </c>
      <c r="FJ3" s="59">
        <v>52317204</v>
      </c>
      <c r="FK3" s="59">
        <v>62426028</v>
      </c>
      <c r="FL3" s="59">
        <v>60803588</v>
      </c>
      <c r="FM3" s="59">
        <v>47283884</v>
      </c>
      <c r="FN3" s="59">
        <v>42205144</v>
      </c>
      <c r="FO3" s="59">
        <v>42818040</v>
      </c>
      <c r="FP3" s="59">
        <v>52349476</v>
      </c>
      <c r="FQ3" s="59">
        <v>55103328</v>
      </c>
      <c r="FR3" s="59">
        <v>49758580</v>
      </c>
      <c r="FS3" s="59">
        <v>48630768</v>
      </c>
      <c r="FT3" s="59">
        <v>42767068</v>
      </c>
      <c r="FU3" s="59">
        <v>44487264</v>
      </c>
      <c r="FV3" s="59">
        <v>55421876</v>
      </c>
      <c r="FW3" s="59">
        <v>63341344</v>
      </c>
      <c r="FX3" s="59">
        <v>63980972</v>
      </c>
      <c r="FY3" s="59">
        <v>48979028</v>
      </c>
      <c r="FZ3" s="59">
        <v>44065788</v>
      </c>
      <c r="GA3" s="59">
        <v>46236824</v>
      </c>
      <c r="GB3" s="59">
        <v>55474664</v>
      </c>
    </row>
    <row r="4" spans="2:184">
      <c r="B4" s="462" t="s">
        <v>67</v>
      </c>
      <c r="C4" s="462" t="s">
        <v>61</v>
      </c>
      <c r="D4" s="406" t="s">
        <v>69</v>
      </c>
      <c r="E4" s="59">
        <v>6136596.5</v>
      </c>
      <c r="F4" s="59">
        <v>5190037.5</v>
      </c>
      <c r="G4" s="59">
        <v>5788403</v>
      </c>
      <c r="H4" s="59">
        <v>4402811</v>
      </c>
      <c r="I4" s="59">
        <v>4861609</v>
      </c>
      <c r="J4" s="59">
        <v>6185006.5</v>
      </c>
      <c r="K4" s="59">
        <v>6424889</v>
      </c>
      <c r="L4" s="59">
        <v>5426503</v>
      </c>
      <c r="M4" s="59">
        <v>3538098.25</v>
      </c>
      <c r="N4" s="59">
        <v>2581249</v>
      </c>
      <c r="O4" s="59">
        <v>3386957.75</v>
      </c>
      <c r="P4" s="59">
        <v>3795064.5</v>
      </c>
      <c r="Q4" s="59">
        <v>3973214.5</v>
      </c>
      <c r="R4" s="59">
        <v>3424191.75</v>
      </c>
      <c r="S4" s="59">
        <v>3372411.75</v>
      </c>
      <c r="T4" s="59">
        <v>2672650.5</v>
      </c>
      <c r="U4" s="59">
        <v>3342629.75</v>
      </c>
      <c r="V4" s="59">
        <v>3773442</v>
      </c>
      <c r="W4" s="59">
        <v>4336931.5</v>
      </c>
      <c r="X4" s="59">
        <v>4554192.5</v>
      </c>
      <c r="Y4" s="59">
        <v>3206774.5</v>
      </c>
      <c r="Z4" s="59">
        <v>2634683.25</v>
      </c>
      <c r="AA4" s="59">
        <v>3848344</v>
      </c>
      <c r="AB4" s="59">
        <v>3406056</v>
      </c>
      <c r="AC4" s="59">
        <v>4644862.5</v>
      </c>
      <c r="AD4" s="59">
        <v>3477802.75</v>
      </c>
      <c r="AE4" s="59">
        <v>3149390.25</v>
      </c>
      <c r="AF4" s="59">
        <v>2781853.5</v>
      </c>
      <c r="AG4" s="59">
        <v>3880435.5</v>
      </c>
      <c r="AH4" s="59">
        <v>3624772</v>
      </c>
      <c r="AI4" s="59">
        <v>4112214</v>
      </c>
      <c r="AJ4" s="59">
        <v>4852323.5</v>
      </c>
      <c r="AK4" s="59">
        <v>3351208.25</v>
      </c>
      <c r="AL4" s="59">
        <v>3105145</v>
      </c>
      <c r="AM4" s="59">
        <v>3647618.75</v>
      </c>
      <c r="AN4" s="59">
        <v>3569334</v>
      </c>
      <c r="AO4" s="59">
        <v>5502797</v>
      </c>
      <c r="AP4" s="59">
        <v>3626336.75</v>
      </c>
      <c r="AQ4" s="59">
        <v>2992191.25</v>
      </c>
      <c r="AR4" s="59">
        <v>3349801.25</v>
      </c>
      <c r="AS4" s="59">
        <v>3719055.75</v>
      </c>
      <c r="AT4" s="59">
        <v>3767828.5</v>
      </c>
      <c r="AU4" s="59">
        <v>6109601.5</v>
      </c>
      <c r="AV4" s="59">
        <v>4235179</v>
      </c>
      <c r="AW4" s="59">
        <v>3663075.25</v>
      </c>
      <c r="AX4" s="59">
        <v>3709755.25</v>
      </c>
      <c r="AY4" s="59">
        <v>3506933</v>
      </c>
      <c r="AZ4" s="59">
        <v>4266290</v>
      </c>
      <c r="BA4" s="59">
        <v>5202839.5</v>
      </c>
      <c r="BB4" s="59">
        <v>3891615.25</v>
      </c>
      <c r="BC4" s="59">
        <v>3183403.75</v>
      </c>
      <c r="BD4" s="59">
        <v>3940370.25</v>
      </c>
      <c r="BE4" s="59">
        <v>3446103</v>
      </c>
      <c r="BF4" s="59">
        <v>3891672.75</v>
      </c>
      <c r="BG4" s="59">
        <v>6213962</v>
      </c>
      <c r="BH4" s="59">
        <v>4345940.5</v>
      </c>
      <c r="BI4" s="59">
        <v>4140658.75</v>
      </c>
      <c r="BJ4" s="59">
        <v>3424785.5</v>
      </c>
      <c r="BK4" s="59">
        <v>3614787.5</v>
      </c>
      <c r="BL4" s="59">
        <v>4957714.5</v>
      </c>
      <c r="BM4" s="59">
        <v>4996957</v>
      </c>
      <c r="BN4" s="59">
        <v>4093649</v>
      </c>
      <c r="BO4" s="59">
        <v>3860207</v>
      </c>
      <c r="BP4" s="59">
        <v>3842059</v>
      </c>
      <c r="BQ4" s="59">
        <v>3856634.25</v>
      </c>
      <c r="BR4" s="59">
        <v>4990668.5</v>
      </c>
      <c r="BS4" s="59">
        <v>6719668</v>
      </c>
      <c r="BT4" s="59">
        <v>5261645.5</v>
      </c>
      <c r="BU4" s="59">
        <v>5574100.5</v>
      </c>
      <c r="BV4" s="59">
        <v>3522152</v>
      </c>
      <c r="BW4" s="59">
        <v>4323003.5</v>
      </c>
      <c r="BX4" s="59">
        <v>6076095.5</v>
      </c>
      <c r="BY4" s="59">
        <v>5712389</v>
      </c>
      <c r="BZ4" s="59">
        <v>4715852</v>
      </c>
      <c r="CA4" s="59">
        <v>5117803.5</v>
      </c>
      <c r="CB4" s="59">
        <v>4044629.25</v>
      </c>
      <c r="CC4" s="59">
        <v>4537260.5</v>
      </c>
      <c r="CD4" s="59">
        <v>6568333</v>
      </c>
      <c r="CE4" s="59">
        <v>7742916.5</v>
      </c>
      <c r="CF4" s="59">
        <v>7492688</v>
      </c>
      <c r="CG4" s="59">
        <v>6117297.5</v>
      </c>
      <c r="CH4" s="59">
        <v>4226029</v>
      </c>
      <c r="CI4" s="59">
        <v>5946898.5</v>
      </c>
      <c r="CJ4" s="59">
        <v>6661209</v>
      </c>
      <c r="CK4" s="59">
        <v>6399729</v>
      </c>
      <c r="CL4" s="59">
        <v>6040528.5</v>
      </c>
      <c r="CM4" s="59">
        <v>5223558</v>
      </c>
      <c r="CN4" s="59">
        <v>4621341.5</v>
      </c>
      <c r="CO4" s="59">
        <v>6422074</v>
      </c>
      <c r="CP4" s="59">
        <v>6147926.5</v>
      </c>
      <c r="CQ4" s="59">
        <v>7919372</v>
      </c>
      <c r="CR4" s="59">
        <v>9260415</v>
      </c>
      <c r="CS4" s="59">
        <v>5990069.5</v>
      </c>
      <c r="CT4" s="59">
        <v>5237096</v>
      </c>
      <c r="CU4" s="59">
        <v>6235460</v>
      </c>
      <c r="CV4" s="59">
        <v>6294929.5</v>
      </c>
      <c r="CW4" s="59">
        <v>7803746</v>
      </c>
      <c r="CX4" s="59">
        <v>5163137.5</v>
      </c>
      <c r="CY4" s="59">
        <v>4481645.5</v>
      </c>
      <c r="CZ4" s="59">
        <v>4339768</v>
      </c>
      <c r="DA4" s="59">
        <v>5858234</v>
      </c>
      <c r="DB4" s="59">
        <v>5203565.5</v>
      </c>
      <c r="DC4" s="59">
        <v>8506033</v>
      </c>
      <c r="DD4" s="59">
        <v>7012600</v>
      </c>
      <c r="DE4" s="59">
        <v>5291048.5</v>
      </c>
      <c r="DF4" s="59">
        <v>5240830</v>
      </c>
      <c r="DG4" s="59">
        <v>5297846.5</v>
      </c>
      <c r="DH4" s="59">
        <v>5253661.5</v>
      </c>
      <c r="DI4" s="59">
        <v>7284986</v>
      </c>
      <c r="DJ4" s="59">
        <v>5315084.5</v>
      </c>
      <c r="DK4" s="59">
        <v>4653034</v>
      </c>
      <c r="DL4" s="59">
        <v>5013920</v>
      </c>
      <c r="DM4" s="59">
        <v>5456643</v>
      </c>
      <c r="DN4" s="59">
        <v>5323159.5</v>
      </c>
      <c r="DO4" s="59">
        <v>9526492</v>
      </c>
      <c r="DP4" s="59">
        <v>6237923</v>
      </c>
      <c r="DQ4" s="59">
        <v>5488037</v>
      </c>
      <c r="DR4" s="59">
        <v>5491516</v>
      </c>
      <c r="DS4" s="59">
        <v>5478976</v>
      </c>
      <c r="DT4" s="59">
        <v>6810356</v>
      </c>
      <c r="DU4" s="59">
        <v>7534533.5</v>
      </c>
      <c r="DV4" s="59">
        <v>5427591</v>
      </c>
      <c r="DW4" s="59">
        <v>4845928</v>
      </c>
      <c r="DX4" s="59">
        <v>5821142.5</v>
      </c>
      <c r="DY4" s="59">
        <v>5146206.5</v>
      </c>
      <c r="DZ4" s="59">
        <v>5414547.5</v>
      </c>
      <c r="EA4" s="59">
        <v>9536110</v>
      </c>
      <c r="EB4" s="59">
        <v>6341820.5</v>
      </c>
      <c r="EC4" s="59">
        <v>6312338</v>
      </c>
      <c r="ED4" s="59">
        <v>4975395.5</v>
      </c>
      <c r="EE4" s="59">
        <v>5523397.5</v>
      </c>
      <c r="EF4" s="59">
        <v>7628533.5</v>
      </c>
      <c r="EG4" s="59">
        <v>6966482</v>
      </c>
      <c r="EH4" s="59">
        <v>5427010.5</v>
      </c>
      <c r="EI4" s="59">
        <v>6246001</v>
      </c>
      <c r="EJ4" s="59">
        <v>4726986</v>
      </c>
      <c r="EK4" s="59">
        <v>5320431</v>
      </c>
      <c r="EL4" s="59">
        <v>6838075.5</v>
      </c>
      <c r="EM4" s="59">
        <v>8043372</v>
      </c>
      <c r="EN4" s="59">
        <v>7609999.5</v>
      </c>
      <c r="EO4" s="59">
        <v>6559815</v>
      </c>
      <c r="EP4" s="59">
        <v>4553242</v>
      </c>
      <c r="EQ4" s="59">
        <v>6437125</v>
      </c>
      <c r="ER4" s="59">
        <v>7176134</v>
      </c>
      <c r="ES4" s="59">
        <v>7175119</v>
      </c>
      <c r="ET4" s="59">
        <v>6021665</v>
      </c>
      <c r="EU4" s="59">
        <v>6426705</v>
      </c>
      <c r="EV4" s="59">
        <v>4947730</v>
      </c>
      <c r="EW4" s="59">
        <v>6166095.5</v>
      </c>
      <c r="EX4" s="59">
        <v>6553837</v>
      </c>
      <c r="EY4" s="59">
        <v>8374127.5</v>
      </c>
      <c r="EZ4" s="59">
        <v>8643731</v>
      </c>
      <c r="FA4" s="59">
        <v>5992546.5</v>
      </c>
      <c r="FB4" s="59">
        <v>4855290</v>
      </c>
      <c r="FC4" s="59">
        <v>7398878.5</v>
      </c>
      <c r="FD4" s="59">
        <v>6921489.5</v>
      </c>
      <c r="FE4" s="59">
        <v>8688050</v>
      </c>
      <c r="FF4" s="59">
        <v>6371206</v>
      </c>
      <c r="FG4" s="59">
        <v>6284269.5</v>
      </c>
      <c r="FH4" s="59">
        <v>5372481.5</v>
      </c>
      <c r="FI4" s="59">
        <v>7378610.5</v>
      </c>
      <c r="FJ4" s="59">
        <v>6385684</v>
      </c>
      <c r="FK4" s="59">
        <v>8005176</v>
      </c>
      <c r="FL4" s="59">
        <v>9328111</v>
      </c>
      <c r="FM4" s="59">
        <v>6544699</v>
      </c>
      <c r="FN4" s="59">
        <v>6019812</v>
      </c>
      <c r="FO4" s="59">
        <v>7292245</v>
      </c>
      <c r="FP4" s="59">
        <v>7341776.5</v>
      </c>
      <c r="FQ4" s="59">
        <v>10164262</v>
      </c>
      <c r="FR4" s="59">
        <v>6668042.5</v>
      </c>
      <c r="FS4" s="59">
        <v>5946624</v>
      </c>
      <c r="FT4" s="59">
        <v>5668222</v>
      </c>
      <c r="FU4" s="59">
        <v>7775093</v>
      </c>
      <c r="FV4" s="59">
        <v>6735368</v>
      </c>
      <c r="FW4" s="59">
        <v>10490096</v>
      </c>
      <c r="FX4" s="59">
        <v>8795516</v>
      </c>
      <c r="FY4" s="59">
        <v>6890164.5</v>
      </c>
      <c r="FZ4" s="59">
        <v>7058491.5</v>
      </c>
      <c r="GA4" s="59">
        <v>6965389</v>
      </c>
      <c r="GB4" s="59">
        <v>6999307.5</v>
      </c>
    </row>
    <row r="5" spans="2:184">
      <c r="B5" s="462" t="s">
        <v>67</v>
      </c>
      <c r="C5" s="462" t="s">
        <v>61</v>
      </c>
      <c r="D5" s="406" t="s">
        <v>70</v>
      </c>
      <c r="E5" s="59">
        <v>2175497</v>
      </c>
      <c r="F5" s="59">
        <v>1912528.62</v>
      </c>
      <c r="G5" s="59">
        <v>2164517.75</v>
      </c>
      <c r="H5" s="59">
        <v>1372376.38</v>
      </c>
      <c r="I5" s="59">
        <v>1329788.75</v>
      </c>
      <c r="J5" s="59">
        <v>1228780.25</v>
      </c>
      <c r="K5" s="59">
        <v>1129224.8799999999</v>
      </c>
      <c r="L5" s="59">
        <v>1031801.75</v>
      </c>
      <c r="M5" s="59">
        <v>819015.62</v>
      </c>
      <c r="N5" s="59">
        <v>742283.31</v>
      </c>
      <c r="O5" s="59">
        <v>1067390.75</v>
      </c>
      <c r="P5" s="59">
        <v>1143132.3799999999</v>
      </c>
      <c r="Q5" s="59">
        <v>1374008.62</v>
      </c>
      <c r="R5" s="59">
        <v>1207816.8799999999</v>
      </c>
      <c r="S5" s="59">
        <v>1247934.6200000001</v>
      </c>
      <c r="T5" s="59">
        <v>803550.38</v>
      </c>
      <c r="U5" s="59">
        <v>876269.06</v>
      </c>
      <c r="V5" s="59">
        <v>710211.5</v>
      </c>
      <c r="W5" s="59">
        <v>731200.44</v>
      </c>
      <c r="X5" s="59">
        <v>821067.31</v>
      </c>
      <c r="Y5" s="59">
        <v>738188.94</v>
      </c>
      <c r="Z5" s="59">
        <v>741893.38</v>
      </c>
      <c r="AA5" s="59">
        <v>1221888.6200000001</v>
      </c>
      <c r="AB5" s="59">
        <v>1032572.75</v>
      </c>
      <c r="AC5" s="59">
        <v>1592848</v>
      </c>
      <c r="AD5" s="59">
        <v>1244013.6200000001</v>
      </c>
      <c r="AE5" s="59">
        <v>1158246.3799999999</v>
      </c>
      <c r="AF5" s="59">
        <v>834205.69</v>
      </c>
      <c r="AG5" s="59">
        <v>1018451.44</v>
      </c>
      <c r="AH5" s="59">
        <v>677797</v>
      </c>
      <c r="AI5" s="59">
        <v>692445.38</v>
      </c>
      <c r="AJ5" s="59">
        <v>876790.81</v>
      </c>
      <c r="AK5" s="59">
        <v>764285.25</v>
      </c>
      <c r="AL5" s="59">
        <v>878175.69</v>
      </c>
      <c r="AM5" s="59">
        <v>1154090</v>
      </c>
      <c r="AN5" s="59">
        <v>1086273.75</v>
      </c>
      <c r="AO5" s="59">
        <v>1897623.25</v>
      </c>
      <c r="AP5" s="59">
        <v>1310725.25</v>
      </c>
      <c r="AQ5" s="59">
        <v>1096088</v>
      </c>
      <c r="AR5" s="59">
        <v>1003163.62</v>
      </c>
      <c r="AS5" s="59">
        <v>973783.56</v>
      </c>
      <c r="AT5" s="59">
        <v>714482.06</v>
      </c>
      <c r="AU5" s="59">
        <v>1028003</v>
      </c>
      <c r="AV5" s="59">
        <v>764156</v>
      </c>
      <c r="AW5" s="59">
        <v>837638.12</v>
      </c>
      <c r="AX5" s="59">
        <v>1053992.1200000001</v>
      </c>
      <c r="AY5" s="59">
        <v>1105223.6200000001</v>
      </c>
      <c r="AZ5" s="59">
        <v>1349606.75</v>
      </c>
      <c r="BA5" s="59">
        <v>1831951.75</v>
      </c>
      <c r="BB5" s="59">
        <v>1404156.38</v>
      </c>
      <c r="BC5" s="59">
        <v>1163215.5</v>
      </c>
      <c r="BD5" s="59">
        <v>1180918</v>
      </c>
      <c r="BE5" s="59">
        <v>893354.44</v>
      </c>
      <c r="BF5" s="59">
        <v>733093.94</v>
      </c>
      <c r="BG5" s="59">
        <v>1049651.1200000001</v>
      </c>
      <c r="BH5" s="59">
        <v>779230.38</v>
      </c>
      <c r="BI5" s="59">
        <v>956435.69</v>
      </c>
      <c r="BJ5" s="59">
        <v>974853.12</v>
      </c>
      <c r="BK5" s="59">
        <v>1146035.5</v>
      </c>
      <c r="BL5" s="59">
        <v>1489282.12</v>
      </c>
      <c r="BM5" s="59">
        <v>1711564.88</v>
      </c>
      <c r="BN5" s="59">
        <v>1477246.5</v>
      </c>
      <c r="BO5" s="59">
        <v>1407560.25</v>
      </c>
      <c r="BP5" s="59">
        <v>1148091.1200000001</v>
      </c>
      <c r="BQ5" s="59">
        <v>1004579.69</v>
      </c>
      <c r="BR5" s="59">
        <v>932997.31</v>
      </c>
      <c r="BS5" s="59">
        <v>1128064.5</v>
      </c>
      <c r="BT5" s="59">
        <v>939150.25</v>
      </c>
      <c r="BU5" s="59">
        <v>1287119.6200000001</v>
      </c>
      <c r="BV5" s="59">
        <v>1010062.44</v>
      </c>
      <c r="BW5" s="59">
        <v>1371180.5</v>
      </c>
      <c r="BX5" s="59">
        <v>1834000.62</v>
      </c>
      <c r="BY5" s="59">
        <v>1954581.75</v>
      </c>
      <c r="BZ5" s="59">
        <v>1700979.88</v>
      </c>
      <c r="CA5" s="59">
        <v>1861579.25</v>
      </c>
      <c r="CB5" s="59">
        <v>1204654.1200000001</v>
      </c>
      <c r="CC5" s="59">
        <v>1179916</v>
      </c>
      <c r="CD5" s="59">
        <v>1222874.6200000001</v>
      </c>
      <c r="CE5" s="59">
        <v>1293437.3799999999</v>
      </c>
      <c r="CF5" s="59">
        <v>1333047.3799999999</v>
      </c>
      <c r="CG5" s="59">
        <v>1415086.25</v>
      </c>
      <c r="CH5" s="59">
        <v>1212106.8799999999</v>
      </c>
      <c r="CI5" s="59">
        <v>1879927.62</v>
      </c>
      <c r="CJ5" s="59">
        <v>1997428.12</v>
      </c>
      <c r="CK5" s="59">
        <v>2210108.25</v>
      </c>
      <c r="CL5" s="59">
        <v>2135017.75</v>
      </c>
      <c r="CM5" s="59">
        <v>1911903.75</v>
      </c>
      <c r="CN5" s="59">
        <v>1373704.5</v>
      </c>
      <c r="CO5" s="59">
        <v>1682935</v>
      </c>
      <c r="CP5" s="59">
        <v>1144880.8799999999</v>
      </c>
      <c r="CQ5" s="59">
        <v>1327948.5</v>
      </c>
      <c r="CR5" s="59">
        <v>1650748.12</v>
      </c>
      <c r="CS5" s="59">
        <v>1378781.38</v>
      </c>
      <c r="CT5" s="59">
        <v>1472379</v>
      </c>
      <c r="CU5" s="59">
        <v>1972614.75</v>
      </c>
      <c r="CV5" s="59">
        <v>1907555</v>
      </c>
      <c r="CW5" s="59">
        <v>3498306.75</v>
      </c>
      <c r="CX5" s="59">
        <v>2441053.5</v>
      </c>
      <c r="CY5" s="59">
        <v>2123395</v>
      </c>
      <c r="CZ5" s="59">
        <v>1980102.75</v>
      </c>
      <c r="DA5" s="59">
        <v>2492695.5</v>
      </c>
      <c r="DB5" s="59">
        <v>2249981.25</v>
      </c>
      <c r="DC5" s="59">
        <v>3349805.25</v>
      </c>
      <c r="DD5" s="59">
        <v>2881884.5</v>
      </c>
      <c r="DE5" s="59">
        <v>2129127.25</v>
      </c>
      <c r="DF5" s="59">
        <v>2415791.75</v>
      </c>
      <c r="DG5" s="59">
        <v>2386488.25</v>
      </c>
      <c r="DH5" s="59">
        <v>2341770.5</v>
      </c>
      <c r="DI5" s="59">
        <v>3273033.5</v>
      </c>
      <c r="DJ5" s="59">
        <v>2512925.75</v>
      </c>
      <c r="DK5" s="59">
        <v>2201425.25</v>
      </c>
      <c r="DL5" s="59">
        <v>2285124.25</v>
      </c>
      <c r="DM5" s="59">
        <v>2301797.25</v>
      </c>
      <c r="DN5" s="59">
        <v>2290039.75</v>
      </c>
      <c r="DO5" s="59">
        <v>3771175</v>
      </c>
      <c r="DP5" s="59">
        <v>2558501.25</v>
      </c>
      <c r="DQ5" s="59">
        <v>2200134</v>
      </c>
      <c r="DR5" s="59">
        <v>2544867.75</v>
      </c>
      <c r="DS5" s="59">
        <v>2468425.5</v>
      </c>
      <c r="DT5" s="59">
        <v>3056952.75</v>
      </c>
      <c r="DU5" s="59">
        <v>3365760.25</v>
      </c>
      <c r="DV5" s="59">
        <v>2566227.75</v>
      </c>
      <c r="DW5" s="59">
        <v>2288198.5</v>
      </c>
      <c r="DX5" s="59">
        <v>2664004.75</v>
      </c>
      <c r="DY5" s="59">
        <v>2138675.5</v>
      </c>
      <c r="DZ5" s="59">
        <v>2319199</v>
      </c>
      <c r="EA5" s="59">
        <v>3787589.25</v>
      </c>
      <c r="EB5" s="59">
        <v>2591610</v>
      </c>
      <c r="EC5" s="59">
        <v>2549685.25</v>
      </c>
      <c r="ED5" s="59">
        <v>2321839.75</v>
      </c>
      <c r="EE5" s="59">
        <v>2504014</v>
      </c>
      <c r="EF5" s="59">
        <v>3416593.5</v>
      </c>
      <c r="EG5" s="59">
        <v>3100120</v>
      </c>
      <c r="EH5" s="59">
        <v>2565433.25</v>
      </c>
      <c r="EI5" s="59">
        <v>2936379</v>
      </c>
      <c r="EJ5" s="59">
        <v>2150642</v>
      </c>
      <c r="EK5" s="59">
        <v>2209281.75</v>
      </c>
      <c r="EL5" s="59">
        <v>2900239</v>
      </c>
      <c r="EM5" s="59">
        <v>3110807.25</v>
      </c>
      <c r="EN5" s="59">
        <v>3103324.25</v>
      </c>
      <c r="EO5" s="59">
        <v>2641179.25</v>
      </c>
      <c r="EP5" s="59">
        <v>2147878</v>
      </c>
      <c r="EQ5" s="59">
        <v>2906467.75</v>
      </c>
      <c r="ER5" s="59">
        <v>3206506.5</v>
      </c>
      <c r="ES5" s="59">
        <v>3216174.5</v>
      </c>
      <c r="ET5" s="59">
        <v>2767904.5</v>
      </c>
      <c r="EU5" s="59">
        <v>3059029</v>
      </c>
      <c r="EV5" s="59">
        <v>2252904</v>
      </c>
      <c r="EW5" s="59">
        <v>2729841</v>
      </c>
      <c r="EX5" s="59">
        <v>2796834.5</v>
      </c>
      <c r="EY5" s="59">
        <v>3248063</v>
      </c>
      <c r="EZ5" s="59">
        <v>3524437.5</v>
      </c>
      <c r="FA5" s="59">
        <v>2568055.25</v>
      </c>
      <c r="FB5" s="59">
        <v>2224161.75</v>
      </c>
      <c r="FC5" s="59">
        <v>3376695.25</v>
      </c>
      <c r="FD5" s="59">
        <v>3075947.75</v>
      </c>
      <c r="FE5" s="59">
        <v>3843531.25</v>
      </c>
      <c r="FF5" s="59">
        <v>2973122.5</v>
      </c>
      <c r="FG5" s="59">
        <v>2971538.25</v>
      </c>
      <c r="FH5" s="59">
        <v>2443553.25</v>
      </c>
      <c r="FI5" s="59">
        <v>3257848</v>
      </c>
      <c r="FJ5" s="59">
        <v>2703041</v>
      </c>
      <c r="FK5" s="59">
        <v>3075928</v>
      </c>
      <c r="FL5" s="59">
        <v>3793155</v>
      </c>
      <c r="FM5" s="59">
        <v>2777026.75</v>
      </c>
      <c r="FN5" s="59">
        <v>2773215.5</v>
      </c>
      <c r="FO5" s="59">
        <v>3304958.25</v>
      </c>
      <c r="FP5" s="59">
        <v>3287313.25</v>
      </c>
      <c r="FQ5" s="59">
        <v>4534415.5</v>
      </c>
      <c r="FR5" s="59">
        <v>3142718.25</v>
      </c>
      <c r="FS5" s="59">
        <v>2806664</v>
      </c>
      <c r="FT5" s="59">
        <v>2575836.25</v>
      </c>
      <c r="FU5" s="59">
        <v>3434264.25</v>
      </c>
      <c r="FV5" s="59">
        <v>2894798.5</v>
      </c>
      <c r="FW5" s="59">
        <v>4099900.75</v>
      </c>
      <c r="FX5" s="59">
        <v>3566603</v>
      </c>
      <c r="FY5" s="59">
        <v>2922211</v>
      </c>
      <c r="FZ5" s="59">
        <v>3269817.25</v>
      </c>
      <c r="GA5" s="59">
        <v>3146494.25</v>
      </c>
      <c r="GB5" s="59">
        <v>3105801</v>
      </c>
    </row>
    <row r="6" spans="2:184">
      <c r="B6" s="462" t="s">
        <v>67</v>
      </c>
      <c r="C6" s="462" t="s">
        <v>61</v>
      </c>
      <c r="D6" s="406" t="s">
        <v>71</v>
      </c>
      <c r="E6" s="59">
        <v>18607758</v>
      </c>
      <c r="F6" s="59">
        <v>15537329</v>
      </c>
      <c r="G6" s="59">
        <v>14724218</v>
      </c>
      <c r="H6" s="59">
        <v>15147078</v>
      </c>
      <c r="I6" s="59">
        <v>15902331</v>
      </c>
      <c r="J6" s="59">
        <v>16548881</v>
      </c>
      <c r="K6" s="59">
        <v>22973922</v>
      </c>
      <c r="L6" s="59">
        <v>17483142</v>
      </c>
      <c r="M6" s="59">
        <v>9404946</v>
      </c>
      <c r="N6" s="59">
        <v>9002118</v>
      </c>
      <c r="O6" s="59">
        <v>8406177</v>
      </c>
      <c r="P6" s="59">
        <v>10603945</v>
      </c>
      <c r="Q6" s="59">
        <v>12699973</v>
      </c>
      <c r="R6" s="59">
        <v>10763114</v>
      </c>
      <c r="S6" s="59">
        <v>9767302</v>
      </c>
      <c r="T6" s="59">
        <v>9645909</v>
      </c>
      <c r="U6" s="59">
        <v>9700955</v>
      </c>
      <c r="V6" s="59">
        <v>11307946</v>
      </c>
      <c r="W6" s="59">
        <v>13945694</v>
      </c>
      <c r="X6" s="59">
        <v>13565926</v>
      </c>
      <c r="Y6" s="59">
        <v>10397118</v>
      </c>
      <c r="Z6" s="59">
        <v>9434188</v>
      </c>
      <c r="AA6" s="59">
        <v>8380095</v>
      </c>
      <c r="AB6" s="59">
        <v>11457341</v>
      </c>
      <c r="AC6" s="59">
        <v>11793978</v>
      </c>
      <c r="AD6" s="59">
        <v>11193600</v>
      </c>
      <c r="AE6" s="59">
        <v>10710704</v>
      </c>
      <c r="AF6" s="59">
        <v>9680198</v>
      </c>
      <c r="AG6" s="59">
        <v>9375684</v>
      </c>
      <c r="AH6" s="59">
        <v>12554296</v>
      </c>
      <c r="AI6" s="59">
        <v>14998623</v>
      </c>
      <c r="AJ6" s="59">
        <v>13947257</v>
      </c>
      <c r="AK6" s="59">
        <v>10686899</v>
      </c>
      <c r="AL6" s="59">
        <v>9571424</v>
      </c>
      <c r="AM6" s="59">
        <v>9303014</v>
      </c>
      <c r="AN6" s="59">
        <v>11468738</v>
      </c>
      <c r="AO6" s="59">
        <v>11615697</v>
      </c>
      <c r="AP6" s="59">
        <v>12013128</v>
      </c>
      <c r="AQ6" s="59">
        <v>11577731</v>
      </c>
      <c r="AR6" s="59">
        <v>9586344</v>
      </c>
      <c r="AS6" s="59">
        <v>10200001</v>
      </c>
      <c r="AT6" s="59">
        <v>13118663</v>
      </c>
      <c r="AU6" s="59">
        <v>13552806</v>
      </c>
      <c r="AV6" s="59">
        <v>15794191</v>
      </c>
      <c r="AW6" s="59">
        <v>10833652</v>
      </c>
      <c r="AX6" s="59">
        <v>9280618</v>
      </c>
      <c r="AY6" s="59">
        <v>9925319</v>
      </c>
      <c r="AZ6" s="59">
        <v>11270449</v>
      </c>
      <c r="BA6" s="59">
        <v>12948680</v>
      </c>
      <c r="BB6" s="59">
        <v>12349710</v>
      </c>
      <c r="BC6" s="59">
        <v>11892690</v>
      </c>
      <c r="BD6" s="59">
        <v>9402260</v>
      </c>
      <c r="BE6" s="59">
        <v>10828881</v>
      </c>
      <c r="BF6" s="59">
        <v>13870026</v>
      </c>
      <c r="BG6" s="59">
        <v>14311144</v>
      </c>
      <c r="BH6" s="59">
        <v>16663984</v>
      </c>
      <c r="BI6" s="59">
        <v>10655771</v>
      </c>
      <c r="BJ6" s="59">
        <v>10151729</v>
      </c>
      <c r="BK6" s="59">
        <v>10337809</v>
      </c>
      <c r="BL6" s="59">
        <v>11322006</v>
      </c>
      <c r="BM6" s="59">
        <v>14215956</v>
      </c>
      <c r="BN6" s="59">
        <v>12967044</v>
      </c>
      <c r="BO6" s="59">
        <v>12042588</v>
      </c>
      <c r="BP6" s="59">
        <v>10400754</v>
      </c>
      <c r="BQ6" s="59">
        <v>11370356</v>
      </c>
      <c r="BR6" s="59">
        <v>13995103</v>
      </c>
      <c r="BS6" s="59">
        <v>15825503</v>
      </c>
      <c r="BT6" s="59">
        <v>17480562</v>
      </c>
      <c r="BU6" s="59">
        <v>10643476</v>
      </c>
      <c r="BV6" s="59">
        <v>11161617</v>
      </c>
      <c r="BW6" s="59">
        <v>10888213</v>
      </c>
      <c r="BX6" s="59">
        <v>11924633</v>
      </c>
      <c r="BY6" s="59">
        <v>15216891</v>
      </c>
      <c r="BZ6" s="59">
        <v>14303312</v>
      </c>
      <c r="CA6" s="59">
        <v>13180857</v>
      </c>
      <c r="CB6" s="59">
        <v>12718410</v>
      </c>
      <c r="CC6" s="59">
        <v>13727604</v>
      </c>
      <c r="CD6" s="59">
        <v>16530348</v>
      </c>
      <c r="CE6" s="59">
        <v>21059552</v>
      </c>
      <c r="CF6" s="59">
        <v>21981452</v>
      </c>
      <c r="CG6" s="59">
        <v>15608453</v>
      </c>
      <c r="CH6" s="59">
        <v>15762192</v>
      </c>
      <c r="CI6" s="59">
        <v>14737148</v>
      </c>
      <c r="CJ6" s="59">
        <v>18428138</v>
      </c>
      <c r="CK6" s="59">
        <v>21541948</v>
      </c>
      <c r="CL6" s="59">
        <v>19571612</v>
      </c>
      <c r="CM6" s="59">
        <v>19176820</v>
      </c>
      <c r="CN6" s="59">
        <v>17570132</v>
      </c>
      <c r="CO6" s="59">
        <v>17355038</v>
      </c>
      <c r="CP6" s="59">
        <v>24984818</v>
      </c>
      <c r="CQ6" s="59">
        <v>30567034</v>
      </c>
      <c r="CR6" s="59">
        <v>29049200</v>
      </c>
      <c r="CS6" s="59">
        <v>22939960</v>
      </c>
      <c r="CT6" s="59">
        <v>20708786</v>
      </c>
      <c r="CU6" s="59">
        <v>20102270</v>
      </c>
      <c r="CV6" s="59">
        <v>26197092</v>
      </c>
      <c r="CW6" s="59">
        <v>26578196</v>
      </c>
      <c r="CX6" s="59">
        <v>26504630</v>
      </c>
      <c r="CY6" s="59">
        <v>25720606</v>
      </c>
      <c r="CZ6" s="59">
        <v>23415912</v>
      </c>
      <c r="DA6" s="59">
        <v>22670926</v>
      </c>
      <c r="DB6" s="59">
        <v>32230824</v>
      </c>
      <c r="DC6" s="59">
        <v>35915784</v>
      </c>
      <c r="DD6" s="59">
        <v>37537296</v>
      </c>
      <c r="DE6" s="59">
        <v>26876294</v>
      </c>
      <c r="DF6" s="59">
        <v>22500986</v>
      </c>
      <c r="DG6" s="59">
        <v>23447732</v>
      </c>
      <c r="DH6" s="59">
        <v>29699330</v>
      </c>
      <c r="DI6" s="59">
        <v>29050322</v>
      </c>
      <c r="DJ6" s="59">
        <v>27216124</v>
      </c>
      <c r="DK6" s="59">
        <v>26516930</v>
      </c>
      <c r="DL6" s="59">
        <v>22380304</v>
      </c>
      <c r="DM6" s="59">
        <v>23866212</v>
      </c>
      <c r="DN6" s="59">
        <v>33870656</v>
      </c>
      <c r="DO6" s="59">
        <v>34692100</v>
      </c>
      <c r="DP6" s="59">
        <v>39310476</v>
      </c>
      <c r="DQ6" s="59">
        <v>27745054</v>
      </c>
      <c r="DR6" s="59">
        <v>23139380</v>
      </c>
      <c r="DS6" s="59">
        <v>24760120</v>
      </c>
      <c r="DT6" s="59">
        <v>28647374</v>
      </c>
      <c r="DU6" s="59">
        <v>29894154</v>
      </c>
      <c r="DV6" s="59">
        <v>27827636</v>
      </c>
      <c r="DW6" s="59">
        <v>27120462</v>
      </c>
      <c r="DX6" s="59">
        <v>21780256</v>
      </c>
      <c r="DY6" s="59">
        <v>26025576</v>
      </c>
      <c r="DZ6" s="59">
        <v>34767652</v>
      </c>
      <c r="EA6" s="59">
        <v>34701432</v>
      </c>
      <c r="EB6" s="59">
        <v>39553048</v>
      </c>
      <c r="EC6" s="59">
        <v>26709936</v>
      </c>
      <c r="ED6" s="59">
        <v>24509300</v>
      </c>
      <c r="EE6" s="59">
        <v>24884964</v>
      </c>
      <c r="EF6" s="59">
        <v>27580292</v>
      </c>
      <c r="EG6" s="59">
        <v>30682510</v>
      </c>
      <c r="EH6" s="59">
        <v>29444500</v>
      </c>
      <c r="EI6" s="59">
        <v>25598174</v>
      </c>
      <c r="EJ6" s="59">
        <v>24092534</v>
      </c>
      <c r="EK6" s="59">
        <v>26261138</v>
      </c>
      <c r="EL6" s="59">
        <v>31293126</v>
      </c>
      <c r="EM6" s="59">
        <v>38655396</v>
      </c>
      <c r="EN6" s="59">
        <v>40253464</v>
      </c>
      <c r="EO6" s="59">
        <v>28023858</v>
      </c>
      <c r="EP6" s="59">
        <v>25998762</v>
      </c>
      <c r="EQ6" s="59">
        <v>23887572</v>
      </c>
      <c r="ER6" s="59">
        <v>29738200</v>
      </c>
      <c r="ES6" s="59">
        <v>32554348</v>
      </c>
      <c r="ET6" s="59">
        <v>29042726</v>
      </c>
      <c r="EU6" s="59">
        <v>26702054</v>
      </c>
      <c r="EV6" s="59">
        <v>25310264</v>
      </c>
      <c r="EW6" s="59">
        <v>25626716</v>
      </c>
      <c r="EX6" s="59">
        <v>33498284</v>
      </c>
      <c r="EY6" s="59">
        <v>40601292</v>
      </c>
      <c r="EZ6" s="59">
        <v>39263260</v>
      </c>
      <c r="FA6" s="59">
        <v>30652750</v>
      </c>
      <c r="FB6" s="59">
        <v>27493938</v>
      </c>
      <c r="FC6" s="59">
        <v>23671080</v>
      </c>
      <c r="FD6" s="59">
        <v>32030254</v>
      </c>
      <c r="FE6" s="59">
        <v>32385582</v>
      </c>
      <c r="FF6" s="59">
        <v>30654936</v>
      </c>
      <c r="FG6" s="59">
        <v>29057950</v>
      </c>
      <c r="FH6" s="59">
        <v>26220666</v>
      </c>
      <c r="FI6" s="59">
        <v>26197060</v>
      </c>
      <c r="FJ6" s="59">
        <v>37110740</v>
      </c>
      <c r="FK6" s="59">
        <v>43659792</v>
      </c>
      <c r="FL6" s="59">
        <v>40920172</v>
      </c>
      <c r="FM6" s="59">
        <v>32511716</v>
      </c>
      <c r="FN6" s="59">
        <v>27197168</v>
      </c>
      <c r="FO6" s="59">
        <v>25899324</v>
      </c>
      <c r="FP6" s="59">
        <v>34004080</v>
      </c>
      <c r="FQ6" s="59">
        <v>32641622</v>
      </c>
      <c r="FR6" s="59">
        <v>32247418</v>
      </c>
      <c r="FS6" s="59">
        <v>31800460</v>
      </c>
      <c r="FT6" s="59">
        <v>28074910</v>
      </c>
      <c r="FU6" s="59">
        <v>27699748</v>
      </c>
      <c r="FV6" s="59">
        <v>39370620</v>
      </c>
      <c r="FW6" s="59">
        <v>41242812</v>
      </c>
      <c r="FX6" s="59">
        <v>44377724</v>
      </c>
      <c r="FY6" s="59">
        <v>33326816</v>
      </c>
      <c r="FZ6" s="59">
        <v>27492294</v>
      </c>
      <c r="GA6" s="59">
        <v>29139080</v>
      </c>
      <c r="GB6" s="59">
        <v>36664160</v>
      </c>
    </row>
    <row r="7" spans="2:184">
      <c r="B7" s="462" t="s">
        <v>67</v>
      </c>
      <c r="C7" s="462" t="s">
        <v>61</v>
      </c>
      <c r="D7" s="406" t="s">
        <v>72</v>
      </c>
      <c r="E7" s="59">
        <v>6470066</v>
      </c>
      <c r="F7" s="59">
        <v>5957738.5</v>
      </c>
      <c r="G7" s="59">
        <v>5606015.5</v>
      </c>
      <c r="H7" s="59">
        <v>5163869.5</v>
      </c>
      <c r="I7" s="59">
        <v>4866269.5</v>
      </c>
      <c r="J7" s="59">
        <v>4660534.5</v>
      </c>
      <c r="K7" s="59">
        <v>5652747.5</v>
      </c>
      <c r="L7" s="59">
        <v>4617297.5</v>
      </c>
      <c r="M7" s="59">
        <v>2655983</v>
      </c>
      <c r="N7" s="59">
        <v>3105305.25</v>
      </c>
      <c r="O7" s="59">
        <v>2919091.5</v>
      </c>
      <c r="P7" s="59">
        <v>3532811.5</v>
      </c>
      <c r="Q7" s="59">
        <v>4147794.5</v>
      </c>
      <c r="R7" s="59">
        <v>3754912</v>
      </c>
      <c r="S7" s="59">
        <v>3309522.75</v>
      </c>
      <c r="T7" s="59">
        <v>3032131.5</v>
      </c>
      <c r="U7" s="59">
        <v>2777324</v>
      </c>
      <c r="V7" s="59">
        <v>3133887</v>
      </c>
      <c r="W7" s="59">
        <v>3665448.5</v>
      </c>
      <c r="X7" s="59">
        <v>3324300.25</v>
      </c>
      <c r="Y7" s="59">
        <v>2778089.75</v>
      </c>
      <c r="Z7" s="59">
        <v>3129366.75</v>
      </c>
      <c r="AA7" s="59">
        <v>2880645.75</v>
      </c>
      <c r="AB7" s="59">
        <v>3577647.75</v>
      </c>
      <c r="AC7" s="59">
        <v>4091583</v>
      </c>
      <c r="AD7" s="59">
        <v>3892696</v>
      </c>
      <c r="AE7" s="59">
        <v>3597662.5</v>
      </c>
      <c r="AF7" s="59">
        <v>3139435</v>
      </c>
      <c r="AG7" s="59">
        <v>2796825</v>
      </c>
      <c r="AH7" s="59">
        <v>3506243.25</v>
      </c>
      <c r="AI7" s="59">
        <v>4080823.25</v>
      </c>
      <c r="AJ7" s="59">
        <v>3542680.5</v>
      </c>
      <c r="AK7" s="59">
        <v>2905671</v>
      </c>
      <c r="AL7" s="59">
        <v>3124975</v>
      </c>
      <c r="AM7" s="59">
        <v>3158412</v>
      </c>
      <c r="AN7" s="59">
        <v>3823646.5</v>
      </c>
      <c r="AO7" s="59">
        <v>4203832.5</v>
      </c>
      <c r="AP7" s="59">
        <v>4335046</v>
      </c>
      <c r="AQ7" s="59">
        <v>4003880.75</v>
      </c>
      <c r="AR7" s="59">
        <v>3196929.25</v>
      </c>
      <c r="AS7" s="59">
        <v>3111853.25</v>
      </c>
      <c r="AT7" s="59">
        <v>3740063.5</v>
      </c>
      <c r="AU7" s="59">
        <v>3870975.75</v>
      </c>
      <c r="AV7" s="59">
        <v>4171499.75</v>
      </c>
      <c r="AW7" s="59">
        <v>3164410.25</v>
      </c>
      <c r="AX7" s="59">
        <v>3210624.25</v>
      </c>
      <c r="AY7" s="59">
        <v>3572576.5</v>
      </c>
      <c r="AZ7" s="59">
        <v>3998494.5</v>
      </c>
      <c r="BA7" s="59">
        <v>4654436.5</v>
      </c>
      <c r="BB7" s="59">
        <v>4444046</v>
      </c>
      <c r="BC7" s="59">
        <v>4225548.5</v>
      </c>
      <c r="BD7" s="59">
        <v>3218360.25</v>
      </c>
      <c r="BE7" s="59">
        <v>3335269</v>
      </c>
      <c r="BF7" s="59">
        <v>3855744</v>
      </c>
      <c r="BG7" s="59">
        <v>3934935</v>
      </c>
      <c r="BH7" s="59">
        <v>4244140</v>
      </c>
      <c r="BI7" s="59">
        <v>3102356.25</v>
      </c>
      <c r="BJ7" s="59">
        <v>3458762</v>
      </c>
      <c r="BK7" s="59">
        <v>3713887</v>
      </c>
      <c r="BL7" s="59">
        <v>3998562.25</v>
      </c>
      <c r="BM7" s="59">
        <v>5063403.5</v>
      </c>
      <c r="BN7" s="59">
        <v>4702050.5</v>
      </c>
      <c r="BO7" s="59">
        <v>4336476</v>
      </c>
      <c r="BP7" s="59">
        <v>3687114</v>
      </c>
      <c r="BQ7" s="59">
        <v>3743609.5</v>
      </c>
      <c r="BR7" s="59">
        <v>4174974</v>
      </c>
      <c r="BS7" s="59">
        <v>4888399.5</v>
      </c>
      <c r="BT7" s="59">
        <v>5096058.5</v>
      </c>
      <c r="BU7" s="59">
        <v>3606022.75</v>
      </c>
      <c r="BV7" s="59">
        <v>4235741</v>
      </c>
      <c r="BW7" s="59">
        <v>4470400</v>
      </c>
      <c r="BX7" s="59">
        <v>4884439</v>
      </c>
      <c r="BY7" s="59">
        <v>5797046</v>
      </c>
      <c r="BZ7" s="59">
        <v>5420102.5</v>
      </c>
      <c r="CA7" s="59">
        <v>4959528.5</v>
      </c>
      <c r="CB7" s="59">
        <v>4572597</v>
      </c>
      <c r="CC7" s="59">
        <v>4387086.5</v>
      </c>
      <c r="CD7" s="59">
        <v>4710293</v>
      </c>
      <c r="CE7" s="59">
        <v>6509420.5</v>
      </c>
      <c r="CF7" s="59">
        <v>6196888</v>
      </c>
      <c r="CG7" s="59">
        <v>4589111.5</v>
      </c>
      <c r="CH7" s="59">
        <v>5078407.5</v>
      </c>
      <c r="CI7" s="59">
        <v>5131484.5</v>
      </c>
      <c r="CJ7" s="59">
        <v>6203778</v>
      </c>
      <c r="CK7" s="59">
        <v>6672509.5</v>
      </c>
      <c r="CL7" s="59">
        <v>5913172.5</v>
      </c>
      <c r="CM7" s="59">
        <v>5999973.5</v>
      </c>
      <c r="CN7" s="59">
        <v>5163927</v>
      </c>
      <c r="CO7" s="59">
        <v>4621967</v>
      </c>
      <c r="CP7" s="59">
        <v>5924425.5</v>
      </c>
      <c r="CQ7" s="59">
        <v>7654882</v>
      </c>
      <c r="CR7" s="59">
        <v>6674763.5</v>
      </c>
      <c r="CS7" s="59">
        <v>5229347</v>
      </c>
      <c r="CT7" s="59">
        <v>5247566.5</v>
      </c>
      <c r="CU7" s="59">
        <v>5397324</v>
      </c>
      <c r="CV7" s="59">
        <v>6741829.5</v>
      </c>
      <c r="CW7" s="59">
        <v>5954242.5</v>
      </c>
      <c r="CX7" s="59">
        <v>5912912.5</v>
      </c>
      <c r="CY7" s="59">
        <v>6168404</v>
      </c>
      <c r="CZ7" s="59">
        <v>4825462.5</v>
      </c>
      <c r="DA7" s="59">
        <v>4237696</v>
      </c>
      <c r="DB7" s="59">
        <v>5257624</v>
      </c>
      <c r="DC7" s="59">
        <v>5767314.5</v>
      </c>
      <c r="DD7" s="59">
        <v>5954754</v>
      </c>
      <c r="DE7" s="59">
        <v>4505708</v>
      </c>
      <c r="DF7" s="59">
        <v>4554682.5</v>
      </c>
      <c r="DG7" s="59">
        <v>5353912</v>
      </c>
      <c r="DH7" s="59">
        <v>6471907</v>
      </c>
      <c r="DI7" s="59">
        <v>6473484</v>
      </c>
      <c r="DJ7" s="59">
        <v>6070133</v>
      </c>
      <c r="DK7" s="59">
        <v>6331471.5</v>
      </c>
      <c r="DL7" s="59">
        <v>4760017.5</v>
      </c>
      <c r="DM7" s="59">
        <v>4571574.5</v>
      </c>
      <c r="DN7" s="59">
        <v>5255330.5</v>
      </c>
      <c r="DO7" s="59">
        <v>5708484</v>
      </c>
      <c r="DP7" s="59">
        <v>6226539</v>
      </c>
      <c r="DQ7" s="59">
        <v>4551694</v>
      </c>
      <c r="DR7" s="59">
        <v>4855702</v>
      </c>
      <c r="DS7" s="59">
        <v>5591176</v>
      </c>
      <c r="DT7" s="59">
        <v>6170483</v>
      </c>
      <c r="DU7" s="59">
        <v>6712460</v>
      </c>
      <c r="DV7" s="59">
        <v>6225358</v>
      </c>
      <c r="DW7" s="59">
        <v>6478532.5</v>
      </c>
      <c r="DX7" s="59">
        <v>4780582.5</v>
      </c>
      <c r="DY7" s="59">
        <v>5013189.5</v>
      </c>
      <c r="DZ7" s="59">
        <v>5208551.5</v>
      </c>
      <c r="EA7" s="59">
        <v>5898543.5</v>
      </c>
      <c r="EB7" s="59">
        <v>6145031</v>
      </c>
      <c r="EC7" s="59">
        <v>4570698</v>
      </c>
      <c r="ED7" s="59">
        <v>5178903</v>
      </c>
      <c r="EE7" s="59">
        <v>5612563.5</v>
      </c>
      <c r="EF7" s="59">
        <v>6075209.5</v>
      </c>
      <c r="EG7" s="59">
        <v>7095569.5</v>
      </c>
      <c r="EH7" s="59">
        <v>6564248.5</v>
      </c>
      <c r="EI7" s="59">
        <v>6095224.5</v>
      </c>
      <c r="EJ7" s="59">
        <v>5447840.5</v>
      </c>
      <c r="EK7" s="59">
        <v>4991356</v>
      </c>
      <c r="EL7" s="59">
        <v>4911586.5</v>
      </c>
      <c r="EM7" s="59">
        <v>6724727</v>
      </c>
      <c r="EN7" s="59">
        <v>6050386</v>
      </c>
      <c r="EO7" s="59">
        <v>4844861</v>
      </c>
      <c r="EP7" s="59">
        <v>5593963.5</v>
      </c>
      <c r="EQ7" s="59">
        <v>5452941</v>
      </c>
      <c r="ER7" s="59">
        <v>6728846</v>
      </c>
      <c r="ES7" s="59">
        <v>7560910.5</v>
      </c>
      <c r="ET7" s="59">
        <v>6663843.5</v>
      </c>
      <c r="EU7" s="59">
        <v>6449465</v>
      </c>
      <c r="EV7" s="59">
        <v>5505475.5</v>
      </c>
      <c r="EW7" s="59">
        <v>5117083.5</v>
      </c>
      <c r="EX7" s="59">
        <v>5489045.5</v>
      </c>
      <c r="EY7" s="59">
        <v>6600093</v>
      </c>
      <c r="EZ7" s="59">
        <v>6291409.5</v>
      </c>
      <c r="FA7" s="59">
        <v>5090234.5</v>
      </c>
      <c r="FB7" s="59">
        <v>5860066.5</v>
      </c>
      <c r="FC7" s="59">
        <v>5521077.5</v>
      </c>
      <c r="FD7" s="59">
        <v>7092582</v>
      </c>
      <c r="FE7" s="59">
        <v>7663606.5</v>
      </c>
      <c r="FF7" s="59">
        <v>7207552</v>
      </c>
      <c r="FG7" s="59">
        <v>7304612</v>
      </c>
      <c r="FH7" s="59">
        <v>6041559.5</v>
      </c>
      <c r="FI7" s="59">
        <v>5252411.5</v>
      </c>
      <c r="FJ7" s="59">
        <v>6117720.5</v>
      </c>
      <c r="FK7" s="59">
        <v>7685129.5</v>
      </c>
      <c r="FL7" s="59">
        <v>6762137</v>
      </c>
      <c r="FM7" s="59">
        <v>5450435</v>
      </c>
      <c r="FN7" s="59">
        <v>6214944.5</v>
      </c>
      <c r="FO7" s="59">
        <v>6321518.5</v>
      </c>
      <c r="FP7" s="59">
        <v>7716326</v>
      </c>
      <c r="FQ7" s="59">
        <v>7763030</v>
      </c>
      <c r="FR7" s="59">
        <v>7700365</v>
      </c>
      <c r="FS7" s="59">
        <v>8077009.5</v>
      </c>
      <c r="FT7" s="59">
        <v>6448075.5</v>
      </c>
      <c r="FU7" s="59">
        <v>5578166.5</v>
      </c>
      <c r="FV7" s="59">
        <v>6421078.5</v>
      </c>
      <c r="FW7" s="59">
        <v>7508506</v>
      </c>
      <c r="FX7" s="59">
        <v>7241106.5</v>
      </c>
      <c r="FY7" s="59">
        <v>5839847.5</v>
      </c>
      <c r="FZ7" s="59">
        <v>6245204.5</v>
      </c>
      <c r="GA7" s="59">
        <v>6985861</v>
      </c>
      <c r="GB7" s="59">
        <v>8705386</v>
      </c>
    </row>
    <row r="8" spans="2:184">
      <c r="B8" s="462"/>
      <c r="C8" s="462"/>
      <c r="D8" s="462"/>
      <c r="E8" s="462"/>
      <c r="F8" s="462"/>
      <c r="G8" s="462"/>
      <c r="H8" s="462"/>
      <c r="I8" s="462"/>
      <c r="J8" s="462"/>
      <c r="K8" s="462"/>
      <c r="L8" s="462"/>
      <c r="M8" s="462"/>
      <c r="N8" s="462"/>
      <c r="O8" s="462"/>
      <c r="P8" s="462"/>
      <c r="Q8" s="462"/>
      <c r="R8" s="462"/>
      <c r="S8" s="462"/>
      <c r="T8" s="462"/>
      <c r="U8" s="462"/>
      <c r="V8" s="462"/>
      <c r="W8" s="462"/>
      <c r="X8" s="462"/>
      <c r="Y8" s="462"/>
      <c r="Z8" s="462"/>
      <c r="AA8" s="462"/>
      <c r="AB8" s="462"/>
      <c r="AC8" s="462"/>
      <c r="AD8" s="462"/>
      <c r="AE8" s="462"/>
      <c r="AF8" s="462"/>
      <c r="AG8" s="462"/>
      <c r="AH8" s="462"/>
      <c r="AI8" s="462"/>
      <c r="AJ8" s="462"/>
      <c r="AK8" s="462"/>
      <c r="AL8" s="462"/>
      <c r="AM8" s="462"/>
      <c r="AN8" s="462"/>
      <c r="AO8" s="462"/>
      <c r="AP8" s="462"/>
      <c r="AQ8" s="462"/>
      <c r="AR8" s="462"/>
      <c r="AS8" s="462"/>
      <c r="AT8" s="462"/>
      <c r="AU8" s="462"/>
      <c r="AV8" s="462"/>
      <c r="AW8" s="462"/>
      <c r="AX8" s="462"/>
      <c r="AY8" s="462"/>
      <c r="AZ8" s="462"/>
      <c r="BA8" s="462"/>
      <c r="BB8" s="462"/>
      <c r="BC8" s="462"/>
      <c r="BD8" s="462"/>
      <c r="BE8" s="462"/>
      <c r="BF8" s="462"/>
      <c r="BG8" s="462"/>
      <c r="BH8" s="462"/>
      <c r="BI8" s="462"/>
      <c r="BJ8" s="462"/>
      <c r="BK8" s="462"/>
      <c r="BL8" s="462"/>
      <c r="BM8" s="462"/>
      <c r="BN8" s="462"/>
      <c r="BO8" s="462"/>
      <c r="BP8" s="462"/>
      <c r="BQ8" s="462"/>
      <c r="BR8" s="462"/>
      <c r="BS8" s="462"/>
      <c r="BT8" s="462"/>
      <c r="BU8" s="462"/>
      <c r="BV8" s="462"/>
      <c r="BW8" s="462"/>
      <c r="BX8" s="462"/>
      <c r="BY8" s="462"/>
      <c r="BZ8" s="462"/>
      <c r="CA8" s="462"/>
      <c r="CB8" s="462"/>
      <c r="CC8" s="462"/>
      <c r="CD8" s="462"/>
      <c r="CE8" s="462"/>
      <c r="CF8" s="462"/>
      <c r="CG8" s="462"/>
      <c r="CH8" s="462"/>
      <c r="CI8" s="462"/>
      <c r="CJ8" s="462"/>
      <c r="CK8" s="462"/>
      <c r="CL8" s="462"/>
      <c r="CM8" s="462"/>
      <c r="CN8" s="462"/>
      <c r="CO8" s="462"/>
      <c r="CP8" s="462"/>
      <c r="CQ8" s="462"/>
      <c r="CR8" s="462"/>
      <c r="CS8" s="462"/>
      <c r="CT8" s="462"/>
      <c r="CU8" s="462"/>
      <c r="CV8" s="462"/>
      <c r="CW8" s="462"/>
      <c r="CX8" s="462"/>
      <c r="CY8" s="462"/>
      <c r="CZ8" s="462"/>
      <c r="DA8" s="462"/>
      <c r="DB8" s="462"/>
      <c r="DC8" s="462"/>
      <c r="DD8" s="462"/>
      <c r="DE8" s="462"/>
      <c r="DF8" s="462"/>
      <c r="DG8" s="462"/>
      <c r="DH8" s="462"/>
      <c r="DI8" s="462"/>
      <c r="DJ8" s="462"/>
      <c r="DK8" s="462"/>
      <c r="DL8" s="462"/>
      <c r="DM8" s="462"/>
      <c r="DN8" s="462"/>
      <c r="DO8" s="462"/>
      <c r="DP8" s="462"/>
      <c r="DQ8" s="462"/>
      <c r="DR8" s="462"/>
      <c r="DS8" s="462"/>
      <c r="DT8" s="462"/>
      <c r="DU8" s="462"/>
      <c r="DV8" s="462"/>
      <c r="DW8" s="462"/>
      <c r="DX8" s="462"/>
      <c r="DY8" s="462"/>
      <c r="DZ8" s="462"/>
      <c r="EA8" s="462"/>
      <c r="EB8" s="462"/>
      <c r="EC8" s="462"/>
      <c r="ED8" s="462"/>
      <c r="EE8" s="462"/>
      <c r="EF8" s="462"/>
      <c r="EG8" s="462"/>
      <c r="EH8" s="462"/>
      <c r="EI8" s="462"/>
      <c r="EJ8" s="462"/>
      <c r="EK8" s="462"/>
      <c r="EL8" s="462"/>
      <c r="EM8" s="462"/>
      <c r="EN8" s="462"/>
      <c r="EO8" s="462"/>
      <c r="EP8" s="462"/>
      <c r="EQ8" s="462"/>
      <c r="ER8" s="462"/>
      <c r="ES8" s="462"/>
      <c r="ET8" s="462"/>
      <c r="EU8" s="462"/>
      <c r="EV8" s="462"/>
      <c r="EW8" s="462"/>
      <c r="EX8" s="462"/>
      <c r="EY8" s="462"/>
      <c r="EZ8" s="462"/>
      <c r="FA8" s="462"/>
      <c r="FB8" s="462"/>
      <c r="FC8" s="462"/>
      <c r="FD8" s="462"/>
      <c r="FE8" s="462"/>
      <c r="FF8" s="462"/>
      <c r="FG8" s="462"/>
      <c r="FH8" s="462"/>
      <c r="FI8" s="462"/>
      <c r="FJ8" s="462"/>
      <c r="FK8" s="462"/>
      <c r="FL8" s="462"/>
      <c r="FM8" s="462"/>
      <c r="FN8" s="462"/>
      <c r="FO8" s="462"/>
      <c r="FP8" s="462"/>
      <c r="FQ8" s="462"/>
      <c r="FR8" s="462"/>
      <c r="FS8" s="462"/>
      <c r="FT8" s="462"/>
      <c r="FU8" s="462"/>
      <c r="FV8" s="462"/>
      <c r="FW8" s="462"/>
      <c r="FX8" s="462"/>
      <c r="FY8" s="462"/>
      <c r="FZ8" s="462"/>
      <c r="GA8" s="462"/>
      <c r="GB8" s="462"/>
    </row>
    <row r="9" spans="2:184">
      <c r="B9" s="462"/>
      <c r="C9" s="462"/>
      <c r="D9" s="462"/>
      <c r="E9" s="462"/>
      <c r="F9" s="462"/>
      <c r="G9" s="462"/>
      <c r="H9" s="462"/>
      <c r="I9" s="462"/>
      <c r="J9" s="462"/>
      <c r="K9" s="462"/>
      <c r="L9" s="462"/>
      <c r="M9" s="462"/>
      <c r="N9" s="462"/>
      <c r="O9" s="462"/>
      <c r="P9" s="462"/>
      <c r="Q9" s="462"/>
      <c r="R9" s="462"/>
      <c r="S9" s="462"/>
      <c r="T9" s="462"/>
      <c r="U9" s="462"/>
      <c r="V9" s="462"/>
      <c r="W9" s="462"/>
      <c r="X9" s="462"/>
      <c r="Y9" s="462"/>
      <c r="Z9" s="462"/>
      <c r="AA9" s="462"/>
      <c r="AB9" s="462"/>
      <c r="AC9" s="462"/>
      <c r="AD9" s="462"/>
      <c r="AE9" s="462"/>
      <c r="AF9" s="462"/>
      <c r="AG9" s="462"/>
      <c r="AH9" s="462"/>
      <c r="AI9" s="462"/>
      <c r="AJ9" s="462"/>
      <c r="AK9" s="462"/>
      <c r="AL9" s="462"/>
      <c r="AM9" s="462"/>
      <c r="AN9" s="462"/>
      <c r="AO9" s="462"/>
      <c r="AP9" s="462"/>
      <c r="AQ9" s="462"/>
      <c r="AR9" s="462"/>
      <c r="AS9" s="462"/>
      <c r="AT9" s="462"/>
      <c r="AU9" s="462"/>
      <c r="AV9" s="462"/>
      <c r="AW9" s="462"/>
      <c r="AX9" s="462"/>
      <c r="AY9" s="462"/>
      <c r="AZ9" s="462"/>
      <c r="BA9" s="462"/>
      <c r="BB9" s="462"/>
      <c r="BC9" s="462"/>
      <c r="BD9" s="462"/>
      <c r="BE9" s="462"/>
      <c r="BF9" s="462"/>
      <c r="BG9" s="462"/>
      <c r="BH9" s="462"/>
      <c r="BI9" s="462"/>
      <c r="BJ9" s="462"/>
      <c r="BK9" s="462"/>
      <c r="BL9" s="462"/>
      <c r="BM9" s="462"/>
      <c r="BN9" s="462"/>
      <c r="BO9" s="462"/>
      <c r="BP9" s="462"/>
      <c r="BQ9" s="462"/>
      <c r="BR9" s="462"/>
      <c r="BS9" s="462"/>
      <c r="BT9" s="462"/>
      <c r="BU9" s="462"/>
      <c r="BV9" s="462"/>
      <c r="BW9" s="462"/>
      <c r="BX9" s="462"/>
      <c r="BY9" s="462"/>
      <c r="BZ9" s="462"/>
      <c r="CA9" s="462"/>
      <c r="CB9" s="462"/>
      <c r="CC9" s="462"/>
      <c r="CD9" s="462"/>
      <c r="CE9" s="462"/>
      <c r="CF9" s="462"/>
      <c r="CG9" s="462"/>
      <c r="CH9" s="462"/>
      <c r="CI9" s="462"/>
      <c r="CJ9" s="462"/>
      <c r="CK9" s="462"/>
      <c r="CL9" s="462"/>
      <c r="CM9" s="462"/>
      <c r="CN9" s="462"/>
      <c r="CO9" s="462"/>
      <c r="CP9" s="462"/>
      <c r="CQ9" s="462"/>
      <c r="CR9" s="462"/>
      <c r="CS9" s="462"/>
      <c r="CT9" s="462"/>
      <c r="CU9" s="462"/>
      <c r="CV9" s="462"/>
      <c r="CW9" s="462"/>
      <c r="CX9" s="462"/>
      <c r="CY9" s="462"/>
      <c r="CZ9" s="462"/>
      <c r="DA9" s="462"/>
      <c r="DB9" s="462"/>
      <c r="DC9" s="462"/>
      <c r="DD9" s="462"/>
      <c r="DE9" s="462"/>
      <c r="DF9" s="462"/>
      <c r="DG9" s="462"/>
      <c r="DH9" s="462"/>
      <c r="DI9" s="462"/>
      <c r="DJ9" s="462"/>
      <c r="DK9" s="462"/>
      <c r="DL9" s="462"/>
      <c r="DM9" s="462"/>
      <c r="DN9" s="462"/>
      <c r="DO9" s="462"/>
      <c r="DP9" s="462"/>
      <c r="DQ9" s="462"/>
      <c r="DR9" s="462"/>
      <c r="DS9" s="462"/>
      <c r="DT9" s="462"/>
      <c r="DU9" s="462"/>
      <c r="DV9" s="462"/>
      <c r="DW9" s="462"/>
      <c r="DX9" s="462"/>
      <c r="DY9" s="462"/>
      <c r="DZ9" s="462"/>
      <c r="EA9" s="462"/>
      <c r="EB9" s="462"/>
      <c r="EC9" s="462"/>
      <c r="ED9" s="462"/>
      <c r="EE9" s="462"/>
      <c r="EF9" s="462"/>
      <c r="EG9" s="462"/>
      <c r="EH9" s="462"/>
      <c r="EI9" s="462"/>
      <c r="EJ9" s="462"/>
      <c r="EK9" s="462"/>
      <c r="EL9" s="462"/>
      <c r="EM9" s="462"/>
      <c r="EN9" s="462"/>
      <c r="EO9" s="462"/>
      <c r="EP9" s="462"/>
      <c r="EQ9" s="462"/>
      <c r="ER9" s="462"/>
      <c r="ES9" s="462"/>
      <c r="ET9" s="462"/>
      <c r="EU9" s="462"/>
      <c r="EV9" s="462"/>
      <c r="EW9" s="462"/>
      <c r="EX9" s="462"/>
      <c r="EY9" s="462"/>
      <c r="EZ9" s="462"/>
      <c r="FA9" s="462"/>
      <c r="FB9" s="462"/>
      <c r="FC9" s="462"/>
      <c r="FD9" s="462"/>
      <c r="FE9" s="462"/>
      <c r="FF9" s="462"/>
      <c r="FG9" s="462"/>
      <c r="FH9" s="462"/>
      <c r="FI9" s="462"/>
      <c r="FJ9" s="462"/>
      <c r="FK9" s="462"/>
      <c r="FL9" s="462"/>
      <c r="FM9" s="462"/>
      <c r="FN9" s="462"/>
      <c r="FO9" s="462"/>
      <c r="FP9" s="462"/>
      <c r="FQ9" s="462"/>
      <c r="FR9" s="462"/>
      <c r="FS9" s="462"/>
      <c r="FT9" s="462"/>
      <c r="FU9" s="462"/>
      <c r="FV9" s="462"/>
      <c r="FW9" s="462"/>
      <c r="FX9" s="462"/>
      <c r="FY9" s="462"/>
      <c r="FZ9" s="462"/>
      <c r="GA9" s="462"/>
      <c r="GB9" s="462"/>
    </row>
    <row r="10" spans="2:184">
      <c r="B10" s="242" t="s">
        <v>65</v>
      </c>
      <c r="C10" s="242" t="s">
        <v>33</v>
      </c>
      <c r="D10" s="242" t="s">
        <v>66</v>
      </c>
      <c r="E10" s="243">
        <v>41275</v>
      </c>
      <c r="F10" s="243">
        <v>41306</v>
      </c>
      <c r="G10" s="243">
        <v>41334</v>
      </c>
      <c r="H10" s="243">
        <v>41365</v>
      </c>
      <c r="I10" s="243">
        <v>41395</v>
      </c>
      <c r="J10" s="243">
        <v>41426</v>
      </c>
      <c r="K10" s="243">
        <v>41456</v>
      </c>
      <c r="L10" s="243">
        <v>41487</v>
      </c>
      <c r="M10" s="243">
        <v>41518</v>
      </c>
      <c r="N10" s="243">
        <v>41548</v>
      </c>
      <c r="O10" s="243">
        <v>41579</v>
      </c>
      <c r="P10" s="243">
        <v>41609</v>
      </c>
      <c r="Q10" s="243">
        <v>41640</v>
      </c>
      <c r="R10" s="243">
        <v>41671</v>
      </c>
      <c r="S10" s="243">
        <v>41699</v>
      </c>
      <c r="T10" s="243">
        <v>41730</v>
      </c>
      <c r="U10" s="243">
        <v>41760</v>
      </c>
      <c r="V10" s="243">
        <v>41791</v>
      </c>
      <c r="W10" s="243">
        <v>41821</v>
      </c>
      <c r="X10" s="243">
        <v>41852</v>
      </c>
      <c r="Y10" s="243">
        <v>41883</v>
      </c>
      <c r="Z10" s="243">
        <v>41913</v>
      </c>
      <c r="AA10" s="243">
        <v>41944</v>
      </c>
      <c r="AB10" s="243">
        <v>41974</v>
      </c>
      <c r="AC10" s="243">
        <v>42005</v>
      </c>
      <c r="AD10" s="243">
        <v>42036</v>
      </c>
      <c r="AE10" s="243">
        <v>42064</v>
      </c>
      <c r="AF10" s="243">
        <v>42095</v>
      </c>
      <c r="AG10" s="243">
        <v>42125</v>
      </c>
      <c r="AH10" s="243">
        <v>42156</v>
      </c>
      <c r="AI10" s="243">
        <v>42186</v>
      </c>
      <c r="AJ10" s="243">
        <v>42217</v>
      </c>
      <c r="AK10" s="243">
        <v>42248</v>
      </c>
      <c r="AL10" s="243">
        <v>42278</v>
      </c>
      <c r="AM10" s="243">
        <v>42309</v>
      </c>
      <c r="AN10" s="243">
        <v>42339</v>
      </c>
      <c r="AO10" s="243">
        <v>42370</v>
      </c>
      <c r="AP10" s="243">
        <v>42401</v>
      </c>
      <c r="AQ10" s="243">
        <v>42430</v>
      </c>
      <c r="AR10" s="243">
        <v>42461</v>
      </c>
      <c r="AS10" s="243">
        <v>42491</v>
      </c>
      <c r="AT10" s="243">
        <v>42522</v>
      </c>
      <c r="AU10" s="243">
        <v>42552</v>
      </c>
      <c r="AV10" s="243">
        <v>42583</v>
      </c>
      <c r="AW10" s="243">
        <v>42614</v>
      </c>
      <c r="AX10" s="243">
        <v>42644</v>
      </c>
      <c r="AY10" s="243">
        <v>42675</v>
      </c>
      <c r="AZ10" s="243">
        <v>42705</v>
      </c>
      <c r="BA10" s="243">
        <v>42736</v>
      </c>
      <c r="BB10" s="243">
        <v>42767</v>
      </c>
      <c r="BC10" s="243">
        <v>42795</v>
      </c>
      <c r="BD10" s="243">
        <v>42826</v>
      </c>
      <c r="BE10" s="243">
        <v>42856</v>
      </c>
      <c r="BF10" s="243">
        <v>42887</v>
      </c>
      <c r="BG10" s="243">
        <v>42917</v>
      </c>
      <c r="BH10" s="243">
        <v>42948</v>
      </c>
      <c r="BI10" s="243">
        <v>42979</v>
      </c>
      <c r="BJ10" s="243">
        <v>43009</v>
      </c>
      <c r="BK10" s="243">
        <v>43040</v>
      </c>
      <c r="BL10" s="243">
        <v>43070</v>
      </c>
      <c r="BM10" s="243">
        <v>43101</v>
      </c>
      <c r="BN10" s="243">
        <v>43132</v>
      </c>
      <c r="BO10" s="243">
        <v>43160</v>
      </c>
      <c r="BP10" s="243">
        <v>43191</v>
      </c>
      <c r="BQ10" s="243">
        <v>43221</v>
      </c>
      <c r="BR10" s="243">
        <v>43252</v>
      </c>
      <c r="BS10" s="243">
        <v>43282</v>
      </c>
      <c r="BT10" s="243">
        <v>43313</v>
      </c>
      <c r="BU10" s="243">
        <v>43344</v>
      </c>
      <c r="BV10" s="243">
        <v>43374</v>
      </c>
      <c r="BW10" s="243">
        <v>43405</v>
      </c>
      <c r="BX10" s="243">
        <v>43435</v>
      </c>
      <c r="BY10" s="243">
        <v>43466</v>
      </c>
      <c r="BZ10" s="243">
        <v>43497</v>
      </c>
      <c r="CA10" s="243">
        <v>43525</v>
      </c>
      <c r="CB10" s="243">
        <v>43556</v>
      </c>
      <c r="CC10" s="243">
        <v>43586</v>
      </c>
      <c r="CD10" s="243">
        <v>43617</v>
      </c>
      <c r="CE10" s="243">
        <v>43647</v>
      </c>
      <c r="CF10" s="243">
        <v>43678</v>
      </c>
      <c r="CG10" s="243">
        <v>43709</v>
      </c>
      <c r="CH10" s="243">
        <v>43739</v>
      </c>
      <c r="CI10" s="243">
        <v>43770</v>
      </c>
      <c r="CJ10" s="243">
        <v>43800</v>
      </c>
      <c r="CK10" s="243">
        <v>43831</v>
      </c>
      <c r="CL10" s="243">
        <v>43862</v>
      </c>
      <c r="CM10" s="243">
        <v>43891</v>
      </c>
      <c r="CN10" s="243">
        <v>43922</v>
      </c>
      <c r="CO10" s="243">
        <v>43952</v>
      </c>
      <c r="CP10" s="243">
        <v>43983</v>
      </c>
      <c r="CQ10" s="243">
        <v>44013</v>
      </c>
      <c r="CR10" s="243">
        <v>44044</v>
      </c>
      <c r="CS10" s="243">
        <v>44075</v>
      </c>
      <c r="CT10" s="243">
        <v>44105</v>
      </c>
      <c r="CU10" s="243">
        <v>44136</v>
      </c>
      <c r="CV10" s="243">
        <v>44166</v>
      </c>
      <c r="CW10" s="243">
        <v>44197</v>
      </c>
      <c r="CX10" s="243">
        <v>44228</v>
      </c>
      <c r="CY10" s="243">
        <v>44256</v>
      </c>
      <c r="CZ10" s="243">
        <v>44287</v>
      </c>
      <c r="DA10" s="243">
        <v>44317</v>
      </c>
      <c r="DB10" s="243">
        <v>44348</v>
      </c>
      <c r="DC10" s="243">
        <v>44378</v>
      </c>
      <c r="DD10" s="243">
        <v>44409</v>
      </c>
      <c r="DE10" s="243">
        <v>44440</v>
      </c>
      <c r="DF10" s="243">
        <v>44470</v>
      </c>
      <c r="DG10" s="243">
        <v>44501</v>
      </c>
      <c r="DH10" s="243">
        <v>44531</v>
      </c>
      <c r="DI10" s="243">
        <v>44562</v>
      </c>
      <c r="DJ10" s="243">
        <v>44593</v>
      </c>
      <c r="DK10" s="243">
        <v>44621</v>
      </c>
      <c r="DL10" s="243">
        <v>44652</v>
      </c>
      <c r="DM10" s="243">
        <v>44682</v>
      </c>
      <c r="DN10" s="243">
        <v>44713</v>
      </c>
      <c r="DO10" s="243">
        <v>44743</v>
      </c>
      <c r="DP10" s="243">
        <v>44774</v>
      </c>
      <c r="DQ10" s="243">
        <v>44805</v>
      </c>
      <c r="DR10" s="243">
        <v>44835</v>
      </c>
      <c r="DS10" s="243">
        <v>44866</v>
      </c>
      <c r="DT10" s="243">
        <v>44896</v>
      </c>
      <c r="DU10" s="243">
        <v>44927</v>
      </c>
      <c r="DV10" s="243">
        <v>44958</v>
      </c>
      <c r="DW10" s="243">
        <v>44986</v>
      </c>
      <c r="DX10" s="243">
        <v>45017</v>
      </c>
      <c r="DY10" s="243">
        <v>45047</v>
      </c>
      <c r="DZ10" s="243">
        <v>45078</v>
      </c>
      <c r="EA10" s="243">
        <v>45108</v>
      </c>
      <c r="EB10" s="243">
        <v>45139</v>
      </c>
      <c r="EC10" s="243">
        <v>45170</v>
      </c>
      <c r="ED10" s="243">
        <v>45200</v>
      </c>
      <c r="EE10" s="243">
        <v>45231</v>
      </c>
      <c r="EF10" s="243">
        <v>45261</v>
      </c>
      <c r="EG10" s="243">
        <v>45292</v>
      </c>
      <c r="EH10" s="243">
        <v>45323</v>
      </c>
      <c r="EI10" s="243">
        <v>45352</v>
      </c>
      <c r="EJ10" s="243">
        <v>45383</v>
      </c>
      <c r="EK10" s="243">
        <v>45413</v>
      </c>
      <c r="EL10" s="243">
        <v>45444</v>
      </c>
      <c r="EM10" s="243">
        <v>45474</v>
      </c>
      <c r="EN10" s="243">
        <v>45505</v>
      </c>
      <c r="EO10" s="243">
        <v>45536</v>
      </c>
      <c r="EP10" s="243">
        <v>45566</v>
      </c>
      <c r="EQ10" s="243">
        <v>45597</v>
      </c>
      <c r="ER10" s="243">
        <v>45627</v>
      </c>
      <c r="ES10" s="243">
        <v>45658</v>
      </c>
      <c r="ET10" s="243">
        <v>45689</v>
      </c>
      <c r="EU10" s="243">
        <v>45717</v>
      </c>
      <c r="EV10" s="243">
        <v>45748</v>
      </c>
      <c r="EW10" s="243">
        <v>45778</v>
      </c>
      <c r="EX10" s="243">
        <v>45809</v>
      </c>
      <c r="EY10" s="243">
        <v>45839</v>
      </c>
      <c r="EZ10" s="243">
        <v>45870</v>
      </c>
      <c r="FA10" s="243">
        <v>45901</v>
      </c>
      <c r="FB10" s="243">
        <v>45931</v>
      </c>
      <c r="FC10" s="243">
        <v>45962</v>
      </c>
      <c r="FD10" s="243">
        <v>45992</v>
      </c>
      <c r="FE10" s="243">
        <v>46023</v>
      </c>
      <c r="FF10" s="243">
        <v>46054</v>
      </c>
      <c r="FG10" s="243">
        <v>46082</v>
      </c>
      <c r="FH10" s="243">
        <v>46113</v>
      </c>
      <c r="FI10" s="243">
        <v>46143</v>
      </c>
      <c r="FJ10" s="243">
        <v>46174</v>
      </c>
      <c r="FK10" s="243">
        <v>46204</v>
      </c>
      <c r="FL10" s="243">
        <v>46235</v>
      </c>
      <c r="FM10" s="243">
        <v>46266</v>
      </c>
      <c r="FN10" s="243">
        <v>46296</v>
      </c>
      <c r="FO10" s="243">
        <v>46327</v>
      </c>
      <c r="FP10" s="243">
        <v>46357</v>
      </c>
      <c r="FQ10" s="243">
        <v>46388</v>
      </c>
      <c r="FR10" s="243">
        <v>46419</v>
      </c>
      <c r="FS10" s="243">
        <v>46447</v>
      </c>
      <c r="FT10" s="243">
        <v>46478</v>
      </c>
      <c r="FU10" s="243">
        <v>46508</v>
      </c>
      <c r="FV10" s="243">
        <v>46539</v>
      </c>
      <c r="FW10" s="243">
        <v>46569</v>
      </c>
      <c r="FX10" s="243">
        <v>46600</v>
      </c>
      <c r="FY10" s="243">
        <v>46631</v>
      </c>
      <c r="FZ10" s="243">
        <v>46661</v>
      </c>
      <c r="GA10" s="243">
        <v>46692</v>
      </c>
      <c r="GB10" s="243">
        <v>46722</v>
      </c>
    </row>
    <row r="11" spans="2:184">
      <c r="B11" s="462" t="s">
        <v>73</v>
      </c>
      <c r="C11" s="462" t="s">
        <v>61</v>
      </c>
      <c r="D11" s="406" t="s">
        <v>68</v>
      </c>
      <c r="E11" s="59">
        <v>9573036</v>
      </c>
      <c r="F11" s="59">
        <v>8194818</v>
      </c>
      <c r="G11" s="59">
        <v>8420882</v>
      </c>
      <c r="H11" s="59">
        <v>7872806</v>
      </c>
      <c r="I11" s="59">
        <v>6239350.5</v>
      </c>
      <c r="J11" s="59">
        <v>7923785</v>
      </c>
      <c r="K11" s="59">
        <v>9978513</v>
      </c>
      <c r="L11" s="59">
        <v>9274344</v>
      </c>
      <c r="M11" s="59">
        <v>7820688.5</v>
      </c>
      <c r="N11" s="59">
        <v>8104954.5</v>
      </c>
      <c r="O11" s="59">
        <v>7724353</v>
      </c>
      <c r="P11" s="59">
        <v>8112898.5</v>
      </c>
      <c r="Q11" s="59">
        <v>9733657</v>
      </c>
      <c r="R11" s="59">
        <v>8501838</v>
      </c>
      <c r="S11" s="59">
        <v>8226797.5</v>
      </c>
      <c r="T11" s="59">
        <v>5745825.5</v>
      </c>
      <c r="U11" s="59">
        <v>6046640.5</v>
      </c>
      <c r="V11" s="59">
        <v>8163062.5</v>
      </c>
      <c r="W11" s="59">
        <v>9502833</v>
      </c>
      <c r="X11" s="59">
        <v>9268663</v>
      </c>
      <c r="Y11" s="59">
        <v>8027521</v>
      </c>
      <c r="Z11" s="59">
        <v>8292161</v>
      </c>
      <c r="AA11" s="59">
        <v>7948264.5</v>
      </c>
      <c r="AB11" s="59">
        <v>8316911</v>
      </c>
      <c r="AC11" s="59">
        <v>9280127</v>
      </c>
      <c r="AD11" s="59">
        <v>8634513</v>
      </c>
      <c r="AE11" s="59">
        <v>8605927</v>
      </c>
      <c r="AF11" s="59">
        <v>8164040.5</v>
      </c>
      <c r="AG11" s="59">
        <v>6204724.5</v>
      </c>
      <c r="AH11" s="59">
        <v>8596489</v>
      </c>
      <c r="AI11" s="59">
        <v>9850388</v>
      </c>
      <c r="AJ11" s="59">
        <v>9623134</v>
      </c>
      <c r="AK11" s="59">
        <v>8311610.5</v>
      </c>
      <c r="AL11" s="59">
        <v>8604285</v>
      </c>
      <c r="AM11" s="59">
        <v>8372007.5</v>
      </c>
      <c r="AN11" s="59">
        <v>8119034</v>
      </c>
      <c r="AO11" s="59">
        <v>9687603</v>
      </c>
      <c r="AP11" s="59">
        <v>9440453</v>
      </c>
      <c r="AQ11" s="59">
        <v>9096980</v>
      </c>
      <c r="AR11" s="59">
        <v>8319229.5</v>
      </c>
      <c r="AS11" s="59">
        <v>6592011.5</v>
      </c>
      <c r="AT11" s="59">
        <v>9066624</v>
      </c>
      <c r="AU11" s="59">
        <v>10129014</v>
      </c>
      <c r="AV11" s="59">
        <v>10545388</v>
      </c>
      <c r="AW11" s="59">
        <v>8633157</v>
      </c>
      <c r="AX11" s="59">
        <v>8789159</v>
      </c>
      <c r="AY11" s="59">
        <v>8679249</v>
      </c>
      <c r="AZ11" s="59">
        <v>8388782</v>
      </c>
      <c r="BA11" s="59">
        <v>10104726</v>
      </c>
      <c r="BB11" s="59">
        <v>9387480</v>
      </c>
      <c r="BC11" s="59">
        <v>8957585</v>
      </c>
      <c r="BD11" s="59">
        <v>8130345</v>
      </c>
      <c r="BE11" s="59">
        <v>5987294</v>
      </c>
      <c r="BF11" s="59">
        <v>9060475</v>
      </c>
      <c r="BG11" s="59">
        <v>9958441</v>
      </c>
      <c r="BH11" s="59">
        <v>10494978</v>
      </c>
      <c r="BI11" s="59">
        <v>8180933.5</v>
      </c>
      <c r="BJ11" s="59">
        <v>8679246</v>
      </c>
      <c r="BK11" s="59">
        <v>8552491</v>
      </c>
      <c r="BL11" s="59">
        <v>8376323.5</v>
      </c>
      <c r="BM11" s="59">
        <v>10728100</v>
      </c>
      <c r="BN11" s="59">
        <v>10016707</v>
      </c>
      <c r="BO11" s="59">
        <v>9470009</v>
      </c>
      <c r="BP11" s="59">
        <v>9047861</v>
      </c>
      <c r="BQ11" s="59">
        <v>9418772</v>
      </c>
      <c r="BR11" s="59">
        <v>9727214</v>
      </c>
      <c r="BS11" s="59">
        <v>11576426</v>
      </c>
      <c r="BT11" s="59">
        <v>11750151</v>
      </c>
      <c r="BU11" s="59">
        <v>7910185.5</v>
      </c>
      <c r="BV11" s="59">
        <v>6546715</v>
      </c>
      <c r="BW11" s="59">
        <v>10108863</v>
      </c>
      <c r="BX11" s="59">
        <v>10251293</v>
      </c>
      <c r="BY11" s="59">
        <v>12328534</v>
      </c>
      <c r="BZ11" s="59">
        <v>11667885</v>
      </c>
      <c r="CA11" s="59">
        <v>12226925</v>
      </c>
      <c r="CB11" s="59">
        <v>8360146.5</v>
      </c>
      <c r="CC11" s="59">
        <v>8565523</v>
      </c>
      <c r="CD11" s="59">
        <v>12080963</v>
      </c>
      <c r="CE11" s="59">
        <v>15485551</v>
      </c>
      <c r="CF11" s="59">
        <v>15764926</v>
      </c>
      <c r="CG11" s="59">
        <v>13432436</v>
      </c>
      <c r="CH11" s="59">
        <v>14015104</v>
      </c>
      <c r="CI11" s="59">
        <v>14107202</v>
      </c>
      <c r="CJ11" s="59">
        <v>14485214</v>
      </c>
      <c r="CK11" s="59">
        <v>16263697</v>
      </c>
      <c r="CL11" s="59">
        <v>15605642</v>
      </c>
      <c r="CM11" s="59">
        <v>16090452</v>
      </c>
      <c r="CN11" s="59">
        <v>14065590</v>
      </c>
      <c r="CO11" s="59">
        <v>11871542</v>
      </c>
      <c r="CP11" s="59">
        <v>16515732</v>
      </c>
      <c r="CQ11" s="59">
        <v>19973038</v>
      </c>
      <c r="CR11" s="59">
        <v>19601794</v>
      </c>
      <c r="CS11" s="59">
        <v>17363298</v>
      </c>
      <c r="CT11" s="59">
        <v>17512054</v>
      </c>
      <c r="CU11" s="59">
        <v>16966154</v>
      </c>
      <c r="CV11" s="59">
        <v>17777304</v>
      </c>
      <c r="CW11" s="59">
        <v>19325282</v>
      </c>
      <c r="CX11" s="59">
        <v>17842662</v>
      </c>
      <c r="CY11" s="59">
        <v>19047556</v>
      </c>
      <c r="CZ11" s="59">
        <v>17992902</v>
      </c>
      <c r="DA11" s="59">
        <v>12997944</v>
      </c>
      <c r="DB11" s="59">
        <v>19595172</v>
      </c>
      <c r="DC11" s="59">
        <v>22446882</v>
      </c>
      <c r="DD11" s="59">
        <v>22620432</v>
      </c>
      <c r="DE11" s="59">
        <v>18572394</v>
      </c>
      <c r="DF11" s="59">
        <v>18256272</v>
      </c>
      <c r="DG11" s="59">
        <v>18493860</v>
      </c>
      <c r="DH11" s="59">
        <v>18688682</v>
      </c>
      <c r="DI11" s="59">
        <v>19785798</v>
      </c>
      <c r="DJ11" s="59">
        <v>18178344</v>
      </c>
      <c r="DK11" s="59">
        <v>19651340</v>
      </c>
      <c r="DL11" s="59">
        <v>17839296</v>
      </c>
      <c r="DM11" s="59">
        <v>12668045</v>
      </c>
      <c r="DN11" s="59">
        <v>19997802</v>
      </c>
      <c r="DO11" s="59">
        <v>22498374</v>
      </c>
      <c r="DP11" s="59">
        <v>22817648</v>
      </c>
      <c r="DQ11" s="59">
        <v>19164092</v>
      </c>
      <c r="DR11" s="59">
        <v>19158362</v>
      </c>
      <c r="DS11" s="59">
        <v>19251044</v>
      </c>
      <c r="DT11" s="59">
        <v>18943870</v>
      </c>
      <c r="DU11" s="59">
        <v>20390192</v>
      </c>
      <c r="DV11" s="59">
        <v>18611192</v>
      </c>
      <c r="DW11" s="59">
        <v>19852226</v>
      </c>
      <c r="DX11" s="59">
        <v>15005775</v>
      </c>
      <c r="DY11" s="59">
        <v>12476165</v>
      </c>
      <c r="DZ11" s="59">
        <v>19460358</v>
      </c>
      <c r="EA11" s="59">
        <v>22397898</v>
      </c>
      <c r="EB11" s="59">
        <v>22842994</v>
      </c>
      <c r="EC11" s="59">
        <v>19004844</v>
      </c>
      <c r="ED11" s="59">
        <v>19168260</v>
      </c>
      <c r="EE11" s="59">
        <v>19213636</v>
      </c>
      <c r="EF11" s="59">
        <v>18589982</v>
      </c>
      <c r="EG11" s="59">
        <v>20180842</v>
      </c>
      <c r="EH11" s="59">
        <v>19596288</v>
      </c>
      <c r="EI11" s="59">
        <v>19814260</v>
      </c>
      <c r="EJ11" s="59">
        <v>17989202</v>
      </c>
      <c r="EK11" s="59">
        <v>14082134</v>
      </c>
      <c r="EL11" s="59">
        <v>19101662</v>
      </c>
      <c r="EM11" s="59">
        <v>23192098</v>
      </c>
      <c r="EN11" s="59">
        <v>23328746</v>
      </c>
      <c r="EO11" s="59">
        <v>20032918</v>
      </c>
      <c r="EP11" s="59">
        <v>19968342</v>
      </c>
      <c r="EQ11" s="59">
        <v>19196576</v>
      </c>
      <c r="ER11" s="59">
        <v>19487150</v>
      </c>
      <c r="ES11" s="59">
        <v>21179810</v>
      </c>
      <c r="ET11" s="59">
        <v>19160152</v>
      </c>
      <c r="EU11" s="59">
        <v>20351328</v>
      </c>
      <c r="EV11" s="59">
        <v>18004992</v>
      </c>
      <c r="EW11" s="59">
        <v>15194390</v>
      </c>
      <c r="EX11" s="59">
        <v>19716320</v>
      </c>
      <c r="EY11" s="59">
        <v>23788314</v>
      </c>
      <c r="EZ11" s="59">
        <v>23670816</v>
      </c>
      <c r="FA11" s="59">
        <v>20670540</v>
      </c>
      <c r="FB11" s="59">
        <v>20838098</v>
      </c>
      <c r="FC11" s="59">
        <v>19752644</v>
      </c>
      <c r="FD11" s="59">
        <v>20154326</v>
      </c>
      <c r="FE11" s="59">
        <v>21594800</v>
      </c>
      <c r="FF11" s="59">
        <v>19957712</v>
      </c>
      <c r="FG11" s="59">
        <v>21490388</v>
      </c>
      <c r="FH11" s="59">
        <v>13521524</v>
      </c>
      <c r="FI11" s="59">
        <v>19667510</v>
      </c>
      <c r="FJ11" s="59">
        <v>21210020</v>
      </c>
      <c r="FK11" s="59">
        <v>24961524</v>
      </c>
      <c r="FL11" s="59">
        <v>24158372</v>
      </c>
      <c r="FM11" s="59">
        <v>21905276</v>
      </c>
      <c r="FN11" s="59">
        <v>21795996</v>
      </c>
      <c r="FO11" s="59">
        <v>20739478</v>
      </c>
      <c r="FP11" s="59">
        <v>21521302</v>
      </c>
      <c r="FQ11" s="59">
        <v>22437562</v>
      </c>
      <c r="FR11" s="59">
        <v>20749400</v>
      </c>
      <c r="FS11" s="59">
        <v>22383564</v>
      </c>
      <c r="FT11" s="59">
        <v>14274150</v>
      </c>
      <c r="FU11" s="59">
        <v>15982148</v>
      </c>
      <c r="FV11" s="59">
        <v>22228806</v>
      </c>
      <c r="FW11" s="59">
        <v>25463152</v>
      </c>
      <c r="FX11" s="59">
        <v>25030174</v>
      </c>
      <c r="FY11" s="59">
        <v>22231438</v>
      </c>
      <c r="FZ11" s="59">
        <v>22188014</v>
      </c>
      <c r="GA11" s="59">
        <v>22237472</v>
      </c>
      <c r="GB11" s="59">
        <v>22567016</v>
      </c>
    </row>
    <row r="12" spans="2:184">
      <c r="B12" s="462" t="s">
        <v>73</v>
      </c>
      <c r="C12" s="462" t="s">
        <v>61</v>
      </c>
      <c r="D12" s="406" t="s">
        <v>69</v>
      </c>
      <c r="E12" s="59">
        <v>1616110.25</v>
      </c>
      <c r="F12" s="59">
        <v>1397588.62</v>
      </c>
      <c r="G12" s="59">
        <v>1593770.38</v>
      </c>
      <c r="H12" s="59">
        <v>1226302.3799999999</v>
      </c>
      <c r="I12" s="59">
        <v>1212593.1200000001</v>
      </c>
      <c r="J12" s="59">
        <v>1572263.25</v>
      </c>
      <c r="K12" s="59">
        <v>1729197.75</v>
      </c>
      <c r="L12" s="59">
        <v>1590104.62</v>
      </c>
      <c r="M12" s="59">
        <v>1616268</v>
      </c>
      <c r="N12" s="59">
        <v>1336670.5</v>
      </c>
      <c r="O12" s="59">
        <v>1557989.25</v>
      </c>
      <c r="P12" s="59">
        <v>1533103.38</v>
      </c>
      <c r="Q12" s="59">
        <v>1518210</v>
      </c>
      <c r="R12" s="59">
        <v>1348004.88</v>
      </c>
      <c r="S12" s="59">
        <v>1390744.5</v>
      </c>
      <c r="T12" s="59">
        <v>832110.81</v>
      </c>
      <c r="U12" s="59">
        <v>1208372.3799999999</v>
      </c>
      <c r="V12" s="59">
        <v>1441071.25</v>
      </c>
      <c r="W12" s="59">
        <v>1611589.75</v>
      </c>
      <c r="X12" s="59">
        <v>1848603.88</v>
      </c>
      <c r="Y12" s="59">
        <v>1481402.25</v>
      </c>
      <c r="Z12" s="59">
        <v>1288719.6200000001</v>
      </c>
      <c r="AA12" s="59">
        <v>1662448.38</v>
      </c>
      <c r="AB12" s="59">
        <v>1218319.1200000001</v>
      </c>
      <c r="AC12" s="59">
        <v>1750235.62</v>
      </c>
      <c r="AD12" s="59">
        <v>1438903.88</v>
      </c>
      <c r="AE12" s="59">
        <v>1401901</v>
      </c>
      <c r="AF12" s="59">
        <v>1213349.6200000001</v>
      </c>
      <c r="AG12" s="59">
        <v>1424732.25</v>
      </c>
      <c r="AH12" s="59">
        <v>1458963.88</v>
      </c>
      <c r="AI12" s="59">
        <v>1646148.12</v>
      </c>
      <c r="AJ12" s="59">
        <v>1978004.12</v>
      </c>
      <c r="AK12" s="59">
        <v>1396406</v>
      </c>
      <c r="AL12" s="59">
        <v>1594227.25</v>
      </c>
      <c r="AM12" s="59">
        <v>1527238</v>
      </c>
      <c r="AN12" s="59">
        <v>1197669.6200000001</v>
      </c>
      <c r="AO12" s="59">
        <v>2038931.5</v>
      </c>
      <c r="AP12" s="59">
        <v>1565192.88</v>
      </c>
      <c r="AQ12" s="59">
        <v>1142988.5</v>
      </c>
      <c r="AR12" s="59">
        <v>1317662.3799999999</v>
      </c>
      <c r="AS12" s="59">
        <v>1393604.75</v>
      </c>
      <c r="AT12" s="59">
        <v>1363289.25</v>
      </c>
      <c r="AU12" s="59">
        <v>2511376</v>
      </c>
      <c r="AV12" s="59">
        <v>1682756.62</v>
      </c>
      <c r="AW12" s="59">
        <v>1493179.12</v>
      </c>
      <c r="AX12" s="59">
        <v>1724418.38</v>
      </c>
      <c r="AY12" s="59">
        <v>1663420.25</v>
      </c>
      <c r="AZ12" s="59">
        <v>1512702.75</v>
      </c>
      <c r="BA12" s="59">
        <v>2204466.75</v>
      </c>
      <c r="BB12" s="59">
        <v>1820111</v>
      </c>
      <c r="BC12" s="59">
        <v>1547953.88</v>
      </c>
      <c r="BD12" s="59">
        <v>1784922.62</v>
      </c>
      <c r="BE12" s="59">
        <v>1345915.38</v>
      </c>
      <c r="BF12" s="59">
        <v>1607997.75</v>
      </c>
      <c r="BG12" s="59">
        <v>2624471</v>
      </c>
      <c r="BH12" s="59">
        <v>1702663.88</v>
      </c>
      <c r="BI12" s="59">
        <v>2041284</v>
      </c>
      <c r="BJ12" s="59">
        <v>1723260.38</v>
      </c>
      <c r="BK12" s="59">
        <v>1679475.62</v>
      </c>
      <c r="BL12" s="59">
        <v>2014127.38</v>
      </c>
      <c r="BM12" s="59">
        <v>1906398.38</v>
      </c>
      <c r="BN12" s="59">
        <v>1917790.25</v>
      </c>
      <c r="BO12" s="59">
        <v>1924176.75</v>
      </c>
      <c r="BP12" s="59">
        <v>1969029.62</v>
      </c>
      <c r="BQ12" s="59">
        <v>2003892.12</v>
      </c>
      <c r="BR12" s="59">
        <v>2132890</v>
      </c>
      <c r="BS12" s="59">
        <v>2604661</v>
      </c>
      <c r="BT12" s="59">
        <v>2270221</v>
      </c>
      <c r="BU12" s="59">
        <v>2196828.75</v>
      </c>
      <c r="BV12" s="59">
        <v>1200888.8799999999</v>
      </c>
      <c r="BW12" s="59">
        <v>2441460.25</v>
      </c>
      <c r="BX12" s="59">
        <v>2742149</v>
      </c>
      <c r="BY12" s="59">
        <v>2568531</v>
      </c>
      <c r="BZ12" s="59">
        <v>2203636.5</v>
      </c>
      <c r="CA12" s="59">
        <v>2417922.5</v>
      </c>
      <c r="CB12" s="59">
        <v>1368935.25</v>
      </c>
      <c r="CC12" s="59">
        <v>1905833.62</v>
      </c>
      <c r="CD12" s="59">
        <v>2854221.75</v>
      </c>
      <c r="CE12" s="59">
        <v>2952720.5</v>
      </c>
      <c r="CF12" s="59">
        <v>3095256.25</v>
      </c>
      <c r="CG12" s="59">
        <v>3057114</v>
      </c>
      <c r="CH12" s="59">
        <v>2272049</v>
      </c>
      <c r="CI12" s="59">
        <v>2972791</v>
      </c>
      <c r="CJ12" s="59">
        <v>2970807.75</v>
      </c>
      <c r="CK12" s="59">
        <v>2794788.5</v>
      </c>
      <c r="CL12" s="59">
        <v>2641030</v>
      </c>
      <c r="CM12" s="59">
        <v>2875819.25</v>
      </c>
      <c r="CN12" s="59">
        <v>2265115.75</v>
      </c>
      <c r="CO12" s="59">
        <v>2806421</v>
      </c>
      <c r="CP12" s="59">
        <v>2858179.75</v>
      </c>
      <c r="CQ12" s="59">
        <v>3432948.5</v>
      </c>
      <c r="CR12" s="59">
        <v>3940116.75</v>
      </c>
      <c r="CS12" s="59">
        <v>2881826.25</v>
      </c>
      <c r="CT12" s="59">
        <v>2566224.25</v>
      </c>
      <c r="CU12" s="59">
        <v>3352824.25</v>
      </c>
      <c r="CV12" s="59">
        <v>2883453</v>
      </c>
      <c r="CW12" s="59">
        <v>3083471.5</v>
      </c>
      <c r="CX12" s="59">
        <v>2328832</v>
      </c>
      <c r="CY12" s="59">
        <v>2279420.25</v>
      </c>
      <c r="CZ12" s="59">
        <v>2324078.75</v>
      </c>
      <c r="DA12" s="59">
        <v>2203174.25</v>
      </c>
      <c r="DB12" s="59">
        <v>1974757.75</v>
      </c>
      <c r="DC12" s="59">
        <v>3136968.5</v>
      </c>
      <c r="DD12" s="59">
        <v>2671396.5</v>
      </c>
      <c r="DE12" s="59">
        <v>2620311.25</v>
      </c>
      <c r="DF12" s="59">
        <v>3052981.25</v>
      </c>
      <c r="DG12" s="59">
        <v>2798425.5</v>
      </c>
      <c r="DH12" s="59">
        <v>2347837</v>
      </c>
      <c r="DI12" s="59">
        <v>3232147.75</v>
      </c>
      <c r="DJ12" s="59">
        <v>2429994.5</v>
      </c>
      <c r="DK12" s="59">
        <v>2297958.25</v>
      </c>
      <c r="DL12" s="59">
        <v>2386213.75</v>
      </c>
      <c r="DM12" s="59">
        <v>2182539.75</v>
      </c>
      <c r="DN12" s="59">
        <v>2200841.5</v>
      </c>
      <c r="DO12" s="59">
        <v>3738249.25</v>
      </c>
      <c r="DP12" s="59">
        <v>2432251</v>
      </c>
      <c r="DQ12" s="59">
        <v>2485050.25</v>
      </c>
      <c r="DR12" s="59">
        <v>2712016.5</v>
      </c>
      <c r="DS12" s="59">
        <v>2962014.75</v>
      </c>
      <c r="DT12" s="59">
        <v>2960747.75</v>
      </c>
      <c r="DU12" s="59">
        <v>3122206.75</v>
      </c>
      <c r="DV12" s="59">
        <v>2286271</v>
      </c>
      <c r="DW12" s="59">
        <v>2560605.5</v>
      </c>
      <c r="DX12" s="59">
        <v>2224160.75</v>
      </c>
      <c r="DY12" s="59">
        <v>1785960.5</v>
      </c>
      <c r="DZ12" s="59">
        <v>2405216.5</v>
      </c>
      <c r="EA12" s="59">
        <v>3747199.75</v>
      </c>
      <c r="EB12" s="59">
        <v>2354447.25</v>
      </c>
      <c r="EC12" s="59">
        <v>3145522.5</v>
      </c>
      <c r="ED12" s="59">
        <v>2796515</v>
      </c>
      <c r="EE12" s="59">
        <v>2881916.25</v>
      </c>
      <c r="EF12" s="59">
        <v>3566190.5</v>
      </c>
      <c r="EG12" s="59">
        <v>3078334.5</v>
      </c>
      <c r="EH12" s="59">
        <v>2519312</v>
      </c>
      <c r="EI12" s="59">
        <v>3141390.75</v>
      </c>
      <c r="EJ12" s="59">
        <v>2319832.75</v>
      </c>
      <c r="EK12" s="59">
        <v>2070354.38</v>
      </c>
      <c r="EL12" s="59">
        <v>2835726.25</v>
      </c>
      <c r="EM12" s="59">
        <v>3108145.25</v>
      </c>
      <c r="EN12" s="59">
        <v>3218406.75</v>
      </c>
      <c r="EO12" s="59">
        <v>3308097</v>
      </c>
      <c r="EP12" s="59">
        <v>2639259.5</v>
      </c>
      <c r="EQ12" s="59">
        <v>3398920.75</v>
      </c>
      <c r="ER12" s="59">
        <v>3306458</v>
      </c>
      <c r="ES12" s="59">
        <v>3037393.75</v>
      </c>
      <c r="ET12" s="59">
        <v>2670238</v>
      </c>
      <c r="EU12" s="59">
        <v>3256045.5</v>
      </c>
      <c r="EV12" s="59">
        <v>2474661.75</v>
      </c>
      <c r="EW12" s="59">
        <v>2461800.75</v>
      </c>
      <c r="EX12" s="59">
        <v>2614872.5</v>
      </c>
      <c r="EY12" s="59">
        <v>3320933</v>
      </c>
      <c r="EZ12" s="59">
        <v>3316780.25</v>
      </c>
      <c r="FA12" s="59">
        <v>2974421</v>
      </c>
      <c r="FB12" s="59">
        <v>2631202.25</v>
      </c>
      <c r="FC12" s="59">
        <v>3674689.5</v>
      </c>
      <c r="FD12" s="59">
        <v>3015005.25</v>
      </c>
      <c r="FE12" s="59">
        <v>3504725.25</v>
      </c>
      <c r="FF12" s="59">
        <v>2767069.75</v>
      </c>
      <c r="FG12" s="59">
        <v>2791659.75</v>
      </c>
      <c r="FH12" s="59">
        <v>1817641.5</v>
      </c>
      <c r="FI12" s="59">
        <v>3389866.75</v>
      </c>
      <c r="FJ12" s="59">
        <v>2399850.75</v>
      </c>
      <c r="FK12" s="59">
        <v>3043280</v>
      </c>
      <c r="FL12" s="59">
        <v>3683950.25</v>
      </c>
      <c r="FM12" s="59">
        <v>2840067.75</v>
      </c>
      <c r="FN12" s="59">
        <v>3162577.75</v>
      </c>
      <c r="FO12" s="59">
        <v>3517738.25</v>
      </c>
      <c r="FP12" s="59">
        <v>2915893.75</v>
      </c>
      <c r="FQ12" s="59">
        <v>4105979.5</v>
      </c>
      <c r="FR12" s="59">
        <v>2917966.5</v>
      </c>
      <c r="FS12" s="59">
        <v>2744454.75</v>
      </c>
      <c r="FT12" s="59">
        <v>1855125.88</v>
      </c>
      <c r="FU12" s="59">
        <v>2930773.75</v>
      </c>
      <c r="FV12" s="59">
        <v>2540247.75</v>
      </c>
      <c r="FW12" s="59">
        <v>3677175.25</v>
      </c>
      <c r="FX12" s="59">
        <v>3428362.25</v>
      </c>
      <c r="FY12" s="59">
        <v>2881121</v>
      </c>
      <c r="FZ12" s="59">
        <v>3672357.25</v>
      </c>
      <c r="GA12" s="59">
        <v>3393452.75</v>
      </c>
      <c r="GB12" s="59">
        <v>2900147.25</v>
      </c>
    </row>
    <row r="13" spans="2:184">
      <c r="B13" s="462" t="s">
        <v>73</v>
      </c>
      <c r="C13" s="462" t="s">
        <v>61</v>
      </c>
      <c r="D13" s="406" t="s">
        <v>70</v>
      </c>
      <c r="E13" s="59">
        <v>547599.06000000006</v>
      </c>
      <c r="F13" s="59">
        <v>513679.34</v>
      </c>
      <c r="G13" s="59">
        <v>555607.38</v>
      </c>
      <c r="H13" s="59">
        <v>361649</v>
      </c>
      <c r="I13" s="59">
        <v>275042.34000000003</v>
      </c>
      <c r="J13" s="59">
        <v>307099.38</v>
      </c>
      <c r="K13" s="59">
        <v>285320.46999999997</v>
      </c>
      <c r="L13" s="59">
        <v>282395.94</v>
      </c>
      <c r="M13" s="59">
        <v>367431.19</v>
      </c>
      <c r="N13" s="59">
        <v>341395.91</v>
      </c>
      <c r="O13" s="59">
        <v>468442.16</v>
      </c>
      <c r="P13" s="59">
        <v>444607.22</v>
      </c>
      <c r="Q13" s="59">
        <v>498172.25</v>
      </c>
      <c r="R13" s="59">
        <v>490230.28</v>
      </c>
      <c r="S13" s="59">
        <v>500201.19</v>
      </c>
      <c r="T13" s="59">
        <v>246021.89</v>
      </c>
      <c r="U13" s="59">
        <v>282560.90999999997</v>
      </c>
      <c r="V13" s="59">
        <v>272855.19</v>
      </c>
      <c r="W13" s="59">
        <v>260978.02</v>
      </c>
      <c r="X13" s="59">
        <v>338518.88</v>
      </c>
      <c r="Y13" s="59">
        <v>355358.09</v>
      </c>
      <c r="Z13" s="59">
        <v>334353.46999999997</v>
      </c>
      <c r="AA13" s="59">
        <v>500071.81</v>
      </c>
      <c r="AB13" s="59">
        <v>391512.41</v>
      </c>
      <c r="AC13" s="59">
        <v>611856.56000000006</v>
      </c>
      <c r="AD13" s="59">
        <v>498932.09</v>
      </c>
      <c r="AE13" s="59">
        <v>501390.41</v>
      </c>
      <c r="AF13" s="59">
        <v>378034.12</v>
      </c>
      <c r="AG13" s="59">
        <v>356476.97</v>
      </c>
      <c r="AH13" s="59">
        <v>271894.90999999997</v>
      </c>
      <c r="AI13" s="59">
        <v>273196.09000000003</v>
      </c>
      <c r="AJ13" s="59">
        <v>354653.53</v>
      </c>
      <c r="AK13" s="59">
        <v>336999.5</v>
      </c>
      <c r="AL13" s="59">
        <v>395165.72</v>
      </c>
      <c r="AM13" s="59">
        <v>486276.53</v>
      </c>
      <c r="AN13" s="59">
        <v>397484.12</v>
      </c>
      <c r="AO13" s="59">
        <v>733475.75</v>
      </c>
      <c r="AP13" s="59">
        <v>553690.06000000006</v>
      </c>
      <c r="AQ13" s="59">
        <v>449786.56</v>
      </c>
      <c r="AR13" s="59">
        <v>432541.44</v>
      </c>
      <c r="AS13" s="59">
        <v>340028.69</v>
      </c>
      <c r="AT13" s="59">
        <v>271398.96999999997</v>
      </c>
      <c r="AU13" s="59">
        <v>395170.84</v>
      </c>
      <c r="AV13" s="59">
        <v>290640.15999999997</v>
      </c>
      <c r="AW13" s="59">
        <v>342195.44</v>
      </c>
      <c r="AX13" s="59">
        <v>452589.91</v>
      </c>
      <c r="AY13" s="59">
        <v>483639.78</v>
      </c>
      <c r="AZ13" s="59">
        <v>536238.88</v>
      </c>
      <c r="BA13" s="59">
        <v>511092.53</v>
      </c>
      <c r="BB13" s="59">
        <v>406411.34</v>
      </c>
      <c r="BC13" s="59">
        <v>279268.46999999997</v>
      </c>
      <c r="BD13" s="59">
        <v>284287.62</v>
      </c>
      <c r="BE13" s="59">
        <v>186464.98</v>
      </c>
      <c r="BF13" s="59">
        <v>161675.76999999999</v>
      </c>
      <c r="BG13" s="59">
        <v>250903.12</v>
      </c>
      <c r="BH13" s="59">
        <v>165462.81</v>
      </c>
      <c r="BI13" s="59">
        <v>245319.06</v>
      </c>
      <c r="BJ13" s="59">
        <v>239341.22</v>
      </c>
      <c r="BK13" s="59">
        <v>241868.98</v>
      </c>
      <c r="BL13" s="59">
        <v>320959.5</v>
      </c>
      <c r="BM13" s="59">
        <v>431109</v>
      </c>
      <c r="BN13" s="59">
        <v>419819.94</v>
      </c>
      <c r="BO13" s="59">
        <v>397491.44</v>
      </c>
      <c r="BP13" s="59">
        <v>308343.21999999997</v>
      </c>
      <c r="BQ13" s="59">
        <v>268615.88</v>
      </c>
      <c r="BR13" s="59">
        <v>221762.75</v>
      </c>
      <c r="BS13" s="59">
        <v>255416.69</v>
      </c>
      <c r="BT13" s="59">
        <v>236218.55</v>
      </c>
      <c r="BU13" s="59">
        <v>254912.11</v>
      </c>
      <c r="BV13" s="59">
        <v>171102.3</v>
      </c>
      <c r="BW13" s="59">
        <v>383487.69</v>
      </c>
      <c r="BX13" s="59">
        <v>454787.09</v>
      </c>
      <c r="BY13" s="59">
        <v>724447.81</v>
      </c>
      <c r="BZ13" s="59">
        <v>724077.62</v>
      </c>
      <c r="CA13" s="59">
        <v>704221.94</v>
      </c>
      <c r="CB13" s="59">
        <v>230263.25</v>
      </c>
      <c r="CC13" s="59">
        <v>254884.67</v>
      </c>
      <c r="CD13" s="59">
        <v>290004.90999999997</v>
      </c>
      <c r="CE13" s="59">
        <v>348822.88</v>
      </c>
      <c r="CF13" s="59">
        <v>351630.59</v>
      </c>
      <c r="CG13" s="59">
        <v>381245.75</v>
      </c>
      <c r="CH13" s="59">
        <v>344252.94</v>
      </c>
      <c r="CI13" s="59">
        <v>740764.94</v>
      </c>
      <c r="CJ13" s="59">
        <v>599399.81000000006</v>
      </c>
      <c r="CK13" s="59">
        <v>981164.19</v>
      </c>
      <c r="CL13" s="59">
        <v>1002963.88</v>
      </c>
      <c r="CM13" s="59">
        <v>1033476.75</v>
      </c>
      <c r="CN13" s="59">
        <v>433258.66</v>
      </c>
      <c r="CO13" s="59">
        <v>414597.97</v>
      </c>
      <c r="CP13" s="59">
        <v>289752.34000000003</v>
      </c>
      <c r="CQ13" s="59">
        <v>381039.84</v>
      </c>
      <c r="CR13" s="59">
        <v>471127.06</v>
      </c>
      <c r="CS13" s="59">
        <v>384113.09</v>
      </c>
      <c r="CT13" s="59">
        <v>422774.47</v>
      </c>
      <c r="CU13" s="59">
        <v>848893.88</v>
      </c>
      <c r="CV13" s="59">
        <v>573897.75</v>
      </c>
      <c r="CW13" s="59">
        <v>1535840.88</v>
      </c>
      <c r="CX13" s="59">
        <v>1193875.6200000001</v>
      </c>
      <c r="CY13" s="59">
        <v>1188957.75</v>
      </c>
      <c r="CZ13" s="59">
        <v>1184439.75</v>
      </c>
      <c r="DA13" s="59">
        <v>966672.38</v>
      </c>
      <c r="DB13" s="59">
        <v>1050786.75</v>
      </c>
      <c r="DC13" s="59">
        <v>1492275.12</v>
      </c>
      <c r="DD13" s="59">
        <v>1366637.62</v>
      </c>
      <c r="DE13" s="59">
        <v>1182463.3799999999</v>
      </c>
      <c r="DF13" s="59">
        <v>1513259.62</v>
      </c>
      <c r="DG13" s="59">
        <v>1293537.6200000001</v>
      </c>
      <c r="DH13" s="59">
        <v>1102972.75</v>
      </c>
      <c r="DI13" s="59">
        <v>1575867.5</v>
      </c>
      <c r="DJ13" s="59">
        <v>1302504.8799999999</v>
      </c>
      <c r="DK13" s="59">
        <v>1162932.6200000001</v>
      </c>
      <c r="DL13" s="59">
        <v>1180659</v>
      </c>
      <c r="DM13" s="59">
        <v>879927.62</v>
      </c>
      <c r="DN13" s="59">
        <v>1060437.1200000001</v>
      </c>
      <c r="DO13" s="59">
        <v>1841303.5</v>
      </c>
      <c r="DP13" s="59">
        <v>1185063.6200000001</v>
      </c>
      <c r="DQ13" s="59">
        <v>1126418.6200000001</v>
      </c>
      <c r="DR13" s="59">
        <v>1422971.88</v>
      </c>
      <c r="DS13" s="59">
        <v>1380519</v>
      </c>
      <c r="DT13" s="59">
        <v>1379353.38</v>
      </c>
      <c r="DU13" s="59">
        <v>1611091.12</v>
      </c>
      <c r="DV13" s="59">
        <v>1227887.8799999999</v>
      </c>
      <c r="DW13" s="59">
        <v>1264133.75</v>
      </c>
      <c r="DX13" s="59">
        <v>1150221.8799999999</v>
      </c>
      <c r="DY13" s="59">
        <v>745023.75</v>
      </c>
      <c r="DZ13" s="59">
        <v>1141167.8799999999</v>
      </c>
      <c r="EA13" s="59">
        <v>1807363.75</v>
      </c>
      <c r="EB13" s="59">
        <v>1245442.3799999999</v>
      </c>
      <c r="EC13" s="59">
        <v>1460321.75</v>
      </c>
      <c r="ED13" s="59">
        <v>1378433.88</v>
      </c>
      <c r="EE13" s="59">
        <v>1405088</v>
      </c>
      <c r="EF13" s="59">
        <v>1659796.62</v>
      </c>
      <c r="EG13" s="59">
        <v>1521723.88</v>
      </c>
      <c r="EH13" s="59">
        <v>1343068.5</v>
      </c>
      <c r="EI13" s="59">
        <v>1703241</v>
      </c>
      <c r="EJ13" s="59">
        <v>1164806.5</v>
      </c>
      <c r="EK13" s="59">
        <v>890908.75</v>
      </c>
      <c r="EL13" s="59">
        <v>1330833.25</v>
      </c>
      <c r="EM13" s="59">
        <v>1433917.75</v>
      </c>
      <c r="EN13" s="59">
        <v>1616921</v>
      </c>
      <c r="EO13" s="59">
        <v>1502279.25</v>
      </c>
      <c r="EP13" s="59">
        <v>1298308.6200000001</v>
      </c>
      <c r="EQ13" s="59">
        <v>1579794.5</v>
      </c>
      <c r="ER13" s="59">
        <v>1508177</v>
      </c>
      <c r="ES13" s="59">
        <v>1489919.75</v>
      </c>
      <c r="ET13" s="59">
        <v>1361773.62</v>
      </c>
      <c r="EU13" s="59">
        <v>1690025.62</v>
      </c>
      <c r="EV13" s="59">
        <v>1189664.25</v>
      </c>
      <c r="EW13" s="59">
        <v>1113451.3799999999</v>
      </c>
      <c r="EX13" s="59">
        <v>1149540.6200000001</v>
      </c>
      <c r="EY13" s="59">
        <v>1557972.75</v>
      </c>
      <c r="EZ13" s="59">
        <v>1684343</v>
      </c>
      <c r="FA13" s="59">
        <v>1449658</v>
      </c>
      <c r="FB13" s="59">
        <v>1320458.75</v>
      </c>
      <c r="FC13" s="59">
        <v>1687437.5</v>
      </c>
      <c r="FD13" s="59">
        <v>1447464.75</v>
      </c>
      <c r="FE13" s="59">
        <v>1714055.88</v>
      </c>
      <c r="FF13" s="59">
        <v>1391946.75</v>
      </c>
      <c r="FG13" s="59">
        <v>1450620.75</v>
      </c>
      <c r="FH13" s="59">
        <v>718011</v>
      </c>
      <c r="FI13" s="59">
        <v>1405082.5</v>
      </c>
      <c r="FJ13" s="59">
        <v>1015985</v>
      </c>
      <c r="FK13" s="59">
        <v>1353677.25</v>
      </c>
      <c r="FL13" s="59">
        <v>1672901.62</v>
      </c>
      <c r="FM13" s="59">
        <v>1312042.25</v>
      </c>
      <c r="FN13" s="59">
        <v>1419028.12</v>
      </c>
      <c r="FO13" s="59">
        <v>1638991</v>
      </c>
      <c r="FP13" s="59">
        <v>1261567.3799999999</v>
      </c>
      <c r="FQ13" s="59">
        <v>1895405</v>
      </c>
      <c r="FR13" s="59">
        <v>1497657.5</v>
      </c>
      <c r="FS13" s="59">
        <v>1372802</v>
      </c>
      <c r="FT13" s="59">
        <v>694360.56</v>
      </c>
      <c r="FU13" s="59">
        <v>1217504.75</v>
      </c>
      <c r="FV13" s="59">
        <v>1089765.25</v>
      </c>
      <c r="FW13" s="59">
        <v>1773605.38</v>
      </c>
      <c r="FX13" s="59">
        <v>1547074.5</v>
      </c>
      <c r="FY13" s="59">
        <v>1286181.6200000001</v>
      </c>
      <c r="FZ13" s="59">
        <v>1547790.62</v>
      </c>
      <c r="GA13" s="59">
        <v>1513574.88</v>
      </c>
      <c r="GB13" s="59">
        <v>1280313.6200000001</v>
      </c>
    </row>
    <row r="14" spans="2:184">
      <c r="B14" s="462" t="s">
        <v>73</v>
      </c>
      <c r="C14" s="462" t="s">
        <v>61</v>
      </c>
      <c r="D14" s="406" t="s">
        <v>71</v>
      </c>
      <c r="E14" s="59">
        <v>5491309.5</v>
      </c>
      <c r="F14" s="59">
        <v>4512775</v>
      </c>
      <c r="G14" s="59">
        <v>4630149.5</v>
      </c>
      <c r="H14" s="59">
        <v>4801648.5</v>
      </c>
      <c r="I14" s="59">
        <v>3688033</v>
      </c>
      <c r="J14" s="59">
        <v>4784907</v>
      </c>
      <c r="K14" s="59">
        <v>6461929.5</v>
      </c>
      <c r="L14" s="59">
        <v>5889295</v>
      </c>
      <c r="M14" s="59">
        <v>4566894.5</v>
      </c>
      <c r="N14" s="59">
        <v>4899045</v>
      </c>
      <c r="O14" s="59">
        <v>4345718.5</v>
      </c>
      <c r="P14" s="59">
        <v>4717243</v>
      </c>
      <c r="Q14" s="59">
        <v>5787194</v>
      </c>
      <c r="R14" s="59">
        <v>4916805.5</v>
      </c>
      <c r="S14" s="59">
        <v>4794270.5</v>
      </c>
      <c r="T14" s="59">
        <v>3618077.25</v>
      </c>
      <c r="U14" s="59">
        <v>3578194</v>
      </c>
      <c r="V14" s="59">
        <v>5066820</v>
      </c>
      <c r="W14" s="59">
        <v>6023399.5</v>
      </c>
      <c r="X14" s="59">
        <v>5608106</v>
      </c>
      <c r="Y14" s="59">
        <v>4877784.5</v>
      </c>
      <c r="Z14" s="59">
        <v>5086855</v>
      </c>
      <c r="AA14" s="59">
        <v>4427097</v>
      </c>
      <c r="AB14" s="59">
        <v>5240876</v>
      </c>
      <c r="AC14" s="59">
        <v>5175042</v>
      </c>
      <c r="AD14" s="59">
        <v>4983792</v>
      </c>
      <c r="AE14" s="59">
        <v>5107151</v>
      </c>
      <c r="AF14" s="59">
        <v>5031857</v>
      </c>
      <c r="AG14" s="59">
        <v>3417062.5</v>
      </c>
      <c r="AH14" s="59">
        <v>5350303.5</v>
      </c>
      <c r="AI14" s="59">
        <v>6234781.5</v>
      </c>
      <c r="AJ14" s="59">
        <v>5777716.5</v>
      </c>
      <c r="AK14" s="59">
        <v>5159536</v>
      </c>
      <c r="AL14" s="59">
        <v>5101542</v>
      </c>
      <c r="AM14" s="59">
        <v>4908966</v>
      </c>
      <c r="AN14" s="59">
        <v>4993577.5</v>
      </c>
      <c r="AO14" s="59">
        <v>5050581.5</v>
      </c>
      <c r="AP14" s="59">
        <v>5306027</v>
      </c>
      <c r="AQ14" s="59">
        <v>5720673.5</v>
      </c>
      <c r="AR14" s="59">
        <v>5004190</v>
      </c>
      <c r="AS14" s="59">
        <v>3721610</v>
      </c>
      <c r="AT14" s="59">
        <v>5722136</v>
      </c>
      <c r="AU14" s="59">
        <v>5569507.5</v>
      </c>
      <c r="AV14" s="59">
        <v>6632896</v>
      </c>
      <c r="AW14" s="59">
        <v>5247775</v>
      </c>
      <c r="AX14" s="59">
        <v>4953080</v>
      </c>
      <c r="AY14" s="59">
        <v>4921457</v>
      </c>
      <c r="AZ14" s="59">
        <v>4749209.5</v>
      </c>
      <c r="BA14" s="59">
        <v>5481990.5</v>
      </c>
      <c r="BB14" s="59">
        <v>5258257</v>
      </c>
      <c r="BC14" s="59">
        <v>5704493.5</v>
      </c>
      <c r="BD14" s="59">
        <v>4899631.5</v>
      </c>
      <c r="BE14" s="59">
        <v>3675962.75</v>
      </c>
      <c r="BF14" s="59">
        <v>5980787</v>
      </c>
      <c r="BG14" s="59">
        <v>5850535.5</v>
      </c>
      <c r="BH14" s="59">
        <v>7068306</v>
      </c>
      <c r="BI14" s="59">
        <v>4912389</v>
      </c>
      <c r="BJ14" s="59">
        <v>5426549</v>
      </c>
      <c r="BK14" s="59">
        <v>5338248.5</v>
      </c>
      <c r="BL14" s="59">
        <v>4793886</v>
      </c>
      <c r="BM14" s="59">
        <v>6210612.5</v>
      </c>
      <c r="BN14" s="59">
        <v>5540419.5</v>
      </c>
      <c r="BO14" s="59">
        <v>5612385</v>
      </c>
      <c r="BP14" s="59">
        <v>5318954.5</v>
      </c>
      <c r="BQ14" s="59">
        <v>5644353</v>
      </c>
      <c r="BR14" s="59">
        <v>5891487.5</v>
      </c>
      <c r="BS14" s="59">
        <v>6724013</v>
      </c>
      <c r="BT14" s="59">
        <v>7161214.5</v>
      </c>
      <c r="BU14" s="59">
        <v>4155479.25</v>
      </c>
      <c r="BV14" s="59">
        <v>4004041.75</v>
      </c>
      <c r="BW14" s="59">
        <v>5179606.5</v>
      </c>
      <c r="BX14" s="59">
        <v>5000095.5</v>
      </c>
      <c r="BY14" s="59">
        <v>6365183</v>
      </c>
      <c r="BZ14" s="59">
        <v>6178577</v>
      </c>
      <c r="CA14" s="59">
        <v>6564061</v>
      </c>
      <c r="CB14" s="59">
        <v>4996972</v>
      </c>
      <c r="CC14" s="59">
        <v>4959078</v>
      </c>
      <c r="CD14" s="59">
        <v>6963513.5</v>
      </c>
      <c r="CE14" s="59">
        <v>8906718</v>
      </c>
      <c r="CF14" s="59">
        <v>9227322</v>
      </c>
      <c r="CG14" s="59">
        <v>7529343.5</v>
      </c>
      <c r="CH14" s="59">
        <v>8435157</v>
      </c>
      <c r="CI14" s="59">
        <v>7656080</v>
      </c>
      <c r="CJ14" s="59">
        <v>8057265.5</v>
      </c>
      <c r="CK14" s="59">
        <v>9400701</v>
      </c>
      <c r="CL14" s="59">
        <v>8996182</v>
      </c>
      <c r="CM14" s="59">
        <v>9099829</v>
      </c>
      <c r="CN14" s="59">
        <v>8607027</v>
      </c>
      <c r="CO14" s="59">
        <v>6721139.5</v>
      </c>
      <c r="CP14" s="59">
        <v>10601053</v>
      </c>
      <c r="CQ14" s="59">
        <v>12512873</v>
      </c>
      <c r="CR14" s="59">
        <v>11790140</v>
      </c>
      <c r="CS14" s="59">
        <v>11078237</v>
      </c>
      <c r="CT14" s="59">
        <v>11327263</v>
      </c>
      <c r="CU14" s="59">
        <v>9973795</v>
      </c>
      <c r="CV14" s="59">
        <v>11229266</v>
      </c>
      <c r="CW14" s="59">
        <v>11838040</v>
      </c>
      <c r="CX14" s="59">
        <v>11470686</v>
      </c>
      <c r="CY14" s="59">
        <v>12370214</v>
      </c>
      <c r="CZ14" s="59">
        <v>12062734</v>
      </c>
      <c r="DA14" s="59">
        <v>8355459.5</v>
      </c>
      <c r="DB14" s="59">
        <v>14237344</v>
      </c>
      <c r="DC14" s="59">
        <v>15299535</v>
      </c>
      <c r="DD14" s="59">
        <v>15826141</v>
      </c>
      <c r="DE14" s="59">
        <v>12619374</v>
      </c>
      <c r="DF14" s="59">
        <v>11672525</v>
      </c>
      <c r="DG14" s="59">
        <v>11752580</v>
      </c>
      <c r="DH14" s="59">
        <v>12642234</v>
      </c>
      <c r="DI14" s="59">
        <v>12062780</v>
      </c>
      <c r="DJ14" s="59">
        <v>11632827</v>
      </c>
      <c r="DK14" s="59">
        <v>12982900</v>
      </c>
      <c r="DL14" s="59">
        <v>11851282</v>
      </c>
      <c r="DM14" s="59">
        <v>8097569</v>
      </c>
      <c r="DN14" s="59">
        <v>14538034</v>
      </c>
      <c r="DO14" s="59">
        <v>14575231</v>
      </c>
      <c r="DP14" s="59">
        <v>16340971</v>
      </c>
      <c r="DQ14" s="59">
        <v>13451168</v>
      </c>
      <c r="DR14" s="59">
        <v>12600624</v>
      </c>
      <c r="DS14" s="59">
        <v>12197281</v>
      </c>
      <c r="DT14" s="59">
        <v>12241454</v>
      </c>
      <c r="DU14" s="59">
        <v>12680320</v>
      </c>
      <c r="DV14" s="59">
        <v>12242373</v>
      </c>
      <c r="DW14" s="59">
        <v>12915541</v>
      </c>
      <c r="DX14" s="59">
        <v>9622494</v>
      </c>
      <c r="DY14" s="59">
        <v>8383259</v>
      </c>
      <c r="DZ14" s="59">
        <v>14010634</v>
      </c>
      <c r="EA14" s="59">
        <v>14344918</v>
      </c>
      <c r="EB14" s="59">
        <v>16541723</v>
      </c>
      <c r="EC14" s="59">
        <v>12427912</v>
      </c>
      <c r="ED14" s="59">
        <v>12539416</v>
      </c>
      <c r="EE14" s="59">
        <v>12397763</v>
      </c>
      <c r="EF14" s="59">
        <v>11139210</v>
      </c>
      <c r="EG14" s="59">
        <v>12450660</v>
      </c>
      <c r="EH14" s="59">
        <v>12706844</v>
      </c>
      <c r="EI14" s="59">
        <v>11992290</v>
      </c>
      <c r="EJ14" s="59">
        <v>12036868</v>
      </c>
      <c r="EK14" s="59">
        <v>9405761</v>
      </c>
      <c r="EL14" s="59">
        <v>13023819</v>
      </c>
      <c r="EM14" s="59">
        <v>15734285</v>
      </c>
      <c r="EN14" s="59">
        <v>15961699</v>
      </c>
      <c r="EO14" s="59">
        <v>13071615</v>
      </c>
      <c r="EP14" s="59">
        <v>13440099</v>
      </c>
      <c r="EQ14" s="59">
        <v>11758117</v>
      </c>
      <c r="ER14" s="59">
        <v>12121379</v>
      </c>
      <c r="ES14" s="59">
        <v>13531534</v>
      </c>
      <c r="ET14" s="59">
        <v>12214459</v>
      </c>
      <c r="EU14" s="59">
        <v>12494730</v>
      </c>
      <c r="EV14" s="59">
        <v>12134540</v>
      </c>
      <c r="EW14" s="59">
        <v>9866588</v>
      </c>
      <c r="EX14" s="59">
        <v>13993945</v>
      </c>
      <c r="EY14" s="59">
        <v>16188108</v>
      </c>
      <c r="EZ14" s="59">
        <v>16012052</v>
      </c>
      <c r="FA14" s="59">
        <v>14139127</v>
      </c>
      <c r="FB14" s="59">
        <v>14242029</v>
      </c>
      <c r="FC14" s="59">
        <v>11932767</v>
      </c>
      <c r="FD14" s="59">
        <v>13093149</v>
      </c>
      <c r="FE14" s="59">
        <v>13291381</v>
      </c>
      <c r="FF14" s="59">
        <v>12876186</v>
      </c>
      <c r="FG14" s="59">
        <v>14013751</v>
      </c>
      <c r="FH14" s="59">
        <v>9362451</v>
      </c>
      <c r="FI14" s="59">
        <v>12881163</v>
      </c>
      <c r="FJ14" s="59">
        <v>15631571</v>
      </c>
      <c r="FK14" s="59">
        <v>17376874</v>
      </c>
      <c r="FL14" s="59">
        <v>16147375</v>
      </c>
      <c r="FM14" s="59">
        <v>15526463</v>
      </c>
      <c r="FN14" s="59">
        <v>14424005</v>
      </c>
      <c r="FO14" s="59">
        <v>12856927</v>
      </c>
      <c r="FP14" s="59">
        <v>14528630</v>
      </c>
      <c r="FQ14" s="59">
        <v>13454163</v>
      </c>
      <c r="FR14" s="59">
        <v>13377773</v>
      </c>
      <c r="FS14" s="59">
        <v>14975214</v>
      </c>
      <c r="FT14" s="59">
        <v>10031574</v>
      </c>
      <c r="FU14" s="59">
        <v>10260717</v>
      </c>
      <c r="FV14" s="59">
        <v>16397028</v>
      </c>
      <c r="FW14" s="59">
        <v>17091566</v>
      </c>
      <c r="FX14" s="59">
        <v>17408880</v>
      </c>
      <c r="FY14" s="59">
        <v>15876875</v>
      </c>
      <c r="FZ14" s="59">
        <v>14346394</v>
      </c>
      <c r="GA14" s="59">
        <v>14416986</v>
      </c>
      <c r="GB14" s="59">
        <v>15360783</v>
      </c>
    </row>
    <row r="15" spans="2:184">
      <c r="B15" s="462" t="s">
        <v>73</v>
      </c>
      <c r="C15" s="462" t="s">
        <v>61</v>
      </c>
      <c r="D15" s="406" t="s">
        <v>72</v>
      </c>
      <c r="E15" s="59">
        <v>1918013</v>
      </c>
      <c r="F15" s="59">
        <v>1770781.75</v>
      </c>
      <c r="G15" s="59">
        <v>1641354.38</v>
      </c>
      <c r="H15" s="59">
        <v>1483201.88</v>
      </c>
      <c r="I15" s="59">
        <v>1063690.3799999999</v>
      </c>
      <c r="J15" s="59">
        <v>1259510.3799999999</v>
      </c>
      <c r="K15" s="59">
        <v>1502064.12</v>
      </c>
      <c r="L15" s="59">
        <v>1512549.12</v>
      </c>
      <c r="M15" s="59">
        <v>1270102.8799999999</v>
      </c>
      <c r="N15" s="59">
        <v>1527846</v>
      </c>
      <c r="O15" s="59">
        <v>1352205.88</v>
      </c>
      <c r="P15" s="59">
        <v>1417938</v>
      </c>
      <c r="Q15" s="59">
        <v>1930076.38</v>
      </c>
      <c r="R15" s="59">
        <v>1746791.5</v>
      </c>
      <c r="S15" s="59">
        <v>1541576.75</v>
      </c>
      <c r="T15" s="59">
        <v>1049619</v>
      </c>
      <c r="U15" s="59">
        <v>977515.25</v>
      </c>
      <c r="V15" s="59">
        <v>1382321.88</v>
      </c>
      <c r="W15" s="59">
        <v>1606861.88</v>
      </c>
      <c r="X15" s="59">
        <v>1473434</v>
      </c>
      <c r="Y15" s="59">
        <v>1312973.3799999999</v>
      </c>
      <c r="Z15" s="59">
        <v>1582239</v>
      </c>
      <c r="AA15" s="59">
        <v>1358657.88</v>
      </c>
      <c r="AB15" s="59">
        <v>1466204.62</v>
      </c>
      <c r="AC15" s="59">
        <v>1742989.5</v>
      </c>
      <c r="AD15" s="59">
        <v>1712890.25</v>
      </c>
      <c r="AE15" s="59">
        <v>1595477.75</v>
      </c>
      <c r="AF15" s="59">
        <v>1540800.5</v>
      </c>
      <c r="AG15" s="59">
        <v>1006452.56</v>
      </c>
      <c r="AH15" s="59">
        <v>1515333.88</v>
      </c>
      <c r="AI15" s="59">
        <v>1696262.12</v>
      </c>
      <c r="AJ15" s="59">
        <v>1512753.25</v>
      </c>
      <c r="AK15" s="59">
        <v>1418666.12</v>
      </c>
      <c r="AL15" s="59">
        <v>1513353.75</v>
      </c>
      <c r="AM15" s="59">
        <v>1449520.88</v>
      </c>
      <c r="AN15" s="59">
        <v>1530305.12</v>
      </c>
      <c r="AO15" s="59">
        <v>1864616</v>
      </c>
      <c r="AP15" s="59">
        <v>2015542.62</v>
      </c>
      <c r="AQ15" s="59">
        <v>1783529.38</v>
      </c>
      <c r="AR15" s="59">
        <v>1564838.12</v>
      </c>
      <c r="AS15" s="59">
        <v>1136770.25</v>
      </c>
      <c r="AT15" s="59">
        <v>1709798</v>
      </c>
      <c r="AU15" s="59">
        <v>1652973.12</v>
      </c>
      <c r="AV15" s="59">
        <v>1939100.75</v>
      </c>
      <c r="AW15" s="59">
        <v>1550005.38</v>
      </c>
      <c r="AX15" s="59">
        <v>1659079.25</v>
      </c>
      <c r="AY15" s="59">
        <v>1610739.12</v>
      </c>
      <c r="AZ15" s="59">
        <v>1590634.62</v>
      </c>
      <c r="BA15" s="59">
        <v>1907170.38</v>
      </c>
      <c r="BB15" s="59">
        <v>1902705.25</v>
      </c>
      <c r="BC15" s="59">
        <v>1425866.38</v>
      </c>
      <c r="BD15" s="59">
        <v>1161498.6200000001</v>
      </c>
      <c r="BE15" s="59">
        <v>778946.56000000006</v>
      </c>
      <c r="BF15" s="59">
        <v>1310016.5</v>
      </c>
      <c r="BG15" s="59">
        <v>1232521.75</v>
      </c>
      <c r="BH15" s="59">
        <v>1558541.12</v>
      </c>
      <c r="BI15" s="59">
        <v>981939.94</v>
      </c>
      <c r="BJ15" s="59">
        <v>1290083.6200000001</v>
      </c>
      <c r="BK15" s="59">
        <v>1292899.8799999999</v>
      </c>
      <c r="BL15" s="59">
        <v>1247351</v>
      </c>
      <c r="BM15" s="59">
        <v>2179980.25</v>
      </c>
      <c r="BN15" s="59">
        <v>2138679</v>
      </c>
      <c r="BO15" s="59">
        <v>1535961.88</v>
      </c>
      <c r="BP15" s="59">
        <v>1451535.25</v>
      </c>
      <c r="BQ15" s="59">
        <v>1501915.25</v>
      </c>
      <c r="BR15" s="59">
        <v>1481078.38</v>
      </c>
      <c r="BS15" s="59">
        <v>1992328.12</v>
      </c>
      <c r="BT15" s="59">
        <v>2082490.75</v>
      </c>
      <c r="BU15" s="59">
        <v>1302971.5</v>
      </c>
      <c r="BV15" s="59">
        <v>1170681.3799999999</v>
      </c>
      <c r="BW15" s="59">
        <v>2104317.75</v>
      </c>
      <c r="BX15" s="59">
        <v>2054269</v>
      </c>
      <c r="BY15" s="59">
        <v>2670379.25</v>
      </c>
      <c r="BZ15" s="59">
        <v>2561605</v>
      </c>
      <c r="CA15" s="59">
        <v>2540729.75</v>
      </c>
      <c r="CB15" s="59">
        <v>1763973.1200000001</v>
      </c>
      <c r="CC15" s="59">
        <v>1445722.25</v>
      </c>
      <c r="CD15" s="59">
        <v>1973211.88</v>
      </c>
      <c r="CE15" s="59">
        <v>3277301.25</v>
      </c>
      <c r="CF15" s="59">
        <v>3090731.25</v>
      </c>
      <c r="CG15" s="59">
        <v>2464727.5</v>
      </c>
      <c r="CH15" s="59">
        <v>2963617.5</v>
      </c>
      <c r="CI15" s="59">
        <v>2737564.25</v>
      </c>
      <c r="CJ15" s="59">
        <v>2857751</v>
      </c>
      <c r="CK15" s="59">
        <v>3087038</v>
      </c>
      <c r="CL15" s="59">
        <v>2965479</v>
      </c>
      <c r="CM15" s="59">
        <v>3081312.5</v>
      </c>
      <c r="CN15" s="59">
        <v>2760188.75</v>
      </c>
      <c r="CO15" s="59">
        <v>1929379.62</v>
      </c>
      <c r="CP15" s="59">
        <v>2766734.5</v>
      </c>
      <c r="CQ15" s="59">
        <v>3646172</v>
      </c>
      <c r="CR15" s="59">
        <v>3400416</v>
      </c>
      <c r="CS15" s="59">
        <v>3019127.5</v>
      </c>
      <c r="CT15" s="59">
        <v>3195773</v>
      </c>
      <c r="CU15" s="59">
        <v>2790627.75</v>
      </c>
      <c r="CV15" s="59">
        <v>3090690</v>
      </c>
      <c r="CW15" s="59">
        <v>2867930.5</v>
      </c>
      <c r="CX15" s="59">
        <v>2849262.5</v>
      </c>
      <c r="CY15" s="59">
        <v>3208974.75</v>
      </c>
      <c r="CZ15" s="59">
        <v>2421658.5</v>
      </c>
      <c r="DA15" s="59">
        <v>1472632.5</v>
      </c>
      <c r="DB15" s="59">
        <v>2332290.25</v>
      </c>
      <c r="DC15" s="59">
        <v>2518119.5</v>
      </c>
      <c r="DD15" s="59">
        <v>2756260</v>
      </c>
      <c r="DE15" s="59">
        <v>2150255.75</v>
      </c>
      <c r="DF15" s="59">
        <v>2017501.5</v>
      </c>
      <c r="DG15" s="59">
        <v>2649332.75</v>
      </c>
      <c r="DH15" s="59">
        <v>2595656.75</v>
      </c>
      <c r="DI15" s="59">
        <v>2915001</v>
      </c>
      <c r="DJ15" s="59">
        <v>2813006</v>
      </c>
      <c r="DK15" s="59">
        <v>3207526.25</v>
      </c>
      <c r="DL15" s="59">
        <v>2421139.25</v>
      </c>
      <c r="DM15" s="59">
        <v>1508012</v>
      </c>
      <c r="DN15" s="59">
        <v>2198490</v>
      </c>
      <c r="DO15" s="59">
        <v>2343608.75</v>
      </c>
      <c r="DP15" s="59">
        <v>2859360.25</v>
      </c>
      <c r="DQ15" s="59">
        <v>2101450.5</v>
      </c>
      <c r="DR15" s="59">
        <v>2422753.5</v>
      </c>
      <c r="DS15" s="59">
        <v>2711251.25</v>
      </c>
      <c r="DT15" s="59">
        <v>2362308.5</v>
      </c>
      <c r="DU15" s="59">
        <v>2976560.75</v>
      </c>
      <c r="DV15" s="59">
        <v>2854658.25</v>
      </c>
      <c r="DW15" s="59">
        <v>3111929</v>
      </c>
      <c r="DX15" s="59">
        <v>2008905.25</v>
      </c>
      <c r="DY15" s="59">
        <v>1561935.12</v>
      </c>
      <c r="DZ15" s="59">
        <v>1903350.38</v>
      </c>
      <c r="EA15" s="59">
        <v>2498400</v>
      </c>
      <c r="EB15" s="59">
        <v>2701385.25</v>
      </c>
      <c r="EC15" s="59">
        <v>1971088</v>
      </c>
      <c r="ED15" s="59">
        <v>2453888.25</v>
      </c>
      <c r="EE15" s="59">
        <v>2528862.5</v>
      </c>
      <c r="EF15" s="59">
        <v>2224794</v>
      </c>
      <c r="EG15" s="59">
        <v>3130122.75</v>
      </c>
      <c r="EH15" s="59">
        <v>3027050.25</v>
      </c>
      <c r="EI15" s="59">
        <v>2977358</v>
      </c>
      <c r="EJ15" s="59">
        <v>2467677.25</v>
      </c>
      <c r="EK15" s="59">
        <v>1715116.75</v>
      </c>
      <c r="EL15" s="59">
        <v>1911285.5</v>
      </c>
      <c r="EM15" s="59">
        <v>2915781.75</v>
      </c>
      <c r="EN15" s="59">
        <v>2531695.75</v>
      </c>
      <c r="EO15" s="59">
        <v>2150915.5</v>
      </c>
      <c r="EP15" s="59">
        <v>2590663.5</v>
      </c>
      <c r="EQ15" s="59">
        <v>2459747.75</v>
      </c>
      <c r="ER15" s="59">
        <v>2551147</v>
      </c>
      <c r="ES15" s="59">
        <v>3120973.75</v>
      </c>
      <c r="ET15" s="59">
        <v>2913689.5</v>
      </c>
      <c r="EU15" s="59">
        <v>2910502.75</v>
      </c>
      <c r="EV15" s="59">
        <v>2206130</v>
      </c>
      <c r="EW15" s="59">
        <v>1752548.25</v>
      </c>
      <c r="EX15" s="59">
        <v>1957985</v>
      </c>
      <c r="EY15" s="59">
        <v>2721298.75</v>
      </c>
      <c r="EZ15" s="59">
        <v>2657630.25</v>
      </c>
      <c r="FA15" s="59">
        <v>2107346.5</v>
      </c>
      <c r="FB15" s="59">
        <v>2644423.75</v>
      </c>
      <c r="FC15" s="59">
        <v>2457737.5</v>
      </c>
      <c r="FD15" s="59">
        <v>2598689.25</v>
      </c>
      <c r="FE15" s="59">
        <v>3084630.5</v>
      </c>
      <c r="FF15" s="59">
        <v>2922517.5</v>
      </c>
      <c r="FG15" s="59">
        <v>3234348.5</v>
      </c>
      <c r="FH15" s="59">
        <v>1623430.88</v>
      </c>
      <c r="FI15" s="59">
        <v>1991402.88</v>
      </c>
      <c r="FJ15" s="59">
        <v>2162607.25</v>
      </c>
      <c r="FK15" s="59">
        <v>3187710.5</v>
      </c>
      <c r="FL15" s="59">
        <v>2654151.25</v>
      </c>
      <c r="FM15" s="59">
        <v>2226700.75</v>
      </c>
      <c r="FN15" s="59">
        <v>2790359.75</v>
      </c>
      <c r="FO15" s="59">
        <v>2725828</v>
      </c>
      <c r="FP15" s="59">
        <v>2815226.75</v>
      </c>
      <c r="FQ15" s="59">
        <v>2982009.5</v>
      </c>
      <c r="FR15" s="59">
        <v>2956003.5</v>
      </c>
      <c r="FS15" s="59">
        <v>3291096.5</v>
      </c>
      <c r="FT15" s="59">
        <v>1693090.5</v>
      </c>
      <c r="FU15" s="59">
        <v>1573133.5</v>
      </c>
      <c r="FV15" s="59">
        <v>2201759</v>
      </c>
      <c r="FW15" s="59">
        <v>2920816.5</v>
      </c>
      <c r="FX15" s="59">
        <v>2645880.75</v>
      </c>
      <c r="FY15" s="59">
        <v>2187240.25</v>
      </c>
      <c r="FZ15" s="59">
        <v>2621486.5</v>
      </c>
      <c r="GA15" s="59">
        <v>2913463.25</v>
      </c>
      <c r="GB15" s="59">
        <v>3025801.25</v>
      </c>
    </row>
    <row r="16" spans="2:184">
      <c r="B16" s="462"/>
      <c r="C16" s="462"/>
      <c r="D16" s="462"/>
      <c r="E16" s="462"/>
      <c r="F16" s="462"/>
      <c r="G16" s="462"/>
      <c r="H16" s="462"/>
      <c r="I16" s="462"/>
      <c r="J16" s="462"/>
      <c r="K16" s="462"/>
      <c r="L16" s="462"/>
      <c r="M16" s="462"/>
      <c r="N16" s="462"/>
      <c r="O16" s="462"/>
      <c r="P16" s="462"/>
      <c r="Q16" s="462"/>
      <c r="R16" s="462"/>
      <c r="S16" s="462"/>
      <c r="T16" s="462"/>
      <c r="U16" s="462"/>
      <c r="V16" s="462"/>
      <c r="W16" s="462"/>
      <c r="X16" s="462"/>
      <c r="Y16" s="462"/>
      <c r="Z16" s="462"/>
      <c r="AA16" s="462"/>
      <c r="AB16" s="462"/>
      <c r="AC16" s="462"/>
      <c r="AD16" s="462"/>
      <c r="AE16" s="462"/>
      <c r="AF16" s="462"/>
      <c r="AG16" s="462"/>
      <c r="AH16" s="462"/>
      <c r="AI16" s="462"/>
      <c r="AJ16" s="462"/>
      <c r="AK16" s="462"/>
      <c r="AL16" s="462"/>
      <c r="AM16" s="462"/>
      <c r="AN16" s="462"/>
      <c r="AO16" s="462"/>
      <c r="AP16" s="462"/>
      <c r="AQ16" s="462"/>
      <c r="AR16" s="462"/>
      <c r="AS16" s="462"/>
      <c r="AT16" s="462"/>
      <c r="AU16" s="462"/>
      <c r="AV16" s="462"/>
      <c r="AW16" s="462"/>
      <c r="AX16" s="462"/>
      <c r="AY16" s="462"/>
      <c r="AZ16" s="462"/>
      <c r="BA16" s="462"/>
      <c r="BB16" s="462"/>
      <c r="BC16" s="462"/>
      <c r="BD16" s="462"/>
      <c r="BE16" s="462"/>
      <c r="BF16" s="462"/>
      <c r="BG16" s="462"/>
      <c r="BH16" s="462"/>
      <c r="BI16" s="462"/>
      <c r="BJ16" s="462"/>
      <c r="BK16" s="462"/>
      <c r="BL16" s="462"/>
      <c r="BM16" s="462"/>
      <c r="BN16" s="462"/>
      <c r="BO16" s="462"/>
      <c r="BP16" s="462"/>
      <c r="BQ16" s="462"/>
      <c r="BR16" s="462"/>
      <c r="BS16" s="462"/>
      <c r="BT16" s="462"/>
      <c r="BU16" s="462"/>
      <c r="BV16" s="462"/>
      <c r="BW16" s="462"/>
      <c r="BX16" s="462"/>
      <c r="BY16" s="462"/>
      <c r="BZ16" s="462"/>
      <c r="CA16" s="462"/>
      <c r="CB16" s="462"/>
      <c r="CC16" s="462"/>
      <c r="CD16" s="462"/>
      <c r="CE16" s="462"/>
      <c r="CF16" s="462"/>
      <c r="CG16" s="462"/>
      <c r="CH16" s="462"/>
      <c r="CI16" s="462"/>
      <c r="CJ16" s="462"/>
      <c r="CK16" s="462"/>
      <c r="CL16" s="462"/>
      <c r="CM16" s="462"/>
      <c r="CN16" s="462"/>
      <c r="CO16" s="462"/>
      <c r="CP16" s="462"/>
      <c r="CQ16" s="462"/>
      <c r="CR16" s="462"/>
      <c r="CS16" s="462"/>
      <c r="CT16" s="462"/>
      <c r="CU16" s="462"/>
      <c r="CV16" s="462"/>
      <c r="CW16" s="462"/>
      <c r="CX16" s="462"/>
      <c r="CY16" s="462"/>
      <c r="CZ16" s="462"/>
      <c r="DA16" s="462"/>
      <c r="DB16" s="462"/>
      <c r="DC16" s="462"/>
      <c r="DD16" s="462"/>
      <c r="DE16" s="462"/>
      <c r="DF16" s="462"/>
      <c r="DG16" s="462"/>
      <c r="DH16" s="462"/>
      <c r="DI16" s="462"/>
      <c r="DJ16" s="462"/>
      <c r="DK16" s="462"/>
      <c r="DL16" s="462"/>
      <c r="DM16" s="462"/>
      <c r="DN16" s="462"/>
      <c r="DO16" s="462"/>
      <c r="DP16" s="462"/>
      <c r="DQ16" s="462"/>
      <c r="DR16" s="462"/>
      <c r="DS16" s="462"/>
      <c r="DT16" s="462"/>
      <c r="DU16" s="462"/>
      <c r="DV16" s="462"/>
      <c r="DW16" s="462"/>
      <c r="DX16" s="462"/>
      <c r="DY16" s="462"/>
      <c r="DZ16" s="462"/>
      <c r="EA16" s="462"/>
      <c r="EB16" s="462"/>
      <c r="EC16" s="462"/>
      <c r="ED16" s="462"/>
      <c r="EE16" s="462"/>
      <c r="EF16" s="462"/>
      <c r="EG16" s="462"/>
      <c r="EH16" s="462"/>
      <c r="EI16" s="462"/>
      <c r="EJ16" s="462"/>
      <c r="EK16" s="462"/>
      <c r="EL16" s="462"/>
      <c r="EM16" s="462"/>
      <c r="EN16" s="462"/>
      <c r="EO16" s="462"/>
      <c r="EP16" s="462"/>
      <c r="EQ16" s="462"/>
      <c r="ER16" s="462"/>
      <c r="ES16" s="462"/>
      <c r="ET16" s="462"/>
      <c r="EU16" s="462"/>
      <c r="EV16" s="462"/>
      <c r="EW16" s="462"/>
      <c r="EX16" s="462"/>
      <c r="EY16" s="462"/>
      <c r="EZ16" s="462"/>
      <c r="FA16" s="462"/>
      <c r="FB16" s="462"/>
      <c r="FC16" s="462"/>
      <c r="FD16" s="462"/>
      <c r="FE16" s="462"/>
      <c r="FF16" s="462"/>
      <c r="FG16" s="462"/>
      <c r="FH16" s="462"/>
      <c r="FI16" s="462"/>
      <c r="FJ16" s="462"/>
      <c r="FK16" s="462"/>
      <c r="FL16" s="462"/>
      <c r="FM16" s="462"/>
      <c r="FN16" s="462"/>
      <c r="FO16" s="462"/>
      <c r="FP16" s="462"/>
      <c r="FQ16" s="462"/>
      <c r="FR16" s="462"/>
      <c r="FS16" s="462"/>
      <c r="FT16" s="462"/>
      <c r="FU16" s="462"/>
      <c r="FV16" s="462"/>
      <c r="FW16" s="462"/>
      <c r="FX16" s="462"/>
      <c r="FY16" s="462"/>
      <c r="FZ16" s="462"/>
      <c r="GA16" s="462"/>
      <c r="GB16" s="462"/>
    </row>
    <row r="17" spans="1:184">
      <c r="B17" s="462"/>
      <c r="C17" s="462"/>
      <c r="D17" s="462"/>
      <c r="E17" s="462"/>
      <c r="F17" s="462"/>
      <c r="G17" s="462"/>
      <c r="H17" s="462"/>
      <c r="I17" s="462"/>
      <c r="J17" s="462"/>
      <c r="K17" s="462"/>
      <c r="L17" s="462"/>
      <c r="M17" s="462"/>
      <c r="N17" s="462"/>
      <c r="O17" s="462"/>
      <c r="P17" s="462"/>
      <c r="Q17" s="462"/>
      <c r="R17" s="462"/>
      <c r="S17" s="462"/>
      <c r="T17" s="462"/>
      <c r="U17" s="462"/>
      <c r="V17" s="462"/>
      <c r="W17" s="462"/>
      <c r="X17" s="462"/>
      <c r="Y17" s="462"/>
      <c r="Z17" s="462"/>
      <c r="AA17" s="462"/>
      <c r="AB17" s="462"/>
      <c r="AC17" s="462"/>
      <c r="AD17" s="462"/>
      <c r="AE17" s="462"/>
      <c r="AF17" s="462"/>
      <c r="AG17" s="462"/>
      <c r="AH17" s="462"/>
      <c r="AI17" s="462"/>
      <c r="AJ17" s="462"/>
      <c r="AK17" s="462"/>
      <c r="AL17" s="462"/>
      <c r="AM17" s="462"/>
      <c r="AN17" s="462"/>
      <c r="AO17" s="462"/>
      <c r="AP17" s="462"/>
      <c r="AQ17" s="462"/>
      <c r="AR17" s="462"/>
      <c r="AS17" s="462"/>
      <c r="AT17" s="462"/>
      <c r="AU17" s="462"/>
      <c r="AV17" s="462"/>
      <c r="AW17" s="462"/>
      <c r="AX17" s="462"/>
      <c r="AY17" s="462"/>
      <c r="AZ17" s="462"/>
      <c r="BA17" s="462"/>
      <c r="BB17" s="462"/>
      <c r="BC17" s="462"/>
      <c r="BD17" s="462"/>
      <c r="BE17" s="462"/>
      <c r="BF17" s="462"/>
      <c r="BG17" s="462"/>
      <c r="BH17" s="462"/>
      <c r="BI17" s="462"/>
      <c r="BJ17" s="462"/>
      <c r="BK17" s="462"/>
      <c r="BL17" s="462"/>
      <c r="BM17" s="462"/>
      <c r="BN17" s="462"/>
      <c r="BO17" s="462"/>
      <c r="BP17" s="462"/>
      <c r="BQ17" s="462"/>
      <c r="BR17" s="462"/>
      <c r="BS17" s="462"/>
      <c r="BT17" s="462"/>
      <c r="BU17" s="462"/>
      <c r="BV17" s="462"/>
      <c r="BW17" s="462"/>
      <c r="BX17" s="462"/>
      <c r="BY17" s="462"/>
      <c r="BZ17" s="462"/>
      <c r="CA17" s="462"/>
      <c r="CB17" s="462"/>
      <c r="CC17" s="462"/>
      <c r="CD17" s="462"/>
      <c r="CE17" s="462"/>
      <c r="CF17" s="462"/>
      <c r="CG17" s="462"/>
      <c r="CH17" s="462"/>
      <c r="CI17" s="462"/>
      <c r="CJ17" s="462"/>
      <c r="CK17" s="462"/>
      <c r="CL17" s="462"/>
      <c r="CM17" s="462"/>
      <c r="CN17" s="462"/>
      <c r="CO17" s="462"/>
      <c r="CP17" s="462"/>
      <c r="CQ17" s="462"/>
      <c r="CR17" s="462"/>
      <c r="CS17" s="462"/>
      <c r="CT17" s="462"/>
      <c r="CU17" s="462"/>
      <c r="CV17" s="462"/>
      <c r="CW17" s="462"/>
      <c r="CX17" s="462"/>
      <c r="CY17" s="462"/>
      <c r="CZ17" s="462"/>
      <c r="DA17" s="462"/>
      <c r="DB17" s="462"/>
      <c r="DC17" s="462"/>
      <c r="DD17" s="462"/>
      <c r="DE17" s="462"/>
      <c r="DF17" s="462"/>
      <c r="DG17" s="462"/>
      <c r="DH17" s="462"/>
      <c r="DI17" s="462"/>
      <c r="DJ17" s="462"/>
      <c r="DK17" s="462"/>
      <c r="DL17" s="462"/>
      <c r="DM17" s="462"/>
      <c r="DN17" s="462"/>
      <c r="DO17" s="462"/>
      <c r="DP17" s="462"/>
      <c r="DQ17" s="462"/>
      <c r="DR17" s="462"/>
      <c r="DS17" s="462"/>
      <c r="DT17" s="462"/>
      <c r="DU17" s="462"/>
      <c r="DV17" s="462"/>
      <c r="DW17" s="462"/>
      <c r="DX17" s="462"/>
      <c r="DY17" s="462"/>
      <c r="DZ17" s="462"/>
      <c r="EA17" s="462"/>
      <c r="EB17" s="462"/>
      <c r="EC17" s="462"/>
      <c r="ED17" s="462"/>
      <c r="EE17" s="462"/>
      <c r="EF17" s="462"/>
      <c r="EG17" s="462"/>
      <c r="EH17" s="462"/>
      <c r="EI17" s="462"/>
      <c r="EJ17" s="462"/>
      <c r="EK17" s="462"/>
      <c r="EL17" s="462"/>
      <c r="EM17" s="462"/>
      <c r="EN17" s="462"/>
      <c r="EO17" s="462"/>
      <c r="EP17" s="462"/>
      <c r="EQ17" s="462"/>
      <c r="ER17" s="462"/>
      <c r="ES17" s="462"/>
      <c r="ET17" s="462"/>
      <c r="EU17" s="462"/>
      <c r="EV17" s="462"/>
      <c r="EW17" s="462"/>
      <c r="EX17" s="462"/>
      <c r="EY17" s="462"/>
      <c r="EZ17" s="462"/>
      <c r="FA17" s="462"/>
      <c r="FB17" s="462"/>
      <c r="FC17" s="462"/>
      <c r="FD17" s="462"/>
      <c r="FE17" s="462"/>
      <c r="FF17" s="462"/>
      <c r="FG17" s="462"/>
      <c r="FH17" s="462"/>
      <c r="FI17" s="462"/>
      <c r="FJ17" s="462"/>
      <c r="FK17" s="462"/>
      <c r="FL17" s="462"/>
      <c r="FM17" s="462"/>
      <c r="FN17" s="462"/>
      <c r="FO17" s="462"/>
      <c r="FP17" s="462"/>
      <c r="FQ17" s="462"/>
      <c r="FR17" s="462"/>
      <c r="FS17" s="462"/>
      <c r="FT17" s="462"/>
      <c r="FU17" s="462"/>
      <c r="FV17" s="462"/>
      <c r="FW17" s="462"/>
      <c r="FX17" s="462"/>
      <c r="FY17" s="462"/>
      <c r="FZ17" s="462"/>
      <c r="GA17" s="462"/>
      <c r="GB17" s="462"/>
    </row>
    <row r="18" spans="1:184">
      <c r="B18" s="242" t="s">
        <v>65</v>
      </c>
      <c r="C18" s="242" t="s">
        <v>33</v>
      </c>
      <c r="D18" s="242" t="s">
        <v>66</v>
      </c>
      <c r="E18" s="243">
        <v>41275</v>
      </c>
      <c r="F18" s="243">
        <v>41306</v>
      </c>
      <c r="G18" s="243">
        <v>41334</v>
      </c>
      <c r="H18" s="243">
        <v>41365</v>
      </c>
      <c r="I18" s="243">
        <v>41395</v>
      </c>
      <c r="J18" s="243">
        <v>41426</v>
      </c>
      <c r="K18" s="243">
        <v>41456</v>
      </c>
      <c r="L18" s="243">
        <v>41487</v>
      </c>
      <c r="M18" s="243">
        <v>41518</v>
      </c>
      <c r="N18" s="243">
        <v>41548</v>
      </c>
      <c r="O18" s="243">
        <v>41579</v>
      </c>
      <c r="P18" s="243">
        <v>41609</v>
      </c>
      <c r="Q18" s="243">
        <v>41640</v>
      </c>
      <c r="R18" s="243">
        <v>41671</v>
      </c>
      <c r="S18" s="243">
        <v>41699</v>
      </c>
      <c r="T18" s="243">
        <v>41730</v>
      </c>
      <c r="U18" s="243">
        <v>41760</v>
      </c>
      <c r="V18" s="243">
        <v>41791</v>
      </c>
      <c r="W18" s="243">
        <v>41821</v>
      </c>
      <c r="X18" s="243">
        <v>41852</v>
      </c>
      <c r="Y18" s="243">
        <v>41883</v>
      </c>
      <c r="Z18" s="243">
        <v>41913</v>
      </c>
      <c r="AA18" s="243">
        <v>41944</v>
      </c>
      <c r="AB18" s="243">
        <v>41974</v>
      </c>
      <c r="AC18" s="243">
        <v>42005</v>
      </c>
      <c r="AD18" s="243">
        <v>42036</v>
      </c>
      <c r="AE18" s="243">
        <v>42064</v>
      </c>
      <c r="AF18" s="243">
        <v>42095</v>
      </c>
      <c r="AG18" s="243">
        <v>42125</v>
      </c>
      <c r="AH18" s="243">
        <v>42156</v>
      </c>
      <c r="AI18" s="243">
        <v>42186</v>
      </c>
      <c r="AJ18" s="243">
        <v>42217</v>
      </c>
      <c r="AK18" s="243">
        <v>42248</v>
      </c>
      <c r="AL18" s="243">
        <v>42278</v>
      </c>
      <c r="AM18" s="243">
        <v>42309</v>
      </c>
      <c r="AN18" s="243">
        <v>42339</v>
      </c>
      <c r="AO18" s="243">
        <v>42370</v>
      </c>
      <c r="AP18" s="243">
        <v>42401</v>
      </c>
      <c r="AQ18" s="243">
        <v>42430</v>
      </c>
      <c r="AR18" s="243">
        <v>42461</v>
      </c>
      <c r="AS18" s="243">
        <v>42491</v>
      </c>
      <c r="AT18" s="243">
        <v>42522</v>
      </c>
      <c r="AU18" s="243">
        <v>42552</v>
      </c>
      <c r="AV18" s="243">
        <v>42583</v>
      </c>
      <c r="AW18" s="243">
        <v>42614</v>
      </c>
      <c r="AX18" s="243">
        <v>42644</v>
      </c>
      <c r="AY18" s="243">
        <v>42675</v>
      </c>
      <c r="AZ18" s="243">
        <v>42705</v>
      </c>
      <c r="BA18" s="243">
        <v>42736</v>
      </c>
      <c r="BB18" s="243">
        <v>42767</v>
      </c>
      <c r="BC18" s="243">
        <v>42795</v>
      </c>
      <c r="BD18" s="243">
        <v>42826</v>
      </c>
      <c r="BE18" s="243">
        <v>42856</v>
      </c>
      <c r="BF18" s="243">
        <v>42887</v>
      </c>
      <c r="BG18" s="243">
        <v>42917</v>
      </c>
      <c r="BH18" s="243">
        <v>42948</v>
      </c>
      <c r="BI18" s="243">
        <v>42979</v>
      </c>
      <c r="BJ18" s="243">
        <v>43009</v>
      </c>
      <c r="BK18" s="243">
        <v>43040</v>
      </c>
      <c r="BL18" s="243">
        <v>43070</v>
      </c>
      <c r="BM18" s="243">
        <v>43101</v>
      </c>
      <c r="BN18" s="243">
        <v>43132</v>
      </c>
      <c r="BO18" s="243">
        <v>43160</v>
      </c>
      <c r="BP18" s="243">
        <v>43191</v>
      </c>
      <c r="BQ18" s="243">
        <v>43221</v>
      </c>
      <c r="BR18" s="243">
        <v>43252</v>
      </c>
      <c r="BS18" s="243">
        <v>43282</v>
      </c>
      <c r="BT18" s="243">
        <v>43313</v>
      </c>
      <c r="BU18" s="243">
        <v>43344</v>
      </c>
      <c r="BV18" s="243">
        <v>43374</v>
      </c>
      <c r="BW18" s="243">
        <v>43405</v>
      </c>
      <c r="BX18" s="243">
        <v>43435</v>
      </c>
      <c r="BY18" s="243">
        <v>43466</v>
      </c>
      <c r="BZ18" s="243">
        <v>43497</v>
      </c>
      <c r="CA18" s="243">
        <v>43525</v>
      </c>
      <c r="CB18" s="243">
        <v>43556</v>
      </c>
      <c r="CC18" s="243">
        <v>43586</v>
      </c>
      <c r="CD18" s="243">
        <v>43617</v>
      </c>
      <c r="CE18" s="243">
        <v>43647</v>
      </c>
      <c r="CF18" s="243">
        <v>43678</v>
      </c>
      <c r="CG18" s="243">
        <v>43709</v>
      </c>
      <c r="CH18" s="243">
        <v>43739</v>
      </c>
      <c r="CI18" s="243">
        <v>43770</v>
      </c>
      <c r="CJ18" s="243">
        <v>43800</v>
      </c>
      <c r="CK18" s="243">
        <v>43831</v>
      </c>
      <c r="CL18" s="243">
        <v>43862</v>
      </c>
      <c r="CM18" s="243">
        <v>43891</v>
      </c>
      <c r="CN18" s="243">
        <v>43922</v>
      </c>
      <c r="CO18" s="243">
        <v>43952</v>
      </c>
      <c r="CP18" s="243">
        <v>43983</v>
      </c>
      <c r="CQ18" s="243">
        <v>44013</v>
      </c>
      <c r="CR18" s="243">
        <v>44044</v>
      </c>
      <c r="CS18" s="243">
        <v>44075</v>
      </c>
      <c r="CT18" s="243">
        <v>44105</v>
      </c>
      <c r="CU18" s="243">
        <v>44136</v>
      </c>
      <c r="CV18" s="243">
        <v>44166</v>
      </c>
      <c r="CW18" s="243">
        <v>44197</v>
      </c>
      <c r="CX18" s="243">
        <v>44228</v>
      </c>
      <c r="CY18" s="243">
        <v>44256</v>
      </c>
      <c r="CZ18" s="243">
        <v>44287</v>
      </c>
      <c r="DA18" s="243">
        <v>44317</v>
      </c>
      <c r="DB18" s="243">
        <v>44348</v>
      </c>
      <c r="DC18" s="243">
        <v>44378</v>
      </c>
      <c r="DD18" s="243">
        <v>44409</v>
      </c>
      <c r="DE18" s="243">
        <v>44440</v>
      </c>
      <c r="DF18" s="243">
        <v>44470</v>
      </c>
      <c r="DG18" s="243">
        <v>44501</v>
      </c>
      <c r="DH18" s="243">
        <v>44531</v>
      </c>
      <c r="DI18" s="243">
        <v>44562</v>
      </c>
      <c r="DJ18" s="243">
        <v>44593</v>
      </c>
      <c r="DK18" s="243">
        <v>44621</v>
      </c>
      <c r="DL18" s="243">
        <v>44652</v>
      </c>
      <c r="DM18" s="243">
        <v>44682</v>
      </c>
      <c r="DN18" s="243">
        <v>44713</v>
      </c>
      <c r="DO18" s="243">
        <v>44743</v>
      </c>
      <c r="DP18" s="243">
        <v>44774</v>
      </c>
      <c r="DQ18" s="243">
        <v>44805</v>
      </c>
      <c r="DR18" s="243">
        <v>44835</v>
      </c>
      <c r="DS18" s="243">
        <v>44866</v>
      </c>
      <c r="DT18" s="243">
        <v>44896</v>
      </c>
      <c r="DU18" s="243">
        <v>44927</v>
      </c>
      <c r="DV18" s="243">
        <v>44958</v>
      </c>
      <c r="DW18" s="243">
        <v>44986</v>
      </c>
      <c r="DX18" s="243">
        <v>45017</v>
      </c>
      <c r="DY18" s="243">
        <v>45047</v>
      </c>
      <c r="DZ18" s="243">
        <v>45078</v>
      </c>
      <c r="EA18" s="243">
        <v>45108</v>
      </c>
      <c r="EB18" s="243">
        <v>45139</v>
      </c>
      <c r="EC18" s="243">
        <v>45170</v>
      </c>
      <c r="ED18" s="243">
        <v>45200</v>
      </c>
      <c r="EE18" s="243">
        <v>45231</v>
      </c>
      <c r="EF18" s="243">
        <v>45261</v>
      </c>
      <c r="EG18" s="243">
        <v>45292</v>
      </c>
      <c r="EH18" s="243">
        <v>45323</v>
      </c>
      <c r="EI18" s="243">
        <v>45352</v>
      </c>
      <c r="EJ18" s="243">
        <v>45383</v>
      </c>
      <c r="EK18" s="243">
        <v>45413</v>
      </c>
      <c r="EL18" s="243">
        <v>45444</v>
      </c>
      <c r="EM18" s="243">
        <v>45474</v>
      </c>
      <c r="EN18" s="243">
        <v>45505</v>
      </c>
      <c r="EO18" s="243">
        <v>45536</v>
      </c>
      <c r="EP18" s="243">
        <v>45566</v>
      </c>
      <c r="EQ18" s="243">
        <v>45597</v>
      </c>
      <c r="ER18" s="243">
        <v>45627</v>
      </c>
      <c r="ES18" s="243">
        <v>45658</v>
      </c>
      <c r="ET18" s="243">
        <v>45689</v>
      </c>
      <c r="EU18" s="243">
        <v>45717</v>
      </c>
      <c r="EV18" s="243">
        <v>45748</v>
      </c>
      <c r="EW18" s="243">
        <v>45778</v>
      </c>
      <c r="EX18" s="243">
        <v>45809</v>
      </c>
      <c r="EY18" s="243">
        <v>45839</v>
      </c>
      <c r="EZ18" s="243">
        <v>45870</v>
      </c>
      <c r="FA18" s="243">
        <v>45901</v>
      </c>
      <c r="FB18" s="243">
        <v>45931</v>
      </c>
      <c r="FC18" s="243">
        <v>45962</v>
      </c>
      <c r="FD18" s="243">
        <v>45992</v>
      </c>
      <c r="FE18" s="243">
        <v>46023</v>
      </c>
      <c r="FF18" s="243">
        <v>46054</v>
      </c>
      <c r="FG18" s="243">
        <v>46082</v>
      </c>
      <c r="FH18" s="243">
        <v>46113</v>
      </c>
      <c r="FI18" s="243">
        <v>46143</v>
      </c>
      <c r="FJ18" s="243">
        <v>46174</v>
      </c>
      <c r="FK18" s="243">
        <v>46204</v>
      </c>
      <c r="FL18" s="243">
        <v>46235</v>
      </c>
      <c r="FM18" s="243">
        <v>46266</v>
      </c>
      <c r="FN18" s="243">
        <v>46296</v>
      </c>
      <c r="FO18" s="243">
        <v>46327</v>
      </c>
      <c r="FP18" s="243">
        <v>46357</v>
      </c>
      <c r="FQ18" s="243">
        <v>46388</v>
      </c>
      <c r="FR18" s="243">
        <v>46419</v>
      </c>
      <c r="FS18" s="243">
        <v>46447</v>
      </c>
      <c r="FT18" s="243">
        <v>46478</v>
      </c>
      <c r="FU18" s="243">
        <v>46508</v>
      </c>
      <c r="FV18" s="243">
        <v>46539</v>
      </c>
      <c r="FW18" s="243">
        <v>46569</v>
      </c>
      <c r="FX18" s="243">
        <v>46600</v>
      </c>
      <c r="FY18" s="243">
        <v>46631</v>
      </c>
      <c r="FZ18" s="243">
        <v>46661</v>
      </c>
      <c r="GA18" s="243">
        <v>46692</v>
      </c>
      <c r="GB18" s="243">
        <v>46722</v>
      </c>
    </row>
    <row r="19" spans="1:184">
      <c r="B19" s="462" t="s">
        <v>74</v>
      </c>
      <c r="C19" s="462" t="s">
        <v>61</v>
      </c>
      <c r="D19" s="406" t="s">
        <v>68</v>
      </c>
      <c r="E19" s="59">
        <v>26655080</v>
      </c>
      <c r="F19" s="59">
        <v>23156078</v>
      </c>
      <c r="G19" s="59">
        <v>23359004</v>
      </c>
      <c r="H19" s="59">
        <v>19873052</v>
      </c>
      <c r="I19" s="59">
        <v>21327276</v>
      </c>
      <c r="J19" s="59">
        <v>21978760</v>
      </c>
      <c r="K19" s="59">
        <v>28860170</v>
      </c>
      <c r="L19" s="59">
        <v>25477594</v>
      </c>
      <c r="M19" s="59">
        <v>20217722</v>
      </c>
      <c r="N19" s="59">
        <v>15048263</v>
      </c>
      <c r="O19" s="59">
        <v>17031608</v>
      </c>
      <c r="P19" s="59">
        <v>23342364</v>
      </c>
      <c r="Q19" s="59">
        <v>27081764</v>
      </c>
      <c r="R19" s="59">
        <v>23889386</v>
      </c>
      <c r="S19" s="59">
        <v>20850822</v>
      </c>
      <c r="T19" s="59">
        <v>21243926</v>
      </c>
      <c r="U19" s="59">
        <v>21298798</v>
      </c>
      <c r="V19" s="59">
        <v>22660556</v>
      </c>
      <c r="W19" s="59">
        <v>26335858</v>
      </c>
      <c r="X19" s="59">
        <v>26081630</v>
      </c>
      <c r="Y19" s="59">
        <v>20735894</v>
      </c>
      <c r="Z19" s="59">
        <v>20198574</v>
      </c>
      <c r="AA19" s="59">
        <v>21020934</v>
      </c>
      <c r="AB19" s="59">
        <v>23650554</v>
      </c>
      <c r="AC19" s="59">
        <v>26285288</v>
      </c>
      <c r="AD19" s="59">
        <v>24323598</v>
      </c>
      <c r="AE19" s="59">
        <v>23567682</v>
      </c>
      <c r="AF19" s="59">
        <v>19410814</v>
      </c>
      <c r="AG19" s="59">
        <v>20617658</v>
      </c>
      <c r="AH19" s="59">
        <v>24784756</v>
      </c>
      <c r="AI19" s="59">
        <v>29325684</v>
      </c>
      <c r="AJ19" s="59">
        <v>28622506</v>
      </c>
      <c r="AK19" s="59">
        <v>22014066</v>
      </c>
      <c r="AL19" s="59">
        <v>16887314</v>
      </c>
      <c r="AM19" s="59">
        <v>21949950</v>
      </c>
      <c r="AN19" s="59">
        <v>23276700</v>
      </c>
      <c r="AO19" s="59">
        <v>27439452</v>
      </c>
      <c r="AP19" s="59">
        <v>26285114</v>
      </c>
      <c r="AQ19" s="59">
        <v>20689418</v>
      </c>
      <c r="AR19" s="59">
        <v>17663006</v>
      </c>
      <c r="AS19" s="59">
        <v>22843660</v>
      </c>
      <c r="AT19" s="59">
        <v>26039270</v>
      </c>
      <c r="AU19" s="59">
        <v>29994474</v>
      </c>
      <c r="AV19" s="59">
        <v>30726564</v>
      </c>
      <c r="AW19" s="59">
        <v>22986856</v>
      </c>
      <c r="AX19" s="59">
        <v>20936930</v>
      </c>
      <c r="AY19" s="59">
        <v>22919928</v>
      </c>
      <c r="AZ19" s="59">
        <v>24025808</v>
      </c>
      <c r="BA19" s="59">
        <v>29023784</v>
      </c>
      <c r="BB19" s="59">
        <v>26656166</v>
      </c>
      <c r="BC19" s="59">
        <v>23376202</v>
      </c>
      <c r="BD19" s="59">
        <v>20393752</v>
      </c>
      <c r="BE19" s="59">
        <v>24197728</v>
      </c>
      <c r="BF19" s="59">
        <v>27073110</v>
      </c>
      <c r="BG19" s="59">
        <v>30967772</v>
      </c>
      <c r="BH19" s="59">
        <v>31811932</v>
      </c>
      <c r="BI19" s="59">
        <v>22839296</v>
      </c>
      <c r="BJ19" s="59">
        <v>15082267</v>
      </c>
      <c r="BK19" s="59">
        <v>18695998</v>
      </c>
      <c r="BL19" s="59">
        <v>25377902</v>
      </c>
      <c r="BM19" s="59">
        <v>30682168</v>
      </c>
      <c r="BN19" s="59">
        <v>28148286</v>
      </c>
      <c r="BO19" s="59">
        <v>24687896</v>
      </c>
      <c r="BP19" s="59">
        <v>22032148</v>
      </c>
      <c r="BQ19" s="59">
        <v>23737806</v>
      </c>
      <c r="BR19" s="59">
        <v>29386234</v>
      </c>
      <c r="BS19" s="59">
        <v>34898380</v>
      </c>
      <c r="BT19" s="59">
        <v>35486260</v>
      </c>
      <c r="BU19" s="59">
        <v>26303298</v>
      </c>
      <c r="BV19" s="59">
        <v>26584202</v>
      </c>
      <c r="BW19" s="59">
        <v>24943952</v>
      </c>
      <c r="BX19" s="59">
        <v>29921374</v>
      </c>
      <c r="BY19" s="59">
        <v>34435172</v>
      </c>
      <c r="BZ19" s="59">
        <v>30973376</v>
      </c>
      <c r="CA19" s="59">
        <v>26525894</v>
      </c>
      <c r="CB19" s="59">
        <v>26598638</v>
      </c>
      <c r="CC19" s="59">
        <v>30070054</v>
      </c>
      <c r="CD19" s="59">
        <v>35961576</v>
      </c>
      <c r="CE19" s="59">
        <v>46462212</v>
      </c>
      <c r="CF19" s="59">
        <v>47166928</v>
      </c>
      <c r="CG19" s="59">
        <v>35704936</v>
      </c>
      <c r="CH19" s="59">
        <v>25079456</v>
      </c>
      <c r="CI19" s="59">
        <v>36665116</v>
      </c>
      <c r="CJ19" s="59">
        <v>41755892</v>
      </c>
      <c r="CK19" s="59">
        <v>45217372</v>
      </c>
      <c r="CL19" s="59">
        <v>42633132</v>
      </c>
      <c r="CM19" s="59">
        <v>41671640</v>
      </c>
      <c r="CN19" s="59">
        <v>33543680</v>
      </c>
      <c r="CO19" s="59">
        <v>40206736</v>
      </c>
      <c r="CP19" s="59">
        <v>48305648</v>
      </c>
      <c r="CQ19" s="59">
        <v>60740312</v>
      </c>
      <c r="CR19" s="59">
        <v>59697916</v>
      </c>
      <c r="CS19" s="59">
        <v>46582708</v>
      </c>
      <c r="CT19" s="59">
        <v>41598228</v>
      </c>
      <c r="CU19" s="59">
        <v>45079904</v>
      </c>
      <c r="CV19" s="59">
        <v>51672792</v>
      </c>
      <c r="CW19" s="59">
        <v>54355812</v>
      </c>
      <c r="CX19" s="59">
        <v>47964248</v>
      </c>
      <c r="CY19" s="59">
        <v>41749440</v>
      </c>
      <c r="CZ19" s="59">
        <v>39885240</v>
      </c>
      <c r="DA19" s="59">
        <v>48415756</v>
      </c>
      <c r="DB19" s="59">
        <v>57203512</v>
      </c>
      <c r="DC19" s="59">
        <v>69221600</v>
      </c>
      <c r="DD19" s="59">
        <v>68993336</v>
      </c>
      <c r="DE19" s="59">
        <v>50438360</v>
      </c>
      <c r="DF19" s="59">
        <v>32602576</v>
      </c>
      <c r="DG19" s="59">
        <v>49001252</v>
      </c>
      <c r="DH19" s="59">
        <v>54818144</v>
      </c>
      <c r="DI19" s="59">
        <v>56627676</v>
      </c>
      <c r="DJ19" s="59">
        <v>51418824</v>
      </c>
      <c r="DK19" s="59">
        <v>52637572</v>
      </c>
      <c r="DL19" s="59">
        <v>41437836</v>
      </c>
      <c r="DM19" s="59">
        <v>45483380</v>
      </c>
      <c r="DN19" s="59">
        <v>58927760</v>
      </c>
      <c r="DO19" s="59">
        <v>68777416</v>
      </c>
      <c r="DP19" s="59">
        <v>68985792</v>
      </c>
      <c r="DQ19" s="59">
        <v>51779196</v>
      </c>
      <c r="DR19" s="59">
        <v>46012244</v>
      </c>
      <c r="DS19" s="59">
        <v>50973168</v>
      </c>
      <c r="DT19" s="59">
        <v>55347736</v>
      </c>
      <c r="DU19" s="59">
        <v>57748200</v>
      </c>
      <c r="DV19" s="59">
        <v>52284960</v>
      </c>
      <c r="DW19" s="59">
        <v>51344056</v>
      </c>
      <c r="DX19" s="59">
        <v>40997368</v>
      </c>
      <c r="DY19" s="59">
        <v>50864336</v>
      </c>
      <c r="DZ19" s="59">
        <v>59320880</v>
      </c>
      <c r="EA19" s="59">
        <v>67620216</v>
      </c>
      <c r="EB19" s="59">
        <v>68990272</v>
      </c>
      <c r="EC19" s="59">
        <v>51248340</v>
      </c>
      <c r="ED19" s="59">
        <v>36199788</v>
      </c>
      <c r="EE19" s="59">
        <v>44228024</v>
      </c>
      <c r="EF19" s="59">
        <v>54603284</v>
      </c>
      <c r="EG19" s="59">
        <v>57390308</v>
      </c>
      <c r="EH19" s="59">
        <v>55367600</v>
      </c>
      <c r="EI19" s="59">
        <v>43005016</v>
      </c>
      <c r="EJ19" s="59">
        <v>38679292</v>
      </c>
      <c r="EK19" s="59">
        <v>51232356</v>
      </c>
      <c r="EL19" s="59">
        <v>56901788</v>
      </c>
      <c r="EM19" s="59">
        <v>70236728</v>
      </c>
      <c r="EN19" s="59">
        <v>71038336</v>
      </c>
      <c r="EO19" s="59">
        <v>53463616</v>
      </c>
      <c r="EP19" s="59">
        <v>47546728</v>
      </c>
      <c r="EQ19" s="59">
        <v>50307584</v>
      </c>
      <c r="ER19" s="59">
        <v>56900884</v>
      </c>
      <c r="ES19" s="59">
        <v>59682468</v>
      </c>
      <c r="ET19" s="59">
        <v>54450988</v>
      </c>
      <c r="EU19" s="59">
        <v>51360268</v>
      </c>
      <c r="EV19" s="59">
        <v>44116892</v>
      </c>
      <c r="EW19" s="59">
        <v>52565936</v>
      </c>
      <c r="EX19" s="59">
        <v>59190164</v>
      </c>
      <c r="EY19" s="59">
        <v>72676792</v>
      </c>
      <c r="EZ19" s="59">
        <v>71290056</v>
      </c>
      <c r="FA19" s="59">
        <v>56052892</v>
      </c>
      <c r="FB19" s="59">
        <v>37023532</v>
      </c>
      <c r="FC19" s="59">
        <v>38325832</v>
      </c>
      <c r="FD19" s="59">
        <v>59423904</v>
      </c>
      <c r="FE19" s="59">
        <v>61418848</v>
      </c>
      <c r="FF19" s="59">
        <v>56517596</v>
      </c>
      <c r="FG19" s="59">
        <v>51479724</v>
      </c>
      <c r="FH19" s="59">
        <v>46850664</v>
      </c>
      <c r="FI19" s="59">
        <v>50157368</v>
      </c>
      <c r="FJ19" s="59">
        <v>63493320</v>
      </c>
      <c r="FK19" s="59">
        <v>76251456</v>
      </c>
      <c r="FL19" s="59">
        <v>74119568</v>
      </c>
      <c r="FM19" s="59">
        <v>58613068</v>
      </c>
      <c r="FN19" s="59">
        <v>51606620</v>
      </c>
      <c r="FO19" s="59">
        <v>54049312</v>
      </c>
      <c r="FP19" s="59">
        <v>62521304</v>
      </c>
      <c r="FQ19" s="59">
        <v>63583916</v>
      </c>
      <c r="FR19" s="59">
        <v>59165148</v>
      </c>
      <c r="FS19" s="59">
        <v>43429924</v>
      </c>
      <c r="FT19" s="59">
        <v>55381568</v>
      </c>
      <c r="FU19" s="59">
        <v>52814924</v>
      </c>
      <c r="FV19" s="59">
        <v>67017764</v>
      </c>
      <c r="FW19" s="59">
        <v>76187800</v>
      </c>
      <c r="FX19" s="59">
        <v>76957720</v>
      </c>
      <c r="FY19" s="59">
        <v>57850368</v>
      </c>
      <c r="FZ19" s="59">
        <v>47064568</v>
      </c>
      <c r="GA19" s="59">
        <v>51924748</v>
      </c>
      <c r="GB19" s="59">
        <v>65953632</v>
      </c>
    </row>
    <row r="20" spans="1:184">
      <c r="B20" s="462" t="s">
        <v>74</v>
      </c>
      <c r="C20" s="462" t="s">
        <v>61</v>
      </c>
      <c r="D20" s="406" t="s">
        <v>69</v>
      </c>
      <c r="E20" s="59">
        <v>4999863.5</v>
      </c>
      <c r="F20" s="59">
        <v>4294385.5</v>
      </c>
      <c r="G20" s="59">
        <v>4757473.5</v>
      </c>
      <c r="H20" s="59">
        <v>3439676.5</v>
      </c>
      <c r="I20" s="59">
        <v>4055603.25</v>
      </c>
      <c r="J20" s="59">
        <v>5090545.5</v>
      </c>
      <c r="K20" s="59">
        <v>5090409</v>
      </c>
      <c r="L20" s="59">
        <v>4847947.5</v>
      </c>
      <c r="M20" s="59">
        <v>4405788.5</v>
      </c>
      <c r="N20" s="59">
        <v>2287846</v>
      </c>
      <c r="O20" s="59">
        <v>3901765.5</v>
      </c>
      <c r="P20" s="59">
        <v>4614389.5</v>
      </c>
      <c r="Q20" s="59">
        <v>4814096.5</v>
      </c>
      <c r="R20" s="59">
        <v>4233830</v>
      </c>
      <c r="S20" s="59">
        <v>3852204.5</v>
      </c>
      <c r="T20" s="59">
        <v>3401477.5</v>
      </c>
      <c r="U20" s="59">
        <v>4316551</v>
      </c>
      <c r="V20" s="59">
        <v>4737632.5</v>
      </c>
      <c r="W20" s="59">
        <v>5077298.5</v>
      </c>
      <c r="X20" s="59">
        <v>5268558.5</v>
      </c>
      <c r="Y20" s="59">
        <v>3944399</v>
      </c>
      <c r="Z20" s="59">
        <v>3285185.25</v>
      </c>
      <c r="AA20" s="59">
        <v>4925253.5</v>
      </c>
      <c r="AB20" s="59">
        <v>4092218.25</v>
      </c>
      <c r="AC20" s="59">
        <v>5398410.5</v>
      </c>
      <c r="AD20" s="59">
        <v>4289181.5</v>
      </c>
      <c r="AE20" s="59">
        <v>3968066.25</v>
      </c>
      <c r="AF20" s="59">
        <v>3242737</v>
      </c>
      <c r="AG20" s="59">
        <v>4790288</v>
      </c>
      <c r="AH20" s="59">
        <v>4611840.5</v>
      </c>
      <c r="AI20" s="59">
        <v>5148886.5</v>
      </c>
      <c r="AJ20" s="59">
        <v>5839649</v>
      </c>
      <c r="AK20" s="59">
        <v>4254709</v>
      </c>
      <c r="AL20" s="59">
        <v>2924991</v>
      </c>
      <c r="AM20" s="59">
        <v>4351546</v>
      </c>
      <c r="AN20" s="59">
        <v>4095625</v>
      </c>
      <c r="AO20" s="59">
        <v>6579903</v>
      </c>
      <c r="AP20" s="59">
        <v>4515965.5</v>
      </c>
      <c r="AQ20" s="59">
        <v>3156893</v>
      </c>
      <c r="AR20" s="59">
        <v>3419411.75</v>
      </c>
      <c r="AS20" s="59">
        <v>4743688.5</v>
      </c>
      <c r="AT20" s="59">
        <v>4712891</v>
      </c>
      <c r="AU20" s="59">
        <v>7320399.5</v>
      </c>
      <c r="AV20" s="59">
        <v>5202041</v>
      </c>
      <c r="AW20" s="59">
        <v>4545605.5</v>
      </c>
      <c r="AX20" s="59">
        <v>4400479.5</v>
      </c>
      <c r="AY20" s="59">
        <v>4380124.5</v>
      </c>
      <c r="AZ20" s="59">
        <v>4991728.5</v>
      </c>
      <c r="BA20" s="59">
        <v>6083498.5</v>
      </c>
      <c r="BB20" s="59">
        <v>4818074</v>
      </c>
      <c r="BC20" s="59">
        <v>3678448.5</v>
      </c>
      <c r="BD20" s="59">
        <v>4701879</v>
      </c>
      <c r="BE20" s="59">
        <v>4363276.5</v>
      </c>
      <c r="BF20" s="59">
        <v>4880606.5</v>
      </c>
      <c r="BG20" s="59">
        <v>7639015</v>
      </c>
      <c r="BH20" s="59">
        <v>5069341</v>
      </c>
      <c r="BI20" s="59">
        <v>4730017</v>
      </c>
      <c r="BJ20" s="59">
        <v>2720180.25</v>
      </c>
      <c r="BK20" s="59">
        <v>3749175.5</v>
      </c>
      <c r="BL20" s="59">
        <v>5786605.5</v>
      </c>
      <c r="BM20" s="59">
        <v>5886503</v>
      </c>
      <c r="BN20" s="59">
        <v>4943305.5</v>
      </c>
      <c r="BO20" s="59">
        <v>4212087.5</v>
      </c>
      <c r="BP20" s="59">
        <v>4233438.5</v>
      </c>
      <c r="BQ20" s="59">
        <v>4800352.5</v>
      </c>
      <c r="BR20" s="59">
        <v>6454681.5</v>
      </c>
      <c r="BS20" s="59">
        <v>8103648.5</v>
      </c>
      <c r="BT20" s="59">
        <v>6524252</v>
      </c>
      <c r="BU20" s="59">
        <v>7189574.5</v>
      </c>
      <c r="BV20" s="59">
        <v>4611421.5</v>
      </c>
      <c r="BW20" s="59">
        <v>5368537.5</v>
      </c>
      <c r="BX20" s="59">
        <v>7735806.5</v>
      </c>
      <c r="BY20" s="59">
        <v>6795162.5</v>
      </c>
      <c r="BZ20" s="59">
        <v>5726522.5</v>
      </c>
      <c r="CA20" s="59">
        <v>5480651</v>
      </c>
      <c r="CB20" s="59">
        <v>4948165.5</v>
      </c>
      <c r="CC20" s="59">
        <v>5933900</v>
      </c>
      <c r="CD20" s="59">
        <v>8426553</v>
      </c>
      <c r="CE20" s="59">
        <v>9638183</v>
      </c>
      <c r="CF20" s="59">
        <v>9160480</v>
      </c>
      <c r="CG20" s="59">
        <v>7592156</v>
      </c>
      <c r="CH20" s="59">
        <v>3931208.75</v>
      </c>
      <c r="CI20" s="59">
        <v>8247588</v>
      </c>
      <c r="CJ20" s="59">
        <v>8909627</v>
      </c>
      <c r="CK20" s="59">
        <v>7749423</v>
      </c>
      <c r="CL20" s="59">
        <v>7904113.5</v>
      </c>
      <c r="CM20" s="59">
        <v>6971692</v>
      </c>
      <c r="CN20" s="59">
        <v>5588277.5</v>
      </c>
      <c r="CO20" s="59">
        <v>8455255</v>
      </c>
      <c r="CP20" s="59">
        <v>7820859.5</v>
      </c>
      <c r="CQ20" s="59">
        <v>9695677</v>
      </c>
      <c r="CR20" s="59">
        <v>11758353</v>
      </c>
      <c r="CS20" s="59">
        <v>7734295</v>
      </c>
      <c r="CT20" s="59">
        <v>6828751</v>
      </c>
      <c r="CU20" s="59">
        <v>8533230</v>
      </c>
      <c r="CV20" s="59">
        <v>8443470</v>
      </c>
      <c r="CW20" s="59">
        <v>9100386</v>
      </c>
      <c r="CX20" s="59">
        <v>5835031</v>
      </c>
      <c r="CY20" s="59">
        <v>4597137.5</v>
      </c>
      <c r="CZ20" s="59">
        <v>4989887.5</v>
      </c>
      <c r="DA20" s="59">
        <v>8063163</v>
      </c>
      <c r="DB20" s="59">
        <v>6519520</v>
      </c>
      <c r="DC20" s="59">
        <v>10624653</v>
      </c>
      <c r="DD20" s="59">
        <v>8669178</v>
      </c>
      <c r="DE20" s="59">
        <v>6768249</v>
      </c>
      <c r="DF20" s="59">
        <v>5428853</v>
      </c>
      <c r="DG20" s="59">
        <v>7008142.5</v>
      </c>
      <c r="DH20" s="59">
        <v>6511511</v>
      </c>
      <c r="DI20" s="59">
        <v>8776330</v>
      </c>
      <c r="DJ20" s="59">
        <v>6648164</v>
      </c>
      <c r="DK20" s="59">
        <v>6116129</v>
      </c>
      <c r="DL20" s="59">
        <v>5954124.5</v>
      </c>
      <c r="DM20" s="59">
        <v>6858958</v>
      </c>
      <c r="DN20" s="59">
        <v>6820602</v>
      </c>
      <c r="DO20" s="59">
        <v>11584549</v>
      </c>
      <c r="DP20" s="59">
        <v>7370100</v>
      </c>
      <c r="DQ20" s="59">
        <v>6732342.5</v>
      </c>
      <c r="DR20" s="59">
        <v>6814730</v>
      </c>
      <c r="DS20" s="59">
        <v>7253855</v>
      </c>
      <c r="DT20" s="59">
        <v>8591461</v>
      </c>
      <c r="DU20" s="59">
        <v>8805727</v>
      </c>
      <c r="DV20" s="59">
        <v>6621137.5</v>
      </c>
      <c r="DW20" s="59">
        <v>5641777</v>
      </c>
      <c r="DX20" s="59">
        <v>6866502</v>
      </c>
      <c r="DY20" s="59">
        <v>6791436</v>
      </c>
      <c r="DZ20" s="59">
        <v>6655252</v>
      </c>
      <c r="EA20" s="59">
        <v>11562149</v>
      </c>
      <c r="EB20" s="59">
        <v>7284941</v>
      </c>
      <c r="EC20" s="59">
        <v>7785446.5</v>
      </c>
      <c r="ED20" s="59">
        <v>4486901.5</v>
      </c>
      <c r="EE20" s="59">
        <v>6885544</v>
      </c>
      <c r="EF20" s="59">
        <v>9578464</v>
      </c>
      <c r="EG20" s="59">
        <v>7943472</v>
      </c>
      <c r="EH20" s="59">
        <v>6802973.5</v>
      </c>
      <c r="EI20" s="59">
        <v>6535747</v>
      </c>
      <c r="EJ20" s="59">
        <v>4934209.5</v>
      </c>
      <c r="EK20" s="59">
        <v>7064080</v>
      </c>
      <c r="EL20" s="59">
        <v>7921400.5</v>
      </c>
      <c r="EM20" s="59">
        <v>9954434</v>
      </c>
      <c r="EN20" s="59">
        <v>8901211</v>
      </c>
      <c r="EO20" s="59">
        <v>8123000</v>
      </c>
      <c r="EP20" s="59">
        <v>5896407.5</v>
      </c>
      <c r="EQ20" s="59">
        <v>8468963</v>
      </c>
      <c r="ER20" s="59">
        <v>9338915</v>
      </c>
      <c r="ES20" s="59">
        <v>8229687</v>
      </c>
      <c r="ET20" s="59">
        <v>6845902</v>
      </c>
      <c r="EU20" s="59">
        <v>7517062.5</v>
      </c>
      <c r="EV20" s="59">
        <v>5609751</v>
      </c>
      <c r="EW20" s="59">
        <v>8222451</v>
      </c>
      <c r="EX20" s="59">
        <v>7786465</v>
      </c>
      <c r="EY20" s="59">
        <v>9680165</v>
      </c>
      <c r="EZ20" s="59">
        <v>9843633</v>
      </c>
      <c r="FA20" s="59">
        <v>6794713</v>
      </c>
      <c r="FB20" s="59">
        <v>4096539.75</v>
      </c>
      <c r="FC20" s="59">
        <v>7884684</v>
      </c>
      <c r="FD20" s="59">
        <v>8230070</v>
      </c>
      <c r="FE20" s="59">
        <v>10003209</v>
      </c>
      <c r="FF20" s="59">
        <v>7694363</v>
      </c>
      <c r="FG20" s="59">
        <v>6637871</v>
      </c>
      <c r="FH20" s="59">
        <v>6268315.5</v>
      </c>
      <c r="FI20" s="59">
        <v>9046331</v>
      </c>
      <c r="FJ20" s="59">
        <v>7162963.5</v>
      </c>
      <c r="FK20" s="59">
        <v>9272107</v>
      </c>
      <c r="FL20" s="59">
        <v>10775237</v>
      </c>
      <c r="FM20" s="59">
        <v>7621034.5</v>
      </c>
      <c r="FN20" s="59">
        <v>7180969.5</v>
      </c>
      <c r="FO20" s="59">
        <v>9503027</v>
      </c>
      <c r="FP20" s="59">
        <v>9010489</v>
      </c>
      <c r="FQ20" s="59">
        <v>11263670</v>
      </c>
      <c r="FR20" s="59">
        <v>7680295</v>
      </c>
      <c r="FS20" s="59">
        <v>4482650.5</v>
      </c>
      <c r="FT20" s="59">
        <v>7432986.5</v>
      </c>
      <c r="FU20" s="59">
        <v>9283110</v>
      </c>
      <c r="FV20" s="59">
        <v>7470450.5</v>
      </c>
      <c r="FW20" s="59">
        <v>12400069</v>
      </c>
      <c r="FX20" s="59">
        <v>10480492</v>
      </c>
      <c r="FY20" s="59">
        <v>7815468</v>
      </c>
      <c r="FZ20" s="59">
        <v>7430245.5</v>
      </c>
      <c r="GA20" s="59">
        <v>7982335</v>
      </c>
      <c r="GB20" s="59">
        <v>8205373</v>
      </c>
    </row>
    <row r="21" spans="1:184">
      <c r="B21" s="462" t="s">
        <v>74</v>
      </c>
      <c r="C21" s="462" t="s">
        <v>61</v>
      </c>
      <c r="D21" s="406" t="s">
        <v>70</v>
      </c>
      <c r="E21" s="59">
        <v>1582974.12</v>
      </c>
      <c r="F21" s="59">
        <v>1443689.12</v>
      </c>
      <c r="G21" s="59">
        <v>1610440</v>
      </c>
      <c r="H21" s="59">
        <v>889538.19</v>
      </c>
      <c r="I21" s="59">
        <v>964376.88</v>
      </c>
      <c r="J21" s="59">
        <v>869110.69</v>
      </c>
      <c r="K21" s="59">
        <v>781587.06</v>
      </c>
      <c r="L21" s="59">
        <v>809870.12</v>
      </c>
      <c r="M21" s="59">
        <v>955401.25</v>
      </c>
      <c r="N21" s="59">
        <v>614795.93999999994</v>
      </c>
      <c r="O21" s="59">
        <v>1110956.1200000001</v>
      </c>
      <c r="P21" s="59">
        <v>1285939.1200000001</v>
      </c>
      <c r="Q21" s="59">
        <v>1527028.62</v>
      </c>
      <c r="R21" s="59">
        <v>1381949.88</v>
      </c>
      <c r="S21" s="59">
        <v>1303959.5</v>
      </c>
      <c r="T21" s="59">
        <v>932688.12</v>
      </c>
      <c r="U21" s="59">
        <v>1036167.38</v>
      </c>
      <c r="V21" s="59">
        <v>793564.25</v>
      </c>
      <c r="W21" s="59">
        <v>786714.38</v>
      </c>
      <c r="X21" s="59">
        <v>868090.81</v>
      </c>
      <c r="Y21" s="59">
        <v>876253.81</v>
      </c>
      <c r="Z21" s="59">
        <v>847196.25</v>
      </c>
      <c r="AA21" s="59">
        <v>1374395</v>
      </c>
      <c r="AB21" s="59">
        <v>1058329.8799999999</v>
      </c>
      <c r="AC21" s="59">
        <v>1583764.12</v>
      </c>
      <c r="AD21" s="59">
        <v>1307563.75</v>
      </c>
      <c r="AE21" s="59">
        <v>1315988.8799999999</v>
      </c>
      <c r="AF21" s="59">
        <v>890616.25</v>
      </c>
      <c r="AG21" s="59">
        <v>1099943.75</v>
      </c>
      <c r="AH21" s="59">
        <v>724859.31</v>
      </c>
      <c r="AI21" s="59">
        <v>703636.81</v>
      </c>
      <c r="AJ21" s="59">
        <v>901311.62</v>
      </c>
      <c r="AK21" s="59">
        <v>919659.19</v>
      </c>
      <c r="AL21" s="59">
        <v>790910</v>
      </c>
      <c r="AM21" s="59">
        <v>1263647.5</v>
      </c>
      <c r="AN21" s="59">
        <v>1122764.1200000001</v>
      </c>
      <c r="AO21" s="59">
        <v>1989850.88</v>
      </c>
      <c r="AP21" s="59">
        <v>1458022.62</v>
      </c>
      <c r="AQ21" s="59">
        <v>1013683.31</v>
      </c>
      <c r="AR21" s="59">
        <v>924556.25</v>
      </c>
      <c r="AS21" s="59">
        <v>1134049.6200000001</v>
      </c>
      <c r="AT21" s="59">
        <v>773782.81</v>
      </c>
      <c r="AU21" s="59">
        <v>1075629.75</v>
      </c>
      <c r="AV21" s="59">
        <v>807512.25</v>
      </c>
      <c r="AW21" s="59">
        <v>947476.19</v>
      </c>
      <c r="AX21" s="59">
        <v>1146262</v>
      </c>
      <c r="AY21" s="59">
        <v>1248451.75</v>
      </c>
      <c r="AZ21" s="59">
        <v>1405185</v>
      </c>
      <c r="BA21" s="59">
        <v>1936720.5</v>
      </c>
      <c r="BB21" s="59">
        <v>1553919.75</v>
      </c>
      <c r="BC21" s="59">
        <v>1180011.6200000001</v>
      </c>
      <c r="BD21" s="59">
        <v>1226501.5</v>
      </c>
      <c r="BE21" s="59">
        <v>1070191.25</v>
      </c>
      <c r="BF21" s="59">
        <v>806964.12</v>
      </c>
      <c r="BG21" s="59">
        <v>1060626.8799999999</v>
      </c>
      <c r="BH21" s="59">
        <v>798470.94</v>
      </c>
      <c r="BI21" s="59">
        <v>1044883.62</v>
      </c>
      <c r="BJ21" s="59">
        <v>739065.75</v>
      </c>
      <c r="BK21" s="59">
        <v>1069984.3799999999</v>
      </c>
      <c r="BL21" s="59">
        <v>1608645.25</v>
      </c>
      <c r="BM21" s="59">
        <v>1765726.38</v>
      </c>
      <c r="BN21" s="59">
        <v>1609951.12</v>
      </c>
      <c r="BO21" s="59">
        <v>1447292.62</v>
      </c>
      <c r="BP21" s="59">
        <v>1085650.8799999999</v>
      </c>
      <c r="BQ21" s="59">
        <v>1082403.3799999999</v>
      </c>
      <c r="BR21" s="59">
        <v>1044658</v>
      </c>
      <c r="BS21" s="59">
        <v>1150270.6200000001</v>
      </c>
      <c r="BT21" s="59">
        <v>994404.19</v>
      </c>
      <c r="BU21" s="59">
        <v>1477432</v>
      </c>
      <c r="BV21" s="59">
        <v>1201551.3799999999</v>
      </c>
      <c r="BW21" s="59">
        <v>1391512.88</v>
      </c>
      <c r="BX21" s="59">
        <v>1938475.12</v>
      </c>
      <c r="BY21" s="59">
        <v>2150212.5</v>
      </c>
      <c r="BZ21" s="59">
        <v>1909853.25</v>
      </c>
      <c r="CA21" s="59">
        <v>1845838.5</v>
      </c>
      <c r="CB21" s="59">
        <v>1223333.5</v>
      </c>
      <c r="CC21" s="59">
        <v>1324401.25</v>
      </c>
      <c r="CD21" s="59">
        <v>1319256.6200000001</v>
      </c>
      <c r="CE21" s="59">
        <v>1338497.8799999999</v>
      </c>
      <c r="CF21" s="59">
        <v>1442045</v>
      </c>
      <c r="CG21" s="59">
        <v>1576065.38</v>
      </c>
      <c r="CH21" s="59">
        <v>949151.38</v>
      </c>
      <c r="CI21" s="59">
        <v>2273435.25</v>
      </c>
      <c r="CJ21" s="59">
        <v>2370447.75</v>
      </c>
      <c r="CK21" s="59">
        <v>2608951.25</v>
      </c>
      <c r="CL21" s="59">
        <v>2782881.25</v>
      </c>
      <c r="CM21" s="59">
        <v>2446929.25</v>
      </c>
      <c r="CN21" s="59">
        <v>1422688.12</v>
      </c>
      <c r="CO21" s="59">
        <v>1885613.62</v>
      </c>
      <c r="CP21" s="59">
        <v>1275375.3799999999</v>
      </c>
      <c r="CQ21" s="59">
        <v>1490321.12</v>
      </c>
      <c r="CR21" s="59">
        <v>1868771.62</v>
      </c>
      <c r="CS21" s="59">
        <v>1598112.88</v>
      </c>
      <c r="CT21" s="59">
        <v>1619583.75</v>
      </c>
      <c r="CU21" s="59">
        <v>2344151.25</v>
      </c>
      <c r="CV21" s="59">
        <v>2215698.75</v>
      </c>
      <c r="CW21" s="59">
        <v>4478880.5</v>
      </c>
      <c r="CX21" s="59">
        <v>2910621.75</v>
      </c>
      <c r="CY21" s="59">
        <v>2397790.75</v>
      </c>
      <c r="CZ21" s="59">
        <v>2422194.75</v>
      </c>
      <c r="DA21" s="59">
        <v>3690481</v>
      </c>
      <c r="DB21" s="59">
        <v>2968850.25</v>
      </c>
      <c r="DC21" s="59">
        <v>4436618.5</v>
      </c>
      <c r="DD21" s="59">
        <v>4048793</v>
      </c>
      <c r="DE21" s="59">
        <v>3029509</v>
      </c>
      <c r="DF21" s="59">
        <v>2465184.5</v>
      </c>
      <c r="DG21" s="59">
        <v>3154121.25</v>
      </c>
      <c r="DH21" s="59">
        <v>3178956.75</v>
      </c>
      <c r="DI21" s="59">
        <v>3994808</v>
      </c>
      <c r="DJ21" s="59">
        <v>3415710.5</v>
      </c>
      <c r="DK21" s="59">
        <v>3204991.5</v>
      </c>
      <c r="DL21" s="59">
        <v>2918271.75</v>
      </c>
      <c r="DM21" s="59">
        <v>3138533</v>
      </c>
      <c r="DN21" s="59">
        <v>3279386</v>
      </c>
      <c r="DO21" s="59">
        <v>5140459</v>
      </c>
      <c r="DP21" s="59">
        <v>3604371</v>
      </c>
      <c r="DQ21" s="59">
        <v>3057640</v>
      </c>
      <c r="DR21" s="59">
        <v>3153077.5</v>
      </c>
      <c r="DS21" s="59">
        <v>3471499.5</v>
      </c>
      <c r="DT21" s="59">
        <v>4100844.25</v>
      </c>
      <c r="DU21" s="59">
        <v>4190824</v>
      </c>
      <c r="DV21" s="59">
        <v>3405892.25</v>
      </c>
      <c r="DW21" s="59">
        <v>2831519</v>
      </c>
      <c r="DX21" s="59">
        <v>3363705.5</v>
      </c>
      <c r="DY21" s="59">
        <v>3084516</v>
      </c>
      <c r="DZ21" s="59">
        <v>3181294</v>
      </c>
      <c r="EA21" s="59">
        <v>5165903.5</v>
      </c>
      <c r="EB21" s="59">
        <v>3427248.5</v>
      </c>
      <c r="EC21" s="59">
        <v>3410073</v>
      </c>
      <c r="ED21" s="59">
        <v>2135540.75</v>
      </c>
      <c r="EE21" s="59">
        <v>3075926.5</v>
      </c>
      <c r="EF21" s="59">
        <v>4660579.5</v>
      </c>
      <c r="EG21" s="59">
        <v>3875737</v>
      </c>
      <c r="EH21" s="59">
        <v>3385634</v>
      </c>
      <c r="EI21" s="59">
        <v>3301399.75</v>
      </c>
      <c r="EJ21" s="59">
        <v>2452496.25</v>
      </c>
      <c r="EK21" s="59">
        <v>3266986.25</v>
      </c>
      <c r="EL21" s="59">
        <v>3992497.75</v>
      </c>
      <c r="EM21" s="59">
        <v>4098837.5</v>
      </c>
      <c r="EN21" s="59">
        <v>4314630.5</v>
      </c>
      <c r="EO21" s="59">
        <v>3603687.25</v>
      </c>
      <c r="EP21" s="59">
        <v>2773982.5</v>
      </c>
      <c r="EQ21" s="59">
        <v>3875582.5</v>
      </c>
      <c r="ER21" s="59">
        <v>4386164.5</v>
      </c>
      <c r="ES21" s="59">
        <v>3947081</v>
      </c>
      <c r="ET21" s="59">
        <v>3634831</v>
      </c>
      <c r="EU21" s="59">
        <v>3834794.5</v>
      </c>
      <c r="EV21" s="59">
        <v>2713837</v>
      </c>
      <c r="EW21" s="59">
        <v>3946132</v>
      </c>
      <c r="EX21" s="59">
        <v>3715071.25</v>
      </c>
      <c r="EY21" s="59">
        <v>4130644.25</v>
      </c>
      <c r="EZ21" s="59">
        <v>4656913</v>
      </c>
      <c r="FA21" s="59">
        <v>3513952.25</v>
      </c>
      <c r="FB21" s="59">
        <v>1992266.88</v>
      </c>
      <c r="FC21" s="59">
        <v>3604512.25</v>
      </c>
      <c r="FD21" s="59">
        <v>3811965.75</v>
      </c>
      <c r="FE21" s="59">
        <v>4600144</v>
      </c>
      <c r="FF21" s="59">
        <v>3754006.5</v>
      </c>
      <c r="FG21" s="59">
        <v>3382490.5</v>
      </c>
      <c r="FH21" s="59">
        <v>2922399</v>
      </c>
      <c r="FI21" s="59">
        <v>4256746.5</v>
      </c>
      <c r="FJ21" s="59">
        <v>3474531.75</v>
      </c>
      <c r="FK21" s="59">
        <v>3901113</v>
      </c>
      <c r="FL21" s="59">
        <v>5099727</v>
      </c>
      <c r="FM21" s="59">
        <v>3666134.25</v>
      </c>
      <c r="FN21" s="59">
        <v>3366882.5</v>
      </c>
      <c r="FO21" s="59">
        <v>4340364</v>
      </c>
      <c r="FP21" s="59">
        <v>4101782.75</v>
      </c>
      <c r="FQ21" s="59">
        <v>5249516</v>
      </c>
      <c r="FR21" s="59">
        <v>3734989.75</v>
      </c>
      <c r="FS21" s="59">
        <v>2298027.75</v>
      </c>
      <c r="FT21" s="59">
        <v>3448253.5</v>
      </c>
      <c r="FU21" s="59">
        <v>4318906.5</v>
      </c>
      <c r="FV21" s="59">
        <v>3610253</v>
      </c>
      <c r="FW21" s="59">
        <v>5258011.5</v>
      </c>
      <c r="FX21" s="59">
        <v>4854011</v>
      </c>
      <c r="FY21" s="59">
        <v>3586404.75</v>
      </c>
      <c r="FZ21" s="59">
        <v>3475312.75</v>
      </c>
      <c r="GA21" s="59">
        <v>3634784</v>
      </c>
      <c r="GB21" s="59">
        <v>3705113.25</v>
      </c>
    </row>
    <row r="22" spans="1:184">
      <c r="B22" s="462" t="s">
        <v>74</v>
      </c>
      <c r="C22" s="462" t="s">
        <v>61</v>
      </c>
      <c r="D22" s="406" t="s">
        <v>71</v>
      </c>
      <c r="E22" s="59">
        <v>14818529</v>
      </c>
      <c r="F22" s="59">
        <v>12481794</v>
      </c>
      <c r="G22" s="59">
        <v>12515723</v>
      </c>
      <c r="H22" s="59">
        <v>11853744</v>
      </c>
      <c r="I22" s="59">
        <v>12634443</v>
      </c>
      <c r="J22" s="59">
        <v>12503760</v>
      </c>
      <c r="K22" s="59">
        <v>18580142</v>
      </c>
      <c r="L22" s="59">
        <v>15594896</v>
      </c>
      <c r="M22" s="59">
        <v>11543507</v>
      </c>
      <c r="N22" s="59">
        <v>9257260</v>
      </c>
      <c r="O22" s="59">
        <v>9214169</v>
      </c>
      <c r="P22" s="59">
        <v>13433705</v>
      </c>
      <c r="Q22" s="59">
        <v>15558378</v>
      </c>
      <c r="R22" s="59">
        <v>13454915</v>
      </c>
      <c r="S22" s="59">
        <v>12068614</v>
      </c>
      <c r="T22" s="59">
        <v>13031709</v>
      </c>
      <c r="U22" s="59">
        <v>12552940</v>
      </c>
      <c r="V22" s="59">
        <v>13330609</v>
      </c>
      <c r="W22" s="59">
        <v>16108474</v>
      </c>
      <c r="X22" s="59">
        <v>15798773</v>
      </c>
      <c r="Y22" s="59">
        <v>12605131</v>
      </c>
      <c r="Z22" s="59">
        <v>12340038</v>
      </c>
      <c r="AA22" s="59">
        <v>11159606</v>
      </c>
      <c r="AB22" s="59">
        <v>14377052</v>
      </c>
      <c r="AC22" s="59">
        <v>14378389</v>
      </c>
      <c r="AD22" s="59">
        <v>14103700</v>
      </c>
      <c r="AE22" s="59">
        <v>14094828</v>
      </c>
      <c r="AF22" s="59">
        <v>11752050</v>
      </c>
      <c r="AG22" s="59">
        <v>11521996</v>
      </c>
      <c r="AH22" s="59">
        <v>15302259</v>
      </c>
      <c r="AI22" s="59">
        <v>18734412</v>
      </c>
      <c r="AJ22" s="59">
        <v>17595510</v>
      </c>
      <c r="AK22" s="59">
        <v>13401325</v>
      </c>
      <c r="AL22" s="59">
        <v>10267639</v>
      </c>
      <c r="AM22" s="59">
        <v>12586811</v>
      </c>
      <c r="AN22" s="59">
        <v>13935964</v>
      </c>
      <c r="AO22" s="59">
        <v>13869230</v>
      </c>
      <c r="AP22" s="59">
        <v>14922791</v>
      </c>
      <c r="AQ22" s="59">
        <v>12634268</v>
      </c>
      <c r="AR22" s="59">
        <v>10285076</v>
      </c>
      <c r="AS22" s="59">
        <v>13172131</v>
      </c>
      <c r="AT22" s="59">
        <v>16209256</v>
      </c>
      <c r="AU22" s="59">
        <v>17163636</v>
      </c>
      <c r="AV22" s="59">
        <v>19646702</v>
      </c>
      <c r="AW22" s="59">
        <v>13643521</v>
      </c>
      <c r="AX22" s="59">
        <v>11714723</v>
      </c>
      <c r="AY22" s="59">
        <v>13041483</v>
      </c>
      <c r="AZ22" s="59">
        <v>13434336</v>
      </c>
      <c r="BA22" s="59">
        <v>15449231</v>
      </c>
      <c r="BB22" s="59">
        <v>14955631</v>
      </c>
      <c r="BC22" s="59">
        <v>14027590</v>
      </c>
      <c r="BD22" s="59">
        <v>10999405</v>
      </c>
      <c r="BE22" s="59">
        <v>14572953</v>
      </c>
      <c r="BF22" s="59">
        <v>16890252</v>
      </c>
      <c r="BG22" s="59">
        <v>17675534</v>
      </c>
      <c r="BH22" s="59">
        <v>20818956</v>
      </c>
      <c r="BI22" s="59">
        <v>13379148</v>
      </c>
      <c r="BJ22" s="59">
        <v>8902856</v>
      </c>
      <c r="BK22" s="59">
        <v>10534229</v>
      </c>
      <c r="BL22" s="59">
        <v>13583688</v>
      </c>
      <c r="BM22" s="59">
        <v>16988184</v>
      </c>
      <c r="BN22" s="59">
        <v>15846291</v>
      </c>
      <c r="BO22" s="59">
        <v>14305236</v>
      </c>
      <c r="BP22" s="59">
        <v>12534091</v>
      </c>
      <c r="BQ22" s="59">
        <v>13513654</v>
      </c>
      <c r="BR22" s="59">
        <v>16833066</v>
      </c>
      <c r="BS22" s="59">
        <v>19552886</v>
      </c>
      <c r="BT22" s="59">
        <v>21419576</v>
      </c>
      <c r="BU22" s="59">
        <v>13272586</v>
      </c>
      <c r="BV22" s="59">
        <v>15354683</v>
      </c>
      <c r="BW22" s="59">
        <v>13030734</v>
      </c>
      <c r="BX22" s="59">
        <v>14201995</v>
      </c>
      <c r="BY22" s="59">
        <v>18239078</v>
      </c>
      <c r="BZ22" s="59">
        <v>16784216</v>
      </c>
      <c r="CA22" s="59">
        <v>13950926</v>
      </c>
      <c r="CB22" s="59">
        <v>15071648</v>
      </c>
      <c r="CC22" s="59">
        <v>17360134</v>
      </c>
      <c r="CD22" s="59">
        <v>20087062</v>
      </c>
      <c r="CE22" s="59">
        <v>26802622</v>
      </c>
      <c r="CF22" s="59">
        <v>28051604</v>
      </c>
      <c r="CG22" s="59">
        <v>20260336</v>
      </c>
      <c r="CH22" s="59">
        <v>15398961</v>
      </c>
      <c r="CI22" s="59">
        <v>19261032</v>
      </c>
      <c r="CJ22" s="59">
        <v>22689092</v>
      </c>
      <c r="CK22" s="59">
        <v>26175104</v>
      </c>
      <c r="CL22" s="59">
        <v>24082336</v>
      </c>
      <c r="CM22" s="59">
        <v>24619384</v>
      </c>
      <c r="CN22" s="59">
        <v>20426202</v>
      </c>
      <c r="CO22" s="59">
        <v>23330618</v>
      </c>
      <c r="CP22" s="59">
        <v>31204026</v>
      </c>
      <c r="CQ22" s="59">
        <v>39334408</v>
      </c>
      <c r="CR22" s="59">
        <v>36728408</v>
      </c>
      <c r="CS22" s="59">
        <v>30008616</v>
      </c>
      <c r="CT22" s="59">
        <v>26430212</v>
      </c>
      <c r="CU22" s="59">
        <v>26801520</v>
      </c>
      <c r="CV22" s="59">
        <v>32353372</v>
      </c>
      <c r="CW22" s="59">
        <v>33219370</v>
      </c>
      <c r="CX22" s="59">
        <v>32119820</v>
      </c>
      <c r="CY22" s="59">
        <v>28177906</v>
      </c>
      <c r="CZ22" s="59">
        <v>27145808</v>
      </c>
      <c r="DA22" s="59">
        <v>31090454</v>
      </c>
      <c r="DB22" s="59">
        <v>40964644</v>
      </c>
      <c r="DC22" s="59">
        <v>46795940</v>
      </c>
      <c r="DD22" s="59">
        <v>48272320</v>
      </c>
      <c r="DE22" s="59">
        <v>34956412</v>
      </c>
      <c r="DF22" s="59">
        <v>20942962</v>
      </c>
      <c r="DG22" s="59">
        <v>31816946</v>
      </c>
      <c r="DH22" s="59">
        <v>37271836</v>
      </c>
      <c r="DI22" s="59">
        <v>36045040</v>
      </c>
      <c r="DJ22" s="59">
        <v>33832336</v>
      </c>
      <c r="DK22" s="59">
        <v>35290484</v>
      </c>
      <c r="DL22" s="59">
        <v>27020540</v>
      </c>
      <c r="DM22" s="59">
        <v>30082666</v>
      </c>
      <c r="DN22" s="59">
        <v>42316040</v>
      </c>
      <c r="DO22" s="59">
        <v>44735264</v>
      </c>
      <c r="DP22" s="59">
        <v>49856196</v>
      </c>
      <c r="DQ22" s="59">
        <v>36300948</v>
      </c>
      <c r="DR22" s="59">
        <v>30059348</v>
      </c>
      <c r="DS22" s="59">
        <v>33078334</v>
      </c>
      <c r="DT22" s="59">
        <v>35213088</v>
      </c>
      <c r="DU22" s="59">
        <v>36638280</v>
      </c>
      <c r="DV22" s="59">
        <v>34625592</v>
      </c>
      <c r="DW22" s="59">
        <v>34911176</v>
      </c>
      <c r="DX22" s="59">
        <v>25451868</v>
      </c>
      <c r="DY22" s="59">
        <v>34501392</v>
      </c>
      <c r="DZ22" s="59">
        <v>43064620</v>
      </c>
      <c r="EA22" s="59">
        <v>43664392</v>
      </c>
      <c r="EB22" s="59">
        <v>50218012</v>
      </c>
      <c r="EC22" s="59">
        <v>34208464</v>
      </c>
      <c r="ED22" s="59">
        <v>24860228</v>
      </c>
      <c r="EE22" s="59">
        <v>28174836</v>
      </c>
      <c r="EF22" s="59">
        <v>33184138</v>
      </c>
      <c r="EG22" s="59">
        <v>37020580</v>
      </c>
      <c r="EH22" s="59">
        <v>36979656</v>
      </c>
      <c r="EI22" s="59">
        <v>26894314</v>
      </c>
      <c r="EJ22" s="59">
        <v>25660086</v>
      </c>
      <c r="EK22" s="59">
        <v>34570872</v>
      </c>
      <c r="EL22" s="59">
        <v>38958276</v>
      </c>
      <c r="EM22" s="59">
        <v>47776248</v>
      </c>
      <c r="EN22" s="59">
        <v>50110424</v>
      </c>
      <c r="EO22" s="59">
        <v>35712800</v>
      </c>
      <c r="EP22" s="59">
        <v>32322572</v>
      </c>
      <c r="EQ22" s="59">
        <v>31226348</v>
      </c>
      <c r="ER22" s="59">
        <v>35236332</v>
      </c>
      <c r="ES22" s="59">
        <v>38697704</v>
      </c>
      <c r="ET22" s="59">
        <v>35941040</v>
      </c>
      <c r="EU22" s="59">
        <v>32507540</v>
      </c>
      <c r="EV22" s="59">
        <v>29641662</v>
      </c>
      <c r="EW22" s="59">
        <v>33948688</v>
      </c>
      <c r="EX22" s="59">
        <v>41031172</v>
      </c>
      <c r="EY22" s="59">
        <v>50753880</v>
      </c>
      <c r="EZ22" s="59">
        <v>48698756</v>
      </c>
      <c r="FA22" s="59">
        <v>39387596</v>
      </c>
      <c r="FB22" s="59">
        <v>26074992</v>
      </c>
      <c r="FC22" s="59">
        <v>22085058</v>
      </c>
      <c r="FD22" s="59">
        <v>39012324</v>
      </c>
      <c r="FE22" s="59">
        <v>38175592</v>
      </c>
      <c r="FF22" s="59">
        <v>36765756</v>
      </c>
      <c r="FG22" s="59">
        <v>33694640</v>
      </c>
      <c r="FH22" s="59">
        <v>31002416</v>
      </c>
      <c r="FI22" s="59">
        <v>31149024</v>
      </c>
      <c r="FJ22" s="59">
        <v>45515856</v>
      </c>
      <c r="FK22" s="59">
        <v>53835624</v>
      </c>
      <c r="FL22" s="59">
        <v>49779892</v>
      </c>
      <c r="FM22" s="59">
        <v>40828356</v>
      </c>
      <c r="FN22" s="59">
        <v>33912904</v>
      </c>
      <c r="FO22" s="59">
        <v>32874408</v>
      </c>
      <c r="FP22" s="59">
        <v>40848788</v>
      </c>
      <c r="FQ22" s="59">
        <v>38336616</v>
      </c>
      <c r="FR22" s="59">
        <v>38918088</v>
      </c>
      <c r="FS22" s="59">
        <v>30121168</v>
      </c>
      <c r="FT22" s="59">
        <v>36715364</v>
      </c>
      <c r="FU22" s="59">
        <v>33264792</v>
      </c>
      <c r="FV22" s="59">
        <v>48411340</v>
      </c>
      <c r="FW22" s="59">
        <v>49704852</v>
      </c>
      <c r="FX22" s="59">
        <v>52952572</v>
      </c>
      <c r="FY22" s="59">
        <v>39966256</v>
      </c>
      <c r="FZ22" s="59">
        <v>29948862</v>
      </c>
      <c r="GA22" s="59">
        <v>33219818</v>
      </c>
      <c r="GB22" s="59">
        <v>44352412</v>
      </c>
    </row>
    <row r="23" spans="1:184">
      <c r="B23" s="462" t="s">
        <v>74</v>
      </c>
      <c r="C23" s="462" t="s">
        <v>61</v>
      </c>
      <c r="D23" s="406" t="s">
        <v>72</v>
      </c>
      <c r="E23" s="59">
        <v>5253705.5</v>
      </c>
      <c r="F23" s="59">
        <v>4936224.5</v>
      </c>
      <c r="G23" s="59">
        <v>4475380</v>
      </c>
      <c r="H23" s="59">
        <v>3690084.75</v>
      </c>
      <c r="I23" s="59">
        <v>3672840</v>
      </c>
      <c r="J23" s="59">
        <v>3515348</v>
      </c>
      <c r="K23" s="59">
        <v>4408006</v>
      </c>
      <c r="L23" s="59">
        <v>4224901</v>
      </c>
      <c r="M23" s="59">
        <v>3313011</v>
      </c>
      <c r="N23" s="59">
        <v>2888337</v>
      </c>
      <c r="O23" s="59">
        <v>2804744.5</v>
      </c>
      <c r="P23" s="59">
        <v>4008344</v>
      </c>
      <c r="Q23" s="59">
        <v>5182286.5</v>
      </c>
      <c r="R23" s="59">
        <v>4818694.5</v>
      </c>
      <c r="S23" s="59">
        <v>3626042.75</v>
      </c>
      <c r="T23" s="59">
        <v>3878042.25</v>
      </c>
      <c r="U23" s="59">
        <v>3393148</v>
      </c>
      <c r="V23" s="59">
        <v>3798744</v>
      </c>
      <c r="W23" s="59">
        <v>4363359.5</v>
      </c>
      <c r="X23" s="59">
        <v>4146210.75</v>
      </c>
      <c r="Y23" s="59">
        <v>3310100.75</v>
      </c>
      <c r="Z23" s="59">
        <v>3726137.25</v>
      </c>
      <c r="AA23" s="59">
        <v>3561674.5</v>
      </c>
      <c r="AB23" s="59">
        <v>4122944.5</v>
      </c>
      <c r="AC23" s="59">
        <v>4924699.5</v>
      </c>
      <c r="AD23" s="59">
        <v>4623168</v>
      </c>
      <c r="AE23" s="59">
        <v>4188796.75</v>
      </c>
      <c r="AF23" s="59">
        <v>3525434.75</v>
      </c>
      <c r="AG23" s="59">
        <v>3205433.5</v>
      </c>
      <c r="AH23" s="59">
        <v>4145811.75</v>
      </c>
      <c r="AI23" s="59">
        <v>4738743</v>
      </c>
      <c r="AJ23" s="59">
        <v>4286012</v>
      </c>
      <c r="AK23" s="59">
        <v>3438381.25</v>
      </c>
      <c r="AL23" s="59">
        <v>2903785.25</v>
      </c>
      <c r="AM23" s="59">
        <v>3747933.75</v>
      </c>
      <c r="AN23" s="59">
        <v>4122341.5</v>
      </c>
      <c r="AO23" s="59">
        <v>5000462</v>
      </c>
      <c r="AP23" s="59">
        <v>5388347.5</v>
      </c>
      <c r="AQ23" s="59">
        <v>3884560.5</v>
      </c>
      <c r="AR23" s="59">
        <v>3033951.25</v>
      </c>
      <c r="AS23" s="59">
        <v>3793799</v>
      </c>
      <c r="AT23" s="59">
        <v>4343327</v>
      </c>
      <c r="AU23" s="59">
        <v>4434799</v>
      </c>
      <c r="AV23" s="59">
        <v>5070323.5</v>
      </c>
      <c r="AW23" s="59">
        <v>3850253.25</v>
      </c>
      <c r="AX23" s="59">
        <v>3675480.5</v>
      </c>
      <c r="AY23" s="59">
        <v>4249863</v>
      </c>
      <c r="AZ23" s="59">
        <v>4194574</v>
      </c>
      <c r="BA23" s="59">
        <v>5554335</v>
      </c>
      <c r="BB23" s="59">
        <v>5328545</v>
      </c>
      <c r="BC23" s="59">
        <v>4490155</v>
      </c>
      <c r="BD23" s="59">
        <v>3465980</v>
      </c>
      <c r="BE23" s="59">
        <v>4191302</v>
      </c>
      <c r="BF23" s="59">
        <v>4495281.5</v>
      </c>
      <c r="BG23" s="59">
        <v>4592612</v>
      </c>
      <c r="BH23" s="59">
        <v>5125147</v>
      </c>
      <c r="BI23" s="59">
        <v>3685262</v>
      </c>
      <c r="BJ23" s="59">
        <v>2720169</v>
      </c>
      <c r="BK23" s="59">
        <v>3342599.25</v>
      </c>
      <c r="BL23" s="59">
        <v>4398981</v>
      </c>
      <c r="BM23" s="59">
        <v>6041756.5</v>
      </c>
      <c r="BN23" s="59">
        <v>5748723.5</v>
      </c>
      <c r="BO23" s="59">
        <v>4723304.5</v>
      </c>
      <c r="BP23" s="59">
        <v>4178970.5</v>
      </c>
      <c r="BQ23" s="59">
        <v>4341391</v>
      </c>
      <c r="BR23" s="59">
        <v>5053835.5</v>
      </c>
      <c r="BS23" s="59">
        <v>6091576</v>
      </c>
      <c r="BT23" s="59">
        <v>6548044.5</v>
      </c>
      <c r="BU23" s="59">
        <v>4363709</v>
      </c>
      <c r="BV23" s="59">
        <v>5416532</v>
      </c>
      <c r="BW23" s="59">
        <v>5153162</v>
      </c>
      <c r="BX23" s="59">
        <v>6045086</v>
      </c>
      <c r="BY23" s="59">
        <v>7250747</v>
      </c>
      <c r="BZ23" s="59">
        <v>6552786.5</v>
      </c>
      <c r="CA23" s="59">
        <v>5248474</v>
      </c>
      <c r="CB23" s="59">
        <v>5355500</v>
      </c>
      <c r="CC23" s="59">
        <v>5451621</v>
      </c>
      <c r="CD23" s="59">
        <v>6128710.5</v>
      </c>
      <c r="CE23" s="59">
        <v>8682945</v>
      </c>
      <c r="CF23" s="59">
        <v>8512821</v>
      </c>
      <c r="CG23" s="59">
        <v>6276341</v>
      </c>
      <c r="CH23" s="59">
        <v>4800108.5</v>
      </c>
      <c r="CI23" s="59">
        <v>6883044.5</v>
      </c>
      <c r="CJ23" s="59">
        <v>7786739</v>
      </c>
      <c r="CK23" s="59">
        <v>8683932</v>
      </c>
      <c r="CL23" s="59">
        <v>7863802.5</v>
      </c>
      <c r="CM23" s="59">
        <v>7633641</v>
      </c>
      <c r="CN23" s="59">
        <v>6106468</v>
      </c>
      <c r="CO23" s="59">
        <v>6535247.5</v>
      </c>
      <c r="CP23" s="59">
        <v>8005377.5</v>
      </c>
      <c r="CQ23" s="59">
        <v>10219883</v>
      </c>
      <c r="CR23" s="59">
        <v>9342342</v>
      </c>
      <c r="CS23" s="59">
        <v>7241709</v>
      </c>
      <c r="CT23" s="59">
        <v>6719665.5</v>
      </c>
      <c r="CU23" s="59">
        <v>7400984.5</v>
      </c>
      <c r="CV23" s="59">
        <v>8660239</v>
      </c>
      <c r="CW23" s="59">
        <v>7557174</v>
      </c>
      <c r="CX23" s="59">
        <v>7098778</v>
      </c>
      <c r="CY23" s="59">
        <v>6576605</v>
      </c>
      <c r="CZ23" s="59">
        <v>5327387</v>
      </c>
      <c r="DA23" s="59">
        <v>5571635</v>
      </c>
      <c r="DB23" s="59">
        <v>6750556.5</v>
      </c>
      <c r="DC23" s="59">
        <v>7364356.5</v>
      </c>
      <c r="DD23" s="59">
        <v>8003022</v>
      </c>
      <c r="DE23" s="59">
        <v>5684194.5</v>
      </c>
      <c r="DF23" s="59">
        <v>3765551.5</v>
      </c>
      <c r="DG23" s="59">
        <v>7022061</v>
      </c>
      <c r="DH23" s="59">
        <v>7855832</v>
      </c>
      <c r="DI23" s="59">
        <v>7811502.5</v>
      </c>
      <c r="DJ23" s="59">
        <v>7522611.5</v>
      </c>
      <c r="DK23" s="59">
        <v>8025992</v>
      </c>
      <c r="DL23" s="59">
        <v>5544880</v>
      </c>
      <c r="DM23" s="59">
        <v>5403253</v>
      </c>
      <c r="DN23" s="59">
        <v>6511763.5</v>
      </c>
      <c r="DO23" s="59">
        <v>7317122.5</v>
      </c>
      <c r="DP23" s="59">
        <v>8155140</v>
      </c>
      <c r="DQ23" s="59">
        <v>5688274</v>
      </c>
      <c r="DR23" s="59">
        <v>5985076</v>
      </c>
      <c r="DS23" s="59">
        <v>7169518.5</v>
      </c>
      <c r="DT23" s="59">
        <v>7442369.5</v>
      </c>
      <c r="DU23" s="59">
        <v>8113332</v>
      </c>
      <c r="DV23" s="59">
        <v>7632310</v>
      </c>
      <c r="DW23" s="59">
        <v>7959568</v>
      </c>
      <c r="DX23" s="59">
        <v>5315244.5</v>
      </c>
      <c r="DY23" s="59">
        <v>6486968</v>
      </c>
      <c r="DZ23" s="59">
        <v>6419726.5</v>
      </c>
      <c r="EA23" s="59">
        <v>7227789</v>
      </c>
      <c r="EB23" s="59">
        <v>8060059</v>
      </c>
      <c r="EC23" s="59">
        <v>5844375</v>
      </c>
      <c r="ED23" s="59">
        <v>4717111.5</v>
      </c>
      <c r="EE23" s="59">
        <v>6091686</v>
      </c>
      <c r="EF23" s="59">
        <v>7180104</v>
      </c>
      <c r="EG23" s="59">
        <v>8550549</v>
      </c>
      <c r="EH23" s="59">
        <v>8199350</v>
      </c>
      <c r="EI23" s="59">
        <v>6273577</v>
      </c>
      <c r="EJ23" s="59">
        <v>5632563</v>
      </c>
      <c r="EK23" s="59">
        <v>6330451</v>
      </c>
      <c r="EL23" s="59">
        <v>6029622</v>
      </c>
      <c r="EM23" s="59">
        <v>8407257</v>
      </c>
      <c r="EN23" s="59">
        <v>7712071.5</v>
      </c>
      <c r="EO23" s="59">
        <v>6024097</v>
      </c>
      <c r="EP23" s="59">
        <v>6553770.5</v>
      </c>
      <c r="EQ23" s="59">
        <v>6736633.5</v>
      </c>
      <c r="ER23" s="59">
        <v>7939437.5</v>
      </c>
      <c r="ES23" s="59">
        <v>8807970</v>
      </c>
      <c r="ET23" s="59">
        <v>8029202.5</v>
      </c>
      <c r="EU23" s="59">
        <v>7500855.5</v>
      </c>
      <c r="EV23" s="59">
        <v>6151628.5</v>
      </c>
      <c r="EW23" s="59">
        <v>6448617.5</v>
      </c>
      <c r="EX23" s="59">
        <v>6657484</v>
      </c>
      <c r="EY23" s="59">
        <v>8112121</v>
      </c>
      <c r="EZ23" s="59">
        <v>8090756.5</v>
      </c>
      <c r="FA23" s="59">
        <v>6356632</v>
      </c>
      <c r="FB23" s="59">
        <v>4859739.5</v>
      </c>
      <c r="FC23" s="59">
        <v>4751576</v>
      </c>
      <c r="FD23" s="59">
        <v>8369561.5</v>
      </c>
      <c r="FE23" s="59">
        <v>8639900</v>
      </c>
      <c r="FF23" s="59">
        <v>8303467</v>
      </c>
      <c r="FG23" s="59">
        <v>7764727.5</v>
      </c>
      <c r="FH23" s="59">
        <v>6657549</v>
      </c>
      <c r="FI23" s="59">
        <v>5705275.5</v>
      </c>
      <c r="FJ23" s="59">
        <v>7339987</v>
      </c>
      <c r="FK23" s="59">
        <v>9242566</v>
      </c>
      <c r="FL23" s="59">
        <v>8464677</v>
      </c>
      <c r="FM23" s="59">
        <v>6497589</v>
      </c>
      <c r="FN23" s="59">
        <v>7145869</v>
      </c>
      <c r="FO23" s="59">
        <v>7331512</v>
      </c>
      <c r="FP23" s="59">
        <v>8560261</v>
      </c>
      <c r="FQ23" s="59">
        <v>8734105</v>
      </c>
      <c r="FR23" s="59">
        <v>8831766</v>
      </c>
      <c r="FS23" s="59">
        <v>6528062.5</v>
      </c>
      <c r="FT23" s="59">
        <v>7784972.5</v>
      </c>
      <c r="FU23" s="59">
        <v>5948099</v>
      </c>
      <c r="FV23" s="59">
        <v>7525716</v>
      </c>
      <c r="FW23" s="59">
        <v>8824917</v>
      </c>
      <c r="FX23" s="59">
        <v>8670593</v>
      </c>
      <c r="FY23" s="59">
        <v>6482284</v>
      </c>
      <c r="FZ23" s="59">
        <v>6210159.5</v>
      </c>
      <c r="GA23" s="59">
        <v>7087848.5</v>
      </c>
      <c r="GB23" s="59">
        <v>9690707</v>
      </c>
    </row>
    <row r="24" spans="1:184" ht="15.75" thickBot="1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</row>
    <row r="25" spans="1:184" s="32" customFormat="1" ht="15.75" thickBot="1">
      <c r="A25"/>
      <c r="B25" s="1"/>
      <c r="C25" s="1"/>
      <c r="D25" s="1"/>
      <c r="E25" s="617">
        <f>+E18</f>
        <v>41275</v>
      </c>
      <c r="F25" s="618">
        <f t="shared" ref="F25:AZ25" si="0">+F18</f>
        <v>41306</v>
      </c>
      <c r="G25" s="618">
        <f t="shared" si="0"/>
        <v>41334</v>
      </c>
      <c r="H25" s="618">
        <f t="shared" si="0"/>
        <v>41365</v>
      </c>
      <c r="I25" s="618">
        <f t="shared" si="0"/>
        <v>41395</v>
      </c>
      <c r="J25" s="618">
        <f t="shared" si="0"/>
        <v>41426</v>
      </c>
      <c r="K25" s="618">
        <f t="shared" si="0"/>
        <v>41456</v>
      </c>
      <c r="L25" s="618">
        <f t="shared" si="0"/>
        <v>41487</v>
      </c>
      <c r="M25" s="618">
        <f t="shared" si="0"/>
        <v>41518</v>
      </c>
      <c r="N25" s="618">
        <f t="shared" si="0"/>
        <v>41548</v>
      </c>
      <c r="O25" s="618">
        <f t="shared" si="0"/>
        <v>41579</v>
      </c>
      <c r="P25" s="618">
        <f t="shared" si="0"/>
        <v>41609</v>
      </c>
      <c r="Q25" s="618">
        <f t="shared" si="0"/>
        <v>41640</v>
      </c>
      <c r="R25" s="618">
        <f t="shared" si="0"/>
        <v>41671</v>
      </c>
      <c r="S25" s="618">
        <f t="shared" si="0"/>
        <v>41699</v>
      </c>
      <c r="T25" s="618">
        <f t="shared" si="0"/>
        <v>41730</v>
      </c>
      <c r="U25" s="618">
        <f t="shared" si="0"/>
        <v>41760</v>
      </c>
      <c r="V25" s="618">
        <f t="shared" si="0"/>
        <v>41791</v>
      </c>
      <c r="W25" s="618">
        <f t="shared" si="0"/>
        <v>41821</v>
      </c>
      <c r="X25" s="618">
        <f t="shared" si="0"/>
        <v>41852</v>
      </c>
      <c r="Y25" s="618">
        <f t="shared" si="0"/>
        <v>41883</v>
      </c>
      <c r="Z25" s="618">
        <f t="shared" si="0"/>
        <v>41913</v>
      </c>
      <c r="AA25" s="618">
        <f t="shared" si="0"/>
        <v>41944</v>
      </c>
      <c r="AB25" s="618">
        <f t="shared" si="0"/>
        <v>41974</v>
      </c>
      <c r="AC25" s="618">
        <f t="shared" si="0"/>
        <v>42005</v>
      </c>
      <c r="AD25" s="618">
        <f t="shared" si="0"/>
        <v>42036</v>
      </c>
      <c r="AE25" s="618">
        <f t="shared" si="0"/>
        <v>42064</v>
      </c>
      <c r="AF25" s="618">
        <f t="shared" si="0"/>
        <v>42095</v>
      </c>
      <c r="AG25" s="618">
        <f t="shared" si="0"/>
        <v>42125</v>
      </c>
      <c r="AH25" s="618">
        <f t="shared" si="0"/>
        <v>42156</v>
      </c>
      <c r="AI25" s="618">
        <f t="shared" si="0"/>
        <v>42186</v>
      </c>
      <c r="AJ25" s="618">
        <f t="shared" si="0"/>
        <v>42217</v>
      </c>
      <c r="AK25" s="618">
        <f t="shared" si="0"/>
        <v>42248</v>
      </c>
      <c r="AL25" s="618">
        <f t="shared" si="0"/>
        <v>42278</v>
      </c>
      <c r="AM25" s="618">
        <f t="shared" si="0"/>
        <v>42309</v>
      </c>
      <c r="AN25" s="618">
        <f t="shared" si="0"/>
        <v>42339</v>
      </c>
      <c r="AO25" s="618">
        <f t="shared" si="0"/>
        <v>42370</v>
      </c>
      <c r="AP25" s="618">
        <f t="shared" si="0"/>
        <v>42401</v>
      </c>
      <c r="AQ25" s="618">
        <f t="shared" si="0"/>
        <v>42430</v>
      </c>
      <c r="AR25" s="618">
        <f t="shared" si="0"/>
        <v>42461</v>
      </c>
      <c r="AS25" s="618">
        <f t="shared" si="0"/>
        <v>42491</v>
      </c>
      <c r="AT25" s="618">
        <f t="shared" si="0"/>
        <v>42522</v>
      </c>
      <c r="AU25" s="618">
        <f t="shared" si="0"/>
        <v>42552</v>
      </c>
      <c r="AV25" s="618">
        <f t="shared" si="0"/>
        <v>42583</v>
      </c>
      <c r="AW25" s="618">
        <f t="shared" si="0"/>
        <v>42614</v>
      </c>
      <c r="AX25" s="618">
        <f t="shared" si="0"/>
        <v>42644</v>
      </c>
      <c r="AY25" s="618">
        <f t="shared" si="0"/>
        <v>42675</v>
      </c>
      <c r="AZ25" s="618">
        <f t="shared" si="0"/>
        <v>42705</v>
      </c>
      <c r="BA25" s="618">
        <f t="shared" ref="BA25:DL25" si="1">+BA18</f>
        <v>42736</v>
      </c>
      <c r="BB25" s="618">
        <f t="shared" si="1"/>
        <v>42767</v>
      </c>
      <c r="BC25" s="618">
        <f t="shared" si="1"/>
        <v>42795</v>
      </c>
      <c r="BD25" s="618">
        <f t="shared" si="1"/>
        <v>42826</v>
      </c>
      <c r="BE25" s="618">
        <f t="shared" si="1"/>
        <v>42856</v>
      </c>
      <c r="BF25" s="618">
        <f t="shared" si="1"/>
        <v>42887</v>
      </c>
      <c r="BG25" s="618">
        <f t="shared" si="1"/>
        <v>42917</v>
      </c>
      <c r="BH25" s="618">
        <f t="shared" si="1"/>
        <v>42948</v>
      </c>
      <c r="BI25" s="618">
        <f t="shared" si="1"/>
        <v>42979</v>
      </c>
      <c r="BJ25" s="618">
        <f t="shared" si="1"/>
        <v>43009</v>
      </c>
      <c r="BK25" s="618">
        <f t="shared" si="1"/>
        <v>43040</v>
      </c>
      <c r="BL25" s="618">
        <f t="shared" si="1"/>
        <v>43070</v>
      </c>
      <c r="BM25" s="618">
        <f t="shared" si="1"/>
        <v>43101</v>
      </c>
      <c r="BN25" s="618">
        <f t="shared" si="1"/>
        <v>43132</v>
      </c>
      <c r="BO25" s="618">
        <f t="shared" si="1"/>
        <v>43160</v>
      </c>
      <c r="BP25" s="618">
        <f t="shared" si="1"/>
        <v>43191</v>
      </c>
      <c r="BQ25" s="618">
        <f t="shared" si="1"/>
        <v>43221</v>
      </c>
      <c r="BR25" s="618">
        <f t="shared" si="1"/>
        <v>43252</v>
      </c>
      <c r="BS25" s="618">
        <f t="shared" si="1"/>
        <v>43282</v>
      </c>
      <c r="BT25" s="618">
        <f t="shared" si="1"/>
        <v>43313</v>
      </c>
      <c r="BU25" s="618">
        <f t="shared" si="1"/>
        <v>43344</v>
      </c>
      <c r="BV25" s="618">
        <f t="shared" si="1"/>
        <v>43374</v>
      </c>
      <c r="BW25" s="618">
        <f t="shared" si="1"/>
        <v>43405</v>
      </c>
      <c r="BX25" s="618">
        <f t="shared" si="1"/>
        <v>43435</v>
      </c>
      <c r="BY25" s="618">
        <f t="shared" si="1"/>
        <v>43466</v>
      </c>
      <c r="BZ25" s="618">
        <f t="shared" si="1"/>
        <v>43497</v>
      </c>
      <c r="CA25" s="618">
        <f t="shared" si="1"/>
        <v>43525</v>
      </c>
      <c r="CB25" s="618">
        <f t="shared" si="1"/>
        <v>43556</v>
      </c>
      <c r="CC25" s="618">
        <f t="shared" si="1"/>
        <v>43586</v>
      </c>
      <c r="CD25" s="618">
        <f t="shared" si="1"/>
        <v>43617</v>
      </c>
      <c r="CE25" s="618">
        <f t="shared" si="1"/>
        <v>43647</v>
      </c>
      <c r="CF25" s="618">
        <f t="shared" si="1"/>
        <v>43678</v>
      </c>
      <c r="CG25" s="618">
        <f t="shared" si="1"/>
        <v>43709</v>
      </c>
      <c r="CH25" s="618">
        <f t="shared" si="1"/>
        <v>43739</v>
      </c>
      <c r="CI25" s="618">
        <f t="shared" si="1"/>
        <v>43770</v>
      </c>
      <c r="CJ25" s="618">
        <f t="shared" si="1"/>
        <v>43800</v>
      </c>
      <c r="CK25" s="618">
        <f t="shared" si="1"/>
        <v>43831</v>
      </c>
      <c r="CL25" s="618">
        <f t="shared" si="1"/>
        <v>43862</v>
      </c>
      <c r="CM25" s="618">
        <f t="shared" si="1"/>
        <v>43891</v>
      </c>
      <c r="CN25" s="618">
        <f t="shared" si="1"/>
        <v>43922</v>
      </c>
      <c r="CO25" s="618">
        <f t="shared" si="1"/>
        <v>43952</v>
      </c>
      <c r="CP25" s="618">
        <f t="shared" si="1"/>
        <v>43983</v>
      </c>
      <c r="CQ25" s="618">
        <f t="shared" si="1"/>
        <v>44013</v>
      </c>
      <c r="CR25" s="618">
        <f t="shared" si="1"/>
        <v>44044</v>
      </c>
      <c r="CS25" s="618">
        <f t="shared" si="1"/>
        <v>44075</v>
      </c>
      <c r="CT25" s="618">
        <f t="shared" si="1"/>
        <v>44105</v>
      </c>
      <c r="CU25" s="618">
        <f t="shared" si="1"/>
        <v>44136</v>
      </c>
      <c r="CV25" s="618">
        <f t="shared" si="1"/>
        <v>44166</v>
      </c>
      <c r="CW25" s="618">
        <f t="shared" si="1"/>
        <v>44197</v>
      </c>
      <c r="CX25" s="618">
        <f t="shared" si="1"/>
        <v>44228</v>
      </c>
      <c r="CY25" s="618">
        <f t="shared" si="1"/>
        <v>44256</v>
      </c>
      <c r="CZ25" s="618">
        <f t="shared" si="1"/>
        <v>44287</v>
      </c>
      <c r="DA25" s="618">
        <f t="shared" si="1"/>
        <v>44317</v>
      </c>
      <c r="DB25" s="618">
        <f t="shared" si="1"/>
        <v>44348</v>
      </c>
      <c r="DC25" s="618">
        <f t="shared" si="1"/>
        <v>44378</v>
      </c>
      <c r="DD25" s="618">
        <f t="shared" si="1"/>
        <v>44409</v>
      </c>
      <c r="DE25" s="618">
        <f t="shared" si="1"/>
        <v>44440</v>
      </c>
      <c r="DF25" s="618">
        <f t="shared" si="1"/>
        <v>44470</v>
      </c>
      <c r="DG25" s="618">
        <f t="shared" si="1"/>
        <v>44501</v>
      </c>
      <c r="DH25" s="618">
        <f t="shared" si="1"/>
        <v>44531</v>
      </c>
      <c r="DI25" s="618">
        <f t="shared" si="1"/>
        <v>44562</v>
      </c>
      <c r="DJ25" s="618">
        <f t="shared" si="1"/>
        <v>44593</v>
      </c>
      <c r="DK25" s="618">
        <f t="shared" si="1"/>
        <v>44621</v>
      </c>
      <c r="DL25" s="618">
        <f t="shared" si="1"/>
        <v>44652</v>
      </c>
      <c r="DM25" s="618">
        <f t="shared" ref="DM25:FX25" si="2">+DM18</f>
        <v>44682</v>
      </c>
      <c r="DN25" s="618">
        <f t="shared" si="2"/>
        <v>44713</v>
      </c>
      <c r="DO25" s="618">
        <f t="shared" si="2"/>
        <v>44743</v>
      </c>
      <c r="DP25" s="618">
        <f t="shared" si="2"/>
        <v>44774</v>
      </c>
      <c r="DQ25" s="618">
        <f t="shared" si="2"/>
        <v>44805</v>
      </c>
      <c r="DR25" s="618">
        <f t="shared" si="2"/>
        <v>44835</v>
      </c>
      <c r="DS25" s="618">
        <f t="shared" si="2"/>
        <v>44866</v>
      </c>
      <c r="DT25" s="618">
        <f t="shared" si="2"/>
        <v>44896</v>
      </c>
      <c r="DU25" s="618">
        <f t="shared" si="2"/>
        <v>44927</v>
      </c>
      <c r="DV25" s="618">
        <f t="shared" si="2"/>
        <v>44958</v>
      </c>
      <c r="DW25" s="618">
        <f t="shared" si="2"/>
        <v>44986</v>
      </c>
      <c r="DX25" s="618">
        <f t="shared" si="2"/>
        <v>45017</v>
      </c>
      <c r="DY25" s="618">
        <f t="shared" si="2"/>
        <v>45047</v>
      </c>
      <c r="DZ25" s="618">
        <f t="shared" si="2"/>
        <v>45078</v>
      </c>
      <c r="EA25" s="618">
        <f t="shared" si="2"/>
        <v>45108</v>
      </c>
      <c r="EB25" s="618">
        <f t="shared" si="2"/>
        <v>45139</v>
      </c>
      <c r="EC25" s="618">
        <f t="shared" si="2"/>
        <v>45170</v>
      </c>
      <c r="ED25" s="618">
        <f t="shared" si="2"/>
        <v>45200</v>
      </c>
      <c r="EE25" s="618">
        <f t="shared" si="2"/>
        <v>45231</v>
      </c>
      <c r="EF25" s="618">
        <f t="shared" si="2"/>
        <v>45261</v>
      </c>
      <c r="EG25" s="618">
        <f t="shared" si="2"/>
        <v>45292</v>
      </c>
      <c r="EH25" s="618">
        <f t="shared" si="2"/>
        <v>45323</v>
      </c>
      <c r="EI25" s="618">
        <f t="shared" si="2"/>
        <v>45352</v>
      </c>
      <c r="EJ25" s="618">
        <f t="shared" si="2"/>
        <v>45383</v>
      </c>
      <c r="EK25" s="618">
        <f t="shared" si="2"/>
        <v>45413</v>
      </c>
      <c r="EL25" s="618">
        <f t="shared" si="2"/>
        <v>45444</v>
      </c>
      <c r="EM25" s="618">
        <f t="shared" si="2"/>
        <v>45474</v>
      </c>
      <c r="EN25" s="618">
        <f t="shared" si="2"/>
        <v>45505</v>
      </c>
      <c r="EO25" s="618">
        <f t="shared" si="2"/>
        <v>45536</v>
      </c>
      <c r="EP25" s="618">
        <f t="shared" si="2"/>
        <v>45566</v>
      </c>
      <c r="EQ25" s="618">
        <f t="shared" si="2"/>
        <v>45597</v>
      </c>
      <c r="ER25" s="618">
        <f t="shared" si="2"/>
        <v>45627</v>
      </c>
      <c r="ES25" s="618">
        <f t="shared" si="2"/>
        <v>45658</v>
      </c>
      <c r="ET25" s="618">
        <f t="shared" si="2"/>
        <v>45689</v>
      </c>
      <c r="EU25" s="618">
        <f t="shared" si="2"/>
        <v>45717</v>
      </c>
      <c r="EV25" s="618">
        <f t="shared" si="2"/>
        <v>45748</v>
      </c>
      <c r="EW25" s="618">
        <f t="shared" si="2"/>
        <v>45778</v>
      </c>
      <c r="EX25" s="618">
        <f t="shared" si="2"/>
        <v>45809</v>
      </c>
      <c r="EY25" s="618">
        <f t="shared" si="2"/>
        <v>45839</v>
      </c>
      <c r="EZ25" s="618">
        <f t="shared" si="2"/>
        <v>45870</v>
      </c>
      <c r="FA25" s="618">
        <f t="shared" si="2"/>
        <v>45901</v>
      </c>
      <c r="FB25" s="618">
        <f t="shared" si="2"/>
        <v>45931</v>
      </c>
      <c r="FC25" s="618">
        <f t="shared" si="2"/>
        <v>45962</v>
      </c>
      <c r="FD25" s="618">
        <f t="shared" si="2"/>
        <v>45992</v>
      </c>
      <c r="FE25" s="618">
        <f t="shared" si="2"/>
        <v>46023</v>
      </c>
      <c r="FF25" s="618">
        <f t="shared" si="2"/>
        <v>46054</v>
      </c>
      <c r="FG25" s="618">
        <f t="shared" si="2"/>
        <v>46082</v>
      </c>
      <c r="FH25" s="618">
        <f t="shared" si="2"/>
        <v>46113</v>
      </c>
      <c r="FI25" s="618">
        <f t="shared" si="2"/>
        <v>46143</v>
      </c>
      <c r="FJ25" s="618">
        <f t="shared" si="2"/>
        <v>46174</v>
      </c>
      <c r="FK25" s="618">
        <f t="shared" si="2"/>
        <v>46204</v>
      </c>
      <c r="FL25" s="618">
        <f t="shared" si="2"/>
        <v>46235</v>
      </c>
      <c r="FM25" s="618">
        <f t="shared" si="2"/>
        <v>46266</v>
      </c>
      <c r="FN25" s="618">
        <f t="shared" si="2"/>
        <v>46296</v>
      </c>
      <c r="FO25" s="618">
        <f t="shared" si="2"/>
        <v>46327</v>
      </c>
      <c r="FP25" s="618">
        <f t="shared" si="2"/>
        <v>46357</v>
      </c>
      <c r="FQ25" s="618">
        <f t="shared" si="2"/>
        <v>46388</v>
      </c>
      <c r="FR25" s="618">
        <f t="shared" si="2"/>
        <v>46419</v>
      </c>
      <c r="FS25" s="618">
        <f t="shared" si="2"/>
        <v>46447</v>
      </c>
      <c r="FT25" s="618">
        <f t="shared" si="2"/>
        <v>46478</v>
      </c>
      <c r="FU25" s="618">
        <f t="shared" si="2"/>
        <v>46508</v>
      </c>
      <c r="FV25" s="618">
        <f t="shared" si="2"/>
        <v>46539</v>
      </c>
      <c r="FW25" s="618">
        <f t="shared" si="2"/>
        <v>46569</v>
      </c>
      <c r="FX25" s="618">
        <f t="shared" si="2"/>
        <v>46600</v>
      </c>
      <c r="FY25" s="618">
        <f t="shared" ref="FY25:GB25" si="3">+FY18</f>
        <v>46631</v>
      </c>
      <c r="FZ25" s="618">
        <f t="shared" si="3"/>
        <v>46661</v>
      </c>
      <c r="GA25" s="618">
        <f t="shared" si="3"/>
        <v>46692</v>
      </c>
      <c r="GB25" s="618">
        <f t="shared" si="3"/>
        <v>46722</v>
      </c>
    </row>
    <row r="26" spans="1:184" s="32" customFormat="1">
      <c r="A26"/>
      <c r="B26" s="7"/>
      <c r="C26" s="7" t="s">
        <v>91</v>
      </c>
      <c r="D26" s="41" t="s">
        <v>68</v>
      </c>
      <c r="E26" s="619">
        <f>+SUM(E19,E11)-E3</f>
        <v>2838214</v>
      </c>
      <c r="F26" s="348">
        <f t="shared" ref="F26:P26" si="4">+SUM(F19,F11)-F3</f>
        <v>2753270</v>
      </c>
      <c r="G26" s="348">
        <f t="shared" si="4"/>
        <v>3496722</v>
      </c>
      <c r="H26" s="348">
        <f t="shared" si="4"/>
        <v>1659742</v>
      </c>
      <c r="I26" s="348">
        <f t="shared" si="4"/>
        <v>606624.5</v>
      </c>
      <c r="J26" s="348">
        <f t="shared" si="4"/>
        <v>1279351</v>
      </c>
      <c r="K26" s="348">
        <f t="shared" si="4"/>
        <v>2657919</v>
      </c>
      <c r="L26" s="348">
        <f t="shared" si="4"/>
        <v>6193200</v>
      </c>
      <c r="M26" s="348">
        <f t="shared" si="4"/>
        <v>11620355.5</v>
      </c>
      <c r="N26" s="348">
        <f t="shared" si="4"/>
        <v>7722259.5</v>
      </c>
      <c r="O26" s="348">
        <f t="shared" si="4"/>
        <v>8976341</v>
      </c>
      <c r="P26" s="348">
        <f t="shared" si="4"/>
        <v>12380328.5</v>
      </c>
      <c r="Q26" s="348">
        <f t="shared" ref="Q26:AZ26" si="5">+SUM(Q19,Q11)-Q3</f>
        <v>14620407</v>
      </c>
      <c r="R26" s="348">
        <f t="shared" si="5"/>
        <v>13241186</v>
      </c>
      <c r="S26" s="348">
        <f t="shared" si="5"/>
        <v>11380443.5</v>
      </c>
      <c r="T26" s="348">
        <f t="shared" si="5"/>
        <v>10835502.5</v>
      </c>
      <c r="U26" s="348">
        <f t="shared" si="5"/>
        <v>10648262.5</v>
      </c>
      <c r="V26" s="348">
        <f t="shared" si="5"/>
        <v>11898124.5</v>
      </c>
      <c r="W26" s="348">
        <f t="shared" si="5"/>
        <v>13159425</v>
      </c>
      <c r="X26" s="348">
        <f t="shared" si="5"/>
        <v>13084799</v>
      </c>
      <c r="Y26" s="348">
        <f t="shared" si="5"/>
        <v>11643245</v>
      </c>
      <c r="Z26" s="348">
        <f t="shared" si="5"/>
        <v>12550609</v>
      </c>
      <c r="AA26" s="348">
        <f t="shared" si="5"/>
        <v>12638224.5</v>
      </c>
      <c r="AB26" s="348">
        <f t="shared" si="5"/>
        <v>12493847</v>
      </c>
      <c r="AC26" s="348">
        <f t="shared" si="5"/>
        <v>13442135</v>
      </c>
      <c r="AD26" s="348">
        <f t="shared" si="5"/>
        <v>13149997</v>
      </c>
      <c r="AE26" s="348">
        <f t="shared" si="5"/>
        <v>13557613</v>
      </c>
      <c r="AF26" s="348">
        <f t="shared" si="5"/>
        <v>11139168.5</v>
      </c>
      <c r="AG26" s="348">
        <f t="shared" si="5"/>
        <v>9750984.5</v>
      </c>
      <c r="AH26" s="348">
        <f t="shared" si="5"/>
        <v>13018139</v>
      </c>
      <c r="AI26" s="348">
        <f t="shared" si="5"/>
        <v>15291976</v>
      </c>
      <c r="AJ26" s="348">
        <f t="shared" si="5"/>
        <v>15026588</v>
      </c>
      <c r="AK26" s="348">
        <f t="shared" si="5"/>
        <v>12617616.5</v>
      </c>
      <c r="AL26" s="348">
        <f t="shared" si="5"/>
        <v>8811882</v>
      </c>
      <c r="AM26" s="348">
        <f t="shared" si="5"/>
        <v>13058829.5</v>
      </c>
      <c r="AN26" s="348">
        <f t="shared" si="5"/>
        <v>11447752</v>
      </c>
      <c r="AO26" s="348">
        <f t="shared" si="5"/>
        <v>13907119</v>
      </c>
      <c r="AP26" s="348">
        <f t="shared" si="5"/>
        <v>14440351</v>
      </c>
      <c r="AQ26" s="348">
        <f t="shared" si="5"/>
        <v>10116506</v>
      </c>
      <c r="AR26" s="348">
        <f t="shared" si="5"/>
        <v>8846009.5</v>
      </c>
      <c r="AS26" s="348">
        <f t="shared" si="5"/>
        <v>11430973.5</v>
      </c>
      <c r="AT26" s="348">
        <f t="shared" si="5"/>
        <v>13764858</v>
      </c>
      <c r="AU26" s="348">
        <f t="shared" si="5"/>
        <v>15562128</v>
      </c>
      <c r="AV26" s="348">
        <f t="shared" si="5"/>
        <v>16306928</v>
      </c>
      <c r="AW26" s="348">
        <f t="shared" si="5"/>
        <v>13121225</v>
      </c>
      <c r="AX26" s="348">
        <f t="shared" si="5"/>
        <v>12471101</v>
      </c>
      <c r="AY26" s="348">
        <f t="shared" si="5"/>
        <v>13489125</v>
      </c>
      <c r="AZ26" s="348">
        <f t="shared" si="5"/>
        <v>11529744</v>
      </c>
      <c r="BA26" s="348">
        <f t="shared" ref="BA26:DL26" si="6">+SUM(BA19,BA11)-BA3</f>
        <v>14490606</v>
      </c>
      <c r="BB26" s="348">
        <f t="shared" si="6"/>
        <v>13954106</v>
      </c>
      <c r="BC26" s="348">
        <f t="shared" si="6"/>
        <v>11868933</v>
      </c>
      <c r="BD26" s="348">
        <f t="shared" si="6"/>
        <v>10782191</v>
      </c>
      <c r="BE26" s="348">
        <f t="shared" si="6"/>
        <v>11681418</v>
      </c>
      <c r="BF26" s="348">
        <f t="shared" si="6"/>
        <v>13783057</v>
      </c>
      <c r="BG26" s="348">
        <f t="shared" si="6"/>
        <v>15416519</v>
      </c>
      <c r="BH26" s="348">
        <f t="shared" si="6"/>
        <v>16273606</v>
      </c>
      <c r="BI26" s="348">
        <f t="shared" si="6"/>
        <v>12165011.5</v>
      </c>
      <c r="BJ26" s="348">
        <f t="shared" si="6"/>
        <v>5751377</v>
      </c>
      <c r="BK26" s="348">
        <f t="shared" si="6"/>
        <v>8435973</v>
      </c>
      <c r="BL26" s="348">
        <f t="shared" si="6"/>
        <v>11986641.5</v>
      </c>
      <c r="BM26" s="348">
        <f t="shared" si="6"/>
        <v>15422384</v>
      </c>
      <c r="BN26" s="348">
        <f t="shared" si="6"/>
        <v>14925015</v>
      </c>
      <c r="BO26" s="348">
        <f t="shared" si="6"/>
        <v>12511083</v>
      </c>
      <c r="BP26" s="348">
        <f t="shared" si="6"/>
        <v>12002005</v>
      </c>
      <c r="BQ26" s="348">
        <f t="shared" si="6"/>
        <v>13181390</v>
      </c>
      <c r="BR26" s="348">
        <f t="shared" si="6"/>
        <v>15019678</v>
      </c>
      <c r="BS26" s="348">
        <f t="shared" si="6"/>
        <v>17913184</v>
      </c>
      <c r="BT26" s="348">
        <f t="shared" si="6"/>
        <v>18458979</v>
      </c>
      <c r="BU26" s="348">
        <f t="shared" si="6"/>
        <v>13102765.5</v>
      </c>
      <c r="BV26" s="348">
        <f t="shared" si="6"/>
        <v>13201341</v>
      </c>
      <c r="BW26" s="348">
        <f t="shared" si="6"/>
        <v>14000015</v>
      </c>
      <c r="BX26" s="348">
        <f t="shared" si="6"/>
        <v>15453495</v>
      </c>
      <c r="BY26" s="348">
        <f t="shared" si="6"/>
        <v>18082802</v>
      </c>
      <c r="BZ26" s="348">
        <f t="shared" si="6"/>
        <v>16501017</v>
      </c>
      <c r="CA26" s="348">
        <f t="shared" si="6"/>
        <v>13633049</v>
      </c>
      <c r="CB26" s="348">
        <f t="shared" si="6"/>
        <v>12418484.5</v>
      </c>
      <c r="CC26" s="348">
        <f t="shared" si="6"/>
        <v>14803701</v>
      </c>
      <c r="CD26" s="348">
        <f t="shared" si="6"/>
        <v>19010705</v>
      </c>
      <c r="CE26" s="348">
        <f t="shared" si="6"/>
        <v>25342455</v>
      </c>
      <c r="CF26" s="348">
        <f t="shared" si="6"/>
        <v>25927810</v>
      </c>
      <c r="CG26" s="348">
        <f t="shared" si="6"/>
        <v>21407442</v>
      </c>
      <c r="CH26" s="348">
        <f t="shared" si="6"/>
        <v>12815826</v>
      </c>
      <c r="CI26" s="348">
        <f t="shared" si="6"/>
        <v>23076852</v>
      </c>
      <c r="CJ26" s="348">
        <f t="shared" si="6"/>
        <v>22950542</v>
      </c>
      <c r="CK26" s="348">
        <f t="shared" si="6"/>
        <v>24656773</v>
      </c>
      <c r="CL26" s="348">
        <f t="shared" si="6"/>
        <v>24578442</v>
      </c>
      <c r="CM26" s="348">
        <f t="shared" si="6"/>
        <v>25449854</v>
      </c>
      <c r="CN26" s="348">
        <f t="shared" si="6"/>
        <v>18880160</v>
      </c>
      <c r="CO26" s="348">
        <f t="shared" si="6"/>
        <v>21996268</v>
      </c>
      <c r="CP26" s="348">
        <f t="shared" si="6"/>
        <v>26619340</v>
      </c>
      <c r="CQ26" s="348">
        <f t="shared" si="6"/>
        <v>33244142</v>
      </c>
      <c r="CR26" s="348">
        <f t="shared" si="6"/>
        <v>32664578</v>
      </c>
      <c r="CS26" s="348">
        <f t="shared" si="6"/>
        <v>28407866</v>
      </c>
      <c r="CT26" s="348">
        <f t="shared" si="6"/>
        <v>26444454</v>
      </c>
      <c r="CU26" s="348">
        <f t="shared" si="6"/>
        <v>28338386</v>
      </c>
      <c r="CV26" s="348">
        <f t="shared" si="6"/>
        <v>28308680</v>
      </c>
      <c r="CW26" s="348">
        <f t="shared" si="6"/>
        <v>29846578</v>
      </c>
      <c r="CX26" s="348">
        <f t="shared" si="6"/>
        <v>25785182</v>
      </c>
      <c r="CY26" s="348">
        <f t="shared" si="6"/>
        <v>22302928</v>
      </c>
      <c r="CZ26" s="348">
        <f t="shared" si="6"/>
        <v>23316894</v>
      </c>
      <c r="DA26" s="348">
        <f t="shared" si="6"/>
        <v>26154132</v>
      </c>
      <c r="DB26" s="348">
        <f t="shared" si="6"/>
        <v>31856676</v>
      </c>
      <c r="DC26" s="348">
        <f t="shared" si="6"/>
        <v>38129562</v>
      </c>
      <c r="DD26" s="348">
        <f t="shared" si="6"/>
        <v>38227220</v>
      </c>
      <c r="DE26" s="348">
        <f t="shared" si="6"/>
        <v>30208594</v>
      </c>
      <c r="DF26" s="348">
        <f t="shared" si="6"/>
        <v>16146544</v>
      </c>
      <c r="DG26" s="348">
        <f t="shared" si="6"/>
        <v>31009144</v>
      </c>
      <c r="DH26" s="348">
        <f t="shared" si="6"/>
        <v>29740178</v>
      </c>
      <c r="DI26" s="348">
        <f t="shared" si="6"/>
        <v>30331662</v>
      </c>
      <c r="DJ26" s="348">
        <f t="shared" si="6"/>
        <v>28482900</v>
      </c>
      <c r="DK26" s="348">
        <f t="shared" si="6"/>
        <v>32586048</v>
      </c>
      <c r="DL26" s="348">
        <f t="shared" si="6"/>
        <v>24837760</v>
      </c>
      <c r="DM26" s="348">
        <f t="shared" ref="DM26:FX26" si="7">+SUM(DM19,DM11)-DM3</f>
        <v>21955225</v>
      </c>
      <c r="DN26" s="348">
        <f t="shared" si="7"/>
        <v>32186370</v>
      </c>
      <c r="DO26" s="348">
        <f t="shared" si="7"/>
        <v>37577498</v>
      </c>
      <c r="DP26" s="348">
        <f t="shared" si="7"/>
        <v>37469988</v>
      </c>
      <c r="DQ26" s="348">
        <f t="shared" si="7"/>
        <v>30958336</v>
      </c>
      <c r="DR26" s="348">
        <f t="shared" si="7"/>
        <v>29139146</v>
      </c>
      <c r="DS26" s="348">
        <f t="shared" si="7"/>
        <v>31925520</v>
      </c>
      <c r="DT26" s="348">
        <f t="shared" si="7"/>
        <v>29606442</v>
      </c>
      <c r="DU26" s="348">
        <f t="shared" si="7"/>
        <v>30631512</v>
      </c>
      <c r="DV26" s="348">
        <f t="shared" si="7"/>
        <v>28849336</v>
      </c>
      <c r="DW26" s="348">
        <f t="shared" si="7"/>
        <v>30463170</v>
      </c>
      <c r="DX26" s="348">
        <f t="shared" si="7"/>
        <v>20957155</v>
      </c>
      <c r="DY26" s="348">
        <f t="shared" si="7"/>
        <v>25016881</v>
      </c>
      <c r="DZ26" s="348">
        <f t="shared" si="7"/>
        <v>31071306</v>
      </c>
      <c r="EA26" s="348">
        <f t="shared" si="7"/>
        <v>36094414</v>
      </c>
      <c r="EB26" s="348">
        <f t="shared" si="7"/>
        <v>37201766</v>
      </c>
      <c r="EC26" s="348">
        <f t="shared" si="7"/>
        <v>30110524</v>
      </c>
      <c r="ED26" s="348">
        <f t="shared" si="7"/>
        <v>18382584</v>
      </c>
      <c r="EE26" s="348">
        <f t="shared" si="7"/>
        <v>24916744</v>
      </c>
      <c r="EF26" s="348">
        <f t="shared" si="7"/>
        <v>28492634</v>
      </c>
      <c r="EG26" s="348">
        <f t="shared" si="7"/>
        <v>29726458</v>
      </c>
      <c r="EH26" s="348">
        <f t="shared" si="7"/>
        <v>30962732</v>
      </c>
      <c r="EI26" s="348">
        <f t="shared" si="7"/>
        <v>21943504</v>
      </c>
      <c r="EJ26" s="348">
        <f t="shared" si="7"/>
        <v>20250522</v>
      </c>
      <c r="EK26" s="348">
        <f t="shared" si="7"/>
        <v>26532306</v>
      </c>
      <c r="EL26" s="348">
        <f t="shared" si="7"/>
        <v>30060442</v>
      </c>
      <c r="EM26" s="348">
        <f t="shared" si="7"/>
        <v>36894490</v>
      </c>
      <c r="EN26" s="348">
        <f t="shared" si="7"/>
        <v>37349894</v>
      </c>
      <c r="EO26" s="348">
        <f t="shared" si="7"/>
        <v>31426842</v>
      </c>
      <c r="EP26" s="348">
        <f t="shared" si="7"/>
        <v>29221222</v>
      </c>
      <c r="EQ26" s="348">
        <f t="shared" si="7"/>
        <v>30820048</v>
      </c>
      <c r="ER26" s="348">
        <f t="shared" si="7"/>
        <v>29538342</v>
      </c>
      <c r="ES26" s="348">
        <f t="shared" si="7"/>
        <v>30355746</v>
      </c>
      <c r="ET26" s="348">
        <f t="shared" si="7"/>
        <v>29115016</v>
      </c>
      <c r="EU26" s="348">
        <f t="shared" si="7"/>
        <v>29074332</v>
      </c>
      <c r="EV26" s="348">
        <f t="shared" si="7"/>
        <v>24105512</v>
      </c>
      <c r="EW26" s="348">
        <f t="shared" si="7"/>
        <v>28120610</v>
      </c>
      <c r="EX26" s="348">
        <f t="shared" si="7"/>
        <v>30568496</v>
      </c>
      <c r="EY26" s="348">
        <f t="shared" si="7"/>
        <v>37641526</v>
      </c>
      <c r="EZ26" s="348">
        <f t="shared" si="7"/>
        <v>37238028</v>
      </c>
      <c r="FA26" s="348">
        <f t="shared" si="7"/>
        <v>32419872</v>
      </c>
      <c r="FB26" s="348">
        <f t="shared" si="7"/>
        <v>17428178</v>
      </c>
      <c r="FC26" s="348">
        <f t="shared" si="7"/>
        <v>18110748</v>
      </c>
      <c r="FD26" s="348">
        <f t="shared" si="7"/>
        <v>30457978</v>
      </c>
      <c r="FE26" s="348">
        <f t="shared" si="7"/>
        <v>30432876</v>
      </c>
      <c r="FF26" s="348">
        <f t="shared" si="7"/>
        <v>29268460</v>
      </c>
      <c r="FG26" s="348">
        <f t="shared" si="7"/>
        <v>27351716</v>
      </c>
      <c r="FH26" s="348">
        <f t="shared" si="7"/>
        <v>20293948</v>
      </c>
      <c r="FI26" s="348">
        <f t="shared" si="7"/>
        <v>27738978</v>
      </c>
      <c r="FJ26" s="348">
        <f t="shared" si="7"/>
        <v>32386136</v>
      </c>
      <c r="FK26" s="348">
        <f t="shared" si="7"/>
        <v>38786952</v>
      </c>
      <c r="FL26" s="348">
        <f t="shared" si="7"/>
        <v>37474352</v>
      </c>
      <c r="FM26" s="348">
        <f t="shared" si="7"/>
        <v>33234460</v>
      </c>
      <c r="FN26" s="348">
        <f t="shared" si="7"/>
        <v>31197472</v>
      </c>
      <c r="FO26" s="348">
        <f t="shared" si="7"/>
        <v>31970750</v>
      </c>
      <c r="FP26" s="348">
        <f t="shared" si="7"/>
        <v>31693130</v>
      </c>
      <c r="FQ26" s="348">
        <f t="shared" si="7"/>
        <v>30918150</v>
      </c>
      <c r="FR26" s="348">
        <f t="shared" si="7"/>
        <v>30155968</v>
      </c>
      <c r="FS26" s="348">
        <f t="shared" si="7"/>
        <v>17182720</v>
      </c>
      <c r="FT26" s="348">
        <f t="shared" si="7"/>
        <v>26888650</v>
      </c>
      <c r="FU26" s="348">
        <f t="shared" si="7"/>
        <v>24309808</v>
      </c>
      <c r="FV26" s="348">
        <f t="shared" si="7"/>
        <v>33824694</v>
      </c>
      <c r="FW26" s="348">
        <f t="shared" si="7"/>
        <v>38309608</v>
      </c>
      <c r="FX26" s="348">
        <f t="shared" si="7"/>
        <v>38006922</v>
      </c>
      <c r="FY26" s="348">
        <f t="shared" ref="FY26:GB26" si="8">+SUM(FY19,FY11)-FY3</f>
        <v>31102778</v>
      </c>
      <c r="FZ26" s="348">
        <f t="shared" si="8"/>
        <v>25186794</v>
      </c>
      <c r="GA26" s="348">
        <f t="shared" si="8"/>
        <v>27925396</v>
      </c>
      <c r="GB26" s="348">
        <f t="shared" si="8"/>
        <v>33045984</v>
      </c>
    </row>
    <row r="27" spans="1:184" s="32" customFormat="1">
      <c r="A27"/>
      <c r="B27" s="7"/>
      <c r="C27" s="7"/>
      <c r="D27" s="41" t="s">
        <v>69</v>
      </c>
      <c r="E27" s="619">
        <f t="shared" ref="E27:P30" si="9">+SUM(E20,E12)-E4</f>
        <v>479377.25</v>
      </c>
      <c r="F27" s="348">
        <f t="shared" si="9"/>
        <v>501936.62000000011</v>
      </c>
      <c r="G27" s="348">
        <f t="shared" si="9"/>
        <v>562840.87999999989</v>
      </c>
      <c r="H27" s="348">
        <f t="shared" si="9"/>
        <v>263167.87999999989</v>
      </c>
      <c r="I27" s="348">
        <f t="shared" si="9"/>
        <v>406587.37000000011</v>
      </c>
      <c r="J27" s="348">
        <f t="shared" si="9"/>
        <v>477802.25</v>
      </c>
      <c r="K27" s="348">
        <f t="shared" si="9"/>
        <v>394717.75</v>
      </c>
      <c r="L27" s="348">
        <f t="shared" si="9"/>
        <v>1011549.1200000001</v>
      </c>
      <c r="M27" s="348">
        <f t="shared" si="9"/>
        <v>2483958.25</v>
      </c>
      <c r="N27" s="348">
        <f t="shared" si="9"/>
        <v>1043267.5</v>
      </c>
      <c r="O27" s="348">
        <f t="shared" si="9"/>
        <v>2072797</v>
      </c>
      <c r="P27" s="348">
        <f t="shared" si="9"/>
        <v>2352428.38</v>
      </c>
      <c r="Q27" s="348">
        <f t="shared" ref="Q27:AZ27" si="10">+SUM(Q20,Q12)-Q4</f>
        <v>2359092</v>
      </c>
      <c r="R27" s="348">
        <f t="shared" si="10"/>
        <v>2157643.13</v>
      </c>
      <c r="S27" s="348">
        <f t="shared" si="10"/>
        <v>1870537.25</v>
      </c>
      <c r="T27" s="348">
        <f t="shared" si="10"/>
        <v>1560937.8100000005</v>
      </c>
      <c r="U27" s="348">
        <f t="shared" si="10"/>
        <v>2182293.63</v>
      </c>
      <c r="V27" s="348">
        <f t="shared" si="10"/>
        <v>2405261.75</v>
      </c>
      <c r="W27" s="348">
        <f t="shared" si="10"/>
        <v>2351956.75</v>
      </c>
      <c r="X27" s="348">
        <f t="shared" si="10"/>
        <v>2562969.88</v>
      </c>
      <c r="Y27" s="348">
        <f t="shared" si="10"/>
        <v>2219026.75</v>
      </c>
      <c r="Z27" s="348">
        <f t="shared" si="10"/>
        <v>1939221.62</v>
      </c>
      <c r="AA27" s="348">
        <f t="shared" si="10"/>
        <v>2739357.88</v>
      </c>
      <c r="AB27" s="348">
        <f t="shared" si="10"/>
        <v>1904481.37</v>
      </c>
      <c r="AC27" s="348">
        <f t="shared" si="10"/>
        <v>2503783.62</v>
      </c>
      <c r="AD27" s="348">
        <f t="shared" si="10"/>
        <v>2250282.63</v>
      </c>
      <c r="AE27" s="348">
        <f t="shared" si="10"/>
        <v>2220577</v>
      </c>
      <c r="AF27" s="348">
        <f t="shared" si="10"/>
        <v>1674233.12</v>
      </c>
      <c r="AG27" s="348">
        <f t="shared" si="10"/>
        <v>2334584.75</v>
      </c>
      <c r="AH27" s="348">
        <f t="shared" si="10"/>
        <v>2446032.38</v>
      </c>
      <c r="AI27" s="348">
        <f t="shared" si="10"/>
        <v>2682820.62</v>
      </c>
      <c r="AJ27" s="348">
        <f t="shared" si="10"/>
        <v>2965329.62</v>
      </c>
      <c r="AK27" s="348">
        <f t="shared" si="10"/>
        <v>2299906.75</v>
      </c>
      <c r="AL27" s="348">
        <f t="shared" si="10"/>
        <v>1414073.25</v>
      </c>
      <c r="AM27" s="348">
        <f t="shared" si="10"/>
        <v>2231165.25</v>
      </c>
      <c r="AN27" s="348">
        <f t="shared" si="10"/>
        <v>1723960.62</v>
      </c>
      <c r="AO27" s="348">
        <f t="shared" si="10"/>
        <v>3116037.5</v>
      </c>
      <c r="AP27" s="348">
        <f t="shared" si="10"/>
        <v>2454821.63</v>
      </c>
      <c r="AQ27" s="348">
        <f t="shared" si="10"/>
        <v>1307690.25</v>
      </c>
      <c r="AR27" s="348">
        <f t="shared" si="10"/>
        <v>1387272.88</v>
      </c>
      <c r="AS27" s="348">
        <f t="shared" si="10"/>
        <v>2418237.5</v>
      </c>
      <c r="AT27" s="348">
        <f t="shared" si="10"/>
        <v>2308351.75</v>
      </c>
      <c r="AU27" s="348">
        <f t="shared" si="10"/>
        <v>3722174</v>
      </c>
      <c r="AV27" s="348">
        <f t="shared" si="10"/>
        <v>2649618.62</v>
      </c>
      <c r="AW27" s="348">
        <f t="shared" si="10"/>
        <v>2375709.37</v>
      </c>
      <c r="AX27" s="348">
        <f t="shared" si="10"/>
        <v>2415142.63</v>
      </c>
      <c r="AY27" s="348">
        <f t="shared" si="10"/>
        <v>2536611.75</v>
      </c>
      <c r="AZ27" s="348">
        <f t="shared" si="10"/>
        <v>2238141.25</v>
      </c>
      <c r="BA27" s="348">
        <f t="shared" ref="BA27:DL27" si="11">+SUM(BA20,BA12)-BA4</f>
        <v>3085125.75</v>
      </c>
      <c r="BB27" s="348">
        <f t="shared" si="11"/>
        <v>2746569.75</v>
      </c>
      <c r="BC27" s="348">
        <f t="shared" si="11"/>
        <v>2042998.63</v>
      </c>
      <c r="BD27" s="348">
        <f t="shared" si="11"/>
        <v>2546431.37</v>
      </c>
      <c r="BE27" s="348">
        <f t="shared" si="11"/>
        <v>2263088.88</v>
      </c>
      <c r="BF27" s="348">
        <f t="shared" si="11"/>
        <v>2596931.5</v>
      </c>
      <c r="BG27" s="348">
        <f t="shared" si="11"/>
        <v>4049524</v>
      </c>
      <c r="BH27" s="348">
        <f t="shared" si="11"/>
        <v>2426064.38</v>
      </c>
      <c r="BI27" s="348">
        <f t="shared" si="11"/>
        <v>2630642.25</v>
      </c>
      <c r="BJ27" s="348">
        <f t="shared" si="11"/>
        <v>1018655.1299999999</v>
      </c>
      <c r="BK27" s="348">
        <f t="shared" si="11"/>
        <v>1813863.62</v>
      </c>
      <c r="BL27" s="348">
        <f t="shared" si="11"/>
        <v>2843018.38</v>
      </c>
      <c r="BM27" s="348">
        <f t="shared" si="11"/>
        <v>2795944.38</v>
      </c>
      <c r="BN27" s="348">
        <f t="shared" si="11"/>
        <v>2767446.75</v>
      </c>
      <c r="BO27" s="348">
        <f t="shared" si="11"/>
        <v>2276057.25</v>
      </c>
      <c r="BP27" s="348">
        <f t="shared" si="11"/>
        <v>2360409.12</v>
      </c>
      <c r="BQ27" s="348">
        <f t="shared" si="11"/>
        <v>2947610.37</v>
      </c>
      <c r="BR27" s="348">
        <f t="shared" si="11"/>
        <v>3596903</v>
      </c>
      <c r="BS27" s="348">
        <f t="shared" si="11"/>
        <v>3988641.5</v>
      </c>
      <c r="BT27" s="348">
        <f t="shared" si="11"/>
        <v>3532827.5</v>
      </c>
      <c r="BU27" s="348">
        <f t="shared" si="11"/>
        <v>3812302.75</v>
      </c>
      <c r="BV27" s="348">
        <f t="shared" si="11"/>
        <v>2290158.38</v>
      </c>
      <c r="BW27" s="348">
        <f t="shared" si="11"/>
        <v>3486994.25</v>
      </c>
      <c r="BX27" s="348">
        <f t="shared" si="11"/>
        <v>4401860</v>
      </c>
      <c r="BY27" s="348">
        <f t="shared" si="11"/>
        <v>3651304.5</v>
      </c>
      <c r="BZ27" s="348">
        <f t="shared" si="11"/>
        <v>3214307</v>
      </c>
      <c r="CA27" s="348">
        <f t="shared" si="11"/>
        <v>2780770</v>
      </c>
      <c r="CB27" s="348">
        <f t="shared" si="11"/>
        <v>2272471.5</v>
      </c>
      <c r="CC27" s="348">
        <f t="shared" si="11"/>
        <v>3302473.12</v>
      </c>
      <c r="CD27" s="348">
        <f t="shared" si="11"/>
        <v>4712441.75</v>
      </c>
      <c r="CE27" s="348">
        <f t="shared" si="11"/>
        <v>4847987</v>
      </c>
      <c r="CF27" s="348">
        <f t="shared" si="11"/>
        <v>4763048.25</v>
      </c>
      <c r="CG27" s="348">
        <f t="shared" si="11"/>
        <v>4531972.5</v>
      </c>
      <c r="CH27" s="348">
        <f t="shared" si="11"/>
        <v>1977228.75</v>
      </c>
      <c r="CI27" s="348">
        <f t="shared" si="11"/>
        <v>5273480.5</v>
      </c>
      <c r="CJ27" s="348">
        <f t="shared" si="11"/>
        <v>5219225.75</v>
      </c>
      <c r="CK27" s="348">
        <f t="shared" si="11"/>
        <v>4144482.5</v>
      </c>
      <c r="CL27" s="348">
        <f t="shared" si="11"/>
        <v>4504615</v>
      </c>
      <c r="CM27" s="348">
        <f t="shared" si="11"/>
        <v>4623953.25</v>
      </c>
      <c r="CN27" s="348">
        <f t="shared" si="11"/>
        <v>3232051.75</v>
      </c>
      <c r="CO27" s="348">
        <f t="shared" si="11"/>
        <v>4839602</v>
      </c>
      <c r="CP27" s="348">
        <f t="shared" si="11"/>
        <v>4531112.75</v>
      </c>
      <c r="CQ27" s="348">
        <f t="shared" si="11"/>
        <v>5209253.5</v>
      </c>
      <c r="CR27" s="348">
        <f t="shared" si="11"/>
        <v>6438054.75</v>
      </c>
      <c r="CS27" s="348">
        <f t="shared" si="11"/>
        <v>4626051.75</v>
      </c>
      <c r="CT27" s="348">
        <f t="shared" si="11"/>
        <v>4157879.25</v>
      </c>
      <c r="CU27" s="348">
        <f t="shared" si="11"/>
        <v>5650594.25</v>
      </c>
      <c r="CV27" s="348">
        <f t="shared" si="11"/>
        <v>5031993.5</v>
      </c>
      <c r="CW27" s="348">
        <f t="shared" si="11"/>
        <v>4380111.5</v>
      </c>
      <c r="CX27" s="348">
        <f t="shared" si="11"/>
        <v>3000725.5</v>
      </c>
      <c r="CY27" s="348">
        <f t="shared" si="11"/>
        <v>2394912.25</v>
      </c>
      <c r="CZ27" s="348">
        <f t="shared" si="11"/>
        <v>2974198.25</v>
      </c>
      <c r="DA27" s="348">
        <f t="shared" si="11"/>
        <v>4408103.25</v>
      </c>
      <c r="DB27" s="348">
        <f t="shared" si="11"/>
        <v>3290712.25</v>
      </c>
      <c r="DC27" s="348">
        <f t="shared" si="11"/>
        <v>5255588.5</v>
      </c>
      <c r="DD27" s="348">
        <f t="shared" si="11"/>
        <v>4327974.5</v>
      </c>
      <c r="DE27" s="348">
        <f t="shared" si="11"/>
        <v>4097511.75</v>
      </c>
      <c r="DF27" s="348">
        <f t="shared" si="11"/>
        <v>3241004.25</v>
      </c>
      <c r="DG27" s="348">
        <f t="shared" si="11"/>
        <v>4508721.5</v>
      </c>
      <c r="DH27" s="348">
        <f t="shared" si="11"/>
        <v>3605686.5</v>
      </c>
      <c r="DI27" s="348">
        <f t="shared" si="11"/>
        <v>4723491.75</v>
      </c>
      <c r="DJ27" s="348">
        <f t="shared" si="11"/>
        <v>3763074</v>
      </c>
      <c r="DK27" s="348">
        <f t="shared" si="11"/>
        <v>3761053.25</v>
      </c>
      <c r="DL27" s="348">
        <f t="shared" si="11"/>
        <v>3326418.25</v>
      </c>
      <c r="DM27" s="348">
        <f t="shared" ref="DM27:FX27" si="12">+SUM(DM20,DM12)-DM4</f>
        <v>3584854.75</v>
      </c>
      <c r="DN27" s="348">
        <f t="shared" si="12"/>
        <v>3698284</v>
      </c>
      <c r="DO27" s="348">
        <f t="shared" si="12"/>
        <v>5796306.25</v>
      </c>
      <c r="DP27" s="348">
        <f t="shared" si="12"/>
        <v>3564428</v>
      </c>
      <c r="DQ27" s="348">
        <f t="shared" si="12"/>
        <v>3729355.75</v>
      </c>
      <c r="DR27" s="348">
        <f t="shared" si="12"/>
        <v>4035230.5</v>
      </c>
      <c r="DS27" s="348">
        <f t="shared" si="12"/>
        <v>4736893.75</v>
      </c>
      <c r="DT27" s="348">
        <f t="shared" si="12"/>
        <v>4741852.75</v>
      </c>
      <c r="DU27" s="348">
        <f t="shared" si="12"/>
        <v>4393400.25</v>
      </c>
      <c r="DV27" s="348">
        <f t="shared" si="12"/>
        <v>3479817.5</v>
      </c>
      <c r="DW27" s="348">
        <f t="shared" si="12"/>
        <v>3356454.5</v>
      </c>
      <c r="DX27" s="348">
        <f t="shared" si="12"/>
        <v>3269520.25</v>
      </c>
      <c r="DY27" s="348">
        <f t="shared" si="12"/>
        <v>3431190</v>
      </c>
      <c r="DZ27" s="348">
        <f t="shared" si="12"/>
        <v>3645921</v>
      </c>
      <c r="EA27" s="348">
        <f t="shared" si="12"/>
        <v>5773238.75</v>
      </c>
      <c r="EB27" s="348">
        <f t="shared" si="12"/>
        <v>3297567.75</v>
      </c>
      <c r="EC27" s="348">
        <f t="shared" si="12"/>
        <v>4618631</v>
      </c>
      <c r="ED27" s="348">
        <f t="shared" si="12"/>
        <v>2308021</v>
      </c>
      <c r="EE27" s="348">
        <f t="shared" si="12"/>
        <v>4244062.75</v>
      </c>
      <c r="EF27" s="348">
        <f t="shared" si="12"/>
        <v>5516121</v>
      </c>
      <c r="EG27" s="348">
        <f t="shared" si="12"/>
        <v>4055324.5</v>
      </c>
      <c r="EH27" s="348">
        <f t="shared" si="12"/>
        <v>3895275</v>
      </c>
      <c r="EI27" s="348">
        <f t="shared" si="12"/>
        <v>3431136.75</v>
      </c>
      <c r="EJ27" s="348">
        <f t="shared" si="12"/>
        <v>2527056.25</v>
      </c>
      <c r="EK27" s="348">
        <f t="shared" si="12"/>
        <v>3814003.379999999</v>
      </c>
      <c r="EL27" s="348">
        <f t="shared" si="12"/>
        <v>3919051.25</v>
      </c>
      <c r="EM27" s="348">
        <f t="shared" si="12"/>
        <v>5019207.25</v>
      </c>
      <c r="EN27" s="348">
        <f t="shared" si="12"/>
        <v>4509618.25</v>
      </c>
      <c r="EO27" s="348">
        <f t="shared" si="12"/>
        <v>4871282</v>
      </c>
      <c r="EP27" s="348">
        <f t="shared" si="12"/>
        <v>3982425</v>
      </c>
      <c r="EQ27" s="348">
        <f t="shared" si="12"/>
        <v>5430758.75</v>
      </c>
      <c r="ER27" s="348">
        <f t="shared" si="12"/>
        <v>5469239</v>
      </c>
      <c r="ES27" s="348">
        <f t="shared" si="12"/>
        <v>4091961.75</v>
      </c>
      <c r="ET27" s="348">
        <f t="shared" si="12"/>
        <v>3494475</v>
      </c>
      <c r="EU27" s="348">
        <f t="shared" si="12"/>
        <v>4346403</v>
      </c>
      <c r="EV27" s="348">
        <f t="shared" si="12"/>
        <v>3136682.75</v>
      </c>
      <c r="EW27" s="348">
        <f t="shared" si="12"/>
        <v>4518156.25</v>
      </c>
      <c r="EX27" s="348">
        <f t="shared" si="12"/>
        <v>3847500.5</v>
      </c>
      <c r="EY27" s="348">
        <f t="shared" si="12"/>
        <v>4626970.5</v>
      </c>
      <c r="EZ27" s="348">
        <f t="shared" si="12"/>
        <v>4516682.25</v>
      </c>
      <c r="FA27" s="348">
        <f t="shared" si="12"/>
        <v>3776587.5</v>
      </c>
      <c r="FB27" s="348">
        <f t="shared" si="12"/>
        <v>1872452</v>
      </c>
      <c r="FC27" s="348">
        <f t="shared" si="12"/>
        <v>4160495</v>
      </c>
      <c r="FD27" s="348">
        <f t="shared" si="12"/>
        <v>4323585.75</v>
      </c>
      <c r="FE27" s="348">
        <f t="shared" si="12"/>
        <v>4819884.25</v>
      </c>
      <c r="FF27" s="348">
        <f t="shared" si="12"/>
        <v>4090226.75</v>
      </c>
      <c r="FG27" s="348">
        <f t="shared" si="12"/>
        <v>3145261.25</v>
      </c>
      <c r="FH27" s="348">
        <f t="shared" si="12"/>
        <v>2713475.5</v>
      </c>
      <c r="FI27" s="348">
        <f t="shared" si="12"/>
        <v>5057587.25</v>
      </c>
      <c r="FJ27" s="348">
        <f t="shared" si="12"/>
        <v>3177130.25</v>
      </c>
      <c r="FK27" s="348">
        <f t="shared" si="12"/>
        <v>4310211</v>
      </c>
      <c r="FL27" s="348">
        <f t="shared" si="12"/>
        <v>5131076.25</v>
      </c>
      <c r="FM27" s="348">
        <f t="shared" si="12"/>
        <v>3916403.25</v>
      </c>
      <c r="FN27" s="348">
        <f t="shared" si="12"/>
        <v>4323735.25</v>
      </c>
      <c r="FO27" s="348">
        <f t="shared" si="12"/>
        <v>5728520.25</v>
      </c>
      <c r="FP27" s="348">
        <f t="shared" si="12"/>
        <v>4584606.25</v>
      </c>
      <c r="FQ27" s="348">
        <f t="shared" si="12"/>
        <v>5205387.5</v>
      </c>
      <c r="FR27" s="348">
        <f t="shared" si="12"/>
        <v>3930219</v>
      </c>
      <c r="FS27" s="348">
        <f t="shared" si="12"/>
        <v>1280481.25</v>
      </c>
      <c r="FT27" s="348">
        <f t="shared" si="12"/>
        <v>3619890.379999999</v>
      </c>
      <c r="FU27" s="348">
        <f t="shared" si="12"/>
        <v>4438790.75</v>
      </c>
      <c r="FV27" s="348">
        <f t="shared" si="12"/>
        <v>3275330.25</v>
      </c>
      <c r="FW27" s="348">
        <f t="shared" si="12"/>
        <v>5587148.25</v>
      </c>
      <c r="FX27" s="348">
        <f t="shared" si="12"/>
        <v>5113338.25</v>
      </c>
      <c r="FY27" s="348">
        <f t="shared" ref="FY27:GB27" si="13">+SUM(FY20,FY12)-FY4</f>
        <v>3806424.5</v>
      </c>
      <c r="FZ27" s="348">
        <f t="shared" si="13"/>
        <v>4044111.25</v>
      </c>
      <c r="GA27" s="348">
        <f t="shared" si="13"/>
        <v>4410398.75</v>
      </c>
      <c r="GB27" s="348">
        <f t="shared" si="13"/>
        <v>4106212.75</v>
      </c>
    </row>
    <row r="28" spans="1:184" s="32" customFormat="1">
      <c r="A28"/>
      <c r="B28" s="7"/>
      <c r="C28" s="7"/>
      <c r="D28" s="41" t="s">
        <v>70</v>
      </c>
      <c r="E28" s="619">
        <f t="shared" si="9"/>
        <v>-44923.819999999832</v>
      </c>
      <c r="F28" s="348">
        <f t="shared" si="9"/>
        <v>44839.840000000084</v>
      </c>
      <c r="G28" s="348">
        <f t="shared" si="9"/>
        <v>1529.6299999998882</v>
      </c>
      <c r="H28" s="348">
        <f t="shared" si="9"/>
        <v>-121189.18999999994</v>
      </c>
      <c r="I28" s="348">
        <f t="shared" si="9"/>
        <v>-90369.530000000028</v>
      </c>
      <c r="J28" s="348">
        <f t="shared" si="9"/>
        <v>-52570.180000000168</v>
      </c>
      <c r="K28" s="348">
        <f t="shared" si="9"/>
        <v>-62317.34999999986</v>
      </c>
      <c r="L28" s="348">
        <f t="shared" si="9"/>
        <v>60464.310000000056</v>
      </c>
      <c r="M28" s="348">
        <f t="shared" si="9"/>
        <v>503816.81999999995</v>
      </c>
      <c r="N28" s="348">
        <f t="shared" si="9"/>
        <v>213908.5399999998</v>
      </c>
      <c r="O28" s="348">
        <f t="shared" si="9"/>
        <v>512007.53</v>
      </c>
      <c r="P28" s="348">
        <f t="shared" si="9"/>
        <v>587413.9600000002</v>
      </c>
      <c r="Q28" s="348">
        <f t="shared" ref="Q28:AZ28" si="14">+SUM(Q21,Q13)-Q5</f>
        <v>651192.25</v>
      </c>
      <c r="R28" s="348">
        <f t="shared" si="14"/>
        <v>664363.28</v>
      </c>
      <c r="S28" s="348">
        <f t="shared" si="14"/>
        <v>556226.06999999983</v>
      </c>
      <c r="T28" s="348">
        <f t="shared" si="14"/>
        <v>375159.63</v>
      </c>
      <c r="U28" s="348">
        <f t="shared" si="14"/>
        <v>442459.23</v>
      </c>
      <c r="V28" s="348">
        <f t="shared" si="14"/>
        <v>356207.93999999994</v>
      </c>
      <c r="W28" s="348">
        <f t="shared" si="14"/>
        <v>316491.96000000008</v>
      </c>
      <c r="X28" s="348">
        <f t="shared" si="14"/>
        <v>385542.37999999989</v>
      </c>
      <c r="Y28" s="348">
        <f t="shared" si="14"/>
        <v>493422.9600000002</v>
      </c>
      <c r="Z28" s="348">
        <f t="shared" si="14"/>
        <v>439656.33999999997</v>
      </c>
      <c r="AA28" s="348">
        <f t="shared" si="14"/>
        <v>652578.18999999994</v>
      </c>
      <c r="AB28" s="348">
        <f t="shared" si="14"/>
        <v>417269.5399999998</v>
      </c>
      <c r="AC28" s="348">
        <f t="shared" si="14"/>
        <v>602772.68000000017</v>
      </c>
      <c r="AD28" s="348">
        <f t="shared" si="14"/>
        <v>562482.22</v>
      </c>
      <c r="AE28" s="348">
        <f t="shared" si="14"/>
        <v>659132.90999999992</v>
      </c>
      <c r="AF28" s="348">
        <f t="shared" si="14"/>
        <v>434444.68000000017</v>
      </c>
      <c r="AG28" s="348">
        <f t="shared" si="14"/>
        <v>437969.28</v>
      </c>
      <c r="AH28" s="348">
        <f t="shared" si="14"/>
        <v>318957.21999999997</v>
      </c>
      <c r="AI28" s="348">
        <f t="shared" si="14"/>
        <v>284387.52000000014</v>
      </c>
      <c r="AJ28" s="348">
        <f t="shared" si="14"/>
        <v>379174.33999999985</v>
      </c>
      <c r="AK28" s="348">
        <f t="shared" si="14"/>
        <v>492373.43999999994</v>
      </c>
      <c r="AL28" s="348">
        <f t="shared" si="14"/>
        <v>307900.03000000003</v>
      </c>
      <c r="AM28" s="348">
        <f t="shared" si="14"/>
        <v>595834.03</v>
      </c>
      <c r="AN28" s="348">
        <f t="shared" si="14"/>
        <v>433974.49000000022</v>
      </c>
      <c r="AO28" s="348">
        <f t="shared" si="14"/>
        <v>825703.37999999989</v>
      </c>
      <c r="AP28" s="348">
        <f t="shared" si="14"/>
        <v>700987.43000000017</v>
      </c>
      <c r="AQ28" s="348">
        <f t="shared" si="14"/>
        <v>367381.87000000011</v>
      </c>
      <c r="AR28" s="348">
        <f t="shared" si="14"/>
        <v>353934.06999999995</v>
      </c>
      <c r="AS28" s="348">
        <f t="shared" si="14"/>
        <v>500294.75</v>
      </c>
      <c r="AT28" s="348">
        <f t="shared" si="14"/>
        <v>330699.71999999997</v>
      </c>
      <c r="AU28" s="348">
        <f t="shared" si="14"/>
        <v>442797.59000000008</v>
      </c>
      <c r="AV28" s="348">
        <f t="shared" si="14"/>
        <v>333996.40999999992</v>
      </c>
      <c r="AW28" s="348">
        <f t="shared" si="14"/>
        <v>452033.50999999989</v>
      </c>
      <c r="AX28" s="348">
        <f t="shared" si="14"/>
        <v>544859.7899999998</v>
      </c>
      <c r="AY28" s="348">
        <f t="shared" si="14"/>
        <v>626867.90999999992</v>
      </c>
      <c r="AZ28" s="348">
        <f t="shared" si="14"/>
        <v>591817.12999999989</v>
      </c>
      <c r="BA28" s="348">
        <f t="shared" ref="BA28:DL28" si="15">+SUM(BA21,BA13)-BA5</f>
        <v>615861.28000000026</v>
      </c>
      <c r="BB28" s="348">
        <f t="shared" si="15"/>
        <v>556174.7100000002</v>
      </c>
      <c r="BC28" s="348">
        <f t="shared" si="15"/>
        <v>296064.59000000008</v>
      </c>
      <c r="BD28" s="348">
        <f t="shared" si="15"/>
        <v>329871.12000000011</v>
      </c>
      <c r="BE28" s="348">
        <f t="shared" si="15"/>
        <v>363301.79000000004</v>
      </c>
      <c r="BF28" s="348">
        <f t="shared" si="15"/>
        <v>235545.95000000007</v>
      </c>
      <c r="BG28" s="348">
        <f t="shared" si="15"/>
        <v>261878.87999999989</v>
      </c>
      <c r="BH28" s="348">
        <f t="shared" si="15"/>
        <v>184703.37</v>
      </c>
      <c r="BI28" s="348">
        <f t="shared" si="15"/>
        <v>333766.99</v>
      </c>
      <c r="BJ28" s="348">
        <f t="shared" si="15"/>
        <v>3553.8499999999767</v>
      </c>
      <c r="BK28" s="348">
        <f t="shared" si="15"/>
        <v>165817.85999999987</v>
      </c>
      <c r="BL28" s="348">
        <f t="shared" si="15"/>
        <v>440322.62999999989</v>
      </c>
      <c r="BM28" s="348">
        <f t="shared" si="15"/>
        <v>485270.5</v>
      </c>
      <c r="BN28" s="348">
        <f t="shared" si="15"/>
        <v>552524.56000000006</v>
      </c>
      <c r="BO28" s="348">
        <f t="shared" si="15"/>
        <v>437223.81000000006</v>
      </c>
      <c r="BP28" s="348">
        <f t="shared" si="15"/>
        <v>245902.97999999975</v>
      </c>
      <c r="BQ28" s="348">
        <f t="shared" si="15"/>
        <v>346439.56999999983</v>
      </c>
      <c r="BR28" s="348">
        <f t="shared" si="15"/>
        <v>333423.43999999994</v>
      </c>
      <c r="BS28" s="348">
        <f t="shared" si="15"/>
        <v>277622.81000000006</v>
      </c>
      <c r="BT28" s="348">
        <f t="shared" si="15"/>
        <v>291472.49</v>
      </c>
      <c r="BU28" s="348">
        <f t="shared" si="15"/>
        <v>445224.48999999976</v>
      </c>
      <c r="BV28" s="348">
        <f t="shared" si="15"/>
        <v>362591.24</v>
      </c>
      <c r="BW28" s="348">
        <f t="shared" si="15"/>
        <v>403820.06999999983</v>
      </c>
      <c r="BX28" s="348">
        <f t="shared" si="15"/>
        <v>559261.58999999985</v>
      </c>
      <c r="BY28" s="348">
        <f t="shared" si="15"/>
        <v>920078.56</v>
      </c>
      <c r="BZ28" s="348">
        <f t="shared" si="15"/>
        <v>932950.99000000022</v>
      </c>
      <c r="CA28" s="348">
        <f t="shared" si="15"/>
        <v>688481.19</v>
      </c>
      <c r="CB28" s="348">
        <f t="shared" si="15"/>
        <v>248942.62999999989</v>
      </c>
      <c r="CC28" s="348">
        <f t="shared" si="15"/>
        <v>399369.91999999993</v>
      </c>
      <c r="CD28" s="348">
        <f t="shared" si="15"/>
        <v>386386.90999999992</v>
      </c>
      <c r="CE28" s="348">
        <f t="shared" si="15"/>
        <v>393883.37999999989</v>
      </c>
      <c r="CF28" s="348">
        <f t="shared" si="15"/>
        <v>460628.2100000002</v>
      </c>
      <c r="CG28" s="348">
        <f t="shared" si="15"/>
        <v>542224.87999999989</v>
      </c>
      <c r="CH28" s="348">
        <f t="shared" si="15"/>
        <v>81297.440000000177</v>
      </c>
      <c r="CI28" s="348">
        <f t="shared" si="15"/>
        <v>1134272.5699999998</v>
      </c>
      <c r="CJ28" s="348">
        <f t="shared" si="15"/>
        <v>972419.44</v>
      </c>
      <c r="CK28" s="348">
        <f t="shared" si="15"/>
        <v>1380007.19</v>
      </c>
      <c r="CL28" s="348">
        <f t="shared" si="15"/>
        <v>1650827.38</v>
      </c>
      <c r="CM28" s="348">
        <f t="shared" si="15"/>
        <v>1568502.25</v>
      </c>
      <c r="CN28" s="348">
        <f t="shared" si="15"/>
        <v>482242.28</v>
      </c>
      <c r="CO28" s="348">
        <f t="shared" si="15"/>
        <v>617276.58999999985</v>
      </c>
      <c r="CP28" s="348">
        <f t="shared" si="15"/>
        <v>420246.84000000008</v>
      </c>
      <c r="CQ28" s="348">
        <f t="shared" si="15"/>
        <v>543412.4600000002</v>
      </c>
      <c r="CR28" s="348">
        <f t="shared" si="15"/>
        <v>689150.56</v>
      </c>
      <c r="CS28" s="348">
        <f t="shared" si="15"/>
        <v>603444.59000000008</v>
      </c>
      <c r="CT28" s="348">
        <f t="shared" si="15"/>
        <v>569979.22</v>
      </c>
      <c r="CU28" s="348">
        <f t="shared" si="15"/>
        <v>1220430.3799999999</v>
      </c>
      <c r="CV28" s="348">
        <f t="shared" si="15"/>
        <v>882041.5</v>
      </c>
      <c r="CW28" s="348">
        <f t="shared" si="15"/>
        <v>2516414.63</v>
      </c>
      <c r="CX28" s="348">
        <f t="shared" si="15"/>
        <v>1663443.87</v>
      </c>
      <c r="CY28" s="348">
        <f t="shared" si="15"/>
        <v>1463353.5</v>
      </c>
      <c r="CZ28" s="348">
        <f t="shared" si="15"/>
        <v>1626531.75</v>
      </c>
      <c r="DA28" s="348">
        <f t="shared" si="15"/>
        <v>2164457.88</v>
      </c>
      <c r="DB28" s="348">
        <f t="shared" si="15"/>
        <v>1769655.75</v>
      </c>
      <c r="DC28" s="348">
        <f t="shared" si="15"/>
        <v>2579088.37</v>
      </c>
      <c r="DD28" s="348">
        <f t="shared" si="15"/>
        <v>2533546.12</v>
      </c>
      <c r="DE28" s="348">
        <f t="shared" si="15"/>
        <v>2082845.13</v>
      </c>
      <c r="DF28" s="348">
        <f t="shared" si="15"/>
        <v>1562652.37</v>
      </c>
      <c r="DG28" s="348">
        <f t="shared" si="15"/>
        <v>2061170.62</v>
      </c>
      <c r="DH28" s="348">
        <f t="shared" si="15"/>
        <v>1940159</v>
      </c>
      <c r="DI28" s="348">
        <f t="shared" si="15"/>
        <v>2297642</v>
      </c>
      <c r="DJ28" s="348">
        <f t="shared" si="15"/>
        <v>2205289.63</v>
      </c>
      <c r="DK28" s="348">
        <f t="shared" si="15"/>
        <v>2166498.87</v>
      </c>
      <c r="DL28" s="348">
        <f t="shared" si="15"/>
        <v>1813806.5</v>
      </c>
      <c r="DM28" s="348">
        <f t="shared" ref="DM28:FX28" si="16">+SUM(DM21,DM13)-DM5</f>
        <v>1716663.37</v>
      </c>
      <c r="DN28" s="348">
        <f t="shared" si="16"/>
        <v>2049783.37</v>
      </c>
      <c r="DO28" s="348">
        <f t="shared" si="16"/>
        <v>3210587.5</v>
      </c>
      <c r="DP28" s="348">
        <f t="shared" si="16"/>
        <v>2230933.37</v>
      </c>
      <c r="DQ28" s="348">
        <f t="shared" si="16"/>
        <v>1983924.62</v>
      </c>
      <c r="DR28" s="348">
        <f t="shared" si="16"/>
        <v>2031181.63</v>
      </c>
      <c r="DS28" s="348">
        <f t="shared" si="16"/>
        <v>2383593</v>
      </c>
      <c r="DT28" s="348">
        <f t="shared" si="16"/>
        <v>2423244.88</v>
      </c>
      <c r="DU28" s="348">
        <f t="shared" si="16"/>
        <v>2436154.87</v>
      </c>
      <c r="DV28" s="348">
        <f t="shared" si="16"/>
        <v>2067552.38</v>
      </c>
      <c r="DW28" s="348">
        <f t="shared" si="16"/>
        <v>1807454.25</v>
      </c>
      <c r="DX28" s="348">
        <f t="shared" si="16"/>
        <v>1849922.63</v>
      </c>
      <c r="DY28" s="348">
        <f t="shared" si="16"/>
        <v>1690864.25</v>
      </c>
      <c r="DZ28" s="348">
        <f t="shared" si="16"/>
        <v>2003262.88</v>
      </c>
      <c r="EA28" s="348">
        <f t="shared" si="16"/>
        <v>3185678</v>
      </c>
      <c r="EB28" s="348">
        <f t="shared" si="16"/>
        <v>2081080.88</v>
      </c>
      <c r="EC28" s="348">
        <f t="shared" si="16"/>
        <v>2320709.5</v>
      </c>
      <c r="ED28" s="348">
        <f t="shared" si="16"/>
        <v>1192134.8799999999</v>
      </c>
      <c r="EE28" s="348">
        <f t="shared" si="16"/>
        <v>1977000.5</v>
      </c>
      <c r="EF28" s="348">
        <f t="shared" si="16"/>
        <v>2903782.62</v>
      </c>
      <c r="EG28" s="348">
        <f t="shared" si="16"/>
        <v>2297340.88</v>
      </c>
      <c r="EH28" s="348">
        <f t="shared" si="16"/>
        <v>2163269.25</v>
      </c>
      <c r="EI28" s="348">
        <f t="shared" si="16"/>
        <v>2068261.75</v>
      </c>
      <c r="EJ28" s="348">
        <f t="shared" si="16"/>
        <v>1466660.75</v>
      </c>
      <c r="EK28" s="348">
        <f t="shared" si="16"/>
        <v>1948613.25</v>
      </c>
      <c r="EL28" s="348">
        <f t="shared" si="16"/>
        <v>2423092</v>
      </c>
      <c r="EM28" s="348">
        <f t="shared" si="16"/>
        <v>2421948</v>
      </c>
      <c r="EN28" s="348">
        <f t="shared" si="16"/>
        <v>2828227.25</v>
      </c>
      <c r="EO28" s="348">
        <f t="shared" si="16"/>
        <v>2464787.25</v>
      </c>
      <c r="EP28" s="348">
        <f t="shared" si="16"/>
        <v>1924413.12</v>
      </c>
      <c r="EQ28" s="348">
        <f t="shared" si="16"/>
        <v>2548909.25</v>
      </c>
      <c r="ER28" s="348">
        <f t="shared" si="16"/>
        <v>2687835</v>
      </c>
      <c r="ES28" s="348">
        <f t="shared" si="16"/>
        <v>2220826.25</v>
      </c>
      <c r="ET28" s="348">
        <f t="shared" si="16"/>
        <v>2228700.12</v>
      </c>
      <c r="EU28" s="348">
        <f t="shared" si="16"/>
        <v>2465791.12</v>
      </c>
      <c r="EV28" s="348">
        <f t="shared" si="16"/>
        <v>1650597.25</v>
      </c>
      <c r="EW28" s="348">
        <f t="shared" si="16"/>
        <v>2329742.38</v>
      </c>
      <c r="EX28" s="348">
        <f t="shared" si="16"/>
        <v>2067777.37</v>
      </c>
      <c r="EY28" s="348">
        <f t="shared" si="16"/>
        <v>2440554</v>
      </c>
      <c r="EZ28" s="348">
        <f t="shared" si="16"/>
        <v>2816818.5</v>
      </c>
      <c r="FA28" s="348">
        <f t="shared" si="16"/>
        <v>2395555</v>
      </c>
      <c r="FB28" s="348">
        <f t="shared" si="16"/>
        <v>1088563.8799999999</v>
      </c>
      <c r="FC28" s="348">
        <f t="shared" si="16"/>
        <v>1915254.5</v>
      </c>
      <c r="FD28" s="348">
        <f t="shared" si="16"/>
        <v>2183482.75</v>
      </c>
      <c r="FE28" s="348">
        <f t="shared" si="16"/>
        <v>2470668.63</v>
      </c>
      <c r="FF28" s="348">
        <f t="shared" si="16"/>
        <v>2172830.75</v>
      </c>
      <c r="FG28" s="348">
        <f t="shared" si="16"/>
        <v>1861573</v>
      </c>
      <c r="FH28" s="348">
        <f t="shared" si="16"/>
        <v>1196856.75</v>
      </c>
      <c r="FI28" s="348">
        <f t="shared" si="16"/>
        <v>2403981</v>
      </c>
      <c r="FJ28" s="348">
        <f t="shared" si="16"/>
        <v>1787475.75</v>
      </c>
      <c r="FK28" s="348">
        <f t="shared" si="16"/>
        <v>2178862.25</v>
      </c>
      <c r="FL28" s="348">
        <f t="shared" si="16"/>
        <v>2979473.62</v>
      </c>
      <c r="FM28" s="348">
        <f t="shared" si="16"/>
        <v>2201149.75</v>
      </c>
      <c r="FN28" s="348">
        <f t="shared" si="16"/>
        <v>2012695.12</v>
      </c>
      <c r="FO28" s="348">
        <f t="shared" si="16"/>
        <v>2674396.75</v>
      </c>
      <c r="FP28" s="348">
        <f t="shared" si="16"/>
        <v>2076036.88</v>
      </c>
      <c r="FQ28" s="348">
        <f t="shared" si="16"/>
        <v>2610505.5</v>
      </c>
      <c r="FR28" s="348">
        <f t="shared" si="16"/>
        <v>2089929</v>
      </c>
      <c r="FS28" s="348">
        <f t="shared" si="16"/>
        <v>864165.75</v>
      </c>
      <c r="FT28" s="348">
        <f t="shared" si="16"/>
        <v>1566777.81</v>
      </c>
      <c r="FU28" s="348">
        <f t="shared" si="16"/>
        <v>2102147</v>
      </c>
      <c r="FV28" s="348">
        <f t="shared" si="16"/>
        <v>1805219.75</v>
      </c>
      <c r="FW28" s="348">
        <f t="shared" si="16"/>
        <v>2931716.13</v>
      </c>
      <c r="FX28" s="348">
        <f t="shared" si="16"/>
        <v>2834482.5</v>
      </c>
      <c r="FY28" s="348">
        <f t="shared" ref="FY28:GB28" si="17">+SUM(FY21,FY13)-FY5</f>
        <v>1950375.37</v>
      </c>
      <c r="FZ28" s="348">
        <f t="shared" si="17"/>
        <v>1753286.12</v>
      </c>
      <c r="GA28" s="348">
        <f t="shared" si="17"/>
        <v>2001864.63</v>
      </c>
      <c r="GB28" s="348">
        <f t="shared" si="17"/>
        <v>1879625.87</v>
      </c>
    </row>
    <row r="29" spans="1:184" s="32" customFormat="1">
      <c r="A29"/>
      <c r="B29" s="7"/>
      <c r="C29" s="7"/>
      <c r="D29" s="41" t="s">
        <v>71</v>
      </c>
      <c r="E29" s="619">
        <f t="shared" si="9"/>
        <v>1702080.5</v>
      </c>
      <c r="F29" s="348">
        <f t="shared" si="9"/>
        <v>1457240</v>
      </c>
      <c r="G29" s="348">
        <f t="shared" si="9"/>
        <v>2421654.5</v>
      </c>
      <c r="H29" s="348">
        <f t="shared" si="9"/>
        <v>1508314.5</v>
      </c>
      <c r="I29" s="348">
        <f t="shared" si="9"/>
        <v>420145</v>
      </c>
      <c r="J29" s="348">
        <f t="shared" si="9"/>
        <v>739786</v>
      </c>
      <c r="K29" s="348">
        <f t="shared" si="9"/>
        <v>2068149.5</v>
      </c>
      <c r="L29" s="348">
        <f t="shared" si="9"/>
        <v>4001049</v>
      </c>
      <c r="M29" s="348">
        <f t="shared" si="9"/>
        <v>6705455.5</v>
      </c>
      <c r="N29" s="348">
        <f t="shared" si="9"/>
        <v>5154187</v>
      </c>
      <c r="O29" s="348">
        <f t="shared" si="9"/>
        <v>5153710.5</v>
      </c>
      <c r="P29" s="348">
        <f t="shared" si="9"/>
        <v>7547003</v>
      </c>
      <c r="Q29" s="348">
        <f t="shared" ref="Q29:AZ29" si="18">+SUM(Q22,Q14)-Q6</f>
        <v>8645599</v>
      </c>
      <c r="R29" s="348">
        <f t="shared" si="18"/>
        <v>7608606.5</v>
      </c>
      <c r="S29" s="348">
        <f t="shared" si="18"/>
        <v>7095582.5</v>
      </c>
      <c r="T29" s="348">
        <f t="shared" si="18"/>
        <v>7003877.25</v>
      </c>
      <c r="U29" s="348">
        <f t="shared" si="18"/>
        <v>6430179</v>
      </c>
      <c r="V29" s="348">
        <f t="shared" si="18"/>
        <v>7089483</v>
      </c>
      <c r="W29" s="348">
        <f t="shared" si="18"/>
        <v>8186179.5</v>
      </c>
      <c r="X29" s="348">
        <f t="shared" si="18"/>
        <v>7840953</v>
      </c>
      <c r="Y29" s="348">
        <f t="shared" si="18"/>
        <v>7085797.5</v>
      </c>
      <c r="Z29" s="348">
        <f t="shared" si="18"/>
        <v>7992705</v>
      </c>
      <c r="AA29" s="348">
        <f t="shared" si="18"/>
        <v>7206608</v>
      </c>
      <c r="AB29" s="348">
        <f t="shared" si="18"/>
        <v>8160587</v>
      </c>
      <c r="AC29" s="348">
        <f t="shared" si="18"/>
        <v>7759453</v>
      </c>
      <c r="AD29" s="348">
        <f t="shared" si="18"/>
        <v>7893892</v>
      </c>
      <c r="AE29" s="348">
        <f t="shared" si="18"/>
        <v>8491275</v>
      </c>
      <c r="AF29" s="348">
        <f t="shared" si="18"/>
        <v>7103709</v>
      </c>
      <c r="AG29" s="348">
        <f t="shared" si="18"/>
        <v>5563374.5</v>
      </c>
      <c r="AH29" s="348">
        <f t="shared" si="18"/>
        <v>8098266.5</v>
      </c>
      <c r="AI29" s="348">
        <f t="shared" si="18"/>
        <v>9970570.5</v>
      </c>
      <c r="AJ29" s="348">
        <f t="shared" si="18"/>
        <v>9425969.5</v>
      </c>
      <c r="AK29" s="348">
        <f t="shared" si="18"/>
        <v>7873962</v>
      </c>
      <c r="AL29" s="348">
        <f t="shared" si="18"/>
        <v>5797757</v>
      </c>
      <c r="AM29" s="348">
        <f t="shared" si="18"/>
        <v>8192763</v>
      </c>
      <c r="AN29" s="348">
        <f t="shared" si="18"/>
        <v>7460803.5</v>
      </c>
      <c r="AO29" s="348">
        <f t="shared" si="18"/>
        <v>7304114.5</v>
      </c>
      <c r="AP29" s="348">
        <f t="shared" si="18"/>
        <v>8215690</v>
      </c>
      <c r="AQ29" s="348">
        <f t="shared" si="18"/>
        <v>6777210.5</v>
      </c>
      <c r="AR29" s="348">
        <f t="shared" si="18"/>
        <v>5702922</v>
      </c>
      <c r="AS29" s="348">
        <f t="shared" si="18"/>
        <v>6693740</v>
      </c>
      <c r="AT29" s="348">
        <f t="shared" si="18"/>
        <v>8812729</v>
      </c>
      <c r="AU29" s="348">
        <f t="shared" si="18"/>
        <v>9180337.5</v>
      </c>
      <c r="AV29" s="348">
        <f t="shared" si="18"/>
        <v>10485407</v>
      </c>
      <c r="AW29" s="348">
        <f t="shared" si="18"/>
        <v>8057644</v>
      </c>
      <c r="AX29" s="348">
        <f t="shared" si="18"/>
        <v>7387185</v>
      </c>
      <c r="AY29" s="348">
        <f t="shared" si="18"/>
        <v>8037621</v>
      </c>
      <c r="AZ29" s="348">
        <f t="shared" si="18"/>
        <v>6913096.5</v>
      </c>
      <c r="BA29" s="348">
        <f t="shared" ref="BA29:DL29" si="19">+SUM(BA22,BA14)-BA6</f>
        <v>7982541.5</v>
      </c>
      <c r="BB29" s="348">
        <f t="shared" si="19"/>
        <v>7864178</v>
      </c>
      <c r="BC29" s="348">
        <f t="shared" si="19"/>
        <v>7839393.5</v>
      </c>
      <c r="BD29" s="348">
        <f t="shared" si="19"/>
        <v>6496776.5</v>
      </c>
      <c r="BE29" s="348">
        <f t="shared" si="19"/>
        <v>7420034.75</v>
      </c>
      <c r="BF29" s="348">
        <f t="shared" si="19"/>
        <v>9001013</v>
      </c>
      <c r="BG29" s="348">
        <f t="shared" si="19"/>
        <v>9214925.5</v>
      </c>
      <c r="BH29" s="348">
        <f t="shared" si="19"/>
        <v>11223278</v>
      </c>
      <c r="BI29" s="348">
        <f t="shared" si="19"/>
        <v>7635766</v>
      </c>
      <c r="BJ29" s="348">
        <f t="shared" si="19"/>
        <v>4177676</v>
      </c>
      <c r="BK29" s="348">
        <f t="shared" si="19"/>
        <v>5534668.5</v>
      </c>
      <c r="BL29" s="348">
        <f t="shared" si="19"/>
        <v>7055568</v>
      </c>
      <c r="BM29" s="348">
        <f t="shared" si="19"/>
        <v>8982840.5</v>
      </c>
      <c r="BN29" s="348">
        <f t="shared" si="19"/>
        <v>8419666.5</v>
      </c>
      <c r="BO29" s="348">
        <f t="shared" si="19"/>
        <v>7875033</v>
      </c>
      <c r="BP29" s="348">
        <f t="shared" si="19"/>
        <v>7452291.5</v>
      </c>
      <c r="BQ29" s="348">
        <f t="shared" si="19"/>
        <v>7787651</v>
      </c>
      <c r="BR29" s="348">
        <f t="shared" si="19"/>
        <v>8729450.5</v>
      </c>
      <c r="BS29" s="348">
        <f t="shared" si="19"/>
        <v>10451396</v>
      </c>
      <c r="BT29" s="348">
        <f t="shared" si="19"/>
        <v>11100228.5</v>
      </c>
      <c r="BU29" s="348">
        <f t="shared" si="19"/>
        <v>6784589.25</v>
      </c>
      <c r="BV29" s="348">
        <f t="shared" si="19"/>
        <v>8197107.75</v>
      </c>
      <c r="BW29" s="348">
        <f t="shared" si="19"/>
        <v>7322127.5</v>
      </c>
      <c r="BX29" s="348">
        <f t="shared" si="19"/>
        <v>7277457.5</v>
      </c>
      <c r="BY29" s="348">
        <f t="shared" si="19"/>
        <v>9387370</v>
      </c>
      <c r="BZ29" s="348">
        <f t="shared" si="19"/>
        <v>8659481</v>
      </c>
      <c r="CA29" s="348">
        <f t="shared" si="19"/>
        <v>7334130</v>
      </c>
      <c r="CB29" s="348">
        <f t="shared" si="19"/>
        <v>7350210</v>
      </c>
      <c r="CC29" s="348">
        <f t="shared" si="19"/>
        <v>8591608</v>
      </c>
      <c r="CD29" s="348">
        <f t="shared" si="19"/>
        <v>10520227.5</v>
      </c>
      <c r="CE29" s="348">
        <f t="shared" si="19"/>
        <v>14649788</v>
      </c>
      <c r="CF29" s="348">
        <f t="shared" si="19"/>
        <v>15297474</v>
      </c>
      <c r="CG29" s="348">
        <f t="shared" si="19"/>
        <v>12181226.5</v>
      </c>
      <c r="CH29" s="348">
        <f t="shared" si="19"/>
        <v>8071926</v>
      </c>
      <c r="CI29" s="348">
        <f t="shared" si="19"/>
        <v>12179964</v>
      </c>
      <c r="CJ29" s="348">
        <f t="shared" si="19"/>
        <v>12318219.5</v>
      </c>
      <c r="CK29" s="348">
        <f t="shared" si="19"/>
        <v>14033857</v>
      </c>
      <c r="CL29" s="348">
        <f t="shared" si="19"/>
        <v>13506906</v>
      </c>
      <c r="CM29" s="348">
        <f t="shared" si="19"/>
        <v>14542393</v>
      </c>
      <c r="CN29" s="348">
        <f t="shared" si="19"/>
        <v>11463097</v>
      </c>
      <c r="CO29" s="348">
        <f t="shared" si="19"/>
        <v>12696719.5</v>
      </c>
      <c r="CP29" s="348">
        <f t="shared" si="19"/>
        <v>16820261</v>
      </c>
      <c r="CQ29" s="348">
        <f t="shared" si="19"/>
        <v>21280247</v>
      </c>
      <c r="CR29" s="348">
        <f t="shared" si="19"/>
        <v>19469348</v>
      </c>
      <c r="CS29" s="348">
        <f t="shared" si="19"/>
        <v>18146893</v>
      </c>
      <c r="CT29" s="348">
        <f t="shared" si="19"/>
        <v>17048689</v>
      </c>
      <c r="CU29" s="348">
        <f t="shared" si="19"/>
        <v>16673045</v>
      </c>
      <c r="CV29" s="348">
        <f t="shared" si="19"/>
        <v>17385546</v>
      </c>
      <c r="CW29" s="348">
        <f t="shared" si="19"/>
        <v>18479214</v>
      </c>
      <c r="CX29" s="348">
        <f t="shared" si="19"/>
        <v>17085876</v>
      </c>
      <c r="CY29" s="348">
        <f t="shared" si="19"/>
        <v>14827514</v>
      </c>
      <c r="CZ29" s="348">
        <f t="shared" si="19"/>
        <v>15792630</v>
      </c>
      <c r="DA29" s="348">
        <f t="shared" si="19"/>
        <v>16774987.5</v>
      </c>
      <c r="DB29" s="348">
        <f t="shared" si="19"/>
        <v>22971164</v>
      </c>
      <c r="DC29" s="348">
        <f t="shared" si="19"/>
        <v>26179691</v>
      </c>
      <c r="DD29" s="348">
        <f t="shared" si="19"/>
        <v>26561165</v>
      </c>
      <c r="DE29" s="348">
        <f t="shared" si="19"/>
        <v>20699492</v>
      </c>
      <c r="DF29" s="348">
        <f t="shared" si="19"/>
        <v>10114501</v>
      </c>
      <c r="DG29" s="348">
        <f t="shared" si="19"/>
        <v>20121794</v>
      </c>
      <c r="DH29" s="348">
        <f t="shared" si="19"/>
        <v>20214740</v>
      </c>
      <c r="DI29" s="348">
        <f t="shared" si="19"/>
        <v>19057498</v>
      </c>
      <c r="DJ29" s="348">
        <f t="shared" si="19"/>
        <v>18249039</v>
      </c>
      <c r="DK29" s="348">
        <f t="shared" si="19"/>
        <v>21756454</v>
      </c>
      <c r="DL29" s="348">
        <f t="shared" si="19"/>
        <v>16491518</v>
      </c>
      <c r="DM29" s="348">
        <f t="shared" ref="DM29:FX29" si="20">+SUM(DM22,DM14)-DM6</f>
        <v>14314023</v>
      </c>
      <c r="DN29" s="348">
        <f t="shared" si="20"/>
        <v>22983418</v>
      </c>
      <c r="DO29" s="348">
        <f t="shared" si="20"/>
        <v>24618395</v>
      </c>
      <c r="DP29" s="348">
        <f t="shared" si="20"/>
        <v>26886691</v>
      </c>
      <c r="DQ29" s="348">
        <f t="shared" si="20"/>
        <v>22007062</v>
      </c>
      <c r="DR29" s="348">
        <f t="shared" si="20"/>
        <v>19520592</v>
      </c>
      <c r="DS29" s="348">
        <f t="shared" si="20"/>
        <v>20515495</v>
      </c>
      <c r="DT29" s="348">
        <f t="shared" si="20"/>
        <v>18807168</v>
      </c>
      <c r="DU29" s="348">
        <f t="shared" si="20"/>
        <v>19424446</v>
      </c>
      <c r="DV29" s="348">
        <f t="shared" si="20"/>
        <v>19040329</v>
      </c>
      <c r="DW29" s="348">
        <f t="shared" si="20"/>
        <v>20706255</v>
      </c>
      <c r="DX29" s="348">
        <f t="shared" si="20"/>
        <v>13294106</v>
      </c>
      <c r="DY29" s="348">
        <f t="shared" si="20"/>
        <v>16859075</v>
      </c>
      <c r="DZ29" s="348">
        <f t="shared" si="20"/>
        <v>22307602</v>
      </c>
      <c r="EA29" s="348">
        <f t="shared" si="20"/>
        <v>23307878</v>
      </c>
      <c r="EB29" s="348">
        <f t="shared" si="20"/>
        <v>27206687</v>
      </c>
      <c r="EC29" s="348">
        <f t="shared" si="20"/>
        <v>19926440</v>
      </c>
      <c r="ED29" s="348">
        <f t="shared" si="20"/>
        <v>12890344</v>
      </c>
      <c r="EE29" s="348">
        <f t="shared" si="20"/>
        <v>15687635</v>
      </c>
      <c r="EF29" s="348">
        <f t="shared" si="20"/>
        <v>16743056</v>
      </c>
      <c r="EG29" s="348">
        <f t="shared" si="20"/>
        <v>18788730</v>
      </c>
      <c r="EH29" s="348">
        <f t="shared" si="20"/>
        <v>20242000</v>
      </c>
      <c r="EI29" s="348">
        <f t="shared" si="20"/>
        <v>13288430</v>
      </c>
      <c r="EJ29" s="348">
        <f t="shared" si="20"/>
        <v>13604420</v>
      </c>
      <c r="EK29" s="348">
        <f t="shared" si="20"/>
        <v>17715495</v>
      </c>
      <c r="EL29" s="348">
        <f t="shared" si="20"/>
        <v>20688969</v>
      </c>
      <c r="EM29" s="348">
        <f t="shared" si="20"/>
        <v>24855137</v>
      </c>
      <c r="EN29" s="348">
        <f t="shared" si="20"/>
        <v>25818659</v>
      </c>
      <c r="EO29" s="348">
        <f t="shared" si="20"/>
        <v>20760557</v>
      </c>
      <c r="EP29" s="348">
        <f t="shared" si="20"/>
        <v>19763909</v>
      </c>
      <c r="EQ29" s="348">
        <f t="shared" si="20"/>
        <v>19096893</v>
      </c>
      <c r="ER29" s="348">
        <f t="shared" si="20"/>
        <v>17619511</v>
      </c>
      <c r="ES29" s="348">
        <f t="shared" si="20"/>
        <v>19674890</v>
      </c>
      <c r="ET29" s="348">
        <f t="shared" si="20"/>
        <v>19112773</v>
      </c>
      <c r="EU29" s="348">
        <f t="shared" si="20"/>
        <v>18300216</v>
      </c>
      <c r="EV29" s="348">
        <f t="shared" si="20"/>
        <v>16465938</v>
      </c>
      <c r="EW29" s="348">
        <f t="shared" si="20"/>
        <v>18188560</v>
      </c>
      <c r="EX29" s="348">
        <f t="shared" si="20"/>
        <v>21526833</v>
      </c>
      <c r="EY29" s="348">
        <f t="shared" si="20"/>
        <v>26340696</v>
      </c>
      <c r="EZ29" s="348">
        <f t="shared" si="20"/>
        <v>25447548</v>
      </c>
      <c r="FA29" s="348">
        <f t="shared" si="20"/>
        <v>22873973</v>
      </c>
      <c r="FB29" s="348">
        <f t="shared" si="20"/>
        <v>12823083</v>
      </c>
      <c r="FC29" s="348">
        <f t="shared" si="20"/>
        <v>10346745</v>
      </c>
      <c r="FD29" s="348">
        <f t="shared" si="20"/>
        <v>20075219</v>
      </c>
      <c r="FE29" s="348">
        <f t="shared" si="20"/>
        <v>19081391</v>
      </c>
      <c r="FF29" s="348">
        <f t="shared" si="20"/>
        <v>18987006</v>
      </c>
      <c r="FG29" s="348">
        <f t="shared" si="20"/>
        <v>18650441</v>
      </c>
      <c r="FH29" s="348">
        <f t="shared" si="20"/>
        <v>14144201</v>
      </c>
      <c r="FI29" s="348">
        <f t="shared" si="20"/>
        <v>17833127</v>
      </c>
      <c r="FJ29" s="348">
        <f t="shared" si="20"/>
        <v>24036687</v>
      </c>
      <c r="FK29" s="348">
        <f t="shared" si="20"/>
        <v>27552706</v>
      </c>
      <c r="FL29" s="348">
        <f t="shared" si="20"/>
        <v>25007095</v>
      </c>
      <c r="FM29" s="348">
        <f t="shared" si="20"/>
        <v>23843103</v>
      </c>
      <c r="FN29" s="348">
        <f t="shared" si="20"/>
        <v>21139741</v>
      </c>
      <c r="FO29" s="348">
        <f t="shared" si="20"/>
        <v>19832011</v>
      </c>
      <c r="FP29" s="348">
        <f t="shared" si="20"/>
        <v>21373338</v>
      </c>
      <c r="FQ29" s="348">
        <f t="shared" si="20"/>
        <v>19149157</v>
      </c>
      <c r="FR29" s="348">
        <f t="shared" si="20"/>
        <v>20048443</v>
      </c>
      <c r="FS29" s="348">
        <f t="shared" si="20"/>
        <v>13295922</v>
      </c>
      <c r="FT29" s="348">
        <f t="shared" si="20"/>
        <v>18672028</v>
      </c>
      <c r="FU29" s="348">
        <f t="shared" si="20"/>
        <v>15825761</v>
      </c>
      <c r="FV29" s="348">
        <f t="shared" si="20"/>
        <v>25437748</v>
      </c>
      <c r="FW29" s="348">
        <f t="shared" si="20"/>
        <v>25553606</v>
      </c>
      <c r="FX29" s="348">
        <f t="shared" si="20"/>
        <v>25983728</v>
      </c>
      <c r="FY29" s="348">
        <f t="shared" ref="FY29:GB29" si="21">+SUM(FY22,FY14)-FY6</f>
        <v>22516315</v>
      </c>
      <c r="FZ29" s="348">
        <f t="shared" si="21"/>
        <v>16802962</v>
      </c>
      <c r="GA29" s="348">
        <f t="shared" si="21"/>
        <v>18497724</v>
      </c>
      <c r="GB29" s="348">
        <f t="shared" si="21"/>
        <v>23049035</v>
      </c>
    </row>
    <row r="30" spans="1:184" s="32" customFormat="1">
      <c r="A30"/>
      <c r="B30" s="7"/>
      <c r="C30" s="7"/>
      <c r="D30" s="29" t="s">
        <v>72</v>
      </c>
      <c r="E30" s="619">
        <f t="shared" si="9"/>
        <v>701652.5</v>
      </c>
      <c r="F30" s="348">
        <f t="shared" si="9"/>
        <v>749267.75</v>
      </c>
      <c r="G30" s="348">
        <f t="shared" si="9"/>
        <v>510718.87999999989</v>
      </c>
      <c r="H30" s="348">
        <f t="shared" si="9"/>
        <v>9417.1299999998882</v>
      </c>
      <c r="I30" s="348">
        <f t="shared" si="9"/>
        <v>-129739.12000000011</v>
      </c>
      <c r="J30" s="348">
        <f t="shared" si="9"/>
        <v>114323.87999999989</v>
      </c>
      <c r="K30" s="348">
        <f t="shared" si="9"/>
        <v>257322.62000000011</v>
      </c>
      <c r="L30" s="348">
        <f t="shared" si="9"/>
        <v>1120152.6200000001</v>
      </c>
      <c r="M30" s="348">
        <f t="shared" si="9"/>
        <v>1927130.88</v>
      </c>
      <c r="N30" s="348">
        <f t="shared" si="9"/>
        <v>1310877.75</v>
      </c>
      <c r="O30" s="348">
        <f t="shared" si="9"/>
        <v>1237858.8799999999</v>
      </c>
      <c r="P30" s="348">
        <f t="shared" si="9"/>
        <v>1893470.5</v>
      </c>
      <c r="Q30" s="348">
        <f t="shared" ref="Q30:AZ30" si="22">+SUM(Q23,Q15)-Q7</f>
        <v>2964568.38</v>
      </c>
      <c r="R30" s="348">
        <f t="shared" si="22"/>
        <v>2810574</v>
      </c>
      <c r="S30" s="348">
        <f t="shared" si="22"/>
        <v>1858096.75</v>
      </c>
      <c r="T30" s="348">
        <f t="shared" si="22"/>
        <v>1895529.75</v>
      </c>
      <c r="U30" s="348">
        <f t="shared" si="22"/>
        <v>1593339.25</v>
      </c>
      <c r="V30" s="348">
        <f t="shared" si="22"/>
        <v>2047178.88</v>
      </c>
      <c r="W30" s="348">
        <f t="shared" si="22"/>
        <v>2304772.88</v>
      </c>
      <c r="X30" s="348">
        <f t="shared" si="22"/>
        <v>2295344.5</v>
      </c>
      <c r="Y30" s="348">
        <f t="shared" si="22"/>
        <v>1844984.38</v>
      </c>
      <c r="Z30" s="348">
        <f t="shared" si="22"/>
        <v>2179009.5</v>
      </c>
      <c r="AA30" s="348">
        <f t="shared" si="22"/>
        <v>2039686.63</v>
      </c>
      <c r="AB30" s="348">
        <f t="shared" si="22"/>
        <v>2011501.37</v>
      </c>
      <c r="AC30" s="348">
        <f t="shared" si="22"/>
        <v>2576106</v>
      </c>
      <c r="AD30" s="348">
        <f t="shared" si="22"/>
        <v>2443362.25</v>
      </c>
      <c r="AE30" s="348">
        <f t="shared" si="22"/>
        <v>2186612</v>
      </c>
      <c r="AF30" s="348">
        <f t="shared" si="22"/>
        <v>1926800.25</v>
      </c>
      <c r="AG30" s="348">
        <f t="shared" si="22"/>
        <v>1415061.0600000005</v>
      </c>
      <c r="AH30" s="348">
        <f t="shared" si="22"/>
        <v>2154902.38</v>
      </c>
      <c r="AI30" s="348">
        <f t="shared" si="22"/>
        <v>2354181.87</v>
      </c>
      <c r="AJ30" s="348">
        <f t="shared" si="22"/>
        <v>2256084.75</v>
      </c>
      <c r="AK30" s="348">
        <f t="shared" si="22"/>
        <v>1951376.37</v>
      </c>
      <c r="AL30" s="348">
        <f t="shared" si="22"/>
        <v>1292164</v>
      </c>
      <c r="AM30" s="348">
        <f t="shared" si="22"/>
        <v>2039042.63</v>
      </c>
      <c r="AN30" s="348">
        <f t="shared" si="22"/>
        <v>1829000.12</v>
      </c>
      <c r="AO30" s="348">
        <f t="shared" si="22"/>
        <v>2661245.5</v>
      </c>
      <c r="AP30" s="348">
        <f t="shared" si="22"/>
        <v>3068844.12</v>
      </c>
      <c r="AQ30" s="348">
        <f t="shared" si="22"/>
        <v>1664209.13</v>
      </c>
      <c r="AR30" s="348">
        <f t="shared" si="22"/>
        <v>1401860.12</v>
      </c>
      <c r="AS30" s="348">
        <f t="shared" si="22"/>
        <v>1818716</v>
      </c>
      <c r="AT30" s="348">
        <f t="shared" si="22"/>
        <v>2313061.5</v>
      </c>
      <c r="AU30" s="348">
        <f t="shared" si="22"/>
        <v>2216796.37</v>
      </c>
      <c r="AV30" s="348">
        <f t="shared" si="22"/>
        <v>2837924.5</v>
      </c>
      <c r="AW30" s="348">
        <f t="shared" si="22"/>
        <v>2235848.38</v>
      </c>
      <c r="AX30" s="348">
        <f t="shared" si="22"/>
        <v>2123935.5</v>
      </c>
      <c r="AY30" s="348">
        <f t="shared" si="22"/>
        <v>2288025.62</v>
      </c>
      <c r="AZ30" s="348">
        <f t="shared" si="22"/>
        <v>1786714.12</v>
      </c>
      <c r="BA30" s="348">
        <f t="shared" ref="BA30:DL30" si="23">+SUM(BA23,BA15)-BA7</f>
        <v>2807068.88</v>
      </c>
      <c r="BB30" s="348">
        <f t="shared" si="23"/>
        <v>2787204.25</v>
      </c>
      <c r="BC30" s="348">
        <f t="shared" si="23"/>
        <v>1690472.88</v>
      </c>
      <c r="BD30" s="348">
        <f t="shared" si="23"/>
        <v>1409118.37</v>
      </c>
      <c r="BE30" s="348">
        <f t="shared" si="23"/>
        <v>1634979.5600000005</v>
      </c>
      <c r="BF30" s="348">
        <f t="shared" si="23"/>
        <v>1949554</v>
      </c>
      <c r="BG30" s="348">
        <f t="shared" si="23"/>
        <v>1890198.75</v>
      </c>
      <c r="BH30" s="348">
        <f t="shared" si="23"/>
        <v>2439548.12</v>
      </c>
      <c r="BI30" s="348">
        <f t="shared" si="23"/>
        <v>1564845.6899999995</v>
      </c>
      <c r="BJ30" s="348">
        <f t="shared" si="23"/>
        <v>551490.62000000011</v>
      </c>
      <c r="BK30" s="348">
        <f t="shared" si="23"/>
        <v>921612.12999999989</v>
      </c>
      <c r="BL30" s="348">
        <f t="shared" si="23"/>
        <v>1647769.75</v>
      </c>
      <c r="BM30" s="348">
        <f t="shared" si="23"/>
        <v>3158333.25</v>
      </c>
      <c r="BN30" s="348">
        <f t="shared" si="23"/>
        <v>3185352</v>
      </c>
      <c r="BO30" s="348">
        <f t="shared" si="23"/>
        <v>1922790.38</v>
      </c>
      <c r="BP30" s="348">
        <f t="shared" si="23"/>
        <v>1943391.75</v>
      </c>
      <c r="BQ30" s="348">
        <f t="shared" si="23"/>
        <v>2099696.75</v>
      </c>
      <c r="BR30" s="348">
        <f t="shared" si="23"/>
        <v>2359939.88</v>
      </c>
      <c r="BS30" s="348">
        <f t="shared" si="23"/>
        <v>3195504.62</v>
      </c>
      <c r="BT30" s="348">
        <f t="shared" si="23"/>
        <v>3534476.75</v>
      </c>
      <c r="BU30" s="348">
        <f t="shared" si="23"/>
        <v>2060657.75</v>
      </c>
      <c r="BV30" s="348">
        <f t="shared" si="23"/>
        <v>2351472.38</v>
      </c>
      <c r="BW30" s="348">
        <f t="shared" si="23"/>
        <v>2787079.75</v>
      </c>
      <c r="BX30" s="348">
        <f t="shared" si="23"/>
        <v>3214916</v>
      </c>
      <c r="BY30" s="348">
        <f t="shared" si="23"/>
        <v>4124080.25</v>
      </c>
      <c r="BZ30" s="348">
        <f t="shared" si="23"/>
        <v>3694289</v>
      </c>
      <c r="CA30" s="348">
        <f t="shared" si="23"/>
        <v>2829675.25</v>
      </c>
      <c r="CB30" s="348">
        <f t="shared" si="23"/>
        <v>2546876.12</v>
      </c>
      <c r="CC30" s="348">
        <f t="shared" si="23"/>
        <v>2510256.75</v>
      </c>
      <c r="CD30" s="348">
        <f t="shared" si="23"/>
        <v>3391629.38</v>
      </c>
      <c r="CE30" s="348">
        <f t="shared" si="23"/>
        <v>5450825.75</v>
      </c>
      <c r="CF30" s="348">
        <f t="shared" si="23"/>
        <v>5406664.25</v>
      </c>
      <c r="CG30" s="348">
        <f t="shared" si="23"/>
        <v>4151957</v>
      </c>
      <c r="CH30" s="348">
        <f t="shared" si="23"/>
        <v>2685318.5</v>
      </c>
      <c r="CI30" s="348">
        <f t="shared" si="23"/>
        <v>4489124.25</v>
      </c>
      <c r="CJ30" s="348">
        <f t="shared" si="23"/>
        <v>4440712</v>
      </c>
      <c r="CK30" s="348">
        <f t="shared" si="23"/>
        <v>5098460.5</v>
      </c>
      <c r="CL30" s="348">
        <f t="shared" si="23"/>
        <v>4916109</v>
      </c>
      <c r="CM30" s="348">
        <f t="shared" si="23"/>
        <v>4714980</v>
      </c>
      <c r="CN30" s="348">
        <f t="shared" si="23"/>
        <v>3702729.75</v>
      </c>
      <c r="CO30" s="348">
        <f t="shared" si="23"/>
        <v>3842660.120000001</v>
      </c>
      <c r="CP30" s="348">
        <f t="shared" si="23"/>
        <v>4847686.5</v>
      </c>
      <c r="CQ30" s="348">
        <f t="shared" si="23"/>
        <v>6211173</v>
      </c>
      <c r="CR30" s="348">
        <f t="shared" si="23"/>
        <v>6067994.5</v>
      </c>
      <c r="CS30" s="348">
        <f t="shared" si="23"/>
        <v>5031489.5</v>
      </c>
      <c r="CT30" s="348">
        <f t="shared" si="23"/>
        <v>4667872</v>
      </c>
      <c r="CU30" s="348">
        <f t="shared" si="23"/>
        <v>4794288.25</v>
      </c>
      <c r="CV30" s="348">
        <f t="shared" si="23"/>
        <v>5009099.5</v>
      </c>
      <c r="CW30" s="348">
        <f t="shared" si="23"/>
        <v>4470862</v>
      </c>
      <c r="CX30" s="348">
        <f t="shared" si="23"/>
        <v>4035128</v>
      </c>
      <c r="CY30" s="348">
        <f t="shared" si="23"/>
        <v>3617175.75</v>
      </c>
      <c r="CZ30" s="348">
        <f t="shared" si="23"/>
        <v>2923583</v>
      </c>
      <c r="DA30" s="348">
        <f t="shared" si="23"/>
        <v>2806571.5</v>
      </c>
      <c r="DB30" s="348">
        <f t="shared" si="23"/>
        <v>3825222.75</v>
      </c>
      <c r="DC30" s="348">
        <f t="shared" si="23"/>
        <v>4115161.5</v>
      </c>
      <c r="DD30" s="348">
        <f t="shared" si="23"/>
        <v>4804528</v>
      </c>
      <c r="DE30" s="348">
        <f t="shared" si="23"/>
        <v>3328742.25</v>
      </c>
      <c r="DF30" s="348">
        <f t="shared" si="23"/>
        <v>1228370.5</v>
      </c>
      <c r="DG30" s="348">
        <f t="shared" si="23"/>
        <v>4317481.75</v>
      </c>
      <c r="DH30" s="348">
        <f t="shared" si="23"/>
        <v>3979581.75</v>
      </c>
      <c r="DI30" s="348">
        <f t="shared" si="23"/>
        <v>4253019.5</v>
      </c>
      <c r="DJ30" s="348">
        <f t="shared" si="23"/>
        <v>4265484.5</v>
      </c>
      <c r="DK30" s="348">
        <f t="shared" si="23"/>
        <v>4902046.75</v>
      </c>
      <c r="DL30" s="348">
        <f t="shared" si="23"/>
        <v>3206001.75</v>
      </c>
      <c r="DM30" s="348">
        <f t="shared" ref="DM30:FX30" si="24">+SUM(DM23,DM15)-DM7</f>
        <v>2339690.5</v>
      </c>
      <c r="DN30" s="348">
        <f t="shared" si="24"/>
        <v>3454923</v>
      </c>
      <c r="DO30" s="348">
        <f t="shared" si="24"/>
        <v>3952247.25</v>
      </c>
      <c r="DP30" s="348">
        <f t="shared" si="24"/>
        <v>4787961.25</v>
      </c>
      <c r="DQ30" s="348">
        <f t="shared" si="24"/>
        <v>3238030.5</v>
      </c>
      <c r="DR30" s="348">
        <f t="shared" si="24"/>
        <v>3552127.5</v>
      </c>
      <c r="DS30" s="348">
        <f t="shared" si="24"/>
        <v>4289593.75</v>
      </c>
      <c r="DT30" s="348">
        <f t="shared" si="24"/>
        <v>3634195</v>
      </c>
      <c r="DU30" s="348">
        <f t="shared" si="24"/>
        <v>4377432.75</v>
      </c>
      <c r="DV30" s="348">
        <f t="shared" si="24"/>
        <v>4261610.25</v>
      </c>
      <c r="DW30" s="348">
        <f t="shared" si="24"/>
        <v>4592964.5</v>
      </c>
      <c r="DX30" s="348">
        <f t="shared" si="24"/>
        <v>2543567.25</v>
      </c>
      <c r="DY30" s="348">
        <f t="shared" si="24"/>
        <v>3035713.62</v>
      </c>
      <c r="DZ30" s="348">
        <f t="shared" si="24"/>
        <v>3114525.38</v>
      </c>
      <c r="EA30" s="348">
        <f t="shared" si="24"/>
        <v>3827645.5</v>
      </c>
      <c r="EB30" s="348">
        <f t="shared" si="24"/>
        <v>4616413.25</v>
      </c>
      <c r="EC30" s="348">
        <f t="shared" si="24"/>
        <v>3244765</v>
      </c>
      <c r="ED30" s="348">
        <f t="shared" si="24"/>
        <v>1992096.75</v>
      </c>
      <c r="EE30" s="348">
        <f t="shared" si="24"/>
        <v>3007985</v>
      </c>
      <c r="EF30" s="348">
        <f t="shared" si="24"/>
        <v>3329688.5</v>
      </c>
      <c r="EG30" s="348">
        <f t="shared" si="24"/>
        <v>4585102.25</v>
      </c>
      <c r="EH30" s="348">
        <f t="shared" si="24"/>
        <v>4662151.75</v>
      </c>
      <c r="EI30" s="348">
        <f t="shared" si="24"/>
        <v>3155710.5</v>
      </c>
      <c r="EJ30" s="348">
        <f t="shared" si="24"/>
        <v>2652399.75</v>
      </c>
      <c r="EK30" s="348">
        <f t="shared" si="24"/>
        <v>3054211.75</v>
      </c>
      <c r="EL30" s="348">
        <f t="shared" si="24"/>
        <v>3029321</v>
      </c>
      <c r="EM30" s="348">
        <f t="shared" si="24"/>
        <v>4598311.75</v>
      </c>
      <c r="EN30" s="348">
        <f t="shared" si="24"/>
        <v>4193381.25</v>
      </c>
      <c r="EO30" s="348">
        <f t="shared" si="24"/>
        <v>3330151.5</v>
      </c>
      <c r="EP30" s="348">
        <f t="shared" si="24"/>
        <v>3550470.5</v>
      </c>
      <c r="EQ30" s="348">
        <f t="shared" si="24"/>
        <v>3743440.25</v>
      </c>
      <c r="ER30" s="348">
        <f t="shared" si="24"/>
        <v>3761738.5</v>
      </c>
      <c r="ES30" s="348">
        <f t="shared" si="24"/>
        <v>4368033.25</v>
      </c>
      <c r="ET30" s="348">
        <f t="shared" si="24"/>
        <v>4279048.5</v>
      </c>
      <c r="EU30" s="348">
        <f t="shared" si="24"/>
        <v>3961893.25</v>
      </c>
      <c r="EV30" s="348">
        <f t="shared" si="24"/>
        <v>2852283</v>
      </c>
      <c r="EW30" s="348">
        <f t="shared" si="24"/>
        <v>3084082.25</v>
      </c>
      <c r="EX30" s="348">
        <f t="shared" si="24"/>
        <v>3126423.5</v>
      </c>
      <c r="EY30" s="348">
        <f t="shared" si="24"/>
        <v>4233326.75</v>
      </c>
      <c r="EZ30" s="348">
        <f t="shared" si="24"/>
        <v>4456977.25</v>
      </c>
      <c r="FA30" s="348">
        <f t="shared" si="24"/>
        <v>3373744</v>
      </c>
      <c r="FB30" s="348">
        <f t="shared" si="24"/>
        <v>1644096.75</v>
      </c>
      <c r="FC30" s="348">
        <f t="shared" si="24"/>
        <v>1688236</v>
      </c>
      <c r="FD30" s="348">
        <f t="shared" si="24"/>
        <v>3875668.75</v>
      </c>
      <c r="FE30" s="348">
        <f t="shared" si="24"/>
        <v>4060924</v>
      </c>
      <c r="FF30" s="348">
        <f t="shared" si="24"/>
        <v>4018432.5</v>
      </c>
      <c r="FG30" s="348">
        <f t="shared" si="24"/>
        <v>3694464</v>
      </c>
      <c r="FH30" s="348">
        <f t="shared" si="24"/>
        <v>2239420.38</v>
      </c>
      <c r="FI30" s="348">
        <f t="shared" si="24"/>
        <v>2444266.88</v>
      </c>
      <c r="FJ30" s="348">
        <f t="shared" si="24"/>
        <v>3384873.75</v>
      </c>
      <c r="FK30" s="348">
        <f t="shared" si="24"/>
        <v>4745147</v>
      </c>
      <c r="FL30" s="348">
        <f t="shared" si="24"/>
        <v>4356691.25</v>
      </c>
      <c r="FM30" s="348">
        <f t="shared" si="24"/>
        <v>3273854.75</v>
      </c>
      <c r="FN30" s="348">
        <f t="shared" si="24"/>
        <v>3721284.25</v>
      </c>
      <c r="FO30" s="348">
        <f t="shared" si="24"/>
        <v>3735821.5</v>
      </c>
      <c r="FP30" s="348">
        <f t="shared" si="24"/>
        <v>3659161.75</v>
      </c>
      <c r="FQ30" s="348">
        <f t="shared" si="24"/>
        <v>3953084.5</v>
      </c>
      <c r="FR30" s="348">
        <f t="shared" si="24"/>
        <v>4087404.5</v>
      </c>
      <c r="FS30" s="348">
        <f t="shared" si="24"/>
        <v>1742149.5</v>
      </c>
      <c r="FT30" s="348">
        <f t="shared" si="24"/>
        <v>3029987.5</v>
      </c>
      <c r="FU30" s="348">
        <f t="shared" si="24"/>
        <v>1943066</v>
      </c>
      <c r="FV30" s="348">
        <f t="shared" si="24"/>
        <v>3306396.5</v>
      </c>
      <c r="FW30" s="348">
        <f t="shared" si="24"/>
        <v>4237227.5</v>
      </c>
      <c r="FX30" s="348">
        <f t="shared" si="24"/>
        <v>4075367.25</v>
      </c>
      <c r="FY30" s="348">
        <f t="shared" ref="FY30:GB30" si="25">+SUM(FY23,FY15)-FY7</f>
        <v>2829676.75</v>
      </c>
      <c r="FZ30" s="348">
        <f t="shared" si="25"/>
        <v>2586441.5</v>
      </c>
      <c r="GA30" s="348">
        <f t="shared" si="25"/>
        <v>3015450.75</v>
      </c>
      <c r="GB30" s="348">
        <f t="shared" si="25"/>
        <v>4011122.25</v>
      </c>
    </row>
    <row r="31" spans="1:184" ht="15.75" thickBot="1">
      <c r="B31" s="2"/>
      <c r="C31" s="41"/>
      <c r="D31" s="3" t="s">
        <v>174</v>
      </c>
      <c r="E31" s="620">
        <f>+E26-E29</f>
        <v>1136133.5</v>
      </c>
      <c r="F31" s="621">
        <f t="shared" ref="F31:P31" si="26">+F26-F29</f>
        <v>1296030</v>
      </c>
      <c r="G31" s="621">
        <f t="shared" si="26"/>
        <v>1075067.5</v>
      </c>
      <c r="H31" s="621">
        <f t="shared" si="26"/>
        <v>151427.5</v>
      </c>
      <c r="I31" s="621">
        <f t="shared" si="26"/>
        <v>186479.5</v>
      </c>
      <c r="J31" s="621">
        <f t="shared" si="26"/>
        <v>539565</v>
      </c>
      <c r="K31" s="621">
        <f t="shared" si="26"/>
        <v>589769.5</v>
      </c>
      <c r="L31" s="621">
        <f t="shared" si="26"/>
        <v>2192151</v>
      </c>
      <c r="M31" s="621">
        <f t="shared" si="26"/>
        <v>4914900</v>
      </c>
      <c r="N31" s="621">
        <f t="shared" si="26"/>
        <v>2568072.5</v>
      </c>
      <c r="O31" s="621">
        <f t="shared" si="26"/>
        <v>3822630.5</v>
      </c>
      <c r="P31" s="621">
        <f t="shared" si="26"/>
        <v>4833325.5</v>
      </c>
      <c r="Q31" s="621">
        <f t="shared" ref="Q31:AZ31" si="27">+Q26-Q29</f>
        <v>5974808</v>
      </c>
      <c r="R31" s="621">
        <f t="shared" si="27"/>
        <v>5632579.5</v>
      </c>
      <c r="S31" s="621">
        <f t="shared" si="27"/>
        <v>4284861</v>
      </c>
      <c r="T31" s="621">
        <f t="shared" si="27"/>
        <v>3831625.25</v>
      </c>
      <c r="U31" s="621">
        <f t="shared" si="27"/>
        <v>4218083.5</v>
      </c>
      <c r="V31" s="621">
        <f t="shared" si="27"/>
        <v>4808641.5</v>
      </c>
      <c r="W31" s="621">
        <f t="shared" si="27"/>
        <v>4973245.5</v>
      </c>
      <c r="X31" s="621">
        <f t="shared" si="27"/>
        <v>5243846</v>
      </c>
      <c r="Y31" s="621">
        <f t="shared" si="27"/>
        <v>4557447.5</v>
      </c>
      <c r="Z31" s="621">
        <f t="shared" si="27"/>
        <v>4557904</v>
      </c>
      <c r="AA31" s="621">
        <f t="shared" si="27"/>
        <v>5431616.5</v>
      </c>
      <c r="AB31" s="621">
        <f t="shared" si="27"/>
        <v>4333260</v>
      </c>
      <c r="AC31" s="621">
        <f t="shared" si="27"/>
        <v>5682682</v>
      </c>
      <c r="AD31" s="621">
        <f t="shared" si="27"/>
        <v>5256105</v>
      </c>
      <c r="AE31" s="621">
        <f t="shared" si="27"/>
        <v>5066338</v>
      </c>
      <c r="AF31" s="621">
        <f t="shared" si="27"/>
        <v>4035459.5</v>
      </c>
      <c r="AG31" s="621">
        <f t="shared" si="27"/>
        <v>4187610</v>
      </c>
      <c r="AH31" s="621">
        <f t="shared" si="27"/>
        <v>4919872.5</v>
      </c>
      <c r="AI31" s="621">
        <f t="shared" si="27"/>
        <v>5321405.5</v>
      </c>
      <c r="AJ31" s="621">
        <f t="shared" si="27"/>
        <v>5600618.5</v>
      </c>
      <c r="AK31" s="621">
        <f t="shared" si="27"/>
        <v>4743654.5</v>
      </c>
      <c r="AL31" s="621">
        <f t="shared" si="27"/>
        <v>3014125</v>
      </c>
      <c r="AM31" s="621">
        <f t="shared" si="27"/>
        <v>4866066.5</v>
      </c>
      <c r="AN31" s="621">
        <f t="shared" si="27"/>
        <v>3986948.5</v>
      </c>
      <c r="AO31" s="621">
        <f t="shared" si="27"/>
        <v>6603004.5</v>
      </c>
      <c r="AP31" s="621">
        <f t="shared" si="27"/>
        <v>6224661</v>
      </c>
      <c r="AQ31" s="621">
        <f t="shared" si="27"/>
        <v>3339295.5</v>
      </c>
      <c r="AR31" s="621">
        <f t="shared" si="27"/>
        <v>3143087.5</v>
      </c>
      <c r="AS31" s="621">
        <f t="shared" si="27"/>
        <v>4737233.5</v>
      </c>
      <c r="AT31" s="621">
        <f t="shared" si="27"/>
        <v>4952129</v>
      </c>
      <c r="AU31" s="621">
        <f t="shared" si="27"/>
        <v>6381790.5</v>
      </c>
      <c r="AV31" s="621">
        <f t="shared" si="27"/>
        <v>5821521</v>
      </c>
      <c r="AW31" s="621">
        <f t="shared" si="27"/>
        <v>5063581</v>
      </c>
      <c r="AX31" s="621">
        <f t="shared" si="27"/>
        <v>5083916</v>
      </c>
      <c r="AY31" s="621">
        <f t="shared" si="27"/>
        <v>5451504</v>
      </c>
      <c r="AZ31" s="621">
        <f t="shared" si="27"/>
        <v>4616647.5</v>
      </c>
      <c r="BA31" s="621">
        <f t="shared" ref="BA31:DL31" si="28">+BA26-BA29</f>
        <v>6508064.5</v>
      </c>
      <c r="BB31" s="621">
        <f t="shared" si="28"/>
        <v>6089928</v>
      </c>
      <c r="BC31" s="621">
        <f t="shared" si="28"/>
        <v>4029539.5</v>
      </c>
      <c r="BD31" s="621">
        <f t="shared" si="28"/>
        <v>4285414.5</v>
      </c>
      <c r="BE31" s="621">
        <f t="shared" si="28"/>
        <v>4261383.25</v>
      </c>
      <c r="BF31" s="621">
        <f t="shared" si="28"/>
        <v>4782044</v>
      </c>
      <c r="BG31" s="621">
        <f t="shared" si="28"/>
        <v>6201593.5</v>
      </c>
      <c r="BH31" s="621">
        <f t="shared" si="28"/>
        <v>5050328</v>
      </c>
      <c r="BI31" s="621">
        <f t="shared" si="28"/>
        <v>4529245.5</v>
      </c>
      <c r="BJ31" s="621">
        <f t="shared" si="28"/>
        <v>1573701</v>
      </c>
      <c r="BK31" s="621">
        <f t="shared" si="28"/>
        <v>2901304.5</v>
      </c>
      <c r="BL31" s="621">
        <f t="shared" si="28"/>
        <v>4931073.5</v>
      </c>
      <c r="BM31" s="621">
        <f t="shared" si="28"/>
        <v>6439543.5</v>
      </c>
      <c r="BN31" s="621">
        <f t="shared" si="28"/>
        <v>6505348.5</v>
      </c>
      <c r="BO31" s="621">
        <f t="shared" si="28"/>
        <v>4636050</v>
      </c>
      <c r="BP31" s="621">
        <f t="shared" si="28"/>
        <v>4549713.5</v>
      </c>
      <c r="BQ31" s="621">
        <f t="shared" si="28"/>
        <v>5393739</v>
      </c>
      <c r="BR31" s="621">
        <f t="shared" si="28"/>
        <v>6290227.5</v>
      </c>
      <c r="BS31" s="621">
        <f t="shared" si="28"/>
        <v>7461788</v>
      </c>
      <c r="BT31" s="621">
        <f t="shared" si="28"/>
        <v>7358750.5</v>
      </c>
      <c r="BU31" s="621">
        <f t="shared" si="28"/>
        <v>6318176.25</v>
      </c>
      <c r="BV31" s="621">
        <f t="shared" si="28"/>
        <v>5004233.25</v>
      </c>
      <c r="BW31" s="621">
        <f t="shared" si="28"/>
        <v>6677887.5</v>
      </c>
      <c r="BX31" s="621">
        <f t="shared" si="28"/>
        <v>8176037.5</v>
      </c>
      <c r="BY31" s="621">
        <f t="shared" si="28"/>
        <v>8695432</v>
      </c>
      <c r="BZ31" s="621">
        <f t="shared" si="28"/>
        <v>7841536</v>
      </c>
      <c r="CA31" s="621">
        <f t="shared" si="28"/>
        <v>6298919</v>
      </c>
      <c r="CB31" s="621">
        <f t="shared" si="28"/>
        <v>5068274.5</v>
      </c>
      <c r="CC31" s="621">
        <f t="shared" si="28"/>
        <v>6212093</v>
      </c>
      <c r="CD31" s="621">
        <f t="shared" si="28"/>
        <v>8490477.5</v>
      </c>
      <c r="CE31" s="621">
        <f t="shared" si="28"/>
        <v>10692667</v>
      </c>
      <c r="CF31" s="621">
        <f t="shared" si="28"/>
        <v>10630336</v>
      </c>
      <c r="CG31" s="621">
        <f t="shared" si="28"/>
        <v>9226215.5</v>
      </c>
      <c r="CH31" s="621">
        <f t="shared" si="28"/>
        <v>4743900</v>
      </c>
      <c r="CI31" s="621">
        <f t="shared" si="28"/>
        <v>10896888</v>
      </c>
      <c r="CJ31" s="621">
        <f t="shared" si="28"/>
        <v>10632322.5</v>
      </c>
      <c r="CK31" s="621">
        <f t="shared" si="28"/>
        <v>10622916</v>
      </c>
      <c r="CL31" s="621">
        <f t="shared" si="28"/>
        <v>11071536</v>
      </c>
      <c r="CM31" s="621">
        <f t="shared" si="28"/>
        <v>10907461</v>
      </c>
      <c r="CN31" s="621">
        <f t="shared" si="28"/>
        <v>7417063</v>
      </c>
      <c r="CO31" s="621">
        <f t="shared" si="28"/>
        <v>9299548.5</v>
      </c>
      <c r="CP31" s="621">
        <f t="shared" si="28"/>
        <v>9799079</v>
      </c>
      <c r="CQ31" s="621">
        <f t="shared" si="28"/>
        <v>11963895</v>
      </c>
      <c r="CR31" s="621">
        <f t="shared" si="28"/>
        <v>13195230</v>
      </c>
      <c r="CS31" s="621">
        <f t="shared" si="28"/>
        <v>10260973</v>
      </c>
      <c r="CT31" s="621">
        <f t="shared" si="28"/>
        <v>9395765</v>
      </c>
      <c r="CU31" s="621">
        <f t="shared" si="28"/>
        <v>11665341</v>
      </c>
      <c r="CV31" s="621">
        <f t="shared" si="28"/>
        <v>10923134</v>
      </c>
      <c r="CW31" s="621">
        <f t="shared" si="28"/>
        <v>11367364</v>
      </c>
      <c r="CX31" s="621">
        <f t="shared" si="28"/>
        <v>8699306</v>
      </c>
      <c r="CY31" s="621">
        <f t="shared" si="28"/>
        <v>7475414</v>
      </c>
      <c r="CZ31" s="621">
        <f t="shared" si="28"/>
        <v>7524264</v>
      </c>
      <c r="DA31" s="621">
        <f t="shared" si="28"/>
        <v>9379144.5</v>
      </c>
      <c r="DB31" s="621">
        <f t="shared" si="28"/>
        <v>8885512</v>
      </c>
      <c r="DC31" s="621">
        <f t="shared" si="28"/>
        <v>11949871</v>
      </c>
      <c r="DD31" s="621">
        <f t="shared" si="28"/>
        <v>11666055</v>
      </c>
      <c r="DE31" s="621">
        <f t="shared" si="28"/>
        <v>9509102</v>
      </c>
      <c r="DF31" s="621">
        <f t="shared" si="28"/>
        <v>6032043</v>
      </c>
      <c r="DG31" s="621">
        <f t="shared" si="28"/>
        <v>10887350</v>
      </c>
      <c r="DH31" s="621">
        <f t="shared" si="28"/>
        <v>9525438</v>
      </c>
      <c r="DI31" s="621">
        <f t="shared" si="28"/>
        <v>11274164</v>
      </c>
      <c r="DJ31" s="621">
        <f t="shared" si="28"/>
        <v>10233861</v>
      </c>
      <c r="DK31" s="621">
        <f t="shared" si="28"/>
        <v>10829594</v>
      </c>
      <c r="DL31" s="621">
        <f t="shared" si="28"/>
        <v>8346242</v>
      </c>
      <c r="DM31" s="621">
        <f t="shared" ref="DM31:FX31" si="29">+DM26-DM29</f>
        <v>7641202</v>
      </c>
      <c r="DN31" s="621">
        <f t="shared" si="29"/>
        <v>9202952</v>
      </c>
      <c r="DO31" s="621">
        <f t="shared" si="29"/>
        <v>12959103</v>
      </c>
      <c r="DP31" s="621">
        <f t="shared" si="29"/>
        <v>10583297</v>
      </c>
      <c r="DQ31" s="621">
        <f t="shared" si="29"/>
        <v>8951274</v>
      </c>
      <c r="DR31" s="621">
        <f t="shared" si="29"/>
        <v>9618554</v>
      </c>
      <c r="DS31" s="621">
        <f t="shared" si="29"/>
        <v>11410025</v>
      </c>
      <c r="DT31" s="621">
        <f t="shared" si="29"/>
        <v>10799274</v>
      </c>
      <c r="DU31" s="621">
        <f t="shared" si="29"/>
        <v>11207066</v>
      </c>
      <c r="DV31" s="621">
        <f t="shared" si="29"/>
        <v>9809007</v>
      </c>
      <c r="DW31" s="621">
        <f t="shared" si="29"/>
        <v>9756915</v>
      </c>
      <c r="DX31" s="621">
        <f t="shared" si="29"/>
        <v>7663049</v>
      </c>
      <c r="DY31" s="621">
        <f t="shared" si="29"/>
        <v>8157806</v>
      </c>
      <c r="DZ31" s="621">
        <f t="shared" si="29"/>
        <v>8763704</v>
      </c>
      <c r="EA31" s="621">
        <f t="shared" si="29"/>
        <v>12786536</v>
      </c>
      <c r="EB31" s="621">
        <f t="shared" si="29"/>
        <v>9995079</v>
      </c>
      <c r="EC31" s="621">
        <f t="shared" si="29"/>
        <v>10184084</v>
      </c>
      <c r="ED31" s="621">
        <f t="shared" si="29"/>
        <v>5492240</v>
      </c>
      <c r="EE31" s="621">
        <f t="shared" si="29"/>
        <v>9229109</v>
      </c>
      <c r="EF31" s="621">
        <f t="shared" si="29"/>
        <v>11749578</v>
      </c>
      <c r="EG31" s="621">
        <f t="shared" si="29"/>
        <v>10937728</v>
      </c>
      <c r="EH31" s="621">
        <f t="shared" si="29"/>
        <v>10720732</v>
      </c>
      <c r="EI31" s="621">
        <f t="shared" si="29"/>
        <v>8655074</v>
      </c>
      <c r="EJ31" s="621">
        <f t="shared" si="29"/>
        <v>6646102</v>
      </c>
      <c r="EK31" s="621">
        <f t="shared" si="29"/>
        <v>8816811</v>
      </c>
      <c r="EL31" s="621">
        <f t="shared" si="29"/>
        <v>9371473</v>
      </c>
      <c r="EM31" s="621">
        <f t="shared" si="29"/>
        <v>12039353</v>
      </c>
      <c r="EN31" s="621">
        <f t="shared" si="29"/>
        <v>11531235</v>
      </c>
      <c r="EO31" s="621">
        <f t="shared" si="29"/>
        <v>10666285</v>
      </c>
      <c r="EP31" s="621">
        <f t="shared" si="29"/>
        <v>9457313</v>
      </c>
      <c r="EQ31" s="621">
        <f t="shared" si="29"/>
        <v>11723155</v>
      </c>
      <c r="ER31" s="621">
        <f t="shared" si="29"/>
        <v>11918831</v>
      </c>
      <c r="ES31" s="621">
        <f t="shared" si="29"/>
        <v>10680856</v>
      </c>
      <c r="ET31" s="621">
        <f t="shared" si="29"/>
        <v>10002243</v>
      </c>
      <c r="EU31" s="621">
        <f t="shared" si="29"/>
        <v>10774116</v>
      </c>
      <c r="EV31" s="621">
        <f t="shared" si="29"/>
        <v>7639574</v>
      </c>
      <c r="EW31" s="621">
        <f t="shared" si="29"/>
        <v>9932050</v>
      </c>
      <c r="EX31" s="621">
        <f t="shared" si="29"/>
        <v>9041663</v>
      </c>
      <c r="EY31" s="621">
        <f t="shared" si="29"/>
        <v>11300830</v>
      </c>
      <c r="EZ31" s="621">
        <f t="shared" si="29"/>
        <v>11790480</v>
      </c>
      <c r="FA31" s="621">
        <f t="shared" si="29"/>
        <v>9545899</v>
      </c>
      <c r="FB31" s="621">
        <f t="shared" si="29"/>
        <v>4605095</v>
      </c>
      <c r="FC31" s="621">
        <f t="shared" si="29"/>
        <v>7764003</v>
      </c>
      <c r="FD31" s="621">
        <f t="shared" si="29"/>
        <v>10382759</v>
      </c>
      <c r="FE31" s="621">
        <f t="shared" si="29"/>
        <v>11351485</v>
      </c>
      <c r="FF31" s="621">
        <f t="shared" si="29"/>
        <v>10281454</v>
      </c>
      <c r="FG31" s="621">
        <f t="shared" si="29"/>
        <v>8701275</v>
      </c>
      <c r="FH31" s="621">
        <f t="shared" si="29"/>
        <v>6149747</v>
      </c>
      <c r="FI31" s="621">
        <f t="shared" si="29"/>
        <v>9905851</v>
      </c>
      <c r="FJ31" s="621">
        <f t="shared" si="29"/>
        <v>8349449</v>
      </c>
      <c r="FK31" s="621">
        <f t="shared" si="29"/>
        <v>11234246</v>
      </c>
      <c r="FL31" s="621">
        <f t="shared" si="29"/>
        <v>12467257</v>
      </c>
      <c r="FM31" s="621">
        <f t="shared" si="29"/>
        <v>9391357</v>
      </c>
      <c r="FN31" s="621">
        <f t="shared" si="29"/>
        <v>10057731</v>
      </c>
      <c r="FO31" s="621">
        <f t="shared" si="29"/>
        <v>12138739</v>
      </c>
      <c r="FP31" s="621">
        <f t="shared" si="29"/>
        <v>10319792</v>
      </c>
      <c r="FQ31" s="621">
        <f t="shared" si="29"/>
        <v>11768993</v>
      </c>
      <c r="FR31" s="621">
        <f t="shared" si="29"/>
        <v>10107525</v>
      </c>
      <c r="FS31" s="621">
        <f t="shared" si="29"/>
        <v>3886798</v>
      </c>
      <c r="FT31" s="621">
        <f t="shared" si="29"/>
        <v>8216622</v>
      </c>
      <c r="FU31" s="621">
        <f t="shared" si="29"/>
        <v>8484047</v>
      </c>
      <c r="FV31" s="621">
        <f t="shared" si="29"/>
        <v>8386946</v>
      </c>
      <c r="FW31" s="621">
        <f t="shared" si="29"/>
        <v>12756002</v>
      </c>
      <c r="FX31" s="621">
        <f t="shared" si="29"/>
        <v>12023194</v>
      </c>
      <c r="FY31" s="621">
        <f t="shared" ref="FY31:GB31" si="30">+FY26-FY29</f>
        <v>8586463</v>
      </c>
      <c r="FZ31" s="621">
        <f t="shared" si="30"/>
        <v>8383832</v>
      </c>
      <c r="GA31" s="621">
        <f t="shared" si="30"/>
        <v>9427672</v>
      </c>
      <c r="GB31" s="621">
        <f t="shared" si="30"/>
        <v>9996949</v>
      </c>
    </row>
    <row r="32" spans="1:184">
      <c r="B32" s="1"/>
      <c r="C32" s="7"/>
      <c r="D32" s="41"/>
      <c r="E32" s="240"/>
      <c r="F32" s="240"/>
      <c r="G32" s="240"/>
      <c r="H32" s="240"/>
      <c r="I32" s="240"/>
      <c r="J32" s="240"/>
      <c r="K32" s="240"/>
      <c r="L32" s="240"/>
      <c r="M32" s="240"/>
      <c r="N32" s="240"/>
      <c r="O32" s="240"/>
      <c r="P32" s="240"/>
      <c r="Q32" s="240"/>
      <c r="R32" s="240"/>
      <c r="S32" s="240"/>
      <c r="T32" s="240"/>
      <c r="U32" s="240"/>
      <c r="V32" s="240"/>
      <c r="W32" s="240"/>
      <c r="X32" s="240"/>
      <c r="Y32" s="240"/>
      <c r="Z32" s="240"/>
      <c r="AA32" s="240"/>
      <c r="AB32" s="240"/>
      <c r="AC32" s="240"/>
      <c r="AD32" s="240"/>
      <c r="AE32" s="240"/>
      <c r="AF32" s="240"/>
      <c r="AG32" s="240"/>
      <c r="AH32" s="240"/>
      <c r="AI32" s="240"/>
      <c r="AJ32" s="240"/>
      <c r="AK32" s="240"/>
      <c r="AL32" s="240"/>
      <c r="AM32" s="240"/>
      <c r="AN32" s="240"/>
      <c r="AO32" s="240"/>
      <c r="AP32" s="240"/>
      <c r="AQ32" s="240"/>
      <c r="AR32" s="240"/>
      <c r="AS32" s="240"/>
      <c r="AT32" s="240"/>
      <c r="AU32" s="240"/>
      <c r="AV32" s="240"/>
      <c r="AW32" s="240"/>
      <c r="AX32" s="240"/>
      <c r="AY32" s="240"/>
      <c r="AZ32" s="240"/>
    </row>
    <row r="33" spans="2:52">
      <c r="B33" s="1"/>
      <c r="C33" s="7"/>
      <c r="D33" s="41"/>
      <c r="E33" s="240"/>
      <c r="F33" s="240"/>
      <c r="G33" s="240"/>
      <c r="H33" s="240"/>
      <c r="I33" s="240"/>
      <c r="J33" s="240"/>
      <c r="K33" s="240"/>
      <c r="L33" s="240"/>
      <c r="M33" s="240"/>
      <c r="N33" s="240"/>
      <c r="O33" s="240"/>
      <c r="P33" s="240"/>
      <c r="Q33" s="240"/>
      <c r="R33" s="240"/>
      <c r="S33" s="240"/>
      <c r="T33" s="240"/>
      <c r="U33" s="240"/>
      <c r="V33" s="240"/>
      <c r="W33" s="240"/>
      <c r="X33" s="240"/>
      <c r="Y33" s="240"/>
      <c r="Z33" s="240"/>
      <c r="AA33" s="240"/>
      <c r="AB33" s="240"/>
      <c r="AC33" s="240"/>
      <c r="AD33" s="240"/>
      <c r="AE33" s="240"/>
      <c r="AF33" s="240"/>
      <c r="AG33" s="240"/>
      <c r="AH33" s="240"/>
      <c r="AI33" s="240"/>
      <c r="AJ33" s="240"/>
      <c r="AK33" s="240"/>
      <c r="AL33" s="240"/>
      <c r="AM33" s="240"/>
      <c r="AN33" s="240"/>
      <c r="AO33" s="240"/>
      <c r="AP33" s="240"/>
      <c r="AQ33" s="240"/>
      <c r="AR33" s="240"/>
      <c r="AS33" s="240"/>
      <c r="AT33" s="240"/>
      <c r="AU33" s="240"/>
      <c r="AV33" s="240"/>
      <c r="AW33" s="240"/>
      <c r="AX33" s="240"/>
      <c r="AY33" s="240"/>
      <c r="AZ33" s="240"/>
    </row>
    <row r="34" spans="2:52">
      <c r="B34" s="2"/>
      <c r="C34" s="7"/>
      <c r="D34" s="41"/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  <c r="R34" s="240"/>
      <c r="S34" s="240"/>
      <c r="T34" s="240"/>
      <c r="U34" s="240"/>
      <c r="V34" s="240"/>
      <c r="W34" s="240"/>
      <c r="X34" s="240"/>
      <c r="Y34" s="240"/>
      <c r="Z34" s="240"/>
      <c r="AA34" s="240"/>
      <c r="AB34" s="240"/>
      <c r="AC34" s="240"/>
      <c r="AD34" s="240"/>
      <c r="AE34" s="240"/>
      <c r="AF34" s="240"/>
      <c r="AG34" s="240"/>
      <c r="AH34" s="240"/>
      <c r="AI34" s="240"/>
      <c r="AJ34" s="240"/>
      <c r="AK34" s="240"/>
      <c r="AL34" s="240"/>
      <c r="AM34" s="240"/>
      <c r="AN34" s="240"/>
      <c r="AO34" s="240"/>
      <c r="AP34" s="240"/>
      <c r="AQ34" s="240"/>
      <c r="AR34" s="240"/>
      <c r="AS34" s="240"/>
      <c r="AT34" s="240"/>
      <c r="AU34" s="240"/>
      <c r="AV34" s="240"/>
      <c r="AW34" s="240"/>
      <c r="AX34" s="240"/>
      <c r="AY34" s="240"/>
      <c r="AZ34" s="240"/>
    </row>
    <row r="35" spans="2:52">
      <c r="B35" s="1"/>
      <c r="C35" s="7"/>
      <c r="D35" s="41"/>
      <c r="E35" s="240"/>
      <c r="F35" s="240"/>
      <c r="G35" s="240"/>
      <c r="H35" s="240"/>
      <c r="I35" s="240"/>
      <c r="J35" s="240"/>
      <c r="K35" s="240"/>
      <c r="L35" s="240"/>
      <c r="M35" s="240"/>
      <c r="N35" s="240"/>
      <c r="O35" s="240"/>
      <c r="P35" s="240"/>
      <c r="Q35" s="240"/>
      <c r="R35" s="240"/>
      <c r="S35" s="240"/>
      <c r="T35" s="240"/>
      <c r="U35" s="240"/>
      <c r="V35" s="240"/>
      <c r="W35" s="240"/>
      <c r="X35" s="240"/>
      <c r="Y35" s="240"/>
      <c r="Z35" s="240"/>
      <c r="AA35" s="240"/>
      <c r="AB35" s="240"/>
      <c r="AC35" s="240"/>
      <c r="AD35" s="240"/>
      <c r="AE35" s="240"/>
      <c r="AF35" s="240"/>
      <c r="AG35" s="240"/>
      <c r="AH35" s="240"/>
      <c r="AI35" s="240"/>
      <c r="AJ35" s="240"/>
      <c r="AK35" s="240"/>
      <c r="AL35" s="240"/>
      <c r="AM35" s="240"/>
      <c r="AN35" s="240"/>
      <c r="AO35" s="240"/>
      <c r="AP35" s="240"/>
      <c r="AQ35" s="240"/>
      <c r="AR35" s="240"/>
      <c r="AS35" s="240"/>
      <c r="AT35" s="240"/>
      <c r="AU35" s="240"/>
      <c r="AV35" s="240"/>
      <c r="AW35" s="240"/>
      <c r="AX35" s="240"/>
      <c r="AY35" s="240"/>
      <c r="AZ35" s="240"/>
    </row>
    <row r="36" spans="2:52">
      <c r="B36" s="1"/>
      <c r="C36" s="7"/>
      <c r="D36" s="41"/>
      <c r="E36" s="240"/>
      <c r="F36" s="240"/>
      <c r="G36" s="240"/>
      <c r="H36" s="240"/>
      <c r="I36" s="240"/>
      <c r="J36" s="240"/>
      <c r="K36" s="240"/>
      <c r="L36" s="240"/>
      <c r="M36" s="240"/>
      <c r="N36" s="240"/>
      <c r="O36" s="240"/>
      <c r="P36" s="240"/>
      <c r="Q36" s="240"/>
      <c r="R36" s="240"/>
      <c r="S36" s="240"/>
      <c r="T36" s="240"/>
      <c r="U36" s="240"/>
      <c r="V36" s="240"/>
      <c r="W36" s="240"/>
      <c r="X36" s="240"/>
      <c r="Y36" s="240"/>
      <c r="Z36" s="240"/>
      <c r="AA36" s="240"/>
      <c r="AB36" s="240"/>
      <c r="AC36" s="240"/>
      <c r="AD36" s="240"/>
      <c r="AE36" s="240"/>
      <c r="AF36" s="240"/>
      <c r="AG36" s="240"/>
      <c r="AH36" s="240"/>
      <c r="AI36" s="240"/>
      <c r="AJ36" s="240"/>
      <c r="AK36" s="240"/>
      <c r="AL36" s="240"/>
      <c r="AM36" s="240"/>
      <c r="AN36" s="240"/>
      <c r="AO36" s="240"/>
      <c r="AP36" s="240"/>
      <c r="AQ36" s="240"/>
      <c r="AR36" s="240"/>
      <c r="AS36" s="240"/>
      <c r="AT36" s="240"/>
      <c r="AU36" s="240"/>
      <c r="AV36" s="240"/>
      <c r="AW36" s="240"/>
      <c r="AX36" s="240"/>
      <c r="AY36" s="240"/>
      <c r="AZ36" s="240"/>
    </row>
    <row r="37" spans="2:52">
      <c r="B37" s="1"/>
      <c r="C37" s="1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</row>
    <row r="38" spans="2:52">
      <c r="B38" s="1"/>
      <c r="C38" s="1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2:GB38"/>
  <sheetViews>
    <sheetView showGridLines="0" zoomScale="80" zoomScaleNormal="80" workbookViewId="0">
      <selection activeCell="D8" sqref="D8"/>
    </sheetView>
  </sheetViews>
  <sheetFormatPr defaultColWidth="9.140625" defaultRowHeight="15"/>
  <cols>
    <col min="1" max="1" width="9.140625" style="19"/>
    <col min="2" max="2" width="24.140625" style="19" customWidth="1"/>
    <col min="3" max="3" width="18.7109375" style="19" customWidth="1"/>
    <col min="4" max="4" width="9.140625" style="19"/>
    <col min="5" max="39" width="11.85546875" style="19" customWidth="1"/>
    <col min="40" max="50" width="9.140625" style="19"/>
    <col min="51" max="56" width="9.140625" style="42" customWidth="1"/>
    <col min="57" max="182" width="9.140625" style="19"/>
    <col min="183" max="183" width="9.5703125" style="19" bestFit="1" customWidth="1"/>
    <col min="184" max="16384" width="9.140625" style="19"/>
  </cols>
  <sheetData>
    <row r="2" spans="2:184">
      <c r="B2" s="242" t="s">
        <v>65</v>
      </c>
      <c r="C2" s="242" t="s">
        <v>33</v>
      </c>
      <c r="D2" s="242" t="s">
        <v>66</v>
      </c>
      <c r="E2" s="243">
        <f>+'Monthly Interactions-$'!E2</f>
        <v>41275</v>
      </c>
      <c r="F2" s="243">
        <f>+'Monthly Interactions-$'!F2</f>
        <v>41306</v>
      </c>
      <c r="G2" s="243">
        <f>+'Monthly Interactions-$'!G2</f>
        <v>41334</v>
      </c>
      <c r="H2" s="243">
        <f>+'Monthly Interactions-$'!H2</f>
        <v>41365</v>
      </c>
      <c r="I2" s="243">
        <f>+'Monthly Interactions-$'!I2</f>
        <v>41395</v>
      </c>
      <c r="J2" s="243">
        <f>+'Monthly Interactions-$'!J2</f>
        <v>41426</v>
      </c>
      <c r="K2" s="243">
        <f>+'Monthly Interactions-$'!K2</f>
        <v>41456</v>
      </c>
      <c r="L2" s="243">
        <f>+'Monthly Interactions-$'!L2</f>
        <v>41487</v>
      </c>
      <c r="M2" s="243">
        <f>+'Monthly Interactions-$'!M2</f>
        <v>41518</v>
      </c>
      <c r="N2" s="243">
        <f>+'Monthly Interactions-$'!N2</f>
        <v>41548</v>
      </c>
      <c r="O2" s="243">
        <f>+'Monthly Interactions-$'!O2</f>
        <v>41579</v>
      </c>
      <c r="P2" s="243">
        <f>+'Monthly Interactions-$'!P2</f>
        <v>41609</v>
      </c>
      <c r="Q2" s="243">
        <f>+'Monthly Interactions-$'!Q2</f>
        <v>41640</v>
      </c>
      <c r="R2" s="243">
        <f>+'Monthly Interactions-$'!R2</f>
        <v>41671</v>
      </c>
      <c r="S2" s="243">
        <f>+'Monthly Interactions-$'!S2</f>
        <v>41699</v>
      </c>
      <c r="T2" s="243">
        <f>+'Monthly Interactions-$'!T2</f>
        <v>41730</v>
      </c>
      <c r="U2" s="243">
        <f>+'Monthly Interactions-$'!U2</f>
        <v>41760</v>
      </c>
      <c r="V2" s="243">
        <f>+'Monthly Interactions-$'!V2</f>
        <v>41791</v>
      </c>
      <c r="W2" s="243">
        <f>+'Monthly Interactions-$'!W2</f>
        <v>41821</v>
      </c>
      <c r="X2" s="243">
        <f>+'Monthly Interactions-$'!X2</f>
        <v>41852</v>
      </c>
      <c r="Y2" s="243">
        <f>+'Monthly Interactions-$'!Y2</f>
        <v>41883</v>
      </c>
      <c r="Z2" s="243">
        <f>+'Monthly Interactions-$'!Z2</f>
        <v>41913</v>
      </c>
      <c r="AA2" s="243">
        <f>+'Monthly Interactions-$'!AA2</f>
        <v>41944</v>
      </c>
      <c r="AB2" s="243">
        <f>+'Monthly Interactions-$'!AB2</f>
        <v>41974</v>
      </c>
      <c r="AC2" s="243">
        <f>+'Monthly Interactions-$'!AC2</f>
        <v>42005</v>
      </c>
      <c r="AD2" s="243">
        <f>+'Monthly Interactions-$'!AD2</f>
        <v>42036</v>
      </c>
      <c r="AE2" s="243">
        <f>+'Monthly Interactions-$'!AE2</f>
        <v>42064</v>
      </c>
      <c r="AF2" s="243">
        <f>+'Monthly Interactions-$'!AF2</f>
        <v>42095</v>
      </c>
      <c r="AG2" s="243">
        <f>+'Monthly Interactions-$'!AG2</f>
        <v>42125</v>
      </c>
      <c r="AH2" s="243">
        <f>+'Monthly Interactions-$'!AH2</f>
        <v>42156</v>
      </c>
      <c r="AI2" s="243">
        <f>+'Monthly Interactions-$'!AI2</f>
        <v>42186</v>
      </c>
      <c r="AJ2" s="243">
        <f>+'Monthly Interactions-$'!AJ2</f>
        <v>42217</v>
      </c>
      <c r="AK2" s="243">
        <f>+'Monthly Interactions-$'!AK2</f>
        <v>42248</v>
      </c>
      <c r="AL2" s="243">
        <f>+'Monthly Interactions-$'!AL2</f>
        <v>42278</v>
      </c>
      <c r="AM2" s="243">
        <f>+'Monthly Interactions-$'!AM2</f>
        <v>42309</v>
      </c>
      <c r="AN2" s="243">
        <f>+'Monthly Interactions-$'!AN2</f>
        <v>42339</v>
      </c>
      <c r="AO2" s="243">
        <f>+'Monthly Interactions-$'!AO2</f>
        <v>42370</v>
      </c>
      <c r="AP2" s="243">
        <f>+'Monthly Interactions-$'!AP2</f>
        <v>42401</v>
      </c>
      <c r="AQ2" s="243">
        <f>+'Monthly Interactions-$'!AQ2</f>
        <v>42430</v>
      </c>
      <c r="AR2" s="243">
        <f>+'Monthly Interactions-$'!AR2</f>
        <v>42461</v>
      </c>
      <c r="AS2" s="243">
        <f>+'Monthly Interactions-$'!AS2</f>
        <v>42491</v>
      </c>
      <c r="AT2" s="243">
        <f>+'Monthly Interactions-$'!AT2</f>
        <v>42522</v>
      </c>
      <c r="AU2" s="243">
        <f>+'Monthly Interactions-$'!AU2</f>
        <v>42552</v>
      </c>
      <c r="AV2" s="243">
        <f>+'Monthly Interactions-$'!AV2</f>
        <v>42583</v>
      </c>
      <c r="AW2" s="243">
        <f>+'Monthly Interactions-$'!AW2</f>
        <v>42614</v>
      </c>
      <c r="AX2" s="243">
        <f>+'Monthly Interactions-$'!AX2</f>
        <v>42644</v>
      </c>
      <c r="AY2" s="243">
        <f>+'Monthly Interactions-$'!AY2</f>
        <v>42675</v>
      </c>
      <c r="AZ2" s="243">
        <f>+'Monthly Interactions-$'!AZ2</f>
        <v>42705</v>
      </c>
      <c r="BA2" s="243">
        <f>+'Monthly Interactions-$'!BA2</f>
        <v>42736</v>
      </c>
      <c r="BB2" s="243">
        <f>+'Monthly Interactions-$'!BB2</f>
        <v>42767</v>
      </c>
      <c r="BC2" s="243">
        <f>+'Monthly Interactions-$'!BC2</f>
        <v>42795</v>
      </c>
      <c r="BD2" s="243">
        <f>+'Monthly Interactions-$'!BD2</f>
        <v>42826</v>
      </c>
      <c r="BE2" s="243">
        <f>+'Monthly Interactions-$'!BE2</f>
        <v>42856</v>
      </c>
      <c r="BF2" s="243">
        <f>+'Monthly Interactions-$'!BF2</f>
        <v>42887</v>
      </c>
      <c r="BG2" s="243">
        <f>+'Monthly Interactions-$'!BG2</f>
        <v>42917</v>
      </c>
      <c r="BH2" s="243">
        <f>+'Monthly Interactions-$'!BH2</f>
        <v>42948</v>
      </c>
      <c r="BI2" s="243">
        <f>+'Monthly Interactions-$'!BI2</f>
        <v>42979</v>
      </c>
      <c r="BJ2" s="243">
        <f>+'Monthly Interactions-$'!BJ2</f>
        <v>43009</v>
      </c>
      <c r="BK2" s="243">
        <f>+'Monthly Interactions-$'!BK2</f>
        <v>43040</v>
      </c>
      <c r="BL2" s="243">
        <f>+'Monthly Interactions-$'!BL2</f>
        <v>43070</v>
      </c>
      <c r="BM2" s="243">
        <f>+'Monthly Interactions-$'!BM2</f>
        <v>43101</v>
      </c>
      <c r="BN2" s="243">
        <f>+'Monthly Interactions-$'!BN2</f>
        <v>43132</v>
      </c>
      <c r="BO2" s="243">
        <f>+'Monthly Interactions-$'!BO2</f>
        <v>43160</v>
      </c>
      <c r="BP2" s="243">
        <f>+'Monthly Interactions-$'!BP2</f>
        <v>43191</v>
      </c>
      <c r="BQ2" s="243">
        <f>+'Monthly Interactions-$'!BQ2</f>
        <v>43221</v>
      </c>
      <c r="BR2" s="243">
        <f>+'Monthly Interactions-$'!BR2</f>
        <v>43252</v>
      </c>
      <c r="BS2" s="243">
        <f>+'Monthly Interactions-$'!BS2</f>
        <v>43282</v>
      </c>
      <c r="BT2" s="243">
        <f>+'Monthly Interactions-$'!BT2</f>
        <v>43313</v>
      </c>
      <c r="BU2" s="243">
        <f>+'Monthly Interactions-$'!BU2</f>
        <v>43344</v>
      </c>
      <c r="BV2" s="243">
        <f>+'Monthly Interactions-$'!BV2</f>
        <v>43374</v>
      </c>
      <c r="BW2" s="243">
        <f>+'Monthly Interactions-$'!BW2</f>
        <v>43405</v>
      </c>
      <c r="BX2" s="243">
        <f>+'Monthly Interactions-$'!BX2</f>
        <v>43435</v>
      </c>
      <c r="BY2" s="243">
        <f>+'Monthly Interactions-$'!BY2</f>
        <v>43466</v>
      </c>
      <c r="BZ2" s="243">
        <f>+'Monthly Interactions-$'!BZ2</f>
        <v>43497</v>
      </c>
      <c r="CA2" s="243">
        <f>+'Monthly Interactions-$'!CA2</f>
        <v>43525</v>
      </c>
      <c r="CB2" s="243">
        <f>+'Monthly Interactions-$'!CB2</f>
        <v>43556</v>
      </c>
      <c r="CC2" s="243">
        <f>+'Monthly Interactions-$'!CC2</f>
        <v>43586</v>
      </c>
      <c r="CD2" s="243">
        <f>+'Monthly Interactions-$'!CD2</f>
        <v>43617</v>
      </c>
      <c r="CE2" s="243">
        <f>+'Monthly Interactions-$'!CE2</f>
        <v>43647</v>
      </c>
      <c r="CF2" s="243">
        <f>+'Monthly Interactions-$'!CF2</f>
        <v>43678</v>
      </c>
      <c r="CG2" s="243">
        <f>+'Monthly Interactions-$'!CG2</f>
        <v>43709</v>
      </c>
      <c r="CH2" s="243">
        <f>+'Monthly Interactions-$'!CH2</f>
        <v>43739</v>
      </c>
      <c r="CI2" s="243">
        <f>+'Monthly Interactions-$'!CI2</f>
        <v>43770</v>
      </c>
      <c r="CJ2" s="243">
        <f>+'Monthly Interactions-$'!CJ2</f>
        <v>43800</v>
      </c>
      <c r="CK2" s="243">
        <f>+'Monthly Interactions-$'!CK2</f>
        <v>43831</v>
      </c>
      <c r="CL2" s="243">
        <f>+'Monthly Interactions-$'!CL2</f>
        <v>43862</v>
      </c>
      <c r="CM2" s="243">
        <f>+'Monthly Interactions-$'!CM2</f>
        <v>43891</v>
      </c>
      <c r="CN2" s="243">
        <f>+'Monthly Interactions-$'!CN2</f>
        <v>43922</v>
      </c>
      <c r="CO2" s="243">
        <f>+'Monthly Interactions-$'!CO2</f>
        <v>43952</v>
      </c>
      <c r="CP2" s="243">
        <f>+'Monthly Interactions-$'!CP2</f>
        <v>43983</v>
      </c>
      <c r="CQ2" s="243">
        <f>+'Monthly Interactions-$'!CQ2</f>
        <v>44013</v>
      </c>
      <c r="CR2" s="243">
        <f>+'Monthly Interactions-$'!CR2</f>
        <v>44044</v>
      </c>
      <c r="CS2" s="243">
        <f>+'Monthly Interactions-$'!CS2</f>
        <v>44075</v>
      </c>
      <c r="CT2" s="243">
        <f>+'Monthly Interactions-$'!CT2</f>
        <v>44105</v>
      </c>
      <c r="CU2" s="243">
        <f>+'Monthly Interactions-$'!CU2</f>
        <v>44136</v>
      </c>
      <c r="CV2" s="243">
        <f>+'Monthly Interactions-$'!CV2</f>
        <v>44166</v>
      </c>
      <c r="CW2" s="243">
        <f>+'Monthly Interactions-$'!CW2</f>
        <v>44197</v>
      </c>
      <c r="CX2" s="243">
        <f>+'Monthly Interactions-$'!CX2</f>
        <v>44228</v>
      </c>
      <c r="CY2" s="243">
        <f>+'Monthly Interactions-$'!CY2</f>
        <v>44256</v>
      </c>
      <c r="CZ2" s="243">
        <f>+'Monthly Interactions-$'!CZ2</f>
        <v>44287</v>
      </c>
      <c r="DA2" s="243">
        <f>+'Monthly Interactions-$'!DA2</f>
        <v>44317</v>
      </c>
      <c r="DB2" s="243">
        <f>+'Monthly Interactions-$'!DB2</f>
        <v>44348</v>
      </c>
      <c r="DC2" s="243">
        <f>+'Monthly Interactions-$'!DC2</f>
        <v>44378</v>
      </c>
      <c r="DD2" s="243">
        <f>+'Monthly Interactions-$'!DD2</f>
        <v>44409</v>
      </c>
      <c r="DE2" s="243">
        <f>+'Monthly Interactions-$'!DE2</f>
        <v>44440</v>
      </c>
      <c r="DF2" s="243">
        <f>+'Monthly Interactions-$'!DF2</f>
        <v>44470</v>
      </c>
      <c r="DG2" s="243">
        <f>+'Monthly Interactions-$'!DG2</f>
        <v>44501</v>
      </c>
      <c r="DH2" s="243">
        <f>+'Monthly Interactions-$'!DH2</f>
        <v>44531</v>
      </c>
      <c r="DI2" s="243">
        <f>+'Monthly Interactions-$'!DI2</f>
        <v>44562</v>
      </c>
      <c r="DJ2" s="243">
        <f>+'Monthly Interactions-$'!DJ2</f>
        <v>44593</v>
      </c>
      <c r="DK2" s="243">
        <f>+'Monthly Interactions-$'!DK2</f>
        <v>44621</v>
      </c>
      <c r="DL2" s="243">
        <f>+'Monthly Interactions-$'!DL2</f>
        <v>44652</v>
      </c>
      <c r="DM2" s="243">
        <f>+'Monthly Interactions-$'!DM2</f>
        <v>44682</v>
      </c>
      <c r="DN2" s="243">
        <f>+'Monthly Interactions-$'!DN2</f>
        <v>44713</v>
      </c>
      <c r="DO2" s="243">
        <f>+'Monthly Interactions-$'!DO2</f>
        <v>44743</v>
      </c>
      <c r="DP2" s="243">
        <f>+'Monthly Interactions-$'!DP2</f>
        <v>44774</v>
      </c>
      <c r="DQ2" s="243">
        <f>+'Monthly Interactions-$'!DQ2</f>
        <v>44805</v>
      </c>
      <c r="DR2" s="243">
        <f>+'Monthly Interactions-$'!DR2</f>
        <v>44835</v>
      </c>
      <c r="DS2" s="243">
        <f>+'Monthly Interactions-$'!DS2</f>
        <v>44866</v>
      </c>
      <c r="DT2" s="243">
        <f>+'Monthly Interactions-$'!DT2</f>
        <v>44896</v>
      </c>
      <c r="DU2" s="243">
        <f>+'Monthly Interactions-$'!DU2</f>
        <v>44927</v>
      </c>
      <c r="DV2" s="243">
        <f>+'Monthly Interactions-$'!DV2</f>
        <v>44958</v>
      </c>
      <c r="DW2" s="243">
        <f>+'Monthly Interactions-$'!DW2</f>
        <v>44986</v>
      </c>
      <c r="DX2" s="243">
        <f>+'Monthly Interactions-$'!DX2</f>
        <v>45017</v>
      </c>
      <c r="DY2" s="243">
        <f>+'Monthly Interactions-$'!DY2</f>
        <v>45047</v>
      </c>
      <c r="DZ2" s="243">
        <f>+'Monthly Interactions-$'!DZ2</f>
        <v>45078</v>
      </c>
      <c r="EA2" s="243">
        <f>+'Monthly Interactions-$'!EA2</f>
        <v>45108</v>
      </c>
      <c r="EB2" s="243">
        <f>+'Monthly Interactions-$'!EB2</f>
        <v>45139</v>
      </c>
      <c r="EC2" s="243">
        <f>+'Monthly Interactions-$'!EC2</f>
        <v>45170</v>
      </c>
      <c r="ED2" s="243">
        <f>+'Monthly Interactions-$'!ED2</f>
        <v>45200</v>
      </c>
      <c r="EE2" s="243">
        <f>+'Monthly Interactions-$'!EE2</f>
        <v>45231</v>
      </c>
      <c r="EF2" s="243">
        <f>+'Monthly Interactions-$'!EF2</f>
        <v>45261</v>
      </c>
      <c r="EG2" s="243">
        <f>+'Monthly Interactions-$'!EG2</f>
        <v>45292</v>
      </c>
      <c r="EH2" s="243">
        <f>+'Monthly Interactions-$'!EH2</f>
        <v>45323</v>
      </c>
      <c r="EI2" s="243">
        <f>+'Monthly Interactions-$'!EI2</f>
        <v>45352</v>
      </c>
      <c r="EJ2" s="243">
        <f>+'Monthly Interactions-$'!EJ2</f>
        <v>45383</v>
      </c>
      <c r="EK2" s="243">
        <f>+'Monthly Interactions-$'!EK2</f>
        <v>45413</v>
      </c>
      <c r="EL2" s="243">
        <f>+'Monthly Interactions-$'!EL2</f>
        <v>45444</v>
      </c>
      <c r="EM2" s="243">
        <f>+'Monthly Interactions-$'!EM2</f>
        <v>45474</v>
      </c>
      <c r="EN2" s="243">
        <f>+'Monthly Interactions-$'!EN2</f>
        <v>45505</v>
      </c>
      <c r="EO2" s="243">
        <f>+'Monthly Interactions-$'!EO2</f>
        <v>45536</v>
      </c>
      <c r="EP2" s="243">
        <f>+'Monthly Interactions-$'!EP2</f>
        <v>45566</v>
      </c>
      <c r="EQ2" s="243">
        <f>+'Monthly Interactions-$'!EQ2</f>
        <v>45597</v>
      </c>
      <c r="ER2" s="243">
        <f>+'Monthly Interactions-$'!ER2</f>
        <v>45627</v>
      </c>
      <c r="ES2" s="243">
        <f>+'Monthly Interactions-$'!ES2</f>
        <v>45658</v>
      </c>
      <c r="ET2" s="243">
        <f>+'Monthly Interactions-$'!ET2</f>
        <v>45689</v>
      </c>
      <c r="EU2" s="243">
        <f>+'Monthly Interactions-$'!EU2</f>
        <v>45717</v>
      </c>
      <c r="EV2" s="243">
        <f>+'Monthly Interactions-$'!EV2</f>
        <v>45748</v>
      </c>
      <c r="EW2" s="243">
        <f>+'Monthly Interactions-$'!EW2</f>
        <v>45778</v>
      </c>
      <c r="EX2" s="243">
        <f>+'Monthly Interactions-$'!EX2</f>
        <v>45809</v>
      </c>
      <c r="EY2" s="243">
        <f>+'Monthly Interactions-$'!EY2</f>
        <v>45839</v>
      </c>
      <c r="EZ2" s="243">
        <f>+'Monthly Interactions-$'!EZ2</f>
        <v>45870</v>
      </c>
      <c r="FA2" s="243">
        <f>+'Monthly Interactions-$'!FA2</f>
        <v>45901</v>
      </c>
      <c r="FB2" s="243">
        <f>+'Monthly Interactions-$'!FB2</f>
        <v>45931</v>
      </c>
      <c r="FC2" s="243">
        <f>+'Monthly Interactions-$'!FC2</f>
        <v>45962</v>
      </c>
      <c r="FD2" s="243">
        <f>+'Monthly Interactions-$'!FD2</f>
        <v>45992</v>
      </c>
      <c r="FE2" s="243">
        <f>+'Monthly Interactions-$'!FE2</f>
        <v>46023</v>
      </c>
      <c r="FF2" s="243">
        <f>+'Monthly Interactions-$'!FF2</f>
        <v>46054</v>
      </c>
      <c r="FG2" s="243">
        <f>+'Monthly Interactions-$'!FG2</f>
        <v>46082</v>
      </c>
      <c r="FH2" s="243">
        <f>+'Monthly Interactions-$'!FH2</f>
        <v>46113</v>
      </c>
      <c r="FI2" s="243">
        <f>+'Monthly Interactions-$'!FI2</f>
        <v>46143</v>
      </c>
      <c r="FJ2" s="243">
        <f>+'Monthly Interactions-$'!FJ2</f>
        <v>46174</v>
      </c>
      <c r="FK2" s="243">
        <f>+'Monthly Interactions-$'!FK2</f>
        <v>46204</v>
      </c>
      <c r="FL2" s="243">
        <f>+'Monthly Interactions-$'!FL2</f>
        <v>46235</v>
      </c>
      <c r="FM2" s="243">
        <f>+'Monthly Interactions-$'!FM2</f>
        <v>46266</v>
      </c>
      <c r="FN2" s="243">
        <f>+'Monthly Interactions-$'!FN2</f>
        <v>46296</v>
      </c>
      <c r="FO2" s="243">
        <f>+'Monthly Interactions-$'!FO2</f>
        <v>46327</v>
      </c>
      <c r="FP2" s="243">
        <f>+'Monthly Interactions-$'!FP2</f>
        <v>46357</v>
      </c>
      <c r="FQ2" s="243">
        <f>+'Monthly Interactions-$'!FQ2</f>
        <v>46388</v>
      </c>
      <c r="FR2" s="243">
        <f>+'Monthly Interactions-$'!FR2</f>
        <v>46419</v>
      </c>
      <c r="FS2" s="243">
        <f>+'Monthly Interactions-$'!FS2</f>
        <v>46447</v>
      </c>
      <c r="FT2" s="243">
        <f>+'Monthly Interactions-$'!FT2</f>
        <v>46478</v>
      </c>
      <c r="FU2" s="243">
        <f>+'Monthly Interactions-$'!FU2</f>
        <v>46508</v>
      </c>
      <c r="FV2" s="243">
        <f>+'Monthly Interactions-$'!FV2</f>
        <v>46539</v>
      </c>
      <c r="FW2" s="243">
        <f>+'Monthly Interactions-$'!FW2</f>
        <v>46569</v>
      </c>
      <c r="FX2" s="243">
        <f>+'Monthly Interactions-$'!FX2</f>
        <v>46600</v>
      </c>
      <c r="FY2" s="243">
        <f>+'Monthly Interactions-$'!FY2</f>
        <v>46631</v>
      </c>
      <c r="FZ2" s="243">
        <f>+'Monthly Interactions-$'!FZ2</f>
        <v>46661</v>
      </c>
      <c r="GA2" s="243">
        <f>+'Monthly Interactions-$'!GA2</f>
        <v>46692</v>
      </c>
      <c r="GB2" s="243">
        <f>+'Monthly Interactions-$'!GB2</f>
        <v>46722</v>
      </c>
    </row>
    <row r="3" spans="2:184">
      <c r="B3" s="19" t="s">
        <v>67</v>
      </c>
      <c r="C3" s="21" t="s">
        <v>61</v>
      </c>
      <c r="D3" s="19" t="s">
        <v>68</v>
      </c>
      <c r="E3" s="241">
        <f>+'Monthly Interactions-$'!E3/'Monthly Interactions-Energy'!E3</f>
        <v>32.687900569908706</v>
      </c>
      <c r="F3" s="241">
        <f>+'Monthly Interactions-$'!F3/'Monthly Interactions-Energy'!F3</f>
        <v>31.486864461401982</v>
      </c>
      <c r="G3" s="241">
        <f>+'Monthly Interactions-$'!G3/'Monthly Interactions-Energy'!G3</f>
        <v>29.591815894710788</v>
      </c>
      <c r="H3" s="241">
        <f>+'Monthly Interactions-$'!H3/'Monthly Interactions-Energy'!H3</f>
        <v>29.386660561201836</v>
      </c>
      <c r="I3" s="241">
        <f>+'Monthly Interactions-$'!I3/'Monthly Interactions-Energy'!I3</f>
        <v>28.974018475105257</v>
      </c>
      <c r="J3" s="241">
        <f>+'Monthly Interactions-$'!J3/'Monthly Interactions-Energy'!J3</f>
        <v>29.553623335051597</v>
      </c>
      <c r="K3" s="241">
        <f>+'Monthly Interactions-$'!K3/'Monthly Interactions-Energy'!K3</f>
        <v>35.63273257302685</v>
      </c>
      <c r="L3" s="241">
        <f>+'Monthly Interactions-$'!L3/'Monthly Interactions-Energy'!L3</f>
        <v>32.795236864706176</v>
      </c>
      <c r="M3" s="241">
        <f>+'Monthly Interactions-$'!M3/'Monthly Interactions-Energy'!M3</f>
        <v>28.542755027957746</v>
      </c>
      <c r="N3" s="241">
        <f>+'Monthly Interactions-$'!N3/'Monthly Interactions-Energy'!N3</f>
        <v>27.804473781017993</v>
      </c>
      <c r="O3" s="241">
        <f>+'Monthly Interactions-$'!O3/'Monthly Interactions-Energy'!O3</f>
        <v>27.788763330628647</v>
      </c>
      <c r="P3" s="241">
        <f>+'Monthly Interactions-$'!P3/'Monthly Interactions-Energy'!P3</f>
        <v>29.267601178140481</v>
      </c>
      <c r="Q3" s="241">
        <f>+'Monthly Interactions-$'!Q3/'Monthly Interactions-Energy'!Q3</f>
        <v>33.518970978056373</v>
      </c>
      <c r="R3" s="241">
        <f>+'Monthly Interactions-$'!R3/'Monthly Interactions-Energy'!R3</f>
        <v>32.772897924827646</v>
      </c>
      <c r="S3" s="241">
        <f>+'Monthly Interactions-$'!S3/'Monthly Interactions-Energy'!S3</f>
        <v>29.72054734301587</v>
      </c>
      <c r="T3" s="241">
        <f>+'Monthly Interactions-$'!T3/'Monthly Interactions-Energy'!T3</f>
        <v>29.979902602636347</v>
      </c>
      <c r="U3" s="241">
        <f>+'Monthly Interactions-$'!U3/'Monthly Interactions-Energy'!U3</f>
        <v>29.233199565615728</v>
      </c>
      <c r="V3" s="241">
        <f>+'Monthly Interactions-$'!V3/'Monthly Interactions-Energy'!V3</f>
        <v>30.490132724231831</v>
      </c>
      <c r="W3" s="241">
        <f>+'Monthly Interactions-$'!W3/'Monthly Interactions-Energy'!W3</f>
        <v>34.146027048925042</v>
      </c>
      <c r="X3" s="241">
        <f>+'Monthly Interactions-$'!X3/'Monthly Interactions-Energy'!X3</f>
        <v>33.883216904874168</v>
      </c>
      <c r="Y3" s="241">
        <f>+'Monthly Interactions-$'!Y3/'Monthly Interactions-Energy'!Y3</f>
        <v>29.607281298960913</v>
      </c>
      <c r="Z3" s="241">
        <f>+'Monthly Interactions-$'!Z3/'Monthly Interactions-Energy'!Z3</f>
        <v>28.616950141588156</v>
      </c>
      <c r="AA3" s="241">
        <f>+'Monthly Interactions-$'!AA3/'Monthly Interactions-Energy'!AA3</f>
        <v>28.592417771062451</v>
      </c>
      <c r="AB3" s="241">
        <f>+'Monthly Interactions-$'!AB3/'Monthly Interactions-Energy'!AB3</f>
        <v>29.72693033366226</v>
      </c>
      <c r="AC3" s="241">
        <f>+'Monthly Interactions-$'!AC3/'Monthly Interactions-Energy'!AC3</f>
        <v>33.157635410761372</v>
      </c>
      <c r="AD3" s="241">
        <f>+'Monthly Interactions-$'!AD3/'Monthly Interactions-Energy'!AD3</f>
        <v>33.78233898884659</v>
      </c>
      <c r="AE3" s="241">
        <f>+'Monthly Interactions-$'!AE3/'Monthly Interactions-Energy'!AE3</f>
        <v>31.158613612788795</v>
      </c>
      <c r="AF3" s="241">
        <f>+'Monthly Interactions-$'!AF3/'Monthly Interactions-Energy'!AF3</f>
        <v>30.388301914693734</v>
      </c>
      <c r="AG3" s="241">
        <f>+'Monthly Interactions-$'!AG3/'Monthly Interactions-Energy'!AG3</f>
        <v>29.802250763779437</v>
      </c>
      <c r="AH3" s="241">
        <f>+'Monthly Interactions-$'!AH3/'Monthly Interactions-Energy'!AH3</f>
        <v>32.594147544228719</v>
      </c>
      <c r="AI3" s="241">
        <f>+'Monthly Interactions-$'!AI3/'Monthly Interactions-Energy'!AI3</f>
        <v>35.797016683464996</v>
      </c>
      <c r="AJ3" s="241">
        <f>+'Monthly Interactions-$'!AJ3/'Monthly Interactions-Energy'!AJ3</f>
        <v>35.171852111138016</v>
      </c>
      <c r="AK3" s="241">
        <f>+'Monthly Interactions-$'!AK3/'Monthly Interactions-Energy'!AK3</f>
        <v>30.516573633194128</v>
      </c>
      <c r="AL3" s="241">
        <f>+'Monthly Interactions-$'!AL3/'Monthly Interactions-Energy'!AL3</f>
        <v>29.783257593355181</v>
      </c>
      <c r="AM3" s="241">
        <f>+'Monthly Interactions-$'!AM3/'Monthly Interactions-Energy'!AM3</f>
        <v>30.117777729587207</v>
      </c>
      <c r="AN3" s="241">
        <f>+'Monthly Interactions-$'!AN3/'Monthly Interactions-Energy'!AN3</f>
        <v>30.263594966656541</v>
      </c>
      <c r="AO3" s="241">
        <f>+'Monthly Interactions-$'!AO3/'Monthly Interactions-Energy'!AO3</f>
        <v>34.591625812086093</v>
      </c>
      <c r="AP3" s="241">
        <f>+'Monthly Interactions-$'!AP3/'Monthly Interactions-Energy'!AP3</f>
        <v>35.445471197170839</v>
      </c>
      <c r="AQ3" s="241">
        <f>+'Monthly Interactions-$'!AQ3/'Monthly Interactions-Energy'!AQ3</f>
        <v>32.700373428012767</v>
      </c>
      <c r="AR3" s="241">
        <f>+'Monthly Interactions-$'!AR3/'Monthly Interactions-Energy'!AR3</f>
        <v>31.448249501130825</v>
      </c>
      <c r="AS3" s="241">
        <f>+'Monthly Interactions-$'!AS3/'Monthly Interactions-Energy'!AS3</f>
        <v>31.265752307947867</v>
      </c>
      <c r="AT3" s="241">
        <f>+'Monthly Interactions-$'!AT3/'Monthly Interactions-Energy'!AT3</f>
        <v>33.940011540316029</v>
      </c>
      <c r="AU3" s="241">
        <f>+'Monthly Interactions-$'!AU3/'Monthly Interactions-Energy'!AU3</f>
        <v>36.590664694892617</v>
      </c>
      <c r="AV3" s="241">
        <f>+'Monthly Interactions-$'!AV3/'Monthly Interactions-Energy'!AV3</f>
        <v>37.586047349973171</v>
      </c>
      <c r="AW3" s="241">
        <f>+'Monthly Interactions-$'!AW3/'Monthly Interactions-Energy'!AW3</f>
        <v>31.713778828770792</v>
      </c>
      <c r="AX3" s="241">
        <f>+'Monthly Interactions-$'!AX3/'Monthly Interactions-Energy'!AX3</f>
        <v>30.64390970740418</v>
      </c>
      <c r="AY3" s="241">
        <f>+'Monthly Interactions-$'!AY3/'Monthly Interactions-Energy'!AY3</f>
        <v>31.428942713965927</v>
      </c>
      <c r="AZ3" s="241">
        <f>+'Monthly Interactions-$'!AZ3/'Monthly Interactions-Energy'!AZ3</f>
        <v>31.493283640179349</v>
      </c>
      <c r="BA3" s="241">
        <f>+'Monthly Interactions-$'!BA3/'Monthly Interactions-Energy'!BA3</f>
        <v>36.538666395767144</v>
      </c>
      <c r="BB3" s="241">
        <f>+'Monthly Interactions-$'!BB3/'Monthly Interactions-Energy'!BB3</f>
        <v>37.161290661211879</v>
      </c>
      <c r="BC3" s="241">
        <f>+'Monthly Interactions-$'!BC3/'Monthly Interactions-Energy'!BC3</f>
        <v>33.908278686185909</v>
      </c>
      <c r="BD3" s="241">
        <f>+'Monthly Interactions-$'!BD3/'Monthly Interactions-Energy'!BD3</f>
        <v>32.439365244815292</v>
      </c>
      <c r="BE3" s="241">
        <f>+'Monthly Interactions-$'!BE3/'Monthly Interactions-Energy'!BE3</f>
        <v>32.019751334937609</v>
      </c>
      <c r="BF3" s="241">
        <f>+'Monthly Interactions-$'!BF3/'Monthly Interactions-Energy'!BF3</f>
        <v>35.374743903192169</v>
      </c>
      <c r="BG3" s="241">
        <f>+'Monthly Interactions-$'!BG3/'Monthly Interactions-Energy'!BG3</f>
        <v>37.775556629355783</v>
      </c>
      <c r="BH3" s="241">
        <f>+'Monthly Interactions-$'!BH3/'Monthly Interactions-Energy'!BH3</f>
        <v>38.898800125064014</v>
      </c>
      <c r="BI3" s="241">
        <f>+'Monthly Interactions-$'!BI3/'Monthly Interactions-Energy'!BI3</f>
        <v>32.1577496500636</v>
      </c>
      <c r="BJ3" s="241">
        <f>+'Monthly Interactions-$'!BJ3/'Monthly Interactions-Energy'!BJ3</f>
        <v>31.869155190642818</v>
      </c>
      <c r="BK3" s="241">
        <f>+'Monthly Interactions-$'!BK3/'Monthly Interactions-Energy'!BK3</f>
        <v>32.477782798510233</v>
      </c>
      <c r="BL3" s="241">
        <f>+'Monthly Interactions-$'!BL3/'Monthly Interactions-Energy'!BL3</f>
        <v>32.632248281347408</v>
      </c>
      <c r="BM3" s="241">
        <f>+'Monthly Interactions-$'!BM3/'Monthly Interactions-Energy'!BM3</f>
        <v>38.367996943774905</v>
      </c>
      <c r="BN3" s="241">
        <f>+'Monthly Interactions-$'!BN3/'Monthly Interactions-Energy'!BN3</f>
        <v>38.968903958966038</v>
      </c>
      <c r="BO3" s="241">
        <f>+'Monthly Interactions-$'!BO3/'Monthly Interactions-Energy'!BO3</f>
        <v>35.686764600469481</v>
      </c>
      <c r="BP3" s="241">
        <f>+'Monthly Interactions-$'!BP3/'Monthly Interactions-Energy'!BP3</f>
        <v>34.754071005550671</v>
      </c>
      <c r="BQ3" s="241">
        <f>+'Monthly Interactions-$'!BQ3/'Monthly Interactions-Energy'!BQ3</f>
        <v>34.423368254642916</v>
      </c>
      <c r="BR3" s="241">
        <f>+'Monthly Interactions-$'!BR3/'Monthly Interactions-Energy'!BR3</f>
        <v>38.012122155283606</v>
      </c>
      <c r="BS3" s="241">
        <f>+'Monthly Interactions-$'!BS3/'Monthly Interactions-Energy'!BS3</f>
        <v>42.042754994773951</v>
      </c>
      <c r="BT3" s="241">
        <f>+'Monthly Interactions-$'!BT3/'Monthly Interactions-Energy'!BT3</f>
        <v>42.869941994086645</v>
      </c>
      <c r="BU3" s="241">
        <f>+'Monthly Interactions-$'!BU3/'Monthly Interactions-Energy'!BU3</f>
        <v>35.880804181298942</v>
      </c>
      <c r="BV3" s="241">
        <f>+'Monthly Interactions-$'!BV3/'Monthly Interactions-Energy'!BV3</f>
        <v>35.15013235461619</v>
      </c>
      <c r="BW3" s="241">
        <f>+'Monthly Interactions-$'!BW3/'Monthly Interactions-Energy'!BW3</f>
        <v>36.156212396314594</v>
      </c>
      <c r="BX3" s="241">
        <f>+'Monthly Interactions-$'!BX3/'Monthly Interactions-Energy'!BX3</f>
        <v>36.886427555919987</v>
      </c>
      <c r="BY3" s="241">
        <f>+'Monthly Interactions-$'!BY3/'Monthly Interactions-Energy'!BY3</f>
        <v>42.155234550916859</v>
      </c>
      <c r="BZ3" s="241">
        <f>+'Monthly Interactions-$'!BZ3/'Monthly Interactions-Energy'!BZ3</f>
        <v>43.614071857166621</v>
      </c>
      <c r="CA3" s="241">
        <f>+'Monthly Interactions-$'!CA3/'Monthly Interactions-Energy'!CA3</f>
        <v>41.206422906571518</v>
      </c>
      <c r="CB3" s="241">
        <f>+'Monthly Interactions-$'!CB3/'Monthly Interactions-Energy'!CB3</f>
        <v>40.986178331761458</v>
      </c>
      <c r="CC3" s="241">
        <f>+'Monthly Interactions-$'!CC3/'Monthly Interactions-Energy'!CC3</f>
        <v>40.92695501715783</v>
      </c>
      <c r="CD3" s="241">
        <f>+'Monthly Interactions-$'!CD3/'Monthly Interactions-Energy'!CD3</f>
        <v>45.584456302388588</v>
      </c>
      <c r="CE3" s="241">
        <f>+'Monthly Interactions-$'!CE3/'Monthly Interactions-Energy'!CE3</f>
        <v>53.64464404392654</v>
      </c>
      <c r="CF3" s="241">
        <f>+'Monthly Interactions-$'!CF3/'Monthly Interactions-Energy'!CF3</f>
        <v>54.877090308728356</v>
      </c>
      <c r="CG3" s="241">
        <f>+'Monthly Interactions-$'!CG3/'Monthly Interactions-Energy'!CG3</f>
        <v>46.889765113642611</v>
      </c>
      <c r="CH3" s="241">
        <f>+'Monthly Interactions-$'!CH3/'Monthly Interactions-Energy'!CH3</f>
        <v>46.185031068838484</v>
      </c>
      <c r="CI3" s="241">
        <f>+'Monthly Interactions-$'!CI3/'Monthly Interactions-Energy'!CI3</f>
        <v>47.428336552594892</v>
      </c>
      <c r="CJ3" s="241">
        <f>+'Monthly Interactions-$'!CJ3/'Monthly Interactions-Energy'!CJ3</f>
        <v>49.481184670967885</v>
      </c>
      <c r="CK3" s="241">
        <f>+'Monthly Interactions-$'!CK3/'Monthly Interactions-Energy'!CK3</f>
        <v>53.80518570632254</v>
      </c>
      <c r="CL3" s="241">
        <f>+'Monthly Interactions-$'!CL3/'Monthly Interactions-Energy'!CL3</f>
        <v>55.034286954541983</v>
      </c>
      <c r="CM3" s="241">
        <f>+'Monthly Interactions-$'!CM3/'Monthly Interactions-Energy'!CM3</f>
        <v>52.83014592274678</v>
      </c>
      <c r="CN3" s="241">
        <f>+'Monthly Interactions-$'!CN3/'Monthly Interactions-Energy'!CN3</f>
        <v>51.952255537354326</v>
      </c>
      <c r="CO3" s="241">
        <f>+'Monthly Interactions-$'!CO3/'Monthly Interactions-Energy'!CO3</f>
        <v>51.481778653274638</v>
      </c>
      <c r="CP3" s="241">
        <f>+'Monthly Interactions-$'!CP3/'Monthly Interactions-Energy'!CP3</f>
        <v>59.699106006745481</v>
      </c>
      <c r="CQ3" s="241">
        <f>+'Monthly Interactions-$'!CQ3/'Monthly Interactions-Energy'!CQ3</f>
        <v>69.256521536015342</v>
      </c>
      <c r="CR3" s="241">
        <f>+'Monthly Interactions-$'!CR3/'Monthly Interactions-Energy'!CR3</f>
        <v>68.84974843892293</v>
      </c>
      <c r="CS3" s="241">
        <f>+'Monthly Interactions-$'!CS3/'Monthly Interactions-Energy'!CS3</f>
        <v>59.887448170801065</v>
      </c>
      <c r="CT3" s="241">
        <f>+'Monthly Interactions-$'!CT3/'Monthly Interactions-Energy'!CT3</f>
        <v>57.216127361044705</v>
      </c>
      <c r="CU3" s="241">
        <f>+'Monthly Interactions-$'!CU3/'Monthly Interactions-Energy'!CU3</f>
        <v>57.427257673201659</v>
      </c>
      <c r="CV3" s="241">
        <f>+'Monthly Interactions-$'!CV3/'Monthly Interactions-Energy'!CV3</f>
        <v>60.829533096913607</v>
      </c>
      <c r="CW3" s="241">
        <f>+'Monthly Interactions-$'!CW3/'Monthly Interactions-Energy'!CW3</f>
        <v>63.671660641625984</v>
      </c>
      <c r="CX3" s="241">
        <f>+'Monthly Interactions-$'!CX3/'Monthly Interactions-Energy'!CX3</f>
        <v>66.089623369814262</v>
      </c>
      <c r="CY3" s="241">
        <f>+'Monthly Interactions-$'!CY3/'Monthly Interactions-Energy'!CY3</f>
        <v>62.626558494638118</v>
      </c>
      <c r="CZ3" s="241">
        <f>+'Monthly Interactions-$'!CZ3/'Monthly Interactions-Energy'!CZ3</f>
        <v>62.271129880021775</v>
      </c>
      <c r="DA3" s="241">
        <f>+'Monthly Interactions-$'!DA3/'Monthly Interactions-Energy'!DA3</f>
        <v>59.927536081628624</v>
      </c>
      <c r="DB3" s="241">
        <f>+'Monthly Interactions-$'!DB3/'Monthly Interactions-Energy'!DB3</f>
        <v>69.790995711508529</v>
      </c>
      <c r="DC3" s="241">
        <f>+'Monthly Interactions-$'!DC3/'Monthly Interactions-Energy'!DC3</f>
        <v>77.654874123754254</v>
      </c>
      <c r="DD3" s="241">
        <f>+'Monthly Interactions-$'!DD3/'Monthly Interactions-Energy'!DD3</f>
        <v>78.349926912211842</v>
      </c>
      <c r="DE3" s="241">
        <f>+'Monthly Interactions-$'!DE3/'Monthly Interactions-Energy'!DE3</f>
        <v>65.057139791292215</v>
      </c>
      <c r="DF3" s="241">
        <f>+'Monthly Interactions-$'!DF3/'Monthly Interactions-Energy'!DF3</f>
        <v>60.476293681683394</v>
      </c>
      <c r="DG3" s="241">
        <f>+'Monthly Interactions-$'!DG3/'Monthly Interactions-Energy'!DG3</f>
        <v>61.94616214020629</v>
      </c>
      <c r="DH3" s="241">
        <f>+'Monthly Interactions-$'!DH3/'Monthly Interactions-Energy'!DH3</f>
        <v>64.327243064486495</v>
      </c>
      <c r="DI3" s="241">
        <f>+'Monthly Interactions-$'!DI3/'Monthly Interactions-Energy'!DI3</f>
        <v>66.555419882326319</v>
      </c>
      <c r="DJ3" s="241">
        <f>+'Monthly Interactions-$'!DJ3/'Monthly Interactions-Energy'!DJ3</f>
        <v>67.445895666600748</v>
      </c>
      <c r="DK3" s="241">
        <f>+'Monthly Interactions-$'!DK3/'Monthly Interactions-Energy'!DK3</f>
        <v>64.276540795457905</v>
      </c>
      <c r="DL3" s="241">
        <f>+'Monthly Interactions-$'!DL3/'Monthly Interactions-Energy'!DL3</f>
        <v>61.826760233588061</v>
      </c>
      <c r="DM3" s="241">
        <f>+'Monthly Interactions-$'!DM3/'Monthly Interactions-Energy'!DM3</f>
        <v>61.308977721637099</v>
      </c>
      <c r="DN3" s="241">
        <f>+'Monthly Interactions-$'!DN3/'Monthly Interactions-Energy'!DN3</f>
        <v>72.241525431064005</v>
      </c>
      <c r="DO3" s="241">
        <f>+'Monthly Interactions-$'!DO3/'Monthly Interactions-Energy'!DO3</f>
        <v>77.544591543977091</v>
      </c>
      <c r="DP3" s="241">
        <f>+'Monthly Interactions-$'!DP3/'Monthly Interactions-Energy'!DP3</f>
        <v>79.386147516682769</v>
      </c>
      <c r="DQ3" s="241">
        <f>+'Monthly Interactions-$'!DQ3/'Monthly Interactions-Energy'!DQ3</f>
        <v>66.699183635041649</v>
      </c>
      <c r="DR3" s="241">
        <f>+'Monthly Interactions-$'!DR3/'Monthly Interactions-Energy'!DR3</f>
        <v>62.461346781954695</v>
      </c>
      <c r="DS3" s="241">
        <f>+'Monthly Interactions-$'!DS3/'Monthly Interactions-Energy'!DS3</f>
        <v>64.650320301791922</v>
      </c>
      <c r="DT3" s="241">
        <f>+'Monthly Interactions-$'!DT3/'Monthly Interactions-Energy'!DT3</f>
        <v>65.288352324549749</v>
      </c>
      <c r="DU3" s="241">
        <f>+'Monthly Interactions-$'!DU3/'Monthly Interactions-Energy'!DU3</f>
        <v>68.209792873126148</v>
      </c>
      <c r="DV3" s="241">
        <f>+'Monthly Interactions-$'!DV3/'Monthly Interactions-Energy'!DV3</f>
        <v>68.63299442933743</v>
      </c>
      <c r="DW3" s="241">
        <f>+'Monthly Interactions-$'!DW3/'Monthly Interactions-Energy'!DW3</f>
        <v>65.622592656073451</v>
      </c>
      <c r="DX3" s="241">
        <f>+'Monthly Interactions-$'!DX3/'Monthly Interactions-Energy'!DX3</f>
        <v>62.57499123180267</v>
      </c>
      <c r="DY3" s="241">
        <f>+'Monthly Interactions-$'!DY3/'Monthly Interactions-Energy'!DY3</f>
        <v>64.580121413315027</v>
      </c>
      <c r="DZ3" s="241">
        <f>+'Monthly Interactions-$'!DZ3/'Monthly Interactions-Energy'!DZ3</f>
        <v>73.283916258744298</v>
      </c>
      <c r="EA3" s="241">
        <f>+'Monthly Interactions-$'!EA3/'Monthly Interactions-Energy'!EA3</f>
        <v>77.306971629772036</v>
      </c>
      <c r="EB3" s="241">
        <f>+'Monthly Interactions-$'!EB3/'Monthly Interactions-Energy'!EB3</f>
        <v>79.236346772418585</v>
      </c>
      <c r="EC3" s="241">
        <f>+'Monthly Interactions-$'!EC3/'Monthly Interactions-Energy'!EC3</f>
        <v>66.737971036775335</v>
      </c>
      <c r="ED3" s="241">
        <f>+'Monthly Interactions-$'!ED3/'Monthly Interactions-Energy'!ED3</f>
        <v>63.849862776739329</v>
      </c>
      <c r="EE3" s="241">
        <f>+'Monthly Interactions-$'!EE3/'Monthly Interactions-Energy'!EE3</f>
        <v>64.71196302307537</v>
      </c>
      <c r="EF3" s="241">
        <f>+'Monthly Interactions-$'!EF3/'Monthly Interactions-Energy'!EF3</f>
        <v>64.964447800263684</v>
      </c>
      <c r="EG3" s="241">
        <f>+'Monthly Interactions-$'!EG3/'Monthly Interactions-Energy'!EG3</f>
        <v>68.293077722262112</v>
      </c>
      <c r="EH3" s="241">
        <f>+'Monthly Interactions-$'!EH3/'Monthly Interactions-Energy'!EH3</f>
        <v>70.428161561159243</v>
      </c>
      <c r="EI3" s="241">
        <f>+'Monthly Interactions-$'!EI3/'Monthly Interactions-Energy'!EI3</f>
        <v>65.531604297842961</v>
      </c>
      <c r="EJ3" s="241">
        <f>+'Monthly Interactions-$'!EJ3/'Monthly Interactions-Energy'!EJ3</f>
        <v>64.717570089192947</v>
      </c>
      <c r="EK3" s="241">
        <f>+'Monthly Interactions-$'!EK3/'Monthly Interactions-Energy'!EK3</f>
        <v>65.020676601125729</v>
      </c>
      <c r="EL3" s="241">
        <f>+'Monthly Interactions-$'!EL3/'Monthly Interactions-Energy'!EL3</f>
        <v>70.242333025381996</v>
      </c>
      <c r="EM3" s="241">
        <f>+'Monthly Interactions-$'!EM3/'Monthly Interactions-Energy'!EM3</f>
        <v>80.58067112179603</v>
      </c>
      <c r="EN3" s="241">
        <f>+'Monthly Interactions-$'!EN3/'Monthly Interactions-Energy'!EN3</f>
        <v>82.215046611756165</v>
      </c>
      <c r="EO3" s="241">
        <f>+'Monthly Interactions-$'!EO3/'Monthly Interactions-Energy'!EO3</f>
        <v>69.590239019987578</v>
      </c>
      <c r="EP3" s="241">
        <f>+'Monthly Interactions-$'!EP3/'Monthly Interactions-Energy'!EP3</f>
        <v>65.921753972509833</v>
      </c>
      <c r="EQ3" s="241">
        <f>+'Monthly Interactions-$'!EQ3/'Monthly Interactions-Energy'!EQ3</f>
        <v>64.639548835836479</v>
      </c>
      <c r="ER3" s="241">
        <f>+'Monthly Interactions-$'!ER3/'Monthly Interactions-Energy'!ER3</f>
        <v>67.656257739544074</v>
      </c>
      <c r="ES3" s="241">
        <f>+'Monthly Interactions-$'!ES3/'Monthly Interactions-Energy'!ES3</f>
        <v>71.678229589936322</v>
      </c>
      <c r="ET3" s="241">
        <f>+'Monthly Interactions-$'!ET3/'Monthly Interactions-Energy'!ET3</f>
        <v>71.920606182213177</v>
      </c>
      <c r="EU3" s="241">
        <f>+'Monthly Interactions-$'!EU3/'Monthly Interactions-Energy'!EU3</f>
        <v>67.915009997160737</v>
      </c>
      <c r="EV3" s="241">
        <f>+'Monthly Interactions-$'!EV3/'Monthly Interactions-Energy'!EV3</f>
        <v>67.313797791160141</v>
      </c>
      <c r="EW3" s="241">
        <f>+'Monthly Interactions-$'!EW3/'Monthly Interactions-Energy'!EW3</f>
        <v>66.234194159011196</v>
      </c>
      <c r="EX3" s="241">
        <f>+'Monthly Interactions-$'!EX3/'Monthly Interactions-Energy'!EX3</f>
        <v>73.450037141373315</v>
      </c>
      <c r="EY3" s="241">
        <f>+'Monthly Interactions-$'!EY3/'Monthly Interactions-Energy'!EY3</f>
        <v>83.363627927547626</v>
      </c>
      <c r="EZ3" s="241">
        <f>+'Monthly Interactions-$'!EZ3/'Monthly Interactions-Energy'!EZ3</f>
        <v>82.883534025711796</v>
      </c>
      <c r="FA3" s="241">
        <f>+'Monthly Interactions-$'!FA3/'Monthly Interactions-Energy'!FA3</f>
        <v>72.797885632899465</v>
      </c>
      <c r="FB3" s="241">
        <f>+'Monthly Interactions-$'!FB3/'Monthly Interactions-Energy'!FB3</f>
        <v>69.199304725306575</v>
      </c>
      <c r="FC3" s="241">
        <f>+'Monthly Interactions-$'!FC3/'Monthly Interactions-Energy'!FC3</f>
        <v>66.447357417760443</v>
      </c>
      <c r="FD3" s="241">
        <f>+'Monthly Interactions-$'!FD3/'Monthly Interactions-Energy'!FD3</f>
        <v>70.533012310216264</v>
      </c>
      <c r="FE3" s="241">
        <f>+'Monthly Interactions-$'!FE3/'Monthly Interactions-Energy'!FE3</f>
        <v>74.303017756224534</v>
      </c>
      <c r="FF3" s="241">
        <f>+'Monthly Interactions-$'!FF3/'Monthly Interactions-Energy'!FF3</f>
        <v>75.804383818869738</v>
      </c>
      <c r="FG3" s="241">
        <f>+'Monthly Interactions-$'!FG3/'Monthly Interactions-Energy'!FG3</f>
        <v>72.314414982602557</v>
      </c>
      <c r="FH3" s="241">
        <f>+'Monthly Interactions-$'!FH3/'Monthly Interactions-Energy'!FH3</f>
        <v>70.712756070417683</v>
      </c>
      <c r="FI3" s="241">
        <f>+'Monthly Interactions-$'!FI3/'Monthly Interactions-Energy'!FI3</f>
        <v>69.966747844202445</v>
      </c>
      <c r="FJ3" s="241">
        <f>+'Monthly Interactions-$'!FJ3/'Monthly Interactions-Energy'!FJ3</f>
        <v>79.131127664161284</v>
      </c>
      <c r="FK3" s="241">
        <f>+'Monthly Interactions-$'!FK3/'Monthly Interactions-Energy'!FK3</f>
        <v>87.964875615275474</v>
      </c>
      <c r="FL3" s="241">
        <f>+'Monthly Interactions-$'!FL3/'Monthly Interactions-Energy'!FL3</f>
        <v>86.800129598650756</v>
      </c>
      <c r="FM3" s="241">
        <f>+'Monthly Interactions-$'!FM3/'Monthly Interactions-Energy'!FM3</f>
        <v>77.310174842840496</v>
      </c>
      <c r="FN3" s="241">
        <f>+'Monthly Interactions-$'!FN3/'Monthly Interactions-Energy'!FN3</f>
        <v>72.028452891112053</v>
      </c>
      <c r="FO3" s="241">
        <f>+'Monthly Interactions-$'!FO3/'Monthly Interactions-Energy'!FO3</f>
        <v>70.829317434329553</v>
      </c>
      <c r="FP3" s="241">
        <f>+'Monthly Interactions-$'!FP3/'Monthly Interactions-Energy'!FP3</f>
        <v>74.722832611500209</v>
      </c>
      <c r="FQ3" s="241">
        <f>+'Monthly Interactions-$'!FQ3/'Monthly Interactions-Energy'!FQ3</f>
        <v>77.314592809265122</v>
      </c>
      <c r="FR3" s="241">
        <f>+'Monthly Interactions-$'!FR3/'Monthly Interactions-Energy'!FR3</f>
        <v>79.516089875177911</v>
      </c>
      <c r="FS3" s="241">
        <f>+'Monthly Interactions-$'!FS3/'Monthly Interactions-Energy'!FS3</f>
        <v>76.721063876384207</v>
      </c>
      <c r="FT3" s="241">
        <f>+'Monthly Interactions-$'!FT3/'Monthly Interactions-Energy'!FT3</f>
        <v>75.05549696445776</v>
      </c>
      <c r="FU3" s="241">
        <f>+'Monthly Interactions-$'!FU3/'Monthly Interactions-Energy'!FU3</f>
        <v>73.465236395994935</v>
      </c>
      <c r="FV3" s="241">
        <f>+'Monthly Interactions-$'!FV3/'Monthly Interactions-Energy'!FV3</f>
        <v>83.191516013487018</v>
      </c>
      <c r="FW3" s="241">
        <f>+'Monthly Interactions-$'!FW3/'Monthly Interactions-Energy'!FW3</f>
        <v>88.748706084911774</v>
      </c>
      <c r="FX3" s="241">
        <f>+'Monthly Interactions-$'!FX3/'Monthly Interactions-Energy'!FX3</f>
        <v>90.819212766665075</v>
      </c>
      <c r="FY3" s="241">
        <f>+'Monthly Interactions-$'!FY3/'Monthly Interactions-Energy'!FY3</f>
        <v>79.686896194645797</v>
      </c>
      <c r="FZ3" s="241">
        <f>+'Monthly Interactions-$'!FZ3/'Monthly Interactions-Energy'!FZ3</f>
        <v>74.815501549042835</v>
      </c>
      <c r="GA3" s="241">
        <f>+'Monthly Interactions-$'!GA3/'Monthly Interactions-Energy'!GA3</f>
        <v>76.102872870108882</v>
      </c>
      <c r="GB3" s="241">
        <f>+'Monthly Interactions-$'!GB3/'Monthly Interactions-Energy'!GB3</f>
        <v>78.741468794556269</v>
      </c>
    </row>
    <row r="4" spans="2:184">
      <c r="B4" s="19" t="s">
        <v>67</v>
      </c>
      <c r="C4" s="21" t="s">
        <v>61</v>
      </c>
      <c r="D4" s="19" t="s">
        <v>69</v>
      </c>
      <c r="E4" s="241">
        <f>+'Monthly Interactions-$'!E4/'Monthly Interactions-Energy'!E4</f>
        <v>30.34473279797426</v>
      </c>
      <c r="F4" s="241">
        <f>+'Monthly Interactions-$'!F4/'Monthly Interactions-Energy'!F4</f>
        <v>30.58527596559199</v>
      </c>
      <c r="G4" s="241">
        <f>+'Monthly Interactions-$'!G4/'Monthly Interactions-Energy'!G4</f>
        <v>28.546080858492708</v>
      </c>
      <c r="H4" s="241">
        <f>+'Monthly Interactions-$'!H4/'Monthly Interactions-Energy'!H4</f>
        <v>27.808120155436569</v>
      </c>
      <c r="I4" s="241">
        <f>+'Monthly Interactions-$'!I4/'Monthly Interactions-Energy'!I4</f>
        <v>26.987611179498423</v>
      </c>
      <c r="J4" s="241">
        <f>+'Monthly Interactions-$'!J4/'Monthly Interactions-Energy'!J4</f>
        <v>28.556955529779678</v>
      </c>
      <c r="K4" s="241">
        <f>+'Monthly Interactions-$'!K4/'Monthly Interactions-Energy'!K4</f>
        <v>31.808949524587852</v>
      </c>
      <c r="L4" s="241">
        <f>+'Monthly Interactions-$'!L4/'Monthly Interactions-Energy'!L4</f>
        <v>30.711169323234639</v>
      </c>
      <c r="M4" s="241">
        <f>+'Monthly Interactions-$'!M4/'Monthly Interactions-Energy'!M4</f>
        <v>27.397717704946547</v>
      </c>
      <c r="N4" s="241">
        <f>+'Monthly Interactions-$'!N4/'Monthly Interactions-Energy'!N4</f>
        <v>27.283011584807209</v>
      </c>
      <c r="O4" s="241">
        <f>+'Monthly Interactions-$'!O4/'Monthly Interactions-Energy'!O4</f>
        <v>26.935805536168392</v>
      </c>
      <c r="P4" s="241">
        <f>+'Monthly Interactions-$'!P4/'Monthly Interactions-Energy'!P4</f>
        <v>27.848286434900949</v>
      </c>
      <c r="Q4" s="241">
        <f>+'Monthly Interactions-$'!Q4/'Monthly Interactions-Energy'!Q4</f>
        <v>30.530966549149667</v>
      </c>
      <c r="R4" s="241">
        <f>+'Monthly Interactions-$'!R4/'Monthly Interactions-Energy'!R4</f>
        <v>30.758692437126967</v>
      </c>
      <c r="S4" s="241">
        <f>+'Monthly Interactions-$'!S4/'Monthly Interactions-Energy'!S4</f>
        <v>27.083154648096894</v>
      </c>
      <c r="T4" s="241">
        <f>+'Monthly Interactions-$'!T4/'Monthly Interactions-Energy'!T4</f>
        <v>27.636937579920282</v>
      </c>
      <c r="U4" s="241">
        <f>+'Monthly Interactions-$'!U4/'Monthly Interactions-Energy'!U4</f>
        <v>27.027191088367196</v>
      </c>
      <c r="V4" s="241">
        <f>+'Monthly Interactions-$'!V4/'Monthly Interactions-Energy'!V4</f>
        <v>29.794818835478829</v>
      </c>
      <c r="W4" s="241">
        <f>+'Monthly Interactions-$'!W4/'Monthly Interactions-Energy'!W4</f>
        <v>32.529858636517602</v>
      </c>
      <c r="X4" s="241">
        <f>+'Monthly Interactions-$'!X4/'Monthly Interactions-Energy'!X4</f>
        <v>31.453299970578524</v>
      </c>
      <c r="Y4" s="241">
        <f>+'Monthly Interactions-$'!Y4/'Monthly Interactions-Energy'!Y4</f>
        <v>27.493000451733103</v>
      </c>
      <c r="Z4" s="241">
        <f>+'Monthly Interactions-$'!Z4/'Monthly Interactions-Energy'!Z4</f>
        <v>27.574666206998756</v>
      </c>
      <c r="AA4" s="241">
        <f>+'Monthly Interactions-$'!AA4/'Monthly Interactions-Energy'!AA4</f>
        <v>27.792900733037229</v>
      </c>
      <c r="AB4" s="241">
        <f>+'Monthly Interactions-$'!AB4/'Monthly Interactions-Energy'!AB4</f>
        <v>27.140279871765483</v>
      </c>
      <c r="AC4" s="241">
        <f>+'Monthly Interactions-$'!AC4/'Monthly Interactions-Energy'!AC4</f>
        <v>31.408267360495493</v>
      </c>
      <c r="AD4" s="241">
        <f>+'Monthly Interactions-$'!AD4/'Monthly Interactions-Energy'!AD4</f>
        <v>31.6466111500119</v>
      </c>
      <c r="AE4" s="241">
        <f>+'Monthly Interactions-$'!AE4/'Monthly Interactions-Energy'!AE4</f>
        <v>28.060883502690537</v>
      </c>
      <c r="AF4" s="241">
        <f>+'Monthly Interactions-$'!AF4/'Monthly Interactions-Energy'!AF4</f>
        <v>28.627626146734702</v>
      </c>
      <c r="AG4" s="241">
        <f>+'Monthly Interactions-$'!AG4/'Monthly Interactions-Energy'!AG4</f>
        <v>28.43930794701501</v>
      </c>
      <c r="AH4" s="241">
        <f>+'Monthly Interactions-$'!AH4/'Monthly Interactions-Energy'!AH4</f>
        <v>31.815371117391884</v>
      </c>
      <c r="AI4" s="241">
        <f>+'Monthly Interactions-$'!AI4/'Monthly Interactions-Energy'!AI4</f>
        <v>34.495140565415724</v>
      </c>
      <c r="AJ4" s="241">
        <f>+'Monthly Interactions-$'!AJ4/'Monthly Interactions-Energy'!AJ4</f>
        <v>33.314149681095955</v>
      </c>
      <c r="AK4" s="241">
        <f>+'Monthly Interactions-$'!AK4/'Monthly Interactions-Energy'!AK4</f>
        <v>28.67413633837177</v>
      </c>
      <c r="AL4" s="241">
        <f>+'Monthly Interactions-$'!AL4/'Monthly Interactions-Energy'!AL4</f>
        <v>28.641555268056759</v>
      </c>
      <c r="AM4" s="241">
        <f>+'Monthly Interactions-$'!AM4/'Monthly Interactions-Energy'!AM4</f>
        <v>28.91163007063561</v>
      </c>
      <c r="AN4" s="241">
        <f>+'Monthly Interactions-$'!AN4/'Monthly Interactions-Energy'!AN4</f>
        <v>28.722427058581268</v>
      </c>
      <c r="AO4" s="241">
        <f>+'Monthly Interactions-$'!AO4/'Monthly Interactions-Energy'!AO4</f>
        <v>33.686246976742162</v>
      </c>
      <c r="AP4" s="241">
        <f>+'Monthly Interactions-$'!AP4/'Monthly Interactions-Energy'!AP4</f>
        <v>33.952670945092414</v>
      </c>
      <c r="AQ4" s="241">
        <f>+'Monthly Interactions-$'!AQ4/'Monthly Interactions-Energy'!AQ4</f>
        <v>29.787534972233264</v>
      </c>
      <c r="AR4" s="241">
        <f>+'Monthly Interactions-$'!AR4/'Monthly Interactions-Energy'!AR4</f>
        <v>30.37010434336392</v>
      </c>
      <c r="AS4" s="241">
        <f>+'Monthly Interactions-$'!AS4/'Monthly Interactions-Energy'!AS4</f>
        <v>30.065171891951319</v>
      </c>
      <c r="AT4" s="241">
        <f>+'Monthly Interactions-$'!AT4/'Monthly Interactions-Energy'!AT4</f>
        <v>33.308920708253439</v>
      </c>
      <c r="AU4" s="241">
        <f>+'Monthly Interactions-$'!AU4/'Monthly Interactions-Energy'!AU4</f>
        <v>37.132057929059286</v>
      </c>
      <c r="AV4" s="241">
        <f>+'Monthly Interactions-$'!AV4/'Monthly Interactions-Energy'!AV4</f>
        <v>35.858369912687074</v>
      </c>
      <c r="AW4" s="241">
        <f>+'Monthly Interactions-$'!AW4/'Monthly Interactions-Energy'!AW4</f>
        <v>30.976843530408139</v>
      </c>
      <c r="AX4" s="241">
        <f>+'Monthly Interactions-$'!AX4/'Monthly Interactions-Energy'!AX4</f>
        <v>30.653312701439017</v>
      </c>
      <c r="AY4" s="241">
        <f>+'Monthly Interactions-$'!AY4/'Monthly Interactions-Energy'!AY4</f>
        <v>30.982034405645535</v>
      </c>
      <c r="AZ4" s="241">
        <f>+'Monthly Interactions-$'!AZ4/'Monthly Interactions-Energy'!AZ4</f>
        <v>30.689883407231743</v>
      </c>
      <c r="BA4" s="241">
        <f>+'Monthly Interactions-$'!BA4/'Monthly Interactions-Energy'!BA4</f>
        <v>35.009683642120685</v>
      </c>
      <c r="BB4" s="241">
        <f>+'Monthly Interactions-$'!BB4/'Monthly Interactions-Energy'!BB4</f>
        <v>35.525865834604907</v>
      </c>
      <c r="BC4" s="241">
        <f>+'Monthly Interactions-$'!BC4/'Monthly Interactions-Energy'!BC4</f>
        <v>31.436410912926753</v>
      </c>
      <c r="BD4" s="241">
        <f>+'Monthly Interactions-$'!BD4/'Monthly Interactions-Energy'!BD4</f>
        <v>32.032309027132804</v>
      </c>
      <c r="BE4" s="241">
        <f>+'Monthly Interactions-$'!BE4/'Monthly Interactions-Energy'!BE4</f>
        <v>30.780264420113937</v>
      </c>
      <c r="BF4" s="241">
        <f>+'Monthly Interactions-$'!BF4/'Monthly Interactions-Energy'!BF4</f>
        <v>34.306566495762929</v>
      </c>
      <c r="BG4" s="241">
        <f>+'Monthly Interactions-$'!BG4/'Monthly Interactions-Energy'!BG4</f>
        <v>37.609880504072322</v>
      </c>
      <c r="BH4" s="241">
        <f>+'Monthly Interactions-$'!BH4/'Monthly Interactions-Energy'!BH4</f>
        <v>36.388488520723214</v>
      </c>
      <c r="BI4" s="241">
        <f>+'Monthly Interactions-$'!BI4/'Monthly Interactions-Energy'!BI4</f>
        <v>31.436198049033731</v>
      </c>
      <c r="BJ4" s="241">
        <f>+'Monthly Interactions-$'!BJ4/'Monthly Interactions-Energy'!BJ4</f>
        <v>31.484498360313331</v>
      </c>
      <c r="BK4" s="241">
        <f>+'Monthly Interactions-$'!BK4/'Monthly Interactions-Energy'!BK4</f>
        <v>31.838476687272024</v>
      </c>
      <c r="BL4" s="241">
        <f>+'Monthly Interactions-$'!BL4/'Monthly Interactions-Energy'!BL4</f>
        <v>32.277383904754487</v>
      </c>
      <c r="BM4" s="241">
        <f>+'Monthly Interactions-$'!BM4/'Monthly Interactions-Energy'!BM4</f>
        <v>36.7269325757686</v>
      </c>
      <c r="BN4" s="241">
        <f>+'Monthly Interactions-$'!BN4/'Monthly Interactions-Energy'!BN4</f>
        <v>37.300313681167772</v>
      </c>
      <c r="BO4" s="241">
        <f>+'Monthly Interactions-$'!BO4/'Monthly Interactions-Energy'!BO4</f>
        <v>33.671806982617468</v>
      </c>
      <c r="BP4" s="241">
        <f>+'Monthly Interactions-$'!BP4/'Monthly Interactions-Energy'!BP4</f>
        <v>34.771838429097265</v>
      </c>
      <c r="BQ4" s="241">
        <f>+'Monthly Interactions-$'!BQ4/'Monthly Interactions-Energy'!BQ4</f>
        <v>34.355272462167754</v>
      </c>
      <c r="BR4" s="241">
        <f>+'Monthly Interactions-$'!BR4/'Monthly Interactions-Energy'!BR4</f>
        <v>38.939417524057866</v>
      </c>
      <c r="BS4" s="241">
        <f>+'Monthly Interactions-$'!BS4/'Monthly Interactions-Energy'!BS4</f>
        <v>44.378662741426567</v>
      </c>
      <c r="BT4" s="241">
        <f>+'Monthly Interactions-$'!BT4/'Monthly Interactions-Energy'!BT4</f>
        <v>43.704601610534198</v>
      </c>
      <c r="BU4" s="241">
        <f>+'Monthly Interactions-$'!BU4/'Monthly Interactions-Energy'!BU4</f>
        <v>38.254989684584586</v>
      </c>
      <c r="BV4" s="241">
        <f>+'Monthly Interactions-$'!BV4/'Monthly Interactions-Energy'!BV4</f>
        <v>36.701022634759205</v>
      </c>
      <c r="BW4" s="241">
        <f>+'Monthly Interactions-$'!BW4/'Monthly Interactions-Energy'!BW4</f>
        <v>38.017768521489039</v>
      </c>
      <c r="BX4" s="241">
        <f>+'Monthly Interactions-$'!BX4/'Monthly Interactions-Energy'!BX4</f>
        <v>39.390138604302777</v>
      </c>
      <c r="BY4" s="241">
        <f>+'Monthly Interactions-$'!BY4/'Monthly Interactions-Energy'!BY4</f>
        <v>41.837286157876804</v>
      </c>
      <c r="BZ4" s="241">
        <f>+'Monthly Interactions-$'!BZ4/'Monthly Interactions-Energy'!BZ4</f>
        <v>42.709253608823303</v>
      </c>
      <c r="CA4" s="241">
        <f>+'Monthly Interactions-$'!CA4/'Monthly Interactions-Energy'!CA4</f>
        <v>40.080291314554024</v>
      </c>
      <c r="CB4" s="241">
        <f>+'Monthly Interactions-$'!CB4/'Monthly Interactions-Energy'!CB4</f>
        <v>41.071057208037217</v>
      </c>
      <c r="CC4" s="241">
        <f>+'Monthly Interactions-$'!CC4/'Monthly Interactions-Energy'!CC4</f>
        <v>40.27942479631961</v>
      </c>
      <c r="CD4" s="241">
        <f>+'Monthly Interactions-$'!CD4/'Monthly Interactions-Energy'!CD4</f>
        <v>45.932755142365089</v>
      </c>
      <c r="CE4" s="241">
        <f>+'Monthly Interactions-$'!CE4/'Monthly Interactions-Energy'!CE4</f>
        <v>56.426363894141751</v>
      </c>
      <c r="CF4" s="241">
        <f>+'Monthly Interactions-$'!CF4/'Monthly Interactions-Energy'!CF4</f>
        <v>55.269783541148897</v>
      </c>
      <c r="CG4" s="241">
        <f>+'Monthly Interactions-$'!CG4/'Monthly Interactions-Energy'!CG4</f>
        <v>46.083315818456995</v>
      </c>
      <c r="CH4" s="241">
        <f>+'Monthly Interactions-$'!CH4/'Monthly Interactions-Energy'!CH4</f>
        <v>43.752490567033981</v>
      </c>
      <c r="CI4" s="241">
        <f>+'Monthly Interactions-$'!CI4/'Monthly Interactions-Energy'!CI4</f>
        <v>45.974982750389927</v>
      </c>
      <c r="CJ4" s="241">
        <f>+'Monthly Interactions-$'!CJ4/'Monthly Interactions-Energy'!CJ4</f>
        <v>47.459249984984645</v>
      </c>
      <c r="CK4" s="241">
        <f>+'Monthly Interactions-$'!CK4/'Monthly Interactions-Energy'!CK4</f>
        <v>47.59511766457527</v>
      </c>
      <c r="CL4" s="241">
        <f>+'Monthly Interactions-$'!CL4/'Monthly Interactions-Energy'!CL4</f>
        <v>48.051510690048417</v>
      </c>
      <c r="CM4" s="241">
        <f>+'Monthly Interactions-$'!CM4/'Monthly Interactions-Energy'!CM4</f>
        <v>45.783246366436146</v>
      </c>
      <c r="CN4" s="241">
        <f>+'Monthly Interactions-$'!CN4/'Monthly Interactions-Energy'!CN4</f>
        <v>46.41883692090979</v>
      </c>
      <c r="CO4" s="241">
        <f>+'Monthly Interactions-$'!CO4/'Monthly Interactions-Energy'!CO4</f>
        <v>46.13794901003557</v>
      </c>
      <c r="CP4" s="241">
        <f>+'Monthly Interactions-$'!CP4/'Monthly Interactions-Energy'!CP4</f>
        <v>52.657600394953853</v>
      </c>
      <c r="CQ4" s="241">
        <f>+'Monthly Interactions-$'!CQ4/'Monthly Interactions-Energy'!CQ4</f>
        <v>64.601089675135981</v>
      </c>
      <c r="CR4" s="241">
        <f>+'Monthly Interactions-$'!CR4/'Monthly Interactions-Energy'!CR4</f>
        <v>61.940478803861218</v>
      </c>
      <c r="CS4" s="241">
        <f>+'Monthly Interactions-$'!CS4/'Monthly Interactions-Energy'!CS4</f>
        <v>50.160692393750999</v>
      </c>
      <c r="CT4" s="241">
        <f>+'Monthly Interactions-$'!CT4/'Monthly Interactions-Energy'!CT4</f>
        <v>47.446854291361113</v>
      </c>
      <c r="CU4" s="241">
        <f>+'Monthly Interactions-$'!CU4/'Monthly Interactions-Energy'!CU4</f>
        <v>48.287354153521242</v>
      </c>
      <c r="CV4" s="241">
        <f>+'Monthly Interactions-$'!CV4/'Monthly Interactions-Energy'!CV4</f>
        <v>49.461107537352198</v>
      </c>
      <c r="CW4" s="241">
        <f>+'Monthly Interactions-$'!CW4/'Monthly Interactions-Energy'!CW4</f>
        <v>46.546802561827576</v>
      </c>
      <c r="CX4" s="241">
        <f>+'Monthly Interactions-$'!CX4/'Monthly Interactions-Energy'!CX4</f>
        <v>46.244008165885013</v>
      </c>
      <c r="CY4" s="241">
        <f>+'Monthly Interactions-$'!CY4/'Monthly Interactions-Energy'!CY4</f>
        <v>44.064000501830542</v>
      </c>
      <c r="CZ4" s="241">
        <f>+'Monthly Interactions-$'!CZ4/'Monthly Interactions-Energy'!CZ4</f>
        <v>43.407216565479438</v>
      </c>
      <c r="DA4" s="241">
        <f>+'Monthly Interactions-$'!DA4/'Monthly Interactions-Energy'!DA4</f>
        <v>42.094201306290842</v>
      </c>
      <c r="DB4" s="241">
        <f>+'Monthly Interactions-$'!DB4/'Monthly Interactions-Energy'!DB4</f>
        <v>44.661094492451312</v>
      </c>
      <c r="DC4" s="241">
        <f>+'Monthly Interactions-$'!DC4/'Monthly Interactions-Energy'!DC4</f>
        <v>55.284249697955872</v>
      </c>
      <c r="DD4" s="241">
        <f>+'Monthly Interactions-$'!DD4/'Monthly Interactions-Energy'!DD4</f>
        <v>51.507183359285484</v>
      </c>
      <c r="DE4" s="241">
        <f>+'Monthly Interactions-$'!DE4/'Monthly Interactions-Energy'!DE4</f>
        <v>44.007587267676215</v>
      </c>
      <c r="DF4" s="241">
        <f>+'Monthly Interactions-$'!DF4/'Monthly Interactions-Energy'!DF4</f>
        <v>42.575749882711825</v>
      </c>
      <c r="DG4" s="241">
        <f>+'Monthly Interactions-$'!DG4/'Monthly Interactions-Energy'!DG4</f>
        <v>45.555661895308027</v>
      </c>
      <c r="DH4" s="241">
        <f>+'Monthly Interactions-$'!DH4/'Monthly Interactions-Energy'!DH4</f>
        <v>45.762055254578499</v>
      </c>
      <c r="DI4" s="241">
        <f>+'Monthly Interactions-$'!DI4/'Monthly Interactions-Energy'!DI4</f>
        <v>47.681490435277539</v>
      </c>
      <c r="DJ4" s="241">
        <f>+'Monthly Interactions-$'!DJ4/'Monthly Interactions-Energy'!DJ4</f>
        <v>47.249849140697592</v>
      </c>
      <c r="DK4" s="241">
        <f>+'Monthly Interactions-$'!DK4/'Monthly Interactions-Energy'!DK4</f>
        <v>45.330986362126758</v>
      </c>
      <c r="DL4" s="241">
        <f>+'Monthly Interactions-$'!DL4/'Monthly Interactions-Energy'!DL4</f>
        <v>44.402192515002803</v>
      </c>
      <c r="DM4" s="241">
        <f>+'Monthly Interactions-$'!DM4/'Monthly Interactions-Energy'!DM4</f>
        <v>43.028938677030247</v>
      </c>
      <c r="DN4" s="241">
        <f>+'Monthly Interactions-$'!DN4/'Monthly Interactions-Energy'!DN4</f>
        <v>45.707751692501411</v>
      </c>
      <c r="DO4" s="241">
        <f>+'Monthly Interactions-$'!DO4/'Monthly Interactions-Energy'!DO4</f>
        <v>56.024175600314557</v>
      </c>
      <c r="DP4" s="241">
        <f>+'Monthly Interactions-$'!DP4/'Monthly Interactions-Energy'!DP4</f>
        <v>51.083348039699409</v>
      </c>
      <c r="DQ4" s="241">
        <f>+'Monthly Interactions-$'!DQ4/'Monthly Interactions-Energy'!DQ4</f>
        <v>45.202474917655117</v>
      </c>
      <c r="DR4" s="241">
        <f>+'Monthly Interactions-$'!DR4/'Monthly Interactions-Energy'!DR4</f>
        <v>44.302636263387058</v>
      </c>
      <c r="DS4" s="241">
        <f>+'Monthly Interactions-$'!DS4/'Monthly Interactions-Energy'!DS4</f>
        <v>47.097617051286001</v>
      </c>
      <c r="DT4" s="241">
        <f>+'Monthly Interactions-$'!DT4/'Monthly Interactions-Energy'!DT4</f>
        <v>47.530822580832023</v>
      </c>
      <c r="DU4" s="241">
        <f>+'Monthly Interactions-$'!DU4/'Monthly Interactions-Energy'!DU4</f>
        <v>49.046425723035291</v>
      </c>
      <c r="DV4" s="241">
        <f>+'Monthly Interactions-$'!DV4/'Monthly Interactions-Energy'!DV4</f>
        <v>48.196307305691775</v>
      </c>
      <c r="DW4" s="241">
        <f>+'Monthly Interactions-$'!DW4/'Monthly Interactions-Energy'!DW4</f>
        <v>46.679677961306538</v>
      </c>
      <c r="DX4" s="241">
        <f>+'Monthly Interactions-$'!DX4/'Monthly Interactions-Energy'!DX4</f>
        <v>46.155618886819695</v>
      </c>
      <c r="DY4" s="241">
        <f>+'Monthly Interactions-$'!DY4/'Monthly Interactions-Energy'!DY4</f>
        <v>44.768132388652873</v>
      </c>
      <c r="DZ4" s="241">
        <f>+'Monthly Interactions-$'!DZ4/'Monthly Interactions-Energy'!DZ4</f>
        <v>46.308763376568152</v>
      </c>
      <c r="EA4" s="241">
        <f>+'Monthly Interactions-$'!EA4/'Monthly Interactions-Energy'!EA4</f>
        <v>55.787578608331259</v>
      </c>
      <c r="EB4" s="241">
        <f>+'Monthly Interactions-$'!EB4/'Monthly Interactions-Energy'!EB4</f>
        <v>51.369432653836853</v>
      </c>
      <c r="EC4" s="241">
        <f>+'Monthly Interactions-$'!EC4/'Monthly Interactions-Energy'!EC4</f>
        <v>46.720758789760296</v>
      </c>
      <c r="ED4" s="241">
        <f>+'Monthly Interactions-$'!ED4/'Monthly Interactions-Energy'!ED4</f>
        <v>44.583072091324681</v>
      </c>
      <c r="EE4" s="241">
        <f>+'Monthly Interactions-$'!EE4/'Monthly Interactions-Energy'!EE4</f>
        <v>47.358875904838406</v>
      </c>
      <c r="EF4" s="241">
        <f>+'Monthly Interactions-$'!EF4/'Monthly Interactions-Energy'!EF4</f>
        <v>48.213504272423904</v>
      </c>
      <c r="EG4" s="241">
        <f>+'Monthly Interactions-$'!EG4/'Monthly Interactions-Energy'!EG4</f>
        <v>49.452222846425194</v>
      </c>
      <c r="EH4" s="241">
        <f>+'Monthly Interactions-$'!EH4/'Monthly Interactions-Energy'!EH4</f>
        <v>49.198087234285964</v>
      </c>
      <c r="EI4" s="241">
        <f>+'Monthly Interactions-$'!EI4/'Monthly Interactions-Energy'!EI4</f>
        <v>47.914367541956516</v>
      </c>
      <c r="EJ4" s="241">
        <f>+'Monthly Interactions-$'!EJ4/'Monthly Interactions-Energy'!EJ4</f>
        <v>46.863278878775631</v>
      </c>
      <c r="EK4" s="241">
        <f>+'Monthly Interactions-$'!EK4/'Monthly Interactions-Energy'!EK4</f>
        <v>46.09605813593631</v>
      </c>
      <c r="EL4" s="241">
        <f>+'Monthly Interactions-$'!EL4/'Monthly Interactions-Energy'!EL4</f>
        <v>46.567800961691425</v>
      </c>
      <c r="EM4" s="241">
        <f>+'Monthly Interactions-$'!EM4/'Monthly Interactions-Energy'!EM4</f>
        <v>56.92423354883995</v>
      </c>
      <c r="EN4" s="241">
        <f>+'Monthly Interactions-$'!EN4/'Monthly Interactions-Energy'!EN4</f>
        <v>54.455622278605141</v>
      </c>
      <c r="EO4" s="241">
        <f>+'Monthly Interactions-$'!EO4/'Monthly Interactions-Energy'!EO4</f>
        <v>48.325727832875486</v>
      </c>
      <c r="EP4" s="241">
        <f>+'Monthly Interactions-$'!EP4/'Monthly Interactions-Energy'!EP4</f>
        <v>46.100385975292802</v>
      </c>
      <c r="EQ4" s="241">
        <f>+'Monthly Interactions-$'!EQ4/'Monthly Interactions-Energy'!EQ4</f>
        <v>48.574435537836919</v>
      </c>
      <c r="ER4" s="241">
        <f>+'Monthly Interactions-$'!ER4/'Monthly Interactions-Energy'!ER4</f>
        <v>49.742878621255194</v>
      </c>
      <c r="ES4" s="241">
        <f>+'Monthly Interactions-$'!ES4/'Monthly Interactions-Energy'!ES4</f>
        <v>51.822773531951981</v>
      </c>
      <c r="ET4" s="241">
        <f>+'Monthly Interactions-$'!ET4/'Monthly Interactions-Energy'!ET4</f>
        <v>51.136048563436134</v>
      </c>
      <c r="EU4" s="241">
        <f>+'Monthly Interactions-$'!EU4/'Monthly Interactions-Energy'!EU4</f>
        <v>49.600606873183018</v>
      </c>
      <c r="EV4" s="241">
        <f>+'Monthly Interactions-$'!EV4/'Monthly Interactions-Energy'!EV4</f>
        <v>48.594927878068397</v>
      </c>
      <c r="EW4" s="241">
        <f>+'Monthly Interactions-$'!EW4/'Monthly Interactions-Energy'!EW4</f>
        <v>47.617858165540774</v>
      </c>
      <c r="EX4" s="241">
        <f>+'Monthly Interactions-$'!EX4/'Monthly Interactions-Energy'!EX4</f>
        <v>48.763254537870729</v>
      </c>
      <c r="EY4" s="241">
        <f>+'Monthly Interactions-$'!EY4/'Monthly Interactions-Energy'!EY4</f>
        <v>58.975195863826983</v>
      </c>
      <c r="EZ4" s="241">
        <f>+'Monthly Interactions-$'!EZ4/'Monthly Interactions-Energy'!EZ4</f>
        <v>56.233868610460412</v>
      </c>
      <c r="FA4" s="241">
        <f>+'Monthly Interactions-$'!FA4/'Monthly Interactions-Energy'!FA4</f>
        <v>48.893797132581575</v>
      </c>
      <c r="FB4" s="241">
        <f>+'Monthly Interactions-$'!FB4/'Monthly Interactions-Energy'!FB4</f>
        <v>48.51647383144735</v>
      </c>
      <c r="FC4" s="241">
        <f>+'Monthly Interactions-$'!FC4/'Monthly Interactions-Energy'!FC4</f>
        <v>50.791837777583432</v>
      </c>
      <c r="FD4" s="241">
        <f>+'Monthly Interactions-$'!FD4/'Monthly Interactions-Energy'!FD4</f>
        <v>51.922461789316088</v>
      </c>
      <c r="FE4" s="241">
        <f>+'Monthly Interactions-$'!FE4/'Monthly Interactions-Energy'!FE4</f>
        <v>55.245100395692027</v>
      </c>
      <c r="FF4" s="241">
        <f>+'Monthly Interactions-$'!FF4/'Monthly Interactions-Energy'!FF4</f>
        <v>54.722104696466616</v>
      </c>
      <c r="FG4" s="241">
        <f>+'Monthly Interactions-$'!FG4/'Monthly Interactions-Energy'!FG4</f>
        <v>53.701712937686722</v>
      </c>
      <c r="FH4" s="241">
        <f>+'Monthly Interactions-$'!FH4/'Monthly Interactions-Energy'!FH4</f>
        <v>52.561060558181303</v>
      </c>
      <c r="FI4" s="241">
        <f>+'Monthly Interactions-$'!FI4/'Monthly Interactions-Energy'!FI4</f>
        <v>51.4583016162414</v>
      </c>
      <c r="FJ4" s="241">
        <f>+'Monthly Interactions-$'!FJ4/'Monthly Interactions-Energy'!FJ4</f>
        <v>52.891492198657225</v>
      </c>
      <c r="FK4" s="241">
        <f>+'Monthly Interactions-$'!FK4/'Monthly Interactions-Energy'!FK4</f>
        <v>62.965048205547376</v>
      </c>
      <c r="FL4" s="241">
        <f>+'Monthly Interactions-$'!FL4/'Monthly Interactions-Energy'!FL4</f>
        <v>60.196165663452199</v>
      </c>
      <c r="FM4" s="241">
        <f>+'Monthly Interactions-$'!FM4/'Monthly Interactions-Energy'!FM4</f>
        <v>53.185654344472304</v>
      </c>
      <c r="FN4" s="241">
        <f>+'Monthly Interactions-$'!FN4/'Monthly Interactions-Energy'!FN4</f>
        <v>53.137951400912854</v>
      </c>
      <c r="FO4" s="241">
        <f>+'Monthly Interactions-$'!FO4/'Monthly Interactions-Energy'!FO4</f>
        <v>54.873931153138571</v>
      </c>
      <c r="FP4" s="241">
        <f>+'Monthly Interactions-$'!FP4/'Monthly Interactions-Energy'!FP4</f>
        <v>55.780025964105647</v>
      </c>
      <c r="FQ4" s="241">
        <f>+'Monthly Interactions-$'!FQ4/'Monthly Interactions-Energy'!FQ4</f>
        <v>58.470624158399076</v>
      </c>
      <c r="FR4" s="241">
        <f>+'Monthly Interactions-$'!FR4/'Monthly Interactions-Energy'!FR4</f>
        <v>57.939704858692927</v>
      </c>
      <c r="FS4" s="241">
        <f>+'Monthly Interactions-$'!FS4/'Monthly Interactions-Energy'!FS4</f>
        <v>56.965691112627432</v>
      </c>
      <c r="FT4" s="241">
        <f>+'Monthly Interactions-$'!FT4/'Monthly Interactions-Energy'!FT4</f>
        <v>55.119671029747408</v>
      </c>
      <c r="FU4" s="241">
        <f>+'Monthly Interactions-$'!FU4/'Monthly Interactions-Energy'!FU4</f>
        <v>54.258547154230818</v>
      </c>
      <c r="FV4" s="241">
        <f>+'Monthly Interactions-$'!FV4/'Monthly Interactions-Energy'!FV4</f>
        <v>55.839756696217975</v>
      </c>
      <c r="FW4" s="241">
        <f>+'Monthly Interactions-$'!FW4/'Monthly Interactions-Energy'!FW4</f>
        <v>65.739961038932563</v>
      </c>
      <c r="FX4" s="241">
        <f>+'Monthly Interactions-$'!FX4/'Monthly Interactions-Energy'!FX4</f>
        <v>62.313732191503831</v>
      </c>
      <c r="FY4" s="241">
        <f>+'Monthly Interactions-$'!FY4/'Monthly Interactions-Energy'!FY4</f>
        <v>55.59575235999948</v>
      </c>
      <c r="FZ4" s="241">
        <f>+'Monthly Interactions-$'!FZ4/'Monthly Interactions-Energy'!FZ4</f>
        <v>55.881431785580354</v>
      </c>
      <c r="GA4" s="241">
        <f>+'Monthly Interactions-$'!GA4/'Monthly Interactions-Energy'!GA4</f>
        <v>58.098310363609222</v>
      </c>
      <c r="GB4" s="241">
        <f>+'Monthly Interactions-$'!GB4/'Monthly Interactions-Energy'!GB4</f>
        <v>58.950854800375609</v>
      </c>
    </row>
    <row r="5" spans="2:184">
      <c r="B5" s="19" t="s">
        <v>67</v>
      </c>
      <c r="C5" s="21" t="s">
        <v>61</v>
      </c>
      <c r="D5" s="19" t="s">
        <v>70</v>
      </c>
      <c r="E5" s="241">
        <f>+'Monthly Interactions-$'!E5/'Monthly Interactions-Energy'!E5</f>
        <v>22.666909642103018</v>
      </c>
      <c r="F5" s="241">
        <f>+'Monthly Interactions-$'!F5/'Monthly Interactions-Energy'!F5</f>
        <v>23.171208620021009</v>
      </c>
      <c r="G5" s="241">
        <f>+'Monthly Interactions-$'!G5/'Monthly Interactions-Energy'!G5</f>
        <v>22.018666936035814</v>
      </c>
      <c r="H5" s="241">
        <f>+'Monthly Interactions-$'!H5/'Monthly Interactions-Energy'!H5</f>
        <v>18.176164286533542</v>
      </c>
      <c r="I5" s="241">
        <f>+'Monthly Interactions-$'!I5/'Monthly Interactions-Energy'!I5</f>
        <v>15.937145776620639</v>
      </c>
      <c r="J5" s="241">
        <f>+'Monthly Interactions-$'!J5/'Monthly Interactions-Energy'!J5</f>
        <v>12.429274993834827</v>
      </c>
      <c r="K5" s="241">
        <f>+'Monthly Interactions-$'!K5/'Monthly Interactions-Energy'!K5</f>
        <v>12.43723426763629</v>
      </c>
      <c r="L5" s="241">
        <f>+'Monthly Interactions-$'!L5/'Monthly Interactions-Energy'!L5</f>
        <v>13.143341796622227</v>
      </c>
      <c r="M5" s="241">
        <f>+'Monthly Interactions-$'!M5/'Monthly Interactions-Energy'!M5</f>
        <v>14.582154809678022</v>
      </c>
      <c r="N5" s="241">
        <f>+'Monthly Interactions-$'!N5/'Monthly Interactions-Energy'!N5</f>
        <v>16.769738830804599</v>
      </c>
      <c r="O5" s="241">
        <f>+'Monthly Interactions-$'!O5/'Monthly Interactions-Energy'!O5</f>
        <v>18.062841600333574</v>
      </c>
      <c r="P5" s="241">
        <f>+'Monthly Interactions-$'!P5/'Monthly Interactions-Energy'!P5</f>
        <v>17.893075039217766</v>
      </c>
      <c r="Q5" s="241">
        <f>+'Monthly Interactions-$'!Q5/'Monthly Interactions-Energy'!Q5</f>
        <v>22.775451863621981</v>
      </c>
      <c r="R5" s="241">
        <f>+'Monthly Interactions-$'!R5/'Monthly Interactions-Energy'!R5</f>
        <v>23.273997096090124</v>
      </c>
      <c r="S5" s="241">
        <f>+'Monthly Interactions-$'!S5/'Monthly Interactions-Energy'!S5</f>
        <v>20.860438195791822</v>
      </c>
      <c r="T5" s="241">
        <f>+'Monthly Interactions-$'!T5/'Monthly Interactions-Energy'!T5</f>
        <v>18.045499204677927</v>
      </c>
      <c r="U5" s="241">
        <f>+'Monthly Interactions-$'!U5/'Monthly Interactions-Energy'!U5</f>
        <v>15.956496934507221</v>
      </c>
      <c r="V5" s="241">
        <f>+'Monthly Interactions-$'!V5/'Monthly Interactions-Energy'!V5</f>
        <v>12.940994793256287</v>
      </c>
      <c r="W5" s="241">
        <f>+'Monthly Interactions-$'!W5/'Monthly Interactions-Energy'!W5</f>
        <v>12.683525754376177</v>
      </c>
      <c r="X5" s="241">
        <f>+'Monthly Interactions-$'!X5/'Monthly Interactions-Energy'!X5</f>
        <v>13.407739534288259</v>
      </c>
      <c r="Y5" s="241">
        <f>+'Monthly Interactions-$'!Y5/'Monthly Interactions-Energy'!Y5</f>
        <v>14.638255756884712</v>
      </c>
      <c r="Z5" s="241">
        <f>+'Monthly Interactions-$'!Z5/'Monthly Interactions-Energy'!Z5</f>
        <v>16.937702305639331</v>
      </c>
      <c r="AA5" s="241">
        <f>+'Monthly Interactions-$'!AA5/'Monthly Interactions-Energy'!AA5</f>
        <v>18.636021191484119</v>
      </c>
      <c r="AB5" s="241">
        <f>+'Monthly Interactions-$'!AB5/'Monthly Interactions-Energy'!AB5</f>
        <v>17.436057658373262</v>
      </c>
      <c r="AC5" s="241">
        <f>+'Monthly Interactions-$'!AC5/'Monthly Interactions-Energy'!AC5</f>
        <v>23.431478377580834</v>
      </c>
      <c r="AD5" s="241">
        <f>+'Monthly Interactions-$'!AD5/'Monthly Interactions-Energy'!AD5</f>
        <v>23.936978320531487</v>
      </c>
      <c r="AE5" s="241">
        <f>+'Monthly Interactions-$'!AE5/'Monthly Interactions-Energy'!AE5</f>
        <v>21.614401235826961</v>
      </c>
      <c r="AF5" s="241">
        <f>+'Monthly Interactions-$'!AF5/'Monthly Interactions-Energy'!AF5</f>
        <v>18.690225405896857</v>
      </c>
      <c r="AG5" s="241">
        <f>+'Monthly Interactions-$'!AG5/'Monthly Interactions-Energy'!AG5</f>
        <v>16.788930415838031</v>
      </c>
      <c r="AH5" s="241">
        <f>+'Monthly Interactions-$'!AH5/'Monthly Interactions-Energy'!AH5</f>
        <v>13.81254673065272</v>
      </c>
      <c r="AI5" s="241">
        <f>+'Monthly Interactions-$'!AI5/'Monthly Interactions-Energy'!AI5</f>
        <v>13.446254141238944</v>
      </c>
      <c r="AJ5" s="241">
        <f>+'Monthly Interactions-$'!AJ5/'Monthly Interactions-Energy'!AJ5</f>
        <v>14.203736166075299</v>
      </c>
      <c r="AK5" s="241">
        <f>+'Monthly Interactions-$'!AK5/'Monthly Interactions-Energy'!AK5</f>
        <v>15.242829967866385</v>
      </c>
      <c r="AL5" s="241">
        <f>+'Monthly Interactions-$'!AL5/'Monthly Interactions-Energy'!AL5</f>
        <v>17.595847930156452</v>
      </c>
      <c r="AM5" s="241">
        <f>+'Monthly Interactions-$'!AM5/'Monthly Interactions-Energy'!AM5</f>
        <v>19.381144825814207</v>
      </c>
      <c r="AN5" s="241">
        <f>+'Monthly Interactions-$'!AN5/'Monthly Interactions-Energy'!AN5</f>
        <v>18.453421355148862</v>
      </c>
      <c r="AO5" s="241">
        <f>+'Monthly Interactions-$'!AO5/'Monthly Interactions-Energy'!AO5</f>
        <v>25.132707972398329</v>
      </c>
      <c r="AP5" s="241">
        <f>+'Monthly Interactions-$'!AP5/'Monthly Interactions-Energy'!AP5</f>
        <v>25.676620875256774</v>
      </c>
      <c r="AQ5" s="241">
        <f>+'Monthly Interactions-$'!AQ5/'Monthly Interactions-Energy'!AQ5</f>
        <v>22.936339817281521</v>
      </c>
      <c r="AR5" s="241">
        <f>+'Monthly Interactions-$'!AR5/'Monthly Interactions-Energy'!AR5</f>
        <v>19.82473719709709</v>
      </c>
      <c r="AS5" s="241">
        <f>+'Monthly Interactions-$'!AS5/'Monthly Interactions-Energy'!AS5</f>
        <v>17.742973978900849</v>
      </c>
      <c r="AT5" s="241">
        <f>+'Monthly Interactions-$'!AT5/'Monthly Interactions-Energy'!AT5</f>
        <v>14.471000460369629</v>
      </c>
      <c r="AU5" s="241">
        <f>+'Monthly Interactions-$'!AU5/'Monthly Interactions-Energy'!AU5</f>
        <v>14.470970726212567</v>
      </c>
      <c r="AV5" s="241">
        <f>+'Monthly Interactions-$'!AV5/'Monthly Interactions-Energy'!AV5</f>
        <v>15.279067991168741</v>
      </c>
      <c r="AW5" s="241">
        <f>+'Monthly Interactions-$'!AW5/'Monthly Interactions-Energy'!AW5</f>
        <v>16.469684752412483</v>
      </c>
      <c r="AX5" s="241">
        <f>+'Monthly Interactions-$'!AX5/'Monthly Interactions-Energy'!AX5</f>
        <v>18.831551052466452</v>
      </c>
      <c r="AY5" s="241">
        <f>+'Monthly Interactions-$'!AY5/'Monthly Interactions-Energy'!AY5</f>
        <v>20.766343234463577</v>
      </c>
      <c r="AZ5" s="241">
        <f>+'Monthly Interactions-$'!AZ5/'Monthly Interactions-Energy'!AZ5</f>
        <v>20.669680673715501</v>
      </c>
      <c r="BA5" s="241">
        <f>+'Monthly Interactions-$'!BA5/'Monthly Interactions-Energy'!BA5</f>
        <v>26.814023020269417</v>
      </c>
      <c r="BB5" s="241">
        <f>+'Monthly Interactions-$'!BB5/'Monthly Interactions-Energy'!BB5</f>
        <v>26.867368431526071</v>
      </c>
      <c r="BC5" s="241">
        <f>+'Monthly Interactions-$'!BC5/'Monthly Interactions-Energy'!BC5</f>
        <v>24.199222772596492</v>
      </c>
      <c r="BD5" s="241">
        <f>+'Monthly Interactions-$'!BD5/'Monthly Interactions-Energy'!BD5</f>
        <v>20.905617770265472</v>
      </c>
      <c r="BE5" s="241">
        <f>+'Monthly Interactions-$'!BE5/'Monthly Interactions-Energy'!BE5</f>
        <v>18.161900025981748</v>
      </c>
      <c r="BF5" s="241">
        <f>+'Monthly Interactions-$'!BF5/'Monthly Interactions-Energy'!BF5</f>
        <v>14.899208288832815</v>
      </c>
      <c r="BG5" s="241">
        <f>+'Monthly Interactions-$'!BG5/'Monthly Interactions-Energy'!BG5</f>
        <v>14.66986678548084</v>
      </c>
      <c r="BH5" s="241">
        <f>+'Monthly Interactions-$'!BH5/'Monthly Interactions-Energy'!BH5</f>
        <v>15.489677562092957</v>
      </c>
      <c r="BI5" s="241">
        <f>+'Monthly Interactions-$'!BI5/'Monthly Interactions-Energy'!BI5</f>
        <v>16.727776096822993</v>
      </c>
      <c r="BJ5" s="241">
        <f>+'Monthly Interactions-$'!BJ5/'Monthly Interactions-Energy'!BJ5</f>
        <v>19.34253872662077</v>
      </c>
      <c r="BK5" s="241">
        <f>+'Monthly Interactions-$'!BK5/'Monthly Interactions-Energy'!BK5</f>
        <v>21.351884552855829</v>
      </c>
      <c r="BL5" s="241">
        <f>+'Monthly Interactions-$'!BL5/'Monthly Interactions-Energy'!BL5</f>
        <v>20.73620207297677</v>
      </c>
      <c r="BM5" s="241">
        <f>+'Monthly Interactions-$'!BM5/'Monthly Interactions-Energy'!BM5</f>
        <v>27.389069751067353</v>
      </c>
      <c r="BN5" s="241">
        <f>+'Monthly Interactions-$'!BN5/'Monthly Interactions-Energy'!BN5</f>
        <v>28.207504999456756</v>
      </c>
      <c r="BO5" s="241">
        <f>+'Monthly Interactions-$'!BO5/'Monthly Interactions-Energy'!BO5</f>
        <v>25.910105263235401</v>
      </c>
      <c r="BP5" s="241">
        <f>+'Monthly Interactions-$'!BP5/'Monthly Interactions-Energy'!BP5</f>
        <v>22.696989388418061</v>
      </c>
      <c r="BQ5" s="241">
        <f>+'Monthly Interactions-$'!BQ5/'Monthly Interactions-Energy'!BQ5</f>
        <v>20.272288819160707</v>
      </c>
      <c r="BR5" s="241">
        <f>+'Monthly Interactions-$'!BR5/'Monthly Interactions-Energy'!BR5</f>
        <v>16.897423289461486</v>
      </c>
      <c r="BS5" s="241">
        <f>+'Monthly Interactions-$'!BS5/'Monthly Interactions-Energy'!BS5</f>
        <v>17.305623929486682</v>
      </c>
      <c r="BT5" s="241">
        <f>+'Monthly Interactions-$'!BT5/'Monthly Interactions-Energy'!BT5</f>
        <v>18.593864491618358</v>
      </c>
      <c r="BU5" s="241">
        <f>+'Monthly Interactions-$'!BU5/'Monthly Interactions-Energy'!BU5</f>
        <v>20.354927530066593</v>
      </c>
      <c r="BV5" s="241">
        <f>+'Monthly Interactions-$'!BV5/'Monthly Interactions-Energy'!BV5</f>
        <v>22.556196965508121</v>
      </c>
      <c r="BW5" s="241">
        <f>+'Monthly Interactions-$'!BW5/'Monthly Interactions-Energy'!BW5</f>
        <v>25.494724997215656</v>
      </c>
      <c r="BX5" s="241">
        <f>+'Monthly Interactions-$'!BX5/'Monthly Interactions-Energy'!BX5</f>
        <v>25.305122133047224</v>
      </c>
      <c r="BY5" s="241">
        <f>+'Monthly Interactions-$'!BY5/'Monthly Interactions-Energy'!BY5</f>
        <v>31.198670795881597</v>
      </c>
      <c r="BZ5" s="241">
        <f>+'Monthly Interactions-$'!BZ5/'Monthly Interactions-Energy'!BZ5</f>
        <v>32.29819427982909</v>
      </c>
      <c r="CA5" s="241">
        <f>+'Monthly Interactions-$'!CA5/'Monthly Interactions-Energy'!CA5</f>
        <v>30.839811930713687</v>
      </c>
      <c r="CB5" s="241">
        <f>+'Monthly Interactions-$'!CB5/'Monthly Interactions-Energy'!CB5</f>
        <v>26.801264403975647</v>
      </c>
      <c r="CC5" s="241">
        <f>+'Monthly Interactions-$'!CC5/'Monthly Interactions-Energy'!CC5</f>
        <v>23.767884844054453</v>
      </c>
      <c r="CD5" s="241">
        <f>+'Monthly Interactions-$'!CD5/'Monthly Interactions-Energy'!CD5</f>
        <v>19.922738443667694</v>
      </c>
      <c r="CE5" s="241">
        <f>+'Monthly Interactions-$'!CE5/'Monthly Interactions-Energy'!CE5</f>
        <v>22.002907212131564</v>
      </c>
      <c r="CF5" s="241">
        <f>+'Monthly Interactions-$'!CF5/'Monthly Interactions-Energy'!CF5</f>
        <v>23.503256839680692</v>
      </c>
      <c r="CG5" s="241">
        <f>+'Monthly Interactions-$'!CG5/'Monthly Interactions-Energy'!CG5</f>
        <v>24.525686534381617</v>
      </c>
      <c r="CH5" s="241">
        <f>+'Monthly Interactions-$'!CH5/'Monthly Interactions-Energy'!CH5</f>
        <v>26.889673323714241</v>
      </c>
      <c r="CI5" s="241">
        <f>+'Monthly Interactions-$'!CI5/'Monthly Interactions-Energy'!CI5</f>
        <v>30.833442320627334</v>
      </c>
      <c r="CJ5" s="241">
        <f>+'Monthly Interactions-$'!CJ5/'Monthly Interactions-Energy'!CJ5</f>
        <v>30.475683725017817</v>
      </c>
      <c r="CK5" s="241">
        <f>+'Monthly Interactions-$'!CK5/'Monthly Interactions-Energy'!CK5</f>
        <v>35.501317500199988</v>
      </c>
      <c r="CL5" s="241">
        <f>+'Monthly Interactions-$'!CL5/'Monthly Interactions-Energy'!CL5</f>
        <v>36.336688875262034</v>
      </c>
      <c r="CM5" s="241">
        <f>+'Monthly Interactions-$'!CM5/'Monthly Interactions-Energy'!CM5</f>
        <v>35.243816721452177</v>
      </c>
      <c r="CN5" s="241">
        <f>+'Monthly Interactions-$'!CN5/'Monthly Interactions-Energy'!CN5</f>
        <v>30.291850004123575</v>
      </c>
      <c r="CO5" s="241">
        <f>+'Monthly Interactions-$'!CO5/'Monthly Interactions-Energy'!CO5</f>
        <v>27.234474253203654</v>
      </c>
      <c r="CP5" s="241">
        <f>+'Monthly Interactions-$'!CP5/'Monthly Interactions-Energy'!CP5</f>
        <v>22.854586983627225</v>
      </c>
      <c r="CQ5" s="241">
        <f>+'Monthly Interactions-$'!CQ5/'Monthly Interactions-Energy'!CQ5</f>
        <v>25.176903996628287</v>
      </c>
      <c r="CR5" s="241">
        <f>+'Monthly Interactions-$'!CR5/'Monthly Interactions-Energy'!CR5</f>
        <v>26.357870917100072</v>
      </c>
      <c r="CS5" s="241">
        <f>+'Monthly Interactions-$'!CS5/'Monthly Interactions-Energy'!CS5</f>
        <v>26.678034459399711</v>
      </c>
      <c r="CT5" s="241">
        <f>+'Monthly Interactions-$'!CT5/'Monthly Interactions-Energy'!CT5</f>
        <v>29.14113762496341</v>
      </c>
      <c r="CU5" s="241">
        <f>+'Monthly Interactions-$'!CU5/'Monthly Interactions-Energy'!CU5</f>
        <v>32.363301511134708</v>
      </c>
      <c r="CV5" s="241">
        <f>+'Monthly Interactions-$'!CV5/'Monthly Interactions-Energy'!CV5</f>
        <v>31.75997113630487</v>
      </c>
      <c r="CW5" s="241">
        <f>+'Monthly Interactions-$'!CW5/'Monthly Interactions-Energy'!CW5</f>
        <v>45.263042162747126</v>
      </c>
      <c r="CX5" s="241">
        <f>+'Monthly Interactions-$'!CX5/'Monthly Interactions-Energy'!CX5</f>
        <v>45.936289400184187</v>
      </c>
      <c r="CY5" s="241">
        <f>+'Monthly Interactions-$'!CY5/'Monthly Interactions-Energy'!CY5</f>
        <v>44.010722275811951</v>
      </c>
      <c r="CZ5" s="241">
        <f>+'Monthly Interactions-$'!CZ5/'Monthly Interactions-Energy'!CZ5</f>
        <v>43.562677830453616</v>
      </c>
      <c r="DA5" s="241">
        <f>+'Monthly Interactions-$'!DA5/'Monthly Interactions-Energy'!DA5</f>
        <v>40.310242429505465</v>
      </c>
      <c r="DB5" s="241">
        <f>+'Monthly Interactions-$'!DB5/'Monthly Interactions-Energy'!DB5</f>
        <v>44.334422458547465</v>
      </c>
      <c r="DC5" s="241">
        <f>+'Monthly Interactions-$'!DC5/'Monthly Interactions-Energy'!DC5</f>
        <v>50.705195117365889</v>
      </c>
      <c r="DD5" s="241">
        <f>+'Monthly Interactions-$'!DD5/'Monthly Interactions-Energy'!DD5</f>
        <v>50.695499054918514</v>
      </c>
      <c r="DE5" s="241">
        <f>+'Monthly Interactions-$'!DE5/'Monthly Interactions-Energy'!DE5</f>
        <v>40.936252662908473</v>
      </c>
      <c r="DF5" s="241">
        <f>+'Monthly Interactions-$'!DF5/'Monthly Interactions-Energy'!DF5</f>
        <v>42.590331549180561</v>
      </c>
      <c r="DG5" s="241">
        <f>+'Monthly Interactions-$'!DG5/'Monthly Interactions-Energy'!DG5</f>
        <v>43.575686126430185</v>
      </c>
      <c r="DH5" s="241">
        <f>+'Monthly Interactions-$'!DH5/'Monthly Interactions-Energy'!DH5</f>
        <v>43.52479241917851</v>
      </c>
      <c r="DI5" s="241">
        <f>+'Monthly Interactions-$'!DI5/'Monthly Interactions-Energy'!DI5</f>
        <v>46.477224334163424</v>
      </c>
      <c r="DJ5" s="241">
        <f>+'Monthly Interactions-$'!DJ5/'Monthly Interactions-Energy'!DJ5</f>
        <v>46.933449092232088</v>
      </c>
      <c r="DK5" s="241">
        <f>+'Monthly Interactions-$'!DK5/'Monthly Interactions-Energy'!DK5</f>
        <v>45.274188065265321</v>
      </c>
      <c r="DL5" s="241">
        <f>+'Monthly Interactions-$'!DL5/'Monthly Interactions-Energy'!DL5</f>
        <v>44.541571302207778</v>
      </c>
      <c r="DM5" s="241">
        <f>+'Monthly Interactions-$'!DM5/'Monthly Interactions-Energy'!DM5</f>
        <v>41.01333692305883</v>
      </c>
      <c r="DN5" s="241">
        <f>+'Monthly Interactions-$'!DN5/'Monthly Interactions-Energy'!DN5</f>
        <v>45.365018631030317</v>
      </c>
      <c r="DO5" s="241">
        <f>+'Monthly Interactions-$'!DO5/'Monthly Interactions-Energy'!DO5</f>
        <v>51.699931673163015</v>
      </c>
      <c r="DP5" s="241">
        <f>+'Monthly Interactions-$'!DP5/'Monthly Interactions-Energy'!DP5</f>
        <v>50.250461651953898</v>
      </c>
      <c r="DQ5" s="241">
        <f>+'Monthly Interactions-$'!DQ5/'Monthly Interactions-Energy'!DQ5</f>
        <v>42.037566685193916</v>
      </c>
      <c r="DR5" s="241">
        <f>+'Monthly Interactions-$'!DR5/'Monthly Interactions-Energy'!DR5</f>
        <v>44.31544747867698</v>
      </c>
      <c r="DS5" s="241">
        <f>+'Monthly Interactions-$'!DS5/'Monthly Interactions-Energy'!DS5</f>
        <v>45.046858541477945</v>
      </c>
      <c r="DT5" s="241">
        <f>+'Monthly Interactions-$'!DT5/'Monthly Interactions-Energy'!DT5</f>
        <v>45.632065373235612</v>
      </c>
      <c r="DU5" s="241">
        <f>+'Monthly Interactions-$'!DU5/'Monthly Interactions-Energy'!DU5</f>
        <v>47.820716796369119</v>
      </c>
      <c r="DV5" s="241">
        <f>+'Monthly Interactions-$'!DV5/'Monthly Interactions-Energy'!DV5</f>
        <v>47.872006726110243</v>
      </c>
      <c r="DW5" s="241">
        <f>+'Monthly Interactions-$'!DW5/'Monthly Interactions-Energy'!DW5</f>
        <v>46.613928369896691</v>
      </c>
      <c r="DX5" s="241">
        <f>+'Monthly Interactions-$'!DX5/'Monthly Interactions-Energy'!DX5</f>
        <v>46.29633057050394</v>
      </c>
      <c r="DY5" s="241">
        <f>+'Monthly Interactions-$'!DY5/'Monthly Interactions-Energy'!DY5</f>
        <v>42.428557343089217</v>
      </c>
      <c r="DZ5" s="241">
        <f>+'Monthly Interactions-$'!DZ5/'Monthly Interactions-Energy'!DZ5</f>
        <v>45.949108447828067</v>
      </c>
      <c r="EA5" s="241">
        <f>+'Monthly Interactions-$'!EA5/'Monthly Interactions-Energy'!EA5</f>
        <v>51.494631292852553</v>
      </c>
      <c r="EB5" s="241">
        <f>+'Monthly Interactions-$'!EB5/'Monthly Interactions-Energy'!EB5</f>
        <v>50.511614254604766</v>
      </c>
      <c r="EC5" s="241">
        <f>+'Monthly Interactions-$'!EC5/'Monthly Interactions-Energy'!EC5</f>
        <v>43.733400696801958</v>
      </c>
      <c r="ED5" s="241">
        <f>+'Monthly Interactions-$'!ED5/'Monthly Interactions-Energy'!ED5</f>
        <v>44.593821543260141</v>
      </c>
      <c r="EE5" s="241">
        <f>+'Monthly Interactions-$'!EE5/'Monthly Interactions-Energy'!EE5</f>
        <v>45.320913348852883</v>
      </c>
      <c r="EF5" s="241">
        <f>+'Monthly Interactions-$'!EF5/'Monthly Interactions-Energy'!EF5</f>
        <v>46.342451100659048</v>
      </c>
      <c r="EG5" s="241">
        <f>+'Monthly Interactions-$'!EG5/'Monthly Interactions-Energy'!EG5</f>
        <v>48.083877371005649</v>
      </c>
      <c r="EH5" s="241">
        <f>+'Monthly Interactions-$'!EH5/'Monthly Interactions-Energy'!EH5</f>
        <v>48.859680982071815</v>
      </c>
      <c r="EI5" s="241">
        <f>+'Monthly Interactions-$'!EI5/'Monthly Interactions-Energy'!EI5</f>
        <v>47.842626547047296</v>
      </c>
      <c r="EJ5" s="241">
        <f>+'Monthly Interactions-$'!EJ5/'Monthly Interactions-Energy'!EJ5</f>
        <v>46.994752362420229</v>
      </c>
      <c r="EK5" s="241">
        <f>+'Monthly Interactions-$'!EK5/'Monthly Interactions-Energy'!EK5</f>
        <v>43.687363148347835</v>
      </c>
      <c r="EL5" s="241">
        <f>+'Monthly Interactions-$'!EL5/'Monthly Interactions-Energy'!EL5</f>
        <v>46.150850879952593</v>
      </c>
      <c r="EM5" s="241">
        <f>+'Monthly Interactions-$'!EM5/'Monthly Interactions-Energy'!EM5</f>
        <v>51.703946729834378</v>
      </c>
      <c r="EN5" s="241">
        <f>+'Monthly Interactions-$'!EN5/'Monthly Interactions-Energy'!EN5</f>
        <v>53.546294933510659</v>
      </c>
      <c r="EO5" s="241">
        <f>+'Monthly Interactions-$'!EO5/'Monthly Interactions-Energy'!EO5</f>
        <v>45.110339472830681</v>
      </c>
      <c r="EP5" s="241">
        <f>+'Monthly Interactions-$'!EP5/'Monthly Interactions-Energy'!EP5</f>
        <v>46.117335348755326</v>
      </c>
      <c r="EQ5" s="241">
        <f>+'Monthly Interactions-$'!EQ5/'Monthly Interactions-Energy'!EQ5</f>
        <v>46.529153203239169</v>
      </c>
      <c r="ER5" s="241">
        <f>+'Monthly Interactions-$'!ER5/'Monthly Interactions-Energy'!ER5</f>
        <v>47.703972937701849</v>
      </c>
      <c r="ES5" s="241">
        <f>+'Monthly Interactions-$'!ES5/'Monthly Interactions-Energy'!ES5</f>
        <v>50.284437185700234</v>
      </c>
      <c r="ET5" s="241">
        <f>+'Monthly Interactions-$'!ET5/'Monthly Interactions-Energy'!ET5</f>
        <v>50.912221028466028</v>
      </c>
      <c r="EU5" s="241">
        <f>+'Monthly Interactions-$'!EU5/'Monthly Interactions-Energy'!EU5</f>
        <v>49.493709553149984</v>
      </c>
      <c r="EV5" s="241">
        <f>+'Monthly Interactions-$'!EV5/'Monthly Interactions-Energy'!EV5</f>
        <v>48.787483019478358</v>
      </c>
      <c r="EW5" s="241">
        <f>+'Monthly Interactions-$'!EW5/'Monthly Interactions-Energy'!EW5</f>
        <v>47.679197769112356</v>
      </c>
      <c r="EX5" s="241">
        <f>+'Monthly Interactions-$'!EX5/'Monthly Interactions-Energy'!EX5</f>
        <v>48.391338320283452</v>
      </c>
      <c r="EY5" s="241">
        <f>+'Monthly Interactions-$'!EY5/'Monthly Interactions-Energy'!EY5</f>
        <v>53.450018208527709</v>
      </c>
      <c r="EZ5" s="241">
        <f>+'Monthly Interactions-$'!EZ5/'Monthly Interactions-Energy'!EZ5</f>
        <v>55.321802168113138</v>
      </c>
      <c r="FA5" s="241">
        <f>+'Monthly Interactions-$'!FA5/'Monthly Interactions-Energy'!FA5</f>
        <v>48.44882665050735</v>
      </c>
      <c r="FB5" s="241">
        <f>+'Monthly Interactions-$'!FB5/'Monthly Interactions-Energy'!FB5</f>
        <v>48.518753184902344</v>
      </c>
      <c r="FC5" s="241">
        <f>+'Monthly Interactions-$'!FC5/'Monthly Interactions-Energy'!FC5</f>
        <v>48.991453215903796</v>
      </c>
      <c r="FD5" s="241">
        <f>+'Monthly Interactions-$'!FD5/'Monthly Interactions-Energy'!FD5</f>
        <v>49.251886206355458</v>
      </c>
      <c r="FE5" s="241">
        <f>+'Monthly Interactions-$'!FE5/'Monthly Interactions-Energy'!FE5</f>
        <v>53.592057396787148</v>
      </c>
      <c r="FF5" s="241">
        <f>+'Monthly Interactions-$'!FF5/'Monthly Interactions-Energy'!FF5</f>
        <v>54.39868328774071</v>
      </c>
      <c r="FG5" s="241">
        <f>+'Monthly Interactions-$'!FG5/'Monthly Interactions-Energy'!FG5</f>
        <v>53.616979411814064</v>
      </c>
      <c r="FH5" s="241">
        <f>+'Monthly Interactions-$'!FH5/'Monthly Interactions-Energy'!FH5</f>
        <v>52.770498791822703</v>
      </c>
      <c r="FI5" s="241">
        <f>+'Monthly Interactions-$'!FI5/'Monthly Interactions-Energy'!FI5</f>
        <v>51.518197303976606</v>
      </c>
      <c r="FJ5" s="241">
        <f>+'Monthly Interactions-$'!FJ5/'Monthly Interactions-Energy'!FJ5</f>
        <v>52.454017076502339</v>
      </c>
      <c r="FK5" s="241">
        <f>+'Monthly Interactions-$'!FK5/'Monthly Interactions-Energy'!FK5</f>
        <v>56.626370059781244</v>
      </c>
      <c r="FL5" s="241">
        <f>+'Monthly Interactions-$'!FL5/'Monthly Interactions-Energy'!FL5</f>
        <v>59.205326232522417</v>
      </c>
      <c r="FM5" s="241">
        <f>+'Monthly Interactions-$'!FM5/'Monthly Interactions-Energy'!FM5</f>
        <v>52.628146027011226</v>
      </c>
      <c r="FN5" s="241">
        <f>+'Monthly Interactions-$'!FN5/'Monthly Interactions-Energy'!FN5</f>
        <v>53.14335883237036</v>
      </c>
      <c r="FO5" s="241">
        <f>+'Monthly Interactions-$'!FO5/'Monthly Interactions-Energy'!FO5</f>
        <v>52.733559566618808</v>
      </c>
      <c r="FP5" s="241">
        <f>+'Monthly Interactions-$'!FP5/'Monthly Interactions-Energy'!FP5</f>
        <v>53.145507652094516</v>
      </c>
      <c r="FQ5" s="241">
        <f>+'Monthly Interactions-$'!FQ5/'Monthly Interactions-Energy'!FQ5</f>
        <v>56.852185825167588</v>
      </c>
      <c r="FR5" s="241">
        <f>+'Monthly Interactions-$'!FR5/'Monthly Interactions-Energy'!FR5</f>
        <v>57.530493162721733</v>
      </c>
      <c r="FS5" s="241">
        <f>+'Monthly Interactions-$'!FS5/'Monthly Interactions-Energy'!FS5</f>
        <v>56.885303715113807</v>
      </c>
      <c r="FT5" s="241">
        <f>+'Monthly Interactions-$'!FT5/'Monthly Interactions-Energy'!FT5</f>
        <v>55.343316891140766</v>
      </c>
      <c r="FU5" s="241">
        <f>+'Monthly Interactions-$'!FU5/'Monthly Interactions-Energy'!FU5</f>
        <v>54.294933979974083</v>
      </c>
      <c r="FV5" s="241">
        <f>+'Monthly Interactions-$'!FV5/'Monthly Interactions-Energy'!FV5</f>
        <v>55.41957934855732</v>
      </c>
      <c r="FW5" s="241">
        <f>+'Monthly Interactions-$'!FW5/'Monthly Interactions-Energy'!FW5</f>
        <v>60.282605077329755</v>
      </c>
      <c r="FX5" s="241">
        <f>+'Monthly Interactions-$'!FX5/'Monthly Interactions-Energy'!FX5</f>
        <v>61.251486376853812</v>
      </c>
      <c r="FY5" s="241">
        <f>+'Monthly Interactions-$'!FY5/'Monthly Interactions-Energy'!FY5</f>
        <v>55.010704852358131</v>
      </c>
      <c r="FZ5" s="241">
        <f>+'Monthly Interactions-$'!FZ5/'Monthly Interactions-Energy'!FZ5</f>
        <v>55.897417377888516</v>
      </c>
      <c r="GA5" s="241">
        <f>+'Monthly Interactions-$'!GA5/'Monthly Interactions-Energy'!GA5</f>
        <v>55.75279433374093</v>
      </c>
      <c r="GB5" s="241">
        <f>+'Monthly Interactions-$'!GB5/'Monthly Interactions-Energy'!GB5</f>
        <v>56.055915839265509</v>
      </c>
    </row>
    <row r="6" spans="2:184">
      <c r="B6" s="19" t="s">
        <v>67</v>
      </c>
      <c r="C6" s="21" t="s">
        <v>61</v>
      </c>
      <c r="D6" s="19" t="s">
        <v>71</v>
      </c>
      <c r="E6" s="241">
        <f>+'Monthly Interactions-$'!E6/'Monthly Interactions-Energy'!E6</f>
        <v>37.966943314644993</v>
      </c>
      <c r="F6" s="241">
        <f>+'Monthly Interactions-$'!F6/'Monthly Interactions-Energy'!F6</f>
        <v>34.978007005403683</v>
      </c>
      <c r="G6" s="241">
        <f>+'Monthly Interactions-$'!G6/'Monthly Interactions-Energy'!G6</f>
        <v>33.300006680709274</v>
      </c>
      <c r="H6" s="241">
        <f>+'Monthly Interactions-$'!H6/'Monthly Interactions-Energy'!H6</f>
        <v>34.102218413644202</v>
      </c>
      <c r="I6" s="241">
        <f>+'Monthly Interactions-$'!I6/'Monthly Interactions-Energy'!I6</f>
        <v>34.709516727076377</v>
      </c>
      <c r="J6" s="241">
        <f>+'Monthly Interactions-$'!J6/'Monthly Interactions-Energy'!J6</f>
        <v>36.680749332653363</v>
      </c>
      <c r="K6" s="241">
        <f>+'Monthly Interactions-$'!K6/'Monthly Interactions-Energy'!K6</f>
        <v>46.171890327500776</v>
      </c>
      <c r="L6" s="241">
        <f>+'Monthly Interactions-$'!L6/'Monthly Interactions-Energy'!L6</f>
        <v>40.822447844276809</v>
      </c>
      <c r="M6" s="241">
        <f>+'Monthly Interactions-$'!M6/'Monthly Interactions-Energy'!M6</f>
        <v>34.305456958970289</v>
      </c>
      <c r="N6" s="241">
        <f>+'Monthly Interactions-$'!N6/'Monthly Interactions-Energy'!N6</f>
        <v>31.514838053419577</v>
      </c>
      <c r="O6" s="241">
        <f>+'Monthly Interactions-$'!O6/'Monthly Interactions-Energy'!O6</f>
        <v>32.163196894767268</v>
      </c>
      <c r="P6" s="241">
        <f>+'Monthly Interactions-$'!P6/'Monthly Interactions-Energy'!P6</f>
        <v>34.517098438073667</v>
      </c>
      <c r="Q6" s="241">
        <f>+'Monthly Interactions-$'!Q6/'Monthly Interactions-Energy'!Q6</f>
        <v>39.314405460293422</v>
      </c>
      <c r="R6" s="241">
        <f>+'Monthly Interactions-$'!R6/'Monthly Interactions-Energy'!R6</f>
        <v>37.326804835765877</v>
      </c>
      <c r="S6" s="241">
        <f>+'Monthly Interactions-$'!S6/'Monthly Interactions-Energy'!S6</f>
        <v>35.026489779337432</v>
      </c>
      <c r="T6" s="241">
        <f>+'Monthly Interactions-$'!T6/'Monthly Interactions-Energy'!T6</f>
        <v>35.234287207955553</v>
      </c>
      <c r="U6" s="241">
        <f>+'Monthly Interactions-$'!U6/'Monthly Interactions-Energy'!U6</f>
        <v>35.438237798509903</v>
      </c>
      <c r="V6" s="241">
        <f>+'Monthly Interactions-$'!V6/'Monthly Interactions-Energy'!V6</f>
        <v>36.613883449953491</v>
      </c>
      <c r="W6" s="241">
        <f>+'Monthly Interactions-$'!W6/'Monthly Interactions-Energy'!W6</f>
        <v>42.250328662114562</v>
      </c>
      <c r="X6" s="241">
        <f>+'Monthly Interactions-$'!X6/'Monthly Interactions-Energy'!X6</f>
        <v>42.538874082740726</v>
      </c>
      <c r="Y6" s="241">
        <f>+'Monthly Interactions-$'!Y6/'Monthly Interactions-Energy'!Y6</f>
        <v>35.780173404369329</v>
      </c>
      <c r="Z6" s="241">
        <f>+'Monthly Interactions-$'!Z6/'Monthly Interactions-Energy'!Z6</f>
        <v>32.830846488610142</v>
      </c>
      <c r="AA6" s="241">
        <f>+'Monthly Interactions-$'!AA6/'Monthly Interactions-Energy'!AA6</f>
        <v>33.419086748066611</v>
      </c>
      <c r="AB6" s="241">
        <f>+'Monthly Interactions-$'!AB6/'Monthly Interactions-Energy'!AB6</f>
        <v>35.739455302866723</v>
      </c>
      <c r="AC6" s="241">
        <f>+'Monthly Interactions-$'!AC6/'Monthly Interactions-Energy'!AC6</f>
        <v>38.196984945780358</v>
      </c>
      <c r="AD6" s="241">
        <f>+'Monthly Interactions-$'!AD6/'Monthly Interactions-Energy'!AD6</f>
        <v>38.503871954812439</v>
      </c>
      <c r="AE6" s="241">
        <f>+'Monthly Interactions-$'!AE6/'Monthly Interactions-Energy'!AE6</f>
        <v>36.570288835759797</v>
      </c>
      <c r="AF6" s="241">
        <f>+'Monthly Interactions-$'!AF6/'Monthly Interactions-Energy'!AF6</f>
        <v>35.169411550393995</v>
      </c>
      <c r="AG6" s="241">
        <f>+'Monthly Interactions-$'!AG6/'Monthly Interactions-Energy'!AG6</f>
        <v>35.788641861151497</v>
      </c>
      <c r="AH6" s="241">
        <f>+'Monthly Interactions-$'!AH6/'Monthly Interactions-Energy'!AH6</f>
        <v>38.614390604910277</v>
      </c>
      <c r="AI6" s="241">
        <f>+'Monthly Interactions-$'!AI6/'Monthly Interactions-Energy'!AI6</f>
        <v>43.340424285071634</v>
      </c>
      <c r="AJ6" s="241">
        <f>+'Monthly Interactions-$'!AJ6/'Monthly Interactions-Energy'!AJ6</f>
        <v>43.61543633395668</v>
      </c>
      <c r="AK6" s="241">
        <f>+'Monthly Interactions-$'!AK6/'Monthly Interactions-Energy'!AK6</f>
        <v>36.582188978110523</v>
      </c>
      <c r="AL6" s="241">
        <f>+'Monthly Interactions-$'!AL6/'Monthly Interactions-Energy'!AL6</f>
        <v>34.617457152803205</v>
      </c>
      <c r="AM6" s="241">
        <f>+'Monthly Interactions-$'!AM6/'Monthly Interactions-Energy'!AM6</f>
        <v>35.133679616521924</v>
      </c>
      <c r="AN6" s="241">
        <f>+'Monthly Interactions-$'!AN6/'Monthly Interactions-Energy'!AN6</f>
        <v>35.314427986958641</v>
      </c>
      <c r="AO6" s="241">
        <f>+'Monthly Interactions-$'!AO6/'Monthly Interactions-Energy'!AO6</f>
        <v>39.254470702714585</v>
      </c>
      <c r="AP6" s="241">
        <f>+'Monthly Interactions-$'!AP6/'Monthly Interactions-Energy'!AP6</f>
        <v>39.534765705448628</v>
      </c>
      <c r="AQ6" s="241">
        <f>+'Monthly Interactions-$'!AQ6/'Monthly Interactions-Energy'!AQ6</f>
        <v>37.622508336416082</v>
      </c>
      <c r="AR6" s="241">
        <f>+'Monthly Interactions-$'!AR6/'Monthly Interactions-Energy'!AR6</f>
        <v>36.153455616079015</v>
      </c>
      <c r="AS6" s="241">
        <f>+'Monthly Interactions-$'!AS6/'Monthly Interactions-Energy'!AS6</f>
        <v>36.749782536786078</v>
      </c>
      <c r="AT6" s="241">
        <f>+'Monthly Interactions-$'!AT6/'Monthly Interactions-Energy'!AT6</f>
        <v>40.094207150534281</v>
      </c>
      <c r="AU6" s="241">
        <f>+'Monthly Interactions-$'!AU6/'Monthly Interactions-Energy'!AU6</f>
        <v>44.726928834751291</v>
      </c>
      <c r="AV6" s="241">
        <f>+'Monthly Interactions-$'!AV6/'Monthly Interactions-Energy'!AV6</f>
        <v>45.051716143277446</v>
      </c>
      <c r="AW6" s="241">
        <f>+'Monthly Interactions-$'!AW6/'Monthly Interactions-Energy'!AW6</f>
        <v>37.089421482640596</v>
      </c>
      <c r="AX6" s="241">
        <f>+'Monthly Interactions-$'!AX6/'Monthly Interactions-Energy'!AX6</f>
        <v>34.900529772061695</v>
      </c>
      <c r="AY6" s="241">
        <f>+'Monthly Interactions-$'!AY6/'Monthly Interactions-Energy'!AY6</f>
        <v>35.410221455364344</v>
      </c>
      <c r="AZ6" s="241">
        <f>+'Monthly Interactions-$'!AZ6/'Monthly Interactions-Energy'!AZ6</f>
        <v>36.067593930657807</v>
      </c>
      <c r="BA6" s="241">
        <f>+'Monthly Interactions-$'!BA6/'Monthly Interactions-Energy'!BA6</f>
        <v>41.377351180133651</v>
      </c>
      <c r="BB6" s="241">
        <f>+'Monthly Interactions-$'!BB6/'Monthly Interactions-Energy'!BB6</f>
        <v>41.628785548573255</v>
      </c>
      <c r="BC6" s="241">
        <f>+'Monthly Interactions-$'!BC6/'Monthly Interactions-Energy'!BC6</f>
        <v>38.532565953787518</v>
      </c>
      <c r="BD6" s="241">
        <f>+'Monthly Interactions-$'!BD6/'Monthly Interactions-Energy'!BD6</f>
        <v>37.018132871500079</v>
      </c>
      <c r="BE6" s="241">
        <f>+'Monthly Interactions-$'!BE6/'Monthly Interactions-Energy'!BE6</f>
        <v>37.17046547689435</v>
      </c>
      <c r="BF6" s="241">
        <f>+'Monthly Interactions-$'!BF6/'Monthly Interactions-Energy'!BF6</f>
        <v>42.044134072217439</v>
      </c>
      <c r="BG6" s="241">
        <f>+'Monthly Interactions-$'!BG6/'Monthly Interactions-Energy'!BG6</f>
        <v>46.831656467551618</v>
      </c>
      <c r="BH6" s="241">
        <f>+'Monthly Interactions-$'!BH6/'Monthly Interactions-Energy'!BH6</f>
        <v>47.143413093591981</v>
      </c>
      <c r="BI6" s="241">
        <f>+'Monthly Interactions-$'!BI6/'Monthly Interactions-Energy'!BI6</f>
        <v>38.113418901514471</v>
      </c>
      <c r="BJ6" s="241">
        <f>+'Monthly Interactions-$'!BJ6/'Monthly Interactions-Energy'!BJ6</f>
        <v>36.263492454727469</v>
      </c>
      <c r="BK6" s="241">
        <f>+'Monthly Interactions-$'!BK6/'Monthly Interactions-Energy'!BK6</f>
        <v>36.782618500447626</v>
      </c>
      <c r="BL6" s="241">
        <f>+'Monthly Interactions-$'!BL6/'Monthly Interactions-Energy'!BL6</f>
        <v>37.649848612572889</v>
      </c>
      <c r="BM6" s="241">
        <f>+'Monthly Interactions-$'!BM6/'Monthly Interactions-Energy'!BM6</f>
        <v>43.359150143386678</v>
      </c>
      <c r="BN6" s="241">
        <f>+'Monthly Interactions-$'!BN6/'Monthly Interactions-Energy'!BN6</f>
        <v>43.629428563757195</v>
      </c>
      <c r="BO6" s="241">
        <f>+'Monthly Interactions-$'!BO6/'Monthly Interactions-Energy'!BO6</f>
        <v>40.389014214749729</v>
      </c>
      <c r="BP6" s="241">
        <f>+'Monthly Interactions-$'!BP6/'Monthly Interactions-Energy'!BP6</f>
        <v>38.783666816370712</v>
      </c>
      <c r="BQ6" s="241">
        <f>+'Monthly Interactions-$'!BQ6/'Monthly Interactions-Energy'!BQ6</f>
        <v>38.895343877096479</v>
      </c>
      <c r="BR6" s="241">
        <f>+'Monthly Interactions-$'!BR6/'Monthly Interactions-Energy'!BR6</f>
        <v>44.078023353779045</v>
      </c>
      <c r="BS6" s="241">
        <f>+'Monthly Interactions-$'!BS6/'Monthly Interactions-Energy'!BS6</f>
        <v>49.037765532997078</v>
      </c>
      <c r="BT6" s="241">
        <f>+'Monthly Interactions-$'!BT6/'Monthly Interactions-Energy'!BT6</f>
        <v>49.344469355825559</v>
      </c>
      <c r="BU6" s="241">
        <f>+'Monthly Interactions-$'!BU6/'Monthly Interactions-Energy'!BU6</f>
        <v>39.888286312757252</v>
      </c>
      <c r="BV6" s="241">
        <f>+'Monthly Interactions-$'!BV6/'Monthly Interactions-Energy'!BV6</f>
        <v>37.971597345598333</v>
      </c>
      <c r="BW6" s="241">
        <f>+'Monthly Interactions-$'!BW6/'Monthly Interactions-Energy'!BW6</f>
        <v>38.510644122488053</v>
      </c>
      <c r="BX6" s="241">
        <f>+'Monthly Interactions-$'!BX6/'Monthly Interactions-Energy'!BX6</f>
        <v>39.421105807124128</v>
      </c>
      <c r="BY6" s="241">
        <f>+'Monthly Interactions-$'!BY6/'Monthly Interactions-Energy'!BY6</f>
        <v>46.186887989756919</v>
      </c>
      <c r="BZ6" s="241">
        <f>+'Monthly Interactions-$'!BZ6/'Monthly Interactions-Energy'!BZ6</f>
        <v>47.954228330437019</v>
      </c>
      <c r="CA6" s="241">
        <f>+'Monthly Interactions-$'!CA6/'Monthly Interactions-Energy'!CA6</f>
        <v>45.835343860264572</v>
      </c>
      <c r="CB6" s="241">
        <f>+'Monthly Interactions-$'!CB6/'Monthly Interactions-Energy'!CB6</f>
        <v>45.283913292682378</v>
      </c>
      <c r="CC6" s="241">
        <f>+'Monthly Interactions-$'!CC6/'Monthly Interactions-Energy'!CC6</f>
        <v>46.701515094196353</v>
      </c>
      <c r="CD6" s="241">
        <f>+'Monthly Interactions-$'!CD6/'Monthly Interactions-Energy'!CD6</f>
        <v>54.150359114476494</v>
      </c>
      <c r="CE6" s="241">
        <f>+'Monthly Interactions-$'!CE6/'Monthly Interactions-Energy'!CE6</f>
        <v>61.995695063948475</v>
      </c>
      <c r="CF6" s="241">
        <f>+'Monthly Interactions-$'!CF6/'Monthly Interactions-Energy'!CF6</f>
        <v>64.369223715979572</v>
      </c>
      <c r="CG6" s="241">
        <f>+'Monthly Interactions-$'!CG6/'Monthly Interactions-Energy'!CG6</f>
        <v>55.343438654546738</v>
      </c>
      <c r="CH6" s="241">
        <f>+'Monthly Interactions-$'!CH6/'Monthly Interactions-Energy'!CH6</f>
        <v>53.557644322790658</v>
      </c>
      <c r="CI6" s="241">
        <f>+'Monthly Interactions-$'!CI6/'Monthly Interactions-Energy'!CI6</f>
        <v>54.92229357994762</v>
      </c>
      <c r="CJ6" s="241">
        <f>+'Monthly Interactions-$'!CJ6/'Monthly Interactions-Energy'!CJ6</f>
        <v>57.938919794340386</v>
      </c>
      <c r="CK6" s="241">
        <f>+'Monthly Interactions-$'!CK6/'Monthly Interactions-Energy'!CK6</f>
        <v>64.445085845417339</v>
      </c>
      <c r="CL6" s="241">
        <f>+'Monthly Interactions-$'!CL6/'Monthly Interactions-Energy'!CL6</f>
        <v>66.728404961756894</v>
      </c>
      <c r="CM6" s="241">
        <f>+'Monthly Interactions-$'!CM6/'Monthly Interactions-Energy'!CM6</f>
        <v>63.619868827119539</v>
      </c>
      <c r="CN6" s="241">
        <f>+'Monthly Interactions-$'!CN6/'Monthly Interactions-Energy'!CN6</f>
        <v>62.198259729131273</v>
      </c>
      <c r="CO6" s="241">
        <f>+'Monthly Interactions-$'!CO6/'Monthly Interactions-Energy'!CO6</f>
        <v>64.883968427167446</v>
      </c>
      <c r="CP6" s="241">
        <f>+'Monthly Interactions-$'!CP6/'Monthly Interactions-Energy'!CP6</f>
        <v>74.904972524200232</v>
      </c>
      <c r="CQ6" s="241">
        <f>+'Monthly Interactions-$'!CQ6/'Monthly Interactions-Energy'!CQ6</f>
        <v>85.876460638496269</v>
      </c>
      <c r="CR6" s="241">
        <f>+'Monthly Interactions-$'!CR6/'Monthly Interactions-Energy'!CR6</f>
        <v>87.977417074230871</v>
      </c>
      <c r="CS6" s="241">
        <f>+'Monthly Interactions-$'!CS6/'Monthly Interactions-Energy'!CS6</f>
        <v>77.042668682093861</v>
      </c>
      <c r="CT6" s="241">
        <f>+'Monthly Interactions-$'!CT6/'Monthly Interactions-Energy'!CT6</f>
        <v>73.158036026456998</v>
      </c>
      <c r="CU6" s="241">
        <f>+'Monthly Interactions-$'!CU6/'Monthly Interactions-Energy'!CU6</f>
        <v>74.088574793718863</v>
      </c>
      <c r="CV6" s="241">
        <f>+'Monthly Interactions-$'!CV6/'Monthly Interactions-Energy'!CV6</f>
        <v>78.412484557461156</v>
      </c>
      <c r="CW6" s="241">
        <f>+'Monthly Interactions-$'!CW6/'Monthly Interactions-Energy'!CW6</f>
        <v>87.506300848381457</v>
      </c>
      <c r="CX6" s="241">
        <f>+'Monthly Interactions-$'!CX6/'Monthly Interactions-Energy'!CX6</f>
        <v>87.707223410309609</v>
      </c>
      <c r="CY6" s="241">
        <f>+'Monthly Interactions-$'!CY6/'Monthly Interactions-Energy'!CY6</f>
        <v>81.340138926442989</v>
      </c>
      <c r="CZ6" s="241">
        <f>+'Monthly Interactions-$'!CZ6/'Monthly Interactions-Energy'!CZ6</f>
        <v>82.517585181595933</v>
      </c>
      <c r="DA6" s="241">
        <f>+'Monthly Interactions-$'!DA6/'Monthly Interactions-Energy'!DA6</f>
        <v>83.746808460808353</v>
      </c>
      <c r="DB6" s="241">
        <f>+'Monthly Interactions-$'!DB6/'Monthly Interactions-Energy'!DB6</f>
        <v>96.33201973850305</v>
      </c>
      <c r="DC6" s="241">
        <f>+'Monthly Interactions-$'!DC6/'Monthly Interactions-Energy'!DC6</f>
        <v>109.78198656767317</v>
      </c>
      <c r="DD6" s="241">
        <f>+'Monthly Interactions-$'!DD6/'Monthly Interactions-Energy'!DD6</f>
        <v>108.27110036744446</v>
      </c>
      <c r="DE6" s="241">
        <f>+'Monthly Interactions-$'!DE6/'Monthly Interactions-Energy'!DE6</f>
        <v>89.844452058801409</v>
      </c>
      <c r="DF6" s="241">
        <f>+'Monthly Interactions-$'!DF6/'Monthly Interactions-Energy'!DF6</f>
        <v>82.709805916895803</v>
      </c>
      <c r="DG6" s="241">
        <f>+'Monthly Interactions-$'!DG6/'Monthly Interactions-Energy'!DG6</f>
        <v>82.012381884626052</v>
      </c>
      <c r="DH6" s="241">
        <f>+'Monthly Interactions-$'!DH6/'Monthly Interactions-Energy'!DH6</f>
        <v>85.106970125805276</v>
      </c>
      <c r="DI6" s="241">
        <f>+'Monthly Interactions-$'!DI6/'Monthly Interactions-Energy'!DI6</f>
        <v>90.367641040937826</v>
      </c>
      <c r="DJ6" s="241">
        <f>+'Monthly Interactions-$'!DJ6/'Monthly Interactions-Energy'!DJ6</f>
        <v>89.428029263756613</v>
      </c>
      <c r="DK6" s="241">
        <f>+'Monthly Interactions-$'!DK6/'Monthly Interactions-Energy'!DK6</f>
        <v>83.607751638572168</v>
      </c>
      <c r="DL6" s="241">
        <f>+'Monthly Interactions-$'!DL6/'Monthly Interactions-Energy'!DL6</f>
        <v>82.170952030439423</v>
      </c>
      <c r="DM6" s="241">
        <f>+'Monthly Interactions-$'!DM6/'Monthly Interactions-Energy'!DM6</f>
        <v>83.750295514921305</v>
      </c>
      <c r="DN6" s="241">
        <f>+'Monthly Interactions-$'!DN6/'Monthly Interactions-Energy'!DN6</f>
        <v>100.32260779939706</v>
      </c>
      <c r="DO6" s="241">
        <f>+'Monthly Interactions-$'!DO6/'Monthly Interactions-Energy'!DO6</f>
        <v>110.79911732718243</v>
      </c>
      <c r="DP6" s="241">
        <f>+'Monthly Interactions-$'!DP6/'Monthly Interactions-Energy'!DP6</f>
        <v>108.21796325963423</v>
      </c>
      <c r="DQ6" s="241">
        <f>+'Monthly Interactions-$'!DQ6/'Monthly Interactions-Energy'!DQ6</f>
        <v>92.419752945776054</v>
      </c>
      <c r="DR6" s="241">
        <f>+'Monthly Interactions-$'!DR6/'Monthly Interactions-Energy'!DR6</f>
        <v>84.979718719877354</v>
      </c>
      <c r="DS6" s="241">
        <f>+'Monthly Interactions-$'!DS6/'Monthly Interactions-Energy'!DS6</f>
        <v>85.975549519471585</v>
      </c>
      <c r="DT6" s="241">
        <f>+'Monthly Interactions-$'!DT6/'Monthly Interactions-Energy'!DT6</f>
        <v>88.613972391541637</v>
      </c>
      <c r="DU6" s="241">
        <f>+'Monthly Interactions-$'!DU6/'Monthly Interactions-Energy'!DU6</f>
        <v>92.380187972658405</v>
      </c>
      <c r="DV6" s="241">
        <f>+'Monthly Interactions-$'!DV6/'Monthly Interactions-Energy'!DV6</f>
        <v>90.797968223688812</v>
      </c>
      <c r="DW6" s="241">
        <f>+'Monthly Interactions-$'!DW6/'Monthly Interactions-Energy'!DW6</f>
        <v>85.197583558729775</v>
      </c>
      <c r="DX6" s="241">
        <f>+'Monthly Interactions-$'!DX6/'Monthly Interactions-Energy'!DX6</f>
        <v>83.432698031578411</v>
      </c>
      <c r="DY6" s="241">
        <f>+'Monthly Interactions-$'!DY6/'Monthly Interactions-Energy'!DY6</f>
        <v>86.896637660359559</v>
      </c>
      <c r="DZ6" s="241">
        <f>+'Monthly Interactions-$'!DZ6/'Monthly Interactions-Energy'!DZ6</f>
        <v>102.07145355103472</v>
      </c>
      <c r="EA6" s="241">
        <f>+'Monthly Interactions-$'!EA6/'Monthly Interactions-Energy'!EA6</f>
        <v>109.74013564649246</v>
      </c>
      <c r="EB6" s="241">
        <f>+'Monthly Interactions-$'!EB6/'Monthly Interactions-Energy'!EB6</f>
        <v>108.14480038855852</v>
      </c>
      <c r="EC6" s="241">
        <f>+'Monthly Interactions-$'!EC6/'Monthly Interactions-Energy'!EC6</f>
        <v>92.804290396751611</v>
      </c>
      <c r="ED6" s="241">
        <f>+'Monthly Interactions-$'!ED6/'Monthly Interactions-Energy'!ED6</f>
        <v>85.776967634946317</v>
      </c>
      <c r="EE6" s="241">
        <f>+'Monthly Interactions-$'!EE6/'Monthly Interactions-Energy'!EE6</f>
        <v>86.19241270836487</v>
      </c>
      <c r="EF6" s="241">
        <f>+'Monthly Interactions-$'!EF6/'Monthly Interactions-Energy'!EF6</f>
        <v>88.718840169458261</v>
      </c>
      <c r="EG6" s="241">
        <f>+'Monthly Interactions-$'!EG6/'Monthly Interactions-Energy'!EG6</f>
        <v>90.377828538653503</v>
      </c>
      <c r="EH6" s="241">
        <f>+'Monthly Interactions-$'!EH6/'Monthly Interactions-Energy'!EH6</f>
        <v>93.00169692681736</v>
      </c>
      <c r="EI6" s="241">
        <f>+'Monthly Interactions-$'!EI6/'Monthly Interactions-Energy'!EI6</f>
        <v>86.733991049768932</v>
      </c>
      <c r="EJ6" s="241">
        <f>+'Monthly Interactions-$'!EJ6/'Monthly Interactions-Energy'!EJ6</f>
        <v>83.586462540550258</v>
      </c>
      <c r="EK6" s="241">
        <f>+'Monthly Interactions-$'!EK6/'Monthly Interactions-Energy'!EK6</f>
        <v>86.991095161152799</v>
      </c>
      <c r="EL6" s="241">
        <f>+'Monthly Interactions-$'!EL6/'Monthly Interactions-Energy'!EL6</f>
        <v>99.643671741639096</v>
      </c>
      <c r="EM6" s="241">
        <f>+'Monthly Interactions-$'!EM6/'Monthly Interactions-Energy'!EM6</f>
        <v>110.49254530969738</v>
      </c>
      <c r="EN6" s="241">
        <f>+'Monthly Interactions-$'!EN6/'Monthly Interactions-Energy'!EN6</f>
        <v>114.30311525995872</v>
      </c>
      <c r="EO6" s="241">
        <f>+'Monthly Interactions-$'!EO6/'Monthly Interactions-Energy'!EO6</f>
        <v>96.818960720026624</v>
      </c>
      <c r="EP6" s="241">
        <f>+'Monthly Interactions-$'!EP6/'Monthly Interactions-Energy'!EP6</f>
        <v>87.045686094961326</v>
      </c>
      <c r="EQ6" s="241">
        <f>+'Monthly Interactions-$'!EQ6/'Monthly Interactions-Energy'!EQ6</f>
        <v>86.84531644211107</v>
      </c>
      <c r="ER6" s="241">
        <f>+'Monthly Interactions-$'!ER6/'Monthly Interactions-Energy'!ER6</f>
        <v>90.682661608784613</v>
      </c>
      <c r="ES6" s="241">
        <f>+'Monthly Interactions-$'!ES6/'Monthly Interactions-Energy'!ES6</f>
        <v>94.489460506184557</v>
      </c>
      <c r="ET6" s="241">
        <f>+'Monthly Interactions-$'!ET6/'Monthly Interactions-Energy'!ET6</f>
        <v>94.715788804268328</v>
      </c>
      <c r="EU6" s="241">
        <f>+'Monthly Interactions-$'!EU6/'Monthly Interactions-Energy'!EU6</f>
        <v>89.816826786201531</v>
      </c>
      <c r="EV6" s="241">
        <f>+'Monthly Interactions-$'!EV6/'Monthly Interactions-Energy'!EV6</f>
        <v>87.629614567705389</v>
      </c>
      <c r="EW6" s="241">
        <f>+'Monthly Interactions-$'!EW6/'Monthly Interactions-Energy'!EW6</f>
        <v>89.041864246743245</v>
      </c>
      <c r="EX6" s="241">
        <f>+'Monthly Interactions-$'!EX6/'Monthly Interactions-Energy'!EX6</f>
        <v>101.95932643253497</v>
      </c>
      <c r="EY6" s="241">
        <f>+'Monthly Interactions-$'!EY6/'Monthly Interactions-Energy'!EY6</f>
        <v>115.42698851273617</v>
      </c>
      <c r="EZ6" s="241">
        <f>+'Monthly Interactions-$'!EZ6/'Monthly Interactions-Energy'!EZ6</f>
        <v>114.99568274804093</v>
      </c>
      <c r="FA6" s="241">
        <f>+'Monthly Interactions-$'!FA6/'Monthly Interactions-Energy'!FA6</f>
        <v>100.05093816838802</v>
      </c>
      <c r="FB6" s="241">
        <f>+'Monthly Interactions-$'!FB6/'Monthly Interactions-Energy'!FB6</f>
        <v>91.021464150459678</v>
      </c>
      <c r="FC6" s="241">
        <f>+'Monthly Interactions-$'!FC6/'Monthly Interactions-Energy'!FC6</f>
        <v>89.491307660140436</v>
      </c>
      <c r="FD6" s="241">
        <f>+'Monthly Interactions-$'!FD6/'Monthly Interactions-Energy'!FD6</f>
        <v>93.651110306537277</v>
      </c>
      <c r="FE6" s="241">
        <f>+'Monthly Interactions-$'!FE6/'Monthly Interactions-Energy'!FE6</f>
        <v>98.701341052369926</v>
      </c>
      <c r="FF6" s="241">
        <f>+'Monthly Interactions-$'!FF6/'Monthly Interactions-Energy'!FF6</f>
        <v>98.858020591599484</v>
      </c>
      <c r="FG6" s="241">
        <f>+'Monthly Interactions-$'!FG6/'Monthly Interactions-Energy'!FG6</f>
        <v>93.067172335282223</v>
      </c>
      <c r="FH6" s="241">
        <f>+'Monthly Interactions-$'!FH6/'Monthly Interactions-Energy'!FH6</f>
        <v>90.308448213071287</v>
      </c>
      <c r="FI6" s="241">
        <f>+'Monthly Interactions-$'!FI6/'Monthly Interactions-Energy'!FI6</f>
        <v>94.844977132373373</v>
      </c>
      <c r="FJ6" s="241">
        <f>+'Monthly Interactions-$'!FJ6/'Monthly Interactions-Energy'!FJ6</f>
        <v>107.47384761068334</v>
      </c>
      <c r="FK6" s="241">
        <f>+'Monthly Interactions-$'!FK6/'Monthly Interactions-Energy'!FK6</f>
        <v>118.22634294771359</v>
      </c>
      <c r="FL6" s="241">
        <f>+'Monthly Interactions-$'!FL6/'Monthly Interactions-Energy'!FL6</f>
        <v>119.21456576786777</v>
      </c>
      <c r="FM6" s="241">
        <f>+'Monthly Interactions-$'!FM6/'Monthly Interactions-Energy'!FM6</f>
        <v>105.39355721793331</v>
      </c>
      <c r="FN6" s="241">
        <f>+'Monthly Interactions-$'!FN6/'Monthly Interactions-Energy'!FN6</f>
        <v>93.8828472744663</v>
      </c>
      <c r="FO6" s="241">
        <f>+'Monthly Interactions-$'!FO6/'Monthly Interactions-Energy'!FO6</f>
        <v>92.566412147660799</v>
      </c>
      <c r="FP6" s="241">
        <f>+'Monthly Interactions-$'!FP6/'Monthly Interactions-Energy'!FP6</f>
        <v>98.013453787791391</v>
      </c>
      <c r="FQ6" s="241">
        <f>+'Monthly Interactions-$'!FQ6/'Monthly Interactions-Energy'!FQ6</f>
        <v>103.69457087416343</v>
      </c>
      <c r="FR6" s="241">
        <f>+'Monthly Interactions-$'!FR6/'Monthly Interactions-Energy'!FR6</f>
        <v>102.99198587929094</v>
      </c>
      <c r="FS6" s="241">
        <f>+'Monthly Interactions-$'!FS6/'Monthly Interactions-Energy'!FS6</f>
        <v>97.195646627170348</v>
      </c>
      <c r="FT6" s="241">
        <f>+'Monthly Interactions-$'!FT6/'Monthly Interactions-Energy'!FT6</f>
        <v>96.14512134631957</v>
      </c>
      <c r="FU6" s="241">
        <f>+'Monthly Interactions-$'!FU6/'Monthly Interactions-Energy'!FU6</f>
        <v>99.114782438747497</v>
      </c>
      <c r="FV6" s="241">
        <f>+'Monthly Interactions-$'!FV6/'Monthly Interactions-Energy'!FV6</f>
        <v>113.47700519962646</v>
      </c>
      <c r="FW6" s="241">
        <f>+'Monthly Interactions-$'!FW6/'Monthly Interactions-Energy'!FW6</f>
        <v>121.53798962818837</v>
      </c>
      <c r="FX6" s="241">
        <f>+'Monthly Interactions-$'!FX6/'Monthly Interactions-Energy'!FX6</f>
        <v>123.29891011287401</v>
      </c>
      <c r="FY6" s="241">
        <f>+'Monthly Interactions-$'!FY6/'Monthly Interactions-Energy'!FY6</f>
        <v>107.59232064167178</v>
      </c>
      <c r="FZ6" s="241">
        <f>+'Monthly Interactions-$'!FZ6/'Monthly Interactions-Energy'!FZ6</f>
        <v>98.722067065436065</v>
      </c>
      <c r="GA6" s="241">
        <f>+'Monthly Interactions-$'!GA6/'Monthly Interactions-Energy'!GA6</f>
        <v>98.728546912160439</v>
      </c>
      <c r="GB6" s="241">
        <f>+'Monthly Interactions-$'!GB6/'Monthly Interactions-Energy'!GB6</f>
        <v>101.25300600453886</v>
      </c>
    </row>
    <row r="7" spans="2:184">
      <c r="B7" s="19" t="s">
        <v>67</v>
      </c>
      <c r="C7" s="21" t="s">
        <v>61</v>
      </c>
      <c r="D7" s="19" t="s">
        <v>72</v>
      </c>
      <c r="E7" s="241">
        <f>+'Monthly Interactions-$'!E7/'Monthly Interactions-Energy'!E7</f>
        <v>27.748819561388704</v>
      </c>
      <c r="F7" s="241">
        <f>+'Monthly Interactions-$'!F7/'Monthly Interactions-Energy'!F7</f>
        <v>28.128092874559961</v>
      </c>
      <c r="G7" s="241">
        <f>+'Monthly Interactions-$'!G7/'Monthly Interactions-Energy'!G7</f>
        <v>26.377518079089612</v>
      </c>
      <c r="H7" s="241">
        <f>+'Monthly Interactions-$'!H7/'Monthly Interactions-Energy'!H7</f>
        <v>24.62663875131965</v>
      </c>
      <c r="I7" s="241">
        <f>+'Monthly Interactions-$'!I7/'Monthly Interactions-Energy'!I7</f>
        <v>23.311212699873835</v>
      </c>
      <c r="J7" s="241">
        <f>+'Monthly Interactions-$'!J7/'Monthly Interactions-Energy'!J7</f>
        <v>23.082158255216701</v>
      </c>
      <c r="K7" s="241">
        <f>+'Monthly Interactions-$'!K7/'Monthly Interactions-Energy'!K7</f>
        <v>25.120114662692181</v>
      </c>
      <c r="L7" s="241">
        <f>+'Monthly Interactions-$'!L7/'Monthly Interactions-Energy'!L7</f>
        <v>24.645489706940936</v>
      </c>
      <c r="M7" s="241">
        <f>+'Monthly Interactions-$'!M7/'Monthly Interactions-Energy'!M7</f>
        <v>22.945437198040089</v>
      </c>
      <c r="N7" s="241">
        <f>+'Monthly Interactions-$'!N7/'Monthly Interactions-Energy'!N7</f>
        <v>23.802617969279016</v>
      </c>
      <c r="O7" s="241">
        <f>+'Monthly Interactions-$'!O7/'Monthly Interactions-Energy'!O7</f>
        <v>23.996480790880803</v>
      </c>
      <c r="P7" s="241">
        <f>+'Monthly Interactions-$'!P7/'Monthly Interactions-Energy'!P7</f>
        <v>24.470429029060199</v>
      </c>
      <c r="Q7" s="241">
        <f>+'Monthly Interactions-$'!Q7/'Monthly Interactions-Energy'!Q7</f>
        <v>27.901030250170553</v>
      </c>
      <c r="R7" s="241">
        <f>+'Monthly Interactions-$'!R7/'Monthly Interactions-Energy'!R7</f>
        <v>28.284010662756977</v>
      </c>
      <c r="S7" s="241">
        <f>+'Monthly Interactions-$'!S7/'Monthly Interactions-Energy'!S7</f>
        <v>25.023986038382805</v>
      </c>
      <c r="T7" s="241">
        <f>+'Monthly Interactions-$'!T7/'Monthly Interactions-Energy'!T7</f>
        <v>24.485013350698203</v>
      </c>
      <c r="U7" s="241">
        <f>+'Monthly Interactions-$'!U7/'Monthly Interactions-Energy'!U7</f>
        <v>23.370997173844533</v>
      </c>
      <c r="V7" s="241">
        <f>+'Monthly Interactions-$'!V7/'Monthly Interactions-Energy'!V7</f>
        <v>24.044424097248548</v>
      </c>
      <c r="W7" s="241">
        <f>+'Monthly Interactions-$'!W7/'Monthly Interactions-Energy'!W7</f>
        <v>25.607367005217743</v>
      </c>
      <c r="X7" s="241">
        <f>+'Monthly Interactions-$'!X7/'Monthly Interactions-Energy'!X7</f>
        <v>25.148406832698239</v>
      </c>
      <c r="Y7" s="241">
        <f>+'Monthly Interactions-$'!Y7/'Monthly Interactions-Energy'!Y7</f>
        <v>23.037426814167777</v>
      </c>
      <c r="Z7" s="241">
        <f>+'Monthly Interactions-$'!Z7/'Monthly Interactions-Energy'!Z7</f>
        <v>24.014583178255727</v>
      </c>
      <c r="AA7" s="241">
        <f>+'Monthly Interactions-$'!AA7/'Monthly Interactions-Energy'!AA7</f>
        <v>24.752953448069633</v>
      </c>
      <c r="AB7" s="241">
        <f>+'Monthly Interactions-$'!AB7/'Monthly Interactions-Energy'!AB7</f>
        <v>23.885210914893648</v>
      </c>
      <c r="AC7" s="241">
        <f>+'Monthly Interactions-$'!AC7/'Monthly Interactions-Energy'!AC7</f>
        <v>28.696283754094917</v>
      </c>
      <c r="AD7" s="241">
        <f>+'Monthly Interactions-$'!AD7/'Monthly Interactions-Energy'!AD7</f>
        <v>29.100716151814886</v>
      </c>
      <c r="AE7" s="241">
        <f>+'Monthly Interactions-$'!AE7/'Monthly Interactions-Energy'!AE7</f>
        <v>25.927581751612088</v>
      </c>
      <c r="AF7" s="241">
        <f>+'Monthly Interactions-$'!AF7/'Monthly Interactions-Energy'!AF7</f>
        <v>25.358124795896995</v>
      </c>
      <c r="AG7" s="241">
        <f>+'Monthly Interactions-$'!AG7/'Monthly Interactions-Energy'!AG7</f>
        <v>24.589539129618277</v>
      </c>
      <c r="AH7" s="241">
        <f>+'Monthly Interactions-$'!AH7/'Monthly Interactions-Energy'!AH7</f>
        <v>25.663230647764241</v>
      </c>
      <c r="AI7" s="241">
        <f>+'Monthly Interactions-$'!AI7/'Monthly Interactions-Energy'!AI7</f>
        <v>27.126809734379737</v>
      </c>
      <c r="AJ7" s="241">
        <f>+'Monthly Interactions-$'!AJ7/'Monthly Interactions-Energy'!AJ7</f>
        <v>26.636883749403943</v>
      </c>
      <c r="AK7" s="241">
        <f>+'Monthly Interactions-$'!AK7/'Monthly Interactions-Energy'!AK7</f>
        <v>23.988027743734936</v>
      </c>
      <c r="AL7" s="241">
        <f>+'Monthly Interactions-$'!AL7/'Monthly Interactions-Energy'!AL7</f>
        <v>24.955235937871585</v>
      </c>
      <c r="AM7" s="241">
        <f>+'Monthly Interactions-$'!AM7/'Monthly Interactions-Energy'!AM7</f>
        <v>25.743683900322832</v>
      </c>
      <c r="AN7" s="241">
        <f>+'Monthly Interactions-$'!AN7/'Monthly Interactions-Energy'!AN7</f>
        <v>25.281181623668708</v>
      </c>
      <c r="AO7" s="241">
        <f>+'Monthly Interactions-$'!AO7/'Monthly Interactions-Energy'!AO7</f>
        <v>30.798936764274274</v>
      </c>
      <c r="AP7" s="241">
        <f>+'Monthly Interactions-$'!AP7/'Monthly Interactions-Energy'!AP7</f>
        <v>31.234446437455578</v>
      </c>
      <c r="AQ7" s="241">
        <f>+'Monthly Interactions-$'!AQ7/'Monthly Interactions-Energy'!AQ7</f>
        <v>27.509514047549867</v>
      </c>
      <c r="AR7" s="241">
        <f>+'Monthly Interactions-$'!AR7/'Monthly Interactions-Energy'!AR7</f>
        <v>26.900129816824322</v>
      </c>
      <c r="AS7" s="241">
        <f>+'Monthly Interactions-$'!AS7/'Monthly Interactions-Energy'!AS7</f>
        <v>25.991685525865744</v>
      </c>
      <c r="AT7" s="241">
        <f>+'Monthly Interactions-$'!AT7/'Monthly Interactions-Energy'!AT7</f>
        <v>26.887611261778225</v>
      </c>
      <c r="AU7" s="241">
        <f>+'Monthly Interactions-$'!AU7/'Monthly Interactions-Energy'!AU7</f>
        <v>29.18003182309327</v>
      </c>
      <c r="AV7" s="241">
        <f>+'Monthly Interactions-$'!AV7/'Monthly Interactions-Energy'!AV7</f>
        <v>28.668333986557666</v>
      </c>
      <c r="AW7" s="241">
        <f>+'Monthly Interactions-$'!AW7/'Monthly Interactions-Energy'!AW7</f>
        <v>25.917068026104378</v>
      </c>
      <c r="AX7" s="241">
        <f>+'Monthly Interactions-$'!AX7/'Monthly Interactions-Energy'!AX7</f>
        <v>26.716965652656771</v>
      </c>
      <c r="AY7" s="241">
        <f>+'Monthly Interactions-$'!AY7/'Monthly Interactions-Energy'!AY7</f>
        <v>27.584811344391987</v>
      </c>
      <c r="AZ7" s="241">
        <f>+'Monthly Interactions-$'!AZ7/'Monthly Interactions-Energy'!AZ7</f>
        <v>27.318806918387196</v>
      </c>
      <c r="BA7" s="241">
        <f>+'Monthly Interactions-$'!BA7/'Monthly Interactions-Energy'!BA7</f>
        <v>32.227737336860649</v>
      </c>
      <c r="BB7" s="241">
        <f>+'Monthly Interactions-$'!BB7/'Monthly Interactions-Energy'!BB7</f>
        <v>32.687629390258451</v>
      </c>
      <c r="BC7" s="241">
        <f>+'Monthly Interactions-$'!BC7/'Monthly Interactions-Energy'!BC7</f>
        <v>29.029096913133959</v>
      </c>
      <c r="BD7" s="241">
        <f>+'Monthly Interactions-$'!BD7/'Monthly Interactions-Energy'!BD7</f>
        <v>28.372067714023586</v>
      </c>
      <c r="BE7" s="241">
        <f>+'Monthly Interactions-$'!BE7/'Monthly Interactions-Energy'!BE7</f>
        <v>26.596159170477279</v>
      </c>
      <c r="BF7" s="241">
        <f>+'Monthly Interactions-$'!BF7/'Monthly Interactions-Energy'!BF7</f>
        <v>27.681838173118607</v>
      </c>
      <c r="BG7" s="241">
        <f>+'Monthly Interactions-$'!BG7/'Monthly Interactions-Energy'!BG7</f>
        <v>29.600140999798704</v>
      </c>
      <c r="BH7" s="241">
        <f>+'Monthly Interactions-$'!BH7/'Monthly Interactions-Energy'!BH7</f>
        <v>29.060556737804024</v>
      </c>
      <c r="BI7" s="241">
        <f>+'Monthly Interactions-$'!BI7/'Monthly Interactions-Energy'!BI7</f>
        <v>26.321969210395967</v>
      </c>
      <c r="BJ7" s="241">
        <f>+'Monthly Interactions-$'!BJ7/'Monthly Interactions-Energy'!BJ7</f>
        <v>27.448818992620133</v>
      </c>
      <c r="BK7" s="241">
        <f>+'Monthly Interactions-$'!BK7/'Monthly Interactions-Energy'!BK7</f>
        <v>28.354104835812219</v>
      </c>
      <c r="BL7" s="241">
        <f>+'Monthly Interactions-$'!BL7/'Monthly Interactions-Energy'!BL7</f>
        <v>28.37440669070654</v>
      </c>
      <c r="BM7" s="241">
        <f>+'Monthly Interactions-$'!BM7/'Monthly Interactions-Energy'!BM7</f>
        <v>33.550408536271838</v>
      </c>
      <c r="BN7" s="241">
        <f>+'Monthly Interactions-$'!BN7/'Monthly Interactions-Energy'!BN7</f>
        <v>34.31033429742245</v>
      </c>
      <c r="BO7" s="241">
        <f>+'Monthly Interactions-$'!BO7/'Monthly Interactions-Energy'!BO7</f>
        <v>31.097755778753715</v>
      </c>
      <c r="BP7" s="241">
        <f>+'Monthly Interactions-$'!BP7/'Monthly Interactions-Energy'!BP7</f>
        <v>30.804864361277502</v>
      </c>
      <c r="BQ7" s="241">
        <f>+'Monthly Interactions-$'!BQ7/'Monthly Interactions-Energy'!BQ7</f>
        <v>29.679140103087104</v>
      </c>
      <c r="BR7" s="241">
        <f>+'Monthly Interactions-$'!BR7/'Monthly Interactions-Energy'!BR7</f>
        <v>31.401026244577089</v>
      </c>
      <c r="BS7" s="241">
        <f>+'Monthly Interactions-$'!BS7/'Monthly Interactions-Energy'!BS7</f>
        <v>34.910952566191661</v>
      </c>
      <c r="BT7" s="241">
        <f>+'Monthly Interactions-$'!BT7/'Monthly Interactions-Energy'!BT7</f>
        <v>34.876441904631548</v>
      </c>
      <c r="BU7" s="241">
        <f>+'Monthly Interactions-$'!BU7/'Monthly Interactions-Energy'!BU7</f>
        <v>32.03021471211494</v>
      </c>
      <c r="BV7" s="241">
        <f>+'Monthly Interactions-$'!BV7/'Monthly Interactions-Energy'!BV7</f>
        <v>32.018743449022601</v>
      </c>
      <c r="BW7" s="241">
        <f>+'Monthly Interactions-$'!BW7/'Monthly Interactions-Energy'!BW7</f>
        <v>33.854404703872028</v>
      </c>
      <c r="BX7" s="241">
        <f>+'Monthly Interactions-$'!BX7/'Monthly Interactions-Energy'!BX7</f>
        <v>34.661207567698064</v>
      </c>
      <c r="BY7" s="241">
        <f>+'Monthly Interactions-$'!BY7/'Monthly Interactions-Energy'!BY7</f>
        <v>38.210651004269053</v>
      </c>
      <c r="BZ7" s="241">
        <f>+'Monthly Interactions-$'!BZ7/'Monthly Interactions-Energy'!BZ7</f>
        <v>39.27582615717656</v>
      </c>
      <c r="CA7" s="241">
        <f>+'Monthly Interactions-$'!CA7/'Monthly Interactions-Energy'!CA7</f>
        <v>37.015075076097091</v>
      </c>
      <c r="CB7" s="241">
        <f>+'Monthly Interactions-$'!CB7/'Monthly Interactions-Energy'!CB7</f>
        <v>36.387792614115185</v>
      </c>
      <c r="CC7" s="241">
        <f>+'Monthly Interactions-$'!CC7/'Monthly Interactions-Energy'!CC7</f>
        <v>34.798438757224481</v>
      </c>
      <c r="CD7" s="241">
        <f>+'Monthly Interactions-$'!CD7/'Monthly Interactions-Energy'!CD7</f>
        <v>37.021035757423711</v>
      </c>
      <c r="CE7" s="241">
        <f>+'Monthly Interactions-$'!CE7/'Monthly Interactions-Energy'!CE7</f>
        <v>44.382481091107138</v>
      </c>
      <c r="CF7" s="241">
        <f>+'Monthly Interactions-$'!CF7/'Monthly Interactions-Energy'!CF7</f>
        <v>44.095186984191905</v>
      </c>
      <c r="CG7" s="241">
        <f>+'Monthly Interactions-$'!CG7/'Monthly Interactions-Energy'!CG7</f>
        <v>38.59179367843263</v>
      </c>
      <c r="CH7" s="241">
        <f>+'Monthly Interactions-$'!CH7/'Monthly Interactions-Energy'!CH7</f>
        <v>38.178261938394947</v>
      </c>
      <c r="CI7" s="241">
        <f>+'Monthly Interactions-$'!CI7/'Monthly Interactions-Energy'!CI7</f>
        <v>40.955231482955782</v>
      </c>
      <c r="CJ7" s="241">
        <f>+'Monthly Interactions-$'!CJ7/'Monthly Interactions-Energy'!CJ7</f>
        <v>41.682876694426909</v>
      </c>
      <c r="CK7" s="241">
        <f>+'Monthly Interactions-$'!CK7/'Monthly Interactions-Energy'!CK7</f>
        <v>43.492861249333508</v>
      </c>
      <c r="CL7" s="241">
        <f>+'Monthly Interactions-$'!CL7/'Monthly Interactions-Energy'!CL7</f>
        <v>44.175516391342875</v>
      </c>
      <c r="CM7" s="241">
        <f>+'Monthly Interactions-$'!CM7/'Monthly Interactions-Energy'!CM7</f>
        <v>42.29636659212369</v>
      </c>
      <c r="CN7" s="241">
        <f>+'Monthly Interactions-$'!CN7/'Monthly Interactions-Energy'!CN7</f>
        <v>41.114638053106788</v>
      </c>
      <c r="CO7" s="241">
        <f>+'Monthly Interactions-$'!CO7/'Monthly Interactions-Energy'!CO7</f>
        <v>39.893312678197368</v>
      </c>
      <c r="CP7" s="241">
        <f>+'Monthly Interactions-$'!CP7/'Monthly Interactions-Energy'!CP7</f>
        <v>42.466184141911739</v>
      </c>
      <c r="CQ7" s="241">
        <f>+'Monthly Interactions-$'!CQ7/'Monthly Interactions-Energy'!CQ7</f>
        <v>49.663167592256187</v>
      </c>
      <c r="CR7" s="241">
        <f>+'Monthly Interactions-$'!CR7/'Monthly Interactions-Energy'!CR7</f>
        <v>49.43394461528252</v>
      </c>
      <c r="CS7" s="241">
        <f>+'Monthly Interactions-$'!CS7/'Monthly Interactions-Energy'!CS7</f>
        <v>41.982864677548996</v>
      </c>
      <c r="CT7" s="241">
        <f>+'Monthly Interactions-$'!CT7/'Monthly Interactions-Energy'!CT7</f>
        <v>41.336746890054783</v>
      </c>
      <c r="CU7" s="241">
        <f>+'Monthly Interactions-$'!CU7/'Monthly Interactions-Energy'!CU7</f>
        <v>42.989188513678897</v>
      </c>
      <c r="CV7" s="241">
        <f>+'Monthly Interactions-$'!CV7/'Monthly Interactions-Energy'!CV7</f>
        <v>43.519719540525493</v>
      </c>
      <c r="CW7" s="241">
        <f>+'Monthly Interactions-$'!CW7/'Monthly Interactions-Energy'!CW7</f>
        <v>42.598732349414718</v>
      </c>
      <c r="CX7" s="241">
        <f>+'Monthly Interactions-$'!CX7/'Monthly Interactions-Energy'!CX7</f>
        <v>42.666853461687445</v>
      </c>
      <c r="CY7" s="241">
        <f>+'Monthly Interactions-$'!CY7/'Monthly Interactions-Energy'!CY7</f>
        <v>41.539433546444684</v>
      </c>
      <c r="CZ7" s="241">
        <f>+'Monthly Interactions-$'!CZ7/'Monthly Interactions-Energy'!CZ7</f>
        <v>38.354698230710369</v>
      </c>
      <c r="DA7" s="241">
        <f>+'Monthly Interactions-$'!DA7/'Monthly Interactions-Energy'!DA7</f>
        <v>36.326794184175654</v>
      </c>
      <c r="DB7" s="241">
        <f>+'Monthly Interactions-$'!DB7/'Monthly Interactions-Energy'!DB7</f>
        <v>36.997309375639475</v>
      </c>
      <c r="DC7" s="241">
        <f>+'Monthly Interactions-$'!DC7/'Monthly Interactions-Energy'!DC7</f>
        <v>40.51016635937421</v>
      </c>
      <c r="DD7" s="241">
        <f>+'Monthly Interactions-$'!DD7/'Monthly Interactions-Energy'!DD7</f>
        <v>42.025505560193494</v>
      </c>
      <c r="DE7" s="241">
        <f>+'Monthly Interactions-$'!DE7/'Monthly Interactions-Energy'!DE7</f>
        <v>36.031732690872403</v>
      </c>
      <c r="DF7" s="241">
        <f>+'Monthly Interactions-$'!DF7/'Monthly Interactions-Energy'!DF7</f>
        <v>37.297165635443477</v>
      </c>
      <c r="DG7" s="241">
        <f>+'Monthly Interactions-$'!DG7/'Monthly Interactions-Energy'!DG7</f>
        <v>40.550849245233586</v>
      </c>
      <c r="DH7" s="241">
        <f>+'Monthly Interactions-$'!DH7/'Monthly Interactions-Energy'!DH7</f>
        <v>39.752893397448283</v>
      </c>
      <c r="DI7" s="241">
        <f>+'Monthly Interactions-$'!DI7/'Monthly Interactions-Energy'!DI7</f>
        <v>43.826325594759268</v>
      </c>
      <c r="DJ7" s="241">
        <f>+'Monthly Interactions-$'!DJ7/'Monthly Interactions-Energy'!DJ7</f>
        <v>43.600326930642304</v>
      </c>
      <c r="DK7" s="241">
        <f>+'Monthly Interactions-$'!DK7/'Monthly Interactions-Energy'!DK7</f>
        <v>42.419245124980726</v>
      </c>
      <c r="DL7" s="241">
        <f>+'Monthly Interactions-$'!DL7/'Monthly Interactions-Energy'!DL7</f>
        <v>39.520688049328278</v>
      </c>
      <c r="DM7" s="241">
        <f>+'Monthly Interactions-$'!DM7/'Monthly Interactions-Energy'!DM7</f>
        <v>37.323640203522579</v>
      </c>
      <c r="DN7" s="241">
        <f>+'Monthly Interactions-$'!DN7/'Monthly Interactions-Energy'!DN7</f>
        <v>36.898492347291622</v>
      </c>
      <c r="DO7" s="241">
        <f>+'Monthly Interactions-$'!DO7/'Monthly Interactions-Energy'!DO7</f>
        <v>41.854550757574259</v>
      </c>
      <c r="DP7" s="241">
        <f>+'Monthly Interactions-$'!DP7/'Monthly Interactions-Energy'!DP7</f>
        <v>42.031657102130993</v>
      </c>
      <c r="DQ7" s="241">
        <f>+'Monthly Interactions-$'!DQ7/'Monthly Interactions-Energy'!DQ7</f>
        <v>36.260535441280631</v>
      </c>
      <c r="DR7" s="241">
        <f>+'Monthly Interactions-$'!DR7/'Monthly Interactions-Energy'!DR7</f>
        <v>39.417561666374155</v>
      </c>
      <c r="DS7" s="241">
        <f>+'Monthly Interactions-$'!DS7/'Monthly Interactions-Energy'!DS7</f>
        <v>41.951220317407156</v>
      </c>
      <c r="DT7" s="241">
        <f>+'Monthly Interactions-$'!DT7/'Monthly Interactions-Energy'!DT7</f>
        <v>40.899147415634708</v>
      </c>
      <c r="DU7" s="241">
        <f>+'Monthly Interactions-$'!DU7/'Monthly Interactions-Energy'!DU7</f>
        <v>45.086590278164934</v>
      </c>
      <c r="DV7" s="241">
        <f>+'Monthly Interactions-$'!DV7/'Monthly Interactions-Energy'!DV7</f>
        <v>44.487876089416844</v>
      </c>
      <c r="DW7" s="241">
        <f>+'Monthly Interactions-$'!DW7/'Monthly Interactions-Energy'!DW7</f>
        <v>43.336717886037675</v>
      </c>
      <c r="DX7" s="241">
        <f>+'Monthly Interactions-$'!DX7/'Monthly Interactions-Energy'!DX7</f>
        <v>41.444245253109827</v>
      </c>
      <c r="DY7" s="241">
        <f>+'Monthly Interactions-$'!DY7/'Monthly Interactions-Energy'!DY7</f>
        <v>38.992425737326059</v>
      </c>
      <c r="DZ7" s="241">
        <f>+'Monthly Interactions-$'!DZ7/'Monthly Interactions-Energy'!DZ7</f>
        <v>36.420385900537838</v>
      </c>
      <c r="EA7" s="241">
        <f>+'Monthly Interactions-$'!EA7/'Monthly Interactions-Energy'!EA7</f>
        <v>43.110671663477149</v>
      </c>
      <c r="EB7" s="241">
        <f>+'Monthly Interactions-$'!EB7/'Monthly Interactions-Energy'!EB7</f>
        <v>41.249772523252304</v>
      </c>
      <c r="EC7" s="241">
        <f>+'Monthly Interactions-$'!EC7/'Monthly Interactions-Energy'!EC7</f>
        <v>38.000832897609882</v>
      </c>
      <c r="ED7" s="241">
        <f>+'Monthly Interactions-$'!ED7/'Monthly Interactions-Energy'!ED7</f>
        <v>39.880918690609221</v>
      </c>
      <c r="EE7" s="241">
        <f>+'Monthly Interactions-$'!EE7/'Monthly Interactions-Energy'!EE7</f>
        <v>41.656073093576182</v>
      </c>
      <c r="EF7" s="241">
        <f>+'Monthly Interactions-$'!EF7/'Monthly Interactions-Energy'!EF7</f>
        <v>41.824097697723055</v>
      </c>
      <c r="EG7" s="241">
        <f>+'Monthly Interactions-$'!EG7/'Monthly Interactions-Energy'!EG7</f>
        <v>45.559982270595334</v>
      </c>
      <c r="EH7" s="241">
        <f>+'Monthly Interactions-$'!EH7/'Monthly Interactions-Energy'!EH7</f>
        <v>45.161907634460803</v>
      </c>
      <c r="EI7" s="241">
        <f>+'Monthly Interactions-$'!EI7/'Monthly Interactions-Energy'!EI7</f>
        <v>44.526772717570104</v>
      </c>
      <c r="EJ7" s="241">
        <f>+'Monthly Interactions-$'!EJ7/'Monthly Interactions-Energy'!EJ7</f>
        <v>42.609315883024934</v>
      </c>
      <c r="EK7" s="241">
        <f>+'Monthly Interactions-$'!EK7/'Monthly Interactions-Energy'!EK7</f>
        <v>38.817427540785332</v>
      </c>
      <c r="EL7" s="241">
        <f>+'Monthly Interactions-$'!EL7/'Monthly Interactions-Energy'!EL7</f>
        <v>37.685678205961587</v>
      </c>
      <c r="EM7" s="241">
        <f>+'Monthly Interactions-$'!EM7/'Monthly Interactions-Energy'!EM7</f>
        <v>44.749374365040495</v>
      </c>
      <c r="EN7" s="241">
        <f>+'Monthly Interactions-$'!EN7/'Monthly Interactions-Energy'!EN7</f>
        <v>42.120170438664381</v>
      </c>
      <c r="EO7" s="241">
        <f>+'Monthly Interactions-$'!EO7/'Monthly Interactions-Energy'!EO7</f>
        <v>40.107288626455244</v>
      </c>
      <c r="EP7" s="241">
        <f>+'Monthly Interactions-$'!EP7/'Monthly Interactions-Energy'!EP7</f>
        <v>40.868569432200069</v>
      </c>
      <c r="EQ7" s="241">
        <f>+'Monthly Interactions-$'!EQ7/'Monthly Interactions-Energy'!EQ7</f>
        <v>42.463870276729125</v>
      </c>
      <c r="ER7" s="241">
        <f>+'Monthly Interactions-$'!ER7/'Monthly Interactions-Energy'!ER7</f>
        <v>43.965529295277001</v>
      </c>
      <c r="ES7" s="241">
        <f>+'Monthly Interactions-$'!ES7/'Monthly Interactions-Energy'!ES7</f>
        <v>47.949377262695499</v>
      </c>
      <c r="ET7" s="241">
        <f>+'Monthly Interactions-$'!ET7/'Monthly Interactions-Energy'!ET7</f>
        <v>47.622768362817411</v>
      </c>
      <c r="EU7" s="241">
        <f>+'Monthly Interactions-$'!EU7/'Monthly Interactions-Energy'!EU7</f>
        <v>46.35461838467419</v>
      </c>
      <c r="EV7" s="241">
        <f>+'Monthly Interactions-$'!EV7/'Monthly Interactions-Energy'!EV7</f>
        <v>43.032556143646758</v>
      </c>
      <c r="EW7" s="241">
        <f>+'Monthly Interactions-$'!EW7/'Monthly Interactions-Energy'!EW7</f>
        <v>41.291034262607177</v>
      </c>
      <c r="EX7" s="241">
        <f>+'Monthly Interactions-$'!EX7/'Monthly Interactions-Energy'!EX7</f>
        <v>39.959814111601467</v>
      </c>
      <c r="EY7" s="241">
        <f>+'Monthly Interactions-$'!EY7/'Monthly Interactions-Energy'!EY7</f>
        <v>43.67584929635558</v>
      </c>
      <c r="EZ7" s="241">
        <f>+'Monthly Interactions-$'!EZ7/'Monthly Interactions-Energy'!EZ7</f>
        <v>45.728275140846421</v>
      </c>
      <c r="FA7" s="241">
        <f>+'Monthly Interactions-$'!FA7/'Monthly Interactions-Energy'!FA7</f>
        <v>40.193406658311453</v>
      </c>
      <c r="FB7" s="241">
        <f>+'Monthly Interactions-$'!FB7/'Monthly Interactions-Energy'!FB7</f>
        <v>42.985073345933344</v>
      </c>
      <c r="FC7" s="241">
        <f>+'Monthly Interactions-$'!FC7/'Monthly Interactions-Energy'!FC7</f>
        <v>45.109532676376944</v>
      </c>
      <c r="FD7" s="241">
        <f>+'Monthly Interactions-$'!FD7/'Monthly Interactions-Energy'!FD7</f>
        <v>44.708503298273783</v>
      </c>
      <c r="FE7" s="241">
        <f>+'Monthly Interactions-$'!FE7/'Monthly Interactions-Energy'!FE7</f>
        <v>50.902597753249609</v>
      </c>
      <c r="FF7" s="241">
        <f>+'Monthly Interactions-$'!FF7/'Monthly Interactions-Energy'!FF7</f>
        <v>50.91068546655395</v>
      </c>
      <c r="FG7" s="241">
        <f>+'Monthly Interactions-$'!FG7/'Monthly Interactions-Energy'!FG7</f>
        <v>49.975117158706546</v>
      </c>
      <c r="FH7" s="241">
        <f>+'Monthly Interactions-$'!FH7/'Monthly Interactions-Energy'!FH7</f>
        <v>47.23282036929033</v>
      </c>
      <c r="FI7" s="241">
        <f>+'Monthly Interactions-$'!FI7/'Monthly Interactions-Energy'!FI7</f>
        <v>44.258178716399343</v>
      </c>
      <c r="FJ7" s="241">
        <f>+'Monthly Interactions-$'!FJ7/'Monthly Interactions-Energy'!FJ7</f>
        <v>42.607809717838158</v>
      </c>
      <c r="FK7" s="241">
        <f>+'Monthly Interactions-$'!FK7/'Monthly Interactions-Energy'!FK7</f>
        <v>48.357389759279272</v>
      </c>
      <c r="FL7" s="241">
        <f>+'Monthly Interactions-$'!FL7/'Monthly Interactions-Energy'!FL7</f>
        <v>48.921799704087704</v>
      </c>
      <c r="FM7" s="241">
        <f>+'Monthly Interactions-$'!FM7/'Monthly Interactions-Energy'!FM7</f>
        <v>42.81137032657913</v>
      </c>
      <c r="FN7" s="241">
        <f>+'Monthly Interactions-$'!FN7/'Monthly Interactions-Energy'!FN7</f>
        <v>47.519145837446217</v>
      </c>
      <c r="FO7" s="241">
        <f>+'Monthly Interactions-$'!FO7/'Monthly Interactions-Energy'!FO7</f>
        <v>48.939999032273676</v>
      </c>
      <c r="FP7" s="241">
        <f>+'Monthly Interactions-$'!FP7/'Monthly Interactions-Energy'!FP7</f>
        <v>48.174620501980066</v>
      </c>
      <c r="FQ7" s="241">
        <f>+'Monthly Interactions-$'!FQ7/'Monthly Interactions-Energy'!FQ7</f>
        <v>53.784340385731234</v>
      </c>
      <c r="FR7" s="241">
        <f>+'Monthly Interactions-$'!FR7/'Monthly Interactions-Energy'!FR7</f>
        <v>53.868181713248781</v>
      </c>
      <c r="FS7" s="241">
        <f>+'Monthly Interactions-$'!FS7/'Monthly Interactions-Energy'!FS7</f>
        <v>52.806011522902793</v>
      </c>
      <c r="FT7" s="241">
        <f>+'Monthly Interactions-$'!FT7/'Monthly Interactions-Energy'!FT7</f>
        <v>50.209775981210797</v>
      </c>
      <c r="FU7" s="241">
        <f>+'Monthly Interactions-$'!FU7/'Monthly Interactions-Energy'!FU7</f>
        <v>46.665588878227197</v>
      </c>
      <c r="FV7" s="241">
        <f>+'Monthly Interactions-$'!FV7/'Monthly Interactions-Energy'!FV7</f>
        <v>43.861473620935215</v>
      </c>
      <c r="FW7" s="241">
        <f>+'Monthly Interactions-$'!FW7/'Monthly Interactions-Energy'!FW7</f>
        <v>51.150007384506054</v>
      </c>
      <c r="FX7" s="241">
        <f>+'Monthly Interactions-$'!FX7/'Monthly Interactions-Energy'!FX7</f>
        <v>49.873475725143543</v>
      </c>
      <c r="FY7" s="241">
        <f>+'Monthly Interactions-$'!FY7/'Monthly Interactions-Energy'!FY7</f>
        <v>45.681463597219775</v>
      </c>
      <c r="FZ7" s="241">
        <f>+'Monthly Interactions-$'!FZ7/'Monthly Interactions-Energy'!FZ7</f>
        <v>49.682495890489207</v>
      </c>
      <c r="GA7" s="241">
        <f>+'Monthly Interactions-$'!GA7/'Monthly Interactions-Energy'!GA7</f>
        <v>51.333661994838174</v>
      </c>
      <c r="GB7" s="241">
        <f>+'Monthly Interactions-$'!GB7/'Monthly Interactions-Energy'!GB7</f>
        <v>51.732974841595961</v>
      </c>
    </row>
    <row r="8" spans="2:184">
      <c r="B8" s="42" t="s">
        <v>67</v>
      </c>
      <c r="C8" s="21" t="s">
        <v>61</v>
      </c>
      <c r="D8" s="42" t="s">
        <v>174</v>
      </c>
      <c r="E8" s="241">
        <f>+('Monthly Interactions-$'!E3-'Monthly Interactions-$'!E6)/('Monthly Interactions-Energy'!E3-'Monthly Interactions-Energy'!E6)</f>
        <v>27.818839953630199</v>
      </c>
      <c r="F8" s="241">
        <f>+('Monthly Interactions-$'!F3-'Monthly Interactions-$'!F6)/('Monthly Interactions-Energy'!F3-'Monthly Interactions-Energy'!F6)</f>
        <v>28.144943247745271</v>
      </c>
      <c r="G8" s="241">
        <f>+('Monthly Interactions-$'!G3-'Monthly Interactions-$'!G6)/('Monthly Interactions-Energy'!G3-'Monthly Interactions-Energy'!G6)</f>
        <v>26.399408856490805</v>
      </c>
      <c r="H8" s="241">
        <f>+('Monthly Interactions-$'!H3-'Monthly Interactions-$'!H6)/('Monthly Interactions-Energy'!H3-'Monthly Interactions-Energy'!H6)</f>
        <v>24.664210310149734</v>
      </c>
      <c r="I8" s="241">
        <f>+('Monthly Interactions-$'!I3-'Monthly Interactions-$'!I6)/('Monthly Interactions-Energy'!I3-'Monthly Interactions-Energy'!I6)</f>
        <v>23.410698063087125</v>
      </c>
      <c r="J8" s="241">
        <f>+('Monthly Interactions-$'!J3-'Monthly Interactions-$'!J6)/('Monthly Interactions-Energy'!J3-'Monthly Interactions-Energy'!J6)</f>
        <v>23.338436381920189</v>
      </c>
      <c r="K8" s="241">
        <f>+('Monthly Interactions-$'!K3-'Monthly Interactions-$'!K6)/('Monthly Interactions-Energy'!K3-'Monthly Interactions-Energy'!K6)</f>
        <v>25.505375350647586</v>
      </c>
      <c r="L8" s="241">
        <f>+('Monthly Interactions-$'!L3-'Monthly Interactions-$'!L6)/('Monthly Interactions-Energy'!L3-'Monthly Interactions-Energy'!L6)</f>
        <v>25.026940644985594</v>
      </c>
      <c r="M8" s="241">
        <f>+('Monthly Interactions-$'!M3-'Monthly Interactions-$'!M6)/('Monthly Interactions-Energy'!M3-'Monthly Interactions-Energy'!M6)</f>
        <v>23.295021430056917</v>
      </c>
      <c r="N8" s="241">
        <f>+('Monthly Interactions-$'!N3-'Monthly Interactions-$'!N6)/('Monthly Interactions-Energy'!N3-'Monthly Interactions-Energy'!N6)</f>
        <v>23.869383069321138</v>
      </c>
      <c r="O8" s="241">
        <f>+('Monthly Interactions-$'!O3-'Monthly Interactions-$'!O6)/('Monthly Interactions-Energy'!O3-'Monthly Interactions-Energy'!O6)</f>
        <v>24.058352208580985</v>
      </c>
      <c r="P8" s="241">
        <f>+('Monthly Interactions-$'!P3-'Monthly Interactions-$'!P6)/('Monthly Interactions-Energy'!P3-'Monthly Interactions-Energy'!P6)</f>
        <v>24.586812720631443</v>
      </c>
      <c r="Q8" s="241">
        <f>+('Monthly Interactions-$'!Q3-'Monthly Interactions-$'!Q6)/('Monthly Interactions-Energy'!Q3-'Monthly Interactions-Energy'!Q6)</f>
        <v>27.998511942279496</v>
      </c>
      <c r="R8" s="241">
        <f>+('Monthly Interactions-$'!R3-'Monthly Interactions-$'!R6)/('Monthly Interactions-Energy'!R3-'Monthly Interactions-Energy'!R6)</f>
        <v>28.336373881620393</v>
      </c>
      <c r="S8" s="241">
        <f>+('Monthly Interactions-$'!S3-'Monthly Interactions-$'!S6)/('Monthly Interactions-Energy'!S3-'Monthly Interactions-Energy'!S6)</f>
        <v>25.047151300842728</v>
      </c>
      <c r="T8" s="241">
        <f>+('Monthly Interactions-$'!T3-'Monthly Interactions-$'!T6)/('Monthly Interactions-Energy'!T3-'Monthly Interactions-Energy'!T6)</f>
        <v>24.553185918796888</v>
      </c>
      <c r="U8" s="241">
        <f>+('Monthly Interactions-$'!U3-'Monthly Interactions-$'!U6)/('Monthly Interactions-Energy'!U3-'Monthly Interactions-Energy'!U6)</f>
        <v>23.522315066010695</v>
      </c>
      <c r="V8" s="241">
        <f>+('Monthly Interactions-$'!V3-'Monthly Interactions-$'!V6)/('Monthly Interactions-Energy'!V3-'Monthly Interactions-Energy'!V6)</f>
        <v>24.425732756944178</v>
      </c>
      <c r="W8" s="241">
        <f>+('Monthly Interactions-$'!W3-'Monthly Interactions-$'!W6)/('Monthly Interactions-Energy'!W3-'Monthly Interactions-Energy'!W6)</f>
        <v>26.139685845678088</v>
      </c>
      <c r="X8" s="241">
        <f>+('Monthly Interactions-$'!X3-'Monthly Interactions-$'!X6)/('Monthly Interactions-Energy'!X3-'Monthly Interactions-Energy'!X6)</f>
        <v>25.721777078688888</v>
      </c>
      <c r="Y8" s="241">
        <f>+('Monthly Interactions-$'!Y3-'Monthly Interactions-$'!Y6)/('Monthly Interactions-Energy'!Y3-'Monthly Interactions-Energy'!Y6)</f>
        <v>23.371630807151778</v>
      </c>
      <c r="Z8" s="241">
        <f>+('Monthly Interactions-$'!Z3-'Monthly Interactions-$'!Z6)/('Monthly Interactions-Energy'!Z3-'Monthly Interactions-Energy'!Z6)</f>
        <v>24.126492854878101</v>
      </c>
      <c r="AA8" s="241">
        <f>+('Monthly Interactions-$'!AA3-'Monthly Interactions-$'!AA6)/('Monthly Interactions-Energy'!AA3-'Monthly Interactions-Energy'!AA6)</f>
        <v>24.814954741122026</v>
      </c>
      <c r="AB8" s="241">
        <f>+('Monthly Interactions-$'!AB3-'Monthly Interactions-$'!AB6)/('Monthly Interactions-Energy'!AB3-'Monthly Interactions-Energy'!AB6)</f>
        <v>23.96468428336949</v>
      </c>
      <c r="AC8" s="241">
        <f>+('Monthly Interactions-$'!AC3-'Monthly Interactions-$'!AC6)/('Monthly Interactions-Energy'!AC3-'Monthly Interactions-Energy'!AC6)</f>
        <v>28.816737713699059</v>
      </c>
      <c r="AD8" s="241">
        <f>+('Monthly Interactions-$'!AD3-'Monthly Interactions-$'!AD6)/('Monthly Interactions-Energy'!AD3-'Monthly Interactions-Energy'!AD6)</f>
        <v>29.13935156397169</v>
      </c>
      <c r="AE8" s="241">
        <f>+('Monthly Interactions-$'!AE3-'Monthly Interactions-$'!AE6)/('Monthly Interactions-Energy'!AE3-'Monthly Interactions-Energy'!AE6)</f>
        <v>25.954806094390182</v>
      </c>
      <c r="AF8" s="241">
        <f>+('Monthly Interactions-$'!AF3-'Monthly Interactions-$'!AF6)/('Monthly Interactions-Energy'!AF3-'Monthly Interactions-Energy'!AF6)</f>
        <v>25.433777411527725</v>
      </c>
      <c r="AG8" s="241">
        <f>+('Monthly Interactions-$'!AG3-'Monthly Interactions-$'!AG6)/('Monthly Interactions-Energy'!AG3-'Monthly Interactions-Energy'!AG6)</f>
        <v>24.757104509135655</v>
      </c>
      <c r="AH8" s="241">
        <f>+('Monthly Interactions-$'!AH3-'Monthly Interactions-$'!AH6)/('Monthly Interactions-Energy'!AH3-'Monthly Interactions-Energy'!AH6)</f>
        <v>26.061710117646331</v>
      </c>
      <c r="AI8" s="241">
        <f>+('Monthly Interactions-$'!AI3-'Monthly Interactions-$'!AI6)/('Monthly Interactions-Energy'!AI3-'Monthly Interactions-Energy'!AI6)</f>
        <v>27.668216917736011</v>
      </c>
      <c r="AJ8" s="241">
        <f>+('Monthly Interactions-$'!AJ3-'Monthly Interactions-$'!AJ6)/('Monthly Interactions-Energy'!AJ3-'Monthly Interactions-Energy'!AJ6)</f>
        <v>27.239376246797491</v>
      </c>
      <c r="AK8" s="241">
        <f>+('Monthly Interactions-$'!AK3-'Monthly Interactions-$'!AK6)/('Monthly Interactions-Energy'!AK3-'Monthly Interactions-Energy'!AK6)</f>
        <v>24.366943384717445</v>
      </c>
      <c r="AL8" s="241">
        <f>+('Monthly Interactions-$'!AL3-'Monthly Interactions-$'!AL6)/('Monthly Interactions-Energy'!AL3-'Monthly Interactions-Energy'!AL6)</f>
        <v>25.069325748987538</v>
      </c>
      <c r="AM8" s="241">
        <f>+('Monthly Interactions-$'!AM3-'Monthly Interactions-$'!AM6)/('Monthly Interactions-Energy'!AM3-'Monthly Interactions-Energy'!AM6)</f>
        <v>25.81115165212513</v>
      </c>
      <c r="AN8" s="241">
        <f>+('Monthly Interactions-$'!AN3-'Monthly Interactions-$'!AN6)/('Monthly Interactions-Energy'!AN3-'Monthly Interactions-Energy'!AN6)</f>
        <v>25.358069624275345</v>
      </c>
      <c r="AO8" s="241">
        <f>+('Monthly Interactions-$'!AO3-'Monthly Interactions-$'!AO6)/('Monthly Interactions-Energy'!AO3-'Monthly Interactions-Energy'!AO6)</f>
        <v>30.915678823084274</v>
      </c>
      <c r="AP8" s="241">
        <f>+('Monthly Interactions-$'!AP3-'Monthly Interactions-$'!AP6)/('Monthly Interactions-Energy'!AP3-'Monthly Interactions-Energy'!AP6)</f>
        <v>31.256663721268723</v>
      </c>
      <c r="AQ8" s="241">
        <f>+('Monthly Interactions-$'!AQ3-'Monthly Interactions-$'!AQ6)/('Monthly Interactions-Energy'!AQ3-'Monthly Interactions-Energy'!AQ6)</f>
        <v>27.544526481840169</v>
      </c>
      <c r="AR8" s="241">
        <f>+('Monthly Interactions-$'!AR3-'Monthly Interactions-$'!AR6)/('Monthly Interactions-Energy'!AR3-'Monthly Interactions-Energy'!AR6)</f>
        <v>26.988412174330566</v>
      </c>
      <c r="AS8" s="241">
        <f>+('Monthly Interactions-$'!AS3-'Monthly Interactions-$'!AS6)/('Monthly Interactions-Energy'!AS3-'Monthly Interactions-Energy'!AS6)</f>
        <v>26.163272466248483</v>
      </c>
      <c r="AT8" s="241">
        <f>+('Monthly Interactions-$'!AT3-'Monthly Interactions-$'!AT6)/('Monthly Interactions-Energy'!AT3-'Monthly Interactions-Energy'!AT6)</f>
        <v>27.263326219614601</v>
      </c>
      <c r="AU8" s="241">
        <f>+('Monthly Interactions-$'!AU3-'Monthly Interactions-$'!AU6)/('Monthly Interactions-Energy'!AU3-'Monthly Interactions-Energy'!AU6)</f>
        <v>29.895506775032423</v>
      </c>
      <c r="AV8" s="241">
        <f>+('Monthly Interactions-$'!AV3-'Monthly Interactions-$'!AV6)/('Monthly Interactions-Energy'!AV3-'Monthly Interactions-Energy'!AV6)</f>
        <v>29.240859538139688</v>
      </c>
      <c r="AW8" s="241">
        <f>+('Monthly Interactions-$'!AW3-'Monthly Interactions-$'!AW6)/('Monthly Interactions-Energy'!AW3-'Monthly Interactions-Energy'!AW6)</f>
        <v>26.321771613010412</v>
      </c>
      <c r="AX8" s="241">
        <f>+('Monthly Interactions-$'!AX3-'Monthly Interactions-$'!AX6)/('Monthly Interactions-Energy'!AX3-'Monthly Interactions-Energy'!AX6)</f>
        <v>26.834890132308985</v>
      </c>
      <c r="AY8" s="241">
        <f>+('Monthly Interactions-$'!AY3-'Monthly Interactions-$'!AY6)/('Monthly Interactions-Energy'!AY3-'Monthly Interactions-Energy'!AY6)</f>
        <v>27.65796380530713</v>
      </c>
      <c r="AZ8" s="241">
        <f>+('Monthly Interactions-$'!AZ3-'Monthly Interactions-$'!AZ6)/('Monthly Interactions-Energy'!AZ3-'Monthly Interactions-Energy'!AZ6)</f>
        <v>27.417137661227656</v>
      </c>
      <c r="BA8" s="241">
        <f>+('Monthly Interactions-$'!BA3-'Monthly Interactions-$'!BA6)/('Monthly Interactions-Energy'!BA3-'Monthly Interactions-Energy'!BA6)</f>
        <v>32.348266457823392</v>
      </c>
      <c r="BB8" s="241">
        <f>+('Monthly Interactions-$'!BB3-'Monthly Interactions-$'!BB6)/('Monthly Interactions-Energy'!BB3-'Monthly Interactions-Energy'!BB6)</f>
        <v>32.710267975991322</v>
      </c>
      <c r="BC8" s="241">
        <f>+('Monthly Interactions-$'!BC3-'Monthly Interactions-$'!BC6)/('Monthly Interactions-Energy'!BC3-'Monthly Interactions-Energy'!BC6)</f>
        <v>29.068465404627023</v>
      </c>
      <c r="BD8" s="241">
        <f>+('Monthly Interactions-$'!BD3-'Monthly Interactions-$'!BD6)/('Monthly Interactions-Energy'!BD3-'Monthly Interactions-Energy'!BD6)</f>
        <v>28.46931701769676</v>
      </c>
      <c r="BE8" s="241">
        <f>+('Monthly Interactions-$'!BE3-'Monthly Interactions-$'!BE6)/('Monthly Interactions-Energy'!BE3-'Monthly Interactions-Energy'!BE6)</f>
        <v>26.783125177608198</v>
      </c>
      <c r="BF8" s="241">
        <f>+('Monthly Interactions-$'!BF3-'Monthly Interactions-$'!BF6)/('Monthly Interactions-Energy'!BF3-'Monthly Interactions-Energy'!BF6)</f>
        <v>28.087683763060497</v>
      </c>
      <c r="BG8" s="241">
        <f>+('Monthly Interactions-$'!BG3-'Monthly Interactions-$'!BG6)/('Monthly Interactions-Energy'!BG3-'Monthly Interactions-Energy'!BG6)</f>
        <v>30.290146307907712</v>
      </c>
      <c r="BH8" s="241">
        <f>+('Monthly Interactions-$'!BH3-'Monthly Interactions-$'!BH6)/('Monthly Interactions-Energy'!BH3-'Monthly Interactions-Energy'!BH6)</f>
        <v>29.670124389545137</v>
      </c>
      <c r="BI8" s="241">
        <f>+('Monthly Interactions-$'!BI3-'Monthly Interactions-$'!BI6)/('Monthly Interactions-Energy'!BI3-'Monthly Interactions-Energy'!BI6)</f>
        <v>26.729666219142757</v>
      </c>
      <c r="BJ8" s="241">
        <f>+('Monthly Interactions-$'!BJ3-'Monthly Interactions-$'!BJ6)/('Monthly Interactions-Energy'!BJ3-'Monthly Interactions-Energy'!BJ6)</f>
        <v>27.555567633527829</v>
      </c>
      <c r="BK8" s="241">
        <f>+('Monthly Interactions-$'!BK3-'Monthly Interactions-$'!BK6)/('Monthly Interactions-Energy'!BK3-'Monthly Interactions-Energy'!BK6)</f>
        <v>28.420384038895854</v>
      </c>
      <c r="BL8" s="241">
        <f>+('Monthly Interactions-$'!BL3-'Monthly Interactions-$'!BL6)/('Monthly Interactions-Energy'!BL3-'Monthly Interactions-Energy'!BL6)</f>
        <v>28.513425299532727</v>
      </c>
      <c r="BM8" s="241">
        <f>+('Monthly Interactions-$'!BM3-'Monthly Interactions-$'!BM6)/('Monthly Interactions-Energy'!BM3-'Monthly Interactions-Energy'!BM6)</f>
        <v>33.685366451642139</v>
      </c>
      <c r="BN8" s="241">
        <f>+('Monthly Interactions-$'!BN3-'Monthly Interactions-$'!BN6)/('Monthly Interactions-Energy'!BN3-'Monthly Interactions-Energy'!BN6)</f>
        <v>34.338836273328859</v>
      </c>
      <c r="BO8" s="241">
        <f>+('Monthly Interactions-$'!BO3-'Monthly Interactions-$'!BO6)/('Monthly Interactions-Energy'!BO3-'Monthly Interactions-Energy'!BO6)</f>
        <v>31.140770426716088</v>
      </c>
      <c r="BP8" s="241">
        <f>+('Monthly Interactions-$'!BP3-'Monthly Interactions-$'!BP6)/('Monthly Interactions-Energy'!BP3-'Monthly Interactions-Energy'!BP6)</f>
        <v>30.905250941840393</v>
      </c>
      <c r="BQ8" s="241">
        <f>+('Monthly Interactions-$'!BQ3-'Monthly Interactions-$'!BQ6)/('Monthly Interactions-Energy'!BQ3-'Monthly Interactions-Energy'!BQ6)</f>
        <v>29.883303162357681</v>
      </c>
      <c r="BR8" s="241">
        <f>+('Monthly Interactions-$'!BR3-'Monthly Interactions-$'!BR6)/('Monthly Interactions-Energy'!BR3-'Monthly Interactions-Energy'!BR6)</f>
        <v>31.92377379456989</v>
      </c>
      <c r="BS8" s="241">
        <f>+('Monthly Interactions-$'!BS3-'Monthly Interactions-$'!BS6)/('Monthly Interactions-Energy'!BS3-'Monthly Interactions-Energy'!BS6)</f>
        <v>35.712782740613036</v>
      </c>
      <c r="BT8" s="241">
        <f>+('Monthly Interactions-$'!BT3-'Monthly Interactions-$'!BT6)/('Monthly Interactions-Energy'!BT3-'Monthly Interactions-Energy'!BT6)</f>
        <v>35.634881502798009</v>
      </c>
      <c r="BU8" s="241">
        <f>+('Monthly Interactions-$'!BU3-'Monthly Interactions-$'!BU6)/('Monthly Interactions-Energy'!BU3-'Monthly Interactions-Energy'!BU6)</f>
        <v>32.555010693422176</v>
      </c>
      <c r="BV8" s="241">
        <f>+('Monthly Interactions-$'!BV3-'Monthly Interactions-$'!BV6)/('Monthly Interactions-Energy'!BV3-'Monthly Interactions-Energy'!BV6)</f>
        <v>32.112606634001843</v>
      </c>
      <c r="BW8" s="241">
        <f>+('Monthly Interactions-$'!BW3-'Monthly Interactions-$'!BW6)/('Monthly Interactions-Energy'!BW3-'Monthly Interactions-Energy'!BW6)</f>
        <v>33.933895887712396</v>
      </c>
      <c r="BX8" s="241">
        <f>+('Monthly Interactions-$'!BX3-'Monthly Interactions-$'!BX6)/('Monthly Interactions-Energy'!BX3-'Monthly Interactions-Energy'!BX6)</f>
        <v>34.800950025367939</v>
      </c>
      <c r="BY8" s="241">
        <f>+('Monthly Interactions-$'!BY3-'Monthly Interactions-$'!BY6)/('Monthly Interactions-Energy'!BY3-'Monthly Interactions-Energy'!BY6)</f>
        <v>38.36988176935369</v>
      </c>
      <c r="BZ8" s="241">
        <f>+('Monthly Interactions-$'!BZ3-'Monthly Interactions-$'!BZ6)/('Monthly Interactions-Energy'!BZ3-'Monthly Interactions-Energy'!BZ6)</f>
        <v>39.314468900389222</v>
      </c>
      <c r="CA8" s="241">
        <f>+('Monthly Interactions-$'!CA3-'Monthly Interactions-$'!CA6)/('Monthly Interactions-Energy'!CA3-'Monthly Interactions-Energy'!CA6)</f>
        <v>37.072948443415441</v>
      </c>
      <c r="CB8" s="241">
        <f>+('Monthly Interactions-$'!CB3-'Monthly Interactions-$'!CB6)/('Monthly Interactions-Energy'!CB3-'Monthly Interactions-Energy'!CB6)</f>
        <v>36.500462095376676</v>
      </c>
      <c r="CC8" s="241">
        <f>+('Monthly Interactions-$'!CC3-'Monthly Interactions-$'!CC6)/('Monthly Interactions-Energy'!CC3-'Monthly Interactions-Energy'!CC6)</f>
        <v>35.040568318859208</v>
      </c>
      <c r="CD8" s="241">
        <f>+('Monthly Interactions-$'!CD3-'Monthly Interactions-$'!CD6)/('Monthly Interactions-Energy'!CD3-'Monthly Interactions-Energy'!CD6)</f>
        <v>37.699072676861213</v>
      </c>
      <c r="CE8" s="241">
        <f>+('Monthly Interactions-$'!CE3-'Monthly Interactions-$'!CE6)/('Monthly Interactions-Energy'!CE3-'Monthly Interactions-Energy'!CE6)</f>
        <v>45.366190807368618</v>
      </c>
      <c r="CF8" s="241">
        <f>+('Monthly Interactions-$'!CF3-'Monthly Interactions-$'!CF6)/('Monthly Interactions-Energy'!CF3-'Monthly Interactions-Energy'!CF6)</f>
        <v>45.137612914701634</v>
      </c>
      <c r="CG8" s="241">
        <f>+('Monthly Interactions-$'!CG3-'Monthly Interactions-$'!CG6)/('Monthly Interactions-Energy'!CG3-'Monthly Interactions-Energy'!CG6)</f>
        <v>39.182863374593047</v>
      </c>
      <c r="CH8" s="241">
        <f>+('Monthly Interactions-$'!CH3-'Monthly Interactions-$'!CH6)/('Monthly Interactions-Energy'!CH3-'Monthly Interactions-Energy'!CH6)</f>
        <v>38.285852064407933</v>
      </c>
      <c r="CI8" s="241">
        <f>+('Monthly Interactions-$'!CI3-'Monthly Interactions-$'!CI6)/('Monthly Interactions-Energy'!CI3-'Monthly Interactions-Energy'!CI6)</f>
        <v>41.057203054127235</v>
      </c>
      <c r="CJ8" s="241">
        <f>+('Monthly Interactions-$'!CJ3-'Monthly Interactions-$'!CJ6)/('Monthly Interactions-Energy'!CJ3-'Monthly Interactions-Energy'!CJ6)</f>
        <v>41.897747224790756</v>
      </c>
      <c r="CK8" s="241">
        <f>+('Monthly Interactions-$'!CK3-'Monthly Interactions-$'!CK6)/('Monthly Interactions-Energy'!CK3-'Monthly Interactions-Energy'!CK6)</f>
        <v>43.64736270201012</v>
      </c>
      <c r="CL8" s="241">
        <f>+('Monthly Interactions-$'!CL3-'Monthly Interactions-$'!CL6)/('Monthly Interactions-Energy'!CL3-'Monthly Interactions-Energy'!CL6)</f>
        <v>44.259308469824234</v>
      </c>
      <c r="CM8" s="241">
        <f>+('Monthly Interactions-$'!CM3-'Monthly Interactions-$'!CM6)/('Monthly Interactions-Energy'!CM3-'Monthly Interactions-Energy'!CM6)</f>
        <v>42.345428148139739</v>
      </c>
      <c r="CN8" s="241">
        <f>+('Monthly Interactions-$'!CN3-'Monthly Interactions-$'!CN6)/('Monthly Interactions-Energy'!CN3-'Monthly Interactions-Energy'!CN6)</f>
        <v>41.252435123957724</v>
      </c>
      <c r="CO8" s="241">
        <f>+('Monthly Interactions-$'!CO3-'Monthly Interactions-$'!CO6)/('Monthly Interactions-Energy'!CO3-'Monthly Interactions-Energy'!CO6)</f>
        <v>40.167768897245722</v>
      </c>
      <c r="CP8" s="241">
        <f>+('Monthly Interactions-$'!CP3-'Monthly Interactions-$'!CP6)/('Monthly Interactions-Energy'!CP3-'Monthly Interactions-Energy'!CP6)</f>
        <v>43.143312056794542</v>
      </c>
      <c r="CQ8" s="241">
        <f>+('Monthly Interactions-$'!CQ3-'Monthly Interactions-$'!CQ6)/('Monthly Interactions-Energy'!CQ3-'Monthly Interactions-Energy'!CQ6)</f>
        <v>51.301188966114729</v>
      </c>
      <c r="CR8" s="241">
        <f>+('Monthly Interactions-$'!CR3-'Monthly Interactions-$'!CR6)/('Monthly Interactions-Energy'!CR3-'Monthly Interactions-Energy'!CR6)</f>
        <v>50.656976223679223</v>
      </c>
      <c r="CS8" s="241">
        <f>+('Monthly Interactions-$'!CS3-'Monthly Interactions-$'!CS6)/('Monthly Interactions-Energy'!CS3-'Monthly Interactions-Energy'!CS6)</f>
        <v>42.610516022278915</v>
      </c>
      <c r="CT8" s="241">
        <f>+('Monthly Interactions-$'!CT3-'Monthly Interactions-$'!CT6)/('Monthly Interactions-Energy'!CT3-'Monthly Interactions-Energy'!CT6)</f>
        <v>41.539033683254267</v>
      </c>
      <c r="CU8" s="241">
        <f>+('Monthly Interactions-$'!CU3-'Monthly Interactions-$'!CU6)/('Monthly Interactions-Energy'!CU3-'Monthly Interactions-Energy'!CU6)</f>
        <v>43.104802468138807</v>
      </c>
      <c r="CV8" s="241">
        <f>+('Monthly Interactions-$'!CV3-'Monthly Interactions-$'!CV6)/('Monthly Interactions-Energy'!CV3-'Monthly Interactions-Energy'!CV6)</f>
        <v>43.665430012763913</v>
      </c>
      <c r="CW8" s="241">
        <f>+('Monthly Interactions-$'!CW3-'Monthly Interactions-$'!CW6)/('Monthly Interactions-Energy'!CW3-'Monthly Interactions-Energy'!CW6)</f>
        <v>44.854545276374488</v>
      </c>
      <c r="CX8" s="241">
        <f>+('Monthly Interactions-$'!CX3-'Monthly Interactions-$'!CX6)/('Monthly Interactions-Energy'!CX3-'Monthly Interactions-Energy'!CX6)</f>
        <v>44.556017355789464</v>
      </c>
      <c r="CY8" s="241">
        <f>+('Monthly Interactions-$'!CY3-'Monthly Interactions-$'!CY6)/('Monthly Interactions-Energy'!CY3-'Monthly Interactions-Energy'!CY6)</f>
        <v>42.799345176614885</v>
      </c>
      <c r="CZ8" s="241">
        <f>+('Monthly Interactions-$'!CZ3-'Monthly Interactions-$'!CZ6)/('Monthly Interactions-Energy'!CZ3-'Monthly Interactions-Energy'!CZ6)</f>
        <v>41.089761260015578</v>
      </c>
      <c r="DA8" s="241">
        <f>+('Monthly Interactions-$'!DA3-'Monthly Interactions-$'!DA6)/('Monthly Interactions-Energy'!DA3-'Monthly Interactions-Energy'!DA6)</f>
        <v>39.62903099683399</v>
      </c>
      <c r="DB8" s="241">
        <f>+('Monthly Interactions-$'!DB3-'Monthly Interactions-$'!DB6)/('Monthly Interactions-Energy'!DB3-'Monthly Interactions-Energy'!DB6)</f>
        <v>41.087214471670066</v>
      </c>
      <c r="DC8" s="241">
        <f>+('Monthly Interactions-$'!DC3-'Monthly Interactions-$'!DC6)/('Monthly Interactions-Energy'!DC3-'Monthly Interactions-Energy'!DC6)</f>
        <v>48.643530028460241</v>
      </c>
      <c r="DD8" s="241">
        <f>+('Monthly Interactions-$'!DD3-'Monthly Interactions-$'!DD6)/('Monthly Interactions-Energy'!DD3-'Monthly Interactions-Energy'!DD6)</f>
        <v>47.355193681724252</v>
      </c>
      <c r="DE8" s="241">
        <f>+('Monthly Interactions-$'!DE3-'Monthly Interactions-$'!DE6)/('Monthly Interactions-Energy'!DE3-'Monthly Interactions-Energy'!DE6)</f>
        <v>40.115328661119882</v>
      </c>
      <c r="DF8" s="241">
        <f>+('Monthly Interactions-$'!DF3-'Monthly Interactions-$'!DF6)/('Monthly Interactions-Energy'!DF3-'Monthly Interactions-Energy'!DF6)</f>
        <v>40.443583448628715</v>
      </c>
      <c r="DG8" s="241">
        <f>+('Monthly Interactions-$'!DG3-'Monthly Interactions-$'!DG6)/('Monthly Interactions-Energy'!DG3-'Monthly Interactions-Energy'!DG6)</f>
        <v>43.017700054336984</v>
      </c>
      <c r="DH8" s="241">
        <f>+('Monthly Interactions-$'!DH3-'Monthly Interactions-$'!DH6)/('Monthly Interactions-Energy'!DH3-'Monthly Interactions-Energy'!DH6)</f>
        <v>42.4468365917919</v>
      </c>
      <c r="DI8" s="241">
        <f>+('Monthly Interactions-$'!DI3-'Monthly Interactions-$'!DI6)/('Monthly Interactions-Energy'!DI3-'Monthly Interactions-Energy'!DI6)</f>
        <v>45.917579305433755</v>
      </c>
      <c r="DJ8" s="241">
        <f>+('Monthly Interactions-$'!DJ3-'Monthly Interactions-$'!DJ6)/('Monthly Interactions-Energy'!DJ3-'Monthly Interactions-Energy'!DJ6)</f>
        <v>45.529861127172445</v>
      </c>
      <c r="DK8" s="241">
        <f>+('Monthly Interactions-$'!DK3-'Monthly Interactions-$'!DK6)/('Monthly Interactions-Energy'!DK3-'Monthly Interactions-Energy'!DK6)</f>
        <v>43.875672770892706</v>
      </c>
      <c r="DL8" s="241">
        <f>+('Monthly Interactions-$'!DL3-'Monthly Interactions-$'!DL6)/('Monthly Interactions-Energy'!DL3-'Monthly Interactions-Energy'!DL6)</f>
        <v>42.361946027763558</v>
      </c>
      <c r="DM8" s="241">
        <f>+('Monthly Interactions-$'!DM3-'Monthly Interactions-$'!DM6)/('Monthly Interactions-Energy'!DM3-'Monthly Interactions-Energy'!DM6)</f>
        <v>40.370440570937468</v>
      </c>
      <c r="DN8" s="241">
        <f>+('Monthly Interactions-$'!DN3-'Monthly Interactions-$'!DN6)/('Monthly Interactions-Energy'!DN3-'Monthly Interactions-Energy'!DN6)</f>
        <v>41.596244003980509</v>
      </c>
      <c r="DO8" s="241">
        <f>+('Monthly Interactions-$'!DO3-'Monthly Interactions-$'!DO6)/('Monthly Interactions-Energy'!DO3-'Monthly Interactions-Energy'!DO6)</f>
        <v>50.098738803482554</v>
      </c>
      <c r="DP8" s="241">
        <f>+('Monthly Interactions-$'!DP3-'Monthly Interactions-$'!DP6)/('Monthly Interactions-Energy'!DP3-'Monthly Interactions-Energy'!DP6)</f>
        <v>46.776208628886963</v>
      </c>
      <c r="DQ8" s="241">
        <f>+('Monthly Interactions-$'!DQ3-'Monthly Interactions-$'!DQ6)/('Monthly Interactions-Energy'!DQ3-'Monthly Interactions-Energy'!DQ6)</f>
        <v>40.89851033619891</v>
      </c>
      <c r="DR8" s="241">
        <f>+('Monthly Interactions-$'!DR3-'Monthly Interactions-$'!DR6)/('Monthly Interactions-Energy'!DR3-'Monthly Interactions-Energy'!DR6)</f>
        <v>42.329187504299128</v>
      </c>
      <c r="DS8" s="241">
        <f>+('Monthly Interactions-$'!DS3-'Monthly Interactions-$'!DS6)/('Monthly Interactions-Energy'!DS3-'Monthly Interactions-Energy'!DS6)</f>
        <v>44.475186880367616</v>
      </c>
      <c r="DT8" s="241">
        <f>+('Monthly Interactions-$'!DT3-'Monthly Interactions-$'!DT6)/('Monthly Interactions-Energy'!DT3-'Monthly Interactions-Energy'!DT6)</f>
        <v>44.4081740021321</v>
      </c>
      <c r="DU8" s="241">
        <f>+('Monthly Interactions-$'!DU3-'Monthly Interactions-$'!DU6)/('Monthly Interactions-Energy'!DU3-'Monthly Interactions-Energy'!DU6)</f>
        <v>47.233968695027933</v>
      </c>
      <c r="DV8" s="241">
        <f>+('Monthly Interactions-$'!DV3-'Monthly Interactions-$'!DV6)/('Monthly Interactions-Energy'!DV3-'Monthly Interactions-Energy'!DV6)</f>
        <v>46.444523830762733</v>
      </c>
      <c r="DW8" s="241">
        <f>+('Monthly Interactions-$'!DW3-'Monthly Interactions-$'!DW6)/('Monthly Interactions-Energy'!DW3-'Monthly Interactions-Energy'!DW6)</f>
        <v>45.016344597354099</v>
      </c>
      <c r="DX8" s="241">
        <f>+('Monthly Interactions-$'!DX3-'Monthly Interactions-$'!DX6)/('Monthly Interactions-Energy'!DX3-'Monthly Interactions-Energy'!DX6)</f>
        <v>44.365214628001056</v>
      </c>
      <c r="DY8" s="241">
        <f>+('Monthly Interactions-$'!DY3-'Monthly Interactions-$'!DY6)/('Monthly Interactions-Energy'!DY3-'Monthly Interactions-Energy'!DY6)</f>
        <v>41.840453511060836</v>
      </c>
      <c r="DZ8" s="241">
        <f>+('Monthly Interactions-$'!DZ3-'Monthly Interactions-$'!DZ6)/('Monthly Interactions-Energy'!DZ3-'Monthly Interactions-Energy'!DZ6)</f>
        <v>41.694419122034788</v>
      </c>
      <c r="EA8" s="241">
        <f>+('Monthly Interactions-$'!EA3-'Monthly Interactions-$'!EA6)/('Monthly Interactions-Energy'!EA3-'Monthly Interactions-Energy'!EA6)</f>
        <v>50.410811439365432</v>
      </c>
      <c r="EB8" s="241">
        <f>+('Monthly Interactions-$'!EB3-'Monthly Interactions-$'!EB6)/('Monthly Interactions-Energy'!EB3-'Monthly Interactions-Energy'!EB6)</f>
        <v>46.576715571369789</v>
      </c>
      <c r="EC8" s="241">
        <f>+('Monthly Interactions-$'!EC3-'Monthly Interactions-$'!EC6)/('Monthly Interactions-Energy'!EC3-'Monthly Interactions-Energy'!EC6)</f>
        <v>42.822023258322744</v>
      </c>
      <c r="ED8" s="241">
        <f>+('Monthly Interactions-$'!ED3-'Monthly Interactions-$'!ED6)/('Monthly Interactions-Energy'!ED3-'Monthly Interactions-Energy'!ED6)</f>
        <v>42.50476801086058</v>
      </c>
      <c r="EE8" s="241">
        <f>+('Monthly Interactions-$'!EE3-'Monthly Interactions-$'!EE6)/('Monthly Interactions-Energy'!EE3-'Monthly Interactions-Energy'!EE6)</f>
        <v>44.485594851628768</v>
      </c>
      <c r="EF8" s="241">
        <f>+('Monthly Interactions-$'!EF3-'Monthly Interactions-$'!EF6)/('Monthly Interactions-Energy'!EF3-'Monthly Interactions-Energy'!EF6)</f>
        <v>45.387316585993553</v>
      </c>
      <c r="EG8" s="241">
        <f>+('Monthly Interactions-$'!EG3-'Monthly Interactions-$'!EG6)/('Monthly Interactions-Energy'!EG3-'Monthly Interactions-Energy'!EG6)</f>
        <v>47.529165932079934</v>
      </c>
      <c r="EH8" s="241">
        <f>+('Monthly Interactions-$'!EH3-'Monthly Interactions-$'!EH6)/('Monthly Interactions-Energy'!EH3-'Monthly Interactions-Energy'!EH6)</f>
        <v>47.236603148153705</v>
      </c>
      <c r="EI8" s="241">
        <f>+('Monthly Interactions-$'!EI3-'Monthly Interactions-$'!EI6)/('Monthly Interactions-Energy'!EI3-'Monthly Interactions-Energy'!EI6)</f>
        <v>46.48983389260755</v>
      </c>
      <c r="EJ8" s="241">
        <f>+('Monthly Interactions-$'!EJ3-'Monthly Interactions-$'!EJ6)/('Monthly Interactions-Energy'!EJ3-'Monthly Interactions-Energy'!EJ6)</f>
        <v>44.903592407471272</v>
      </c>
      <c r="EK8" s="241">
        <f>+('Monthly Interactions-$'!EK3-'Monthly Interactions-$'!EK6)/('Monthly Interactions-Energy'!EK3-'Monthly Interactions-Energy'!EK6)</f>
        <v>42.505288699673926</v>
      </c>
      <c r="EL8" s="241">
        <f>+('Monthly Interactions-$'!EL3-'Monthly Interactions-$'!EL6)/('Monthly Interactions-Energy'!EL3-'Monthly Interactions-Energy'!EL6)</f>
        <v>43.086105230880591</v>
      </c>
      <c r="EM8" s="241">
        <f>+('Monthly Interactions-$'!EM3-'Monthly Interactions-$'!EM6)/('Monthly Interactions-Energy'!EM3-'Monthly Interactions-Energy'!EM6)</f>
        <v>50.829898463248277</v>
      </c>
      <c r="EN8" s="241">
        <f>+('Monthly Interactions-$'!EN3-'Monthly Interactions-$'!EN6)/('Monthly Interactions-Energy'!EN3-'Monthly Interactions-Energy'!EN6)</f>
        <v>49.110273244989237</v>
      </c>
      <c r="EO8" s="241">
        <f>+('Monthly Interactions-$'!EO3-'Monthly Interactions-$'!EO6)/('Monthly Interactions-Energy'!EO3-'Monthly Interactions-Energy'!EO6)</f>
        <v>44.577437805471803</v>
      </c>
      <c r="EP8" s="241">
        <f>+('Monthly Interactions-$'!EP3-'Monthly Interactions-$'!EP6)/('Monthly Interactions-Energy'!EP3-'Monthly Interactions-Energy'!EP6)</f>
        <v>43.565762758708665</v>
      </c>
      <c r="EQ8" s="241">
        <f>+('Monthly Interactions-$'!EQ3-'Monthly Interactions-$'!EQ6)/('Monthly Interactions-Energy'!EQ3-'Monthly Interactions-Energy'!EQ6)</f>
        <v>45.753055565484779</v>
      </c>
      <c r="ER8" s="241">
        <f>+('Monthly Interactions-$'!ER3-'Monthly Interactions-$'!ER6)/('Monthly Interactions-Energy'!ER3-'Monthly Interactions-Energy'!ER6)</f>
        <v>46.941309276752634</v>
      </c>
      <c r="ES8" s="241">
        <f>+('Monthly Interactions-$'!ES3-'Monthly Interactions-$'!ES6)/('Monthly Interactions-Energy'!ES3-'Monthly Interactions-Energy'!ES6)</f>
        <v>49.853365625867987</v>
      </c>
      <c r="ET8" s="241">
        <f>+('Monthly Interactions-$'!ET3-'Monthly Interactions-$'!ET6)/('Monthly Interactions-Energy'!ET3-'Monthly Interactions-Energy'!ET6)</f>
        <v>49.52159995287991</v>
      </c>
      <c r="EU8" s="241">
        <f>+('Monthly Interactions-$'!EU3-'Monthly Interactions-$'!EU6)/('Monthly Interactions-Energy'!EU3-'Monthly Interactions-Energy'!EU6)</f>
        <v>48.214193702440923</v>
      </c>
      <c r="EV8" s="241">
        <f>+('Monthly Interactions-$'!EV3-'Monthly Interactions-$'!EV6)/('Monthly Interactions-Energy'!EV3-'Monthly Interactions-Energy'!EV6)</f>
        <v>46.048113527458838</v>
      </c>
      <c r="EW8" s="241">
        <f>+('Monthly Interactions-$'!EW3-'Monthly Interactions-$'!EW6)/('Monthly Interactions-Energy'!EW3-'Monthly Interactions-Energy'!EW6)</f>
        <v>45.105322521403302</v>
      </c>
      <c r="EX8" s="241">
        <f>+('Monthly Interactions-$'!EX3-'Monthly Interactions-$'!EX6)/('Monthly Interactions-Energy'!EX3-'Monthly Interactions-Energy'!EX6)</f>
        <v>45.02863350239636</v>
      </c>
      <c r="EY8" s="241">
        <f>+('Monthly Interactions-$'!EY3-'Monthly Interactions-$'!EY6)/('Monthly Interactions-Energy'!EY3-'Monthly Interactions-Energy'!EY6)</f>
        <v>51.493172430309627</v>
      </c>
      <c r="EZ8" s="241">
        <f>+('Monthly Interactions-$'!EZ3-'Monthly Interactions-$'!EZ6)/('Monthly Interactions-Energy'!EZ3-'Monthly Interactions-Energy'!EZ6)</f>
        <v>51.998722706815926</v>
      </c>
      <c r="FA8" s="241">
        <f>+('Monthly Interactions-$'!FA3-'Monthly Interactions-$'!FA6)/('Monthly Interactions-Energy'!FA3-'Monthly Interactions-Energy'!FA6)</f>
        <v>45.169705916668583</v>
      </c>
      <c r="FB8" s="241">
        <f>+('Monthly Interactions-$'!FB3-'Monthly Interactions-$'!FB6)/('Monthly Interactions-Energy'!FB3-'Monthly Interactions-Energy'!FB6)</f>
        <v>45.845073898196794</v>
      </c>
      <c r="FC8" s="241">
        <f>+('Monthly Interactions-$'!FC3-'Monthly Interactions-$'!FC6)/('Monthly Interactions-Energy'!FC3-'Monthly Interactions-Energy'!FC6)</f>
        <v>48.359786780278768</v>
      </c>
      <c r="FD8" s="241">
        <f>+('Monthly Interactions-$'!FD3-'Monthly Interactions-$'!FD6)/('Monthly Interactions-Energy'!FD3-'Monthly Interactions-Energy'!FD6)</f>
        <v>48.222580105855478</v>
      </c>
      <c r="FE8" s="241">
        <f>+('Monthly Interactions-$'!FE3-'Monthly Interactions-$'!FE6)/('Monthly Interactions-Energy'!FE3-'Monthly Interactions-Energy'!FE6)</f>
        <v>53.210165846846117</v>
      </c>
      <c r="FF8" s="241">
        <f>+('Monthly Interactions-$'!FF3-'Monthly Interactions-$'!FF6)/('Monthly Interactions-Energy'!FF3-'Monthly Interactions-Energy'!FF6)</f>
        <v>52.939844990209501</v>
      </c>
      <c r="FG8" s="241">
        <f>+('Monthly Interactions-$'!FG3-'Monthly Interactions-$'!FG6)/('Monthly Interactions-Energy'!FG3-'Monthly Interactions-Energy'!FG6)</f>
        <v>51.977414287440531</v>
      </c>
      <c r="FH8" s="241">
        <f>+('Monthly Interactions-$'!FH3-'Monthly Interactions-$'!FH6)/('Monthly Interactions-Energy'!FH3-'Monthly Interactions-Energy'!FH6)</f>
        <v>50.130573937471738</v>
      </c>
      <c r="FI8" s="241">
        <f>+('Monthly Interactions-$'!FI3-'Monthly Interactions-$'!FI6)/('Monthly Interactions-Energy'!FI3-'Monthly Interactions-Energy'!FI6)</f>
        <v>48.843106976703581</v>
      </c>
      <c r="FJ8" s="241">
        <f>+('Monthly Interactions-$'!FJ3-'Monthly Interactions-$'!FJ6)/('Monthly Interactions-Energy'!FJ3-'Monthly Interactions-Energy'!FJ6)</f>
        <v>48.145260894962895</v>
      </c>
      <c r="FK8" s="241">
        <f>+('Monthly Interactions-$'!FK3-'Monthly Interactions-$'!FK6)/('Monthly Interactions-Energy'!FK3-'Monthly Interactions-Energy'!FK6)</f>
        <v>55.133182595948789</v>
      </c>
      <c r="FL8" s="241">
        <f>+('Monthly Interactions-$'!FL3-'Monthly Interactions-$'!FL6)/('Monthly Interactions-Energy'!FL3-'Monthly Interactions-Energy'!FL6)</f>
        <v>55.656395692431218</v>
      </c>
      <c r="FM8" s="241">
        <f>+('Monthly Interactions-$'!FM3-'Monthly Interactions-$'!FM6)/('Monthly Interactions-Energy'!FM3-'Monthly Interactions-Energy'!FM6)</f>
        <v>48.731554044846185</v>
      </c>
      <c r="FN8" s="241">
        <f>+('Monthly Interactions-$'!FN3-'Monthly Interactions-$'!FN6)/('Monthly Interactions-Energy'!FN3-'Monthly Interactions-Energy'!FN6)</f>
        <v>50.658401629010463</v>
      </c>
      <c r="FO8" s="241">
        <f>+('Monthly Interactions-$'!FO3-'Monthly Interactions-$'!FO6)/('Monthly Interactions-Energy'!FO3-'Monthly Interactions-Energy'!FO6)</f>
        <v>52.100480013638304</v>
      </c>
      <c r="FP8" s="241">
        <f>+('Monthly Interactions-$'!FP3-'Monthly Interactions-$'!FP6)/('Monthly Interactions-Energy'!FP3-'Monthly Interactions-Energy'!FP6)</f>
        <v>51.874546443301114</v>
      </c>
      <c r="FQ8" s="241">
        <f>+('Monthly Interactions-$'!FQ3-'Monthly Interactions-$'!FQ6)/('Monthly Interactions-Energy'!FQ3-'Monthly Interactions-Energy'!FQ6)</f>
        <v>56.446441660160275</v>
      </c>
      <c r="FR8" s="241">
        <f>+('Monthly Interactions-$'!FR3-'Monthly Interactions-$'!FR6)/('Monthly Interactions-Energy'!FR3-'Monthly Interactions-Energy'!FR6)</f>
        <v>56.006800968523947</v>
      </c>
      <c r="FS8" s="241">
        <f>+('Monthly Interactions-$'!FS3-'Monthly Interactions-$'!FS6)/('Monthly Interactions-Energy'!FS3-'Monthly Interactions-Energy'!FS6)</f>
        <v>54.878204895359318</v>
      </c>
      <c r="FT8" s="241">
        <f>+('Monthly Interactions-$'!FT3-'Monthly Interactions-$'!FT6)/('Monthly Interactions-Energy'!FT3-'Monthly Interactions-Energy'!FT6)</f>
        <v>52.887465452711055</v>
      </c>
      <c r="FU8" s="241">
        <f>+('Monthly Interactions-$'!FU3-'Monthly Interactions-$'!FU6)/('Monthly Interactions-Energy'!FU3-'Monthly Interactions-Energy'!FU6)</f>
        <v>51.482198293138651</v>
      </c>
      <c r="FV8" s="241">
        <f>+('Monthly Interactions-$'!FV3-'Monthly Interactions-$'!FV6)/('Monthly Interactions-Energy'!FV3-'Monthly Interactions-Energy'!FV6)</f>
        <v>50.278289700883249</v>
      </c>
      <c r="FW8" s="241">
        <f>+('Monthly Interactions-$'!FW3-'Monthly Interactions-$'!FW6)/('Monthly Interactions-Energy'!FW3-'Monthly Interactions-Energy'!FW6)</f>
        <v>59.027833018025419</v>
      </c>
      <c r="FX8" s="241">
        <f>+('Monthly Interactions-$'!FX3-'Monthly Interactions-$'!FX6)/('Monthly Interactions-Energy'!FX3-'Monthly Interactions-Energy'!FX6)</f>
        <v>56.892355006938423</v>
      </c>
      <c r="FY8" s="241">
        <f>+('Monthly Interactions-$'!FY3-'Monthly Interactions-$'!FY6)/('Monthly Interactions-Energy'!FY3-'Monthly Interactions-Energy'!FY6)</f>
        <v>51.336811892031747</v>
      </c>
      <c r="FZ8" s="241">
        <f>+('Monthly Interactions-$'!FZ3-'Monthly Interactions-$'!FZ6)/('Monthly Interactions-Energy'!FZ3-'Monthly Interactions-Energy'!FZ6)</f>
        <v>53.374901372254122</v>
      </c>
      <c r="GA8" s="241">
        <f>+('Monthly Interactions-$'!GA3-'Monthly Interactions-$'!GA6)/('Monthly Interactions-Energy'!GA3-'Monthly Interactions-Energy'!GA6)</f>
        <v>54.727934746219482</v>
      </c>
      <c r="GB8" s="241">
        <f>+('Monthly Interactions-$'!GB3-'Monthly Interactions-$'!GB6)/('Monthly Interactions-Energy'!GB3-'Monthly Interactions-Energy'!GB6)</f>
        <v>54.935279884539121</v>
      </c>
    </row>
    <row r="9" spans="2:184"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/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/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/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/>
      <c r="GB9" s="42"/>
    </row>
    <row r="10" spans="2:184">
      <c r="B10" s="242" t="s">
        <v>65</v>
      </c>
      <c r="C10" s="242" t="s">
        <v>33</v>
      </c>
      <c r="D10" s="242" t="s">
        <v>66</v>
      </c>
      <c r="E10" s="243">
        <f t="shared" ref="E10:P10" si="0">+E2</f>
        <v>41275</v>
      </c>
      <c r="F10" s="243">
        <f t="shared" si="0"/>
        <v>41306</v>
      </c>
      <c r="G10" s="243">
        <f t="shared" si="0"/>
        <v>41334</v>
      </c>
      <c r="H10" s="243">
        <f t="shared" si="0"/>
        <v>41365</v>
      </c>
      <c r="I10" s="243">
        <f t="shared" si="0"/>
        <v>41395</v>
      </c>
      <c r="J10" s="243">
        <f t="shared" si="0"/>
        <v>41426</v>
      </c>
      <c r="K10" s="243">
        <f t="shared" si="0"/>
        <v>41456</v>
      </c>
      <c r="L10" s="243">
        <f t="shared" si="0"/>
        <v>41487</v>
      </c>
      <c r="M10" s="243">
        <f t="shared" si="0"/>
        <v>41518</v>
      </c>
      <c r="N10" s="243">
        <f t="shared" si="0"/>
        <v>41548</v>
      </c>
      <c r="O10" s="243">
        <f t="shared" si="0"/>
        <v>41579</v>
      </c>
      <c r="P10" s="243">
        <f t="shared" si="0"/>
        <v>41609</v>
      </c>
      <c r="Q10" s="243">
        <f t="shared" ref="Q10:AI10" si="1">+Q2</f>
        <v>41640</v>
      </c>
      <c r="R10" s="243">
        <f t="shared" si="1"/>
        <v>41671</v>
      </c>
      <c r="S10" s="243">
        <f t="shared" si="1"/>
        <v>41699</v>
      </c>
      <c r="T10" s="243">
        <f t="shared" si="1"/>
        <v>41730</v>
      </c>
      <c r="U10" s="243">
        <f t="shared" si="1"/>
        <v>41760</v>
      </c>
      <c r="V10" s="243">
        <f t="shared" si="1"/>
        <v>41791</v>
      </c>
      <c r="W10" s="243">
        <f t="shared" si="1"/>
        <v>41821</v>
      </c>
      <c r="X10" s="243">
        <f t="shared" si="1"/>
        <v>41852</v>
      </c>
      <c r="Y10" s="243">
        <f t="shared" si="1"/>
        <v>41883</v>
      </c>
      <c r="Z10" s="243">
        <f t="shared" si="1"/>
        <v>41913</v>
      </c>
      <c r="AA10" s="243">
        <f t="shared" si="1"/>
        <v>41944</v>
      </c>
      <c r="AB10" s="243">
        <f t="shared" si="1"/>
        <v>41974</v>
      </c>
      <c r="AC10" s="243">
        <f t="shared" si="1"/>
        <v>42005</v>
      </c>
      <c r="AD10" s="243">
        <f t="shared" si="1"/>
        <v>42036</v>
      </c>
      <c r="AE10" s="243">
        <f t="shared" si="1"/>
        <v>42064</v>
      </c>
      <c r="AF10" s="243">
        <f t="shared" si="1"/>
        <v>42095</v>
      </c>
      <c r="AG10" s="243">
        <f t="shared" si="1"/>
        <v>42125</v>
      </c>
      <c r="AH10" s="243">
        <f t="shared" si="1"/>
        <v>42156</v>
      </c>
      <c r="AI10" s="243">
        <f t="shared" si="1"/>
        <v>42186</v>
      </c>
      <c r="AJ10" s="243">
        <f t="shared" ref="AJ10:AX10" si="2">+AJ2</f>
        <v>42217</v>
      </c>
      <c r="AK10" s="243">
        <f t="shared" si="2"/>
        <v>42248</v>
      </c>
      <c r="AL10" s="243">
        <f t="shared" si="2"/>
        <v>42278</v>
      </c>
      <c r="AM10" s="243">
        <f t="shared" si="2"/>
        <v>42309</v>
      </c>
      <c r="AN10" s="243">
        <f t="shared" si="2"/>
        <v>42339</v>
      </c>
      <c r="AO10" s="243">
        <f t="shared" si="2"/>
        <v>42370</v>
      </c>
      <c r="AP10" s="243">
        <f t="shared" si="2"/>
        <v>42401</v>
      </c>
      <c r="AQ10" s="243">
        <f t="shared" si="2"/>
        <v>42430</v>
      </c>
      <c r="AR10" s="243">
        <f t="shared" si="2"/>
        <v>42461</v>
      </c>
      <c r="AS10" s="243">
        <f t="shared" si="2"/>
        <v>42491</v>
      </c>
      <c r="AT10" s="243">
        <f t="shared" si="2"/>
        <v>42522</v>
      </c>
      <c r="AU10" s="243">
        <f t="shared" si="2"/>
        <v>42552</v>
      </c>
      <c r="AV10" s="243">
        <f t="shared" si="2"/>
        <v>42583</v>
      </c>
      <c r="AW10" s="243">
        <f t="shared" si="2"/>
        <v>42614</v>
      </c>
      <c r="AX10" s="243">
        <f t="shared" si="2"/>
        <v>42644</v>
      </c>
      <c r="AY10" s="243">
        <f t="shared" ref="AY10:AZ10" si="3">+AY2</f>
        <v>42675</v>
      </c>
      <c r="AZ10" s="243">
        <f t="shared" si="3"/>
        <v>42705</v>
      </c>
      <c r="BA10" s="243">
        <f t="shared" ref="BA10:DL10" si="4">+BA2</f>
        <v>42736</v>
      </c>
      <c r="BB10" s="243">
        <f t="shared" si="4"/>
        <v>42767</v>
      </c>
      <c r="BC10" s="243">
        <f t="shared" si="4"/>
        <v>42795</v>
      </c>
      <c r="BD10" s="243">
        <f t="shared" si="4"/>
        <v>42826</v>
      </c>
      <c r="BE10" s="243">
        <f t="shared" si="4"/>
        <v>42856</v>
      </c>
      <c r="BF10" s="243">
        <f t="shared" si="4"/>
        <v>42887</v>
      </c>
      <c r="BG10" s="243">
        <f t="shared" si="4"/>
        <v>42917</v>
      </c>
      <c r="BH10" s="243">
        <f t="shared" si="4"/>
        <v>42948</v>
      </c>
      <c r="BI10" s="243">
        <f t="shared" si="4"/>
        <v>42979</v>
      </c>
      <c r="BJ10" s="243">
        <f t="shared" si="4"/>
        <v>43009</v>
      </c>
      <c r="BK10" s="243">
        <f t="shared" si="4"/>
        <v>43040</v>
      </c>
      <c r="BL10" s="243">
        <f t="shared" si="4"/>
        <v>43070</v>
      </c>
      <c r="BM10" s="243">
        <f t="shared" si="4"/>
        <v>43101</v>
      </c>
      <c r="BN10" s="243">
        <f t="shared" si="4"/>
        <v>43132</v>
      </c>
      <c r="BO10" s="243">
        <f t="shared" si="4"/>
        <v>43160</v>
      </c>
      <c r="BP10" s="243">
        <f t="shared" si="4"/>
        <v>43191</v>
      </c>
      <c r="BQ10" s="243">
        <f t="shared" si="4"/>
        <v>43221</v>
      </c>
      <c r="BR10" s="243">
        <f t="shared" si="4"/>
        <v>43252</v>
      </c>
      <c r="BS10" s="243">
        <f t="shared" si="4"/>
        <v>43282</v>
      </c>
      <c r="BT10" s="243">
        <f t="shared" si="4"/>
        <v>43313</v>
      </c>
      <c r="BU10" s="243">
        <f t="shared" si="4"/>
        <v>43344</v>
      </c>
      <c r="BV10" s="243">
        <f t="shared" si="4"/>
        <v>43374</v>
      </c>
      <c r="BW10" s="243">
        <f t="shared" si="4"/>
        <v>43405</v>
      </c>
      <c r="BX10" s="243">
        <f t="shared" si="4"/>
        <v>43435</v>
      </c>
      <c r="BY10" s="243">
        <f t="shared" si="4"/>
        <v>43466</v>
      </c>
      <c r="BZ10" s="243">
        <f t="shared" si="4"/>
        <v>43497</v>
      </c>
      <c r="CA10" s="243">
        <f t="shared" si="4"/>
        <v>43525</v>
      </c>
      <c r="CB10" s="243">
        <f t="shared" si="4"/>
        <v>43556</v>
      </c>
      <c r="CC10" s="243">
        <f t="shared" si="4"/>
        <v>43586</v>
      </c>
      <c r="CD10" s="243">
        <f t="shared" si="4"/>
        <v>43617</v>
      </c>
      <c r="CE10" s="243">
        <f t="shared" si="4"/>
        <v>43647</v>
      </c>
      <c r="CF10" s="243">
        <f t="shared" si="4"/>
        <v>43678</v>
      </c>
      <c r="CG10" s="243">
        <f t="shared" si="4"/>
        <v>43709</v>
      </c>
      <c r="CH10" s="243">
        <f t="shared" si="4"/>
        <v>43739</v>
      </c>
      <c r="CI10" s="243">
        <f t="shared" si="4"/>
        <v>43770</v>
      </c>
      <c r="CJ10" s="243">
        <f t="shared" si="4"/>
        <v>43800</v>
      </c>
      <c r="CK10" s="243">
        <f t="shared" si="4"/>
        <v>43831</v>
      </c>
      <c r="CL10" s="243">
        <f t="shared" si="4"/>
        <v>43862</v>
      </c>
      <c r="CM10" s="243">
        <f t="shared" si="4"/>
        <v>43891</v>
      </c>
      <c r="CN10" s="243">
        <f t="shared" si="4"/>
        <v>43922</v>
      </c>
      <c r="CO10" s="243">
        <f t="shared" si="4"/>
        <v>43952</v>
      </c>
      <c r="CP10" s="243">
        <f t="shared" si="4"/>
        <v>43983</v>
      </c>
      <c r="CQ10" s="243">
        <f t="shared" si="4"/>
        <v>44013</v>
      </c>
      <c r="CR10" s="243">
        <f t="shared" si="4"/>
        <v>44044</v>
      </c>
      <c r="CS10" s="243">
        <f t="shared" si="4"/>
        <v>44075</v>
      </c>
      <c r="CT10" s="243">
        <f t="shared" si="4"/>
        <v>44105</v>
      </c>
      <c r="CU10" s="243">
        <f t="shared" si="4"/>
        <v>44136</v>
      </c>
      <c r="CV10" s="243">
        <f t="shared" si="4"/>
        <v>44166</v>
      </c>
      <c r="CW10" s="243">
        <f t="shared" si="4"/>
        <v>44197</v>
      </c>
      <c r="CX10" s="243">
        <f t="shared" si="4"/>
        <v>44228</v>
      </c>
      <c r="CY10" s="243">
        <f t="shared" si="4"/>
        <v>44256</v>
      </c>
      <c r="CZ10" s="243">
        <f t="shared" si="4"/>
        <v>44287</v>
      </c>
      <c r="DA10" s="243">
        <f t="shared" si="4"/>
        <v>44317</v>
      </c>
      <c r="DB10" s="243">
        <f t="shared" si="4"/>
        <v>44348</v>
      </c>
      <c r="DC10" s="243">
        <f t="shared" si="4"/>
        <v>44378</v>
      </c>
      <c r="DD10" s="243">
        <f t="shared" si="4"/>
        <v>44409</v>
      </c>
      <c r="DE10" s="243">
        <f t="shared" si="4"/>
        <v>44440</v>
      </c>
      <c r="DF10" s="243">
        <f t="shared" si="4"/>
        <v>44470</v>
      </c>
      <c r="DG10" s="243">
        <f t="shared" si="4"/>
        <v>44501</v>
      </c>
      <c r="DH10" s="243">
        <f t="shared" si="4"/>
        <v>44531</v>
      </c>
      <c r="DI10" s="243">
        <f t="shared" si="4"/>
        <v>44562</v>
      </c>
      <c r="DJ10" s="243">
        <f t="shared" si="4"/>
        <v>44593</v>
      </c>
      <c r="DK10" s="243">
        <f t="shared" si="4"/>
        <v>44621</v>
      </c>
      <c r="DL10" s="243">
        <f t="shared" si="4"/>
        <v>44652</v>
      </c>
      <c r="DM10" s="243">
        <f t="shared" ref="DM10:FX10" si="5">+DM2</f>
        <v>44682</v>
      </c>
      <c r="DN10" s="243">
        <f t="shared" si="5"/>
        <v>44713</v>
      </c>
      <c r="DO10" s="243">
        <f t="shared" si="5"/>
        <v>44743</v>
      </c>
      <c r="DP10" s="243">
        <f t="shared" si="5"/>
        <v>44774</v>
      </c>
      <c r="DQ10" s="243">
        <f t="shared" si="5"/>
        <v>44805</v>
      </c>
      <c r="DR10" s="243">
        <f t="shared" si="5"/>
        <v>44835</v>
      </c>
      <c r="DS10" s="243">
        <f t="shared" si="5"/>
        <v>44866</v>
      </c>
      <c r="DT10" s="243">
        <f t="shared" si="5"/>
        <v>44896</v>
      </c>
      <c r="DU10" s="243">
        <f t="shared" si="5"/>
        <v>44927</v>
      </c>
      <c r="DV10" s="243">
        <f t="shared" si="5"/>
        <v>44958</v>
      </c>
      <c r="DW10" s="243">
        <f t="shared" si="5"/>
        <v>44986</v>
      </c>
      <c r="DX10" s="243">
        <f t="shared" si="5"/>
        <v>45017</v>
      </c>
      <c r="DY10" s="243">
        <f t="shared" si="5"/>
        <v>45047</v>
      </c>
      <c r="DZ10" s="243">
        <f t="shared" si="5"/>
        <v>45078</v>
      </c>
      <c r="EA10" s="243">
        <f t="shared" si="5"/>
        <v>45108</v>
      </c>
      <c r="EB10" s="243">
        <f t="shared" si="5"/>
        <v>45139</v>
      </c>
      <c r="EC10" s="243">
        <f t="shared" si="5"/>
        <v>45170</v>
      </c>
      <c r="ED10" s="243">
        <f t="shared" si="5"/>
        <v>45200</v>
      </c>
      <c r="EE10" s="243">
        <f t="shared" si="5"/>
        <v>45231</v>
      </c>
      <c r="EF10" s="243">
        <f t="shared" si="5"/>
        <v>45261</v>
      </c>
      <c r="EG10" s="243">
        <f t="shared" si="5"/>
        <v>45292</v>
      </c>
      <c r="EH10" s="243">
        <f t="shared" si="5"/>
        <v>45323</v>
      </c>
      <c r="EI10" s="243">
        <f t="shared" si="5"/>
        <v>45352</v>
      </c>
      <c r="EJ10" s="243">
        <f t="shared" si="5"/>
        <v>45383</v>
      </c>
      <c r="EK10" s="243">
        <f t="shared" si="5"/>
        <v>45413</v>
      </c>
      <c r="EL10" s="243">
        <f t="shared" si="5"/>
        <v>45444</v>
      </c>
      <c r="EM10" s="243">
        <f t="shared" si="5"/>
        <v>45474</v>
      </c>
      <c r="EN10" s="243">
        <f t="shared" si="5"/>
        <v>45505</v>
      </c>
      <c r="EO10" s="243">
        <f t="shared" si="5"/>
        <v>45536</v>
      </c>
      <c r="EP10" s="243">
        <f t="shared" si="5"/>
        <v>45566</v>
      </c>
      <c r="EQ10" s="243">
        <f t="shared" si="5"/>
        <v>45597</v>
      </c>
      <c r="ER10" s="243">
        <f t="shared" si="5"/>
        <v>45627</v>
      </c>
      <c r="ES10" s="243">
        <f t="shared" si="5"/>
        <v>45658</v>
      </c>
      <c r="ET10" s="243">
        <f t="shared" si="5"/>
        <v>45689</v>
      </c>
      <c r="EU10" s="243">
        <f t="shared" si="5"/>
        <v>45717</v>
      </c>
      <c r="EV10" s="243">
        <f t="shared" si="5"/>
        <v>45748</v>
      </c>
      <c r="EW10" s="243">
        <f t="shared" si="5"/>
        <v>45778</v>
      </c>
      <c r="EX10" s="243">
        <f t="shared" si="5"/>
        <v>45809</v>
      </c>
      <c r="EY10" s="243">
        <f t="shared" si="5"/>
        <v>45839</v>
      </c>
      <c r="EZ10" s="243">
        <f t="shared" si="5"/>
        <v>45870</v>
      </c>
      <c r="FA10" s="243">
        <f t="shared" si="5"/>
        <v>45901</v>
      </c>
      <c r="FB10" s="243">
        <f t="shared" si="5"/>
        <v>45931</v>
      </c>
      <c r="FC10" s="243">
        <f t="shared" si="5"/>
        <v>45962</v>
      </c>
      <c r="FD10" s="243">
        <f t="shared" si="5"/>
        <v>45992</v>
      </c>
      <c r="FE10" s="243">
        <f t="shared" si="5"/>
        <v>46023</v>
      </c>
      <c r="FF10" s="243">
        <f t="shared" si="5"/>
        <v>46054</v>
      </c>
      <c r="FG10" s="243">
        <f t="shared" si="5"/>
        <v>46082</v>
      </c>
      <c r="FH10" s="243">
        <f t="shared" si="5"/>
        <v>46113</v>
      </c>
      <c r="FI10" s="243">
        <f t="shared" si="5"/>
        <v>46143</v>
      </c>
      <c r="FJ10" s="243">
        <f t="shared" si="5"/>
        <v>46174</v>
      </c>
      <c r="FK10" s="243">
        <f t="shared" si="5"/>
        <v>46204</v>
      </c>
      <c r="FL10" s="243">
        <f t="shared" si="5"/>
        <v>46235</v>
      </c>
      <c r="FM10" s="243">
        <f t="shared" si="5"/>
        <v>46266</v>
      </c>
      <c r="FN10" s="243">
        <f t="shared" si="5"/>
        <v>46296</v>
      </c>
      <c r="FO10" s="243">
        <f t="shared" si="5"/>
        <v>46327</v>
      </c>
      <c r="FP10" s="243">
        <f t="shared" si="5"/>
        <v>46357</v>
      </c>
      <c r="FQ10" s="243">
        <f t="shared" si="5"/>
        <v>46388</v>
      </c>
      <c r="FR10" s="243">
        <f t="shared" si="5"/>
        <v>46419</v>
      </c>
      <c r="FS10" s="243">
        <f t="shared" si="5"/>
        <v>46447</v>
      </c>
      <c r="FT10" s="243">
        <f t="shared" si="5"/>
        <v>46478</v>
      </c>
      <c r="FU10" s="243">
        <f t="shared" si="5"/>
        <v>46508</v>
      </c>
      <c r="FV10" s="243">
        <f t="shared" si="5"/>
        <v>46539</v>
      </c>
      <c r="FW10" s="243">
        <f t="shared" si="5"/>
        <v>46569</v>
      </c>
      <c r="FX10" s="243">
        <f t="shared" si="5"/>
        <v>46600</v>
      </c>
      <c r="FY10" s="243">
        <f t="shared" ref="FY10:GA10" si="6">+FY2</f>
        <v>46631</v>
      </c>
      <c r="FZ10" s="243">
        <f t="shared" si="6"/>
        <v>46661</v>
      </c>
      <c r="GA10" s="243">
        <f t="shared" si="6"/>
        <v>46692</v>
      </c>
      <c r="GB10" s="243">
        <f t="shared" ref="GB10" si="7">+GB2</f>
        <v>46722</v>
      </c>
    </row>
    <row r="11" spans="2:184">
      <c r="B11" s="214" t="s">
        <v>73</v>
      </c>
      <c r="C11" s="21" t="s">
        <v>61</v>
      </c>
      <c r="D11" s="19" t="s">
        <v>68</v>
      </c>
      <c r="E11" s="241">
        <f>+'Monthly Interactions-$'!E11/'Monthly Interactions-Energy'!E11</f>
        <v>33.399166157871782</v>
      </c>
      <c r="F11" s="241">
        <f>+'Monthly Interactions-$'!F11/'Monthly Interactions-Energy'!F11</f>
        <v>32.301315889052859</v>
      </c>
      <c r="G11" s="241">
        <f>+'Monthly Interactions-$'!G11/'Monthly Interactions-Energy'!G11</f>
        <v>30.810643750241713</v>
      </c>
      <c r="H11" s="241">
        <f>+'Monthly Interactions-$'!H11/'Monthly Interactions-Energy'!H11</f>
        <v>30.561633246472699</v>
      </c>
      <c r="I11" s="241">
        <f>+'Monthly Interactions-$'!I11/'Monthly Interactions-Energy'!I11</f>
        <v>30.02074389524287</v>
      </c>
      <c r="J11" s="241">
        <f>+'Monthly Interactions-$'!J11/'Monthly Interactions-Energy'!J11</f>
        <v>30.408005612048711</v>
      </c>
      <c r="K11" s="241">
        <f>+'Monthly Interactions-$'!K11/'Monthly Interactions-Energy'!K11</f>
        <v>36.681798631763527</v>
      </c>
      <c r="L11" s="241">
        <f>+'Monthly Interactions-$'!L11/'Monthly Interactions-Energy'!L11</f>
        <v>33.8620828877553</v>
      </c>
      <c r="M11" s="241">
        <f>+'Monthly Interactions-$'!M11/'Monthly Interactions-Energy'!M11</f>
        <v>30.010178387513179</v>
      </c>
      <c r="N11" s="241">
        <f>+'Monthly Interactions-$'!N11/'Monthly Interactions-Energy'!N11</f>
        <v>29.259235392862944</v>
      </c>
      <c r="O11" s="241">
        <f>+'Monthly Interactions-$'!O11/'Monthly Interactions-Energy'!O11</f>
        <v>29.152107947541591</v>
      </c>
      <c r="P11" s="241">
        <f>+'Monthly Interactions-$'!P11/'Monthly Interactions-Energy'!P11</f>
        <v>30.186588042389598</v>
      </c>
      <c r="Q11" s="241">
        <f>+'Monthly Interactions-$'!Q11/'Monthly Interactions-Energy'!Q11</f>
        <v>34.356624302827854</v>
      </c>
      <c r="R11" s="241">
        <f>+'Monthly Interactions-$'!R11/'Monthly Interactions-Energy'!R11</f>
        <v>33.57633924833695</v>
      </c>
      <c r="S11" s="241">
        <f>+'Monthly Interactions-$'!S11/'Monthly Interactions-Energy'!S11</f>
        <v>30.984096372364863</v>
      </c>
      <c r="T11" s="241">
        <f>+'Monthly Interactions-$'!T11/'Monthly Interactions-Energy'!T11</f>
        <v>31.269830972886449</v>
      </c>
      <c r="U11" s="241">
        <f>+'Monthly Interactions-$'!U11/'Monthly Interactions-Energy'!U11</f>
        <v>30.235198023069525</v>
      </c>
      <c r="V11" s="241">
        <f>+'Monthly Interactions-$'!V11/'Monthly Interactions-Energy'!V11</f>
        <v>31.215203182725624</v>
      </c>
      <c r="W11" s="241">
        <f>+'Monthly Interactions-$'!W11/'Monthly Interactions-Energy'!W11</f>
        <v>34.911035177958851</v>
      </c>
      <c r="X11" s="241">
        <f>+'Monthly Interactions-$'!X11/'Monthly Interactions-Energy'!X11</f>
        <v>34.130448895610236</v>
      </c>
      <c r="Y11" s="241">
        <f>+'Monthly Interactions-$'!Y11/'Monthly Interactions-Energy'!Y11</f>
        <v>30.818280307986203</v>
      </c>
      <c r="Z11" s="241">
        <f>+'Monthly Interactions-$'!Z11/'Monthly Interactions-Energy'!Z11</f>
        <v>30.03709647038368</v>
      </c>
      <c r="AA11" s="241">
        <f>+'Monthly Interactions-$'!AA11/'Monthly Interactions-Energy'!AA11</f>
        <v>30.058082626647131</v>
      </c>
      <c r="AB11" s="241">
        <f>+'Monthly Interactions-$'!AB11/'Monthly Interactions-Energy'!AB11</f>
        <v>30.999499872862295</v>
      </c>
      <c r="AC11" s="241">
        <f>+'Monthly Interactions-$'!AC11/'Monthly Interactions-Energy'!AC11</f>
        <v>34.16295284619887</v>
      </c>
      <c r="AD11" s="241">
        <f>+'Monthly Interactions-$'!AD11/'Monthly Interactions-Energy'!AD11</f>
        <v>34.682859876556599</v>
      </c>
      <c r="AE11" s="241">
        <f>+'Monthly Interactions-$'!AE11/'Monthly Interactions-Energy'!AE11</f>
        <v>32.416994876142745</v>
      </c>
      <c r="AF11" s="241">
        <f>+'Monthly Interactions-$'!AF11/'Monthly Interactions-Energy'!AF11</f>
        <v>31.786978850316935</v>
      </c>
      <c r="AG11" s="241">
        <f>+'Monthly Interactions-$'!AG11/'Monthly Interactions-Energy'!AG11</f>
        <v>30.812862520360731</v>
      </c>
      <c r="AH11" s="241">
        <f>+'Monthly Interactions-$'!AH11/'Monthly Interactions-Energy'!AH11</f>
        <v>33.016613102217896</v>
      </c>
      <c r="AI11" s="241">
        <f>+'Monthly Interactions-$'!AI11/'Monthly Interactions-Energy'!AI11</f>
        <v>36.324461798699531</v>
      </c>
      <c r="AJ11" s="241">
        <f>+'Monthly Interactions-$'!AJ11/'Monthly Interactions-Energy'!AJ11</f>
        <v>35.476680425808617</v>
      </c>
      <c r="AK11" s="241">
        <f>+'Monthly Interactions-$'!AK11/'Monthly Interactions-Energy'!AK11</f>
        <v>32.071522306090642</v>
      </c>
      <c r="AL11" s="241">
        <f>+'Monthly Interactions-$'!AL11/'Monthly Interactions-Energy'!AL11</f>
        <v>31.441421955887655</v>
      </c>
      <c r="AM11" s="241">
        <f>+'Monthly Interactions-$'!AM11/'Monthly Interactions-Energy'!AM11</f>
        <v>31.802909583748072</v>
      </c>
      <c r="AN11" s="241">
        <f>+'Monthly Interactions-$'!AN11/'Monthly Interactions-Energy'!AN11</f>
        <v>31.104907267997593</v>
      </c>
      <c r="AO11" s="241">
        <f>+'Monthly Interactions-$'!AO11/'Monthly Interactions-Energy'!AO11</f>
        <v>35.666277639920771</v>
      </c>
      <c r="AP11" s="241">
        <f>+'Monthly Interactions-$'!AP11/'Monthly Interactions-Energy'!AP11</f>
        <v>36.369501645005315</v>
      </c>
      <c r="AQ11" s="241">
        <f>+'Monthly Interactions-$'!AQ11/'Monthly Interactions-Energy'!AQ11</f>
        <v>34.200148793719343</v>
      </c>
      <c r="AR11" s="241">
        <f>+'Monthly Interactions-$'!AR11/'Monthly Interactions-Energy'!AR11</f>
        <v>32.869910929700517</v>
      </c>
      <c r="AS11" s="241">
        <f>+'Monthly Interactions-$'!AS11/'Monthly Interactions-Energy'!AS11</f>
        <v>32.199343187298595</v>
      </c>
      <c r="AT11" s="241">
        <f>+'Monthly Interactions-$'!AT11/'Monthly Interactions-Energy'!AT11</f>
        <v>34.675819086221573</v>
      </c>
      <c r="AU11" s="241">
        <f>+'Monthly Interactions-$'!AU11/'Monthly Interactions-Energy'!AU11</f>
        <v>37.538862341672406</v>
      </c>
      <c r="AV11" s="241">
        <f>+'Monthly Interactions-$'!AV11/'Monthly Interactions-Energy'!AV11</f>
        <v>38.162052877160924</v>
      </c>
      <c r="AW11" s="241">
        <f>+'Monthly Interactions-$'!AW11/'Monthly Interactions-Energy'!AW11</f>
        <v>33.328201457573677</v>
      </c>
      <c r="AX11" s="241">
        <f>+'Monthly Interactions-$'!AX11/'Monthly Interactions-Energy'!AX11</f>
        <v>32.210203747017154</v>
      </c>
      <c r="AY11" s="241">
        <f>+'Monthly Interactions-$'!AY11/'Monthly Interactions-Energy'!AY11</f>
        <v>32.758163933243203</v>
      </c>
      <c r="AZ11" s="241">
        <f>+'Monthly Interactions-$'!AZ11/'Monthly Interactions-Energy'!AZ11</f>
        <v>32.091767779020195</v>
      </c>
      <c r="BA11" s="241">
        <f>+'Monthly Interactions-$'!BA11/'Monthly Interactions-Energy'!BA11</f>
        <v>37.678218986377345</v>
      </c>
      <c r="BB11" s="241">
        <f>+'Monthly Interactions-$'!BB11/'Monthly Interactions-Energy'!BB11</f>
        <v>37.978438315198041</v>
      </c>
      <c r="BC11" s="241">
        <f>+'Monthly Interactions-$'!BC11/'Monthly Interactions-Energy'!BC11</f>
        <v>36.027944629586571</v>
      </c>
      <c r="BD11" s="241">
        <f>+'Monthly Interactions-$'!BD11/'Monthly Interactions-Energy'!BD11</f>
        <v>34.907396924183452</v>
      </c>
      <c r="BE11" s="241">
        <f>+'Monthly Interactions-$'!BE11/'Monthly Interactions-Energy'!BE11</f>
        <v>34.126330188948103</v>
      </c>
      <c r="BF11" s="241">
        <f>+'Monthly Interactions-$'!BF11/'Monthly Interactions-Energy'!BF11</f>
        <v>37.288053632719581</v>
      </c>
      <c r="BG11" s="241">
        <f>+'Monthly Interactions-$'!BG11/'Monthly Interactions-Energy'!BG11</f>
        <v>39.944650349369851</v>
      </c>
      <c r="BH11" s="241">
        <f>+'Monthly Interactions-$'!BH11/'Monthly Interactions-Energy'!BH11</f>
        <v>40.703323884221433</v>
      </c>
      <c r="BI11" s="241">
        <f>+'Monthly Interactions-$'!BI11/'Monthly Interactions-Energy'!BI11</f>
        <v>34.887217336507966</v>
      </c>
      <c r="BJ11" s="241">
        <f>+'Monthly Interactions-$'!BJ11/'Monthly Interactions-Energy'!BJ11</f>
        <v>34.612178324034822</v>
      </c>
      <c r="BK11" s="241">
        <f>+'Monthly Interactions-$'!BK11/'Monthly Interactions-Energy'!BK11</f>
        <v>34.995889078402698</v>
      </c>
      <c r="BL11" s="241">
        <f>+'Monthly Interactions-$'!BL11/'Monthly Interactions-Energy'!BL11</f>
        <v>34.200548747353245</v>
      </c>
      <c r="BM11" s="241">
        <f>+'Monthly Interactions-$'!BM11/'Monthly Interactions-Energy'!BM11</f>
        <v>39.448795734510021</v>
      </c>
      <c r="BN11" s="241">
        <f>+'Monthly Interactions-$'!BN11/'Monthly Interactions-Energy'!BN11</f>
        <v>39.764901059237417</v>
      </c>
      <c r="BO11" s="241">
        <f>+'Monthly Interactions-$'!BO11/'Monthly Interactions-Energy'!BO11</f>
        <v>37.631097260160693</v>
      </c>
      <c r="BP11" s="241">
        <f>+'Monthly Interactions-$'!BP11/'Monthly Interactions-Energy'!BP11</f>
        <v>37.03158853671367</v>
      </c>
      <c r="BQ11" s="241">
        <f>+'Monthly Interactions-$'!BQ11/'Monthly Interactions-Energy'!BQ11</f>
        <v>36.62500372811045</v>
      </c>
      <c r="BR11" s="241">
        <f>+'Monthly Interactions-$'!BR11/'Monthly Interactions-Energy'!BR11</f>
        <v>39.627284400356075</v>
      </c>
      <c r="BS11" s="241">
        <f>+'Monthly Interactions-$'!BS11/'Monthly Interactions-Energy'!BS11</f>
        <v>43.722940910710506</v>
      </c>
      <c r="BT11" s="241">
        <f>+'Monthly Interactions-$'!BT11/'Monthly Interactions-Energy'!BT11</f>
        <v>44.006439313971271</v>
      </c>
      <c r="BU11" s="241">
        <f>+'Monthly Interactions-$'!BU11/'Monthly Interactions-Energy'!BU11</f>
        <v>38.613854208830936</v>
      </c>
      <c r="BV11" s="241">
        <f>+'Monthly Interactions-$'!BV11/'Monthly Interactions-Energy'!BV11</f>
        <v>37.776907350914506</v>
      </c>
      <c r="BW11" s="241">
        <f>+'Monthly Interactions-$'!BW11/'Monthly Interactions-Energy'!BW11</f>
        <v>37.857565318479914</v>
      </c>
      <c r="BX11" s="241">
        <f>+'Monthly Interactions-$'!BX11/'Monthly Interactions-Energy'!BX11</f>
        <v>37.632850149326664</v>
      </c>
      <c r="BY11" s="241">
        <f>+'Monthly Interactions-$'!BY11/'Monthly Interactions-Energy'!BY11</f>
        <v>42.519517158130711</v>
      </c>
      <c r="BZ11" s="241">
        <f>+'Monthly Interactions-$'!BZ11/'Monthly Interactions-Energy'!BZ11</f>
        <v>43.86370328867109</v>
      </c>
      <c r="CA11" s="241">
        <f>+'Monthly Interactions-$'!CA11/'Monthly Interactions-Energy'!CA11</f>
        <v>42.41719108841508</v>
      </c>
      <c r="CB11" s="241">
        <f>+'Monthly Interactions-$'!CB11/'Monthly Interactions-Energy'!CB11</f>
        <v>42.818487264719479</v>
      </c>
      <c r="CC11" s="241">
        <f>+'Monthly Interactions-$'!CC11/'Monthly Interactions-Energy'!CC11</f>
        <v>42.918213202159102</v>
      </c>
      <c r="CD11" s="241">
        <f>+'Monthly Interactions-$'!CD11/'Monthly Interactions-Energy'!CD11</f>
        <v>47.086496104234335</v>
      </c>
      <c r="CE11" s="241">
        <f>+'Monthly Interactions-$'!CE11/'Monthly Interactions-Energy'!CE11</f>
        <v>54.263296399862639</v>
      </c>
      <c r="CF11" s="241">
        <f>+'Monthly Interactions-$'!CF11/'Monthly Interactions-Energy'!CF11</f>
        <v>55.261274886575393</v>
      </c>
      <c r="CG11" s="241">
        <f>+'Monthly Interactions-$'!CG11/'Monthly Interactions-Energy'!CG11</f>
        <v>49.162077665729143</v>
      </c>
      <c r="CH11" s="241">
        <f>+'Monthly Interactions-$'!CH11/'Monthly Interactions-Energy'!CH11</f>
        <v>48.423320401310427</v>
      </c>
      <c r="CI11" s="241">
        <f>+'Monthly Interactions-$'!CI11/'Monthly Interactions-Energy'!CI11</f>
        <v>49.374877916438685</v>
      </c>
      <c r="CJ11" s="241">
        <f>+'Monthly Interactions-$'!CJ11/'Monthly Interactions-Energy'!CJ11</f>
        <v>49.788013093383739</v>
      </c>
      <c r="CK11" s="241">
        <f>+'Monthly Interactions-$'!CK11/'Monthly Interactions-Energy'!CK11</f>
        <v>53.755935441435547</v>
      </c>
      <c r="CL11" s="241">
        <f>+'Monthly Interactions-$'!CL11/'Monthly Interactions-Energy'!CL11</f>
        <v>55.001038121711282</v>
      </c>
      <c r="CM11" s="241">
        <f>+'Monthly Interactions-$'!CM11/'Monthly Interactions-Energy'!CM11</f>
        <v>53.091186252771621</v>
      </c>
      <c r="CN11" s="241">
        <f>+'Monthly Interactions-$'!CN11/'Monthly Interactions-Energy'!CN11</f>
        <v>53.597453860015115</v>
      </c>
      <c r="CO11" s="241">
        <f>+'Monthly Interactions-$'!CO11/'Monthly Interactions-Energy'!CO11</f>
        <v>53.303498626052914</v>
      </c>
      <c r="CP11" s="241">
        <f>+'Monthly Interactions-$'!CP11/'Monthly Interactions-Energy'!CP11</f>
        <v>60.215477634140846</v>
      </c>
      <c r="CQ11" s="241">
        <f>+'Monthly Interactions-$'!CQ11/'Monthly Interactions-Energy'!CQ11</f>
        <v>69.416868826591966</v>
      </c>
      <c r="CR11" s="241">
        <f>+'Monthly Interactions-$'!CR11/'Monthly Interactions-Energy'!CR11</f>
        <v>68.22766797802629</v>
      </c>
      <c r="CS11" s="241">
        <f>+'Monthly Interactions-$'!CS11/'Monthly Interactions-Energy'!CS11</f>
        <v>62.270157470180109</v>
      </c>
      <c r="CT11" s="241">
        <f>+'Monthly Interactions-$'!CT11/'Monthly Interactions-Energy'!CT11</f>
        <v>60.382684773738553</v>
      </c>
      <c r="CU11" s="241">
        <f>+'Monthly Interactions-$'!CU11/'Monthly Interactions-Energy'!CU11</f>
        <v>59.348448382377676</v>
      </c>
      <c r="CV11" s="241">
        <f>+'Monthly Interactions-$'!CV11/'Monthly Interactions-Energy'!CV11</f>
        <v>60.910630040600793</v>
      </c>
      <c r="CW11" s="241">
        <f>+'Monthly Interactions-$'!CW11/'Monthly Interactions-Energy'!CW11</f>
        <v>64.259314555145821</v>
      </c>
      <c r="CX11" s="241">
        <f>+'Monthly Interactions-$'!CX11/'Monthly Interactions-Energy'!CX11</f>
        <v>65.52305838037725</v>
      </c>
      <c r="CY11" s="241">
        <f>+'Monthly Interactions-$'!CY11/'Monthly Interactions-Energy'!CY11</f>
        <v>63.136650745350039</v>
      </c>
      <c r="CZ11" s="241">
        <f>+'Monthly Interactions-$'!CZ11/'Monthly Interactions-Energy'!CZ11</f>
        <v>64.050370570771548</v>
      </c>
      <c r="DA11" s="241">
        <f>+'Monthly Interactions-$'!DA11/'Monthly Interactions-Energy'!DA11</f>
        <v>62.313128125797313</v>
      </c>
      <c r="DB11" s="241">
        <f>+'Monthly Interactions-$'!DB11/'Monthly Interactions-Energy'!DB11</f>
        <v>71.184092945157047</v>
      </c>
      <c r="DC11" s="241">
        <f>+'Monthly Interactions-$'!DC11/'Monthly Interactions-Energy'!DC11</f>
        <v>79.080973289782619</v>
      </c>
      <c r="DD11" s="241">
        <f>+'Monthly Interactions-$'!DD11/'Monthly Interactions-Energy'!DD11</f>
        <v>78.208066824785462</v>
      </c>
      <c r="DE11" s="241">
        <f>+'Monthly Interactions-$'!DE11/'Monthly Interactions-Energy'!DE11</f>
        <v>67.529195794953253</v>
      </c>
      <c r="DF11" s="241">
        <f>+'Monthly Interactions-$'!DF11/'Monthly Interactions-Energy'!DF11</f>
        <v>63.338192912924015</v>
      </c>
      <c r="DG11" s="241">
        <f>+'Monthly Interactions-$'!DG11/'Monthly Interactions-Energy'!DG11</f>
        <v>63.985379641790558</v>
      </c>
      <c r="DH11" s="241">
        <f>+'Monthly Interactions-$'!DH11/'Monthly Interactions-Energy'!DH11</f>
        <v>64.830478370971662</v>
      </c>
      <c r="DI11" s="241">
        <f>+'Monthly Interactions-$'!DI11/'Monthly Interactions-Energy'!DI11</f>
        <v>65.940790657681617</v>
      </c>
      <c r="DJ11" s="241">
        <f>+'Monthly Interactions-$'!DJ11/'Monthly Interactions-Energy'!DJ11</f>
        <v>66.87660278878765</v>
      </c>
      <c r="DK11" s="241">
        <f>+'Monthly Interactions-$'!DK11/'Monthly Interactions-Energy'!DK11</f>
        <v>65.274740919299987</v>
      </c>
      <c r="DL11" s="241">
        <f>+'Monthly Interactions-$'!DL11/'Monthly Interactions-Energy'!DL11</f>
        <v>64.459357241134697</v>
      </c>
      <c r="DM11" s="241">
        <f>+'Monthly Interactions-$'!DM11/'Monthly Interactions-Energy'!DM11</f>
        <v>62.904679291056652</v>
      </c>
      <c r="DN11" s="241">
        <f>+'Monthly Interactions-$'!DN11/'Monthly Interactions-Energy'!DN11</f>
        <v>73.526307423969385</v>
      </c>
      <c r="DO11" s="241">
        <f>+'Monthly Interactions-$'!DO11/'Monthly Interactions-Energy'!DO11</f>
        <v>78.533068005022713</v>
      </c>
      <c r="DP11" s="241">
        <f>+'Monthly Interactions-$'!DP11/'Monthly Interactions-Energy'!DP11</f>
        <v>79.050525421451667</v>
      </c>
      <c r="DQ11" s="241">
        <f>+'Monthly Interactions-$'!DQ11/'Monthly Interactions-Energy'!DQ11</f>
        <v>70.69231472654684</v>
      </c>
      <c r="DR11" s="241">
        <f>+'Monthly Interactions-$'!DR11/'Monthly Interactions-Energy'!DR11</f>
        <v>66.264904220003345</v>
      </c>
      <c r="DS11" s="241">
        <f>+'Monthly Interactions-$'!DS11/'Monthly Interactions-Energy'!DS11</f>
        <v>66.80711479050477</v>
      </c>
      <c r="DT11" s="241">
        <f>+'Monthly Interactions-$'!DT11/'Monthly Interactions-Energy'!DT11</f>
        <v>65.990650331453409</v>
      </c>
      <c r="DU11" s="241">
        <f>+'Monthly Interactions-$'!DU11/'Monthly Interactions-Energy'!DU11</f>
        <v>68.332931125712278</v>
      </c>
      <c r="DV11" s="241">
        <f>+'Monthly Interactions-$'!DV11/'Monthly Interactions-Energy'!DV11</f>
        <v>68.91957141956226</v>
      </c>
      <c r="DW11" s="241">
        <f>+'Monthly Interactions-$'!DW11/'Monthly Interactions-Energy'!DW11</f>
        <v>66.412729742206992</v>
      </c>
      <c r="DX11" s="241">
        <f>+'Monthly Interactions-$'!DX11/'Monthly Interactions-Energy'!DX11</f>
        <v>65.589895455412304</v>
      </c>
      <c r="DY11" s="241">
        <f>+'Monthly Interactions-$'!DY11/'Monthly Interactions-Energy'!DY11</f>
        <v>66.882340958191051</v>
      </c>
      <c r="DZ11" s="241">
        <f>+'Monthly Interactions-$'!DZ11/'Monthly Interactions-Energy'!DZ11</f>
        <v>74.338196894882643</v>
      </c>
      <c r="EA11" s="241">
        <f>+'Monthly Interactions-$'!EA11/'Monthly Interactions-Energy'!EA11</f>
        <v>78.100295630387464</v>
      </c>
      <c r="EB11" s="241">
        <f>+'Monthly Interactions-$'!EB11/'Monthly Interactions-Energy'!EB11</f>
        <v>79.892170897453056</v>
      </c>
      <c r="EC11" s="241">
        <f>+'Monthly Interactions-$'!EC11/'Monthly Interactions-Energy'!EC11</f>
        <v>69.997984203566489</v>
      </c>
      <c r="ED11" s="241">
        <f>+'Monthly Interactions-$'!ED11/'Monthly Interactions-Energy'!ED11</f>
        <v>66.757942147477181</v>
      </c>
      <c r="EE11" s="241">
        <f>+'Monthly Interactions-$'!EE11/'Monthly Interactions-Energy'!EE11</f>
        <v>67.755467177048672</v>
      </c>
      <c r="EF11" s="241">
        <f>+'Monthly Interactions-$'!EF11/'Monthly Interactions-Energy'!EF11</f>
        <v>65.049791131881804</v>
      </c>
      <c r="EG11" s="241">
        <f>+'Monthly Interactions-$'!EG11/'Monthly Interactions-Energy'!EG11</f>
        <v>67.69641203859004</v>
      </c>
      <c r="EH11" s="241">
        <f>+'Monthly Interactions-$'!EH11/'Monthly Interactions-Energy'!EH11</f>
        <v>70.058655564985472</v>
      </c>
      <c r="EI11" s="241">
        <f>+'Monthly Interactions-$'!EI11/'Monthly Interactions-Energy'!EI11</f>
        <v>66.126265469209827</v>
      </c>
      <c r="EJ11" s="241">
        <f>+'Monthly Interactions-$'!EJ11/'Monthly Interactions-Energy'!EJ11</f>
        <v>67.480869412723465</v>
      </c>
      <c r="EK11" s="241">
        <f>+'Monthly Interactions-$'!EK11/'Monthly Interactions-Energy'!EK11</f>
        <v>67.41118892540733</v>
      </c>
      <c r="EL11" s="241">
        <f>+'Monthly Interactions-$'!EL11/'Monthly Interactions-Energy'!EL11</f>
        <v>71.35153448481951</v>
      </c>
      <c r="EM11" s="241">
        <f>+'Monthly Interactions-$'!EM11/'Monthly Interactions-Energy'!EM11</f>
        <v>80.900315688497429</v>
      </c>
      <c r="EN11" s="241">
        <f>+'Monthly Interactions-$'!EN11/'Monthly Interactions-Energy'!EN11</f>
        <v>81.569096147301636</v>
      </c>
      <c r="EO11" s="241">
        <f>+'Monthly Interactions-$'!EO11/'Monthly Interactions-Energy'!EO11</f>
        <v>72.709701273439435</v>
      </c>
      <c r="EP11" s="241">
        <f>+'Monthly Interactions-$'!EP11/'Monthly Interactions-Energy'!EP11</f>
        <v>69.447372814156338</v>
      </c>
      <c r="EQ11" s="241">
        <f>+'Monthly Interactions-$'!EQ11/'Monthly Interactions-Energy'!EQ11</f>
        <v>67.323196602770579</v>
      </c>
      <c r="ER11" s="241">
        <f>+'Monthly Interactions-$'!ER11/'Monthly Interactions-Energy'!ER11</f>
        <v>67.566639846404001</v>
      </c>
      <c r="ES11" s="241">
        <f>+'Monthly Interactions-$'!ES11/'Monthly Interactions-Energy'!ES11</f>
        <v>72.1381257910827</v>
      </c>
      <c r="ET11" s="241">
        <f>+'Monthly Interactions-$'!ET11/'Monthly Interactions-Energy'!ET11</f>
        <v>71.804115429971134</v>
      </c>
      <c r="EU11" s="241">
        <f>+'Monthly Interactions-$'!EU11/'Monthly Interactions-Energy'!EU11</f>
        <v>69.301877668884643</v>
      </c>
      <c r="EV11" s="241">
        <f>+'Monthly Interactions-$'!EV11/'Monthly Interactions-Energy'!EV11</f>
        <v>70.430054592802421</v>
      </c>
      <c r="EW11" s="241">
        <f>+'Monthly Interactions-$'!EW11/'Monthly Interactions-Energy'!EW11</f>
        <v>69.357479743333698</v>
      </c>
      <c r="EX11" s="241">
        <f>+'Monthly Interactions-$'!EX11/'Monthly Interactions-Energy'!EX11</f>
        <v>75.947381598967667</v>
      </c>
      <c r="EY11" s="241">
        <f>+'Monthly Interactions-$'!EY11/'Monthly Interactions-Energy'!EY11</f>
        <v>84.016974115004402</v>
      </c>
      <c r="EZ11" s="241">
        <f>+'Monthly Interactions-$'!EZ11/'Monthly Interactions-Energy'!EZ11</f>
        <v>82.971414125916823</v>
      </c>
      <c r="FA11" s="241">
        <f>+'Monthly Interactions-$'!FA11/'Monthly Interactions-Energy'!FA11</f>
        <v>76.569299017304829</v>
      </c>
      <c r="FB11" s="241">
        <f>+'Monthly Interactions-$'!FB11/'Monthly Interactions-Energy'!FB11</f>
        <v>73.367175212616104</v>
      </c>
      <c r="FC11" s="241">
        <f>+'Monthly Interactions-$'!FC11/'Monthly Interactions-Energy'!FC11</f>
        <v>70.135366217386988</v>
      </c>
      <c r="FD11" s="241">
        <f>+'Monthly Interactions-$'!FD11/'Monthly Interactions-Energy'!FD11</f>
        <v>71.254774370955388</v>
      </c>
      <c r="FE11" s="241">
        <f>+'Monthly Interactions-$'!FE11/'Monthly Interactions-Energy'!FE11</f>
        <v>75.291008807055121</v>
      </c>
      <c r="FF11" s="241">
        <f>+'Monthly Interactions-$'!FF11/'Monthly Interactions-Energy'!FF11</f>
        <v>76.625981642978743</v>
      </c>
      <c r="FG11" s="241">
        <f>+'Monthly Interactions-$'!FG11/'Monthly Interactions-Energy'!FG11</f>
        <v>75.211694874917754</v>
      </c>
      <c r="FH11" s="241">
        <f>+'Monthly Interactions-$'!FH11/'Monthly Interactions-Energy'!FH11</f>
        <v>75.960882532263867</v>
      </c>
      <c r="FI11" s="241">
        <f>+'Monthly Interactions-$'!FI11/'Monthly Interactions-Energy'!FI11</f>
        <v>75.188511178395572</v>
      </c>
      <c r="FJ11" s="241">
        <f>+'Monthly Interactions-$'!FJ11/'Monthly Interactions-Energy'!FJ11</f>
        <v>82.814571399466161</v>
      </c>
      <c r="FK11" s="241">
        <f>+'Monthly Interactions-$'!FK11/'Monthly Interactions-Energy'!FK11</f>
        <v>89.053073640076519</v>
      </c>
      <c r="FL11" s="241">
        <f>+'Monthly Interactions-$'!FL11/'Monthly Interactions-Energy'!FL11</f>
        <v>87.325308695526445</v>
      </c>
      <c r="FM11" s="241">
        <f>+'Monthly Interactions-$'!FM11/'Monthly Interactions-Energy'!FM11</f>
        <v>83.475194918126164</v>
      </c>
      <c r="FN11" s="241">
        <f>+'Monthly Interactions-$'!FN11/'Monthly Interactions-Energy'!FN11</f>
        <v>77.148831258350555</v>
      </c>
      <c r="FO11" s="241">
        <f>+'Monthly Interactions-$'!FO11/'Monthly Interactions-Energy'!FO11</f>
        <v>75.219184755117482</v>
      </c>
      <c r="FP11" s="241">
        <f>+'Monthly Interactions-$'!FP11/'Monthly Interactions-Energy'!FP11</f>
        <v>76.928555853830289</v>
      </c>
      <c r="FQ11" s="241">
        <f>+'Monthly Interactions-$'!FQ11/'Monthly Interactions-Energy'!FQ11</f>
        <v>78.999102185386391</v>
      </c>
      <c r="FR11" s="241">
        <f>+'Monthly Interactions-$'!FR11/'Monthly Interactions-Energy'!FR11</f>
        <v>80.468257360052931</v>
      </c>
      <c r="FS11" s="241">
        <f>+'Monthly Interactions-$'!FS11/'Monthly Interactions-Energy'!FS11</f>
        <v>79.970209230636868</v>
      </c>
      <c r="FT11" s="241">
        <f>+'Monthly Interactions-$'!FT11/'Monthly Interactions-Energy'!FT11</f>
        <v>81.316001976765875</v>
      </c>
      <c r="FU11" s="241">
        <f>+'Monthly Interactions-$'!FU11/'Monthly Interactions-Energy'!FU11</f>
        <v>78.498859512802724</v>
      </c>
      <c r="FV11" s="241">
        <f>+'Monthly Interactions-$'!FV11/'Monthly Interactions-Energy'!FV11</f>
        <v>87.373192008873787</v>
      </c>
      <c r="FW11" s="241">
        <f>+'Monthly Interactions-$'!FW11/'Monthly Interactions-Energy'!FW11</f>
        <v>91.8478727242736</v>
      </c>
      <c r="FX11" s="241">
        <f>+'Monthly Interactions-$'!FX11/'Monthly Interactions-Energy'!FX11</f>
        <v>92.484857603499364</v>
      </c>
      <c r="FY11" s="241">
        <f>+'Monthly Interactions-$'!FY11/'Monthly Interactions-Energy'!FY11</f>
        <v>86.838501771422102</v>
      </c>
      <c r="FZ11" s="241">
        <f>+'Monthly Interactions-$'!FZ11/'Monthly Interactions-Energy'!FZ11</f>
        <v>80.541813600268711</v>
      </c>
      <c r="GA11" s="241">
        <f>+'Monthly Interactions-$'!GA11/'Monthly Interactions-Energy'!GA11</f>
        <v>81.328559418601458</v>
      </c>
      <c r="GB11" s="241">
        <f>+'Monthly Interactions-$'!GB11/'Monthly Interactions-Energy'!GB11</f>
        <v>80.791828814669756</v>
      </c>
    </row>
    <row r="12" spans="2:184">
      <c r="B12" s="214" t="s">
        <v>73</v>
      </c>
      <c r="C12" s="21" t="s">
        <v>61</v>
      </c>
      <c r="D12" s="19" t="s">
        <v>69</v>
      </c>
      <c r="E12" s="241">
        <f>+'Monthly Interactions-$'!E12/'Monthly Interactions-Energy'!E12</f>
        <v>31.479805407300635</v>
      </c>
      <c r="F12" s="241">
        <f>+'Monthly Interactions-$'!F12/'Monthly Interactions-Energy'!F12</f>
        <v>32.417624327333456</v>
      </c>
      <c r="G12" s="241">
        <f>+'Monthly Interactions-$'!G12/'Monthly Interactions-Energy'!G12</f>
        <v>30.374077688035765</v>
      </c>
      <c r="H12" s="241">
        <f>+'Monthly Interactions-$'!H12/'Monthly Interactions-Energy'!H12</f>
        <v>29.016673848060631</v>
      </c>
      <c r="I12" s="241">
        <f>+'Monthly Interactions-$'!I12/'Monthly Interactions-Energy'!I12</f>
        <v>28.160546214584304</v>
      </c>
      <c r="J12" s="241">
        <f>+'Monthly Interactions-$'!J12/'Monthly Interactions-Energy'!J12</f>
        <v>30.028519452243167</v>
      </c>
      <c r="K12" s="241">
        <f>+'Monthly Interactions-$'!K12/'Monthly Interactions-Energy'!K12</f>
        <v>33.881257714991087</v>
      </c>
      <c r="L12" s="241">
        <f>+'Monthly Interactions-$'!L12/'Monthly Interactions-Energy'!L12</f>
        <v>32.637615353037766</v>
      </c>
      <c r="M12" s="241">
        <f>+'Monthly Interactions-$'!M12/'Monthly Interactions-Energy'!M12</f>
        <v>29.568943122152906</v>
      </c>
      <c r="N12" s="241">
        <f>+'Monthly Interactions-$'!N12/'Monthly Interactions-Energy'!N12</f>
        <v>28.792040926225095</v>
      </c>
      <c r="O12" s="241">
        <f>+'Monthly Interactions-$'!O12/'Monthly Interactions-Energy'!O12</f>
        <v>28.630561221677048</v>
      </c>
      <c r="P12" s="241">
        <f>+'Monthly Interactions-$'!P12/'Monthly Interactions-Energy'!P12</f>
        <v>29.283404897429037</v>
      </c>
      <c r="Q12" s="241">
        <f>+'Monthly Interactions-$'!Q12/'Monthly Interactions-Energy'!Q12</f>
        <v>31.92937811520747</v>
      </c>
      <c r="R12" s="241">
        <f>+'Monthly Interactions-$'!R12/'Monthly Interactions-Energy'!R12</f>
        <v>32.433590298830659</v>
      </c>
      <c r="S12" s="241">
        <f>+'Monthly Interactions-$'!S12/'Monthly Interactions-Energy'!S12</f>
        <v>29.205050398992022</v>
      </c>
      <c r="T12" s="241">
        <f>+'Monthly Interactions-$'!T12/'Monthly Interactions-Energy'!T12</f>
        <v>29.250239384139483</v>
      </c>
      <c r="U12" s="241">
        <f>+'Monthly Interactions-$'!U12/'Monthly Interactions-Energy'!U12</f>
        <v>28.092536848467937</v>
      </c>
      <c r="V12" s="241">
        <f>+'Monthly Interactions-$'!V12/'Monthly Interactions-Energy'!V12</f>
        <v>31.299745074986443</v>
      </c>
      <c r="W12" s="241">
        <f>+'Monthly Interactions-$'!W12/'Monthly Interactions-Energy'!W12</f>
        <v>34.219248980805162</v>
      </c>
      <c r="X12" s="241">
        <f>+'Monthly Interactions-$'!X12/'Monthly Interactions-Energy'!X12</f>
        <v>33.158813991031387</v>
      </c>
      <c r="Y12" s="241">
        <f>+'Monthly Interactions-$'!Y12/'Monthly Interactions-Energy'!Y12</f>
        <v>29.688014789875549</v>
      </c>
      <c r="Z12" s="241">
        <f>+'Monthly Interactions-$'!Z12/'Monthly Interactions-Energy'!Z12</f>
        <v>29.128873468649701</v>
      </c>
      <c r="AA12" s="241">
        <f>+'Monthly Interactions-$'!AA12/'Monthly Interactions-Energy'!AA12</f>
        <v>29.486491308974813</v>
      </c>
      <c r="AB12" s="241">
        <f>+'Monthly Interactions-$'!AB12/'Monthly Interactions-Energy'!AB12</f>
        <v>29.069890718205681</v>
      </c>
      <c r="AC12" s="241">
        <f>+'Monthly Interactions-$'!AC12/'Monthly Interactions-Energy'!AC12</f>
        <v>33.106391889080143</v>
      </c>
      <c r="AD12" s="241">
        <f>+'Monthly Interactions-$'!AD12/'Monthly Interactions-Energy'!AD12</f>
        <v>33.551832299584945</v>
      </c>
      <c r="AE12" s="241">
        <f>+'Monthly Interactions-$'!AE12/'Monthly Interactions-Energy'!AE12</f>
        <v>30.361263914757224</v>
      </c>
      <c r="AF12" s="241">
        <f>+'Monthly Interactions-$'!AF12/'Monthly Interactions-Energy'!AF12</f>
        <v>30.58299188385341</v>
      </c>
      <c r="AG12" s="241">
        <f>+'Monthly Interactions-$'!AG12/'Monthly Interactions-Energy'!AG12</f>
        <v>29.679448587617699</v>
      </c>
      <c r="AH12" s="241">
        <f>+'Monthly Interactions-$'!AH12/'Monthly Interactions-Energy'!AH12</f>
        <v>33.109358447747645</v>
      </c>
      <c r="AI12" s="241">
        <f>+'Monthly Interactions-$'!AI12/'Monthly Interactions-Energy'!AI12</f>
        <v>36.269953730225183</v>
      </c>
      <c r="AJ12" s="241">
        <f>+'Monthly Interactions-$'!AJ12/'Monthly Interactions-Energy'!AJ12</f>
        <v>34.937193019641093</v>
      </c>
      <c r="AK12" s="241">
        <f>+'Monthly Interactions-$'!AK12/'Monthly Interactions-Energy'!AK12</f>
        <v>30.926095718999846</v>
      </c>
      <c r="AL12" s="241">
        <f>+'Monthly Interactions-$'!AL12/'Monthly Interactions-Energy'!AL12</f>
        <v>30.317724973375931</v>
      </c>
      <c r="AM12" s="241">
        <f>+'Monthly Interactions-$'!AM12/'Monthly Interactions-Energy'!AM12</f>
        <v>30.835850428040704</v>
      </c>
      <c r="AN12" s="241">
        <f>+'Monthly Interactions-$'!AN12/'Monthly Interactions-Energy'!AN12</f>
        <v>30.383054364646494</v>
      </c>
      <c r="AO12" s="241">
        <f>+'Monthly Interactions-$'!AO12/'Monthly Interactions-Energy'!AO12</f>
        <v>35.361894934008568</v>
      </c>
      <c r="AP12" s="241">
        <f>+'Monthly Interactions-$'!AP12/'Monthly Interactions-Energy'!AP12</f>
        <v>36.147641570438793</v>
      </c>
      <c r="AQ12" s="241">
        <f>+'Monthly Interactions-$'!AQ12/'Monthly Interactions-Energy'!AQ12</f>
        <v>32.128077917697325</v>
      </c>
      <c r="AR12" s="241">
        <f>+'Monthly Interactions-$'!AR12/'Monthly Interactions-Energy'!AR12</f>
        <v>32.182062817506839</v>
      </c>
      <c r="AS12" s="241">
        <f>+'Monthly Interactions-$'!AS12/'Monthly Interactions-Energy'!AS12</f>
        <v>31.105165948708791</v>
      </c>
      <c r="AT12" s="241">
        <f>+'Monthly Interactions-$'!AT12/'Monthly Interactions-Energy'!AT12</f>
        <v>35.091100386100386</v>
      </c>
      <c r="AU12" s="241">
        <f>+'Monthly Interactions-$'!AU12/'Monthly Interactions-Energy'!AU12</f>
        <v>39.624108551593565</v>
      </c>
      <c r="AV12" s="241">
        <f>+'Monthly Interactions-$'!AV12/'Monthly Interactions-Energy'!AV12</f>
        <v>38.171595590236826</v>
      </c>
      <c r="AW12" s="241">
        <f>+'Monthly Interactions-$'!AW12/'Monthly Interactions-Energy'!AW12</f>
        <v>33.039322033898308</v>
      </c>
      <c r="AX12" s="241">
        <f>+'Monthly Interactions-$'!AX12/'Monthly Interactions-Energy'!AX12</f>
        <v>32.208038475905866</v>
      </c>
      <c r="AY12" s="241">
        <f>+'Monthly Interactions-$'!AY12/'Monthly Interactions-Energy'!AY12</f>
        <v>32.529338430851062</v>
      </c>
      <c r="AZ12" s="241">
        <f>+'Monthly Interactions-$'!AZ12/'Monthly Interactions-Energy'!AZ12</f>
        <v>32.146862249234957</v>
      </c>
      <c r="BA12" s="241">
        <f>+'Monthly Interactions-$'!BA12/'Monthly Interactions-Energy'!BA12</f>
        <v>35.854898915147274</v>
      </c>
      <c r="BB12" s="241">
        <f>+'Monthly Interactions-$'!BB12/'Monthly Interactions-Energy'!BB12</f>
        <v>36.542543366527468</v>
      </c>
      <c r="BC12" s="241">
        <f>+'Monthly Interactions-$'!BC12/'Monthly Interactions-Energy'!BC12</f>
        <v>32.533025367268444</v>
      </c>
      <c r="BD12" s="241">
        <f>+'Monthly Interactions-$'!BD12/'Monthly Interactions-Energy'!BD12</f>
        <v>33.001442512138034</v>
      </c>
      <c r="BE12" s="241">
        <f>+'Monthly Interactions-$'!BE12/'Monthly Interactions-Energy'!BE12</f>
        <v>31.516576044959603</v>
      </c>
      <c r="BF12" s="241">
        <f>+'Monthly Interactions-$'!BF12/'Monthly Interactions-Energy'!BF12</f>
        <v>34.37876018215637</v>
      </c>
      <c r="BG12" s="241">
        <f>+'Monthly Interactions-$'!BG12/'Monthly Interactions-Energy'!BG12</f>
        <v>37.908899192558245</v>
      </c>
      <c r="BH12" s="241">
        <f>+'Monthly Interactions-$'!BH12/'Monthly Interactions-Energy'!BH12</f>
        <v>36.711324326538701</v>
      </c>
      <c r="BI12" s="241">
        <f>+'Monthly Interactions-$'!BI12/'Monthly Interactions-Energy'!BI12</f>
        <v>32.684599865501006</v>
      </c>
      <c r="BJ12" s="241">
        <f>+'Monthly Interactions-$'!BJ12/'Monthly Interactions-Energy'!BJ12</f>
        <v>32.567807155141459</v>
      </c>
      <c r="BK12" s="241">
        <f>+'Monthly Interactions-$'!BK12/'Monthly Interactions-Energy'!BK12</f>
        <v>33.08594432733792</v>
      </c>
      <c r="BL12" s="241">
        <f>+'Monthly Interactions-$'!BL12/'Monthly Interactions-Energy'!BL12</f>
        <v>32.868686641208917</v>
      </c>
      <c r="BM12" s="241">
        <f>+'Monthly Interactions-$'!BM12/'Monthly Interactions-Energy'!BM12</f>
        <v>37.506854096167466</v>
      </c>
      <c r="BN12" s="241">
        <f>+'Monthly Interactions-$'!BN12/'Monthly Interactions-Energy'!BN12</f>
        <v>38.385745881787791</v>
      </c>
      <c r="BO12" s="241">
        <f>+'Monthly Interactions-$'!BO12/'Monthly Interactions-Energy'!BO12</f>
        <v>34.769461158996045</v>
      </c>
      <c r="BP12" s="241">
        <f>+'Monthly Interactions-$'!BP12/'Monthly Interactions-Energy'!BP12</f>
        <v>35.71611862869581</v>
      </c>
      <c r="BQ12" s="241">
        <f>+'Monthly Interactions-$'!BQ12/'Monthly Interactions-Energy'!BQ12</f>
        <v>35.07232077849342</v>
      </c>
      <c r="BR12" s="241">
        <f>+'Monthly Interactions-$'!BR12/'Monthly Interactions-Energy'!BR12</f>
        <v>38.870279924187201</v>
      </c>
      <c r="BS12" s="241">
        <f>+'Monthly Interactions-$'!BS12/'Monthly Interactions-Energy'!BS12</f>
        <v>44.224001222473134</v>
      </c>
      <c r="BT12" s="241">
        <f>+'Monthly Interactions-$'!BT12/'Monthly Interactions-Energy'!BT12</f>
        <v>43.550893953345614</v>
      </c>
      <c r="BU12" s="241">
        <f>+'Monthly Interactions-$'!BU12/'Monthly Interactions-Energy'!BU12</f>
        <v>39.651400559819621</v>
      </c>
      <c r="BV12" s="241">
        <f>+'Monthly Interactions-$'!BV12/'Monthly Interactions-Energy'!BV12</f>
        <v>37.713528412911216</v>
      </c>
      <c r="BW12" s="241">
        <f>+'Monthly Interactions-$'!BW12/'Monthly Interactions-Energy'!BW12</f>
        <v>38.976057630906766</v>
      </c>
      <c r="BX12" s="241">
        <f>+'Monthly Interactions-$'!BX12/'Monthly Interactions-Energy'!BX12</f>
        <v>39.274548839873958</v>
      </c>
      <c r="BY12" s="241">
        <f>+'Monthly Interactions-$'!BY12/'Monthly Interactions-Energy'!BY12</f>
        <v>42.203233597870558</v>
      </c>
      <c r="BZ12" s="241">
        <f>+'Monthly Interactions-$'!BZ12/'Monthly Interactions-Energy'!BZ12</f>
        <v>43.483957219251337</v>
      </c>
      <c r="CA12" s="241">
        <f>+'Monthly Interactions-$'!CA12/'Monthly Interactions-Energy'!CA12</f>
        <v>41.159630606860155</v>
      </c>
      <c r="CB12" s="241">
        <f>+'Monthly Interactions-$'!CB12/'Monthly Interactions-Energy'!CB12</f>
        <v>41.704044173648136</v>
      </c>
      <c r="CC12" s="241">
        <f>+'Monthly Interactions-$'!CC12/'Monthly Interactions-Energy'!CC12</f>
        <v>41.022722028498862</v>
      </c>
      <c r="CD12" s="241">
        <f>+'Monthly Interactions-$'!CD12/'Monthly Interactions-Energy'!CD12</f>
        <v>45.806800674049107</v>
      </c>
      <c r="CE12" s="241">
        <f>+'Monthly Interactions-$'!CE12/'Monthly Interactions-Energy'!CE12</f>
        <v>56.182367379557043</v>
      </c>
      <c r="CF12" s="241">
        <f>+'Monthly Interactions-$'!CF12/'Monthly Interactions-Energy'!CF12</f>
        <v>55.028734354999287</v>
      </c>
      <c r="CG12" s="241">
        <f>+'Monthly Interactions-$'!CG12/'Monthly Interactions-Energy'!CG12</f>
        <v>47.345000077434143</v>
      </c>
      <c r="CH12" s="241">
        <f>+'Monthly Interactions-$'!CH12/'Monthly Interactions-Energy'!CH12</f>
        <v>44.990356588410478</v>
      </c>
      <c r="CI12" s="241">
        <f>+'Monthly Interactions-$'!CI12/'Monthly Interactions-Energy'!CI12</f>
        <v>46.860917485568727</v>
      </c>
      <c r="CJ12" s="241">
        <f>+'Monthly Interactions-$'!CJ12/'Monthly Interactions-Energy'!CJ12</f>
        <v>46.850037848322849</v>
      </c>
      <c r="CK12" s="241">
        <f>+'Monthly Interactions-$'!CK12/'Monthly Interactions-Energy'!CK12</f>
        <v>47.810940039346505</v>
      </c>
      <c r="CL12" s="241">
        <f>+'Monthly Interactions-$'!CL12/'Monthly Interactions-Energy'!CL12</f>
        <v>48.58943224049748</v>
      </c>
      <c r="CM12" s="241">
        <f>+'Monthly Interactions-$'!CM12/'Monthly Interactions-Energy'!CM12</f>
        <v>46.371466694615989</v>
      </c>
      <c r="CN12" s="241">
        <f>+'Monthly Interactions-$'!CN12/'Monthly Interactions-Energy'!CN12</f>
        <v>47.150619275603667</v>
      </c>
      <c r="CO12" s="241">
        <f>+'Monthly Interactions-$'!CO12/'Monthly Interactions-Energy'!CO12</f>
        <v>46.920701531465255</v>
      </c>
      <c r="CP12" s="241">
        <f>+'Monthly Interactions-$'!CP12/'Monthly Interactions-Energy'!CP12</f>
        <v>52.447514496476806</v>
      </c>
      <c r="CQ12" s="241">
        <f>+'Monthly Interactions-$'!CQ12/'Monthly Interactions-Energy'!CQ12</f>
        <v>64.757951029955478</v>
      </c>
      <c r="CR12" s="241">
        <f>+'Monthly Interactions-$'!CR12/'Monthly Interactions-Energy'!CR12</f>
        <v>61.266606801324812</v>
      </c>
      <c r="CS12" s="241">
        <f>+'Monthly Interactions-$'!CS12/'Monthly Interactions-Energy'!CS12</f>
        <v>51.646927521479036</v>
      </c>
      <c r="CT12" s="241">
        <f>+'Monthly Interactions-$'!CT12/'Monthly Interactions-Energy'!CT12</f>
        <v>48.933776419260603</v>
      </c>
      <c r="CU12" s="241">
        <f>+'Monthly Interactions-$'!CU12/'Monthly Interactions-Energy'!CU12</f>
        <v>49.394131469232015</v>
      </c>
      <c r="CV12" s="241">
        <f>+'Monthly Interactions-$'!CV12/'Monthly Interactions-Energy'!CV12</f>
        <v>49.049160528688319</v>
      </c>
      <c r="CW12" s="241">
        <f>+'Monthly Interactions-$'!CW12/'Monthly Interactions-Energy'!CW12</f>
        <v>47.572690385090098</v>
      </c>
      <c r="CX12" s="241">
        <f>+'Monthly Interactions-$'!CX12/'Monthly Interactions-Energy'!CX12</f>
        <v>46.989205221847826</v>
      </c>
      <c r="CY12" s="241">
        <f>+'Monthly Interactions-$'!CY12/'Monthly Interactions-Energy'!CY12</f>
        <v>45.139716220765592</v>
      </c>
      <c r="CZ12" s="241">
        <f>+'Monthly Interactions-$'!CZ12/'Monthly Interactions-Energy'!CZ12</f>
        <v>44.559287343980671</v>
      </c>
      <c r="DA12" s="241">
        <f>+'Monthly Interactions-$'!DA12/'Monthly Interactions-Energy'!DA12</f>
        <v>43.389737828939786</v>
      </c>
      <c r="DB12" s="241">
        <f>+'Monthly Interactions-$'!DB12/'Monthly Interactions-Energy'!DB12</f>
        <v>44.729387981607736</v>
      </c>
      <c r="DC12" s="241">
        <f>+'Monthly Interactions-$'!DC12/'Monthly Interactions-Energy'!DC12</f>
        <v>54.478283144038066</v>
      </c>
      <c r="DD12" s="241">
        <f>+'Monthly Interactions-$'!DD12/'Monthly Interactions-Energy'!DD12</f>
        <v>51.205606670500288</v>
      </c>
      <c r="DE12" s="241">
        <f>+'Monthly Interactions-$'!DE12/'Monthly Interactions-Energy'!DE12</f>
        <v>45.366599086542955</v>
      </c>
      <c r="DF12" s="241">
        <f>+'Monthly Interactions-$'!DF12/'Monthly Interactions-Energy'!DF12</f>
        <v>44.055834944731451</v>
      </c>
      <c r="DG12" s="241">
        <f>+'Monthly Interactions-$'!DG12/'Monthly Interactions-Energy'!DG12</f>
        <v>46.686644778330546</v>
      </c>
      <c r="DH12" s="241">
        <f>+'Monthly Interactions-$'!DH12/'Monthly Interactions-Energy'!DH12</f>
        <v>45.881282732744467</v>
      </c>
      <c r="DI12" s="241">
        <f>+'Monthly Interactions-$'!DI12/'Monthly Interactions-Energy'!DI12</f>
        <v>48.717277112065716</v>
      </c>
      <c r="DJ12" s="241">
        <f>+'Monthly Interactions-$'!DJ12/'Monthly Interactions-Energy'!DJ12</f>
        <v>48.130139835208368</v>
      </c>
      <c r="DK12" s="241">
        <f>+'Monthly Interactions-$'!DK12/'Monthly Interactions-Energy'!DK12</f>
        <v>46.574884979428042</v>
      </c>
      <c r="DL12" s="241">
        <f>+'Monthly Interactions-$'!DL12/'Monthly Interactions-Energy'!DL12</f>
        <v>45.512720867601509</v>
      </c>
      <c r="DM12" s="241">
        <f>+'Monthly Interactions-$'!DM12/'Monthly Interactions-Energy'!DM12</f>
        <v>44.25801496532425</v>
      </c>
      <c r="DN12" s="241">
        <f>+'Monthly Interactions-$'!DN12/'Monthly Interactions-Energy'!DN12</f>
        <v>45.990753124085764</v>
      </c>
      <c r="DO12" s="241">
        <f>+'Monthly Interactions-$'!DO12/'Monthly Interactions-Energy'!DO12</f>
        <v>55.082799192526451</v>
      </c>
      <c r="DP12" s="241">
        <f>+'Monthly Interactions-$'!DP12/'Monthly Interactions-Energy'!DP12</f>
        <v>50.740194248967207</v>
      </c>
      <c r="DQ12" s="241">
        <f>+'Monthly Interactions-$'!DQ12/'Monthly Interactions-Energy'!DQ12</f>
        <v>46.696013781904149</v>
      </c>
      <c r="DR12" s="241">
        <f>+'Monthly Interactions-$'!DR12/'Monthly Interactions-Energy'!DR12</f>
        <v>45.814185080072981</v>
      </c>
      <c r="DS12" s="241">
        <f>+'Monthly Interactions-$'!DS12/'Monthly Interactions-Energy'!DS12</f>
        <v>48.229500122120001</v>
      </c>
      <c r="DT12" s="241">
        <f>+'Monthly Interactions-$'!DT12/'Monthly Interactions-Energy'!DT12</f>
        <v>47.550754838191601</v>
      </c>
      <c r="DU12" s="241">
        <f>+'Monthly Interactions-$'!DU12/'Monthly Interactions-Energy'!DU12</f>
        <v>50.06071584327961</v>
      </c>
      <c r="DV12" s="241">
        <f>+'Monthly Interactions-$'!DV12/'Monthly Interactions-Energy'!DV12</f>
        <v>49.221102714805482</v>
      </c>
      <c r="DW12" s="241">
        <f>+'Monthly Interactions-$'!DW12/'Monthly Interactions-Energy'!DW12</f>
        <v>47.934358561560494</v>
      </c>
      <c r="DX12" s="241">
        <f>+'Monthly Interactions-$'!DX12/'Monthly Interactions-Energy'!DX12</f>
        <v>47.454229393892845</v>
      </c>
      <c r="DY12" s="241">
        <f>+'Monthly Interactions-$'!DY12/'Monthly Interactions-Energy'!DY12</f>
        <v>46.066715674894887</v>
      </c>
      <c r="DZ12" s="241">
        <f>+'Monthly Interactions-$'!DZ12/'Monthly Interactions-Energy'!DZ12</f>
        <v>46.419309080382128</v>
      </c>
      <c r="EA12" s="241">
        <f>+'Monthly Interactions-$'!EA12/'Monthly Interactions-Energy'!EA12</f>
        <v>55.340432589361477</v>
      </c>
      <c r="EB12" s="241">
        <f>+'Monthly Interactions-$'!EB12/'Monthly Interactions-Energy'!EB12</f>
        <v>51.102538363032579</v>
      </c>
      <c r="EC12" s="241">
        <f>+'Monthly Interactions-$'!EC12/'Monthly Interactions-Energy'!EC12</f>
        <v>48.494866102400444</v>
      </c>
      <c r="ED12" s="241">
        <f>+'Monthly Interactions-$'!ED12/'Monthly Interactions-Energy'!ED12</f>
        <v>46.162347309343019</v>
      </c>
      <c r="EE12" s="241">
        <f>+'Monthly Interactions-$'!EE12/'Monthly Interactions-Energy'!EE12</f>
        <v>48.592369494840497</v>
      </c>
      <c r="EF12" s="241">
        <f>+'Monthly Interactions-$'!EF12/'Monthly Interactions-Energy'!EF12</f>
        <v>48.296187703141932</v>
      </c>
      <c r="EG12" s="241">
        <f>+'Monthly Interactions-$'!EG12/'Monthly Interactions-Energy'!EG12</f>
        <v>50.522476612506154</v>
      </c>
      <c r="EH12" s="241">
        <f>+'Monthly Interactions-$'!EH12/'Monthly Interactions-Energy'!EH12</f>
        <v>50.320822930190751</v>
      </c>
      <c r="EI12" s="241">
        <f>+'Monthly Interactions-$'!EI12/'Monthly Interactions-Energy'!EI12</f>
        <v>49.311525782905584</v>
      </c>
      <c r="EJ12" s="241">
        <f>+'Monthly Interactions-$'!EJ12/'Monthly Interactions-Energy'!EJ12</f>
        <v>48.183651728380802</v>
      </c>
      <c r="EK12" s="241">
        <f>+'Monthly Interactions-$'!EK12/'Monthly Interactions-Energy'!EK12</f>
        <v>47.5845084924958</v>
      </c>
      <c r="EL12" s="241">
        <f>+'Monthly Interactions-$'!EL12/'Monthly Interactions-Energy'!EL12</f>
        <v>46.713993311808117</v>
      </c>
      <c r="EM12" s="241">
        <f>+'Monthly Interactions-$'!EM12/'Monthly Interactions-Energy'!EM12</f>
        <v>56.461429817072066</v>
      </c>
      <c r="EN12" s="241">
        <f>+'Monthly Interactions-$'!EN12/'Monthly Interactions-Energy'!EN12</f>
        <v>54.18101967980337</v>
      </c>
      <c r="EO12" s="241">
        <f>+'Monthly Interactions-$'!EO12/'Monthly Interactions-Energy'!EO12</f>
        <v>50.148059775704674</v>
      </c>
      <c r="EP12" s="241">
        <f>+'Monthly Interactions-$'!EP12/'Monthly Interactions-Energy'!EP12</f>
        <v>47.759029713003514</v>
      </c>
      <c r="EQ12" s="241">
        <f>+'Monthly Interactions-$'!EQ12/'Monthly Interactions-Energy'!EQ12</f>
        <v>49.683397990983984</v>
      </c>
      <c r="ER12" s="241">
        <f>+'Monthly Interactions-$'!ER12/'Monthly Interactions-Energy'!ER12</f>
        <v>49.592158744919232</v>
      </c>
      <c r="ES12" s="241">
        <f>+'Monthly Interactions-$'!ES12/'Monthly Interactions-Energy'!ES12</f>
        <v>52.78659998957265</v>
      </c>
      <c r="ET12" s="241">
        <f>+'Monthly Interactions-$'!ET12/'Monthly Interactions-Energy'!ET12</f>
        <v>52.213049361375958</v>
      </c>
      <c r="EU12" s="241">
        <f>+'Monthly Interactions-$'!EU12/'Monthly Interactions-Energy'!EU12</f>
        <v>51.023999435860468</v>
      </c>
      <c r="EV12" s="241">
        <f>+'Monthly Interactions-$'!EV12/'Monthly Interactions-Energy'!EV12</f>
        <v>50.108568217713525</v>
      </c>
      <c r="EW12" s="241">
        <f>+'Monthly Interactions-$'!EW12/'Monthly Interactions-Energy'!EW12</f>
        <v>49.018373422006292</v>
      </c>
      <c r="EX12" s="241">
        <f>+'Monthly Interactions-$'!EX12/'Monthly Interactions-Energy'!EX12</f>
        <v>48.811343824083927</v>
      </c>
      <c r="EY12" s="241">
        <f>+'Monthly Interactions-$'!EY12/'Monthly Interactions-Energy'!EY12</f>
        <v>58.731837153367287</v>
      </c>
      <c r="EZ12" s="241">
        <f>+'Monthly Interactions-$'!EZ12/'Monthly Interactions-Energy'!EZ12</f>
        <v>55.802352871900133</v>
      </c>
      <c r="FA12" s="241">
        <f>+'Monthly Interactions-$'!FA12/'Monthly Interactions-Energy'!FA12</f>
        <v>51.023954191297307</v>
      </c>
      <c r="FB12" s="241">
        <f>+'Monthly Interactions-$'!FB12/'Monthly Interactions-Energy'!FB12</f>
        <v>50.307870635922143</v>
      </c>
      <c r="FC12" s="241">
        <f>+'Monthly Interactions-$'!FC12/'Monthly Interactions-Energy'!FC12</f>
        <v>52.280467505121784</v>
      </c>
      <c r="FD12" s="241">
        <f>+'Monthly Interactions-$'!FD12/'Monthly Interactions-Energy'!FD12</f>
        <v>51.781081475629442</v>
      </c>
      <c r="FE12" s="241">
        <f>+'Monthly Interactions-$'!FE12/'Monthly Interactions-Energy'!FE12</f>
        <v>56.640193448292578</v>
      </c>
      <c r="FF12" s="241">
        <f>+'Monthly Interactions-$'!FF12/'Monthly Interactions-Energy'!FF12</f>
        <v>56.179594550696393</v>
      </c>
      <c r="FG12" s="241">
        <f>+'Monthly Interactions-$'!FG12/'Monthly Interactions-Energy'!FG12</f>
        <v>55.440675020852368</v>
      </c>
      <c r="FH12" s="241">
        <f>+'Monthly Interactions-$'!FH12/'Monthly Interactions-Energy'!FH12</f>
        <v>54.646845010462521</v>
      </c>
      <c r="FI12" s="241">
        <f>+'Monthly Interactions-$'!FI12/'Monthly Interactions-Energy'!FI12</f>
        <v>53.128544001253822</v>
      </c>
      <c r="FJ12" s="241">
        <f>+'Monthly Interactions-$'!FJ12/'Monthly Interactions-Energy'!FJ12</f>
        <v>53.004217410317914</v>
      </c>
      <c r="FK12" s="241">
        <f>+'Monthly Interactions-$'!FK12/'Monthly Interactions-Energy'!FK12</f>
        <v>62.677738783714759</v>
      </c>
      <c r="FL12" s="241">
        <f>+'Monthly Interactions-$'!FL12/'Monthly Interactions-Energy'!FL12</f>
        <v>59.583849550365528</v>
      </c>
      <c r="FM12" s="241">
        <f>+'Monthly Interactions-$'!FM12/'Monthly Interactions-Energy'!FM12</f>
        <v>55.474407180248456</v>
      </c>
      <c r="FN12" s="241">
        <f>+'Monthly Interactions-$'!FN12/'Monthly Interactions-Energy'!FN12</f>
        <v>55.125216137826207</v>
      </c>
      <c r="FO12" s="241">
        <f>+'Monthly Interactions-$'!FO12/'Monthly Interactions-Energy'!FO12</f>
        <v>56.511667041511373</v>
      </c>
      <c r="FP12" s="241">
        <f>+'Monthly Interactions-$'!FP12/'Monthly Interactions-Energy'!FP12</f>
        <v>56.203499354291552</v>
      </c>
      <c r="FQ12" s="241">
        <f>+'Monthly Interactions-$'!FQ12/'Monthly Interactions-Energy'!FQ12</f>
        <v>60.074610815239659</v>
      </c>
      <c r="FR12" s="241">
        <f>+'Monthly Interactions-$'!FR12/'Monthly Interactions-Energy'!FR12</f>
        <v>59.602641093204241</v>
      </c>
      <c r="FS12" s="241">
        <f>+'Monthly Interactions-$'!FS12/'Monthly Interactions-Energy'!FS12</f>
        <v>58.824450755546032</v>
      </c>
      <c r="FT12" s="241">
        <f>+'Monthly Interactions-$'!FT12/'Monthly Interactions-Energy'!FT12</f>
        <v>57.101880078798324</v>
      </c>
      <c r="FU12" s="241">
        <f>+'Monthly Interactions-$'!FU12/'Monthly Interactions-Energy'!FU12</f>
        <v>56.105108045607345</v>
      </c>
      <c r="FV12" s="241">
        <f>+'Monthly Interactions-$'!FV12/'Monthly Interactions-Energy'!FV12</f>
        <v>56.372781925186857</v>
      </c>
      <c r="FW12" s="241">
        <f>+'Monthly Interactions-$'!FW12/'Monthly Interactions-Energy'!FW12</f>
        <v>65.336229229150973</v>
      </c>
      <c r="FX12" s="241">
        <f>+'Monthly Interactions-$'!FX12/'Monthly Interactions-Energy'!FX12</f>
        <v>62.025098152306903</v>
      </c>
      <c r="FY12" s="241">
        <f>+'Monthly Interactions-$'!FY12/'Monthly Interactions-Energy'!FY12</f>
        <v>57.69049478384494</v>
      </c>
      <c r="FZ12" s="241">
        <f>+'Monthly Interactions-$'!FZ12/'Monthly Interactions-Energy'!FZ12</f>
        <v>58.138195389924959</v>
      </c>
      <c r="GA12" s="241">
        <f>+'Monthly Interactions-$'!GA12/'Monthly Interactions-Energy'!GA12</f>
        <v>60.161628455330678</v>
      </c>
      <c r="GB12" s="241">
        <f>+'Monthly Interactions-$'!GB12/'Monthly Interactions-Energy'!GB12</f>
        <v>59.56840262087664</v>
      </c>
    </row>
    <row r="13" spans="2:184">
      <c r="B13" s="214" t="s">
        <v>73</v>
      </c>
      <c r="C13" s="21" t="s">
        <v>61</v>
      </c>
      <c r="D13" s="19" t="s">
        <v>70</v>
      </c>
      <c r="E13" s="241">
        <f>+'Monthly Interactions-$'!E13/'Monthly Interactions-Energy'!E13</f>
        <v>23.062628874663076</v>
      </c>
      <c r="F13" s="241">
        <f>+'Monthly Interactions-$'!F13/'Monthly Interactions-Energy'!F13</f>
        <v>23.563272477064221</v>
      </c>
      <c r="G13" s="241">
        <f>+'Monthly Interactions-$'!G13/'Monthly Interactions-Energy'!G13</f>
        <v>22.50661821893836</v>
      </c>
      <c r="H13" s="241">
        <f>+'Monthly Interactions-$'!H13/'Monthly Interactions-Energy'!H13</f>
        <v>18.498670076726341</v>
      </c>
      <c r="I13" s="241">
        <f>+'Monthly Interactions-$'!I13/'Monthly Interactions-Energy'!I13</f>
        <v>16.226686725663718</v>
      </c>
      <c r="J13" s="241">
        <f>+'Monthly Interactions-$'!J13/'Monthly Interactions-Energy'!J13</f>
        <v>12.2839752</v>
      </c>
      <c r="K13" s="241">
        <f>+'Monthly Interactions-$'!K13/'Monthly Interactions-Energy'!K13</f>
        <v>12.256033934707903</v>
      </c>
      <c r="L13" s="241">
        <f>+'Monthly Interactions-$'!L13/'Monthly Interactions-Energy'!L13</f>
        <v>13.007643482266237</v>
      </c>
      <c r="M13" s="241">
        <f>+'Monthly Interactions-$'!M13/'Monthly Interactions-Energy'!M13</f>
        <v>14.981537250872559</v>
      </c>
      <c r="N13" s="241">
        <f>+'Monthly Interactions-$'!N13/'Monthly Interactions-Energy'!N13</f>
        <v>17.277120951417004</v>
      </c>
      <c r="O13" s="241">
        <f>+'Monthly Interactions-$'!O13/'Monthly Interactions-Energy'!O13</f>
        <v>18.581600952003171</v>
      </c>
      <c r="P13" s="241">
        <f>+'Monthly Interactions-$'!P13/'Monthly Interactions-Energy'!P13</f>
        <v>18.015324527875283</v>
      </c>
      <c r="Q13" s="241">
        <f>+'Monthly Interactions-$'!Q13/'Monthly Interactions-Energy'!Q13</f>
        <v>23.241727429611945</v>
      </c>
      <c r="R13" s="241">
        <f>+'Monthly Interactions-$'!R13/'Monthly Interactions-Energy'!R13</f>
        <v>23.636946962391516</v>
      </c>
      <c r="S13" s="241">
        <f>+'Monthly Interactions-$'!S13/'Monthly Interactions-Energy'!S13</f>
        <v>21.199457088366181</v>
      </c>
      <c r="T13" s="241">
        <f>+'Monthly Interactions-$'!T13/'Monthly Interactions-Energy'!T13</f>
        <v>18.305200148809526</v>
      </c>
      <c r="U13" s="241">
        <f>+'Monthly Interactions-$'!U13/'Monthly Interactions-Energy'!U13</f>
        <v>16.206533409807857</v>
      </c>
      <c r="V13" s="241">
        <f>+'Monthly Interactions-$'!V13/'Monthly Interactions-Energy'!V13</f>
        <v>12.720521678321678</v>
      </c>
      <c r="W13" s="241">
        <f>+'Monthly Interactions-$'!W13/'Monthly Interactions-Energy'!W13</f>
        <v>12.607999265679197</v>
      </c>
      <c r="X13" s="241">
        <f>+'Monthly Interactions-$'!X13/'Monthly Interactions-Energy'!X13</f>
        <v>13.254458888018794</v>
      </c>
      <c r="Y13" s="241">
        <f>+'Monthly Interactions-$'!Y13/'Monthly Interactions-Energy'!Y13</f>
        <v>15.041230275633213</v>
      </c>
      <c r="Z13" s="241">
        <f>+'Monthly Interactions-$'!Z13/'Monthly Interactions-Energy'!Z13</f>
        <v>17.432401981230448</v>
      </c>
      <c r="AA13" s="241">
        <f>+'Monthly Interactions-$'!AA13/'Monthly Interactions-Energy'!AA13</f>
        <v>19.134180600726996</v>
      </c>
      <c r="AB13" s="241">
        <f>+'Monthly Interactions-$'!AB13/'Monthly Interactions-Energy'!AB13</f>
        <v>17.623786180508663</v>
      </c>
      <c r="AC13" s="241">
        <f>+'Monthly Interactions-$'!AC13/'Monthly Interactions-Energy'!AC13</f>
        <v>23.738372841901068</v>
      </c>
      <c r="AD13" s="241">
        <f>+'Monthly Interactions-$'!AD13/'Monthly Interactions-Energy'!AD13</f>
        <v>24.210602193322984</v>
      </c>
      <c r="AE13" s="241">
        <f>+'Monthly Interactions-$'!AE13/'Monthly Interactions-Energy'!AE13</f>
        <v>22.034296198637662</v>
      </c>
      <c r="AF13" s="241">
        <f>+'Monthly Interactions-$'!AF13/'Monthly Interactions-Energy'!AF13</f>
        <v>19.028243821412392</v>
      </c>
      <c r="AG13" s="241">
        <f>+'Monthly Interactions-$'!AG13/'Monthly Interactions-Energy'!AG13</f>
        <v>17.109525797936165</v>
      </c>
      <c r="AH13" s="241">
        <f>+'Monthly Interactions-$'!AH13/'Monthly Interactions-Energy'!AH13</f>
        <v>13.500243793445877</v>
      </c>
      <c r="AI13" s="241">
        <f>+'Monthly Interactions-$'!AI13/'Monthly Interactions-Energy'!AI13</f>
        <v>13.128115809706873</v>
      </c>
      <c r="AJ13" s="241">
        <f>+'Monthly Interactions-$'!AJ13/'Monthly Interactions-Energy'!AJ13</f>
        <v>13.943523884411245</v>
      </c>
      <c r="AK13" s="241">
        <f>+'Monthly Interactions-$'!AK13/'Monthly Interactions-Energy'!AK13</f>
        <v>15.728824396983049</v>
      </c>
      <c r="AL13" s="241">
        <f>+'Monthly Interactions-$'!AL13/'Monthly Interactions-Energy'!AL13</f>
        <v>18.176896044158234</v>
      </c>
      <c r="AM13" s="241">
        <f>+'Monthly Interactions-$'!AM13/'Monthly Interactions-Energy'!AM13</f>
        <v>19.937537105371057</v>
      </c>
      <c r="AN13" s="241">
        <f>+'Monthly Interactions-$'!AN13/'Monthly Interactions-Energy'!AN13</f>
        <v>18.393527070800555</v>
      </c>
      <c r="AO13" s="241">
        <f>+'Monthly Interactions-$'!AO13/'Monthly Interactions-Energy'!AO13</f>
        <v>25.477639028795721</v>
      </c>
      <c r="AP13" s="241">
        <f>+'Monthly Interactions-$'!AP13/'Monthly Interactions-Energy'!AP13</f>
        <v>26.112528768156952</v>
      </c>
      <c r="AQ13" s="241">
        <f>+'Monthly Interactions-$'!AQ13/'Monthly Interactions-Energy'!AQ13</f>
        <v>23.209519386565113</v>
      </c>
      <c r="AR13" s="241">
        <f>+'Monthly Interactions-$'!AR13/'Monthly Interactions-Energy'!AR13</f>
        <v>20.052917941585534</v>
      </c>
      <c r="AS13" s="241">
        <f>+'Monthly Interactions-$'!AS13/'Monthly Interactions-Energy'!AS13</f>
        <v>17.934002637130803</v>
      </c>
      <c r="AT13" s="241">
        <f>+'Monthly Interactions-$'!AT13/'Monthly Interactions-Energy'!AT13</f>
        <v>14.255944551834265</v>
      </c>
      <c r="AU13" s="241">
        <f>+'Monthly Interactions-$'!AU13/'Monthly Interactions-Energy'!AU13</f>
        <v>14.391095216938462</v>
      </c>
      <c r="AV13" s="241">
        <f>+'Monthly Interactions-$'!AV13/'Monthly Interactions-Energy'!AV13</f>
        <v>15.288803787480273</v>
      </c>
      <c r="AW13" s="241">
        <f>+'Monthly Interactions-$'!AW13/'Monthly Interactions-Energy'!AW13</f>
        <v>16.764424848128552</v>
      </c>
      <c r="AX13" s="241">
        <f>+'Monthly Interactions-$'!AX13/'Monthly Interactions-Energy'!AX13</f>
        <v>19.246859876674463</v>
      </c>
      <c r="AY13" s="241">
        <f>+'Monthly Interactions-$'!AY13/'Monthly Interactions-Energy'!AY13</f>
        <v>21.147344993441191</v>
      </c>
      <c r="AZ13" s="241">
        <f>+'Monthly Interactions-$'!AZ13/'Monthly Interactions-Energy'!AZ13</f>
        <v>20.713000888408203</v>
      </c>
      <c r="BA13" s="241">
        <f>+'Monthly Interactions-$'!BA13/'Monthly Interactions-Energy'!BA13</f>
        <v>28.255889540026537</v>
      </c>
      <c r="BB13" s="241">
        <f>+'Monthly Interactions-$'!BB13/'Monthly Interactions-Energy'!BB13</f>
        <v>27.889880592917926</v>
      </c>
      <c r="BC13" s="241">
        <f>+'Monthly Interactions-$'!BC13/'Monthly Interactions-Energy'!BC13</f>
        <v>24.775414300922638</v>
      </c>
      <c r="BD13" s="241">
        <f>+'Monthly Interactions-$'!BD13/'Monthly Interactions-Energy'!BD13</f>
        <v>21.307721481037326</v>
      </c>
      <c r="BE13" s="241">
        <f>+'Monthly Interactions-$'!BE13/'Monthly Interactions-Energy'!BE13</f>
        <v>18.399938819814487</v>
      </c>
      <c r="BF13" s="241">
        <f>+'Monthly Interactions-$'!BF13/'Monthly Interactions-Energy'!BF13</f>
        <v>14.762214207450693</v>
      </c>
      <c r="BG13" s="241">
        <f>+'Monthly Interactions-$'!BG13/'Monthly Interactions-Energy'!BG13</f>
        <v>14.896581369114765</v>
      </c>
      <c r="BH13" s="241">
        <f>+'Monthly Interactions-$'!BH13/'Monthly Interactions-Energy'!BH13</f>
        <v>15.411960692995528</v>
      </c>
      <c r="BI13" s="241">
        <f>+'Monthly Interactions-$'!BI13/'Monthly Interactions-Energy'!BI13</f>
        <v>17.131219273743017</v>
      </c>
      <c r="BJ13" s="241">
        <f>+'Monthly Interactions-$'!BJ13/'Monthly Interactions-Energy'!BJ13</f>
        <v>19.796626964433415</v>
      </c>
      <c r="BK13" s="241">
        <f>+'Monthly Interactions-$'!BK13/'Monthly Interactions-Energy'!BK13</f>
        <v>21.884634455302209</v>
      </c>
      <c r="BL13" s="241">
        <f>+'Monthly Interactions-$'!BL13/'Monthly Interactions-Energy'!BL13</f>
        <v>20.857778788666494</v>
      </c>
      <c r="BM13" s="241">
        <f>+'Monthly Interactions-$'!BM13/'Monthly Interactions-Energy'!BM13</f>
        <v>28.411032028469752</v>
      </c>
      <c r="BN13" s="241">
        <f>+'Monthly Interactions-$'!BN13/'Monthly Interactions-Energy'!BN13</f>
        <v>29.415222600580147</v>
      </c>
      <c r="BO13" s="241">
        <f>+'Monthly Interactions-$'!BO13/'Monthly Interactions-Energy'!BO13</f>
        <v>26.795971417014965</v>
      </c>
      <c r="BP13" s="241">
        <f>+'Monthly Interactions-$'!BP13/'Monthly Interactions-Energy'!BP13</f>
        <v>23.180215005262365</v>
      </c>
      <c r="BQ13" s="241">
        <f>+'Monthly Interactions-$'!BQ13/'Monthly Interactions-Energy'!BQ13</f>
        <v>20.726533950617284</v>
      </c>
      <c r="BR13" s="241">
        <f>+'Monthly Interactions-$'!BR13/'Monthly Interactions-Energy'!BR13</f>
        <v>16.931039089937396</v>
      </c>
      <c r="BS13" s="241">
        <f>+'Monthly Interactions-$'!BS13/'Monthly Interactions-Energy'!BS13</f>
        <v>17.475142993979201</v>
      </c>
      <c r="BT13" s="241">
        <f>+'Monthly Interactions-$'!BT13/'Monthly Interactions-Energy'!BT13</f>
        <v>18.84321553924697</v>
      </c>
      <c r="BU13" s="241">
        <f>+'Monthly Interactions-$'!BU13/'Monthly Interactions-Energy'!BU13</f>
        <v>20.9030020500205</v>
      </c>
      <c r="BV13" s="241">
        <f>+'Monthly Interactions-$'!BV13/'Monthly Interactions-Energy'!BV13</f>
        <v>23.187735465510229</v>
      </c>
      <c r="BW13" s="241">
        <f>+'Monthly Interactions-$'!BW13/'Monthly Interactions-Energy'!BW13</f>
        <v>26.327590965261567</v>
      </c>
      <c r="BX13" s="241">
        <f>+'Monthly Interactions-$'!BX13/'Monthly Interactions-Energy'!BX13</f>
        <v>25.697089501638605</v>
      </c>
      <c r="BY13" s="241">
        <f>+'Monthly Interactions-$'!BY13/'Monthly Interactions-Energy'!BY13</f>
        <v>32.344307973926249</v>
      </c>
      <c r="BZ13" s="241">
        <f>+'Monthly Interactions-$'!BZ13/'Monthly Interactions-Energy'!BZ13</f>
        <v>33.303174500965874</v>
      </c>
      <c r="CA13" s="241">
        <f>+'Monthly Interactions-$'!CA13/'Monthly Interactions-Energy'!CA13</f>
        <v>31.951993647912882</v>
      </c>
      <c r="CB13" s="241">
        <f>+'Monthly Interactions-$'!CB13/'Monthly Interactions-Energy'!CB13</f>
        <v>27.484274289806635</v>
      </c>
      <c r="CC13" s="241">
        <f>+'Monthly Interactions-$'!CC13/'Monthly Interactions-Energy'!CC13</f>
        <v>24.293239611132293</v>
      </c>
      <c r="CD13" s="241">
        <f>+'Monthly Interactions-$'!CD13/'Monthly Interactions-Energy'!CD13</f>
        <v>20.027963397790053</v>
      </c>
      <c r="CE13" s="241">
        <f>+'Monthly Interactions-$'!CE13/'Monthly Interactions-Energy'!CE13</f>
        <v>23.919829938970032</v>
      </c>
      <c r="CF13" s="241">
        <f>+'Monthly Interactions-$'!CF13/'Monthly Interactions-Energy'!CF13</f>
        <v>24.324196873270616</v>
      </c>
      <c r="CG13" s="241">
        <f>+'Monthly Interactions-$'!CG13/'Monthly Interactions-Energy'!CG13</f>
        <v>25.416383333333332</v>
      </c>
      <c r="CH13" s="241">
        <f>+'Monthly Interactions-$'!CH13/'Monthly Interactions-Energy'!CH13</f>
        <v>28.008537954600929</v>
      </c>
      <c r="CI13" s="241">
        <f>+'Monthly Interactions-$'!CI13/'Monthly Interactions-Energy'!CI13</f>
        <v>32.10388055820404</v>
      </c>
      <c r="CJ13" s="241">
        <f>+'Monthly Interactions-$'!CJ13/'Monthly Interactions-Energy'!CJ13</f>
        <v>31.261072806926048</v>
      </c>
      <c r="CK13" s="241">
        <f>+'Monthly Interactions-$'!CK13/'Monthly Interactions-Energy'!CK13</f>
        <v>36.072212867647053</v>
      </c>
      <c r="CL13" s="241">
        <f>+'Monthly Interactions-$'!CL13/'Monthly Interactions-Energy'!CL13</f>
        <v>36.78711414319249</v>
      </c>
      <c r="CM13" s="241">
        <f>+'Monthly Interactions-$'!CM13/'Monthly Interactions-Energy'!CM13</f>
        <v>35.950768775872262</v>
      </c>
      <c r="CN13" s="241">
        <f>+'Monthly Interactions-$'!CN13/'Monthly Interactions-Energy'!CN13</f>
        <v>31.300293310215284</v>
      </c>
      <c r="CO13" s="241">
        <f>+'Monthly Interactions-$'!CO13/'Monthly Interactions-Energy'!CO13</f>
        <v>28.165622961956519</v>
      </c>
      <c r="CP13" s="241">
        <f>+'Monthly Interactions-$'!CP13/'Monthly Interactions-Energy'!CP13</f>
        <v>22.941594615993669</v>
      </c>
      <c r="CQ13" s="241">
        <f>+'Monthly Interactions-$'!CQ13/'Monthly Interactions-Energy'!CQ13</f>
        <v>27.312725969464555</v>
      </c>
      <c r="CR13" s="241">
        <f>+'Monthly Interactions-$'!CR13/'Monthly Interactions-Energy'!CR13</f>
        <v>27.781994338955066</v>
      </c>
      <c r="CS13" s="241">
        <f>+'Monthly Interactions-$'!CS13/'Monthly Interactions-Energy'!CS13</f>
        <v>28.008829663117982</v>
      </c>
      <c r="CT13" s="241">
        <f>+'Monthly Interactions-$'!CT13/'Monthly Interactions-Energy'!CT13</f>
        <v>30.4219953946895</v>
      </c>
      <c r="CU13" s="241">
        <f>+'Monthly Interactions-$'!CU13/'Monthly Interactions-Energy'!CU13</f>
        <v>33.694287528776691</v>
      </c>
      <c r="CV13" s="241">
        <f>+'Monthly Interactions-$'!CV13/'Monthly Interactions-Energy'!CV13</f>
        <v>32.607826704545452</v>
      </c>
      <c r="CW13" s="241">
        <f>+'Monthly Interactions-$'!CW13/'Monthly Interactions-Energy'!CW13</f>
        <v>45.753124404194466</v>
      </c>
      <c r="CX13" s="241">
        <f>+'Monthly Interactions-$'!CX13/'Monthly Interactions-Energy'!CX13</f>
        <v>46.648521861446497</v>
      </c>
      <c r="CY13" s="241">
        <f>+'Monthly Interactions-$'!CY13/'Monthly Interactions-Energy'!CY13</f>
        <v>44.707744228021362</v>
      </c>
      <c r="CZ13" s="241">
        <f>+'Monthly Interactions-$'!CZ13/'Monthly Interactions-Energy'!CZ13</f>
        <v>44.126359809254154</v>
      </c>
      <c r="DA13" s="241">
        <f>+'Monthly Interactions-$'!DA13/'Monthly Interactions-Energy'!DA13</f>
        <v>41.799536373813638</v>
      </c>
      <c r="DB13" s="241">
        <f>+'Monthly Interactions-$'!DB13/'Monthly Interactions-Energy'!DB13</f>
        <v>43.982535264325477</v>
      </c>
      <c r="DC13" s="241">
        <f>+'Monthly Interactions-$'!DC13/'Monthly Interactions-Energy'!DC13</f>
        <v>51.238673259167697</v>
      </c>
      <c r="DD13" s="241">
        <f>+'Monthly Interactions-$'!DD13/'Monthly Interactions-Energy'!DD13</f>
        <v>50.052652358628777</v>
      </c>
      <c r="DE13" s="241">
        <f>+'Monthly Interactions-$'!DE13/'Monthly Interactions-Energy'!DE13</f>
        <v>43.501706276212197</v>
      </c>
      <c r="DF13" s="241">
        <f>+'Monthly Interactions-$'!DF13/'Monthly Interactions-Energy'!DF13</f>
        <v>43.854970729728166</v>
      </c>
      <c r="DG13" s="241">
        <f>+'Monthly Interactions-$'!DG13/'Monthly Interactions-Energy'!DG13</f>
        <v>45.036474479493073</v>
      </c>
      <c r="DH13" s="241">
        <f>+'Monthly Interactions-$'!DH13/'Monthly Interactions-Energy'!DH13</f>
        <v>43.897665764546687</v>
      </c>
      <c r="DI13" s="241">
        <f>+'Monthly Interactions-$'!DI13/'Monthly Interactions-Energy'!DI13</f>
        <v>46.685454006813806</v>
      </c>
      <c r="DJ13" s="241">
        <f>+'Monthly Interactions-$'!DJ13/'Monthly Interactions-Energy'!DJ13</f>
        <v>47.265501574906011</v>
      </c>
      <c r="DK13" s="241">
        <f>+'Monthly Interactions-$'!DK13/'Monthly Interactions-Energy'!DK13</f>
        <v>45.763128443255162</v>
      </c>
      <c r="DL13" s="241">
        <f>+'Monthly Interactions-$'!DL13/'Monthly Interactions-Energy'!DL13</f>
        <v>45.434426229508198</v>
      </c>
      <c r="DM13" s="241">
        <f>+'Monthly Interactions-$'!DM13/'Monthly Interactions-Energy'!DM13</f>
        <v>42.75228937906909</v>
      </c>
      <c r="DN13" s="241">
        <f>+'Monthly Interactions-$'!DN13/'Monthly Interactions-Energy'!DN13</f>
        <v>44.649984000000003</v>
      </c>
      <c r="DO13" s="241">
        <f>+'Monthly Interactions-$'!DO13/'Monthly Interactions-Energy'!DO13</f>
        <v>52.071590169961254</v>
      </c>
      <c r="DP13" s="241">
        <f>+'Monthly Interactions-$'!DP13/'Monthly Interactions-Energy'!DP13</f>
        <v>49.809331708137194</v>
      </c>
      <c r="DQ13" s="241">
        <f>+'Monthly Interactions-$'!DQ13/'Monthly Interactions-Energy'!DQ13</f>
        <v>44.720447038272198</v>
      </c>
      <c r="DR13" s="241">
        <f>+'Monthly Interactions-$'!DR13/'Monthly Interactions-Energy'!DR13</f>
        <v>45.745897254548957</v>
      </c>
      <c r="DS13" s="241">
        <f>+'Monthly Interactions-$'!DS13/'Monthly Interactions-Energy'!DS13</f>
        <v>46.713328596081617</v>
      </c>
      <c r="DT13" s="241">
        <f>+'Monthly Interactions-$'!DT13/'Monthly Interactions-Energy'!DT13</f>
        <v>45.804389320581784</v>
      </c>
      <c r="DU13" s="241">
        <f>+'Monthly Interactions-$'!DU13/'Monthly Interactions-Energy'!DU13</f>
        <v>48.07878147624249</v>
      </c>
      <c r="DV13" s="241">
        <f>+'Monthly Interactions-$'!DV13/'Monthly Interactions-Energy'!DV13</f>
        <v>48.30970924971475</v>
      </c>
      <c r="DW13" s="241">
        <f>+'Monthly Interactions-$'!DW13/'Monthly Interactions-Energy'!DW13</f>
        <v>47.416869842460613</v>
      </c>
      <c r="DX13" s="241">
        <f>+'Monthly Interactions-$'!DX13/'Monthly Interactions-Energy'!DX13</f>
        <v>47.140240983606553</v>
      </c>
      <c r="DY13" s="241">
        <f>+'Monthly Interactions-$'!DY13/'Monthly Interactions-Energy'!DY13</f>
        <v>44.821546745277345</v>
      </c>
      <c r="DZ13" s="241">
        <f>+'Monthly Interactions-$'!DZ13/'Monthly Interactions-Energy'!DZ13</f>
        <v>45.977755036261073</v>
      </c>
      <c r="EA13" s="241">
        <f>+'Monthly Interactions-$'!EA13/'Monthly Interactions-Energy'!EA13</f>
        <v>52.311541244573085</v>
      </c>
      <c r="EB13" s="241">
        <f>+'Monthly Interactions-$'!EB13/'Monthly Interactions-Energy'!EB13</f>
        <v>50.217425910245552</v>
      </c>
      <c r="EC13" s="241">
        <f>+'Monthly Interactions-$'!EC13/'Monthly Interactions-Energy'!EC13</f>
        <v>46.652665963836178</v>
      </c>
      <c r="ED13" s="241">
        <f>+'Monthly Interactions-$'!ED13/'Monthly Interactions-Energy'!ED13</f>
        <v>46.098384054578283</v>
      </c>
      <c r="EE13" s="241">
        <f>+'Monthly Interactions-$'!EE13/'Monthly Interactions-Energy'!EE13</f>
        <v>47.114240686718304</v>
      </c>
      <c r="EF13" s="241">
        <f>+'Monthly Interactions-$'!EF13/'Monthly Interactions-Energy'!EF13</f>
        <v>46.584244176255964</v>
      </c>
      <c r="EG13" s="241">
        <f>+'Monthly Interactions-$'!EG13/'Monthly Interactions-Energy'!EG13</f>
        <v>48.484161090932261</v>
      </c>
      <c r="EH13" s="241">
        <f>+'Monthly Interactions-$'!EH13/'Monthly Interactions-Energy'!EH13</f>
        <v>49.461165942402594</v>
      </c>
      <c r="EI13" s="241">
        <f>+'Monthly Interactions-$'!EI13/'Monthly Interactions-Energy'!EI13</f>
        <v>48.459115739160126</v>
      </c>
      <c r="EJ13" s="241">
        <f>+'Monthly Interactions-$'!EJ13/'Monthly Interactions-Energy'!EJ13</f>
        <v>47.914705882352941</v>
      </c>
      <c r="EK13" s="241">
        <f>+'Monthly Interactions-$'!EK13/'Monthly Interactions-Energy'!EK13</f>
        <v>45.53816959721938</v>
      </c>
      <c r="EL13" s="241">
        <f>+'Monthly Interactions-$'!EL13/'Monthly Interactions-Energy'!EL13</f>
        <v>46.82405355006685</v>
      </c>
      <c r="EM13" s="241">
        <f>+'Monthly Interactions-$'!EM13/'Monthly Interactions-Energy'!EM13</f>
        <v>51.702522174947717</v>
      </c>
      <c r="EN13" s="241">
        <f>+'Monthly Interactions-$'!EN13/'Monthly Interactions-Energy'!EN13</f>
        <v>52.861285471426704</v>
      </c>
      <c r="EO13" s="241">
        <f>+'Monthly Interactions-$'!EO13/'Monthly Interactions-Energy'!EO13</f>
        <v>47.882936507936506</v>
      </c>
      <c r="EP13" s="241">
        <f>+'Monthly Interactions-$'!EP13/'Monthly Interactions-Energy'!EP13</f>
        <v>47.738954993381384</v>
      </c>
      <c r="EQ13" s="241">
        <f>+'Monthly Interactions-$'!EQ13/'Monthly Interactions-Energy'!EQ13</f>
        <v>48.451036619027171</v>
      </c>
      <c r="ER13" s="241">
        <f>+'Monthly Interactions-$'!ER13/'Monthly Interactions-Energy'!ER13</f>
        <v>47.854327960401065</v>
      </c>
      <c r="ES13" s="241">
        <f>+'Monthly Interactions-$'!ES13/'Monthly Interactions-Energy'!ES13</f>
        <v>51.277524435572687</v>
      </c>
      <c r="ET13" s="241">
        <f>+'Monthly Interactions-$'!ET13/'Monthly Interactions-Energy'!ET13</f>
        <v>51.290908474576277</v>
      </c>
      <c r="EU13" s="241">
        <f>+'Monthly Interactions-$'!EU13/'Monthly Interactions-Energy'!EU13</f>
        <v>50.471124981334931</v>
      </c>
      <c r="EV13" s="241">
        <f>+'Monthly Interactions-$'!EV13/'Monthly Interactions-Energy'!EV13</f>
        <v>50.343373111590708</v>
      </c>
      <c r="EW13" s="241">
        <f>+'Monthly Interactions-$'!EW13/'Monthly Interactions-Energy'!EW13</f>
        <v>49.315766675524841</v>
      </c>
      <c r="EX13" s="241">
        <f>+'Monthly Interactions-$'!EX13/'Monthly Interactions-Energy'!EX13</f>
        <v>49.854307398733631</v>
      </c>
      <c r="EY13" s="241">
        <f>+'Monthly Interactions-$'!EY13/'Monthly Interactions-Energy'!EY13</f>
        <v>53.590146876719871</v>
      </c>
      <c r="EZ13" s="241">
        <f>+'Monthly Interactions-$'!EZ13/'Monthly Interactions-Energy'!EZ13</f>
        <v>54.700669004936344</v>
      </c>
      <c r="FA13" s="241">
        <f>+'Monthly Interactions-$'!FA13/'Monthly Interactions-Energy'!FA13</f>
        <v>50.503692865105911</v>
      </c>
      <c r="FB13" s="241">
        <f>+'Monthly Interactions-$'!FB13/'Monthly Interactions-Energy'!FB13</f>
        <v>50.333870168483649</v>
      </c>
      <c r="FC13" s="241">
        <f>+'Monthly Interactions-$'!FC13/'Monthly Interactions-Energy'!FC13</f>
        <v>51.066381188718076</v>
      </c>
      <c r="FD13" s="241">
        <f>+'Monthly Interactions-$'!FD13/'Monthly Interactions-Energy'!FD13</f>
        <v>49.998782383419687</v>
      </c>
      <c r="FE13" s="241">
        <f>+'Monthly Interactions-$'!FE13/'Monthly Interactions-Energy'!FE13</f>
        <v>54.681805653033877</v>
      </c>
      <c r="FF13" s="241">
        <f>+'Monthly Interactions-$'!FF13/'Monthly Interactions-Energy'!FF13</f>
        <v>55.615580549784241</v>
      </c>
      <c r="FG13" s="241">
        <f>+'Monthly Interactions-$'!FG13/'Monthly Interactions-Energy'!FG13</f>
        <v>54.850105872121603</v>
      </c>
      <c r="FH13" s="241">
        <f>+'Monthly Interactions-$'!FH13/'Monthly Interactions-Energy'!FH13</f>
        <v>56.831644768086115</v>
      </c>
      <c r="FI13" s="241">
        <f>+'Monthly Interactions-$'!FI13/'Monthly Interactions-Energy'!FI13</f>
        <v>55.08615282079429</v>
      </c>
      <c r="FJ13" s="241">
        <f>+'Monthly Interactions-$'!FJ13/'Monthly Interactions-Energy'!FJ13</f>
        <v>53.898437081398974</v>
      </c>
      <c r="FK13" s="241">
        <f>+'Monthly Interactions-$'!FK13/'Monthly Interactions-Energy'!FK13</f>
        <v>57.686748913321402</v>
      </c>
      <c r="FL13" s="241">
        <f>+'Monthly Interactions-$'!FL13/'Monthly Interactions-Energy'!FL13</f>
        <v>59.750754339595687</v>
      </c>
      <c r="FM13" s="241">
        <f>+'Monthly Interactions-$'!FM13/'Monthly Interactions-Energy'!FM13</f>
        <v>55.955401313544868</v>
      </c>
      <c r="FN13" s="241">
        <f>+'Monthly Interactions-$'!FN13/'Monthly Interactions-Energy'!FN13</f>
        <v>55.593657982370232</v>
      </c>
      <c r="FO13" s="241">
        <f>+'Monthly Interactions-$'!FO13/'Monthly Interactions-Energy'!FO13</f>
        <v>55.318988794383692</v>
      </c>
      <c r="FP13" s="241">
        <f>+'Monthly Interactions-$'!FP13/'Monthly Interactions-Energy'!FP13</f>
        <v>53.807360743836895</v>
      </c>
      <c r="FQ13" s="241">
        <f>+'Monthly Interactions-$'!FQ13/'Monthly Interactions-Energy'!FQ13</f>
        <v>58.384826269098077</v>
      </c>
      <c r="FR13" s="241">
        <f>+'Monthly Interactions-$'!FR13/'Monthly Interactions-Energy'!FR13</f>
        <v>58.664949665086766</v>
      </c>
      <c r="FS13" s="241">
        <f>+'Monthly Interactions-$'!FS13/'Monthly Interactions-Energy'!FS13</f>
        <v>58.571635805102822</v>
      </c>
      <c r="FT13" s="241">
        <f>+'Monthly Interactions-$'!FT13/'Monthly Interactions-Energy'!FT13</f>
        <v>60.358184979137697</v>
      </c>
      <c r="FU13" s="241">
        <f>+'Monthly Interactions-$'!FU13/'Monthly Interactions-Energy'!FU13</f>
        <v>58.114785202863963</v>
      </c>
      <c r="FV13" s="241">
        <f>+'Monthly Interactions-$'!FV13/'Monthly Interactions-Energy'!FV13</f>
        <v>57.855449670843065</v>
      </c>
      <c r="FW13" s="241">
        <f>+'Monthly Interactions-$'!FW13/'Monthly Interactions-Energy'!FW13</f>
        <v>62.001166888065434</v>
      </c>
      <c r="FX13" s="241">
        <f>+'Monthly Interactions-$'!FX13/'Monthly Interactions-Energy'!FX13</f>
        <v>63.017291242362525</v>
      </c>
      <c r="FY13" s="241">
        <f>+'Monthly Interactions-$'!FY13/'Monthly Interactions-Energy'!FY13</f>
        <v>59.622734099758951</v>
      </c>
      <c r="FZ13" s="241">
        <f>+'Monthly Interactions-$'!FZ13/'Monthly Interactions-Energy'!FZ13</f>
        <v>59.395626079281634</v>
      </c>
      <c r="GA13" s="241">
        <f>+'Monthly Interactions-$'!GA13/'Monthly Interactions-Energy'!GA13</f>
        <v>58.29064468920896</v>
      </c>
      <c r="GB13" s="241">
        <f>+'Monthly Interactions-$'!GB13/'Monthly Interactions-Energy'!GB13</f>
        <v>56.756521854774363</v>
      </c>
    </row>
    <row r="14" spans="2:184">
      <c r="B14" s="214" t="s">
        <v>73</v>
      </c>
      <c r="C14" s="21" t="s">
        <v>61</v>
      </c>
      <c r="D14" s="19" t="s">
        <v>71</v>
      </c>
      <c r="E14" s="241">
        <f>+'Monthly Interactions-$'!E14/'Monthly Interactions-Energy'!E14</f>
        <v>38.268831929083646</v>
      </c>
      <c r="F14" s="241">
        <f>+'Monthly Interactions-$'!F14/'Monthly Interactions-Energy'!F14</f>
        <v>35.637487167337916</v>
      </c>
      <c r="G14" s="241">
        <f>+'Monthly Interactions-$'!G14/'Monthly Interactions-Energy'!G14</f>
        <v>34.056235105475302</v>
      </c>
      <c r="H14" s="241">
        <f>+'Monthly Interactions-$'!H14/'Monthly Interactions-Energy'!H14</f>
        <v>34.78314900367814</v>
      </c>
      <c r="I14" s="241">
        <f>+'Monthly Interactions-$'!I14/'Monthly Interactions-Energy'!I14</f>
        <v>35.509575175254746</v>
      </c>
      <c r="J14" s="241">
        <f>+'Monthly Interactions-$'!J14/'Monthly Interactions-Energy'!J14</f>
        <v>37.028120250480562</v>
      </c>
      <c r="K14" s="241">
        <f>+'Monthly Interactions-$'!K14/'Monthly Interactions-Energy'!K14</f>
        <v>46.631615598885794</v>
      </c>
      <c r="L14" s="241">
        <f>+'Monthly Interactions-$'!L14/'Monthly Interactions-Energy'!L14</f>
        <v>41.234397581204554</v>
      </c>
      <c r="M14" s="241">
        <f>+'Monthly Interactions-$'!M14/'Monthly Interactions-Energy'!M14</f>
        <v>35.434146208994136</v>
      </c>
      <c r="N14" s="241">
        <f>+'Monthly Interactions-$'!N14/'Monthly Interactions-Energy'!N14</f>
        <v>32.696265892481733</v>
      </c>
      <c r="O14" s="241">
        <f>+'Monthly Interactions-$'!O14/'Monthly Interactions-Energy'!O14</f>
        <v>33.138716550299989</v>
      </c>
      <c r="P14" s="241">
        <f>+'Monthly Interactions-$'!P14/'Monthly Interactions-Energy'!P14</f>
        <v>34.91280020723088</v>
      </c>
      <c r="Q14" s="241">
        <f>+'Monthly Interactions-$'!Q14/'Monthly Interactions-Energy'!Q14</f>
        <v>39.600071164149689</v>
      </c>
      <c r="R14" s="241">
        <f>+'Monthly Interactions-$'!R14/'Monthly Interactions-Energy'!R14</f>
        <v>37.795937679205338</v>
      </c>
      <c r="S14" s="241">
        <f>+'Monthly Interactions-$'!S14/'Monthly Interactions-Energy'!S14</f>
        <v>35.66985078135928</v>
      </c>
      <c r="T14" s="241">
        <f>+'Monthly Interactions-$'!T14/'Monthly Interactions-Energy'!T14</f>
        <v>35.916356285029615</v>
      </c>
      <c r="U14" s="241">
        <f>+'Monthly Interactions-$'!U14/'Monthly Interactions-Energy'!U14</f>
        <v>36.082580057035216</v>
      </c>
      <c r="V14" s="241">
        <f>+'Monthly Interactions-$'!V14/'Monthly Interactions-Energy'!V14</f>
        <v>37.005426486806257</v>
      </c>
      <c r="W14" s="241">
        <f>+'Monthly Interactions-$'!W14/'Monthly Interactions-Energy'!W14</f>
        <v>42.383384816735507</v>
      </c>
      <c r="X14" s="241">
        <f>+'Monthly Interactions-$'!X14/'Monthly Interactions-Energy'!X14</f>
        <v>42.491185026292442</v>
      </c>
      <c r="Y14" s="241">
        <f>+'Monthly Interactions-$'!Y14/'Monthly Interactions-Energy'!Y14</f>
        <v>36.766018949129801</v>
      </c>
      <c r="Z14" s="241">
        <f>+'Monthly Interactions-$'!Z14/'Monthly Interactions-Energy'!Z14</f>
        <v>33.951297487785993</v>
      </c>
      <c r="AA14" s="241">
        <f>+'Monthly Interactions-$'!AA14/'Monthly Interactions-Energy'!AA14</f>
        <v>34.329971494418302</v>
      </c>
      <c r="AB14" s="241">
        <f>+'Monthly Interactions-$'!AB14/'Monthly Interactions-Energy'!AB14</f>
        <v>36.357660173469199</v>
      </c>
      <c r="AC14" s="241">
        <f>+'Monthly Interactions-$'!AC14/'Monthly Interactions-Energy'!AC14</f>
        <v>38.872386932974784</v>
      </c>
      <c r="AD14" s="241">
        <f>+'Monthly Interactions-$'!AD14/'Monthly Interactions-Energy'!AD14</f>
        <v>39.113106262753099</v>
      </c>
      <c r="AE14" s="241">
        <f>+'Monthly Interactions-$'!AE14/'Monthly Interactions-Energy'!AE14</f>
        <v>37.300860414184335</v>
      </c>
      <c r="AF14" s="241">
        <f>+'Monthly Interactions-$'!AF14/'Monthly Interactions-Energy'!AF14</f>
        <v>36.214739645183343</v>
      </c>
      <c r="AG14" s="241">
        <f>+'Monthly Interactions-$'!AG14/'Monthly Interactions-Energy'!AG14</f>
        <v>36.778199332687549</v>
      </c>
      <c r="AH14" s="241">
        <f>+'Monthly Interactions-$'!AH14/'Monthly Interactions-Energy'!AH14</f>
        <v>39.000193094674927</v>
      </c>
      <c r="AI14" s="241">
        <f>+'Monthly Interactions-$'!AI14/'Monthly Interactions-Energy'!AI14</f>
        <v>43.643999901718807</v>
      </c>
      <c r="AJ14" s="241">
        <f>+'Monthly Interactions-$'!AJ14/'Monthly Interactions-Energy'!AJ14</f>
        <v>43.663075760438318</v>
      </c>
      <c r="AK14" s="241">
        <f>+'Monthly Interactions-$'!AK14/'Monthly Interactions-Energy'!AK14</f>
        <v>37.824569120353061</v>
      </c>
      <c r="AL14" s="241">
        <f>+'Monthly Interactions-$'!AL14/'Monthly Interactions-Energy'!AL14</f>
        <v>35.96134858282155</v>
      </c>
      <c r="AM14" s="241">
        <f>+'Monthly Interactions-$'!AM14/'Monthly Interactions-Energy'!AM14</f>
        <v>36.256468914534068</v>
      </c>
      <c r="AN14" s="241">
        <f>+'Monthly Interactions-$'!AN14/'Monthly Interactions-Energy'!AN14</f>
        <v>35.710242712892246</v>
      </c>
      <c r="AO14" s="241">
        <f>+'Monthly Interactions-$'!AO14/'Monthly Interactions-Energy'!AO14</f>
        <v>40.157921728897655</v>
      </c>
      <c r="AP14" s="241">
        <f>+'Monthly Interactions-$'!AP14/'Monthly Interactions-Energy'!AP14</f>
        <v>40.39253026702859</v>
      </c>
      <c r="AQ14" s="241">
        <f>+'Monthly Interactions-$'!AQ14/'Monthly Interactions-Energy'!AQ14</f>
        <v>38.656333621644997</v>
      </c>
      <c r="AR14" s="241">
        <f>+'Monthly Interactions-$'!AR14/'Monthly Interactions-Energy'!AR14</f>
        <v>37.246140976649926</v>
      </c>
      <c r="AS14" s="241">
        <f>+'Monthly Interactions-$'!AS14/'Monthly Interactions-Energy'!AS14</f>
        <v>37.834301130176748</v>
      </c>
      <c r="AT14" s="241">
        <f>+'Monthly Interactions-$'!AT14/'Monthly Interactions-Energy'!AT14</f>
        <v>40.491035185109048</v>
      </c>
      <c r="AU14" s="241">
        <f>+'Monthly Interactions-$'!AU14/'Monthly Interactions-Energy'!AU14</f>
        <v>45.172941691742437</v>
      </c>
      <c r="AV14" s="241">
        <f>+'Monthly Interactions-$'!AV14/'Monthly Interactions-Energy'!AV14</f>
        <v>45.186668899353208</v>
      </c>
      <c r="AW14" s="241">
        <f>+'Monthly Interactions-$'!AW14/'Monthly Interactions-Energy'!AW14</f>
        <v>38.587148340416768</v>
      </c>
      <c r="AX14" s="241">
        <f>+'Monthly Interactions-$'!AX14/'Monthly Interactions-Energy'!AX14</f>
        <v>36.344136801435958</v>
      </c>
      <c r="AY14" s="241">
        <f>+'Monthly Interactions-$'!AY14/'Monthly Interactions-Energy'!AY14</f>
        <v>36.632920268085499</v>
      </c>
      <c r="AZ14" s="241">
        <f>+'Monthly Interactions-$'!AZ14/'Monthly Interactions-Energy'!AZ14</f>
        <v>36.317604046225092</v>
      </c>
      <c r="BA14" s="241">
        <f>+'Monthly Interactions-$'!BA14/'Monthly Interactions-Energy'!BA14</f>
        <v>41.824332159930663</v>
      </c>
      <c r="BB14" s="241">
        <f>+'Monthly Interactions-$'!BB14/'Monthly Interactions-Energy'!BB14</f>
        <v>41.924786240284739</v>
      </c>
      <c r="BC14" s="241">
        <f>+'Monthly Interactions-$'!BC14/'Monthly Interactions-Energy'!BC14</f>
        <v>39.749684360876678</v>
      </c>
      <c r="BD14" s="241">
        <f>+'Monthly Interactions-$'!BD14/'Monthly Interactions-Energy'!BD14</f>
        <v>38.344995523472029</v>
      </c>
      <c r="BE14" s="241">
        <f>+'Monthly Interactions-$'!BE14/'Monthly Interactions-Energy'!BE14</f>
        <v>38.52887336491699</v>
      </c>
      <c r="BF14" s="241">
        <f>+'Monthly Interactions-$'!BF14/'Monthly Interactions-Energy'!BF14</f>
        <v>42.565758289622579</v>
      </c>
      <c r="BG14" s="241">
        <f>+'Monthly Interactions-$'!BG14/'Monthly Interactions-Energy'!BG14</f>
        <v>47.169945416871592</v>
      </c>
      <c r="BH14" s="241">
        <f>+'Monthly Interactions-$'!BH14/'Monthly Interactions-Energy'!BH14</f>
        <v>47.182433514899074</v>
      </c>
      <c r="BI14" s="241">
        <f>+'Monthly Interactions-$'!BI14/'Monthly Interactions-Energy'!BI14</f>
        <v>39.875358784871942</v>
      </c>
      <c r="BJ14" s="241">
        <f>+'Monthly Interactions-$'!BJ14/'Monthly Interactions-Energy'!BJ14</f>
        <v>37.913428351847969</v>
      </c>
      <c r="BK14" s="241">
        <f>+'Monthly Interactions-$'!BK14/'Monthly Interactions-Energy'!BK14</f>
        <v>38.212888998299832</v>
      </c>
      <c r="BL14" s="241">
        <f>+'Monthly Interactions-$'!BL14/'Monthly Interactions-Energy'!BL14</f>
        <v>38.07336564166345</v>
      </c>
      <c r="BM14" s="241">
        <f>+'Monthly Interactions-$'!BM14/'Monthly Interactions-Energy'!BM14</f>
        <v>43.609258153986588</v>
      </c>
      <c r="BN14" s="241">
        <f>+'Monthly Interactions-$'!BN14/'Monthly Interactions-Energy'!BN14</f>
        <v>43.960767588926537</v>
      </c>
      <c r="BO14" s="241">
        <f>+'Monthly Interactions-$'!BO14/'Monthly Interactions-Energy'!BO14</f>
        <v>41.626624556347508</v>
      </c>
      <c r="BP14" s="241">
        <f>+'Monthly Interactions-$'!BP14/'Monthly Interactions-Energy'!BP14</f>
        <v>40.126641790802687</v>
      </c>
      <c r="BQ14" s="241">
        <f>+'Monthly Interactions-$'!BQ14/'Monthly Interactions-Energy'!BQ14</f>
        <v>40.255615731544076</v>
      </c>
      <c r="BR14" s="241">
        <f>+'Monthly Interactions-$'!BR14/'Monthly Interactions-Energy'!BR14</f>
        <v>44.33703851735244</v>
      </c>
      <c r="BS14" s="241">
        <f>+'Monthly Interactions-$'!BS14/'Monthly Interactions-Energy'!BS14</f>
        <v>49.402120878027695</v>
      </c>
      <c r="BT14" s="241">
        <f>+'Monthly Interactions-$'!BT14/'Monthly Interactions-Energy'!BT14</f>
        <v>49.480911656934886</v>
      </c>
      <c r="BU14" s="241">
        <f>+'Monthly Interactions-$'!BU14/'Monthly Interactions-Energy'!BU14</f>
        <v>41.722098113434875</v>
      </c>
      <c r="BV14" s="241">
        <f>+'Monthly Interactions-$'!BV14/'Monthly Interactions-Energy'!BV14</f>
        <v>39.732490697097496</v>
      </c>
      <c r="BW14" s="241">
        <f>+'Monthly Interactions-$'!BW14/'Monthly Interactions-Energy'!BW14</f>
        <v>40.054305546318822</v>
      </c>
      <c r="BX14" s="241">
        <f>+'Monthly Interactions-$'!BX14/'Monthly Interactions-Energy'!BX14</f>
        <v>39.736029853585862</v>
      </c>
      <c r="BY14" s="241">
        <f>+'Monthly Interactions-$'!BY14/'Monthly Interactions-Energy'!BY14</f>
        <v>46.362711321208238</v>
      </c>
      <c r="BZ14" s="241">
        <f>+'Monthly Interactions-$'!BZ14/'Monthly Interactions-Energy'!BZ14</f>
        <v>47.954308732333146</v>
      </c>
      <c r="CA14" s="241">
        <f>+'Monthly Interactions-$'!CA14/'Monthly Interactions-Energy'!CA14</f>
        <v>46.86807231496423</v>
      </c>
      <c r="CB14" s="241">
        <f>+'Monthly Interactions-$'!CB14/'Monthly Interactions-Energy'!CB14</f>
        <v>46.491591087557637</v>
      </c>
      <c r="CC14" s="241">
        <f>+'Monthly Interactions-$'!CC14/'Monthly Interactions-Energy'!CC14</f>
        <v>47.916667471867882</v>
      </c>
      <c r="CD14" s="241">
        <f>+'Monthly Interactions-$'!CD14/'Monthly Interactions-Energy'!CD14</f>
        <v>54.403044252046506</v>
      </c>
      <c r="CE14" s="241">
        <f>+'Monthly Interactions-$'!CE14/'Monthly Interactions-Energy'!CE14</f>
        <v>62.231213711283303</v>
      </c>
      <c r="CF14" s="241">
        <f>+'Monthly Interactions-$'!CF14/'Monthly Interactions-Energy'!CF14</f>
        <v>64.249148486528242</v>
      </c>
      <c r="CG14" s="241">
        <f>+'Monthly Interactions-$'!CG14/'Monthly Interactions-Energy'!CG14</f>
        <v>57.190132907633533</v>
      </c>
      <c r="CH14" s="241">
        <f>+'Monthly Interactions-$'!CH14/'Monthly Interactions-Energy'!CH14</f>
        <v>55.822780035207074</v>
      </c>
      <c r="CI14" s="241">
        <f>+'Monthly Interactions-$'!CI14/'Monthly Interactions-Energy'!CI14</f>
        <v>57.20682239522074</v>
      </c>
      <c r="CJ14" s="241">
        <f>+'Monthly Interactions-$'!CJ14/'Monthly Interactions-Energy'!CJ14</f>
        <v>57.851991236254236</v>
      </c>
      <c r="CK14" s="241">
        <f>+'Monthly Interactions-$'!CK14/'Monthly Interactions-Energy'!CK14</f>
        <v>64.196214071580272</v>
      </c>
      <c r="CL14" s="241">
        <f>+'Monthly Interactions-$'!CL14/'Monthly Interactions-Energy'!CL14</f>
        <v>66.390238146176458</v>
      </c>
      <c r="CM14" s="241">
        <f>+'Monthly Interactions-$'!CM14/'Monthly Interactions-Energy'!CM14</f>
        <v>64.961657624214737</v>
      </c>
      <c r="CN14" s="241">
        <f>+'Monthly Interactions-$'!CN14/'Monthly Interactions-Energy'!CN14</f>
        <v>64.004091430305138</v>
      </c>
      <c r="CO14" s="241">
        <f>+'Monthly Interactions-$'!CO14/'Monthly Interactions-Energy'!CO14</f>
        <v>66.717021867958422</v>
      </c>
      <c r="CP14" s="241">
        <f>+'Monthly Interactions-$'!CP14/'Monthly Interactions-Energy'!CP14</f>
        <v>74.899411603451242</v>
      </c>
      <c r="CQ14" s="241">
        <f>+'Monthly Interactions-$'!CQ14/'Monthly Interactions-Energy'!CQ14</f>
        <v>85.060827300227729</v>
      </c>
      <c r="CR14" s="241">
        <f>+'Monthly Interactions-$'!CR14/'Monthly Interactions-Energy'!CR14</f>
        <v>86.665581705855359</v>
      </c>
      <c r="CS14" s="241">
        <f>+'Monthly Interactions-$'!CS14/'Monthly Interactions-Energy'!CS14</f>
        <v>79.561836099660312</v>
      </c>
      <c r="CT14" s="241">
        <f>+'Monthly Interactions-$'!CT14/'Monthly Interactions-Energy'!CT14</f>
        <v>76.340582835730359</v>
      </c>
      <c r="CU14" s="241">
        <f>+'Monthly Interactions-$'!CU14/'Monthly Interactions-Energy'!CU14</f>
        <v>77.157982708180171</v>
      </c>
      <c r="CV14" s="241">
        <f>+'Monthly Interactions-$'!CV14/'Monthly Interactions-Energy'!CV14</f>
        <v>78.01362249957117</v>
      </c>
      <c r="CW14" s="241">
        <f>+'Monthly Interactions-$'!CW14/'Monthly Interactions-Energy'!CW14</f>
        <v>86.961287005068684</v>
      </c>
      <c r="CX14" s="241">
        <f>+'Monthly Interactions-$'!CX14/'Monthly Interactions-Energy'!CX14</f>
        <v>87.273885137088641</v>
      </c>
      <c r="CY14" s="241">
        <f>+'Monthly Interactions-$'!CY14/'Monthly Interactions-Energy'!CY14</f>
        <v>83.173526828679883</v>
      </c>
      <c r="CZ14" s="241">
        <f>+'Monthly Interactions-$'!CZ14/'Monthly Interactions-Energy'!CZ14</f>
        <v>84.933279822004422</v>
      </c>
      <c r="DA14" s="241">
        <f>+'Monthly Interactions-$'!DA14/'Monthly Interactions-Energy'!DA14</f>
        <v>85.988057013481523</v>
      </c>
      <c r="DB14" s="241">
        <f>+'Monthly Interactions-$'!DB14/'Monthly Interactions-Energy'!DB14</f>
        <v>95.517648936540638</v>
      </c>
      <c r="DC14" s="241">
        <f>+'Monthly Interactions-$'!DC14/'Monthly Interactions-Energy'!DC14</f>
        <v>108.57910274173406</v>
      </c>
      <c r="DD14" s="241">
        <f>+'Monthly Interactions-$'!DD14/'Monthly Interactions-Energy'!DD14</f>
        <v>106.6789414437187</v>
      </c>
      <c r="DE14" s="241">
        <f>+'Monthly Interactions-$'!DE14/'Monthly Interactions-Energy'!DE14</f>
        <v>92.379242189101348</v>
      </c>
      <c r="DF14" s="241">
        <f>+'Monthly Interactions-$'!DF14/'Monthly Interactions-Energy'!DF14</f>
        <v>86.882235875405229</v>
      </c>
      <c r="DG14" s="241">
        <f>+'Monthly Interactions-$'!DG14/'Monthly Interactions-Energy'!DG14</f>
        <v>85.263715376021125</v>
      </c>
      <c r="DH14" s="241">
        <f>+'Monthly Interactions-$'!DH14/'Monthly Interactions-Energy'!DH14</f>
        <v>84.701680334458914</v>
      </c>
      <c r="DI14" s="241">
        <f>+'Monthly Interactions-$'!DI14/'Monthly Interactions-Energy'!DI14</f>
        <v>89.647438279403673</v>
      </c>
      <c r="DJ14" s="241">
        <f>+'Monthly Interactions-$'!DJ14/'Monthly Interactions-Energy'!DJ14</f>
        <v>89.199219408959166</v>
      </c>
      <c r="DK14" s="241">
        <f>+'Monthly Interactions-$'!DK14/'Monthly Interactions-Energy'!DK14</f>
        <v>85.528147791775069</v>
      </c>
      <c r="DL14" s="241">
        <f>+'Monthly Interactions-$'!DL14/'Monthly Interactions-Energy'!DL14</f>
        <v>84.248224580759356</v>
      </c>
      <c r="DM14" s="241">
        <f>+'Monthly Interactions-$'!DM14/'Monthly Interactions-Energy'!DM14</f>
        <v>85.960733450324568</v>
      </c>
      <c r="DN14" s="241">
        <f>+'Monthly Interactions-$'!DN14/'Monthly Interactions-Energy'!DN14</f>
        <v>100.00945884470428</v>
      </c>
      <c r="DO14" s="241">
        <f>+'Monthly Interactions-$'!DO14/'Monthly Interactions-Energy'!DO14</f>
        <v>110.19484634999249</v>
      </c>
      <c r="DP14" s="241">
        <f>+'Monthly Interactions-$'!DP14/'Monthly Interactions-Energy'!DP14</f>
        <v>106.50648842772132</v>
      </c>
      <c r="DQ14" s="241">
        <f>+'Monthly Interactions-$'!DQ14/'Monthly Interactions-Energy'!DQ14</f>
        <v>95.568480060249101</v>
      </c>
      <c r="DR14" s="241">
        <f>+'Monthly Interactions-$'!DR14/'Monthly Interactions-Energy'!DR14</f>
        <v>88.895937501631437</v>
      </c>
      <c r="DS14" s="241">
        <f>+'Monthly Interactions-$'!DS14/'Monthly Interactions-Energy'!DS14</f>
        <v>89.899009851221564</v>
      </c>
      <c r="DT14" s="241">
        <f>+'Monthly Interactions-$'!DT14/'Monthly Interactions-Energy'!DT14</f>
        <v>87.872671543116383</v>
      </c>
      <c r="DU14" s="241">
        <f>+'Monthly Interactions-$'!DU14/'Monthly Interactions-Energy'!DU14</f>
        <v>92.115330132140031</v>
      </c>
      <c r="DV14" s="241">
        <f>+'Monthly Interactions-$'!DV14/'Monthly Interactions-Energy'!DV14</f>
        <v>90.283652534310718</v>
      </c>
      <c r="DW14" s="241">
        <f>+'Monthly Interactions-$'!DW14/'Monthly Interactions-Energy'!DW14</f>
        <v>87.214722227849464</v>
      </c>
      <c r="DX14" s="241">
        <f>+'Monthly Interactions-$'!DX14/'Monthly Interactions-Energy'!DX14</f>
        <v>86.044806815986959</v>
      </c>
      <c r="DY14" s="241">
        <f>+'Monthly Interactions-$'!DY14/'Monthly Interactions-Energy'!DY14</f>
        <v>88.952707864691646</v>
      </c>
      <c r="DZ14" s="241">
        <f>+'Monthly Interactions-$'!DZ14/'Monthly Interactions-Energy'!DZ14</f>
        <v>101.76569657573563</v>
      </c>
      <c r="EA14" s="241">
        <f>+'Monthly Interactions-$'!EA14/'Monthly Interactions-Energy'!EA14</f>
        <v>109.69410883063652</v>
      </c>
      <c r="EB14" s="241">
        <f>+'Monthly Interactions-$'!EB14/'Monthly Interactions-Energy'!EB14</f>
        <v>106.76569713416889</v>
      </c>
      <c r="EC14" s="241">
        <f>+'Monthly Interactions-$'!EC14/'Monthly Interactions-Energy'!EC14</f>
        <v>96.729872058505322</v>
      </c>
      <c r="ED14" s="241">
        <f>+'Monthly Interactions-$'!ED14/'Monthly Interactions-Energy'!ED14</f>
        <v>90.021363480838843</v>
      </c>
      <c r="EE14" s="241">
        <f>+'Monthly Interactions-$'!EE14/'Monthly Interactions-Energy'!EE14</f>
        <v>90.448273950136496</v>
      </c>
      <c r="EF14" s="241">
        <f>+'Monthly Interactions-$'!EF14/'Monthly Interactions-Energy'!EF14</f>
        <v>88.775763932168587</v>
      </c>
      <c r="EG14" s="241">
        <f>+'Monthly Interactions-$'!EG14/'Monthly Interactions-Energy'!EG14</f>
        <v>89.965966486744279</v>
      </c>
      <c r="EH14" s="241">
        <f>+'Monthly Interactions-$'!EH14/'Monthly Interactions-Energy'!EH14</f>
        <v>92.856698658665707</v>
      </c>
      <c r="EI14" s="241">
        <f>+'Monthly Interactions-$'!EI14/'Monthly Interactions-Energy'!EI14</f>
        <v>88.812166735626747</v>
      </c>
      <c r="EJ14" s="241">
        <f>+'Monthly Interactions-$'!EJ14/'Monthly Interactions-Energy'!EJ14</f>
        <v>86.462690440707405</v>
      </c>
      <c r="EK14" s="241">
        <f>+'Monthly Interactions-$'!EK14/'Monthly Interactions-Energy'!EK14</f>
        <v>89.279335333294412</v>
      </c>
      <c r="EL14" s="241">
        <f>+'Monthly Interactions-$'!EL14/'Monthly Interactions-Energy'!EL14</f>
        <v>98.644370891023115</v>
      </c>
      <c r="EM14" s="241">
        <f>+'Monthly Interactions-$'!EM14/'Monthly Interactions-Energy'!EM14</f>
        <v>109.61450307227153</v>
      </c>
      <c r="EN14" s="241">
        <f>+'Monthly Interactions-$'!EN14/'Monthly Interactions-Energy'!EN14</f>
        <v>113.06256362191229</v>
      </c>
      <c r="EO14" s="241">
        <f>+'Monthly Interactions-$'!EO14/'Monthly Interactions-Energy'!EO14</f>
        <v>100.6975932627998</v>
      </c>
      <c r="EP14" s="241">
        <f>+'Monthly Interactions-$'!EP14/'Monthly Interactions-Energy'!EP14</f>
        <v>91.626210084262766</v>
      </c>
      <c r="EQ14" s="241">
        <f>+'Monthly Interactions-$'!EQ14/'Monthly Interactions-Energy'!EQ14</f>
        <v>90.771737368278849</v>
      </c>
      <c r="ER14" s="241">
        <f>+'Monthly Interactions-$'!ER14/'Monthly Interactions-Energy'!ER14</f>
        <v>90.319351372198724</v>
      </c>
      <c r="ES14" s="241">
        <f>+'Monthly Interactions-$'!ES14/'Monthly Interactions-Energy'!ES14</f>
        <v>94.342569583527222</v>
      </c>
      <c r="ET14" s="241">
        <f>+'Monthly Interactions-$'!ET14/'Monthly Interactions-Energy'!ET14</f>
        <v>94.314320350866353</v>
      </c>
      <c r="EU14" s="241">
        <f>+'Monthly Interactions-$'!EU14/'Monthly Interactions-Energy'!EU14</f>
        <v>92.346289439258555</v>
      </c>
      <c r="EV14" s="241">
        <f>+'Monthly Interactions-$'!EV14/'Monthly Interactions-Energy'!EV14</f>
        <v>89.961055431826097</v>
      </c>
      <c r="EW14" s="241">
        <f>+'Monthly Interactions-$'!EW14/'Monthly Interactions-Energy'!EW14</f>
        <v>91.990120182320908</v>
      </c>
      <c r="EX14" s="241">
        <f>+'Monthly Interactions-$'!EX14/'Monthly Interactions-Energy'!EX14</f>
        <v>101.28209860459731</v>
      </c>
      <c r="EY14" s="241">
        <f>+'Monthly Interactions-$'!EY14/'Monthly Interactions-Energy'!EY14</f>
        <v>114.67102075511794</v>
      </c>
      <c r="EZ14" s="241">
        <f>+'Monthly Interactions-$'!EZ14/'Monthly Interactions-Energy'!EZ14</f>
        <v>113.89279132528399</v>
      </c>
      <c r="FA14" s="241">
        <f>+'Monthly Interactions-$'!FA14/'Monthly Interactions-Energy'!FA14</f>
        <v>103.84734085918048</v>
      </c>
      <c r="FB14" s="241">
        <f>+'Monthly Interactions-$'!FB14/'Monthly Interactions-Energy'!FB14</f>
        <v>95.842792030380537</v>
      </c>
      <c r="FC14" s="241">
        <f>+'Monthly Interactions-$'!FC14/'Monthly Interactions-Energy'!FC14</f>
        <v>94.063969162370526</v>
      </c>
      <c r="FD14" s="241">
        <f>+'Monthly Interactions-$'!FD14/'Monthly Interactions-Energy'!FD14</f>
        <v>93.53399753884014</v>
      </c>
      <c r="FE14" s="241">
        <f>+'Monthly Interactions-$'!FE14/'Monthly Interactions-Energy'!FE14</f>
        <v>98.527818206968163</v>
      </c>
      <c r="FF14" s="241">
        <f>+'Monthly Interactions-$'!FF14/'Monthly Interactions-Energy'!FF14</f>
        <v>98.587861831980419</v>
      </c>
      <c r="FG14" s="241">
        <f>+'Monthly Interactions-$'!FG14/'Monthly Interactions-Energy'!FG14</f>
        <v>95.280434324410692</v>
      </c>
      <c r="FH14" s="241">
        <f>+'Monthly Interactions-$'!FH14/'Monthly Interactions-Energy'!FH14</f>
        <v>92.932349858255705</v>
      </c>
      <c r="FI14" s="241">
        <f>+'Monthly Interactions-$'!FI14/'Monthly Interactions-Energy'!FI14</f>
        <v>98.073449467801623</v>
      </c>
      <c r="FJ14" s="241">
        <f>+'Monthly Interactions-$'!FJ14/'Monthly Interactions-Energy'!FJ14</f>
        <v>107.46449834316435</v>
      </c>
      <c r="FK14" s="241">
        <f>+'Monthly Interactions-$'!FK14/'Monthly Interactions-Energy'!FK14</f>
        <v>117.02623125256757</v>
      </c>
      <c r="FL14" s="241">
        <f>+'Monthly Interactions-$'!FL14/'Monthly Interactions-Energy'!FL14</f>
        <v>118.04758493131658</v>
      </c>
      <c r="FM14" s="241">
        <f>+'Monthly Interactions-$'!FM14/'Monthly Interactions-Energy'!FM14</f>
        <v>109.49968542523379</v>
      </c>
      <c r="FN14" s="241">
        <f>+'Monthly Interactions-$'!FN14/'Monthly Interactions-Energy'!FN14</f>
        <v>98.808767014433585</v>
      </c>
      <c r="FO14" s="241">
        <f>+'Monthly Interactions-$'!FO14/'Monthly Interactions-Energy'!FO14</f>
        <v>97.436696291420219</v>
      </c>
      <c r="FP14" s="241">
        <f>+'Monthly Interactions-$'!FP14/'Monthly Interactions-Energy'!FP14</f>
        <v>97.814814316106961</v>
      </c>
      <c r="FQ14" s="241">
        <f>+'Monthly Interactions-$'!FQ14/'Monthly Interactions-Energy'!FQ14</f>
        <v>103.88913941546659</v>
      </c>
      <c r="FR14" s="241">
        <f>+'Monthly Interactions-$'!FR14/'Monthly Interactions-Energy'!FR14</f>
        <v>102.5358705349615</v>
      </c>
      <c r="FS14" s="241">
        <f>+'Monthly Interactions-$'!FS14/'Monthly Interactions-Energy'!FS14</f>
        <v>99.495956369371015</v>
      </c>
      <c r="FT14" s="241">
        <f>+'Monthly Interactions-$'!FT14/'Monthly Interactions-Energy'!FT14</f>
        <v>99.443382868127628</v>
      </c>
      <c r="FU14" s="241">
        <f>+'Monthly Interactions-$'!FU14/'Monthly Interactions-Energy'!FU14</f>
        <v>102.95722456351595</v>
      </c>
      <c r="FV14" s="241">
        <f>+'Monthly Interactions-$'!FV14/'Monthly Interactions-Energy'!FV14</f>
        <v>113.0388353952068</v>
      </c>
      <c r="FW14" s="241">
        <f>+'Monthly Interactions-$'!FW14/'Monthly Interactions-Energy'!FW14</f>
        <v>122.09046295833303</v>
      </c>
      <c r="FX14" s="241">
        <f>+'Monthly Interactions-$'!FX14/'Monthly Interactions-Energy'!FX14</f>
        <v>122.36594057735698</v>
      </c>
      <c r="FY14" s="241">
        <f>+'Monthly Interactions-$'!FY14/'Monthly Interactions-Energy'!FY14</f>
        <v>111.83260548003099</v>
      </c>
      <c r="FZ14" s="241">
        <f>+'Monthly Interactions-$'!FZ14/'Monthly Interactions-Energy'!FZ14</f>
        <v>103.65786013307235</v>
      </c>
      <c r="GA14" s="241">
        <f>+'Monthly Interactions-$'!GA14/'Monthly Interactions-Energy'!GA14</f>
        <v>104.22093384707694</v>
      </c>
      <c r="GB14" s="241">
        <f>+'Monthly Interactions-$'!GB14/'Monthly Interactions-Energy'!GB14</f>
        <v>101.03385382409429</v>
      </c>
    </row>
    <row r="15" spans="2:184">
      <c r="B15" s="214" t="s">
        <v>73</v>
      </c>
      <c r="C15" s="21" t="s">
        <v>61</v>
      </c>
      <c r="D15" s="19" t="s">
        <v>72</v>
      </c>
      <c r="E15" s="241">
        <f>+'Monthly Interactions-$'!E15/'Monthly Interactions-Energy'!E15</f>
        <v>28.185349008082291</v>
      </c>
      <c r="F15" s="241">
        <f>+'Monthly Interactions-$'!F15/'Monthly Interactions-Energy'!F15</f>
        <v>28.488763168225081</v>
      </c>
      <c r="G15" s="241">
        <f>+'Monthly Interactions-$'!G15/'Monthly Interactions-Energy'!G15</f>
        <v>27.266381713374418</v>
      </c>
      <c r="H15" s="241">
        <f>+'Monthly Interactions-$'!H15/'Monthly Interactions-Energy'!H15</f>
        <v>25.68448369612274</v>
      </c>
      <c r="I15" s="241">
        <f>+'Monthly Interactions-$'!I15/'Monthly Interactions-Energy'!I15</f>
        <v>24.194356797772741</v>
      </c>
      <c r="J15" s="241">
        <f>+'Monthly Interactions-$'!J15/'Monthly Interactions-Energy'!J15</f>
        <v>23.324439069919034</v>
      </c>
      <c r="K15" s="241">
        <f>+'Monthly Interactions-$'!K15/'Monthly Interactions-Energy'!K15</f>
        <v>25.399305353579763</v>
      </c>
      <c r="L15" s="241">
        <f>+'Monthly Interactions-$'!L15/'Monthly Interactions-Energy'!L15</f>
        <v>24.94679487390939</v>
      </c>
      <c r="M15" s="241">
        <f>+'Monthly Interactions-$'!M15/'Monthly Interactions-Energy'!M15</f>
        <v>24.178343289435109</v>
      </c>
      <c r="N15" s="241">
        <f>+'Monthly Interactions-$'!N15/'Monthly Interactions-Energy'!N15</f>
        <v>25.05281626629499</v>
      </c>
      <c r="O15" s="241">
        <f>+'Monthly Interactions-$'!O15/'Monthly Interactions-Energy'!O15</f>
        <v>24.947067136505357</v>
      </c>
      <c r="P15" s="241">
        <f>+'Monthly Interactions-$'!P15/'Monthly Interactions-Energy'!P15</f>
        <v>25.04748277689454</v>
      </c>
      <c r="Q15" s="241">
        <f>+'Monthly Interactions-$'!Q15/'Monthly Interactions-Energy'!Q15</f>
        <v>28.30522056666862</v>
      </c>
      <c r="R15" s="241">
        <f>+'Monthly Interactions-$'!R15/'Monthly Interactions-Energy'!R15</f>
        <v>28.721147996514247</v>
      </c>
      <c r="S15" s="241">
        <f>+'Monthly Interactions-$'!S15/'Monthly Interactions-Energy'!S15</f>
        <v>25.737987311127807</v>
      </c>
      <c r="T15" s="241">
        <f>+'Monthly Interactions-$'!T15/'Monthly Interactions-Energy'!T15</f>
        <v>25.522278094422941</v>
      </c>
      <c r="U15" s="241">
        <f>+'Monthly Interactions-$'!U15/'Monthly Interactions-Energy'!U15</f>
        <v>24.213302865918607</v>
      </c>
      <c r="V15" s="241">
        <f>+'Monthly Interactions-$'!V15/'Monthly Interactions-Energy'!V15</f>
        <v>24.209976671360415</v>
      </c>
      <c r="W15" s="241">
        <f>+'Monthly Interactions-$'!W15/'Monthly Interactions-Energy'!W15</f>
        <v>25.796880348055033</v>
      </c>
      <c r="X15" s="241">
        <f>+'Monthly Interactions-$'!X15/'Monthly Interactions-Energy'!X15</f>
        <v>25.276345358790934</v>
      </c>
      <c r="Y15" s="241">
        <f>+'Monthly Interactions-$'!Y15/'Monthly Interactions-Energy'!Y15</f>
        <v>24.187293768283606</v>
      </c>
      <c r="Z15" s="241">
        <f>+'Monthly Interactions-$'!Z15/'Monthly Interactions-Energy'!Z15</f>
        <v>25.189273091985864</v>
      </c>
      <c r="AA15" s="241">
        <f>+'Monthly Interactions-$'!AA15/'Monthly Interactions-Energy'!AA15</f>
        <v>25.655385022092979</v>
      </c>
      <c r="AB15" s="241">
        <f>+'Monthly Interactions-$'!AB15/'Monthly Interactions-Energy'!AB15</f>
        <v>24.429007814192175</v>
      </c>
      <c r="AC15" s="241">
        <f>+'Monthly Interactions-$'!AC15/'Monthly Interactions-Energy'!AC15</f>
        <v>29.111930451630144</v>
      </c>
      <c r="AD15" s="241">
        <f>+'Monthly Interactions-$'!AD15/'Monthly Interactions-Energy'!AD15</f>
        <v>29.511118634372924</v>
      </c>
      <c r="AE15" s="241">
        <f>+'Monthly Interactions-$'!AE15/'Monthly Interactions-Energy'!AE15</f>
        <v>26.756741686092337</v>
      </c>
      <c r="AF15" s="241">
        <f>+'Monthly Interactions-$'!AF15/'Monthly Interactions-Energy'!AF15</f>
        <v>26.406178234790058</v>
      </c>
      <c r="AG15" s="241">
        <f>+'Monthly Interactions-$'!AG15/'Monthly Interactions-Energy'!AG15</f>
        <v>25.403280244327217</v>
      </c>
      <c r="AH15" s="241">
        <f>+'Monthly Interactions-$'!AH15/'Monthly Interactions-Energy'!AH15</f>
        <v>25.693641249978803</v>
      </c>
      <c r="AI15" s="241">
        <f>+'Monthly Interactions-$'!AI15/'Monthly Interactions-Energy'!AI15</f>
        <v>27.303402740219941</v>
      </c>
      <c r="AJ15" s="241">
        <f>+'Monthly Interactions-$'!AJ15/'Monthly Interactions-Energy'!AJ15</f>
        <v>26.597209316554725</v>
      </c>
      <c r="AK15" s="241">
        <f>+'Monthly Interactions-$'!AK15/'Monthly Interactions-Energy'!AK15</f>
        <v>25.255302725508699</v>
      </c>
      <c r="AL15" s="241">
        <f>+'Monthly Interactions-$'!AL15/'Monthly Interactions-Energy'!AL15</f>
        <v>26.33064375815572</v>
      </c>
      <c r="AM15" s="241">
        <f>+'Monthly Interactions-$'!AM15/'Monthly Interactions-Energy'!AM15</f>
        <v>26.8763258116552</v>
      </c>
      <c r="AN15" s="241">
        <f>+'Monthly Interactions-$'!AN15/'Monthly Interactions-Energy'!AN15</f>
        <v>25.438944078728642</v>
      </c>
      <c r="AO15" s="241">
        <f>+'Monthly Interactions-$'!AO15/'Monthly Interactions-Energy'!AO15</f>
        <v>31.389784855728763</v>
      </c>
      <c r="AP15" s="241">
        <f>+'Monthly Interactions-$'!AP15/'Monthly Interactions-Energy'!AP15</f>
        <v>31.638688015069462</v>
      </c>
      <c r="AQ15" s="241">
        <f>+'Monthly Interactions-$'!AQ15/'Monthly Interactions-Energy'!AQ15</f>
        <v>28.287988389982392</v>
      </c>
      <c r="AR15" s="241">
        <f>+'Monthly Interactions-$'!AR15/'Monthly Interactions-Energy'!AR15</f>
        <v>27.830724029380903</v>
      </c>
      <c r="AS15" s="241">
        <f>+'Monthly Interactions-$'!AS15/'Monthly Interactions-Energy'!AS15</f>
        <v>26.687253497981033</v>
      </c>
      <c r="AT15" s="241">
        <f>+'Monthly Interactions-$'!AT15/'Monthly Interactions-Energy'!AT15</f>
        <v>27.46134078571199</v>
      </c>
      <c r="AU15" s="241">
        <f>+'Monthly Interactions-$'!AU15/'Monthly Interactions-Energy'!AU15</f>
        <v>29.67902181524374</v>
      </c>
      <c r="AV15" s="241">
        <f>+'Monthly Interactions-$'!AV15/'Monthly Interactions-Energy'!AV15</f>
        <v>29.181789793676355</v>
      </c>
      <c r="AW15" s="241">
        <f>+'Monthly Interactions-$'!AW15/'Monthly Interactions-Energy'!AW15</f>
        <v>26.989190083335362</v>
      </c>
      <c r="AX15" s="241">
        <f>+'Monthly Interactions-$'!AX15/'Monthly Interactions-Energy'!AX15</f>
        <v>27.869164804891568</v>
      </c>
      <c r="AY15" s="241">
        <f>+'Monthly Interactions-$'!AY15/'Monthly Interactions-Energy'!AY15</f>
        <v>28.459293967984735</v>
      </c>
      <c r="AZ15" s="241">
        <f>+'Monthly Interactions-$'!AZ15/'Monthly Interactions-Energy'!AZ15</f>
        <v>27.574014838955726</v>
      </c>
      <c r="BA15" s="241">
        <f>+'Monthly Interactions-$'!BA15/'Monthly Interactions-Energy'!BA15</f>
        <v>33.143971012477841</v>
      </c>
      <c r="BB15" s="241">
        <f>+'Monthly Interactions-$'!BB15/'Monthly Interactions-Energy'!BB15</f>
        <v>33.160884833908469</v>
      </c>
      <c r="BC15" s="241">
        <f>+'Monthly Interactions-$'!BC15/'Monthly Interactions-Energy'!BC15</f>
        <v>30.819281363610816</v>
      </c>
      <c r="BD15" s="241">
        <f>+'Monthly Interactions-$'!BD15/'Monthly Interactions-Energy'!BD15</f>
        <v>30.804079456850371</v>
      </c>
      <c r="BE15" s="241">
        <f>+'Monthly Interactions-$'!BE15/'Monthly Interactions-Energy'!BE15</f>
        <v>28.639847047577028</v>
      </c>
      <c r="BF15" s="241">
        <f>+'Monthly Interactions-$'!BF15/'Monthly Interactions-Energy'!BF15</f>
        <v>29.271495285337622</v>
      </c>
      <c r="BG15" s="241">
        <f>+'Monthly Interactions-$'!BG15/'Monthly Interactions-Energy'!BG15</f>
        <v>31.441079309201296</v>
      </c>
      <c r="BH15" s="241">
        <f>+'Monthly Interactions-$'!BH15/'Monthly Interactions-Energy'!BH15</f>
        <v>30.609445175481667</v>
      </c>
      <c r="BI15" s="241">
        <f>+'Monthly Interactions-$'!BI15/'Monthly Interactions-Energy'!BI15</f>
        <v>28.438122737409131</v>
      </c>
      <c r="BJ15" s="241">
        <f>+'Monthly Interactions-$'!BJ15/'Monthly Interactions-Energy'!BJ15</f>
        <v>30.266601445195199</v>
      </c>
      <c r="BK15" s="241">
        <f>+'Monthly Interactions-$'!BK15/'Monthly Interactions-Energy'!BK15</f>
        <v>30.155099241982505</v>
      </c>
      <c r="BL15" s="241">
        <f>+'Monthly Interactions-$'!BL15/'Monthly Interactions-Energy'!BL15</f>
        <v>29.460344827586209</v>
      </c>
      <c r="BM15" s="241">
        <f>+'Monthly Interactions-$'!BM15/'Monthly Interactions-Energy'!BM15</f>
        <v>34.312565910629125</v>
      </c>
      <c r="BN15" s="241">
        <f>+'Monthly Interactions-$'!BN15/'Monthly Interactions-Energy'!BN15</f>
        <v>34.699662523931593</v>
      </c>
      <c r="BO15" s="241">
        <f>+'Monthly Interactions-$'!BO15/'Monthly Interactions-Energy'!BO15</f>
        <v>32.923816342278997</v>
      </c>
      <c r="BP15" s="241">
        <f>+'Monthly Interactions-$'!BP15/'Monthly Interactions-Energy'!BP15</f>
        <v>33.490269253841539</v>
      </c>
      <c r="BQ15" s="241">
        <f>+'Monthly Interactions-$'!BQ15/'Monthly Interactions-Energy'!BQ15</f>
        <v>32.051799014063469</v>
      </c>
      <c r="BR15" s="241">
        <f>+'Monthly Interactions-$'!BR15/'Monthly Interactions-Energy'!BR15</f>
        <v>33.194638486709394</v>
      </c>
      <c r="BS15" s="241">
        <f>+'Monthly Interactions-$'!BS15/'Monthly Interactions-Energy'!BS15</f>
        <v>36.127588445427676</v>
      </c>
      <c r="BT15" s="241">
        <f>+'Monthly Interactions-$'!BT15/'Monthly Interactions-Energy'!BT15</f>
        <v>36.142431316058939</v>
      </c>
      <c r="BU15" s="241">
        <f>+'Monthly Interactions-$'!BU15/'Monthly Interactions-Energy'!BU15</f>
        <v>34.601962502655617</v>
      </c>
      <c r="BV15" s="241">
        <f>+'Monthly Interactions-$'!BV15/'Monthly Interactions-Energy'!BV15</f>
        <v>35.152430111401372</v>
      </c>
      <c r="BW15" s="241">
        <f>+'Monthly Interactions-$'!BW15/'Monthly Interactions-Energy'!BW15</f>
        <v>34.780386922962499</v>
      </c>
      <c r="BX15" s="241">
        <f>+'Monthly Interactions-$'!BX15/'Monthly Interactions-Energy'!BX15</f>
        <v>34.787458511142724</v>
      </c>
      <c r="BY15" s="241">
        <f>+'Monthly Interactions-$'!BY15/'Monthly Interactions-Energy'!BY15</f>
        <v>38.47808717579251</v>
      </c>
      <c r="BZ15" s="241">
        <f>+'Monthly Interactions-$'!BZ15/'Monthly Interactions-Energy'!BZ15</f>
        <v>39.566844605907832</v>
      </c>
      <c r="CA15" s="241">
        <f>+'Monthly Interactions-$'!CA15/'Monthly Interactions-Energy'!CA15</f>
        <v>37.687899577245418</v>
      </c>
      <c r="CB15" s="241">
        <f>+'Monthly Interactions-$'!CB15/'Monthly Interactions-Energy'!CB15</f>
        <v>37.884393282075514</v>
      </c>
      <c r="CC15" s="241">
        <f>+'Monthly Interactions-$'!CC15/'Monthly Interactions-Energy'!CC15</f>
        <v>36.942869371901672</v>
      </c>
      <c r="CD15" s="241">
        <f>+'Monthly Interactions-$'!CD15/'Monthly Interactions-Energy'!CD15</f>
        <v>38.106870859967941</v>
      </c>
      <c r="CE15" s="241">
        <f>+'Monthly Interactions-$'!CE15/'Monthly Interactions-Energy'!CE15</f>
        <v>43.629869135736726</v>
      </c>
      <c r="CF15" s="241">
        <f>+'Monthly Interactions-$'!CF15/'Monthly Interactions-Energy'!CF15</f>
        <v>43.557192282758812</v>
      </c>
      <c r="CG15" s="241">
        <f>+'Monthly Interactions-$'!CG15/'Monthly Interactions-Energy'!CG15</f>
        <v>39.752387019773558</v>
      </c>
      <c r="CH15" s="241">
        <f>+'Monthly Interactions-$'!CH15/'Monthly Interactions-Energy'!CH15</f>
        <v>39.237101322635738</v>
      </c>
      <c r="CI15" s="241">
        <f>+'Monthly Interactions-$'!CI15/'Monthly Interactions-Energy'!CI15</f>
        <v>41.876709447469864</v>
      </c>
      <c r="CJ15" s="241">
        <f>+'Monthly Interactions-$'!CJ15/'Monthly Interactions-Energy'!CJ15</f>
        <v>41.369316290044729</v>
      </c>
      <c r="CK15" s="241">
        <f>+'Monthly Interactions-$'!CK15/'Monthly Interactions-Energy'!CK15</f>
        <v>43.815740543609394</v>
      </c>
      <c r="CL15" s="241">
        <f>+'Monthly Interactions-$'!CL15/'Monthly Interactions-Energy'!CL15</f>
        <v>44.519358664484848</v>
      </c>
      <c r="CM15" s="241">
        <f>+'Monthly Interactions-$'!CM15/'Monthly Interactions-Energy'!CM15</f>
        <v>42.660914049952929</v>
      </c>
      <c r="CN15" s="241">
        <f>+'Monthly Interactions-$'!CN15/'Monthly Interactions-Energy'!CN15</f>
        <v>41.77546842838116</v>
      </c>
      <c r="CO15" s="241">
        <f>+'Monthly Interactions-$'!CO15/'Monthly Interactions-Energy'!CO15</f>
        <v>40.667319098707928</v>
      </c>
      <c r="CP15" s="241">
        <f>+'Monthly Interactions-$'!CP15/'Monthly Interactions-Energy'!CP15</f>
        <v>42.166831773706832</v>
      </c>
      <c r="CQ15" s="241">
        <f>+'Monthly Interactions-$'!CQ15/'Monthly Interactions-Energy'!CQ15</f>
        <v>49.501371202041867</v>
      </c>
      <c r="CR15" s="241">
        <f>+'Monthly Interactions-$'!CR15/'Monthly Interactions-Energy'!CR15</f>
        <v>48.585006215262396</v>
      </c>
      <c r="CS15" s="241">
        <f>+'Monthly Interactions-$'!CS15/'Monthly Interactions-Energy'!CS15</f>
        <v>43.07808375543982</v>
      </c>
      <c r="CT15" s="241">
        <f>+'Monthly Interactions-$'!CT15/'Monthly Interactions-Energy'!CT15</f>
        <v>42.440544488711822</v>
      </c>
      <c r="CU15" s="241">
        <f>+'Monthly Interactions-$'!CU15/'Monthly Interactions-Energy'!CU15</f>
        <v>43.921993043314025</v>
      </c>
      <c r="CV15" s="241">
        <f>+'Monthly Interactions-$'!CV15/'Monthly Interactions-Energy'!CV15</f>
        <v>43.207096124811272</v>
      </c>
      <c r="CW15" s="241">
        <f>+'Monthly Interactions-$'!CW15/'Monthly Interactions-Energy'!CW15</f>
        <v>43.305858814647038</v>
      </c>
      <c r="CX15" s="241">
        <f>+'Monthly Interactions-$'!CX15/'Monthly Interactions-Energy'!CX15</f>
        <v>43.351933844562112</v>
      </c>
      <c r="CY15" s="241">
        <f>+'Monthly Interactions-$'!CY15/'Monthly Interactions-Energy'!CY15</f>
        <v>42.296257364668044</v>
      </c>
      <c r="CZ15" s="241">
        <f>+'Monthly Interactions-$'!CZ15/'Monthly Interactions-Energy'!CZ15</f>
        <v>40.433080660511244</v>
      </c>
      <c r="DA15" s="241">
        <f>+'Monthly Interactions-$'!DA15/'Monthly Interactions-Energy'!DA15</f>
        <v>39.251359347513194</v>
      </c>
      <c r="DB15" s="241">
        <f>+'Monthly Interactions-$'!DB15/'Monthly Interactions-Energy'!DB15</f>
        <v>40.087491405981439</v>
      </c>
      <c r="DC15" s="241">
        <f>+'Monthly Interactions-$'!DC15/'Monthly Interactions-Energy'!DC15</f>
        <v>44.779306113739018</v>
      </c>
      <c r="DD15" s="241">
        <f>+'Monthly Interactions-$'!DD15/'Monthly Interactions-Energy'!DD15</f>
        <v>44.885110817984923</v>
      </c>
      <c r="DE15" s="241">
        <f>+'Monthly Interactions-$'!DE15/'Monthly Interactions-Energy'!DE15</f>
        <v>40.204471514312957</v>
      </c>
      <c r="DF15" s="241">
        <f>+'Monthly Interactions-$'!DF15/'Monthly Interactions-Energy'!DF15</f>
        <v>40.28396429855038</v>
      </c>
      <c r="DG15" s="241">
        <f>+'Monthly Interactions-$'!DG15/'Monthly Interactions-Energy'!DG15</f>
        <v>42.367631772532462</v>
      </c>
      <c r="DH15" s="241">
        <f>+'Monthly Interactions-$'!DH15/'Monthly Interactions-Energy'!DH15</f>
        <v>41.387472893679444</v>
      </c>
      <c r="DI15" s="241">
        <f>+'Monthly Interactions-$'!DI15/'Monthly Interactions-Energy'!DI15</f>
        <v>44.574607009603035</v>
      </c>
      <c r="DJ15" s="241">
        <f>+'Monthly Interactions-$'!DJ15/'Monthly Interactions-Energy'!DJ15</f>
        <v>44.397190656565655</v>
      </c>
      <c r="DK15" s="241">
        <f>+'Monthly Interactions-$'!DK15/'Monthly Interactions-Energy'!DK15</f>
        <v>43.049420867557849</v>
      </c>
      <c r="DL15" s="241">
        <f>+'Monthly Interactions-$'!DL15/'Monthly Interactions-Energy'!DL15</f>
        <v>41.985559081607882</v>
      </c>
      <c r="DM15" s="241">
        <f>+'Monthly Interactions-$'!DM15/'Monthly Interactions-Energy'!DM15</f>
        <v>40.44228706286205</v>
      </c>
      <c r="DN15" s="241">
        <f>+'Monthly Interactions-$'!DN15/'Monthly Interactions-Energy'!DN15</f>
        <v>39.96455254403665</v>
      </c>
      <c r="DO15" s="241">
        <f>+'Monthly Interactions-$'!DO15/'Monthly Interactions-Energy'!DO15</f>
        <v>45.963927786930256</v>
      </c>
      <c r="DP15" s="241">
        <f>+'Monthly Interactions-$'!DP15/'Monthly Interactions-Energy'!DP15</f>
        <v>45.034968972468974</v>
      </c>
      <c r="DQ15" s="241">
        <f>+'Monthly Interactions-$'!DQ15/'Monthly Interactions-Energy'!DQ15</f>
        <v>40.461530315574642</v>
      </c>
      <c r="DR15" s="241">
        <f>+'Monthly Interactions-$'!DR15/'Monthly Interactions-Energy'!DR15</f>
        <v>42.452312949009986</v>
      </c>
      <c r="DS15" s="241">
        <f>+'Monthly Interactions-$'!DS15/'Monthly Interactions-Energy'!DS15</f>
        <v>44.076069286167154</v>
      </c>
      <c r="DT15" s="241">
        <f>+'Monthly Interactions-$'!DT15/'Monthly Interactions-Energy'!DT15</f>
        <v>42.655576822375906</v>
      </c>
      <c r="DU15" s="241">
        <f>+'Monthly Interactions-$'!DU15/'Monthly Interactions-Energy'!DU15</f>
        <v>45.892086802343506</v>
      </c>
      <c r="DV15" s="241">
        <f>+'Monthly Interactions-$'!DV15/'Monthly Interactions-Energy'!DV15</f>
        <v>45.618184418606141</v>
      </c>
      <c r="DW15" s="241">
        <f>+'Monthly Interactions-$'!DW15/'Monthly Interactions-Energy'!DW15</f>
        <v>43.982375554738958</v>
      </c>
      <c r="DX15" s="241">
        <f>+'Monthly Interactions-$'!DX15/'Monthly Interactions-Energy'!DX15</f>
        <v>43.976822967973554</v>
      </c>
      <c r="DY15" s="241">
        <f>+'Monthly Interactions-$'!DY15/'Monthly Interactions-Energy'!DY15</f>
        <v>42.324277043138956</v>
      </c>
      <c r="DZ15" s="241">
        <f>+'Monthly Interactions-$'!DZ15/'Monthly Interactions-Energy'!DZ15</f>
        <v>40.095013376587808</v>
      </c>
      <c r="EA15" s="241">
        <f>+'Monthly Interactions-$'!EA15/'Monthly Interactions-Energy'!EA15</f>
        <v>46.481860465116277</v>
      </c>
      <c r="EB15" s="241">
        <f>+'Monthly Interactions-$'!EB15/'Monthly Interactions-Energy'!EB15</f>
        <v>44.937705858868149</v>
      </c>
      <c r="EC15" s="241">
        <f>+'Monthly Interactions-$'!EC15/'Monthly Interactions-Energy'!EC15</f>
        <v>42.063337601365774</v>
      </c>
      <c r="ED15" s="241">
        <f>+'Monthly Interactions-$'!ED15/'Monthly Interactions-Energy'!ED15</f>
        <v>42.78420800278964</v>
      </c>
      <c r="EE15" s="241">
        <f>+'Monthly Interactions-$'!EE15/'Monthly Interactions-Energy'!EE15</f>
        <v>44.078339608171234</v>
      </c>
      <c r="EF15" s="241">
        <f>+'Monthly Interactions-$'!EF15/'Monthly Interactions-Energy'!EF15</f>
        <v>43.765004426084388</v>
      </c>
      <c r="EG15" s="241">
        <f>+'Monthly Interactions-$'!EG15/'Monthly Interactions-Energy'!EG15</f>
        <v>46.441679401771538</v>
      </c>
      <c r="EH15" s="241">
        <f>+'Monthly Interactions-$'!EH15/'Monthly Interactions-Energy'!EH15</f>
        <v>46.108914699162227</v>
      </c>
      <c r="EI15" s="241">
        <f>+'Monthly Interactions-$'!EI15/'Monthly Interactions-Energy'!EI15</f>
        <v>45.276125304136251</v>
      </c>
      <c r="EJ15" s="241">
        <f>+'Monthly Interactions-$'!EJ15/'Monthly Interactions-Energy'!EJ15</f>
        <v>44.938761108682982</v>
      </c>
      <c r="EK15" s="241">
        <f>+'Monthly Interactions-$'!EK15/'Monthly Interactions-Energy'!EK15</f>
        <v>42.375765923802938</v>
      </c>
      <c r="EL15" s="241">
        <f>+'Monthly Interactions-$'!EL15/'Monthly Interactions-Energy'!EL15</f>
        <v>41.051709695433651</v>
      </c>
      <c r="EM15" s="241">
        <f>+'Monthly Interactions-$'!EM15/'Monthly Interactions-Energy'!EM15</f>
        <v>48.31452775476388</v>
      </c>
      <c r="EN15" s="241">
        <f>+'Monthly Interactions-$'!EN15/'Monthly Interactions-Energy'!EN15</f>
        <v>46.169339837694906</v>
      </c>
      <c r="EO15" s="241">
        <f>+'Monthly Interactions-$'!EO15/'Monthly Interactions-Energy'!EO15</f>
        <v>44.469804416142907</v>
      </c>
      <c r="EP15" s="241">
        <f>+'Monthly Interactions-$'!EP15/'Monthly Interactions-Energy'!EP15</f>
        <v>44.368273676999486</v>
      </c>
      <c r="EQ15" s="241">
        <f>+'Monthly Interactions-$'!EQ15/'Monthly Interactions-Energy'!EQ15</f>
        <v>45.060220183882869</v>
      </c>
      <c r="ER15" s="241">
        <f>+'Monthly Interactions-$'!ER15/'Monthly Interactions-Energy'!ER15</f>
        <v>45.540745104339599</v>
      </c>
      <c r="ES15" s="241">
        <f>+'Monthly Interactions-$'!ES15/'Monthly Interactions-Energy'!ES15</f>
        <v>49.091983357976531</v>
      </c>
      <c r="ET15" s="241">
        <f>+'Monthly Interactions-$'!ET15/'Monthly Interactions-Energy'!ET15</f>
        <v>48.854619382964451</v>
      </c>
      <c r="EU15" s="241">
        <f>+'Monthly Interactions-$'!EU15/'Monthly Interactions-Energy'!EU15</f>
        <v>47.666274975434</v>
      </c>
      <c r="EV15" s="241">
        <f>+'Monthly Interactions-$'!EV15/'Monthly Interactions-Energy'!EV15</f>
        <v>46.211353162966063</v>
      </c>
      <c r="EW15" s="241">
        <f>+'Monthly Interactions-$'!EW15/'Monthly Interactions-Energy'!EW15</f>
        <v>44.918107765633636</v>
      </c>
      <c r="EX15" s="241">
        <f>+'Monthly Interactions-$'!EX15/'Monthly Interactions-Energy'!EX15</f>
        <v>43.697219246563115</v>
      </c>
      <c r="EY15" s="241">
        <f>+'Monthly Interactions-$'!EY15/'Monthly Interactions-Energy'!EY15</f>
        <v>48.291933594789796</v>
      </c>
      <c r="EZ15" s="241">
        <f>+'Monthly Interactions-$'!EZ15/'Monthly Interactions-Energy'!EZ15</f>
        <v>48.790715072516981</v>
      </c>
      <c r="FA15" s="241">
        <f>+'Monthly Interactions-$'!FA15/'Monthly Interactions-Energy'!FA15</f>
        <v>45.022037302112935</v>
      </c>
      <c r="FB15" s="241">
        <f>+'Monthly Interactions-$'!FB15/'Monthly Interactions-Energy'!FB15</f>
        <v>46.482286301875519</v>
      </c>
      <c r="FC15" s="241">
        <f>+'Monthly Interactions-$'!FC15/'Monthly Interactions-Energy'!FC15</f>
        <v>47.773150487890213</v>
      </c>
      <c r="FD15" s="241">
        <f>+'Monthly Interactions-$'!FD15/'Monthly Interactions-Energy'!FD15</f>
        <v>46.663480876279401</v>
      </c>
      <c r="FE15" s="241">
        <f>+'Monthly Interactions-$'!FE15/'Monthly Interactions-Energy'!FE15</f>
        <v>52.553548002385213</v>
      </c>
      <c r="FF15" s="241">
        <f>+'Monthly Interactions-$'!FF15/'Monthly Interactions-Energy'!FF15</f>
        <v>52.593534048373165</v>
      </c>
      <c r="FG15" s="241">
        <f>+'Monthly Interactions-$'!FG15/'Monthly Interactions-Energy'!FG15</f>
        <v>52.291736726379099</v>
      </c>
      <c r="FH15" s="241">
        <f>+'Monthly Interactions-$'!FH15/'Monthly Interactions-Energy'!FH15</f>
        <v>51.757663712299937</v>
      </c>
      <c r="FI15" s="241">
        <f>+'Monthly Interactions-$'!FI15/'Monthly Interactions-Energy'!FI15</f>
        <v>48.663381066419035</v>
      </c>
      <c r="FJ15" s="241">
        <f>+'Monthly Interactions-$'!FJ15/'Monthly Interactions-Energy'!FJ15</f>
        <v>46.477697184612076</v>
      </c>
      <c r="FK15" s="241">
        <f>+'Monthly Interactions-$'!FK15/'Monthly Interactions-Energy'!FK15</f>
        <v>53.313327869949156</v>
      </c>
      <c r="FL15" s="241">
        <f>+'Monthly Interactions-$'!FL15/'Monthly Interactions-Energy'!FL15</f>
        <v>53.045892874987508</v>
      </c>
      <c r="FM15" s="241">
        <f>+'Monthly Interactions-$'!FM15/'Monthly Interactions-Energy'!FM15</f>
        <v>48.42970007394841</v>
      </c>
      <c r="FN15" s="241">
        <f>+'Monthly Interactions-$'!FN15/'Monthly Interactions-Energy'!FN15</f>
        <v>52.016250652449479</v>
      </c>
      <c r="FO15" s="241">
        <f>+'Monthly Interactions-$'!FO15/'Monthly Interactions-Energy'!FO15</f>
        <v>52.527865517095854</v>
      </c>
      <c r="FP15" s="241">
        <f>+'Monthly Interactions-$'!FP15/'Monthly Interactions-Energy'!FP15</f>
        <v>50.363640022898849</v>
      </c>
      <c r="FQ15" s="241">
        <f>+'Monthly Interactions-$'!FQ15/'Monthly Interactions-Energy'!FQ15</f>
        <v>55.524699288720072</v>
      </c>
      <c r="FR15" s="241">
        <f>+'Monthly Interactions-$'!FR15/'Monthly Interactions-Energy'!FR15</f>
        <v>55.875914409390774</v>
      </c>
      <c r="FS15" s="241">
        <f>+'Monthly Interactions-$'!FS15/'Monthly Interactions-Energy'!FS15</f>
        <v>55.503777721561683</v>
      </c>
      <c r="FT15" s="241">
        <f>+'Monthly Interactions-$'!FT15/'Monthly Interactions-Energy'!FT15</f>
        <v>55.203472448646885</v>
      </c>
      <c r="FU15" s="241">
        <f>+'Monthly Interactions-$'!FU15/'Monthly Interactions-Energy'!FU15</f>
        <v>51.158813008130082</v>
      </c>
      <c r="FV15" s="241">
        <f>+'Monthly Interactions-$'!FV15/'Monthly Interactions-Energy'!FV15</f>
        <v>48.435016938712657</v>
      </c>
      <c r="FW15" s="241">
        <f>+'Monthly Interactions-$'!FW15/'Monthly Interactions-Energy'!FW15</f>
        <v>55.789748634297283</v>
      </c>
      <c r="FX15" s="241">
        <f>+'Monthly Interactions-$'!FX15/'Monthly Interactions-Energy'!FX15</f>
        <v>54.500303823020516</v>
      </c>
      <c r="FY15" s="241">
        <f>+'Monthly Interactions-$'!FY15/'Monthly Interactions-Energy'!FY15</f>
        <v>51.433011569392839</v>
      </c>
      <c r="FZ15" s="241">
        <f>+'Monthly Interactions-$'!FZ15/'Monthly Interactions-Energy'!FZ15</f>
        <v>54.776348781812864</v>
      </c>
      <c r="GA15" s="241">
        <f>+'Monthly Interactions-$'!GA15/'Monthly Interactions-Energy'!GA15</f>
        <v>55.257719298245611</v>
      </c>
      <c r="GB15" s="241">
        <f>+'Monthly Interactions-$'!GB15/'Monthly Interactions-Energy'!GB15</f>
        <v>53.990708027764398</v>
      </c>
    </row>
    <row r="16" spans="2:184">
      <c r="B16" s="214" t="s">
        <v>73</v>
      </c>
      <c r="C16" s="21" t="s">
        <v>61</v>
      </c>
      <c r="D16" s="42" t="s">
        <v>174</v>
      </c>
      <c r="E16" s="241">
        <f>+('Monthly Interactions-$'!E11-'Monthly Interactions-$'!E14)/('Monthly Interactions-Energy'!E11-'Monthly Interactions-Energy'!E14)</f>
        <v>28.517218371852557</v>
      </c>
      <c r="F16" s="241">
        <f>+('Monthly Interactions-$'!F11-'Monthly Interactions-$'!F14)/('Monthly Interactions-Energy'!F11-'Monthly Interactions-Energy'!F14)</f>
        <v>28.976675701114036</v>
      </c>
      <c r="G16" s="241">
        <f>+('Monthly Interactions-$'!G11-'Monthly Interactions-$'!G14)/('Monthly Interactions-Energy'!G11-'Monthly Interactions-Energy'!G14)</f>
        <v>27.598105228349848</v>
      </c>
      <c r="H16" s="241">
        <f>+('Monthly Interactions-$'!H11-'Monthly Interactions-$'!H14)/('Monthly Interactions-Energy'!H11-'Monthly Interactions-Energy'!H14)</f>
        <v>25.687384586251905</v>
      </c>
      <c r="I16" s="241">
        <f>+('Monthly Interactions-$'!I11-'Monthly Interactions-$'!I14)/('Monthly Interactions-Energy'!I11-'Monthly Interactions-Energy'!I14)</f>
        <v>24.53793914655915</v>
      </c>
      <c r="J16" s="241">
        <f>+('Monthly Interactions-$'!J11-'Monthly Interactions-$'!J14)/('Monthly Interactions-Energy'!J11-'Monthly Interactions-Energy'!J14)</f>
        <v>23.89548914193665</v>
      </c>
      <c r="K16" s="241">
        <f>+('Monthly Interactions-$'!K11-'Monthly Interactions-$'!K14)/('Monthly Interactions-Energy'!K11-'Monthly Interactions-Energy'!K14)</f>
        <v>26.350331572440147</v>
      </c>
      <c r="L16" s="241">
        <f>+('Monthly Interactions-$'!L11-'Monthly Interactions-$'!L14)/('Monthly Interactions-Energy'!L11-'Monthly Interactions-Energy'!L14)</f>
        <v>25.828041904151501</v>
      </c>
      <c r="M16" s="241">
        <f>+('Monthly Interactions-$'!M11-'Monthly Interactions-$'!M14)/('Monthly Interactions-Energy'!M11-'Monthly Interactions-Energy'!M14)</f>
        <v>24.702878591406435</v>
      </c>
      <c r="N16" s="241">
        <f>+('Monthly Interactions-$'!N11-'Monthly Interactions-$'!N14)/('Monthly Interactions-Energy'!N11-'Monthly Interactions-Energy'!N14)</f>
        <v>25.209636706770464</v>
      </c>
      <c r="O16" s="241">
        <f>+('Monthly Interactions-$'!O11-'Monthly Interactions-$'!O14)/('Monthly Interactions-Energy'!O11-'Monthly Interactions-Energy'!O14)</f>
        <v>25.245714675974799</v>
      </c>
      <c r="P16" s="241">
        <f>+('Monthly Interactions-$'!P11-'Monthly Interactions-$'!P14)/('Monthly Interactions-Energy'!P11-'Monthly Interactions-Energy'!P14)</f>
        <v>25.408332982898216</v>
      </c>
      <c r="Q16" s="241">
        <f>+('Monthly Interactions-$'!Q11-'Monthly Interactions-$'!Q14)/('Monthly Interactions-Energy'!Q11-'Monthly Interactions-Energy'!Q14)</f>
        <v>28.77030908342542</v>
      </c>
      <c r="R16" s="241">
        <f>+('Monthly Interactions-$'!R11-'Monthly Interactions-$'!R14)/('Monthly Interactions-Energy'!R11-'Monthly Interactions-Energy'!R14)</f>
        <v>29.117961192647879</v>
      </c>
      <c r="S16" s="241">
        <f>+('Monthly Interactions-$'!S11-'Monthly Interactions-$'!S14)/('Monthly Interactions-Energy'!S11-'Monthly Interactions-Energy'!S14)</f>
        <v>26.180516540388449</v>
      </c>
      <c r="T16" s="241">
        <f>+('Monthly Interactions-$'!T11-'Monthly Interactions-$'!T14)/('Monthly Interactions-Energy'!T11-'Monthly Interactions-Energy'!T14)</f>
        <v>25.631318165780286</v>
      </c>
      <c r="U16" s="241">
        <f>+('Monthly Interactions-$'!U11-'Monthly Interactions-$'!U14)/('Monthly Interactions-Energy'!U11-'Monthly Interactions-Energy'!U14)</f>
        <v>24.483698670898633</v>
      </c>
      <c r="V16" s="241">
        <f>+('Monthly Interactions-$'!V11-'Monthly Interactions-$'!V14)/('Monthly Interactions-Energy'!V11-'Monthly Interactions-Energy'!V14)</f>
        <v>24.851813803539486</v>
      </c>
      <c r="W16" s="241">
        <f>+('Monthly Interactions-$'!W11-'Monthly Interactions-$'!W14)/('Monthly Interactions-Energy'!W11-'Monthly Interactions-Energy'!W14)</f>
        <v>26.747505715711828</v>
      </c>
      <c r="X16" s="241">
        <f>+('Monthly Interactions-$'!X11-'Monthly Interactions-$'!X14)/('Monthly Interactions-Energy'!X11-'Monthly Interactions-Energy'!X14)</f>
        <v>26.224948596892173</v>
      </c>
      <c r="Y16" s="241">
        <f>+('Monthly Interactions-$'!Y11-'Monthly Interactions-$'!Y14)/('Monthly Interactions-Energy'!Y11-'Monthly Interactions-Energy'!Y14)</f>
        <v>24.64424426601736</v>
      </c>
      <c r="Z16" s="241">
        <f>+('Monthly Interactions-$'!Z11-'Monthly Interactions-$'!Z14)/('Monthly Interactions-Energy'!Z11-'Monthly Interactions-Energy'!Z14)</f>
        <v>25.391378053803987</v>
      </c>
      <c r="AA16" s="241">
        <f>+('Monthly Interactions-$'!AA11-'Monthly Interactions-$'!AA14)/('Monthly Interactions-Energy'!AA11-'Monthly Interactions-Energy'!AA14)</f>
        <v>25.991657082345345</v>
      </c>
      <c r="AB16" s="241">
        <f>+('Monthly Interactions-$'!AB11-'Monthly Interactions-$'!AB14)/('Monthly Interactions-Energy'!AB11-'Monthly Interactions-Energy'!AB14)</f>
        <v>24.777959466426079</v>
      </c>
      <c r="AC16" s="241">
        <f>+('Monthly Interactions-$'!AC11-'Monthly Interactions-$'!AC14)/('Monthly Interactions-Energy'!AC11-'Monthly Interactions-Energy'!AC14)</f>
        <v>29.636607129965203</v>
      </c>
      <c r="AD16" s="241">
        <f>+('Monthly Interactions-$'!AD11-'Monthly Interactions-$'!AD14)/('Monthly Interactions-Energy'!AD11-'Monthly Interactions-Energy'!AD14)</f>
        <v>30.038136785583223</v>
      </c>
      <c r="AE16" s="241">
        <f>+('Monthly Interactions-$'!AE11-'Monthly Interactions-$'!AE14)/('Monthly Interactions-Energy'!AE11-'Monthly Interactions-Energy'!AE14)</f>
        <v>27.215544734672282</v>
      </c>
      <c r="AF16" s="241">
        <f>+('Monthly Interactions-$'!AF11-'Monthly Interactions-$'!AF14)/('Monthly Interactions-Energy'!AF11-'Monthly Interactions-Energy'!AF14)</f>
        <v>26.568470027398188</v>
      </c>
      <c r="AG16" s="241">
        <f>+('Monthly Interactions-$'!AG11-'Monthly Interactions-$'!AG14)/('Monthly Interactions-Energy'!AG11-'Monthly Interactions-Energy'!AG14)</f>
        <v>25.702686754319643</v>
      </c>
      <c r="AH16" s="241">
        <f>+('Monthly Interactions-$'!AH11-'Monthly Interactions-$'!AH14)/('Monthly Interactions-Energy'!AH11-'Monthly Interactions-Energy'!AH14)</f>
        <v>26.352758519913625</v>
      </c>
      <c r="AI16" s="241">
        <f>+('Monthly Interactions-$'!AI11-'Monthly Interactions-$'!AI14)/('Monthly Interactions-Energy'!AI11-'Monthly Interactions-Energy'!AI14)</f>
        <v>28.175957588075036</v>
      </c>
      <c r="AJ16" s="241">
        <f>+('Monthly Interactions-$'!AJ11-'Monthly Interactions-$'!AJ14)/('Monthly Interactions-Energy'!AJ11-'Monthly Interactions-Energy'!AJ14)</f>
        <v>27.679335059798866</v>
      </c>
      <c r="AK16" s="241">
        <f>+('Monthly Interactions-$'!AK11-'Monthly Interactions-$'!AK14)/('Monthly Interactions-Energy'!AK11-'Monthly Interactions-Energy'!AK14)</f>
        <v>25.6784820465462</v>
      </c>
      <c r="AL16" s="241">
        <f>+('Monthly Interactions-$'!AL11-'Monthly Interactions-$'!AL14)/('Monthly Interactions-Energy'!AL11-'Monthly Interactions-Energy'!AL14)</f>
        <v>26.576400427924341</v>
      </c>
      <c r="AM16" s="241">
        <f>+('Monthly Interactions-$'!AM11-'Monthly Interactions-$'!AM14)/('Monthly Interactions-Energy'!AM11-'Monthly Interactions-Energy'!AM14)</f>
        <v>27.086542146717658</v>
      </c>
      <c r="AN16" s="241">
        <f>+('Monthly Interactions-$'!AN11-'Monthly Interactions-$'!AN14)/('Monthly Interactions-Energy'!AN11-'Monthly Interactions-Energy'!AN14)</f>
        <v>25.790786813549531</v>
      </c>
      <c r="AO16" s="241">
        <f>+('Monthly Interactions-$'!AO11-'Monthly Interactions-$'!AO14)/('Monthly Interactions-Energy'!AO11-'Monthly Interactions-Energy'!AO14)</f>
        <v>31.793085361672951</v>
      </c>
      <c r="AP16" s="241">
        <f>+('Monthly Interactions-$'!AP11-'Monthly Interactions-$'!AP14)/('Monthly Interactions-Energy'!AP11-'Monthly Interactions-Energy'!AP14)</f>
        <v>32.247548924022496</v>
      </c>
      <c r="AQ16" s="241">
        <f>+('Monthly Interactions-$'!AQ11-'Monthly Interactions-$'!AQ14)/('Monthly Interactions-Energy'!AQ11-'Monthly Interactions-Energy'!AQ14)</f>
        <v>28.611697647570974</v>
      </c>
      <c r="AR16" s="241">
        <f>+('Monthly Interactions-$'!AR11-'Monthly Interactions-$'!AR14)/('Monthly Interactions-Energy'!AR11-'Monthly Interactions-Energy'!AR14)</f>
        <v>27.918238013828418</v>
      </c>
      <c r="AS16" s="241">
        <f>+('Monthly Interactions-$'!AS11-'Monthly Interactions-$'!AS14)/('Monthly Interactions-Energy'!AS11-'Monthly Interactions-Energy'!AS14)</f>
        <v>26.987857163004541</v>
      </c>
      <c r="AT16" s="241">
        <f>+('Monthly Interactions-$'!AT11-'Monthly Interactions-$'!AT14)/('Monthly Interactions-Energy'!AT11-'Monthly Interactions-Energy'!AT14)</f>
        <v>27.836028764471227</v>
      </c>
      <c r="AU16" s="241">
        <f>+('Monthly Interactions-$'!AU11-'Monthly Interactions-$'!AU14)/('Monthly Interactions-Energy'!AU11-'Monthly Interactions-Energy'!AU14)</f>
        <v>31.115602813018462</v>
      </c>
      <c r="AV16" s="241">
        <f>+('Monthly Interactions-$'!AV11-'Monthly Interactions-$'!AV14)/('Monthly Interactions-Energy'!AV11-'Monthly Interactions-Energy'!AV14)</f>
        <v>30.202264885018867</v>
      </c>
      <c r="AW16" s="241">
        <f>+('Monthly Interactions-$'!AW11-'Monthly Interactions-$'!AW14)/('Monthly Interactions-Energy'!AW11-'Monthly Interactions-Energy'!AW14)</f>
        <v>27.51524566797568</v>
      </c>
      <c r="AX16" s="241">
        <f>+('Monthly Interactions-$'!AX11-'Monthly Interactions-$'!AX14)/('Monthly Interactions-Energy'!AX11-'Monthly Interactions-Energy'!AX14)</f>
        <v>28.085447996134299</v>
      </c>
      <c r="AY16" s="241">
        <f>+('Monthly Interactions-$'!AY11-'Monthly Interactions-$'!AY14)/('Monthly Interactions-Energy'!AY11-'Monthly Interactions-Energy'!AY14)</f>
        <v>28.772413461487663</v>
      </c>
      <c r="AZ16" s="241">
        <f>+('Monthly Interactions-$'!AZ11-'Monthly Interactions-$'!AZ14)/('Monthly Interactions-Energy'!AZ11-'Monthly Interactions-Energy'!AZ14)</f>
        <v>27.861474086436292</v>
      </c>
      <c r="BA16" s="241">
        <f>+('Monthly Interactions-$'!BA11-'Monthly Interactions-$'!BA14)/('Monthly Interactions-Energy'!BA11-'Monthly Interactions-Energy'!BA14)</f>
        <v>33.71478388520535</v>
      </c>
      <c r="BB16" s="241">
        <f>+('Monthly Interactions-$'!BB11-'Monthly Interactions-$'!BB14)/('Monthly Interactions-Energy'!BB11-'Monthly Interactions-Energy'!BB14)</f>
        <v>33.91336092905599</v>
      </c>
      <c r="BC16" s="241">
        <f>+('Monthly Interactions-$'!BC11-'Monthly Interactions-$'!BC14)/('Monthly Interactions-Energy'!BC11-'Monthly Interactions-Energy'!BC14)</f>
        <v>30.946927464649388</v>
      </c>
      <c r="BD16" s="241">
        <f>+('Monthly Interactions-$'!BD11-'Monthly Interactions-$'!BD14)/('Monthly Interactions-Energy'!BD11-'Monthly Interactions-Energy'!BD14)</f>
        <v>30.729421945530387</v>
      </c>
      <c r="BE16" s="241">
        <f>+('Monthly Interactions-$'!BE11-'Monthly Interactions-$'!BE14)/('Monthly Interactions-Energy'!BE11-'Monthly Interactions-Energy'!BE14)</f>
        <v>28.878284418456463</v>
      </c>
      <c r="BF16" s="241">
        <f>+('Monthly Interactions-$'!BF11-'Monthly Interactions-$'!BF14)/('Monthly Interactions-Energy'!BF11-'Monthly Interactions-Energy'!BF14)</f>
        <v>30.051893558680316</v>
      </c>
      <c r="BG16" s="241">
        <f>+('Monthly Interactions-$'!BG11-'Monthly Interactions-$'!BG14)/('Monthly Interactions-Energy'!BG11-'Monthly Interactions-Energy'!BG14)</f>
        <v>32.791103572141289</v>
      </c>
      <c r="BH16" s="241">
        <f>+('Monthly Interactions-$'!BH11-'Monthly Interactions-$'!BH14)/('Monthly Interactions-Energy'!BH11-'Monthly Interactions-Energy'!BH14)</f>
        <v>31.718808387933258</v>
      </c>
      <c r="BI16" s="241">
        <f>+('Monthly Interactions-$'!BI11-'Monthly Interactions-$'!BI14)/('Monthly Interactions-Energy'!BI11-'Monthly Interactions-Energy'!BI14)</f>
        <v>29.366187736735558</v>
      </c>
      <c r="BJ16" s="241">
        <f>+('Monthly Interactions-$'!BJ11-'Monthly Interactions-$'!BJ14)/('Monthly Interactions-Energy'!BJ11-'Monthly Interactions-Energy'!BJ14)</f>
        <v>30.221942449385377</v>
      </c>
      <c r="BK16" s="241">
        <f>+('Monthly Interactions-$'!BK11-'Monthly Interactions-$'!BK14)/('Monthly Interactions-Energy'!BK11-'Monthly Interactions-Energy'!BK14)</f>
        <v>30.703065298792602</v>
      </c>
      <c r="BL16" s="241">
        <f>+('Monthly Interactions-$'!BL11-'Monthly Interactions-$'!BL14)/('Monthly Interactions-Energy'!BL11-'Monthly Interactions-Energy'!BL14)</f>
        <v>30.102996478917326</v>
      </c>
      <c r="BM16" s="241">
        <f>+('Monthly Interactions-$'!BM11-'Monthly Interactions-$'!BM14)/('Monthly Interactions-Energy'!BM11-'Monthly Interactions-Energy'!BM14)</f>
        <v>34.87464777859266</v>
      </c>
      <c r="BN16" s="241">
        <f>+('Monthly Interactions-$'!BN11-'Monthly Interactions-$'!BN14)/('Monthly Interactions-Energy'!BN11-'Monthly Interactions-Energy'!BN14)</f>
        <v>35.563574147990892</v>
      </c>
      <c r="BO16" s="241">
        <f>+('Monthly Interactions-$'!BO11-'Monthly Interactions-$'!BO14)/('Monthly Interactions-Energy'!BO11-'Monthly Interactions-Energy'!BO14)</f>
        <v>33.019969698785381</v>
      </c>
      <c r="BP16" s="241">
        <f>+('Monthly Interactions-$'!BP11-'Monthly Interactions-$'!BP14)/('Monthly Interactions-Energy'!BP11-'Monthly Interactions-Energy'!BP14)</f>
        <v>33.361126022151844</v>
      </c>
      <c r="BQ16" s="241">
        <f>+('Monthly Interactions-$'!BQ11-'Monthly Interactions-$'!BQ14)/('Monthly Interactions-Energy'!BQ11-'Monthly Interactions-Energy'!BQ14)</f>
        <v>32.272403916036083</v>
      </c>
      <c r="BR16" s="241">
        <f>+('Monthly Interactions-$'!BR11-'Monthly Interactions-$'!BR14)/('Monthly Interactions-Energy'!BR11-'Monthly Interactions-Energy'!BR14)</f>
        <v>34.068697374498171</v>
      </c>
      <c r="BS16" s="241">
        <f>+('Monthly Interactions-$'!BS11-'Monthly Interactions-$'!BS14)/('Monthly Interactions-Energy'!BS11-'Monthly Interactions-Energy'!BS14)</f>
        <v>37.715008549665775</v>
      </c>
      <c r="BT16" s="241">
        <f>+('Monthly Interactions-$'!BT11-'Monthly Interactions-$'!BT14)/('Monthly Interactions-Energy'!BT11-'Monthly Interactions-Energy'!BT14)</f>
        <v>37.527182846348225</v>
      </c>
      <c r="BU16" s="241">
        <f>+('Monthly Interactions-$'!BU11-'Monthly Interactions-$'!BU14)/('Monthly Interactions-Energy'!BU11-'Monthly Interactions-Energy'!BU14)</f>
        <v>35.672623114856023</v>
      </c>
      <c r="BV16" s="241">
        <f>+('Monthly Interactions-$'!BV11-'Monthly Interactions-$'!BV14)/('Monthly Interactions-Energy'!BV11-'Monthly Interactions-Energy'!BV14)</f>
        <v>35.059560652630097</v>
      </c>
      <c r="BW16" s="241">
        <f>+('Monthly Interactions-$'!BW11-'Monthly Interactions-$'!BW14)/('Monthly Interactions-Energy'!BW11-'Monthly Interactions-Energy'!BW14)</f>
        <v>35.794732791228803</v>
      </c>
      <c r="BX16" s="241">
        <f>+('Monthly Interactions-$'!BX11-'Monthly Interactions-$'!BX14)/('Monthly Interactions-Energy'!BX11-'Monthly Interactions-Energy'!BX14)</f>
        <v>35.827235165943577</v>
      </c>
      <c r="BY16" s="241">
        <f>+('Monthly Interactions-$'!BY11-'Monthly Interactions-$'!BY14)/('Monthly Interactions-Energy'!BY11-'Monthly Interactions-Energy'!BY14)</f>
        <v>39.063212781427886</v>
      </c>
      <c r="BZ16" s="241">
        <f>+('Monthly Interactions-$'!BZ11-'Monthly Interactions-$'!BZ14)/('Monthly Interactions-Energy'!BZ11-'Monthly Interactions-Energy'!BZ14)</f>
        <v>40.021146077444193</v>
      </c>
      <c r="CA16" s="241">
        <f>+('Monthly Interactions-$'!CA11-'Monthly Interactions-$'!CA14)/('Monthly Interactions-Energy'!CA11-'Monthly Interactions-Energy'!CA14)</f>
        <v>38.210958164642378</v>
      </c>
      <c r="CB16" s="241">
        <f>+('Monthly Interactions-$'!CB11-'Monthly Interactions-$'!CB14)/('Monthly Interactions-Energy'!CB11-'Monthly Interactions-Energy'!CB14)</f>
        <v>38.320228829286023</v>
      </c>
      <c r="CC16" s="241">
        <f>+('Monthly Interactions-$'!CC11-'Monthly Interactions-$'!CC14)/('Monthly Interactions-Energy'!CC11-'Monthly Interactions-Energy'!CC14)</f>
        <v>37.534289003966428</v>
      </c>
      <c r="CD16" s="241">
        <f>+('Monthly Interactions-$'!CD11-'Monthly Interactions-$'!CD14)/('Monthly Interactions-Energy'!CD11-'Monthly Interactions-Energy'!CD14)</f>
        <v>39.802520770820855</v>
      </c>
      <c r="CE16" s="241">
        <f>+('Monthly Interactions-$'!CE11-'Monthly Interactions-$'!CE14)/('Monthly Interactions-Energy'!CE11-'Monthly Interactions-Energy'!CE14)</f>
        <v>46.246761098028188</v>
      </c>
      <c r="CF16" s="241">
        <f>+('Monthly Interactions-$'!CF11-'Monthly Interactions-$'!CF14)/('Monthly Interactions-Energy'!CF11-'Monthly Interactions-Energy'!CF14)</f>
        <v>46.149313153845071</v>
      </c>
      <c r="CG16" s="241">
        <f>+('Monthly Interactions-$'!CG11-'Monthly Interactions-$'!CG14)/('Monthly Interactions-Energy'!CG11-'Monthly Interactions-Energy'!CG14)</f>
        <v>41.696456951537364</v>
      </c>
      <c r="CH16" s="241">
        <f>+('Monthly Interactions-$'!CH11-'Monthly Interactions-$'!CH14)/('Monthly Interactions-Energy'!CH11-'Monthly Interactions-Energy'!CH14)</f>
        <v>40.340035023869163</v>
      </c>
      <c r="CI16" s="241">
        <f>+('Monthly Interactions-$'!CI11-'Monthly Interactions-$'!CI14)/('Monthly Interactions-Energy'!CI11-'Monthly Interactions-Energy'!CI14)</f>
        <v>42.473838690690165</v>
      </c>
      <c r="CJ16" s="241">
        <f>+('Monthly Interactions-$'!CJ11-'Monthly Interactions-$'!CJ14)/('Monthly Interactions-Energy'!CJ11-'Monthly Interactions-Energy'!CJ14)</f>
        <v>42.382823214474094</v>
      </c>
      <c r="CK16" s="241">
        <f>+('Monthly Interactions-$'!CK11-'Monthly Interactions-$'!CK14)/('Monthly Interactions-Energy'!CK11-'Monthly Interactions-Energy'!CK14)</f>
        <v>43.96256485811287</v>
      </c>
      <c r="CL16" s="241">
        <f>+('Monthly Interactions-$'!CL11-'Monthly Interactions-$'!CL14)/('Monthly Interactions-Energy'!CL11-'Monthly Interactions-Energy'!CL14)</f>
        <v>44.589520269313013</v>
      </c>
      <c r="CM16" s="241">
        <f>+('Monthly Interactions-$'!CM11-'Monthly Interactions-$'!CM14)/('Monthly Interactions-Energy'!CM11-'Monthly Interactions-Energy'!CM14)</f>
        <v>42.889362668106408</v>
      </c>
      <c r="CN16" s="241">
        <f>+('Monthly Interactions-$'!CN11-'Monthly Interactions-$'!CN14)/('Monthly Interactions-Energy'!CN11-'Monthly Interactions-Energy'!CN14)</f>
        <v>42.660357836437932</v>
      </c>
      <c r="CO16" s="241">
        <f>+('Monthly Interactions-$'!CO11-'Monthly Interactions-$'!CO14)/('Monthly Interactions-Energy'!CO11-'Monthly Interactions-Energy'!CO14)</f>
        <v>42.225066612010657</v>
      </c>
      <c r="CP16" s="241">
        <f>+('Monthly Interactions-$'!CP11-'Monthly Interactions-$'!CP14)/('Monthly Interactions-Energy'!CP11-'Monthly Interactions-Energy'!CP14)</f>
        <v>44.558380635707451</v>
      </c>
      <c r="CQ16" s="241">
        <f>+('Monthly Interactions-$'!CQ11-'Monthly Interactions-$'!CQ14)/('Monthly Interactions-Energy'!CQ11-'Monthly Interactions-Energy'!CQ14)</f>
        <v>53.051571244693186</v>
      </c>
      <c r="CR16" s="241">
        <f>+('Monthly Interactions-$'!CR11-'Monthly Interactions-$'!CR14)/('Monthly Interactions-Energy'!CR11-'Monthly Interactions-Energy'!CR14)</f>
        <v>51.644567560062931</v>
      </c>
      <c r="CS16" s="241">
        <f>+('Monthly Interactions-$'!CS11-'Monthly Interactions-$'!CS14)/('Monthly Interactions-Energy'!CS11-'Monthly Interactions-Energy'!CS14)</f>
        <v>45.022700963340341</v>
      </c>
      <c r="CT16" s="241">
        <f>+('Monthly Interactions-$'!CT11-'Monthly Interactions-$'!CT14)/('Monthly Interactions-Energy'!CT11-'Monthly Interactions-Energy'!CT14)</f>
        <v>43.665626210597146</v>
      </c>
      <c r="CU16" s="241">
        <f>+('Monthly Interactions-$'!CU11-'Monthly Interactions-$'!CU14)/('Monthly Interactions-Energy'!CU11-'Monthly Interactions-Energy'!CU14)</f>
        <v>44.648513176126521</v>
      </c>
      <c r="CV16" s="241">
        <f>+('Monthly Interactions-$'!CV11-'Monthly Interactions-$'!CV14)/('Monthly Interactions-Energy'!CV11-'Monthly Interactions-Energy'!CV14)</f>
        <v>44.267727607677173</v>
      </c>
      <c r="CW16" s="241">
        <f>+('Monthly Interactions-$'!CW11-'Monthly Interactions-$'!CW14)/('Monthly Interactions-Energy'!CW11-'Monthly Interactions-Energy'!CW14)</f>
        <v>45.48500993262823</v>
      </c>
      <c r="CX16" s="241">
        <f>+('Monthly Interactions-$'!CX11-'Monthly Interactions-$'!CX14)/('Monthly Interactions-Energy'!CX11-'Monthly Interactions-Energy'!CX14)</f>
        <v>45.230457930298414</v>
      </c>
      <c r="CY16" s="241">
        <f>+('Monthly Interactions-$'!CY11-'Monthly Interactions-$'!CY14)/('Monthly Interactions-Energy'!CY11-'Monthly Interactions-Energy'!CY14)</f>
        <v>43.654171025104596</v>
      </c>
      <c r="CZ16" s="241">
        <f>+('Monthly Interactions-$'!CZ11-'Monthly Interactions-$'!CZ14)/('Monthly Interactions-Energy'!CZ11-'Monthly Interactions-Energy'!CZ14)</f>
        <v>42.696253203928229</v>
      </c>
      <c r="DA16" s="241">
        <f>+('Monthly Interactions-$'!DA11-'Monthly Interactions-$'!DA14)/('Monthly Interactions-Energy'!DA11-'Monthly Interactions-Energy'!DA14)</f>
        <v>41.666235867313084</v>
      </c>
      <c r="DB16" s="241">
        <f>+('Monthly Interactions-$'!DB11-'Monthly Interactions-$'!DB14)/('Monthly Interactions-Energy'!DB11-'Monthly Interactions-Energy'!DB14)</f>
        <v>42.448328315639351</v>
      </c>
      <c r="DC16" s="241">
        <f>+('Monthly Interactions-$'!DC11-'Monthly Interactions-$'!DC14)/('Monthly Interactions-Energy'!DC11-'Monthly Interactions-Energy'!DC14)</f>
        <v>50.002427591996643</v>
      </c>
      <c r="DD16" s="241">
        <f>+('Monthly Interactions-$'!DD11-'Monthly Interactions-$'!DD14)/('Monthly Interactions-Energy'!DD11-'Monthly Interactions-Energy'!DD14)</f>
        <v>48.227163350629255</v>
      </c>
      <c r="DE16" s="241">
        <f>+('Monthly Interactions-$'!DE11-'Monthly Interactions-$'!DE14)/('Monthly Interactions-Energy'!DE11-'Monthly Interactions-Energy'!DE14)</f>
        <v>43.0058107135184</v>
      </c>
      <c r="DF16" s="241">
        <f>+('Monthly Interactions-$'!DF11-'Monthly Interactions-$'!DF14)/('Monthly Interactions-Energy'!DF11-'Monthly Interactions-Energy'!DF14)</f>
        <v>42.783274631870349</v>
      </c>
      <c r="DG16" s="241">
        <f>+('Monthly Interactions-$'!DG11-'Monthly Interactions-$'!DG14)/('Monthly Interactions-Energy'!DG11-'Monthly Interactions-Energy'!DG14)</f>
        <v>44.58678051906486</v>
      </c>
      <c r="DH16" s="241">
        <f>+('Monthly Interactions-$'!DH11-'Monthly Interactions-$'!DH14)/('Monthly Interactions-Energy'!DH11-'Monthly Interactions-Energy'!DH14)</f>
        <v>43.49524508322903</v>
      </c>
      <c r="DI16" s="241">
        <f>+('Monthly Interactions-$'!DI11-'Monthly Interactions-$'!DI14)/('Monthly Interactions-Energy'!DI11-'Monthly Interactions-Energy'!DI14)</f>
        <v>46.665889205781411</v>
      </c>
      <c r="DJ16" s="241">
        <f>+('Monthly Interactions-$'!DJ11-'Monthly Interactions-$'!DJ14)/('Monthly Interactions-Energy'!DJ11-'Monthly Interactions-Energy'!DJ14)</f>
        <v>46.289085994651259</v>
      </c>
      <c r="DK16" s="241">
        <f>+('Monthly Interactions-$'!DK11-'Monthly Interactions-$'!DK14)/('Monthly Interactions-Energy'!DK11-'Monthly Interactions-Energy'!DK14)</f>
        <v>44.676970902927124</v>
      </c>
      <c r="DL16" s="241">
        <f>+('Monthly Interactions-$'!DL11-'Monthly Interactions-$'!DL14)/('Monthly Interactions-Energy'!DL11-'Monthly Interactions-Energy'!DL14)</f>
        <v>44.003106371014688</v>
      </c>
      <c r="DM16" s="241">
        <f>+('Monthly Interactions-$'!DM11-'Monthly Interactions-$'!DM14)/('Monthly Interactions-Energy'!DM11-'Monthly Interactions-Energy'!DM14)</f>
        <v>42.641405680083373</v>
      </c>
      <c r="DN16" s="241">
        <f>+('Monthly Interactions-$'!DN11-'Monthly Interactions-$'!DN14)/('Monthly Interactions-Energy'!DN11-'Monthly Interactions-Energy'!DN14)</f>
        <v>43.121020416222393</v>
      </c>
      <c r="DO16" s="241">
        <f>+('Monthly Interactions-$'!DO11-'Monthly Interactions-$'!DO14)/('Monthly Interactions-Energy'!DO11-'Monthly Interactions-Energy'!DO14)</f>
        <v>51.377252537042438</v>
      </c>
      <c r="DP16" s="241">
        <f>+('Monthly Interactions-$'!DP11-'Monthly Interactions-$'!DP14)/('Monthly Interactions-Energy'!DP11-'Monthly Interactions-Energy'!DP14)</f>
        <v>47.897549892626337</v>
      </c>
      <c r="DQ16" s="241">
        <f>+('Monthly Interactions-$'!DQ11-'Monthly Interactions-$'!DQ14)/('Monthly Interactions-Energy'!DQ11-'Monthly Interactions-Energy'!DQ14)</f>
        <v>43.830063527201652</v>
      </c>
      <c r="DR16" s="241">
        <f>+('Monthly Interactions-$'!DR11-'Monthly Interactions-$'!DR14)/('Monthly Interactions-Energy'!DR11-'Monthly Interactions-Energy'!DR14)</f>
        <v>44.497855766359955</v>
      </c>
      <c r="DS16" s="241">
        <f>+('Monthly Interactions-$'!DS11-'Monthly Interactions-$'!DS14)/('Monthly Interactions-Energy'!DS11-'Monthly Interactions-Energy'!DS14)</f>
        <v>46.259947140955255</v>
      </c>
      <c r="DT16" s="241">
        <f>+('Monthly Interactions-$'!DT11-'Monthly Interactions-$'!DT14)/('Monthly Interactions-Energy'!DT11-'Monthly Interactions-Energy'!DT14)</f>
        <v>45.360151597184625</v>
      </c>
      <c r="DU16" s="241">
        <f>+('Monthly Interactions-$'!DU11-'Monthly Interactions-$'!DU14)/('Monthly Interactions-Energy'!DU11-'Monthly Interactions-Energy'!DU14)</f>
        <v>47.965516016424509</v>
      </c>
      <c r="DV16" s="241">
        <f>+('Monthly Interactions-$'!DV11-'Monthly Interactions-$'!DV14)/('Monthly Interactions-Energy'!DV11-'Monthly Interactions-Energy'!DV14)</f>
        <v>47.3718229982493</v>
      </c>
      <c r="DW16" s="241">
        <f>+('Monthly Interactions-$'!DW11-'Monthly Interactions-$'!DW14)/('Monthly Interactions-Energy'!DW11-'Monthly Interactions-Energy'!DW14)</f>
        <v>45.989173456736921</v>
      </c>
      <c r="DX16" s="241">
        <f>+('Monthly Interactions-$'!DX11-'Monthly Interactions-$'!DX14)/('Monthly Interactions-Energy'!DX11-'Monthly Interactions-Energy'!DX14)</f>
        <v>46.030379832991038</v>
      </c>
      <c r="DY16" s="241">
        <f>+('Monthly Interactions-$'!DY11-'Monthly Interactions-$'!DY14)/('Monthly Interactions-Energy'!DY11-'Monthly Interactions-Energy'!DY14)</f>
        <v>44.345912562977411</v>
      </c>
      <c r="DZ16" s="241">
        <f>+('Monthly Interactions-$'!DZ11-'Monthly Interactions-$'!DZ14)/('Monthly Interactions-Energy'!DZ11-'Monthly Interactions-Energy'!DZ14)</f>
        <v>43.911849547967059</v>
      </c>
      <c r="EA16" s="241">
        <f>+('Monthly Interactions-$'!EA11-'Monthly Interactions-$'!EA14)/('Monthly Interactions-Energy'!EA11-'Monthly Interactions-Energy'!EA14)</f>
        <v>51.617768863351209</v>
      </c>
      <c r="EB16" s="241">
        <f>+('Monthly Interactions-$'!EB11-'Monthly Interactions-$'!EB14)/('Monthly Interactions-Energy'!EB11-'Monthly Interactions-Energy'!EB14)</f>
        <v>48.105711973615904</v>
      </c>
      <c r="EC16" s="241">
        <f>+('Monthly Interactions-$'!EC11-'Monthly Interactions-$'!EC14)/('Monthly Interactions-Energy'!EC11-'Monthly Interactions-Energy'!EC14)</f>
        <v>45.984495436776463</v>
      </c>
      <c r="ED16" s="241">
        <f>+('Monthly Interactions-$'!ED11-'Monthly Interactions-$'!ED14)/('Monthly Interactions-Energy'!ED11-'Monthly Interactions-Energy'!ED14)</f>
        <v>44.838869836373838</v>
      </c>
      <c r="EE16" s="241">
        <f>+('Monthly Interactions-$'!EE11-'Monthly Interactions-$'!EE14)/('Monthly Interactions-Energy'!EE11-'Monthly Interactions-Energy'!EE14)</f>
        <v>46.523771318843814</v>
      </c>
      <c r="EF16" s="241">
        <f>+('Monthly Interactions-$'!EF11-'Monthly Interactions-$'!EF14)/('Monthly Interactions-Energy'!EF11-'Monthly Interactions-Energy'!EF14)</f>
        <v>46.47872203120788</v>
      </c>
      <c r="EG16" s="241">
        <f>+('Monthly Interactions-$'!EG11-'Monthly Interactions-$'!EG14)/('Monthly Interactions-Energy'!EG11-'Monthly Interactions-Energy'!EG14)</f>
        <v>48.399849732335724</v>
      </c>
      <c r="EH16" s="241">
        <f>+('Monthly Interactions-$'!EH11-'Monthly Interactions-$'!EH14)/('Monthly Interactions-Energy'!EH11-'Monthly Interactions-Energy'!EH14)</f>
        <v>48.222105565238074</v>
      </c>
      <c r="EI16" s="241">
        <f>+('Monthly Interactions-$'!EI11-'Monthly Interactions-$'!EI14)/('Monthly Interactions-Energy'!EI11-'Monthly Interactions-Energy'!EI14)</f>
        <v>47.517328522048686</v>
      </c>
      <c r="EJ16" s="241">
        <f>+('Monthly Interactions-$'!EJ11-'Monthly Interactions-$'!EJ14)/('Monthly Interactions-Energy'!EJ11-'Monthly Interactions-Energy'!EJ14)</f>
        <v>46.73348006864537</v>
      </c>
      <c r="EK16" s="241">
        <f>+('Monthly Interactions-$'!EK11-'Monthly Interactions-$'!EK14)/('Monthly Interactions-Energy'!EK11-'Monthly Interactions-Energy'!EK14)</f>
        <v>45.161835189639952</v>
      </c>
      <c r="EL16" s="241">
        <f>+('Monthly Interactions-$'!EL11-'Monthly Interactions-$'!EL14)/('Monthly Interactions-Energy'!EL11-'Monthly Interactions-Energy'!EL14)</f>
        <v>44.794102473394062</v>
      </c>
      <c r="EM16" s="241">
        <f>+('Monthly Interactions-$'!EM11-'Monthly Interactions-$'!EM14)/('Monthly Interactions-Energy'!EM11-'Monthly Interactions-Energy'!EM14)</f>
        <v>52.104078025333081</v>
      </c>
      <c r="EN16" s="241">
        <f>+('Monthly Interactions-$'!EN11-'Monthly Interactions-$'!EN14)/('Monthly Interactions-Energy'!EN11-'Monthly Interactions-Energy'!EN14)</f>
        <v>50.868965088659337</v>
      </c>
      <c r="EO16" s="241">
        <f>+('Monthly Interactions-$'!EO11-'Monthly Interactions-$'!EO14)/('Monthly Interactions-Energy'!EO11-'Monthly Interactions-Energy'!EO14)</f>
        <v>47.775515499806843</v>
      </c>
      <c r="EP16" s="241">
        <f>+('Monthly Interactions-$'!EP11-'Monthly Interactions-$'!EP14)/('Monthly Interactions-Energy'!EP11-'Monthly Interactions-Energy'!EP14)</f>
        <v>46.349561229126437</v>
      </c>
      <c r="EQ16" s="241">
        <f>+('Monthly Interactions-$'!EQ11-'Monthly Interactions-$'!EQ14)/('Monthly Interactions-Energy'!EQ11-'Monthly Interactions-Energy'!EQ14)</f>
        <v>47.803289072069958</v>
      </c>
      <c r="ER16" s="241">
        <f>+('Monthly Interactions-$'!ER11-'Monthly Interactions-$'!ER14)/('Monthly Interactions-Energy'!ER11-'Monthly Interactions-Energy'!ER14)</f>
        <v>47.765167825274943</v>
      </c>
      <c r="ES16" s="241">
        <f>+('Monthly Interactions-$'!ES11-'Monthly Interactions-$'!ES14)/('Monthly Interactions-Energy'!ES11-'Monthly Interactions-Energy'!ES14)</f>
        <v>50.930445958274227</v>
      </c>
      <c r="ET16" s="241">
        <f>+('Monthly Interactions-$'!ET11-'Monthly Interactions-$'!ET14)/('Monthly Interactions-Energy'!ET11-'Monthly Interactions-Energy'!ET14)</f>
        <v>50.576223798832586</v>
      </c>
      <c r="EU16" s="241">
        <f>+('Monthly Interactions-$'!EU11-'Monthly Interactions-$'!EU14)/('Monthly Interactions-Energy'!EU11-'Monthly Interactions-Energy'!EU14)</f>
        <v>49.612576487600954</v>
      </c>
      <c r="EV16" s="241">
        <f>+('Monthly Interactions-$'!EV11-'Monthly Interactions-$'!EV14)/('Monthly Interactions-Energy'!EV11-'Monthly Interactions-Energy'!EV14)</f>
        <v>48.61376152107124</v>
      </c>
      <c r="EW16" s="241">
        <f>+('Monthly Interactions-$'!EW11-'Monthly Interactions-$'!EW14)/('Monthly Interactions-Energy'!EW11-'Monthly Interactions-Energy'!EW14)</f>
        <v>47.647717886408913</v>
      </c>
      <c r="EX16" s="241">
        <f>+('Monthly Interactions-$'!EX11-'Monthly Interactions-$'!EX14)/('Monthly Interactions-Energy'!EX11-'Monthly Interactions-Energy'!EX14)</f>
        <v>47.122170343470273</v>
      </c>
      <c r="EY16" s="241">
        <f>+('Monthly Interactions-$'!EY11-'Monthly Interactions-$'!EY14)/('Monthly Interactions-Energy'!EY11-'Monthly Interactions-Energy'!EY14)</f>
        <v>53.535018701529232</v>
      </c>
      <c r="EZ16" s="241">
        <f>+('Monthly Interactions-$'!EZ11-'Monthly Interactions-$'!EZ14)/('Monthly Interactions-Energy'!EZ11-'Monthly Interactions-Energy'!EZ14)</f>
        <v>52.928569454042844</v>
      </c>
      <c r="FA16" s="241">
        <f>+('Monthly Interactions-$'!FA11-'Monthly Interactions-$'!FA14)/('Monthly Interactions-Energy'!FA11-'Monthly Interactions-Energy'!FA14)</f>
        <v>48.812706554337517</v>
      </c>
      <c r="FB16" s="241">
        <f>+('Monthly Interactions-$'!FB11-'Monthly Interactions-$'!FB14)/('Monthly Interactions-Energy'!FB11-'Monthly Interactions-Energy'!FB14)</f>
        <v>48.705715994594875</v>
      </c>
      <c r="FC16" s="241">
        <f>+('Monthly Interactions-$'!FC11-'Monthly Interactions-$'!FC14)/('Monthly Interactions-Energy'!FC11-'Monthly Interactions-Energy'!FC14)</f>
        <v>50.523181589114735</v>
      </c>
      <c r="FD16" s="241">
        <f>+('Monthly Interactions-$'!FD11-'Monthly Interactions-$'!FD14)/('Monthly Interactions-Energy'!FD11-'Monthly Interactions-Energy'!FD14)</f>
        <v>49.425174639172361</v>
      </c>
      <c r="FE16" s="241">
        <f>+('Monthly Interactions-$'!FE11-'Monthly Interactions-$'!FE14)/('Monthly Interactions-Energy'!FE11-'Monthly Interactions-Energy'!FE14)</f>
        <v>54.657242723047951</v>
      </c>
      <c r="FF16" s="241">
        <f>+('Monthly Interactions-$'!FF11-'Monthly Interactions-$'!FF14)/('Monthly Interactions-Energy'!FF11-'Monthly Interactions-Energy'!FF14)</f>
        <v>54.536203311513276</v>
      </c>
      <c r="FG16" s="241">
        <f>+('Monthly Interactions-$'!FG11-'Monthly Interactions-$'!FG14)/('Monthly Interactions-Energy'!FG11-'Monthly Interactions-Energy'!FG14)</f>
        <v>53.923369851355545</v>
      </c>
      <c r="FH16" s="241">
        <f>+('Monthly Interactions-$'!FH11-'Monthly Interactions-$'!FH14)/('Monthly Interactions-Energy'!FH11-'Monthly Interactions-Energy'!FH14)</f>
        <v>53.83104235078715</v>
      </c>
      <c r="FI16" s="241">
        <f>+('Monthly Interactions-$'!FI11-'Monthly Interactions-$'!FI14)/('Monthly Interactions-Energy'!FI11-'Monthly Interactions-Energy'!FI14)</f>
        <v>52.108873258903202</v>
      </c>
      <c r="FJ16" s="241">
        <f>+('Monthly Interactions-$'!FJ11-'Monthly Interactions-$'!FJ14)/('Monthly Interactions-Energy'!FJ11-'Monthly Interactions-Energy'!FJ14)</f>
        <v>50.412261935778069</v>
      </c>
      <c r="FK16" s="241">
        <f>+('Monthly Interactions-$'!FK11-'Monthly Interactions-$'!FK14)/('Monthly Interactions-Energy'!FK11-'Monthly Interactions-Energy'!FK14)</f>
        <v>57.541243650730621</v>
      </c>
      <c r="FL16" s="241">
        <f>+('Monthly Interactions-$'!FL11-'Monthly Interactions-$'!FL14)/('Monthly Interactions-Energy'!FL11-'Monthly Interactions-Energy'!FL14)</f>
        <v>57.278276288600829</v>
      </c>
      <c r="FM16" s="241">
        <f>+('Monthly Interactions-$'!FM11-'Monthly Interactions-$'!FM14)/('Monthly Interactions-Energy'!FM11-'Monthly Interactions-Energy'!FM14)</f>
        <v>52.882666511913236</v>
      </c>
      <c r="FN16" s="241">
        <f>+('Monthly Interactions-$'!FN11-'Monthly Interactions-$'!FN14)/('Monthly Interactions-Energy'!FN11-'Monthly Interactions-Energy'!FN14)</f>
        <v>53.991513537333908</v>
      </c>
      <c r="FO16" s="241">
        <f>+('Monthly Interactions-$'!FO11-'Monthly Interactions-$'!FO14)/('Monthly Interactions-Energy'!FO11-'Monthly Interactions-Energy'!FO14)</f>
        <v>54.82789057446319</v>
      </c>
      <c r="FP16" s="241">
        <f>+('Monthly Interactions-$'!FP11-'Monthly Interactions-$'!FP14)/('Monthly Interactions-Energy'!FP11-'Monthly Interactions-Energy'!FP14)</f>
        <v>53.287650981139265</v>
      </c>
      <c r="FQ16" s="241">
        <f>+('Monthly Interactions-$'!FQ11-'Monthly Interactions-$'!FQ14)/('Monthly Interactions-Energy'!FQ11-'Monthly Interactions-Energy'!FQ14)</f>
        <v>58.138203963292305</v>
      </c>
      <c r="FR16" s="241">
        <f>+('Monthly Interactions-$'!FR11-'Monthly Interactions-$'!FR14)/('Monthly Interactions-Energy'!FR11-'Monthly Interactions-Energy'!FR14)</f>
        <v>57.867060735228307</v>
      </c>
      <c r="FS16" s="241">
        <f>+('Monthly Interactions-$'!FS11-'Monthly Interactions-$'!FS14)/('Monthly Interactions-Energy'!FS11-'Monthly Interactions-Energy'!FS14)</f>
        <v>57.256855349800588</v>
      </c>
      <c r="FT16" s="241">
        <f>+('Monthly Interactions-$'!FT11-'Monthly Interactions-$'!FT14)/('Monthly Interactions-Energy'!FT11-'Monthly Interactions-Energy'!FT14)</f>
        <v>56.823758160274551</v>
      </c>
      <c r="FU16" s="241">
        <f>+('Monthly Interactions-$'!FU11-'Monthly Interactions-$'!FU14)/('Monthly Interactions-Energy'!FU11-'Monthly Interactions-Energy'!FU14)</f>
        <v>55.046999534334191</v>
      </c>
      <c r="FV16" s="241">
        <f>+('Monthly Interactions-$'!FV11-'Monthly Interactions-$'!FV14)/('Monthly Interactions-Energy'!FV11-'Monthly Interactions-Energy'!FV14)</f>
        <v>53.328567231255896</v>
      </c>
      <c r="FW16" s="241">
        <f>+('Monthly Interactions-$'!FW11-'Monthly Interactions-$'!FW14)/('Monthly Interactions-Energy'!FW11-'Monthly Interactions-Energy'!FW14)</f>
        <v>60.999246506924578</v>
      </c>
      <c r="FX16" s="241">
        <f>+('Monthly Interactions-$'!FX11-'Monthly Interactions-$'!FX14)/('Monthly Interactions-Energy'!FX11-'Monthly Interactions-Energy'!FX14)</f>
        <v>59.368920490157556</v>
      </c>
      <c r="FY16" s="241">
        <f>+('Monthly Interactions-$'!FY11-'Monthly Interactions-$'!FY14)/('Monthly Interactions-Energy'!FY11-'Monthly Interactions-Energy'!FY14)</f>
        <v>55.722717666763124</v>
      </c>
      <c r="FZ16" s="241">
        <f>+('Monthly Interactions-$'!FZ11-'Monthly Interactions-$'!FZ14)/('Monthly Interactions-Energy'!FZ11-'Monthly Interactions-Energy'!FZ14)</f>
        <v>57.20344608740691</v>
      </c>
      <c r="GA16" s="241">
        <f>+('Monthly Interactions-$'!GA11-'Monthly Interactions-$'!GA14)/('Monthly Interactions-Energy'!GA11-'Monthly Interactions-Energy'!GA14)</f>
        <v>57.888108056613412</v>
      </c>
      <c r="GB16" s="241">
        <f>+('Monthly Interactions-$'!GB11-'Monthly Interactions-$'!GB14)/('Monthly Interactions-Energy'!GB11-'Monthly Interactions-Energy'!GB14)</f>
        <v>56.614053281167756</v>
      </c>
    </row>
    <row r="17" spans="2:184">
      <c r="B17" s="20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/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/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/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/>
      <c r="GB17" s="42"/>
    </row>
    <row r="18" spans="2:184">
      <c r="B18" s="242" t="s">
        <v>65</v>
      </c>
      <c r="C18" s="242" t="s">
        <v>33</v>
      </c>
      <c r="D18" s="242" t="s">
        <v>66</v>
      </c>
      <c r="E18" s="243">
        <f t="shared" ref="E18:P18" si="8">+E2</f>
        <v>41275</v>
      </c>
      <c r="F18" s="243">
        <f t="shared" si="8"/>
        <v>41306</v>
      </c>
      <c r="G18" s="243">
        <f t="shared" si="8"/>
        <v>41334</v>
      </c>
      <c r="H18" s="243">
        <f t="shared" si="8"/>
        <v>41365</v>
      </c>
      <c r="I18" s="243">
        <f t="shared" si="8"/>
        <v>41395</v>
      </c>
      <c r="J18" s="243">
        <f t="shared" si="8"/>
        <v>41426</v>
      </c>
      <c r="K18" s="243">
        <f t="shared" si="8"/>
        <v>41456</v>
      </c>
      <c r="L18" s="243">
        <f t="shared" si="8"/>
        <v>41487</v>
      </c>
      <c r="M18" s="243">
        <f t="shared" si="8"/>
        <v>41518</v>
      </c>
      <c r="N18" s="243">
        <f t="shared" si="8"/>
        <v>41548</v>
      </c>
      <c r="O18" s="243">
        <f t="shared" si="8"/>
        <v>41579</v>
      </c>
      <c r="P18" s="243">
        <f t="shared" si="8"/>
        <v>41609</v>
      </c>
      <c r="Q18" s="243">
        <f t="shared" ref="Q18:AI18" si="9">+Q2</f>
        <v>41640</v>
      </c>
      <c r="R18" s="243">
        <f t="shared" si="9"/>
        <v>41671</v>
      </c>
      <c r="S18" s="243">
        <f t="shared" si="9"/>
        <v>41699</v>
      </c>
      <c r="T18" s="243">
        <f t="shared" si="9"/>
        <v>41730</v>
      </c>
      <c r="U18" s="243">
        <f t="shared" si="9"/>
        <v>41760</v>
      </c>
      <c r="V18" s="243">
        <f t="shared" si="9"/>
        <v>41791</v>
      </c>
      <c r="W18" s="243">
        <f t="shared" si="9"/>
        <v>41821</v>
      </c>
      <c r="X18" s="243">
        <f t="shared" si="9"/>
        <v>41852</v>
      </c>
      <c r="Y18" s="243">
        <f t="shared" si="9"/>
        <v>41883</v>
      </c>
      <c r="Z18" s="243">
        <f t="shared" si="9"/>
        <v>41913</v>
      </c>
      <c r="AA18" s="243">
        <f t="shared" si="9"/>
        <v>41944</v>
      </c>
      <c r="AB18" s="243">
        <f t="shared" si="9"/>
        <v>41974</v>
      </c>
      <c r="AC18" s="243">
        <f t="shared" si="9"/>
        <v>42005</v>
      </c>
      <c r="AD18" s="243">
        <f t="shared" si="9"/>
        <v>42036</v>
      </c>
      <c r="AE18" s="243">
        <f t="shared" si="9"/>
        <v>42064</v>
      </c>
      <c r="AF18" s="243">
        <f t="shared" si="9"/>
        <v>42095</v>
      </c>
      <c r="AG18" s="243">
        <f t="shared" si="9"/>
        <v>42125</v>
      </c>
      <c r="AH18" s="243">
        <f t="shared" si="9"/>
        <v>42156</v>
      </c>
      <c r="AI18" s="243">
        <f t="shared" si="9"/>
        <v>42186</v>
      </c>
      <c r="AJ18" s="243">
        <f t="shared" ref="AJ18:AX18" si="10">+AJ2</f>
        <v>42217</v>
      </c>
      <c r="AK18" s="243">
        <f t="shared" si="10"/>
        <v>42248</v>
      </c>
      <c r="AL18" s="243">
        <f t="shared" si="10"/>
        <v>42278</v>
      </c>
      <c r="AM18" s="243">
        <f t="shared" si="10"/>
        <v>42309</v>
      </c>
      <c r="AN18" s="243">
        <f t="shared" si="10"/>
        <v>42339</v>
      </c>
      <c r="AO18" s="243">
        <f t="shared" si="10"/>
        <v>42370</v>
      </c>
      <c r="AP18" s="243">
        <f t="shared" si="10"/>
        <v>42401</v>
      </c>
      <c r="AQ18" s="243">
        <f t="shared" si="10"/>
        <v>42430</v>
      </c>
      <c r="AR18" s="243">
        <f t="shared" si="10"/>
        <v>42461</v>
      </c>
      <c r="AS18" s="243">
        <f t="shared" si="10"/>
        <v>42491</v>
      </c>
      <c r="AT18" s="243">
        <f t="shared" si="10"/>
        <v>42522</v>
      </c>
      <c r="AU18" s="243">
        <f t="shared" si="10"/>
        <v>42552</v>
      </c>
      <c r="AV18" s="243">
        <f t="shared" si="10"/>
        <v>42583</v>
      </c>
      <c r="AW18" s="243">
        <f t="shared" si="10"/>
        <v>42614</v>
      </c>
      <c r="AX18" s="243">
        <f t="shared" si="10"/>
        <v>42644</v>
      </c>
      <c r="AY18" s="243">
        <f t="shared" ref="AY18:AZ18" si="11">+AY2</f>
        <v>42675</v>
      </c>
      <c r="AZ18" s="243">
        <f t="shared" si="11"/>
        <v>42705</v>
      </c>
      <c r="BA18" s="243">
        <f t="shared" ref="BA18:DL18" si="12">+BA2</f>
        <v>42736</v>
      </c>
      <c r="BB18" s="243">
        <f t="shared" si="12"/>
        <v>42767</v>
      </c>
      <c r="BC18" s="243">
        <f t="shared" si="12"/>
        <v>42795</v>
      </c>
      <c r="BD18" s="243">
        <f t="shared" si="12"/>
        <v>42826</v>
      </c>
      <c r="BE18" s="243">
        <f t="shared" si="12"/>
        <v>42856</v>
      </c>
      <c r="BF18" s="243">
        <f t="shared" si="12"/>
        <v>42887</v>
      </c>
      <c r="BG18" s="243">
        <f t="shared" si="12"/>
        <v>42917</v>
      </c>
      <c r="BH18" s="243">
        <f t="shared" si="12"/>
        <v>42948</v>
      </c>
      <c r="BI18" s="243">
        <f t="shared" si="12"/>
        <v>42979</v>
      </c>
      <c r="BJ18" s="243">
        <f t="shared" si="12"/>
        <v>43009</v>
      </c>
      <c r="BK18" s="243">
        <f t="shared" si="12"/>
        <v>43040</v>
      </c>
      <c r="BL18" s="243">
        <f t="shared" si="12"/>
        <v>43070</v>
      </c>
      <c r="BM18" s="243">
        <f t="shared" si="12"/>
        <v>43101</v>
      </c>
      <c r="BN18" s="243">
        <f t="shared" si="12"/>
        <v>43132</v>
      </c>
      <c r="BO18" s="243">
        <f t="shared" si="12"/>
        <v>43160</v>
      </c>
      <c r="BP18" s="243">
        <f t="shared" si="12"/>
        <v>43191</v>
      </c>
      <c r="BQ18" s="243">
        <f t="shared" si="12"/>
        <v>43221</v>
      </c>
      <c r="BR18" s="243">
        <f t="shared" si="12"/>
        <v>43252</v>
      </c>
      <c r="BS18" s="243">
        <f t="shared" si="12"/>
        <v>43282</v>
      </c>
      <c r="BT18" s="243">
        <f t="shared" si="12"/>
        <v>43313</v>
      </c>
      <c r="BU18" s="243">
        <f t="shared" si="12"/>
        <v>43344</v>
      </c>
      <c r="BV18" s="243">
        <f t="shared" si="12"/>
        <v>43374</v>
      </c>
      <c r="BW18" s="243">
        <f t="shared" si="12"/>
        <v>43405</v>
      </c>
      <c r="BX18" s="243">
        <f t="shared" si="12"/>
        <v>43435</v>
      </c>
      <c r="BY18" s="243">
        <f t="shared" si="12"/>
        <v>43466</v>
      </c>
      <c r="BZ18" s="243">
        <f t="shared" si="12"/>
        <v>43497</v>
      </c>
      <c r="CA18" s="243">
        <f t="shared" si="12"/>
        <v>43525</v>
      </c>
      <c r="CB18" s="243">
        <f t="shared" si="12"/>
        <v>43556</v>
      </c>
      <c r="CC18" s="243">
        <f t="shared" si="12"/>
        <v>43586</v>
      </c>
      <c r="CD18" s="243">
        <f t="shared" si="12"/>
        <v>43617</v>
      </c>
      <c r="CE18" s="243">
        <f t="shared" si="12"/>
        <v>43647</v>
      </c>
      <c r="CF18" s="243">
        <f t="shared" si="12"/>
        <v>43678</v>
      </c>
      <c r="CG18" s="243">
        <f t="shared" si="12"/>
        <v>43709</v>
      </c>
      <c r="CH18" s="243">
        <f t="shared" si="12"/>
        <v>43739</v>
      </c>
      <c r="CI18" s="243">
        <f t="shared" si="12"/>
        <v>43770</v>
      </c>
      <c r="CJ18" s="243">
        <f t="shared" si="12"/>
        <v>43800</v>
      </c>
      <c r="CK18" s="243">
        <f t="shared" si="12"/>
        <v>43831</v>
      </c>
      <c r="CL18" s="243">
        <f t="shared" si="12"/>
        <v>43862</v>
      </c>
      <c r="CM18" s="243">
        <f t="shared" si="12"/>
        <v>43891</v>
      </c>
      <c r="CN18" s="243">
        <f t="shared" si="12"/>
        <v>43922</v>
      </c>
      <c r="CO18" s="243">
        <f t="shared" si="12"/>
        <v>43952</v>
      </c>
      <c r="CP18" s="243">
        <f t="shared" si="12"/>
        <v>43983</v>
      </c>
      <c r="CQ18" s="243">
        <f t="shared" si="12"/>
        <v>44013</v>
      </c>
      <c r="CR18" s="243">
        <f t="shared" si="12"/>
        <v>44044</v>
      </c>
      <c r="CS18" s="243">
        <f t="shared" si="12"/>
        <v>44075</v>
      </c>
      <c r="CT18" s="243">
        <f t="shared" si="12"/>
        <v>44105</v>
      </c>
      <c r="CU18" s="243">
        <f t="shared" si="12"/>
        <v>44136</v>
      </c>
      <c r="CV18" s="243">
        <f t="shared" si="12"/>
        <v>44166</v>
      </c>
      <c r="CW18" s="243">
        <f t="shared" si="12"/>
        <v>44197</v>
      </c>
      <c r="CX18" s="243">
        <f t="shared" si="12"/>
        <v>44228</v>
      </c>
      <c r="CY18" s="243">
        <f t="shared" si="12"/>
        <v>44256</v>
      </c>
      <c r="CZ18" s="243">
        <f t="shared" si="12"/>
        <v>44287</v>
      </c>
      <c r="DA18" s="243">
        <f t="shared" si="12"/>
        <v>44317</v>
      </c>
      <c r="DB18" s="243">
        <f t="shared" si="12"/>
        <v>44348</v>
      </c>
      <c r="DC18" s="243">
        <f t="shared" si="12"/>
        <v>44378</v>
      </c>
      <c r="DD18" s="243">
        <f t="shared" si="12"/>
        <v>44409</v>
      </c>
      <c r="DE18" s="243">
        <f t="shared" si="12"/>
        <v>44440</v>
      </c>
      <c r="DF18" s="243">
        <f t="shared" si="12"/>
        <v>44470</v>
      </c>
      <c r="DG18" s="243">
        <f t="shared" si="12"/>
        <v>44501</v>
      </c>
      <c r="DH18" s="243">
        <f t="shared" si="12"/>
        <v>44531</v>
      </c>
      <c r="DI18" s="243">
        <f t="shared" si="12"/>
        <v>44562</v>
      </c>
      <c r="DJ18" s="243">
        <f t="shared" si="12"/>
        <v>44593</v>
      </c>
      <c r="DK18" s="243">
        <f t="shared" si="12"/>
        <v>44621</v>
      </c>
      <c r="DL18" s="243">
        <f t="shared" si="12"/>
        <v>44652</v>
      </c>
      <c r="DM18" s="243">
        <f t="shared" ref="DM18:FX18" si="13">+DM2</f>
        <v>44682</v>
      </c>
      <c r="DN18" s="243">
        <f t="shared" si="13"/>
        <v>44713</v>
      </c>
      <c r="DO18" s="243">
        <f t="shared" si="13"/>
        <v>44743</v>
      </c>
      <c r="DP18" s="243">
        <f t="shared" si="13"/>
        <v>44774</v>
      </c>
      <c r="DQ18" s="243">
        <f t="shared" si="13"/>
        <v>44805</v>
      </c>
      <c r="DR18" s="243">
        <f t="shared" si="13"/>
        <v>44835</v>
      </c>
      <c r="DS18" s="243">
        <f t="shared" si="13"/>
        <v>44866</v>
      </c>
      <c r="DT18" s="243">
        <f t="shared" si="13"/>
        <v>44896</v>
      </c>
      <c r="DU18" s="243">
        <f t="shared" si="13"/>
        <v>44927</v>
      </c>
      <c r="DV18" s="243">
        <f t="shared" si="13"/>
        <v>44958</v>
      </c>
      <c r="DW18" s="243">
        <f t="shared" si="13"/>
        <v>44986</v>
      </c>
      <c r="DX18" s="243">
        <f t="shared" si="13"/>
        <v>45017</v>
      </c>
      <c r="DY18" s="243">
        <f t="shared" si="13"/>
        <v>45047</v>
      </c>
      <c r="DZ18" s="243">
        <f t="shared" si="13"/>
        <v>45078</v>
      </c>
      <c r="EA18" s="243">
        <f t="shared" si="13"/>
        <v>45108</v>
      </c>
      <c r="EB18" s="243">
        <f t="shared" si="13"/>
        <v>45139</v>
      </c>
      <c r="EC18" s="243">
        <f t="shared" si="13"/>
        <v>45170</v>
      </c>
      <c r="ED18" s="243">
        <f t="shared" si="13"/>
        <v>45200</v>
      </c>
      <c r="EE18" s="243">
        <f t="shared" si="13"/>
        <v>45231</v>
      </c>
      <c r="EF18" s="243">
        <f t="shared" si="13"/>
        <v>45261</v>
      </c>
      <c r="EG18" s="243">
        <f t="shared" si="13"/>
        <v>45292</v>
      </c>
      <c r="EH18" s="243">
        <f t="shared" si="13"/>
        <v>45323</v>
      </c>
      <c r="EI18" s="243">
        <f t="shared" si="13"/>
        <v>45352</v>
      </c>
      <c r="EJ18" s="243">
        <f t="shared" si="13"/>
        <v>45383</v>
      </c>
      <c r="EK18" s="243">
        <f t="shared" si="13"/>
        <v>45413</v>
      </c>
      <c r="EL18" s="243">
        <f t="shared" si="13"/>
        <v>45444</v>
      </c>
      <c r="EM18" s="243">
        <f t="shared" si="13"/>
        <v>45474</v>
      </c>
      <c r="EN18" s="243">
        <f t="shared" si="13"/>
        <v>45505</v>
      </c>
      <c r="EO18" s="243">
        <f t="shared" si="13"/>
        <v>45536</v>
      </c>
      <c r="EP18" s="243">
        <f t="shared" si="13"/>
        <v>45566</v>
      </c>
      <c r="EQ18" s="243">
        <f t="shared" si="13"/>
        <v>45597</v>
      </c>
      <c r="ER18" s="243">
        <f t="shared" si="13"/>
        <v>45627</v>
      </c>
      <c r="ES18" s="243">
        <f t="shared" si="13"/>
        <v>45658</v>
      </c>
      <c r="ET18" s="243">
        <f t="shared" si="13"/>
        <v>45689</v>
      </c>
      <c r="EU18" s="243">
        <f t="shared" si="13"/>
        <v>45717</v>
      </c>
      <c r="EV18" s="243">
        <f t="shared" si="13"/>
        <v>45748</v>
      </c>
      <c r="EW18" s="243">
        <f t="shared" si="13"/>
        <v>45778</v>
      </c>
      <c r="EX18" s="243">
        <f t="shared" si="13"/>
        <v>45809</v>
      </c>
      <c r="EY18" s="243">
        <f t="shared" si="13"/>
        <v>45839</v>
      </c>
      <c r="EZ18" s="243">
        <f t="shared" si="13"/>
        <v>45870</v>
      </c>
      <c r="FA18" s="243">
        <f t="shared" si="13"/>
        <v>45901</v>
      </c>
      <c r="FB18" s="243">
        <f t="shared" si="13"/>
        <v>45931</v>
      </c>
      <c r="FC18" s="243">
        <f t="shared" si="13"/>
        <v>45962</v>
      </c>
      <c r="FD18" s="243">
        <f t="shared" si="13"/>
        <v>45992</v>
      </c>
      <c r="FE18" s="243">
        <f t="shared" si="13"/>
        <v>46023</v>
      </c>
      <c r="FF18" s="243">
        <f t="shared" si="13"/>
        <v>46054</v>
      </c>
      <c r="FG18" s="243">
        <f t="shared" si="13"/>
        <v>46082</v>
      </c>
      <c r="FH18" s="243">
        <f t="shared" si="13"/>
        <v>46113</v>
      </c>
      <c r="FI18" s="243">
        <f t="shared" si="13"/>
        <v>46143</v>
      </c>
      <c r="FJ18" s="243">
        <f t="shared" si="13"/>
        <v>46174</v>
      </c>
      <c r="FK18" s="243">
        <f t="shared" si="13"/>
        <v>46204</v>
      </c>
      <c r="FL18" s="243">
        <f t="shared" si="13"/>
        <v>46235</v>
      </c>
      <c r="FM18" s="243">
        <f t="shared" si="13"/>
        <v>46266</v>
      </c>
      <c r="FN18" s="243">
        <f t="shared" si="13"/>
        <v>46296</v>
      </c>
      <c r="FO18" s="243">
        <f t="shared" si="13"/>
        <v>46327</v>
      </c>
      <c r="FP18" s="243">
        <f t="shared" si="13"/>
        <v>46357</v>
      </c>
      <c r="FQ18" s="243">
        <f t="shared" si="13"/>
        <v>46388</v>
      </c>
      <c r="FR18" s="243">
        <f t="shared" si="13"/>
        <v>46419</v>
      </c>
      <c r="FS18" s="243">
        <f t="shared" si="13"/>
        <v>46447</v>
      </c>
      <c r="FT18" s="243">
        <f t="shared" si="13"/>
        <v>46478</v>
      </c>
      <c r="FU18" s="243">
        <f t="shared" si="13"/>
        <v>46508</v>
      </c>
      <c r="FV18" s="243">
        <f t="shared" si="13"/>
        <v>46539</v>
      </c>
      <c r="FW18" s="243">
        <f t="shared" si="13"/>
        <v>46569</v>
      </c>
      <c r="FX18" s="243">
        <f t="shared" si="13"/>
        <v>46600</v>
      </c>
      <c r="FY18" s="243">
        <f t="shared" ref="FY18:GA18" si="14">+FY2</f>
        <v>46631</v>
      </c>
      <c r="FZ18" s="243">
        <f t="shared" si="14"/>
        <v>46661</v>
      </c>
      <c r="GA18" s="243">
        <f t="shared" si="14"/>
        <v>46692</v>
      </c>
      <c r="GB18" s="243">
        <f t="shared" ref="GB18" si="15">+GB2</f>
        <v>46722</v>
      </c>
    </row>
    <row r="19" spans="2:184">
      <c r="B19" s="17" t="s">
        <v>74</v>
      </c>
      <c r="C19" s="21" t="s">
        <v>61</v>
      </c>
      <c r="D19" s="19" t="s">
        <v>68</v>
      </c>
      <c r="E19" s="241">
        <f>+'Monthly Interactions-$'!E19/'Monthly Interactions-Energy'!E19</f>
        <v>32.358610655688253</v>
      </c>
      <c r="F19" s="241">
        <f>+'Monthly Interactions-$'!F19/'Monthly Interactions-Energy'!F19</f>
        <v>31.175709793301404</v>
      </c>
      <c r="G19" s="241">
        <f>+'Monthly Interactions-$'!G19/'Monthly Interactions-Energy'!G19</f>
        <v>29.379738596716564</v>
      </c>
      <c r="H19" s="241">
        <f>+'Monthly Interactions-$'!H19/'Monthly Interactions-Energy'!H19</f>
        <v>29.281607628398</v>
      </c>
      <c r="I19" s="241">
        <f>+'Monthly Interactions-$'!I19/'Monthly Interactions-Energy'!I19</f>
        <v>28.608481200257742</v>
      </c>
      <c r="J19" s="241">
        <f>+'Monthly Interactions-$'!J19/'Monthly Interactions-Energy'!J19</f>
        <v>29.923109878685032</v>
      </c>
      <c r="K19" s="241">
        <f>+'Monthly Interactions-$'!K19/'Monthly Interactions-Energy'!K19</f>
        <v>36.383580628023296</v>
      </c>
      <c r="L19" s="241">
        <f>+'Monthly Interactions-$'!L19/'Monthly Interactions-Energy'!L19</f>
        <v>33.13821259819732</v>
      </c>
      <c r="M19" s="241">
        <f>+'Monthly Interactions-$'!M19/'Monthly Interactions-Energy'!M19</f>
        <v>27.744506768055217</v>
      </c>
      <c r="N19" s="241">
        <f>+'Monthly Interactions-$'!N19/'Monthly Interactions-Energy'!N19</f>
        <v>27.354087272337281</v>
      </c>
      <c r="O19" s="241">
        <f>+'Monthly Interactions-$'!O19/'Monthly Interactions-Energy'!O19</f>
        <v>27.133702516520842</v>
      </c>
      <c r="P19" s="241">
        <f>+'Monthly Interactions-$'!P19/'Monthly Interactions-Energy'!P19</f>
        <v>29.369706879243896</v>
      </c>
      <c r="Q19" s="241">
        <f>+'Monthly Interactions-$'!Q19/'Monthly Interactions-Energy'!Q19</f>
        <v>33.191944614243845</v>
      </c>
      <c r="R19" s="241">
        <f>+'Monthly Interactions-$'!R19/'Monthly Interactions-Energy'!R19</f>
        <v>32.467230154979354</v>
      </c>
      <c r="S19" s="241">
        <f>+'Monthly Interactions-$'!S19/'Monthly Interactions-Energy'!S19</f>
        <v>29.589014572675058</v>
      </c>
      <c r="T19" s="241">
        <f>+'Monthly Interactions-$'!T19/'Monthly Interactions-Energy'!T19</f>
        <v>29.776739136032276</v>
      </c>
      <c r="U19" s="241">
        <f>+'Monthly Interactions-$'!U19/'Monthly Interactions-Energy'!U19</f>
        <v>28.831428474583543</v>
      </c>
      <c r="V19" s="241">
        <f>+'Monthly Interactions-$'!V19/'Monthly Interactions-Energy'!V19</f>
        <v>30.777850612678115</v>
      </c>
      <c r="W19" s="241">
        <f>+'Monthly Interactions-$'!W19/'Monthly Interactions-Energy'!W19</f>
        <v>34.375863325237113</v>
      </c>
      <c r="X19" s="241">
        <f>+'Monthly Interactions-$'!X19/'Monthly Interactions-Energy'!X19</f>
        <v>33.973270464480279</v>
      </c>
      <c r="Y19" s="241">
        <f>+'Monthly Interactions-$'!Y19/'Monthly Interactions-Energy'!Y19</f>
        <v>28.596820121054975</v>
      </c>
      <c r="Z19" s="241">
        <f>+'Monthly Interactions-$'!Z19/'Monthly Interactions-Energy'!Z19</f>
        <v>27.925459584935609</v>
      </c>
      <c r="AA19" s="241">
        <f>+'Monthly Interactions-$'!AA19/'Monthly Interactions-Energy'!AA19</f>
        <v>27.856686235273852</v>
      </c>
      <c r="AB19" s="241">
        <f>+'Monthly Interactions-$'!AB19/'Monthly Interactions-Energy'!AB19</f>
        <v>30.029668109216654</v>
      </c>
      <c r="AC19" s="241">
        <f>+'Monthly Interactions-$'!AC19/'Monthly Interactions-Energy'!AC19</f>
        <v>33.311166685578904</v>
      </c>
      <c r="AD19" s="241">
        <f>+'Monthly Interactions-$'!AD19/'Monthly Interactions-Energy'!AD19</f>
        <v>33.893918808760397</v>
      </c>
      <c r="AE19" s="241">
        <f>+'Monthly Interactions-$'!AE19/'Monthly Interactions-Energy'!AE19</f>
        <v>31.261734003066127</v>
      </c>
      <c r="AF19" s="241">
        <f>+'Monthly Interactions-$'!AF19/'Monthly Interactions-Energy'!AF19</f>
        <v>30.398086576290254</v>
      </c>
      <c r="AG19" s="241">
        <f>+'Monthly Interactions-$'!AG19/'Monthly Interactions-Energy'!AG19</f>
        <v>29.680241271628695</v>
      </c>
      <c r="AH19" s="241">
        <f>+'Monthly Interactions-$'!AH19/'Monthly Interactions-Energy'!AH19</f>
        <v>33.038982010220494</v>
      </c>
      <c r="AI19" s="241">
        <f>+'Monthly Interactions-$'!AI19/'Monthly Interactions-Energy'!AI19</f>
        <v>36.573186908309211</v>
      </c>
      <c r="AJ19" s="241">
        <f>+'Monthly Interactions-$'!AJ19/'Monthly Interactions-Energy'!AJ19</f>
        <v>35.842494868034535</v>
      </c>
      <c r="AK19" s="241">
        <f>+'Monthly Interactions-$'!AK19/'Monthly Interactions-Energy'!AK19</f>
        <v>30.017810596037197</v>
      </c>
      <c r="AL19" s="241">
        <f>+'Monthly Interactions-$'!AL19/'Monthly Interactions-Energy'!AL19</f>
        <v>29.550136884915982</v>
      </c>
      <c r="AM19" s="241">
        <f>+'Monthly Interactions-$'!AM19/'Monthly Interactions-Energy'!AM19</f>
        <v>29.785351612127346</v>
      </c>
      <c r="AN19" s="241">
        <f>+'Monthly Interactions-$'!AN19/'Monthly Interactions-Energy'!AN19</f>
        <v>30.540615619205084</v>
      </c>
      <c r="AO19" s="241">
        <f>+'Monthly Interactions-$'!AO19/'Monthly Interactions-Energy'!AO19</f>
        <v>34.720100923125202</v>
      </c>
      <c r="AP19" s="241">
        <f>+'Monthly Interactions-$'!AP19/'Monthly Interactions-Energy'!AP19</f>
        <v>35.491434536903398</v>
      </c>
      <c r="AQ19" s="241">
        <f>+'Monthly Interactions-$'!AQ19/'Monthly Interactions-Energy'!AQ19</f>
        <v>32.755328277387463</v>
      </c>
      <c r="AR19" s="241">
        <f>+'Monthly Interactions-$'!AR19/'Monthly Interactions-Energy'!AR19</f>
        <v>31.562975575415201</v>
      </c>
      <c r="AS19" s="241">
        <f>+'Monthly Interactions-$'!AS19/'Monthly Interactions-Energy'!AS19</f>
        <v>31.137562288148732</v>
      </c>
      <c r="AT19" s="241">
        <f>+'Monthly Interactions-$'!AT19/'Monthly Interactions-Energy'!AT19</f>
        <v>34.629917885428362</v>
      </c>
      <c r="AU19" s="241">
        <f>+'Monthly Interactions-$'!AU19/'Monthly Interactions-Energy'!AU19</f>
        <v>37.598020114585282</v>
      </c>
      <c r="AV19" s="241">
        <f>+'Monthly Interactions-$'!AV19/'Monthly Interactions-Energy'!AV19</f>
        <v>38.22246199039612</v>
      </c>
      <c r="AW19" s="241">
        <f>+'Monthly Interactions-$'!AW19/'Monthly Interactions-Energy'!AW19</f>
        <v>31.327597686308792</v>
      </c>
      <c r="AX19" s="241">
        <f>+'Monthly Interactions-$'!AX19/'Monthly Interactions-Energy'!AX19</f>
        <v>30.335224110204354</v>
      </c>
      <c r="AY19" s="241">
        <f>+'Monthly Interactions-$'!AY19/'Monthly Interactions-Energy'!AY19</f>
        <v>30.988631719844044</v>
      </c>
      <c r="AZ19" s="241">
        <f>+'Monthly Interactions-$'!AZ19/'Monthly Interactions-Energy'!AZ19</f>
        <v>31.598407830491563</v>
      </c>
      <c r="BA19" s="241">
        <f>+'Monthly Interactions-$'!BA19/'Monthly Interactions-Energy'!BA19</f>
        <v>36.601834839523576</v>
      </c>
      <c r="BB19" s="241">
        <f>+'Monthly Interactions-$'!BB19/'Monthly Interactions-Energy'!BB19</f>
        <v>37.154862386528258</v>
      </c>
      <c r="BC19" s="241">
        <f>+'Monthly Interactions-$'!BC19/'Monthly Interactions-Energy'!BC19</f>
        <v>33.882150532647124</v>
      </c>
      <c r="BD19" s="241">
        <f>+'Monthly Interactions-$'!BD19/'Monthly Interactions-Energy'!BD19</f>
        <v>32.434436521549664</v>
      </c>
      <c r="BE19" s="241">
        <f>+'Monthly Interactions-$'!BE19/'Monthly Interactions-Energy'!BE19</f>
        <v>31.872912819714674</v>
      </c>
      <c r="BF19" s="241">
        <f>+'Monthly Interactions-$'!BF19/'Monthly Interactions-Energy'!BF19</f>
        <v>36.02567458609964</v>
      </c>
      <c r="BG19" s="241">
        <f>+'Monthly Interactions-$'!BG19/'Monthly Interactions-Energy'!BG19</f>
        <v>38.893596632328283</v>
      </c>
      <c r="BH19" s="241">
        <f>+'Monthly Interactions-$'!BH19/'Monthly Interactions-Energy'!BH19</f>
        <v>39.662798662777831</v>
      </c>
      <c r="BI19" s="241">
        <f>+'Monthly Interactions-$'!BI19/'Monthly Interactions-Energy'!BI19</f>
        <v>31.749091043046782</v>
      </c>
      <c r="BJ19" s="241">
        <f>+'Monthly Interactions-$'!BJ19/'Monthly Interactions-Energy'!BJ19</f>
        <v>31.447110043608376</v>
      </c>
      <c r="BK19" s="241">
        <f>+'Monthly Interactions-$'!BK19/'Monthly Interactions-Energy'!BK19</f>
        <v>31.939643361111397</v>
      </c>
      <c r="BL19" s="241">
        <f>+'Monthly Interactions-$'!BL19/'Monthly Interactions-Energy'!BL19</f>
        <v>33.282431571539064</v>
      </c>
      <c r="BM19" s="241">
        <f>+'Monthly Interactions-$'!BM19/'Monthly Interactions-Energy'!BM19</f>
        <v>38.368950617572651</v>
      </c>
      <c r="BN19" s="241">
        <f>+'Monthly Interactions-$'!BN19/'Monthly Interactions-Energy'!BN19</f>
        <v>38.968181546023501</v>
      </c>
      <c r="BO19" s="241">
        <f>+'Monthly Interactions-$'!BO19/'Monthly Interactions-Energy'!BO19</f>
        <v>35.602863954434603</v>
      </c>
      <c r="BP19" s="241">
        <f>+'Monthly Interactions-$'!BP19/'Monthly Interactions-Energy'!BP19</f>
        <v>34.754352250629694</v>
      </c>
      <c r="BQ19" s="241">
        <f>+'Monthly Interactions-$'!BQ19/'Monthly Interactions-Energy'!BQ19</f>
        <v>34.12192744898487</v>
      </c>
      <c r="BR19" s="241">
        <f>+'Monthly Interactions-$'!BR19/'Monthly Interactions-Energy'!BR19</f>
        <v>38.569157343859651</v>
      </c>
      <c r="BS19" s="241">
        <f>+'Monthly Interactions-$'!BS19/'Monthly Interactions-Energy'!BS19</f>
        <v>42.983190624568842</v>
      </c>
      <c r="BT19" s="241">
        <f>+'Monthly Interactions-$'!BT19/'Monthly Interactions-Energy'!BT19</f>
        <v>43.370671118147136</v>
      </c>
      <c r="BU19" s="241">
        <f>+'Monthly Interactions-$'!BU19/'Monthly Interactions-Energy'!BU19</f>
        <v>35.249360907367212</v>
      </c>
      <c r="BV19" s="241">
        <f>+'Monthly Interactions-$'!BV19/'Monthly Interactions-Energy'!BV19</f>
        <v>34.524256592912153</v>
      </c>
      <c r="BW19" s="241">
        <f>+'Monthly Interactions-$'!BW19/'Monthly Interactions-Energy'!BW19</f>
        <v>35.401794751256574</v>
      </c>
      <c r="BX19" s="241">
        <f>+'Monthly Interactions-$'!BX19/'Monthly Interactions-Energy'!BX19</f>
        <v>37.300644410100006</v>
      </c>
      <c r="BY19" s="241">
        <f>+'Monthly Interactions-$'!BY19/'Monthly Interactions-Energy'!BY19</f>
        <v>41.919835359040775</v>
      </c>
      <c r="BZ19" s="241">
        <f>+'Monthly Interactions-$'!BZ19/'Monthly Interactions-Energy'!BZ19</f>
        <v>43.248210156298498</v>
      </c>
      <c r="CA19" s="241">
        <f>+'Monthly Interactions-$'!CA19/'Monthly Interactions-Energy'!CA19</f>
        <v>40.675230539513258</v>
      </c>
      <c r="CB19" s="241">
        <f>+'Monthly Interactions-$'!CB19/'Monthly Interactions-Energy'!CB19</f>
        <v>40.557682045768367</v>
      </c>
      <c r="CC19" s="241">
        <f>+'Monthly Interactions-$'!CC19/'Monthly Interactions-Energy'!CC19</f>
        <v>40.384734345343141</v>
      </c>
      <c r="CD19" s="241">
        <f>+'Monthly Interactions-$'!CD19/'Monthly Interactions-Energy'!CD19</f>
        <v>45.912451600617175</v>
      </c>
      <c r="CE19" s="241">
        <f>+'Monthly Interactions-$'!CE19/'Monthly Interactions-Energy'!CE19</f>
        <v>54.518355606607983</v>
      </c>
      <c r="CF19" s="241">
        <f>+'Monthly Interactions-$'!CF19/'Monthly Interactions-Energy'!CF19</f>
        <v>55.351080019545115</v>
      </c>
      <c r="CG19" s="241">
        <f>+'Monthly Interactions-$'!CG19/'Monthly Interactions-Energy'!CG19</f>
        <v>45.500235300546315</v>
      </c>
      <c r="CH19" s="241">
        <f>+'Monthly Interactions-$'!CH19/'Monthly Interactions-Energy'!CH19</f>
        <v>45.299646956732431</v>
      </c>
      <c r="CI19" s="241">
        <f>+'Monthly Interactions-$'!CI19/'Monthly Interactions-Energy'!CI19</f>
        <v>45.964206275823685</v>
      </c>
      <c r="CJ19" s="241">
        <f>+'Monthly Interactions-$'!CJ19/'Monthly Interactions-Energy'!CJ19</f>
        <v>49.445326585119005</v>
      </c>
      <c r="CK19" s="241">
        <f>+'Monthly Interactions-$'!CK19/'Monthly Interactions-Energy'!CK19</f>
        <v>53.023579767296212</v>
      </c>
      <c r="CL19" s="241">
        <f>+'Monthly Interactions-$'!CL19/'Monthly Interactions-Energy'!CL19</f>
        <v>53.930320768858572</v>
      </c>
      <c r="CM19" s="241">
        <f>+'Monthly Interactions-$'!CM19/'Monthly Interactions-Energy'!CM19</f>
        <v>51.726767548720026</v>
      </c>
      <c r="CN19" s="241">
        <f>+'Monthly Interactions-$'!CN19/'Monthly Interactions-Energy'!CN19</f>
        <v>51.026170663541869</v>
      </c>
      <c r="CO19" s="241">
        <f>+'Monthly Interactions-$'!CO19/'Monthly Interactions-Energy'!CO19</f>
        <v>50.771137408230757</v>
      </c>
      <c r="CP19" s="241">
        <f>+'Monthly Interactions-$'!CP19/'Monthly Interactions-Energy'!CP19</f>
        <v>59.736407255930281</v>
      </c>
      <c r="CQ19" s="241">
        <f>+'Monthly Interactions-$'!CQ19/'Monthly Interactions-Energy'!CQ19</f>
        <v>69.871655607622486</v>
      </c>
      <c r="CR19" s="241">
        <f>+'Monthly Interactions-$'!CR19/'Monthly Interactions-Energy'!CR19</f>
        <v>68.74205444517014</v>
      </c>
      <c r="CS19" s="241">
        <f>+'Monthly Interactions-$'!CS19/'Monthly Interactions-Energy'!CS19</f>
        <v>57.897293537178292</v>
      </c>
      <c r="CT19" s="241">
        <f>+'Monthly Interactions-$'!CT19/'Monthly Interactions-Energy'!CT19</f>
        <v>55.641610815135365</v>
      </c>
      <c r="CU19" s="241">
        <f>+'Monthly Interactions-$'!CU19/'Monthly Interactions-Energy'!CU19</f>
        <v>55.649058022883018</v>
      </c>
      <c r="CV19" s="241">
        <f>+'Monthly Interactions-$'!CV19/'Monthly Interactions-Energy'!CV19</f>
        <v>60.73788344697298</v>
      </c>
      <c r="CW19" s="241">
        <f>+'Monthly Interactions-$'!CW19/'Monthly Interactions-Energy'!CW19</f>
        <v>63.365014240274206</v>
      </c>
      <c r="CX19" s="241">
        <f>+'Monthly Interactions-$'!CX19/'Monthly Interactions-Energy'!CX19</f>
        <v>65.800897205492987</v>
      </c>
      <c r="CY19" s="241">
        <f>+'Monthly Interactions-$'!CY19/'Monthly Interactions-Energy'!CY19</f>
        <v>61.889273460733449</v>
      </c>
      <c r="CZ19" s="241">
        <f>+'Monthly Interactions-$'!CZ19/'Monthly Interactions-Energy'!CZ19</f>
        <v>61.554193522997608</v>
      </c>
      <c r="DA19" s="241">
        <f>+'Monthly Interactions-$'!DA19/'Monthly Interactions-Energy'!DA19</f>
        <v>58.994314408917269</v>
      </c>
      <c r="DB19" s="241">
        <f>+'Monthly Interactions-$'!DB19/'Monthly Interactions-Energy'!DB19</f>
        <v>70.157696355993821</v>
      </c>
      <c r="DC19" s="241">
        <f>+'Monthly Interactions-$'!DC19/'Monthly Interactions-Energy'!DC19</f>
        <v>78.728040849195935</v>
      </c>
      <c r="DD19" s="241">
        <f>+'Monthly Interactions-$'!DD19/'Monthly Interactions-Energy'!DD19</f>
        <v>78.035747783330351</v>
      </c>
      <c r="DE19" s="241">
        <f>+'Monthly Interactions-$'!DE19/'Monthly Interactions-Energy'!DE19</f>
        <v>63.169996011544207</v>
      </c>
      <c r="DF19" s="241">
        <f>+'Monthly Interactions-$'!DF19/'Monthly Interactions-Energy'!DF19</f>
        <v>58.845332103671367</v>
      </c>
      <c r="DG19" s="241">
        <f>+'Monthly Interactions-$'!DG19/'Monthly Interactions-Energy'!DG19</f>
        <v>60.313250650000221</v>
      </c>
      <c r="DH19" s="241">
        <f>+'Monthly Interactions-$'!DH19/'Monthly Interactions-Energy'!DH19</f>
        <v>64.868116535907788</v>
      </c>
      <c r="DI19" s="241">
        <f>+'Monthly Interactions-$'!DI19/'Monthly Interactions-Energy'!DI19</f>
        <v>66.135810502744008</v>
      </c>
      <c r="DJ19" s="241">
        <f>+'Monthly Interactions-$'!DJ19/'Monthly Interactions-Energy'!DJ19</f>
        <v>66.670404374715844</v>
      </c>
      <c r="DK19" s="241">
        <f>+'Monthly Interactions-$'!DK19/'Monthly Interactions-Energy'!DK19</f>
        <v>63.338105328859903</v>
      </c>
      <c r="DL19" s="241">
        <f>+'Monthly Interactions-$'!DL19/'Monthly Interactions-Energy'!DL19</f>
        <v>60.985806990327475</v>
      </c>
      <c r="DM19" s="241">
        <f>+'Monthly Interactions-$'!DM19/'Monthly Interactions-Energy'!DM19</f>
        <v>60.566013113671346</v>
      </c>
      <c r="DN19" s="241">
        <f>+'Monthly Interactions-$'!DN19/'Monthly Interactions-Energy'!DN19</f>
        <v>72.394404177732383</v>
      </c>
      <c r="DO19" s="241">
        <f>+'Monthly Interactions-$'!DO19/'Monthly Interactions-Energy'!DO19</f>
        <v>78.419779566008998</v>
      </c>
      <c r="DP19" s="241">
        <f>+'Monthly Interactions-$'!DP19/'Monthly Interactions-Energy'!DP19</f>
        <v>79.332699882672671</v>
      </c>
      <c r="DQ19" s="241">
        <f>+'Monthly Interactions-$'!DQ19/'Monthly Interactions-Energy'!DQ19</f>
        <v>65.195829441888975</v>
      </c>
      <c r="DR19" s="241">
        <f>+'Monthly Interactions-$'!DR19/'Monthly Interactions-Energy'!DR19</f>
        <v>61.192078458010357</v>
      </c>
      <c r="DS19" s="241">
        <f>+'Monthly Interactions-$'!DS19/'Monthly Interactions-Energy'!DS19</f>
        <v>62.725895789979432</v>
      </c>
      <c r="DT19" s="241">
        <f>+'Monthly Interactions-$'!DT19/'Monthly Interactions-Energy'!DT19</f>
        <v>65.595295433859221</v>
      </c>
      <c r="DU19" s="241">
        <f>+'Monthly Interactions-$'!DU19/'Monthly Interactions-Energy'!DU19</f>
        <v>67.743017703086778</v>
      </c>
      <c r="DV19" s="241">
        <f>+'Monthly Interactions-$'!DV19/'Monthly Interactions-Energy'!DV19</f>
        <v>68.019940805368677</v>
      </c>
      <c r="DW19" s="241">
        <f>+'Monthly Interactions-$'!DW19/'Monthly Interactions-Energy'!DW19</f>
        <v>65.029430775509312</v>
      </c>
      <c r="DX19" s="241">
        <f>+'Monthly Interactions-$'!DX19/'Monthly Interactions-Energy'!DX19</f>
        <v>61.666590957292392</v>
      </c>
      <c r="DY19" s="241">
        <f>+'Monthly Interactions-$'!DY19/'Monthly Interactions-Energy'!DY19</f>
        <v>63.562880617629574</v>
      </c>
      <c r="DZ19" s="241">
        <f>+'Monthly Interactions-$'!DZ19/'Monthly Interactions-Energy'!DZ19</f>
        <v>73.47346798108569</v>
      </c>
      <c r="EA19" s="241">
        <f>+'Monthly Interactions-$'!EA19/'Monthly Interactions-Energy'!EA19</f>
        <v>78.158807231522871</v>
      </c>
      <c r="EB19" s="241">
        <f>+'Monthly Interactions-$'!EB19/'Monthly Interactions-Energy'!EB19</f>
        <v>79.796572862323131</v>
      </c>
      <c r="EC19" s="241">
        <f>+'Monthly Interactions-$'!EC19/'Monthly Interactions-Energy'!EC19</f>
        <v>64.859216517303395</v>
      </c>
      <c r="ED19" s="241">
        <f>+'Monthly Interactions-$'!ED19/'Monthly Interactions-Energy'!ED19</f>
        <v>63.193954642360708</v>
      </c>
      <c r="EE19" s="241">
        <f>+'Monthly Interactions-$'!EE19/'Monthly Interactions-Energy'!EE19</f>
        <v>62.407258360378158</v>
      </c>
      <c r="EF19" s="241">
        <f>+'Monthly Interactions-$'!EF19/'Monthly Interactions-Energy'!EF19</f>
        <v>65.041356310403373</v>
      </c>
      <c r="EG19" s="241">
        <f>+'Monthly Interactions-$'!EG19/'Monthly Interactions-Energy'!EG19</f>
        <v>67.809199665745808</v>
      </c>
      <c r="EH19" s="241">
        <f>+'Monthly Interactions-$'!EH19/'Monthly Interactions-Energy'!EH19</f>
        <v>69.755890039138947</v>
      </c>
      <c r="EI19" s="241">
        <f>+'Monthly Interactions-$'!EI19/'Monthly Interactions-Energy'!EI19</f>
        <v>64.280829619244031</v>
      </c>
      <c r="EJ19" s="241">
        <f>+'Monthly Interactions-$'!EJ19/'Monthly Interactions-Energy'!EJ19</f>
        <v>63.79200891178143</v>
      </c>
      <c r="EK19" s="241">
        <f>+'Monthly Interactions-$'!EK19/'Monthly Interactions-Energy'!EK19</f>
        <v>63.814044734415681</v>
      </c>
      <c r="EL19" s="241">
        <f>+'Monthly Interactions-$'!EL19/'Monthly Interactions-Energy'!EL19</f>
        <v>70.984811075059</v>
      </c>
      <c r="EM19" s="241">
        <f>+'Monthly Interactions-$'!EM19/'Monthly Interactions-Energy'!EM19</f>
        <v>81.163372134213915</v>
      </c>
      <c r="EN19" s="241">
        <f>+'Monthly Interactions-$'!EN19/'Monthly Interactions-Energy'!EN19</f>
        <v>82.434869299725605</v>
      </c>
      <c r="EO19" s="241">
        <f>+'Monthly Interactions-$'!EO19/'Monthly Interactions-Energy'!EO19</f>
        <v>67.473017761102128</v>
      </c>
      <c r="EP19" s="241">
        <f>+'Monthly Interactions-$'!EP19/'Monthly Interactions-Energy'!EP19</f>
        <v>64.159650450902689</v>
      </c>
      <c r="EQ19" s="241">
        <f>+'Monthly Interactions-$'!EQ19/'Monthly Interactions-Energy'!EQ19</f>
        <v>62.723418023157414</v>
      </c>
      <c r="ER19" s="241">
        <f>+'Monthly Interactions-$'!ER19/'Monthly Interactions-Energy'!ER19</f>
        <v>67.530677202776118</v>
      </c>
      <c r="ES19" s="241">
        <f>+'Monthly Interactions-$'!ES19/'Monthly Interactions-Energy'!ES19</f>
        <v>71.136122041652911</v>
      </c>
      <c r="ET19" s="241">
        <f>+'Monthly Interactions-$'!ET19/'Monthly Interactions-Energy'!ET19</f>
        <v>71.593178468023709</v>
      </c>
      <c r="EU19" s="241">
        <f>+'Monthly Interactions-$'!EU19/'Monthly Interactions-Energy'!EU19</f>
        <v>66.966283590926182</v>
      </c>
      <c r="EV19" s="241">
        <f>+'Monthly Interactions-$'!EV19/'Monthly Interactions-Energy'!EV19</f>
        <v>66.648682944654411</v>
      </c>
      <c r="EW19" s="241">
        <f>+'Monthly Interactions-$'!EW19/'Monthly Interactions-Energy'!EW19</f>
        <v>65.189318115876361</v>
      </c>
      <c r="EX19" s="241">
        <f>+'Monthly Interactions-$'!EX19/'Monthly Interactions-Energy'!EX19</f>
        <v>74.068155979320835</v>
      </c>
      <c r="EY19" s="241">
        <f>+'Monthly Interactions-$'!EY19/'Monthly Interactions-Energy'!EY19</f>
        <v>84.855745054068265</v>
      </c>
      <c r="EZ19" s="241">
        <f>+'Monthly Interactions-$'!EZ19/'Monthly Interactions-Energy'!EZ19</f>
        <v>83.049786123378368</v>
      </c>
      <c r="FA19" s="241">
        <f>+'Monthly Interactions-$'!FA19/'Monthly Interactions-Energy'!FA19</f>
        <v>71.089683817264017</v>
      </c>
      <c r="FB19" s="241">
        <f>+'Monthly Interactions-$'!FB19/'Monthly Interactions-Energy'!FB19</f>
        <v>68.285595275545006</v>
      </c>
      <c r="FC19" s="241">
        <f>+'Monthly Interactions-$'!FC19/'Monthly Interactions-Energy'!FC19</f>
        <v>63.841167622528239</v>
      </c>
      <c r="FD19" s="241">
        <f>+'Monthly Interactions-$'!FD19/'Monthly Interactions-Energy'!FD19</f>
        <v>71.317303924083049</v>
      </c>
      <c r="FE19" s="241">
        <f>+'Monthly Interactions-$'!FE19/'Monthly Interactions-Energy'!FE19</f>
        <v>74.014457384256147</v>
      </c>
      <c r="FF19" s="241">
        <f>+'Monthly Interactions-$'!FF19/'Monthly Interactions-Energy'!FF19</f>
        <v>75.234174998886488</v>
      </c>
      <c r="FG19" s="241">
        <f>+'Monthly Interactions-$'!FG19/'Monthly Interactions-Energy'!FG19</f>
        <v>71.766273225620608</v>
      </c>
      <c r="FH19" s="241">
        <f>+'Monthly Interactions-$'!FH19/'Monthly Interactions-Energy'!FH19</f>
        <v>70.028872861281641</v>
      </c>
      <c r="FI19" s="241">
        <f>+'Monthly Interactions-$'!FI19/'Monthly Interactions-Energy'!FI19</f>
        <v>68.932168327719964</v>
      </c>
      <c r="FJ19" s="241">
        <f>+'Monthly Interactions-$'!FJ19/'Monthly Interactions-Energy'!FJ19</f>
        <v>80.211306135487817</v>
      </c>
      <c r="FK19" s="241">
        <f>+'Monthly Interactions-$'!FK19/'Monthly Interactions-Energy'!FK19</f>
        <v>89.572209533883935</v>
      </c>
      <c r="FL19" s="241">
        <f>+'Monthly Interactions-$'!FL19/'Monthly Interactions-Energy'!FL19</f>
        <v>87.153978931566883</v>
      </c>
      <c r="FM19" s="241">
        <f>+'Monthly Interactions-$'!FM19/'Monthly Interactions-Energy'!FM19</f>
        <v>75.261409602591257</v>
      </c>
      <c r="FN19" s="241">
        <f>+'Monthly Interactions-$'!FN19/'Monthly Interactions-Energy'!FN19</f>
        <v>70.457869619146251</v>
      </c>
      <c r="FO19" s="241">
        <f>+'Monthly Interactions-$'!FO19/'Monthly Interactions-Energy'!FO19</f>
        <v>68.705080621703345</v>
      </c>
      <c r="FP19" s="241">
        <f>+'Monthly Interactions-$'!FP19/'Monthly Interactions-Energy'!FP19</f>
        <v>75.780310625402151</v>
      </c>
      <c r="FQ19" s="241">
        <f>+'Monthly Interactions-$'!FQ19/'Monthly Interactions-Energy'!FQ19</f>
        <v>77.14747981330828</v>
      </c>
      <c r="FR19" s="241">
        <f>+'Monthly Interactions-$'!FR19/'Monthly Interactions-Energy'!FR19</f>
        <v>79.083571202771694</v>
      </c>
      <c r="FS19" s="241">
        <f>+'Monthly Interactions-$'!FS19/'Monthly Interactions-Energy'!FS19</f>
        <v>77.17322802548459</v>
      </c>
      <c r="FT19" s="241">
        <f>+'Monthly Interactions-$'!FT19/'Monthly Interactions-Energy'!FT19</f>
        <v>74.275252052597082</v>
      </c>
      <c r="FU19" s="241">
        <f>+'Monthly Interactions-$'!FU19/'Monthly Interactions-Energy'!FU19</f>
        <v>72.681623850318928</v>
      </c>
      <c r="FV19" s="241">
        <f>+'Monthly Interactions-$'!FV19/'Monthly Interactions-Energy'!FV19</f>
        <v>84.908869421334728</v>
      </c>
      <c r="FW19" s="241">
        <f>+'Monthly Interactions-$'!FW19/'Monthly Interactions-Energy'!FW19</f>
        <v>90.180218635168259</v>
      </c>
      <c r="FX19" s="241">
        <f>+'Monthly Interactions-$'!FX19/'Monthly Interactions-Energy'!FX19</f>
        <v>91.022775978387216</v>
      </c>
      <c r="FY19" s="241">
        <f>+'Monthly Interactions-$'!FY19/'Monthly Interactions-Energy'!FY19</f>
        <v>77.575135499499837</v>
      </c>
      <c r="FZ19" s="241">
        <f>+'Monthly Interactions-$'!FZ19/'Monthly Interactions-Energy'!FZ19</f>
        <v>72.982438076201561</v>
      </c>
      <c r="GA19" s="241">
        <f>+'Monthly Interactions-$'!GA19/'Monthly Interactions-Energy'!GA19</f>
        <v>73.935406497413823</v>
      </c>
      <c r="GB19" s="241">
        <f>+'Monthly Interactions-$'!GB19/'Monthly Interactions-Energy'!GB19</f>
        <v>80.051636105861007</v>
      </c>
    </row>
    <row r="20" spans="2:184">
      <c r="B20" s="17" t="s">
        <v>74</v>
      </c>
      <c r="C20" s="21" t="s">
        <v>61</v>
      </c>
      <c r="D20" s="19" t="s">
        <v>69</v>
      </c>
      <c r="E20" s="241">
        <f>+'Monthly Interactions-$'!E20/'Monthly Interactions-Energy'!E20</f>
        <v>30.418314344993373</v>
      </c>
      <c r="F20" s="241">
        <f>+'Monthly Interactions-$'!F20/'Monthly Interactions-Energy'!F20</f>
        <v>30.811661575976181</v>
      </c>
      <c r="G20" s="241">
        <f>+'Monthly Interactions-$'!G20/'Monthly Interactions-Energy'!G20</f>
        <v>28.452398587939811</v>
      </c>
      <c r="H20" s="241">
        <f>+'Monthly Interactions-$'!H20/'Monthly Interactions-Energy'!H20</f>
        <v>27.567441392639363</v>
      </c>
      <c r="I20" s="241">
        <f>+'Monthly Interactions-$'!I20/'Monthly Interactions-Energy'!I20</f>
        <v>26.595457292835647</v>
      </c>
      <c r="J20" s="241">
        <f>+'Monthly Interactions-$'!J20/'Monthly Interactions-Energy'!J20</f>
        <v>29.05538950540469</v>
      </c>
      <c r="K20" s="241">
        <f>+'Monthly Interactions-$'!K20/'Monthly Interactions-Energy'!K20</f>
        <v>32.57297231302249</v>
      </c>
      <c r="L20" s="241">
        <f>+'Monthly Interactions-$'!L20/'Monthly Interactions-Energy'!L20</f>
        <v>31.327382315552871</v>
      </c>
      <c r="M20" s="241">
        <f>+'Monthly Interactions-$'!M20/'Monthly Interactions-Energy'!M20</f>
        <v>26.681557822365452</v>
      </c>
      <c r="N20" s="241">
        <f>+'Monthly Interactions-$'!N20/'Monthly Interactions-Energy'!N20</f>
        <v>26.715297697693956</v>
      </c>
      <c r="O20" s="241">
        <f>+'Monthly Interactions-$'!O20/'Monthly Interactions-Energy'!O20</f>
        <v>26.50225968776261</v>
      </c>
      <c r="P20" s="241">
        <f>+'Monthly Interactions-$'!P20/'Monthly Interactions-Energy'!P20</f>
        <v>27.812210615291111</v>
      </c>
      <c r="Q20" s="241">
        <f>+'Monthly Interactions-$'!Q20/'Monthly Interactions-Energy'!Q20</f>
        <v>30.404269522699167</v>
      </c>
      <c r="R20" s="241">
        <f>+'Monthly Interactions-$'!R20/'Monthly Interactions-Energy'!R20</f>
        <v>30.869544833835491</v>
      </c>
      <c r="S20" s="241">
        <f>+'Monthly Interactions-$'!S20/'Monthly Interactions-Energy'!S20</f>
        <v>26.969438079721122</v>
      </c>
      <c r="T20" s="241">
        <f>+'Monthly Interactions-$'!T20/'Monthly Interactions-Energy'!T20</f>
        <v>27.370760913795976</v>
      </c>
      <c r="U20" s="241">
        <f>+'Monthly Interactions-$'!U20/'Monthly Interactions-Energy'!U20</f>
        <v>26.49620780000102</v>
      </c>
      <c r="V20" s="241">
        <f>+'Monthly Interactions-$'!V20/'Monthly Interactions-Energy'!V20</f>
        <v>30.387445612002395</v>
      </c>
      <c r="W20" s="241">
        <f>+'Monthly Interactions-$'!W20/'Monthly Interactions-Energy'!W20</f>
        <v>32.903902275776687</v>
      </c>
      <c r="X20" s="241">
        <f>+'Monthly Interactions-$'!X20/'Monthly Interactions-Energy'!X20</f>
        <v>31.968147494182571</v>
      </c>
      <c r="Y20" s="241">
        <f>+'Monthly Interactions-$'!Y20/'Monthly Interactions-Energy'!Y20</f>
        <v>26.520091643735114</v>
      </c>
      <c r="Z20" s="241">
        <f>+'Monthly Interactions-$'!Z20/'Monthly Interactions-Energy'!Z20</f>
        <v>26.687718176040782</v>
      </c>
      <c r="AA20" s="241">
        <f>+'Monthly Interactions-$'!AA20/'Monthly Interactions-Energy'!AA20</f>
        <v>27.078435069062397</v>
      </c>
      <c r="AB20" s="241">
        <f>+'Monthly Interactions-$'!AB20/'Monthly Interactions-Energy'!AB20</f>
        <v>27.711401082650802</v>
      </c>
      <c r="AC20" s="241">
        <f>+'Monthly Interactions-$'!AC20/'Monthly Interactions-Energy'!AC20</f>
        <v>31.636538349177648</v>
      </c>
      <c r="AD20" s="241">
        <f>+'Monthly Interactions-$'!AD20/'Monthly Interactions-Energy'!AD20</f>
        <v>32.037598403700279</v>
      </c>
      <c r="AE20" s="241">
        <f>+'Monthly Interactions-$'!AE20/'Monthly Interactions-Energy'!AE20</f>
        <v>28.207130214109018</v>
      </c>
      <c r="AF20" s="241">
        <f>+'Monthly Interactions-$'!AF20/'Monthly Interactions-Energy'!AF20</f>
        <v>28.640732880673539</v>
      </c>
      <c r="AG20" s="241">
        <f>+'Monthly Interactions-$'!AG20/'Monthly Interactions-Energy'!AG20</f>
        <v>28.16044019352525</v>
      </c>
      <c r="AH20" s="241">
        <f>+'Monthly Interactions-$'!AH20/'Monthly Interactions-Energy'!AH20</f>
        <v>32.223697911808401</v>
      </c>
      <c r="AI20" s="241">
        <f>+'Monthly Interactions-$'!AI20/'Monthly Interactions-Energy'!AI20</f>
        <v>35.026493578867509</v>
      </c>
      <c r="AJ20" s="241">
        <f>+'Monthly Interactions-$'!AJ20/'Monthly Interactions-Energy'!AJ20</f>
        <v>33.944583763817988</v>
      </c>
      <c r="AK20" s="241">
        <f>+'Monthly Interactions-$'!AK20/'Monthly Interactions-Energy'!AK20</f>
        <v>28.15003572751813</v>
      </c>
      <c r="AL20" s="241">
        <f>+'Monthly Interactions-$'!AL20/'Monthly Interactions-Energy'!AL20</f>
        <v>28.310291427520593</v>
      </c>
      <c r="AM20" s="241">
        <f>+'Monthly Interactions-$'!AM20/'Monthly Interactions-Energy'!AM20</f>
        <v>28.601877575267363</v>
      </c>
      <c r="AN20" s="241">
        <f>+'Monthly Interactions-$'!AN20/'Monthly Interactions-Energy'!AN20</f>
        <v>29.017865050321841</v>
      </c>
      <c r="AO20" s="241">
        <f>+'Monthly Interactions-$'!AO20/'Monthly Interactions-Energy'!AO20</f>
        <v>33.99378338562925</v>
      </c>
      <c r="AP20" s="241">
        <f>+'Monthly Interactions-$'!AP20/'Monthly Interactions-Energy'!AP20</f>
        <v>34.286281859685126</v>
      </c>
      <c r="AQ20" s="241">
        <f>+'Monthly Interactions-$'!AQ20/'Monthly Interactions-Energy'!AQ20</f>
        <v>29.862073597324144</v>
      </c>
      <c r="AR20" s="241">
        <f>+'Monthly Interactions-$'!AR20/'Monthly Interactions-Energy'!AR20</f>
        <v>30.33839563016457</v>
      </c>
      <c r="AS20" s="241">
        <f>+'Monthly Interactions-$'!AS20/'Monthly Interactions-Energy'!AS20</f>
        <v>29.784664210484411</v>
      </c>
      <c r="AT20" s="241">
        <f>+'Monthly Interactions-$'!AT20/'Monthly Interactions-Energy'!AT20</f>
        <v>33.963110294382588</v>
      </c>
      <c r="AU20" s="241">
        <f>+'Monthly Interactions-$'!AU20/'Monthly Interactions-Energy'!AU20</f>
        <v>37.769301187908688</v>
      </c>
      <c r="AV20" s="241">
        <f>+'Monthly Interactions-$'!AV20/'Monthly Interactions-Energy'!AV20</f>
        <v>36.513609494867467</v>
      </c>
      <c r="AW20" s="241">
        <f>+'Monthly Interactions-$'!AW20/'Monthly Interactions-Energy'!AW20</f>
        <v>30.530163410325812</v>
      </c>
      <c r="AX20" s="241">
        <f>+'Monthly Interactions-$'!AX20/'Monthly Interactions-Energy'!AX20</f>
        <v>30.225149392128579</v>
      </c>
      <c r="AY20" s="241">
        <f>+'Monthly Interactions-$'!AY20/'Monthly Interactions-Energy'!AY20</f>
        <v>30.649923653770106</v>
      </c>
      <c r="AZ20" s="241">
        <f>+'Monthly Interactions-$'!AZ20/'Monthly Interactions-Energy'!AZ20</f>
        <v>30.781534613257882</v>
      </c>
      <c r="BA20" s="241">
        <f>+'Monthly Interactions-$'!BA20/'Monthly Interactions-Energy'!BA20</f>
        <v>35.142550779655316</v>
      </c>
      <c r="BB20" s="241">
        <f>+'Monthly Interactions-$'!BB20/'Monthly Interactions-Energy'!BB20</f>
        <v>35.758405730994347</v>
      </c>
      <c r="BC20" s="241">
        <f>+'Monthly Interactions-$'!BC20/'Monthly Interactions-Energy'!BC20</f>
        <v>31.392483739643474</v>
      </c>
      <c r="BD20" s="241">
        <f>+'Monthly Interactions-$'!BD20/'Monthly Interactions-Energy'!BD20</f>
        <v>31.919127530446826</v>
      </c>
      <c r="BE20" s="241">
        <f>+'Monthly Interactions-$'!BE20/'Monthly Interactions-Energy'!BE20</f>
        <v>30.340534401816168</v>
      </c>
      <c r="BF20" s="241">
        <f>+'Monthly Interactions-$'!BF20/'Monthly Interactions-Energy'!BF20</f>
        <v>34.98691307965143</v>
      </c>
      <c r="BG20" s="241">
        <f>+'Monthly Interactions-$'!BG20/'Monthly Interactions-Energy'!BG20</f>
        <v>38.727186543102228</v>
      </c>
      <c r="BH20" s="241">
        <f>+'Monthly Interactions-$'!BH20/'Monthly Interactions-Energy'!BH20</f>
        <v>37.139297209706939</v>
      </c>
      <c r="BI20" s="241">
        <f>+'Monthly Interactions-$'!BI20/'Monthly Interactions-Energy'!BI20</f>
        <v>30.75059794420314</v>
      </c>
      <c r="BJ20" s="241">
        <f>+'Monthly Interactions-$'!BJ20/'Monthly Interactions-Energy'!BJ20</f>
        <v>30.949227856555286</v>
      </c>
      <c r="BK20" s="241">
        <f>+'Monthly Interactions-$'!BK20/'Monthly Interactions-Energy'!BK20</f>
        <v>31.365160551318329</v>
      </c>
      <c r="BL20" s="241">
        <f>+'Monthly Interactions-$'!BL20/'Monthly Interactions-Energy'!BL20</f>
        <v>33.198827893047394</v>
      </c>
      <c r="BM20" s="241">
        <f>+'Monthly Interactions-$'!BM20/'Monthly Interactions-Energy'!BM20</f>
        <v>36.81079535978477</v>
      </c>
      <c r="BN20" s="241">
        <f>+'Monthly Interactions-$'!BN20/'Monthly Interactions-Energy'!BN20</f>
        <v>37.593963891339399</v>
      </c>
      <c r="BO20" s="241">
        <f>+'Monthly Interactions-$'!BO20/'Monthly Interactions-Energy'!BO20</f>
        <v>33.710993461227559</v>
      </c>
      <c r="BP20" s="241">
        <f>+'Monthly Interactions-$'!BP20/'Monthly Interactions-Energy'!BP20</f>
        <v>34.436119967797872</v>
      </c>
      <c r="BQ20" s="241">
        <f>+'Monthly Interactions-$'!BQ20/'Monthly Interactions-Energy'!BQ20</f>
        <v>33.897488528837691</v>
      </c>
      <c r="BR20" s="241">
        <f>+'Monthly Interactions-$'!BR20/'Monthly Interactions-Energy'!BR20</f>
        <v>39.619318436757545</v>
      </c>
      <c r="BS20" s="241">
        <f>+'Monthly Interactions-$'!BS20/'Monthly Interactions-Energy'!BS20</f>
        <v>45.460338145565224</v>
      </c>
      <c r="BT20" s="241">
        <f>+'Monthly Interactions-$'!BT20/'Monthly Interactions-Energy'!BT20</f>
        <v>44.45804270737387</v>
      </c>
      <c r="BU20" s="241">
        <f>+'Monthly Interactions-$'!BU20/'Monthly Interactions-Energy'!BU20</f>
        <v>37.314559279631716</v>
      </c>
      <c r="BV20" s="241">
        <f>+'Monthly Interactions-$'!BV20/'Monthly Interactions-Energy'!BV20</f>
        <v>35.82911053097758</v>
      </c>
      <c r="BW20" s="241">
        <f>+'Monthly Interactions-$'!BW20/'Monthly Interactions-Energy'!BW20</f>
        <v>37.215809007181903</v>
      </c>
      <c r="BX20" s="241">
        <f>+'Monthly Interactions-$'!BX20/'Monthly Interactions-Energy'!BX20</f>
        <v>39.757907041262399</v>
      </c>
      <c r="BY20" s="241">
        <f>+'Monthly Interactions-$'!BY20/'Monthly Interactions-Energy'!BY20</f>
        <v>41.68734624516113</v>
      </c>
      <c r="BZ20" s="241">
        <f>+'Monthly Interactions-$'!BZ20/'Monthly Interactions-Energy'!BZ20</f>
        <v>42.637053221986768</v>
      </c>
      <c r="CA20" s="241">
        <f>+'Monthly Interactions-$'!CA20/'Monthly Interactions-Energy'!CA20</f>
        <v>39.630203015586993</v>
      </c>
      <c r="CB20" s="241">
        <f>+'Monthly Interactions-$'!CB20/'Monthly Interactions-Energy'!CB20</f>
        <v>40.349050834189541</v>
      </c>
      <c r="CC20" s="241">
        <f>+'Monthly Interactions-$'!CC20/'Monthly Interactions-Energy'!CC20</f>
        <v>39.484975227983988</v>
      </c>
      <c r="CD20" s="241">
        <f>+'Monthly Interactions-$'!CD20/'Monthly Interactions-Energy'!CD20</f>
        <v>46.528292822987645</v>
      </c>
      <c r="CE20" s="241">
        <f>+'Monthly Interactions-$'!CE20/'Monthly Interactions-Energy'!CE20</f>
        <v>57.694134112071637</v>
      </c>
      <c r="CF20" s="241">
        <f>+'Monthly Interactions-$'!CF20/'Monthly Interactions-Energy'!CF20</f>
        <v>56.299580676144657</v>
      </c>
      <c r="CG20" s="241">
        <f>+'Monthly Interactions-$'!CG20/'Monthly Interactions-Energy'!CG20</f>
        <v>44.29888506455152</v>
      </c>
      <c r="CH20" s="241">
        <f>+'Monthly Interactions-$'!CH20/'Monthly Interactions-Energy'!CH20</f>
        <v>42.526219142813872</v>
      </c>
      <c r="CI20" s="241">
        <f>+'Monthly Interactions-$'!CI20/'Monthly Interactions-Energy'!CI20</f>
        <v>44.478793913003798</v>
      </c>
      <c r="CJ20" s="241">
        <f>+'Monthly Interactions-$'!CJ20/'Monthly Interactions-Energy'!CJ20</f>
        <v>47.57845433505392</v>
      </c>
      <c r="CK20" s="241">
        <f>+'Monthly Interactions-$'!CK20/'Monthly Interactions-Energy'!CK20</f>
        <v>46.983370286231875</v>
      </c>
      <c r="CL20" s="241">
        <f>+'Monthly Interactions-$'!CL20/'Monthly Interactions-Energy'!CL20</f>
        <v>47.686248657410658</v>
      </c>
      <c r="CM20" s="241">
        <f>+'Monthly Interactions-$'!CM20/'Monthly Interactions-Energy'!CM20</f>
        <v>44.896974536649452</v>
      </c>
      <c r="CN20" s="241">
        <f>+'Monthly Interactions-$'!CN20/'Monthly Interactions-Energy'!CN20</f>
        <v>45.38255070728458</v>
      </c>
      <c r="CO20" s="241">
        <f>+'Monthly Interactions-$'!CO20/'Monthly Interactions-Energy'!CO20</f>
        <v>45.277217266362413</v>
      </c>
      <c r="CP20" s="241">
        <f>+'Monthly Interactions-$'!CP20/'Monthly Interactions-Energy'!CP20</f>
        <v>53.416599658512837</v>
      </c>
      <c r="CQ20" s="241">
        <f>+'Monthly Interactions-$'!CQ20/'Monthly Interactions-Energy'!CQ20</f>
        <v>65.83169122061426</v>
      </c>
      <c r="CR20" s="241">
        <f>+'Monthly Interactions-$'!CR20/'Monthly Interactions-Energy'!CR20</f>
        <v>62.978918389099263</v>
      </c>
      <c r="CS20" s="241">
        <f>+'Monthly Interactions-$'!CS20/'Monthly Interactions-Energy'!CS20</f>
        <v>48.222452525079206</v>
      </c>
      <c r="CT20" s="241">
        <f>+'Monthly Interactions-$'!CT20/'Monthly Interactions-Energy'!CT20</f>
        <v>45.757607839852582</v>
      </c>
      <c r="CU20" s="241">
        <f>+'Monthly Interactions-$'!CU20/'Monthly Interactions-Energy'!CU20</f>
        <v>46.587814380107226</v>
      </c>
      <c r="CV20" s="241">
        <f>+'Monthly Interactions-$'!CV20/'Monthly Interactions-Energy'!CV20</f>
        <v>49.626309942929687</v>
      </c>
      <c r="CW20" s="241">
        <f>+'Monthly Interactions-$'!CW20/'Monthly Interactions-Energy'!CW20</f>
        <v>46.598953237322391</v>
      </c>
      <c r="CX20" s="241">
        <f>+'Monthly Interactions-$'!CX20/'Monthly Interactions-Energy'!CX20</f>
        <v>46.114697351679006</v>
      </c>
      <c r="CY20" s="241">
        <f>+'Monthly Interactions-$'!CY20/'Monthly Interactions-Energy'!CY20</f>
        <v>43.725626807183076</v>
      </c>
      <c r="CZ20" s="241">
        <f>+'Monthly Interactions-$'!CZ20/'Monthly Interactions-Energy'!CZ20</f>
        <v>42.943504523713955</v>
      </c>
      <c r="DA20" s="241">
        <f>+'Monthly Interactions-$'!DA20/'Monthly Interactions-Energy'!DA20</f>
        <v>41.514333817305612</v>
      </c>
      <c r="DB20" s="241">
        <f>+'Monthly Interactions-$'!DB20/'Monthly Interactions-Energy'!DB20</f>
        <v>45.611152943846506</v>
      </c>
      <c r="DC20" s="241">
        <f>+'Monthly Interactions-$'!DC20/'Monthly Interactions-Energy'!DC20</f>
        <v>56.043179079708771</v>
      </c>
      <c r="DD20" s="241">
        <f>+'Monthly Interactions-$'!DD20/'Monthly Interactions-Energy'!DD20</f>
        <v>51.935876176006829</v>
      </c>
      <c r="DE20" s="241">
        <f>+'Monthly Interactions-$'!DE20/'Monthly Interactions-Energy'!DE20</f>
        <v>42.731129625428835</v>
      </c>
      <c r="DF20" s="241">
        <f>+'Monthly Interactions-$'!DF20/'Monthly Interactions-Energy'!DF20</f>
        <v>41.295672546648106</v>
      </c>
      <c r="DG20" s="241">
        <f>+'Monthly Interactions-$'!DG20/'Monthly Interactions-Energy'!DG20</f>
        <v>43.994137624147669</v>
      </c>
      <c r="DH20" s="241">
        <f>+'Monthly Interactions-$'!DH20/'Monthly Interactions-Energy'!DH20</f>
        <v>46.341975660095365</v>
      </c>
      <c r="DI20" s="241">
        <f>+'Monthly Interactions-$'!DI20/'Monthly Interactions-Energy'!DI20</f>
        <v>47.582296494656845</v>
      </c>
      <c r="DJ20" s="241">
        <f>+'Monthly Interactions-$'!DJ20/'Monthly Interactions-Energy'!DJ20</f>
        <v>47.184765034112651</v>
      </c>
      <c r="DK20" s="241">
        <f>+'Monthly Interactions-$'!DK20/'Monthly Interactions-Energy'!DK20</f>
        <v>44.867615449510325</v>
      </c>
      <c r="DL20" s="241">
        <f>+'Monthly Interactions-$'!DL20/'Monthly Interactions-Energy'!DL20</f>
        <v>43.825119055505262</v>
      </c>
      <c r="DM20" s="241">
        <f>+'Monthly Interactions-$'!DM20/'Monthly Interactions-Energy'!DM20</f>
        <v>42.468187671531595</v>
      </c>
      <c r="DN20" s="241">
        <f>+'Monthly Interactions-$'!DN20/'Monthly Interactions-Energy'!DN20</f>
        <v>46.506684609480267</v>
      </c>
      <c r="DO20" s="241">
        <f>+'Monthly Interactions-$'!DO20/'Monthly Interactions-Energy'!DO20</f>
        <v>56.859869151929892</v>
      </c>
      <c r="DP20" s="241">
        <f>+'Monthly Interactions-$'!DP20/'Monthly Interactions-Energy'!DP20</f>
        <v>51.356164101970919</v>
      </c>
      <c r="DQ20" s="241">
        <f>+'Monthly Interactions-$'!DQ20/'Monthly Interactions-Energy'!DQ20</f>
        <v>43.789871993339489</v>
      </c>
      <c r="DR20" s="241">
        <f>+'Monthly Interactions-$'!DR20/'Monthly Interactions-Energy'!DR20</f>
        <v>42.914241165550372</v>
      </c>
      <c r="DS20" s="241">
        <f>+'Monthly Interactions-$'!DS20/'Monthly Interactions-Energy'!DS20</f>
        <v>45.567572929204829</v>
      </c>
      <c r="DT20" s="241">
        <f>+'Monthly Interactions-$'!DT20/'Monthly Interactions-Energy'!DT20</f>
        <v>48.067962919551043</v>
      </c>
      <c r="DU20" s="241">
        <f>+'Monthly Interactions-$'!DU20/'Monthly Interactions-Energy'!DU20</f>
        <v>48.950181723316618</v>
      </c>
      <c r="DV20" s="241">
        <f>+'Monthly Interactions-$'!DV20/'Monthly Interactions-Energy'!DV20</f>
        <v>48.052380433993761</v>
      </c>
      <c r="DW20" s="241">
        <f>+'Monthly Interactions-$'!DW20/'Monthly Interactions-Energy'!DW20</f>
        <v>46.143337569440618</v>
      </c>
      <c r="DX20" s="241">
        <f>+'Monthly Interactions-$'!DX20/'Monthly Interactions-Energy'!DX20</f>
        <v>45.558303863481051</v>
      </c>
      <c r="DY20" s="241">
        <f>+'Monthly Interactions-$'!DY20/'Monthly Interactions-Energy'!DY20</f>
        <v>44.129774925305519</v>
      </c>
      <c r="DZ20" s="241">
        <f>+'Monthly Interactions-$'!DZ20/'Monthly Interactions-Energy'!DZ20</f>
        <v>47.136163322498447</v>
      </c>
      <c r="EA20" s="241">
        <f>+'Monthly Interactions-$'!EA20/'Monthly Interactions-Energy'!EA20</f>
        <v>56.67948483022208</v>
      </c>
      <c r="EB20" s="241">
        <f>+'Monthly Interactions-$'!EB20/'Monthly Interactions-Energy'!EB20</f>
        <v>52.066491842862135</v>
      </c>
      <c r="EC20" s="241">
        <f>+'Monthly Interactions-$'!EC20/'Monthly Interactions-Energy'!EC20</f>
        <v>45.197339657772716</v>
      </c>
      <c r="ED20" s="241">
        <f>+'Monthly Interactions-$'!ED20/'Monthly Interactions-Energy'!ED20</f>
        <v>43.2044345458187</v>
      </c>
      <c r="EE20" s="241">
        <f>+'Monthly Interactions-$'!EE20/'Monthly Interactions-Energy'!EE20</f>
        <v>45.896589189657583</v>
      </c>
      <c r="EF20" s="241">
        <f>+'Monthly Interactions-$'!EF20/'Monthly Interactions-Energy'!EF20</f>
        <v>48.898529490592672</v>
      </c>
      <c r="EG20" s="241">
        <f>+'Monthly Interactions-$'!EG20/'Monthly Interactions-Energy'!EG20</f>
        <v>49.585090525022665</v>
      </c>
      <c r="EH20" s="241">
        <f>+'Monthly Interactions-$'!EH20/'Monthly Interactions-Energy'!EH20</f>
        <v>49.036348740547332</v>
      </c>
      <c r="EI20" s="241">
        <f>+'Monthly Interactions-$'!EI20/'Monthly Interactions-Energy'!EI20</f>
        <v>47.313141509340404</v>
      </c>
      <c r="EJ20" s="241">
        <f>+'Monthly Interactions-$'!EJ20/'Monthly Interactions-Energy'!EJ20</f>
        <v>46.228512243383626</v>
      </c>
      <c r="EK20" s="241">
        <f>+'Monthly Interactions-$'!EK20/'Monthly Interactions-Energy'!EK20</f>
        <v>45.235548129655491</v>
      </c>
      <c r="EL20" s="241">
        <f>+'Monthly Interactions-$'!EL20/'Monthly Interactions-Energy'!EL20</f>
        <v>47.321310747774518</v>
      </c>
      <c r="EM20" s="241">
        <f>+'Monthly Interactions-$'!EM20/'Monthly Interactions-Energy'!EM20</f>
        <v>58.056278424698682</v>
      </c>
      <c r="EN20" s="241">
        <f>+'Monthly Interactions-$'!EN20/'Monthly Interactions-Energy'!EN20</f>
        <v>55.124124497184653</v>
      </c>
      <c r="EO20" s="241">
        <f>+'Monthly Interactions-$'!EO20/'Monthly Interactions-Energy'!EO20</f>
        <v>46.684487577546939</v>
      </c>
      <c r="EP20" s="241">
        <f>+'Monthly Interactions-$'!EP20/'Monthly Interactions-Energy'!EP20</f>
        <v>44.611623490603151</v>
      </c>
      <c r="EQ20" s="241">
        <f>+'Monthly Interactions-$'!EQ20/'Monthly Interactions-Energy'!EQ20</f>
        <v>46.913274210199752</v>
      </c>
      <c r="ER20" s="241">
        <f>+'Monthly Interactions-$'!ER20/'Monthly Interactions-Energy'!ER20</f>
        <v>50.379478690915711</v>
      </c>
      <c r="ES20" s="241">
        <f>+'Monthly Interactions-$'!ES20/'Monthly Interactions-Energy'!ES20</f>
        <v>51.842507433351813</v>
      </c>
      <c r="ET20" s="241">
        <f>+'Monthly Interactions-$'!ET20/'Monthly Interactions-Energy'!ET20</f>
        <v>51.234291873351147</v>
      </c>
      <c r="EU20" s="241">
        <f>+'Monthly Interactions-$'!EU20/'Monthly Interactions-Energy'!EU20</f>
        <v>49.07275332610881</v>
      </c>
      <c r="EV20" s="241">
        <f>+'Monthly Interactions-$'!EV20/'Monthly Interactions-Energy'!EV20</f>
        <v>48.220668605378314</v>
      </c>
      <c r="EW20" s="241">
        <f>+'Monthly Interactions-$'!EW20/'Monthly Interactions-Energy'!EW20</f>
        <v>46.878612660738732</v>
      </c>
      <c r="EX20" s="241">
        <f>+'Monthly Interactions-$'!EX20/'Monthly Interactions-Energy'!EX20</f>
        <v>49.80197446064728</v>
      </c>
      <c r="EY20" s="241">
        <f>+'Monthly Interactions-$'!EY20/'Monthly Interactions-Energy'!EY20</f>
        <v>60.152316989850405</v>
      </c>
      <c r="EZ20" s="241">
        <f>+'Monthly Interactions-$'!EZ20/'Monthly Interactions-Energy'!EZ20</f>
        <v>57.043659497619245</v>
      </c>
      <c r="FA20" s="241">
        <f>+'Monthly Interactions-$'!FA20/'Monthly Interactions-Energy'!FA20</f>
        <v>47.260335809476118</v>
      </c>
      <c r="FB20" s="241">
        <f>+'Monthly Interactions-$'!FB20/'Monthly Interactions-Energy'!FB20</f>
        <v>46.952821268109297</v>
      </c>
      <c r="FC20" s="241">
        <f>+'Monthly Interactions-$'!FC20/'Monthly Interactions-Energy'!FC20</f>
        <v>49.338728167441765</v>
      </c>
      <c r="FD20" s="241">
        <f>+'Monthly Interactions-$'!FD20/'Monthly Interactions-Energy'!FD20</f>
        <v>52.67993276484723</v>
      </c>
      <c r="FE20" s="241">
        <f>+'Monthly Interactions-$'!FE20/'Monthly Interactions-Energy'!FE20</f>
        <v>55.319096811705705</v>
      </c>
      <c r="FF20" s="241">
        <f>+'Monthly Interactions-$'!FF20/'Monthly Interactions-Energy'!FF20</f>
        <v>54.838847392269983</v>
      </c>
      <c r="FG20" s="241">
        <f>+'Monthly Interactions-$'!FG20/'Monthly Interactions-Energy'!FG20</f>
        <v>53.176990370595867</v>
      </c>
      <c r="FH20" s="241">
        <f>+'Monthly Interactions-$'!FH20/'Monthly Interactions-Energy'!FH20</f>
        <v>52.165512974727633</v>
      </c>
      <c r="FI20" s="241">
        <f>+'Monthly Interactions-$'!FI20/'Monthly Interactions-Energy'!FI20</f>
        <v>50.747294731309751</v>
      </c>
      <c r="FJ20" s="241">
        <f>+'Monthly Interactions-$'!FJ20/'Monthly Interactions-Energy'!FJ20</f>
        <v>53.793973962772846</v>
      </c>
      <c r="FK20" s="241">
        <f>+'Monthly Interactions-$'!FK20/'Monthly Interactions-Energy'!FK20</f>
        <v>64.00004058627006</v>
      </c>
      <c r="FL20" s="241">
        <f>+'Monthly Interactions-$'!FL20/'Monthly Interactions-Energy'!FL20</f>
        <v>61.095262287106834</v>
      </c>
      <c r="FM20" s="241">
        <f>+'Monthly Interactions-$'!FM20/'Monthly Interactions-Energy'!FM20</f>
        <v>51.399013299881297</v>
      </c>
      <c r="FN20" s="241">
        <f>+'Monthly Interactions-$'!FN20/'Monthly Interactions-Energy'!FN20</f>
        <v>51.437800432663863</v>
      </c>
      <c r="FO20" s="241">
        <f>+'Monthly Interactions-$'!FO20/'Monthly Interactions-Energy'!FO20</f>
        <v>53.100512396417137</v>
      </c>
      <c r="FP20" s="241">
        <f>+'Monthly Interactions-$'!FP20/'Monthly Interactions-Energy'!FP20</f>
        <v>56.825060396211256</v>
      </c>
      <c r="FQ20" s="241">
        <f>+'Monthly Interactions-$'!FQ20/'Monthly Interactions-Energy'!FQ20</f>
        <v>58.556222430747077</v>
      </c>
      <c r="FR20" s="241">
        <f>+'Monthly Interactions-$'!FR20/'Monthly Interactions-Energy'!FR20</f>
        <v>57.778726509486482</v>
      </c>
      <c r="FS20" s="241">
        <f>+'Monthly Interactions-$'!FS20/'Monthly Interactions-Energy'!FS20</f>
        <v>56.490705968343583</v>
      </c>
      <c r="FT20" s="241">
        <f>+'Monthly Interactions-$'!FT20/'Monthly Interactions-Energy'!FT20</f>
        <v>54.633824815694112</v>
      </c>
      <c r="FU20" s="241">
        <f>+'Monthly Interactions-$'!FU20/'Monthly Interactions-Energy'!FU20</f>
        <v>53.506480242146374</v>
      </c>
      <c r="FV20" s="241">
        <f>+'Monthly Interactions-$'!FV20/'Monthly Interactions-Energy'!FV20</f>
        <v>56.878919088563819</v>
      </c>
      <c r="FW20" s="241">
        <f>+'Monthly Interactions-$'!FW20/'Monthly Interactions-Energy'!FW20</f>
        <v>67.041290230565068</v>
      </c>
      <c r="FX20" s="241">
        <f>+'Monthly Interactions-$'!FX20/'Monthly Interactions-Energy'!FX20</f>
        <v>63.147370246380071</v>
      </c>
      <c r="FY20" s="241">
        <f>+'Monthly Interactions-$'!FY20/'Monthly Interactions-Energy'!FY20</f>
        <v>53.788181816429969</v>
      </c>
      <c r="FZ20" s="241">
        <f>+'Monthly Interactions-$'!FZ20/'Monthly Interactions-Energy'!FZ20</f>
        <v>53.921056086277808</v>
      </c>
      <c r="GA20" s="241">
        <f>+'Monthly Interactions-$'!GA20/'Monthly Interactions-Energy'!GA20</f>
        <v>56.185941335807982</v>
      </c>
      <c r="GB20" s="241">
        <f>+'Monthly Interactions-$'!GB20/'Monthly Interactions-Energy'!GB20</f>
        <v>60.069583843956494</v>
      </c>
    </row>
    <row r="21" spans="2:184">
      <c r="B21" s="17" t="s">
        <v>74</v>
      </c>
      <c r="C21" s="21" t="s">
        <v>61</v>
      </c>
      <c r="D21" s="19" t="s">
        <v>70</v>
      </c>
      <c r="E21" s="241">
        <f>+'Monthly Interactions-$'!E21/'Monthly Interactions-Energy'!E21</f>
        <v>22.646400644123954</v>
      </c>
      <c r="F21" s="241">
        <f>+'Monthly Interactions-$'!F21/'Monthly Interactions-Energy'!F21</f>
        <v>23.137167077183395</v>
      </c>
      <c r="G21" s="241">
        <f>+'Monthly Interactions-$'!G21/'Monthly Interactions-Energy'!G21</f>
        <v>21.710989472912225</v>
      </c>
      <c r="H21" s="241">
        <f>+'Monthly Interactions-$'!H21/'Monthly Interactions-Energy'!H21</f>
        <v>17.815452454010767</v>
      </c>
      <c r="I21" s="241">
        <f>+'Monthly Interactions-$'!I21/'Monthly Interactions-Energy'!I21</f>
        <v>15.574333129148133</v>
      </c>
      <c r="J21" s="241">
        <f>+'Monthly Interactions-$'!J21/'Monthly Interactions-Energy'!J21</f>
        <v>12.403953888287006</v>
      </c>
      <c r="K21" s="241">
        <f>+'Monthly Interactions-$'!K21/'Monthly Interactions-Energy'!K21</f>
        <v>12.367018880427652</v>
      </c>
      <c r="L21" s="241">
        <f>+'Monthly Interactions-$'!L21/'Monthly Interactions-Energy'!L21</f>
        <v>13.122492675340567</v>
      </c>
      <c r="M21" s="241">
        <f>+'Monthly Interactions-$'!M21/'Monthly Interactions-Energy'!M21</f>
        <v>14.027230321564364</v>
      </c>
      <c r="N21" s="241">
        <f>+'Monthly Interactions-$'!N21/'Monthly Interactions-Energy'!N21</f>
        <v>16.235575317009094</v>
      </c>
      <c r="O21" s="241">
        <f>+'Monthly Interactions-$'!O21/'Monthly Interactions-Energy'!O21</f>
        <v>17.532139764605553</v>
      </c>
      <c r="P21" s="241">
        <f>+'Monthly Interactions-$'!P21/'Monthly Interactions-Energy'!P21</f>
        <v>17.628748668356419</v>
      </c>
      <c r="Q21" s="241">
        <f>+'Monthly Interactions-$'!Q21/'Monthly Interactions-Energy'!Q21</f>
        <v>22.506081391784182</v>
      </c>
      <c r="R21" s="241">
        <f>+'Monthly Interactions-$'!R21/'Monthly Interactions-Energy'!R21</f>
        <v>23.042498444324835</v>
      </c>
      <c r="S21" s="241">
        <f>+'Monthly Interactions-$'!S21/'Monthly Interactions-Energy'!S21</f>
        <v>20.419270439400645</v>
      </c>
      <c r="T21" s="241">
        <f>+'Monthly Interactions-$'!T21/'Monthly Interactions-Energy'!T21</f>
        <v>17.607619758164464</v>
      </c>
      <c r="U21" s="241">
        <f>+'Monthly Interactions-$'!U21/'Monthly Interactions-Energy'!U21</f>
        <v>15.493906315887061</v>
      </c>
      <c r="V21" s="241">
        <f>+'Monthly Interactions-$'!V21/'Monthly Interactions-Energy'!V21</f>
        <v>12.983257943278145</v>
      </c>
      <c r="W21" s="241">
        <f>+'Monthly Interactions-$'!W21/'Monthly Interactions-Energy'!W21</f>
        <v>12.555428803066743</v>
      </c>
      <c r="X21" s="241">
        <f>+'Monthly Interactions-$'!X21/'Monthly Interactions-Energy'!X21</f>
        <v>13.431844003904731</v>
      </c>
      <c r="Y21" s="241">
        <f>+'Monthly Interactions-$'!Y21/'Monthly Interactions-Energy'!Y21</f>
        <v>13.906819398456696</v>
      </c>
      <c r="Z21" s="241">
        <f>+'Monthly Interactions-$'!Z21/'Monthly Interactions-Energy'!Z21</f>
        <v>16.209873831442206</v>
      </c>
      <c r="AA21" s="241">
        <f>+'Monthly Interactions-$'!AA21/'Monthly Interactions-Energy'!AA21</f>
        <v>17.925665344713597</v>
      </c>
      <c r="AB21" s="241">
        <f>+'Monthly Interactions-$'!AB21/'Monthly Interactions-Energy'!AB21</f>
        <v>17.48574653669565</v>
      </c>
      <c r="AC21" s="241">
        <f>+'Monthly Interactions-$'!AC21/'Monthly Interactions-Energy'!AC21</f>
        <v>23.3346758663773</v>
      </c>
      <c r="AD21" s="241">
        <f>+'Monthly Interactions-$'!AD21/'Monthly Interactions-Energy'!AD21</f>
        <v>23.892043378161087</v>
      </c>
      <c r="AE21" s="241">
        <f>+'Monthly Interactions-$'!AE21/'Monthly Interactions-Energy'!AE21</f>
        <v>21.286740642489725</v>
      </c>
      <c r="AF21" s="241">
        <f>+'Monthly Interactions-$'!AF21/'Monthly Interactions-Energy'!AF21</f>
        <v>18.366224621881475</v>
      </c>
      <c r="AG21" s="241">
        <f>+'Monthly Interactions-$'!AG21/'Monthly Interactions-Energy'!AG21</f>
        <v>16.468442604542528</v>
      </c>
      <c r="AH21" s="241">
        <f>+'Monthly Interactions-$'!AH21/'Monthly Interactions-Energy'!AH21</f>
        <v>13.652125116159757</v>
      </c>
      <c r="AI21" s="241">
        <f>+'Monthly Interactions-$'!AI21/'Monthly Interactions-Energy'!AI21</f>
        <v>13.327716829245194</v>
      </c>
      <c r="AJ21" s="241">
        <f>+'Monthly Interactions-$'!AJ21/'Monthly Interactions-Energy'!AJ21</f>
        <v>14.064973315439593</v>
      </c>
      <c r="AK21" s="241">
        <f>+'Monthly Interactions-$'!AK21/'Monthly Interactions-Energy'!AK21</f>
        <v>14.751603066904062</v>
      </c>
      <c r="AL21" s="241">
        <f>+'Monthly Interactions-$'!AL21/'Monthly Interactions-Energy'!AL21</f>
        <v>17.116300207756233</v>
      </c>
      <c r="AM21" s="241">
        <f>+'Monthly Interactions-$'!AM21/'Monthly Interactions-Energy'!AM21</f>
        <v>18.886061665844654</v>
      </c>
      <c r="AN21" s="241">
        <f>+'Monthly Interactions-$'!AN21/'Monthly Interactions-Energy'!AN21</f>
        <v>18.218409164665413</v>
      </c>
      <c r="AO21" s="241">
        <f>+'Monthly Interactions-$'!AO21/'Monthly Interactions-Energy'!AO21</f>
        <v>25.075621644781609</v>
      </c>
      <c r="AP21" s="241">
        <f>+'Monthly Interactions-$'!AP21/'Monthly Interactions-Energy'!AP21</f>
        <v>25.603600252871143</v>
      </c>
      <c r="AQ21" s="241">
        <f>+'Monthly Interactions-$'!AQ21/'Monthly Interactions-Energy'!AQ21</f>
        <v>22.603650492797573</v>
      </c>
      <c r="AR21" s="241">
        <f>+'Monthly Interactions-$'!AR21/'Monthly Interactions-Energy'!AR21</f>
        <v>19.484852476290833</v>
      </c>
      <c r="AS21" s="241">
        <f>+'Monthly Interactions-$'!AS21/'Monthly Interactions-Energy'!AS21</f>
        <v>17.423122606249898</v>
      </c>
      <c r="AT21" s="241">
        <f>+'Monthly Interactions-$'!AT21/'Monthly Interactions-Energy'!AT21</f>
        <v>14.443252510546161</v>
      </c>
      <c r="AU21" s="241">
        <f>+'Monthly Interactions-$'!AU21/'Monthly Interactions-Energy'!AU21</f>
        <v>14.242978681144068</v>
      </c>
      <c r="AV21" s="241">
        <f>+'Monthly Interactions-$'!AV21/'Monthly Interactions-Energy'!AV21</f>
        <v>15.126824557722712</v>
      </c>
      <c r="AW21" s="241">
        <f>+'Monthly Interactions-$'!AW21/'Monthly Interactions-Energy'!AW21</f>
        <v>15.93227042660882</v>
      </c>
      <c r="AX21" s="241">
        <f>+'Monthly Interactions-$'!AX21/'Monthly Interactions-Energy'!AX21</f>
        <v>18.319439738664041</v>
      </c>
      <c r="AY21" s="241">
        <f>+'Monthly Interactions-$'!AY21/'Monthly Interactions-Energy'!AY21</f>
        <v>20.235865953480833</v>
      </c>
      <c r="AZ21" s="241">
        <f>+'Monthly Interactions-$'!AZ21/'Monthly Interactions-Energy'!AZ21</f>
        <v>20.406997008335996</v>
      </c>
      <c r="BA21" s="241">
        <f>+'Monthly Interactions-$'!BA21/'Monthly Interactions-Energy'!BA21</f>
        <v>26.859352897123678</v>
      </c>
      <c r="BB21" s="241">
        <f>+'Monthly Interactions-$'!BB21/'Monthly Interactions-Energy'!BB21</f>
        <v>26.724907558689484</v>
      </c>
      <c r="BC21" s="241">
        <f>+'Monthly Interactions-$'!BC21/'Monthly Interactions-Energy'!BC21</f>
        <v>23.802073987413266</v>
      </c>
      <c r="BD21" s="241">
        <f>+'Monthly Interactions-$'!BD21/'Monthly Interactions-Energy'!BD21</f>
        <v>20.474109005926049</v>
      </c>
      <c r="BE21" s="241">
        <f>+'Monthly Interactions-$'!BE21/'Monthly Interactions-Energy'!BE21</f>
        <v>17.747781923714758</v>
      </c>
      <c r="BF21" s="241">
        <f>+'Monthly Interactions-$'!BF21/'Monthly Interactions-Energy'!BF21</f>
        <v>14.844817300371101</v>
      </c>
      <c r="BG21" s="241">
        <f>+'Monthly Interactions-$'!BG21/'Monthly Interactions-Energy'!BG21</f>
        <v>14.699325339409157</v>
      </c>
      <c r="BH21" s="241">
        <f>+'Monthly Interactions-$'!BH21/'Monthly Interactions-Energy'!BH21</f>
        <v>15.35225802730244</v>
      </c>
      <c r="BI21" s="241">
        <f>+'Monthly Interactions-$'!BI21/'Monthly Interactions-Energy'!BI21</f>
        <v>16.075379928921983</v>
      </c>
      <c r="BJ21" s="241">
        <f>+'Monthly Interactions-$'!BJ21/'Monthly Interactions-Energy'!BJ21</f>
        <v>18.701056427125508</v>
      </c>
      <c r="BK21" s="241">
        <f>+'Monthly Interactions-$'!BK21/'Monthly Interactions-Energy'!BK21</f>
        <v>20.680822219645133</v>
      </c>
      <c r="BL21" s="241">
        <f>+'Monthly Interactions-$'!BL21/'Monthly Interactions-Energy'!BL21</f>
        <v>20.81747306331512</v>
      </c>
      <c r="BM21" s="241">
        <f>+'Monthly Interactions-$'!BM21/'Monthly Interactions-Energy'!BM21</f>
        <v>27.174218658622916</v>
      </c>
      <c r="BN21" s="241">
        <f>+'Monthly Interactions-$'!BN21/'Monthly Interactions-Energy'!BN21</f>
        <v>28.088544759844375</v>
      </c>
      <c r="BO21" s="241">
        <f>+'Monthly Interactions-$'!BO21/'Monthly Interactions-Energy'!BO21</f>
        <v>25.489007688304461</v>
      </c>
      <c r="BP21" s="241">
        <f>+'Monthly Interactions-$'!BP21/'Monthly Interactions-Energy'!BP21</f>
        <v>22.209633897808555</v>
      </c>
      <c r="BQ21" s="241">
        <f>+'Monthly Interactions-$'!BQ21/'Monthly Interactions-Energy'!BQ21</f>
        <v>19.804288354221935</v>
      </c>
      <c r="BR21" s="241">
        <f>+'Monthly Interactions-$'!BR21/'Monthly Interactions-Energy'!BR21</f>
        <v>16.817039290059633</v>
      </c>
      <c r="BS21" s="241">
        <f>+'Monthly Interactions-$'!BS21/'Monthly Interactions-Energy'!BS21</f>
        <v>17.223289032978133</v>
      </c>
      <c r="BT21" s="241">
        <f>+'Monthly Interactions-$'!BT21/'Monthly Interactions-Energy'!BT21</f>
        <v>18.545397053338306</v>
      </c>
      <c r="BU21" s="241">
        <f>+'Monthly Interactions-$'!BU21/'Monthly Interactions-Energy'!BU21</f>
        <v>19.552840692002579</v>
      </c>
      <c r="BV21" s="241">
        <f>+'Monthly Interactions-$'!BV21/'Monthly Interactions-Energy'!BV21</f>
        <v>21.784994651436858</v>
      </c>
      <c r="BW21" s="241">
        <f>+'Monthly Interactions-$'!BW21/'Monthly Interactions-Energy'!BW21</f>
        <v>24.71779309364786</v>
      </c>
      <c r="BX21" s="241">
        <f>+'Monthly Interactions-$'!BX21/'Monthly Interactions-Energy'!BX21</f>
        <v>25.496522642675824</v>
      </c>
      <c r="BY21" s="241">
        <f>+'Monthly Interactions-$'!BY21/'Monthly Interactions-Energy'!BY21</f>
        <v>31.103898452191522</v>
      </c>
      <c r="BZ21" s="241">
        <f>+'Monthly Interactions-$'!BZ21/'Monthly Interactions-Energy'!BZ21</f>
        <v>32.16811658890704</v>
      </c>
      <c r="CA21" s="241">
        <f>+'Monthly Interactions-$'!CA21/'Monthly Interactions-Energy'!CA21</f>
        <v>30.467531001279383</v>
      </c>
      <c r="CB21" s="241">
        <f>+'Monthly Interactions-$'!CB21/'Monthly Interactions-Energy'!CB21</f>
        <v>26.282699397574831</v>
      </c>
      <c r="CC21" s="241">
        <f>+'Monthly Interactions-$'!CC21/'Monthly Interactions-Energy'!CC21</f>
        <v>23.116687321091948</v>
      </c>
      <c r="CD21" s="241">
        <f>+'Monthly Interactions-$'!CD21/'Monthly Interactions-Energy'!CD21</f>
        <v>19.833971585356689</v>
      </c>
      <c r="CE21" s="241">
        <f>+'Monthly Interactions-$'!CE21/'Monthly Interactions-Energy'!CE21</f>
        <v>22.182596619158101</v>
      </c>
      <c r="CF21" s="241">
        <f>+'Monthly Interactions-$'!CF21/'Monthly Interactions-Energy'!CF21</f>
        <v>23.670737512516208</v>
      </c>
      <c r="CG21" s="241">
        <f>+'Monthly Interactions-$'!CG21/'Monthly Interactions-Energy'!CG21</f>
        <v>23.491814724046719</v>
      </c>
      <c r="CH21" s="241">
        <f>+'Monthly Interactions-$'!CH21/'Monthly Interactions-Energy'!CH21</f>
        <v>25.95650121694424</v>
      </c>
      <c r="CI21" s="241">
        <f>+'Monthly Interactions-$'!CI21/'Monthly Interactions-Energy'!CI21</f>
        <v>29.966062319585589</v>
      </c>
      <c r="CJ21" s="241">
        <f>+'Monthly Interactions-$'!CJ21/'Monthly Interactions-Energy'!CJ21</f>
        <v>30.870028520081263</v>
      </c>
      <c r="CK21" s="241">
        <f>+'Monthly Interactions-$'!CK21/'Monthly Interactions-Energy'!CK21</f>
        <v>35.284850357791555</v>
      </c>
      <c r="CL21" s="241">
        <f>+'Monthly Interactions-$'!CL21/'Monthly Interactions-Energy'!CL21</f>
        <v>36.064034860364153</v>
      </c>
      <c r="CM21" s="241">
        <f>+'Monthly Interactions-$'!CM21/'Monthly Interactions-Energy'!CM21</f>
        <v>34.644823656005322</v>
      </c>
      <c r="CN21" s="241">
        <f>+'Monthly Interactions-$'!CN21/'Monthly Interactions-Energy'!CN21</f>
        <v>29.689436757862229</v>
      </c>
      <c r="CO21" s="241">
        <f>+'Monthly Interactions-$'!CO21/'Monthly Interactions-Energy'!CO21</f>
        <v>26.65841424863288</v>
      </c>
      <c r="CP21" s="241">
        <f>+'Monthly Interactions-$'!CP21/'Monthly Interactions-Energy'!CP21</f>
        <v>22.920687928647958</v>
      </c>
      <c r="CQ21" s="241">
        <f>+'Monthly Interactions-$'!CQ21/'Monthly Interactions-Energy'!CQ21</f>
        <v>25.65626497727586</v>
      </c>
      <c r="CR21" s="241">
        <f>+'Monthly Interactions-$'!CR21/'Monthly Interactions-Energy'!CR21</f>
        <v>26.693686721517544</v>
      </c>
      <c r="CS21" s="241">
        <f>+'Monthly Interactions-$'!CS21/'Monthly Interactions-Energy'!CS21</f>
        <v>25.598066345245147</v>
      </c>
      <c r="CT21" s="241">
        <f>+'Monthly Interactions-$'!CT21/'Monthly Interactions-Energy'!CT21</f>
        <v>28.081696258279294</v>
      </c>
      <c r="CU21" s="241">
        <f>+'Monthly Interactions-$'!CU21/'Monthly Interactions-Energy'!CU21</f>
        <v>31.416200948858155</v>
      </c>
      <c r="CV21" s="241">
        <f>+'Monthly Interactions-$'!CV21/'Monthly Interactions-Energy'!CV21</f>
        <v>32.249923585235209</v>
      </c>
      <c r="CW21" s="241">
        <f>+'Monthly Interactions-$'!CW21/'Monthly Interactions-Energy'!CW21</f>
        <v>44.781326518471417</v>
      </c>
      <c r="CX21" s="241">
        <f>+'Monthly Interactions-$'!CX21/'Monthly Interactions-Energy'!CX21</f>
        <v>45.3845755031778</v>
      </c>
      <c r="CY21" s="241">
        <f>+'Monthly Interactions-$'!CY21/'Monthly Interactions-Energy'!CY21</f>
        <v>43.069185242397573</v>
      </c>
      <c r="CZ21" s="241">
        <f>+'Monthly Interactions-$'!CZ21/'Monthly Interactions-Energy'!CZ21</f>
        <v>42.836585905031392</v>
      </c>
      <c r="DA21" s="241">
        <f>+'Monthly Interactions-$'!DA21/'Monthly Interactions-Energy'!DA21</f>
        <v>39.868731216064681</v>
      </c>
      <c r="DB21" s="241">
        <f>+'Monthly Interactions-$'!DB21/'Monthly Interactions-Energy'!DB21</f>
        <v>44.59005196677731</v>
      </c>
      <c r="DC21" s="241">
        <f>+'Monthly Interactions-$'!DC21/'Monthly Interactions-Energy'!DC21</f>
        <v>51.140218318463702</v>
      </c>
      <c r="DD21" s="241">
        <f>+'Monthly Interactions-$'!DD21/'Monthly Interactions-Energy'!DD21</f>
        <v>50.570720191851315</v>
      </c>
      <c r="DE21" s="241">
        <f>+'Monthly Interactions-$'!DE21/'Monthly Interactions-Energy'!DE21</f>
        <v>39.969246398226822</v>
      </c>
      <c r="DF21" s="241">
        <f>+'Monthly Interactions-$'!DF21/'Monthly Interactions-Energy'!DF21</f>
        <v>41.555430627010189</v>
      </c>
      <c r="DG21" s="241">
        <f>+'Monthly Interactions-$'!DG21/'Monthly Interactions-Energy'!DG21</f>
        <v>42.341187719970392</v>
      </c>
      <c r="DH21" s="241">
        <f>+'Monthly Interactions-$'!DH21/'Monthly Interactions-Energy'!DH21</f>
        <v>43.980652538433439</v>
      </c>
      <c r="DI21" s="241">
        <f>+'Monthly Interactions-$'!DI21/'Monthly Interactions-Energy'!DI21</f>
        <v>45.769660417480615</v>
      </c>
      <c r="DJ21" s="241">
        <f>+'Monthly Interactions-$'!DJ21/'Monthly Interactions-Energy'!DJ21</f>
        <v>46.32037129954842</v>
      </c>
      <c r="DK21" s="241">
        <f>+'Monthly Interactions-$'!DK21/'Monthly Interactions-Energy'!DK21</f>
        <v>44.492142708405638</v>
      </c>
      <c r="DL21" s="241">
        <f>+'Monthly Interactions-$'!DL21/'Monthly Interactions-Energy'!DL21</f>
        <v>43.828423495133968</v>
      </c>
      <c r="DM21" s="241">
        <f>+'Monthly Interactions-$'!DM21/'Monthly Interactions-Energy'!DM21</f>
        <v>40.630362737229113</v>
      </c>
      <c r="DN21" s="241">
        <f>+'Monthly Interactions-$'!DN21/'Monthly Interactions-Energy'!DN21</f>
        <v>45.682170866591441</v>
      </c>
      <c r="DO21" s="241">
        <f>+'Monthly Interactions-$'!DO21/'Monthly Interactions-Energy'!DO21</f>
        <v>51.879809050906303</v>
      </c>
      <c r="DP21" s="241">
        <f>+'Monthly Interactions-$'!DP21/'Monthly Interactions-Energy'!DP21</f>
        <v>50.08992745768365</v>
      </c>
      <c r="DQ21" s="241">
        <f>+'Monthly Interactions-$'!DQ21/'Monthly Interactions-Energy'!DQ21</f>
        <v>40.989334681395071</v>
      </c>
      <c r="DR21" s="241">
        <f>+'Monthly Interactions-$'!DR21/'Monthly Interactions-Energy'!DR21</f>
        <v>43.038375965712099</v>
      </c>
      <c r="DS21" s="241">
        <f>+'Monthly Interactions-$'!DS21/'Monthly Interactions-Energy'!DS21</f>
        <v>43.645430581124877</v>
      </c>
      <c r="DT21" s="241">
        <f>+'Monthly Interactions-$'!DT21/'Monthly Interactions-Energy'!DT21</f>
        <v>45.888809128426402</v>
      </c>
      <c r="DU21" s="241">
        <f>+'Monthly Interactions-$'!DU21/'Monthly Interactions-Energy'!DU21</f>
        <v>47.229114551584615</v>
      </c>
      <c r="DV21" s="241">
        <f>+'Monthly Interactions-$'!DV21/'Monthly Interactions-Energy'!DV21</f>
        <v>47.33139948478572</v>
      </c>
      <c r="DW21" s="241">
        <f>+'Monthly Interactions-$'!DW21/'Monthly Interactions-Energy'!DW21</f>
        <v>45.763402453412638</v>
      </c>
      <c r="DX21" s="241">
        <f>+'Monthly Interactions-$'!DX21/'Monthly Interactions-Energy'!DX21</f>
        <v>45.571539355499155</v>
      </c>
      <c r="DY21" s="241">
        <f>+'Monthly Interactions-$'!DY21/'Monthly Interactions-Energy'!DY21</f>
        <v>42.027959450621324</v>
      </c>
      <c r="DZ21" s="241">
        <f>+'Monthly Interactions-$'!DZ21/'Monthly Interactions-Energy'!DZ21</f>
        <v>46.591203995254901</v>
      </c>
      <c r="EA21" s="241">
        <f>+'Monthly Interactions-$'!EA21/'Monthly Interactions-Energy'!EA21</f>
        <v>52.072490575166825</v>
      </c>
      <c r="EB21" s="241">
        <f>+'Monthly Interactions-$'!EB21/'Monthly Interactions-Energy'!EB21</f>
        <v>50.687695038083262</v>
      </c>
      <c r="EC21" s="241">
        <f>+'Monthly Interactions-$'!EC21/'Monthly Interactions-Energy'!EC21</f>
        <v>42.740778341793572</v>
      </c>
      <c r="ED21" s="241">
        <f>+'Monthly Interactions-$'!ED21/'Monthly Interactions-Energy'!ED21</f>
        <v>43.859945574039841</v>
      </c>
      <c r="EE21" s="241">
        <f>+'Monthly Interactions-$'!EE21/'Monthly Interactions-Energy'!EE21</f>
        <v>43.9644174146704</v>
      </c>
      <c r="EF21" s="241">
        <f>+'Monthly Interactions-$'!EF21/'Monthly Interactions-Energy'!EF21</f>
        <v>46.737595017950618</v>
      </c>
      <c r="EG21" s="241">
        <f>+'Monthly Interactions-$'!EG21/'Monthly Interactions-Energy'!EG21</f>
        <v>47.343779965967826</v>
      </c>
      <c r="EH21" s="241">
        <f>+'Monthly Interactions-$'!EH21/'Monthly Interactions-Energy'!EH21</f>
        <v>48.440459223990374</v>
      </c>
      <c r="EI21" s="241">
        <f>+'Monthly Interactions-$'!EI21/'Monthly Interactions-Energy'!EI21</f>
        <v>46.771973507119078</v>
      </c>
      <c r="EJ21" s="241">
        <f>+'Monthly Interactions-$'!EJ21/'Monthly Interactions-Energy'!EJ21</f>
        <v>46.182021466905191</v>
      </c>
      <c r="EK21" s="241">
        <f>+'Monthly Interactions-$'!EK21/'Monthly Interactions-Energy'!EK21</f>
        <v>43.289689007261359</v>
      </c>
      <c r="EL21" s="241">
        <f>+'Monthly Interactions-$'!EL21/'Monthly Interactions-Energy'!EL21</f>
        <v>46.455182504683336</v>
      </c>
      <c r="EM21" s="241">
        <f>+'Monthly Interactions-$'!EM21/'Monthly Interactions-Energy'!EM21</f>
        <v>52.80646096366916</v>
      </c>
      <c r="EN21" s="241">
        <f>+'Monthly Interactions-$'!EN21/'Monthly Interactions-Energy'!EN21</f>
        <v>53.698621015818489</v>
      </c>
      <c r="EO21" s="241">
        <f>+'Monthly Interactions-$'!EO21/'Monthly Interactions-Energy'!EO21</f>
        <v>44.31109147296506</v>
      </c>
      <c r="EP21" s="241">
        <f>+'Monthly Interactions-$'!EP21/'Monthly Interactions-Energy'!EP21</f>
        <v>44.858139685311855</v>
      </c>
      <c r="EQ21" s="241">
        <f>+'Monthly Interactions-$'!EQ21/'Monthly Interactions-Energy'!EQ21</f>
        <v>45.210532762502481</v>
      </c>
      <c r="ER21" s="241">
        <f>+'Monthly Interactions-$'!ER21/'Monthly Interactions-Energy'!ER21</f>
        <v>48.103556075006708</v>
      </c>
      <c r="ES21" s="241">
        <f>+'Monthly Interactions-$'!ES21/'Monthly Interactions-Energy'!ES21</f>
        <v>49.747687227445738</v>
      </c>
      <c r="ET21" s="241">
        <f>+'Monthly Interactions-$'!ET21/'Monthly Interactions-Energy'!ET21</f>
        <v>50.400463123448745</v>
      </c>
      <c r="EU21" s="241">
        <f>+'Monthly Interactions-$'!EU21/'Monthly Interactions-Energy'!EU21</f>
        <v>48.484625693803494</v>
      </c>
      <c r="EV21" s="241">
        <f>+'Monthly Interactions-$'!EV21/'Monthly Interactions-Energy'!EV21</f>
        <v>48.002777040771207</v>
      </c>
      <c r="EW21" s="241">
        <f>+'Monthly Interactions-$'!EW21/'Monthly Interactions-Energy'!EW21</f>
        <v>46.958195989766168</v>
      </c>
      <c r="EX21" s="241">
        <f>+'Monthly Interactions-$'!EX21/'Monthly Interactions-Energy'!EX21</f>
        <v>48.898601513655805</v>
      </c>
      <c r="EY21" s="241">
        <f>+'Monthly Interactions-$'!EY21/'Monthly Interactions-Energy'!EY21</f>
        <v>54.305016041145471</v>
      </c>
      <c r="EZ21" s="241">
        <f>+'Monthly Interactions-$'!EZ21/'Monthly Interactions-Energy'!EZ21</f>
        <v>55.188464364437912</v>
      </c>
      <c r="FA21" s="241">
        <f>+'Monthly Interactions-$'!FA21/'Monthly Interactions-Energy'!FA21</f>
        <v>46.836484997992692</v>
      </c>
      <c r="FB21" s="241">
        <f>+'Monthly Interactions-$'!FB21/'Monthly Interactions-Energy'!FB21</f>
        <v>47.529985685657024</v>
      </c>
      <c r="FC21" s="241">
        <f>+'Monthly Interactions-$'!FC21/'Monthly Interactions-Energy'!FC21</f>
        <v>47.374185132613093</v>
      </c>
      <c r="FD21" s="241">
        <f>+'Monthly Interactions-$'!FD21/'Monthly Interactions-Energy'!FD21</f>
        <v>50.081662615778754</v>
      </c>
      <c r="FE21" s="241">
        <f>+'Monthly Interactions-$'!FE21/'Monthly Interactions-Energy'!FE21</f>
        <v>53.177904578705459</v>
      </c>
      <c r="FF21" s="241">
        <f>+'Monthly Interactions-$'!FF21/'Monthly Interactions-Energy'!FF21</f>
        <v>54.021477601416009</v>
      </c>
      <c r="FG21" s="241">
        <f>+'Monthly Interactions-$'!FG21/'Monthly Interactions-Energy'!FG21</f>
        <v>52.533749048721013</v>
      </c>
      <c r="FH21" s="241">
        <f>+'Monthly Interactions-$'!FH21/'Monthly Interactions-Energy'!FH21</f>
        <v>52.40749242329143</v>
      </c>
      <c r="FI21" s="241">
        <f>+'Monthly Interactions-$'!FI21/'Monthly Interactions-Energy'!FI21</f>
        <v>50.882718927060175</v>
      </c>
      <c r="FJ21" s="241">
        <f>+'Monthly Interactions-$'!FJ21/'Monthly Interactions-Energy'!FJ21</f>
        <v>53.454334615384617</v>
      </c>
      <c r="FK21" s="241">
        <f>+'Monthly Interactions-$'!FK21/'Monthly Interactions-Energy'!FK21</f>
        <v>58.036731232705527</v>
      </c>
      <c r="FL21" s="241">
        <f>+'Monthly Interactions-$'!FL21/'Monthly Interactions-Energy'!FL21</f>
        <v>59.341932556028766</v>
      </c>
      <c r="FM21" s="241">
        <f>+'Monthly Interactions-$'!FM21/'Monthly Interactions-Energy'!FM21</f>
        <v>51.135858649259355</v>
      </c>
      <c r="FN21" s="241">
        <f>+'Monthly Interactions-$'!FN21/'Monthly Interactions-Energy'!FN21</f>
        <v>52.015858670127301</v>
      </c>
      <c r="FO21" s="241">
        <f>+'Monthly Interactions-$'!FO21/'Monthly Interactions-Energy'!FO21</f>
        <v>51.273023673392238</v>
      </c>
      <c r="FP21" s="241">
        <f>+'Monthly Interactions-$'!FP21/'Monthly Interactions-Energy'!FP21</f>
        <v>54.063302359298802</v>
      </c>
      <c r="FQ21" s="241">
        <f>+'Monthly Interactions-$'!FQ21/'Monthly Interactions-Energy'!FQ21</f>
        <v>56.305245901780012</v>
      </c>
      <c r="FR21" s="241">
        <f>+'Monthly Interactions-$'!FR21/'Monthly Interactions-Energy'!FR21</f>
        <v>57.166752123670314</v>
      </c>
      <c r="FS21" s="241">
        <f>+'Monthly Interactions-$'!FS21/'Monthly Interactions-Energy'!FS21</f>
        <v>56.371185546779181</v>
      </c>
      <c r="FT21" s="241">
        <f>+'Monthly Interactions-$'!FT21/'Monthly Interactions-Energy'!FT21</f>
        <v>55.003472556752456</v>
      </c>
      <c r="FU21" s="241">
        <f>+'Monthly Interactions-$'!FU21/'Monthly Interactions-Energy'!FU21</f>
        <v>53.667012525473432</v>
      </c>
      <c r="FV21" s="241">
        <f>+'Monthly Interactions-$'!FV21/'Monthly Interactions-Energy'!FV21</f>
        <v>56.688330245265838</v>
      </c>
      <c r="FW21" s="241">
        <f>+'Monthly Interactions-$'!FW21/'Monthly Interactions-Energy'!FW21</f>
        <v>60.980997467403711</v>
      </c>
      <c r="FX21" s="241">
        <f>+'Monthly Interactions-$'!FX21/'Monthly Interactions-Energy'!FX21</f>
        <v>61.735443746343449</v>
      </c>
      <c r="FY21" s="241">
        <f>+'Monthly Interactions-$'!FY21/'Monthly Interactions-Energy'!FY21</f>
        <v>53.613250067270606</v>
      </c>
      <c r="FZ21" s="241">
        <f>+'Monthly Interactions-$'!FZ21/'Monthly Interactions-Energy'!FZ21</f>
        <v>54.312794005032274</v>
      </c>
      <c r="GA21" s="241">
        <f>+'Monthly Interactions-$'!GA21/'Monthly Interactions-Energy'!GA21</f>
        <v>53.724488589334278</v>
      </c>
      <c r="GB21" s="241">
        <f>+'Monthly Interactions-$'!GB21/'Monthly Interactions-Energy'!GB21</f>
        <v>56.684310170736182</v>
      </c>
    </row>
    <row r="22" spans="2:184">
      <c r="B22" s="17" t="s">
        <v>74</v>
      </c>
      <c r="C22" s="21" t="s">
        <v>61</v>
      </c>
      <c r="D22" s="19" t="s">
        <v>71</v>
      </c>
      <c r="E22" s="241">
        <f>+'Monthly Interactions-$'!E22/'Monthly Interactions-Energy'!E22</f>
        <v>37.116948629852885</v>
      </c>
      <c r="F22" s="241">
        <f>+'Monthly Interactions-$'!F22/'Monthly Interactions-Energy'!F22</f>
        <v>34.253586875165652</v>
      </c>
      <c r="G22" s="241">
        <f>+'Monthly Interactions-$'!G22/'Monthly Interactions-Energy'!G22</f>
        <v>32.661797038817404</v>
      </c>
      <c r="H22" s="241">
        <f>+'Monthly Interactions-$'!H22/'Monthly Interactions-Energy'!H22</f>
        <v>33.419764978476294</v>
      </c>
      <c r="I22" s="241">
        <f>+'Monthly Interactions-$'!I22/'Monthly Interactions-Energy'!I22</f>
        <v>33.861017644150174</v>
      </c>
      <c r="J22" s="241">
        <f>+'Monthly Interactions-$'!J22/'Monthly Interactions-Energy'!J22</f>
        <v>36.769309529159422</v>
      </c>
      <c r="K22" s="241">
        <f>+'Monthly Interactions-$'!K22/'Monthly Interactions-Energy'!K22</f>
        <v>46.259365115730816</v>
      </c>
      <c r="L22" s="241">
        <f>+'Monthly Interactions-$'!L22/'Monthly Interactions-Energy'!L22</f>
        <v>40.578520598491764</v>
      </c>
      <c r="M22" s="241">
        <f>+'Monthly Interactions-$'!M22/'Monthly Interactions-Energy'!M22</f>
        <v>33.124493383656556</v>
      </c>
      <c r="N22" s="241">
        <f>+'Monthly Interactions-$'!N22/'Monthly Interactions-Energy'!N22</f>
        <v>30.474823390404513</v>
      </c>
      <c r="O22" s="241">
        <f>+'Monthly Interactions-$'!O22/'Monthly Interactions-Energy'!O22</f>
        <v>30.946225454264557</v>
      </c>
      <c r="P22" s="241">
        <f>+'Monthly Interactions-$'!P22/'Monthly Interactions-Energy'!P22</f>
        <v>34.25332062306817</v>
      </c>
      <c r="Q22" s="241">
        <f>+'Monthly Interactions-$'!Q22/'Monthly Interactions-Energy'!Q22</f>
        <v>38.723055270902854</v>
      </c>
      <c r="R22" s="241">
        <f>+'Monthly Interactions-$'!R22/'Monthly Interactions-Energy'!R22</f>
        <v>36.767047488787959</v>
      </c>
      <c r="S22" s="241">
        <f>+'Monthly Interactions-$'!S22/'Monthly Interactions-Energy'!S22</f>
        <v>34.29235662031865</v>
      </c>
      <c r="T22" s="241">
        <f>+'Monthly Interactions-$'!T22/'Monthly Interactions-Energy'!T22</f>
        <v>34.556812899716263</v>
      </c>
      <c r="U22" s="241">
        <f>+'Monthly Interactions-$'!U22/'Monthly Interactions-Energy'!U22</f>
        <v>34.627617407162759</v>
      </c>
      <c r="V22" s="241">
        <f>+'Monthly Interactions-$'!V22/'Monthly Interactions-Energy'!V22</f>
        <v>36.607416439082193</v>
      </c>
      <c r="W22" s="241">
        <f>+'Monthly Interactions-$'!W22/'Monthly Interactions-Energy'!W22</f>
        <v>42.116107407555077</v>
      </c>
      <c r="X22" s="241">
        <f>+'Monthly Interactions-$'!X22/'Monthly Interactions-Energy'!X22</f>
        <v>42.042668639454789</v>
      </c>
      <c r="Y22" s="241">
        <f>+'Monthly Interactions-$'!Y22/'Monthly Interactions-Energy'!Y22</f>
        <v>34.52382836985079</v>
      </c>
      <c r="Z22" s="241">
        <f>+'Monthly Interactions-$'!Z22/'Monthly Interactions-Energy'!Z22</f>
        <v>31.720541552804669</v>
      </c>
      <c r="AA22" s="241">
        <f>+'Monthly Interactions-$'!AA22/'Monthly Interactions-Energy'!AA22</f>
        <v>32.102680423937187</v>
      </c>
      <c r="AB22" s="241">
        <f>+'Monthly Interactions-$'!AB22/'Monthly Interactions-Energy'!AB22</f>
        <v>35.174936999975536</v>
      </c>
      <c r="AC22" s="241">
        <f>+'Monthly Interactions-$'!AC22/'Monthly Interactions-Energy'!AC22</f>
        <v>37.978567386717621</v>
      </c>
      <c r="AD22" s="241">
        <f>+'Monthly Interactions-$'!AD22/'Monthly Interactions-Energy'!AD22</f>
        <v>38.176579150374934</v>
      </c>
      <c r="AE22" s="241">
        <f>+'Monthly Interactions-$'!AE22/'Monthly Interactions-Energy'!AE22</f>
        <v>36.134570525710707</v>
      </c>
      <c r="AF22" s="241">
        <f>+'Monthly Interactions-$'!AF22/'Monthly Interactions-Energy'!AF22</f>
        <v>34.689832244439721</v>
      </c>
      <c r="AG22" s="241">
        <f>+'Monthly Interactions-$'!AG22/'Monthly Interactions-Energy'!AG22</f>
        <v>35.21076255438922</v>
      </c>
      <c r="AH22" s="241">
        <f>+'Monthly Interactions-$'!AH22/'Monthly Interactions-Energy'!AH22</f>
        <v>38.878227890141574</v>
      </c>
      <c r="AI22" s="241">
        <f>+'Monthly Interactions-$'!AI22/'Monthly Interactions-Energy'!AI22</f>
        <v>43.62604319232593</v>
      </c>
      <c r="AJ22" s="241">
        <f>+'Monthly Interactions-$'!AJ22/'Monthly Interactions-Energy'!AJ22</f>
        <v>43.641510770497</v>
      </c>
      <c r="AK22" s="241">
        <f>+'Monthly Interactions-$'!AK22/'Monthly Interactions-Energy'!AK22</f>
        <v>35.766356265850234</v>
      </c>
      <c r="AL22" s="241">
        <f>+'Monthly Interactions-$'!AL22/'Monthly Interactions-Energy'!AL22</f>
        <v>33.686141471151899</v>
      </c>
      <c r="AM22" s="241">
        <f>+'Monthly Interactions-$'!AM22/'Monthly Interactions-Energy'!AM22</f>
        <v>34.020833701602832</v>
      </c>
      <c r="AN22" s="241">
        <f>+'Monthly Interactions-$'!AN22/'Monthly Interactions-Energy'!AN22</f>
        <v>35.190650817870363</v>
      </c>
      <c r="AO22" s="241">
        <f>+'Monthly Interactions-$'!AO22/'Monthly Interactions-Energy'!AO22</f>
        <v>39.120276877496053</v>
      </c>
      <c r="AP22" s="241">
        <f>+'Monthly Interactions-$'!AP22/'Monthly Interactions-Energy'!AP22</f>
        <v>39.389234222230293</v>
      </c>
      <c r="AQ22" s="241">
        <f>+'Monthly Interactions-$'!AQ22/'Monthly Interactions-Energy'!AQ22</f>
        <v>37.131609070935653</v>
      </c>
      <c r="AR22" s="241">
        <f>+'Monthly Interactions-$'!AR22/'Monthly Interactions-Energy'!AR22</f>
        <v>35.770001943425321</v>
      </c>
      <c r="AS22" s="241">
        <f>+'Monthly Interactions-$'!AS22/'Monthly Interactions-Energy'!AS22</f>
        <v>36.25681704370546</v>
      </c>
      <c r="AT22" s="241">
        <f>+'Monthly Interactions-$'!AT22/'Monthly Interactions-Energy'!AT22</f>
        <v>40.458372214839869</v>
      </c>
      <c r="AU22" s="241">
        <f>+'Monthly Interactions-$'!AU22/'Monthly Interactions-Energy'!AU22</f>
        <v>45.182497039278019</v>
      </c>
      <c r="AV22" s="241">
        <f>+'Monthly Interactions-$'!AV22/'Monthly Interactions-Energy'!AV22</f>
        <v>45.210735110963462</v>
      </c>
      <c r="AW22" s="241">
        <f>+'Monthly Interactions-$'!AW22/'Monthly Interactions-Energy'!AW22</f>
        <v>36.394044611318279</v>
      </c>
      <c r="AX22" s="241">
        <f>+'Monthly Interactions-$'!AX22/'Monthly Interactions-Energy'!AX22</f>
        <v>34.08637140818189</v>
      </c>
      <c r="AY22" s="241">
        <f>+'Monthly Interactions-$'!AY22/'Monthly Interactions-Energy'!AY22</f>
        <v>34.441086057483346</v>
      </c>
      <c r="AZ22" s="241">
        <f>+'Monthly Interactions-$'!AZ22/'Monthly Interactions-Energy'!AZ22</f>
        <v>35.80220026920535</v>
      </c>
      <c r="BA22" s="241">
        <f>+'Monthly Interactions-$'!BA22/'Monthly Interactions-Energy'!BA22</f>
        <v>41.238989275754186</v>
      </c>
      <c r="BB22" s="241">
        <f>+'Monthly Interactions-$'!BB22/'Monthly Interactions-Energy'!BB22</f>
        <v>41.448936593479608</v>
      </c>
      <c r="BC22" s="241">
        <f>+'Monthly Interactions-$'!BC22/'Monthly Interactions-Energy'!BC22</f>
        <v>38.106892686517206</v>
      </c>
      <c r="BD22" s="241">
        <f>+'Monthly Interactions-$'!BD22/'Monthly Interactions-Energy'!BD22</f>
        <v>36.645444474983968</v>
      </c>
      <c r="BE22" s="241">
        <f>+'Monthly Interactions-$'!BE22/'Monthly Interactions-Energy'!BE22</f>
        <v>36.733664670897767</v>
      </c>
      <c r="BF22" s="241">
        <f>+'Monthly Interactions-$'!BF22/'Monthly Interactions-Energy'!BF22</f>
        <v>42.431445849666098</v>
      </c>
      <c r="BG22" s="241">
        <f>+'Monthly Interactions-$'!BG22/'Monthly Interactions-Energy'!BG22</f>
        <v>47.210056744373183</v>
      </c>
      <c r="BH22" s="241">
        <f>+'Monthly Interactions-$'!BH22/'Monthly Interactions-Energy'!BH22</f>
        <v>47.297176153376299</v>
      </c>
      <c r="BI22" s="241">
        <f>+'Monthly Interactions-$'!BI22/'Monthly Interactions-Energy'!BI22</f>
        <v>37.401190831350029</v>
      </c>
      <c r="BJ22" s="241">
        <f>+'Monthly Interactions-$'!BJ22/'Monthly Interactions-Energy'!BJ22</f>
        <v>35.392033034264557</v>
      </c>
      <c r="BK22" s="241">
        <f>+'Monthly Interactions-$'!BK22/'Monthly Interactions-Energy'!BK22</f>
        <v>35.867112343472947</v>
      </c>
      <c r="BL22" s="241">
        <f>+'Monthly Interactions-$'!BL22/'Monthly Interactions-Energy'!BL22</f>
        <v>37.893546871424469</v>
      </c>
      <c r="BM22" s="241">
        <f>+'Monthly Interactions-$'!BM22/'Monthly Interactions-Energy'!BM22</f>
        <v>43.138756995624817</v>
      </c>
      <c r="BN22" s="241">
        <f>+'Monthly Interactions-$'!BN22/'Monthly Interactions-Energy'!BN22</f>
        <v>43.434319789955644</v>
      </c>
      <c r="BO22" s="241">
        <f>+'Monthly Interactions-$'!BO22/'Monthly Interactions-Energy'!BO22</f>
        <v>39.824453475811488</v>
      </c>
      <c r="BP22" s="241">
        <f>+'Monthly Interactions-$'!BP22/'Monthly Interactions-Energy'!BP22</f>
        <v>38.354796798012785</v>
      </c>
      <c r="BQ22" s="241">
        <f>+'Monthly Interactions-$'!BQ22/'Monthly Interactions-Energy'!BQ22</f>
        <v>38.296907594314789</v>
      </c>
      <c r="BR22" s="241">
        <f>+'Monthly Interactions-$'!BR22/'Monthly Interactions-Energy'!BR22</f>
        <v>44.45951279030696</v>
      </c>
      <c r="BS22" s="241">
        <f>+'Monthly Interactions-$'!BS22/'Monthly Interactions-Energy'!BS22</f>
        <v>49.487278635326611</v>
      </c>
      <c r="BT22" s="241">
        <f>+'Monthly Interactions-$'!BT22/'Monthly Interactions-Energy'!BT22</f>
        <v>49.46495159832574</v>
      </c>
      <c r="BU22" s="241">
        <f>+'Monthly Interactions-$'!BU22/'Monthly Interactions-Energy'!BU22</f>
        <v>39.146220634957757</v>
      </c>
      <c r="BV22" s="241">
        <f>+'Monthly Interactions-$'!BV22/'Monthly Interactions-Energy'!BV22</f>
        <v>36.999734526544586</v>
      </c>
      <c r="BW22" s="241">
        <f>+'Monthly Interactions-$'!BW22/'Monthly Interactions-Energy'!BW22</f>
        <v>37.419966559978384</v>
      </c>
      <c r="BX22" s="241">
        <f>+'Monthly Interactions-$'!BX22/'Monthly Interactions-Energy'!BX22</f>
        <v>39.572165171076811</v>
      </c>
      <c r="BY22" s="241">
        <f>+'Monthly Interactions-$'!BY22/'Monthly Interactions-Energy'!BY22</f>
        <v>45.852840840213325</v>
      </c>
      <c r="BZ22" s="241">
        <f>+'Monthly Interactions-$'!BZ22/'Monthly Interactions-Energy'!BZ22</f>
        <v>47.441983178268387</v>
      </c>
      <c r="CA22" s="241">
        <f>+'Monthly Interactions-$'!CA22/'Monthly Interactions-Energy'!CA22</f>
        <v>45.088715289285993</v>
      </c>
      <c r="CB22" s="241">
        <f>+'Monthly Interactions-$'!CB22/'Monthly Interactions-Energy'!CB22</f>
        <v>44.583255005638854</v>
      </c>
      <c r="CC22" s="241">
        <f>+'Monthly Interactions-$'!CC22/'Monthly Interactions-Energy'!CC22</f>
        <v>45.74907055129497</v>
      </c>
      <c r="CD22" s="241">
        <f>+'Monthly Interactions-$'!CD22/'Monthly Interactions-Energy'!CD22</f>
        <v>54.129875513797025</v>
      </c>
      <c r="CE22" s="241">
        <f>+'Monthly Interactions-$'!CE22/'Monthly Interactions-Energy'!CE22</f>
        <v>62.544863965860934</v>
      </c>
      <c r="CF22" s="241">
        <f>+'Monthly Interactions-$'!CF22/'Monthly Interactions-Energy'!CF22</f>
        <v>64.456255259749028</v>
      </c>
      <c r="CG22" s="241">
        <f>+'Monthly Interactions-$'!CG22/'Monthly Interactions-Energy'!CG22</f>
        <v>53.502383272464158</v>
      </c>
      <c r="CH22" s="241">
        <f>+'Monthly Interactions-$'!CH22/'Monthly Interactions-Energy'!CH22</f>
        <v>51.956372057421866</v>
      </c>
      <c r="CI22" s="241">
        <f>+'Monthly Interactions-$'!CI22/'Monthly Interactions-Energy'!CI22</f>
        <v>53.056483313266511</v>
      </c>
      <c r="CJ22" s="241">
        <f>+'Monthly Interactions-$'!CJ22/'Monthly Interactions-Energy'!CJ22</f>
        <v>57.550863911338602</v>
      </c>
      <c r="CK22" s="241">
        <f>+'Monthly Interactions-$'!CK22/'Monthly Interactions-Energy'!CK22</f>
        <v>63.614498497124075</v>
      </c>
      <c r="CL22" s="241">
        <f>+'Monthly Interactions-$'!CL22/'Monthly Interactions-Energy'!CL22</f>
        <v>65.615337372481079</v>
      </c>
      <c r="CM22" s="241">
        <f>+'Monthly Interactions-$'!CM22/'Monthly Interactions-Energy'!CM22</f>
        <v>62.148171207702973</v>
      </c>
      <c r="CN22" s="241">
        <f>+'Monthly Interactions-$'!CN22/'Monthly Interactions-Energy'!CN22</f>
        <v>60.898159970126628</v>
      </c>
      <c r="CO22" s="241">
        <f>+'Monthly Interactions-$'!CO22/'Monthly Interactions-Energy'!CO22</f>
        <v>63.439371350701286</v>
      </c>
      <c r="CP22" s="241">
        <f>+'Monthly Interactions-$'!CP22/'Monthly Interactions-Energy'!CP22</f>
        <v>74.610390337020419</v>
      </c>
      <c r="CQ22" s="241">
        <f>+'Monthly Interactions-$'!CQ22/'Monthly Interactions-Energy'!CQ22</f>
        <v>85.778977080498066</v>
      </c>
      <c r="CR22" s="241">
        <f>+'Monthly Interactions-$'!CR22/'Monthly Interactions-Energy'!CR22</f>
        <v>87.104345805913525</v>
      </c>
      <c r="CS22" s="241">
        <f>+'Monthly Interactions-$'!CS22/'Monthly Interactions-Energy'!CS22</f>
        <v>74.399616862730639</v>
      </c>
      <c r="CT22" s="241">
        <f>+'Monthly Interactions-$'!CT22/'Monthly Interactions-Energy'!CT22</f>
        <v>70.797633004729235</v>
      </c>
      <c r="CU22" s="241">
        <f>+'Monthly Interactions-$'!CU22/'Monthly Interactions-Energy'!CU22</f>
        <v>71.592300909095869</v>
      </c>
      <c r="CV22" s="241">
        <f>+'Monthly Interactions-$'!CV22/'Monthly Interactions-Energy'!CV22</f>
        <v>78.251821251318177</v>
      </c>
      <c r="CW22" s="241">
        <f>+'Monthly Interactions-$'!CW22/'Monthly Interactions-Energy'!CW22</f>
        <v>86.502369459928545</v>
      </c>
      <c r="CX22" s="241">
        <f>+'Monthly Interactions-$'!CX22/'Monthly Interactions-Energy'!CX22</f>
        <v>86.624528757360665</v>
      </c>
      <c r="CY22" s="241">
        <f>+'Monthly Interactions-$'!CY22/'Monthly Interactions-Energy'!CY22</f>
        <v>79.827241917663102</v>
      </c>
      <c r="CZ22" s="241">
        <f>+'Monthly Interactions-$'!CZ22/'Monthly Interactions-Energy'!CZ22</f>
        <v>80.900648199198315</v>
      </c>
      <c r="DA22" s="241">
        <f>+'Monthly Interactions-$'!DA22/'Monthly Interactions-Energy'!DA22</f>
        <v>81.74246089959459</v>
      </c>
      <c r="DB22" s="241">
        <f>+'Monthly Interactions-$'!DB22/'Monthly Interactions-Energy'!DB22</f>
        <v>95.533175953116995</v>
      </c>
      <c r="DC22" s="241">
        <f>+'Monthly Interactions-$'!DC22/'Monthly Interactions-Energy'!DC22</f>
        <v>109.36004056207338</v>
      </c>
      <c r="DD22" s="241">
        <f>+'Monthly Interactions-$'!DD22/'Monthly Interactions-Energy'!DD22</f>
        <v>106.70036117010564</v>
      </c>
      <c r="DE22" s="241">
        <f>+'Monthly Interactions-$'!DE22/'Monthly Interactions-Energy'!DE22</f>
        <v>86.461140434625605</v>
      </c>
      <c r="DF22" s="241">
        <f>+'Monthly Interactions-$'!DF22/'Monthly Interactions-Energy'!DF22</f>
        <v>80.524884937601271</v>
      </c>
      <c r="DG22" s="241">
        <f>+'Monthly Interactions-$'!DG22/'Monthly Interactions-Energy'!DG22</f>
        <v>79.140879361952855</v>
      </c>
      <c r="DH22" s="241">
        <f>+'Monthly Interactions-$'!DH22/'Monthly Interactions-Energy'!DH22</f>
        <v>84.909521481073511</v>
      </c>
      <c r="DI22" s="241">
        <f>+'Monthly Interactions-$'!DI22/'Monthly Interactions-Energy'!DI22</f>
        <v>89.122119049414565</v>
      </c>
      <c r="DJ22" s="241">
        <f>+'Monthly Interactions-$'!DJ22/'Monthly Interactions-Energy'!DJ22</f>
        <v>88.3592032331333</v>
      </c>
      <c r="DK22" s="241">
        <f>+'Monthly Interactions-$'!DK22/'Monthly Interactions-Energy'!DK22</f>
        <v>81.883328785224236</v>
      </c>
      <c r="DL22" s="241">
        <f>+'Monthly Interactions-$'!DL22/'Monthly Interactions-Energy'!DL22</f>
        <v>80.472918753401117</v>
      </c>
      <c r="DM22" s="241">
        <f>+'Monthly Interactions-$'!DM22/'Monthly Interactions-Energy'!DM22</f>
        <v>81.84794874922359</v>
      </c>
      <c r="DN22" s="241">
        <f>+'Monthly Interactions-$'!DN22/'Monthly Interactions-Energy'!DN22</f>
        <v>99.602848258395852</v>
      </c>
      <c r="DO22" s="241">
        <f>+'Monthly Interactions-$'!DO22/'Monthly Interactions-Energy'!DO22</f>
        <v>109.93995325803967</v>
      </c>
      <c r="DP22" s="241">
        <f>+'Monthly Interactions-$'!DP22/'Monthly Interactions-Energy'!DP22</f>
        <v>106.78263697503046</v>
      </c>
      <c r="DQ22" s="241">
        <f>+'Monthly Interactions-$'!DQ22/'Monthly Interactions-Energy'!DQ22</f>
        <v>89.120073470339307</v>
      </c>
      <c r="DR22" s="241">
        <f>+'Monthly Interactions-$'!DR22/'Monthly Interactions-Energy'!DR22</f>
        <v>82.260258823862955</v>
      </c>
      <c r="DS22" s="241">
        <f>+'Monthly Interactions-$'!DS22/'Monthly Interactions-Energy'!DS22</f>
        <v>83.028271897851809</v>
      </c>
      <c r="DT22" s="241">
        <f>+'Monthly Interactions-$'!DT22/'Monthly Interactions-Energy'!DT22</f>
        <v>88.574394495175383</v>
      </c>
      <c r="DU22" s="241">
        <f>+'Monthly Interactions-$'!DU22/'Monthly Interactions-Energy'!DU22</f>
        <v>91.008560546846027</v>
      </c>
      <c r="DV22" s="241">
        <f>+'Monthly Interactions-$'!DV22/'Monthly Interactions-Energy'!DV22</f>
        <v>89.678500883923533</v>
      </c>
      <c r="DW22" s="241">
        <f>+'Monthly Interactions-$'!DW22/'Monthly Interactions-Energy'!DW22</f>
        <v>83.374314970291351</v>
      </c>
      <c r="DX22" s="241">
        <f>+'Monthly Interactions-$'!DX22/'Monthly Interactions-Energy'!DX22</f>
        <v>81.894497383268686</v>
      </c>
      <c r="DY22" s="241">
        <f>+'Monthly Interactions-$'!DY22/'Monthly Interactions-Energy'!DY22</f>
        <v>84.892884757415942</v>
      </c>
      <c r="DZ22" s="241">
        <f>+'Monthly Interactions-$'!DZ22/'Monthly Interactions-Energy'!DZ22</f>
        <v>100.8647486526187</v>
      </c>
      <c r="EA22" s="241">
        <f>+'Monthly Interactions-$'!EA22/'Monthly Interactions-Energy'!EA22</f>
        <v>109.46141875605976</v>
      </c>
      <c r="EB22" s="241">
        <f>+'Monthly Interactions-$'!EB22/'Monthly Interactions-Energy'!EB22</f>
        <v>106.8095643222365</v>
      </c>
      <c r="EC22" s="241">
        <f>+'Monthly Interactions-$'!EC22/'Monthly Interactions-Energy'!EC22</f>
        <v>89.382754191040078</v>
      </c>
      <c r="ED22" s="241">
        <f>+'Monthly Interactions-$'!ED22/'Monthly Interactions-Energy'!ED22</f>
        <v>82.959943595764656</v>
      </c>
      <c r="EE22" s="241">
        <f>+'Monthly Interactions-$'!EE22/'Monthly Interactions-Energy'!EE22</f>
        <v>82.752080900197498</v>
      </c>
      <c r="EF22" s="241">
        <f>+'Monthly Interactions-$'!EF22/'Monthly Interactions-Energy'!EF22</f>
        <v>88.44341437387672</v>
      </c>
      <c r="EG22" s="241">
        <f>+'Monthly Interactions-$'!EG22/'Monthly Interactions-Energy'!EG22</f>
        <v>89.137411377444209</v>
      </c>
      <c r="EH22" s="241">
        <f>+'Monthly Interactions-$'!EH22/'Monthly Interactions-Energy'!EH22</f>
        <v>91.867332698603164</v>
      </c>
      <c r="EI22" s="241">
        <f>+'Monthly Interactions-$'!EI22/'Monthly Interactions-Energy'!EI22</f>
        <v>84.956041432060246</v>
      </c>
      <c r="EJ22" s="241">
        <f>+'Monthly Interactions-$'!EJ22/'Monthly Interactions-Energy'!EJ22</f>
        <v>82.08306151007632</v>
      </c>
      <c r="EK22" s="241">
        <f>+'Monthly Interactions-$'!EK22/'Monthly Interactions-Energy'!EK22</f>
        <v>84.791318058952243</v>
      </c>
      <c r="EL22" s="241">
        <f>+'Monthly Interactions-$'!EL22/'Monthly Interactions-Energy'!EL22</f>
        <v>98.83220121990108</v>
      </c>
      <c r="EM22" s="241">
        <f>+'Monthly Interactions-$'!EM22/'Monthly Interactions-Energy'!EM22</f>
        <v>110.20767196520855</v>
      </c>
      <c r="EN22" s="241">
        <f>+'Monthly Interactions-$'!EN22/'Monthly Interactions-Energy'!EN22</f>
        <v>112.84497058545416</v>
      </c>
      <c r="EO22" s="241">
        <f>+'Monthly Interactions-$'!EO22/'Monthly Interactions-Energy'!EO22</f>
        <v>93.070788480235649</v>
      </c>
      <c r="EP22" s="241">
        <f>+'Monthly Interactions-$'!EP22/'Monthly Interactions-Energy'!EP22</f>
        <v>84.071340508653563</v>
      </c>
      <c r="EQ22" s="241">
        <f>+'Monthly Interactions-$'!EQ22/'Monthly Interactions-Energy'!EQ22</f>
        <v>83.430802220197535</v>
      </c>
      <c r="ER22" s="241">
        <f>+'Monthly Interactions-$'!ER22/'Monthly Interactions-Energy'!ER22</f>
        <v>90.461987966892394</v>
      </c>
      <c r="ES22" s="241">
        <f>+'Monthly Interactions-$'!ES22/'Monthly Interactions-Energy'!ES22</f>
        <v>93.182736601754812</v>
      </c>
      <c r="ET22" s="241">
        <f>+'Monthly Interactions-$'!ET22/'Monthly Interactions-Energy'!ET22</f>
        <v>93.348850507362556</v>
      </c>
      <c r="EU22" s="241">
        <f>+'Monthly Interactions-$'!EU22/'Monthly Interactions-Energy'!EU22</f>
        <v>87.649818113538274</v>
      </c>
      <c r="EV22" s="241">
        <f>+'Monthly Interactions-$'!EV22/'Monthly Interactions-Energy'!EV22</f>
        <v>85.741655554237809</v>
      </c>
      <c r="EW22" s="241">
        <f>+'Monthly Interactions-$'!EW22/'Monthly Interactions-Energy'!EW22</f>
        <v>87.018144355941388</v>
      </c>
      <c r="EX22" s="241">
        <f>+'Monthly Interactions-$'!EX22/'Monthly Interactions-Energy'!EX22</f>
        <v>101.16765291831864</v>
      </c>
      <c r="EY22" s="241">
        <f>+'Monthly Interactions-$'!EY22/'Monthly Interactions-Energy'!EY22</f>
        <v>115.2082463095207</v>
      </c>
      <c r="EZ22" s="241">
        <f>+'Monthly Interactions-$'!EZ22/'Monthly Interactions-Energy'!EZ22</f>
        <v>113.47821212770069</v>
      </c>
      <c r="FA22" s="241">
        <f>+'Monthly Interactions-$'!FA22/'Monthly Interactions-Energy'!FA22</f>
        <v>96.199786154288859</v>
      </c>
      <c r="FB22" s="241">
        <f>+'Monthly Interactions-$'!FB22/'Monthly Interactions-Energy'!FB22</f>
        <v>87.540347467637417</v>
      </c>
      <c r="FC22" s="241">
        <f>+'Monthly Interactions-$'!FC22/'Monthly Interactions-Energy'!FC22</f>
        <v>86.095941541145663</v>
      </c>
      <c r="FD22" s="241">
        <f>+'Monthly Interactions-$'!FD22/'Monthly Interactions-Energy'!FD22</f>
        <v>93.304369326106112</v>
      </c>
      <c r="FE22" s="241">
        <f>+'Monthly Interactions-$'!FE22/'Monthly Interactions-Energy'!FE22</f>
        <v>97.480106195619456</v>
      </c>
      <c r="FF22" s="241">
        <f>+'Monthly Interactions-$'!FF22/'Monthly Interactions-Energy'!FF22</f>
        <v>97.466128930151697</v>
      </c>
      <c r="FG22" s="241">
        <f>+'Monthly Interactions-$'!FG22/'Monthly Interactions-Energy'!FG22</f>
        <v>90.738975392926591</v>
      </c>
      <c r="FH22" s="241">
        <f>+'Monthly Interactions-$'!FH22/'Monthly Interactions-Energy'!FH22</f>
        <v>88.175941777924194</v>
      </c>
      <c r="FI22" s="241">
        <f>+'Monthly Interactions-$'!FI22/'Monthly Interactions-Energy'!FI22</f>
        <v>92.721605180046595</v>
      </c>
      <c r="FJ22" s="241">
        <f>+'Monthly Interactions-$'!FJ22/'Monthly Interactions-Energy'!FJ22</f>
        <v>106.81457357532948</v>
      </c>
      <c r="FK22" s="241">
        <f>+'Monthly Interactions-$'!FK22/'Monthly Interactions-Energy'!FK22</f>
        <v>118.41391464275836</v>
      </c>
      <c r="FL22" s="241">
        <f>+'Monthly Interactions-$'!FL22/'Monthly Interactions-Energy'!FL22</f>
        <v>118.33242297833323</v>
      </c>
      <c r="FM22" s="241">
        <f>+'Monthly Interactions-$'!FM22/'Monthly Interactions-Energy'!FM22</f>
        <v>101.08152425687852</v>
      </c>
      <c r="FN22" s="241">
        <f>+'Monthly Interactions-$'!FN22/'Monthly Interactions-Energy'!FN22</f>
        <v>90.149598036603024</v>
      </c>
      <c r="FO22" s="241">
        <f>+'Monthly Interactions-$'!FO22/'Monthly Interactions-Energy'!FO22</f>
        <v>88.84956404686497</v>
      </c>
      <c r="FP22" s="241">
        <f>+'Monthly Interactions-$'!FP22/'Monthly Interactions-Energy'!FP22</f>
        <v>97.890088479449346</v>
      </c>
      <c r="FQ22" s="241">
        <f>+'Monthly Interactions-$'!FQ22/'Monthly Interactions-Energy'!FQ22</f>
        <v>102.2429206996156</v>
      </c>
      <c r="FR22" s="241">
        <f>+'Monthly Interactions-$'!FR22/'Monthly Interactions-Energy'!FR22</f>
        <v>101.07977305281366</v>
      </c>
      <c r="FS22" s="241">
        <f>+'Monthly Interactions-$'!FS22/'Monthly Interactions-Energy'!FS22</f>
        <v>94.80723575262553</v>
      </c>
      <c r="FT22" s="241">
        <f>+'Monthly Interactions-$'!FT22/'Monthly Interactions-Energy'!FT22</f>
        <v>94.002018891927008</v>
      </c>
      <c r="FU22" s="241">
        <f>+'Monthly Interactions-$'!FU22/'Monthly Interactions-Energy'!FU22</f>
        <v>96.68584487127869</v>
      </c>
      <c r="FV22" s="241">
        <f>+'Monthly Interactions-$'!FV22/'Monthly Interactions-Energy'!FV22</f>
        <v>112.75562747037691</v>
      </c>
      <c r="FW22" s="241">
        <f>+'Monthly Interactions-$'!FW22/'Monthly Interactions-Energy'!FW22</f>
        <v>121.72146226248755</v>
      </c>
      <c r="FX22" s="241">
        <f>+'Monthly Interactions-$'!FX22/'Monthly Interactions-Energy'!FX22</f>
        <v>122.7444217630055</v>
      </c>
      <c r="FY22" s="241">
        <f>+'Monthly Interactions-$'!FY22/'Monthly Interactions-Energy'!FY22</f>
        <v>102.99983354059363</v>
      </c>
      <c r="FZ22" s="241">
        <f>+'Monthly Interactions-$'!FZ22/'Monthly Interactions-Energy'!FZ22</f>
        <v>94.951375122529981</v>
      </c>
      <c r="GA22" s="241">
        <f>+'Monthly Interactions-$'!GA22/'Monthly Interactions-Energy'!GA22</f>
        <v>94.603299309562999</v>
      </c>
      <c r="GB22" s="241">
        <f>+'Monthly Interactions-$'!GB22/'Monthly Interactions-Energy'!GB22</f>
        <v>100.93781262563911</v>
      </c>
    </row>
    <row r="23" spans="2:184">
      <c r="B23" s="17" t="s">
        <v>74</v>
      </c>
      <c r="C23" s="21" t="s">
        <v>61</v>
      </c>
      <c r="D23" s="19" t="s">
        <v>72</v>
      </c>
      <c r="E23" s="241">
        <f>+'Monthly Interactions-$'!E23/'Monthly Interactions-Energy'!E23</f>
        <v>27.617487086234892</v>
      </c>
      <c r="F23" s="241">
        <f>+'Monthly Interactions-$'!F23/'Monthly Interactions-Energy'!F23</f>
        <v>27.9523417260726</v>
      </c>
      <c r="G23" s="241">
        <f>+'Monthly Interactions-$'!G23/'Monthly Interactions-Energy'!G23</f>
        <v>26.249195801728707</v>
      </c>
      <c r="H23" s="241">
        <f>+'Monthly Interactions-$'!H23/'Monthly Interactions-Energy'!H23</f>
        <v>24.717422381708083</v>
      </c>
      <c r="I23" s="241">
        <f>+'Monthly Interactions-$'!I23/'Monthly Interactions-Energy'!I23</f>
        <v>23.25346404970545</v>
      </c>
      <c r="J23" s="241">
        <f>+'Monthly Interactions-$'!J23/'Monthly Interactions-Energy'!J23</f>
        <v>23.564564066544833</v>
      </c>
      <c r="K23" s="241">
        <f>+'Monthly Interactions-$'!K23/'Monthly Interactions-Energy'!K23</f>
        <v>25.614259080672486</v>
      </c>
      <c r="L23" s="241">
        <f>+'Monthly Interactions-$'!L23/'Monthly Interactions-Energy'!L23</f>
        <v>25.141216613467204</v>
      </c>
      <c r="M23" s="241">
        <f>+'Monthly Interactions-$'!M23/'Monthly Interactions-Energy'!M23</f>
        <v>22.53950915194239</v>
      </c>
      <c r="N23" s="241">
        <f>+'Monthly Interactions-$'!N23/'Monthly Interactions-Energy'!N23</f>
        <v>23.510036059438612</v>
      </c>
      <c r="O23" s="241">
        <f>+'Monthly Interactions-$'!O23/'Monthly Interactions-Energy'!O23</f>
        <v>23.499450624120158</v>
      </c>
      <c r="P23" s="241">
        <f>+'Monthly Interactions-$'!P23/'Monthly Interactions-Energy'!P23</f>
        <v>24.481097792615014</v>
      </c>
      <c r="Q23" s="241">
        <f>+'Monthly Interactions-$'!Q23/'Monthly Interactions-Energy'!Q23</f>
        <v>27.573837078386244</v>
      </c>
      <c r="R23" s="241">
        <f>+'Monthly Interactions-$'!R23/'Monthly Interactions-Energy'!R23</f>
        <v>27.898345046768732</v>
      </c>
      <c r="S23" s="241">
        <f>+'Monthly Interactions-$'!S23/'Monthly Interactions-Energy'!S23</f>
        <v>24.826920540960309</v>
      </c>
      <c r="T23" s="241">
        <f>+'Monthly Interactions-$'!T23/'Monthly Interactions-Energy'!T23</f>
        <v>24.377039229005018</v>
      </c>
      <c r="U23" s="241">
        <f>+'Monthly Interactions-$'!U23/'Monthly Interactions-Energy'!U23</f>
        <v>23.171665942114199</v>
      </c>
      <c r="V23" s="241">
        <f>+'Monthly Interactions-$'!V23/'Monthly Interactions-Energy'!V23</f>
        <v>24.495138203093795</v>
      </c>
      <c r="W23" s="241">
        <f>+'Monthly Interactions-$'!W23/'Monthly Interactions-Energy'!W23</f>
        <v>26.179498323822173</v>
      </c>
      <c r="X23" s="241">
        <f>+'Monthly Interactions-$'!X23/'Monthly Interactions-Energy'!X23</f>
        <v>25.515947025530895</v>
      </c>
      <c r="Y23" s="241">
        <f>+'Monthly Interactions-$'!Y23/'Monthly Interactions-Energy'!Y23</f>
        <v>22.3268688335706</v>
      </c>
      <c r="Z23" s="241">
        <f>+'Monthly Interactions-$'!Z23/'Monthly Interactions-Energy'!Z23</f>
        <v>23.446901363224118</v>
      </c>
      <c r="AA23" s="241">
        <f>+'Monthly Interactions-$'!AA23/'Monthly Interactions-Energy'!AA23</f>
        <v>23.996052079829941</v>
      </c>
      <c r="AB23" s="241">
        <f>+'Monthly Interactions-$'!AB23/'Monthly Interactions-Energy'!AB23</f>
        <v>24.160938157889728</v>
      </c>
      <c r="AC23" s="241">
        <f>+'Monthly Interactions-$'!AC23/'Monthly Interactions-Energy'!AC23</f>
        <v>28.635137020949987</v>
      </c>
      <c r="AD23" s="241">
        <f>+'Monthly Interactions-$'!AD23/'Monthly Interactions-Energy'!AD23</f>
        <v>28.967581047381547</v>
      </c>
      <c r="AE23" s="241">
        <f>+'Monthly Interactions-$'!AE23/'Monthly Interactions-Energy'!AE23</f>
        <v>25.965794341426164</v>
      </c>
      <c r="AF23" s="241">
        <f>+'Monthly Interactions-$'!AF23/'Monthly Interactions-Energy'!AF23</f>
        <v>25.534503434709592</v>
      </c>
      <c r="AG23" s="241">
        <f>+'Monthly Interactions-$'!AG23/'Monthly Interactions-Energy'!AG23</f>
        <v>24.556687249103668</v>
      </c>
      <c r="AH23" s="241">
        <f>+'Monthly Interactions-$'!AH23/'Monthly Interactions-Energy'!AH23</f>
        <v>25.853476284313849</v>
      </c>
      <c r="AI23" s="241">
        <f>+'Monthly Interactions-$'!AI23/'Monthly Interactions-Energy'!AI23</f>
        <v>27.453626404185183</v>
      </c>
      <c r="AJ23" s="241">
        <f>+'Monthly Interactions-$'!AJ23/'Monthly Interactions-Energy'!AJ23</f>
        <v>26.911401084238857</v>
      </c>
      <c r="AK23" s="241">
        <f>+'Monthly Interactions-$'!AK23/'Monthly Interactions-Energy'!AK23</f>
        <v>23.682105738038004</v>
      </c>
      <c r="AL23" s="241">
        <f>+'Monthly Interactions-$'!AL23/'Monthly Interactions-Energy'!AL23</f>
        <v>24.786899274434486</v>
      </c>
      <c r="AM23" s="241">
        <f>+'Monthly Interactions-$'!AM23/'Monthly Interactions-Energy'!AM23</f>
        <v>25.338739229408816</v>
      </c>
      <c r="AN23" s="241">
        <f>+'Monthly Interactions-$'!AN23/'Monthly Interactions-Energy'!AN23</f>
        <v>25.232722281133142</v>
      </c>
      <c r="AO23" s="241">
        <f>+'Monthly Interactions-$'!AO23/'Monthly Interactions-Energy'!AO23</f>
        <v>30.70392058980466</v>
      </c>
      <c r="AP23" s="241">
        <f>+'Monthly Interactions-$'!AP23/'Monthly Interactions-Energy'!AP23</f>
        <v>31.130236047643983</v>
      </c>
      <c r="AQ23" s="241">
        <f>+'Monthly Interactions-$'!AQ23/'Monthly Interactions-Energy'!AQ23</f>
        <v>27.585877415368884</v>
      </c>
      <c r="AR23" s="241">
        <f>+'Monthly Interactions-$'!AR23/'Monthly Interactions-Energy'!AR23</f>
        <v>27.108455668831922</v>
      </c>
      <c r="AS23" s="241">
        <f>+'Monthly Interactions-$'!AS23/'Monthly Interactions-Energy'!AS23</f>
        <v>25.988306697446927</v>
      </c>
      <c r="AT23" s="241">
        <f>+'Monthly Interactions-$'!AT23/'Monthly Interactions-Energy'!AT23</f>
        <v>27.325023703915928</v>
      </c>
      <c r="AU23" s="241">
        <f>+'Monthly Interactions-$'!AU23/'Monthly Interactions-Energy'!AU23</f>
        <v>29.852909696745314</v>
      </c>
      <c r="AV23" s="241">
        <f>+'Monthly Interactions-$'!AV23/'Monthly Interactions-Energy'!AV23</f>
        <v>29.227472647828542</v>
      </c>
      <c r="AW23" s="241">
        <f>+'Monthly Interactions-$'!AW23/'Monthly Interactions-Energy'!AW23</f>
        <v>25.580358566531132</v>
      </c>
      <c r="AX23" s="241">
        <f>+'Monthly Interactions-$'!AX23/'Monthly Interactions-Energy'!AX23</f>
        <v>26.567113851402631</v>
      </c>
      <c r="AY23" s="241">
        <f>+'Monthly Interactions-$'!AY23/'Monthly Interactions-Energy'!AY23</f>
        <v>27.179988488104375</v>
      </c>
      <c r="AZ23" s="241">
        <f>+'Monthly Interactions-$'!AZ23/'Monthly Interactions-Energy'!AZ23</f>
        <v>27.222178379644074</v>
      </c>
      <c r="BA23" s="241">
        <f>+'Monthly Interactions-$'!BA23/'Monthly Interactions-Energy'!BA23</f>
        <v>32.084135773444444</v>
      </c>
      <c r="BB23" s="241">
        <f>+'Monthly Interactions-$'!BB23/'Monthly Interactions-Energy'!BB23</f>
        <v>32.544938326076213</v>
      </c>
      <c r="BC23" s="241">
        <f>+'Monthly Interactions-$'!BC23/'Monthly Interactions-Energy'!BC23</f>
        <v>28.956962990215917</v>
      </c>
      <c r="BD23" s="241">
        <f>+'Monthly Interactions-$'!BD23/'Monthly Interactions-Energy'!BD23</f>
        <v>28.550082372322901</v>
      </c>
      <c r="BE23" s="241">
        <f>+'Monthly Interactions-$'!BE23/'Monthly Interactions-Energy'!BE23</f>
        <v>26.466134628975443</v>
      </c>
      <c r="BF23" s="241">
        <f>+'Monthly Interactions-$'!BF23/'Monthly Interactions-Energy'!BF23</f>
        <v>28.169983769590857</v>
      </c>
      <c r="BG23" s="241">
        <f>+'Monthly Interactions-$'!BG23/'Monthly Interactions-Energy'!BG23</f>
        <v>30.133469808213427</v>
      </c>
      <c r="BH23" s="241">
        <f>+'Monthly Interactions-$'!BH23/'Monthly Interactions-Energy'!BH23</f>
        <v>29.560026761871253</v>
      </c>
      <c r="BI23" s="241">
        <f>+'Monthly Interactions-$'!BI23/'Monthly Interactions-Energy'!BI23</f>
        <v>25.8015556846903</v>
      </c>
      <c r="BJ23" s="241">
        <f>+'Monthly Interactions-$'!BJ23/'Monthly Interactions-Energy'!BJ23</f>
        <v>27.027094966516305</v>
      </c>
      <c r="BK23" s="241">
        <f>+'Monthly Interactions-$'!BK23/'Monthly Interactions-Energy'!BK23</f>
        <v>27.766769467810942</v>
      </c>
      <c r="BL23" s="241">
        <f>+'Monthly Interactions-$'!BL23/'Monthly Interactions-Energy'!BL23</f>
        <v>28.854024570039396</v>
      </c>
      <c r="BM23" s="241">
        <f>+'Monthly Interactions-$'!BM23/'Monthly Interactions-Energy'!BM23</f>
        <v>33.385827968195429</v>
      </c>
      <c r="BN23" s="241">
        <f>+'Monthly Interactions-$'!BN23/'Monthly Interactions-Energy'!BN23</f>
        <v>34.077042717322286</v>
      </c>
      <c r="BO23" s="241">
        <f>+'Monthly Interactions-$'!BO23/'Monthly Interactions-Energy'!BO23</f>
        <v>30.97470651668959</v>
      </c>
      <c r="BP23" s="241">
        <f>+'Monthly Interactions-$'!BP23/'Monthly Interactions-Energy'!BP23</f>
        <v>30.880313886307913</v>
      </c>
      <c r="BQ23" s="241">
        <f>+'Monthly Interactions-$'!BQ23/'Monthly Interactions-Energy'!BQ23</f>
        <v>29.625615353434995</v>
      </c>
      <c r="BR23" s="241">
        <f>+'Monthly Interactions-$'!BR23/'Monthly Interactions-Energy'!BR23</f>
        <v>31.934154987425597</v>
      </c>
      <c r="BS23" s="241">
        <f>+'Monthly Interactions-$'!BS23/'Monthly Interactions-Energy'!BS23</f>
        <v>35.466658903670925</v>
      </c>
      <c r="BT23" s="241">
        <f>+'Monthly Interactions-$'!BT23/'Monthly Interactions-Energy'!BT23</f>
        <v>35.430727419598419</v>
      </c>
      <c r="BU23" s="241">
        <f>+'Monthly Interactions-$'!BU23/'Monthly Interactions-Energy'!BU23</f>
        <v>31.411894701228775</v>
      </c>
      <c r="BV23" s="241">
        <f>+'Monthly Interactions-$'!BV23/'Monthly Interactions-Energy'!BV23</f>
        <v>31.646052402491708</v>
      </c>
      <c r="BW23" s="241">
        <f>+'Monthly Interactions-$'!BW23/'Monthly Interactions-Energy'!BW23</f>
        <v>33.072097859013198</v>
      </c>
      <c r="BX23" s="241">
        <f>+'Monthly Interactions-$'!BX23/'Monthly Interactions-Energy'!BX23</f>
        <v>35.007954134151817</v>
      </c>
      <c r="BY23" s="241">
        <f>+'Monthly Interactions-$'!BY23/'Monthly Interactions-Energy'!BY23</f>
        <v>37.853859270614052</v>
      </c>
      <c r="BZ23" s="241">
        <f>+'Monthly Interactions-$'!BZ23/'Monthly Interactions-Energy'!BZ23</f>
        <v>38.839749015801409</v>
      </c>
      <c r="CA23" s="241">
        <f>+'Monthly Interactions-$'!CA23/'Monthly Interactions-Energy'!CA23</f>
        <v>36.485861302431786</v>
      </c>
      <c r="CB23" s="241">
        <f>+'Monthly Interactions-$'!CB23/'Monthly Interactions-Energy'!CB23</f>
        <v>36.042857046713372</v>
      </c>
      <c r="CC23" s="241">
        <f>+'Monthly Interactions-$'!CC23/'Monthly Interactions-Energy'!CC23</f>
        <v>34.60226212464535</v>
      </c>
      <c r="CD23" s="241">
        <f>+'Monthly Interactions-$'!CD23/'Monthly Interactions-Energy'!CD23</f>
        <v>37.244603531336836</v>
      </c>
      <c r="CE23" s="241">
        <f>+'Monthly Interactions-$'!CE23/'Monthly Interactions-Energy'!CE23</f>
        <v>44.233087995976767</v>
      </c>
      <c r="CF23" s="241">
        <f>+'Monthly Interactions-$'!CF23/'Monthly Interactions-Energy'!CF23</f>
        <v>44.03787657754409</v>
      </c>
      <c r="CG23" s="241">
        <f>+'Monthly Interactions-$'!CG23/'Monthly Interactions-Energy'!CG23</f>
        <v>37.456380845527676</v>
      </c>
      <c r="CH23" s="241">
        <f>+'Monthly Interactions-$'!CH23/'Monthly Interactions-Energy'!CH23</f>
        <v>37.429731167032642</v>
      </c>
      <c r="CI23" s="241">
        <f>+'Monthly Interactions-$'!CI23/'Monthly Interactions-Energy'!CI23</f>
        <v>39.702575240162112</v>
      </c>
      <c r="CJ23" s="241">
        <f>+'Monthly Interactions-$'!CJ23/'Monthly Interactions-Energy'!CJ23</f>
        <v>41.820973166437689</v>
      </c>
      <c r="CK23" s="241">
        <f>+'Monthly Interactions-$'!CK23/'Monthly Interactions-Energy'!CK23</f>
        <v>42.897426727025199</v>
      </c>
      <c r="CL23" s="241">
        <f>+'Monthly Interactions-$'!CL23/'Monthly Interactions-Energy'!CL23</f>
        <v>43.546989733196</v>
      </c>
      <c r="CM23" s="241">
        <f>+'Monthly Interactions-$'!CM23/'Monthly Interactions-Energy'!CM23</f>
        <v>41.586713983539191</v>
      </c>
      <c r="CN23" s="241">
        <f>+'Monthly Interactions-$'!CN23/'Monthly Interactions-Energy'!CN23</f>
        <v>40.46430322708899</v>
      </c>
      <c r="CO23" s="241">
        <f>+'Monthly Interactions-$'!CO23/'Monthly Interactions-Energy'!CO23</f>
        <v>39.207844943675425</v>
      </c>
      <c r="CP23" s="241">
        <f>+'Monthly Interactions-$'!CP23/'Monthly Interactions-Energy'!CP23</f>
        <v>42.499283306346719</v>
      </c>
      <c r="CQ23" s="241">
        <f>+'Monthly Interactions-$'!CQ23/'Monthly Interactions-Energy'!CQ23</f>
        <v>49.758524762623075</v>
      </c>
      <c r="CR23" s="241">
        <f>+'Monthly Interactions-$'!CR23/'Monthly Interactions-Energy'!CR23</f>
        <v>49.153979542969957</v>
      </c>
      <c r="CS23" s="241">
        <f>+'Monthly Interactions-$'!CS23/'Monthly Interactions-Energy'!CS23</f>
        <v>40.58975210502642</v>
      </c>
      <c r="CT23" s="241">
        <f>+'Monthly Interactions-$'!CT23/'Monthly Interactions-Energy'!CT23</f>
        <v>40.146647110133948</v>
      </c>
      <c r="CU23" s="241">
        <f>+'Monthly Interactions-$'!CU23/'Monthly Interactions-Energy'!CU23</f>
        <v>41.594636961405648</v>
      </c>
      <c r="CV23" s="241">
        <f>+'Monthly Interactions-$'!CV23/'Monthly Interactions-Energy'!CV23</f>
        <v>43.638610921576173</v>
      </c>
      <c r="CW23" s="241">
        <f>+'Monthly Interactions-$'!CW23/'Monthly Interactions-Energy'!CW23</f>
        <v>42.340951951941861</v>
      </c>
      <c r="CX23" s="241">
        <f>+'Monthly Interactions-$'!CX23/'Monthly Interactions-Energy'!CX23</f>
        <v>42.38810301485033</v>
      </c>
      <c r="CY23" s="241">
        <f>+'Monthly Interactions-$'!CY23/'Monthly Interactions-Energy'!CY23</f>
        <v>40.902408467512316</v>
      </c>
      <c r="CZ23" s="241">
        <f>+'Monthly Interactions-$'!CZ23/'Monthly Interactions-Energy'!CZ23</f>
        <v>38.139127615977259</v>
      </c>
      <c r="DA23" s="241">
        <f>+'Monthly Interactions-$'!DA23/'Monthly Interactions-Energy'!DA23</f>
        <v>36.286204894243397</v>
      </c>
      <c r="DB23" s="241">
        <f>+'Monthly Interactions-$'!DB23/'Monthly Interactions-Energy'!DB23</f>
        <v>38.130551068132263</v>
      </c>
      <c r="DC23" s="241">
        <f>+'Monthly Interactions-$'!DC23/'Monthly Interactions-Energy'!DC23</f>
        <v>42.079921123966344</v>
      </c>
      <c r="DD23" s="241">
        <f>+'Monthly Interactions-$'!DD23/'Monthly Interactions-Energy'!DD23</f>
        <v>43.32238881691066</v>
      </c>
      <c r="DE23" s="241">
        <f>+'Monthly Interactions-$'!DE23/'Monthly Interactions-Energy'!DE23</f>
        <v>35.534024226823846</v>
      </c>
      <c r="DF23" s="241">
        <f>+'Monthly Interactions-$'!DF23/'Monthly Interactions-Energy'!DF23</f>
        <v>36.497804636916996</v>
      </c>
      <c r="DG23" s="241">
        <f>+'Monthly Interactions-$'!DG23/'Monthly Interactions-Energy'!DG23</f>
        <v>39.756574342421388</v>
      </c>
      <c r="DH23" s="241">
        <f>+'Monthly Interactions-$'!DH23/'Monthly Interactions-Energy'!DH23</f>
        <v>40.636334325623899</v>
      </c>
      <c r="DI23" s="241">
        <f>+'Monthly Interactions-$'!DI23/'Monthly Interactions-Energy'!DI23</f>
        <v>43.382365600235914</v>
      </c>
      <c r="DJ23" s="241">
        <f>+'Monthly Interactions-$'!DJ23/'Monthly Interactions-Energy'!DJ23</f>
        <v>43.306517751638367</v>
      </c>
      <c r="DK23" s="241">
        <f>+'Monthly Interactions-$'!DK23/'Monthly Interactions-Energy'!DK23</f>
        <v>41.862655302990788</v>
      </c>
      <c r="DL23" s="241">
        <f>+'Monthly Interactions-$'!DL23/'Monthly Interactions-Energy'!DL23</f>
        <v>39.255787610619471</v>
      </c>
      <c r="DM23" s="241">
        <f>+'Monthly Interactions-$'!DM23/'Monthly Interactions-Energy'!DM23</f>
        <v>37.347637345501518</v>
      </c>
      <c r="DN23" s="241">
        <f>+'Monthly Interactions-$'!DN23/'Monthly Interactions-Energy'!DN23</f>
        <v>38.149871989407636</v>
      </c>
      <c r="DO23" s="241">
        <f>+'Monthly Interactions-$'!DO23/'Monthly Interactions-Energy'!DO23</f>
        <v>43.733190168355321</v>
      </c>
      <c r="DP23" s="241">
        <f>+'Monthly Interactions-$'!DP23/'Monthly Interactions-Energy'!DP23</f>
        <v>43.560524319762408</v>
      </c>
      <c r="DQ23" s="241">
        <f>+'Monthly Interactions-$'!DQ23/'Monthly Interactions-Energy'!DQ23</f>
        <v>35.877751567368463</v>
      </c>
      <c r="DR23" s="241">
        <f>+'Monthly Interactions-$'!DR23/'Monthly Interactions-Energy'!DR23</f>
        <v>38.750144056768079</v>
      </c>
      <c r="DS23" s="241">
        <f>+'Monthly Interactions-$'!DS23/'Monthly Interactions-Energy'!DS23</f>
        <v>40.85021152942182</v>
      </c>
      <c r="DT23" s="241">
        <f>+'Monthly Interactions-$'!DT23/'Monthly Interactions-Energy'!DT23</f>
        <v>41.782497584516648</v>
      </c>
      <c r="DU23" s="241">
        <f>+'Monthly Interactions-$'!DU23/'Monthly Interactions-Energy'!DU23</f>
        <v>44.762297266207526</v>
      </c>
      <c r="DV23" s="241">
        <f>+'Monthly Interactions-$'!DV23/'Monthly Interactions-Energy'!DV23</f>
        <v>44.164724026242688</v>
      </c>
      <c r="DW23" s="241">
        <f>+'Monthly Interactions-$'!DW23/'Monthly Interactions-Energy'!DW23</f>
        <v>42.636691088924664</v>
      </c>
      <c r="DX23" s="241">
        <f>+'Monthly Interactions-$'!DX23/'Monthly Interactions-Energy'!DX23</f>
        <v>41.043091333086238</v>
      </c>
      <c r="DY23" s="241">
        <f>+'Monthly Interactions-$'!DY23/'Monthly Interactions-Energy'!DY23</f>
        <v>38.955855417635014</v>
      </c>
      <c r="DZ23" s="241">
        <f>+'Monthly Interactions-$'!DZ23/'Monthly Interactions-Energy'!DZ23</f>
        <v>37.553021041117049</v>
      </c>
      <c r="EA23" s="241">
        <f>+'Monthly Interactions-$'!EA23/'Monthly Interactions-Energy'!EA23</f>
        <v>44.32470795616166</v>
      </c>
      <c r="EB23" s="241">
        <f>+'Monthly Interactions-$'!EB23/'Monthly Interactions-Energy'!EB23</f>
        <v>43.129178810928686</v>
      </c>
      <c r="EC23" s="241">
        <f>+'Monthly Interactions-$'!EC23/'Monthly Interactions-Energy'!EC23</f>
        <v>37.611253048800108</v>
      </c>
      <c r="ED23" s="241">
        <f>+'Monthly Interactions-$'!ED23/'Monthly Interactions-Energy'!ED23</f>
        <v>39.104615014756106</v>
      </c>
      <c r="EE23" s="241">
        <f>+'Monthly Interactions-$'!EE23/'Monthly Interactions-Energy'!EE23</f>
        <v>41.093341604592872</v>
      </c>
      <c r="EF23" s="241">
        <f>+'Monthly Interactions-$'!EF23/'Monthly Interactions-Energy'!EF23</f>
        <v>42.558347953909625</v>
      </c>
      <c r="EG23" s="241">
        <f>+'Monthly Interactions-$'!EG23/'Monthly Interactions-Energy'!EG23</f>
        <v>45.248900601692362</v>
      </c>
      <c r="EH23" s="241">
        <f>+'Monthly Interactions-$'!EH23/'Monthly Interactions-Energy'!EH23</f>
        <v>44.909612240482652</v>
      </c>
      <c r="EI23" s="241">
        <f>+'Monthly Interactions-$'!EI23/'Monthly Interactions-Energy'!EI23</f>
        <v>43.649182740224973</v>
      </c>
      <c r="EJ23" s="241">
        <f>+'Monthly Interactions-$'!EJ23/'Monthly Interactions-Energy'!EJ23</f>
        <v>42.07078568600943</v>
      </c>
      <c r="EK23" s="241">
        <f>+'Monthly Interactions-$'!EK23/'Monthly Interactions-Energy'!EK23</f>
        <v>38.720486142968113</v>
      </c>
      <c r="EL23" s="241">
        <f>+'Monthly Interactions-$'!EL23/'Monthly Interactions-Energy'!EL23</f>
        <v>39.133060747663549</v>
      </c>
      <c r="EM23" s="241">
        <f>+'Monthly Interactions-$'!EM23/'Monthly Interactions-Energy'!EM23</f>
        <v>45.996143598120121</v>
      </c>
      <c r="EN23" s="241">
        <f>+'Monthly Interactions-$'!EN23/'Monthly Interactions-Energy'!EN23</f>
        <v>43.852972785479523</v>
      </c>
      <c r="EO23" s="241">
        <f>+'Monthly Interactions-$'!EO23/'Monthly Interactions-Energy'!EO23</f>
        <v>39.288707150383907</v>
      </c>
      <c r="EP23" s="241">
        <f>+'Monthly Interactions-$'!EP23/'Monthly Interactions-Energy'!EP23</f>
        <v>40.308074813028931</v>
      </c>
      <c r="EQ23" s="241">
        <f>+'Monthly Interactions-$'!EQ23/'Monthly Interactions-Energy'!EQ23</f>
        <v>41.705412031276119</v>
      </c>
      <c r="ER23" s="241">
        <f>+'Monthly Interactions-$'!ER23/'Monthly Interactions-Energy'!ER23</f>
        <v>44.976354583806113</v>
      </c>
      <c r="ES23" s="241">
        <f>+'Monthly Interactions-$'!ES23/'Monthly Interactions-Energy'!ES23</f>
        <v>47.452830793500993</v>
      </c>
      <c r="ET23" s="241">
        <f>+'Monthly Interactions-$'!ET23/'Monthly Interactions-Energy'!ET23</f>
        <v>47.285111548883734</v>
      </c>
      <c r="EU23" s="241">
        <f>+'Monthly Interactions-$'!EU23/'Monthly Interactions-Energy'!EU23</f>
        <v>45.792075309238292</v>
      </c>
      <c r="EV23" s="241">
        <f>+'Monthly Interactions-$'!EV23/'Monthly Interactions-Energy'!EV23</f>
        <v>42.912450384714653</v>
      </c>
      <c r="EW23" s="241">
        <f>+'Monthly Interactions-$'!EW23/'Monthly Interactions-Energy'!EW23</f>
        <v>41.12874782353579</v>
      </c>
      <c r="EX23" s="241">
        <f>+'Monthly Interactions-$'!EX23/'Monthly Interactions-Energy'!EX23</f>
        <v>41.291452112375289</v>
      </c>
      <c r="EY23" s="241">
        <f>+'Monthly Interactions-$'!EY23/'Monthly Interactions-Energy'!EY23</f>
        <v>45.333547554249115</v>
      </c>
      <c r="EZ23" s="241">
        <f>+'Monthly Interactions-$'!EZ23/'Monthly Interactions-Energy'!EZ23</f>
        <v>46.954654401949973</v>
      </c>
      <c r="FA23" s="241">
        <f>+'Monthly Interactions-$'!FA23/'Monthly Interactions-Energy'!FA23</f>
        <v>39.667465428585693</v>
      </c>
      <c r="FB23" s="241">
        <f>+'Monthly Interactions-$'!FB23/'Monthly Interactions-Energy'!FB23</f>
        <v>42.199891455366448</v>
      </c>
      <c r="FC23" s="241">
        <f>+'Monthly Interactions-$'!FC23/'Monthly Interactions-Energy'!FC23</f>
        <v>44.028284025192875</v>
      </c>
      <c r="FD23" s="241">
        <f>+'Monthly Interactions-$'!FD23/'Monthly Interactions-Energy'!FD23</f>
        <v>45.792642132050794</v>
      </c>
      <c r="FE23" s="241">
        <f>+'Monthly Interactions-$'!FE23/'Monthly Interactions-Energy'!FE23</f>
        <v>50.565444088544389</v>
      </c>
      <c r="FF23" s="241">
        <f>+'Monthly Interactions-$'!FF23/'Monthly Interactions-Energy'!FF23</f>
        <v>50.567070831328749</v>
      </c>
      <c r="FG23" s="241">
        <f>+'Monthly Interactions-$'!FG23/'Monthly Interactions-Energy'!FG23</f>
        <v>49.527589717290553</v>
      </c>
      <c r="FH23" s="241">
        <f>+'Monthly Interactions-$'!FH23/'Monthly Interactions-Energy'!FH23</f>
        <v>47.050813798172399</v>
      </c>
      <c r="FI23" s="241">
        <f>+'Monthly Interactions-$'!FI23/'Monthly Interactions-Energy'!FI23</f>
        <v>43.963840427827265</v>
      </c>
      <c r="FJ23" s="241">
        <f>+'Monthly Interactions-$'!FJ23/'Monthly Interactions-Energy'!FJ23</f>
        <v>43.873203825463243</v>
      </c>
      <c r="FK23" s="241">
        <f>+'Monthly Interactions-$'!FK23/'Monthly Interactions-Energy'!FK23</f>
        <v>50.081424743910596</v>
      </c>
      <c r="FL23" s="241">
        <f>+'Monthly Interactions-$'!FL23/'Monthly Interactions-Energy'!FL23</f>
        <v>50.547522515555677</v>
      </c>
      <c r="FM23" s="241">
        <f>+'Monthly Interactions-$'!FM23/'Monthly Interactions-Energy'!FM23</f>
        <v>41.943742253666599</v>
      </c>
      <c r="FN23" s="241">
        <f>+'Monthly Interactions-$'!FN23/'Monthly Interactions-Energy'!FN23</f>
        <v>47.034327922026634</v>
      </c>
      <c r="FO23" s="241">
        <f>+'Monthly Interactions-$'!FO23/'Monthly Interactions-Energy'!FO23</f>
        <v>47.896475056472539</v>
      </c>
      <c r="FP23" s="241">
        <f>+'Monthly Interactions-$'!FP23/'Monthly Interactions-Energy'!FP23</f>
        <v>49.393967195558375</v>
      </c>
      <c r="FQ23" s="241">
        <f>+'Monthly Interactions-$'!FQ23/'Monthly Interactions-Energy'!FQ23</f>
        <v>53.373671708810825</v>
      </c>
      <c r="FR23" s="241">
        <f>+'Monthly Interactions-$'!FR23/'Monthly Interactions-Energy'!FR23</f>
        <v>53.574558689717925</v>
      </c>
      <c r="FS23" s="241">
        <f>+'Monthly Interactions-$'!FS23/'Monthly Interactions-Energy'!FS23</f>
        <v>52.253201638596046</v>
      </c>
      <c r="FT23" s="241">
        <f>+'Monthly Interactions-$'!FT23/'Monthly Interactions-Energy'!FT23</f>
        <v>49.806929489517152</v>
      </c>
      <c r="FU23" s="241">
        <f>+'Monthly Interactions-$'!FU23/'Monthly Interactions-Energy'!FU23</f>
        <v>46.238331778606963</v>
      </c>
      <c r="FV23" s="241">
        <f>+'Monthly Interactions-$'!FV23/'Monthly Interactions-Energy'!FV23</f>
        <v>45.633208307206637</v>
      </c>
      <c r="FW23" s="241">
        <f>+'Monthly Interactions-$'!FW23/'Monthly Interactions-Energy'!FW23</f>
        <v>53.385724226657409</v>
      </c>
      <c r="FX23" s="241">
        <f>+'Monthly Interactions-$'!FX23/'Monthly Interactions-Energy'!FX23</f>
        <v>51.160647726209298</v>
      </c>
      <c r="FY23" s="241">
        <f>+'Monthly Interactions-$'!FY23/'Monthly Interactions-Energy'!FY23</f>
        <v>44.546881442590504</v>
      </c>
      <c r="FZ23" s="241">
        <f>+'Monthly Interactions-$'!FZ23/'Monthly Interactions-Energy'!FZ23</f>
        <v>48.639610109886668</v>
      </c>
      <c r="GA23" s="241">
        <f>+'Monthly Interactions-$'!GA23/'Monthly Interactions-Energy'!GA23</f>
        <v>50.11765313982</v>
      </c>
      <c r="GB23" s="241">
        <f>+'Monthly Interactions-$'!GB23/'Monthly Interactions-Energy'!GB23</f>
        <v>53.09292775998707</v>
      </c>
    </row>
    <row r="24" spans="2:184">
      <c r="B24" s="17" t="s">
        <v>74</v>
      </c>
      <c r="C24" s="21" t="s">
        <v>61</v>
      </c>
      <c r="D24" s="42" t="s">
        <v>174</v>
      </c>
      <c r="E24" s="241">
        <f>+('Monthly Interactions-$'!E19-'Monthly Interactions-$'!E22)/('Monthly Interactions-Energy'!E19-'Monthly Interactions-Energy'!E22)</f>
        <v>27.88344274099104</v>
      </c>
      <c r="F24" s="241">
        <f>+('Monthly Interactions-$'!F19-'Monthly Interactions-$'!F22)/('Monthly Interactions-Energy'!F19-'Monthly Interactions-Energy'!F22)</f>
        <v>28.211495590505155</v>
      </c>
      <c r="G24" s="241">
        <f>+('Monthly Interactions-$'!G19-'Monthly Interactions-$'!G22)/('Monthly Interactions-Energy'!G19-'Monthly Interactions-Energy'!G22)</f>
        <v>26.326286772873232</v>
      </c>
      <c r="H24" s="241">
        <f>+('Monthly Interactions-$'!H19-'Monthly Interactions-$'!H22)/('Monthly Interactions-Energy'!H19-'Monthly Interactions-Energy'!H22)</f>
        <v>24.751365431834248</v>
      </c>
      <c r="I24" s="241">
        <f>+('Monthly Interactions-$'!I19-'Monthly Interactions-$'!I22)/('Monthly Interactions-Energy'!I19-'Monthly Interactions-Energy'!I22)</f>
        <v>23.345151959636631</v>
      </c>
      <c r="J24" s="241">
        <f>+('Monthly Interactions-$'!J19-'Monthly Interactions-$'!J22)/('Monthly Interactions-Energy'!J19-'Monthly Interactions-Energy'!J22)</f>
        <v>24.020898663522832</v>
      </c>
      <c r="K24" s="241">
        <f>+('Monthly Interactions-$'!K19-'Monthly Interactions-$'!K22)/('Monthly Interactions-Energy'!K19-'Monthly Interactions-Energy'!K22)</f>
        <v>26.253483588999767</v>
      </c>
      <c r="L24" s="241">
        <f>+('Monthly Interactions-$'!L19-'Monthly Interactions-$'!L22)/('Monthly Interactions-Energy'!L19-'Monthly Interactions-Energy'!L22)</f>
        <v>25.701777091763507</v>
      </c>
      <c r="M24" s="241">
        <f>+('Monthly Interactions-$'!M19-'Monthly Interactions-$'!M22)/('Monthly Interactions-Energy'!M19-'Monthly Interactions-Energy'!M22)</f>
        <v>22.813538660612309</v>
      </c>
      <c r="N24" s="241">
        <f>+('Monthly Interactions-$'!N19-'Monthly Interactions-$'!N22)/('Monthly Interactions-Energy'!N19-'Monthly Interactions-Energy'!N22)</f>
        <v>23.506164915774217</v>
      </c>
      <c r="O24" s="241">
        <f>+('Monthly Interactions-$'!O19-'Monthly Interactions-$'!O22)/('Monthly Interactions-Energy'!O19-'Monthly Interactions-Energy'!O22)</f>
        <v>23.69321180775237</v>
      </c>
      <c r="P24" s="241">
        <f>+('Monthly Interactions-$'!P19-'Monthly Interactions-$'!P22)/('Monthly Interactions-Energy'!P19-'Monthly Interactions-Energy'!P22)</f>
        <v>24.612286635875702</v>
      </c>
      <c r="Q24" s="241">
        <f>+('Monthly Interactions-$'!Q19-'Monthly Interactions-$'!Q22)/('Monthly Interactions-Energy'!Q19-'Monthly Interactions-Energy'!Q22)</f>
        <v>27.82567334763101</v>
      </c>
      <c r="R24" s="241">
        <f>+('Monthly Interactions-$'!R19-'Monthly Interactions-$'!R22)/('Monthly Interactions-Energy'!R19-'Monthly Interactions-Energy'!R22)</f>
        <v>28.212744122231758</v>
      </c>
      <c r="S24" s="241">
        <f>+('Monthly Interactions-$'!S19-'Monthly Interactions-$'!S22)/('Monthly Interactions-Energy'!S19-'Monthly Interactions-Energy'!S22)</f>
        <v>24.896540202778684</v>
      </c>
      <c r="T24" s="241">
        <f>+('Monthly Interactions-$'!T19-'Monthly Interactions-$'!T22)/('Monthly Interactions-Energy'!T19-'Monthly Interactions-Energy'!T22)</f>
        <v>24.417095892131375</v>
      </c>
      <c r="U24" s="241">
        <f>+('Monthly Interactions-$'!U19-'Monthly Interactions-$'!U22)/('Monthly Interactions-Energy'!U19-'Monthly Interactions-Energy'!U22)</f>
        <v>23.246469793744172</v>
      </c>
      <c r="V24" s="241">
        <f>+('Monthly Interactions-$'!V19-'Monthly Interactions-$'!V22)/('Monthly Interactions-Energy'!V19-'Monthly Interactions-Energy'!V22)</f>
        <v>25.073000334227945</v>
      </c>
      <c r="W24" s="241">
        <f>+('Monthly Interactions-$'!W19-'Monthly Interactions-$'!W22)/('Monthly Interactions-Energy'!W19-'Monthly Interactions-Energy'!W22)</f>
        <v>26.659009429380983</v>
      </c>
      <c r="X24" s="241">
        <f>+('Monthly Interactions-$'!X19-'Monthly Interactions-$'!X22)/('Monthly Interactions-Energy'!X19-'Monthly Interactions-Energy'!X22)</f>
        <v>26.236408921258317</v>
      </c>
      <c r="Y24" s="241">
        <f>+('Monthly Interactions-$'!Y19-'Monthly Interactions-$'!Y22)/('Monthly Interactions-Energy'!Y19-'Monthly Interactions-Energy'!Y22)</f>
        <v>22.585582017497099</v>
      </c>
      <c r="Z24" s="241">
        <f>+('Monthly Interactions-$'!Z19-'Monthly Interactions-$'!Z22)/('Monthly Interactions-Energy'!Z19-'Monthly Interactions-Energy'!Z22)</f>
        <v>23.508868907148191</v>
      </c>
      <c r="AA24" s="241">
        <f>+('Monthly Interactions-$'!AA19-'Monthly Interactions-$'!AA22)/('Monthly Interactions-Energy'!AA19-'Monthly Interactions-Energy'!AA22)</f>
        <v>24.230036407729717</v>
      </c>
      <c r="AB24" s="241">
        <f>+('Monthly Interactions-$'!AB19-'Monthly Interactions-$'!AB22)/('Monthly Interactions-Energy'!AB19-'Monthly Interactions-Energy'!AB22)</f>
        <v>24.478487047957135</v>
      </c>
      <c r="AC24" s="241">
        <f>+('Monthly Interactions-$'!AC19-'Monthly Interactions-$'!AC22)/('Monthly Interactions-Energy'!AC19-'Monthly Interactions-Energy'!AC22)</f>
        <v>29.006466618686748</v>
      </c>
      <c r="AD24" s="241">
        <f>+('Monthly Interactions-$'!AD19-'Monthly Interactions-$'!AD22)/('Monthly Interactions-Energy'!AD19-'Monthly Interactions-Energy'!AD22)</f>
        <v>29.350175179503815</v>
      </c>
      <c r="AE24" s="241">
        <f>+('Monthly Interactions-$'!AE19-'Monthly Interactions-$'!AE22)/('Monthly Interactions-Energy'!AE19-'Monthly Interactions-Energy'!AE22)</f>
        <v>26.037354297964058</v>
      </c>
      <c r="AF24" s="241">
        <f>+('Monthly Interactions-$'!AF19-'Monthly Interactions-$'!AF22)/('Monthly Interactions-Energy'!AF19-'Monthly Interactions-Energy'!AF22)</f>
        <v>25.548055023913463</v>
      </c>
      <c r="AG24" s="241">
        <f>+('Monthly Interactions-$'!AG19-'Monthly Interactions-$'!AG22)/('Monthly Interactions-Energy'!AG19-'Monthly Interactions-Energy'!AG22)</f>
        <v>24.7548158832975</v>
      </c>
      <c r="AH24" s="241">
        <f>+('Monthly Interactions-$'!AH19-'Monthly Interactions-$'!AH22)/('Monthly Interactions-Energy'!AH19-'Monthly Interactions-Energy'!AH22)</f>
        <v>26.593461357788385</v>
      </c>
      <c r="AI24" s="241">
        <f>+('Monthly Interactions-$'!AI19-'Monthly Interactions-$'!AI22)/('Monthly Interactions-Energy'!AI19-'Monthly Interactions-Energy'!AI22)</f>
        <v>28.440291341833323</v>
      </c>
      <c r="AJ24" s="241">
        <f>+('Monthly Interactions-$'!AJ19-'Monthly Interactions-$'!AJ22)/('Monthly Interactions-Energy'!AJ19-'Monthly Interactions-Energy'!AJ22)</f>
        <v>27.8895755522224</v>
      </c>
      <c r="AK24" s="241">
        <f>+('Monthly Interactions-$'!AK19-'Monthly Interactions-$'!AK22)/('Monthly Interactions-Energy'!AK19-'Monthly Interactions-Energy'!AK22)</f>
        <v>24.012593538458102</v>
      </c>
      <c r="AL24" s="241">
        <f>+('Monthly Interactions-$'!AL19-'Monthly Interactions-$'!AL22)/('Monthly Interactions-Energy'!AL19-'Monthly Interactions-Energy'!AL22)</f>
        <v>24.82281936574957</v>
      </c>
      <c r="AM24" s="241">
        <f>+('Monthly Interactions-$'!AM19-'Monthly Interactions-$'!AM22)/('Monthly Interactions-Energy'!AM19-'Monthly Interactions-Energy'!AM22)</f>
        <v>25.515134135862269</v>
      </c>
      <c r="AN24" s="241">
        <f>+('Monthly Interactions-$'!AN19-'Monthly Interactions-$'!AN22)/('Monthly Interactions-Energy'!AN19-'Monthly Interactions-Energy'!AN22)</f>
        <v>25.511217209505229</v>
      </c>
      <c r="AO24" s="241">
        <f>+('Monthly Interactions-$'!AO19-'Monthly Interactions-$'!AO22)/('Monthly Interactions-Energy'!AO19-'Monthly Interactions-Energy'!AO22)</f>
        <v>31.140318941868813</v>
      </c>
      <c r="AP24" s="241">
        <f>+('Monthly Interactions-$'!AP19-'Monthly Interactions-$'!AP22)/('Monthly Interactions-Energy'!AP19-'Monthly Interactions-Energy'!AP22)</f>
        <v>31.409334537996259</v>
      </c>
      <c r="AQ24" s="241">
        <f>+('Monthly Interactions-$'!AQ19-'Monthly Interactions-$'!AQ22)/('Monthly Interactions-Energy'!AQ19-'Monthly Interactions-Energy'!AQ22)</f>
        <v>27.644943808193585</v>
      </c>
      <c r="AR24" s="241">
        <f>+('Monthly Interactions-$'!AR19-'Monthly Interactions-$'!AR22)/('Monthly Interactions-Energy'!AR19-'Monthly Interactions-Energy'!AR22)</f>
        <v>27.116966458148024</v>
      </c>
      <c r="AS24" s="241">
        <f>+('Monthly Interactions-$'!AS19-'Monthly Interactions-$'!AS22)/('Monthly Interactions-Energy'!AS19-'Monthly Interactions-Energy'!AS22)</f>
        <v>26.115556054321921</v>
      </c>
      <c r="AT24" s="241">
        <f>+('Monthly Interactions-$'!AT19-'Monthly Interactions-$'!AT22)/('Monthly Interactions-Energy'!AT19-'Monthly Interactions-Energy'!AT22)</f>
        <v>27.982654991663004</v>
      </c>
      <c r="AU24" s="241">
        <f>+('Monthly Interactions-$'!AU19-'Monthly Interactions-$'!AU22)/('Monthly Interactions-Energy'!AU19-'Monthly Interactions-Energy'!AU22)</f>
        <v>30.703583986956303</v>
      </c>
      <c r="AV24" s="241">
        <f>+('Monthly Interactions-$'!AV19-'Monthly Interactions-$'!AV22)/('Monthly Interactions-Energy'!AV19-'Monthly Interactions-Energy'!AV22)</f>
        <v>29.999955595180541</v>
      </c>
      <c r="AW24" s="241">
        <f>+('Monthly Interactions-$'!AW19-'Monthly Interactions-$'!AW22)/('Monthly Interactions-Energy'!AW19-'Monthly Interactions-Energy'!AW22)</f>
        <v>26.035137565258275</v>
      </c>
      <c r="AX24" s="241">
        <f>+('Monthly Interactions-$'!AX19-'Monthly Interactions-$'!AX22)/('Monthly Interactions-Energy'!AX19-'Monthly Interactions-Energy'!AX22)</f>
        <v>26.614715361979425</v>
      </c>
      <c r="AY24" s="241">
        <f>+('Monthly Interactions-$'!AY19-'Monthly Interactions-$'!AY22)/('Monthly Interactions-Energy'!AY19-'Monthly Interactions-Energy'!AY22)</f>
        <v>27.366908636901503</v>
      </c>
      <c r="AZ24" s="241">
        <f>+('Monthly Interactions-$'!AZ19-'Monthly Interactions-$'!AZ22)/('Monthly Interactions-Energy'!AZ19-'Monthly Interactions-Energy'!AZ22)</f>
        <v>27.502389765734279</v>
      </c>
      <c r="BA24" s="241">
        <f>+('Monthly Interactions-$'!BA19-'Monthly Interactions-$'!BA22)/('Monthly Interactions-Energy'!BA19-'Monthly Interactions-Energy'!BA22)</f>
        <v>32.449156533192451</v>
      </c>
      <c r="BB24" s="241">
        <f>+('Monthly Interactions-$'!BB19-'Monthly Interactions-$'!BB22)/('Monthly Interactions-Energy'!BB19-'Monthly Interactions-Energy'!BB22)</f>
        <v>32.810129173460901</v>
      </c>
      <c r="BC24" s="241">
        <f>+('Monthly Interactions-$'!BC19-'Monthly Interactions-$'!BC22)/('Monthly Interactions-Energy'!BC19-'Monthly Interactions-Energy'!BC22)</f>
        <v>29.049634801197818</v>
      </c>
      <c r="BD24" s="241">
        <f>+('Monthly Interactions-$'!BD19-'Monthly Interactions-$'!BD22)/('Monthly Interactions-Energy'!BD19-'Monthly Interactions-Energy'!BD22)</f>
        <v>28.588047874234277</v>
      </c>
      <c r="BE24" s="241">
        <f>+('Monthly Interactions-$'!BE19-'Monthly Interactions-$'!BE22)/('Monthly Interactions-Energy'!BE19-'Monthly Interactions-Energy'!BE22)</f>
        <v>26.552946405880199</v>
      </c>
      <c r="BF24" s="241">
        <f>+('Monthly Interactions-$'!BF19-'Monthly Interactions-$'!BF22)/('Monthly Interactions-Energy'!BF19-'Monthly Interactions-Energy'!BF22)</f>
        <v>28.811111290304783</v>
      </c>
      <c r="BG24" s="241">
        <f>+('Monthly Interactions-$'!BG19-'Monthly Interactions-$'!BG22)/('Monthly Interactions-Energy'!BG19-'Monthly Interactions-Energy'!BG22)</f>
        <v>31.511943825157644</v>
      </c>
      <c r="BH24" s="241">
        <f>+('Monthly Interactions-$'!BH19-'Monthly Interactions-$'!BH22)/('Monthly Interactions-Energy'!BH19-'Monthly Interactions-Energy'!BH22)</f>
        <v>30.376873844509479</v>
      </c>
      <c r="BI24" s="241">
        <f>+('Monthly Interactions-$'!BI19-'Monthly Interactions-$'!BI22)/('Monthly Interactions-Energy'!BI19-'Monthly Interactions-Energy'!BI22)</f>
        <v>26.158393618823311</v>
      </c>
      <c r="BJ24" s="241">
        <f>+('Monthly Interactions-$'!BJ19-'Monthly Interactions-$'!BJ22)/('Monthly Interactions-Energy'!BJ19-'Monthly Interactions-Energy'!BJ22)</f>
        <v>27.095823868074788</v>
      </c>
      <c r="BK24" s="241">
        <f>+('Monthly Interactions-$'!BK19-'Monthly Interactions-$'!BK22)/('Monthly Interactions-Energy'!BK19-'Monthly Interactions-Energy'!BK22)</f>
        <v>27.98457876462383</v>
      </c>
      <c r="BL24" s="241">
        <f>+('Monthly Interactions-$'!BL19-'Monthly Interactions-$'!BL22)/('Monthly Interactions-Energy'!BL19-'Monthly Interactions-Energy'!BL22)</f>
        <v>29.191304891261645</v>
      </c>
      <c r="BM24" s="241">
        <f>+('Monthly Interactions-$'!BM19-'Monthly Interactions-$'!BM22)/('Monthly Interactions-Energy'!BM19-'Monthly Interactions-Energy'!BM22)</f>
        <v>33.740817295503035</v>
      </c>
      <c r="BN24" s="241">
        <f>+('Monthly Interactions-$'!BN19-'Monthly Interactions-$'!BN22)/('Monthly Interactions-Energy'!BN19-'Monthly Interactions-Energy'!BN22)</f>
        <v>34.410516453335546</v>
      </c>
      <c r="BO24" s="241">
        <f>+('Monthly Interactions-$'!BO19-'Monthly Interactions-$'!BO22)/('Monthly Interactions-Energy'!BO19-'Monthly Interactions-Energy'!BO22)</f>
        <v>31.065615733007085</v>
      </c>
      <c r="BP24" s="241">
        <f>+('Monthly Interactions-$'!BP19-'Monthly Interactions-$'!BP22)/('Monthly Interactions-Energy'!BP19-'Monthly Interactions-Energy'!BP22)</f>
        <v>30.92359612502122</v>
      </c>
      <c r="BQ24" s="241">
        <f>+('Monthly Interactions-$'!BQ19-'Monthly Interactions-$'!BQ22)/('Monthly Interactions-Energy'!BQ19-'Monthly Interactions-Energy'!BQ22)</f>
        <v>29.82449287812258</v>
      </c>
      <c r="BR24" s="241">
        <f>+('Monthly Interactions-$'!BR19-'Monthly Interactions-$'!BR22)/('Monthly Interactions-Energy'!BR19-'Monthly Interactions-Energy'!BR22)</f>
        <v>32.750706591016936</v>
      </c>
      <c r="BS24" s="241">
        <f>+('Monthly Interactions-$'!BS19-'Monthly Interactions-$'!BS22)/('Monthly Interactions-Energy'!BS19-'Monthly Interactions-Energy'!BS22)</f>
        <v>36.817555964962239</v>
      </c>
      <c r="BT24" s="241">
        <f>+('Monthly Interactions-$'!BT19-'Monthly Interactions-$'!BT22)/('Monthly Interactions-Energy'!BT19-'Monthly Interactions-Energy'!BT22)</f>
        <v>36.519446919023352</v>
      </c>
      <c r="BU24" s="241">
        <f>+('Monthly Interactions-$'!BU19-'Monthly Interactions-$'!BU22)/('Monthly Interactions-Energy'!BU19-'Monthly Interactions-Energy'!BU22)</f>
        <v>32.004314820270473</v>
      </c>
      <c r="BV24" s="241">
        <f>+('Monthly Interactions-$'!BV19-'Monthly Interactions-$'!BV22)/('Monthly Interactions-Energy'!BV19-'Monthly Interactions-Energy'!BV22)</f>
        <v>31.630596383682107</v>
      </c>
      <c r="BW24" s="241">
        <f>+('Monthly Interactions-$'!BW19-'Monthly Interactions-$'!BW22)/('Monthly Interactions-Energy'!BW19-'Monthly Interactions-Energy'!BW22)</f>
        <v>33.429703289803683</v>
      </c>
      <c r="BX24" s="241">
        <f>+('Monthly Interactions-$'!BX19-'Monthly Interactions-$'!BX22)/('Monthly Interactions-Energy'!BX19-'Monthly Interactions-Energy'!BX22)</f>
        <v>35.461571909806288</v>
      </c>
      <c r="BY24" s="241">
        <f>+('Monthly Interactions-$'!BY19-'Monthly Interactions-$'!BY22)/('Monthly Interactions-Energy'!BY19-'Monthly Interactions-Energy'!BY22)</f>
        <v>38.227301102118133</v>
      </c>
      <c r="BZ24" s="241">
        <f>+('Monthly Interactions-$'!BZ19-'Monthly Interactions-$'!BZ22)/('Monthly Interactions-Energy'!BZ19-'Monthly Interactions-Energy'!BZ22)</f>
        <v>39.1540643041617</v>
      </c>
      <c r="CA24" s="241">
        <f>+('Monthly Interactions-$'!CA19-'Monthly Interactions-$'!CA22)/('Monthly Interactions-Energy'!CA19-'Monthly Interactions-Energy'!CA22)</f>
        <v>36.690793076355327</v>
      </c>
      <c r="CB24" s="241">
        <f>+('Monthly Interactions-$'!CB19-'Monthly Interactions-$'!CB22)/('Monthly Interactions-Energy'!CB19-'Monthly Interactions-Energy'!CB22)</f>
        <v>36.275067526850485</v>
      </c>
      <c r="CC24" s="241">
        <f>+('Monthly Interactions-$'!CC19-'Monthly Interactions-$'!CC22)/('Monthly Interactions-Energy'!CC19-'Monthly Interactions-Energy'!CC22)</f>
        <v>34.809736478776621</v>
      </c>
      <c r="CD24" s="241">
        <f>+('Monthly Interactions-$'!CD19-'Monthly Interactions-$'!CD22)/('Monthly Interactions-Energy'!CD19-'Monthly Interactions-Energy'!CD22)</f>
        <v>38.514108119386471</v>
      </c>
      <c r="CE24" s="241">
        <f>+('Monthly Interactions-$'!CE19-'Monthly Interactions-$'!CE22)/('Monthly Interactions-Energy'!CE19-'Monthly Interactions-Energy'!CE22)</f>
        <v>46.400194969849629</v>
      </c>
      <c r="CF24" s="241">
        <f>+('Monthly Interactions-$'!CF19-'Monthly Interactions-$'!CF22)/('Monthly Interactions-Energy'!CF19-'Monthly Interactions-Energy'!CF22)</f>
        <v>45.846997957558649</v>
      </c>
      <c r="CG24" s="241">
        <f>+('Monthly Interactions-$'!CG19-'Monthly Interactions-$'!CG22)/('Monthly Interactions-Energy'!CG19-'Monthly Interactions-Energy'!CG22)</f>
        <v>38.037250675618907</v>
      </c>
      <c r="CH24" s="241">
        <f>+('Monthly Interactions-$'!CH19-'Monthly Interactions-$'!CH22)/('Monthly Interactions-Energy'!CH19-'Monthly Interactions-Energy'!CH22)</f>
        <v>37.630374026791472</v>
      </c>
      <c r="CI24" s="241">
        <f>+('Monthly Interactions-$'!CI19-'Monthly Interactions-$'!CI22)/('Monthly Interactions-Energy'!CI19-'Monthly Interactions-Energy'!CI22)</f>
        <v>40.040718757341239</v>
      </c>
      <c r="CJ24" s="241">
        <f>+('Monthly Interactions-$'!CJ19-'Monthly Interactions-$'!CJ22)/('Monthly Interactions-Energy'!CJ19-'Monthly Interactions-Energy'!CJ22)</f>
        <v>42.347896673157692</v>
      </c>
      <c r="CK24" s="241">
        <f>+('Monthly Interactions-$'!CK19-'Monthly Interactions-$'!CK22)/('Monthly Interactions-Energy'!CK19-'Monthly Interactions-Energy'!CK22)</f>
        <v>43.149011411644835</v>
      </c>
      <c r="CL24" s="241">
        <f>+('Monthly Interactions-$'!CL19-'Monthly Interactions-$'!CL22)/('Monthly Interactions-Energy'!CL19-'Monthly Interactions-Energy'!CL22)</f>
        <v>43.803581080715716</v>
      </c>
      <c r="CM24" s="241">
        <f>+('Monthly Interactions-$'!CM19-'Monthly Interactions-$'!CM22)/('Monthly Interactions-Energy'!CM19-'Monthly Interactions-Energy'!CM22)</f>
        <v>41.644637614180041</v>
      </c>
      <c r="CN24" s="241">
        <f>+('Monthly Interactions-$'!CN19-'Monthly Interactions-$'!CN22)/('Monthly Interactions-Energy'!CN19-'Monthly Interactions-Energy'!CN22)</f>
        <v>40.741794796862635</v>
      </c>
      <c r="CO24" s="241">
        <f>+('Monthly Interactions-$'!CO19-'Monthly Interactions-$'!CO22)/('Monthly Interactions-Energy'!CO19-'Monthly Interactions-Energy'!CO22)</f>
        <v>39.787274894386222</v>
      </c>
      <c r="CP24" s="241">
        <f>+('Monthly Interactions-$'!CP19-'Monthly Interactions-$'!CP22)/('Monthly Interactions-Energy'!CP19-'Monthly Interactions-Energy'!CP22)</f>
        <v>43.803094208112746</v>
      </c>
      <c r="CQ24" s="241">
        <f>+('Monthly Interactions-$'!CQ19-'Monthly Interactions-$'!CQ22)/('Monthly Interactions-Energy'!CQ19-'Monthly Interactions-Energy'!CQ22)</f>
        <v>52.113267475137633</v>
      </c>
      <c r="CR24" s="241">
        <f>+('Monthly Interactions-$'!CR19-'Monthly Interactions-$'!CR22)/('Monthly Interactions-Energy'!CR19-'Monthly Interactions-Energy'!CR22)</f>
        <v>51.411939298769553</v>
      </c>
      <c r="CS24" s="241">
        <f>+('Monthly Interactions-$'!CS19-'Monthly Interactions-$'!CS22)/('Monthly Interactions-Energy'!CS19-'Monthly Interactions-Energy'!CS22)</f>
        <v>41.308084747848241</v>
      </c>
      <c r="CT24" s="241">
        <f>+('Monthly Interactions-$'!CT19-'Monthly Interactions-$'!CT22)/('Monthly Interactions-Energy'!CT19-'Monthly Interactions-Energy'!CT22)</f>
        <v>40.524823699302274</v>
      </c>
      <c r="CU24" s="241">
        <f>+('Monthly Interactions-$'!CU19-'Monthly Interactions-$'!CU22)/('Monthly Interactions-Energy'!CU19-'Monthly Interactions-Energy'!CU22)</f>
        <v>41.950636535551531</v>
      </c>
      <c r="CV24" s="241">
        <f>+('Monthly Interactions-$'!CV19-'Monthly Interactions-$'!CV22)/('Monthly Interactions-Energy'!CV19-'Monthly Interactions-Energy'!CV22)</f>
        <v>44.179009757680006</v>
      </c>
      <c r="CW24" s="241">
        <f>+('Monthly Interactions-$'!CW19-'Monthly Interactions-$'!CW22)/('Monthly Interactions-Energy'!CW19-'Monthly Interactions-Energy'!CW22)</f>
        <v>44.611214724297227</v>
      </c>
      <c r="CX24" s="241">
        <f>+('Monthly Interactions-$'!CX19-'Monthly Interactions-$'!CX22)/('Monthly Interactions-Energy'!CX19-'Monthly Interactions-Energy'!CX22)</f>
        <v>44.241321344568128</v>
      </c>
      <c r="CY24" s="241">
        <f>+('Monthly Interactions-$'!CY19-'Monthly Interactions-$'!CY22)/('Monthly Interactions-Energy'!CY19-'Monthly Interactions-Energy'!CY22)</f>
        <v>42.200473935181925</v>
      </c>
      <c r="CZ24" s="241">
        <f>+('Monthly Interactions-$'!CZ19-'Monthly Interactions-$'!CZ22)/('Monthly Interactions-Energy'!CZ19-'Monthly Interactions-Energy'!CZ22)</f>
        <v>40.776033889787776</v>
      </c>
      <c r="DA24" s="241">
        <f>+('Monthly Interactions-$'!DA19-'Monthly Interactions-$'!DA22)/('Monthly Interactions-Energy'!DA19-'Monthly Interactions-Energy'!DA22)</f>
        <v>39.345401135326107</v>
      </c>
      <c r="DB24" s="241">
        <f>+('Monthly Interactions-$'!DB19-'Monthly Interactions-$'!DB22)/('Monthly Interactions-Energy'!DB19-'Monthly Interactions-Energy'!DB22)</f>
        <v>42.009095706702269</v>
      </c>
      <c r="DC24" s="241">
        <f>+('Monthly Interactions-$'!DC19-'Monthly Interactions-$'!DC22)/('Monthly Interactions-Energy'!DC19-'Monthly Interactions-Energy'!DC22)</f>
        <v>49.686568404260619</v>
      </c>
      <c r="DD24" s="241">
        <f>+('Monthly Interactions-$'!DD19-'Monthly Interactions-$'!DD22)/('Monthly Interactions-Energy'!DD19-'Monthly Interactions-Energy'!DD22)</f>
        <v>47.997017289151131</v>
      </c>
      <c r="DE24" s="241">
        <f>+('Monthly Interactions-$'!DE19-'Monthly Interactions-$'!DE22)/('Monthly Interactions-Energy'!DE19-'Monthly Interactions-Energy'!DE22)</f>
        <v>39.279093024885448</v>
      </c>
      <c r="DF24" s="241">
        <f>+('Monthly Interactions-$'!DF19-'Monthly Interactions-$'!DF22)/('Monthly Interactions-Energy'!DF19-'Monthly Interactions-Energy'!DF22)</f>
        <v>39.664241624869859</v>
      </c>
      <c r="DG24" s="241">
        <f>+('Monthly Interactions-$'!DG19-'Monthly Interactions-$'!DG22)/('Monthly Interactions-Energy'!DG19-'Monthly Interactions-Energy'!DG22)</f>
        <v>41.870390933935283</v>
      </c>
      <c r="DH24" s="241">
        <f>+('Monthly Interactions-$'!DH19-'Monthly Interactions-$'!DH22)/('Monthly Interactions-Energy'!DH19-'Monthly Interactions-Energy'!DH22)</f>
        <v>43.205668397514231</v>
      </c>
      <c r="DI24" s="241">
        <f>+('Monthly Interactions-$'!DI19-'Monthly Interactions-$'!DI22)/('Monthly Interactions-Energy'!DI19-'Monthly Interactions-Energy'!DI22)</f>
        <v>45.558204562855622</v>
      </c>
      <c r="DJ24" s="241">
        <f>+('Monthly Interactions-$'!DJ19-'Monthly Interactions-$'!DJ22)/('Monthly Interactions-Energy'!DJ19-'Monthly Interactions-Energy'!DJ22)</f>
        <v>45.285886975165916</v>
      </c>
      <c r="DK24" s="241">
        <f>+('Monthly Interactions-$'!DK19-'Monthly Interactions-$'!DK22)/('Monthly Interactions-Energy'!DK19-'Monthly Interactions-Energy'!DK22)</f>
        <v>43.359918466669889</v>
      </c>
      <c r="DL24" s="241">
        <f>+('Monthly Interactions-$'!DL19-'Monthly Interactions-$'!DL22)/('Monthly Interactions-Energy'!DL19-'Monthly Interactions-Energy'!DL22)</f>
        <v>41.947931515101295</v>
      </c>
      <c r="DM24" s="241">
        <f>+('Monthly Interactions-$'!DM19-'Monthly Interactions-$'!DM22)/('Monthly Interactions-Energy'!DM19-'Monthly Interactions-Energy'!DM22)</f>
        <v>40.16578415141548</v>
      </c>
      <c r="DN24" s="241">
        <f>+('Monthly Interactions-$'!DN19-'Monthly Interactions-$'!DN22)/('Monthly Interactions-Energy'!DN19-'Monthly Interactions-Energy'!DN22)</f>
        <v>42.688883762984197</v>
      </c>
      <c r="DO24" s="241">
        <f>+('Monthly Interactions-$'!DO19-'Monthly Interactions-$'!DO22)/('Monthly Interactions-Energy'!DO19-'Monthly Interactions-Energy'!DO22)</f>
        <v>51.138788010729257</v>
      </c>
      <c r="DP24" s="241">
        <f>+('Monthly Interactions-$'!DP19-'Monthly Interactions-$'!DP22)/('Monthly Interactions-Energy'!DP19-'Monthly Interactions-Energy'!DP22)</f>
        <v>47.505521298679874</v>
      </c>
      <c r="DQ24" s="241">
        <f>+('Monthly Interactions-$'!DQ19-'Monthly Interactions-$'!DQ22)/('Monthly Interactions-Energy'!DQ19-'Monthly Interactions-Energy'!DQ22)</f>
        <v>40.007467872085783</v>
      </c>
      <c r="DR24" s="241">
        <f>+('Monthly Interactions-$'!DR19-'Monthly Interactions-$'!DR22)/('Monthly Interactions-Energy'!DR19-'Monthly Interactions-Energy'!DR22)</f>
        <v>41.273811312694271</v>
      </c>
      <c r="DS24" s="241">
        <f>+('Monthly Interactions-$'!DS19-'Monthly Interactions-$'!DS22)/('Monthly Interactions-Energy'!DS19-'Monthly Interactions-Energy'!DS22)</f>
        <v>43.199702622993428</v>
      </c>
      <c r="DT24" s="241">
        <f>+('Monthly Interactions-$'!DT19-'Monthly Interactions-$'!DT22)/('Monthly Interactions-Energy'!DT19-'Monthly Interactions-Energy'!DT22)</f>
        <v>45.12247138583583</v>
      </c>
      <c r="DU24" s="241">
        <f>+('Monthly Interactions-$'!DU19-'Monthly Interactions-$'!DU22)/('Monthly Interactions-Energy'!DU19-'Monthly Interactions-Energy'!DU22)</f>
        <v>46.923527608143353</v>
      </c>
      <c r="DV24" s="241">
        <f>+('Monthly Interactions-$'!DV19-'Monthly Interactions-$'!DV22)/('Monthly Interactions-Energy'!DV19-'Monthly Interactions-Energy'!DV22)</f>
        <v>46.160679417507694</v>
      </c>
      <c r="DW24" s="241">
        <f>+('Monthly Interactions-$'!DW19-'Monthly Interactions-$'!DW22)/('Monthly Interactions-Energy'!DW19-'Monthly Interactions-Energy'!DW22)</f>
        <v>44.314634639443888</v>
      </c>
      <c r="DX24" s="241">
        <f>+('Monthly Interactions-$'!DX19-'Monthly Interactions-$'!DX22)/('Monthly Interactions-Energy'!DX19-'Monthly Interactions-Energy'!DX22)</f>
        <v>43.909562486141887</v>
      </c>
      <c r="DY24" s="241">
        <f>+('Monthly Interactions-$'!DY19-'Monthly Interactions-$'!DY22)/('Monthly Interactions-Energy'!DY19-'Monthly Interactions-Energy'!DY22)</f>
        <v>41.550365408566321</v>
      </c>
      <c r="DZ24" s="241">
        <f>+('Monthly Interactions-$'!DZ19-'Monthly Interactions-$'!DZ22)/('Monthly Interactions-Energy'!DZ19-'Monthly Interactions-Energy'!DZ22)</f>
        <v>42.731937114504277</v>
      </c>
      <c r="EA24" s="241">
        <f>+('Monthly Interactions-$'!EA19-'Monthly Interactions-$'!EA22)/('Monthly Interactions-Energy'!EA19-'Monthly Interactions-Energy'!EA22)</f>
        <v>51.378432386957499</v>
      </c>
      <c r="EB24" s="241">
        <f>+('Monthly Interactions-$'!EB19-'Monthly Interactions-$'!EB22)/('Monthly Interactions-Energy'!EB19-'Monthly Interactions-Energy'!EB22)</f>
        <v>47.595453779298488</v>
      </c>
      <c r="EC24" s="241">
        <f>+('Monthly Interactions-$'!EC19-'Monthly Interactions-$'!EC22)/('Monthly Interactions-Energy'!EC19-'Monthly Interactions-Energy'!EC22)</f>
        <v>41.822980785783933</v>
      </c>
      <c r="ED24" s="241">
        <f>+('Monthly Interactions-$'!ED19-'Monthly Interactions-$'!ED22)/('Monthly Interactions-Energy'!ED19-'Monthly Interactions-Energy'!ED22)</f>
        <v>41.510877388400317</v>
      </c>
      <c r="EE24" s="241">
        <f>+('Monthly Interactions-$'!EE19-'Monthly Interactions-$'!EE22)/('Monthly Interactions-Energy'!EE19-'Monthly Interactions-Energy'!EE22)</f>
        <v>43.595882498184004</v>
      </c>
      <c r="EF24" s="241">
        <f>+('Monthly Interactions-$'!EF19-'Monthly Interactions-$'!EF22)/('Monthly Interactions-Energy'!EF19-'Monthly Interactions-Energy'!EF22)</f>
        <v>46.130688108858635</v>
      </c>
      <c r="EG24" s="241">
        <f>+('Monthly Interactions-$'!EG19-'Monthly Interactions-$'!EG22)/('Monthly Interactions-Energy'!EG19-'Monthly Interactions-Energy'!EG22)</f>
        <v>47.258310880502535</v>
      </c>
      <c r="EH24" s="241">
        <f>+('Monthly Interactions-$'!EH19-'Monthly Interactions-$'!EH22)/('Monthly Interactions-Energy'!EH19-'Monthly Interactions-Energy'!EH22)</f>
        <v>47.003893962900456</v>
      </c>
      <c r="EI24" s="241">
        <f>+('Monthly Interactions-$'!EI19-'Monthly Interactions-$'!EI22)/('Monthly Interactions-Energy'!EI19-'Monthly Interactions-Energy'!EI22)</f>
        <v>45.710558826528576</v>
      </c>
      <c r="EJ24" s="241">
        <f>+('Monthly Interactions-$'!EJ19-'Monthly Interactions-$'!EJ22)/('Monthly Interactions-Energy'!EJ19-'Monthly Interactions-Energy'!EJ22)</f>
        <v>44.324742184155554</v>
      </c>
      <c r="EK24" s="241">
        <f>+('Monthly Interactions-$'!EK19-'Monthly Interactions-$'!EK22)/('Monthly Interactions-Energy'!EK19-'Monthly Interactions-Energy'!EK22)</f>
        <v>42.168040975181455</v>
      </c>
      <c r="EL24" s="241">
        <f>+('Monthly Interactions-$'!EL19-'Monthly Interactions-$'!EL22)/('Monthly Interactions-Energy'!EL19-'Monthly Interactions-Energy'!EL22)</f>
        <v>44.041906139590033</v>
      </c>
      <c r="EM24" s="241">
        <f>+('Monthly Interactions-$'!EM19-'Monthly Interactions-$'!EM22)/('Monthly Interactions-Energy'!EM19-'Monthly Interactions-Energy'!EM22)</f>
        <v>52.008272982488002</v>
      </c>
      <c r="EN24" s="241">
        <f>+('Monthly Interactions-$'!EN19-'Monthly Interactions-$'!EN22)/('Monthly Interactions-Energy'!EN19-'Monthly Interactions-Energy'!EN22)</f>
        <v>50.104323395463219</v>
      </c>
      <c r="EO24" s="241">
        <f>+('Monthly Interactions-$'!EO19-'Monthly Interactions-$'!EO22)/('Monthly Interactions-Energy'!EO19-'Monthly Interactions-Energy'!EO22)</f>
        <v>43.437297949379051</v>
      </c>
      <c r="EP24" s="241">
        <f>+('Monthly Interactions-$'!EP19-'Monthly Interactions-$'!EP22)/('Monthly Interactions-Energy'!EP19-'Monthly Interactions-Energy'!EP22)</f>
        <v>42.692170284602206</v>
      </c>
      <c r="EQ24" s="241">
        <f>+('Monthly Interactions-$'!EQ19-'Monthly Interactions-$'!EQ22)/('Monthly Interactions-Energy'!EQ19-'Monthly Interactions-Energy'!EQ22)</f>
        <v>44.60568881122412</v>
      </c>
      <c r="ER24" s="241">
        <f>+('Monthly Interactions-$'!ER19-'Monthly Interactions-$'!ER22)/('Monthly Interactions-Energy'!ER19-'Monthly Interactions-Energy'!ER22)</f>
        <v>47.816408034841174</v>
      </c>
      <c r="ES24" s="241">
        <f>+('Monthly Interactions-$'!ES19-'Monthly Interactions-$'!ES22)/('Monthly Interactions-Energy'!ES19-'Monthly Interactions-Energy'!ES22)</f>
        <v>49.527261281816287</v>
      </c>
      <c r="ET24" s="241">
        <f>+('Monthly Interactions-$'!ET19-'Monthly Interactions-$'!ET22)/('Monthly Interactions-Energy'!ET19-'Monthly Interactions-Energy'!ET22)</f>
        <v>49.288549345778549</v>
      </c>
      <c r="EU24" s="241">
        <f>+('Monthly Interactions-$'!EU19-'Monthly Interactions-$'!EU22)/('Monthly Interactions-Energy'!EU19-'Monthly Interactions-Energy'!EU22)</f>
        <v>47.598595628026239</v>
      </c>
      <c r="EV24" s="241">
        <f>+('Monthly Interactions-$'!EV19-'Monthly Interactions-$'!EV22)/('Monthly Interactions-Energy'!EV19-'Monthly Interactions-Energy'!EV22)</f>
        <v>45.775395042497557</v>
      </c>
      <c r="EW24" s="241">
        <f>+('Monthly Interactions-$'!EW19-'Monthly Interactions-$'!EW22)/('Monthly Interactions-Energy'!EW19-'Monthly Interactions-Energy'!EW22)</f>
        <v>44.728842124402618</v>
      </c>
      <c r="EX24" s="241">
        <f>+('Monthly Interactions-$'!EX19-'Monthly Interactions-$'!EX22)/('Monthly Interactions-Energy'!EX19-'Monthly Interactions-Energy'!EX22)</f>
        <v>46.140918630292795</v>
      </c>
      <c r="EY24" s="241">
        <f>+('Monthly Interactions-$'!EY19-'Monthly Interactions-$'!EY22)/('Monthly Interactions-Energy'!EY19-'Monthly Interactions-Energy'!EY22)</f>
        <v>52.70763448494796</v>
      </c>
      <c r="EZ24" s="241">
        <f>+('Monthly Interactions-$'!EZ19-'Monthly Interactions-$'!EZ22)/('Monthly Interactions-Energy'!EZ19-'Monthly Interactions-Energy'!EZ22)</f>
        <v>52.629073996157025</v>
      </c>
      <c r="FA24" s="241">
        <f>+('Monthly Interactions-$'!FA19-'Monthly Interactions-$'!FA22)/('Monthly Interactions-Energy'!FA19-'Monthly Interactions-Energy'!FA22)</f>
        <v>43.966420962099583</v>
      </c>
      <c r="FB24" s="241">
        <f>+('Monthly Interactions-$'!FB19-'Monthly Interactions-$'!FB22)/('Monthly Interactions-Energy'!FB19-'Monthly Interactions-Energy'!FB22)</f>
        <v>44.811561696763306</v>
      </c>
      <c r="FC24" s="241">
        <f>+('Monthly Interactions-$'!FC19-'Monthly Interactions-$'!FC22)/('Monthly Interactions-Energy'!FC19-'Monthly Interactions-Energy'!FC22)</f>
        <v>47.237069955551853</v>
      </c>
      <c r="FD24" s="241">
        <f>+('Monthly Interactions-$'!FD19-'Monthly Interactions-$'!FD22)/('Monthly Interactions-Energy'!FD19-'Monthly Interactions-Energy'!FD22)</f>
        <v>49.171060804356053</v>
      </c>
      <c r="FE24" s="241">
        <f>+('Monthly Interactions-$'!FE19-'Monthly Interactions-$'!FE22)/('Monthly Interactions-Energy'!FE19-'Monthly Interactions-Energy'!FE22)</f>
        <v>53.042831997334893</v>
      </c>
      <c r="FF24" s="241">
        <f>+('Monthly Interactions-$'!FF19-'Monthly Interactions-$'!FF22)/('Monthly Interactions-Energy'!FF19-'Monthly Interactions-Energy'!FF22)</f>
        <v>52.811465977637937</v>
      </c>
      <c r="FG24" s="241">
        <f>+('Monthly Interactions-$'!FG19-'Monthly Interactions-$'!FG22)/('Monthly Interactions-Energy'!FG19-'Monthly Interactions-Energy'!FG22)</f>
        <v>51.403634868685359</v>
      </c>
      <c r="FH24" s="241">
        <f>+('Monthly Interactions-$'!FH19-'Monthly Interactions-$'!FH22)/('Monthly Interactions-Energy'!FH19-'Monthly Interactions-Energy'!FH22)</f>
        <v>49.928002791740695</v>
      </c>
      <c r="FI24" s="241">
        <f>+('Monthly Interactions-$'!FI19-'Monthly Interactions-$'!FI22)/('Monthly Interactions-Energy'!FI19-'Monthly Interactions-Energy'!FI22)</f>
        <v>48.528764835847817</v>
      </c>
      <c r="FJ24" s="241">
        <f>+('Monthly Interactions-$'!FJ19-'Monthly Interactions-$'!FJ22)/('Monthly Interactions-Energy'!FJ19-'Monthly Interactions-Energy'!FJ22)</f>
        <v>49.191949299642339</v>
      </c>
      <c r="FK24" s="241">
        <f>+('Monthly Interactions-$'!FK19-'Monthly Interactions-$'!FK22)/('Monthly Interactions-Energy'!FK19-'Monthly Interactions-Energy'!FK22)</f>
        <v>56.513529300641601</v>
      </c>
      <c r="FL24" s="241">
        <f>+('Monthly Interactions-$'!FL19-'Monthly Interactions-$'!FL22)/('Monthly Interactions-Energy'!FL19-'Monthly Interactions-Energy'!FL22)</f>
        <v>56.634783387684678</v>
      </c>
      <c r="FM24" s="241">
        <f>+('Monthly Interactions-$'!FM19-'Monthly Interactions-$'!FM22)/('Monthly Interactions-Energy'!FM19-'Monthly Interactions-Energy'!FM22)</f>
        <v>47.44133291364124</v>
      </c>
      <c r="FN24" s="241">
        <f>+('Monthly Interactions-$'!FN19-'Monthly Interactions-$'!FN22)/('Monthly Interactions-Energy'!FN19-'Monthly Interactions-Energy'!FN22)</f>
        <v>49.664933156590628</v>
      </c>
      <c r="FO24" s="241">
        <f>+('Monthly Interactions-$'!FO19-'Monthly Interactions-$'!FO22)/('Monthly Interactions-Energy'!FO19-'Monthly Interactions-Energy'!FO22)</f>
        <v>50.817529969819169</v>
      </c>
      <c r="FP24" s="241">
        <f>+('Monthly Interactions-$'!FP19-'Monthly Interactions-$'!FP22)/('Monthly Interactions-Energy'!FP19-'Monthly Interactions-Energy'!FP22)</f>
        <v>53.152621991339409</v>
      </c>
      <c r="FQ24" s="241">
        <f>+('Monthly Interactions-$'!FQ19-'Monthly Interactions-$'!FQ22)/('Monthly Interactions-Energy'!FQ19-'Monthly Interactions-Energy'!FQ22)</f>
        <v>56.201231452806709</v>
      </c>
      <c r="FR24" s="241">
        <f>+('Monthly Interactions-$'!FR19-'Monthly Interactions-$'!FR22)/('Monthly Interactions-Energy'!FR19-'Monthly Interactions-Energy'!FR22)</f>
        <v>55.759974222758331</v>
      </c>
      <c r="FS24" s="241">
        <f>+('Monthly Interactions-$'!FS19-'Monthly Interactions-$'!FS22)/('Monthly Interactions-Energy'!FS19-'Monthly Interactions-Energy'!FS22)</f>
        <v>54.310513372102413</v>
      </c>
      <c r="FT24" s="241">
        <f>+('Monthly Interactions-$'!FT19-'Monthly Interactions-$'!FT22)/('Monthly Interactions-Energy'!FT19-'Monthly Interactions-Energy'!FT22)</f>
        <v>52.574113522848748</v>
      </c>
      <c r="FU24" s="241">
        <f>+('Monthly Interactions-$'!FU19-'Monthly Interactions-$'!FU22)/('Monthly Interactions-Energy'!FU19-'Monthly Interactions-Energy'!FU22)</f>
        <v>51.096624161619175</v>
      </c>
      <c r="FV24" s="241">
        <f>+('Monthly Interactions-$'!FV19-'Monthly Interactions-$'!FV22)/('Monthly Interactions-Energy'!FV19-'Monthly Interactions-Energy'!FV22)</f>
        <v>51.692687171132015</v>
      </c>
      <c r="FW24" s="241">
        <f>+('Monthly Interactions-$'!FW19-'Monthly Interactions-$'!FW22)/('Monthly Interactions-Energy'!FW19-'Monthly Interactions-Energy'!FW22)</f>
        <v>60.672483276030029</v>
      </c>
      <c r="FX24" s="241">
        <f>+('Monthly Interactions-$'!FX19-'Monthly Interactions-$'!FX22)/('Monthly Interactions-Energy'!FX19-'Monthly Interactions-Energy'!FX22)</f>
        <v>57.973296946790718</v>
      </c>
      <c r="FY24" s="241">
        <f>+('Monthly Interactions-$'!FY19-'Monthly Interactions-$'!FY22)/('Monthly Interactions-Energy'!FY19-'Monthly Interactions-Energy'!FY22)</f>
        <v>49.996000959993246</v>
      </c>
      <c r="FZ24" s="241">
        <f>+('Monthly Interactions-$'!FZ19-'Monthly Interactions-$'!FZ22)/('Monthly Interactions-Energy'!FZ19-'Monthly Interactions-Energy'!FZ22)</f>
        <v>51.950371427557656</v>
      </c>
      <c r="GA24" s="241">
        <f>+('Monthly Interactions-$'!GA19-'Monthly Interactions-$'!GA22)/('Monthly Interactions-Energy'!GA19-'Monthly Interactions-Energy'!GA22)</f>
        <v>53.267606091854873</v>
      </c>
      <c r="GB24" s="241">
        <f>+('Monthly Interactions-$'!GB19-'Monthly Interactions-$'!GB22)/('Monthly Interactions-Energy'!GB19-'Monthly Interactions-Energy'!GB22)</f>
        <v>56.182176857329885</v>
      </c>
    </row>
    <row r="25" spans="2:184">
      <c r="B25" s="20"/>
    </row>
    <row r="26" spans="2:184" s="20" customFormat="1" ht="15.75" customHeight="1">
      <c r="E26" s="447"/>
      <c r="F26" s="447"/>
      <c r="G26" s="447"/>
      <c r="H26" s="447"/>
      <c r="I26" s="447"/>
      <c r="J26" s="447"/>
      <c r="K26" s="447"/>
      <c r="L26" s="447"/>
      <c r="M26" s="447"/>
      <c r="N26" s="447"/>
      <c r="O26" s="447"/>
      <c r="P26" s="447"/>
      <c r="Q26" s="447"/>
      <c r="R26" s="447"/>
      <c r="S26" s="447"/>
      <c r="T26" s="447"/>
      <c r="U26" s="447"/>
      <c r="V26" s="447"/>
      <c r="W26" s="447"/>
      <c r="X26" s="447"/>
      <c r="Y26" s="447"/>
      <c r="Z26" s="447"/>
      <c r="AA26" s="447"/>
      <c r="AB26" s="447"/>
      <c r="AC26" s="447"/>
      <c r="AD26" s="447"/>
      <c r="AE26" s="447"/>
      <c r="AF26" s="447"/>
      <c r="AG26" s="447"/>
      <c r="AH26" s="447"/>
      <c r="AI26" s="447"/>
      <c r="AJ26" s="447"/>
      <c r="AK26" s="447"/>
      <c r="AL26" s="447"/>
      <c r="AM26" s="447"/>
      <c r="AN26" s="447"/>
      <c r="AO26" s="447"/>
      <c r="AP26" s="447"/>
      <c r="AQ26" s="447"/>
      <c r="AR26" s="447"/>
      <c r="AS26" s="447"/>
      <c r="AT26" s="447"/>
      <c r="AU26" s="447"/>
      <c r="AV26" s="447"/>
      <c r="AW26" s="447"/>
      <c r="AX26" s="447"/>
      <c r="AY26" s="447"/>
      <c r="AZ26" s="447"/>
      <c r="BA26" s="447"/>
      <c r="BB26" s="447"/>
      <c r="BC26" s="447"/>
      <c r="BD26" s="447"/>
    </row>
    <row r="27" spans="2:184" s="20" customFormat="1">
      <c r="B27" s="17"/>
      <c r="C27" s="448"/>
      <c r="E27" s="449"/>
      <c r="F27" s="449"/>
      <c r="G27" s="449"/>
      <c r="H27" s="449"/>
      <c r="I27" s="449"/>
      <c r="J27" s="449"/>
      <c r="K27" s="449"/>
      <c r="L27" s="449"/>
      <c r="M27" s="449"/>
      <c r="N27" s="449"/>
      <c r="O27" s="449"/>
      <c r="P27" s="449"/>
      <c r="Q27" s="449"/>
      <c r="R27" s="449"/>
      <c r="S27" s="449"/>
      <c r="T27" s="449"/>
      <c r="U27" s="449"/>
      <c r="V27" s="449"/>
      <c r="W27" s="449"/>
      <c r="X27" s="449"/>
      <c r="Y27" s="449"/>
      <c r="Z27" s="449"/>
      <c r="AA27" s="449"/>
      <c r="AB27" s="449"/>
      <c r="AC27" s="449"/>
      <c r="AD27" s="449"/>
      <c r="AE27" s="449"/>
      <c r="AF27" s="449"/>
      <c r="AG27" s="449"/>
      <c r="AH27" s="449"/>
      <c r="AI27" s="449"/>
      <c r="AJ27" s="449"/>
      <c r="AK27" s="449"/>
      <c r="AL27" s="449"/>
      <c r="AM27" s="449"/>
      <c r="AN27" s="449"/>
      <c r="AO27" s="449"/>
      <c r="AP27" s="449"/>
      <c r="AQ27" s="449"/>
      <c r="AR27" s="449"/>
      <c r="AS27" s="449"/>
      <c r="AT27" s="449"/>
      <c r="AU27" s="449"/>
      <c r="AV27" s="449"/>
      <c r="AW27" s="449"/>
      <c r="AX27" s="449"/>
      <c r="AY27" s="449"/>
      <c r="AZ27" s="449"/>
      <c r="BA27" s="449"/>
      <c r="BB27" s="449"/>
      <c r="BC27" s="449"/>
      <c r="BD27" s="449"/>
    </row>
    <row r="28" spans="2:184" s="20" customFormat="1">
      <c r="B28" s="17"/>
      <c r="C28" s="448"/>
      <c r="E28" s="449"/>
      <c r="F28" s="449"/>
      <c r="G28" s="449"/>
      <c r="H28" s="449"/>
      <c r="I28" s="449"/>
      <c r="J28" s="449"/>
      <c r="K28" s="449"/>
      <c r="L28" s="449"/>
      <c r="M28" s="449"/>
      <c r="N28" s="449"/>
      <c r="O28" s="449"/>
      <c r="P28" s="449"/>
      <c r="Q28" s="449"/>
      <c r="R28" s="449"/>
      <c r="S28" s="449"/>
      <c r="T28" s="449"/>
      <c r="U28" s="449"/>
      <c r="V28" s="449"/>
      <c r="W28" s="449"/>
      <c r="X28" s="449"/>
      <c r="Y28" s="449"/>
      <c r="Z28" s="449"/>
      <c r="AA28" s="449"/>
      <c r="AB28" s="449"/>
      <c r="AC28" s="449"/>
      <c r="AD28" s="449"/>
      <c r="AE28" s="449"/>
      <c r="AF28" s="449"/>
      <c r="AG28" s="449"/>
      <c r="AH28" s="449"/>
      <c r="AI28" s="449"/>
      <c r="AJ28" s="449"/>
      <c r="AK28" s="449"/>
      <c r="AL28" s="449"/>
      <c r="AM28" s="449"/>
      <c r="AN28" s="449"/>
      <c r="AO28" s="449"/>
      <c r="AP28" s="449"/>
      <c r="AQ28" s="449"/>
      <c r="AR28" s="449"/>
      <c r="AS28" s="449"/>
      <c r="AT28" s="449"/>
      <c r="AU28" s="449"/>
      <c r="AV28" s="449"/>
      <c r="AW28" s="449"/>
      <c r="AX28" s="449"/>
      <c r="AY28" s="449"/>
      <c r="AZ28" s="449"/>
      <c r="BA28" s="449"/>
      <c r="BB28" s="449"/>
      <c r="BC28" s="449"/>
      <c r="BD28" s="449"/>
    </row>
    <row r="29" spans="2:184" s="20" customFormat="1">
      <c r="B29" s="17"/>
      <c r="C29" s="448"/>
      <c r="E29" s="449"/>
      <c r="F29" s="449"/>
      <c r="G29" s="449"/>
      <c r="H29" s="449"/>
      <c r="I29" s="449"/>
      <c r="J29" s="449"/>
      <c r="K29" s="449"/>
      <c r="L29" s="449"/>
      <c r="M29" s="449"/>
      <c r="N29" s="449"/>
      <c r="O29" s="449"/>
      <c r="P29" s="449"/>
      <c r="Q29" s="449"/>
      <c r="R29" s="449"/>
      <c r="S29" s="449"/>
      <c r="T29" s="449"/>
      <c r="U29" s="449"/>
      <c r="V29" s="449"/>
      <c r="W29" s="449"/>
      <c r="X29" s="449"/>
      <c r="Y29" s="449"/>
      <c r="Z29" s="449"/>
      <c r="AA29" s="449"/>
      <c r="AB29" s="449"/>
      <c r="AC29" s="449"/>
      <c r="AD29" s="449"/>
      <c r="AE29" s="449"/>
      <c r="AF29" s="449"/>
      <c r="AG29" s="449"/>
      <c r="AH29" s="449"/>
      <c r="AI29" s="449"/>
      <c r="AJ29" s="449"/>
      <c r="AK29" s="449"/>
      <c r="AL29" s="449"/>
      <c r="AM29" s="449"/>
      <c r="AN29" s="449"/>
      <c r="AO29" s="449"/>
      <c r="AP29" s="449"/>
      <c r="AQ29" s="449"/>
      <c r="AR29" s="449"/>
      <c r="AS29" s="449"/>
      <c r="AT29" s="449"/>
      <c r="AU29" s="449"/>
      <c r="AV29" s="449"/>
      <c r="AW29" s="449"/>
      <c r="AX29" s="449"/>
      <c r="AY29" s="449"/>
      <c r="AZ29" s="449"/>
      <c r="BA29" s="449"/>
      <c r="BB29" s="449"/>
      <c r="BC29" s="449"/>
      <c r="BD29" s="449"/>
    </row>
    <row r="30" spans="2:184" s="20" customFormat="1">
      <c r="B30" s="17"/>
      <c r="C30" s="448"/>
      <c r="E30" s="449"/>
      <c r="F30" s="449"/>
      <c r="G30" s="449"/>
      <c r="H30" s="449"/>
      <c r="I30" s="449"/>
      <c r="J30" s="449"/>
      <c r="K30" s="449"/>
      <c r="L30" s="449"/>
      <c r="M30" s="449"/>
      <c r="N30" s="449"/>
      <c r="O30" s="449"/>
      <c r="P30" s="449"/>
      <c r="Q30" s="449"/>
      <c r="R30" s="449"/>
      <c r="S30" s="449"/>
      <c r="T30" s="449"/>
      <c r="U30" s="449"/>
      <c r="V30" s="449"/>
      <c r="W30" s="449"/>
      <c r="X30" s="449"/>
      <c r="Y30" s="449"/>
      <c r="Z30" s="449"/>
      <c r="AA30" s="449"/>
      <c r="AB30" s="449"/>
      <c r="AC30" s="449"/>
      <c r="AD30" s="449"/>
      <c r="AE30" s="449"/>
      <c r="AF30" s="449"/>
      <c r="AG30" s="449"/>
      <c r="AH30" s="449"/>
      <c r="AI30" s="449"/>
      <c r="AJ30" s="449"/>
      <c r="AK30" s="449"/>
      <c r="AL30" s="449"/>
      <c r="AM30" s="449"/>
      <c r="AN30" s="449"/>
      <c r="AO30" s="449"/>
      <c r="AP30" s="449"/>
      <c r="AQ30" s="449"/>
      <c r="AR30" s="449"/>
      <c r="AS30" s="449"/>
      <c r="AT30" s="449"/>
      <c r="AU30" s="449"/>
      <c r="AV30" s="449"/>
      <c r="AW30" s="449"/>
      <c r="AX30" s="449"/>
      <c r="AY30" s="449"/>
      <c r="AZ30" s="449"/>
      <c r="BA30" s="449"/>
      <c r="BB30" s="449"/>
      <c r="BC30" s="449"/>
      <c r="BD30" s="449"/>
    </row>
    <row r="31" spans="2:184" s="20" customFormat="1">
      <c r="B31" s="17"/>
      <c r="C31" s="448"/>
      <c r="E31" s="449"/>
      <c r="F31" s="449"/>
      <c r="G31" s="449"/>
      <c r="H31" s="449"/>
      <c r="I31" s="449"/>
      <c r="J31" s="449"/>
      <c r="K31" s="449"/>
      <c r="L31" s="449"/>
      <c r="M31" s="449"/>
      <c r="N31" s="449"/>
      <c r="O31" s="449"/>
      <c r="P31" s="449"/>
      <c r="Q31" s="449"/>
      <c r="R31" s="449"/>
      <c r="S31" s="449"/>
      <c r="T31" s="449"/>
      <c r="U31" s="449"/>
      <c r="V31" s="449"/>
      <c r="W31" s="449"/>
      <c r="X31" s="449"/>
      <c r="Y31" s="449"/>
      <c r="Z31" s="449"/>
      <c r="AA31" s="449"/>
      <c r="AB31" s="449"/>
      <c r="AC31" s="449"/>
      <c r="AD31" s="449"/>
      <c r="AE31" s="449"/>
      <c r="AF31" s="449"/>
      <c r="AG31" s="449"/>
      <c r="AH31" s="449"/>
      <c r="AI31" s="449"/>
      <c r="AJ31" s="449"/>
      <c r="AK31" s="449"/>
      <c r="AL31" s="449"/>
      <c r="AM31" s="449"/>
      <c r="AN31" s="449"/>
      <c r="AO31" s="449"/>
      <c r="AP31" s="449"/>
      <c r="AQ31" s="449"/>
      <c r="AR31" s="449"/>
      <c r="AS31" s="449"/>
      <c r="AT31" s="449"/>
      <c r="AU31" s="449"/>
      <c r="AV31" s="449"/>
      <c r="AW31" s="449"/>
      <c r="AX31" s="449"/>
      <c r="AY31" s="449"/>
      <c r="AZ31" s="449"/>
      <c r="BA31" s="449"/>
      <c r="BB31" s="449"/>
      <c r="BC31" s="449"/>
      <c r="BD31" s="449"/>
    </row>
    <row r="32" spans="2:184" s="20" customFormat="1">
      <c r="C32" s="448"/>
      <c r="D32" s="17"/>
      <c r="E32" s="449"/>
      <c r="F32" s="449"/>
      <c r="G32" s="449"/>
      <c r="H32" s="449"/>
      <c r="I32" s="449"/>
      <c r="J32" s="449"/>
      <c r="K32" s="449"/>
      <c r="L32" s="449"/>
      <c r="M32" s="449"/>
      <c r="N32" s="449"/>
      <c r="O32" s="449"/>
      <c r="P32" s="449"/>
      <c r="Q32" s="449"/>
      <c r="R32" s="449"/>
      <c r="S32" s="449"/>
      <c r="T32" s="449"/>
      <c r="U32" s="449"/>
      <c r="V32" s="449"/>
      <c r="W32" s="449"/>
      <c r="X32" s="449"/>
      <c r="Y32" s="449"/>
      <c r="Z32" s="449"/>
      <c r="AA32" s="449"/>
      <c r="AB32" s="449"/>
      <c r="AC32" s="449"/>
      <c r="AD32" s="449"/>
      <c r="AE32" s="449"/>
      <c r="AF32" s="449"/>
      <c r="AG32" s="449"/>
      <c r="AH32" s="449"/>
      <c r="AI32" s="449"/>
      <c r="AJ32" s="449"/>
      <c r="AK32" s="449"/>
      <c r="AL32" s="449"/>
      <c r="AM32" s="449"/>
      <c r="AN32" s="449"/>
      <c r="AO32" s="449"/>
      <c r="AP32" s="449"/>
      <c r="AQ32" s="449"/>
      <c r="AR32" s="449"/>
      <c r="AS32" s="449"/>
      <c r="AT32" s="449"/>
      <c r="AU32" s="449"/>
      <c r="AV32" s="449"/>
      <c r="AW32" s="449"/>
      <c r="AX32" s="449"/>
      <c r="AY32" s="449"/>
      <c r="AZ32" s="449"/>
      <c r="BA32" s="449"/>
      <c r="BB32" s="449"/>
      <c r="BC32" s="449"/>
      <c r="BD32" s="449"/>
    </row>
    <row r="33" spans="2:39">
      <c r="B33" s="20"/>
    </row>
    <row r="34" spans="2:39">
      <c r="B34" s="17"/>
      <c r="C34" s="21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</row>
    <row r="35" spans="2:39"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</row>
    <row r="36" spans="2:39"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</row>
    <row r="37" spans="2:39"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</row>
    <row r="38" spans="2:39"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5" tint="0.59999389629810485"/>
  </sheetPr>
  <dimension ref="A1:AZ217"/>
  <sheetViews>
    <sheetView zoomScale="80" zoomScaleNormal="80" workbookViewId="0">
      <selection activeCell="D8" sqref="D8"/>
    </sheetView>
  </sheetViews>
  <sheetFormatPr defaultRowHeight="15"/>
  <cols>
    <col min="2" max="2" width="23.7109375" customWidth="1"/>
    <col min="3" max="3" width="19.140625" customWidth="1"/>
    <col min="4" max="4" width="16" customWidth="1"/>
    <col min="5" max="8" width="13.140625" style="45" customWidth="1"/>
    <col min="9" max="19" width="13.140625" style="462" customWidth="1"/>
    <col min="20" max="26" width="13.140625" style="73" customWidth="1"/>
    <col min="34" max="34" width="9.140625" style="41"/>
    <col min="35" max="35" width="9.7109375" style="41" bestFit="1" customWidth="1"/>
    <col min="36" max="36" width="10.5703125" style="41" bestFit="1" customWidth="1"/>
    <col min="37" max="37" width="9.140625" style="41"/>
    <col min="38" max="38" width="10.5703125" style="41" bestFit="1" customWidth="1"/>
    <col min="39" max="43" width="9.140625" style="41"/>
    <col min="45" max="45" width="10.5703125" style="45" bestFit="1" customWidth="1"/>
    <col min="46" max="51" width="9.140625" style="45"/>
  </cols>
  <sheetData>
    <row r="1" spans="1:52">
      <c r="E1" s="271">
        <f>+AI2</f>
        <v>41275</v>
      </c>
      <c r="F1" s="271">
        <f>+DATE(YEAR(E1)+1,1,1)</f>
        <v>41640</v>
      </c>
      <c r="G1" s="271">
        <f t="shared" ref="G1:H1" si="0">+DATE(YEAR(F1)+1,1,1)</f>
        <v>42005</v>
      </c>
      <c r="H1" s="271">
        <f t="shared" si="0"/>
        <v>42370</v>
      </c>
      <c r="I1" s="271">
        <f t="shared" ref="I1" si="1">+DATE(YEAR(H1)+1,1,1)</f>
        <v>42736</v>
      </c>
      <c r="J1" s="271">
        <f t="shared" ref="J1" si="2">+DATE(YEAR(I1)+1,1,1)</f>
        <v>43101</v>
      </c>
      <c r="K1" s="271">
        <f t="shared" ref="K1" si="3">+DATE(YEAR(J1)+1,1,1)</f>
        <v>43466</v>
      </c>
      <c r="L1" s="271">
        <f t="shared" ref="L1" si="4">+DATE(YEAR(K1)+1,1,1)</f>
        <v>43831</v>
      </c>
      <c r="M1" s="271">
        <f t="shared" ref="M1" si="5">+DATE(YEAR(L1)+1,1,1)</f>
        <v>44197</v>
      </c>
      <c r="N1" s="271">
        <f t="shared" ref="N1" si="6">+DATE(YEAR(M1)+1,1,1)</f>
        <v>44562</v>
      </c>
      <c r="O1" s="271">
        <f t="shared" ref="O1" si="7">+DATE(YEAR(N1)+1,1,1)</f>
        <v>44927</v>
      </c>
      <c r="P1" s="271">
        <f t="shared" ref="P1" si="8">+DATE(YEAR(O1)+1,1,1)</f>
        <v>45292</v>
      </c>
      <c r="Q1" s="271">
        <f t="shared" ref="Q1" si="9">+DATE(YEAR(P1)+1,1,1)</f>
        <v>45658</v>
      </c>
      <c r="R1" s="271">
        <f t="shared" ref="R1" si="10">+DATE(YEAR(Q1)+1,1,1)</f>
        <v>46023</v>
      </c>
      <c r="S1" s="271">
        <f t="shared" ref="S1" si="11">+DATE(YEAR(R1)+1,1,1)</f>
        <v>46388</v>
      </c>
      <c r="T1" s="272"/>
      <c r="U1" s="272"/>
      <c r="V1" s="272"/>
      <c r="W1" s="272"/>
      <c r="X1" s="272"/>
      <c r="Y1" s="272"/>
      <c r="Z1" s="272"/>
      <c r="AH1" s="41" t="s">
        <v>131</v>
      </c>
      <c r="AL1" s="27">
        <f>+AI2</f>
        <v>41275</v>
      </c>
      <c r="AM1" s="41" t="str">
        <f>+VLOOKUP(AN1,$AP$1:$AQ$197,2,FALSE)</f>
        <v>e</v>
      </c>
      <c r="AN1" s="41">
        <v>5</v>
      </c>
      <c r="AO1" s="41">
        <f>+MATCH(AL1,$AS$1:$AS$205,0)</f>
        <v>26</v>
      </c>
      <c r="AP1" s="41">
        <v>1</v>
      </c>
      <c r="AQ1" s="41" t="s">
        <v>111</v>
      </c>
      <c r="AT1" s="141" t="s">
        <v>140</v>
      </c>
      <c r="AU1" s="141" t="s">
        <v>141</v>
      </c>
      <c r="AV1" s="141" t="s">
        <v>142</v>
      </c>
      <c r="AW1" s="141" t="s">
        <v>143</v>
      </c>
      <c r="AX1" s="141" t="s">
        <v>144</v>
      </c>
      <c r="AY1" s="141" t="s">
        <v>145</v>
      </c>
      <c r="AZ1" s="141" t="s">
        <v>135</v>
      </c>
    </row>
    <row r="2" spans="1:52" ht="15.75" thickBot="1">
      <c r="B2" s="47" t="s">
        <v>65</v>
      </c>
      <c r="C2" s="47" t="s">
        <v>33</v>
      </c>
      <c r="D2" s="47" t="s">
        <v>66</v>
      </c>
      <c r="E2" s="117">
        <f>+YEAR(E1)</f>
        <v>2013</v>
      </c>
      <c r="F2" s="46">
        <f t="shared" ref="F2:H2" si="12">+YEAR(F1)</f>
        <v>2014</v>
      </c>
      <c r="G2" s="46">
        <f t="shared" si="12"/>
        <v>2015</v>
      </c>
      <c r="H2" s="46">
        <f t="shared" si="12"/>
        <v>2016</v>
      </c>
      <c r="I2" s="46">
        <f t="shared" ref="I2:S2" si="13">+YEAR(I1)</f>
        <v>2017</v>
      </c>
      <c r="J2" s="46">
        <f t="shared" si="13"/>
        <v>2018</v>
      </c>
      <c r="K2" s="46">
        <f t="shared" si="13"/>
        <v>2019</v>
      </c>
      <c r="L2" s="46">
        <f t="shared" si="13"/>
        <v>2020</v>
      </c>
      <c r="M2" s="46">
        <f t="shared" si="13"/>
        <v>2021</v>
      </c>
      <c r="N2" s="46">
        <f t="shared" si="13"/>
        <v>2022</v>
      </c>
      <c r="O2" s="46">
        <f t="shared" si="13"/>
        <v>2023</v>
      </c>
      <c r="P2" s="46">
        <f t="shared" si="13"/>
        <v>2024</v>
      </c>
      <c r="Q2" s="46">
        <f t="shared" si="13"/>
        <v>2025</v>
      </c>
      <c r="R2" s="46">
        <f t="shared" si="13"/>
        <v>2026</v>
      </c>
      <c r="S2" s="46">
        <f t="shared" si="13"/>
        <v>2027</v>
      </c>
      <c r="AH2" s="41">
        <f>+YEAR(AI2)</f>
        <v>2013</v>
      </c>
      <c r="AI2" s="49">
        <f>+'Monthly Sources and Uses'!$C$2</f>
        <v>41275</v>
      </c>
      <c r="AJ2" s="27">
        <f>+DATE(YEAR(AI2),12,1)</f>
        <v>41609</v>
      </c>
      <c r="AL2" s="27">
        <f>+EDATE(AL1,1)</f>
        <v>41306</v>
      </c>
      <c r="AM2" s="41" t="str">
        <f t="shared" ref="AM2:AM65" si="14">+VLOOKUP(AN2,$AP$1:$AQ$197,2,FALSE)</f>
        <v>f</v>
      </c>
      <c r="AN2" s="41">
        <f>+AN1+1</f>
        <v>6</v>
      </c>
      <c r="AO2" s="461">
        <f t="shared" ref="AO2:AO65" si="15">+MATCH(AL2,$AS$1:$AS$205,0)</f>
        <v>27</v>
      </c>
      <c r="AP2" s="41">
        <f>+AP1+1</f>
        <v>2</v>
      </c>
      <c r="AQ2" s="41" t="s">
        <v>112</v>
      </c>
      <c r="AS2" s="139">
        <v>40544</v>
      </c>
      <c r="AT2" s="142">
        <v>336</v>
      </c>
      <c r="AU2" s="142">
        <v>408</v>
      </c>
      <c r="AV2" s="142">
        <v>504</v>
      </c>
      <c r="AW2" s="142">
        <v>160</v>
      </c>
      <c r="AX2" s="142">
        <v>80</v>
      </c>
      <c r="AY2" s="142">
        <v>168</v>
      </c>
      <c r="AZ2" s="142">
        <f>+AT2+AU2</f>
        <v>744</v>
      </c>
    </row>
    <row r="3" spans="1:52">
      <c r="A3" s="60">
        <f>+ROW(B3)</f>
        <v>3</v>
      </c>
      <c r="B3" s="124" t="s">
        <v>67</v>
      </c>
      <c r="C3" s="127" t="s">
        <v>36</v>
      </c>
      <c r="D3" s="128" t="s">
        <v>68</v>
      </c>
      <c r="E3" s="129">
        <f ca="1">+SUM(INDIRECT("'Monthly Interactions-Energy'!"&amp;VLOOKUP(E$1,$AL$1:$AM$197,2,FALSE)&amp;$A3&amp;":"&amp;VLOOKUP(DATE(YEAR(E$1),12,1),$AL$1:$AM$197,2,FALSE)&amp;$A3))</f>
        <v>9908158.129999999</v>
      </c>
      <c r="F3" s="129">
        <f t="shared" ref="F3:S7" ca="1" si="16">+SUM(INDIRECT("'Monthly Interactions-Energy'!"&amp;VLOOKUP(F$1,$AL$1:$AM$197,2,FALSE)&amp;$A3&amp;":"&amp;VLOOKUP(DATE(YEAR(F$1),12,1),$AL$1:$AM$197,2,FALSE)&amp;$A3))</f>
        <v>7255473.0699999994</v>
      </c>
      <c r="G3" s="129">
        <f t="shared" ca="1" si="16"/>
        <v>7289456.1799999997</v>
      </c>
      <c r="H3" s="129">
        <f t="shared" ca="1" si="16"/>
        <v>7344049.0199999996</v>
      </c>
      <c r="I3" s="129">
        <f t="shared" ca="1" si="16"/>
        <v>7371199.7400000002</v>
      </c>
      <c r="J3" s="129">
        <f t="shared" ca="1" si="16"/>
        <v>7401727.7799999984</v>
      </c>
      <c r="K3" s="129">
        <f t="shared" ca="1" si="16"/>
        <v>7432240.8700000001</v>
      </c>
      <c r="L3" s="129">
        <f t="shared" ca="1" si="16"/>
        <v>7475269.7599999998</v>
      </c>
      <c r="M3" s="129">
        <f t="shared" ca="1" si="16"/>
        <v>7506624.8800000008</v>
      </c>
      <c r="N3" s="129">
        <f t="shared" ca="1" si="16"/>
        <v>7544134.8100000005</v>
      </c>
      <c r="O3" s="129">
        <f t="shared" ca="1" si="16"/>
        <v>7585515.370000001</v>
      </c>
      <c r="P3" s="129">
        <f t="shared" ca="1" si="16"/>
        <v>7633805.1300000008</v>
      </c>
      <c r="Q3" s="129">
        <f t="shared" ca="1" si="16"/>
        <v>7665321.1100000013</v>
      </c>
      <c r="R3" s="129">
        <f t="shared" ca="1" si="16"/>
        <v>7703507.8100000005</v>
      </c>
      <c r="S3" s="129">
        <f t="shared" ca="1" si="16"/>
        <v>7747817.7599999988</v>
      </c>
      <c r="T3" s="131"/>
      <c r="U3" s="131"/>
      <c r="V3" s="131"/>
      <c r="W3" s="131"/>
      <c r="X3" s="131"/>
      <c r="Y3" s="131"/>
      <c r="Z3" s="131"/>
      <c r="AH3" s="41">
        <f>+AH2+1</f>
        <v>2014</v>
      </c>
      <c r="AI3" s="27">
        <f>+DATE(YEAR(AJ2)+1,1,1)</f>
        <v>41640</v>
      </c>
      <c r="AJ3" s="27">
        <f>+DATE(YEAR(AI3),12,1)</f>
        <v>41974</v>
      </c>
      <c r="AL3" s="27">
        <f t="shared" ref="AL3:AL66" si="17">+EDATE(AL2,1)</f>
        <v>41334</v>
      </c>
      <c r="AM3" s="41" t="str">
        <f t="shared" si="14"/>
        <v>g</v>
      </c>
      <c r="AN3" s="41">
        <f t="shared" ref="AN3:AN66" si="18">+AN2+1</f>
        <v>7</v>
      </c>
      <c r="AO3" s="461">
        <f t="shared" si="15"/>
        <v>28</v>
      </c>
      <c r="AP3" s="41">
        <f t="shared" ref="AP3:AP66" si="19">+AP2+1</f>
        <v>3</v>
      </c>
      <c r="AQ3" s="41" t="s">
        <v>104</v>
      </c>
      <c r="AS3" s="139">
        <v>40575</v>
      </c>
      <c r="AT3" s="142">
        <v>320</v>
      </c>
      <c r="AU3" s="142">
        <v>352</v>
      </c>
      <c r="AV3" s="142">
        <v>480</v>
      </c>
      <c r="AW3" s="142">
        <v>128</v>
      </c>
      <c r="AX3" s="142">
        <v>64</v>
      </c>
      <c r="AY3" s="142">
        <v>160</v>
      </c>
      <c r="AZ3" s="142">
        <f t="shared" ref="AZ3:AZ13" si="20">+AT3+AU3</f>
        <v>672</v>
      </c>
    </row>
    <row r="4" spans="1:52">
      <c r="A4" s="60">
        <f t="shared" ref="A4:A7" si="21">+ROW(B4)</f>
        <v>4</v>
      </c>
      <c r="B4" s="130" t="s">
        <v>67</v>
      </c>
      <c r="C4" s="73" t="s">
        <v>36</v>
      </c>
      <c r="D4" s="29" t="s">
        <v>69</v>
      </c>
      <c r="E4" s="131">
        <f t="shared" ref="E4:E7" ca="1" si="22">+SUM(INDIRECT("'Monthly Interactions-Energy'!"&amp;VLOOKUP(E$1,$AL$1:$AM$197,2,FALSE)&amp;$A4&amp;":"&amp;VLOOKUP(DATE(YEAR(E$1),12,1),$AL$1:$AM$197,2,FALSE)&amp;$A4))</f>
        <v>1994194.7999999998</v>
      </c>
      <c r="F4" s="131">
        <f t="shared" ca="1" si="16"/>
        <v>1467275.9399999997</v>
      </c>
      <c r="G4" s="131">
        <f t="shared" ca="1" si="16"/>
        <v>1458152.5699999998</v>
      </c>
      <c r="H4" s="132">
        <f t="shared" ca="1" si="16"/>
        <v>1491854.0099999998</v>
      </c>
      <c r="I4" s="132">
        <f t="shared" ref="I4:S7" ca="1" si="23">+SUM(INDIRECT("'Monthly Interactions-Energy'!"&amp;VLOOKUP(I$1,$AL$1:$AM$197,2,FALSE)&amp;$A4&amp;":"&amp;VLOOKUP(DATE(YEAR(I$1),12,1),$AL$1:$AM$197,2,FALSE)&amp;$A4))</f>
        <v>1500106.9199999997</v>
      </c>
      <c r="J4" s="132">
        <f t="shared" ca="1" si="23"/>
        <v>1492813.23</v>
      </c>
      <c r="K4" s="132">
        <f t="shared" ca="1" si="23"/>
        <v>1500595.13</v>
      </c>
      <c r="L4" s="132">
        <f t="shared" ca="1" si="23"/>
        <v>1488060.0500000003</v>
      </c>
      <c r="M4" s="132">
        <f t="shared" ca="1" si="23"/>
        <v>1501101.5699999998</v>
      </c>
      <c r="N4" s="132">
        <f t="shared" ca="1" si="23"/>
        <v>1521248.85</v>
      </c>
      <c r="O4" s="132">
        <f t="shared" ca="1" si="23"/>
        <v>1543992.03</v>
      </c>
      <c r="P4" s="132">
        <f t="shared" ca="1" si="23"/>
        <v>1537010.79</v>
      </c>
      <c r="Q4" s="132">
        <f t="shared" ca="1" si="23"/>
        <v>1548806.9200000002</v>
      </c>
      <c r="R4" s="132">
        <f t="shared" ca="1" si="23"/>
        <v>1539999.92</v>
      </c>
      <c r="S4" s="132">
        <f t="shared" ca="1" si="23"/>
        <v>1549646.9599999997</v>
      </c>
      <c r="T4" s="132"/>
      <c r="U4" s="132"/>
      <c r="V4" s="132"/>
      <c r="W4" s="132"/>
      <c r="X4" s="132"/>
      <c r="Y4" s="132"/>
      <c r="Z4" s="132"/>
      <c r="AH4" s="41">
        <f t="shared" ref="AH4:AH16" si="24">+AH3+1</f>
        <v>2015</v>
      </c>
      <c r="AI4" s="27">
        <f t="shared" ref="AI4:AI7" si="25">+DATE(YEAR(AJ3)+1,1,1)</f>
        <v>42005</v>
      </c>
      <c r="AJ4" s="27">
        <f t="shared" ref="AJ4:AJ7" si="26">+DATE(YEAR(AI4),12,1)</f>
        <v>42339</v>
      </c>
      <c r="AL4" s="27">
        <f t="shared" si="17"/>
        <v>41365</v>
      </c>
      <c r="AM4" s="41" t="str">
        <f t="shared" si="14"/>
        <v>h</v>
      </c>
      <c r="AN4" s="41">
        <f t="shared" si="18"/>
        <v>8</v>
      </c>
      <c r="AO4" s="461">
        <f t="shared" si="15"/>
        <v>29</v>
      </c>
      <c r="AP4" s="41">
        <f t="shared" si="19"/>
        <v>4</v>
      </c>
      <c r="AQ4" s="41" t="s">
        <v>113</v>
      </c>
      <c r="AS4" s="139">
        <v>40603</v>
      </c>
      <c r="AT4" s="142">
        <v>368</v>
      </c>
      <c r="AU4" s="142">
        <v>376</v>
      </c>
      <c r="AV4" s="142">
        <v>552</v>
      </c>
      <c r="AW4" s="142">
        <v>128</v>
      </c>
      <c r="AX4" s="142">
        <v>64</v>
      </c>
      <c r="AY4" s="142">
        <v>184</v>
      </c>
      <c r="AZ4" s="142">
        <f t="shared" si="20"/>
        <v>744</v>
      </c>
    </row>
    <row r="5" spans="1:52">
      <c r="A5" s="60">
        <f t="shared" si="21"/>
        <v>5</v>
      </c>
      <c r="B5" s="130" t="s">
        <v>67</v>
      </c>
      <c r="C5" s="73" t="s">
        <v>36</v>
      </c>
      <c r="D5" s="29" t="s">
        <v>70</v>
      </c>
      <c r="E5" s="131">
        <f t="shared" ca="1" si="22"/>
        <v>927331.65</v>
      </c>
      <c r="F5" s="131">
        <f t="shared" ca="1" si="16"/>
        <v>664277.56000000006</v>
      </c>
      <c r="G5" s="131">
        <f t="shared" ca="1" si="16"/>
        <v>659590.97000000009</v>
      </c>
      <c r="H5" s="132">
        <f t="shared" ca="1" si="16"/>
        <v>675594.58000000007</v>
      </c>
      <c r="I5" s="132">
        <f t="shared" ca="1" si="23"/>
        <v>678459.49</v>
      </c>
      <c r="J5" s="132">
        <f t="shared" ca="1" si="23"/>
        <v>674504.82</v>
      </c>
      <c r="K5" s="132">
        <f t="shared" ca="1" si="23"/>
        <v>676438.72</v>
      </c>
      <c r="L5" s="132">
        <f t="shared" ca="1" si="23"/>
        <v>671090.99000000011</v>
      </c>
      <c r="M5" s="132">
        <f t="shared" ca="1" si="23"/>
        <v>676931</v>
      </c>
      <c r="N5" s="132">
        <f t="shared" ca="1" si="23"/>
        <v>685905.73999999987</v>
      </c>
      <c r="O5" s="132">
        <f t="shared" ca="1" si="23"/>
        <v>695702.39</v>
      </c>
      <c r="P5" s="132">
        <f t="shared" ca="1" si="23"/>
        <v>690458.87000000011</v>
      </c>
      <c r="Q5" s="132">
        <f t="shared" ca="1" si="23"/>
        <v>696061.2300000001</v>
      </c>
      <c r="R5" s="132">
        <f t="shared" ca="1" si="23"/>
        <v>690733.82000000007</v>
      </c>
      <c r="S5" s="132">
        <f t="shared" ca="1" si="23"/>
        <v>695452.72</v>
      </c>
      <c r="T5" s="132"/>
      <c r="U5" s="132"/>
      <c r="V5" s="132"/>
      <c r="W5" s="132"/>
      <c r="X5" s="132"/>
      <c r="Y5" s="132"/>
      <c r="Z5" s="132"/>
      <c r="AH5" s="41">
        <f t="shared" si="24"/>
        <v>2016</v>
      </c>
      <c r="AI5" s="27">
        <f t="shared" si="25"/>
        <v>42370</v>
      </c>
      <c r="AJ5" s="27">
        <f t="shared" si="26"/>
        <v>42705</v>
      </c>
      <c r="AL5" s="27">
        <f t="shared" si="17"/>
        <v>41395</v>
      </c>
      <c r="AM5" s="41" t="str">
        <f t="shared" si="14"/>
        <v>i</v>
      </c>
      <c r="AN5" s="41">
        <f t="shared" si="18"/>
        <v>9</v>
      </c>
      <c r="AO5" s="461">
        <f t="shared" si="15"/>
        <v>30</v>
      </c>
      <c r="AP5" s="41">
        <f t="shared" si="19"/>
        <v>5</v>
      </c>
      <c r="AQ5" s="41" t="s">
        <v>114</v>
      </c>
      <c r="AS5" s="139">
        <v>40634</v>
      </c>
      <c r="AT5" s="142">
        <v>336</v>
      </c>
      <c r="AU5" s="142">
        <v>384</v>
      </c>
      <c r="AV5" s="142">
        <v>504</v>
      </c>
      <c r="AW5" s="142">
        <v>144</v>
      </c>
      <c r="AX5" s="142">
        <v>72</v>
      </c>
      <c r="AY5" s="142">
        <v>168</v>
      </c>
      <c r="AZ5" s="142">
        <f t="shared" si="20"/>
        <v>720</v>
      </c>
    </row>
    <row r="6" spans="1:52">
      <c r="A6" s="60">
        <f t="shared" si="21"/>
        <v>6</v>
      </c>
      <c r="B6" s="130" t="s">
        <v>67</v>
      </c>
      <c r="C6" s="73" t="s">
        <v>36</v>
      </c>
      <c r="D6" s="29" t="s">
        <v>71</v>
      </c>
      <c r="E6" s="131">
        <f t="shared" ca="1" si="22"/>
        <v>4784172.33</v>
      </c>
      <c r="F6" s="131">
        <f t="shared" ca="1" si="16"/>
        <v>3544847.1300000004</v>
      </c>
      <c r="G6" s="131">
        <f t="shared" ca="1" si="16"/>
        <v>3578717.35</v>
      </c>
      <c r="H6" s="132">
        <f t="shared" ca="1" si="16"/>
        <v>3581789.5599999996</v>
      </c>
      <c r="I6" s="132">
        <f t="shared" ca="1" si="23"/>
        <v>3593812.2200000007</v>
      </c>
      <c r="J6" s="132">
        <f t="shared" ca="1" si="23"/>
        <v>3624233.15</v>
      </c>
      <c r="K6" s="132">
        <f t="shared" ca="1" si="23"/>
        <v>3639278.46</v>
      </c>
      <c r="L6" s="132">
        <f t="shared" ca="1" si="23"/>
        <v>3684894.38</v>
      </c>
      <c r="M6" s="132">
        <f t="shared" ca="1" si="23"/>
        <v>3691103.29</v>
      </c>
      <c r="N6" s="132">
        <f t="shared" ca="1" si="23"/>
        <v>3698045.0999999992</v>
      </c>
      <c r="O6" s="132">
        <f t="shared" ca="1" si="23"/>
        <v>3704660.42</v>
      </c>
      <c r="P6" s="132">
        <f t="shared" ca="1" si="23"/>
        <v>3748527.5300000003</v>
      </c>
      <c r="Q6" s="132">
        <f t="shared" ca="1" si="23"/>
        <v>3761773.19</v>
      </c>
      <c r="R6" s="132">
        <f t="shared" ca="1" si="23"/>
        <v>3799722.4699999997</v>
      </c>
      <c r="S6" s="132">
        <f t="shared" ca="1" si="23"/>
        <v>3818238.36</v>
      </c>
      <c r="T6" s="132"/>
      <c r="U6" s="132"/>
      <c r="V6" s="132"/>
      <c r="W6" s="132"/>
      <c r="X6" s="132"/>
      <c r="Y6" s="132"/>
      <c r="Z6" s="132"/>
      <c r="AH6" s="41">
        <f t="shared" si="24"/>
        <v>2017</v>
      </c>
      <c r="AI6" s="27">
        <f t="shared" si="25"/>
        <v>42736</v>
      </c>
      <c r="AJ6" s="27">
        <f t="shared" si="26"/>
        <v>43070</v>
      </c>
      <c r="AL6" s="27">
        <f t="shared" si="17"/>
        <v>41426</v>
      </c>
      <c r="AM6" s="41" t="str">
        <f t="shared" si="14"/>
        <v>j</v>
      </c>
      <c r="AN6" s="41">
        <f t="shared" si="18"/>
        <v>10</v>
      </c>
      <c r="AO6" s="461">
        <f t="shared" si="15"/>
        <v>31</v>
      </c>
      <c r="AP6" s="41">
        <f t="shared" si="19"/>
        <v>6</v>
      </c>
      <c r="AQ6" s="41" t="s">
        <v>109</v>
      </c>
      <c r="AS6" s="139">
        <v>40664</v>
      </c>
      <c r="AT6" s="142">
        <v>336</v>
      </c>
      <c r="AU6" s="142">
        <v>408</v>
      </c>
      <c r="AV6" s="142">
        <v>504</v>
      </c>
      <c r="AW6" s="142">
        <v>160</v>
      </c>
      <c r="AX6" s="142">
        <v>80</v>
      </c>
      <c r="AY6" s="142">
        <v>168</v>
      </c>
      <c r="AZ6" s="142">
        <f t="shared" si="20"/>
        <v>744</v>
      </c>
    </row>
    <row r="7" spans="1:52" ht="15.75" thickBot="1">
      <c r="A7" s="60">
        <f t="shared" si="21"/>
        <v>7</v>
      </c>
      <c r="B7" s="133" t="s">
        <v>67</v>
      </c>
      <c r="C7" s="46" t="s">
        <v>36</v>
      </c>
      <c r="D7" s="47" t="s">
        <v>72</v>
      </c>
      <c r="E7" s="134">
        <f t="shared" ca="1" si="22"/>
        <v>2202459.6299999994</v>
      </c>
      <c r="F7" s="134">
        <f t="shared" ca="1" si="16"/>
        <v>1579072.3300000003</v>
      </c>
      <c r="G7" s="134">
        <f t="shared" ca="1" si="16"/>
        <v>1592995.33</v>
      </c>
      <c r="H7" s="135">
        <f t="shared" ca="1" si="16"/>
        <v>1594811.0999999999</v>
      </c>
      <c r="I7" s="135">
        <f t="shared" ca="1" si="23"/>
        <v>1598821.31</v>
      </c>
      <c r="J7" s="135">
        <f t="shared" ca="1" si="23"/>
        <v>1610176.7699999998</v>
      </c>
      <c r="K7" s="135">
        <f t="shared" ca="1" si="23"/>
        <v>1615928.71</v>
      </c>
      <c r="L7" s="135">
        <f t="shared" ca="1" si="23"/>
        <v>1631224.5899999999</v>
      </c>
      <c r="M7" s="135">
        <f t="shared" ca="1" si="23"/>
        <v>1637489.12</v>
      </c>
      <c r="N7" s="135">
        <f t="shared" ca="1" si="23"/>
        <v>1638934.6999999997</v>
      </c>
      <c r="O7" s="135">
        <f t="shared" ca="1" si="23"/>
        <v>1641160.6199999999</v>
      </c>
      <c r="P7" s="135">
        <f t="shared" ca="1" si="23"/>
        <v>1657808.3099999998</v>
      </c>
      <c r="Q7" s="135">
        <f t="shared" ca="1" si="23"/>
        <v>1658679.63</v>
      </c>
      <c r="R7" s="135">
        <f t="shared" ca="1" si="23"/>
        <v>1673051.58</v>
      </c>
      <c r="S7" s="135">
        <f t="shared" ca="1" si="23"/>
        <v>1684479.75</v>
      </c>
      <c r="T7" s="132"/>
      <c r="U7" s="132"/>
      <c r="V7" s="132"/>
      <c r="W7" s="132"/>
      <c r="X7" s="132"/>
      <c r="Y7" s="132"/>
      <c r="Z7" s="132"/>
      <c r="AH7" s="41">
        <f t="shared" si="24"/>
        <v>2018</v>
      </c>
      <c r="AI7" s="27">
        <f t="shared" si="25"/>
        <v>43101</v>
      </c>
      <c r="AJ7" s="27">
        <f t="shared" si="26"/>
        <v>43435</v>
      </c>
      <c r="AL7" s="27">
        <f t="shared" si="17"/>
        <v>41456</v>
      </c>
      <c r="AM7" s="41" t="str">
        <f t="shared" si="14"/>
        <v>k</v>
      </c>
      <c r="AN7" s="41">
        <f t="shared" si="18"/>
        <v>11</v>
      </c>
      <c r="AO7" s="461">
        <f t="shared" si="15"/>
        <v>32</v>
      </c>
      <c r="AP7" s="41">
        <f t="shared" si="19"/>
        <v>7</v>
      </c>
      <c r="AQ7" s="41" t="s">
        <v>115</v>
      </c>
      <c r="AS7" s="139">
        <v>40695</v>
      </c>
      <c r="AT7" s="142">
        <v>352</v>
      </c>
      <c r="AU7" s="142">
        <v>368</v>
      </c>
      <c r="AV7" s="142">
        <v>528</v>
      </c>
      <c r="AW7" s="142">
        <v>128</v>
      </c>
      <c r="AX7" s="142">
        <v>64</v>
      </c>
      <c r="AY7" s="142">
        <v>176</v>
      </c>
      <c r="AZ7" s="142">
        <f t="shared" si="20"/>
        <v>720</v>
      </c>
    </row>
    <row r="8" spans="1:52">
      <c r="A8" s="60"/>
      <c r="B8" s="45"/>
      <c r="C8" s="45"/>
      <c r="D8" s="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8"/>
      <c r="U8" s="8"/>
      <c r="V8" s="8"/>
      <c r="W8" s="8"/>
      <c r="X8" s="8"/>
      <c r="Y8" s="8"/>
      <c r="Z8" s="8"/>
      <c r="AH8" s="41">
        <f t="shared" si="24"/>
        <v>2019</v>
      </c>
      <c r="AI8" s="27">
        <f t="shared" ref="AI8:AI16" si="27">+DATE(YEAR(AJ7)+1,1,1)</f>
        <v>43466</v>
      </c>
      <c r="AJ8" s="27">
        <f t="shared" ref="AJ8:AJ16" si="28">+DATE(YEAR(AI8),12,1)</f>
        <v>43800</v>
      </c>
      <c r="AL8" s="27">
        <f t="shared" si="17"/>
        <v>41487</v>
      </c>
      <c r="AM8" s="41" t="str">
        <f t="shared" si="14"/>
        <v>l</v>
      </c>
      <c r="AN8" s="41">
        <f t="shared" si="18"/>
        <v>12</v>
      </c>
      <c r="AO8" s="461">
        <f t="shared" si="15"/>
        <v>33</v>
      </c>
      <c r="AP8" s="41">
        <f t="shared" si="19"/>
        <v>8</v>
      </c>
      <c r="AQ8" s="41" t="s">
        <v>116</v>
      </c>
      <c r="AS8" s="139">
        <v>40725</v>
      </c>
      <c r="AT8" s="142">
        <v>320</v>
      </c>
      <c r="AU8" s="142">
        <v>424</v>
      </c>
      <c r="AV8" s="142">
        <v>480</v>
      </c>
      <c r="AW8" s="142">
        <v>176</v>
      </c>
      <c r="AX8" s="142">
        <v>88</v>
      </c>
      <c r="AY8" s="142">
        <v>160</v>
      </c>
      <c r="AZ8" s="142">
        <f t="shared" si="20"/>
        <v>744</v>
      </c>
    </row>
    <row r="9" spans="1:52">
      <c r="A9" s="60"/>
      <c r="B9" s="45"/>
      <c r="C9" s="45"/>
      <c r="D9" s="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8"/>
      <c r="U9" s="8"/>
      <c r="V9" s="8"/>
      <c r="W9" s="8"/>
      <c r="X9" s="8"/>
      <c r="Y9" s="8"/>
      <c r="Z9" s="8"/>
      <c r="AH9" s="41">
        <f t="shared" si="24"/>
        <v>2020</v>
      </c>
      <c r="AI9" s="27">
        <f t="shared" si="27"/>
        <v>43831</v>
      </c>
      <c r="AJ9" s="27">
        <f t="shared" si="28"/>
        <v>44166</v>
      </c>
      <c r="AL9" s="27">
        <f t="shared" si="17"/>
        <v>41518</v>
      </c>
      <c r="AM9" s="41" t="str">
        <f t="shared" si="14"/>
        <v>m</v>
      </c>
      <c r="AN9" s="41">
        <f t="shared" si="18"/>
        <v>13</v>
      </c>
      <c r="AO9" s="461">
        <f t="shared" si="15"/>
        <v>34</v>
      </c>
      <c r="AP9" s="41">
        <f t="shared" si="19"/>
        <v>9</v>
      </c>
      <c r="AQ9" s="41" t="s">
        <v>117</v>
      </c>
      <c r="AS9" s="139">
        <v>40756</v>
      </c>
      <c r="AT9" s="142">
        <v>368</v>
      </c>
      <c r="AU9" s="142">
        <v>376</v>
      </c>
      <c r="AV9" s="142">
        <v>552</v>
      </c>
      <c r="AW9" s="142">
        <v>128</v>
      </c>
      <c r="AX9" s="142">
        <v>64</v>
      </c>
      <c r="AY9" s="142">
        <v>184</v>
      </c>
      <c r="AZ9" s="142">
        <f t="shared" si="20"/>
        <v>744</v>
      </c>
    </row>
    <row r="10" spans="1:52" ht="15.75" thickBot="1">
      <c r="A10" s="60"/>
      <c r="B10" s="46" t="s">
        <v>65</v>
      </c>
      <c r="C10" s="46" t="s">
        <v>33</v>
      </c>
      <c r="D10" s="47" t="s">
        <v>66</v>
      </c>
      <c r="E10" s="118">
        <f>+E2</f>
        <v>2013</v>
      </c>
      <c r="F10" s="118">
        <f>+F2</f>
        <v>2014</v>
      </c>
      <c r="G10" s="118">
        <f t="shared" ref="G10:H10" si="29">+G2</f>
        <v>2015</v>
      </c>
      <c r="H10" s="119">
        <f t="shared" si="29"/>
        <v>2016</v>
      </c>
      <c r="I10" s="119">
        <f t="shared" ref="I10:S10" si="30">+I2</f>
        <v>2017</v>
      </c>
      <c r="J10" s="119">
        <f t="shared" si="30"/>
        <v>2018</v>
      </c>
      <c r="K10" s="119">
        <f t="shared" si="30"/>
        <v>2019</v>
      </c>
      <c r="L10" s="119">
        <f t="shared" si="30"/>
        <v>2020</v>
      </c>
      <c r="M10" s="119">
        <f t="shared" si="30"/>
        <v>2021</v>
      </c>
      <c r="N10" s="119">
        <f t="shared" si="30"/>
        <v>2022</v>
      </c>
      <c r="O10" s="119">
        <f t="shared" si="30"/>
        <v>2023</v>
      </c>
      <c r="P10" s="119">
        <f t="shared" si="30"/>
        <v>2024</v>
      </c>
      <c r="Q10" s="119">
        <f t="shared" si="30"/>
        <v>2025</v>
      </c>
      <c r="R10" s="119">
        <f t="shared" si="30"/>
        <v>2026</v>
      </c>
      <c r="S10" s="119">
        <f t="shared" si="30"/>
        <v>2027</v>
      </c>
      <c r="T10" s="327"/>
      <c r="U10" s="327"/>
      <c r="V10" s="327"/>
      <c r="W10" s="327"/>
      <c r="X10" s="327"/>
      <c r="Y10" s="327"/>
      <c r="Z10" s="327"/>
      <c r="AH10" s="41">
        <f t="shared" si="24"/>
        <v>2021</v>
      </c>
      <c r="AI10" s="27">
        <f t="shared" si="27"/>
        <v>44197</v>
      </c>
      <c r="AJ10" s="27">
        <f t="shared" si="28"/>
        <v>44531</v>
      </c>
      <c r="AL10" s="27">
        <f t="shared" si="17"/>
        <v>41548</v>
      </c>
      <c r="AM10" s="41" t="str">
        <f t="shared" si="14"/>
        <v>n</v>
      </c>
      <c r="AN10" s="41">
        <f t="shared" si="18"/>
        <v>14</v>
      </c>
      <c r="AO10" s="461">
        <f t="shared" si="15"/>
        <v>35</v>
      </c>
      <c r="AP10" s="41">
        <f t="shared" si="19"/>
        <v>10</v>
      </c>
      <c r="AQ10" s="41" t="s">
        <v>118</v>
      </c>
      <c r="AS10" s="139">
        <v>40787</v>
      </c>
      <c r="AT10" s="142">
        <v>336</v>
      </c>
      <c r="AU10" s="142">
        <v>384</v>
      </c>
      <c r="AV10" s="142">
        <v>504</v>
      </c>
      <c r="AW10" s="142">
        <v>144</v>
      </c>
      <c r="AX10" s="142">
        <v>72</v>
      </c>
      <c r="AY10" s="142">
        <v>168</v>
      </c>
      <c r="AZ10" s="142">
        <f t="shared" si="20"/>
        <v>720</v>
      </c>
    </row>
    <row r="11" spans="1:52">
      <c r="A11" s="60">
        <f>+ROW(B11)</f>
        <v>11</v>
      </c>
      <c r="B11" s="136" t="s">
        <v>73</v>
      </c>
      <c r="C11" s="127" t="s">
        <v>36</v>
      </c>
      <c r="D11" s="128" t="s">
        <v>68</v>
      </c>
      <c r="E11" s="129">
        <f ca="1">+SUM(INDIRECT("'Monthly Interactions-Energy'!"&amp;VLOOKUP(E$1,$AL$1:$AM$197,2,FALSE)&amp;$A11&amp;":"&amp;VLOOKUP(DATE(YEAR(E$1),12,1),$AL$1:$AM$197,2,FALSE)&amp;$A11))</f>
        <v>3156902.6899999995</v>
      </c>
      <c r="F11" s="129">
        <f t="shared" ref="F11:S15" ca="1" si="31">+SUM(INDIRECT("'Monthly Interactions-Energy'!"&amp;VLOOKUP(F$1,$AL$1:$AM$197,2,FALSE)&amp;$A11&amp;":"&amp;VLOOKUP(DATE(YEAR(F$1),12,1),$AL$1:$AM$197,2,FALSE)&amp;$A11))</f>
        <v>3060316.55</v>
      </c>
      <c r="G11" s="129">
        <f t="shared" ca="1" si="31"/>
        <v>3104164.75</v>
      </c>
      <c r="H11" s="129">
        <f t="shared" ca="1" si="31"/>
        <v>3120881.38</v>
      </c>
      <c r="I11" s="129">
        <f t="shared" ca="1" si="31"/>
        <v>2897039.43</v>
      </c>
      <c r="J11" s="129">
        <f t="shared" ca="1" si="31"/>
        <v>2971822.51</v>
      </c>
      <c r="K11" s="129">
        <f t="shared" ca="1" si="31"/>
        <v>3205568.96</v>
      </c>
      <c r="L11" s="129">
        <f t="shared" ca="1" si="31"/>
        <v>3370390.15</v>
      </c>
      <c r="M11" s="129">
        <f t="shared" ca="1" si="31"/>
        <v>3353167.1700000004</v>
      </c>
      <c r="N11" s="129">
        <f t="shared" ca="1" si="31"/>
        <v>3333614.1399999997</v>
      </c>
      <c r="O11" s="129">
        <f t="shared" ca="1" si="31"/>
        <v>3245158.2099999995</v>
      </c>
      <c r="P11" s="129">
        <f t="shared" ca="1" si="31"/>
        <v>3329937.08</v>
      </c>
      <c r="Q11" s="129">
        <f t="shared" ca="1" si="31"/>
        <v>3275318.1100000003</v>
      </c>
      <c r="R11" s="129">
        <f t="shared" ca="1" si="31"/>
        <v>3186063.38</v>
      </c>
      <c r="S11" s="129">
        <f t="shared" ca="1" si="31"/>
        <v>3087445.2199999997</v>
      </c>
      <c r="T11" s="131"/>
      <c r="U11" s="131"/>
      <c r="V11" s="131"/>
      <c r="W11" s="131"/>
      <c r="X11" s="131"/>
      <c r="Y11" s="131"/>
      <c r="Z11" s="131"/>
      <c r="AH11" s="41">
        <f t="shared" si="24"/>
        <v>2022</v>
      </c>
      <c r="AI11" s="27">
        <f t="shared" si="27"/>
        <v>44562</v>
      </c>
      <c r="AJ11" s="27">
        <f t="shared" si="28"/>
        <v>44896</v>
      </c>
      <c r="AL11" s="27">
        <f t="shared" si="17"/>
        <v>41579</v>
      </c>
      <c r="AM11" s="41" t="str">
        <f t="shared" si="14"/>
        <v>o</v>
      </c>
      <c r="AN11" s="41">
        <f t="shared" si="18"/>
        <v>15</v>
      </c>
      <c r="AO11" s="461">
        <f t="shared" si="15"/>
        <v>36</v>
      </c>
      <c r="AP11" s="41">
        <f t="shared" si="19"/>
        <v>11</v>
      </c>
      <c r="AQ11" s="41" t="s">
        <v>119</v>
      </c>
      <c r="AS11" s="139">
        <v>40817</v>
      </c>
      <c r="AT11" s="142">
        <v>336</v>
      </c>
      <c r="AU11" s="142">
        <v>408</v>
      </c>
      <c r="AV11" s="142">
        <v>504</v>
      </c>
      <c r="AW11" s="142">
        <v>160</v>
      </c>
      <c r="AX11" s="142">
        <v>80</v>
      </c>
      <c r="AY11" s="142">
        <v>168</v>
      </c>
      <c r="AZ11" s="142">
        <f t="shared" si="20"/>
        <v>744</v>
      </c>
    </row>
    <row r="12" spans="1:52">
      <c r="A12" s="60">
        <f t="shared" ref="A12:A15" si="32">+ROW(B12)</f>
        <v>12</v>
      </c>
      <c r="B12" s="137" t="s">
        <v>73</v>
      </c>
      <c r="C12" s="73" t="s">
        <v>36</v>
      </c>
      <c r="D12" s="29" t="s">
        <v>69</v>
      </c>
      <c r="E12" s="131">
        <f t="shared" ref="E12:E15" ca="1" si="33">+SUM(INDIRECT("'Monthly Interactions-Energy'!"&amp;VLOOKUP(E$1,$AL$1:$AM$197,2,FALSE)&amp;$A12&amp;":"&amp;VLOOKUP(DATE(YEAR(E$1),12,1),$AL$1:$AM$197,2,FALSE)&amp;$A12))</f>
        <v>592216.39</v>
      </c>
      <c r="F12" s="131">
        <f t="shared" ca="1" si="31"/>
        <v>549510.99</v>
      </c>
      <c r="G12" s="131">
        <f t="shared" ca="1" si="31"/>
        <v>562356</v>
      </c>
      <c r="H12" s="132">
        <f t="shared" ca="1" si="31"/>
        <v>565522</v>
      </c>
      <c r="I12" s="132">
        <f t="shared" ref="I12:S15" ca="1" si="34">+SUM(INDIRECT("'Monthly Interactions-Energy'!"&amp;VLOOKUP(I$1,$AL$1:$AM$197,2,FALSE)&amp;$A12&amp;":"&amp;VLOOKUP(DATE(YEAR(I$1),12,1),$AL$1:$AM$197,2,FALSE)&amp;$A12))</f>
        <v>645453</v>
      </c>
      <c r="J12" s="132">
        <f t="shared" ca="1" si="34"/>
        <v>653998.94999999995</v>
      </c>
      <c r="K12" s="132">
        <f t="shared" ca="1" si="34"/>
        <v>662601.4</v>
      </c>
      <c r="L12" s="132">
        <f t="shared" ca="1" si="34"/>
        <v>689404.4</v>
      </c>
      <c r="M12" s="132">
        <f t="shared" ca="1" si="34"/>
        <v>659877.59</v>
      </c>
      <c r="N12" s="132">
        <f t="shared" ca="1" si="34"/>
        <v>667664.6</v>
      </c>
      <c r="O12" s="132">
        <f t="shared" ca="1" si="34"/>
        <v>672065.79</v>
      </c>
      <c r="P12" s="132">
        <f t="shared" ca="1" si="34"/>
        <v>697821.84</v>
      </c>
      <c r="Q12" s="132">
        <f t="shared" ca="1" si="34"/>
        <v>680767.8</v>
      </c>
      <c r="R12" s="132">
        <f t="shared" ca="1" si="34"/>
        <v>636906.4</v>
      </c>
      <c r="S12" s="132">
        <f t="shared" ca="1" si="34"/>
        <v>623499.99</v>
      </c>
      <c r="T12" s="132"/>
      <c r="U12" s="132"/>
      <c r="V12" s="132"/>
      <c r="W12" s="132"/>
      <c r="X12" s="132"/>
      <c r="Y12" s="132"/>
      <c r="Z12" s="132"/>
      <c r="AH12" s="41">
        <f t="shared" si="24"/>
        <v>2023</v>
      </c>
      <c r="AI12" s="27">
        <f t="shared" si="27"/>
        <v>44927</v>
      </c>
      <c r="AJ12" s="27">
        <f t="shared" si="28"/>
        <v>45261</v>
      </c>
      <c r="AL12" s="27">
        <f t="shared" si="17"/>
        <v>41609</v>
      </c>
      <c r="AM12" s="41" t="str">
        <f t="shared" si="14"/>
        <v>p</v>
      </c>
      <c r="AN12" s="41">
        <f t="shared" si="18"/>
        <v>16</v>
      </c>
      <c r="AO12" s="461">
        <f t="shared" si="15"/>
        <v>37</v>
      </c>
      <c r="AP12" s="41">
        <f t="shared" si="19"/>
        <v>12</v>
      </c>
      <c r="AQ12" s="41" t="s">
        <v>120</v>
      </c>
      <c r="AS12" s="139">
        <v>40848</v>
      </c>
      <c r="AT12" s="142">
        <v>336</v>
      </c>
      <c r="AU12" s="142">
        <v>384</v>
      </c>
      <c r="AV12" s="142">
        <v>504</v>
      </c>
      <c r="AW12" s="142">
        <v>144</v>
      </c>
      <c r="AX12" s="142">
        <v>72</v>
      </c>
      <c r="AY12" s="142">
        <v>168</v>
      </c>
      <c r="AZ12" s="142">
        <f t="shared" si="20"/>
        <v>720</v>
      </c>
    </row>
    <row r="13" spans="1:52">
      <c r="A13" s="60">
        <f t="shared" si="32"/>
        <v>13</v>
      </c>
      <c r="B13" s="137" t="s">
        <v>73</v>
      </c>
      <c r="C13" s="73" t="s">
        <v>36</v>
      </c>
      <c r="D13" s="29" t="s">
        <v>70</v>
      </c>
      <c r="E13" s="131">
        <f t="shared" ca="1" si="33"/>
        <v>270895.39</v>
      </c>
      <c r="F13" s="131">
        <f t="shared" ca="1" si="31"/>
        <v>255489.39</v>
      </c>
      <c r="G13" s="131">
        <f t="shared" ca="1" si="31"/>
        <v>265390.59999999998</v>
      </c>
      <c r="H13" s="132">
        <f t="shared" ca="1" si="31"/>
        <v>268095.40000000002</v>
      </c>
      <c r="I13" s="132">
        <f t="shared" ca="1" si="34"/>
        <v>158789</v>
      </c>
      <c r="J13" s="132">
        <f t="shared" ca="1" si="34"/>
        <v>162630.20000000001</v>
      </c>
      <c r="K13" s="132">
        <f t="shared" ca="1" si="34"/>
        <v>198108</v>
      </c>
      <c r="L13" s="132">
        <f t="shared" ca="1" si="34"/>
        <v>225717</v>
      </c>
      <c r="M13" s="132">
        <f t="shared" ca="1" si="34"/>
        <v>331578.39</v>
      </c>
      <c r="N13" s="132">
        <f t="shared" ca="1" si="34"/>
        <v>332156.2</v>
      </c>
      <c r="O13" s="132">
        <f t="shared" ca="1" si="34"/>
        <v>337436.4</v>
      </c>
      <c r="P13" s="132">
        <f t="shared" ca="1" si="34"/>
        <v>346998</v>
      </c>
      <c r="Q13" s="132">
        <f t="shared" ca="1" si="34"/>
        <v>335154</v>
      </c>
      <c r="R13" s="132">
        <f t="shared" ca="1" si="34"/>
        <v>293322.99</v>
      </c>
      <c r="S13" s="132">
        <f t="shared" ca="1" si="34"/>
        <v>282032</v>
      </c>
      <c r="T13" s="132"/>
      <c r="U13" s="132"/>
      <c r="V13" s="132"/>
      <c r="W13" s="132"/>
      <c r="X13" s="132"/>
      <c r="Y13" s="132"/>
      <c r="Z13" s="132"/>
      <c r="AH13" s="41">
        <f t="shared" si="24"/>
        <v>2024</v>
      </c>
      <c r="AI13" s="27">
        <f t="shared" si="27"/>
        <v>45292</v>
      </c>
      <c r="AJ13" s="27">
        <f t="shared" si="28"/>
        <v>45627</v>
      </c>
      <c r="AL13" s="27">
        <f t="shared" si="17"/>
        <v>41640</v>
      </c>
      <c r="AM13" s="41" t="str">
        <f t="shared" si="14"/>
        <v>q</v>
      </c>
      <c r="AN13" s="41">
        <f t="shared" si="18"/>
        <v>17</v>
      </c>
      <c r="AO13" s="461">
        <f t="shared" si="15"/>
        <v>38</v>
      </c>
      <c r="AP13" s="41">
        <f t="shared" si="19"/>
        <v>13</v>
      </c>
      <c r="AQ13" s="41" t="s">
        <v>121</v>
      </c>
      <c r="AS13" s="139">
        <v>40878</v>
      </c>
      <c r="AT13" s="142">
        <v>336</v>
      </c>
      <c r="AU13" s="142">
        <v>408</v>
      </c>
      <c r="AV13" s="142">
        <v>504</v>
      </c>
      <c r="AW13" s="142">
        <v>160</v>
      </c>
      <c r="AX13" s="142">
        <v>80</v>
      </c>
      <c r="AY13" s="142">
        <v>168</v>
      </c>
      <c r="AZ13" s="142">
        <f t="shared" si="20"/>
        <v>744</v>
      </c>
    </row>
    <row r="14" spans="1:52">
      <c r="A14" s="60">
        <f t="shared" si="32"/>
        <v>14</v>
      </c>
      <c r="B14" s="137" t="s">
        <v>73</v>
      </c>
      <c r="C14" s="73" t="s">
        <v>36</v>
      </c>
      <c r="D14" s="29" t="s">
        <v>71</v>
      </c>
      <c r="E14" s="131">
        <f t="shared" ca="1" si="33"/>
        <v>1603578.0999999999</v>
      </c>
      <c r="F14" s="131">
        <f t="shared" ca="1" si="31"/>
        <v>1577163.79</v>
      </c>
      <c r="G14" s="131">
        <f t="shared" ca="1" si="31"/>
        <v>1595189.1800000002</v>
      </c>
      <c r="H14" s="132">
        <f t="shared" ca="1" si="31"/>
        <v>1586633.3599999999</v>
      </c>
      <c r="I14" s="132">
        <f t="shared" ca="1" si="34"/>
        <v>1569468.0000000002</v>
      </c>
      <c r="J14" s="132">
        <f t="shared" ca="1" si="34"/>
        <v>1545275.3800000001</v>
      </c>
      <c r="K14" s="132">
        <f t="shared" ca="1" si="34"/>
        <v>1587768.37</v>
      </c>
      <c r="L14" s="132">
        <f t="shared" ca="1" si="34"/>
        <v>1642745.7600000002</v>
      </c>
      <c r="M14" s="132">
        <f t="shared" ca="1" si="34"/>
        <v>1651848.19</v>
      </c>
      <c r="N14" s="132">
        <f t="shared" ca="1" si="34"/>
        <v>1640183.37</v>
      </c>
      <c r="O14" s="132">
        <f t="shared" ca="1" si="34"/>
        <v>1581122.8</v>
      </c>
      <c r="P14" s="132">
        <f t="shared" ca="1" si="34"/>
        <v>1611814.2300000002</v>
      </c>
      <c r="Q14" s="132">
        <f t="shared" ca="1" si="34"/>
        <v>1621902.81</v>
      </c>
      <c r="R14" s="132">
        <f t="shared" ca="1" si="34"/>
        <v>1643660.9600000002</v>
      </c>
      <c r="S14" s="132">
        <f t="shared" ca="1" si="34"/>
        <v>1609077.22</v>
      </c>
      <c r="T14" s="132"/>
      <c r="U14" s="132"/>
      <c r="V14" s="132"/>
      <c r="W14" s="132"/>
      <c r="X14" s="132"/>
      <c r="Y14" s="132"/>
      <c r="Z14" s="132"/>
      <c r="AH14" s="41">
        <f t="shared" si="24"/>
        <v>2025</v>
      </c>
      <c r="AI14" s="27">
        <f t="shared" si="27"/>
        <v>45658</v>
      </c>
      <c r="AJ14" s="27">
        <f t="shared" si="28"/>
        <v>45992</v>
      </c>
      <c r="AL14" s="27">
        <f t="shared" si="17"/>
        <v>41671</v>
      </c>
      <c r="AM14" s="41" t="str">
        <f t="shared" si="14"/>
        <v>r</v>
      </c>
      <c r="AN14" s="41">
        <f t="shared" si="18"/>
        <v>18</v>
      </c>
      <c r="AO14" s="461">
        <f t="shared" si="15"/>
        <v>39</v>
      </c>
      <c r="AP14" s="41">
        <f t="shared" si="19"/>
        <v>14</v>
      </c>
      <c r="AQ14" s="41" t="s">
        <v>105</v>
      </c>
      <c r="AS14" s="140">
        <v>40909</v>
      </c>
      <c r="AT14" s="143">
        <v>336</v>
      </c>
      <c r="AU14" s="143">
        <f>+AW14+AX14+AY14</f>
        <v>408</v>
      </c>
      <c r="AV14" s="143">
        <f>+AT14+AW14</f>
        <v>496</v>
      </c>
      <c r="AW14" s="143">
        <v>160</v>
      </c>
      <c r="AX14" s="143">
        <v>80</v>
      </c>
      <c r="AY14" s="143">
        <v>168</v>
      </c>
      <c r="AZ14" s="143">
        <v>744</v>
      </c>
    </row>
    <row r="15" spans="1:52" ht="15.75" thickBot="1">
      <c r="A15" s="60">
        <f t="shared" si="32"/>
        <v>15</v>
      </c>
      <c r="B15" s="138" t="s">
        <v>73</v>
      </c>
      <c r="C15" s="46" t="s">
        <v>36</v>
      </c>
      <c r="D15" s="47" t="s">
        <v>72</v>
      </c>
      <c r="E15" s="134">
        <f t="shared" ca="1" si="33"/>
        <v>690212.8</v>
      </c>
      <c r="F15" s="134">
        <f t="shared" ca="1" si="31"/>
        <v>678152.39999999991</v>
      </c>
      <c r="G15" s="134">
        <f t="shared" ca="1" si="31"/>
        <v>681228.99</v>
      </c>
      <c r="H15" s="135">
        <f t="shared" ca="1" si="31"/>
        <v>700630.6</v>
      </c>
      <c r="I15" s="135">
        <f t="shared" ca="1" si="34"/>
        <v>523329.4</v>
      </c>
      <c r="J15" s="135">
        <f t="shared" ca="1" si="34"/>
        <v>609918</v>
      </c>
      <c r="K15" s="135">
        <f t="shared" ca="1" si="34"/>
        <v>757091.2</v>
      </c>
      <c r="L15" s="135">
        <f t="shared" ca="1" si="34"/>
        <v>812523</v>
      </c>
      <c r="M15" s="135">
        <f t="shared" ca="1" si="34"/>
        <v>709863</v>
      </c>
      <c r="N15" s="135">
        <f t="shared" ca="1" si="34"/>
        <v>693610</v>
      </c>
      <c r="O15" s="135">
        <f t="shared" ca="1" si="34"/>
        <v>654533.19999999995</v>
      </c>
      <c r="P15" s="135">
        <f t="shared" ca="1" si="34"/>
        <v>673303.01</v>
      </c>
      <c r="Q15" s="135">
        <f t="shared" ca="1" si="34"/>
        <v>637493.52</v>
      </c>
      <c r="R15" s="135">
        <f t="shared" ca="1" si="34"/>
        <v>612172.99</v>
      </c>
      <c r="S15" s="135">
        <f t="shared" ca="1" si="34"/>
        <v>572836</v>
      </c>
      <c r="T15" s="132"/>
      <c r="U15" s="132"/>
      <c r="V15" s="132"/>
      <c r="W15" s="132"/>
      <c r="X15" s="132"/>
      <c r="Y15" s="132"/>
      <c r="Z15" s="132"/>
      <c r="AH15" s="41">
        <f t="shared" si="24"/>
        <v>2026</v>
      </c>
      <c r="AI15" s="27">
        <f t="shared" si="27"/>
        <v>46023</v>
      </c>
      <c r="AJ15" s="27">
        <f t="shared" si="28"/>
        <v>46357</v>
      </c>
      <c r="AL15" s="27">
        <f t="shared" si="17"/>
        <v>41699</v>
      </c>
      <c r="AM15" s="41" t="str">
        <f t="shared" si="14"/>
        <v>s</v>
      </c>
      <c r="AN15" s="41">
        <f t="shared" si="18"/>
        <v>19</v>
      </c>
      <c r="AO15" s="461">
        <f t="shared" si="15"/>
        <v>40</v>
      </c>
      <c r="AP15" s="41">
        <f t="shared" si="19"/>
        <v>15</v>
      </c>
      <c r="AQ15" s="41" t="s">
        <v>106</v>
      </c>
      <c r="AS15" s="140">
        <v>40940</v>
      </c>
      <c r="AT15" s="143">
        <v>336</v>
      </c>
      <c r="AU15" s="143">
        <v>360</v>
      </c>
      <c r="AV15" s="143">
        <v>504</v>
      </c>
      <c r="AW15" s="143">
        <v>128</v>
      </c>
      <c r="AX15" s="143">
        <v>64</v>
      </c>
      <c r="AY15" s="143">
        <v>168</v>
      </c>
      <c r="AZ15" s="143">
        <v>696</v>
      </c>
    </row>
    <row r="16" spans="1:52">
      <c r="A16" s="60"/>
      <c r="B16" s="45"/>
      <c r="C16" s="45"/>
      <c r="D16" s="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8"/>
      <c r="U16" s="8"/>
      <c r="V16" s="8"/>
      <c r="W16" s="8"/>
      <c r="X16" s="8"/>
      <c r="Y16" s="8"/>
      <c r="Z16" s="8"/>
      <c r="AH16" s="41">
        <f t="shared" si="24"/>
        <v>2027</v>
      </c>
      <c r="AI16" s="27">
        <f t="shared" si="27"/>
        <v>46388</v>
      </c>
      <c r="AJ16" s="27">
        <f t="shared" si="28"/>
        <v>46722</v>
      </c>
      <c r="AL16" s="27">
        <f t="shared" si="17"/>
        <v>41730</v>
      </c>
      <c r="AM16" s="41" t="str">
        <f t="shared" si="14"/>
        <v>t</v>
      </c>
      <c r="AN16" s="41">
        <f t="shared" si="18"/>
        <v>20</v>
      </c>
      <c r="AO16" s="461">
        <f t="shared" si="15"/>
        <v>41</v>
      </c>
      <c r="AP16" s="41">
        <f t="shared" si="19"/>
        <v>16</v>
      </c>
      <c r="AQ16" s="41" t="s">
        <v>122</v>
      </c>
      <c r="AS16" s="140">
        <v>40969</v>
      </c>
      <c r="AT16" s="143">
        <v>352</v>
      </c>
      <c r="AU16" s="143">
        <v>392</v>
      </c>
      <c r="AV16" s="143">
        <v>528</v>
      </c>
      <c r="AW16" s="143">
        <v>144</v>
      </c>
      <c r="AX16" s="143">
        <v>72</v>
      </c>
      <c r="AY16" s="143">
        <v>176</v>
      </c>
      <c r="AZ16" s="143">
        <v>744</v>
      </c>
    </row>
    <row r="17" spans="1:52">
      <c r="A17" s="60"/>
      <c r="B17" s="45"/>
      <c r="C17" s="45"/>
      <c r="D17" s="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8"/>
      <c r="U17" s="8"/>
      <c r="V17" s="8"/>
      <c r="W17" s="8"/>
      <c r="X17" s="8"/>
      <c r="Y17" s="8"/>
      <c r="Z17" s="8"/>
      <c r="AL17" s="27">
        <f t="shared" si="17"/>
        <v>41760</v>
      </c>
      <c r="AM17" s="41" t="str">
        <f t="shared" si="14"/>
        <v>u</v>
      </c>
      <c r="AN17" s="41">
        <f t="shared" si="18"/>
        <v>21</v>
      </c>
      <c r="AO17" s="461">
        <f t="shared" si="15"/>
        <v>42</v>
      </c>
      <c r="AP17" s="41">
        <f t="shared" si="19"/>
        <v>17</v>
      </c>
      <c r="AQ17" s="41" t="s">
        <v>110</v>
      </c>
      <c r="AS17" s="140">
        <v>41000</v>
      </c>
      <c r="AT17" s="143">
        <v>336</v>
      </c>
      <c r="AU17" s="143">
        <v>384</v>
      </c>
      <c r="AV17" s="143">
        <v>504</v>
      </c>
      <c r="AW17" s="143">
        <v>144</v>
      </c>
      <c r="AX17" s="143">
        <v>72</v>
      </c>
      <c r="AY17" s="143">
        <v>168</v>
      </c>
      <c r="AZ17" s="143">
        <v>720</v>
      </c>
    </row>
    <row r="18" spans="1:52" ht="15.75" thickBot="1">
      <c r="A18" s="60"/>
      <c r="B18" s="46" t="s">
        <v>65</v>
      </c>
      <c r="C18" s="46" t="s">
        <v>33</v>
      </c>
      <c r="D18" s="47" t="s">
        <v>66</v>
      </c>
      <c r="E18" s="117">
        <f>+E10</f>
        <v>2013</v>
      </c>
      <c r="F18" s="117">
        <f>+F10</f>
        <v>2014</v>
      </c>
      <c r="G18" s="118">
        <f t="shared" ref="G18:H18" si="35">+G10</f>
        <v>2015</v>
      </c>
      <c r="H18" s="119">
        <f t="shared" si="35"/>
        <v>2016</v>
      </c>
      <c r="I18" s="119">
        <f t="shared" ref="I18:S18" si="36">+I10</f>
        <v>2017</v>
      </c>
      <c r="J18" s="119">
        <f t="shared" si="36"/>
        <v>2018</v>
      </c>
      <c r="K18" s="119">
        <f t="shared" si="36"/>
        <v>2019</v>
      </c>
      <c r="L18" s="119">
        <f t="shared" si="36"/>
        <v>2020</v>
      </c>
      <c r="M18" s="119">
        <f t="shared" si="36"/>
        <v>2021</v>
      </c>
      <c r="N18" s="119">
        <f t="shared" si="36"/>
        <v>2022</v>
      </c>
      <c r="O18" s="119">
        <f t="shared" si="36"/>
        <v>2023</v>
      </c>
      <c r="P18" s="119">
        <f t="shared" si="36"/>
        <v>2024</v>
      </c>
      <c r="Q18" s="119">
        <f t="shared" si="36"/>
        <v>2025</v>
      </c>
      <c r="R18" s="119">
        <f t="shared" si="36"/>
        <v>2026</v>
      </c>
      <c r="S18" s="119">
        <f t="shared" si="36"/>
        <v>2027</v>
      </c>
      <c r="T18" s="327"/>
      <c r="U18" s="327"/>
      <c r="V18" s="327"/>
      <c r="W18" s="327"/>
      <c r="X18" s="327"/>
      <c r="Y18" s="327"/>
      <c r="Z18" s="327"/>
      <c r="AL18" s="27">
        <f t="shared" si="17"/>
        <v>41791</v>
      </c>
      <c r="AM18" s="41" t="str">
        <f t="shared" si="14"/>
        <v>v</v>
      </c>
      <c r="AN18" s="41">
        <f t="shared" si="18"/>
        <v>22</v>
      </c>
      <c r="AO18" s="461">
        <f t="shared" si="15"/>
        <v>43</v>
      </c>
      <c r="AP18" s="41">
        <f t="shared" si="19"/>
        <v>18</v>
      </c>
      <c r="AQ18" s="41" t="s">
        <v>123</v>
      </c>
      <c r="AS18" s="140">
        <v>41030</v>
      </c>
      <c r="AT18" s="143">
        <v>352</v>
      </c>
      <c r="AU18" s="143">
        <v>392</v>
      </c>
      <c r="AV18" s="143">
        <v>528</v>
      </c>
      <c r="AW18" s="143">
        <v>144</v>
      </c>
      <c r="AX18" s="143">
        <v>72</v>
      </c>
      <c r="AY18" s="143">
        <v>176</v>
      </c>
      <c r="AZ18" s="143">
        <v>744</v>
      </c>
    </row>
    <row r="19" spans="1:52">
      <c r="A19" s="60">
        <f>+ROW(B19)</f>
        <v>19</v>
      </c>
      <c r="B19" s="124" t="s">
        <v>74</v>
      </c>
      <c r="C19" s="127" t="s">
        <v>36</v>
      </c>
      <c r="D19" s="128" t="s">
        <v>68</v>
      </c>
      <c r="E19" s="129">
        <f ca="1">+SUM(INDIRECT("'Monthly Interactions-Energy'!"&amp;VLOOKUP(E$1,$AL$1:$AM$197,2,FALSE)&amp;$A19&amp;":"&amp;VLOOKUP(DATE(YEAR(E$1),12,1),$AL$1:$AM$197,2,FALSE)&amp;$A19))</f>
        <v>8783611.0800000001</v>
      </c>
      <c r="F19" s="129">
        <f t="shared" ref="F19:S23" ca="1" si="37">+SUM(INDIRECT("'Monthly Interactions-Energy'!"&amp;VLOOKUP(F$1,$AL$1:$AM$197,2,FALSE)&amp;$A19&amp;":"&amp;VLOOKUP(DATE(YEAR(F$1),12,1),$AL$1:$AM$197,2,FALSE)&amp;$A19))</f>
        <v>8969255.5700000003</v>
      </c>
      <c r="G19" s="129">
        <f t="shared" ca="1" si="37"/>
        <v>8748324.620000001</v>
      </c>
      <c r="H19" s="129">
        <f t="shared" ca="1" si="37"/>
        <v>8733292.5800000001</v>
      </c>
      <c r="I19" s="129">
        <f t="shared" ca="1" si="37"/>
        <v>8484886.9700000007</v>
      </c>
      <c r="J19" s="129">
        <f t="shared" ca="1" si="37"/>
        <v>8960052.8300000001</v>
      </c>
      <c r="K19" s="129">
        <f t="shared" ca="1" si="37"/>
        <v>9058345.6699999981</v>
      </c>
      <c r="L19" s="129">
        <f t="shared" ca="1" si="37"/>
        <v>9657618.25</v>
      </c>
      <c r="M19" s="129">
        <f t="shared" ca="1" si="37"/>
        <v>9318727.9399999995</v>
      </c>
      <c r="N19" s="129">
        <f t="shared" ca="1" si="37"/>
        <v>9652119.0099999998</v>
      </c>
      <c r="O19" s="129">
        <f t="shared" ca="1" si="37"/>
        <v>9324045.2000000011</v>
      </c>
      <c r="P19" s="129">
        <f t="shared" ca="1" si="37"/>
        <v>9425091.5600000005</v>
      </c>
      <c r="Q19" s="129">
        <f t="shared" ca="1" si="37"/>
        <v>9113036.5999999996</v>
      </c>
      <c r="R19" s="129">
        <f t="shared" ca="1" si="37"/>
        <v>9311285.75</v>
      </c>
      <c r="S19" s="129">
        <f t="shared" ca="1" si="37"/>
        <v>9003770.9899999984</v>
      </c>
      <c r="T19" s="131"/>
      <c r="U19" s="131"/>
      <c r="V19" s="131"/>
      <c r="W19" s="131"/>
      <c r="X19" s="131"/>
      <c r="Y19" s="131"/>
      <c r="Z19" s="131"/>
      <c r="AL19" s="27">
        <f t="shared" si="17"/>
        <v>41821</v>
      </c>
      <c r="AM19" s="41" t="str">
        <f t="shared" si="14"/>
        <v>w</v>
      </c>
      <c r="AN19" s="41">
        <f t="shared" si="18"/>
        <v>23</v>
      </c>
      <c r="AO19" s="461">
        <f t="shared" si="15"/>
        <v>44</v>
      </c>
      <c r="AP19" s="41">
        <f t="shared" si="19"/>
        <v>19</v>
      </c>
      <c r="AQ19" s="41" t="s">
        <v>124</v>
      </c>
      <c r="AS19" s="140">
        <v>41061</v>
      </c>
      <c r="AT19" s="143">
        <v>336</v>
      </c>
      <c r="AU19" s="143">
        <v>384</v>
      </c>
      <c r="AV19" s="143">
        <v>504</v>
      </c>
      <c r="AW19" s="143">
        <v>144</v>
      </c>
      <c r="AX19" s="143">
        <v>72</v>
      </c>
      <c r="AY19" s="143">
        <v>168</v>
      </c>
      <c r="AZ19" s="143">
        <v>720</v>
      </c>
    </row>
    <row r="20" spans="1:52">
      <c r="A20" s="60">
        <f t="shared" ref="A20:A23" si="38">+ROW(B20)</f>
        <v>20</v>
      </c>
      <c r="B20" s="130" t="s">
        <v>74</v>
      </c>
      <c r="C20" s="73" t="s">
        <v>36</v>
      </c>
      <c r="D20" s="29" t="s">
        <v>69</v>
      </c>
      <c r="E20" s="131">
        <f t="shared" ref="E20:E23" ca="1" si="39">+SUM(INDIRECT("'Monthly Interactions-Energy'!"&amp;VLOOKUP(E$1,$AL$1:$AM$197,2,FALSE)&amp;$A20&amp;":"&amp;VLOOKUP(DATE(YEAR(E$1),12,1),$AL$1:$AM$197,2,FALSE)&amp;$A20))</f>
        <v>1798347.92</v>
      </c>
      <c r="F20" s="131">
        <f t="shared" ca="1" si="37"/>
        <v>1801922.4400000002</v>
      </c>
      <c r="G20" s="131">
        <f t="shared" ca="1" si="37"/>
        <v>1738422.8</v>
      </c>
      <c r="H20" s="132">
        <f t="shared" ca="1" si="37"/>
        <v>1777572.24</v>
      </c>
      <c r="I20" s="132">
        <f t="shared" ref="I20:S23" ca="1" si="40">+SUM(INDIRECT("'Monthly Interactions-Energy'!"&amp;VLOOKUP(I$1,$AL$1:$AM$197,2,FALSE)&amp;$A20&amp;":"&amp;VLOOKUP(DATE(YEAR(I$1),12,1),$AL$1:$AM$197,2,FALSE)&amp;$A20))</f>
        <v>1724931.46</v>
      </c>
      <c r="J20" s="132">
        <f t="shared" ca="1" si="40"/>
        <v>1829034.84</v>
      </c>
      <c r="K20" s="132">
        <f t="shared" ca="1" si="40"/>
        <v>1855911.01</v>
      </c>
      <c r="L20" s="132">
        <f t="shared" ca="1" si="40"/>
        <v>1939181.52</v>
      </c>
      <c r="M20" s="132">
        <f t="shared" ca="1" si="40"/>
        <v>1826482.46</v>
      </c>
      <c r="N20" s="132">
        <f t="shared" ca="1" si="40"/>
        <v>1903397.96</v>
      </c>
      <c r="O20" s="132">
        <f t="shared" ca="1" si="40"/>
        <v>1851678.6400000001</v>
      </c>
      <c r="P20" s="132">
        <f t="shared" ca="1" si="40"/>
        <v>1872366.2</v>
      </c>
      <c r="Q20" s="132">
        <f t="shared" ca="1" si="40"/>
        <v>1774173.5</v>
      </c>
      <c r="R20" s="132">
        <f t="shared" ca="1" si="40"/>
        <v>1824191.6199999999</v>
      </c>
      <c r="S20" s="132">
        <f t="shared" ca="1" si="40"/>
        <v>1758217.7400000002</v>
      </c>
      <c r="T20" s="132"/>
      <c r="U20" s="132"/>
      <c r="V20" s="132"/>
      <c r="W20" s="132"/>
      <c r="X20" s="132"/>
      <c r="Y20" s="132"/>
      <c r="Z20" s="132"/>
      <c r="AL20" s="27">
        <f t="shared" si="17"/>
        <v>41852</v>
      </c>
      <c r="AM20" s="41" t="str">
        <f t="shared" si="14"/>
        <v>x</v>
      </c>
      <c r="AN20" s="41">
        <f t="shared" si="18"/>
        <v>24</v>
      </c>
      <c r="AO20" s="461">
        <f t="shared" si="15"/>
        <v>45</v>
      </c>
      <c r="AP20" s="41">
        <f t="shared" si="19"/>
        <v>20</v>
      </c>
      <c r="AQ20" s="41" t="s">
        <v>125</v>
      </c>
      <c r="AS20" s="140">
        <v>41091</v>
      </c>
      <c r="AT20" s="143">
        <v>336</v>
      </c>
      <c r="AU20" s="143">
        <v>408</v>
      </c>
      <c r="AV20" s="143">
        <v>504</v>
      </c>
      <c r="AW20" s="143">
        <v>160</v>
      </c>
      <c r="AX20" s="143">
        <v>80</v>
      </c>
      <c r="AY20" s="143">
        <v>168</v>
      </c>
      <c r="AZ20" s="143">
        <v>744</v>
      </c>
    </row>
    <row r="21" spans="1:52">
      <c r="A21" s="60">
        <f t="shared" si="38"/>
        <v>21</v>
      </c>
      <c r="B21" s="130" t="s">
        <v>74</v>
      </c>
      <c r="C21" s="73" t="s">
        <v>36</v>
      </c>
      <c r="D21" s="29" t="s">
        <v>70</v>
      </c>
      <c r="E21" s="131">
        <f t="shared" ca="1" si="39"/>
        <v>755597.24</v>
      </c>
      <c r="F21" s="131">
        <f t="shared" ca="1" si="37"/>
        <v>752410.4</v>
      </c>
      <c r="G21" s="131">
        <f t="shared" ca="1" si="37"/>
        <v>706764.75</v>
      </c>
      <c r="H21" s="132">
        <f t="shared" ca="1" si="37"/>
        <v>728754.37000000011</v>
      </c>
      <c r="I21" s="132">
        <f t="shared" ca="1" si="40"/>
        <v>712087.59000000008</v>
      </c>
      <c r="J21" s="132">
        <f t="shared" ca="1" si="40"/>
        <v>728178.81</v>
      </c>
      <c r="K21" s="132">
        <f t="shared" ca="1" si="40"/>
        <v>737009.97</v>
      </c>
      <c r="L21" s="132">
        <f t="shared" ca="1" si="40"/>
        <v>787549.08</v>
      </c>
      <c r="M21" s="132">
        <f t="shared" ca="1" si="40"/>
        <v>884222.48</v>
      </c>
      <c r="N21" s="132">
        <f t="shared" ca="1" si="40"/>
        <v>936477.16</v>
      </c>
      <c r="O21" s="132">
        <f t="shared" ca="1" si="40"/>
        <v>903027.86</v>
      </c>
      <c r="P21" s="132">
        <f t="shared" ca="1" si="40"/>
        <v>914897.08</v>
      </c>
      <c r="Q21" s="132">
        <f t="shared" ca="1" si="40"/>
        <v>876687.73</v>
      </c>
      <c r="R21" s="132">
        <f t="shared" ca="1" si="40"/>
        <v>874903.8</v>
      </c>
      <c r="S21" s="132">
        <f t="shared" ca="1" si="40"/>
        <v>834938.49</v>
      </c>
      <c r="T21" s="132"/>
      <c r="U21" s="132"/>
      <c r="V21" s="132"/>
      <c r="W21" s="132"/>
      <c r="X21" s="132"/>
      <c r="Y21" s="132"/>
      <c r="Z21" s="132"/>
      <c r="AL21" s="27">
        <f t="shared" si="17"/>
        <v>41883</v>
      </c>
      <c r="AM21" s="41" t="str">
        <f t="shared" si="14"/>
        <v>y</v>
      </c>
      <c r="AN21" s="41">
        <f t="shared" si="18"/>
        <v>25</v>
      </c>
      <c r="AO21" s="461">
        <f t="shared" si="15"/>
        <v>46</v>
      </c>
      <c r="AP21" s="41">
        <f t="shared" si="19"/>
        <v>21</v>
      </c>
      <c r="AQ21" s="41" t="s">
        <v>126</v>
      </c>
      <c r="AS21" s="140">
        <v>41122</v>
      </c>
      <c r="AT21" s="143">
        <v>368</v>
      </c>
      <c r="AU21" s="143">
        <v>376</v>
      </c>
      <c r="AV21" s="143">
        <v>552</v>
      </c>
      <c r="AW21" s="143">
        <v>128</v>
      </c>
      <c r="AX21" s="143">
        <v>64</v>
      </c>
      <c r="AY21" s="143">
        <v>184</v>
      </c>
      <c r="AZ21" s="143">
        <v>744</v>
      </c>
    </row>
    <row r="22" spans="1:52">
      <c r="A22" s="60">
        <f t="shared" si="38"/>
        <v>22</v>
      </c>
      <c r="B22" s="130" t="s">
        <v>74</v>
      </c>
      <c r="C22" s="73" t="s">
        <v>36</v>
      </c>
      <c r="D22" s="29" t="s">
        <v>71</v>
      </c>
      <c r="E22" s="131">
        <f t="shared" ca="1" si="39"/>
        <v>4342859.2200000007</v>
      </c>
      <c r="F22" s="131">
        <f t="shared" ca="1" si="37"/>
        <v>4492188.92</v>
      </c>
      <c r="G22" s="131">
        <f t="shared" ca="1" si="37"/>
        <v>4475784.87</v>
      </c>
      <c r="H22" s="132">
        <f t="shared" ca="1" si="37"/>
        <v>4412004.79</v>
      </c>
      <c r="I22" s="132">
        <f t="shared" ca="1" si="40"/>
        <v>4274511.7</v>
      </c>
      <c r="J22" s="132">
        <f t="shared" ca="1" si="40"/>
        <v>4465416.9000000004</v>
      </c>
      <c r="K22" s="132">
        <f t="shared" ca="1" si="40"/>
        <v>4445653.9899999993</v>
      </c>
      <c r="L22" s="132">
        <f t="shared" ca="1" si="40"/>
        <v>4740726.63</v>
      </c>
      <c r="M22" s="132">
        <f t="shared" ca="1" si="40"/>
        <v>4638188.24</v>
      </c>
      <c r="N22" s="132">
        <f t="shared" ca="1" si="40"/>
        <v>4788985.46</v>
      </c>
      <c r="O22" s="132">
        <f t="shared" ca="1" si="40"/>
        <v>4618695.49</v>
      </c>
      <c r="P22" s="132">
        <f t="shared" ca="1" si="40"/>
        <v>4658487.08</v>
      </c>
      <c r="Q22" s="132">
        <f t="shared" ca="1" si="40"/>
        <v>4564225.42</v>
      </c>
      <c r="R22" s="132">
        <f t="shared" ca="1" si="40"/>
        <v>4696545.7</v>
      </c>
      <c r="S22" s="132">
        <f t="shared" ca="1" si="40"/>
        <v>4575408.9400000004</v>
      </c>
      <c r="T22" s="132"/>
      <c r="U22" s="132"/>
      <c r="V22" s="132"/>
      <c r="W22" s="132"/>
      <c r="X22" s="132"/>
      <c r="Y22" s="132"/>
      <c r="Z22" s="132"/>
      <c r="AL22" s="27">
        <f t="shared" si="17"/>
        <v>41913</v>
      </c>
      <c r="AM22" s="41" t="str">
        <f t="shared" si="14"/>
        <v>z</v>
      </c>
      <c r="AN22" s="41">
        <f t="shared" si="18"/>
        <v>26</v>
      </c>
      <c r="AO22" s="461">
        <f t="shared" si="15"/>
        <v>47</v>
      </c>
      <c r="AP22" s="41">
        <f t="shared" si="19"/>
        <v>22</v>
      </c>
      <c r="AQ22" s="41" t="s">
        <v>127</v>
      </c>
      <c r="AS22" s="140">
        <v>41153</v>
      </c>
      <c r="AT22" s="143">
        <v>304</v>
      </c>
      <c r="AU22" s="143">
        <v>416</v>
      </c>
      <c r="AV22" s="143">
        <v>456</v>
      </c>
      <c r="AW22" s="143">
        <v>176</v>
      </c>
      <c r="AX22" s="143">
        <v>88</v>
      </c>
      <c r="AY22" s="143">
        <v>152</v>
      </c>
      <c r="AZ22" s="143">
        <v>720</v>
      </c>
    </row>
    <row r="23" spans="1:52" ht="15.75" thickBot="1">
      <c r="A23" s="60">
        <f t="shared" si="38"/>
        <v>23</v>
      </c>
      <c r="B23" s="133" t="s">
        <v>74</v>
      </c>
      <c r="C23" s="46" t="s">
        <v>36</v>
      </c>
      <c r="D23" s="47" t="s">
        <v>72</v>
      </c>
      <c r="E23" s="134">
        <f t="shared" ca="1" si="39"/>
        <v>1886806.4800000002</v>
      </c>
      <c r="F23" s="134">
        <f t="shared" ca="1" si="37"/>
        <v>1922733.7599999995</v>
      </c>
      <c r="G23" s="134">
        <f t="shared" ca="1" si="37"/>
        <v>1827352.1600000001</v>
      </c>
      <c r="H23" s="135">
        <f t="shared" ca="1" si="37"/>
        <v>1814961.35</v>
      </c>
      <c r="I23" s="135">
        <f t="shared" ca="1" si="40"/>
        <v>1773356.0999999999</v>
      </c>
      <c r="J23" s="135">
        <f t="shared" ca="1" si="40"/>
        <v>1937422.29</v>
      </c>
      <c r="K23" s="135">
        <f t="shared" ca="1" si="40"/>
        <v>2019770.8599999999</v>
      </c>
      <c r="L23" s="135">
        <f t="shared" ca="1" si="40"/>
        <v>2190160.98</v>
      </c>
      <c r="M23" s="135">
        <f t="shared" ca="1" si="40"/>
        <v>1969834.6400000001</v>
      </c>
      <c r="N23" s="135">
        <f t="shared" ca="1" si="40"/>
        <v>2023258.48</v>
      </c>
      <c r="O23" s="135">
        <f t="shared" ca="1" si="40"/>
        <v>1950643.44</v>
      </c>
      <c r="P23" s="135">
        <f t="shared" ca="1" si="40"/>
        <v>1979341.2</v>
      </c>
      <c r="Q23" s="135">
        <f t="shared" ca="1" si="40"/>
        <v>1897950.1800000002</v>
      </c>
      <c r="R23" s="135">
        <f t="shared" ca="1" si="40"/>
        <v>1915644.6300000001</v>
      </c>
      <c r="S23" s="135">
        <f t="shared" ca="1" si="40"/>
        <v>1835205.85</v>
      </c>
      <c r="T23" s="132"/>
      <c r="U23" s="132"/>
      <c r="V23" s="132"/>
      <c r="W23" s="132"/>
      <c r="X23" s="132"/>
      <c r="Y23" s="132"/>
      <c r="Z23" s="132"/>
      <c r="AL23" s="27">
        <f t="shared" si="17"/>
        <v>41944</v>
      </c>
      <c r="AM23" s="41" t="str">
        <f t="shared" si="14"/>
        <v>aa</v>
      </c>
      <c r="AN23" s="41">
        <f t="shared" si="18"/>
        <v>27</v>
      </c>
      <c r="AO23" s="461">
        <f t="shared" si="15"/>
        <v>48</v>
      </c>
      <c r="AP23" s="41">
        <f t="shared" si="19"/>
        <v>23</v>
      </c>
      <c r="AQ23" s="41" t="s">
        <v>128</v>
      </c>
      <c r="AS23" s="140">
        <v>41183</v>
      </c>
      <c r="AT23" s="143">
        <v>368</v>
      </c>
      <c r="AU23" s="143">
        <v>376</v>
      </c>
      <c r="AV23" s="143">
        <v>552</v>
      </c>
      <c r="AW23" s="143">
        <v>128</v>
      </c>
      <c r="AX23" s="143">
        <v>64</v>
      </c>
      <c r="AY23" s="143">
        <v>184</v>
      </c>
      <c r="AZ23" s="143">
        <v>744</v>
      </c>
    </row>
    <row r="24" spans="1:52" ht="15.75" thickBot="1">
      <c r="B24" s="45"/>
      <c r="C24" s="45"/>
      <c r="D24" s="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8"/>
      <c r="U24" s="8"/>
      <c r="V24" s="8"/>
      <c r="W24" s="8"/>
      <c r="X24" s="8"/>
      <c r="Y24" s="8"/>
      <c r="Z24" s="8"/>
      <c r="AH24" s="32"/>
      <c r="AI24" s="32"/>
      <c r="AJ24" s="32"/>
      <c r="AK24" s="32"/>
      <c r="AL24" s="27">
        <f t="shared" si="17"/>
        <v>41974</v>
      </c>
      <c r="AM24" s="41" t="str">
        <f t="shared" si="14"/>
        <v>ab</v>
      </c>
      <c r="AN24" s="41">
        <f t="shared" si="18"/>
        <v>28</v>
      </c>
      <c r="AO24" s="461">
        <f t="shared" si="15"/>
        <v>49</v>
      </c>
      <c r="AP24" s="41">
        <f t="shared" si="19"/>
        <v>24</v>
      </c>
      <c r="AQ24" s="32" t="s">
        <v>129</v>
      </c>
      <c r="AS24" s="140">
        <v>41214</v>
      </c>
      <c r="AT24" s="143">
        <v>336</v>
      </c>
      <c r="AU24" s="143">
        <v>384</v>
      </c>
      <c r="AV24" s="143">
        <v>504</v>
      </c>
      <c r="AW24" s="143">
        <v>144</v>
      </c>
      <c r="AX24" s="143">
        <v>72</v>
      </c>
      <c r="AY24" s="143">
        <v>168</v>
      </c>
      <c r="AZ24" s="143">
        <v>720</v>
      </c>
    </row>
    <row r="25" spans="1:52" ht="15.75" thickBot="1">
      <c r="B25" s="45"/>
      <c r="C25" s="121" t="s">
        <v>91</v>
      </c>
      <c r="D25" s="47" t="s">
        <v>66</v>
      </c>
      <c r="E25" s="624">
        <f>+E18</f>
        <v>2013</v>
      </c>
      <c r="F25" s="625">
        <f t="shared" ref="F25:H25" si="41">+F18</f>
        <v>2014</v>
      </c>
      <c r="G25" s="625">
        <f t="shared" si="41"/>
        <v>2015</v>
      </c>
      <c r="H25" s="625">
        <f t="shared" si="41"/>
        <v>2016</v>
      </c>
      <c r="I25" s="625">
        <f t="shared" ref="I25:S25" si="42">+I18</f>
        <v>2017</v>
      </c>
      <c r="J25" s="625">
        <f t="shared" si="42"/>
        <v>2018</v>
      </c>
      <c r="K25" s="625">
        <f t="shared" si="42"/>
        <v>2019</v>
      </c>
      <c r="L25" s="625">
        <f t="shared" si="42"/>
        <v>2020</v>
      </c>
      <c r="M25" s="625">
        <f t="shared" si="42"/>
        <v>2021</v>
      </c>
      <c r="N25" s="625">
        <f t="shared" si="42"/>
        <v>2022</v>
      </c>
      <c r="O25" s="625">
        <f t="shared" si="42"/>
        <v>2023</v>
      </c>
      <c r="P25" s="625">
        <f t="shared" si="42"/>
        <v>2024</v>
      </c>
      <c r="Q25" s="625">
        <f t="shared" si="42"/>
        <v>2025</v>
      </c>
      <c r="R25" s="625">
        <f t="shared" si="42"/>
        <v>2026</v>
      </c>
      <c r="S25" s="625">
        <f t="shared" si="42"/>
        <v>2027</v>
      </c>
      <c r="T25" s="638"/>
      <c r="U25" s="638"/>
      <c r="V25" s="638"/>
      <c r="W25" s="638"/>
      <c r="X25" s="638"/>
      <c r="Y25" s="638"/>
      <c r="Z25" s="638"/>
      <c r="AH25" s="32"/>
      <c r="AI25" s="32"/>
      <c r="AJ25" s="32"/>
      <c r="AK25" s="32"/>
      <c r="AL25" s="27">
        <f t="shared" si="17"/>
        <v>42005</v>
      </c>
      <c r="AM25" s="41" t="str">
        <f t="shared" si="14"/>
        <v>ac</v>
      </c>
      <c r="AN25" s="41">
        <f t="shared" si="18"/>
        <v>29</v>
      </c>
      <c r="AO25" s="461">
        <f t="shared" si="15"/>
        <v>50</v>
      </c>
      <c r="AP25" s="41">
        <f t="shared" si="19"/>
        <v>25</v>
      </c>
      <c r="AQ25" s="32" t="s">
        <v>108</v>
      </c>
      <c r="AS25" s="140">
        <v>41244</v>
      </c>
      <c r="AT25" s="143">
        <v>320</v>
      </c>
      <c r="AU25" s="143">
        <v>424</v>
      </c>
      <c r="AV25" s="143">
        <v>480</v>
      </c>
      <c r="AW25" s="143">
        <v>176</v>
      </c>
      <c r="AX25" s="143">
        <v>88</v>
      </c>
      <c r="AY25" s="143">
        <v>160</v>
      </c>
      <c r="AZ25" s="143">
        <v>744</v>
      </c>
    </row>
    <row r="26" spans="1:52">
      <c r="A26" s="60">
        <f t="shared" ref="A26:A30" si="43">+ROW(B26)</f>
        <v>26</v>
      </c>
      <c r="B26" s="45"/>
      <c r="C26" s="124" t="s">
        <v>132</v>
      </c>
      <c r="D26" s="122" t="s">
        <v>68</v>
      </c>
      <c r="E26" s="52">
        <f ca="1">+SUM(E19,E11)-E3</f>
        <v>2032355.6400000006</v>
      </c>
      <c r="F26" s="53">
        <f ca="1">+SUM(F19,F11)-F3</f>
        <v>4774099.0500000017</v>
      </c>
      <c r="G26" s="53">
        <f t="shared" ref="G26:H30" ca="1" si="44">+SUM(G19,G11)-G3</f>
        <v>4563033.1900000013</v>
      </c>
      <c r="H26" s="53">
        <f t="shared" ca="1" si="44"/>
        <v>4510124.9400000013</v>
      </c>
      <c r="I26" s="53">
        <f t="shared" ref="I26:S26" ca="1" si="45">+SUM(I19,I11)-I3</f>
        <v>4010726.66</v>
      </c>
      <c r="J26" s="53">
        <f t="shared" ca="1" si="45"/>
        <v>4530147.5600000015</v>
      </c>
      <c r="K26" s="53">
        <f t="shared" ca="1" si="45"/>
        <v>4831673.7599999988</v>
      </c>
      <c r="L26" s="53">
        <f t="shared" ca="1" si="45"/>
        <v>5552738.6400000006</v>
      </c>
      <c r="M26" s="53">
        <f t="shared" ca="1" si="45"/>
        <v>5165270.2299999986</v>
      </c>
      <c r="N26" s="53">
        <f t="shared" ca="1" si="45"/>
        <v>5441598.339999998</v>
      </c>
      <c r="O26" s="53">
        <f t="shared" ca="1" si="45"/>
        <v>4983688.0399999991</v>
      </c>
      <c r="P26" s="53">
        <f t="shared" ca="1" si="45"/>
        <v>5121223.51</v>
      </c>
      <c r="Q26" s="53">
        <f t="shared" ca="1" si="45"/>
        <v>4723033.5999999996</v>
      </c>
      <c r="R26" s="53">
        <f t="shared" ca="1" si="45"/>
        <v>4793841.3199999984</v>
      </c>
      <c r="S26" s="53">
        <f t="shared" ca="1" si="45"/>
        <v>4343398.4499999983</v>
      </c>
      <c r="T26" s="55"/>
      <c r="U26" s="55"/>
      <c r="V26" s="55"/>
      <c r="W26" s="55"/>
      <c r="X26" s="55"/>
      <c r="Y26" s="55"/>
      <c r="Z26" s="55"/>
      <c r="AL26" s="27">
        <f t="shared" si="17"/>
        <v>42036</v>
      </c>
      <c r="AM26" s="41" t="str">
        <f t="shared" si="14"/>
        <v>ad</v>
      </c>
      <c r="AN26" s="41">
        <f t="shared" si="18"/>
        <v>30</v>
      </c>
      <c r="AO26" s="461">
        <f t="shared" si="15"/>
        <v>51</v>
      </c>
      <c r="AP26" s="41">
        <f t="shared" si="19"/>
        <v>26</v>
      </c>
      <c r="AQ26" s="32" t="s">
        <v>107</v>
      </c>
      <c r="AS26" s="139">
        <v>41275</v>
      </c>
      <c r="AT26" s="142">
        <v>352</v>
      </c>
      <c r="AU26" s="142">
        <v>392</v>
      </c>
      <c r="AV26" s="142">
        <v>528</v>
      </c>
      <c r="AW26" s="142">
        <v>144</v>
      </c>
      <c r="AX26" s="142">
        <v>72</v>
      </c>
      <c r="AY26" s="142">
        <v>176</v>
      </c>
      <c r="AZ26" s="142">
        <v>744</v>
      </c>
    </row>
    <row r="27" spans="1:52">
      <c r="A27" s="60">
        <f t="shared" si="43"/>
        <v>27</v>
      </c>
      <c r="B27" s="73"/>
      <c r="C27" s="125" t="s">
        <v>132</v>
      </c>
      <c r="D27" s="123" t="s">
        <v>69</v>
      </c>
      <c r="E27" s="54">
        <f t="shared" ref="E27" ca="1" si="46">+SUM(E20,E12)-E4</f>
        <v>396369.51000000024</v>
      </c>
      <c r="F27" s="55">
        <f t="shared" ref="F27:G30" ca="1" si="47">+SUM(F20,F12)-F4</f>
        <v>884157.49000000046</v>
      </c>
      <c r="G27" s="55">
        <f t="shared" ca="1" si="47"/>
        <v>842626.23</v>
      </c>
      <c r="H27" s="55">
        <f t="shared" ref="H27:S27" ca="1" si="48">+SUM(H20,H12)-H4</f>
        <v>851240.23000000045</v>
      </c>
      <c r="I27" s="55">
        <f t="shared" ca="1" si="48"/>
        <v>870277.54000000027</v>
      </c>
      <c r="J27" s="55">
        <f t="shared" ca="1" si="48"/>
        <v>990220.56</v>
      </c>
      <c r="K27" s="55">
        <f t="shared" ca="1" si="48"/>
        <v>1017917.2800000003</v>
      </c>
      <c r="L27" s="55">
        <f t="shared" ca="1" si="48"/>
        <v>1140525.8699999996</v>
      </c>
      <c r="M27" s="55">
        <f t="shared" ca="1" si="48"/>
        <v>985258.48</v>
      </c>
      <c r="N27" s="55">
        <f t="shared" ca="1" si="48"/>
        <v>1049813.71</v>
      </c>
      <c r="O27" s="55">
        <f t="shared" ca="1" si="48"/>
        <v>979752.40000000014</v>
      </c>
      <c r="P27" s="55">
        <f t="shared" ca="1" si="48"/>
        <v>1033177.25</v>
      </c>
      <c r="Q27" s="55">
        <f t="shared" ca="1" si="48"/>
        <v>906134.37999999966</v>
      </c>
      <c r="R27" s="55">
        <f t="shared" ca="1" si="48"/>
        <v>921098.10000000009</v>
      </c>
      <c r="S27" s="55">
        <f t="shared" ca="1" si="48"/>
        <v>832070.77000000072</v>
      </c>
      <c r="T27" s="55"/>
      <c r="U27" s="55"/>
      <c r="V27" s="55"/>
      <c r="W27" s="55"/>
      <c r="X27" s="55"/>
      <c r="Y27" s="55"/>
      <c r="Z27" s="55"/>
      <c r="AL27" s="27">
        <f t="shared" si="17"/>
        <v>42064</v>
      </c>
      <c r="AM27" s="41" t="str">
        <f t="shared" si="14"/>
        <v>ae</v>
      </c>
      <c r="AN27" s="41">
        <f t="shared" si="18"/>
        <v>31</v>
      </c>
      <c r="AO27" s="461">
        <f t="shared" si="15"/>
        <v>52</v>
      </c>
      <c r="AP27" s="41">
        <f t="shared" si="19"/>
        <v>27</v>
      </c>
      <c r="AQ27" s="41" t="str">
        <f>+"a"&amp;AQ1</f>
        <v>aa</v>
      </c>
      <c r="AS27" s="139">
        <v>41306</v>
      </c>
      <c r="AT27" s="142">
        <v>320</v>
      </c>
      <c r="AU27" s="142">
        <v>352</v>
      </c>
      <c r="AV27" s="142">
        <v>480</v>
      </c>
      <c r="AW27" s="142">
        <v>128</v>
      </c>
      <c r="AX27" s="142">
        <v>64</v>
      </c>
      <c r="AY27" s="142">
        <v>160</v>
      </c>
      <c r="AZ27" s="142">
        <v>672</v>
      </c>
    </row>
    <row r="28" spans="1:52">
      <c r="A28" s="60">
        <f t="shared" si="43"/>
        <v>28</v>
      </c>
      <c r="B28" s="73"/>
      <c r="C28" s="125" t="s">
        <v>132</v>
      </c>
      <c r="D28" s="123" t="s">
        <v>70</v>
      </c>
      <c r="E28" s="54">
        <f t="shared" ref="E28" ca="1" si="49">+SUM(E21,E13)-E5</f>
        <v>99160.979999999981</v>
      </c>
      <c r="F28" s="55">
        <f t="shared" ca="1" si="47"/>
        <v>343622.23</v>
      </c>
      <c r="G28" s="55">
        <f t="shared" ca="1" si="44"/>
        <v>312564.37999999989</v>
      </c>
      <c r="H28" s="55">
        <f t="shared" ca="1" si="44"/>
        <v>321255.19000000006</v>
      </c>
      <c r="I28" s="55">
        <f t="shared" ref="I28:S28" ca="1" si="50">+SUM(I21,I13)-I5</f>
        <v>192417.10000000009</v>
      </c>
      <c r="J28" s="55">
        <f t="shared" ca="1" si="50"/>
        <v>216304.19000000006</v>
      </c>
      <c r="K28" s="55">
        <f t="shared" ca="1" si="50"/>
        <v>258679.25</v>
      </c>
      <c r="L28" s="55">
        <f t="shared" ca="1" si="50"/>
        <v>342175.08999999985</v>
      </c>
      <c r="M28" s="55">
        <f t="shared" ca="1" si="50"/>
        <v>538869.87000000011</v>
      </c>
      <c r="N28" s="55">
        <f t="shared" ca="1" si="50"/>
        <v>582727.62000000023</v>
      </c>
      <c r="O28" s="55">
        <f t="shared" ca="1" si="50"/>
        <v>544761.87</v>
      </c>
      <c r="P28" s="55">
        <f t="shared" ca="1" si="50"/>
        <v>571436.21</v>
      </c>
      <c r="Q28" s="55">
        <f t="shared" ca="1" si="50"/>
        <v>515780.49999999988</v>
      </c>
      <c r="R28" s="55">
        <f t="shared" ca="1" si="50"/>
        <v>477492.97</v>
      </c>
      <c r="S28" s="55">
        <f t="shared" ca="1" si="50"/>
        <v>421517.77</v>
      </c>
      <c r="T28" s="55"/>
      <c r="U28" s="55"/>
      <c r="V28" s="55"/>
      <c r="W28" s="55"/>
      <c r="X28" s="55"/>
      <c r="Y28" s="55"/>
      <c r="Z28" s="55"/>
      <c r="AL28" s="27">
        <f t="shared" si="17"/>
        <v>42095</v>
      </c>
      <c r="AM28" s="41" t="str">
        <f t="shared" si="14"/>
        <v>af</v>
      </c>
      <c r="AN28" s="41">
        <f t="shared" si="18"/>
        <v>32</v>
      </c>
      <c r="AO28" s="461">
        <f t="shared" si="15"/>
        <v>53</v>
      </c>
      <c r="AP28" s="41">
        <f t="shared" si="19"/>
        <v>28</v>
      </c>
      <c r="AQ28" s="41" t="str">
        <f t="shared" ref="AQ28:AQ51" si="51">+"a"&amp;AQ2</f>
        <v>ab</v>
      </c>
      <c r="AS28" s="139">
        <v>41334</v>
      </c>
      <c r="AT28" s="142">
        <v>336</v>
      </c>
      <c r="AU28" s="142">
        <v>408</v>
      </c>
      <c r="AV28" s="142">
        <v>504</v>
      </c>
      <c r="AW28" s="142">
        <v>160</v>
      </c>
      <c r="AX28" s="142">
        <v>80</v>
      </c>
      <c r="AY28" s="142">
        <v>168</v>
      </c>
      <c r="AZ28" s="142">
        <v>744</v>
      </c>
    </row>
    <row r="29" spans="1:52">
      <c r="A29" s="60">
        <f t="shared" si="43"/>
        <v>29</v>
      </c>
      <c r="B29" s="73"/>
      <c r="C29" s="125" t="s">
        <v>132</v>
      </c>
      <c r="D29" s="123" t="s">
        <v>71</v>
      </c>
      <c r="E29" s="54">
        <f t="shared" ref="E29" ca="1" si="52">+SUM(E22,E14)-E6</f>
        <v>1162264.9900000002</v>
      </c>
      <c r="F29" s="55">
        <f t="shared" ca="1" si="47"/>
        <v>2524505.5799999996</v>
      </c>
      <c r="G29" s="55">
        <f t="shared" ca="1" si="44"/>
        <v>2492256.7000000007</v>
      </c>
      <c r="H29" s="55">
        <f t="shared" ca="1" si="44"/>
        <v>2416848.5900000008</v>
      </c>
      <c r="I29" s="55">
        <f t="shared" ref="I29:S29" ca="1" si="53">+SUM(I22,I14)-I6</f>
        <v>2250167.4799999995</v>
      </c>
      <c r="J29" s="55">
        <f t="shared" ca="1" si="53"/>
        <v>2386459.1300000004</v>
      </c>
      <c r="K29" s="55">
        <f t="shared" ca="1" si="53"/>
        <v>2394143.8999999994</v>
      </c>
      <c r="L29" s="55">
        <f t="shared" ca="1" si="53"/>
        <v>2698578.0100000007</v>
      </c>
      <c r="M29" s="55">
        <f t="shared" ca="1" si="53"/>
        <v>2598933.1399999997</v>
      </c>
      <c r="N29" s="55">
        <f t="shared" ca="1" si="53"/>
        <v>2731123.7300000009</v>
      </c>
      <c r="O29" s="55">
        <f t="shared" ca="1" si="53"/>
        <v>2495157.87</v>
      </c>
      <c r="P29" s="55">
        <f t="shared" ca="1" si="53"/>
        <v>2521773.7800000003</v>
      </c>
      <c r="Q29" s="55">
        <f t="shared" ca="1" si="53"/>
        <v>2424355.0400000005</v>
      </c>
      <c r="R29" s="55">
        <f t="shared" ca="1" si="53"/>
        <v>2540484.1900000004</v>
      </c>
      <c r="S29" s="55">
        <f t="shared" ca="1" si="53"/>
        <v>2366247.8000000003</v>
      </c>
      <c r="T29" s="55"/>
      <c r="U29" s="55"/>
      <c r="V29" s="55"/>
      <c r="W29" s="55"/>
      <c r="X29" s="55"/>
      <c r="Y29" s="55"/>
      <c r="Z29" s="55"/>
      <c r="AL29" s="27">
        <f t="shared" si="17"/>
        <v>42125</v>
      </c>
      <c r="AM29" s="41" t="str">
        <f t="shared" si="14"/>
        <v>ag</v>
      </c>
      <c r="AN29" s="41">
        <f t="shared" si="18"/>
        <v>33</v>
      </c>
      <c r="AO29" s="461">
        <f t="shared" si="15"/>
        <v>54</v>
      </c>
      <c r="AP29" s="41">
        <f t="shared" si="19"/>
        <v>29</v>
      </c>
      <c r="AQ29" s="41" t="str">
        <f t="shared" si="51"/>
        <v>ac</v>
      </c>
      <c r="AS29" s="139">
        <v>41365</v>
      </c>
      <c r="AT29" s="142">
        <v>352</v>
      </c>
      <c r="AU29" s="142">
        <v>368</v>
      </c>
      <c r="AV29" s="142">
        <v>528</v>
      </c>
      <c r="AW29" s="142">
        <v>128</v>
      </c>
      <c r="AX29" s="142">
        <v>64</v>
      </c>
      <c r="AY29" s="142">
        <v>176</v>
      </c>
      <c r="AZ29" s="142">
        <v>720</v>
      </c>
    </row>
    <row r="30" spans="1:52">
      <c r="A30" s="60">
        <f t="shared" si="43"/>
        <v>30</v>
      </c>
      <c r="B30" s="73"/>
      <c r="C30" s="125" t="s">
        <v>132</v>
      </c>
      <c r="D30" s="123" t="s">
        <v>72</v>
      </c>
      <c r="E30" s="54">
        <f t="shared" ref="E30" ca="1" si="54">+SUM(E23,E15)-E7</f>
        <v>374559.65000000084</v>
      </c>
      <c r="F30" s="55">
        <f t="shared" ca="1" si="47"/>
        <v>1021813.8299999989</v>
      </c>
      <c r="G30" s="55">
        <f t="shared" ca="1" si="44"/>
        <v>915585.8200000003</v>
      </c>
      <c r="H30" s="55">
        <f t="shared" ca="1" si="44"/>
        <v>920780.85000000033</v>
      </c>
      <c r="I30" s="55">
        <f t="shared" ref="I30:S30" ca="1" si="55">+SUM(I23,I15)-I7</f>
        <v>697864.19</v>
      </c>
      <c r="J30" s="55">
        <f t="shared" ca="1" si="55"/>
        <v>937163.52000000025</v>
      </c>
      <c r="K30" s="55">
        <f t="shared" ca="1" si="55"/>
        <v>1160933.3499999996</v>
      </c>
      <c r="L30" s="55">
        <f t="shared" ca="1" si="55"/>
        <v>1371459.3900000001</v>
      </c>
      <c r="M30" s="55">
        <f t="shared" ca="1" si="55"/>
        <v>1042208.52</v>
      </c>
      <c r="N30" s="55">
        <f t="shared" ca="1" si="55"/>
        <v>1077933.7800000003</v>
      </c>
      <c r="O30" s="55">
        <f t="shared" ca="1" si="55"/>
        <v>964016.01999999979</v>
      </c>
      <c r="P30" s="55">
        <f t="shared" ca="1" si="55"/>
        <v>994835.90000000014</v>
      </c>
      <c r="Q30" s="55">
        <f t="shared" ca="1" si="55"/>
        <v>876764.0700000003</v>
      </c>
      <c r="R30" s="55">
        <f t="shared" ca="1" si="55"/>
        <v>854766.04</v>
      </c>
      <c r="S30" s="55">
        <f t="shared" ca="1" si="55"/>
        <v>723562.10000000009</v>
      </c>
      <c r="T30" s="55"/>
      <c r="U30" s="55"/>
      <c r="V30" s="55"/>
      <c r="W30" s="55"/>
      <c r="X30" s="55"/>
      <c r="Y30" s="55"/>
      <c r="Z30" s="55"/>
      <c r="AL30" s="27">
        <f t="shared" si="17"/>
        <v>42156</v>
      </c>
      <c r="AM30" s="41" t="str">
        <f t="shared" si="14"/>
        <v>ah</v>
      </c>
      <c r="AN30" s="41">
        <f t="shared" si="18"/>
        <v>34</v>
      </c>
      <c r="AO30" s="461">
        <f t="shared" si="15"/>
        <v>55</v>
      </c>
      <c r="AP30" s="41">
        <f t="shared" si="19"/>
        <v>30</v>
      </c>
      <c r="AQ30" s="41" t="str">
        <f t="shared" si="51"/>
        <v>ad</v>
      </c>
      <c r="AS30" s="139">
        <v>41395</v>
      </c>
      <c r="AT30" s="142">
        <v>352</v>
      </c>
      <c r="AU30" s="142">
        <v>392</v>
      </c>
      <c r="AV30" s="142">
        <v>528</v>
      </c>
      <c r="AW30" s="142">
        <v>144</v>
      </c>
      <c r="AX30" s="142">
        <v>72</v>
      </c>
      <c r="AY30" s="142">
        <v>176</v>
      </c>
      <c r="AZ30" s="142">
        <v>744</v>
      </c>
    </row>
    <row r="31" spans="1:52" ht="15.75" thickBot="1">
      <c r="B31" s="73"/>
      <c r="C31" s="126" t="s">
        <v>132</v>
      </c>
      <c r="D31" s="48" t="s">
        <v>174</v>
      </c>
      <c r="E31" s="56">
        <f ca="1">+E26-E29</f>
        <v>870090.65000000037</v>
      </c>
      <c r="F31" s="57">
        <f t="shared" ref="F31:H31" ca="1" si="56">+F26-F29</f>
        <v>2249593.4700000021</v>
      </c>
      <c r="G31" s="57">
        <f t="shared" ca="1" si="56"/>
        <v>2070776.4900000007</v>
      </c>
      <c r="H31" s="57">
        <f t="shared" ca="1" si="56"/>
        <v>2093276.3500000006</v>
      </c>
      <c r="I31" s="57">
        <f t="shared" ref="I31:S31" ca="1" si="57">+I26-I29</f>
        <v>1760559.1800000006</v>
      </c>
      <c r="J31" s="57">
        <f t="shared" ca="1" si="57"/>
        <v>2143688.4300000011</v>
      </c>
      <c r="K31" s="57">
        <f t="shared" ca="1" si="57"/>
        <v>2437529.8599999994</v>
      </c>
      <c r="L31" s="57">
        <f t="shared" ca="1" si="57"/>
        <v>2854160.63</v>
      </c>
      <c r="M31" s="57">
        <f t="shared" ca="1" si="57"/>
        <v>2566337.0899999989</v>
      </c>
      <c r="N31" s="57">
        <f t="shared" ca="1" si="57"/>
        <v>2710474.6099999971</v>
      </c>
      <c r="O31" s="57">
        <f t="shared" ca="1" si="57"/>
        <v>2488530.169999999</v>
      </c>
      <c r="P31" s="57">
        <f t="shared" ca="1" si="57"/>
        <v>2599449.7299999995</v>
      </c>
      <c r="Q31" s="57">
        <f t="shared" ca="1" si="57"/>
        <v>2298678.5599999991</v>
      </c>
      <c r="R31" s="57">
        <f t="shared" ca="1" si="57"/>
        <v>2253357.129999998</v>
      </c>
      <c r="S31" s="57">
        <f t="shared" ca="1" si="57"/>
        <v>1977150.649999998</v>
      </c>
      <c r="T31" s="55"/>
      <c r="U31" s="55"/>
      <c r="V31" s="55"/>
      <c r="W31" s="55"/>
      <c r="X31" s="55"/>
      <c r="Y31" s="55"/>
      <c r="Z31" s="55"/>
      <c r="AL31" s="27">
        <f t="shared" si="17"/>
        <v>42186</v>
      </c>
      <c r="AM31" s="41" t="str">
        <f t="shared" si="14"/>
        <v>ai</v>
      </c>
      <c r="AN31" s="41">
        <f t="shared" si="18"/>
        <v>35</v>
      </c>
      <c r="AO31" s="461">
        <f t="shared" si="15"/>
        <v>56</v>
      </c>
      <c r="AP31" s="41">
        <f t="shared" si="19"/>
        <v>31</v>
      </c>
      <c r="AQ31" s="41" t="str">
        <f t="shared" si="51"/>
        <v>ae</v>
      </c>
      <c r="AS31" s="139">
        <v>41426</v>
      </c>
      <c r="AT31" s="142">
        <v>320</v>
      </c>
      <c r="AU31" s="142">
        <v>400</v>
      </c>
      <c r="AV31" s="142">
        <v>480</v>
      </c>
      <c r="AW31" s="142">
        <v>160</v>
      </c>
      <c r="AX31" s="142">
        <v>80</v>
      </c>
      <c r="AY31" s="142">
        <v>160</v>
      </c>
      <c r="AZ31" s="142">
        <v>720</v>
      </c>
    </row>
    <row r="32" spans="1:52" ht="15.75" thickBot="1">
      <c r="B32" s="73"/>
      <c r="C32" s="2"/>
      <c r="D32" s="1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75"/>
      <c r="U32" s="575"/>
      <c r="V32" s="575"/>
      <c r="W32" s="575"/>
      <c r="X32" s="575"/>
      <c r="Y32" s="575"/>
      <c r="Z32" s="575"/>
      <c r="AL32" s="27">
        <f t="shared" si="17"/>
        <v>42217</v>
      </c>
      <c r="AM32" s="41" t="str">
        <f t="shared" si="14"/>
        <v>aj</v>
      </c>
      <c r="AN32" s="41">
        <f t="shared" si="18"/>
        <v>36</v>
      </c>
      <c r="AO32" s="461">
        <f t="shared" si="15"/>
        <v>57</v>
      </c>
      <c r="AP32" s="41">
        <f t="shared" si="19"/>
        <v>32</v>
      </c>
      <c r="AQ32" s="41" t="str">
        <f t="shared" si="51"/>
        <v>af</v>
      </c>
      <c r="AS32" s="139">
        <v>41456</v>
      </c>
      <c r="AT32" s="142">
        <v>352</v>
      </c>
      <c r="AU32" s="142">
        <v>392</v>
      </c>
      <c r="AV32" s="142">
        <v>528</v>
      </c>
      <c r="AW32" s="142">
        <v>144</v>
      </c>
      <c r="AX32" s="142">
        <v>72</v>
      </c>
      <c r="AY32" s="142">
        <v>176</v>
      </c>
      <c r="AZ32" s="142">
        <v>744</v>
      </c>
    </row>
    <row r="33" spans="1:52" ht="15.75" thickBot="1">
      <c r="A33" s="60">
        <f t="shared" ref="A33" si="58">+ROW(B34)</f>
        <v>34</v>
      </c>
      <c r="B33" s="1"/>
      <c r="C33" s="121" t="s">
        <v>91</v>
      </c>
      <c r="D33" s="47" t="s">
        <v>66</v>
      </c>
      <c r="E33" s="624">
        <f>+E25</f>
        <v>2013</v>
      </c>
      <c r="F33" s="625">
        <f t="shared" ref="F33:H33" si="59">+F25</f>
        <v>2014</v>
      </c>
      <c r="G33" s="625">
        <f t="shared" si="59"/>
        <v>2015</v>
      </c>
      <c r="H33" s="625">
        <f t="shared" si="59"/>
        <v>2016</v>
      </c>
      <c r="I33" s="625">
        <f t="shared" ref="I33:S33" si="60">+I25</f>
        <v>2017</v>
      </c>
      <c r="J33" s="625">
        <f t="shared" si="60"/>
        <v>2018</v>
      </c>
      <c r="K33" s="625">
        <f t="shared" si="60"/>
        <v>2019</v>
      </c>
      <c r="L33" s="625">
        <f t="shared" si="60"/>
        <v>2020</v>
      </c>
      <c r="M33" s="625">
        <f t="shared" si="60"/>
        <v>2021</v>
      </c>
      <c r="N33" s="625">
        <f t="shared" si="60"/>
        <v>2022</v>
      </c>
      <c r="O33" s="625">
        <f t="shared" si="60"/>
        <v>2023</v>
      </c>
      <c r="P33" s="625">
        <f t="shared" si="60"/>
        <v>2024</v>
      </c>
      <c r="Q33" s="625">
        <f t="shared" si="60"/>
        <v>2025</v>
      </c>
      <c r="R33" s="625">
        <f t="shared" si="60"/>
        <v>2026</v>
      </c>
      <c r="S33" s="625">
        <f t="shared" si="60"/>
        <v>2027</v>
      </c>
      <c r="T33" s="638"/>
      <c r="U33" s="638"/>
      <c r="V33" s="638"/>
      <c r="W33" s="638"/>
      <c r="X33" s="638"/>
      <c r="Y33" s="638"/>
      <c r="Z33" s="638"/>
      <c r="AL33" s="27">
        <f t="shared" si="17"/>
        <v>42248</v>
      </c>
      <c r="AM33" s="41" t="str">
        <f t="shared" si="14"/>
        <v>ak</v>
      </c>
      <c r="AN33" s="41">
        <f t="shared" si="18"/>
        <v>37</v>
      </c>
      <c r="AO33" s="461">
        <f t="shared" si="15"/>
        <v>58</v>
      </c>
      <c r="AP33" s="41">
        <f t="shared" si="19"/>
        <v>33</v>
      </c>
      <c r="AQ33" s="41" t="str">
        <f t="shared" si="51"/>
        <v>ag</v>
      </c>
      <c r="AS33" s="139">
        <v>41487</v>
      </c>
      <c r="AT33" s="142">
        <v>352</v>
      </c>
      <c r="AU33" s="142">
        <v>392</v>
      </c>
      <c r="AV33" s="142">
        <v>528</v>
      </c>
      <c r="AW33" s="142">
        <v>144</v>
      </c>
      <c r="AX33" s="142">
        <v>72</v>
      </c>
      <c r="AY33" s="142">
        <v>176</v>
      </c>
      <c r="AZ33" s="142">
        <v>744</v>
      </c>
    </row>
    <row r="34" spans="1:52">
      <c r="A34" s="60">
        <f>+ROW(B37)</f>
        <v>37</v>
      </c>
      <c r="B34" s="60" t="s">
        <v>135</v>
      </c>
      <c r="C34" s="124" t="s">
        <v>134</v>
      </c>
      <c r="D34" s="122" t="s">
        <v>68</v>
      </c>
      <c r="E34" s="664">
        <f t="shared" ref="E34:S38" ca="1" si="61">+SUM(INDIRECT(HLOOKUP($B34,$AT$215:$AZ$217,3,FALSE)&amp;VLOOKUP(E$1,$AL$1:$AO$197,4,FALSE)&amp;":"&amp;HLOOKUP($B34,$AT$215:$AZ$217,3,FALSE)&amp;VLOOKUP(DATE(E$2,12,1),$AL$1:$AO$197,4,FALSE)))</f>
        <v>8760</v>
      </c>
      <c r="F34" s="665">
        <f t="shared" ca="1" si="61"/>
        <v>8760</v>
      </c>
      <c r="G34" s="665">
        <f t="shared" ca="1" si="61"/>
        <v>8760</v>
      </c>
      <c r="H34" s="665">
        <f t="shared" ca="1" si="61"/>
        <v>8784</v>
      </c>
      <c r="I34" s="665">
        <f t="shared" ca="1" si="61"/>
        <v>8760</v>
      </c>
      <c r="J34" s="665">
        <f t="shared" ca="1" si="61"/>
        <v>8760</v>
      </c>
      <c r="K34" s="665">
        <f t="shared" ca="1" si="61"/>
        <v>8760</v>
      </c>
      <c r="L34" s="665">
        <f t="shared" ca="1" si="61"/>
        <v>8784</v>
      </c>
      <c r="M34" s="665">
        <f t="shared" ca="1" si="61"/>
        <v>8760</v>
      </c>
      <c r="N34" s="665">
        <f t="shared" ca="1" si="61"/>
        <v>8760</v>
      </c>
      <c r="O34" s="665">
        <f t="shared" ca="1" si="61"/>
        <v>8760</v>
      </c>
      <c r="P34" s="665">
        <f t="shared" ca="1" si="61"/>
        <v>8784</v>
      </c>
      <c r="Q34" s="665">
        <f t="shared" ca="1" si="61"/>
        <v>8760</v>
      </c>
      <c r="R34" s="665">
        <f t="shared" ca="1" si="61"/>
        <v>8760</v>
      </c>
      <c r="S34" s="665">
        <f t="shared" ca="1" si="61"/>
        <v>8760</v>
      </c>
      <c r="T34" s="144"/>
      <c r="U34" s="144"/>
      <c r="V34" s="144"/>
      <c r="W34" s="144"/>
      <c r="X34" s="144"/>
      <c r="Y34" s="144"/>
      <c r="Z34" s="144"/>
      <c r="AL34" s="27">
        <f t="shared" si="17"/>
        <v>42278</v>
      </c>
      <c r="AM34" s="41" t="str">
        <f t="shared" si="14"/>
        <v>al</v>
      </c>
      <c r="AN34" s="41">
        <f t="shared" si="18"/>
        <v>38</v>
      </c>
      <c r="AO34" s="461">
        <f t="shared" si="15"/>
        <v>59</v>
      </c>
      <c r="AP34" s="41">
        <f t="shared" si="19"/>
        <v>34</v>
      </c>
      <c r="AQ34" s="41" t="str">
        <f t="shared" si="51"/>
        <v>ah</v>
      </c>
      <c r="AS34" s="139">
        <v>41518</v>
      </c>
      <c r="AT34" s="142">
        <v>320</v>
      </c>
      <c r="AU34" s="142">
        <v>400</v>
      </c>
      <c r="AV34" s="142">
        <v>480</v>
      </c>
      <c r="AW34" s="142">
        <v>160</v>
      </c>
      <c r="AX34" s="142">
        <v>80</v>
      </c>
      <c r="AY34" s="142">
        <v>160</v>
      </c>
      <c r="AZ34" s="142">
        <v>720</v>
      </c>
    </row>
    <row r="35" spans="1:52">
      <c r="A35" s="60">
        <f>+ROW(B42)</f>
        <v>42</v>
      </c>
      <c r="B35" s="146" t="s">
        <v>143</v>
      </c>
      <c r="C35" s="125" t="s">
        <v>134</v>
      </c>
      <c r="D35" s="123" t="s">
        <v>69</v>
      </c>
      <c r="E35" s="666">
        <f t="shared" ca="1" si="61"/>
        <v>1760</v>
      </c>
      <c r="F35" s="327">
        <f t="shared" ca="1" si="61"/>
        <v>1760</v>
      </c>
      <c r="G35" s="327">
        <f t="shared" ca="1" si="61"/>
        <v>1744</v>
      </c>
      <c r="H35" s="327">
        <f t="shared" ca="1" si="61"/>
        <v>1776</v>
      </c>
      <c r="I35" s="327">
        <f t="shared" ca="1" si="61"/>
        <v>1776</v>
      </c>
      <c r="J35" s="327">
        <f t="shared" ca="1" si="61"/>
        <v>1760</v>
      </c>
      <c r="K35" s="327">
        <f t="shared" ca="1" si="61"/>
        <v>1760</v>
      </c>
      <c r="L35" s="327">
        <f t="shared" ca="1" si="61"/>
        <v>1744</v>
      </c>
      <c r="M35" s="327">
        <f t="shared" ca="1" si="61"/>
        <v>1744</v>
      </c>
      <c r="N35" s="327">
        <f t="shared" ca="1" si="61"/>
        <v>1760</v>
      </c>
      <c r="O35" s="327">
        <f t="shared" ca="1" si="61"/>
        <v>1776</v>
      </c>
      <c r="P35" s="327">
        <f t="shared" ca="1" si="61"/>
        <v>1760</v>
      </c>
      <c r="Q35" s="327">
        <f t="shared" ca="1" si="61"/>
        <v>1760</v>
      </c>
      <c r="R35" s="327">
        <f t="shared" ca="1" si="61"/>
        <v>1744</v>
      </c>
      <c r="S35" s="327">
        <f t="shared" ca="1" si="61"/>
        <v>1744</v>
      </c>
      <c r="T35" s="144"/>
      <c r="U35" s="144"/>
      <c r="V35" s="144"/>
      <c r="W35" s="144"/>
      <c r="X35" s="144"/>
      <c r="Y35" s="144"/>
      <c r="Z35" s="144"/>
      <c r="AL35" s="27">
        <f t="shared" si="17"/>
        <v>42309</v>
      </c>
      <c r="AM35" s="41" t="str">
        <f t="shared" si="14"/>
        <v>am</v>
      </c>
      <c r="AN35" s="41">
        <f t="shared" si="18"/>
        <v>39</v>
      </c>
      <c r="AO35" s="461">
        <f t="shared" si="15"/>
        <v>60</v>
      </c>
      <c r="AP35" s="41">
        <f t="shared" si="19"/>
        <v>35</v>
      </c>
      <c r="AQ35" s="41" t="str">
        <f t="shared" si="51"/>
        <v>ai</v>
      </c>
      <c r="AS35" s="139">
        <v>41548</v>
      </c>
      <c r="AT35" s="142">
        <v>368</v>
      </c>
      <c r="AU35" s="142">
        <v>376</v>
      </c>
      <c r="AV35" s="142">
        <v>552</v>
      </c>
      <c r="AW35" s="142">
        <v>128</v>
      </c>
      <c r="AX35" s="142">
        <v>64</v>
      </c>
      <c r="AY35" s="142">
        <v>184</v>
      </c>
      <c r="AZ35" s="142">
        <v>744</v>
      </c>
    </row>
    <row r="36" spans="1:52">
      <c r="A36" s="60">
        <f>+ROW(B43)</f>
        <v>43</v>
      </c>
      <c r="B36" s="146" t="s">
        <v>144</v>
      </c>
      <c r="C36" s="125" t="s">
        <v>134</v>
      </c>
      <c r="D36" s="123" t="s">
        <v>70</v>
      </c>
      <c r="E36" s="666">
        <f t="shared" ca="1" si="61"/>
        <v>880</v>
      </c>
      <c r="F36" s="327">
        <f t="shared" ca="1" si="61"/>
        <v>880</v>
      </c>
      <c r="G36" s="327">
        <f t="shared" ca="1" si="61"/>
        <v>872</v>
      </c>
      <c r="H36" s="327">
        <f t="shared" ca="1" si="61"/>
        <v>888</v>
      </c>
      <c r="I36" s="327">
        <f t="shared" ca="1" si="61"/>
        <v>888</v>
      </c>
      <c r="J36" s="327">
        <f t="shared" ca="1" si="61"/>
        <v>880</v>
      </c>
      <c r="K36" s="327">
        <f t="shared" ca="1" si="61"/>
        <v>880</v>
      </c>
      <c r="L36" s="327">
        <f t="shared" ca="1" si="61"/>
        <v>872</v>
      </c>
      <c r="M36" s="327">
        <f t="shared" ca="1" si="61"/>
        <v>872</v>
      </c>
      <c r="N36" s="327">
        <f t="shared" ca="1" si="61"/>
        <v>880</v>
      </c>
      <c r="O36" s="327">
        <f t="shared" ca="1" si="61"/>
        <v>888</v>
      </c>
      <c r="P36" s="327">
        <f t="shared" ca="1" si="61"/>
        <v>880</v>
      </c>
      <c r="Q36" s="327">
        <f t="shared" ca="1" si="61"/>
        <v>880</v>
      </c>
      <c r="R36" s="327">
        <f t="shared" ca="1" si="61"/>
        <v>872</v>
      </c>
      <c r="S36" s="327">
        <f t="shared" ca="1" si="61"/>
        <v>872</v>
      </c>
      <c r="T36" s="144"/>
      <c r="U36" s="144"/>
      <c r="V36" s="144"/>
      <c r="W36" s="144"/>
      <c r="X36" s="144"/>
      <c r="Y36" s="144"/>
      <c r="Z36" s="144"/>
      <c r="AL36" s="27">
        <f t="shared" si="17"/>
        <v>42339</v>
      </c>
      <c r="AM36" s="41" t="str">
        <f t="shared" si="14"/>
        <v>an</v>
      </c>
      <c r="AN36" s="41">
        <f t="shared" si="18"/>
        <v>40</v>
      </c>
      <c r="AO36" s="461">
        <f t="shared" si="15"/>
        <v>61</v>
      </c>
      <c r="AP36" s="41">
        <f t="shared" si="19"/>
        <v>36</v>
      </c>
      <c r="AQ36" s="41" t="str">
        <f t="shared" si="51"/>
        <v>aj</v>
      </c>
      <c r="AS36" s="139">
        <v>41579</v>
      </c>
      <c r="AT36" s="142">
        <v>320</v>
      </c>
      <c r="AU36" s="142">
        <v>400</v>
      </c>
      <c r="AV36" s="142">
        <v>480</v>
      </c>
      <c r="AW36" s="142">
        <v>160</v>
      </c>
      <c r="AX36" s="142">
        <v>80</v>
      </c>
      <c r="AY36" s="142">
        <v>160</v>
      </c>
      <c r="AZ36" s="142">
        <v>720</v>
      </c>
    </row>
    <row r="37" spans="1:52">
      <c r="A37" s="60">
        <f>+ROW(B35)</f>
        <v>35</v>
      </c>
      <c r="B37" s="147" t="s">
        <v>140</v>
      </c>
      <c r="C37" s="125" t="s">
        <v>134</v>
      </c>
      <c r="D37" s="123" t="s">
        <v>71</v>
      </c>
      <c r="E37" s="666">
        <f t="shared" ca="1" si="61"/>
        <v>4080</v>
      </c>
      <c r="F37" s="327">
        <f t="shared" ca="1" si="61"/>
        <v>4080</v>
      </c>
      <c r="G37" s="327">
        <f t="shared" ca="1" si="61"/>
        <v>4096</v>
      </c>
      <c r="H37" s="327">
        <f t="shared" ca="1" si="61"/>
        <v>4080</v>
      </c>
      <c r="I37" s="327">
        <f t="shared" ca="1" si="61"/>
        <v>4064</v>
      </c>
      <c r="J37" s="327">
        <f t="shared" ca="1" si="61"/>
        <v>4080</v>
      </c>
      <c r="K37" s="327">
        <f t="shared" ca="1" si="61"/>
        <v>4080</v>
      </c>
      <c r="L37" s="327">
        <f t="shared" ca="1" si="61"/>
        <v>4112</v>
      </c>
      <c r="M37" s="327">
        <f t="shared" ca="1" si="61"/>
        <v>4096</v>
      </c>
      <c r="N37" s="327">
        <f t="shared" ca="1" si="61"/>
        <v>4080</v>
      </c>
      <c r="O37" s="327">
        <f t="shared" ca="1" si="61"/>
        <v>4064</v>
      </c>
      <c r="P37" s="327">
        <f t="shared" ca="1" si="61"/>
        <v>4096</v>
      </c>
      <c r="Q37" s="327">
        <f t="shared" ca="1" si="61"/>
        <v>4080</v>
      </c>
      <c r="R37" s="327">
        <f t="shared" ca="1" si="61"/>
        <v>4096</v>
      </c>
      <c r="S37" s="327">
        <f t="shared" ca="1" si="61"/>
        <v>4096</v>
      </c>
      <c r="T37" s="144"/>
      <c r="U37" s="144"/>
      <c r="V37" s="144"/>
      <c r="W37" s="144"/>
      <c r="X37" s="144"/>
      <c r="Y37" s="144"/>
      <c r="Z37" s="144"/>
      <c r="AL37" s="27">
        <f t="shared" si="17"/>
        <v>42370</v>
      </c>
      <c r="AM37" s="41" t="str">
        <f t="shared" si="14"/>
        <v>ao</v>
      </c>
      <c r="AN37" s="41">
        <f t="shared" si="18"/>
        <v>41</v>
      </c>
      <c r="AO37" s="461">
        <f t="shared" si="15"/>
        <v>62</v>
      </c>
      <c r="AP37" s="41">
        <f t="shared" si="19"/>
        <v>37</v>
      </c>
      <c r="AQ37" s="41" t="str">
        <f t="shared" si="51"/>
        <v>ak</v>
      </c>
      <c r="AS37" s="139">
        <v>41609</v>
      </c>
      <c r="AT37" s="142">
        <v>336</v>
      </c>
      <c r="AU37" s="142">
        <v>408</v>
      </c>
      <c r="AV37" s="142">
        <v>504</v>
      </c>
      <c r="AW37" s="142">
        <v>160</v>
      </c>
      <c r="AX37" s="142">
        <v>80</v>
      </c>
      <c r="AY37" s="142">
        <v>168</v>
      </c>
      <c r="AZ37" s="142">
        <v>744</v>
      </c>
    </row>
    <row r="38" spans="1:52">
      <c r="B38" s="146" t="s">
        <v>145</v>
      </c>
      <c r="C38" s="125" t="s">
        <v>134</v>
      </c>
      <c r="D38" s="123" t="s">
        <v>72</v>
      </c>
      <c r="E38" s="666">
        <f t="shared" ca="1" si="61"/>
        <v>2040</v>
      </c>
      <c r="F38" s="327">
        <f t="shared" ca="1" si="61"/>
        <v>2040</v>
      </c>
      <c r="G38" s="327">
        <f t="shared" ca="1" si="61"/>
        <v>2048</v>
      </c>
      <c r="H38" s="327">
        <f t="shared" ca="1" si="61"/>
        <v>2040</v>
      </c>
      <c r="I38" s="327">
        <f t="shared" ca="1" si="61"/>
        <v>2032</v>
      </c>
      <c r="J38" s="327">
        <f t="shared" ca="1" si="61"/>
        <v>2040</v>
      </c>
      <c r="K38" s="327">
        <f t="shared" ca="1" si="61"/>
        <v>2040</v>
      </c>
      <c r="L38" s="327">
        <f t="shared" ca="1" si="61"/>
        <v>2056</v>
      </c>
      <c r="M38" s="327">
        <f t="shared" ca="1" si="61"/>
        <v>2048</v>
      </c>
      <c r="N38" s="327">
        <f t="shared" ca="1" si="61"/>
        <v>2040</v>
      </c>
      <c r="O38" s="327">
        <f t="shared" ca="1" si="61"/>
        <v>2032</v>
      </c>
      <c r="P38" s="327">
        <f t="shared" ca="1" si="61"/>
        <v>2048</v>
      </c>
      <c r="Q38" s="327">
        <f t="shared" ca="1" si="61"/>
        <v>2040</v>
      </c>
      <c r="R38" s="327">
        <f t="shared" ca="1" si="61"/>
        <v>2048</v>
      </c>
      <c r="S38" s="327">
        <f t="shared" ca="1" si="61"/>
        <v>2048</v>
      </c>
      <c r="T38" s="144"/>
      <c r="U38" s="144"/>
      <c r="V38" s="144"/>
      <c r="W38" s="144"/>
      <c r="X38" s="144"/>
      <c r="Y38" s="144"/>
      <c r="Z38" s="144"/>
      <c r="AL38" s="27">
        <f t="shared" si="17"/>
        <v>42401</v>
      </c>
      <c r="AM38" s="41" t="str">
        <f t="shared" si="14"/>
        <v>ap</v>
      </c>
      <c r="AN38" s="41">
        <f t="shared" si="18"/>
        <v>42</v>
      </c>
      <c r="AO38" s="461">
        <f t="shared" si="15"/>
        <v>63</v>
      </c>
      <c r="AP38" s="41">
        <f t="shared" si="19"/>
        <v>38</v>
      </c>
      <c r="AQ38" s="41" t="str">
        <f t="shared" si="51"/>
        <v>al</v>
      </c>
      <c r="AS38" s="140">
        <v>41640</v>
      </c>
      <c r="AT38" s="143">
        <v>352</v>
      </c>
      <c r="AU38" s="143">
        <v>392</v>
      </c>
      <c r="AV38" s="143">
        <v>528</v>
      </c>
      <c r="AW38" s="143">
        <v>144</v>
      </c>
      <c r="AX38" s="143">
        <v>72</v>
      </c>
      <c r="AY38" s="143">
        <v>176</v>
      </c>
      <c r="AZ38" s="143">
        <v>744</v>
      </c>
    </row>
    <row r="39" spans="1:52" ht="15.75" thickBot="1">
      <c r="C39" s="126" t="s">
        <v>132</v>
      </c>
      <c r="D39" s="48" t="s">
        <v>174</v>
      </c>
      <c r="E39" s="667">
        <f ca="1">+E34-E37</f>
        <v>4680</v>
      </c>
      <c r="F39" s="119">
        <f t="shared" ref="F39:H39" ca="1" si="62">+F34-F37</f>
        <v>4680</v>
      </c>
      <c r="G39" s="119">
        <f t="shared" ca="1" si="62"/>
        <v>4664</v>
      </c>
      <c r="H39" s="119">
        <f t="shared" ca="1" si="62"/>
        <v>4704</v>
      </c>
      <c r="I39" s="119">
        <f t="shared" ref="I39:S39" ca="1" si="63">+I34-I37</f>
        <v>4696</v>
      </c>
      <c r="J39" s="119">
        <f t="shared" ca="1" si="63"/>
        <v>4680</v>
      </c>
      <c r="K39" s="119">
        <f t="shared" ca="1" si="63"/>
        <v>4680</v>
      </c>
      <c r="L39" s="119">
        <f t="shared" ca="1" si="63"/>
        <v>4672</v>
      </c>
      <c r="M39" s="119">
        <f t="shared" ca="1" si="63"/>
        <v>4664</v>
      </c>
      <c r="N39" s="119">
        <f t="shared" ca="1" si="63"/>
        <v>4680</v>
      </c>
      <c r="O39" s="119">
        <f t="shared" ca="1" si="63"/>
        <v>4696</v>
      </c>
      <c r="P39" s="119">
        <f t="shared" ca="1" si="63"/>
        <v>4688</v>
      </c>
      <c r="Q39" s="119">
        <f t="shared" ca="1" si="63"/>
        <v>4680</v>
      </c>
      <c r="R39" s="119">
        <f t="shared" ca="1" si="63"/>
        <v>4664</v>
      </c>
      <c r="S39" s="119">
        <f t="shared" ca="1" si="63"/>
        <v>4664</v>
      </c>
      <c r="T39" s="55"/>
      <c r="U39" s="55"/>
      <c r="V39" s="55"/>
      <c r="W39" s="55"/>
      <c r="X39" s="55"/>
      <c r="Y39" s="55"/>
      <c r="Z39" s="55"/>
      <c r="AL39" s="27">
        <f t="shared" si="17"/>
        <v>42430</v>
      </c>
      <c r="AM39" s="41" t="str">
        <f t="shared" si="14"/>
        <v>aq</v>
      </c>
      <c r="AN39" s="41">
        <f t="shared" si="18"/>
        <v>43</v>
      </c>
      <c r="AO39" s="461">
        <f t="shared" si="15"/>
        <v>64</v>
      </c>
      <c r="AP39" s="41">
        <f t="shared" si="19"/>
        <v>39</v>
      </c>
      <c r="AQ39" s="41" t="str">
        <f t="shared" si="51"/>
        <v>am</v>
      </c>
      <c r="AS39" s="140">
        <v>41671</v>
      </c>
      <c r="AT39" s="143">
        <v>320</v>
      </c>
      <c r="AU39" s="143">
        <v>352</v>
      </c>
      <c r="AV39" s="143">
        <v>480</v>
      </c>
      <c r="AW39" s="143">
        <v>128</v>
      </c>
      <c r="AX39" s="143">
        <v>64</v>
      </c>
      <c r="AY39" s="143">
        <v>160</v>
      </c>
      <c r="AZ39" s="143">
        <v>672</v>
      </c>
    </row>
    <row r="40" spans="1:52" ht="15.75" thickBot="1">
      <c r="C40" s="1"/>
      <c r="D40" s="1"/>
      <c r="E40" s="58"/>
      <c r="F40" s="58"/>
      <c r="G40" s="58"/>
      <c r="H40" s="58"/>
      <c r="I40" s="464"/>
      <c r="J40" s="464"/>
      <c r="K40" s="464"/>
      <c r="L40" s="464"/>
      <c r="M40" s="464"/>
      <c r="N40" s="464"/>
      <c r="O40" s="464"/>
      <c r="P40" s="464"/>
      <c r="Q40" s="464"/>
      <c r="R40" s="464"/>
      <c r="S40" s="464"/>
      <c r="T40" s="481"/>
      <c r="U40" s="481"/>
      <c r="V40" s="481"/>
      <c r="W40" s="481"/>
      <c r="X40" s="481"/>
      <c r="Y40" s="481"/>
      <c r="Z40" s="481"/>
      <c r="AL40" s="27">
        <f t="shared" si="17"/>
        <v>42461</v>
      </c>
      <c r="AM40" s="41" t="str">
        <f t="shared" si="14"/>
        <v>ar</v>
      </c>
      <c r="AN40" s="41">
        <f t="shared" si="18"/>
        <v>44</v>
      </c>
      <c r="AO40" s="461">
        <f t="shared" si="15"/>
        <v>65</v>
      </c>
      <c r="AP40" s="41">
        <f t="shared" si="19"/>
        <v>40</v>
      </c>
      <c r="AQ40" s="41" t="str">
        <f t="shared" si="51"/>
        <v>an</v>
      </c>
      <c r="AS40" s="140">
        <v>41699</v>
      </c>
      <c r="AT40" s="143">
        <v>336</v>
      </c>
      <c r="AU40" s="143">
        <v>408</v>
      </c>
      <c r="AV40" s="143">
        <v>504</v>
      </c>
      <c r="AW40" s="143">
        <v>160</v>
      </c>
      <c r="AX40" s="143">
        <v>80</v>
      </c>
      <c r="AY40" s="143">
        <v>168</v>
      </c>
      <c r="AZ40" s="143">
        <v>744</v>
      </c>
    </row>
    <row r="41" spans="1:52" ht="15.75" thickBot="1">
      <c r="C41" s="121" t="s">
        <v>91</v>
      </c>
      <c r="D41" s="47" t="s">
        <v>66</v>
      </c>
      <c r="E41" s="624">
        <f>+E33</f>
        <v>2013</v>
      </c>
      <c r="F41" s="625">
        <f t="shared" ref="F41:H41" si="64">+F33</f>
        <v>2014</v>
      </c>
      <c r="G41" s="625">
        <f t="shared" si="64"/>
        <v>2015</v>
      </c>
      <c r="H41" s="625">
        <f t="shared" si="64"/>
        <v>2016</v>
      </c>
      <c r="I41" s="625">
        <f t="shared" ref="I41:S41" si="65">+I33</f>
        <v>2017</v>
      </c>
      <c r="J41" s="625">
        <f t="shared" si="65"/>
        <v>2018</v>
      </c>
      <c r="K41" s="625">
        <f t="shared" si="65"/>
        <v>2019</v>
      </c>
      <c r="L41" s="625">
        <f t="shared" si="65"/>
        <v>2020</v>
      </c>
      <c r="M41" s="625">
        <f t="shared" si="65"/>
        <v>2021</v>
      </c>
      <c r="N41" s="625">
        <f t="shared" si="65"/>
        <v>2022</v>
      </c>
      <c r="O41" s="625">
        <f t="shared" si="65"/>
        <v>2023</v>
      </c>
      <c r="P41" s="625">
        <f t="shared" si="65"/>
        <v>2024</v>
      </c>
      <c r="Q41" s="625">
        <f t="shared" si="65"/>
        <v>2025</v>
      </c>
      <c r="R41" s="625">
        <f t="shared" si="65"/>
        <v>2026</v>
      </c>
      <c r="S41" s="625">
        <f t="shared" si="65"/>
        <v>2027</v>
      </c>
      <c r="T41" s="638"/>
      <c r="U41" s="638"/>
      <c r="V41" s="638"/>
      <c r="W41" s="638"/>
      <c r="X41" s="638"/>
      <c r="Y41" s="638"/>
      <c r="Z41" s="638"/>
      <c r="AL41" s="27">
        <f t="shared" si="17"/>
        <v>42491</v>
      </c>
      <c r="AM41" s="41" t="str">
        <f t="shared" si="14"/>
        <v>as</v>
      </c>
      <c r="AN41" s="41">
        <f t="shared" si="18"/>
        <v>45</v>
      </c>
      <c r="AO41" s="461">
        <f t="shared" si="15"/>
        <v>66</v>
      </c>
      <c r="AP41" s="41">
        <f t="shared" si="19"/>
        <v>41</v>
      </c>
      <c r="AQ41" s="41" t="str">
        <f t="shared" si="51"/>
        <v>ao</v>
      </c>
      <c r="AS41" s="140">
        <v>41730</v>
      </c>
      <c r="AT41" s="143">
        <v>352</v>
      </c>
      <c r="AU41" s="143">
        <v>368</v>
      </c>
      <c r="AV41" s="143">
        <v>528</v>
      </c>
      <c r="AW41" s="143">
        <v>128</v>
      </c>
      <c r="AX41" s="143">
        <v>64</v>
      </c>
      <c r="AY41" s="143">
        <v>176</v>
      </c>
      <c r="AZ41" s="143">
        <v>720</v>
      </c>
    </row>
    <row r="42" spans="1:52">
      <c r="B42" s="120"/>
      <c r="C42" s="124" t="s">
        <v>133</v>
      </c>
      <c r="D42" s="122" t="s">
        <v>68</v>
      </c>
      <c r="E42" s="145">
        <f t="shared" ref="E42:H42" ca="1" si="66">+E26/E34</f>
        <v>232.00406849315075</v>
      </c>
      <c r="F42" s="53">
        <f t="shared" ca="1" si="66"/>
        <v>544.9884760273975</v>
      </c>
      <c r="G42" s="53">
        <f t="shared" ca="1" si="66"/>
        <v>520.89419977168961</v>
      </c>
      <c r="H42" s="53">
        <f t="shared" ca="1" si="66"/>
        <v>513.44773907103843</v>
      </c>
      <c r="I42" s="53">
        <f t="shared" ref="I42:S42" ca="1" si="67">+I26/I34</f>
        <v>457.84550913242009</v>
      </c>
      <c r="J42" s="53">
        <f t="shared" ca="1" si="67"/>
        <v>517.1401324200915</v>
      </c>
      <c r="K42" s="53">
        <f t="shared" ca="1" si="67"/>
        <v>551.56093150684922</v>
      </c>
      <c r="L42" s="53">
        <f t="shared" ca="1" si="67"/>
        <v>632.14237704918037</v>
      </c>
      <c r="M42" s="53">
        <f t="shared" ca="1" si="67"/>
        <v>589.64272031963458</v>
      </c>
      <c r="N42" s="53">
        <f t="shared" ca="1" si="67"/>
        <v>621.18702511415506</v>
      </c>
      <c r="O42" s="53">
        <f t="shared" ca="1" si="67"/>
        <v>568.91415981735145</v>
      </c>
      <c r="P42" s="53">
        <f t="shared" ca="1" si="67"/>
        <v>583.01724840619306</v>
      </c>
      <c r="Q42" s="53">
        <f t="shared" ca="1" si="67"/>
        <v>539.15908675799085</v>
      </c>
      <c r="R42" s="53">
        <f t="shared" ca="1" si="67"/>
        <v>547.24215981735142</v>
      </c>
      <c r="S42" s="53">
        <f t="shared" ca="1" si="67"/>
        <v>495.82174086757971</v>
      </c>
      <c r="T42" s="55"/>
      <c r="U42" s="55"/>
      <c r="V42" s="55"/>
      <c r="W42" s="55"/>
      <c r="X42" s="55"/>
      <c r="Y42" s="55"/>
      <c r="Z42" s="55"/>
      <c r="AL42" s="27">
        <f t="shared" si="17"/>
        <v>42522</v>
      </c>
      <c r="AM42" s="41" t="str">
        <f t="shared" si="14"/>
        <v>at</v>
      </c>
      <c r="AN42" s="41">
        <f t="shared" si="18"/>
        <v>46</v>
      </c>
      <c r="AO42" s="461">
        <f t="shared" si="15"/>
        <v>67</v>
      </c>
      <c r="AP42" s="41">
        <f t="shared" si="19"/>
        <v>42</v>
      </c>
      <c r="AQ42" s="41" t="str">
        <f t="shared" si="51"/>
        <v>ap</v>
      </c>
      <c r="AS42" s="140">
        <v>41760</v>
      </c>
      <c r="AT42" s="143">
        <v>336</v>
      </c>
      <c r="AU42" s="143">
        <v>408</v>
      </c>
      <c r="AV42" s="143">
        <v>504</v>
      </c>
      <c r="AW42" s="143">
        <v>160</v>
      </c>
      <c r="AX42" s="143">
        <v>80</v>
      </c>
      <c r="AY42" s="143">
        <v>168</v>
      </c>
      <c r="AZ42" s="143">
        <v>744</v>
      </c>
    </row>
    <row r="43" spans="1:52">
      <c r="B43" s="120"/>
      <c r="C43" s="125" t="s">
        <v>133</v>
      </c>
      <c r="D43" s="123" t="s">
        <v>69</v>
      </c>
      <c r="E43" s="54">
        <f t="shared" ref="E43:H43" ca="1" si="68">+E27/E35</f>
        <v>225.2099488636365</v>
      </c>
      <c r="F43" s="55">
        <f t="shared" ca="1" si="68"/>
        <v>502.36221022727301</v>
      </c>
      <c r="G43" s="55">
        <f t="shared" ca="1" si="68"/>
        <v>483.15724197247704</v>
      </c>
      <c r="H43" s="55">
        <f t="shared" ca="1" si="68"/>
        <v>479.30193130630659</v>
      </c>
      <c r="I43" s="55">
        <f t="shared" ref="I43:S43" ca="1" si="69">+I27/I35</f>
        <v>490.02113738738751</v>
      </c>
      <c r="J43" s="55">
        <f t="shared" ca="1" si="69"/>
        <v>562.62531818181822</v>
      </c>
      <c r="K43" s="55">
        <f t="shared" ca="1" si="69"/>
        <v>578.36209090909108</v>
      </c>
      <c r="L43" s="55">
        <f t="shared" ca="1" si="69"/>
        <v>653.97125573394476</v>
      </c>
      <c r="M43" s="55">
        <f t="shared" ca="1" si="69"/>
        <v>564.94178899082567</v>
      </c>
      <c r="N43" s="55">
        <f t="shared" ca="1" si="69"/>
        <v>596.48506250000003</v>
      </c>
      <c r="O43" s="55">
        <f t="shared" ca="1" si="69"/>
        <v>551.66238738738741</v>
      </c>
      <c r="P43" s="55">
        <f t="shared" ca="1" si="69"/>
        <v>587.0325284090909</v>
      </c>
      <c r="Q43" s="55">
        <f t="shared" ca="1" si="69"/>
        <v>514.8490795454544</v>
      </c>
      <c r="R43" s="55">
        <f t="shared" ca="1" si="69"/>
        <v>528.15258027522941</v>
      </c>
      <c r="S43" s="55">
        <f t="shared" ca="1" si="69"/>
        <v>477.10479931192702</v>
      </c>
      <c r="T43" s="55"/>
      <c r="U43" s="55"/>
      <c r="V43" s="55"/>
      <c r="W43" s="55"/>
      <c r="X43" s="55"/>
      <c r="Y43" s="55"/>
      <c r="Z43" s="55"/>
      <c r="AL43" s="27">
        <f t="shared" si="17"/>
        <v>42552</v>
      </c>
      <c r="AM43" s="41" t="str">
        <f t="shared" si="14"/>
        <v>au</v>
      </c>
      <c r="AN43" s="41">
        <f t="shared" si="18"/>
        <v>47</v>
      </c>
      <c r="AO43" s="461">
        <f t="shared" si="15"/>
        <v>68</v>
      </c>
      <c r="AP43" s="41">
        <f t="shared" si="19"/>
        <v>43</v>
      </c>
      <c r="AQ43" s="41" t="str">
        <f t="shared" si="51"/>
        <v>aq</v>
      </c>
      <c r="AS43" s="140">
        <v>41791</v>
      </c>
      <c r="AT43" s="143">
        <v>336</v>
      </c>
      <c r="AU43" s="143">
        <v>384</v>
      </c>
      <c r="AV43" s="143">
        <v>504</v>
      </c>
      <c r="AW43" s="143">
        <v>144</v>
      </c>
      <c r="AX43" s="143">
        <v>72</v>
      </c>
      <c r="AY43" s="143">
        <v>168</v>
      </c>
      <c r="AZ43" s="143">
        <v>720</v>
      </c>
    </row>
    <row r="44" spans="1:52">
      <c r="C44" s="125" t="s">
        <v>133</v>
      </c>
      <c r="D44" s="123" t="s">
        <v>70</v>
      </c>
      <c r="E44" s="54">
        <f t="shared" ref="E44:H44" ca="1" si="70">+E28/E36</f>
        <v>112.6829318181818</v>
      </c>
      <c r="F44" s="55">
        <f t="shared" ca="1" si="70"/>
        <v>390.47980681818177</v>
      </c>
      <c r="G44" s="55">
        <f t="shared" ca="1" si="70"/>
        <v>358.44538990825674</v>
      </c>
      <c r="H44" s="55">
        <f t="shared" ca="1" si="70"/>
        <v>361.77386261261267</v>
      </c>
      <c r="I44" s="55">
        <f t="shared" ref="I44:S44" ca="1" si="71">+I28/I36</f>
        <v>216.68592342342353</v>
      </c>
      <c r="J44" s="55">
        <f t="shared" ca="1" si="71"/>
        <v>245.80021590909098</v>
      </c>
      <c r="K44" s="55">
        <f t="shared" ca="1" si="71"/>
        <v>293.95369318181821</v>
      </c>
      <c r="L44" s="55">
        <f t="shared" ca="1" si="71"/>
        <v>392.4026261467888</v>
      </c>
      <c r="M44" s="55">
        <f t="shared" ca="1" si="71"/>
        <v>617.97003440366984</v>
      </c>
      <c r="N44" s="55">
        <f t="shared" ca="1" si="71"/>
        <v>662.19047727272755</v>
      </c>
      <c r="O44" s="55">
        <f t="shared" ca="1" si="71"/>
        <v>613.47057432432428</v>
      </c>
      <c r="P44" s="55">
        <f t="shared" ca="1" si="71"/>
        <v>649.35932954545456</v>
      </c>
      <c r="Q44" s="55">
        <f t="shared" ca="1" si="71"/>
        <v>586.11420454545441</v>
      </c>
      <c r="R44" s="55">
        <f t="shared" ca="1" si="71"/>
        <v>547.58368119266049</v>
      </c>
      <c r="S44" s="55">
        <f t="shared" ca="1" si="71"/>
        <v>483.3919380733945</v>
      </c>
      <c r="T44" s="55"/>
      <c r="U44" s="55"/>
      <c r="V44" s="55"/>
      <c r="W44" s="55"/>
      <c r="X44" s="55"/>
      <c r="Y44" s="55"/>
      <c r="Z44" s="55"/>
      <c r="AL44" s="27">
        <f t="shared" si="17"/>
        <v>42583</v>
      </c>
      <c r="AM44" s="41" t="str">
        <f t="shared" si="14"/>
        <v>av</v>
      </c>
      <c r="AN44" s="41">
        <f t="shared" si="18"/>
        <v>48</v>
      </c>
      <c r="AO44" s="461">
        <f t="shared" si="15"/>
        <v>69</v>
      </c>
      <c r="AP44" s="41">
        <f t="shared" si="19"/>
        <v>44</v>
      </c>
      <c r="AQ44" s="41" t="str">
        <f t="shared" si="51"/>
        <v>ar</v>
      </c>
      <c r="AS44" s="140">
        <v>41821</v>
      </c>
      <c r="AT44" s="143">
        <v>352</v>
      </c>
      <c r="AU44" s="143">
        <v>392</v>
      </c>
      <c r="AV44" s="143">
        <v>528</v>
      </c>
      <c r="AW44" s="143">
        <v>144</v>
      </c>
      <c r="AX44" s="143">
        <v>72</v>
      </c>
      <c r="AY44" s="143">
        <v>176</v>
      </c>
      <c r="AZ44" s="143">
        <v>744</v>
      </c>
    </row>
    <row r="45" spans="1:52">
      <c r="C45" s="125" t="s">
        <v>133</v>
      </c>
      <c r="D45" s="123" t="s">
        <v>71</v>
      </c>
      <c r="E45" s="54">
        <f t="shared" ref="E45:H45" ca="1" si="72">+E29/E37</f>
        <v>284.86887009803928</v>
      </c>
      <c r="F45" s="55">
        <f t="shared" ca="1" si="72"/>
        <v>618.75136764705871</v>
      </c>
      <c r="G45" s="55">
        <f t="shared" ca="1" si="72"/>
        <v>608.46110839843766</v>
      </c>
      <c r="H45" s="55">
        <f t="shared" ca="1" si="72"/>
        <v>592.36485049019632</v>
      </c>
      <c r="I45" s="55">
        <f t="shared" ref="I45:S45" ca="1" si="73">+I29/I37</f>
        <v>553.68294291338566</v>
      </c>
      <c r="J45" s="55">
        <f t="shared" ca="1" si="73"/>
        <v>584.91645343137259</v>
      </c>
      <c r="K45" s="55">
        <f t="shared" ca="1" si="73"/>
        <v>586.79997549019595</v>
      </c>
      <c r="L45" s="55">
        <f t="shared" ca="1" si="73"/>
        <v>656.2689713035021</v>
      </c>
      <c r="M45" s="55">
        <f t="shared" ca="1" si="73"/>
        <v>634.50516113281242</v>
      </c>
      <c r="N45" s="55">
        <f t="shared" ca="1" si="73"/>
        <v>669.3930710784316</v>
      </c>
      <c r="O45" s="55">
        <f t="shared" ca="1" si="73"/>
        <v>613.9660113188977</v>
      </c>
      <c r="P45" s="55">
        <f t="shared" ca="1" si="73"/>
        <v>615.66742675781256</v>
      </c>
      <c r="Q45" s="55">
        <f t="shared" ca="1" si="73"/>
        <v>594.20466666666675</v>
      </c>
      <c r="R45" s="55">
        <f t="shared" ca="1" si="73"/>
        <v>620.23539794921885</v>
      </c>
      <c r="S45" s="55">
        <f t="shared" ca="1" si="73"/>
        <v>577.69721679687507</v>
      </c>
      <c r="T45" s="55"/>
      <c r="U45" s="55"/>
      <c r="V45" s="55"/>
      <c r="W45" s="55"/>
      <c r="X45" s="55"/>
      <c r="Y45" s="55"/>
      <c r="Z45" s="55"/>
      <c r="AL45" s="27">
        <f t="shared" si="17"/>
        <v>42614</v>
      </c>
      <c r="AM45" s="41" t="str">
        <f t="shared" si="14"/>
        <v>aw</v>
      </c>
      <c r="AN45" s="41">
        <f t="shared" si="18"/>
        <v>49</v>
      </c>
      <c r="AO45" s="461">
        <f t="shared" si="15"/>
        <v>70</v>
      </c>
      <c r="AP45" s="41">
        <f t="shared" si="19"/>
        <v>45</v>
      </c>
      <c r="AQ45" s="41" t="str">
        <f t="shared" si="51"/>
        <v>as</v>
      </c>
      <c r="AS45" s="140">
        <v>41852</v>
      </c>
      <c r="AT45" s="143">
        <v>336</v>
      </c>
      <c r="AU45" s="143">
        <v>408</v>
      </c>
      <c r="AV45" s="143">
        <v>504</v>
      </c>
      <c r="AW45" s="143">
        <v>160</v>
      </c>
      <c r="AX45" s="143">
        <v>80</v>
      </c>
      <c r="AY45" s="143">
        <v>168</v>
      </c>
      <c r="AZ45" s="143">
        <v>744</v>
      </c>
    </row>
    <row r="46" spans="1:52">
      <c r="C46" s="125" t="s">
        <v>133</v>
      </c>
      <c r="D46" s="123" t="s">
        <v>72</v>
      </c>
      <c r="E46" s="54">
        <f t="shared" ref="E46:H46" ca="1" si="74">+E30/E38</f>
        <v>183.60767156862786</v>
      </c>
      <c r="F46" s="55">
        <f t="shared" ca="1" si="74"/>
        <v>500.88913235294063</v>
      </c>
      <c r="G46" s="55">
        <f t="shared" ca="1" si="74"/>
        <v>447.06338867187515</v>
      </c>
      <c r="H46" s="55">
        <f t="shared" ca="1" si="74"/>
        <v>451.36316176470604</v>
      </c>
      <c r="I46" s="55">
        <f t="shared" ref="I46:S46" ca="1" si="75">+I30/I38</f>
        <v>343.43710137795273</v>
      </c>
      <c r="J46" s="55">
        <f t="shared" ca="1" si="75"/>
        <v>459.39388235294132</v>
      </c>
      <c r="K46" s="55">
        <f t="shared" ca="1" si="75"/>
        <v>569.08497549019592</v>
      </c>
      <c r="L46" s="55">
        <f t="shared" ca="1" si="75"/>
        <v>667.05223249027244</v>
      </c>
      <c r="M46" s="55">
        <f t="shared" ca="1" si="75"/>
        <v>508.89087890625001</v>
      </c>
      <c r="N46" s="55">
        <f t="shared" ca="1" si="75"/>
        <v>528.39891176470599</v>
      </c>
      <c r="O46" s="55">
        <f t="shared" ca="1" si="75"/>
        <v>474.41733267716523</v>
      </c>
      <c r="P46" s="55">
        <f t="shared" ca="1" si="75"/>
        <v>485.75971679687507</v>
      </c>
      <c r="Q46" s="55">
        <f t="shared" ca="1" si="75"/>
        <v>429.78630882352957</v>
      </c>
      <c r="R46" s="55">
        <f t="shared" ca="1" si="75"/>
        <v>417.36623046875002</v>
      </c>
      <c r="S46" s="55">
        <f t="shared" ca="1" si="75"/>
        <v>353.30180664062505</v>
      </c>
      <c r="T46" s="55"/>
      <c r="U46" s="55"/>
      <c r="V46" s="55"/>
      <c r="W46" s="55"/>
      <c r="X46" s="55"/>
      <c r="Y46" s="55"/>
      <c r="Z46" s="55"/>
      <c r="AL46" s="27">
        <f t="shared" si="17"/>
        <v>42644</v>
      </c>
      <c r="AM46" s="41" t="str">
        <f t="shared" si="14"/>
        <v>ax</v>
      </c>
      <c r="AN46" s="41">
        <f t="shared" si="18"/>
        <v>50</v>
      </c>
      <c r="AO46" s="461">
        <f t="shared" si="15"/>
        <v>71</v>
      </c>
      <c r="AP46" s="41">
        <f t="shared" si="19"/>
        <v>46</v>
      </c>
      <c r="AQ46" s="41" t="str">
        <f>+"a"&amp;AQ20</f>
        <v>at</v>
      </c>
      <c r="AS46" s="140">
        <v>41883</v>
      </c>
      <c r="AT46" s="143">
        <v>336</v>
      </c>
      <c r="AU46" s="143">
        <v>384</v>
      </c>
      <c r="AV46" s="143">
        <v>504</v>
      </c>
      <c r="AW46" s="143">
        <v>144</v>
      </c>
      <c r="AX46" s="143">
        <v>72</v>
      </c>
      <c r="AY46" s="143">
        <v>168</v>
      </c>
      <c r="AZ46" s="143">
        <v>720</v>
      </c>
    </row>
    <row r="47" spans="1:52" ht="15.75" thickBot="1">
      <c r="C47" s="126" t="s">
        <v>132</v>
      </c>
      <c r="D47" s="48" t="s">
        <v>174</v>
      </c>
      <c r="E47" s="56">
        <f ca="1">+E31/E39</f>
        <v>185.91680555555564</v>
      </c>
      <c r="F47" s="57">
        <f ca="1">+F31/F39</f>
        <v>480.68236538461582</v>
      </c>
      <c r="G47" s="57">
        <f ca="1">+G31/G39</f>
        <v>443.99152873070341</v>
      </c>
      <c r="H47" s="57">
        <f ca="1">+H31/H39</f>
        <v>444.99922406462599</v>
      </c>
      <c r="I47" s="57">
        <f t="shared" ref="I47:S47" ca="1" si="76">+I31/I39</f>
        <v>374.90612862010232</v>
      </c>
      <c r="J47" s="57">
        <f t="shared" ca="1" si="76"/>
        <v>458.05308333333357</v>
      </c>
      <c r="K47" s="57">
        <f t="shared" ca="1" si="76"/>
        <v>520.8397136752136</v>
      </c>
      <c r="L47" s="57">
        <f t="shared" ca="1" si="76"/>
        <v>610.90766909246577</v>
      </c>
      <c r="M47" s="57">
        <f t="shared" ca="1" si="76"/>
        <v>550.24380145797579</v>
      </c>
      <c r="N47" s="57">
        <f t="shared" ca="1" si="76"/>
        <v>579.16124145299079</v>
      </c>
      <c r="O47" s="57">
        <f t="shared" ca="1" si="76"/>
        <v>529.92550468483796</v>
      </c>
      <c r="P47" s="57">
        <f t="shared" ca="1" si="76"/>
        <v>554.49013011945385</v>
      </c>
      <c r="Q47" s="57">
        <f t="shared" ca="1" si="76"/>
        <v>491.17063247863229</v>
      </c>
      <c r="R47" s="57">
        <f t="shared" ca="1" si="76"/>
        <v>483.13832118353304</v>
      </c>
      <c r="S47" s="57">
        <f t="shared" ca="1" si="76"/>
        <v>423.91737778730663</v>
      </c>
      <c r="T47" s="55"/>
      <c r="U47" s="55"/>
      <c r="V47" s="55"/>
      <c r="W47" s="55"/>
      <c r="X47" s="55"/>
      <c r="Y47" s="55"/>
      <c r="Z47" s="55"/>
      <c r="AL47" s="27">
        <f t="shared" si="17"/>
        <v>42675</v>
      </c>
      <c r="AM47" s="41" t="str">
        <f t="shared" si="14"/>
        <v>ay</v>
      </c>
      <c r="AN47" s="41">
        <f t="shared" si="18"/>
        <v>51</v>
      </c>
      <c r="AO47" s="461">
        <f t="shared" si="15"/>
        <v>72</v>
      </c>
      <c r="AP47" s="41">
        <f t="shared" si="19"/>
        <v>47</v>
      </c>
      <c r="AQ47" s="41" t="str">
        <f t="shared" si="51"/>
        <v>au</v>
      </c>
      <c r="AS47" s="140">
        <v>41913</v>
      </c>
      <c r="AT47" s="143">
        <v>368</v>
      </c>
      <c r="AU47" s="143">
        <v>376</v>
      </c>
      <c r="AV47" s="143">
        <v>552</v>
      </c>
      <c r="AW47" s="143">
        <v>128</v>
      </c>
      <c r="AX47" s="143">
        <v>64</v>
      </c>
      <c r="AY47" s="143">
        <v>184</v>
      </c>
      <c r="AZ47" s="143">
        <v>744</v>
      </c>
    </row>
    <row r="48" spans="1:52">
      <c r="AL48" s="27">
        <f t="shared" si="17"/>
        <v>42705</v>
      </c>
      <c r="AM48" s="41" t="str">
        <f t="shared" si="14"/>
        <v>az</v>
      </c>
      <c r="AN48" s="41">
        <f t="shared" si="18"/>
        <v>52</v>
      </c>
      <c r="AO48" s="461">
        <f t="shared" si="15"/>
        <v>73</v>
      </c>
      <c r="AP48" s="41">
        <f t="shared" si="19"/>
        <v>48</v>
      </c>
      <c r="AQ48" s="41" t="str">
        <f t="shared" si="51"/>
        <v>av</v>
      </c>
      <c r="AS48" s="140">
        <v>41944</v>
      </c>
      <c r="AT48" s="143">
        <v>304</v>
      </c>
      <c r="AU48" s="143">
        <v>416</v>
      </c>
      <c r="AV48" s="143">
        <v>456</v>
      </c>
      <c r="AW48" s="143">
        <v>176</v>
      </c>
      <c r="AX48" s="143">
        <v>88</v>
      </c>
      <c r="AY48" s="143">
        <v>152</v>
      </c>
      <c r="AZ48" s="143">
        <v>720</v>
      </c>
    </row>
    <row r="49" spans="38:52">
      <c r="AL49" s="27">
        <f t="shared" si="17"/>
        <v>42736</v>
      </c>
      <c r="AM49" s="41" t="str">
        <f t="shared" si="14"/>
        <v>ba</v>
      </c>
      <c r="AN49" s="41">
        <f t="shared" si="18"/>
        <v>53</v>
      </c>
      <c r="AO49" s="461">
        <f t="shared" si="15"/>
        <v>74</v>
      </c>
      <c r="AP49" s="41">
        <f t="shared" si="19"/>
        <v>49</v>
      </c>
      <c r="AQ49" s="41" t="str">
        <f t="shared" si="51"/>
        <v>aw</v>
      </c>
      <c r="AS49" s="140">
        <v>41974</v>
      </c>
      <c r="AT49" s="143">
        <v>352</v>
      </c>
      <c r="AU49" s="143">
        <v>392</v>
      </c>
      <c r="AV49" s="143">
        <v>528</v>
      </c>
      <c r="AW49" s="143">
        <v>144</v>
      </c>
      <c r="AX49" s="143">
        <v>72</v>
      </c>
      <c r="AY49" s="143">
        <v>176</v>
      </c>
      <c r="AZ49" s="143">
        <v>744</v>
      </c>
    </row>
    <row r="50" spans="38:52">
      <c r="AL50" s="27">
        <f t="shared" si="17"/>
        <v>42767</v>
      </c>
      <c r="AM50" s="41" t="str">
        <f t="shared" si="14"/>
        <v>bb</v>
      </c>
      <c r="AN50" s="41">
        <f t="shared" si="18"/>
        <v>54</v>
      </c>
      <c r="AO50" s="461">
        <f t="shared" si="15"/>
        <v>75</v>
      </c>
      <c r="AP50" s="41">
        <f t="shared" si="19"/>
        <v>50</v>
      </c>
      <c r="AQ50" s="41" t="str">
        <f t="shared" si="51"/>
        <v>ax</v>
      </c>
      <c r="AS50" s="139">
        <v>42005</v>
      </c>
      <c r="AT50" s="142">
        <v>336</v>
      </c>
      <c r="AU50" s="142">
        <v>408</v>
      </c>
      <c r="AV50" s="142">
        <v>504</v>
      </c>
      <c r="AW50" s="142">
        <v>160</v>
      </c>
      <c r="AX50" s="142">
        <v>80</v>
      </c>
      <c r="AY50" s="142">
        <v>168</v>
      </c>
      <c r="AZ50" s="142">
        <v>744</v>
      </c>
    </row>
    <row r="51" spans="38:52">
      <c r="AL51" s="27">
        <f t="shared" si="17"/>
        <v>42795</v>
      </c>
      <c r="AM51" s="41" t="str">
        <f t="shared" si="14"/>
        <v>bc</v>
      </c>
      <c r="AN51" s="41">
        <f t="shared" si="18"/>
        <v>55</v>
      </c>
      <c r="AO51" s="461">
        <f t="shared" si="15"/>
        <v>76</v>
      </c>
      <c r="AP51" s="41">
        <f t="shared" si="19"/>
        <v>51</v>
      </c>
      <c r="AQ51" s="41" t="str">
        <f t="shared" si="51"/>
        <v>ay</v>
      </c>
      <c r="AS51" s="139">
        <v>42036</v>
      </c>
      <c r="AT51" s="142">
        <v>320</v>
      </c>
      <c r="AU51" s="142">
        <v>352</v>
      </c>
      <c r="AV51" s="142">
        <v>480</v>
      </c>
      <c r="AW51" s="142">
        <v>128</v>
      </c>
      <c r="AX51" s="142">
        <v>64</v>
      </c>
      <c r="AY51" s="142">
        <v>160</v>
      </c>
      <c r="AZ51" s="142">
        <v>672</v>
      </c>
    </row>
    <row r="52" spans="38:52">
      <c r="AL52" s="27">
        <f t="shared" si="17"/>
        <v>42826</v>
      </c>
      <c r="AM52" s="41" t="str">
        <f t="shared" si="14"/>
        <v>bd</v>
      </c>
      <c r="AN52" s="41">
        <f t="shared" si="18"/>
        <v>56</v>
      </c>
      <c r="AO52" s="461">
        <f t="shared" si="15"/>
        <v>77</v>
      </c>
      <c r="AP52" s="41">
        <f t="shared" si="19"/>
        <v>52</v>
      </c>
      <c r="AQ52" s="41" t="str">
        <f>+"a"&amp;AQ26</f>
        <v>az</v>
      </c>
      <c r="AS52" s="139">
        <v>42064</v>
      </c>
      <c r="AT52" s="142">
        <v>352</v>
      </c>
      <c r="AU52" s="142">
        <v>392</v>
      </c>
      <c r="AV52" s="142">
        <v>528</v>
      </c>
      <c r="AW52" s="142">
        <v>144</v>
      </c>
      <c r="AX52" s="142">
        <v>72</v>
      </c>
      <c r="AY52" s="142">
        <v>176</v>
      </c>
      <c r="AZ52" s="142">
        <v>744</v>
      </c>
    </row>
    <row r="53" spans="38:52">
      <c r="AL53" s="27">
        <f t="shared" si="17"/>
        <v>42856</v>
      </c>
      <c r="AM53" s="41" t="str">
        <f t="shared" si="14"/>
        <v>be</v>
      </c>
      <c r="AN53" s="41">
        <f t="shared" si="18"/>
        <v>57</v>
      </c>
      <c r="AO53" s="461">
        <f t="shared" si="15"/>
        <v>78</v>
      </c>
      <c r="AP53" s="41">
        <f t="shared" si="19"/>
        <v>53</v>
      </c>
      <c r="AQ53" s="41" t="str">
        <f>+"b"&amp;AQ1</f>
        <v>ba</v>
      </c>
      <c r="AS53" s="139">
        <v>42095</v>
      </c>
      <c r="AT53" s="142">
        <v>352</v>
      </c>
      <c r="AU53" s="142">
        <v>368</v>
      </c>
      <c r="AV53" s="142">
        <v>528</v>
      </c>
      <c r="AW53" s="142">
        <v>128</v>
      </c>
      <c r="AX53" s="142">
        <v>64</v>
      </c>
      <c r="AY53" s="142">
        <v>176</v>
      </c>
      <c r="AZ53" s="142">
        <v>720</v>
      </c>
    </row>
    <row r="54" spans="38:52">
      <c r="AL54" s="27">
        <f t="shared" si="17"/>
        <v>42887</v>
      </c>
      <c r="AM54" s="41" t="str">
        <f t="shared" si="14"/>
        <v>bf</v>
      </c>
      <c r="AN54" s="41">
        <f t="shared" si="18"/>
        <v>58</v>
      </c>
      <c r="AO54" s="461">
        <f t="shared" si="15"/>
        <v>79</v>
      </c>
      <c r="AP54" s="41">
        <f t="shared" si="19"/>
        <v>54</v>
      </c>
      <c r="AQ54" s="41" t="str">
        <f t="shared" ref="AQ54:AQ78" si="77">+"b"&amp;AQ2</f>
        <v>bb</v>
      </c>
      <c r="AS54" s="139">
        <v>42125</v>
      </c>
      <c r="AT54" s="142">
        <v>320</v>
      </c>
      <c r="AU54" s="142">
        <v>424</v>
      </c>
      <c r="AV54" s="142">
        <v>480</v>
      </c>
      <c r="AW54" s="142">
        <v>176</v>
      </c>
      <c r="AX54" s="142">
        <v>88</v>
      </c>
      <c r="AY54" s="142">
        <v>160</v>
      </c>
      <c r="AZ54" s="142">
        <v>744</v>
      </c>
    </row>
    <row r="55" spans="38:52">
      <c r="AL55" s="27">
        <f t="shared" si="17"/>
        <v>42917</v>
      </c>
      <c r="AM55" s="41" t="str">
        <f t="shared" si="14"/>
        <v>bg</v>
      </c>
      <c r="AN55" s="41">
        <f t="shared" si="18"/>
        <v>59</v>
      </c>
      <c r="AO55" s="461">
        <f t="shared" si="15"/>
        <v>80</v>
      </c>
      <c r="AP55" s="41">
        <f t="shared" si="19"/>
        <v>55</v>
      </c>
      <c r="AQ55" s="41" t="str">
        <f t="shared" si="77"/>
        <v>bc</v>
      </c>
      <c r="AS55" s="139">
        <v>42156</v>
      </c>
      <c r="AT55" s="142">
        <v>352</v>
      </c>
      <c r="AU55" s="142">
        <v>368</v>
      </c>
      <c r="AV55" s="142">
        <v>528</v>
      </c>
      <c r="AW55" s="142">
        <v>128</v>
      </c>
      <c r="AX55" s="142">
        <v>64</v>
      </c>
      <c r="AY55" s="142">
        <v>176</v>
      </c>
      <c r="AZ55" s="142">
        <v>720</v>
      </c>
    </row>
    <row r="56" spans="38:52">
      <c r="AL56" s="27">
        <f t="shared" si="17"/>
        <v>42948</v>
      </c>
      <c r="AM56" s="41" t="str">
        <f t="shared" si="14"/>
        <v>bh</v>
      </c>
      <c r="AN56" s="41">
        <f t="shared" si="18"/>
        <v>60</v>
      </c>
      <c r="AO56" s="461">
        <f t="shared" si="15"/>
        <v>81</v>
      </c>
      <c r="AP56" s="41">
        <f t="shared" si="19"/>
        <v>56</v>
      </c>
      <c r="AQ56" s="41" t="str">
        <f t="shared" si="77"/>
        <v>bd</v>
      </c>
      <c r="AS56" s="139">
        <v>42186</v>
      </c>
      <c r="AT56" s="142">
        <v>368</v>
      </c>
      <c r="AU56" s="142">
        <v>376</v>
      </c>
      <c r="AV56" s="142">
        <v>552</v>
      </c>
      <c r="AW56" s="142">
        <v>128</v>
      </c>
      <c r="AX56" s="142">
        <v>64</v>
      </c>
      <c r="AY56" s="142">
        <v>184</v>
      </c>
      <c r="AZ56" s="142">
        <v>744</v>
      </c>
    </row>
    <row r="57" spans="38:52">
      <c r="AL57" s="27">
        <f t="shared" si="17"/>
        <v>42979</v>
      </c>
      <c r="AM57" s="41" t="str">
        <f t="shared" si="14"/>
        <v>bi</v>
      </c>
      <c r="AN57" s="41">
        <f t="shared" si="18"/>
        <v>61</v>
      </c>
      <c r="AO57" s="461">
        <f t="shared" si="15"/>
        <v>82</v>
      </c>
      <c r="AP57" s="41">
        <f t="shared" si="19"/>
        <v>57</v>
      </c>
      <c r="AQ57" s="41" t="str">
        <f t="shared" si="77"/>
        <v>be</v>
      </c>
      <c r="AS57" s="139">
        <v>42217</v>
      </c>
      <c r="AT57" s="142">
        <v>336</v>
      </c>
      <c r="AU57" s="142">
        <v>408</v>
      </c>
      <c r="AV57" s="142">
        <v>504</v>
      </c>
      <c r="AW57" s="142">
        <v>160</v>
      </c>
      <c r="AX57" s="142">
        <v>80</v>
      </c>
      <c r="AY57" s="142">
        <v>168</v>
      </c>
      <c r="AZ57" s="142">
        <v>744</v>
      </c>
    </row>
    <row r="58" spans="38:52">
      <c r="AL58" s="27">
        <f t="shared" si="17"/>
        <v>43009</v>
      </c>
      <c r="AM58" s="41" t="str">
        <f t="shared" si="14"/>
        <v>bj</v>
      </c>
      <c r="AN58" s="41">
        <f t="shared" si="18"/>
        <v>62</v>
      </c>
      <c r="AO58" s="461">
        <f t="shared" si="15"/>
        <v>83</v>
      </c>
      <c r="AP58" s="41">
        <f t="shared" si="19"/>
        <v>58</v>
      </c>
      <c r="AQ58" s="41" t="str">
        <f t="shared" si="77"/>
        <v>bf</v>
      </c>
      <c r="AS58" s="139">
        <v>42248</v>
      </c>
      <c r="AT58" s="142">
        <v>336</v>
      </c>
      <c r="AU58" s="142">
        <v>384</v>
      </c>
      <c r="AV58" s="142">
        <v>504</v>
      </c>
      <c r="AW58" s="142">
        <v>144</v>
      </c>
      <c r="AX58" s="142">
        <v>72</v>
      </c>
      <c r="AY58" s="142">
        <v>168</v>
      </c>
      <c r="AZ58" s="142">
        <v>720</v>
      </c>
    </row>
    <row r="59" spans="38:52">
      <c r="AL59" s="27">
        <f t="shared" si="17"/>
        <v>43040</v>
      </c>
      <c r="AM59" s="41" t="str">
        <f t="shared" si="14"/>
        <v>bk</v>
      </c>
      <c r="AN59" s="41">
        <f t="shared" si="18"/>
        <v>63</v>
      </c>
      <c r="AO59" s="461">
        <f t="shared" si="15"/>
        <v>84</v>
      </c>
      <c r="AP59" s="41">
        <f t="shared" si="19"/>
        <v>59</v>
      </c>
      <c r="AQ59" s="41" t="str">
        <f t="shared" si="77"/>
        <v>bg</v>
      </c>
      <c r="AS59" s="139">
        <v>42278</v>
      </c>
      <c r="AT59" s="142">
        <v>352</v>
      </c>
      <c r="AU59" s="142">
        <v>392</v>
      </c>
      <c r="AV59" s="142">
        <v>528</v>
      </c>
      <c r="AW59" s="142">
        <v>144</v>
      </c>
      <c r="AX59" s="142">
        <v>72</v>
      </c>
      <c r="AY59" s="142">
        <v>176</v>
      </c>
      <c r="AZ59" s="142">
        <v>744</v>
      </c>
    </row>
    <row r="60" spans="38:52">
      <c r="AL60" s="27">
        <f t="shared" si="17"/>
        <v>43070</v>
      </c>
      <c r="AM60" s="41" t="str">
        <f t="shared" si="14"/>
        <v>bl</v>
      </c>
      <c r="AN60" s="41">
        <f t="shared" si="18"/>
        <v>64</v>
      </c>
      <c r="AO60" s="461">
        <f t="shared" si="15"/>
        <v>85</v>
      </c>
      <c r="AP60" s="41">
        <f t="shared" si="19"/>
        <v>60</v>
      </c>
      <c r="AQ60" s="41" t="str">
        <f t="shared" si="77"/>
        <v>bh</v>
      </c>
      <c r="AS60" s="139">
        <v>42309</v>
      </c>
      <c r="AT60" s="142">
        <v>320</v>
      </c>
      <c r="AU60" s="142">
        <v>400</v>
      </c>
      <c r="AV60" s="142">
        <v>480</v>
      </c>
      <c r="AW60" s="142">
        <v>160</v>
      </c>
      <c r="AX60" s="142">
        <v>80</v>
      </c>
      <c r="AY60" s="142">
        <v>160</v>
      </c>
      <c r="AZ60" s="142">
        <v>720</v>
      </c>
    </row>
    <row r="61" spans="38:52">
      <c r="AL61" s="27">
        <f t="shared" si="17"/>
        <v>43101</v>
      </c>
      <c r="AM61" s="41" t="str">
        <f t="shared" si="14"/>
        <v>bm</v>
      </c>
      <c r="AN61" s="41">
        <f t="shared" si="18"/>
        <v>65</v>
      </c>
      <c r="AO61" s="461">
        <f t="shared" si="15"/>
        <v>86</v>
      </c>
      <c r="AP61" s="41">
        <f t="shared" si="19"/>
        <v>61</v>
      </c>
      <c r="AQ61" s="41" t="str">
        <f t="shared" si="77"/>
        <v>bi</v>
      </c>
      <c r="AS61" s="139">
        <v>42339</v>
      </c>
      <c r="AT61" s="142">
        <v>352</v>
      </c>
      <c r="AU61" s="142">
        <v>392</v>
      </c>
      <c r="AV61" s="142">
        <v>528</v>
      </c>
      <c r="AW61" s="142">
        <v>144</v>
      </c>
      <c r="AX61" s="142">
        <v>72</v>
      </c>
      <c r="AY61" s="142">
        <v>176</v>
      </c>
      <c r="AZ61" s="142">
        <v>744</v>
      </c>
    </row>
    <row r="62" spans="38:52">
      <c r="AL62" s="27">
        <f t="shared" si="17"/>
        <v>43132</v>
      </c>
      <c r="AM62" s="41" t="str">
        <f t="shared" si="14"/>
        <v>bn</v>
      </c>
      <c r="AN62" s="41">
        <f t="shared" si="18"/>
        <v>66</v>
      </c>
      <c r="AO62" s="461">
        <f t="shared" si="15"/>
        <v>87</v>
      </c>
      <c r="AP62" s="41">
        <f t="shared" si="19"/>
        <v>62</v>
      </c>
      <c r="AQ62" s="41" t="str">
        <f t="shared" si="77"/>
        <v>bj</v>
      </c>
      <c r="AS62" s="140">
        <v>42370</v>
      </c>
      <c r="AT62" s="143">
        <v>320</v>
      </c>
      <c r="AU62" s="143">
        <v>424</v>
      </c>
      <c r="AV62" s="143">
        <v>480</v>
      </c>
      <c r="AW62" s="143">
        <v>176</v>
      </c>
      <c r="AX62" s="143">
        <v>88</v>
      </c>
      <c r="AY62" s="143">
        <v>160</v>
      </c>
      <c r="AZ62" s="143">
        <v>744</v>
      </c>
    </row>
    <row r="63" spans="38:52">
      <c r="AL63" s="27">
        <f t="shared" si="17"/>
        <v>43160</v>
      </c>
      <c r="AM63" s="41" t="str">
        <f t="shared" si="14"/>
        <v>bo</v>
      </c>
      <c r="AN63" s="41">
        <f t="shared" si="18"/>
        <v>67</v>
      </c>
      <c r="AO63" s="461">
        <f t="shared" si="15"/>
        <v>88</v>
      </c>
      <c r="AP63" s="41">
        <f t="shared" si="19"/>
        <v>63</v>
      </c>
      <c r="AQ63" s="41" t="str">
        <f t="shared" si="77"/>
        <v>bk</v>
      </c>
      <c r="AS63" s="140">
        <v>42401</v>
      </c>
      <c r="AT63" s="143">
        <v>336</v>
      </c>
      <c r="AU63" s="143">
        <v>360</v>
      </c>
      <c r="AV63" s="143">
        <v>504</v>
      </c>
      <c r="AW63" s="143">
        <v>128</v>
      </c>
      <c r="AX63" s="143">
        <v>64</v>
      </c>
      <c r="AY63" s="143">
        <v>168</v>
      </c>
      <c r="AZ63" s="143">
        <v>696</v>
      </c>
    </row>
    <row r="64" spans="38:52">
      <c r="AL64" s="27">
        <f t="shared" si="17"/>
        <v>43191</v>
      </c>
      <c r="AM64" s="41" t="str">
        <f t="shared" si="14"/>
        <v>bp</v>
      </c>
      <c r="AN64" s="41">
        <f t="shared" si="18"/>
        <v>68</v>
      </c>
      <c r="AO64" s="461">
        <f t="shared" si="15"/>
        <v>89</v>
      </c>
      <c r="AP64" s="41">
        <f t="shared" si="19"/>
        <v>64</v>
      </c>
      <c r="AQ64" s="41" t="str">
        <f t="shared" si="77"/>
        <v>bl</v>
      </c>
      <c r="AS64" s="140">
        <v>42430</v>
      </c>
      <c r="AT64" s="143">
        <v>368</v>
      </c>
      <c r="AU64" s="143">
        <v>376</v>
      </c>
      <c r="AV64" s="143">
        <v>552</v>
      </c>
      <c r="AW64" s="143">
        <v>128</v>
      </c>
      <c r="AX64" s="143">
        <v>64</v>
      </c>
      <c r="AY64" s="143">
        <v>184</v>
      </c>
      <c r="AZ64" s="143">
        <v>744</v>
      </c>
    </row>
    <row r="65" spans="38:52">
      <c r="AL65" s="27">
        <f t="shared" si="17"/>
        <v>43221</v>
      </c>
      <c r="AM65" s="41" t="str">
        <f t="shared" si="14"/>
        <v>bq</v>
      </c>
      <c r="AN65" s="41">
        <f t="shared" si="18"/>
        <v>69</v>
      </c>
      <c r="AO65" s="461">
        <f t="shared" si="15"/>
        <v>90</v>
      </c>
      <c r="AP65" s="41">
        <f t="shared" si="19"/>
        <v>65</v>
      </c>
      <c r="AQ65" s="41" t="str">
        <f t="shared" si="77"/>
        <v>bm</v>
      </c>
      <c r="AS65" s="140">
        <v>42461</v>
      </c>
      <c r="AT65" s="143">
        <v>336</v>
      </c>
      <c r="AU65" s="143">
        <v>384</v>
      </c>
      <c r="AV65" s="143">
        <v>504</v>
      </c>
      <c r="AW65" s="143">
        <v>144</v>
      </c>
      <c r="AX65" s="143">
        <v>72</v>
      </c>
      <c r="AY65" s="143">
        <v>168</v>
      </c>
      <c r="AZ65" s="143">
        <v>720</v>
      </c>
    </row>
    <row r="66" spans="38:52">
      <c r="AL66" s="27">
        <f t="shared" si="17"/>
        <v>43252</v>
      </c>
      <c r="AM66" s="41" t="str">
        <f t="shared" ref="AM66:AM129" si="78">+VLOOKUP(AN66,$AP$1:$AQ$197,2,FALSE)</f>
        <v>br</v>
      </c>
      <c r="AN66" s="41">
        <f t="shared" si="18"/>
        <v>70</v>
      </c>
      <c r="AO66" s="461">
        <f t="shared" ref="AO66:AO129" si="79">+MATCH(AL66,$AS$1:$AS$205,0)</f>
        <v>91</v>
      </c>
      <c r="AP66" s="41">
        <f t="shared" si="19"/>
        <v>66</v>
      </c>
      <c r="AQ66" s="41" t="str">
        <f t="shared" si="77"/>
        <v>bn</v>
      </c>
      <c r="AS66" s="140">
        <v>42491</v>
      </c>
      <c r="AT66" s="143">
        <v>336</v>
      </c>
      <c r="AU66" s="143">
        <v>408</v>
      </c>
      <c r="AV66" s="143">
        <v>504</v>
      </c>
      <c r="AW66" s="143">
        <v>160</v>
      </c>
      <c r="AX66" s="143">
        <v>80</v>
      </c>
      <c r="AY66" s="143">
        <v>168</v>
      </c>
      <c r="AZ66" s="143">
        <v>744</v>
      </c>
    </row>
    <row r="67" spans="38:52">
      <c r="AL67" s="27">
        <f t="shared" ref="AL67:AL130" si="80">+EDATE(AL66,1)</f>
        <v>43282</v>
      </c>
      <c r="AM67" s="41" t="str">
        <f t="shared" si="78"/>
        <v>bs</v>
      </c>
      <c r="AN67" s="41">
        <f t="shared" ref="AN67:AN130" si="81">+AN66+1</f>
        <v>71</v>
      </c>
      <c r="AO67" s="461">
        <f t="shared" si="79"/>
        <v>92</v>
      </c>
      <c r="AP67" s="41">
        <f t="shared" ref="AP67:AP130" si="82">+AP66+1</f>
        <v>67</v>
      </c>
      <c r="AQ67" s="41" t="str">
        <f t="shared" si="77"/>
        <v>bo</v>
      </c>
      <c r="AS67" s="140">
        <v>42522</v>
      </c>
      <c r="AT67" s="143">
        <v>352</v>
      </c>
      <c r="AU67" s="143">
        <v>368</v>
      </c>
      <c r="AV67" s="143">
        <v>528</v>
      </c>
      <c r="AW67" s="143">
        <v>128</v>
      </c>
      <c r="AX67" s="143">
        <v>64</v>
      </c>
      <c r="AY67" s="143">
        <v>176</v>
      </c>
      <c r="AZ67" s="143">
        <v>720</v>
      </c>
    </row>
    <row r="68" spans="38:52">
      <c r="AL68" s="27">
        <f t="shared" si="80"/>
        <v>43313</v>
      </c>
      <c r="AM68" s="41" t="str">
        <f t="shared" si="78"/>
        <v>bt</v>
      </c>
      <c r="AN68" s="41">
        <f t="shared" si="81"/>
        <v>72</v>
      </c>
      <c r="AO68" s="461">
        <f t="shared" si="79"/>
        <v>93</v>
      </c>
      <c r="AP68" s="41">
        <f t="shared" si="82"/>
        <v>68</v>
      </c>
      <c r="AQ68" s="41" t="str">
        <f t="shared" si="77"/>
        <v>bp</v>
      </c>
      <c r="AS68" s="140">
        <v>42552</v>
      </c>
      <c r="AT68" s="143">
        <v>320</v>
      </c>
      <c r="AU68" s="143">
        <v>424</v>
      </c>
      <c r="AV68" s="143">
        <v>480</v>
      </c>
      <c r="AW68" s="143">
        <v>176</v>
      </c>
      <c r="AX68" s="143">
        <v>88</v>
      </c>
      <c r="AY68" s="143">
        <v>160</v>
      </c>
      <c r="AZ68" s="143">
        <v>744</v>
      </c>
    </row>
    <row r="69" spans="38:52">
      <c r="AL69" s="27">
        <f t="shared" si="80"/>
        <v>43344</v>
      </c>
      <c r="AM69" s="41" t="str">
        <f t="shared" si="78"/>
        <v>bu</v>
      </c>
      <c r="AN69" s="41">
        <f t="shared" si="81"/>
        <v>73</v>
      </c>
      <c r="AO69" s="461">
        <f t="shared" si="79"/>
        <v>94</v>
      </c>
      <c r="AP69" s="41">
        <f t="shared" si="82"/>
        <v>69</v>
      </c>
      <c r="AQ69" s="41" t="str">
        <f t="shared" si="77"/>
        <v>bq</v>
      </c>
      <c r="AS69" s="140">
        <v>42583</v>
      </c>
      <c r="AT69" s="143">
        <v>368</v>
      </c>
      <c r="AU69" s="143">
        <v>376</v>
      </c>
      <c r="AV69" s="143">
        <v>552</v>
      </c>
      <c r="AW69" s="143">
        <v>128</v>
      </c>
      <c r="AX69" s="143">
        <v>64</v>
      </c>
      <c r="AY69" s="143">
        <v>184</v>
      </c>
      <c r="AZ69" s="143">
        <v>744</v>
      </c>
    </row>
    <row r="70" spans="38:52">
      <c r="AL70" s="27">
        <f t="shared" si="80"/>
        <v>43374</v>
      </c>
      <c r="AM70" s="41" t="str">
        <f t="shared" si="78"/>
        <v>bv</v>
      </c>
      <c r="AN70" s="41">
        <f t="shared" si="81"/>
        <v>74</v>
      </c>
      <c r="AO70" s="461">
        <f t="shared" si="79"/>
        <v>95</v>
      </c>
      <c r="AP70" s="41">
        <f t="shared" si="82"/>
        <v>70</v>
      </c>
      <c r="AQ70" s="41" t="str">
        <f t="shared" si="77"/>
        <v>br</v>
      </c>
      <c r="AS70" s="140">
        <v>42614</v>
      </c>
      <c r="AT70" s="143">
        <v>336</v>
      </c>
      <c r="AU70" s="143">
        <v>384</v>
      </c>
      <c r="AV70" s="143">
        <v>504</v>
      </c>
      <c r="AW70" s="143">
        <v>144</v>
      </c>
      <c r="AX70" s="143">
        <v>72</v>
      </c>
      <c r="AY70" s="143">
        <v>168</v>
      </c>
      <c r="AZ70" s="143">
        <v>720</v>
      </c>
    </row>
    <row r="71" spans="38:52">
      <c r="AL71" s="27">
        <f t="shared" si="80"/>
        <v>43405</v>
      </c>
      <c r="AM71" s="41" t="str">
        <f t="shared" si="78"/>
        <v>bw</v>
      </c>
      <c r="AN71" s="41">
        <f t="shared" si="81"/>
        <v>75</v>
      </c>
      <c r="AO71" s="461">
        <f t="shared" si="79"/>
        <v>96</v>
      </c>
      <c r="AP71" s="41">
        <f t="shared" si="82"/>
        <v>71</v>
      </c>
      <c r="AQ71" s="41" t="str">
        <f t="shared" si="77"/>
        <v>bs</v>
      </c>
      <c r="AS71" s="140">
        <v>42644</v>
      </c>
      <c r="AT71" s="143">
        <v>336</v>
      </c>
      <c r="AU71" s="143">
        <v>408</v>
      </c>
      <c r="AV71" s="143">
        <v>504</v>
      </c>
      <c r="AW71" s="143">
        <v>160</v>
      </c>
      <c r="AX71" s="143">
        <v>80</v>
      </c>
      <c r="AY71" s="143">
        <v>168</v>
      </c>
      <c r="AZ71" s="143">
        <v>744</v>
      </c>
    </row>
    <row r="72" spans="38:52">
      <c r="AL72" s="27">
        <f t="shared" si="80"/>
        <v>43435</v>
      </c>
      <c r="AM72" s="41" t="str">
        <f t="shared" si="78"/>
        <v>bx</v>
      </c>
      <c r="AN72" s="41">
        <f t="shared" si="81"/>
        <v>76</v>
      </c>
      <c r="AO72" s="461">
        <f t="shared" si="79"/>
        <v>97</v>
      </c>
      <c r="AP72" s="41">
        <f t="shared" si="82"/>
        <v>72</v>
      </c>
      <c r="AQ72" s="41" t="str">
        <f t="shared" si="77"/>
        <v>bt</v>
      </c>
      <c r="AS72" s="140">
        <v>42675</v>
      </c>
      <c r="AT72" s="143">
        <v>336</v>
      </c>
      <c r="AU72" s="143">
        <v>384</v>
      </c>
      <c r="AV72" s="143">
        <v>504</v>
      </c>
      <c r="AW72" s="143">
        <v>144</v>
      </c>
      <c r="AX72" s="143">
        <v>72</v>
      </c>
      <c r="AY72" s="143">
        <v>168</v>
      </c>
      <c r="AZ72" s="143">
        <v>720</v>
      </c>
    </row>
    <row r="73" spans="38:52">
      <c r="AL73" s="27">
        <f t="shared" si="80"/>
        <v>43466</v>
      </c>
      <c r="AM73" s="41" t="str">
        <f t="shared" si="78"/>
        <v>by</v>
      </c>
      <c r="AN73" s="41">
        <f t="shared" si="81"/>
        <v>77</v>
      </c>
      <c r="AO73" s="461">
        <f t="shared" si="79"/>
        <v>98</v>
      </c>
      <c r="AP73" s="41">
        <f t="shared" si="82"/>
        <v>73</v>
      </c>
      <c r="AQ73" s="41" t="str">
        <f t="shared" si="77"/>
        <v>bu</v>
      </c>
      <c r="AS73" s="140">
        <v>42705</v>
      </c>
      <c r="AT73" s="143">
        <v>336</v>
      </c>
      <c r="AU73" s="143">
        <v>408</v>
      </c>
      <c r="AV73" s="143">
        <v>504</v>
      </c>
      <c r="AW73" s="143">
        <v>160</v>
      </c>
      <c r="AX73" s="143">
        <v>80</v>
      </c>
      <c r="AY73" s="143">
        <v>168</v>
      </c>
      <c r="AZ73" s="143">
        <v>744</v>
      </c>
    </row>
    <row r="74" spans="38:52">
      <c r="AL74" s="27">
        <f t="shared" si="80"/>
        <v>43497</v>
      </c>
      <c r="AM74" s="41" t="str">
        <f t="shared" si="78"/>
        <v>bz</v>
      </c>
      <c r="AN74" s="41">
        <f t="shared" si="81"/>
        <v>78</v>
      </c>
      <c r="AO74" s="461">
        <f t="shared" si="79"/>
        <v>99</v>
      </c>
      <c r="AP74" s="41">
        <f t="shared" si="82"/>
        <v>74</v>
      </c>
      <c r="AQ74" s="41" t="str">
        <f t="shared" si="77"/>
        <v>bv</v>
      </c>
      <c r="AS74" s="139">
        <v>42736</v>
      </c>
      <c r="AT74" s="142">
        <v>336</v>
      </c>
      <c r="AU74" s="142">
        <v>408</v>
      </c>
      <c r="AV74" s="142">
        <v>504</v>
      </c>
      <c r="AW74" s="142">
        <v>160</v>
      </c>
      <c r="AX74" s="142">
        <v>80</v>
      </c>
      <c r="AY74" s="142">
        <v>168</v>
      </c>
      <c r="AZ74" s="142">
        <v>744</v>
      </c>
    </row>
    <row r="75" spans="38:52">
      <c r="AL75" s="27">
        <f t="shared" si="80"/>
        <v>43525</v>
      </c>
      <c r="AM75" s="41" t="str">
        <f t="shared" si="78"/>
        <v>ca</v>
      </c>
      <c r="AN75" s="41">
        <f t="shared" si="81"/>
        <v>79</v>
      </c>
      <c r="AO75" s="461">
        <f t="shared" si="79"/>
        <v>100</v>
      </c>
      <c r="AP75" s="41">
        <f t="shared" si="82"/>
        <v>75</v>
      </c>
      <c r="AQ75" s="41" t="str">
        <f t="shared" si="77"/>
        <v>bw</v>
      </c>
      <c r="AS75" s="139">
        <v>42767</v>
      </c>
      <c r="AT75" s="142">
        <v>320</v>
      </c>
      <c r="AU75" s="142">
        <v>352</v>
      </c>
      <c r="AV75" s="142">
        <v>480</v>
      </c>
      <c r="AW75" s="142">
        <v>128</v>
      </c>
      <c r="AX75" s="142">
        <v>64</v>
      </c>
      <c r="AY75" s="142">
        <v>160</v>
      </c>
      <c r="AZ75" s="142">
        <v>672</v>
      </c>
    </row>
    <row r="76" spans="38:52">
      <c r="AL76" s="27">
        <f t="shared" si="80"/>
        <v>43556</v>
      </c>
      <c r="AM76" s="41" t="str">
        <f t="shared" si="78"/>
        <v>cb</v>
      </c>
      <c r="AN76" s="41">
        <f t="shared" si="81"/>
        <v>80</v>
      </c>
      <c r="AO76" s="461">
        <f t="shared" si="79"/>
        <v>101</v>
      </c>
      <c r="AP76" s="41">
        <f t="shared" si="82"/>
        <v>76</v>
      </c>
      <c r="AQ76" s="41" t="str">
        <f t="shared" si="77"/>
        <v>bx</v>
      </c>
      <c r="AS76" s="139">
        <v>42795</v>
      </c>
      <c r="AT76" s="142">
        <v>368</v>
      </c>
      <c r="AU76" s="142">
        <v>376</v>
      </c>
      <c r="AV76" s="142">
        <v>552</v>
      </c>
      <c r="AW76" s="142">
        <v>128</v>
      </c>
      <c r="AX76" s="142">
        <v>64</v>
      </c>
      <c r="AY76" s="142">
        <v>184</v>
      </c>
      <c r="AZ76" s="142">
        <v>744</v>
      </c>
    </row>
    <row r="77" spans="38:52">
      <c r="AL77" s="27">
        <f t="shared" si="80"/>
        <v>43586</v>
      </c>
      <c r="AM77" s="41" t="str">
        <f t="shared" si="78"/>
        <v>cc</v>
      </c>
      <c r="AN77" s="41">
        <f t="shared" si="81"/>
        <v>81</v>
      </c>
      <c r="AO77" s="461">
        <f t="shared" si="79"/>
        <v>102</v>
      </c>
      <c r="AP77" s="41">
        <f t="shared" si="82"/>
        <v>77</v>
      </c>
      <c r="AQ77" s="41" t="str">
        <f t="shared" si="77"/>
        <v>by</v>
      </c>
      <c r="AS77" s="139">
        <v>42826</v>
      </c>
      <c r="AT77" s="142">
        <v>320</v>
      </c>
      <c r="AU77" s="142">
        <v>400</v>
      </c>
      <c r="AV77" s="142">
        <v>480</v>
      </c>
      <c r="AW77" s="142">
        <v>160</v>
      </c>
      <c r="AX77" s="142">
        <v>80</v>
      </c>
      <c r="AY77" s="142">
        <v>160</v>
      </c>
      <c r="AZ77" s="142">
        <v>720</v>
      </c>
    </row>
    <row r="78" spans="38:52">
      <c r="AL78" s="27">
        <f t="shared" si="80"/>
        <v>43617</v>
      </c>
      <c r="AM78" s="41" t="str">
        <f t="shared" si="78"/>
        <v>cd</v>
      </c>
      <c r="AN78" s="41">
        <f t="shared" si="81"/>
        <v>82</v>
      </c>
      <c r="AO78" s="461">
        <f t="shared" si="79"/>
        <v>103</v>
      </c>
      <c r="AP78" s="41">
        <f t="shared" si="82"/>
        <v>78</v>
      </c>
      <c r="AQ78" s="41" t="str">
        <f t="shared" si="77"/>
        <v>bz</v>
      </c>
      <c r="AS78" s="139">
        <v>42856</v>
      </c>
      <c r="AT78" s="142">
        <v>352</v>
      </c>
      <c r="AU78" s="142">
        <v>392</v>
      </c>
      <c r="AV78" s="142">
        <v>528</v>
      </c>
      <c r="AW78" s="142">
        <v>144</v>
      </c>
      <c r="AX78" s="142">
        <v>72</v>
      </c>
      <c r="AY78" s="142">
        <v>176</v>
      </c>
      <c r="AZ78" s="142">
        <v>744</v>
      </c>
    </row>
    <row r="79" spans="38:52">
      <c r="AL79" s="27">
        <f t="shared" si="80"/>
        <v>43647</v>
      </c>
      <c r="AM79" s="41" t="str">
        <f t="shared" si="78"/>
        <v>ce</v>
      </c>
      <c r="AN79" s="41">
        <f t="shared" si="81"/>
        <v>83</v>
      </c>
      <c r="AO79" s="461">
        <f t="shared" si="79"/>
        <v>104</v>
      </c>
      <c r="AP79" s="41">
        <f t="shared" si="82"/>
        <v>79</v>
      </c>
      <c r="AQ79" s="41" t="str">
        <f>+"c"&amp;AQ1</f>
        <v>ca</v>
      </c>
      <c r="AS79" s="139">
        <v>42887</v>
      </c>
      <c r="AT79" s="142">
        <v>352</v>
      </c>
      <c r="AU79" s="142">
        <v>368</v>
      </c>
      <c r="AV79" s="142">
        <v>528</v>
      </c>
      <c r="AW79" s="142">
        <v>128</v>
      </c>
      <c r="AX79" s="142">
        <v>64</v>
      </c>
      <c r="AY79" s="142">
        <v>176</v>
      </c>
      <c r="AZ79" s="142">
        <v>720</v>
      </c>
    </row>
    <row r="80" spans="38:52">
      <c r="AL80" s="27">
        <f t="shared" si="80"/>
        <v>43678</v>
      </c>
      <c r="AM80" s="41" t="str">
        <f t="shared" si="78"/>
        <v>cf</v>
      </c>
      <c r="AN80" s="41">
        <f t="shared" si="81"/>
        <v>84</v>
      </c>
      <c r="AO80" s="461">
        <f t="shared" si="79"/>
        <v>105</v>
      </c>
      <c r="AP80" s="41">
        <f t="shared" si="82"/>
        <v>80</v>
      </c>
      <c r="AQ80" s="41" t="str">
        <f t="shared" ref="AQ80:AQ104" si="83">+"c"&amp;AQ2</f>
        <v>cb</v>
      </c>
      <c r="AS80" s="139">
        <v>42917</v>
      </c>
      <c r="AT80" s="142">
        <v>320</v>
      </c>
      <c r="AU80" s="142">
        <v>424</v>
      </c>
      <c r="AV80" s="142">
        <v>480</v>
      </c>
      <c r="AW80" s="142">
        <v>176</v>
      </c>
      <c r="AX80" s="142">
        <v>88</v>
      </c>
      <c r="AY80" s="142">
        <v>160</v>
      </c>
      <c r="AZ80" s="142">
        <v>744</v>
      </c>
    </row>
    <row r="81" spans="38:52">
      <c r="AL81" s="27">
        <f t="shared" si="80"/>
        <v>43709</v>
      </c>
      <c r="AM81" s="41" t="str">
        <f t="shared" si="78"/>
        <v>cg</v>
      </c>
      <c r="AN81" s="41">
        <f t="shared" si="81"/>
        <v>85</v>
      </c>
      <c r="AO81" s="461">
        <f t="shared" si="79"/>
        <v>106</v>
      </c>
      <c r="AP81" s="41">
        <f t="shared" si="82"/>
        <v>81</v>
      </c>
      <c r="AQ81" s="41" t="str">
        <f t="shared" si="83"/>
        <v>cc</v>
      </c>
      <c r="AS81" s="139">
        <v>42948</v>
      </c>
      <c r="AT81" s="142">
        <v>368</v>
      </c>
      <c r="AU81" s="142">
        <v>376</v>
      </c>
      <c r="AV81" s="142">
        <v>552</v>
      </c>
      <c r="AW81" s="142">
        <v>128</v>
      </c>
      <c r="AX81" s="142">
        <v>64</v>
      </c>
      <c r="AY81" s="142">
        <v>184</v>
      </c>
      <c r="AZ81" s="142">
        <v>744</v>
      </c>
    </row>
    <row r="82" spans="38:52">
      <c r="AL82" s="27">
        <f t="shared" si="80"/>
        <v>43739</v>
      </c>
      <c r="AM82" s="41" t="str">
        <f t="shared" si="78"/>
        <v>ch</v>
      </c>
      <c r="AN82" s="41">
        <f t="shared" si="81"/>
        <v>86</v>
      </c>
      <c r="AO82" s="461">
        <f t="shared" si="79"/>
        <v>107</v>
      </c>
      <c r="AP82" s="41">
        <f t="shared" si="82"/>
        <v>82</v>
      </c>
      <c r="AQ82" s="41" t="str">
        <f t="shared" si="83"/>
        <v>cd</v>
      </c>
      <c r="AS82" s="139">
        <v>42979</v>
      </c>
      <c r="AT82" s="142">
        <v>320</v>
      </c>
      <c r="AU82" s="142">
        <v>400</v>
      </c>
      <c r="AV82" s="142">
        <v>480</v>
      </c>
      <c r="AW82" s="142">
        <v>160</v>
      </c>
      <c r="AX82" s="142">
        <v>80</v>
      </c>
      <c r="AY82" s="142">
        <v>160</v>
      </c>
      <c r="AZ82" s="142">
        <v>720</v>
      </c>
    </row>
    <row r="83" spans="38:52">
      <c r="AL83" s="27">
        <f t="shared" si="80"/>
        <v>43770</v>
      </c>
      <c r="AM83" s="41" t="str">
        <f t="shared" si="78"/>
        <v>ci</v>
      </c>
      <c r="AN83" s="41">
        <f t="shared" si="81"/>
        <v>87</v>
      </c>
      <c r="AO83" s="461">
        <f t="shared" si="79"/>
        <v>108</v>
      </c>
      <c r="AP83" s="41">
        <f t="shared" si="82"/>
        <v>83</v>
      </c>
      <c r="AQ83" s="41" t="str">
        <f t="shared" si="83"/>
        <v>ce</v>
      </c>
      <c r="AS83" s="139">
        <v>43009</v>
      </c>
      <c r="AT83" s="142">
        <v>352</v>
      </c>
      <c r="AU83" s="142">
        <v>392</v>
      </c>
      <c r="AV83" s="142">
        <v>528</v>
      </c>
      <c r="AW83" s="142">
        <v>144</v>
      </c>
      <c r="AX83" s="142">
        <v>72</v>
      </c>
      <c r="AY83" s="142">
        <v>176</v>
      </c>
      <c r="AZ83" s="142">
        <v>744</v>
      </c>
    </row>
    <row r="84" spans="38:52">
      <c r="AL84" s="27">
        <f t="shared" si="80"/>
        <v>43800</v>
      </c>
      <c r="AM84" s="41" t="str">
        <f t="shared" si="78"/>
        <v>cj</v>
      </c>
      <c r="AN84" s="41">
        <f t="shared" si="81"/>
        <v>88</v>
      </c>
      <c r="AO84" s="461">
        <f t="shared" si="79"/>
        <v>109</v>
      </c>
      <c r="AP84" s="41">
        <f t="shared" si="82"/>
        <v>84</v>
      </c>
      <c r="AQ84" s="41" t="str">
        <f t="shared" si="83"/>
        <v>cf</v>
      </c>
      <c r="AS84" s="139">
        <v>43040</v>
      </c>
      <c r="AT84" s="142">
        <v>336</v>
      </c>
      <c r="AU84" s="142">
        <v>384</v>
      </c>
      <c r="AV84" s="142">
        <v>504</v>
      </c>
      <c r="AW84" s="142">
        <v>144</v>
      </c>
      <c r="AX84" s="142">
        <v>72</v>
      </c>
      <c r="AY84" s="142">
        <v>168</v>
      </c>
      <c r="AZ84" s="142">
        <v>720</v>
      </c>
    </row>
    <row r="85" spans="38:52">
      <c r="AL85" s="27">
        <f t="shared" si="80"/>
        <v>43831</v>
      </c>
      <c r="AM85" s="41" t="str">
        <f t="shared" si="78"/>
        <v>ck</v>
      </c>
      <c r="AN85" s="41">
        <f t="shared" si="81"/>
        <v>89</v>
      </c>
      <c r="AO85" s="461">
        <f t="shared" si="79"/>
        <v>110</v>
      </c>
      <c r="AP85" s="41">
        <f t="shared" si="82"/>
        <v>85</v>
      </c>
      <c r="AQ85" s="41" t="str">
        <f t="shared" si="83"/>
        <v>cg</v>
      </c>
      <c r="AS85" s="139">
        <v>43070</v>
      </c>
      <c r="AT85" s="142">
        <v>320</v>
      </c>
      <c r="AU85" s="142">
        <v>424</v>
      </c>
      <c r="AV85" s="142">
        <v>480</v>
      </c>
      <c r="AW85" s="142">
        <v>176</v>
      </c>
      <c r="AX85" s="142">
        <v>88</v>
      </c>
      <c r="AY85" s="142">
        <v>160</v>
      </c>
      <c r="AZ85" s="142">
        <v>744</v>
      </c>
    </row>
    <row r="86" spans="38:52">
      <c r="AL86" s="27">
        <f t="shared" si="80"/>
        <v>43862</v>
      </c>
      <c r="AM86" s="41" t="str">
        <f t="shared" si="78"/>
        <v>cl</v>
      </c>
      <c r="AN86" s="41">
        <f t="shared" si="81"/>
        <v>90</v>
      </c>
      <c r="AO86" s="461">
        <f t="shared" si="79"/>
        <v>111</v>
      </c>
      <c r="AP86" s="41">
        <f t="shared" si="82"/>
        <v>86</v>
      </c>
      <c r="AQ86" s="41" t="str">
        <f t="shared" si="83"/>
        <v>ch</v>
      </c>
      <c r="AS86" s="140">
        <v>43101</v>
      </c>
      <c r="AT86" s="143">
        <v>352</v>
      </c>
      <c r="AU86" s="143">
        <v>392</v>
      </c>
      <c r="AV86" s="143">
        <v>528</v>
      </c>
      <c r="AW86" s="143">
        <v>144</v>
      </c>
      <c r="AX86" s="143">
        <v>72</v>
      </c>
      <c r="AY86" s="143">
        <v>176</v>
      </c>
      <c r="AZ86" s="143">
        <v>744</v>
      </c>
    </row>
    <row r="87" spans="38:52">
      <c r="AL87" s="27">
        <f t="shared" si="80"/>
        <v>43891</v>
      </c>
      <c r="AM87" s="41" t="str">
        <f t="shared" si="78"/>
        <v>cm</v>
      </c>
      <c r="AN87" s="41">
        <f t="shared" si="81"/>
        <v>91</v>
      </c>
      <c r="AO87" s="461">
        <f t="shared" si="79"/>
        <v>112</v>
      </c>
      <c r="AP87" s="41">
        <f t="shared" si="82"/>
        <v>87</v>
      </c>
      <c r="AQ87" s="41" t="str">
        <f t="shared" si="83"/>
        <v>ci</v>
      </c>
      <c r="AS87" s="140">
        <v>43132</v>
      </c>
      <c r="AT87" s="143">
        <v>320</v>
      </c>
      <c r="AU87" s="143">
        <v>352</v>
      </c>
      <c r="AV87" s="143">
        <v>480</v>
      </c>
      <c r="AW87" s="143">
        <v>128</v>
      </c>
      <c r="AX87" s="143">
        <v>64</v>
      </c>
      <c r="AY87" s="143">
        <v>160</v>
      </c>
      <c r="AZ87" s="143">
        <v>672</v>
      </c>
    </row>
    <row r="88" spans="38:52">
      <c r="AL88" s="27">
        <f t="shared" si="80"/>
        <v>43922</v>
      </c>
      <c r="AM88" s="41" t="str">
        <f t="shared" si="78"/>
        <v>cn</v>
      </c>
      <c r="AN88" s="41">
        <f t="shared" si="81"/>
        <v>92</v>
      </c>
      <c r="AO88" s="461">
        <f t="shared" si="79"/>
        <v>113</v>
      </c>
      <c r="AP88" s="41">
        <f t="shared" si="82"/>
        <v>88</v>
      </c>
      <c r="AQ88" s="41" t="str">
        <f t="shared" si="83"/>
        <v>cj</v>
      </c>
      <c r="AS88" s="140">
        <v>43160</v>
      </c>
      <c r="AT88" s="143">
        <v>352</v>
      </c>
      <c r="AU88" s="143">
        <v>392</v>
      </c>
      <c r="AV88" s="143">
        <v>528</v>
      </c>
      <c r="AW88" s="143">
        <v>144</v>
      </c>
      <c r="AX88" s="143">
        <v>72</v>
      </c>
      <c r="AY88" s="143">
        <v>176</v>
      </c>
      <c r="AZ88" s="143">
        <v>744</v>
      </c>
    </row>
    <row r="89" spans="38:52">
      <c r="AL89" s="27">
        <f t="shared" si="80"/>
        <v>43952</v>
      </c>
      <c r="AM89" s="41" t="str">
        <f t="shared" si="78"/>
        <v>co</v>
      </c>
      <c r="AN89" s="41">
        <f t="shared" si="81"/>
        <v>93</v>
      </c>
      <c r="AO89" s="461">
        <f t="shared" si="79"/>
        <v>114</v>
      </c>
      <c r="AP89" s="41">
        <f t="shared" si="82"/>
        <v>89</v>
      </c>
      <c r="AQ89" s="41" t="str">
        <f t="shared" si="83"/>
        <v>ck</v>
      </c>
      <c r="AS89" s="140">
        <v>43191</v>
      </c>
      <c r="AT89" s="143">
        <v>336</v>
      </c>
      <c r="AU89" s="143">
        <v>384</v>
      </c>
      <c r="AV89" s="143">
        <v>504</v>
      </c>
      <c r="AW89" s="143">
        <v>144</v>
      </c>
      <c r="AX89" s="143">
        <v>72</v>
      </c>
      <c r="AY89" s="143">
        <v>168</v>
      </c>
      <c r="AZ89" s="143">
        <v>720</v>
      </c>
    </row>
    <row r="90" spans="38:52">
      <c r="AL90" s="27">
        <f t="shared" si="80"/>
        <v>43983</v>
      </c>
      <c r="AM90" s="41" t="str">
        <f t="shared" si="78"/>
        <v>cp</v>
      </c>
      <c r="AN90" s="41">
        <f t="shared" si="81"/>
        <v>94</v>
      </c>
      <c r="AO90" s="461">
        <f t="shared" si="79"/>
        <v>115</v>
      </c>
      <c r="AP90" s="41">
        <f t="shared" si="82"/>
        <v>90</v>
      </c>
      <c r="AQ90" s="41" t="str">
        <f t="shared" si="83"/>
        <v>cl</v>
      </c>
      <c r="AS90" s="140">
        <v>43221</v>
      </c>
      <c r="AT90" s="143">
        <v>352</v>
      </c>
      <c r="AU90" s="143">
        <v>392</v>
      </c>
      <c r="AV90" s="143">
        <v>528</v>
      </c>
      <c r="AW90" s="143">
        <v>144</v>
      </c>
      <c r="AX90" s="143">
        <v>72</v>
      </c>
      <c r="AY90" s="143">
        <v>176</v>
      </c>
      <c r="AZ90" s="143">
        <v>744</v>
      </c>
    </row>
    <row r="91" spans="38:52">
      <c r="AL91" s="27">
        <f t="shared" si="80"/>
        <v>44013</v>
      </c>
      <c r="AM91" s="41" t="str">
        <f t="shared" si="78"/>
        <v>cq</v>
      </c>
      <c r="AN91" s="41">
        <f t="shared" si="81"/>
        <v>95</v>
      </c>
      <c r="AO91" s="461">
        <f t="shared" si="79"/>
        <v>116</v>
      </c>
      <c r="AP91" s="41">
        <f t="shared" si="82"/>
        <v>91</v>
      </c>
      <c r="AQ91" s="41" t="str">
        <f t="shared" si="83"/>
        <v>cm</v>
      </c>
      <c r="AS91" s="140">
        <v>43252</v>
      </c>
      <c r="AT91" s="143">
        <v>336</v>
      </c>
      <c r="AU91" s="143">
        <v>384</v>
      </c>
      <c r="AV91" s="143">
        <v>504</v>
      </c>
      <c r="AW91" s="143">
        <v>144</v>
      </c>
      <c r="AX91" s="143">
        <v>72</v>
      </c>
      <c r="AY91" s="143">
        <v>168</v>
      </c>
      <c r="AZ91" s="143">
        <v>720</v>
      </c>
    </row>
    <row r="92" spans="38:52">
      <c r="AL92" s="27">
        <f t="shared" si="80"/>
        <v>44044</v>
      </c>
      <c r="AM92" s="41" t="str">
        <f t="shared" si="78"/>
        <v>cr</v>
      </c>
      <c r="AN92" s="41">
        <f t="shared" si="81"/>
        <v>96</v>
      </c>
      <c r="AO92" s="461">
        <f t="shared" si="79"/>
        <v>117</v>
      </c>
      <c r="AP92" s="41">
        <f t="shared" si="82"/>
        <v>92</v>
      </c>
      <c r="AQ92" s="41" t="str">
        <f t="shared" si="83"/>
        <v>cn</v>
      </c>
      <c r="AS92" s="140">
        <v>43282</v>
      </c>
      <c r="AT92" s="143">
        <v>336</v>
      </c>
      <c r="AU92" s="143">
        <v>408</v>
      </c>
      <c r="AV92" s="143">
        <v>504</v>
      </c>
      <c r="AW92" s="143">
        <v>160</v>
      </c>
      <c r="AX92" s="143">
        <v>80</v>
      </c>
      <c r="AY92" s="143">
        <v>168</v>
      </c>
      <c r="AZ92" s="143">
        <v>744</v>
      </c>
    </row>
    <row r="93" spans="38:52">
      <c r="AL93" s="27">
        <f t="shared" si="80"/>
        <v>44075</v>
      </c>
      <c r="AM93" s="41" t="str">
        <f t="shared" si="78"/>
        <v>cs</v>
      </c>
      <c r="AN93" s="41">
        <f t="shared" si="81"/>
        <v>97</v>
      </c>
      <c r="AO93" s="461">
        <f t="shared" si="79"/>
        <v>118</v>
      </c>
      <c r="AP93" s="41">
        <f t="shared" si="82"/>
        <v>93</v>
      </c>
      <c r="AQ93" s="41" t="str">
        <f t="shared" si="83"/>
        <v>co</v>
      </c>
      <c r="AS93" s="140">
        <v>43313</v>
      </c>
      <c r="AT93" s="143">
        <v>368</v>
      </c>
      <c r="AU93" s="143">
        <v>376</v>
      </c>
      <c r="AV93" s="143">
        <v>552</v>
      </c>
      <c r="AW93" s="143">
        <v>128</v>
      </c>
      <c r="AX93" s="143">
        <v>64</v>
      </c>
      <c r="AY93" s="143">
        <v>184</v>
      </c>
      <c r="AZ93" s="143">
        <v>744</v>
      </c>
    </row>
    <row r="94" spans="38:52">
      <c r="AL94" s="27">
        <f t="shared" si="80"/>
        <v>44105</v>
      </c>
      <c r="AM94" s="41" t="str">
        <f t="shared" si="78"/>
        <v>ct</v>
      </c>
      <c r="AN94" s="41">
        <f t="shared" si="81"/>
        <v>98</v>
      </c>
      <c r="AO94" s="461">
        <f t="shared" si="79"/>
        <v>119</v>
      </c>
      <c r="AP94" s="41">
        <f t="shared" si="82"/>
        <v>94</v>
      </c>
      <c r="AQ94" s="41" t="str">
        <f t="shared" si="83"/>
        <v>cp</v>
      </c>
      <c r="AS94" s="140">
        <v>43344</v>
      </c>
      <c r="AT94" s="143">
        <v>304</v>
      </c>
      <c r="AU94" s="143">
        <v>416</v>
      </c>
      <c r="AV94" s="143">
        <v>456</v>
      </c>
      <c r="AW94" s="143">
        <v>176</v>
      </c>
      <c r="AX94" s="143">
        <v>88</v>
      </c>
      <c r="AY94" s="143">
        <v>152</v>
      </c>
      <c r="AZ94" s="143">
        <v>720</v>
      </c>
    </row>
    <row r="95" spans="38:52">
      <c r="AL95" s="27">
        <f t="shared" si="80"/>
        <v>44136</v>
      </c>
      <c r="AM95" s="41" t="str">
        <f t="shared" si="78"/>
        <v>cu</v>
      </c>
      <c r="AN95" s="41">
        <f t="shared" si="81"/>
        <v>99</v>
      </c>
      <c r="AO95" s="461">
        <f t="shared" si="79"/>
        <v>120</v>
      </c>
      <c r="AP95" s="41">
        <f t="shared" si="82"/>
        <v>95</v>
      </c>
      <c r="AQ95" s="41" t="str">
        <f t="shared" si="83"/>
        <v>cq</v>
      </c>
      <c r="AS95" s="140">
        <v>43374</v>
      </c>
      <c r="AT95" s="143">
        <v>368</v>
      </c>
      <c r="AU95" s="143">
        <v>376</v>
      </c>
      <c r="AV95" s="143">
        <v>552</v>
      </c>
      <c r="AW95" s="143">
        <v>128</v>
      </c>
      <c r="AX95" s="143">
        <v>64</v>
      </c>
      <c r="AY95" s="143">
        <v>184</v>
      </c>
      <c r="AZ95" s="143">
        <v>744</v>
      </c>
    </row>
    <row r="96" spans="38:52">
      <c r="AL96" s="27">
        <f t="shared" si="80"/>
        <v>44166</v>
      </c>
      <c r="AM96" s="41" t="str">
        <f t="shared" si="78"/>
        <v>cv</v>
      </c>
      <c r="AN96" s="41">
        <f t="shared" si="81"/>
        <v>100</v>
      </c>
      <c r="AO96" s="461">
        <f t="shared" si="79"/>
        <v>121</v>
      </c>
      <c r="AP96" s="41">
        <f t="shared" si="82"/>
        <v>96</v>
      </c>
      <c r="AQ96" s="41" t="str">
        <f t="shared" si="83"/>
        <v>cr</v>
      </c>
      <c r="AS96" s="140">
        <v>43405</v>
      </c>
      <c r="AT96" s="143">
        <v>336</v>
      </c>
      <c r="AU96" s="143">
        <v>384</v>
      </c>
      <c r="AV96" s="143">
        <v>504</v>
      </c>
      <c r="AW96" s="143">
        <v>144</v>
      </c>
      <c r="AX96" s="143">
        <v>72</v>
      </c>
      <c r="AY96" s="143">
        <v>168</v>
      </c>
      <c r="AZ96" s="143">
        <v>720</v>
      </c>
    </row>
    <row r="97" spans="38:52">
      <c r="AL97" s="27">
        <f t="shared" si="80"/>
        <v>44197</v>
      </c>
      <c r="AM97" s="41" t="str">
        <f t="shared" si="78"/>
        <v>cw</v>
      </c>
      <c r="AN97" s="41">
        <f t="shared" si="81"/>
        <v>101</v>
      </c>
      <c r="AO97" s="461">
        <f t="shared" si="79"/>
        <v>122</v>
      </c>
      <c r="AP97" s="41">
        <f t="shared" si="82"/>
        <v>97</v>
      </c>
      <c r="AQ97" s="41" t="str">
        <f t="shared" si="83"/>
        <v>cs</v>
      </c>
      <c r="AS97" s="140">
        <v>43435</v>
      </c>
      <c r="AT97" s="143">
        <v>320</v>
      </c>
      <c r="AU97" s="143">
        <v>424</v>
      </c>
      <c r="AV97" s="143">
        <v>480</v>
      </c>
      <c r="AW97" s="143">
        <v>176</v>
      </c>
      <c r="AX97" s="143">
        <v>88</v>
      </c>
      <c r="AY97" s="143">
        <v>160</v>
      </c>
      <c r="AZ97" s="143">
        <v>744</v>
      </c>
    </row>
    <row r="98" spans="38:52">
      <c r="AL98" s="27">
        <f t="shared" si="80"/>
        <v>44228</v>
      </c>
      <c r="AM98" s="41" t="str">
        <f t="shared" si="78"/>
        <v>cx</v>
      </c>
      <c r="AN98" s="41">
        <f t="shared" si="81"/>
        <v>102</v>
      </c>
      <c r="AO98" s="461">
        <f t="shared" si="79"/>
        <v>123</v>
      </c>
      <c r="AP98" s="41">
        <f t="shared" si="82"/>
        <v>98</v>
      </c>
      <c r="AQ98" s="41" t="str">
        <f t="shared" si="83"/>
        <v>ct</v>
      </c>
      <c r="AS98" s="139">
        <v>43466</v>
      </c>
      <c r="AT98" s="142">
        <v>352</v>
      </c>
      <c r="AU98" s="142">
        <v>392</v>
      </c>
      <c r="AV98" s="142">
        <v>528</v>
      </c>
      <c r="AW98" s="142">
        <v>144</v>
      </c>
      <c r="AX98" s="142">
        <v>72</v>
      </c>
      <c r="AY98" s="142">
        <v>176</v>
      </c>
      <c r="AZ98" s="142">
        <v>744</v>
      </c>
    </row>
    <row r="99" spans="38:52">
      <c r="AL99" s="27">
        <f t="shared" si="80"/>
        <v>44256</v>
      </c>
      <c r="AM99" s="41" t="str">
        <f t="shared" si="78"/>
        <v>cy</v>
      </c>
      <c r="AN99" s="41">
        <f t="shared" si="81"/>
        <v>103</v>
      </c>
      <c r="AO99" s="461">
        <f t="shared" si="79"/>
        <v>124</v>
      </c>
      <c r="AP99" s="41">
        <f t="shared" si="82"/>
        <v>99</v>
      </c>
      <c r="AQ99" s="41" t="str">
        <f t="shared" si="83"/>
        <v>cu</v>
      </c>
      <c r="AS99" s="139">
        <v>43497</v>
      </c>
      <c r="AT99" s="142">
        <v>320</v>
      </c>
      <c r="AU99" s="142">
        <v>352</v>
      </c>
      <c r="AV99" s="142">
        <v>480</v>
      </c>
      <c r="AW99" s="142">
        <v>128</v>
      </c>
      <c r="AX99" s="142">
        <v>64</v>
      </c>
      <c r="AY99" s="142">
        <v>160</v>
      </c>
      <c r="AZ99" s="142">
        <v>672</v>
      </c>
    </row>
    <row r="100" spans="38:52">
      <c r="AL100" s="27">
        <f t="shared" si="80"/>
        <v>44287</v>
      </c>
      <c r="AM100" s="41" t="str">
        <f t="shared" si="78"/>
        <v>cz</v>
      </c>
      <c r="AN100" s="41">
        <f t="shared" si="81"/>
        <v>104</v>
      </c>
      <c r="AO100" s="461">
        <f t="shared" si="79"/>
        <v>125</v>
      </c>
      <c r="AP100" s="41">
        <f t="shared" si="82"/>
        <v>100</v>
      </c>
      <c r="AQ100" s="41" t="str">
        <f t="shared" si="83"/>
        <v>cv</v>
      </c>
      <c r="AS100" s="139">
        <v>43525</v>
      </c>
      <c r="AT100" s="142">
        <v>336</v>
      </c>
      <c r="AU100" s="142">
        <v>408</v>
      </c>
      <c r="AV100" s="142">
        <v>504</v>
      </c>
      <c r="AW100" s="142">
        <v>160</v>
      </c>
      <c r="AX100" s="142">
        <v>80</v>
      </c>
      <c r="AY100" s="142">
        <v>168</v>
      </c>
      <c r="AZ100" s="142">
        <v>744</v>
      </c>
    </row>
    <row r="101" spans="38:52">
      <c r="AL101" s="27">
        <f t="shared" si="80"/>
        <v>44317</v>
      </c>
      <c r="AM101" s="41" t="str">
        <f t="shared" si="78"/>
        <v>da</v>
      </c>
      <c r="AN101" s="41">
        <f t="shared" si="81"/>
        <v>105</v>
      </c>
      <c r="AO101" s="461">
        <f t="shared" si="79"/>
        <v>126</v>
      </c>
      <c r="AP101" s="41">
        <f t="shared" si="82"/>
        <v>101</v>
      </c>
      <c r="AQ101" s="41" t="str">
        <f t="shared" si="83"/>
        <v>cw</v>
      </c>
      <c r="AS101" s="139">
        <v>43556</v>
      </c>
      <c r="AT101" s="142">
        <v>352</v>
      </c>
      <c r="AU101" s="142">
        <v>368</v>
      </c>
      <c r="AV101" s="142">
        <v>528</v>
      </c>
      <c r="AW101" s="142">
        <v>128</v>
      </c>
      <c r="AX101" s="142">
        <v>64</v>
      </c>
      <c r="AY101" s="142">
        <v>176</v>
      </c>
      <c r="AZ101" s="142">
        <v>720</v>
      </c>
    </row>
    <row r="102" spans="38:52">
      <c r="AL102" s="27">
        <f t="shared" si="80"/>
        <v>44348</v>
      </c>
      <c r="AM102" s="41" t="str">
        <f t="shared" si="78"/>
        <v>db</v>
      </c>
      <c r="AN102" s="41">
        <f t="shared" si="81"/>
        <v>106</v>
      </c>
      <c r="AO102" s="461">
        <f t="shared" si="79"/>
        <v>127</v>
      </c>
      <c r="AP102" s="41">
        <f t="shared" si="82"/>
        <v>102</v>
      </c>
      <c r="AQ102" s="41" t="str">
        <f t="shared" si="83"/>
        <v>cx</v>
      </c>
      <c r="AS102" s="139">
        <v>43586</v>
      </c>
      <c r="AT102" s="142">
        <v>352</v>
      </c>
      <c r="AU102" s="142">
        <v>392</v>
      </c>
      <c r="AV102" s="142">
        <v>528</v>
      </c>
      <c r="AW102" s="142">
        <v>144</v>
      </c>
      <c r="AX102" s="142">
        <v>72</v>
      </c>
      <c r="AY102" s="142">
        <v>176</v>
      </c>
      <c r="AZ102" s="142">
        <v>744</v>
      </c>
    </row>
    <row r="103" spans="38:52">
      <c r="AL103" s="27">
        <f t="shared" si="80"/>
        <v>44378</v>
      </c>
      <c r="AM103" s="41" t="str">
        <f t="shared" si="78"/>
        <v>dc</v>
      </c>
      <c r="AN103" s="41">
        <f t="shared" si="81"/>
        <v>107</v>
      </c>
      <c r="AO103" s="461">
        <f t="shared" si="79"/>
        <v>128</v>
      </c>
      <c r="AP103" s="41">
        <f t="shared" si="82"/>
        <v>103</v>
      </c>
      <c r="AQ103" s="41" t="str">
        <f>+"c"&amp;AQ25</f>
        <v>cy</v>
      </c>
      <c r="AS103" s="139">
        <v>43617</v>
      </c>
      <c r="AT103" s="142">
        <v>320</v>
      </c>
      <c r="AU103" s="142">
        <v>400</v>
      </c>
      <c r="AV103" s="142">
        <v>480</v>
      </c>
      <c r="AW103" s="142">
        <v>160</v>
      </c>
      <c r="AX103" s="142">
        <v>80</v>
      </c>
      <c r="AY103" s="142">
        <v>160</v>
      </c>
      <c r="AZ103" s="142">
        <v>720</v>
      </c>
    </row>
    <row r="104" spans="38:52">
      <c r="AL104" s="27">
        <f t="shared" si="80"/>
        <v>44409</v>
      </c>
      <c r="AM104" s="41" t="str">
        <f t="shared" si="78"/>
        <v>dd</v>
      </c>
      <c r="AN104" s="41">
        <f t="shared" si="81"/>
        <v>108</v>
      </c>
      <c r="AO104" s="461">
        <f t="shared" si="79"/>
        <v>129</v>
      </c>
      <c r="AP104" s="41">
        <f t="shared" si="82"/>
        <v>104</v>
      </c>
      <c r="AQ104" s="41" t="str">
        <f t="shared" si="83"/>
        <v>cz</v>
      </c>
      <c r="AS104" s="139">
        <v>43647</v>
      </c>
      <c r="AT104" s="142">
        <v>352</v>
      </c>
      <c r="AU104" s="142">
        <v>392</v>
      </c>
      <c r="AV104" s="142">
        <v>528</v>
      </c>
      <c r="AW104" s="142">
        <v>144</v>
      </c>
      <c r="AX104" s="142">
        <v>72</v>
      </c>
      <c r="AY104" s="142">
        <v>176</v>
      </c>
      <c r="AZ104" s="142">
        <v>744</v>
      </c>
    </row>
    <row r="105" spans="38:52">
      <c r="AL105" s="27">
        <f t="shared" si="80"/>
        <v>44440</v>
      </c>
      <c r="AM105" s="41" t="str">
        <f t="shared" si="78"/>
        <v>de</v>
      </c>
      <c r="AN105" s="41">
        <f t="shared" si="81"/>
        <v>109</v>
      </c>
      <c r="AO105" s="461">
        <f t="shared" si="79"/>
        <v>130</v>
      </c>
      <c r="AP105" s="41">
        <f t="shared" si="82"/>
        <v>105</v>
      </c>
      <c r="AQ105" s="41" t="str">
        <f>+"d"&amp;AQ1</f>
        <v>da</v>
      </c>
      <c r="AS105" s="139">
        <v>43678</v>
      </c>
      <c r="AT105" s="142">
        <v>352</v>
      </c>
      <c r="AU105" s="142">
        <v>392</v>
      </c>
      <c r="AV105" s="142">
        <v>528</v>
      </c>
      <c r="AW105" s="142">
        <v>144</v>
      </c>
      <c r="AX105" s="142">
        <v>72</v>
      </c>
      <c r="AY105" s="142">
        <v>176</v>
      </c>
      <c r="AZ105" s="142">
        <v>744</v>
      </c>
    </row>
    <row r="106" spans="38:52">
      <c r="AL106" s="27">
        <f t="shared" si="80"/>
        <v>44470</v>
      </c>
      <c r="AM106" s="41" t="str">
        <f t="shared" si="78"/>
        <v>df</v>
      </c>
      <c r="AN106" s="41">
        <f t="shared" si="81"/>
        <v>110</v>
      </c>
      <c r="AO106" s="461">
        <f t="shared" si="79"/>
        <v>131</v>
      </c>
      <c r="AP106" s="41">
        <f t="shared" si="82"/>
        <v>106</v>
      </c>
      <c r="AQ106" s="41" t="str">
        <f t="shared" ref="AQ106:AQ130" si="84">+"d"&amp;AQ2</f>
        <v>db</v>
      </c>
      <c r="AS106" s="139">
        <v>43709</v>
      </c>
      <c r="AT106" s="142">
        <v>320</v>
      </c>
      <c r="AU106" s="142">
        <v>400</v>
      </c>
      <c r="AV106" s="142">
        <v>480</v>
      </c>
      <c r="AW106" s="142">
        <v>160</v>
      </c>
      <c r="AX106" s="142">
        <v>80</v>
      </c>
      <c r="AY106" s="142">
        <v>160</v>
      </c>
      <c r="AZ106" s="142">
        <v>720</v>
      </c>
    </row>
    <row r="107" spans="38:52">
      <c r="AL107" s="27">
        <f t="shared" si="80"/>
        <v>44501</v>
      </c>
      <c r="AM107" s="41" t="str">
        <f t="shared" si="78"/>
        <v>dg</v>
      </c>
      <c r="AN107" s="41">
        <f t="shared" si="81"/>
        <v>111</v>
      </c>
      <c r="AO107" s="461">
        <f t="shared" si="79"/>
        <v>132</v>
      </c>
      <c r="AP107" s="41">
        <f t="shared" si="82"/>
        <v>107</v>
      </c>
      <c r="AQ107" s="41" t="str">
        <f t="shared" si="84"/>
        <v>dc</v>
      </c>
      <c r="AS107" s="139">
        <v>43739</v>
      </c>
      <c r="AT107" s="142">
        <v>368</v>
      </c>
      <c r="AU107" s="142">
        <v>376</v>
      </c>
      <c r="AV107" s="142">
        <v>552</v>
      </c>
      <c r="AW107" s="142">
        <v>128</v>
      </c>
      <c r="AX107" s="142">
        <v>64</v>
      </c>
      <c r="AY107" s="142">
        <v>184</v>
      </c>
      <c r="AZ107" s="142">
        <v>744</v>
      </c>
    </row>
    <row r="108" spans="38:52">
      <c r="AL108" s="27">
        <f t="shared" si="80"/>
        <v>44531</v>
      </c>
      <c r="AM108" s="41" t="str">
        <f t="shared" si="78"/>
        <v>dh</v>
      </c>
      <c r="AN108" s="41">
        <f t="shared" si="81"/>
        <v>112</v>
      </c>
      <c r="AO108" s="461">
        <f t="shared" si="79"/>
        <v>133</v>
      </c>
      <c r="AP108" s="41">
        <f t="shared" si="82"/>
        <v>108</v>
      </c>
      <c r="AQ108" s="41" t="str">
        <f t="shared" si="84"/>
        <v>dd</v>
      </c>
      <c r="AS108" s="139">
        <v>43770</v>
      </c>
      <c r="AT108" s="142">
        <v>320</v>
      </c>
      <c r="AU108" s="142">
        <v>400</v>
      </c>
      <c r="AV108" s="142">
        <v>480</v>
      </c>
      <c r="AW108" s="142">
        <v>160</v>
      </c>
      <c r="AX108" s="142">
        <v>80</v>
      </c>
      <c r="AY108" s="142">
        <v>160</v>
      </c>
      <c r="AZ108" s="142">
        <v>720</v>
      </c>
    </row>
    <row r="109" spans="38:52">
      <c r="AL109" s="27">
        <f t="shared" si="80"/>
        <v>44562</v>
      </c>
      <c r="AM109" s="41" t="str">
        <f t="shared" si="78"/>
        <v>di</v>
      </c>
      <c r="AN109" s="41">
        <f t="shared" si="81"/>
        <v>113</v>
      </c>
      <c r="AO109" s="461">
        <f t="shared" si="79"/>
        <v>134</v>
      </c>
      <c r="AP109" s="41">
        <f t="shared" si="82"/>
        <v>109</v>
      </c>
      <c r="AQ109" s="41" t="str">
        <f t="shared" si="84"/>
        <v>de</v>
      </c>
      <c r="AS109" s="139">
        <v>43800</v>
      </c>
      <c r="AT109" s="142">
        <v>336</v>
      </c>
      <c r="AU109" s="142">
        <v>408</v>
      </c>
      <c r="AV109" s="142">
        <v>504</v>
      </c>
      <c r="AW109" s="142">
        <v>160</v>
      </c>
      <c r="AX109" s="142">
        <v>80</v>
      </c>
      <c r="AY109" s="142">
        <v>168</v>
      </c>
      <c r="AZ109" s="142">
        <v>744</v>
      </c>
    </row>
    <row r="110" spans="38:52">
      <c r="AL110" s="27">
        <f t="shared" si="80"/>
        <v>44593</v>
      </c>
      <c r="AM110" s="41" t="str">
        <f t="shared" si="78"/>
        <v>dj</v>
      </c>
      <c r="AN110" s="41">
        <f t="shared" si="81"/>
        <v>114</v>
      </c>
      <c r="AO110" s="461">
        <f t="shared" si="79"/>
        <v>135</v>
      </c>
      <c r="AP110" s="41">
        <f t="shared" si="82"/>
        <v>110</v>
      </c>
      <c r="AQ110" s="41" t="str">
        <f t="shared" si="84"/>
        <v>df</v>
      </c>
      <c r="AS110" s="140">
        <v>43831</v>
      </c>
      <c r="AT110" s="143">
        <v>352</v>
      </c>
      <c r="AU110" s="143">
        <v>392</v>
      </c>
      <c r="AV110" s="143">
        <v>528</v>
      </c>
      <c r="AW110" s="143">
        <v>144</v>
      </c>
      <c r="AX110" s="143">
        <v>72</v>
      </c>
      <c r="AY110" s="143">
        <v>176</v>
      </c>
      <c r="AZ110" s="143">
        <v>744</v>
      </c>
    </row>
    <row r="111" spans="38:52">
      <c r="AL111" s="27">
        <f t="shared" si="80"/>
        <v>44621</v>
      </c>
      <c r="AM111" s="41" t="str">
        <f t="shared" si="78"/>
        <v>dk</v>
      </c>
      <c r="AN111" s="41">
        <f t="shared" si="81"/>
        <v>115</v>
      </c>
      <c r="AO111" s="461">
        <f t="shared" si="79"/>
        <v>136</v>
      </c>
      <c r="AP111" s="41">
        <f t="shared" si="82"/>
        <v>111</v>
      </c>
      <c r="AQ111" s="41" t="str">
        <f t="shared" si="84"/>
        <v>dg</v>
      </c>
      <c r="AS111" s="140">
        <v>43862</v>
      </c>
      <c r="AT111" s="143">
        <v>320</v>
      </c>
      <c r="AU111" s="143">
        <v>376</v>
      </c>
      <c r="AV111" s="143">
        <v>480</v>
      </c>
      <c r="AW111" s="143">
        <v>144</v>
      </c>
      <c r="AX111" s="143">
        <v>72</v>
      </c>
      <c r="AY111" s="143">
        <v>160</v>
      </c>
      <c r="AZ111" s="143">
        <v>696</v>
      </c>
    </row>
    <row r="112" spans="38:52">
      <c r="AL112" s="27">
        <f t="shared" si="80"/>
        <v>44652</v>
      </c>
      <c r="AM112" s="41" t="str">
        <f t="shared" si="78"/>
        <v>dl</v>
      </c>
      <c r="AN112" s="41">
        <f t="shared" si="81"/>
        <v>116</v>
      </c>
      <c r="AO112" s="461">
        <f t="shared" si="79"/>
        <v>137</v>
      </c>
      <c r="AP112" s="41">
        <f t="shared" si="82"/>
        <v>112</v>
      </c>
      <c r="AQ112" s="41" t="str">
        <f t="shared" si="84"/>
        <v>dh</v>
      </c>
      <c r="AS112" s="140">
        <v>43891</v>
      </c>
      <c r="AT112" s="143">
        <v>352</v>
      </c>
      <c r="AU112" s="143">
        <v>392</v>
      </c>
      <c r="AV112" s="143">
        <v>528</v>
      </c>
      <c r="AW112" s="143">
        <v>144</v>
      </c>
      <c r="AX112" s="143">
        <v>72</v>
      </c>
      <c r="AY112" s="143">
        <v>176</v>
      </c>
      <c r="AZ112" s="143">
        <v>744</v>
      </c>
    </row>
    <row r="113" spans="38:52">
      <c r="AL113" s="27">
        <f t="shared" si="80"/>
        <v>44682</v>
      </c>
      <c r="AM113" s="41" t="str">
        <f t="shared" si="78"/>
        <v>dm</v>
      </c>
      <c r="AN113" s="41">
        <f t="shared" si="81"/>
        <v>117</v>
      </c>
      <c r="AO113" s="461">
        <f t="shared" si="79"/>
        <v>138</v>
      </c>
      <c r="AP113" s="41">
        <f t="shared" si="82"/>
        <v>113</v>
      </c>
      <c r="AQ113" s="41" t="str">
        <f t="shared" si="84"/>
        <v>di</v>
      </c>
      <c r="AS113" s="140">
        <v>43922</v>
      </c>
      <c r="AT113" s="143">
        <v>352</v>
      </c>
      <c r="AU113" s="143">
        <v>368</v>
      </c>
      <c r="AV113" s="143">
        <v>528</v>
      </c>
      <c r="AW113" s="143">
        <v>128</v>
      </c>
      <c r="AX113" s="143">
        <v>64</v>
      </c>
      <c r="AY113" s="143">
        <v>176</v>
      </c>
      <c r="AZ113" s="143">
        <v>720</v>
      </c>
    </row>
    <row r="114" spans="38:52">
      <c r="AL114" s="27">
        <f t="shared" si="80"/>
        <v>44713</v>
      </c>
      <c r="AM114" s="41" t="str">
        <f t="shared" si="78"/>
        <v>dn</v>
      </c>
      <c r="AN114" s="41">
        <f t="shared" si="81"/>
        <v>118</v>
      </c>
      <c r="AO114" s="461">
        <f t="shared" si="79"/>
        <v>139</v>
      </c>
      <c r="AP114" s="41">
        <f t="shared" si="82"/>
        <v>114</v>
      </c>
      <c r="AQ114" s="41" t="str">
        <f t="shared" si="84"/>
        <v>dj</v>
      </c>
      <c r="AS114" s="140">
        <v>43952</v>
      </c>
      <c r="AT114" s="143">
        <v>320</v>
      </c>
      <c r="AU114" s="143">
        <v>424</v>
      </c>
      <c r="AV114" s="143">
        <v>480</v>
      </c>
      <c r="AW114" s="143">
        <v>176</v>
      </c>
      <c r="AX114" s="143">
        <v>88</v>
      </c>
      <c r="AY114" s="143">
        <v>160</v>
      </c>
      <c r="AZ114" s="143">
        <v>744</v>
      </c>
    </row>
    <row r="115" spans="38:52">
      <c r="AL115" s="27">
        <f t="shared" si="80"/>
        <v>44743</v>
      </c>
      <c r="AM115" s="41" t="str">
        <f t="shared" si="78"/>
        <v>do</v>
      </c>
      <c r="AN115" s="41">
        <f t="shared" si="81"/>
        <v>119</v>
      </c>
      <c r="AO115" s="461">
        <f t="shared" si="79"/>
        <v>140</v>
      </c>
      <c r="AP115" s="41">
        <f t="shared" si="82"/>
        <v>115</v>
      </c>
      <c r="AQ115" s="41" t="str">
        <f t="shared" si="84"/>
        <v>dk</v>
      </c>
      <c r="AS115" s="140">
        <v>43983</v>
      </c>
      <c r="AT115" s="143">
        <v>352</v>
      </c>
      <c r="AU115" s="143">
        <v>368</v>
      </c>
      <c r="AV115" s="143">
        <v>528</v>
      </c>
      <c r="AW115" s="143">
        <v>128</v>
      </c>
      <c r="AX115" s="143">
        <v>64</v>
      </c>
      <c r="AY115" s="143">
        <v>176</v>
      </c>
      <c r="AZ115" s="143">
        <v>720</v>
      </c>
    </row>
    <row r="116" spans="38:52">
      <c r="AL116" s="27">
        <f t="shared" si="80"/>
        <v>44774</v>
      </c>
      <c r="AM116" s="41" t="str">
        <f t="shared" si="78"/>
        <v>dp</v>
      </c>
      <c r="AN116" s="41">
        <f t="shared" si="81"/>
        <v>120</v>
      </c>
      <c r="AO116" s="461">
        <f t="shared" si="79"/>
        <v>141</v>
      </c>
      <c r="AP116" s="41">
        <f t="shared" si="82"/>
        <v>116</v>
      </c>
      <c r="AQ116" s="41" t="str">
        <f t="shared" si="84"/>
        <v>dl</v>
      </c>
      <c r="AS116" s="140">
        <v>44013</v>
      </c>
      <c r="AT116" s="143">
        <v>368</v>
      </c>
      <c r="AU116" s="143">
        <v>376</v>
      </c>
      <c r="AV116" s="143">
        <v>552</v>
      </c>
      <c r="AW116" s="143">
        <v>128</v>
      </c>
      <c r="AX116" s="143">
        <v>64</v>
      </c>
      <c r="AY116" s="143">
        <v>184</v>
      </c>
      <c r="AZ116" s="143">
        <v>744</v>
      </c>
    </row>
    <row r="117" spans="38:52">
      <c r="AL117" s="27">
        <f t="shared" si="80"/>
        <v>44805</v>
      </c>
      <c r="AM117" s="41" t="str">
        <f t="shared" si="78"/>
        <v>dq</v>
      </c>
      <c r="AN117" s="41">
        <f t="shared" si="81"/>
        <v>121</v>
      </c>
      <c r="AO117" s="461">
        <f t="shared" si="79"/>
        <v>142</v>
      </c>
      <c r="AP117" s="41">
        <f t="shared" si="82"/>
        <v>117</v>
      </c>
      <c r="AQ117" s="41" t="str">
        <f t="shared" si="84"/>
        <v>dm</v>
      </c>
      <c r="AS117" s="140">
        <v>44044</v>
      </c>
      <c r="AT117" s="143">
        <v>336</v>
      </c>
      <c r="AU117" s="143">
        <v>408</v>
      </c>
      <c r="AV117" s="143">
        <v>504</v>
      </c>
      <c r="AW117" s="143">
        <v>160</v>
      </c>
      <c r="AX117" s="143">
        <v>80</v>
      </c>
      <c r="AY117" s="143">
        <v>168</v>
      </c>
      <c r="AZ117" s="143">
        <v>744</v>
      </c>
    </row>
    <row r="118" spans="38:52">
      <c r="AL118" s="27">
        <f t="shared" si="80"/>
        <v>44835</v>
      </c>
      <c r="AM118" s="41" t="str">
        <f t="shared" si="78"/>
        <v>dr</v>
      </c>
      <c r="AN118" s="41">
        <f t="shared" si="81"/>
        <v>122</v>
      </c>
      <c r="AO118" s="461">
        <f t="shared" si="79"/>
        <v>143</v>
      </c>
      <c r="AP118" s="41">
        <f t="shared" si="82"/>
        <v>118</v>
      </c>
      <c r="AQ118" s="41" t="str">
        <f t="shared" si="84"/>
        <v>dn</v>
      </c>
      <c r="AS118" s="140">
        <v>44075</v>
      </c>
      <c r="AT118" s="143">
        <v>336</v>
      </c>
      <c r="AU118" s="143">
        <v>384</v>
      </c>
      <c r="AV118" s="143">
        <v>504</v>
      </c>
      <c r="AW118" s="143">
        <v>144</v>
      </c>
      <c r="AX118" s="143">
        <v>72</v>
      </c>
      <c r="AY118" s="143">
        <v>168</v>
      </c>
      <c r="AZ118" s="143">
        <v>720</v>
      </c>
    </row>
    <row r="119" spans="38:52">
      <c r="AL119" s="27">
        <f t="shared" si="80"/>
        <v>44866</v>
      </c>
      <c r="AM119" s="41" t="str">
        <f t="shared" si="78"/>
        <v>ds</v>
      </c>
      <c r="AN119" s="41">
        <f t="shared" si="81"/>
        <v>123</v>
      </c>
      <c r="AO119" s="461">
        <f t="shared" si="79"/>
        <v>144</v>
      </c>
      <c r="AP119" s="41">
        <f t="shared" si="82"/>
        <v>119</v>
      </c>
      <c r="AQ119" s="41" t="str">
        <f t="shared" si="84"/>
        <v>do</v>
      </c>
      <c r="AS119" s="140">
        <v>44105</v>
      </c>
      <c r="AT119" s="143">
        <v>352</v>
      </c>
      <c r="AU119" s="143">
        <v>392</v>
      </c>
      <c r="AV119" s="143">
        <v>528</v>
      </c>
      <c r="AW119" s="143">
        <v>144</v>
      </c>
      <c r="AX119" s="143">
        <v>72</v>
      </c>
      <c r="AY119" s="143">
        <v>176</v>
      </c>
      <c r="AZ119" s="143">
        <v>744</v>
      </c>
    </row>
    <row r="120" spans="38:52">
      <c r="AL120" s="27">
        <f t="shared" si="80"/>
        <v>44896</v>
      </c>
      <c r="AM120" s="41" t="str">
        <f t="shared" si="78"/>
        <v>dt</v>
      </c>
      <c r="AN120" s="41">
        <f t="shared" si="81"/>
        <v>124</v>
      </c>
      <c r="AO120" s="461">
        <f t="shared" si="79"/>
        <v>145</v>
      </c>
      <c r="AP120" s="41">
        <f t="shared" si="82"/>
        <v>120</v>
      </c>
      <c r="AQ120" s="41" t="str">
        <f t="shared" si="84"/>
        <v>dp</v>
      </c>
      <c r="AS120" s="140">
        <v>44136</v>
      </c>
      <c r="AT120" s="143">
        <v>320</v>
      </c>
      <c r="AU120" s="143">
        <v>400</v>
      </c>
      <c r="AV120" s="143">
        <v>480</v>
      </c>
      <c r="AW120" s="143">
        <v>160</v>
      </c>
      <c r="AX120" s="143">
        <v>80</v>
      </c>
      <c r="AY120" s="143">
        <v>160</v>
      </c>
      <c r="AZ120" s="143">
        <v>720</v>
      </c>
    </row>
    <row r="121" spans="38:52">
      <c r="AL121" s="27">
        <f t="shared" si="80"/>
        <v>44927</v>
      </c>
      <c r="AM121" s="41" t="str">
        <f t="shared" si="78"/>
        <v>du</v>
      </c>
      <c r="AN121" s="41">
        <f t="shared" si="81"/>
        <v>125</v>
      </c>
      <c r="AO121" s="461">
        <f t="shared" si="79"/>
        <v>146</v>
      </c>
      <c r="AP121" s="41">
        <f t="shared" si="82"/>
        <v>121</v>
      </c>
      <c r="AQ121" s="41" t="str">
        <f t="shared" si="84"/>
        <v>dq</v>
      </c>
      <c r="AS121" s="140">
        <v>44166</v>
      </c>
      <c r="AT121" s="143">
        <v>352</v>
      </c>
      <c r="AU121" s="143">
        <v>392</v>
      </c>
      <c r="AV121" s="143">
        <v>528</v>
      </c>
      <c r="AW121" s="143">
        <v>144</v>
      </c>
      <c r="AX121" s="143">
        <v>72</v>
      </c>
      <c r="AY121" s="143">
        <v>176</v>
      </c>
      <c r="AZ121" s="143">
        <v>744</v>
      </c>
    </row>
    <row r="122" spans="38:52">
      <c r="AL122" s="27">
        <f t="shared" si="80"/>
        <v>44958</v>
      </c>
      <c r="AM122" s="41" t="str">
        <f t="shared" si="78"/>
        <v>dv</v>
      </c>
      <c r="AN122" s="41">
        <f t="shared" si="81"/>
        <v>126</v>
      </c>
      <c r="AO122" s="461">
        <f t="shared" si="79"/>
        <v>147</v>
      </c>
      <c r="AP122" s="41">
        <f t="shared" si="82"/>
        <v>122</v>
      </c>
      <c r="AQ122" s="41" t="str">
        <f t="shared" si="84"/>
        <v>dr</v>
      </c>
      <c r="AS122" s="139">
        <v>44197</v>
      </c>
      <c r="AT122" s="142">
        <v>320</v>
      </c>
      <c r="AU122" s="142">
        <v>392</v>
      </c>
      <c r="AV122" s="142">
        <v>528</v>
      </c>
      <c r="AW122" s="142">
        <v>176</v>
      </c>
      <c r="AX122" s="142">
        <v>88</v>
      </c>
      <c r="AY122" s="142">
        <v>160</v>
      </c>
      <c r="AZ122" s="142">
        <v>744</v>
      </c>
    </row>
    <row r="123" spans="38:52">
      <c r="AL123" s="27">
        <f t="shared" si="80"/>
        <v>44986</v>
      </c>
      <c r="AM123" s="41" t="str">
        <f t="shared" si="78"/>
        <v>dw</v>
      </c>
      <c r="AN123" s="41">
        <f t="shared" si="81"/>
        <v>127</v>
      </c>
      <c r="AO123" s="461">
        <f t="shared" si="79"/>
        <v>148</v>
      </c>
      <c r="AP123" s="41">
        <f t="shared" si="82"/>
        <v>123</v>
      </c>
      <c r="AQ123" s="41" t="str">
        <f t="shared" si="84"/>
        <v>ds</v>
      </c>
      <c r="AS123" s="139">
        <v>44228</v>
      </c>
      <c r="AT123" s="142">
        <v>320</v>
      </c>
      <c r="AU123" s="142">
        <v>376</v>
      </c>
      <c r="AV123" s="142">
        <v>480</v>
      </c>
      <c r="AW123" s="142">
        <v>128</v>
      </c>
      <c r="AX123" s="142">
        <v>64</v>
      </c>
      <c r="AY123" s="142">
        <v>160</v>
      </c>
      <c r="AZ123" s="142">
        <v>672</v>
      </c>
    </row>
    <row r="124" spans="38:52">
      <c r="AL124" s="27">
        <f t="shared" si="80"/>
        <v>45017</v>
      </c>
      <c r="AM124" s="41" t="str">
        <f t="shared" si="78"/>
        <v>dx</v>
      </c>
      <c r="AN124" s="41">
        <f t="shared" si="81"/>
        <v>128</v>
      </c>
      <c r="AO124" s="461">
        <f t="shared" si="79"/>
        <v>149</v>
      </c>
      <c r="AP124" s="41">
        <f t="shared" si="82"/>
        <v>124</v>
      </c>
      <c r="AQ124" s="41" t="str">
        <f t="shared" si="84"/>
        <v>dt</v>
      </c>
      <c r="AS124" s="139">
        <v>44256</v>
      </c>
      <c r="AT124" s="142">
        <v>368</v>
      </c>
      <c r="AU124" s="142">
        <v>392</v>
      </c>
      <c r="AV124" s="142">
        <v>528</v>
      </c>
      <c r="AW124" s="142">
        <v>128</v>
      </c>
      <c r="AX124" s="142">
        <v>64</v>
      </c>
      <c r="AY124" s="142">
        <v>184</v>
      </c>
      <c r="AZ124" s="142">
        <v>744</v>
      </c>
    </row>
    <row r="125" spans="38:52">
      <c r="AL125" s="27">
        <f t="shared" si="80"/>
        <v>45047</v>
      </c>
      <c r="AM125" s="41" t="str">
        <f t="shared" si="78"/>
        <v>dy</v>
      </c>
      <c r="AN125" s="41">
        <f t="shared" si="81"/>
        <v>129</v>
      </c>
      <c r="AO125" s="461">
        <f t="shared" si="79"/>
        <v>150</v>
      </c>
      <c r="AP125" s="41">
        <f t="shared" si="82"/>
        <v>125</v>
      </c>
      <c r="AQ125" s="41" t="str">
        <f t="shared" si="84"/>
        <v>du</v>
      </c>
      <c r="AS125" s="139">
        <v>44287</v>
      </c>
      <c r="AT125" s="142">
        <v>352</v>
      </c>
      <c r="AU125" s="142">
        <v>368</v>
      </c>
      <c r="AV125" s="142">
        <v>528</v>
      </c>
      <c r="AW125" s="142">
        <v>128</v>
      </c>
      <c r="AX125" s="142">
        <v>64</v>
      </c>
      <c r="AY125" s="142">
        <v>176</v>
      </c>
      <c r="AZ125" s="142">
        <v>720</v>
      </c>
    </row>
    <row r="126" spans="38:52">
      <c r="AL126" s="27">
        <f t="shared" si="80"/>
        <v>45078</v>
      </c>
      <c r="AM126" s="41" t="str">
        <f t="shared" si="78"/>
        <v>dz</v>
      </c>
      <c r="AN126" s="41">
        <f t="shared" si="81"/>
        <v>130</v>
      </c>
      <c r="AO126" s="461">
        <f t="shared" si="79"/>
        <v>151</v>
      </c>
      <c r="AP126" s="41">
        <f t="shared" si="82"/>
        <v>126</v>
      </c>
      <c r="AQ126" s="41" t="str">
        <f t="shared" si="84"/>
        <v>dv</v>
      </c>
      <c r="AS126" s="139">
        <v>44317</v>
      </c>
      <c r="AT126" s="142">
        <v>320</v>
      </c>
      <c r="AU126" s="142">
        <v>424</v>
      </c>
      <c r="AV126" s="142">
        <v>480</v>
      </c>
      <c r="AW126" s="142">
        <v>176</v>
      </c>
      <c r="AX126" s="142">
        <v>88</v>
      </c>
      <c r="AY126" s="142">
        <v>160</v>
      </c>
      <c r="AZ126" s="142">
        <v>744</v>
      </c>
    </row>
    <row r="127" spans="38:52">
      <c r="AL127" s="27">
        <f t="shared" si="80"/>
        <v>45108</v>
      </c>
      <c r="AM127" s="41" t="str">
        <f t="shared" si="78"/>
        <v>ea</v>
      </c>
      <c r="AN127" s="41">
        <f t="shared" si="81"/>
        <v>131</v>
      </c>
      <c r="AO127" s="461">
        <f t="shared" si="79"/>
        <v>152</v>
      </c>
      <c r="AP127" s="41">
        <f t="shared" si="82"/>
        <v>127</v>
      </c>
      <c r="AQ127" s="41" t="str">
        <f t="shared" si="84"/>
        <v>dw</v>
      </c>
      <c r="AS127" s="139">
        <v>44348</v>
      </c>
      <c r="AT127" s="142">
        <v>352</v>
      </c>
      <c r="AU127" s="142">
        <v>368</v>
      </c>
      <c r="AV127" s="142">
        <v>528</v>
      </c>
      <c r="AW127" s="142">
        <v>128</v>
      </c>
      <c r="AX127" s="142">
        <v>64</v>
      </c>
      <c r="AY127" s="142">
        <v>176</v>
      </c>
      <c r="AZ127" s="142">
        <v>720</v>
      </c>
    </row>
    <row r="128" spans="38:52">
      <c r="AL128" s="27">
        <f t="shared" si="80"/>
        <v>45139</v>
      </c>
      <c r="AM128" s="41" t="str">
        <f t="shared" si="78"/>
        <v>eb</v>
      </c>
      <c r="AN128" s="41">
        <f t="shared" si="81"/>
        <v>132</v>
      </c>
      <c r="AO128" s="461">
        <f t="shared" si="79"/>
        <v>153</v>
      </c>
      <c r="AP128" s="41">
        <f t="shared" si="82"/>
        <v>128</v>
      </c>
      <c r="AQ128" s="41" t="str">
        <f>+"d"&amp;AQ24</f>
        <v>dx</v>
      </c>
      <c r="AS128" s="139">
        <v>44378</v>
      </c>
      <c r="AT128" s="142">
        <v>336</v>
      </c>
      <c r="AU128" s="142">
        <v>376</v>
      </c>
      <c r="AV128" s="142">
        <v>552</v>
      </c>
      <c r="AW128" s="142">
        <v>160</v>
      </c>
      <c r="AX128" s="142">
        <v>80</v>
      </c>
      <c r="AY128" s="142">
        <v>168</v>
      </c>
      <c r="AZ128" s="142">
        <v>744</v>
      </c>
    </row>
    <row r="129" spans="38:52">
      <c r="AL129" s="27">
        <f t="shared" si="80"/>
        <v>45170</v>
      </c>
      <c r="AM129" s="41" t="str">
        <f t="shared" si="78"/>
        <v>ec</v>
      </c>
      <c r="AN129" s="41">
        <f t="shared" si="81"/>
        <v>133</v>
      </c>
      <c r="AO129" s="461">
        <f t="shared" si="79"/>
        <v>154</v>
      </c>
      <c r="AP129" s="41">
        <f t="shared" si="82"/>
        <v>129</v>
      </c>
      <c r="AQ129" s="41" t="str">
        <f t="shared" si="84"/>
        <v>dy</v>
      </c>
      <c r="AS129" s="139">
        <v>44409</v>
      </c>
      <c r="AT129" s="142">
        <v>352</v>
      </c>
      <c r="AU129" s="142">
        <v>408</v>
      </c>
      <c r="AV129" s="142">
        <v>504</v>
      </c>
      <c r="AW129" s="142">
        <v>144</v>
      </c>
      <c r="AX129" s="142">
        <v>72</v>
      </c>
      <c r="AY129" s="142">
        <v>176</v>
      </c>
      <c r="AZ129" s="142">
        <v>744</v>
      </c>
    </row>
    <row r="130" spans="38:52">
      <c r="AL130" s="27">
        <f t="shared" si="80"/>
        <v>45200</v>
      </c>
      <c r="AM130" s="41" t="str">
        <f t="shared" ref="AM130:AM193" si="85">+VLOOKUP(AN130,$AP$1:$AQ$197,2,FALSE)</f>
        <v>ed</v>
      </c>
      <c r="AN130" s="41">
        <f t="shared" si="81"/>
        <v>134</v>
      </c>
      <c r="AO130" s="461">
        <f t="shared" ref="AO130:AO193" si="86">+MATCH(AL130,$AS$1:$AS$205,0)</f>
        <v>155</v>
      </c>
      <c r="AP130" s="41">
        <f t="shared" si="82"/>
        <v>130</v>
      </c>
      <c r="AQ130" s="41" t="str">
        <f t="shared" si="84"/>
        <v>dz</v>
      </c>
      <c r="AS130" s="139">
        <v>44440</v>
      </c>
      <c r="AT130" s="142">
        <v>336</v>
      </c>
      <c r="AU130" s="142">
        <v>384</v>
      </c>
      <c r="AV130" s="142">
        <v>504</v>
      </c>
      <c r="AW130" s="142">
        <v>144</v>
      </c>
      <c r="AX130" s="142">
        <v>72</v>
      </c>
      <c r="AY130" s="142">
        <v>168</v>
      </c>
      <c r="AZ130" s="142">
        <v>720</v>
      </c>
    </row>
    <row r="131" spans="38:52">
      <c r="AL131" s="27">
        <f t="shared" ref="AL131:AL194" si="87">+EDATE(AL130,1)</f>
        <v>45231</v>
      </c>
      <c r="AM131" s="41" t="str">
        <f t="shared" si="85"/>
        <v>ee</v>
      </c>
      <c r="AN131" s="41">
        <f t="shared" ref="AN131:AN194" si="88">+AN130+1</f>
        <v>135</v>
      </c>
      <c r="AO131" s="461">
        <f t="shared" si="86"/>
        <v>156</v>
      </c>
      <c r="AP131" s="41">
        <f t="shared" ref="AP131:AP194" si="89">+AP130+1</f>
        <v>131</v>
      </c>
      <c r="AQ131" s="41" t="str">
        <f>+"e"&amp;AQ1</f>
        <v>ea</v>
      </c>
      <c r="AS131" s="139">
        <v>44470</v>
      </c>
      <c r="AT131" s="142">
        <v>336</v>
      </c>
      <c r="AU131" s="142">
        <v>392</v>
      </c>
      <c r="AV131" s="142">
        <v>528</v>
      </c>
      <c r="AW131" s="142">
        <v>160</v>
      </c>
      <c r="AX131" s="142">
        <v>80</v>
      </c>
      <c r="AY131" s="142">
        <v>168</v>
      </c>
      <c r="AZ131" s="142">
        <v>744</v>
      </c>
    </row>
    <row r="132" spans="38:52">
      <c r="AL132" s="27">
        <f t="shared" si="87"/>
        <v>45261</v>
      </c>
      <c r="AM132" s="41" t="str">
        <f t="shared" si="85"/>
        <v>ef</v>
      </c>
      <c r="AN132" s="41">
        <f t="shared" si="88"/>
        <v>136</v>
      </c>
      <c r="AO132" s="461">
        <f t="shared" si="86"/>
        <v>157</v>
      </c>
      <c r="AP132" s="41">
        <f t="shared" si="89"/>
        <v>132</v>
      </c>
      <c r="AQ132" s="41" t="str">
        <f t="shared" ref="AQ132:AQ153" si="90">+"e"&amp;AQ2</f>
        <v>eb</v>
      </c>
      <c r="AS132" s="139">
        <v>44501</v>
      </c>
      <c r="AT132" s="142">
        <v>336</v>
      </c>
      <c r="AU132" s="142">
        <v>400</v>
      </c>
      <c r="AV132" s="142">
        <v>480</v>
      </c>
      <c r="AW132" s="142">
        <v>144</v>
      </c>
      <c r="AX132" s="142">
        <v>72</v>
      </c>
      <c r="AY132" s="142">
        <v>168</v>
      </c>
      <c r="AZ132" s="142">
        <v>720</v>
      </c>
    </row>
    <row r="133" spans="38:52">
      <c r="AL133" s="27">
        <f t="shared" si="87"/>
        <v>45292</v>
      </c>
      <c r="AM133" s="41" t="str">
        <f t="shared" si="85"/>
        <v>eg</v>
      </c>
      <c r="AN133" s="41">
        <f t="shared" si="88"/>
        <v>137</v>
      </c>
      <c r="AO133" s="461">
        <f t="shared" si="86"/>
        <v>158</v>
      </c>
      <c r="AP133" s="41">
        <f t="shared" si="89"/>
        <v>133</v>
      </c>
      <c r="AQ133" s="41" t="str">
        <f t="shared" si="90"/>
        <v>ec</v>
      </c>
      <c r="AS133" s="139">
        <v>44531</v>
      </c>
      <c r="AT133" s="142">
        <v>368</v>
      </c>
      <c r="AU133" s="142">
        <v>392</v>
      </c>
      <c r="AV133" s="142">
        <v>528</v>
      </c>
      <c r="AW133" s="142">
        <v>128</v>
      </c>
      <c r="AX133" s="142">
        <v>64</v>
      </c>
      <c r="AY133" s="142">
        <v>184</v>
      </c>
      <c r="AZ133" s="142">
        <v>744</v>
      </c>
    </row>
    <row r="134" spans="38:52">
      <c r="AL134" s="27">
        <f t="shared" si="87"/>
        <v>45323</v>
      </c>
      <c r="AM134" s="41" t="str">
        <f t="shared" si="85"/>
        <v>eh</v>
      </c>
      <c r="AN134" s="41">
        <f t="shared" si="88"/>
        <v>138</v>
      </c>
      <c r="AO134" s="461">
        <f t="shared" si="86"/>
        <v>159</v>
      </c>
      <c r="AP134" s="41">
        <f t="shared" si="89"/>
        <v>134</v>
      </c>
      <c r="AQ134" s="41" t="str">
        <f t="shared" si="90"/>
        <v>ed</v>
      </c>
      <c r="AS134" s="140">
        <v>44562</v>
      </c>
      <c r="AT134" s="143">
        <v>336</v>
      </c>
      <c r="AU134" s="143">
        <v>392</v>
      </c>
      <c r="AV134" s="143">
        <v>528</v>
      </c>
      <c r="AW134" s="143">
        <v>160</v>
      </c>
      <c r="AX134" s="143">
        <v>80</v>
      </c>
      <c r="AY134" s="143">
        <v>168</v>
      </c>
      <c r="AZ134" s="143">
        <v>744</v>
      </c>
    </row>
    <row r="135" spans="38:52">
      <c r="AL135" s="27">
        <f t="shared" si="87"/>
        <v>45352</v>
      </c>
      <c r="AM135" s="41" t="str">
        <f t="shared" si="85"/>
        <v>ei</v>
      </c>
      <c r="AN135" s="41">
        <f t="shared" si="88"/>
        <v>139</v>
      </c>
      <c r="AO135" s="461">
        <f t="shared" si="86"/>
        <v>160</v>
      </c>
      <c r="AP135" s="41">
        <f t="shared" si="89"/>
        <v>135</v>
      </c>
      <c r="AQ135" s="41" t="str">
        <f t="shared" si="90"/>
        <v>ee</v>
      </c>
      <c r="AS135" s="140">
        <v>44593</v>
      </c>
      <c r="AT135" s="143">
        <v>320</v>
      </c>
      <c r="AU135" s="143">
        <v>376</v>
      </c>
      <c r="AV135" s="143">
        <v>480</v>
      </c>
      <c r="AW135" s="143">
        <v>128</v>
      </c>
      <c r="AX135" s="143">
        <v>64</v>
      </c>
      <c r="AY135" s="143">
        <v>160</v>
      </c>
      <c r="AZ135" s="143">
        <v>672</v>
      </c>
    </row>
    <row r="136" spans="38:52">
      <c r="AL136" s="27">
        <f t="shared" si="87"/>
        <v>45383</v>
      </c>
      <c r="AM136" s="41" t="str">
        <f t="shared" si="85"/>
        <v>ej</v>
      </c>
      <c r="AN136" s="41">
        <f t="shared" si="88"/>
        <v>140</v>
      </c>
      <c r="AO136" s="461">
        <f t="shared" si="86"/>
        <v>161</v>
      </c>
      <c r="AP136" s="41">
        <f t="shared" si="89"/>
        <v>136</v>
      </c>
      <c r="AQ136" s="41" t="str">
        <f t="shared" si="90"/>
        <v>ef</v>
      </c>
      <c r="AS136" s="140">
        <v>44621</v>
      </c>
      <c r="AT136" s="143">
        <v>368</v>
      </c>
      <c r="AU136" s="143">
        <v>392</v>
      </c>
      <c r="AV136" s="143">
        <v>528</v>
      </c>
      <c r="AW136" s="143">
        <v>128</v>
      </c>
      <c r="AX136" s="143">
        <v>64</v>
      </c>
      <c r="AY136" s="143">
        <v>184</v>
      </c>
      <c r="AZ136" s="143">
        <v>744</v>
      </c>
    </row>
    <row r="137" spans="38:52">
      <c r="AL137" s="27">
        <f t="shared" si="87"/>
        <v>45413</v>
      </c>
      <c r="AM137" s="41" t="str">
        <f t="shared" si="85"/>
        <v>ek</v>
      </c>
      <c r="AN137" s="41">
        <f t="shared" si="88"/>
        <v>141</v>
      </c>
      <c r="AO137" s="461">
        <f t="shared" si="86"/>
        <v>162</v>
      </c>
      <c r="AP137" s="41">
        <f t="shared" si="89"/>
        <v>137</v>
      </c>
      <c r="AQ137" s="41" t="str">
        <f t="shared" si="90"/>
        <v>eg</v>
      </c>
      <c r="AS137" s="140">
        <v>44652</v>
      </c>
      <c r="AT137" s="143">
        <v>336</v>
      </c>
      <c r="AU137" s="143">
        <v>368</v>
      </c>
      <c r="AV137" s="143">
        <v>528</v>
      </c>
      <c r="AW137" s="143">
        <v>144</v>
      </c>
      <c r="AX137" s="143">
        <v>72</v>
      </c>
      <c r="AY137" s="143">
        <v>168</v>
      </c>
      <c r="AZ137" s="143">
        <v>720</v>
      </c>
    </row>
    <row r="138" spans="38:52">
      <c r="AL138" s="27">
        <f t="shared" si="87"/>
        <v>45444</v>
      </c>
      <c r="AM138" s="41" t="str">
        <f t="shared" si="85"/>
        <v>el</v>
      </c>
      <c r="AN138" s="41">
        <f t="shared" si="88"/>
        <v>142</v>
      </c>
      <c r="AO138" s="461">
        <f t="shared" si="86"/>
        <v>163</v>
      </c>
      <c r="AP138" s="41">
        <f t="shared" si="89"/>
        <v>138</v>
      </c>
      <c r="AQ138" s="41" t="str">
        <f t="shared" si="90"/>
        <v>eh</v>
      </c>
      <c r="AS138" s="140">
        <v>44682</v>
      </c>
      <c r="AT138" s="143">
        <v>336</v>
      </c>
      <c r="AU138" s="143">
        <v>424</v>
      </c>
      <c r="AV138" s="143">
        <v>480</v>
      </c>
      <c r="AW138" s="143">
        <v>160</v>
      </c>
      <c r="AX138" s="143">
        <v>80</v>
      </c>
      <c r="AY138" s="143">
        <v>168</v>
      </c>
      <c r="AZ138" s="143">
        <v>744</v>
      </c>
    </row>
    <row r="139" spans="38:52">
      <c r="AL139" s="27">
        <f t="shared" si="87"/>
        <v>45474</v>
      </c>
      <c r="AM139" s="41" t="str">
        <f t="shared" si="85"/>
        <v>em</v>
      </c>
      <c r="AN139" s="41">
        <f t="shared" si="88"/>
        <v>143</v>
      </c>
      <c r="AO139" s="461">
        <f t="shared" si="86"/>
        <v>164</v>
      </c>
      <c r="AP139" s="41">
        <f t="shared" si="89"/>
        <v>139</v>
      </c>
      <c r="AQ139" s="41" t="str">
        <f t="shared" si="90"/>
        <v>ei</v>
      </c>
      <c r="AS139" s="140">
        <v>44713</v>
      </c>
      <c r="AT139" s="143">
        <v>352</v>
      </c>
      <c r="AU139" s="143">
        <v>368</v>
      </c>
      <c r="AV139" s="143">
        <v>528</v>
      </c>
      <c r="AW139" s="143">
        <v>128</v>
      </c>
      <c r="AX139" s="143">
        <v>64</v>
      </c>
      <c r="AY139" s="143">
        <v>176</v>
      </c>
      <c r="AZ139" s="143">
        <v>720</v>
      </c>
    </row>
    <row r="140" spans="38:52">
      <c r="AL140" s="27">
        <f t="shared" si="87"/>
        <v>45505</v>
      </c>
      <c r="AM140" s="41" t="str">
        <f t="shared" si="85"/>
        <v>en</v>
      </c>
      <c r="AN140" s="41">
        <f t="shared" si="88"/>
        <v>144</v>
      </c>
      <c r="AO140" s="461">
        <f t="shared" si="86"/>
        <v>165</v>
      </c>
      <c r="AP140" s="41">
        <f t="shared" si="89"/>
        <v>140</v>
      </c>
      <c r="AQ140" s="41" t="str">
        <f t="shared" si="90"/>
        <v>ej</v>
      </c>
      <c r="AS140" s="140">
        <v>44743</v>
      </c>
      <c r="AT140" s="143">
        <v>320</v>
      </c>
      <c r="AU140" s="143">
        <v>376</v>
      </c>
      <c r="AV140" s="143">
        <v>552</v>
      </c>
      <c r="AW140" s="143">
        <v>176</v>
      </c>
      <c r="AX140" s="143">
        <v>88</v>
      </c>
      <c r="AY140" s="143">
        <v>160</v>
      </c>
      <c r="AZ140" s="143">
        <v>744</v>
      </c>
    </row>
    <row r="141" spans="38:52">
      <c r="AL141" s="27">
        <f t="shared" si="87"/>
        <v>45536</v>
      </c>
      <c r="AM141" s="41" t="str">
        <f t="shared" si="85"/>
        <v>eo</v>
      </c>
      <c r="AN141" s="41">
        <f t="shared" si="88"/>
        <v>145</v>
      </c>
      <c r="AO141" s="461">
        <f t="shared" si="86"/>
        <v>166</v>
      </c>
      <c r="AP141" s="41">
        <f t="shared" si="89"/>
        <v>141</v>
      </c>
      <c r="AQ141" s="41" t="str">
        <f t="shared" si="90"/>
        <v>ek</v>
      </c>
      <c r="AS141" s="140">
        <v>44774</v>
      </c>
      <c r="AT141" s="143">
        <v>368</v>
      </c>
      <c r="AU141" s="143">
        <v>408</v>
      </c>
      <c r="AV141" s="143">
        <v>504</v>
      </c>
      <c r="AW141" s="143">
        <v>128</v>
      </c>
      <c r="AX141" s="143">
        <v>64</v>
      </c>
      <c r="AY141" s="143">
        <v>184</v>
      </c>
      <c r="AZ141" s="143">
        <v>744</v>
      </c>
    </row>
    <row r="142" spans="38:52">
      <c r="AL142" s="27">
        <f t="shared" si="87"/>
        <v>45566</v>
      </c>
      <c r="AM142" s="41" t="str">
        <f t="shared" si="85"/>
        <v>ep</v>
      </c>
      <c r="AN142" s="41">
        <f t="shared" si="88"/>
        <v>146</v>
      </c>
      <c r="AO142" s="461">
        <f t="shared" si="86"/>
        <v>167</v>
      </c>
      <c r="AP142" s="41">
        <f t="shared" si="89"/>
        <v>142</v>
      </c>
      <c r="AQ142" s="41" t="str">
        <f t="shared" si="90"/>
        <v>el</v>
      </c>
      <c r="AS142" s="140">
        <v>44805</v>
      </c>
      <c r="AT142" s="143">
        <v>336</v>
      </c>
      <c r="AU142" s="143">
        <v>384</v>
      </c>
      <c r="AV142" s="143">
        <v>504</v>
      </c>
      <c r="AW142" s="143">
        <v>144</v>
      </c>
      <c r="AX142" s="143">
        <v>72</v>
      </c>
      <c r="AY142" s="143">
        <v>168</v>
      </c>
      <c r="AZ142" s="143">
        <v>720</v>
      </c>
    </row>
    <row r="143" spans="38:52">
      <c r="AL143" s="27">
        <f t="shared" si="87"/>
        <v>45597</v>
      </c>
      <c r="AM143" s="41" t="str">
        <f t="shared" si="85"/>
        <v>eq</v>
      </c>
      <c r="AN143" s="41">
        <f t="shared" si="88"/>
        <v>147</v>
      </c>
      <c r="AO143" s="461">
        <f t="shared" si="86"/>
        <v>168</v>
      </c>
      <c r="AP143" s="41">
        <f t="shared" si="89"/>
        <v>143</v>
      </c>
      <c r="AQ143" s="41" t="str">
        <f t="shared" si="90"/>
        <v>em</v>
      </c>
      <c r="AS143" s="140">
        <v>44835</v>
      </c>
      <c r="AT143" s="143">
        <v>336</v>
      </c>
      <c r="AU143" s="143">
        <v>392</v>
      </c>
      <c r="AV143" s="143">
        <v>528</v>
      </c>
      <c r="AW143" s="143">
        <v>160</v>
      </c>
      <c r="AX143" s="143">
        <v>80</v>
      </c>
      <c r="AY143" s="143">
        <v>168</v>
      </c>
      <c r="AZ143" s="143">
        <v>744</v>
      </c>
    </row>
    <row r="144" spans="38:52">
      <c r="AL144" s="27">
        <f t="shared" si="87"/>
        <v>45627</v>
      </c>
      <c r="AM144" s="41" t="str">
        <f t="shared" si="85"/>
        <v>er</v>
      </c>
      <c r="AN144" s="41">
        <f t="shared" si="88"/>
        <v>148</v>
      </c>
      <c r="AO144" s="461">
        <f t="shared" si="86"/>
        <v>169</v>
      </c>
      <c r="AP144" s="41">
        <f t="shared" si="89"/>
        <v>144</v>
      </c>
      <c r="AQ144" s="41" t="str">
        <f t="shared" si="90"/>
        <v>en</v>
      </c>
      <c r="AS144" s="140">
        <v>44866</v>
      </c>
      <c r="AT144" s="143">
        <v>336</v>
      </c>
      <c r="AU144" s="143">
        <v>400</v>
      </c>
      <c r="AV144" s="143">
        <v>480</v>
      </c>
      <c r="AW144" s="143">
        <v>144</v>
      </c>
      <c r="AX144" s="143">
        <v>72</v>
      </c>
      <c r="AY144" s="143">
        <v>168</v>
      </c>
      <c r="AZ144" s="143">
        <v>720</v>
      </c>
    </row>
    <row r="145" spans="38:52">
      <c r="AL145" s="27">
        <f t="shared" si="87"/>
        <v>45658</v>
      </c>
      <c r="AM145" s="41" t="str">
        <f t="shared" si="85"/>
        <v>es</v>
      </c>
      <c r="AN145" s="41">
        <f t="shared" si="88"/>
        <v>149</v>
      </c>
      <c r="AO145" s="461">
        <f t="shared" si="86"/>
        <v>170</v>
      </c>
      <c r="AP145" s="41">
        <f t="shared" si="89"/>
        <v>145</v>
      </c>
      <c r="AQ145" s="41" t="str">
        <f t="shared" si="90"/>
        <v>eo</v>
      </c>
      <c r="AS145" s="140">
        <v>44896</v>
      </c>
      <c r="AT145" s="143">
        <v>336</v>
      </c>
      <c r="AU145" s="143">
        <v>392</v>
      </c>
      <c r="AV145" s="143">
        <v>528</v>
      </c>
      <c r="AW145" s="143">
        <v>160</v>
      </c>
      <c r="AX145" s="143">
        <v>80</v>
      </c>
      <c r="AY145" s="143">
        <v>168</v>
      </c>
      <c r="AZ145" s="143">
        <v>744</v>
      </c>
    </row>
    <row r="146" spans="38:52">
      <c r="AL146" s="27">
        <f t="shared" si="87"/>
        <v>45689</v>
      </c>
      <c r="AM146" s="41" t="str">
        <f t="shared" si="85"/>
        <v>et</v>
      </c>
      <c r="AN146" s="41">
        <f t="shared" si="88"/>
        <v>150</v>
      </c>
      <c r="AO146" s="461">
        <f t="shared" si="86"/>
        <v>171</v>
      </c>
      <c r="AP146" s="41">
        <f t="shared" si="89"/>
        <v>146</v>
      </c>
      <c r="AQ146" s="41" t="str">
        <f t="shared" si="90"/>
        <v>ep</v>
      </c>
      <c r="AS146" s="139">
        <v>44927</v>
      </c>
      <c r="AT146" s="142">
        <v>336</v>
      </c>
      <c r="AU146" s="142">
        <v>392</v>
      </c>
      <c r="AV146" s="142">
        <v>528</v>
      </c>
      <c r="AW146" s="142">
        <v>160</v>
      </c>
      <c r="AX146" s="142">
        <v>80</v>
      </c>
      <c r="AY146" s="142">
        <v>168</v>
      </c>
      <c r="AZ146" s="142">
        <v>744</v>
      </c>
    </row>
    <row r="147" spans="38:52">
      <c r="AL147" s="27">
        <f t="shared" si="87"/>
        <v>45717</v>
      </c>
      <c r="AM147" s="41" t="str">
        <f t="shared" si="85"/>
        <v>eu</v>
      </c>
      <c r="AN147" s="41">
        <f t="shared" si="88"/>
        <v>151</v>
      </c>
      <c r="AO147" s="461">
        <f t="shared" si="86"/>
        <v>172</v>
      </c>
      <c r="AP147" s="41">
        <f t="shared" si="89"/>
        <v>147</v>
      </c>
      <c r="AQ147" s="41" t="str">
        <f t="shared" si="90"/>
        <v>eq</v>
      </c>
      <c r="AS147" s="139">
        <v>44958</v>
      </c>
      <c r="AT147" s="142">
        <v>320</v>
      </c>
      <c r="AU147" s="142">
        <v>376</v>
      </c>
      <c r="AV147" s="142">
        <v>480</v>
      </c>
      <c r="AW147" s="142">
        <v>128</v>
      </c>
      <c r="AX147" s="142">
        <v>64</v>
      </c>
      <c r="AY147" s="142">
        <v>160</v>
      </c>
      <c r="AZ147" s="142">
        <v>672</v>
      </c>
    </row>
    <row r="148" spans="38:52">
      <c r="AL148" s="27">
        <f t="shared" si="87"/>
        <v>45748</v>
      </c>
      <c r="AM148" s="41" t="str">
        <f t="shared" si="85"/>
        <v>ev</v>
      </c>
      <c r="AN148" s="41">
        <f t="shared" si="88"/>
        <v>152</v>
      </c>
      <c r="AO148" s="461">
        <f t="shared" si="86"/>
        <v>173</v>
      </c>
      <c r="AP148" s="41">
        <f t="shared" si="89"/>
        <v>148</v>
      </c>
      <c r="AQ148" s="41" t="str">
        <f t="shared" si="90"/>
        <v>er</v>
      </c>
      <c r="AS148" s="139">
        <v>44986</v>
      </c>
      <c r="AT148" s="142">
        <v>368</v>
      </c>
      <c r="AU148" s="142">
        <v>392</v>
      </c>
      <c r="AV148" s="142">
        <v>528</v>
      </c>
      <c r="AW148" s="142">
        <v>128</v>
      </c>
      <c r="AX148" s="142">
        <v>64</v>
      </c>
      <c r="AY148" s="142">
        <v>184</v>
      </c>
      <c r="AZ148" s="142">
        <v>744</v>
      </c>
    </row>
    <row r="149" spans="38:52">
      <c r="AL149" s="27">
        <f t="shared" si="87"/>
        <v>45778</v>
      </c>
      <c r="AM149" s="41" t="str">
        <f t="shared" si="85"/>
        <v>ew</v>
      </c>
      <c r="AN149" s="41">
        <f t="shared" si="88"/>
        <v>153</v>
      </c>
      <c r="AO149" s="461">
        <f t="shared" si="86"/>
        <v>174</v>
      </c>
      <c r="AP149" s="41">
        <f t="shared" si="89"/>
        <v>149</v>
      </c>
      <c r="AQ149" s="41" t="str">
        <f t="shared" si="90"/>
        <v>es</v>
      </c>
      <c r="AS149" s="139">
        <v>45017</v>
      </c>
      <c r="AT149" s="142">
        <v>320</v>
      </c>
      <c r="AU149" s="142">
        <v>368</v>
      </c>
      <c r="AV149" s="142">
        <v>528</v>
      </c>
      <c r="AW149" s="142">
        <v>160</v>
      </c>
      <c r="AX149" s="142">
        <v>80</v>
      </c>
      <c r="AY149" s="142">
        <v>160</v>
      </c>
      <c r="AZ149" s="142">
        <v>720</v>
      </c>
    </row>
    <row r="150" spans="38:52">
      <c r="AL150" s="27">
        <f t="shared" si="87"/>
        <v>45809</v>
      </c>
      <c r="AM150" s="41" t="str">
        <f t="shared" si="85"/>
        <v>ex</v>
      </c>
      <c r="AN150" s="41">
        <f t="shared" si="88"/>
        <v>154</v>
      </c>
      <c r="AO150" s="461">
        <f t="shared" si="86"/>
        <v>175</v>
      </c>
      <c r="AP150" s="41">
        <f t="shared" si="89"/>
        <v>150</v>
      </c>
      <c r="AQ150" s="41" t="str">
        <f t="shared" si="90"/>
        <v>et</v>
      </c>
      <c r="AS150" s="139">
        <v>45047</v>
      </c>
      <c r="AT150" s="142">
        <v>352</v>
      </c>
      <c r="AU150" s="142">
        <v>424</v>
      </c>
      <c r="AV150" s="142">
        <v>480</v>
      </c>
      <c r="AW150" s="142">
        <v>144</v>
      </c>
      <c r="AX150" s="142">
        <v>72</v>
      </c>
      <c r="AY150" s="142">
        <v>176</v>
      </c>
      <c r="AZ150" s="142">
        <v>744</v>
      </c>
    </row>
    <row r="151" spans="38:52">
      <c r="AL151" s="27">
        <f t="shared" si="87"/>
        <v>45839</v>
      </c>
      <c r="AM151" s="41" t="str">
        <f t="shared" si="85"/>
        <v>ey</v>
      </c>
      <c r="AN151" s="41">
        <f t="shared" si="88"/>
        <v>155</v>
      </c>
      <c r="AO151" s="461">
        <f t="shared" si="86"/>
        <v>176</v>
      </c>
      <c r="AP151" s="41">
        <f t="shared" si="89"/>
        <v>151</v>
      </c>
      <c r="AQ151" s="41" t="str">
        <f t="shared" si="90"/>
        <v>eu</v>
      </c>
      <c r="AS151" s="139">
        <v>45078</v>
      </c>
      <c r="AT151" s="142">
        <v>352</v>
      </c>
      <c r="AU151" s="142">
        <v>368</v>
      </c>
      <c r="AV151" s="142">
        <v>528</v>
      </c>
      <c r="AW151" s="142">
        <v>128</v>
      </c>
      <c r="AX151" s="142">
        <v>64</v>
      </c>
      <c r="AY151" s="142">
        <v>176</v>
      </c>
      <c r="AZ151" s="142">
        <v>720</v>
      </c>
    </row>
    <row r="152" spans="38:52">
      <c r="AL152" s="27">
        <f t="shared" si="87"/>
        <v>45870</v>
      </c>
      <c r="AM152" s="41" t="str">
        <f t="shared" si="85"/>
        <v>ez</v>
      </c>
      <c r="AN152" s="41">
        <f t="shared" si="88"/>
        <v>156</v>
      </c>
      <c r="AO152" s="461">
        <f t="shared" si="86"/>
        <v>177</v>
      </c>
      <c r="AP152" s="41">
        <f t="shared" si="89"/>
        <v>152</v>
      </c>
      <c r="AQ152" s="41" t="str">
        <f t="shared" si="90"/>
        <v>ev</v>
      </c>
      <c r="AS152" s="139">
        <v>45108</v>
      </c>
      <c r="AT152" s="142">
        <v>320</v>
      </c>
      <c r="AU152" s="142">
        <v>376</v>
      </c>
      <c r="AV152" s="142">
        <v>552</v>
      </c>
      <c r="AW152" s="142">
        <v>176</v>
      </c>
      <c r="AX152" s="142">
        <v>88</v>
      </c>
      <c r="AY152" s="142">
        <v>160</v>
      </c>
      <c r="AZ152" s="142">
        <v>744</v>
      </c>
    </row>
    <row r="153" spans="38:52">
      <c r="AL153" s="27">
        <f t="shared" si="87"/>
        <v>45901</v>
      </c>
      <c r="AM153" s="41" t="str">
        <f t="shared" si="85"/>
        <v>fa</v>
      </c>
      <c r="AN153" s="41">
        <f t="shared" si="88"/>
        <v>157</v>
      </c>
      <c r="AO153" s="461">
        <f t="shared" si="86"/>
        <v>178</v>
      </c>
      <c r="AP153" s="41">
        <f t="shared" si="89"/>
        <v>153</v>
      </c>
      <c r="AQ153" s="41" t="str">
        <f t="shared" si="90"/>
        <v>ew</v>
      </c>
      <c r="AS153" s="139">
        <v>45139</v>
      </c>
      <c r="AT153" s="142">
        <v>368</v>
      </c>
      <c r="AU153" s="142">
        <v>408</v>
      </c>
      <c r="AV153" s="142">
        <v>504</v>
      </c>
      <c r="AW153" s="142">
        <v>128</v>
      </c>
      <c r="AX153" s="142">
        <v>64</v>
      </c>
      <c r="AY153" s="142">
        <v>184</v>
      </c>
      <c r="AZ153" s="142">
        <v>744</v>
      </c>
    </row>
    <row r="154" spans="38:52">
      <c r="AL154" s="27">
        <f t="shared" si="87"/>
        <v>45931</v>
      </c>
      <c r="AM154" s="41" t="str">
        <f t="shared" si="85"/>
        <v>fb</v>
      </c>
      <c r="AN154" s="41">
        <f t="shared" si="88"/>
        <v>158</v>
      </c>
      <c r="AO154" s="461">
        <f t="shared" si="86"/>
        <v>179</v>
      </c>
      <c r="AP154" s="41">
        <f t="shared" si="89"/>
        <v>154</v>
      </c>
      <c r="AQ154" s="41" t="str">
        <f>+"e"&amp;AQ24</f>
        <v>ex</v>
      </c>
      <c r="AS154" s="139">
        <v>45170</v>
      </c>
      <c r="AT154" s="142">
        <v>320</v>
      </c>
      <c r="AU154" s="142">
        <v>384</v>
      </c>
      <c r="AV154" s="142">
        <v>504</v>
      </c>
      <c r="AW154" s="142">
        <v>160</v>
      </c>
      <c r="AX154" s="142">
        <v>80</v>
      </c>
      <c r="AY154" s="142">
        <v>160</v>
      </c>
      <c r="AZ154" s="142">
        <v>720</v>
      </c>
    </row>
    <row r="155" spans="38:52">
      <c r="AL155" s="27">
        <f t="shared" si="87"/>
        <v>45962</v>
      </c>
      <c r="AM155" s="41" t="str">
        <f t="shared" si="85"/>
        <v>fc</v>
      </c>
      <c r="AN155" s="41">
        <f t="shared" si="88"/>
        <v>159</v>
      </c>
      <c r="AO155" s="461">
        <f t="shared" si="86"/>
        <v>180</v>
      </c>
      <c r="AP155" s="41">
        <f t="shared" si="89"/>
        <v>155</v>
      </c>
      <c r="AQ155" s="41" t="str">
        <f>+"e"&amp;AQ25</f>
        <v>ey</v>
      </c>
      <c r="AS155" s="139">
        <v>45200</v>
      </c>
      <c r="AT155" s="142">
        <v>352</v>
      </c>
      <c r="AU155" s="142">
        <v>392</v>
      </c>
      <c r="AV155" s="142">
        <v>528</v>
      </c>
      <c r="AW155" s="142">
        <v>144</v>
      </c>
      <c r="AX155" s="142">
        <v>72</v>
      </c>
      <c r="AY155" s="142">
        <v>176</v>
      </c>
      <c r="AZ155" s="142">
        <v>744</v>
      </c>
    </row>
    <row r="156" spans="38:52">
      <c r="AL156" s="27">
        <f t="shared" si="87"/>
        <v>45992</v>
      </c>
      <c r="AM156" s="41" t="str">
        <f t="shared" si="85"/>
        <v>fd</v>
      </c>
      <c r="AN156" s="41">
        <f t="shared" si="88"/>
        <v>160</v>
      </c>
      <c r="AO156" s="461">
        <f t="shared" si="86"/>
        <v>181</v>
      </c>
      <c r="AP156" s="41">
        <f t="shared" si="89"/>
        <v>156</v>
      </c>
      <c r="AQ156" s="41" t="str">
        <f t="shared" ref="AQ156" si="91">+"e"&amp;AQ26</f>
        <v>ez</v>
      </c>
      <c r="AS156" s="139">
        <v>45231</v>
      </c>
      <c r="AT156" s="142">
        <v>336</v>
      </c>
      <c r="AU156" s="142">
        <v>400</v>
      </c>
      <c r="AV156" s="142">
        <v>480</v>
      </c>
      <c r="AW156" s="142">
        <v>144</v>
      </c>
      <c r="AX156" s="142">
        <v>72</v>
      </c>
      <c r="AY156" s="142">
        <v>168</v>
      </c>
      <c r="AZ156" s="142">
        <v>720</v>
      </c>
    </row>
    <row r="157" spans="38:52">
      <c r="AL157" s="27">
        <f t="shared" si="87"/>
        <v>46023</v>
      </c>
      <c r="AM157" s="41" t="str">
        <f t="shared" si="85"/>
        <v>fe</v>
      </c>
      <c r="AN157" s="41">
        <f t="shared" si="88"/>
        <v>161</v>
      </c>
      <c r="AO157" s="461">
        <f t="shared" si="86"/>
        <v>182</v>
      </c>
      <c r="AP157" s="41">
        <f t="shared" si="89"/>
        <v>157</v>
      </c>
      <c r="AQ157" s="41" t="str">
        <f>+"f"&amp;AQ1</f>
        <v>fa</v>
      </c>
      <c r="AS157" s="139">
        <v>45261</v>
      </c>
      <c r="AT157" s="142">
        <v>320</v>
      </c>
      <c r="AU157" s="142">
        <v>392</v>
      </c>
      <c r="AV157" s="142">
        <v>528</v>
      </c>
      <c r="AW157" s="142">
        <v>176</v>
      </c>
      <c r="AX157" s="142">
        <v>88</v>
      </c>
      <c r="AY157" s="142">
        <v>160</v>
      </c>
      <c r="AZ157" s="142">
        <v>744</v>
      </c>
    </row>
    <row r="158" spans="38:52">
      <c r="AL158" s="27">
        <f t="shared" si="87"/>
        <v>46054</v>
      </c>
      <c r="AM158" s="41" t="str">
        <f t="shared" si="85"/>
        <v>ff</v>
      </c>
      <c r="AN158" s="41">
        <f t="shared" si="88"/>
        <v>162</v>
      </c>
      <c r="AO158" s="461">
        <f t="shared" si="86"/>
        <v>183</v>
      </c>
      <c r="AP158" s="41">
        <f t="shared" si="89"/>
        <v>158</v>
      </c>
      <c r="AQ158" s="41" t="str">
        <f t="shared" ref="AQ158:AQ182" si="92">+"f"&amp;AQ2</f>
        <v>fb</v>
      </c>
      <c r="AS158" s="140">
        <v>45292</v>
      </c>
      <c r="AT158" s="143">
        <v>352</v>
      </c>
      <c r="AU158" s="143">
        <v>392</v>
      </c>
      <c r="AV158" s="143">
        <v>528</v>
      </c>
      <c r="AW158" s="143">
        <v>144</v>
      </c>
      <c r="AX158" s="143">
        <v>72</v>
      </c>
      <c r="AY158" s="143">
        <v>176</v>
      </c>
      <c r="AZ158" s="143">
        <v>744</v>
      </c>
    </row>
    <row r="159" spans="38:52">
      <c r="AL159" s="27">
        <f t="shared" si="87"/>
        <v>46082</v>
      </c>
      <c r="AM159" s="41" t="str">
        <f t="shared" si="85"/>
        <v>fg</v>
      </c>
      <c r="AN159" s="41">
        <f t="shared" si="88"/>
        <v>163</v>
      </c>
      <c r="AO159" s="461">
        <f t="shared" si="86"/>
        <v>184</v>
      </c>
      <c r="AP159" s="41">
        <f t="shared" si="89"/>
        <v>159</v>
      </c>
      <c r="AQ159" s="41" t="str">
        <f t="shared" si="92"/>
        <v>fc</v>
      </c>
      <c r="AS159" s="140">
        <v>45323</v>
      </c>
      <c r="AT159" s="143">
        <v>336</v>
      </c>
      <c r="AU159" s="143">
        <v>376</v>
      </c>
      <c r="AV159" s="143">
        <v>480</v>
      </c>
      <c r="AW159" s="143">
        <v>128</v>
      </c>
      <c r="AX159" s="143">
        <v>64</v>
      </c>
      <c r="AY159" s="143">
        <v>168</v>
      </c>
      <c r="AZ159" s="143">
        <v>696</v>
      </c>
    </row>
    <row r="160" spans="38:52">
      <c r="AL160" s="27">
        <f t="shared" si="87"/>
        <v>46113</v>
      </c>
      <c r="AM160" s="41" t="str">
        <f t="shared" si="85"/>
        <v>fh</v>
      </c>
      <c r="AN160" s="41">
        <f t="shared" si="88"/>
        <v>164</v>
      </c>
      <c r="AO160" s="461">
        <f t="shared" si="86"/>
        <v>185</v>
      </c>
      <c r="AP160" s="41">
        <f t="shared" si="89"/>
        <v>160</v>
      </c>
      <c r="AQ160" s="41" t="str">
        <f t="shared" si="92"/>
        <v>fd</v>
      </c>
      <c r="AS160" s="140">
        <v>45352</v>
      </c>
      <c r="AT160" s="143">
        <v>336</v>
      </c>
      <c r="AU160" s="143">
        <v>392</v>
      </c>
      <c r="AV160" s="143">
        <v>528</v>
      </c>
      <c r="AW160" s="143">
        <v>160</v>
      </c>
      <c r="AX160" s="143">
        <v>80</v>
      </c>
      <c r="AY160" s="143">
        <v>168</v>
      </c>
      <c r="AZ160" s="143">
        <v>744</v>
      </c>
    </row>
    <row r="161" spans="38:52">
      <c r="AL161" s="27">
        <f t="shared" si="87"/>
        <v>46143</v>
      </c>
      <c r="AM161" s="41" t="str">
        <f t="shared" si="85"/>
        <v>fi</v>
      </c>
      <c r="AN161" s="41">
        <f t="shared" si="88"/>
        <v>165</v>
      </c>
      <c r="AO161" s="461">
        <f t="shared" si="86"/>
        <v>186</v>
      </c>
      <c r="AP161" s="41">
        <f t="shared" si="89"/>
        <v>161</v>
      </c>
      <c r="AQ161" s="41" t="str">
        <f t="shared" si="92"/>
        <v>fe</v>
      </c>
      <c r="AS161" s="140">
        <v>45383</v>
      </c>
      <c r="AT161" s="143">
        <v>352</v>
      </c>
      <c r="AU161" s="143">
        <v>368</v>
      </c>
      <c r="AV161" s="143">
        <v>528</v>
      </c>
      <c r="AW161" s="143">
        <v>128</v>
      </c>
      <c r="AX161" s="143">
        <v>64</v>
      </c>
      <c r="AY161" s="143">
        <v>176</v>
      </c>
      <c r="AZ161" s="143">
        <v>720</v>
      </c>
    </row>
    <row r="162" spans="38:52">
      <c r="AL162" s="27">
        <f t="shared" si="87"/>
        <v>46174</v>
      </c>
      <c r="AM162" s="41" t="str">
        <f t="shared" si="85"/>
        <v>fj</v>
      </c>
      <c r="AN162" s="41">
        <f t="shared" si="88"/>
        <v>166</v>
      </c>
      <c r="AO162" s="461">
        <f t="shared" si="86"/>
        <v>187</v>
      </c>
      <c r="AP162" s="41">
        <f t="shared" si="89"/>
        <v>162</v>
      </c>
      <c r="AQ162" s="41" t="str">
        <f t="shared" si="92"/>
        <v>ff</v>
      </c>
      <c r="AS162" s="140">
        <v>45413</v>
      </c>
      <c r="AT162" s="143">
        <v>352</v>
      </c>
      <c r="AU162" s="143">
        <v>424</v>
      </c>
      <c r="AV162" s="143">
        <v>480</v>
      </c>
      <c r="AW162" s="143">
        <v>144</v>
      </c>
      <c r="AX162" s="143">
        <v>72</v>
      </c>
      <c r="AY162" s="143">
        <v>176</v>
      </c>
      <c r="AZ162" s="143">
        <v>744</v>
      </c>
    </row>
    <row r="163" spans="38:52">
      <c r="AL163" s="27">
        <f t="shared" si="87"/>
        <v>46204</v>
      </c>
      <c r="AM163" s="41" t="str">
        <f t="shared" si="85"/>
        <v>fk</v>
      </c>
      <c r="AN163" s="41">
        <f t="shared" si="88"/>
        <v>167</v>
      </c>
      <c r="AO163" s="461">
        <f t="shared" si="86"/>
        <v>188</v>
      </c>
      <c r="AP163" s="41">
        <f t="shared" si="89"/>
        <v>163</v>
      </c>
      <c r="AQ163" s="41" t="str">
        <f t="shared" si="92"/>
        <v>fg</v>
      </c>
      <c r="AS163" s="140">
        <v>45444</v>
      </c>
      <c r="AT163" s="143">
        <v>320</v>
      </c>
      <c r="AU163" s="143">
        <v>368</v>
      </c>
      <c r="AV163" s="143">
        <v>528</v>
      </c>
      <c r="AW163" s="143">
        <v>160</v>
      </c>
      <c r="AX163" s="143">
        <v>80</v>
      </c>
      <c r="AY163" s="143">
        <v>160</v>
      </c>
      <c r="AZ163" s="143">
        <v>720</v>
      </c>
    </row>
    <row r="164" spans="38:52">
      <c r="AL164" s="27">
        <f t="shared" si="87"/>
        <v>46235</v>
      </c>
      <c r="AM164" s="41" t="str">
        <f t="shared" si="85"/>
        <v>fl</v>
      </c>
      <c r="AN164" s="41">
        <f t="shared" si="88"/>
        <v>168</v>
      </c>
      <c r="AO164" s="461">
        <f t="shared" si="86"/>
        <v>189</v>
      </c>
      <c r="AP164" s="41">
        <f t="shared" si="89"/>
        <v>164</v>
      </c>
      <c r="AQ164" s="41" t="str">
        <f t="shared" si="92"/>
        <v>fh</v>
      </c>
      <c r="AS164" s="140">
        <v>45474</v>
      </c>
      <c r="AT164" s="143">
        <v>352</v>
      </c>
      <c r="AU164" s="143">
        <v>376</v>
      </c>
      <c r="AV164" s="143">
        <v>552</v>
      </c>
      <c r="AW164" s="143">
        <v>144</v>
      </c>
      <c r="AX164" s="143">
        <v>72</v>
      </c>
      <c r="AY164" s="143">
        <v>176</v>
      </c>
      <c r="AZ164" s="143">
        <v>744</v>
      </c>
    </row>
    <row r="165" spans="38:52">
      <c r="AL165" s="27">
        <f t="shared" si="87"/>
        <v>46266</v>
      </c>
      <c r="AM165" s="41" t="str">
        <f t="shared" si="85"/>
        <v>fm</v>
      </c>
      <c r="AN165" s="41">
        <f t="shared" si="88"/>
        <v>169</v>
      </c>
      <c r="AO165" s="461">
        <f t="shared" si="86"/>
        <v>190</v>
      </c>
      <c r="AP165" s="41">
        <f t="shared" si="89"/>
        <v>165</v>
      </c>
      <c r="AQ165" s="41" t="str">
        <f t="shared" si="92"/>
        <v>fi</v>
      </c>
      <c r="AS165" s="140">
        <v>45505</v>
      </c>
      <c r="AT165" s="143">
        <v>352</v>
      </c>
      <c r="AU165" s="143">
        <v>408</v>
      </c>
      <c r="AV165" s="143">
        <v>504</v>
      </c>
      <c r="AW165" s="143">
        <v>144</v>
      </c>
      <c r="AX165" s="143">
        <v>72</v>
      </c>
      <c r="AY165" s="143">
        <v>176</v>
      </c>
      <c r="AZ165" s="143">
        <v>744</v>
      </c>
    </row>
    <row r="166" spans="38:52">
      <c r="AL166" s="27">
        <f t="shared" si="87"/>
        <v>46296</v>
      </c>
      <c r="AM166" s="41" t="str">
        <f t="shared" si="85"/>
        <v>fn</v>
      </c>
      <c r="AN166" s="41">
        <f t="shared" si="88"/>
        <v>170</v>
      </c>
      <c r="AO166" s="461">
        <f t="shared" si="86"/>
        <v>191</v>
      </c>
      <c r="AP166" s="41">
        <f t="shared" si="89"/>
        <v>166</v>
      </c>
      <c r="AQ166" s="41" t="str">
        <f t="shared" si="92"/>
        <v>fj</v>
      </c>
      <c r="AS166" s="140">
        <v>45536</v>
      </c>
      <c r="AT166" s="143">
        <v>320</v>
      </c>
      <c r="AU166" s="143">
        <v>384</v>
      </c>
      <c r="AV166" s="143">
        <v>504</v>
      </c>
      <c r="AW166" s="143">
        <v>160</v>
      </c>
      <c r="AX166" s="143">
        <v>80</v>
      </c>
      <c r="AY166" s="143">
        <v>160</v>
      </c>
      <c r="AZ166" s="143">
        <v>720</v>
      </c>
    </row>
    <row r="167" spans="38:52">
      <c r="AL167" s="27">
        <f t="shared" si="87"/>
        <v>46327</v>
      </c>
      <c r="AM167" s="41" t="str">
        <f t="shared" si="85"/>
        <v>fo</v>
      </c>
      <c r="AN167" s="41">
        <f t="shared" si="88"/>
        <v>171</v>
      </c>
      <c r="AO167" s="461">
        <f t="shared" si="86"/>
        <v>192</v>
      </c>
      <c r="AP167" s="41">
        <f t="shared" si="89"/>
        <v>167</v>
      </c>
      <c r="AQ167" s="41" t="str">
        <f t="shared" si="92"/>
        <v>fk</v>
      </c>
      <c r="AS167" s="140">
        <v>45566</v>
      </c>
      <c r="AT167" s="143">
        <v>368</v>
      </c>
      <c r="AU167" s="143">
        <v>392</v>
      </c>
      <c r="AV167" s="143">
        <v>528</v>
      </c>
      <c r="AW167" s="143">
        <v>128</v>
      </c>
      <c r="AX167" s="143">
        <v>64</v>
      </c>
      <c r="AY167" s="143">
        <v>184</v>
      </c>
      <c r="AZ167" s="143">
        <v>744</v>
      </c>
    </row>
    <row r="168" spans="38:52">
      <c r="AL168" s="27">
        <f t="shared" si="87"/>
        <v>46357</v>
      </c>
      <c r="AM168" s="41" t="str">
        <f t="shared" si="85"/>
        <v>fp</v>
      </c>
      <c r="AN168" s="41">
        <f t="shared" si="88"/>
        <v>172</v>
      </c>
      <c r="AO168" s="461">
        <f t="shared" si="86"/>
        <v>193</v>
      </c>
      <c r="AP168" s="41">
        <f t="shared" si="89"/>
        <v>168</v>
      </c>
      <c r="AQ168" s="41" t="str">
        <f t="shared" si="92"/>
        <v>fl</v>
      </c>
      <c r="AS168" s="140">
        <v>45597</v>
      </c>
      <c r="AT168" s="143">
        <v>320</v>
      </c>
      <c r="AU168" s="143">
        <v>400</v>
      </c>
      <c r="AV168" s="143">
        <v>480</v>
      </c>
      <c r="AW168" s="143">
        <v>160</v>
      </c>
      <c r="AX168" s="143">
        <v>80</v>
      </c>
      <c r="AY168" s="143">
        <v>160</v>
      </c>
      <c r="AZ168" s="143">
        <v>720</v>
      </c>
    </row>
    <row r="169" spans="38:52">
      <c r="AL169" s="27">
        <f t="shared" si="87"/>
        <v>46388</v>
      </c>
      <c r="AM169" s="41" t="str">
        <f t="shared" si="85"/>
        <v>fq</v>
      </c>
      <c r="AN169" s="41">
        <f t="shared" si="88"/>
        <v>173</v>
      </c>
      <c r="AO169" s="461">
        <f t="shared" si="86"/>
        <v>194</v>
      </c>
      <c r="AP169" s="41">
        <f t="shared" si="89"/>
        <v>169</v>
      </c>
      <c r="AQ169" s="41" t="str">
        <f t="shared" si="92"/>
        <v>fm</v>
      </c>
      <c r="AS169" s="140">
        <v>45627</v>
      </c>
      <c r="AT169" s="143">
        <v>336</v>
      </c>
      <c r="AU169" s="143">
        <v>392</v>
      </c>
      <c r="AV169" s="143">
        <v>528</v>
      </c>
      <c r="AW169" s="143">
        <v>160</v>
      </c>
      <c r="AX169" s="143">
        <v>80</v>
      </c>
      <c r="AY169" s="143">
        <v>168</v>
      </c>
      <c r="AZ169" s="143">
        <v>744</v>
      </c>
    </row>
    <row r="170" spans="38:52">
      <c r="AL170" s="27">
        <f t="shared" si="87"/>
        <v>46419</v>
      </c>
      <c r="AM170" s="41" t="str">
        <f t="shared" si="85"/>
        <v>fr</v>
      </c>
      <c r="AN170" s="41">
        <f t="shared" si="88"/>
        <v>174</v>
      </c>
      <c r="AO170" s="461">
        <f t="shared" si="86"/>
        <v>195</v>
      </c>
      <c r="AP170" s="41">
        <f t="shared" si="89"/>
        <v>170</v>
      </c>
      <c r="AQ170" s="41" t="str">
        <f t="shared" si="92"/>
        <v>fn</v>
      </c>
      <c r="AS170" s="139">
        <v>45658</v>
      </c>
      <c r="AT170" s="142">
        <v>352</v>
      </c>
      <c r="AU170" s="142">
        <v>392</v>
      </c>
      <c r="AV170" s="142">
        <v>528</v>
      </c>
      <c r="AW170" s="142">
        <v>144</v>
      </c>
      <c r="AX170" s="142">
        <v>72</v>
      </c>
      <c r="AY170" s="142">
        <v>176</v>
      </c>
      <c r="AZ170" s="142">
        <v>744</v>
      </c>
    </row>
    <row r="171" spans="38:52">
      <c r="AL171" s="27">
        <f t="shared" si="87"/>
        <v>46447</v>
      </c>
      <c r="AM171" s="41" t="str">
        <f t="shared" si="85"/>
        <v>fs</v>
      </c>
      <c r="AN171" s="41">
        <f t="shared" si="88"/>
        <v>175</v>
      </c>
      <c r="AO171" s="461">
        <f t="shared" si="86"/>
        <v>196</v>
      </c>
      <c r="AP171" s="41">
        <f t="shared" si="89"/>
        <v>171</v>
      </c>
      <c r="AQ171" s="41" t="str">
        <f t="shared" si="92"/>
        <v>fo</v>
      </c>
      <c r="AS171" s="139">
        <v>45689</v>
      </c>
      <c r="AT171" s="142">
        <v>320</v>
      </c>
      <c r="AU171" s="142">
        <v>376</v>
      </c>
      <c r="AV171" s="142">
        <v>480</v>
      </c>
      <c r="AW171" s="142">
        <v>128</v>
      </c>
      <c r="AX171" s="142">
        <v>64</v>
      </c>
      <c r="AY171" s="142">
        <v>160</v>
      </c>
      <c r="AZ171" s="142">
        <v>672</v>
      </c>
    </row>
    <row r="172" spans="38:52">
      <c r="AL172" s="27">
        <f t="shared" si="87"/>
        <v>46478</v>
      </c>
      <c r="AM172" s="41" t="str">
        <f t="shared" si="85"/>
        <v>ft</v>
      </c>
      <c r="AN172" s="41">
        <f t="shared" si="88"/>
        <v>176</v>
      </c>
      <c r="AO172" s="461">
        <f t="shared" si="86"/>
        <v>197</v>
      </c>
      <c r="AP172" s="41">
        <f t="shared" si="89"/>
        <v>172</v>
      </c>
      <c r="AQ172" s="41" t="str">
        <f t="shared" si="92"/>
        <v>fp</v>
      </c>
      <c r="AS172" s="139">
        <v>45717</v>
      </c>
      <c r="AT172" s="142">
        <v>336</v>
      </c>
      <c r="AU172" s="142">
        <v>392</v>
      </c>
      <c r="AV172" s="142">
        <v>528</v>
      </c>
      <c r="AW172" s="142">
        <v>160</v>
      </c>
      <c r="AX172" s="142">
        <v>80</v>
      </c>
      <c r="AY172" s="142">
        <v>168</v>
      </c>
      <c r="AZ172" s="142">
        <v>744</v>
      </c>
    </row>
    <row r="173" spans="38:52">
      <c r="AL173" s="27">
        <f t="shared" si="87"/>
        <v>46508</v>
      </c>
      <c r="AM173" s="41" t="str">
        <f t="shared" si="85"/>
        <v>fu</v>
      </c>
      <c r="AN173" s="41">
        <f t="shared" si="88"/>
        <v>177</v>
      </c>
      <c r="AO173" s="461">
        <f t="shared" si="86"/>
        <v>198</v>
      </c>
      <c r="AP173" s="41">
        <f t="shared" si="89"/>
        <v>173</v>
      </c>
      <c r="AQ173" s="41" t="str">
        <f t="shared" si="92"/>
        <v>fq</v>
      </c>
      <c r="AS173" s="139">
        <v>45748</v>
      </c>
      <c r="AT173" s="142">
        <v>352</v>
      </c>
      <c r="AU173" s="142">
        <v>368</v>
      </c>
      <c r="AV173" s="142">
        <v>528</v>
      </c>
      <c r="AW173" s="142">
        <v>128</v>
      </c>
      <c r="AX173" s="142">
        <v>64</v>
      </c>
      <c r="AY173" s="142">
        <v>176</v>
      </c>
      <c r="AZ173" s="142">
        <v>720</v>
      </c>
    </row>
    <row r="174" spans="38:52">
      <c r="AL174" s="27">
        <f t="shared" si="87"/>
        <v>46539</v>
      </c>
      <c r="AM174" s="41" t="str">
        <f t="shared" si="85"/>
        <v>fv</v>
      </c>
      <c r="AN174" s="41">
        <f t="shared" si="88"/>
        <v>178</v>
      </c>
      <c r="AO174" s="461">
        <f t="shared" si="86"/>
        <v>199</v>
      </c>
      <c r="AP174" s="41">
        <f t="shared" si="89"/>
        <v>174</v>
      </c>
      <c r="AQ174" s="41" t="str">
        <f t="shared" si="92"/>
        <v>fr</v>
      </c>
      <c r="AS174" s="139">
        <v>45778</v>
      </c>
      <c r="AT174" s="142">
        <v>336</v>
      </c>
      <c r="AU174" s="142">
        <v>424</v>
      </c>
      <c r="AV174" s="142">
        <v>480</v>
      </c>
      <c r="AW174" s="142">
        <v>160</v>
      </c>
      <c r="AX174" s="142">
        <v>80</v>
      </c>
      <c r="AY174" s="142">
        <v>168</v>
      </c>
      <c r="AZ174" s="142">
        <v>744</v>
      </c>
    </row>
    <row r="175" spans="38:52">
      <c r="AL175" s="27">
        <f t="shared" si="87"/>
        <v>46569</v>
      </c>
      <c r="AM175" s="41" t="str">
        <f t="shared" si="85"/>
        <v>fw</v>
      </c>
      <c r="AN175" s="41">
        <f t="shared" si="88"/>
        <v>179</v>
      </c>
      <c r="AO175" s="461">
        <f t="shared" si="86"/>
        <v>200</v>
      </c>
      <c r="AP175" s="41">
        <f t="shared" si="89"/>
        <v>175</v>
      </c>
      <c r="AQ175" s="41" t="str">
        <f t="shared" si="92"/>
        <v>fs</v>
      </c>
      <c r="AS175" s="139">
        <v>45809</v>
      </c>
      <c r="AT175" s="142">
        <v>336</v>
      </c>
      <c r="AU175" s="142">
        <v>368</v>
      </c>
      <c r="AV175" s="142">
        <v>528</v>
      </c>
      <c r="AW175" s="142">
        <v>144</v>
      </c>
      <c r="AX175" s="142">
        <v>72</v>
      </c>
      <c r="AY175" s="142">
        <v>168</v>
      </c>
      <c r="AZ175" s="142">
        <v>720</v>
      </c>
    </row>
    <row r="176" spans="38:52">
      <c r="AL176" s="27">
        <f t="shared" si="87"/>
        <v>46600</v>
      </c>
      <c r="AM176" s="41" t="str">
        <f t="shared" si="85"/>
        <v>fx</v>
      </c>
      <c r="AN176" s="41">
        <f t="shared" si="88"/>
        <v>180</v>
      </c>
      <c r="AO176" s="461">
        <f t="shared" si="86"/>
        <v>201</v>
      </c>
      <c r="AP176" s="41">
        <f t="shared" si="89"/>
        <v>176</v>
      </c>
      <c r="AQ176" s="41" t="str">
        <f t="shared" si="92"/>
        <v>ft</v>
      </c>
      <c r="AS176" s="139">
        <v>45839</v>
      </c>
      <c r="AT176" s="142">
        <v>352</v>
      </c>
      <c r="AU176" s="142">
        <v>376</v>
      </c>
      <c r="AV176" s="142">
        <v>552</v>
      </c>
      <c r="AW176" s="142">
        <v>144</v>
      </c>
      <c r="AX176" s="142">
        <v>72</v>
      </c>
      <c r="AY176" s="142">
        <v>176</v>
      </c>
      <c r="AZ176" s="142">
        <v>744</v>
      </c>
    </row>
    <row r="177" spans="38:52">
      <c r="AL177" s="27">
        <f t="shared" si="87"/>
        <v>46631</v>
      </c>
      <c r="AM177" s="41" t="str">
        <f t="shared" si="85"/>
        <v>fy</v>
      </c>
      <c r="AN177" s="41">
        <f t="shared" si="88"/>
        <v>181</v>
      </c>
      <c r="AO177" s="461">
        <f t="shared" si="86"/>
        <v>202</v>
      </c>
      <c r="AP177" s="41">
        <f t="shared" si="89"/>
        <v>177</v>
      </c>
      <c r="AQ177" s="41" t="str">
        <f t="shared" si="92"/>
        <v>fu</v>
      </c>
      <c r="AS177" s="139">
        <v>45870</v>
      </c>
      <c r="AT177" s="142">
        <v>336</v>
      </c>
      <c r="AU177" s="142">
        <v>408</v>
      </c>
      <c r="AV177" s="142">
        <v>504</v>
      </c>
      <c r="AW177" s="142">
        <v>160</v>
      </c>
      <c r="AX177" s="142">
        <v>80</v>
      </c>
      <c r="AY177" s="142">
        <v>168</v>
      </c>
      <c r="AZ177" s="142">
        <v>744</v>
      </c>
    </row>
    <row r="178" spans="38:52">
      <c r="AL178" s="27">
        <f t="shared" si="87"/>
        <v>46661</v>
      </c>
      <c r="AM178" s="41" t="str">
        <f t="shared" si="85"/>
        <v>fz</v>
      </c>
      <c r="AN178" s="41">
        <f t="shared" si="88"/>
        <v>182</v>
      </c>
      <c r="AO178" s="461">
        <f t="shared" si="86"/>
        <v>203</v>
      </c>
      <c r="AP178" s="41">
        <f t="shared" si="89"/>
        <v>178</v>
      </c>
      <c r="AQ178" s="41" t="str">
        <f>+"f"&amp;AQ22</f>
        <v>fv</v>
      </c>
      <c r="AS178" s="139">
        <v>45901</v>
      </c>
      <c r="AT178" s="142">
        <v>336</v>
      </c>
      <c r="AU178" s="142">
        <v>384</v>
      </c>
      <c r="AV178" s="142">
        <v>504</v>
      </c>
      <c r="AW178" s="142">
        <v>144</v>
      </c>
      <c r="AX178" s="142">
        <v>72</v>
      </c>
      <c r="AY178" s="142">
        <v>168</v>
      </c>
      <c r="AZ178" s="142">
        <v>720</v>
      </c>
    </row>
    <row r="179" spans="38:52">
      <c r="AL179" s="27">
        <f t="shared" si="87"/>
        <v>46692</v>
      </c>
      <c r="AM179" s="41" t="str">
        <f t="shared" si="85"/>
        <v>ga</v>
      </c>
      <c r="AN179" s="41">
        <f t="shared" si="88"/>
        <v>183</v>
      </c>
      <c r="AO179" s="461">
        <f t="shared" si="86"/>
        <v>204</v>
      </c>
      <c r="AP179" s="41">
        <f t="shared" si="89"/>
        <v>179</v>
      </c>
      <c r="AQ179" s="41" t="str">
        <f t="shared" si="92"/>
        <v>fw</v>
      </c>
      <c r="AS179" s="139">
        <v>45931</v>
      </c>
      <c r="AT179" s="142">
        <v>368</v>
      </c>
      <c r="AU179" s="142">
        <v>392</v>
      </c>
      <c r="AV179" s="142">
        <v>528</v>
      </c>
      <c r="AW179" s="142">
        <v>128</v>
      </c>
      <c r="AX179" s="142">
        <v>64</v>
      </c>
      <c r="AY179" s="142">
        <v>184</v>
      </c>
      <c r="AZ179" s="142">
        <v>744</v>
      </c>
    </row>
    <row r="180" spans="38:52">
      <c r="AL180" s="27">
        <f t="shared" si="87"/>
        <v>46722</v>
      </c>
      <c r="AM180" s="41" t="str">
        <f t="shared" si="85"/>
        <v>gb</v>
      </c>
      <c r="AN180" s="41">
        <f t="shared" si="88"/>
        <v>184</v>
      </c>
      <c r="AO180" s="461">
        <f t="shared" si="86"/>
        <v>205</v>
      </c>
      <c r="AP180" s="41">
        <f t="shared" si="89"/>
        <v>180</v>
      </c>
      <c r="AQ180" s="41" t="str">
        <f t="shared" si="92"/>
        <v>fx</v>
      </c>
      <c r="AS180" s="139">
        <v>45962</v>
      </c>
      <c r="AT180" s="142">
        <v>304</v>
      </c>
      <c r="AU180" s="142">
        <v>400</v>
      </c>
      <c r="AV180" s="142">
        <v>480</v>
      </c>
      <c r="AW180" s="142">
        <v>176</v>
      </c>
      <c r="AX180" s="142">
        <v>88</v>
      </c>
      <c r="AY180" s="142">
        <v>152</v>
      </c>
      <c r="AZ180" s="142">
        <v>720</v>
      </c>
    </row>
    <row r="181" spans="38:52">
      <c r="AL181" s="27">
        <f t="shared" si="87"/>
        <v>46753</v>
      </c>
      <c r="AM181" s="41" t="str">
        <f t="shared" si="85"/>
        <v>gc</v>
      </c>
      <c r="AN181" s="41">
        <f t="shared" si="88"/>
        <v>185</v>
      </c>
      <c r="AO181" s="461" t="e">
        <f t="shared" si="86"/>
        <v>#N/A</v>
      </c>
      <c r="AP181" s="41">
        <f t="shared" si="89"/>
        <v>181</v>
      </c>
      <c r="AQ181" s="41" t="str">
        <f t="shared" si="92"/>
        <v>fy</v>
      </c>
      <c r="AS181" s="139">
        <v>45992</v>
      </c>
      <c r="AT181" s="142">
        <v>352</v>
      </c>
      <c r="AU181" s="142">
        <v>392</v>
      </c>
      <c r="AV181" s="142">
        <v>528</v>
      </c>
      <c r="AW181" s="142">
        <v>144</v>
      </c>
      <c r="AX181" s="142">
        <v>72</v>
      </c>
      <c r="AY181" s="142">
        <v>176</v>
      </c>
      <c r="AZ181" s="142">
        <v>744</v>
      </c>
    </row>
    <row r="182" spans="38:52">
      <c r="AL182" s="27">
        <f t="shared" si="87"/>
        <v>46784</v>
      </c>
      <c r="AM182" s="41" t="str">
        <f t="shared" si="85"/>
        <v>gd</v>
      </c>
      <c r="AN182" s="41">
        <f t="shared" si="88"/>
        <v>186</v>
      </c>
      <c r="AO182" s="461" t="e">
        <f t="shared" si="86"/>
        <v>#N/A</v>
      </c>
      <c r="AP182" s="41">
        <f t="shared" si="89"/>
        <v>182</v>
      </c>
      <c r="AQ182" s="41" t="str">
        <f t="shared" si="92"/>
        <v>fz</v>
      </c>
      <c r="AS182" s="140">
        <v>46023</v>
      </c>
      <c r="AT182" s="143">
        <v>336</v>
      </c>
      <c r="AU182" s="143">
        <v>392</v>
      </c>
      <c r="AV182" s="143">
        <v>528</v>
      </c>
      <c r="AW182" s="143">
        <v>160</v>
      </c>
      <c r="AX182" s="143">
        <v>80</v>
      </c>
      <c r="AY182" s="143">
        <v>168</v>
      </c>
      <c r="AZ182" s="143">
        <v>744</v>
      </c>
    </row>
    <row r="183" spans="38:52">
      <c r="AL183" s="27">
        <f t="shared" si="87"/>
        <v>46813</v>
      </c>
      <c r="AM183" s="41" t="str">
        <f t="shared" si="85"/>
        <v>ge</v>
      </c>
      <c r="AN183" s="41">
        <f t="shared" si="88"/>
        <v>187</v>
      </c>
      <c r="AO183" s="461" t="e">
        <f t="shared" si="86"/>
        <v>#N/A</v>
      </c>
      <c r="AP183" s="41">
        <f t="shared" si="89"/>
        <v>183</v>
      </c>
      <c r="AQ183" s="41" t="str">
        <f>+"g"&amp;AQ1</f>
        <v>ga</v>
      </c>
      <c r="AS183" s="140">
        <v>46054</v>
      </c>
      <c r="AT183" s="143">
        <v>320</v>
      </c>
      <c r="AU183" s="143">
        <v>376</v>
      </c>
      <c r="AV183" s="143">
        <v>480</v>
      </c>
      <c r="AW183" s="143">
        <v>128</v>
      </c>
      <c r="AX183" s="143">
        <v>64</v>
      </c>
      <c r="AY183" s="143">
        <v>160</v>
      </c>
      <c r="AZ183" s="143">
        <v>672</v>
      </c>
    </row>
    <row r="184" spans="38:52">
      <c r="AL184" s="27">
        <f t="shared" si="87"/>
        <v>46844</v>
      </c>
      <c r="AM184" s="41" t="str">
        <f t="shared" si="85"/>
        <v>gf</v>
      </c>
      <c r="AN184" s="41">
        <f t="shared" si="88"/>
        <v>188</v>
      </c>
      <c r="AO184" s="461" t="e">
        <f t="shared" si="86"/>
        <v>#N/A</v>
      </c>
      <c r="AP184" s="41">
        <f t="shared" si="89"/>
        <v>184</v>
      </c>
      <c r="AQ184" s="41" t="str">
        <f t="shared" ref="AQ184:AQ197" si="93">+"g"&amp;AQ2</f>
        <v>gb</v>
      </c>
      <c r="AS184" s="140">
        <v>46082</v>
      </c>
      <c r="AT184" s="143">
        <v>352</v>
      </c>
      <c r="AU184" s="143">
        <v>392</v>
      </c>
      <c r="AV184" s="143">
        <v>528</v>
      </c>
      <c r="AW184" s="143">
        <v>144</v>
      </c>
      <c r="AX184" s="143">
        <v>72</v>
      </c>
      <c r="AY184" s="143">
        <v>176</v>
      </c>
      <c r="AZ184" s="143">
        <v>744</v>
      </c>
    </row>
    <row r="185" spans="38:52">
      <c r="AL185" s="27">
        <f t="shared" si="87"/>
        <v>46874</v>
      </c>
      <c r="AM185" s="41" t="str">
        <f t="shared" si="85"/>
        <v>gg</v>
      </c>
      <c r="AN185" s="41">
        <f t="shared" si="88"/>
        <v>189</v>
      </c>
      <c r="AO185" s="461" t="e">
        <f t="shared" si="86"/>
        <v>#N/A</v>
      </c>
      <c r="AP185" s="41">
        <f t="shared" si="89"/>
        <v>185</v>
      </c>
      <c r="AQ185" s="41" t="str">
        <f t="shared" si="93"/>
        <v>gc</v>
      </c>
      <c r="AS185" s="140">
        <v>46113</v>
      </c>
      <c r="AT185" s="143">
        <v>352</v>
      </c>
      <c r="AU185" s="143">
        <v>368</v>
      </c>
      <c r="AV185" s="143">
        <v>528</v>
      </c>
      <c r="AW185" s="143">
        <v>128</v>
      </c>
      <c r="AX185" s="143">
        <v>64</v>
      </c>
      <c r="AY185" s="143">
        <v>176</v>
      </c>
      <c r="AZ185" s="143">
        <v>720</v>
      </c>
    </row>
    <row r="186" spans="38:52">
      <c r="AL186" s="27">
        <f t="shared" si="87"/>
        <v>46905</v>
      </c>
      <c r="AM186" s="41" t="str">
        <f t="shared" si="85"/>
        <v>gh</v>
      </c>
      <c r="AN186" s="41">
        <f t="shared" si="88"/>
        <v>190</v>
      </c>
      <c r="AO186" s="461" t="e">
        <f t="shared" si="86"/>
        <v>#N/A</v>
      </c>
      <c r="AP186" s="41">
        <f t="shared" si="89"/>
        <v>186</v>
      </c>
      <c r="AQ186" s="41" t="str">
        <f t="shared" si="93"/>
        <v>gd</v>
      </c>
      <c r="AS186" s="140">
        <v>46143</v>
      </c>
      <c r="AT186" s="143">
        <v>320</v>
      </c>
      <c r="AU186" s="143">
        <v>424</v>
      </c>
      <c r="AV186" s="143">
        <v>480</v>
      </c>
      <c r="AW186" s="143">
        <v>176</v>
      </c>
      <c r="AX186" s="143">
        <v>88</v>
      </c>
      <c r="AY186" s="143">
        <v>160</v>
      </c>
      <c r="AZ186" s="143">
        <v>744</v>
      </c>
    </row>
    <row r="187" spans="38:52">
      <c r="AL187" s="27">
        <f t="shared" si="87"/>
        <v>46935</v>
      </c>
      <c r="AM187" s="41" t="str">
        <f t="shared" si="85"/>
        <v>gi</v>
      </c>
      <c r="AN187" s="41">
        <f t="shared" si="88"/>
        <v>191</v>
      </c>
      <c r="AO187" s="461" t="e">
        <f t="shared" si="86"/>
        <v>#N/A</v>
      </c>
      <c r="AP187" s="41">
        <f t="shared" si="89"/>
        <v>187</v>
      </c>
      <c r="AQ187" s="41" t="str">
        <f t="shared" si="93"/>
        <v>ge</v>
      </c>
      <c r="AS187" s="140">
        <v>46174</v>
      </c>
      <c r="AT187" s="143">
        <v>352</v>
      </c>
      <c r="AU187" s="143">
        <v>368</v>
      </c>
      <c r="AV187" s="143">
        <v>528</v>
      </c>
      <c r="AW187" s="143">
        <v>128</v>
      </c>
      <c r="AX187" s="143">
        <v>64</v>
      </c>
      <c r="AY187" s="143">
        <v>176</v>
      </c>
      <c r="AZ187" s="143">
        <v>720</v>
      </c>
    </row>
    <row r="188" spans="38:52">
      <c r="AL188" s="27">
        <f t="shared" si="87"/>
        <v>46966</v>
      </c>
      <c r="AM188" s="41" t="str">
        <f t="shared" si="85"/>
        <v>gj</v>
      </c>
      <c r="AN188" s="41">
        <f t="shared" si="88"/>
        <v>192</v>
      </c>
      <c r="AO188" s="461" t="e">
        <f t="shared" si="86"/>
        <v>#N/A</v>
      </c>
      <c r="AP188" s="41">
        <f t="shared" si="89"/>
        <v>188</v>
      </c>
      <c r="AQ188" s="41" t="str">
        <f t="shared" si="93"/>
        <v>gf</v>
      </c>
      <c r="AS188" s="140">
        <v>46204</v>
      </c>
      <c r="AT188" s="143">
        <v>368</v>
      </c>
      <c r="AU188" s="143">
        <v>376</v>
      </c>
      <c r="AV188" s="143">
        <v>552</v>
      </c>
      <c r="AW188" s="143">
        <v>128</v>
      </c>
      <c r="AX188" s="143">
        <v>64</v>
      </c>
      <c r="AY188" s="143">
        <v>184</v>
      </c>
      <c r="AZ188" s="143">
        <v>744</v>
      </c>
    </row>
    <row r="189" spans="38:52">
      <c r="AL189" s="27">
        <f t="shared" si="87"/>
        <v>46997</v>
      </c>
      <c r="AM189" s="41" t="str">
        <f t="shared" si="85"/>
        <v>gk</v>
      </c>
      <c r="AN189" s="41">
        <f t="shared" si="88"/>
        <v>193</v>
      </c>
      <c r="AO189" s="461" t="e">
        <f t="shared" si="86"/>
        <v>#N/A</v>
      </c>
      <c r="AP189" s="41">
        <f t="shared" si="89"/>
        <v>189</v>
      </c>
      <c r="AQ189" s="41" t="str">
        <f t="shared" si="93"/>
        <v>gg</v>
      </c>
      <c r="AS189" s="140">
        <v>46235</v>
      </c>
      <c r="AT189" s="143">
        <v>336</v>
      </c>
      <c r="AU189" s="143">
        <v>408</v>
      </c>
      <c r="AV189" s="143">
        <v>504</v>
      </c>
      <c r="AW189" s="143">
        <v>160</v>
      </c>
      <c r="AX189" s="143">
        <v>80</v>
      </c>
      <c r="AY189" s="143">
        <v>168</v>
      </c>
      <c r="AZ189" s="143">
        <v>744</v>
      </c>
    </row>
    <row r="190" spans="38:52">
      <c r="AL190" s="27">
        <f t="shared" si="87"/>
        <v>47027</v>
      </c>
      <c r="AM190" s="41" t="str">
        <f t="shared" si="85"/>
        <v>gl</v>
      </c>
      <c r="AN190" s="41">
        <f t="shared" si="88"/>
        <v>194</v>
      </c>
      <c r="AO190" s="461" t="e">
        <f t="shared" si="86"/>
        <v>#N/A</v>
      </c>
      <c r="AP190" s="41">
        <f t="shared" si="89"/>
        <v>190</v>
      </c>
      <c r="AQ190" s="41" t="str">
        <f t="shared" si="93"/>
        <v>gh</v>
      </c>
      <c r="AS190" s="140">
        <v>46266</v>
      </c>
      <c r="AT190" s="143">
        <v>336</v>
      </c>
      <c r="AU190" s="143">
        <v>384</v>
      </c>
      <c r="AV190" s="143">
        <v>504</v>
      </c>
      <c r="AW190" s="143">
        <v>144</v>
      </c>
      <c r="AX190" s="143">
        <v>72</v>
      </c>
      <c r="AY190" s="143">
        <v>168</v>
      </c>
      <c r="AZ190" s="143">
        <v>720</v>
      </c>
    </row>
    <row r="191" spans="38:52">
      <c r="AL191" s="27">
        <f t="shared" si="87"/>
        <v>47058</v>
      </c>
      <c r="AM191" s="41" t="str">
        <f t="shared" si="85"/>
        <v>gm</v>
      </c>
      <c r="AN191" s="41">
        <f t="shared" si="88"/>
        <v>195</v>
      </c>
      <c r="AO191" s="461" t="e">
        <f t="shared" si="86"/>
        <v>#N/A</v>
      </c>
      <c r="AP191" s="41">
        <f t="shared" si="89"/>
        <v>191</v>
      </c>
      <c r="AQ191" s="41" t="str">
        <f t="shared" si="93"/>
        <v>gi</v>
      </c>
      <c r="AS191" s="140">
        <v>46296</v>
      </c>
      <c r="AT191" s="143">
        <v>352</v>
      </c>
      <c r="AU191" s="143">
        <v>392</v>
      </c>
      <c r="AV191" s="143">
        <v>528</v>
      </c>
      <c r="AW191" s="143">
        <v>144</v>
      </c>
      <c r="AX191" s="143">
        <v>72</v>
      </c>
      <c r="AY191" s="143">
        <v>176</v>
      </c>
      <c r="AZ191" s="143">
        <v>744</v>
      </c>
    </row>
    <row r="192" spans="38:52">
      <c r="AL192" s="27">
        <f t="shared" si="87"/>
        <v>47088</v>
      </c>
      <c r="AM192" s="41" t="str">
        <f t="shared" si="85"/>
        <v>gn</v>
      </c>
      <c r="AN192" s="41">
        <f t="shared" si="88"/>
        <v>196</v>
      </c>
      <c r="AO192" s="461" t="e">
        <f t="shared" si="86"/>
        <v>#N/A</v>
      </c>
      <c r="AP192" s="41">
        <f t="shared" si="89"/>
        <v>192</v>
      </c>
      <c r="AQ192" s="41" t="str">
        <f t="shared" si="93"/>
        <v>gj</v>
      </c>
      <c r="AS192" s="140">
        <v>46327</v>
      </c>
      <c r="AT192" s="143">
        <v>320</v>
      </c>
      <c r="AU192" s="143">
        <v>400</v>
      </c>
      <c r="AV192" s="143">
        <v>480</v>
      </c>
      <c r="AW192" s="143">
        <v>160</v>
      </c>
      <c r="AX192" s="143">
        <v>80</v>
      </c>
      <c r="AY192" s="143">
        <v>160</v>
      </c>
      <c r="AZ192" s="143">
        <v>720</v>
      </c>
    </row>
    <row r="193" spans="38:52">
      <c r="AL193" s="27">
        <f t="shared" si="87"/>
        <v>47119</v>
      </c>
      <c r="AM193" s="41" t="str">
        <f t="shared" si="85"/>
        <v>go</v>
      </c>
      <c r="AN193" s="41">
        <f t="shared" si="88"/>
        <v>197</v>
      </c>
      <c r="AO193" s="461" t="e">
        <f t="shared" si="86"/>
        <v>#N/A</v>
      </c>
      <c r="AP193" s="41">
        <f t="shared" si="89"/>
        <v>193</v>
      </c>
      <c r="AQ193" s="41" t="str">
        <f t="shared" si="93"/>
        <v>gk</v>
      </c>
      <c r="AS193" s="140">
        <v>46357</v>
      </c>
      <c r="AT193" s="143">
        <v>352</v>
      </c>
      <c r="AU193" s="143">
        <v>392</v>
      </c>
      <c r="AV193" s="143">
        <v>528</v>
      </c>
      <c r="AW193" s="143">
        <v>144</v>
      </c>
      <c r="AX193" s="143">
        <v>72</v>
      </c>
      <c r="AY193" s="143">
        <v>176</v>
      </c>
      <c r="AZ193" s="143">
        <v>744</v>
      </c>
    </row>
    <row r="194" spans="38:52">
      <c r="AL194" s="27">
        <f t="shared" si="87"/>
        <v>47150</v>
      </c>
      <c r="AM194" s="41" t="e">
        <f t="shared" ref="AM194:AM197" si="94">+VLOOKUP(AN194,$AP$1:$AQ$197,2,FALSE)</f>
        <v>#N/A</v>
      </c>
      <c r="AN194" s="41">
        <f t="shared" si="88"/>
        <v>198</v>
      </c>
      <c r="AO194" s="461" t="e">
        <f t="shared" ref="AO194:AO197" si="95">+MATCH(AL194,$AS$1:$AS$205,0)</f>
        <v>#N/A</v>
      </c>
      <c r="AP194" s="41">
        <f t="shared" si="89"/>
        <v>194</v>
      </c>
      <c r="AQ194" s="41" t="str">
        <f t="shared" si="93"/>
        <v>gl</v>
      </c>
      <c r="AS194" s="139">
        <v>46388</v>
      </c>
      <c r="AT194" s="142">
        <v>320</v>
      </c>
      <c r="AU194" s="142">
        <v>424</v>
      </c>
      <c r="AV194" s="142">
        <v>496</v>
      </c>
      <c r="AW194" s="142">
        <v>176</v>
      </c>
      <c r="AX194" s="142">
        <v>88</v>
      </c>
      <c r="AY194" s="142">
        <v>160</v>
      </c>
      <c r="AZ194" s="142">
        <v>744</v>
      </c>
    </row>
    <row r="195" spans="38:52">
      <c r="AL195" s="27">
        <f t="shared" ref="AL195:AL197" si="96">+EDATE(AL194,1)</f>
        <v>47178</v>
      </c>
      <c r="AM195" s="41" t="e">
        <f t="shared" si="94"/>
        <v>#N/A</v>
      </c>
      <c r="AN195" s="41">
        <f t="shared" ref="AN195:AN197" si="97">+AN194+1</f>
        <v>199</v>
      </c>
      <c r="AO195" s="461" t="e">
        <f t="shared" si="95"/>
        <v>#N/A</v>
      </c>
      <c r="AP195" s="41">
        <f t="shared" ref="AP195:AP197" si="98">+AP194+1</f>
        <v>195</v>
      </c>
      <c r="AQ195" s="41" t="str">
        <f t="shared" si="93"/>
        <v>gm</v>
      </c>
      <c r="AS195" s="139">
        <v>46419</v>
      </c>
      <c r="AT195" s="142">
        <v>320</v>
      </c>
      <c r="AU195" s="142">
        <v>352</v>
      </c>
      <c r="AV195" s="142">
        <v>448</v>
      </c>
      <c r="AW195" s="142">
        <v>128</v>
      </c>
      <c r="AX195" s="142">
        <v>64</v>
      </c>
      <c r="AY195" s="142">
        <v>160</v>
      </c>
      <c r="AZ195" s="142">
        <v>672</v>
      </c>
    </row>
    <row r="196" spans="38:52">
      <c r="AL196" s="27">
        <f t="shared" si="96"/>
        <v>47209</v>
      </c>
      <c r="AM196" s="41" t="e">
        <f t="shared" si="94"/>
        <v>#N/A</v>
      </c>
      <c r="AN196" s="41">
        <f t="shared" si="97"/>
        <v>200</v>
      </c>
      <c r="AO196" s="461" t="e">
        <f t="shared" si="95"/>
        <v>#N/A</v>
      </c>
      <c r="AP196" s="41">
        <f t="shared" si="98"/>
        <v>196</v>
      </c>
      <c r="AQ196" s="41" t="str">
        <f t="shared" si="93"/>
        <v>gn</v>
      </c>
      <c r="AS196" s="139">
        <v>46447</v>
      </c>
      <c r="AT196" s="142">
        <v>368</v>
      </c>
      <c r="AU196" s="142">
        <v>376</v>
      </c>
      <c r="AV196" s="142">
        <v>496</v>
      </c>
      <c r="AW196" s="142">
        <v>128</v>
      </c>
      <c r="AX196" s="142">
        <v>64</v>
      </c>
      <c r="AY196" s="142">
        <v>184</v>
      </c>
      <c r="AZ196" s="142">
        <v>744</v>
      </c>
    </row>
    <row r="197" spans="38:52">
      <c r="AL197" s="27">
        <f t="shared" si="96"/>
        <v>47239</v>
      </c>
      <c r="AM197" s="41" t="e">
        <f t="shared" si="94"/>
        <v>#N/A</v>
      </c>
      <c r="AN197" s="41">
        <f t="shared" si="97"/>
        <v>201</v>
      </c>
      <c r="AO197" s="461" t="e">
        <f t="shared" si="95"/>
        <v>#N/A</v>
      </c>
      <c r="AP197" s="41">
        <f t="shared" si="98"/>
        <v>197</v>
      </c>
      <c r="AQ197" s="41" t="str">
        <f t="shared" si="93"/>
        <v>go</v>
      </c>
      <c r="AS197" s="139">
        <v>46478</v>
      </c>
      <c r="AT197" s="142">
        <v>352</v>
      </c>
      <c r="AU197" s="142">
        <v>368</v>
      </c>
      <c r="AV197" s="142">
        <v>480</v>
      </c>
      <c r="AW197" s="142">
        <v>128</v>
      </c>
      <c r="AX197" s="142">
        <v>64</v>
      </c>
      <c r="AY197" s="142">
        <v>176</v>
      </c>
      <c r="AZ197" s="142">
        <v>720</v>
      </c>
    </row>
    <row r="198" spans="38:52">
      <c r="AS198" s="139">
        <v>46508</v>
      </c>
      <c r="AT198" s="142">
        <v>320</v>
      </c>
      <c r="AU198" s="142">
        <v>424</v>
      </c>
      <c r="AV198" s="142">
        <v>496</v>
      </c>
      <c r="AW198" s="142">
        <v>176</v>
      </c>
      <c r="AX198" s="142">
        <v>88</v>
      </c>
      <c r="AY198" s="142">
        <v>160</v>
      </c>
      <c r="AZ198" s="142">
        <v>744</v>
      </c>
    </row>
    <row r="199" spans="38:52">
      <c r="AS199" s="139">
        <v>46539</v>
      </c>
      <c r="AT199" s="142">
        <v>352</v>
      </c>
      <c r="AU199" s="142">
        <v>368</v>
      </c>
      <c r="AV199" s="142">
        <v>480</v>
      </c>
      <c r="AW199" s="142">
        <v>128</v>
      </c>
      <c r="AX199" s="142">
        <v>64</v>
      </c>
      <c r="AY199" s="142">
        <v>176</v>
      </c>
      <c r="AZ199" s="142">
        <v>720</v>
      </c>
    </row>
    <row r="200" spans="38:52">
      <c r="AS200" s="139">
        <v>46569</v>
      </c>
      <c r="AT200" s="142">
        <v>336</v>
      </c>
      <c r="AU200" s="142">
        <v>408</v>
      </c>
      <c r="AV200" s="142">
        <v>496</v>
      </c>
      <c r="AW200" s="142">
        <v>160</v>
      </c>
      <c r="AX200" s="142">
        <v>80</v>
      </c>
      <c r="AY200" s="142">
        <v>168</v>
      </c>
      <c r="AZ200" s="142">
        <v>744</v>
      </c>
    </row>
    <row r="201" spans="38:52">
      <c r="AS201" s="139">
        <v>46600</v>
      </c>
      <c r="AT201" s="142">
        <v>352</v>
      </c>
      <c r="AU201" s="142">
        <v>392</v>
      </c>
      <c r="AV201" s="142">
        <v>496</v>
      </c>
      <c r="AW201" s="142">
        <v>144</v>
      </c>
      <c r="AX201" s="142">
        <v>72</v>
      </c>
      <c r="AY201" s="142">
        <v>176</v>
      </c>
      <c r="AZ201" s="142">
        <v>744</v>
      </c>
    </row>
    <row r="202" spans="38:52">
      <c r="AS202" s="139">
        <v>46631</v>
      </c>
      <c r="AT202" s="142">
        <v>336</v>
      </c>
      <c r="AU202" s="142">
        <v>384</v>
      </c>
      <c r="AV202" s="142">
        <v>480</v>
      </c>
      <c r="AW202" s="142">
        <v>144</v>
      </c>
      <c r="AX202" s="142">
        <v>72</v>
      </c>
      <c r="AY202" s="142">
        <v>168</v>
      </c>
      <c r="AZ202" s="142">
        <v>720</v>
      </c>
    </row>
    <row r="203" spans="38:52">
      <c r="AS203" s="139">
        <v>46661</v>
      </c>
      <c r="AT203" s="142">
        <v>336</v>
      </c>
      <c r="AU203" s="142">
        <v>408</v>
      </c>
      <c r="AV203" s="142">
        <v>496</v>
      </c>
      <c r="AW203" s="142">
        <v>160</v>
      </c>
      <c r="AX203" s="142">
        <v>80</v>
      </c>
      <c r="AY203" s="142">
        <v>168</v>
      </c>
      <c r="AZ203" s="142">
        <v>744</v>
      </c>
    </row>
    <row r="204" spans="38:52">
      <c r="AS204" s="139">
        <v>46692</v>
      </c>
      <c r="AT204" s="142">
        <v>336</v>
      </c>
      <c r="AU204" s="142">
        <v>384</v>
      </c>
      <c r="AV204" s="142">
        <v>480</v>
      </c>
      <c r="AW204" s="142">
        <v>144</v>
      </c>
      <c r="AX204" s="142">
        <v>72</v>
      </c>
      <c r="AY204" s="142">
        <v>168</v>
      </c>
      <c r="AZ204" s="142">
        <v>720</v>
      </c>
    </row>
    <row r="205" spans="38:52">
      <c r="AS205" s="139">
        <v>46722</v>
      </c>
      <c r="AT205" s="142">
        <v>368</v>
      </c>
      <c r="AU205" s="142">
        <v>376</v>
      </c>
      <c r="AV205" s="142">
        <v>496</v>
      </c>
      <c r="AW205" s="142">
        <v>128</v>
      </c>
      <c r="AX205" s="142">
        <v>64</v>
      </c>
      <c r="AY205" s="142">
        <v>184</v>
      </c>
      <c r="AZ205" s="142">
        <v>744</v>
      </c>
    </row>
    <row r="215" spans="46:52">
      <c r="AT215" s="141" t="s">
        <v>140</v>
      </c>
      <c r="AU215" s="141" t="s">
        <v>141</v>
      </c>
      <c r="AV215" s="141" t="s">
        <v>142</v>
      </c>
      <c r="AW215" s="141" t="s">
        <v>143</v>
      </c>
      <c r="AX215" s="141" t="s">
        <v>144</v>
      </c>
      <c r="AY215" s="141" t="s">
        <v>145</v>
      </c>
      <c r="AZ215" s="141" t="s">
        <v>135</v>
      </c>
    </row>
    <row r="216" spans="46:52">
      <c r="AT216" s="45">
        <v>2</v>
      </c>
      <c r="AU216" s="45">
        <v>3</v>
      </c>
      <c r="AV216" s="45">
        <v>4</v>
      </c>
      <c r="AW216" s="45">
        <v>5</v>
      </c>
      <c r="AX216" s="45">
        <v>6</v>
      </c>
      <c r="AY216" s="45">
        <v>7</v>
      </c>
      <c r="AZ216" s="45">
        <v>8</v>
      </c>
    </row>
    <row r="217" spans="46:52">
      <c r="AT217" s="45" t="s">
        <v>188</v>
      </c>
      <c r="AU217" s="45" t="s">
        <v>189</v>
      </c>
      <c r="AV217" s="45" t="s">
        <v>190</v>
      </c>
      <c r="AW217" s="45" t="s">
        <v>146</v>
      </c>
      <c r="AX217" s="45" t="s">
        <v>147</v>
      </c>
      <c r="AY217" s="45" t="s">
        <v>148</v>
      </c>
      <c r="AZ217" s="45" t="s">
        <v>136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MD265"/>
  <sheetViews>
    <sheetView topLeftCell="M1" zoomScale="80" zoomScaleNormal="80" workbookViewId="0">
      <selection activeCell="D8" sqref="D8"/>
    </sheetView>
  </sheetViews>
  <sheetFormatPr defaultColWidth="9.140625" defaultRowHeight="15"/>
  <cols>
    <col min="1" max="1" width="9.140625" style="454"/>
    <col min="2" max="2" width="22.42578125" style="32" bestFit="1" customWidth="1"/>
    <col min="3" max="3" width="18.140625" style="32" customWidth="1"/>
    <col min="4" max="4" width="9.140625" style="32"/>
    <col min="5" max="5" width="10.85546875" style="32" customWidth="1"/>
    <col min="6" max="6" width="26.28515625" style="32" customWidth="1"/>
    <col min="7" max="9" width="9.7109375" style="32" bestFit="1" customWidth="1"/>
    <col min="10" max="10" width="10.5703125" style="32" bestFit="1" customWidth="1"/>
    <col min="11" max="11" width="10.42578125" style="32" customWidth="1"/>
    <col min="12" max="12" width="10.28515625" style="32" customWidth="1"/>
    <col min="13" max="13" width="11.140625" style="32" customWidth="1"/>
    <col min="14" max="14" width="11.85546875" style="32" customWidth="1"/>
    <col min="15" max="15" width="11.28515625" style="32" customWidth="1"/>
    <col min="16" max="16" width="10.42578125" style="32" customWidth="1"/>
    <col min="17" max="19" width="10.7109375" style="32" customWidth="1"/>
    <col min="20" max="24" width="9.140625" style="32"/>
    <col min="25" max="25" width="11.140625" style="32" customWidth="1"/>
    <col min="26" max="26" width="11.42578125" style="32" customWidth="1"/>
    <col min="27" max="27" width="11.140625" style="32" customWidth="1"/>
    <col min="28" max="29" width="11.42578125" style="32" customWidth="1"/>
    <col min="30" max="30" width="10.140625" style="32" customWidth="1"/>
    <col min="31" max="36" width="9.140625" style="32"/>
    <col min="37" max="37" width="11.140625" style="32" customWidth="1"/>
    <col min="38" max="39" width="11.5703125" style="32" customWidth="1"/>
    <col min="40" max="40" width="10.5703125" style="32" bestFit="1" customWidth="1"/>
    <col min="41" max="41" width="9.140625" style="32"/>
    <col min="42" max="42" width="10.5703125" style="32" bestFit="1" customWidth="1"/>
    <col min="43" max="48" width="9.140625" style="32"/>
    <col min="49" max="49" width="9.85546875" style="32" bestFit="1" customWidth="1"/>
    <col min="50" max="16384" width="9.140625" style="32"/>
  </cols>
  <sheetData>
    <row r="1" spans="1:186" s="41" customFormat="1">
      <c r="A1" s="60"/>
      <c r="B1" s="23"/>
      <c r="C1" s="458" t="s">
        <v>55</v>
      </c>
      <c r="D1" s="458" t="s">
        <v>33</v>
      </c>
      <c r="E1" s="458" t="s">
        <v>66</v>
      </c>
      <c r="F1" s="458" t="s">
        <v>75</v>
      </c>
      <c r="G1" s="38">
        <v>41275</v>
      </c>
      <c r="H1" s="38">
        <v>41306</v>
      </c>
      <c r="I1" s="38">
        <v>41334</v>
      </c>
      <c r="J1" s="38">
        <v>41365</v>
      </c>
      <c r="K1" s="38">
        <v>41395</v>
      </c>
      <c r="L1" s="38">
        <v>41426</v>
      </c>
      <c r="M1" s="38">
        <v>41456</v>
      </c>
      <c r="N1" s="38">
        <v>41487</v>
      </c>
      <c r="O1" s="38">
        <v>41518</v>
      </c>
      <c r="P1" s="38">
        <v>41548</v>
      </c>
      <c r="Q1" s="38">
        <v>41579</v>
      </c>
      <c r="R1" s="38">
        <v>41609</v>
      </c>
      <c r="S1" s="38">
        <v>41640</v>
      </c>
      <c r="T1" s="38">
        <v>41671</v>
      </c>
      <c r="U1" s="38">
        <v>41699</v>
      </c>
      <c r="V1" s="38">
        <v>41730</v>
      </c>
      <c r="W1" s="38">
        <v>41760</v>
      </c>
      <c r="X1" s="38">
        <v>41791</v>
      </c>
      <c r="Y1" s="38">
        <v>41821</v>
      </c>
      <c r="Z1" s="38">
        <v>41852</v>
      </c>
      <c r="AA1" s="38">
        <v>41883</v>
      </c>
      <c r="AB1" s="38">
        <v>41913</v>
      </c>
      <c r="AC1" s="38">
        <v>41944</v>
      </c>
      <c r="AD1" s="38">
        <v>41974</v>
      </c>
      <c r="AE1" s="38">
        <v>42005</v>
      </c>
      <c r="AF1" s="38">
        <v>42036</v>
      </c>
      <c r="AG1" s="38">
        <v>42064</v>
      </c>
      <c r="AH1" s="38">
        <v>42095</v>
      </c>
      <c r="AI1" s="38">
        <v>42125</v>
      </c>
      <c r="AJ1" s="38">
        <v>42156</v>
      </c>
      <c r="AK1" s="38">
        <v>42186</v>
      </c>
      <c r="AL1" s="38">
        <v>42217</v>
      </c>
      <c r="AM1" s="38">
        <v>42248</v>
      </c>
      <c r="AN1" s="38">
        <v>42278</v>
      </c>
      <c r="AO1" s="38">
        <v>42309</v>
      </c>
      <c r="AP1" s="38">
        <v>42339</v>
      </c>
      <c r="AQ1" s="38">
        <v>42370</v>
      </c>
      <c r="AR1" s="38">
        <v>42401</v>
      </c>
      <c r="AS1" s="38">
        <v>42430</v>
      </c>
      <c r="AT1" s="38">
        <v>42461</v>
      </c>
      <c r="AU1" s="38">
        <v>42491</v>
      </c>
      <c r="AV1" s="38">
        <v>42522</v>
      </c>
      <c r="AW1" s="38">
        <v>42552</v>
      </c>
      <c r="AX1" s="38">
        <v>42583</v>
      </c>
      <c r="AY1" s="38">
        <v>42614</v>
      </c>
      <c r="AZ1" s="38">
        <v>42644</v>
      </c>
      <c r="BA1" s="38">
        <v>42675</v>
      </c>
      <c r="BB1" s="38">
        <v>42705</v>
      </c>
      <c r="BC1" s="38">
        <v>42736</v>
      </c>
      <c r="BD1" s="38">
        <v>42767</v>
      </c>
      <c r="BE1" s="38">
        <v>42795</v>
      </c>
      <c r="BF1" s="38">
        <v>42826</v>
      </c>
      <c r="BG1" s="38">
        <v>42856</v>
      </c>
      <c r="BH1" s="38">
        <v>42887</v>
      </c>
      <c r="BI1" s="38">
        <v>42917</v>
      </c>
      <c r="BJ1" s="38">
        <v>42948</v>
      </c>
      <c r="BK1" s="38">
        <v>42979</v>
      </c>
      <c r="BL1" s="38">
        <v>43009</v>
      </c>
      <c r="BM1" s="38">
        <v>43040</v>
      </c>
      <c r="BN1" s="38">
        <v>43070</v>
      </c>
      <c r="BO1" s="38">
        <v>43101</v>
      </c>
      <c r="BP1" s="38">
        <v>43132</v>
      </c>
      <c r="BQ1" s="38">
        <v>43160</v>
      </c>
      <c r="BR1" s="38">
        <v>43191</v>
      </c>
      <c r="BS1" s="38">
        <v>43221</v>
      </c>
      <c r="BT1" s="38">
        <v>43252</v>
      </c>
      <c r="BU1" s="38">
        <v>43282</v>
      </c>
      <c r="BV1" s="38">
        <v>43313</v>
      </c>
      <c r="BW1" s="38">
        <v>43344</v>
      </c>
      <c r="BX1" s="38">
        <v>43374</v>
      </c>
      <c r="BY1" s="38">
        <v>43405</v>
      </c>
      <c r="BZ1" s="38">
        <v>43435</v>
      </c>
      <c r="CA1" s="38">
        <v>43466</v>
      </c>
      <c r="CB1" s="38">
        <v>43497</v>
      </c>
      <c r="CC1" s="38">
        <v>43525</v>
      </c>
      <c r="CD1" s="38">
        <v>43556</v>
      </c>
      <c r="CE1" s="38">
        <v>43586</v>
      </c>
      <c r="CF1" s="38">
        <v>43617</v>
      </c>
      <c r="CG1" s="38">
        <v>43647</v>
      </c>
      <c r="CH1" s="38">
        <v>43678</v>
      </c>
      <c r="CI1" s="38">
        <v>43709</v>
      </c>
      <c r="CJ1" s="38">
        <v>43739</v>
      </c>
      <c r="CK1" s="38">
        <v>43770</v>
      </c>
      <c r="CL1" s="38">
        <v>43800</v>
      </c>
      <c r="CM1" s="38">
        <v>43831</v>
      </c>
      <c r="CN1" s="38">
        <v>43862</v>
      </c>
      <c r="CO1" s="38">
        <v>43891</v>
      </c>
      <c r="CP1" s="38">
        <v>43922</v>
      </c>
      <c r="CQ1" s="38">
        <v>43952</v>
      </c>
      <c r="CR1" s="38">
        <v>43983</v>
      </c>
      <c r="CS1" s="38">
        <v>44013</v>
      </c>
      <c r="CT1" s="38">
        <v>44044</v>
      </c>
      <c r="CU1" s="38">
        <v>44075</v>
      </c>
      <c r="CV1" s="38">
        <v>44105</v>
      </c>
      <c r="CW1" s="38">
        <v>44136</v>
      </c>
      <c r="CX1" s="38">
        <v>44166</v>
      </c>
      <c r="CY1" s="38">
        <v>44197</v>
      </c>
      <c r="CZ1" s="38">
        <v>44228</v>
      </c>
      <c r="DA1" s="38">
        <v>44256</v>
      </c>
      <c r="DB1" s="38">
        <v>44287</v>
      </c>
      <c r="DC1" s="38">
        <v>44317</v>
      </c>
      <c r="DD1" s="38">
        <v>44348</v>
      </c>
      <c r="DE1" s="38">
        <v>44378</v>
      </c>
      <c r="DF1" s="38">
        <v>44409</v>
      </c>
      <c r="DG1" s="38">
        <v>44440</v>
      </c>
      <c r="DH1" s="38">
        <v>44470</v>
      </c>
      <c r="DI1" s="38">
        <v>44501</v>
      </c>
      <c r="DJ1" s="38">
        <v>44531</v>
      </c>
      <c r="DK1" s="38">
        <v>44562</v>
      </c>
      <c r="DL1" s="38">
        <v>44593</v>
      </c>
      <c r="DM1" s="38">
        <v>44621</v>
      </c>
      <c r="DN1" s="38">
        <v>44652</v>
      </c>
      <c r="DO1" s="38">
        <v>44682</v>
      </c>
      <c r="DP1" s="38">
        <v>44713</v>
      </c>
      <c r="DQ1" s="38">
        <v>44743</v>
      </c>
      <c r="DR1" s="38">
        <v>44774</v>
      </c>
      <c r="DS1" s="38">
        <v>44805</v>
      </c>
      <c r="DT1" s="38">
        <v>44835</v>
      </c>
      <c r="DU1" s="38">
        <v>44866</v>
      </c>
      <c r="DV1" s="38">
        <v>44896</v>
      </c>
      <c r="DW1" s="38">
        <v>44927</v>
      </c>
      <c r="DX1" s="38">
        <v>44958</v>
      </c>
      <c r="DY1" s="38">
        <v>44986</v>
      </c>
      <c r="DZ1" s="38">
        <v>45017</v>
      </c>
      <c r="EA1" s="38">
        <v>45047</v>
      </c>
      <c r="EB1" s="38">
        <v>45078</v>
      </c>
      <c r="EC1" s="38">
        <v>45108</v>
      </c>
      <c r="ED1" s="38">
        <v>45139</v>
      </c>
      <c r="EE1" s="38">
        <v>45170</v>
      </c>
      <c r="EF1" s="38">
        <v>45200</v>
      </c>
      <c r="EG1" s="38">
        <v>45231</v>
      </c>
      <c r="EH1" s="38">
        <v>45261</v>
      </c>
      <c r="EI1" s="38">
        <v>45292</v>
      </c>
      <c r="EJ1" s="38">
        <v>45323</v>
      </c>
      <c r="EK1" s="38">
        <v>45352</v>
      </c>
      <c r="EL1" s="38">
        <v>45383</v>
      </c>
      <c r="EM1" s="38">
        <v>45413</v>
      </c>
      <c r="EN1" s="38">
        <v>45444</v>
      </c>
      <c r="EO1" s="38">
        <v>45474</v>
      </c>
      <c r="EP1" s="38">
        <v>45505</v>
      </c>
      <c r="EQ1" s="38">
        <v>45536</v>
      </c>
      <c r="ER1" s="38">
        <v>45566</v>
      </c>
      <c r="ES1" s="38">
        <v>45597</v>
      </c>
      <c r="ET1" s="38">
        <v>45627</v>
      </c>
      <c r="EU1" s="38">
        <v>45658</v>
      </c>
      <c r="EV1" s="38">
        <v>45689</v>
      </c>
      <c r="EW1" s="38">
        <v>45717</v>
      </c>
      <c r="EX1" s="38">
        <v>45748</v>
      </c>
      <c r="EY1" s="38">
        <v>45778</v>
      </c>
      <c r="EZ1" s="38">
        <v>45809</v>
      </c>
      <c r="FA1" s="38">
        <v>45839</v>
      </c>
      <c r="FB1" s="38">
        <v>45870</v>
      </c>
      <c r="FC1" s="38">
        <v>45901</v>
      </c>
      <c r="FD1" s="38">
        <v>45931</v>
      </c>
      <c r="FE1" s="38">
        <v>45962</v>
      </c>
      <c r="FF1" s="38">
        <v>45992</v>
      </c>
      <c r="FG1" s="38">
        <v>46023</v>
      </c>
      <c r="FH1" s="38">
        <v>46054</v>
      </c>
      <c r="FI1" s="38">
        <v>46082</v>
      </c>
      <c r="FJ1" s="38">
        <v>46113</v>
      </c>
      <c r="FK1" s="38">
        <v>46143</v>
      </c>
      <c r="FL1" s="38">
        <v>46174</v>
      </c>
      <c r="FM1" s="38">
        <v>46204</v>
      </c>
      <c r="FN1" s="38">
        <v>46235</v>
      </c>
      <c r="FO1" s="38">
        <v>46266</v>
      </c>
      <c r="FP1" s="38">
        <v>46296</v>
      </c>
      <c r="FQ1" s="38">
        <v>46327</v>
      </c>
      <c r="FR1" s="38">
        <v>46357</v>
      </c>
      <c r="FS1" s="38">
        <v>46388</v>
      </c>
      <c r="FT1" s="38">
        <v>46419</v>
      </c>
      <c r="FU1" s="38">
        <v>46447</v>
      </c>
      <c r="FV1" s="38">
        <v>46478</v>
      </c>
      <c r="FW1" s="38">
        <v>46508</v>
      </c>
      <c r="FX1" s="38">
        <v>46539</v>
      </c>
      <c r="FY1" s="38">
        <v>46569</v>
      </c>
      <c r="FZ1" s="38">
        <v>46600</v>
      </c>
      <c r="GA1" s="38">
        <v>46631</v>
      </c>
      <c r="GB1" s="38">
        <v>46661</v>
      </c>
      <c r="GC1" s="38">
        <v>46692</v>
      </c>
      <c r="GD1" s="38">
        <v>46722</v>
      </c>
    </row>
    <row r="2" spans="1:186" s="41" customFormat="1">
      <c r="A2" s="453" t="s">
        <v>259</v>
      </c>
      <c r="B2" s="458"/>
      <c r="C2" s="458" t="s">
        <v>186</v>
      </c>
      <c r="D2" s="458" t="s">
        <v>76</v>
      </c>
      <c r="E2" s="458" t="s">
        <v>68</v>
      </c>
      <c r="F2" s="458" t="s">
        <v>77</v>
      </c>
      <c r="G2" s="26" t="s">
        <v>191</v>
      </c>
      <c r="H2" s="26" t="s">
        <v>191</v>
      </c>
      <c r="I2" s="26" t="s">
        <v>191</v>
      </c>
      <c r="J2" s="26" t="s">
        <v>191</v>
      </c>
      <c r="K2" s="26" t="s">
        <v>191</v>
      </c>
      <c r="L2" s="26" t="s">
        <v>191</v>
      </c>
      <c r="M2" s="26" t="s">
        <v>191</v>
      </c>
      <c r="N2" s="26" t="s">
        <v>191</v>
      </c>
      <c r="O2" s="26" t="s">
        <v>191</v>
      </c>
      <c r="P2" s="26" t="s">
        <v>191</v>
      </c>
      <c r="Q2" s="26" t="s">
        <v>191</v>
      </c>
      <c r="R2" s="26" t="s">
        <v>191</v>
      </c>
      <c r="S2" s="26" t="s">
        <v>191</v>
      </c>
      <c r="T2" s="26" t="s">
        <v>191</v>
      </c>
      <c r="U2" s="26" t="s">
        <v>191</v>
      </c>
      <c r="V2" s="26" t="s">
        <v>191</v>
      </c>
      <c r="W2" s="26" t="s">
        <v>191</v>
      </c>
      <c r="X2" s="26" t="s">
        <v>191</v>
      </c>
      <c r="Y2" s="26" t="s">
        <v>191</v>
      </c>
      <c r="Z2" s="26" t="s">
        <v>191</v>
      </c>
      <c r="AA2" s="26" t="s">
        <v>191</v>
      </c>
      <c r="AB2" s="26" t="s">
        <v>191</v>
      </c>
      <c r="AC2" s="26" t="s">
        <v>191</v>
      </c>
      <c r="AD2" s="26" t="s">
        <v>191</v>
      </c>
      <c r="AE2" s="26" t="s">
        <v>191</v>
      </c>
      <c r="AF2" s="26" t="s">
        <v>191</v>
      </c>
      <c r="AG2" s="26" t="s">
        <v>191</v>
      </c>
      <c r="AH2" s="26" t="s">
        <v>191</v>
      </c>
      <c r="AI2" s="26" t="s">
        <v>191</v>
      </c>
      <c r="AJ2" s="26" t="s">
        <v>191</v>
      </c>
      <c r="AK2" s="26" t="s">
        <v>191</v>
      </c>
      <c r="AL2" s="26" t="s">
        <v>191</v>
      </c>
      <c r="AM2" s="26" t="s">
        <v>191</v>
      </c>
      <c r="AN2" s="26" t="s">
        <v>191</v>
      </c>
      <c r="AO2" s="26" t="s">
        <v>191</v>
      </c>
      <c r="AP2" s="26" t="s">
        <v>191</v>
      </c>
      <c r="AQ2" s="26" t="s">
        <v>191</v>
      </c>
      <c r="AR2" s="26" t="s">
        <v>191</v>
      </c>
      <c r="AS2" s="26" t="s">
        <v>191</v>
      </c>
      <c r="AT2" s="26" t="s">
        <v>191</v>
      </c>
      <c r="AU2" s="26" t="s">
        <v>191</v>
      </c>
      <c r="AV2" s="26" t="s">
        <v>191</v>
      </c>
      <c r="AW2" s="26" t="s">
        <v>191</v>
      </c>
      <c r="AX2" s="26" t="s">
        <v>191</v>
      </c>
      <c r="AY2" s="26" t="s">
        <v>191</v>
      </c>
      <c r="AZ2" s="26" t="s">
        <v>191</v>
      </c>
      <c r="BA2" s="26" t="s">
        <v>191</v>
      </c>
      <c r="BB2" s="26" t="s">
        <v>191</v>
      </c>
      <c r="BC2" s="26" t="s">
        <v>191</v>
      </c>
      <c r="BD2" s="26" t="s">
        <v>191</v>
      </c>
      <c r="BE2" s="26" t="s">
        <v>191</v>
      </c>
      <c r="BF2" s="26" t="s">
        <v>191</v>
      </c>
      <c r="BG2" s="26" t="s">
        <v>191</v>
      </c>
      <c r="BH2" s="26" t="s">
        <v>191</v>
      </c>
      <c r="BI2" s="26" t="s">
        <v>191</v>
      </c>
      <c r="BJ2" s="26" t="s">
        <v>191</v>
      </c>
      <c r="BK2" s="26" t="s">
        <v>191</v>
      </c>
      <c r="BL2" s="26" t="s">
        <v>191</v>
      </c>
      <c r="BM2" s="26" t="s">
        <v>191</v>
      </c>
      <c r="BN2" s="26" t="s">
        <v>191</v>
      </c>
      <c r="BO2" s="26" t="s">
        <v>191</v>
      </c>
      <c r="BP2" s="26" t="s">
        <v>191</v>
      </c>
      <c r="BQ2" s="26" t="s">
        <v>191</v>
      </c>
      <c r="BR2" s="26" t="s">
        <v>191</v>
      </c>
      <c r="BS2" s="26" t="s">
        <v>191</v>
      </c>
      <c r="BT2" s="26" t="s">
        <v>191</v>
      </c>
      <c r="BU2" s="26" t="s">
        <v>191</v>
      </c>
      <c r="BV2" s="26" t="s">
        <v>191</v>
      </c>
      <c r="BW2" s="26" t="s">
        <v>191</v>
      </c>
      <c r="BX2" s="26" t="s">
        <v>191</v>
      </c>
      <c r="BY2" s="26" t="s">
        <v>191</v>
      </c>
      <c r="BZ2" s="26" t="s">
        <v>191</v>
      </c>
      <c r="CA2" s="26" t="s">
        <v>191</v>
      </c>
      <c r="CB2" s="26" t="s">
        <v>191</v>
      </c>
      <c r="CC2" s="26" t="s">
        <v>191</v>
      </c>
      <c r="CD2" s="26" t="s">
        <v>191</v>
      </c>
      <c r="CE2" s="26" t="s">
        <v>191</v>
      </c>
      <c r="CF2" s="26" t="s">
        <v>191</v>
      </c>
      <c r="CG2" s="26" t="s">
        <v>191</v>
      </c>
      <c r="CH2" s="26" t="s">
        <v>191</v>
      </c>
      <c r="CI2" s="26" t="s">
        <v>191</v>
      </c>
      <c r="CJ2" s="26" t="s">
        <v>191</v>
      </c>
      <c r="CK2" s="26" t="s">
        <v>191</v>
      </c>
      <c r="CL2" s="26" t="s">
        <v>191</v>
      </c>
      <c r="CM2" s="26" t="s">
        <v>191</v>
      </c>
      <c r="CN2" s="26" t="s">
        <v>191</v>
      </c>
      <c r="CO2" s="26" t="s">
        <v>191</v>
      </c>
      <c r="CP2" s="26" t="s">
        <v>191</v>
      </c>
      <c r="CQ2" s="26" t="s">
        <v>191</v>
      </c>
      <c r="CR2" s="26" t="s">
        <v>191</v>
      </c>
      <c r="CS2" s="26" t="s">
        <v>191</v>
      </c>
      <c r="CT2" s="26" t="s">
        <v>191</v>
      </c>
      <c r="CU2" s="26" t="s">
        <v>191</v>
      </c>
      <c r="CV2" s="26" t="s">
        <v>191</v>
      </c>
      <c r="CW2" s="26" t="s">
        <v>191</v>
      </c>
      <c r="CX2" s="26" t="s">
        <v>191</v>
      </c>
      <c r="CY2" s="26" t="s">
        <v>191</v>
      </c>
      <c r="CZ2" s="26" t="s">
        <v>191</v>
      </c>
      <c r="DA2" s="26" t="s">
        <v>191</v>
      </c>
      <c r="DB2" s="26" t="s">
        <v>191</v>
      </c>
      <c r="DC2" s="26" t="s">
        <v>191</v>
      </c>
      <c r="DD2" s="26" t="s">
        <v>191</v>
      </c>
      <c r="DE2" s="26" t="s">
        <v>191</v>
      </c>
      <c r="DF2" s="26" t="s">
        <v>191</v>
      </c>
      <c r="DG2" s="26" t="s">
        <v>191</v>
      </c>
      <c r="DH2" s="26" t="s">
        <v>191</v>
      </c>
      <c r="DI2" s="26" t="s">
        <v>191</v>
      </c>
      <c r="DJ2" s="26" t="s">
        <v>191</v>
      </c>
      <c r="DK2" s="26" t="s">
        <v>191</v>
      </c>
      <c r="DL2" s="26" t="s">
        <v>191</v>
      </c>
      <c r="DM2" s="26" t="s">
        <v>191</v>
      </c>
      <c r="DN2" s="26" t="s">
        <v>191</v>
      </c>
      <c r="DO2" s="26" t="s">
        <v>191</v>
      </c>
      <c r="DP2" s="26" t="s">
        <v>191</v>
      </c>
      <c r="DQ2" s="26" t="s">
        <v>191</v>
      </c>
      <c r="DR2" s="26" t="s">
        <v>191</v>
      </c>
      <c r="DS2" s="26" t="s">
        <v>191</v>
      </c>
      <c r="DT2" s="26" t="s">
        <v>191</v>
      </c>
      <c r="DU2" s="26" t="s">
        <v>191</v>
      </c>
      <c r="DV2" s="26" t="s">
        <v>191</v>
      </c>
      <c r="DW2" s="26" t="s">
        <v>191</v>
      </c>
      <c r="DX2" s="26" t="s">
        <v>191</v>
      </c>
      <c r="DY2" s="26" t="s">
        <v>191</v>
      </c>
      <c r="DZ2" s="26" t="s">
        <v>191</v>
      </c>
      <c r="EA2" s="26" t="s">
        <v>191</v>
      </c>
      <c r="EB2" s="26" t="s">
        <v>191</v>
      </c>
      <c r="EC2" s="26" t="s">
        <v>191</v>
      </c>
      <c r="ED2" s="26" t="s">
        <v>191</v>
      </c>
      <c r="EE2" s="26" t="s">
        <v>191</v>
      </c>
      <c r="EF2" s="26" t="s">
        <v>191</v>
      </c>
      <c r="EG2" s="26" t="s">
        <v>191</v>
      </c>
      <c r="EH2" s="26" t="s">
        <v>191</v>
      </c>
      <c r="EI2" s="26" t="s">
        <v>191</v>
      </c>
      <c r="EJ2" s="26" t="s">
        <v>191</v>
      </c>
      <c r="EK2" s="26" t="s">
        <v>191</v>
      </c>
      <c r="EL2" s="26" t="s">
        <v>191</v>
      </c>
      <c r="EM2" s="26" t="s">
        <v>191</v>
      </c>
      <c r="EN2" s="26" t="s">
        <v>191</v>
      </c>
      <c r="EO2" s="26" t="s">
        <v>191</v>
      </c>
      <c r="EP2" s="26" t="s">
        <v>191</v>
      </c>
      <c r="EQ2" s="26" t="s">
        <v>191</v>
      </c>
      <c r="ER2" s="26" t="s">
        <v>191</v>
      </c>
      <c r="ES2" s="26" t="s">
        <v>191</v>
      </c>
      <c r="ET2" s="26" t="s">
        <v>191</v>
      </c>
      <c r="EU2" s="26" t="s">
        <v>191</v>
      </c>
      <c r="EV2" s="26" t="s">
        <v>191</v>
      </c>
      <c r="EW2" s="26" t="s">
        <v>191</v>
      </c>
      <c r="EX2" s="26" t="s">
        <v>191</v>
      </c>
      <c r="EY2" s="26" t="s">
        <v>191</v>
      </c>
      <c r="EZ2" s="26" t="s">
        <v>191</v>
      </c>
      <c r="FA2" s="26" t="s">
        <v>191</v>
      </c>
      <c r="FB2" s="26" t="s">
        <v>191</v>
      </c>
      <c r="FC2" s="26" t="s">
        <v>191</v>
      </c>
      <c r="FD2" s="26" t="s">
        <v>191</v>
      </c>
      <c r="FE2" s="26" t="s">
        <v>191</v>
      </c>
      <c r="FF2" s="26" t="s">
        <v>191</v>
      </c>
      <c r="FG2" s="26" t="s">
        <v>191</v>
      </c>
      <c r="FH2" s="26" t="s">
        <v>191</v>
      </c>
      <c r="FI2" s="26" t="s">
        <v>191</v>
      </c>
      <c r="FJ2" s="26" t="s">
        <v>191</v>
      </c>
      <c r="FK2" s="26" t="s">
        <v>191</v>
      </c>
      <c r="FL2" s="26" t="s">
        <v>191</v>
      </c>
      <c r="FM2" s="26" t="s">
        <v>191</v>
      </c>
      <c r="FN2" s="26" t="s">
        <v>191</v>
      </c>
      <c r="FO2" s="26" t="s">
        <v>191</v>
      </c>
      <c r="FP2" s="26" t="s">
        <v>191</v>
      </c>
      <c r="FQ2" s="26" t="s">
        <v>191</v>
      </c>
      <c r="FR2" s="26" t="s">
        <v>191</v>
      </c>
      <c r="FS2" s="26" t="s">
        <v>191</v>
      </c>
      <c r="FT2" s="26" t="s">
        <v>191</v>
      </c>
      <c r="FU2" s="26" t="s">
        <v>191</v>
      </c>
      <c r="FV2" s="26" t="s">
        <v>191</v>
      </c>
      <c r="FW2" s="26" t="s">
        <v>191</v>
      </c>
      <c r="FX2" s="26" t="s">
        <v>191</v>
      </c>
      <c r="FY2" s="26" t="s">
        <v>191</v>
      </c>
      <c r="FZ2" s="26" t="s">
        <v>191</v>
      </c>
      <c r="GA2" s="26" t="s">
        <v>191</v>
      </c>
      <c r="GB2" s="26" t="s">
        <v>191</v>
      </c>
      <c r="GC2" s="26" t="s">
        <v>191</v>
      </c>
      <c r="GD2" s="26" t="s">
        <v>191</v>
      </c>
    </row>
    <row r="3" spans="1:186" s="41" customFormat="1">
      <c r="A3" s="453" t="s">
        <v>259</v>
      </c>
      <c r="B3" s="458"/>
      <c r="C3" s="458" t="s">
        <v>186</v>
      </c>
      <c r="D3" s="458" t="s">
        <v>76</v>
      </c>
      <c r="E3" s="458" t="s">
        <v>68</v>
      </c>
      <c r="F3" s="458" t="s">
        <v>78</v>
      </c>
      <c r="G3" s="26" t="s">
        <v>191</v>
      </c>
      <c r="H3" s="26" t="s">
        <v>191</v>
      </c>
      <c r="I3" s="26" t="s">
        <v>191</v>
      </c>
      <c r="J3" s="26" t="s">
        <v>191</v>
      </c>
      <c r="K3" s="26" t="s">
        <v>191</v>
      </c>
      <c r="L3" s="26" t="s">
        <v>191</v>
      </c>
      <c r="M3" s="26" t="s">
        <v>191</v>
      </c>
      <c r="N3" s="26" t="s">
        <v>191</v>
      </c>
      <c r="O3" s="26" t="s">
        <v>191</v>
      </c>
      <c r="P3" s="26" t="s">
        <v>191</v>
      </c>
      <c r="Q3" s="26" t="s">
        <v>191</v>
      </c>
      <c r="R3" s="26" t="s">
        <v>191</v>
      </c>
      <c r="S3" s="26" t="s">
        <v>191</v>
      </c>
      <c r="T3" s="26" t="s">
        <v>191</v>
      </c>
      <c r="U3" s="26" t="s">
        <v>191</v>
      </c>
      <c r="V3" s="26" t="s">
        <v>191</v>
      </c>
      <c r="W3" s="26" t="s">
        <v>191</v>
      </c>
      <c r="X3" s="26" t="s">
        <v>191</v>
      </c>
      <c r="Y3" s="26" t="s">
        <v>191</v>
      </c>
      <c r="Z3" s="26" t="s">
        <v>191</v>
      </c>
      <c r="AA3" s="26" t="s">
        <v>191</v>
      </c>
      <c r="AB3" s="26" t="s">
        <v>191</v>
      </c>
      <c r="AC3" s="26" t="s">
        <v>191</v>
      </c>
      <c r="AD3" s="26" t="s">
        <v>191</v>
      </c>
      <c r="AE3" s="26" t="s">
        <v>191</v>
      </c>
      <c r="AF3" s="26" t="s">
        <v>191</v>
      </c>
      <c r="AG3" s="26" t="s">
        <v>191</v>
      </c>
      <c r="AH3" s="26" t="s">
        <v>191</v>
      </c>
      <c r="AI3" s="26" t="s">
        <v>191</v>
      </c>
      <c r="AJ3" s="26" t="s">
        <v>191</v>
      </c>
      <c r="AK3" s="26" t="s">
        <v>191</v>
      </c>
      <c r="AL3" s="26" t="s">
        <v>191</v>
      </c>
      <c r="AM3" s="26" t="s">
        <v>191</v>
      </c>
      <c r="AN3" s="26" t="s">
        <v>191</v>
      </c>
      <c r="AO3" s="26" t="s">
        <v>191</v>
      </c>
      <c r="AP3" s="26" t="s">
        <v>191</v>
      </c>
      <c r="AQ3" s="26" t="s">
        <v>191</v>
      </c>
      <c r="AR3" s="26" t="s">
        <v>191</v>
      </c>
      <c r="AS3" s="26" t="s">
        <v>191</v>
      </c>
      <c r="AT3" s="26" t="s">
        <v>191</v>
      </c>
      <c r="AU3" s="26" t="s">
        <v>191</v>
      </c>
      <c r="AV3" s="26" t="s">
        <v>191</v>
      </c>
      <c r="AW3" s="26" t="s">
        <v>191</v>
      </c>
      <c r="AX3" s="26" t="s">
        <v>191</v>
      </c>
      <c r="AY3" s="26" t="s">
        <v>191</v>
      </c>
      <c r="AZ3" s="26" t="s">
        <v>191</v>
      </c>
      <c r="BA3" s="26" t="s">
        <v>191</v>
      </c>
      <c r="BB3" s="26" t="s">
        <v>191</v>
      </c>
      <c r="BC3" s="26" t="s">
        <v>191</v>
      </c>
      <c r="BD3" s="26" t="s">
        <v>191</v>
      </c>
      <c r="BE3" s="26" t="s">
        <v>191</v>
      </c>
      <c r="BF3" s="26" t="s">
        <v>191</v>
      </c>
      <c r="BG3" s="26" t="s">
        <v>191</v>
      </c>
      <c r="BH3" s="26" t="s">
        <v>191</v>
      </c>
      <c r="BI3" s="26" t="s">
        <v>191</v>
      </c>
      <c r="BJ3" s="26" t="s">
        <v>191</v>
      </c>
      <c r="BK3" s="26" t="s">
        <v>191</v>
      </c>
      <c r="BL3" s="26" t="s">
        <v>191</v>
      </c>
      <c r="BM3" s="26" t="s">
        <v>191</v>
      </c>
      <c r="BN3" s="26" t="s">
        <v>191</v>
      </c>
      <c r="BO3" s="26" t="s">
        <v>191</v>
      </c>
      <c r="BP3" s="26" t="s">
        <v>191</v>
      </c>
      <c r="BQ3" s="26" t="s">
        <v>191</v>
      </c>
      <c r="BR3" s="26" t="s">
        <v>191</v>
      </c>
      <c r="BS3" s="26" t="s">
        <v>191</v>
      </c>
      <c r="BT3" s="26" t="s">
        <v>191</v>
      </c>
      <c r="BU3" s="26" t="s">
        <v>191</v>
      </c>
      <c r="BV3" s="26" t="s">
        <v>191</v>
      </c>
      <c r="BW3" s="26" t="s">
        <v>191</v>
      </c>
      <c r="BX3" s="26" t="s">
        <v>191</v>
      </c>
      <c r="BY3" s="26" t="s">
        <v>191</v>
      </c>
      <c r="BZ3" s="26" t="s">
        <v>191</v>
      </c>
      <c r="CA3" s="26" t="s">
        <v>191</v>
      </c>
      <c r="CB3" s="26" t="s">
        <v>191</v>
      </c>
      <c r="CC3" s="26" t="s">
        <v>191</v>
      </c>
      <c r="CD3" s="26" t="s">
        <v>191</v>
      </c>
      <c r="CE3" s="26" t="s">
        <v>191</v>
      </c>
      <c r="CF3" s="26" t="s">
        <v>191</v>
      </c>
      <c r="CG3" s="26" t="s">
        <v>191</v>
      </c>
      <c r="CH3" s="26" t="s">
        <v>191</v>
      </c>
      <c r="CI3" s="26" t="s">
        <v>191</v>
      </c>
      <c r="CJ3" s="26" t="s">
        <v>191</v>
      </c>
      <c r="CK3" s="26" t="s">
        <v>191</v>
      </c>
      <c r="CL3" s="26" t="s">
        <v>191</v>
      </c>
      <c r="CM3" s="26" t="s">
        <v>191</v>
      </c>
      <c r="CN3" s="26" t="s">
        <v>191</v>
      </c>
      <c r="CO3" s="26" t="s">
        <v>191</v>
      </c>
      <c r="CP3" s="26" t="s">
        <v>191</v>
      </c>
      <c r="CQ3" s="26" t="s">
        <v>191</v>
      </c>
      <c r="CR3" s="26" t="s">
        <v>191</v>
      </c>
      <c r="CS3" s="26" t="s">
        <v>191</v>
      </c>
      <c r="CT3" s="26" t="s">
        <v>191</v>
      </c>
      <c r="CU3" s="26" t="s">
        <v>191</v>
      </c>
      <c r="CV3" s="26" t="s">
        <v>191</v>
      </c>
      <c r="CW3" s="26" t="s">
        <v>191</v>
      </c>
      <c r="CX3" s="26" t="s">
        <v>191</v>
      </c>
      <c r="CY3" s="26" t="s">
        <v>191</v>
      </c>
      <c r="CZ3" s="26" t="s">
        <v>191</v>
      </c>
      <c r="DA3" s="26" t="s">
        <v>191</v>
      </c>
      <c r="DB3" s="26" t="s">
        <v>191</v>
      </c>
      <c r="DC3" s="26" t="s">
        <v>191</v>
      </c>
      <c r="DD3" s="26" t="s">
        <v>191</v>
      </c>
      <c r="DE3" s="26" t="s">
        <v>191</v>
      </c>
      <c r="DF3" s="26" t="s">
        <v>191</v>
      </c>
      <c r="DG3" s="26" t="s">
        <v>191</v>
      </c>
      <c r="DH3" s="26" t="s">
        <v>191</v>
      </c>
      <c r="DI3" s="26" t="s">
        <v>191</v>
      </c>
      <c r="DJ3" s="26" t="s">
        <v>191</v>
      </c>
      <c r="DK3" s="26" t="s">
        <v>191</v>
      </c>
      <c r="DL3" s="26" t="s">
        <v>191</v>
      </c>
      <c r="DM3" s="26" t="s">
        <v>191</v>
      </c>
      <c r="DN3" s="26" t="s">
        <v>191</v>
      </c>
      <c r="DO3" s="26" t="s">
        <v>191</v>
      </c>
      <c r="DP3" s="26" t="s">
        <v>191</v>
      </c>
      <c r="DQ3" s="26" t="s">
        <v>191</v>
      </c>
      <c r="DR3" s="26" t="s">
        <v>191</v>
      </c>
      <c r="DS3" s="26" t="s">
        <v>191</v>
      </c>
      <c r="DT3" s="26" t="s">
        <v>191</v>
      </c>
      <c r="DU3" s="26" t="s">
        <v>191</v>
      </c>
      <c r="DV3" s="26" t="s">
        <v>191</v>
      </c>
      <c r="DW3" s="26" t="s">
        <v>191</v>
      </c>
      <c r="DX3" s="26" t="s">
        <v>191</v>
      </c>
      <c r="DY3" s="26" t="s">
        <v>191</v>
      </c>
      <c r="DZ3" s="26" t="s">
        <v>191</v>
      </c>
      <c r="EA3" s="26" t="s">
        <v>191</v>
      </c>
      <c r="EB3" s="26" t="s">
        <v>191</v>
      </c>
      <c r="EC3" s="26" t="s">
        <v>191</v>
      </c>
      <c r="ED3" s="26" t="s">
        <v>191</v>
      </c>
      <c r="EE3" s="26" t="s">
        <v>191</v>
      </c>
      <c r="EF3" s="26" t="s">
        <v>191</v>
      </c>
      <c r="EG3" s="26" t="s">
        <v>191</v>
      </c>
      <c r="EH3" s="26" t="s">
        <v>191</v>
      </c>
      <c r="EI3" s="26" t="s">
        <v>191</v>
      </c>
      <c r="EJ3" s="26" t="s">
        <v>191</v>
      </c>
      <c r="EK3" s="26" t="s">
        <v>191</v>
      </c>
      <c r="EL3" s="26" t="s">
        <v>191</v>
      </c>
      <c r="EM3" s="26" t="s">
        <v>191</v>
      </c>
      <c r="EN3" s="26" t="s">
        <v>191</v>
      </c>
      <c r="EO3" s="26" t="s">
        <v>191</v>
      </c>
      <c r="EP3" s="26" t="s">
        <v>191</v>
      </c>
      <c r="EQ3" s="26" t="s">
        <v>191</v>
      </c>
      <c r="ER3" s="26" t="s">
        <v>191</v>
      </c>
      <c r="ES3" s="26" t="s">
        <v>191</v>
      </c>
      <c r="ET3" s="26" t="s">
        <v>191</v>
      </c>
      <c r="EU3" s="26" t="s">
        <v>191</v>
      </c>
      <c r="EV3" s="26" t="s">
        <v>191</v>
      </c>
      <c r="EW3" s="26" t="s">
        <v>191</v>
      </c>
      <c r="EX3" s="26" t="s">
        <v>191</v>
      </c>
      <c r="EY3" s="26" t="s">
        <v>191</v>
      </c>
      <c r="EZ3" s="26" t="s">
        <v>191</v>
      </c>
      <c r="FA3" s="26" t="s">
        <v>191</v>
      </c>
      <c r="FB3" s="26" t="s">
        <v>191</v>
      </c>
      <c r="FC3" s="26" t="s">
        <v>191</v>
      </c>
      <c r="FD3" s="26" t="s">
        <v>191</v>
      </c>
      <c r="FE3" s="26" t="s">
        <v>191</v>
      </c>
      <c r="FF3" s="26" t="s">
        <v>191</v>
      </c>
      <c r="FG3" s="26" t="s">
        <v>191</v>
      </c>
      <c r="FH3" s="26" t="s">
        <v>191</v>
      </c>
      <c r="FI3" s="26" t="s">
        <v>191</v>
      </c>
      <c r="FJ3" s="26" t="s">
        <v>191</v>
      </c>
      <c r="FK3" s="26" t="s">
        <v>191</v>
      </c>
      <c r="FL3" s="26" t="s">
        <v>191</v>
      </c>
      <c r="FM3" s="26" t="s">
        <v>191</v>
      </c>
      <c r="FN3" s="26" t="s">
        <v>191</v>
      </c>
      <c r="FO3" s="26" t="s">
        <v>191</v>
      </c>
      <c r="FP3" s="26" t="s">
        <v>191</v>
      </c>
      <c r="FQ3" s="26" t="s">
        <v>191</v>
      </c>
      <c r="FR3" s="26" t="s">
        <v>191</v>
      </c>
      <c r="FS3" s="26" t="s">
        <v>191</v>
      </c>
      <c r="FT3" s="26" t="s">
        <v>191</v>
      </c>
      <c r="FU3" s="26" t="s">
        <v>191</v>
      </c>
      <c r="FV3" s="26" t="s">
        <v>191</v>
      </c>
      <c r="FW3" s="26" t="s">
        <v>191</v>
      </c>
      <c r="FX3" s="26" t="s">
        <v>191</v>
      </c>
      <c r="FY3" s="26" t="s">
        <v>191</v>
      </c>
      <c r="FZ3" s="26" t="s">
        <v>191</v>
      </c>
      <c r="GA3" s="26" t="s">
        <v>191</v>
      </c>
      <c r="GB3" s="26" t="s">
        <v>191</v>
      </c>
      <c r="GC3" s="26" t="s">
        <v>191</v>
      </c>
      <c r="GD3" s="26" t="s">
        <v>191</v>
      </c>
    </row>
    <row r="4" spans="1:186" s="41" customFormat="1">
      <c r="A4" s="453" t="s">
        <v>259</v>
      </c>
      <c r="B4" s="458"/>
      <c r="C4" s="458" t="s">
        <v>186</v>
      </c>
      <c r="D4" s="458" t="s">
        <v>76</v>
      </c>
      <c r="E4" s="458" t="s">
        <v>68</v>
      </c>
      <c r="F4" s="458" t="s">
        <v>79</v>
      </c>
      <c r="G4" s="26">
        <v>1.91</v>
      </c>
      <c r="H4" s="26">
        <v>1.91</v>
      </c>
      <c r="I4" s="26">
        <v>1.91</v>
      </c>
      <c r="J4" s="26">
        <v>1.94</v>
      </c>
      <c r="K4" s="26">
        <v>1.94</v>
      </c>
      <c r="L4" s="26">
        <v>1.94</v>
      </c>
      <c r="M4" s="26">
        <v>1.98</v>
      </c>
      <c r="N4" s="26">
        <v>1.98</v>
      </c>
      <c r="O4" s="26">
        <v>1.98</v>
      </c>
      <c r="P4" s="26">
        <v>2.0099999999999998</v>
      </c>
      <c r="Q4" s="26">
        <v>2.0099999999999998</v>
      </c>
      <c r="R4" s="26">
        <v>2.0099999999999998</v>
      </c>
      <c r="S4" s="26">
        <v>2.16</v>
      </c>
      <c r="T4" s="26">
        <v>2.16</v>
      </c>
      <c r="U4" s="26">
        <v>2.16</v>
      </c>
      <c r="V4" s="26">
        <v>2.1800000000000002</v>
      </c>
      <c r="W4" s="26">
        <v>2.1800000000000002</v>
      </c>
      <c r="X4" s="26">
        <v>2.1800000000000002</v>
      </c>
      <c r="Y4" s="26">
        <v>2.2000000000000002</v>
      </c>
      <c r="Z4" s="26">
        <v>2.2000000000000002</v>
      </c>
      <c r="AA4" s="26">
        <v>2.2000000000000002</v>
      </c>
      <c r="AB4" s="26">
        <v>2.2799999999999998</v>
      </c>
      <c r="AC4" s="26">
        <v>2.2799999999999998</v>
      </c>
      <c r="AD4" s="26">
        <v>2.2799999999999998</v>
      </c>
      <c r="AE4" s="26">
        <v>2.35</v>
      </c>
      <c r="AF4" s="26">
        <v>2.35</v>
      </c>
      <c r="AG4" s="26">
        <v>2.35</v>
      </c>
      <c r="AH4" s="26">
        <v>2.35</v>
      </c>
      <c r="AI4" s="26">
        <v>2.35</v>
      </c>
      <c r="AJ4" s="26">
        <v>2.35</v>
      </c>
      <c r="AK4" s="26">
        <v>2.35</v>
      </c>
      <c r="AL4" s="26">
        <v>2.35</v>
      </c>
      <c r="AM4" s="26">
        <v>2.35</v>
      </c>
      <c r="AN4" s="26">
        <v>2.37</v>
      </c>
      <c r="AO4" s="26">
        <v>2.37</v>
      </c>
      <c r="AP4" s="26">
        <v>2.37</v>
      </c>
      <c r="AQ4" s="26">
        <v>2.42</v>
      </c>
      <c r="AR4" s="26">
        <v>2.42</v>
      </c>
      <c r="AS4" s="26">
        <v>2.42</v>
      </c>
      <c r="AT4" s="26">
        <v>2.42</v>
      </c>
      <c r="AU4" s="26">
        <v>2.42</v>
      </c>
      <c r="AV4" s="26">
        <v>2.42</v>
      </c>
      <c r="AW4" s="26">
        <v>2.42</v>
      </c>
      <c r="AX4" s="26">
        <v>2.42</v>
      </c>
      <c r="AY4" s="26">
        <v>2.42</v>
      </c>
      <c r="AZ4" s="26">
        <v>2.42</v>
      </c>
      <c r="BA4" s="26">
        <v>2.42</v>
      </c>
      <c r="BB4" s="26">
        <v>2.42</v>
      </c>
      <c r="BC4" s="26">
        <v>2.58</v>
      </c>
      <c r="BD4" s="26">
        <v>2.58</v>
      </c>
      <c r="BE4" s="26">
        <v>2.58</v>
      </c>
      <c r="BF4" s="26">
        <v>2.58</v>
      </c>
      <c r="BG4" s="26">
        <v>2.58</v>
      </c>
      <c r="BH4" s="26">
        <v>2.58</v>
      </c>
      <c r="BI4" s="26">
        <v>2.58</v>
      </c>
      <c r="BJ4" s="26">
        <v>2.58</v>
      </c>
      <c r="BK4" s="26">
        <v>2.58</v>
      </c>
      <c r="BL4" s="26">
        <v>2.58</v>
      </c>
      <c r="BM4" s="26">
        <v>2.58</v>
      </c>
      <c r="BN4" s="26">
        <v>2.58</v>
      </c>
      <c r="BO4" s="26">
        <v>2.68</v>
      </c>
      <c r="BP4" s="26">
        <v>2.68</v>
      </c>
      <c r="BQ4" s="26">
        <v>2.68</v>
      </c>
      <c r="BR4" s="26">
        <v>2.68</v>
      </c>
      <c r="BS4" s="26">
        <v>2.68</v>
      </c>
      <c r="BT4" s="26">
        <v>2.68</v>
      </c>
      <c r="BU4" s="26">
        <v>2.68</v>
      </c>
      <c r="BV4" s="26">
        <v>2.68</v>
      </c>
      <c r="BW4" s="26">
        <v>2.68</v>
      </c>
      <c r="BX4" s="26">
        <v>2.68</v>
      </c>
      <c r="BY4" s="26">
        <v>2.68</v>
      </c>
      <c r="BZ4" s="26">
        <v>2.68</v>
      </c>
      <c r="CA4" s="26">
        <v>2.78</v>
      </c>
      <c r="CB4" s="26">
        <v>2.78</v>
      </c>
      <c r="CC4" s="26">
        <v>2.78</v>
      </c>
      <c r="CD4" s="26">
        <v>2.78</v>
      </c>
      <c r="CE4" s="26">
        <v>2.78</v>
      </c>
      <c r="CF4" s="26">
        <v>2.78</v>
      </c>
      <c r="CG4" s="26">
        <v>2.78</v>
      </c>
      <c r="CH4" s="26">
        <v>2.78</v>
      </c>
      <c r="CI4" s="26">
        <v>2.78</v>
      </c>
      <c r="CJ4" s="26">
        <v>2.78</v>
      </c>
      <c r="CK4" s="26">
        <v>2.78</v>
      </c>
      <c r="CL4" s="26">
        <v>2.78</v>
      </c>
      <c r="CM4" s="26">
        <v>2.94</v>
      </c>
      <c r="CN4" s="26">
        <v>2.94</v>
      </c>
      <c r="CO4" s="26">
        <v>2.94</v>
      </c>
      <c r="CP4" s="26">
        <v>2.94</v>
      </c>
      <c r="CQ4" s="26">
        <v>2.94</v>
      </c>
      <c r="CR4" s="26">
        <v>2.94</v>
      </c>
      <c r="CS4" s="26">
        <v>2.94</v>
      </c>
      <c r="CT4" s="26">
        <v>2.94</v>
      </c>
      <c r="CU4" s="26">
        <v>2.94</v>
      </c>
      <c r="CV4" s="26">
        <v>2.94</v>
      </c>
      <c r="CW4" s="26">
        <v>2.94</v>
      </c>
      <c r="CX4" s="26">
        <v>2.94</v>
      </c>
      <c r="CY4" s="26">
        <v>3.08</v>
      </c>
      <c r="CZ4" s="26">
        <v>3.08</v>
      </c>
      <c r="DA4" s="26">
        <v>3.08</v>
      </c>
      <c r="DB4" s="26">
        <v>3.08</v>
      </c>
      <c r="DC4" s="26">
        <v>3.08</v>
      </c>
      <c r="DD4" s="26">
        <v>3.08</v>
      </c>
      <c r="DE4" s="26">
        <v>3.08</v>
      </c>
      <c r="DF4" s="26">
        <v>3.08</v>
      </c>
      <c r="DG4" s="26">
        <v>3.08</v>
      </c>
      <c r="DH4" s="26">
        <v>3.08</v>
      </c>
      <c r="DI4" s="26">
        <v>3.08</v>
      </c>
      <c r="DJ4" s="26">
        <v>3.08</v>
      </c>
      <c r="DK4" s="26">
        <v>3.22</v>
      </c>
      <c r="DL4" s="26">
        <v>3.22</v>
      </c>
      <c r="DM4" s="26">
        <v>3.22</v>
      </c>
      <c r="DN4" s="26">
        <v>3.22</v>
      </c>
      <c r="DO4" s="26">
        <v>3.22</v>
      </c>
      <c r="DP4" s="26">
        <v>3.22</v>
      </c>
      <c r="DQ4" s="26">
        <v>3.22</v>
      </c>
      <c r="DR4" s="26">
        <v>3.22</v>
      </c>
      <c r="DS4" s="26">
        <v>3.22</v>
      </c>
      <c r="DT4" s="26">
        <v>3.22</v>
      </c>
      <c r="DU4" s="26">
        <v>3.22</v>
      </c>
      <c r="DV4" s="26">
        <v>3.22</v>
      </c>
      <c r="DW4" s="26">
        <v>3.11</v>
      </c>
      <c r="DX4" s="26">
        <v>3.11</v>
      </c>
      <c r="DY4" s="26">
        <v>3.11</v>
      </c>
      <c r="DZ4" s="26">
        <v>3.11</v>
      </c>
      <c r="EA4" s="26">
        <v>3.11</v>
      </c>
      <c r="EB4" s="26">
        <v>3.11</v>
      </c>
      <c r="EC4" s="26">
        <v>3.11</v>
      </c>
      <c r="ED4" s="26">
        <v>3.11</v>
      </c>
      <c r="EE4" s="26">
        <v>3.11</v>
      </c>
      <c r="EF4" s="26">
        <v>3.11</v>
      </c>
      <c r="EG4" s="26">
        <v>3.11</v>
      </c>
      <c r="EH4" s="26">
        <v>3.11</v>
      </c>
      <c r="EI4" s="26">
        <v>3.23</v>
      </c>
      <c r="EJ4" s="26">
        <v>3.23</v>
      </c>
      <c r="EK4" s="26">
        <v>3.23</v>
      </c>
      <c r="EL4" s="26">
        <v>3.23</v>
      </c>
      <c r="EM4" s="26">
        <v>3.23</v>
      </c>
      <c r="EN4" s="26">
        <v>3.23</v>
      </c>
      <c r="EO4" s="26">
        <v>3.23</v>
      </c>
      <c r="EP4" s="26">
        <v>3.23</v>
      </c>
      <c r="EQ4" s="26">
        <v>3.23</v>
      </c>
      <c r="ER4" s="26">
        <v>3.23</v>
      </c>
      <c r="ES4" s="26">
        <v>3.23</v>
      </c>
      <c r="ET4" s="26">
        <v>3.23</v>
      </c>
      <c r="EU4" s="26">
        <v>3.42</v>
      </c>
      <c r="EV4" s="26">
        <v>3.42</v>
      </c>
      <c r="EW4" s="26">
        <v>3.42</v>
      </c>
      <c r="EX4" s="26">
        <v>3.42</v>
      </c>
      <c r="EY4" s="26">
        <v>3.42</v>
      </c>
      <c r="EZ4" s="26">
        <v>3.42</v>
      </c>
      <c r="FA4" s="26">
        <v>3.42</v>
      </c>
      <c r="FB4" s="26">
        <v>3.42</v>
      </c>
      <c r="FC4" s="26">
        <v>3.42</v>
      </c>
      <c r="FD4" s="26">
        <v>3.42</v>
      </c>
      <c r="FE4" s="26">
        <v>3.42</v>
      </c>
      <c r="FF4" s="26">
        <v>3.42</v>
      </c>
      <c r="FG4" s="26">
        <v>3.81</v>
      </c>
      <c r="FH4" s="26">
        <v>3.81</v>
      </c>
      <c r="FI4" s="26">
        <v>3.81</v>
      </c>
      <c r="FJ4" s="26">
        <v>3.81</v>
      </c>
      <c r="FK4" s="26">
        <v>3.81</v>
      </c>
      <c r="FL4" s="26">
        <v>3.81</v>
      </c>
      <c r="FM4" s="26">
        <v>3.81</v>
      </c>
      <c r="FN4" s="26">
        <v>3.81</v>
      </c>
      <c r="FO4" s="26">
        <v>3.81</v>
      </c>
      <c r="FP4" s="26">
        <v>3.81</v>
      </c>
      <c r="FQ4" s="26">
        <v>3.81</v>
      </c>
      <c r="FR4" s="26">
        <v>3.81</v>
      </c>
      <c r="FS4" s="26">
        <v>3.93</v>
      </c>
      <c r="FT4" s="26">
        <v>3.93</v>
      </c>
      <c r="FU4" s="26">
        <v>3.93</v>
      </c>
      <c r="FV4" s="26">
        <v>3.93</v>
      </c>
      <c r="FW4" s="26">
        <v>3.93</v>
      </c>
      <c r="FX4" s="26">
        <v>3.93</v>
      </c>
      <c r="FY4" s="26">
        <v>3.93</v>
      </c>
      <c r="FZ4" s="26">
        <v>3.93</v>
      </c>
      <c r="GA4" s="26">
        <v>3.93</v>
      </c>
      <c r="GB4" s="26">
        <v>3.93</v>
      </c>
      <c r="GC4" s="26">
        <v>3.93</v>
      </c>
      <c r="GD4" s="26">
        <v>3.93</v>
      </c>
    </row>
    <row r="5" spans="1:186" s="41" customFormat="1">
      <c r="A5" s="60"/>
      <c r="B5" s="458"/>
      <c r="C5" s="458"/>
      <c r="D5" s="458"/>
      <c r="E5" s="458"/>
      <c r="F5" s="458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  <c r="ET5" s="26"/>
      <c r="EU5" s="26"/>
      <c r="EV5" s="26"/>
      <c r="EW5" s="26"/>
      <c r="EX5" s="26"/>
      <c r="EY5" s="26"/>
      <c r="EZ5" s="26"/>
      <c r="FA5" s="26"/>
      <c r="FB5" s="26"/>
      <c r="FC5" s="26"/>
      <c r="FD5" s="26"/>
      <c r="FE5" s="26"/>
      <c r="FF5" s="26"/>
      <c r="FG5" s="26"/>
      <c r="FH5" s="26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  <c r="GA5" s="26"/>
      <c r="GB5" s="26"/>
      <c r="GC5" s="26"/>
      <c r="GD5" s="26"/>
    </row>
    <row r="6" spans="1:186" s="41" customFormat="1">
      <c r="A6" s="453" t="s">
        <v>260</v>
      </c>
      <c r="B6" s="458"/>
      <c r="C6" s="458" t="s">
        <v>187</v>
      </c>
      <c r="D6" s="458" t="s">
        <v>76</v>
      </c>
      <c r="E6" s="458" t="s">
        <v>68</v>
      </c>
      <c r="F6" s="458" t="s">
        <v>77</v>
      </c>
      <c r="G6" s="26" t="s">
        <v>191</v>
      </c>
      <c r="H6" s="26" t="s">
        <v>191</v>
      </c>
      <c r="I6" s="26" t="s">
        <v>191</v>
      </c>
      <c r="J6" s="26" t="s">
        <v>191</v>
      </c>
      <c r="K6" s="26" t="s">
        <v>191</v>
      </c>
      <c r="L6" s="26" t="s">
        <v>191</v>
      </c>
      <c r="M6" s="26" t="s">
        <v>191</v>
      </c>
      <c r="N6" s="26" t="s">
        <v>191</v>
      </c>
      <c r="O6" s="26" t="s">
        <v>191</v>
      </c>
      <c r="P6" s="26" t="s">
        <v>191</v>
      </c>
      <c r="Q6" s="26" t="s">
        <v>191</v>
      </c>
      <c r="R6" s="26" t="s">
        <v>191</v>
      </c>
      <c r="S6" s="26" t="s">
        <v>191</v>
      </c>
      <c r="T6" s="26" t="s">
        <v>191</v>
      </c>
      <c r="U6" s="26" t="s">
        <v>191</v>
      </c>
      <c r="V6" s="26" t="s">
        <v>191</v>
      </c>
      <c r="W6" s="26" t="s">
        <v>191</v>
      </c>
      <c r="X6" s="26" t="s">
        <v>191</v>
      </c>
      <c r="Y6" s="26" t="s">
        <v>191</v>
      </c>
      <c r="Z6" s="26" t="s">
        <v>191</v>
      </c>
      <c r="AA6" s="26" t="s">
        <v>191</v>
      </c>
      <c r="AB6" s="26" t="s">
        <v>191</v>
      </c>
      <c r="AC6" s="26" t="s">
        <v>191</v>
      </c>
      <c r="AD6" s="26" t="s">
        <v>191</v>
      </c>
      <c r="AE6" s="26" t="s">
        <v>191</v>
      </c>
      <c r="AF6" s="26" t="s">
        <v>191</v>
      </c>
      <c r="AG6" s="26" t="s">
        <v>191</v>
      </c>
      <c r="AH6" s="26" t="s">
        <v>191</v>
      </c>
      <c r="AI6" s="26" t="s">
        <v>191</v>
      </c>
      <c r="AJ6" s="26" t="s">
        <v>191</v>
      </c>
      <c r="AK6" s="26" t="s">
        <v>191</v>
      </c>
      <c r="AL6" s="26" t="s">
        <v>191</v>
      </c>
      <c r="AM6" s="26" t="s">
        <v>191</v>
      </c>
      <c r="AN6" s="26" t="s">
        <v>191</v>
      </c>
      <c r="AO6" s="26" t="s">
        <v>191</v>
      </c>
      <c r="AP6" s="26" t="s">
        <v>191</v>
      </c>
      <c r="AQ6" s="26" t="s">
        <v>191</v>
      </c>
      <c r="AR6" s="26" t="s">
        <v>191</v>
      </c>
      <c r="AS6" s="26" t="s">
        <v>191</v>
      </c>
      <c r="AT6" s="26" t="s">
        <v>191</v>
      </c>
      <c r="AU6" s="26" t="s">
        <v>191</v>
      </c>
      <c r="AV6" s="26" t="s">
        <v>191</v>
      </c>
      <c r="AW6" s="26" t="s">
        <v>191</v>
      </c>
      <c r="AX6" s="26" t="s">
        <v>191</v>
      </c>
      <c r="AY6" s="26" t="s">
        <v>191</v>
      </c>
      <c r="AZ6" s="26" t="s">
        <v>191</v>
      </c>
      <c r="BA6" s="26" t="s">
        <v>191</v>
      </c>
      <c r="BB6" s="26" t="s">
        <v>191</v>
      </c>
      <c r="BC6" s="26" t="s">
        <v>191</v>
      </c>
      <c r="BD6" s="26" t="s">
        <v>191</v>
      </c>
      <c r="BE6" s="26" t="s">
        <v>191</v>
      </c>
      <c r="BF6" s="26" t="s">
        <v>191</v>
      </c>
      <c r="BG6" s="26" t="s">
        <v>191</v>
      </c>
      <c r="BH6" s="26" t="s">
        <v>191</v>
      </c>
      <c r="BI6" s="26" t="s">
        <v>191</v>
      </c>
      <c r="BJ6" s="26" t="s">
        <v>191</v>
      </c>
      <c r="BK6" s="26" t="s">
        <v>191</v>
      </c>
      <c r="BL6" s="26" t="s">
        <v>191</v>
      </c>
      <c r="BM6" s="26" t="s">
        <v>191</v>
      </c>
      <c r="BN6" s="26" t="s">
        <v>191</v>
      </c>
      <c r="BO6" s="26" t="s">
        <v>191</v>
      </c>
      <c r="BP6" s="26" t="s">
        <v>191</v>
      </c>
      <c r="BQ6" s="26" t="s">
        <v>191</v>
      </c>
      <c r="BR6" s="26" t="s">
        <v>191</v>
      </c>
      <c r="BS6" s="26" t="s">
        <v>191</v>
      </c>
      <c r="BT6" s="26" t="s">
        <v>191</v>
      </c>
      <c r="BU6" s="26" t="s">
        <v>191</v>
      </c>
      <c r="BV6" s="26" t="s">
        <v>191</v>
      </c>
      <c r="BW6" s="26" t="s">
        <v>191</v>
      </c>
      <c r="BX6" s="26" t="s">
        <v>191</v>
      </c>
      <c r="BY6" s="26" t="s">
        <v>191</v>
      </c>
      <c r="BZ6" s="26" t="s">
        <v>191</v>
      </c>
      <c r="CA6" s="26" t="s">
        <v>191</v>
      </c>
      <c r="CB6" s="26" t="s">
        <v>191</v>
      </c>
      <c r="CC6" s="26" t="s">
        <v>191</v>
      </c>
      <c r="CD6" s="26" t="s">
        <v>191</v>
      </c>
      <c r="CE6" s="26" t="s">
        <v>191</v>
      </c>
      <c r="CF6" s="26" t="s">
        <v>191</v>
      </c>
      <c r="CG6" s="26" t="s">
        <v>191</v>
      </c>
      <c r="CH6" s="26" t="s">
        <v>191</v>
      </c>
      <c r="CI6" s="26" t="s">
        <v>191</v>
      </c>
      <c r="CJ6" s="26" t="s">
        <v>191</v>
      </c>
      <c r="CK6" s="26" t="s">
        <v>191</v>
      </c>
      <c r="CL6" s="26" t="s">
        <v>191</v>
      </c>
      <c r="CM6" s="26" t="s">
        <v>191</v>
      </c>
      <c r="CN6" s="26" t="s">
        <v>191</v>
      </c>
      <c r="CO6" s="26" t="s">
        <v>191</v>
      </c>
      <c r="CP6" s="26" t="s">
        <v>191</v>
      </c>
      <c r="CQ6" s="26" t="s">
        <v>191</v>
      </c>
      <c r="CR6" s="26" t="s">
        <v>191</v>
      </c>
      <c r="CS6" s="26" t="s">
        <v>191</v>
      </c>
      <c r="CT6" s="26" t="s">
        <v>191</v>
      </c>
      <c r="CU6" s="26" t="s">
        <v>191</v>
      </c>
      <c r="CV6" s="26" t="s">
        <v>191</v>
      </c>
      <c r="CW6" s="26" t="s">
        <v>191</v>
      </c>
      <c r="CX6" s="26" t="s">
        <v>191</v>
      </c>
      <c r="CY6" s="26" t="s">
        <v>191</v>
      </c>
      <c r="CZ6" s="26" t="s">
        <v>191</v>
      </c>
      <c r="DA6" s="26" t="s">
        <v>191</v>
      </c>
      <c r="DB6" s="26" t="s">
        <v>191</v>
      </c>
      <c r="DC6" s="26" t="s">
        <v>191</v>
      </c>
      <c r="DD6" s="26" t="s">
        <v>191</v>
      </c>
      <c r="DE6" s="26" t="s">
        <v>191</v>
      </c>
      <c r="DF6" s="26" t="s">
        <v>191</v>
      </c>
      <c r="DG6" s="26" t="s">
        <v>191</v>
      </c>
      <c r="DH6" s="26" t="s">
        <v>191</v>
      </c>
      <c r="DI6" s="26" t="s">
        <v>191</v>
      </c>
      <c r="DJ6" s="26" t="s">
        <v>191</v>
      </c>
      <c r="DK6" s="26" t="s">
        <v>191</v>
      </c>
      <c r="DL6" s="26" t="s">
        <v>191</v>
      </c>
      <c r="DM6" s="26" t="s">
        <v>191</v>
      </c>
      <c r="DN6" s="26" t="s">
        <v>191</v>
      </c>
      <c r="DO6" s="26" t="s">
        <v>191</v>
      </c>
      <c r="DP6" s="26" t="s">
        <v>191</v>
      </c>
      <c r="DQ6" s="26" t="s">
        <v>191</v>
      </c>
      <c r="DR6" s="26" t="s">
        <v>191</v>
      </c>
      <c r="DS6" s="26" t="s">
        <v>191</v>
      </c>
      <c r="DT6" s="26" t="s">
        <v>191</v>
      </c>
      <c r="DU6" s="26" t="s">
        <v>191</v>
      </c>
      <c r="DV6" s="26" t="s">
        <v>191</v>
      </c>
      <c r="DW6" s="26" t="s">
        <v>191</v>
      </c>
      <c r="DX6" s="26" t="s">
        <v>191</v>
      </c>
      <c r="DY6" s="26" t="s">
        <v>191</v>
      </c>
      <c r="DZ6" s="26" t="s">
        <v>191</v>
      </c>
      <c r="EA6" s="26" t="s">
        <v>191</v>
      </c>
      <c r="EB6" s="26" t="s">
        <v>191</v>
      </c>
      <c r="EC6" s="26" t="s">
        <v>191</v>
      </c>
      <c r="ED6" s="26" t="s">
        <v>191</v>
      </c>
      <c r="EE6" s="26" t="s">
        <v>191</v>
      </c>
      <c r="EF6" s="26" t="s">
        <v>191</v>
      </c>
      <c r="EG6" s="26" t="s">
        <v>191</v>
      </c>
      <c r="EH6" s="26" t="s">
        <v>191</v>
      </c>
      <c r="EI6" s="26" t="s">
        <v>191</v>
      </c>
      <c r="EJ6" s="26" t="s">
        <v>191</v>
      </c>
      <c r="EK6" s="26" t="s">
        <v>191</v>
      </c>
      <c r="EL6" s="26" t="s">
        <v>191</v>
      </c>
      <c r="EM6" s="26" t="s">
        <v>191</v>
      </c>
      <c r="EN6" s="26" t="s">
        <v>191</v>
      </c>
      <c r="EO6" s="26" t="s">
        <v>191</v>
      </c>
      <c r="EP6" s="26" t="s">
        <v>191</v>
      </c>
      <c r="EQ6" s="26" t="s">
        <v>191</v>
      </c>
      <c r="ER6" s="26" t="s">
        <v>191</v>
      </c>
      <c r="ES6" s="26" t="s">
        <v>191</v>
      </c>
      <c r="ET6" s="26" t="s">
        <v>191</v>
      </c>
      <c r="EU6" s="26" t="s">
        <v>191</v>
      </c>
      <c r="EV6" s="26" t="s">
        <v>191</v>
      </c>
      <c r="EW6" s="26" t="s">
        <v>191</v>
      </c>
      <c r="EX6" s="26" t="s">
        <v>191</v>
      </c>
      <c r="EY6" s="26" t="s">
        <v>191</v>
      </c>
      <c r="EZ6" s="26" t="s">
        <v>191</v>
      </c>
      <c r="FA6" s="26" t="s">
        <v>191</v>
      </c>
      <c r="FB6" s="26" t="s">
        <v>191</v>
      </c>
      <c r="FC6" s="26" t="s">
        <v>191</v>
      </c>
      <c r="FD6" s="26" t="s">
        <v>191</v>
      </c>
      <c r="FE6" s="26" t="s">
        <v>191</v>
      </c>
      <c r="FF6" s="26" t="s">
        <v>191</v>
      </c>
      <c r="FG6" s="26" t="s">
        <v>191</v>
      </c>
      <c r="FH6" s="26" t="s">
        <v>191</v>
      </c>
      <c r="FI6" s="26" t="s">
        <v>191</v>
      </c>
      <c r="FJ6" s="26" t="s">
        <v>191</v>
      </c>
      <c r="FK6" s="26" t="s">
        <v>191</v>
      </c>
      <c r="FL6" s="26" t="s">
        <v>191</v>
      </c>
      <c r="FM6" s="26" t="s">
        <v>191</v>
      </c>
      <c r="FN6" s="26" t="s">
        <v>191</v>
      </c>
      <c r="FO6" s="26" t="s">
        <v>191</v>
      </c>
      <c r="FP6" s="26" t="s">
        <v>191</v>
      </c>
      <c r="FQ6" s="26" t="s">
        <v>191</v>
      </c>
      <c r="FR6" s="26" t="s">
        <v>191</v>
      </c>
      <c r="FS6" s="26" t="s">
        <v>191</v>
      </c>
      <c r="FT6" s="26" t="s">
        <v>191</v>
      </c>
      <c r="FU6" s="26" t="s">
        <v>191</v>
      </c>
      <c r="FV6" s="26" t="s">
        <v>191</v>
      </c>
      <c r="FW6" s="26" t="s">
        <v>191</v>
      </c>
      <c r="FX6" s="26" t="s">
        <v>191</v>
      </c>
      <c r="FY6" s="26" t="s">
        <v>191</v>
      </c>
      <c r="FZ6" s="26" t="s">
        <v>191</v>
      </c>
      <c r="GA6" s="26" t="s">
        <v>191</v>
      </c>
      <c r="GB6" s="26" t="s">
        <v>191</v>
      </c>
      <c r="GC6" s="26" t="s">
        <v>191</v>
      </c>
      <c r="GD6" s="26" t="s">
        <v>191</v>
      </c>
    </row>
    <row r="7" spans="1:186" s="41" customFormat="1">
      <c r="A7" s="453" t="s">
        <v>260</v>
      </c>
      <c r="B7" s="458"/>
      <c r="C7" s="458" t="s">
        <v>187</v>
      </c>
      <c r="D7" s="458" t="s">
        <v>76</v>
      </c>
      <c r="E7" s="458" t="s">
        <v>68</v>
      </c>
      <c r="F7" s="458" t="s">
        <v>78</v>
      </c>
      <c r="G7" s="26" t="s">
        <v>191</v>
      </c>
      <c r="H7" s="26" t="s">
        <v>191</v>
      </c>
      <c r="I7" s="26" t="s">
        <v>191</v>
      </c>
      <c r="J7" s="26" t="s">
        <v>191</v>
      </c>
      <c r="K7" s="26" t="s">
        <v>191</v>
      </c>
      <c r="L7" s="26" t="s">
        <v>191</v>
      </c>
      <c r="M7" s="26" t="s">
        <v>191</v>
      </c>
      <c r="N7" s="26" t="s">
        <v>191</v>
      </c>
      <c r="O7" s="26" t="s">
        <v>191</v>
      </c>
      <c r="P7" s="26" t="s">
        <v>191</v>
      </c>
      <c r="Q7" s="26" t="s">
        <v>191</v>
      </c>
      <c r="R7" s="26" t="s">
        <v>191</v>
      </c>
      <c r="S7" s="26" t="s">
        <v>191</v>
      </c>
      <c r="T7" s="26" t="s">
        <v>191</v>
      </c>
      <c r="U7" s="26" t="s">
        <v>191</v>
      </c>
      <c r="V7" s="26" t="s">
        <v>191</v>
      </c>
      <c r="W7" s="26" t="s">
        <v>191</v>
      </c>
      <c r="X7" s="26" t="s">
        <v>191</v>
      </c>
      <c r="Y7" s="26" t="s">
        <v>191</v>
      </c>
      <c r="Z7" s="26" t="s">
        <v>191</v>
      </c>
      <c r="AA7" s="26" t="s">
        <v>191</v>
      </c>
      <c r="AB7" s="26" t="s">
        <v>191</v>
      </c>
      <c r="AC7" s="26" t="s">
        <v>191</v>
      </c>
      <c r="AD7" s="26" t="s">
        <v>191</v>
      </c>
      <c r="AE7" s="26" t="s">
        <v>191</v>
      </c>
      <c r="AF7" s="26" t="s">
        <v>191</v>
      </c>
      <c r="AG7" s="26" t="s">
        <v>191</v>
      </c>
      <c r="AH7" s="26" t="s">
        <v>191</v>
      </c>
      <c r="AI7" s="26" t="s">
        <v>191</v>
      </c>
      <c r="AJ7" s="26" t="s">
        <v>191</v>
      </c>
      <c r="AK7" s="26" t="s">
        <v>191</v>
      </c>
      <c r="AL7" s="26" t="s">
        <v>191</v>
      </c>
      <c r="AM7" s="26" t="s">
        <v>191</v>
      </c>
      <c r="AN7" s="26" t="s">
        <v>191</v>
      </c>
      <c r="AO7" s="26" t="s">
        <v>191</v>
      </c>
      <c r="AP7" s="26" t="s">
        <v>191</v>
      </c>
      <c r="AQ7" s="26" t="s">
        <v>191</v>
      </c>
      <c r="AR7" s="26" t="s">
        <v>191</v>
      </c>
      <c r="AS7" s="26" t="s">
        <v>191</v>
      </c>
      <c r="AT7" s="26" t="s">
        <v>191</v>
      </c>
      <c r="AU7" s="26" t="s">
        <v>191</v>
      </c>
      <c r="AV7" s="26" t="s">
        <v>191</v>
      </c>
      <c r="AW7" s="26" t="s">
        <v>191</v>
      </c>
      <c r="AX7" s="26" t="s">
        <v>191</v>
      </c>
      <c r="AY7" s="26" t="s">
        <v>191</v>
      </c>
      <c r="AZ7" s="26" t="s">
        <v>191</v>
      </c>
      <c r="BA7" s="26" t="s">
        <v>191</v>
      </c>
      <c r="BB7" s="26" t="s">
        <v>191</v>
      </c>
      <c r="BC7" s="26" t="s">
        <v>191</v>
      </c>
      <c r="BD7" s="26" t="s">
        <v>191</v>
      </c>
      <c r="BE7" s="26" t="s">
        <v>191</v>
      </c>
      <c r="BF7" s="26" t="s">
        <v>191</v>
      </c>
      <c r="BG7" s="26" t="s">
        <v>191</v>
      </c>
      <c r="BH7" s="26" t="s">
        <v>191</v>
      </c>
      <c r="BI7" s="26" t="s">
        <v>191</v>
      </c>
      <c r="BJ7" s="26" t="s">
        <v>191</v>
      </c>
      <c r="BK7" s="26" t="s">
        <v>191</v>
      </c>
      <c r="BL7" s="26" t="s">
        <v>191</v>
      </c>
      <c r="BM7" s="26" t="s">
        <v>191</v>
      </c>
      <c r="BN7" s="26" t="s">
        <v>191</v>
      </c>
      <c r="BO7" s="26" t="s">
        <v>191</v>
      </c>
      <c r="BP7" s="26" t="s">
        <v>191</v>
      </c>
      <c r="BQ7" s="26" t="s">
        <v>191</v>
      </c>
      <c r="BR7" s="26" t="s">
        <v>191</v>
      </c>
      <c r="BS7" s="26" t="s">
        <v>191</v>
      </c>
      <c r="BT7" s="26" t="s">
        <v>191</v>
      </c>
      <c r="BU7" s="26" t="s">
        <v>191</v>
      </c>
      <c r="BV7" s="26" t="s">
        <v>191</v>
      </c>
      <c r="BW7" s="26" t="s">
        <v>191</v>
      </c>
      <c r="BX7" s="26" t="s">
        <v>191</v>
      </c>
      <c r="BY7" s="26" t="s">
        <v>191</v>
      </c>
      <c r="BZ7" s="26" t="s">
        <v>191</v>
      </c>
      <c r="CA7" s="26" t="s">
        <v>191</v>
      </c>
      <c r="CB7" s="26" t="s">
        <v>191</v>
      </c>
      <c r="CC7" s="26" t="s">
        <v>191</v>
      </c>
      <c r="CD7" s="26" t="s">
        <v>191</v>
      </c>
      <c r="CE7" s="26" t="s">
        <v>191</v>
      </c>
      <c r="CF7" s="26" t="s">
        <v>191</v>
      </c>
      <c r="CG7" s="26" t="s">
        <v>191</v>
      </c>
      <c r="CH7" s="26" t="s">
        <v>191</v>
      </c>
      <c r="CI7" s="26" t="s">
        <v>191</v>
      </c>
      <c r="CJ7" s="26" t="s">
        <v>191</v>
      </c>
      <c r="CK7" s="26" t="s">
        <v>191</v>
      </c>
      <c r="CL7" s="26" t="s">
        <v>191</v>
      </c>
      <c r="CM7" s="26" t="s">
        <v>191</v>
      </c>
      <c r="CN7" s="26" t="s">
        <v>191</v>
      </c>
      <c r="CO7" s="26" t="s">
        <v>191</v>
      </c>
      <c r="CP7" s="26" t="s">
        <v>191</v>
      </c>
      <c r="CQ7" s="26" t="s">
        <v>191</v>
      </c>
      <c r="CR7" s="26" t="s">
        <v>191</v>
      </c>
      <c r="CS7" s="26" t="s">
        <v>191</v>
      </c>
      <c r="CT7" s="26" t="s">
        <v>191</v>
      </c>
      <c r="CU7" s="26" t="s">
        <v>191</v>
      </c>
      <c r="CV7" s="26" t="s">
        <v>191</v>
      </c>
      <c r="CW7" s="26" t="s">
        <v>191</v>
      </c>
      <c r="CX7" s="26" t="s">
        <v>191</v>
      </c>
      <c r="CY7" s="26" t="s">
        <v>191</v>
      </c>
      <c r="CZ7" s="26" t="s">
        <v>191</v>
      </c>
      <c r="DA7" s="26" t="s">
        <v>191</v>
      </c>
      <c r="DB7" s="26" t="s">
        <v>191</v>
      </c>
      <c r="DC7" s="26" t="s">
        <v>191</v>
      </c>
      <c r="DD7" s="26" t="s">
        <v>191</v>
      </c>
      <c r="DE7" s="26" t="s">
        <v>191</v>
      </c>
      <c r="DF7" s="26" t="s">
        <v>191</v>
      </c>
      <c r="DG7" s="26" t="s">
        <v>191</v>
      </c>
      <c r="DH7" s="26" t="s">
        <v>191</v>
      </c>
      <c r="DI7" s="26" t="s">
        <v>191</v>
      </c>
      <c r="DJ7" s="26" t="s">
        <v>191</v>
      </c>
      <c r="DK7" s="26" t="s">
        <v>191</v>
      </c>
      <c r="DL7" s="26" t="s">
        <v>191</v>
      </c>
      <c r="DM7" s="26" t="s">
        <v>191</v>
      </c>
      <c r="DN7" s="26" t="s">
        <v>191</v>
      </c>
      <c r="DO7" s="26" t="s">
        <v>191</v>
      </c>
      <c r="DP7" s="26" t="s">
        <v>191</v>
      </c>
      <c r="DQ7" s="26" t="s">
        <v>191</v>
      </c>
      <c r="DR7" s="26" t="s">
        <v>191</v>
      </c>
      <c r="DS7" s="26" t="s">
        <v>191</v>
      </c>
      <c r="DT7" s="26" t="s">
        <v>191</v>
      </c>
      <c r="DU7" s="26" t="s">
        <v>191</v>
      </c>
      <c r="DV7" s="26" t="s">
        <v>191</v>
      </c>
      <c r="DW7" s="26" t="s">
        <v>191</v>
      </c>
      <c r="DX7" s="26" t="s">
        <v>191</v>
      </c>
      <c r="DY7" s="26" t="s">
        <v>191</v>
      </c>
      <c r="DZ7" s="26" t="s">
        <v>191</v>
      </c>
      <c r="EA7" s="26" t="s">
        <v>191</v>
      </c>
      <c r="EB7" s="26" t="s">
        <v>191</v>
      </c>
      <c r="EC7" s="26" t="s">
        <v>191</v>
      </c>
      <c r="ED7" s="26" t="s">
        <v>191</v>
      </c>
      <c r="EE7" s="26" t="s">
        <v>191</v>
      </c>
      <c r="EF7" s="26" t="s">
        <v>191</v>
      </c>
      <c r="EG7" s="26" t="s">
        <v>191</v>
      </c>
      <c r="EH7" s="26" t="s">
        <v>191</v>
      </c>
      <c r="EI7" s="26" t="s">
        <v>191</v>
      </c>
      <c r="EJ7" s="26" t="s">
        <v>191</v>
      </c>
      <c r="EK7" s="26" t="s">
        <v>191</v>
      </c>
      <c r="EL7" s="26" t="s">
        <v>191</v>
      </c>
      <c r="EM7" s="26" t="s">
        <v>191</v>
      </c>
      <c r="EN7" s="26" t="s">
        <v>191</v>
      </c>
      <c r="EO7" s="26" t="s">
        <v>191</v>
      </c>
      <c r="EP7" s="26" t="s">
        <v>191</v>
      </c>
      <c r="EQ7" s="26" t="s">
        <v>191</v>
      </c>
      <c r="ER7" s="26" t="s">
        <v>191</v>
      </c>
      <c r="ES7" s="26" t="s">
        <v>191</v>
      </c>
      <c r="ET7" s="26" t="s">
        <v>191</v>
      </c>
      <c r="EU7" s="26" t="s">
        <v>191</v>
      </c>
      <c r="EV7" s="26" t="s">
        <v>191</v>
      </c>
      <c r="EW7" s="26" t="s">
        <v>191</v>
      </c>
      <c r="EX7" s="26" t="s">
        <v>191</v>
      </c>
      <c r="EY7" s="26" t="s">
        <v>191</v>
      </c>
      <c r="EZ7" s="26" t="s">
        <v>191</v>
      </c>
      <c r="FA7" s="26" t="s">
        <v>191</v>
      </c>
      <c r="FB7" s="26" t="s">
        <v>191</v>
      </c>
      <c r="FC7" s="26" t="s">
        <v>191</v>
      </c>
      <c r="FD7" s="26" t="s">
        <v>191</v>
      </c>
      <c r="FE7" s="26" t="s">
        <v>191</v>
      </c>
      <c r="FF7" s="26" t="s">
        <v>191</v>
      </c>
      <c r="FG7" s="26" t="s">
        <v>191</v>
      </c>
      <c r="FH7" s="26" t="s">
        <v>191</v>
      </c>
      <c r="FI7" s="26" t="s">
        <v>191</v>
      </c>
      <c r="FJ7" s="26" t="s">
        <v>191</v>
      </c>
      <c r="FK7" s="26" t="s">
        <v>191</v>
      </c>
      <c r="FL7" s="26" t="s">
        <v>191</v>
      </c>
      <c r="FM7" s="26" t="s">
        <v>191</v>
      </c>
      <c r="FN7" s="26" t="s">
        <v>191</v>
      </c>
      <c r="FO7" s="26" t="s">
        <v>191</v>
      </c>
      <c r="FP7" s="26" t="s">
        <v>191</v>
      </c>
      <c r="FQ7" s="26" t="s">
        <v>191</v>
      </c>
      <c r="FR7" s="26" t="s">
        <v>191</v>
      </c>
      <c r="FS7" s="26" t="s">
        <v>191</v>
      </c>
      <c r="FT7" s="26" t="s">
        <v>191</v>
      </c>
      <c r="FU7" s="26" t="s">
        <v>191</v>
      </c>
      <c r="FV7" s="26" t="s">
        <v>191</v>
      </c>
      <c r="FW7" s="26" t="s">
        <v>191</v>
      </c>
      <c r="FX7" s="26" t="s">
        <v>191</v>
      </c>
      <c r="FY7" s="26" t="s">
        <v>191</v>
      </c>
      <c r="FZ7" s="26" t="s">
        <v>191</v>
      </c>
      <c r="GA7" s="26" t="s">
        <v>191</v>
      </c>
      <c r="GB7" s="26" t="s">
        <v>191</v>
      </c>
      <c r="GC7" s="26" t="s">
        <v>191</v>
      </c>
      <c r="GD7" s="26" t="s">
        <v>191</v>
      </c>
    </row>
    <row r="8" spans="1:186" s="41" customFormat="1">
      <c r="A8" s="453" t="s">
        <v>260</v>
      </c>
      <c r="B8" s="458"/>
      <c r="C8" s="458" t="s">
        <v>187</v>
      </c>
      <c r="D8" s="458" t="s">
        <v>76</v>
      </c>
      <c r="E8" s="458" t="s">
        <v>68</v>
      </c>
      <c r="F8" s="458" t="s">
        <v>79</v>
      </c>
      <c r="G8" s="26">
        <v>1.6</v>
      </c>
      <c r="H8" s="26">
        <v>1.6</v>
      </c>
      <c r="I8" s="26">
        <v>1.6</v>
      </c>
      <c r="J8" s="26">
        <v>1.63</v>
      </c>
      <c r="K8" s="26">
        <v>1.63</v>
      </c>
      <c r="L8" s="26">
        <v>1.63</v>
      </c>
      <c r="M8" s="26">
        <v>1.66</v>
      </c>
      <c r="N8" s="26">
        <v>1.66</v>
      </c>
      <c r="O8" s="26">
        <v>1.66</v>
      </c>
      <c r="P8" s="26">
        <v>1.7</v>
      </c>
      <c r="Q8" s="26">
        <v>1.7</v>
      </c>
      <c r="R8" s="26">
        <v>1.7</v>
      </c>
      <c r="S8" s="26">
        <v>1.83</v>
      </c>
      <c r="T8" s="26">
        <v>1.83</v>
      </c>
      <c r="U8" s="26">
        <v>1.83</v>
      </c>
      <c r="V8" s="26">
        <v>1.85</v>
      </c>
      <c r="W8" s="26">
        <v>1.85</v>
      </c>
      <c r="X8" s="26">
        <v>1.85</v>
      </c>
      <c r="Y8" s="26">
        <v>1.85</v>
      </c>
      <c r="Z8" s="26">
        <v>1.85</v>
      </c>
      <c r="AA8" s="26">
        <v>1.85</v>
      </c>
      <c r="AB8" s="26">
        <v>2.0299999999999998</v>
      </c>
      <c r="AC8" s="26">
        <v>2.0299999999999998</v>
      </c>
      <c r="AD8" s="26">
        <v>2.0299999999999998</v>
      </c>
      <c r="AE8" s="26">
        <v>2.11</v>
      </c>
      <c r="AF8" s="26">
        <v>2.11</v>
      </c>
      <c r="AG8" s="26">
        <v>2.11</v>
      </c>
      <c r="AH8" s="26">
        <v>2.11</v>
      </c>
      <c r="AI8" s="26">
        <v>2.11</v>
      </c>
      <c r="AJ8" s="26">
        <v>2.11</v>
      </c>
      <c r="AK8" s="26">
        <v>2.11</v>
      </c>
      <c r="AL8" s="26">
        <v>2.11</v>
      </c>
      <c r="AM8" s="26">
        <v>2.11</v>
      </c>
      <c r="AN8" s="26">
        <v>2.17</v>
      </c>
      <c r="AO8" s="26">
        <v>2.17</v>
      </c>
      <c r="AP8" s="26">
        <v>2.17</v>
      </c>
      <c r="AQ8" s="26">
        <v>2.2799999999999998</v>
      </c>
      <c r="AR8" s="26">
        <v>2.2799999999999998</v>
      </c>
      <c r="AS8" s="26">
        <v>2.2799999999999998</v>
      </c>
      <c r="AT8" s="26">
        <v>2.2799999999999998</v>
      </c>
      <c r="AU8" s="26">
        <v>2.2799999999999998</v>
      </c>
      <c r="AV8" s="26">
        <v>2.2799999999999998</v>
      </c>
      <c r="AW8" s="26">
        <v>2.2799999999999998</v>
      </c>
      <c r="AX8" s="26">
        <v>2.2799999999999998</v>
      </c>
      <c r="AY8" s="26">
        <v>2.2799999999999998</v>
      </c>
      <c r="AZ8" s="26">
        <v>2.2799999999999998</v>
      </c>
      <c r="BA8" s="26">
        <v>2.2799999999999998</v>
      </c>
      <c r="BB8" s="26">
        <v>2.2799999999999998</v>
      </c>
      <c r="BC8" s="26">
        <v>2.42</v>
      </c>
      <c r="BD8" s="26">
        <v>2.42</v>
      </c>
      <c r="BE8" s="26">
        <v>2.42</v>
      </c>
      <c r="BF8" s="26">
        <v>2.42</v>
      </c>
      <c r="BG8" s="26">
        <v>2.42</v>
      </c>
      <c r="BH8" s="26">
        <v>2.42</v>
      </c>
      <c r="BI8" s="26">
        <v>2.42</v>
      </c>
      <c r="BJ8" s="26">
        <v>2.42</v>
      </c>
      <c r="BK8" s="26">
        <v>2.42</v>
      </c>
      <c r="BL8" s="26">
        <v>2.42</v>
      </c>
      <c r="BM8" s="26">
        <v>2.42</v>
      </c>
      <c r="BN8" s="26">
        <v>2.42</v>
      </c>
      <c r="BO8" s="26">
        <v>2.5299999999999998</v>
      </c>
      <c r="BP8" s="26">
        <v>2.5299999999999998</v>
      </c>
      <c r="BQ8" s="26">
        <v>2.5299999999999998</v>
      </c>
      <c r="BR8" s="26">
        <v>2.5299999999999998</v>
      </c>
      <c r="BS8" s="26">
        <v>2.5299999999999998</v>
      </c>
      <c r="BT8" s="26">
        <v>2.5299999999999998</v>
      </c>
      <c r="BU8" s="26">
        <v>2.5299999999999998</v>
      </c>
      <c r="BV8" s="26">
        <v>2.5299999999999998</v>
      </c>
      <c r="BW8" s="26">
        <v>2.5299999999999998</v>
      </c>
      <c r="BX8" s="26">
        <v>2.5299999999999998</v>
      </c>
      <c r="BY8" s="26">
        <v>2.5299999999999998</v>
      </c>
      <c r="BZ8" s="26">
        <v>2.5299999999999998</v>
      </c>
      <c r="CA8" s="26">
        <v>2.62</v>
      </c>
      <c r="CB8" s="26">
        <v>2.62</v>
      </c>
      <c r="CC8" s="26">
        <v>2.62</v>
      </c>
      <c r="CD8" s="26">
        <v>2.62</v>
      </c>
      <c r="CE8" s="26">
        <v>2.62</v>
      </c>
      <c r="CF8" s="26">
        <v>2.62</v>
      </c>
      <c r="CG8" s="26">
        <v>2.62</v>
      </c>
      <c r="CH8" s="26">
        <v>2.62</v>
      </c>
      <c r="CI8" s="26">
        <v>2.62</v>
      </c>
      <c r="CJ8" s="26">
        <v>2.62</v>
      </c>
      <c r="CK8" s="26">
        <v>2.62</v>
      </c>
      <c r="CL8" s="26">
        <v>2.62</v>
      </c>
      <c r="CM8" s="26">
        <v>2.79</v>
      </c>
      <c r="CN8" s="26">
        <v>2.79</v>
      </c>
      <c r="CO8" s="26">
        <v>2.79</v>
      </c>
      <c r="CP8" s="26">
        <v>2.79</v>
      </c>
      <c r="CQ8" s="26">
        <v>2.79</v>
      </c>
      <c r="CR8" s="26">
        <v>2.79</v>
      </c>
      <c r="CS8" s="26">
        <v>2.79</v>
      </c>
      <c r="CT8" s="26">
        <v>2.79</v>
      </c>
      <c r="CU8" s="26">
        <v>2.79</v>
      </c>
      <c r="CV8" s="26">
        <v>2.79</v>
      </c>
      <c r="CW8" s="26">
        <v>2.79</v>
      </c>
      <c r="CX8" s="26">
        <v>2.79</v>
      </c>
      <c r="CY8" s="26">
        <v>2.91</v>
      </c>
      <c r="CZ8" s="26">
        <v>2.91</v>
      </c>
      <c r="DA8" s="26">
        <v>2.91</v>
      </c>
      <c r="DB8" s="26">
        <v>2.91</v>
      </c>
      <c r="DC8" s="26">
        <v>2.91</v>
      </c>
      <c r="DD8" s="26">
        <v>2.91</v>
      </c>
      <c r="DE8" s="26">
        <v>2.91</v>
      </c>
      <c r="DF8" s="26">
        <v>2.91</v>
      </c>
      <c r="DG8" s="26">
        <v>2.91</v>
      </c>
      <c r="DH8" s="26">
        <v>2.91</v>
      </c>
      <c r="DI8" s="26">
        <v>2.91</v>
      </c>
      <c r="DJ8" s="26">
        <v>2.91</v>
      </c>
      <c r="DK8" s="26">
        <v>3.05</v>
      </c>
      <c r="DL8" s="26">
        <v>3.05</v>
      </c>
      <c r="DM8" s="26">
        <v>3.05</v>
      </c>
      <c r="DN8" s="26">
        <v>3.05</v>
      </c>
      <c r="DO8" s="26">
        <v>3.05</v>
      </c>
      <c r="DP8" s="26">
        <v>3.05</v>
      </c>
      <c r="DQ8" s="26">
        <v>3.05</v>
      </c>
      <c r="DR8" s="26">
        <v>3.05</v>
      </c>
      <c r="DS8" s="26">
        <v>3.05</v>
      </c>
      <c r="DT8" s="26">
        <v>3.05</v>
      </c>
      <c r="DU8" s="26">
        <v>3.05</v>
      </c>
      <c r="DV8" s="26">
        <v>3.05</v>
      </c>
      <c r="DW8" s="26">
        <v>2.94</v>
      </c>
      <c r="DX8" s="26">
        <v>2.94</v>
      </c>
      <c r="DY8" s="26">
        <v>2.94</v>
      </c>
      <c r="DZ8" s="26">
        <v>2.94</v>
      </c>
      <c r="EA8" s="26">
        <v>2.94</v>
      </c>
      <c r="EB8" s="26">
        <v>2.94</v>
      </c>
      <c r="EC8" s="26">
        <v>2.94</v>
      </c>
      <c r="ED8" s="26">
        <v>2.94</v>
      </c>
      <c r="EE8" s="26">
        <v>2.94</v>
      </c>
      <c r="EF8" s="26">
        <v>2.94</v>
      </c>
      <c r="EG8" s="26">
        <v>2.94</v>
      </c>
      <c r="EH8" s="26">
        <v>2.94</v>
      </c>
      <c r="EI8" s="26">
        <v>3.05</v>
      </c>
      <c r="EJ8" s="26">
        <v>3.05</v>
      </c>
      <c r="EK8" s="26">
        <v>3.05</v>
      </c>
      <c r="EL8" s="26">
        <v>3.05</v>
      </c>
      <c r="EM8" s="26">
        <v>3.05</v>
      </c>
      <c r="EN8" s="26">
        <v>3.05</v>
      </c>
      <c r="EO8" s="26">
        <v>3.05</v>
      </c>
      <c r="EP8" s="26">
        <v>3.05</v>
      </c>
      <c r="EQ8" s="26">
        <v>3.05</v>
      </c>
      <c r="ER8" s="26">
        <v>3.05</v>
      </c>
      <c r="ES8" s="26">
        <v>3.05</v>
      </c>
      <c r="ET8" s="26">
        <v>3.05</v>
      </c>
      <c r="EU8" s="26">
        <v>3.25</v>
      </c>
      <c r="EV8" s="26">
        <v>3.25</v>
      </c>
      <c r="EW8" s="26">
        <v>3.25</v>
      </c>
      <c r="EX8" s="26">
        <v>3.25</v>
      </c>
      <c r="EY8" s="26">
        <v>3.25</v>
      </c>
      <c r="EZ8" s="26">
        <v>3.25</v>
      </c>
      <c r="FA8" s="26">
        <v>3.25</v>
      </c>
      <c r="FB8" s="26">
        <v>3.25</v>
      </c>
      <c r="FC8" s="26">
        <v>3.25</v>
      </c>
      <c r="FD8" s="26">
        <v>3.25</v>
      </c>
      <c r="FE8" s="26">
        <v>3.25</v>
      </c>
      <c r="FF8" s="26">
        <v>3.25</v>
      </c>
      <c r="FG8" s="26">
        <v>3.66</v>
      </c>
      <c r="FH8" s="26">
        <v>3.66</v>
      </c>
      <c r="FI8" s="26">
        <v>3.66</v>
      </c>
      <c r="FJ8" s="26">
        <v>3.66</v>
      </c>
      <c r="FK8" s="26">
        <v>3.66</v>
      </c>
      <c r="FL8" s="26">
        <v>3.66</v>
      </c>
      <c r="FM8" s="26">
        <v>3.66</v>
      </c>
      <c r="FN8" s="26">
        <v>3.66</v>
      </c>
      <c r="FO8" s="26">
        <v>3.66</v>
      </c>
      <c r="FP8" s="26">
        <v>3.66</v>
      </c>
      <c r="FQ8" s="26">
        <v>3.66</v>
      </c>
      <c r="FR8" s="26">
        <v>3.66</v>
      </c>
      <c r="FS8" s="26">
        <v>3.78</v>
      </c>
      <c r="FT8" s="26">
        <v>3.78</v>
      </c>
      <c r="FU8" s="26">
        <v>3.78</v>
      </c>
      <c r="FV8" s="26">
        <v>3.78</v>
      </c>
      <c r="FW8" s="26">
        <v>3.78</v>
      </c>
      <c r="FX8" s="26">
        <v>3.78</v>
      </c>
      <c r="FY8" s="26">
        <v>3.78</v>
      </c>
      <c r="FZ8" s="26">
        <v>3.78</v>
      </c>
      <c r="GA8" s="26">
        <v>3.78</v>
      </c>
      <c r="GB8" s="26">
        <v>3.78</v>
      </c>
      <c r="GC8" s="26">
        <v>3.78</v>
      </c>
      <c r="GD8" s="26">
        <v>3.78</v>
      </c>
    </row>
    <row r="9" spans="1:186" s="41" customFormat="1">
      <c r="A9" s="60"/>
      <c r="B9" s="458"/>
      <c r="C9" s="458"/>
      <c r="D9" s="458"/>
      <c r="E9" s="458"/>
      <c r="F9" s="458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</row>
    <row r="10" spans="1:186" s="41" customFormat="1">
      <c r="A10" s="60"/>
      <c r="B10" s="458"/>
      <c r="C10" s="458" t="s">
        <v>80</v>
      </c>
      <c r="D10" s="458" t="s">
        <v>76</v>
      </c>
      <c r="E10" s="458" t="s">
        <v>68</v>
      </c>
      <c r="F10" s="458" t="s">
        <v>77</v>
      </c>
      <c r="G10" s="26" t="s">
        <v>191</v>
      </c>
      <c r="H10" s="26" t="s">
        <v>191</v>
      </c>
      <c r="I10" s="26" t="s">
        <v>191</v>
      </c>
      <c r="J10" s="26" t="s">
        <v>191</v>
      </c>
      <c r="K10" s="26" t="s">
        <v>191</v>
      </c>
      <c r="L10" s="26" t="s">
        <v>191</v>
      </c>
      <c r="M10" s="26" t="s">
        <v>191</v>
      </c>
      <c r="N10" s="26" t="s">
        <v>191</v>
      </c>
      <c r="O10" s="26" t="s">
        <v>191</v>
      </c>
      <c r="P10" s="26" t="s">
        <v>191</v>
      </c>
      <c r="Q10" s="26" t="s">
        <v>191</v>
      </c>
      <c r="R10" s="26" t="s">
        <v>191</v>
      </c>
      <c r="S10" s="26" t="s">
        <v>191</v>
      </c>
      <c r="T10" s="26" t="s">
        <v>191</v>
      </c>
      <c r="U10" s="26" t="s">
        <v>191</v>
      </c>
      <c r="V10" s="26" t="s">
        <v>191</v>
      </c>
      <c r="W10" s="26" t="s">
        <v>191</v>
      </c>
      <c r="X10" s="26" t="s">
        <v>191</v>
      </c>
      <c r="Y10" s="26" t="s">
        <v>191</v>
      </c>
      <c r="Z10" s="26" t="s">
        <v>191</v>
      </c>
      <c r="AA10" s="26" t="s">
        <v>191</v>
      </c>
      <c r="AB10" s="26" t="s">
        <v>191</v>
      </c>
      <c r="AC10" s="26" t="s">
        <v>191</v>
      </c>
      <c r="AD10" s="26" t="s">
        <v>191</v>
      </c>
      <c r="AE10" s="26" t="s">
        <v>191</v>
      </c>
      <c r="AF10" s="26" t="s">
        <v>191</v>
      </c>
      <c r="AG10" s="26" t="s">
        <v>191</v>
      </c>
      <c r="AH10" s="26" t="s">
        <v>191</v>
      </c>
      <c r="AI10" s="26" t="s">
        <v>191</v>
      </c>
      <c r="AJ10" s="26" t="s">
        <v>191</v>
      </c>
      <c r="AK10" s="26" t="s">
        <v>191</v>
      </c>
      <c r="AL10" s="26" t="s">
        <v>191</v>
      </c>
      <c r="AM10" s="26" t="s">
        <v>191</v>
      </c>
      <c r="AN10" s="26" t="s">
        <v>191</v>
      </c>
      <c r="AO10" s="26" t="s">
        <v>191</v>
      </c>
      <c r="AP10" s="26" t="s">
        <v>191</v>
      </c>
      <c r="AQ10" s="26" t="s">
        <v>191</v>
      </c>
      <c r="AR10" s="26" t="s">
        <v>191</v>
      </c>
      <c r="AS10" s="26" t="s">
        <v>191</v>
      </c>
      <c r="AT10" s="26" t="s">
        <v>191</v>
      </c>
      <c r="AU10" s="26" t="s">
        <v>191</v>
      </c>
      <c r="AV10" s="26" t="s">
        <v>191</v>
      </c>
      <c r="AW10" s="26" t="s">
        <v>191</v>
      </c>
      <c r="AX10" s="26" t="s">
        <v>191</v>
      </c>
      <c r="AY10" s="26" t="s">
        <v>191</v>
      </c>
      <c r="AZ10" s="26" t="s">
        <v>191</v>
      </c>
      <c r="BA10" s="26" t="s">
        <v>191</v>
      </c>
      <c r="BB10" s="26" t="s">
        <v>191</v>
      </c>
      <c r="BC10" s="26" t="s">
        <v>191</v>
      </c>
      <c r="BD10" s="26" t="s">
        <v>191</v>
      </c>
      <c r="BE10" s="26" t="s">
        <v>191</v>
      </c>
      <c r="BF10" s="26" t="s">
        <v>191</v>
      </c>
      <c r="BG10" s="26" t="s">
        <v>191</v>
      </c>
      <c r="BH10" s="26" t="s">
        <v>191</v>
      </c>
      <c r="BI10" s="26" t="s">
        <v>191</v>
      </c>
      <c r="BJ10" s="26" t="s">
        <v>191</v>
      </c>
      <c r="BK10" s="26" t="s">
        <v>191</v>
      </c>
      <c r="BL10" s="26" t="s">
        <v>191</v>
      </c>
      <c r="BM10" s="26" t="s">
        <v>191</v>
      </c>
      <c r="BN10" s="26" t="s">
        <v>191</v>
      </c>
      <c r="BO10" s="26" t="s">
        <v>191</v>
      </c>
      <c r="BP10" s="26" t="s">
        <v>191</v>
      </c>
      <c r="BQ10" s="26" t="s">
        <v>191</v>
      </c>
      <c r="BR10" s="26" t="s">
        <v>191</v>
      </c>
      <c r="BS10" s="26" t="s">
        <v>191</v>
      </c>
      <c r="BT10" s="26" t="s">
        <v>191</v>
      </c>
      <c r="BU10" s="26" t="s">
        <v>191</v>
      </c>
      <c r="BV10" s="26" t="s">
        <v>191</v>
      </c>
      <c r="BW10" s="26" t="s">
        <v>191</v>
      </c>
      <c r="BX10" s="26" t="s">
        <v>191</v>
      </c>
      <c r="BY10" s="26" t="s">
        <v>191</v>
      </c>
      <c r="BZ10" s="26" t="s">
        <v>191</v>
      </c>
      <c r="CA10" s="26" t="s">
        <v>191</v>
      </c>
      <c r="CB10" s="26" t="s">
        <v>191</v>
      </c>
      <c r="CC10" s="26" t="s">
        <v>191</v>
      </c>
      <c r="CD10" s="26" t="s">
        <v>191</v>
      </c>
      <c r="CE10" s="26" t="s">
        <v>191</v>
      </c>
      <c r="CF10" s="26" t="s">
        <v>191</v>
      </c>
      <c r="CG10" s="26" t="s">
        <v>191</v>
      </c>
      <c r="CH10" s="26" t="s">
        <v>191</v>
      </c>
      <c r="CI10" s="26" t="s">
        <v>191</v>
      </c>
      <c r="CJ10" s="26" t="s">
        <v>191</v>
      </c>
      <c r="CK10" s="26" t="s">
        <v>191</v>
      </c>
      <c r="CL10" s="26" t="s">
        <v>191</v>
      </c>
      <c r="CM10" s="26" t="s">
        <v>191</v>
      </c>
      <c r="CN10" s="26" t="s">
        <v>191</v>
      </c>
      <c r="CO10" s="26" t="s">
        <v>191</v>
      </c>
      <c r="CP10" s="26" t="s">
        <v>191</v>
      </c>
      <c r="CQ10" s="26" t="s">
        <v>191</v>
      </c>
      <c r="CR10" s="26" t="s">
        <v>191</v>
      </c>
      <c r="CS10" s="26" t="s">
        <v>191</v>
      </c>
      <c r="CT10" s="26" t="s">
        <v>191</v>
      </c>
      <c r="CU10" s="26" t="s">
        <v>191</v>
      </c>
      <c r="CV10" s="26" t="s">
        <v>191</v>
      </c>
      <c r="CW10" s="26" t="s">
        <v>191</v>
      </c>
      <c r="CX10" s="26" t="s">
        <v>191</v>
      </c>
      <c r="CY10" s="26" t="s">
        <v>191</v>
      </c>
      <c r="CZ10" s="26" t="s">
        <v>191</v>
      </c>
      <c r="DA10" s="26" t="s">
        <v>191</v>
      </c>
      <c r="DB10" s="26" t="s">
        <v>191</v>
      </c>
      <c r="DC10" s="26" t="s">
        <v>191</v>
      </c>
      <c r="DD10" s="26" t="s">
        <v>191</v>
      </c>
      <c r="DE10" s="26" t="s">
        <v>191</v>
      </c>
      <c r="DF10" s="26" t="s">
        <v>191</v>
      </c>
      <c r="DG10" s="26" t="s">
        <v>191</v>
      </c>
      <c r="DH10" s="26" t="s">
        <v>191</v>
      </c>
      <c r="DI10" s="26" t="s">
        <v>191</v>
      </c>
      <c r="DJ10" s="26" t="s">
        <v>191</v>
      </c>
      <c r="DK10" s="26" t="s">
        <v>191</v>
      </c>
      <c r="DL10" s="26" t="s">
        <v>191</v>
      </c>
      <c r="DM10" s="26" t="s">
        <v>191</v>
      </c>
      <c r="DN10" s="26" t="s">
        <v>191</v>
      </c>
      <c r="DO10" s="26" t="s">
        <v>191</v>
      </c>
      <c r="DP10" s="26" t="s">
        <v>191</v>
      </c>
      <c r="DQ10" s="26" t="s">
        <v>191</v>
      </c>
      <c r="DR10" s="26" t="s">
        <v>191</v>
      </c>
      <c r="DS10" s="26" t="s">
        <v>191</v>
      </c>
      <c r="DT10" s="26" t="s">
        <v>191</v>
      </c>
      <c r="DU10" s="26" t="s">
        <v>191</v>
      </c>
      <c r="DV10" s="26" t="s">
        <v>191</v>
      </c>
      <c r="DW10" s="26" t="s">
        <v>191</v>
      </c>
      <c r="DX10" s="26" t="s">
        <v>191</v>
      </c>
      <c r="DY10" s="26" t="s">
        <v>191</v>
      </c>
      <c r="DZ10" s="26" t="s">
        <v>191</v>
      </c>
      <c r="EA10" s="26" t="s">
        <v>191</v>
      </c>
      <c r="EB10" s="26" t="s">
        <v>191</v>
      </c>
      <c r="EC10" s="26" t="s">
        <v>191</v>
      </c>
      <c r="ED10" s="26" t="s">
        <v>191</v>
      </c>
      <c r="EE10" s="26" t="s">
        <v>191</v>
      </c>
      <c r="EF10" s="26" t="s">
        <v>191</v>
      </c>
      <c r="EG10" s="26" t="s">
        <v>191</v>
      </c>
      <c r="EH10" s="26" t="s">
        <v>191</v>
      </c>
      <c r="EI10" s="26" t="s">
        <v>191</v>
      </c>
      <c r="EJ10" s="26" t="s">
        <v>191</v>
      </c>
      <c r="EK10" s="26" t="s">
        <v>191</v>
      </c>
      <c r="EL10" s="26" t="s">
        <v>191</v>
      </c>
      <c r="EM10" s="26" t="s">
        <v>191</v>
      </c>
      <c r="EN10" s="26" t="s">
        <v>191</v>
      </c>
      <c r="EO10" s="26" t="s">
        <v>191</v>
      </c>
      <c r="EP10" s="26" t="s">
        <v>191</v>
      </c>
      <c r="EQ10" s="26" t="s">
        <v>191</v>
      </c>
      <c r="ER10" s="26" t="s">
        <v>191</v>
      </c>
      <c r="ES10" s="26" t="s">
        <v>191</v>
      </c>
      <c r="ET10" s="26" t="s">
        <v>191</v>
      </c>
      <c r="EU10" s="26" t="s">
        <v>191</v>
      </c>
      <c r="EV10" s="26" t="s">
        <v>191</v>
      </c>
      <c r="EW10" s="26" t="s">
        <v>191</v>
      </c>
      <c r="EX10" s="26" t="s">
        <v>191</v>
      </c>
      <c r="EY10" s="26" t="s">
        <v>191</v>
      </c>
      <c r="EZ10" s="26" t="s">
        <v>191</v>
      </c>
      <c r="FA10" s="26" t="s">
        <v>191</v>
      </c>
      <c r="FB10" s="26" t="s">
        <v>191</v>
      </c>
      <c r="FC10" s="26" t="s">
        <v>191</v>
      </c>
      <c r="FD10" s="26" t="s">
        <v>191</v>
      </c>
      <c r="FE10" s="26" t="s">
        <v>191</v>
      </c>
      <c r="FF10" s="26" t="s">
        <v>191</v>
      </c>
      <c r="FG10" s="26" t="s">
        <v>191</v>
      </c>
      <c r="FH10" s="26" t="s">
        <v>191</v>
      </c>
      <c r="FI10" s="26" t="s">
        <v>191</v>
      </c>
      <c r="FJ10" s="26" t="s">
        <v>191</v>
      </c>
      <c r="FK10" s="26" t="s">
        <v>191</v>
      </c>
      <c r="FL10" s="26" t="s">
        <v>191</v>
      </c>
      <c r="FM10" s="26" t="s">
        <v>191</v>
      </c>
      <c r="FN10" s="26" t="s">
        <v>191</v>
      </c>
      <c r="FO10" s="26" t="s">
        <v>191</v>
      </c>
      <c r="FP10" s="26" t="s">
        <v>191</v>
      </c>
      <c r="FQ10" s="26" t="s">
        <v>191</v>
      </c>
      <c r="FR10" s="26" t="s">
        <v>191</v>
      </c>
      <c r="FS10" s="26" t="s">
        <v>191</v>
      </c>
      <c r="FT10" s="26" t="s">
        <v>191</v>
      </c>
      <c r="FU10" s="26" t="s">
        <v>191</v>
      </c>
      <c r="FV10" s="26" t="s">
        <v>191</v>
      </c>
      <c r="FW10" s="26" t="s">
        <v>191</v>
      </c>
      <c r="FX10" s="26" t="s">
        <v>191</v>
      </c>
      <c r="FY10" s="26" t="s">
        <v>191</v>
      </c>
      <c r="FZ10" s="26" t="s">
        <v>191</v>
      </c>
      <c r="GA10" s="26" t="s">
        <v>191</v>
      </c>
      <c r="GB10" s="26" t="s">
        <v>191</v>
      </c>
      <c r="GC10" s="26" t="s">
        <v>191</v>
      </c>
      <c r="GD10" s="26" t="s">
        <v>191</v>
      </c>
    </row>
    <row r="11" spans="1:186" s="41" customFormat="1">
      <c r="A11" s="60"/>
      <c r="B11" s="458"/>
      <c r="C11" s="458" t="s">
        <v>80</v>
      </c>
      <c r="D11" s="458" t="s">
        <v>76</v>
      </c>
      <c r="E11" s="458" t="s">
        <v>68</v>
      </c>
      <c r="F11" s="458" t="s">
        <v>78</v>
      </c>
      <c r="G11" s="26" t="s">
        <v>191</v>
      </c>
      <c r="H11" s="26" t="s">
        <v>191</v>
      </c>
      <c r="I11" s="26" t="s">
        <v>191</v>
      </c>
      <c r="J11" s="26" t="s">
        <v>191</v>
      </c>
      <c r="K11" s="26" t="s">
        <v>191</v>
      </c>
      <c r="L11" s="26" t="s">
        <v>191</v>
      </c>
      <c r="M11" s="26" t="s">
        <v>191</v>
      </c>
      <c r="N11" s="26" t="s">
        <v>191</v>
      </c>
      <c r="O11" s="26" t="s">
        <v>191</v>
      </c>
      <c r="P11" s="26" t="s">
        <v>191</v>
      </c>
      <c r="Q11" s="26" t="s">
        <v>191</v>
      </c>
      <c r="R11" s="26" t="s">
        <v>191</v>
      </c>
      <c r="S11" s="26" t="s">
        <v>191</v>
      </c>
      <c r="T11" s="26" t="s">
        <v>191</v>
      </c>
      <c r="U11" s="26" t="s">
        <v>191</v>
      </c>
      <c r="V11" s="26" t="s">
        <v>191</v>
      </c>
      <c r="W11" s="26" t="s">
        <v>191</v>
      </c>
      <c r="X11" s="26" t="s">
        <v>191</v>
      </c>
      <c r="Y11" s="26" t="s">
        <v>191</v>
      </c>
      <c r="Z11" s="26" t="s">
        <v>191</v>
      </c>
      <c r="AA11" s="26" t="s">
        <v>191</v>
      </c>
      <c r="AB11" s="26" t="s">
        <v>191</v>
      </c>
      <c r="AC11" s="26" t="s">
        <v>191</v>
      </c>
      <c r="AD11" s="26" t="s">
        <v>191</v>
      </c>
      <c r="AE11" s="26" t="s">
        <v>191</v>
      </c>
      <c r="AF11" s="26" t="s">
        <v>191</v>
      </c>
      <c r="AG11" s="26" t="s">
        <v>191</v>
      </c>
      <c r="AH11" s="26" t="s">
        <v>191</v>
      </c>
      <c r="AI11" s="26" t="s">
        <v>191</v>
      </c>
      <c r="AJ11" s="26" t="s">
        <v>191</v>
      </c>
      <c r="AK11" s="26" t="s">
        <v>191</v>
      </c>
      <c r="AL11" s="26" t="s">
        <v>191</v>
      </c>
      <c r="AM11" s="26" t="s">
        <v>191</v>
      </c>
      <c r="AN11" s="26" t="s">
        <v>191</v>
      </c>
      <c r="AO11" s="26" t="s">
        <v>191</v>
      </c>
      <c r="AP11" s="26" t="s">
        <v>191</v>
      </c>
      <c r="AQ11" s="26" t="s">
        <v>191</v>
      </c>
      <c r="AR11" s="26" t="s">
        <v>191</v>
      </c>
      <c r="AS11" s="26" t="s">
        <v>191</v>
      </c>
      <c r="AT11" s="26" t="s">
        <v>191</v>
      </c>
      <c r="AU11" s="26" t="s">
        <v>191</v>
      </c>
      <c r="AV11" s="26" t="s">
        <v>191</v>
      </c>
      <c r="AW11" s="26" t="s">
        <v>191</v>
      </c>
      <c r="AX11" s="26" t="s">
        <v>191</v>
      </c>
      <c r="AY11" s="26" t="s">
        <v>191</v>
      </c>
      <c r="AZ11" s="26" t="s">
        <v>191</v>
      </c>
      <c r="BA11" s="26" t="s">
        <v>191</v>
      </c>
      <c r="BB11" s="26" t="s">
        <v>191</v>
      </c>
      <c r="BC11" s="26" t="s">
        <v>191</v>
      </c>
      <c r="BD11" s="26" t="s">
        <v>191</v>
      </c>
      <c r="BE11" s="26" t="s">
        <v>191</v>
      </c>
      <c r="BF11" s="26" t="s">
        <v>191</v>
      </c>
      <c r="BG11" s="26" t="s">
        <v>191</v>
      </c>
      <c r="BH11" s="26" t="s">
        <v>191</v>
      </c>
      <c r="BI11" s="26" t="s">
        <v>191</v>
      </c>
      <c r="BJ11" s="26" t="s">
        <v>191</v>
      </c>
      <c r="BK11" s="26" t="s">
        <v>191</v>
      </c>
      <c r="BL11" s="26" t="s">
        <v>191</v>
      </c>
      <c r="BM11" s="26" t="s">
        <v>191</v>
      </c>
      <c r="BN11" s="26" t="s">
        <v>191</v>
      </c>
      <c r="BO11" s="26" t="s">
        <v>191</v>
      </c>
      <c r="BP11" s="26" t="s">
        <v>191</v>
      </c>
      <c r="BQ11" s="26" t="s">
        <v>191</v>
      </c>
      <c r="BR11" s="26" t="s">
        <v>191</v>
      </c>
      <c r="BS11" s="26" t="s">
        <v>191</v>
      </c>
      <c r="BT11" s="26" t="s">
        <v>191</v>
      </c>
      <c r="BU11" s="26" t="s">
        <v>191</v>
      </c>
      <c r="BV11" s="26" t="s">
        <v>191</v>
      </c>
      <c r="BW11" s="26" t="s">
        <v>191</v>
      </c>
      <c r="BX11" s="26" t="s">
        <v>191</v>
      </c>
      <c r="BY11" s="26" t="s">
        <v>191</v>
      </c>
      <c r="BZ11" s="26" t="s">
        <v>191</v>
      </c>
      <c r="CA11" s="26" t="s">
        <v>191</v>
      </c>
      <c r="CB11" s="26" t="s">
        <v>191</v>
      </c>
      <c r="CC11" s="26" t="s">
        <v>191</v>
      </c>
      <c r="CD11" s="26" t="s">
        <v>191</v>
      </c>
      <c r="CE11" s="26" t="s">
        <v>191</v>
      </c>
      <c r="CF11" s="26" t="s">
        <v>191</v>
      </c>
      <c r="CG11" s="26" t="s">
        <v>191</v>
      </c>
      <c r="CH11" s="26" t="s">
        <v>191</v>
      </c>
      <c r="CI11" s="26" t="s">
        <v>191</v>
      </c>
      <c r="CJ11" s="26" t="s">
        <v>191</v>
      </c>
      <c r="CK11" s="26" t="s">
        <v>191</v>
      </c>
      <c r="CL11" s="26" t="s">
        <v>191</v>
      </c>
      <c r="CM11" s="26" t="s">
        <v>191</v>
      </c>
      <c r="CN11" s="26" t="s">
        <v>191</v>
      </c>
      <c r="CO11" s="26" t="s">
        <v>191</v>
      </c>
      <c r="CP11" s="26" t="s">
        <v>191</v>
      </c>
      <c r="CQ11" s="26" t="s">
        <v>191</v>
      </c>
      <c r="CR11" s="26" t="s">
        <v>191</v>
      </c>
      <c r="CS11" s="26" t="s">
        <v>191</v>
      </c>
      <c r="CT11" s="26" t="s">
        <v>191</v>
      </c>
      <c r="CU11" s="26" t="s">
        <v>191</v>
      </c>
      <c r="CV11" s="26" t="s">
        <v>191</v>
      </c>
      <c r="CW11" s="26" t="s">
        <v>191</v>
      </c>
      <c r="CX11" s="26" t="s">
        <v>191</v>
      </c>
      <c r="CY11" s="26" t="s">
        <v>191</v>
      </c>
      <c r="CZ11" s="26" t="s">
        <v>191</v>
      </c>
      <c r="DA11" s="26" t="s">
        <v>191</v>
      </c>
      <c r="DB11" s="26" t="s">
        <v>191</v>
      </c>
      <c r="DC11" s="26" t="s">
        <v>191</v>
      </c>
      <c r="DD11" s="26" t="s">
        <v>191</v>
      </c>
      <c r="DE11" s="26" t="s">
        <v>191</v>
      </c>
      <c r="DF11" s="26" t="s">
        <v>191</v>
      </c>
      <c r="DG11" s="26" t="s">
        <v>191</v>
      </c>
      <c r="DH11" s="26" t="s">
        <v>191</v>
      </c>
      <c r="DI11" s="26" t="s">
        <v>191</v>
      </c>
      <c r="DJ11" s="26" t="s">
        <v>191</v>
      </c>
      <c r="DK11" s="26" t="s">
        <v>191</v>
      </c>
      <c r="DL11" s="26" t="s">
        <v>191</v>
      </c>
      <c r="DM11" s="26" t="s">
        <v>191</v>
      </c>
      <c r="DN11" s="26" t="s">
        <v>191</v>
      </c>
      <c r="DO11" s="26" t="s">
        <v>191</v>
      </c>
      <c r="DP11" s="26" t="s">
        <v>191</v>
      </c>
      <c r="DQ11" s="26" t="s">
        <v>191</v>
      </c>
      <c r="DR11" s="26" t="s">
        <v>191</v>
      </c>
      <c r="DS11" s="26" t="s">
        <v>191</v>
      </c>
      <c r="DT11" s="26" t="s">
        <v>191</v>
      </c>
      <c r="DU11" s="26" t="s">
        <v>191</v>
      </c>
      <c r="DV11" s="26" t="s">
        <v>191</v>
      </c>
      <c r="DW11" s="26" t="s">
        <v>191</v>
      </c>
      <c r="DX11" s="26" t="s">
        <v>191</v>
      </c>
      <c r="DY11" s="26" t="s">
        <v>191</v>
      </c>
      <c r="DZ11" s="26" t="s">
        <v>191</v>
      </c>
      <c r="EA11" s="26" t="s">
        <v>191</v>
      </c>
      <c r="EB11" s="26" t="s">
        <v>191</v>
      </c>
      <c r="EC11" s="26" t="s">
        <v>191</v>
      </c>
      <c r="ED11" s="26" t="s">
        <v>191</v>
      </c>
      <c r="EE11" s="26" t="s">
        <v>191</v>
      </c>
      <c r="EF11" s="26" t="s">
        <v>191</v>
      </c>
      <c r="EG11" s="26" t="s">
        <v>191</v>
      </c>
      <c r="EH11" s="26" t="s">
        <v>191</v>
      </c>
      <c r="EI11" s="26" t="s">
        <v>191</v>
      </c>
      <c r="EJ11" s="26" t="s">
        <v>191</v>
      </c>
      <c r="EK11" s="26" t="s">
        <v>191</v>
      </c>
      <c r="EL11" s="26" t="s">
        <v>191</v>
      </c>
      <c r="EM11" s="26" t="s">
        <v>191</v>
      </c>
      <c r="EN11" s="26" t="s">
        <v>191</v>
      </c>
      <c r="EO11" s="26" t="s">
        <v>191</v>
      </c>
      <c r="EP11" s="26" t="s">
        <v>191</v>
      </c>
      <c r="EQ11" s="26" t="s">
        <v>191</v>
      </c>
      <c r="ER11" s="26" t="s">
        <v>191</v>
      </c>
      <c r="ES11" s="26" t="s">
        <v>191</v>
      </c>
      <c r="ET11" s="26" t="s">
        <v>191</v>
      </c>
      <c r="EU11" s="26" t="s">
        <v>191</v>
      </c>
      <c r="EV11" s="26" t="s">
        <v>191</v>
      </c>
      <c r="EW11" s="26" t="s">
        <v>191</v>
      </c>
      <c r="EX11" s="26" t="s">
        <v>191</v>
      </c>
      <c r="EY11" s="26" t="s">
        <v>191</v>
      </c>
      <c r="EZ11" s="26" t="s">
        <v>191</v>
      </c>
      <c r="FA11" s="26" t="s">
        <v>191</v>
      </c>
      <c r="FB11" s="26" t="s">
        <v>191</v>
      </c>
      <c r="FC11" s="26" t="s">
        <v>191</v>
      </c>
      <c r="FD11" s="26" t="s">
        <v>191</v>
      </c>
      <c r="FE11" s="26" t="s">
        <v>191</v>
      </c>
      <c r="FF11" s="26" t="s">
        <v>191</v>
      </c>
      <c r="FG11" s="26" t="s">
        <v>191</v>
      </c>
      <c r="FH11" s="26" t="s">
        <v>191</v>
      </c>
      <c r="FI11" s="26" t="s">
        <v>191</v>
      </c>
      <c r="FJ11" s="26" t="s">
        <v>191</v>
      </c>
      <c r="FK11" s="26" t="s">
        <v>191</v>
      </c>
      <c r="FL11" s="26" t="s">
        <v>191</v>
      </c>
      <c r="FM11" s="26" t="s">
        <v>191</v>
      </c>
      <c r="FN11" s="26" t="s">
        <v>191</v>
      </c>
      <c r="FO11" s="26" t="s">
        <v>191</v>
      </c>
      <c r="FP11" s="26" t="s">
        <v>191</v>
      </c>
      <c r="FQ11" s="26" t="s">
        <v>191</v>
      </c>
      <c r="FR11" s="26" t="s">
        <v>191</v>
      </c>
      <c r="FS11" s="26" t="s">
        <v>191</v>
      </c>
      <c r="FT11" s="26" t="s">
        <v>191</v>
      </c>
      <c r="FU11" s="26" t="s">
        <v>191</v>
      </c>
      <c r="FV11" s="26" t="s">
        <v>191</v>
      </c>
      <c r="FW11" s="26" t="s">
        <v>191</v>
      </c>
      <c r="FX11" s="26" t="s">
        <v>191</v>
      </c>
      <c r="FY11" s="26" t="s">
        <v>191</v>
      </c>
      <c r="FZ11" s="26" t="s">
        <v>191</v>
      </c>
      <c r="GA11" s="26" t="s">
        <v>191</v>
      </c>
      <c r="GB11" s="26" t="s">
        <v>191</v>
      </c>
      <c r="GC11" s="26" t="s">
        <v>191</v>
      </c>
      <c r="GD11" s="26" t="s">
        <v>191</v>
      </c>
    </row>
    <row r="12" spans="1:186" s="41" customFormat="1">
      <c r="A12" s="60"/>
      <c r="B12" s="458"/>
      <c r="C12" s="458" t="s">
        <v>80</v>
      </c>
      <c r="D12" s="458" t="s">
        <v>76</v>
      </c>
      <c r="E12" s="458" t="s">
        <v>68</v>
      </c>
      <c r="F12" s="458" t="s">
        <v>79</v>
      </c>
      <c r="G12" s="26">
        <v>32.479999999999997</v>
      </c>
      <c r="H12" s="26">
        <v>31.29</v>
      </c>
      <c r="I12" s="26">
        <v>29.42</v>
      </c>
      <c r="J12" s="26">
        <v>29.23</v>
      </c>
      <c r="K12" s="26">
        <v>28.64</v>
      </c>
      <c r="L12" s="26">
        <v>28.87</v>
      </c>
      <c r="M12" s="26">
        <v>34.71</v>
      </c>
      <c r="N12" s="26">
        <v>31.92</v>
      </c>
      <c r="O12" s="26">
        <v>27.81</v>
      </c>
      <c r="P12" s="26">
        <v>27.57</v>
      </c>
      <c r="Q12" s="26">
        <v>27.54</v>
      </c>
      <c r="R12" s="26">
        <v>28.88</v>
      </c>
      <c r="S12" s="26">
        <v>33.15</v>
      </c>
      <c r="T12" s="26">
        <v>32.42</v>
      </c>
      <c r="U12" s="26">
        <v>29.42</v>
      </c>
      <c r="V12" s="26">
        <v>29.68</v>
      </c>
      <c r="W12" s="26">
        <v>28.72</v>
      </c>
      <c r="X12" s="26">
        <v>29.51</v>
      </c>
      <c r="Y12" s="26">
        <v>32.99</v>
      </c>
      <c r="Z12" s="26">
        <v>32.450000000000003</v>
      </c>
      <c r="AA12" s="26">
        <v>28.76</v>
      </c>
      <c r="AB12" s="26">
        <v>28.33</v>
      </c>
      <c r="AC12" s="26">
        <v>28.33</v>
      </c>
      <c r="AD12" s="26">
        <v>29.34</v>
      </c>
      <c r="AE12" s="26">
        <v>32.840000000000003</v>
      </c>
      <c r="AF12" s="26">
        <v>33.4</v>
      </c>
      <c r="AG12" s="26">
        <v>30.84</v>
      </c>
      <c r="AH12" s="26">
        <v>30.1</v>
      </c>
      <c r="AI12" s="26">
        <v>29.3</v>
      </c>
      <c r="AJ12" s="26">
        <v>31.55</v>
      </c>
      <c r="AK12" s="26">
        <v>34.64</v>
      </c>
      <c r="AL12" s="26">
        <v>33.74</v>
      </c>
      <c r="AM12" s="26">
        <v>29.64</v>
      </c>
      <c r="AN12" s="26">
        <v>29.48</v>
      </c>
      <c r="AO12" s="26">
        <v>29.83</v>
      </c>
      <c r="AP12" s="26">
        <v>29.87</v>
      </c>
      <c r="AQ12" s="26">
        <v>34.28</v>
      </c>
      <c r="AR12" s="26">
        <v>35.06</v>
      </c>
      <c r="AS12" s="26">
        <v>32.369999999999997</v>
      </c>
      <c r="AT12" s="26">
        <v>31.15</v>
      </c>
      <c r="AU12" s="26">
        <v>30.74</v>
      </c>
      <c r="AV12" s="26">
        <v>32.909999999999997</v>
      </c>
      <c r="AW12" s="26">
        <v>35.4</v>
      </c>
      <c r="AX12" s="26">
        <v>36.17</v>
      </c>
      <c r="AY12" s="26">
        <v>30.91</v>
      </c>
      <c r="AZ12" s="26">
        <v>30.36</v>
      </c>
      <c r="BA12" s="26">
        <v>31.14</v>
      </c>
      <c r="BB12" s="26">
        <v>31.11</v>
      </c>
      <c r="BC12" s="26">
        <v>36.18</v>
      </c>
      <c r="BD12" s="26">
        <v>36.76</v>
      </c>
      <c r="BE12" s="26">
        <v>33.58</v>
      </c>
      <c r="BF12" s="26">
        <v>32.14</v>
      </c>
      <c r="BG12" s="26">
        <v>31.49</v>
      </c>
      <c r="BH12" s="26">
        <v>34.229999999999997</v>
      </c>
      <c r="BI12" s="26">
        <v>36.5</v>
      </c>
      <c r="BJ12" s="26">
        <v>37.369999999999997</v>
      </c>
      <c r="BK12" s="26">
        <v>31.35</v>
      </c>
      <c r="BL12" s="26">
        <v>31.56</v>
      </c>
      <c r="BM12" s="26">
        <v>32.200000000000003</v>
      </c>
      <c r="BN12" s="26">
        <v>32.21</v>
      </c>
      <c r="BO12" s="26">
        <v>38</v>
      </c>
      <c r="BP12" s="26">
        <v>38.549999999999997</v>
      </c>
      <c r="BQ12" s="26">
        <v>35.32</v>
      </c>
      <c r="BR12" s="26">
        <v>34.450000000000003</v>
      </c>
      <c r="BS12" s="26">
        <v>33.92</v>
      </c>
      <c r="BT12" s="26">
        <v>36.79</v>
      </c>
      <c r="BU12" s="26">
        <v>40.71</v>
      </c>
      <c r="BV12" s="26">
        <v>41.34</v>
      </c>
      <c r="BW12" s="26">
        <v>35.119999999999997</v>
      </c>
      <c r="BX12" s="26">
        <v>34.9</v>
      </c>
      <c r="BY12" s="26">
        <v>35.93</v>
      </c>
      <c r="BZ12" s="26">
        <v>36.53</v>
      </c>
      <c r="CA12" s="26">
        <v>41.77</v>
      </c>
      <c r="CB12" s="26">
        <v>43.19</v>
      </c>
      <c r="CC12" s="26">
        <v>40.799999999999997</v>
      </c>
      <c r="CD12" s="26">
        <v>40.64</v>
      </c>
      <c r="CE12" s="26">
        <v>40.28</v>
      </c>
      <c r="CF12" s="26">
        <v>43.99</v>
      </c>
      <c r="CG12" s="26">
        <v>51.94</v>
      </c>
      <c r="CH12" s="26">
        <v>52.81</v>
      </c>
      <c r="CI12" s="26">
        <v>45.73</v>
      </c>
      <c r="CJ12" s="26">
        <v>45.7</v>
      </c>
      <c r="CK12" s="26">
        <v>47.03</v>
      </c>
      <c r="CL12" s="26">
        <v>48.79</v>
      </c>
      <c r="CM12" s="26">
        <v>53.15</v>
      </c>
      <c r="CN12" s="26">
        <v>54.23</v>
      </c>
      <c r="CO12" s="26">
        <v>52.14</v>
      </c>
      <c r="CP12" s="26">
        <v>51.32</v>
      </c>
      <c r="CQ12" s="26">
        <v>50.47</v>
      </c>
      <c r="CR12" s="26">
        <v>57.49</v>
      </c>
      <c r="CS12" s="26">
        <v>66.849999999999994</v>
      </c>
      <c r="CT12" s="26">
        <v>65.650000000000006</v>
      </c>
      <c r="CU12" s="26">
        <v>57.9</v>
      </c>
      <c r="CV12" s="26">
        <v>56.3</v>
      </c>
      <c r="CW12" s="26">
        <v>56.65</v>
      </c>
      <c r="CX12" s="26">
        <v>59.67</v>
      </c>
      <c r="CY12" s="26">
        <v>62.82</v>
      </c>
      <c r="CZ12" s="26">
        <v>64.81</v>
      </c>
      <c r="DA12" s="26">
        <v>61.65</v>
      </c>
      <c r="DB12" s="26">
        <v>61.23</v>
      </c>
      <c r="DC12" s="26">
        <v>58.35</v>
      </c>
      <c r="DD12" s="26">
        <v>67.09</v>
      </c>
      <c r="DE12" s="26">
        <v>74.69</v>
      </c>
      <c r="DF12" s="26">
        <v>74.34</v>
      </c>
      <c r="DG12" s="26">
        <v>62.59</v>
      </c>
      <c r="DH12" s="26">
        <v>59.45</v>
      </c>
      <c r="DI12" s="26">
        <v>61.06</v>
      </c>
      <c r="DJ12" s="26">
        <v>63.17</v>
      </c>
      <c r="DK12" s="26">
        <v>65.59</v>
      </c>
      <c r="DL12" s="26">
        <v>66.14</v>
      </c>
      <c r="DM12" s="26">
        <v>63.29</v>
      </c>
      <c r="DN12" s="26">
        <v>60.82</v>
      </c>
      <c r="DO12" s="26">
        <v>59.7</v>
      </c>
      <c r="DP12" s="26">
        <v>69.209999999999994</v>
      </c>
      <c r="DQ12" s="26">
        <v>74.66</v>
      </c>
      <c r="DR12" s="26">
        <v>75.3</v>
      </c>
      <c r="DS12" s="26">
        <v>64.209999999999994</v>
      </c>
      <c r="DT12" s="26">
        <v>61.51</v>
      </c>
      <c r="DU12" s="26">
        <v>63.68</v>
      </c>
      <c r="DV12" s="26">
        <v>64.02</v>
      </c>
      <c r="DW12" s="26">
        <v>67.19</v>
      </c>
      <c r="DX12" s="26">
        <v>67.28</v>
      </c>
      <c r="DY12" s="26">
        <v>64.64</v>
      </c>
      <c r="DZ12" s="26">
        <v>61.62</v>
      </c>
      <c r="EA12" s="26">
        <v>62.87</v>
      </c>
      <c r="EB12" s="26">
        <v>70.069999999999993</v>
      </c>
      <c r="EC12" s="26">
        <v>74.39</v>
      </c>
      <c r="ED12" s="26">
        <v>75.13</v>
      </c>
      <c r="EE12" s="26">
        <v>64.33</v>
      </c>
      <c r="EF12" s="26">
        <v>62.9</v>
      </c>
      <c r="EG12" s="26">
        <v>63.78</v>
      </c>
      <c r="EH12" s="26">
        <v>63.69</v>
      </c>
      <c r="EI12" s="26">
        <v>67.34</v>
      </c>
      <c r="EJ12" s="26">
        <v>69.010000000000005</v>
      </c>
      <c r="EK12" s="26">
        <v>64.400000000000006</v>
      </c>
      <c r="EL12" s="26">
        <v>63.71</v>
      </c>
      <c r="EM12" s="26">
        <v>63.25</v>
      </c>
      <c r="EN12" s="26">
        <v>67.02</v>
      </c>
      <c r="EO12" s="26">
        <v>77.42</v>
      </c>
      <c r="EP12" s="26">
        <v>77.94</v>
      </c>
      <c r="EQ12" s="26">
        <v>67.069999999999993</v>
      </c>
      <c r="ER12" s="26">
        <v>64.989999999999995</v>
      </c>
      <c r="ES12" s="26">
        <v>63.84</v>
      </c>
      <c r="ET12" s="26">
        <v>66.33</v>
      </c>
      <c r="EU12" s="26">
        <v>70.61</v>
      </c>
      <c r="EV12" s="26">
        <v>70.56</v>
      </c>
      <c r="EW12" s="26">
        <v>66.66</v>
      </c>
      <c r="EX12" s="26">
        <v>66.209999999999994</v>
      </c>
      <c r="EY12" s="26">
        <v>64.709999999999994</v>
      </c>
      <c r="EZ12" s="26">
        <v>70.34</v>
      </c>
      <c r="FA12" s="26">
        <v>80.05</v>
      </c>
      <c r="FB12" s="26">
        <v>78.459999999999994</v>
      </c>
      <c r="FC12" s="26">
        <v>69.91</v>
      </c>
      <c r="FD12" s="26">
        <v>68</v>
      </c>
      <c r="FE12" s="26">
        <v>65.510000000000005</v>
      </c>
      <c r="FF12" s="26">
        <v>69.28</v>
      </c>
      <c r="FG12" s="26">
        <v>73.349999999999994</v>
      </c>
      <c r="FH12" s="26">
        <v>74.3</v>
      </c>
      <c r="FI12" s="26">
        <v>71.069999999999993</v>
      </c>
      <c r="FJ12" s="26">
        <v>69.59</v>
      </c>
      <c r="FK12" s="26">
        <v>68.38</v>
      </c>
      <c r="FL12" s="26">
        <v>75.7</v>
      </c>
      <c r="FM12" s="26">
        <v>84.61</v>
      </c>
      <c r="FN12" s="26">
        <v>82.27</v>
      </c>
      <c r="FO12" s="26">
        <v>74.239999999999995</v>
      </c>
      <c r="FP12" s="26">
        <v>70.930000000000007</v>
      </c>
      <c r="FQ12" s="26">
        <v>69.849999999999994</v>
      </c>
      <c r="FR12" s="26">
        <v>73.28</v>
      </c>
      <c r="FS12" s="26">
        <v>76.36</v>
      </c>
      <c r="FT12" s="26">
        <v>77.86</v>
      </c>
      <c r="FU12" s="26">
        <v>75.44</v>
      </c>
      <c r="FV12" s="26">
        <v>73.86</v>
      </c>
      <c r="FW12" s="26">
        <v>71.709999999999994</v>
      </c>
      <c r="FX12" s="26">
        <v>79.77</v>
      </c>
      <c r="FY12" s="26">
        <v>85.57</v>
      </c>
      <c r="FZ12" s="26">
        <v>86.16</v>
      </c>
      <c r="GA12" s="26">
        <v>76.599999999999994</v>
      </c>
      <c r="GB12" s="26">
        <v>73.66</v>
      </c>
      <c r="GC12" s="26">
        <v>74.98</v>
      </c>
      <c r="GD12" s="26">
        <v>77.38</v>
      </c>
    </row>
    <row r="13" spans="1:186" s="41" customFormat="1">
      <c r="A13" s="60"/>
      <c r="B13" s="458"/>
      <c r="C13" s="458"/>
      <c r="D13" s="458"/>
      <c r="E13" s="458"/>
      <c r="F13" s="458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</row>
    <row r="14" spans="1:186" s="41" customFormat="1">
      <c r="A14" s="60"/>
      <c r="B14" s="458"/>
      <c r="C14" s="458" t="s">
        <v>81</v>
      </c>
      <c r="D14" s="458" t="s">
        <v>76</v>
      </c>
      <c r="E14" s="458" t="s">
        <v>68</v>
      </c>
      <c r="F14" s="458" t="s">
        <v>77</v>
      </c>
      <c r="G14" s="26" t="s">
        <v>191</v>
      </c>
      <c r="H14" s="26" t="s">
        <v>191</v>
      </c>
      <c r="I14" s="26" t="s">
        <v>191</v>
      </c>
      <c r="J14" s="26" t="s">
        <v>191</v>
      </c>
      <c r="K14" s="26" t="s">
        <v>191</v>
      </c>
      <c r="L14" s="26" t="s">
        <v>191</v>
      </c>
      <c r="M14" s="26" t="s">
        <v>191</v>
      </c>
      <c r="N14" s="26" t="s">
        <v>191</v>
      </c>
      <c r="O14" s="26" t="s">
        <v>191</v>
      </c>
      <c r="P14" s="26" t="s">
        <v>191</v>
      </c>
      <c r="Q14" s="26" t="s">
        <v>191</v>
      </c>
      <c r="R14" s="26" t="s">
        <v>191</v>
      </c>
      <c r="S14" s="26" t="s">
        <v>191</v>
      </c>
      <c r="T14" s="26" t="s">
        <v>191</v>
      </c>
      <c r="U14" s="26" t="s">
        <v>191</v>
      </c>
      <c r="V14" s="26" t="s">
        <v>191</v>
      </c>
      <c r="W14" s="26" t="s">
        <v>191</v>
      </c>
      <c r="X14" s="26" t="s">
        <v>191</v>
      </c>
      <c r="Y14" s="26" t="s">
        <v>191</v>
      </c>
      <c r="Z14" s="26" t="s">
        <v>191</v>
      </c>
      <c r="AA14" s="26" t="s">
        <v>191</v>
      </c>
      <c r="AB14" s="26" t="s">
        <v>191</v>
      </c>
      <c r="AC14" s="26" t="s">
        <v>191</v>
      </c>
      <c r="AD14" s="26" t="s">
        <v>191</v>
      </c>
      <c r="AE14" s="26" t="s">
        <v>191</v>
      </c>
      <c r="AF14" s="26" t="s">
        <v>191</v>
      </c>
      <c r="AG14" s="26" t="s">
        <v>191</v>
      </c>
      <c r="AH14" s="26" t="s">
        <v>191</v>
      </c>
      <c r="AI14" s="26" t="s">
        <v>191</v>
      </c>
      <c r="AJ14" s="26" t="s">
        <v>191</v>
      </c>
      <c r="AK14" s="26" t="s">
        <v>191</v>
      </c>
      <c r="AL14" s="26" t="s">
        <v>191</v>
      </c>
      <c r="AM14" s="26" t="s">
        <v>191</v>
      </c>
      <c r="AN14" s="26" t="s">
        <v>191</v>
      </c>
      <c r="AO14" s="26" t="s">
        <v>191</v>
      </c>
      <c r="AP14" s="26" t="s">
        <v>191</v>
      </c>
      <c r="AQ14" s="26" t="s">
        <v>191</v>
      </c>
      <c r="AR14" s="26" t="s">
        <v>191</v>
      </c>
      <c r="AS14" s="26" t="s">
        <v>191</v>
      </c>
      <c r="AT14" s="26" t="s">
        <v>191</v>
      </c>
      <c r="AU14" s="26" t="s">
        <v>191</v>
      </c>
      <c r="AV14" s="26" t="s">
        <v>191</v>
      </c>
      <c r="AW14" s="26" t="s">
        <v>191</v>
      </c>
      <c r="AX14" s="26" t="s">
        <v>191</v>
      </c>
      <c r="AY14" s="26" t="s">
        <v>191</v>
      </c>
      <c r="AZ14" s="26" t="s">
        <v>191</v>
      </c>
      <c r="BA14" s="26" t="s">
        <v>191</v>
      </c>
      <c r="BB14" s="26" t="s">
        <v>191</v>
      </c>
      <c r="BC14" s="26" t="s">
        <v>191</v>
      </c>
      <c r="BD14" s="26" t="s">
        <v>191</v>
      </c>
      <c r="BE14" s="26" t="s">
        <v>191</v>
      </c>
      <c r="BF14" s="26" t="s">
        <v>191</v>
      </c>
      <c r="BG14" s="26" t="s">
        <v>191</v>
      </c>
      <c r="BH14" s="26" t="s">
        <v>191</v>
      </c>
      <c r="BI14" s="26" t="s">
        <v>191</v>
      </c>
      <c r="BJ14" s="26" t="s">
        <v>191</v>
      </c>
      <c r="BK14" s="26" t="s">
        <v>191</v>
      </c>
      <c r="BL14" s="26" t="s">
        <v>191</v>
      </c>
      <c r="BM14" s="26" t="s">
        <v>191</v>
      </c>
      <c r="BN14" s="26" t="s">
        <v>191</v>
      </c>
      <c r="BO14" s="26" t="s">
        <v>191</v>
      </c>
      <c r="BP14" s="26" t="s">
        <v>191</v>
      </c>
      <c r="BQ14" s="26" t="s">
        <v>191</v>
      </c>
      <c r="BR14" s="26" t="s">
        <v>191</v>
      </c>
      <c r="BS14" s="26" t="s">
        <v>191</v>
      </c>
      <c r="BT14" s="26" t="s">
        <v>191</v>
      </c>
      <c r="BU14" s="26" t="s">
        <v>191</v>
      </c>
      <c r="BV14" s="26" t="s">
        <v>191</v>
      </c>
      <c r="BW14" s="26" t="s">
        <v>191</v>
      </c>
      <c r="BX14" s="26" t="s">
        <v>191</v>
      </c>
      <c r="BY14" s="26" t="s">
        <v>191</v>
      </c>
      <c r="BZ14" s="26" t="s">
        <v>191</v>
      </c>
      <c r="CA14" s="26" t="s">
        <v>191</v>
      </c>
      <c r="CB14" s="26" t="s">
        <v>191</v>
      </c>
      <c r="CC14" s="26" t="s">
        <v>191</v>
      </c>
      <c r="CD14" s="26" t="s">
        <v>191</v>
      </c>
      <c r="CE14" s="26" t="s">
        <v>191</v>
      </c>
      <c r="CF14" s="26" t="s">
        <v>191</v>
      </c>
      <c r="CG14" s="26" t="s">
        <v>191</v>
      </c>
      <c r="CH14" s="26" t="s">
        <v>191</v>
      </c>
      <c r="CI14" s="26" t="s">
        <v>191</v>
      </c>
      <c r="CJ14" s="26" t="s">
        <v>191</v>
      </c>
      <c r="CK14" s="26" t="s">
        <v>191</v>
      </c>
      <c r="CL14" s="26" t="s">
        <v>191</v>
      </c>
      <c r="CM14" s="26" t="s">
        <v>191</v>
      </c>
      <c r="CN14" s="26" t="s">
        <v>191</v>
      </c>
      <c r="CO14" s="26" t="s">
        <v>191</v>
      </c>
      <c r="CP14" s="26" t="s">
        <v>191</v>
      </c>
      <c r="CQ14" s="26" t="s">
        <v>191</v>
      </c>
      <c r="CR14" s="26" t="s">
        <v>191</v>
      </c>
      <c r="CS14" s="26" t="s">
        <v>191</v>
      </c>
      <c r="CT14" s="26" t="s">
        <v>191</v>
      </c>
      <c r="CU14" s="26" t="s">
        <v>191</v>
      </c>
      <c r="CV14" s="26" t="s">
        <v>191</v>
      </c>
      <c r="CW14" s="26" t="s">
        <v>191</v>
      </c>
      <c r="CX14" s="26" t="s">
        <v>191</v>
      </c>
      <c r="CY14" s="26" t="s">
        <v>191</v>
      </c>
      <c r="CZ14" s="26" t="s">
        <v>191</v>
      </c>
      <c r="DA14" s="26" t="s">
        <v>191</v>
      </c>
      <c r="DB14" s="26" t="s">
        <v>191</v>
      </c>
      <c r="DC14" s="26" t="s">
        <v>191</v>
      </c>
      <c r="DD14" s="26" t="s">
        <v>191</v>
      </c>
      <c r="DE14" s="26" t="s">
        <v>191</v>
      </c>
      <c r="DF14" s="26" t="s">
        <v>191</v>
      </c>
      <c r="DG14" s="26" t="s">
        <v>191</v>
      </c>
      <c r="DH14" s="26" t="s">
        <v>191</v>
      </c>
      <c r="DI14" s="26" t="s">
        <v>191</v>
      </c>
      <c r="DJ14" s="26" t="s">
        <v>191</v>
      </c>
      <c r="DK14" s="26" t="s">
        <v>191</v>
      </c>
      <c r="DL14" s="26" t="s">
        <v>191</v>
      </c>
      <c r="DM14" s="26" t="s">
        <v>191</v>
      </c>
      <c r="DN14" s="26" t="s">
        <v>191</v>
      </c>
      <c r="DO14" s="26" t="s">
        <v>191</v>
      </c>
      <c r="DP14" s="26" t="s">
        <v>191</v>
      </c>
      <c r="DQ14" s="26" t="s">
        <v>191</v>
      </c>
      <c r="DR14" s="26" t="s">
        <v>191</v>
      </c>
      <c r="DS14" s="26" t="s">
        <v>191</v>
      </c>
      <c r="DT14" s="26" t="s">
        <v>191</v>
      </c>
      <c r="DU14" s="26" t="s">
        <v>191</v>
      </c>
      <c r="DV14" s="26" t="s">
        <v>191</v>
      </c>
      <c r="DW14" s="26" t="s">
        <v>191</v>
      </c>
      <c r="DX14" s="26" t="s">
        <v>191</v>
      </c>
      <c r="DY14" s="26" t="s">
        <v>191</v>
      </c>
      <c r="DZ14" s="26" t="s">
        <v>191</v>
      </c>
      <c r="EA14" s="26" t="s">
        <v>191</v>
      </c>
      <c r="EB14" s="26" t="s">
        <v>191</v>
      </c>
      <c r="EC14" s="26" t="s">
        <v>191</v>
      </c>
      <c r="ED14" s="26" t="s">
        <v>191</v>
      </c>
      <c r="EE14" s="26" t="s">
        <v>191</v>
      </c>
      <c r="EF14" s="26" t="s">
        <v>191</v>
      </c>
      <c r="EG14" s="26" t="s">
        <v>191</v>
      </c>
      <c r="EH14" s="26" t="s">
        <v>191</v>
      </c>
      <c r="EI14" s="26" t="s">
        <v>191</v>
      </c>
      <c r="EJ14" s="26" t="s">
        <v>191</v>
      </c>
      <c r="EK14" s="26" t="s">
        <v>191</v>
      </c>
      <c r="EL14" s="26" t="s">
        <v>191</v>
      </c>
      <c r="EM14" s="26" t="s">
        <v>191</v>
      </c>
      <c r="EN14" s="26" t="s">
        <v>191</v>
      </c>
      <c r="EO14" s="26" t="s">
        <v>191</v>
      </c>
      <c r="EP14" s="26" t="s">
        <v>191</v>
      </c>
      <c r="EQ14" s="26" t="s">
        <v>191</v>
      </c>
      <c r="ER14" s="26" t="s">
        <v>191</v>
      </c>
      <c r="ES14" s="26" t="s">
        <v>191</v>
      </c>
      <c r="ET14" s="26" t="s">
        <v>191</v>
      </c>
      <c r="EU14" s="26" t="s">
        <v>191</v>
      </c>
      <c r="EV14" s="26" t="s">
        <v>191</v>
      </c>
      <c r="EW14" s="26" t="s">
        <v>191</v>
      </c>
      <c r="EX14" s="26" t="s">
        <v>191</v>
      </c>
      <c r="EY14" s="26" t="s">
        <v>191</v>
      </c>
      <c r="EZ14" s="26" t="s">
        <v>191</v>
      </c>
      <c r="FA14" s="26" t="s">
        <v>191</v>
      </c>
      <c r="FB14" s="26" t="s">
        <v>191</v>
      </c>
      <c r="FC14" s="26" t="s">
        <v>191</v>
      </c>
      <c r="FD14" s="26" t="s">
        <v>191</v>
      </c>
      <c r="FE14" s="26" t="s">
        <v>191</v>
      </c>
      <c r="FF14" s="26" t="s">
        <v>191</v>
      </c>
      <c r="FG14" s="26" t="s">
        <v>191</v>
      </c>
      <c r="FH14" s="26" t="s">
        <v>191</v>
      </c>
      <c r="FI14" s="26" t="s">
        <v>191</v>
      </c>
      <c r="FJ14" s="26" t="s">
        <v>191</v>
      </c>
      <c r="FK14" s="26" t="s">
        <v>191</v>
      </c>
      <c r="FL14" s="26" t="s">
        <v>191</v>
      </c>
      <c r="FM14" s="26" t="s">
        <v>191</v>
      </c>
      <c r="FN14" s="26" t="s">
        <v>191</v>
      </c>
      <c r="FO14" s="26" t="s">
        <v>191</v>
      </c>
      <c r="FP14" s="26" t="s">
        <v>191</v>
      </c>
      <c r="FQ14" s="26" t="s">
        <v>191</v>
      </c>
      <c r="FR14" s="26" t="s">
        <v>191</v>
      </c>
      <c r="FS14" s="26" t="s">
        <v>191</v>
      </c>
      <c r="FT14" s="26" t="s">
        <v>191</v>
      </c>
      <c r="FU14" s="26" t="s">
        <v>191</v>
      </c>
      <c r="FV14" s="26" t="s">
        <v>191</v>
      </c>
      <c r="FW14" s="26" t="s">
        <v>191</v>
      </c>
      <c r="FX14" s="26" t="s">
        <v>191</v>
      </c>
      <c r="FY14" s="26" t="s">
        <v>191</v>
      </c>
      <c r="FZ14" s="26" t="s">
        <v>191</v>
      </c>
      <c r="GA14" s="26" t="s">
        <v>191</v>
      </c>
      <c r="GB14" s="26" t="s">
        <v>191</v>
      </c>
      <c r="GC14" s="26" t="s">
        <v>191</v>
      </c>
      <c r="GD14" s="26" t="s">
        <v>191</v>
      </c>
    </row>
    <row r="15" spans="1:186" s="41" customFormat="1">
      <c r="A15" s="60"/>
      <c r="B15" s="458"/>
      <c r="C15" s="458" t="s">
        <v>81</v>
      </c>
      <c r="D15" s="458" t="s">
        <v>76</v>
      </c>
      <c r="E15" s="458" t="s">
        <v>68</v>
      </c>
      <c r="F15" s="458" t="s">
        <v>78</v>
      </c>
      <c r="G15" s="26" t="s">
        <v>191</v>
      </c>
      <c r="H15" s="26" t="s">
        <v>191</v>
      </c>
      <c r="I15" s="26" t="s">
        <v>191</v>
      </c>
      <c r="J15" s="26" t="s">
        <v>191</v>
      </c>
      <c r="K15" s="26" t="s">
        <v>191</v>
      </c>
      <c r="L15" s="26" t="s">
        <v>191</v>
      </c>
      <c r="M15" s="26" t="s">
        <v>191</v>
      </c>
      <c r="N15" s="26" t="s">
        <v>191</v>
      </c>
      <c r="O15" s="26" t="s">
        <v>191</v>
      </c>
      <c r="P15" s="26" t="s">
        <v>191</v>
      </c>
      <c r="Q15" s="26" t="s">
        <v>191</v>
      </c>
      <c r="R15" s="26" t="s">
        <v>191</v>
      </c>
      <c r="S15" s="26" t="s">
        <v>191</v>
      </c>
      <c r="T15" s="26" t="s">
        <v>191</v>
      </c>
      <c r="U15" s="26" t="s">
        <v>191</v>
      </c>
      <c r="V15" s="26" t="s">
        <v>191</v>
      </c>
      <c r="W15" s="26" t="s">
        <v>191</v>
      </c>
      <c r="X15" s="26" t="s">
        <v>191</v>
      </c>
      <c r="Y15" s="26" t="s">
        <v>191</v>
      </c>
      <c r="Z15" s="26" t="s">
        <v>191</v>
      </c>
      <c r="AA15" s="26" t="s">
        <v>191</v>
      </c>
      <c r="AB15" s="26" t="s">
        <v>191</v>
      </c>
      <c r="AC15" s="26" t="s">
        <v>191</v>
      </c>
      <c r="AD15" s="26" t="s">
        <v>191</v>
      </c>
      <c r="AE15" s="26" t="s">
        <v>191</v>
      </c>
      <c r="AF15" s="26" t="s">
        <v>191</v>
      </c>
      <c r="AG15" s="26" t="s">
        <v>191</v>
      </c>
      <c r="AH15" s="26" t="s">
        <v>191</v>
      </c>
      <c r="AI15" s="26" t="s">
        <v>191</v>
      </c>
      <c r="AJ15" s="26" t="s">
        <v>191</v>
      </c>
      <c r="AK15" s="26" t="s">
        <v>191</v>
      </c>
      <c r="AL15" s="26" t="s">
        <v>191</v>
      </c>
      <c r="AM15" s="26" t="s">
        <v>191</v>
      </c>
      <c r="AN15" s="26" t="s">
        <v>191</v>
      </c>
      <c r="AO15" s="26" t="s">
        <v>191</v>
      </c>
      <c r="AP15" s="26" t="s">
        <v>191</v>
      </c>
      <c r="AQ15" s="26" t="s">
        <v>191</v>
      </c>
      <c r="AR15" s="26" t="s">
        <v>191</v>
      </c>
      <c r="AS15" s="26" t="s">
        <v>191</v>
      </c>
      <c r="AT15" s="26" t="s">
        <v>191</v>
      </c>
      <c r="AU15" s="26" t="s">
        <v>191</v>
      </c>
      <c r="AV15" s="26" t="s">
        <v>191</v>
      </c>
      <c r="AW15" s="26" t="s">
        <v>191</v>
      </c>
      <c r="AX15" s="26" t="s">
        <v>191</v>
      </c>
      <c r="AY15" s="26" t="s">
        <v>191</v>
      </c>
      <c r="AZ15" s="26" t="s">
        <v>191</v>
      </c>
      <c r="BA15" s="26" t="s">
        <v>191</v>
      </c>
      <c r="BB15" s="26" t="s">
        <v>191</v>
      </c>
      <c r="BC15" s="26" t="s">
        <v>191</v>
      </c>
      <c r="BD15" s="26" t="s">
        <v>191</v>
      </c>
      <c r="BE15" s="26" t="s">
        <v>191</v>
      </c>
      <c r="BF15" s="26" t="s">
        <v>191</v>
      </c>
      <c r="BG15" s="26" t="s">
        <v>191</v>
      </c>
      <c r="BH15" s="26" t="s">
        <v>191</v>
      </c>
      <c r="BI15" s="26" t="s">
        <v>191</v>
      </c>
      <c r="BJ15" s="26" t="s">
        <v>191</v>
      </c>
      <c r="BK15" s="26" t="s">
        <v>191</v>
      </c>
      <c r="BL15" s="26" t="s">
        <v>191</v>
      </c>
      <c r="BM15" s="26" t="s">
        <v>191</v>
      </c>
      <c r="BN15" s="26" t="s">
        <v>191</v>
      </c>
      <c r="BO15" s="26" t="s">
        <v>191</v>
      </c>
      <c r="BP15" s="26" t="s">
        <v>191</v>
      </c>
      <c r="BQ15" s="26" t="s">
        <v>191</v>
      </c>
      <c r="BR15" s="26" t="s">
        <v>191</v>
      </c>
      <c r="BS15" s="26" t="s">
        <v>191</v>
      </c>
      <c r="BT15" s="26" t="s">
        <v>191</v>
      </c>
      <c r="BU15" s="26" t="s">
        <v>191</v>
      </c>
      <c r="BV15" s="26" t="s">
        <v>191</v>
      </c>
      <c r="BW15" s="26" t="s">
        <v>191</v>
      </c>
      <c r="BX15" s="26" t="s">
        <v>191</v>
      </c>
      <c r="BY15" s="26" t="s">
        <v>191</v>
      </c>
      <c r="BZ15" s="26" t="s">
        <v>191</v>
      </c>
      <c r="CA15" s="26" t="s">
        <v>191</v>
      </c>
      <c r="CB15" s="26" t="s">
        <v>191</v>
      </c>
      <c r="CC15" s="26" t="s">
        <v>191</v>
      </c>
      <c r="CD15" s="26" t="s">
        <v>191</v>
      </c>
      <c r="CE15" s="26" t="s">
        <v>191</v>
      </c>
      <c r="CF15" s="26" t="s">
        <v>191</v>
      </c>
      <c r="CG15" s="26" t="s">
        <v>191</v>
      </c>
      <c r="CH15" s="26" t="s">
        <v>191</v>
      </c>
      <c r="CI15" s="26" t="s">
        <v>191</v>
      </c>
      <c r="CJ15" s="26" t="s">
        <v>191</v>
      </c>
      <c r="CK15" s="26" t="s">
        <v>191</v>
      </c>
      <c r="CL15" s="26" t="s">
        <v>191</v>
      </c>
      <c r="CM15" s="26" t="s">
        <v>191</v>
      </c>
      <c r="CN15" s="26" t="s">
        <v>191</v>
      </c>
      <c r="CO15" s="26" t="s">
        <v>191</v>
      </c>
      <c r="CP15" s="26" t="s">
        <v>191</v>
      </c>
      <c r="CQ15" s="26" t="s">
        <v>191</v>
      </c>
      <c r="CR15" s="26" t="s">
        <v>191</v>
      </c>
      <c r="CS15" s="26" t="s">
        <v>191</v>
      </c>
      <c r="CT15" s="26" t="s">
        <v>191</v>
      </c>
      <c r="CU15" s="26" t="s">
        <v>191</v>
      </c>
      <c r="CV15" s="26" t="s">
        <v>191</v>
      </c>
      <c r="CW15" s="26" t="s">
        <v>191</v>
      </c>
      <c r="CX15" s="26" t="s">
        <v>191</v>
      </c>
      <c r="CY15" s="26" t="s">
        <v>191</v>
      </c>
      <c r="CZ15" s="26" t="s">
        <v>191</v>
      </c>
      <c r="DA15" s="26" t="s">
        <v>191</v>
      </c>
      <c r="DB15" s="26" t="s">
        <v>191</v>
      </c>
      <c r="DC15" s="26" t="s">
        <v>191</v>
      </c>
      <c r="DD15" s="26" t="s">
        <v>191</v>
      </c>
      <c r="DE15" s="26" t="s">
        <v>191</v>
      </c>
      <c r="DF15" s="26" t="s">
        <v>191</v>
      </c>
      <c r="DG15" s="26" t="s">
        <v>191</v>
      </c>
      <c r="DH15" s="26" t="s">
        <v>191</v>
      </c>
      <c r="DI15" s="26" t="s">
        <v>191</v>
      </c>
      <c r="DJ15" s="26" t="s">
        <v>191</v>
      </c>
      <c r="DK15" s="26" t="s">
        <v>191</v>
      </c>
      <c r="DL15" s="26" t="s">
        <v>191</v>
      </c>
      <c r="DM15" s="26" t="s">
        <v>191</v>
      </c>
      <c r="DN15" s="26" t="s">
        <v>191</v>
      </c>
      <c r="DO15" s="26" t="s">
        <v>191</v>
      </c>
      <c r="DP15" s="26" t="s">
        <v>191</v>
      </c>
      <c r="DQ15" s="26" t="s">
        <v>191</v>
      </c>
      <c r="DR15" s="26" t="s">
        <v>191</v>
      </c>
      <c r="DS15" s="26" t="s">
        <v>191</v>
      </c>
      <c r="DT15" s="26" t="s">
        <v>191</v>
      </c>
      <c r="DU15" s="26" t="s">
        <v>191</v>
      </c>
      <c r="DV15" s="26" t="s">
        <v>191</v>
      </c>
      <c r="DW15" s="26" t="s">
        <v>191</v>
      </c>
      <c r="DX15" s="26" t="s">
        <v>191</v>
      </c>
      <c r="DY15" s="26" t="s">
        <v>191</v>
      </c>
      <c r="DZ15" s="26" t="s">
        <v>191</v>
      </c>
      <c r="EA15" s="26" t="s">
        <v>191</v>
      </c>
      <c r="EB15" s="26" t="s">
        <v>191</v>
      </c>
      <c r="EC15" s="26" t="s">
        <v>191</v>
      </c>
      <c r="ED15" s="26" t="s">
        <v>191</v>
      </c>
      <c r="EE15" s="26" t="s">
        <v>191</v>
      </c>
      <c r="EF15" s="26" t="s">
        <v>191</v>
      </c>
      <c r="EG15" s="26" t="s">
        <v>191</v>
      </c>
      <c r="EH15" s="26" t="s">
        <v>191</v>
      </c>
      <c r="EI15" s="26" t="s">
        <v>191</v>
      </c>
      <c r="EJ15" s="26" t="s">
        <v>191</v>
      </c>
      <c r="EK15" s="26" t="s">
        <v>191</v>
      </c>
      <c r="EL15" s="26" t="s">
        <v>191</v>
      </c>
      <c r="EM15" s="26" t="s">
        <v>191</v>
      </c>
      <c r="EN15" s="26" t="s">
        <v>191</v>
      </c>
      <c r="EO15" s="26" t="s">
        <v>191</v>
      </c>
      <c r="EP15" s="26" t="s">
        <v>191</v>
      </c>
      <c r="EQ15" s="26" t="s">
        <v>191</v>
      </c>
      <c r="ER15" s="26" t="s">
        <v>191</v>
      </c>
      <c r="ES15" s="26" t="s">
        <v>191</v>
      </c>
      <c r="ET15" s="26" t="s">
        <v>191</v>
      </c>
      <c r="EU15" s="26" t="s">
        <v>191</v>
      </c>
      <c r="EV15" s="26" t="s">
        <v>191</v>
      </c>
      <c r="EW15" s="26" t="s">
        <v>191</v>
      </c>
      <c r="EX15" s="26" t="s">
        <v>191</v>
      </c>
      <c r="EY15" s="26" t="s">
        <v>191</v>
      </c>
      <c r="EZ15" s="26" t="s">
        <v>191</v>
      </c>
      <c r="FA15" s="26" t="s">
        <v>191</v>
      </c>
      <c r="FB15" s="26" t="s">
        <v>191</v>
      </c>
      <c r="FC15" s="26" t="s">
        <v>191</v>
      </c>
      <c r="FD15" s="26" t="s">
        <v>191</v>
      </c>
      <c r="FE15" s="26" t="s">
        <v>191</v>
      </c>
      <c r="FF15" s="26" t="s">
        <v>191</v>
      </c>
      <c r="FG15" s="26" t="s">
        <v>191</v>
      </c>
      <c r="FH15" s="26" t="s">
        <v>191</v>
      </c>
      <c r="FI15" s="26" t="s">
        <v>191</v>
      </c>
      <c r="FJ15" s="26" t="s">
        <v>191</v>
      </c>
      <c r="FK15" s="26" t="s">
        <v>191</v>
      </c>
      <c r="FL15" s="26" t="s">
        <v>191</v>
      </c>
      <c r="FM15" s="26" t="s">
        <v>191</v>
      </c>
      <c r="FN15" s="26" t="s">
        <v>191</v>
      </c>
      <c r="FO15" s="26" t="s">
        <v>191</v>
      </c>
      <c r="FP15" s="26" t="s">
        <v>191</v>
      </c>
      <c r="FQ15" s="26" t="s">
        <v>191</v>
      </c>
      <c r="FR15" s="26" t="s">
        <v>191</v>
      </c>
      <c r="FS15" s="26" t="s">
        <v>191</v>
      </c>
      <c r="FT15" s="26" t="s">
        <v>191</v>
      </c>
      <c r="FU15" s="26" t="s">
        <v>191</v>
      </c>
      <c r="FV15" s="26" t="s">
        <v>191</v>
      </c>
      <c r="FW15" s="26" t="s">
        <v>191</v>
      </c>
      <c r="FX15" s="26" t="s">
        <v>191</v>
      </c>
      <c r="FY15" s="26" t="s">
        <v>191</v>
      </c>
      <c r="FZ15" s="26" t="s">
        <v>191</v>
      </c>
      <c r="GA15" s="26" t="s">
        <v>191</v>
      </c>
      <c r="GB15" s="26" t="s">
        <v>191</v>
      </c>
      <c r="GC15" s="26" t="s">
        <v>191</v>
      </c>
      <c r="GD15" s="26" t="s">
        <v>191</v>
      </c>
    </row>
    <row r="16" spans="1:186" s="41" customFormat="1">
      <c r="A16" s="60"/>
      <c r="B16" s="458"/>
      <c r="C16" s="458" t="s">
        <v>81</v>
      </c>
      <c r="D16" s="458" t="s">
        <v>76</v>
      </c>
      <c r="E16" s="458" t="s">
        <v>68</v>
      </c>
      <c r="F16" s="458" t="s">
        <v>79</v>
      </c>
      <c r="G16" s="26">
        <v>27.7</v>
      </c>
      <c r="H16" s="26">
        <v>28.07</v>
      </c>
      <c r="I16" s="26">
        <v>26.31</v>
      </c>
      <c r="J16" s="26">
        <v>24.55</v>
      </c>
      <c r="K16" s="26">
        <v>23.23</v>
      </c>
      <c r="L16" s="26">
        <v>22.93</v>
      </c>
      <c r="M16" s="26">
        <v>24.93</v>
      </c>
      <c r="N16" s="26">
        <v>24.44</v>
      </c>
      <c r="O16" s="26">
        <v>22.86</v>
      </c>
      <c r="P16" s="26">
        <v>23.72</v>
      </c>
      <c r="Q16" s="26">
        <v>23.92</v>
      </c>
      <c r="R16" s="26">
        <v>24.41</v>
      </c>
      <c r="S16" s="26">
        <v>27.81</v>
      </c>
      <c r="T16" s="26">
        <v>28.19</v>
      </c>
      <c r="U16" s="26">
        <v>24.93</v>
      </c>
      <c r="V16" s="26">
        <v>24.36</v>
      </c>
      <c r="W16" s="26">
        <v>23.23</v>
      </c>
      <c r="X16" s="26">
        <v>23.78</v>
      </c>
      <c r="Y16" s="26">
        <v>25.33</v>
      </c>
      <c r="Z16" s="26">
        <v>24.84</v>
      </c>
      <c r="AA16" s="26">
        <v>22.95</v>
      </c>
      <c r="AB16" s="26">
        <v>23.95</v>
      </c>
      <c r="AC16" s="26">
        <v>24.68</v>
      </c>
      <c r="AD16" s="26">
        <v>23.81</v>
      </c>
      <c r="AE16" s="26">
        <v>28.61</v>
      </c>
      <c r="AF16" s="26">
        <v>29</v>
      </c>
      <c r="AG16" s="26">
        <v>25.82</v>
      </c>
      <c r="AH16" s="26">
        <v>25.23</v>
      </c>
      <c r="AI16" s="26">
        <v>24.45</v>
      </c>
      <c r="AJ16" s="26">
        <v>25.38</v>
      </c>
      <c r="AK16" s="26">
        <v>26.84</v>
      </c>
      <c r="AL16" s="26">
        <v>26.32</v>
      </c>
      <c r="AM16" s="26">
        <v>23.89</v>
      </c>
      <c r="AN16" s="26">
        <v>24.88</v>
      </c>
      <c r="AO16" s="26">
        <v>25.66</v>
      </c>
      <c r="AP16" s="26">
        <v>25.2</v>
      </c>
      <c r="AQ16" s="26">
        <v>30.7</v>
      </c>
      <c r="AR16" s="26">
        <v>31.12</v>
      </c>
      <c r="AS16" s="26">
        <v>27.4</v>
      </c>
      <c r="AT16" s="26">
        <v>26.76</v>
      </c>
      <c r="AU16" s="26">
        <v>25.84</v>
      </c>
      <c r="AV16" s="26">
        <v>26.61</v>
      </c>
      <c r="AW16" s="26">
        <v>28.89</v>
      </c>
      <c r="AX16" s="26">
        <v>28.33</v>
      </c>
      <c r="AY16" s="26">
        <v>25.81</v>
      </c>
      <c r="AZ16" s="26">
        <v>26.63</v>
      </c>
      <c r="BA16" s="26">
        <v>27.49</v>
      </c>
      <c r="BB16" s="26">
        <v>27.24</v>
      </c>
      <c r="BC16" s="26">
        <v>32.130000000000003</v>
      </c>
      <c r="BD16" s="26">
        <v>32.56</v>
      </c>
      <c r="BE16" s="26">
        <v>28.91</v>
      </c>
      <c r="BF16" s="26">
        <v>28.22</v>
      </c>
      <c r="BG16" s="26">
        <v>26.44</v>
      </c>
      <c r="BH16" s="26">
        <v>27.39</v>
      </c>
      <c r="BI16" s="26">
        <v>29.29</v>
      </c>
      <c r="BJ16" s="26">
        <v>28.72</v>
      </c>
      <c r="BK16" s="26">
        <v>26.22</v>
      </c>
      <c r="BL16" s="26">
        <v>27.36</v>
      </c>
      <c r="BM16" s="26">
        <v>28.27</v>
      </c>
      <c r="BN16" s="26">
        <v>28.3</v>
      </c>
      <c r="BO16" s="26">
        <v>33.450000000000003</v>
      </c>
      <c r="BP16" s="26">
        <v>34.19</v>
      </c>
      <c r="BQ16" s="26">
        <v>30.95</v>
      </c>
      <c r="BR16" s="26">
        <v>30.63</v>
      </c>
      <c r="BS16" s="26">
        <v>29.51</v>
      </c>
      <c r="BT16" s="26">
        <v>31.05</v>
      </c>
      <c r="BU16" s="26">
        <v>34.53</v>
      </c>
      <c r="BV16" s="26">
        <v>34.47</v>
      </c>
      <c r="BW16" s="26">
        <v>31.91</v>
      </c>
      <c r="BX16" s="26">
        <v>31.91</v>
      </c>
      <c r="BY16" s="26">
        <v>33.75</v>
      </c>
      <c r="BZ16" s="26">
        <v>34.549999999999997</v>
      </c>
      <c r="CA16" s="26">
        <v>38.1</v>
      </c>
      <c r="CB16" s="26">
        <v>39.14</v>
      </c>
      <c r="CC16" s="26">
        <v>36.840000000000003</v>
      </c>
      <c r="CD16" s="26">
        <v>36.18</v>
      </c>
      <c r="CE16" s="26">
        <v>34.6</v>
      </c>
      <c r="CF16" s="26">
        <v>36.6</v>
      </c>
      <c r="CG16" s="26">
        <v>43.88</v>
      </c>
      <c r="CH16" s="26">
        <v>43.58</v>
      </c>
      <c r="CI16" s="26">
        <v>38.450000000000003</v>
      </c>
      <c r="CJ16" s="26">
        <v>38.04</v>
      </c>
      <c r="CK16" s="26">
        <v>40.83</v>
      </c>
      <c r="CL16" s="26">
        <v>41.57</v>
      </c>
      <c r="CM16" s="26">
        <v>43.35</v>
      </c>
      <c r="CN16" s="26">
        <v>44.02</v>
      </c>
      <c r="CO16" s="26">
        <v>42.11</v>
      </c>
      <c r="CP16" s="26">
        <v>40.89</v>
      </c>
      <c r="CQ16" s="26">
        <v>39.65</v>
      </c>
      <c r="CR16" s="26">
        <v>41.98</v>
      </c>
      <c r="CS16" s="26">
        <v>50.24</v>
      </c>
      <c r="CT16" s="26">
        <v>48.82</v>
      </c>
      <c r="CU16" s="26">
        <v>41.82</v>
      </c>
      <c r="CV16" s="26">
        <v>41.2</v>
      </c>
      <c r="CW16" s="26">
        <v>42.85</v>
      </c>
      <c r="CX16" s="26">
        <v>43.37</v>
      </c>
      <c r="CY16" s="26">
        <v>45.95</v>
      </c>
      <c r="CZ16" s="26">
        <v>45.98</v>
      </c>
      <c r="DA16" s="26">
        <v>43.9</v>
      </c>
      <c r="DB16" s="26">
        <v>43.4</v>
      </c>
      <c r="DC16" s="26">
        <v>41.37</v>
      </c>
      <c r="DD16" s="26">
        <v>43.98</v>
      </c>
      <c r="DE16" s="26">
        <v>52.74</v>
      </c>
      <c r="DF16" s="26">
        <v>50.26</v>
      </c>
      <c r="DG16" s="26">
        <v>42.65</v>
      </c>
      <c r="DH16" s="26">
        <v>42.55</v>
      </c>
      <c r="DI16" s="26">
        <v>44.79</v>
      </c>
      <c r="DJ16" s="26">
        <v>44.84</v>
      </c>
      <c r="DK16" s="26">
        <v>47.09</v>
      </c>
      <c r="DL16" s="26">
        <v>46.98</v>
      </c>
      <c r="DM16" s="26">
        <v>45.15</v>
      </c>
      <c r="DN16" s="26">
        <v>44.37</v>
      </c>
      <c r="DO16" s="26">
        <v>42.23</v>
      </c>
      <c r="DP16" s="26">
        <v>44.99</v>
      </c>
      <c r="DQ16" s="26">
        <v>53.52</v>
      </c>
      <c r="DR16" s="26">
        <v>49.84</v>
      </c>
      <c r="DS16" s="26">
        <v>43.79</v>
      </c>
      <c r="DT16" s="26">
        <v>44.28</v>
      </c>
      <c r="DU16" s="26">
        <v>46.3</v>
      </c>
      <c r="DV16" s="26">
        <v>46.69</v>
      </c>
      <c r="DW16" s="26">
        <v>48.43</v>
      </c>
      <c r="DX16" s="26">
        <v>47.92</v>
      </c>
      <c r="DY16" s="26">
        <v>46.49</v>
      </c>
      <c r="DZ16" s="26">
        <v>46.12</v>
      </c>
      <c r="EA16" s="26">
        <v>43.85</v>
      </c>
      <c r="EB16" s="26">
        <v>45.56</v>
      </c>
      <c r="EC16" s="26">
        <v>53.37</v>
      </c>
      <c r="ED16" s="26">
        <v>50.1</v>
      </c>
      <c r="EE16" s="26">
        <v>45.36</v>
      </c>
      <c r="EF16" s="26">
        <v>44.56</v>
      </c>
      <c r="EG16" s="26">
        <v>46.58</v>
      </c>
      <c r="EH16" s="26">
        <v>47.37</v>
      </c>
      <c r="EI16" s="26">
        <v>48.77</v>
      </c>
      <c r="EJ16" s="26">
        <v>48.9</v>
      </c>
      <c r="EK16" s="26">
        <v>47.69</v>
      </c>
      <c r="EL16" s="26">
        <v>46.87</v>
      </c>
      <c r="EM16" s="26">
        <v>45.15</v>
      </c>
      <c r="EN16" s="26">
        <v>45.75</v>
      </c>
      <c r="EO16" s="26">
        <v>54.09</v>
      </c>
      <c r="EP16" s="26">
        <v>53.11</v>
      </c>
      <c r="EQ16" s="26">
        <v>46.85</v>
      </c>
      <c r="ER16" s="26">
        <v>46.08</v>
      </c>
      <c r="ES16" s="26">
        <v>47.8</v>
      </c>
      <c r="ET16" s="26">
        <v>48.8</v>
      </c>
      <c r="EU16" s="26">
        <v>51.08</v>
      </c>
      <c r="EV16" s="26">
        <v>50.91</v>
      </c>
      <c r="EW16" s="26">
        <v>49.38</v>
      </c>
      <c r="EX16" s="26">
        <v>48.59</v>
      </c>
      <c r="EY16" s="26">
        <v>47.51</v>
      </c>
      <c r="EZ16" s="26">
        <v>47.96</v>
      </c>
      <c r="FA16" s="26">
        <v>56.07</v>
      </c>
      <c r="FB16" s="26">
        <v>54.82</v>
      </c>
      <c r="FC16" s="26">
        <v>48.41</v>
      </c>
      <c r="FD16" s="26">
        <v>48.5</v>
      </c>
      <c r="FE16" s="26">
        <v>50.09</v>
      </c>
      <c r="FF16" s="26">
        <v>50.83</v>
      </c>
      <c r="FG16" s="26">
        <v>54.42</v>
      </c>
      <c r="FH16" s="26">
        <v>54.43</v>
      </c>
      <c r="FI16" s="26">
        <v>53.48</v>
      </c>
      <c r="FJ16" s="26">
        <v>52.56</v>
      </c>
      <c r="FK16" s="26">
        <v>51.34</v>
      </c>
      <c r="FL16" s="26">
        <v>51.97</v>
      </c>
      <c r="FM16" s="26">
        <v>59.66</v>
      </c>
      <c r="FN16" s="26">
        <v>58.67</v>
      </c>
      <c r="FO16" s="26">
        <v>52.6</v>
      </c>
      <c r="FP16" s="26">
        <v>53.12</v>
      </c>
      <c r="FQ16" s="26">
        <v>54.05</v>
      </c>
      <c r="FR16" s="26">
        <v>54.71</v>
      </c>
      <c r="FS16" s="26">
        <v>57.71</v>
      </c>
      <c r="FT16" s="26">
        <v>57.58</v>
      </c>
      <c r="FU16" s="26">
        <v>56.73</v>
      </c>
      <c r="FV16" s="26">
        <v>55.11</v>
      </c>
      <c r="FW16" s="26">
        <v>54.12</v>
      </c>
      <c r="FX16" s="26">
        <v>54.96</v>
      </c>
      <c r="FY16" s="26">
        <v>62.65</v>
      </c>
      <c r="FZ16" s="26">
        <v>60.7</v>
      </c>
      <c r="GA16" s="26">
        <v>54.98</v>
      </c>
      <c r="GB16" s="26">
        <v>55.85</v>
      </c>
      <c r="GC16" s="26">
        <v>57.16</v>
      </c>
      <c r="GD16" s="26">
        <v>57.75</v>
      </c>
    </row>
    <row r="17" spans="1:186" s="41" customFormat="1">
      <c r="A17" s="60"/>
      <c r="B17" s="458"/>
      <c r="C17" s="458"/>
      <c r="D17" s="458"/>
      <c r="E17" s="458"/>
      <c r="F17" s="458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</row>
    <row r="18" spans="1:186" s="41" customFormat="1">
      <c r="A18" s="60"/>
      <c r="B18" s="458"/>
      <c r="C18" s="458" t="s">
        <v>82</v>
      </c>
      <c r="D18" s="458" t="s">
        <v>76</v>
      </c>
      <c r="E18" s="458" t="s">
        <v>68</v>
      </c>
      <c r="F18" s="458" t="s">
        <v>77</v>
      </c>
      <c r="G18" s="26" t="s">
        <v>191</v>
      </c>
      <c r="H18" s="26" t="s">
        <v>191</v>
      </c>
      <c r="I18" s="26" t="s">
        <v>191</v>
      </c>
      <c r="J18" s="26" t="s">
        <v>191</v>
      </c>
      <c r="K18" s="26" t="s">
        <v>191</v>
      </c>
      <c r="L18" s="26" t="s">
        <v>191</v>
      </c>
      <c r="M18" s="26" t="s">
        <v>191</v>
      </c>
      <c r="N18" s="26" t="s">
        <v>191</v>
      </c>
      <c r="O18" s="26" t="s">
        <v>191</v>
      </c>
      <c r="P18" s="26" t="s">
        <v>191</v>
      </c>
      <c r="Q18" s="26" t="s">
        <v>191</v>
      </c>
      <c r="R18" s="26" t="s">
        <v>191</v>
      </c>
      <c r="S18" s="26" t="s">
        <v>191</v>
      </c>
      <c r="T18" s="26" t="s">
        <v>191</v>
      </c>
      <c r="U18" s="26" t="s">
        <v>191</v>
      </c>
      <c r="V18" s="26" t="s">
        <v>191</v>
      </c>
      <c r="W18" s="26" t="s">
        <v>191</v>
      </c>
      <c r="X18" s="26" t="s">
        <v>191</v>
      </c>
      <c r="Y18" s="26" t="s">
        <v>191</v>
      </c>
      <c r="Z18" s="26" t="s">
        <v>191</v>
      </c>
      <c r="AA18" s="26" t="s">
        <v>191</v>
      </c>
      <c r="AB18" s="26" t="s">
        <v>191</v>
      </c>
      <c r="AC18" s="26" t="s">
        <v>191</v>
      </c>
      <c r="AD18" s="26" t="s">
        <v>191</v>
      </c>
      <c r="AE18" s="26" t="s">
        <v>191</v>
      </c>
      <c r="AF18" s="26" t="s">
        <v>191</v>
      </c>
      <c r="AG18" s="26" t="s">
        <v>191</v>
      </c>
      <c r="AH18" s="26" t="s">
        <v>191</v>
      </c>
      <c r="AI18" s="26" t="s">
        <v>191</v>
      </c>
      <c r="AJ18" s="26" t="s">
        <v>191</v>
      </c>
      <c r="AK18" s="26" t="s">
        <v>191</v>
      </c>
      <c r="AL18" s="26" t="s">
        <v>191</v>
      </c>
      <c r="AM18" s="26" t="s">
        <v>191</v>
      </c>
      <c r="AN18" s="26" t="s">
        <v>191</v>
      </c>
      <c r="AO18" s="26" t="s">
        <v>191</v>
      </c>
      <c r="AP18" s="26" t="s">
        <v>191</v>
      </c>
      <c r="AQ18" s="26" t="s">
        <v>191</v>
      </c>
      <c r="AR18" s="26" t="s">
        <v>191</v>
      </c>
      <c r="AS18" s="26" t="s">
        <v>191</v>
      </c>
      <c r="AT18" s="26" t="s">
        <v>191</v>
      </c>
      <c r="AU18" s="26" t="s">
        <v>191</v>
      </c>
      <c r="AV18" s="26" t="s">
        <v>191</v>
      </c>
      <c r="AW18" s="26" t="s">
        <v>191</v>
      </c>
      <c r="AX18" s="26" t="s">
        <v>191</v>
      </c>
      <c r="AY18" s="26" t="s">
        <v>191</v>
      </c>
      <c r="AZ18" s="26" t="s">
        <v>191</v>
      </c>
      <c r="BA18" s="26" t="s">
        <v>191</v>
      </c>
      <c r="BB18" s="26" t="s">
        <v>191</v>
      </c>
      <c r="BC18" s="26" t="s">
        <v>191</v>
      </c>
      <c r="BD18" s="26" t="s">
        <v>191</v>
      </c>
      <c r="BE18" s="26" t="s">
        <v>191</v>
      </c>
      <c r="BF18" s="26" t="s">
        <v>191</v>
      </c>
      <c r="BG18" s="26" t="s">
        <v>191</v>
      </c>
      <c r="BH18" s="26" t="s">
        <v>191</v>
      </c>
      <c r="BI18" s="26" t="s">
        <v>191</v>
      </c>
      <c r="BJ18" s="26" t="s">
        <v>191</v>
      </c>
      <c r="BK18" s="26" t="s">
        <v>191</v>
      </c>
      <c r="BL18" s="26" t="s">
        <v>191</v>
      </c>
      <c r="BM18" s="26" t="s">
        <v>191</v>
      </c>
      <c r="BN18" s="26" t="s">
        <v>191</v>
      </c>
      <c r="BO18" s="26" t="s">
        <v>191</v>
      </c>
      <c r="BP18" s="26" t="s">
        <v>191</v>
      </c>
      <c r="BQ18" s="26" t="s">
        <v>191</v>
      </c>
      <c r="BR18" s="26" t="s">
        <v>191</v>
      </c>
      <c r="BS18" s="26" t="s">
        <v>191</v>
      </c>
      <c r="BT18" s="26" t="s">
        <v>191</v>
      </c>
      <c r="BU18" s="26" t="s">
        <v>191</v>
      </c>
      <c r="BV18" s="26" t="s">
        <v>191</v>
      </c>
      <c r="BW18" s="26" t="s">
        <v>191</v>
      </c>
      <c r="BX18" s="26" t="s">
        <v>191</v>
      </c>
      <c r="BY18" s="26" t="s">
        <v>191</v>
      </c>
      <c r="BZ18" s="26" t="s">
        <v>191</v>
      </c>
      <c r="CA18" s="26" t="s">
        <v>191</v>
      </c>
      <c r="CB18" s="26" t="s">
        <v>191</v>
      </c>
      <c r="CC18" s="26" t="s">
        <v>191</v>
      </c>
      <c r="CD18" s="26" t="s">
        <v>191</v>
      </c>
      <c r="CE18" s="26" t="s">
        <v>191</v>
      </c>
      <c r="CF18" s="26" t="s">
        <v>191</v>
      </c>
      <c r="CG18" s="26" t="s">
        <v>191</v>
      </c>
      <c r="CH18" s="26" t="s">
        <v>191</v>
      </c>
      <c r="CI18" s="26" t="s">
        <v>191</v>
      </c>
      <c r="CJ18" s="26" t="s">
        <v>191</v>
      </c>
      <c r="CK18" s="26" t="s">
        <v>191</v>
      </c>
      <c r="CL18" s="26" t="s">
        <v>191</v>
      </c>
      <c r="CM18" s="26" t="s">
        <v>191</v>
      </c>
      <c r="CN18" s="26" t="s">
        <v>191</v>
      </c>
      <c r="CO18" s="26" t="s">
        <v>191</v>
      </c>
      <c r="CP18" s="26" t="s">
        <v>191</v>
      </c>
      <c r="CQ18" s="26" t="s">
        <v>191</v>
      </c>
      <c r="CR18" s="26" t="s">
        <v>191</v>
      </c>
      <c r="CS18" s="26" t="s">
        <v>191</v>
      </c>
      <c r="CT18" s="26" t="s">
        <v>191</v>
      </c>
      <c r="CU18" s="26" t="s">
        <v>191</v>
      </c>
      <c r="CV18" s="26" t="s">
        <v>191</v>
      </c>
      <c r="CW18" s="26" t="s">
        <v>191</v>
      </c>
      <c r="CX18" s="26" t="s">
        <v>191</v>
      </c>
      <c r="CY18" s="26" t="s">
        <v>191</v>
      </c>
      <c r="CZ18" s="26" t="s">
        <v>191</v>
      </c>
      <c r="DA18" s="26" t="s">
        <v>191</v>
      </c>
      <c r="DB18" s="26" t="s">
        <v>191</v>
      </c>
      <c r="DC18" s="26" t="s">
        <v>191</v>
      </c>
      <c r="DD18" s="26" t="s">
        <v>191</v>
      </c>
      <c r="DE18" s="26" t="s">
        <v>191</v>
      </c>
      <c r="DF18" s="26" t="s">
        <v>191</v>
      </c>
      <c r="DG18" s="26" t="s">
        <v>191</v>
      </c>
      <c r="DH18" s="26" t="s">
        <v>191</v>
      </c>
      <c r="DI18" s="26" t="s">
        <v>191</v>
      </c>
      <c r="DJ18" s="26" t="s">
        <v>191</v>
      </c>
      <c r="DK18" s="26" t="s">
        <v>191</v>
      </c>
      <c r="DL18" s="26" t="s">
        <v>191</v>
      </c>
      <c r="DM18" s="26" t="s">
        <v>191</v>
      </c>
      <c r="DN18" s="26" t="s">
        <v>191</v>
      </c>
      <c r="DO18" s="26" t="s">
        <v>191</v>
      </c>
      <c r="DP18" s="26" t="s">
        <v>191</v>
      </c>
      <c r="DQ18" s="26" t="s">
        <v>191</v>
      </c>
      <c r="DR18" s="26" t="s">
        <v>191</v>
      </c>
      <c r="DS18" s="26" t="s">
        <v>191</v>
      </c>
      <c r="DT18" s="26" t="s">
        <v>191</v>
      </c>
      <c r="DU18" s="26" t="s">
        <v>191</v>
      </c>
      <c r="DV18" s="26" t="s">
        <v>191</v>
      </c>
      <c r="DW18" s="26" t="s">
        <v>191</v>
      </c>
      <c r="DX18" s="26" t="s">
        <v>191</v>
      </c>
      <c r="DY18" s="26" t="s">
        <v>191</v>
      </c>
      <c r="DZ18" s="26" t="s">
        <v>191</v>
      </c>
      <c r="EA18" s="26" t="s">
        <v>191</v>
      </c>
      <c r="EB18" s="26" t="s">
        <v>191</v>
      </c>
      <c r="EC18" s="26" t="s">
        <v>191</v>
      </c>
      <c r="ED18" s="26" t="s">
        <v>191</v>
      </c>
      <c r="EE18" s="26" t="s">
        <v>191</v>
      </c>
      <c r="EF18" s="26" t="s">
        <v>191</v>
      </c>
      <c r="EG18" s="26" t="s">
        <v>191</v>
      </c>
      <c r="EH18" s="26" t="s">
        <v>191</v>
      </c>
      <c r="EI18" s="26" t="s">
        <v>191</v>
      </c>
      <c r="EJ18" s="26" t="s">
        <v>191</v>
      </c>
      <c r="EK18" s="26" t="s">
        <v>191</v>
      </c>
      <c r="EL18" s="26" t="s">
        <v>191</v>
      </c>
      <c r="EM18" s="26" t="s">
        <v>191</v>
      </c>
      <c r="EN18" s="26" t="s">
        <v>191</v>
      </c>
      <c r="EO18" s="26" t="s">
        <v>191</v>
      </c>
      <c r="EP18" s="26" t="s">
        <v>191</v>
      </c>
      <c r="EQ18" s="26" t="s">
        <v>191</v>
      </c>
      <c r="ER18" s="26" t="s">
        <v>191</v>
      </c>
      <c r="ES18" s="26" t="s">
        <v>191</v>
      </c>
      <c r="ET18" s="26" t="s">
        <v>191</v>
      </c>
      <c r="EU18" s="26" t="s">
        <v>191</v>
      </c>
      <c r="EV18" s="26" t="s">
        <v>191</v>
      </c>
      <c r="EW18" s="26" t="s">
        <v>191</v>
      </c>
      <c r="EX18" s="26" t="s">
        <v>191</v>
      </c>
      <c r="EY18" s="26" t="s">
        <v>191</v>
      </c>
      <c r="EZ18" s="26" t="s">
        <v>191</v>
      </c>
      <c r="FA18" s="26" t="s">
        <v>191</v>
      </c>
      <c r="FB18" s="26" t="s">
        <v>191</v>
      </c>
      <c r="FC18" s="26" t="s">
        <v>191</v>
      </c>
      <c r="FD18" s="26" t="s">
        <v>191</v>
      </c>
      <c r="FE18" s="26" t="s">
        <v>191</v>
      </c>
      <c r="FF18" s="26" t="s">
        <v>191</v>
      </c>
      <c r="FG18" s="26" t="s">
        <v>191</v>
      </c>
      <c r="FH18" s="26" t="s">
        <v>191</v>
      </c>
      <c r="FI18" s="26" t="s">
        <v>191</v>
      </c>
      <c r="FJ18" s="26" t="s">
        <v>191</v>
      </c>
      <c r="FK18" s="26" t="s">
        <v>191</v>
      </c>
      <c r="FL18" s="26" t="s">
        <v>191</v>
      </c>
      <c r="FM18" s="26" t="s">
        <v>191</v>
      </c>
      <c r="FN18" s="26" t="s">
        <v>191</v>
      </c>
      <c r="FO18" s="26" t="s">
        <v>191</v>
      </c>
      <c r="FP18" s="26" t="s">
        <v>191</v>
      </c>
      <c r="FQ18" s="26" t="s">
        <v>191</v>
      </c>
      <c r="FR18" s="26" t="s">
        <v>191</v>
      </c>
      <c r="FS18" s="26" t="s">
        <v>191</v>
      </c>
      <c r="FT18" s="26" t="s">
        <v>191</v>
      </c>
      <c r="FU18" s="26" t="s">
        <v>191</v>
      </c>
      <c r="FV18" s="26" t="s">
        <v>191</v>
      </c>
      <c r="FW18" s="26" t="s">
        <v>191</v>
      </c>
      <c r="FX18" s="26" t="s">
        <v>191</v>
      </c>
      <c r="FY18" s="26" t="s">
        <v>191</v>
      </c>
      <c r="FZ18" s="26" t="s">
        <v>191</v>
      </c>
      <c r="GA18" s="26" t="s">
        <v>191</v>
      </c>
      <c r="GB18" s="26" t="s">
        <v>191</v>
      </c>
      <c r="GC18" s="26" t="s">
        <v>191</v>
      </c>
      <c r="GD18" s="26" t="s">
        <v>191</v>
      </c>
    </row>
    <row r="19" spans="1:186" s="41" customFormat="1">
      <c r="A19" s="60"/>
      <c r="B19" s="458"/>
      <c r="C19" s="458" t="s">
        <v>82</v>
      </c>
      <c r="D19" s="458" t="s">
        <v>76</v>
      </c>
      <c r="E19" s="458" t="s">
        <v>68</v>
      </c>
      <c r="F19" s="458" t="s">
        <v>78</v>
      </c>
      <c r="G19" s="26" t="s">
        <v>191</v>
      </c>
      <c r="H19" s="26" t="s">
        <v>191</v>
      </c>
      <c r="I19" s="26" t="s">
        <v>191</v>
      </c>
      <c r="J19" s="26" t="s">
        <v>191</v>
      </c>
      <c r="K19" s="26" t="s">
        <v>191</v>
      </c>
      <c r="L19" s="26" t="s">
        <v>191</v>
      </c>
      <c r="M19" s="26" t="s">
        <v>191</v>
      </c>
      <c r="N19" s="26" t="s">
        <v>191</v>
      </c>
      <c r="O19" s="26" t="s">
        <v>191</v>
      </c>
      <c r="P19" s="26" t="s">
        <v>191</v>
      </c>
      <c r="Q19" s="26" t="s">
        <v>191</v>
      </c>
      <c r="R19" s="26" t="s">
        <v>191</v>
      </c>
      <c r="S19" s="26" t="s">
        <v>191</v>
      </c>
      <c r="T19" s="26" t="s">
        <v>191</v>
      </c>
      <c r="U19" s="26" t="s">
        <v>191</v>
      </c>
      <c r="V19" s="26" t="s">
        <v>191</v>
      </c>
      <c r="W19" s="26" t="s">
        <v>191</v>
      </c>
      <c r="X19" s="26" t="s">
        <v>191</v>
      </c>
      <c r="Y19" s="26" t="s">
        <v>191</v>
      </c>
      <c r="Z19" s="26" t="s">
        <v>191</v>
      </c>
      <c r="AA19" s="26" t="s">
        <v>191</v>
      </c>
      <c r="AB19" s="26" t="s">
        <v>191</v>
      </c>
      <c r="AC19" s="26" t="s">
        <v>191</v>
      </c>
      <c r="AD19" s="26" t="s">
        <v>191</v>
      </c>
      <c r="AE19" s="26" t="s">
        <v>191</v>
      </c>
      <c r="AF19" s="26" t="s">
        <v>191</v>
      </c>
      <c r="AG19" s="26" t="s">
        <v>191</v>
      </c>
      <c r="AH19" s="26" t="s">
        <v>191</v>
      </c>
      <c r="AI19" s="26" t="s">
        <v>191</v>
      </c>
      <c r="AJ19" s="26" t="s">
        <v>191</v>
      </c>
      <c r="AK19" s="26" t="s">
        <v>191</v>
      </c>
      <c r="AL19" s="26" t="s">
        <v>191</v>
      </c>
      <c r="AM19" s="26" t="s">
        <v>191</v>
      </c>
      <c r="AN19" s="26" t="s">
        <v>191</v>
      </c>
      <c r="AO19" s="26" t="s">
        <v>191</v>
      </c>
      <c r="AP19" s="26" t="s">
        <v>191</v>
      </c>
      <c r="AQ19" s="26" t="s">
        <v>191</v>
      </c>
      <c r="AR19" s="26" t="s">
        <v>191</v>
      </c>
      <c r="AS19" s="26" t="s">
        <v>191</v>
      </c>
      <c r="AT19" s="26" t="s">
        <v>191</v>
      </c>
      <c r="AU19" s="26" t="s">
        <v>191</v>
      </c>
      <c r="AV19" s="26" t="s">
        <v>191</v>
      </c>
      <c r="AW19" s="26" t="s">
        <v>191</v>
      </c>
      <c r="AX19" s="26" t="s">
        <v>191</v>
      </c>
      <c r="AY19" s="26" t="s">
        <v>191</v>
      </c>
      <c r="AZ19" s="26" t="s">
        <v>191</v>
      </c>
      <c r="BA19" s="26" t="s">
        <v>191</v>
      </c>
      <c r="BB19" s="26" t="s">
        <v>191</v>
      </c>
      <c r="BC19" s="26" t="s">
        <v>191</v>
      </c>
      <c r="BD19" s="26" t="s">
        <v>191</v>
      </c>
      <c r="BE19" s="26" t="s">
        <v>191</v>
      </c>
      <c r="BF19" s="26" t="s">
        <v>191</v>
      </c>
      <c r="BG19" s="26" t="s">
        <v>191</v>
      </c>
      <c r="BH19" s="26" t="s">
        <v>191</v>
      </c>
      <c r="BI19" s="26" t="s">
        <v>191</v>
      </c>
      <c r="BJ19" s="26" t="s">
        <v>191</v>
      </c>
      <c r="BK19" s="26" t="s">
        <v>191</v>
      </c>
      <c r="BL19" s="26" t="s">
        <v>191</v>
      </c>
      <c r="BM19" s="26" t="s">
        <v>191</v>
      </c>
      <c r="BN19" s="26" t="s">
        <v>191</v>
      </c>
      <c r="BO19" s="26" t="s">
        <v>191</v>
      </c>
      <c r="BP19" s="26" t="s">
        <v>191</v>
      </c>
      <c r="BQ19" s="26" t="s">
        <v>191</v>
      </c>
      <c r="BR19" s="26" t="s">
        <v>191</v>
      </c>
      <c r="BS19" s="26" t="s">
        <v>191</v>
      </c>
      <c r="BT19" s="26" t="s">
        <v>191</v>
      </c>
      <c r="BU19" s="26" t="s">
        <v>191</v>
      </c>
      <c r="BV19" s="26" t="s">
        <v>191</v>
      </c>
      <c r="BW19" s="26" t="s">
        <v>191</v>
      </c>
      <c r="BX19" s="26" t="s">
        <v>191</v>
      </c>
      <c r="BY19" s="26" t="s">
        <v>191</v>
      </c>
      <c r="BZ19" s="26" t="s">
        <v>191</v>
      </c>
      <c r="CA19" s="26" t="s">
        <v>191</v>
      </c>
      <c r="CB19" s="26" t="s">
        <v>191</v>
      </c>
      <c r="CC19" s="26" t="s">
        <v>191</v>
      </c>
      <c r="CD19" s="26" t="s">
        <v>191</v>
      </c>
      <c r="CE19" s="26" t="s">
        <v>191</v>
      </c>
      <c r="CF19" s="26" t="s">
        <v>191</v>
      </c>
      <c r="CG19" s="26" t="s">
        <v>191</v>
      </c>
      <c r="CH19" s="26" t="s">
        <v>191</v>
      </c>
      <c r="CI19" s="26" t="s">
        <v>191</v>
      </c>
      <c r="CJ19" s="26" t="s">
        <v>191</v>
      </c>
      <c r="CK19" s="26" t="s">
        <v>191</v>
      </c>
      <c r="CL19" s="26" t="s">
        <v>191</v>
      </c>
      <c r="CM19" s="26" t="s">
        <v>191</v>
      </c>
      <c r="CN19" s="26" t="s">
        <v>191</v>
      </c>
      <c r="CO19" s="26" t="s">
        <v>191</v>
      </c>
      <c r="CP19" s="26" t="s">
        <v>191</v>
      </c>
      <c r="CQ19" s="26" t="s">
        <v>191</v>
      </c>
      <c r="CR19" s="26" t="s">
        <v>191</v>
      </c>
      <c r="CS19" s="26" t="s">
        <v>191</v>
      </c>
      <c r="CT19" s="26" t="s">
        <v>191</v>
      </c>
      <c r="CU19" s="26" t="s">
        <v>191</v>
      </c>
      <c r="CV19" s="26" t="s">
        <v>191</v>
      </c>
      <c r="CW19" s="26" t="s">
        <v>191</v>
      </c>
      <c r="CX19" s="26" t="s">
        <v>191</v>
      </c>
      <c r="CY19" s="26" t="s">
        <v>191</v>
      </c>
      <c r="CZ19" s="26" t="s">
        <v>191</v>
      </c>
      <c r="DA19" s="26" t="s">
        <v>191</v>
      </c>
      <c r="DB19" s="26" t="s">
        <v>191</v>
      </c>
      <c r="DC19" s="26" t="s">
        <v>191</v>
      </c>
      <c r="DD19" s="26" t="s">
        <v>191</v>
      </c>
      <c r="DE19" s="26" t="s">
        <v>191</v>
      </c>
      <c r="DF19" s="26" t="s">
        <v>191</v>
      </c>
      <c r="DG19" s="26" t="s">
        <v>191</v>
      </c>
      <c r="DH19" s="26" t="s">
        <v>191</v>
      </c>
      <c r="DI19" s="26" t="s">
        <v>191</v>
      </c>
      <c r="DJ19" s="26" t="s">
        <v>191</v>
      </c>
      <c r="DK19" s="26" t="s">
        <v>191</v>
      </c>
      <c r="DL19" s="26" t="s">
        <v>191</v>
      </c>
      <c r="DM19" s="26" t="s">
        <v>191</v>
      </c>
      <c r="DN19" s="26" t="s">
        <v>191</v>
      </c>
      <c r="DO19" s="26" t="s">
        <v>191</v>
      </c>
      <c r="DP19" s="26" t="s">
        <v>191</v>
      </c>
      <c r="DQ19" s="26" t="s">
        <v>191</v>
      </c>
      <c r="DR19" s="26" t="s">
        <v>191</v>
      </c>
      <c r="DS19" s="26" t="s">
        <v>191</v>
      </c>
      <c r="DT19" s="26" t="s">
        <v>191</v>
      </c>
      <c r="DU19" s="26" t="s">
        <v>191</v>
      </c>
      <c r="DV19" s="26" t="s">
        <v>191</v>
      </c>
      <c r="DW19" s="26" t="s">
        <v>191</v>
      </c>
      <c r="DX19" s="26" t="s">
        <v>191</v>
      </c>
      <c r="DY19" s="26" t="s">
        <v>191</v>
      </c>
      <c r="DZ19" s="26" t="s">
        <v>191</v>
      </c>
      <c r="EA19" s="26" t="s">
        <v>191</v>
      </c>
      <c r="EB19" s="26" t="s">
        <v>191</v>
      </c>
      <c r="EC19" s="26" t="s">
        <v>191</v>
      </c>
      <c r="ED19" s="26" t="s">
        <v>191</v>
      </c>
      <c r="EE19" s="26" t="s">
        <v>191</v>
      </c>
      <c r="EF19" s="26" t="s">
        <v>191</v>
      </c>
      <c r="EG19" s="26" t="s">
        <v>191</v>
      </c>
      <c r="EH19" s="26" t="s">
        <v>191</v>
      </c>
      <c r="EI19" s="26" t="s">
        <v>191</v>
      </c>
      <c r="EJ19" s="26" t="s">
        <v>191</v>
      </c>
      <c r="EK19" s="26" t="s">
        <v>191</v>
      </c>
      <c r="EL19" s="26" t="s">
        <v>191</v>
      </c>
      <c r="EM19" s="26" t="s">
        <v>191</v>
      </c>
      <c r="EN19" s="26" t="s">
        <v>191</v>
      </c>
      <c r="EO19" s="26" t="s">
        <v>191</v>
      </c>
      <c r="EP19" s="26" t="s">
        <v>191</v>
      </c>
      <c r="EQ19" s="26" t="s">
        <v>191</v>
      </c>
      <c r="ER19" s="26" t="s">
        <v>191</v>
      </c>
      <c r="ES19" s="26" t="s">
        <v>191</v>
      </c>
      <c r="ET19" s="26" t="s">
        <v>191</v>
      </c>
      <c r="EU19" s="26" t="s">
        <v>191</v>
      </c>
      <c r="EV19" s="26" t="s">
        <v>191</v>
      </c>
      <c r="EW19" s="26" t="s">
        <v>191</v>
      </c>
      <c r="EX19" s="26" t="s">
        <v>191</v>
      </c>
      <c r="EY19" s="26" t="s">
        <v>191</v>
      </c>
      <c r="EZ19" s="26" t="s">
        <v>191</v>
      </c>
      <c r="FA19" s="26" t="s">
        <v>191</v>
      </c>
      <c r="FB19" s="26" t="s">
        <v>191</v>
      </c>
      <c r="FC19" s="26" t="s">
        <v>191</v>
      </c>
      <c r="FD19" s="26" t="s">
        <v>191</v>
      </c>
      <c r="FE19" s="26" t="s">
        <v>191</v>
      </c>
      <c r="FF19" s="26" t="s">
        <v>191</v>
      </c>
      <c r="FG19" s="26" t="s">
        <v>191</v>
      </c>
      <c r="FH19" s="26" t="s">
        <v>191</v>
      </c>
      <c r="FI19" s="26" t="s">
        <v>191</v>
      </c>
      <c r="FJ19" s="26" t="s">
        <v>191</v>
      </c>
      <c r="FK19" s="26" t="s">
        <v>191</v>
      </c>
      <c r="FL19" s="26" t="s">
        <v>191</v>
      </c>
      <c r="FM19" s="26" t="s">
        <v>191</v>
      </c>
      <c r="FN19" s="26" t="s">
        <v>191</v>
      </c>
      <c r="FO19" s="26" t="s">
        <v>191</v>
      </c>
      <c r="FP19" s="26" t="s">
        <v>191</v>
      </c>
      <c r="FQ19" s="26" t="s">
        <v>191</v>
      </c>
      <c r="FR19" s="26" t="s">
        <v>191</v>
      </c>
      <c r="FS19" s="26" t="s">
        <v>191</v>
      </c>
      <c r="FT19" s="26" t="s">
        <v>191</v>
      </c>
      <c r="FU19" s="26" t="s">
        <v>191</v>
      </c>
      <c r="FV19" s="26" t="s">
        <v>191</v>
      </c>
      <c r="FW19" s="26" t="s">
        <v>191</v>
      </c>
      <c r="FX19" s="26" t="s">
        <v>191</v>
      </c>
      <c r="FY19" s="26" t="s">
        <v>191</v>
      </c>
      <c r="FZ19" s="26" t="s">
        <v>191</v>
      </c>
      <c r="GA19" s="26" t="s">
        <v>191</v>
      </c>
      <c r="GB19" s="26" t="s">
        <v>191</v>
      </c>
      <c r="GC19" s="26" t="s">
        <v>191</v>
      </c>
      <c r="GD19" s="26" t="s">
        <v>191</v>
      </c>
    </row>
    <row r="20" spans="1:186" s="41" customFormat="1">
      <c r="A20" s="60"/>
      <c r="B20" s="458"/>
      <c r="C20" s="458" t="s">
        <v>82</v>
      </c>
      <c r="D20" s="458" t="s">
        <v>76</v>
      </c>
      <c r="E20" s="458" t="s">
        <v>68</v>
      </c>
      <c r="F20" s="458" t="s">
        <v>79</v>
      </c>
      <c r="G20" s="26">
        <v>37.799999999999997</v>
      </c>
      <c r="H20" s="26">
        <v>34.840000000000003</v>
      </c>
      <c r="I20" s="26">
        <v>33.21</v>
      </c>
      <c r="J20" s="26">
        <v>34.11</v>
      </c>
      <c r="K20" s="26">
        <v>34.659999999999997</v>
      </c>
      <c r="L20" s="26">
        <v>36.29</v>
      </c>
      <c r="M20" s="26">
        <v>45.61</v>
      </c>
      <c r="N20" s="26">
        <v>40.25</v>
      </c>
      <c r="O20" s="26">
        <v>33.99</v>
      </c>
      <c r="P20" s="26">
        <v>31.5</v>
      </c>
      <c r="Q20" s="26">
        <v>32.08</v>
      </c>
      <c r="R20" s="26">
        <v>34.299999999999997</v>
      </c>
      <c r="S20" s="26">
        <v>39.090000000000003</v>
      </c>
      <c r="T20" s="26">
        <v>37.08</v>
      </c>
      <c r="U20" s="26">
        <v>34.89</v>
      </c>
      <c r="V20" s="26">
        <v>35.25</v>
      </c>
      <c r="W20" s="26">
        <v>35.39</v>
      </c>
      <c r="X20" s="26">
        <v>36.06</v>
      </c>
      <c r="Y20" s="26">
        <v>41.53</v>
      </c>
      <c r="Z20" s="26">
        <v>41.68</v>
      </c>
      <c r="AA20" s="26">
        <v>35.409999999999997</v>
      </c>
      <c r="AB20" s="26">
        <v>32.82</v>
      </c>
      <c r="AC20" s="26">
        <v>33.340000000000003</v>
      </c>
      <c r="AD20" s="26">
        <v>35.49</v>
      </c>
      <c r="AE20" s="26">
        <v>37.97</v>
      </c>
      <c r="AF20" s="26">
        <v>38.25</v>
      </c>
      <c r="AG20" s="26">
        <v>36.42</v>
      </c>
      <c r="AH20" s="26">
        <v>35.19</v>
      </c>
      <c r="AI20" s="26">
        <v>35.74</v>
      </c>
      <c r="AJ20" s="26">
        <v>38.01</v>
      </c>
      <c r="AK20" s="26">
        <v>42.61</v>
      </c>
      <c r="AL20" s="26">
        <v>42.76</v>
      </c>
      <c r="AM20" s="26">
        <v>36.21</v>
      </c>
      <c r="AN20" s="26">
        <v>34.6</v>
      </c>
      <c r="AO20" s="26">
        <v>35.04</v>
      </c>
      <c r="AP20" s="26">
        <v>35.06</v>
      </c>
      <c r="AQ20" s="26">
        <v>39.020000000000003</v>
      </c>
      <c r="AR20" s="26">
        <v>39.28</v>
      </c>
      <c r="AS20" s="26">
        <v>37.44</v>
      </c>
      <c r="AT20" s="26">
        <v>36.18</v>
      </c>
      <c r="AU20" s="26">
        <v>36.69</v>
      </c>
      <c r="AV20" s="26">
        <v>39.5</v>
      </c>
      <c r="AW20" s="26">
        <v>44.03</v>
      </c>
      <c r="AX20" s="26">
        <v>44.17</v>
      </c>
      <c r="AY20" s="26">
        <v>36.729999999999997</v>
      </c>
      <c r="AZ20" s="26">
        <v>34.880000000000003</v>
      </c>
      <c r="BA20" s="26">
        <v>35.31</v>
      </c>
      <c r="BB20" s="26">
        <v>35.82</v>
      </c>
      <c r="BC20" s="26">
        <v>41.11</v>
      </c>
      <c r="BD20" s="26">
        <v>41.38</v>
      </c>
      <c r="BE20" s="26">
        <v>38.35</v>
      </c>
      <c r="BF20" s="26">
        <v>37.04</v>
      </c>
      <c r="BG20" s="26">
        <v>37.11</v>
      </c>
      <c r="BH20" s="26">
        <v>41.39</v>
      </c>
      <c r="BI20" s="26">
        <v>46.05</v>
      </c>
      <c r="BJ20" s="26">
        <v>46.21</v>
      </c>
      <c r="BK20" s="26">
        <v>37.76</v>
      </c>
      <c r="BL20" s="26">
        <v>36.24</v>
      </c>
      <c r="BM20" s="26">
        <v>36.69</v>
      </c>
      <c r="BN20" s="26">
        <v>37.39</v>
      </c>
      <c r="BO20" s="26">
        <v>43.07</v>
      </c>
      <c r="BP20" s="26">
        <v>43.35</v>
      </c>
      <c r="BQ20" s="26">
        <v>40.18</v>
      </c>
      <c r="BR20" s="26">
        <v>38.81</v>
      </c>
      <c r="BS20" s="26">
        <v>38.82</v>
      </c>
      <c r="BT20" s="26">
        <v>43.35</v>
      </c>
      <c r="BU20" s="26">
        <v>48.21</v>
      </c>
      <c r="BV20" s="26">
        <v>48.37</v>
      </c>
      <c r="BW20" s="26">
        <v>39.520000000000003</v>
      </c>
      <c r="BX20" s="26">
        <v>37.950000000000003</v>
      </c>
      <c r="BY20" s="26">
        <v>38.42</v>
      </c>
      <c r="BZ20" s="26">
        <v>39.15</v>
      </c>
      <c r="CA20" s="26">
        <v>45.85</v>
      </c>
      <c r="CB20" s="26">
        <v>47.64</v>
      </c>
      <c r="CC20" s="26">
        <v>45.61</v>
      </c>
      <c r="CD20" s="26">
        <v>45.31</v>
      </c>
      <c r="CE20" s="26">
        <v>46.6</v>
      </c>
      <c r="CF20" s="26">
        <v>53.23</v>
      </c>
      <c r="CG20" s="26">
        <v>60.91</v>
      </c>
      <c r="CH20" s="26">
        <v>63.09</v>
      </c>
      <c r="CI20" s="26">
        <v>54.83</v>
      </c>
      <c r="CJ20" s="26">
        <v>53.52</v>
      </c>
      <c r="CK20" s="26">
        <v>54.78</v>
      </c>
      <c r="CL20" s="26">
        <v>57.56</v>
      </c>
      <c r="CM20" s="26">
        <v>64.069999999999993</v>
      </c>
      <c r="CN20" s="26">
        <v>66.239999999999995</v>
      </c>
      <c r="CO20" s="26">
        <v>63.31</v>
      </c>
      <c r="CP20" s="26">
        <v>62.24</v>
      </c>
      <c r="CQ20" s="26">
        <v>64.8</v>
      </c>
      <c r="CR20" s="26">
        <v>73.7</v>
      </c>
      <c r="CS20" s="26">
        <v>83.46</v>
      </c>
      <c r="CT20" s="26">
        <v>86.08</v>
      </c>
      <c r="CU20" s="26">
        <v>76.27</v>
      </c>
      <c r="CV20" s="26">
        <v>73.12</v>
      </c>
      <c r="CW20" s="26">
        <v>73.900000000000006</v>
      </c>
      <c r="CX20" s="26">
        <v>77.819999999999993</v>
      </c>
      <c r="CY20" s="26">
        <v>83.79</v>
      </c>
      <c r="CZ20" s="26">
        <v>84.19</v>
      </c>
      <c r="DA20" s="26">
        <v>78.790000000000006</v>
      </c>
      <c r="DB20" s="26">
        <v>77.83</v>
      </c>
      <c r="DC20" s="26">
        <v>78.489999999999995</v>
      </c>
      <c r="DD20" s="26">
        <v>87.6</v>
      </c>
      <c r="DE20" s="26">
        <v>96.11</v>
      </c>
      <c r="DF20" s="26">
        <v>97.19</v>
      </c>
      <c r="DG20" s="26">
        <v>82.3</v>
      </c>
      <c r="DH20" s="26">
        <v>77.760000000000005</v>
      </c>
      <c r="DI20" s="26">
        <v>78.09</v>
      </c>
      <c r="DJ20" s="26">
        <v>79.849999999999994</v>
      </c>
      <c r="DK20" s="26">
        <v>86.68</v>
      </c>
      <c r="DL20" s="26">
        <v>85.87</v>
      </c>
      <c r="DM20" s="26">
        <v>80.69</v>
      </c>
      <c r="DN20" s="26">
        <v>77.75</v>
      </c>
      <c r="DO20" s="26">
        <v>78.72</v>
      </c>
      <c r="DP20" s="26">
        <v>90.26</v>
      </c>
      <c r="DQ20" s="26">
        <v>97.64</v>
      </c>
      <c r="DR20" s="26">
        <v>97.46</v>
      </c>
      <c r="DS20" s="26">
        <v>84.04</v>
      </c>
      <c r="DT20" s="26">
        <v>80.41</v>
      </c>
      <c r="DU20" s="26">
        <v>81.87</v>
      </c>
      <c r="DV20" s="26">
        <v>82.75</v>
      </c>
      <c r="DW20" s="26">
        <v>88.58</v>
      </c>
      <c r="DX20" s="26">
        <v>87.22</v>
      </c>
      <c r="DY20" s="26">
        <v>81.92</v>
      </c>
      <c r="DZ20" s="26">
        <v>79.260000000000005</v>
      </c>
      <c r="EA20" s="26">
        <v>81.88</v>
      </c>
      <c r="EB20" s="26">
        <v>90.94</v>
      </c>
      <c r="EC20" s="26">
        <v>97.75</v>
      </c>
      <c r="ED20" s="26">
        <v>96.48</v>
      </c>
      <c r="EE20" s="26">
        <v>84.81</v>
      </c>
      <c r="EF20" s="26">
        <v>81.36</v>
      </c>
      <c r="EG20" s="26">
        <v>81.599999999999994</v>
      </c>
      <c r="EH20" s="26">
        <v>83.14</v>
      </c>
      <c r="EI20" s="26">
        <v>86.77</v>
      </c>
      <c r="EJ20" s="26">
        <v>89.05</v>
      </c>
      <c r="EK20" s="26">
        <v>83.45</v>
      </c>
      <c r="EL20" s="26">
        <v>79.760000000000005</v>
      </c>
      <c r="EM20" s="26">
        <v>80.849999999999994</v>
      </c>
      <c r="EN20" s="26">
        <v>89.57</v>
      </c>
      <c r="EO20" s="26">
        <v>99.23</v>
      </c>
      <c r="EP20" s="26">
        <v>100.57</v>
      </c>
      <c r="EQ20" s="26">
        <v>89.25</v>
      </c>
      <c r="ER20" s="26">
        <v>82.23</v>
      </c>
      <c r="ES20" s="26">
        <v>82</v>
      </c>
      <c r="ET20" s="26">
        <v>85.73</v>
      </c>
      <c r="EU20" s="26">
        <v>91.04</v>
      </c>
      <c r="EV20" s="26">
        <v>90.78</v>
      </c>
      <c r="EW20" s="26">
        <v>86.5</v>
      </c>
      <c r="EX20" s="26">
        <v>82.62</v>
      </c>
      <c r="EY20" s="26">
        <v>83.19</v>
      </c>
      <c r="EZ20" s="26">
        <v>92.05</v>
      </c>
      <c r="FA20" s="26">
        <v>101.53</v>
      </c>
      <c r="FB20" s="26">
        <v>102.89</v>
      </c>
      <c r="FC20" s="26">
        <v>90.8</v>
      </c>
      <c r="FD20" s="26">
        <v>85.79</v>
      </c>
      <c r="FE20" s="26">
        <v>84.82</v>
      </c>
      <c r="FF20" s="26">
        <v>87.59</v>
      </c>
      <c r="FG20" s="26">
        <v>94.92</v>
      </c>
      <c r="FH20" s="26">
        <v>94.76</v>
      </c>
      <c r="FI20" s="26">
        <v>89.45</v>
      </c>
      <c r="FJ20" s="26">
        <v>85.65</v>
      </c>
      <c r="FK20" s="26">
        <v>88.33</v>
      </c>
      <c r="FL20" s="26">
        <v>96.33</v>
      </c>
      <c r="FM20" s="26">
        <v>105.55</v>
      </c>
      <c r="FN20" s="26">
        <v>106.67</v>
      </c>
      <c r="FO20" s="26">
        <v>94.93</v>
      </c>
      <c r="FP20" s="26">
        <v>88.86</v>
      </c>
      <c r="FQ20" s="26">
        <v>87.93</v>
      </c>
      <c r="FR20" s="26">
        <v>91.69</v>
      </c>
      <c r="FS20" s="26">
        <v>99.54</v>
      </c>
      <c r="FT20" s="26">
        <v>98.74</v>
      </c>
      <c r="FU20" s="26">
        <v>93.26</v>
      </c>
      <c r="FV20" s="26">
        <v>91.72</v>
      </c>
      <c r="FW20" s="26">
        <v>92.31</v>
      </c>
      <c r="FX20" s="26">
        <v>100.89</v>
      </c>
      <c r="FY20" s="26">
        <v>108.93</v>
      </c>
      <c r="FZ20" s="26">
        <v>109.84</v>
      </c>
      <c r="GA20" s="26">
        <v>97.61</v>
      </c>
      <c r="GB20" s="26">
        <v>93.2</v>
      </c>
      <c r="GC20" s="26">
        <v>93.44</v>
      </c>
      <c r="GD20" s="26">
        <v>95.46</v>
      </c>
    </row>
    <row r="21" spans="1:186" s="41" customFormat="1">
      <c r="A21" s="60"/>
      <c r="B21" s="458"/>
      <c r="C21" s="458"/>
      <c r="D21" s="458"/>
      <c r="E21" s="458"/>
      <c r="F21" s="458"/>
      <c r="G21" s="22"/>
      <c r="H21" s="210"/>
      <c r="I21" s="210"/>
      <c r="J21" s="210"/>
      <c r="K21" s="210"/>
      <c r="L21" s="210"/>
      <c r="M21" s="210"/>
      <c r="N21" s="210"/>
      <c r="O21" s="210"/>
      <c r="P21" s="210"/>
      <c r="Q21" s="210"/>
      <c r="R21" s="210"/>
      <c r="S21" s="210"/>
      <c r="T21" s="210"/>
      <c r="U21" s="210"/>
      <c r="V21" s="210"/>
      <c r="W21" s="210"/>
      <c r="X21" s="210"/>
      <c r="Y21" s="210"/>
      <c r="Z21" s="210"/>
      <c r="AA21" s="210"/>
      <c r="AB21" s="210"/>
      <c r="AC21" s="210"/>
      <c r="AD21" s="210"/>
      <c r="AE21" s="210"/>
      <c r="AF21" s="210"/>
      <c r="AG21" s="210"/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  <c r="BI21" s="210"/>
      <c r="BJ21" s="210"/>
      <c r="BK21" s="210"/>
      <c r="BL21" s="210"/>
      <c r="BM21" s="210"/>
      <c r="BN21" s="210"/>
      <c r="BO21" s="210"/>
      <c r="BP21" s="210"/>
      <c r="BQ21" s="210"/>
      <c r="BR21" s="210"/>
      <c r="BS21" s="210"/>
      <c r="BT21" s="210"/>
      <c r="BU21" s="210"/>
      <c r="BV21" s="210"/>
      <c r="BW21" s="210"/>
      <c r="BX21" s="210"/>
      <c r="BY21" s="210"/>
      <c r="BZ21" s="210"/>
      <c r="CA21" s="210"/>
      <c r="CB21" s="210"/>
      <c r="CC21" s="210"/>
      <c r="CD21" s="210"/>
      <c r="CE21" s="210"/>
      <c r="CF21" s="210"/>
      <c r="CG21" s="210"/>
      <c r="CH21" s="210"/>
      <c r="CI21" s="210"/>
      <c r="CJ21" s="210"/>
      <c r="CK21" s="210"/>
      <c r="CL21" s="210"/>
      <c r="CM21" s="210"/>
      <c r="CN21" s="210"/>
      <c r="CO21" s="210"/>
      <c r="CP21" s="210"/>
      <c r="CQ21" s="210"/>
      <c r="CR21" s="210"/>
      <c r="CS21" s="210"/>
      <c r="CT21" s="210"/>
      <c r="CU21" s="210"/>
      <c r="CV21" s="210"/>
      <c r="CW21" s="210"/>
      <c r="CX21" s="210"/>
      <c r="CY21" s="210"/>
      <c r="CZ21" s="210"/>
      <c r="DA21" s="210"/>
      <c r="DB21" s="210"/>
      <c r="DC21" s="210"/>
      <c r="DD21" s="210"/>
      <c r="DE21" s="210"/>
      <c r="DF21" s="210"/>
      <c r="DG21" s="210"/>
      <c r="DH21" s="210"/>
      <c r="DI21" s="210"/>
      <c r="DJ21" s="210"/>
      <c r="DK21" s="210"/>
      <c r="DL21" s="210"/>
      <c r="DM21" s="210"/>
      <c r="DN21" s="210"/>
      <c r="DO21" s="210"/>
      <c r="DP21" s="210"/>
      <c r="DQ21" s="210"/>
      <c r="DR21" s="210"/>
      <c r="DS21" s="210"/>
      <c r="DT21" s="210"/>
      <c r="DU21" s="210"/>
      <c r="DV21" s="210"/>
      <c r="DW21" s="210"/>
      <c r="DX21" s="210"/>
      <c r="DY21" s="210"/>
      <c r="DZ21" s="210"/>
      <c r="EA21" s="210"/>
      <c r="EB21" s="210"/>
      <c r="EC21" s="210"/>
      <c r="ED21" s="210"/>
      <c r="EE21" s="210"/>
      <c r="EF21" s="210"/>
      <c r="EG21" s="210"/>
      <c r="EH21" s="210"/>
      <c r="EI21" s="210"/>
      <c r="EJ21" s="210"/>
      <c r="EK21" s="210"/>
      <c r="EL21" s="210"/>
      <c r="EM21" s="210"/>
      <c r="EN21" s="210"/>
      <c r="EO21" s="210"/>
      <c r="EP21" s="210"/>
      <c r="EQ21" s="210"/>
      <c r="ER21" s="210"/>
      <c r="ES21" s="210"/>
      <c r="ET21" s="210"/>
      <c r="EU21" s="210"/>
      <c r="EV21" s="210"/>
      <c r="EW21" s="210"/>
      <c r="EX21" s="210"/>
      <c r="EY21" s="210"/>
      <c r="EZ21" s="210"/>
      <c r="FA21" s="210"/>
      <c r="FB21" s="210"/>
      <c r="FC21" s="210"/>
      <c r="FD21" s="210"/>
      <c r="FE21" s="210"/>
      <c r="FF21" s="210"/>
      <c r="FG21" s="210"/>
      <c r="FH21" s="210"/>
      <c r="FI21" s="210"/>
      <c r="FJ21" s="210"/>
      <c r="FK21" s="210"/>
      <c r="FL21" s="210"/>
      <c r="FM21" s="210"/>
      <c r="FN21" s="210"/>
      <c r="FO21" s="210"/>
      <c r="FP21" s="210"/>
      <c r="FQ21" s="210"/>
      <c r="FR21" s="210"/>
      <c r="FS21" s="210"/>
      <c r="FT21" s="210"/>
      <c r="FU21" s="210"/>
      <c r="FV21" s="210"/>
      <c r="FW21" s="210"/>
      <c r="FX21" s="210"/>
      <c r="FY21" s="210"/>
      <c r="FZ21" s="210"/>
      <c r="GA21" s="210"/>
      <c r="GB21" s="210"/>
      <c r="GC21" s="210"/>
      <c r="GD21" s="210"/>
    </row>
    <row r="22" spans="1:186" s="41" customFormat="1">
      <c r="A22" s="60"/>
      <c r="B22" s="458"/>
      <c r="C22" s="458" t="s">
        <v>83</v>
      </c>
      <c r="D22" s="458" t="s">
        <v>76</v>
      </c>
      <c r="E22" s="458" t="s">
        <v>68</v>
      </c>
      <c r="F22" s="458" t="s">
        <v>77</v>
      </c>
      <c r="G22" s="26" t="s">
        <v>191</v>
      </c>
      <c r="H22" s="26" t="s">
        <v>191</v>
      </c>
      <c r="I22" s="26" t="s">
        <v>191</v>
      </c>
      <c r="J22" s="26" t="s">
        <v>191</v>
      </c>
      <c r="K22" s="26" t="s">
        <v>191</v>
      </c>
      <c r="L22" s="26" t="s">
        <v>191</v>
      </c>
      <c r="M22" s="26" t="s">
        <v>191</v>
      </c>
      <c r="N22" s="26" t="s">
        <v>191</v>
      </c>
      <c r="O22" s="26" t="s">
        <v>191</v>
      </c>
      <c r="P22" s="26" t="s">
        <v>191</v>
      </c>
      <c r="Q22" s="26" t="s">
        <v>191</v>
      </c>
      <c r="R22" s="26" t="s">
        <v>191</v>
      </c>
      <c r="S22" s="26" t="s">
        <v>191</v>
      </c>
      <c r="T22" s="26" t="s">
        <v>191</v>
      </c>
      <c r="U22" s="26" t="s">
        <v>191</v>
      </c>
      <c r="V22" s="26" t="s">
        <v>191</v>
      </c>
      <c r="W22" s="26" t="s">
        <v>191</v>
      </c>
      <c r="X22" s="26" t="s">
        <v>191</v>
      </c>
      <c r="Y22" s="26" t="s">
        <v>191</v>
      </c>
      <c r="Z22" s="26" t="s">
        <v>191</v>
      </c>
      <c r="AA22" s="26" t="s">
        <v>191</v>
      </c>
      <c r="AB22" s="26" t="s">
        <v>191</v>
      </c>
      <c r="AC22" s="26" t="s">
        <v>191</v>
      </c>
      <c r="AD22" s="26" t="s">
        <v>191</v>
      </c>
      <c r="AE22" s="26" t="s">
        <v>191</v>
      </c>
      <c r="AF22" s="26" t="s">
        <v>191</v>
      </c>
      <c r="AG22" s="26" t="s">
        <v>191</v>
      </c>
      <c r="AH22" s="26" t="s">
        <v>191</v>
      </c>
      <c r="AI22" s="26" t="s">
        <v>191</v>
      </c>
      <c r="AJ22" s="26" t="s">
        <v>191</v>
      </c>
      <c r="AK22" s="26" t="s">
        <v>191</v>
      </c>
      <c r="AL22" s="26" t="s">
        <v>191</v>
      </c>
      <c r="AM22" s="26" t="s">
        <v>191</v>
      </c>
      <c r="AN22" s="26" t="s">
        <v>191</v>
      </c>
      <c r="AO22" s="26" t="s">
        <v>191</v>
      </c>
      <c r="AP22" s="26" t="s">
        <v>191</v>
      </c>
      <c r="AQ22" s="26" t="s">
        <v>191</v>
      </c>
      <c r="AR22" s="26" t="s">
        <v>191</v>
      </c>
      <c r="AS22" s="26" t="s">
        <v>191</v>
      </c>
      <c r="AT22" s="26" t="s">
        <v>191</v>
      </c>
      <c r="AU22" s="26" t="s">
        <v>191</v>
      </c>
      <c r="AV22" s="26" t="s">
        <v>191</v>
      </c>
      <c r="AW22" s="26" t="s">
        <v>191</v>
      </c>
      <c r="AX22" s="26" t="s">
        <v>191</v>
      </c>
      <c r="AY22" s="26" t="s">
        <v>191</v>
      </c>
      <c r="AZ22" s="26" t="s">
        <v>191</v>
      </c>
      <c r="BA22" s="26" t="s">
        <v>191</v>
      </c>
      <c r="BB22" s="26" t="s">
        <v>191</v>
      </c>
      <c r="BC22" s="26" t="s">
        <v>191</v>
      </c>
      <c r="BD22" s="26" t="s">
        <v>191</v>
      </c>
      <c r="BE22" s="26" t="s">
        <v>191</v>
      </c>
      <c r="BF22" s="26" t="s">
        <v>191</v>
      </c>
      <c r="BG22" s="26" t="s">
        <v>191</v>
      </c>
      <c r="BH22" s="26" t="s">
        <v>191</v>
      </c>
      <c r="BI22" s="26" t="s">
        <v>191</v>
      </c>
      <c r="BJ22" s="26" t="s">
        <v>191</v>
      </c>
      <c r="BK22" s="26" t="s">
        <v>191</v>
      </c>
      <c r="BL22" s="26" t="s">
        <v>191</v>
      </c>
      <c r="BM22" s="26" t="s">
        <v>191</v>
      </c>
      <c r="BN22" s="26" t="s">
        <v>191</v>
      </c>
      <c r="BO22" s="26" t="s">
        <v>191</v>
      </c>
      <c r="BP22" s="26" t="s">
        <v>191</v>
      </c>
      <c r="BQ22" s="26" t="s">
        <v>191</v>
      </c>
      <c r="BR22" s="26" t="s">
        <v>191</v>
      </c>
      <c r="BS22" s="26" t="s">
        <v>191</v>
      </c>
      <c r="BT22" s="26" t="s">
        <v>191</v>
      </c>
      <c r="BU22" s="26" t="s">
        <v>191</v>
      </c>
      <c r="BV22" s="26" t="s">
        <v>191</v>
      </c>
      <c r="BW22" s="26" t="s">
        <v>191</v>
      </c>
      <c r="BX22" s="26" t="s">
        <v>191</v>
      </c>
      <c r="BY22" s="26" t="s">
        <v>191</v>
      </c>
      <c r="BZ22" s="26" t="s">
        <v>191</v>
      </c>
      <c r="CA22" s="26" t="s">
        <v>191</v>
      </c>
      <c r="CB22" s="26" t="s">
        <v>191</v>
      </c>
      <c r="CC22" s="26" t="s">
        <v>191</v>
      </c>
      <c r="CD22" s="26" t="s">
        <v>191</v>
      </c>
      <c r="CE22" s="26" t="s">
        <v>191</v>
      </c>
      <c r="CF22" s="26" t="s">
        <v>191</v>
      </c>
      <c r="CG22" s="26" t="s">
        <v>191</v>
      </c>
      <c r="CH22" s="26" t="s">
        <v>191</v>
      </c>
      <c r="CI22" s="26" t="s">
        <v>191</v>
      </c>
      <c r="CJ22" s="26" t="s">
        <v>191</v>
      </c>
      <c r="CK22" s="26" t="s">
        <v>191</v>
      </c>
      <c r="CL22" s="26" t="s">
        <v>191</v>
      </c>
      <c r="CM22" s="26" t="s">
        <v>191</v>
      </c>
      <c r="CN22" s="26" t="s">
        <v>191</v>
      </c>
      <c r="CO22" s="26" t="s">
        <v>191</v>
      </c>
      <c r="CP22" s="26" t="s">
        <v>191</v>
      </c>
      <c r="CQ22" s="26" t="s">
        <v>191</v>
      </c>
      <c r="CR22" s="26" t="s">
        <v>191</v>
      </c>
      <c r="CS22" s="26" t="s">
        <v>191</v>
      </c>
      <c r="CT22" s="26" t="s">
        <v>191</v>
      </c>
      <c r="CU22" s="26" t="s">
        <v>191</v>
      </c>
      <c r="CV22" s="26" t="s">
        <v>191</v>
      </c>
      <c r="CW22" s="26" t="s">
        <v>191</v>
      </c>
      <c r="CX22" s="26" t="s">
        <v>191</v>
      </c>
      <c r="CY22" s="26" t="s">
        <v>191</v>
      </c>
      <c r="CZ22" s="26" t="s">
        <v>191</v>
      </c>
      <c r="DA22" s="26" t="s">
        <v>191</v>
      </c>
      <c r="DB22" s="26" t="s">
        <v>191</v>
      </c>
      <c r="DC22" s="26" t="s">
        <v>191</v>
      </c>
      <c r="DD22" s="26" t="s">
        <v>191</v>
      </c>
      <c r="DE22" s="26" t="s">
        <v>191</v>
      </c>
      <c r="DF22" s="26" t="s">
        <v>191</v>
      </c>
      <c r="DG22" s="26" t="s">
        <v>191</v>
      </c>
      <c r="DH22" s="26" t="s">
        <v>191</v>
      </c>
      <c r="DI22" s="26" t="s">
        <v>191</v>
      </c>
      <c r="DJ22" s="26" t="s">
        <v>191</v>
      </c>
      <c r="DK22" s="26" t="s">
        <v>191</v>
      </c>
      <c r="DL22" s="26" t="s">
        <v>191</v>
      </c>
      <c r="DM22" s="26" t="s">
        <v>191</v>
      </c>
      <c r="DN22" s="26" t="s">
        <v>191</v>
      </c>
      <c r="DO22" s="26" t="s">
        <v>191</v>
      </c>
      <c r="DP22" s="26" t="s">
        <v>191</v>
      </c>
      <c r="DQ22" s="26" t="s">
        <v>191</v>
      </c>
      <c r="DR22" s="26" t="s">
        <v>191</v>
      </c>
      <c r="DS22" s="26" t="s">
        <v>191</v>
      </c>
      <c r="DT22" s="26" t="s">
        <v>191</v>
      </c>
      <c r="DU22" s="26" t="s">
        <v>191</v>
      </c>
      <c r="DV22" s="26" t="s">
        <v>191</v>
      </c>
      <c r="DW22" s="26" t="s">
        <v>191</v>
      </c>
      <c r="DX22" s="26" t="s">
        <v>191</v>
      </c>
      <c r="DY22" s="26" t="s">
        <v>191</v>
      </c>
      <c r="DZ22" s="26" t="s">
        <v>191</v>
      </c>
      <c r="EA22" s="26" t="s">
        <v>191</v>
      </c>
      <c r="EB22" s="26" t="s">
        <v>191</v>
      </c>
      <c r="EC22" s="26" t="s">
        <v>191</v>
      </c>
      <c r="ED22" s="26" t="s">
        <v>191</v>
      </c>
      <c r="EE22" s="26" t="s">
        <v>191</v>
      </c>
      <c r="EF22" s="26" t="s">
        <v>191</v>
      </c>
      <c r="EG22" s="26" t="s">
        <v>191</v>
      </c>
      <c r="EH22" s="26" t="s">
        <v>191</v>
      </c>
      <c r="EI22" s="26" t="s">
        <v>191</v>
      </c>
      <c r="EJ22" s="26" t="s">
        <v>191</v>
      </c>
      <c r="EK22" s="26" t="s">
        <v>191</v>
      </c>
      <c r="EL22" s="26" t="s">
        <v>191</v>
      </c>
      <c r="EM22" s="26" t="s">
        <v>191</v>
      </c>
      <c r="EN22" s="26" t="s">
        <v>191</v>
      </c>
      <c r="EO22" s="26" t="s">
        <v>191</v>
      </c>
      <c r="EP22" s="26" t="s">
        <v>191</v>
      </c>
      <c r="EQ22" s="26" t="s">
        <v>191</v>
      </c>
      <c r="ER22" s="26" t="s">
        <v>191</v>
      </c>
      <c r="ES22" s="26" t="s">
        <v>191</v>
      </c>
      <c r="ET22" s="26" t="s">
        <v>191</v>
      </c>
      <c r="EU22" s="26" t="s">
        <v>191</v>
      </c>
      <c r="EV22" s="26" t="s">
        <v>191</v>
      </c>
      <c r="EW22" s="26" t="s">
        <v>191</v>
      </c>
      <c r="EX22" s="26" t="s">
        <v>191</v>
      </c>
      <c r="EY22" s="26" t="s">
        <v>191</v>
      </c>
      <c r="EZ22" s="26" t="s">
        <v>191</v>
      </c>
      <c r="FA22" s="26" t="s">
        <v>191</v>
      </c>
      <c r="FB22" s="26" t="s">
        <v>191</v>
      </c>
      <c r="FC22" s="26" t="s">
        <v>191</v>
      </c>
      <c r="FD22" s="26" t="s">
        <v>191</v>
      </c>
      <c r="FE22" s="26" t="s">
        <v>191</v>
      </c>
      <c r="FF22" s="26" t="s">
        <v>191</v>
      </c>
      <c r="FG22" s="26" t="s">
        <v>191</v>
      </c>
      <c r="FH22" s="26" t="s">
        <v>191</v>
      </c>
      <c r="FI22" s="26" t="s">
        <v>191</v>
      </c>
      <c r="FJ22" s="26" t="s">
        <v>191</v>
      </c>
      <c r="FK22" s="26" t="s">
        <v>191</v>
      </c>
      <c r="FL22" s="26" t="s">
        <v>191</v>
      </c>
      <c r="FM22" s="26" t="s">
        <v>191</v>
      </c>
      <c r="FN22" s="26" t="s">
        <v>191</v>
      </c>
      <c r="FO22" s="26" t="s">
        <v>191</v>
      </c>
      <c r="FP22" s="26" t="s">
        <v>191</v>
      </c>
      <c r="FQ22" s="26" t="s">
        <v>191</v>
      </c>
      <c r="FR22" s="26" t="s">
        <v>191</v>
      </c>
      <c r="FS22" s="26" t="s">
        <v>191</v>
      </c>
      <c r="FT22" s="26" t="s">
        <v>191</v>
      </c>
      <c r="FU22" s="26" t="s">
        <v>191</v>
      </c>
      <c r="FV22" s="26" t="s">
        <v>191</v>
      </c>
      <c r="FW22" s="26" t="s">
        <v>191</v>
      </c>
      <c r="FX22" s="26" t="s">
        <v>191</v>
      </c>
      <c r="FY22" s="26" t="s">
        <v>191</v>
      </c>
      <c r="FZ22" s="26" t="s">
        <v>191</v>
      </c>
      <c r="GA22" s="26" t="s">
        <v>191</v>
      </c>
      <c r="GB22" s="26" t="s">
        <v>191</v>
      </c>
      <c r="GC22" s="26" t="s">
        <v>191</v>
      </c>
      <c r="GD22" s="26" t="s">
        <v>191</v>
      </c>
    </row>
    <row r="23" spans="1:186" s="41" customFormat="1">
      <c r="A23" s="60"/>
      <c r="B23" s="458"/>
      <c r="C23" s="458" t="s">
        <v>83</v>
      </c>
      <c r="D23" s="458" t="s">
        <v>76</v>
      </c>
      <c r="E23" s="458" t="s">
        <v>68</v>
      </c>
      <c r="F23" s="458" t="s">
        <v>78</v>
      </c>
      <c r="G23" s="26" t="s">
        <v>191</v>
      </c>
      <c r="H23" s="26" t="s">
        <v>191</v>
      </c>
      <c r="I23" s="26" t="s">
        <v>191</v>
      </c>
      <c r="J23" s="26" t="s">
        <v>191</v>
      </c>
      <c r="K23" s="26" t="s">
        <v>191</v>
      </c>
      <c r="L23" s="26" t="s">
        <v>191</v>
      </c>
      <c r="M23" s="26" t="s">
        <v>191</v>
      </c>
      <c r="N23" s="26" t="s">
        <v>191</v>
      </c>
      <c r="O23" s="26" t="s">
        <v>191</v>
      </c>
      <c r="P23" s="26" t="s">
        <v>191</v>
      </c>
      <c r="Q23" s="26" t="s">
        <v>191</v>
      </c>
      <c r="R23" s="26" t="s">
        <v>191</v>
      </c>
      <c r="S23" s="26" t="s">
        <v>191</v>
      </c>
      <c r="T23" s="26" t="s">
        <v>191</v>
      </c>
      <c r="U23" s="26" t="s">
        <v>191</v>
      </c>
      <c r="V23" s="26" t="s">
        <v>191</v>
      </c>
      <c r="W23" s="26" t="s">
        <v>191</v>
      </c>
      <c r="X23" s="26" t="s">
        <v>191</v>
      </c>
      <c r="Y23" s="26" t="s">
        <v>191</v>
      </c>
      <c r="Z23" s="26" t="s">
        <v>191</v>
      </c>
      <c r="AA23" s="26" t="s">
        <v>191</v>
      </c>
      <c r="AB23" s="26" t="s">
        <v>191</v>
      </c>
      <c r="AC23" s="26" t="s">
        <v>191</v>
      </c>
      <c r="AD23" s="26" t="s">
        <v>191</v>
      </c>
      <c r="AE23" s="26" t="s">
        <v>191</v>
      </c>
      <c r="AF23" s="26" t="s">
        <v>191</v>
      </c>
      <c r="AG23" s="26" t="s">
        <v>191</v>
      </c>
      <c r="AH23" s="26" t="s">
        <v>191</v>
      </c>
      <c r="AI23" s="26" t="s">
        <v>191</v>
      </c>
      <c r="AJ23" s="26" t="s">
        <v>191</v>
      </c>
      <c r="AK23" s="26" t="s">
        <v>191</v>
      </c>
      <c r="AL23" s="26" t="s">
        <v>191</v>
      </c>
      <c r="AM23" s="26" t="s">
        <v>191</v>
      </c>
      <c r="AN23" s="26" t="s">
        <v>191</v>
      </c>
      <c r="AO23" s="26" t="s">
        <v>191</v>
      </c>
      <c r="AP23" s="26" t="s">
        <v>191</v>
      </c>
      <c r="AQ23" s="26" t="s">
        <v>191</v>
      </c>
      <c r="AR23" s="26" t="s">
        <v>191</v>
      </c>
      <c r="AS23" s="26" t="s">
        <v>191</v>
      </c>
      <c r="AT23" s="26" t="s">
        <v>191</v>
      </c>
      <c r="AU23" s="26" t="s">
        <v>191</v>
      </c>
      <c r="AV23" s="26" t="s">
        <v>191</v>
      </c>
      <c r="AW23" s="26" t="s">
        <v>191</v>
      </c>
      <c r="AX23" s="26" t="s">
        <v>191</v>
      </c>
      <c r="AY23" s="26" t="s">
        <v>191</v>
      </c>
      <c r="AZ23" s="26" t="s">
        <v>191</v>
      </c>
      <c r="BA23" s="26" t="s">
        <v>191</v>
      </c>
      <c r="BB23" s="26" t="s">
        <v>191</v>
      </c>
      <c r="BC23" s="26" t="s">
        <v>191</v>
      </c>
      <c r="BD23" s="26" t="s">
        <v>191</v>
      </c>
      <c r="BE23" s="26" t="s">
        <v>191</v>
      </c>
      <c r="BF23" s="26" t="s">
        <v>191</v>
      </c>
      <c r="BG23" s="26" t="s">
        <v>191</v>
      </c>
      <c r="BH23" s="26" t="s">
        <v>191</v>
      </c>
      <c r="BI23" s="26" t="s">
        <v>191</v>
      </c>
      <c r="BJ23" s="26" t="s">
        <v>191</v>
      </c>
      <c r="BK23" s="26" t="s">
        <v>191</v>
      </c>
      <c r="BL23" s="26" t="s">
        <v>191</v>
      </c>
      <c r="BM23" s="26" t="s">
        <v>191</v>
      </c>
      <c r="BN23" s="26" t="s">
        <v>191</v>
      </c>
      <c r="BO23" s="26" t="s">
        <v>191</v>
      </c>
      <c r="BP23" s="26" t="s">
        <v>191</v>
      </c>
      <c r="BQ23" s="26" t="s">
        <v>191</v>
      </c>
      <c r="BR23" s="26" t="s">
        <v>191</v>
      </c>
      <c r="BS23" s="26" t="s">
        <v>191</v>
      </c>
      <c r="BT23" s="26" t="s">
        <v>191</v>
      </c>
      <c r="BU23" s="26" t="s">
        <v>191</v>
      </c>
      <c r="BV23" s="26" t="s">
        <v>191</v>
      </c>
      <c r="BW23" s="26" t="s">
        <v>191</v>
      </c>
      <c r="BX23" s="26" t="s">
        <v>191</v>
      </c>
      <c r="BY23" s="26" t="s">
        <v>191</v>
      </c>
      <c r="BZ23" s="26" t="s">
        <v>191</v>
      </c>
      <c r="CA23" s="26" t="s">
        <v>191</v>
      </c>
      <c r="CB23" s="26" t="s">
        <v>191</v>
      </c>
      <c r="CC23" s="26" t="s">
        <v>191</v>
      </c>
      <c r="CD23" s="26" t="s">
        <v>191</v>
      </c>
      <c r="CE23" s="26" t="s">
        <v>191</v>
      </c>
      <c r="CF23" s="26" t="s">
        <v>191</v>
      </c>
      <c r="CG23" s="26" t="s">
        <v>191</v>
      </c>
      <c r="CH23" s="26" t="s">
        <v>191</v>
      </c>
      <c r="CI23" s="26" t="s">
        <v>191</v>
      </c>
      <c r="CJ23" s="26" t="s">
        <v>191</v>
      </c>
      <c r="CK23" s="26" t="s">
        <v>191</v>
      </c>
      <c r="CL23" s="26" t="s">
        <v>191</v>
      </c>
      <c r="CM23" s="26" t="s">
        <v>191</v>
      </c>
      <c r="CN23" s="26" t="s">
        <v>191</v>
      </c>
      <c r="CO23" s="26" t="s">
        <v>191</v>
      </c>
      <c r="CP23" s="26" t="s">
        <v>191</v>
      </c>
      <c r="CQ23" s="26" t="s">
        <v>191</v>
      </c>
      <c r="CR23" s="26" t="s">
        <v>191</v>
      </c>
      <c r="CS23" s="26" t="s">
        <v>191</v>
      </c>
      <c r="CT23" s="26" t="s">
        <v>191</v>
      </c>
      <c r="CU23" s="26" t="s">
        <v>191</v>
      </c>
      <c r="CV23" s="26" t="s">
        <v>191</v>
      </c>
      <c r="CW23" s="26" t="s">
        <v>191</v>
      </c>
      <c r="CX23" s="26" t="s">
        <v>191</v>
      </c>
      <c r="CY23" s="26" t="s">
        <v>191</v>
      </c>
      <c r="CZ23" s="26" t="s">
        <v>191</v>
      </c>
      <c r="DA23" s="26" t="s">
        <v>191</v>
      </c>
      <c r="DB23" s="26" t="s">
        <v>191</v>
      </c>
      <c r="DC23" s="26" t="s">
        <v>191</v>
      </c>
      <c r="DD23" s="26" t="s">
        <v>191</v>
      </c>
      <c r="DE23" s="26" t="s">
        <v>191</v>
      </c>
      <c r="DF23" s="26" t="s">
        <v>191</v>
      </c>
      <c r="DG23" s="26" t="s">
        <v>191</v>
      </c>
      <c r="DH23" s="26" t="s">
        <v>191</v>
      </c>
      <c r="DI23" s="26" t="s">
        <v>191</v>
      </c>
      <c r="DJ23" s="26" t="s">
        <v>191</v>
      </c>
      <c r="DK23" s="26" t="s">
        <v>191</v>
      </c>
      <c r="DL23" s="26" t="s">
        <v>191</v>
      </c>
      <c r="DM23" s="26" t="s">
        <v>191</v>
      </c>
      <c r="DN23" s="26" t="s">
        <v>191</v>
      </c>
      <c r="DO23" s="26" t="s">
        <v>191</v>
      </c>
      <c r="DP23" s="26" t="s">
        <v>191</v>
      </c>
      <c r="DQ23" s="26" t="s">
        <v>191</v>
      </c>
      <c r="DR23" s="26" t="s">
        <v>191</v>
      </c>
      <c r="DS23" s="26" t="s">
        <v>191</v>
      </c>
      <c r="DT23" s="26" t="s">
        <v>191</v>
      </c>
      <c r="DU23" s="26" t="s">
        <v>191</v>
      </c>
      <c r="DV23" s="26" t="s">
        <v>191</v>
      </c>
      <c r="DW23" s="26" t="s">
        <v>191</v>
      </c>
      <c r="DX23" s="26" t="s">
        <v>191</v>
      </c>
      <c r="DY23" s="26" t="s">
        <v>191</v>
      </c>
      <c r="DZ23" s="26" t="s">
        <v>191</v>
      </c>
      <c r="EA23" s="26" t="s">
        <v>191</v>
      </c>
      <c r="EB23" s="26" t="s">
        <v>191</v>
      </c>
      <c r="EC23" s="26" t="s">
        <v>191</v>
      </c>
      <c r="ED23" s="26" t="s">
        <v>191</v>
      </c>
      <c r="EE23" s="26" t="s">
        <v>191</v>
      </c>
      <c r="EF23" s="26" t="s">
        <v>191</v>
      </c>
      <c r="EG23" s="26" t="s">
        <v>191</v>
      </c>
      <c r="EH23" s="26" t="s">
        <v>191</v>
      </c>
      <c r="EI23" s="26" t="s">
        <v>191</v>
      </c>
      <c r="EJ23" s="26" t="s">
        <v>191</v>
      </c>
      <c r="EK23" s="26" t="s">
        <v>191</v>
      </c>
      <c r="EL23" s="26" t="s">
        <v>191</v>
      </c>
      <c r="EM23" s="26" t="s">
        <v>191</v>
      </c>
      <c r="EN23" s="26" t="s">
        <v>191</v>
      </c>
      <c r="EO23" s="26" t="s">
        <v>191</v>
      </c>
      <c r="EP23" s="26" t="s">
        <v>191</v>
      </c>
      <c r="EQ23" s="26" t="s">
        <v>191</v>
      </c>
      <c r="ER23" s="26" t="s">
        <v>191</v>
      </c>
      <c r="ES23" s="26" t="s">
        <v>191</v>
      </c>
      <c r="ET23" s="26" t="s">
        <v>191</v>
      </c>
      <c r="EU23" s="26" t="s">
        <v>191</v>
      </c>
      <c r="EV23" s="26" t="s">
        <v>191</v>
      </c>
      <c r="EW23" s="26" t="s">
        <v>191</v>
      </c>
      <c r="EX23" s="26" t="s">
        <v>191</v>
      </c>
      <c r="EY23" s="26" t="s">
        <v>191</v>
      </c>
      <c r="EZ23" s="26" t="s">
        <v>191</v>
      </c>
      <c r="FA23" s="26" t="s">
        <v>191</v>
      </c>
      <c r="FB23" s="26" t="s">
        <v>191</v>
      </c>
      <c r="FC23" s="26" t="s">
        <v>191</v>
      </c>
      <c r="FD23" s="26" t="s">
        <v>191</v>
      </c>
      <c r="FE23" s="26" t="s">
        <v>191</v>
      </c>
      <c r="FF23" s="26" t="s">
        <v>191</v>
      </c>
      <c r="FG23" s="26" t="s">
        <v>191</v>
      </c>
      <c r="FH23" s="26" t="s">
        <v>191</v>
      </c>
      <c r="FI23" s="26" t="s">
        <v>191</v>
      </c>
      <c r="FJ23" s="26" t="s">
        <v>191</v>
      </c>
      <c r="FK23" s="26" t="s">
        <v>191</v>
      </c>
      <c r="FL23" s="26" t="s">
        <v>191</v>
      </c>
      <c r="FM23" s="26" t="s">
        <v>191</v>
      </c>
      <c r="FN23" s="26" t="s">
        <v>191</v>
      </c>
      <c r="FO23" s="26" t="s">
        <v>191</v>
      </c>
      <c r="FP23" s="26" t="s">
        <v>191</v>
      </c>
      <c r="FQ23" s="26" t="s">
        <v>191</v>
      </c>
      <c r="FR23" s="26" t="s">
        <v>191</v>
      </c>
      <c r="FS23" s="26" t="s">
        <v>191</v>
      </c>
      <c r="FT23" s="26" t="s">
        <v>191</v>
      </c>
      <c r="FU23" s="26" t="s">
        <v>191</v>
      </c>
      <c r="FV23" s="26" t="s">
        <v>191</v>
      </c>
      <c r="FW23" s="26" t="s">
        <v>191</v>
      </c>
      <c r="FX23" s="26" t="s">
        <v>191</v>
      </c>
      <c r="FY23" s="26" t="s">
        <v>191</v>
      </c>
      <c r="FZ23" s="26" t="s">
        <v>191</v>
      </c>
      <c r="GA23" s="26" t="s">
        <v>191</v>
      </c>
      <c r="GB23" s="26" t="s">
        <v>191</v>
      </c>
      <c r="GC23" s="26" t="s">
        <v>191</v>
      </c>
      <c r="GD23" s="26" t="s">
        <v>191</v>
      </c>
    </row>
    <row r="24" spans="1:186" s="41" customFormat="1">
      <c r="A24" s="60"/>
      <c r="B24" s="458"/>
      <c r="C24" s="458" t="s">
        <v>83</v>
      </c>
      <c r="D24" s="458" t="s">
        <v>76</v>
      </c>
      <c r="E24" s="458" t="s">
        <v>68</v>
      </c>
      <c r="F24" s="458" t="s">
        <v>79</v>
      </c>
      <c r="G24" s="26">
        <v>31.92</v>
      </c>
      <c r="H24" s="26">
        <v>30.74</v>
      </c>
      <c r="I24" s="26">
        <v>28.82</v>
      </c>
      <c r="J24" s="26">
        <v>28.59</v>
      </c>
      <c r="K24" s="26">
        <v>27.97</v>
      </c>
      <c r="L24" s="26">
        <v>28.83</v>
      </c>
      <c r="M24" s="26">
        <v>34.65</v>
      </c>
      <c r="N24" s="26">
        <v>31.86</v>
      </c>
      <c r="O24" s="26">
        <v>26.82</v>
      </c>
      <c r="P24" s="26">
        <v>26.59</v>
      </c>
      <c r="Q24" s="26">
        <v>26.6</v>
      </c>
      <c r="R24" s="26">
        <v>28.63</v>
      </c>
      <c r="S24" s="26">
        <v>32.630000000000003</v>
      </c>
      <c r="T24" s="26">
        <v>31.9</v>
      </c>
      <c r="U24" s="26">
        <v>28.76</v>
      </c>
      <c r="V24" s="26">
        <v>28.98</v>
      </c>
      <c r="W24" s="26">
        <v>27.99</v>
      </c>
      <c r="X24" s="26">
        <v>29.51</v>
      </c>
      <c r="Y24" s="26">
        <v>32.97</v>
      </c>
      <c r="Z24" s="26">
        <v>32.42</v>
      </c>
      <c r="AA24" s="26">
        <v>27.59</v>
      </c>
      <c r="AB24" s="26">
        <v>27.2</v>
      </c>
      <c r="AC24" s="26">
        <v>27.22</v>
      </c>
      <c r="AD24" s="26">
        <v>29.13</v>
      </c>
      <c r="AE24" s="26">
        <v>32.46</v>
      </c>
      <c r="AF24" s="26">
        <v>33</v>
      </c>
      <c r="AG24" s="26">
        <v>30.3</v>
      </c>
      <c r="AH24" s="26">
        <v>29.55</v>
      </c>
      <c r="AI24" s="26">
        <v>28.73</v>
      </c>
      <c r="AJ24" s="26">
        <v>31.44</v>
      </c>
      <c r="AK24" s="26">
        <v>34.520000000000003</v>
      </c>
      <c r="AL24" s="26">
        <v>33.619999999999997</v>
      </c>
      <c r="AM24" s="26">
        <v>28.73</v>
      </c>
      <c r="AN24" s="26">
        <v>28.59</v>
      </c>
      <c r="AO24" s="26">
        <v>28.95</v>
      </c>
      <c r="AP24" s="26">
        <v>29.48</v>
      </c>
      <c r="AQ24" s="26">
        <v>33.93</v>
      </c>
      <c r="AR24" s="26">
        <v>34.68</v>
      </c>
      <c r="AS24" s="26">
        <v>31.84</v>
      </c>
      <c r="AT24" s="26">
        <v>30.63</v>
      </c>
      <c r="AU24" s="26">
        <v>30.18</v>
      </c>
      <c r="AV24" s="26">
        <v>32.880000000000003</v>
      </c>
      <c r="AW24" s="26">
        <v>35.380000000000003</v>
      </c>
      <c r="AX24" s="26">
        <v>36.11</v>
      </c>
      <c r="AY24" s="26">
        <v>30.03</v>
      </c>
      <c r="AZ24" s="26">
        <v>29.51</v>
      </c>
      <c r="BA24" s="26">
        <v>30.29</v>
      </c>
      <c r="BB24" s="26">
        <v>30.61</v>
      </c>
      <c r="BC24" s="26">
        <v>35.78</v>
      </c>
      <c r="BD24" s="26">
        <v>36.33</v>
      </c>
      <c r="BE24" s="26">
        <v>32.97</v>
      </c>
      <c r="BF24" s="26">
        <v>31.54</v>
      </c>
      <c r="BG24" s="26">
        <v>30.85</v>
      </c>
      <c r="BH24" s="26">
        <v>34.21</v>
      </c>
      <c r="BI24" s="26">
        <v>36.49</v>
      </c>
      <c r="BJ24" s="26">
        <v>37.32</v>
      </c>
      <c r="BK24" s="26">
        <v>30.34</v>
      </c>
      <c r="BL24" s="26">
        <v>30.57</v>
      </c>
      <c r="BM24" s="26">
        <v>31.21</v>
      </c>
      <c r="BN24" s="26">
        <v>32.24</v>
      </c>
      <c r="BO24" s="26">
        <v>37.57</v>
      </c>
      <c r="BP24" s="26">
        <v>38.090000000000003</v>
      </c>
      <c r="BQ24" s="26">
        <v>34.67</v>
      </c>
      <c r="BR24" s="26">
        <v>33.78</v>
      </c>
      <c r="BS24" s="26">
        <v>33.21</v>
      </c>
      <c r="BT24" s="26">
        <v>36.78</v>
      </c>
      <c r="BU24" s="26">
        <v>40.700000000000003</v>
      </c>
      <c r="BV24" s="26">
        <v>41.3</v>
      </c>
      <c r="BW24" s="26">
        <v>33.950000000000003</v>
      </c>
      <c r="BX24" s="26">
        <v>33.76</v>
      </c>
      <c r="BY24" s="26">
        <v>34.799999999999997</v>
      </c>
      <c r="BZ24" s="26">
        <v>36.58</v>
      </c>
      <c r="CA24" s="26">
        <v>41.28</v>
      </c>
      <c r="CB24" s="26">
        <v>42.66</v>
      </c>
      <c r="CC24" s="26">
        <v>40.03</v>
      </c>
      <c r="CD24" s="26">
        <v>39.840000000000003</v>
      </c>
      <c r="CE24" s="26">
        <v>39.42</v>
      </c>
      <c r="CF24" s="26">
        <v>43.98</v>
      </c>
      <c r="CG24" s="26">
        <v>51.91</v>
      </c>
      <c r="CH24" s="26">
        <v>52.77</v>
      </c>
      <c r="CI24" s="26">
        <v>44.18</v>
      </c>
      <c r="CJ24" s="26">
        <v>44.18</v>
      </c>
      <c r="CK24" s="26">
        <v>45.51</v>
      </c>
      <c r="CL24" s="26">
        <v>48.83</v>
      </c>
      <c r="CM24" s="26">
        <v>52.51</v>
      </c>
      <c r="CN24" s="26">
        <v>53.55</v>
      </c>
      <c r="CO24" s="26">
        <v>51.13</v>
      </c>
      <c r="CP24" s="26">
        <v>50.28</v>
      </c>
      <c r="CQ24" s="26">
        <v>49.37</v>
      </c>
      <c r="CR24" s="26">
        <v>57.42</v>
      </c>
      <c r="CS24" s="26">
        <v>66.78</v>
      </c>
      <c r="CT24" s="26">
        <v>65.58</v>
      </c>
      <c r="CU24" s="26">
        <v>55.91</v>
      </c>
      <c r="CV24" s="26">
        <v>54.39</v>
      </c>
      <c r="CW24" s="26">
        <v>54.76</v>
      </c>
      <c r="CX24" s="26">
        <v>59.68</v>
      </c>
      <c r="CY24" s="26">
        <v>62.04</v>
      </c>
      <c r="CZ24" s="26">
        <v>63.96</v>
      </c>
      <c r="DA24" s="26">
        <v>60.42</v>
      </c>
      <c r="DB24" s="26">
        <v>59.95</v>
      </c>
      <c r="DC24" s="26">
        <v>57.03</v>
      </c>
      <c r="DD24" s="26">
        <v>66.97</v>
      </c>
      <c r="DE24" s="26">
        <v>74.58</v>
      </c>
      <c r="DF24" s="26">
        <v>74.19</v>
      </c>
      <c r="DG24" s="26">
        <v>60.4</v>
      </c>
      <c r="DH24" s="26">
        <v>57.38</v>
      </c>
      <c r="DI24" s="26">
        <v>58.96</v>
      </c>
      <c r="DJ24" s="26">
        <v>63.16</v>
      </c>
      <c r="DK24" s="26">
        <v>64.75</v>
      </c>
      <c r="DL24" s="26">
        <v>65.25</v>
      </c>
      <c r="DM24" s="26">
        <v>62</v>
      </c>
      <c r="DN24" s="26">
        <v>59.51</v>
      </c>
      <c r="DO24" s="26">
        <v>58.32</v>
      </c>
      <c r="DP24" s="26">
        <v>69.069999999999993</v>
      </c>
      <c r="DQ24" s="26">
        <v>74.569999999999993</v>
      </c>
      <c r="DR24" s="26">
        <v>75.13</v>
      </c>
      <c r="DS24" s="26">
        <v>61.89</v>
      </c>
      <c r="DT24" s="26">
        <v>59.31</v>
      </c>
      <c r="DU24" s="26">
        <v>61.43</v>
      </c>
      <c r="DV24" s="26">
        <v>64.03</v>
      </c>
      <c r="DW24" s="26">
        <v>66.31</v>
      </c>
      <c r="DX24" s="26">
        <v>66.36</v>
      </c>
      <c r="DY24" s="26">
        <v>63.28</v>
      </c>
      <c r="DZ24" s="26">
        <v>60.26</v>
      </c>
      <c r="EA24" s="26">
        <v>61.38</v>
      </c>
      <c r="EB24" s="26">
        <v>69.92</v>
      </c>
      <c r="EC24" s="26">
        <v>74.31</v>
      </c>
      <c r="ED24" s="26">
        <v>74.95</v>
      </c>
      <c r="EE24" s="26">
        <v>61.94</v>
      </c>
      <c r="EF24" s="26">
        <v>60.59</v>
      </c>
      <c r="EG24" s="26">
        <v>61.47</v>
      </c>
      <c r="EH24" s="26">
        <v>63.71</v>
      </c>
      <c r="EI24" s="26">
        <v>66.430000000000007</v>
      </c>
      <c r="EJ24" s="26">
        <v>68.03</v>
      </c>
      <c r="EK24" s="26">
        <v>63.01</v>
      </c>
      <c r="EL24" s="26">
        <v>62.26</v>
      </c>
      <c r="EM24" s="26">
        <v>61.7</v>
      </c>
      <c r="EN24" s="26">
        <v>66.92</v>
      </c>
      <c r="EO24" s="26">
        <v>77.290000000000006</v>
      </c>
      <c r="EP24" s="26">
        <v>77.77</v>
      </c>
      <c r="EQ24" s="26">
        <v>64.510000000000005</v>
      </c>
      <c r="ER24" s="26">
        <v>62.53</v>
      </c>
      <c r="ES24" s="26">
        <v>61.47</v>
      </c>
      <c r="ET24" s="26">
        <v>66.349999999999994</v>
      </c>
      <c r="EU24" s="26">
        <v>69.63</v>
      </c>
      <c r="EV24" s="26">
        <v>69.53</v>
      </c>
      <c r="EW24" s="26">
        <v>65.180000000000007</v>
      </c>
      <c r="EX24" s="26">
        <v>64.67</v>
      </c>
      <c r="EY24" s="26">
        <v>63.09</v>
      </c>
      <c r="EZ24" s="26">
        <v>70.22</v>
      </c>
      <c r="FA24" s="26">
        <v>79.91</v>
      </c>
      <c r="FB24" s="26">
        <v>78.3</v>
      </c>
      <c r="FC24" s="26">
        <v>67.17</v>
      </c>
      <c r="FD24" s="26">
        <v>65.36</v>
      </c>
      <c r="FE24" s="26">
        <v>63.02</v>
      </c>
      <c r="FF24" s="26">
        <v>69.28</v>
      </c>
      <c r="FG24" s="26">
        <v>72.3</v>
      </c>
      <c r="FH24" s="26">
        <v>73.19</v>
      </c>
      <c r="FI24" s="26">
        <v>69.44</v>
      </c>
      <c r="FJ24" s="26">
        <v>67.92</v>
      </c>
      <c r="FK24" s="26">
        <v>66.61</v>
      </c>
      <c r="FL24" s="26">
        <v>75.55</v>
      </c>
      <c r="FM24" s="26">
        <v>84.44</v>
      </c>
      <c r="FN24" s="26">
        <v>82.11</v>
      </c>
      <c r="FO24" s="26">
        <v>71.25</v>
      </c>
      <c r="FP24" s="26">
        <v>68.09</v>
      </c>
      <c r="FQ24" s="26">
        <v>67.11</v>
      </c>
      <c r="FR24" s="26">
        <v>73.28</v>
      </c>
      <c r="FS24" s="26">
        <v>75.239999999999995</v>
      </c>
      <c r="FT24" s="26">
        <v>76.67</v>
      </c>
      <c r="FU24" s="26">
        <v>73.66</v>
      </c>
      <c r="FV24" s="26">
        <v>72.03</v>
      </c>
      <c r="FW24" s="26">
        <v>69.81</v>
      </c>
      <c r="FX24" s="26">
        <v>79.599999999999994</v>
      </c>
      <c r="FY24" s="26">
        <v>85.45</v>
      </c>
      <c r="FZ24" s="26">
        <v>85.97</v>
      </c>
      <c r="GA24" s="26">
        <v>73.42</v>
      </c>
      <c r="GB24" s="26">
        <v>70.63</v>
      </c>
      <c r="GC24" s="26">
        <v>71.95</v>
      </c>
      <c r="GD24" s="26">
        <v>77.38</v>
      </c>
    </row>
    <row r="25" spans="1:186" s="41" customFormat="1">
      <c r="A25" s="60"/>
      <c r="B25" s="458"/>
      <c r="C25" s="458"/>
      <c r="D25" s="458"/>
      <c r="E25" s="458"/>
      <c r="F25" s="458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6"/>
      <c r="ES25" s="26"/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6"/>
      <c r="FF25" s="26"/>
      <c r="FG25" s="26"/>
      <c r="FH25" s="26"/>
      <c r="FI25" s="26"/>
      <c r="FJ25" s="26"/>
      <c r="FK25" s="26"/>
      <c r="FL25" s="26"/>
      <c r="FM25" s="26"/>
      <c r="FN25" s="26"/>
      <c r="FO25" s="26"/>
      <c r="FP25" s="26"/>
      <c r="FQ25" s="26"/>
      <c r="FR25" s="26"/>
      <c r="FS25" s="26"/>
      <c r="FT25" s="26"/>
      <c r="FU25" s="26"/>
      <c r="FV25" s="26"/>
      <c r="FW25" s="26"/>
      <c r="FX25" s="26"/>
      <c r="FY25" s="26"/>
      <c r="FZ25" s="26"/>
      <c r="GA25" s="26"/>
      <c r="GB25" s="26"/>
      <c r="GC25" s="26"/>
      <c r="GD25" s="26"/>
    </row>
    <row r="26" spans="1:186" s="41" customFormat="1">
      <c r="A26" s="60"/>
      <c r="B26" s="458"/>
      <c r="C26" s="458" t="s">
        <v>84</v>
      </c>
      <c r="D26" s="458" t="s">
        <v>76</v>
      </c>
      <c r="E26" s="458" t="s">
        <v>68</v>
      </c>
      <c r="F26" s="458" t="s">
        <v>77</v>
      </c>
      <c r="G26" s="26" t="s">
        <v>191</v>
      </c>
      <c r="H26" s="26" t="s">
        <v>191</v>
      </c>
      <c r="I26" s="26" t="s">
        <v>191</v>
      </c>
      <c r="J26" s="26" t="s">
        <v>191</v>
      </c>
      <c r="K26" s="26" t="s">
        <v>191</v>
      </c>
      <c r="L26" s="26" t="s">
        <v>191</v>
      </c>
      <c r="M26" s="26" t="s">
        <v>191</v>
      </c>
      <c r="N26" s="26" t="s">
        <v>191</v>
      </c>
      <c r="O26" s="26" t="s">
        <v>191</v>
      </c>
      <c r="P26" s="26" t="s">
        <v>191</v>
      </c>
      <c r="Q26" s="26" t="s">
        <v>191</v>
      </c>
      <c r="R26" s="26" t="s">
        <v>191</v>
      </c>
      <c r="S26" s="26" t="s">
        <v>191</v>
      </c>
      <c r="T26" s="26" t="s">
        <v>191</v>
      </c>
      <c r="U26" s="26" t="s">
        <v>191</v>
      </c>
      <c r="V26" s="26" t="s">
        <v>191</v>
      </c>
      <c r="W26" s="26" t="s">
        <v>191</v>
      </c>
      <c r="X26" s="26" t="s">
        <v>191</v>
      </c>
      <c r="Y26" s="26" t="s">
        <v>191</v>
      </c>
      <c r="Z26" s="26" t="s">
        <v>191</v>
      </c>
      <c r="AA26" s="26" t="s">
        <v>191</v>
      </c>
      <c r="AB26" s="26" t="s">
        <v>191</v>
      </c>
      <c r="AC26" s="26" t="s">
        <v>191</v>
      </c>
      <c r="AD26" s="26" t="s">
        <v>191</v>
      </c>
      <c r="AE26" s="26" t="s">
        <v>191</v>
      </c>
      <c r="AF26" s="26" t="s">
        <v>191</v>
      </c>
      <c r="AG26" s="26" t="s">
        <v>191</v>
      </c>
      <c r="AH26" s="26" t="s">
        <v>191</v>
      </c>
      <c r="AI26" s="26" t="s">
        <v>191</v>
      </c>
      <c r="AJ26" s="26" t="s">
        <v>191</v>
      </c>
      <c r="AK26" s="26" t="s">
        <v>191</v>
      </c>
      <c r="AL26" s="26" t="s">
        <v>191</v>
      </c>
      <c r="AM26" s="26" t="s">
        <v>191</v>
      </c>
      <c r="AN26" s="26" t="s">
        <v>191</v>
      </c>
      <c r="AO26" s="26" t="s">
        <v>191</v>
      </c>
      <c r="AP26" s="26" t="s">
        <v>191</v>
      </c>
      <c r="AQ26" s="26" t="s">
        <v>191</v>
      </c>
      <c r="AR26" s="26" t="s">
        <v>191</v>
      </c>
      <c r="AS26" s="26" t="s">
        <v>191</v>
      </c>
      <c r="AT26" s="26" t="s">
        <v>191</v>
      </c>
      <c r="AU26" s="26" t="s">
        <v>191</v>
      </c>
      <c r="AV26" s="26" t="s">
        <v>191</v>
      </c>
      <c r="AW26" s="26" t="s">
        <v>191</v>
      </c>
      <c r="AX26" s="26" t="s">
        <v>191</v>
      </c>
      <c r="AY26" s="26" t="s">
        <v>191</v>
      </c>
      <c r="AZ26" s="26" t="s">
        <v>191</v>
      </c>
      <c r="BA26" s="26" t="s">
        <v>191</v>
      </c>
      <c r="BB26" s="26" t="s">
        <v>191</v>
      </c>
      <c r="BC26" s="26" t="s">
        <v>191</v>
      </c>
      <c r="BD26" s="26" t="s">
        <v>191</v>
      </c>
      <c r="BE26" s="26" t="s">
        <v>191</v>
      </c>
      <c r="BF26" s="26" t="s">
        <v>191</v>
      </c>
      <c r="BG26" s="26" t="s">
        <v>191</v>
      </c>
      <c r="BH26" s="26" t="s">
        <v>191</v>
      </c>
      <c r="BI26" s="26" t="s">
        <v>191</v>
      </c>
      <c r="BJ26" s="26" t="s">
        <v>191</v>
      </c>
      <c r="BK26" s="26" t="s">
        <v>191</v>
      </c>
      <c r="BL26" s="26" t="s">
        <v>191</v>
      </c>
      <c r="BM26" s="26" t="s">
        <v>191</v>
      </c>
      <c r="BN26" s="26" t="s">
        <v>191</v>
      </c>
      <c r="BO26" s="26" t="s">
        <v>191</v>
      </c>
      <c r="BP26" s="26" t="s">
        <v>191</v>
      </c>
      <c r="BQ26" s="26" t="s">
        <v>191</v>
      </c>
      <c r="BR26" s="26" t="s">
        <v>191</v>
      </c>
      <c r="BS26" s="26" t="s">
        <v>191</v>
      </c>
      <c r="BT26" s="26" t="s">
        <v>191</v>
      </c>
      <c r="BU26" s="26" t="s">
        <v>191</v>
      </c>
      <c r="BV26" s="26" t="s">
        <v>191</v>
      </c>
      <c r="BW26" s="26" t="s">
        <v>191</v>
      </c>
      <c r="BX26" s="26" t="s">
        <v>191</v>
      </c>
      <c r="BY26" s="26" t="s">
        <v>191</v>
      </c>
      <c r="BZ26" s="26" t="s">
        <v>191</v>
      </c>
      <c r="CA26" s="26" t="s">
        <v>191</v>
      </c>
      <c r="CB26" s="26" t="s">
        <v>191</v>
      </c>
      <c r="CC26" s="26" t="s">
        <v>191</v>
      </c>
      <c r="CD26" s="26" t="s">
        <v>191</v>
      </c>
      <c r="CE26" s="26" t="s">
        <v>191</v>
      </c>
      <c r="CF26" s="26" t="s">
        <v>191</v>
      </c>
      <c r="CG26" s="26" t="s">
        <v>191</v>
      </c>
      <c r="CH26" s="26" t="s">
        <v>191</v>
      </c>
      <c r="CI26" s="26" t="s">
        <v>191</v>
      </c>
      <c r="CJ26" s="26" t="s">
        <v>191</v>
      </c>
      <c r="CK26" s="26" t="s">
        <v>191</v>
      </c>
      <c r="CL26" s="26" t="s">
        <v>191</v>
      </c>
      <c r="CM26" s="26" t="s">
        <v>191</v>
      </c>
      <c r="CN26" s="26" t="s">
        <v>191</v>
      </c>
      <c r="CO26" s="26" t="s">
        <v>191</v>
      </c>
      <c r="CP26" s="26" t="s">
        <v>191</v>
      </c>
      <c r="CQ26" s="26" t="s">
        <v>191</v>
      </c>
      <c r="CR26" s="26" t="s">
        <v>191</v>
      </c>
      <c r="CS26" s="26" t="s">
        <v>191</v>
      </c>
      <c r="CT26" s="26" t="s">
        <v>191</v>
      </c>
      <c r="CU26" s="26" t="s">
        <v>191</v>
      </c>
      <c r="CV26" s="26" t="s">
        <v>191</v>
      </c>
      <c r="CW26" s="26" t="s">
        <v>191</v>
      </c>
      <c r="CX26" s="26" t="s">
        <v>191</v>
      </c>
      <c r="CY26" s="26" t="s">
        <v>191</v>
      </c>
      <c r="CZ26" s="26" t="s">
        <v>191</v>
      </c>
      <c r="DA26" s="26" t="s">
        <v>191</v>
      </c>
      <c r="DB26" s="26" t="s">
        <v>191</v>
      </c>
      <c r="DC26" s="26" t="s">
        <v>191</v>
      </c>
      <c r="DD26" s="26" t="s">
        <v>191</v>
      </c>
      <c r="DE26" s="26" t="s">
        <v>191</v>
      </c>
      <c r="DF26" s="26" t="s">
        <v>191</v>
      </c>
      <c r="DG26" s="26" t="s">
        <v>191</v>
      </c>
      <c r="DH26" s="26" t="s">
        <v>191</v>
      </c>
      <c r="DI26" s="26" t="s">
        <v>191</v>
      </c>
      <c r="DJ26" s="26" t="s">
        <v>191</v>
      </c>
      <c r="DK26" s="26" t="s">
        <v>191</v>
      </c>
      <c r="DL26" s="26" t="s">
        <v>191</v>
      </c>
      <c r="DM26" s="26" t="s">
        <v>191</v>
      </c>
      <c r="DN26" s="26" t="s">
        <v>191</v>
      </c>
      <c r="DO26" s="26" t="s">
        <v>191</v>
      </c>
      <c r="DP26" s="26" t="s">
        <v>191</v>
      </c>
      <c r="DQ26" s="26" t="s">
        <v>191</v>
      </c>
      <c r="DR26" s="26" t="s">
        <v>191</v>
      </c>
      <c r="DS26" s="26" t="s">
        <v>191</v>
      </c>
      <c r="DT26" s="26" t="s">
        <v>191</v>
      </c>
      <c r="DU26" s="26" t="s">
        <v>191</v>
      </c>
      <c r="DV26" s="26" t="s">
        <v>191</v>
      </c>
      <c r="DW26" s="26" t="s">
        <v>191</v>
      </c>
      <c r="DX26" s="26" t="s">
        <v>191</v>
      </c>
      <c r="DY26" s="26" t="s">
        <v>191</v>
      </c>
      <c r="DZ26" s="26" t="s">
        <v>191</v>
      </c>
      <c r="EA26" s="26" t="s">
        <v>191</v>
      </c>
      <c r="EB26" s="26" t="s">
        <v>191</v>
      </c>
      <c r="EC26" s="26" t="s">
        <v>191</v>
      </c>
      <c r="ED26" s="26" t="s">
        <v>191</v>
      </c>
      <c r="EE26" s="26" t="s">
        <v>191</v>
      </c>
      <c r="EF26" s="26" t="s">
        <v>191</v>
      </c>
      <c r="EG26" s="26" t="s">
        <v>191</v>
      </c>
      <c r="EH26" s="26" t="s">
        <v>191</v>
      </c>
      <c r="EI26" s="26" t="s">
        <v>191</v>
      </c>
      <c r="EJ26" s="26" t="s">
        <v>191</v>
      </c>
      <c r="EK26" s="26" t="s">
        <v>191</v>
      </c>
      <c r="EL26" s="26" t="s">
        <v>191</v>
      </c>
      <c r="EM26" s="26" t="s">
        <v>191</v>
      </c>
      <c r="EN26" s="26" t="s">
        <v>191</v>
      </c>
      <c r="EO26" s="26" t="s">
        <v>191</v>
      </c>
      <c r="EP26" s="26" t="s">
        <v>191</v>
      </c>
      <c r="EQ26" s="26" t="s">
        <v>191</v>
      </c>
      <c r="ER26" s="26" t="s">
        <v>191</v>
      </c>
      <c r="ES26" s="26" t="s">
        <v>191</v>
      </c>
      <c r="ET26" s="26" t="s">
        <v>191</v>
      </c>
      <c r="EU26" s="26" t="s">
        <v>191</v>
      </c>
      <c r="EV26" s="26" t="s">
        <v>191</v>
      </c>
      <c r="EW26" s="26" t="s">
        <v>191</v>
      </c>
      <c r="EX26" s="26" t="s">
        <v>191</v>
      </c>
      <c r="EY26" s="26" t="s">
        <v>191</v>
      </c>
      <c r="EZ26" s="26" t="s">
        <v>191</v>
      </c>
      <c r="FA26" s="26" t="s">
        <v>191</v>
      </c>
      <c r="FB26" s="26" t="s">
        <v>191</v>
      </c>
      <c r="FC26" s="26" t="s">
        <v>191</v>
      </c>
      <c r="FD26" s="26" t="s">
        <v>191</v>
      </c>
      <c r="FE26" s="26" t="s">
        <v>191</v>
      </c>
      <c r="FF26" s="26" t="s">
        <v>191</v>
      </c>
      <c r="FG26" s="26" t="s">
        <v>191</v>
      </c>
      <c r="FH26" s="26" t="s">
        <v>191</v>
      </c>
      <c r="FI26" s="26" t="s">
        <v>191</v>
      </c>
      <c r="FJ26" s="26" t="s">
        <v>191</v>
      </c>
      <c r="FK26" s="26" t="s">
        <v>191</v>
      </c>
      <c r="FL26" s="26" t="s">
        <v>191</v>
      </c>
      <c r="FM26" s="26" t="s">
        <v>191</v>
      </c>
      <c r="FN26" s="26" t="s">
        <v>191</v>
      </c>
      <c r="FO26" s="26" t="s">
        <v>191</v>
      </c>
      <c r="FP26" s="26" t="s">
        <v>191</v>
      </c>
      <c r="FQ26" s="26" t="s">
        <v>191</v>
      </c>
      <c r="FR26" s="26" t="s">
        <v>191</v>
      </c>
      <c r="FS26" s="26" t="s">
        <v>191</v>
      </c>
      <c r="FT26" s="26" t="s">
        <v>191</v>
      </c>
      <c r="FU26" s="26" t="s">
        <v>191</v>
      </c>
      <c r="FV26" s="26" t="s">
        <v>191</v>
      </c>
      <c r="FW26" s="26" t="s">
        <v>191</v>
      </c>
      <c r="FX26" s="26" t="s">
        <v>191</v>
      </c>
      <c r="FY26" s="26" t="s">
        <v>191</v>
      </c>
      <c r="FZ26" s="26" t="s">
        <v>191</v>
      </c>
      <c r="GA26" s="26" t="s">
        <v>191</v>
      </c>
      <c r="GB26" s="26" t="s">
        <v>191</v>
      </c>
      <c r="GC26" s="26" t="s">
        <v>191</v>
      </c>
      <c r="GD26" s="26" t="s">
        <v>191</v>
      </c>
    </row>
    <row r="27" spans="1:186" s="41" customFormat="1">
      <c r="A27" s="60"/>
      <c r="B27" s="458"/>
      <c r="C27" s="458" t="s">
        <v>84</v>
      </c>
      <c r="D27" s="458" t="s">
        <v>76</v>
      </c>
      <c r="E27" s="458" t="s">
        <v>68</v>
      </c>
      <c r="F27" s="458" t="s">
        <v>78</v>
      </c>
      <c r="G27" s="26" t="s">
        <v>191</v>
      </c>
      <c r="H27" s="26" t="s">
        <v>191</v>
      </c>
      <c r="I27" s="26" t="s">
        <v>191</v>
      </c>
      <c r="J27" s="26" t="s">
        <v>191</v>
      </c>
      <c r="K27" s="26" t="s">
        <v>191</v>
      </c>
      <c r="L27" s="26" t="s">
        <v>191</v>
      </c>
      <c r="M27" s="26" t="s">
        <v>191</v>
      </c>
      <c r="N27" s="26" t="s">
        <v>191</v>
      </c>
      <c r="O27" s="26" t="s">
        <v>191</v>
      </c>
      <c r="P27" s="26" t="s">
        <v>191</v>
      </c>
      <c r="Q27" s="26" t="s">
        <v>191</v>
      </c>
      <c r="R27" s="26" t="s">
        <v>191</v>
      </c>
      <c r="S27" s="26" t="s">
        <v>191</v>
      </c>
      <c r="T27" s="26" t="s">
        <v>191</v>
      </c>
      <c r="U27" s="26" t="s">
        <v>191</v>
      </c>
      <c r="V27" s="26" t="s">
        <v>191</v>
      </c>
      <c r="W27" s="26" t="s">
        <v>191</v>
      </c>
      <c r="X27" s="26" t="s">
        <v>191</v>
      </c>
      <c r="Y27" s="26" t="s">
        <v>191</v>
      </c>
      <c r="Z27" s="26" t="s">
        <v>191</v>
      </c>
      <c r="AA27" s="26" t="s">
        <v>191</v>
      </c>
      <c r="AB27" s="26" t="s">
        <v>191</v>
      </c>
      <c r="AC27" s="26" t="s">
        <v>191</v>
      </c>
      <c r="AD27" s="26" t="s">
        <v>191</v>
      </c>
      <c r="AE27" s="26" t="s">
        <v>191</v>
      </c>
      <c r="AF27" s="26" t="s">
        <v>191</v>
      </c>
      <c r="AG27" s="26" t="s">
        <v>191</v>
      </c>
      <c r="AH27" s="26" t="s">
        <v>191</v>
      </c>
      <c r="AI27" s="26" t="s">
        <v>191</v>
      </c>
      <c r="AJ27" s="26" t="s">
        <v>191</v>
      </c>
      <c r="AK27" s="26" t="s">
        <v>191</v>
      </c>
      <c r="AL27" s="26" t="s">
        <v>191</v>
      </c>
      <c r="AM27" s="26" t="s">
        <v>191</v>
      </c>
      <c r="AN27" s="26" t="s">
        <v>191</v>
      </c>
      <c r="AO27" s="26" t="s">
        <v>191</v>
      </c>
      <c r="AP27" s="26" t="s">
        <v>191</v>
      </c>
      <c r="AQ27" s="26" t="s">
        <v>191</v>
      </c>
      <c r="AR27" s="26" t="s">
        <v>191</v>
      </c>
      <c r="AS27" s="26" t="s">
        <v>191</v>
      </c>
      <c r="AT27" s="26" t="s">
        <v>191</v>
      </c>
      <c r="AU27" s="26" t="s">
        <v>191</v>
      </c>
      <c r="AV27" s="26" t="s">
        <v>191</v>
      </c>
      <c r="AW27" s="26" t="s">
        <v>191</v>
      </c>
      <c r="AX27" s="26" t="s">
        <v>191</v>
      </c>
      <c r="AY27" s="26" t="s">
        <v>191</v>
      </c>
      <c r="AZ27" s="26" t="s">
        <v>191</v>
      </c>
      <c r="BA27" s="26" t="s">
        <v>191</v>
      </c>
      <c r="BB27" s="26" t="s">
        <v>191</v>
      </c>
      <c r="BC27" s="26" t="s">
        <v>191</v>
      </c>
      <c r="BD27" s="26" t="s">
        <v>191</v>
      </c>
      <c r="BE27" s="26" t="s">
        <v>191</v>
      </c>
      <c r="BF27" s="26" t="s">
        <v>191</v>
      </c>
      <c r="BG27" s="26" t="s">
        <v>191</v>
      </c>
      <c r="BH27" s="26" t="s">
        <v>191</v>
      </c>
      <c r="BI27" s="26" t="s">
        <v>191</v>
      </c>
      <c r="BJ27" s="26" t="s">
        <v>191</v>
      </c>
      <c r="BK27" s="26" t="s">
        <v>191</v>
      </c>
      <c r="BL27" s="26" t="s">
        <v>191</v>
      </c>
      <c r="BM27" s="26" t="s">
        <v>191</v>
      </c>
      <c r="BN27" s="26" t="s">
        <v>191</v>
      </c>
      <c r="BO27" s="26" t="s">
        <v>191</v>
      </c>
      <c r="BP27" s="26" t="s">
        <v>191</v>
      </c>
      <c r="BQ27" s="26" t="s">
        <v>191</v>
      </c>
      <c r="BR27" s="26" t="s">
        <v>191</v>
      </c>
      <c r="BS27" s="26" t="s">
        <v>191</v>
      </c>
      <c r="BT27" s="26" t="s">
        <v>191</v>
      </c>
      <c r="BU27" s="26" t="s">
        <v>191</v>
      </c>
      <c r="BV27" s="26" t="s">
        <v>191</v>
      </c>
      <c r="BW27" s="26" t="s">
        <v>191</v>
      </c>
      <c r="BX27" s="26" t="s">
        <v>191</v>
      </c>
      <c r="BY27" s="26" t="s">
        <v>191</v>
      </c>
      <c r="BZ27" s="26" t="s">
        <v>191</v>
      </c>
      <c r="CA27" s="26" t="s">
        <v>191</v>
      </c>
      <c r="CB27" s="26" t="s">
        <v>191</v>
      </c>
      <c r="CC27" s="26" t="s">
        <v>191</v>
      </c>
      <c r="CD27" s="26" t="s">
        <v>191</v>
      </c>
      <c r="CE27" s="26" t="s">
        <v>191</v>
      </c>
      <c r="CF27" s="26" t="s">
        <v>191</v>
      </c>
      <c r="CG27" s="26" t="s">
        <v>191</v>
      </c>
      <c r="CH27" s="26" t="s">
        <v>191</v>
      </c>
      <c r="CI27" s="26" t="s">
        <v>191</v>
      </c>
      <c r="CJ27" s="26" t="s">
        <v>191</v>
      </c>
      <c r="CK27" s="26" t="s">
        <v>191</v>
      </c>
      <c r="CL27" s="26" t="s">
        <v>191</v>
      </c>
      <c r="CM27" s="26" t="s">
        <v>191</v>
      </c>
      <c r="CN27" s="26" t="s">
        <v>191</v>
      </c>
      <c r="CO27" s="26" t="s">
        <v>191</v>
      </c>
      <c r="CP27" s="26" t="s">
        <v>191</v>
      </c>
      <c r="CQ27" s="26" t="s">
        <v>191</v>
      </c>
      <c r="CR27" s="26" t="s">
        <v>191</v>
      </c>
      <c r="CS27" s="26" t="s">
        <v>191</v>
      </c>
      <c r="CT27" s="26" t="s">
        <v>191</v>
      </c>
      <c r="CU27" s="26" t="s">
        <v>191</v>
      </c>
      <c r="CV27" s="26" t="s">
        <v>191</v>
      </c>
      <c r="CW27" s="26" t="s">
        <v>191</v>
      </c>
      <c r="CX27" s="26" t="s">
        <v>191</v>
      </c>
      <c r="CY27" s="26" t="s">
        <v>191</v>
      </c>
      <c r="CZ27" s="26" t="s">
        <v>191</v>
      </c>
      <c r="DA27" s="26" t="s">
        <v>191</v>
      </c>
      <c r="DB27" s="26" t="s">
        <v>191</v>
      </c>
      <c r="DC27" s="26" t="s">
        <v>191</v>
      </c>
      <c r="DD27" s="26" t="s">
        <v>191</v>
      </c>
      <c r="DE27" s="26" t="s">
        <v>191</v>
      </c>
      <c r="DF27" s="26" t="s">
        <v>191</v>
      </c>
      <c r="DG27" s="26" t="s">
        <v>191</v>
      </c>
      <c r="DH27" s="26" t="s">
        <v>191</v>
      </c>
      <c r="DI27" s="26" t="s">
        <v>191</v>
      </c>
      <c r="DJ27" s="26" t="s">
        <v>191</v>
      </c>
      <c r="DK27" s="26" t="s">
        <v>191</v>
      </c>
      <c r="DL27" s="26" t="s">
        <v>191</v>
      </c>
      <c r="DM27" s="26" t="s">
        <v>191</v>
      </c>
      <c r="DN27" s="26" t="s">
        <v>191</v>
      </c>
      <c r="DO27" s="26" t="s">
        <v>191</v>
      </c>
      <c r="DP27" s="26" t="s">
        <v>191</v>
      </c>
      <c r="DQ27" s="26" t="s">
        <v>191</v>
      </c>
      <c r="DR27" s="26" t="s">
        <v>191</v>
      </c>
      <c r="DS27" s="26" t="s">
        <v>191</v>
      </c>
      <c r="DT27" s="26" t="s">
        <v>191</v>
      </c>
      <c r="DU27" s="26" t="s">
        <v>191</v>
      </c>
      <c r="DV27" s="26" t="s">
        <v>191</v>
      </c>
      <c r="DW27" s="26" t="s">
        <v>191</v>
      </c>
      <c r="DX27" s="26" t="s">
        <v>191</v>
      </c>
      <c r="DY27" s="26" t="s">
        <v>191</v>
      </c>
      <c r="DZ27" s="26" t="s">
        <v>191</v>
      </c>
      <c r="EA27" s="26" t="s">
        <v>191</v>
      </c>
      <c r="EB27" s="26" t="s">
        <v>191</v>
      </c>
      <c r="EC27" s="26" t="s">
        <v>191</v>
      </c>
      <c r="ED27" s="26" t="s">
        <v>191</v>
      </c>
      <c r="EE27" s="26" t="s">
        <v>191</v>
      </c>
      <c r="EF27" s="26" t="s">
        <v>191</v>
      </c>
      <c r="EG27" s="26" t="s">
        <v>191</v>
      </c>
      <c r="EH27" s="26" t="s">
        <v>191</v>
      </c>
      <c r="EI27" s="26" t="s">
        <v>191</v>
      </c>
      <c r="EJ27" s="26" t="s">
        <v>191</v>
      </c>
      <c r="EK27" s="26" t="s">
        <v>191</v>
      </c>
      <c r="EL27" s="26" t="s">
        <v>191</v>
      </c>
      <c r="EM27" s="26" t="s">
        <v>191</v>
      </c>
      <c r="EN27" s="26" t="s">
        <v>191</v>
      </c>
      <c r="EO27" s="26" t="s">
        <v>191</v>
      </c>
      <c r="EP27" s="26" t="s">
        <v>191</v>
      </c>
      <c r="EQ27" s="26" t="s">
        <v>191</v>
      </c>
      <c r="ER27" s="26" t="s">
        <v>191</v>
      </c>
      <c r="ES27" s="26" t="s">
        <v>191</v>
      </c>
      <c r="ET27" s="26" t="s">
        <v>191</v>
      </c>
      <c r="EU27" s="26" t="s">
        <v>191</v>
      </c>
      <c r="EV27" s="26" t="s">
        <v>191</v>
      </c>
      <c r="EW27" s="26" t="s">
        <v>191</v>
      </c>
      <c r="EX27" s="26" t="s">
        <v>191</v>
      </c>
      <c r="EY27" s="26" t="s">
        <v>191</v>
      </c>
      <c r="EZ27" s="26" t="s">
        <v>191</v>
      </c>
      <c r="FA27" s="26" t="s">
        <v>191</v>
      </c>
      <c r="FB27" s="26" t="s">
        <v>191</v>
      </c>
      <c r="FC27" s="26" t="s">
        <v>191</v>
      </c>
      <c r="FD27" s="26" t="s">
        <v>191</v>
      </c>
      <c r="FE27" s="26" t="s">
        <v>191</v>
      </c>
      <c r="FF27" s="26" t="s">
        <v>191</v>
      </c>
      <c r="FG27" s="26" t="s">
        <v>191</v>
      </c>
      <c r="FH27" s="26" t="s">
        <v>191</v>
      </c>
      <c r="FI27" s="26" t="s">
        <v>191</v>
      </c>
      <c r="FJ27" s="26" t="s">
        <v>191</v>
      </c>
      <c r="FK27" s="26" t="s">
        <v>191</v>
      </c>
      <c r="FL27" s="26" t="s">
        <v>191</v>
      </c>
      <c r="FM27" s="26" t="s">
        <v>191</v>
      </c>
      <c r="FN27" s="26" t="s">
        <v>191</v>
      </c>
      <c r="FO27" s="26" t="s">
        <v>191</v>
      </c>
      <c r="FP27" s="26" t="s">
        <v>191</v>
      </c>
      <c r="FQ27" s="26" t="s">
        <v>191</v>
      </c>
      <c r="FR27" s="26" t="s">
        <v>191</v>
      </c>
      <c r="FS27" s="26" t="s">
        <v>191</v>
      </c>
      <c r="FT27" s="26" t="s">
        <v>191</v>
      </c>
      <c r="FU27" s="26" t="s">
        <v>191</v>
      </c>
      <c r="FV27" s="26" t="s">
        <v>191</v>
      </c>
      <c r="FW27" s="26" t="s">
        <v>191</v>
      </c>
      <c r="FX27" s="26" t="s">
        <v>191</v>
      </c>
      <c r="FY27" s="26" t="s">
        <v>191</v>
      </c>
      <c r="FZ27" s="26" t="s">
        <v>191</v>
      </c>
      <c r="GA27" s="26" t="s">
        <v>191</v>
      </c>
      <c r="GB27" s="26" t="s">
        <v>191</v>
      </c>
      <c r="GC27" s="26" t="s">
        <v>191</v>
      </c>
      <c r="GD27" s="26" t="s">
        <v>191</v>
      </c>
    </row>
    <row r="28" spans="1:186" s="41" customFormat="1">
      <c r="A28" s="60"/>
      <c r="B28" s="458"/>
      <c r="C28" s="458" t="s">
        <v>84</v>
      </c>
      <c r="D28" s="458" t="s">
        <v>76</v>
      </c>
      <c r="E28" s="458" t="s">
        <v>68</v>
      </c>
      <c r="F28" s="458" t="s">
        <v>79</v>
      </c>
      <c r="G28" s="26">
        <v>27.46</v>
      </c>
      <c r="H28" s="26">
        <v>27.83</v>
      </c>
      <c r="I28" s="26">
        <v>25.84</v>
      </c>
      <c r="J28" s="26">
        <v>24.08</v>
      </c>
      <c r="K28" s="26">
        <v>22.75</v>
      </c>
      <c r="L28" s="26">
        <v>23.03</v>
      </c>
      <c r="M28" s="26">
        <v>25.04</v>
      </c>
      <c r="N28" s="26">
        <v>24.54</v>
      </c>
      <c r="O28" s="26">
        <v>22.1</v>
      </c>
      <c r="P28" s="26">
        <v>22.99</v>
      </c>
      <c r="Q28" s="26">
        <v>23.23</v>
      </c>
      <c r="R28" s="26">
        <v>24.13</v>
      </c>
      <c r="S28" s="26">
        <v>27.38</v>
      </c>
      <c r="T28" s="26">
        <v>27.75</v>
      </c>
      <c r="U28" s="26">
        <v>24.38</v>
      </c>
      <c r="V28" s="26">
        <v>23.8</v>
      </c>
      <c r="W28" s="26">
        <v>22.65</v>
      </c>
      <c r="X28" s="26">
        <v>23.97</v>
      </c>
      <c r="Y28" s="26">
        <v>25.51</v>
      </c>
      <c r="Z28" s="26">
        <v>25.02</v>
      </c>
      <c r="AA28" s="26">
        <v>21.93</v>
      </c>
      <c r="AB28" s="26">
        <v>22.95</v>
      </c>
      <c r="AC28" s="26">
        <v>23.73</v>
      </c>
      <c r="AD28" s="26">
        <v>23.86</v>
      </c>
      <c r="AE28" s="26">
        <v>28.32</v>
      </c>
      <c r="AF28" s="26">
        <v>28.7</v>
      </c>
      <c r="AG28" s="26">
        <v>25.44</v>
      </c>
      <c r="AH28" s="26">
        <v>24.84</v>
      </c>
      <c r="AI28" s="26">
        <v>24.03</v>
      </c>
      <c r="AJ28" s="26">
        <v>25.34</v>
      </c>
      <c r="AK28" s="26">
        <v>26.81</v>
      </c>
      <c r="AL28" s="26">
        <v>26.29</v>
      </c>
      <c r="AM28" s="26">
        <v>23.21</v>
      </c>
      <c r="AN28" s="26">
        <v>24.22</v>
      </c>
      <c r="AO28" s="26">
        <v>25.03</v>
      </c>
      <c r="AP28" s="26">
        <v>24.88</v>
      </c>
      <c r="AQ28" s="26">
        <v>30.42</v>
      </c>
      <c r="AR28" s="26">
        <v>30.83</v>
      </c>
      <c r="AS28" s="26">
        <v>27.01</v>
      </c>
      <c r="AT28" s="26">
        <v>26.36</v>
      </c>
      <c r="AU28" s="26">
        <v>25.41</v>
      </c>
      <c r="AV28" s="26">
        <v>26.73</v>
      </c>
      <c r="AW28" s="26">
        <v>29.01</v>
      </c>
      <c r="AX28" s="26">
        <v>28.44</v>
      </c>
      <c r="AY28" s="26">
        <v>25.1</v>
      </c>
      <c r="AZ28" s="26">
        <v>25.94</v>
      </c>
      <c r="BA28" s="26">
        <v>26.83</v>
      </c>
      <c r="BB28" s="26">
        <v>26.83</v>
      </c>
      <c r="BC28" s="26">
        <v>31.79</v>
      </c>
      <c r="BD28" s="26">
        <v>32.21</v>
      </c>
      <c r="BE28" s="26">
        <v>28.4</v>
      </c>
      <c r="BF28" s="26">
        <v>27.69</v>
      </c>
      <c r="BG28" s="26">
        <v>25.9</v>
      </c>
      <c r="BH28" s="26">
        <v>27.53</v>
      </c>
      <c r="BI28" s="26">
        <v>29.43</v>
      </c>
      <c r="BJ28" s="26">
        <v>28.85</v>
      </c>
      <c r="BK28" s="26">
        <v>25.31</v>
      </c>
      <c r="BL28" s="26">
        <v>26.47</v>
      </c>
      <c r="BM28" s="26">
        <v>27.43</v>
      </c>
      <c r="BN28" s="26">
        <v>28.45</v>
      </c>
      <c r="BO28" s="26">
        <v>33.090000000000003</v>
      </c>
      <c r="BP28" s="26">
        <v>33.82</v>
      </c>
      <c r="BQ28" s="26">
        <v>30.39</v>
      </c>
      <c r="BR28" s="26">
        <v>30.05</v>
      </c>
      <c r="BS28" s="26">
        <v>28.9</v>
      </c>
      <c r="BT28" s="26">
        <v>31.22</v>
      </c>
      <c r="BU28" s="26">
        <v>34.700000000000003</v>
      </c>
      <c r="BV28" s="26">
        <v>34.64</v>
      </c>
      <c r="BW28" s="26">
        <v>30.78</v>
      </c>
      <c r="BX28" s="26">
        <v>30.85</v>
      </c>
      <c r="BY28" s="26">
        <v>32.729999999999997</v>
      </c>
      <c r="BZ28" s="26">
        <v>34.74</v>
      </c>
      <c r="CA28" s="26">
        <v>37.67</v>
      </c>
      <c r="CB28" s="26">
        <v>38.700000000000003</v>
      </c>
      <c r="CC28" s="26">
        <v>36.15</v>
      </c>
      <c r="CD28" s="26">
        <v>35.47</v>
      </c>
      <c r="CE28" s="26">
        <v>33.86</v>
      </c>
      <c r="CF28" s="26">
        <v>36.799999999999997</v>
      </c>
      <c r="CG28" s="26">
        <v>44.1</v>
      </c>
      <c r="CH28" s="26">
        <v>43.8</v>
      </c>
      <c r="CI28" s="26">
        <v>37.04</v>
      </c>
      <c r="CJ28" s="26">
        <v>36.74</v>
      </c>
      <c r="CK28" s="26">
        <v>39.56</v>
      </c>
      <c r="CL28" s="26">
        <v>41.8</v>
      </c>
      <c r="CM28" s="26">
        <v>42.86</v>
      </c>
      <c r="CN28" s="26">
        <v>43.51</v>
      </c>
      <c r="CO28" s="26">
        <v>41.3</v>
      </c>
      <c r="CP28" s="26">
        <v>40.06</v>
      </c>
      <c r="CQ28" s="26">
        <v>38.79</v>
      </c>
      <c r="CR28" s="26">
        <v>42.22</v>
      </c>
      <c r="CS28" s="26">
        <v>50.5</v>
      </c>
      <c r="CT28" s="26">
        <v>49.08</v>
      </c>
      <c r="CU28" s="26">
        <v>40.26</v>
      </c>
      <c r="CV28" s="26">
        <v>39.76</v>
      </c>
      <c r="CW28" s="26">
        <v>41.48</v>
      </c>
      <c r="CX28" s="26">
        <v>43.62</v>
      </c>
      <c r="CY28" s="26">
        <v>45.41</v>
      </c>
      <c r="CZ28" s="26">
        <v>45.43</v>
      </c>
      <c r="DA28" s="26">
        <v>43.04</v>
      </c>
      <c r="DB28" s="26">
        <v>42.5</v>
      </c>
      <c r="DC28" s="26">
        <v>40.450000000000003</v>
      </c>
      <c r="DD28" s="26">
        <v>44.24</v>
      </c>
      <c r="DE28" s="26">
        <v>53.02</v>
      </c>
      <c r="DF28" s="26">
        <v>50.53</v>
      </c>
      <c r="DG28" s="26">
        <v>41.01</v>
      </c>
      <c r="DH28" s="26">
        <v>41.02</v>
      </c>
      <c r="DI28" s="26">
        <v>43.32</v>
      </c>
      <c r="DJ28" s="26">
        <v>45.11</v>
      </c>
      <c r="DK28" s="26">
        <v>46.52</v>
      </c>
      <c r="DL28" s="26">
        <v>46.41</v>
      </c>
      <c r="DM28" s="26">
        <v>44.25</v>
      </c>
      <c r="DN28" s="26">
        <v>43.43</v>
      </c>
      <c r="DO28" s="26">
        <v>41.26</v>
      </c>
      <c r="DP28" s="26">
        <v>45.26</v>
      </c>
      <c r="DQ28" s="26">
        <v>53.82</v>
      </c>
      <c r="DR28" s="26">
        <v>50.12</v>
      </c>
      <c r="DS28" s="26">
        <v>42.06</v>
      </c>
      <c r="DT28" s="26">
        <v>42.65</v>
      </c>
      <c r="DU28" s="26">
        <v>44.74</v>
      </c>
      <c r="DV28" s="26">
        <v>46.98</v>
      </c>
      <c r="DW28" s="26">
        <v>47.82</v>
      </c>
      <c r="DX28" s="26">
        <v>47.32</v>
      </c>
      <c r="DY28" s="26">
        <v>45.53</v>
      </c>
      <c r="DZ28" s="26">
        <v>45.11</v>
      </c>
      <c r="EA28" s="26">
        <v>42.81</v>
      </c>
      <c r="EB28" s="26">
        <v>45.84</v>
      </c>
      <c r="EC28" s="26">
        <v>53.67</v>
      </c>
      <c r="ED28" s="26">
        <v>50.38</v>
      </c>
      <c r="EE28" s="26">
        <v>43.52</v>
      </c>
      <c r="EF28" s="26">
        <v>42.87</v>
      </c>
      <c r="EG28" s="26">
        <v>44.97</v>
      </c>
      <c r="EH28" s="26">
        <v>47.66</v>
      </c>
      <c r="EI28" s="26">
        <v>48.14</v>
      </c>
      <c r="EJ28" s="26">
        <v>48.28</v>
      </c>
      <c r="EK28" s="26">
        <v>46.67</v>
      </c>
      <c r="EL28" s="26">
        <v>45.82</v>
      </c>
      <c r="EM28" s="26">
        <v>44.05</v>
      </c>
      <c r="EN28" s="26">
        <v>46.04</v>
      </c>
      <c r="EO28" s="26">
        <v>54.41</v>
      </c>
      <c r="EP28" s="26">
        <v>53.42</v>
      </c>
      <c r="EQ28" s="26">
        <v>44.9</v>
      </c>
      <c r="ER28" s="26">
        <v>44.28</v>
      </c>
      <c r="ES28" s="26">
        <v>46.1</v>
      </c>
      <c r="ET28" s="26">
        <v>49.11</v>
      </c>
      <c r="EU28" s="26">
        <v>50.41</v>
      </c>
      <c r="EV28" s="26">
        <v>50.25</v>
      </c>
      <c r="EW28" s="26">
        <v>48.3</v>
      </c>
      <c r="EX28" s="26">
        <v>47.47</v>
      </c>
      <c r="EY28" s="26">
        <v>46.32</v>
      </c>
      <c r="EZ28" s="26">
        <v>48.28</v>
      </c>
      <c r="FA28" s="26">
        <v>56.4</v>
      </c>
      <c r="FB28" s="26">
        <v>55.15</v>
      </c>
      <c r="FC28" s="26">
        <v>46.34</v>
      </c>
      <c r="FD28" s="26">
        <v>46.55</v>
      </c>
      <c r="FE28" s="26">
        <v>48.26</v>
      </c>
      <c r="FF28" s="26">
        <v>51.16</v>
      </c>
      <c r="FG28" s="26">
        <v>53.69</v>
      </c>
      <c r="FH28" s="26">
        <v>53.69</v>
      </c>
      <c r="FI28" s="26">
        <v>52.27</v>
      </c>
      <c r="FJ28" s="26">
        <v>51.31</v>
      </c>
      <c r="FK28" s="26">
        <v>50.02</v>
      </c>
      <c r="FL28" s="26">
        <v>52.32</v>
      </c>
      <c r="FM28" s="26">
        <v>60.02</v>
      </c>
      <c r="FN28" s="26">
        <v>59.03</v>
      </c>
      <c r="FO28" s="26">
        <v>50.28</v>
      </c>
      <c r="FP28" s="26">
        <v>50.93</v>
      </c>
      <c r="FQ28" s="26">
        <v>52.02</v>
      </c>
      <c r="FR28" s="26">
        <v>55.08</v>
      </c>
      <c r="FS28" s="26">
        <v>56.91</v>
      </c>
      <c r="FT28" s="26">
        <v>56.79</v>
      </c>
      <c r="FU28" s="26">
        <v>55.42</v>
      </c>
      <c r="FV28" s="26">
        <v>53.77</v>
      </c>
      <c r="FW28" s="26">
        <v>52.69</v>
      </c>
      <c r="FX28" s="26">
        <v>55.34</v>
      </c>
      <c r="FY28" s="26">
        <v>63.05</v>
      </c>
      <c r="FZ28" s="26">
        <v>61.08</v>
      </c>
      <c r="GA28" s="26">
        <v>52.49</v>
      </c>
      <c r="GB28" s="26">
        <v>53.48</v>
      </c>
      <c r="GC28" s="26">
        <v>54.95</v>
      </c>
      <c r="GD28" s="26">
        <v>58.14</v>
      </c>
    </row>
    <row r="29" spans="1:186" s="41" customFormat="1">
      <c r="A29" s="60"/>
      <c r="B29" s="458"/>
      <c r="C29" s="458"/>
      <c r="D29" s="458"/>
      <c r="E29" s="458"/>
      <c r="F29" s="458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6"/>
      <c r="DT29" s="26"/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6"/>
      <c r="ES29" s="26"/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6"/>
      <c r="FF29" s="26"/>
      <c r="FG29" s="26"/>
      <c r="FH29" s="26"/>
      <c r="FI29" s="26"/>
      <c r="FJ29" s="26"/>
      <c r="FK29" s="26"/>
      <c r="FL29" s="26"/>
      <c r="FM29" s="26"/>
      <c r="FN29" s="26"/>
      <c r="FO29" s="26"/>
      <c r="FP29" s="26"/>
      <c r="FQ29" s="26"/>
      <c r="FR29" s="26"/>
      <c r="FS29" s="26"/>
      <c r="FT29" s="26"/>
      <c r="FU29" s="26"/>
      <c r="FV29" s="26"/>
      <c r="FW29" s="26"/>
      <c r="FX29" s="26"/>
      <c r="FY29" s="26"/>
      <c r="FZ29" s="26"/>
      <c r="GA29" s="26"/>
      <c r="GB29" s="26"/>
      <c r="GC29" s="26"/>
      <c r="GD29" s="26"/>
    </row>
    <row r="30" spans="1:186" s="41" customFormat="1">
      <c r="A30" s="60"/>
      <c r="B30" s="458"/>
      <c r="C30" s="458" t="s">
        <v>85</v>
      </c>
      <c r="D30" s="458" t="s">
        <v>76</v>
      </c>
      <c r="E30" s="458" t="s">
        <v>68</v>
      </c>
      <c r="F30" s="458" t="s">
        <v>77</v>
      </c>
      <c r="G30" s="26" t="s">
        <v>191</v>
      </c>
      <c r="H30" s="26" t="s">
        <v>191</v>
      </c>
      <c r="I30" s="26" t="s">
        <v>191</v>
      </c>
      <c r="J30" s="26" t="s">
        <v>191</v>
      </c>
      <c r="K30" s="26" t="s">
        <v>191</v>
      </c>
      <c r="L30" s="26" t="s">
        <v>191</v>
      </c>
      <c r="M30" s="26" t="s">
        <v>191</v>
      </c>
      <c r="N30" s="26" t="s">
        <v>191</v>
      </c>
      <c r="O30" s="26" t="s">
        <v>191</v>
      </c>
      <c r="P30" s="26" t="s">
        <v>191</v>
      </c>
      <c r="Q30" s="26" t="s">
        <v>191</v>
      </c>
      <c r="R30" s="26" t="s">
        <v>191</v>
      </c>
      <c r="S30" s="26" t="s">
        <v>191</v>
      </c>
      <c r="T30" s="26" t="s">
        <v>191</v>
      </c>
      <c r="U30" s="26" t="s">
        <v>191</v>
      </c>
      <c r="V30" s="26" t="s">
        <v>191</v>
      </c>
      <c r="W30" s="26" t="s">
        <v>191</v>
      </c>
      <c r="X30" s="26" t="s">
        <v>191</v>
      </c>
      <c r="Y30" s="26" t="s">
        <v>191</v>
      </c>
      <c r="Z30" s="26" t="s">
        <v>191</v>
      </c>
      <c r="AA30" s="26" t="s">
        <v>191</v>
      </c>
      <c r="AB30" s="26" t="s">
        <v>191</v>
      </c>
      <c r="AC30" s="26" t="s">
        <v>191</v>
      </c>
      <c r="AD30" s="26" t="s">
        <v>191</v>
      </c>
      <c r="AE30" s="26" t="s">
        <v>191</v>
      </c>
      <c r="AF30" s="26" t="s">
        <v>191</v>
      </c>
      <c r="AG30" s="26" t="s">
        <v>191</v>
      </c>
      <c r="AH30" s="26" t="s">
        <v>191</v>
      </c>
      <c r="AI30" s="26" t="s">
        <v>191</v>
      </c>
      <c r="AJ30" s="26" t="s">
        <v>191</v>
      </c>
      <c r="AK30" s="26" t="s">
        <v>191</v>
      </c>
      <c r="AL30" s="26" t="s">
        <v>191</v>
      </c>
      <c r="AM30" s="26" t="s">
        <v>191</v>
      </c>
      <c r="AN30" s="26" t="s">
        <v>191</v>
      </c>
      <c r="AO30" s="26" t="s">
        <v>191</v>
      </c>
      <c r="AP30" s="26" t="s">
        <v>191</v>
      </c>
      <c r="AQ30" s="26" t="s">
        <v>191</v>
      </c>
      <c r="AR30" s="26" t="s">
        <v>191</v>
      </c>
      <c r="AS30" s="26" t="s">
        <v>191</v>
      </c>
      <c r="AT30" s="26" t="s">
        <v>191</v>
      </c>
      <c r="AU30" s="26" t="s">
        <v>191</v>
      </c>
      <c r="AV30" s="26" t="s">
        <v>191</v>
      </c>
      <c r="AW30" s="26" t="s">
        <v>191</v>
      </c>
      <c r="AX30" s="26" t="s">
        <v>191</v>
      </c>
      <c r="AY30" s="26" t="s">
        <v>191</v>
      </c>
      <c r="AZ30" s="26" t="s">
        <v>191</v>
      </c>
      <c r="BA30" s="26" t="s">
        <v>191</v>
      </c>
      <c r="BB30" s="26" t="s">
        <v>191</v>
      </c>
      <c r="BC30" s="26" t="s">
        <v>191</v>
      </c>
      <c r="BD30" s="26" t="s">
        <v>191</v>
      </c>
      <c r="BE30" s="26" t="s">
        <v>191</v>
      </c>
      <c r="BF30" s="26" t="s">
        <v>191</v>
      </c>
      <c r="BG30" s="26" t="s">
        <v>191</v>
      </c>
      <c r="BH30" s="26" t="s">
        <v>191</v>
      </c>
      <c r="BI30" s="26" t="s">
        <v>191</v>
      </c>
      <c r="BJ30" s="26" t="s">
        <v>191</v>
      </c>
      <c r="BK30" s="26" t="s">
        <v>191</v>
      </c>
      <c r="BL30" s="26" t="s">
        <v>191</v>
      </c>
      <c r="BM30" s="26" t="s">
        <v>191</v>
      </c>
      <c r="BN30" s="26" t="s">
        <v>191</v>
      </c>
      <c r="BO30" s="26" t="s">
        <v>191</v>
      </c>
      <c r="BP30" s="26" t="s">
        <v>191</v>
      </c>
      <c r="BQ30" s="26" t="s">
        <v>191</v>
      </c>
      <c r="BR30" s="26" t="s">
        <v>191</v>
      </c>
      <c r="BS30" s="26" t="s">
        <v>191</v>
      </c>
      <c r="BT30" s="26" t="s">
        <v>191</v>
      </c>
      <c r="BU30" s="26" t="s">
        <v>191</v>
      </c>
      <c r="BV30" s="26" t="s">
        <v>191</v>
      </c>
      <c r="BW30" s="26" t="s">
        <v>191</v>
      </c>
      <c r="BX30" s="26" t="s">
        <v>191</v>
      </c>
      <c r="BY30" s="26" t="s">
        <v>191</v>
      </c>
      <c r="BZ30" s="26" t="s">
        <v>191</v>
      </c>
      <c r="CA30" s="26" t="s">
        <v>191</v>
      </c>
      <c r="CB30" s="26" t="s">
        <v>191</v>
      </c>
      <c r="CC30" s="26" t="s">
        <v>191</v>
      </c>
      <c r="CD30" s="26" t="s">
        <v>191</v>
      </c>
      <c r="CE30" s="26" t="s">
        <v>191</v>
      </c>
      <c r="CF30" s="26" t="s">
        <v>191</v>
      </c>
      <c r="CG30" s="26" t="s">
        <v>191</v>
      </c>
      <c r="CH30" s="26" t="s">
        <v>191</v>
      </c>
      <c r="CI30" s="26" t="s">
        <v>191</v>
      </c>
      <c r="CJ30" s="26" t="s">
        <v>191</v>
      </c>
      <c r="CK30" s="26" t="s">
        <v>191</v>
      </c>
      <c r="CL30" s="26" t="s">
        <v>191</v>
      </c>
      <c r="CM30" s="26" t="s">
        <v>191</v>
      </c>
      <c r="CN30" s="26" t="s">
        <v>191</v>
      </c>
      <c r="CO30" s="26" t="s">
        <v>191</v>
      </c>
      <c r="CP30" s="26" t="s">
        <v>191</v>
      </c>
      <c r="CQ30" s="26" t="s">
        <v>191</v>
      </c>
      <c r="CR30" s="26" t="s">
        <v>191</v>
      </c>
      <c r="CS30" s="26" t="s">
        <v>191</v>
      </c>
      <c r="CT30" s="26" t="s">
        <v>191</v>
      </c>
      <c r="CU30" s="26" t="s">
        <v>191</v>
      </c>
      <c r="CV30" s="26" t="s">
        <v>191</v>
      </c>
      <c r="CW30" s="26" t="s">
        <v>191</v>
      </c>
      <c r="CX30" s="26" t="s">
        <v>191</v>
      </c>
      <c r="CY30" s="26" t="s">
        <v>191</v>
      </c>
      <c r="CZ30" s="26" t="s">
        <v>191</v>
      </c>
      <c r="DA30" s="26" t="s">
        <v>191</v>
      </c>
      <c r="DB30" s="26" t="s">
        <v>191</v>
      </c>
      <c r="DC30" s="26" t="s">
        <v>191</v>
      </c>
      <c r="DD30" s="26" t="s">
        <v>191</v>
      </c>
      <c r="DE30" s="26" t="s">
        <v>191</v>
      </c>
      <c r="DF30" s="26" t="s">
        <v>191</v>
      </c>
      <c r="DG30" s="26" t="s">
        <v>191</v>
      </c>
      <c r="DH30" s="26" t="s">
        <v>191</v>
      </c>
      <c r="DI30" s="26" t="s">
        <v>191</v>
      </c>
      <c r="DJ30" s="26" t="s">
        <v>191</v>
      </c>
      <c r="DK30" s="26" t="s">
        <v>191</v>
      </c>
      <c r="DL30" s="26" t="s">
        <v>191</v>
      </c>
      <c r="DM30" s="26" t="s">
        <v>191</v>
      </c>
      <c r="DN30" s="26" t="s">
        <v>191</v>
      </c>
      <c r="DO30" s="26" t="s">
        <v>191</v>
      </c>
      <c r="DP30" s="26" t="s">
        <v>191</v>
      </c>
      <c r="DQ30" s="26" t="s">
        <v>191</v>
      </c>
      <c r="DR30" s="26" t="s">
        <v>191</v>
      </c>
      <c r="DS30" s="26" t="s">
        <v>191</v>
      </c>
      <c r="DT30" s="26" t="s">
        <v>191</v>
      </c>
      <c r="DU30" s="26" t="s">
        <v>191</v>
      </c>
      <c r="DV30" s="26" t="s">
        <v>191</v>
      </c>
      <c r="DW30" s="26" t="s">
        <v>191</v>
      </c>
      <c r="DX30" s="26" t="s">
        <v>191</v>
      </c>
      <c r="DY30" s="26" t="s">
        <v>191</v>
      </c>
      <c r="DZ30" s="26" t="s">
        <v>191</v>
      </c>
      <c r="EA30" s="26" t="s">
        <v>191</v>
      </c>
      <c r="EB30" s="26" t="s">
        <v>191</v>
      </c>
      <c r="EC30" s="26" t="s">
        <v>191</v>
      </c>
      <c r="ED30" s="26" t="s">
        <v>191</v>
      </c>
      <c r="EE30" s="26" t="s">
        <v>191</v>
      </c>
      <c r="EF30" s="26" t="s">
        <v>191</v>
      </c>
      <c r="EG30" s="26" t="s">
        <v>191</v>
      </c>
      <c r="EH30" s="26" t="s">
        <v>191</v>
      </c>
      <c r="EI30" s="26" t="s">
        <v>191</v>
      </c>
      <c r="EJ30" s="26" t="s">
        <v>191</v>
      </c>
      <c r="EK30" s="26" t="s">
        <v>191</v>
      </c>
      <c r="EL30" s="26" t="s">
        <v>191</v>
      </c>
      <c r="EM30" s="26" t="s">
        <v>191</v>
      </c>
      <c r="EN30" s="26" t="s">
        <v>191</v>
      </c>
      <c r="EO30" s="26" t="s">
        <v>191</v>
      </c>
      <c r="EP30" s="26" t="s">
        <v>191</v>
      </c>
      <c r="EQ30" s="26" t="s">
        <v>191</v>
      </c>
      <c r="ER30" s="26" t="s">
        <v>191</v>
      </c>
      <c r="ES30" s="26" t="s">
        <v>191</v>
      </c>
      <c r="ET30" s="26" t="s">
        <v>191</v>
      </c>
      <c r="EU30" s="26" t="s">
        <v>191</v>
      </c>
      <c r="EV30" s="26" t="s">
        <v>191</v>
      </c>
      <c r="EW30" s="26" t="s">
        <v>191</v>
      </c>
      <c r="EX30" s="26" t="s">
        <v>191</v>
      </c>
      <c r="EY30" s="26" t="s">
        <v>191</v>
      </c>
      <c r="EZ30" s="26" t="s">
        <v>191</v>
      </c>
      <c r="FA30" s="26" t="s">
        <v>191</v>
      </c>
      <c r="FB30" s="26" t="s">
        <v>191</v>
      </c>
      <c r="FC30" s="26" t="s">
        <v>191</v>
      </c>
      <c r="FD30" s="26" t="s">
        <v>191</v>
      </c>
      <c r="FE30" s="26" t="s">
        <v>191</v>
      </c>
      <c r="FF30" s="26" t="s">
        <v>191</v>
      </c>
      <c r="FG30" s="26" t="s">
        <v>191</v>
      </c>
      <c r="FH30" s="26" t="s">
        <v>191</v>
      </c>
      <c r="FI30" s="26" t="s">
        <v>191</v>
      </c>
      <c r="FJ30" s="26" t="s">
        <v>191</v>
      </c>
      <c r="FK30" s="26" t="s">
        <v>191</v>
      </c>
      <c r="FL30" s="26" t="s">
        <v>191</v>
      </c>
      <c r="FM30" s="26" t="s">
        <v>191</v>
      </c>
      <c r="FN30" s="26" t="s">
        <v>191</v>
      </c>
      <c r="FO30" s="26" t="s">
        <v>191</v>
      </c>
      <c r="FP30" s="26" t="s">
        <v>191</v>
      </c>
      <c r="FQ30" s="26" t="s">
        <v>191</v>
      </c>
      <c r="FR30" s="26" t="s">
        <v>191</v>
      </c>
      <c r="FS30" s="26" t="s">
        <v>191</v>
      </c>
      <c r="FT30" s="26" t="s">
        <v>191</v>
      </c>
      <c r="FU30" s="26" t="s">
        <v>191</v>
      </c>
      <c r="FV30" s="26" t="s">
        <v>191</v>
      </c>
      <c r="FW30" s="26" t="s">
        <v>191</v>
      </c>
      <c r="FX30" s="26" t="s">
        <v>191</v>
      </c>
      <c r="FY30" s="26" t="s">
        <v>191</v>
      </c>
      <c r="FZ30" s="26" t="s">
        <v>191</v>
      </c>
      <c r="GA30" s="26" t="s">
        <v>191</v>
      </c>
      <c r="GB30" s="26" t="s">
        <v>191</v>
      </c>
      <c r="GC30" s="26" t="s">
        <v>191</v>
      </c>
      <c r="GD30" s="26" t="s">
        <v>191</v>
      </c>
    </row>
    <row r="31" spans="1:186" s="41" customFormat="1">
      <c r="A31" s="60"/>
      <c r="B31" s="458"/>
      <c r="C31" s="458" t="s">
        <v>85</v>
      </c>
      <c r="D31" s="458" t="s">
        <v>76</v>
      </c>
      <c r="E31" s="458" t="s">
        <v>68</v>
      </c>
      <c r="F31" s="458" t="s">
        <v>78</v>
      </c>
      <c r="G31" s="26" t="s">
        <v>191</v>
      </c>
      <c r="H31" s="26" t="s">
        <v>191</v>
      </c>
      <c r="I31" s="26" t="s">
        <v>191</v>
      </c>
      <c r="J31" s="26" t="s">
        <v>191</v>
      </c>
      <c r="K31" s="26" t="s">
        <v>191</v>
      </c>
      <c r="L31" s="26" t="s">
        <v>191</v>
      </c>
      <c r="M31" s="26" t="s">
        <v>191</v>
      </c>
      <c r="N31" s="26" t="s">
        <v>191</v>
      </c>
      <c r="O31" s="26" t="s">
        <v>191</v>
      </c>
      <c r="P31" s="26" t="s">
        <v>191</v>
      </c>
      <c r="Q31" s="26" t="s">
        <v>191</v>
      </c>
      <c r="R31" s="26" t="s">
        <v>191</v>
      </c>
      <c r="S31" s="26" t="s">
        <v>191</v>
      </c>
      <c r="T31" s="26" t="s">
        <v>191</v>
      </c>
      <c r="U31" s="26" t="s">
        <v>191</v>
      </c>
      <c r="V31" s="26" t="s">
        <v>191</v>
      </c>
      <c r="W31" s="26" t="s">
        <v>191</v>
      </c>
      <c r="X31" s="26" t="s">
        <v>191</v>
      </c>
      <c r="Y31" s="26" t="s">
        <v>191</v>
      </c>
      <c r="Z31" s="26" t="s">
        <v>191</v>
      </c>
      <c r="AA31" s="26" t="s">
        <v>191</v>
      </c>
      <c r="AB31" s="26" t="s">
        <v>191</v>
      </c>
      <c r="AC31" s="26" t="s">
        <v>191</v>
      </c>
      <c r="AD31" s="26" t="s">
        <v>191</v>
      </c>
      <c r="AE31" s="26" t="s">
        <v>191</v>
      </c>
      <c r="AF31" s="26" t="s">
        <v>191</v>
      </c>
      <c r="AG31" s="26" t="s">
        <v>191</v>
      </c>
      <c r="AH31" s="26" t="s">
        <v>191</v>
      </c>
      <c r="AI31" s="26" t="s">
        <v>191</v>
      </c>
      <c r="AJ31" s="26" t="s">
        <v>191</v>
      </c>
      <c r="AK31" s="26" t="s">
        <v>191</v>
      </c>
      <c r="AL31" s="26" t="s">
        <v>191</v>
      </c>
      <c r="AM31" s="26" t="s">
        <v>191</v>
      </c>
      <c r="AN31" s="26" t="s">
        <v>191</v>
      </c>
      <c r="AO31" s="26" t="s">
        <v>191</v>
      </c>
      <c r="AP31" s="26" t="s">
        <v>191</v>
      </c>
      <c r="AQ31" s="26" t="s">
        <v>191</v>
      </c>
      <c r="AR31" s="26" t="s">
        <v>191</v>
      </c>
      <c r="AS31" s="26" t="s">
        <v>191</v>
      </c>
      <c r="AT31" s="26" t="s">
        <v>191</v>
      </c>
      <c r="AU31" s="26" t="s">
        <v>191</v>
      </c>
      <c r="AV31" s="26" t="s">
        <v>191</v>
      </c>
      <c r="AW31" s="26" t="s">
        <v>191</v>
      </c>
      <c r="AX31" s="26" t="s">
        <v>191</v>
      </c>
      <c r="AY31" s="26" t="s">
        <v>191</v>
      </c>
      <c r="AZ31" s="26" t="s">
        <v>191</v>
      </c>
      <c r="BA31" s="26" t="s">
        <v>191</v>
      </c>
      <c r="BB31" s="26" t="s">
        <v>191</v>
      </c>
      <c r="BC31" s="26" t="s">
        <v>191</v>
      </c>
      <c r="BD31" s="26" t="s">
        <v>191</v>
      </c>
      <c r="BE31" s="26" t="s">
        <v>191</v>
      </c>
      <c r="BF31" s="26" t="s">
        <v>191</v>
      </c>
      <c r="BG31" s="26" t="s">
        <v>191</v>
      </c>
      <c r="BH31" s="26" t="s">
        <v>191</v>
      </c>
      <c r="BI31" s="26" t="s">
        <v>191</v>
      </c>
      <c r="BJ31" s="26" t="s">
        <v>191</v>
      </c>
      <c r="BK31" s="26" t="s">
        <v>191</v>
      </c>
      <c r="BL31" s="26" t="s">
        <v>191</v>
      </c>
      <c r="BM31" s="26" t="s">
        <v>191</v>
      </c>
      <c r="BN31" s="26" t="s">
        <v>191</v>
      </c>
      <c r="BO31" s="26" t="s">
        <v>191</v>
      </c>
      <c r="BP31" s="26" t="s">
        <v>191</v>
      </c>
      <c r="BQ31" s="26" t="s">
        <v>191</v>
      </c>
      <c r="BR31" s="26" t="s">
        <v>191</v>
      </c>
      <c r="BS31" s="26" t="s">
        <v>191</v>
      </c>
      <c r="BT31" s="26" t="s">
        <v>191</v>
      </c>
      <c r="BU31" s="26" t="s">
        <v>191</v>
      </c>
      <c r="BV31" s="26" t="s">
        <v>191</v>
      </c>
      <c r="BW31" s="26" t="s">
        <v>191</v>
      </c>
      <c r="BX31" s="26" t="s">
        <v>191</v>
      </c>
      <c r="BY31" s="26" t="s">
        <v>191</v>
      </c>
      <c r="BZ31" s="26" t="s">
        <v>191</v>
      </c>
      <c r="CA31" s="26" t="s">
        <v>191</v>
      </c>
      <c r="CB31" s="26" t="s">
        <v>191</v>
      </c>
      <c r="CC31" s="26" t="s">
        <v>191</v>
      </c>
      <c r="CD31" s="26" t="s">
        <v>191</v>
      </c>
      <c r="CE31" s="26" t="s">
        <v>191</v>
      </c>
      <c r="CF31" s="26" t="s">
        <v>191</v>
      </c>
      <c r="CG31" s="26" t="s">
        <v>191</v>
      </c>
      <c r="CH31" s="26" t="s">
        <v>191</v>
      </c>
      <c r="CI31" s="26" t="s">
        <v>191</v>
      </c>
      <c r="CJ31" s="26" t="s">
        <v>191</v>
      </c>
      <c r="CK31" s="26" t="s">
        <v>191</v>
      </c>
      <c r="CL31" s="26" t="s">
        <v>191</v>
      </c>
      <c r="CM31" s="26" t="s">
        <v>191</v>
      </c>
      <c r="CN31" s="26" t="s">
        <v>191</v>
      </c>
      <c r="CO31" s="26" t="s">
        <v>191</v>
      </c>
      <c r="CP31" s="26" t="s">
        <v>191</v>
      </c>
      <c r="CQ31" s="26" t="s">
        <v>191</v>
      </c>
      <c r="CR31" s="26" t="s">
        <v>191</v>
      </c>
      <c r="CS31" s="26" t="s">
        <v>191</v>
      </c>
      <c r="CT31" s="26" t="s">
        <v>191</v>
      </c>
      <c r="CU31" s="26" t="s">
        <v>191</v>
      </c>
      <c r="CV31" s="26" t="s">
        <v>191</v>
      </c>
      <c r="CW31" s="26" t="s">
        <v>191</v>
      </c>
      <c r="CX31" s="26" t="s">
        <v>191</v>
      </c>
      <c r="CY31" s="26" t="s">
        <v>191</v>
      </c>
      <c r="CZ31" s="26" t="s">
        <v>191</v>
      </c>
      <c r="DA31" s="26" t="s">
        <v>191</v>
      </c>
      <c r="DB31" s="26" t="s">
        <v>191</v>
      </c>
      <c r="DC31" s="26" t="s">
        <v>191</v>
      </c>
      <c r="DD31" s="26" t="s">
        <v>191</v>
      </c>
      <c r="DE31" s="26" t="s">
        <v>191</v>
      </c>
      <c r="DF31" s="26" t="s">
        <v>191</v>
      </c>
      <c r="DG31" s="26" t="s">
        <v>191</v>
      </c>
      <c r="DH31" s="26" t="s">
        <v>191</v>
      </c>
      <c r="DI31" s="26" t="s">
        <v>191</v>
      </c>
      <c r="DJ31" s="26" t="s">
        <v>191</v>
      </c>
      <c r="DK31" s="26" t="s">
        <v>191</v>
      </c>
      <c r="DL31" s="26" t="s">
        <v>191</v>
      </c>
      <c r="DM31" s="26" t="s">
        <v>191</v>
      </c>
      <c r="DN31" s="26" t="s">
        <v>191</v>
      </c>
      <c r="DO31" s="26" t="s">
        <v>191</v>
      </c>
      <c r="DP31" s="26" t="s">
        <v>191</v>
      </c>
      <c r="DQ31" s="26" t="s">
        <v>191</v>
      </c>
      <c r="DR31" s="26" t="s">
        <v>191</v>
      </c>
      <c r="DS31" s="26" t="s">
        <v>191</v>
      </c>
      <c r="DT31" s="26" t="s">
        <v>191</v>
      </c>
      <c r="DU31" s="26" t="s">
        <v>191</v>
      </c>
      <c r="DV31" s="26" t="s">
        <v>191</v>
      </c>
      <c r="DW31" s="26" t="s">
        <v>191</v>
      </c>
      <c r="DX31" s="26" t="s">
        <v>191</v>
      </c>
      <c r="DY31" s="26" t="s">
        <v>191</v>
      </c>
      <c r="DZ31" s="26" t="s">
        <v>191</v>
      </c>
      <c r="EA31" s="26" t="s">
        <v>191</v>
      </c>
      <c r="EB31" s="26" t="s">
        <v>191</v>
      </c>
      <c r="EC31" s="26" t="s">
        <v>191</v>
      </c>
      <c r="ED31" s="26" t="s">
        <v>191</v>
      </c>
      <c r="EE31" s="26" t="s">
        <v>191</v>
      </c>
      <c r="EF31" s="26" t="s">
        <v>191</v>
      </c>
      <c r="EG31" s="26" t="s">
        <v>191</v>
      </c>
      <c r="EH31" s="26" t="s">
        <v>191</v>
      </c>
      <c r="EI31" s="26" t="s">
        <v>191</v>
      </c>
      <c r="EJ31" s="26" t="s">
        <v>191</v>
      </c>
      <c r="EK31" s="26" t="s">
        <v>191</v>
      </c>
      <c r="EL31" s="26" t="s">
        <v>191</v>
      </c>
      <c r="EM31" s="26" t="s">
        <v>191</v>
      </c>
      <c r="EN31" s="26" t="s">
        <v>191</v>
      </c>
      <c r="EO31" s="26" t="s">
        <v>191</v>
      </c>
      <c r="EP31" s="26" t="s">
        <v>191</v>
      </c>
      <c r="EQ31" s="26" t="s">
        <v>191</v>
      </c>
      <c r="ER31" s="26" t="s">
        <v>191</v>
      </c>
      <c r="ES31" s="26" t="s">
        <v>191</v>
      </c>
      <c r="ET31" s="26" t="s">
        <v>191</v>
      </c>
      <c r="EU31" s="26" t="s">
        <v>191</v>
      </c>
      <c r="EV31" s="26" t="s">
        <v>191</v>
      </c>
      <c r="EW31" s="26" t="s">
        <v>191</v>
      </c>
      <c r="EX31" s="26" t="s">
        <v>191</v>
      </c>
      <c r="EY31" s="26" t="s">
        <v>191</v>
      </c>
      <c r="EZ31" s="26" t="s">
        <v>191</v>
      </c>
      <c r="FA31" s="26" t="s">
        <v>191</v>
      </c>
      <c r="FB31" s="26" t="s">
        <v>191</v>
      </c>
      <c r="FC31" s="26" t="s">
        <v>191</v>
      </c>
      <c r="FD31" s="26" t="s">
        <v>191</v>
      </c>
      <c r="FE31" s="26" t="s">
        <v>191</v>
      </c>
      <c r="FF31" s="26" t="s">
        <v>191</v>
      </c>
      <c r="FG31" s="26" t="s">
        <v>191</v>
      </c>
      <c r="FH31" s="26" t="s">
        <v>191</v>
      </c>
      <c r="FI31" s="26" t="s">
        <v>191</v>
      </c>
      <c r="FJ31" s="26" t="s">
        <v>191</v>
      </c>
      <c r="FK31" s="26" t="s">
        <v>191</v>
      </c>
      <c r="FL31" s="26" t="s">
        <v>191</v>
      </c>
      <c r="FM31" s="26" t="s">
        <v>191</v>
      </c>
      <c r="FN31" s="26" t="s">
        <v>191</v>
      </c>
      <c r="FO31" s="26" t="s">
        <v>191</v>
      </c>
      <c r="FP31" s="26" t="s">
        <v>191</v>
      </c>
      <c r="FQ31" s="26" t="s">
        <v>191</v>
      </c>
      <c r="FR31" s="26" t="s">
        <v>191</v>
      </c>
      <c r="FS31" s="26" t="s">
        <v>191</v>
      </c>
      <c r="FT31" s="26" t="s">
        <v>191</v>
      </c>
      <c r="FU31" s="26" t="s">
        <v>191</v>
      </c>
      <c r="FV31" s="26" t="s">
        <v>191</v>
      </c>
      <c r="FW31" s="26" t="s">
        <v>191</v>
      </c>
      <c r="FX31" s="26" t="s">
        <v>191</v>
      </c>
      <c r="FY31" s="26" t="s">
        <v>191</v>
      </c>
      <c r="FZ31" s="26" t="s">
        <v>191</v>
      </c>
      <c r="GA31" s="26" t="s">
        <v>191</v>
      </c>
      <c r="GB31" s="26" t="s">
        <v>191</v>
      </c>
      <c r="GC31" s="26" t="s">
        <v>191</v>
      </c>
      <c r="GD31" s="26" t="s">
        <v>191</v>
      </c>
    </row>
    <row r="32" spans="1:186" s="41" customFormat="1">
      <c r="A32" s="60"/>
      <c r="B32" s="458"/>
      <c r="C32" s="458" t="s">
        <v>85</v>
      </c>
      <c r="D32" s="458" t="s">
        <v>76</v>
      </c>
      <c r="E32" s="458" t="s">
        <v>68</v>
      </c>
      <c r="F32" s="458" t="s">
        <v>79</v>
      </c>
      <c r="G32" s="26">
        <v>36.9</v>
      </c>
      <c r="H32" s="26">
        <v>33.950000000000003</v>
      </c>
      <c r="I32" s="26">
        <v>32.44</v>
      </c>
      <c r="J32" s="26">
        <v>33.29</v>
      </c>
      <c r="K32" s="26">
        <v>33.770000000000003</v>
      </c>
      <c r="L32" s="26">
        <v>36.07</v>
      </c>
      <c r="M32" s="26">
        <v>45.35</v>
      </c>
      <c r="N32" s="26">
        <v>40</v>
      </c>
      <c r="O32" s="26">
        <v>32.71</v>
      </c>
      <c r="P32" s="26">
        <v>30.28</v>
      </c>
      <c r="Q32" s="26">
        <v>30.81</v>
      </c>
      <c r="R32" s="26">
        <v>34.090000000000003</v>
      </c>
      <c r="S32" s="26">
        <v>38.479999999999997</v>
      </c>
      <c r="T32" s="26">
        <v>36.46</v>
      </c>
      <c r="U32" s="26">
        <v>34.08</v>
      </c>
      <c r="V32" s="26">
        <v>34.4</v>
      </c>
      <c r="W32" s="26">
        <v>34.479999999999997</v>
      </c>
      <c r="X32" s="26">
        <v>35.840000000000003</v>
      </c>
      <c r="Y32" s="26">
        <v>41.28</v>
      </c>
      <c r="Z32" s="26">
        <v>41.41</v>
      </c>
      <c r="AA32" s="26">
        <v>34.06</v>
      </c>
      <c r="AB32" s="26">
        <v>31.54</v>
      </c>
      <c r="AC32" s="26">
        <v>32</v>
      </c>
      <c r="AD32" s="26">
        <v>34.99</v>
      </c>
      <c r="AE32" s="26">
        <v>37.5</v>
      </c>
      <c r="AF32" s="26">
        <v>37.74</v>
      </c>
      <c r="AG32" s="26">
        <v>35.700000000000003</v>
      </c>
      <c r="AH32" s="26">
        <v>34.47</v>
      </c>
      <c r="AI32" s="26">
        <v>34.96</v>
      </c>
      <c r="AJ32" s="26">
        <v>37.81</v>
      </c>
      <c r="AK32" s="26">
        <v>42.39</v>
      </c>
      <c r="AL32" s="26">
        <v>42.53</v>
      </c>
      <c r="AM32" s="26">
        <v>35.04</v>
      </c>
      <c r="AN32" s="26">
        <v>33.46</v>
      </c>
      <c r="AO32" s="26">
        <v>33.85</v>
      </c>
      <c r="AP32" s="26">
        <v>34.6</v>
      </c>
      <c r="AQ32" s="26">
        <v>38.58</v>
      </c>
      <c r="AR32" s="26">
        <v>38.799999999999997</v>
      </c>
      <c r="AS32" s="26">
        <v>36.78</v>
      </c>
      <c r="AT32" s="26">
        <v>35.51</v>
      </c>
      <c r="AU32" s="26">
        <v>35.97</v>
      </c>
      <c r="AV32" s="26">
        <v>39.31</v>
      </c>
      <c r="AW32" s="26">
        <v>43.83</v>
      </c>
      <c r="AX32" s="26">
        <v>43.95</v>
      </c>
      <c r="AY32" s="26">
        <v>35.659999999999997</v>
      </c>
      <c r="AZ32" s="26">
        <v>33.840000000000003</v>
      </c>
      <c r="BA32" s="26">
        <v>34.229999999999997</v>
      </c>
      <c r="BB32" s="26">
        <v>35.200000000000003</v>
      </c>
      <c r="BC32" s="26">
        <v>40.630000000000003</v>
      </c>
      <c r="BD32" s="26">
        <v>40.86</v>
      </c>
      <c r="BE32" s="26">
        <v>37.65</v>
      </c>
      <c r="BF32" s="26">
        <v>36.340000000000003</v>
      </c>
      <c r="BG32" s="26">
        <v>36.35</v>
      </c>
      <c r="BH32" s="26">
        <v>41.19</v>
      </c>
      <c r="BI32" s="26">
        <v>45.84</v>
      </c>
      <c r="BJ32" s="26">
        <v>45.98</v>
      </c>
      <c r="BK32" s="26">
        <v>36.619999999999997</v>
      </c>
      <c r="BL32" s="26">
        <v>35.119999999999997</v>
      </c>
      <c r="BM32" s="26">
        <v>35.53</v>
      </c>
      <c r="BN32" s="26">
        <v>37.28</v>
      </c>
      <c r="BO32" s="26">
        <v>42.56</v>
      </c>
      <c r="BP32" s="26">
        <v>42.79</v>
      </c>
      <c r="BQ32" s="26">
        <v>39.43</v>
      </c>
      <c r="BR32" s="26">
        <v>38.049999999999997</v>
      </c>
      <c r="BS32" s="26">
        <v>38.01</v>
      </c>
      <c r="BT32" s="26">
        <v>43.14</v>
      </c>
      <c r="BU32" s="26">
        <v>47.98</v>
      </c>
      <c r="BV32" s="26">
        <v>48.11</v>
      </c>
      <c r="BW32" s="26">
        <v>38.299999999999997</v>
      </c>
      <c r="BX32" s="26">
        <v>36.75</v>
      </c>
      <c r="BY32" s="26">
        <v>37.17</v>
      </c>
      <c r="BZ32" s="26">
        <v>39.03</v>
      </c>
      <c r="CA32" s="26">
        <v>45.29</v>
      </c>
      <c r="CB32" s="26">
        <v>47.01</v>
      </c>
      <c r="CC32" s="26">
        <v>44.74</v>
      </c>
      <c r="CD32" s="26">
        <v>44.4</v>
      </c>
      <c r="CE32" s="26">
        <v>45.6</v>
      </c>
      <c r="CF32" s="26">
        <v>52.96</v>
      </c>
      <c r="CG32" s="26">
        <v>60.61</v>
      </c>
      <c r="CH32" s="26">
        <v>62.75</v>
      </c>
      <c r="CI32" s="26">
        <v>53.09</v>
      </c>
      <c r="CJ32" s="26">
        <v>51.78</v>
      </c>
      <c r="CK32" s="26">
        <v>52.96</v>
      </c>
      <c r="CL32" s="26">
        <v>57.37</v>
      </c>
      <c r="CM32" s="26">
        <v>63.26</v>
      </c>
      <c r="CN32" s="26">
        <v>65.349999999999994</v>
      </c>
      <c r="CO32" s="26">
        <v>62.07</v>
      </c>
      <c r="CP32" s="26">
        <v>60.96</v>
      </c>
      <c r="CQ32" s="26">
        <v>63.38</v>
      </c>
      <c r="CR32" s="26">
        <v>73.319999999999993</v>
      </c>
      <c r="CS32" s="26">
        <v>83.05</v>
      </c>
      <c r="CT32" s="26">
        <v>85.61</v>
      </c>
      <c r="CU32" s="26">
        <v>73.790000000000006</v>
      </c>
      <c r="CV32" s="26">
        <v>70.680000000000007</v>
      </c>
      <c r="CW32" s="26">
        <v>71.37</v>
      </c>
      <c r="CX32" s="26">
        <v>77.56</v>
      </c>
      <c r="CY32" s="26">
        <v>82.7</v>
      </c>
      <c r="CZ32" s="26">
        <v>83.04</v>
      </c>
      <c r="DA32" s="26">
        <v>77.209999999999994</v>
      </c>
      <c r="DB32" s="26">
        <v>76.2</v>
      </c>
      <c r="DC32" s="26">
        <v>76.72</v>
      </c>
      <c r="DD32" s="26">
        <v>87.13</v>
      </c>
      <c r="DE32" s="26">
        <v>95.62</v>
      </c>
      <c r="DF32" s="26">
        <v>96.63</v>
      </c>
      <c r="DG32" s="26">
        <v>79.55</v>
      </c>
      <c r="DH32" s="26">
        <v>75.09</v>
      </c>
      <c r="DI32" s="26">
        <v>75.34</v>
      </c>
      <c r="DJ32" s="26">
        <v>79.59</v>
      </c>
      <c r="DK32" s="26">
        <v>85.53</v>
      </c>
      <c r="DL32" s="26">
        <v>84.66</v>
      </c>
      <c r="DM32" s="26">
        <v>79.02</v>
      </c>
      <c r="DN32" s="26">
        <v>76.08</v>
      </c>
      <c r="DO32" s="26">
        <v>76.89</v>
      </c>
      <c r="DP32" s="26">
        <v>89.77</v>
      </c>
      <c r="DQ32" s="26">
        <v>97.14</v>
      </c>
      <c r="DR32" s="26">
        <v>96.89</v>
      </c>
      <c r="DS32" s="26">
        <v>81.17</v>
      </c>
      <c r="DT32" s="26">
        <v>77.58</v>
      </c>
      <c r="DU32" s="26">
        <v>78.91</v>
      </c>
      <c r="DV32" s="26">
        <v>82.47</v>
      </c>
      <c r="DW32" s="26">
        <v>87.38</v>
      </c>
      <c r="DX32" s="26">
        <v>85.95</v>
      </c>
      <c r="DY32" s="26">
        <v>80.180000000000007</v>
      </c>
      <c r="DZ32" s="26">
        <v>77.5</v>
      </c>
      <c r="EA32" s="26">
        <v>79.92</v>
      </c>
      <c r="EB32" s="26">
        <v>90.43</v>
      </c>
      <c r="EC32" s="26">
        <v>97.24</v>
      </c>
      <c r="ED32" s="26">
        <v>95.91</v>
      </c>
      <c r="EE32" s="26">
        <v>81.83</v>
      </c>
      <c r="EF32" s="26">
        <v>78.42</v>
      </c>
      <c r="EG32" s="26">
        <v>78.569999999999993</v>
      </c>
      <c r="EH32" s="26">
        <v>82.85</v>
      </c>
      <c r="EI32" s="26">
        <v>85.55</v>
      </c>
      <c r="EJ32" s="26">
        <v>87.72</v>
      </c>
      <c r="EK32" s="26">
        <v>81.63</v>
      </c>
      <c r="EL32" s="26">
        <v>77.94</v>
      </c>
      <c r="EM32" s="26">
        <v>78.87</v>
      </c>
      <c r="EN32" s="26">
        <v>89.05</v>
      </c>
      <c r="EO32" s="26">
        <v>98.7</v>
      </c>
      <c r="EP32" s="26">
        <v>99.96</v>
      </c>
      <c r="EQ32" s="26">
        <v>86.02</v>
      </c>
      <c r="ER32" s="26">
        <v>79.17</v>
      </c>
      <c r="ES32" s="26">
        <v>78.87</v>
      </c>
      <c r="ET32" s="26">
        <v>85.42</v>
      </c>
      <c r="EU32" s="26">
        <v>89.73</v>
      </c>
      <c r="EV32" s="26">
        <v>89.38</v>
      </c>
      <c r="EW32" s="26">
        <v>84.55</v>
      </c>
      <c r="EX32" s="26">
        <v>80.67</v>
      </c>
      <c r="EY32" s="26">
        <v>81.099999999999994</v>
      </c>
      <c r="EZ32" s="26">
        <v>91.51</v>
      </c>
      <c r="FA32" s="26">
        <v>100.96</v>
      </c>
      <c r="FB32" s="26">
        <v>102.25</v>
      </c>
      <c r="FC32" s="26">
        <v>87.42</v>
      </c>
      <c r="FD32" s="26">
        <v>82.5</v>
      </c>
      <c r="FE32" s="26">
        <v>81.489999999999995</v>
      </c>
      <c r="FF32" s="26">
        <v>87.26</v>
      </c>
      <c r="FG32" s="26">
        <v>93.52</v>
      </c>
      <c r="FH32" s="26">
        <v>93.26</v>
      </c>
      <c r="FI32" s="26">
        <v>87.38</v>
      </c>
      <c r="FJ32" s="26">
        <v>83.57</v>
      </c>
      <c r="FK32" s="26">
        <v>86.04</v>
      </c>
      <c r="FL32" s="26">
        <v>95.74</v>
      </c>
      <c r="FM32" s="26">
        <v>104.94</v>
      </c>
      <c r="FN32" s="26">
        <v>105.98</v>
      </c>
      <c r="FO32" s="26">
        <v>91.29</v>
      </c>
      <c r="FP32" s="26">
        <v>85.37</v>
      </c>
      <c r="FQ32" s="26">
        <v>84.39</v>
      </c>
      <c r="FR32" s="26">
        <v>91.34</v>
      </c>
      <c r="FS32" s="26">
        <v>98.02</v>
      </c>
      <c r="FT32" s="26">
        <v>97.13</v>
      </c>
      <c r="FU32" s="26">
        <v>91.04</v>
      </c>
      <c r="FV32" s="26">
        <v>89.44</v>
      </c>
      <c r="FW32" s="26">
        <v>89.85</v>
      </c>
      <c r="FX32" s="26">
        <v>100.26</v>
      </c>
      <c r="FY32" s="26">
        <v>108.29</v>
      </c>
      <c r="FZ32" s="26">
        <v>109.11</v>
      </c>
      <c r="GA32" s="26">
        <v>93.76</v>
      </c>
      <c r="GB32" s="26">
        <v>89.44</v>
      </c>
      <c r="GC32" s="26">
        <v>89.56</v>
      </c>
      <c r="GD32" s="26">
        <v>95.09</v>
      </c>
    </row>
    <row r="33" spans="1:186" s="41" customFormat="1">
      <c r="A33" s="60"/>
      <c r="B33" s="458"/>
      <c r="C33" s="458"/>
      <c r="D33" s="458"/>
      <c r="E33" s="458"/>
      <c r="F33" s="458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6"/>
      <c r="ES33" s="26"/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6"/>
      <c r="FF33" s="26"/>
      <c r="FG33" s="26"/>
      <c r="FH33" s="26"/>
      <c r="FI33" s="26"/>
      <c r="FJ33" s="26"/>
      <c r="FK33" s="26"/>
      <c r="FL33" s="26"/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26"/>
      <c r="GA33" s="26"/>
      <c r="GB33" s="26"/>
      <c r="GC33" s="26"/>
      <c r="GD33" s="26"/>
    </row>
    <row r="34" spans="1:186" s="41" customFormat="1">
      <c r="A34" s="453" t="s">
        <v>261</v>
      </c>
      <c r="B34" s="458"/>
      <c r="C34" s="458" t="s">
        <v>184</v>
      </c>
      <c r="D34" s="458" t="s">
        <v>76</v>
      </c>
      <c r="E34" s="458" t="s">
        <v>68</v>
      </c>
      <c r="F34" s="458" t="s">
        <v>77</v>
      </c>
      <c r="G34" s="26" t="s">
        <v>191</v>
      </c>
      <c r="H34" s="26" t="s">
        <v>191</v>
      </c>
      <c r="I34" s="26" t="s">
        <v>191</v>
      </c>
      <c r="J34" s="26" t="s">
        <v>191</v>
      </c>
      <c r="K34" s="26" t="s">
        <v>191</v>
      </c>
      <c r="L34" s="26" t="s">
        <v>191</v>
      </c>
      <c r="M34" s="26" t="s">
        <v>191</v>
      </c>
      <c r="N34" s="26" t="s">
        <v>191</v>
      </c>
      <c r="O34" s="26" t="s">
        <v>191</v>
      </c>
      <c r="P34" s="26" t="s">
        <v>191</v>
      </c>
      <c r="Q34" s="26" t="s">
        <v>191</v>
      </c>
      <c r="R34" s="26" t="s">
        <v>191</v>
      </c>
      <c r="S34" s="26" t="s">
        <v>191</v>
      </c>
      <c r="T34" s="26" t="s">
        <v>191</v>
      </c>
      <c r="U34" s="26" t="s">
        <v>191</v>
      </c>
      <c r="V34" s="26" t="s">
        <v>191</v>
      </c>
      <c r="W34" s="26" t="s">
        <v>191</v>
      </c>
      <c r="X34" s="26" t="s">
        <v>191</v>
      </c>
      <c r="Y34" s="26" t="s">
        <v>191</v>
      </c>
      <c r="Z34" s="26" t="s">
        <v>191</v>
      </c>
      <c r="AA34" s="26" t="s">
        <v>191</v>
      </c>
      <c r="AB34" s="26" t="s">
        <v>191</v>
      </c>
      <c r="AC34" s="26" t="s">
        <v>191</v>
      </c>
      <c r="AD34" s="26" t="s">
        <v>191</v>
      </c>
      <c r="AE34" s="26" t="s">
        <v>191</v>
      </c>
      <c r="AF34" s="26" t="s">
        <v>191</v>
      </c>
      <c r="AG34" s="26" t="s">
        <v>191</v>
      </c>
      <c r="AH34" s="26" t="s">
        <v>191</v>
      </c>
      <c r="AI34" s="26" t="s">
        <v>191</v>
      </c>
      <c r="AJ34" s="26" t="s">
        <v>191</v>
      </c>
      <c r="AK34" s="26" t="s">
        <v>191</v>
      </c>
      <c r="AL34" s="26" t="s">
        <v>191</v>
      </c>
      <c r="AM34" s="26" t="s">
        <v>191</v>
      </c>
      <c r="AN34" s="26" t="s">
        <v>191</v>
      </c>
      <c r="AO34" s="26" t="s">
        <v>191</v>
      </c>
      <c r="AP34" s="26" t="s">
        <v>191</v>
      </c>
      <c r="AQ34" s="26" t="s">
        <v>191</v>
      </c>
      <c r="AR34" s="26" t="s">
        <v>191</v>
      </c>
      <c r="AS34" s="26" t="s">
        <v>191</v>
      </c>
      <c r="AT34" s="26" t="s">
        <v>191</v>
      </c>
      <c r="AU34" s="26" t="s">
        <v>191</v>
      </c>
      <c r="AV34" s="26" t="s">
        <v>191</v>
      </c>
      <c r="AW34" s="26" t="s">
        <v>191</v>
      </c>
      <c r="AX34" s="26" t="s">
        <v>191</v>
      </c>
      <c r="AY34" s="26" t="s">
        <v>191</v>
      </c>
      <c r="AZ34" s="26" t="s">
        <v>191</v>
      </c>
      <c r="BA34" s="26" t="s">
        <v>191</v>
      </c>
      <c r="BB34" s="26" t="s">
        <v>191</v>
      </c>
      <c r="BC34" s="26" t="s">
        <v>191</v>
      </c>
      <c r="BD34" s="26" t="s">
        <v>191</v>
      </c>
      <c r="BE34" s="26" t="s">
        <v>191</v>
      </c>
      <c r="BF34" s="26" t="s">
        <v>191</v>
      </c>
      <c r="BG34" s="26" t="s">
        <v>191</v>
      </c>
      <c r="BH34" s="26" t="s">
        <v>191</v>
      </c>
      <c r="BI34" s="26" t="s">
        <v>191</v>
      </c>
      <c r="BJ34" s="26" t="s">
        <v>191</v>
      </c>
      <c r="BK34" s="26" t="s">
        <v>191</v>
      </c>
      <c r="BL34" s="26" t="s">
        <v>191</v>
      </c>
      <c r="BM34" s="26" t="s">
        <v>191</v>
      </c>
      <c r="BN34" s="26" t="s">
        <v>191</v>
      </c>
      <c r="BO34" s="26" t="s">
        <v>191</v>
      </c>
      <c r="BP34" s="26" t="s">
        <v>191</v>
      </c>
      <c r="BQ34" s="26" t="s">
        <v>191</v>
      </c>
      <c r="BR34" s="26" t="s">
        <v>191</v>
      </c>
      <c r="BS34" s="26" t="s">
        <v>191</v>
      </c>
      <c r="BT34" s="26" t="s">
        <v>191</v>
      </c>
      <c r="BU34" s="26" t="s">
        <v>191</v>
      </c>
      <c r="BV34" s="26" t="s">
        <v>191</v>
      </c>
      <c r="BW34" s="26" t="s">
        <v>191</v>
      </c>
      <c r="BX34" s="26" t="s">
        <v>191</v>
      </c>
      <c r="BY34" s="26" t="s">
        <v>191</v>
      </c>
      <c r="BZ34" s="26" t="s">
        <v>191</v>
      </c>
      <c r="CA34" s="26" t="s">
        <v>191</v>
      </c>
      <c r="CB34" s="26" t="s">
        <v>191</v>
      </c>
      <c r="CC34" s="26" t="s">
        <v>191</v>
      </c>
      <c r="CD34" s="26" t="s">
        <v>191</v>
      </c>
      <c r="CE34" s="26" t="s">
        <v>191</v>
      </c>
      <c r="CF34" s="26" t="s">
        <v>191</v>
      </c>
      <c r="CG34" s="26" t="s">
        <v>191</v>
      </c>
      <c r="CH34" s="26" t="s">
        <v>191</v>
      </c>
      <c r="CI34" s="26" t="s">
        <v>191</v>
      </c>
      <c r="CJ34" s="26" t="s">
        <v>191</v>
      </c>
      <c r="CK34" s="26" t="s">
        <v>191</v>
      </c>
      <c r="CL34" s="26" t="s">
        <v>191</v>
      </c>
      <c r="CM34" s="26" t="s">
        <v>191</v>
      </c>
      <c r="CN34" s="26" t="s">
        <v>191</v>
      </c>
      <c r="CO34" s="26" t="s">
        <v>191</v>
      </c>
      <c r="CP34" s="26" t="s">
        <v>191</v>
      </c>
      <c r="CQ34" s="26" t="s">
        <v>191</v>
      </c>
      <c r="CR34" s="26" t="s">
        <v>191</v>
      </c>
      <c r="CS34" s="26" t="s">
        <v>191</v>
      </c>
      <c r="CT34" s="26" t="s">
        <v>191</v>
      </c>
      <c r="CU34" s="26" t="s">
        <v>191</v>
      </c>
      <c r="CV34" s="26" t="s">
        <v>191</v>
      </c>
      <c r="CW34" s="26" t="s">
        <v>191</v>
      </c>
      <c r="CX34" s="26" t="s">
        <v>191</v>
      </c>
      <c r="CY34" s="26" t="s">
        <v>191</v>
      </c>
      <c r="CZ34" s="26" t="s">
        <v>191</v>
      </c>
      <c r="DA34" s="26" t="s">
        <v>191</v>
      </c>
      <c r="DB34" s="26" t="s">
        <v>191</v>
      </c>
      <c r="DC34" s="26" t="s">
        <v>191</v>
      </c>
      <c r="DD34" s="26" t="s">
        <v>191</v>
      </c>
      <c r="DE34" s="26" t="s">
        <v>191</v>
      </c>
      <c r="DF34" s="26" t="s">
        <v>191</v>
      </c>
      <c r="DG34" s="26" t="s">
        <v>191</v>
      </c>
      <c r="DH34" s="26" t="s">
        <v>191</v>
      </c>
      <c r="DI34" s="26" t="s">
        <v>191</v>
      </c>
      <c r="DJ34" s="26" t="s">
        <v>191</v>
      </c>
      <c r="DK34" s="26" t="s">
        <v>191</v>
      </c>
      <c r="DL34" s="26" t="s">
        <v>191</v>
      </c>
      <c r="DM34" s="26" t="s">
        <v>191</v>
      </c>
      <c r="DN34" s="26" t="s">
        <v>191</v>
      </c>
      <c r="DO34" s="26" t="s">
        <v>191</v>
      </c>
      <c r="DP34" s="26" t="s">
        <v>191</v>
      </c>
      <c r="DQ34" s="26" t="s">
        <v>191</v>
      </c>
      <c r="DR34" s="26" t="s">
        <v>191</v>
      </c>
      <c r="DS34" s="26" t="s">
        <v>191</v>
      </c>
      <c r="DT34" s="26" t="s">
        <v>191</v>
      </c>
      <c r="DU34" s="26" t="s">
        <v>191</v>
      </c>
      <c r="DV34" s="26" t="s">
        <v>191</v>
      </c>
      <c r="DW34" s="26" t="s">
        <v>191</v>
      </c>
      <c r="DX34" s="26" t="s">
        <v>191</v>
      </c>
      <c r="DY34" s="26" t="s">
        <v>191</v>
      </c>
      <c r="DZ34" s="26" t="s">
        <v>191</v>
      </c>
      <c r="EA34" s="26" t="s">
        <v>191</v>
      </c>
      <c r="EB34" s="26" t="s">
        <v>191</v>
      </c>
      <c r="EC34" s="26" t="s">
        <v>191</v>
      </c>
      <c r="ED34" s="26" t="s">
        <v>191</v>
      </c>
      <c r="EE34" s="26" t="s">
        <v>191</v>
      </c>
      <c r="EF34" s="26" t="s">
        <v>191</v>
      </c>
      <c r="EG34" s="26" t="s">
        <v>191</v>
      </c>
      <c r="EH34" s="26" t="s">
        <v>191</v>
      </c>
      <c r="EI34" s="26" t="s">
        <v>191</v>
      </c>
      <c r="EJ34" s="26" t="s">
        <v>191</v>
      </c>
      <c r="EK34" s="26" t="s">
        <v>191</v>
      </c>
      <c r="EL34" s="26" t="s">
        <v>191</v>
      </c>
      <c r="EM34" s="26" t="s">
        <v>191</v>
      </c>
      <c r="EN34" s="26" t="s">
        <v>191</v>
      </c>
      <c r="EO34" s="26" t="s">
        <v>191</v>
      </c>
      <c r="EP34" s="26" t="s">
        <v>191</v>
      </c>
      <c r="EQ34" s="26" t="s">
        <v>191</v>
      </c>
      <c r="ER34" s="26" t="s">
        <v>191</v>
      </c>
      <c r="ES34" s="26" t="s">
        <v>191</v>
      </c>
      <c r="ET34" s="26" t="s">
        <v>191</v>
      </c>
      <c r="EU34" s="26" t="s">
        <v>191</v>
      </c>
      <c r="EV34" s="26" t="s">
        <v>191</v>
      </c>
      <c r="EW34" s="26" t="s">
        <v>191</v>
      </c>
      <c r="EX34" s="26" t="s">
        <v>191</v>
      </c>
      <c r="EY34" s="26" t="s">
        <v>191</v>
      </c>
      <c r="EZ34" s="26" t="s">
        <v>191</v>
      </c>
      <c r="FA34" s="26" t="s">
        <v>191</v>
      </c>
      <c r="FB34" s="26" t="s">
        <v>191</v>
      </c>
      <c r="FC34" s="26" t="s">
        <v>191</v>
      </c>
      <c r="FD34" s="26" t="s">
        <v>191</v>
      </c>
      <c r="FE34" s="26" t="s">
        <v>191</v>
      </c>
      <c r="FF34" s="26" t="s">
        <v>191</v>
      </c>
      <c r="FG34" s="26" t="s">
        <v>191</v>
      </c>
      <c r="FH34" s="26" t="s">
        <v>191</v>
      </c>
      <c r="FI34" s="26" t="s">
        <v>191</v>
      </c>
      <c r="FJ34" s="26" t="s">
        <v>191</v>
      </c>
      <c r="FK34" s="26" t="s">
        <v>191</v>
      </c>
      <c r="FL34" s="26" t="s">
        <v>191</v>
      </c>
      <c r="FM34" s="26" t="s">
        <v>191</v>
      </c>
      <c r="FN34" s="26" t="s">
        <v>191</v>
      </c>
      <c r="FO34" s="26" t="s">
        <v>191</v>
      </c>
      <c r="FP34" s="26" t="s">
        <v>191</v>
      </c>
      <c r="FQ34" s="26" t="s">
        <v>191</v>
      </c>
      <c r="FR34" s="26" t="s">
        <v>191</v>
      </c>
      <c r="FS34" s="26" t="s">
        <v>191</v>
      </c>
      <c r="FT34" s="26" t="s">
        <v>191</v>
      </c>
      <c r="FU34" s="26" t="s">
        <v>191</v>
      </c>
      <c r="FV34" s="26" t="s">
        <v>191</v>
      </c>
      <c r="FW34" s="26" t="s">
        <v>191</v>
      </c>
      <c r="FX34" s="26" t="s">
        <v>191</v>
      </c>
      <c r="FY34" s="26" t="s">
        <v>191</v>
      </c>
      <c r="FZ34" s="26" t="s">
        <v>191</v>
      </c>
      <c r="GA34" s="26" t="s">
        <v>191</v>
      </c>
      <c r="GB34" s="26" t="s">
        <v>191</v>
      </c>
      <c r="GC34" s="26" t="s">
        <v>191</v>
      </c>
      <c r="GD34" s="26" t="s">
        <v>191</v>
      </c>
    </row>
    <row r="35" spans="1:186" s="41" customFormat="1">
      <c r="A35" s="453" t="s">
        <v>261</v>
      </c>
      <c r="B35" s="458"/>
      <c r="C35" s="458" t="s">
        <v>184</v>
      </c>
      <c r="D35" s="458" t="s">
        <v>76</v>
      </c>
      <c r="E35" s="458" t="s">
        <v>68</v>
      </c>
      <c r="F35" s="458" t="s">
        <v>78</v>
      </c>
      <c r="G35" s="26" t="s">
        <v>191</v>
      </c>
      <c r="H35" s="26" t="s">
        <v>191</v>
      </c>
      <c r="I35" s="26" t="s">
        <v>191</v>
      </c>
      <c r="J35" s="26" t="s">
        <v>191</v>
      </c>
      <c r="K35" s="26" t="s">
        <v>191</v>
      </c>
      <c r="L35" s="26" t="s">
        <v>191</v>
      </c>
      <c r="M35" s="26" t="s">
        <v>191</v>
      </c>
      <c r="N35" s="26" t="s">
        <v>191</v>
      </c>
      <c r="O35" s="26" t="s">
        <v>191</v>
      </c>
      <c r="P35" s="26" t="s">
        <v>191</v>
      </c>
      <c r="Q35" s="26" t="s">
        <v>191</v>
      </c>
      <c r="R35" s="26" t="s">
        <v>191</v>
      </c>
      <c r="S35" s="26" t="s">
        <v>191</v>
      </c>
      <c r="T35" s="26" t="s">
        <v>191</v>
      </c>
      <c r="U35" s="26" t="s">
        <v>191</v>
      </c>
      <c r="V35" s="26" t="s">
        <v>191</v>
      </c>
      <c r="W35" s="26" t="s">
        <v>191</v>
      </c>
      <c r="X35" s="26" t="s">
        <v>191</v>
      </c>
      <c r="Y35" s="26" t="s">
        <v>191</v>
      </c>
      <c r="Z35" s="26" t="s">
        <v>191</v>
      </c>
      <c r="AA35" s="26" t="s">
        <v>191</v>
      </c>
      <c r="AB35" s="26" t="s">
        <v>191</v>
      </c>
      <c r="AC35" s="26" t="s">
        <v>191</v>
      </c>
      <c r="AD35" s="26" t="s">
        <v>191</v>
      </c>
      <c r="AE35" s="26" t="s">
        <v>191</v>
      </c>
      <c r="AF35" s="26" t="s">
        <v>191</v>
      </c>
      <c r="AG35" s="26" t="s">
        <v>191</v>
      </c>
      <c r="AH35" s="26" t="s">
        <v>191</v>
      </c>
      <c r="AI35" s="26" t="s">
        <v>191</v>
      </c>
      <c r="AJ35" s="26" t="s">
        <v>191</v>
      </c>
      <c r="AK35" s="26" t="s">
        <v>191</v>
      </c>
      <c r="AL35" s="26" t="s">
        <v>191</v>
      </c>
      <c r="AM35" s="26" t="s">
        <v>191</v>
      </c>
      <c r="AN35" s="26" t="s">
        <v>191</v>
      </c>
      <c r="AO35" s="26" t="s">
        <v>191</v>
      </c>
      <c r="AP35" s="26" t="s">
        <v>191</v>
      </c>
      <c r="AQ35" s="26" t="s">
        <v>191</v>
      </c>
      <c r="AR35" s="26" t="s">
        <v>191</v>
      </c>
      <c r="AS35" s="26" t="s">
        <v>191</v>
      </c>
      <c r="AT35" s="26" t="s">
        <v>191</v>
      </c>
      <c r="AU35" s="26" t="s">
        <v>191</v>
      </c>
      <c r="AV35" s="26" t="s">
        <v>191</v>
      </c>
      <c r="AW35" s="26" t="s">
        <v>191</v>
      </c>
      <c r="AX35" s="26" t="s">
        <v>191</v>
      </c>
      <c r="AY35" s="26" t="s">
        <v>191</v>
      </c>
      <c r="AZ35" s="26" t="s">
        <v>191</v>
      </c>
      <c r="BA35" s="26" t="s">
        <v>191</v>
      </c>
      <c r="BB35" s="26" t="s">
        <v>191</v>
      </c>
      <c r="BC35" s="26" t="s">
        <v>191</v>
      </c>
      <c r="BD35" s="26" t="s">
        <v>191</v>
      </c>
      <c r="BE35" s="26" t="s">
        <v>191</v>
      </c>
      <c r="BF35" s="26" t="s">
        <v>191</v>
      </c>
      <c r="BG35" s="26" t="s">
        <v>191</v>
      </c>
      <c r="BH35" s="26" t="s">
        <v>191</v>
      </c>
      <c r="BI35" s="26" t="s">
        <v>191</v>
      </c>
      <c r="BJ35" s="26" t="s">
        <v>191</v>
      </c>
      <c r="BK35" s="26" t="s">
        <v>191</v>
      </c>
      <c r="BL35" s="26" t="s">
        <v>191</v>
      </c>
      <c r="BM35" s="26" t="s">
        <v>191</v>
      </c>
      <c r="BN35" s="26" t="s">
        <v>191</v>
      </c>
      <c r="BO35" s="26" t="s">
        <v>191</v>
      </c>
      <c r="BP35" s="26" t="s">
        <v>191</v>
      </c>
      <c r="BQ35" s="26" t="s">
        <v>191</v>
      </c>
      <c r="BR35" s="26" t="s">
        <v>191</v>
      </c>
      <c r="BS35" s="26" t="s">
        <v>191</v>
      </c>
      <c r="BT35" s="26" t="s">
        <v>191</v>
      </c>
      <c r="BU35" s="26" t="s">
        <v>191</v>
      </c>
      <c r="BV35" s="26" t="s">
        <v>191</v>
      </c>
      <c r="BW35" s="26" t="s">
        <v>191</v>
      </c>
      <c r="BX35" s="26" t="s">
        <v>191</v>
      </c>
      <c r="BY35" s="26" t="s">
        <v>191</v>
      </c>
      <c r="BZ35" s="26" t="s">
        <v>191</v>
      </c>
      <c r="CA35" s="26" t="s">
        <v>191</v>
      </c>
      <c r="CB35" s="26" t="s">
        <v>191</v>
      </c>
      <c r="CC35" s="26" t="s">
        <v>191</v>
      </c>
      <c r="CD35" s="26" t="s">
        <v>191</v>
      </c>
      <c r="CE35" s="26" t="s">
        <v>191</v>
      </c>
      <c r="CF35" s="26" t="s">
        <v>191</v>
      </c>
      <c r="CG35" s="26" t="s">
        <v>191</v>
      </c>
      <c r="CH35" s="26" t="s">
        <v>191</v>
      </c>
      <c r="CI35" s="26" t="s">
        <v>191</v>
      </c>
      <c r="CJ35" s="26" t="s">
        <v>191</v>
      </c>
      <c r="CK35" s="26" t="s">
        <v>191</v>
      </c>
      <c r="CL35" s="26" t="s">
        <v>191</v>
      </c>
      <c r="CM35" s="26" t="s">
        <v>191</v>
      </c>
      <c r="CN35" s="26" t="s">
        <v>191</v>
      </c>
      <c r="CO35" s="26" t="s">
        <v>191</v>
      </c>
      <c r="CP35" s="26" t="s">
        <v>191</v>
      </c>
      <c r="CQ35" s="26" t="s">
        <v>191</v>
      </c>
      <c r="CR35" s="26" t="s">
        <v>191</v>
      </c>
      <c r="CS35" s="26" t="s">
        <v>191</v>
      </c>
      <c r="CT35" s="26" t="s">
        <v>191</v>
      </c>
      <c r="CU35" s="26" t="s">
        <v>191</v>
      </c>
      <c r="CV35" s="26" t="s">
        <v>191</v>
      </c>
      <c r="CW35" s="26" t="s">
        <v>191</v>
      </c>
      <c r="CX35" s="26" t="s">
        <v>191</v>
      </c>
      <c r="CY35" s="26" t="s">
        <v>191</v>
      </c>
      <c r="CZ35" s="26" t="s">
        <v>191</v>
      </c>
      <c r="DA35" s="26" t="s">
        <v>191</v>
      </c>
      <c r="DB35" s="26" t="s">
        <v>191</v>
      </c>
      <c r="DC35" s="26" t="s">
        <v>191</v>
      </c>
      <c r="DD35" s="26" t="s">
        <v>191</v>
      </c>
      <c r="DE35" s="26" t="s">
        <v>191</v>
      </c>
      <c r="DF35" s="26" t="s">
        <v>191</v>
      </c>
      <c r="DG35" s="26" t="s">
        <v>191</v>
      </c>
      <c r="DH35" s="26" t="s">
        <v>191</v>
      </c>
      <c r="DI35" s="26" t="s">
        <v>191</v>
      </c>
      <c r="DJ35" s="26" t="s">
        <v>191</v>
      </c>
      <c r="DK35" s="26" t="s">
        <v>191</v>
      </c>
      <c r="DL35" s="26" t="s">
        <v>191</v>
      </c>
      <c r="DM35" s="26" t="s">
        <v>191</v>
      </c>
      <c r="DN35" s="26" t="s">
        <v>191</v>
      </c>
      <c r="DO35" s="26" t="s">
        <v>191</v>
      </c>
      <c r="DP35" s="26" t="s">
        <v>191</v>
      </c>
      <c r="DQ35" s="26" t="s">
        <v>191</v>
      </c>
      <c r="DR35" s="26" t="s">
        <v>191</v>
      </c>
      <c r="DS35" s="26" t="s">
        <v>191</v>
      </c>
      <c r="DT35" s="26" t="s">
        <v>191</v>
      </c>
      <c r="DU35" s="26" t="s">
        <v>191</v>
      </c>
      <c r="DV35" s="26" t="s">
        <v>191</v>
      </c>
      <c r="DW35" s="26" t="s">
        <v>191</v>
      </c>
      <c r="DX35" s="26" t="s">
        <v>191</v>
      </c>
      <c r="DY35" s="26" t="s">
        <v>191</v>
      </c>
      <c r="DZ35" s="26" t="s">
        <v>191</v>
      </c>
      <c r="EA35" s="26" t="s">
        <v>191</v>
      </c>
      <c r="EB35" s="26" t="s">
        <v>191</v>
      </c>
      <c r="EC35" s="26" t="s">
        <v>191</v>
      </c>
      <c r="ED35" s="26" t="s">
        <v>191</v>
      </c>
      <c r="EE35" s="26" t="s">
        <v>191</v>
      </c>
      <c r="EF35" s="26" t="s">
        <v>191</v>
      </c>
      <c r="EG35" s="26" t="s">
        <v>191</v>
      </c>
      <c r="EH35" s="26" t="s">
        <v>191</v>
      </c>
      <c r="EI35" s="26" t="s">
        <v>191</v>
      </c>
      <c r="EJ35" s="26" t="s">
        <v>191</v>
      </c>
      <c r="EK35" s="26" t="s">
        <v>191</v>
      </c>
      <c r="EL35" s="26" t="s">
        <v>191</v>
      </c>
      <c r="EM35" s="26" t="s">
        <v>191</v>
      </c>
      <c r="EN35" s="26" t="s">
        <v>191</v>
      </c>
      <c r="EO35" s="26" t="s">
        <v>191</v>
      </c>
      <c r="EP35" s="26" t="s">
        <v>191</v>
      </c>
      <c r="EQ35" s="26" t="s">
        <v>191</v>
      </c>
      <c r="ER35" s="26" t="s">
        <v>191</v>
      </c>
      <c r="ES35" s="26" t="s">
        <v>191</v>
      </c>
      <c r="ET35" s="26" t="s">
        <v>191</v>
      </c>
      <c r="EU35" s="26" t="s">
        <v>191</v>
      </c>
      <c r="EV35" s="26" t="s">
        <v>191</v>
      </c>
      <c r="EW35" s="26" t="s">
        <v>191</v>
      </c>
      <c r="EX35" s="26" t="s">
        <v>191</v>
      </c>
      <c r="EY35" s="26" t="s">
        <v>191</v>
      </c>
      <c r="EZ35" s="26" t="s">
        <v>191</v>
      </c>
      <c r="FA35" s="26" t="s">
        <v>191</v>
      </c>
      <c r="FB35" s="26" t="s">
        <v>191</v>
      </c>
      <c r="FC35" s="26" t="s">
        <v>191</v>
      </c>
      <c r="FD35" s="26" t="s">
        <v>191</v>
      </c>
      <c r="FE35" s="26" t="s">
        <v>191</v>
      </c>
      <c r="FF35" s="26" t="s">
        <v>191</v>
      </c>
      <c r="FG35" s="26" t="s">
        <v>191</v>
      </c>
      <c r="FH35" s="26" t="s">
        <v>191</v>
      </c>
      <c r="FI35" s="26" t="s">
        <v>191</v>
      </c>
      <c r="FJ35" s="26" t="s">
        <v>191</v>
      </c>
      <c r="FK35" s="26" t="s">
        <v>191</v>
      </c>
      <c r="FL35" s="26" t="s">
        <v>191</v>
      </c>
      <c r="FM35" s="26" t="s">
        <v>191</v>
      </c>
      <c r="FN35" s="26" t="s">
        <v>191</v>
      </c>
      <c r="FO35" s="26" t="s">
        <v>191</v>
      </c>
      <c r="FP35" s="26" t="s">
        <v>191</v>
      </c>
      <c r="FQ35" s="26" t="s">
        <v>191</v>
      </c>
      <c r="FR35" s="26" t="s">
        <v>191</v>
      </c>
      <c r="FS35" s="26" t="s">
        <v>191</v>
      </c>
      <c r="FT35" s="26" t="s">
        <v>191</v>
      </c>
      <c r="FU35" s="26" t="s">
        <v>191</v>
      </c>
      <c r="FV35" s="26" t="s">
        <v>191</v>
      </c>
      <c r="FW35" s="26" t="s">
        <v>191</v>
      </c>
      <c r="FX35" s="26" t="s">
        <v>191</v>
      </c>
      <c r="FY35" s="26" t="s">
        <v>191</v>
      </c>
      <c r="FZ35" s="26" t="s">
        <v>191</v>
      </c>
      <c r="GA35" s="26" t="s">
        <v>191</v>
      </c>
      <c r="GB35" s="26" t="s">
        <v>191</v>
      </c>
      <c r="GC35" s="26" t="s">
        <v>191</v>
      </c>
      <c r="GD35" s="26" t="s">
        <v>191</v>
      </c>
    </row>
    <row r="36" spans="1:186" s="41" customFormat="1">
      <c r="A36" s="453" t="s">
        <v>261</v>
      </c>
      <c r="B36" s="458"/>
      <c r="C36" s="458" t="s">
        <v>184</v>
      </c>
      <c r="D36" s="458" t="s">
        <v>76</v>
      </c>
      <c r="E36" s="458" t="s">
        <v>68</v>
      </c>
      <c r="F36" s="458" t="s">
        <v>79</v>
      </c>
      <c r="G36" s="26">
        <v>31.94</v>
      </c>
      <c r="H36" s="26">
        <v>30.76</v>
      </c>
      <c r="I36" s="26">
        <v>28.86</v>
      </c>
      <c r="J36" s="26">
        <v>28.62</v>
      </c>
      <c r="K36" s="26">
        <v>28.01</v>
      </c>
      <c r="L36" s="26">
        <v>28.82</v>
      </c>
      <c r="M36" s="26">
        <v>34.64</v>
      </c>
      <c r="N36" s="26">
        <v>31.85</v>
      </c>
      <c r="O36" s="26">
        <v>26.88</v>
      </c>
      <c r="P36" s="26">
        <v>26.65</v>
      </c>
      <c r="Q36" s="26">
        <v>26.66</v>
      </c>
      <c r="R36" s="26">
        <v>28.63</v>
      </c>
      <c r="S36" s="26">
        <v>32.78</v>
      </c>
      <c r="T36" s="26">
        <v>32.049999999999997</v>
      </c>
      <c r="U36" s="26">
        <v>28.97</v>
      </c>
      <c r="V36" s="26">
        <v>29.2</v>
      </c>
      <c r="W36" s="26">
        <v>28.22</v>
      </c>
      <c r="X36" s="26">
        <v>29.5</v>
      </c>
      <c r="Y36" s="26">
        <v>32.979999999999997</v>
      </c>
      <c r="Z36" s="26">
        <v>32.42</v>
      </c>
      <c r="AA36" s="26">
        <v>27.96</v>
      </c>
      <c r="AB36" s="26">
        <v>27.56</v>
      </c>
      <c r="AC36" s="26">
        <v>27.57</v>
      </c>
      <c r="AD36" s="26">
        <v>29.4</v>
      </c>
      <c r="AE36" s="26">
        <v>32.64</v>
      </c>
      <c r="AF36" s="26">
        <v>33.19</v>
      </c>
      <c r="AG36" s="26">
        <v>30.55</v>
      </c>
      <c r="AH36" s="26">
        <v>29.81</v>
      </c>
      <c r="AI36" s="26">
        <v>29</v>
      </c>
      <c r="AJ36" s="26">
        <v>31.47</v>
      </c>
      <c r="AK36" s="26">
        <v>34.549999999999997</v>
      </c>
      <c r="AL36" s="26">
        <v>33.659999999999997</v>
      </c>
      <c r="AM36" s="26">
        <v>29.16</v>
      </c>
      <c r="AN36" s="26">
        <v>29.01</v>
      </c>
      <c r="AO36" s="26">
        <v>29.37</v>
      </c>
      <c r="AP36" s="26">
        <v>29.78</v>
      </c>
      <c r="AQ36" s="26">
        <v>34.24</v>
      </c>
      <c r="AR36" s="26">
        <v>35.020000000000003</v>
      </c>
      <c r="AS36" s="26">
        <v>32.33</v>
      </c>
      <c r="AT36" s="26">
        <v>31.11</v>
      </c>
      <c r="AU36" s="26">
        <v>30.69</v>
      </c>
      <c r="AV36" s="26">
        <v>32.93</v>
      </c>
      <c r="AW36" s="26">
        <v>35.42</v>
      </c>
      <c r="AX36" s="26">
        <v>36.18</v>
      </c>
      <c r="AY36" s="26">
        <v>30.83</v>
      </c>
      <c r="AZ36" s="26">
        <v>30.28</v>
      </c>
      <c r="BA36" s="26">
        <v>31.07</v>
      </c>
      <c r="BB36" s="26">
        <v>31.09</v>
      </c>
      <c r="BC36" s="26">
        <v>36.26</v>
      </c>
      <c r="BD36" s="26">
        <v>36.840000000000003</v>
      </c>
      <c r="BE36" s="26">
        <v>33.69</v>
      </c>
      <c r="BF36" s="26">
        <v>32.26</v>
      </c>
      <c r="BG36" s="26">
        <v>31.61</v>
      </c>
      <c r="BH36" s="26">
        <v>34.24</v>
      </c>
      <c r="BI36" s="26">
        <v>36.5</v>
      </c>
      <c r="BJ36" s="26">
        <v>37.380000000000003</v>
      </c>
      <c r="BK36" s="26">
        <v>31.54</v>
      </c>
      <c r="BL36" s="26">
        <v>31.75</v>
      </c>
      <c r="BM36" s="26">
        <v>32.39</v>
      </c>
      <c r="BN36" s="26">
        <v>32.200000000000003</v>
      </c>
      <c r="BO36" s="26">
        <v>38.08</v>
      </c>
      <c r="BP36" s="26">
        <v>38.64</v>
      </c>
      <c r="BQ36" s="26">
        <v>35.44</v>
      </c>
      <c r="BR36" s="26">
        <v>34.58</v>
      </c>
      <c r="BS36" s="26">
        <v>34.049999999999997</v>
      </c>
      <c r="BT36" s="26">
        <v>36.79</v>
      </c>
      <c r="BU36" s="26">
        <v>40.71</v>
      </c>
      <c r="BV36" s="26">
        <v>41.35</v>
      </c>
      <c r="BW36" s="26">
        <v>35.35</v>
      </c>
      <c r="BX36" s="26">
        <v>35.11</v>
      </c>
      <c r="BY36" s="26">
        <v>36.14</v>
      </c>
      <c r="BZ36" s="26">
        <v>36.520000000000003</v>
      </c>
      <c r="CA36" s="26">
        <v>41.86</v>
      </c>
      <c r="CB36" s="26">
        <v>43.29</v>
      </c>
      <c r="CC36" s="26">
        <v>40.950000000000003</v>
      </c>
      <c r="CD36" s="26">
        <v>40.799999999999997</v>
      </c>
      <c r="CE36" s="26">
        <v>40.44</v>
      </c>
      <c r="CF36" s="26">
        <v>43.99</v>
      </c>
      <c r="CG36" s="26">
        <v>51.94</v>
      </c>
      <c r="CH36" s="26">
        <v>52.82</v>
      </c>
      <c r="CI36" s="26">
        <v>46.02</v>
      </c>
      <c r="CJ36" s="26">
        <v>45.98</v>
      </c>
      <c r="CK36" s="26">
        <v>47.32</v>
      </c>
      <c r="CL36" s="26">
        <v>48.78</v>
      </c>
      <c r="CM36" s="26">
        <v>53.27</v>
      </c>
      <c r="CN36" s="26">
        <v>54.37</v>
      </c>
      <c r="CO36" s="26">
        <v>52.33</v>
      </c>
      <c r="CP36" s="26">
        <v>51.52</v>
      </c>
      <c r="CQ36" s="26">
        <v>50.68</v>
      </c>
      <c r="CR36" s="26">
        <v>57.5</v>
      </c>
      <c r="CS36" s="26">
        <v>66.86</v>
      </c>
      <c r="CT36" s="26">
        <v>65.66</v>
      </c>
      <c r="CU36" s="26">
        <v>58.28</v>
      </c>
      <c r="CV36" s="26">
        <v>56.67</v>
      </c>
      <c r="CW36" s="26">
        <v>57.01</v>
      </c>
      <c r="CX36" s="26">
        <v>59.67</v>
      </c>
      <c r="CY36" s="26">
        <v>62.96</v>
      </c>
      <c r="CZ36" s="26">
        <v>64.97</v>
      </c>
      <c r="DA36" s="26">
        <v>61.89</v>
      </c>
      <c r="DB36" s="26">
        <v>61.47</v>
      </c>
      <c r="DC36" s="26">
        <v>58.6</v>
      </c>
      <c r="DD36" s="26">
        <v>67.12</v>
      </c>
      <c r="DE36" s="26">
        <v>74.709999999999994</v>
      </c>
      <c r="DF36" s="26">
        <v>74.37</v>
      </c>
      <c r="DG36" s="26">
        <v>63.01</v>
      </c>
      <c r="DH36" s="26">
        <v>59.84</v>
      </c>
      <c r="DI36" s="26">
        <v>61.46</v>
      </c>
      <c r="DJ36" s="26">
        <v>63.18</v>
      </c>
      <c r="DK36" s="26">
        <v>65.75</v>
      </c>
      <c r="DL36" s="26">
        <v>66.31</v>
      </c>
      <c r="DM36" s="26">
        <v>63.54</v>
      </c>
      <c r="DN36" s="26">
        <v>61.07</v>
      </c>
      <c r="DO36" s="26">
        <v>59.96</v>
      </c>
      <c r="DP36" s="26">
        <v>69.239999999999995</v>
      </c>
      <c r="DQ36" s="26">
        <v>74.680000000000007</v>
      </c>
      <c r="DR36" s="26">
        <v>75.33</v>
      </c>
      <c r="DS36" s="26">
        <v>64.650000000000006</v>
      </c>
      <c r="DT36" s="26">
        <v>61.93</v>
      </c>
      <c r="DU36" s="26">
        <v>64.11</v>
      </c>
      <c r="DV36" s="26">
        <v>64.02</v>
      </c>
      <c r="DW36" s="26">
        <v>67.36</v>
      </c>
      <c r="DX36" s="26">
        <v>67.459999999999994</v>
      </c>
      <c r="DY36" s="26">
        <v>64.900000000000006</v>
      </c>
      <c r="DZ36" s="26">
        <v>61.88</v>
      </c>
      <c r="EA36" s="26">
        <v>63.16</v>
      </c>
      <c r="EB36" s="26">
        <v>70.099999999999994</v>
      </c>
      <c r="EC36" s="26">
        <v>74.41</v>
      </c>
      <c r="ED36" s="26">
        <v>75.16</v>
      </c>
      <c r="EE36" s="26">
        <v>64.790000000000006</v>
      </c>
      <c r="EF36" s="26">
        <v>63.34</v>
      </c>
      <c r="EG36" s="26">
        <v>64.22</v>
      </c>
      <c r="EH36" s="26">
        <v>63.68</v>
      </c>
      <c r="EI36" s="26">
        <v>67.510000000000005</v>
      </c>
      <c r="EJ36" s="26">
        <v>69.2</v>
      </c>
      <c r="EK36" s="26">
        <v>64.67</v>
      </c>
      <c r="EL36" s="26">
        <v>63.98</v>
      </c>
      <c r="EM36" s="26">
        <v>63.55</v>
      </c>
      <c r="EN36" s="26">
        <v>67.040000000000006</v>
      </c>
      <c r="EO36" s="26">
        <v>77.44</v>
      </c>
      <c r="EP36" s="26">
        <v>77.97</v>
      </c>
      <c r="EQ36" s="26">
        <v>67.56</v>
      </c>
      <c r="ER36" s="26">
        <v>65.45</v>
      </c>
      <c r="ES36" s="26">
        <v>64.290000000000006</v>
      </c>
      <c r="ET36" s="26">
        <v>66.33</v>
      </c>
      <c r="EU36" s="26">
        <v>70.8</v>
      </c>
      <c r="EV36" s="26">
        <v>70.760000000000005</v>
      </c>
      <c r="EW36" s="26">
        <v>66.95</v>
      </c>
      <c r="EX36" s="26">
        <v>66.5</v>
      </c>
      <c r="EY36" s="26">
        <v>65.02</v>
      </c>
      <c r="EZ36" s="26">
        <v>70.37</v>
      </c>
      <c r="FA36" s="26">
        <v>80.08</v>
      </c>
      <c r="FB36" s="26">
        <v>78.48</v>
      </c>
      <c r="FC36" s="26">
        <v>70.430000000000007</v>
      </c>
      <c r="FD36" s="26">
        <v>68.5</v>
      </c>
      <c r="FE36" s="26">
        <v>65.989999999999995</v>
      </c>
      <c r="FF36" s="26">
        <v>69.28</v>
      </c>
      <c r="FG36" s="26">
        <v>73.540000000000006</v>
      </c>
      <c r="FH36" s="26">
        <v>74.52</v>
      </c>
      <c r="FI36" s="26">
        <v>71.38</v>
      </c>
      <c r="FJ36" s="26">
        <v>69.91</v>
      </c>
      <c r="FK36" s="26">
        <v>68.709999999999994</v>
      </c>
      <c r="FL36" s="26">
        <v>75.73</v>
      </c>
      <c r="FM36" s="26">
        <v>84.63</v>
      </c>
      <c r="FN36" s="26">
        <v>82.3</v>
      </c>
      <c r="FO36" s="26">
        <v>74.8</v>
      </c>
      <c r="FP36" s="26">
        <v>71.459999999999994</v>
      </c>
      <c r="FQ36" s="26">
        <v>70.37</v>
      </c>
      <c r="FR36" s="26">
        <v>73.28</v>
      </c>
      <c r="FS36" s="26">
        <v>76.569999999999993</v>
      </c>
      <c r="FT36" s="26">
        <v>78.09</v>
      </c>
      <c r="FU36" s="26">
        <v>75.78</v>
      </c>
      <c r="FV36" s="26">
        <v>74.2</v>
      </c>
      <c r="FW36" s="26">
        <v>72.08</v>
      </c>
      <c r="FX36" s="26">
        <v>79.8</v>
      </c>
      <c r="FY36" s="26">
        <v>85.59</v>
      </c>
      <c r="FZ36" s="26">
        <v>86.2</v>
      </c>
      <c r="GA36" s="26">
        <v>77.2</v>
      </c>
      <c r="GB36" s="26">
        <v>74.239999999999995</v>
      </c>
      <c r="GC36" s="26">
        <v>75.56</v>
      </c>
      <c r="GD36" s="26">
        <v>77.39</v>
      </c>
    </row>
    <row r="37" spans="1:186" s="41" customFormat="1">
      <c r="A37" s="60"/>
      <c r="B37" s="458"/>
      <c r="C37" s="458"/>
      <c r="D37" s="458"/>
      <c r="E37" s="458"/>
      <c r="F37" s="458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</row>
    <row r="38" spans="1:186" s="41" customFormat="1">
      <c r="A38" s="60"/>
      <c r="B38" s="458"/>
      <c r="C38" s="458" t="s">
        <v>86</v>
      </c>
      <c r="D38" s="458" t="s">
        <v>76</v>
      </c>
      <c r="E38" s="458" t="s">
        <v>68</v>
      </c>
      <c r="F38" s="458" t="s">
        <v>77</v>
      </c>
      <c r="G38" s="26" t="s">
        <v>191</v>
      </c>
      <c r="H38" s="26" t="s">
        <v>191</v>
      </c>
      <c r="I38" s="26" t="s">
        <v>191</v>
      </c>
      <c r="J38" s="26" t="s">
        <v>191</v>
      </c>
      <c r="K38" s="26" t="s">
        <v>191</v>
      </c>
      <c r="L38" s="26" t="s">
        <v>191</v>
      </c>
      <c r="M38" s="26" t="s">
        <v>191</v>
      </c>
      <c r="N38" s="26" t="s">
        <v>191</v>
      </c>
      <c r="O38" s="26" t="s">
        <v>191</v>
      </c>
      <c r="P38" s="26" t="s">
        <v>191</v>
      </c>
      <c r="Q38" s="26" t="s">
        <v>191</v>
      </c>
      <c r="R38" s="26" t="s">
        <v>191</v>
      </c>
      <c r="S38" s="26" t="s">
        <v>191</v>
      </c>
      <c r="T38" s="26" t="s">
        <v>191</v>
      </c>
      <c r="U38" s="26" t="s">
        <v>191</v>
      </c>
      <c r="V38" s="26" t="s">
        <v>191</v>
      </c>
      <c r="W38" s="26" t="s">
        <v>191</v>
      </c>
      <c r="X38" s="26" t="s">
        <v>191</v>
      </c>
      <c r="Y38" s="26" t="s">
        <v>191</v>
      </c>
      <c r="Z38" s="26" t="s">
        <v>191</v>
      </c>
      <c r="AA38" s="26" t="s">
        <v>191</v>
      </c>
      <c r="AB38" s="26" t="s">
        <v>191</v>
      </c>
      <c r="AC38" s="26" t="s">
        <v>191</v>
      </c>
      <c r="AD38" s="26" t="s">
        <v>191</v>
      </c>
      <c r="AE38" s="26" t="s">
        <v>191</v>
      </c>
      <c r="AF38" s="26" t="s">
        <v>191</v>
      </c>
      <c r="AG38" s="26" t="s">
        <v>191</v>
      </c>
      <c r="AH38" s="26" t="s">
        <v>191</v>
      </c>
      <c r="AI38" s="26" t="s">
        <v>191</v>
      </c>
      <c r="AJ38" s="26" t="s">
        <v>191</v>
      </c>
      <c r="AK38" s="26" t="s">
        <v>191</v>
      </c>
      <c r="AL38" s="26" t="s">
        <v>191</v>
      </c>
      <c r="AM38" s="26" t="s">
        <v>191</v>
      </c>
      <c r="AN38" s="26" t="s">
        <v>191</v>
      </c>
      <c r="AO38" s="26" t="s">
        <v>191</v>
      </c>
      <c r="AP38" s="26" t="s">
        <v>191</v>
      </c>
      <c r="AQ38" s="26" t="s">
        <v>191</v>
      </c>
      <c r="AR38" s="26" t="s">
        <v>191</v>
      </c>
      <c r="AS38" s="26" t="s">
        <v>191</v>
      </c>
      <c r="AT38" s="26" t="s">
        <v>191</v>
      </c>
      <c r="AU38" s="26" t="s">
        <v>191</v>
      </c>
      <c r="AV38" s="26" t="s">
        <v>191</v>
      </c>
      <c r="AW38" s="26" t="s">
        <v>191</v>
      </c>
      <c r="AX38" s="26" t="s">
        <v>191</v>
      </c>
      <c r="AY38" s="26" t="s">
        <v>191</v>
      </c>
      <c r="AZ38" s="26" t="s">
        <v>191</v>
      </c>
      <c r="BA38" s="26" t="s">
        <v>191</v>
      </c>
      <c r="BB38" s="26" t="s">
        <v>191</v>
      </c>
      <c r="BC38" s="26" t="s">
        <v>191</v>
      </c>
      <c r="BD38" s="26" t="s">
        <v>191</v>
      </c>
      <c r="BE38" s="26" t="s">
        <v>191</v>
      </c>
      <c r="BF38" s="26" t="s">
        <v>191</v>
      </c>
      <c r="BG38" s="26" t="s">
        <v>191</v>
      </c>
      <c r="BH38" s="26" t="s">
        <v>191</v>
      </c>
      <c r="BI38" s="26" t="s">
        <v>191</v>
      </c>
      <c r="BJ38" s="26" t="s">
        <v>191</v>
      </c>
      <c r="BK38" s="26" t="s">
        <v>191</v>
      </c>
      <c r="BL38" s="26" t="s">
        <v>191</v>
      </c>
      <c r="BM38" s="26" t="s">
        <v>191</v>
      </c>
      <c r="BN38" s="26" t="s">
        <v>191</v>
      </c>
      <c r="BO38" s="26" t="s">
        <v>191</v>
      </c>
      <c r="BP38" s="26" t="s">
        <v>191</v>
      </c>
      <c r="BQ38" s="26" t="s">
        <v>191</v>
      </c>
      <c r="BR38" s="26" t="s">
        <v>191</v>
      </c>
      <c r="BS38" s="26" t="s">
        <v>191</v>
      </c>
      <c r="BT38" s="26" t="s">
        <v>191</v>
      </c>
      <c r="BU38" s="26" t="s">
        <v>191</v>
      </c>
      <c r="BV38" s="26" t="s">
        <v>191</v>
      </c>
      <c r="BW38" s="26" t="s">
        <v>191</v>
      </c>
      <c r="BX38" s="26" t="s">
        <v>191</v>
      </c>
      <c r="BY38" s="26" t="s">
        <v>191</v>
      </c>
      <c r="BZ38" s="26" t="s">
        <v>191</v>
      </c>
      <c r="CA38" s="26" t="s">
        <v>191</v>
      </c>
      <c r="CB38" s="26" t="s">
        <v>191</v>
      </c>
      <c r="CC38" s="26" t="s">
        <v>191</v>
      </c>
      <c r="CD38" s="26" t="s">
        <v>191</v>
      </c>
      <c r="CE38" s="26" t="s">
        <v>191</v>
      </c>
      <c r="CF38" s="26" t="s">
        <v>191</v>
      </c>
      <c r="CG38" s="26" t="s">
        <v>191</v>
      </c>
      <c r="CH38" s="26" t="s">
        <v>191</v>
      </c>
      <c r="CI38" s="26" t="s">
        <v>191</v>
      </c>
      <c r="CJ38" s="26" t="s">
        <v>191</v>
      </c>
      <c r="CK38" s="26" t="s">
        <v>191</v>
      </c>
      <c r="CL38" s="26" t="s">
        <v>191</v>
      </c>
      <c r="CM38" s="26" t="s">
        <v>191</v>
      </c>
      <c r="CN38" s="26" t="s">
        <v>191</v>
      </c>
      <c r="CO38" s="26" t="s">
        <v>191</v>
      </c>
      <c r="CP38" s="26" t="s">
        <v>191</v>
      </c>
      <c r="CQ38" s="26" t="s">
        <v>191</v>
      </c>
      <c r="CR38" s="26" t="s">
        <v>191</v>
      </c>
      <c r="CS38" s="26" t="s">
        <v>191</v>
      </c>
      <c r="CT38" s="26" t="s">
        <v>191</v>
      </c>
      <c r="CU38" s="26" t="s">
        <v>191</v>
      </c>
      <c r="CV38" s="26" t="s">
        <v>191</v>
      </c>
      <c r="CW38" s="26" t="s">
        <v>191</v>
      </c>
      <c r="CX38" s="26" t="s">
        <v>191</v>
      </c>
      <c r="CY38" s="26" t="s">
        <v>191</v>
      </c>
      <c r="CZ38" s="26" t="s">
        <v>191</v>
      </c>
      <c r="DA38" s="26" t="s">
        <v>191</v>
      </c>
      <c r="DB38" s="26" t="s">
        <v>191</v>
      </c>
      <c r="DC38" s="26" t="s">
        <v>191</v>
      </c>
      <c r="DD38" s="26" t="s">
        <v>191</v>
      </c>
      <c r="DE38" s="26" t="s">
        <v>191</v>
      </c>
      <c r="DF38" s="26" t="s">
        <v>191</v>
      </c>
      <c r="DG38" s="26" t="s">
        <v>191</v>
      </c>
      <c r="DH38" s="26" t="s">
        <v>191</v>
      </c>
      <c r="DI38" s="26" t="s">
        <v>191</v>
      </c>
      <c r="DJ38" s="26" t="s">
        <v>191</v>
      </c>
      <c r="DK38" s="26" t="s">
        <v>191</v>
      </c>
      <c r="DL38" s="26" t="s">
        <v>191</v>
      </c>
      <c r="DM38" s="26" t="s">
        <v>191</v>
      </c>
      <c r="DN38" s="26" t="s">
        <v>191</v>
      </c>
      <c r="DO38" s="26" t="s">
        <v>191</v>
      </c>
      <c r="DP38" s="26" t="s">
        <v>191</v>
      </c>
      <c r="DQ38" s="26" t="s">
        <v>191</v>
      </c>
      <c r="DR38" s="26" t="s">
        <v>191</v>
      </c>
      <c r="DS38" s="26" t="s">
        <v>191</v>
      </c>
      <c r="DT38" s="26" t="s">
        <v>191</v>
      </c>
      <c r="DU38" s="26" t="s">
        <v>191</v>
      </c>
      <c r="DV38" s="26" t="s">
        <v>191</v>
      </c>
      <c r="DW38" s="26" t="s">
        <v>191</v>
      </c>
      <c r="DX38" s="26" t="s">
        <v>191</v>
      </c>
      <c r="DY38" s="26" t="s">
        <v>191</v>
      </c>
      <c r="DZ38" s="26" t="s">
        <v>191</v>
      </c>
      <c r="EA38" s="26" t="s">
        <v>191</v>
      </c>
      <c r="EB38" s="26" t="s">
        <v>191</v>
      </c>
      <c r="EC38" s="26" t="s">
        <v>191</v>
      </c>
      <c r="ED38" s="26" t="s">
        <v>191</v>
      </c>
      <c r="EE38" s="26" t="s">
        <v>191</v>
      </c>
      <c r="EF38" s="26" t="s">
        <v>191</v>
      </c>
      <c r="EG38" s="26" t="s">
        <v>191</v>
      </c>
      <c r="EH38" s="26" t="s">
        <v>191</v>
      </c>
      <c r="EI38" s="26" t="s">
        <v>191</v>
      </c>
      <c r="EJ38" s="26" t="s">
        <v>191</v>
      </c>
      <c r="EK38" s="26" t="s">
        <v>191</v>
      </c>
      <c r="EL38" s="26" t="s">
        <v>191</v>
      </c>
      <c r="EM38" s="26" t="s">
        <v>191</v>
      </c>
      <c r="EN38" s="26" t="s">
        <v>191</v>
      </c>
      <c r="EO38" s="26" t="s">
        <v>191</v>
      </c>
      <c r="EP38" s="26" t="s">
        <v>191</v>
      </c>
      <c r="EQ38" s="26" t="s">
        <v>191</v>
      </c>
      <c r="ER38" s="26" t="s">
        <v>191</v>
      </c>
      <c r="ES38" s="26" t="s">
        <v>191</v>
      </c>
      <c r="ET38" s="26" t="s">
        <v>191</v>
      </c>
      <c r="EU38" s="26" t="s">
        <v>191</v>
      </c>
      <c r="EV38" s="26" t="s">
        <v>191</v>
      </c>
      <c r="EW38" s="26" t="s">
        <v>191</v>
      </c>
      <c r="EX38" s="26" t="s">
        <v>191</v>
      </c>
      <c r="EY38" s="26" t="s">
        <v>191</v>
      </c>
      <c r="EZ38" s="26" t="s">
        <v>191</v>
      </c>
      <c r="FA38" s="26" t="s">
        <v>191</v>
      </c>
      <c r="FB38" s="26" t="s">
        <v>191</v>
      </c>
      <c r="FC38" s="26" t="s">
        <v>191</v>
      </c>
      <c r="FD38" s="26" t="s">
        <v>191</v>
      </c>
      <c r="FE38" s="26" t="s">
        <v>191</v>
      </c>
      <c r="FF38" s="26" t="s">
        <v>191</v>
      </c>
      <c r="FG38" s="26" t="s">
        <v>191</v>
      </c>
      <c r="FH38" s="26" t="s">
        <v>191</v>
      </c>
      <c r="FI38" s="26" t="s">
        <v>191</v>
      </c>
      <c r="FJ38" s="26" t="s">
        <v>191</v>
      </c>
      <c r="FK38" s="26" t="s">
        <v>191</v>
      </c>
      <c r="FL38" s="26" t="s">
        <v>191</v>
      </c>
      <c r="FM38" s="26" t="s">
        <v>191</v>
      </c>
      <c r="FN38" s="26" t="s">
        <v>191</v>
      </c>
      <c r="FO38" s="26" t="s">
        <v>191</v>
      </c>
      <c r="FP38" s="26" t="s">
        <v>191</v>
      </c>
      <c r="FQ38" s="26" t="s">
        <v>191</v>
      </c>
      <c r="FR38" s="26" t="s">
        <v>191</v>
      </c>
      <c r="FS38" s="26" t="s">
        <v>191</v>
      </c>
      <c r="FT38" s="26" t="s">
        <v>191</v>
      </c>
      <c r="FU38" s="26" t="s">
        <v>191</v>
      </c>
      <c r="FV38" s="26" t="s">
        <v>191</v>
      </c>
      <c r="FW38" s="26" t="s">
        <v>191</v>
      </c>
      <c r="FX38" s="26" t="s">
        <v>191</v>
      </c>
      <c r="FY38" s="26" t="s">
        <v>191</v>
      </c>
      <c r="FZ38" s="26" t="s">
        <v>191</v>
      </c>
      <c r="GA38" s="26" t="s">
        <v>191</v>
      </c>
      <c r="GB38" s="26" t="s">
        <v>191</v>
      </c>
      <c r="GC38" s="26" t="s">
        <v>191</v>
      </c>
      <c r="GD38" s="26" t="s">
        <v>191</v>
      </c>
    </row>
    <row r="39" spans="1:186" s="41" customFormat="1">
      <c r="A39" s="60"/>
      <c r="B39" s="458"/>
      <c r="C39" s="458" t="s">
        <v>86</v>
      </c>
      <c r="D39" s="458" t="s">
        <v>76</v>
      </c>
      <c r="E39" s="458" t="s">
        <v>68</v>
      </c>
      <c r="F39" s="458" t="s">
        <v>78</v>
      </c>
      <c r="G39" s="26" t="s">
        <v>191</v>
      </c>
      <c r="H39" s="26" t="s">
        <v>191</v>
      </c>
      <c r="I39" s="26" t="s">
        <v>191</v>
      </c>
      <c r="J39" s="26" t="s">
        <v>191</v>
      </c>
      <c r="K39" s="26" t="s">
        <v>191</v>
      </c>
      <c r="L39" s="26" t="s">
        <v>191</v>
      </c>
      <c r="M39" s="26" t="s">
        <v>191</v>
      </c>
      <c r="N39" s="26" t="s">
        <v>191</v>
      </c>
      <c r="O39" s="26" t="s">
        <v>191</v>
      </c>
      <c r="P39" s="26" t="s">
        <v>191</v>
      </c>
      <c r="Q39" s="26" t="s">
        <v>191</v>
      </c>
      <c r="R39" s="26" t="s">
        <v>191</v>
      </c>
      <c r="S39" s="26" t="s">
        <v>191</v>
      </c>
      <c r="T39" s="26" t="s">
        <v>191</v>
      </c>
      <c r="U39" s="26" t="s">
        <v>191</v>
      </c>
      <c r="V39" s="26" t="s">
        <v>191</v>
      </c>
      <c r="W39" s="26" t="s">
        <v>191</v>
      </c>
      <c r="X39" s="26" t="s">
        <v>191</v>
      </c>
      <c r="Y39" s="26" t="s">
        <v>191</v>
      </c>
      <c r="Z39" s="26" t="s">
        <v>191</v>
      </c>
      <c r="AA39" s="26" t="s">
        <v>191</v>
      </c>
      <c r="AB39" s="26" t="s">
        <v>191</v>
      </c>
      <c r="AC39" s="26" t="s">
        <v>191</v>
      </c>
      <c r="AD39" s="26" t="s">
        <v>191</v>
      </c>
      <c r="AE39" s="26" t="s">
        <v>191</v>
      </c>
      <c r="AF39" s="26" t="s">
        <v>191</v>
      </c>
      <c r="AG39" s="26" t="s">
        <v>191</v>
      </c>
      <c r="AH39" s="26" t="s">
        <v>191</v>
      </c>
      <c r="AI39" s="26" t="s">
        <v>191</v>
      </c>
      <c r="AJ39" s="26" t="s">
        <v>191</v>
      </c>
      <c r="AK39" s="26" t="s">
        <v>191</v>
      </c>
      <c r="AL39" s="26" t="s">
        <v>191</v>
      </c>
      <c r="AM39" s="26" t="s">
        <v>191</v>
      </c>
      <c r="AN39" s="26" t="s">
        <v>191</v>
      </c>
      <c r="AO39" s="26" t="s">
        <v>191</v>
      </c>
      <c r="AP39" s="26" t="s">
        <v>191</v>
      </c>
      <c r="AQ39" s="26" t="s">
        <v>191</v>
      </c>
      <c r="AR39" s="26" t="s">
        <v>191</v>
      </c>
      <c r="AS39" s="26" t="s">
        <v>191</v>
      </c>
      <c r="AT39" s="26" t="s">
        <v>191</v>
      </c>
      <c r="AU39" s="26" t="s">
        <v>191</v>
      </c>
      <c r="AV39" s="26" t="s">
        <v>191</v>
      </c>
      <c r="AW39" s="26" t="s">
        <v>191</v>
      </c>
      <c r="AX39" s="26" t="s">
        <v>191</v>
      </c>
      <c r="AY39" s="26" t="s">
        <v>191</v>
      </c>
      <c r="AZ39" s="26" t="s">
        <v>191</v>
      </c>
      <c r="BA39" s="26" t="s">
        <v>191</v>
      </c>
      <c r="BB39" s="26" t="s">
        <v>191</v>
      </c>
      <c r="BC39" s="26" t="s">
        <v>191</v>
      </c>
      <c r="BD39" s="26" t="s">
        <v>191</v>
      </c>
      <c r="BE39" s="26" t="s">
        <v>191</v>
      </c>
      <c r="BF39" s="26" t="s">
        <v>191</v>
      </c>
      <c r="BG39" s="26" t="s">
        <v>191</v>
      </c>
      <c r="BH39" s="26" t="s">
        <v>191</v>
      </c>
      <c r="BI39" s="26" t="s">
        <v>191</v>
      </c>
      <c r="BJ39" s="26" t="s">
        <v>191</v>
      </c>
      <c r="BK39" s="26" t="s">
        <v>191</v>
      </c>
      <c r="BL39" s="26" t="s">
        <v>191</v>
      </c>
      <c r="BM39" s="26" t="s">
        <v>191</v>
      </c>
      <c r="BN39" s="26" t="s">
        <v>191</v>
      </c>
      <c r="BO39" s="26" t="s">
        <v>191</v>
      </c>
      <c r="BP39" s="26" t="s">
        <v>191</v>
      </c>
      <c r="BQ39" s="26" t="s">
        <v>191</v>
      </c>
      <c r="BR39" s="26" t="s">
        <v>191</v>
      </c>
      <c r="BS39" s="26" t="s">
        <v>191</v>
      </c>
      <c r="BT39" s="26" t="s">
        <v>191</v>
      </c>
      <c r="BU39" s="26" t="s">
        <v>191</v>
      </c>
      <c r="BV39" s="26" t="s">
        <v>191</v>
      </c>
      <c r="BW39" s="26" t="s">
        <v>191</v>
      </c>
      <c r="BX39" s="26" t="s">
        <v>191</v>
      </c>
      <c r="BY39" s="26" t="s">
        <v>191</v>
      </c>
      <c r="BZ39" s="26" t="s">
        <v>191</v>
      </c>
      <c r="CA39" s="26" t="s">
        <v>191</v>
      </c>
      <c r="CB39" s="26" t="s">
        <v>191</v>
      </c>
      <c r="CC39" s="26" t="s">
        <v>191</v>
      </c>
      <c r="CD39" s="26" t="s">
        <v>191</v>
      </c>
      <c r="CE39" s="26" t="s">
        <v>191</v>
      </c>
      <c r="CF39" s="26" t="s">
        <v>191</v>
      </c>
      <c r="CG39" s="26" t="s">
        <v>191</v>
      </c>
      <c r="CH39" s="26" t="s">
        <v>191</v>
      </c>
      <c r="CI39" s="26" t="s">
        <v>191</v>
      </c>
      <c r="CJ39" s="26" t="s">
        <v>191</v>
      </c>
      <c r="CK39" s="26" t="s">
        <v>191</v>
      </c>
      <c r="CL39" s="26" t="s">
        <v>191</v>
      </c>
      <c r="CM39" s="26" t="s">
        <v>191</v>
      </c>
      <c r="CN39" s="26" t="s">
        <v>191</v>
      </c>
      <c r="CO39" s="26" t="s">
        <v>191</v>
      </c>
      <c r="CP39" s="26" t="s">
        <v>191</v>
      </c>
      <c r="CQ39" s="26" t="s">
        <v>191</v>
      </c>
      <c r="CR39" s="26" t="s">
        <v>191</v>
      </c>
      <c r="CS39" s="26" t="s">
        <v>191</v>
      </c>
      <c r="CT39" s="26" t="s">
        <v>191</v>
      </c>
      <c r="CU39" s="26" t="s">
        <v>191</v>
      </c>
      <c r="CV39" s="26" t="s">
        <v>191</v>
      </c>
      <c r="CW39" s="26" t="s">
        <v>191</v>
      </c>
      <c r="CX39" s="26" t="s">
        <v>191</v>
      </c>
      <c r="CY39" s="26" t="s">
        <v>191</v>
      </c>
      <c r="CZ39" s="26" t="s">
        <v>191</v>
      </c>
      <c r="DA39" s="26" t="s">
        <v>191</v>
      </c>
      <c r="DB39" s="26" t="s">
        <v>191</v>
      </c>
      <c r="DC39" s="26" t="s">
        <v>191</v>
      </c>
      <c r="DD39" s="26" t="s">
        <v>191</v>
      </c>
      <c r="DE39" s="26" t="s">
        <v>191</v>
      </c>
      <c r="DF39" s="26" t="s">
        <v>191</v>
      </c>
      <c r="DG39" s="26" t="s">
        <v>191</v>
      </c>
      <c r="DH39" s="26" t="s">
        <v>191</v>
      </c>
      <c r="DI39" s="26" t="s">
        <v>191</v>
      </c>
      <c r="DJ39" s="26" t="s">
        <v>191</v>
      </c>
      <c r="DK39" s="26" t="s">
        <v>191</v>
      </c>
      <c r="DL39" s="26" t="s">
        <v>191</v>
      </c>
      <c r="DM39" s="26" t="s">
        <v>191</v>
      </c>
      <c r="DN39" s="26" t="s">
        <v>191</v>
      </c>
      <c r="DO39" s="26" t="s">
        <v>191</v>
      </c>
      <c r="DP39" s="26" t="s">
        <v>191</v>
      </c>
      <c r="DQ39" s="26" t="s">
        <v>191</v>
      </c>
      <c r="DR39" s="26" t="s">
        <v>191</v>
      </c>
      <c r="DS39" s="26" t="s">
        <v>191</v>
      </c>
      <c r="DT39" s="26" t="s">
        <v>191</v>
      </c>
      <c r="DU39" s="26" t="s">
        <v>191</v>
      </c>
      <c r="DV39" s="26" t="s">
        <v>191</v>
      </c>
      <c r="DW39" s="26" t="s">
        <v>191</v>
      </c>
      <c r="DX39" s="26" t="s">
        <v>191</v>
      </c>
      <c r="DY39" s="26" t="s">
        <v>191</v>
      </c>
      <c r="DZ39" s="26" t="s">
        <v>191</v>
      </c>
      <c r="EA39" s="26" t="s">
        <v>191</v>
      </c>
      <c r="EB39" s="26" t="s">
        <v>191</v>
      </c>
      <c r="EC39" s="26" t="s">
        <v>191</v>
      </c>
      <c r="ED39" s="26" t="s">
        <v>191</v>
      </c>
      <c r="EE39" s="26" t="s">
        <v>191</v>
      </c>
      <c r="EF39" s="26" t="s">
        <v>191</v>
      </c>
      <c r="EG39" s="26" t="s">
        <v>191</v>
      </c>
      <c r="EH39" s="26" t="s">
        <v>191</v>
      </c>
      <c r="EI39" s="26" t="s">
        <v>191</v>
      </c>
      <c r="EJ39" s="26" t="s">
        <v>191</v>
      </c>
      <c r="EK39" s="26" t="s">
        <v>191</v>
      </c>
      <c r="EL39" s="26" t="s">
        <v>191</v>
      </c>
      <c r="EM39" s="26" t="s">
        <v>191</v>
      </c>
      <c r="EN39" s="26" t="s">
        <v>191</v>
      </c>
      <c r="EO39" s="26" t="s">
        <v>191</v>
      </c>
      <c r="EP39" s="26" t="s">
        <v>191</v>
      </c>
      <c r="EQ39" s="26" t="s">
        <v>191</v>
      </c>
      <c r="ER39" s="26" t="s">
        <v>191</v>
      </c>
      <c r="ES39" s="26" t="s">
        <v>191</v>
      </c>
      <c r="ET39" s="26" t="s">
        <v>191</v>
      </c>
      <c r="EU39" s="26" t="s">
        <v>191</v>
      </c>
      <c r="EV39" s="26" t="s">
        <v>191</v>
      </c>
      <c r="EW39" s="26" t="s">
        <v>191</v>
      </c>
      <c r="EX39" s="26" t="s">
        <v>191</v>
      </c>
      <c r="EY39" s="26" t="s">
        <v>191</v>
      </c>
      <c r="EZ39" s="26" t="s">
        <v>191</v>
      </c>
      <c r="FA39" s="26" t="s">
        <v>191</v>
      </c>
      <c r="FB39" s="26" t="s">
        <v>191</v>
      </c>
      <c r="FC39" s="26" t="s">
        <v>191</v>
      </c>
      <c r="FD39" s="26" t="s">
        <v>191</v>
      </c>
      <c r="FE39" s="26" t="s">
        <v>191</v>
      </c>
      <c r="FF39" s="26" t="s">
        <v>191</v>
      </c>
      <c r="FG39" s="26" t="s">
        <v>191</v>
      </c>
      <c r="FH39" s="26" t="s">
        <v>191</v>
      </c>
      <c r="FI39" s="26" t="s">
        <v>191</v>
      </c>
      <c r="FJ39" s="26" t="s">
        <v>191</v>
      </c>
      <c r="FK39" s="26" t="s">
        <v>191</v>
      </c>
      <c r="FL39" s="26" t="s">
        <v>191</v>
      </c>
      <c r="FM39" s="26" t="s">
        <v>191</v>
      </c>
      <c r="FN39" s="26" t="s">
        <v>191</v>
      </c>
      <c r="FO39" s="26" t="s">
        <v>191</v>
      </c>
      <c r="FP39" s="26" t="s">
        <v>191</v>
      </c>
      <c r="FQ39" s="26" t="s">
        <v>191</v>
      </c>
      <c r="FR39" s="26" t="s">
        <v>191</v>
      </c>
      <c r="FS39" s="26" t="s">
        <v>191</v>
      </c>
      <c r="FT39" s="26" t="s">
        <v>191</v>
      </c>
      <c r="FU39" s="26" t="s">
        <v>191</v>
      </c>
      <c r="FV39" s="26" t="s">
        <v>191</v>
      </c>
      <c r="FW39" s="26" t="s">
        <v>191</v>
      </c>
      <c r="FX39" s="26" t="s">
        <v>191</v>
      </c>
      <c r="FY39" s="26" t="s">
        <v>191</v>
      </c>
      <c r="FZ39" s="26" t="s">
        <v>191</v>
      </c>
      <c r="GA39" s="26" t="s">
        <v>191</v>
      </c>
      <c r="GB39" s="26" t="s">
        <v>191</v>
      </c>
      <c r="GC39" s="26" t="s">
        <v>191</v>
      </c>
      <c r="GD39" s="26" t="s">
        <v>191</v>
      </c>
    </row>
    <row r="40" spans="1:186" s="41" customFormat="1">
      <c r="A40" s="60"/>
      <c r="B40" s="458"/>
      <c r="C40" s="458" t="s">
        <v>86</v>
      </c>
      <c r="D40" s="458" t="s">
        <v>76</v>
      </c>
      <c r="E40" s="458" t="s">
        <v>68</v>
      </c>
      <c r="F40" s="458" t="s">
        <v>79</v>
      </c>
      <c r="G40" s="26">
        <v>32.79</v>
      </c>
      <c r="H40" s="26">
        <v>31.61</v>
      </c>
      <c r="I40" s="26">
        <v>29.97</v>
      </c>
      <c r="J40" s="26">
        <v>29.8</v>
      </c>
      <c r="K40" s="26">
        <v>29.24</v>
      </c>
      <c r="L40" s="26">
        <v>28.89</v>
      </c>
      <c r="M40" s="26">
        <v>34.76</v>
      </c>
      <c r="N40" s="26">
        <v>31.97</v>
      </c>
      <c r="O40" s="26">
        <v>28.7</v>
      </c>
      <c r="P40" s="26">
        <v>28.44</v>
      </c>
      <c r="Q40" s="26">
        <v>28.39</v>
      </c>
      <c r="R40" s="26">
        <v>29.26</v>
      </c>
      <c r="S40" s="26">
        <v>33.51</v>
      </c>
      <c r="T40" s="26">
        <v>32.79</v>
      </c>
      <c r="U40" s="26">
        <v>29.91</v>
      </c>
      <c r="V40" s="26">
        <v>30.2</v>
      </c>
      <c r="W40" s="26">
        <v>29.26</v>
      </c>
      <c r="X40" s="26">
        <v>29.52</v>
      </c>
      <c r="Y40" s="26">
        <v>33.020000000000003</v>
      </c>
      <c r="Z40" s="26">
        <v>32.47</v>
      </c>
      <c r="AA40" s="26">
        <v>29.61</v>
      </c>
      <c r="AB40" s="26">
        <v>29.16</v>
      </c>
      <c r="AC40" s="26">
        <v>29.13</v>
      </c>
      <c r="AD40" s="26">
        <v>29.85</v>
      </c>
      <c r="AE40" s="26">
        <v>33.119999999999997</v>
      </c>
      <c r="AF40" s="26">
        <v>33.71</v>
      </c>
      <c r="AG40" s="26">
        <v>31.43</v>
      </c>
      <c r="AH40" s="26">
        <v>30.7</v>
      </c>
      <c r="AI40" s="26">
        <v>29.94</v>
      </c>
      <c r="AJ40" s="26">
        <v>31.5</v>
      </c>
      <c r="AK40" s="26">
        <v>34.6</v>
      </c>
      <c r="AL40" s="26">
        <v>33.700000000000003</v>
      </c>
      <c r="AM40" s="26">
        <v>30.65</v>
      </c>
      <c r="AN40" s="26">
        <v>30.47</v>
      </c>
      <c r="AO40" s="26">
        <v>30.81</v>
      </c>
      <c r="AP40" s="26">
        <v>29.93</v>
      </c>
      <c r="AQ40" s="26">
        <v>34.71</v>
      </c>
      <c r="AR40" s="26">
        <v>35.520000000000003</v>
      </c>
      <c r="AS40" s="26">
        <v>32.93</v>
      </c>
      <c r="AT40" s="26">
        <v>31.71</v>
      </c>
      <c r="AU40" s="26">
        <v>31.33</v>
      </c>
      <c r="AV40" s="26">
        <v>33.11</v>
      </c>
      <c r="AW40" s="26">
        <v>35.6</v>
      </c>
      <c r="AX40" s="26">
        <v>36.380000000000003</v>
      </c>
      <c r="AY40" s="26">
        <v>31.84</v>
      </c>
      <c r="AZ40" s="26">
        <v>31.25</v>
      </c>
      <c r="BA40" s="26">
        <v>32.049999999999997</v>
      </c>
      <c r="BB40" s="26">
        <v>31.09</v>
      </c>
      <c r="BC40" s="26">
        <v>36.380000000000003</v>
      </c>
      <c r="BD40" s="26">
        <v>36.96</v>
      </c>
      <c r="BE40" s="26">
        <v>34.24</v>
      </c>
      <c r="BF40" s="26">
        <v>32.79</v>
      </c>
      <c r="BG40" s="26">
        <v>32.19</v>
      </c>
      <c r="BH40" s="26">
        <v>34.299999999999997</v>
      </c>
      <c r="BI40" s="26">
        <v>36.549999999999997</v>
      </c>
      <c r="BJ40" s="26">
        <v>37.47</v>
      </c>
      <c r="BK40" s="26">
        <v>32.42</v>
      </c>
      <c r="BL40" s="26">
        <v>32.64</v>
      </c>
      <c r="BM40" s="26">
        <v>33.28</v>
      </c>
      <c r="BN40" s="26">
        <v>32.21</v>
      </c>
      <c r="BO40" s="26">
        <v>38.21</v>
      </c>
      <c r="BP40" s="26">
        <v>38.770000000000003</v>
      </c>
      <c r="BQ40" s="26">
        <v>36.03</v>
      </c>
      <c r="BR40" s="26">
        <v>35.17</v>
      </c>
      <c r="BS40" s="26">
        <v>34.69</v>
      </c>
      <c r="BT40" s="26">
        <v>36.85</v>
      </c>
      <c r="BU40" s="26">
        <v>40.770000000000003</v>
      </c>
      <c r="BV40" s="26">
        <v>41.44</v>
      </c>
      <c r="BW40" s="26">
        <v>36.33</v>
      </c>
      <c r="BX40" s="26">
        <v>36.11</v>
      </c>
      <c r="BY40" s="26">
        <v>37.14</v>
      </c>
      <c r="BZ40" s="26">
        <v>36.520000000000003</v>
      </c>
      <c r="CA40" s="26">
        <v>42.01</v>
      </c>
      <c r="CB40" s="26">
        <v>43.44</v>
      </c>
      <c r="CC40" s="26">
        <v>41.63</v>
      </c>
      <c r="CD40" s="26">
        <v>41.52</v>
      </c>
      <c r="CE40" s="26">
        <v>41.22</v>
      </c>
      <c r="CF40" s="26">
        <v>44.06</v>
      </c>
      <c r="CG40" s="26">
        <v>52.03</v>
      </c>
      <c r="CH40" s="26">
        <v>52.92</v>
      </c>
      <c r="CI40" s="26">
        <v>47.37</v>
      </c>
      <c r="CJ40" s="26">
        <v>47.36</v>
      </c>
      <c r="CK40" s="26">
        <v>48.67</v>
      </c>
      <c r="CL40" s="26">
        <v>48.8</v>
      </c>
      <c r="CM40" s="26">
        <v>53.45</v>
      </c>
      <c r="CN40" s="26">
        <v>54.55</v>
      </c>
      <c r="CO40" s="26">
        <v>53.26</v>
      </c>
      <c r="CP40" s="26">
        <v>52.49</v>
      </c>
      <c r="CQ40" s="26">
        <v>51.68</v>
      </c>
      <c r="CR40" s="26">
        <v>57.64</v>
      </c>
      <c r="CS40" s="26">
        <v>67.02</v>
      </c>
      <c r="CT40" s="26">
        <v>65.819999999999993</v>
      </c>
      <c r="CU40" s="26">
        <v>60.1</v>
      </c>
      <c r="CV40" s="26">
        <v>58.44</v>
      </c>
      <c r="CW40" s="26">
        <v>58.75</v>
      </c>
      <c r="CX40" s="26">
        <v>59.73</v>
      </c>
      <c r="CY40" s="26">
        <v>63.16</v>
      </c>
      <c r="CZ40" s="26">
        <v>65.16</v>
      </c>
      <c r="DA40" s="26">
        <v>63.07</v>
      </c>
      <c r="DB40" s="26">
        <v>62.7</v>
      </c>
      <c r="DC40" s="26">
        <v>59.82</v>
      </c>
      <c r="DD40" s="26">
        <v>67.33</v>
      </c>
      <c r="DE40" s="26">
        <v>74.900000000000006</v>
      </c>
      <c r="DF40" s="26">
        <v>74.599999999999994</v>
      </c>
      <c r="DG40" s="26">
        <v>65.08</v>
      </c>
      <c r="DH40" s="26">
        <v>61.78</v>
      </c>
      <c r="DI40" s="26">
        <v>63.44</v>
      </c>
      <c r="DJ40" s="26">
        <v>63.27</v>
      </c>
      <c r="DK40" s="26">
        <v>65.95</v>
      </c>
      <c r="DL40" s="26">
        <v>66.5</v>
      </c>
      <c r="DM40" s="26">
        <v>64.790000000000006</v>
      </c>
      <c r="DN40" s="26">
        <v>62.3</v>
      </c>
      <c r="DO40" s="26">
        <v>61.26</v>
      </c>
      <c r="DP40" s="26">
        <v>69.47</v>
      </c>
      <c r="DQ40" s="26">
        <v>74.86</v>
      </c>
      <c r="DR40" s="26">
        <v>75.59</v>
      </c>
      <c r="DS40" s="26">
        <v>66.83</v>
      </c>
      <c r="DT40" s="26">
        <v>63.99</v>
      </c>
      <c r="DU40" s="26">
        <v>66.239999999999995</v>
      </c>
      <c r="DV40" s="26">
        <v>64.09</v>
      </c>
      <c r="DW40" s="26">
        <v>67.569999999999993</v>
      </c>
      <c r="DX40" s="26">
        <v>67.66</v>
      </c>
      <c r="DY40" s="26">
        <v>66.2</v>
      </c>
      <c r="DZ40" s="26">
        <v>63.14</v>
      </c>
      <c r="EA40" s="26">
        <v>64.58</v>
      </c>
      <c r="EB40" s="26">
        <v>70.34</v>
      </c>
      <c r="EC40" s="26">
        <v>74.599999999999994</v>
      </c>
      <c r="ED40" s="26">
        <v>75.430000000000007</v>
      </c>
      <c r="EE40" s="26">
        <v>67</v>
      </c>
      <c r="EF40" s="26">
        <v>65.52</v>
      </c>
      <c r="EG40" s="26">
        <v>66.42</v>
      </c>
      <c r="EH40" s="26">
        <v>63.74</v>
      </c>
      <c r="EI40" s="26">
        <v>67.72</v>
      </c>
      <c r="EJ40" s="26">
        <v>69.41</v>
      </c>
      <c r="EK40" s="26">
        <v>65.97</v>
      </c>
      <c r="EL40" s="26">
        <v>65.349999999999994</v>
      </c>
      <c r="EM40" s="26">
        <v>65.02</v>
      </c>
      <c r="EN40" s="26">
        <v>67.239999999999995</v>
      </c>
      <c r="EO40" s="26">
        <v>77.67</v>
      </c>
      <c r="EP40" s="26">
        <v>78.25</v>
      </c>
      <c r="EQ40" s="26">
        <v>69.930000000000007</v>
      </c>
      <c r="ER40" s="26">
        <v>67.790000000000006</v>
      </c>
      <c r="ES40" s="26">
        <v>66.52</v>
      </c>
      <c r="ET40" s="26">
        <v>66.400000000000006</v>
      </c>
      <c r="EU40" s="26">
        <v>71.02</v>
      </c>
      <c r="EV40" s="26">
        <v>70.98</v>
      </c>
      <c r="EW40" s="26">
        <v>68.33</v>
      </c>
      <c r="EX40" s="26">
        <v>67.97</v>
      </c>
      <c r="EY40" s="26">
        <v>66.55</v>
      </c>
      <c r="EZ40" s="26">
        <v>70.59</v>
      </c>
      <c r="FA40" s="26">
        <v>80.33</v>
      </c>
      <c r="FB40" s="26">
        <v>78.739999999999995</v>
      </c>
      <c r="FC40" s="26">
        <v>73</v>
      </c>
      <c r="FD40" s="26">
        <v>71.010000000000005</v>
      </c>
      <c r="FE40" s="26">
        <v>68.290000000000006</v>
      </c>
      <c r="FF40" s="26">
        <v>69.37</v>
      </c>
      <c r="FG40" s="26">
        <v>73.8</v>
      </c>
      <c r="FH40" s="26">
        <v>74.760000000000005</v>
      </c>
      <c r="FI40" s="26">
        <v>72.900000000000006</v>
      </c>
      <c r="FJ40" s="26">
        <v>71.489999999999995</v>
      </c>
      <c r="FK40" s="26">
        <v>70.34</v>
      </c>
      <c r="FL40" s="26">
        <v>75.989999999999995</v>
      </c>
      <c r="FM40" s="26">
        <v>84.91</v>
      </c>
      <c r="FN40" s="26">
        <v>82.56</v>
      </c>
      <c r="FO40" s="26">
        <v>77.61</v>
      </c>
      <c r="FP40" s="26">
        <v>74.12</v>
      </c>
      <c r="FQ40" s="26">
        <v>72.92</v>
      </c>
      <c r="FR40" s="26">
        <v>73.37</v>
      </c>
      <c r="FS40" s="26">
        <v>76.86</v>
      </c>
      <c r="FT40" s="26">
        <v>78.37</v>
      </c>
      <c r="FU40" s="26">
        <v>77.459999999999994</v>
      </c>
      <c r="FV40" s="26">
        <v>75.930000000000007</v>
      </c>
      <c r="FW40" s="26">
        <v>73.84</v>
      </c>
      <c r="FX40" s="26">
        <v>80.09</v>
      </c>
      <c r="FY40" s="26">
        <v>85.84</v>
      </c>
      <c r="FZ40" s="26">
        <v>86.51</v>
      </c>
      <c r="GA40" s="26">
        <v>80.16</v>
      </c>
      <c r="GB40" s="26">
        <v>77.040000000000006</v>
      </c>
      <c r="GC40" s="26">
        <v>78.41</v>
      </c>
      <c r="GD40" s="26">
        <v>77.5</v>
      </c>
    </row>
    <row r="41" spans="1:186" s="41" customFormat="1">
      <c r="A41" s="60"/>
      <c r="B41" s="458"/>
      <c r="C41" s="458"/>
      <c r="D41" s="458"/>
      <c r="E41" s="458"/>
      <c r="F41" s="458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</row>
    <row r="42" spans="1:186" s="41" customFormat="1">
      <c r="A42" s="60"/>
      <c r="B42" s="458"/>
      <c r="C42" s="458" t="s">
        <v>87</v>
      </c>
      <c r="D42" s="458" t="s">
        <v>76</v>
      </c>
      <c r="E42" s="458" t="s">
        <v>68</v>
      </c>
      <c r="F42" s="458" t="s">
        <v>77</v>
      </c>
      <c r="G42" s="26" t="s">
        <v>191</v>
      </c>
      <c r="H42" s="26" t="s">
        <v>191</v>
      </c>
      <c r="I42" s="26" t="s">
        <v>191</v>
      </c>
      <c r="J42" s="26" t="s">
        <v>191</v>
      </c>
      <c r="K42" s="26" t="s">
        <v>191</v>
      </c>
      <c r="L42" s="26" t="s">
        <v>191</v>
      </c>
      <c r="M42" s="26" t="s">
        <v>191</v>
      </c>
      <c r="N42" s="26" t="s">
        <v>191</v>
      </c>
      <c r="O42" s="26" t="s">
        <v>191</v>
      </c>
      <c r="P42" s="26" t="s">
        <v>191</v>
      </c>
      <c r="Q42" s="26" t="s">
        <v>191</v>
      </c>
      <c r="R42" s="26" t="s">
        <v>191</v>
      </c>
      <c r="S42" s="26" t="s">
        <v>191</v>
      </c>
      <c r="T42" s="26" t="s">
        <v>191</v>
      </c>
      <c r="U42" s="26" t="s">
        <v>191</v>
      </c>
      <c r="V42" s="26" t="s">
        <v>191</v>
      </c>
      <c r="W42" s="26" t="s">
        <v>191</v>
      </c>
      <c r="X42" s="26" t="s">
        <v>191</v>
      </c>
      <c r="Y42" s="26" t="s">
        <v>191</v>
      </c>
      <c r="Z42" s="26" t="s">
        <v>191</v>
      </c>
      <c r="AA42" s="26" t="s">
        <v>191</v>
      </c>
      <c r="AB42" s="26" t="s">
        <v>191</v>
      </c>
      <c r="AC42" s="26" t="s">
        <v>191</v>
      </c>
      <c r="AD42" s="26" t="s">
        <v>191</v>
      </c>
      <c r="AE42" s="26" t="s">
        <v>191</v>
      </c>
      <c r="AF42" s="26" t="s">
        <v>191</v>
      </c>
      <c r="AG42" s="26" t="s">
        <v>191</v>
      </c>
      <c r="AH42" s="26" t="s">
        <v>191</v>
      </c>
      <c r="AI42" s="26" t="s">
        <v>191</v>
      </c>
      <c r="AJ42" s="26" t="s">
        <v>191</v>
      </c>
      <c r="AK42" s="26" t="s">
        <v>191</v>
      </c>
      <c r="AL42" s="26" t="s">
        <v>191</v>
      </c>
      <c r="AM42" s="26" t="s">
        <v>191</v>
      </c>
      <c r="AN42" s="26" t="s">
        <v>191</v>
      </c>
      <c r="AO42" s="26" t="s">
        <v>191</v>
      </c>
      <c r="AP42" s="26" t="s">
        <v>191</v>
      </c>
      <c r="AQ42" s="26" t="s">
        <v>191</v>
      </c>
      <c r="AR42" s="26" t="s">
        <v>191</v>
      </c>
      <c r="AS42" s="26" t="s">
        <v>191</v>
      </c>
      <c r="AT42" s="26" t="s">
        <v>191</v>
      </c>
      <c r="AU42" s="26" t="s">
        <v>191</v>
      </c>
      <c r="AV42" s="26" t="s">
        <v>191</v>
      </c>
      <c r="AW42" s="26" t="s">
        <v>191</v>
      </c>
      <c r="AX42" s="26" t="s">
        <v>191</v>
      </c>
      <c r="AY42" s="26" t="s">
        <v>191</v>
      </c>
      <c r="AZ42" s="26" t="s">
        <v>191</v>
      </c>
      <c r="BA42" s="26" t="s">
        <v>191</v>
      </c>
      <c r="BB42" s="26" t="s">
        <v>191</v>
      </c>
      <c r="BC42" s="26" t="s">
        <v>191</v>
      </c>
      <c r="BD42" s="26" t="s">
        <v>191</v>
      </c>
      <c r="BE42" s="26" t="s">
        <v>191</v>
      </c>
      <c r="BF42" s="26" t="s">
        <v>191</v>
      </c>
      <c r="BG42" s="26" t="s">
        <v>191</v>
      </c>
      <c r="BH42" s="26" t="s">
        <v>191</v>
      </c>
      <c r="BI42" s="26" t="s">
        <v>191</v>
      </c>
      <c r="BJ42" s="26" t="s">
        <v>191</v>
      </c>
      <c r="BK42" s="26" t="s">
        <v>191</v>
      </c>
      <c r="BL42" s="26" t="s">
        <v>191</v>
      </c>
      <c r="BM42" s="26" t="s">
        <v>191</v>
      </c>
      <c r="BN42" s="26" t="s">
        <v>191</v>
      </c>
      <c r="BO42" s="26" t="s">
        <v>191</v>
      </c>
      <c r="BP42" s="26" t="s">
        <v>191</v>
      </c>
      <c r="BQ42" s="26" t="s">
        <v>191</v>
      </c>
      <c r="BR42" s="26" t="s">
        <v>191</v>
      </c>
      <c r="BS42" s="26" t="s">
        <v>191</v>
      </c>
      <c r="BT42" s="26" t="s">
        <v>191</v>
      </c>
      <c r="BU42" s="26" t="s">
        <v>191</v>
      </c>
      <c r="BV42" s="26" t="s">
        <v>191</v>
      </c>
      <c r="BW42" s="26" t="s">
        <v>191</v>
      </c>
      <c r="BX42" s="26" t="s">
        <v>191</v>
      </c>
      <c r="BY42" s="26" t="s">
        <v>191</v>
      </c>
      <c r="BZ42" s="26" t="s">
        <v>191</v>
      </c>
      <c r="CA42" s="26" t="s">
        <v>191</v>
      </c>
      <c r="CB42" s="26" t="s">
        <v>191</v>
      </c>
      <c r="CC42" s="26" t="s">
        <v>191</v>
      </c>
      <c r="CD42" s="26" t="s">
        <v>191</v>
      </c>
      <c r="CE42" s="26" t="s">
        <v>191</v>
      </c>
      <c r="CF42" s="26" t="s">
        <v>191</v>
      </c>
      <c r="CG42" s="26" t="s">
        <v>191</v>
      </c>
      <c r="CH42" s="26" t="s">
        <v>191</v>
      </c>
      <c r="CI42" s="26" t="s">
        <v>191</v>
      </c>
      <c r="CJ42" s="26" t="s">
        <v>191</v>
      </c>
      <c r="CK42" s="26" t="s">
        <v>191</v>
      </c>
      <c r="CL42" s="26" t="s">
        <v>191</v>
      </c>
      <c r="CM42" s="26" t="s">
        <v>191</v>
      </c>
      <c r="CN42" s="26" t="s">
        <v>191</v>
      </c>
      <c r="CO42" s="26" t="s">
        <v>191</v>
      </c>
      <c r="CP42" s="26" t="s">
        <v>191</v>
      </c>
      <c r="CQ42" s="26" t="s">
        <v>191</v>
      </c>
      <c r="CR42" s="26" t="s">
        <v>191</v>
      </c>
      <c r="CS42" s="26" t="s">
        <v>191</v>
      </c>
      <c r="CT42" s="26" t="s">
        <v>191</v>
      </c>
      <c r="CU42" s="26" t="s">
        <v>191</v>
      </c>
      <c r="CV42" s="26" t="s">
        <v>191</v>
      </c>
      <c r="CW42" s="26" t="s">
        <v>191</v>
      </c>
      <c r="CX42" s="26" t="s">
        <v>191</v>
      </c>
      <c r="CY42" s="26" t="s">
        <v>191</v>
      </c>
      <c r="CZ42" s="26" t="s">
        <v>191</v>
      </c>
      <c r="DA42" s="26" t="s">
        <v>191</v>
      </c>
      <c r="DB42" s="26" t="s">
        <v>191</v>
      </c>
      <c r="DC42" s="26" t="s">
        <v>191</v>
      </c>
      <c r="DD42" s="26" t="s">
        <v>191</v>
      </c>
      <c r="DE42" s="26" t="s">
        <v>191</v>
      </c>
      <c r="DF42" s="26" t="s">
        <v>191</v>
      </c>
      <c r="DG42" s="26" t="s">
        <v>191</v>
      </c>
      <c r="DH42" s="26" t="s">
        <v>191</v>
      </c>
      <c r="DI42" s="26" t="s">
        <v>191</v>
      </c>
      <c r="DJ42" s="26" t="s">
        <v>191</v>
      </c>
      <c r="DK42" s="26" t="s">
        <v>191</v>
      </c>
      <c r="DL42" s="26" t="s">
        <v>191</v>
      </c>
      <c r="DM42" s="26" t="s">
        <v>191</v>
      </c>
      <c r="DN42" s="26" t="s">
        <v>191</v>
      </c>
      <c r="DO42" s="26" t="s">
        <v>191</v>
      </c>
      <c r="DP42" s="26" t="s">
        <v>191</v>
      </c>
      <c r="DQ42" s="26" t="s">
        <v>191</v>
      </c>
      <c r="DR42" s="26" t="s">
        <v>191</v>
      </c>
      <c r="DS42" s="26" t="s">
        <v>191</v>
      </c>
      <c r="DT42" s="26" t="s">
        <v>191</v>
      </c>
      <c r="DU42" s="26" t="s">
        <v>191</v>
      </c>
      <c r="DV42" s="26" t="s">
        <v>191</v>
      </c>
      <c r="DW42" s="26" t="s">
        <v>191</v>
      </c>
      <c r="DX42" s="26" t="s">
        <v>191</v>
      </c>
      <c r="DY42" s="26" t="s">
        <v>191</v>
      </c>
      <c r="DZ42" s="26" t="s">
        <v>191</v>
      </c>
      <c r="EA42" s="26" t="s">
        <v>191</v>
      </c>
      <c r="EB42" s="26" t="s">
        <v>191</v>
      </c>
      <c r="EC42" s="26" t="s">
        <v>191</v>
      </c>
      <c r="ED42" s="26" t="s">
        <v>191</v>
      </c>
      <c r="EE42" s="26" t="s">
        <v>191</v>
      </c>
      <c r="EF42" s="26" t="s">
        <v>191</v>
      </c>
      <c r="EG42" s="26" t="s">
        <v>191</v>
      </c>
      <c r="EH42" s="26" t="s">
        <v>191</v>
      </c>
      <c r="EI42" s="26" t="s">
        <v>191</v>
      </c>
      <c r="EJ42" s="26" t="s">
        <v>191</v>
      </c>
      <c r="EK42" s="26" t="s">
        <v>191</v>
      </c>
      <c r="EL42" s="26" t="s">
        <v>191</v>
      </c>
      <c r="EM42" s="26" t="s">
        <v>191</v>
      </c>
      <c r="EN42" s="26" t="s">
        <v>191</v>
      </c>
      <c r="EO42" s="26" t="s">
        <v>191</v>
      </c>
      <c r="EP42" s="26" t="s">
        <v>191</v>
      </c>
      <c r="EQ42" s="26" t="s">
        <v>191</v>
      </c>
      <c r="ER42" s="26" t="s">
        <v>191</v>
      </c>
      <c r="ES42" s="26" t="s">
        <v>191</v>
      </c>
      <c r="ET42" s="26" t="s">
        <v>191</v>
      </c>
      <c r="EU42" s="26" t="s">
        <v>191</v>
      </c>
      <c r="EV42" s="26" t="s">
        <v>191</v>
      </c>
      <c r="EW42" s="26" t="s">
        <v>191</v>
      </c>
      <c r="EX42" s="26" t="s">
        <v>191</v>
      </c>
      <c r="EY42" s="26" t="s">
        <v>191</v>
      </c>
      <c r="EZ42" s="26" t="s">
        <v>191</v>
      </c>
      <c r="FA42" s="26" t="s">
        <v>191</v>
      </c>
      <c r="FB42" s="26" t="s">
        <v>191</v>
      </c>
      <c r="FC42" s="26" t="s">
        <v>191</v>
      </c>
      <c r="FD42" s="26" t="s">
        <v>191</v>
      </c>
      <c r="FE42" s="26" t="s">
        <v>191</v>
      </c>
      <c r="FF42" s="26" t="s">
        <v>191</v>
      </c>
      <c r="FG42" s="26" t="s">
        <v>191</v>
      </c>
      <c r="FH42" s="26" t="s">
        <v>191</v>
      </c>
      <c r="FI42" s="26" t="s">
        <v>191</v>
      </c>
      <c r="FJ42" s="26" t="s">
        <v>191</v>
      </c>
      <c r="FK42" s="26" t="s">
        <v>191</v>
      </c>
      <c r="FL42" s="26" t="s">
        <v>191</v>
      </c>
      <c r="FM42" s="26" t="s">
        <v>191</v>
      </c>
      <c r="FN42" s="26" t="s">
        <v>191</v>
      </c>
      <c r="FO42" s="26" t="s">
        <v>191</v>
      </c>
      <c r="FP42" s="26" t="s">
        <v>191</v>
      </c>
      <c r="FQ42" s="26" t="s">
        <v>191</v>
      </c>
      <c r="FR42" s="26" t="s">
        <v>191</v>
      </c>
      <c r="FS42" s="26" t="s">
        <v>191</v>
      </c>
      <c r="FT42" s="26" t="s">
        <v>191</v>
      </c>
      <c r="FU42" s="26" t="s">
        <v>191</v>
      </c>
      <c r="FV42" s="26" t="s">
        <v>191</v>
      </c>
      <c r="FW42" s="26" t="s">
        <v>191</v>
      </c>
      <c r="FX42" s="26" t="s">
        <v>191</v>
      </c>
      <c r="FY42" s="26" t="s">
        <v>191</v>
      </c>
      <c r="FZ42" s="26" t="s">
        <v>191</v>
      </c>
      <c r="GA42" s="26" t="s">
        <v>191</v>
      </c>
      <c r="GB42" s="26" t="s">
        <v>191</v>
      </c>
      <c r="GC42" s="26" t="s">
        <v>191</v>
      </c>
      <c r="GD42" s="26" t="s">
        <v>191</v>
      </c>
    </row>
    <row r="43" spans="1:186" s="41" customFormat="1">
      <c r="A43" s="60"/>
      <c r="B43" s="458"/>
      <c r="C43" s="458" t="s">
        <v>87</v>
      </c>
      <c r="D43" s="458" t="s">
        <v>76</v>
      </c>
      <c r="E43" s="458" t="s">
        <v>68</v>
      </c>
      <c r="F43" s="458" t="s">
        <v>78</v>
      </c>
      <c r="G43" s="26" t="s">
        <v>191</v>
      </c>
      <c r="H43" s="26" t="s">
        <v>191</v>
      </c>
      <c r="I43" s="26" t="s">
        <v>191</v>
      </c>
      <c r="J43" s="26" t="s">
        <v>191</v>
      </c>
      <c r="K43" s="26" t="s">
        <v>191</v>
      </c>
      <c r="L43" s="26" t="s">
        <v>191</v>
      </c>
      <c r="M43" s="26" t="s">
        <v>191</v>
      </c>
      <c r="N43" s="26" t="s">
        <v>191</v>
      </c>
      <c r="O43" s="26" t="s">
        <v>191</v>
      </c>
      <c r="P43" s="26" t="s">
        <v>191</v>
      </c>
      <c r="Q43" s="26" t="s">
        <v>191</v>
      </c>
      <c r="R43" s="26" t="s">
        <v>191</v>
      </c>
      <c r="S43" s="26" t="s">
        <v>191</v>
      </c>
      <c r="T43" s="26" t="s">
        <v>191</v>
      </c>
      <c r="U43" s="26" t="s">
        <v>191</v>
      </c>
      <c r="V43" s="26" t="s">
        <v>191</v>
      </c>
      <c r="W43" s="26" t="s">
        <v>191</v>
      </c>
      <c r="X43" s="26" t="s">
        <v>191</v>
      </c>
      <c r="Y43" s="26" t="s">
        <v>191</v>
      </c>
      <c r="Z43" s="26" t="s">
        <v>191</v>
      </c>
      <c r="AA43" s="26" t="s">
        <v>191</v>
      </c>
      <c r="AB43" s="26" t="s">
        <v>191</v>
      </c>
      <c r="AC43" s="26" t="s">
        <v>191</v>
      </c>
      <c r="AD43" s="26" t="s">
        <v>191</v>
      </c>
      <c r="AE43" s="26" t="s">
        <v>191</v>
      </c>
      <c r="AF43" s="26" t="s">
        <v>191</v>
      </c>
      <c r="AG43" s="26" t="s">
        <v>191</v>
      </c>
      <c r="AH43" s="26" t="s">
        <v>191</v>
      </c>
      <c r="AI43" s="26" t="s">
        <v>191</v>
      </c>
      <c r="AJ43" s="26" t="s">
        <v>191</v>
      </c>
      <c r="AK43" s="26" t="s">
        <v>191</v>
      </c>
      <c r="AL43" s="26" t="s">
        <v>191</v>
      </c>
      <c r="AM43" s="26" t="s">
        <v>191</v>
      </c>
      <c r="AN43" s="26" t="s">
        <v>191</v>
      </c>
      <c r="AO43" s="26" t="s">
        <v>191</v>
      </c>
      <c r="AP43" s="26" t="s">
        <v>191</v>
      </c>
      <c r="AQ43" s="26" t="s">
        <v>191</v>
      </c>
      <c r="AR43" s="26" t="s">
        <v>191</v>
      </c>
      <c r="AS43" s="26" t="s">
        <v>191</v>
      </c>
      <c r="AT43" s="26" t="s">
        <v>191</v>
      </c>
      <c r="AU43" s="26" t="s">
        <v>191</v>
      </c>
      <c r="AV43" s="26" t="s">
        <v>191</v>
      </c>
      <c r="AW43" s="26" t="s">
        <v>191</v>
      </c>
      <c r="AX43" s="26" t="s">
        <v>191</v>
      </c>
      <c r="AY43" s="26" t="s">
        <v>191</v>
      </c>
      <c r="AZ43" s="26" t="s">
        <v>191</v>
      </c>
      <c r="BA43" s="26" t="s">
        <v>191</v>
      </c>
      <c r="BB43" s="26" t="s">
        <v>191</v>
      </c>
      <c r="BC43" s="26" t="s">
        <v>191</v>
      </c>
      <c r="BD43" s="26" t="s">
        <v>191</v>
      </c>
      <c r="BE43" s="26" t="s">
        <v>191</v>
      </c>
      <c r="BF43" s="26" t="s">
        <v>191</v>
      </c>
      <c r="BG43" s="26" t="s">
        <v>191</v>
      </c>
      <c r="BH43" s="26" t="s">
        <v>191</v>
      </c>
      <c r="BI43" s="26" t="s">
        <v>191</v>
      </c>
      <c r="BJ43" s="26" t="s">
        <v>191</v>
      </c>
      <c r="BK43" s="26" t="s">
        <v>191</v>
      </c>
      <c r="BL43" s="26" t="s">
        <v>191</v>
      </c>
      <c r="BM43" s="26" t="s">
        <v>191</v>
      </c>
      <c r="BN43" s="26" t="s">
        <v>191</v>
      </c>
      <c r="BO43" s="26" t="s">
        <v>191</v>
      </c>
      <c r="BP43" s="26" t="s">
        <v>191</v>
      </c>
      <c r="BQ43" s="26" t="s">
        <v>191</v>
      </c>
      <c r="BR43" s="26" t="s">
        <v>191</v>
      </c>
      <c r="BS43" s="26" t="s">
        <v>191</v>
      </c>
      <c r="BT43" s="26" t="s">
        <v>191</v>
      </c>
      <c r="BU43" s="26" t="s">
        <v>191</v>
      </c>
      <c r="BV43" s="26" t="s">
        <v>191</v>
      </c>
      <c r="BW43" s="26" t="s">
        <v>191</v>
      </c>
      <c r="BX43" s="26" t="s">
        <v>191</v>
      </c>
      <c r="BY43" s="26" t="s">
        <v>191</v>
      </c>
      <c r="BZ43" s="26" t="s">
        <v>191</v>
      </c>
      <c r="CA43" s="26" t="s">
        <v>191</v>
      </c>
      <c r="CB43" s="26" t="s">
        <v>191</v>
      </c>
      <c r="CC43" s="26" t="s">
        <v>191</v>
      </c>
      <c r="CD43" s="26" t="s">
        <v>191</v>
      </c>
      <c r="CE43" s="26" t="s">
        <v>191</v>
      </c>
      <c r="CF43" s="26" t="s">
        <v>191</v>
      </c>
      <c r="CG43" s="26" t="s">
        <v>191</v>
      </c>
      <c r="CH43" s="26" t="s">
        <v>191</v>
      </c>
      <c r="CI43" s="26" t="s">
        <v>191</v>
      </c>
      <c r="CJ43" s="26" t="s">
        <v>191</v>
      </c>
      <c r="CK43" s="26" t="s">
        <v>191</v>
      </c>
      <c r="CL43" s="26" t="s">
        <v>191</v>
      </c>
      <c r="CM43" s="26" t="s">
        <v>191</v>
      </c>
      <c r="CN43" s="26" t="s">
        <v>191</v>
      </c>
      <c r="CO43" s="26" t="s">
        <v>191</v>
      </c>
      <c r="CP43" s="26" t="s">
        <v>191</v>
      </c>
      <c r="CQ43" s="26" t="s">
        <v>191</v>
      </c>
      <c r="CR43" s="26" t="s">
        <v>191</v>
      </c>
      <c r="CS43" s="26" t="s">
        <v>191</v>
      </c>
      <c r="CT43" s="26" t="s">
        <v>191</v>
      </c>
      <c r="CU43" s="26" t="s">
        <v>191</v>
      </c>
      <c r="CV43" s="26" t="s">
        <v>191</v>
      </c>
      <c r="CW43" s="26" t="s">
        <v>191</v>
      </c>
      <c r="CX43" s="26" t="s">
        <v>191</v>
      </c>
      <c r="CY43" s="26" t="s">
        <v>191</v>
      </c>
      <c r="CZ43" s="26" t="s">
        <v>191</v>
      </c>
      <c r="DA43" s="26" t="s">
        <v>191</v>
      </c>
      <c r="DB43" s="26" t="s">
        <v>191</v>
      </c>
      <c r="DC43" s="26" t="s">
        <v>191</v>
      </c>
      <c r="DD43" s="26" t="s">
        <v>191</v>
      </c>
      <c r="DE43" s="26" t="s">
        <v>191</v>
      </c>
      <c r="DF43" s="26" t="s">
        <v>191</v>
      </c>
      <c r="DG43" s="26" t="s">
        <v>191</v>
      </c>
      <c r="DH43" s="26" t="s">
        <v>191</v>
      </c>
      <c r="DI43" s="26" t="s">
        <v>191</v>
      </c>
      <c r="DJ43" s="26" t="s">
        <v>191</v>
      </c>
      <c r="DK43" s="26" t="s">
        <v>191</v>
      </c>
      <c r="DL43" s="26" t="s">
        <v>191</v>
      </c>
      <c r="DM43" s="26" t="s">
        <v>191</v>
      </c>
      <c r="DN43" s="26" t="s">
        <v>191</v>
      </c>
      <c r="DO43" s="26" t="s">
        <v>191</v>
      </c>
      <c r="DP43" s="26" t="s">
        <v>191</v>
      </c>
      <c r="DQ43" s="26" t="s">
        <v>191</v>
      </c>
      <c r="DR43" s="26" t="s">
        <v>191</v>
      </c>
      <c r="DS43" s="26" t="s">
        <v>191</v>
      </c>
      <c r="DT43" s="26" t="s">
        <v>191</v>
      </c>
      <c r="DU43" s="26" t="s">
        <v>191</v>
      </c>
      <c r="DV43" s="26" t="s">
        <v>191</v>
      </c>
      <c r="DW43" s="26" t="s">
        <v>191</v>
      </c>
      <c r="DX43" s="26" t="s">
        <v>191</v>
      </c>
      <c r="DY43" s="26" t="s">
        <v>191</v>
      </c>
      <c r="DZ43" s="26" t="s">
        <v>191</v>
      </c>
      <c r="EA43" s="26" t="s">
        <v>191</v>
      </c>
      <c r="EB43" s="26" t="s">
        <v>191</v>
      </c>
      <c r="EC43" s="26" t="s">
        <v>191</v>
      </c>
      <c r="ED43" s="26" t="s">
        <v>191</v>
      </c>
      <c r="EE43" s="26" t="s">
        <v>191</v>
      </c>
      <c r="EF43" s="26" t="s">
        <v>191</v>
      </c>
      <c r="EG43" s="26" t="s">
        <v>191</v>
      </c>
      <c r="EH43" s="26" t="s">
        <v>191</v>
      </c>
      <c r="EI43" s="26" t="s">
        <v>191</v>
      </c>
      <c r="EJ43" s="26" t="s">
        <v>191</v>
      </c>
      <c r="EK43" s="26" t="s">
        <v>191</v>
      </c>
      <c r="EL43" s="26" t="s">
        <v>191</v>
      </c>
      <c r="EM43" s="26" t="s">
        <v>191</v>
      </c>
      <c r="EN43" s="26" t="s">
        <v>191</v>
      </c>
      <c r="EO43" s="26" t="s">
        <v>191</v>
      </c>
      <c r="EP43" s="26" t="s">
        <v>191</v>
      </c>
      <c r="EQ43" s="26" t="s">
        <v>191</v>
      </c>
      <c r="ER43" s="26" t="s">
        <v>191</v>
      </c>
      <c r="ES43" s="26" t="s">
        <v>191</v>
      </c>
      <c r="ET43" s="26" t="s">
        <v>191</v>
      </c>
      <c r="EU43" s="26" t="s">
        <v>191</v>
      </c>
      <c r="EV43" s="26" t="s">
        <v>191</v>
      </c>
      <c r="EW43" s="26" t="s">
        <v>191</v>
      </c>
      <c r="EX43" s="26" t="s">
        <v>191</v>
      </c>
      <c r="EY43" s="26" t="s">
        <v>191</v>
      </c>
      <c r="EZ43" s="26" t="s">
        <v>191</v>
      </c>
      <c r="FA43" s="26" t="s">
        <v>191</v>
      </c>
      <c r="FB43" s="26" t="s">
        <v>191</v>
      </c>
      <c r="FC43" s="26" t="s">
        <v>191</v>
      </c>
      <c r="FD43" s="26" t="s">
        <v>191</v>
      </c>
      <c r="FE43" s="26" t="s">
        <v>191</v>
      </c>
      <c r="FF43" s="26" t="s">
        <v>191</v>
      </c>
      <c r="FG43" s="26" t="s">
        <v>191</v>
      </c>
      <c r="FH43" s="26" t="s">
        <v>191</v>
      </c>
      <c r="FI43" s="26" t="s">
        <v>191</v>
      </c>
      <c r="FJ43" s="26" t="s">
        <v>191</v>
      </c>
      <c r="FK43" s="26" t="s">
        <v>191</v>
      </c>
      <c r="FL43" s="26" t="s">
        <v>191</v>
      </c>
      <c r="FM43" s="26" t="s">
        <v>191</v>
      </c>
      <c r="FN43" s="26" t="s">
        <v>191</v>
      </c>
      <c r="FO43" s="26" t="s">
        <v>191</v>
      </c>
      <c r="FP43" s="26" t="s">
        <v>191</v>
      </c>
      <c r="FQ43" s="26" t="s">
        <v>191</v>
      </c>
      <c r="FR43" s="26" t="s">
        <v>191</v>
      </c>
      <c r="FS43" s="26" t="s">
        <v>191</v>
      </c>
      <c r="FT43" s="26" t="s">
        <v>191</v>
      </c>
      <c r="FU43" s="26" t="s">
        <v>191</v>
      </c>
      <c r="FV43" s="26" t="s">
        <v>191</v>
      </c>
      <c r="FW43" s="26" t="s">
        <v>191</v>
      </c>
      <c r="FX43" s="26" t="s">
        <v>191</v>
      </c>
      <c r="FY43" s="26" t="s">
        <v>191</v>
      </c>
      <c r="FZ43" s="26" t="s">
        <v>191</v>
      </c>
      <c r="GA43" s="26" t="s">
        <v>191</v>
      </c>
      <c r="GB43" s="26" t="s">
        <v>191</v>
      </c>
      <c r="GC43" s="26" t="s">
        <v>191</v>
      </c>
      <c r="GD43" s="26" t="s">
        <v>191</v>
      </c>
    </row>
    <row r="44" spans="1:186" s="41" customFormat="1">
      <c r="A44" s="60"/>
      <c r="B44" s="458"/>
      <c r="C44" s="458" t="s">
        <v>87</v>
      </c>
      <c r="D44" s="458" t="s">
        <v>76</v>
      </c>
      <c r="E44" s="458" t="s">
        <v>68</v>
      </c>
      <c r="F44" s="458" t="s">
        <v>79</v>
      </c>
      <c r="G44" s="26">
        <v>27.97</v>
      </c>
      <c r="H44" s="26">
        <v>28.34</v>
      </c>
      <c r="I44" s="26">
        <v>26.79</v>
      </c>
      <c r="J44" s="26">
        <v>25.02</v>
      </c>
      <c r="K44" s="26">
        <v>23.72</v>
      </c>
      <c r="L44" s="26">
        <v>22.82</v>
      </c>
      <c r="M44" s="26">
        <v>24.82</v>
      </c>
      <c r="N44" s="26">
        <v>24.34</v>
      </c>
      <c r="O44" s="26">
        <v>23.62</v>
      </c>
      <c r="P44" s="26">
        <v>24.46</v>
      </c>
      <c r="Q44" s="26">
        <v>24.6</v>
      </c>
      <c r="R44" s="26">
        <v>24.65</v>
      </c>
      <c r="S44" s="26">
        <v>28.12</v>
      </c>
      <c r="T44" s="26">
        <v>28.5</v>
      </c>
      <c r="U44" s="26">
        <v>25.3</v>
      </c>
      <c r="V44" s="26">
        <v>24.75</v>
      </c>
      <c r="W44" s="26">
        <v>23.64</v>
      </c>
      <c r="X44" s="26">
        <v>23.66</v>
      </c>
      <c r="Y44" s="26">
        <v>25.21</v>
      </c>
      <c r="Z44" s="26">
        <v>24.73</v>
      </c>
      <c r="AA44" s="26">
        <v>23.65</v>
      </c>
      <c r="AB44" s="26">
        <v>24.63</v>
      </c>
      <c r="AC44" s="26">
        <v>25.32</v>
      </c>
      <c r="AD44" s="26">
        <v>24.08</v>
      </c>
      <c r="AE44" s="26">
        <v>28.72</v>
      </c>
      <c r="AF44" s="26">
        <v>29.1</v>
      </c>
      <c r="AG44" s="26">
        <v>26.3</v>
      </c>
      <c r="AH44" s="26">
        <v>25.72</v>
      </c>
      <c r="AI44" s="26">
        <v>24.96</v>
      </c>
      <c r="AJ44" s="26">
        <v>25.08</v>
      </c>
      <c r="AK44" s="26">
        <v>26.56</v>
      </c>
      <c r="AL44" s="26">
        <v>26.05</v>
      </c>
      <c r="AM44" s="26">
        <v>24.74</v>
      </c>
      <c r="AN44" s="26">
        <v>25.72</v>
      </c>
      <c r="AO44" s="26">
        <v>26.45</v>
      </c>
      <c r="AP44" s="26">
        <v>25.12</v>
      </c>
      <c r="AQ44" s="26">
        <v>31</v>
      </c>
      <c r="AR44" s="26">
        <v>31.42</v>
      </c>
      <c r="AS44" s="26">
        <v>27.73</v>
      </c>
      <c r="AT44" s="26">
        <v>27.1</v>
      </c>
      <c r="AU44" s="26">
        <v>26.19</v>
      </c>
      <c r="AV44" s="26">
        <v>26.79</v>
      </c>
      <c r="AW44" s="26">
        <v>29.06</v>
      </c>
      <c r="AX44" s="26">
        <v>28.5</v>
      </c>
      <c r="AY44" s="26">
        <v>26.41</v>
      </c>
      <c r="AZ44" s="26">
        <v>27.22</v>
      </c>
      <c r="BA44" s="26">
        <v>28.04</v>
      </c>
      <c r="BB44" s="26">
        <v>27.17</v>
      </c>
      <c r="BC44" s="26">
        <v>32.43</v>
      </c>
      <c r="BD44" s="26">
        <v>32.869999999999997</v>
      </c>
      <c r="BE44" s="26">
        <v>29.32</v>
      </c>
      <c r="BF44" s="26">
        <v>28.65</v>
      </c>
      <c r="BG44" s="26">
        <v>26.87</v>
      </c>
      <c r="BH44" s="26">
        <v>27.27</v>
      </c>
      <c r="BI44" s="26">
        <v>29.17</v>
      </c>
      <c r="BJ44" s="26">
        <v>28.61</v>
      </c>
      <c r="BK44" s="26">
        <v>26.95</v>
      </c>
      <c r="BL44" s="26">
        <v>28.07</v>
      </c>
      <c r="BM44" s="26">
        <v>28.94</v>
      </c>
      <c r="BN44" s="26">
        <v>28.18</v>
      </c>
      <c r="BO44" s="26">
        <v>33.770000000000003</v>
      </c>
      <c r="BP44" s="26">
        <v>34.520000000000003</v>
      </c>
      <c r="BQ44" s="26">
        <v>31.41</v>
      </c>
      <c r="BR44" s="26">
        <v>31.11</v>
      </c>
      <c r="BS44" s="26">
        <v>30</v>
      </c>
      <c r="BT44" s="26">
        <v>30.92</v>
      </c>
      <c r="BU44" s="26">
        <v>34.39</v>
      </c>
      <c r="BV44" s="26">
        <v>34.33</v>
      </c>
      <c r="BW44" s="26">
        <v>32.82</v>
      </c>
      <c r="BX44" s="26">
        <v>32.76</v>
      </c>
      <c r="BY44" s="26">
        <v>34.58</v>
      </c>
      <c r="BZ44" s="26">
        <v>34.4</v>
      </c>
      <c r="CA44" s="26">
        <v>38.47</v>
      </c>
      <c r="CB44" s="26">
        <v>39.53</v>
      </c>
      <c r="CC44" s="26">
        <v>37.39</v>
      </c>
      <c r="CD44" s="26">
        <v>36.75</v>
      </c>
      <c r="CE44" s="26">
        <v>35.19</v>
      </c>
      <c r="CF44" s="26">
        <v>36.44</v>
      </c>
      <c r="CG44" s="26">
        <v>43.7</v>
      </c>
      <c r="CH44" s="26">
        <v>43.4</v>
      </c>
      <c r="CI44" s="26">
        <v>39.56</v>
      </c>
      <c r="CJ44" s="26">
        <v>39.08</v>
      </c>
      <c r="CK44" s="26">
        <v>41.85</v>
      </c>
      <c r="CL44" s="26">
        <v>41.38</v>
      </c>
      <c r="CM44" s="26">
        <v>43.79</v>
      </c>
      <c r="CN44" s="26">
        <v>44.47</v>
      </c>
      <c r="CO44" s="26">
        <v>42.76</v>
      </c>
      <c r="CP44" s="26">
        <v>41.55</v>
      </c>
      <c r="CQ44" s="26">
        <v>40.35</v>
      </c>
      <c r="CR44" s="26">
        <v>41.79</v>
      </c>
      <c r="CS44" s="26">
        <v>50.03</v>
      </c>
      <c r="CT44" s="26">
        <v>48.62</v>
      </c>
      <c r="CU44" s="26">
        <v>43.07</v>
      </c>
      <c r="CV44" s="26">
        <v>42.36</v>
      </c>
      <c r="CW44" s="26">
        <v>43.95</v>
      </c>
      <c r="CX44" s="26">
        <v>43.17</v>
      </c>
      <c r="CY44" s="26">
        <v>46.42</v>
      </c>
      <c r="CZ44" s="26">
        <v>46.46</v>
      </c>
      <c r="DA44" s="26">
        <v>44.6</v>
      </c>
      <c r="DB44" s="26">
        <v>44.12</v>
      </c>
      <c r="DC44" s="26">
        <v>42.12</v>
      </c>
      <c r="DD44" s="26">
        <v>43.78</v>
      </c>
      <c r="DE44" s="26">
        <v>52.51</v>
      </c>
      <c r="DF44" s="26">
        <v>50.05</v>
      </c>
      <c r="DG44" s="26">
        <v>43.96</v>
      </c>
      <c r="DH44" s="26">
        <v>43.78</v>
      </c>
      <c r="DI44" s="26">
        <v>45.97</v>
      </c>
      <c r="DJ44" s="26">
        <v>44.64</v>
      </c>
      <c r="DK44" s="26">
        <v>47.59</v>
      </c>
      <c r="DL44" s="26">
        <v>47.48</v>
      </c>
      <c r="DM44" s="26">
        <v>45.89</v>
      </c>
      <c r="DN44" s="26">
        <v>45.14</v>
      </c>
      <c r="DO44" s="26">
        <v>43.01</v>
      </c>
      <c r="DP44" s="26">
        <v>44.78</v>
      </c>
      <c r="DQ44" s="26">
        <v>53.29</v>
      </c>
      <c r="DR44" s="26">
        <v>49.63</v>
      </c>
      <c r="DS44" s="26">
        <v>45.17</v>
      </c>
      <c r="DT44" s="26">
        <v>45.59</v>
      </c>
      <c r="DU44" s="26">
        <v>47.56</v>
      </c>
      <c r="DV44" s="26">
        <v>46.47</v>
      </c>
      <c r="DW44" s="26">
        <v>48.95</v>
      </c>
      <c r="DX44" s="26">
        <v>48.44</v>
      </c>
      <c r="DY44" s="26">
        <v>47.26</v>
      </c>
      <c r="DZ44" s="26">
        <v>46.94</v>
      </c>
      <c r="EA44" s="26">
        <v>44.68</v>
      </c>
      <c r="EB44" s="26">
        <v>45.34</v>
      </c>
      <c r="EC44" s="26">
        <v>53.13</v>
      </c>
      <c r="ED44" s="26">
        <v>49.88</v>
      </c>
      <c r="EE44" s="26">
        <v>46.83</v>
      </c>
      <c r="EF44" s="26">
        <v>45.92</v>
      </c>
      <c r="EG44" s="26">
        <v>47.88</v>
      </c>
      <c r="EH44" s="26">
        <v>47.14</v>
      </c>
      <c r="EI44" s="26">
        <v>49.3</v>
      </c>
      <c r="EJ44" s="26">
        <v>49.46</v>
      </c>
      <c r="EK44" s="26">
        <v>48.51</v>
      </c>
      <c r="EL44" s="26">
        <v>47.72</v>
      </c>
      <c r="EM44" s="26">
        <v>46.03</v>
      </c>
      <c r="EN44" s="26">
        <v>45.52</v>
      </c>
      <c r="EO44" s="26">
        <v>53.84</v>
      </c>
      <c r="EP44" s="26">
        <v>52.87</v>
      </c>
      <c r="EQ44" s="26">
        <v>48.42</v>
      </c>
      <c r="ER44" s="26">
        <v>47.51</v>
      </c>
      <c r="ES44" s="26">
        <v>49.17</v>
      </c>
      <c r="ET44" s="26">
        <v>48.56</v>
      </c>
      <c r="EU44" s="26">
        <v>51.67</v>
      </c>
      <c r="EV44" s="26">
        <v>51.51</v>
      </c>
      <c r="EW44" s="26">
        <v>50.24</v>
      </c>
      <c r="EX44" s="26">
        <v>49.5</v>
      </c>
      <c r="EY44" s="26">
        <v>48.46</v>
      </c>
      <c r="EZ44" s="26">
        <v>47.71</v>
      </c>
      <c r="FA44" s="26">
        <v>55.8</v>
      </c>
      <c r="FB44" s="26">
        <v>54.57</v>
      </c>
      <c r="FC44" s="26">
        <v>50.07</v>
      </c>
      <c r="FD44" s="26">
        <v>50.06</v>
      </c>
      <c r="FE44" s="26">
        <v>51.57</v>
      </c>
      <c r="FF44" s="26">
        <v>50.56</v>
      </c>
      <c r="FG44" s="26">
        <v>55.06</v>
      </c>
      <c r="FH44" s="26">
        <v>55.08</v>
      </c>
      <c r="FI44" s="26">
        <v>54.44</v>
      </c>
      <c r="FJ44" s="26">
        <v>53.56</v>
      </c>
      <c r="FK44" s="26">
        <v>52.4</v>
      </c>
      <c r="FL44" s="26">
        <v>51.69</v>
      </c>
      <c r="FM44" s="26">
        <v>59.36</v>
      </c>
      <c r="FN44" s="26">
        <v>58.39</v>
      </c>
      <c r="FO44" s="26">
        <v>54.45</v>
      </c>
      <c r="FP44" s="26">
        <v>54.87</v>
      </c>
      <c r="FQ44" s="26">
        <v>55.69</v>
      </c>
      <c r="FR44" s="26">
        <v>54.42</v>
      </c>
      <c r="FS44" s="26">
        <v>58.41</v>
      </c>
      <c r="FT44" s="26">
        <v>58.29</v>
      </c>
      <c r="FU44" s="26">
        <v>57.79</v>
      </c>
      <c r="FV44" s="26">
        <v>56.2</v>
      </c>
      <c r="FW44" s="26">
        <v>55.27</v>
      </c>
      <c r="FX44" s="26">
        <v>54.65</v>
      </c>
      <c r="FY44" s="26">
        <v>62.34</v>
      </c>
      <c r="FZ44" s="26">
        <v>60.4</v>
      </c>
      <c r="GA44" s="26">
        <v>56.98</v>
      </c>
      <c r="GB44" s="26">
        <v>57.75</v>
      </c>
      <c r="GC44" s="26">
        <v>58.95</v>
      </c>
      <c r="GD44" s="26">
        <v>57.43</v>
      </c>
    </row>
    <row r="45" spans="1:186" s="41" customFormat="1">
      <c r="A45" s="60"/>
      <c r="B45" s="458"/>
      <c r="C45" s="458"/>
      <c r="D45" s="458"/>
      <c r="E45" s="458"/>
      <c r="F45" s="458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6"/>
      <c r="FF45" s="26"/>
      <c r="FG45" s="26"/>
      <c r="FH45" s="26"/>
      <c r="FI45" s="26"/>
      <c r="FJ45" s="26"/>
      <c r="FK45" s="26"/>
      <c r="FL45" s="26"/>
      <c r="FM45" s="26"/>
      <c r="FN45" s="26"/>
      <c r="FO45" s="26"/>
      <c r="FP45" s="26"/>
      <c r="FQ45" s="26"/>
      <c r="FR45" s="26"/>
      <c r="FS45" s="26"/>
      <c r="FT45" s="26"/>
      <c r="FU45" s="26"/>
      <c r="FV45" s="26"/>
      <c r="FW45" s="26"/>
      <c r="FX45" s="26"/>
      <c r="FY45" s="26"/>
      <c r="FZ45" s="26"/>
      <c r="GA45" s="26"/>
      <c r="GB45" s="26"/>
      <c r="GC45" s="26"/>
      <c r="GD45" s="26"/>
    </row>
    <row r="46" spans="1:186" s="41" customFormat="1">
      <c r="A46" s="60"/>
      <c r="B46" s="458"/>
      <c r="C46" s="458" t="s">
        <v>88</v>
      </c>
      <c r="D46" s="458" t="s">
        <v>76</v>
      </c>
      <c r="E46" s="458" t="s">
        <v>68</v>
      </c>
      <c r="F46" s="458" t="s">
        <v>77</v>
      </c>
      <c r="G46" s="26" t="s">
        <v>191</v>
      </c>
      <c r="H46" s="26" t="s">
        <v>191</v>
      </c>
      <c r="I46" s="26" t="s">
        <v>191</v>
      </c>
      <c r="J46" s="26" t="s">
        <v>191</v>
      </c>
      <c r="K46" s="26" t="s">
        <v>191</v>
      </c>
      <c r="L46" s="26" t="s">
        <v>191</v>
      </c>
      <c r="M46" s="26" t="s">
        <v>191</v>
      </c>
      <c r="N46" s="26" t="s">
        <v>191</v>
      </c>
      <c r="O46" s="26" t="s">
        <v>191</v>
      </c>
      <c r="P46" s="26" t="s">
        <v>191</v>
      </c>
      <c r="Q46" s="26" t="s">
        <v>191</v>
      </c>
      <c r="R46" s="26" t="s">
        <v>191</v>
      </c>
      <c r="S46" s="26" t="s">
        <v>191</v>
      </c>
      <c r="T46" s="26" t="s">
        <v>191</v>
      </c>
      <c r="U46" s="26" t="s">
        <v>191</v>
      </c>
      <c r="V46" s="26" t="s">
        <v>191</v>
      </c>
      <c r="W46" s="26" t="s">
        <v>191</v>
      </c>
      <c r="X46" s="26" t="s">
        <v>191</v>
      </c>
      <c r="Y46" s="26" t="s">
        <v>191</v>
      </c>
      <c r="Z46" s="26" t="s">
        <v>191</v>
      </c>
      <c r="AA46" s="26" t="s">
        <v>191</v>
      </c>
      <c r="AB46" s="26" t="s">
        <v>191</v>
      </c>
      <c r="AC46" s="26" t="s">
        <v>191</v>
      </c>
      <c r="AD46" s="26" t="s">
        <v>191</v>
      </c>
      <c r="AE46" s="26" t="s">
        <v>191</v>
      </c>
      <c r="AF46" s="26" t="s">
        <v>191</v>
      </c>
      <c r="AG46" s="26" t="s">
        <v>191</v>
      </c>
      <c r="AH46" s="26" t="s">
        <v>191</v>
      </c>
      <c r="AI46" s="26" t="s">
        <v>191</v>
      </c>
      <c r="AJ46" s="26" t="s">
        <v>191</v>
      </c>
      <c r="AK46" s="26" t="s">
        <v>191</v>
      </c>
      <c r="AL46" s="26" t="s">
        <v>191</v>
      </c>
      <c r="AM46" s="26" t="s">
        <v>191</v>
      </c>
      <c r="AN46" s="26" t="s">
        <v>191</v>
      </c>
      <c r="AO46" s="26" t="s">
        <v>191</v>
      </c>
      <c r="AP46" s="26" t="s">
        <v>191</v>
      </c>
      <c r="AQ46" s="26" t="s">
        <v>191</v>
      </c>
      <c r="AR46" s="26" t="s">
        <v>191</v>
      </c>
      <c r="AS46" s="26" t="s">
        <v>191</v>
      </c>
      <c r="AT46" s="26" t="s">
        <v>191</v>
      </c>
      <c r="AU46" s="26" t="s">
        <v>191</v>
      </c>
      <c r="AV46" s="26" t="s">
        <v>191</v>
      </c>
      <c r="AW46" s="26" t="s">
        <v>191</v>
      </c>
      <c r="AX46" s="26" t="s">
        <v>191</v>
      </c>
      <c r="AY46" s="26" t="s">
        <v>191</v>
      </c>
      <c r="AZ46" s="26" t="s">
        <v>191</v>
      </c>
      <c r="BA46" s="26" t="s">
        <v>191</v>
      </c>
      <c r="BB46" s="26" t="s">
        <v>191</v>
      </c>
      <c r="BC46" s="26" t="s">
        <v>191</v>
      </c>
      <c r="BD46" s="26" t="s">
        <v>191</v>
      </c>
      <c r="BE46" s="26" t="s">
        <v>191</v>
      </c>
      <c r="BF46" s="26" t="s">
        <v>191</v>
      </c>
      <c r="BG46" s="26" t="s">
        <v>191</v>
      </c>
      <c r="BH46" s="26" t="s">
        <v>191</v>
      </c>
      <c r="BI46" s="26" t="s">
        <v>191</v>
      </c>
      <c r="BJ46" s="26" t="s">
        <v>191</v>
      </c>
      <c r="BK46" s="26" t="s">
        <v>191</v>
      </c>
      <c r="BL46" s="26" t="s">
        <v>191</v>
      </c>
      <c r="BM46" s="26" t="s">
        <v>191</v>
      </c>
      <c r="BN46" s="26" t="s">
        <v>191</v>
      </c>
      <c r="BO46" s="26" t="s">
        <v>191</v>
      </c>
      <c r="BP46" s="26" t="s">
        <v>191</v>
      </c>
      <c r="BQ46" s="26" t="s">
        <v>191</v>
      </c>
      <c r="BR46" s="26" t="s">
        <v>191</v>
      </c>
      <c r="BS46" s="26" t="s">
        <v>191</v>
      </c>
      <c r="BT46" s="26" t="s">
        <v>191</v>
      </c>
      <c r="BU46" s="26" t="s">
        <v>191</v>
      </c>
      <c r="BV46" s="26" t="s">
        <v>191</v>
      </c>
      <c r="BW46" s="26" t="s">
        <v>191</v>
      </c>
      <c r="BX46" s="26" t="s">
        <v>191</v>
      </c>
      <c r="BY46" s="26" t="s">
        <v>191</v>
      </c>
      <c r="BZ46" s="26" t="s">
        <v>191</v>
      </c>
      <c r="CA46" s="26" t="s">
        <v>191</v>
      </c>
      <c r="CB46" s="26" t="s">
        <v>191</v>
      </c>
      <c r="CC46" s="26" t="s">
        <v>191</v>
      </c>
      <c r="CD46" s="26" t="s">
        <v>191</v>
      </c>
      <c r="CE46" s="26" t="s">
        <v>191</v>
      </c>
      <c r="CF46" s="26" t="s">
        <v>191</v>
      </c>
      <c r="CG46" s="26" t="s">
        <v>191</v>
      </c>
      <c r="CH46" s="26" t="s">
        <v>191</v>
      </c>
      <c r="CI46" s="26" t="s">
        <v>191</v>
      </c>
      <c r="CJ46" s="26" t="s">
        <v>191</v>
      </c>
      <c r="CK46" s="26" t="s">
        <v>191</v>
      </c>
      <c r="CL46" s="26" t="s">
        <v>191</v>
      </c>
      <c r="CM46" s="26" t="s">
        <v>191</v>
      </c>
      <c r="CN46" s="26" t="s">
        <v>191</v>
      </c>
      <c r="CO46" s="26" t="s">
        <v>191</v>
      </c>
      <c r="CP46" s="26" t="s">
        <v>191</v>
      </c>
      <c r="CQ46" s="26" t="s">
        <v>191</v>
      </c>
      <c r="CR46" s="26" t="s">
        <v>191</v>
      </c>
      <c r="CS46" s="26" t="s">
        <v>191</v>
      </c>
      <c r="CT46" s="26" t="s">
        <v>191</v>
      </c>
      <c r="CU46" s="26" t="s">
        <v>191</v>
      </c>
      <c r="CV46" s="26" t="s">
        <v>191</v>
      </c>
      <c r="CW46" s="26" t="s">
        <v>191</v>
      </c>
      <c r="CX46" s="26" t="s">
        <v>191</v>
      </c>
      <c r="CY46" s="26" t="s">
        <v>191</v>
      </c>
      <c r="CZ46" s="26" t="s">
        <v>191</v>
      </c>
      <c r="DA46" s="26" t="s">
        <v>191</v>
      </c>
      <c r="DB46" s="26" t="s">
        <v>191</v>
      </c>
      <c r="DC46" s="26" t="s">
        <v>191</v>
      </c>
      <c r="DD46" s="26" t="s">
        <v>191</v>
      </c>
      <c r="DE46" s="26" t="s">
        <v>191</v>
      </c>
      <c r="DF46" s="26" t="s">
        <v>191</v>
      </c>
      <c r="DG46" s="26" t="s">
        <v>191</v>
      </c>
      <c r="DH46" s="26" t="s">
        <v>191</v>
      </c>
      <c r="DI46" s="26" t="s">
        <v>191</v>
      </c>
      <c r="DJ46" s="26" t="s">
        <v>191</v>
      </c>
      <c r="DK46" s="26" t="s">
        <v>191</v>
      </c>
      <c r="DL46" s="26" t="s">
        <v>191</v>
      </c>
      <c r="DM46" s="26" t="s">
        <v>191</v>
      </c>
      <c r="DN46" s="26" t="s">
        <v>191</v>
      </c>
      <c r="DO46" s="26" t="s">
        <v>191</v>
      </c>
      <c r="DP46" s="26" t="s">
        <v>191</v>
      </c>
      <c r="DQ46" s="26" t="s">
        <v>191</v>
      </c>
      <c r="DR46" s="26" t="s">
        <v>191</v>
      </c>
      <c r="DS46" s="26" t="s">
        <v>191</v>
      </c>
      <c r="DT46" s="26" t="s">
        <v>191</v>
      </c>
      <c r="DU46" s="26" t="s">
        <v>191</v>
      </c>
      <c r="DV46" s="26" t="s">
        <v>191</v>
      </c>
      <c r="DW46" s="26" t="s">
        <v>191</v>
      </c>
      <c r="DX46" s="26" t="s">
        <v>191</v>
      </c>
      <c r="DY46" s="26" t="s">
        <v>191</v>
      </c>
      <c r="DZ46" s="26" t="s">
        <v>191</v>
      </c>
      <c r="EA46" s="26" t="s">
        <v>191</v>
      </c>
      <c r="EB46" s="26" t="s">
        <v>191</v>
      </c>
      <c r="EC46" s="26" t="s">
        <v>191</v>
      </c>
      <c r="ED46" s="26" t="s">
        <v>191</v>
      </c>
      <c r="EE46" s="26" t="s">
        <v>191</v>
      </c>
      <c r="EF46" s="26" t="s">
        <v>191</v>
      </c>
      <c r="EG46" s="26" t="s">
        <v>191</v>
      </c>
      <c r="EH46" s="26" t="s">
        <v>191</v>
      </c>
      <c r="EI46" s="26" t="s">
        <v>191</v>
      </c>
      <c r="EJ46" s="26" t="s">
        <v>191</v>
      </c>
      <c r="EK46" s="26" t="s">
        <v>191</v>
      </c>
      <c r="EL46" s="26" t="s">
        <v>191</v>
      </c>
      <c r="EM46" s="26" t="s">
        <v>191</v>
      </c>
      <c r="EN46" s="26" t="s">
        <v>191</v>
      </c>
      <c r="EO46" s="26" t="s">
        <v>191</v>
      </c>
      <c r="EP46" s="26" t="s">
        <v>191</v>
      </c>
      <c r="EQ46" s="26" t="s">
        <v>191</v>
      </c>
      <c r="ER46" s="26" t="s">
        <v>191</v>
      </c>
      <c r="ES46" s="26" t="s">
        <v>191</v>
      </c>
      <c r="ET46" s="26" t="s">
        <v>191</v>
      </c>
      <c r="EU46" s="26" t="s">
        <v>191</v>
      </c>
      <c r="EV46" s="26" t="s">
        <v>191</v>
      </c>
      <c r="EW46" s="26" t="s">
        <v>191</v>
      </c>
      <c r="EX46" s="26" t="s">
        <v>191</v>
      </c>
      <c r="EY46" s="26" t="s">
        <v>191</v>
      </c>
      <c r="EZ46" s="26" t="s">
        <v>191</v>
      </c>
      <c r="FA46" s="26" t="s">
        <v>191</v>
      </c>
      <c r="FB46" s="26" t="s">
        <v>191</v>
      </c>
      <c r="FC46" s="26" t="s">
        <v>191</v>
      </c>
      <c r="FD46" s="26" t="s">
        <v>191</v>
      </c>
      <c r="FE46" s="26" t="s">
        <v>191</v>
      </c>
      <c r="FF46" s="26" t="s">
        <v>191</v>
      </c>
      <c r="FG46" s="26" t="s">
        <v>191</v>
      </c>
      <c r="FH46" s="26" t="s">
        <v>191</v>
      </c>
      <c r="FI46" s="26" t="s">
        <v>191</v>
      </c>
      <c r="FJ46" s="26" t="s">
        <v>191</v>
      </c>
      <c r="FK46" s="26" t="s">
        <v>191</v>
      </c>
      <c r="FL46" s="26" t="s">
        <v>191</v>
      </c>
      <c r="FM46" s="26" t="s">
        <v>191</v>
      </c>
      <c r="FN46" s="26" t="s">
        <v>191</v>
      </c>
      <c r="FO46" s="26" t="s">
        <v>191</v>
      </c>
      <c r="FP46" s="26" t="s">
        <v>191</v>
      </c>
      <c r="FQ46" s="26" t="s">
        <v>191</v>
      </c>
      <c r="FR46" s="26" t="s">
        <v>191</v>
      </c>
      <c r="FS46" s="26" t="s">
        <v>191</v>
      </c>
      <c r="FT46" s="26" t="s">
        <v>191</v>
      </c>
      <c r="FU46" s="26" t="s">
        <v>191</v>
      </c>
      <c r="FV46" s="26" t="s">
        <v>191</v>
      </c>
      <c r="FW46" s="26" t="s">
        <v>191</v>
      </c>
      <c r="FX46" s="26" t="s">
        <v>191</v>
      </c>
      <c r="FY46" s="26" t="s">
        <v>191</v>
      </c>
      <c r="FZ46" s="26" t="s">
        <v>191</v>
      </c>
      <c r="GA46" s="26" t="s">
        <v>191</v>
      </c>
      <c r="GB46" s="26" t="s">
        <v>191</v>
      </c>
      <c r="GC46" s="26" t="s">
        <v>191</v>
      </c>
      <c r="GD46" s="26" t="s">
        <v>191</v>
      </c>
    </row>
    <row r="47" spans="1:186" s="41" customFormat="1">
      <c r="A47" s="60"/>
      <c r="B47" s="458"/>
      <c r="C47" s="458" t="s">
        <v>88</v>
      </c>
      <c r="D47" s="458" t="s">
        <v>76</v>
      </c>
      <c r="E47" s="458" t="s">
        <v>68</v>
      </c>
      <c r="F47" s="458" t="s">
        <v>78</v>
      </c>
      <c r="G47" s="26" t="s">
        <v>191</v>
      </c>
      <c r="H47" s="26" t="s">
        <v>191</v>
      </c>
      <c r="I47" s="26" t="s">
        <v>191</v>
      </c>
      <c r="J47" s="26" t="s">
        <v>191</v>
      </c>
      <c r="K47" s="26" t="s">
        <v>191</v>
      </c>
      <c r="L47" s="26" t="s">
        <v>191</v>
      </c>
      <c r="M47" s="26" t="s">
        <v>191</v>
      </c>
      <c r="N47" s="26" t="s">
        <v>191</v>
      </c>
      <c r="O47" s="26" t="s">
        <v>191</v>
      </c>
      <c r="P47" s="26" t="s">
        <v>191</v>
      </c>
      <c r="Q47" s="26" t="s">
        <v>191</v>
      </c>
      <c r="R47" s="26" t="s">
        <v>191</v>
      </c>
      <c r="S47" s="26" t="s">
        <v>191</v>
      </c>
      <c r="T47" s="26" t="s">
        <v>191</v>
      </c>
      <c r="U47" s="26" t="s">
        <v>191</v>
      </c>
      <c r="V47" s="26" t="s">
        <v>191</v>
      </c>
      <c r="W47" s="26" t="s">
        <v>191</v>
      </c>
      <c r="X47" s="26" t="s">
        <v>191</v>
      </c>
      <c r="Y47" s="26" t="s">
        <v>191</v>
      </c>
      <c r="Z47" s="26" t="s">
        <v>191</v>
      </c>
      <c r="AA47" s="26" t="s">
        <v>191</v>
      </c>
      <c r="AB47" s="26" t="s">
        <v>191</v>
      </c>
      <c r="AC47" s="26" t="s">
        <v>191</v>
      </c>
      <c r="AD47" s="26" t="s">
        <v>191</v>
      </c>
      <c r="AE47" s="26" t="s">
        <v>191</v>
      </c>
      <c r="AF47" s="26" t="s">
        <v>191</v>
      </c>
      <c r="AG47" s="26" t="s">
        <v>191</v>
      </c>
      <c r="AH47" s="26" t="s">
        <v>191</v>
      </c>
      <c r="AI47" s="26" t="s">
        <v>191</v>
      </c>
      <c r="AJ47" s="26" t="s">
        <v>191</v>
      </c>
      <c r="AK47" s="26" t="s">
        <v>191</v>
      </c>
      <c r="AL47" s="26" t="s">
        <v>191</v>
      </c>
      <c r="AM47" s="26" t="s">
        <v>191</v>
      </c>
      <c r="AN47" s="26" t="s">
        <v>191</v>
      </c>
      <c r="AO47" s="26" t="s">
        <v>191</v>
      </c>
      <c r="AP47" s="26" t="s">
        <v>191</v>
      </c>
      <c r="AQ47" s="26" t="s">
        <v>191</v>
      </c>
      <c r="AR47" s="26" t="s">
        <v>191</v>
      </c>
      <c r="AS47" s="26" t="s">
        <v>191</v>
      </c>
      <c r="AT47" s="26" t="s">
        <v>191</v>
      </c>
      <c r="AU47" s="26" t="s">
        <v>191</v>
      </c>
      <c r="AV47" s="26" t="s">
        <v>191</v>
      </c>
      <c r="AW47" s="26" t="s">
        <v>191</v>
      </c>
      <c r="AX47" s="26" t="s">
        <v>191</v>
      </c>
      <c r="AY47" s="26" t="s">
        <v>191</v>
      </c>
      <c r="AZ47" s="26" t="s">
        <v>191</v>
      </c>
      <c r="BA47" s="26" t="s">
        <v>191</v>
      </c>
      <c r="BB47" s="26" t="s">
        <v>191</v>
      </c>
      <c r="BC47" s="26" t="s">
        <v>191</v>
      </c>
      <c r="BD47" s="26" t="s">
        <v>191</v>
      </c>
      <c r="BE47" s="26" t="s">
        <v>191</v>
      </c>
      <c r="BF47" s="26" t="s">
        <v>191</v>
      </c>
      <c r="BG47" s="26" t="s">
        <v>191</v>
      </c>
      <c r="BH47" s="26" t="s">
        <v>191</v>
      </c>
      <c r="BI47" s="26" t="s">
        <v>191</v>
      </c>
      <c r="BJ47" s="26" t="s">
        <v>191</v>
      </c>
      <c r="BK47" s="26" t="s">
        <v>191</v>
      </c>
      <c r="BL47" s="26" t="s">
        <v>191</v>
      </c>
      <c r="BM47" s="26" t="s">
        <v>191</v>
      </c>
      <c r="BN47" s="26" t="s">
        <v>191</v>
      </c>
      <c r="BO47" s="26" t="s">
        <v>191</v>
      </c>
      <c r="BP47" s="26" t="s">
        <v>191</v>
      </c>
      <c r="BQ47" s="26" t="s">
        <v>191</v>
      </c>
      <c r="BR47" s="26" t="s">
        <v>191</v>
      </c>
      <c r="BS47" s="26" t="s">
        <v>191</v>
      </c>
      <c r="BT47" s="26" t="s">
        <v>191</v>
      </c>
      <c r="BU47" s="26" t="s">
        <v>191</v>
      </c>
      <c r="BV47" s="26" t="s">
        <v>191</v>
      </c>
      <c r="BW47" s="26" t="s">
        <v>191</v>
      </c>
      <c r="BX47" s="26" t="s">
        <v>191</v>
      </c>
      <c r="BY47" s="26" t="s">
        <v>191</v>
      </c>
      <c r="BZ47" s="26" t="s">
        <v>191</v>
      </c>
      <c r="CA47" s="26" t="s">
        <v>191</v>
      </c>
      <c r="CB47" s="26" t="s">
        <v>191</v>
      </c>
      <c r="CC47" s="26" t="s">
        <v>191</v>
      </c>
      <c r="CD47" s="26" t="s">
        <v>191</v>
      </c>
      <c r="CE47" s="26" t="s">
        <v>191</v>
      </c>
      <c r="CF47" s="26" t="s">
        <v>191</v>
      </c>
      <c r="CG47" s="26" t="s">
        <v>191</v>
      </c>
      <c r="CH47" s="26" t="s">
        <v>191</v>
      </c>
      <c r="CI47" s="26" t="s">
        <v>191</v>
      </c>
      <c r="CJ47" s="26" t="s">
        <v>191</v>
      </c>
      <c r="CK47" s="26" t="s">
        <v>191</v>
      </c>
      <c r="CL47" s="26" t="s">
        <v>191</v>
      </c>
      <c r="CM47" s="26" t="s">
        <v>191</v>
      </c>
      <c r="CN47" s="26" t="s">
        <v>191</v>
      </c>
      <c r="CO47" s="26" t="s">
        <v>191</v>
      </c>
      <c r="CP47" s="26" t="s">
        <v>191</v>
      </c>
      <c r="CQ47" s="26" t="s">
        <v>191</v>
      </c>
      <c r="CR47" s="26" t="s">
        <v>191</v>
      </c>
      <c r="CS47" s="26" t="s">
        <v>191</v>
      </c>
      <c r="CT47" s="26" t="s">
        <v>191</v>
      </c>
      <c r="CU47" s="26" t="s">
        <v>191</v>
      </c>
      <c r="CV47" s="26" t="s">
        <v>191</v>
      </c>
      <c r="CW47" s="26" t="s">
        <v>191</v>
      </c>
      <c r="CX47" s="26" t="s">
        <v>191</v>
      </c>
      <c r="CY47" s="26" t="s">
        <v>191</v>
      </c>
      <c r="CZ47" s="26" t="s">
        <v>191</v>
      </c>
      <c r="DA47" s="26" t="s">
        <v>191</v>
      </c>
      <c r="DB47" s="26" t="s">
        <v>191</v>
      </c>
      <c r="DC47" s="26" t="s">
        <v>191</v>
      </c>
      <c r="DD47" s="26" t="s">
        <v>191</v>
      </c>
      <c r="DE47" s="26" t="s">
        <v>191</v>
      </c>
      <c r="DF47" s="26" t="s">
        <v>191</v>
      </c>
      <c r="DG47" s="26" t="s">
        <v>191</v>
      </c>
      <c r="DH47" s="26" t="s">
        <v>191</v>
      </c>
      <c r="DI47" s="26" t="s">
        <v>191</v>
      </c>
      <c r="DJ47" s="26" t="s">
        <v>191</v>
      </c>
      <c r="DK47" s="26" t="s">
        <v>191</v>
      </c>
      <c r="DL47" s="26" t="s">
        <v>191</v>
      </c>
      <c r="DM47" s="26" t="s">
        <v>191</v>
      </c>
      <c r="DN47" s="26" t="s">
        <v>191</v>
      </c>
      <c r="DO47" s="26" t="s">
        <v>191</v>
      </c>
      <c r="DP47" s="26" t="s">
        <v>191</v>
      </c>
      <c r="DQ47" s="26" t="s">
        <v>191</v>
      </c>
      <c r="DR47" s="26" t="s">
        <v>191</v>
      </c>
      <c r="DS47" s="26" t="s">
        <v>191</v>
      </c>
      <c r="DT47" s="26" t="s">
        <v>191</v>
      </c>
      <c r="DU47" s="26" t="s">
        <v>191</v>
      </c>
      <c r="DV47" s="26" t="s">
        <v>191</v>
      </c>
      <c r="DW47" s="26" t="s">
        <v>191</v>
      </c>
      <c r="DX47" s="26" t="s">
        <v>191</v>
      </c>
      <c r="DY47" s="26" t="s">
        <v>191</v>
      </c>
      <c r="DZ47" s="26" t="s">
        <v>191</v>
      </c>
      <c r="EA47" s="26" t="s">
        <v>191</v>
      </c>
      <c r="EB47" s="26" t="s">
        <v>191</v>
      </c>
      <c r="EC47" s="26" t="s">
        <v>191</v>
      </c>
      <c r="ED47" s="26" t="s">
        <v>191</v>
      </c>
      <c r="EE47" s="26" t="s">
        <v>191</v>
      </c>
      <c r="EF47" s="26" t="s">
        <v>191</v>
      </c>
      <c r="EG47" s="26" t="s">
        <v>191</v>
      </c>
      <c r="EH47" s="26" t="s">
        <v>191</v>
      </c>
      <c r="EI47" s="26" t="s">
        <v>191</v>
      </c>
      <c r="EJ47" s="26" t="s">
        <v>191</v>
      </c>
      <c r="EK47" s="26" t="s">
        <v>191</v>
      </c>
      <c r="EL47" s="26" t="s">
        <v>191</v>
      </c>
      <c r="EM47" s="26" t="s">
        <v>191</v>
      </c>
      <c r="EN47" s="26" t="s">
        <v>191</v>
      </c>
      <c r="EO47" s="26" t="s">
        <v>191</v>
      </c>
      <c r="EP47" s="26" t="s">
        <v>191</v>
      </c>
      <c r="EQ47" s="26" t="s">
        <v>191</v>
      </c>
      <c r="ER47" s="26" t="s">
        <v>191</v>
      </c>
      <c r="ES47" s="26" t="s">
        <v>191</v>
      </c>
      <c r="ET47" s="26" t="s">
        <v>191</v>
      </c>
      <c r="EU47" s="26" t="s">
        <v>191</v>
      </c>
      <c r="EV47" s="26" t="s">
        <v>191</v>
      </c>
      <c r="EW47" s="26" t="s">
        <v>191</v>
      </c>
      <c r="EX47" s="26" t="s">
        <v>191</v>
      </c>
      <c r="EY47" s="26" t="s">
        <v>191</v>
      </c>
      <c r="EZ47" s="26" t="s">
        <v>191</v>
      </c>
      <c r="FA47" s="26" t="s">
        <v>191</v>
      </c>
      <c r="FB47" s="26" t="s">
        <v>191</v>
      </c>
      <c r="FC47" s="26" t="s">
        <v>191</v>
      </c>
      <c r="FD47" s="26" t="s">
        <v>191</v>
      </c>
      <c r="FE47" s="26" t="s">
        <v>191</v>
      </c>
      <c r="FF47" s="26" t="s">
        <v>191</v>
      </c>
      <c r="FG47" s="26" t="s">
        <v>191</v>
      </c>
      <c r="FH47" s="26" t="s">
        <v>191</v>
      </c>
      <c r="FI47" s="26" t="s">
        <v>191</v>
      </c>
      <c r="FJ47" s="26" t="s">
        <v>191</v>
      </c>
      <c r="FK47" s="26" t="s">
        <v>191</v>
      </c>
      <c r="FL47" s="26" t="s">
        <v>191</v>
      </c>
      <c r="FM47" s="26" t="s">
        <v>191</v>
      </c>
      <c r="FN47" s="26" t="s">
        <v>191</v>
      </c>
      <c r="FO47" s="26" t="s">
        <v>191</v>
      </c>
      <c r="FP47" s="26" t="s">
        <v>191</v>
      </c>
      <c r="FQ47" s="26" t="s">
        <v>191</v>
      </c>
      <c r="FR47" s="26" t="s">
        <v>191</v>
      </c>
      <c r="FS47" s="26" t="s">
        <v>191</v>
      </c>
      <c r="FT47" s="26" t="s">
        <v>191</v>
      </c>
      <c r="FU47" s="26" t="s">
        <v>191</v>
      </c>
      <c r="FV47" s="26" t="s">
        <v>191</v>
      </c>
      <c r="FW47" s="26" t="s">
        <v>191</v>
      </c>
      <c r="FX47" s="26" t="s">
        <v>191</v>
      </c>
      <c r="FY47" s="26" t="s">
        <v>191</v>
      </c>
      <c r="FZ47" s="26" t="s">
        <v>191</v>
      </c>
      <c r="GA47" s="26" t="s">
        <v>191</v>
      </c>
      <c r="GB47" s="26" t="s">
        <v>191</v>
      </c>
      <c r="GC47" s="26" t="s">
        <v>191</v>
      </c>
      <c r="GD47" s="26" t="s">
        <v>191</v>
      </c>
    </row>
    <row r="48" spans="1:186" s="41" customFormat="1">
      <c r="A48" s="60"/>
      <c r="B48" s="458"/>
      <c r="C48" s="458" t="s">
        <v>88</v>
      </c>
      <c r="D48" s="458" t="s">
        <v>76</v>
      </c>
      <c r="E48" s="458" t="s">
        <v>68</v>
      </c>
      <c r="F48" s="458" t="s">
        <v>79</v>
      </c>
      <c r="G48" s="26">
        <v>38.159999999999997</v>
      </c>
      <c r="H48" s="26">
        <v>35.19</v>
      </c>
      <c r="I48" s="26">
        <v>33.840000000000003</v>
      </c>
      <c r="J48" s="26">
        <v>34.79</v>
      </c>
      <c r="K48" s="26">
        <v>35.4</v>
      </c>
      <c r="L48" s="26">
        <v>36.47</v>
      </c>
      <c r="M48" s="26">
        <v>45.83</v>
      </c>
      <c r="N48" s="26">
        <v>40.46</v>
      </c>
      <c r="O48" s="26">
        <v>35.049999999999997</v>
      </c>
      <c r="P48" s="26">
        <v>32.51</v>
      </c>
      <c r="Q48" s="26">
        <v>33.14</v>
      </c>
      <c r="R48" s="26">
        <v>34.85</v>
      </c>
      <c r="S48" s="26">
        <v>39.520000000000003</v>
      </c>
      <c r="T48" s="26">
        <v>37.51</v>
      </c>
      <c r="U48" s="26">
        <v>35.5</v>
      </c>
      <c r="V48" s="26">
        <v>35.89</v>
      </c>
      <c r="W48" s="26">
        <v>36.090000000000003</v>
      </c>
      <c r="X48" s="26">
        <v>36.229999999999997</v>
      </c>
      <c r="Y48" s="26">
        <v>41.71</v>
      </c>
      <c r="Z48" s="26">
        <v>41.88</v>
      </c>
      <c r="AA48" s="26">
        <v>36.43</v>
      </c>
      <c r="AB48" s="26">
        <v>33.79</v>
      </c>
      <c r="AC48" s="26">
        <v>34.340000000000003</v>
      </c>
      <c r="AD48" s="26">
        <v>36.270000000000003</v>
      </c>
      <c r="AE48" s="26">
        <v>38.47</v>
      </c>
      <c r="AF48" s="26">
        <v>38.79</v>
      </c>
      <c r="AG48" s="26">
        <v>37.14</v>
      </c>
      <c r="AH48" s="26">
        <v>35.92</v>
      </c>
      <c r="AI48" s="26">
        <v>36.54</v>
      </c>
      <c r="AJ48" s="26">
        <v>38.21</v>
      </c>
      <c r="AK48" s="26">
        <v>42.82</v>
      </c>
      <c r="AL48" s="26">
        <v>42.99</v>
      </c>
      <c r="AM48" s="26">
        <v>37.39</v>
      </c>
      <c r="AN48" s="26">
        <v>35.770000000000003</v>
      </c>
      <c r="AO48" s="26">
        <v>36.26</v>
      </c>
      <c r="AP48" s="26">
        <v>35.29</v>
      </c>
      <c r="AQ48" s="26">
        <v>39.619999999999997</v>
      </c>
      <c r="AR48" s="26">
        <v>39.93</v>
      </c>
      <c r="AS48" s="26">
        <v>38.25</v>
      </c>
      <c r="AT48" s="26">
        <v>36.99</v>
      </c>
      <c r="AU48" s="26">
        <v>37.58</v>
      </c>
      <c r="AV48" s="26">
        <v>39.729999999999997</v>
      </c>
      <c r="AW48" s="26">
        <v>44.27</v>
      </c>
      <c r="AX48" s="26">
        <v>44.44</v>
      </c>
      <c r="AY48" s="26">
        <v>38.03</v>
      </c>
      <c r="AZ48" s="26">
        <v>36.159999999999997</v>
      </c>
      <c r="BA48" s="26">
        <v>36.64</v>
      </c>
      <c r="BB48" s="26">
        <v>35.85</v>
      </c>
      <c r="BC48" s="26">
        <v>41.19</v>
      </c>
      <c r="BD48" s="26">
        <v>41.47</v>
      </c>
      <c r="BE48" s="26">
        <v>39.270000000000003</v>
      </c>
      <c r="BF48" s="26">
        <v>37.97</v>
      </c>
      <c r="BG48" s="26">
        <v>38.11</v>
      </c>
      <c r="BH48" s="26">
        <v>41.65</v>
      </c>
      <c r="BI48" s="26">
        <v>46.33</v>
      </c>
      <c r="BJ48" s="26">
        <v>46.52</v>
      </c>
      <c r="BK48" s="26">
        <v>39.26</v>
      </c>
      <c r="BL48" s="26">
        <v>37.729999999999997</v>
      </c>
      <c r="BM48" s="26">
        <v>38.24</v>
      </c>
      <c r="BN48" s="26">
        <v>37.54</v>
      </c>
      <c r="BO48" s="26">
        <v>43.16</v>
      </c>
      <c r="BP48" s="26">
        <v>43.45</v>
      </c>
      <c r="BQ48" s="26">
        <v>41.17</v>
      </c>
      <c r="BR48" s="26">
        <v>39.799999999999997</v>
      </c>
      <c r="BS48" s="26">
        <v>39.9</v>
      </c>
      <c r="BT48" s="26">
        <v>43.63</v>
      </c>
      <c r="BU48" s="26">
        <v>48.51</v>
      </c>
      <c r="BV48" s="26">
        <v>48.69</v>
      </c>
      <c r="BW48" s="26">
        <v>41.14</v>
      </c>
      <c r="BX48" s="26">
        <v>39.54</v>
      </c>
      <c r="BY48" s="26">
        <v>40.07</v>
      </c>
      <c r="BZ48" s="26">
        <v>39.32</v>
      </c>
      <c r="CA48" s="26">
        <v>45.95</v>
      </c>
      <c r="CB48" s="26">
        <v>47.75</v>
      </c>
      <c r="CC48" s="26">
        <v>46.77</v>
      </c>
      <c r="CD48" s="26">
        <v>46.5</v>
      </c>
      <c r="CE48" s="26">
        <v>47.93</v>
      </c>
      <c r="CF48" s="26">
        <v>53.59</v>
      </c>
      <c r="CG48" s="26">
        <v>61.3</v>
      </c>
      <c r="CH48" s="26">
        <v>63.53</v>
      </c>
      <c r="CI48" s="26">
        <v>57.13</v>
      </c>
      <c r="CJ48" s="26">
        <v>55.83</v>
      </c>
      <c r="CK48" s="26">
        <v>57.21</v>
      </c>
      <c r="CL48" s="26">
        <v>57.8</v>
      </c>
      <c r="CM48" s="26">
        <v>64.209999999999994</v>
      </c>
      <c r="CN48" s="26">
        <v>66.400000000000006</v>
      </c>
      <c r="CO48" s="26">
        <v>64.97</v>
      </c>
      <c r="CP48" s="26">
        <v>63.93</v>
      </c>
      <c r="CQ48" s="26">
        <v>66.69</v>
      </c>
      <c r="CR48" s="26">
        <v>74.209999999999994</v>
      </c>
      <c r="CS48" s="26">
        <v>84.01</v>
      </c>
      <c r="CT48" s="26">
        <v>86.7</v>
      </c>
      <c r="CU48" s="26">
        <v>79.56</v>
      </c>
      <c r="CV48" s="26">
        <v>76.36</v>
      </c>
      <c r="CW48" s="26">
        <v>77.260000000000005</v>
      </c>
      <c r="CX48" s="26">
        <v>78.16</v>
      </c>
      <c r="CY48" s="26">
        <v>83.97</v>
      </c>
      <c r="CZ48" s="26">
        <v>84.4</v>
      </c>
      <c r="DA48" s="26">
        <v>80.91</v>
      </c>
      <c r="DB48" s="26">
        <v>79.989999999999995</v>
      </c>
      <c r="DC48" s="26">
        <v>80.84</v>
      </c>
      <c r="DD48" s="26">
        <v>88.22</v>
      </c>
      <c r="DE48" s="26">
        <v>96.76</v>
      </c>
      <c r="DF48" s="26">
        <v>97.9</v>
      </c>
      <c r="DG48" s="26">
        <v>85.94</v>
      </c>
      <c r="DH48" s="26">
        <v>81.290000000000006</v>
      </c>
      <c r="DI48" s="26">
        <v>81.73</v>
      </c>
      <c r="DJ48" s="26">
        <v>80.22</v>
      </c>
      <c r="DK48" s="26">
        <v>86.88</v>
      </c>
      <c r="DL48" s="26">
        <v>86.08</v>
      </c>
      <c r="DM48" s="26">
        <v>82.92</v>
      </c>
      <c r="DN48" s="26">
        <v>79.98</v>
      </c>
      <c r="DO48" s="26">
        <v>81.14</v>
      </c>
      <c r="DP48" s="26">
        <v>90.92</v>
      </c>
      <c r="DQ48" s="26">
        <v>98.31</v>
      </c>
      <c r="DR48" s="26">
        <v>98.19</v>
      </c>
      <c r="DS48" s="26">
        <v>87.87</v>
      </c>
      <c r="DT48" s="26">
        <v>84.17</v>
      </c>
      <c r="DU48" s="26">
        <v>85.8</v>
      </c>
      <c r="DV48" s="26">
        <v>83.14</v>
      </c>
      <c r="DW48" s="26">
        <v>88.79</v>
      </c>
      <c r="DX48" s="26">
        <v>87.45</v>
      </c>
      <c r="DY48" s="26">
        <v>84.24</v>
      </c>
      <c r="DZ48" s="26">
        <v>81.59</v>
      </c>
      <c r="EA48" s="26">
        <v>84.46</v>
      </c>
      <c r="EB48" s="26">
        <v>91.62</v>
      </c>
      <c r="EC48" s="26">
        <v>98.45</v>
      </c>
      <c r="ED48" s="26">
        <v>97.23</v>
      </c>
      <c r="EE48" s="26">
        <v>88.78</v>
      </c>
      <c r="EF48" s="26">
        <v>85.26</v>
      </c>
      <c r="EG48" s="26">
        <v>85.62</v>
      </c>
      <c r="EH48" s="26">
        <v>83.54</v>
      </c>
      <c r="EI48" s="26">
        <v>86.98</v>
      </c>
      <c r="EJ48" s="26">
        <v>89.29</v>
      </c>
      <c r="EK48" s="26">
        <v>85.88</v>
      </c>
      <c r="EL48" s="26">
        <v>82.16</v>
      </c>
      <c r="EM48" s="26">
        <v>83.48</v>
      </c>
      <c r="EN48" s="26">
        <v>90.26</v>
      </c>
      <c r="EO48" s="26">
        <v>99.97</v>
      </c>
      <c r="EP48" s="26">
        <v>101.38</v>
      </c>
      <c r="EQ48" s="26">
        <v>93.54</v>
      </c>
      <c r="ER48" s="26">
        <v>86.29</v>
      </c>
      <c r="ES48" s="26">
        <v>86.16</v>
      </c>
      <c r="ET48" s="26">
        <v>86.15</v>
      </c>
      <c r="EU48" s="26">
        <v>91.27</v>
      </c>
      <c r="EV48" s="26">
        <v>91.03</v>
      </c>
      <c r="EW48" s="26">
        <v>89.08</v>
      </c>
      <c r="EX48" s="26">
        <v>85.18</v>
      </c>
      <c r="EY48" s="26">
        <v>85.97</v>
      </c>
      <c r="EZ48" s="26">
        <v>92.78</v>
      </c>
      <c r="FA48" s="26">
        <v>102.3</v>
      </c>
      <c r="FB48" s="26">
        <v>103.73</v>
      </c>
      <c r="FC48" s="26">
        <v>95.28</v>
      </c>
      <c r="FD48" s="26">
        <v>90.12</v>
      </c>
      <c r="FE48" s="26">
        <v>89.23</v>
      </c>
      <c r="FF48" s="26">
        <v>88.02</v>
      </c>
      <c r="FG48" s="26">
        <v>95.16</v>
      </c>
      <c r="FH48" s="26">
        <v>95.03</v>
      </c>
      <c r="FI48" s="26">
        <v>92.2</v>
      </c>
      <c r="FJ48" s="26">
        <v>88.37</v>
      </c>
      <c r="FK48" s="26">
        <v>91.35</v>
      </c>
      <c r="FL48" s="26">
        <v>97.11</v>
      </c>
      <c r="FM48" s="26">
        <v>106.36</v>
      </c>
      <c r="FN48" s="26">
        <v>107.56</v>
      </c>
      <c r="FO48" s="26">
        <v>99.75</v>
      </c>
      <c r="FP48" s="26">
        <v>93.48</v>
      </c>
      <c r="FQ48" s="26">
        <v>92.64</v>
      </c>
      <c r="FR48" s="26">
        <v>92.17</v>
      </c>
      <c r="FS48" s="26">
        <v>99.8</v>
      </c>
      <c r="FT48" s="26">
        <v>99.02</v>
      </c>
      <c r="FU48" s="26">
        <v>96.2</v>
      </c>
      <c r="FV48" s="26">
        <v>94.73</v>
      </c>
      <c r="FW48" s="26">
        <v>95.58</v>
      </c>
      <c r="FX48" s="26">
        <v>101.74</v>
      </c>
      <c r="FY48" s="26">
        <v>109.81</v>
      </c>
      <c r="FZ48" s="26">
        <v>110.78</v>
      </c>
      <c r="GA48" s="26">
        <v>102.7</v>
      </c>
      <c r="GB48" s="26">
        <v>98.19</v>
      </c>
      <c r="GC48" s="26">
        <v>98.58</v>
      </c>
      <c r="GD48" s="26">
        <v>95.98</v>
      </c>
    </row>
    <row r="49" spans="1:186" s="41" customFormat="1">
      <c r="A49" s="60"/>
      <c r="B49" s="458"/>
      <c r="C49" s="458"/>
      <c r="D49" s="458"/>
      <c r="E49" s="458"/>
      <c r="F49" s="458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6"/>
      <c r="ES49" s="26"/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6"/>
      <c r="FF49" s="26"/>
      <c r="FG49" s="26"/>
      <c r="FH49" s="26"/>
      <c r="FI49" s="26"/>
      <c r="FJ49" s="26"/>
      <c r="FK49" s="26"/>
      <c r="FL49" s="26"/>
      <c r="FM49" s="26"/>
      <c r="FN49" s="26"/>
      <c r="FO49" s="26"/>
      <c r="FP49" s="26"/>
      <c r="FQ49" s="26"/>
      <c r="FR49" s="26"/>
      <c r="FS49" s="26"/>
      <c r="FT49" s="26"/>
      <c r="FU49" s="26"/>
      <c r="FV49" s="26"/>
      <c r="FW49" s="26"/>
      <c r="FX49" s="26"/>
      <c r="FY49" s="26"/>
      <c r="FZ49" s="26"/>
      <c r="GA49" s="26"/>
      <c r="GB49" s="26"/>
      <c r="GC49" s="26"/>
      <c r="GD49" s="26"/>
    </row>
    <row r="50" spans="1:186" s="41" customFormat="1">
      <c r="A50" s="60"/>
      <c r="B50" s="458"/>
      <c r="C50" s="458" t="s">
        <v>150</v>
      </c>
      <c r="D50" s="458" t="s">
        <v>76</v>
      </c>
      <c r="E50" s="458" t="s">
        <v>68</v>
      </c>
      <c r="F50" s="458" t="s">
        <v>77</v>
      </c>
      <c r="G50" s="26" t="s">
        <v>191</v>
      </c>
      <c r="H50" s="26" t="s">
        <v>191</v>
      </c>
      <c r="I50" s="26" t="s">
        <v>191</v>
      </c>
      <c r="J50" s="26" t="s">
        <v>191</v>
      </c>
      <c r="K50" s="26" t="s">
        <v>191</v>
      </c>
      <c r="L50" s="26" t="s">
        <v>191</v>
      </c>
      <c r="M50" s="26" t="s">
        <v>191</v>
      </c>
      <c r="N50" s="26" t="s">
        <v>191</v>
      </c>
      <c r="O50" s="26" t="s">
        <v>191</v>
      </c>
      <c r="P50" s="26" t="s">
        <v>191</v>
      </c>
      <c r="Q50" s="26" t="s">
        <v>191</v>
      </c>
      <c r="R50" s="26" t="s">
        <v>191</v>
      </c>
      <c r="S50" s="26" t="s">
        <v>191</v>
      </c>
      <c r="T50" s="26" t="s">
        <v>191</v>
      </c>
      <c r="U50" s="26" t="s">
        <v>191</v>
      </c>
      <c r="V50" s="26" t="s">
        <v>191</v>
      </c>
      <c r="W50" s="26" t="s">
        <v>191</v>
      </c>
      <c r="X50" s="26" t="s">
        <v>191</v>
      </c>
      <c r="Y50" s="26" t="s">
        <v>191</v>
      </c>
      <c r="Z50" s="26" t="s">
        <v>191</v>
      </c>
      <c r="AA50" s="26" t="s">
        <v>191</v>
      </c>
      <c r="AB50" s="26" t="s">
        <v>191</v>
      </c>
      <c r="AC50" s="26" t="s">
        <v>191</v>
      </c>
      <c r="AD50" s="26" t="s">
        <v>191</v>
      </c>
      <c r="AE50" s="26" t="s">
        <v>191</v>
      </c>
      <c r="AF50" s="26" t="s">
        <v>191</v>
      </c>
      <c r="AG50" s="26" t="s">
        <v>191</v>
      </c>
      <c r="AH50" s="26" t="s">
        <v>191</v>
      </c>
      <c r="AI50" s="26" t="s">
        <v>191</v>
      </c>
      <c r="AJ50" s="26" t="s">
        <v>191</v>
      </c>
      <c r="AK50" s="26" t="s">
        <v>191</v>
      </c>
      <c r="AL50" s="26" t="s">
        <v>191</v>
      </c>
      <c r="AM50" s="26" t="s">
        <v>191</v>
      </c>
      <c r="AN50" s="26" t="s">
        <v>191</v>
      </c>
      <c r="AO50" s="26" t="s">
        <v>191</v>
      </c>
      <c r="AP50" s="26" t="s">
        <v>191</v>
      </c>
      <c r="AQ50" s="26" t="s">
        <v>191</v>
      </c>
      <c r="AR50" s="26" t="s">
        <v>191</v>
      </c>
      <c r="AS50" s="26" t="s">
        <v>191</v>
      </c>
      <c r="AT50" s="26" t="s">
        <v>191</v>
      </c>
      <c r="AU50" s="26" t="s">
        <v>191</v>
      </c>
      <c r="AV50" s="26" t="s">
        <v>191</v>
      </c>
      <c r="AW50" s="26" t="s">
        <v>191</v>
      </c>
      <c r="AX50" s="26" t="s">
        <v>191</v>
      </c>
      <c r="AY50" s="26" t="s">
        <v>191</v>
      </c>
      <c r="AZ50" s="26" t="s">
        <v>191</v>
      </c>
      <c r="BA50" s="26" t="s">
        <v>191</v>
      </c>
      <c r="BB50" s="26" t="s">
        <v>191</v>
      </c>
      <c r="BC50" s="26" t="s">
        <v>191</v>
      </c>
      <c r="BD50" s="26" t="s">
        <v>191</v>
      </c>
      <c r="BE50" s="26" t="s">
        <v>191</v>
      </c>
      <c r="BF50" s="26" t="s">
        <v>191</v>
      </c>
      <c r="BG50" s="26" t="s">
        <v>191</v>
      </c>
      <c r="BH50" s="26" t="s">
        <v>191</v>
      </c>
      <c r="BI50" s="26" t="s">
        <v>191</v>
      </c>
      <c r="BJ50" s="26" t="s">
        <v>191</v>
      </c>
      <c r="BK50" s="26" t="s">
        <v>191</v>
      </c>
      <c r="BL50" s="26" t="s">
        <v>191</v>
      </c>
      <c r="BM50" s="26" t="s">
        <v>191</v>
      </c>
      <c r="BN50" s="26" t="s">
        <v>191</v>
      </c>
      <c r="BO50" s="26" t="s">
        <v>191</v>
      </c>
      <c r="BP50" s="26" t="s">
        <v>191</v>
      </c>
      <c r="BQ50" s="26" t="s">
        <v>191</v>
      </c>
      <c r="BR50" s="26" t="s">
        <v>191</v>
      </c>
      <c r="BS50" s="26" t="s">
        <v>191</v>
      </c>
      <c r="BT50" s="26" t="s">
        <v>191</v>
      </c>
      <c r="BU50" s="26" t="s">
        <v>191</v>
      </c>
      <c r="BV50" s="26" t="s">
        <v>191</v>
      </c>
      <c r="BW50" s="26" t="s">
        <v>191</v>
      </c>
      <c r="BX50" s="26" t="s">
        <v>191</v>
      </c>
      <c r="BY50" s="26" t="s">
        <v>191</v>
      </c>
      <c r="BZ50" s="26" t="s">
        <v>191</v>
      </c>
      <c r="CA50" s="26" t="s">
        <v>191</v>
      </c>
      <c r="CB50" s="26" t="s">
        <v>191</v>
      </c>
      <c r="CC50" s="26" t="s">
        <v>191</v>
      </c>
      <c r="CD50" s="26" t="s">
        <v>191</v>
      </c>
      <c r="CE50" s="26" t="s">
        <v>191</v>
      </c>
      <c r="CF50" s="26" t="s">
        <v>191</v>
      </c>
      <c r="CG50" s="26" t="s">
        <v>191</v>
      </c>
      <c r="CH50" s="26" t="s">
        <v>191</v>
      </c>
      <c r="CI50" s="26" t="s">
        <v>191</v>
      </c>
      <c r="CJ50" s="26" t="s">
        <v>191</v>
      </c>
      <c r="CK50" s="26" t="s">
        <v>191</v>
      </c>
      <c r="CL50" s="26" t="s">
        <v>191</v>
      </c>
      <c r="CM50" s="26" t="s">
        <v>191</v>
      </c>
      <c r="CN50" s="26" t="s">
        <v>191</v>
      </c>
      <c r="CO50" s="26" t="s">
        <v>191</v>
      </c>
      <c r="CP50" s="26" t="s">
        <v>191</v>
      </c>
      <c r="CQ50" s="26" t="s">
        <v>191</v>
      </c>
      <c r="CR50" s="26" t="s">
        <v>191</v>
      </c>
      <c r="CS50" s="26" t="s">
        <v>191</v>
      </c>
      <c r="CT50" s="26" t="s">
        <v>191</v>
      </c>
      <c r="CU50" s="26" t="s">
        <v>191</v>
      </c>
      <c r="CV50" s="26" t="s">
        <v>191</v>
      </c>
      <c r="CW50" s="26" t="s">
        <v>191</v>
      </c>
      <c r="CX50" s="26" t="s">
        <v>191</v>
      </c>
      <c r="CY50" s="26" t="s">
        <v>191</v>
      </c>
      <c r="CZ50" s="26" t="s">
        <v>191</v>
      </c>
      <c r="DA50" s="26" t="s">
        <v>191</v>
      </c>
      <c r="DB50" s="26" t="s">
        <v>191</v>
      </c>
      <c r="DC50" s="26" t="s">
        <v>191</v>
      </c>
      <c r="DD50" s="26" t="s">
        <v>191</v>
      </c>
      <c r="DE50" s="26" t="s">
        <v>191</v>
      </c>
      <c r="DF50" s="26" t="s">
        <v>191</v>
      </c>
      <c r="DG50" s="26" t="s">
        <v>191</v>
      </c>
      <c r="DH50" s="26" t="s">
        <v>191</v>
      </c>
      <c r="DI50" s="26" t="s">
        <v>191</v>
      </c>
      <c r="DJ50" s="26" t="s">
        <v>191</v>
      </c>
      <c r="DK50" s="26" t="s">
        <v>191</v>
      </c>
      <c r="DL50" s="26" t="s">
        <v>191</v>
      </c>
      <c r="DM50" s="26" t="s">
        <v>191</v>
      </c>
      <c r="DN50" s="26" t="s">
        <v>191</v>
      </c>
      <c r="DO50" s="26" t="s">
        <v>191</v>
      </c>
      <c r="DP50" s="26" t="s">
        <v>191</v>
      </c>
      <c r="DQ50" s="26" t="s">
        <v>191</v>
      </c>
      <c r="DR50" s="26" t="s">
        <v>191</v>
      </c>
      <c r="DS50" s="26" t="s">
        <v>191</v>
      </c>
      <c r="DT50" s="26" t="s">
        <v>191</v>
      </c>
      <c r="DU50" s="26" t="s">
        <v>191</v>
      </c>
      <c r="DV50" s="26" t="s">
        <v>191</v>
      </c>
      <c r="DW50" s="26" t="s">
        <v>191</v>
      </c>
      <c r="DX50" s="26" t="s">
        <v>191</v>
      </c>
      <c r="DY50" s="26" t="s">
        <v>191</v>
      </c>
      <c r="DZ50" s="26" t="s">
        <v>191</v>
      </c>
      <c r="EA50" s="26" t="s">
        <v>191</v>
      </c>
      <c r="EB50" s="26" t="s">
        <v>191</v>
      </c>
      <c r="EC50" s="26" t="s">
        <v>191</v>
      </c>
      <c r="ED50" s="26" t="s">
        <v>191</v>
      </c>
      <c r="EE50" s="26" t="s">
        <v>191</v>
      </c>
      <c r="EF50" s="26" t="s">
        <v>191</v>
      </c>
      <c r="EG50" s="26" t="s">
        <v>191</v>
      </c>
      <c r="EH50" s="26" t="s">
        <v>191</v>
      </c>
      <c r="EI50" s="26" t="s">
        <v>191</v>
      </c>
      <c r="EJ50" s="26" t="s">
        <v>191</v>
      </c>
      <c r="EK50" s="26" t="s">
        <v>191</v>
      </c>
      <c r="EL50" s="26" t="s">
        <v>191</v>
      </c>
      <c r="EM50" s="26" t="s">
        <v>191</v>
      </c>
      <c r="EN50" s="26" t="s">
        <v>191</v>
      </c>
      <c r="EO50" s="26" t="s">
        <v>191</v>
      </c>
      <c r="EP50" s="26" t="s">
        <v>191</v>
      </c>
      <c r="EQ50" s="26" t="s">
        <v>191</v>
      </c>
      <c r="ER50" s="26" t="s">
        <v>191</v>
      </c>
      <c r="ES50" s="26" t="s">
        <v>191</v>
      </c>
      <c r="ET50" s="26" t="s">
        <v>191</v>
      </c>
      <c r="EU50" s="26" t="s">
        <v>191</v>
      </c>
      <c r="EV50" s="26" t="s">
        <v>191</v>
      </c>
      <c r="EW50" s="26" t="s">
        <v>191</v>
      </c>
      <c r="EX50" s="26" t="s">
        <v>191</v>
      </c>
      <c r="EY50" s="26" t="s">
        <v>191</v>
      </c>
      <c r="EZ50" s="26" t="s">
        <v>191</v>
      </c>
      <c r="FA50" s="26" t="s">
        <v>191</v>
      </c>
      <c r="FB50" s="26" t="s">
        <v>191</v>
      </c>
      <c r="FC50" s="26" t="s">
        <v>191</v>
      </c>
      <c r="FD50" s="26" t="s">
        <v>191</v>
      </c>
      <c r="FE50" s="26" t="s">
        <v>191</v>
      </c>
      <c r="FF50" s="26" t="s">
        <v>191</v>
      </c>
      <c r="FG50" s="26" t="s">
        <v>191</v>
      </c>
      <c r="FH50" s="26" t="s">
        <v>191</v>
      </c>
      <c r="FI50" s="26" t="s">
        <v>191</v>
      </c>
      <c r="FJ50" s="26" t="s">
        <v>191</v>
      </c>
      <c r="FK50" s="26" t="s">
        <v>191</v>
      </c>
      <c r="FL50" s="26" t="s">
        <v>191</v>
      </c>
      <c r="FM50" s="26" t="s">
        <v>191</v>
      </c>
      <c r="FN50" s="26" t="s">
        <v>191</v>
      </c>
      <c r="FO50" s="26" t="s">
        <v>191</v>
      </c>
      <c r="FP50" s="26" t="s">
        <v>191</v>
      </c>
      <c r="FQ50" s="26" t="s">
        <v>191</v>
      </c>
      <c r="FR50" s="26" t="s">
        <v>191</v>
      </c>
      <c r="FS50" s="26" t="s">
        <v>191</v>
      </c>
      <c r="FT50" s="26" t="s">
        <v>191</v>
      </c>
      <c r="FU50" s="26" t="s">
        <v>191</v>
      </c>
      <c r="FV50" s="26" t="s">
        <v>191</v>
      </c>
      <c r="FW50" s="26" t="s">
        <v>191</v>
      </c>
      <c r="FX50" s="26" t="s">
        <v>191</v>
      </c>
      <c r="FY50" s="26" t="s">
        <v>191</v>
      </c>
      <c r="FZ50" s="26" t="s">
        <v>191</v>
      </c>
      <c r="GA50" s="26" t="s">
        <v>191</v>
      </c>
      <c r="GB50" s="26" t="s">
        <v>191</v>
      </c>
      <c r="GC50" s="26" t="s">
        <v>191</v>
      </c>
      <c r="GD50" s="26" t="s">
        <v>191</v>
      </c>
    </row>
    <row r="51" spans="1:186" s="41" customFormat="1">
      <c r="A51" s="60"/>
      <c r="B51" s="458"/>
      <c r="C51" s="458" t="s">
        <v>150</v>
      </c>
      <c r="D51" s="458" t="s">
        <v>76</v>
      </c>
      <c r="E51" s="458" t="s">
        <v>68</v>
      </c>
      <c r="F51" s="458" t="s">
        <v>78</v>
      </c>
      <c r="G51" s="26" t="s">
        <v>191</v>
      </c>
      <c r="H51" s="26" t="s">
        <v>191</v>
      </c>
      <c r="I51" s="26" t="s">
        <v>191</v>
      </c>
      <c r="J51" s="26" t="s">
        <v>191</v>
      </c>
      <c r="K51" s="26" t="s">
        <v>191</v>
      </c>
      <c r="L51" s="26" t="s">
        <v>191</v>
      </c>
      <c r="M51" s="26" t="s">
        <v>191</v>
      </c>
      <c r="N51" s="26" t="s">
        <v>191</v>
      </c>
      <c r="O51" s="26" t="s">
        <v>191</v>
      </c>
      <c r="P51" s="26" t="s">
        <v>191</v>
      </c>
      <c r="Q51" s="26" t="s">
        <v>191</v>
      </c>
      <c r="R51" s="26" t="s">
        <v>191</v>
      </c>
      <c r="S51" s="26" t="s">
        <v>191</v>
      </c>
      <c r="T51" s="26" t="s">
        <v>191</v>
      </c>
      <c r="U51" s="26" t="s">
        <v>191</v>
      </c>
      <c r="V51" s="26" t="s">
        <v>191</v>
      </c>
      <c r="W51" s="26" t="s">
        <v>191</v>
      </c>
      <c r="X51" s="26" t="s">
        <v>191</v>
      </c>
      <c r="Y51" s="26" t="s">
        <v>191</v>
      </c>
      <c r="Z51" s="26" t="s">
        <v>191</v>
      </c>
      <c r="AA51" s="26" t="s">
        <v>191</v>
      </c>
      <c r="AB51" s="26" t="s">
        <v>191</v>
      </c>
      <c r="AC51" s="26" t="s">
        <v>191</v>
      </c>
      <c r="AD51" s="26" t="s">
        <v>191</v>
      </c>
      <c r="AE51" s="26" t="s">
        <v>191</v>
      </c>
      <c r="AF51" s="26" t="s">
        <v>191</v>
      </c>
      <c r="AG51" s="26" t="s">
        <v>191</v>
      </c>
      <c r="AH51" s="26" t="s">
        <v>191</v>
      </c>
      <c r="AI51" s="26" t="s">
        <v>191</v>
      </c>
      <c r="AJ51" s="26" t="s">
        <v>191</v>
      </c>
      <c r="AK51" s="26" t="s">
        <v>191</v>
      </c>
      <c r="AL51" s="26" t="s">
        <v>191</v>
      </c>
      <c r="AM51" s="26" t="s">
        <v>191</v>
      </c>
      <c r="AN51" s="26" t="s">
        <v>191</v>
      </c>
      <c r="AO51" s="26" t="s">
        <v>191</v>
      </c>
      <c r="AP51" s="26" t="s">
        <v>191</v>
      </c>
      <c r="AQ51" s="26" t="s">
        <v>191</v>
      </c>
      <c r="AR51" s="26" t="s">
        <v>191</v>
      </c>
      <c r="AS51" s="26" t="s">
        <v>191</v>
      </c>
      <c r="AT51" s="26" t="s">
        <v>191</v>
      </c>
      <c r="AU51" s="26" t="s">
        <v>191</v>
      </c>
      <c r="AV51" s="26" t="s">
        <v>191</v>
      </c>
      <c r="AW51" s="26" t="s">
        <v>191</v>
      </c>
      <c r="AX51" s="26" t="s">
        <v>191</v>
      </c>
      <c r="AY51" s="26" t="s">
        <v>191</v>
      </c>
      <c r="AZ51" s="26" t="s">
        <v>191</v>
      </c>
      <c r="BA51" s="26" t="s">
        <v>191</v>
      </c>
      <c r="BB51" s="26" t="s">
        <v>191</v>
      </c>
      <c r="BC51" s="26" t="s">
        <v>191</v>
      </c>
      <c r="BD51" s="26" t="s">
        <v>191</v>
      </c>
      <c r="BE51" s="26" t="s">
        <v>191</v>
      </c>
      <c r="BF51" s="26" t="s">
        <v>191</v>
      </c>
      <c r="BG51" s="26" t="s">
        <v>191</v>
      </c>
      <c r="BH51" s="26" t="s">
        <v>191</v>
      </c>
      <c r="BI51" s="26" t="s">
        <v>191</v>
      </c>
      <c r="BJ51" s="26" t="s">
        <v>191</v>
      </c>
      <c r="BK51" s="26" t="s">
        <v>191</v>
      </c>
      <c r="BL51" s="26" t="s">
        <v>191</v>
      </c>
      <c r="BM51" s="26" t="s">
        <v>191</v>
      </c>
      <c r="BN51" s="26" t="s">
        <v>191</v>
      </c>
      <c r="BO51" s="26" t="s">
        <v>191</v>
      </c>
      <c r="BP51" s="26" t="s">
        <v>191</v>
      </c>
      <c r="BQ51" s="26" t="s">
        <v>191</v>
      </c>
      <c r="BR51" s="26" t="s">
        <v>191</v>
      </c>
      <c r="BS51" s="26" t="s">
        <v>191</v>
      </c>
      <c r="BT51" s="26" t="s">
        <v>191</v>
      </c>
      <c r="BU51" s="26" t="s">
        <v>191</v>
      </c>
      <c r="BV51" s="26" t="s">
        <v>191</v>
      </c>
      <c r="BW51" s="26" t="s">
        <v>191</v>
      </c>
      <c r="BX51" s="26" t="s">
        <v>191</v>
      </c>
      <c r="BY51" s="26" t="s">
        <v>191</v>
      </c>
      <c r="BZ51" s="26" t="s">
        <v>191</v>
      </c>
      <c r="CA51" s="26" t="s">
        <v>191</v>
      </c>
      <c r="CB51" s="26" t="s">
        <v>191</v>
      </c>
      <c r="CC51" s="26" t="s">
        <v>191</v>
      </c>
      <c r="CD51" s="26" t="s">
        <v>191</v>
      </c>
      <c r="CE51" s="26" t="s">
        <v>191</v>
      </c>
      <c r="CF51" s="26" t="s">
        <v>191</v>
      </c>
      <c r="CG51" s="26" t="s">
        <v>191</v>
      </c>
      <c r="CH51" s="26" t="s">
        <v>191</v>
      </c>
      <c r="CI51" s="26" t="s">
        <v>191</v>
      </c>
      <c r="CJ51" s="26" t="s">
        <v>191</v>
      </c>
      <c r="CK51" s="26" t="s">
        <v>191</v>
      </c>
      <c r="CL51" s="26" t="s">
        <v>191</v>
      </c>
      <c r="CM51" s="26" t="s">
        <v>191</v>
      </c>
      <c r="CN51" s="26" t="s">
        <v>191</v>
      </c>
      <c r="CO51" s="26" t="s">
        <v>191</v>
      </c>
      <c r="CP51" s="26" t="s">
        <v>191</v>
      </c>
      <c r="CQ51" s="26" t="s">
        <v>191</v>
      </c>
      <c r="CR51" s="26" t="s">
        <v>191</v>
      </c>
      <c r="CS51" s="26" t="s">
        <v>191</v>
      </c>
      <c r="CT51" s="26" t="s">
        <v>191</v>
      </c>
      <c r="CU51" s="26" t="s">
        <v>191</v>
      </c>
      <c r="CV51" s="26" t="s">
        <v>191</v>
      </c>
      <c r="CW51" s="26" t="s">
        <v>191</v>
      </c>
      <c r="CX51" s="26" t="s">
        <v>191</v>
      </c>
      <c r="CY51" s="26" t="s">
        <v>191</v>
      </c>
      <c r="CZ51" s="26" t="s">
        <v>191</v>
      </c>
      <c r="DA51" s="26" t="s">
        <v>191</v>
      </c>
      <c r="DB51" s="26" t="s">
        <v>191</v>
      </c>
      <c r="DC51" s="26" t="s">
        <v>191</v>
      </c>
      <c r="DD51" s="26" t="s">
        <v>191</v>
      </c>
      <c r="DE51" s="26" t="s">
        <v>191</v>
      </c>
      <c r="DF51" s="26" t="s">
        <v>191</v>
      </c>
      <c r="DG51" s="26" t="s">
        <v>191</v>
      </c>
      <c r="DH51" s="26" t="s">
        <v>191</v>
      </c>
      <c r="DI51" s="26" t="s">
        <v>191</v>
      </c>
      <c r="DJ51" s="26" t="s">
        <v>191</v>
      </c>
      <c r="DK51" s="26" t="s">
        <v>191</v>
      </c>
      <c r="DL51" s="26" t="s">
        <v>191</v>
      </c>
      <c r="DM51" s="26" t="s">
        <v>191</v>
      </c>
      <c r="DN51" s="26" t="s">
        <v>191</v>
      </c>
      <c r="DO51" s="26" t="s">
        <v>191</v>
      </c>
      <c r="DP51" s="26" t="s">
        <v>191</v>
      </c>
      <c r="DQ51" s="26" t="s">
        <v>191</v>
      </c>
      <c r="DR51" s="26" t="s">
        <v>191</v>
      </c>
      <c r="DS51" s="26" t="s">
        <v>191</v>
      </c>
      <c r="DT51" s="26" t="s">
        <v>191</v>
      </c>
      <c r="DU51" s="26" t="s">
        <v>191</v>
      </c>
      <c r="DV51" s="26" t="s">
        <v>191</v>
      </c>
      <c r="DW51" s="26" t="s">
        <v>191</v>
      </c>
      <c r="DX51" s="26" t="s">
        <v>191</v>
      </c>
      <c r="DY51" s="26" t="s">
        <v>191</v>
      </c>
      <c r="DZ51" s="26" t="s">
        <v>191</v>
      </c>
      <c r="EA51" s="26" t="s">
        <v>191</v>
      </c>
      <c r="EB51" s="26" t="s">
        <v>191</v>
      </c>
      <c r="EC51" s="26" t="s">
        <v>191</v>
      </c>
      <c r="ED51" s="26" t="s">
        <v>191</v>
      </c>
      <c r="EE51" s="26" t="s">
        <v>191</v>
      </c>
      <c r="EF51" s="26" t="s">
        <v>191</v>
      </c>
      <c r="EG51" s="26" t="s">
        <v>191</v>
      </c>
      <c r="EH51" s="26" t="s">
        <v>191</v>
      </c>
      <c r="EI51" s="26" t="s">
        <v>191</v>
      </c>
      <c r="EJ51" s="26" t="s">
        <v>191</v>
      </c>
      <c r="EK51" s="26" t="s">
        <v>191</v>
      </c>
      <c r="EL51" s="26" t="s">
        <v>191</v>
      </c>
      <c r="EM51" s="26" t="s">
        <v>191</v>
      </c>
      <c r="EN51" s="26" t="s">
        <v>191</v>
      </c>
      <c r="EO51" s="26" t="s">
        <v>191</v>
      </c>
      <c r="EP51" s="26" t="s">
        <v>191</v>
      </c>
      <c r="EQ51" s="26" t="s">
        <v>191</v>
      </c>
      <c r="ER51" s="26" t="s">
        <v>191</v>
      </c>
      <c r="ES51" s="26" t="s">
        <v>191</v>
      </c>
      <c r="ET51" s="26" t="s">
        <v>191</v>
      </c>
      <c r="EU51" s="26" t="s">
        <v>191</v>
      </c>
      <c r="EV51" s="26" t="s">
        <v>191</v>
      </c>
      <c r="EW51" s="26" t="s">
        <v>191</v>
      </c>
      <c r="EX51" s="26" t="s">
        <v>191</v>
      </c>
      <c r="EY51" s="26" t="s">
        <v>191</v>
      </c>
      <c r="EZ51" s="26" t="s">
        <v>191</v>
      </c>
      <c r="FA51" s="26" t="s">
        <v>191</v>
      </c>
      <c r="FB51" s="26" t="s">
        <v>191</v>
      </c>
      <c r="FC51" s="26" t="s">
        <v>191</v>
      </c>
      <c r="FD51" s="26" t="s">
        <v>191</v>
      </c>
      <c r="FE51" s="26" t="s">
        <v>191</v>
      </c>
      <c r="FF51" s="26" t="s">
        <v>191</v>
      </c>
      <c r="FG51" s="26" t="s">
        <v>191</v>
      </c>
      <c r="FH51" s="26" t="s">
        <v>191</v>
      </c>
      <c r="FI51" s="26" t="s">
        <v>191</v>
      </c>
      <c r="FJ51" s="26" t="s">
        <v>191</v>
      </c>
      <c r="FK51" s="26" t="s">
        <v>191</v>
      </c>
      <c r="FL51" s="26" t="s">
        <v>191</v>
      </c>
      <c r="FM51" s="26" t="s">
        <v>191</v>
      </c>
      <c r="FN51" s="26" t="s">
        <v>191</v>
      </c>
      <c r="FO51" s="26" t="s">
        <v>191</v>
      </c>
      <c r="FP51" s="26" t="s">
        <v>191</v>
      </c>
      <c r="FQ51" s="26" t="s">
        <v>191</v>
      </c>
      <c r="FR51" s="26" t="s">
        <v>191</v>
      </c>
      <c r="FS51" s="26" t="s">
        <v>191</v>
      </c>
      <c r="FT51" s="26" t="s">
        <v>191</v>
      </c>
      <c r="FU51" s="26" t="s">
        <v>191</v>
      </c>
      <c r="FV51" s="26" t="s">
        <v>191</v>
      </c>
      <c r="FW51" s="26" t="s">
        <v>191</v>
      </c>
      <c r="FX51" s="26" t="s">
        <v>191</v>
      </c>
      <c r="FY51" s="26" t="s">
        <v>191</v>
      </c>
      <c r="FZ51" s="26" t="s">
        <v>191</v>
      </c>
      <c r="GA51" s="26" t="s">
        <v>191</v>
      </c>
      <c r="GB51" s="26" t="s">
        <v>191</v>
      </c>
      <c r="GC51" s="26" t="s">
        <v>191</v>
      </c>
      <c r="GD51" s="26" t="s">
        <v>191</v>
      </c>
    </row>
    <row r="52" spans="1:186" s="41" customFormat="1">
      <c r="A52" s="60"/>
      <c r="B52" s="458"/>
      <c r="C52" s="458" t="s">
        <v>150</v>
      </c>
      <c r="D52" s="458" t="s">
        <v>76</v>
      </c>
      <c r="E52" s="458" t="s">
        <v>68</v>
      </c>
      <c r="F52" s="458" t="s">
        <v>79</v>
      </c>
      <c r="G52" s="26">
        <v>28.15</v>
      </c>
      <c r="H52" s="26">
        <v>28.8</v>
      </c>
      <c r="I52" s="26">
        <v>26.37</v>
      </c>
      <c r="J52" s="26">
        <v>27.01</v>
      </c>
      <c r="K52" s="26">
        <v>26.38</v>
      </c>
      <c r="L52" s="26">
        <v>27.76</v>
      </c>
      <c r="M52" s="26">
        <v>31.48</v>
      </c>
      <c r="N52" s="26">
        <v>31.8</v>
      </c>
      <c r="O52" s="26">
        <v>28.26</v>
      </c>
      <c r="P52" s="26">
        <v>28.6</v>
      </c>
      <c r="Q52" s="26">
        <v>27.49</v>
      </c>
      <c r="R52" s="26">
        <v>27.7</v>
      </c>
      <c r="S52" s="26">
        <v>28.12</v>
      </c>
      <c r="T52" s="26">
        <v>28.88</v>
      </c>
      <c r="U52" s="26">
        <v>28.62</v>
      </c>
      <c r="V52" s="26">
        <v>29.33</v>
      </c>
      <c r="W52" s="26">
        <v>29.79</v>
      </c>
      <c r="X52" s="26">
        <v>31.78</v>
      </c>
      <c r="Y52" s="26">
        <v>35.33</v>
      </c>
      <c r="Z52" s="26">
        <v>35.42</v>
      </c>
      <c r="AA52" s="26">
        <v>32.15</v>
      </c>
      <c r="AB52" s="26">
        <v>30.47</v>
      </c>
      <c r="AC52" s="26">
        <v>29.22</v>
      </c>
      <c r="AD52" s="26">
        <v>29.65</v>
      </c>
      <c r="AE52" s="26">
        <v>30.19</v>
      </c>
      <c r="AF52" s="26">
        <v>31.13</v>
      </c>
      <c r="AG52" s="26">
        <v>30.96</v>
      </c>
      <c r="AH52" s="26">
        <v>31.63</v>
      </c>
      <c r="AI52" s="26">
        <v>31.89</v>
      </c>
      <c r="AJ52" s="26">
        <v>34.58</v>
      </c>
      <c r="AK52" s="26">
        <v>38.409999999999997</v>
      </c>
      <c r="AL52" s="26">
        <v>38.200000000000003</v>
      </c>
      <c r="AM52" s="26">
        <v>34.67</v>
      </c>
      <c r="AN52" s="26">
        <v>32.69</v>
      </c>
      <c r="AO52" s="26">
        <v>31.6</v>
      </c>
      <c r="AP52" s="26">
        <v>31.96</v>
      </c>
      <c r="AQ52" s="26">
        <v>31.62</v>
      </c>
      <c r="AR52" s="26">
        <v>33.619999999999997</v>
      </c>
      <c r="AS52" s="26">
        <v>34.18</v>
      </c>
      <c r="AT52" s="26">
        <v>35.380000000000003</v>
      </c>
      <c r="AU52" s="26">
        <v>37.35</v>
      </c>
      <c r="AV52" s="26">
        <v>40.9</v>
      </c>
      <c r="AW52" s="26">
        <v>43.96</v>
      </c>
      <c r="AX52" s="26">
        <v>46.55</v>
      </c>
      <c r="AY52" s="26">
        <v>42.06</v>
      </c>
      <c r="AZ52" s="26">
        <v>40.049999999999997</v>
      </c>
      <c r="BA52" s="26">
        <v>40.6</v>
      </c>
      <c r="BB52" s="26">
        <v>42.11</v>
      </c>
      <c r="BC52" s="26">
        <v>43.51</v>
      </c>
      <c r="BD52" s="26">
        <v>45.16</v>
      </c>
      <c r="BE52" s="26">
        <v>45.07</v>
      </c>
      <c r="BF52" s="26">
        <v>45.61</v>
      </c>
      <c r="BG52" s="26">
        <v>50.53</v>
      </c>
      <c r="BH52" s="26">
        <v>55.48</v>
      </c>
      <c r="BI52" s="26">
        <v>57.4</v>
      </c>
      <c r="BJ52" s="26">
        <v>60.7</v>
      </c>
      <c r="BK52" s="26">
        <v>53.75</v>
      </c>
      <c r="BL52" s="26">
        <v>52.21</v>
      </c>
      <c r="BM52" s="26">
        <v>52.3</v>
      </c>
      <c r="BN52" s="26">
        <v>53.55</v>
      </c>
      <c r="BO52" s="26">
        <v>58.24</v>
      </c>
      <c r="BP52" s="26">
        <v>58.8</v>
      </c>
      <c r="BQ52" s="26">
        <v>56.9</v>
      </c>
      <c r="BR52" s="26">
        <v>56.58</v>
      </c>
      <c r="BS52" s="26">
        <v>60.08</v>
      </c>
      <c r="BT52" s="26">
        <v>65.290000000000006</v>
      </c>
      <c r="BU52" s="26">
        <v>68.7</v>
      </c>
      <c r="BV52" s="26">
        <v>72</v>
      </c>
      <c r="BW52" s="26">
        <v>63.57</v>
      </c>
      <c r="BX52" s="26">
        <v>59.81</v>
      </c>
      <c r="BY52" s="26">
        <v>57.37</v>
      </c>
      <c r="BZ52" s="26">
        <v>57.03</v>
      </c>
      <c r="CA52" s="26">
        <v>59.85</v>
      </c>
      <c r="CB52" s="26">
        <v>60.85</v>
      </c>
      <c r="CC52" s="26">
        <v>59.5</v>
      </c>
      <c r="CD52" s="26">
        <v>61.24</v>
      </c>
      <c r="CE52" s="26">
        <v>63.06</v>
      </c>
      <c r="CF52" s="26">
        <v>66.69</v>
      </c>
      <c r="CG52" s="26">
        <v>74.81</v>
      </c>
      <c r="CH52" s="26">
        <v>76.17</v>
      </c>
      <c r="CI52" s="26">
        <v>66.72</v>
      </c>
      <c r="CJ52" s="26">
        <v>62.62</v>
      </c>
      <c r="CK52" s="26">
        <v>59.45</v>
      </c>
      <c r="CL52" s="26">
        <v>60.26</v>
      </c>
      <c r="CM52" s="26">
        <v>62.17</v>
      </c>
      <c r="CN52" s="26">
        <v>62.64</v>
      </c>
      <c r="CO52" s="26">
        <v>61.76</v>
      </c>
      <c r="CP52" s="26">
        <v>62.99</v>
      </c>
      <c r="CQ52" s="26">
        <v>64.61</v>
      </c>
      <c r="CR52" s="26">
        <v>71.930000000000007</v>
      </c>
      <c r="CS52" s="26">
        <v>79.72</v>
      </c>
      <c r="CT52" s="26">
        <v>78.400000000000006</v>
      </c>
      <c r="CU52" s="26">
        <v>69.45</v>
      </c>
      <c r="CV52" s="26">
        <v>64.819999999999993</v>
      </c>
      <c r="CW52" s="26">
        <v>61.61</v>
      </c>
      <c r="CX52" s="26">
        <v>63.03</v>
      </c>
      <c r="CY52" s="26">
        <v>65.61</v>
      </c>
      <c r="CZ52" s="26">
        <v>67.39</v>
      </c>
      <c r="DA52" s="26">
        <v>66.739999999999995</v>
      </c>
      <c r="DB52" s="26">
        <v>67.5</v>
      </c>
      <c r="DC52" s="26">
        <v>68.459999999999994</v>
      </c>
      <c r="DD52" s="26">
        <v>76.97</v>
      </c>
      <c r="DE52" s="26">
        <v>83.31</v>
      </c>
      <c r="DF52" s="26">
        <v>84.72</v>
      </c>
      <c r="DG52" s="26">
        <v>72.2</v>
      </c>
      <c r="DH52" s="26">
        <v>66.69</v>
      </c>
      <c r="DI52" s="26">
        <v>65.7</v>
      </c>
      <c r="DJ52" s="26">
        <v>67.12</v>
      </c>
      <c r="DK52" s="26">
        <v>67.25</v>
      </c>
      <c r="DL52" s="26">
        <v>68.150000000000006</v>
      </c>
      <c r="DM52" s="26">
        <v>67.13</v>
      </c>
      <c r="DN52" s="26">
        <v>67.989999999999995</v>
      </c>
      <c r="DO52" s="26">
        <v>70.28</v>
      </c>
      <c r="DP52" s="26">
        <v>77.17</v>
      </c>
      <c r="DQ52" s="26">
        <v>82.51</v>
      </c>
      <c r="DR52" s="26">
        <v>84.66</v>
      </c>
      <c r="DS52" s="26">
        <v>72.19</v>
      </c>
      <c r="DT52" s="26">
        <v>66.92</v>
      </c>
      <c r="DU52" s="26">
        <v>66.81</v>
      </c>
      <c r="DV52" s="26">
        <v>66.94</v>
      </c>
      <c r="DW52" s="26">
        <v>68.349999999999994</v>
      </c>
      <c r="DX52" s="26">
        <v>68.94</v>
      </c>
      <c r="DY52" s="26">
        <v>68.680000000000007</v>
      </c>
      <c r="DZ52" s="26">
        <v>67.56</v>
      </c>
      <c r="EA52" s="26">
        <v>72.98</v>
      </c>
      <c r="EB52" s="26">
        <v>78.430000000000007</v>
      </c>
      <c r="EC52" s="26">
        <v>83.04</v>
      </c>
      <c r="ED52" s="26">
        <v>84.99</v>
      </c>
      <c r="EE52" s="26">
        <v>72.42</v>
      </c>
      <c r="EF52" s="26">
        <v>69.34</v>
      </c>
      <c r="EG52" s="26">
        <v>67.260000000000005</v>
      </c>
      <c r="EH52" s="26">
        <v>66.39</v>
      </c>
      <c r="EI52" s="26">
        <v>69.41</v>
      </c>
      <c r="EJ52" s="26">
        <v>70.25</v>
      </c>
      <c r="EK52" s="26">
        <v>68.14</v>
      </c>
      <c r="EL52" s="26">
        <v>69.599999999999994</v>
      </c>
      <c r="EM52" s="26">
        <v>72</v>
      </c>
      <c r="EN52" s="26">
        <v>77.069999999999993</v>
      </c>
      <c r="EO52" s="26">
        <v>86.21</v>
      </c>
      <c r="EP52" s="26">
        <v>87.48</v>
      </c>
      <c r="EQ52" s="26">
        <v>76.59</v>
      </c>
      <c r="ER52" s="26">
        <v>71.73</v>
      </c>
      <c r="ES52" s="26">
        <v>68.14</v>
      </c>
      <c r="ET52" s="26">
        <v>69.180000000000007</v>
      </c>
      <c r="EU52" s="26">
        <v>71.97</v>
      </c>
      <c r="EV52" s="26">
        <v>72.430000000000007</v>
      </c>
      <c r="EW52" s="26">
        <v>70.099999999999994</v>
      </c>
      <c r="EX52" s="26">
        <v>72.66</v>
      </c>
      <c r="EY52" s="26">
        <v>74.45</v>
      </c>
      <c r="EZ52" s="26">
        <v>80.95</v>
      </c>
      <c r="FA52" s="26">
        <v>89.5</v>
      </c>
      <c r="FB52" s="26">
        <v>89.36</v>
      </c>
      <c r="FC52" s="26">
        <v>79.73</v>
      </c>
      <c r="FD52" s="26">
        <v>74.34</v>
      </c>
      <c r="FE52" s="26">
        <v>69.599999999999994</v>
      </c>
      <c r="FF52" s="26">
        <v>72.180000000000007</v>
      </c>
      <c r="FG52" s="26">
        <v>74.16</v>
      </c>
      <c r="FH52" s="26">
        <v>75.78</v>
      </c>
      <c r="FI52" s="26">
        <v>74.260000000000005</v>
      </c>
      <c r="FJ52" s="26">
        <v>75.790000000000006</v>
      </c>
      <c r="FK52" s="26">
        <v>77.489999999999995</v>
      </c>
      <c r="FL52" s="26">
        <v>86.18</v>
      </c>
      <c r="FM52" s="26">
        <v>94.73</v>
      </c>
      <c r="FN52" s="26">
        <v>93.09</v>
      </c>
      <c r="FO52" s="26">
        <v>83.48</v>
      </c>
      <c r="FP52" s="26">
        <v>77.83</v>
      </c>
      <c r="FQ52" s="26">
        <v>73.91</v>
      </c>
      <c r="FR52" s="26">
        <v>75.75</v>
      </c>
      <c r="FS52" s="26">
        <v>76.510000000000005</v>
      </c>
      <c r="FT52" s="26">
        <v>78.95</v>
      </c>
      <c r="FU52" s="26">
        <v>77.95</v>
      </c>
      <c r="FV52" s="26">
        <v>79.25</v>
      </c>
      <c r="FW52" s="26">
        <v>80.75</v>
      </c>
      <c r="FX52" s="26">
        <v>89.24</v>
      </c>
      <c r="FY52" s="26">
        <v>96.01</v>
      </c>
      <c r="FZ52" s="26">
        <v>97.22</v>
      </c>
      <c r="GA52" s="26">
        <v>85.87</v>
      </c>
      <c r="GB52" s="26">
        <v>79.11</v>
      </c>
      <c r="GC52" s="26">
        <v>77.569999999999993</v>
      </c>
      <c r="GD52" s="26">
        <v>79.540000000000006</v>
      </c>
    </row>
    <row r="53" spans="1:186" s="41" customFormat="1">
      <c r="A53" s="60"/>
      <c r="B53" s="458"/>
      <c r="C53" s="458"/>
      <c r="D53" s="458"/>
      <c r="E53" s="458"/>
      <c r="F53" s="458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6"/>
      <c r="CT53" s="26"/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6"/>
      <c r="DG53" s="26"/>
      <c r="DH53" s="26"/>
      <c r="DI53" s="26"/>
      <c r="DJ53" s="26"/>
      <c r="DK53" s="26"/>
      <c r="DL53" s="26"/>
      <c r="DM53" s="26"/>
      <c r="DN53" s="26"/>
      <c r="DO53" s="26"/>
      <c r="DP53" s="26"/>
      <c r="DQ53" s="26"/>
      <c r="DR53" s="26"/>
      <c r="DS53" s="26"/>
      <c r="DT53" s="26"/>
      <c r="DU53" s="26"/>
      <c r="DV53" s="26"/>
      <c r="DW53" s="26"/>
      <c r="DX53" s="26"/>
      <c r="DY53" s="26"/>
      <c r="DZ53" s="26"/>
      <c r="EA53" s="26"/>
      <c r="EB53" s="26"/>
      <c r="EC53" s="26"/>
      <c r="ED53" s="26"/>
      <c r="EE53" s="26"/>
      <c r="EF53" s="26"/>
      <c r="EG53" s="26"/>
      <c r="EH53" s="26"/>
      <c r="EI53" s="26"/>
      <c r="EJ53" s="26"/>
      <c r="EK53" s="26"/>
      <c r="EL53" s="26"/>
      <c r="EM53" s="26"/>
      <c r="EN53" s="26"/>
      <c r="EO53" s="26"/>
      <c r="EP53" s="26"/>
      <c r="EQ53" s="26"/>
      <c r="ER53" s="26"/>
      <c r="ES53" s="26"/>
      <c r="ET53" s="26"/>
      <c r="EU53" s="26"/>
      <c r="EV53" s="26"/>
      <c r="EW53" s="26"/>
      <c r="EX53" s="26"/>
      <c r="EY53" s="26"/>
      <c r="EZ53" s="26"/>
      <c r="FA53" s="26"/>
      <c r="FB53" s="26"/>
      <c r="FC53" s="26"/>
      <c r="FD53" s="26"/>
      <c r="FE53" s="26"/>
      <c r="FF53" s="26"/>
      <c r="FG53" s="26"/>
      <c r="FH53" s="26"/>
      <c r="FI53" s="26"/>
      <c r="FJ53" s="26"/>
      <c r="FK53" s="26"/>
      <c r="FL53" s="26"/>
      <c r="FM53" s="26"/>
      <c r="FN53" s="26"/>
      <c r="FO53" s="26"/>
      <c r="FP53" s="26"/>
      <c r="FQ53" s="26"/>
      <c r="FR53" s="26"/>
      <c r="FS53" s="26"/>
      <c r="FT53" s="26"/>
      <c r="FU53" s="26"/>
      <c r="FV53" s="26"/>
      <c r="FW53" s="26"/>
      <c r="FX53" s="26"/>
      <c r="FY53" s="26"/>
      <c r="FZ53" s="26"/>
      <c r="GA53" s="26"/>
      <c r="GB53" s="26"/>
      <c r="GC53" s="26"/>
      <c r="GD53" s="26"/>
    </row>
    <row r="54" spans="1:186" s="41" customFormat="1">
      <c r="A54" s="60"/>
      <c r="B54" s="458"/>
      <c r="C54" s="458" t="s">
        <v>89</v>
      </c>
      <c r="D54" s="458" t="s">
        <v>76</v>
      </c>
      <c r="E54" s="458" t="s">
        <v>68</v>
      </c>
      <c r="F54" s="458" t="s">
        <v>77</v>
      </c>
      <c r="G54" s="26" t="s">
        <v>191</v>
      </c>
      <c r="H54" s="26" t="s">
        <v>191</v>
      </c>
      <c r="I54" s="26" t="s">
        <v>191</v>
      </c>
      <c r="J54" s="26" t="s">
        <v>191</v>
      </c>
      <c r="K54" s="26" t="s">
        <v>191</v>
      </c>
      <c r="L54" s="26" t="s">
        <v>191</v>
      </c>
      <c r="M54" s="26" t="s">
        <v>191</v>
      </c>
      <c r="N54" s="26" t="s">
        <v>191</v>
      </c>
      <c r="O54" s="26" t="s">
        <v>191</v>
      </c>
      <c r="P54" s="26" t="s">
        <v>191</v>
      </c>
      <c r="Q54" s="26" t="s">
        <v>191</v>
      </c>
      <c r="R54" s="26" t="s">
        <v>191</v>
      </c>
      <c r="S54" s="26" t="s">
        <v>191</v>
      </c>
      <c r="T54" s="26" t="s">
        <v>191</v>
      </c>
      <c r="U54" s="26" t="s">
        <v>191</v>
      </c>
      <c r="V54" s="26" t="s">
        <v>191</v>
      </c>
      <c r="W54" s="26" t="s">
        <v>191</v>
      </c>
      <c r="X54" s="26" t="s">
        <v>191</v>
      </c>
      <c r="Y54" s="26" t="s">
        <v>191</v>
      </c>
      <c r="Z54" s="26" t="s">
        <v>191</v>
      </c>
      <c r="AA54" s="26" t="s">
        <v>191</v>
      </c>
      <c r="AB54" s="26" t="s">
        <v>191</v>
      </c>
      <c r="AC54" s="26" t="s">
        <v>191</v>
      </c>
      <c r="AD54" s="26" t="s">
        <v>191</v>
      </c>
      <c r="AE54" s="26" t="s">
        <v>191</v>
      </c>
      <c r="AF54" s="26" t="s">
        <v>191</v>
      </c>
      <c r="AG54" s="26" t="s">
        <v>191</v>
      </c>
      <c r="AH54" s="26" t="s">
        <v>191</v>
      </c>
      <c r="AI54" s="26" t="s">
        <v>191</v>
      </c>
      <c r="AJ54" s="26" t="s">
        <v>191</v>
      </c>
      <c r="AK54" s="26" t="s">
        <v>191</v>
      </c>
      <c r="AL54" s="26" t="s">
        <v>191</v>
      </c>
      <c r="AM54" s="26" t="s">
        <v>191</v>
      </c>
      <c r="AN54" s="26" t="s">
        <v>191</v>
      </c>
      <c r="AO54" s="26" t="s">
        <v>191</v>
      </c>
      <c r="AP54" s="26" t="s">
        <v>191</v>
      </c>
      <c r="AQ54" s="26" t="s">
        <v>191</v>
      </c>
      <c r="AR54" s="26" t="s">
        <v>191</v>
      </c>
      <c r="AS54" s="26" t="s">
        <v>191</v>
      </c>
      <c r="AT54" s="26" t="s">
        <v>191</v>
      </c>
      <c r="AU54" s="26" t="s">
        <v>191</v>
      </c>
      <c r="AV54" s="26" t="s">
        <v>191</v>
      </c>
      <c r="AW54" s="26" t="s">
        <v>191</v>
      </c>
      <c r="AX54" s="26" t="s">
        <v>191</v>
      </c>
      <c r="AY54" s="26" t="s">
        <v>191</v>
      </c>
      <c r="AZ54" s="26" t="s">
        <v>191</v>
      </c>
      <c r="BA54" s="26" t="s">
        <v>191</v>
      </c>
      <c r="BB54" s="26" t="s">
        <v>191</v>
      </c>
      <c r="BC54" s="26" t="s">
        <v>191</v>
      </c>
      <c r="BD54" s="26" t="s">
        <v>191</v>
      </c>
      <c r="BE54" s="26" t="s">
        <v>191</v>
      </c>
      <c r="BF54" s="26" t="s">
        <v>191</v>
      </c>
      <c r="BG54" s="26" t="s">
        <v>191</v>
      </c>
      <c r="BH54" s="26" t="s">
        <v>191</v>
      </c>
      <c r="BI54" s="26" t="s">
        <v>191</v>
      </c>
      <c r="BJ54" s="26" t="s">
        <v>191</v>
      </c>
      <c r="BK54" s="26" t="s">
        <v>191</v>
      </c>
      <c r="BL54" s="26" t="s">
        <v>191</v>
      </c>
      <c r="BM54" s="26" t="s">
        <v>191</v>
      </c>
      <c r="BN54" s="26" t="s">
        <v>191</v>
      </c>
      <c r="BO54" s="26" t="s">
        <v>191</v>
      </c>
      <c r="BP54" s="26" t="s">
        <v>191</v>
      </c>
      <c r="BQ54" s="26" t="s">
        <v>191</v>
      </c>
      <c r="BR54" s="26" t="s">
        <v>191</v>
      </c>
      <c r="BS54" s="26" t="s">
        <v>191</v>
      </c>
      <c r="BT54" s="26" t="s">
        <v>191</v>
      </c>
      <c r="BU54" s="26" t="s">
        <v>191</v>
      </c>
      <c r="BV54" s="26" t="s">
        <v>191</v>
      </c>
      <c r="BW54" s="26" t="s">
        <v>191</v>
      </c>
      <c r="BX54" s="26" t="s">
        <v>191</v>
      </c>
      <c r="BY54" s="26" t="s">
        <v>191</v>
      </c>
      <c r="BZ54" s="26" t="s">
        <v>191</v>
      </c>
      <c r="CA54" s="26" t="s">
        <v>191</v>
      </c>
      <c r="CB54" s="26" t="s">
        <v>191</v>
      </c>
      <c r="CC54" s="26" t="s">
        <v>191</v>
      </c>
      <c r="CD54" s="26" t="s">
        <v>191</v>
      </c>
      <c r="CE54" s="26" t="s">
        <v>191</v>
      </c>
      <c r="CF54" s="26" t="s">
        <v>191</v>
      </c>
      <c r="CG54" s="26" t="s">
        <v>191</v>
      </c>
      <c r="CH54" s="26" t="s">
        <v>191</v>
      </c>
      <c r="CI54" s="26" t="s">
        <v>191</v>
      </c>
      <c r="CJ54" s="26" t="s">
        <v>191</v>
      </c>
      <c r="CK54" s="26" t="s">
        <v>191</v>
      </c>
      <c r="CL54" s="26" t="s">
        <v>191</v>
      </c>
      <c r="CM54" s="26" t="s">
        <v>191</v>
      </c>
      <c r="CN54" s="26" t="s">
        <v>191</v>
      </c>
      <c r="CO54" s="26" t="s">
        <v>191</v>
      </c>
      <c r="CP54" s="26" t="s">
        <v>191</v>
      </c>
      <c r="CQ54" s="26" t="s">
        <v>191</v>
      </c>
      <c r="CR54" s="26" t="s">
        <v>191</v>
      </c>
      <c r="CS54" s="26" t="s">
        <v>191</v>
      </c>
      <c r="CT54" s="26" t="s">
        <v>191</v>
      </c>
      <c r="CU54" s="26" t="s">
        <v>191</v>
      </c>
      <c r="CV54" s="26" t="s">
        <v>191</v>
      </c>
      <c r="CW54" s="26" t="s">
        <v>191</v>
      </c>
      <c r="CX54" s="26" t="s">
        <v>191</v>
      </c>
      <c r="CY54" s="26" t="s">
        <v>191</v>
      </c>
      <c r="CZ54" s="26" t="s">
        <v>191</v>
      </c>
      <c r="DA54" s="26" t="s">
        <v>191</v>
      </c>
      <c r="DB54" s="26" t="s">
        <v>191</v>
      </c>
      <c r="DC54" s="26" t="s">
        <v>191</v>
      </c>
      <c r="DD54" s="26" t="s">
        <v>191</v>
      </c>
      <c r="DE54" s="26" t="s">
        <v>191</v>
      </c>
      <c r="DF54" s="26" t="s">
        <v>191</v>
      </c>
      <c r="DG54" s="26" t="s">
        <v>191</v>
      </c>
      <c r="DH54" s="26" t="s">
        <v>191</v>
      </c>
      <c r="DI54" s="26" t="s">
        <v>191</v>
      </c>
      <c r="DJ54" s="26" t="s">
        <v>191</v>
      </c>
      <c r="DK54" s="26" t="s">
        <v>191</v>
      </c>
      <c r="DL54" s="26" t="s">
        <v>191</v>
      </c>
      <c r="DM54" s="26" t="s">
        <v>191</v>
      </c>
      <c r="DN54" s="26" t="s">
        <v>191</v>
      </c>
      <c r="DO54" s="26" t="s">
        <v>191</v>
      </c>
      <c r="DP54" s="26" t="s">
        <v>191</v>
      </c>
      <c r="DQ54" s="26" t="s">
        <v>191</v>
      </c>
      <c r="DR54" s="26" t="s">
        <v>191</v>
      </c>
      <c r="DS54" s="26" t="s">
        <v>191</v>
      </c>
      <c r="DT54" s="26" t="s">
        <v>191</v>
      </c>
      <c r="DU54" s="26" t="s">
        <v>191</v>
      </c>
      <c r="DV54" s="26" t="s">
        <v>191</v>
      </c>
      <c r="DW54" s="26" t="s">
        <v>191</v>
      </c>
      <c r="DX54" s="26" t="s">
        <v>191</v>
      </c>
      <c r="DY54" s="26" t="s">
        <v>191</v>
      </c>
      <c r="DZ54" s="26" t="s">
        <v>191</v>
      </c>
      <c r="EA54" s="26" t="s">
        <v>191</v>
      </c>
      <c r="EB54" s="26" t="s">
        <v>191</v>
      </c>
      <c r="EC54" s="26" t="s">
        <v>191</v>
      </c>
      <c r="ED54" s="26" t="s">
        <v>191</v>
      </c>
      <c r="EE54" s="26" t="s">
        <v>191</v>
      </c>
      <c r="EF54" s="26" t="s">
        <v>191</v>
      </c>
      <c r="EG54" s="26" t="s">
        <v>191</v>
      </c>
      <c r="EH54" s="26" t="s">
        <v>191</v>
      </c>
      <c r="EI54" s="26" t="s">
        <v>191</v>
      </c>
      <c r="EJ54" s="26" t="s">
        <v>191</v>
      </c>
      <c r="EK54" s="26" t="s">
        <v>191</v>
      </c>
      <c r="EL54" s="26" t="s">
        <v>191</v>
      </c>
      <c r="EM54" s="26" t="s">
        <v>191</v>
      </c>
      <c r="EN54" s="26" t="s">
        <v>191</v>
      </c>
      <c r="EO54" s="26" t="s">
        <v>191</v>
      </c>
      <c r="EP54" s="26" t="s">
        <v>191</v>
      </c>
      <c r="EQ54" s="26" t="s">
        <v>191</v>
      </c>
      <c r="ER54" s="26" t="s">
        <v>191</v>
      </c>
      <c r="ES54" s="26" t="s">
        <v>191</v>
      </c>
      <c r="ET54" s="26" t="s">
        <v>191</v>
      </c>
      <c r="EU54" s="26" t="s">
        <v>191</v>
      </c>
      <c r="EV54" s="26" t="s">
        <v>191</v>
      </c>
      <c r="EW54" s="26" t="s">
        <v>191</v>
      </c>
      <c r="EX54" s="26" t="s">
        <v>191</v>
      </c>
      <c r="EY54" s="26" t="s">
        <v>191</v>
      </c>
      <c r="EZ54" s="26" t="s">
        <v>191</v>
      </c>
      <c r="FA54" s="26" t="s">
        <v>191</v>
      </c>
      <c r="FB54" s="26" t="s">
        <v>191</v>
      </c>
      <c r="FC54" s="26" t="s">
        <v>191</v>
      </c>
      <c r="FD54" s="26" t="s">
        <v>191</v>
      </c>
      <c r="FE54" s="26" t="s">
        <v>191</v>
      </c>
      <c r="FF54" s="26" t="s">
        <v>191</v>
      </c>
      <c r="FG54" s="26" t="s">
        <v>191</v>
      </c>
      <c r="FH54" s="26" t="s">
        <v>191</v>
      </c>
      <c r="FI54" s="26" t="s">
        <v>191</v>
      </c>
      <c r="FJ54" s="26" t="s">
        <v>191</v>
      </c>
      <c r="FK54" s="26" t="s">
        <v>191</v>
      </c>
      <c r="FL54" s="26" t="s">
        <v>191</v>
      </c>
      <c r="FM54" s="26" t="s">
        <v>191</v>
      </c>
      <c r="FN54" s="26" t="s">
        <v>191</v>
      </c>
      <c r="FO54" s="26" t="s">
        <v>191</v>
      </c>
      <c r="FP54" s="26" t="s">
        <v>191</v>
      </c>
      <c r="FQ54" s="26" t="s">
        <v>191</v>
      </c>
      <c r="FR54" s="26" t="s">
        <v>191</v>
      </c>
      <c r="FS54" s="26" t="s">
        <v>191</v>
      </c>
      <c r="FT54" s="26" t="s">
        <v>191</v>
      </c>
      <c r="FU54" s="26" t="s">
        <v>191</v>
      </c>
      <c r="FV54" s="26" t="s">
        <v>191</v>
      </c>
      <c r="FW54" s="26" t="s">
        <v>191</v>
      </c>
      <c r="FX54" s="26" t="s">
        <v>191</v>
      </c>
      <c r="FY54" s="26" t="s">
        <v>191</v>
      </c>
      <c r="FZ54" s="26" t="s">
        <v>191</v>
      </c>
      <c r="GA54" s="26" t="s">
        <v>191</v>
      </c>
      <c r="GB54" s="26" t="s">
        <v>191</v>
      </c>
      <c r="GC54" s="26" t="s">
        <v>191</v>
      </c>
      <c r="GD54" s="26" t="s">
        <v>191</v>
      </c>
    </row>
    <row r="55" spans="1:186" s="41" customFormat="1">
      <c r="A55" s="60"/>
      <c r="B55" s="458"/>
      <c r="C55" s="458" t="s">
        <v>89</v>
      </c>
      <c r="D55" s="458" t="s">
        <v>76</v>
      </c>
      <c r="E55" s="458" t="s">
        <v>68</v>
      </c>
      <c r="F55" s="458" t="s">
        <v>78</v>
      </c>
      <c r="G55" s="26" t="s">
        <v>191</v>
      </c>
      <c r="H55" s="26" t="s">
        <v>191</v>
      </c>
      <c r="I55" s="26" t="s">
        <v>191</v>
      </c>
      <c r="J55" s="26" t="s">
        <v>191</v>
      </c>
      <c r="K55" s="26" t="s">
        <v>191</v>
      </c>
      <c r="L55" s="26" t="s">
        <v>191</v>
      </c>
      <c r="M55" s="26" t="s">
        <v>191</v>
      </c>
      <c r="N55" s="26" t="s">
        <v>191</v>
      </c>
      <c r="O55" s="26" t="s">
        <v>191</v>
      </c>
      <c r="P55" s="26" t="s">
        <v>191</v>
      </c>
      <c r="Q55" s="26" t="s">
        <v>191</v>
      </c>
      <c r="R55" s="26" t="s">
        <v>191</v>
      </c>
      <c r="S55" s="26" t="s">
        <v>191</v>
      </c>
      <c r="T55" s="26" t="s">
        <v>191</v>
      </c>
      <c r="U55" s="26" t="s">
        <v>191</v>
      </c>
      <c r="V55" s="26" t="s">
        <v>191</v>
      </c>
      <c r="W55" s="26" t="s">
        <v>191</v>
      </c>
      <c r="X55" s="26" t="s">
        <v>191</v>
      </c>
      <c r="Y55" s="26" t="s">
        <v>191</v>
      </c>
      <c r="Z55" s="26" t="s">
        <v>191</v>
      </c>
      <c r="AA55" s="26" t="s">
        <v>191</v>
      </c>
      <c r="AB55" s="26" t="s">
        <v>191</v>
      </c>
      <c r="AC55" s="26" t="s">
        <v>191</v>
      </c>
      <c r="AD55" s="26" t="s">
        <v>191</v>
      </c>
      <c r="AE55" s="26" t="s">
        <v>191</v>
      </c>
      <c r="AF55" s="26" t="s">
        <v>191</v>
      </c>
      <c r="AG55" s="26" t="s">
        <v>191</v>
      </c>
      <c r="AH55" s="26" t="s">
        <v>191</v>
      </c>
      <c r="AI55" s="26" t="s">
        <v>191</v>
      </c>
      <c r="AJ55" s="26" t="s">
        <v>191</v>
      </c>
      <c r="AK55" s="26" t="s">
        <v>191</v>
      </c>
      <c r="AL55" s="26" t="s">
        <v>191</v>
      </c>
      <c r="AM55" s="26" t="s">
        <v>191</v>
      </c>
      <c r="AN55" s="26" t="s">
        <v>191</v>
      </c>
      <c r="AO55" s="26" t="s">
        <v>191</v>
      </c>
      <c r="AP55" s="26" t="s">
        <v>191</v>
      </c>
      <c r="AQ55" s="26" t="s">
        <v>191</v>
      </c>
      <c r="AR55" s="26" t="s">
        <v>191</v>
      </c>
      <c r="AS55" s="26" t="s">
        <v>191</v>
      </c>
      <c r="AT55" s="26" t="s">
        <v>191</v>
      </c>
      <c r="AU55" s="26" t="s">
        <v>191</v>
      </c>
      <c r="AV55" s="26" t="s">
        <v>191</v>
      </c>
      <c r="AW55" s="26" t="s">
        <v>191</v>
      </c>
      <c r="AX55" s="26" t="s">
        <v>191</v>
      </c>
      <c r="AY55" s="26" t="s">
        <v>191</v>
      </c>
      <c r="AZ55" s="26" t="s">
        <v>191</v>
      </c>
      <c r="BA55" s="26" t="s">
        <v>191</v>
      </c>
      <c r="BB55" s="26" t="s">
        <v>191</v>
      </c>
      <c r="BC55" s="26" t="s">
        <v>191</v>
      </c>
      <c r="BD55" s="26" t="s">
        <v>191</v>
      </c>
      <c r="BE55" s="26" t="s">
        <v>191</v>
      </c>
      <c r="BF55" s="26" t="s">
        <v>191</v>
      </c>
      <c r="BG55" s="26" t="s">
        <v>191</v>
      </c>
      <c r="BH55" s="26" t="s">
        <v>191</v>
      </c>
      <c r="BI55" s="26" t="s">
        <v>191</v>
      </c>
      <c r="BJ55" s="26" t="s">
        <v>191</v>
      </c>
      <c r="BK55" s="26" t="s">
        <v>191</v>
      </c>
      <c r="BL55" s="26" t="s">
        <v>191</v>
      </c>
      <c r="BM55" s="26" t="s">
        <v>191</v>
      </c>
      <c r="BN55" s="26" t="s">
        <v>191</v>
      </c>
      <c r="BO55" s="26" t="s">
        <v>191</v>
      </c>
      <c r="BP55" s="26" t="s">
        <v>191</v>
      </c>
      <c r="BQ55" s="26" t="s">
        <v>191</v>
      </c>
      <c r="BR55" s="26" t="s">
        <v>191</v>
      </c>
      <c r="BS55" s="26" t="s">
        <v>191</v>
      </c>
      <c r="BT55" s="26" t="s">
        <v>191</v>
      </c>
      <c r="BU55" s="26" t="s">
        <v>191</v>
      </c>
      <c r="BV55" s="26" t="s">
        <v>191</v>
      </c>
      <c r="BW55" s="26" t="s">
        <v>191</v>
      </c>
      <c r="BX55" s="26" t="s">
        <v>191</v>
      </c>
      <c r="BY55" s="26" t="s">
        <v>191</v>
      </c>
      <c r="BZ55" s="26" t="s">
        <v>191</v>
      </c>
      <c r="CA55" s="26" t="s">
        <v>191</v>
      </c>
      <c r="CB55" s="26" t="s">
        <v>191</v>
      </c>
      <c r="CC55" s="26" t="s">
        <v>191</v>
      </c>
      <c r="CD55" s="26" t="s">
        <v>191</v>
      </c>
      <c r="CE55" s="26" t="s">
        <v>191</v>
      </c>
      <c r="CF55" s="26" t="s">
        <v>191</v>
      </c>
      <c r="CG55" s="26" t="s">
        <v>191</v>
      </c>
      <c r="CH55" s="26" t="s">
        <v>191</v>
      </c>
      <c r="CI55" s="26" t="s">
        <v>191</v>
      </c>
      <c r="CJ55" s="26" t="s">
        <v>191</v>
      </c>
      <c r="CK55" s="26" t="s">
        <v>191</v>
      </c>
      <c r="CL55" s="26" t="s">
        <v>191</v>
      </c>
      <c r="CM55" s="26" t="s">
        <v>191</v>
      </c>
      <c r="CN55" s="26" t="s">
        <v>191</v>
      </c>
      <c r="CO55" s="26" t="s">
        <v>191</v>
      </c>
      <c r="CP55" s="26" t="s">
        <v>191</v>
      </c>
      <c r="CQ55" s="26" t="s">
        <v>191</v>
      </c>
      <c r="CR55" s="26" t="s">
        <v>191</v>
      </c>
      <c r="CS55" s="26" t="s">
        <v>191</v>
      </c>
      <c r="CT55" s="26" t="s">
        <v>191</v>
      </c>
      <c r="CU55" s="26" t="s">
        <v>191</v>
      </c>
      <c r="CV55" s="26" t="s">
        <v>191</v>
      </c>
      <c r="CW55" s="26" t="s">
        <v>191</v>
      </c>
      <c r="CX55" s="26" t="s">
        <v>191</v>
      </c>
      <c r="CY55" s="26" t="s">
        <v>191</v>
      </c>
      <c r="CZ55" s="26" t="s">
        <v>191</v>
      </c>
      <c r="DA55" s="26" t="s">
        <v>191</v>
      </c>
      <c r="DB55" s="26" t="s">
        <v>191</v>
      </c>
      <c r="DC55" s="26" t="s">
        <v>191</v>
      </c>
      <c r="DD55" s="26" t="s">
        <v>191</v>
      </c>
      <c r="DE55" s="26" t="s">
        <v>191</v>
      </c>
      <c r="DF55" s="26" t="s">
        <v>191</v>
      </c>
      <c r="DG55" s="26" t="s">
        <v>191</v>
      </c>
      <c r="DH55" s="26" t="s">
        <v>191</v>
      </c>
      <c r="DI55" s="26" t="s">
        <v>191</v>
      </c>
      <c r="DJ55" s="26" t="s">
        <v>191</v>
      </c>
      <c r="DK55" s="26" t="s">
        <v>191</v>
      </c>
      <c r="DL55" s="26" t="s">
        <v>191</v>
      </c>
      <c r="DM55" s="26" t="s">
        <v>191</v>
      </c>
      <c r="DN55" s="26" t="s">
        <v>191</v>
      </c>
      <c r="DO55" s="26" t="s">
        <v>191</v>
      </c>
      <c r="DP55" s="26" t="s">
        <v>191</v>
      </c>
      <c r="DQ55" s="26" t="s">
        <v>191</v>
      </c>
      <c r="DR55" s="26" t="s">
        <v>191</v>
      </c>
      <c r="DS55" s="26" t="s">
        <v>191</v>
      </c>
      <c r="DT55" s="26" t="s">
        <v>191</v>
      </c>
      <c r="DU55" s="26" t="s">
        <v>191</v>
      </c>
      <c r="DV55" s="26" t="s">
        <v>191</v>
      </c>
      <c r="DW55" s="26" t="s">
        <v>191</v>
      </c>
      <c r="DX55" s="26" t="s">
        <v>191</v>
      </c>
      <c r="DY55" s="26" t="s">
        <v>191</v>
      </c>
      <c r="DZ55" s="26" t="s">
        <v>191</v>
      </c>
      <c r="EA55" s="26" t="s">
        <v>191</v>
      </c>
      <c r="EB55" s="26" t="s">
        <v>191</v>
      </c>
      <c r="EC55" s="26" t="s">
        <v>191</v>
      </c>
      <c r="ED55" s="26" t="s">
        <v>191</v>
      </c>
      <c r="EE55" s="26" t="s">
        <v>191</v>
      </c>
      <c r="EF55" s="26" t="s">
        <v>191</v>
      </c>
      <c r="EG55" s="26" t="s">
        <v>191</v>
      </c>
      <c r="EH55" s="26" t="s">
        <v>191</v>
      </c>
      <c r="EI55" s="26" t="s">
        <v>191</v>
      </c>
      <c r="EJ55" s="26" t="s">
        <v>191</v>
      </c>
      <c r="EK55" s="26" t="s">
        <v>191</v>
      </c>
      <c r="EL55" s="26" t="s">
        <v>191</v>
      </c>
      <c r="EM55" s="26" t="s">
        <v>191</v>
      </c>
      <c r="EN55" s="26" t="s">
        <v>191</v>
      </c>
      <c r="EO55" s="26" t="s">
        <v>191</v>
      </c>
      <c r="EP55" s="26" t="s">
        <v>191</v>
      </c>
      <c r="EQ55" s="26" t="s">
        <v>191</v>
      </c>
      <c r="ER55" s="26" t="s">
        <v>191</v>
      </c>
      <c r="ES55" s="26" t="s">
        <v>191</v>
      </c>
      <c r="ET55" s="26" t="s">
        <v>191</v>
      </c>
      <c r="EU55" s="26" t="s">
        <v>191</v>
      </c>
      <c r="EV55" s="26" t="s">
        <v>191</v>
      </c>
      <c r="EW55" s="26" t="s">
        <v>191</v>
      </c>
      <c r="EX55" s="26" t="s">
        <v>191</v>
      </c>
      <c r="EY55" s="26" t="s">
        <v>191</v>
      </c>
      <c r="EZ55" s="26" t="s">
        <v>191</v>
      </c>
      <c r="FA55" s="26" t="s">
        <v>191</v>
      </c>
      <c r="FB55" s="26" t="s">
        <v>191</v>
      </c>
      <c r="FC55" s="26" t="s">
        <v>191</v>
      </c>
      <c r="FD55" s="26" t="s">
        <v>191</v>
      </c>
      <c r="FE55" s="26" t="s">
        <v>191</v>
      </c>
      <c r="FF55" s="26" t="s">
        <v>191</v>
      </c>
      <c r="FG55" s="26" t="s">
        <v>191</v>
      </c>
      <c r="FH55" s="26" t="s">
        <v>191</v>
      </c>
      <c r="FI55" s="26" t="s">
        <v>191</v>
      </c>
      <c r="FJ55" s="26" t="s">
        <v>191</v>
      </c>
      <c r="FK55" s="26" t="s">
        <v>191</v>
      </c>
      <c r="FL55" s="26" t="s">
        <v>191</v>
      </c>
      <c r="FM55" s="26" t="s">
        <v>191</v>
      </c>
      <c r="FN55" s="26" t="s">
        <v>191</v>
      </c>
      <c r="FO55" s="26" t="s">
        <v>191</v>
      </c>
      <c r="FP55" s="26" t="s">
        <v>191</v>
      </c>
      <c r="FQ55" s="26" t="s">
        <v>191</v>
      </c>
      <c r="FR55" s="26" t="s">
        <v>191</v>
      </c>
      <c r="FS55" s="26" t="s">
        <v>191</v>
      </c>
      <c r="FT55" s="26" t="s">
        <v>191</v>
      </c>
      <c r="FU55" s="26" t="s">
        <v>191</v>
      </c>
      <c r="FV55" s="26" t="s">
        <v>191</v>
      </c>
      <c r="FW55" s="26" t="s">
        <v>191</v>
      </c>
      <c r="FX55" s="26" t="s">
        <v>191</v>
      </c>
      <c r="FY55" s="26" t="s">
        <v>191</v>
      </c>
      <c r="FZ55" s="26" t="s">
        <v>191</v>
      </c>
      <c r="GA55" s="26" t="s">
        <v>191</v>
      </c>
      <c r="GB55" s="26" t="s">
        <v>191</v>
      </c>
      <c r="GC55" s="26" t="s">
        <v>191</v>
      </c>
      <c r="GD55" s="26" t="s">
        <v>191</v>
      </c>
    </row>
    <row r="56" spans="1:186" s="41" customFormat="1">
      <c r="A56" s="60"/>
      <c r="B56" s="458"/>
      <c r="C56" s="458" t="s">
        <v>89</v>
      </c>
      <c r="D56" s="458" t="s">
        <v>76</v>
      </c>
      <c r="E56" s="458" t="s">
        <v>68</v>
      </c>
      <c r="F56" s="458" t="s">
        <v>79</v>
      </c>
      <c r="G56" s="26">
        <v>22.73</v>
      </c>
      <c r="H56" s="26">
        <v>22.59</v>
      </c>
      <c r="I56" s="26">
        <v>22.39</v>
      </c>
      <c r="J56" s="26">
        <v>22.16</v>
      </c>
      <c r="K56" s="26">
        <v>22.24</v>
      </c>
      <c r="L56" s="26">
        <v>22.07</v>
      </c>
      <c r="M56" s="26">
        <v>21.98</v>
      </c>
      <c r="N56" s="26">
        <v>21.93</v>
      </c>
      <c r="O56" s="26">
        <v>21.89</v>
      </c>
      <c r="P56" s="26">
        <v>21.88</v>
      </c>
      <c r="Q56" s="26">
        <v>21.87</v>
      </c>
      <c r="R56" s="26">
        <v>21.87</v>
      </c>
      <c r="S56" s="26">
        <v>21.86</v>
      </c>
      <c r="T56" s="26">
        <v>21.81</v>
      </c>
      <c r="U56" s="26">
        <v>21.67</v>
      </c>
      <c r="V56" s="26">
        <v>21.48</v>
      </c>
      <c r="W56" s="26">
        <v>21.32</v>
      </c>
      <c r="X56" s="26">
        <v>21.22</v>
      </c>
      <c r="Y56" s="26">
        <v>21.21</v>
      </c>
      <c r="Z56" s="26">
        <v>21.2</v>
      </c>
      <c r="AA56" s="26">
        <v>21.19</v>
      </c>
      <c r="AB56" s="26">
        <v>21.18</v>
      </c>
      <c r="AC56" s="26">
        <v>21.18</v>
      </c>
      <c r="AD56" s="26">
        <v>21.17</v>
      </c>
      <c r="AE56" s="26">
        <v>21.18</v>
      </c>
      <c r="AF56" s="26">
        <v>21.14</v>
      </c>
      <c r="AG56" s="26">
        <v>21.04</v>
      </c>
      <c r="AH56" s="26">
        <v>20.9</v>
      </c>
      <c r="AI56" s="26">
        <v>20.83</v>
      </c>
      <c r="AJ56" s="26">
        <v>20.86</v>
      </c>
      <c r="AK56" s="26">
        <v>20.87</v>
      </c>
      <c r="AL56" s="26">
        <v>20.89</v>
      </c>
      <c r="AM56" s="26">
        <v>20.91</v>
      </c>
      <c r="AN56" s="26">
        <v>20.94</v>
      </c>
      <c r="AO56" s="26">
        <v>20.97</v>
      </c>
      <c r="AP56" s="26">
        <v>20.99</v>
      </c>
      <c r="AQ56" s="26">
        <v>21</v>
      </c>
      <c r="AR56" s="26">
        <v>21.65</v>
      </c>
      <c r="AS56" s="26">
        <v>21.55</v>
      </c>
      <c r="AT56" s="26">
        <v>21.42</v>
      </c>
      <c r="AU56" s="26">
        <v>21.35</v>
      </c>
      <c r="AV56" s="26">
        <v>21.38</v>
      </c>
      <c r="AW56" s="26">
        <v>21.4</v>
      </c>
      <c r="AX56" s="26">
        <v>21.43</v>
      </c>
      <c r="AY56" s="26">
        <v>21.46</v>
      </c>
      <c r="AZ56" s="26">
        <v>21.48</v>
      </c>
      <c r="BA56" s="26">
        <v>21.52</v>
      </c>
      <c r="BB56" s="26">
        <v>21.54</v>
      </c>
      <c r="BC56" s="26">
        <v>21.55</v>
      </c>
      <c r="BD56" s="26">
        <v>22.22</v>
      </c>
      <c r="BE56" s="26">
        <v>22.12</v>
      </c>
      <c r="BF56" s="26">
        <v>21.99</v>
      </c>
      <c r="BG56" s="26">
        <v>21.92</v>
      </c>
      <c r="BH56" s="26">
        <v>21.96</v>
      </c>
      <c r="BI56" s="26">
        <v>21.98</v>
      </c>
      <c r="BJ56" s="26">
        <v>22</v>
      </c>
      <c r="BK56" s="26">
        <v>22.03</v>
      </c>
      <c r="BL56" s="26">
        <v>22.07</v>
      </c>
      <c r="BM56" s="26">
        <v>22.1</v>
      </c>
      <c r="BN56" s="26">
        <v>22.13</v>
      </c>
      <c r="BO56" s="26">
        <v>22.15</v>
      </c>
      <c r="BP56" s="26">
        <v>22.84</v>
      </c>
      <c r="BQ56" s="26">
        <v>22.74</v>
      </c>
      <c r="BR56" s="26">
        <v>22.6</v>
      </c>
      <c r="BS56" s="26">
        <v>22.53</v>
      </c>
      <c r="BT56" s="26">
        <v>22.58</v>
      </c>
      <c r="BU56" s="26">
        <v>22.6</v>
      </c>
      <c r="BV56" s="26">
        <v>22.63</v>
      </c>
      <c r="BW56" s="26">
        <v>22.66</v>
      </c>
      <c r="BX56" s="26">
        <v>22.7</v>
      </c>
      <c r="BY56" s="26">
        <v>22.74</v>
      </c>
      <c r="BZ56" s="26">
        <v>22.77</v>
      </c>
      <c r="CA56" s="26">
        <v>22.78</v>
      </c>
      <c r="CB56" s="26">
        <v>23.5</v>
      </c>
      <c r="CC56" s="26">
        <v>23.39</v>
      </c>
      <c r="CD56" s="26">
        <v>23.26</v>
      </c>
      <c r="CE56" s="26">
        <v>23.19</v>
      </c>
      <c r="CF56" s="26">
        <v>23.23</v>
      </c>
      <c r="CG56" s="26">
        <v>23.26</v>
      </c>
      <c r="CH56" s="26">
        <v>23.28</v>
      </c>
      <c r="CI56" s="26">
        <v>23.32</v>
      </c>
      <c r="CJ56" s="26">
        <v>23.36</v>
      </c>
      <c r="CK56" s="26">
        <v>23.4</v>
      </c>
      <c r="CL56" s="26">
        <v>23.43</v>
      </c>
      <c r="CM56" s="26">
        <v>23.45</v>
      </c>
      <c r="CN56" s="26">
        <v>24.18</v>
      </c>
      <c r="CO56" s="26">
        <v>24.08</v>
      </c>
      <c r="CP56" s="26">
        <v>23.94</v>
      </c>
      <c r="CQ56" s="26">
        <v>23.87</v>
      </c>
      <c r="CR56" s="26">
        <v>23.92</v>
      </c>
      <c r="CS56" s="26">
        <v>23.94</v>
      </c>
      <c r="CT56" s="26">
        <v>23.97</v>
      </c>
      <c r="CU56" s="26">
        <v>24.01</v>
      </c>
      <c r="CV56" s="26">
        <v>24.05</v>
      </c>
      <c r="CW56" s="26">
        <v>24.09</v>
      </c>
      <c r="CX56" s="26">
        <v>24.12</v>
      </c>
      <c r="CY56" s="26">
        <v>24.13</v>
      </c>
      <c r="CZ56" s="26">
        <v>24.89</v>
      </c>
      <c r="DA56" s="26">
        <v>24.78</v>
      </c>
      <c r="DB56" s="26">
        <v>24.63</v>
      </c>
      <c r="DC56" s="26">
        <v>24.55</v>
      </c>
      <c r="DD56" s="26">
        <v>24.6</v>
      </c>
      <c r="DE56" s="26">
        <v>24.62</v>
      </c>
      <c r="DF56" s="26">
        <v>24.65</v>
      </c>
      <c r="DG56" s="26">
        <v>24.69</v>
      </c>
      <c r="DH56" s="26">
        <v>24.72</v>
      </c>
      <c r="DI56" s="26">
        <v>24.77</v>
      </c>
      <c r="DJ56" s="26">
        <v>24.81</v>
      </c>
      <c r="DK56" s="26">
        <v>24.83</v>
      </c>
      <c r="DL56" s="26">
        <v>25.61</v>
      </c>
      <c r="DM56" s="26">
        <v>25.5</v>
      </c>
      <c r="DN56" s="26">
        <v>25.35</v>
      </c>
      <c r="DO56" s="26">
        <v>25.28</v>
      </c>
      <c r="DP56" s="26">
        <v>25.33</v>
      </c>
      <c r="DQ56" s="26">
        <v>25.36</v>
      </c>
      <c r="DR56" s="26">
        <v>25.39</v>
      </c>
      <c r="DS56" s="26">
        <v>25.44</v>
      </c>
      <c r="DT56" s="26">
        <v>25.47</v>
      </c>
      <c r="DU56" s="26">
        <v>25.52</v>
      </c>
      <c r="DV56" s="26">
        <v>25.56</v>
      </c>
      <c r="DW56" s="26">
        <v>25.58</v>
      </c>
      <c r="DX56" s="26">
        <v>26.38</v>
      </c>
      <c r="DY56" s="26">
        <v>26.27</v>
      </c>
      <c r="DZ56" s="26">
        <v>26.11</v>
      </c>
      <c r="EA56" s="26">
        <v>26.04</v>
      </c>
      <c r="EB56" s="26">
        <v>26.09</v>
      </c>
      <c r="EC56" s="26">
        <v>26.12</v>
      </c>
      <c r="ED56" s="26">
        <v>26.15</v>
      </c>
      <c r="EE56" s="26">
        <v>26.19</v>
      </c>
      <c r="EF56" s="26">
        <v>26.23</v>
      </c>
      <c r="EG56" s="26">
        <v>26.28</v>
      </c>
      <c r="EH56" s="26">
        <v>26.32</v>
      </c>
      <c r="EI56" s="26">
        <v>26.35</v>
      </c>
      <c r="EJ56" s="26">
        <v>27.17</v>
      </c>
      <c r="EK56" s="26">
        <v>27.06</v>
      </c>
      <c r="EL56" s="26">
        <v>26.9</v>
      </c>
      <c r="EM56" s="26">
        <v>26.82</v>
      </c>
      <c r="EN56" s="26">
        <v>26.88</v>
      </c>
      <c r="EO56" s="26">
        <v>26.91</v>
      </c>
      <c r="EP56" s="26">
        <v>26.94</v>
      </c>
      <c r="EQ56" s="26">
        <v>26.99</v>
      </c>
      <c r="ER56" s="26">
        <v>27.03</v>
      </c>
      <c r="ES56" s="26">
        <v>27.07</v>
      </c>
      <c r="ET56" s="26">
        <v>27.11</v>
      </c>
      <c r="EU56" s="26">
        <v>27.13</v>
      </c>
      <c r="EV56" s="26">
        <v>27.97</v>
      </c>
      <c r="EW56" s="26">
        <v>27.85</v>
      </c>
      <c r="EX56" s="26">
        <v>27.68</v>
      </c>
      <c r="EY56" s="26">
        <v>27.6</v>
      </c>
      <c r="EZ56" s="26">
        <v>27.65</v>
      </c>
      <c r="FA56" s="26">
        <v>27.67</v>
      </c>
      <c r="FB56" s="26">
        <v>27.7</v>
      </c>
      <c r="FC56" s="26">
        <v>27.74</v>
      </c>
      <c r="FD56" s="26">
        <v>27.78</v>
      </c>
      <c r="FE56" s="26">
        <v>27.83</v>
      </c>
      <c r="FF56" s="26">
        <v>27.87</v>
      </c>
      <c r="FG56" s="26">
        <v>27.89</v>
      </c>
      <c r="FH56" s="26">
        <v>28.76</v>
      </c>
      <c r="FI56" s="26">
        <v>28.63</v>
      </c>
      <c r="FJ56" s="26">
        <v>28.46</v>
      </c>
      <c r="FK56" s="26">
        <v>28.37</v>
      </c>
      <c r="FL56" s="26">
        <v>28.42</v>
      </c>
      <c r="FM56" s="26">
        <v>28.45</v>
      </c>
      <c r="FN56" s="26">
        <v>28.48</v>
      </c>
      <c r="FO56" s="26">
        <v>28.52</v>
      </c>
      <c r="FP56" s="26">
        <v>28.56</v>
      </c>
      <c r="FQ56" s="26">
        <v>28.62</v>
      </c>
      <c r="FR56" s="26">
        <v>28.65</v>
      </c>
      <c r="FS56" s="26">
        <v>28.67</v>
      </c>
      <c r="FT56" s="26">
        <v>29.57</v>
      </c>
      <c r="FU56" s="26">
        <v>29.44</v>
      </c>
      <c r="FV56" s="26">
        <v>29.26</v>
      </c>
      <c r="FW56" s="26">
        <v>29.17</v>
      </c>
      <c r="FX56" s="26">
        <v>29.23</v>
      </c>
      <c r="FY56" s="26">
        <v>29.26</v>
      </c>
      <c r="FZ56" s="26">
        <v>29.29</v>
      </c>
      <c r="GA56" s="26">
        <v>29.33</v>
      </c>
      <c r="GB56" s="26">
        <v>29.37</v>
      </c>
      <c r="GC56" s="26">
        <v>29.42</v>
      </c>
      <c r="GD56" s="26">
        <v>29.46</v>
      </c>
    </row>
    <row r="57" spans="1:186" s="41" customFormat="1">
      <c r="A57" s="60"/>
      <c r="B57" s="458"/>
      <c r="C57" s="458"/>
      <c r="D57" s="458"/>
      <c r="E57" s="458"/>
      <c r="F57" s="458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6"/>
      <c r="CT57" s="26"/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6"/>
      <c r="DG57" s="26"/>
      <c r="DH57" s="26"/>
      <c r="DI57" s="26"/>
      <c r="DJ57" s="26"/>
      <c r="DK57" s="26"/>
      <c r="DL57" s="26"/>
      <c r="DM57" s="26"/>
      <c r="DN57" s="26"/>
      <c r="DO57" s="26"/>
      <c r="DP57" s="26"/>
      <c r="DQ57" s="26"/>
      <c r="DR57" s="26"/>
      <c r="DS57" s="26"/>
      <c r="DT57" s="26"/>
      <c r="DU57" s="26"/>
      <c r="DV57" s="26"/>
      <c r="DW57" s="26"/>
      <c r="DX57" s="26"/>
      <c r="DY57" s="26"/>
      <c r="DZ57" s="26"/>
      <c r="EA57" s="26"/>
      <c r="EB57" s="26"/>
      <c r="EC57" s="26"/>
      <c r="ED57" s="26"/>
      <c r="EE57" s="26"/>
      <c r="EF57" s="26"/>
      <c r="EG57" s="26"/>
      <c r="EH57" s="26"/>
      <c r="EI57" s="26"/>
      <c r="EJ57" s="26"/>
      <c r="EK57" s="26"/>
      <c r="EL57" s="26"/>
      <c r="EM57" s="26"/>
      <c r="EN57" s="26"/>
      <c r="EO57" s="26"/>
      <c r="EP57" s="26"/>
      <c r="EQ57" s="26"/>
      <c r="ER57" s="26"/>
      <c r="ES57" s="26"/>
      <c r="ET57" s="26"/>
      <c r="EU57" s="26"/>
      <c r="EV57" s="26"/>
      <c r="EW57" s="26"/>
      <c r="EX57" s="26"/>
      <c r="EY57" s="26"/>
      <c r="EZ57" s="26"/>
      <c r="FA57" s="26"/>
      <c r="FB57" s="26"/>
      <c r="FC57" s="26"/>
      <c r="FD57" s="26"/>
      <c r="FE57" s="26"/>
      <c r="FF57" s="26"/>
      <c r="FG57" s="26"/>
      <c r="FH57" s="26"/>
      <c r="FI57" s="26"/>
      <c r="FJ57" s="26"/>
      <c r="FK57" s="26"/>
      <c r="FL57" s="26"/>
      <c r="FM57" s="26"/>
      <c r="FN57" s="26"/>
      <c r="FO57" s="26"/>
      <c r="FP57" s="26"/>
      <c r="FQ57" s="26"/>
      <c r="FR57" s="26"/>
      <c r="FS57" s="26"/>
      <c r="FT57" s="26"/>
      <c r="FU57" s="26"/>
      <c r="FV57" s="26"/>
      <c r="FW57" s="26"/>
      <c r="FX57" s="26"/>
      <c r="FY57" s="26"/>
      <c r="FZ57" s="26"/>
      <c r="GA57" s="26"/>
      <c r="GB57" s="26"/>
      <c r="GC57" s="26"/>
      <c r="GD57" s="26"/>
    </row>
    <row r="58" spans="1:186" s="41" customFormat="1">
      <c r="A58" s="453" t="s">
        <v>262</v>
      </c>
      <c r="B58" s="458"/>
      <c r="C58" s="458" t="s">
        <v>90</v>
      </c>
      <c r="D58" s="458" t="s">
        <v>76</v>
      </c>
      <c r="E58" s="458" t="s">
        <v>68</v>
      </c>
      <c r="F58" s="458" t="s">
        <v>77</v>
      </c>
      <c r="G58" s="26" t="s">
        <v>191</v>
      </c>
      <c r="H58" s="26" t="s">
        <v>191</v>
      </c>
      <c r="I58" s="26" t="s">
        <v>191</v>
      </c>
      <c r="J58" s="26" t="s">
        <v>191</v>
      </c>
      <c r="K58" s="26" t="s">
        <v>191</v>
      </c>
      <c r="L58" s="26" t="s">
        <v>191</v>
      </c>
      <c r="M58" s="26" t="s">
        <v>191</v>
      </c>
      <c r="N58" s="26" t="s">
        <v>191</v>
      </c>
      <c r="O58" s="26" t="s">
        <v>191</v>
      </c>
      <c r="P58" s="26" t="s">
        <v>191</v>
      </c>
      <c r="Q58" s="26" t="s">
        <v>191</v>
      </c>
      <c r="R58" s="26" t="s">
        <v>191</v>
      </c>
      <c r="S58" s="26" t="s">
        <v>191</v>
      </c>
      <c r="T58" s="26" t="s">
        <v>191</v>
      </c>
      <c r="U58" s="26" t="s">
        <v>191</v>
      </c>
      <c r="V58" s="26" t="s">
        <v>191</v>
      </c>
      <c r="W58" s="26" t="s">
        <v>191</v>
      </c>
      <c r="X58" s="26" t="s">
        <v>191</v>
      </c>
      <c r="Y58" s="26" t="s">
        <v>191</v>
      </c>
      <c r="Z58" s="26" t="s">
        <v>191</v>
      </c>
      <c r="AA58" s="26" t="s">
        <v>191</v>
      </c>
      <c r="AB58" s="26" t="s">
        <v>191</v>
      </c>
      <c r="AC58" s="26" t="s">
        <v>191</v>
      </c>
      <c r="AD58" s="26" t="s">
        <v>191</v>
      </c>
      <c r="AE58" s="26" t="s">
        <v>191</v>
      </c>
      <c r="AF58" s="26" t="s">
        <v>191</v>
      </c>
      <c r="AG58" s="26" t="s">
        <v>191</v>
      </c>
      <c r="AH58" s="26" t="s">
        <v>191</v>
      </c>
      <c r="AI58" s="26" t="s">
        <v>191</v>
      </c>
      <c r="AJ58" s="26" t="s">
        <v>191</v>
      </c>
      <c r="AK58" s="26" t="s">
        <v>191</v>
      </c>
      <c r="AL58" s="26" t="s">
        <v>191</v>
      </c>
      <c r="AM58" s="26" t="s">
        <v>191</v>
      </c>
      <c r="AN58" s="26" t="s">
        <v>191</v>
      </c>
      <c r="AO58" s="26" t="s">
        <v>191</v>
      </c>
      <c r="AP58" s="26" t="s">
        <v>191</v>
      </c>
      <c r="AQ58" s="26" t="s">
        <v>191</v>
      </c>
      <c r="AR58" s="26" t="s">
        <v>191</v>
      </c>
      <c r="AS58" s="26" t="s">
        <v>191</v>
      </c>
      <c r="AT58" s="26" t="s">
        <v>191</v>
      </c>
      <c r="AU58" s="26" t="s">
        <v>191</v>
      </c>
      <c r="AV58" s="26" t="s">
        <v>191</v>
      </c>
      <c r="AW58" s="26" t="s">
        <v>191</v>
      </c>
      <c r="AX58" s="26" t="s">
        <v>191</v>
      </c>
      <c r="AY58" s="26" t="s">
        <v>191</v>
      </c>
      <c r="AZ58" s="26" t="s">
        <v>191</v>
      </c>
      <c r="BA58" s="26" t="s">
        <v>191</v>
      </c>
      <c r="BB58" s="26" t="s">
        <v>191</v>
      </c>
      <c r="BC58" s="26" t="s">
        <v>191</v>
      </c>
      <c r="BD58" s="26" t="s">
        <v>191</v>
      </c>
      <c r="BE58" s="26" t="s">
        <v>191</v>
      </c>
      <c r="BF58" s="26" t="s">
        <v>191</v>
      </c>
      <c r="BG58" s="26" t="s">
        <v>191</v>
      </c>
      <c r="BH58" s="26" t="s">
        <v>191</v>
      </c>
      <c r="BI58" s="26" t="s">
        <v>191</v>
      </c>
      <c r="BJ58" s="26" t="s">
        <v>191</v>
      </c>
      <c r="BK58" s="26" t="s">
        <v>191</v>
      </c>
      <c r="BL58" s="26" t="s">
        <v>191</v>
      </c>
      <c r="BM58" s="26" t="s">
        <v>191</v>
      </c>
      <c r="BN58" s="26" t="s">
        <v>191</v>
      </c>
      <c r="BO58" s="26" t="s">
        <v>191</v>
      </c>
      <c r="BP58" s="26" t="s">
        <v>191</v>
      </c>
      <c r="BQ58" s="26" t="s">
        <v>191</v>
      </c>
      <c r="BR58" s="26" t="s">
        <v>191</v>
      </c>
      <c r="BS58" s="26" t="s">
        <v>191</v>
      </c>
      <c r="BT58" s="26" t="s">
        <v>191</v>
      </c>
      <c r="BU58" s="26" t="s">
        <v>191</v>
      </c>
      <c r="BV58" s="26" t="s">
        <v>191</v>
      </c>
      <c r="BW58" s="26" t="s">
        <v>191</v>
      </c>
      <c r="BX58" s="26" t="s">
        <v>191</v>
      </c>
      <c r="BY58" s="26" t="s">
        <v>191</v>
      </c>
      <c r="BZ58" s="26" t="s">
        <v>191</v>
      </c>
      <c r="CA58" s="26" t="s">
        <v>191</v>
      </c>
      <c r="CB58" s="26" t="s">
        <v>191</v>
      </c>
      <c r="CC58" s="26" t="s">
        <v>191</v>
      </c>
      <c r="CD58" s="26" t="s">
        <v>191</v>
      </c>
      <c r="CE58" s="26" t="s">
        <v>191</v>
      </c>
      <c r="CF58" s="26" t="s">
        <v>191</v>
      </c>
      <c r="CG58" s="26" t="s">
        <v>191</v>
      </c>
      <c r="CH58" s="26" t="s">
        <v>191</v>
      </c>
      <c r="CI58" s="26" t="s">
        <v>191</v>
      </c>
      <c r="CJ58" s="26" t="s">
        <v>191</v>
      </c>
      <c r="CK58" s="26" t="s">
        <v>191</v>
      </c>
      <c r="CL58" s="26" t="s">
        <v>191</v>
      </c>
      <c r="CM58" s="26" t="s">
        <v>191</v>
      </c>
      <c r="CN58" s="26" t="s">
        <v>191</v>
      </c>
      <c r="CO58" s="26" t="s">
        <v>191</v>
      </c>
      <c r="CP58" s="26" t="s">
        <v>191</v>
      </c>
      <c r="CQ58" s="26" t="s">
        <v>191</v>
      </c>
      <c r="CR58" s="26" t="s">
        <v>191</v>
      </c>
      <c r="CS58" s="26" t="s">
        <v>191</v>
      </c>
      <c r="CT58" s="26" t="s">
        <v>191</v>
      </c>
      <c r="CU58" s="26" t="s">
        <v>191</v>
      </c>
      <c r="CV58" s="26" t="s">
        <v>191</v>
      </c>
      <c r="CW58" s="26" t="s">
        <v>191</v>
      </c>
      <c r="CX58" s="26" t="s">
        <v>191</v>
      </c>
      <c r="CY58" s="26" t="s">
        <v>191</v>
      </c>
      <c r="CZ58" s="26" t="s">
        <v>191</v>
      </c>
      <c r="DA58" s="26" t="s">
        <v>191</v>
      </c>
      <c r="DB58" s="26" t="s">
        <v>191</v>
      </c>
      <c r="DC58" s="26" t="s">
        <v>191</v>
      </c>
      <c r="DD58" s="26" t="s">
        <v>191</v>
      </c>
      <c r="DE58" s="26" t="s">
        <v>191</v>
      </c>
      <c r="DF58" s="26" t="s">
        <v>191</v>
      </c>
      <c r="DG58" s="26" t="s">
        <v>191</v>
      </c>
      <c r="DH58" s="26" t="s">
        <v>191</v>
      </c>
      <c r="DI58" s="26" t="s">
        <v>191</v>
      </c>
      <c r="DJ58" s="26" t="s">
        <v>191</v>
      </c>
      <c r="DK58" s="26" t="s">
        <v>191</v>
      </c>
      <c r="DL58" s="26" t="s">
        <v>191</v>
      </c>
      <c r="DM58" s="26" t="s">
        <v>191</v>
      </c>
      <c r="DN58" s="26" t="s">
        <v>191</v>
      </c>
      <c r="DO58" s="26" t="s">
        <v>191</v>
      </c>
      <c r="DP58" s="26" t="s">
        <v>191</v>
      </c>
      <c r="DQ58" s="26" t="s">
        <v>191</v>
      </c>
      <c r="DR58" s="26" t="s">
        <v>191</v>
      </c>
      <c r="DS58" s="26" t="s">
        <v>191</v>
      </c>
      <c r="DT58" s="26" t="s">
        <v>191</v>
      </c>
      <c r="DU58" s="26" t="s">
        <v>191</v>
      </c>
      <c r="DV58" s="26" t="s">
        <v>191</v>
      </c>
      <c r="DW58" s="26" t="s">
        <v>191</v>
      </c>
      <c r="DX58" s="26" t="s">
        <v>191</v>
      </c>
      <c r="DY58" s="26" t="s">
        <v>191</v>
      </c>
      <c r="DZ58" s="26" t="s">
        <v>191</v>
      </c>
      <c r="EA58" s="26" t="s">
        <v>191</v>
      </c>
      <c r="EB58" s="26" t="s">
        <v>191</v>
      </c>
      <c r="EC58" s="26" t="s">
        <v>191</v>
      </c>
      <c r="ED58" s="26" t="s">
        <v>191</v>
      </c>
      <c r="EE58" s="26" t="s">
        <v>191</v>
      </c>
      <c r="EF58" s="26" t="s">
        <v>191</v>
      </c>
      <c r="EG58" s="26" t="s">
        <v>191</v>
      </c>
      <c r="EH58" s="26" t="s">
        <v>191</v>
      </c>
      <c r="EI58" s="26" t="s">
        <v>191</v>
      </c>
      <c r="EJ58" s="26" t="s">
        <v>191</v>
      </c>
      <c r="EK58" s="26" t="s">
        <v>191</v>
      </c>
      <c r="EL58" s="26" t="s">
        <v>191</v>
      </c>
      <c r="EM58" s="26" t="s">
        <v>191</v>
      </c>
      <c r="EN58" s="26" t="s">
        <v>191</v>
      </c>
      <c r="EO58" s="26" t="s">
        <v>191</v>
      </c>
      <c r="EP58" s="26" t="s">
        <v>191</v>
      </c>
      <c r="EQ58" s="26" t="s">
        <v>191</v>
      </c>
      <c r="ER58" s="26" t="s">
        <v>191</v>
      </c>
      <c r="ES58" s="26" t="s">
        <v>191</v>
      </c>
      <c r="ET58" s="26" t="s">
        <v>191</v>
      </c>
      <c r="EU58" s="26" t="s">
        <v>191</v>
      </c>
      <c r="EV58" s="26" t="s">
        <v>191</v>
      </c>
      <c r="EW58" s="26" t="s">
        <v>191</v>
      </c>
      <c r="EX58" s="26" t="s">
        <v>191</v>
      </c>
      <c r="EY58" s="26" t="s">
        <v>191</v>
      </c>
      <c r="EZ58" s="26" t="s">
        <v>191</v>
      </c>
      <c r="FA58" s="26" t="s">
        <v>191</v>
      </c>
      <c r="FB58" s="26" t="s">
        <v>191</v>
      </c>
      <c r="FC58" s="26" t="s">
        <v>191</v>
      </c>
      <c r="FD58" s="26" t="s">
        <v>191</v>
      </c>
      <c r="FE58" s="26" t="s">
        <v>191</v>
      </c>
      <c r="FF58" s="26" t="s">
        <v>191</v>
      </c>
      <c r="FG58" s="26" t="s">
        <v>191</v>
      </c>
      <c r="FH58" s="26" t="s">
        <v>191</v>
      </c>
      <c r="FI58" s="26" t="s">
        <v>191</v>
      </c>
      <c r="FJ58" s="26" t="s">
        <v>191</v>
      </c>
      <c r="FK58" s="26" t="s">
        <v>191</v>
      </c>
      <c r="FL58" s="26" t="s">
        <v>191</v>
      </c>
      <c r="FM58" s="26" t="s">
        <v>191</v>
      </c>
      <c r="FN58" s="26" t="s">
        <v>191</v>
      </c>
      <c r="FO58" s="26" t="s">
        <v>191</v>
      </c>
      <c r="FP58" s="26" t="s">
        <v>191</v>
      </c>
      <c r="FQ58" s="26" t="s">
        <v>191</v>
      </c>
      <c r="FR58" s="26" t="s">
        <v>191</v>
      </c>
      <c r="FS58" s="26" t="s">
        <v>191</v>
      </c>
      <c r="FT58" s="26" t="s">
        <v>191</v>
      </c>
      <c r="FU58" s="26" t="s">
        <v>191</v>
      </c>
      <c r="FV58" s="26" t="s">
        <v>191</v>
      </c>
      <c r="FW58" s="26" t="s">
        <v>191</v>
      </c>
      <c r="FX58" s="26" t="s">
        <v>191</v>
      </c>
      <c r="FY58" s="26" t="s">
        <v>191</v>
      </c>
      <c r="FZ58" s="26" t="s">
        <v>191</v>
      </c>
      <c r="GA58" s="26" t="s">
        <v>191</v>
      </c>
      <c r="GB58" s="26" t="s">
        <v>191</v>
      </c>
      <c r="GC58" s="26" t="s">
        <v>191</v>
      </c>
      <c r="GD58" s="26" t="s">
        <v>191</v>
      </c>
    </row>
    <row r="59" spans="1:186" s="41" customFormat="1">
      <c r="A59" s="453" t="s">
        <v>262</v>
      </c>
      <c r="B59" s="458"/>
      <c r="C59" s="458" t="s">
        <v>90</v>
      </c>
      <c r="D59" s="458" t="s">
        <v>76</v>
      </c>
      <c r="E59" s="458" t="s">
        <v>68</v>
      </c>
      <c r="F59" s="458" t="s">
        <v>78</v>
      </c>
      <c r="G59" s="26" t="s">
        <v>191</v>
      </c>
      <c r="H59" s="26" t="s">
        <v>191</v>
      </c>
      <c r="I59" s="26" t="s">
        <v>191</v>
      </c>
      <c r="J59" s="26" t="s">
        <v>191</v>
      </c>
      <c r="K59" s="26" t="s">
        <v>191</v>
      </c>
      <c r="L59" s="26" t="s">
        <v>191</v>
      </c>
      <c r="M59" s="26" t="s">
        <v>191</v>
      </c>
      <c r="N59" s="26" t="s">
        <v>191</v>
      </c>
      <c r="O59" s="26" t="s">
        <v>191</v>
      </c>
      <c r="P59" s="26" t="s">
        <v>191</v>
      </c>
      <c r="Q59" s="26" t="s">
        <v>191</v>
      </c>
      <c r="R59" s="26" t="s">
        <v>191</v>
      </c>
      <c r="S59" s="26" t="s">
        <v>191</v>
      </c>
      <c r="T59" s="26" t="s">
        <v>191</v>
      </c>
      <c r="U59" s="26" t="s">
        <v>191</v>
      </c>
      <c r="V59" s="26" t="s">
        <v>191</v>
      </c>
      <c r="W59" s="26" t="s">
        <v>191</v>
      </c>
      <c r="X59" s="26" t="s">
        <v>191</v>
      </c>
      <c r="Y59" s="26" t="s">
        <v>191</v>
      </c>
      <c r="Z59" s="26" t="s">
        <v>191</v>
      </c>
      <c r="AA59" s="26" t="s">
        <v>191</v>
      </c>
      <c r="AB59" s="26" t="s">
        <v>191</v>
      </c>
      <c r="AC59" s="26" t="s">
        <v>191</v>
      </c>
      <c r="AD59" s="26" t="s">
        <v>191</v>
      </c>
      <c r="AE59" s="26" t="s">
        <v>191</v>
      </c>
      <c r="AF59" s="26" t="s">
        <v>191</v>
      </c>
      <c r="AG59" s="26" t="s">
        <v>191</v>
      </c>
      <c r="AH59" s="26" t="s">
        <v>191</v>
      </c>
      <c r="AI59" s="26" t="s">
        <v>191</v>
      </c>
      <c r="AJ59" s="26" t="s">
        <v>191</v>
      </c>
      <c r="AK59" s="26" t="s">
        <v>191</v>
      </c>
      <c r="AL59" s="26" t="s">
        <v>191</v>
      </c>
      <c r="AM59" s="26" t="s">
        <v>191</v>
      </c>
      <c r="AN59" s="26" t="s">
        <v>191</v>
      </c>
      <c r="AO59" s="26" t="s">
        <v>191</v>
      </c>
      <c r="AP59" s="26" t="s">
        <v>191</v>
      </c>
      <c r="AQ59" s="26" t="s">
        <v>191</v>
      </c>
      <c r="AR59" s="26" t="s">
        <v>191</v>
      </c>
      <c r="AS59" s="26" t="s">
        <v>191</v>
      </c>
      <c r="AT59" s="26" t="s">
        <v>191</v>
      </c>
      <c r="AU59" s="26" t="s">
        <v>191</v>
      </c>
      <c r="AV59" s="26" t="s">
        <v>191</v>
      </c>
      <c r="AW59" s="26" t="s">
        <v>191</v>
      </c>
      <c r="AX59" s="26" t="s">
        <v>191</v>
      </c>
      <c r="AY59" s="26" t="s">
        <v>191</v>
      </c>
      <c r="AZ59" s="26" t="s">
        <v>191</v>
      </c>
      <c r="BA59" s="26" t="s">
        <v>191</v>
      </c>
      <c r="BB59" s="26" t="s">
        <v>191</v>
      </c>
      <c r="BC59" s="26" t="s">
        <v>191</v>
      </c>
      <c r="BD59" s="26" t="s">
        <v>191</v>
      </c>
      <c r="BE59" s="26" t="s">
        <v>191</v>
      </c>
      <c r="BF59" s="26" t="s">
        <v>191</v>
      </c>
      <c r="BG59" s="26" t="s">
        <v>191</v>
      </c>
      <c r="BH59" s="26" t="s">
        <v>191</v>
      </c>
      <c r="BI59" s="26" t="s">
        <v>191</v>
      </c>
      <c r="BJ59" s="26" t="s">
        <v>191</v>
      </c>
      <c r="BK59" s="26" t="s">
        <v>191</v>
      </c>
      <c r="BL59" s="26" t="s">
        <v>191</v>
      </c>
      <c r="BM59" s="26" t="s">
        <v>191</v>
      </c>
      <c r="BN59" s="26" t="s">
        <v>191</v>
      </c>
      <c r="BO59" s="26" t="s">
        <v>191</v>
      </c>
      <c r="BP59" s="26" t="s">
        <v>191</v>
      </c>
      <c r="BQ59" s="26" t="s">
        <v>191</v>
      </c>
      <c r="BR59" s="26" t="s">
        <v>191</v>
      </c>
      <c r="BS59" s="26" t="s">
        <v>191</v>
      </c>
      <c r="BT59" s="26" t="s">
        <v>191</v>
      </c>
      <c r="BU59" s="26" t="s">
        <v>191</v>
      </c>
      <c r="BV59" s="26" t="s">
        <v>191</v>
      </c>
      <c r="BW59" s="26" t="s">
        <v>191</v>
      </c>
      <c r="BX59" s="26" t="s">
        <v>191</v>
      </c>
      <c r="BY59" s="26" t="s">
        <v>191</v>
      </c>
      <c r="BZ59" s="26" t="s">
        <v>191</v>
      </c>
      <c r="CA59" s="26" t="s">
        <v>191</v>
      </c>
      <c r="CB59" s="26" t="s">
        <v>191</v>
      </c>
      <c r="CC59" s="26" t="s">
        <v>191</v>
      </c>
      <c r="CD59" s="26" t="s">
        <v>191</v>
      </c>
      <c r="CE59" s="26" t="s">
        <v>191</v>
      </c>
      <c r="CF59" s="26" t="s">
        <v>191</v>
      </c>
      <c r="CG59" s="26" t="s">
        <v>191</v>
      </c>
      <c r="CH59" s="26" t="s">
        <v>191</v>
      </c>
      <c r="CI59" s="26" t="s">
        <v>191</v>
      </c>
      <c r="CJ59" s="26" t="s">
        <v>191</v>
      </c>
      <c r="CK59" s="26" t="s">
        <v>191</v>
      </c>
      <c r="CL59" s="26" t="s">
        <v>191</v>
      </c>
      <c r="CM59" s="26" t="s">
        <v>191</v>
      </c>
      <c r="CN59" s="26" t="s">
        <v>191</v>
      </c>
      <c r="CO59" s="26" t="s">
        <v>191</v>
      </c>
      <c r="CP59" s="26" t="s">
        <v>191</v>
      </c>
      <c r="CQ59" s="26" t="s">
        <v>191</v>
      </c>
      <c r="CR59" s="26" t="s">
        <v>191</v>
      </c>
      <c r="CS59" s="26" t="s">
        <v>191</v>
      </c>
      <c r="CT59" s="26" t="s">
        <v>191</v>
      </c>
      <c r="CU59" s="26" t="s">
        <v>191</v>
      </c>
      <c r="CV59" s="26" t="s">
        <v>191</v>
      </c>
      <c r="CW59" s="26" t="s">
        <v>191</v>
      </c>
      <c r="CX59" s="26" t="s">
        <v>191</v>
      </c>
      <c r="CY59" s="26" t="s">
        <v>191</v>
      </c>
      <c r="CZ59" s="26" t="s">
        <v>191</v>
      </c>
      <c r="DA59" s="26" t="s">
        <v>191</v>
      </c>
      <c r="DB59" s="26" t="s">
        <v>191</v>
      </c>
      <c r="DC59" s="26" t="s">
        <v>191</v>
      </c>
      <c r="DD59" s="26" t="s">
        <v>191</v>
      </c>
      <c r="DE59" s="26" t="s">
        <v>191</v>
      </c>
      <c r="DF59" s="26" t="s">
        <v>191</v>
      </c>
      <c r="DG59" s="26" t="s">
        <v>191</v>
      </c>
      <c r="DH59" s="26" t="s">
        <v>191</v>
      </c>
      <c r="DI59" s="26" t="s">
        <v>191</v>
      </c>
      <c r="DJ59" s="26" t="s">
        <v>191</v>
      </c>
      <c r="DK59" s="26" t="s">
        <v>191</v>
      </c>
      <c r="DL59" s="26" t="s">
        <v>191</v>
      </c>
      <c r="DM59" s="26" t="s">
        <v>191</v>
      </c>
      <c r="DN59" s="26" t="s">
        <v>191</v>
      </c>
      <c r="DO59" s="26" t="s">
        <v>191</v>
      </c>
      <c r="DP59" s="26" t="s">
        <v>191</v>
      </c>
      <c r="DQ59" s="26" t="s">
        <v>191</v>
      </c>
      <c r="DR59" s="26" t="s">
        <v>191</v>
      </c>
      <c r="DS59" s="26" t="s">
        <v>191</v>
      </c>
      <c r="DT59" s="26" t="s">
        <v>191</v>
      </c>
      <c r="DU59" s="26" t="s">
        <v>191</v>
      </c>
      <c r="DV59" s="26" t="s">
        <v>191</v>
      </c>
      <c r="DW59" s="26" t="s">
        <v>191</v>
      </c>
      <c r="DX59" s="26" t="s">
        <v>191</v>
      </c>
      <c r="DY59" s="26" t="s">
        <v>191</v>
      </c>
      <c r="DZ59" s="26" t="s">
        <v>191</v>
      </c>
      <c r="EA59" s="26" t="s">
        <v>191</v>
      </c>
      <c r="EB59" s="26" t="s">
        <v>191</v>
      </c>
      <c r="EC59" s="26" t="s">
        <v>191</v>
      </c>
      <c r="ED59" s="26" t="s">
        <v>191</v>
      </c>
      <c r="EE59" s="26" t="s">
        <v>191</v>
      </c>
      <c r="EF59" s="26" t="s">
        <v>191</v>
      </c>
      <c r="EG59" s="26" t="s">
        <v>191</v>
      </c>
      <c r="EH59" s="26" t="s">
        <v>191</v>
      </c>
      <c r="EI59" s="26" t="s">
        <v>191</v>
      </c>
      <c r="EJ59" s="26" t="s">
        <v>191</v>
      </c>
      <c r="EK59" s="26" t="s">
        <v>191</v>
      </c>
      <c r="EL59" s="26" t="s">
        <v>191</v>
      </c>
      <c r="EM59" s="26" t="s">
        <v>191</v>
      </c>
      <c r="EN59" s="26" t="s">
        <v>191</v>
      </c>
      <c r="EO59" s="26" t="s">
        <v>191</v>
      </c>
      <c r="EP59" s="26" t="s">
        <v>191</v>
      </c>
      <c r="EQ59" s="26" t="s">
        <v>191</v>
      </c>
      <c r="ER59" s="26" t="s">
        <v>191</v>
      </c>
      <c r="ES59" s="26" t="s">
        <v>191</v>
      </c>
      <c r="ET59" s="26" t="s">
        <v>191</v>
      </c>
      <c r="EU59" s="26" t="s">
        <v>191</v>
      </c>
      <c r="EV59" s="26" t="s">
        <v>191</v>
      </c>
      <c r="EW59" s="26" t="s">
        <v>191</v>
      </c>
      <c r="EX59" s="26" t="s">
        <v>191</v>
      </c>
      <c r="EY59" s="26" t="s">
        <v>191</v>
      </c>
      <c r="EZ59" s="26" t="s">
        <v>191</v>
      </c>
      <c r="FA59" s="26" t="s">
        <v>191</v>
      </c>
      <c r="FB59" s="26" t="s">
        <v>191</v>
      </c>
      <c r="FC59" s="26" t="s">
        <v>191</v>
      </c>
      <c r="FD59" s="26" t="s">
        <v>191</v>
      </c>
      <c r="FE59" s="26" t="s">
        <v>191</v>
      </c>
      <c r="FF59" s="26" t="s">
        <v>191</v>
      </c>
      <c r="FG59" s="26" t="s">
        <v>191</v>
      </c>
      <c r="FH59" s="26" t="s">
        <v>191</v>
      </c>
      <c r="FI59" s="26" t="s">
        <v>191</v>
      </c>
      <c r="FJ59" s="26" t="s">
        <v>191</v>
      </c>
      <c r="FK59" s="26" t="s">
        <v>191</v>
      </c>
      <c r="FL59" s="26" t="s">
        <v>191</v>
      </c>
      <c r="FM59" s="26" t="s">
        <v>191</v>
      </c>
      <c r="FN59" s="26" t="s">
        <v>191</v>
      </c>
      <c r="FO59" s="26" t="s">
        <v>191</v>
      </c>
      <c r="FP59" s="26" t="s">
        <v>191</v>
      </c>
      <c r="FQ59" s="26" t="s">
        <v>191</v>
      </c>
      <c r="FR59" s="26" t="s">
        <v>191</v>
      </c>
      <c r="FS59" s="26" t="s">
        <v>191</v>
      </c>
      <c r="FT59" s="26" t="s">
        <v>191</v>
      </c>
      <c r="FU59" s="26" t="s">
        <v>191</v>
      </c>
      <c r="FV59" s="26" t="s">
        <v>191</v>
      </c>
      <c r="FW59" s="26" t="s">
        <v>191</v>
      </c>
      <c r="FX59" s="26" t="s">
        <v>191</v>
      </c>
      <c r="FY59" s="26" t="s">
        <v>191</v>
      </c>
      <c r="FZ59" s="26" t="s">
        <v>191</v>
      </c>
      <c r="GA59" s="26" t="s">
        <v>191</v>
      </c>
      <c r="GB59" s="26" t="s">
        <v>191</v>
      </c>
      <c r="GC59" s="26" t="s">
        <v>191</v>
      </c>
      <c r="GD59" s="26" t="s">
        <v>191</v>
      </c>
    </row>
    <row r="60" spans="1:186" s="41" customFormat="1">
      <c r="A60" s="453" t="s">
        <v>262</v>
      </c>
      <c r="B60" s="458"/>
      <c r="C60" s="458" t="s">
        <v>90</v>
      </c>
      <c r="D60" s="458" t="s">
        <v>76</v>
      </c>
      <c r="E60" s="458" t="s">
        <v>68</v>
      </c>
      <c r="F60" s="458" t="s">
        <v>79</v>
      </c>
      <c r="G60" s="26">
        <v>3.36</v>
      </c>
      <c r="H60" s="26">
        <v>3.39</v>
      </c>
      <c r="I60" s="26">
        <v>3.38</v>
      </c>
      <c r="J60" s="26">
        <v>3.35</v>
      </c>
      <c r="K60" s="26">
        <v>3.39</v>
      </c>
      <c r="L60" s="26">
        <v>3.43</v>
      </c>
      <c r="M60" s="26">
        <v>3.47</v>
      </c>
      <c r="N60" s="26">
        <v>3.5</v>
      </c>
      <c r="O60" s="26">
        <v>3.5</v>
      </c>
      <c r="P60" s="26">
        <v>3.54</v>
      </c>
      <c r="Q60" s="26">
        <v>3.63</v>
      </c>
      <c r="R60" s="26">
        <v>3.83</v>
      </c>
      <c r="S60" s="26">
        <v>3.94</v>
      </c>
      <c r="T60" s="26">
        <v>3.93</v>
      </c>
      <c r="U60" s="26">
        <v>3.87</v>
      </c>
      <c r="V60" s="26">
        <v>3.76</v>
      </c>
      <c r="W60" s="26">
        <v>3.78</v>
      </c>
      <c r="X60" s="26">
        <v>3.8</v>
      </c>
      <c r="Y60" s="26">
        <v>3.84</v>
      </c>
      <c r="Z60" s="26">
        <v>3.86</v>
      </c>
      <c r="AA60" s="26">
        <v>3.86</v>
      </c>
      <c r="AB60" s="26">
        <v>3.9</v>
      </c>
      <c r="AC60" s="26">
        <v>3.97</v>
      </c>
      <c r="AD60" s="26">
        <v>4.1500000000000004</v>
      </c>
      <c r="AE60" s="26">
        <v>4.25</v>
      </c>
      <c r="AF60" s="26">
        <v>4.22</v>
      </c>
      <c r="AG60" s="26">
        <v>4.1399999999999997</v>
      </c>
      <c r="AH60" s="26">
        <v>3.94</v>
      </c>
      <c r="AI60" s="26">
        <v>3.96</v>
      </c>
      <c r="AJ60" s="26">
        <v>3.98</v>
      </c>
      <c r="AK60" s="26">
        <v>4.0199999999999996</v>
      </c>
      <c r="AL60" s="26">
        <v>4.04</v>
      </c>
      <c r="AM60" s="26">
        <v>4.04</v>
      </c>
      <c r="AN60" s="26">
        <v>4.08</v>
      </c>
      <c r="AO60" s="26">
        <v>4.1500000000000004</v>
      </c>
      <c r="AP60" s="26">
        <v>4.34</v>
      </c>
      <c r="AQ60" s="26">
        <v>4.4400000000000004</v>
      </c>
      <c r="AR60" s="26">
        <v>4.41</v>
      </c>
      <c r="AS60" s="26">
        <v>4.33</v>
      </c>
      <c r="AT60" s="26">
        <v>4.13</v>
      </c>
      <c r="AU60" s="26">
        <v>4.1399999999999997</v>
      </c>
      <c r="AV60" s="26">
        <v>4.16</v>
      </c>
      <c r="AW60" s="26">
        <v>4.2</v>
      </c>
      <c r="AX60" s="26">
        <v>4.22</v>
      </c>
      <c r="AY60" s="26">
        <v>4.22</v>
      </c>
      <c r="AZ60" s="26">
        <v>4.26</v>
      </c>
      <c r="BA60" s="26">
        <v>4.34</v>
      </c>
      <c r="BB60" s="26">
        <v>4.53</v>
      </c>
      <c r="BC60" s="26">
        <v>4.63</v>
      </c>
      <c r="BD60" s="26">
        <v>4.5999999999999996</v>
      </c>
      <c r="BE60" s="26">
        <v>4.5199999999999996</v>
      </c>
      <c r="BF60" s="26">
        <v>4.32</v>
      </c>
      <c r="BG60" s="26">
        <v>4.34</v>
      </c>
      <c r="BH60" s="26">
        <v>4.37</v>
      </c>
      <c r="BI60" s="26">
        <v>4.41</v>
      </c>
      <c r="BJ60" s="26">
        <v>4.42</v>
      </c>
      <c r="BK60" s="26">
        <v>4.43</v>
      </c>
      <c r="BL60" s="26">
        <v>4.47</v>
      </c>
      <c r="BM60" s="26">
        <v>4.5599999999999996</v>
      </c>
      <c r="BN60" s="26">
        <v>4.76</v>
      </c>
      <c r="BO60" s="26">
        <v>4.87</v>
      </c>
      <c r="BP60" s="26">
        <v>4.84</v>
      </c>
      <c r="BQ60" s="26">
        <v>4.76</v>
      </c>
      <c r="BR60" s="26">
        <v>4.57</v>
      </c>
      <c r="BS60" s="26">
        <v>4.59</v>
      </c>
      <c r="BT60" s="26">
        <v>4.62</v>
      </c>
      <c r="BU60" s="26">
        <v>4.66</v>
      </c>
      <c r="BV60" s="26">
        <v>4.68</v>
      </c>
      <c r="BW60" s="26">
        <v>4.6900000000000004</v>
      </c>
      <c r="BX60" s="26">
        <v>4.7300000000000004</v>
      </c>
      <c r="BY60" s="26">
        <v>4.83</v>
      </c>
      <c r="BZ60" s="26">
        <v>5.05</v>
      </c>
      <c r="CA60" s="26">
        <v>5.17</v>
      </c>
      <c r="CB60" s="26">
        <v>5.14</v>
      </c>
      <c r="CC60" s="26">
        <v>5.07</v>
      </c>
      <c r="CD60" s="26">
        <v>4.88</v>
      </c>
      <c r="CE60" s="26">
        <v>4.9000000000000004</v>
      </c>
      <c r="CF60" s="26">
        <v>4.93</v>
      </c>
      <c r="CG60" s="26">
        <v>4.9800000000000004</v>
      </c>
      <c r="CH60" s="26">
        <v>5</v>
      </c>
      <c r="CI60" s="26">
        <v>5</v>
      </c>
      <c r="CJ60" s="26">
        <v>5.04</v>
      </c>
      <c r="CK60" s="26">
        <v>5.15</v>
      </c>
      <c r="CL60" s="26">
        <v>5.38</v>
      </c>
      <c r="CM60" s="26">
        <v>5.5</v>
      </c>
      <c r="CN60" s="26">
        <v>5.48</v>
      </c>
      <c r="CO60" s="26">
        <v>5.41</v>
      </c>
      <c r="CP60" s="26">
        <v>5.23</v>
      </c>
      <c r="CQ60" s="26">
        <v>5.26</v>
      </c>
      <c r="CR60" s="26">
        <v>5.29</v>
      </c>
      <c r="CS60" s="26">
        <v>5.35</v>
      </c>
      <c r="CT60" s="26">
        <v>5.38</v>
      </c>
      <c r="CU60" s="26">
        <v>5.38</v>
      </c>
      <c r="CV60" s="26">
        <v>5.42</v>
      </c>
      <c r="CW60" s="26">
        <v>5.53</v>
      </c>
      <c r="CX60" s="26">
        <v>5.77</v>
      </c>
      <c r="CY60" s="26">
        <v>5.9</v>
      </c>
      <c r="CZ60" s="26">
        <v>5.89</v>
      </c>
      <c r="DA60" s="26">
        <v>5.81</v>
      </c>
      <c r="DB60" s="26">
        <v>5.65</v>
      </c>
      <c r="DC60" s="26">
        <v>5.68</v>
      </c>
      <c r="DD60" s="26">
        <v>5.72</v>
      </c>
      <c r="DE60" s="26">
        <v>5.78</v>
      </c>
      <c r="DF60" s="26">
        <v>5.82</v>
      </c>
      <c r="DG60" s="26">
        <v>5.79</v>
      </c>
      <c r="DH60" s="26">
        <v>5.83</v>
      </c>
      <c r="DI60" s="26">
        <v>5.93</v>
      </c>
      <c r="DJ60" s="26">
        <v>6.16</v>
      </c>
      <c r="DK60" s="26">
        <v>6.29</v>
      </c>
      <c r="DL60" s="26">
        <v>6.26</v>
      </c>
      <c r="DM60" s="26">
        <v>6.17</v>
      </c>
      <c r="DN60" s="26">
        <v>6.01</v>
      </c>
      <c r="DO60" s="26">
        <v>6.02</v>
      </c>
      <c r="DP60" s="26">
        <v>6.07</v>
      </c>
      <c r="DQ60" s="26">
        <v>6.14</v>
      </c>
      <c r="DR60" s="26">
        <v>6.17</v>
      </c>
      <c r="DS60" s="26">
        <v>6.15</v>
      </c>
      <c r="DT60" s="26">
        <v>6.19</v>
      </c>
      <c r="DU60" s="26">
        <v>6.31</v>
      </c>
      <c r="DV60" s="26">
        <v>6.52</v>
      </c>
      <c r="DW60" s="26">
        <v>6.66</v>
      </c>
      <c r="DX60" s="26">
        <v>6.62</v>
      </c>
      <c r="DY60" s="26">
        <v>6.53</v>
      </c>
      <c r="DZ60" s="26">
        <v>6.36</v>
      </c>
      <c r="EA60" s="26">
        <v>6.36</v>
      </c>
      <c r="EB60" s="26">
        <v>6.41</v>
      </c>
      <c r="EC60" s="26">
        <v>6.47</v>
      </c>
      <c r="ED60" s="26">
        <v>6.51</v>
      </c>
      <c r="EE60" s="26">
        <v>6.48</v>
      </c>
      <c r="EF60" s="26">
        <v>6.52</v>
      </c>
      <c r="EG60" s="26">
        <v>6.61</v>
      </c>
      <c r="EH60" s="26">
        <v>6.79</v>
      </c>
      <c r="EI60" s="26">
        <v>6.94</v>
      </c>
      <c r="EJ60" s="26">
        <v>6.91</v>
      </c>
      <c r="EK60" s="26">
        <v>6.78</v>
      </c>
      <c r="EL60" s="26">
        <v>6.65</v>
      </c>
      <c r="EM60" s="26">
        <v>6.67</v>
      </c>
      <c r="EN60" s="26">
        <v>6.77</v>
      </c>
      <c r="EO60" s="26">
        <v>6.89</v>
      </c>
      <c r="EP60" s="26">
        <v>6.96</v>
      </c>
      <c r="EQ60" s="26">
        <v>6.83</v>
      </c>
      <c r="ER60" s="26">
        <v>6.83</v>
      </c>
      <c r="ES60" s="26">
        <v>6.9</v>
      </c>
      <c r="ET60" s="26">
        <v>7.04</v>
      </c>
      <c r="EU60" s="26">
        <v>7.28</v>
      </c>
      <c r="EV60" s="26">
        <v>7.23</v>
      </c>
      <c r="EW60" s="26">
        <v>6.96</v>
      </c>
      <c r="EX60" s="26">
        <v>6.98</v>
      </c>
      <c r="EY60" s="26">
        <v>7.03</v>
      </c>
      <c r="EZ60" s="26">
        <v>7.16</v>
      </c>
      <c r="FA60" s="26">
        <v>7.33</v>
      </c>
      <c r="FB60" s="26">
        <v>7.38</v>
      </c>
      <c r="FC60" s="26">
        <v>7.13</v>
      </c>
      <c r="FD60" s="26">
        <v>7.09</v>
      </c>
      <c r="FE60" s="26">
        <v>7.14</v>
      </c>
      <c r="FF60" s="26">
        <v>7.28</v>
      </c>
      <c r="FG60" s="26">
        <v>7.5</v>
      </c>
      <c r="FH60" s="26">
        <v>7.58</v>
      </c>
      <c r="FI60" s="26">
        <v>7.29</v>
      </c>
      <c r="FJ60" s="26">
        <v>7.31</v>
      </c>
      <c r="FK60" s="26">
        <v>7.36</v>
      </c>
      <c r="FL60" s="26">
        <v>7.5</v>
      </c>
      <c r="FM60" s="26">
        <v>7.68</v>
      </c>
      <c r="FN60" s="26">
        <v>7.73</v>
      </c>
      <c r="FO60" s="26">
        <v>7.47</v>
      </c>
      <c r="FP60" s="26">
        <v>7.42</v>
      </c>
      <c r="FQ60" s="26">
        <v>7.48</v>
      </c>
      <c r="FR60" s="26">
        <v>7.62</v>
      </c>
      <c r="FS60" s="26">
        <v>7.82</v>
      </c>
      <c r="FT60" s="26">
        <v>7.87</v>
      </c>
      <c r="FU60" s="26">
        <v>7.57</v>
      </c>
      <c r="FV60" s="26">
        <v>7.59</v>
      </c>
      <c r="FW60" s="26">
        <v>7.65</v>
      </c>
      <c r="FX60" s="26">
        <v>7.79</v>
      </c>
      <c r="FY60" s="26">
        <v>7.98</v>
      </c>
      <c r="FZ60" s="26">
        <v>8.02</v>
      </c>
      <c r="GA60" s="26">
        <v>7.75</v>
      </c>
      <c r="GB60" s="26">
        <v>7.71</v>
      </c>
      <c r="GC60" s="26">
        <v>7.76</v>
      </c>
      <c r="GD60" s="26">
        <v>7.91</v>
      </c>
    </row>
    <row r="61" spans="1:186" s="41" customFormat="1">
      <c r="A61" s="60"/>
      <c r="B61" s="458"/>
      <c r="C61" s="458"/>
      <c r="D61" s="458"/>
      <c r="E61" s="458"/>
      <c r="F61" s="458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  <c r="CR61" s="26"/>
      <c r="CS61" s="26"/>
      <c r="CT61" s="26"/>
      <c r="CU61" s="26"/>
      <c r="CV61" s="26"/>
      <c r="CW61" s="26"/>
      <c r="CX61" s="26"/>
      <c r="CY61" s="26"/>
      <c r="CZ61" s="26"/>
      <c r="DA61" s="26"/>
      <c r="DB61" s="26"/>
      <c r="DC61" s="26"/>
      <c r="DD61" s="26"/>
      <c r="DE61" s="26"/>
      <c r="DF61" s="26"/>
      <c r="DG61" s="26"/>
      <c r="DH61" s="26"/>
      <c r="DI61" s="26"/>
      <c r="DJ61" s="26"/>
      <c r="DK61" s="26"/>
      <c r="DL61" s="26"/>
      <c r="DM61" s="26"/>
      <c r="DN61" s="26"/>
      <c r="DO61" s="26"/>
      <c r="DP61" s="26"/>
      <c r="DQ61" s="26"/>
      <c r="DR61" s="26"/>
      <c r="DS61" s="26"/>
      <c r="DT61" s="26"/>
      <c r="DU61" s="26"/>
      <c r="DV61" s="26"/>
      <c r="DW61" s="26"/>
      <c r="DX61" s="26"/>
      <c r="DY61" s="26"/>
      <c r="DZ61" s="26"/>
      <c r="EA61" s="26"/>
      <c r="EB61" s="26"/>
      <c r="EC61" s="26"/>
      <c r="ED61" s="26"/>
      <c r="EE61" s="26"/>
      <c r="EF61" s="26"/>
      <c r="EG61" s="26"/>
      <c r="EH61" s="26"/>
      <c r="EI61" s="26"/>
      <c r="EJ61" s="26"/>
      <c r="EK61" s="26"/>
      <c r="EL61" s="26"/>
      <c r="EM61" s="26"/>
      <c r="EN61" s="26"/>
      <c r="EO61" s="26"/>
      <c r="EP61" s="26"/>
      <c r="EQ61" s="26"/>
      <c r="ER61" s="26"/>
      <c r="ES61" s="26"/>
      <c r="ET61" s="26"/>
      <c r="EU61" s="26"/>
      <c r="EV61" s="26"/>
      <c r="EW61" s="26"/>
      <c r="EX61" s="26"/>
      <c r="EY61" s="26"/>
      <c r="EZ61" s="26"/>
      <c r="FA61" s="26"/>
      <c r="FB61" s="26"/>
      <c r="FC61" s="26"/>
      <c r="FD61" s="26"/>
      <c r="FE61" s="26"/>
      <c r="FF61" s="26"/>
      <c r="FG61" s="26"/>
      <c r="FH61" s="26"/>
      <c r="FI61" s="26"/>
      <c r="FJ61" s="26"/>
      <c r="FK61" s="26"/>
      <c r="FL61" s="26"/>
      <c r="FM61" s="26"/>
      <c r="FN61" s="26"/>
      <c r="FO61" s="26"/>
      <c r="FP61" s="26"/>
      <c r="FQ61" s="26"/>
      <c r="FR61" s="26"/>
      <c r="FS61" s="26"/>
      <c r="FT61" s="26"/>
      <c r="FU61" s="26"/>
      <c r="FV61" s="26"/>
      <c r="FW61" s="26"/>
      <c r="FX61" s="26"/>
      <c r="FY61" s="26"/>
      <c r="FZ61" s="26"/>
      <c r="GA61" s="26"/>
      <c r="GB61" s="26"/>
      <c r="GC61" s="26"/>
      <c r="GD61" s="26"/>
    </row>
    <row r="62" spans="1:186" s="41" customFormat="1">
      <c r="A62" s="453" t="s">
        <v>263</v>
      </c>
      <c r="B62" s="458"/>
      <c r="C62" s="458" t="s">
        <v>185</v>
      </c>
      <c r="D62" s="458" t="s">
        <v>76</v>
      </c>
      <c r="E62" s="458" t="s">
        <v>68</v>
      </c>
      <c r="F62" s="458" t="s">
        <v>77</v>
      </c>
      <c r="G62" s="26" t="s">
        <v>191</v>
      </c>
      <c r="H62" s="26" t="s">
        <v>191</v>
      </c>
      <c r="I62" s="26" t="s">
        <v>191</v>
      </c>
      <c r="J62" s="26" t="s">
        <v>191</v>
      </c>
      <c r="K62" s="26" t="s">
        <v>191</v>
      </c>
      <c r="L62" s="26" t="s">
        <v>191</v>
      </c>
      <c r="M62" s="26" t="s">
        <v>191</v>
      </c>
      <c r="N62" s="26" t="s">
        <v>191</v>
      </c>
      <c r="O62" s="26" t="s">
        <v>191</v>
      </c>
      <c r="P62" s="26" t="s">
        <v>191</v>
      </c>
      <c r="Q62" s="26" t="s">
        <v>191</v>
      </c>
      <c r="R62" s="26" t="s">
        <v>191</v>
      </c>
      <c r="S62" s="26" t="s">
        <v>191</v>
      </c>
      <c r="T62" s="26" t="s">
        <v>191</v>
      </c>
      <c r="U62" s="26" t="s">
        <v>191</v>
      </c>
      <c r="V62" s="26" t="s">
        <v>191</v>
      </c>
      <c r="W62" s="26" t="s">
        <v>191</v>
      </c>
      <c r="X62" s="26" t="s">
        <v>191</v>
      </c>
      <c r="Y62" s="26" t="s">
        <v>191</v>
      </c>
      <c r="Z62" s="26" t="s">
        <v>191</v>
      </c>
      <c r="AA62" s="26" t="s">
        <v>191</v>
      </c>
      <c r="AB62" s="26" t="s">
        <v>191</v>
      </c>
      <c r="AC62" s="26" t="s">
        <v>191</v>
      </c>
      <c r="AD62" s="26" t="s">
        <v>191</v>
      </c>
      <c r="AE62" s="26" t="s">
        <v>191</v>
      </c>
      <c r="AF62" s="26" t="s">
        <v>191</v>
      </c>
      <c r="AG62" s="26" t="s">
        <v>191</v>
      </c>
      <c r="AH62" s="26" t="s">
        <v>191</v>
      </c>
      <c r="AI62" s="26" t="s">
        <v>191</v>
      </c>
      <c r="AJ62" s="26" t="s">
        <v>191</v>
      </c>
      <c r="AK62" s="26" t="s">
        <v>191</v>
      </c>
      <c r="AL62" s="26" t="s">
        <v>191</v>
      </c>
      <c r="AM62" s="26" t="s">
        <v>191</v>
      </c>
      <c r="AN62" s="26" t="s">
        <v>191</v>
      </c>
      <c r="AO62" s="26" t="s">
        <v>191</v>
      </c>
      <c r="AP62" s="26" t="s">
        <v>191</v>
      </c>
      <c r="AQ62" s="26" t="s">
        <v>191</v>
      </c>
      <c r="AR62" s="26" t="s">
        <v>191</v>
      </c>
      <c r="AS62" s="26" t="s">
        <v>191</v>
      </c>
      <c r="AT62" s="26" t="s">
        <v>191</v>
      </c>
      <c r="AU62" s="26" t="s">
        <v>191</v>
      </c>
      <c r="AV62" s="26" t="s">
        <v>191</v>
      </c>
      <c r="AW62" s="26" t="s">
        <v>191</v>
      </c>
      <c r="AX62" s="26" t="s">
        <v>191</v>
      </c>
      <c r="AY62" s="26" t="s">
        <v>191</v>
      </c>
      <c r="AZ62" s="26" t="s">
        <v>191</v>
      </c>
      <c r="BA62" s="26" t="s">
        <v>191</v>
      </c>
      <c r="BB62" s="26" t="s">
        <v>191</v>
      </c>
      <c r="BC62" s="26" t="s">
        <v>191</v>
      </c>
      <c r="BD62" s="26" t="s">
        <v>191</v>
      </c>
      <c r="BE62" s="26" t="s">
        <v>191</v>
      </c>
      <c r="BF62" s="26" t="s">
        <v>191</v>
      </c>
      <c r="BG62" s="26" t="s">
        <v>191</v>
      </c>
      <c r="BH62" s="26" t="s">
        <v>191</v>
      </c>
      <c r="BI62" s="26" t="s">
        <v>191</v>
      </c>
      <c r="BJ62" s="26" t="s">
        <v>191</v>
      </c>
      <c r="BK62" s="26" t="s">
        <v>191</v>
      </c>
      <c r="BL62" s="26" t="s">
        <v>191</v>
      </c>
      <c r="BM62" s="26" t="s">
        <v>191</v>
      </c>
      <c r="BN62" s="26" t="s">
        <v>191</v>
      </c>
      <c r="BO62" s="26" t="s">
        <v>191</v>
      </c>
      <c r="BP62" s="26" t="s">
        <v>191</v>
      </c>
      <c r="BQ62" s="26" t="s">
        <v>191</v>
      </c>
      <c r="BR62" s="26" t="s">
        <v>191</v>
      </c>
      <c r="BS62" s="26" t="s">
        <v>191</v>
      </c>
      <c r="BT62" s="26" t="s">
        <v>191</v>
      </c>
      <c r="BU62" s="26" t="s">
        <v>191</v>
      </c>
      <c r="BV62" s="26" t="s">
        <v>191</v>
      </c>
      <c r="BW62" s="26" t="s">
        <v>191</v>
      </c>
      <c r="BX62" s="26" t="s">
        <v>191</v>
      </c>
      <c r="BY62" s="26" t="s">
        <v>191</v>
      </c>
      <c r="BZ62" s="26" t="s">
        <v>191</v>
      </c>
      <c r="CA62" s="26" t="s">
        <v>191</v>
      </c>
      <c r="CB62" s="26" t="s">
        <v>191</v>
      </c>
      <c r="CC62" s="26" t="s">
        <v>191</v>
      </c>
      <c r="CD62" s="26" t="s">
        <v>191</v>
      </c>
      <c r="CE62" s="26" t="s">
        <v>191</v>
      </c>
      <c r="CF62" s="26" t="s">
        <v>191</v>
      </c>
      <c r="CG62" s="26" t="s">
        <v>191</v>
      </c>
      <c r="CH62" s="26" t="s">
        <v>191</v>
      </c>
      <c r="CI62" s="26" t="s">
        <v>191</v>
      </c>
      <c r="CJ62" s="26" t="s">
        <v>191</v>
      </c>
      <c r="CK62" s="26" t="s">
        <v>191</v>
      </c>
      <c r="CL62" s="26" t="s">
        <v>191</v>
      </c>
      <c r="CM62" s="26" t="s">
        <v>191</v>
      </c>
      <c r="CN62" s="26" t="s">
        <v>191</v>
      </c>
      <c r="CO62" s="26" t="s">
        <v>191</v>
      </c>
      <c r="CP62" s="26" t="s">
        <v>191</v>
      </c>
      <c r="CQ62" s="26" t="s">
        <v>191</v>
      </c>
      <c r="CR62" s="26" t="s">
        <v>191</v>
      </c>
      <c r="CS62" s="26" t="s">
        <v>191</v>
      </c>
      <c r="CT62" s="26" t="s">
        <v>191</v>
      </c>
      <c r="CU62" s="26" t="s">
        <v>191</v>
      </c>
      <c r="CV62" s="26" t="s">
        <v>191</v>
      </c>
      <c r="CW62" s="26" t="s">
        <v>191</v>
      </c>
      <c r="CX62" s="26" t="s">
        <v>191</v>
      </c>
      <c r="CY62" s="26" t="s">
        <v>191</v>
      </c>
      <c r="CZ62" s="26" t="s">
        <v>191</v>
      </c>
      <c r="DA62" s="26" t="s">
        <v>191</v>
      </c>
      <c r="DB62" s="26" t="s">
        <v>191</v>
      </c>
      <c r="DC62" s="26" t="s">
        <v>191</v>
      </c>
      <c r="DD62" s="26" t="s">
        <v>191</v>
      </c>
      <c r="DE62" s="26" t="s">
        <v>191</v>
      </c>
      <c r="DF62" s="26" t="s">
        <v>191</v>
      </c>
      <c r="DG62" s="26" t="s">
        <v>191</v>
      </c>
      <c r="DH62" s="26" t="s">
        <v>191</v>
      </c>
      <c r="DI62" s="26" t="s">
        <v>191</v>
      </c>
      <c r="DJ62" s="26" t="s">
        <v>191</v>
      </c>
      <c r="DK62" s="26" t="s">
        <v>191</v>
      </c>
      <c r="DL62" s="26" t="s">
        <v>191</v>
      </c>
      <c r="DM62" s="26" t="s">
        <v>191</v>
      </c>
      <c r="DN62" s="26" t="s">
        <v>191</v>
      </c>
      <c r="DO62" s="26" t="s">
        <v>191</v>
      </c>
      <c r="DP62" s="26" t="s">
        <v>191</v>
      </c>
      <c r="DQ62" s="26" t="s">
        <v>191</v>
      </c>
      <c r="DR62" s="26" t="s">
        <v>191</v>
      </c>
      <c r="DS62" s="26" t="s">
        <v>191</v>
      </c>
      <c r="DT62" s="26" t="s">
        <v>191</v>
      </c>
      <c r="DU62" s="26" t="s">
        <v>191</v>
      </c>
      <c r="DV62" s="26" t="s">
        <v>191</v>
      </c>
      <c r="DW62" s="26" t="s">
        <v>191</v>
      </c>
      <c r="DX62" s="26" t="s">
        <v>191</v>
      </c>
      <c r="DY62" s="26" t="s">
        <v>191</v>
      </c>
      <c r="DZ62" s="26" t="s">
        <v>191</v>
      </c>
      <c r="EA62" s="26" t="s">
        <v>191</v>
      </c>
      <c r="EB62" s="26" t="s">
        <v>191</v>
      </c>
      <c r="EC62" s="26" t="s">
        <v>191</v>
      </c>
      <c r="ED62" s="26" t="s">
        <v>191</v>
      </c>
      <c r="EE62" s="26" t="s">
        <v>191</v>
      </c>
      <c r="EF62" s="26" t="s">
        <v>191</v>
      </c>
      <c r="EG62" s="26" t="s">
        <v>191</v>
      </c>
      <c r="EH62" s="26" t="s">
        <v>191</v>
      </c>
      <c r="EI62" s="26" t="s">
        <v>191</v>
      </c>
      <c r="EJ62" s="26" t="s">
        <v>191</v>
      </c>
      <c r="EK62" s="26" t="s">
        <v>191</v>
      </c>
      <c r="EL62" s="26" t="s">
        <v>191</v>
      </c>
      <c r="EM62" s="26" t="s">
        <v>191</v>
      </c>
      <c r="EN62" s="26" t="s">
        <v>191</v>
      </c>
      <c r="EO62" s="26" t="s">
        <v>191</v>
      </c>
      <c r="EP62" s="26" t="s">
        <v>191</v>
      </c>
      <c r="EQ62" s="26" t="s">
        <v>191</v>
      </c>
      <c r="ER62" s="26" t="s">
        <v>191</v>
      </c>
      <c r="ES62" s="26" t="s">
        <v>191</v>
      </c>
      <c r="ET62" s="26" t="s">
        <v>191</v>
      </c>
      <c r="EU62" s="26" t="s">
        <v>191</v>
      </c>
      <c r="EV62" s="26" t="s">
        <v>191</v>
      </c>
      <c r="EW62" s="26" t="s">
        <v>191</v>
      </c>
      <c r="EX62" s="26" t="s">
        <v>191</v>
      </c>
      <c r="EY62" s="26" t="s">
        <v>191</v>
      </c>
      <c r="EZ62" s="26" t="s">
        <v>191</v>
      </c>
      <c r="FA62" s="26" t="s">
        <v>191</v>
      </c>
      <c r="FB62" s="26" t="s">
        <v>191</v>
      </c>
      <c r="FC62" s="26" t="s">
        <v>191</v>
      </c>
      <c r="FD62" s="26" t="s">
        <v>191</v>
      </c>
      <c r="FE62" s="26" t="s">
        <v>191</v>
      </c>
      <c r="FF62" s="26" t="s">
        <v>191</v>
      </c>
      <c r="FG62" s="26" t="s">
        <v>191</v>
      </c>
      <c r="FH62" s="26" t="s">
        <v>191</v>
      </c>
      <c r="FI62" s="26" t="s">
        <v>191</v>
      </c>
      <c r="FJ62" s="26" t="s">
        <v>191</v>
      </c>
      <c r="FK62" s="26" t="s">
        <v>191</v>
      </c>
      <c r="FL62" s="26" t="s">
        <v>191</v>
      </c>
      <c r="FM62" s="26" t="s">
        <v>191</v>
      </c>
      <c r="FN62" s="26" t="s">
        <v>191</v>
      </c>
      <c r="FO62" s="26" t="s">
        <v>191</v>
      </c>
      <c r="FP62" s="26" t="s">
        <v>191</v>
      </c>
      <c r="FQ62" s="26" t="s">
        <v>191</v>
      </c>
      <c r="FR62" s="26" t="s">
        <v>191</v>
      </c>
      <c r="FS62" s="26" t="s">
        <v>191</v>
      </c>
      <c r="FT62" s="26" t="s">
        <v>191</v>
      </c>
      <c r="FU62" s="26" t="s">
        <v>191</v>
      </c>
      <c r="FV62" s="26" t="s">
        <v>191</v>
      </c>
      <c r="FW62" s="26" t="s">
        <v>191</v>
      </c>
      <c r="FX62" s="26" t="s">
        <v>191</v>
      </c>
      <c r="FY62" s="26" t="s">
        <v>191</v>
      </c>
      <c r="FZ62" s="26" t="s">
        <v>191</v>
      </c>
      <c r="GA62" s="26" t="s">
        <v>191</v>
      </c>
      <c r="GB62" s="26" t="s">
        <v>191</v>
      </c>
      <c r="GC62" s="26" t="s">
        <v>191</v>
      </c>
      <c r="GD62" s="26" t="s">
        <v>191</v>
      </c>
    </row>
    <row r="63" spans="1:186" s="41" customFormat="1">
      <c r="A63" s="453" t="s">
        <v>263</v>
      </c>
      <c r="B63" s="458"/>
      <c r="C63" s="458" t="s">
        <v>185</v>
      </c>
      <c r="D63" s="458" t="s">
        <v>76</v>
      </c>
      <c r="E63" s="458" t="s">
        <v>68</v>
      </c>
      <c r="F63" s="458" t="s">
        <v>78</v>
      </c>
      <c r="G63" s="26" t="s">
        <v>191</v>
      </c>
      <c r="H63" s="26" t="s">
        <v>191</v>
      </c>
      <c r="I63" s="26" t="s">
        <v>191</v>
      </c>
      <c r="J63" s="26" t="s">
        <v>191</v>
      </c>
      <c r="K63" s="26" t="s">
        <v>191</v>
      </c>
      <c r="L63" s="26" t="s">
        <v>191</v>
      </c>
      <c r="M63" s="26" t="s">
        <v>191</v>
      </c>
      <c r="N63" s="26" t="s">
        <v>191</v>
      </c>
      <c r="O63" s="26" t="s">
        <v>191</v>
      </c>
      <c r="P63" s="26" t="s">
        <v>191</v>
      </c>
      <c r="Q63" s="26" t="s">
        <v>191</v>
      </c>
      <c r="R63" s="26" t="s">
        <v>191</v>
      </c>
      <c r="S63" s="26" t="s">
        <v>191</v>
      </c>
      <c r="T63" s="26" t="s">
        <v>191</v>
      </c>
      <c r="U63" s="26" t="s">
        <v>191</v>
      </c>
      <c r="V63" s="26" t="s">
        <v>191</v>
      </c>
      <c r="W63" s="26" t="s">
        <v>191</v>
      </c>
      <c r="X63" s="26" t="s">
        <v>191</v>
      </c>
      <c r="Y63" s="26" t="s">
        <v>191</v>
      </c>
      <c r="Z63" s="26" t="s">
        <v>191</v>
      </c>
      <c r="AA63" s="26" t="s">
        <v>191</v>
      </c>
      <c r="AB63" s="26" t="s">
        <v>191</v>
      </c>
      <c r="AC63" s="26" t="s">
        <v>191</v>
      </c>
      <c r="AD63" s="26" t="s">
        <v>191</v>
      </c>
      <c r="AE63" s="26" t="s">
        <v>191</v>
      </c>
      <c r="AF63" s="26" t="s">
        <v>191</v>
      </c>
      <c r="AG63" s="26" t="s">
        <v>191</v>
      </c>
      <c r="AH63" s="26" t="s">
        <v>191</v>
      </c>
      <c r="AI63" s="26" t="s">
        <v>191</v>
      </c>
      <c r="AJ63" s="26" t="s">
        <v>191</v>
      </c>
      <c r="AK63" s="26" t="s">
        <v>191</v>
      </c>
      <c r="AL63" s="26" t="s">
        <v>191</v>
      </c>
      <c r="AM63" s="26" t="s">
        <v>191</v>
      </c>
      <c r="AN63" s="26" t="s">
        <v>191</v>
      </c>
      <c r="AO63" s="26" t="s">
        <v>191</v>
      </c>
      <c r="AP63" s="26" t="s">
        <v>191</v>
      </c>
      <c r="AQ63" s="26" t="s">
        <v>191</v>
      </c>
      <c r="AR63" s="26" t="s">
        <v>191</v>
      </c>
      <c r="AS63" s="26" t="s">
        <v>191</v>
      </c>
      <c r="AT63" s="26" t="s">
        <v>191</v>
      </c>
      <c r="AU63" s="26" t="s">
        <v>191</v>
      </c>
      <c r="AV63" s="26" t="s">
        <v>191</v>
      </c>
      <c r="AW63" s="26" t="s">
        <v>191</v>
      </c>
      <c r="AX63" s="26" t="s">
        <v>191</v>
      </c>
      <c r="AY63" s="26" t="s">
        <v>191</v>
      </c>
      <c r="AZ63" s="26" t="s">
        <v>191</v>
      </c>
      <c r="BA63" s="26" t="s">
        <v>191</v>
      </c>
      <c r="BB63" s="26" t="s">
        <v>191</v>
      </c>
      <c r="BC63" s="26" t="s">
        <v>191</v>
      </c>
      <c r="BD63" s="26" t="s">
        <v>191</v>
      </c>
      <c r="BE63" s="26" t="s">
        <v>191</v>
      </c>
      <c r="BF63" s="26" t="s">
        <v>191</v>
      </c>
      <c r="BG63" s="26" t="s">
        <v>191</v>
      </c>
      <c r="BH63" s="26" t="s">
        <v>191</v>
      </c>
      <c r="BI63" s="26" t="s">
        <v>191</v>
      </c>
      <c r="BJ63" s="26" t="s">
        <v>191</v>
      </c>
      <c r="BK63" s="26" t="s">
        <v>191</v>
      </c>
      <c r="BL63" s="26" t="s">
        <v>191</v>
      </c>
      <c r="BM63" s="26" t="s">
        <v>191</v>
      </c>
      <c r="BN63" s="26" t="s">
        <v>191</v>
      </c>
      <c r="BO63" s="26" t="s">
        <v>191</v>
      </c>
      <c r="BP63" s="26" t="s">
        <v>191</v>
      </c>
      <c r="BQ63" s="26" t="s">
        <v>191</v>
      </c>
      <c r="BR63" s="26" t="s">
        <v>191</v>
      </c>
      <c r="BS63" s="26" t="s">
        <v>191</v>
      </c>
      <c r="BT63" s="26" t="s">
        <v>191</v>
      </c>
      <c r="BU63" s="26" t="s">
        <v>191</v>
      </c>
      <c r="BV63" s="26" t="s">
        <v>191</v>
      </c>
      <c r="BW63" s="26" t="s">
        <v>191</v>
      </c>
      <c r="BX63" s="26" t="s">
        <v>191</v>
      </c>
      <c r="BY63" s="26" t="s">
        <v>191</v>
      </c>
      <c r="BZ63" s="26" t="s">
        <v>191</v>
      </c>
      <c r="CA63" s="26" t="s">
        <v>191</v>
      </c>
      <c r="CB63" s="26" t="s">
        <v>191</v>
      </c>
      <c r="CC63" s="26" t="s">
        <v>191</v>
      </c>
      <c r="CD63" s="26" t="s">
        <v>191</v>
      </c>
      <c r="CE63" s="26" t="s">
        <v>191</v>
      </c>
      <c r="CF63" s="26" t="s">
        <v>191</v>
      </c>
      <c r="CG63" s="26" t="s">
        <v>191</v>
      </c>
      <c r="CH63" s="26" t="s">
        <v>191</v>
      </c>
      <c r="CI63" s="26" t="s">
        <v>191</v>
      </c>
      <c r="CJ63" s="26" t="s">
        <v>191</v>
      </c>
      <c r="CK63" s="26" t="s">
        <v>191</v>
      </c>
      <c r="CL63" s="26" t="s">
        <v>191</v>
      </c>
      <c r="CM63" s="26" t="s">
        <v>191</v>
      </c>
      <c r="CN63" s="26" t="s">
        <v>191</v>
      </c>
      <c r="CO63" s="26" t="s">
        <v>191</v>
      </c>
      <c r="CP63" s="26" t="s">
        <v>191</v>
      </c>
      <c r="CQ63" s="26" t="s">
        <v>191</v>
      </c>
      <c r="CR63" s="26" t="s">
        <v>191</v>
      </c>
      <c r="CS63" s="26" t="s">
        <v>191</v>
      </c>
      <c r="CT63" s="26" t="s">
        <v>191</v>
      </c>
      <c r="CU63" s="26" t="s">
        <v>191</v>
      </c>
      <c r="CV63" s="26" t="s">
        <v>191</v>
      </c>
      <c r="CW63" s="26" t="s">
        <v>191</v>
      </c>
      <c r="CX63" s="26" t="s">
        <v>191</v>
      </c>
      <c r="CY63" s="26" t="s">
        <v>191</v>
      </c>
      <c r="CZ63" s="26" t="s">
        <v>191</v>
      </c>
      <c r="DA63" s="26" t="s">
        <v>191</v>
      </c>
      <c r="DB63" s="26" t="s">
        <v>191</v>
      </c>
      <c r="DC63" s="26" t="s">
        <v>191</v>
      </c>
      <c r="DD63" s="26" t="s">
        <v>191</v>
      </c>
      <c r="DE63" s="26" t="s">
        <v>191</v>
      </c>
      <c r="DF63" s="26" t="s">
        <v>191</v>
      </c>
      <c r="DG63" s="26" t="s">
        <v>191</v>
      </c>
      <c r="DH63" s="26" t="s">
        <v>191</v>
      </c>
      <c r="DI63" s="26" t="s">
        <v>191</v>
      </c>
      <c r="DJ63" s="26" t="s">
        <v>191</v>
      </c>
      <c r="DK63" s="26" t="s">
        <v>191</v>
      </c>
      <c r="DL63" s="26" t="s">
        <v>191</v>
      </c>
      <c r="DM63" s="26" t="s">
        <v>191</v>
      </c>
      <c r="DN63" s="26" t="s">
        <v>191</v>
      </c>
      <c r="DO63" s="26" t="s">
        <v>191</v>
      </c>
      <c r="DP63" s="26" t="s">
        <v>191</v>
      </c>
      <c r="DQ63" s="26" t="s">
        <v>191</v>
      </c>
      <c r="DR63" s="26" t="s">
        <v>191</v>
      </c>
      <c r="DS63" s="26" t="s">
        <v>191</v>
      </c>
      <c r="DT63" s="26" t="s">
        <v>191</v>
      </c>
      <c r="DU63" s="26" t="s">
        <v>191</v>
      </c>
      <c r="DV63" s="26" t="s">
        <v>191</v>
      </c>
      <c r="DW63" s="26" t="s">
        <v>191</v>
      </c>
      <c r="DX63" s="26" t="s">
        <v>191</v>
      </c>
      <c r="DY63" s="26" t="s">
        <v>191</v>
      </c>
      <c r="DZ63" s="26" t="s">
        <v>191</v>
      </c>
      <c r="EA63" s="26" t="s">
        <v>191</v>
      </c>
      <c r="EB63" s="26" t="s">
        <v>191</v>
      </c>
      <c r="EC63" s="26" t="s">
        <v>191</v>
      </c>
      <c r="ED63" s="26" t="s">
        <v>191</v>
      </c>
      <c r="EE63" s="26" t="s">
        <v>191</v>
      </c>
      <c r="EF63" s="26" t="s">
        <v>191</v>
      </c>
      <c r="EG63" s="26" t="s">
        <v>191</v>
      </c>
      <c r="EH63" s="26" t="s">
        <v>191</v>
      </c>
      <c r="EI63" s="26" t="s">
        <v>191</v>
      </c>
      <c r="EJ63" s="26" t="s">
        <v>191</v>
      </c>
      <c r="EK63" s="26" t="s">
        <v>191</v>
      </c>
      <c r="EL63" s="26" t="s">
        <v>191</v>
      </c>
      <c r="EM63" s="26" t="s">
        <v>191</v>
      </c>
      <c r="EN63" s="26" t="s">
        <v>191</v>
      </c>
      <c r="EO63" s="26" t="s">
        <v>191</v>
      </c>
      <c r="EP63" s="26" t="s">
        <v>191</v>
      </c>
      <c r="EQ63" s="26" t="s">
        <v>191</v>
      </c>
      <c r="ER63" s="26" t="s">
        <v>191</v>
      </c>
      <c r="ES63" s="26" t="s">
        <v>191</v>
      </c>
      <c r="ET63" s="26" t="s">
        <v>191</v>
      </c>
      <c r="EU63" s="26" t="s">
        <v>191</v>
      </c>
      <c r="EV63" s="26" t="s">
        <v>191</v>
      </c>
      <c r="EW63" s="26" t="s">
        <v>191</v>
      </c>
      <c r="EX63" s="26" t="s">
        <v>191</v>
      </c>
      <c r="EY63" s="26" t="s">
        <v>191</v>
      </c>
      <c r="EZ63" s="26" t="s">
        <v>191</v>
      </c>
      <c r="FA63" s="26" t="s">
        <v>191</v>
      </c>
      <c r="FB63" s="26" t="s">
        <v>191</v>
      </c>
      <c r="FC63" s="26" t="s">
        <v>191</v>
      </c>
      <c r="FD63" s="26" t="s">
        <v>191</v>
      </c>
      <c r="FE63" s="26" t="s">
        <v>191</v>
      </c>
      <c r="FF63" s="26" t="s">
        <v>191</v>
      </c>
      <c r="FG63" s="26" t="s">
        <v>191</v>
      </c>
      <c r="FH63" s="26" t="s">
        <v>191</v>
      </c>
      <c r="FI63" s="26" t="s">
        <v>191</v>
      </c>
      <c r="FJ63" s="26" t="s">
        <v>191</v>
      </c>
      <c r="FK63" s="26" t="s">
        <v>191</v>
      </c>
      <c r="FL63" s="26" t="s">
        <v>191</v>
      </c>
      <c r="FM63" s="26" t="s">
        <v>191</v>
      </c>
      <c r="FN63" s="26" t="s">
        <v>191</v>
      </c>
      <c r="FO63" s="26" t="s">
        <v>191</v>
      </c>
      <c r="FP63" s="26" t="s">
        <v>191</v>
      </c>
      <c r="FQ63" s="26" t="s">
        <v>191</v>
      </c>
      <c r="FR63" s="26" t="s">
        <v>191</v>
      </c>
      <c r="FS63" s="26" t="s">
        <v>191</v>
      </c>
      <c r="FT63" s="26" t="s">
        <v>191</v>
      </c>
      <c r="FU63" s="26" t="s">
        <v>191</v>
      </c>
      <c r="FV63" s="26" t="s">
        <v>191</v>
      </c>
      <c r="FW63" s="26" t="s">
        <v>191</v>
      </c>
      <c r="FX63" s="26" t="s">
        <v>191</v>
      </c>
      <c r="FY63" s="26" t="s">
        <v>191</v>
      </c>
      <c r="FZ63" s="26" t="s">
        <v>191</v>
      </c>
      <c r="GA63" s="26" t="s">
        <v>191</v>
      </c>
      <c r="GB63" s="26" t="s">
        <v>191</v>
      </c>
      <c r="GC63" s="26" t="s">
        <v>191</v>
      </c>
      <c r="GD63" s="26" t="s">
        <v>191</v>
      </c>
    </row>
    <row r="64" spans="1:186" s="41" customFormat="1">
      <c r="A64" s="453" t="s">
        <v>263</v>
      </c>
      <c r="B64" s="458"/>
      <c r="C64" s="458" t="s">
        <v>185</v>
      </c>
      <c r="D64" s="458" t="s">
        <v>76</v>
      </c>
      <c r="E64" s="458" t="s">
        <v>68</v>
      </c>
      <c r="F64" s="458" t="s">
        <v>79</v>
      </c>
      <c r="G64" s="26">
        <v>27.49</v>
      </c>
      <c r="H64" s="26">
        <v>27.86</v>
      </c>
      <c r="I64" s="26">
        <v>25.9</v>
      </c>
      <c r="J64" s="26">
        <v>24.15</v>
      </c>
      <c r="K64" s="26">
        <v>22.82</v>
      </c>
      <c r="L64" s="26">
        <v>23.02</v>
      </c>
      <c r="M64" s="26">
        <v>25.02</v>
      </c>
      <c r="N64" s="26">
        <v>24.53</v>
      </c>
      <c r="O64" s="26">
        <v>22.21</v>
      </c>
      <c r="P64" s="26">
        <v>23.09</v>
      </c>
      <c r="Q64" s="26">
        <v>23.33</v>
      </c>
      <c r="R64" s="26">
        <v>24.14</v>
      </c>
      <c r="S64" s="26">
        <v>27.52</v>
      </c>
      <c r="T64" s="26">
        <v>27.89</v>
      </c>
      <c r="U64" s="26">
        <v>24.56</v>
      </c>
      <c r="V64" s="26">
        <v>23.98</v>
      </c>
      <c r="W64" s="26">
        <v>22.85</v>
      </c>
      <c r="X64" s="26">
        <v>23.9</v>
      </c>
      <c r="Y64" s="26">
        <v>25.45</v>
      </c>
      <c r="Z64" s="26">
        <v>24.96</v>
      </c>
      <c r="AA64" s="26">
        <v>22.27</v>
      </c>
      <c r="AB64" s="26">
        <v>23.29</v>
      </c>
      <c r="AC64" s="26">
        <v>24.05</v>
      </c>
      <c r="AD64" s="26">
        <v>23.91</v>
      </c>
      <c r="AE64" s="26">
        <v>28.43</v>
      </c>
      <c r="AF64" s="26">
        <v>28.81</v>
      </c>
      <c r="AG64" s="26">
        <v>25.59</v>
      </c>
      <c r="AH64" s="26">
        <v>24.99</v>
      </c>
      <c r="AI64" s="26">
        <v>24.19</v>
      </c>
      <c r="AJ64" s="26">
        <v>25.3</v>
      </c>
      <c r="AK64" s="26">
        <v>26.77</v>
      </c>
      <c r="AL64" s="26">
        <v>26.25</v>
      </c>
      <c r="AM64" s="26">
        <v>23.47</v>
      </c>
      <c r="AN64" s="26">
        <v>24.47</v>
      </c>
      <c r="AO64" s="26">
        <v>25.27</v>
      </c>
      <c r="AP64" s="26">
        <v>25.13</v>
      </c>
      <c r="AQ64" s="26">
        <v>30.63</v>
      </c>
      <c r="AR64" s="26">
        <v>31.04</v>
      </c>
      <c r="AS64" s="26">
        <v>27.3</v>
      </c>
      <c r="AT64" s="26">
        <v>26.66</v>
      </c>
      <c r="AU64" s="26">
        <v>25.73</v>
      </c>
      <c r="AV64" s="26">
        <v>26.64</v>
      </c>
      <c r="AW64" s="26">
        <v>28.92</v>
      </c>
      <c r="AX64" s="26">
        <v>28.36</v>
      </c>
      <c r="AY64" s="26">
        <v>25.63</v>
      </c>
      <c r="AZ64" s="26">
        <v>26.46</v>
      </c>
      <c r="BA64" s="26">
        <v>27.32</v>
      </c>
      <c r="BB64" s="26">
        <v>27.17</v>
      </c>
      <c r="BC64" s="26">
        <v>32.200000000000003</v>
      </c>
      <c r="BD64" s="26">
        <v>32.630000000000003</v>
      </c>
      <c r="BE64" s="26">
        <v>29.01</v>
      </c>
      <c r="BF64" s="26">
        <v>28.33</v>
      </c>
      <c r="BG64" s="26">
        <v>26.54</v>
      </c>
      <c r="BH64" s="26">
        <v>27.36</v>
      </c>
      <c r="BI64" s="26">
        <v>29.26</v>
      </c>
      <c r="BJ64" s="26">
        <v>28.69</v>
      </c>
      <c r="BK64" s="26">
        <v>26.4</v>
      </c>
      <c r="BL64" s="26">
        <v>27.53</v>
      </c>
      <c r="BM64" s="26">
        <v>28.43</v>
      </c>
      <c r="BN64" s="26">
        <v>28.27</v>
      </c>
      <c r="BO64" s="26">
        <v>33.520000000000003</v>
      </c>
      <c r="BP64" s="26">
        <v>34.26</v>
      </c>
      <c r="BQ64" s="26">
        <v>31.06</v>
      </c>
      <c r="BR64" s="26">
        <v>30.75</v>
      </c>
      <c r="BS64" s="26">
        <v>29.63</v>
      </c>
      <c r="BT64" s="26">
        <v>31.02</v>
      </c>
      <c r="BU64" s="26">
        <v>34.5</v>
      </c>
      <c r="BV64" s="26">
        <v>34.44</v>
      </c>
      <c r="BW64" s="26">
        <v>32.130000000000003</v>
      </c>
      <c r="BX64" s="26">
        <v>32.119999999999997</v>
      </c>
      <c r="BY64" s="26">
        <v>33.950000000000003</v>
      </c>
      <c r="BZ64" s="26">
        <v>34.51</v>
      </c>
      <c r="CA64" s="26">
        <v>38.18</v>
      </c>
      <c r="CB64" s="26">
        <v>39.229999999999997</v>
      </c>
      <c r="CC64" s="26">
        <v>36.97</v>
      </c>
      <c r="CD64" s="26">
        <v>36.32</v>
      </c>
      <c r="CE64" s="26">
        <v>34.75</v>
      </c>
      <c r="CF64" s="26">
        <v>36.56</v>
      </c>
      <c r="CG64" s="26">
        <v>43.84</v>
      </c>
      <c r="CH64" s="26">
        <v>43.54</v>
      </c>
      <c r="CI64" s="26">
        <v>38.72</v>
      </c>
      <c r="CJ64" s="26">
        <v>38.29</v>
      </c>
      <c r="CK64" s="26">
        <v>41.08</v>
      </c>
      <c r="CL64" s="26">
        <v>41.53</v>
      </c>
      <c r="CM64" s="26">
        <v>43.45</v>
      </c>
      <c r="CN64" s="26">
        <v>44.12</v>
      </c>
      <c r="CO64" s="26">
        <v>42.27</v>
      </c>
      <c r="CP64" s="26">
        <v>41.05</v>
      </c>
      <c r="CQ64" s="26">
        <v>39.83</v>
      </c>
      <c r="CR64" s="26">
        <v>41.93</v>
      </c>
      <c r="CS64" s="26">
        <v>50.18</v>
      </c>
      <c r="CT64" s="26">
        <v>48.78</v>
      </c>
      <c r="CU64" s="26">
        <v>42.13</v>
      </c>
      <c r="CV64" s="26">
        <v>41.49</v>
      </c>
      <c r="CW64" s="26">
        <v>43.12</v>
      </c>
      <c r="CX64" s="26">
        <v>43.32</v>
      </c>
      <c r="CY64" s="26">
        <v>46.06</v>
      </c>
      <c r="CZ64" s="26">
        <v>46.09</v>
      </c>
      <c r="DA64" s="26">
        <v>44.07</v>
      </c>
      <c r="DB64" s="26">
        <v>43.58</v>
      </c>
      <c r="DC64" s="26">
        <v>41.56</v>
      </c>
      <c r="DD64" s="26">
        <v>43.93</v>
      </c>
      <c r="DE64" s="26">
        <v>52.68</v>
      </c>
      <c r="DF64" s="26">
        <v>50.21</v>
      </c>
      <c r="DG64" s="26">
        <v>42.96</v>
      </c>
      <c r="DH64" s="26">
        <v>42.85</v>
      </c>
      <c r="DI64" s="26">
        <v>45.08</v>
      </c>
      <c r="DJ64" s="26">
        <v>44.79</v>
      </c>
      <c r="DK64" s="26">
        <v>47.21</v>
      </c>
      <c r="DL64" s="26">
        <v>47.09</v>
      </c>
      <c r="DM64" s="26">
        <v>45.34</v>
      </c>
      <c r="DN64" s="26">
        <v>44.56</v>
      </c>
      <c r="DO64" s="26">
        <v>42.42</v>
      </c>
      <c r="DP64" s="26">
        <v>44.94</v>
      </c>
      <c r="DQ64" s="26">
        <v>53.47</v>
      </c>
      <c r="DR64" s="26">
        <v>49.8</v>
      </c>
      <c r="DS64" s="26">
        <v>44.13</v>
      </c>
      <c r="DT64" s="26">
        <v>44.6</v>
      </c>
      <c r="DU64" s="26">
        <v>46.61</v>
      </c>
      <c r="DV64" s="26">
        <v>46.64</v>
      </c>
      <c r="DW64" s="26">
        <v>48.55</v>
      </c>
      <c r="DX64" s="26">
        <v>48.04</v>
      </c>
      <c r="DY64" s="26">
        <v>46.68</v>
      </c>
      <c r="DZ64" s="26">
        <v>46.32</v>
      </c>
      <c r="EA64" s="26">
        <v>44.05</v>
      </c>
      <c r="EB64" s="26">
        <v>45.51</v>
      </c>
      <c r="EC64" s="26">
        <v>53.31</v>
      </c>
      <c r="ED64" s="26">
        <v>50.05</v>
      </c>
      <c r="EE64" s="26">
        <v>45.72</v>
      </c>
      <c r="EF64" s="26">
        <v>44.89</v>
      </c>
      <c r="EG64" s="26">
        <v>46.9</v>
      </c>
      <c r="EH64" s="26">
        <v>47.31</v>
      </c>
      <c r="EI64" s="26">
        <v>48.89</v>
      </c>
      <c r="EJ64" s="26">
        <v>49.03</v>
      </c>
      <c r="EK64" s="26">
        <v>47.89</v>
      </c>
      <c r="EL64" s="26">
        <v>47.08</v>
      </c>
      <c r="EM64" s="26">
        <v>45.36</v>
      </c>
      <c r="EN64" s="26">
        <v>45.69</v>
      </c>
      <c r="EO64" s="26">
        <v>54.03</v>
      </c>
      <c r="EP64" s="26">
        <v>53.06</v>
      </c>
      <c r="EQ64" s="26">
        <v>47.24</v>
      </c>
      <c r="ER64" s="26">
        <v>46.43</v>
      </c>
      <c r="ES64" s="26">
        <v>48.13</v>
      </c>
      <c r="ET64" s="26">
        <v>48.74</v>
      </c>
      <c r="EU64" s="26">
        <v>51.22</v>
      </c>
      <c r="EV64" s="26">
        <v>51.05</v>
      </c>
      <c r="EW64" s="26">
        <v>49.59</v>
      </c>
      <c r="EX64" s="26">
        <v>48.82</v>
      </c>
      <c r="EY64" s="26">
        <v>47.74</v>
      </c>
      <c r="EZ64" s="26">
        <v>47.9</v>
      </c>
      <c r="FA64" s="26">
        <v>56</v>
      </c>
      <c r="FB64" s="26">
        <v>54.76</v>
      </c>
      <c r="FC64" s="26">
        <v>48.82</v>
      </c>
      <c r="FD64" s="26">
        <v>48.88</v>
      </c>
      <c r="FE64" s="26">
        <v>50.46</v>
      </c>
      <c r="FF64" s="26">
        <v>50.77</v>
      </c>
      <c r="FG64" s="26">
        <v>54.57</v>
      </c>
      <c r="FH64" s="26">
        <v>54.58</v>
      </c>
      <c r="FI64" s="26">
        <v>53.71</v>
      </c>
      <c r="FJ64" s="26">
        <v>52.8</v>
      </c>
      <c r="FK64" s="26">
        <v>51.6</v>
      </c>
      <c r="FL64" s="26">
        <v>51.91</v>
      </c>
      <c r="FM64" s="26">
        <v>59.58</v>
      </c>
      <c r="FN64" s="26">
        <v>58.6</v>
      </c>
      <c r="FO64" s="26">
        <v>53.05</v>
      </c>
      <c r="FP64" s="26">
        <v>53.54</v>
      </c>
      <c r="FQ64" s="26">
        <v>54.45</v>
      </c>
      <c r="FR64" s="26">
        <v>54.64</v>
      </c>
      <c r="FS64" s="26">
        <v>57.87</v>
      </c>
      <c r="FT64" s="26">
        <v>57.75</v>
      </c>
      <c r="FU64" s="26">
        <v>56.99</v>
      </c>
      <c r="FV64" s="26">
        <v>55.38</v>
      </c>
      <c r="FW64" s="26">
        <v>54.41</v>
      </c>
      <c r="FX64" s="26">
        <v>54.89</v>
      </c>
      <c r="FY64" s="26">
        <v>62.57</v>
      </c>
      <c r="FZ64" s="26">
        <v>60.63</v>
      </c>
      <c r="GA64" s="26">
        <v>55.47</v>
      </c>
      <c r="GB64" s="26">
        <v>56.32</v>
      </c>
      <c r="GC64" s="26">
        <v>57.6</v>
      </c>
      <c r="GD64" s="26">
        <v>57.67</v>
      </c>
    </row>
    <row r="65" spans="1:342" s="41" customFormat="1">
      <c r="A65" s="60"/>
      <c r="B65" s="458"/>
      <c r="C65" s="458"/>
      <c r="D65" s="458"/>
      <c r="E65" s="458"/>
      <c r="F65" s="458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6"/>
      <c r="BU65" s="26"/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6"/>
      <c r="CQ65" s="26"/>
      <c r="CR65" s="26"/>
      <c r="CS65" s="26"/>
      <c r="CT65" s="26"/>
      <c r="CU65" s="26"/>
      <c r="CV65" s="26"/>
      <c r="CW65" s="26"/>
      <c r="CX65" s="26"/>
      <c r="CY65" s="26"/>
      <c r="CZ65" s="26"/>
      <c r="DA65" s="26"/>
      <c r="DB65" s="26"/>
      <c r="DC65" s="26"/>
      <c r="DD65" s="26"/>
      <c r="DE65" s="26"/>
      <c r="DF65" s="26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</row>
    <row r="66" spans="1:342" s="41" customFormat="1">
      <c r="A66" s="60"/>
      <c r="B66" s="458"/>
      <c r="C66" s="458" t="s">
        <v>172</v>
      </c>
      <c r="D66" s="458" t="s">
        <v>76</v>
      </c>
      <c r="E66" s="458" t="s">
        <v>68</v>
      </c>
      <c r="F66" s="458" t="s">
        <v>77</v>
      </c>
      <c r="G66" s="26" t="s">
        <v>191</v>
      </c>
      <c r="H66" s="26" t="s">
        <v>191</v>
      </c>
      <c r="I66" s="26" t="s">
        <v>191</v>
      </c>
      <c r="J66" s="26" t="s">
        <v>191</v>
      </c>
      <c r="K66" s="26" t="s">
        <v>191</v>
      </c>
      <c r="L66" s="26" t="s">
        <v>191</v>
      </c>
      <c r="M66" s="26" t="s">
        <v>191</v>
      </c>
      <c r="N66" s="26" t="s">
        <v>191</v>
      </c>
      <c r="O66" s="26" t="s">
        <v>191</v>
      </c>
      <c r="P66" s="26" t="s">
        <v>191</v>
      </c>
      <c r="Q66" s="26" t="s">
        <v>191</v>
      </c>
      <c r="R66" s="26" t="s">
        <v>191</v>
      </c>
      <c r="S66" s="26" t="s">
        <v>191</v>
      </c>
      <c r="T66" s="26" t="s">
        <v>191</v>
      </c>
      <c r="U66" s="26" t="s">
        <v>191</v>
      </c>
      <c r="V66" s="26" t="s">
        <v>191</v>
      </c>
      <c r="W66" s="26" t="s">
        <v>191</v>
      </c>
      <c r="X66" s="26" t="s">
        <v>191</v>
      </c>
      <c r="Y66" s="26" t="s">
        <v>191</v>
      </c>
      <c r="Z66" s="26" t="s">
        <v>191</v>
      </c>
      <c r="AA66" s="26" t="s">
        <v>191</v>
      </c>
      <c r="AB66" s="26" t="s">
        <v>191</v>
      </c>
      <c r="AC66" s="26" t="s">
        <v>191</v>
      </c>
      <c r="AD66" s="26" t="s">
        <v>191</v>
      </c>
      <c r="AE66" s="26" t="s">
        <v>191</v>
      </c>
      <c r="AF66" s="26" t="s">
        <v>191</v>
      </c>
      <c r="AG66" s="26" t="s">
        <v>191</v>
      </c>
      <c r="AH66" s="26" t="s">
        <v>191</v>
      </c>
      <c r="AI66" s="26" t="s">
        <v>191</v>
      </c>
      <c r="AJ66" s="26" t="s">
        <v>191</v>
      </c>
      <c r="AK66" s="26" t="s">
        <v>191</v>
      </c>
      <c r="AL66" s="26" t="s">
        <v>191</v>
      </c>
      <c r="AM66" s="26" t="s">
        <v>191</v>
      </c>
      <c r="AN66" s="26" t="s">
        <v>191</v>
      </c>
      <c r="AO66" s="26" t="s">
        <v>191</v>
      </c>
      <c r="AP66" s="26" t="s">
        <v>191</v>
      </c>
      <c r="AQ66" s="26" t="s">
        <v>191</v>
      </c>
      <c r="AR66" s="26" t="s">
        <v>191</v>
      </c>
      <c r="AS66" s="26" t="s">
        <v>191</v>
      </c>
      <c r="AT66" s="26" t="s">
        <v>191</v>
      </c>
      <c r="AU66" s="26" t="s">
        <v>191</v>
      </c>
      <c r="AV66" s="26" t="s">
        <v>191</v>
      </c>
      <c r="AW66" s="26" t="s">
        <v>191</v>
      </c>
      <c r="AX66" s="26" t="s">
        <v>191</v>
      </c>
      <c r="AY66" s="26" t="s">
        <v>191</v>
      </c>
      <c r="AZ66" s="26" t="s">
        <v>191</v>
      </c>
      <c r="BA66" s="26" t="s">
        <v>191</v>
      </c>
      <c r="BB66" s="26" t="s">
        <v>191</v>
      </c>
      <c r="BC66" s="26" t="s">
        <v>191</v>
      </c>
      <c r="BD66" s="26" t="s">
        <v>191</v>
      </c>
      <c r="BE66" s="26" t="s">
        <v>191</v>
      </c>
      <c r="BF66" s="26" t="s">
        <v>191</v>
      </c>
      <c r="BG66" s="26" t="s">
        <v>191</v>
      </c>
      <c r="BH66" s="26" t="s">
        <v>191</v>
      </c>
      <c r="BI66" s="26" t="s">
        <v>191</v>
      </c>
      <c r="BJ66" s="26" t="s">
        <v>191</v>
      </c>
      <c r="BK66" s="26" t="s">
        <v>191</v>
      </c>
      <c r="BL66" s="26" t="s">
        <v>191</v>
      </c>
      <c r="BM66" s="26" t="s">
        <v>191</v>
      </c>
      <c r="BN66" s="26" t="s">
        <v>191</v>
      </c>
      <c r="BO66" s="26" t="s">
        <v>191</v>
      </c>
      <c r="BP66" s="26" t="s">
        <v>191</v>
      </c>
      <c r="BQ66" s="26" t="s">
        <v>191</v>
      </c>
      <c r="BR66" s="26" t="s">
        <v>191</v>
      </c>
      <c r="BS66" s="26" t="s">
        <v>191</v>
      </c>
      <c r="BT66" s="26" t="s">
        <v>191</v>
      </c>
      <c r="BU66" s="26" t="s">
        <v>191</v>
      </c>
      <c r="BV66" s="26" t="s">
        <v>191</v>
      </c>
      <c r="BW66" s="26" t="s">
        <v>191</v>
      </c>
      <c r="BX66" s="26" t="s">
        <v>191</v>
      </c>
      <c r="BY66" s="26" t="s">
        <v>191</v>
      </c>
      <c r="BZ66" s="26" t="s">
        <v>191</v>
      </c>
      <c r="CA66" s="26" t="s">
        <v>191</v>
      </c>
      <c r="CB66" s="26" t="s">
        <v>191</v>
      </c>
      <c r="CC66" s="26" t="s">
        <v>191</v>
      </c>
      <c r="CD66" s="26" t="s">
        <v>191</v>
      </c>
      <c r="CE66" s="26" t="s">
        <v>191</v>
      </c>
      <c r="CF66" s="26" t="s">
        <v>191</v>
      </c>
      <c r="CG66" s="26" t="s">
        <v>191</v>
      </c>
      <c r="CH66" s="26" t="s">
        <v>191</v>
      </c>
      <c r="CI66" s="26" t="s">
        <v>191</v>
      </c>
      <c r="CJ66" s="26" t="s">
        <v>191</v>
      </c>
      <c r="CK66" s="26" t="s">
        <v>191</v>
      </c>
      <c r="CL66" s="26" t="s">
        <v>191</v>
      </c>
      <c r="CM66" s="26" t="s">
        <v>191</v>
      </c>
      <c r="CN66" s="26" t="s">
        <v>191</v>
      </c>
      <c r="CO66" s="26" t="s">
        <v>191</v>
      </c>
      <c r="CP66" s="26" t="s">
        <v>191</v>
      </c>
      <c r="CQ66" s="26" t="s">
        <v>191</v>
      </c>
      <c r="CR66" s="26" t="s">
        <v>191</v>
      </c>
      <c r="CS66" s="26" t="s">
        <v>191</v>
      </c>
      <c r="CT66" s="26" t="s">
        <v>191</v>
      </c>
      <c r="CU66" s="26" t="s">
        <v>191</v>
      </c>
      <c r="CV66" s="26" t="s">
        <v>191</v>
      </c>
      <c r="CW66" s="26" t="s">
        <v>191</v>
      </c>
      <c r="CX66" s="26" t="s">
        <v>191</v>
      </c>
      <c r="CY66" s="26" t="s">
        <v>191</v>
      </c>
      <c r="CZ66" s="26" t="s">
        <v>191</v>
      </c>
      <c r="DA66" s="26" t="s">
        <v>191</v>
      </c>
      <c r="DB66" s="26" t="s">
        <v>191</v>
      </c>
      <c r="DC66" s="26" t="s">
        <v>191</v>
      </c>
      <c r="DD66" s="26" t="s">
        <v>191</v>
      </c>
      <c r="DE66" s="26" t="s">
        <v>191</v>
      </c>
      <c r="DF66" s="26" t="s">
        <v>191</v>
      </c>
      <c r="DG66" s="26" t="s">
        <v>191</v>
      </c>
      <c r="DH66" s="26" t="s">
        <v>191</v>
      </c>
      <c r="DI66" s="26" t="s">
        <v>191</v>
      </c>
      <c r="DJ66" s="26" t="s">
        <v>191</v>
      </c>
      <c r="DK66" s="26" t="s">
        <v>191</v>
      </c>
      <c r="DL66" s="26" t="s">
        <v>191</v>
      </c>
      <c r="DM66" s="26" t="s">
        <v>191</v>
      </c>
      <c r="DN66" s="26" t="s">
        <v>191</v>
      </c>
      <c r="DO66" s="26" t="s">
        <v>191</v>
      </c>
      <c r="DP66" s="26" t="s">
        <v>191</v>
      </c>
      <c r="DQ66" s="26" t="s">
        <v>191</v>
      </c>
      <c r="DR66" s="26" t="s">
        <v>191</v>
      </c>
      <c r="DS66" s="26" t="s">
        <v>191</v>
      </c>
      <c r="DT66" s="26" t="s">
        <v>191</v>
      </c>
      <c r="DU66" s="26" t="s">
        <v>191</v>
      </c>
      <c r="DV66" s="26" t="s">
        <v>191</v>
      </c>
      <c r="DW66" s="26" t="s">
        <v>191</v>
      </c>
      <c r="DX66" s="26" t="s">
        <v>191</v>
      </c>
      <c r="DY66" s="26" t="s">
        <v>191</v>
      </c>
      <c r="DZ66" s="26" t="s">
        <v>191</v>
      </c>
      <c r="EA66" s="26" t="s">
        <v>191</v>
      </c>
      <c r="EB66" s="26" t="s">
        <v>191</v>
      </c>
      <c r="EC66" s="26" t="s">
        <v>191</v>
      </c>
      <c r="ED66" s="26" t="s">
        <v>191</v>
      </c>
      <c r="EE66" s="26" t="s">
        <v>191</v>
      </c>
      <c r="EF66" s="26" t="s">
        <v>191</v>
      </c>
      <c r="EG66" s="26" t="s">
        <v>191</v>
      </c>
      <c r="EH66" s="26" t="s">
        <v>191</v>
      </c>
      <c r="EI66" s="26" t="s">
        <v>191</v>
      </c>
      <c r="EJ66" s="26" t="s">
        <v>191</v>
      </c>
      <c r="EK66" s="26" t="s">
        <v>191</v>
      </c>
      <c r="EL66" s="26" t="s">
        <v>191</v>
      </c>
      <c r="EM66" s="26" t="s">
        <v>191</v>
      </c>
      <c r="EN66" s="26" t="s">
        <v>191</v>
      </c>
      <c r="EO66" s="26" t="s">
        <v>191</v>
      </c>
      <c r="EP66" s="26" t="s">
        <v>191</v>
      </c>
      <c r="EQ66" s="26" t="s">
        <v>191</v>
      </c>
      <c r="ER66" s="26" t="s">
        <v>191</v>
      </c>
      <c r="ES66" s="26" t="s">
        <v>191</v>
      </c>
      <c r="ET66" s="26" t="s">
        <v>191</v>
      </c>
      <c r="EU66" s="26" t="s">
        <v>191</v>
      </c>
      <c r="EV66" s="26" t="s">
        <v>191</v>
      </c>
      <c r="EW66" s="26" t="s">
        <v>191</v>
      </c>
      <c r="EX66" s="26" t="s">
        <v>191</v>
      </c>
      <c r="EY66" s="26" t="s">
        <v>191</v>
      </c>
      <c r="EZ66" s="26" t="s">
        <v>191</v>
      </c>
      <c r="FA66" s="26" t="s">
        <v>191</v>
      </c>
      <c r="FB66" s="26" t="s">
        <v>191</v>
      </c>
      <c r="FC66" s="26" t="s">
        <v>191</v>
      </c>
      <c r="FD66" s="26" t="s">
        <v>191</v>
      </c>
      <c r="FE66" s="26" t="s">
        <v>191</v>
      </c>
      <c r="FF66" s="26" t="s">
        <v>191</v>
      </c>
      <c r="FG66" s="26" t="s">
        <v>191</v>
      </c>
      <c r="FH66" s="26" t="s">
        <v>191</v>
      </c>
      <c r="FI66" s="26" t="s">
        <v>191</v>
      </c>
      <c r="FJ66" s="26" t="s">
        <v>191</v>
      </c>
      <c r="FK66" s="26" t="s">
        <v>191</v>
      </c>
      <c r="FL66" s="26" t="s">
        <v>191</v>
      </c>
      <c r="FM66" s="26" t="s">
        <v>191</v>
      </c>
      <c r="FN66" s="26" t="s">
        <v>191</v>
      </c>
      <c r="FO66" s="26" t="s">
        <v>191</v>
      </c>
      <c r="FP66" s="26" t="s">
        <v>191</v>
      </c>
      <c r="FQ66" s="26" t="s">
        <v>191</v>
      </c>
      <c r="FR66" s="26" t="s">
        <v>191</v>
      </c>
      <c r="FS66" s="26" t="s">
        <v>191</v>
      </c>
      <c r="FT66" s="26" t="s">
        <v>191</v>
      </c>
      <c r="FU66" s="26" t="s">
        <v>191</v>
      </c>
      <c r="FV66" s="26" t="s">
        <v>191</v>
      </c>
      <c r="FW66" s="26" t="s">
        <v>191</v>
      </c>
      <c r="FX66" s="26" t="s">
        <v>191</v>
      </c>
      <c r="FY66" s="26" t="s">
        <v>191</v>
      </c>
      <c r="FZ66" s="26" t="s">
        <v>191</v>
      </c>
      <c r="GA66" s="26" t="s">
        <v>191</v>
      </c>
      <c r="GB66" s="26" t="s">
        <v>191</v>
      </c>
      <c r="GC66" s="26" t="s">
        <v>191</v>
      </c>
      <c r="GD66" s="26" t="s">
        <v>191</v>
      </c>
    </row>
    <row r="67" spans="1:342" s="41" customFormat="1">
      <c r="A67" s="60"/>
      <c r="B67" s="458"/>
      <c r="C67" s="458" t="s">
        <v>172</v>
      </c>
      <c r="D67" s="458" t="s">
        <v>76</v>
      </c>
      <c r="E67" s="458" t="s">
        <v>68</v>
      </c>
      <c r="F67" s="458" t="s">
        <v>78</v>
      </c>
      <c r="G67" s="26" t="s">
        <v>191</v>
      </c>
      <c r="H67" s="26" t="s">
        <v>191</v>
      </c>
      <c r="I67" s="26" t="s">
        <v>191</v>
      </c>
      <c r="J67" s="26" t="s">
        <v>191</v>
      </c>
      <c r="K67" s="26" t="s">
        <v>191</v>
      </c>
      <c r="L67" s="26" t="s">
        <v>191</v>
      </c>
      <c r="M67" s="26" t="s">
        <v>191</v>
      </c>
      <c r="N67" s="26" t="s">
        <v>191</v>
      </c>
      <c r="O67" s="26" t="s">
        <v>191</v>
      </c>
      <c r="P67" s="26" t="s">
        <v>191</v>
      </c>
      <c r="Q67" s="26" t="s">
        <v>191</v>
      </c>
      <c r="R67" s="26" t="s">
        <v>191</v>
      </c>
      <c r="S67" s="26" t="s">
        <v>191</v>
      </c>
      <c r="T67" s="26" t="s">
        <v>191</v>
      </c>
      <c r="U67" s="26" t="s">
        <v>191</v>
      </c>
      <c r="V67" s="26" t="s">
        <v>191</v>
      </c>
      <c r="W67" s="26" t="s">
        <v>191</v>
      </c>
      <c r="X67" s="26" t="s">
        <v>191</v>
      </c>
      <c r="Y67" s="26" t="s">
        <v>191</v>
      </c>
      <c r="Z67" s="26" t="s">
        <v>191</v>
      </c>
      <c r="AA67" s="26" t="s">
        <v>191</v>
      </c>
      <c r="AB67" s="26" t="s">
        <v>191</v>
      </c>
      <c r="AC67" s="26" t="s">
        <v>191</v>
      </c>
      <c r="AD67" s="26" t="s">
        <v>191</v>
      </c>
      <c r="AE67" s="26" t="s">
        <v>191</v>
      </c>
      <c r="AF67" s="26" t="s">
        <v>191</v>
      </c>
      <c r="AG67" s="26" t="s">
        <v>191</v>
      </c>
      <c r="AH67" s="26" t="s">
        <v>191</v>
      </c>
      <c r="AI67" s="26" t="s">
        <v>191</v>
      </c>
      <c r="AJ67" s="26" t="s">
        <v>191</v>
      </c>
      <c r="AK67" s="26" t="s">
        <v>191</v>
      </c>
      <c r="AL67" s="26" t="s">
        <v>191</v>
      </c>
      <c r="AM67" s="26" t="s">
        <v>191</v>
      </c>
      <c r="AN67" s="26" t="s">
        <v>191</v>
      </c>
      <c r="AO67" s="26" t="s">
        <v>191</v>
      </c>
      <c r="AP67" s="26" t="s">
        <v>191</v>
      </c>
      <c r="AQ67" s="26" t="s">
        <v>191</v>
      </c>
      <c r="AR67" s="26" t="s">
        <v>191</v>
      </c>
      <c r="AS67" s="26" t="s">
        <v>191</v>
      </c>
      <c r="AT67" s="26" t="s">
        <v>191</v>
      </c>
      <c r="AU67" s="26" t="s">
        <v>191</v>
      </c>
      <c r="AV67" s="26" t="s">
        <v>191</v>
      </c>
      <c r="AW67" s="26" t="s">
        <v>191</v>
      </c>
      <c r="AX67" s="26" t="s">
        <v>191</v>
      </c>
      <c r="AY67" s="26" t="s">
        <v>191</v>
      </c>
      <c r="AZ67" s="26" t="s">
        <v>191</v>
      </c>
      <c r="BA67" s="26" t="s">
        <v>191</v>
      </c>
      <c r="BB67" s="26" t="s">
        <v>191</v>
      </c>
      <c r="BC67" s="26" t="s">
        <v>191</v>
      </c>
      <c r="BD67" s="26" t="s">
        <v>191</v>
      </c>
      <c r="BE67" s="26" t="s">
        <v>191</v>
      </c>
      <c r="BF67" s="26" t="s">
        <v>191</v>
      </c>
      <c r="BG67" s="26" t="s">
        <v>191</v>
      </c>
      <c r="BH67" s="26" t="s">
        <v>191</v>
      </c>
      <c r="BI67" s="26" t="s">
        <v>191</v>
      </c>
      <c r="BJ67" s="26" t="s">
        <v>191</v>
      </c>
      <c r="BK67" s="26" t="s">
        <v>191</v>
      </c>
      <c r="BL67" s="26" t="s">
        <v>191</v>
      </c>
      <c r="BM67" s="26" t="s">
        <v>191</v>
      </c>
      <c r="BN67" s="26" t="s">
        <v>191</v>
      </c>
      <c r="BO67" s="26" t="s">
        <v>191</v>
      </c>
      <c r="BP67" s="26" t="s">
        <v>191</v>
      </c>
      <c r="BQ67" s="26" t="s">
        <v>191</v>
      </c>
      <c r="BR67" s="26" t="s">
        <v>191</v>
      </c>
      <c r="BS67" s="26" t="s">
        <v>191</v>
      </c>
      <c r="BT67" s="26" t="s">
        <v>191</v>
      </c>
      <c r="BU67" s="26" t="s">
        <v>191</v>
      </c>
      <c r="BV67" s="26" t="s">
        <v>191</v>
      </c>
      <c r="BW67" s="26" t="s">
        <v>191</v>
      </c>
      <c r="BX67" s="26" t="s">
        <v>191</v>
      </c>
      <c r="BY67" s="26" t="s">
        <v>191</v>
      </c>
      <c r="BZ67" s="26" t="s">
        <v>191</v>
      </c>
      <c r="CA67" s="26" t="s">
        <v>191</v>
      </c>
      <c r="CB67" s="26" t="s">
        <v>191</v>
      </c>
      <c r="CC67" s="26" t="s">
        <v>191</v>
      </c>
      <c r="CD67" s="26" t="s">
        <v>191</v>
      </c>
      <c r="CE67" s="26" t="s">
        <v>191</v>
      </c>
      <c r="CF67" s="26" t="s">
        <v>191</v>
      </c>
      <c r="CG67" s="26" t="s">
        <v>191</v>
      </c>
      <c r="CH67" s="26" t="s">
        <v>191</v>
      </c>
      <c r="CI67" s="26" t="s">
        <v>191</v>
      </c>
      <c r="CJ67" s="26" t="s">
        <v>191</v>
      </c>
      <c r="CK67" s="26" t="s">
        <v>191</v>
      </c>
      <c r="CL67" s="26" t="s">
        <v>191</v>
      </c>
      <c r="CM67" s="26" t="s">
        <v>191</v>
      </c>
      <c r="CN67" s="26" t="s">
        <v>191</v>
      </c>
      <c r="CO67" s="26" t="s">
        <v>191</v>
      </c>
      <c r="CP67" s="26" t="s">
        <v>191</v>
      </c>
      <c r="CQ67" s="26" t="s">
        <v>191</v>
      </c>
      <c r="CR67" s="26" t="s">
        <v>191</v>
      </c>
      <c r="CS67" s="26" t="s">
        <v>191</v>
      </c>
      <c r="CT67" s="26" t="s">
        <v>191</v>
      </c>
      <c r="CU67" s="26" t="s">
        <v>191</v>
      </c>
      <c r="CV67" s="26" t="s">
        <v>191</v>
      </c>
      <c r="CW67" s="26" t="s">
        <v>191</v>
      </c>
      <c r="CX67" s="26" t="s">
        <v>191</v>
      </c>
      <c r="CY67" s="26" t="s">
        <v>191</v>
      </c>
      <c r="CZ67" s="26" t="s">
        <v>191</v>
      </c>
      <c r="DA67" s="26" t="s">
        <v>191</v>
      </c>
      <c r="DB67" s="26" t="s">
        <v>191</v>
      </c>
      <c r="DC67" s="26" t="s">
        <v>191</v>
      </c>
      <c r="DD67" s="26" t="s">
        <v>191</v>
      </c>
      <c r="DE67" s="26" t="s">
        <v>191</v>
      </c>
      <c r="DF67" s="26" t="s">
        <v>191</v>
      </c>
      <c r="DG67" s="26" t="s">
        <v>191</v>
      </c>
      <c r="DH67" s="26" t="s">
        <v>191</v>
      </c>
      <c r="DI67" s="26" t="s">
        <v>191</v>
      </c>
      <c r="DJ67" s="26" t="s">
        <v>191</v>
      </c>
      <c r="DK67" s="26" t="s">
        <v>191</v>
      </c>
      <c r="DL67" s="26" t="s">
        <v>191</v>
      </c>
      <c r="DM67" s="26" t="s">
        <v>191</v>
      </c>
      <c r="DN67" s="26" t="s">
        <v>191</v>
      </c>
      <c r="DO67" s="26" t="s">
        <v>191</v>
      </c>
      <c r="DP67" s="26" t="s">
        <v>191</v>
      </c>
      <c r="DQ67" s="26" t="s">
        <v>191</v>
      </c>
      <c r="DR67" s="26" t="s">
        <v>191</v>
      </c>
      <c r="DS67" s="26" t="s">
        <v>191</v>
      </c>
      <c r="DT67" s="26" t="s">
        <v>191</v>
      </c>
      <c r="DU67" s="26" t="s">
        <v>191</v>
      </c>
      <c r="DV67" s="26" t="s">
        <v>191</v>
      </c>
      <c r="DW67" s="26" t="s">
        <v>191</v>
      </c>
      <c r="DX67" s="26" t="s">
        <v>191</v>
      </c>
      <c r="DY67" s="26" t="s">
        <v>191</v>
      </c>
      <c r="DZ67" s="26" t="s">
        <v>191</v>
      </c>
      <c r="EA67" s="26" t="s">
        <v>191</v>
      </c>
      <c r="EB67" s="26" t="s">
        <v>191</v>
      </c>
      <c r="EC67" s="26" t="s">
        <v>191</v>
      </c>
      <c r="ED67" s="26" t="s">
        <v>191</v>
      </c>
      <c r="EE67" s="26" t="s">
        <v>191</v>
      </c>
      <c r="EF67" s="26" t="s">
        <v>191</v>
      </c>
      <c r="EG67" s="26" t="s">
        <v>191</v>
      </c>
      <c r="EH67" s="26" t="s">
        <v>191</v>
      </c>
      <c r="EI67" s="26" t="s">
        <v>191</v>
      </c>
      <c r="EJ67" s="26" t="s">
        <v>191</v>
      </c>
      <c r="EK67" s="26" t="s">
        <v>191</v>
      </c>
      <c r="EL67" s="26" t="s">
        <v>191</v>
      </c>
      <c r="EM67" s="26" t="s">
        <v>191</v>
      </c>
      <c r="EN67" s="26" t="s">
        <v>191</v>
      </c>
      <c r="EO67" s="26" t="s">
        <v>191</v>
      </c>
      <c r="EP67" s="26" t="s">
        <v>191</v>
      </c>
      <c r="EQ67" s="26" t="s">
        <v>191</v>
      </c>
      <c r="ER67" s="26" t="s">
        <v>191</v>
      </c>
      <c r="ES67" s="26" t="s">
        <v>191</v>
      </c>
      <c r="ET67" s="26" t="s">
        <v>191</v>
      </c>
      <c r="EU67" s="26" t="s">
        <v>191</v>
      </c>
      <c r="EV67" s="26" t="s">
        <v>191</v>
      </c>
      <c r="EW67" s="26" t="s">
        <v>191</v>
      </c>
      <c r="EX67" s="26" t="s">
        <v>191</v>
      </c>
      <c r="EY67" s="26" t="s">
        <v>191</v>
      </c>
      <c r="EZ67" s="26" t="s">
        <v>191</v>
      </c>
      <c r="FA67" s="26" t="s">
        <v>191</v>
      </c>
      <c r="FB67" s="26" t="s">
        <v>191</v>
      </c>
      <c r="FC67" s="26" t="s">
        <v>191</v>
      </c>
      <c r="FD67" s="26" t="s">
        <v>191</v>
      </c>
      <c r="FE67" s="26" t="s">
        <v>191</v>
      </c>
      <c r="FF67" s="26" t="s">
        <v>191</v>
      </c>
      <c r="FG67" s="26" t="s">
        <v>191</v>
      </c>
      <c r="FH67" s="26" t="s">
        <v>191</v>
      </c>
      <c r="FI67" s="26" t="s">
        <v>191</v>
      </c>
      <c r="FJ67" s="26" t="s">
        <v>191</v>
      </c>
      <c r="FK67" s="26" t="s">
        <v>191</v>
      </c>
      <c r="FL67" s="26" t="s">
        <v>191</v>
      </c>
      <c r="FM67" s="26" t="s">
        <v>191</v>
      </c>
      <c r="FN67" s="26" t="s">
        <v>191</v>
      </c>
      <c r="FO67" s="26" t="s">
        <v>191</v>
      </c>
      <c r="FP67" s="26" t="s">
        <v>191</v>
      </c>
      <c r="FQ67" s="26" t="s">
        <v>191</v>
      </c>
      <c r="FR67" s="26" t="s">
        <v>191</v>
      </c>
      <c r="FS67" s="26" t="s">
        <v>191</v>
      </c>
      <c r="FT67" s="26" t="s">
        <v>191</v>
      </c>
      <c r="FU67" s="26" t="s">
        <v>191</v>
      </c>
      <c r="FV67" s="26" t="s">
        <v>191</v>
      </c>
      <c r="FW67" s="26" t="s">
        <v>191</v>
      </c>
      <c r="FX67" s="26" t="s">
        <v>191</v>
      </c>
      <c r="FY67" s="26" t="s">
        <v>191</v>
      </c>
      <c r="FZ67" s="26" t="s">
        <v>191</v>
      </c>
      <c r="GA67" s="26" t="s">
        <v>191</v>
      </c>
      <c r="GB67" s="26" t="s">
        <v>191</v>
      </c>
      <c r="GC67" s="26" t="s">
        <v>191</v>
      </c>
      <c r="GD67" s="26" t="s">
        <v>191</v>
      </c>
    </row>
    <row r="68" spans="1:342" s="41" customFormat="1">
      <c r="A68" s="60"/>
      <c r="B68" s="458"/>
      <c r="C68" s="458" t="s">
        <v>172</v>
      </c>
      <c r="D68" s="458" t="s">
        <v>76</v>
      </c>
      <c r="E68" s="458" t="s">
        <v>68</v>
      </c>
      <c r="F68" s="458" t="s">
        <v>79</v>
      </c>
      <c r="G68" s="26">
        <v>36.9</v>
      </c>
      <c r="H68" s="26">
        <v>33.950000000000003</v>
      </c>
      <c r="I68" s="26">
        <v>32.450000000000003</v>
      </c>
      <c r="J68" s="26">
        <v>33.299999999999997</v>
      </c>
      <c r="K68" s="26">
        <v>33.78</v>
      </c>
      <c r="L68" s="26">
        <v>36.07</v>
      </c>
      <c r="M68" s="26">
        <v>45.35</v>
      </c>
      <c r="N68" s="26">
        <v>40</v>
      </c>
      <c r="O68" s="26">
        <v>32.72</v>
      </c>
      <c r="P68" s="26">
        <v>30.29</v>
      </c>
      <c r="Q68" s="26">
        <v>30.82</v>
      </c>
      <c r="R68" s="26">
        <v>34.08</v>
      </c>
      <c r="S68" s="26">
        <v>38.64</v>
      </c>
      <c r="T68" s="26">
        <v>36.619999999999997</v>
      </c>
      <c r="U68" s="26">
        <v>34.32</v>
      </c>
      <c r="V68" s="26">
        <v>34.659999999999997</v>
      </c>
      <c r="W68" s="26">
        <v>34.75</v>
      </c>
      <c r="X68" s="26">
        <v>35.9</v>
      </c>
      <c r="Y68" s="26">
        <v>41.36</v>
      </c>
      <c r="Z68" s="26">
        <v>41.49</v>
      </c>
      <c r="AA68" s="26">
        <v>34.46</v>
      </c>
      <c r="AB68" s="26">
        <v>31.92</v>
      </c>
      <c r="AC68" s="26">
        <v>32.4</v>
      </c>
      <c r="AD68" s="26">
        <v>35.520000000000003</v>
      </c>
      <c r="AE68" s="26">
        <v>37.75</v>
      </c>
      <c r="AF68" s="26">
        <v>38.01</v>
      </c>
      <c r="AG68" s="26">
        <v>36.090000000000003</v>
      </c>
      <c r="AH68" s="26">
        <v>34.86</v>
      </c>
      <c r="AI68" s="26">
        <v>35.380000000000003</v>
      </c>
      <c r="AJ68" s="26">
        <v>37.92</v>
      </c>
      <c r="AK68" s="26">
        <v>42.51</v>
      </c>
      <c r="AL68" s="26">
        <v>42.65</v>
      </c>
      <c r="AM68" s="26">
        <v>35.659999999999997</v>
      </c>
      <c r="AN68" s="26">
        <v>34.07</v>
      </c>
      <c r="AO68" s="26">
        <v>34.49</v>
      </c>
      <c r="AP68" s="26">
        <v>34.96</v>
      </c>
      <c r="AQ68" s="26">
        <v>39.03</v>
      </c>
      <c r="AR68" s="26">
        <v>39.29</v>
      </c>
      <c r="AS68" s="26">
        <v>37.47</v>
      </c>
      <c r="AT68" s="26">
        <v>36.200000000000003</v>
      </c>
      <c r="AU68" s="26">
        <v>36.72</v>
      </c>
      <c r="AV68" s="26">
        <v>39.5</v>
      </c>
      <c r="AW68" s="26">
        <v>44.04</v>
      </c>
      <c r="AX68" s="26">
        <v>44.18</v>
      </c>
      <c r="AY68" s="26">
        <v>36.770000000000003</v>
      </c>
      <c r="AZ68" s="26">
        <v>34.92</v>
      </c>
      <c r="BA68" s="26">
        <v>35.36</v>
      </c>
      <c r="BB68" s="26">
        <v>35.85</v>
      </c>
      <c r="BC68" s="26">
        <v>41.19</v>
      </c>
      <c r="BD68" s="26">
        <v>41.47</v>
      </c>
      <c r="BE68" s="26">
        <v>38.479999999999997</v>
      </c>
      <c r="BF68" s="26">
        <v>37.17</v>
      </c>
      <c r="BG68" s="26">
        <v>37.25</v>
      </c>
      <c r="BH68" s="26">
        <v>41.42</v>
      </c>
      <c r="BI68" s="26">
        <v>46.09</v>
      </c>
      <c r="BJ68" s="26">
        <v>46.25</v>
      </c>
      <c r="BK68" s="26">
        <v>37.97</v>
      </c>
      <c r="BL68" s="26">
        <v>36.450000000000003</v>
      </c>
      <c r="BM68" s="26">
        <v>36.909999999999997</v>
      </c>
      <c r="BN68" s="26">
        <v>37.409999999999997</v>
      </c>
      <c r="BO68" s="26">
        <v>43.16</v>
      </c>
      <c r="BP68" s="26">
        <v>43.45</v>
      </c>
      <c r="BQ68" s="26">
        <v>40.32</v>
      </c>
      <c r="BR68" s="26">
        <v>38.950000000000003</v>
      </c>
      <c r="BS68" s="26">
        <v>38.979999999999997</v>
      </c>
      <c r="BT68" s="26">
        <v>43.39</v>
      </c>
      <c r="BU68" s="26">
        <v>48.25</v>
      </c>
      <c r="BV68" s="26">
        <v>48.41</v>
      </c>
      <c r="BW68" s="26">
        <v>39.74</v>
      </c>
      <c r="BX68" s="26">
        <v>38.17</v>
      </c>
      <c r="BY68" s="26">
        <v>38.65</v>
      </c>
      <c r="BZ68" s="26">
        <v>39.18</v>
      </c>
      <c r="CA68" s="26">
        <v>45.96</v>
      </c>
      <c r="CB68" s="26">
        <v>47.75</v>
      </c>
      <c r="CC68" s="26">
        <v>45.77</v>
      </c>
      <c r="CD68" s="26">
        <v>45.48</v>
      </c>
      <c r="CE68" s="26">
        <v>46.79</v>
      </c>
      <c r="CF68" s="26">
        <v>53.28</v>
      </c>
      <c r="CG68" s="26">
        <v>60.96</v>
      </c>
      <c r="CH68" s="26">
        <v>63.15</v>
      </c>
      <c r="CI68" s="26">
        <v>55.15</v>
      </c>
      <c r="CJ68" s="26">
        <v>53.85</v>
      </c>
      <c r="CK68" s="26">
        <v>55.12</v>
      </c>
      <c r="CL68" s="26">
        <v>57.59</v>
      </c>
      <c r="CM68" s="26">
        <v>64.209999999999994</v>
      </c>
      <c r="CN68" s="26">
        <v>66.400000000000006</v>
      </c>
      <c r="CO68" s="26">
        <v>63.54</v>
      </c>
      <c r="CP68" s="26">
        <v>62.48</v>
      </c>
      <c r="CQ68" s="26">
        <v>65.069999999999993</v>
      </c>
      <c r="CR68" s="26">
        <v>73.78</v>
      </c>
      <c r="CS68" s="26">
        <v>83.54</v>
      </c>
      <c r="CT68" s="26">
        <v>86.17</v>
      </c>
      <c r="CU68" s="26">
        <v>76.73</v>
      </c>
      <c r="CV68" s="26">
        <v>73.569999999999993</v>
      </c>
      <c r="CW68" s="26">
        <v>74.37</v>
      </c>
      <c r="CX68" s="26">
        <v>77.87</v>
      </c>
      <c r="CY68" s="26">
        <v>83.98</v>
      </c>
      <c r="CZ68" s="26">
        <v>84.41</v>
      </c>
      <c r="DA68" s="26">
        <v>79.09</v>
      </c>
      <c r="DB68" s="26">
        <v>78.13</v>
      </c>
      <c r="DC68" s="26">
        <v>78.83</v>
      </c>
      <c r="DD68" s="26">
        <v>87.69</v>
      </c>
      <c r="DE68" s="26">
        <v>96.2</v>
      </c>
      <c r="DF68" s="26">
        <v>97.29</v>
      </c>
      <c r="DG68" s="26">
        <v>82.81</v>
      </c>
      <c r="DH68" s="26">
        <v>78.25</v>
      </c>
      <c r="DI68" s="26">
        <v>78.599999999999994</v>
      </c>
      <c r="DJ68" s="26">
        <v>79.91</v>
      </c>
      <c r="DK68" s="26">
        <v>86.89</v>
      </c>
      <c r="DL68" s="26">
        <v>86.09</v>
      </c>
      <c r="DM68" s="26">
        <v>81</v>
      </c>
      <c r="DN68" s="26">
        <v>78.069999999999993</v>
      </c>
      <c r="DO68" s="26">
        <v>79.06</v>
      </c>
      <c r="DP68" s="26">
        <v>90.36</v>
      </c>
      <c r="DQ68" s="26">
        <v>97.74</v>
      </c>
      <c r="DR68" s="26">
        <v>97.56</v>
      </c>
      <c r="DS68" s="26">
        <v>84.59</v>
      </c>
      <c r="DT68" s="26">
        <v>80.94</v>
      </c>
      <c r="DU68" s="26">
        <v>82.43</v>
      </c>
      <c r="DV68" s="26">
        <v>82.81</v>
      </c>
      <c r="DW68" s="26">
        <v>88.8</v>
      </c>
      <c r="DX68" s="26">
        <v>87.46</v>
      </c>
      <c r="DY68" s="26">
        <v>82.25</v>
      </c>
      <c r="DZ68" s="26">
        <v>79.58</v>
      </c>
      <c r="EA68" s="26">
        <v>82.24</v>
      </c>
      <c r="EB68" s="26">
        <v>91.04</v>
      </c>
      <c r="EC68" s="26">
        <v>97.85</v>
      </c>
      <c r="ED68" s="26">
        <v>96.59</v>
      </c>
      <c r="EE68" s="26">
        <v>85.37</v>
      </c>
      <c r="EF68" s="26">
        <v>81.91</v>
      </c>
      <c r="EG68" s="26">
        <v>82.17</v>
      </c>
      <c r="EH68" s="26">
        <v>83.2</v>
      </c>
      <c r="EI68" s="26">
        <v>86.99</v>
      </c>
      <c r="EJ68" s="26">
        <v>89.3</v>
      </c>
      <c r="EK68" s="26">
        <v>83.79</v>
      </c>
      <c r="EL68" s="26">
        <v>80.09</v>
      </c>
      <c r="EM68" s="26">
        <v>81.23</v>
      </c>
      <c r="EN68" s="26">
        <v>89.66</v>
      </c>
      <c r="EO68" s="26">
        <v>99.34</v>
      </c>
      <c r="EP68" s="26">
        <v>100.68</v>
      </c>
      <c r="EQ68" s="26">
        <v>89.86</v>
      </c>
      <c r="ER68" s="26">
        <v>82.8</v>
      </c>
      <c r="ES68" s="26">
        <v>82.59</v>
      </c>
      <c r="ET68" s="26">
        <v>85.79</v>
      </c>
      <c r="EU68" s="26">
        <v>91.28</v>
      </c>
      <c r="EV68" s="26">
        <v>91.04</v>
      </c>
      <c r="EW68" s="26">
        <v>86.86</v>
      </c>
      <c r="EX68" s="26">
        <v>82.97</v>
      </c>
      <c r="EY68" s="26">
        <v>83.59</v>
      </c>
      <c r="EZ68" s="26">
        <v>92.15</v>
      </c>
      <c r="FA68" s="26">
        <v>101.64</v>
      </c>
      <c r="FB68" s="26">
        <v>103.01</v>
      </c>
      <c r="FC68" s="26">
        <v>91.43</v>
      </c>
      <c r="FD68" s="26">
        <v>86.39</v>
      </c>
      <c r="FE68" s="26">
        <v>85.44</v>
      </c>
      <c r="FF68" s="26">
        <v>87.65</v>
      </c>
      <c r="FG68" s="26">
        <v>95.17</v>
      </c>
      <c r="FH68" s="26">
        <v>95.04</v>
      </c>
      <c r="FI68" s="26">
        <v>89.84</v>
      </c>
      <c r="FJ68" s="26">
        <v>86.03</v>
      </c>
      <c r="FK68" s="26">
        <v>88.75</v>
      </c>
      <c r="FL68" s="26">
        <v>96.43</v>
      </c>
      <c r="FM68" s="26">
        <v>105.67</v>
      </c>
      <c r="FN68" s="26">
        <v>106.79</v>
      </c>
      <c r="FO68" s="26">
        <v>95.61</v>
      </c>
      <c r="FP68" s="26">
        <v>89.5</v>
      </c>
      <c r="FQ68" s="26">
        <v>88.6</v>
      </c>
      <c r="FR68" s="26">
        <v>91.77</v>
      </c>
      <c r="FS68" s="26">
        <v>99.81</v>
      </c>
      <c r="FT68" s="26">
        <v>99.03</v>
      </c>
      <c r="FU68" s="26">
        <v>93.67</v>
      </c>
      <c r="FV68" s="26">
        <v>92.14</v>
      </c>
      <c r="FW68" s="26">
        <v>92.77</v>
      </c>
      <c r="FX68" s="26">
        <v>101.01</v>
      </c>
      <c r="FY68" s="26">
        <v>109.07</v>
      </c>
      <c r="FZ68" s="26">
        <v>109.97</v>
      </c>
      <c r="GA68" s="26">
        <v>98.32</v>
      </c>
      <c r="GB68" s="26">
        <v>93.9</v>
      </c>
      <c r="GC68" s="26">
        <v>94.17</v>
      </c>
      <c r="GD68" s="26">
        <v>95.54</v>
      </c>
    </row>
    <row r="69" spans="1:342" s="41" customFormat="1">
      <c r="A69" s="60"/>
      <c r="B69" s="458"/>
      <c r="C69" s="458"/>
      <c r="D69" s="458"/>
      <c r="E69" s="458"/>
      <c r="F69" s="458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6"/>
      <c r="BU69" s="26"/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6"/>
      <c r="CQ69" s="26"/>
      <c r="CR69" s="26"/>
      <c r="CS69" s="26"/>
      <c r="CT69" s="26"/>
      <c r="CU69" s="26"/>
      <c r="CV69" s="26"/>
      <c r="CW69" s="26"/>
      <c r="CX69" s="26"/>
      <c r="CY69" s="26"/>
      <c r="CZ69" s="26"/>
      <c r="DA69" s="26"/>
      <c r="DB69" s="26"/>
      <c r="DC69" s="26"/>
      <c r="DD69" s="26"/>
      <c r="DE69" s="26"/>
      <c r="DF69" s="26"/>
      <c r="DG69" s="26"/>
      <c r="DH69" s="26"/>
      <c r="DI69" s="26"/>
      <c r="DJ69" s="26"/>
      <c r="DK69" s="26"/>
      <c r="DL69" s="26"/>
      <c r="DM69" s="26"/>
      <c r="DN69" s="26"/>
      <c r="DO69" s="26"/>
      <c r="DP69" s="26"/>
      <c r="DQ69" s="26"/>
      <c r="DR69" s="26"/>
      <c r="DS69" s="26"/>
      <c r="DT69" s="26"/>
      <c r="DU69" s="26"/>
      <c r="DV69" s="26"/>
      <c r="DW69" s="26"/>
      <c r="DX69" s="26"/>
      <c r="DY69" s="26"/>
      <c r="DZ69" s="26"/>
      <c r="EA69" s="26"/>
      <c r="EB69" s="26"/>
      <c r="EC69" s="26"/>
      <c r="ED69" s="26"/>
      <c r="EE69" s="26"/>
      <c r="EF69" s="26"/>
      <c r="EG69" s="26"/>
      <c r="EH69" s="26"/>
      <c r="EI69" s="26"/>
      <c r="EJ69" s="26"/>
      <c r="EK69" s="26"/>
      <c r="EL69" s="26"/>
      <c r="EM69" s="26"/>
      <c r="EN69" s="26"/>
      <c r="EO69" s="26"/>
      <c r="EP69" s="26"/>
      <c r="EQ69" s="26"/>
      <c r="ER69" s="26"/>
      <c r="ES69" s="26"/>
      <c r="ET69" s="26"/>
      <c r="EU69" s="26"/>
      <c r="EV69" s="26"/>
      <c r="EW69" s="26"/>
      <c r="EX69" s="26"/>
      <c r="EY69" s="26"/>
      <c r="EZ69" s="26"/>
      <c r="FA69" s="26"/>
      <c r="FB69" s="26"/>
      <c r="FC69" s="26"/>
      <c r="FD69" s="26"/>
      <c r="FE69" s="26"/>
      <c r="FF69" s="26"/>
      <c r="FG69" s="26"/>
      <c r="FH69" s="26"/>
      <c r="FI69" s="26"/>
      <c r="FJ69" s="26"/>
      <c r="FK69" s="26"/>
      <c r="FL69" s="26"/>
      <c r="FM69" s="26"/>
      <c r="FN69" s="26"/>
      <c r="FO69" s="26"/>
      <c r="FP69" s="26"/>
      <c r="FQ69" s="26"/>
      <c r="FR69" s="26"/>
      <c r="FS69" s="26"/>
      <c r="FT69" s="26"/>
      <c r="FU69" s="26"/>
      <c r="FV69" s="26"/>
      <c r="FW69" s="26"/>
      <c r="FX69" s="26"/>
      <c r="FY69" s="26"/>
      <c r="FZ69" s="26"/>
      <c r="GA69" s="26"/>
      <c r="GB69" s="26"/>
      <c r="GC69" s="26"/>
      <c r="GD69" s="26"/>
      <c r="GE69" s="283"/>
      <c r="GF69" s="283"/>
      <c r="GG69" s="283"/>
      <c r="GH69" s="283"/>
      <c r="GI69" s="283"/>
      <c r="GJ69" s="283"/>
      <c r="GK69" s="283"/>
      <c r="GL69" s="283"/>
      <c r="GM69" s="283"/>
      <c r="GN69" s="283"/>
      <c r="GO69" s="283"/>
      <c r="GP69" s="283"/>
      <c r="GQ69" s="283"/>
      <c r="GR69" s="283"/>
      <c r="GS69" s="283"/>
      <c r="GT69" s="283"/>
      <c r="GU69" s="283"/>
      <c r="GV69" s="283"/>
      <c r="GW69" s="283"/>
      <c r="GX69" s="283"/>
      <c r="GY69" s="283"/>
      <c r="GZ69" s="283"/>
      <c r="HA69" s="283"/>
      <c r="HB69" s="283"/>
      <c r="HC69" s="283"/>
      <c r="HD69" s="283"/>
      <c r="HE69" s="283"/>
      <c r="HF69" s="283"/>
      <c r="HG69" s="283"/>
      <c r="HH69" s="283"/>
      <c r="HI69" s="283"/>
      <c r="HJ69" s="283"/>
      <c r="HK69" s="283"/>
      <c r="HL69" s="283"/>
      <c r="HM69" s="283"/>
      <c r="HN69" s="283"/>
      <c r="HO69" s="283"/>
      <c r="HP69" s="283"/>
      <c r="HQ69" s="283"/>
      <c r="HR69" s="283"/>
      <c r="HS69" s="283"/>
      <c r="HT69" s="283"/>
      <c r="HU69" s="283"/>
      <c r="HV69" s="283"/>
      <c r="HW69" s="283"/>
      <c r="HX69" s="283"/>
      <c r="HY69" s="283"/>
      <c r="HZ69" s="283"/>
      <c r="IA69" s="283"/>
      <c r="IB69" s="283"/>
      <c r="IC69" s="283"/>
      <c r="ID69" s="283"/>
      <c r="IE69" s="283"/>
      <c r="IF69" s="283"/>
      <c r="IG69" s="283"/>
      <c r="IH69" s="283"/>
      <c r="II69" s="283"/>
      <c r="IJ69" s="283"/>
      <c r="IK69" s="283"/>
      <c r="IL69" s="283"/>
      <c r="IM69" s="283"/>
      <c r="IN69" s="283"/>
      <c r="IO69" s="283"/>
      <c r="IP69" s="283"/>
      <c r="IQ69" s="283"/>
      <c r="IR69" s="283"/>
      <c r="IS69" s="283"/>
      <c r="IT69" s="283"/>
      <c r="IU69" s="283"/>
      <c r="IV69" s="283"/>
      <c r="IW69" s="283"/>
      <c r="IX69" s="283"/>
      <c r="IY69" s="283"/>
      <c r="IZ69" s="283"/>
      <c r="JA69" s="283"/>
      <c r="JB69" s="283"/>
      <c r="JC69" s="283"/>
      <c r="JD69" s="283"/>
      <c r="JE69" s="283"/>
      <c r="JF69" s="283"/>
      <c r="JG69" s="283"/>
      <c r="JH69" s="283"/>
      <c r="JI69" s="283"/>
      <c r="JJ69" s="283"/>
      <c r="JK69" s="283"/>
      <c r="JL69" s="283"/>
      <c r="JM69" s="283"/>
      <c r="JN69" s="283"/>
      <c r="JO69" s="283"/>
      <c r="JP69" s="283"/>
      <c r="JQ69" s="283"/>
      <c r="JR69" s="283"/>
      <c r="JS69" s="283"/>
      <c r="JT69" s="283"/>
      <c r="JU69" s="283"/>
      <c r="JV69" s="283"/>
      <c r="JW69" s="283"/>
      <c r="JX69" s="283"/>
      <c r="JY69" s="283"/>
      <c r="JZ69" s="283"/>
      <c r="KA69" s="283"/>
      <c r="KB69" s="283"/>
      <c r="KC69" s="283"/>
      <c r="KD69" s="283"/>
      <c r="KE69" s="283"/>
      <c r="KF69" s="283"/>
      <c r="KG69" s="283"/>
      <c r="KH69" s="283"/>
      <c r="KI69" s="283"/>
      <c r="KJ69" s="283"/>
      <c r="KK69" s="283"/>
      <c r="KL69" s="283"/>
      <c r="KM69" s="283"/>
      <c r="KN69" s="283"/>
      <c r="KO69" s="283"/>
      <c r="KP69" s="283"/>
      <c r="KQ69" s="283"/>
      <c r="KR69" s="283"/>
      <c r="KS69" s="283"/>
      <c r="KT69" s="283"/>
      <c r="KU69" s="283"/>
      <c r="KV69" s="283"/>
      <c r="KW69" s="283"/>
      <c r="KX69" s="283"/>
      <c r="KY69" s="283"/>
      <c r="KZ69" s="283"/>
      <c r="LA69" s="283"/>
      <c r="LB69" s="283"/>
      <c r="LC69" s="283"/>
      <c r="LD69" s="283"/>
      <c r="LE69" s="283"/>
      <c r="LF69" s="283"/>
      <c r="LG69" s="283"/>
      <c r="LH69" s="283"/>
      <c r="LI69" s="283"/>
      <c r="LJ69" s="283"/>
      <c r="LK69" s="283"/>
      <c r="LL69" s="283"/>
      <c r="LM69" s="283"/>
      <c r="LN69" s="283"/>
      <c r="LO69" s="283"/>
      <c r="LP69" s="283"/>
      <c r="LQ69" s="283"/>
      <c r="LR69" s="283"/>
      <c r="LS69" s="283"/>
      <c r="LT69" s="283"/>
      <c r="LU69" s="283"/>
      <c r="LV69" s="283"/>
      <c r="LW69" s="283"/>
      <c r="LX69" s="283"/>
      <c r="LY69" s="283"/>
      <c r="LZ69" s="283"/>
      <c r="MA69" s="283"/>
      <c r="MB69" s="283"/>
      <c r="MC69" s="283"/>
      <c r="MD69" s="283"/>
    </row>
    <row r="70" spans="1:342" s="41" customFormat="1">
      <c r="A70" s="60"/>
      <c r="B70" s="458"/>
      <c r="C70" s="458" t="s">
        <v>151</v>
      </c>
      <c r="D70" s="458" t="s">
        <v>76</v>
      </c>
      <c r="E70" s="458" t="s">
        <v>68</v>
      </c>
      <c r="F70" s="458" t="s">
        <v>77</v>
      </c>
      <c r="G70" s="26" t="s">
        <v>191</v>
      </c>
      <c r="H70" s="26" t="s">
        <v>191</v>
      </c>
      <c r="I70" s="26" t="s">
        <v>191</v>
      </c>
      <c r="J70" s="26" t="s">
        <v>191</v>
      </c>
      <c r="K70" s="26" t="s">
        <v>191</v>
      </c>
      <c r="L70" s="26" t="s">
        <v>191</v>
      </c>
      <c r="M70" s="26" t="s">
        <v>191</v>
      </c>
      <c r="N70" s="26" t="s">
        <v>191</v>
      </c>
      <c r="O70" s="26" t="s">
        <v>191</v>
      </c>
      <c r="P70" s="26" t="s">
        <v>191</v>
      </c>
      <c r="Q70" s="26" t="s">
        <v>191</v>
      </c>
      <c r="R70" s="26" t="s">
        <v>191</v>
      </c>
      <c r="S70" s="26" t="s">
        <v>191</v>
      </c>
      <c r="T70" s="26" t="s">
        <v>191</v>
      </c>
      <c r="U70" s="26" t="s">
        <v>191</v>
      </c>
      <c r="V70" s="26" t="s">
        <v>191</v>
      </c>
      <c r="W70" s="26" t="s">
        <v>191</v>
      </c>
      <c r="X70" s="26" t="s">
        <v>191</v>
      </c>
      <c r="Y70" s="26" t="s">
        <v>191</v>
      </c>
      <c r="Z70" s="26" t="s">
        <v>191</v>
      </c>
      <c r="AA70" s="26" t="s">
        <v>191</v>
      </c>
      <c r="AB70" s="26" t="s">
        <v>191</v>
      </c>
      <c r="AC70" s="26" t="s">
        <v>191</v>
      </c>
      <c r="AD70" s="26" t="s">
        <v>191</v>
      </c>
      <c r="AE70" s="26" t="s">
        <v>191</v>
      </c>
      <c r="AF70" s="26" t="s">
        <v>191</v>
      </c>
      <c r="AG70" s="26" t="s">
        <v>191</v>
      </c>
      <c r="AH70" s="26" t="s">
        <v>191</v>
      </c>
      <c r="AI70" s="26" t="s">
        <v>191</v>
      </c>
      <c r="AJ70" s="26" t="s">
        <v>191</v>
      </c>
      <c r="AK70" s="26" t="s">
        <v>191</v>
      </c>
      <c r="AL70" s="26" t="s">
        <v>191</v>
      </c>
      <c r="AM70" s="26" t="s">
        <v>191</v>
      </c>
      <c r="AN70" s="26" t="s">
        <v>191</v>
      </c>
      <c r="AO70" s="26" t="s">
        <v>191</v>
      </c>
      <c r="AP70" s="26" t="s">
        <v>191</v>
      </c>
      <c r="AQ70" s="26" t="s">
        <v>191</v>
      </c>
      <c r="AR70" s="26" t="s">
        <v>191</v>
      </c>
      <c r="AS70" s="26" t="s">
        <v>191</v>
      </c>
      <c r="AT70" s="26" t="s">
        <v>191</v>
      </c>
      <c r="AU70" s="26" t="s">
        <v>191</v>
      </c>
      <c r="AV70" s="26" t="s">
        <v>191</v>
      </c>
      <c r="AW70" s="26" t="s">
        <v>191</v>
      </c>
      <c r="AX70" s="26" t="s">
        <v>191</v>
      </c>
      <c r="AY70" s="26" t="s">
        <v>191</v>
      </c>
      <c r="AZ70" s="26" t="s">
        <v>191</v>
      </c>
      <c r="BA70" s="26" t="s">
        <v>191</v>
      </c>
      <c r="BB70" s="26" t="s">
        <v>191</v>
      </c>
      <c r="BC70" s="26" t="s">
        <v>191</v>
      </c>
      <c r="BD70" s="26" t="s">
        <v>191</v>
      </c>
      <c r="BE70" s="26" t="s">
        <v>191</v>
      </c>
      <c r="BF70" s="26" t="s">
        <v>191</v>
      </c>
      <c r="BG70" s="26" t="s">
        <v>191</v>
      </c>
      <c r="BH70" s="26" t="s">
        <v>191</v>
      </c>
      <c r="BI70" s="26" t="s">
        <v>191</v>
      </c>
      <c r="BJ70" s="26" t="s">
        <v>191</v>
      </c>
      <c r="BK70" s="26" t="s">
        <v>191</v>
      </c>
      <c r="BL70" s="26" t="s">
        <v>191</v>
      </c>
      <c r="BM70" s="26" t="s">
        <v>191</v>
      </c>
      <c r="BN70" s="26" t="s">
        <v>191</v>
      </c>
      <c r="BO70" s="26" t="s">
        <v>191</v>
      </c>
      <c r="BP70" s="26" t="s">
        <v>191</v>
      </c>
      <c r="BQ70" s="26" t="s">
        <v>191</v>
      </c>
      <c r="BR70" s="26" t="s">
        <v>191</v>
      </c>
      <c r="BS70" s="26" t="s">
        <v>191</v>
      </c>
      <c r="BT70" s="26" t="s">
        <v>191</v>
      </c>
      <c r="BU70" s="26" t="s">
        <v>191</v>
      </c>
      <c r="BV70" s="26" t="s">
        <v>191</v>
      </c>
      <c r="BW70" s="26" t="s">
        <v>191</v>
      </c>
      <c r="BX70" s="26" t="s">
        <v>191</v>
      </c>
      <c r="BY70" s="26" t="s">
        <v>191</v>
      </c>
      <c r="BZ70" s="26" t="s">
        <v>191</v>
      </c>
      <c r="CA70" s="26" t="s">
        <v>191</v>
      </c>
      <c r="CB70" s="26" t="s">
        <v>191</v>
      </c>
      <c r="CC70" s="26" t="s">
        <v>191</v>
      </c>
      <c r="CD70" s="26" t="s">
        <v>191</v>
      </c>
      <c r="CE70" s="26" t="s">
        <v>191</v>
      </c>
      <c r="CF70" s="26" t="s">
        <v>191</v>
      </c>
      <c r="CG70" s="26" t="s">
        <v>191</v>
      </c>
      <c r="CH70" s="26" t="s">
        <v>191</v>
      </c>
      <c r="CI70" s="26" t="s">
        <v>191</v>
      </c>
      <c r="CJ70" s="26" t="s">
        <v>191</v>
      </c>
      <c r="CK70" s="26" t="s">
        <v>191</v>
      </c>
      <c r="CL70" s="26" t="s">
        <v>191</v>
      </c>
      <c r="CM70" s="26" t="s">
        <v>191</v>
      </c>
      <c r="CN70" s="26" t="s">
        <v>191</v>
      </c>
      <c r="CO70" s="26" t="s">
        <v>191</v>
      </c>
      <c r="CP70" s="26" t="s">
        <v>191</v>
      </c>
      <c r="CQ70" s="26" t="s">
        <v>191</v>
      </c>
      <c r="CR70" s="26" t="s">
        <v>191</v>
      </c>
      <c r="CS70" s="26" t="s">
        <v>191</v>
      </c>
      <c r="CT70" s="26" t="s">
        <v>191</v>
      </c>
      <c r="CU70" s="26" t="s">
        <v>191</v>
      </c>
      <c r="CV70" s="26" t="s">
        <v>191</v>
      </c>
      <c r="CW70" s="26" t="s">
        <v>191</v>
      </c>
      <c r="CX70" s="26" t="s">
        <v>191</v>
      </c>
      <c r="CY70" s="26" t="s">
        <v>191</v>
      </c>
      <c r="CZ70" s="26" t="s">
        <v>191</v>
      </c>
      <c r="DA70" s="26" t="s">
        <v>191</v>
      </c>
      <c r="DB70" s="26" t="s">
        <v>191</v>
      </c>
      <c r="DC70" s="26" t="s">
        <v>191</v>
      </c>
      <c r="DD70" s="26" t="s">
        <v>191</v>
      </c>
      <c r="DE70" s="26" t="s">
        <v>191</v>
      </c>
      <c r="DF70" s="26" t="s">
        <v>191</v>
      </c>
      <c r="DG70" s="26" t="s">
        <v>191</v>
      </c>
      <c r="DH70" s="26" t="s">
        <v>191</v>
      </c>
      <c r="DI70" s="26" t="s">
        <v>191</v>
      </c>
      <c r="DJ70" s="26" t="s">
        <v>191</v>
      </c>
      <c r="DK70" s="26" t="s">
        <v>191</v>
      </c>
      <c r="DL70" s="26" t="s">
        <v>191</v>
      </c>
      <c r="DM70" s="26" t="s">
        <v>191</v>
      </c>
      <c r="DN70" s="26" t="s">
        <v>191</v>
      </c>
      <c r="DO70" s="26" t="s">
        <v>191</v>
      </c>
      <c r="DP70" s="26" t="s">
        <v>191</v>
      </c>
      <c r="DQ70" s="26" t="s">
        <v>191</v>
      </c>
      <c r="DR70" s="26" t="s">
        <v>191</v>
      </c>
      <c r="DS70" s="26" t="s">
        <v>191</v>
      </c>
      <c r="DT70" s="26" t="s">
        <v>191</v>
      </c>
      <c r="DU70" s="26" t="s">
        <v>191</v>
      </c>
      <c r="DV70" s="26" t="s">
        <v>191</v>
      </c>
      <c r="DW70" s="26" t="s">
        <v>191</v>
      </c>
      <c r="DX70" s="26" t="s">
        <v>191</v>
      </c>
      <c r="DY70" s="26" t="s">
        <v>191</v>
      </c>
      <c r="DZ70" s="26" t="s">
        <v>191</v>
      </c>
      <c r="EA70" s="26" t="s">
        <v>191</v>
      </c>
      <c r="EB70" s="26" t="s">
        <v>191</v>
      </c>
      <c r="EC70" s="26" t="s">
        <v>191</v>
      </c>
      <c r="ED70" s="26" t="s">
        <v>191</v>
      </c>
      <c r="EE70" s="26" t="s">
        <v>191</v>
      </c>
      <c r="EF70" s="26" t="s">
        <v>191</v>
      </c>
      <c r="EG70" s="26" t="s">
        <v>191</v>
      </c>
      <c r="EH70" s="26" t="s">
        <v>191</v>
      </c>
      <c r="EI70" s="26" t="s">
        <v>191</v>
      </c>
      <c r="EJ70" s="26" t="s">
        <v>191</v>
      </c>
      <c r="EK70" s="26" t="s">
        <v>191</v>
      </c>
      <c r="EL70" s="26" t="s">
        <v>191</v>
      </c>
      <c r="EM70" s="26" t="s">
        <v>191</v>
      </c>
      <c r="EN70" s="26" t="s">
        <v>191</v>
      </c>
      <c r="EO70" s="26" t="s">
        <v>191</v>
      </c>
      <c r="EP70" s="26" t="s">
        <v>191</v>
      </c>
      <c r="EQ70" s="26" t="s">
        <v>191</v>
      </c>
      <c r="ER70" s="26" t="s">
        <v>191</v>
      </c>
      <c r="ES70" s="26" t="s">
        <v>191</v>
      </c>
      <c r="ET70" s="26" t="s">
        <v>191</v>
      </c>
      <c r="EU70" s="26" t="s">
        <v>191</v>
      </c>
      <c r="EV70" s="26" t="s">
        <v>191</v>
      </c>
      <c r="EW70" s="26" t="s">
        <v>191</v>
      </c>
      <c r="EX70" s="26" t="s">
        <v>191</v>
      </c>
      <c r="EY70" s="26" t="s">
        <v>191</v>
      </c>
      <c r="EZ70" s="26" t="s">
        <v>191</v>
      </c>
      <c r="FA70" s="26" t="s">
        <v>191</v>
      </c>
      <c r="FB70" s="26" t="s">
        <v>191</v>
      </c>
      <c r="FC70" s="26" t="s">
        <v>191</v>
      </c>
      <c r="FD70" s="26" t="s">
        <v>191</v>
      </c>
      <c r="FE70" s="26" t="s">
        <v>191</v>
      </c>
      <c r="FF70" s="26" t="s">
        <v>191</v>
      </c>
      <c r="FG70" s="26" t="s">
        <v>191</v>
      </c>
      <c r="FH70" s="26" t="s">
        <v>191</v>
      </c>
      <c r="FI70" s="26" t="s">
        <v>191</v>
      </c>
      <c r="FJ70" s="26" t="s">
        <v>191</v>
      </c>
      <c r="FK70" s="26" t="s">
        <v>191</v>
      </c>
      <c r="FL70" s="26" t="s">
        <v>191</v>
      </c>
      <c r="FM70" s="26" t="s">
        <v>191</v>
      </c>
      <c r="FN70" s="26" t="s">
        <v>191</v>
      </c>
      <c r="FO70" s="26" t="s">
        <v>191</v>
      </c>
      <c r="FP70" s="26" t="s">
        <v>191</v>
      </c>
      <c r="FQ70" s="26" t="s">
        <v>191</v>
      </c>
      <c r="FR70" s="26" t="s">
        <v>191</v>
      </c>
      <c r="FS70" s="26" t="s">
        <v>191</v>
      </c>
      <c r="FT70" s="26" t="s">
        <v>191</v>
      </c>
      <c r="FU70" s="26" t="s">
        <v>191</v>
      </c>
      <c r="FV70" s="26" t="s">
        <v>191</v>
      </c>
      <c r="FW70" s="26" t="s">
        <v>191</v>
      </c>
      <c r="FX70" s="26" t="s">
        <v>191</v>
      </c>
      <c r="FY70" s="26" t="s">
        <v>191</v>
      </c>
      <c r="FZ70" s="26" t="s">
        <v>191</v>
      </c>
      <c r="GA70" s="26" t="s">
        <v>191</v>
      </c>
      <c r="GB70" s="26" t="s">
        <v>191</v>
      </c>
      <c r="GC70" s="26" t="s">
        <v>191</v>
      </c>
      <c r="GD70" s="26" t="s">
        <v>191</v>
      </c>
    </row>
    <row r="71" spans="1:342" s="41" customFormat="1">
      <c r="A71" s="60"/>
      <c r="B71" s="458"/>
      <c r="C71" s="458" t="s">
        <v>151</v>
      </c>
      <c r="D71" s="458" t="s">
        <v>76</v>
      </c>
      <c r="E71" s="458" t="s">
        <v>68</v>
      </c>
      <c r="F71" s="458" t="s">
        <v>78</v>
      </c>
      <c r="G71" s="26" t="s">
        <v>191</v>
      </c>
      <c r="H71" s="26" t="s">
        <v>191</v>
      </c>
      <c r="I71" s="26" t="s">
        <v>191</v>
      </c>
      <c r="J71" s="26" t="s">
        <v>191</v>
      </c>
      <c r="K71" s="26" t="s">
        <v>191</v>
      </c>
      <c r="L71" s="26" t="s">
        <v>191</v>
      </c>
      <c r="M71" s="26" t="s">
        <v>191</v>
      </c>
      <c r="N71" s="26" t="s">
        <v>191</v>
      </c>
      <c r="O71" s="26" t="s">
        <v>191</v>
      </c>
      <c r="P71" s="26" t="s">
        <v>191</v>
      </c>
      <c r="Q71" s="26" t="s">
        <v>191</v>
      </c>
      <c r="R71" s="26" t="s">
        <v>191</v>
      </c>
      <c r="S71" s="26" t="s">
        <v>191</v>
      </c>
      <c r="T71" s="26" t="s">
        <v>191</v>
      </c>
      <c r="U71" s="26" t="s">
        <v>191</v>
      </c>
      <c r="V71" s="26" t="s">
        <v>191</v>
      </c>
      <c r="W71" s="26" t="s">
        <v>191</v>
      </c>
      <c r="X71" s="26" t="s">
        <v>191</v>
      </c>
      <c r="Y71" s="26" t="s">
        <v>191</v>
      </c>
      <c r="Z71" s="26" t="s">
        <v>191</v>
      </c>
      <c r="AA71" s="26" t="s">
        <v>191</v>
      </c>
      <c r="AB71" s="26" t="s">
        <v>191</v>
      </c>
      <c r="AC71" s="26" t="s">
        <v>191</v>
      </c>
      <c r="AD71" s="26" t="s">
        <v>191</v>
      </c>
      <c r="AE71" s="26" t="s">
        <v>191</v>
      </c>
      <c r="AF71" s="26" t="s">
        <v>191</v>
      </c>
      <c r="AG71" s="26" t="s">
        <v>191</v>
      </c>
      <c r="AH71" s="26" t="s">
        <v>191</v>
      </c>
      <c r="AI71" s="26" t="s">
        <v>191</v>
      </c>
      <c r="AJ71" s="26" t="s">
        <v>191</v>
      </c>
      <c r="AK71" s="26" t="s">
        <v>191</v>
      </c>
      <c r="AL71" s="26" t="s">
        <v>191</v>
      </c>
      <c r="AM71" s="26" t="s">
        <v>191</v>
      </c>
      <c r="AN71" s="26" t="s">
        <v>191</v>
      </c>
      <c r="AO71" s="26" t="s">
        <v>191</v>
      </c>
      <c r="AP71" s="26" t="s">
        <v>191</v>
      </c>
      <c r="AQ71" s="26" t="s">
        <v>191</v>
      </c>
      <c r="AR71" s="26" t="s">
        <v>191</v>
      </c>
      <c r="AS71" s="26" t="s">
        <v>191</v>
      </c>
      <c r="AT71" s="26" t="s">
        <v>191</v>
      </c>
      <c r="AU71" s="26" t="s">
        <v>191</v>
      </c>
      <c r="AV71" s="26" t="s">
        <v>191</v>
      </c>
      <c r="AW71" s="26" t="s">
        <v>191</v>
      </c>
      <c r="AX71" s="26" t="s">
        <v>191</v>
      </c>
      <c r="AY71" s="26" t="s">
        <v>191</v>
      </c>
      <c r="AZ71" s="26" t="s">
        <v>191</v>
      </c>
      <c r="BA71" s="26" t="s">
        <v>191</v>
      </c>
      <c r="BB71" s="26" t="s">
        <v>191</v>
      </c>
      <c r="BC71" s="26" t="s">
        <v>191</v>
      </c>
      <c r="BD71" s="26" t="s">
        <v>191</v>
      </c>
      <c r="BE71" s="26" t="s">
        <v>191</v>
      </c>
      <c r="BF71" s="26" t="s">
        <v>191</v>
      </c>
      <c r="BG71" s="26" t="s">
        <v>191</v>
      </c>
      <c r="BH71" s="26" t="s">
        <v>191</v>
      </c>
      <c r="BI71" s="26" t="s">
        <v>191</v>
      </c>
      <c r="BJ71" s="26" t="s">
        <v>191</v>
      </c>
      <c r="BK71" s="26" t="s">
        <v>191</v>
      </c>
      <c r="BL71" s="26" t="s">
        <v>191</v>
      </c>
      <c r="BM71" s="26" t="s">
        <v>191</v>
      </c>
      <c r="BN71" s="26" t="s">
        <v>191</v>
      </c>
      <c r="BO71" s="26" t="s">
        <v>191</v>
      </c>
      <c r="BP71" s="26" t="s">
        <v>191</v>
      </c>
      <c r="BQ71" s="26" t="s">
        <v>191</v>
      </c>
      <c r="BR71" s="26" t="s">
        <v>191</v>
      </c>
      <c r="BS71" s="26" t="s">
        <v>191</v>
      </c>
      <c r="BT71" s="26" t="s">
        <v>191</v>
      </c>
      <c r="BU71" s="26" t="s">
        <v>191</v>
      </c>
      <c r="BV71" s="26" t="s">
        <v>191</v>
      </c>
      <c r="BW71" s="26" t="s">
        <v>191</v>
      </c>
      <c r="BX71" s="26" t="s">
        <v>191</v>
      </c>
      <c r="BY71" s="26" t="s">
        <v>191</v>
      </c>
      <c r="BZ71" s="26" t="s">
        <v>191</v>
      </c>
      <c r="CA71" s="26" t="s">
        <v>191</v>
      </c>
      <c r="CB71" s="26" t="s">
        <v>191</v>
      </c>
      <c r="CC71" s="26" t="s">
        <v>191</v>
      </c>
      <c r="CD71" s="26" t="s">
        <v>191</v>
      </c>
      <c r="CE71" s="26" t="s">
        <v>191</v>
      </c>
      <c r="CF71" s="26" t="s">
        <v>191</v>
      </c>
      <c r="CG71" s="26" t="s">
        <v>191</v>
      </c>
      <c r="CH71" s="26" t="s">
        <v>191</v>
      </c>
      <c r="CI71" s="26" t="s">
        <v>191</v>
      </c>
      <c r="CJ71" s="26" t="s">
        <v>191</v>
      </c>
      <c r="CK71" s="26" t="s">
        <v>191</v>
      </c>
      <c r="CL71" s="26" t="s">
        <v>191</v>
      </c>
      <c r="CM71" s="26" t="s">
        <v>191</v>
      </c>
      <c r="CN71" s="26" t="s">
        <v>191</v>
      </c>
      <c r="CO71" s="26" t="s">
        <v>191</v>
      </c>
      <c r="CP71" s="26" t="s">
        <v>191</v>
      </c>
      <c r="CQ71" s="26" t="s">
        <v>191</v>
      </c>
      <c r="CR71" s="26" t="s">
        <v>191</v>
      </c>
      <c r="CS71" s="26" t="s">
        <v>191</v>
      </c>
      <c r="CT71" s="26" t="s">
        <v>191</v>
      </c>
      <c r="CU71" s="26" t="s">
        <v>191</v>
      </c>
      <c r="CV71" s="26" t="s">
        <v>191</v>
      </c>
      <c r="CW71" s="26" t="s">
        <v>191</v>
      </c>
      <c r="CX71" s="26" t="s">
        <v>191</v>
      </c>
      <c r="CY71" s="26" t="s">
        <v>191</v>
      </c>
      <c r="CZ71" s="26" t="s">
        <v>191</v>
      </c>
      <c r="DA71" s="26" t="s">
        <v>191</v>
      </c>
      <c r="DB71" s="26" t="s">
        <v>191</v>
      </c>
      <c r="DC71" s="26" t="s">
        <v>191</v>
      </c>
      <c r="DD71" s="26" t="s">
        <v>191</v>
      </c>
      <c r="DE71" s="26" t="s">
        <v>191</v>
      </c>
      <c r="DF71" s="26" t="s">
        <v>191</v>
      </c>
      <c r="DG71" s="26" t="s">
        <v>191</v>
      </c>
      <c r="DH71" s="26" t="s">
        <v>191</v>
      </c>
      <c r="DI71" s="26" t="s">
        <v>191</v>
      </c>
      <c r="DJ71" s="26" t="s">
        <v>191</v>
      </c>
      <c r="DK71" s="26" t="s">
        <v>191</v>
      </c>
      <c r="DL71" s="26" t="s">
        <v>191</v>
      </c>
      <c r="DM71" s="26" t="s">
        <v>191</v>
      </c>
      <c r="DN71" s="26" t="s">
        <v>191</v>
      </c>
      <c r="DO71" s="26" t="s">
        <v>191</v>
      </c>
      <c r="DP71" s="26" t="s">
        <v>191</v>
      </c>
      <c r="DQ71" s="26" t="s">
        <v>191</v>
      </c>
      <c r="DR71" s="26" t="s">
        <v>191</v>
      </c>
      <c r="DS71" s="26" t="s">
        <v>191</v>
      </c>
      <c r="DT71" s="26" t="s">
        <v>191</v>
      </c>
      <c r="DU71" s="26" t="s">
        <v>191</v>
      </c>
      <c r="DV71" s="26" t="s">
        <v>191</v>
      </c>
      <c r="DW71" s="26" t="s">
        <v>191</v>
      </c>
      <c r="DX71" s="26" t="s">
        <v>191</v>
      </c>
      <c r="DY71" s="26" t="s">
        <v>191</v>
      </c>
      <c r="DZ71" s="26" t="s">
        <v>191</v>
      </c>
      <c r="EA71" s="26" t="s">
        <v>191</v>
      </c>
      <c r="EB71" s="26" t="s">
        <v>191</v>
      </c>
      <c r="EC71" s="26" t="s">
        <v>191</v>
      </c>
      <c r="ED71" s="26" t="s">
        <v>191</v>
      </c>
      <c r="EE71" s="26" t="s">
        <v>191</v>
      </c>
      <c r="EF71" s="26" t="s">
        <v>191</v>
      </c>
      <c r="EG71" s="26" t="s">
        <v>191</v>
      </c>
      <c r="EH71" s="26" t="s">
        <v>191</v>
      </c>
      <c r="EI71" s="26" t="s">
        <v>191</v>
      </c>
      <c r="EJ71" s="26" t="s">
        <v>191</v>
      </c>
      <c r="EK71" s="26" t="s">
        <v>191</v>
      </c>
      <c r="EL71" s="26" t="s">
        <v>191</v>
      </c>
      <c r="EM71" s="26" t="s">
        <v>191</v>
      </c>
      <c r="EN71" s="26" t="s">
        <v>191</v>
      </c>
      <c r="EO71" s="26" t="s">
        <v>191</v>
      </c>
      <c r="EP71" s="26" t="s">
        <v>191</v>
      </c>
      <c r="EQ71" s="26" t="s">
        <v>191</v>
      </c>
      <c r="ER71" s="26" t="s">
        <v>191</v>
      </c>
      <c r="ES71" s="26" t="s">
        <v>191</v>
      </c>
      <c r="ET71" s="26" t="s">
        <v>191</v>
      </c>
      <c r="EU71" s="26" t="s">
        <v>191</v>
      </c>
      <c r="EV71" s="26" t="s">
        <v>191</v>
      </c>
      <c r="EW71" s="26" t="s">
        <v>191</v>
      </c>
      <c r="EX71" s="26" t="s">
        <v>191</v>
      </c>
      <c r="EY71" s="26" t="s">
        <v>191</v>
      </c>
      <c r="EZ71" s="26" t="s">
        <v>191</v>
      </c>
      <c r="FA71" s="26" t="s">
        <v>191</v>
      </c>
      <c r="FB71" s="26" t="s">
        <v>191</v>
      </c>
      <c r="FC71" s="26" t="s">
        <v>191</v>
      </c>
      <c r="FD71" s="26" t="s">
        <v>191</v>
      </c>
      <c r="FE71" s="26" t="s">
        <v>191</v>
      </c>
      <c r="FF71" s="26" t="s">
        <v>191</v>
      </c>
      <c r="FG71" s="26" t="s">
        <v>191</v>
      </c>
      <c r="FH71" s="26" t="s">
        <v>191</v>
      </c>
      <c r="FI71" s="26" t="s">
        <v>191</v>
      </c>
      <c r="FJ71" s="26" t="s">
        <v>191</v>
      </c>
      <c r="FK71" s="26" t="s">
        <v>191</v>
      </c>
      <c r="FL71" s="26" t="s">
        <v>191</v>
      </c>
      <c r="FM71" s="26" t="s">
        <v>191</v>
      </c>
      <c r="FN71" s="26" t="s">
        <v>191</v>
      </c>
      <c r="FO71" s="26" t="s">
        <v>191</v>
      </c>
      <c r="FP71" s="26" t="s">
        <v>191</v>
      </c>
      <c r="FQ71" s="26" t="s">
        <v>191</v>
      </c>
      <c r="FR71" s="26" t="s">
        <v>191</v>
      </c>
      <c r="FS71" s="26" t="s">
        <v>191</v>
      </c>
      <c r="FT71" s="26" t="s">
        <v>191</v>
      </c>
      <c r="FU71" s="26" t="s">
        <v>191</v>
      </c>
      <c r="FV71" s="26" t="s">
        <v>191</v>
      </c>
      <c r="FW71" s="26" t="s">
        <v>191</v>
      </c>
      <c r="FX71" s="26" t="s">
        <v>191</v>
      </c>
      <c r="FY71" s="26" t="s">
        <v>191</v>
      </c>
      <c r="FZ71" s="26" t="s">
        <v>191</v>
      </c>
      <c r="GA71" s="26" t="s">
        <v>191</v>
      </c>
      <c r="GB71" s="26" t="s">
        <v>191</v>
      </c>
      <c r="GC71" s="26" t="s">
        <v>191</v>
      </c>
      <c r="GD71" s="26" t="s">
        <v>191</v>
      </c>
    </row>
    <row r="72" spans="1:342" s="41" customFormat="1">
      <c r="A72" s="60"/>
      <c r="B72" s="458"/>
      <c r="C72" s="458" t="s">
        <v>151</v>
      </c>
      <c r="D72" s="458" t="s">
        <v>76</v>
      </c>
      <c r="E72" s="458" t="s">
        <v>68</v>
      </c>
      <c r="F72" s="458" t="s">
        <v>79</v>
      </c>
      <c r="G72" s="26">
        <v>23.91</v>
      </c>
      <c r="H72" s="26">
        <v>24.55</v>
      </c>
      <c r="I72" s="26">
        <v>24.61</v>
      </c>
      <c r="J72" s="26">
        <v>24.32</v>
      </c>
      <c r="K72" s="26">
        <v>23.6</v>
      </c>
      <c r="L72" s="26">
        <v>24.33</v>
      </c>
      <c r="M72" s="26">
        <v>27.28</v>
      </c>
      <c r="N72" s="26">
        <v>27.36</v>
      </c>
      <c r="O72" s="26">
        <v>25.67</v>
      </c>
      <c r="P72" s="26">
        <v>24.97</v>
      </c>
      <c r="Q72" s="26">
        <v>25.18</v>
      </c>
      <c r="R72" s="26">
        <v>25.56</v>
      </c>
      <c r="S72" s="26">
        <v>25.74</v>
      </c>
      <c r="T72" s="26">
        <v>26.43</v>
      </c>
      <c r="U72" s="26">
        <v>26.5</v>
      </c>
      <c r="V72" s="26">
        <v>26.19</v>
      </c>
      <c r="W72" s="26">
        <v>25.41</v>
      </c>
      <c r="X72" s="26">
        <v>26.19</v>
      </c>
      <c r="Y72" s="26">
        <v>29.37</v>
      </c>
      <c r="Z72" s="26">
        <v>29.45</v>
      </c>
      <c r="AA72" s="26">
        <v>27.64</v>
      </c>
      <c r="AB72" s="26">
        <v>26.89</v>
      </c>
      <c r="AC72" s="26">
        <v>27.11</v>
      </c>
      <c r="AD72" s="26">
        <v>27.52</v>
      </c>
      <c r="AE72" s="26">
        <v>27.55</v>
      </c>
      <c r="AF72" s="26">
        <v>28.28</v>
      </c>
      <c r="AG72" s="26">
        <v>28.36</v>
      </c>
      <c r="AH72" s="26">
        <v>28.03</v>
      </c>
      <c r="AI72" s="26">
        <v>27.2</v>
      </c>
      <c r="AJ72" s="26">
        <v>28.03</v>
      </c>
      <c r="AK72" s="26">
        <v>31.43</v>
      </c>
      <c r="AL72" s="26">
        <v>31.52</v>
      </c>
      <c r="AM72" s="26">
        <v>29.58</v>
      </c>
      <c r="AN72" s="26">
        <v>28.78</v>
      </c>
      <c r="AO72" s="26">
        <v>29.01</v>
      </c>
      <c r="AP72" s="26">
        <v>29.45</v>
      </c>
      <c r="AQ72" s="26">
        <v>28.61</v>
      </c>
      <c r="AR72" s="26">
        <v>29.67</v>
      </c>
      <c r="AS72" s="26">
        <v>30.02</v>
      </c>
      <c r="AT72" s="26">
        <v>30.09</v>
      </c>
      <c r="AU72" s="26">
        <v>30.14</v>
      </c>
      <c r="AV72" s="26">
        <v>31.52</v>
      </c>
      <c r="AW72" s="26">
        <v>35.119999999999997</v>
      </c>
      <c r="AX72" s="26">
        <v>35.43</v>
      </c>
      <c r="AY72" s="26">
        <v>33.19</v>
      </c>
      <c r="AZ72" s="26">
        <v>32.700000000000003</v>
      </c>
      <c r="BA72" s="26">
        <v>33.380000000000003</v>
      </c>
      <c r="BB72" s="26">
        <v>34.69</v>
      </c>
      <c r="BC72" s="26">
        <v>35.229999999999997</v>
      </c>
      <c r="BD72" s="26">
        <v>35.79</v>
      </c>
      <c r="BE72" s="26">
        <v>35.78</v>
      </c>
      <c r="BF72" s="26">
        <v>36.130000000000003</v>
      </c>
      <c r="BG72" s="26">
        <v>37.65</v>
      </c>
      <c r="BH72" s="26">
        <v>40.17</v>
      </c>
      <c r="BI72" s="26">
        <v>43.59</v>
      </c>
      <c r="BJ72" s="26">
        <v>43.5</v>
      </c>
      <c r="BK72" s="26">
        <v>40.299999999999997</v>
      </c>
      <c r="BL72" s="26">
        <v>39.200000000000003</v>
      </c>
      <c r="BM72" s="26">
        <v>40.409999999999997</v>
      </c>
      <c r="BN72" s="26">
        <v>41.96</v>
      </c>
      <c r="BO72" s="26">
        <v>43.59</v>
      </c>
      <c r="BP72" s="26">
        <v>43.27</v>
      </c>
      <c r="BQ72" s="26">
        <v>43.04</v>
      </c>
      <c r="BR72" s="26">
        <v>42.1</v>
      </c>
      <c r="BS72" s="26">
        <v>42.59</v>
      </c>
      <c r="BT72" s="26">
        <v>46.01</v>
      </c>
      <c r="BU72" s="26">
        <v>50.1</v>
      </c>
      <c r="BV72" s="26">
        <v>50.17</v>
      </c>
      <c r="BW72" s="26">
        <v>46.84</v>
      </c>
      <c r="BX72" s="26">
        <v>42.57</v>
      </c>
      <c r="BY72" s="26">
        <v>43.35</v>
      </c>
      <c r="BZ72" s="26">
        <v>44.24</v>
      </c>
      <c r="CA72" s="26">
        <v>44.9</v>
      </c>
      <c r="CB72" s="26">
        <v>45.2</v>
      </c>
      <c r="CC72" s="26">
        <v>45.27</v>
      </c>
      <c r="CD72" s="26">
        <v>44.31</v>
      </c>
      <c r="CE72" s="26">
        <v>43.52</v>
      </c>
      <c r="CF72" s="26">
        <v>46.55</v>
      </c>
      <c r="CG72" s="26">
        <v>52.86</v>
      </c>
      <c r="CH72" s="26">
        <v>53.26</v>
      </c>
      <c r="CI72" s="26">
        <v>47.38</v>
      </c>
      <c r="CJ72" s="26">
        <v>44.01</v>
      </c>
      <c r="CK72" s="26">
        <v>45.18</v>
      </c>
      <c r="CL72" s="26">
        <v>46.48</v>
      </c>
      <c r="CM72" s="26">
        <v>47</v>
      </c>
      <c r="CN72" s="26">
        <v>47.39</v>
      </c>
      <c r="CO72" s="26">
        <v>46.58</v>
      </c>
      <c r="CP72" s="26">
        <v>45.34</v>
      </c>
      <c r="CQ72" s="26">
        <v>46.28</v>
      </c>
      <c r="CR72" s="26">
        <v>49.02</v>
      </c>
      <c r="CS72" s="26">
        <v>55.76</v>
      </c>
      <c r="CT72" s="26">
        <v>56.1</v>
      </c>
      <c r="CU72" s="26">
        <v>48.9</v>
      </c>
      <c r="CV72" s="26">
        <v>46.78</v>
      </c>
      <c r="CW72" s="26">
        <v>46.9</v>
      </c>
      <c r="CX72" s="26">
        <v>48.13</v>
      </c>
      <c r="CY72" s="26">
        <v>49.73</v>
      </c>
      <c r="CZ72" s="26">
        <v>49.08</v>
      </c>
      <c r="DA72" s="26">
        <v>48.41</v>
      </c>
      <c r="DB72" s="26">
        <v>47.35</v>
      </c>
      <c r="DC72" s="26">
        <v>47.62</v>
      </c>
      <c r="DD72" s="26">
        <v>50.94</v>
      </c>
      <c r="DE72" s="26">
        <v>58.29</v>
      </c>
      <c r="DF72" s="26">
        <v>57.82</v>
      </c>
      <c r="DG72" s="26">
        <v>49.63</v>
      </c>
      <c r="DH72" s="26">
        <v>47.63</v>
      </c>
      <c r="DI72" s="26">
        <v>48.22</v>
      </c>
      <c r="DJ72" s="26">
        <v>49.31</v>
      </c>
      <c r="DK72" s="26">
        <v>50.03</v>
      </c>
      <c r="DL72" s="26">
        <v>49.54</v>
      </c>
      <c r="DM72" s="26">
        <v>48.61</v>
      </c>
      <c r="DN72" s="26">
        <v>48.26</v>
      </c>
      <c r="DO72" s="26">
        <v>48.12</v>
      </c>
      <c r="DP72" s="26">
        <v>50.98</v>
      </c>
      <c r="DQ72" s="26">
        <v>58.53</v>
      </c>
      <c r="DR72" s="26">
        <v>56.58</v>
      </c>
      <c r="DS72" s="26">
        <v>49.7</v>
      </c>
      <c r="DT72" s="26">
        <v>47.98</v>
      </c>
      <c r="DU72" s="26">
        <v>48.96</v>
      </c>
      <c r="DV72" s="26">
        <v>50.32</v>
      </c>
      <c r="DW72" s="26">
        <v>50.89</v>
      </c>
      <c r="DX72" s="26">
        <v>50.19</v>
      </c>
      <c r="DY72" s="26">
        <v>49.88</v>
      </c>
      <c r="DZ72" s="26">
        <v>48.89</v>
      </c>
      <c r="EA72" s="26">
        <v>49.48</v>
      </c>
      <c r="EB72" s="26">
        <v>51.93</v>
      </c>
      <c r="EC72" s="26">
        <v>58.96</v>
      </c>
      <c r="ED72" s="26">
        <v>56.9</v>
      </c>
      <c r="EE72" s="26">
        <v>50.79</v>
      </c>
      <c r="EF72" s="26">
        <v>48.96</v>
      </c>
      <c r="EG72" s="26">
        <v>49.27</v>
      </c>
      <c r="EH72" s="26">
        <v>50.2</v>
      </c>
      <c r="EI72" s="26">
        <v>51.12</v>
      </c>
      <c r="EJ72" s="26">
        <v>50.63</v>
      </c>
      <c r="EK72" s="26">
        <v>50.66</v>
      </c>
      <c r="EL72" s="26">
        <v>49.53</v>
      </c>
      <c r="EM72" s="26">
        <v>48.98</v>
      </c>
      <c r="EN72" s="26">
        <v>52.92</v>
      </c>
      <c r="EO72" s="26">
        <v>59.67</v>
      </c>
      <c r="EP72" s="26">
        <v>59.79</v>
      </c>
      <c r="EQ72" s="26">
        <v>53.43</v>
      </c>
      <c r="ER72" s="26">
        <v>49.85</v>
      </c>
      <c r="ES72" s="26">
        <v>50.83</v>
      </c>
      <c r="ET72" s="26">
        <v>51.92</v>
      </c>
      <c r="EU72" s="26">
        <v>53.11</v>
      </c>
      <c r="EV72" s="26">
        <v>52.77</v>
      </c>
      <c r="EW72" s="26">
        <v>52.19</v>
      </c>
      <c r="EX72" s="26">
        <v>51.53</v>
      </c>
      <c r="EY72" s="26">
        <v>51.85</v>
      </c>
      <c r="EZ72" s="26">
        <v>55.11</v>
      </c>
      <c r="FA72" s="26">
        <v>62.15</v>
      </c>
      <c r="FB72" s="26">
        <v>62.29</v>
      </c>
      <c r="FC72" s="26">
        <v>54.8</v>
      </c>
      <c r="FD72" s="26">
        <v>52.03</v>
      </c>
      <c r="FE72" s="26">
        <v>52.82</v>
      </c>
      <c r="FF72" s="26">
        <v>53.73</v>
      </c>
      <c r="FG72" s="26">
        <v>55.4</v>
      </c>
      <c r="FH72" s="26">
        <v>55.64</v>
      </c>
      <c r="FI72" s="26">
        <v>54.94</v>
      </c>
      <c r="FJ72" s="26">
        <v>54.2</v>
      </c>
      <c r="FK72" s="26">
        <v>55.37</v>
      </c>
      <c r="FL72" s="26">
        <v>58.48</v>
      </c>
      <c r="FM72" s="26">
        <v>65.48</v>
      </c>
      <c r="FN72" s="26">
        <v>65.42</v>
      </c>
      <c r="FO72" s="26">
        <v>58.31</v>
      </c>
      <c r="FP72" s="26">
        <v>56</v>
      </c>
      <c r="FQ72" s="26">
        <v>55.45</v>
      </c>
      <c r="FR72" s="26">
        <v>56.46</v>
      </c>
      <c r="FS72" s="26">
        <v>58.02</v>
      </c>
      <c r="FT72" s="26">
        <v>58.31</v>
      </c>
      <c r="FU72" s="26">
        <v>56.96</v>
      </c>
      <c r="FV72" s="26">
        <v>56.33</v>
      </c>
      <c r="FW72" s="26">
        <v>57.71</v>
      </c>
      <c r="FX72" s="26">
        <v>60.7</v>
      </c>
      <c r="FY72" s="26">
        <v>68.53</v>
      </c>
      <c r="FZ72" s="26">
        <v>67.45</v>
      </c>
      <c r="GA72" s="26">
        <v>60.36</v>
      </c>
      <c r="GB72" s="26">
        <v>57.63</v>
      </c>
      <c r="GC72" s="26">
        <v>57.45</v>
      </c>
      <c r="GD72" s="26">
        <v>58.9</v>
      </c>
    </row>
    <row r="73" spans="1:342" s="41" customFormat="1">
      <c r="A73" s="60"/>
      <c r="B73" s="461"/>
      <c r="C73" s="458"/>
      <c r="D73" s="458"/>
      <c r="E73" s="458"/>
      <c r="F73" s="458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6"/>
      <c r="BU73" s="26"/>
      <c r="BV73" s="26"/>
      <c r="BW73" s="26"/>
      <c r="BX73" s="26"/>
      <c r="BY73" s="26"/>
      <c r="BZ73" s="26"/>
      <c r="CA73" s="26"/>
      <c r="CB73" s="26"/>
      <c r="CC73" s="26"/>
      <c r="CD73" s="26"/>
      <c r="CE73" s="26"/>
      <c r="CF73" s="26"/>
      <c r="CG73" s="26"/>
      <c r="CH73" s="26"/>
      <c r="CI73" s="26"/>
      <c r="CJ73" s="26"/>
      <c r="CK73" s="26"/>
      <c r="CL73" s="26"/>
      <c r="CM73" s="26"/>
      <c r="CN73" s="26"/>
      <c r="CO73" s="26"/>
      <c r="CP73" s="26"/>
      <c r="CQ73" s="26"/>
      <c r="CR73" s="26"/>
      <c r="CS73" s="26"/>
      <c r="CT73" s="26"/>
      <c r="CU73" s="26"/>
      <c r="CV73" s="26"/>
      <c r="CW73" s="26"/>
      <c r="CX73" s="26"/>
      <c r="CY73" s="26"/>
      <c r="CZ73" s="26"/>
      <c r="DA73" s="26"/>
      <c r="DB73" s="26"/>
      <c r="DC73" s="26"/>
      <c r="DD73" s="26"/>
      <c r="DE73" s="26"/>
      <c r="DF73" s="26"/>
      <c r="DG73" s="26"/>
      <c r="DH73" s="26"/>
      <c r="DI73" s="26"/>
      <c r="DJ73" s="26"/>
      <c r="DK73" s="26"/>
      <c r="DL73" s="26"/>
      <c r="DM73" s="26"/>
      <c r="DN73" s="26"/>
      <c r="DO73" s="26"/>
      <c r="DP73" s="26"/>
      <c r="DQ73" s="26"/>
      <c r="DR73" s="26"/>
      <c r="DS73" s="26"/>
      <c r="DT73" s="26"/>
      <c r="DU73" s="26"/>
      <c r="DV73" s="26"/>
      <c r="DW73" s="26"/>
      <c r="DX73" s="26"/>
      <c r="DY73" s="26"/>
      <c r="DZ73" s="26"/>
      <c r="EA73" s="26"/>
      <c r="EB73" s="26"/>
      <c r="EC73" s="26"/>
      <c r="ED73" s="26"/>
      <c r="EE73" s="26"/>
      <c r="EF73" s="26"/>
      <c r="EG73" s="26"/>
      <c r="EH73" s="26"/>
      <c r="EI73" s="26"/>
      <c r="EJ73" s="26"/>
      <c r="EK73" s="26"/>
      <c r="EL73" s="26"/>
      <c r="EM73" s="26"/>
      <c r="EN73" s="26"/>
      <c r="EO73" s="26"/>
      <c r="EP73" s="26"/>
      <c r="EQ73" s="26"/>
      <c r="ER73" s="26"/>
      <c r="ES73" s="26"/>
      <c r="ET73" s="26"/>
      <c r="EU73" s="26"/>
      <c r="EV73" s="26"/>
      <c r="EW73" s="26"/>
      <c r="EX73" s="26"/>
      <c r="EY73" s="26"/>
      <c r="EZ73" s="26"/>
      <c r="FA73" s="26"/>
      <c r="FB73" s="26"/>
      <c r="FC73" s="26"/>
      <c r="FD73" s="26"/>
      <c r="FE73" s="26"/>
      <c r="FF73" s="26"/>
      <c r="FG73" s="26"/>
      <c r="FH73" s="26"/>
      <c r="FI73" s="26"/>
      <c r="FJ73" s="26"/>
      <c r="FK73" s="26"/>
      <c r="FL73" s="26"/>
      <c r="FM73" s="26"/>
      <c r="FN73" s="26"/>
      <c r="FO73" s="26"/>
      <c r="FP73" s="26"/>
      <c r="FQ73" s="26"/>
      <c r="FR73" s="26"/>
      <c r="FS73" s="26"/>
      <c r="FT73" s="26"/>
      <c r="FU73" s="26"/>
      <c r="FV73" s="26"/>
      <c r="FW73" s="26"/>
      <c r="FX73" s="26"/>
      <c r="FY73" s="26"/>
      <c r="FZ73" s="26"/>
      <c r="GA73" s="26"/>
      <c r="GB73" s="26"/>
      <c r="GC73" s="26"/>
      <c r="GD73" s="26"/>
    </row>
    <row r="74" spans="1:342" s="41" customFormat="1">
      <c r="A74" s="60"/>
      <c r="B74" s="461"/>
      <c r="C74" s="458" t="s">
        <v>152</v>
      </c>
      <c r="D74" s="458" t="s">
        <v>76</v>
      </c>
      <c r="E74" s="458" t="s">
        <v>68</v>
      </c>
      <c r="F74" s="458" t="s">
        <v>77</v>
      </c>
      <c r="G74" s="26" t="s">
        <v>191</v>
      </c>
      <c r="H74" s="26" t="s">
        <v>191</v>
      </c>
      <c r="I74" s="26" t="s">
        <v>191</v>
      </c>
      <c r="J74" s="26" t="s">
        <v>191</v>
      </c>
      <c r="K74" s="26" t="s">
        <v>191</v>
      </c>
      <c r="L74" s="26" t="s">
        <v>191</v>
      </c>
      <c r="M74" s="26" t="s">
        <v>191</v>
      </c>
      <c r="N74" s="26" t="s">
        <v>191</v>
      </c>
      <c r="O74" s="26" t="s">
        <v>191</v>
      </c>
      <c r="P74" s="26" t="s">
        <v>191</v>
      </c>
      <c r="Q74" s="26" t="s">
        <v>191</v>
      </c>
      <c r="R74" s="26" t="s">
        <v>191</v>
      </c>
      <c r="S74" s="26" t="s">
        <v>191</v>
      </c>
      <c r="T74" s="26" t="s">
        <v>191</v>
      </c>
      <c r="U74" s="26" t="s">
        <v>191</v>
      </c>
      <c r="V74" s="26" t="s">
        <v>191</v>
      </c>
      <c r="W74" s="26" t="s">
        <v>191</v>
      </c>
      <c r="X74" s="26" t="s">
        <v>191</v>
      </c>
      <c r="Y74" s="26" t="s">
        <v>191</v>
      </c>
      <c r="Z74" s="26" t="s">
        <v>191</v>
      </c>
      <c r="AA74" s="26" t="s">
        <v>191</v>
      </c>
      <c r="AB74" s="26" t="s">
        <v>191</v>
      </c>
      <c r="AC74" s="26" t="s">
        <v>191</v>
      </c>
      <c r="AD74" s="26" t="s">
        <v>191</v>
      </c>
      <c r="AE74" s="26" t="s">
        <v>191</v>
      </c>
      <c r="AF74" s="26" t="s">
        <v>191</v>
      </c>
      <c r="AG74" s="26" t="s">
        <v>191</v>
      </c>
      <c r="AH74" s="26" t="s">
        <v>191</v>
      </c>
      <c r="AI74" s="26" t="s">
        <v>191</v>
      </c>
      <c r="AJ74" s="26" t="s">
        <v>191</v>
      </c>
      <c r="AK74" s="26" t="s">
        <v>191</v>
      </c>
      <c r="AL74" s="26" t="s">
        <v>191</v>
      </c>
      <c r="AM74" s="26" t="s">
        <v>191</v>
      </c>
      <c r="AN74" s="26" t="s">
        <v>191</v>
      </c>
      <c r="AO74" s="26" t="s">
        <v>191</v>
      </c>
      <c r="AP74" s="26" t="s">
        <v>191</v>
      </c>
      <c r="AQ74" s="26" t="s">
        <v>191</v>
      </c>
      <c r="AR74" s="26" t="s">
        <v>191</v>
      </c>
      <c r="AS74" s="26" t="s">
        <v>191</v>
      </c>
      <c r="AT74" s="26" t="s">
        <v>191</v>
      </c>
      <c r="AU74" s="26" t="s">
        <v>191</v>
      </c>
      <c r="AV74" s="26" t="s">
        <v>191</v>
      </c>
      <c r="AW74" s="26" t="s">
        <v>191</v>
      </c>
      <c r="AX74" s="26" t="s">
        <v>191</v>
      </c>
      <c r="AY74" s="26" t="s">
        <v>191</v>
      </c>
      <c r="AZ74" s="26" t="s">
        <v>191</v>
      </c>
      <c r="BA74" s="26" t="s">
        <v>191</v>
      </c>
      <c r="BB74" s="26" t="s">
        <v>191</v>
      </c>
      <c r="BC74" s="26" t="s">
        <v>191</v>
      </c>
      <c r="BD74" s="26" t="s">
        <v>191</v>
      </c>
      <c r="BE74" s="26" t="s">
        <v>191</v>
      </c>
      <c r="BF74" s="26" t="s">
        <v>191</v>
      </c>
      <c r="BG74" s="26" t="s">
        <v>191</v>
      </c>
      <c r="BH74" s="26" t="s">
        <v>191</v>
      </c>
      <c r="BI74" s="26" t="s">
        <v>191</v>
      </c>
      <c r="BJ74" s="26" t="s">
        <v>191</v>
      </c>
      <c r="BK74" s="26" t="s">
        <v>191</v>
      </c>
      <c r="BL74" s="26" t="s">
        <v>191</v>
      </c>
      <c r="BM74" s="26" t="s">
        <v>191</v>
      </c>
      <c r="BN74" s="26" t="s">
        <v>191</v>
      </c>
      <c r="BO74" s="26" t="s">
        <v>191</v>
      </c>
      <c r="BP74" s="26" t="s">
        <v>191</v>
      </c>
      <c r="BQ74" s="26" t="s">
        <v>191</v>
      </c>
      <c r="BR74" s="26" t="s">
        <v>191</v>
      </c>
      <c r="BS74" s="26" t="s">
        <v>191</v>
      </c>
      <c r="BT74" s="26" t="s">
        <v>191</v>
      </c>
      <c r="BU74" s="26" t="s">
        <v>191</v>
      </c>
      <c r="BV74" s="26" t="s">
        <v>191</v>
      </c>
      <c r="BW74" s="26" t="s">
        <v>191</v>
      </c>
      <c r="BX74" s="26" t="s">
        <v>191</v>
      </c>
      <c r="BY74" s="26" t="s">
        <v>191</v>
      </c>
      <c r="BZ74" s="26" t="s">
        <v>191</v>
      </c>
      <c r="CA74" s="26" t="s">
        <v>191</v>
      </c>
      <c r="CB74" s="26" t="s">
        <v>191</v>
      </c>
      <c r="CC74" s="26" t="s">
        <v>191</v>
      </c>
      <c r="CD74" s="26" t="s">
        <v>191</v>
      </c>
      <c r="CE74" s="26" t="s">
        <v>191</v>
      </c>
      <c r="CF74" s="26" t="s">
        <v>191</v>
      </c>
      <c r="CG74" s="26" t="s">
        <v>191</v>
      </c>
      <c r="CH74" s="26" t="s">
        <v>191</v>
      </c>
      <c r="CI74" s="26" t="s">
        <v>191</v>
      </c>
      <c r="CJ74" s="26" t="s">
        <v>191</v>
      </c>
      <c r="CK74" s="26" t="s">
        <v>191</v>
      </c>
      <c r="CL74" s="26" t="s">
        <v>191</v>
      </c>
      <c r="CM74" s="26" t="s">
        <v>191</v>
      </c>
      <c r="CN74" s="26" t="s">
        <v>191</v>
      </c>
      <c r="CO74" s="26" t="s">
        <v>191</v>
      </c>
      <c r="CP74" s="26" t="s">
        <v>191</v>
      </c>
      <c r="CQ74" s="26" t="s">
        <v>191</v>
      </c>
      <c r="CR74" s="26" t="s">
        <v>191</v>
      </c>
      <c r="CS74" s="26" t="s">
        <v>191</v>
      </c>
      <c r="CT74" s="26" t="s">
        <v>191</v>
      </c>
      <c r="CU74" s="26" t="s">
        <v>191</v>
      </c>
      <c r="CV74" s="26" t="s">
        <v>191</v>
      </c>
      <c r="CW74" s="26" t="s">
        <v>191</v>
      </c>
      <c r="CX74" s="26" t="s">
        <v>191</v>
      </c>
      <c r="CY74" s="26" t="s">
        <v>191</v>
      </c>
      <c r="CZ74" s="26" t="s">
        <v>191</v>
      </c>
      <c r="DA74" s="26" t="s">
        <v>191</v>
      </c>
      <c r="DB74" s="26" t="s">
        <v>191</v>
      </c>
      <c r="DC74" s="26" t="s">
        <v>191</v>
      </c>
      <c r="DD74" s="26" t="s">
        <v>191</v>
      </c>
      <c r="DE74" s="26" t="s">
        <v>191</v>
      </c>
      <c r="DF74" s="26" t="s">
        <v>191</v>
      </c>
      <c r="DG74" s="26" t="s">
        <v>191</v>
      </c>
      <c r="DH74" s="26" t="s">
        <v>191</v>
      </c>
      <c r="DI74" s="26" t="s">
        <v>191</v>
      </c>
      <c r="DJ74" s="26" t="s">
        <v>191</v>
      </c>
      <c r="DK74" s="26" t="s">
        <v>191</v>
      </c>
      <c r="DL74" s="26" t="s">
        <v>191</v>
      </c>
      <c r="DM74" s="26" t="s">
        <v>191</v>
      </c>
      <c r="DN74" s="26" t="s">
        <v>191</v>
      </c>
      <c r="DO74" s="26" t="s">
        <v>191</v>
      </c>
      <c r="DP74" s="26" t="s">
        <v>191</v>
      </c>
      <c r="DQ74" s="26" t="s">
        <v>191</v>
      </c>
      <c r="DR74" s="26" t="s">
        <v>191</v>
      </c>
      <c r="DS74" s="26" t="s">
        <v>191</v>
      </c>
      <c r="DT74" s="26" t="s">
        <v>191</v>
      </c>
      <c r="DU74" s="26" t="s">
        <v>191</v>
      </c>
      <c r="DV74" s="26" t="s">
        <v>191</v>
      </c>
      <c r="DW74" s="26" t="s">
        <v>191</v>
      </c>
      <c r="DX74" s="26" t="s">
        <v>191</v>
      </c>
      <c r="DY74" s="26" t="s">
        <v>191</v>
      </c>
      <c r="DZ74" s="26" t="s">
        <v>191</v>
      </c>
      <c r="EA74" s="26" t="s">
        <v>191</v>
      </c>
      <c r="EB74" s="26" t="s">
        <v>191</v>
      </c>
      <c r="EC74" s="26" t="s">
        <v>191</v>
      </c>
      <c r="ED74" s="26" t="s">
        <v>191</v>
      </c>
      <c r="EE74" s="26" t="s">
        <v>191</v>
      </c>
      <c r="EF74" s="26" t="s">
        <v>191</v>
      </c>
      <c r="EG74" s="26" t="s">
        <v>191</v>
      </c>
      <c r="EH74" s="26" t="s">
        <v>191</v>
      </c>
      <c r="EI74" s="26" t="s">
        <v>191</v>
      </c>
      <c r="EJ74" s="26" t="s">
        <v>191</v>
      </c>
      <c r="EK74" s="26" t="s">
        <v>191</v>
      </c>
      <c r="EL74" s="26" t="s">
        <v>191</v>
      </c>
      <c r="EM74" s="26" t="s">
        <v>191</v>
      </c>
      <c r="EN74" s="26" t="s">
        <v>191</v>
      </c>
      <c r="EO74" s="26" t="s">
        <v>191</v>
      </c>
      <c r="EP74" s="26" t="s">
        <v>191</v>
      </c>
      <c r="EQ74" s="26" t="s">
        <v>191</v>
      </c>
      <c r="ER74" s="26" t="s">
        <v>191</v>
      </c>
      <c r="ES74" s="26" t="s">
        <v>191</v>
      </c>
      <c r="ET74" s="26" t="s">
        <v>191</v>
      </c>
      <c r="EU74" s="26" t="s">
        <v>191</v>
      </c>
      <c r="EV74" s="26" t="s">
        <v>191</v>
      </c>
      <c r="EW74" s="26" t="s">
        <v>191</v>
      </c>
      <c r="EX74" s="26" t="s">
        <v>191</v>
      </c>
      <c r="EY74" s="26" t="s">
        <v>191</v>
      </c>
      <c r="EZ74" s="26" t="s">
        <v>191</v>
      </c>
      <c r="FA74" s="26" t="s">
        <v>191</v>
      </c>
      <c r="FB74" s="26" t="s">
        <v>191</v>
      </c>
      <c r="FC74" s="26" t="s">
        <v>191</v>
      </c>
      <c r="FD74" s="26" t="s">
        <v>191</v>
      </c>
      <c r="FE74" s="26" t="s">
        <v>191</v>
      </c>
      <c r="FF74" s="26" t="s">
        <v>191</v>
      </c>
      <c r="FG74" s="26" t="s">
        <v>191</v>
      </c>
      <c r="FH74" s="26" t="s">
        <v>191</v>
      </c>
      <c r="FI74" s="26" t="s">
        <v>191</v>
      </c>
      <c r="FJ74" s="26" t="s">
        <v>191</v>
      </c>
      <c r="FK74" s="26" t="s">
        <v>191</v>
      </c>
      <c r="FL74" s="26" t="s">
        <v>191</v>
      </c>
      <c r="FM74" s="26" t="s">
        <v>191</v>
      </c>
      <c r="FN74" s="26" t="s">
        <v>191</v>
      </c>
      <c r="FO74" s="26" t="s">
        <v>191</v>
      </c>
      <c r="FP74" s="26" t="s">
        <v>191</v>
      </c>
      <c r="FQ74" s="26" t="s">
        <v>191</v>
      </c>
      <c r="FR74" s="26" t="s">
        <v>191</v>
      </c>
      <c r="FS74" s="26" t="s">
        <v>191</v>
      </c>
      <c r="FT74" s="26" t="s">
        <v>191</v>
      </c>
      <c r="FU74" s="26" t="s">
        <v>191</v>
      </c>
      <c r="FV74" s="26" t="s">
        <v>191</v>
      </c>
      <c r="FW74" s="26" t="s">
        <v>191</v>
      </c>
      <c r="FX74" s="26" t="s">
        <v>191</v>
      </c>
      <c r="FY74" s="26" t="s">
        <v>191</v>
      </c>
      <c r="FZ74" s="26" t="s">
        <v>191</v>
      </c>
      <c r="GA74" s="26" t="s">
        <v>191</v>
      </c>
      <c r="GB74" s="26" t="s">
        <v>191</v>
      </c>
      <c r="GC74" s="26" t="s">
        <v>191</v>
      </c>
      <c r="GD74" s="26" t="s">
        <v>191</v>
      </c>
    </row>
    <row r="75" spans="1:342" s="41" customFormat="1">
      <c r="A75" s="60"/>
      <c r="B75" s="461"/>
      <c r="C75" s="458" t="s">
        <v>152</v>
      </c>
      <c r="D75" s="458" t="s">
        <v>76</v>
      </c>
      <c r="E75" s="458" t="s">
        <v>68</v>
      </c>
      <c r="F75" s="458" t="s">
        <v>78</v>
      </c>
      <c r="G75" s="26" t="s">
        <v>191</v>
      </c>
      <c r="H75" s="26" t="s">
        <v>191</v>
      </c>
      <c r="I75" s="26" t="s">
        <v>191</v>
      </c>
      <c r="J75" s="26" t="s">
        <v>191</v>
      </c>
      <c r="K75" s="26" t="s">
        <v>191</v>
      </c>
      <c r="L75" s="26" t="s">
        <v>191</v>
      </c>
      <c r="M75" s="26" t="s">
        <v>191</v>
      </c>
      <c r="N75" s="26" t="s">
        <v>191</v>
      </c>
      <c r="O75" s="26" t="s">
        <v>191</v>
      </c>
      <c r="P75" s="26" t="s">
        <v>191</v>
      </c>
      <c r="Q75" s="26" t="s">
        <v>191</v>
      </c>
      <c r="R75" s="26" t="s">
        <v>191</v>
      </c>
      <c r="S75" s="26" t="s">
        <v>191</v>
      </c>
      <c r="T75" s="26" t="s">
        <v>191</v>
      </c>
      <c r="U75" s="26" t="s">
        <v>191</v>
      </c>
      <c r="V75" s="26" t="s">
        <v>191</v>
      </c>
      <c r="W75" s="26" t="s">
        <v>191</v>
      </c>
      <c r="X75" s="26" t="s">
        <v>191</v>
      </c>
      <c r="Y75" s="26" t="s">
        <v>191</v>
      </c>
      <c r="Z75" s="26" t="s">
        <v>191</v>
      </c>
      <c r="AA75" s="26" t="s">
        <v>191</v>
      </c>
      <c r="AB75" s="26" t="s">
        <v>191</v>
      </c>
      <c r="AC75" s="26" t="s">
        <v>191</v>
      </c>
      <c r="AD75" s="26" t="s">
        <v>191</v>
      </c>
      <c r="AE75" s="26" t="s">
        <v>191</v>
      </c>
      <c r="AF75" s="26" t="s">
        <v>191</v>
      </c>
      <c r="AG75" s="26" t="s">
        <v>191</v>
      </c>
      <c r="AH75" s="26" t="s">
        <v>191</v>
      </c>
      <c r="AI75" s="26" t="s">
        <v>191</v>
      </c>
      <c r="AJ75" s="26" t="s">
        <v>191</v>
      </c>
      <c r="AK75" s="26" t="s">
        <v>191</v>
      </c>
      <c r="AL75" s="26" t="s">
        <v>191</v>
      </c>
      <c r="AM75" s="26" t="s">
        <v>191</v>
      </c>
      <c r="AN75" s="26" t="s">
        <v>191</v>
      </c>
      <c r="AO75" s="26" t="s">
        <v>191</v>
      </c>
      <c r="AP75" s="26" t="s">
        <v>191</v>
      </c>
      <c r="AQ75" s="26" t="s">
        <v>191</v>
      </c>
      <c r="AR75" s="26" t="s">
        <v>191</v>
      </c>
      <c r="AS75" s="26" t="s">
        <v>191</v>
      </c>
      <c r="AT75" s="26" t="s">
        <v>191</v>
      </c>
      <c r="AU75" s="26" t="s">
        <v>191</v>
      </c>
      <c r="AV75" s="26" t="s">
        <v>191</v>
      </c>
      <c r="AW75" s="26" t="s">
        <v>191</v>
      </c>
      <c r="AX75" s="26" t="s">
        <v>191</v>
      </c>
      <c r="AY75" s="26" t="s">
        <v>191</v>
      </c>
      <c r="AZ75" s="26" t="s">
        <v>191</v>
      </c>
      <c r="BA75" s="26" t="s">
        <v>191</v>
      </c>
      <c r="BB75" s="26" t="s">
        <v>191</v>
      </c>
      <c r="BC75" s="26" t="s">
        <v>191</v>
      </c>
      <c r="BD75" s="26" t="s">
        <v>191</v>
      </c>
      <c r="BE75" s="26" t="s">
        <v>191</v>
      </c>
      <c r="BF75" s="26" t="s">
        <v>191</v>
      </c>
      <c r="BG75" s="26" t="s">
        <v>191</v>
      </c>
      <c r="BH75" s="26" t="s">
        <v>191</v>
      </c>
      <c r="BI75" s="26" t="s">
        <v>191</v>
      </c>
      <c r="BJ75" s="26" t="s">
        <v>191</v>
      </c>
      <c r="BK75" s="26" t="s">
        <v>191</v>
      </c>
      <c r="BL75" s="26" t="s">
        <v>191</v>
      </c>
      <c r="BM75" s="26" t="s">
        <v>191</v>
      </c>
      <c r="BN75" s="26" t="s">
        <v>191</v>
      </c>
      <c r="BO75" s="26" t="s">
        <v>191</v>
      </c>
      <c r="BP75" s="26" t="s">
        <v>191</v>
      </c>
      <c r="BQ75" s="26" t="s">
        <v>191</v>
      </c>
      <c r="BR75" s="26" t="s">
        <v>191</v>
      </c>
      <c r="BS75" s="26" t="s">
        <v>191</v>
      </c>
      <c r="BT75" s="26" t="s">
        <v>191</v>
      </c>
      <c r="BU75" s="26" t="s">
        <v>191</v>
      </c>
      <c r="BV75" s="26" t="s">
        <v>191</v>
      </c>
      <c r="BW75" s="26" t="s">
        <v>191</v>
      </c>
      <c r="BX75" s="26" t="s">
        <v>191</v>
      </c>
      <c r="BY75" s="26" t="s">
        <v>191</v>
      </c>
      <c r="BZ75" s="26" t="s">
        <v>191</v>
      </c>
      <c r="CA75" s="26" t="s">
        <v>191</v>
      </c>
      <c r="CB75" s="26" t="s">
        <v>191</v>
      </c>
      <c r="CC75" s="26" t="s">
        <v>191</v>
      </c>
      <c r="CD75" s="26" t="s">
        <v>191</v>
      </c>
      <c r="CE75" s="26" t="s">
        <v>191</v>
      </c>
      <c r="CF75" s="26" t="s">
        <v>191</v>
      </c>
      <c r="CG75" s="26" t="s">
        <v>191</v>
      </c>
      <c r="CH75" s="26" t="s">
        <v>191</v>
      </c>
      <c r="CI75" s="26" t="s">
        <v>191</v>
      </c>
      <c r="CJ75" s="26" t="s">
        <v>191</v>
      </c>
      <c r="CK75" s="26" t="s">
        <v>191</v>
      </c>
      <c r="CL75" s="26" t="s">
        <v>191</v>
      </c>
      <c r="CM75" s="26" t="s">
        <v>191</v>
      </c>
      <c r="CN75" s="26" t="s">
        <v>191</v>
      </c>
      <c r="CO75" s="26" t="s">
        <v>191</v>
      </c>
      <c r="CP75" s="26" t="s">
        <v>191</v>
      </c>
      <c r="CQ75" s="26" t="s">
        <v>191</v>
      </c>
      <c r="CR75" s="26" t="s">
        <v>191</v>
      </c>
      <c r="CS75" s="26" t="s">
        <v>191</v>
      </c>
      <c r="CT75" s="26" t="s">
        <v>191</v>
      </c>
      <c r="CU75" s="26" t="s">
        <v>191</v>
      </c>
      <c r="CV75" s="26" t="s">
        <v>191</v>
      </c>
      <c r="CW75" s="26" t="s">
        <v>191</v>
      </c>
      <c r="CX75" s="26" t="s">
        <v>191</v>
      </c>
      <c r="CY75" s="26" t="s">
        <v>191</v>
      </c>
      <c r="CZ75" s="26" t="s">
        <v>191</v>
      </c>
      <c r="DA75" s="26" t="s">
        <v>191</v>
      </c>
      <c r="DB75" s="26" t="s">
        <v>191</v>
      </c>
      <c r="DC75" s="26" t="s">
        <v>191</v>
      </c>
      <c r="DD75" s="26" t="s">
        <v>191</v>
      </c>
      <c r="DE75" s="26" t="s">
        <v>191</v>
      </c>
      <c r="DF75" s="26" t="s">
        <v>191</v>
      </c>
      <c r="DG75" s="26" t="s">
        <v>191</v>
      </c>
      <c r="DH75" s="26" t="s">
        <v>191</v>
      </c>
      <c r="DI75" s="26" t="s">
        <v>191</v>
      </c>
      <c r="DJ75" s="26" t="s">
        <v>191</v>
      </c>
      <c r="DK75" s="26" t="s">
        <v>191</v>
      </c>
      <c r="DL75" s="26" t="s">
        <v>191</v>
      </c>
      <c r="DM75" s="26" t="s">
        <v>191</v>
      </c>
      <c r="DN75" s="26" t="s">
        <v>191</v>
      </c>
      <c r="DO75" s="26" t="s">
        <v>191</v>
      </c>
      <c r="DP75" s="26" t="s">
        <v>191</v>
      </c>
      <c r="DQ75" s="26" t="s">
        <v>191</v>
      </c>
      <c r="DR75" s="26" t="s">
        <v>191</v>
      </c>
      <c r="DS75" s="26" t="s">
        <v>191</v>
      </c>
      <c r="DT75" s="26" t="s">
        <v>191</v>
      </c>
      <c r="DU75" s="26" t="s">
        <v>191</v>
      </c>
      <c r="DV75" s="26" t="s">
        <v>191</v>
      </c>
      <c r="DW75" s="26" t="s">
        <v>191</v>
      </c>
      <c r="DX75" s="26" t="s">
        <v>191</v>
      </c>
      <c r="DY75" s="26" t="s">
        <v>191</v>
      </c>
      <c r="DZ75" s="26" t="s">
        <v>191</v>
      </c>
      <c r="EA75" s="26" t="s">
        <v>191</v>
      </c>
      <c r="EB75" s="26" t="s">
        <v>191</v>
      </c>
      <c r="EC75" s="26" t="s">
        <v>191</v>
      </c>
      <c r="ED75" s="26" t="s">
        <v>191</v>
      </c>
      <c r="EE75" s="26" t="s">
        <v>191</v>
      </c>
      <c r="EF75" s="26" t="s">
        <v>191</v>
      </c>
      <c r="EG75" s="26" t="s">
        <v>191</v>
      </c>
      <c r="EH75" s="26" t="s">
        <v>191</v>
      </c>
      <c r="EI75" s="26" t="s">
        <v>191</v>
      </c>
      <c r="EJ75" s="26" t="s">
        <v>191</v>
      </c>
      <c r="EK75" s="26" t="s">
        <v>191</v>
      </c>
      <c r="EL75" s="26" t="s">
        <v>191</v>
      </c>
      <c r="EM75" s="26" t="s">
        <v>191</v>
      </c>
      <c r="EN75" s="26" t="s">
        <v>191</v>
      </c>
      <c r="EO75" s="26" t="s">
        <v>191</v>
      </c>
      <c r="EP75" s="26" t="s">
        <v>191</v>
      </c>
      <c r="EQ75" s="26" t="s">
        <v>191</v>
      </c>
      <c r="ER75" s="26" t="s">
        <v>191</v>
      </c>
      <c r="ES75" s="26" t="s">
        <v>191</v>
      </c>
      <c r="ET75" s="26" t="s">
        <v>191</v>
      </c>
      <c r="EU75" s="26" t="s">
        <v>191</v>
      </c>
      <c r="EV75" s="26" t="s">
        <v>191</v>
      </c>
      <c r="EW75" s="26" t="s">
        <v>191</v>
      </c>
      <c r="EX75" s="26" t="s">
        <v>191</v>
      </c>
      <c r="EY75" s="26" t="s">
        <v>191</v>
      </c>
      <c r="EZ75" s="26" t="s">
        <v>191</v>
      </c>
      <c r="FA75" s="26" t="s">
        <v>191</v>
      </c>
      <c r="FB75" s="26" t="s">
        <v>191</v>
      </c>
      <c r="FC75" s="26" t="s">
        <v>191</v>
      </c>
      <c r="FD75" s="26" t="s">
        <v>191</v>
      </c>
      <c r="FE75" s="26" t="s">
        <v>191</v>
      </c>
      <c r="FF75" s="26" t="s">
        <v>191</v>
      </c>
      <c r="FG75" s="26" t="s">
        <v>191</v>
      </c>
      <c r="FH75" s="26" t="s">
        <v>191</v>
      </c>
      <c r="FI75" s="26" t="s">
        <v>191</v>
      </c>
      <c r="FJ75" s="26" t="s">
        <v>191</v>
      </c>
      <c r="FK75" s="26" t="s">
        <v>191</v>
      </c>
      <c r="FL75" s="26" t="s">
        <v>191</v>
      </c>
      <c r="FM75" s="26" t="s">
        <v>191</v>
      </c>
      <c r="FN75" s="26" t="s">
        <v>191</v>
      </c>
      <c r="FO75" s="26" t="s">
        <v>191</v>
      </c>
      <c r="FP75" s="26" t="s">
        <v>191</v>
      </c>
      <c r="FQ75" s="26" t="s">
        <v>191</v>
      </c>
      <c r="FR75" s="26" t="s">
        <v>191</v>
      </c>
      <c r="FS75" s="26" t="s">
        <v>191</v>
      </c>
      <c r="FT75" s="26" t="s">
        <v>191</v>
      </c>
      <c r="FU75" s="26" t="s">
        <v>191</v>
      </c>
      <c r="FV75" s="26" t="s">
        <v>191</v>
      </c>
      <c r="FW75" s="26" t="s">
        <v>191</v>
      </c>
      <c r="FX75" s="26" t="s">
        <v>191</v>
      </c>
      <c r="FY75" s="26" t="s">
        <v>191</v>
      </c>
      <c r="FZ75" s="26" t="s">
        <v>191</v>
      </c>
      <c r="GA75" s="26" t="s">
        <v>191</v>
      </c>
      <c r="GB75" s="26" t="s">
        <v>191</v>
      </c>
      <c r="GC75" s="26" t="s">
        <v>191</v>
      </c>
      <c r="GD75" s="26" t="s">
        <v>191</v>
      </c>
    </row>
    <row r="76" spans="1:342" s="41" customFormat="1">
      <c r="A76" s="60"/>
      <c r="B76" s="461"/>
      <c r="C76" s="458" t="s">
        <v>152</v>
      </c>
      <c r="D76" s="458" t="s">
        <v>76</v>
      </c>
      <c r="E76" s="458" t="s">
        <v>68</v>
      </c>
      <c r="F76" s="458" t="s">
        <v>79</v>
      </c>
      <c r="G76" s="26">
        <v>32.880000000000003</v>
      </c>
      <c r="H76" s="26">
        <v>33.47</v>
      </c>
      <c r="I76" s="26">
        <v>28.51</v>
      </c>
      <c r="J76" s="26">
        <v>29.81</v>
      </c>
      <c r="K76" s="26">
        <v>29.48</v>
      </c>
      <c r="L76" s="26">
        <v>32.06</v>
      </c>
      <c r="M76" s="26">
        <v>36.15</v>
      </c>
      <c r="N76" s="26">
        <v>36.75</v>
      </c>
      <c r="O76" s="26">
        <v>31.5</v>
      </c>
      <c r="P76" s="26">
        <v>32.31</v>
      </c>
      <c r="Q76" s="26">
        <v>30.38</v>
      </c>
      <c r="R76" s="26">
        <v>30.31</v>
      </c>
      <c r="S76" s="26">
        <v>30.78</v>
      </c>
      <c r="T76" s="26">
        <v>31.57</v>
      </c>
      <c r="U76" s="26">
        <v>31.19</v>
      </c>
      <c r="V76" s="26">
        <v>32.619999999999997</v>
      </c>
      <c r="W76" s="26">
        <v>35.11</v>
      </c>
      <c r="X76" s="26">
        <v>38.17</v>
      </c>
      <c r="Y76" s="26">
        <v>41.97</v>
      </c>
      <c r="Z76" s="26">
        <v>42.66</v>
      </c>
      <c r="AA76" s="26">
        <v>37.31</v>
      </c>
      <c r="AB76" s="26">
        <v>34.130000000000003</v>
      </c>
      <c r="AC76" s="26">
        <v>32.1</v>
      </c>
      <c r="AD76" s="26">
        <v>32.03</v>
      </c>
      <c r="AE76" s="26">
        <v>33.409999999999997</v>
      </c>
      <c r="AF76" s="26">
        <v>34.26</v>
      </c>
      <c r="AG76" s="26">
        <v>33.85</v>
      </c>
      <c r="AH76" s="26">
        <v>35.4</v>
      </c>
      <c r="AI76" s="26">
        <v>38.11</v>
      </c>
      <c r="AJ76" s="26">
        <v>41.43</v>
      </c>
      <c r="AK76" s="26">
        <v>45.54</v>
      </c>
      <c r="AL76" s="26">
        <v>46.3</v>
      </c>
      <c r="AM76" s="26">
        <v>40.49</v>
      </c>
      <c r="AN76" s="26">
        <v>37.04</v>
      </c>
      <c r="AO76" s="26">
        <v>34.83</v>
      </c>
      <c r="AP76" s="26">
        <v>34.76</v>
      </c>
      <c r="AQ76" s="26">
        <v>35.61</v>
      </c>
      <c r="AR76" s="26">
        <v>37.85</v>
      </c>
      <c r="AS76" s="26">
        <v>38.42</v>
      </c>
      <c r="AT76" s="26">
        <v>41.43</v>
      </c>
      <c r="AU76" s="26">
        <v>46.11</v>
      </c>
      <c r="AV76" s="26">
        <v>50.71</v>
      </c>
      <c r="AW76" s="26">
        <v>55.67</v>
      </c>
      <c r="AX76" s="26">
        <v>57.92</v>
      </c>
      <c r="AY76" s="26">
        <v>52.2</v>
      </c>
      <c r="AZ76" s="26">
        <v>48.98</v>
      </c>
      <c r="BA76" s="26">
        <v>48.85</v>
      </c>
      <c r="BB76" s="26">
        <v>51.11</v>
      </c>
      <c r="BC76" s="26">
        <v>53.56</v>
      </c>
      <c r="BD76" s="26">
        <v>55.47</v>
      </c>
      <c r="BE76" s="26">
        <v>54.57</v>
      </c>
      <c r="BF76" s="26">
        <v>57.46</v>
      </c>
      <c r="BG76" s="26">
        <v>64.87</v>
      </c>
      <c r="BH76" s="26">
        <v>71.48</v>
      </c>
      <c r="BI76" s="26">
        <v>75.69</v>
      </c>
      <c r="BJ76" s="26">
        <v>78.27</v>
      </c>
      <c r="BK76" s="26">
        <v>70.56</v>
      </c>
      <c r="BL76" s="26">
        <v>66.7</v>
      </c>
      <c r="BM76" s="26">
        <v>65.89</v>
      </c>
      <c r="BN76" s="26">
        <v>68.91</v>
      </c>
      <c r="BO76" s="26">
        <v>74.56</v>
      </c>
      <c r="BP76" s="26">
        <v>75.88</v>
      </c>
      <c r="BQ76" s="26">
        <v>72.34</v>
      </c>
      <c r="BR76" s="26">
        <v>73.12</v>
      </c>
      <c r="BS76" s="26">
        <v>79.55</v>
      </c>
      <c r="BT76" s="26">
        <v>87.33</v>
      </c>
      <c r="BU76" s="26">
        <v>91.3</v>
      </c>
      <c r="BV76" s="26">
        <v>94.3</v>
      </c>
      <c r="BW76" s="26">
        <v>86.47</v>
      </c>
      <c r="BX76" s="26">
        <v>77.42</v>
      </c>
      <c r="BY76" s="26">
        <v>73.39</v>
      </c>
      <c r="BZ76" s="26">
        <v>73.98</v>
      </c>
      <c r="CA76" s="26">
        <v>76.5</v>
      </c>
      <c r="CB76" s="26">
        <v>78.06</v>
      </c>
      <c r="CC76" s="26">
        <v>76.78</v>
      </c>
      <c r="CD76" s="26">
        <v>78.94</v>
      </c>
      <c r="CE76" s="26">
        <v>84.82</v>
      </c>
      <c r="CF76" s="26">
        <v>91.87</v>
      </c>
      <c r="CG76" s="26">
        <v>99.25</v>
      </c>
      <c r="CH76" s="26">
        <v>101.69</v>
      </c>
      <c r="CI76" s="26">
        <v>90.9</v>
      </c>
      <c r="CJ76" s="26">
        <v>81.63</v>
      </c>
      <c r="CK76" s="26">
        <v>77.290000000000006</v>
      </c>
      <c r="CL76" s="26">
        <v>76.989999999999995</v>
      </c>
      <c r="CM76" s="26">
        <v>79.05</v>
      </c>
      <c r="CN76" s="26">
        <v>80.569999999999993</v>
      </c>
      <c r="CO76" s="26">
        <v>78.67</v>
      </c>
      <c r="CP76" s="26">
        <v>81.430000000000007</v>
      </c>
      <c r="CQ76" s="26">
        <v>88.9</v>
      </c>
      <c r="CR76" s="26">
        <v>95.89</v>
      </c>
      <c r="CS76" s="26">
        <v>103.78</v>
      </c>
      <c r="CT76" s="26">
        <v>105.47</v>
      </c>
      <c r="CU76" s="26">
        <v>92.95</v>
      </c>
      <c r="CV76" s="26">
        <v>84.92</v>
      </c>
      <c r="CW76" s="26">
        <v>80</v>
      </c>
      <c r="CX76" s="26">
        <v>79.63</v>
      </c>
      <c r="CY76" s="26">
        <v>82.04</v>
      </c>
      <c r="CZ76" s="26">
        <v>83.25</v>
      </c>
      <c r="DA76" s="26">
        <v>81.39</v>
      </c>
      <c r="DB76" s="26">
        <v>84.38</v>
      </c>
      <c r="DC76" s="26">
        <v>91.27</v>
      </c>
      <c r="DD76" s="26">
        <v>99.42</v>
      </c>
      <c r="DE76" s="26">
        <v>108.11</v>
      </c>
      <c r="DF76" s="26">
        <v>109.26</v>
      </c>
      <c r="DG76" s="26">
        <v>93.31</v>
      </c>
      <c r="DH76" s="26">
        <v>85.37</v>
      </c>
      <c r="DI76" s="26">
        <v>81.42</v>
      </c>
      <c r="DJ76" s="26">
        <v>81.209999999999994</v>
      </c>
      <c r="DK76" s="26">
        <v>83.65</v>
      </c>
      <c r="DL76" s="26">
        <v>84.3</v>
      </c>
      <c r="DM76" s="26">
        <v>81.95</v>
      </c>
      <c r="DN76" s="26">
        <v>86.13</v>
      </c>
      <c r="DO76" s="26">
        <v>92.48</v>
      </c>
      <c r="DP76" s="26">
        <v>99.77</v>
      </c>
      <c r="DQ76" s="26">
        <v>108.48</v>
      </c>
      <c r="DR76" s="26">
        <v>108.16</v>
      </c>
      <c r="DS76" s="26">
        <v>93.22</v>
      </c>
      <c r="DT76" s="26">
        <v>85.44</v>
      </c>
      <c r="DU76" s="26">
        <v>82.88</v>
      </c>
      <c r="DV76" s="26">
        <v>82.63</v>
      </c>
      <c r="DW76" s="26">
        <v>84.98</v>
      </c>
      <c r="DX76" s="26">
        <v>85.18</v>
      </c>
      <c r="DY76" s="26">
        <v>83.68</v>
      </c>
      <c r="DZ76" s="26">
        <v>86.3</v>
      </c>
      <c r="EA76" s="26">
        <v>94.48</v>
      </c>
      <c r="EB76" s="26">
        <v>101.28</v>
      </c>
      <c r="EC76" s="26">
        <v>109.1</v>
      </c>
      <c r="ED76" s="26">
        <v>108.49</v>
      </c>
      <c r="EE76" s="26">
        <v>94.53</v>
      </c>
      <c r="EF76" s="26">
        <v>87.59</v>
      </c>
      <c r="EG76" s="26">
        <v>83.45</v>
      </c>
      <c r="EH76" s="26">
        <v>83.18</v>
      </c>
      <c r="EI76" s="26">
        <v>85.34</v>
      </c>
      <c r="EJ76" s="26">
        <v>86.87</v>
      </c>
      <c r="EK76" s="26">
        <v>84.81</v>
      </c>
      <c r="EL76" s="26">
        <v>86.28</v>
      </c>
      <c r="EM76" s="26">
        <v>93.03</v>
      </c>
      <c r="EN76" s="26">
        <v>102</v>
      </c>
      <c r="EO76" s="26">
        <v>110.25</v>
      </c>
      <c r="EP76" s="26">
        <v>112.73</v>
      </c>
      <c r="EQ76" s="26">
        <v>100.32</v>
      </c>
      <c r="ER76" s="26">
        <v>89.7</v>
      </c>
      <c r="ES76" s="26">
        <v>85.13</v>
      </c>
      <c r="ET76" s="26">
        <v>85.5</v>
      </c>
      <c r="EU76" s="26">
        <v>88.36</v>
      </c>
      <c r="EV76" s="26">
        <v>89.45</v>
      </c>
      <c r="EW76" s="26">
        <v>87.16</v>
      </c>
      <c r="EX76" s="26">
        <v>90.26</v>
      </c>
      <c r="EY76" s="26">
        <v>96.9</v>
      </c>
      <c r="EZ76" s="26">
        <v>105.23</v>
      </c>
      <c r="FA76" s="26">
        <v>114.24</v>
      </c>
      <c r="FB76" s="26">
        <v>116.23</v>
      </c>
      <c r="FC76" s="26">
        <v>103.05</v>
      </c>
      <c r="FD76" s="26">
        <v>92.59</v>
      </c>
      <c r="FE76" s="26">
        <v>87.57</v>
      </c>
      <c r="FF76" s="26">
        <v>88.1</v>
      </c>
      <c r="FG76" s="26">
        <v>91.98</v>
      </c>
      <c r="FH76" s="26">
        <v>93.12</v>
      </c>
      <c r="FI76" s="26">
        <v>91.03</v>
      </c>
      <c r="FJ76" s="26">
        <v>93.66</v>
      </c>
      <c r="FK76" s="26">
        <v>101.36</v>
      </c>
      <c r="FL76" s="26">
        <v>109.8</v>
      </c>
      <c r="FM76" s="26">
        <v>118.82</v>
      </c>
      <c r="FN76" s="26">
        <v>120.46</v>
      </c>
      <c r="FO76" s="26">
        <v>106.82</v>
      </c>
      <c r="FP76" s="26">
        <v>97.16</v>
      </c>
      <c r="FQ76" s="26">
        <v>91.95</v>
      </c>
      <c r="FR76" s="26">
        <v>92.4</v>
      </c>
      <c r="FS76" s="26">
        <v>95.64</v>
      </c>
      <c r="FT76" s="26">
        <v>96.63</v>
      </c>
      <c r="FU76" s="26">
        <v>94.62</v>
      </c>
      <c r="FV76" s="26">
        <v>98.3</v>
      </c>
      <c r="FW76" s="26">
        <v>105.59</v>
      </c>
      <c r="FX76" s="26">
        <v>113.56</v>
      </c>
      <c r="FY76" s="26">
        <v>122.95</v>
      </c>
      <c r="FZ76" s="26">
        <v>124.16</v>
      </c>
      <c r="GA76" s="26">
        <v>109.46</v>
      </c>
      <c r="GB76" s="26">
        <v>99.89</v>
      </c>
      <c r="GC76" s="26">
        <v>95.54</v>
      </c>
      <c r="GD76" s="26">
        <v>95.76</v>
      </c>
    </row>
    <row r="77" spans="1:342" s="41" customFormat="1">
      <c r="A77" s="60"/>
      <c r="B77" s="461"/>
      <c r="C77" s="461"/>
      <c r="D77" s="461"/>
      <c r="E77" s="461"/>
      <c r="F77" s="461"/>
      <c r="G77" s="461"/>
      <c r="H77" s="461"/>
      <c r="I77" s="461"/>
      <c r="J77" s="461"/>
      <c r="K77" s="461"/>
      <c r="L77" s="461"/>
      <c r="M77" s="461"/>
      <c r="N77" s="461"/>
      <c r="O77" s="461"/>
      <c r="P77" s="461"/>
      <c r="Q77" s="461"/>
      <c r="R77" s="461"/>
      <c r="S77" s="461"/>
      <c r="T77" s="461"/>
      <c r="U77" s="461"/>
      <c r="V77" s="461"/>
      <c r="W77" s="461"/>
      <c r="X77" s="461"/>
      <c r="Y77" s="461"/>
      <c r="Z77" s="461"/>
      <c r="AA77" s="461"/>
      <c r="AB77" s="461"/>
      <c r="AC77" s="461"/>
      <c r="AD77" s="461"/>
      <c r="AE77" s="461"/>
      <c r="AF77" s="461"/>
      <c r="AG77" s="461"/>
      <c r="AH77" s="461"/>
      <c r="AI77" s="461"/>
      <c r="AJ77" s="461"/>
      <c r="AK77" s="461"/>
      <c r="AL77" s="461"/>
      <c r="AM77" s="461"/>
      <c r="AN77" s="461"/>
      <c r="AO77" s="461"/>
      <c r="AP77" s="461"/>
      <c r="AQ77" s="461"/>
      <c r="AR77" s="461"/>
      <c r="AS77" s="461"/>
      <c r="AT77" s="461"/>
      <c r="AU77" s="461"/>
      <c r="AV77" s="461"/>
      <c r="AW77" s="461"/>
      <c r="AX77" s="461"/>
      <c r="AY77" s="461"/>
      <c r="AZ77" s="461"/>
      <c r="BA77" s="461"/>
      <c r="BB77" s="461"/>
      <c r="BC77" s="461"/>
      <c r="BD77" s="461"/>
      <c r="BE77" s="461"/>
      <c r="BF77" s="461"/>
      <c r="BG77" s="461"/>
      <c r="BH77" s="461"/>
      <c r="BI77" s="461"/>
      <c r="BJ77" s="461"/>
      <c r="BK77" s="461"/>
      <c r="BL77" s="461"/>
      <c r="BM77" s="461"/>
      <c r="BN77" s="461"/>
      <c r="BO77" s="461"/>
      <c r="BP77" s="461"/>
      <c r="BQ77" s="461"/>
      <c r="BR77" s="461"/>
      <c r="BS77" s="461"/>
      <c r="BT77" s="461"/>
      <c r="BU77" s="461"/>
      <c r="BV77" s="461"/>
      <c r="BW77" s="461"/>
      <c r="BX77" s="461"/>
      <c r="BY77" s="461"/>
      <c r="BZ77" s="461"/>
      <c r="CA77" s="461"/>
      <c r="CB77" s="461"/>
      <c r="CC77" s="461"/>
      <c r="CD77" s="461"/>
      <c r="CE77" s="461"/>
      <c r="CF77" s="461"/>
      <c r="CG77" s="461"/>
      <c r="CH77" s="461"/>
      <c r="CI77" s="461"/>
      <c r="CJ77" s="461"/>
      <c r="CK77" s="461"/>
      <c r="CL77" s="461"/>
      <c r="CM77" s="461"/>
      <c r="CN77" s="461"/>
      <c r="CO77" s="461"/>
      <c r="CP77" s="461"/>
      <c r="CQ77" s="461"/>
      <c r="CR77" s="461"/>
      <c r="CS77" s="461"/>
      <c r="CT77" s="461"/>
      <c r="CU77" s="461"/>
      <c r="CV77" s="461"/>
      <c r="CW77" s="461"/>
      <c r="CX77" s="461"/>
      <c r="CY77" s="461"/>
      <c r="CZ77" s="461"/>
      <c r="DA77" s="461"/>
      <c r="DB77" s="461"/>
      <c r="DC77" s="461"/>
      <c r="DD77" s="461"/>
      <c r="DE77" s="461"/>
      <c r="DF77" s="461"/>
      <c r="DG77" s="461"/>
      <c r="DH77" s="461"/>
      <c r="DI77" s="461"/>
      <c r="DJ77" s="461"/>
      <c r="DK77" s="461"/>
      <c r="DL77" s="461"/>
      <c r="DM77" s="461"/>
      <c r="DN77" s="461"/>
      <c r="DO77" s="461"/>
      <c r="DP77" s="461"/>
      <c r="DQ77" s="461"/>
      <c r="DR77" s="461"/>
      <c r="DS77" s="461"/>
      <c r="DT77" s="461"/>
      <c r="DU77" s="461"/>
      <c r="DV77" s="461"/>
      <c r="DW77" s="461"/>
      <c r="DX77" s="461"/>
      <c r="DY77" s="461"/>
      <c r="DZ77" s="461"/>
      <c r="EA77" s="461"/>
      <c r="EB77" s="461"/>
      <c r="EC77" s="461"/>
      <c r="ED77" s="461"/>
      <c r="EE77" s="461"/>
      <c r="EF77" s="461"/>
      <c r="EG77" s="461"/>
      <c r="EH77" s="461"/>
      <c r="EI77" s="461"/>
      <c r="EJ77" s="461"/>
      <c r="EK77" s="461"/>
      <c r="EL77" s="461"/>
      <c r="EM77" s="461"/>
      <c r="EN77" s="461"/>
      <c r="EO77" s="461"/>
      <c r="EP77" s="461"/>
      <c r="EQ77" s="461"/>
      <c r="ER77" s="461"/>
      <c r="ES77" s="461"/>
      <c r="ET77" s="461"/>
      <c r="EU77" s="461"/>
      <c r="EV77" s="461"/>
      <c r="EW77" s="461"/>
      <c r="EX77" s="461"/>
      <c r="EY77" s="461"/>
      <c r="EZ77" s="461"/>
      <c r="FA77" s="461"/>
      <c r="FB77" s="461"/>
      <c r="FC77" s="461"/>
      <c r="FD77" s="461"/>
      <c r="FE77" s="461"/>
      <c r="FF77" s="461"/>
      <c r="FG77" s="461"/>
      <c r="FH77" s="461"/>
      <c r="FI77" s="461"/>
      <c r="FJ77" s="461"/>
      <c r="FK77" s="461"/>
      <c r="FL77" s="461"/>
      <c r="FM77" s="461"/>
      <c r="FN77" s="461"/>
      <c r="FO77" s="461"/>
      <c r="FP77" s="461"/>
      <c r="FQ77" s="461"/>
      <c r="FR77" s="461"/>
      <c r="FS77" s="461"/>
      <c r="FT77" s="461"/>
      <c r="FU77" s="461"/>
      <c r="FV77" s="461"/>
      <c r="FW77" s="461"/>
      <c r="FX77" s="461"/>
      <c r="FY77" s="461"/>
      <c r="FZ77" s="461"/>
      <c r="GA77" s="461"/>
      <c r="GB77" s="461"/>
      <c r="GC77" s="461"/>
      <c r="GD77" s="461"/>
    </row>
    <row r="78" spans="1:342" s="41" customFormat="1">
      <c r="A78" s="60"/>
      <c r="B78" s="459"/>
      <c r="C78" s="461" t="s">
        <v>55</v>
      </c>
      <c r="D78" s="461" t="s">
        <v>33</v>
      </c>
      <c r="E78" s="461" t="s">
        <v>66</v>
      </c>
      <c r="F78" s="461" t="s">
        <v>75</v>
      </c>
      <c r="G78" s="442">
        <v>41275</v>
      </c>
      <c r="H78" s="442">
        <v>41306</v>
      </c>
      <c r="I78" s="442">
        <v>41334</v>
      </c>
      <c r="J78" s="442">
        <v>41365</v>
      </c>
      <c r="K78" s="442">
        <v>41395</v>
      </c>
      <c r="L78" s="442">
        <v>41426</v>
      </c>
      <c r="M78" s="442">
        <v>41456</v>
      </c>
      <c r="N78" s="442">
        <v>41487</v>
      </c>
      <c r="O78" s="442">
        <v>41518</v>
      </c>
      <c r="P78" s="442">
        <v>41548</v>
      </c>
      <c r="Q78" s="442">
        <v>41579</v>
      </c>
      <c r="R78" s="442">
        <v>41609</v>
      </c>
      <c r="S78" s="442">
        <v>41640</v>
      </c>
      <c r="T78" s="442">
        <v>41671</v>
      </c>
      <c r="U78" s="442">
        <v>41699</v>
      </c>
      <c r="V78" s="442">
        <v>41730</v>
      </c>
      <c r="W78" s="442">
        <v>41760</v>
      </c>
      <c r="X78" s="442">
        <v>41791</v>
      </c>
      <c r="Y78" s="442">
        <v>41821</v>
      </c>
      <c r="Z78" s="442">
        <v>41852</v>
      </c>
      <c r="AA78" s="442">
        <v>41883</v>
      </c>
      <c r="AB78" s="442">
        <v>41913</v>
      </c>
      <c r="AC78" s="442">
        <v>41944</v>
      </c>
      <c r="AD78" s="442">
        <v>41974</v>
      </c>
      <c r="AE78" s="442">
        <v>42005</v>
      </c>
      <c r="AF78" s="442">
        <v>42036</v>
      </c>
      <c r="AG78" s="442">
        <v>42064</v>
      </c>
      <c r="AH78" s="442">
        <v>42095</v>
      </c>
      <c r="AI78" s="442">
        <v>42125</v>
      </c>
      <c r="AJ78" s="442">
        <v>42156</v>
      </c>
      <c r="AK78" s="442">
        <v>42186</v>
      </c>
      <c r="AL78" s="442">
        <v>42217</v>
      </c>
      <c r="AM78" s="442">
        <v>42248</v>
      </c>
      <c r="AN78" s="442">
        <v>42278</v>
      </c>
      <c r="AO78" s="442">
        <v>42309</v>
      </c>
      <c r="AP78" s="442">
        <v>42339</v>
      </c>
      <c r="AQ78" s="442">
        <v>42370</v>
      </c>
      <c r="AR78" s="442">
        <v>42401</v>
      </c>
      <c r="AS78" s="442">
        <v>42430</v>
      </c>
      <c r="AT78" s="442">
        <v>42461</v>
      </c>
      <c r="AU78" s="442">
        <v>42491</v>
      </c>
      <c r="AV78" s="442">
        <v>42522</v>
      </c>
      <c r="AW78" s="442">
        <v>42552</v>
      </c>
      <c r="AX78" s="442">
        <v>42583</v>
      </c>
      <c r="AY78" s="442">
        <v>42614</v>
      </c>
      <c r="AZ78" s="442">
        <v>42644</v>
      </c>
      <c r="BA78" s="442">
        <v>42675</v>
      </c>
      <c r="BB78" s="442">
        <v>42705</v>
      </c>
      <c r="BC78" s="442">
        <v>42736</v>
      </c>
      <c r="BD78" s="442">
        <v>42767</v>
      </c>
      <c r="BE78" s="442">
        <v>42795</v>
      </c>
      <c r="BF78" s="442">
        <v>42826</v>
      </c>
      <c r="BG78" s="27">
        <v>42856</v>
      </c>
      <c r="BH78" s="27">
        <v>42887</v>
      </c>
      <c r="BI78" s="27">
        <v>42917</v>
      </c>
      <c r="BJ78" s="27">
        <v>42948</v>
      </c>
      <c r="BK78" s="27">
        <v>42979</v>
      </c>
      <c r="BL78" s="27">
        <v>43009</v>
      </c>
      <c r="BM78" s="27">
        <v>43040</v>
      </c>
      <c r="BN78" s="27">
        <v>43070</v>
      </c>
      <c r="BO78" s="27">
        <v>43101</v>
      </c>
      <c r="BP78" s="27">
        <v>43132</v>
      </c>
      <c r="BQ78" s="27">
        <v>43160</v>
      </c>
      <c r="BR78" s="27">
        <v>43191</v>
      </c>
      <c r="BS78" s="27">
        <v>43221</v>
      </c>
      <c r="BT78" s="27">
        <v>43252</v>
      </c>
      <c r="BU78" s="27">
        <v>43282</v>
      </c>
      <c r="BV78" s="27">
        <v>43313</v>
      </c>
      <c r="BW78" s="27">
        <v>43344</v>
      </c>
      <c r="BX78" s="27">
        <v>43374</v>
      </c>
      <c r="BY78" s="27">
        <v>43405</v>
      </c>
      <c r="BZ78" s="27">
        <v>43435</v>
      </c>
      <c r="CA78" s="27">
        <v>43466</v>
      </c>
      <c r="CB78" s="27">
        <v>43497</v>
      </c>
      <c r="CC78" s="27">
        <v>43525</v>
      </c>
      <c r="CD78" s="27">
        <v>43556</v>
      </c>
      <c r="CE78" s="27">
        <v>43586</v>
      </c>
      <c r="CF78" s="27">
        <v>43617</v>
      </c>
      <c r="CG78" s="27">
        <v>43647</v>
      </c>
      <c r="CH78" s="27">
        <v>43678</v>
      </c>
      <c r="CI78" s="27">
        <v>43709</v>
      </c>
      <c r="CJ78" s="27">
        <v>43739</v>
      </c>
      <c r="CK78" s="27">
        <v>43770</v>
      </c>
      <c r="CL78" s="27">
        <v>43800</v>
      </c>
      <c r="CM78" s="27">
        <v>43831</v>
      </c>
      <c r="CN78" s="27">
        <v>43862</v>
      </c>
      <c r="CO78" s="27">
        <v>43891</v>
      </c>
      <c r="CP78" s="27">
        <v>43922</v>
      </c>
      <c r="CQ78" s="27">
        <v>43952</v>
      </c>
      <c r="CR78" s="27">
        <v>43983</v>
      </c>
      <c r="CS78" s="27">
        <v>44013</v>
      </c>
      <c r="CT78" s="27">
        <v>44044</v>
      </c>
      <c r="CU78" s="27">
        <v>44075</v>
      </c>
      <c r="CV78" s="27">
        <v>44105</v>
      </c>
      <c r="CW78" s="27">
        <v>44136</v>
      </c>
      <c r="CX78" s="27">
        <v>44166</v>
      </c>
      <c r="CY78" s="27">
        <v>44197</v>
      </c>
      <c r="CZ78" s="27">
        <v>44228</v>
      </c>
      <c r="DA78" s="27">
        <v>44256</v>
      </c>
      <c r="DB78" s="27">
        <v>44287</v>
      </c>
      <c r="DC78" s="27">
        <v>44317</v>
      </c>
      <c r="DD78" s="27">
        <v>44348</v>
      </c>
      <c r="DE78" s="27">
        <v>44378</v>
      </c>
      <c r="DF78" s="27">
        <v>44409</v>
      </c>
      <c r="DG78" s="27">
        <v>44440</v>
      </c>
      <c r="DH78" s="27">
        <v>44470</v>
      </c>
      <c r="DI78" s="27">
        <v>44501</v>
      </c>
      <c r="DJ78" s="27">
        <v>44531</v>
      </c>
      <c r="DK78" s="27">
        <v>44562</v>
      </c>
      <c r="DL78" s="27">
        <v>44593</v>
      </c>
      <c r="DM78" s="27">
        <v>44621</v>
      </c>
      <c r="DN78" s="27">
        <v>44652</v>
      </c>
      <c r="DO78" s="27">
        <v>44682</v>
      </c>
      <c r="DP78" s="27">
        <v>44713</v>
      </c>
      <c r="DQ78" s="27">
        <v>44743</v>
      </c>
      <c r="DR78" s="27">
        <v>44774</v>
      </c>
      <c r="DS78" s="27">
        <v>44805</v>
      </c>
      <c r="DT78" s="27">
        <v>44835</v>
      </c>
      <c r="DU78" s="27">
        <v>44866</v>
      </c>
      <c r="DV78" s="27">
        <v>44896</v>
      </c>
      <c r="DW78" s="27">
        <v>44927</v>
      </c>
      <c r="DX78" s="27">
        <v>44958</v>
      </c>
      <c r="DY78" s="27">
        <v>44986</v>
      </c>
      <c r="DZ78" s="27">
        <v>45017</v>
      </c>
      <c r="EA78" s="27">
        <v>45047</v>
      </c>
      <c r="EB78" s="27">
        <v>45078</v>
      </c>
      <c r="EC78" s="27">
        <v>45108</v>
      </c>
      <c r="ED78" s="27">
        <v>45139</v>
      </c>
      <c r="EE78" s="27">
        <v>45170</v>
      </c>
      <c r="EF78" s="27">
        <v>45200</v>
      </c>
      <c r="EG78" s="27">
        <v>45231</v>
      </c>
      <c r="EH78" s="27">
        <v>45261</v>
      </c>
      <c r="EI78" s="27">
        <v>45292</v>
      </c>
      <c r="EJ78" s="27">
        <v>45323</v>
      </c>
      <c r="EK78" s="27">
        <v>45352</v>
      </c>
      <c r="EL78" s="27">
        <v>45383</v>
      </c>
      <c r="EM78" s="27">
        <v>45413</v>
      </c>
      <c r="EN78" s="27">
        <v>45444</v>
      </c>
      <c r="EO78" s="27">
        <v>45474</v>
      </c>
      <c r="EP78" s="27">
        <v>45505</v>
      </c>
      <c r="EQ78" s="27">
        <v>45536</v>
      </c>
      <c r="ER78" s="27">
        <v>45566</v>
      </c>
      <c r="ES78" s="27">
        <v>45597</v>
      </c>
      <c r="ET78" s="27">
        <v>45627</v>
      </c>
      <c r="EU78" s="27">
        <v>45658</v>
      </c>
      <c r="EV78" s="27">
        <v>45689</v>
      </c>
      <c r="EW78" s="27">
        <v>45717</v>
      </c>
      <c r="EX78" s="27">
        <v>45748</v>
      </c>
      <c r="EY78" s="27">
        <v>45778</v>
      </c>
      <c r="EZ78" s="27">
        <v>45809</v>
      </c>
      <c r="FA78" s="27">
        <v>45839</v>
      </c>
      <c r="FB78" s="27">
        <v>45870</v>
      </c>
      <c r="FC78" s="27">
        <v>45901</v>
      </c>
      <c r="FD78" s="27">
        <v>45931</v>
      </c>
      <c r="FE78" s="27">
        <v>45962</v>
      </c>
      <c r="FF78" s="27">
        <v>45992</v>
      </c>
      <c r="FG78" s="27">
        <v>46023</v>
      </c>
      <c r="FH78" s="27">
        <v>46054</v>
      </c>
      <c r="FI78" s="27">
        <v>46082</v>
      </c>
      <c r="FJ78" s="27">
        <v>46113</v>
      </c>
      <c r="FK78" s="27">
        <v>46143</v>
      </c>
      <c r="FL78" s="27">
        <v>46174</v>
      </c>
      <c r="FM78" s="27">
        <v>46204</v>
      </c>
      <c r="FN78" s="27">
        <v>46235</v>
      </c>
      <c r="FO78" s="27">
        <v>46266</v>
      </c>
      <c r="FP78" s="27">
        <v>46296</v>
      </c>
      <c r="FQ78" s="27">
        <v>46327</v>
      </c>
      <c r="FR78" s="27">
        <v>46357</v>
      </c>
      <c r="FS78" s="27">
        <v>46388</v>
      </c>
      <c r="FT78" s="27">
        <v>46419</v>
      </c>
      <c r="FU78" s="27">
        <v>46447</v>
      </c>
      <c r="FV78" s="27">
        <v>46478</v>
      </c>
      <c r="FW78" s="27">
        <v>46508</v>
      </c>
      <c r="FX78" s="27">
        <v>46539</v>
      </c>
      <c r="FY78" s="27">
        <v>46569</v>
      </c>
      <c r="FZ78" s="27">
        <v>46600</v>
      </c>
      <c r="GA78" s="27">
        <v>46631</v>
      </c>
      <c r="GB78" s="27">
        <v>46661</v>
      </c>
      <c r="GC78" s="27">
        <v>46692</v>
      </c>
      <c r="GD78" s="27">
        <v>46722</v>
      </c>
    </row>
    <row r="79" spans="1:342" s="41" customFormat="1">
      <c r="A79" s="60"/>
      <c r="B79" s="459"/>
      <c r="C79" s="461" t="s">
        <v>92</v>
      </c>
      <c r="D79" s="461" t="s">
        <v>76</v>
      </c>
      <c r="E79" s="461" t="s">
        <v>68</v>
      </c>
      <c r="F79" s="461" t="s">
        <v>79</v>
      </c>
      <c r="G79" s="441">
        <v>37.21</v>
      </c>
      <c r="H79" s="441">
        <v>37.21</v>
      </c>
      <c r="I79" s="441">
        <v>37.21</v>
      </c>
      <c r="J79" s="441">
        <v>37.21</v>
      </c>
      <c r="K79" s="441">
        <v>50.11</v>
      </c>
      <c r="L79" s="441">
        <v>50.11</v>
      </c>
      <c r="M79" s="441">
        <v>50.11</v>
      </c>
      <c r="N79" s="441">
        <v>50.11</v>
      </c>
      <c r="O79" s="441">
        <v>50.11</v>
      </c>
      <c r="P79" s="441">
        <v>37.21</v>
      </c>
      <c r="Q79" s="441">
        <v>37.21</v>
      </c>
      <c r="R79" s="441">
        <v>37.21</v>
      </c>
      <c r="S79" s="441">
        <v>37.21</v>
      </c>
      <c r="T79" s="441">
        <v>37.21</v>
      </c>
      <c r="U79" s="441">
        <v>37.21</v>
      </c>
      <c r="V79" s="441">
        <v>37.21</v>
      </c>
      <c r="W79" s="441">
        <v>50.11</v>
      </c>
      <c r="X79" s="441">
        <v>50.11</v>
      </c>
      <c r="Y79" s="441">
        <v>50.11</v>
      </c>
      <c r="Z79" s="441">
        <v>50.11</v>
      </c>
      <c r="AA79" s="441">
        <v>50.11</v>
      </c>
      <c r="AB79" s="441">
        <v>37.21</v>
      </c>
      <c r="AC79" s="441">
        <v>37.21</v>
      </c>
      <c r="AD79" s="441">
        <v>37.21</v>
      </c>
      <c r="AE79" s="441">
        <v>37.21</v>
      </c>
      <c r="AF79" s="441">
        <v>37.21</v>
      </c>
      <c r="AG79" s="441">
        <v>37.21</v>
      </c>
      <c r="AH79" s="441">
        <v>37.21</v>
      </c>
      <c r="AI79" s="441">
        <v>50.11</v>
      </c>
      <c r="AJ79" s="441">
        <v>50.11</v>
      </c>
      <c r="AK79" s="441">
        <v>50.11</v>
      </c>
      <c r="AL79" s="441">
        <v>50.11</v>
      </c>
      <c r="AM79" s="441">
        <v>50.11</v>
      </c>
      <c r="AN79" s="441">
        <v>37.21</v>
      </c>
      <c r="AO79" s="441">
        <v>37.21</v>
      </c>
      <c r="AP79" s="441">
        <v>37.21</v>
      </c>
      <c r="AQ79" s="441">
        <v>37.21</v>
      </c>
      <c r="AR79" s="441">
        <v>37.21</v>
      </c>
      <c r="AS79" s="441">
        <v>37.21</v>
      </c>
      <c r="AT79" s="441">
        <v>37.21</v>
      </c>
      <c r="AU79" s="441">
        <v>50.11</v>
      </c>
      <c r="AV79" s="441">
        <v>50.11</v>
      </c>
      <c r="AW79" s="441">
        <v>50.11</v>
      </c>
      <c r="AX79" s="441">
        <v>50.11</v>
      </c>
      <c r="AY79" s="441">
        <v>50.11</v>
      </c>
      <c r="AZ79" s="441">
        <v>37.21</v>
      </c>
      <c r="BA79" s="441">
        <v>37.21</v>
      </c>
      <c r="BB79" s="441">
        <v>37.21</v>
      </c>
      <c r="BC79" s="441">
        <v>38.1</v>
      </c>
      <c r="BD79" s="441">
        <v>38.1</v>
      </c>
      <c r="BE79" s="441">
        <v>38.1</v>
      </c>
      <c r="BF79" s="441">
        <v>38.1</v>
      </c>
      <c r="BG79" s="26">
        <v>51.31</v>
      </c>
      <c r="BH79" s="26">
        <v>51.31</v>
      </c>
      <c r="BI79" s="26">
        <v>51.31</v>
      </c>
      <c r="BJ79" s="26">
        <v>51.31</v>
      </c>
      <c r="BK79" s="26">
        <v>51.31</v>
      </c>
      <c r="BL79" s="26">
        <v>38.1</v>
      </c>
      <c r="BM79" s="26">
        <v>38.1</v>
      </c>
      <c r="BN79" s="26">
        <v>38.1</v>
      </c>
      <c r="BO79" s="26">
        <v>39.06</v>
      </c>
      <c r="BP79" s="26">
        <v>39.06</v>
      </c>
      <c r="BQ79" s="26">
        <v>39.06</v>
      </c>
      <c r="BR79" s="26">
        <v>39.06</v>
      </c>
      <c r="BS79" s="26">
        <v>52.6</v>
      </c>
      <c r="BT79" s="26">
        <v>52.6</v>
      </c>
      <c r="BU79" s="26">
        <v>52.6</v>
      </c>
      <c r="BV79" s="26">
        <v>52.6</v>
      </c>
      <c r="BW79" s="26">
        <v>52.6</v>
      </c>
      <c r="BX79" s="26">
        <v>39.06</v>
      </c>
      <c r="BY79" s="26">
        <v>39.06</v>
      </c>
      <c r="BZ79" s="26">
        <v>39.06</v>
      </c>
      <c r="CA79" s="26">
        <v>40.08</v>
      </c>
      <c r="CB79" s="26">
        <v>40.08</v>
      </c>
      <c r="CC79" s="26">
        <v>40.08</v>
      </c>
      <c r="CD79" s="26">
        <v>40.08</v>
      </c>
      <c r="CE79" s="26">
        <v>53.97</v>
      </c>
      <c r="CF79" s="26">
        <v>53.97</v>
      </c>
      <c r="CG79" s="26">
        <v>53.97</v>
      </c>
      <c r="CH79" s="26">
        <v>53.97</v>
      </c>
      <c r="CI79" s="26">
        <v>53.97</v>
      </c>
      <c r="CJ79" s="26">
        <v>40.08</v>
      </c>
      <c r="CK79" s="26">
        <v>40.08</v>
      </c>
      <c r="CL79" s="26">
        <v>40.08</v>
      </c>
      <c r="CM79" s="26">
        <v>41.14</v>
      </c>
      <c r="CN79" s="26">
        <v>41.14</v>
      </c>
      <c r="CO79" s="26">
        <v>41.14</v>
      </c>
      <c r="CP79" s="26">
        <v>41.14</v>
      </c>
      <c r="CQ79" s="26">
        <v>55.4</v>
      </c>
      <c r="CR79" s="26">
        <v>55.4</v>
      </c>
      <c r="CS79" s="26">
        <v>55.4</v>
      </c>
      <c r="CT79" s="26">
        <v>55.4</v>
      </c>
      <c r="CU79" s="26">
        <v>55.4</v>
      </c>
      <c r="CV79" s="26">
        <v>41.14</v>
      </c>
      <c r="CW79" s="26">
        <v>41.14</v>
      </c>
      <c r="CX79" s="26">
        <v>41.14</v>
      </c>
      <c r="CY79" s="26">
        <v>42.24</v>
      </c>
      <c r="CZ79" s="26">
        <v>42.24</v>
      </c>
      <c r="DA79" s="26">
        <v>42.24</v>
      </c>
      <c r="DB79" s="26">
        <v>42.24</v>
      </c>
      <c r="DC79" s="26">
        <v>56.89</v>
      </c>
      <c r="DD79" s="26">
        <v>56.89</v>
      </c>
      <c r="DE79" s="26">
        <v>56.89</v>
      </c>
      <c r="DF79" s="26">
        <v>56.89</v>
      </c>
      <c r="DG79" s="26">
        <v>56.89</v>
      </c>
      <c r="DH79" s="26">
        <v>42.24</v>
      </c>
      <c r="DI79" s="26">
        <v>42.24</v>
      </c>
      <c r="DJ79" s="26">
        <v>42.24</v>
      </c>
      <c r="DK79" s="26">
        <v>43.39</v>
      </c>
      <c r="DL79" s="26">
        <v>43.39</v>
      </c>
      <c r="DM79" s="26">
        <v>43.39</v>
      </c>
      <c r="DN79" s="26">
        <v>43.39</v>
      </c>
      <c r="DO79" s="26">
        <v>58.43</v>
      </c>
      <c r="DP79" s="26">
        <v>58.43</v>
      </c>
      <c r="DQ79" s="26">
        <v>58.43</v>
      </c>
      <c r="DR79" s="26">
        <v>58.43</v>
      </c>
      <c r="DS79" s="26">
        <v>58.43</v>
      </c>
      <c r="DT79" s="26">
        <v>43.39</v>
      </c>
      <c r="DU79" s="26">
        <v>43.39</v>
      </c>
      <c r="DV79" s="26">
        <v>43.39</v>
      </c>
      <c r="DW79" s="26">
        <v>44.57</v>
      </c>
      <c r="DX79" s="26">
        <v>44.57</v>
      </c>
      <c r="DY79" s="26">
        <v>44.57</v>
      </c>
      <c r="DZ79" s="26">
        <v>44.57</v>
      </c>
      <c r="EA79" s="26">
        <v>60.02</v>
      </c>
      <c r="EB79" s="26">
        <v>60.02</v>
      </c>
      <c r="EC79" s="26">
        <v>60.02</v>
      </c>
      <c r="ED79" s="26">
        <v>60.02</v>
      </c>
      <c r="EE79" s="26">
        <v>60.02</v>
      </c>
      <c r="EF79" s="26">
        <v>44.57</v>
      </c>
      <c r="EG79" s="26">
        <v>44.57</v>
      </c>
      <c r="EH79" s="26">
        <v>44.57</v>
      </c>
      <c r="EI79" s="26">
        <v>45.79</v>
      </c>
      <c r="EJ79" s="26">
        <v>45.79</v>
      </c>
      <c r="EK79" s="26">
        <v>45.79</v>
      </c>
      <c r="EL79" s="26">
        <v>45.79</v>
      </c>
      <c r="EM79" s="26">
        <v>61.67</v>
      </c>
      <c r="EN79" s="26">
        <v>61.67</v>
      </c>
      <c r="EO79" s="26">
        <v>61.67</v>
      </c>
      <c r="EP79" s="26">
        <v>61.67</v>
      </c>
      <c r="EQ79" s="26">
        <v>61.67</v>
      </c>
      <c r="ER79" s="26">
        <v>45.79</v>
      </c>
      <c r="ES79" s="26">
        <v>45.79</v>
      </c>
      <c r="ET79" s="26">
        <v>45.79</v>
      </c>
      <c r="EU79" s="26">
        <v>47.07</v>
      </c>
      <c r="EV79" s="26">
        <v>47.07</v>
      </c>
      <c r="EW79" s="26">
        <v>47.07</v>
      </c>
      <c r="EX79" s="26">
        <v>47.07</v>
      </c>
      <c r="EY79" s="26">
        <v>63.38</v>
      </c>
      <c r="EZ79" s="26">
        <v>63.38</v>
      </c>
      <c r="FA79" s="26">
        <v>63.38</v>
      </c>
      <c r="FB79" s="26">
        <v>63.38</v>
      </c>
      <c r="FC79" s="26">
        <v>63.38</v>
      </c>
      <c r="FD79" s="26">
        <v>47.07</v>
      </c>
      <c r="FE79" s="26">
        <v>47.07</v>
      </c>
      <c r="FF79" s="26">
        <v>47.07</v>
      </c>
      <c r="FG79" s="26">
        <v>48.39</v>
      </c>
      <c r="FH79" s="26">
        <v>48.39</v>
      </c>
      <c r="FI79" s="26">
        <v>48.39</v>
      </c>
      <c r="FJ79" s="26">
        <v>48.39</v>
      </c>
      <c r="FK79" s="26">
        <v>65.17</v>
      </c>
      <c r="FL79" s="26">
        <v>65.17</v>
      </c>
      <c r="FM79" s="26">
        <v>65.17</v>
      </c>
      <c r="FN79" s="26">
        <v>65.17</v>
      </c>
      <c r="FO79" s="26">
        <v>65.17</v>
      </c>
      <c r="FP79" s="26">
        <v>48.39</v>
      </c>
      <c r="FQ79" s="26">
        <v>48.39</v>
      </c>
      <c r="FR79" s="26">
        <v>48.39</v>
      </c>
      <c r="FS79" s="26">
        <v>49.76</v>
      </c>
      <c r="FT79" s="26">
        <v>49.76</v>
      </c>
      <c r="FU79" s="26">
        <v>49.76</v>
      </c>
      <c r="FV79" s="26">
        <v>49.76</v>
      </c>
      <c r="FW79" s="26">
        <v>67.02</v>
      </c>
      <c r="FX79" s="26">
        <v>67.02</v>
      </c>
      <c r="FY79" s="26">
        <v>67.02</v>
      </c>
      <c r="FZ79" s="26">
        <v>67.02</v>
      </c>
      <c r="GA79" s="26">
        <v>67.02</v>
      </c>
      <c r="GB79" s="26">
        <v>49.76</v>
      </c>
      <c r="GC79" s="26">
        <v>49.76</v>
      </c>
      <c r="GD79" s="26">
        <v>49.76</v>
      </c>
    </row>
    <row r="80" spans="1:342" s="41" customFormat="1">
      <c r="A80" s="60"/>
      <c r="B80" s="459"/>
      <c r="C80" s="461" t="s">
        <v>93</v>
      </c>
      <c r="D80" s="461" t="s">
        <v>76</v>
      </c>
      <c r="E80" s="461" t="s">
        <v>68</v>
      </c>
      <c r="F80" s="461" t="s">
        <v>79</v>
      </c>
      <c r="G80" s="441">
        <v>1.38</v>
      </c>
      <c r="H80" s="441">
        <v>1.38</v>
      </c>
      <c r="I80" s="441">
        <v>1.38</v>
      </c>
      <c r="J80" s="441">
        <v>1.38</v>
      </c>
      <c r="K80" s="441">
        <v>1.38</v>
      </c>
      <c r="L80" s="441">
        <v>1.38</v>
      </c>
      <c r="M80" s="441">
        <v>1.38</v>
      </c>
      <c r="N80" s="441">
        <v>1.38</v>
      </c>
      <c r="O80" s="441">
        <v>1.38</v>
      </c>
      <c r="P80" s="441">
        <v>1.38</v>
      </c>
      <c r="Q80" s="441">
        <v>1.38</v>
      </c>
      <c r="R80" s="441">
        <v>1.38</v>
      </c>
      <c r="S80" s="441">
        <v>1.38</v>
      </c>
      <c r="T80" s="441">
        <v>1.38</v>
      </c>
      <c r="U80" s="441">
        <v>1.38</v>
      </c>
      <c r="V80" s="441">
        <v>1.38</v>
      </c>
      <c r="W80" s="441">
        <v>1.38</v>
      </c>
      <c r="X80" s="441">
        <v>1.38</v>
      </c>
      <c r="Y80" s="441">
        <v>1.38</v>
      </c>
      <c r="Z80" s="441">
        <v>1.38</v>
      </c>
      <c r="AA80" s="441">
        <v>1.38</v>
      </c>
      <c r="AB80" s="441">
        <v>1.38</v>
      </c>
      <c r="AC80" s="441">
        <v>1.38</v>
      </c>
      <c r="AD80" s="441">
        <v>1.38</v>
      </c>
      <c r="AE80" s="441">
        <v>1.97</v>
      </c>
      <c r="AF80" s="441">
        <v>1.97</v>
      </c>
      <c r="AG80" s="441">
        <v>1.97</v>
      </c>
      <c r="AH80" s="441">
        <v>1.97</v>
      </c>
      <c r="AI80" s="441">
        <v>1.97</v>
      </c>
      <c r="AJ80" s="441">
        <v>1.97</v>
      </c>
      <c r="AK80" s="441">
        <v>1.97</v>
      </c>
      <c r="AL80" s="441">
        <v>1.97</v>
      </c>
      <c r="AM80" s="441">
        <v>1.97</v>
      </c>
      <c r="AN80" s="441">
        <v>1.97</v>
      </c>
      <c r="AO80" s="441">
        <v>1.97</v>
      </c>
      <c r="AP80" s="441">
        <v>1.97</v>
      </c>
      <c r="AQ80" s="441">
        <v>1.97</v>
      </c>
      <c r="AR80" s="441">
        <v>1.97</v>
      </c>
      <c r="AS80" s="441">
        <v>1.97</v>
      </c>
      <c r="AT80" s="441">
        <v>1.97</v>
      </c>
      <c r="AU80" s="441">
        <v>1.97</v>
      </c>
      <c r="AV80" s="441">
        <v>1.97</v>
      </c>
      <c r="AW80" s="441">
        <v>1.97</v>
      </c>
      <c r="AX80" s="441">
        <v>1.97</v>
      </c>
      <c r="AY80" s="441">
        <v>1.97</v>
      </c>
      <c r="AZ80" s="441">
        <v>1.97</v>
      </c>
      <c r="BA80" s="441">
        <v>1.97</v>
      </c>
      <c r="BB80" s="441">
        <v>1.97</v>
      </c>
      <c r="BC80" s="441">
        <v>2.0099999999999998</v>
      </c>
      <c r="BD80" s="441">
        <v>2.0099999999999998</v>
      </c>
      <c r="BE80" s="441">
        <v>2.0099999999999998</v>
      </c>
      <c r="BF80" s="441">
        <v>2.0099999999999998</v>
      </c>
      <c r="BG80" s="26">
        <v>2.0099999999999998</v>
      </c>
      <c r="BH80" s="26">
        <v>2.0099999999999998</v>
      </c>
      <c r="BI80" s="26">
        <v>2.0099999999999998</v>
      </c>
      <c r="BJ80" s="26">
        <v>2.0099999999999998</v>
      </c>
      <c r="BK80" s="26">
        <v>2.0099999999999998</v>
      </c>
      <c r="BL80" s="26">
        <v>2.0099999999999998</v>
      </c>
      <c r="BM80" s="26">
        <v>2.0099999999999998</v>
      </c>
      <c r="BN80" s="26">
        <v>2.0099999999999998</v>
      </c>
      <c r="BO80" s="26">
        <v>2.06</v>
      </c>
      <c r="BP80" s="26">
        <v>2.06</v>
      </c>
      <c r="BQ80" s="26">
        <v>2.06</v>
      </c>
      <c r="BR80" s="26">
        <v>2.06</v>
      </c>
      <c r="BS80" s="26">
        <v>2.06</v>
      </c>
      <c r="BT80" s="26">
        <v>2.06</v>
      </c>
      <c r="BU80" s="26">
        <v>2.06</v>
      </c>
      <c r="BV80" s="26">
        <v>2.06</v>
      </c>
      <c r="BW80" s="26">
        <v>2.06</v>
      </c>
      <c r="BX80" s="26">
        <v>2.06</v>
      </c>
      <c r="BY80" s="26">
        <v>2.06</v>
      </c>
      <c r="BZ80" s="26">
        <v>2.06</v>
      </c>
      <c r="CA80" s="26">
        <v>2.12</v>
      </c>
      <c r="CB80" s="26">
        <v>2.12</v>
      </c>
      <c r="CC80" s="26">
        <v>2.12</v>
      </c>
      <c r="CD80" s="26">
        <v>2.12</v>
      </c>
      <c r="CE80" s="26">
        <v>2.12</v>
      </c>
      <c r="CF80" s="26">
        <v>2.12</v>
      </c>
      <c r="CG80" s="26">
        <v>2.12</v>
      </c>
      <c r="CH80" s="26">
        <v>2.12</v>
      </c>
      <c r="CI80" s="26">
        <v>2.12</v>
      </c>
      <c r="CJ80" s="26">
        <v>2.12</v>
      </c>
      <c r="CK80" s="26">
        <v>2.12</v>
      </c>
      <c r="CL80" s="26">
        <v>2.12</v>
      </c>
      <c r="CM80" s="26">
        <v>2.17</v>
      </c>
      <c r="CN80" s="26">
        <v>2.17</v>
      </c>
      <c r="CO80" s="26">
        <v>2.17</v>
      </c>
      <c r="CP80" s="26">
        <v>2.17</v>
      </c>
      <c r="CQ80" s="26">
        <v>2.17</v>
      </c>
      <c r="CR80" s="26">
        <v>2.17</v>
      </c>
      <c r="CS80" s="26">
        <v>2.17</v>
      </c>
      <c r="CT80" s="26">
        <v>2.17</v>
      </c>
      <c r="CU80" s="26">
        <v>2.17</v>
      </c>
      <c r="CV80" s="26">
        <v>2.17</v>
      </c>
      <c r="CW80" s="26">
        <v>2.17</v>
      </c>
      <c r="CX80" s="26">
        <v>2.17</v>
      </c>
      <c r="CY80" s="26">
        <v>2.23</v>
      </c>
      <c r="CZ80" s="26">
        <v>2.23</v>
      </c>
      <c r="DA80" s="26">
        <v>2.23</v>
      </c>
      <c r="DB80" s="26">
        <v>2.23</v>
      </c>
      <c r="DC80" s="26">
        <v>2.23</v>
      </c>
      <c r="DD80" s="26">
        <v>2.23</v>
      </c>
      <c r="DE80" s="26">
        <v>2.23</v>
      </c>
      <c r="DF80" s="26">
        <v>2.23</v>
      </c>
      <c r="DG80" s="26">
        <v>2.23</v>
      </c>
      <c r="DH80" s="26">
        <v>2.23</v>
      </c>
      <c r="DI80" s="26">
        <v>2.23</v>
      </c>
      <c r="DJ80" s="26">
        <v>2.23</v>
      </c>
      <c r="DK80" s="26">
        <v>2.29</v>
      </c>
      <c r="DL80" s="26">
        <v>2.29</v>
      </c>
      <c r="DM80" s="26">
        <v>2.29</v>
      </c>
      <c r="DN80" s="26">
        <v>2.29</v>
      </c>
      <c r="DO80" s="26">
        <v>2.29</v>
      </c>
      <c r="DP80" s="26">
        <v>2.29</v>
      </c>
      <c r="DQ80" s="26">
        <v>2.29</v>
      </c>
      <c r="DR80" s="26">
        <v>2.29</v>
      </c>
      <c r="DS80" s="26">
        <v>2.29</v>
      </c>
      <c r="DT80" s="26">
        <v>2.29</v>
      </c>
      <c r="DU80" s="26">
        <v>2.29</v>
      </c>
      <c r="DV80" s="26">
        <v>2.29</v>
      </c>
      <c r="DW80" s="26">
        <v>2.36</v>
      </c>
      <c r="DX80" s="26">
        <v>2.36</v>
      </c>
      <c r="DY80" s="26">
        <v>2.36</v>
      </c>
      <c r="DZ80" s="26">
        <v>2.36</v>
      </c>
      <c r="EA80" s="26">
        <v>2.36</v>
      </c>
      <c r="EB80" s="26">
        <v>2.36</v>
      </c>
      <c r="EC80" s="26">
        <v>2.36</v>
      </c>
      <c r="ED80" s="26">
        <v>2.36</v>
      </c>
      <c r="EE80" s="26">
        <v>2.36</v>
      </c>
      <c r="EF80" s="26">
        <v>2.36</v>
      </c>
      <c r="EG80" s="26">
        <v>2.36</v>
      </c>
      <c r="EH80" s="26">
        <v>2.36</v>
      </c>
      <c r="EI80" s="26">
        <v>2.42</v>
      </c>
      <c r="EJ80" s="26">
        <v>2.42</v>
      </c>
      <c r="EK80" s="26">
        <v>2.42</v>
      </c>
      <c r="EL80" s="26">
        <v>2.42</v>
      </c>
      <c r="EM80" s="26">
        <v>2.42</v>
      </c>
      <c r="EN80" s="26">
        <v>2.42</v>
      </c>
      <c r="EO80" s="26">
        <v>2.42</v>
      </c>
      <c r="EP80" s="26">
        <v>2.42</v>
      </c>
      <c r="EQ80" s="26">
        <v>2.42</v>
      </c>
      <c r="ER80" s="26">
        <v>2.42</v>
      </c>
      <c r="ES80" s="26">
        <v>2.42</v>
      </c>
      <c r="ET80" s="26">
        <v>2.42</v>
      </c>
      <c r="EU80" s="26">
        <v>2.4900000000000002</v>
      </c>
      <c r="EV80" s="26">
        <v>2.4900000000000002</v>
      </c>
      <c r="EW80" s="26">
        <v>2.4900000000000002</v>
      </c>
      <c r="EX80" s="26">
        <v>2.4900000000000002</v>
      </c>
      <c r="EY80" s="26">
        <v>2.4900000000000002</v>
      </c>
      <c r="EZ80" s="26">
        <v>2.4900000000000002</v>
      </c>
      <c r="FA80" s="26">
        <v>2.4900000000000002</v>
      </c>
      <c r="FB80" s="26">
        <v>2.4900000000000002</v>
      </c>
      <c r="FC80" s="26">
        <v>2.4900000000000002</v>
      </c>
      <c r="FD80" s="26">
        <v>2.4900000000000002</v>
      </c>
      <c r="FE80" s="26">
        <v>2.4900000000000002</v>
      </c>
      <c r="FF80" s="26">
        <v>2.4900000000000002</v>
      </c>
      <c r="FG80" s="26">
        <v>2.56</v>
      </c>
      <c r="FH80" s="26">
        <v>2.56</v>
      </c>
      <c r="FI80" s="26">
        <v>2.56</v>
      </c>
      <c r="FJ80" s="26">
        <v>2.56</v>
      </c>
      <c r="FK80" s="26">
        <v>2.56</v>
      </c>
      <c r="FL80" s="26">
        <v>2.56</v>
      </c>
      <c r="FM80" s="26">
        <v>2.56</v>
      </c>
      <c r="FN80" s="26">
        <v>2.56</v>
      </c>
      <c r="FO80" s="26">
        <v>2.56</v>
      </c>
      <c r="FP80" s="26">
        <v>2.56</v>
      </c>
      <c r="FQ80" s="26">
        <v>2.56</v>
      </c>
      <c r="FR80" s="26">
        <v>2.56</v>
      </c>
      <c r="FS80" s="26">
        <v>2.63</v>
      </c>
      <c r="FT80" s="26">
        <v>2.63</v>
      </c>
      <c r="FU80" s="26">
        <v>2.63</v>
      </c>
      <c r="FV80" s="26">
        <v>2.63</v>
      </c>
      <c r="FW80" s="26">
        <v>2.63</v>
      </c>
      <c r="FX80" s="26">
        <v>2.63</v>
      </c>
      <c r="FY80" s="26">
        <v>2.63</v>
      </c>
      <c r="FZ80" s="26">
        <v>2.63</v>
      </c>
      <c r="GA80" s="26">
        <v>2.63</v>
      </c>
      <c r="GB80" s="26">
        <v>2.63</v>
      </c>
      <c r="GC80" s="26">
        <v>2.63</v>
      </c>
      <c r="GD80" s="26">
        <v>2.63</v>
      </c>
    </row>
    <row r="81" spans="1:186" s="41" customFormat="1">
      <c r="A81" s="60"/>
      <c r="B81" s="459"/>
      <c r="C81" s="461"/>
      <c r="D81" s="461"/>
      <c r="E81" s="461"/>
      <c r="F81" s="461"/>
      <c r="G81" s="441"/>
      <c r="H81" s="441"/>
      <c r="I81" s="441"/>
      <c r="J81" s="441"/>
      <c r="K81" s="441"/>
      <c r="L81" s="441"/>
      <c r="M81" s="441"/>
      <c r="N81" s="441"/>
      <c r="O81" s="441"/>
      <c r="P81" s="441"/>
      <c r="Q81" s="441"/>
      <c r="R81" s="441"/>
      <c r="S81" s="441"/>
      <c r="T81" s="441"/>
      <c r="U81" s="441"/>
      <c r="V81" s="441"/>
      <c r="W81" s="441"/>
      <c r="X81" s="441"/>
      <c r="Y81" s="441"/>
      <c r="Z81" s="441"/>
      <c r="AA81" s="441"/>
      <c r="AB81" s="441"/>
      <c r="AC81" s="441"/>
      <c r="AD81" s="441"/>
      <c r="AE81" s="441"/>
      <c r="AF81" s="441"/>
      <c r="AG81" s="441"/>
      <c r="AH81" s="441"/>
      <c r="AI81" s="441"/>
      <c r="AJ81" s="441"/>
      <c r="AK81" s="441"/>
      <c r="AL81" s="441"/>
      <c r="AM81" s="441"/>
      <c r="AN81" s="441"/>
      <c r="AO81" s="441"/>
      <c r="AP81" s="441"/>
      <c r="AQ81" s="441"/>
      <c r="AR81" s="441"/>
      <c r="AS81" s="441"/>
      <c r="AT81" s="441"/>
      <c r="AU81" s="441"/>
      <c r="AV81" s="441"/>
      <c r="AW81" s="441"/>
      <c r="AX81" s="441"/>
      <c r="AY81" s="441"/>
      <c r="AZ81" s="441"/>
      <c r="BA81" s="441"/>
      <c r="BB81" s="441"/>
      <c r="BC81" s="441"/>
      <c r="BD81" s="441"/>
      <c r="BE81" s="441"/>
      <c r="BF81" s="441"/>
      <c r="BG81" s="26"/>
      <c r="BH81" s="26"/>
      <c r="BI81" s="26"/>
      <c r="BJ81" s="26"/>
      <c r="BK81" s="26"/>
      <c r="BL81" s="26"/>
      <c r="BM81" s="26"/>
      <c r="BN81" s="26"/>
      <c r="BO81" s="26"/>
      <c r="BP81" s="26"/>
      <c r="BQ81" s="26"/>
      <c r="BR81" s="26"/>
      <c r="BS81" s="26"/>
      <c r="BT81" s="26"/>
      <c r="BU81" s="26"/>
      <c r="BV81" s="26"/>
      <c r="BW81" s="26"/>
      <c r="BX81" s="26"/>
      <c r="BY81" s="26"/>
      <c r="BZ81" s="26"/>
      <c r="CA81" s="26"/>
      <c r="CB81" s="26"/>
      <c r="CC81" s="26"/>
      <c r="CD81" s="26"/>
      <c r="CE81" s="26"/>
      <c r="CF81" s="26"/>
      <c r="CG81" s="26"/>
      <c r="CH81" s="26"/>
      <c r="CI81" s="26"/>
      <c r="CJ81" s="26"/>
      <c r="CK81" s="26"/>
      <c r="CL81" s="26"/>
      <c r="CM81" s="26"/>
      <c r="CN81" s="26"/>
      <c r="CO81" s="26"/>
      <c r="CP81" s="26"/>
      <c r="CQ81" s="26"/>
      <c r="CR81" s="26"/>
      <c r="CS81" s="26"/>
      <c r="CT81" s="26"/>
      <c r="CU81" s="26"/>
      <c r="CV81" s="26"/>
      <c r="CW81" s="26"/>
      <c r="CX81" s="26"/>
      <c r="CY81" s="26"/>
      <c r="CZ81" s="26"/>
      <c r="DA81" s="26"/>
      <c r="DB81" s="26"/>
      <c r="DC81" s="26"/>
      <c r="DD81" s="26"/>
      <c r="DE81" s="26"/>
      <c r="DF81" s="26"/>
      <c r="DG81" s="26"/>
      <c r="DH81" s="26"/>
      <c r="DI81" s="26"/>
      <c r="DJ81" s="26"/>
      <c r="DK81" s="26"/>
      <c r="DL81" s="26"/>
      <c r="DM81" s="26"/>
      <c r="DN81" s="26"/>
      <c r="DO81" s="26"/>
      <c r="DP81" s="26"/>
      <c r="DQ81" s="26"/>
      <c r="DR81" s="26"/>
      <c r="DS81" s="26"/>
      <c r="DT81" s="26"/>
      <c r="DU81" s="26"/>
      <c r="DV81" s="26"/>
      <c r="DW81" s="26"/>
      <c r="DX81" s="26"/>
      <c r="DY81" s="26"/>
      <c r="DZ81" s="26"/>
      <c r="EA81" s="26"/>
      <c r="EB81" s="26"/>
      <c r="EC81" s="26"/>
      <c r="ED81" s="26"/>
      <c r="EE81" s="26"/>
      <c r="EF81" s="26"/>
      <c r="EG81" s="26"/>
      <c r="EH81" s="26"/>
      <c r="EI81" s="26"/>
      <c r="EJ81" s="26"/>
      <c r="EK81" s="26"/>
      <c r="EL81" s="26"/>
      <c r="EM81" s="26"/>
      <c r="EN81" s="26"/>
      <c r="EO81" s="26"/>
      <c r="EP81" s="26"/>
      <c r="EQ81" s="26"/>
      <c r="ER81" s="26"/>
      <c r="ES81" s="26"/>
      <c r="ET81" s="26"/>
      <c r="EU81" s="26"/>
      <c r="EV81" s="26"/>
      <c r="EW81" s="26"/>
      <c r="EX81" s="26"/>
      <c r="EY81" s="26"/>
      <c r="EZ81" s="26"/>
      <c r="FA81" s="26"/>
      <c r="FB81" s="26"/>
      <c r="FC81" s="26"/>
      <c r="FD81" s="26"/>
      <c r="FE81" s="26"/>
      <c r="FF81" s="26"/>
      <c r="FG81" s="26"/>
      <c r="FH81" s="26"/>
      <c r="FI81" s="26"/>
      <c r="FJ81" s="26"/>
      <c r="FK81" s="26"/>
      <c r="FL81" s="26"/>
      <c r="FM81" s="26"/>
      <c r="FN81" s="26"/>
      <c r="FO81" s="26"/>
      <c r="FP81" s="26"/>
      <c r="FQ81" s="26"/>
      <c r="FR81" s="26"/>
      <c r="FS81" s="26"/>
      <c r="FT81" s="26"/>
      <c r="FU81" s="26"/>
      <c r="FV81" s="26"/>
      <c r="FW81" s="26"/>
      <c r="FX81" s="26"/>
      <c r="FY81" s="26"/>
      <c r="FZ81" s="26"/>
      <c r="GA81" s="26"/>
      <c r="GB81" s="26"/>
      <c r="GC81" s="26"/>
      <c r="GD81" s="26"/>
    </row>
    <row r="82" spans="1:186" s="41" customFormat="1">
      <c r="A82" s="60"/>
      <c r="B82" s="459"/>
      <c r="C82" s="461" t="s">
        <v>254</v>
      </c>
      <c r="D82" s="461" t="s">
        <v>76</v>
      </c>
      <c r="E82" s="461" t="s">
        <v>68</v>
      </c>
      <c r="F82" s="674" t="s">
        <v>77</v>
      </c>
      <c r="G82" s="441" t="s">
        <v>191</v>
      </c>
      <c r="H82" s="441" t="s">
        <v>191</v>
      </c>
      <c r="I82" s="441" t="s">
        <v>191</v>
      </c>
      <c r="J82" s="441" t="s">
        <v>191</v>
      </c>
      <c r="K82" s="441" t="s">
        <v>191</v>
      </c>
      <c r="L82" s="441" t="s">
        <v>191</v>
      </c>
      <c r="M82" s="441" t="s">
        <v>191</v>
      </c>
      <c r="N82" s="441" t="s">
        <v>191</v>
      </c>
      <c r="O82" s="441" t="s">
        <v>191</v>
      </c>
      <c r="P82" s="441" t="s">
        <v>191</v>
      </c>
      <c r="Q82" s="441" t="s">
        <v>191</v>
      </c>
      <c r="R82" s="441" t="s">
        <v>191</v>
      </c>
      <c r="S82" s="441" t="s">
        <v>191</v>
      </c>
      <c r="T82" s="441" t="s">
        <v>191</v>
      </c>
      <c r="U82" s="441" t="s">
        <v>191</v>
      </c>
      <c r="V82" s="441" t="s">
        <v>191</v>
      </c>
      <c r="W82" s="441" t="s">
        <v>191</v>
      </c>
      <c r="X82" s="441" t="s">
        <v>191</v>
      </c>
      <c r="Y82" s="441" t="s">
        <v>191</v>
      </c>
      <c r="Z82" s="441" t="s">
        <v>191</v>
      </c>
      <c r="AA82" s="441" t="s">
        <v>191</v>
      </c>
      <c r="AB82" s="441" t="s">
        <v>191</v>
      </c>
      <c r="AC82" s="441" t="s">
        <v>191</v>
      </c>
      <c r="AD82" s="441" t="s">
        <v>191</v>
      </c>
      <c r="AE82" s="441" t="s">
        <v>191</v>
      </c>
      <c r="AF82" s="441" t="s">
        <v>191</v>
      </c>
      <c r="AG82" s="441" t="s">
        <v>191</v>
      </c>
      <c r="AH82" s="441" t="s">
        <v>191</v>
      </c>
      <c r="AI82" s="441" t="s">
        <v>191</v>
      </c>
      <c r="AJ82" s="441" t="s">
        <v>191</v>
      </c>
      <c r="AK82" s="441" t="s">
        <v>191</v>
      </c>
      <c r="AL82" s="441" t="s">
        <v>191</v>
      </c>
      <c r="AM82" s="441" t="s">
        <v>191</v>
      </c>
      <c r="AN82" s="441" t="s">
        <v>191</v>
      </c>
      <c r="AO82" s="441" t="s">
        <v>191</v>
      </c>
      <c r="AP82" s="441" t="s">
        <v>191</v>
      </c>
      <c r="AQ82" s="441" t="s">
        <v>191</v>
      </c>
      <c r="AR82" s="441" t="s">
        <v>191</v>
      </c>
      <c r="AS82" s="441" t="s">
        <v>191</v>
      </c>
      <c r="AT82" s="441" t="s">
        <v>191</v>
      </c>
      <c r="AU82" s="441" t="s">
        <v>191</v>
      </c>
      <c r="AV82" s="441" t="s">
        <v>191</v>
      </c>
      <c r="AW82" s="441" t="s">
        <v>191</v>
      </c>
      <c r="AX82" s="441" t="s">
        <v>191</v>
      </c>
      <c r="AY82" s="441" t="s">
        <v>191</v>
      </c>
      <c r="AZ82" s="441" t="s">
        <v>191</v>
      </c>
      <c r="BA82" s="441" t="s">
        <v>191</v>
      </c>
      <c r="BB82" s="441" t="s">
        <v>191</v>
      </c>
      <c r="BC82" s="441" t="s">
        <v>191</v>
      </c>
      <c r="BD82" s="441" t="s">
        <v>191</v>
      </c>
      <c r="BE82" s="441" t="s">
        <v>191</v>
      </c>
      <c r="BF82" s="441" t="s">
        <v>191</v>
      </c>
      <c r="BG82" s="26" t="s">
        <v>191</v>
      </c>
      <c r="BH82" s="26" t="s">
        <v>191</v>
      </c>
      <c r="BI82" s="26" t="s">
        <v>191</v>
      </c>
      <c r="BJ82" s="26" t="s">
        <v>191</v>
      </c>
      <c r="BK82" s="26" t="s">
        <v>191</v>
      </c>
      <c r="BL82" s="26" t="s">
        <v>191</v>
      </c>
      <c r="BM82" s="26" t="s">
        <v>191</v>
      </c>
      <c r="BN82" s="26" t="s">
        <v>191</v>
      </c>
      <c r="BO82" s="26" t="s">
        <v>191</v>
      </c>
      <c r="BP82" s="26" t="s">
        <v>191</v>
      </c>
      <c r="BQ82" s="26" t="s">
        <v>191</v>
      </c>
      <c r="BR82" s="26" t="s">
        <v>191</v>
      </c>
      <c r="BS82" s="26" t="s">
        <v>191</v>
      </c>
      <c r="BT82" s="26" t="s">
        <v>191</v>
      </c>
      <c r="BU82" s="26" t="s">
        <v>191</v>
      </c>
      <c r="BV82" s="26" t="s">
        <v>191</v>
      </c>
      <c r="BW82" s="26" t="s">
        <v>191</v>
      </c>
      <c r="BX82" s="26" t="s">
        <v>191</v>
      </c>
      <c r="BY82" s="26" t="s">
        <v>191</v>
      </c>
      <c r="BZ82" s="26" t="s">
        <v>191</v>
      </c>
      <c r="CA82" s="26" t="s">
        <v>191</v>
      </c>
      <c r="CB82" s="26" t="s">
        <v>191</v>
      </c>
      <c r="CC82" s="26" t="s">
        <v>191</v>
      </c>
      <c r="CD82" s="26" t="s">
        <v>191</v>
      </c>
      <c r="CE82" s="26" t="s">
        <v>191</v>
      </c>
      <c r="CF82" s="26" t="s">
        <v>191</v>
      </c>
      <c r="CG82" s="26" t="s">
        <v>191</v>
      </c>
      <c r="CH82" s="26" t="s">
        <v>191</v>
      </c>
      <c r="CI82" s="26" t="s">
        <v>191</v>
      </c>
      <c r="CJ82" s="26" t="s">
        <v>191</v>
      </c>
      <c r="CK82" s="26" t="s">
        <v>191</v>
      </c>
      <c r="CL82" s="26" t="s">
        <v>191</v>
      </c>
      <c r="CM82" s="26" t="s">
        <v>191</v>
      </c>
      <c r="CN82" s="26" t="s">
        <v>191</v>
      </c>
      <c r="CO82" s="26" t="s">
        <v>191</v>
      </c>
      <c r="CP82" s="26" t="s">
        <v>191</v>
      </c>
      <c r="CQ82" s="26" t="s">
        <v>191</v>
      </c>
      <c r="CR82" s="26" t="s">
        <v>191</v>
      </c>
      <c r="CS82" s="26" t="s">
        <v>191</v>
      </c>
      <c r="CT82" s="26" t="s">
        <v>191</v>
      </c>
      <c r="CU82" s="26" t="s">
        <v>191</v>
      </c>
      <c r="CV82" s="26" t="s">
        <v>191</v>
      </c>
      <c r="CW82" s="26" t="s">
        <v>191</v>
      </c>
      <c r="CX82" s="26" t="s">
        <v>191</v>
      </c>
      <c r="CY82" s="26" t="s">
        <v>191</v>
      </c>
      <c r="CZ82" s="26" t="s">
        <v>191</v>
      </c>
      <c r="DA82" s="26" t="s">
        <v>191</v>
      </c>
      <c r="DB82" s="26" t="s">
        <v>191</v>
      </c>
      <c r="DC82" s="26" t="s">
        <v>191</v>
      </c>
      <c r="DD82" s="26" t="s">
        <v>191</v>
      </c>
      <c r="DE82" s="26" t="s">
        <v>191</v>
      </c>
      <c r="DF82" s="26" t="s">
        <v>191</v>
      </c>
      <c r="DG82" s="26" t="s">
        <v>191</v>
      </c>
      <c r="DH82" s="26" t="s">
        <v>191</v>
      </c>
      <c r="DI82" s="26" t="s">
        <v>191</v>
      </c>
      <c r="DJ82" s="26" t="s">
        <v>191</v>
      </c>
      <c r="DK82" s="26" t="s">
        <v>191</v>
      </c>
      <c r="DL82" s="26" t="s">
        <v>191</v>
      </c>
      <c r="DM82" s="26" t="s">
        <v>191</v>
      </c>
      <c r="DN82" s="26" t="s">
        <v>191</v>
      </c>
      <c r="DO82" s="26" t="s">
        <v>191</v>
      </c>
      <c r="DP82" s="26" t="s">
        <v>191</v>
      </c>
      <c r="DQ82" s="26" t="s">
        <v>191</v>
      </c>
      <c r="DR82" s="26" t="s">
        <v>191</v>
      </c>
      <c r="DS82" s="26" t="s">
        <v>191</v>
      </c>
      <c r="DT82" s="26" t="s">
        <v>191</v>
      </c>
      <c r="DU82" s="26" t="s">
        <v>191</v>
      </c>
      <c r="DV82" s="26" t="s">
        <v>191</v>
      </c>
      <c r="DW82" s="26" t="s">
        <v>191</v>
      </c>
      <c r="DX82" s="26" t="s">
        <v>191</v>
      </c>
      <c r="DY82" s="26" t="s">
        <v>191</v>
      </c>
      <c r="DZ82" s="26" t="s">
        <v>191</v>
      </c>
      <c r="EA82" s="26" t="s">
        <v>191</v>
      </c>
      <c r="EB82" s="26" t="s">
        <v>191</v>
      </c>
      <c r="EC82" s="26" t="s">
        <v>191</v>
      </c>
      <c r="ED82" s="26" t="s">
        <v>191</v>
      </c>
      <c r="EE82" s="26" t="s">
        <v>191</v>
      </c>
      <c r="EF82" s="26" t="s">
        <v>191</v>
      </c>
      <c r="EG82" s="26" t="s">
        <v>191</v>
      </c>
      <c r="EH82" s="26" t="s">
        <v>191</v>
      </c>
      <c r="EI82" s="26" t="s">
        <v>191</v>
      </c>
      <c r="EJ82" s="26" t="s">
        <v>191</v>
      </c>
      <c r="EK82" s="26" t="s">
        <v>191</v>
      </c>
      <c r="EL82" s="26" t="s">
        <v>191</v>
      </c>
      <c r="EM82" s="26" t="s">
        <v>191</v>
      </c>
      <c r="EN82" s="26" t="s">
        <v>191</v>
      </c>
      <c r="EO82" s="26" t="s">
        <v>191</v>
      </c>
      <c r="EP82" s="26" t="s">
        <v>191</v>
      </c>
      <c r="EQ82" s="26" t="s">
        <v>191</v>
      </c>
      <c r="ER82" s="26" t="s">
        <v>191</v>
      </c>
      <c r="ES82" s="26" t="s">
        <v>191</v>
      </c>
      <c r="ET82" s="26" t="s">
        <v>191</v>
      </c>
      <c r="EU82" s="26" t="s">
        <v>191</v>
      </c>
      <c r="EV82" s="26" t="s">
        <v>191</v>
      </c>
      <c r="EW82" s="26" t="s">
        <v>191</v>
      </c>
      <c r="EX82" s="26" t="s">
        <v>191</v>
      </c>
      <c r="EY82" s="26" t="s">
        <v>191</v>
      </c>
      <c r="EZ82" s="26" t="s">
        <v>191</v>
      </c>
      <c r="FA82" s="26" t="s">
        <v>191</v>
      </c>
      <c r="FB82" s="26" t="s">
        <v>191</v>
      </c>
      <c r="FC82" s="26" t="s">
        <v>191</v>
      </c>
      <c r="FD82" s="26" t="s">
        <v>191</v>
      </c>
      <c r="FE82" s="26" t="s">
        <v>191</v>
      </c>
      <c r="FF82" s="26" t="s">
        <v>191</v>
      </c>
      <c r="FG82" s="26" t="s">
        <v>191</v>
      </c>
      <c r="FH82" s="26" t="s">
        <v>191</v>
      </c>
      <c r="FI82" s="26" t="s">
        <v>191</v>
      </c>
      <c r="FJ82" s="26" t="s">
        <v>191</v>
      </c>
      <c r="FK82" s="26" t="s">
        <v>191</v>
      </c>
      <c r="FL82" s="26" t="s">
        <v>191</v>
      </c>
      <c r="FM82" s="26" t="s">
        <v>191</v>
      </c>
      <c r="FN82" s="26" t="s">
        <v>191</v>
      </c>
      <c r="FO82" s="26" t="s">
        <v>191</v>
      </c>
      <c r="FP82" s="26" t="s">
        <v>191</v>
      </c>
      <c r="FQ82" s="26" t="s">
        <v>191</v>
      </c>
      <c r="FR82" s="26" t="s">
        <v>191</v>
      </c>
      <c r="FS82" s="26" t="s">
        <v>191</v>
      </c>
      <c r="FT82" s="26" t="s">
        <v>191</v>
      </c>
      <c r="FU82" s="26" t="s">
        <v>191</v>
      </c>
      <c r="FV82" s="26" t="s">
        <v>191</v>
      </c>
      <c r="FW82" s="26" t="s">
        <v>191</v>
      </c>
      <c r="FX82" s="26" t="s">
        <v>191</v>
      </c>
      <c r="FY82" s="26" t="s">
        <v>191</v>
      </c>
      <c r="FZ82" s="26" t="s">
        <v>191</v>
      </c>
      <c r="GA82" s="26" t="s">
        <v>191</v>
      </c>
      <c r="GB82" s="26" t="s">
        <v>191</v>
      </c>
      <c r="GC82" s="26" t="s">
        <v>191</v>
      </c>
      <c r="GD82" s="26" t="s">
        <v>191</v>
      </c>
    </row>
    <row r="83" spans="1:186" s="41" customFormat="1">
      <c r="A83" s="60"/>
      <c r="B83" s="459"/>
      <c r="C83" s="461" t="s">
        <v>254</v>
      </c>
      <c r="D83" s="461" t="s">
        <v>76</v>
      </c>
      <c r="E83" s="461" t="s">
        <v>68</v>
      </c>
      <c r="F83" s="461" t="s">
        <v>78</v>
      </c>
      <c r="G83" s="441" t="s">
        <v>191</v>
      </c>
      <c r="H83" s="441" t="s">
        <v>191</v>
      </c>
      <c r="I83" s="441" t="s">
        <v>191</v>
      </c>
      <c r="J83" s="441" t="s">
        <v>191</v>
      </c>
      <c r="K83" s="441" t="s">
        <v>191</v>
      </c>
      <c r="L83" s="441" t="s">
        <v>191</v>
      </c>
      <c r="M83" s="441" t="s">
        <v>191</v>
      </c>
      <c r="N83" s="441" t="s">
        <v>191</v>
      </c>
      <c r="O83" s="441" t="s">
        <v>191</v>
      </c>
      <c r="P83" s="441" t="s">
        <v>191</v>
      </c>
      <c r="Q83" s="441" t="s">
        <v>191</v>
      </c>
      <c r="R83" s="441" t="s">
        <v>191</v>
      </c>
      <c r="S83" s="441" t="s">
        <v>191</v>
      </c>
      <c r="T83" s="441" t="s">
        <v>191</v>
      </c>
      <c r="U83" s="441" t="s">
        <v>191</v>
      </c>
      <c r="V83" s="441" t="s">
        <v>191</v>
      </c>
      <c r="W83" s="441" t="s">
        <v>191</v>
      </c>
      <c r="X83" s="441" t="s">
        <v>191</v>
      </c>
      <c r="Y83" s="441" t="s">
        <v>191</v>
      </c>
      <c r="Z83" s="441" t="s">
        <v>191</v>
      </c>
      <c r="AA83" s="441" t="s">
        <v>191</v>
      </c>
      <c r="AB83" s="441" t="s">
        <v>191</v>
      </c>
      <c r="AC83" s="441" t="s">
        <v>191</v>
      </c>
      <c r="AD83" s="441" t="s">
        <v>191</v>
      </c>
      <c r="AE83" s="441" t="s">
        <v>191</v>
      </c>
      <c r="AF83" s="441" t="s">
        <v>191</v>
      </c>
      <c r="AG83" s="441" t="s">
        <v>191</v>
      </c>
      <c r="AH83" s="441" t="s">
        <v>191</v>
      </c>
      <c r="AI83" s="441" t="s">
        <v>191</v>
      </c>
      <c r="AJ83" s="441" t="s">
        <v>191</v>
      </c>
      <c r="AK83" s="441" t="s">
        <v>191</v>
      </c>
      <c r="AL83" s="441" t="s">
        <v>191</v>
      </c>
      <c r="AM83" s="441" t="s">
        <v>191</v>
      </c>
      <c r="AN83" s="441" t="s">
        <v>191</v>
      </c>
      <c r="AO83" s="441" t="s">
        <v>191</v>
      </c>
      <c r="AP83" s="441" t="s">
        <v>191</v>
      </c>
      <c r="AQ83" s="441" t="s">
        <v>191</v>
      </c>
      <c r="AR83" s="441" t="s">
        <v>191</v>
      </c>
      <c r="AS83" s="441" t="s">
        <v>191</v>
      </c>
      <c r="AT83" s="441" t="s">
        <v>191</v>
      </c>
      <c r="AU83" s="441" t="s">
        <v>191</v>
      </c>
      <c r="AV83" s="441" t="s">
        <v>191</v>
      </c>
      <c r="AW83" s="441" t="s">
        <v>191</v>
      </c>
      <c r="AX83" s="441" t="s">
        <v>191</v>
      </c>
      <c r="AY83" s="441" t="s">
        <v>191</v>
      </c>
      <c r="AZ83" s="441" t="s">
        <v>191</v>
      </c>
      <c r="BA83" s="441" t="s">
        <v>191</v>
      </c>
      <c r="BB83" s="441" t="s">
        <v>191</v>
      </c>
      <c r="BC83" s="441" t="s">
        <v>191</v>
      </c>
      <c r="BD83" s="441" t="s">
        <v>191</v>
      </c>
      <c r="BE83" s="441" t="s">
        <v>191</v>
      </c>
      <c r="BF83" s="441" t="s">
        <v>191</v>
      </c>
      <c r="BG83" s="26" t="s">
        <v>191</v>
      </c>
      <c r="BH83" s="26" t="s">
        <v>191</v>
      </c>
      <c r="BI83" s="26" t="s">
        <v>191</v>
      </c>
      <c r="BJ83" s="26" t="s">
        <v>191</v>
      </c>
      <c r="BK83" s="26" t="s">
        <v>191</v>
      </c>
      <c r="BL83" s="26" t="s">
        <v>191</v>
      </c>
      <c r="BM83" s="26" t="s">
        <v>191</v>
      </c>
      <c r="BN83" s="26" t="s">
        <v>191</v>
      </c>
      <c r="BO83" s="26" t="s">
        <v>191</v>
      </c>
      <c r="BP83" s="26" t="s">
        <v>191</v>
      </c>
      <c r="BQ83" s="26" t="s">
        <v>191</v>
      </c>
      <c r="BR83" s="26" t="s">
        <v>191</v>
      </c>
      <c r="BS83" s="26" t="s">
        <v>191</v>
      </c>
      <c r="BT83" s="26" t="s">
        <v>191</v>
      </c>
      <c r="BU83" s="26" t="s">
        <v>191</v>
      </c>
      <c r="BV83" s="26" t="s">
        <v>191</v>
      </c>
      <c r="BW83" s="26" t="s">
        <v>191</v>
      </c>
      <c r="BX83" s="26" t="s">
        <v>191</v>
      </c>
      <c r="BY83" s="26" t="s">
        <v>191</v>
      </c>
      <c r="BZ83" s="26" t="s">
        <v>191</v>
      </c>
      <c r="CA83" s="26" t="s">
        <v>191</v>
      </c>
      <c r="CB83" s="26" t="s">
        <v>191</v>
      </c>
      <c r="CC83" s="26" t="s">
        <v>191</v>
      </c>
      <c r="CD83" s="26" t="s">
        <v>191</v>
      </c>
      <c r="CE83" s="26" t="s">
        <v>191</v>
      </c>
      <c r="CF83" s="26" t="s">
        <v>191</v>
      </c>
      <c r="CG83" s="26" t="s">
        <v>191</v>
      </c>
      <c r="CH83" s="26" t="s">
        <v>191</v>
      </c>
      <c r="CI83" s="26" t="s">
        <v>191</v>
      </c>
      <c r="CJ83" s="26" t="s">
        <v>191</v>
      </c>
      <c r="CK83" s="26" t="s">
        <v>191</v>
      </c>
      <c r="CL83" s="26" t="s">
        <v>191</v>
      </c>
      <c r="CM83" s="26" t="s">
        <v>191</v>
      </c>
      <c r="CN83" s="26" t="s">
        <v>191</v>
      </c>
      <c r="CO83" s="26" t="s">
        <v>191</v>
      </c>
      <c r="CP83" s="26" t="s">
        <v>191</v>
      </c>
      <c r="CQ83" s="26" t="s">
        <v>191</v>
      </c>
      <c r="CR83" s="26" t="s">
        <v>191</v>
      </c>
      <c r="CS83" s="26" t="s">
        <v>191</v>
      </c>
      <c r="CT83" s="26" t="s">
        <v>191</v>
      </c>
      <c r="CU83" s="26" t="s">
        <v>191</v>
      </c>
      <c r="CV83" s="26" t="s">
        <v>191</v>
      </c>
      <c r="CW83" s="26" t="s">
        <v>191</v>
      </c>
      <c r="CX83" s="26" t="s">
        <v>191</v>
      </c>
      <c r="CY83" s="26" t="s">
        <v>191</v>
      </c>
      <c r="CZ83" s="26" t="s">
        <v>191</v>
      </c>
      <c r="DA83" s="26" t="s">
        <v>191</v>
      </c>
      <c r="DB83" s="26" t="s">
        <v>191</v>
      </c>
      <c r="DC83" s="26" t="s">
        <v>191</v>
      </c>
      <c r="DD83" s="26" t="s">
        <v>191</v>
      </c>
      <c r="DE83" s="26" t="s">
        <v>191</v>
      </c>
      <c r="DF83" s="26" t="s">
        <v>191</v>
      </c>
      <c r="DG83" s="26" t="s">
        <v>191</v>
      </c>
      <c r="DH83" s="26" t="s">
        <v>191</v>
      </c>
      <c r="DI83" s="26" t="s">
        <v>191</v>
      </c>
      <c r="DJ83" s="26" t="s">
        <v>191</v>
      </c>
      <c r="DK83" s="26" t="s">
        <v>191</v>
      </c>
      <c r="DL83" s="26" t="s">
        <v>191</v>
      </c>
      <c r="DM83" s="26" t="s">
        <v>191</v>
      </c>
      <c r="DN83" s="26" t="s">
        <v>191</v>
      </c>
      <c r="DO83" s="26" t="s">
        <v>191</v>
      </c>
      <c r="DP83" s="26" t="s">
        <v>191</v>
      </c>
      <c r="DQ83" s="26" t="s">
        <v>191</v>
      </c>
      <c r="DR83" s="26" t="s">
        <v>191</v>
      </c>
      <c r="DS83" s="26" t="s">
        <v>191</v>
      </c>
      <c r="DT83" s="26" t="s">
        <v>191</v>
      </c>
      <c r="DU83" s="26" t="s">
        <v>191</v>
      </c>
      <c r="DV83" s="26" t="s">
        <v>191</v>
      </c>
      <c r="DW83" s="26" t="s">
        <v>191</v>
      </c>
      <c r="DX83" s="26" t="s">
        <v>191</v>
      </c>
      <c r="DY83" s="26" t="s">
        <v>191</v>
      </c>
      <c r="DZ83" s="26" t="s">
        <v>191</v>
      </c>
      <c r="EA83" s="26" t="s">
        <v>191</v>
      </c>
      <c r="EB83" s="26" t="s">
        <v>191</v>
      </c>
      <c r="EC83" s="26" t="s">
        <v>191</v>
      </c>
      <c r="ED83" s="26" t="s">
        <v>191</v>
      </c>
      <c r="EE83" s="26" t="s">
        <v>191</v>
      </c>
      <c r="EF83" s="26" t="s">
        <v>191</v>
      </c>
      <c r="EG83" s="26" t="s">
        <v>191</v>
      </c>
      <c r="EH83" s="26" t="s">
        <v>191</v>
      </c>
      <c r="EI83" s="26" t="s">
        <v>191</v>
      </c>
      <c r="EJ83" s="26" t="s">
        <v>191</v>
      </c>
      <c r="EK83" s="26" t="s">
        <v>191</v>
      </c>
      <c r="EL83" s="26" t="s">
        <v>191</v>
      </c>
      <c r="EM83" s="26" t="s">
        <v>191</v>
      </c>
      <c r="EN83" s="26" t="s">
        <v>191</v>
      </c>
      <c r="EO83" s="26" t="s">
        <v>191</v>
      </c>
      <c r="EP83" s="26" t="s">
        <v>191</v>
      </c>
      <c r="EQ83" s="26" t="s">
        <v>191</v>
      </c>
      <c r="ER83" s="26" t="s">
        <v>191</v>
      </c>
      <c r="ES83" s="26" t="s">
        <v>191</v>
      </c>
      <c r="ET83" s="26" t="s">
        <v>191</v>
      </c>
      <c r="EU83" s="26" t="s">
        <v>191</v>
      </c>
      <c r="EV83" s="26" t="s">
        <v>191</v>
      </c>
      <c r="EW83" s="26" t="s">
        <v>191</v>
      </c>
      <c r="EX83" s="26" t="s">
        <v>191</v>
      </c>
      <c r="EY83" s="26" t="s">
        <v>191</v>
      </c>
      <c r="EZ83" s="26" t="s">
        <v>191</v>
      </c>
      <c r="FA83" s="26" t="s">
        <v>191</v>
      </c>
      <c r="FB83" s="26" t="s">
        <v>191</v>
      </c>
      <c r="FC83" s="26" t="s">
        <v>191</v>
      </c>
      <c r="FD83" s="26" t="s">
        <v>191</v>
      </c>
      <c r="FE83" s="26" t="s">
        <v>191</v>
      </c>
      <c r="FF83" s="26" t="s">
        <v>191</v>
      </c>
      <c r="FG83" s="26" t="s">
        <v>191</v>
      </c>
      <c r="FH83" s="26" t="s">
        <v>191</v>
      </c>
      <c r="FI83" s="26" t="s">
        <v>191</v>
      </c>
      <c r="FJ83" s="26" t="s">
        <v>191</v>
      </c>
      <c r="FK83" s="26" t="s">
        <v>191</v>
      </c>
      <c r="FL83" s="26" t="s">
        <v>191</v>
      </c>
      <c r="FM83" s="26" t="s">
        <v>191</v>
      </c>
      <c r="FN83" s="26" t="s">
        <v>191</v>
      </c>
      <c r="FO83" s="26" t="s">
        <v>191</v>
      </c>
      <c r="FP83" s="26" t="s">
        <v>191</v>
      </c>
      <c r="FQ83" s="26" t="s">
        <v>191</v>
      </c>
      <c r="FR83" s="26" t="s">
        <v>191</v>
      </c>
      <c r="FS83" s="26" t="s">
        <v>191</v>
      </c>
      <c r="FT83" s="26" t="s">
        <v>191</v>
      </c>
      <c r="FU83" s="26" t="s">
        <v>191</v>
      </c>
      <c r="FV83" s="26" t="s">
        <v>191</v>
      </c>
      <c r="FW83" s="26" t="s">
        <v>191</v>
      </c>
      <c r="FX83" s="26" t="s">
        <v>191</v>
      </c>
      <c r="FY83" s="26" t="s">
        <v>191</v>
      </c>
      <c r="FZ83" s="26" t="s">
        <v>191</v>
      </c>
      <c r="GA83" s="26" t="s">
        <v>191</v>
      </c>
      <c r="GB83" s="26" t="s">
        <v>191</v>
      </c>
      <c r="GC83" s="26" t="s">
        <v>191</v>
      </c>
      <c r="GD83" s="26" t="s">
        <v>191</v>
      </c>
    </row>
    <row r="84" spans="1:186" s="41" customFormat="1">
      <c r="A84" s="60"/>
      <c r="B84" s="459"/>
      <c r="C84" s="461" t="s">
        <v>254</v>
      </c>
      <c r="D84" s="461" t="s">
        <v>76</v>
      </c>
      <c r="E84" s="461" t="s">
        <v>68</v>
      </c>
      <c r="F84" s="461" t="s">
        <v>79</v>
      </c>
      <c r="G84" s="441" t="s">
        <v>191</v>
      </c>
      <c r="H84" s="441" t="s">
        <v>191</v>
      </c>
      <c r="I84" s="441" t="s">
        <v>191</v>
      </c>
      <c r="J84" s="441" t="s">
        <v>191</v>
      </c>
      <c r="K84" s="441" t="s">
        <v>191</v>
      </c>
      <c r="L84" s="441" t="s">
        <v>191</v>
      </c>
      <c r="M84" s="441" t="s">
        <v>191</v>
      </c>
      <c r="N84" s="441" t="s">
        <v>191</v>
      </c>
      <c r="O84" s="441" t="s">
        <v>191</v>
      </c>
      <c r="P84" s="441" t="s">
        <v>191</v>
      </c>
      <c r="Q84" s="441" t="s">
        <v>191</v>
      </c>
      <c r="R84" s="441" t="s">
        <v>191</v>
      </c>
      <c r="S84" s="441" t="s">
        <v>191</v>
      </c>
      <c r="T84" s="441" t="s">
        <v>191</v>
      </c>
      <c r="U84" s="441" t="s">
        <v>191</v>
      </c>
      <c r="V84" s="441" t="s">
        <v>191</v>
      </c>
      <c r="W84" s="441" t="s">
        <v>191</v>
      </c>
      <c r="X84" s="441" t="s">
        <v>191</v>
      </c>
      <c r="Y84" s="441" t="s">
        <v>191</v>
      </c>
      <c r="Z84" s="441" t="s">
        <v>191</v>
      </c>
      <c r="AA84" s="441" t="s">
        <v>191</v>
      </c>
      <c r="AB84" s="441" t="s">
        <v>191</v>
      </c>
      <c r="AC84" s="441" t="s">
        <v>191</v>
      </c>
      <c r="AD84" s="441" t="s">
        <v>191</v>
      </c>
      <c r="AE84" s="441" t="s">
        <v>191</v>
      </c>
      <c r="AF84" s="441" t="s">
        <v>191</v>
      </c>
      <c r="AG84" s="441" t="s">
        <v>191</v>
      </c>
      <c r="AH84" s="441" t="s">
        <v>191</v>
      </c>
      <c r="AI84" s="441" t="s">
        <v>191</v>
      </c>
      <c r="AJ84" s="441" t="s">
        <v>191</v>
      </c>
      <c r="AK84" s="441" t="s">
        <v>191</v>
      </c>
      <c r="AL84" s="441" t="s">
        <v>191</v>
      </c>
      <c r="AM84" s="441" t="s">
        <v>191</v>
      </c>
      <c r="AN84" s="441" t="s">
        <v>191</v>
      </c>
      <c r="AO84" s="441" t="s">
        <v>191</v>
      </c>
      <c r="AP84" s="441" t="s">
        <v>191</v>
      </c>
      <c r="AQ84" s="441" t="s">
        <v>191</v>
      </c>
      <c r="AR84" s="441" t="s">
        <v>191</v>
      </c>
      <c r="AS84" s="441" t="s">
        <v>191</v>
      </c>
      <c r="AT84" s="441" t="s">
        <v>191</v>
      </c>
      <c r="AU84" s="441" t="s">
        <v>191</v>
      </c>
      <c r="AV84" s="441" t="s">
        <v>191</v>
      </c>
      <c r="AW84" s="441" t="s">
        <v>191</v>
      </c>
      <c r="AX84" s="441" t="s">
        <v>191</v>
      </c>
      <c r="AY84" s="441" t="s">
        <v>191</v>
      </c>
      <c r="AZ84" s="441" t="s">
        <v>191</v>
      </c>
      <c r="BA84" s="441" t="s">
        <v>191</v>
      </c>
      <c r="BB84" s="441" t="s">
        <v>191</v>
      </c>
      <c r="BC84" s="441" t="s">
        <v>191</v>
      </c>
      <c r="BD84" s="441" t="s">
        <v>191</v>
      </c>
      <c r="BE84" s="441" t="s">
        <v>191</v>
      </c>
      <c r="BF84" s="441" t="s">
        <v>191</v>
      </c>
      <c r="BG84" s="26" t="s">
        <v>191</v>
      </c>
      <c r="BH84" s="26" t="s">
        <v>191</v>
      </c>
      <c r="BI84" s="26" t="s">
        <v>191</v>
      </c>
      <c r="BJ84" s="26" t="s">
        <v>191</v>
      </c>
      <c r="BK84" s="26" t="s">
        <v>191</v>
      </c>
      <c r="BL84" s="26" t="s">
        <v>191</v>
      </c>
      <c r="BM84" s="26" t="s">
        <v>191</v>
      </c>
      <c r="BN84" s="26" t="s">
        <v>191</v>
      </c>
      <c r="BO84" s="26" t="s">
        <v>191</v>
      </c>
      <c r="BP84" s="26" t="s">
        <v>191</v>
      </c>
      <c r="BQ84" s="26" t="s">
        <v>191</v>
      </c>
      <c r="BR84" s="26" t="s">
        <v>191</v>
      </c>
      <c r="BS84" s="26" t="s">
        <v>191</v>
      </c>
      <c r="BT84" s="26" t="s">
        <v>191</v>
      </c>
      <c r="BU84" s="26" t="s">
        <v>191</v>
      </c>
      <c r="BV84" s="26" t="s">
        <v>191</v>
      </c>
      <c r="BW84" s="26" t="s">
        <v>191</v>
      </c>
      <c r="BX84" s="26" t="s">
        <v>191</v>
      </c>
      <c r="BY84" s="26" t="s">
        <v>191</v>
      </c>
      <c r="BZ84" s="26" t="s">
        <v>191</v>
      </c>
      <c r="CA84" s="26" t="s">
        <v>191</v>
      </c>
      <c r="CB84" s="26" t="s">
        <v>191</v>
      </c>
      <c r="CC84" s="26" t="s">
        <v>191</v>
      </c>
      <c r="CD84" s="26" t="s">
        <v>191</v>
      </c>
      <c r="CE84" s="26" t="s">
        <v>191</v>
      </c>
      <c r="CF84" s="26" t="s">
        <v>191</v>
      </c>
      <c r="CG84" s="26" t="s">
        <v>191</v>
      </c>
      <c r="CH84" s="26" t="s">
        <v>191</v>
      </c>
      <c r="CI84" s="26" t="s">
        <v>191</v>
      </c>
      <c r="CJ84" s="26" t="s">
        <v>191</v>
      </c>
      <c r="CK84" s="26" t="s">
        <v>191</v>
      </c>
      <c r="CL84" s="26" t="s">
        <v>191</v>
      </c>
      <c r="CM84" s="26" t="s">
        <v>191</v>
      </c>
      <c r="CN84" s="26" t="s">
        <v>191</v>
      </c>
      <c r="CO84" s="26" t="s">
        <v>191</v>
      </c>
      <c r="CP84" s="26" t="s">
        <v>191</v>
      </c>
      <c r="CQ84" s="26" t="s">
        <v>191</v>
      </c>
      <c r="CR84" s="26" t="s">
        <v>191</v>
      </c>
      <c r="CS84" s="26" t="s">
        <v>191</v>
      </c>
      <c r="CT84" s="26" t="s">
        <v>191</v>
      </c>
      <c r="CU84" s="26" t="s">
        <v>191</v>
      </c>
      <c r="CV84" s="26" t="s">
        <v>191</v>
      </c>
      <c r="CW84" s="26" t="s">
        <v>191</v>
      </c>
      <c r="CX84" s="26" t="s">
        <v>191</v>
      </c>
      <c r="CY84" s="26" t="s">
        <v>191</v>
      </c>
      <c r="CZ84" s="26" t="s">
        <v>191</v>
      </c>
      <c r="DA84" s="26" t="s">
        <v>191</v>
      </c>
      <c r="DB84" s="26" t="s">
        <v>191</v>
      </c>
      <c r="DC84" s="26" t="s">
        <v>191</v>
      </c>
      <c r="DD84" s="26" t="s">
        <v>191</v>
      </c>
      <c r="DE84" s="26" t="s">
        <v>191</v>
      </c>
      <c r="DF84" s="26" t="s">
        <v>191</v>
      </c>
      <c r="DG84" s="26" t="s">
        <v>191</v>
      </c>
      <c r="DH84" s="26" t="s">
        <v>191</v>
      </c>
      <c r="DI84" s="26" t="s">
        <v>191</v>
      </c>
      <c r="DJ84" s="26" t="s">
        <v>191</v>
      </c>
      <c r="DK84" s="26" t="s">
        <v>191</v>
      </c>
      <c r="DL84" s="26" t="s">
        <v>191</v>
      </c>
      <c r="DM84" s="26" t="s">
        <v>191</v>
      </c>
      <c r="DN84" s="26" t="s">
        <v>191</v>
      </c>
      <c r="DO84" s="26" t="s">
        <v>191</v>
      </c>
      <c r="DP84" s="26" t="s">
        <v>191</v>
      </c>
      <c r="DQ84" s="26" t="s">
        <v>191</v>
      </c>
      <c r="DR84" s="26" t="s">
        <v>191</v>
      </c>
      <c r="DS84" s="26" t="s">
        <v>191</v>
      </c>
      <c r="DT84" s="26" t="s">
        <v>191</v>
      </c>
      <c r="DU84" s="26" t="s">
        <v>191</v>
      </c>
      <c r="DV84" s="26" t="s">
        <v>191</v>
      </c>
      <c r="DW84" s="26" t="s">
        <v>191</v>
      </c>
      <c r="DX84" s="26" t="s">
        <v>191</v>
      </c>
      <c r="DY84" s="26" t="s">
        <v>191</v>
      </c>
      <c r="DZ84" s="26" t="s">
        <v>191</v>
      </c>
      <c r="EA84" s="26" t="s">
        <v>191</v>
      </c>
      <c r="EB84" s="26" t="s">
        <v>191</v>
      </c>
      <c r="EC84" s="26" t="s">
        <v>191</v>
      </c>
      <c r="ED84" s="26" t="s">
        <v>191</v>
      </c>
      <c r="EE84" s="26" t="s">
        <v>191</v>
      </c>
      <c r="EF84" s="26" t="s">
        <v>191</v>
      </c>
      <c r="EG84" s="26" t="s">
        <v>191</v>
      </c>
      <c r="EH84" s="26" t="s">
        <v>191</v>
      </c>
      <c r="EI84" s="26" t="s">
        <v>191</v>
      </c>
      <c r="EJ84" s="26" t="s">
        <v>191</v>
      </c>
      <c r="EK84" s="26" t="s">
        <v>191</v>
      </c>
      <c r="EL84" s="26" t="s">
        <v>191</v>
      </c>
      <c r="EM84" s="26" t="s">
        <v>191</v>
      </c>
      <c r="EN84" s="26" t="s">
        <v>191</v>
      </c>
      <c r="EO84" s="26" t="s">
        <v>191</v>
      </c>
      <c r="EP84" s="26" t="s">
        <v>191</v>
      </c>
      <c r="EQ84" s="26" t="s">
        <v>191</v>
      </c>
      <c r="ER84" s="26" t="s">
        <v>191</v>
      </c>
      <c r="ES84" s="26" t="s">
        <v>191</v>
      </c>
      <c r="ET84" s="26" t="s">
        <v>191</v>
      </c>
      <c r="EU84" s="26" t="s">
        <v>191</v>
      </c>
      <c r="EV84" s="26" t="s">
        <v>191</v>
      </c>
      <c r="EW84" s="26" t="s">
        <v>191</v>
      </c>
      <c r="EX84" s="26" t="s">
        <v>191</v>
      </c>
      <c r="EY84" s="26" t="s">
        <v>191</v>
      </c>
      <c r="EZ84" s="26" t="s">
        <v>191</v>
      </c>
      <c r="FA84" s="26" t="s">
        <v>191</v>
      </c>
      <c r="FB84" s="26" t="s">
        <v>191</v>
      </c>
      <c r="FC84" s="26" t="s">
        <v>191</v>
      </c>
      <c r="FD84" s="26" t="s">
        <v>191</v>
      </c>
      <c r="FE84" s="26" t="s">
        <v>191</v>
      </c>
      <c r="FF84" s="26" t="s">
        <v>191</v>
      </c>
      <c r="FG84" s="26" t="s">
        <v>191</v>
      </c>
      <c r="FH84" s="26" t="s">
        <v>191</v>
      </c>
      <c r="FI84" s="26" t="s">
        <v>191</v>
      </c>
      <c r="FJ84" s="26" t="s">
        <v>191</v>
      </c>
      <c r="FK84" s="26" t="s">
        <v>191</v>
      </c>
      <c r="FL84" s="26" t="s">
        <v>191</v>
      </c>
      <c r="FM84" s="26" t="s">
        <v>191</v>
      </c>
      <c r="FN84" s="26" t="s">
        <v>191</v>
      </c>
      <c r="FO84" s="26" t="s">
        <v>191</v>
      </c>
      <c r="FP84" s="26" t="s">
        <v>191</v>
      </c>
      <c r="FQ84" s="26" t="s">
        <v>191</v>
      </c>
      <c r="FR84" s="26" t="s">
        <v>191</v>
      </c>
      <c r="FS84" s="26" t="s">
        <v>191</v>
      </c>
      <c r="FT84" s="26" t="s">
        <v>191</v>
      </c>
      <c r="FU84" s="26" t="s">
        <v>191</v>
      </c>
      <c r="FV84" s="26" t="s">
        <v>191</v>
      </c>
      <c r="FW84" s="26" t="s">
        <v>191</v>
      </c>
      <c r="FX84" s="26" t="s">
        <v>191</v>
      </c>
      <c r="FY84" s="26" t="s">
        <v>191</v>
      </c>
      <c r="FZ84" s="26" t="s">
        <v>191</v>
      </c>
      <c r="GA84" s="26" t="s">
        <v>191</v>
      </c>
      <c r="GB84" s="26" t="s">
        <v>191</v>
      </c>
      <c r="GC84" s="26" t="s">
        <v>191</v>
      </c>
      <c r="GD84" s="26" t="s">
        <v>191</v>
      </c>
    </row>
    <row r="85" spans="1:186" s="41" customFormat="1">
      <c r="A85" s="60"/>
      <c r="B85" s="459"/>
      <c r="C85" s="461"/>
      <c r="D85" s="461"/>
      <c r="E85" s="461"/>
      <c r="F85" s="461"/>
      <c r="G85" s="444"/>
      <c r="H85" s="444"/>
      <c r="I85" s="445"/>
      <c r="J85" s="446"/>
      <c r="K85" s="444"/>
      <c r="L85" s="444"/>
      <c r="M85" s="444"/>
      <c r="N85" s="444"/>
      <c r="O85" s="444"/>
      <c r="P85" s="444"/>
      <c r="Q85" s="444"/>
      <c r="R85" s="444"/>
      <c r="S85" s="444"/>
      <c r="T85" s="444"/>
      <c r="U85" s="444"/>
      <c r="V85" s="444"/>
      <c r="W85" s="444"/>
      <c r="X85" s="444"/>
      <c r="Y85" s="444"/>
      <c r="Z85" s="444"/>
      <c r="AA85" s="444"/>
      <c r="AB85" s="444"/>
      <c r="AC85" s="444"/>
      <c r="AD85" s="444"/>
      <c r="AE85" s="444"/>
      <c r="AF85" s="444"/>
      <c r="AG85" s="444"/>
      <c r="AH85" s="444"/>
      <c r="AI85" s="444"/>
      <c r="AJ85" s="444"/>
      <c r="AK85" s="444"/>
      <c r="AL85" s="444"/>
      <c r="AM85" s="444"/>
      <c r="AN85" s="444"/>
      <c r="AO85" s="444"/>
      <c r="AP85" s="444"/>
      <c r="AQ85" s="444"/>
      <c r="AR85" s="444"/>
      <c r="AS85" s="444"/>
      <c r="AT85" s="444"/>
      <c r="AU85" s="444"/>
      <c r="AV85" s="444"/>
      <c r="AW85" s="444"/>
      <c r="AX85" s="444"/>
      <c r="AY85" s="444"/>
      <c r="AZ85" s="444"/>
      <c r="BA85" s="444"/>
      <c r="BB85" s="444"/>
      <c r="BC85" s="444"/>
      <c r="BD85" s="444"/>
      <c r="BE85" s="444"/>
      <c r="BF85" s="444"/>
      <c r="BG85" s="26"/>
      <c r="BH85" s="26"/>
      <c r="BI85" s="26"/>
      <c r="BJ85" s="26"/>
      <c r="BK85" s="26"/>
      <c r="BL85" s="26"/>
      <c r="BM85" s="26"/>
      <c r="BN85" s="26"/>
      <c r="BO85" s="26"/>
      <c r="BP85" s="26"/>
      <c r="BQ85" s="26"/>
      <c r="BR85" s="26"/>
      <c r="BS85" s="26"/>
      <c r="BT85" s="26"/>
      <c r="BU85" s="26"/>
      <c r="BV85" s="26"/>
      <c r="BW85" s="26"/>
      <c r="BX85" s="26"/>
      <c r="BY85" s="26"/>
      <c r="BZ85" s="26"/>
      <c r="CA85" s="26"/>
      <c r="CB85" s="26"/>
      <c r="CC85" s="26"/>
      <c r="CD85" s="26"/>
      <c r="CE85" s="26"/>
      <c r="CF85" s="26"/>
      <c r="CG85" s="26"/>
      <c r="CH85" s="26"/>
      <c r="CI85" s="26"/>
      <c r="CJ85" s="26"/>
      <c r="CK85" s="26"/>
      <c r="CL85" s="26"/>
      <c r="CM85" s="26"/>
      <c r="CN85" s="26"/>
      <c r="CO85" s="26"/>
      <c r="CP85" s="26"/>
      <c r="CQ85" s="26"/>
      <c r="CR85" s="26"/>
      <c r="CS85" s="26"/>
      <c r="CT85" s="26"/>
      <c r="CU85" s="26"/>
      <c r="CV85" s="26"/>
      <c r="CW85" s="26"/>
      <c r="CX85" s="26"/>
      <c r="CY85" s="26"/>
      <c r="CZ85" s="26"/>
      <c r="DA85" s="26"/>
      <c r="DB85" s="26"/>
      <c r="DC85" s="26"/>
      <c r="DD85" s="26"/>
      <c r="DE85" s="26"/>
      <c r="DF85" s="26"/>
      <c r="DG85" s="26"/>
      <c r="DH85" s="26"/>
      <c r="DI85" s="26"/>
      <c r="DJ85" s="26"/>
      <c r="DK85" s="26"/>
      <c r="DL85" s="26"/>
      <c r="DM85" s="26"/>
      <c r="DN85" s="26"/>
      <c r="DO85" s="26"/>
      <c r="DP85" s="26"/>
      <c r="DQ85" s="26"/>
      <c r="DR85" s="26"/>
      <c r="DS85" s="26"/>
      <c r="DT85" s="26"/>
      <c r="DU85" s="26"/>
      <c r="DV85" s="26"/>
      <c r="DW85" s="26"/>
      <c r="DX85" s="26"/>
      <c r="DY85" s="26"/>
      <c r="DZ85" s="26"/>
      <c r="EA85" s="26"/>
      <c r="EB85" s="26"/>
      <c r="EC85" s="26"/>
      <c r="ED85" s="26"/>
      <c r="EE85" s="26"/>
      <c r="EF85" s="26"/>
      <c r="EG85" s="26"/>
      <c r="EH85" s="26"/>
      <c r="EI85" s="26"/>
      <c r="EJ85" s="26"/>
      <c r="EK85" s="26"/>
      <c r="EL85" s="26"/>
      <c r="EM85" s="26"/>
      <c r="EN85" s="26"/>
      <c r="EO85" s="26"/>
      <c r="EP85" s="26"/>
      <c r="EQ85" s="26"/>
      <c r="ER85" s="26"/>
      <c r="ES85" s="26"/>
      <c r="ET85" s="26"/>
      <c r="EU85" s="26"/>
      <c r="EV85" s="26"/>
      <c r="EW85" s="26"/>
      <c r="EX85" s="26"/>
      <c r="EY85" s="26"/>
      <c r="EZ85" s="26"/>
      <c r="FA85" s="26"/>
      <c r="FB85" s="26"/>
      <c r="FC85" s="26"/>
      <c r="FD85" s="26"/>
      <c r="FE85" s="26"/>
      <c r="FF85" s="26"/>
      <c r="FG85" s="26"/>
      <c r="FH85" s="26"/>
      <c r="FI85" s="26"/>
      <c r="FJ85" s="26"/>
      <c r="FK85" s="26"/>
      <c r="FL85" s="26"/>
      <c r="FM85" s="26"/>
      <c r="FN85" s="26"/>
      <c r="FO85" s="26"/>
      <c r="FP85" s="26"/>
      <c r="FQ85" s="26"/>
      <c r="FR85" s="26"/>
      <c r="FS85" s="26"/>
      <c r="FT85" s="26"/>
      <c r="FU85" s="26"/>
      <c r="FV85" s="26"/>
      <c r="FW85" s="26"/>
      <c r="FX85" s="26"/>
      <c r="FY85" s="26"/>
      <c r="FZ85" s="26"/>
      <c r="GA85" s="26"/>
      <c r="GB85" s="26"/>
      <c r="GC85" s="26"/>
      <c r="GD85" s="26"/>
    </row>
    <row r="86" spans="1:186" s="41" customFormat="1">
      <c r="A86" s="60"/>
      <c r="B86" s="459"/>
      <c r="C86" s="461" t="s">
        <v>255</v>
      </c>
      <c r="D86" s="461" t="s">
        <v>76</v>
      </c>
      <c r="E86" s="461" t="s">
        <v>68</v>
      </c>
      <c r="F86" s="461" t="s">
        <v>77</v>
      </c>
      <c r="G86" s="441" t="s">
        <v>191</v>
      </c>
      <c r="H86" s="441" t="s">
        <v>191</v>
      </c>
      <c r="I86" s="441" t="s">
        <v>191</v>
      </c>
      <c r="J86" s="441" t="s">
        <v>191</v>
      </c>
      <c r="K86" s="441" t="s">
        <v>191</v>
      </c>
      <c r="L86" s="441" t="s">
        <v>191</v>
      </c>
      <c r="M86" s="441" t="s">
        <v>191</v>
      </c>
      <c r="N86" s="441" t="s">
        <v>191</v>
      </c>
      <c r="O86" s="441" t="s">
        <v>191</v>
      </c>
      <c r="P86" s="441" t="s">
        <v>191</v>
      </c>
      <c r="Q86" s="441" t="s">
        <v>191</v>
      </c>
      <c r="R86" s="441" t="s">
        <v>191</v>
      </c>
      <c r="S86" s="441" t="s">
        <v>191</v>
      </c>
      <c r="T86" s="441" t="s">
        <v>191</v>
      </c>
      <c r="U86" s="441" t="s">
        <v>191</v>
      </c>
      <c r="V86" s="441" t="s">
        <v>191</v>
      </c>
      <c r="W86" s="441" t="s">
        <v>191</v>
      </c>
      <c r="X86" s="441" t="s">
        <v>191</v>
      </c>
      <c r="Y86" s="441" t="s">
        <v>191</v>
      </c>
      <c r="Z86" s="441" t="s">
        <v>191</v>
      </c>
      <c r="AA86" s="441" t="s">
        <v>191</v>
      </c>
      <c r="AB86" s="441" t="s">
        <v>191</v>
      </c>
      <c r="AC86" s="441" t="s">
        <v>191</v>
      </c>
      <c r="AD86" s="441" t="s">
        <v>191</v>
      </c>
      <c r="AE86" s="441" t="s">
        <v>191</v>
      </c>
      <c r="AF86" s="441" t="s">
        <v>191</v>
      </c>
      <c r="AG86" s="441" t="s">
        <v>191</v>
      </c>
      <c r="AH86" s="441" t="s">
        <v>191</v>
      </c>
      <c r="AI86" s="441" t="s">
        <v>191</v>
      </c>
      <c r="AJ86" s="441" t="s">
        <v>191</v>
      </c>
      <c r="AK86" s="441" t="s">
        <v>191</v>
      </c>
      <c r="AL86" s="441" t="s">
        <v>191</v>
      </c>
      <c r="AM86" s="441" t="s">
        <v>191</v>
      </c>
      <c r="AN86" s="441" t="s">
        <v>191</v>
      </c>
      <c r="AO86" s="441" t="s">
        <v>191</v>
      </c>
      <c r="AP86" s="441" t="s">
        <v>191</v>
      </c>
      <c r="AQ86" s="441" t="s">
        <v>191</v>
      </c>
      <c r="AR86" s="441" t="s">
        <v>191</v>
      </c>
      <c r="AS86" s="441" t="s">
        <v>191</v>
      </c>
      <c r="AT86" s="441" t="s">
        <v>191</v>
      </c>
      <c r="AU86" s="441" t="s">
        <v>191</v>
      </c>
      <c r="AV86" s="441" t="s">
        <v>191</v>
      </c>
      <c r="AW86" s="441" t="s">
        <v>191</v>
      </c>
      <c r="AX86" s="441" t="s">
        <v>191</v>
      </c>
      <c r="AY86" s="441" t="s">
        <v>191</v>
      </c>
      <c r="AZ86" s="441" t="s">
        <v>191</v>
      </c>
      <c r="BA86" s="441" t="s">
        <v>191</v>
      </c>
      <c r="BB86" s="441" t="s">
        <v>191</v>
      </c>
      <c r="BC86" s="441" t="s">
        <v>191</v>
      </c>
      <c r="BD86" s="441" t="s">
        <v>191</v>
      </c>
      <c r="BE86" s="441" t="s">
        <v>191</v>
      </c>
      <c r="BF86" s="441" t="s">
        <v>191</v>
      </c>
      <c r="BG86" s="26" t="s">
        <v>191</v>
      </c>
      <c r="BH86" s="26" t="s">
        <v>191</v>
      </c>
      <c r="BI86" s="26" t="s">
        <v>191</v>
      </c>
      <c r="BJ86" s="26" t="s">
        <v>191</v>
      </c>
      <c r="BK86" s="26" t="s">
        <v>191</v>
      </c>
      <c r="BL86" s="26" t="s">
        <v>191</v>
      </c>
      <c r="BM86" s="26" t="s">
        <v>191</v>
      </c>
      <c r="BN86" s="26" t="s">
        <v>191</v>
      </c>
      <c r="BO86" s="26" t="s">
        <v>191</v>
      </c>
      <c r="BP86" s="26" t="s">
        <v>191</v>
      </c>
      <c r="BQ86" s="26" t="s">
        <v>191</v>
      </c>
      <c r="BR86" s="26" t="s">
        <v>191</v>
      </c>
      <c r="BS86" s="26" t="s">
        <v>191</v>
      </c>
      <c r="BT86" s="26" t="s">
        <v>191</v>
      </c>
      <c r="BU86" s="26" t="s">
        <v>191</v>
      </c>
      <c r="BV86" s="26" t="s">
        <v>191</v>
      </c>
      <c r="BW86" s="26" t="s">
        <v>191</v>
      </c>
      <c r="BX86" s="26" t="s">
        <v>191</v>
      </c>
      <c r="BY86" s="26" t="s">
        <v>191</v>
      </c>
      <c r="BZ86" s="26" t="s">
        <v>191</v>
      </c>
      <c r="CA86" s="26" t="s">
        <v>191</v>
      </c>
      <c r="CB86" s="26" t="s">
        <v>191</v>
      </c>
      <c r="CC86" s="26" t="s">
        <v>191</v>
      </c>
      <c r="CD86" s="26" t="s">
        <v>191</v>
      </c>
      <c r="CE86" s="26" t="s">
        <v>191</v>
      </c>
      <c r="CF86" s="26" t="s">
        <v>191</v>
      </c>
      <c r="CG86" s="26" t="s">
        <v>191</v>
      </c>
      <c r="CH86" s="26" t="s">
        <v>191</v>
      </c>
      <c r="CI86" s="26" t="s">
        <v>191</v>
      </c>
      <c r="CJ86" s="26" t="s">
        <v>191</v>
      </c>
      <c r="CK86" s="26" t="s">
        <v>191</v>
      </c>
      <c r="CL86" s="26" t="s">
        <v>191</v>
      </c>
      <c r="CM86" s="26" t="s">
        <v>191</v>
      </c>
      <c r="CN86" s="26" t="s">
        <v>191</v>
      </c>
      <c r="CO86" s="26" t="s">
        <v>191</v>
      </c>
      <c r="CP86" s="26" t="s">
        <v>191</v>
      </c>
      <c r="CQ86" s="26" t="s">
        <v>191</v>
      </c>
      <c r="CR86" s="26" t="s">
        <v>191</v>
      </c>
      <c r="CS86" s="26" t="s">
        <v>191</v>
      </c>
      <c r="CT86" s="26" t="s">
        <v>191</v>
      </c>
      <c r="CU86" s="26" t="s">
        <v>191</v>
      </c>
      <c r="CV86" s="26" t="s">
        <v>191</v>
      </c>
      <c r="CW86" s="26" t="s">
        <v>191</v>
      </c>
      <c r="CX86" s="26" t="s">
        <v>191</v>
      </c>
      <c r="CY86" s="26" t="s">
        <v>191</v>
      </c>
      <c r="CZ86" s="26" t="s">
        <v>191</v>
      </c>
      <c r="DA86" s="26" t="s">
        <v>191</v>
      </c>
      <c r="DB86" s="26" t="s">
        <v>191</v>
      </c>
      <c r="DC86" s="26" t="s">
        <v>191</v>
      </c>
      <c r="DD86" s="26" t="s">
        <v>191</v>
      </c>
      <c r="DE86" s="26" t="s">
        <v>191</v>
      </c>
      <c r="DF86" s="26" t="s">
        <v>191</v>
      </c>
      <c r="DG86" s="26" t="s">
        <v>191</v>
      </c>
      <c r="DH86" s="26" t="s">
        <v>191</v>
      </c>
      <c r="DI86" s="26" t="s">
        <v>191</v>
      </c>
      <c r="DJ86" s="26" t="s">
        <v>191</v>
      </c>
      <c r="DK86" s="26" t="s">
        <v>191</v>
      </c>
      <c r="DL86" s="26" t="s">
        <v>191</v>
      </c>
      <c r="DM86" s="26" t="s">
        <v>191</v>
      </c>
      <c r="DN86" s="26" t="s">
        <v>191</v>
      </c>
      <c r="DO86" s="26" t="s">
        <v>191</v>
      </c>
      <c r="DP86" s="26" t="s">
        <v>191</v>
      </c>
      <c r="DQ86" s="26" t="s">
        <v>191</v>
      </c>
      <c r="DR86" s="26" t="s">
        <v>191</v>
      </c>
      <c r="DS86" s="26" t="s">
        <v>191</v>
      </c>
      <c r="DT86" s="26" t="s">
        <v>191</v>
      </c>
      <c r="DU86" s="26" t="s">
        <v>191</v>
      </c>
      <c r="DV86" s="26" t="s">
        <v>191</v>
      </c>
      <c r="DW86" s="26" t="s">
        <v>191</v>
      </c>
      <c r="DX86" s="26" t="s">
        <v>191</v>
      </c>
      <c r="DY86" s="26" t="s">
        <v>191</v>
      </c>
      <c r="DZ86" s="26" t="s">
        <v>191</v>
      </c>
      <c r="EA86" s="26" t="s">
        <v>191</v>
      </c>
      <c r="EB86" s="26" t="s">
        <v>191</v>
      </c>
      <c r="EC86" s="26" t="s">
        <v>191</v>
      </c>
      <c r="ED86" s="26" t="s">
        <v>191</v>
      </c>
      <c r="EE86" s="26" t="s">
        <v>191</v>
      </c>
      <c r="EF86" s="26" t="s">
        <v>191</v>
      </c>
      <c r="EG86" s="26" t="s">
        <v>191</v>
      </c>
      <c r="EH86" s="26" t="s">
        <v>191</v>
      </c>
      <c r="EI86" s="26" t="s">
        <v>191</v>
      </c>
      <c r="EJ86" s="26" t="s">
        <v>191</v>
      </c>
      <c r="EK86" s="26" t="s">
        <v>191</v>
      </c>
      <c r="EL86" s="26" t="s">
        <v>191</v>
      </c>
      <c r="EM86" s="26" t="s">
        <v>191</v>
      </c>
      <c r="EN86" s="26" t="s">
        <v>191</v>
      </c>
      <c r="EO86" s="26" t="s">
        <v>191</v>
      </c>
      <c r="EP86" s="26" t="s">
        <v>191</v>
      </c>
      <c r="EQ86" s="26" t="s">
        <v>191</v>
      </c>
      <c r="ER86" s="26" t="s">
        <v>191</v>
      </c>
      <c r="ES86" s="26" t="s">
        <v>191</v>
      </c>
      <c r="ET86" s="26" t="s">
        <v>191</v>
      </c>
      <c r="EU86" s="26" t="s">
        <v>191</v>
      </c>
      <c r="EV86" s="26" t="s">
        <v>191</v>
      </c>
      <c r="EW86" s="26" t="s">
        <v>191</v>
      </c>
      <c r="EX86" s="26" t="s">
        <v>191</v>
      </c>
      <c r="EY86" s="26" t="s">
        <v>191</v>
      </c>
      <c r="EZ86" s="26" t="s">
        <v>191</v>
      </c>
      <c r="FA86" s="26" t="s">
        <v>191</v>
      </c>
      <c r="FB86" s="26" t="s">
        <v>191</v>
      </c>
      <c r="FC86" s="26" t="s">
        <v>191</v>
      </c>
      <c r="FD86" s="26" t="s">
        <v>191</v>
      </c>
      <c r="FE86" s="26" t="s">
        <v>191</v>
      </c>
      <c r="FF86" s="26" t="s">
        <v>191</v>
      </c>
      <c r="FG86" s="26" t="s">
        <v>191</v>
      </c>
      <c r="FH86" s="26" t="s">
        <v>191</v>
      </c>
      <c r="FI86" s="26" t="s">
        <v>191</v>
      </c>
      <c r="FJ86" s="26" t="s">
        <v>191</v>
      </c>
      <c r="FK86" s="26" t="s">
        <v>191</v>
      </c>
      <c r="FL86" s="26" t="s">
        <v>191</v>
      </c>
      <c r="FM86" s="26" t="s">
        <v>191</v>
      </c>
      <c r="FN86" s="26" t="s">
        <v>191</v>
      </c>
      <c r="FO86" s="26" t="s">
        <v>191</v>
      </c>
      <c r="FP86" s="26" t="s">
        <v>191</v>
      </c>
      <c r="FQ86" s="26" t="s">
        <v>191</v>
      </c>
      <c r="FR86" s="26" t="s">
        <v>191</v>
      </c>
      <c r="FS86" s="26" t="s">
        <v>191</v>
      </c>
      <c r="FT86" s="26" t="s">
        <v>191</v>
      </c>
      <c r="FU86" s="26" t="s">
        <v>191</v>
      </c>
      <c r="FV86" s="26" t="s">
        <v>191</v>
      </c>
      <c r="FW86" s="26" t="s">
        <v>191</v>
      </c>
      <c r="FX86" s="26" t="s">
        <v>191</v>
      </c>
      <c r="FY86" s="26" t="s">
        <v>191</v>
      </c>
      <c r="FZ86" s="26" t="s">
        <v>191</v>
      </c>
      <c r="GA86" s="26" t="s">
        <v>191</v>
      </c>
      <c r="GB86" s="26" t="s">
        <v>191</v>
      </c>
      <c r="GC86" s="26" t="s">
        <v>191</v>
      </c>
      <c r="GD86" s="26" t="s">
        <v>191</v>
      </c>
    </row>
    <row r="87" spans="1:186">
      <c r="B87" s="459"/>
      <c r="C87" s="461" t="s">
        <v>255</v>
      </c>
      <c r="D87" s="461" t="s">
        <v>76</v>
      </c>
      <c r="E87" s="461" t="s">
        <v>68</v>
      </c>
      <c r="F87" s="461" t="s">
        <v>78</v>
      </c>
      <c r="G87" s="441" t="s">
        <v>191</v>
      </c>
      <c r="H87" s="441" t="s">
        <v>191</v>
      </c>
      <c r="I87" s="441" t="s">
        <v>191</v>
      </c>
      <c r="J87" s="441" t="s">
        <v>191</v>
      </c>
      <c r="K87" s="441" t="s">
        <v>191</v>
      </c>
      <c r="L87" s="441" t="s">
        <v>191</v>
      </c>
      <c r="M87" s="441" t="s">
        <v>191</v>
      </c>
      <c r="N87" s="441" t="s">
        <v>191</v>
      </c>
      <c r="O87" s="441" t="s">
        <v>191</v>
      </c>
      <c r="P87" s="441" t="s">
        <v>191</v>
      </c>
      <c r="Q87" s="441" t="s">
        <v>191</v>
      </c>
      <c r="R87" s="441" t="s">
        <v>191</v>
      </c>
      <c r="S87" s="441" t="s">
        <v>191</v>
      </c>
      <c r="T87" s="441" t="s">
        <v>191</v>
      </c>
      <c r="U87" s="441" t="s">
        <v>191</v>
      </c>
      <c r="V87" s="441" t="s">
        <v>191</v>
      </c>
      <c r="W87" s="441" t="s">
        <v>191</v>
      </c>
      <c r="X87" s="441" t="s">
        <v>191</v>
      </c>
      <c r="Y87" s="441" t="s">
        <v>191</v>
      </c>
      <c r="Z87" s="441" t="s">
        <v>191</v>
      </c>
      <c r="AA87" s="441" t="s">
        <v>191</v>
      </c>
      <c r="AB87" s="441" t="s">
        <v>191</v>
      </c>
      <c r="AC87" s="441" t="s">
        <v>191</v>
      </c>
      <c r="AD87" s="441" t="s">
        <v>191</v>
      </c>
      <c r="AE87" s="441" t="s">
        <v>191</v>
      </c>
      <c r="AF87" s="441" t="s">
        <v>191</v>
      </c>
      <c r="AG87" s="441" t="s">
        <v>191</v>
      </c>
      <c r="AH87" s="441" t="s">
        <v>191</v>
      </c>
      <c r="AI87" s="441" t="s">
        <v>191</v>
      </c>
      <c r="AJ87" s="441" t="s">
        <v>191</v>
      </c>
      <c r="AK87" s="441" t="s">
        <v>191</v>
      </c>
      <c r="AL87" s="441" t="s">
        <v>191</v>
      </c>
      <c r="AM87" s="441" t="s">
        <v>191</v>
      </c>
      <c r="AN87" s="441" t="s">
        <v>191</v>
      </c>
      <c r="AO87" s="441" t="s">
        <v>191</v>
      </c>
      <c r="AP87" s="441" t="s">
        <v>191</v>
      </c>
      <c r="AQ87" s="441" t="s">
        <v>191</v>
      </c>
      <c r="AR87" s="441" t="s">
        <v>191</v>
      </c>
      <c r="AS87" s="441" t="s">
        <v>191</v>
      </c>
      <c r="AT87" s="441" t="s">
        <v>191</v>
      </c>
      <c r="AU87" s="441" t="s">
        <v>191</v>
      </c>
      <c r="AV87" s="441" t="s">
        <v>191</v>
      </c>
      <c r="AW87" s="441" t="s">
        <v>191</v>
      </c>
      <c r="AX87" s="441" t="s">
        <v>191</v>
      </c>
      <c r="AY87" s="441" t="s">
        <v>191</v>
      </c>
      <c r="AZ87" s="441" t="s">
        <v>191</v>
      </c>
      <c r="BA87" s="441" t="s">
        <v>191</v>
      </c>
      <c r="BB87" s="441" t="s">
        <v>191</v>
      </c>
      <c r="BC87" s="441" t="s">
        <v>191</v>
      </c>
      <c r="BD87" s="441" t="s">
        <v>191</v>
      </c>
      <c r="BE87" s="441" t="s">
        <v>191</v>
      </c>
      <c r="BF87" s="441" t="s">
        <v>191</v>
      </c>
      <c r="BG87" s="212" t="s">
        <v>191</v>
      </c>
      <c r="BH87" s="212" t="s">
        <v>191</v>
      </c>
      <c r="BI87" s="212" t="s">
        <v>191</v>
      </c>
      <c r="BJ87" s="212" t="s">
        <v>191</v>
      </c>
      <c r="BK87" s="212" t="s">
        <v>191</v>
      </c>
      <c r="BL87" s="212" t="s">
        <v>191</v>
      </c>
      <c r="BM87" s="212" t="s">
        <v>191</v>
      </c>
      <c r="BN87" s="212" t="s">
        <v>191</v>
      </c>
      <c r="BO87" s="212" t="s">
        <v>191</v>
      </c>
      <c r="BP87" s="212" t="s">
        <v>191</v>
      </c>
      <c r="BQ87" s="212" t="s">
        <v>191</v>
      </c>
      <c r="BR87" s="212" t="s">
        <v>191</v>
      </c>
      <c r="BS87" s="212" t="s">
        <v>191</v>
      </c>
      <c r="BT87" s="212" t="s">
        <v>191</v>
      </c>
      <c r="BU87" s="212" t="s">
        <v>191</v>
      </c>
      <c r="BV87" s="212" t="s">
        <v>191</v>
      </c>
      <c r="BW87" s="212" t="s">
        <v>191</v>
      </c>
      <c r="BX87" s="212" t="s">
        <v>191</v>
      </c>
      <c r="BY87" s="212" t="s">
        <v>191</v>
      </c>
      <c r="BZ87" s="212" t="s">
        <v>191</v>
      </c>
      <c r="CA87" s="212" t="s">
        <v>191</v>
      </c>
      <c r="CB87" s="212" t="s">
        <v>191</v>
      </c>
      <c r="CC87" s="212" t="s">
        <v>191</v>
      </c>
      <c r="CD87" s="212" t="s">
        <v>191</v>
      </c>
      <c r="CE87" s="212" t="s">
        <v>191</v>
      </c>
      <c r="CF87" s="212" t="s">
        <v>191</v>
      </c>
      <c r="CG87" s="212" t="s">
        <v>191</v>
      </c>
      <c r="CH87" s="212" t="s">
        <v>191</v>
      </c>
      <c r="CI87" s="212" t="s">
        <v>191</v>
      </c>
      <c r="CJ87" s="212" t="s">
        <v>191</v>
      </c>
      <c r="CK87" s="212" t="s">
        <v>191</v>
      </c>
      <c r="CL87" s="212" t="s">
        <v>191</v>
      </c>
      <c r="CM87" s="212" t="s">
        <v>191</v>
      </c>
      <c r="CN87" s="212" t="s">
        <v>191</v>
      </c>
      <c r="CO87" s="212" t="s">
        <v>191</v>
      </c>
      <c r="CP87" s="212" t="s">
        <v>191</v>
      </c>
      <c r="CQ87" s="212" t="s">
        <v>191</v>
      </c>
      <c r="CR87" s="212" t="s">
        <v>191</v>
      </c>
      <c r="CS87" s="212" t="s">
        <v>191</v>
      </c>
      <c r="CT87" s="212" t="s">
        <v>191</v>
      </c>
      <c r="CU87" s="212" t="s">
        <v>191</v>
      </c>
      <c r="CV87" s="212" t="s">
        <v>191</v>
      </c>
      <c r="CW87" s="212" t="s">
        <v>191</v>
      </c>
      <c r="CX87" s="212" t="s">
        <v>191</v>
      </c>
      <c r="CY87" s="212" t="s">
        <v>191</v>
      </c>
      <c r="CZ87" s="212" t="s">
        <v>191</v>
      </c>
      <c r="DA87" s="212" t="s">
        <v>191</v>
      </c>
      <c r="DB87" s="212" t="s">
        <v>191</v>
      </c>
      <c r="DC87" s="212" t="s">
        <v>191</v>
      </c>
      <c r="DD87" s="212" t="s">
        <v>191</v>
      </c>
      <c r="DE87" s="212" t="s">
        <v>191</v>
      </c>
      <c r="DF87" s="212" t="s">
        <v>191</v>
      </c>
      <c r="DG87" s="212" t="s">
        <v>191</v>
      </c>
      <c r="DH87" s="212" t="s">
        <v>191</v>
      </c>
      <c r="DI87" s="212" t="s">
        <v>191</v>
      </c>
      <c r="DJ87" s="212" t="s">
        <v>191</v>
      </c>
      <c r="DK87" s="212" t="s">
        <v>191</v>
      </c>
      <c r="DL87" s="212" t="s">
        <v>191</v>
      </c>
      <c r="DM87" s="212" t="s">
        <v>191</v>
      </c>
      <c r="DN87" s="212" t="s">
        <v>191</v>
      </c>
      <c r="DO87" s="212" t="s">
        <v>191</v>
      </c>
      <c r="DP87" s="212" t="s">
        <v>191</v>
      </c>
      <c r="DQ87" s="212" t="s">
        <v>191</v>
      </c>
      <c r="DR87" s="212" t="s">
        <v>191</v>
      </c>
      <c r="DS87" s="212" t="s">
        <v>191</v>
      </c>
      <c r="DT87" s="212" t="s">
        <v>191</v>
      </c>
      <c r="DU87" s="212" t="s">
        <v>191</v>
      </c>
      <c r="DV87" s="212" t="s">
        <v>191</v>
      </c>
      <c r="DW87" s="212" t="s">
        <v>191</v>
      </c>
      <c r="DX87" s="212" t="s">
        <v>191</v>
      </c>
      <c r="DY87" s="212" t="s">
        <v>191</v>
      </c>
      <c r="DZ87" s="212" t="s">
        <v>191</v>
      </c>
      <c r="EA87" s="212" t="s">
        <v>191</v>
      </c>
      <c r="EB87" s="212" t="s">
        <v>191</v>
      </c>
      <c r="EC87" s="212" t="s">
        <v>191</v>
      </c>
      <c r="ED87" s="212" t="s">
        <v>191</v>
      </c>
      <c r="EE87" s="212" t="s">
        <v>191</v>
      </c>
      <c r="EF87" s="212" t="s">
        <v>191</v>
      </c>
      <c r="EG87" s="212" t="s">
        <v>191</v>
      </c>
      <c r="EH87" s="212" t="s">
        <v>191</v>
      </c>
      <c r="EI87" s="212" t="s">
        <v>191</v>
      </c>
      <c r="EJ87" s="212" t="s">
        <v>191</v>
      </c>
      <c r="EK87" s="212" t="s">
        <v>191</v>
      </c>
      <c r="EL87" s="212" t="s">
        <v>191</v>
      </c>
      <c r="EM87" s="212" t="s">
        <v>191</v>
      </c>
      <c r="EN87" s="212" t="s">
        <v>191</v>
      </c>
      <c r="EO87" s="212" t="s">
        <v>191</v>
      </c>
      <c r="EP87" s="212" t="s">
        <v>191</v>
      </c>
      <c r="EQ87" s="212" t="s">
        <v>191</v>
      </c>
      <c r="ER87" s="212" t="s">
        <v>191</v>
      </c>
      <c r="ES87" s="212" t="s">
        <v>191</v>
      </c>
      <c r="ET87" s="212" t="s">
        <v>191</v>
      </c>
      <c r="EU87" s="212" t="s">
        <v>191</v>
      </c>
      <c r="EV87" s="212" t="s">
        <v>191</v>
      </c>
      <c r="EW87" s="212" t="s">
        <v>191</v>
      </c>
      <c r="EX87" s="212" t="s">
        <v>191</v>
      </c>
      <c r="EY87" s="212" t="s">
        <v>191</v>
      </c>
      <c r="EZ87" s="212" t="s">
        <v>191</v>
      </c>
      <c r="FA87" s="212" t="s">
        <v>191</v>
      </c>
      <c r="FB87" s="212" t="s">
        <v>191</v>
      </c>
      <c r="FC87" s="212" t="s">
        <v>191</v>
      </c>
      <c r="FD87" s="212" t="s">
        <v>191</v>
      </c>
      <c r="FE87" s="212" t="s">
        <v>191</v>
      </c>
      <c r="FF87" s="212" t="s">
        <v>191</v>
      </c>
      <c r="FG87" s="212" t="s">
        <v>191</v>
      </c>
      <c r="FH87" s="212" t="s">
        <v>191</v>
      </c>
      <c r="FI87" s="212" t="s">
        <v>191</v>
      </c>
      <c r="FJ87" s="212" t="s">
        <v>191</v>
      </c>
      <c r="FK87" s="212" t="s">
        <v>191</v>
      </c>
      <c r="FL87" s="212" t="s">
        <v>191</v>
      </c>
      <c r="FM87" s="212" t="s">
        <v>191</v>
      </c>
      <c r="FN87" s="212" t="s">
        <v>191</v>
      </c>
      <c r="FO87" s="212" t="s">
        <v>191</v>
      </c>
      <c r="FP87" s="212" t="s">
        <v>191</v>
      </c>
      <c r="FQ87" s="212" t="s">
        <v>191</v>
      </c>
      <c r="FR87" s="212" t="s">
        <v>191</v>
      </c>
      <c r="FS87" s="212" t="s">
        <v>191</v>
      </c>
      <c r="FT87" s="212" t="s">
        <v>191</v>
      </c>
      <c r="FU87" s="212" t="s">
        <v>191</v>
      </c>
      <c r="FV87" s="212" t="s">
        <v>191</v>
      </c>
      <c r="FW87" s="212" t="s">
        <v>191</v>
      </c>
      <c r="FX87" s="212" t="s">
        <v>191</v>
      </c>
      <c r="FY87" s="212" t="s">
        <v>191</v>
      </c>
      <c r="FZ87" s="212" t="s">
        <v>191</v>
      </c>
      <c r="GA87" s="212" t="s">
        <v>191</v>
      </c>
      <c r="GB87" s="212" t="s">
        <v>191</v>
      </c>
      <c r="GC87" s="212" t="s">
        <v>191</v>
      </c>
      <c r="GD87" s="212" t="s">
        <v>191</v>
      </c>
    </row>
    <row r="88" spans="1:186">
      <c r="B88" s="459"/>
      <c r="C88" s="461" t="s">
        <v>255</v>
      </c>
      <c r="D88" s="461" t="s">
        <v>76</v>
      </c>
      <c r="E88" s="461" t="s">
        <v>68</v>
      </c>
      <c r="F88" s="461" t="s">
        <v>79</v>
      </c>
      <c r="G88" s="441" t="s">
        <v>191</v>
      </c>
      <c r="H88" s="441" t="s">
        <v>191</v>
      </c>
      <c r="I88" s="441" t="s">
        <v>191</v>
      </c>
      <c r="J88" s="441" t="s">
        <v>191</v>
      </c>
      <c r="K88" s="441" t="s">
        <v>191</v>
      </c>
      <c r="L88" s="441" t="s">
        <v>191</v>
      </c>
      <c r="M88" s="441" t="s">
        <v>191</v>
      </c>
      <c r="N88" s="441" t="s">
        <v>191</v>
      </c>
      <c r="O88" s="441" t="s">
        <v>191</v>
      </c>
      <c r="P88" s="441" t="s">
        <v>191</v>
      </c>
      <c r="Q88" s="441" t="s">
        <v>191</v>
      </c>
      <c r="R88" s="441" t="s">
        <v>191</v>
      </c>
      <c r="S88" s="441" t="s">
        <v>191</v>
      </c>
      <c r="T88" s="441" t="s">
        <v>191</v>
      </c>
      <c r="U88" s="441" t="s">
        <v>191</v>
      </c>
      <c r="V88" s="441" t="s">
        <v>191</v>
      </c>
      <c r="W88" s="441" t="s">
        <v>191</v>
      </c>
      <c r="X88" s="441" t="s">
        <v>191</v>
      </c>
      <c r="Y88" s="441" t="s">
        <v>191</v>
      </c>
      <c r="Z88" s="441" t="s">
        <v>191</v>
      </c>
      <c r="AA88" s="441" t="s">
        <v>191</v>
      </c>
      <c r="AB88" s="441" t="s">
        <v>191</v>
      </c>
      <c r="AC88" s="441" t="s">
        <v>191</v>
      </c>
      <c r="AD88" s="441" t="s">
        <v>191</v>
      </c>
      <c r="AE88" s="441" t="s">
        <v>191</v>
      </c>
      <c r="AF88" s="441" t="s">
        <v>191</v>
      </c>
      <c r="AG88" s="441" t="s">
        <v>191</v>
      </c>
      <c r="AH88" s="441" t="s">
        <v>191</v>
      </c>
      <c r="AI88" s="441" t="s">
        <v>191</v>
      </c>
      <c r="AJ88" s="441" t="s">
        <v>191</v>
      </c>
      <c r="AK88" s="441" t="s">
        <v>191</v>
      </c>
      <c r="AL88" s="441" t="s">
        <v>191</v>
      </c>
      <c r="AM88" s="441" t="s">
        <v>191</v>
      </c>
      <c r="AN88" s="441" t="s">
        <v>191</v>
      </c>
      <c r="AO88" s="441" t="s">
        <v>191</v>
      </c>
      <c r="AP88" s="441" t="s">
        <v>191</v>
      </c>
      <c r="AQ88" s="441" t="s">
        <v>191</v>
      </c>
      <c r="AR88" s="441" t="s">
        <v>191</v>
      </c>
      <c r="AS88" s="441" t="s">
        <v>191</v>
      </c>
      <c r="AT88" s="441" t="s">
        <v>191</v>
      </c>
      <c r="AU88" s="441" t="s">
        <v>191</v>
      </c>
      <c r="AV88" s="441" t="s">
        <v>191</v>
      </c>
      <c r="AW88" s="441" t="s">
        <v>191</v>
      </c>
      <c r="AX88" s="441" t="s">
        <v>191</v>
      </c>
      <c r="AY88" s="441" t="s">
        <v>191</v>
      </c>
      <c r="AZ88" s="441" t="s">
        <v>191</v>
      </c>
      <c r="BA88" s="441" t="s">
        <v>191</v>
      </c>
      <c r="BB88" s="441" t="s">
        <v>191</v>
      </c>
      <c r="BC88" s="441" t="s">
        <v>191</v>
      </c>
      <c r="BD88" s="441" t="s">
        <v>191</v>
      </c>
      <c r="BE88" s="441" t="s">
        <v>191</v>
      </c>
      <c r="BF88" s="441" t="s">
        <v>191</v>
      </c>
      <c r="BG88" s="212" t="s">
        <v>191</v>
      </c>
      <c r="BH88" s="212" t="s">
        <v>191</v>
      </c>
      <c r="BI88" s="212" t="s">
        <v>191</v>
      </c>
      <c r="BJ88" s="212" t="s">
        <v>191</v>
      </c>
      <c r="BK88" s="212" t="s">
        <v>191</v>
      </c>
      <c r="BL88" s="212" t="s">
        <v>191</v>
      </c>
      <c r="BM88" s="212" t="s">
        <v>191</v>
      </c>
      <c r="BN88" s="212" t="s">
        <v>191</v>
      </c>
      <c r="BO88" s="212" t="s">
        <v>191</v>
      </c>
      <c r="BP88" s="212" t="s">
        <v>191</v>
      </c>
      <c r="BQ88" s="212" t="s">
        <v>191</v>
      </c>
      <c r="BR88" s="212" t="s">
        <v>191</v>
      </c>
      <c r="BS88" s="212" t="s">
        <v>191</v>
      </c>
      <c r="BT88" s="212" t="s">
        <v>191</v>
      </c>
      <c r="BU88" s="212" t="s">
        <v>191</v>
      </c>
      <c r="BV88" s="212" t="s">
        <v>191</v>
      </c>
      <c r="BW88" s="212" t="s">
        <v>191</v>
      </c>
      <c r="BX88" s="212" t="s">
        <v>191</v>
      </c>
      <c r="BY88" s="212" t="s">
        <v>191</v>
      </c>
      <c r="BZ88" s="212" t="s">
        <v>191</v>
      </c>
      <c r="CA88" s="212" t="s">
        <v>191</v>
      </c>
      <c r="CB88" s="212" t="s">
        <v>191</v>
      </c>
      <c r="CC88" s="212" t="s">
        <v>191</v>
      </c>
      <c r="CD88" s="212" t="s">
        <v>191</v>
      </c>
      <c r="CE88" s="212" t="s">
        <v>191</v>
      </c>
      <c r="CF88" s="212" t="s">
        <v>191</v>
      </c>
      <c r="CG88" s="212" t="s">
        <v>191</v>
      </c>
      <c r="CH88" s="212" t="s">
        <v>191</v>
      </c>
      <c r="CI88" s="212" t="s">
        <v>191</v>
      </c>
      <c r="CJ88" s="212" t="s">
        <v>191</v>
      </c>
      <c r="CK88" s="212" t="s">
        <v>191</v>
      </c>
      <c r="CL88" s="212" t="s">
        <v>191</v>
      </c>
      <c r="CM88" s="212" t="s">
        <v>191</v>
      </c>
      <c r="CN88" s="212" t="s">
        <v>191</v>
      </c>
      <c r="CO88" s="212" t="s">
        <v>191</v>
      </c>
      <c r="CP88" s="212" t="s">
        <v>191</v>
      </c>
      <c r="CQ88" s="212" t="s">
        <v>191</v>
      </c>
      <c r="CR88" s="212" t="s">
        <v>191</v>
      </c>
      <c r="CS88" s="212" t="s">
        <v>191</v>
      </c>
      <c r="CT88" s="212" t="s">
        <v>191</v>
      </c>
      <c r="CU88" s="212" t="s">
        <v>191</v>
      </c>
      <c r="CV88" s="212" t="s">
        <v>191</v>
      </c>
      <c r="CW88" s="212" t="s">
        <v>191</v>
      </c>
      <c r="CX88" s="212" t="s">
        <v>191</v>
      </c>
      <c r="CY88" s="212" t="s">
        <v>191</v>
      </c>
      <c r="CZ88" s="212" t="s">
        <v>191</v>
      </c>
      <c r="DA88" s="212" t="s">
        <v>191</v>
      </c>
      <c r="DB88" s="212" t="s">
        <v>191</v>
      </c>
      <c r="DC88" s="212" t="s">
        <v>191</v>
      </c>
      <c r="DD88" s="212" t="s">
        <v>191</v>
      </c>
      <c r="DE88" s="212" t="s">
        <v>191</v>
      </c>
      <c r="DF88" s="212" t="s">
        <v>191</v>
      </c>
      <c r="DG88" s="212" t="s">
        <v>191</v>
      </c>
      <c r="DH88" s="212" t="s">
        <v>191</v>
      </c>
      <c r="DI88" s="212" t="s">
        <v>191</v>
      </c>
      <c r="DJ88" s="212" t="s">
        <v>191</v>
      </c>
      <c r="DK88" s="212" t="s">
        <v>191</v>
      </c>
      <c r="DL88" s="212" t="s">
        <v>191</v>
      </c>
      <c r="DM88" s="212" t="s">
        <v>191</v>
      </c>
      <c r="DN88" s="212" t="s">
        <v>191</v>
      </c>
      <c r="DO88" s="212" t="s">
        <v>191</v>
      </c>
      <c r="DP88" s="212" t="s">
        <v>191</v>
      </c>
      <c r="DQ88" s="212" t="s">
        <v>191</v>
      </c>
      <c r="DR88" s="212" t="s">
        <v>191</v>
      </c>
      <c r="DS88" s="212" t="s">
        <v>191</v>
      </c>
      <c r="DT88" s="212" t="s">
        <v>191</v>
      </c>
      <c r="DU88" s="212" t="s">
        <v>191</v>
      </c>
      <c r="DV88" s="212" t="s">
        <v>191</v>
      </c>
      <c r="DW88" s="212" t="s">
        <v>191</v>
      </c>
      <c r="DX88" s="212" t="s">
        <v>191</v>
      </c>
      <c r="DY88" s="212" t="s">
        <v>191</v>
      </c>
      <c r="DZ88" s="212" t="s">
        <v>191</v>
      </c>
      <c r="EA88" s="212" t="s">
        <v>191</v>
      </c>
      <c r="EB88" s="212" t="s">
        <v>191</v>
      </c>
      <c r="EC88" s="212" t="s">
        <v>191</v>
      </c>
      <c r="ED88" s="212" t="s">
        <v>191</v>
      </c>
      <c r="EE88" s="212" t="s">
        <v>191</v>
      </c>
      <c r="EF88" s="212" t="s">
        <v>191</v>
      </c>
      <c r="EG88" s="212" t="s">
        <v>191</v>
      </c>
      <c r="EH88" s="212" t="s">
        <v>191</v>
      </c>
      <c r="EI88" s="212" t="s">
        <v>191</v>
      </c>
      <c r="EJ88" s="212" t="s">
        <v>191</v>
      </c>
      <c r="EK88" s="212" t="s">
        <v>191</v>
      </c>
      <c r="EL88" s="212" t="s">
        <v>191</v>
      </c>
      <c r="EM88" s="212" t="s">
        <v>191</v>
      </c>
      <c r="EN88" s="212" t="s">
        <v>191</v>
      </c>
      <c r="EO88" s="212" t="s">
        <v>191</v>
      </c>
      <c r="EP88" s="212" t="s">
        <v>191</v>
      </c>
      <c r="EQ88" s="212" t="s">
        <v>191</v>
      </c>
      <c r="ER88" s="212" t="s">
        <v>191</v>
      </c>
      <c r="ES88" s="212" t="s">
        <v>191</v>
      </c>
      <c r="ET88" s="212" t="s">
        <v>191</v>
      </c>
      <c r="EU88" s="212" t="s">
        <v>191</v>
      </c>
      <c r="EV88" s="212" t="s">
        <v>191</v>
      </c>
      <c r="EW88" s="212" t="s">
        <v>191</v>
      </c>
      <c r="EX88" s="212" t="s">
        <v>191</v>
      </c>
      <c r="EY88" s="212" t="s">
        <v>191</v>
      </c>
      <c r="EZ88" s="212" t="s">
        <v>191</v>
      </c>
      <c r="FA88" s="212" t="s">
        <v>191</v>
      </c>
      <c r="FB88" s="212" t="s">
        <v>191</v>
      </c>
      <c r="FC88" s="212" t="s">
        <v>191</v>
      </c>
      <c r="FD88" s="212" t="s">
        <v>191</v>
      </c>
      <c r="FE88" s="212" t="s">
        <v>191</v>
      </c>
      <c r="FF88" s="212" t="s">
        <v>191</v>
      </c>
      <c r="FG88" s="212" t="s">
        <v>191</v>
      </c>
      <c r="FH88" s="212" t="s">
        <v>191</v>
      </c>
      <c r="FI88" s="212" t="s">
        <v>191</v>
      </c>
      <c r="FJ88" s="212" t="s">
        <v>191</v>
      </c>
      <c r="FK88" s="212" t="s">
        <v>191</v>
      </c>
      <c r="FL88" s="212" t="s">
        <v>191</v>
      </c>
      <c r="FM88" s="212" t="s">
        <v>191</v>
      </c>
      <c r="FN88" s="212" t="s">
        <v>191</v>
      </c>
      <c r="FO88" s="212" t="s">
        <v>191</v>
      </c>
      <c r="FP88" s="212" t="s">
        <v>191</v>
      </c>
      <c r="FQ88" s="212" t="s">
        <v>191</v>
      </c>
      <c r="FR88" s="212" t="s">
        <v>191</v>
      </c>
      <c r="FS88" s="212" t="s">
        <v>191</v>
      </c>
      <c r="FT88" s="212" t="s">
        <v>191</v>
      </c>
      <c r="FU88" s="212" t="s">
        <v>191</v>
      </c>
      <c r="FV88" s="212" t="s">
        <v>191</v>
      </c>
      <c r="FW88" s="212" t="s">
        <v>191</v>
      </c>
      <c r="FX88" s="212" t="s">
        <v>191</v>
      </c>
      <c r="FY88" s="212" t="s">
        <v>191</v>
      </c>
      <c r="FZ88" s="212" t="s">
        <v>191</v>
      </c>
      <c r="GA88" s="212" t="s">
        <v>191</v>
      </c>
      <c r="GB88" s="212" t="s">
        <v>191</v>
      </c>
      <c r="GC88" s="212" t="s">
        <v>191</v>
      </c>
      <c r="GD88" s="212" t="s">
        <v>191</v>
      </c>
    </row>
    <row r="89" spans="1:186">
      <c r="B89" s="460"/>
      <c r="C89" s="461"/>
      <c r="D89" s="461"/>
      <c r="E89" s="461"/>
      <c r="F89" s="461"/>
      <c r="G89" s="444"/>
      <c r="H89" s="444"/>
      <c r="I89" s="445"/>
      <c r="J89" s="446"/>
      <c r="K89" s="444"/>
      <c r="L89" s="444"/>
      <c r="M89" s="444"/>
      <c r="N89" s="444"/>
      <c r="O89" s="444"/>
      <c r="P89" s="444"/>
      <c r="Q89" s="444"/>
      <c r="R89" s="444"/>
      <c r="S89" s="444"/>
      <c r="T89" s="444"/>
      <c r="U89" s="444"/>
      <c r="V89" s="444"/>
      <c r="W89" s="444"/>
      <c r="X89" s="444"/>
      <c r="Y89" s="444"/>
      <c r="Z89" s="444"/>
      <c r="AA89" s="444"/>
      <c r="AB89" s="444"/>
      <c r="AC89" s="444"/>
      <c r="AD89" s="444"/>
      <c r="AE89" s="444"/>
      <c r="AF89" s="444"/>
      <c r="AG89" s="444"/>
      <c r="AH89" s="444"/>
      <c r="AI89" s="444"/>
      <c r="AJ89" s="444"/>
      <c r="AK89" s="444"/>
      <c r="AL89" s="444"/>
      <c r="AM89" s="444"/>
      <c r="AN89" s="444"/>
      <c r="AO89" s="444"/>
      <c r="AP89" s="444"/>
      <c r="AQ89" s="444"/>
      <c r="AR89" s="444"/>
      <c r="AS89" s="444"/>
      <c r="AT89" s="444"/>
      <c r="AU89" s="444"/>
      <c r="AV89" s="444"/>
      <c r="AW89" s="444"/>
      <c r="AX89" s="444"/>
      <c r="AY89" s="444"/>
      <c r="AZ89" s="444"/>
      <c r="BA89" s="444"/>
      <c r="BB89" s="444"/>
      <c r="BC89" s="444"/>
      <c r="BD89" s="444"/>
      <c r="BE89" s="444"/>
      <c r="BF89" s="444"/>
      <c r="BG89" s="212"/>
      <c r="BH89" s="212"/>
      <c r="BI89" s="212"/>
      <c r="BJ89" s="212"/>
      <c r="BK89" s="212"/>
      <c r="BL89" s="212"/>
      <c r="BM89" s="212"/>
      <c r="BN89" s="212"/>
      <c r="BO89" s="212"/>
      <c r="BP89" s="212"/>
      <c r="BQ89" s="212"/>
      <c r="BR89" s="212"/>
      <c r="BS89" s="212"/>
      <c r="BT89" s="212"/>
      <c r="BU89" s="212"/>
      <c r="BV89" s="212"/>
      <c r="BW89" s="212"/>
      <c r="BX89" s="212"/>
      <c r="BY89" s="212"/>
      <c r="BZ89" s="212"/>
      <c r="CA89" s="212"/>
      <c r="CB89" s="212"/>
      <c r="CC89" s="212"/>
      <c r="CD89" s="212"/>
      <c r="CE89" s="212"/>
      <c r="CF89" s="212"/>
      <c r="CG89" s="212"/>
      <c r="CH89" s="212"/>
      <c r="CI89" s="212"/>
      <c r="CJ89" s="212"/>
      <c r="CK89" s="212"/>
      <c r="CL89" s="212"/>
      <c r="CM89" s="212"/>
      <c r="CN89" s="212"/>
      <c r="CO89" s="212"/>
      <c r="CP89" s="212"/>
      <c r="CQ89" s="212"/>
      <c r="CR89" s="212"/>
      <c r="CS89" s="212"/>
      <c r="CT89" s="212"/>
      <c r="CU89" s="212"/>
      <c r="CV89" s="212"/>
      <c r="CW89" s="212"/>
      <c r="CX89" s="212"/>
      <c r="CY89" s="212"/>
      <c r="CZ89" s="212"/>
      <c r="DA89" s="212"/>
      <c r="DB89" s="212"/>
      <c r="DC89" s="212"/>
      <c r="DD89" s="212"/>
      <c r="DE89" s="212"/>
      <c r="DF89" s="212"/>
      <c r="DG89" s="212"/>
      <c r="DH89" s="212"/>
      <c r="DI89" s="212"/>
      <c r="DJ89" s="212"/>
      <c r="DK89" s="212"/>
      <c r="DL89" s="212"/>
      <c r="DM89" s="212"/>
      <c r="DN89" s="212"/>
      <c r="DO89" s="212"/>
      <c r="DP89" s="212"/>
      <c r="DQ89" s="212"/>
      <c r="DR89" s="212"/>
      <c r="DS89" s="212"/>
      <c r="DT89" s="212"/>
      <c r="DU89" s="212"/>
      <c r="DV89" s="212"/>
      <c r="DW89" s="212"/>
      <c r="DX89" s="212"/>
      <c r="DY89" s="212"/>
      <c r="DZ89" s="212"/>
      <c r="EA89" s="212"/>
      <c r="EB89" s="212"/>
      <c r="EC89" s="212"/>
      <c r="ED89" s="212"/>
      <c r="EE89" s="212"/>
      <c r="EF89" s="212"/>
      <c r="EG89" s="212"/>
      <c r="EH89" s="212"/>
      <c r="EI89" s="212"/>
      <c r="EJ89" s="212"/>
      <c r="EK89" s="212"/>
      <c r="EL89" s="212"/>
      <c r="EM89" s="212"/>
      <c r="EN89" s="212"/>
      <c r="EO89" s="212"/>
      <c r="EP89" s="212"/>
      <c r="EQ89" s="212"/>
      <c r="ER89" s="212"/>
      <c r="ES89" s="212"/>
      <c r="ET89" s="212"/>
      <c r="EU89" s="212"/>
      <c r="EV89" s="212"/>
      <c r="EW89" s="212"/>
      <c r="EX89" s="212"/>
      <c r="EY89" s="212"/>
      <c r="EZ89" s="212"/>
      <c r="FA89" s="212"/>
      <c r="FB89" s="212"/>
      <c r="FC89" s="212"/>
      <c r="FD89" s="212"/>
      <c r="FE89" s="212"/>
      <c r="FF89" s="212"/>
      <c r="FG89" s="212"/>
      <c r="FH89" s="212"/>
      <c r="FI89" s="212"/>
      <c r="FJ89" s="212"/>
      <c r="FK89" s="212"/>
      <c r="FL89" s="212"/>
      <c r="FM89" s="212"/>
      <c r="FN89" s="212"/>
      <c r="FO89" s="212"/>
      <c r="FP89" s="212"/>
      <c r="FQ89" s="212"/>
      <c r="FR89" s="212"/>
      <c r="FS89" s="212"/>
      <c r="FT89" s="212"/>
      <c r="FU89" s="212"/>
      <c r="FV89" s="212"/>
      <c r="FW89" s="212"/>
      <c r="FX89" s="212"/>
      <c r="FY89" s="212"/>
      <c r="FZ89" s="212"/>
      <c r="GA89" s="212"/>
      <c r="GB89" s="212"/>
      <c r="GC89" s="212"/>
      <c r="GD89" s="212"/>
    </row>
    <row r="90" spans="1:186">
      <c r="B90" s="459"/>
      <c r="C90" s="461" t="s">
        <v>256</v>
      </c>
      <c r="D90" s="461" t="s">
        <v>76</v>
      </c>
      <c r="E90" s="461" t="s">
        <v>68</v>
      </c>
      <c r="F90" s="461" t="s">
        <v>77</v>
      </c>
      <c r="G90" s="441" t="s">
        <v>191</v>
      </c>
      <c r="H90" s="441" t="s">
        <v>191</v>
      </c>
      <c r="I90" s="441" t="s">
        <v>191</v>
      </c>
      <c r="J90" s="441" t="s">
        <v>191</v>
      </c>
      <c r="K90" s="441" t="s">
        <v>191</v>
      </c>
      <c r="L90" s="441" t="s">
        <v>191</v>
      </c>
      <c r="M90" s="441" t="s">
        <v>191</v>
      </c>
      <c r="N90" s="441" t="s">
        <v>191</v>
      </c>
      <c r="O90" s="441" t="s">
        <v>191</v>
      </c>
      <c r="P90" s="441" t="s">
        <v>191</v>
      </c>
      <c r="Q90" s="441" t="s">
        <v>191</v>
      </c>
      <c r="R90" s="441" t="s">
        <v>191</v>
      </c>
      <c r="S90" s="441" t="s">
        <v>191</v>
      </c>
      <c r="T90" s="441" t="s">
        <v>191</v>
      </c>
      <c r="U90" s="441" t="s">
        <v>191</v>
      </c>
      <c r="V90" s="441" t="s">
        <v>191</v>
      </c>
      <c r="W90" s="441" t="s">
        <v>191</v>
      </c>
      <c r="X90" s="441" t="s">
        <v>191</v>
      </c>
      <c r="Y90" s="441" t="s">
        <v>191</v>
      </c>
      <c r="Z90" s="441" t="s">
        <v>191</v>
      </c>
      <c r="AA90" s="441" t="s">
        <v>191</v>
      </c>
      <c r="AB90" s="441" t="s">
        <v>191</v>
      </c>
      <c r="AC90" s="441" t="s">
        <v>191</v>
      </c>
      <c r="AD90" s="441" t="s">
        <v>191</v>
      </c>
      <c r="AE90" s="441" t="s">
        <v>191</v>
      </c>
      <c r="AF90" s="441" t="s">
        <v>191</v>
      </c>
      <c r="AG90" s="441" t="s">
        <v>191</v>
      </c>
      <c r="AH90" s="441" t="s">
        <v>191</v>
      </c>
      <c r="AI90" s="441" t="s">
        <v>191</v>
      </c>
      <c r="AJ90" s="441" t="s">
        <v>191</v>
      </c>
      <c r="AK90" s="441" t="s">
        <v>191</v>
      </c>
      <c r="AL90" s="441" t="s">
        <v>191</v>
      </c>
      <c r="AM90" s="441" t="s">
        <v>191</v>
      </c>
      <c r="AN90" s="441" t="s">
        <v>191</v>
      </c>
      <c r="AO90" s="441" t="s">
        <v>191</v>
      </c>
      <c r="AP90" s="441" t="s">
        <v>191</v>
      </c>
      <c r="AQ90" s="441" t="s">
        <v>191</v>
      </c>
      <c r="AR90" s="441" t="s">
        <v>191</v>
      </c>
      <c r="AS90" s="441" t="s">
        <v>191</v>
      </c>
      <c r="AT90" s="441" t="s">
        <v>191</v>
      </c>
      <c r="AU90" s="441" t="s">
        <v>191</v>
      </c>
      <c r="AV90" s="441" t="s">
        <v>191</v>
      </c>
      <c r="AW90" s="441" t="s">
        <v>191</v>
      </c>
      <c r="AX90" s="441" t="s">
        <v>191</v>
      </c>
      <c r="AY90" s="441" t="s">
        <v>191</v>
      </c>
      <c r="AZ90" s="441" t="s">
        <v>191</v>
      </c>
      <c r="BA90" s="441" t="s">
        <v>191</v>
      </c>
      <c r="BB90" s="441" t="s">
        <v>191</v>
      </c>
      <c r="BC90" s="441" t="s">
        <v>191</v>
      </c>
      <c r="BD90" s="441" t="s">
        <v>191</v>
      </c>
      <c r="BE90" s="441" t="s">
        <v>191</v>
      </c>
      <c r="BF90" s="441" t="s">
        <v>191</v>
      </c>
      <c r="BG90" s="212" t="s">
        <v>191</v>
      </c>
      <c r="BH90" s="212" t="s">
        <v>191</v>
      </c>
      <c r="BI90" s="212" t="s">
        <v>191</v>
      </c>
      <c r="BJ90" s="212" t="s">
        <v>191</v>
      </c>
      <c r="BK90" s="212" t="s">
        <v>191</v>
      </c>
      <c r="BL90" s="212" t="s">
        <v>191</v>
      </c>
      <c r="BM90" s="212" t="s">
        <v>191</v>
      </c>
      <c r="BN90" s="212" t="s">
        <v>191</v>
      </c>
      <c r="BO90" s="212" t="s">
        <v>191</v>
      </c>
      <c r="BP90" s="212" t="s">
        <v>191</v>
      </c>
      <c r="BQ90" s="212" t="s">
        <v>191</v>
      </c>
      <c r="BR90" s="212" t="s">
        <v>191</v>
      </c>
      <c r="BS90" s="212" t="s">
        <v>191</v>
      </c>
      <c r="BT90" s="212" t="s">
        <v>191</v>
      </c>
      <c r="BU90" s="212" t="s">
        <v>191</v>
      </c>
      <c r="BV90" s="212" t="s">
        <v>191</v>
      </c>
      <c r="BW90" s="212" t="s">
        <v>191</v>
      </c>
      <c r="BX90" s="212" t="s">
        <v>191</v>
      </c>
      <c r="BY90" s="212" t="s">
        <v>191</v>
      </c>
      <c r="BZ90" s="212" t="s">
        <v>191</v>
      </c>
      <c r="CA90" s="212" t="s">
        <v>191</v>
      </c>
      <c r="CB90" s="212" t="s">
        <v>191</v>
      </c>
      <c r="CC90" s="212" t="s">
        <v>191</v>
      </c>
      <c r="CD90" s="212" t="s">
        <v>191</v>
      </c>
      <c r="CE90" s="212" t="s">
        <v>191</v>
      </c>
      <c r="CF90" s="212" t="s">
        <v>191</v>
      </c>
      <c r="CG90" s="212" t="s">
        <v>191</v>
      </c>
      <c r="CH90" s="212" t="s">
        <v>191</v>
      </c>
      <c r="CI90" s="212" t="s">
        <v>191</v>
      </c>
      <c r="CJ90" s="212" t="s">
        <v>191</v>
      </c>
      <c r="CK90" s="212" t="s">
        <v>191</v>
      </c>
      <c r="CL90" s="212" t="s">
        <v>191</v>
      </c>
      <c r="CM90" s="212" t="s">
        <v>191</v>
      </c>
      <c r="CN90" s="212" t="s">
        <v>191</v>
      </c>
      <c r="CO90" s="212" t="s">
        <v>191</v>
      </c>
      <c r="CP90" s="212" t="s">
        <v>191</v>
      </c>
      <c r="CQ90" s="212" t="s">
        <v>191</v>
      </c>
      <c r="CR90" s="212" t="s">
        <v>191</v>
      </c>
      <c r="CS90" s="212" t="s">
        <v>191</v>
      </c>
      <c r="CT90" s="212" t="s">
        <v>191</v>
      </c>
      <c r="CU90" s="212" t="s">
        <v>191</v>
      </c>
      <c r="CV90" s="212" t="s">
        <v>191</v>
      </c>
      <c r="CW90" s="212" t="s">
        <v>191</v>
      </c>
      <c r="CX90" s="212" t="s">
        <v>191</v>
      </c>
      <c r="CY90" s="212" t="s">
        <v>191</v>
      </c>
      <c r="CZ90" s="212" t="s">
        <v>191</v>
      </c>
      <c r="DA90" s="212" t="s">
        <v>191</v>
      </c>
      <c r="DB90" s="212" t="s">
        <v>191</v>
      </c>
      <c r="DC90" s="212" t="s">
        <v>191</v>
      </c>
      <c r="DD90" s="212" t="s">
        <v>191</v>
      </c>
      <c r="DE90" s="212" t="s">
        <v>191</v>
      </c>
      <c r="DF90" s="212" t="s">
        <v>191</v>
      </c>
      <c r="DG90" s="212" t="s">
        <v>191</v>
      </c>
      <c r="DH90" s="212" t="s">
        <v>191</v>
      </c>
      <c r="DI90" s="212" t="s">
        <v>191</v>
      </c>
      <c r="DJ90" s="212" t="s">
        <v>191</v>
      </c>
      <c r="DK90" s="212" t="s">
        <v>191</v>
      </c>
      <c r="DL90" s="212" t="s">
        <v>191</v>
      </c>
      <c r="DM90" s="212" t="s">
        <v>191</v>
      </c>
      <c r="DN90" s="212" t="s">
        <v>191</v>
      </c>
      <c r="DO90" s="212" t="s">
        <v>191</v>
      </c>
      <c r="DP90" s="212" t="s">
        <v>191</v>
      </c>
      <c r="DQ90" s="212" t="s">
        <v>191</v>
      </c>
      <c r="DR90" s="212" t="s">
        <v>191</v>
      </c>
      <c r="DS90" s="212" t="s">
        <v>191</v>
      </c>
      <c r="DT90" s="212" t="s">
        <v>191</v>
      </c>
      <c r="DU90" s="212" t="s">
        <v>191</v>
      </c>
      <c r="DV90" s="212" t="s">
        <v>191</v>
      </c>
      <c r="DW90" s="212" t="s">
        <v>191</v>
      </c>
      <c r="DX90" s="212" t="s">
        <v>191</v>
      </c>
      <c r="DY90" s="212" t="s">
        <v>191</v>
      </c>
      <c r="DZ90" s="212" t="s">
        <v>191</v>
      </c>
      <c r="EA90" s="212" t="s">
        <v>191</v>
      </c>
      <c r="EB90" s="212" t="s">
        <v>191</v>
      </c>
      <c r="EC90" s="212" t="s">
        <v>191</v>
      </c>
      <c r="ED90" s="212" t="s">
        <v>191</v>
      </c>
      <c r="EE90" s="212" t="s">
        <v>191</v>
      </c>
      <c r="EF90" s="212" t="s">
        <v>191</v>
      </c>
      <c r="EG90" s="212" t="s">
        <v>191</v>
      </c>
      <c r="EH90" s="212" t="s">
        <v>191</v>
      </c>
      <c r="EI90" s="212" t="s">
        <v>191</v>
      </c>
      <c r="EJ90" s="212" t="s">
        <v>191</v>
      </c>
      <c r="EK90" s="212" t="s">
        <v>191</v>
      </c>
      <c r="EL90" s="212" t="s">
        <v>191</v>
      </c>
      <c r="EM90" s="212" t="s">
        <v>191</v>
      </c>
      <c r="EN90" s="212" t="s">
        <v>191</v>
      </c>
      <c r="EO90" s="212" t="s">
        <v>191</v>
      </c>
      <c r="EP90" s="212" t="s">
        <v>191</v>
      </c>
      <c r="EQ90" s="212" t="s">
        <v>191</v>
      </c>
      <c r="ER90" s="212" t="s">
        <v>191</v>
      </c>
      <c r="ES90" s="212" t="s">
        <v>191</v>
      </c>
      <c r="ET90" s="212" t="s">
        <v>191</v>
      </c>
      <c r="EU90" s="212" t="s">
        <v>191</v>
      </c>
      <c r="EV90" s="212" t="s">
        <v>191</v>
      </c>
      <c r="EW90" s="212" t="s">
        <v>191</v>
      </c>
      <c r="EX90" s="212" t="s">
        <v>191</v>
      </c>
      <c r="EY90" s="212" t="s">
        <v>191</v>
      </c>
      <c r="EZ90" s="212" t="s">
        <v>191</v>
      </c>
      <c r="FA90" s="212" t="s">
        <v>191</v>
      </c>
      <c r="FB90" s="212" t="s">
        <v>191</v>
      </c>
      <c r="FC90" s="212" t="s">
        <v>191</v>
      </c>
      <c r="FD90" s="212" t="s">
        <v>191</v>
      </c>
      <c r="FE90" s="212" t="s">
        <v>191</v>
      </c>
      <c r="FF90" s="212" t="s">
        <v>191</v>
      </c>
      <c r="FG90" s="212" t="s">
        <v>191</v>
      </c>
      <c r="FH90" s="212" t="s">
        <v>191</v>
      </c>
      <c r="FI90" s="212" t="s">
        <v>191</v>
      </c>
      <c r="FJ90" s="212" t="s">
        <v>191</v>
      </c>
      <c r="FK90" s="212" t="s">
        <v>191</v>
      </c>
      <c r="FL90" s="212" t="s">
        <v>191</v>
      </c>
      <c r="FM90" s="212" t="s">
        <v>191</v>
      </c>
      <c r="FN90" s="212" t="s">
        <v>191</v>
      </c>
      <c r="FO90" s="212" t="s">
        <v>191</v>
      </c>
      <c r="FP90" s="212" t="s">
        <v>191</v>
      </c>
      <c r="FQ90" s="212" t="s">
        <v>191</v>
      </c>
      <c r="FR90" s="212" t="s">
        <v>191</v>
      </c>
      <c r="FS90" s="212" t="s">
        <v>191</v>
      </c>
      <c r="FT90" s="212" t="s">
        <v>191</v>
      </c>
      <c r="FU90" s="212" t="s">
        <v>191</v>
      </c>
      <c r="FV90" s="212" t="s">
        <v>191</v>
      </c>
      <c r="FW90" s="212" t="s">
        <v>191</v>
      </c>
      <c r="FX90" s="212" t="s">
        <v>191</v>
      </c>
      <c r="FY90" s="212" t="s">
        <v>191</v>
      </c>
      <c r="FZ90" s="212" t="s">
        <v>191</v>
      </c>
      <c r="GA90" s="212" t="s">
        <v>191</v>
      </c>
      <c r="GB90" s="212" t="s">
        <v>191</v>
      </c>
      <c r="GC90" s="212" t="s">
        <v>191</v>
      </c>
      <c r="GD90" s="212" t="s">
        <v>191</v>
      </c>
    </row>
    <row r="91" spans="1:186">
      <c r="B91" s="459"/>
      <c r="C91" s="32" t="s">
        <v>256</v>
      </c>
      <c r="D91" s="32" t="s">
        <v>76</v>
      </c>
      <c r="E91" s="32" t="s">
        <v>68</v>
      </c>
      <c r="F91" s="32" t="s">
        <v>78</v>
      </c>
      <c r="G91" s="441" t="s">
        <v>191</v>
      </c>
      <c r="H91" s="441" t="s">
        <v>191</v>
      </c>
      <c r="I91" s="441" t="s">
        <v>191</v>
      </c>
      <c r="J91" s="441" t="s">
        <v>191</v>
      </c>
      <c r="K91" s="441" t="s">
        <v>191</v>
      </c>
      <c r="L91" s="441" t="s">
        <v>191</v>
      </c>
      <c r="M91" s="441" t="s">
        <v>191</v>
      </c>
      <c r="N91" s="441" t="s">
        <v>191</v>
      </c>
      <c r="O91" s="441" t="s">
        <v>191</v>
      </c>
      <c r="P91" s="441" t="s">
        <v>191</v>
      </c>
      <c r="Q91" s="441" t="s">
        <v>191</v>
      </c>
      <c r="R91" s="441" t="s">
        <v>191</v>
      </c>
      <c r="S91" s="441" t="s">
        <v>191</v>
      </c>
      <c r="T91" s="441" t="s">
        <v>191</v>
      </c>
      <c r="U91" s="441" t="s">
        <v>191</v>
      </c>
      <c r="V91" s="441" t="s">
        <v>191</v>
      </c>
      <c r="W91" s="441" t="s">
        <v>191</v>
      </c>
      <c r="X91" s="441" t="s">
        <v>191</v>
      </c>
      <c r="Y91" s="441" t="s">
        <v>191</v>
      </c>
      <c r="Z91" s="441" t="s">
        <v>191</v>
      </c>
      <c r="AA91" s="441" t="s">
        <v>191</v>
      </c>
      <c r="AB91" s="441" t="s">
        <v>191</v>
      </c>
      <c r="AC91" s="441" t="s">
        <v>191</v>
      </c>
      <c r="AD91" s="441" t="s">
        <v>191</v>
      </c>
      <c r="AE91" s="441" t="s">
        <v>191</v>
      </c>
      <c r="AF91" s="441" t="s">
        <v>191</v>
      </c>
      <c r="AG91" s="441" t="s">
        <v>191</v>
      </c>
      <c r="AH91" s="441" t="s">
        <v>191</v>
      </c>
      <c r="AI91" s="441" t="s">
        <v>191</v>
      </c>
      <c r="AJ91" s="441" t="s">
        <v>191</v>
      </c>
      <c r="AK91" s="441" t="s">
        <v>191</v>
      </c>
      <c r="AL91" s="441" t="s">
        <v>191</v>
      </c>
      <c r="AM91" s="441" t="s">
        <v>191</v>
      </c>
      <c r="AN91" s="441" t="s">
        <v>191</v>
      </c>
      <c r="AO91" s="441" t="s">
        <v>191</v>
      </c>
      <c r="AP91" s="441" t="s">
        <v>191</v>
      </c>
      <c r="AQ91" s="441" t="s">
        <v>191</v>
      </c>
      <c r="AR91" s="441" t="s">
        <v>191</v>
      </c>
      <c r="AS91" s="441" t="s">
        <v>191</v>
      </c>
      <c r="AT91" s="441" t="s">
        <v>191</v>
      </c>
      <c r="AU91" s="441" t="s">
        <v>191</v>
      </c>
      <c r="AV91" s="441" t="s">
        <v>191</v>
      </c>
      <c r="AW91" s="441" t="s">
        <v>191</v>
      </c>
      <c r="AX91" s="441" t="s">
        <v>191</v>
      </c>
      <c r="AY91" s="441" t="s">
        <v>191</v>
      </c>
      <c r="AZ91" s="441" t="s">
        <v>191</v>
      </c>
      <c r="BA91" s="441" t="s">
        <v>191</v>
      </c>
      <c r="BB91" s="441" t="s">
        <v>191</v>
      </c>
      <c r="BC91" s="441" t="s">
        <v>191</v>
      </c>
      <c r="BD91" s="441" t="s">
        <v>191</v>
      </c>
      <c r="BE91" s="441" t="s">
        <v>191</v>
      </c>
      <c r="BF91" s="441" t="s">
        <v>191</v>
      </c>
      <c r="BG91" s="212" t="s">
        <v>191</v>
      </c>
      <c r="BH91" s="212" t="s">
        <v>191</v>
      </c>
      <c r="BI91" s="212" t="s">
        <v>191</v>
      </c>
      <c r="BJ91" s="212" t="s">
        <v>191</v>
      </c>
      <c r="BK91" s="212" t="s">
        <v>191</v>
      </c>
      <c r="BL91" s="212" t="s">
        <v>191</v>
      </c>
      <c r="BM91" s="212" t="s">
        <v>191</v>
      </c>
      <c r="BN91" s="212" t="s">
        <v>191</v>
      </c>
      <c r="BO91" s="212" t="s">
        <v>191</v>
      </c>
      <c r="BP91" s="212" t="s">
        <v>191</v>
      </c>
      <c r="BQ91" s="212" t="s">
        <v>191</v>
      </c>
      <c r="BR91" s="212" t="s">
        <v>191</v>
      </c>
      <c r="BS91" s="212" t="s">
        <v>191</v>
      </c>
      <c r="BT91" s="212" t="s">
        <v>191</v>
      </c>
      <c r="BU91" s="212" t="s">
        <v>191</v>
      </c>
      <c r="BV91" s="212" t="s">
        <v>191</v>
      </c>
      <c r="BW91" s="212" t="s">
        <v>191</v>
      </c>
      <c r="BX91" s="212" t="s">
        <v>191</v>
      </c>
      <c r="BY91" s="212" t="s">
        <v>191</v>
      </c>
      <c r="BZ91" s="212" t="s">
        <v>191</v>
      </c>
      <c r="CA91" s="212" t="s">
        <v>191</v>
      </c>
      <c r="CB91" s="212" t="s">
        <v>191</v>
      </c>
      <c r="CC91" s="212" t="s">
        <v>191</v>
      </c>
      <c r="CD91" s="212" t="s">
        <v>191</v>
      </c>
      <c r="CE91" s="212" t="s">
        <v>191</v>
      </c>
      <c r="CF91" s="212" t="s">
        <v>191</v>
      </c>
      <c r="CG91" s="212" t="s">
        <v>191</v>
      </c>
      <c r="CH91" s="212" t="s">
        <v>191</v>
      </c>
      <c r="CI91" s="212" t="s">
        <v>191</v>
      </c>
      <c r="CJ91" s="212" t="s">
        <v>191</v>
      </c>
      <c r="CK91" s="212" t="s">
        <v>191</v>
      </c>
      <c r="CL91" s="212" t="s">
        <v>191</v>
      </c>
      <c r="CM91" s="212" t="s">
        <v>191</v>
      </c>
      <c r="CN91" s="212" t="s">
        <v>191</v>
      </c>
      <c r="CO91" s="212" t="s">
        <v>191</v>
      </c>
      <c r="CP91" s="212" t="s">
        <v>191</v>
      </c>
      <c r="CQ91" s="212" t="s">
        <v>191</v>
      </c>
      <c r="CR91" s="212" t="s">
        <v>191</v>
      </c>
      <c r="CS91" s="212" t="s">
        <v>191</v>
      </c>
      <c r="CT91" s="212" t="s">
        <v>191</v>
      </c>
      <c r="CU91" s="212" t="s">
        <v>191</v>
      </c>
      <c r="CV91" s="212" t="s">
        <v>191</v>
      </c>
      <c r="CW91" s="212" t="s">
        <v>191</v>
      </c>
      <c r="CX91" s="212" t="s">
        <v>191</v>
      </c>
      <c r="CY91" s="212" t="s">
        <v>191</v>
      </c>
      <c r="CZ91" s="212" t="s">
        <v>191</v>
      </c>
      <c r="DA91" s="212" t="s">
        <v>191</v>
      </c>
      <c r="DB91" s="212" t="s">
        <v>191</v>
      </c>
      <c r="DC91" s="212" t="s">
        <v>191</v>
      </c>
      <c r="DD91" s="212" t="s">
        <v>191</v>
      </c>
      <c r="DE91" s="212" t="s">
        <v>191</v>
      </c>
      <c r="DF91" s="212" t="s">
        <v>191</v>
      </c>
      <c r="DG91" s="212" t="s">
        <v>191</v>
      </c>
      <c r="DH91" s="212" t="s">
        <v>191</v>
      </c>
      <c r="DI91" s="212" t="s">
        <v>191</v>
      </c>
      <c r="DJ91" s="212" t="s">
        <v>191</v>
      </c>
      <c r="DK91" s="212" t="s">
        <v>191</v>
      </c>
      <c r="DL91" s="212" t="s">
        <v>191</v>
      </c>
      <c r="DM91" s="212" t="s">
        <v>191</v>
      </c>
      <c r="DN91" s="212" t="s">
        <v>191</v>
      </c>
      <c r="DO91" s="212" t="s">
        <v>191</v>
      </c>
      <c r="DP91" s="212" t="s">
        <v>191</v>
      </c>
      <c r="DQ91" s="212" t="s">
        <v>191</v>
      </c>
      <c r="DR91" s="212" t="s">
        <v>191</v>
      </c>
      <c r="DS91" s="212" t="s">
        <v>191</v>
      </c>
      <c r="DT91" s="212" t="s">
        <v>191</v>
      </c>
      <c r="DU91" s="212" t="s">
        <v>191</v>
      </c>
      <c r="DV91" s="212" t="s">
        <v>191</v>
      </c>
      <c r="DW91" s="212" t="s">
        <v>191</v>
      </c>
      <c r="DX91" s="212" t="s">
        <v>191</v>
      </c>
      <c r="DY91" s="212" t="s">
        <v>191</v>
      </c>
      <c r="DZ91" s="212" t="s">
        <v>191</v>
      </c>
      <c r="EA91" s="212" t="s">
        <v>191</v>
      </c>
      <c r="EB91" s="212" t="s">
        <v>191</v>
      </c>
      <c r="EC91" s="212" t="s">
        <v>191</v>
      </c>
      <c r="ED91" s="212" t="s">
        <v>191</v>
      </c>
      <c r="EE91" s="212" t="s">
        <v>191</v>
      </c>
      <c r="EF91" s="212" t="s">
        <v>191</v>
      </c>
      <c r="EG91" s="212" t="s">
        <v>191</v>
      </c>
      <c r="EH91" s="212" t="s">
        <v>191</v>
      </c>
      <c r="EI91" s="212" t="s">
        <v>191</v>
      </c>
      <c r="EJ91" s="212" t="s">
        <v>191</v>
      </c>
      <c r="EK91" s="212" t="s">
        <v>191</v>
      </c>
      <c r="EL91" s="212" t="s">
        <v>191</v>
      </c>
      <c r="EM91" s="212" t="s">
        <v>191</v>
      </c>
      <c r="EN91" s="212" t="s">
        <v>191</v>
      </c>
      <c r="EO91" s="212" t="s">
        <v>191</v>
      </c>
      <c r="EP91" s="212" t="s">
        <v>191</v>
      </c>
      <c r="EQ91" s="212" t="s">
        <v>191</v>
      </c>
      <c r="ER91" s="212" t="s">
        <v>191</v>
      </c>
      <c r="ES91" s="212" t="s">
        <v>191</v>
      </c>
      <c r="ET91" s="212" t="s">
        <v>191</v>
      </c>
      <c r="EU91" s="212" t="s">
        <v>191</v>
      </c>
      <c r="EV91" s="212" t="s">
        <v>191</v>
      </c>
      <c r="EW91" s="212" t="s">
        <v>191</v>
      </c>
      <c r="EX91" s="212" t="s">
        <v>191</v>
      </c>
      <c r="EY91" s="212" t="s">
        <v>191</v>
      </c>
      <c r="EZ91" s="212" t="s">
        <v>191</v>
      </c>
      <c r="FA91" s="212" t="s">
        <v>191</v>
      </c>
      <c r="FB91" s="212" t="s">
        <v>191</v>
      </c>
      <c r="FC91" s="212" t="s">
        <v>191</v>
      </c>
      <c r="FD91" s="212" t="s">
        <v>191</v>
      </c>
      <c r="FE91" s="212" t="s">
        <v>191</v>
      </c>
      <c r="FF91" s="212" t="s">
        <v>191</v>
      </c>
      <c r="FG91" s="212" t="s">
        <v>191</v>
      </c>
      <c r="FH91" s="212" t="s">
        <v>191</v>
      </c>
      <c r="FI91" s="212" t="s">
        <v>191</v>
      </c>
      <c r="FJ91" s="212" t="s">
        <v>191</v>
      </c>
      <c r="FK91" s="212" t="s">
        <v>191</v>
      </c>
      <c r="FL91" s="212" t="s">
        <v>191</v>
      </c>
      <c r="FM91" s="212" t="s">
        <v>191</v>
      </c>
      <c r="FN91" s="212" t="s">
        <v>191</v>
      </c>
      <c r="FO91" s="212" t="s">
        <v>191</v>
      </c>
      <c r="FP91" s="212" t="s">
        <v>191</v>
      </c>
      <c r="FQ91" s="212" t="s">
        <v>191</v>
      </c>
      <c r="FR91" s="212" t="s">
        <v>191</v>
      </c>
      <c r="FS91" s="212" t="s">
        <v>191</v>
      </c>
      <c r="FT91" s="212" t="s">
        <v>191</v>
      </c>
      <c r="FU91" s="212" t="s">
        <v>191</v>
      </c>
      <c r="FV91" s="212" t="s">
        <v>191</v>
      </c>
      <c r="FW91" s="212" t="s">
        <v>191</v>
      </c>
      <c r="FX91" s="212" t="s">
        <v>191</v>
      </c>
      <c r="FY91" s="212" t="s">
        <v>191</v>
      </c>
      <c r="FZ91" s="212" t="s">
        <v>191</v>
      </c>
      <c r="GA91" s="212" t="s">
        <v>191</v>
      </c>
      <c r="GB91" s="212" t="s">
        <v>191</v>
      </c>
      <c r="GC91" s="212" t="s">
        <v>191</v>
      </c>
      <c r="GD91" s="212" t="s">
        <v>191</v>
      </c>
    </row>
    <row r="92" spans="1:186">
      <c r="B92" s="459"/>
      <c r="C92" s="32" t="s">
        <v>256</v>
      </c>
      <c r="D92" s="32" t="s">
        <v>76</v>
      </c>
      <c r="E92" s="32" t="s">
        <v>68</v>
      </c>
      <c r="F92" s="32" t="s">
        <v>79</v>
      </c>
      <c r="G92" s="441" t="s">
        <v>191</v>
      </c>
      <c r="H92" s="441" t="s">
        <v>191</v>
      </c>
      <c r="I92" s="441" t="s">
        <v>191</v>
      </c>
      <c r="J92" s="441" t="s">
        <v>191</v>
      </c>
      <c r="K92" s="441" t="s">
        <v>191</v>
      </c>
      <c r="L92" s="441" t="s">
        <v>191</v>
      </c>
      <c r="M92" s="441" t="s">
        <v>191</v>
      </c>
      <c r="N92" s="441" t="s">
        <v>191</v>
      </c>
      <c r="O92" s="441" t="s">
        <v>191</v>
      </c>
      <c r="P92" s="441" t="s">
        <v>191</v>
      </c>
      <c r="Q92" s="441" t="s">
        <v>191</v>
      </c>
      <c r="R92" s="441" t="s">
        <v>191</v>
      </c>
      <c r="S92" s="441" t="s">
        <v>191</v>
      </c>
      <c r="T92" s="441" t="s">
        <v>191</v>
      </c>
      <c r="U92" s="441" t="s">
        <v>191</v>
      </c>
      <c r="V92" s="441" t="s">
        <v>191</v>
      </c>
      <c r="W92" s="441" t="s">
        <v>191</v>
      </c>
      <c r="X92" s="441" t="s">
        <v>191</v>
      </c>
      <c r="Y92" s="441" t="s">
        <v>191</v>
      </c>
      <c r="Z92" s="441" t="s">
        <v>191</v>
      </c>
      <c r="AA92" s="441" t="s">
        <v>191</v>
      </c>
      <c r="AB92" s="441" t="s">
        <v>191</v>
      </c>
      <c r="AC92" s="441" t="s">
        <v>191</v>
      </c>
      <c r="AD92" s="441" t="s">
        <v>191</v>
      </c>
      <c r="AE92" s="441" t="s">
        <v>191</v>
      </c>
      <c r="AF92" s="441" t="s">
        <v>191</v>
      </c>
      <c r="AG92" s="441" t="s">
        <v>191</v>
      </c>
      <c r="AH92" s="441" t="s">
        <v>191</v>
      </c>
      <c r="AI92" s="441" t="s">
        <v>191</v>
      </c>
      <c r="AJ92" s="441" t="s">
        <v>191</v>
      </c>
      <c r="AK92" s="441" t="s">
        <v>191</v>
      </c>
      <c r="AL92" s="441" t="s">
        <v>191</v>
      </c>
      <c r="AM92" s="441" t="s">
        <v>191</v>
      </c>
      <c r="AN92" s="441" t="s">
        <v>191</v>
      </c>
      <c r="AO92" s="441" t="s">
        <v>191</v>
      </c>
      <c r="AP92" s="441" t="s">
        <v>191</v>
      </c>
      <c r="AQ92" s="441" t="s">
        <v>191</v>
      </c>
      <c r="AR92" s="441" t="s">
        <v>191</v>
      </c>
      <c r="AS92" s="441" t="s">
        <v>191</v>
      </c>
      <c r="AT92" s="441" t="s">
        <v>191</v>
      </c>
      <c r="AU92" s="441" t="s">
        <v>191</v>
      </c>
      <c r="AV92" s="441" t="s">
        <v>191</v>
      </c>
      <c r="AW92" s="441" t="s">
        <v>191</v>
      </c>
      <c r="AX92" s="441" t="s">
        <v>191</v>
      </c>
      <c r="AY92" s="441" t="s">
        <v>191</v>
      </c>
      <c r="AZ92" s="441" t="s">
        <v>191</v>
      </c>
      <c r="BA92" s="441" t="s">
        <v>191</v>
      </c>
      <c r="BB92" s="441" t="s">
        <v>191</v>
      </c>
      <c r="BC92" s="441" t="s">
        <v>191</v>
      </c>
      <c r="BD92" s="441" t="s">
        <v>191</v>
      </c>
      <c r="BE92" s="441" t="s">
        <v>191</v>
      </c>
      <c r="BF92" s="441" t="s">
        <v>191</v>
      </c>
      <c r="BG92" s="212" t="s">
        <v>191</v>
      </c>
      <c r="BH92" s="212" t="s">
        <v>191</v>
      </c>
      <c r="BI92" s="212" t="s">
        <v>191</v>
      </c>
      <c r="BJ92" s="212" t="s">
        <v>191</v>
      </c>
      <c r="BK92" s="212" t="s">
        <v>191</v>
      </c>
      <c r="BL92" s="212" t="s">
        <v>191</v>
      </c>
      <c r="BM92" s="212" t="s">
        <v>191</v>
      </c>
      <c r="BN92" s="212" t="s">
        <v>191</v>
      </c>
      <c r="BO92" s="212" t="s">
        <v>191</v>
      </c>
      <c r="BP92" s="212" t="s">
        <v>191</v>
      </c>
      <c r="BQ92" s="212" t="s">
        <v>191</v>
      </c>
      <c r="BR92" s="212" t="s">
        <v>191</v>
      </c>
      <c r="BS92" s="212" t="s">
        <v>191</v>
      </c>
      <c r="BT92" s="212" t="s">
        <v>191</v>
      </c>
      <c r="BU92" s="212" t="s">
        <v>191</v>
      </c>
      <c r="BV92" s="212" t="s">
        <v>191</v>
      </c>
      <c r="BW92" s="212" t="s">
        <v>191</v>
      </c>
      <c r="BX92" s="212" t="s">
        <v>191</v>
      </c>
      <c r="BY92" s="212" t="s">
        <v>191</v>
      </c>
      <c r="BZ92" s="212" t="s">
        <v>191</v>
      </c>
      <c r="CA92" s="212" t="s">
        <v>191</v>
      </c>
      <c r="CB92" s="212" t="s">
        <v>191</v>
      </c>
      <c r="CC92" s="212" t="s">
        <v>191</v>
      </c>
      <c r="CD92" s="212" t="s">
        <v>191</v>
      </c>
      <c r="CE92" s="212" t="s">
        <v>191</v>
      </c>
      <c r="CF92" s="212" t="s">
        <v>191</v>
      </c>
      <c r="CG92" s="212" t="s">
        <v>191</v>
      </c>
      <c r="CH92" s="212" t="s">
        <v>191</v>
      </c>
      <c r="CI92" s="212" t="s">
        <v>191</v>
      </c>
      <c r="CJ92" s="212" t="s">
        <v>191</v>
      </c>
      <c r="CK92" s="212" t="s">
        <v>191</v>
      </c>
      <c r="CL92" s="212" t="s">
        <v>191</v>
      </c>
      <c r="CM92" s="212" t="s">
        <v>191</v>
      </c>
      <c r="CN92" s="212" t="s">
        <v>191</v>
      </c>
      <c r="CO92" s="212" t="s">
        <v>191</v>
      </c>
      <c r="CP92" s="212" t="s">
        <v>191</v>
      </c>
      <c r="CQ92" s="212" t="s">
        <v>191</v>
      </c>
      <c r="CR92" s="212" t="s">
        <v>191</v>
      </c>
      <c r="CS92" s="212" t="s">
        <v>191</v>
      </c>
      <c r="CT92" s="212" t="s">
        <v>191</v>
      </c>
      <c r="CU92" s="212" t="s">
        <v>191</v>
      </c>
      <c r="CV92" s="212" t="s">
        <v>191</v>
      </c>
      <c r="CW92" s="212" t="s">
        <v>191</v>
      </c>
      <c r="CX92" s="212" t="s">
        <v>191</v>
      </c>
      <c r="CY92" s="212" t="s">
        <v>191</v>
      </c>
      <c r="CZ92" s="212" t="s">
        <v>191</v>
      </c>
      <c r="DA92" s="212" t="s">
        <v>191</v>
      </c>
      <c r="DB92" s="212" t="s">
        <v>191</v>
      </c>
      <c r="DC92" s="212" t="s">
        <v>191</v>
      </c>
      <c r="DD92" s="212" t="s">
        <v>191</v>
      </c>
      <c r="DE92" s="212" t="s">
        <v>191</v>
      </c>
      <c r="DF92" s="212" t="s">
        <v>191</v>
      </c>
      <c r="DG92" s="212" t="s">
        <v>191</v>
      </c>
      <c r="DH92" s="212" t="s">
        <v>191</v>
      </c>
      <c r="DI92" s="212" t="s">
        <v>191</v>
      </c>
      <c r="DJ92" s="212" t="s">
        <v>191</v>
      </c>
      <c r="DK92" s="212" t="s">
        <v>191</v>
      </c>
      <c r="DL92" s="212" t="s">
        <v>191</v>
      </c>
      <c r="DM92" s="212" t="s">
        <v>191</v>
      </c>
      <c r="DN92" s="212" t="s">
        <v>191</v>
      </c>
      <c r="DO92" s="212" t="s">
        <v>191</v>
      </c>
      <c r="DP92" s="212" t="s">
        <v>191</v>
      </c>
      <c r="DQ92" s="212" t="s">
        <v>191</v>
      </c>
      <c r="DR92" s="212" t="s">
        <v>191</v>
      </c>
      <c r="DS92" s="212" t="s">
        <v>191</v>
      </c>
      <c r="DT92" s="212" t="s">
        <v>191</v>
      </c>
      <c r="DU92" s="212" t="s">
        <v>191</v>
      </c>
      <c r="DV92" s="212" t="s">
        <v>191</v>
      </c>
      <c r="DW92" s="212" t="s">
        <v>191</v>
      </c>
      <c r="DX92" s="212" t="s">
        <v>191</v>
      </c>
      <c r="DY92" s="212" t="s">
        <v>191</v>
      </c>
      <c r="DZ92" s="212" t="s">
        <v>191</v>
      </c>
      <c r="EA92" s="212" t="s">
        <v>191</v>
      </c>
      <c r="EB92" s="212" t="s">
        <v>191</v>
      </c>
      <c r="EC92" s="212" t="s">
        <v>191</v>
      </c>
      <c r="ED92" s="212" t="s">
        <v>191</v>
      </c>
      <c r="EE92" s="212" t="s">
        <v>191</v>
      </c>
      <c r="EF92" s="212" t="s">
        <v>191</v>
      </c>
      <c r="EG92" s="212" t="s">
        <v>191</v>
      </c>
      <c r="EH92" s="212" t="s">
        <v>191</v>
      </c>
      <c r="EI92" s="212" t="s">
        <v>191</v>
      </c>
      <c r="EJ92" s="212" t="s">
        <v>191</v>
      </c>
      <c r="EK92" s="212" t="s">
        <v>191</v>
      </c>
      <c r="EL92" s="212" t="s">
        <v>191</v>
      </c>
      <c r="EM92" s="212" t="s">
        <v>191</v>
      </c>
      <c r="EN92" s="212" t="s">
        <v>191</v>
      </c>
      <c r="EO92" s="212" t="s">
        <v>191</v>
      </c>
      <c r="EP92" s="212" t="s">
        <v>191</v>
      </c>
      <c r="EQ92" s="212" t="s">
        <v>191</v>
      </c>
      <c r="ER92" s="212" t="s">
        <v>191</v>
      </c>
      <c r="ES92" s="212" t="s">
        <v>191</v>
      </c>
      <c r="ET92" s="212" t="s">
        <v>191</v>
      </c>
      <c r="EU92" s="212" t="s">
        <v>191</v>
      </c>
      <c r="EV92" s="212" t="s">
        <v>191</v>
      </c>
      <c r="EW92" s="212" t="s">
        <v>191</v>
      </c>
      <c r="EX92" s="212" t="s">
        <v>191</v>
      </c>
      <c r="EY92" s="212" t="s">
        <v>191</v>
      </c>
      <c r="EZ92" s="212" t="s">
        <v>191</v>
      </c>
      <c r="FA92" s="212" t="s">
        <v>191</v>
      </c>
      <c r="FB92" s="212" t="s">
        <v>191</v>
      </c>
      <c r="FC92" s="212" t="s">
        <v>191</v>
      </c>
      <c r="FD92" s="212" t="s">
        <v>191</v>
      </c>
      <c r="FE92" s="212" t="s">
        <v>191</v>
      </c>
      <c r="FF92" s="212" t="s">
        <v>191</v>
      </c>
      <c r="FG92" s="212" t="s">
        <v>191</v>
      </c>
      <c r="FH92" s="212" t="s">
        <v>191</v>
      </c>
      <c r="FI92" s="212" t="s">
        <v>191</v>
      </c>
      <c r="FJ92" s="212" t="s">
        <v>191</v>
      </c>
      <c r="FK92" s="212" t="s">
        <v>191</v>
      </c>
      <c r="FL92" s="212" t="s">
        <v>191</v>
      </c>
      <c r="FM92" s="212" t="s">
        <v>191</v>
      </c>
      <c r="FN92" s="212" t="s">
        <v>191</v>
      </c>
      <c r="FO92" s="212" t="s">
        <v>191</v>
      </c>
      <c r="FP92" s="212" t="s">
        <v>191</v>
      </c>
      <c r="FQ92" s="212" t="s">
        <v>191</v>
      </c>
      <c r="FR92" s="212" t="s">
        <v>191</v>
      </c>
      <c r="FS92" s="212" t="s">
        <v>191</v>
      </c>
      <c r="FT92" s="212" t="s">
        <v>191</v>
      </c>
      <c r="FU92" s="212" t="s">
        <v>191</v>
      </c>
      <c r="FV92" s="212" t="s">
        <v>191</v>
      </c>
      <c r="FW92" s="212" t="s">
        <v>191</v>
      </c>
      <c r="FX92" s="212" t="s">
        <v>191</v>
      </c>
      <c r="FY92" s="212" t="s">
        <v>191</v>
      </c>
      <c r="FZ92" s="212" t="s">
        <v>191</v>
      </c>
      <c r="GA92" s="212" t="s">
        <v>191</v>
      </c>
      <c r="GB92" s="212" t="s">
        <v>191</v>
      </c>
      <c r="GC92" s="212" t="s">
        <v>191</v>
      </c>
      <c r="GD92" s="212" t="s">
        <v>191</v>
      </c>
    </row>
    <row r="93" spans="1:186">
      <c r="G93" s="212"/>
      <c r="H93" s="212"/>
      <c r="I93" s="284"/>
      <c r="J93" s="285"/>
      <c r="K93" s="212"/>
      <c r="L93" s="212"/>
      <c r="M93" s="212"/>
      <c r="N93" s="212"/>
      <c r="O93" s="212"/>
      <c r="P93" s="212"/>
      <c r="Q93" s="212"/>
      <c r="R93" s="212"/>
      <c r="S93" s="212"/>
      <c r="T93" s="212"/>
      <c r="U93" s="212"/>
      <c r="V93" s="212"/>
      <c r="W93" s="212"/>
      <c r="X93" s="212"/>
      <c r="Y93" s="212"/>
      <c r="Z93" s="212"/>
      <c r="AA93" s="212"/>
      <c r="AB93" s="212"/>
      <c r="AC93" s="212"/>
      <c r="AD93" s="212"/>
      <c r="AE93" s="212"/>
      <c r="AF93" s="212"/>
      <c r="AG93" s="212"/>
      <c r="AH93" s="212"/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  <c r="BI93" s="212"/>
      <c r="BJ93" s="212"/>
      <c r="BK93" s="212"/>
      <c r="BL93" s="212"/>
      <c r="BM93" s="212"/>
      <c r="BN93" s="212"/>
      <c r="BO93" s="212"/>
      <c r="BP93" s="212"/>
      <c r="BQ93" s="212"/>
      <c r="BR93" s="212"/>
      <c r="BS93" s="212"/>
      <c r="BT93" s="212"/>
      <c r="BU93" s="212"/>
      <c r="BV93" s="212"/>
      <c r="BW93" s="212"/>
      <c r="BX93" s="212"/>
      <c r="BY93" s="212"/>
      <c r="BZ93" s="212"/>
      <c r="CA93" s="212"/>
      <c r="CB93" s="212"/>
      <c r="CC93" s="212"/>
      <c r="CD93" s="212"/>
      <c r="CE93" s="212"/>
      <c r="CF93" s="212"/>
      <c r="CG93" s="212"/>
      <c r="CH93" s="212"/>
      <c r="CI93" s="212"/>
      <c r="CJ93" s="212"/>
      <c r="CK93" s="212"/>
      <c r="CL93" s="212"/>
      <c r="CM93" s="212"/>
      <c r="CN93" s="212"/>
      <c r="CO93" s="212"/>
      <c r="CP93" s="212"/>
      <c r="CQ93" s="212"/>
      <c r="CR93" s="212"/>
      <c r="CS93" s="212"/>
      <c r="CT93" s="212"/>
      <c r="CU93" s="212"/>
      <c r="CV93" s="212"/>
      <c r="CW93" s="212"/>
      <c r="CX93" s="212"/>
      <c r="CY93" s="212"/>
      <c r="CZ93" s="212"/>
      <c r="DA93" s="212"/>
      <c r="DB93" s="212"/>
      <c r="DC93" s="212"/>
      <c r="DD93" s="212"/>
      <c r="DE93" s="212"/>
      <c r="DF93" s="212"/>
      <c r="DG93" s="212"/>
      <c r="DH93" s="212"/>
      <c r="DI93" s="212"/>
      <c r="DJ93" s="212"/>
      <c r="DK93" s="212"/>
      <c r="DL93" s="212"/>
      <c r="DM93" s="212"/>
      <c r="DN93" s="212"/>
      <c r="DO93" s="212"/>
      <c r="DP93" s="212"/>
      <c r="DQ93" s="212"/>
      <c r="DR93" s="212"/>
      <c r="DS93" s="212"/>
      <c r="DT93" s="212"/>
      <c r="DU93" s="212"/>
      <c r="DV93" s="212"/>
      <c r="DW93" s="212"/>
      <c r="DX93" s="212"/>
      <c r="DY93" s="212"/>
      <c r="DZ93" s="212"/>
      <c r="EA93" s="212"/>
      <c r="EB93" s="212"/>
      <c r="EC93" s="212"/>
      <c r="ED93" s="212"/>
      <c r="EE93" s="212"/>
      <c r="EF93" s="212"/>
      <c r="EG93" s="212"/>
      <c r="EH93" s="212"/>
      <c r="EI93" s="212"/>
      <c r="EJ93" s="212"/>
      <c r="EK93" s="212"/>
      <c r="EL93" s="212"/>
      <c r="EM93" s="212"/>
      <c r="EN93" s="212"/>
      <c r="EO93" s="212"/>
      <c r="EP93" s="212"/>
      <c r="EQ93" s="212"/>
      <c r="ER93" s="212"/>
      <c r="ES93" s="212"/>
      <c r="ET93" s="212"/>
      <c r="EU93" s="212"/>
      <c r="EV93" s="212"/>
      <c r="EW93" s="212"/>
      <c r="EX93" s="212"/>
      <c r="EY93" s="212"/>
      <c r="EZ93" s="212"/>
      <c r="FA93" s="212"/>
      <c r="FB93" s="212"/>
      <c r="FC93" s="212"/>
      <c r="FD93" s="212"/>
      <c r="FE93" s="212"/>
      <c r="FF93" s="212"/>
      <c r="FG93" s="212"/>
      <c r="FH93" s="212"/>
      <c r="FI93" s="212"/>
      <c r="FJ93" s="212"/>
      <c r="FK93" s="212"/>
      <c r="FL93" s="212"/>
      <c r="FM93" s="212"/>
      <c r="FN93" s="212"/>
      <c r="FO93" s="212"/>
      <c r="FP93" s="212"/>
      <c r="FQ93" s="212"/>
      <c r="FR93" s="212"/>
      <c r="FS93" s="212"/>
      <c r="FT93" s="212"/>
      <c r="FU93" s="212"/>
      <c r="FV93" s="212"/>
      <c r="FW93" s="212"/>
      <c r="FX93" s="212"/>
      <c r="FY93" s="212"/>
      <c r="FZ93" s="212"/>
      <c r="GA93" s="212"/>
      <c r="GB93" s="212"/>
      <c r="GC93" s="212"/>
      <c r="GD93" s="212"/>
    </row>
    <row r="94" spans="1:186">
      <c r="C94" s="32" t="s">
        <v>257</v>
      </c>
      <c r="D94" s="32" t="s">
        <v>76</v>
      </c>
      <c r="E94" s="32" t="s">
        <v>68</v>
      </c>
      <c r="F94" s="32" t="s">
        <v>77</v>
      </c>
      <c r="G94" s="212" t="s">
        <v>191</v>
      </c>
      <c r="H94" s="212" t="s">
        <v>191</v>
      </c>
      <c r="I94" s="212" t="s">
        <v>191</v>
      </c>
      <c r="J94" s="212" t="s">
        <v>191</v>
      </c>
      <c r="K94" s="212" t="s">
        <v>191</v>
      </c>
      <c r="L94" s="212" t="s">
        <v>191</v>
      </c>
      <c r="M94" s="212" t="s">
        <v>191</v>
      </c>
      <c r="N94" s="212" t="s">
        <v>191</v>
      </c>
      <c r="O94" s="212" t="s">
        <v>191</v>
      </c>
      <c r="P94" s="212" t="s">
        <v>191</v>
      </c>
      <c r="Q94" s="212" t="s">
        <v>191</v>
      </c>
      <c r="R94" s="212" t="s">
        <v>191</v>
      </c>
      <c r="S94" s="212" t="s">
        <v>191</v>
      </c>
      <c r="T94" s="212" t="s">
        <v>191</v>
      </c>
      <c r="U94" s="212" t="s">
        <v>191</v>
      </c>
      <c r="V94" s="212" t="s">
        <v>191</v>
      </c>
      <c r="W94" s="212" t="s">
        <v>191</v>
      </c>
      <c r="X94" s="212" t="s">
        <v>191</v>
      </c>
      <c r="Y94" s="212" t="s">
        <v>191</v>
      </c>
      <c r="Z94" s="212" t="s">
        <v>191</v>
      </c>
      <c r="AA94" s="212" t="s">
        <v>191</v>
      </c>
      <c r="AB94" s="212" t="s">
        <v>191</v>
      </c>
      <c r="AC94" s="212" t="s">
        <v>191</v>
      </c>
      <c r="AD94" s="212" t="s">
        <v>191</v>
      </c>
      <c r="AE94" s="212" t="s">
        <v>191</v>
      </c>
      <c r="AF94" s="212" t="s">
        <v>191</v>
      </c>
      <c r="AG94" s="212" t="s">
        <v>191</v>
      </c>
      <c r="AH94" s="212" t="s">
        <v>191</v>
      </c>
      <c r="AI94" s="212" t="s">
        <v>191</v>
      </c>
      <c r="AJ94" s="212" t="s">
        <v>191</v>
      </c>
      <c r="AK94" s="212" t="s">
        <v>191</v>
      </c>
      <c r="AL94" s="212" t="s">
        <v>191</v>
      </c>
      <c r="AM94" s="212" t="s">
        <v>191</v>
      </c>
      <c r="AN94" s="212" t="s">
        <v>191</v>
      </c>
      <c r="AO94" s="212" t="s">
        <v>191</v>
      </c>
      <c r="AP94" s="212" t="s">
        <v>191</v>
      </c>
      <c r="AQ94" s="212" t="s">
        <v>191</v>
      </c>
      <c r="AR94" s="212" t="s">
        <v>191</v>
      </c>
      <c r="AS94" s="212" t="s">
        <v>191</v>
      </c>
      <c r="AT94" s="212" t="s">
        <v>191</v>
      </c>
      <c r="AU94" s="212" t="s">
        <v>191</v>
      </c>
      <c r="AV94" s="212" t="s">
        <v>191</v>
      </c>
      <c r="AW94" s="212" t="s">
        <v>191</v>
      </c>
      <c r="AX94" s="212" t="s">
        <v>191</v>
      </c>
      <c r="AY94" s="212" t="s">
        <v>191</v>
      </c>
      <c r="AZ94" s="212" t="s">
        <v>191</v>
      </c>
      <c r="BA94" s="212" t="s">
        <v>191</v>
      </c>
      <c r="BB94" s="212" t="s">
        <v>191</v>
      </c>
      <c r="BC94" s="212" t="s">
        <v>191</v>
      </c>
      <c r="BD94" s="212" t="s">
        <v>191</v>
      </c>
      <c r="BE94" s="212" t="s">
        <v>191</v>
      </c>
      <c r="BF94" s="212" t="s">
        <v>191</v>
      </c>
      <c r="BG94" s="212" t="s">
        <v>191</v>
      </c>
      <c r="BH94" s="212" t="s">
        <v>191</v>
      </c>
      <c r="BI94" s="212" t="s">
        <v>191</v>
      </c>
      <c r="BJ94" s="212" t="s">
        <v>191</v>
      </c>
      <c r="BK94" s="212" t="s">
        <v>191</v>
      </c>
      <c r="BL94" s="212" t="s">
        <v>191</v>
      </c>
      <c r="BM94" s="212" t="s">
        <v>191</v>
      </c>
      <c r="BN94" s="212" t="s">
        <v>191</v>
      </c>
      <c r="BO94" s="212" t="s">
        <v>191</v>
      </c>
      <c r="BP94" s="212" t="s">
        <v>191</v>
      </c>
      <c r="BQ94" s="212" t="s">
        <v>191</v>
      </c>
      <c r="BR94" s="212" t="s">
        <v>191</v>
      </c>
      <c r="BS94" s="212" t="s">
        <v>191</v>
      </c>
      <c r="BT94" s="212" t="s">
        <v>191</v>
      </c>
      <c r="BU94" s="212" t="s">
        <v>191</v>
      </c>
      <c r="BV94" s="212" t="s">
        <v>191</v>
      </c>
      <c r="BW94" s="212" t="s">
        <v>191</v>
      </c>
      <c r="BX94" s="212" t="s">
        <v>191</v>
      </c>
      <c r="BY94" s="212" t="s">
        <v>191</v>
      </c>
      <c r="BZ94" s="212" t="s">
        <v>191</v>
      </c>
      <c r="CA94" s="212" t="s">
        <v>191</v>
      </c>
      <c r="CB94" s="212" t="s">
        <v>191</v>
      </c>
      <c r="CC94" s="212" t="s">
        <v>191</v>
      </c>
      <c r="CD94" s="212" t="s">
        <v>191</v>
      </c>
      <c r="CE94" s="212" t="s">
        <v>191</v>
      </c>
      <c r="CF94" s="212" t="s">
        <v>191</v>
      </c>
      <c r="CG94" s="212" t="s">
        <v>191</v>
      </c>
      <c r="CH94" s="212" t="s">
        <v>191</v>
      </c>
      <c r="CI94" s="212" t="s">
        <v>191</v>
      </c>
      <c r="CJ94" s="212" t="s">
        <v>191</v>
      </c>
      <c r="CK94" s="212" t="s">
        <v>191</v>
      </c>
      <c r="CL94" s="212" t="s">
        <v>191</v>
      </c>
      <c r="CM94" s="212" t="s">
        <v>191</v>
      </c>
      <c r="CN94" s="212" t="s">
        <v>191</v>
      </c>
      <c r="CO94" s="212" t="s">
        <v>191</v>
      </c>
      <c r="CP94" s="212" t="s">
        <v>191</v>
      </c>
      <c r="CQ94" s="212" t="s">
        <v>191</v>
      </c>
      <c r="CR94" s="212" t="s">
        <v>191</v>
      </c>
      <c r="CS94" s="212" t="s">
        <v>191</v>
      </c>
      <c r="CT94" s="212" t="s">
        <v>191</v>
      </c>
      <c r="CU94" s="212" t="s">
        <v>191</v>
      </c>
      <c r="CV94" s="212" t="s">
        <v>191</v>
      </c>
      <c r="CW94" s="212" t="s">
        <v>191</v>
      </c>
      <c r="CX94" s="212" t="s">
        <v>191</v>
      </c>
      <c r="CY94" s="212" t="s">
        <v>191</v>
      </c>
      <c r="CZ94" s="212" t="s">
        <v>191</v>
      </c>
      <c r="DA94" s="212" t="s">
        <v>191</v>
      </c>
      <c r="DB94" s="212" t="s">
        <v>191</v>
      </c>
      <c r="DC94" s="212" t="s">
        <v>191</v>
      </c>
      <c r="DD94" s="212" t="s">
        <v>191</v>
      </c>
      <c r="DE94" s="212" t="s">
        <v>191</v>
      </c>
      <c r="DF94" s="212" t="s">
        <v>191</v>
      </c>
      <c r="DG94" s="212" t="s">
        <v>191</v>
      </c>
      <c r="DH94" s="212" t="s">
        <v>191</v>
      </c>
      <c r="DI94" s="212" t="s">
        <v>191</v>
      </c>
      <c r="DJ94" s="212" t="s">
        <v>191</v>
      </c>
      <c r="DK94" s="212" t="s">
        <v>191</v>
      </c>
      <c r="DL94" s="212" t="s">
        <v>191</v>
      </c>
      <c r="DM94" s="212" t="s">
        <v>191</v>
      </c>
      <c r="DN94" s="212" t="s">
        <v>191</v>
      </c>
      <c r="DO94" s="212" t="s">
        <v>191</v>
      </c>
      <c r="DP94" s="212" t="s">
        <v>191</v>
      </c>
      <c r="DQ94" s="212" t="s">
        <v>191</v>
      </c>
      <c r="DR94" s="212" t="s">
        <v>191</v>
      </c>
      <c r="DS94" s="212" t="s">
        <v>191</v>
      </c>
      <c r="DT94" s="212" t="s">
        <v>191</v>
      </c>
      <c r="DU94" s="212" t="s">
        <v>191</v>
      </c>
      <c r="DV94" s="212" t="s">
        <v>191</v>
      </c>
      <c r="DW94" s="212" t="s">
        <v>191</v>
      </c>
      <c r="DX94" s="212" t="s">
        <v>191</v>
      </c>
      <c r="DY94" s="212" t="s">
        <v>191</v>
      </c>
      <c r="DZ94" s="212" t="s">
        <v>191</v>
      </c>
      <c r="EA94" s="212" t="s">
        <v>191</v>
      </c>
      <c r="EB94" s="212" t="s">
        <v>191</v>
      </c>
      <c r="EC94" s="212" t="s">
        <v>191</v>
      </c>
      <c r="ED94" s="212" t="s">
        <v>191</v>
      </c>
      <c r="EE94" s="212" t="s">
        <v>191</v>
      </c>
      <c r="EF94" s="212" t="s">
        <v>191</v>
      </c>
      <c r="EG94" s="212" t="s">
        <v>191</v>
      </c>
      <c r="EH94" s="212" t="s">
        <v>191</v>
      </c>
      <c r="EI94" s="212" t="s">
        <v>191</v>
      </c>
      <c r="EJ94" s="212" t="s">
        <v>191</v>
      </c>
      <c r="EK94" s="212" t="s">
        <v>191</v>
      </c>
      <c r="EL94" s="212" t="s">
        <v>191</v>
      </c>
      <c r="EM94" s="212" t="s">
        <v>191</v>
      </c>
      <c r="EN94" s="212" t="s">
        <v>191</v>
      </c>
      <c r="EO94" s="212" t="s">
        <v>191</v>
      </c>
      <c r="EP94" s="212" t="s">
        <v>191</v>
      </c>
      <c r="EQ94" s="212" t="s">
        <v>191</v>
      </c>
      <c r="ER94" s="212" t="s">
        <v>191</v>
      </c>
      <c r="ES94" s="212" t="s">
        <v>191</v>
      </c>
      <c r="ET94" s="212" t="s">
        <v>191</v>
      </c>
      <c r="EU94" s="212" t="s">
        <v>191</v>
      </c>
      <c r="EV94" s="212" t="s">
        <v>191</v>
      </c>
      <c r="EW94" s="212" t="s">
        <v>191</v>
      </c>
      <c r="EX94" s="212" t="s">
        <v>191</v>
      </c>
      <c r="EY94" s="212" t="s">
        <v>191</v>
      </c>
      <c r="EZ94" s="212" t="s">
        <v>191</v>
      </c>
      <c r="FA94" s="212" t="s">
        <v>191</v>
      </c>
      <c r="FB94" s="212" t="s">
        <v>191</v>
      </c>
      <c r="FC94" s="212" t="s">
        <v>191</v>
      </c>
      <c r="FD94" s="212" t="s">
        <v>191</v>
      </c>
      <c r="FE94" s="212" t="s">
        <v>191</v>
      </c>
      <c r="FF94" s="212" t="s">
        <v>191</v>
      </c>
      <c r="FG94" s="212" t="s">
        <v>191</v>
      </c>
      <c r="FH94" s="212" t="s">
        <v>191</v>
      </c>
      <c r="FI94" s="212" t="s">
        <v>191</v>
      </c>
      <c r="FJ94" s="212" t="s">
        <v>191</v>
      </c>
      <c r="FK94" s="212" t="s">
        <v>191</v>
      </c>
      <c r="FL94" s="212" t="s">
        <v>191</v>
      </c>
      <c r="FM94" s="212" t="s">
        <v>191</v>
      </c>
      <c r="FN94" s="212" t="s">
        <v>191</v>
      </c>
      <c r="FO94" s="212" t="s">
        <v>191</v>
      </c>
      <c r="FP94" s="212" t="s">
        <v>191</v>
      </c>
      <c r="FQ94" s="212" t="s">
        <v>191</v>
      </c>
      <c r="FR94" s="212" t="s">
        <v>191</v>
      </c>
      <c r="FS94" s="212" t="s">
        <v>191</v>
      </c>
      <c r="FT94" s="212" t="s">
        <v>191</v>
      </c>
      <c r="FU94" s="212" t="s">
        <v>191</v>
      </c>
      <c r="FV94" s="212" t="s">
        <v>191</v>
      </c>
      <c r="FW94" s="212" t="s">
        <v>191</v>
      </c>
      <c r="FX94" s="212" t="s">
        <v>191</v>
      </c>
      <c r="FY94" s="212" t="s">
        <v>191</v>
      </c>
      <c r="FZ94" s="212" t="s">
        <v>191</v>
      </c>
      <c r="GA94" s="212" t="s">
        <v>191</v>
      </c>
      <c r="GB94" s="212" t="s">
        <v>191</v>
      </c>
      <c r="GC94" s="212" t="s">
        <v>191</v>
      </c>
      <c r="GD94" s="212" t="s">
        <v>191</v>
      </c>
    </row>
    <row r="95" spans="1:186">
      <c r="C95" s="32" t="s">
        <v>257</v>
      </c>
      <c r="D95" s="32" t="s">
        <v>76</v>
      </c>
      <c r="E95" s="32" t="s">
        <v>68</v>
      </c>
      <c r="F95" s="32" t="s">
        <v>78</v>
      </c>
      <c r="G95" s="212" t="s">
        <v>191</v>
      </c>
      <c r="H95" s="212" t="s">
        <v>191</v>
      </c>
      <c r="I95" s="212" t="s">
        <v>191</v>
      </c>
      <c r="J95" s="212" t="s">
        <v>191</v>
      </c>
      <c r="K95" s="212" t="s">
        <v>191</v>
      </c>
      <c r="L95" s="212" t="s">
        <v>191</v>
      </c>
      <c r="M95" s="212" t="s">
        <v>191</v>
      </c>
      <c r="N95" s="212" t="s">
        <v>191</v>
      </c>
      <c r="O95" s="212" t="s">
        <v>191</v>
      </c>
      <c r="P95" s="212" t="s">
        <v>191</v>
      </c>
      <c r="Q95" s="212" t="s">
        <v>191</v>
      </c>
      <c r="R95" s="212" t="s">
        <v>191</v>
      </c>
      <c r="S95" s="212" t="s">
        <v>191</v>
      </c>
      <c r="T95" s="212" t="s">
        <v>191</v>
      </c>
      <c r="U95" s="212" t="s">
        <v>191</v>
      </c>
      <c r="V95" s="212" t="s">
        <v>191</v>
      </c>
      <c r="W95" s="212" t="s">
        <v>191</v>
      </c>
      <c r="X95" s="212" t="s">
        <v>191</v>
      </c>
      <c r="Y95" s="212" t="s">
        <v>191</v>
      </c>
      <c r="Z95" s="212" t="s">
        <v>191</v>
      </c>
      <c r="AA95" s="212" t="s">
        <v>191</v>
      </c>
      <c r="AB95" s="212" t="s">
        <v>191</v>
      </c>
      <c r="AC95" s="212" t="s">
        <v>191</v>
      </c>
      <c r="AD95" s="212" t="s">
        <v>191</v>
      </c>
      <c r="AE95" s="212" t="s">
        <v>191</v>
      </c>
      <c r="AF95" s="212" t="s">
        <v>191</v>
      </c>
      <c r="AG95" s="212" t="s">
        <v>191</v>
      </c>
      <c r="AH95" s="212" t="s">
        <v>191</v>
      </c>
      <c r="AI95" s="212" t="s">
        <v>191</v>
      </c>
      <c r="AJ95" s="212" t="s">
        <v>191</v>
      </c>
      <c r="AK95" s="212" t="s">
        <v>191</v>
      </c>
      <c r="AL95" s="212" t="s">
        <v>191</v>
      </c>
      <c r="AM95" s="212" t="s">
        <v>191</v>
      </c>
      <c r="AN95" s="212" t="s">
        <v>191</v>
      </c>
      <c r="AO95" s="212" t="s">
        <v>191</v>
      </c>
      <c r="AP95" s="212" t="s">
        <v>191</v>
      </c>
      <c r="AQ95" s="212" t="s">
        <v>191</v>
      </c>
      <c r="AR95" s="212" t="s">
        <v>191</v>
      </c>
      <c r="AS95" s="212" t="s">
        <v>191</v>
      </c>
      <c r="AT95" s="212" t="s">
        <v>191</v>
      </c>
      <c r="AU95" s="212" t="s">
        <v>191</v>
      </c>
      <c r="AV95" s="212" t="s">
        <v>191</v>
      </c>
      <c r="AW95" s="212" t="s">
        <v>191</v>
      </c>
      <c r="AX95" s="212" t="s">
        <v>191</v>
      </c>
      <c r="AY95" s="212" t="s">
        <v>191</v>
      </c>
      <c r="AZ95" s="212" t="s">
        <v>191</v>
      </c>
      <c r="BA95" s="212" t="s">
        <v>191</v>
      </c>
      <c r="BB95" s="212" t="s">
        <v>191</v>
      </c>
      <c r="BC95" s="212" t="s">
        <v>191</v>
      </c>
      <c r="BD95" s="212" t="s">
        <v>191</v>
      </c>
      <c r="BE95" s="212" t="s">
        <v>191</v>
      </c>
      <c r="BF95" s="212" t="s">
        <v>191</v>
      </c>
      <c r="BG95" s="212" t="s">
        <v>191</v>
      </c>
      <c r="BH95" s="212" t="s">
        <v>191</v>
      </c>
      <c r="BI95" s="212" t="s">
        <v>191</v>
      </c>
      <c r="BJ95" s="212" t="s">
        <v>191</v>
      </c>
      <c r="BK95" s="212" t="s">
        <v>191</v>
      </c>
      <c r="BL95" s="212" t="s">
        <v>191</v>
      </c>
      <c r="BM95" s="212" t="s">
        <v>191</v>
      </c>
      <c r="BN95" s="212" t="s">
        <v>191</v>
      </c>
      <c r="BO95" s="212" t="s">
        <v>191</v>
      </c>
      <c r="BP95" s="212" t="s">
        <v>191</v>
      </c>
      <c r="BQ95" s="212" t="s">
        <v>191</v>
      </c>
      <c r="BR95" s="212" t="s">
        <v>191</v>
      </c>
      <c r="BS95" s="212" t="s">
        <v>191</v>
      </c>
      <c r="BT95" s="212" t="s">
        <v>191</v>
      </c>
      <c r="BU95" s="212" t="s">
        <v>191</v>
      </c>
      <c r="BV95" s="212" t="s">
        <v>191</v>
      </c>
      <c r="BW95" s="212" t="s">
        <v>191</v>
      </c>
      <c r="BX95" s="212" t="s">
        <v>191</v>
      </c>
      <c r="BY95" s="212" t="s">
        <v>191</v>
      </c>
      <c r="BZ95" s="212" t="s">
        <v>191</v>
      </c>
      <c r="CA95" s="212" t="s">
        <v>191</v>
      </c>
      <c r="CB95" s="212" t="s">
        <v>191</v>
      </c>
      <c r="CC95" s="212" t="s">
        <v>191</v>
      </c>
      <c r="CD95" s="212" t="s">
        <v>191</v>
      </c>
      <c r="CE95" s="212" t="s">
        <v>191</v>
      </c>
      <c r="CF95" s="212" t="s">
        <v>191</v>
      </c>
      <c r="CG95" s="212" t="s">
        <v>191</v>
      </c>
      <c r="CH95" s="212" t="s">
        <v>191</v>
      </c>
      <c r="CI95" s="212" t="s">
        <v>191</v>
      </c>
      <c r="CJ95" s="212" t="s">
        <v>191</v>
      </c>
      <c r="CK95" s="212" t="s">
        <v>191</v>
      </c>
      <c r="CL95" s="212" t="s">
        <v>191</v>
      </c>
      <c r="CM95" s="212" t="s">
        <v>191</v>
      </c>
      <c r="CN95" s="212" t="s">
        <v>191</v>
      </c>
      <c r="CO95" s="212" t="s">
        <v>191</v>
      </c>
      <c r="CP95" s="212" t="s">
        <v>191</v>
      </c>
      <c r="CQ95" s="212" t="s">
        <v>191</v>
      </c>
      <c r="CR95" s="212" t="s">
        <v>191</v>
      </c>
      <c r="CS95" s="212" t="s">
        <v>191</v>
      </c>
      <c r="CT95" s="212" t="s">
        <v>191</v>
      </c>
      <c r="CU95" s="212" t="s">
        <v>191</v>
      </c>
      <c r="CV95" s="212" t="s">
        <v>191</v>
      </c>
      <c r="CW95" s="212" t="s">
        <v>191</v>
      </c>
      <c r="CX95" s="212" t="s">
        <v>191</v>
      </c>
      <c r="CY95" s="212" t="s">
        <v>191</v>
      </c>
      <c r="CZ95" s="212" t="s">
        <v>191</v>
      </c>
      <c r="DA95" s="212" t="s">
        <v>191</v>
      </c>
      <c r="DB95" s="212" t="s">
        <v>191</v>
      </c>
      <c r="DC95" s="212" t="s">
        <v>191</v>
      </c>
      <c r="DD95" s="212" t="s">
        <v>191</v>
      </c>
      <c r="DE95" s="212" t="s">
        <v>191</v>
      </c>
      <c r="DF95" s="212" t="s">
        <v>191</v>
      </c>
      <c r="DG95" s="212" t="s">
        <v>191</v>
      </c>
      <c r="DH95" s="212" t="s">
        <v>191</v>
      </c>
      <c r="DI95" s="212" t="s">
        <v>191</v>
      </c>
      <c r="DJ95" s="212" t="s">
        <v>191</v>
      </c>
      <c r="DK95" s="212" t="s">
        <v>191</v>
      </c>
      <c r="DL95" s="212" t="s">
        <v>191</v>
      </c>
      <c r="DM95" s="212" t="s">
        <v>191</v>
      </c>
      <c r="DN95" s="212" t="s">
        <v>191</v>
      </c>
      <c r="DO95" s="212" t="s">
        <v>191</v>
      </c>
      <c r="DP95" s="212" t="s">
        <v>191</v>
      </c>
      <c r="DQ95" s="212" t="s">
        <v>191</v>
      </c>
      <c r="DR95" s="212" t="s">
        <v>191</v>
      </c>
      <c r="DS95" s="212" t="s">
        <v>191</v>
      </c>
      <c r="DT95" s="212" t="s">
        <v>191</v>
      </c>
      <c r="DU95" s="212" t="s">
        <v>191</v>
      </c>
      <c r="DV95" s="212" t="s">
        <v>191</v>
      </c>
      <c r="DW95" s="212" t="s">
        <v>191</v>
      </c>
      <c r="DX95" s="212" t="s">
        <v>191</v>
      </c>
      <c r="DY95" s="212" t="s">
        <v>191</v>
      </c>
      <c r="DZ95" s="212" t="s">
        <v>191</v>
      </c>
      <c r="EA95" s="212" t="s">
        <v>191</v>
      </c>
      <c r="EB95" s="212" t="s">
        <v>191</v>
      </c>
      <c r="EC95" s="212" t="s">
        <v>191</v>
      </c>
      <c r="ED95" s="212" t="s">
        <v>191</v>
      </c>
      <c r="EE95" s="212" t="s">
        <v>191</v>
      </c>
      <c r="EF95" s="212" t="s">
        <v>191</v>
      </c>
      <c r="EG95" s="212" t="s">
        <v>191</v>
      </c>
      <c r="EH95" s="212" t="s">
        <v>191</v>
      </c>
      <c r="EI95" s="212" t="s">
        <v>191</v>
      </c>
      <c r="EJ95" s="212" t="s">
        <v>191</v>
      </c>
      <c r="EK95" s="212" t="s">
        <v>191</v>
      </c>
      <c r="EL95" s="212" t="s">
        <v>191</v>
      </c>
      <c r="EM95" s="212" t="s">
        <v>191</v>
      </c>
      <c r="EN95" s="212" t="s">
        <v>191</v>
      </c>
      <c r="EO95" s="212" t="s">
        <v>191</v>
      </c>
      <c r="EP95" s="212" t="s">
        <v>191</v>
      </c>
      <c r="EQ95" s="212" t="s">
        <v>191</v>
      </c>
      <c r="ER95" s="212" t="s">
        <v>191</v>
      </c>
      <c r="ES95" s="212" t="s">
        <v>191</v>
      </c>
      <c r="ET95" s="212" t="s">
        <v>191</v>
      </c>
      <c r="EU95" s="212" t="s">
        <v>191</v>
      </c>
      <c r="EV95" s="212" t="s">
        <v>191</v>
      </c>
      <c r="EW95" s="212" t="s">
        <v>191</v>
      </c>
      <c r="EX95" s="212" t="s">
        <v>191</v>
      </c>
      <c r="EY95" s="212" t="s">
        <v>191</v>
      </c>
      <c r="EZ95" s="212" t="s">
        <v>191</v>
      </c>
      <c r="FA95" s="212" t="s">
        <v>191</v>
      </c>
      <c r="FB95" s="212" t="s">
        <v>191</v>
      </c>
      <c r="FC95" s="212" t="s">
        <v>191</v>
      </c>
      <c r="FD95" s="212" t="s">
        <v>191</v>
      </c>
      <c r="FE95" s="212" t="s">
        <v>191</v>
      </c>
      <c r="FF95" s="212" t="s">
        <v>191</v>
      </c>
      <c r="FG95" s="212" t="s">
        <v>191</v>
      </c>
      <c r="FH95" s="212" t="s">
        <v>191</v>
      </c>
      <c r="FI95" s="212" t="s">
        <v>191</v>
      </c>
      <c r="FJ95" s="212" t="s">
        <v>191</v>
      </c>
      <c r="FK95" s="212" t="s">
        <v>191</v>
      </c>
      <c r="FL95" s="212" t="s">
        <v>191</v>
      </c>
      <c r="FM95" s="212" t="s">
        <v>191</v>
      </c>
      <c r="FN95" s="212" t="s">
        <v>191</v>
      </c>
      <c r="FO95" s="212" t="s">
        <v>191</v>
      </c>
      <c r="FP95" s="212" t="s">
        <v>191</v>
      </c>
      <c r="FQ95" s="212" t="s">
        <v>191</v>
      </c>
      <c r="FR95" s="212" t="s">
        <v>191</v>
      </c>
      <c r="FS95" s="212" t="s">
        <v>191</v>
      </c>
      <c r="FT95" s="212" t="s">
        <v>191</v>
      </c>
      <c r="FU95" s="212" t="s">
        <v>191</v>
      </c>
      <c r="FV95" s="212" t="s">
        <v>191</v>
      </c>
      <c r="FW95" s="212" t="s">
        <v>191</v>
      </c>
      <c r="FX95" s="212" t="s">
        <v>191</v>
      </c>
      <c r="FY95" s="212" t="s">
        <v>191</v>
      </c>
      <c r="FZ95" s="212" t="s">
        <v>191</v>
      </c>
      <c r="GA95" s="212" t="s">
        <v>191</v>
      </c>
      <c r="GB95" s="212" t="s">
        <v>191</v>
      </c>
      <c r="GC95" s="212" t="s">
        <v>191</v>
      </c>
      <c r="GD95" s="212" t="s">
        <v>191</v>
      </c>
    </row>
    <row r="96" spans="1:186">
      <c r="C96" s="32" t="s">
        <v>257</v>
      </c>
      <c r="D96" s="32" t="s">
        <v>76</v>
      </c>
      <c r="E96" s="32" t="s">
        <v>68</v>
      </c>
      <c r="F96" s="32" t="s">
        <v>79</v>
      </c>
      <c r="G96" s="212" t="s">
        <v>191</v>
      </c>
      <c r="H96" s="212" t="s">
        <v>191</v>
      </c>
      <c r="I96" s="212" t="s">
        <v>191</v>
      </c>
      <c r="J96" s="212" t="s">
        <v>191</v>
      </c>
      <c r="K96" s="212" t="s">
        <v>191</v>
      </c>
      <c r="L96" s="212" t="s">
        <v>191</v>
      </c>
      <c r="M96" s="212" t="s">
        <v>191</v>
      </c>
      <c r="N96" s="212" t="s">
        <v>191</v>
      </c>
      <c r="O96" s="212" t="s">
        <v>191</v>
      </c>
      <c r="P96" s="212" t="s">
        <v>191</v>
      </c>
      <c r="Q96" s="212" t="s">
        <v>191</v>
      </c>
      <c r="R96" s="212" t="s">
        <v>191</v>
      </c>
      <c r="S96" s="212" t="s">
        <v>191</v>
      </c>
      <c r="T96" s="212" t="s">
        <v>191</v>
      </c>
      <c r="U96" s="212" t="s">
        <v>191</v>
      </c>
      <c r="V96" s="212" t="s">
        <v>191</v>
      </c>
      <c r="W96" s="212" t="s">
        <v>191</v>
      </c>
      <c r="X96" s="212" t="s">
        <v>191</v>
      </c>
      <c r="Y96" s="212" t="s">
        <v>191</v>
      </c>
      <c r="Z96" s="212" t="s">
        <v>191</v>
      </c>
      <c r="AA96" s="212" t="s">
        <v>191</v>
      </c>
      <c r="AB96" s="212" t="s">
        <v>191</v>
      </c>
      <c r="AC96" s="212" t="s">
        <v>191</v>
      </c>
      <c r="AD96" s="212" t="s">
        <v>191</v>
      </c>
      <c r="AE96" s="212" t="s">
        <v>191</v>
      </c>
      <c r="AF96" s="212" t="s">
        <v>191</v>
      </c>
      <c r="AG96" s="212" t="s">
        <v>191</v>
      </c>
      <c r="AH96" s="212" t="s">
        <v>191</v>
      </c>
      <c r="AI96" s="212" t="s">
        <v>191</v>
      </c>
      <c r="AJ96" s="212" t="s">
        <v>191</v>
      </c>
      <c r="AK96" s="212" t="s">
        <v>191</v>
      </c>
      <c r="AL96" s="212" t="s">
        <v>191</v>
      </c>
      <c r="AM96" s="212" t="s">
        <v>191</v>
      </c>
      <c r="AN96" s="212" t="s">
        <v>191</v>
      </c>
      <c r="AO96" s="212" t="s">
        <v>191</v>
      </c>
      <c r="AP96" s="212" t="s">
        <v>191</v>
      </c>
      <c r="AQ96" s="212" t="s">
        <v>191</v>
      </c>
      <c r="AR96" s="212" t="s">
        <v>191</v>
      </c>
      <c r="AS96" s="212" t="s">
        <v>191</v>
      </c>
      <c r="AT96" s="212" t="s">
        <v>191</v>
      </c>
      <c r="AU96" s="212" t="s">
        <v>191</v>
      </c>
      <c r="AV96" s="212" t="s">
        <v>191</v>
      </c>
      <c r="AW96" s="212" t="s">
        <v>191</v>
      </c>
      <c r="AX96" s="212" t="s">
        <v>191</v>
      </c>
      <c r="AY96" s="212" t="s">
        <v>191</v>
      </c>
      <c r="AZ96" s="212" t="s">
        <v>191</v>
      </c>
      <c r="BA96" s="212" t="s">
        <v>191</v>
      </c>
      <c r="BB96" s="212" t="s">
        <v>191</v>
      </c>
      <c r="BC96" s="212" t="s">
        <v>191</v>
      </c>
      <c r="BD96" s="212" t="s">
        <v>191</v>
      </c>
      <c r="BE96" s="212" t="s">
        <v>191</v>
      </c>
      <c r="BF96" s="212" t="s">
        <v>191</v>
      </c>
      <c r="BG96" s="212" t="s">
        <v>191</v>
      </c>
      <c r="BH96" s="212" t="s">
        <v>191</v>
      </c>
      <c r="BI96" s="212" t="s">
        <v>191</v>
      </c>
      <c r="BJ96" s="212" t="s">
        <v>191</v>
      </c>
      <c r="BK96" s="212" t="s">
        <v>191</v>
      </c>
      <c r="BL96" s="212" t="s">
        <v>191</v>
      </c>
      <c r="BM96" s="212" t="s">
        <v>191</v>
      </c>
      <c r="BN96" s="212" t="s">
        <v>191</v>
      </c>
      <c r="BO96" s="212" t="s">
        <v>191</v>
      </c>
      <c r="BP96" s="212" t="s">
        <v>191</v>
      </c>
      <c r="BQ96" s="212" t="s">
        <v>191</v>
      </c>
      <c r="BR96" s="212" t="s">
        <v>191</v>
      </c>
      <c r="BS96" s="212" t="s">
        <v>191</v>
      </c>
      <c r="BT96" s="212" t="s">
        <v>191</v>
      </c>
      <c r="BU96" s="212" t="s">
        <v>191</v>
      </c>
      <c r="BV96" s="212" t="s">
        <v>191</v>
      </c>
      <c r="BW96" s="212" t="s">
        <v>191</v>
      </c>
      <c r="BX96" s="212" t="s">
        <v>191</v>
      </c>
      <c r="BY96" s="212" t="s">
        <v>191</v>
      </c>
      <c r="BZ96" s="212" t="s">
        <v>191</v>
      </c>
      <c r="CA96" s="212" t="s">
        <v>191</v>
      </c>
      <c r="CB96" s="212" t="s">
        <v>191</v>
      </c>
      <c r="CC96" s="212" t="s">
        <v>191</v>
      </c>
      <c r="CD96" s="212" t="s">
        <v>191</v>
      </c>
      <c r="CE96" s="212" t="s">
        <v>191</v>
      </c>
      <c r="CF96" s="212" t="s">
        <v>191</v>
      </c>
      <c r="CG96" s="212" t="s">
        <v>191</v>
      </c>
      <c r="CH96" s="212" t="s">
        <v>191</v>
      </c>
      <c r="CI96" s="212" t="s">
        <v>191</v>
      </c>
      <c r="CJ96" s="212" t="s">
        <v>191</v>
      </c>
      <c r="CK96" s="212" t="s">
        <v>191</v>
      </c>
      <c r="CL96" s="212" t="s">
        <v>191</v>
      </c>
      <c r="CM96" s="212" t="s">
        <v>191</v>
      </c>
      <c r="CN96" s="212" t="s">
        <v>191</v>
      </c>
      <c r="CO96" s="212" t="s">
        <v>191</v>
      </c>
      <c r="CP96" s="212" t="s">
        <v>191</v>
      </c>
      <c r="CQ96" s="212" t="s">
        <v>191</v>
      </c>
      <c r="CR96" s="212" t="s">
        <v>191</v>
      </c>
      <c r="CS96" s="212" t="s">
        <v>191</v>
      </c>
      <c r="CT96" s="212" t="s">
        <v>191</v>
      </c>
      <c r="CU96" s="212" t="s">
        <v>191</v>
      </c>
      <c r="CV96" s="212" t="s">
        <v>191</v>
      </c>
      <c r="CW96" s="212" t="s">
        <v>191</v>
      </c>
      <c r="CX96" s="212" t="s">
        <v>191</v>
      </c>
      <c r="CY96" s="212" t="s">
        <v>191</v>
      </c>
      <c r="CZ96" s="212" t="s">
        <v>191</v>
      </c>
      <c r="DA96" s="212" t="s">
        <v>191</v>
      </c>
      <c r="DB96" s="212" t="s">
        <v>191</v>
      </c>
      <c r="DC96" s="212" t="s">
        <v>191</v>
      </c>
      <c r="DD96" s="212" t="s">
        <v>191</v>
      </c>
      <c r="DE96" s="212" t="s">
        <v>191</v>
      </c>
      <c r="DF96" s="212" t="s">
        <v>191</v>
      </c>
      <c r="DG96" s="212" t="s">
        <v>191</v>
      </c>
      <c r="DH96" s="212" t="s">
        <v>191</v>
      </c>
      <c r="DI96" s="212" t="s">
        <v>191</v>
      </c>
      <c r="DJ96" s="212" t="s">
        <v>191</v>
      </c>
      <c r="DK96" s="212" t="s">
        <v>191</v>
      </c>
      <c r="DL96" s="212" t="s">
        <v>191</v>
      </c>
      <c r="DM96" s="212" t="s">
        <v>191</v>
      </c>
      <c r="DN96" s="212" t="s">
        <v>191</v>
      </c>
      <c r="DO96" s="212" t="s">
        <v>191</v>
      </c>
      <c r="DP96" s="212" t="s">
        <v>191</v>
      </c>
      <c r="DQ96" s="212" t="s">
        <v>191</v>
      </c>
      <c r="DR96" s="212" t="s">
        <v>191</v>
      </c>
      <c r="DS96" s="212" t="s">
        <v>191</v>
      </c>
      <c r="DT96" s="212" t="s">
        <v>191</v>
      </c>
      <c r="DU96" s="212" t="s">
        <v>191</v>
      </c>
      <c r="DV96" s="212" t="s">
        <v>191</v>
      </c>
      <c r="DW96" s="212" t="s">
        <v>191</v>
      </c>
      <c r="DX96" s="212" t="s">
        <v>191</v>
      </c>
      <c r="DY96" s="212" t="s">
        <v>191</v>
      </c>
      <c r="DZ96" s="212" t="s">
        <v>191</v>
      </c>
      <c r="EA96" s="212" t="s">
        <v>191</v>
      </c>
      <c r="EB96" s="212" t="s">
        <v>191</v>
      </c>
      <c r="EC96" s="212" t="s">
        <v>191</v>
      </c>
      <c r="ED96" s="212" t="s">
        <v>191</v>
      </c>
      <c r="EE96" s="212" t="s">
        <v>191</v>
      </c>
      <c r="EF96" s="212" t="s">
        <v>191</v>
      </c>
      <c r="EG96" s="212" t="s">
        <v>191</v>
      </c>
      <c r="EH96" s="212" t="s">
        <v>191</v>
      </c>
      <c r="EI96" s="212" t="s">
        <v>191</v>
      </c>
      <c r="EJ96" s="212" t="s">
        <v>191</v>
      </c>
      <c r="EK96" s="212" t="s">
        <v>191</v>
      </c>
      <c r="EL96" s="212" t="s">
        <v>191</v>
      </c>
      <c r="EM96" s="212" t="s">
        <v>191</v>
      </c>
      <c r="EN96" s="212" t="s">
        <v>191</v>
      </c>
      <c r="EO96" s="212" t="s">
        <v>191</v>
      </c>
      <c r="EP96" s="212" t="s">
        <v>191</v>
      </c>
      <c r="EQ96" s="212" t="s">
        <v>191</v>
      </c>
      <c r="ER96" s="212" t="s">
        <v>191</v>
      </c>
      <c r="ES96" s="212" t="s">
        <v>191</v>
      </c>
      <c r="ET96" s="212" t="s">
        <v>191</v>
      </c>
      <c r="EU96" s="212" t="s">
        <v>191</v>
      </c>
      <c r="EV96" s="212" t="s">
        <v>191</v>
      </c>
      <c r="EW96" s="212" t="s">
        <v>191</v>
      </c>
      <c r="EX96" s="212" t="s">
        <v>191</v>
      </c>
      <c r="EY96" s="212" t="s">
        <v>191</v>
      </c>
      <c r="EZ96" s="212" t="s">
        <v>191</v>
      </c>
      <c r="FA96" s="212" t="s">
        <v>191</v>
      </c>
      <c r="FB96" s="212" t="s">
        <v>191</v>
      </c>
      <c r="FC96" s="212" t="s">
        <v>191</v>
      </c>
      <c r="FD96" s="212" t="s">
        <v>191</v>
      </c>
      <c r="FE96" s="212" t="s">
        <v>191</v>
      </c>
      <c r="FF96" s="212" t="s">
        <v>191</v>
      </c>
      <c r="FG96" s="212" t="s">
        <v>191</v>
      </c>
      <c r="FH96" s="212" t="s">
        <v>191</v>
      </c>
      <c r="FI96" s="212" t="s">
        <v>191</v>
      </c>
      <c r="FJ96" s="212" t="s">
        <v>191</v>
      </c>
      <c r="FK96" s="212" t="s">
        <v>191</v>
      </c>
      <c r="FL96" s="212" t="s">
        <v>191</v>
      </c>
      <c r="FM96" s="212" t="s">
        <v>191</v>
      </c>
      <c r="FN96" s="212" t="s">
        <v>191</v>
      </c>
      <c r="FO96" s="212" t="s">
        <v>191</v>
      </c>
      <c r="FP96" s="212" t="s">
        <v>191</v>
      </c>
      <c r="FQ96" s="212" t="s">
        <v>191</v>
      </c>
      <c r="FR96" s="212" t="s">
        <v>191</v>
      </c>
      <c r="FS96" s="212" t="s">
        <v>191</v>
      </c>
      <c r="FT96" s="212" t="s">
        <v>191</v>
      </c>
      <c r="FU96" s="212" t="s">
        <v>191</v>
      </c>
      <c r="FV96" s="212" t="s">
        <v>191</v>
      </c>
      <c r="FW96" s="212" t="s">
        <v>191</v>
      </c>
      <c r="FX96" s="212" t="s">
        <v>191</v>
      </c>
      <c r="FY96" s="212" t="s">
        <v>191</v>
      </c>
      <c r="FZ96" s="212" t="s">
        <v>191</v>
      </c>
      <c r="GA96" s="212" t="s">
        <v>191</v>
      </c>
      <c r="GB96" s="212" t="s">
        <v>191</v>
      </c>
      <c r="GC96" s="212" t="s">
        <v>191</v>
      </c>
      <c r="GD96" s="212" t="s">
        <v>191</v>
      </c>
    </row>
    <row r="97" spans="2:186">
      <c r="B97" s="213"/>
      <c r="J97" s="284"/>
      <c r="K97" s="285"/>
    </row>
    <row r="98" spans="2:186">
      <c r="B98" s="213"/>
      <c r="J98" s="284"/>
      <c r="K98" s="285"/>
    </row>
    <row r="99" spans="2:186">
      <c r="B99" s="213"/>
      <c r="J99" s="284"/>
      <c r="K99" s="285"/>
    </row>
    <row r="100" spans="2:186">
      <c r="B100" s="213"/>
      <c r="G100" s="212"/>
      <c r="H100" s="212"/>
      <c r="I100" s="212"/>
      <c r="J100" s="284"/>
      <c r="K100" s="285"/>
      <c r="L100" s="212"/>
      <c r="M100" s="212"/>
      <c r="N100" s="212"/>
      <c r="O100" s="212"/>
      <c r="P100" s="212"/>
      <c r="Q100" s="212"/>
      <c r="R100" s="212"/>
      <c r="S100" s="212"/>
      <c r="T100" s="212"/>
      <c r="U100" s="212"/>
      <c r="V100" s="212"/>
      <c r="W100" s="212"/>
      <c r="X100" s="212"/>
      <c r="Y100" s="212"/>
      <c r="Z100" s="212"/>
      <c r="AA100" s="212"/>
      <c r="AB100" s="212"/>
      <c r="AC100" s="212"/>
      <c r="AD100" s="212"/>
      <c r="AE100" s="212"/>
      <c r="AF100" s="212"/>
      <c r="AG100" s="212"/>
      <c r="AH100" s="212"/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  <c r="BI100" s="212"/>
      <c r="BJ100" s="212"/>
      <c r="BK100" s="212"/>
      <c r="BL100" s="212"/>
      <c r="BM100" s="212"/>
      <c r="BN100" s="212"/>
      <c r="BO100" s="212"/>
      <c r="BP100" s="212"/>
      <c r="BQ100" s="212"/>
      <c r="BR100" s="212"/>
      <c r="BS100" s="212"/>
      <c r="BT100" s="212"/>
      <c r="BU100" s="212"/>
      <c r="BV100" s="212"/>
      <c r="BW100" s="212"/>
      <c r="BX100" s="212"/>
      <c r="BY100" s="212"/>
      <c r="BZ100" s="212"/>
      <c r="CA100" s="212"/>
      <c r="CB100" s="212"/>
      <c r="CC100" s="212"/>
      <c r="CD100" s="212"/>
      <c r="CE100" s="212"/>
      <c r="CF100" s="212"/>
      <c r="CG100" s="212"/>
      <c r="CH100" s="212"/>
      <c r="CI100" s="212"/>
      <c r="CJ100" s="212"/>
      <c r="CK100" s="212"/>
      <c r="CL100" s="212"/>
      <c r="CM100" s="212"/>
      <c r="CN100" s="212"/>
      <c r="CO100" s="212"/>
      <c r="CP100" s="212"/>
      <c r="CQ100" s="212"/>
      <c r="CR100" s="212"/>
      <c r="CS100" s="212"/>
      <c r="CT100" s="212"/>
      <c r="CU100" s="212"/>
      <c r="CV100" s="212"/>
      <c r="CW100" s="212"/>
      <c r="CX100" s="212"/>
      <c r="CY100" s="212"/>
      <c r="CZ100" s="212"/>
      <c r="DA100" s="212"/>
      <c r="DB100" s="212"/>
      <c r="DC100" s="212"/>
      <c r="DD100" s="212"/>
      <c r="DE100" s="212"/>
      <c r="DF100" s="212"/>
      <c r="DG100" s="212"/>
      <c r="DH100" s="212"/>
      <c r="DI100" s="212"/>
      <c r="DJ100" s="212"/>
      <c r="DK100" s="212"/>
      <c r="DL100" s="212"/>
      <c r="DM100" s="212"/>
      <c r="DN100" s="212"/>
      <c r="DO100" s="212"/>
      <c r="DP100" s="212"/>
      <c r="DQ100" s="212"/>
      <c r="DR100" s="212"/>
      <c r="DS100" s="212"/>
      <c r="DT100" s="212"/>
      <c r="DU100" s="212"/>
      <c r="DV100" s="212"/>
      <c r="DW100" s="212"/>
      <c r="DX100" s="212"/>
      <c r="DY100" s="212"/>
      <c r="DZ100" s="212"/>
      <c r="EA100" s="212"/>
      <c r="EB100" s="212"/>
      <c r="EC100" s="212"/>
      <c r="ED100" s="212"/>
      <c r="EE100" s="212"/>
      <c r="EF100" s="212"/>
      <c r="EG100" s="212"/>
      <c r="EH100" s="212"/>
      <c r="EI100" s="212"/>
      <c r="EJ100" s="212"/>
      <c r="EK100" s="212"/>
      <c r="EL100" s="212"/>
      <c r="EM100" s="212"/>
      <c r="EN100" s="212"/>
      <c r="EO100" s="212"/>
      <c r="EP100" s="212"/>
      <c r="EQ100" s="212"/>
      <c r="ER100" s="212"/>
      <c r="ES100" s="212"/>
      <c r="ET100" s="212"/>
      <c r="EU100" s="212"/>
      <c r="EV100" s="212"/>
      <c r="EW100" s="212"/>
      <c r="EX100" s="212"/>
      <c r="EY100" s="212"/>
      <c r="EZ100" s="212"/>
      <c r="FA100" s="212"/>
      <c r="FB100" s="212"/>
      <c r="FC100" s="212"/>
      <c r="FD100" s="212"/>
      <c r="FE100" s="212"/>
      <c r="FF100" s="212"/>
      <c r="FG100" s="212"/>
      <c r="FH100" s="212"/>
      <c r="FI100" s="212"/>
      <c r="FJ100" s="212"/>
      <c r="FK100" s="212"/>
      <c r="FL100" s="212"/>
      <c r="FM100" s="212"/>
      <c r="FN100" s="212"/>
      <c r="FO100" s="212"/>
      <c r="FP100" s="212"/>
      <c r="FQ100" s="212"/>
      <c r="FR100" s="212"/>
      <c r="FS100" s="212"/>
      <c r="FT100" s="212"/>
      <c r="FU100" s="212"/>
      <c r="FV100" s="212"/>
      <c r="FW100" s="212"/>
      <c r="FX100" s="212"/>
      <c r="FY100" s="212"/>
      <c r="FZ100" s="212"/>
      <c r="GA100" s="212"/>
      <c r="GB100" s="212"/>
      <c r="GC100" s="212"/>
      <c r="GD100" s="212"/>
    </row>
    <row r="101" spans="2:186">
      <c r="B101" s="213"/>
      <c r="C101" s="213"/>
      <c r="G101" s="212"/>
      <c r="H101" s="212"/>
      <c r="I101" s="212"/>
      <c r="J101" s="284"/>
      <c r="K101" s="285"/>
      <c r="L101" s="212"/>
      <c r="M101" s="212"/>
      <c r="N101" s="212"/>
      <c r="O101" s="212"/>
      <c r="P101" s="212"/>
      <c r="Q101" s="212"/>
      <c r="R101" s="212"/>
      <c r="S101" s="212"/>
      <c r="T101" s="212"/>
      <c r="U101" s="212"/>
      <c r="V101" s="212"/>
      <c r="W101" s="212"/>
      <c r="X101" s="212"/>
      <c r="Y101" s="212"/>
      <c r="Z101" s="212"/>
      <c r="AA101" s="212"/>
      <c r="AB101" s="212"/>
      <c r="AC101" s="212"/>
      <c r="AD101" s="212"/>
      <c r="AE101" s="212"/>
      <c r="AF101" s="212"/>
      <c r="AG101" s="212"/>
      <c r="AH101" s="212"/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  <c r="BI101" s="212"/>
      <c r="BJ101" s="212"/>
      <c r="BK101" s="212"/>
      <c r="BL101" s="212"/>
      <c r="BM101" s="212"/>
      <c r="BN101" s="212"/>
      <c r="BO101" s="212"/>
      <c r="BP101" s="212"/>
      <c r="BQ101" s="212"/>
      <c r="BR101" s="212"/>
      <c r="BS101" s="212"/>
      <c r="BT101" s="212"/>
      <c r="BU101" s="212"/>
      <c r="BV101" s="212"/>
      <c r="BW101" s="212"/>
      <c r="BX101" s="212"/>
      <c r="BY101" s="212"/>
      <c r="BZ101" s="212"/>
      <c r="CA101" s="212"/>
      <c r="CB101" s="212"/>
      <c r="CC101" s="212"/>
      <c r="CD101" s="212"/>
      <c r="CE101" s="212"/>
      <c r="CF101" s="212"/>
      <c r="CG101" s="212"/>
      <c r="CH101" s="212"/>
      <c r="CI101" s="212"/>
      <c r="CJ101" s="212"/>
      <c r="CK101" s="212"/>
      <c r="CL101" s="212"/>
      <c r="CM101" s="212"/>
      <c r="CN101" s="212"/>
      <c r="CO101" s="212"/>
      <c r="CP101" s="212"/>
      <c r="CQ101" s="212"/>
      <c r="CR101" s="212"/>
      <c r="CS101" s="212"/>
      <c r="CT101" s="212"/>
      <c r="CU101" s="212"/>
      <c r="CV101" s="212"/>
      <c r="CW101" s="212"/>
      <c r="CX101" s="212"/>
      <c r="CY101" s="212"/>
      <c r="CZ101" s="212"/>
      <c r="DA101" s="212"/>
      <c r="DB101" s="212"/>
      <c r="DC101" s="212"/>
      <c r="DD101" s="212"/>
      <c r="DE101" s="212"/>
      <c r="DF101" s="212"/>
      <c r="DG101" s="212"/>
      <c r="DH101" s="212"/>
      <c r="DI101" s="212"/>
      <c r="DJ101" s="212"/>
      <c r="DK101" s="212"/>
      <c r="DL101" s="212"/>
      <c r="DM101" s="212"/>
      <c r="DN101" s="212"/>
      <c r="DO101" s="212"/>
      <c r="DP101" s="212"/>
      <c r="DQ101" s="212"/>
      <c r="DR101" s="212"/>
      <c r="DS101" s="212"/>
      <c r="DT101" s="212"/>
      <c r="DU101" s="212"/>
      <c r="DV101" s="212"/>
      <c r="DW101" s="212"/>
      <c r="DX101" s="212"/>
      <c r="DY101" s="212"/>
      <c r="DZ101" s="212"/>
      <c r="EA101" s="212"/>
      <c r="EB101" s="212"/>
      <c r="EC101" s="212"/>
      <c r="ED101" s="212"/>
      <c r="EE101" s="212"/>
      <c r="EF101" s="212"/>
      <c r="EG101" s="212"/>
      <c r="EH101" s="212"/>
      <c r="EI101" s="212"/>
      <c r="EJ101" s="212"/>
      <c r="EK101" s="212"/>
      <c r="EL101" s="212"/>
      <c r="EM101" s="212"/>
      <c r="EN101" s="212"/>
      <c r="EO101" s="212"/>
      <c r="EP101" s="212"/>
      <c r="EQ101" s="212"/>
      <c r="ER101" s="212"/>
      <c r="ES101" s="212"/>
      <c r="ET101" s="212"/>
      <c r="EU101" s="212"/>
      <c r="EV101" s="212"/>
      <c r="EW101" s="212"/>
      <c r="EX101" s="212"/>
      <c r="EY101" s="212"/>
      <c r="EZ101" s="212"/>
      <c r="FA101" s="212"/>
      <c r="FB101" s="212"/>
      <c r="FC101" s="212"/>
      <c r="FD101" s="212"/>
      <c r="FE101" s="212"/>
      <c r="FF101" s="212"/>
      <c r="FG101" s="212"/>
      <c r="FH101" s="212"/>
      <c r="FI101" s="212"/>
      <c r="FJ101" s="212"/>
      <c r="FK101" s="212"/>
      <c r="FL101" s="212"/>
      <c r="FM101" s="212"/>
      <c r="FN101" s="212"/>
      <c r="FO101" s="212"/>
      <c r="FP101" s="212"/>
      <c r="FQ101" s="212"/>
      <c r="FR101" s="212"/>
      <c r="FS101" s="212"/>
      <c r="FT101" s="212"/>
      <c r="FU101" s="212"/>
      <c r="FV101" s="212"/>
      <c r="FW101" s="212"/>
      <c r="FX101" s="212"/>
      <c r="FY101" s="212"/>
      <c r="FZ101" s="212"/>
      <c r="GA101" s="212"/>
      <c r="GB101" s="212"/>
      <c r="GC101" s="212"/>
      <c r="GD101" s="212"/>
    </row>
    <row r="102" spans="2:186">
      <c r="B102" s="213"/>
      <c r="C102" s="213"/>
      <c r="J102" s="284"/>
      <c r="K102" s="285"/>
    </row>
    <row r="103" spans="2:186">
      <c r="B103" s="213"/>
      <c r="C103" s="213"/>
      <c r="G103" s="212"/>
      <c r="H103" s="212"/>
      <c r="I103" s="212"/>
      <c r="J103" s="284"/>
      <c r="K103" s="285"/>
      <c r="L103" s="212"/>
      <c r="M103" s="212"/>
      <c r="N103" s="212"/>
      <c r="O103" s="212"/>
      <c r="P103" s="212"/>
      <c r="Q103" s="212"/>
      <c r="R103" s="212"/>
      <c r="S103" s="212"/>
      <c r="T103" s="212"/>
      <c r="U103" s="212"/>
      <c r="V103" s="212"/>
      <c r="W103" s="212"/>
      <c r="X103" s="212"/>
      <c r="Y103" s="212"/>
      <c r="Z103" s="212"/>
      <c r="AA103" s="212"/>
      <c r="AB103" s="212"/>
      <c r="AC103" s="212"/>
      <c r="AD103" s="212"/>
      <c r="AE103" s="212"/>
      <c r="AF103" s="212"/>
      <c r="AG103" s="212"/>
      <c r="AH103" s="212"/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  <c r="BI103" s="212"/>
      <c r="BJ103" s="212"/>
      <c r="BK103" s="212"/>
      <c r="BL103" s="212"/>
      <c r="BM103" s="212"/>
      <c r="BN103" s="212"/>
      <c r="BO103" s="212"/>
      <c r="BP103" s="212"/>
      <c r="BQ103" s="212"/>
      <c r="BR103" s="212"/>
      <c r="BS103" s="212"/>
      <c r="BT103" s="212"/>
      <c r="BU103" s="212"/>
      <c r="BV103" s="212"/>
      <c r="BW103" s="212"/>
      <c r="BX103" s="212"/>
      <c r="BY103" s="212"/>
      <c r="BZ103" s="212"/>
      <c r="CA103" s="212"/>
      <c r="CB103" s="212"/>
      <c r="CC103" s="212"/>
      <c r="CD103" s="212"/>
      <c r="CE103" s="212"/>
      <c r="CF103" s="212"/>
      <c r="CG103" s="212"/>
      <c r="CH103" s="212"/>
      <c r="CI103" s="212"/>
      <c r="CJ103" s="212"/>
      <c r="CK103" s="212"/>
      <c r="CL103" s="212"/>
      <c r="CM103" s="212"/>
      <c r="CN103" s="212"/>
      <c r="CO103" s="212"/>
      <c r="CP103" s="212"/>
      <c r="CQ103" s="212"/>
      <c r="CR103" s="212"/>
      <c r="CS103" s="212"/>
      <c r="CT103" s="212"/>
      <c r="CU103" s="212"/>
      <c r="CV103" s="212"/>
      <c r="CW103" s="212"/>
      <c r="CX103" s="212"/>
      <c r="CY103" s="212"/>
      <c r="CZ103" s="212"/>
      <c r="DA103" s="212"/>
      <c r="DB103" s="212"/>
      <c r="DC103" s="212"/>
      <c r="DD103" s="212"/>
      <c r="DE103" s="212"/>
      <c r="DF103" s="212"/>
      <c r="DG103" s="212"/>
      <c r="DH103" s="212"/>
      <c r="DI103" s="212"/>
      <c r="DJ103" s="212"/>
      <c r="DK103" s="212"/>
      <c r="DL103" s="212"/>
      <c r="DM103" s="212"/>
      <c r="DN103" s="212"/>
      <c r="DO103" s="212"/>
      <c r="DP103" s="212"/>
      <c r="DQ103" s="212"/>
      <c r="DR103" s="212"/>
      <c r="DS103" s="212"/>
      <c r="DT103" s="212"/>
      <c r="DU103" s="212"/>
      <c r="DV103" s="212"/>
      <c r="DW103" s="212"/>
      <c r="DX103" s="212"/>
      <c r="DY103" s="212"/>
      <c r="DZ103" s="212"/>
      <c r="EA103" s="212"/>
      <c r="EB103" s="212"/>
      <c r="EC103" s="212"/>
      <c r="ED103" s="212"/>
      <c r="EE103" s="212"/>
      <c r="EF103" s="212"/>
      <c r="EG103" s="212"/>
      <c r="EH103" s="212"/>
      <c r="EI103" s="212"/>
      <c r="EJ103" s="212"/>
      <c r="EK103" s="212"/>
      <c r="EL103" s="212"/>
      <c r="EM103" s="212"/>
      <c r="EN103" s="212"/>
      <c r="EO103" s="212"/>
      <c r="EP103" s="212"/>
      <c r="EQ103" s="212"/>
      <c r="ER103" s="212"/>
      <c r="ES103" s="212"/>
      <c r="ET103" s="212"/>
      <c r="EU103" s="212"/>
      <c r="EV103" s="212"/>
      <c r="EW103" s="212"/>
      <c r="EX103" s="212"/>
      <c r="EY103" s="212"/>
      <c r="EZ103" s="212"/>
      <c r="FA103" s="212"/>
      <c r="FB103" s="212"/>
      <c r="FC103" s="212"/>
      <c r="FD103" s="212"/>
      <c r="FE103" s="212"/>
      <c r="FF103" s="212"/>
      <c r="FG103" s="212"/>
      <c r="FH103" s="212"/>
      <c r="FI103" s="212"/>
      <c r="FJ103" s="212"/>
      <c r="FK103" s="212"/>
      <c r="FL103" s="212"/>
      <c r="FM103" s="212"/>
      <c r="FN103" s="212"/>
      <c r="FO103" s="212"/>
      <c r="FP103" s="212"/>
      <c r="FQ103" s="212"/>
      <c r="FR103" s="212"/>
      <c r="FS103" s="212"/>
      <c r="FT103" s="212"/>
      <c r="FU103" s="212"/>
      <c r="FV103" s="212"/>
      <c r="FW103" s="212"/>
      <c r="FX103" s="212"/>
      <c r="FY103" s="212"/>
      <c r="FZ103" s="212"/>
      <c r="GA103" s="212"/>
      <c r="GB103" s="212"/>
      <c r="GC103" s="212"/>
      <c r="GD103" s="212"/>
    </row>
    <row r="104" spans="2:186">
      <c r="B104" s="213"/>
      <c r="C104" s="213"/>
      <c r="J104" s="284"/>
      <c r="K104" s="285"/>
    </row>
    <row r="105" spans="2:186">
      <c r="B105" s="213"/>
      <c r="C105" s="213"/>
      <c r="J105" s="284"/>
      <c r="K105" s="285"/>
    </row>
    <row r="106" spans="2:186">
      <c r="B106" s="213"/>
      <c r="C106" s="213"/>
      <c r="J106" s="284"/>
      <c r="K106" s="285"/>
    </row>
    <row r="107" spans="2:186">
      <c r="B107" s="213"/>
      <c r="C107" s="213"/>
      <c r="J107" s="284"/>
      <c r="K107" s="285"/>
    </row>
    <row r="108" spans="2:186">
      <c r="B108" s="213"/>
      <c r="C108" s="213"/>
      <c r="J108" s="284"/>
      <c r="K108" s="285"/>
    </row>
    <row r="109" spans="2:186">
      <c r="B109" s="213"/>
      <c r="C109" s="213"/>
      <c r="J109" s="284"/>
      <c r="K109" s="285"/>
    </row>
    <row r="110" spans="2:186">
      <c r="B110" s="213"/>
      <c r="C110" s="213"/>
      <c r="J110" s="284"/>
      <c r="K110" s="285"/>
    </row>
    <row r="111" spans="2:186">
      <c r="B111" s="213"/>
      <c r="C111" s="213"/>
      <c r="J111" s="284"/>
      <c r="K111" s="285"/>
    </row>
    <row r="112" spans="2:186">
      <c r="B112" s="213"/>
      <c r="C112" s="213"/>
      <c r="J112" s="284"/>
      <c r="K112" s="285"/>
    </row>
    <row r="113" spans="2:11">
      <c r="B113" s="213"/>
      <c r="C113" s="213"/>
      <c r="J113" s="284"/>
      <c r="K113" s="285"/>
    </row>
    <row r="114" spans="2:11">
      <c r="B114" s="213"/>
      <c r="C114" s="213"/>
      <c r="J114" s="284"/>
      <c r="K114" s="285"/>
    </row>
    <row r="115" spans="2:11">
      <c r="B115" s="213"/>
      <c r="C115" s="213"/>
      <c r="J115" s="284"/>
      <c r="K115" s="285"/>
    </row>
    <row r="116" spans="2:11">
      <c r="B116" s="213"/>
      <c r="C116" s="213"/>
      <c r="J116" s="284"/>
      <c r="K116" s="285"/>
    </row>
    <row r="117" spans="2:11">
      <c r="B117" s="213"/>
      <c r="C117" s="213"/>
      <c r="J117" s="284"/>
      <c r="K117" s="285"/>
    </row>
    <row r="118" spans="2:11">
      <c r="B118" s="213"/>
      <c r="C118" s="213"/>
      <c r="J118" s="284"/>
      <c r="K118" s="285"/>
    </row>
    <row r="119" spans="2:11">
      <c r="B119" s="213"/>
      <c r="C119" s="213"/>
      <c r="J119" s="284"/>
      <c r="K119" s="285"/>
    </row>
    <row r="120" spans="2:11">
      <c r="B120" s="213"/>
      <c r="C120" s="213"/>
      <c r="J120" s="284"/>
      <c r="K120" s="285"/>
    </row>
    <row r="121" spans="2:11">
      <c r="B121" s="213"/>
      <c r="C121" s="213"/>
      <c r="J121" s="284"/>
      <c r="K121" s="285"/>
    </row>
    <row r="122" spans="2:11">
      <c r="B122" s="213"/>
      <c r="C122" s="213"/>
      <c r="J122" s="284"/>
      <c r="K122" s="285"/>
    </row>
    <row r="123" spans="2:11">
      <c r="B123" s="213"/>
      <c r="C123" s="213"/>
      <c r="J123" s="284"/>
      <c r="K123" s="285"/>
    </row>
    <row r="124" spans="2:11">
      <c r="B124" s="213"/>
      <c r="C124" s="213"/>
      <c r="J124" s="284"/>
      <c r="K124" s="285"/>
    </row>
    <row r="125" spans="2:11">
      <c r="B125" s="213"/>
      <c r="C125" s="213"/>
      <c r="J125" s="284"/>
      <c r="K125" s="285"/>
    </row>
    <row r="126" spans="2:11">
      <c r="B126" s="213"/>
      <c r="C126" s="213"/>
      <c r="J126" s="284"/>
      <c r="K126" s="285"/>
    </row>
    <row r="127" spans="2:11">
      <c r="B127" s="213"/>
      <c r="C127" s="213"/>
      <c r="J127" s="284"/>
      <c r="K127" s="285"/>
    </row>
    <row r="128" spans="2:11">
      <c r="B128" s="213"/>
      <c r="C128" s="213"/>
      <c r="J128" s="284"/>
      <c r="K128" s="285"/>
    </row>
    <row r="129" spans="2:11">
      <c r="B129" s="213"/>
      <c r="C129" s="213"/>
      <c r="J129" s="284"/>
      <c r="K129" s="285"/>
    </row>
    <row r="130" spans="2:11">
      <c r="B130" s="213"/>
      <c r="C130" s="213"/>
      <c r="J130" s="284"/>
      <c r="K130" s="285"/>
    </row>
    <row r="131" spans="2:11">
      <c r="B131" s="213"/>
      <c r="C131" s="213"/>
      <c r="J131" s="284"/>
      <c r="K131" s="285"/>
    </row>
    <row r="132" spans="2:11">
      <c r="B132" s="213"/>
      <c r="C132" s="213"/>
      <c r="J132" s="284"/>
      <c r="K132" s="285"/>
    </row>
    <row r="133" spans="2:11">
      <c r="B133" s="213"/>
      <c r="C133" s="213"/>
      <c r="J133" s="284"/>
      <c r="K133" s="285"/>
    </row>
    <row r="134" spans="2:11">
      <c r="B134" s="213"/>
      <c r="C134" s="213"/>
      <c r="J134" s="284"/>
      <c r="K134" s="285"/>
    </row>
    <row r="135" spans="2:11">
      <c r="B135" s="213"/>
      <c r="C135" s="213"/>
      <c r="J135" s="284"/>
      <c r="K135" s="285"/>
    </row>
    <row r="136" spans="2:11">
      <c r="B136" s="213"/>
      <c r="C136" s="213"/>
      <c r="J136" s="284"/>
      <c r="K136" s="285"/>
    </row>
    <row r="137" spans="2:11">
      <c r="B137" s="213"/>
      <c r="C137" s="213"/>
      <c r="J137" s="284"/>
      <c r="K137" s="285"/>
    </row>
    <row r="138" spans="2:11">
      <c r="B138" s="213"/>
      <c r="C138" s="213"/>
      <c r="J138" s="284"/>
      <c r="K138" s="285"/>
    </row>
    <row r="139" spans="2:11">
      <c r="B139" s="213"/>
      <c r="C139" s="213"/>
      <c r="J139" s="284"/>
      <c r="K139" s="285"/>
    </row>
    <row r="140" spans="2:11">
      <c r="B140" s="213"/>
      <c r="C140" s="213"/>
      <c r="J140" s="284"/>
      <c r="K140" s="285"/>
    </row>
    <row r="141" spans="2:11">
      <c r="B141" s="213"/>
      <c r="C141" s="213"/>
      <c r="J141" s="284"/>
      <c r="K141" s="285"/>
    </row>
    <row r="142" spans="2:11">
      <c r="B142" s="213"/>
      <c r="C142" s="213"/>
      <c r="J142" s="284"/>
      <c r="K142" s="285"/>
    </row>
    <row r="143" spans="2:11">
      <c r="B143" s="213"/>
      <c r="C143" s="213"/>
      <c r="J143" s="284"/>
      <c r="K143" s="285"/>
    </row>
    <row r="144" spans="2:11">
      <c r="B144" s="213"/>
      <c r="C144" s="213"/>
      <c r="J144" s="284"/>
      <c r="K144" s="285"/>
    </row>
    <row r="145" spans="2:11">
      <c r="B145" s="213"/>
      <c r="C145" s="213"/>
      <c r="J145" s="284"/>
      <c r="K145" s="285"/>
    </row>
    <row r="146" spans="2:11">
      <c r="B146" s="213"/>
      <c r="C146" s="213"/>
      <c r="J146" s="284"/>
      <c r="K146" s="285"/>
    </row>
    <row r="147" spans="2:11">
      <c r="B147" s="213"/>
      <c r="C147" s="213"/>
      <c r="J147" s="284"/>
      <c r="K147" s="285"/>
    </row>
    <row r="148" spans="2:11">
      <c r="B148" s="213"/>
      <c r="C148" s="213"/>
      <c r="J148" s="284"/>
      <c r="K148" s="285"/>
    </row>
    <row r="149" spans="2:11">
      <c r="B149" s="213"/>
      <c r="C149" s="213"/>
      <c r="J149" s="284"/>
      <c r="K149" s="285"/>
    </row>
    <row r="150" spans="2:11">
      <c r="B150" s="213"/>
      <c r="C150" s="213"/>
      <c r="J150" s="284"/>
      <c r="K150" s="285"/>
    </row>
    <row r="151" spans="2:11">
      <c r="B151" s="213"/>
      <c r="C151" s="213"/>
      <c r="J151" s="284"/>
      <c r="K151" s="285"/>
    </row>
    <row r="152" spans="2:11">
      <c r="B152" s="213"/>
      <c r="C152" s="213"/>
      <c r="J152" s="284"/>
      <c r="K152" s="285"/>
    </row>
    <row r="153" spans="2:11">
      <c r="B153" s="213"/>
      <c r="C153" s="213"/>
      <c r="J153" s="284"/>
      <c r="K153" s="285"/>
    </row>
    <row r="154" spans="2:11">
      <c r="B154" s="213"/>
      <c r="C154" s="213"/>
      <c r="J154" s="284"/>
      <c r="K154" s="285"/>
    </row>
    <row r="155" spans="2:11">
      <c r="B155" s="213"/>
      <c r="C155" s="213"/>
      <c r="J155" s="284"/>
      <c r="K155" s="285"/>
    </row>
    <row r="156" spans="2:11">
      <c r="B156" s="213"/>
      <c r="C156" s="213"/>
      <c r="J156" s="284"/>
      <c r="K156" s="285"/>
    </row>
    <row r="157" spans="2:11">
      <c r="B157" s="213"/>
      <c r="C157" s="213"/>
      <c r="J157" s="284"/>
      <c r="K157" s="285"/>
    </row>
    <row r="158" spans="2:11">
      <c r="B158" s="213"/>
      <c r="C158" s="213"/>
      <c r="J158" s="284"/>
      <c r="K158" s="285"/>
    </row>
    <row r="159" spans="2:11">
      <c r="B159" s="213"/>
      <c r="C159" s="213"/>
      <c r="J159" s="284"/>
      <c r="K159" s="285"/>
    </row>
    <row r="160" spans="2:11">
      <c r="B160" s="213"/>
      <c r="C160" s="213"/>
      <c r="J160" s="284"/>
      <c r="K160" s="285"/>
    </row>
    <row r="161" spans="2:11">
      <c r="B161" s="213"/>
      <c r="C161" s="213"/>
      <c r="J161" s="284"/>
      <c r="K161" s="285"/>
    </row>
    <row r="162" spans="2:11">
      <c r="B162" s="213"/>
      <c r="C162" s="213"/>
      <c r="J162" s="284"/>
      <c r="K162" s="285"/>
    </row>
    <row r="163" spans="2:11">
      <c r="B163" s="213"/>
      <c r="C163" s="213"/>
      <c r="J163" s="284"/>
      <c r="K163" s="285"/>
    </row>
    <row r="164" spans="2:11">
      <c r="B164" s="213"/>
      <c r="C164" s="213"/>
      <c r="J164" s="284"/>
      <c r="K164" s="285"/>
    </row>
    <row r="165" spans="2:11">
      <c r="B165" s="213"/>
      <c r="C165" s="213"/>
      <c r="J165" s="284"/>
      <c r="K165" s="285"/>
    </row>
    <row r="166" spans="2:11">
      <c r="B166" s="213"/>
      <c r="C166" s="213"/>
      <c r="J166" s="284"/>
      <c r="K166" s="285"/>
    </row>
    <row r="167" spans="2:11">
      <c r="B167" s="213"/>
      <c r="C167" s="213"/>
      <c r="J167" s="284"/>
      <c r="K167" s="285"/>
    </row>
    <row r="168" spans="2:11">
      <c r="B168" s="213"/>
      <c r="C168" s="213"/>
      <c r="J168" s="284"/>
      <c r="K168" s="285"/>
    </row>
    <row r="169" spans="2:11">
      <c r="B169" s="213"/>
      <c r="C169" s="213"/>
      <c r="J169" s="284"/>
      <c r="K169" s="285"/>
    </row>
    <row r="170" spans="2:11">
      <c r="B170" s="213"/>
      <c r="C170" s="213"/>
      <c r="J170" s="284"/>
      <c r="K170" s="285"/>
    </row>
    <row r="171" spans="2:11">
      <c r="B171" s="213"/>
      <c r="C171" s="213"/>
      <c r="J171" s="284"/>
      <c r="K171" s="285"/>
    </row>
    <row r="172" spans="2:11">
      <c r="B172" s="213"/>
      <c r="C172" s="213"/>
      <c r="J172" s="284"/>
      <c r="K172" s="285"/>
    </row>
    <row r="173" spans="2:11">
      <c r="B173" s="213"/>
      <c r="C173" s="213"/>
      <c r="J173" s="284"/>
      <c r="K173" s="285"/>
    </row>
    <row r="174" spans="2:11">
      <c r="B174" s="213"/>
      <c r="C174" s="213"/>
      <c r="J174" s="284"/>
      <c r="K174" s="285"/>
    </row>
    <row r="175" spans="2:11">
      <c r="B175" s="213"/>
      <c r="C175" s="213"/>
      <c r="J175" s="284"/>
      <c r="K175" s="285"/>
    </row>
    <row r="176" spans="2:11">
      <c r="B176" s="213"/>
      <c r="C176" s="213"/>
      <c r="J176" s="284"/>
      <c r="K176" s="285"/>
    </row>
    <row r="177" spans="2:11">
      <c r="B177" s="213"/>
      <c r="C177" s="213"/>
      <c r="J177" s="284"/>
      <c r="K177" s="285"/>
    </row>
    <row r="178" spans="2:11">
      <c r="B178" s="213"/>
      <c r="C178" s="213"/>
      <c r="J178" s="284"/>
      <c r="K178" s="285"/>
    </row>
    <row r="179" spans="2:11">
      <c r="B179" s="213"/>
      <c r="C179" s="213"/>
      <c r="J179" s="284"/>
      <c r="K179" s="285"/>
    </row>
    <row r="180" spans="2:11">
      <c r="B180" s="213"/>
      <c r="C180" s="213"/>
      <c r="J180" s="284"/>
      <c r="K180" s="285"/>
    </row>
    <row r="181" spans="2:11">
      <c r="C181" s="213"/>
      <c r="J181" s="284"/>
      <c r="K181" s="285"/>
    </row>
    <row r="182" spans="2:11">
      <c r="C182" s="213"/>
      <c r="J182" s="284"/>
      <c r="K182" s="285"/>
    </row>
    <row r="183" spans="2:11">
      <c r="C183" s="213"/>
      <c r="J183" s="284"/>
      <c r="K183" s="285"/>
    </row>
    <row r="184" spans="2:11">
      <c r="C184" s="213"/>
      <c r="J184" s="284"/>
      <c r="K184" s="285"/>
    </row>
    <row r="185" spans="2:11">
      <c r="J185" s="284"/>
      <c r="K185" s="285"/>
    </row>
    <row r="186" spans="2:11">
      <c r="J186" s="284"/>
      <c r="K186" s="285"/>
    </row>
    <row r="187" spans="2:11">
      <c r="J187" s="284"/>
      <c r="K187" s="285"/>
    </row>
    <row r="188" spans="2:11">
      <c r="J188" s="284"/>
      <c r="K188" s="285"/>
    </row>
    <row r="189" spans="2:11">
      <c r="J189" s="284"/>
      <c r="K189" s="285"/>
    </row>
    <row r="190" spans="2:11">
      <c r="J190" s="284"/>
      <c r="K190" s="285"/>
    </row>
    <row r="191" spans="2:11">
      <c r="J191" s="284"/>
      <c r="K191" s="285"/>
    </row>
    <row r="192" spans="2:11">
      <c r="J192" s="284"/>
      <c r="K192" s="285"/>
    </row>
    <row r="193" spans="10:11">
      <c r="J193" s="284"/>
      <c r="K193" s="285"/>
    </row>
    <row r="194" spans="10:11">
      <c r="J194" s="284"/>
      <c r="K194" s="285"/>
    </row>
    <row r="195" spans="10:11">
      <c r="J195" s="284"/>
      <c r="K195" s="285"/>
    </row>
    <row r="196" spans="10:11">
      <c r="J196" s="284"/>
      <c r="K196" s="285"/>
    </row>
    <row r="197" spans="10:11">
      <c r="J197" s="284"/>
      <c r="K197" s="285"/>
    </row>
    <row r="198" spans="10:11">
      <c r="J198" s="284"/>
      <c r="K198" s="285"/>
    </row>
    <row r="199" spans="10:11">
      <c r="J199" s="284"/>
      <c r="K199" s="285"/>
    </row>
    <row r="200" spans="10:11">
      <c r="J200" s="284"/>
      <c r="K200" s="285"/>
    </row>
    <row r="201" spans="10:11">
      <c r="J201" s="284"/>
      <c r="K201" s="285"/>
    </row>
    <row r="202" spans="10:11">
      <c r="J202" s="284"/>
      <c r="K202" s="285"/>
    </row>
    <row r="203" spans="10:11">
      <c r="J203" s="284"/>
      <c r="K203" s="285"/>
    </row>
    <row r="204" spans="10:11">
      <c r="J204" s="284"/>
      <c r="K204" s="285"/>
    </row>
    <row r="205" spans="10:11">
      <c r="J205" s="284"/>
      <c r="K205" s="285"/>
    </row>
    <row r="206" spans="10:11">
      <c r="J206" s="284"/>
      <c r="K206" s="285"/>
    </row>
    <row r="207" spans="10:11">
      <c r="J207" s="284"/>
      <c r="K207" s="285"/>
    </row>
    <row r="208" spans="10:11">
      <c r="J208" s="284"/>
      <c r="K208" s="285"/>
    </row>
    <row r="209" spans="10:11">
      <c r="J209" s="284"/>
      <c r="K209" s="285"/>
    </row>
    <row r="210" spans="10:11">
      <c r="J210" s="284"/>
      <c r="K210" s="285"/>
    </row>
    <row r="211" spans="10:11">
      <c r="J211" s="284"/>
      <c r="K211" s="285"/>
    </row>
    <row r="212" spans="10:11">
      <c r="J212" s="284"/>
      <c r="K212" s="285"/>
    </row>
    <row r="213" spans="10:11">
      <c r="J213" s="284"/>
      <c r="K213" s="285"/>
    </row>
    <row r="214" spans="10:11">
      <c r="J214" s="284"/>
      <c r="K214" s="285"/>
    </row>
    <row r="215" spans="10:11">
      <c r="J215" s="284"/>
      <c r="K215" s="285"/>
    </row>
    <row r="216" spans="10:11">
      <c r="J216" s="284"/>
      <c r="K216" s="285"/>
    </row>
    <row r="217" spans="10:11">
      <c r="J217" s="284"/>
      <c r="K217" s="285"/>
    </row>
    <row r="218" spans="10:11">
      <c r="J218" s="284"/>
      <c r="K218" s="285"/>
    </row>
    <row r="219" spans="10:11">
      <c r="J219" s="284"/>
      <c r="K219" s="285"/>
    </row>
    <row r="220" spans="10:11">
      <c r="J220" s="284"/>
      <c r="K220" s="285"/>
    </row>
    <row r="221" spans="10:11">
      <c r="J221" s="284"/>
      <c r="K221" s="285"/>
    </row>
    <row r="222" spans="10:11">
      <c r="J222" s="284"/>
      <c r="K222" s="285"/>
    </row>
    <row r="223" spans="10:11">
      <c r="J223" s="284"/>
      <c r="K223" s="285"/>
    </row>
    <row r="224" spans="10:11">
      <c r="J224" s="284"/>
      <c r="K224" s="285"/>
    </row>
    <row r="225" spans="10:11">
      <c r="J225" s="284"/>
      <c r="K225" s="285"/>
    </row>
    <row r="226" spans="10:11">
      <c r="J226" s="284"/>
      <c r="K226" s="285"/>
    </row>
    <row r="227" spans="10:11">
      <c r="J227" s="284"/>
      <c r="K227" s="285"/>
    </row>
    <row r="228" spans="10:11">
      <c r="J228" s="284"/>
      <c r="K228" s="285"/>
    </row>
    <row r="229" spans="10:11">
      <c r="J229" s="284"/>
      <c r="K229" s="285"/>
    </row>
    <row r="230" spans="10:11">
      <c r="J230" s="284"/>
      <c r="K230" s="285"/>
    </row>
    <row r="231" spans="10:11">
      <c r="J231" s="284"/>
      <c r="K231" s="285"/>
    </row>
    <row r="232" spans="10:11">
      <c r="J232" s="284"/>
      <c r="K232" s="285"/>
    </row>
    <row r="233" spans="10:11">
      <c r="J233" s="284"/>
      <c r="K233" s="285"/>
    </row>
    <row r="234" spans="10:11">
      <c r="J234" s="284"/>
      <c r="K234" s="285"/>
    </row>
    <row r="235" spans="10:11">
      <c r="J235" s="284"/>
      <c r="K235" s="285"/>
    </row>
    <row r="236" spans="10:11">
      <c r="J236" s="284"/>
      <c r="K236" s="285"/>
    </row>
    <row r="237" spans="10:11">
      <c r="J237" s="284"/>
      <c r="K237" s="285"/>
    </row>
    <row r="238" spans="10:11">
      <c r="J238" s="284"/>
      <c r="K238" s="285"/>
    </row>
    <row r="239" spans="10:11">
      <c r="J239" s="284"/>
      <c r="K239" s="285"/>
    </row>
    <row r="240" spans="10:11">
      <c r="J240" s="284"/>
      <c r="K240" s="285"/>
    </row>
    <row r="241" spans="10:11">
      <c r="J241" s="284"/>
      <c r="K241" s="285"/>
    </row>
    <row r="242" spans="10:11">
      <c r="J242" s="284"/>
      <c r="K242" s="285"/>
    </row>
    <row r="243" spans="10:11">
      <c r="J243" s="284"/>
      <c r="K243" s="285"/>
    </row>
    <row r="244" spans="10:11">
      <c r="J244" s="284"/>
      <c r="K244" s="285"/>
    </row>
    <row r="245" spans="10:11">
      <c r="J245" s="284"/>
      <c r="K245" s="285"/>
    </row>
    <row r="246" spans="10:11">
      <c r="J246" s="284"/>
      <c r="K246" s="285"/>
    </row>
    <row r="247" spans="10:11">
      <c r="J247" s="284"/>
      <c r="K247" s="285"/>
    </row>
    <row r="248" spans="10:11">
      <c r="J248" s="284"/>
      <c r="K248" s="285"/>
    </row>
    <row r="249" spans="10:11">
      <c r="J249" s="284"/>
      <c r="K249" s="285"/>
    </row>
    <row r="250" spans="10:11">
      <c r="J250" s="284"/>
      <c r="K250" s="285"/>
    </row>
    <row r="251" spans="10:11">
      <c r="J251" s="284"/>
      <c r="K251" s="285"/>
    </row>
    <row r="252" spans="10:11">
      <c r="J252" s="284"/>
      <c r="K252" s="285"/>
    </row>
    <row r="253" spans="10:11">
      <c r="J253" s="284"/>
      <c r="K253" s="285"/>
    </row>
    <row r="254" spans="10:11">
      <c r="J254" s="284"/>
      <c r="K254" s="285"/>
    </row>
    <row r="255" spans="10:11">
      <c r="J255" s="284"/>
      <c r="K255" s="285"/>
    </row>
    <row r="256" spans="10:11">
      <c r="J256" s="284"/>
      <c r="K256" s="285"/>
    </row>
    <row r="257" spans="10:11">
      <c r="J257" s="284"/>
      <c r="K257" s="285"/>
    </row>
    <row r="258" spans="10:11">
      <c r="J258" s="284"/>
      <c r="K258" s="285"/>
    </row>
    <row r="259" spans="10:11">
      <c r="J259" s="284"/>
      <c r="K259" s="285"/>
    </row>
    <row r="260" spans="10:11">
      <c r="J260" s="284"/>
      <c r="K260" s="285"/>
    </row>
    <row r="261" spans="10:11">
      <c r="J261" s="284"/>
      <c r="K261" s="285"/>
    </row>
    <row r="262" spans="10:11">
      <c r="J262" s="284"/>
      <c r="K262" s="285"/>
    </row>
    <row r="263" spans="10:11">
      <c r="J263" s="284"/>
      <c r="K263" s="285"/>
    </row>
    <row r="264" spans="10:11">
      <c r="J264" s="284"/>
      <c r="K264" s="285"/>
    </row>
    <row r="265" spans="10:11">
      <c r="J265" s="284"/>
      <c r="K265" s="285"/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</sheetPr>
  <dimension ref="A1:EL266"/>
  <sheetViews>
    <sheetView zoomScale="80" zoomScaleNormal="80" workbookViewId="0">
      <selection activeCell="D8" sqref="D8"/>
    </sheetView>
  </sheetViews>
  <sheetFormatPr defaultColWidth="9.140625" defaultRowHeight="15"/>
  <cols>
    <col min="1" max="1" width="9.140625" style="239"/>
    <col min="2" max="2" width="24.5703125" style="32" bestFit="1" customWidth="1"/>
    <col min="3" max="3" width="9.140625" style="32"/>
    <col min="4" max="5" width="10.85546875" style="32" customWidth="1"/>
    <col min="6" max="6" width="26.28515625" style="32" customWidth="1"/>
    <col min="7" max="7" width="9.42578125" style="8" bestFit="1" customWidth="1"/>
    <col min="8" max="21" width="9.85546875" style="8" bestFit="1" customWidth="1"/>
    <col min="22" max="22" width="9.7109375" style="32" bestFit="1" customWidth="1"/>
    <col min="23" max="23" width="10.5703125" style="32" bestFit="1" customWidth="1"/>
    <col min="24" max="24" width="9.140625" style="32"/>
    <col min="25" max="25" width="9.7109375" style="32" bestFit="1" customWidth="1"/>
    <col min="26" max="31" width="9.140625" style="32"/>
    <col min="32" max="32" width="9.7109375" style="8" bestFit="1" customWidth="1"/>
    <col min="33" max="34" width="9.140625" style="8"/>
    <col min="35" max="35" width="9.140625" style="41"/>
    <col min="36" max="36" width="9.7109375" style="41" bestFit="1" customWidth="1"/>
    <col min="37" max="37" width="10.5703125" style="41" bestFit="1" customWidth="1"/>
    <col min="38" max="38" width="9.140625" style="41"/>
    <col min="39" max="39" width="9.7109375" style="41" bestFit="1" customWidth="1"/>
    <col min="40" max="45" width="9.140625" style="41"/>
    <col min="46" max="46" width="9.7109375" style="45" bestFit="1" customWidth="1"/>
    <col min="47" max="52" width="9.140625" style="45"/>
    <col min="53" max="53" width="9.140625" style="41"/>
    <col min="54" max="16384" width="9.140625" style="32"/>
  </cols>
  <sheetData>
    <row r="1" spans="1:142" s="41" customFormat="1">
      <c r="A1" s="239">
        <f>+ROW(B1)-1</f>
        <v>0</v>
      </c>
      <c r="B1" s="32"/>
      <c r="C1" s="32"/>
      <c r="D1" s="32"/>
      <c r="E1" s="32"/>
      <c r="F1" s="32"/>
      <c r="G1" s="271">
        <f>+$AJ$2</f>
        <v>41275</v>
      </c>
      <c r="H1" s="271">
        <f>+DATE(YEAR(G1)+1,1,1)</f>
        <v>41640</v>
      </c>
      <c r="I1" s="271">
        <f>+DATE(YEAR(H1)+1,1,1)</f>
        <v>42005</v>
      </c>
      <c r="J1" s="271">
        <f t="shared" ref="J1" si="0">+DATE(YEAR(I1)+1,1,1)</f>
        <v>42370</v>
      </c>
      <c r="K1" s="271">
        <f t="shared" ref="K1" si="1">+DATE(YEAR(J1)+1,1,1)</f>
        <v>42736</v>
      </c>
      <c r="L1" s="271">
        <f t="shared" ref="L1" si="2">+DATE(YEAR(K1)+1,1,1)</f>
        <v>43101</v>
      </c>
      <c r="M1" s="271">
        <f t="shared" ref="M1" si="3">+DATE(YEAR(L1)+1,1,1)</f>
        <v>43466</v>
      </c>
      <c r="N1" s="271">
        <f t="shared" ref="N1" si="4">+DATE(YEAR(M1)+1,1,1)</f>
        <v>43831</v>
      </c>
      <c r="O1" s="271">
        <f t="shared" ref="O1" si="5">+DATE(YEAR(N1)+1,1,1)</f>
        <v>44197</v>
      </c>
      <c r="P1" s="271">
        <f t="shared" ref="P1" si="6">+DATE(YEAR(O1)+1,1,1)</f>
        <v>44562</v>
      </c>
      <c r="Q1" s="271">
        <f t="shared" ref="Q1" si="7">+DATE(YEAR(P1)+1,1,1)</f>
        <v>44927</v>
      </c>
      <c r="R1" s="271">
        <f t="shared" ref="R1" si="8">+DATE(YEAR(Q1)+1,1,1)</f>
        <v>45292</v>
      </c>
      <c r="S1" s="271">
        <f t="shared" ref="S1" si="9">+DATE(YEAR(R1)+1,1,1)</f>
        <v>45658</v>
      </c>
      <c r="T1" s="271">
        <f t="shared" ref="T1:U1" si="10">+DATE(YEAR(S1)+1,1,1)</f>
        <v>46023</v>
      </c>
      <c r="U1" s="271">
        <f t="shared" si="10"/>
        <v>46388</v>
      </c>
      <c r="V1" s="32"/>
      <c r="W1" s="32"/>
      <c r="X1" s="32"/>
      <c r="Y1" s="284"/>
      <c r="Z1" s="32"/>
      <c r="AA1" s="32"/>
      <c r="AB1" s="32"/>
      <c r="AC1" s="32"/>
      <c r="AD1" s="32"/>
      <c r="AE1" s="32"/>
      <c r="AF1" s="8"/>
      <c r="AG1" s="399"/>
      <c r="AH1" s="399"/>
      <c r="AI1" s="41" t="s">
        <v>131</v>
      </c>
      <c r="AM1" s="27">
        <f>+AJ2</f>
        <v>41275</v>
      </c>
      <c r="AN1" s="41" t="str">
        <f>+VLOOKUP(AO1,$AQ$1:$AR$197,2,FALSE)</f>
        <v>g</v>
      </c>
      <c r="AO1" s="400">
        <v>7</v>
      </c>
      <c r="AP1" s="41">
        <f t="shared" ref="AP1:AP32" si="11">+MATCH(AM1,$AT$1:$AT$121)</f>
        <v>26</v>
      </c>
      <c r="AQ1" s="41">
        <v>1</v>
      </c>
      <c r="AR1" s="41" t="s">
        <v>111</v>
      </c>
      <c r="AT1" s="462" t="s">
        <v>325</v>
      </c>
      <c r="AU1" s="141" t="s">
        <v>140</v>
      </c>
      <c r="AV1" s="141" t="s">
        <v>141</v>
      </c>
      <c r="AW1" s="141" t="s">
        <v>142</v>
      </c>
      <c r="AX1" s="141" t="s">
        <v>143</v>
      </c>
      <c r="AY1" s="141" t="s">
        <v>144</v>
      </c>
      <c r="AZ1" s="141" t="s">
        <v>145</v>
      </c>
      <c r="BA1" s="141" t="s">
        <v>135</v>
      </c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  <c r="CD1" s="38"/>
      <c r="CE1" s="38"/>
      <c r="CF1" s="38"/>
      <c r="CG1" s="38"/>
      <c r="CH1" s="38"/>
      <c r="CI1" s="38"/>
      <c r="CJ1" s="38"/>
      <c r="CK1" s="38"/>
      <c r="CL1" s="38"/>
      <c r="CM1" s="38"/>
      <c r="CN1" s="38"/>
      <c r="CO1" s="38"/>
      <c r="CP1" s="38"/>
      <c r="CQ1" s="38"/>
      <c r="CR1" s="38"/>
      <c r="CS1" s="38"/>
      <c r="CT1" s="38"/>
      <c r="CU1" s="38"/>
      <c r="CV1" s="38"/>
      <c r="CW1" s="38"/>
      <c r="CX1" s="38"/>
      <c r="CY1" s="38"/>
      <c r="CZ1" s="38"/>
      <c r="DA1" s="38"/>
      <c r="DB1" s="38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/>
      <c r="DO1" s="38"/>
      <c r="DP1" s="38"/>
      <c r="DQ1" s="38"/>
      <c r="DR1" s="38"/>
      <c r="DS1" s="38"/>
      <c r="DT1" s="38"/>
      <c r="DU1" s="38"/>
      <c r="DV1" s="38"/>
      <c r="DW1" s="38"/>
      <c r="DX1" s="38"/>
      <c r="DY1" s="38"/>
      <c r="DZ1" s="38"/>
      <c r="EA1" s="38"/>
      <c r="EB1" s="38"/>
      <c r="EC1" s="38"/>
      <c r="ED1" s="38"/>
      <c r="EE1" s="38"/>
      <c r="EF1" s="38"/>
      <c r="EG1" s="38"/>
      <c r="EH1" s="38"/>
      <c r="EI1" s="38"/>
      <c r="EJ1" s="38"/>
      <c r="EK1" s="38"/>
      <c r="EL1" s="38"/>
    </row>
    <row r="2" spans="1:142" s="41" customFormat="1">
      <c r="A2" s="239">
        <f t="shared" ref="A2:A61" si="12">+ROW(B2)-1</f>
        <v>1</v>
      </c>
      <c r="B2" s="23" t="s">
        <v>55</v>
      </c>
      <c r="C2" s="23" t="s">
        <v>33</v>
      </c>
      <c r="D2" s="23" t="s">
        <v>66</v>
      </c>
      <c r="E2" s="458"/>
      <c r="F2" s="23" t="s">
        <v>75</v>
      </c>
      <c r="G2" s="401">
        <f>+YEAR(G1)</f>
        <v>2013</v>
      </c>
      <c r="H2" s="401">
        <f t="shared" ref="H2:J2" si="13">+YEAR(H1)</f>
        <v>2014</v>
      </c>
      <c r="I2" s="401">
        <f t="shared" si="13"/>
        <v>2015</v>
      </c>
      <c r="J2" s="401">
        <f t="shared" si="13"/>
        <v>2016</v>
      </c>
      <c r="K2" s="401">
        <f t="shared" ref="K2:P2" si="14">+YEAR(K1)</f>
        <v>2017</v>
      </c>
      <c r="L2" s="401">
        <f t="shared" si="14"/>
        <v>2018</v>
      </c>
      <c r="M2" s="401">
        <f t="shared" si="14"/>
        <v>2019</v>
      </c>
      <c r="N2" s="401">
        <f t="shared" si="14"/>
        <v>2020</v>
      </c>
      <c r="O2" s="401">
        <f t="shared" si="14"/>
        <v>2021</v>
      </c>
      <c r="P2" s="401">
        <f t="shared" si="14"/>
        <v>2022</v>
      </c>
      <c r="Q2" s="401">
        <f t="shared" ref="Q2:T2" si="15">+YEAR(Q1)</f>
        <v>2023</v>
      </c>
      <c r="R2" s="401">
        <f t="shared" si="15"/>
        <v>2024</v>
      </c>
      <c r="S2" s="401">
        <f t="shared" si="15"/>
        <v>2025</v>
      </c>
      <c r="T2" s="401">
        <f t="shared" si="15"/>
        <v>2026</v>
      </c>
      <c r="U2" s="401">
        <f t="shared" ref="U2" si="16">+YEAR(U1)</f>
        <v>2027</v>
      </c>
      <c r="V2" s="284"/>
      <c r="W2" s="284"/>
      <c r="X2" s="32"/>
      <c r="Y2" s="284"/>
      <c r="Z2" s="32"/>
      <c r="AA2" s="32"/>
      <c r="AB2" s="32"/>
      <c r="AC2" s="32"/>
      <c r="AD2" s="32"/>
      <c r="AE2" s="32"/>
      <c r="AF2" s="321"/>
      <c r="AG2" s="8"/>
      <c r="AH2" s="8"/>
      <c r="AI2" s="41">
        <f>+YEAR(AJ2)</f>
        <v>2013</v>
      </c>
      <c r="AJ2" s="49">
        <f>+'Monthly Sources and Uses'!$C$2</f>
        <v>41275</v>
      </c>
      <c r="AK2" s="27">
        <f>+DATE(YEAR(AJ2),12,1)</f>
        <v>41609</v>
      </c>
      <c r="AM2" s="27">
        <f>+EDATE(AM1,1)</f>
        <v>41306</v>
      </c>
      <c r="AN2" s="41" t="str">
        <f t="shared" ref="AN2:AN32" si="17">+VLOOKUP(AO2,$AQ$1:$AR$197,2,FALSE)</f>
        <v>h</v>
      </c>
      <c r="AO2" s="41">
        <f>+AO1+1</f>
        <v>8</v>
      </c>
      <c r="AP2" s="41">
        <f t="shared" si="11"/>
        <v>27</v>
      </c>
      <c r="AQ2" s="41">
        <f>+AQ1+1</f>
        <v>2</v>
      </c>
      <c r="AR2" s="41" t="s">
        <v>112</v>
      </c>
      <c r="AT2" s="139">
        <v>40544</v>
      </c>
      <c r="AU2" s="142">
        <v>336</v>
      </c>
      <c r="AV2" s="142">
        <v>408</v>
      </c>
      <c r="AW2" s="142">
        <v>504</v>
      </c>
      <c r="AX2" s="142">
        <v>160</v>
      </c>
      <c r="AY2" s="142">
        <v>80</v>
      </c>
      <c r="AZ2" s="142">
        <v>168</v>
      </c>
      <c r="BA2" s="142">
        <f>+AU2+AV2</f>
        <v>744</v>
      </c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</row>
    <row r="3" spans="1:142" s="41" customFormat="1">
      <c r="A3" s="239">
        <f t="shared" si="12"/>
        <v>2</v>
      </c>
      <c r="B3" s="23" t="s">
        <v>186</v>
      </c>
      <c r="C3" s="23" t="s">
        <v>76</v>
      </c>
      <c r="D3" s="23" t="s">
        <v>68</v>
      </c>
      <c r="E3" s="458"/>
      <c r="F3" s="23" t="s">
        <v>77</v>
      </c>
      <c r="G3" s="379" t="str">
        <f ca="1">+IF(ISERROR(AVERAGE(INDIRECT("'Prices'!"&amp;VLOOKUP(G$1,$AM$1:$AN$197,2,FALSE)&amp;$A3&amp;":"&amp;VLOOKUP(DATE(YEAR(G$1),12,1),$AM$1:$AN$197,2,FALSE)&amp;$A3))),"",AVERAGE(INDIRECT("'Prices'!"&amp;VLOOKUP(G$1,$AM$1:$AN$197,2,FALSE)&amp;$A3&amp;":"&amp;VLOOKUP(DATE(YEAR(G$1),12,1),$AM$1:$AN$197,2,FALSE)&amp;$A3)))</f>
        <v/>
      </c>
      <c r="H3" s="379" t="str">
        <f t="shared" ref="H3:U19" ca="1" si="18">+IF(ISERROR(AVERAGE(INDIRECT("'Prices'!"&amp;VLOOKUP(H$1,$AM$1:$AN$197,2,FALSE)&amp;$A3&amp;":"&amp;VLOOKUP(DATE(YEAR(H$1),12,1),$AM$1:$AN$197,2,FALSE)&amp;$A3))),"",AVERAGE(INDIRECT("'Prices'!"&amp;VLOOKUP(H$1,$AM$1:$AN$197,2,FALSE)&amp;$A3&amp;":"&amp;VLOOKUP(DATE(YEAR(H$1),12,1),$AM$1:$AN$197,2,FALSE)&amp;$A3)))</f>
        <v/>
      </c>
      <c r="I3" s="379" t="str">
        <f t="shared" ca="1" si="18"/>
        <v/>
      </c>
      <c r="J3" s="379" t="str">
        <f t="shared" ca="1" si="18"/>
        <v/>
      </c>
      <c r="K3" s="379" t="str">
        <f t="shared" ca="1" si="18"/>
        <v/>
      </c>
      <c r="L3" s="379" t="str">
        <f t="shared" ca="1" si="18"/>
        <v/>
      </c>
      <c r="M3" s="379" t="str">
        <f t="shared" ca="1" si="18"/>
        <v/>
      </c>
      <c r="N3" s="379" t="str">
        <f t="shared" ca="1" si="18"/>
        <v/>
      </c>
      <c r="O3" s="379" t="str">
        <f t="shared" ca="1" si="18"/>
        <v/>
      </c>
      <c r="P3" s="379" t="str">
        <f t="shared" ca="1" si="18"/>
        <v/>
      </c>
      <c r="Q3" s="379" t="str">
        <f t="shared" ca="1" si="18"/>
        <v/>
      </c>
      <c r="R3" s="379" t="str">
        <f t="shared" ca="1" si="18"/>
        <v/>
      </c>
      <c r="S3" s="379" t="str">
        <f t="shared" ca="1" si="18"/>
        <v/>
      </c>
      <c r="T3" s="379" t="str">
        <f t="shared" ca="1" si="18"/>
        <v/>
      </c>
      <c r="U3" s="379" t="str">
        <f t="shared" ca="1" si="18"/>
        <v/>
      </c>
      <c r="V3" s="284"/>
      <c r="W3" s="284"/>
      <c r="X3" s="32"/>
      <c r="Y3" s="284"/>
      <c r="Z3" s="32"/>
      <c r="AA3" s="32"/>
      <c r="AB3" s="32"/>
      <c r="AC3" s="32"/>
      <c r="AD3" s="32"/>
      <c r="AE3" s="32"/>
      <c r="AF3" s="321"/>
      <c r="AG3" s="8"/>
      <c r="AH3" s="8"/>
      <c r="AI3" s="41">
        <f>+AI2+1</f>
        <v>2014</v>
      </c>
      <c r="AJ3" s="27">
        <f>+DATE(YEAR(AK2)+1,1,1)</f>
        <v>41640</v>
      </c>
      <c r="AK3" s="27">
        <f>+DATE(YEAR(AJ3),12,1)</f>
        <v>41974</v>
      </c>
      <c r="AM3" s="27">
        <f t="shared" ref="AM3:AM66" si="19">+EDATE(AM2,1)</f>
        <v>41334</v>
      </c>
      <c r="AN3" s="41" t="str">
        <f t="shared" si="17"/>
        <v>i</v>
      </c>
      <c r="AO3" s="41">
        <f t="shared" ref="AO3:AO66" si="20">+AO2+1</f>
        <v>9</v>
      </c>
      <c r="AP3" s="41">
        <f t="shared" si="11"/>
        <v>28</v>
      </c>
      <c r="AQ3" s="41">
        <f t="shared" ref="AQ3:AQ66" si="21">+AQ2+1</f>
        <v>3</v>
      </c>
      <c r="AR3" s="41" t="s">
        <v>104</v>
      </c>
      <c r="AT3" s="139">
        <v>40575</v>
      </c>
      <c r="AU3" s="142">
        <v>320</v>
      </c>
      <c r="AV3" s="142">
        <v>352</v>
      </c>
      <c r="AW3" s="142">
        <v>480</v>
      </c>
      <c r="AX3" s="142">
        <v>128</v>
      </c>
      <c r="AY3" s="142">
        <v>64</v>
      </c>
      <c r="AZ3" s="142">
        <v>160</v>
      </c>
      <c r="BA3" s="142">
        <f t="shared" ref="BA3:BA13" si="22">+AU3+AV3</f>
        <v>672</v>
      </c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</row>
    <row r="4" spans="1:142" s="41" customFormat="1">
      <c r="A4" s="239">
        <f t="shared" si="12"/>
        <v>3</v>
      </c>
      <c r="B4" s="23" t="s">
        <v>186</v>
      </c>
      <c r="C4" s="23" t="s">
        <v>76</v>
      </c>
      <c r="D4" s="23" t="s">
        <v>68</v>
      </c>
      <c r="E4" s="458"/>
      <c r="F4" s="23" t="s">
        <v>78</v>
      </c>
      <c r="G4" s="379" t="str">
        <f t="shared" ref="G4:G5" ca="1" si="23">+IF(ISERROR(AVERAGE(INDIRECT("'Prices'!"&amp;VLOOKUP(G$1,$AM$1:$AN$197,2,FALSE)&amp;$A4&amp;":"&amp;VLOOKUP(DATE(YEAR(G$1),12,1),$AM$1:$AN$197,2,FALSE)&amp;$A4))),"",AVERAGE(INDIRECT("'Prices'!"&amp;VLOOKUP(G$1,$AM$1:$AN$197,2,FALSE)&amp;$A4&amp;":"&amp;VLOOKUP(DATE(YEAR(G$1),12,1),$AM$1:$AN$197,2,FALSE)&amp;$A4)))</f>
        <v/>
      </c>
      <c r="H4" s="379" t="str">
        <f t="shared" ca="1" si="18"/>
        <v/>
      </c>
      <c r="I4" s="379" t="str">
        <f t="shared" ca="1" si="18"/>
        <v/>
      </c>
      <c r="J4" s="379" t="str">
        <f t="shared" ca="1" si="18"/>
        <v/>
      </c>
      <c r="K4" s="379" t="str">
        <f t="shared" ca="1" si="18"/>
        <v/>
      </c>
      <c r="L4" s="379" t="str">
        <f t="shared" ca="1" si="18"/>
        <v/>
      </c>
      <c r="M4" s="379" t="str">
        <f t="shared" ca="1" si="18"/>
        <v/>
      </c>
      <c r="N4" s="379" t="str">
        <f t="shared" ca="1" si="18"/>
        <v/>
      </c>
      <c r="O4" s="379" t="str">
        <f t="shared" ca="1" si="18"/>
        <v/>
      </c>
      <c r="P4" s="379" t="str">
        <f t="shared" ca="1" si="18"/>
        <v/>
      </c>
      <c r="Q4" s="379" t="str">
        <f t="shared" ca="1" si="18"/>
        <v/>
      </c>
      <c r="R4" s="379" t="str">
        <f t="shared" ca="1" si="18"/>
        <v/>
      </c>
      <c r="S4" s="379" t="str">
        <f t="shared" ca="1" si="18"/>
        <v/>
      </c>
      <c r="T4" s="379" t="str">
        <f t="shared" ca="1" si="18"/>
        <v/>
      </c>
      <c r="U4" s="379" t="str">
        <f t="shared" ca="1" si="18"/>
        <v/>
      </c>
      <c r="V4" s="284"/>
      <c r="W4" s="284"/>
      <c r="X4" s="32"/>
      <c r="Y4" s="284"/>
      <c r="Z4" s="32"/>
      <c r="AA4" s="32"/>
      <c r="AB4" s="32"/>
      <c r="AC4" s="32"/>
      <c r="AD4" s="32"/>
      <c r="AE4" s="32"/>
      <c r="AF4" s="321"/>
      <c r="AG4" s="8"/>
      <c r="AH4" s="8"/>
      <c r="AI4" s="41">
        <f t="shared" ref="AI4:AI16" si="24">+AI3+1</f>
        <v>2015</v>
      </c>
      <c r="AJ4" s="27">
        <f t="shared" ref="AJ4:AJ16" si="25">+DATE(YEAR(AK3)+1,1,1)</f>
        <v>42005</v>
      </c>
      <c r="AK4" s="27">
        <f t="shared" ref="AK4:AK16" si="26">+DATE(YEAR(AJ4),12,1)</f>
        <v>42339</v>
      </c>
      <c r="AM4" s="27">
        <f t="shared" si="19"/>
        <v>41365</v>
      </c>
      <c r="AN4" s="41" t="str">
        <f t="shared" si="17"/>
        <v>j</v>
      </c>
      <c r="AO4" s="41">
        <f t="shared" si="20"/>
        <v>10</v>
      </c>
      <c r="AP4" s="41">
        <f t="shared" si="11"/>
        <v>29</v>
      </c>
      <c r="AQ4" s="41">
        <f t="shared" si="21"/>
        <v>4</v>
      </c>
      <c r="AR4" s="41" t="s">
        <v>113</v>
      </c>
      <c r="AT4" s="139">
        <v>40603</v>
      </c>
      <c r="AU4" s="142">
        <v>368</v>
      </c>
      <c r="AV4" s="142">
        <v>376</v>
      </c>
      <c r="AW4" s="142">
        <v>552</v>
      </c>
      <c r="AX4" s="142">
        <v>128</v>
      </c>
      <c r="AY4" s="142">
        <v>64</v>
      </c>
      <c r="AZ4" s="142">
        <v>184</v>
      </c>
      <c r="BA4" s="142">
        <f t="shared" si="22"/>
        <v>744</v>
      </c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</row>
    <row r="5" spans="1:142" s="41" customFormat="1">
      <c r="A5" s="239">
        <f t="shared" si="12"/>
        <v>4</v>
      </c>
      <c r="B5" s="23" t="s">
        <v>186</v>
      </c>
      <c r="C5" s="23" t="s">
        <v>76</v>
      </c>
      <c r="D5" s="23" t="s">
        <v>68</v>
      </c>
      <c r="E5" s="458" t="s">
        <v>264</v>
      </c>
      <c r="F5" s="23" t="s">
        <v>79</v>
      </c>
      <c r="G5" s="379">
        <f t="shared" ca="1" si="23"/>
        <v>1.9599999999999997</v>
      </c>
      <c r="H5" s="379">
        <f t="shared" ca="1" si="18"/>
        <v>2.2050000000000001</v>
      </c>
      <c r="I5" s="379">
        <f t="shared" ca="1" si="18"/>
        <v>2.3550000000000004</v>
      </c>
      <c r="J5" s="379">
        <f t="shared" ca="1" si="18"/>
        <v>2.4200000000000004</v>
      </c>
      <c r="K5" s="379">
        <f t="shared" ca="1" si="18"/>
        <v>2.5799999999999996</v>
      </c>
      <c r="L5" s="379">
        <f t="shared" ca="1" si="18"/>
        <v>2.68</v>
      </c>
      <c r="M5" s="379">
        <f t="shared" ca="1" si="18"/>
        <v>2.7800000000000007</v>
      </c>
      <c r="N5" s="379">
        <f t="shared" ca="1" si="18"/>
        <v>2.94</v>
      </c>
      <c r="O5" s="379">
        <f t="shared" ca="1" si="18"/>
        <v>3.0799999999999996</v>
      </c>
      <c r="P5" s="379">
        <f t="shared" ca="1" si="18"/>
        <v>3.2199999999999993</v>
      </c>
      <c r="Q5" s="379">
        <f t="shared" ca="1" si="18"/>
        <v>3.11</v>
      </c>
      <c r="R5" s="379">
        <f t="shared" ca="1" si="18"/>
        <v>3.2299999999999991</v>
      </c>
      <c r="S5" s="379">
        <f t="shared" ca="1" si="18"/>
        <v>3.4200000000000013</v>
      </c>
      <c r="T5" s="379">
        <f t="shared" ca="1" si="18"/>
        <v>3.8100000000000005</v>
      </c>
      <c r="U5" s="379">
        <f t="shared" ca="1" si="18"/>
        <v>3.93</v>
      </c>
      <c r="V5" s="284"/>
      <c r="W5" s="284"/>
      <c r="X5" s="32"/>
      <c r="Y5" s="284"/>
      <c r="Z5" s="32"/>
      <c r="AA5" s="32"/>
      <c r="AB5" s="32"/>
      <c r="AC5" s="32"/>
      <c r="AD5" s="32"/>
      <c r="AE5" s="32"/>
      <c r="AF5" s="321"/>
      <c r="AG5" s="8"/>
      <c r="AH5" s="8"/>
      <c r="AI5" s="41">
        <f t="shared" si="24"/>
        <v>2016</v>
      </c>
      <c r="AJ5" s="27">
        <f t="shared" si="25"/>
        <v>42370</v>
      </c>
      <c r="AK5" s="27">
        <f t="shared" si="26"/>
        <v>42705</v>
      </c>
      <c r="AM5" s="27">
        <f t="shared" si="19"/>
        <v>41395</v>
      </c>
      <c r="AN5" s="41" t="str">
        <f t="shared" si="17"/>
        <v>k</v>
      </c>
      <c r="AO5" s="41">
        <f t="shared" si="20"/>
        <v>11</v>
      </c>
      <c r="AP5" s="41">
        <f t="shared" si="11"/>
        <v>30</v>
      </c>
      <c r="AQ5" s="41">
        <f t="shared" si="21"/>
        <v>5</v>
      </c>
      <c r="AR5" s="41" t="s">
        <v>114</v>
      </c>
      <c r="AT5" s="139">
        <v>40634</v>
      </c>
      <c r="AU5" s="142">
        <v>336</v>
      </c>
      <c r="AV5" s="142">
        <v>384</v>
      </c>
      <c r="AW5" s="142">
        <v>504</v>
      </c>
      <c r="AX5" s="142">
        <v>144</v>
      </c>
      <c r="AY5" s="142">
        <v>72</v>
      </c>
      <c r="AZ5" s="142">
        <v>168</v>
      </c>
      <c r="BA5" s="142">
        <f t="shared" si="22"/>
        <v>720</v>
      </c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</row>
    <row r="6" spans="1:142" s="41" customFormat="1">
      <c r="A6" s="239">
        <f t="shared" si="12"/>
        <v>5</v>
      </c>
      <c r="B6" s="23"/>
      <c r="C6" s="23"/>
      <c r="D6" s="23"/>
      <c r="E6" s="458"/>
      <c r="F6" s="23"/>
      <c r="G6" s="379"/>
      <c r="H6" s="379"/>
      <c r="I6" s="379"/>
      <c r="J6" s="379"/>
      <c r="K6" s="379"/>
      <c r="L6" s="379"/>
      <c r="M6" s="379"/>
      <c r="N6" s="379"/>
      <c r="O6" s="379"/>
      <c r="P6" s="379"/>
      <c r="Q6" s="379"/>
      <c r="R6" s="379"/>
      <c r="S6" s="379"/>
      <c r="T6" s="379"/>
      <c r="U6" s="379"/>
      <c r="V6" s="284"/>
      <c r="W6" s="284"/>
      <c r="X6" s="32"/>
      <c r="Y6" s="284"/>
      <c r="Z6" s="32"/>
      <c r="AA6" s="32"/>
      <c r="AB6" s="32"/>
      <c r="AC6" s="32"/>
      <c r="AD6" s="32"/>
      <c r="AE6" s="32"/>
      <c r="AF6" s="321"/>
      <c r="AG6" s="8"/>
      <c r="AH6" s="8"/>
      <c r="AI6" s="41">
        <f t="shared" si="24"/>
        <v>2017</v>
      </c>
      <c r="AJ6" s="27">
        <f t="shared" si="25"/>
        <v>42736</v>
      </c>
      <c r="AK6" s="27">
        <f t="shared" si="26"/>
        <v>43070</v>
      </c>
      <c r="AM6" s="27">
        <f t="shared" si="19"/>
        <v>41426</v>
      </c>
      <c r="AN6" s="41" t="str">
        <f t="shared" si="17"/>
        <v>l</v>
      </c>
      <c r="AO6" s="41">
        <f t="shared" si="20"/>
        <v>12</v>
      </c>
      <c r="AP6" s="41">
        <f t="shared" si="11"/>
        <v>31</v>
      </c>
      <c r="AQ6" s="41">
        <f t="shared" si="21"/>
        <v>6</v>
      </c>
      <c r="AR6" s="41" t="s">
        <v>109</v>
      </c>
      <c r="AT6" s="139">
        <v>40664</v>
      </c>
      <c r="AU6" s="142">
        <v>336</v>
      </c>
      <c r="AV6" s="142">
        <v>408</v>
      </c>
      <c r="AW6" s="142">
        <v>504</v>
      </c>
      <c r="AX6" s="142">
        <v>160</v>
      </c>
      <c r="AY6" s="142">
        <v>80</v>
      </c>
      <c r="AZ6" s="142">
        <v>168</v>
      </c>
      <c r="BA6" s="142">
        <f t="shared" si="22"/>
        <v>744</v>
      </c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</row>
    <row r="7" spans="1:142" s="41" customFormat="1">
      <c r="A7" s="239">
        <f t="shared" si="12"/>
        <v>6</v>
      </c>
      <c r="B7" s="23" t="s">
        <v>187</v>
      </c>
      <c r="C7" s="23" t="s">
        <v>76</v>
      </c>
      <c r="D7" s="23" t="s">
        <v>68</v>
      </c>
      <c r="E7" s="458"/>
      <c r="F7" s="23" t="s">
        <v>77</v>
      </c>
      <c r="G7" s="379" t="str">
        <f ca="1">+IF(ISERROR(AVERAGE(INDIRECT("'Prices'!"&amp;VLOOKUP(G$1,$AM$1:$AN$197,2,FALSE)&amp;$A7&amp;":"&amp;VLOOKUP(DATE(YEAR(G$1),12,1),$AM$1:$AN$197,2,FALSE)&amp;$A7))),"",AVERAGE(INDIRECT("'Prices'!"&amp;VLOOKUP(G$1,$AM$1:$AN$197,2,FALSE)&amp;$A7&amp;":"&amp;VLOOKUP(DATE(YEAR(G$1),12,1),$AM$1:$AN$197,2,FALSE)&amp;$A7)))</f>
        <v/>
      </c>
      <c r="H7" s="379" t="str">
        <f t="shared" ca="1" si="18"/>
        <v/>
      </c>
      <c r="I7" s="379" t="str">
        <f t="shared" ca="1" si="18"/>
        <v/>
      </c>
      <c r="J7" s="379" t="str">
        <f t="shared" ca="1" si="18"/>
        <v/>
      </c>
      <c r="K7" s="379" t="str">
        <f t="shared" ca="1" si="18"/>
        <v/>
      </c>
      <c r="L7" s="379" t="str">
        <f t="shared" ca="1" si="18"/>
        <v/>
      </c>
      <c r="M7" s="379" t="str">
        <f t="shared" ca="1" si="18"/>
        <v/>
      </c>
      <c r="N7" s="379" t="str">
        <f t="shared" ca="1" si="18"/>
        <v/>
      </c>
      <c r="O7" s="379" t="str">
        <f t="shared" ca="1" si="18"/>
        <v/>
      </c>
      <c r="P7" s="379" t="str">
        <f t="shared" ca="1" si="18"/>
        <v/>
      </c>
      <c r="Q7" s="379" t="str">
        <f t="shared" ca="1" si="18"/>
        <v/>
      </c>
      <c r="R7" s="379" t="str">
        <f t="shared" ca="1" si="18"/>
        <v/>
      </c>
      <c r="S7" s="379" t="str">
        <f t="shared" ca="1" si="18"/>
        <v/>
      </c>
      <c r="T7" s="379" t="str">
        <f t="shared" ca="1" si="18"/>
        <v/>
      </c>
      <c r="U7" s="379" t="str">
        <f t="shared" ca="1" si="18"/>
        <v/>
      </c>
      <c r="V7" s="284"/>
      <c r="W7" s="284"/>
      <c r="X7" s="32"/>
      <c r="Y7" s="284"/>
      <c r="Z7" s="32"/>
      <c r="AA7" s="32"/>
      <c r="AB7" s="32"/>
      <c r="AC7" s="32"/>
      <c r="AD7" s="32"/>
      <c r="AE7" s="32"/>
      <c r="AF7" s="321"/>
      <c r="AG7" s="8"/>
      <c r="AH7" s="8"/>
      <c r="AI7" s="41">
        <f t="shared" si="24"/>
        <v>2018</v>
      </c>
      <c r="AJ7" s="27">
        <f t="shared" si="25"/>
        <v>43101</v>
      </c>
      <c r="AK7" s="27">
        <f t="shared" si="26"/>
        <v>43435</v>
      </c>
      <c r="AM7" s="27">
        <f t="shared" si="19"/>
        <v>41456</v>
      </c>
      <c r="AN7" s="41" t="str">
        <f t="shared" si="17"/>
        <v>m</v>
      </c>
      <c r="AO7" s="41">
        <f t="shared" si="20"/>
        <v>13</v>
      </c>
      <c r="AP7" s="41">
        <f t="shared" si="11"/>
        <v>32</v>
      </c>
      <c r="AQ7" s="41">
        <f t="shared" si="21"/>
        <v>7</v>
      </c>
      <c r="AR7" s="41" t="s">
        <v>115</v>
      </c>
      <c r="AT7" s="139">
        <v>40695</v>
      </c>
      <c r="AU7" s="142">
        <v>352</v>
      </c>
      <c r="AV7" s="142">
        <v>368</v>
      </c>
      <c r="AW7" s="142">
        <v>528</v>
      </c>
      <c r="AX7" s="142">
        <v>128</v>
      </c>
      <c r="AY7" s="142">
        <v>64</v>
      </c>
      <c r="AZ7" s="142">
        <v>176</v>
      </c>
      <c r="BA7" s="142">
        <f t="shared" si="22"/>
        <v>720</v>
      </c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</row>
    <row r="8" spans="1:142" s="41" customFormat="1">
      <c r="A8" s="239">
        <f t="shared" si="12"/>
        <v>7</v>
      </c>
      <c r="B8" s="23" t="s">
        <v>187</v>
      </c>
      <c r="C8" s="23" t="s">
        <v>76</v>
      </c>
      <c r="D8" s="23" t="s">
        <v>68</v>
      </c>
      <c r="E8" s="458"/>
      <c r="F8" s="23" t="s">
        <v>78</v>
      </c>
      <c r="G8" s="379" t="str">
        <f t="shared" ref="G8:G9" ca="1" si="27">+IF(ISERROR(AVERAGE(INDIRECT("'Prices'!"&amp;VLOOKUP(G$1,$AM$1:$AN$197,2,FALSE)&amp;$A8&amp;":"&amp;VLOOKUP(DATE(YEAR(G$1),12,1),$AM$1:$AN$197,2,FALSE)&amp;$A8))),"",AVERAGE(INDIRECT("'Prices'!"&amp;VLOOKUP(G$1,$AM$1:$AN$197,2,FALSE)&amp;$A8&amp;":"&amp;VLOOKUP(DATE(YEAR(G$1),12,1),$AM$1:$AN$197,2,FALSE)&amp;$A8)))</f>
        <v/>
      </c>
      <c r="H8" s="379" t="str">
        <f t="shared" ca="1" si="18"/>
        <v/>
      </c>
      <c r="I8" s="379" t="str">
        <f t="shared" ca="1" si="18"/>
        <v/>
      </c>
      <c r="J8" s="379" t="str">
        <f t="shared" ca="1" si="18"/>
        <v/>
      </c>
      <c r="K8" s="379" t="str">
        <f t="shared" ca="1" si="18"/>
        <v/>
      </c>
      <c r="L8" s="379" t="str">
        <f t="shared" ca="1" si="18"/>
        <v/>
      </c>
      <c r="M8" s="379" t="str">
        <f t="shared" ca="1" si="18"/>
        <v/>
      </c>
      <c r="N8" s="379" t="str">
        <f t="shared" ca="1" si="18"/>
        <v/>
      </c>
      <c r="O8" s="379" t="str">
        <f t="shared" ca="1" si="18"/>
        <v/>
      </c>
      <c r="P8" s="379" t="str">
        <f t="shared" ca="1" si="18"/>
        <v/>
      </c>
      <c r="Q8" s="379" t="str">
        <f t="shared" ca="1" si="18"/>
        <v/>
      </c>
      <c r="R8" s="379" t="str">
        <f t="shared" ca="1" si="18"/>
        <v/>
      </c>
      <c r="S8" s="379" t="str">
        <f t="shared" ca="1" si="18"/>
        <v/>
      </c>
      <c r="T8" s="379" t="str">
        <f t="shared" ca="1" si="18"/>
        <v/>
      </c>
      <c r="U8" s="379" t="str">
        <f t="shared" ca="1" si="18"/>
        <v/>
      </c>
      <c r="V8" s="284"/>
      <c r="W8" s="284"/>
      <c r="X8" s="32"/>
      <c r="Y8" s="284"/>
      <c r="Z8" s="32"/>
      <c r="AA8" s="32"/>
      <c r="AB8" s="32"/>
      <c r="AC8" s="32"/>
      <c r="AD8" s="32"/>
      <c r="AE8" s="32"/>
      <c r="AF8" s="321"/>
      <c r="AG8" s="8"/>
      <c r="AH8" s="8"/>
      <c r="AI8" s="41">
        <f t="shared" si="24"/>
        <v>2019</v>
      </c>
      <c r="AJ8" s="27">
        <f t="shared" si="25"/>
        <v>43466</v>
      </c>
      <c r="AK8" s="27">
        <f t="shared" si="26"/>
        <v>43800</v>
      </c>
      <c r="AM8" s="27">
        <f t="shared" si="19"/>
        <v>41487</v>
      </c>
      <c r="AN8" s="41" t="str">
        <f t="shared" si="17"/>
        <v>n</v>
      </c>
      <c r="AO8" s="41">
        <f t="shared" si="20"/>
        <v>14</v>
      </c>
      <c r="AP8" s="41">
        <f t="shared" si="11"/>
        <v>33</v>
      </c>
      <c r="AQ8" s="41">
        <f t="shared" si="21"/>
        <v>8</v>
      </c>
      <c r="AR8" s="41" t="s">
        <v>116</v>
      </c>
      <c r="AT8" s="139">
        <v>40725</v>
      </c>
      <c r="AU8" s="142">
        <v>320</v>
      </c>
      <c r="AV8" s="142">
        <v>424</v>
      </c>
      <c r="AW8" s="142">
        <v>480</v>
      </c>
      <c r="AX8" s="142">
        <v>176</v>
      </c>
      <c r="AY8" s="142">
        <v>88</v>
      </c>
      <c r="AZ8" s="142">
        <v>160</v>
      </c>
      <c r="BA8" s="142">
        <f t="shared" si="22"/>
        <v>744</v>
      </c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</row>
    <row r="9" spans="1:142" s="41" customFormat="1">
      <c r="A9" s="239">
        <f t="shared" si="12"/>
        <v>8</v>
      </c>
      <c r="B9" s="23" t="s">
        <v>187</v>
      </c>
      <c r="C9" s="23" t="s">
        <v>76</v>
      </c>
      <c r="D9" s="23" t="s">
        <v>68</v>
      </c>
      <c r="E9" s="458" t="s">
        <v>264</v>
      </c>
      <c r="F9" s="23" t="s">
        <v>79</v>
      </c>
      <c r="G9" s="379">
        <f t="shared" ca="1" si="27"/>
        <v>1.6475</v>
      </c>
      <c r="H9" s="379">
        <f t="shared" ca="1" si="18"/>
        <v>1.8900000000000003</v>
      </c>
      <c r="I9" s="379">
        <f t="shared" ca="1" si="18"/>
        <v>2.125</v>
      </c>
      <c r="J9" s="379">
        <f t="shared" ca="1" si="18"/>
        <v>2.2800000000000002</v>
      </c>
      <c r="K9" s="379">
        <f t="shared" ca="1" si="18"/>
        <v>2.4200000000000004</v>
      </c>
      <c r="L9" s="379">
        <f t="shared" ca="1" si="18"/>
        <v>2.5300000000000002</v>
      </c>
      <c r="M9" s="379">
        <f t="shared" ca="1" si="18"/>
        <v>2.6200000000000006</v>
      </c>
      <c r="N9" s="379">
        <f t="shared" ca="1" si="18"/>
        <v>2.7899999999999996</v>
      </c>
      <c r="O9" s="379">
        <f t="shared" ca="1" si="18"/>
        <v>2.91</v>
      </c>
      <c r="P9" s="379">
        <f t="shared" ca="1" si="18"/>
        <v>3.0500000000000003</v>
      </c>
      <c r="Q9" s="379">
        <f t="shared" ca="1" si="18"/>
        <v>2.94</v>
      </c>
      <c r="R9" s="379">
        <f t="shared" ca="1" si="18"/>
        <v>3.0500000000000003</v>
      </c>
      <c r="S9" s="379">
        <f t="shared" ca="1" si="18"/>
        <v>3.25</v>
      </c>
      <c r="T9" s="379">
        <f t="shared" ca="1" si="18"/>
        <v>3.6599999999999988</v>
      </c>
      <c r="U9" s="379">
        <f t="shared" ca="1" si="18"/>
        <v>3.7800000000000007</v>
      </c>
      <c r="V9" s="284"/>
      <c r="W9" s="284"/>
      <c r="X9" s="32"/>
      <c r="Y9" s="284"/>
      <c r="Z9" s="32"/>
      <c r="AA9" s="32"/>
      <c r="AB9" s="32"/>
      <c r="AC9" s="32"/>
      <c r="AD9" s="32"/>
      <c r="AE9" s="32"/>
      <c r="AF9" s="321"/>
      <c r="AG9" s="8"/>
      <c r="AH9" s="8"/>
      <c r="AI9" s="41">
        <f t="shared" si="24"/>
        <v>2020</v>
      </c>
      <c r="AJ9" s="27">
        <f t="shared" si="25"/>
        <v>43831</v>
      </c>
      <c r="AK9" s="27">
        <f t="shared" si="26"/>
        <v>44166</v>
      </c>
      <c r="AM9" s="27">
        <f t="shared" si="19"/>
        <v>41518</v>
      </c>
      <c r="AN9" s="41" t="str">
        <f t="shared" si="17"/>
        <v>o</v>
      </c>
      <c r="AO9" s="41">
        <f t="shared" si="20"/>
        <v>15</v>
      </c>
      <c r="AP9" s="41">
        <f t="shared" si="11"/>
        <v>34</v>
      </c>
      <c r="AQ9" s="41">
        <f t="shared" si="21"/>
        <v>9</v>
      </c>
      <c r="AR9" s="41" t="s">
        <v>117</v>
      </c>
      <c r="AT9" s="139">
        <v>40756</v>
      </c>
      <c r="AU9" s="142">
        <v>368</v>
      </c>
      <c r="AV9" s="142">
        <v>376</v>
      </c>
      <c r="AW9" s="142">
        <v>552</v>
      </c>
      <c r="AX9" s="142">
        <v>128</v>
      </c>
      <c r="AY9" s="142">
        <v>64</v>
      </c>
      <c r="AZ9" s="142">
        <v>184</v>
      </c>
      <c r="BA9" s="142">
        <f t="shared" si="22"/>
        <v>744</v>
      </c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</row>
    <row r="10" spans="1:142" s="41" customFormat="1">
      <c r="A10" s="239">
        <f t="shared" si="12"/>
        <v>9</v>
      </c>
      <c r="B10" s="23"/>
      <c r="C10" s="23"/>
      <c r="D10" s="23"/>
      <c r="E10" s="458"/>
      <c r="F10" s="23"/>
      <c r="G10" s="379"/>
      <c r="H10" s="379"/>
      <c r="I10" s="379"/>
      <c r="J10" s="379"/>
      <c r="K10" s="379"/>
      <c r="L10" s="379"/>
      <c r="M10" s="379"/>
      <c r="N10" s="379"/>
      <c r="O10" s="379"/>
      <c r="P10" s="379"/>
      <c r="Q10" s="379"/>
      <c r="R10" s="379"/>
      <c r="S10" s="379"/>
      <c r="T10" s="379"/>
      <c r="U10" s="379"/>
      <c r="V10" s="284"/>
      <c r="W10" s="284"/>
      <c r="X10" s="32"/>
      <c r="Y10" s="284"/>
      <c r="Z10" s="32"/>
      <c r="AA10" s="32"/>
      <c r="AB10" s="32"/>
      <c r="AC10" s="32"/>
      <c r="AD10" s="32"/>
      <c r="AE10" s="32"/>
      <c r="AF10" s="321"/>
      <c r="AG10" s="8"/>
      <c r="AH10" s="8"/>
      <c r="AI10" s="41">
        <f t="shared" si="24"/>
        <v>2021</v>
      </c>
      <c r="AJ10" s="27">
        <f t="shared" si="25"/>
        <v>44197</v>
      </c>
      <c r="AK10" s="27">
        <f t="shared" si="26"/>
        <v>44531</v>
      </c>
      <c r="AM10" s="27">
        <f t="shared" si="19"/>
        <v>41548</v>
      </c>
      <c r="AN10" s="41" t="str">
        <f t="shared" si="17"/>
        <v>p</v>
      </c>
      <c r="AO10" s="41">
        <f t="shared" si="20"/>
        <v>16</v>
      </c>
      <c r="AP10" s="41">
        <f t="shared" si="11"/>
        <v>35</v>
      </c>
      <c r="AQ10" s="41">
        <f t="shared" si="21"/>
        <v>10</v>
      </c>
      <c r="AR10" s="41" t="s">
        <v>118</v>
      </c>
      <c r="AT10" s="139">
        <v>40787</v>
      </c>
      <c r="AU10" s="142">
        <v>336</v>
      </c>
      <c r="AV10" s="142">
        <v>384</v>
      </c>
      <c r="AW10" s="142">
        <v>504</v>
      </c>
      <c r="AX10" s="142">
        <v>144</v>
      </c>
      <c r="AY10" s="142">
        <v>72</v>
      </c>
      <c r="AZ10" s="142">
        <v>168</v>
      </c>
      <c r="BA10" s="142">
        <f t="shared" si="22"/>
        <v>720</v>
      </c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</row>
    <row r="11" spans="1:142" s="41" customFormat="1">
      <c r="A11" s="239">
        <f t="shared" si="12"/>
        <v>10</v>
      </c>
      <c r="B11" s="23" t="s">
        <v>80</v>
      </c>
      <c r="C11" s="23" t="s">
        <v>76</v>
      </c>
      <c r="D11" s="23" t="s">
        <v>68</v>
      </c>
      <c r="E11" s="458"/>
      <c r="F11" s="23" t="s">
        <v>77</v>
      </c>
      <c r="G11" s="379" t="str">
        <f ca="1">+IF(ISERROR(AVERAGE(INDIRECT("'Prices'!"&amp;VLOOKUP(G$1,$AM$1:$AN$197,2,FALSE)&amp;$A11&amp;":"&amp;VLOOKUP(DATE(YEAR(G$1),12,1),$AM$1:$AN$197,2,FALSE)&amp;$A11))),"",AVERAGE(INDIRECT("'Prices'!"&amp;VLOOKUP(G$1,$AM$1:$AN$197,2,FALSE)&amp;$A11&amp;":"&amp;VLOOKUP(DATE(YEAR(G$1),12,1),$AM$1:$AN$197,2,FALSE)&amp;$A11)))</f>
        <v/>
      </c>
      <c r="H11" s="379" t="str">
        <f t="shared" ca="1" si="18"/>
        <v/>
      </c>
      <c r="I11" s="379" t="str">
        <f t="shared" ca="1" si="18"/>
        <v/>
      </c>
      <c r="J11" s="379" t="str">
        <f t="shared" ca="1" si="18"/>
        <v/>
      </c>
      <c r="K11" s="379" t="str">
        <f t="shared" ca="1" si="18"/>
        <v/>
      </c>
      <c r="L11" s="379" t="str">
        <f t="shared" ca="1" si="18"/>
        <v/>
      </c>
      <c r="M11" s="379" t="str">
        <f t="shared" ca="1" si="18"/>
        <v/>
      </c>
      <c r="N11" s="379" t="str">
        <f t="shared" ca="1" si="18"/>
        <v/>
      </c>
      <c r="O11" s="379" t="str">
        <f t="shared" ca="1" si="18"/>
        <v/>
      </c>
      <c r="P11" s="379" t="str">
        <f t="shared" ca="1" si="18"/>
        <v/>
      </c>
      <c r="Q11" s="379" t="str">
        <f t="shared" ca="1" si="18"/>
        <v/>
      </c>
      <c r="R11" s="379" t="str">
        <f t="shared" ca="1" si="18"/>
        <v/>
      </c>
      <c r="S11" s="379" t="str">
        <f t="shared" ca="1" si="18"/>
        <v/>
      </c>
      <c r="T11" s="379" t="str">
        <f t="shared" ca="1" si="18"/>
        <v/>
      </c>
      <c r="U11" s="379" t="str">
        <f t="shared" ca="1" si="18"/>
        <v/>
      </c>
      <c r="V11" s="284"/>
      <c r="W11" s="284"/>
      <c r="X11" s="32"/>
      <c r="Y11" s="284"/>
      <c r="Z11" s="32"/>
      <c r="AA11" s="32"/>
      <c r="AB11" s="32"/>
      <c r="AC11" s="32"/>
      <c r="AD11" s="32"/>
      <c r="AE11" s="32"/>
      <c r="AF11" s="321"/>
      <c r="AG11" s="8"/>
      <c r="AH11" s="8"/>
      <c r="AI11" s="41">
        <f t="shared" si="24"/>
        <v>2022</v>
      </c>
      <c r="AJ11" s="27">
        <f t="shared" si="25"/>
        <v>44562</v>
      </c>
      <c r="AK11" s="27">
        <f t="shared" si="26"/>
        <v>44896</v>
      </c>
      <c r="AM11" s="27">
        <f t="shared" si="19"/>
        <v>41579</v>
      </c>
      <c r="AN11" s="41" t="str">
        <f t="shared" si="17"/>
        <v>q</v>
      </c>
      <c r="AO11" s="41">
        <f t="shared" si="20"/>
        <v>17</v>
      </c>
      <c r="AP11" s="41">
        <f t="shared" si="11"/>
        <v>36</v>
      </c>
      <c r="AQ11" s="41">
        <f t="shared" si="21"/>
        <v>11</v>
      </c>
      <c r="AR11" s="41" t="s">
        <v>119</v>
      </c>
      <c r="AT11" s="139">
        <v>40817</v>
      </c>
      <c r="AU11" s="142">
        <v>336</v>
      </c>
      <c r="AV11" s="142">
        <v>408</v>
      </c>
      <c r="AW11" s="142">
        <v>504</v>
      </c>
      <c r="AX11" s="142">
        <v>160</v>
      </c>
      <c r="AY11" s="142">
        <v>80</v>
      </c>
      <c r="AZ11" s="142">
        <v>168</v>
      </c>
      <c r="BA11" s="142">
        <f t="shared" si="22"/>
        <v>744</v>
      </c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</row>
    <row r="12" spans="1:142" s="41" customFormat="1">
      <c r="A12" s="239">
        <f t="shared" si="12"/>
        <v>11</v>
      </c>
      <c r="B12" s="23" t="s">
        <v>80</v>
      </c>
      <c r="C12" s="23" t="s">
        <v>76</v>
      </c>
      <c r="D12" s="23" t="s">
        <v>68</v>
      </c>
      <c r="E12" s="458"/>
      <c r="F12" s="23" t="s">
        <v>78</v>
      </c>
      <c r="G12" s="379" t="str">
        <f t="shared" ref="G12:G13" ca="1" si="28">+IF(ISERROR(AVERAGE(INDIRECT("'Prices'!"&amp;VLOOKUP(G$1,$AM$1:$AN$197,2,FALSE)&amp;$A12&amp;":"&amp;VLOOKUP(DATE(YEAR(G$1),12,1),$AM$1:$AN$197,2,FALSE)&amp;$A12))),"",AVERAGE(INDIRECT("'Prices'!"&amp;VLOOKUP(G$1,$AM$1:$AN$197,2,FALSE)&amp;$A12&amp;":"&amp;VLOOKUP(DATE(YEAR(G$1),12,1),$AM$1:$AN$197,2,FALSE)&amp;$A12)))</f>
        <v/>
      </c>
      <c r="H12" s="379" t="str">
        <f t="shared" ca="1" si="18"/>
        <v/>
      </c>
      <c r="I12" s="379" t="str">
        <f t="shared" ca="1" si="18"/>
        <v/>
      </c>
      <c r="J12" s="379" t="str">
        <f t="shared" ca="1" si="18"/>
        <v/>
      </c>
      <c r="K12" s="379" t="str">
        <f t="shared" ca="1" si="18"/>
        <v/>
      </c>
      <c r="L12" s="379" t="str">
        <f t="shared" ca="1" si="18"/>
        <v/>
      </c>
      <c r="M12" s="379" t="str">
        <f t="shared" ca="1" si="18"/>
        <v/>
      </c>
      <c r="N12" s="379" t="str">
        <f t="shared" ca="1" si="18"/>
        <v/>
      </c>
      <c r="O12" s="379" t="str">
        <f t="shared" ca="1" si="18"/>
        <v/>
      </c>
      <c r="P12" s="379" t="str">
        <f t="shared" ca="1" si="18"/>
        <v/>
      </c>
      <c r="Q12" s="379" t="str">
        <f t="shared" ca="1" si="18"/>
        <v/>
      </c>
      <c r="R12" s="379" t="str">
        <f t="shared" ca="1" si="18"/>
        <v/>
      </c>
      <c r="S12" s="379" t="str">
        <f t="shared" ca="1" si="18"/>
        <v/>
      </c>
      <c r="T12" s="379" t="str">
        <f t="shared" ca="1" si="18"/>
        <v/>
      </c>
      <c r="U12" s="379" t="str">
        <f t="shared" ca="1" si="18"/>
        <v/>
      </c>
      <c r="V12" s="284"/>
      <c r="W12" s="284"/>
      <c r="X12" s="32"/>
      <c r="Y12" s="284"/>
      <c r="Z12" s="32"/>
      <c r="AA12" s="32"/>
      <c r="AB12" s="32"/>
      <c r="AC12" s="32"/>
      <c r="AD12" s="32"/>
      <c r="AE12" s="32"/>
      <c r="AF12" s="321"/>
      <c r="AG12" s="8"/>
      <c r="AH12" s="8"/>
      <c r="AI12" s="41">
        <f t="shared" si="24"/>
        <v>2023</v>
      </c>
      <c r="AJ12" s="27">
        <f t="shared" si="25"/>
        <v>44927</v>
      </c>
      <c r="AK12" s="27">
        <f t="shared" si="26"/>
        <v>45261</v>
      </c>
      <c r="AM12" s="27">
        <f t="shared" si="19"/>
        <v>41609</v>
      </c>
      <c r="AN12" s="41" t="str">
        <f t="shared" si="17"/>
        <v>r</v>
      </c>
      <c r="AO12" s="41">
        <f t="shared" si="20"/>
        <v>18</v>
      </c>
      <c r="AP12" s="41">
        <f t="shared" si="11"/>
        <v>37</v>
      </c>
      <c r="AQ12" s="41">
        <f t="shared" si="21"/>
        <v>12</v>
      </c>
      <c r="AR12" s="41" t="s">
        <v>120</v>
      </c>
      <c r="AT12" s="139">
        <v>40848</v>
      </c>
      <c r="AU12" s="142">
        <v>336</v>
      </c>
      <c r="AV12" s="142">
        <v>384</v>
      </c>
      <c r="AW12" s="142">
        <v>504</v>
      </c>
      <c r="AX12" s="142">
        <v>144</v>
      </c>
      <c r="AY12" s="142">
        <v>72</v>
      </c>
      <c r="AZ12" s="142">
        <v>168</v>
      </c>
      <c r="BA12" s="142">
        <f t="shared" si="22"/>
        <v>720</v>
      </c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</row>
    <row r="13" spans="1:142" s="41" customFormat="1">
      <c r="A13" s="239">
        <f t="shared" si="12"/>
        <v>12</v>
      </c>
      <c r="B13" s="23" t="s">
        <v>80</v>
      </c>
      <c r="C13" s="23" t="s">
        <v>76</v>
      </c>
      <c r="D13" s="23" t="s">
        <v>68</v>
      </c>
      <c r="E13" s="458" t="s">
        <v>265</v>
      </c>
      <c r="F13" s="23" t="s">
        <v>79</v>
      </c>
      <c r="G13" s="379">
        <f t="shared" ca="1" si="28"/>
        <v>29.863333333333333</v>
      </c>
      <c r="H13" s="379">
        <f t="shared" ca="1" si="18"/>
        <v>30.258333333333326</v>
      </c>
      <c r="I13" s="379">
        <f t="shared" ca="1" si="18"/>
        <v>31.269166666666667</v>
      </c>
      <c r="J13" s="379">
        <f t="shared" ca="1" si="18"/>
        <v>32.63333333333334</v>
      </c>
      <c r="K13" s="379">
        <f t="shared" ca="1" si="18"/>
        <v>33.797499999999999</v>
      </c>
      <c r="L13" s="379">
        <f t="shared" ca="1" si="18"/>
        <v>36.796666666666674</v>
      </c>
      <c r="M13" s="379">
        <f t="shared" ca="1" si="18"/>
        <v>45.222499999999997</v>
      </c>
      <c r="N13" s="379">
        <f t="shared" ca="1" si="18"/>
        <v>56.818333333333321</v>
      </c>
      <c r="O13" s="379">
        <f t="shared" ca="1" si="18"/>
        <v>64.270833333333343</v>
      </c>
      <c r="P13" s="379">
        <f t="shared" ca="1" si="18"/>
        <v>65.677499999999995</v>
      </c>
      <c r="Q13" s="379">
        <f t="shared" ca="1" si="18"/>
        <v>66.490833333333342</v>
      </c>
      <c r="R13" s="379">
        <f t="shared" ca="1" si="18"/>
        <v>67.693333333333342</v>
      </c>
      <c r="S13" s="379">
        <f t="shared" ca="1" si="18"/>
        <v>70.024999999999991</v>
      </c>
      <c r="T13" s="379">
        <f t="shared" ca="1" si="18"/>
        <v>73.964166666666657</v>
      </c>
      <c r="U13" s="379">
        <f t="shared" ca="1" si="18"/>
        <v>77.445833333333326</v>
      </c>
      <c r="V13" s="284"/>
      <c r="W13" s="284"/>
      <c r="X13" s="32"/>
      <c r="Y13" s="284"/>
      <c r="Z13" s="32"/>
      <c r="AA13" s="32"/>
      <c r="AB13" s="32"/>
      <c r="AC13" s="32"/>
      <c r="AD13" s="32"/>
      <c r="AE13" s="32"/>
      <c r="AF13" s="321"/>
      <c r="AG13" s="8"/>
      <c r="AH13" s="8"/>
      <c r="AI13" s="41">
        <f t="shared" si="24"/>
        <v>2024</v>
      </c>
      <c r="AJ13" s="27">
        <f t="shared" si="25"/>
        <v>45292</v>
      </c>
      <c r="AK13" s="27">
        <f t="shared" si="26"/>
        <v>45627</v>
      </c>
      <c r="AM13" s="27">
        <f t="shared" si="19"/>
        <v>41640</v>
      </c>
      <c r="AN13" s="41" t="str">
        <f t="shared" si="17"/>
        <v>s</v>
      </c>
      <c r="AO13" s="41">
        <f t="shared" si="20"/>
        <v>19</v>
      </c>
      <c r="AP13" s="41">
        <f t="shared" si="11"/>
        <v>38</v>
      </c>
      <c r="AQ13" s="41">
        <f t="shared" si="21"/>
        <v>13</v>
      </c>
      <c r="AR13" s="41" t="s">
        <v>121</v>
      </c>
      <c r="AT13" s="139">
        <v>40878</v>
      </c>
      <c r="AU13" s="142">
        <v>336</v>
      </c>
      <c r="AV13" s="142">
        <v>408</v>
      </c>
      <c r="AW13" s="142">
        <v>504</v>
      </c>
      <c r="AX13" s="142">
        <v>160</v>
      </c>
      <c r="AY13" s="142">
        <v>80</v>
      </c>
      <c r="AZ13" s="142">
        <v>168</v>
      </c>
      <c r="BA13" s="142">
        <f t="shared" si="22"/>
        <v>744</v>
      </c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</row>
    <row r="14" spans="1:142" s="41" customFormat="1">
      <c r="A14" s="239">
        <f t="shared" si="12"/>
        <v>13</v>
      </c>
      <c r="B14" s="23"/>
      <c r="C14" s="23"/>
      <c r="D14" s="23"/>
      <c r="E14" s="458"/>
      <c r="F14" s="23"/>
      <c r="G14" s="379"/>
      <c r="H14" s="379"/>
      <c r="I14" s="379"/>
      <c r="J14" s="379"/>
      <c r="K14" s="379"/>
      <c r="L14" s="379"/>
      <c r="M14" s="379"/>
      <c r="N14" s="379"/>
      <c r="O14" s="379"/>
      <c r="P14" s="379"/>
      <c r="Q14" s="379"/>
      <c r="R14" s="379"/>
      <c r="S14" s="379"/>
      <c r="T14" s="379"/>
      <c r="U14" s="379"/>
      <c r="V14" s="284"/>
      <c r="W14" s="284"/>
      <c r="X14" s="32"/>
      <c r="Y14" s="284"/>
      <c r="Z14" s="32"/>
      <c r="AA14" s="32"/>
      <c r="AB14" s="32"/>
      <c r="AC14" s="32"/>
      <c r="AD14" s="32"/>
      <c r="AE14" s="32"/>
      <c r="AF14" s="321"/>
      <c r="AG14" s="8"/>
      <c r="AH14" s="8"/>
      <c r="AI14" s="41">
        <f t="shared" si="24"/>
        <v>2025</v>
      </c>
      <c r="AJ14" s="27">
        <f t="shared" si="25"/>
        <v>45658</v>
      </c>
      <c r="AK14" s="27">
        <f t="shared" si="26"/>
        <v>45992</v>
      </c>
      <c r="AM14" s="27">
        <f t="shared" si="19"/>
        <v>41671</v>
      </c>
      <c r="AN14" s="41" t="str">
        <f t="shared" si="17"/>
        <v>t</v>
      </c>
      <c r="AO14" s="41">
        <f t="shared" si="20"/>
        <v>20</v>
      </c>
      <c r="AP14" s="41">
        <f t="shared" si="11"/>
        <v>39</v>
      </c>
      <c r="AQ14" s="41">
        <f t="shared" si="21"/>
        <v>14</v>
      </c>
      <c r="AR14" s="41" t="s">
        <v>105</v>
      </c>
      <c r="AT14" s="140">
        <v>40909</v>
      </c>
      <c r="AU14" s="143">
        <v>336</v>
      </c>
      <c r="AV14" s="143">
        <f>+AX14+AY14+AZ14</f>
        <v>408</v>
      </c>
      <c r="AW14" s="143">
        <f>+AU14+AX14</f>
        <v>496</v>
      </c>
      <c r="AX14" s="143">
        <v>160</v>
      </c>
      <c r="AY14" s="143">
        <v>80</v>
      </c>
      <c r="AZ14" s="143">
        <v>168</v>
      </c>
      <c r="BA14" s="143">
        <v>744</v>
      </c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</row>
    <row r="15" spans="1:142" s="41" customFormat="1">
      <c r="A15" s="239">
        <f t="shared" si="12"/>
        <v>14</v>
      </c>
      <c r="B15" s="23" t="s">
        <v>81</v>
      </c>
      <c r="C15" s="23" t="s">
        <v>76</v>
      </c>
      <c r="D15" s="23" t="s">
        <v>68</v>
      </c>
      <c r="E15" s="458"/>
      <c r="F15" s="23" t="s">
        <v>77</v>
      </c>
      <c r="G15" s="379" t="str">
        <f ca="1">+IF(ISERROR(AVERAGE(INDIRECT("'Prices'!"&amp;VLOOKUP(G$1,$AM$1:$AN$197,2,FALSE)&amp;$A15&amp;":"&amp;VLOOKUP(DATE(YEAR(G$1),12,1),$AM$1:$AN$197,2,FALSE)&amp;$A15))),"",AVERAGE(INDIRECT("'Prices'!"&amp;VLOOKUP(G$1,$AM$1:$AN$197,2,FALSE)&amp;$A15&amp;":"&amp;VLOOKUP(DATE(YEAR(G$1),12,1),$AM$1:$AN$197,2,FALSE)&amp;$A15)))</f>
        <v/>
      </c>
      <c r="H15" s="379" t="str">
        <f t="shared" ca="1" si="18"/>
        <v/>
      </c>
      <c r="I15" s="379" t="str">
        <f t="shared" ca="1" si="18"/>
        <v/>
      </c>
      <c r="J15" s="379" t="str">
        <f t="shared" ca="1" si="18"/>
        <v/>
      </c>
      <c r="K15" s="379" t="str">
        <f t="shared" ca="1" si="18"/>
        <v/>
      </c>
      <c r="L15" s="379" t="str">
        <f t="shared" ca="1" si="18"/>
        <v/>
      </c>
      <c r="M15" s="379" t="str">
        <f t="shared" ca="1" si="18"/>
        <v/>
      </c>
      <c r="N15" s="379" t="str">
        <f t="shared" ca="1" si="18"/>
        <v/>
      </c>
      <c r="O15" s="379" t="str">
        <f t="shared" ca="1" si="18"/>
        <v/>
      </c>
      <c r="P15" s="379" t="str">
        <f t="shared" ca="1" si="18"/>
        <v/>
      </c>
      <c r="Q15" s="379" t="str">
        <f t="shared" ca="1" si="18"/>
        <v/>
      </c>
      <c r="R15" s="379" t="str">
        <f t="shared" ca="1" si="18"/>
        <v/>
      </c>
      <c r="S15" s="379" t="str">
        <f t="shared" ca="1" si="18"/>
        <v/>
      </c>
      <c r="T15" s="379" t="str">
        <f t="shared" ca="1" si="18"/>
        <v/>
      </c>
      <c r="U15" s="379" t="str">
        <f t="shared" ca="1" si="18"/>
        <v/>
      </c>
      <c r="V15" s="284"/>
      <c r="W15" s="284"/>
      <c r="X15" s="32"/>
      <c r="Y15" s="284"/>
      <c r="Z15" s="32"/>
      <c r="AA15" s="32"/>
      <c r="AB15" s="32"/>
      <c r="AC15" s="32"/>
      <c r="AD15" s="32"/>
      <c r="AE15" s="32"/>
      <c r="AF15" s="321"/>
      <c r="AG15" s="8"/>
      <c r="AH15" s="8"/>
      <c r="AI15" s="41">
        <f t="shared" si="24"/>
        <v>2026</v>
      </c>
      <c r="AJ15" s="27">
        <f t="shared" si="25"/>
        <v>46023</v>
      </c>
      <c r="AK15" s="27">
        <f t="shared" si="26"/>
        <v>46357</v>
      </c>
      <c r="AM15" s="27">
        <f t="shared" si="19"/>
        <v>41699</v>
      </c>
      <c r="AN15" s="41" t="str">
        <f t="shared" si="17"/>
        <v>u</v>
      </c>
      <c r="AO15" s="41">
        <f t="shared" si="20"/>
        <v>21</v>
      </c>
      <c r="AP15" s="41">
        <f t="shared" si="11"/>
        <v>40</v>
      </c>
      <c r="AQ15" s="41">
        <f t="shared" si="21"/>
        <v>15</v>
      </c>
      <c r="AR15" s="41" t="s">
        <v>106</v>
      </c>
      <c r="AT15" s="140">
        <v>40940</v>
      </c>
      <c r="AU15" s="143">
        <v>336</v>
      </c>
      <c r="AV15" s="143">
        <v>360</v>
      </c>
      <c r="AW15" s="143">
        <v>504</v>
      </c>
      <c r="AX15" s="143">
        <v>128</v>
      </c>
      <c r="AY15" s="143">
        <v>64</v>
      </c>
      <c r="AZ15" s="143">
        <v>168</v>
      </c>
      <c r="BA15" s="143">
        <v>696</v>
      </c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</row>
    <row r="16" spans="1:142" s="41" customFormat="1">
      <c r="A16" s="239">
        <f t="shared" si="12"/>
        <v>15</v>
      </c>
      <c r="B16" s="23" t="s">
        <v>81</v>
      </c>
      <c r="C16" s="23" t="s">
        <v>76</v>
      </c>
      <c r="D16" s="23" t="s">
        <v>68</v>
      </c>
      <c r="E16" s="458"/>
      <c r="F16" s="23" t="s">
        <v>78</v>
      </c>
      <c r="G16" s="379" t="str">
        <f t="shared" ref="G16:G17" ca="1" si="29">+IF(ISERROR(AVERAGE(INDIRECT("'Prices'!"&amp;VLOOKUP(G$1,$AM$1:$AN$197,2,FALSE)&amp;$A16&amp;":"&amp;VLOOKUP(DATE(YEAR(G$1),12,1),$AM$1:$AN$197,2,FALSE)&amp;$A16))),"",AVERAGE(INDIRECT("'Prices'!"&amp;VLOOKUP(G$1,$AM$1:$AN$197,2,FALSE)&amp;$A16&amp;":"&amp;VLOOKUP(DATE(YEAR(G$1),12,1),$AM$1:$AN$197,2,FALSE)&amp;$A16)))</f>
        <v/>
      </c>
      <c r="H16" s="379" t="str">
        <f t="shared" ca="1" si="18"/>
        <v/>
      </c>
      <c r="I16" s="379" t="str">
        <f t="shared" ca="1" si="18"/>
        <v/>
      </c>
      <c r="J16" s="379" t="str">
        <f t="shared" ca="1" si="18"/>
        <v/>
      </c>
      <c r="K16" s="379" t="str">
        <f t="shared" ca="1" si="18"/>
        <v/>
      </c>
      <c r="L16" s="379" t="str">
        <f t="shared" ca="1" si="18"/>
        <v/>
      </c>
      <c r="M16" s="379" t="str">
        <f t="shared" ca="1" si="18"/>
        <v/>
      </c>
      <c r="N16" s="379" t="str">
        <f t="shared" ca="1" si="18"/>
        <v/>
      </c>
      <c r="O16" s="379" t="str">
        <f t="shared" ca="1" si="18"/>
        <v/>
      </c>
      <c r="P16" s="379" t="str">
        <f t="shared" ca="1" si="18"/>
        <v/>
      </c>
      <c r="Q16" s="379" t="str">
        <f t="shared" ca="1" si="18"/>
        <v/>
      </c>
      <c r="R16" s="379" t="str">
        <f t="shared" ca="1" si="18"/>
        <v/>
      </c>
      <c r="S16" s="379" t="str">
        <f t="shared" ca="1" si="18"/>
        <v/>
      </c>
      <c r="T16" s="379" t="str">
        <f t="shared" ca="1" si="18"/>
        <v/>
      </c>
      <c r="U16" s="379" t="str">
        <f t="shared" ca="1" si="18"/>
        <v/>
      </c>
      <c r="V16" s="284"/>
      <c r="W16" s="284"/>
      <c r="X16" s="32"/>
      <c r="Y16" s="284"/>
      <c r="Z16" s="32"/>
      <c r="AA16" s="32"/>
      <c r="AB16" s="32"/>
      <c r="AC16" s="32"/>
      <c r="AD16" s="32"/>
      <c r="AE16" s="32"/>
      <c r="AF16" s="321"/>
      <c r="AG16" s="8"/>
      <c r="AH16" s="8"/>
      <c r="AI16" s="41">
        <f t="shared" si="24"/>
        <v>2027</v>
      </c>
      <c r="AJ16" s="27">
        <f t="shared" si="25"/>
        <v>46388</v>
      </c>
      <c r="AK16" s="27">
        <f t="shared" si="26"/>
        <v>46722</v>
      </c>
      <c r="AM16" s="27">
        <f t="shared" si="19"/>
        <v>41730</v>
      </c>
      <c r="AN16" s="41" t="str">
        <f t="shared" si="17"/>
        <v>v</v>
      </c>
      <c r="AO16" s="41">
        <f t="shared" si="20"/>
        <v>22</v>
      </c>
      <c r="AP16" s="41">
        <f t="shared" si="11"/>
        <v>41</v>
      </c>
      <c r="AQ16" s="41">
        <f t="shared" si="21"/>
        <v>16</v>
      </c>
      <c r="AR16" s="41" t="s">
        <v>122</v>
      </c>
      <c r="AT16" s="140">
        <v>40969</v>
      </c>
      <c r="AU16" s="143">
        <v>352</v>
      </c>
      <c r="AV16" s="143">
        <v>392</v>
      </c>
      <c r="AW16" s="143">
        <v>528</v>
      </c>
      <c r="AX16" s="143">
        <v>144</v>
      </c>
      <c r="AY16" s="143">
        <v>72</v>
      </c>
      <c r="AZ16" s="143">
        <v>176</v>
      </c>
      <c r="BA16" s="143">
        <v>744</v>
      </c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</row>
    <row r="17" spans="1:142" s="41" customFormat="1">
      <c r="A17" s="239">
        <f t="shared" si="12"/>
        <v>16</v>
      </c>
      <c r="B17" s="23" t="s">
        <v>81</v>
      </c>
      <c r="C17" s="23" t="s">
        <v>76</v>
      </c>
      <c r="D17" s="23" t="s">
        <v>68</v>
      </c>
      <c r="E17" s="458" t="s">
        <v>265</v>
      </c>
      <c r="F17" s="23" t="s">
        <v>79</v>
      </c>
      <c r="G17" s="379">
        <f t="shared" ca="1" si="29"/>
        <v>24.755833333333332</v>
      </c>
      <c r="H17" s="379">
        <f t="shared" ca="1" si="18"/>
        <v>24.821666666666662</v>
      </c>
      <c r="I17" s="379">
        <f t="shared" ca="1" si="18"/>
        <v>25.94</v>
      </c>
      <c r="J17" s="379">
        <f t="shared" ca="1" si="18"/>
        <v>27.734999999999999</v>
      </c>
      <c r="K17" s="379">
        <f t="shared" ca="1" si="18"/>
        <v>28.650833333333335</v>
      </c>
      <c r="L17" s="379">
        <f t="shared" ca="1" si="18"/>
        <v>32.575000000000003</v>
      </c>
      <c r="M17" s="379">
        <f t="shared" ca="1" si="18"/>
        <v>38.984166666666667</v>
      </c>
      <c r="N17" s="379">
        <f t="shared" ca="1" si="18"/>
        <v>43.358333333333327</v>
      </c>
      <c r="O17" s="379">
        <f t="shared" ca="1" si="18"/>
        <v>45.200833333333343</v>
      </c>
      <c r="P17" s="379">
        <f t="shared" ca="1" si="18"/>
        <v>46.269166666666671</v>
      </c>
      <c r="Q17" s="379">
        <f t="shared" ca="1" si="18"/>
        <v>47.142500000000005</v>
      </c>
      <c r="R17" s="379">
        <f t="shared" ca="1" si="18"/>
        <v>48.321666666666665</v>
      </c>
      <c r="S17" s="379">
        <f t="shared" ca="1" si="18"/>
        <v>50.345833333333339</v>
      </c>
      <c r="T17" s="379">
        <f t="shared" ca="1" si="18"/>
        <v>54.250833333333333</v>
      </c>
      <c r="U17" s="379">
        <f t="shared" ca="1" si="18"/>
        <v>57.108333333333327</v>
      </c>
      <c r="V17" s="32"/>
      <c r="W17" s="32"/>
      <c r="X17" s="32"/>
      <c r="Y17" s="284"/>
      <c r="Z17" s="32"/>
      <c r="AA17" s="32"/>
      <c r="AB17" s="32"/>
      <c r="AC17" s="32"/>
      <c r="AD17" s="32"/>
      <c r="AE17" s="32"/>
      <c r="AF17" s="321"/>
      <c r="AG17" s="8"/>
      <c r="AH17" s="8"/>
      <c r="AM17" s="27">
        <f t="shared" si="19"/>
        <v>41760</v>
      </c>
      <c r="AN17" s="41" t="str">
        <f t="shared" si="17"/>
        <v>w</v>
      </c>
      <c r="AO17" s="41">
        <f t="shared" si="20"/>
        <v>23</v>
      </c>
      <c r="AP17" s="41">
        <f t="shared" si="11"/>
        <v>42</v>
      </c>
      <c r="AQ17" s="41">
        <f t="shared" si="21"/>
        <v>17</v>
      </c>
      <c r="AR17" s="41" t="s">
        <v>110</v>
      </c>
      <c r="AT17" s="140">
        <v>41000</v>
      </c>
      <c r="AU17" s="143">
        <v>336</v>
      </c>
      <c r="AV17" s="143">
        <v>384</v>
      </c>
      <c r="AW17" s="143">
        <v>504</v>
      </c>
      <c r="AX17" s="143">
        <v>144</v>
      </c>
      <c r="AY17" s="143">
        <v>72</v>
      </c>
      <c r="AZ17" s="143">
        <v>168</v>
      </c>
      <c r="BA17" s="143">
        <v>720</v>
      </c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</row>
    <row r="18" spans="1:142" s="41" customFormat="1">
      <c r="A18" s="239">
        <f t="shared" si="12"/>
        <v>17</v>
      </c>
      <c r="B18" s="23"/>
      <c r="C18" s="23"/>
      <c r="D18" s="23"/>
      <c r="E18" s="458"/>
      <c r="F18" s="23"/>
      <c r="G18" s="379"/>
      <c r="H18" s="379"/>
      <c r="I18" s="379"/>
      <c r="J18" s="379"/>
      <c r="K18" s="379"/>
      <c r="L18" s="379"/>
      <c r="M18" s="379"/>
      <c r="N18" s="379"/>
      <c r="O18" s="379"/>
      <c r="P18" s="379"/>
      <c r="Q18" s="379"/>
      <c r="R18" s="379"/>
      <c r="S18" s="379"/>
      <c r="T18" s="379"/>
      <c r="U18" s="379"/>
      <c r="V18" s="32"/>
      <c r="W18" s="32"/>
      <c r="X18" s="32"/>
      <c r="Y18" s="284"/>
      <c r="Z18" s="32"/>
      <c r="AA18" s="32"/>
      <c r="AB18" s="32"/>
      <c r="AC18" s="32"/>
      <c r="AD18" s="32"/>
      <c r="AE18" s="32"/>
      <c r="AF18" s="321"/>
      <c r="AG18" s="8"/>
      <c r="AH18" s="8"/>
      <c r="AM18" s="27">
        <f t="shared" si="19"/>
        <v>41791</v>
      </c>
      <c r="AN18" s="41" t="str">
        <f t="shared" si="17"/>
        <v>x</v>
      </c>
      <c r="AO18" s="41">
        <f t="shared" si="20"/>
        <v>24</v>
      </c>
      <c r="AP18" s="41">
        <f t="shared" si="11"/>
        <v>43</v>
      </c>
      <c r="AQ18" s="41">
        <f t="shared" si="21"/>
        <v>18</v>
      </c>
      <c r="AR18" s="41" t="s">
        <v>123</v>
      </c>
      <c r="AT18" s="140">
        <v>41030</v>
      </c>
      <c r="AU18" s="143">
        <v>352</v>
      </c>
      <c r="AV18" s="143">
        <v>392</v>
      </c>
      <c r="AW18" s="143">
        <v>528</v>
      </c>
      <c r="AX18" s="143">
        <v>144</v>
      </c>
      <c r="AY18" s="143">
        <v>72</v>
      </c>
      <c r="AZ18" s="143">
        <v>176</v>
      </c>
      <c r="BA18" s="143">
        <v>744</v>
      </c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</row>
    <row r="19" spans="1:142" s="41" customFormat="1">
      <c r="A19" s="239">
        <f t="shared" si="12"/>
        <v>18</v>
      </c>
      <c r="B19" s="23" t="s">
        <v>82</v>
      </c>
      <c r="C19" s="23" t="s">
        <v>76</v>
      </c>
      <c r="D19" s="23" t="s">
        <v>68</v>
      </c>
      <c r="E19" s="458"/>
      <c r="F19" s="23" t="s">
        <v>77</v>
      </c>
      <c r="G19" s="379" t="str">
        <f ca="1">+IF(ISERROR(AVERAGE(INDIRECT("'Prices'!"&amp;VLOOKUP(G$1,$AM$1:$AN$197,2,FALSE)&amp;$A19&amp;":"&amp;VLOOKUP(DATE(YEAR(G$1),12,1),$AM$1:$AN$197,2,FALSE)&amp;$A19))),"",AVERAGE(INDIRECT("'Prices'!"&amp;VLOOKUP(G$1,$AM$1:$AN$197,2,FALSE)&amp;$A19&amp;":"&amp;VLOOKUP(DATE(YEAR(G$1),12,1),$AM$1:$AN$197,2,FALSE)&amp;$A19)))</f>
        <v/>
      </c>
      <c r="H19" s="379" t="str">
        <f t="shared" ca="1" si="18"/>
        <v/>
      </c>
      <c r="I19" s="379" t="str">
        <f t="shared" ca="1" si="18"/>
        <v/>
      </c>
      <c r="J19" s="379" t="str">
        <f t="shared" ca="1" si="18"/>
        <v/>
      </c>
      <c r="K19" s="379" t="str">
        <f t="shared" ca="1" si="18"/>
        <v/>
      </c>
      <c r="L19" s="379" t="str">
        <f t="shared" ca="1" si="18"/>
        <v/>
      </c>
      <c r="M19" s="379" t="str">
        <f t="shared" ca="1" si="18"/>
        <v/>
      </c>
      <c r="N19" s="379" t="str">
        <f t="shared" ca="1" si="18"/>
        <v/>
      </c>
      <c r="O19" s="379" t="str">
        <f t="shared" ca="1" si="18"/>
        <v/>
      </c>
      <c r="P19" s="379" t="str">
        <f t="shared" ca="1" si="18"/>
        <v/>
      </c>
      <c r="Q19" s="379" t="str">
        <f t="shared" ca="1" si="18"/>
        <v/>
      </c>
      <c r="R19" s="379" t="str">
        <f t="shared" ca="1" si="18"/>
        <v/>
      </c>
      <c r="S19" s="379" t="str">
        <f t="shared" ca="1" si="18"/>
        <v/>
      </c>
      <c r="T19" s="379" t="str">
        <f t="shared" ca="1" si="18"/>
        <v/>
      </c>
      <c r="U19" s="379" t="str">
        <f t="shared" ca="1" si="18"/>
        <v/>
      </c>
      <c r="V19" s="32"/>
      <c r="W19" s="32"/>
      <c r="X19" s="32"/>
      <c r="Y19" s="284"/>
      <c r="Z19" s="32"/>
      <c r="AA19" s="32"/>
      <c r="AB19" s="32"/>
      <c r="AC19" s="32"/>
      <c r="AD19" s="32"/>
      <c r="AE19" s="32"/>
      <c r="AF19" s="321"/>
      <c r="AG19" s="8"/>
      <c r="AH19" s="8"/>
      <c r="AM19" s="27">
        <f t="shared" si="19"/>
        <v>41821</v>
      </c>
      <c r="AN19" s="41" t="str">
        <f t="shared" si="17"/>
        <v>y</v>
      </c>
      <c r="AO19" s="41">
        <f t="shared" si="20"/>
        <v>25</v>
      </c>
      <c r="AP19" s="41">
        <f t="shared" si="11"/>
        <v>44</v>
      </c>
      <c r="AQ19" s="41">
        <f t="shared" si="21"/>
        <v>19</v>
      </c>
      <c r="AR19" s="41" t="s">
        <v>124</v>
      </c>
      <c r="AT19" s="140">
        <v>41061</v>
      </c>
      <c r="AU19" s="143">
        <v>336</v>
      </c>
      <c r="AV19" s="143">
        <v>384</v>
      </c>
      <c r="AW19" s="143">
        <v>504</v>
      </c>
      <c r="AX19" s="143">
        <v>144</v>
      </c>
      <c r="AY19" s="143">
        <v>72</v>
      </c>
      <c r="AZ19" s="143">
        <v>168</v>
      </c>
      <c r="BA19" s="143">
        <v>720</v>
      </c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</row>
    <row r="20" spans="1:142" s="41" customFormat="1">
      <c r="A20" s="239">
        <f t="shared" si="12"/>
        <v>19</v>
      </c>
      <c r="B20" s="23" t="s">
        <v>82</v>
      </c>
      <c r="C20" s="23" t="s">
        <v>76</v>
      </c>
      <c r="D20" s="23" t="s">
        <v>68</v>
      </c>
      <c r="E20" s="458"/>
      <c r="F20" s="23" t="s">
        <v>78</v>
      </c>
      <c r="G20" s="379" t="str">
        <f t="shared" ref="G20:U21" ca="1" si="30">+IF(ISERROR(AVERAGE(INDIRECT("'Prices'!"&amp;VLOOKUP(G$1,$AM$1:$AN$197,2,FALSE)&amp;$A20&amp;":"&amp;VLOOKUP(DATE(YEAR(G$1),12,1),$AM$1:$AN$197,2,FALSE)&amp;$A20))),"",AVERAGE(INDIRECT("'Prices'!"&amp;VLOOKUP(G$1,$AM$1:$AN$197,2,FALSE)&amp;$A20&amp;":"&amp;VLOOKUP(DATE(YEAR(G$1),12,1),$AM$1:$AN$197,2,FALSE)&amp;$A20)))</f>
        <v/>
      </c>
      <c r="H20" s="379" t="str">
        <f t="shared" ca="1" si="30"/>
        <v/>
      </c>
      <c r="I20" s="379" t="str">
        <f t="shared" ca="1" si="30"/>
        <v/>
      </c>
      <c r="J20" s="379" t="str">
        <f t="shared" ca="1" si="30"/>
        <v/>
      </c>
      <c r="K20" s="379" t="str">
        <f t="shared" ca="1" si="30"/>
        <v/>
      </c>
      <c r="L20" s="379" t="str">
        <f t="shared" ca="1" si="30"/>
        <v/>
      </c>
      <c r="M20" s="379" t="str">
        <f t="shared" ca="1" si="30"/>
        <v/>
      </c>
      <c r="N20" s="379" t="str">
        <f t="shared" ca="1" si="30"/>
        <v/>
      </c>
      <c r="O20" s="379" t="str">
        <f t="shared" ca="1" si="30"/>
        <v/>
      </c>
      <c r="P20" s="379" t="str">
        <f t="shared" ca="1" si="30"/>
        <v/>
      </c>
      <c r="Q20" s="379" t="str">
        <f t="shared" ca="1" si="30"/>
        <v/>
      </c>
      <c r="R20" s="379" t="str">
        <f t="shared" ca="1" si="30"/>
        <v/>
      </c>
      <c r="S20" s="379" t="str">
        <f t="shared" ca="1" si="30"/>
        <v/>
      </c>
      <c r="T20" s="379" t="str">
        <f t="shared" ca="1" si="30"/>
        <v/>
      </c>
      <c r="U20" s="379" t="str">
        <f t="shared" ca="1" si="30"/>
        <v/>
      </c>
      <c r="V20" s="32"/>
      <c r="W20" s="32"/>
      <c r="X20" s="32"/>
      <c r="Y20" s="284"/>
      <c r="Z20" s="32"/>
      <c r="AA20" s="32"/>
      <c r="AB20" s="32"/>
      <c r="AC20" s="32"/>
      <c r="AD20" s="32"/>
      <c r="AE20" s="32"/>
      <c r="AF20" s="321"/>
      <c r="AG20" s="8"/>
      <c r="AH20" s="8"/>
      <c r="AM20" s="27">
        <f t="shared" si="19"/>
        <v>41852</v>
      </c>
      <c r="AN20" s="41" t="str">
        <f t="shared" si="17"/>
        <v>z</v>
      </c>
      <c r="AO20" s="41">
        <f t="shared" si="20"/>
        <v>26</v>
      </c>
      <c r="AP20" s="41">
        <f t="shared" si="11"/>
        <v>45</v>
      </c>
      <c r="AQ20" s="41">
        <f t="shared" si="21"/>
        <v>20</v>
      </c>
      <c r="AR20" s="41" t="s">
        <v>125</v>
      </c>
      <c r="AT20" s="140">
        <v>41091</v>
      </c>
      <c r="AU20" s="143">
        <v>336</v>
      </c>
      <c r="AV20" s="143">
        <v>408</v>
      </c>
      <c r="AW20" s="143">
        <v>504</v>
      </c>
      <c r="AX20" s="143">
        <v>160</v>
      </c>
      <c r="AY20" s="143">
        <v>80</v>
      </c>
      <c r="AZ20" s="143">
        <v>168</v>
      </c>
      <c r="BA20" s="143">
        <v>744</v>
      </c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</row>
    <row r="21" spans="1:142" s="41" customFormat="1">
      <c r="A21" s="239">
        <f t="shared" si="12"/>
        <v>20</v>
      </c>
      <c r="B21" s="23" t="s">
        <v>82</v>
      </c>
      <c r="C21" s="23" t="s">
        <v>76</v>
      </c>
      <c r="D21" s="23" t="s">
        <v>68</v>
      </c>
      <c r="E21" s="458" t="s">
        <v>265</v>
      </c>
      <c r="F21" s="23" t="s">
        <v>79</v>
      </c>
      <c r="G21" s="379">
        <f t="shared" ca="1" si="30"/>
        <v>35.72</v>
      </c>
      <c r="H21" s="379">
        <f t="shared" ca="1" si="30"/>
        <v>36.502499999999998</v>
      </c>
      <c r="I21" s="379">
        <f t="shared" ca="1" si="30"/>
        <v>37.321666666666665</v>
      </c>
      <c r="J21" s="379">
        <f t="shared" ca="1" si="30"/>
        <v>38.25416666666667</v>
      </c>
      <c r="K21" s="379">
        <f t="shared" ca="1" si="30"/>
        <v>39.726666666666667</v>
      </c>
      <c r="L21" s="379">
        <f t="shared" ca="1" si="30"/>
        <v>41.599999999999994</v>
      </c>
      <c r="M21" s="379">
        <f t="shared" ca="1" si="30"/>
        <v>52.410833333333336</v>
      </c>
      <c r="N21" s="379">
        <f t="shared" ca="1" si="30"/>
        <v>72.084166666666661</v>
      </c>
      <c r="O21" s="379">
        <f t="shared" ca="1" si="30"/>
        <v>83.499166666666667</v>
      </c>
      <c r="P21" s="379">
        <f t="shared" ca="1" si="30"/>
        <v>85.344999999999985</v>
      </c>
      <c r="Q21" s="379">
        <f t="shared" ca="1" si="30"/>
        <v>86.245000000000005</v>
      </c>
      <c r="R21" s="379">
        <f t="shared" ca="1" si="30"/>
        <v>87.37166666666667</v>
      </c>
      <c r="S21" s="379">
        <f t="shared" ca="1" si="30"/>
        <v>89.96666666666664</v>
      </c>
      <c r="T21" s="379">
        <f t="shared" ca="1" si="30"/>
        <v>93.755833333333328</v>
      </c>
      <c r="U21" s="379">
        <f t="shared" ca="1" si="30"/>
        <v>97.91166666666669</v>
      </c>
      <c r="V21" s="32"/>
      <c r="W21" s="32"/>
      <c r="X21" s="32"/>
      <c r="Y21" s="284"/>
      <c r="Z21" s="32"/>
      <c r="AA21" s="32"/>
      <c r="AB21" s="32"/>
      <c r="AC21" s="32"/>
      <c r="AD21" s="32"/>
      <c r="AE21" s="32"/>
      <c r="AF21" s="321"/>
      <c r="AG21" s="8"/>
      <c r="AH21" s="8"/>
      <c r="AM21" s="27">
        <f t="shared" si="19"/>
        <v>41883</v>
      </c>
      <c r="AN21" s="41" t="str">
        <f t="shared" si="17"/>
        <v>aa</v>
      </c>
      <c r="AO21" s="41">
        <f t="shared" si="20"/>
        <v>27</v>
      </c>
      <c r="AP21" s="41">
        <f t="shared" si="11"/>
        <v>46</v>
      </c>
      <c r="AQ21" s="41">
        <f t="shared" si="21"/>
        <v>21</v>
      </c>
      <c r="AR21" s="41" t="s">
        <v>126</v>
      </c>
      <c r="AT21" s="140">
        <v>41122</v>
      </c>
      <c r="AU21" s="143">
        <v>368</v>
      </c>
      <c r="AV21" s="143">
        <v>376</v>
      </c>
      <c r="AW21" s="143">
        <v>552</v>
      </c>
      <c r="AX21" s="143">
        <v>128</v>
      </c>
      <c r="AY21" s="143">
        <v>64</v>
      </c>
      <c r="AZ21" s="143">
        <v>184</v>
      </c>
      <c r="BA21" s="143">
        <v>744</v>
      </c>
      <c r="BB21" s="210"/>
      <c r="BC21" s="210"/>
      <c r="BD21" s="210"/>
      <c r="BE21" s="210"/>
      <c r="BF21" s="210"/>
      <c r="BG21" s="210"/>
      <c r="BH21" s="210"/>
      <c r="BI21" s="210"/>
      <c r="BJ21" s="210"/>
      <c r="BK21" s="210"/>
      <c r="BL21" s="210"/>
      <c r="BM21" s="210"/>
      <c r="BN21" s="210"/>
      <c r="BO21" s="210"/>
      <c r="BP21" s="210"/>
      <c r="BQ21" s="210"/>
      <c r="BR21" s="210"/>
      <c r="BS21" s="210"/>
      <c r="BT21" s="210"/>
      <c r="BU21" s="210"/>
      <c r="BV21" s="210"/>
      <c r="BW21" s="210"/>
      <c r="BX21" s="210"/>
      <c r="BY21" s="210"/>
      <c r="BZ21" s="210"/>
      <c r="CA21" s="210"/>
      <c r="CB21" s="210"/>
      <c r="CC21" s="210"/>
      <c r="CD21" s="210"/>
      <c r="CE21" s="210"/>
      <c r="CF21" s="210"/>
      <c r="CG21" s="210"/>
      <c r="CH21" s="210"/>
      <c r="CI21" s="210"/>
      <c r="CJ21" s="210"/>
      <c r="CK21" s="210"/>
      <c r="CL21" s="210"/>
      <c r="CM21" s="210"/>
      <c r="CN21" s="210"/>
      <c r="CO21" s="210"/>
      <c r="CP21" s="210"/>
      <c r="CQ21" s="210"/>
      <c r="CR21" s="210"/>
      <c r="CS21" s="210"/>
      <c r="CT21" s="210"/>
      <c r="CU21" s="210"/>
      <c r="CV21" s="210"/>
      <c r="CW21" s="210"/>
      <c r="CX21" s="210"/>
      <c r="CY21" s="210"/>
      <c r="CZ21" s="210"/>
      <c r="DA21" s="210"/>
      <c r="DB21" s="210"/>
      <c r="DC21" s="210"/>
      <c r="DD21" s="210"/>
      <c r="DE21" s="210"/>
      <c r="DF21" s="210"/>
      <c r="DG21" s="210"/>
      <c r="DH21" s="210"/>
      <c r="DI21" s="210"/>
      <c r="DJ21" s="210"/>
      <c r="DK21" s="210"/>
      <c r="DL21" s="210"/>
      <c r="DM21" s="210"/>
      <c r="DN21" s="210"/>
      <c r="DO21" s="210"/>
      <c r="DP21" s="210"/>
      <c r="DQ21" s="210"/>
      <c r="DR21" s="210"/>
      <c r="DS21" s="210"/>
      <c r="DT21" s="210"/>
      <c r="DU21" s="210"/>
      <c r="DV21" s="210"/>
      <c r="DW21" s="210"/>
      <c r="DX21" s="210"/>
      <c r="DY21" s="210"/>
      <c r="DZ21" s="210"/>
      <c r="EA21" s="210"/>
      <c r="EB21" s="210"/>
      <c r="EC21" s="210"/>
      <c r="ED21" s="210"/>
      <c r="EE21" s="210"/>
      <c r="EF21" s="210"/>
      <c r="EG21" s="210"/>
      <c r="EH21" s="210"/>
      <c r="EI21" s="210"/>
      <c r="EJ21" s="210"/>
      <c r="EK21" s="210"/>
      <c r="EL21" s="210"/>
    </row>
    <row r="22" spans="1:142" s="41" customFormat="1">
      <c r="A22" s="239">
        <f t="shared" si="12"/>
        <v>21</v>
      </c>
      <c r="B22" s="23"/>
      <c r="C22" s="23"/>
      <c r="D22" s="23"/>
      <c r="E22" s="458"/>
      <c r="F22" s="23"/>
      <c r="G22" s="402"/>
      <c r="H22" s="403"/>
      <c r="I22" s="403"/>
      <c r="J22" s="403"/>
      <c r="K22" s="403"/>
      <c r="L22" s="403"/>
      <c r="M22" s="403"/>
      <c r="N22" s="403"/>
      <c r="O22" s="403"/>
      <c r="P22" s="403"/>
      <c r="Q22" s="403"/>
      <c r="R22" s="403"/>
      <c r="S22" s="403"/>
      <c r="T22" s="403"/>
      <c r="U22" s="403"/>
      <c r="V22" s="32"/>
      <c r="W22" s="32"/>
      <c r="X22" s="32"/>
      <c r="Y22" s="284"/>
      <c r="Z22" s="32"/>
      <c r="AA22" s="32"/>
      <c r="AB22" s="32"/>
      <c r="AC22" s="32"/>
      <c r="AD22" s="32"/>
      <c r="AE22" s="32"/>
      <c r="AF22" s="321"/>
      <c r="AG22" s="8"/>
      <c r="AH22" s="8"/>
      <c r="AM22" s="27">
        <f t="shared" si="19"/>
        <v>41913</v>
      </c>
      <c r="AN22" s="41" t="str">
        <f t="shared" si="17"/>
        <v>ab</v>
      </c>
      <c r="AO22" s="41">
        <f t="shared" si="20"/>
        <v>28</v>
      </c>
      <c r="AP22" s="41">
        <f t="shared" si="11"/>
        <v>47</v>
      </c>
      <c r="AQ22" s="41">
        <f t="shared" si="21"/>
        <v>22</v>
      </c>
      <c r="AR22" s="41" t="s">
        <v>127</v>
      </c>
      <c r="AT22" s="140">
        <v>41153</v>
      </c>
      <c r="AU22" s="143">
        <v>304</v>
      </c>
      <c r="AV22" s="143">
        <v>416</v>
      </c>
      <c r="AW22" s="143">
        <v>456</v>
      </c>
      <c r="AX22" s="143">
        <v>176</v>
      </c>
      <c r="AY22" s="143">
        <v>88</v>
      </c>
      <c r="AZ22" s="143">
        <v>152</v>
      </c>
      <c r="BA22" s="143">
        <v>720</v>
      </c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</row>
    <row r="23" spans="1:142" s="41" customFormat="1">
      <c r="A23" s="239">
        <f t="shared" si="12"/>
        <v>22</v>
      </c>
      <c r="B23" s="23" t="s">
        <v>83</v>
      </c>
      <c r="C23" s="23" t="s">
        <v>76</v>
      </c>
      <c r="D23" s="23" t="s">
        <v>68</v>
      </c>
      <c r="E23" s="458"/>
      <c r="F23" s="23" t="s">
        <v>77</v>
      </c>
      <c r="G23" s="379" t="str">
        <f ca="1">+IF(ISERROR(AVERAGE(INDIRECT("'Prices'!"&amp;VLOOKUP(G$1,$AM$1:$AN$197,2,FALSE)&amp;$A23&amp;":"&amp;VLOOKUP(DATE(YEAR(G$1),12,1),$AM$1:$AN$197,2,FALSE)&amp;$A23))),"",AVERAGE(INDIRECT("'Prices'!"&amp;VLOOKUP(G$1,$AM$1:$AN$197,2,FALSE)&amp;$A23&amp;":"&amp;VLOOKUP(DATE(YEAR(G$1),12,1),$AM$1:$AN$197,2,FALSE)&amp;$A23)))</f>
        <v/>
      </c>
      <c r="H23" s="379" t="str">
        <f t="shared" ref="H23:U25" ca="1" si="31">+IF(ISERROR(AVERAGE(INDIRECT("'Prices'!"&amp;VLOOKUP(H$1,$AM$1:$AN$197,2,FALSE)&amp;$A23&amp;":"&amp;VLOOKUP(DATE(YEAR(H$1),12,1),$AM$1:$AN$197,2,FALSE)&amp;$A23))),"",AVERAGE(INDIRECT("'Prices'!"&amp;VLOOKUP(H$1,$AM$1:$AN$197,2,FALSE)&amp;$A23&amp;":"&amp;VLOOKUP(DATE(YEAR(H$1),12,1),$AM$1:$AN$197,2,FALSE)&amp;$A23)))</f>
        <v/>
      </c>
      <c r="I23" s="379" t="str">
        <f t="shared" ca="1" si="31"/>
        <v/>
      </c>
      <c r="J23" s="379" t="str">
        <f t="shared" ca="1" si="31"/>
        <v/>
      </c>
      <c r="K23" s="379" t="str">
        <f t="shared" ca="1" si="31"/>
        <v/>
      </c>
      <c r="L23" s="379" t="str">
        <f t="shared" ca="1" si="31"/>
        <v/>
      </c>
      <c r="M23" s="379" t="str">
        <f t="shared" ca="1" si="31"/>
        <v/>
      </c>
      <c r="N23" s="379" t="str">
        <f t="shared" ca="1" si="31"/>
        <v/>
      </c>
      <c r="O23" s="379" t="str">
        <f t="shared" ca="1" si="31"/>
        <v/>
      </c>
      <c r="P23" s="379" t="str">
        <f t="shared" ca="1" si="31"/>
        <v/>
      </c>
      <c r="Q23" s="379" t="str">
        <f t="shared" ca="1" si="31"/>
        <v/>
      </c>
      <c r="R23" s="379" t="str">
        <f t="shared" ca="1" si="31"/>
        <v/>
      </c>
      <c r="S23" s="379" t="str">
        <f t="shared" ca="1" si="31"/>
        <v/>
      </c>
      <c r="T23" s="379" t="str">
        <f t="shared" ca="1" si="31"/>
        <v/>
      </c>
      <c r="U23" s="379" t="str">
        <f t="shared" ca="1" si="31"/>
        <v/>
      </c>
      <c r="V23" s="32"/>
      <c r="W23" s="32"/>
      <c r="X23" s="32"/>
      <c r="Y23" s="284"/>
      <c r="Z23" s="32"/>
      <c r="AA23" s="32"/>
      <c r="AB23" s="32"/>
      <c r="AC23" s="32"/>
      <c r="AD23" s="32"/>
      <c r="AE23" s="32"/>
      <c r="AF23" s="321"/>
      <c r="AG23" s="8"/>
      <c r="AH23" s="8"/>
      <c r="AM23" s="27">
        <f t="shared" si="19"/>
        <v>41944</v>
      </c>
      <c r="AN23" s="41" t="str">
        <f t="shared" si="17"/>
        <v>ac</v>
      </c>
      <c r="AO23" s="41">
        <f t="shared" si="20"/>
        <v>29</v>
      </c>
      <c r="AP23" s="41">
        <f t="shared" si="11"/>
        <v>48</v>
      </c>
      <c r="AQ23" s="41">
        <f t="shared" si="21"/>
        <v>23</v>
      </c>
      <c r="AR23" s="41" t="s">
        <v>128</v>
      </c>
      <c r="AT23" s="140">
        <v>41183</v>
      </c>
      <c r="AU23" s="143">
        <v>368</v>
      </c>
      <c r="AV23" s="143">
        <v>376</v>
      </c>
      <c r="AW23" s="143">
        <v>552</v>
      </c>
      <c r="AX23" s="143">
        <v>128</v>
      </c>
      <c r="AY23" s="143">
        <v>64</v>
      </c>
      <c r="AZ23" s="143">
        <v>184</v>
      </c>
      <c r="BA23" s="143">
        <v>744</v>
      </c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</row>
    <row r="24" spans="1:142" s="41" customFormat="1">
      <c r="A24" s="239">
        <f t="shared" si="12"/>
        <v>23</v>
      </c>
      <c r="B24" s="23" t="s">
        <v>83</v>
      </c>
      <c r="C24" s="23" t="s">
        <v>76</v>
      </c>
      <c r="D24" s="23" t="s">
        <v>68</v>
      </c>
      <c r="E24" s="458"/>
      <c r="F24" s="23" t="s">
        <v>78</v>
      </c>
      <c r="G24" s="379" t="str">
        <f t="shared" ref="G24:G25" ca="1" si="32">+IF(ISERROR(AVERAGE(INDIRECT("'Prices'!"&amp;VLOOKUP(G$1,$AM$1:$AN$197,2,FALSE)&amp;$A24&amp;":"&amp;VLOOKUP(DATE(YEAR(G$1),12,1),$AM$1:$AN$197,2,FALSE)&amp;$A24))),"",AVERAGE(INDIRECT("'Prices'!"&amp;VLOOKUP(G$1,$AM$1:$AN$197,2,FALSE)&amp;$A24&amp;":"&amp;VLOOKUP(DATE(YEAR(G$1),12,1),$AM$1:$AN$197,2,FALSE)&amp;$A24)))</f>
        <v/>
      </c>
      <c r="H24" s="379" t="str">
        <f t="shared" ca="1" si="31"/>
        <v/>
      </c>
      <c r="I24" s="379" t="str">
        <f t="shared" ca="1" si="31"/>
        <v/>
      </c>
      <c r="J24" s="379" t="str">
        <f t="shared" ca="1" si="31"/>
        <v/>
      </c>
      <c r="K24" s="379" t="str">
        <f t="shared" ca="1" si="31"/>
        <v/>
      </c>
      <c r="L24" s="379" t="str">
        <f t="shared" ca="1" si="31"/>
        <v/>
      </c>
      <c r="M24" s="379" t="str">
        <f t="shared" ca="1" si="31"/>
        <v/>
      </c>
      <c r="N24" s="379" t="str">
        <f t="shared" ca="1" si="31"/>
        <v/>
      </c>
      <c r="O24" s="379" t="str">
        <f t="shared" ca="1" si="31"/>
        <v/>
      </c>
      <c r="P24" s="379" t="str">
        <f t="shared" ca="1" si="31"/>
        <v/>
      </c>
      <c r="Q24" s="379" t="str">
        <f t="shared" ca="1" si="31"/>
        <v/>
      </c>
      <c r="R24" s="379" t="str">
        <f t="shared" ca="1" si="31"/>
        <v/>
      </c>
      <c r="S24" s="379" t="str">
        <f t="shared" ca="1" si="31"/>
        <v/>
      </c>
      <c r="T24" s="379" t="str">
        <f t="shared" ca="1" si="31"/>
        <v/>
      </c>
      <c r="U24" s="379" t="str">
        <f t="shared" ca="1" si="31"/>
        <v/>
      </c>
      <c r="V24" s="32"/>
      <c r="W24" s="32"/>
      <c r="X24" s="32"/>
      <c r="Y24" s="284"/>
      <c r="Z24" s="32"/>
      <c r="AA24" s="32"/>
      <c r="AB24" s="32"/>
      <c r="AC24" s="32"/>
      <c r="AD24" s="32"/>
      <c r="AE24" s="32"/>
      <c r="AF24" s="321"/>
      <c r="AG24" s="8"/>
      <c r="AH24" s="8"/>
      <c r="AI24" s="32"/>
      <c r="AJ24" s="32"/>
      <c r="AK24" s="32"/>
      <c r="AL24" s="32"/>
      <c r="AM24" s="27">
        <f t="shared" si="19"/>
        <v>41974</v>
      </c>
      <c r="AN24" s="41" t="str">
        <f t="shared" si="17"/>
        <v>ad</v>
      </c>
      <c r="AO24" s="41">
        <f t="shared" si="20"/>
        <v>30</v>
      </c>
      <c r="AP24" s="41">
        <f t="shared" si="11"/>
        <v>49</v>
      </c>
      <c r="AQ24" s="41">
        <f t="shared" si="21"/>
        <v>24</v>
      </c>
      <c r="AR24" s="32" t="s">
        <v>129</v>
      </c>
      <c r="AT24" s="140">
        <v>41214</v>
      </c>
      <c r="AU24" s="143">
        <v>336</v>
      </c>
      <c r="AV24" s="143">
        <v>384</v>
      </c>
      <c r="AW24" s="143">
        <v>504</v>
      </c>
      <c r="AX24" s="143">
        <v>144</v>
      </c>
      <c r="AY24" s="143">
        <v>72</v>
      </c>
      <c r="AZ24" s="143">
        <v>168</v>
      </c>
      <c r="BA24" s="143">
        <v>720</v>
      </c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</row>
    <row r="25" spans="1:142" s="41" customFormat="1">
      <c r="A25" s="239">
        <f t="shared" si="12"/>
        <v>24</v>
      </c>
      <c r="B25" s="23" t="s">
        <v>83</v>
      </c>
      <c r="C25" s="23" t="s">
        <v>76</v>
      </c>
      <c r="D25" s="23" t="s">
        <v>68</v>
      </c>
      <c r="E25" s="458" t="s">
        <v>265</v>
      </c>
      <c r="F25" s="23" t="s">
        <v>79</v>
      </c>
      <c r="G25" s="379">
        <f t="shared" ca="1" si="32"/>
        <v>29.334999999999997</v>
      </c>
      <c r="H25" s="379">
        <f t="shared" ca="1" si="31"/>
        <v>29.691666666666663</v>
      </c>
      <c r="I25" s="379">
        <f t="shared" ca="1" si="31"/>
        <v>30.780833333333334</v>
      </c>
      <c r="J25" s="379">
        <f t="shared" ca="1" si="31"/>
        <v>32.172499999999999</v>
      </c>
      <c r="K25" s="379">
        <f t="shared" ca="1" si="31"/>
        <v>33.320833333333333</v>
      </c>
      <c r="L25" s="379">
        <f t="shared" ca="1" si="31"/>
        <v>36.265833333333333</v>
      </c>
      <c r="M25" s="379">
        <f t="shared" ca="1" si="31"/>
        <v>44.549166666666672</v>
      </c>
      <c r="N25" s="379">
        <f t="shared" ca="1" si="31"/>
        <v>55.946666666666658</v>
      </c>
      <c r="O25" s="379">
        <f t="shared" ca="1" si="31"/>
        <v>63.25333333333333</v>
      </c>
      <c r="P25" s="379">
        <f t="shared" ca="1" si="31"/>
        <v>64.60499999999999</v>
      </c>
      <c r="Q25" s="379">
        <f t="shared" ca="1" si="31"/>
        <v>65.373333333333349</v>
      </c>
      <c r="R25" s="379">
        <f t="shared" ca="1" si="31"/>
        <v>66.522500000000008</v>
      </c>
      <c r="S25" s="379">
        <f t="shared" ca="1" si="31"/>
        <v>68.779999999999987</v>
      </c>
      <c r="T25" s="379">
        <f t="shared" ca="1" si="31"/>
        <v>72.607500000000002</v>
      </c>
      <c r="U25" s="379">
        <f t="shared" ca="1" si="31"/>
        <v>75.984166666666667</v>
      </c>
      <c r="V25" s="32"/>
      <c r="W25" s="32"/>
      <c r="X25" s="32"/>
      <c r="Y25" s="284"/>
      <c r="Z25" s="32"/>
      <c r="AA25" s="32"/>
      <c r="AB25" s="32"/>
      <c r="AC25" s="32"/>
      <c r="AD25" s="32"/>
      <c r="AE25" s="32"/>
      <c r="AF25" s="321"/>
      <c r="AG25" s="8"/>
      <c r="AH25" s="8"/>
      <c r="AI25" s="32"/>
      <c r="AJ25" s="32"/>
      <c r="AK25" s="32"/>
      <c r="AL25" s="32"/>
      <c r="AM25" s="27">
        <f t="shared" si="19"/>
        <v>42005</v>
      </c>
      <c r="AN25" s="41" t="str">
        <f t="shared" si="17"/>
        <v>ae</v>
      </c>
      <c r="AO25" s="41">
        <f t="shared" si="20"/>
        <v>31</v>
      </c>
      <c r="AP25" s="41">
        <f t="shared" si="11"/>
        <v>50</v>
      </c>
      <c r="AQ25" s="41">
        <f t="shared" si="21"/>
        <v>25</v>
      </c>
      <c r="AR25" s="32" t="s">
        <v>108</v>
      </c>
      <c r="AT25" s="140">
        <v>41244</v>
      </c>
      <c r="AU25" s="143">
        <v>320</v>
      </c>
      <c r="AV25" s="143">
        <v>424</v>
      </c>
      <c r="AW25" s="143">
        <v>480</v>
      </c>
      <c r="AX25" s="143">
        <v>176</v>
      </c>
      <c r="AY25" s="143">
        <v>88</v>
      </c>
      <c r="AZ25" s="143">
        <v>160</v>
      </c>
      <c r="BA25" s="143">
        <v>744</v>
      </c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</row>
    <row r="26" spans="1:142" s="41" customFormat="1">
      <c r="A26" s="239">
        <f t="shared" si="12"/>
        <v>25</v>
      </c>
      <c r="B26" s="23"/>
      <c r="C26" s="23"/>
      <c r="D26" s="23"/>
      <c r="E26" s="458"/>
      <c r="F26" s="23"/>
      <c r="G26" s="379"/>
      <c r="H26" s="379"/>
      <c r="I26" s="379"/>
      <c r="J26" s="379"/>
      <c r="K26" s="379"/>
      <c r="L26" s="379"/>
      <c r="M26" s="379"/>
      <c r="N26" s="379"/>
      <c r="O26" s="379"/>
      <c r="P26" s="379"/>
      <c r="Q26" s="379"/>
      <c r="R26" s="379"/>
      <c r="S26" s="379"/>
      <c r="T26" s="379"/>
      <c r="U26" s="379"/>
      <c r="V26" s="32"/>
      <c r="W26" s="32"/>
      <c r="X26" s="32"/>
      <c r="Y26" s="284"/>
      <c r="Z26" s="32"/>
      <c r="AA26" s="32"/>
      <c r="AB26" s="32"/>
      <c r="AC26" s="32"/>
      <c r="AD26" s="32"/>
      <c r="AE26" s="32"/>
      <c r="AF26" s="321"/>
      <c r="AG26" s="8"/>
      <c r="AH26" s="8"/>
      <c r="AM26" s="27">
        <f t="shared" si="19"/>
        <v>42036</v>
      </c>
      <c r="AN26" s="41" t="str">
        <f t="shared" si="17"/>
        <v>af</v>
      </c>
      <c r="AO26" s="41">
        <f t="shared" si="20"/>
        <v>32</v>
      </c>
      <c r="AP26" s="41">
        <f t="shared" si="11"/>
        <v>51</v>
      </c>
      <c r="AQ26" s="41">
        <f t="shared" si="21"/>
        <v>26</v>
      </c>
      <c r="AR26" s="32" t="s">
        <v>107</v>
      </c>
      <c r="AT26" s="139">
        <v>41275</v>
      </c>
      <c r="AU26" s="142">
        <v>352</v>
      </c>
      <c r="AV26" s="142">
        <v>392</v>
      </c>
      <c r="AW26" s="142">
        <v>528</v>
      </c>
      <c r="AX26" s="142">
        <v>144</v>
      </c>
      <c r="AY26" s="142">
        <v>72</v>
      </c>
      <c r="AZ26" s="142">
        <v>176</v>
      </c>
      <c r="BA26" s="142">
        <v>744</v>
      </c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</row>
    <row r="27" spans="1:142" s="41" customFormat="1">
      <c r="A27" s="239">
        <f t="shared" si="12"/>
        <v>26</v>
      </c>
      <c r="B27" s="23" t="s">
        <v>84</v>
      </c>
      <c r="C27" s="23" t="s">
        <v>76</v>
      </c>
      <c r="D27" s="23" t="s">
        <v>68</v>
      </c>
      <c r="E27" s="458"/>
      <c r="F27" s="23" t="s">
        <v>77</v>
      </c>
      <c r="G27" s="379" t="str">
        <f ca="1">+IF(ISERROR(AVERAGE(INDIRECT("'Prices'!"&amp;VLOOKUP(G$1,$AM$1:$AN$197,2,FALSE)&amp;$A27&amp;":"&amp;VLOOKUP(DATE(YEAR(G$1),12,1),$AM$1:$AN$197,2,FALSE)&amp;$A27))),"",AVERAGE(INDIRECT("'Prices'!"&amp;VLOOKUP(G$1,$AM$1:$AN$197,2,FALSE)&amp;$A27&amp;":"&amp;VLOOKUP(DATE(YEAR(G$1),12,1),$AM$1:$AN$197,2,FALSE)&amp;$A27)))</f>
        <v/>
      </c>
      <c r="H27" s="379" t="str">
        <f t="shared" ref="H27:U29" ca="1" si="33">+IF(ISERROR(AVERAGE(INDIRECT("'Prices'!"&amp;VLOOKUP(H$1,$AM$1:$AN$197,2,FALSE)&amp;$A27&amp;":"&amp;VLOOKUP(DATE(YEAR(H$1),12,1),$AM$1:$AN$197,2,FALSE)&amp;$A27))),"",AVERAGE(INDIRECT("'Prices'!"&amp;VLOOKUP(H$1,$AM$1:$AN$197,2,FALSE)&amp;$A27&amp;":"&amp;VLOOKUP(DATE(YEAR(H$1),12,1),$AM$1:$AN$197,2,FALSE)&amp;$A27)))</f>
        <v/>
      </c>
      <c r="I27" s="379" t="str">
        <f t="shared" ca="1" si="33"/>
        <v/>
      </c>
      <c r="J27" s="379" t="str">
        <f t="shared" ca="1" si="33"/>
        <v/>
      </c>
      <c r="K27" s="379" t="str">
        <f t="shared" ca="1" si="33"/>
        <v/>
      </c>
      <c r="L27" s="379" t="str">
        <f t="shared" ca="1" si="33"/>
        <v/>
      </c>
      <c r="M27" s="379" t="str">
        <f t="shared" ca="1" si="33"/>
        <v/>
      </c>
      <c r="N27" s="379" t="str">
        <f t="shared" ca="1" si="33"/>
        <v/>
      </c>
      <c r="O27" s="379" t="str">
        <f t="shared" ca="1" si="33"/>
        <v/>
      </c>
      <c r="P27" s="379" t="str">
        <f t="shared" ca="1" si="33"/>
        <v/>
      </c>
      <c r="Q27" s="379" t="str">
        <f t="shared" ca="1" si="33"/>
        <v/>
      </c>
      <c r="R27" s="379" t="str">
        <f t="shared" ca="1" si="33"/>
        <v/>
      </c>
      <c r="S27" s="379" t="str">
        <f t="shared" ca="1" si="33"/>
        <v/>
      </c>
      <c r="T27" s="379" t="str">
        <f t="shared" ca="1" si="33"/>
        <v/>
      </c>
      <c r="U27" s="379" t="str">
        <f t="shared" ca="1" si="33"/>
        <v/>
      </c>
      <c r="V27" s="32"/>
      <c r="W27" s="32"/>
      <c r="X27" s="32"/>
      <c r="Y27" s="284"/>
      <c r="Z27" s="32"/>
      <c r="AA27" s="32"/>
      <c r="AB27" s="32"/>
      <c r="AC27" s="32"/>
      <c r="AD27" s="32"/>
      <c r="AE27" s="32"/>
      <c r="AF27" s="321"/>
      <c r="AG27" s="8"/>
      <c r="AH27" s="8"/>
      <c r="AM27" s="27">
        <f t="shared" si="19"/>
        <v>42064</v>
      </c>
      <c r="AN27" s="41" t="str">
        <f t="shared" si="17"/>
        <v>ag</v>
      </c>
      <c r="AO27" s="41">
        <f t="shared" si="20"/>
        <v>33</v>
      </c>
      <c r="AP27" s="41">
        <f t="shared" si="11"/>
        <v>52</v>
      </c>
      <c r="AQ27" s="41">
        <f t="shared" si="21"/>
        <v>27</v>
      </c>
      <c r="AR27" s="41" t="str">
        <f>+"a"&amp;AR1</f>
        <v>aa</v>
      </c>
      <c r="AT27" s="139">
        <v>41306</v>
      </c>
      <c r="AU27" s="142">
        <v>320</v>
      </c>
      <c r="AV27" s="142">
        <v>352</v>
      </c>
      <c r="AW27" s="142">
        <v>480</v>
      </c>
      <c r="AX27" s="142">
        <v>128</v>
      </c>
      <c r="AY27" s="142">
        <v>64</v>
      </c>
      <c r="AZ27" s="142">
        <v>160</v>
      </c>
      <c r="BA27" s="142">
        <v>672</v>
      </c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</row>
    <row r="28" spans="1:142" s="41" customFormat="1">
      <c r="A28" s="239">
        <f t="shared" si="12"/>
        <v>27</v>
      </c>
      <c r="B28" s="23" t="s">
        <v>84</v>
      </c>
      <c r="C28" s="23" t="s">
        <v>76</v>
      </c>
      <c r="D28" s="23" t="s">
        <v>68</v>
      </c>
      <c r="E28" s="458"/>
      <c r="F28" s="23" t="s">
        <v>78</v>
      </c>
      <c r="G28" s="379" t="str">
        <f t="shared" ref="G28:G29" ca="1" si="34">+IF(ISERROR(AVERAGE(INDIRECT("'Prices'!"&amp;VLOOKUP(G$1,$AM$1:$AN$197,2,FALSE)&amp;$A28&amp;":"&amp;VLOOKUP(DATE(YEAR(G$1),12,1),$AM$1:$AN$197,2,FALSE)&amp;$A28))),"",AVERAGE(INDIRECT("'Prices'!"&amp;VLOOKUP(G$1,$AM$1:$AN$197,2,FALSE)&amp;$A28&amp;":"&amp;VLOOKUP(DATE(YEAR(G$1),12,1),$AM$1:$AN$197,2,FALSE)&amp;$A28)))</f>
        <v/>
      </c>
      <c r="H28" s="379" t="str">
        <f t="shared" ca="1" si="33"/>
        <v/>
      </c>
      <c r="I28" s="379" t="str">
        <f t="shared" ca="1" si="33"/>
        <v/>
      </c>
      <c r="J28" s="379" t="str">
        <f t="shared" ca="1" si="33"/>
        <v/>
      </c>
      <c r="K28" s="379" t="str">
        <f t="shared" ca="1" si="33"/>
        <v/>
      </c>
      <c r="L28" s="379" t="str">
        <f t="shared" ca="1" si="33"/>
        <v/>
      </c>
      <c r="M28" s="379" t="str">
        <f t="shared" ca="1" si="33"/>
        <v/>
      </c>
      <c r="N28" s="379" t="str">
        <f t="shared" ca="1" si="33"/>
        <v/>
      </c>
      <c r="O28" s="379" t="str">
        <f t="shared" ca="1" si="33"/>
        <v/>
      </c>
      <c r="P28" s="379" t="str">
        <f t="shared" ca="1" si="33"/>
        <v/>
      </c>
      <c r="Q28" s="379" t="str">
        <f t="shared" ca="1" si="33"/>
        <v/>
      </c>
      <c r="R28" s="379" t="str">
        <f t="shared" ca="1" si="33"/>
        <v/>
      </c>
      <c r="S28" s="379" t="str">
        <f t="shared" ca="1" si="33"/>
        <v/>
      </c>
      <c r="T28" s="379" t="str">
        <f t="shared" ca="1" si="33"/>
        <v/>
      </c>
      <c r="U28" s="379" t="str">
        <f t="shared" ca="1" si="33"/>
        <v/>
      </c>
      <c r="V28" s="32"/>
      <c r="W28" s="32"/>
      <c r="X28" s="32"/>
      <c r="Y28" s="284"/>
      <c r="Z28" s="32"/>
      <c r="AA28" s="32"/>
      <c r="AB28" s="32"/>
      <c r="AC28" s="32"/>
      <c r="AD28" s="32"/>
      <c r="AE28" s="32"/>
      <c r="AF28" s="321"/>
      <c r="AG28" s="8"/>
      <c r="AH28" s="8"/>
      <c r="AM28" s="27">
        <f t="shared" si="19"/>
        <v>42095</v>
      </c>
      <c r="AN28" s="41" t="str">
        <f t="shared" si="17"/>
        <v>ah</v>
      </c>
      <c r="AO28" s="41">
        <f t="shared" si="20"/>
        <v>34</v>
      </c>
      <c r="AP28" s="41">
        <f t="shared" si="11"/>
        <v>53</v>
      </c>
      <c r="AQ28" s="41">
        <f t="shared" si="21"/>
        <v>28</v>
      </c>
      <c r="AR28" s="41" t="str">
        <f t="shared" ref="AR28:AR51" si="35">+"a"&amp;AR2</f>
        <v>ab</v>
      </c>
      <c r="AT28" s="139">
        <v>41334</v>
      </c>
      <c r="AU28" s="142">
        <v>336</v>
      </c>
      <c r="AV28" s="142">
        <v>408</v>
      </c>
      <c r="AW28" s="142">
        <v>504</v>
      </c>
      <c r="AX28" s="142">
        <v>160</v>
      </c>
      <c r="AY28" s="142">
        <v>80</v>
      </c>
      <c r="AZ28" s="142">
        <v>168</v>
      </c>
      <c r="BA28" s="142">
        <v>744</v>
      </c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</row>
    <row r="29" spans="1:142" s="41" customFormat="1">
      <c r="A29" s="239">
        <f t="shared" si="12"/>
        <v>28</v>
      </c>
      <c r="B29" s="23" t="s">
        <v>84</v>
      </c>
      <c r="C29" s="23" t="s">
        <v>76</v>
      </c>
      <c r="D29" s="23" t="s">
        <v>68</v>
      </c>
      <c r="E29" s="458" t="s">
        <v>265</v>
      </c>
      <c r="F29" s="23" t="s">
        <v>79</v>
      </c>
      <c r="G29" s="379">
        <f t="shared" ca="1" si="34"/>
        <v>24.418333333333333</v>
      </c>
      <c r="H29" s="379">
        <f t="shared" ca="1" si="33"/>
        <v>24.410833333333333</v>
      </c>
      <c r="I29" s="379">
        <f t="shared" ca="1" si="33"/>
        <v>25.592500000000001</v>
      </c>
      <c r="J29" s="379">
        <f t="shared" ca="1" si="33"/>
        <v>27.409166666666664</v>
      </c>
      <c r="K29" s="379">
        <f t="shared" ca="1" si="33"/>
        <v>28.288333333333338</v>
      </c>
      <c r="L29" s="379">
        <f t="shared" ca="1" si="33"/>
        <v>32.159166666666671</v>
      </c>
      <c r="M29" s="379">
        <f t="shared" ca="1" si="33"/>
        <v>38.474166666666676</v>
      </c>
      <c r="N29" s="379">
        <f t="shared" ca="1" si="33"/>
        <v>42.786666666666662</v>
      </c>
      <c r="O29" s="379">
        <f t="shared" ca="1" si="33"/>
        <v>44.589999999999996</v>
      </c>
      <c r="P29" s="379">
        <f t="shared" ca="1" si="33"/>
        <v>45.625</v>
      </c>
      <c r="Q29" s="379">
        <f t="shared" ca="1" si="33"/>
        <v>46.458333333333336</v>
      </c>
      <c r="R29" s="379">
        <f t="shared" ca="1" si="33"/>
        <v>47.601666666666667</v>
      </c>
      <c r="S29" s="379">
        <f t="shared" ca="1" si="33"/>
        <v>49.574166666666663</v>
      </c>
      <c r="T29" s="379">
        <f t="shared" ca="1" si="33"/>
        <v>53.388333333333328</v>
      </c>
      <c r="U29" s="379">
        <f t="shared" ca="1" si="33"/>
        <v>56.175833333333344</v>
      </c>
      <c r="V29" s="32"/>
      <c r="W29" s="32"/>
      <c r="X29" s="32"/>
      <c r="Y29" s="284"/>
      <c r="Z29" s="32"/>
      <c r="AA29" s="32"/>
      <c r="AB29" s="32"/>
      <c r="AC29" s="32"/>
      <c r="AD29" s="32"/>
      <c r="AE29" s="32"/>
      <c r="AF29" s="321"/>
      <c r="AG29" s="8"/>
      <c r="AH29" s="8"/>
      <c r="AM29" s="27">
        <f t="shared" si="19"/>
        <v>42125</v>
      </c>
      <c r="AN29" s="41" t="str">
        <f t="shared" si="17"/>
        <v>ai</v>
      </c>
      <c r="AO29" s="41">
        <f t="shared" si="20"/>
        <v>35</v>
      </c>
      <c r="AP29" s="41">
        <f t="shared" si="11"/>
        <v>54</v>
      </c>
      <c r="AQ29" s="41">
        <f t="shared" si="21"/>
        <v>29</v>
      </c>
      <c r="AR29" s="41" t="str">
        <f t="shared" si="35"/>
        <v>ac</v>
      </c>
      <c r="AT29" s="139">
        <v>41365</v>
      </c>
      <c r="AU29" s="142">
        <v>352</v>
      </c>
      <c r="AV29" s="142">
        <v>368</v>
      </c>
      <c r="AW29" s="142">
        <v>528</v>
      </c>
      <c r="AX29" s="142">
        <v>128</v>
      </c>
      <c r="AY29" s="142">
        <v>64</v>
      </c>
      <c r="AZ29" s="142">
        <v>176</v>
      </c>
      <c r="BA29" s="142">
        <v>720</v>
      </c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6"/>
      <c r="DT29" s="26"/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</row>
    <row r="30" spans="1:142" s="41" customFormat="1">
      <c r="A30" s="239">
        <f t="shared" si="12"/>
        <v>29</v>
      </c>
      <c r="B30" s="23"/>
      <c r="C30" s="23"/>
      <c r="D30" s="23"/>
      <c r="E30" s="458"/>
      <c r="F30" s="23"/>
      <c r="G30" s="379"/>
      <c r="H30" s="379"/>
      <c r="I30" s="379"/>
      <c r="J30" s="379"/>
      <c r="K30" s="379"/>
      <c r="L30" s="379"/>
      <c r="M30" s="379"/>
      <c r="N30" s="379"/>
      <c r="O30" s="379"/>
      <c r="P30" s="379"/>
      <c r="Q30" s="379"/>
      <c r="R30" s="379"/>
      <c r="S30" s="379"/>
      <c r="T30" s="379"/>
      <c r="U30" s="379"/>
      <c r="V30" s="32"/>
      <c r="W30" s="32"/>
      <c r="X30" s="32"/>
      <c r="Y30" s="284"/>
      <c r="Z30" s="32"/>
      <c r="AA30" s="32"/>
      <c r="AB30" s="32"/>
      <c r="AC30" s="32"/>
      <c r="AD30" s="32"/>
      <c r="AE30" s="32"/>
      <c r="AF30" s="321"/>
      <c r="AG30" s="8"/>
      <c r="AH30" s="8"/>
      <c r="AM30" s="27">
        <f t="shared" si="19"/>
        <v>42156</v>
      </c>
      <c r="AN30" s="41" t="str">
        <f t="shared" si="17"/>
        <v>aj</v>
      </c>
      <c r="AO30" s="41">
        <f t="shared" si="20"/>
        <v>36</v>
      </c>
      <c r="AP30" s="41">
        <f t="shared" si="11"/>
        <v>55</v>
      </c>
      <c r="AQ30" s="41">
        <f t="shared" si="21"/>
        <v>30</v>
      </c>
      <c r="AR30" s="41" t="str">
        <f t="shared" si="35"/>
        <v>ad</v>
      </c>
      <c r="AT30" s="139">
        <v>41395</v>
      </c>
      <c r="AU30" s="142">
        <v>352</v>
      </c>
      <c r="AV30" s="142">
        <v>392</v>
      </c>
      <c r="AW30" s="142">
        <v>528</v>
      </c>
      <c r="AX30" s="142">
        <v>144</v>
      </c>
      <c r="AY30" s="142">
        <v>72</v>
      </c>
      <c r="AZ30" s="142">
        <v>176</v>
      </c>
      <c r="BA30" s="142">
        <v>744</v>
      </c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</row>
    <row r="31" spans="1:142" s="41" customFormat="1">
      <c r="A31" s="239">
        <f t="shared" si="12"/>
        <v>30</v>
      </c>
      <c r="B31" s="23" t="s">
        <v>85</v>
      </c>
      <c r="C31" s="23" t="s">
        <v>76</v>
      </c>
      <c r="D31" s="23" t="s">
        <v>68</v>
      </c>
      <c r="E31" s="458"/>
      <c r="F31" s="23" t="s">
        <v>77</v>
      </c>
      <c r="G31" s="379" t="str">
        <f ca="1">+IF(ISERROR(AVERAGE(INDIRECT("'Prices'!"&amp;VLOOKUP(G$1,$AM$1:$AN$197,2,FALSE)&amp;$A31&amp;":"&amp;VLOOKUP(DATE(YEAR(G$1),12,1),$AM$1:$AN$197,2,FALSE)&amp;$A31))),"",AVERAGE(INDIRECT("'Prices'!"&amp;VLOOKUP(G$1,$AM$1:$AN$197,2,FALSE)&amp;$A31&amp;":"&amp;VLOOKUP(DATE(YEAR(G$1),12,1),$AM$1:$AN$197,2,FALSE)&amp;$A31)))</f>
        <v/>
      </c>
      <c r="H31" s="379" t="str">
        <f t="shared" ref="H31:U33" ca="1" si="36">+IF(ISERROR(AVERAGE(INDIRECT("'Prices'!"&amp;VLOOKUP(H$1,$AM$1:$AN$197,2,FALSE)&amp;$A31&amp;":"&amp;VLOOKUP(DATE(YEAR(H$1),12,1),$AM$1:$AN$197,2,FALSE)&amp;$A31))),"",AVERAGE(INDIRECT("'Prices'!"&amp;VLOOKUP(H$1,$AM$1:$AN$197,2,FALSE)&amp;$A31&amp;":"&amp;VLOOKUP(DATE(YEAR(H$1),12,1),$AM$1:$AN$197,2,FALSE)&amp;$A31)))</f>
        <v/>
      </c>
      <c r="I31" s="379" t="str">
        <f t="shared" ca="1" si="36"/>
        <v/>
      </c>
      <c r="J31" s="379" t="str">
        <f t="shared" ca="1" si="36"/>
        <v/>
      </c>
      <c r="K31" s="379" t="str">
        <f t="shared" ca="1" si="36"/>
        <v/>
      </c>
      <c r="L31" s="379" t="str">
        <f t="shared" ca="1" si="36"/>
        <v/>
      </c>
      <c r="M31" s="379" t="str">
        <f t="shared" ca="1" si="36"/>
        <v/>
      </c>
      <c r="N31" s="379" t="str">
        <f t="shared" ca="1" si="36"/>
        <v/>
      </c>
      <c r="O31" s="379" t="str">
        <f t="shared" ca="1" si="36"/>
        <v/>
      </c>
      <c r="P31" s="379" t="str">
        <f t="shared" ca="1" si="36"/>
        <v/>
      </c>
      <c r="Q31" s="379" t="str">
        <f t="shared" ca="1" si="36"/>
        <v/>
      </c>
      <c r="R31" s="379" t="str">
        <f t="shared" ca="1" si="36"/>
        <v/>
      </c>
      <c r="S31" s="379" t="str">
        <f t="shared" ca="1" si="36"/>
        <v/>
      </c>
      <c r="T31" s="379" t="str">
        <f t="shared" ca="1" si="36"/>
        <v/>
      </c>
      <c r="U31" s="379" t="str">
        <f t="shared" ca="1" si="36"/>
        <v/>
      </c>
      <c r="V31" s="32"/>
      <c r="W31" s="32"/>
      <c r="X31" s="32"/>
      <c r="Y31" s="284"/>
      <c r="Z31" s="32"/>
      <c r="AA31" s="32"/>
      <c r="AB31" s="32"/>
      <c r="AC31" s="32"/>
      <c r="AD31" s="32"/>
      <c r="AE31" s="32"/>
      <c r="AF31" s="321"/>
      <c r="AG31" s="8"/>
      <c r="AH31" s="8"/>
      <c r="AM31" s="27">
        <f t="shared" si="19"/>
        <v>42186</v>
      </c>
      <c r="AN31" s="41" t="str">
        <f t="shared" si="17"/>
        <v>ak</v>
      </c>
      <c r="AO31" s="41">
        <f t="shared" si="20"/>
        <v>37</v>
      </c>
      <c r="AP31" s="41">
        <f t="shared" si="11"/>
        <v>56</v>
      </c>
      <c r="AQ31" s="41">
        <f t="shared" si="21"/>
        <v>31</v>
      </c>
      <c r="AR31" s="41" t="str">
        <f t="shared" si="35"/>
        <v>ae</v>
      </c>
      <c r="AT31" s="139">
        <v>41426</v>
      </c>
      <c r="AU31" s="142">
        <v>320</v>
      </c>
      <c r="AV31" s="142">
        <v>400</v>
      </c>
      <c r="AW31" s="142">
        <v>480</v>
      </c>
      <c r="AX31" s="142">
        <v>160</v>
      </c>
      <c r="AY31" s="142">
        <v>80</v>
      </c>
      <c r="AZ31" s="142">
        <v>160</v>
      </c>
      <c r="BA31" s="142">
        <v>720</v>
      </c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</row>
    <row r="32" spans="1:142" s="41" customFormat="1">
      <c r="A32" s="239">
        <f t="shared" si="12"/>
        <v>31</v>
      </c>
      <c r="B32" s="23" t="s">
        <v>85</v>
      </c>
      <c r="C32" s="23" t="s">
        <v>76</v>
      </c>
      <c r="D32" s="23" t="s">
        <v>68</v>
      </c>
      <c r="E32" s="458"/>
      <c r="F32" s="23" t="s">
        <v>78</v>
      </c>
      <c r="G32" s="379" t="str">
        <f t="shared" ref="G32:G33" ca="1" si="37">+IF(ISERROR(AVERAGE(INDIRECT("'Prices'!"&amp;VLOOKUP(G$1,$AM$1:$AN$197,2,FALSE)&amp;$A32&amp;":"&amp;VLOOKUP(DATE(YEAR(G$1),12,1),$AM$1:$AN$197,2,FALSE)&amp;$A32))),"",AVERAGE(INDIRECT("'Prices'!"&amp;VLOOKUP(G$1,$AM$1:$AN$197,2,FALSE)&amp;$A32&amp;":"&amp;VLOOKUP(DATE(YEAR(G$1),12,1),$AM$1:$AN$197,2,FALSE)&amp;$A32)))</f>
        <v/>
      </c>
      <c r="H32" s="379" t="str">
        <f t="shared" ca="1" si="36"/>
        <v/>
      </c>
      <c r="I32" s="379" t="str">
        <f t="shared" ca="1" si="36"/>
        <v/>
      </c>
      <c r="J32" s="379" t="str">
        <f t="shared" ca="1" si="36"/>
        <v/>
      </c>
      <c r="K32" s="379" t="str">
        <f t="shared" ca="1" si="36"/>
        <v/>
      </c>
      <c r="L32" s="379" t="str">
        <f t="shared" ca="1" si="36"/>
        <v/>
      </c>
      <c r="M32" s="379" t="str">
        <f t="shared" ca="1" si="36"/>
        <v/>
      </c>
      <c r="N32" s="379" t="str">
        <f t="shared" ca="1" si="36"/>
        <v/>
      </c>
      <c r="O32" s="379" t="str">
        <f t="shared" ca="1" si="36"/>
        <v/>
      </c>
      <c r="P32" s="379" t="str">
        <f t="shared" ca="1" si="36"/>
        <v/>
      </c>
      <c r="Q32" s="379" t="str">
        <f t="shared" ca="1" si="36"/>
        <v/>
      </c>
      <c r="R32" s="379" t="str">
        <f t="shared" ca="1" si="36"/>
        <v/>
      </c>
      <c r="S32" s="379" t="str">
        <f t="shared" ca="1" si="36"/>
        <v/>
      </c>
      <c r="T32" s="379" t="str">
        <f t="shared" ca="1" si="36"/>
        <v/>
      </c>
      <c r="U32" s="379" t="str">
        <f t="shared" ca="1" si="36"/>
        <v/>
      </c>
      <c r="V32" s="32"/>
      <c r="W32" s="32"/>
      <c r="X32" s="32"/>
      <c r="Y32" s="284"/>
      <c r="Z32" s="32"/>
      <c r="AA32" s="32"/>
      <c r="AB32" s="32"/>
      <c r="AC32" s="32"/>
      <c r="AD32" s="32"/>
      <c r="AE32" s="32"/>
      <c r="AF32" s="321"/>
      <c r="AG32" s="8"/>
      <c r="AH32" s="8"/>
      <c r="AM32" s="27">
        <f t="shared" si="19"/>
        <v>42217</v>
      </c>
      <c r="AN32" s="41" t="str">
        <f t="shared" si="17"/>
        <v>al</v>
      </c>
      <c r="AO32" s="41">
        <f t="shared" si="20"/>
        <v>38</v>
      </c>
      <c r="AP32" s="41">
        <f t="shared" si="11"/>
        <v>57</v>
      </c>
      <c r="AQ32" s="41">
        <f t="shared" si="21"/>
        <v>32</v>
      </c>
      <c r="AR32" s="41" t="str">
        <f t="shared" si="35"/>
        <v>af</v>
      </c>
      <c r="AT32" s="139">
        <v>41456</v>
      </c>
      <c r="AU32" s="142">
        <v>352</v>
      </c>
      <c r="AV32" s="142">
        <v>392</v>
      </c>
      <c r="AW32" s="142">
        <v>528</v>
      </c>
      <c r="AX32" s="142">
        <v>144</v>
      </c>
      <c r="AY32" s="142">
        <v>72</v>
      </c>
      <c r="AZ32" s="142">
        <v>176</v>
      </c>
      <c r="BA32" s="142">
        <v>744</v>
      </c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</row>
    <row r="33" spans="1:142" s="41" customFormat="1">
      <c r="A33" s="239">
        <f t="shared" si="12"/>
        <v>32</v>
      </c>
      <c r="B33" s="23" t="s">
        <v>85</v>
      </c>
      <c r="C33" s="23" t="s">
        <v>76</v>
      </c>
      <c r="D33" s="23" t="s">
        <v>68</v>
      </c>
      <c r="E33" s="458" t="s">
        <v>265</v>
      </c>
      <c r="F33" s="23" t="s">
        <v>79</v>
      </c>
      <c r="G33" s="379">
        <f t="shared" ca="1" si="37"/>
        <v>34.971666666666664</v>
      </c>
      <c r="H33" s="379">
        <f t="shared" ca="1" si="36"/>
        <v>35.751666666666665</v>
      </c>
      <c r="I33" s="379">
        <f t="shared" ca="1" si="36"/>
        <v>36.670833333333341</v>
      </c>
      <c r="J33" s="379">
        <f t="shared" ca="1" si="36"/>
        <v>37.638333333333335</v>
      </c>
      <c r="K33" s="379">
        <f t="shared" ca="1" si="36"/>
        <v>39.115833333333335</v>
      </c>
      <c r="L33" s="379">
        <f t="shared" ca="1" si="36"/>
        <v>40.943333333333335</v>
      </c>
      <c r="M33" s="379">
        <f t="shared" ca="1" si="36"/>
        <v>51.546666666666674</v>
      </c>
      <c r="N33" s="379">
        <f t="shared" ca="1" si="36"/>
        <v>70.866666666666674</v>
      </c>
      <c r="O33" s="379">
        <f t="shared" ca="1" si="36"/>
        <v>82.068333333333342</v>
      </c>
      <c r="P33" s="379">
        <f t="shared" ca="1" si="36"/>
        <v>83.842499999999987</v>
      </c>
      <c r="Q33" s="379">
        <f t="shared" ca="1" si="36"/>
        <v>84.681666666666658</v>
      </c>
      <c r="R33" s="379">
        <f t="shared" ca="1" si="36"/>
        <v>85.741666666666674</v>
      </c>
      <c r="S33" s="379">
        <f t="shared" ca="1" si="36"/>
        <v>88.235000000000014</v>
      </c>
      <c r="T33" s="379">
        <f t="shared" ca="1" si="36"/>
        <v>91.901666666666657</v>
      </c>
      <c r="U33" s="379">
        <f t="shared" ca="1" si="36"/>
        <v>95.91583333333331</v>
      </c>
      <c r="V33" s="32"/>
      <c r="W33" s="32"/>
      <c r="X33" s="32"/>
      <c r="Y33" s="284"/>
      <c r="Z33" s="32"/>
      <c r="AA33" s="32"/>
      <c r="AB33" s="32"/>
      <c r="AC33" s="32"/>
      <c r="AD33" s="32"/>
      <c r="AE33" s="32"/>
      <c r="AF33" s="321"/>
      <c r="AG33" s="8"/>
      <c r="AH33" s="8"/>
      <c r="AM33" s="27">
        <f t="shared" si="19"/>
        <v>42248</v>
      </c>
      <c r="AN33" s="41" t="str">
        <f t="shared" ref="AN33:AN50" si="38">+VLOOKUP(AO33,$AQ$1:$AR$197,2,FALSE)</f>
        <v>am</v>
      </c>
      <c r="AO33" s="41">
        <f t="shared" si="20"/>
        <v>39</v>
      </c>
      <c r="AP33" s="41">
        <f t="shared" ref="AP33:AP50" si="39">+MATCH(AM33,$AT$1:$AT$121)</f>
        <v>58</v>
      </c>
      <c r="AQ33" s="41">
        <f t="shared" si="21"/>
        <v>33</v>
      </c>
      <c r="AR33" s="41" t="str">
        <f t="shared" si="35"/>
        <v>ag</v>
      </c>
      <c r="AT33" s="139">
        <v>41487</v>
      </c>
      <c r="AU33" s="142">
        <v>352</v>
      </c>
      <c r="AV33" s="142">
        <v>392</v>
      </c>
      <c r="AW33" s="142">
        <v>528</v>
      </c>
      <c r="AX33" s="142">
        <v>144</v>
      </c>
      <c r="AY33" s="142">
        <v>72</v>
      </c>
      <c r="AZ33" s="142">
        <v>176</v>
      </c>
      <c r="BA33" s="142">
        <v>744</v>
      </c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</row>
    <row r="34" spans="1:142" s="41" customFormat="1">
      <c r="A34" s="239">
        <f t="shared" si="12"/>
        <v>33</v>
      </c>
      <c r="B34" s="23"/>
      <c r="C34" s="23"/>
      <c r="D34" s="23"/>
      <c r="E34" s="458"/>
      <c r="F34" s="23"/>
      <c r="G34" s="379"/>
      <c r="H34" s="379"/>
      <c r="I34" s="379"/>
      <c r="J34" s="379"/>
      <c r="K34" s="379"/>
      <c r="L34" s="379"/>
      <c r="M34" s="379"/>
      <c r="N34" s="379"/>
      <c r="O34" s="379"/>
      <c r="P34" s="379"/>
      <c r="Q34" s="379"/>
      <c r="R34" s="379"/>
      <c r="S34" s="379"/>
      <c r="T34" s="379"/>
      <c r="U34" s="379"/>
      <c r="V34" s="32"/>
      <c r="W34" s="32"/>
      <c r="X34" s="32"/>
      <c r="Y34" s="284"/>
      <c r="Z34" s="32"/>
      <c r="AA34" s="32"/>
      <c r="AB34" s="32"/>
      <c r="AC34" s="32"/>
      <c r="AD34" s="32"/>
      <c r="AE34" s="32"/>
      <c r="AF34" s="321"/>
      <c r="AG34" s="8"/>
      <c r="AH34" s="8"/>
      <c r="AM34" s="27">
        <f t="shared" si="19"/>
        <v>42278</v>
      </c>
      <c r="AN34" s="41" t="str">
        <f t="shared" si="38"/>
        <v>an</v>
      </c>
      <c r="AO34" s="41">
        <f t="shared" si="20"/>
        <v>40</v>
      </c>
      <c r="AP34" s="41">
        <f t="shared" si="39"/>
        <v>59</v>
      </c>
      <c r="AQ34" s="41">
        <f t="shared" si="21"/>
        <v>34</v>
      </c>
      <c r="AR34" s="41" t="str">
        <f t="shared" si="35"/>
        <v>ah</v>
      </c>
      <c r="AT34" s="139">
        <v>41518</v>
      </c>
      <c r="AU34" s="142">
        <v>320</v>
      </c>
      <c r="AV34" s="142">
        <v>400</v>
      </c>
      <c r="AW34" s="142">
        <v>480</v>
      </c>
      <c r="AX34" s="142">
        <v>160</v>
      </c>
      <c r="AY34" s="142">
        <v>80</v>
      </c>
      <c r="AZ34" s="142">
        <v>160</v>
      </c>
      <c r="BA34" s="142">
        <v>720</v>
      </c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</row>
    <row r="35" spans="1:142" s="41" customFormat="1">
      <c r="A35" s="239">
        <f t="shared" si="12"/>
        <v>34</v>
      </c>
      <c r="B35" s="23" t="s">
        <v>184</v>
      </c>
      <c r="C35" s="23" t="s">
        <v>76</v>
      </c>
      <c r="D35" s="23" t="s">
        <v>68</v>
      </c>
      <c r="E35" s="458"/>
      <c r="F35" s="23" t="s">
        <v>77</v>
      </c>
      <c r="G35" s="379" t="str">
        <f ca="1">+IF(ISERROR(AVERAGE(INDIRECT("'Prices'!"&amp;VLOOKUP(G$1,$AM$1:$AN$197,2,FALSE)&amp;$A35&amp;":"&amp;VLOOKUP(DATE(YEAR(G$1),12,1),$AM$1:$AN$197,2,FALSE)&amp;$A35))),"",AVERAGE(INDIRECT("'Prices'!"&amp;VLOOKUP(G$1,$AM$1:$AN$197,2,FALSE)&amp;$A35&amp;":"&amp;VLOOKUP(DATE(YEAR(G$1),12,1),$AM$1:$AN$197,2,FALSE)&amp;$A35)))</f>
        <v/>
      </c>
      <c r="H35" s="379" t="str">
        <f t="shared" ref="H35:U37" ca="1" si="40">+IF(ISERROR(AVERAGE(INDIRECT("'Prices'!"&amp;VLOOKUP(H$1,$AM$1:$AN$197,2,FALSE)&amp;$A35&amp;":"&amp;VLOOKUP(DATE(YEAR(H$1),12,1),$AM$1:$AN$197,2,FALSE)&amp;$A35))),"",AVERAGE(INDIRECT("'Prices'!"&amp;VLOOKUP(H$1,$AM$1:$AN$197,2,FALSE)&amp;$A35&amp;":"&amp;VLOOKUP(DATE(YEAR(H$1),12,1),$AM$1:$AN$197,2,FALSE)&amp;$A35)))</f>
        <v/>
      </c>
      <c r="I35" s="379" t="str">
        <f t="shared" ca="1" si="40"/>
        <v/>
      </c>
      <c r="J35" s="379" t="str">
        <f t="shared" ca="1" si="40"/>
        <v/>
      </c>
      <c r="K35" s="379" t="str">
        <f t="shared" ca="1" si="40"/>
        <v/>
      </c>
      <c r="L35" s="379" t="str">
        <f t="shared" ca="1" si="40"/>
        <v/>
      </c>
      <c r="M35" s="379" t="str">
        <f t="shared" ca="1" si="40"/>
        <v/>
      </c>
      <c r="N35" s="379" t="str">
        <f t="shared" ca="1" si="40"/>
        <v/>
      </c>
      <c r="O35" s="379" t="str">
        <f t="shared" ca="1" si="40"/>
        <v/>
      </c>
      <c r="P35" s="379" t="str">
        <f t="shared" ca="1" si="40"/>
        <v/>
      </c>
      <c r="Q35" s="379" t="str">
        <f t="shared" ca="1" si="40"/>
        <v/>
      </c>
      <c r="R35" s="379" t="str">
        <f t="shared" ca="1" si="40"/>
        <v/>
      </c>
      <c r="S35" s="379" t="str">
        <f t="shared" ca="1" si="40"/>
        <v/>
      </c>
      <c r="T35" s="379" t="str">
        <f t="shared" ca="1" si="40"/>
        <v/>
      </c>
      <c r="U35" s="379" t="str">
        <f t="shared" ca="1" si="40"/>
        <v/>
      </c>
      <c r="V35" s="32"/>
      <c r="W35" s="32"/>
      <c r="X35" s="32"/>
      <c r="Y35" s="284"/>
      <c r="Z35" s="32"/>
      <c r="AA35" s="32"/>
      <c r="AB35" s="32"/>
      <c r="AC35" s="32"/>
      <c r="AD35" s="32"/>
      <c r="AE35" s="32"/>
      <c r="AF35" s="321"/>
      <c r="AG35" s="8"/>
      <c r="AH35" s="8"/>
      <c r="AM35" s="27">
        <f t="shared" si="19"/>
        <v>42309</v>
      </c>
      <c r="AN35" s="41" t="str">
        <f t="shared" si="38"/>
        <v>ao</v>
      </c>
      <c r="AO35" s="41">
        <f t="shared" si="20"/>
        <v>41</v>
      </c>
      <c r="AP35" s="41">
        <f t="shared" si="39"/>
        <v>60</v>
      </c>
      <c r="AQ35" s="41">
        <f t="shared" si="21"/>
        <v>35</v>
      </c>
      <c r="AR35" s="41" t="str">
        <f t="shared" si="35"/>
        <v>ai</v>
      </c>
      <c r="AT35" s="139">
        <v>41548</v>
      </c>
      <c r="AU35" s="142">
        <v>368</v>
      </c>
      <c r="AV35" s="142">
        <v>376</v>
      </c>
      <c r="AW35" s="142">
        <v>552</v>
      </c>
      <c r="AX35" s="142">
        <v>128</v>
      </c>
      <c r="AY35" s="142">
        <v>64</v>
      </c>
      <c r="AZ35" s="142">
        <v>184</v>
      </c>
      <c r="BA35" s="142">
        <v>744</v>
      </c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</row>
    <row r="36" spans="1:142" s="41" customFormat="1">
      <c r="A36" s="239">
        <f t="shared" si="12"/>
        <v>35</v>
      </c>
      <c r="B36" s="23" t="s">
        <v>184</v>
      </c>
      <c r="C36" s="23" t="s">
        <v>76</v>
      </c>
      <c r="D36" s="23" t="s">
        <v>68</v>
      </c>
      <c r="E36" s="458"/>
      <c r="F36" s="23" t="s">
        <v>78</v>
      </c>
      <c r="G36" s="379" t="str">
        <f t="shared" ref="G36:G37" ca="1" si="41">+IF(ISERROR(AVERAGE(INDIRECT("'Prices'!"&amp;VLOOKUP(G$1,$AM$1:$AN$197,2,FALSE)&amp;$A36&amp;":"&amp;VLOOKUP(DATE(YEAR(G$1),12,1),$AM$1:$AN$197,2,FALSE)&amp;$A36))),"",AVERAGE(INDIRECT("'Prices'!"&amp;VLOOKUP(G$1,$AM$1:$AN$197,2,FALSE)&amp;$A36&amp;":"&amp;VLOOKUP(DATE(YEAR(G$1),12,1),$AM$1:$AN$197,2,FALSE)&amp;$A36)))</f>
        <v/>
      </c>
      <c r="H36" s="379" t="str">
        <f t="shared" ca="1" si="40"/>
        <v/>
      </c>
      <c r="I36" s="379" t="str">
        <f t="shared" ca="1" si="40"/>
        <v/>
      </c>
      <c r="J36" s="379" t="str">
        <f t="shared" ca="1" si="40"/>
        <v/>
      </c>
      <c r="K36" s="379" t="str">
        <f t="shared" ca="1" si="40"/>
        <v/>
      </c>
      <c r="L36" s="379" t="str">
        <f t="shared" ca="1" si="40"/>
        <v/>
      </c>
      <c r="M36" s="379" t="str">
        <f t="shared" ca="1" si="40"/>
        <v/>
      </c>
      <c r="N36" s="379" t="str">
        <f t="shared" ca="1" si="40"/>
        <v/>
      </c>
      <c r="O36" s="379" t="str">
        <f t="shared" ca="1" si="40"/>
        <v/>
      </c>
      <c r="P36" s="379" t="str">
        <f t="shared" ca="1" si="40"/>
        <v/>
      </c>
      <c r="Q36" s="379" t="str">
        <f t="shared" ca="1" si="40"/>
        <v/>
      </c>
      <c r="R36" s="379" t="str">
        <f t="shared" ca="1" si="40"/>
        <v/>
      </c>
      <c r="S36" s="379" t="str">
        <f t="shared" ca="1" si="40"/>
        <v/>
      </c>
      <c r="T36" s="379" t="str">
        <f t="shared" ca="1" si="40"/>
        <v/>
      </c>
      <c r="U36" s="379" t="str">
        <f t="shared" ca="1" si="40"/>
        <v/>
      </c>
      <c r="V36" s="32"/>
      <c r="W36" s="32"/>
      <c r="X36" s="32"/>
      <c r="Y36" s="284"/>
      <c r="Z36" s="32"/>
      <c r="AA36" s="32"/>
      <c r="AB36" s="32"/>
      <c r="AC36" s="32"/>
      <c r="AD36" s="32"/>
      <c r="AE36" s="32"/>
      <c r="AF36" s="321"/>
      <c r="AG36" s="8"/>
      <c r="AH36" s="8"/>
      <c r="AM36" s="27">
        <f t="shared" si="19"/>
        <v>42339</v>
      </c>
      <c r="AN36" s="41" t="str">
        <f t="shared" si="38"/>
        <v>ap</v>
      </c>
      <c r="AO36" s="41">
        <f t="shared" si="20"/>
        <v>42</v>
      </c>
      <c r="AP36" s="41">
        <f t="shared" si="39"/>
        <v>61</v>
      </c>
      <c r="AQ36" s="41">
        <f t="shared" si="21"/>
        <v>36</v>
      </c>
      <c r="AR36" s="41" t="str">
        <f t="shared" si="35"/>
        <v>aj</v>
      </c>
      <c r="AT36" s="139">
        <v>41579</v>
      </c>
      <c r="AU36" s="142">
        <v>320</v>
      </c>
      <c r="AV36" s="142">
        <v>400</v>
      </c>
      <c r="AW36" s="142">
        <v>480</v>
      </c>
      <c r="AX36" s="142">
        <v>160</v>
      </c>
      <c r="AY36" s="142">
        <v>80</v>
      </c>
      <c r="AZ36" s="142">
        <v>160</v>
      </c>
      <c r="BA36" s="142">
        <v>720</v>
      </c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</row>
    <row r="37" spans="1:142" s="41" customFormat="1">
      <c r="A37" s="239">
        <f t="shared" si="12"/>
        <v>36</v>
      </c>
      <c r="B37" s="23" t="s">
        <v>184</v>
      </c>
      <c r="C37" s="23" t="s">
        <v>76</v>
      </c>
      <c r="D37" s="23" t="s">
        <v>68</v>
      </c>
      <c r="E37" s="458" t="s">
        <v>265</v>
      </c>
      <c r="F37" s="23" t="s">
        <v>79</v>
      </c>
      <c r="G37" s="379">
        <f t="shared" ca="1" si="41"/>
        <v>29.36</v>
      </c>
      <c r="H37" s="379">
        <f t="shared" ca="1" si="40"/>
        <v>29.884166666666662</v>
      </c>
      <c r="I37" s="379">
        <f t="shared" ca="1" si="40"/>
        <v>31.01583333333333</v>
      </c>
      <c r="J37" s="379">
        <f t="shared" ca="1" si="40"/>
        <v>32.599166666666662</v>
      </c>
      <c r="K37" s="379">
        <f t="shared" ca="1" si="40"/>
        <v>33.888333333333328</v>
      </c>
      <c r="L37" s="379">
        <f t="shared" ca="1" si="40"/>
        <v>36.896666666666668</v>
      </c>
      <c r="M37" s="379">
        <f t="shared" ca="1" si="40"/>
        <v>45.349166666666662</v>
      </c>
      <c r="N37" s="379">
        <f t="shared" ca="1" si="40"/>
        <v>56.984999999999992</v>
      </c>
      <c r="O37" s="379">
        <f t="shared" ca="1" si="40"/>
        <v>64.464999999999989</v>
      </c>
      <c r="P37" s="379">
        <f t="shared" ca="1" si="40"/>
        <v>65.882499999999993</v>
      </c>
      <c r="Q37" s="379">
        <f t="shared" ca="1" si="40"/>
        <v>66.704999999999998</v>
      </c>
      <c r="R37" s="379">
        <f t="shared" ca="1" si="40"/>
        <v>67.915833333333339</v>
      </c>
      <c r="S37" s="379">
        <f t="shared" ca="1" si="40"/>
        <v>70.263333333333321</v>
      </c>
      <c r="T37" s="379">
        <f t="shared" ca="1" si="40"/>
        <v>74.219166666666666</v>
      </c>
      <c r="U37" s="379">
        <f t="shared" ca="1" si="40"/>
        <v>77.725000000000009</v>
      </c>
      <c r="V37" s="32"/>
      <c r="W37" s="32"/>
      <c r="X37" s="32"/>
      <c r="Y37" s="284"/>
      <c r="Z37" s="32"/>
      <c r="AA37" s="32"/>
      <c r="AB37" s="32"/>
      <c r="AC37" s="32"/>
      <c r="AD37" s="32"/>
      <c r="AE37" s="32"/>
      <c r="AF37" s="321"/>
      <c r="AG37" s="8"/>
      <c r="AH37" s="8"/>
      <c r="AM37" s="27">
        <f t="shared" si="19"/>
        <v>42370</v>
      </c>
      <c r="AN37" s="41" t="str">
        <f t="shared" si="38"/>
        <v>aq</v>
      </c>
      <c r="AO37" s="41">
        <f t="shared" si="20"/>
        <v>43</v>
      </c>
      <c r="AP37" s="41">
        <f t="shared" si="39"/>
        <v>62</v>
      </c>
      <c r="AQ37" s="41">
        <f t="shared" si="21"/>
        <v>37</v>
      </c>
      <c r="AR37" s="41" t="str">
        <f t="shared" si="35"/>
        <v>ak</v>
      </c>
      <c r="AT37" s="139">
        <v>41609</v>
      </c>
      <c r="AU37" s="142">
        <v>336</v>
      </c>
      <c r="AV37" s="142">
        <v>408</v>
      </c>
      <c r="AW37" s="142">
        <v>504</v>
      </c>
      <c r="AX37" s="142">
        <v>160</v>
      </c>
      <c r="AY37" s="142">
        <v>80</v>
      </c>
      <c r="AZ37" s="142">
        <v>168</v>
      </c>
      <c r="BA37" s="142">
        <v>744</v>
      </c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</row>
    <row r="38" spans="1:142" s="41" customFormat="1">
      <c r="A38" s="239">
        <f t="shared" si="12"/>
        <v>37</v>
      </c>
      <c r="B38" s="23"/>
      <c r="C38" s="23"/>
      <c r="D38" s="23"/>
      <c r="E38" s="458"/>
      <c r="F38" s="23"/>
      <c r="G38" s="379"/>
      <c r="H38" s="379"/>
      <c r="I38" s="379"/>
      <c r="J38" s="379"/>
      <c r="K38" s="379"/>
      <c r="L38" s="379"/>
      <c r="M38" s="379"/>
      <c r="N38" s="379"/>
      <c r="O38" s="379"/>
      <c r="P38" s="379"/>
      <c r="Q38" s="379"/>
      <c r="R38" s="379"/>
      <c r="S38" s="379"/>
      <c r="T38" s="379"/>
      <c r="U38" s="379"/>
      <c r="V38" s="32"/>
      <c r="W38" s="32"/>
      <c r="X38" s="32"/>
      <c r="Y38" s="284"/>
      <c r="Z38" s="32"/>
      <c r="AA38" s="32"/>
      <c r="AB38" s="32"/>
      <c r="AC38" s="32"/>
      <c r="AD38" s="32"/>
      <c r="AE38" s="32"/>
      <c r="AF38" s="321"/>
      <c r="AG38" s="8"/>
      <c r="AH38" s="8"/>
      <c r="AM38" s="27">
        <f t="shared" si="19"/>
        <v>42401</v>
      </c>
      <c r="AN38" s="41" t="str">
        <f t="shared" si="38"/>
        <v>ar</v>
      </c>
      <c r="AO38" s="41">
        <f t="shared" si="20"/>
        <v>44</v>
      </c>
      <c r="AP38" s="41">
        <f t="shared" si="39"/>
        <v>63</v>
      </c>
      <c r="AQ38" s="41">
        <f t="shared" si="21"/>
        <v>38</v>
      </c>
      <c r="AR38" s="41" t="str">
        <f t="shared" si="35"/>
        <v>al</v>
      </c>
      <c r="AT38" s="140">
        <v>41640</v>
      </c>
      <c r="AU38" s="143">
        <v>352</v>
      </c>
      <c r="AV38" s="143">
        <v>392</v>
      </c>
      <c r="AW38" s="143">
        <v>528</v>
      </c>
      <c r="AX38" s="143">
        <v>144</v>
      </c>
      <c r="AY38" s="143">
        <v>72</v>
      </c>
      <c r="AZ38" s="143">
        <v>176</v>
      </c>
      <c r="BA38" s="143">
        <v>744</v>
      </c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6"/>
      <c r="DT38" s="26"/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</row>
    <row r="39" spans="1:142" s="41" customFormat="1">
      <c r="A39" s="239">
        <f t="shared" si="12"/>
        <v>38</v>
      </c>
      <c r="B39" s="23" t="s">
        <v>86</v>
      </c>
      <c r="C39" s="23" t="s">
        <v>76</v>
      </c>
      <c r="D39" s="23" t="s">
        <v>68</v>
      </c>
      <c r="E39" s="458"/>
      <c r="F39" s="23" t="s">
        <v>77</v>
      </c>
      <c r="G39" s="379" t="str">
        <f ca="1">+IF(ISERROR(AVERAGE(INDIRECT("'Prices'!"&amp;VLOOKUP(G$1,$AM$1:$AN$197,2,FALSE)&amp;$A39&amp;":"&amp;VLOOKUP(DATE(YEAR(G$1),12,1),$AM$1:$AN$197,2,FALSE)&amp;$A39))),"",AVERAGE(INDIRECT("'Prices'!"&amp;VLOOKUP(G$1,$AM$1:$AN$197,2,FALSE)&amp;$A39&amp;":"&amp;VLOOKUP(DATE(YEAR(G$1),12,1),$AM$1:$AN$197,2,FALSE)&amp;$A39)))</f>
        <v/>
      </c>
      <c r="H39" s="379" t="str">
        <f t="shared" ref="H39:U41" ca="1" si="42">+IF(ISERROR(AVERAGE(INDIRECT("'Prices'!"&amp;VLOOKUP(H$1,$AM$1:$AN$197,2,FALSE)&amp;$A39&amp;":"&amp;VLOOKUP(DATE(YEAR(H$1),12,1),$AM$1:$AN$197,2,FALSE)&amp;$A39))),"",AVERAGE(INDIRECT("'Prices'!"&amp;VLOOKUP(H$1,$AM$1:$AN$197,2,FALSE)&amp;$A39&amp;":"&amp;VLOOKUP(DATE(YEAR(H$1),12,1),$AM$1:$AN$197,2,FALSE)&amp;$A39)))</f>
        <v/>
      </c>
      <c r="I39" s="379" t="str">
        <f t="shared" ca="1" si="42"/>
        <v/>
      </c>
      <c r="J39" s="379" t="str">
        <f t="shared" ca="1" si="42"/>
        <v/>
      </c>
      <c r="K39" s="379" t="str">
        <f t="shared" ca="1" si="42"/>
        <v/>
      </c>
      <c r="L39" s="379" t="str">
        <f t="shared" ca="1" si="42"/>
        <v/>
      </c>
      <c r="M39" s="379" t="str">
        <f t="shared" ca="1" si="42"/>
        <v/>
      </c>
      <c r="N39" s="379" t="str">
        <f t="shared" ca="1" si="42"/>
        <v/>
      </c>
      <c r="O39" s="379" t="str">
        <f t="shared" ca="1" si="42"/>
        <v/>
      </c>
      <c r="P39" s="379" t="str">
        <f t="shared" ca="1" si="42"/>
        <v/>
      </c>
      <c r="Q39" s="379" t="str">
        <f t="shared" ca="1" si="42"/>
        <v/>
      </c>
      <c r="R39" s="379" t="str">
        <f t="shared" ca="1" si="42"/>
        <v/>
      </c>
      <c r="S39" s="379" t="str">
        <f t="shared" ca="1" si="42"/>
        <v/>
      </c>
      <c r="T39" s="379" t="str">
        <f t="shared" ca="1" si="42"/>
        <v/>
      </c>
      <c r="U39" s="379" t="str">
        <f t="shared" ca="1" si="42"/>
        <v/>
      </c>
      <c r="V39" s="32"/>
      <c r="W39" s="32"/>
      <c r="X39" s="32"/>
      <c r="Y39" s="284"/>
      <c r="Z39" s="32"/>
      <c r="AA39" s="32"/>
      <c r="AB39" s="32"/>
      <c r="AC39" s="32"/>
      <c r="AD39" s="32"/>
      <c r="AE39" s="32"/>
      <c r="AF39" s="321"/>
      <c r="AG39" s="8"/>
      <c r="AH39" s="8"/>
      <c r="AM39" s="27">
        <f t="shared" si="19"/>
        <v>42430</v>
      </c>
      <c r="AN39" s="41" t="str">
        <f t="shared" si="38"/>
        <v>as</v>
      </c>
      <c r="AO39" s="41">
        <f t="shared" si="20"/>
        <v>45</v>
      </c>
      <c r="AP39" s="41">
        <f t="shared" si="39"/>
        <v>64</v>
      </c>
      <c r="AQ39" s="41">
        <f t="shared" si="21"/>
        <v>39</v>
      </c>
      <c r="AR39" s="41" t="str">
        <f t="shared" si="35"/>
        <v>am</v>
      </c>
      <c r="AT39" s="140">
        <v>41671</v>
      </c>
      <c r="AU39" s="143">
        <v>320</v>
      </c>
      <c r="AV39" s="143">
        <v>352</v>
      </c>
      <c r="AW39" s="143">
        <v>480</v>
      </c>
      <c r="AX39" s="143">
        <v>128</v>
      </c>
      <c r="AY39" s="143">
        <v>64</v>
      </c>
      <c r="AZ39" s="143">
        <v>160</v>
      </c>
      <c r="BA39" s="143">
        <v>672</v>
      </c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</row>
    <row r="40" spans="1:142" s="41" customFormat="1">
      <c r="A40" s="239">
        <f t="shared" si="12"/>
        <v>39</v>
      </c>
      <c r="B40" s="23" t="s">
        <v>86</v>
      </c>
      <c r="C40" s="23" t="s">
        <v>76</v>
      </c>
      <c r="D40" s="23" t="s">
        <v>68</v>
      </c>
      <c r="E40" s="458"/>
      <c r="F40" s="23" t="s">
        <v>78</v>
      </c>
      <c r="G40" s="379" t="str">
        <f t="shared" ref="G40:G41" ca="1" si="43">+IF(ISERROR(AVERAGE(INDIRECT("'Prices'!"&amp;VLOOKUP(G$1,$AM$1:$AN$197,2,FALSE)&amp;$A40&amp;":"&amp;VLOOKUP(DATE(YEAR(G$1),12,1),$AM$1:$AN$197,2,FALSE)&amp;$A40))),"",AVERAGE(INDIRECT("'Prices'!"&amp;VLOOKUP(G$1,$AM$1:$AN$197,2,FALSE)&amp;$A40&amp;":"&amp;VLOOKUP(DATE(YEAR(G$1),12,1),$AM$1:$AN$197,2,FALSE)&amp;$A40)))</f>
        <v/>
      </c>
      <c r="H40" s="379" t="str">
        <f t="shared" ca="1" si="42"/>
        <v/>
      </c>
      <c r="I40" s="379" t="str">
        <f t="shared" ca="1" si="42"/>
        <v/>
      </c>
      <c r="J40" s="379" t="str">
        <f t="shared" ca="1" si="42"/>
        <v/>
      </c>
      <c r="K40" s="379" t="str">
        <f t="shared" ca="1" si="42"/>
        <v/>
      </c>
      <c r="L40" s="379" t="str">
        <f t="shared" ca="1" si="42"/>
        <v/>
      </c>
      <c r="M40" s="379" t="str">
        <f t="shared" ca="1" si="42"/>
        <v/>
      </c>
      <c r="N40" s="379" t="str">
        <f t="shared" ca="1" si="42"/>
        <v/>
      </c>
      <c r="O40" s="379" t="str">
        <f t="shared" ca="1" si="42"/>
        <v/>
      </c>
      <c r="P40" s="379" t="str">
        <f t="shared" ca="1" si="42"/>
        <v/>
      </c>
      <c r="Q40" s="379" t="str">
        <f t="shared" ca="1" si="42"/>
        <v/>
      </c>
      <c r="R40" s="379" t="str">
        <f t="shared" ca="1" si="42"/>
        <v/>
      </c>
      <c r="S40" s="379" t="str">
        <f t="shared" ca="1" si="42"/>
        <v/>
      </c>
      <c r="T40" s="379" t="str">
        <f t="shared" ca="1" si="42"/>
        <v/>
      </c>
      <c r="U40" s="379" t="str">
        <f t="shared" ca="1" si="42"/>
        <v/>
      </c>
      <c r="V40" s="32"/>
      <c r="W40" s="32"/>
      <c r="X40" s="32"/>
      <c r="Y40" s="284"/>
      <c r="Z40" s="32"/>
      <c r="AA40" s="32"/>
      <c r="AB40" s="32"/>
      <c r="AC40" s="32"/>
      <c r="AD40" s="32"/>
      <c r="AE40" s="32"/>
      <c r="AF40" s="321"/>
      <c r="AG40" s="8"/>
      <c r="AH40" s="8"/>
      <c r="AM40" s="27">
        <f t="shared" si="19"/>
        <v>42461</v>
      </c>
      <c r="AN40" s="41" t="str">
        <f t="shared" si="38"/>
        <v>at</v>
      </c>
      <c r="AO40" s="41">
        <f t="shared" si="20"/>
        <v>46</v>
      </c>
      <c r="AP40" s="41">
        <f t="shared" si="39"/>
        <v>65</v>
      </c>
      <c r="AQ40" s="41">
        <f t="shared" si="21"/>
        <v>40</v>
      </c>
      <c r="AR40" s="41" t="str">
        <f t="shared" si="35"/>
        <v>an</v>
      </c>
      <c r="AT40" s="140">
        <v>41699</v>
      </c>
      <c r="AU40" s="143">
        <v>336</v>
      </c>
      <c r="AV40" s="143">
        <v>408</v>
      </c>
      <c r="AW40" s="143">
        <v>504</v>
      </c>
      <c r="AX40" s="143">
        <v>160</v>
      </c>
      <c r="AY40" s="143">
        <v>80</v>
      </c>
      <c r="AZ40" s="143">
        <v>168</v>
      </c>
      <c r="BA40" s="143">
        <v>744</v>
      </c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</row>
    <row r="41" spans="1:142" s="41" customFormat="1">
      <c r="A41" s="239">
        <f t="shared" si="12"/>
        <v>40</v>
      </c>
      <c r="B41" s="23" t="s">
        <v>86</v>
      </c>
      <c r="C41" s="23" t="s">
        <v>76</v>
      </c>
      <c r="D41" s="23" t="s">
        <v>68</v>
      </c>
      <c r="E41" s="458" t="s">
        <v>265</v>
      </c>
      <c r="F41" s="23" t="s">
        <v>79</v>
      </c>
      <c r="G41" s="379">
        <f t="shared" ca="1" si="43"/>
        <v>30.318333333333332</v>
      </c>
      <c r="H41" s="379">
        <f t="shared" ca="1" si="42"/>
        <v>30.702500000000004</v>
      </c>
      <c r="I41" s="379">
        <f t="shared" ca="1" si="42"/>
        <v>31.713333333333328</v>
      </c>
      <c r="J41" s="379">
        <f t="shared" ca="1" si="42"/>
        <v>33.126666666666665</v>
      </c>
      <c r="K41" s="379">
        <f t="shared" ca="1" si="42"/>
        <v>34.285833333333336</v>
      </c>
      <c r="L41" s="379">
        <f t="shared" ca="1" si="42"/>
        <v>37.335833333333333</v>
      </c>
      <c r="M41" s="379">
        <f t="shared" ca="1" si="42"/>
        <v>45.919166666666662</v>
      </c>
      <c r="N41" s="379">
        <f t="shared" ca="1" si="42"/>
        <v>57.744166666666672</v>
      </c>
      <c r="O41" s="379">
        <f t="shared" ca="1" si="42"/>
        <v>65.359166666666667</v>
      </c>
      <c r="P41" s="379">
        <f t="shared" ca="1" si="42"/>
        <v>66.822500000000005</v>
      </c>
      <c r="Q41" s="379">
        <f t="shared" ca="1" si="42"/>
        <v>67.683333333333323</v>
      </c>
      <c r="R41" s="379">
        <f t="shared" ca="1" si="42"/>
        <v>68.939166666666651</v>
      </c>
      <c r="S41" s="379">
        <f t="shared" ca="1" si="42"/>
        <v>71.348333333333315</v>
      </c>
      <c r="T41" s="379">
        <f t="shared" ca="1" si="42"/>
        <v>75.397499999999994</v>
      </c>
      <c r="U41" s="379">
        <f t="shared" ca="1" si="42"/>
        <v>79.000833333333333</v>
      </c>
      <c r="V41" s="32"/>
      <c r="W41" s="32"/>
      <c r="X41" s="32"/>
      <c r="Y41" s="284"/>
      <c r="Z41" s="32"/>
      <c r="AA41" s="32"/>
      <c r="AB41" s="32"/>
      <c r="AC41" s="32"/>
      <c r="AD41" s="32"/>
      <c r="AE41" s="32"/>
      <c r="AF41" s="321"/>
      <c r="AG41" s="8"/>
      <c r="AH41" s="8"/>
      <c r="AM41" s="27">
        <f t="shared" si="19"/>
        <v>42491</v>
      </c>
      <c r="AN41" s="41" t="str">
        <f t="shared" si="38"/>
        <v>au</v>
      </c>
      <c r="AO41" s="41">
        <f t="shared" si="20"/>
        <v>47</v>
      </c>
      <c r="AP41" s="41">
        <f t="shared" si="39"/>
        <v>66</v>
      </c>
      <c r="AQ41" s="41">
        <f t="shared" si="21"/>
        <v>41</v>
      </c>
      <c r="AR41" s="41" t="str">
        <f t="shared" si="35"/>
        <v>ao</v>
      </c>
      <c r="AT41" s="140">
        <v>41730</v>
      </c>
      <c r="AU41" s="143">
        <v>352</v>
      </c>
      <c r="AV41" s="143">
        <v>368</v>
      </c>
      <c r="AW41" s="143">
        <v>528</v>
      </c>
      <c r="AX41" s="143">
        <v>128</v>
      </c>
      <c r="AY41" s="143">
        <v>64</v>
      </c>
      <c r="AZ41" s="143">
        <v>176</v>
      </c>
      <c r="BA41" s="143">
        <v>720</v>
      </c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</row>
    <row r="42" spans="1:142" s="41" customFormat="1">
      <c r="A42" s="239">
        <f t="shared" si="12"/>
        <v>41</v>
      </c>
      <c r="B42" s="23"/>
      <c r="C42" s="23"/>
      <c r="D42" s="23"/>
      <c r="E42" s="458"/>
      <c r="F42" s="23"/>
      <c r="G42" s="379"/>
      <c r="H42" s="379"/>
      <c r="I42" s="379"/>
      <c r="J42" s="379"/>
      <c r="K42" s="379"/>
      <c r="L42" s="379"/>
      <c r="M42" s="379"/>
      <c r="N42" s="379"/>
      <c r="O42" s="379"/>
      <c r="P42" s="379"/>
      <c r="Q42" s="379"/>
      <c r="R42" s="379"/>
      <c r="S42" s="379"/>
      <c r="T42" s="379"/>
      <c r="U42" s="379"/>
      <c r="V42" s="32"/>
      <c r="W42" s="32"/>
      <c r="X42" s="32"/>
      <c r="Y42" s="284"/>
      <c r="Z42" s="32"/>
      <c r="AA42" s="32"/>
      <c r="AB42" s="32"/>
      <c r="AC42" s="32"/>
      <c r="AD42" s="32"/>
      <c r="AE42" s="32"/>
      <c r="AF42" s="321"/>
      <c r="AG42" s="8"/>
      <c r="AH42" s="8"/>
      <c r="AM42" s="27">
        <f t="shared" si="19"/>
        <v>42522</v>
      </c>
      <c r="AN42" s="41" t="str">
        <f t="shared" si="38"/>
        <v>av</v>
      </c>
      <c r="AO42" s="41">
        <f t="shared" si="20"/>
        <v>48</v>
      </c>
      <c r="AP42" s="41">
        <f t="shared" si="39"/>
        <v>67</v>
      </c>
      <c r="AQ42" s="41">
        <f t="shared" si="21"/>
        <v>42</v>
      </c>
      <c r="AR42" s="41" t="str">
        <f t="shared" si="35"/>
        <v>ap</v>
      </c>
      <c r="AT42" s="140">
        <v>41760</v>
      </c>
      <c r="AU42" s="143">
        <v>336</v>
      </c>
      <c r="AV42" s="143">
        <v>408</v>
      </c>
      <c r="AW42" s="143">
        <v>504</v>
      </c>
      <c r="AX42" s="143">
        <v>160</v>
      </c>
      <c r="AY42" s="143">
        <v>80</v>
      </c>
      <c r="AZ42" s="143">
        <v>168</v>
      </c>
      <c r="BA42" s="143">
        <v>744</v>
      </c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</row>
    <row r="43" spans="1:142" s="41" customFormat="1">
      <c r="A43" s="239">
        <f t="shared" si="12"/>
        <v>42</v>
      </c>
      <c r="B43" s="23" t="s">
        <v>87</v>
      </c>
      <c r="C43" s="23" t="s">
        <v>76</v>
      </c>
      <c r="D43" s="23" t="s">
        <v>68</v>
      </c>
      <c r="E43" s="458"/>
      <c r="F43" s="23" t="s">
        <v>77</v>
      </c>
      <c r="G43" s="379" t="str">
        <f ca="1">+IF(ISERROR(AVERAGE(INDIRECT("'Prices'!"&amp;VLOOKUP(G$1,$AM$1:$AN$197,2,FALSE)&amp;$A43&amp;":"&amp;VLOOKUP(DATE(YEAR(G$1),12,1),$AM$1:$AN$197,2,FALSE)&amp;$A43))),"",AVERAGE(INDIRECT("'Prices'!"&amp;VLOOKUP(G$1,$AM$1:$AN$197,2,FALSE)&amp;$A43&amp;":"&amp;VLOOKUP(DATE(YEAR(G$1),12,1),$AM$1:$AN$197,2,FALSE)&amp;$A43)))</f>
        <v/>
      </c>
      <c r="H43" s="379" t="str">
        <f t="shared" ref="H43:U45" ca="1" si="44">+IF(ISERROR(AVERAGE(INDIRECT("'Prices'!"&amp;VLOOKUP(H$1,$AM$1:$AN$197,2,FALSE)&amp;$A43&amp;":"&amp;VLOOKUP(DATE(YEAR(H$1),12,1),$AM$1:$AN$197,2,FALSE)&amp;$A43))),"",AVERAGE(INDIRECT("'Prices'!"&amp;VLOOKUP(H$1,$AM$1:$AN$197,2,FALSE)&amp;$A43&amp;":"&amp;VLOOKUP(DATE(YEAR(H$1),12,1),$AM$1:$AN$197,2,FALSE)&amp;$A43)))</f>
        <v/>
      </c>
      <c r="I43" s="379" t="str">
        <f t="shared" ca="1" si="44"/>
        <v/>
      </c>
      <c r="J43" s="379" t="str">
        <f t="shared" ca="1" si="44"/>
        <v/>
      </c>
      <c r="K43" s="379" t="str">
        <f t="shared" ca="1" si="44"/>
        <v/>
      </c>
      <c r="L43" s="379" t="str">
        <f t="shared" ca="1" si="44"/>
        <v/>
      </c>
      <c r="M43" s="379" t="str">
        <f t="shared" ca="1" si="44"/>
        <v/>
      </c>
      <c r="N43" s="379" t="str">
        <f t="shared" ca="1" si="44"/>
        <v/>
      </c>
      <c r="O43" s="379" t="str">
        <f t="shared" ca="1" si="44"/>
        <v/>
      </c>
      <c r="P43" s="379" t="str">
        <f t="shared" ca="1" si="44"/>
        <v/>
      </c>
      <c r="Q43" s="379" t="str">
        <f t="shared" ca="1" si="44"/>
        <v/>
      </c>
      <c r="R43" s="379" t="str">
        <f t="shared" ca="1" si="44"/>
        <v/>
      </c>
      <c r="S43" s="379" t="str">
        <f t="shared" ca="1" si="44"/>
        <v/>
      </c>
      <c r="T43" s="379" t="str">
        <f t="shared" ca="1" si="44"/>
        <v/>
      </c>
      <c r="U43" s="379" t="str">
        <f t="shared" ca="1" si="44"/>
        <v/>
      </c>
      <c r="V43" s="32"/>
      <c r="W43" s="32"/>
      <c r="X43" s="32"/>
      <c r="Y43" s="284"/>
      <c r="Z43" s="32"/>
      <c r="AA43" s="32"/>
      <c r="AB43" s="32"/>
      <c r="AC43" s="32"/>
      <c r="AD43" s="32"/>
      <c r="AE43" s="32"/>
      <c r="AF43" s="321"/>
      <c r="AG43" s="8"/>
      <c r="AH43" s="8"/>
      <c r="AM43" s="27">
        <f t="shared" si="19"/>
        <v>42552</v>
      </c>
      <c r="AN43" s="41" t="str">
        <f t="shared" si="38"/>
        <v>aw</v>
      </c>
      <c r="AO43" s="41">
        <f t="shared" si="20"/>
        <v>49</v>
      </c>
      <c r="AP43" s="41">
        <f t="shared" si="39"/>
        <v>68</v>
      </c>
      <c r="AQ43" s="41">
        <f t="shared" si="21"/>
        <v>43</v>
      </c>
      <c r="AR43" s="41" t="str">
        <f t="shared" si="35"/>
        <v>aq</v>
      </c>
      <c r="AT43" s="140">
        <v>41791</v>
      </c>
      <c r="AU43" s="143">
        <v>336</v>
      </c>
      <c r="AV43" s="143">
        <v>384</v>
      </c>
      <c r="AW43" s="143">
        <v>504</v>
      </c>
      <c r="AX43" s="143">
        <v>144</v>
      </c>
      <c r="AY43" s="143">
        <v>72</v>
      </c>
      <c r="AZ43" s="143">
        <v>168</v>
      </c>
      <c r="BA43" s="143">
        <v>720</v>
      </c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</row>
    <row r="44" spans="1:142" s="41" customFormat="1">
      <c r="A44" s="239">
        <f t="shared" si="12"/>
        <v>43</v>
      </c>
      <c r="B44" s="23" t="s">
        <v>87</v>
      </c>
      <c r="C44" s="23" t="s">
        <v>76</v>
      </c>
      <c r="D44" s="23" t="s">
        <v>68</v>
      </c>
      <c r="E44" s="458"/>
      <c r="F44" s="23" t="s">
        <v>78</v>
      </c>
      <c r="G44" s="379" t="str">
        <f t="shared" ref="G44:G45" ca="1" si="45">+IF(ISERROR(AVERAGE(INDIRECT("'Prices'!"&amp;VLOOKUP(G$1,$AM$1:$AN$197,2,FALSE)&amp;$A44&amp;":"&amp;VLOOKUP(DATE(YEAR(G$1),12,1),$AM$1:$AN$197,2,FALSE)&amp;$A44))),"",AVERAGE(INDIRECT("'Prices'!"&amp;VLOOKUP(G$1,$AM$1:$AN$197,2,FALSE)&amp;$A44&amp;":"&amp;VLOOKUP(DATE(YEAR(G$1),12,1),$AM$1:$AN$197,2,FALSE)&amp;$A44)))</f>
        <v/>
      </c>
      <c r="H44" s="379" t="str">
        <f t="shared" ca="1" si="44"/>
        <v/>
      </c>
      <c r="I44" s="379" t="str">
        <f t="shared" ca="1" si="44"/>
        <v/>
      </c>
      <c r="J44" s="379" t="str">
        <f t="shared" ca="1" si="44"/>
        <v/>
      </c>
      <c r="K44" s="379" t="str">
        <f t="shared" ca="1" si="44"/>
        <v/>
      </c>
      <c r="L44" s="379" t="str">
        <f t="shared" ca="1" si="44"/>
        <v/>
      </c>
      <c r="M44" s="379" t="str">
        <f t="shared" ca="1" si="44"/>
        <v/>
      </c>
      <c r="N44" s="379" t="str">
        <f t="shared" ca="1" si="44"/>
        <v/>
      </c>
      <c r="O44" s="379" t="str">
        <f t="shared" ca="1" si="44"/>
        <v/>
      </c>
      <c r="P44" s="379" t="str">
        <f t="shared" ca="1" si="44"/>
        <v/>
      </c>
      <c r="Q44" s="379" t="str">
        <f t="shared" ca="1" si="44"/>
        <v/>
      </c>
      <c r="R44" s="379" t="str">
        <f t="shared" ca="1" si="44"/>
        <v/>
      </c>
      <c r="S44" s="379" t="str">
        <f t="shared" ca="1" si="44"/>
        <v/>
      </c>
      <c r="T44" s="379" t="str">
        <f t="shared" ca="1" si="44"/>
        <v/>
      </c>
      <c r="U44" s="379" t="str">
        <f t="shared" ca="1" si="44"/>
        <v/>
      </c>
      <c r="V44" s="32"/>
      <c r="W44" s="32"/>
      <c r="X44" s="32"/>
      <c r="Y44" s="284"/>
      <c r="Z44" s="32"/>
      <c r="AA44" s="32"/>
      <c r="AB44" s="32"/>
      <c r="AC44" s="32"/>
      <c r="AD44" s="32"/>
      <c r="AE44" s="32"/>
      <c r="AF44" s="321"/>
      <c r="AG44" s="8"/>
      <c r="AH44" s="8"/>
      <c r="AM44" s="27">
        <f t="shared" si="19"/>
        <v>42583</v>
      </c>
      <c r="AN44" s="41" t="str">
        <f t="shared" si="38"/>
        <v>ax</v>
      </c>
      <c r="AO44" s="41">
        <f t="shared" si="20"/>
        <v>50</v>
      </c>
      <c r="AP44" s="41">
        <f t="shared" si="39"/>
        <v>69</v>
      </c>
      <c r="AQ44" s="41">
        <f t="shared" si="21"/>
        <v>44</v>
      </c>
      <c r="AR44" s="41" t="str">
        <f t="shared" si="35"/>
        <v>ar</v>
      </c>
      <c r="AT44" s="140">
        <v>41821</v>
      </c>
      <c r="AU44" s="143">
        <v>352</v>
      </c>
      <c r="AV44" s="143">
        <v>392</v>
      </c>
      <c r="AW44" s="143">
        <v>528</v>
      </c>
      <c r="AX44" s="143">
        <v>144</v>
      </c>
      <c r="AY44" s="143">
        <v>72</v>
      </c>
      <c r="AZ44" s="143">
        <v>176</v>
      </c>
      <c r="BA44" s="143">
        <v>744</v>
      </c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</row>
    <row r="45" spans="1:142" s="41" customFormat="1">
      <c r="A45" s="239">
        <f t="shared" si="12"/>
        <v>44</v>
      </c>
      <c r="B45" s="23" t="s">
        <v>87</v>
      </c>
      <c r="C45" s="23" t="s">
        <v>76</v>
      </c>
      <c r="D45" s="23" t="s">
        <v>68</v>
      </c>
      <c r="E45" s="458" t="s">
        <v>265</v>
      </c>
      <c r="F45" s="23" t="s">
        <v>79</v>
      </c>
      <c r="G45" s="379">
        <f t="shared" ca="1" si="45"/>
        <v>25.095833333333331</v>
      </c>
      <c r="H45" s="379">
        <f t="shared" ca="1" si="44"/>
        <v>25.132499999999997</v>
      </c>
      <c r="I45" s="379">
        <f t="shared" ca="1" si="44"/>
        <v>26.210000000000004</v>
      </c>
      <c r="J45" s="379">
        <f t="shared" ca="1" si="44"/>
        <v>28.052499999999998</v>
      </c>
      <c r="K45" s="379">
        <f t="shared" ca="1" si="44"/>
        <v>28.944166666666671</v>
      </c>
      <c r="L45" s="379">
        <f t="shared" ca="1" si="44"/>
        <v>32.917499999999997</v>
      </c>
      <c r="M45" s="379">
        <f t="shared" ca="1" si="44"/>
        <v>39.394999999999996</v>
      </c>
      <c r="N45" s="379">
        <f t="shared" ca="1" si="44"/>
        <v>43.825833333333328</v>
      </c>
      <c r="O45" s="379">
        <f t="shared" ca="1" si="44"/>
        <v>45.700833333333328</v>
      </c>
      <c r="P45" s="379">
        <f t="shared" ca="1" si="44"/>
        <v>46.800000000000011</v>
      </c>
      <c r="Q45" s="379">
        <f t="shared" ca="1" si="44"/>
        <v>47.699166666666663</v>
      </c>
      <c r="R45" s="379">
        <f t="shared" ca="1" si="44"/>
        <v>48.909166666666671</v>
      </c>
      <c r="S45" s="379">
        <f t="shared" ca="1" si="44"/>
        <v>50.976666666666667</v>
      </c>
      <c r="T45" s="379">
        <f t="shared" ca="1" si="44"/>
        <v>54.950833333333328</v>
      </c>
      <c r="U45" s="379">
        <f t="shared" ca="1" si="44"/>
        <v>57.871666666666663</v>
      </c>
      <c r="V45" s="32"/>
      <c r="W45" s="32"/>
      <c r="X45" s="32"/>
      <c r="Y45" s="284"/>
      <c r="Z45" s="32"/>
      <c r="AA45" s="32"/>
      <c r="AB45" s="32"/>
      <c r="AC45" s="32"/>
      <c r="AD45" s="32"/>
      <c r="AE45" s="32"/>
      <c r="AF45" s="321"/>
      <c r="AG45" s="8"/>
      <c r="AH45" s="8"/>
      <c r="AM45" s="27">
        <f t="shared" si="19"/>
        <v>42614</v>
      </c>
      <c r="AN45" s="41" t="str">
        <f t="shared" si="38"/>
        <v>ay</v>
      </c>
      <c r="AO45" s="41">
        <f t="shared" si="20"/>
        <v>51</v>
      </c>
      <c r="AP45" s="41">
        <f t="shared" si="39"/>
        <v>70</v>
      </c>
      <c r="AQ45" s="41">
        <f t="shared" si="21"/>
        <v>45</v>
      </c>
      <c r="AR45" s="41" t="str">
        <f t="shared" si="35"/>
        <v>as</v>
      </c>
      <c r="AT45" s="140">
        <v>41852</v>
      </c>
      <c r="AU45" s="143">
        <v>336</v>
      </c>
      <c r="AV45" s="143">
        <v>408</v>
      </c>
      <c r="AW45" s="143">
        <v>504</v>
      </c>
      <c r="AX45" s="143">
        <v>160</v>
      </c>
      <c r="AY45" s="143">
        <v>80</v>
      </c>
      <c r="AZ45" s="143">
        <v>168</v>
      </c>
      <c r="BA45" s="143">
        <v>744</v>
      </c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</row>
    <row r="46" spans="1:142" s="41" customFormat="1">
      <c r="A46" s="239">
        <f t="shared" si="12"/>
        <v>45</v>
      </c>
      <c r="B46" s="23"/>
      <c r="C46" s="23"/>
      <c r="D46" s="23"/>
      <c r="E46" s="458"/>
      <c r="F46" s="23"/>
      <c r="G46" s="379"/>
      <c r="H46" s="379"/>
      <c r="I46" s="379"/>
      <c r="J46" s="379"/>
      <c r="K46" s="379"/>
      <c r="L46" s="379"/>
      <c r="M46" s="379"/>
      <c r="N46" s="379"/>
      <c r="O46" s="379"/>
      <c r="P46" s="379"/>
      <c r="Q46" s="379"/>
      <c r="R46" s="379"/>
      <c r="S46" s="379"/>
      <c r="T46" s="379"/>
      <c r="U46" s="379"/>
      <c r="V46" s="32"/>
      <c r="W46" s="32"/>
      <c r="X46" s="32"/>
      <c r="Y46" s="284"/>
      <c r="Z46" s="32"/>
      <c r="AA46" s="32"/>
      <c r="AB46" s="32"/>
      <c r="AC46" s="32"/>
      <c r="AD46" s="32"/>
      <c r="AE46" s="32"/>
      <c r="AF46" s="321"/>
      <c r="AG46" s="8"/>
      <c r="AH46" s="8"/>
      <c r="AM46" s="27">
        <f t="shared" si="19"/>
        <v>42644</v>
      </c>
      <c r="AN46" s="41" t="str">
        <f t="shared" si="38"/>
        <v>az</v>
      </c>
      <c r="AO46" s="41">
        <f t="shared" si="20"/>
        <v>52</v>
      </c>
      <c r="AP46" s="41">
        <f t="shared" si="39"/>
        <v>71</v>
      </c>
      <c r="AQ46" s="41">
        <f t="shared" si="21"/>
        <v>46</v>
      </c>
      <c r="AR46" s="41" t="str">
        <f>+"a"&amp;AR20</f>
        <v>at</v>
      </c>
      <c r="AT46" s="140">
        <v>41883</v>
      </c>
      <c r="AU46" s="143">
        <v>336</v>
      </c>
      <c r="AV46" s="143">
        <v>384</v>
      </c>
      <c r="AW46" s="143">
        <v>504</v>
      </c>
      <c r="AX46" s="143">
        <v>144</v>
      </c>
      <c r="AY46" s="143">
        <v>72</v>
      </c>
      <c r="AZ46" s="143">
        <v>168</v>
      </c>
      <c r="BA46" s="143">
        <v>720</v>
      </c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</row>
    <row r="47" spans="1:142" s="41" customFormat="1">
      <c r="A47" s="239">
        <f t="shared" si="12"/>
        <v>46</v>
      </c>
      <c r="B47" s="23" t="s">
        <v>88</v>
      </c>
      <c r="C47" s="23" t="s">
        <v>76</v>
      </c>
      <c r="D47" s="23" t="s">
        <v>68</v>
      </c>
      <c r="E47" s="458"/>
      <c r="F47" s="23" t="s">
        <v>77</v>
      </c>
      <c r="G47" s="379" t="str">
        <f ca="1">+IF(ISERROR(AVERAGE(INDIRECT("'Prices'!"&amp;VLOOKUP(G$1,$AM$1:$AN$197,2,FALSE)&amp;$A47&amp;":"&amp;VLOOKUP(DATE(YEAR(G$1),12,1),$AM$1:$AN$197,2,FALSE)&amp;$A47))),"",AVERAGE(INDIRECT("'Prices'!"&amp;VLOOKUP(G$1,$AM$1:$AN$197,2,FALSE)&amp;$A47&amp;":"&amp;VLOOKUP(DATE(YEAR(G$1),12,1),$AM$1:$AN$197,2,FALSE)&amp;$A47)))</f>
        <v/>
      </c>
      <c r="H47" s="379" t="str">
        <f t="shared" ref="H47:U49" ca="1" si="46">+IF(ISERROR(AVERAGE(INDIRECT("'Prices'!"&amp;VLOOKUP(H$1,$AM$1:$AN$197,2,FALSE)&amp;$A47&amp;":"&amp;VLOOKUP(DATE(YEAR(H$1),12,1),$AM$1:$AN$197,2,FALSE)&amp;$A47))),"",AVERAGE(INDIRECT("'Prices'!"&amp;VLOOKUP(H$1,$AM$1:$AN$197,2,FALSE)&amp;$A47&amp;":"&amp;VLOOKUP(DATE(YEAR(H$1),12,1),$AM$1:$AN$197,2,FALSE)&amp;$A47)))</f>
        <v/>
      </c>
      <c r="I47" s="379" t="str">
        <f t="shared" ca="1" si="46"/>
        <v/>
      </c>
      <c r="J47" s="379" t="str">
        <f t="shared" ca="1" si="46"/>
        <v/>
      </c>
      <c r="K47" s="379" t="str">
        <f t="shared" ca="1" si="46"/>
        <v/>
      </c>
      <c r="L47" s="379" t="str">
        <f t="shared" ca="1" si="46"/>
        <v/>
      </c>
      <c r="M47" s="379" t="str">
        <f t="shared" ca="1" si="46"/>
        <v/>
      </c>
      <c r="N47" s="379" t="str">
        <f t="shared" ca="1" si="46"/>
        <v/>
      </c>
      <c r="O47" s="379" t="str">
        <f t="shared" ca="1" si="46"/>
        <v/>
      </c>
      <c r="P47" s="379" t="str">
        <f t="shared" ca="1" si="46"/>
        <v/>
      </c>
      <c r="Q47" s="379" t="str">
        <f t="shared" ca="1" si="46"/>
        <v/>
      </c>
      <c r="R47" s="379" t="str">
        <f t="shared" ca="1" si="46"/>
        <v/>
      </c>
      <c r="S47" s="379" t="str">
        <f t="shared" ca="1" si="46"/>
        <v/>
      </c>
      <c r="T47" s="379" t="str">
        <f t="shared" ca="1" si="46"/>
        <v/>
      </c>
      <c r="U47" s="379" t="str">
        <f t="shared" ca="1" si="46"/>
        <v/>
      </c>
      <c r="V47" s="32"/>
      <c r="W47" s="32"/>
      <c r="X47" s="32"/>
      <c r="Y47" s="284"/>
      <c r="Z47" s="32"/>
      <c r="AA47" s="32"/>
      <c r="AB47" s="32"/>
      <c r="AC47" s="32"/>
      <c r="AD47" s="32"/>
      <c r="AE47" s="32"/>
      <c r="AF47" s="321"/>
      <c r="AG47" s="8"/>
      <c r="AH47" s="8"/>
      <c r="AM47" s="27">
        <f t="shared" si="19"/>
        <v>42675</v>
      </c>
      <c r="AN47" s="41" t="str">
        <f t="shared" si="38"/>
        <v>ba</v>
      </c>
      <c r="AO47" s="41">
        <f t="shared" si="20"/>
        <v>53</v>
      </c>
      <c r="AP47" s="41">
        <f t="shared" si="39"/>
        <v>72</v>
      </c>
      <c r="AQ47" s="41">
        <f t="shared" si="21"/>
        <v>47</v>
      </c>
      <c r="AR47" s="41" t="str">
        <f t="shared" si="35"/>
        <v>au</v>
      </c>
      <c r="AT47" s="140">
        <v>41913</v>
      </c>
      <c r="AU47" s="143">
        <v>368</v>
      </c>
      <c r="AV47" s="143">
        <v>376</v>
      </c>
      <c r="AW47" s="143">
        <v>552</v>
      </c>
      <c r="AX47" s="143">
        <v>128</v>
      </c>
      <c r="AY47" s="143">
        <v>64</v>
      </c>
      <c r="AZ47" s="143">
        <v>184</v>
      </c>
      <c r="BA47" s="143">
        <v>744</v>
      </c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26"/>
      <c r="EF47" s="26"/>
      <c r="EG47" s="26"/>
      <c r="EH47" s="26"/>
      <c r="EI47" s="26"/>
      <c r="EJ47" s="26"/>
      <c r="EK47" s="26"/>
      <c r="EL47" s="26"/>
    </row>
    <row r="48" spans="1:142" s="41" customFormat="1">
      <c r="A48" s="239">
        <f t="shared" si="12"/>
        <v>47</v>
      </c>
      <c r="B48" s="23" t="s">
        <v>88</v>
      </c>
      <c r="C48" s="23" t="s">
        <v>76</v>
      </c>
      <c r="D48" s="23" t="s">
        <v>68</v>
      </c>
      <c r="E48" s="458"/>
      <c r="F48" s="23" t="s">
        <v>78</v>
      </c>
      <c r="G48" s="379" t="str">
        <f t="shared" ref="G48:G49" ca="1" si="47">+IF(ISERROR(AVERAGE(INDIRECT("'Prices'!"&amp;VLOOKUP(G$1,$AM$1:$AN$197,2,FALSE)&amp;$A48&amp;":"&amp;VLOOKUP(DATE(YEAR(G$1),12,1),$AM$1:$AN$197,2,FALSE)&amp;$A48))),"",AVERAGE(INDIRECT("'Prices'!"&amp;VLOOKUP(G$1,$AM$1:$AN$197,2,FALSE)&amp;$A48&amp;":"&amp;VLOOKUP(DATE(YEAR(G$1),12,1),$AM$1:$AN$197,2,FALSE)&amp;$A48)))</f>
        <v/>
      </c>
      <c r="H48" s="379" t="str">
        <f t="shared" ca="1" si="46"/>
        <v/>
      </c>
      <c r="I48" s="379" t="str">
        <f t="shared" ca="1" si="46"/>
        <v/>
      </c>
      <c r="J48" s="379" t="str">
        <f t="shared" ca="1" si="46"/>
        <v/>
      </c>
      <c r="K48" s="379" t="str">
        <f t="shared" ca="1" si="46"/>
        <v/>
      </c>
      <c r="L48" s="379" t="str">
        <f t="shared" ca="1" si="46"/>
        <v/>
      </c>
      <c r="M48" s="379" t="str">
        <f t="shared" ca="1" si="46"/>
        <v/>
      </c>
      <c r="N48" s="379" t="str">
        <f t="shared" ca="1" si="46"/>
        <v/>
      </c>
      <c r="O48" s="379" t="str">
        <f t="shared" ca="1" si="46"/>
        <v/>
      </c>
      <c r="P48" s="379" t="str">
        <f t="shared" ca="1" si="46"/>
        <v/>
      </c>
      <c r="Q48" s="379" t="str">
        <f t="shared" ca="1" si="46"/>
        <v/>
      </c>
      <c r="R48" s="379" t="str">
        <f t="shared" ca="1" si="46"/>
        <v/>
      </c>
      <c r="S48" s="379" t="str">
        <f t="shared" ca="1" si="46"/>
        <v/>
      </c>
      <c r="T48" s="379" t="str">
        <f t="shared" ca="1" si="46"/>
        <v/>
      </c>
      <c r="U48" s="379" t="str">
        <f t="shared" ca="1" si="46"/>
        <v/>
      </c>
      <c r="V48" s="32"/>
      <c r="W48" s="32"/>
      <c r="X48" s="32"/>
      <c r="Y48" s="284"/>
      <c r="Z48" s="32"/>
      <c r="AA48" s="32"/>
      <c r="AB48" s="32"/>
      <c r="AC48" s="32"/>
      <c r="AD48" s="32"/>
      <c r="AE48" s="32"/>
      <c r="AF48" s="321"/>
      <c r="AG48" s="8"/>
      <c r="AH48" s="8"/>
      <c r="AM48" s="27">
        <f t="shared" si="19"/>
        <v>42705</v>
      </c>
      <c r="AN48" s="41" t="str">
        <f t="shared" si="38"/>
        <v>bb</v>
      </c>
      <c r="AO48" s="41">
        <f t="shared" si="20"/>
        <v>54</v>
      </c>
      <c r="AP48" s="41">
        <f t="shared" si="39"/>
        <v>73</v>
      </c>
      <c r="AQ48" s="41">
        <f t="shared" si="21"/>
        <v>48</v>
      </c>
      <c r="AR48" s="41" t="str">
        <f t="shared" si="35"/>
        <v>av</v>
      </c>
      <c r="AT48" s="140">
        <v>41944</v>
      </c>
      <c r="AU48" s="143">
        <v>304</v>
      </c>
      <c r="AV48" s="143">
        <v>416</v>
      </c>
      <c r="AW48" s="143">
        <v>456</v>
      </c>
      <c r="AX48" s="143">
        <v>176</v>
      </c>
      <c r="AY48" s="143">
        <v>88</v>
      </c>
      <c r="AZ48" s="143">
        <v>152</v>
      </c>
      <c r="BA48" s="143">
        <v>720</v>
      </c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</row>
    <row r="49" spans="1:142" s="41" customFormat="1">
      <c r="A49" s="239">
        <f t="shared" si="12"/>
        <v>48</v>
      </c>
      <c r="B49" s="23" t="s">
        <v>88</v>
      </c>
      <c r="C49" s="23" t="s">
        <v>76</v>
      </c>
      <c r="D49" s="23" t="s">
        <v>68</v>
      </c>
      <c r="E49" s="458" t="s">
        <v>265</v>
      </c>
      <c r="F49" s="23" t="s">
        <v>79</v>
      </c>
      <c r="G49" s="379">
        <f t="shared" ca="1" si="47"/>
        <v>36.307499999999997</v>
      </c>
      <c r="H49" s="379">
        <f t="shared" ca="1" si="46"/>
        <v>37.096666666666664</v>
      </c>
      <c r="I49" s="379">
        <f t="shared" ca="1" si="46"/>
        <v>37.965833333333329</v>
      </c>
      <c r="J49" s="379">
        <f t="shared" ca="1" si="46"/>
        <v>38.957500000000003</v>
      </c>
      <c r="K49" s="379">
        <f t="shared" ca="1" si="46"/>
        <v>40.440000000000005</v>
      </c>
      <c r="L49" s="379">
        <f t="shared" ca="1" si="46"/>
        <v>42.365000000000002</v>
      </c>
      <c r="M49" s="379">
        <f t="shared" ca="1" si="46"/>
        <v>53.440833333333337</v>
      </c>
      <c r="N49" s="379">
        <f t="shared" ca="1" si="46"/>
        <v>73.538333333333341</v>
      </c>
      <c r="O49" s="379">
        <f t="shared" ca="1" si="46"/>
        <v>85.180833333333339</v>
      </c>
      <c r="P49" s="379">
        <f t="shared" ca="1" si="46"/>
        <v>87.116666666666674</v>
      </c>
      <c r="Q49" s="379">
        <f t="shared" ca="1" si="46"/>
        <v>88.085833333333355</v>
      </c>
      <c r="R49" s="379">
        <f t="shared" ca="1" si="46"/>
        <v>89.295000000000002</v>
      </c>
      <c r="S49" s="379">
        <f t="shared" ca="1" si="46"/>
        <v>91.999166666666667</v>
      </c>
      <c r="T49" s="379">
        <f t="shared" ca="1" si="46"/>
        <v>95.931666666666686</v>
      </c>
      <c r="U49" s="379">
        <f t="shared" ca="1" si="46"/>
        <v>100.25916666666666</v>
      </c>
      <c r="V49" s="32"/>
      <c r="W49" s="32"/>
      <c r="X49" s="32"/>
      <c r="Y49" s="284"/>
      <c r="Z49" s="32"/>
      <c r="AA49" s="32"/>
      <c r="AB49" s="32"/>
      <c r="AC49" s="32"/>
      <c r="AD49" s="32"/>
      <c r="AE49" s="32"/>
      <c r="AF49" s="321"/>
      <c r="AG49" s="8"/>
      <c r="AH49" s="8"/>
      <c r="AM49" s="27">
        <f t="shared" si="19"/>
        <v>42736</v>
      </c>
      <c r="AN49" s="41" t="str">
        <f t="shared" si="38"/>
        <v>bc</v>
      </c>
      <c r="AO49" s="41">
        <f t="shared" si="20"/>
        <v>55</v>
      </c>
      <c r="AP49" s="41">
        <f t="shared" si="39"/>
        <v>74</v>
      </c>
      <c r="AQ49" s="41">
        <f t="shared" si="21"/>
        <v>49</v>
      </c>
      <c r="AR49" s="41" t="str">
        <f t="shared" si="35"/>
        <v>aw</v>
      </c>
      <c r="AT49" s="140">
        <v>41974</v>
      </c>
      <c r="AU49" s="143">
        <v>352</v>
      </c>
      <c r="AV49" s="143">
        <v>392</v>
      </c>
      <c r="AW49" s="143">
        <v>528</v>
      </c>
      <c r="AX49" s="143">
        <v>144</v>
      </c>
      <c r="AY49" s="143">
        <v>72</v>
      </c>
      <c r="AZ49" s="143">
        <v>176</v>
      </c>
      <c r="BA49" s="143">
        <v>744</v>
      </c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</row>
    <row r="50" spans="1:142" s="41" customFormat="1">
      <c r="A50" s="239">
        <f t="shared" si="12"/>
        <v>49</v>
      </c>
      <c r="B50" s="23"/>
      <c r="C50" s="23"/>
      <c r="D50" s="23"/>
      <c r="E50" s="458"/>
      <c r="F50" s="23"/>
      <c r="G50" s="379"/>
      <c r="H50" s="379"/>
      <c r="I50" s="379"/>
      <c r="J50" s="379"/>
      <c r="K50" s="379"/>
      <c r="L50" s="379"/>
      <c r="M50" s="379"/>
      <c r="N50" s="379"/>
      <c r="O50" s="379"/>
      <c r="P50" s="379"/>
      <c r="Q50" s="379"/>
      <c r="R50" s="379"/>
      <c r="S50" s="379"/>
      <c r="T50" s="379"/>
      <c r="U50" s="379"/>
      <c r="V50" s="32"/>
      <c r="W50" s="32"/>
      <c r="X50" s="32"/>
      <c r="Y50" s="284"/>
      <c r="Z50" s="32"/>
      <c r="AA50" s="32"/>
      <c r="AB50" s="32"/>
      <c r="AC50" s="32"/>
      <c r="AD50" s="32"/>
      <c r="AE50" s="32"/>
      <c r="AF50" s="321"/>
      <c r="AG50" s="8"/>
      <c r="AH50" s="8"/>
      <c r="AM50" s="27">
        <f t="shared" si="19"/>
        <v>42767</v>
      </c>
      <c r="AN50" s="41" t="str">
        <f t="shared" si="38"/>
        <v>bd</v>
      </c>
      <c r="AO50" s="41">
        <f t="shared" si="20"/>
        <v>56</v>
      </c>
      <c r="AP50" s="41">
        <f t="shared" si="39"/>
        <v>75</v>
      </c>
      <c r="AQ50" s="41">
        <f t="shared" si="21"/>
        <v>50</v>
      </c>
      <c r="AR50" s="41" t="str">
        <f t="shared" si="35"/>
        <v>ax</v>
      </c>
      <c r="AT50" s="139">
        <v>42005</v>
      </c>
      <c r="AU50" s="142">
        <v>336</v>
      </c>
      <c r="AV50" s="142">
        <v>408</v>
      </c>
      <c r="AW50" s="142">
        <v>504</v>
      </c>
      <c r="AX50" s="142">
        <v>160</v>
      </c>
      <c r="AY50" s="142">
        <v>80</v>
      </c>
      <c r="AZ50" s="142">
        <v>168</v>
      </c>
      <c r="BA50" s="142">
        <v>744</v>
      </c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</row>
    <row r="51" spans="1:142" s="41" customFormat="1">
      <c r="A51" s="239">
        <f t="shared" si="12"/>
        <v>50</v>
      </c>
      <c r="B51" s="23" t="s">
        <v>150</v>
      </c>
      <c r="C51" s="23" t="s">
        <v>76</v>
      </c>
      <c r="D51" s="23" t="s">
        <v>68</v>
      </c>
      <c r="E51" s="458"/>
      <c r="F51" s="23" t="s">
        <v>77</v>
      </c>
      <c r="G51" s="379" t="str">
        <f ca="1">+IF(ISERROR(AVERAGE(INDIRECT("'Prices'!"&amp;VLOOKUP(G$1,$AM$1:$AN$197,2,FALSE)&amp;$A51&amp;":"&amp;VLOOKUP(DATE(YEAR(G$1),12,1),$AM$1:$AN$197,2,FALSE)&amp;$A51))),"",AVERAGE(INDIRECT("'Prices'!"&amp;VLOOKUP(G$1,$AM$1:$AN$197,2,FALSE)&amp;$A51&amp;":"&amp;VLOOKUP(DATE(YEAR(G$1),12,1),$AM$1:$AN$197,2,FALSE)&amp;$A51)))</f>
        <v/>
      </c>
      <c r="H51" s="379" t="str">
        <f t="shared" ref="H51:U53" ca="1" si="48">+IF(ISERROR(AVERAGE(INDIRECT("'Prices'!"&amp;VLOOKUP(H$1,$AM$1:$AN$197,2,FALSE)&amp;$A51&amp;":"&amp;VLOOKUP(DATE(YEAR(H$1),12,1),$AM$1:$AN$197,2,FALSE)&amp;$A51))),"",AVERAGE(INDIRECT("'Prices'!"&amp;VLOOKUP(H$1,$AM$1:$AN$197,2,FALSE)&amp;$A51&amp;":"&amp;VLOOKUP(DATE(YEAR(H$1),12,1),$AM$1:$AN$197,2,FALSE)&amp;$A51)))</f>
        <v/>
      </c>
      <c r="I51" s="379" t="str">
        <f t="shared" ca="1" si="48"/>
        <v/>
      </c>
      <c r="J51" s="379" t="str">
        <f t="shared" ca="1" si="48"/>
        <v/>
      </c>
      <c r="K51" s="379" t="str">
        <f t="shared" ca="1" si="48"/>
        <v/>
      </c>
      <c r="L51" s="379" t="str">
        <f t="shared" ca="1" si="48"/>
        <v/>
      </c>
      <c r="M51" s="379" t="str">
        <f t="shared" ca="1" si="48"/>
        <v/>
      </c>
      <c r="N51" s="379" t="str">
        <f t="shared" ca="1" si="48"/>
        <v/>
      </c>
      <c r="O51" s="379" t="str">
        <f t="shared" ca="1" si="48"/>
        <v/>
      </c>
      <c r="P51" s="379" t="str">
        <f t="shared" ca="1" si="48"/>
        <v/>
      </c>
      <c r="Q51" s="379" t="str">
        <f t="shared" ca="1" si="48"/>
        <v/>
      </c>
      <c r="R51" s="379" t="str">
        <f t="shared" ca="1" si="48"/>
        <v/>
      </c>
      <c r="S51" s="379" t="str">
        <f t="shared" ca="1" si="48"/>
        <v/>
      </c>
      <c r="T51" s="379" t="str">
        <f t="shared" ca="1" si="48"/>
        <v/>
      </c>
      <c r="U51" s="379" t="str">
        <f t="shared" ca="1" si="48"/>
        <v/>
      </c>
      <c r="V51" s="32"/>
      <c r="W51" s="32"/>
      <c r="X51" s="32"/>
      <c r="Y51" s="284"/>
      <c r="Z51" s="32"/>
      <c r="AA51" s="32"/>
      <c r="AB51" s="32"/>
      <c r="AC51" s="32"/>
      <c r="AD51" s="32"/>
      <c r="AE51" s="32"/>
      <c r="AF51" s="321"/>
      <c r="AG51" s="8"/>
      <c r="AH51" s="8"/>
      <c r="AM51" s="27">
        <f t="shared" si="19"/>
        <v>42795</v>
      </c>
      <c r="AN51" s="41" t="str">
        <f t="shared" ref="AN51:AN54" si="49">+VLOOKUP(AO51,$AQ$1:$AR$197,2,FALSE)</f>
        <v>be</v>
      </c>
      <c r="AO51" s="41">
        <f t="shared" si="20"/>
        <v>57</v>
      </c>
      <c r="AP51" s="41">
        <f t="shared" ref="AP51:AP54" si="50">+MATCH(AM51,$AT$1:$AT$121)</f>
        <v>76</v>
      </c>
      <c r="AQ51" s="41">
        <f t="shared" si="21"/>
        <v>51</v>
      </c>
      <c r="AR51" s="41" t="str">
        <f t="shared" si="35"/>
        <v>ay</v>
      </c>
      <c r="AT51" s="139">
        <v>42036</v>
      </c>
      <c r="AU51" s="142">
        <v>320</v>
      </c>
      <c r="AV51" s="142">
        <v>352</v>
      </c>
      <c r="AW51" s="142">
        <v>480</v>
      </c>
      <c r="AX51" s="142">
        <v>128</v>
      </c>
      <c r="AY51" s="142">
        <v>64</v>
      </c>
      <c r="AZ51" s="142">
        <v>160</v>
      </c>
      <c r="BA51" s="142">
        <v>672</v>
      </c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</row>
    <row r="52" spans="1:142" s="41" customFormat="1">
      <c r="A52" s="239">
        <f t="shared" si="12"/>
        <v>51</v>
      </c>
      <c r="B52" s="23" t="s">
        <v>150</v>
      </c>
      <c r="C52" s="23" t="s">
        <v>76</v>
      </c>
      <c r="D52" s="23" t="s">
        <v>68</v>
      </c>
      <c r="E52" s="458"/>
      <c r="F52" s="23" t="s">
        <v>78</v>
      </c>
      <c r="G52" s="379" t="str">
        <f t="shared" ref="G52:G53" ca="1" si="51">+IF(ISERROR(AVERAGE(INDIRECT("'Prices'!"&amp;VLOOKUP(G$1,$AM$1:$AN$197,2,FALSE)&amp;$A52&amp;":"&amp;VLOOKUP(DATE(YEAR(G$1),12,1),$AM$1:$AN$197,2,FALSE)&amp;$A52))),"",AVERAGE(INDIRECT("'Prices'!"&amp;VLOOKUP(G$1,$AM$1:$AN$197,2,FALSE)&amp;$A52&amp;":"&amp;VLOOKUP(DATE(YEAR(G$1),12,1),$AM$1:$AN$197,2,FALSE)&amp;$A52)))</f>
        <v/>
      </c>
      <c r="H52" s="379" t="str">
        <f t="shared" ca="1" si="48"/>
        <v/>
      </c>
      <c r="I52" s="379" t="str">
        <f t="shared" ca="1" si="48"/>
        <v/>
      </c>
      <c r="J52" s="379" t="str">
        <f t="shared" ca="1" si="48"/>
        <v/>
      </c>
      <c r="K52" s="379" t="str">
        <f t="shared" ca="1" si="48"/>
        <v/>
      </c>
      <c r="L52" s="379" t="str">
        <f t="shared" ca="1" si="48"/>
        <v/>
      </c>
      <c r="M52" s="379" t="str">
        <f t="shared" ca="1" si="48"/>
        <v/>
      </c>
      <c r="N52" s="379" t="str">
        <f t="shared" ca="1" si="48"/>
        <v/>
      </c>
      <c r="O52" s="379" t="str">
        <f t="shared" ca="1" si="48"/>
        <v/>
      </c>
      <c r="P52" s="379" t="str">
        <f t="shared" ca="1" si="48"/>
        <v/>
      </c>
      <c r="Q52" s="379" t="str">
        <f t="shared" ca="1" si="48"/>
        <v/>
      </c>
      <c r="R52" s="379" t="str">
        <f t="shared" ca="1" si="48"/>
        <v/>
      </c>
      <c r="S52" s="379" t="str">
        <f t="shared" ca="1" si="48"/>
        <v/>
      </c>
      <c r="T52" s="379" t="str">
        <f t="shared" ca="1" si="48"/>
        <v/>
      </c>
      <c r="U52" s="379" t="str">
        <f t="shared" ca="1" si="48"/>
        <v/>
      </c>
      <c r="V52" s="32"/>
      <c r="W52" s="32"/>
      <c r="X52" s="32"/>
      <c r="Y52" s="284"/>
      <c r="Z52" s="32"/>
      <c r="AA52" s="32"/>
      <c r="AB52" s="32"/>
      <c r="AC52" s="32"/>
      <c r="AD52" s="32"/>
      <c r="AE52" s="32"/>
      <c r="AF52" s="321"/>
      <c r="AG52" s="8"/>
      <c r="AH52" s="8"/>
      <c r="AM52" s="27">
        <f t="shared" si="19"/>
        <v>42826</v>
      </c>
      <c r="AN52" s="41" t="str">
        <f t="shared" si="49"/>
        <v>bf</v>
      </c>
      <c r="AO52" s="41">
        <f t="shared" si="20"/>
        <v>58</v>
      </c>
      <c r="AP52" s="41">
        <f t="shared" si="50"/>
        <v>77</v>
      </c>
      <c r="AQ52" s="41">
        <f t="shared" si="21"/>
        <v>52</v>
      </c>
      <c r="AR52" s="41" t="str">
        <f>+"a"&amp;AR26</f>
        <v>az</v>
      </c>
      <c r="AT52" s="139">
        <v>42064</v>
      </c>
      <c r="AU52" s="142">
        <v>352</v>
      </c>
      <c r="AV52" s="142">
        <v>392</v>
      </c>
      <c r="AW52" s="142">
        <v>528</v>
      </c>
      <c r="AX52" s="142">
        <v>144</v>
      </c>
      <c r="AY52" s="142">
        <v>72</v>
      </c>
      <c r="AZ52" s="142">
        <v>176</v>
      </c>
      <c r="BA52" s="142">
        <v>744</v>
      </c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6"/>
      <c r="CT52" s="26"/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6"/>
      <c r="DG52" s="26"/>
      <c r="DH52" s="26"/>
      <c r="DI52" s="26"/>
      <c r="DJ52" s="26"/>
      <c r="DK52" s="26"/>
      <c r="DL52" s="26"/>
      <c r="DM52" s="26"/>
      <c r="DN52" s="26"/>
      <c r="DO52" s="26"/>
      <c r="DP52" s="26"/>
      <c r="DQ52" s="26"/>
      <c r="DR52" s="26"/>
      <c r="DS52" s="26"/>
      <c r="DT52" s="26"/>
      <c r="DU52" s="26"/>
      <c r="DV52" s="26"/>
      <c r="DW52" s="26"/>
      <c r="DX52" s="26"/>
      <c r="DY52" s="26"/>
      <c r="DZ52" s="26"/>
      <c r="EA52" s="26"/>
      <c r="EB52" s="26"/>
      <c r="EC52" s="26"/>
      <c r="ED52" s="26"/>
      <c r="EE52" s="26"/>
      <c r="EF52" s="26"/>
      <c r="EG52" s="26"/>
      <c r="EH52" s="26"/>
      <c r="EI52" s="26"/>
      <c r="EJ52" s="26"/>
      <c r="EK52" s="26"/>
      <c r="EL52" s="26"/>
    </row>
    <row r="53" spans="1:142" s="41" customFormat="1">
      <c r="A53" s="239">
        <f t="shared" si="12"/>
        <v>52</v>
      </c>
      <c r="B53" s="23" t="s">
        <v>150</v>
      </c>
      <c r="C53" s="23" t="s">
        <v>76</v>
      </c>
      <c r="D53" s="23" t="s">
        <v>68</v>
      </c>
      <c r="E53" s="458" t="s">
        <v>265</v>
      </c>
      <c r="F53" s="23" t="s">
        <v>79</v>
      </c>
      <c r="G53" s="379">
        <f t="shared" ca="1" si="51"/>
        <v>28.316666666666666</v>
      </c>
      <c r="H53" s="379">
        <f t="shared" ca="1" si="48"/>
        <v>30.73</v>
      </c>
      <c r="I53" s="379">
        <f t="shared" ca="1" si="48"/>
        <v>33.159166666666671</v>
      </c>
      <c r="J53" s="379">
        <f t="shared" ca="1" si="48"/>
        <v>39.031666666666673</v>
      </c>
      <c r="K53" s="379">
        <f t="shared" ca="1" si="48"/>
        <v>51.272499999999987</v>
      </c>
      <c r="L53" s="379">
        <f t="shared" ca="1" si="48"/>
        <v>61.197499999999998</v>
      </c>
      <c r="M53" s="379">
        <f t="shared" ca="1" si="48"/>
        <v>64.268333333333331</v>
      </c>
      <c r="N53" s="379">
        <f t="shared" ca="1" si="48"/>
        <v>66.927499999999995</v>
      </c>
      <c r="O53" s="379">
        <f t="shared" ca="1" si="48"/>
        <v>71.034166666666664</v>
      </c>
      <c r="P53" s="379">
        <f t="shared" ca="1" si="48"/>
        <v>71.5</v>
      </c>
      <c r="Q53" s="379">
        <f t="shared" ca="1" si="48"/>
        <v>72.364999999999995</v>
      </c>
      <c r="R53" s="379">
        <f t="shared" ca="1" si="48"/>
        <v>73.816666666666663</v>
      </c>
      <c r="S53" s="379">
        <f t="shared" ca="1" si="48"/>
        <v>76.439166666666665</v>
      </c>
      <c r="T53" s="379">
        <f t="shared" ca="1" si="48"/>
        <v>80.204166666666666</v>
      </c>
      <c r="U53" s="379">
        <f t="shared" ca="1" si="48"/>
        <v>83.164166666666674</v>
      </c>
      <c r="V53" s="32"/>
      <c r="W53" s="32"/>
      <c r="X53" s="32"/>
      <c r="Y53" s="284"/>
      <c r="Z53" s="32"/>
      <c r="AA53" s="32"/>
      <c r="AB53" s="32"/>
      <c r="AC53" s="32"/>
      <c r="AD53" s="32"/>
      <c r="AE53" s="32"/>
      <c r="AF53" s="321"/>
      <c r="AG53" s="8"/>
      <c r="AH53" s="8"/>
      <c r="AM53" s="27">
        <f t="shared" si="19"/>
        <v>42856</v>
      </c>
      <c r="AN53" s="41" t="str">
        <f t="shared" si="49"/>
        <v>bg</v>
      </c>
      <c r="AO53" s="41">
        <f t="shared" si="20"/>
        <v>59</v>
      </c>
      <c r="AP53" s="41">
        <f t="shared" si="50"/>
        <v>78</v>
      </c>
      <c r="AQ53" s="41">
        <f t="shared" si="21"/>
        <v>53</v>
      </c>
      <c r="AR53" s="41" t="str">
        <f>+"b"&amp;AR1</f>
        <v>ba</v>
      </c>
      <c r="AT53" s="139">
        <v>42095</v>
      </c>
      <c r="AU53" s="142">
        <v>352</v>
      </c>
      <c r="AV53" s="142">
        <v>368</v>
      </c>
      <c r="AW53" s="142">
        <v>528</v>
      </c>
      <c r="AX53" s="142">
        <v>128</v>
      </c>
      <c r="AY53" s="142">
        <v>64</v>
      </c>
      <c r="AZ53" s="142">
        <v>176</v>
      </c>
      <c r="BA53" s="142">
        <v>720</v>
      </c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6"/>
      <c r="CT53" s="26"/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6"/>
      <c r="DG53" s="26"/>
      <c r="DH53" s="26"/>
      <c r="DI53" s="26"/>
      <c r="DJ53" s="26"/>
      <c r="DK53" s="26"/>
      <c r="DL53" s="26"/>
      <c r="DM53" s="26"/>
      <c r="DN53" s="26"/>
      <c r="DO53" s="26"/>
      <c r="DP53" s="26"/>
      <c r="DQ53" s="26"/>
      <c r="DR53" s="26"/>
      <c r="DS53" s="26"/>
      <c r="DT53" s="26"/>
      <c r="DU53" s="26"/>
      <c r="DV53" s="26"/>
      <c r="DW53" s="26"/>
      <c r="DX53" s="26"/>
      <c r="DY53" s="26"/>
      <c r="DZ53" s="26"/>
      <c r="EA53" s="26"/>
      <c r="EB53" s="26"/>
      <c r="EC53" s="26"/>
      <c r="ED53" s="26"/>
      <c r="EE53" s="26"/>
      <c r="EF53" s="26"/>
      <c r="EG53" s="26"/>
      <c r="EH53" s="26"/>
      <c r="EI53" s="26"/>
      <c r="EJ53" s="26"/>
      <c r="EK53" s="26"/>
      <c r="EL53" s="26"/>
    </row>
    <row r="54" spans="1:142" s="41" customFormat="1">
      <c r="A54" s="239">
        <f t="shared" si="12"/>
        <v>53</v>
      </c>
      <c r="B54" s="23"/>
      <c r="C54" s="23"/>
      <c r="D54" s="23"/>
      <c r="E54" s="458"/>
      <c r="F54" s="23"/>
      <c r="G54" s="379"/>
      <c r="H54" s="379"/>
      <c r="I54" s="379"/>
      <c r="J54" s="379"/>
      <c r="K54" s="379"/>
      <c r="L54" s="379"/>
      <c r="M54" s="379"/>
      <c r="N54" s="379"/>
      <c r="O54" s="379"/>
      <c r="P54" s="379"/>
      <c r="Q54" s="379"/>
      <c r="R54" s="379"/>
      <c r="S54" s="379"/>
      <c r="T54" s="379"/>
      <c r="U54" s="379"/>
      <c r="V54" s="32"/>
      <c r="W54" s="32"/>
      <c r="X54" s="32"/>
      <c r="Y54" s="284"/>
      <c r="Z54" s="32"/>
      <c r="AA54" s="32"/>
      <c r="AB54" s="32"/>
      <c r="AC54" s="32"/>
      <c r="AD54" s="32"/>
      <c r="AE54" s="32"/>
      <c r="AF54" s="321"/>
      <c r="AG54" s="8"/>
      <c r="AH54" s="8"/>
      <c r="AM54" s="27">
        <f t="shared" si="19"/>
        <v>42887</v>
      </c>
      <c r="AN54" s="41" t="str">
        <f t="shared" si="49"/>
        <v>bh</v>
      </c>
      <c r="AO54" s="41">
        <f t="shared" si="20"/>
        <v>60</v>
      </c>
      <c r="AP54" s="41">
        <f t="shared" si="50"/>
        <v>79</v>
      </c>
      <c r="AQ54" s="41">
        <f t="shared" si="21"/>
        <v>54</v>
      </c>
      <c r="AR54" s="41" t="str">
        <f t="shared" ref="AR54" si="52">+"b"&amp;AR2</f>
        <v>bb</v>
      </c>
      <c r="AT54" s="139">
        <v>42125</v>
      </c>
      <c r="AU54" s="142">
        <v>320</v>
      </c>
      <c r="AV54" s="142">
        <v>424</v>
      </c>
      <c r="AW54" s="142">
        <v>480</v>
      </c>
      <c r="AX54" s="142">
        <v>176</v>
      </c>
      <c r="AY54" s="142">
        <v>88</v>
      </c>
      <c r="AZ54" s="142">
        <v>160</v>
      </c>
      <c r="BA54" s="142">
        <v>744</v>
      </c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6"/>
      <c r="CT54" s="26"/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6"/>
      <c r="DG54" s="26"/>
      <c r="DH54" s="26"/>
      <c r="DI54" s="26"/>
      <c r="DJ54" s="26"/>
      <c r="DK54" s="26"/>
      <c r="DL54" s="26"/>
      <c r="DM54" s="26"/>
      <c r="DN54" s="26"/>
      <c r="DO54" s="26"/>
      <c r="DP54" s="26"/>
      <c r="DQ54" s="26"/>
      <c r="DR54" s="26"/>
      <c r="DS54" s="26"/>
      <c r="DT54" s="26"/>
      <c r="DU54" s="26"/>
      <c r="DV54" s="26"/>
      <c r="DW54" s="26"/>
      <c r="DX54" s="26"/>
      <c r="DY54" s="26"/>
      <c r="DZ54" s="26"/>
      <c r="EA54" s="26"/>
      <c r="EB54" s="26"/>
      <c r="EC54" s="26"/>
      <c r="ED54" s="26"/>
      <c r="EE54" s="26"/>
      <c r="EF54" s="26"/>
      <c r="EG54" s="26"/>
      <c r="EH54" s="26"/>
      <c r="EI54" s="26"/>
      <c r="EJ54" s="26"/>
      <c r="EK54" s="26"/>
      <c r="EL54" s="26"/>
    </row>
    <row r="55" spans="1:142" s="41" customFormat="1">
      <c r="A55" s="239">
        <f t="shared" si="12"/>
        <v>54</v>
      </c>
      <c r="B55" s="23" t="s">
        <v>89</v>
      </c>
      <c r="C55" s="23" t="s">
        <v>76</v>
      </c>
      <c r="D55" s="23" t="s">
        <v>68</v>
      </c>
      <c r="E55" s="458"/>
      <c r="F55" s="23" t="s">
        <v>77</v>
      </c>
      <c r="G55" s="379" t="str">
        <f ca="1">+IF(ISERROR(AVERAGE(INDIRECT("'Prices'!"&amp;VLOOKUP(G$1,$AM$1:$AN$197,2,FALSE)&amp;$A55&amp;":"&amp;VLOOKUP(DATE(YEAR(G$1),12,1),$AM$1:$AN$197,2,FALSE)&amp;$A55))),"",AVERAGE(INDIRECT("'Prices'!"&amp;VLOOKUP(G$1,$AM$1:$AN$197,2,FALSE)&amp;$A55&amp;":"&amp;VLOOKUP(DATE(YEAR(G$1),12,1),$AM$1:$AN$197,2,FALSE)&amp;$A55)))</f>
        <v/>
      </c>
      <c r="H55" s="379" t="str">
        <f t="shared" ref="H55:U57" ca="1" si="53">+IF(ISERROR(AVERAGE(INDIRECT("'Prices'!"&amp;VLOOKUP(H$1,$AM$1:$AN$197,2,FALSE)&amp;$A55&amp;":"&amp;VLOOKUP(DATE(YEAR(H$1),12,1),$AM$1:$AN$197,2,FALSE)&amp;$A55))),"",AVERAGE(INDIRECT("'Prices'!"&amp;VLOOKUP(H$1,$AM$1:$AN$197,2,FALSE)&amp;$A55&amp;":"&amp;VLOOKUP(DATE(YEAR(H$1),12,1),$AM$1:$AN$197,2,FALSE)&amp;$A55)))</f>
        <v/>
      </c>
      <c r="I55" s="379" t="str">
        <f t="shared" ca="1" si="53"/>
        <v/>
      </c>
      <c r="J55" s="379" t="str">
        <f t="shared" ca="1" si="53"/>
        <v/>
      </c>
      <c r="K55" s="379" t="str">
        <f t="shared" ca="1" si="53"/>
        <v/>
      </c>
      <c r="L55" s="379" t="str">
        <f t="shared" ca="1" si="53"/>
        <v/>
      </c>
      <c r="M55" s="379" t="str">
        <f t="shared" ca="1" si="53"/>
        <v/>
      </c>
      <c r="N55" s="379" t="str">
        <f t="shared" ca="1" si="53"/>
        <v/>
      </c>
      <c r="O55" s="379" t="str">
        <f t="shared" ca="1" si="53"/>
        <v/>
      </c>
      <c r="P55" s="379" t="str">
        <f t="shared" ca="1" si="53"/>
        <v/>
      </c>
      <c r="Q55" s="379" t="str">
        <f t="shared" ca="1" si="53"/>
        <v/>
      </c>
      <c r="R55" s="379" t="str">
        <f t="shared" ca="1" si="53"/>
        <v/>
      </c>
      <c r="S55" s="379" t="str">
        <f t="shared" ca="1" si="53"/>
        <v/>
      </c>
      <c r="T55" s="379" t="str">
        <f t="shared" ca="1" si="53"/>
        <v/>
      </c>
      <c r="U55" s="379" t="str">
        <f t="shared" ca="1" si="53"/>
        <v/>
      </c>
      <c r="V55" s="32"/>
      <c r="W55" s="32"/>
      <c r="X55" s="32"/>
      <c r="Y55" s="284"/>
      <c r="Z55" s="32"/>
      <c r="AA55" s="32"/>
      <c r="AB55" s="32"/>
      <c r="AC55" s="32"/>
      <c r="AD55" s="32"/>
      <c r="AE55" s="32"/>
      <c r="AF55" s="321"/>
      <c r="AG55" s="8"/>
      <c r="AH55" s="8"/>
      <c r="AM55" s="27">
        <f>+EDATE(AM54,1)</f>
        <v>42917</v>
      </c>
      <c r="AN55" s="41" t="str">
        <f t="shared" ref="AN55:AN86" si="54">+VLOOKUP(AO55,$AQ$1:$AR$197,2,FALSE)</f>
        <v>bi</v>
      </c>
      <c r="AO55" s="41">
        <f>+AO54+1</f>
        <v>61</v>
      </c>
      <c r="AP55" s="41">
        <f t="shared" ref="AP55:AP86" si="55">+MATCH(AM55,$AT$1:$AT$121)</f>
        <v>80</v>
      </c>
      <c r="AQ55" s="41">
        <f>+AQ54+1</f>
        <v>55</v>
      </c>
      <c r="AR55" s="41" t="str">
        <f t="shared" ref="AR55:AR78" si="56">+"b"&amp;AR3</f>
        <v>bc</v>
      </c>
      <c r="AT55" s="139">
        <v>42156</v>
      </c>
      <c r="AU55" s="142">
        <v>352</v>
      </c>
      <c r="AV55" s="142">
        <v>368</v>
      </c>
      <c r="AW55" s="142">
        <v>528</v>
      </c>
      <c r="AX55" s="142">
        <v>128</v>
      </c>
      <c r="AY55" s="142">
        <v>64</v>
      </c>
      <c r="AZ55" s="142">
        <v>176</v>
      </c>
      <c r="BA55" s="142">
        <v>720</v>
      </c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6"/>
      <c r="CT55" s="26"/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6"/>
      <c r="DG55" s="26"/>
      <c r="DH55" s="26"/>
      <c r="DI55" s="26"/>
      <c r="DJ55" s="26"/>
      <c r="DK55" s="26"/>
      <c r="DL55" s="26"/>
      <c r="DM55" s="26"/>
      <c r="DN55" s="26"/>
      <c r="DO55" s="26"/>
      <c r="DP55" s="26"/>
      <c r="DQ55" s="26"/>
      <c r="DR55" s="26"/>
      <c r="DS55" s="26"/>
      <c r="DT55" s="26"/>
      <c r="DU55" s="26"/>
      <c r="DV55" s="26"/>
      <c r="DW55" s="26"/>
      <c r="DX55" s="26"/>
      <c r="DY55" s="26"/>
      <c r="DZ55" s="26"/>
      <c r="EA55" s="26"/>
      <c r="EB55" s="26"/>
      <c r="EC55" s="26"/>
      <c r="ED55" s="26"/>
      <c r="EE55" s="26"/>
      <c r="EF55" s="26"/>
      <c r="EG55" s="26"/>
      <c r="EH55" s="26"/>
      <c r="EI55" s="26"/>
      <c r="EJ55" s="26"/>
      <c r="EK55" s="26"/>
      <c r="EL55" s="26"/>
    </row>
    <row r="56" spans="1:142" s="41" customFormat="1">
      <c r="A56" s="239">
        <f t="shared" si="12"/>
        <v>55</v>
      </c>
      <c r="B56" s="23" t="s">
        <v>89</v>
      </c>
      <c r="C56" s="23" t="s">
        <v>76</v>
      </c>
      <c r="D56" s="23" t="s">
        <v>68</v>
      </c>
      <c r="E56" s="458"/>
      <c r="F56" s="23" t="s">
        <v>78</v>
      </c>
      <c r="G56" s="379" t="str">
        <f t="shared" ref="G56:G57" ca="1" si="57">+IF(ISERROR(AVERAGE(INDIRECT("'Prices'!"&amp;VLOOKUP(G$1,$AM$1:$AN$197,2,FALSE)&amp;$A56&amp;":"&amp;VLOOKUP(DATE(YEAR(G$1),12,1),$AM$1:$AN$197,2,FALSE)&amp;$A56))),"",AVERAGE(INDIRECT("'Prices'!"&amp;VLOOKUP(G$1,$AM$1:$AN$197,2,FALSE)&amp;$A56&amp;":"&amp;VLOOKUP(DATE(YEAR(G$1),12,1),$AM$1:$AN$197,2,FALSE)&amp;$A56)))</f>
        <v/>
      </c>
      <c r="H56" s="379" t="str">
        <f t="shared" ca="1" si="53"/>
        <v/>
      </c>
      <c r="I56" s="379" t="str">
        <f t="shared" ca="1" si="53"/>
        <v/>
      </c>
      <c r="J56" s="379" t="str">
        <f t="shared" ca="1" si="53"/>
        <v/>
      </c>
      <c r="K56" s="379" t="str">
        <f t="shared" ca="1" si="53"/>
        <v/>
      </c>
      <c r="L56" s="379" t="str">
        <f t="shared" ca="1" si="53"/>
        <v/>
      </c>
      <c r="M56" s="379" t="str">
        <f t="shared" ca="1" si="53"/>
        <v/>
      </c>
      <c r="N56" s="379" t="str">
        <f t="shared" ca="1" si="53"/>
        <v/>
      </c>
      <c r="O56" s="379" t="str">
        <f t="shared" ca="1" si="53"/>
        <v/>
      </c>
      <c r="P56" s="379" t="str">
        <f t="shared" ca="1" si="53"/>
        <v/>
      </c>
      <c r="Q56" s="379" t="str">
        <f t="shared" ca="1" si="53"/>
        <v/>
      </c>
      <c r="R56" s="379" t="str">
        <f t="shared" ca="1" si="53"/>
        <v/>
      </c>
      <c r="S56" s="379" t="str">
        <f t="shared" ca="1" si="53"/>
        <v/>
      </c>
      <c r="T56" s="379" t="str">
        <f t="shared" ca="1" si="53"/>
        <v/>
      </c>
      <c r="U56" s="379" t="str">
        <f t="shared" ca="1" si="53"/>
        <v/>
      </c>
      <c r="V56" s="32"/>
      <c r="W56" s="32"/>
      <c r="X56" s="32"/>
      <c r="Y56" s="284"/>
      <c r="Z56" s="32"/>
      <c r="AA56" s="32"/>
      <c r="AB56" s="32"/>
      <c r="AC56" s="32"/>
      <c r="AD56" s="32"/>
      <c r="AE56" s="32"/>
      <c r="AF56" s="321"/>
      <c r="AG56" s="8"/>
      <c r="AH56" s="8"/>
      <c r="AM56" s="27">
        <f t="shared" si="19"/>
        <v>42948</v>
      </c>
      <c r="AN56" s="41" t="str">
        <f t="shared" si="54"/>
        <v>bj</v>
      </c>
      <c r="AO56" s="41">
        <f t="shared" si="20"/>
        <v>62</v>
      </c>
      <c r="AP56" s="41">
        <f t="shared" si="55"/>
        <v>81</v>
      </c>
      <c r="AQ56" s="41">
        <f t="shared" si="21"/>
        <v>56</v>
      </c>
      <c r="AR56" s="41" t="str">
        <f t="shared" si="56"/>
        <v>bd</v>
      </c>
      <c r="AT56" s="139">
        <v>42186</v>
      </c>
      <c r="AU56" s="142">
        <v>368</v>
      </c>
      <c r="AV56" s="142">
        <v>376</v>
      </c>
      <c r="AW56" s="142">
        <v>552</v>
      </c>
      <c r="AX56" s="142">
        <v>128</v>
      </c>
      <c r="AY56" s="142">
        <v>64</v>
      </c>
      <c r="AZ56" s="142">
        <v>184</v>
      </c>
      <c r="BA56" s="142">
        <v>744</v>
      </c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6"/>
      <c r="CT56" s="26"/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6"/>
      <c r="DG56" s="26"/>
      <c r="DH56" s="26"/>
      <c r="DI56" s="26"/>
      <c r="DJ56" s="26"/>
      <c r="DK56" s="26"/>
      <c r="DL56" s="26"/>
      <c r="DM56" s="26"/>
      <c r="DN56" s="26"/>
      <c r="DO56" s="26"/>
      <c r="DP56" s="26"/>
      <c r="DQ56" s="26"/>
      <c r="DR56" s="26"/>
      <c r="DS56" s="26"/>
      <c r="DT56" s="26"/>
      <c r="DU56" s="26"/>
      <c r="DV56" s="26"/>
      <c r="DW56" s="26"/>
      <c r="DX56" s="26"/>
      <c r="DY56" s="26"/>
      <c r="DZ56" s="26"/>
      <c r="EA56" s="26"/>
      <c r="EB56" s="26"/>
      <c r="EC56" s="26"/>
      <c r="ED56" s="26"/>
      <c r="EE56" s="26"/>
      <c r="EF56" s="26"/>
      <c r="EG56" s="26"/>
      <c r="EH56" s="26"/>
      <c r="EI56" s="26"/>
      <c r="EJ56" s="26"/>
      <c r="EK56" s="26"/>
      <c r="EL56" s="26"/>
    </row>
    <row r="57" spans="1:142" s="41" customFormat="1">
      <c r="A57" s="239">
        <f t="shared" si="12"/>
        <v>56</v>
      </c>
      <c r="B57" s="23" t="s">
        <v>89</v>
      </c>
      <c r="C57" s="23" t="s">
        <v>76</v>
      </c>
      <c r="D57" s="23" t="s">
        <v>68</v>
      </c>
      <c r="E57" s="458" t="s">
        <v>264</v>
      </c>
      <c r="F57" s="23" t="s">
        <v>79</v>
      </c>
      <c r="G57" s="379">
        <f t="shared" ca="1" si="57"/>
        <v>22.133333333333336</v>
      </c>
      <c r="H57" s="379">
        <f t="shared" ca="1" si="53"/>
        <v>21.374166666666667</v>
      </c>
      <c r="I57" s="379">
        <f t="shared" ca="1" si="53"/>
        <v>20.959999999999997</v>
      </c>
      <c r="J57" s="379">
        <f t="shared" ca="1" si="53"/>
        <v>21.431666666666668</v>
      </c>
      <c r="K57" s="379">
        <f t="shared" ca="1" si="53"/>
        <v>22.005833333333332</v>
      </c>
      <c r="L57" s="379">
        <f t="shared" ca="1" si="53"/>
        <v>22.62833333333333</v>
      </c>
      <c r="M57" s="379">
        <f t="shared" ca="1" si="53"/>
        <v>23.283333333333331</v>
      </c>
      <c r="N57" s="379">
        <f t="shared" ca="1" si="53"/>
        <v>23.968333333333334</v>
      </c>
      <c r="O57" s="379">
        <f t="shared" ca="1" si="53"/>
        <v>24.653333333333332</v>
      </c>
      <c r="P57" s="379">
        <f t="shared" ca="1" si="53"/>
        <v>25.386666666666667</v>
      </c>
      <c r="Q57" s="379">
        <f t="shared" ca="1" si="53"/>
        <v>26.146666666666672</v>
      </c>
      <c r="R57" s="379">
        <f t="shared" ca="1" si="53"/>
        <v>26.935833333333331</v>
      </c>
      <c r="S57" s="379">
        <f t="shared" ca="1" si="53"/>
        <v>27.705833333333331</v>
      </c>
      <c r="T57" s="379">
        <f t="shared" ca="1" si="53"/>
        <v>28.484166666666667</v>
      </c>
      <c r="U57" s="379">
        <f t="shared" ca="1" si="53"/>
        <v>29.289166666666663</v>
      </c>
      <c r="V57" s="32"/>
      <c r="W57" s="32"/>
      <c r="X57" s="32"/>
      <c r="Y57" s="284"/>
      <c r="Z57" s="32"/>
      <c r="AA57" s="32"/>
      <c r="AB57" s="32"/>
      <c r="AC57" s="32"/>
      <c r="AD57" s="32"/>
      <c r="AE57" s="32"/>
      <c r="AF57" s="321"/>
      <c r="AG57" s="8"/>
      <c r="AH57" s="8"/>
      <c r="AM57" s="27">
        <f t="shared" si="19"/>
        <v>42979</v>
      </c>
      <c r="AN57" s="41" t="str">
        <f t="shared" si="54"/>
        <v>bk</v>
      </c>
      <c r="AO57" s="41">
        <f t="shared" si="20"/>
        <v>63</v>
      </c>
      <c r="AP57" s="41">
        <f t="shared" si="55"/>
        <v>82</v>
      </c>
      <c r="AQ57" s="41">
        <f t="shared" si="21"/>
        <v>57</v>
      </c>
      <c r="AR57" s="41" t="str">
        <f t="shared" si="56"/>
        <v>be</v>
      </c>
      <c r="AT57" s="139">
        <v>42217</v>
      </c>
      <c r="AU57" s="142">
        <v>336</v>
      </c>
      <c r="AV57" s="142">
        <v>408</v>
      </c>
      <c r="AW57" s="142">
        <v>504</v>
      </c>
      <c r="AX57" s="142">
        <v>160</v>
      </c>
      <c r="AY57" s="142">
        <v>80</v>
      </c>
      <c r="AZ57" s="142">
        <v>168</v>
      </c>
      <c r="BA57" s="142">
        <v>744</v>
      </c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6"/>
      <c r="CT57" s="26"/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6"/>
      <c r="DG57" s="26"/>
      <c r="DH57" s="26"/>
      <c r="DI57" s="26"/>
      <c r="DJ57" s="26"/>
      <c r="DK57" s="26"/>
      <c r="DL57" s="26"/>
      <c r="DM57" s="26"/>
      <c r="DN57" s="26"/>
      <c r="DO57" s="26"/>
      <c r="DP57" s="26"/>
      <c r="DQ57" s="26"/>
      <c r="DR57" s="26"/>
      <c r="DS57" s="26"/>
      <c r="DT57" s="26"/>
      <c r="DU57" s="26"/>
      <c r="DV57" s="26"/>
      <c r="DW57" s="26"/>
      <c r="DX57" s="26"/>
      <c r="DY57" s="26"/>
      <c r="DZ57" s="26"/>
      <c r="EA57" s="26"/>
      <c r="EB57" s="26"/>
      <c r="EC57" s="26"/>
      <c r="ED57" s="26"/>
      <c r="EE57" s="26"/>
      <c r="EF57" s="26"/>
      <c r="EG57" s="26"/>
      <c r="EH57" s="26"/>
      <c r="EI57" s="26"/>
      <c r="EJ57" s="26"/>
      <c r="EK57" s="26"/>
      <c r="EL57" s="26"/>
    </row>
    <row r="58" spans="1:142" s="41" customFormat="1">
      <c r="A58" s="239">
        <f t="shared" si="12"/>
        <v>57</v>
      </c>
      <c r="B58" s="23"/>
      <c r="C58" s="23"/>
      <c r="D58" s="23"/>
      <c r="E58" s="458"/>
      <c r="F58" s="23"/>
      <c r="G58" s="379"/>
      <c r="H58" s="379"/>
      <c r="I58" s="379"/>
      <c r="J58" s="379"/>
      <c r="K58" s="379"/>
      <c r="L58" s="379"/>
      <c r="M58" s="379"/>
      <c r="N58" s="379"/>
      <c r="O58" s="379"/>
      <c r="P58" s="379"/>
      <c r="Q58" s="379"/>
      <c r="R58" s="379"/>
      <c r="S58" s="379"/>
      <c r="T58" s="379"/>
      <c r="U58" s="379"/>
      <c r="V58" s="32"/>
      <c r="W58" s="32"/>
      <c r="X58" s="32"/>
      <c r="Y58" s="284"/>
      <c r="Z58" s="32"/>
      <c r="AA58" s="32"/>
      <c r="AB58" s="32"/>
      <c r="AC58" s="32"/>
      <c r="AD58" s="32"/>
      <c r="AE58" s="32"/>
      <c r="AF58" s="321"/>
      <c r="AG58" s="8"/>
      <c r="AH58" s="8"/>
      <c r="AM58" s="27">
        <f t="shared" si="19"/>
        <v>43009</v>
      </c>
      <c r="AN58" s="41" t="str">
        <f t="shared" si="54"/>
        <v>bl</v>
      </c>
      <c r="AO58" s="41">
        <f t="shared" si="20"/>
        <v>64</v>
      </c>
      <c r="AP58" s="41">
        <f t="shared" si="55"/>
        <v>83</v>
      </c>
      <c r="AQ58" s="41">
        <f t="shared" si="21"/>
        <v>58</v>
      </c>
      <c r="AR58" s="41" t="str">
        <f t="shared" si="56"/>
        <v>bf</v>
      </c>
      <c r="AT58" s="139">
        <v>42248</v>
      </c>
      <c r="AU58" s="142">
        <v>336</v>
      </c>
      <c r="AV58" s="142">
        <v>384</v>
      </c>
      <c r="AW58" s="142">
        <v>504</v>
      </c>
      <c r="AX58" s="142">
        <v>144</v>
      </c>
      <c r="AY58" s="142">
        <v>72</v>
      </c>
      <c r="AZ58" s="142">
        <v>168</v>
      </c>
      <c r="BA58" s="142">
        <v>720</v>
      </c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</row>
    <row r="59" spans="1:142" s="41" customFormat="1">
      <c r="A59" s="239">
        <f t="shared" si="12"/>
        <v>58</v>
      </c>
      <c r="B59" s="23" t="s">
        <v>90</v>
      </c>
      <c r="C59" s="23" t="s">
        <v>76</v>
      </c>
      <c r="D59" s="23" t="s">
        <v>68</v>
      </c>
      <c r="E59" s="458"/>
      <c r="F59" s="23" t="s">
        <v>77</v>
      </c>
      <c r="G59" s="379" t="str">
        <f ca="1">+IF(ISERROR(AVERAGE(INDIRECT("'Prices'!"&amp;VLOOKUP(G$1,$AM$1:$AN$197,2,FALSE)&amp;$A59&amp;":"&amp;VLOOKUP(DATE(YEAR(G$1),12,1),$AM$1:$AN$197,2,FALSE)&amp;$A59))),"",AVERAGE(INDIRECT("'Prices'!"&amp;VLOOKUP(G$1,$AM$1:$AN$197,2,FALSE)&amp;$A59&amp;":"&amp;VLOOKUP(DATE(YEAR(G$1),12,1),$AM$1:$AN$197,2,FALSE)&amp;$A59)))</f>
        <v/>
      </c>
      <c r="H59" s="379" t="str">
        <f t="shared" ref="H59:U61" ca="1" si="58">+IF(ISERROR(AVERAGE(INDIRECT("'Prices'!"&amp;VLOOKUP(H$1,$AM$1:$AN$197,2,FALSE)&amp;$A59&amp;":"&amp;VLOOKUP(DATE(YEAR(H$1),12,1),$AM$1:$AN$197,2,FALSE)&amp;$A59))),"",AVERAGE(INDIRECT("'Prices'!"&amp;VLOOKUP(H$1,$AM$1:$AN$197,2,FALSE)&amp;$A59&amp;":"&amp;VLOOKUP(DATE(YEAR(H$1),12,1),$AM$1:$AN$197,2,FALSE)&amp;$A59)))</f>
        <v/>
      </c>
      <c r="I59" s="379" t="str">
        <f t="shared" ca="1" si="58"/>
        <v/>
      </c>
      <c r="J59" s="379" t="str">
        <f t="shared" ca="1" si="58"/>
        <v/>
      </c>
      <c r="K59" s="379" t="str">
        <f t="shared" ca="1" si="58"/>
        <v/>
      </c>
      <c r="L59" s="379" t="str">
        <f t="shared" ca="1" si="58"/>
        <v/>
      </c>
      <c r="M59" s="379" t="str">
        <f t="shared" ca="1" si="58"/>
        <v/>
      </c>
      <c r="N59" s="379" t="str">
        <f t="shared" ca="1" si="58"/>
        <v/>
      </c>
      <c r="O59" s="379" t="str">
        <f t="shared" ca="1" si="58"/>
        <v/>
      </c>
      <c r="P59" s="379" t="str">
        <f t="shared" ca="1" si="58"/>
        <v/>
      </c>
      <c r="Q59" s="379" t="str">
        <f t="shared" ca="1" si="58"/>
        <v/>
      </c>
      <c r="R59" s="379" t="str">
        <f t="shared" ca="1" si="58"/>
        <v/>
      </c>
      <c r="S59" s="379" t="str">
        <f t="shared" ca="1" si="58"/>
        <v/>
      </c>
      <c r="T59" s="379" t="str">
        <f t="shared" ca="1" si="58"/>
        <v/>
      </c>
      <c r="U59" s="379" t="str">
        <f t="shared" ca="1" si="58"/>
        <v/>
      </c>
      <c r="V59" s="32"/>
      <c r="W59" s="32"/>
      <c r="X59" s="32"/>
      <c r="Y59" s="284"/>
      <c r="Z59" s="32"/>
      <c r="AA59" s="32"/>
      <c r="AB59" s="32"/>
      <c r="AC59" s="32"/>
      <c r="AD59" s="32"/>
      <c r="AE59" s="32"/>
      <c r="AF59" s="321"/>
      <c r="AG59" s="8"/>
      <c r="AH59" s="8"/>
      <c r="AM59" s="27">
        <f t="shared" si="19"/>
        <v>43040</v>
      </c>
      <c r="AN59" s="41" t="str">
        <f t="shared" si="54"/>
        <v>bm</v>
      </c>
      <c r="AO59" s="41">
        <f t="shared" si="20"/>
        <v>65</v>
      </c>
      <c r="AP59" s="41">
        <f t="shared" si="55"/>
        <v>84</v>
      </c>
      <c r="AQ59" s="41">
        <f t="shared" si="21"/>
        <v>59</v>
      </c>
      <c r="AR59" s="41" t="str">
        <f t="shared" si="56"/>
        <v>bg</v>
      </c>
      <c r="AT59" s="139">
        <v>42278</v>
      </c>
      <c r="AU59" s="142">
        <v>352</v>
      </c>
      <c r="AV59" s="142">
        <v>392</v>
      </c>
      <c r="AW59" s="142">
        <v>528</v>
      </c>
      <c r="AX59" s="142">
        <v>144</v>
      </c>
      <c r="AY59" s="142">
        <v>72</v>
      </c>
      <c r="AZ59" s="142">
        <v>176</v>
      </c>
      <c r="BA59" s="142">
        <v>744</v>
      </c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6"/>
      <c r="CQ59" s="26"/>
      <c r="CR59" s="26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</row>
    <row r="60" spans="1:142" s="41" customFormat="1">
      <c r="A60" s="239">
        <f t="shared" si="12"/>
        <v>59</v>
      </c>
      <c r="B60" s="23" t="s">
        <v>90</v>
      </c>
      <c r="C60" s="23" t="s">
        <v>76</v>
      </c>
      <c r="D60" s="23" t="s">
        <v>68</v>
      </c>
      <c r="E60" s="458"/>
      <c r="F60" s="23" t="s">
        <v>78</v>
      </c>
      <c r="G60" s="379" t="str">
        <f t="shared" ref="G60:G61" ca="1" si="59">+IF(ISERROR(AVERAGE(INDIRECT("'Prices'!"&amp;VLOOKUP(G$1,$AM$1:$AN$197,2,FALSE)&amp;$A60&amp;":"&amp;VLOOKUP(DATE(YEAR(G$1),12,1),$AM$1:$AN$197,2,FALSE)&amp;$A60))),"",AVERAGE(INDIRECT("'Prices'!"&amp;VLOOKUP(G$1,$AM$1:$AN$197,2,FALSE)&amp;$A60&amp;":"&amp;VLOOKUP(DATE(YEAR(G$1),12,1),$AM$1:$AN$197,2,FALSE)&amp;$A60)))</f>
        <v/>
      </c>
      <c r="H60" s="379" t="str">
        <f t="shared" ca="1" si="58"/>
        <v/>
      </c>
      <c r="I60" s="379" t="str">
        <f t="shared" ca="1" si="58"/>
        <v/>
      </c>
      <c r="J60" s="379" t="str">
        <f t="shared" ca="1" si="58"/>
        <v/>
      </c>
      <c r="K60" s="379" t="str">
        <f t="shared" ca="1" si="58"/>
        <v/>
      </c>
      <c r="L60" s="379" t="str">
        <f t="shared" ca="1" si="58"/>
        <v/>
      </c>
      <c r="M60" s="379" t="str">
        <f t="shared" ca="1" si="58"/>
        <v/>
      </c>
      <c r="N60" s="379" t="str">
        <f t="shared" ca="1" si="58"/>
        <v/>
      </c>
      <c r="O60" s="379" t="str">
        <f t="shared" ca="1" si="58"/>
        <v/>
      </c>
      <c r="P60" s="379" t="str">
        <f t="shared" ca="1" si="58"/>
        <v/>
      </c>
      <c r="Q60" s="379" t="str">
        <f t="shared" ca="1" si="58"/>
        <v/>
      </c>
      <c r="R60" s="379" t="str">
        <f t="shared" ca="1" si="58"/>
        <v/>
      </c>
      <c r="S60" s="379" t="str">
        <f t="shared" ca="1" si="58"/>
        <v/>
      </c>
      <c r="T60" s="379" t="str">
        <f t="shared" ca="1" si="58"/>
        <v/>
      </c>
      <c r="U60" s="379" t="str">
        <f t="shared" ca="1" si="58"/>
        <v/>
      </c>
      <c r="V60" s="32"/>
      <c r="W60" s="32"/>
      <c r="X60" s="32"/>
      <c r="Y60" s="284"/>
      <c r="Z60" s="32"/>
      <c r="AA60" s="32"/>
      <c r="AB60" s="32"/>
      <c r="AC60" s="32"/>
      <c r="AD60" s="32"/>
      <c r="AE60" s="32"/>
      <c r="AF60" s="321"/>
      <c r="AG60" s="8"/>
      <c r="AH60" s="8"/>
      <c r="AM60" s="27">
        <f t="shared" si="19"/>
        <v>43070</v>
      </c>
      <c r="AN60" s="41" t="str">
        <f t="shared" si="54"/>
        <v>bn</v>
      </c>
      <c r="AO60" s="41">
        <f t="shared" si="20"/>
        <v>66</v>
      </c>
      <c r="AP60" s="41">
        <f t="shared" si="55"/>
        <v>85</v>
      </c>
      <c r="AQ60" s="41">
        <f t="shared" si="21"/>
        <v>60</v>
      </c>
      <c r="AR60" s="41" t="str">
        <f t="shared" si="56"/>
        <v>bh</v>
      </c>
      <c r="AT60" s="139">
        <v>42309</v>
      </c>
      <c r="AU60" s="142">
        <v>320</v>
      </c>
      <c r="AV60" s="142">
        <v>400</v>
      </c>
      <c r="AW60" s="142">
        <v>480</v>
      </c>
      <c r="AX60" s="142">
        <v>160</v>
      </c>
      <c r="AY60" s="142">
        <v>80</v>
      </c>
      <c r="AZ60" s="142">
        <v>160</v>
      </c>
      <c r="BA60" s="142">
        <v>720</v>
      </c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6"/>
      <c r="BU60" s="26"/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O60" s="26"/>
      <c r="CP60" s="26"/>
      <c r="CQ60" s="26"/>
      <c r="CR60" s="26"/>
      <c r="CS60" s="26"/>
      <c r="CT60" s="26"/>
      <c r="CU60" s="26"/>
      <c r="CV60" s="26"/>
      <c r="CW60" s="26"/>
      <c r="CX60" s="26"/>
      <c r="CY60" s="26"/>
      <c r="CZ60" s="26"/>
      <c r="DA60" s="26"/>
      <c r="DB60" s="26"/>
      <c r="DC60" s="26"/>
      <c r="DD60" s="26"/>
      <c r="DE60" s="26"/>
      <c r="DF60" s="26"/>
      <c r="DG60" s="26"/>
      <c r="DH60" s="26"/>
      <c r="DI60" s="26"/>
      <c r="DJ60" s="26"/>
      <c r="DK60" s="26"/>
      <c r="DL60" s="26"/>
      <c r="DM60" s="26"/>
      <c r="DN60" s="26"/>
      <c r="DO60" s="26"/>
      <c r="DP60" s="26"/>
      <c r="DQ60" s="26"/>
      <c r="DR60" s="26"/>
      <c r="DS60" s="26"/>
      <c r="DT60" s="26"/>
      <c r="DU60" s="26"/>
      <c r="DV60" s="26"/>
      <c r="DW60" s="26"/>
      <c r="DX60" s="26"/>
      <c r="DY60" s="26"/>
      <c r="DZ60" s="26"/>
      <c r="EA60" s="26"/>
      <c r="EB60" s="26"/>
      <c r="EC60" s="26"/>
      <c r="ED60" s="26"/>
      <c r="EE60" s="26"/>
      <c r="EF60" s="26"/>
      <c r="EG60" s="26"/>
      <c r="EH60" s="26"/>
      <c r="EI60" s="26"/>
      <c r="EJ60" s="26"/>
      <c r="EK60" s="26"/>
      <c r="EL60" s="26"/>
    </row>
    <row r="61" spans="1:142" s="41" customFormat="1">
      <c r="A61" s="239">
        <f t="shared" si="12"/>
        <v>60</v>
      </c>
      <c r="B61" s="23" t="s">
        <v>90</v>
      </c>
      <c r="C61" s="23" t="s">
        <v>76</v>
      </c>
      <c r="D61" s="23" t="s">
        <v>68</v>
      </c>
      <c r="E61" s="458" t="s">
        <v>264</v>
      </c>
      <c r="F61" s="23" t="s">
        <v>79</v>
      </c>
      <c r="G61" s="379">
        <f t="shared" ca="1" si="59"/>
        <v>3.480833333333333</v>
      </c>
      <c r="H61" s="379">
        <f t="shared" ca="1" si="58"/>
        <v>3.8883333333333332</v>
      </c>
      <c r="I61" s="379">
        <f t="shared" ca="1" si="58"/>
        <v>4.0966666666666667</v>
      </c>
      <c r="J61" s="379">
        <f t="shared" ca="1" si="58"/>
        <v>4.2816666666666663</v>
      </c>
      <c r="K61" s="379">
        <f t="shared" ca="1" si="58"/>
        <v>4.4858333333333329</v>
      </c>
      <c r="L61" s="379">
        <f t="shared" ca="1" si="58"/>
        <v>4.7408333333333319</v>
      </c>
      <c r="M61" s="379">
        <f t="shared" ca="1" si="58"/>
        <v>5.0533333333333328</v>
      </c>
      <c r="N61" s="379">
        <f t="shared" ca="1" si="58"/>
        <v>5.4166666666666679</v>
      </c>
      <c r="O61" s="379">
        <f t="shared" ca="1" si="58"/>
        <v>5.8299999999999992</v>
      </c>
      <c r="P61" s="379">
        <f t="shared" ca="1" si="58"/>
        <v>6.1916666666666655</v>
      </c>
      <c r="Q61" s="379">
        <f t="shared" ca="1" si="58"/>
        <v>6.5266666666666664</v>
      </c>
      <c r="R61" s="379">
        <f t="shared" ca="1" si="58"/>
        <v>6.847500000000001</v>
      </c>
      <c r="S61" s="379">
        <f t="shared" ca="1" si="58"/>
        <v>7.1658333333333344</v>
      </c>
      <c r="T61" s="379">
        <f t="shared" ca="1" si="58"/>
        <v>7.495000000000001</v>
      </c>
      <c r="U61" s="379">
        <f t="shared" ca="1" si="58"/>
        <v>7.7849999999999993</v>
      </c>
      <c r="V61" s="32"/>
      <c r="W61" s="32"/>
      <c r="X61" s="32"/>
      <c r="Y61" s="284"/>
      <c r="Z61" s="32"/>
      <c r="AA61" s="32"/>
      <c r="AB61" s="32"/>
      <c r="AC61" s="32"/>
      <c r="AD61" s="32"/>
      <c r="AE61" s="32"/>
      <c r="AF61" s="321"/>
      <c r="AG61" s="8"/>
      <c r="AH61" s="8"/>
      <c r="AM61" s="27">
        <f t="shared" si="19"/>
        <v>43101</v>
      </c>
      <c r="AN61" s="41" t="str">
        <f t="shared" si="54"/>
        <v>bo</v>
      </c>
      <c r="AO61" s="41">
        <f t="shared" si="20"/>
        <v>67</v>
      </c>
      <c r="AP61" s="41">
        <f t="shared" si="55"/>
        <v>86</v>
      </c>
      <c r="AQ61" s="41">
        <f t="shared" si="21"/>
        <v>61</v>
      </c>
      <c r="AR61" s="41" t="str">
        <f t="shared" si="56"/>
        <v>bi</v>
      </c>
      <c r="AT61" s="139">
        <v>42339</v>
      </c>
      <c r="AU61" s="142">
        <v>352</v>
      </c>
      <c r="AV61" s="142">
        <v>392</v>
      </c>
      <c r="AW61" s="142">
        <v>528</v>
      </c>
      <c r="AX61" s="142">
        <v>144</v>
      </c>
      <c r="AY61" s="142">
        <v>72</v>
      </c>
      <c r="AZ61" s="142">
        <v>176</v>
      </c>
      <c r="BA61" s="142">
        <v>744</v>
      </c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  <c r="CR61" s="26"/>
      <c r="CS61" s="26"/>
      <c r="CT61" s="26"/>
      <c r="CU61" s="26"/>
      <c r="CV61" s="26"/>
      <c r="CW61" s="26"/>
      <c r="CX61" s="26"/>
      <c r="CY61" s="26"/>
      <c r="CZ61" s="26"/>
      <c r="DA61" s="26"/>
      <c r="DB61" s="26"/>
      <c r="DC61" s="26"/>
      <c r="DD61" s="26"/>
      <c r="DE61" s="26"/>
      <c r="DF61" s="26"/>
      <c r="DG61" s="26"/>
      <c r="DH61" s="26"/>
      <c r="DI61" s="26"/>
      <c r="DJ61" s="26"/>
      <c r="DK61" s="26"/>
      <c r="DL61" s="26"/>
      <c r="DM61" s="26"/>
      <c r="DN61" s="26"/>
      <c r="DO61" s="26"/>
      <c r="DP61" s="26"/>
      <c r="DQ61" s="26"/>
      <c r="DR61" s="26"/>
      <c r="DS61" s="26"/>
      <c r="DT61" s="26"/>
      <c r="DU61" s="26"/>
      <c r="DV61" s="26"/>
      <c r="DW61" s="26"/>
      <c r="DX61" s="26"/>
      <c r="DY61" s="26"/>
      <c r="DZ61" s="26"/>
      <c r="EA61" s="26"/>
      <c r="EB61" s="26"/>
      <c r="EC61" s="26"/>
      <c r="ED61" s="26"/>
      <c r="EE61" s="26"/>
      <c r="EF61" s="26"/>
      <c r="EG61" s="26"/>
      <c r="EH61" s="26"/>
      <c r="EI61" s="26"/>
      <c r="EJ61" s="26"/>
      <c r="EK61" s="26"/>
      <c r="EL61" s="26"/>
    </row>
    <row r="62" spans="1:142" s="41" customFormat="1">
      <c r="A62" s="239">
        <f t="shared" ref="A62:A97" si="60">+ROW(B62)-1</f>
        <v>61</v>
      </c>
      <c r="B62" s="23"/>
      <c r="C62" s="23"/>
      <c r="D62" s="23"/>
      <c r="E62" s="458"/>
      <c r="F62" s="23"/>
      <c r="G62" s="379"/>
      <c r="H62" s="379"/>
      <c r="I62" s="379"/>
      <c r="J62" s="379"/>
      <c r="K62" s="379"/>
      <c r="L62" s="379"/>
      <c r="M62" s="379"/>
      <c r="N62" s="379"/>
      <c r="O62" s="379"/>
      <c r="P62" s="379"/>
      <c r="Q62" s="379"/>
      <c r="R62" s="379"/>
      <c r="S62" s="379"/>
      <c r="T62" s="379"/>
      <c r="U62" s="379"/>
      <c r="V62" s="32"/>
      <c r="W62" s="32"/>
      <c r="X62" s="32"/>
      <c r="Y62" s="284"/>
      <c r="Z62" s="32"/>
      <c r="AA62" s="32"/>
      <c r="AB62" s="32"/>
      <c r="AC62" s="32"/>
      <c r="AD62" s="32"/>
      <c r="AE62" s="32"/>
      <c r="AF62" s="321"/>
      <c r="AG62" s="8"/>
      <c r="AH62" s="8"/>
      <c r="AM62" s="27">
        <f t="shared" si="19"/>
        <v>43132</v>
      </c>
      <c r="AN62" s="41" t="str">
        <f t="shared" si="54"/>
        <v>bp</v>
      </c>
      <c r="AO62" s="41">
        <f t="shared" si="20"/>
        <v>68</v>
      </c>
      <c r="AP62" s="41">
        <f t="shared" si="55"/>
        <v>87</v>
      </c>
      <c r="AQ62" s="41">
        <f t="shared" si="21"/>
        <v>62</v>
      </c>
      <c r="AR62" s="41" t="str">
        <f t="shared" si="56"/>
        <v>bj</v>
      </c>
      <c r="AT62" s="140">
        <v>42370</v>
      </c>
      <c r="AU62" s="143">
        <v>320</v>
      </c>
      <c r="AV62" s="143">
        <v>424</v>
      </c>
      <c r="AW62" s="143">
        <v>480</v>
      </c>
      <c r="AX62" s="143">
        <v>176</v>
      </c>
      <c r="AY62" s="143">
        <v>88</v>
      </c>
      <c r="AZ62" s="143">
        <v>160</v>
      </c>
      <c r="BA62" s="143">
        <v>744</v>
      </c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6"/>
      <c r="BU62" s="26"/>
      <c r="BV62" s="26"/>
      <c r="BW62" s="26"/>
      <c r="BX62" s="26"/>
      <c r="BY62" s="26"/>
      <c r="BZ62" s="26"/>
      <c r="CA62" s="26"/>
      <c r="CB62" s="26"/>
      <c r="CC62" s="26"/>
      <c r="CD62" s="26"/>
      <c r="CE62" s="26"/>
      <c r="CF62" s="26"/>
      <c r="CG62" s="26"/>
      <c r="CH62" s="26"/>
      <c r="CI62" s="26"/>
      <c r="CJ62" s="26"/>
      <c r="CK62" s="26"/>
      <c r="CL62" s="26"/>
      <c r="CM62" s="26"/>
      <c r="CN62" s="26"/>
      <c r="CO62" s="26"/>
      <c r="CP62" s="26"/>
      <c r="CQ62" s="26"/>
      <c r="CR62" s="26"/>
      <c r="CS62" s="26"/>
      <c r="CT62" s="26"/>
      <c r="CU62" s="26"/>
      <c r="CV62" s="26"/>
      <c r="CW62" s="26"/>
      <c r="CX62" s="26"/>
      <c r="CY62" s="26"/>
      <c r="CZ62" s="26"/>
      <c r="DA62" s="26"/>
      <c r="DB62" s="26"/>
      <c r="DC62" s="26"/>
      <c r="DD62" s="26"/>
      <c r="DE62" s="26"/>
      <c r="DF62" s="26"/>
      <c r="DG62" s="26"/>
      <c r="DH62" s="26"/>
      <c r="DI62" s="26"/>
      <c r="DJ62" s="26"/>
      <c r="DK62" s="26"/>
      <c r="DL62" s="26"/>
      <c r="DM62" s="26"/>
      <c r="DN62" s="26"/>
      <c r="DO62" s="26"/>
      <c r="DP62" s="26"/>
      <c r="DQ62" s="26"/>
      <c r="DR62" s="26"/>
      <c r="DS62" s="26"/>
      <c r="DT62" s="26"/>
      <c r="DU62" s="26"/>
      <c r="DV62" s="26"/>
      <c r="DW62" s="26"/>
      <c r="DX62" s="26"/>
      <c r="DY62" s="26"/>
      <c r="DZ62" s="26"/>
      <c r="EA62" s="26"/>
      <c r="EB62" s="26"/>
      <c r="EC62" s="26"/>
      <c r="ED62" s="26"/>
      <c r="EE62" s="26"/>
      <c r="EF62" s="26"/>
      <c r="EG62" s="26"/>
      <c r="EH62" s="26"/>
      <c r="EI62" s="26"/>
      <c r="EJ62" s="26"/>
      <c r="EK62" s="26"/>
      <c r="EL62" s="26"/>
    </row>
    <row r="63" spans="1:142" s="41" customFormat="1">
      <c r="A63" s="239">
        <f t="shared" si="60"/>
        <v>62</v>
      </c>
      <c r="B63" s="23" t="s">
        <v>185</v>
      </c>
      <c r="C63" s="23" t="s">
        <v>76</v>
      </c>
      <c r="D63" s="23" t="s">
        <v>68</v>
      </c>
      <c r="E63" s="458"/>
      <c r="F63" s="23" t="s">
        <v>77</v>
      </c>
      <c r="G63" s="379" t="str">
        <f ca="1">+IF(ISERROR(AVERAGE(INDIRECT("'Prices'!"&amp;VLOOKUP(G$1,$AM$1:$AN$197,2,FALSE)&amp;$A63&amp;":"&amp;VLOOKUP(DATE(YEAR(G$1),12,1),$AM$1:$AN$197,2,FALSE)&amp;$A63))),"",AVERAGE(INDIRECT("'Prices'!"&amp;VLOOKUP(G$1,$AM$1:$AN$197,2,FALSE)&amp;$A63&amp;":"&amp;VLOOKUP(DATE(YEAR(G$1),12,1),$AM$1:$AN$197,2,FALSE)&amp;$A63)))</f>
        <v/>
      </c>
      <c r="H63" s="379" t="str">
        <f t="shared" ref="H63:U65" ca="1" si="61">+IF(ISERROR(AVERAGE(INDIRECT("'Prices'!"&amp;VLOOKUP(H$1,$AM$1:$AN$197,2,FALSE)&amp;$A63&amp;":"&amp;VLOOKUP(DATE(YEAR(H$1),12,1),$AM$1:$AN$197,2,FALSE)&amp;$A63))),"",AVERAGE(INDIRECT("'Prices'!"&amp;VLOOKUP(H$1,$AM$1:$AN$197,2,FALSE)&amp;$A63&amp;":"&amp;VLOOKUP(DATE(YEAR(H$1),12,1),$AM$1:$AN$197,2,FALSE)&amp;$A63)))</f>
        <v/>
      </c>
      <c r="I63" s="379" t="str">
        <f t="shared" ca="1" si="61"/>
        <v/>
      </c>
      <c r="J63" s="379" t="str">
        <f t="shared" ca="1" si="61"/>
        <v/>
      </c>
      <c r="K63" s="379" t="str">
        <f t="shared" ca="1" si="61"/>
        <v/>
      </c>
      <c r="L63" s="379" t="str">
        <f t="shared" ca="1" si="61"/>
        <v/>
      </c>
      <c r="M63" s="379" t="str">
        <f t="shared" ca="1" si="61"/>
        <v/>
      </c>
      <c r="N63" s="379" t="str">
        <f t="shared" ca="1" si="61"/>
        <v/>
      </c>
      <c r="O63" s="379" t="str">
        <f t="shared" ca="1" si="61"/>
        <v/>
      </c>
      <c r="P63" s="379" t="str">
        <f t="shared" ca="1" si="61"/>
        <v/>
      </c>
      <c r="Q63" s="379" t="str">
        <f t="shared" ca="1" si="61"/>
        <v/>
      </c>
      <c r="R63" s="379" t="str">
        <f t="shared" ca="1" si="61"/>
        <v/>
      </c>
      <c r="S63" s="379" t="str">
        <f t="shared" ca="1" si="61"/>
        <v/>
      </c>
      <c r="T63" s="379" t="str">
        <f t="shared" ca="1" si="61"/>
        <v/>
      </c>
      <c r="U63" s="379" t="str">
        <f t="shared" ca="1" si="61"/>
        <v/>
      </c>
      <c r="V63" s="32"/>
      <c r="W63" s="32"/>
      <c r="X63" s="32"/>
      <c r="Y63" s="284"/>
      <c r="Z63" s="32"/>
      <c r="AA63" s="32"/>
      <c r="AB63" s="32"/>
      <c r="AC63" s="32"/>
      <c r="AD63" s="32"/>
      <c r="AE63" s="32"/>
      <c r="AF63" s="321"/>
      <c r="AG63" s="8"/>
      <c r="AH63" s="8"/>
      <c r="AM63" s="27">
        <f t="shared" si="19"/>
        <v>43160</v>
      </c>
      <c r="AN63" s="41" t="str">
        <f t="shared" si="54"/>
        <v>bq</v>
      </c>
      <c r="AO63" s="41">
        <f t="shared" si="20"/>
        <v>69</v>
      </c>
      <c r="AP63" s="41">
        <f t="shared" si="55"/>
        <v>88</v>
      </c>
      <c r="AQ63" s="41">
        <f t="shared" si="21"/>
        <v>63</v>
      </c>
      <c r="AR63" s="41" t="str">
        <f t="shared" si="56"/>
        <v>bk</v>
      </c>
      <c r="AT63" s="140">
        <v>42401</v>
      </c>
      <c r="AU63" s="143">
        <v>336</v>
      </c>
      <c r="AV63" s="143">
        <v>360</v>
      </c>
      <c r="AW63" s="143">
        <v>504</v>
      </c>
      <c r="AX63" s="143">
        <v>128</v>
      </c>
      <c r="AY63" s="143">
        <v>64</v>
      </c>
      <c r="AZ63" s="143">
        <v>168</v>
      </c>
      <c r="BA63" s="143">
        <v>696</v>
      </c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6"/>
      <c r="BU63" s="26"/>
      <c r="BV63" s="26"/>
      <c r="BW63" s="26"/>
      <c r="BX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26"/>
      <c r="CK63" s="26"/>
      <c r="CL63" s="26"/>
      <c r="CM63" s="26"/>
      <c r="CN63" s="26"/>
      <c r="CO63" s="26"/>
      <c r="CP63" s="26"/>
      <c r="CQ63" s="26"/>
      <c r="CR63" s="26"/>
      <c r="CS63" s="26"/>
      <c r="CT63" s="26"/>
      <c r="CU63" s="26"/>
      <c r="CV63" s="26"/>
      <c r="CW63" s="26"/>
      <c r="CX63" s="26"/>
      <c r="CY63" s="26"/>
      <c r="CZ63" s="26"/>
      <c r="DA63" s="26"/>
      <c r="DB63" s="26"/>
      <c r="DC63" s="26"/>
      <c r="DD63" s="26"/>
      <c r="DE63" s="26"/>
      <c r="DF63" s="26"/>
      <c r="DG63" s="26"/>
      <c r="DH63" s="26"/>
      <c r="DI63" s="26"/>
      <c r="DJ63" s="26"/>
      <c r="DK63" s="26"/>
      <c r="DL63" s="26"/>
      <c r="DM63" s="26"/>
      <c r="DN63" s="26"/>
      <c r="DO63" s="26"/>
      <c r="DP63" s="26"/>
      <c r="DQ63" s="26"/>
      <c r="DR63" s="26"/>
      <c r="DS63" s="26"/>
      <c r="DT63" s="26"/>
      <c r="DU63" s="26"/>
      <c r="DV63" s="26"/>
      <c r="DW63" s="26"/>
      <c r="DX63" s="26"/>
      <c r="DY63" s="26"/>
      <c r="DZ63" s="26"/>
      <c r="EA63" s="26"/>
      <c r="EB63" s="26"/>
      <c r="EC63" s="26"/>
      <c r="ED63" s="26"/>
      <c r="EE63" s="26"/>
      <c r="EF63" s="26"/>
      <c r="EG63" s="26"/>
      <c r="EH63" s="26"/>
      <c r="EI63" s="26"/>
      <c r="EJ63" s="26"/>
      <c r="EK63" s="26"/>
      <c r="EL63" s="26"/>
    </row>
    <row r="64" spans="1:142" s="41" customFormat="1">
      <c r="A64" s="239">
        <f t="shared" si="60"/>
        <v>63</v>
      </c>
      <c r="B64" s="23" t="s">
        <v>185</v>
      </c>
      <c r="C64" s="23" t="s">
        <v>76</v>
      </c>
      <c r="D64" s="23" t="s">
        <v>68</v>
      </c>
      <c r="E64" s="458"/>
      <c r="F64" s="23" t="s">
        <v>78</v>
      </c>
      <c r="G64" s="379" t="str">
        <f t="shared" ref="G64:G65" ca="1" si="62">+IF(ISERROR(AVERAGE(INDIRECT("'Prices'!"&amp;VLOOKUP(G$1,$AM$1:$AN$197,2,FALSE)&amp;$A64&amp;":"&amp;VLOOKUP(DATE(YEAR(G$1),12,1),$AM$1:$AN$197,2,FALSE)&amp;$A64))),"",AVERAGE(INDIRECT("'Prices'!"&amp;VLOOKUP(G$1,$AM$1:$AN$197,2,FALSE)&amp;$A64&amp;":"&amp;VLOOKUP(DATE(YEAR(G$1),12,1),$AM$1:$AN$197,2,FALSE)&amp;$A64)))</f>
        <v/>
      </c>
      <c r="H64" s="379" t="str">
        <f t="shared" ca="1" si="61"/>
        <v/>
      </c>
      <c r="I64" s="379" t="str">
        <f t="shared" ca="1" si="61"/>
        <v/>
      </c>
      <c r="J64" s="379" t="str">
        <f t="shared" ca="1" si="61"/>
        <v/>
      </c>
      <c r="K64" s="379" t="str">
        <f t="shared" ca="1" si="61"/>
        <v/>
      </c>
      <c r="L64" s="379" t="str">
        <f t="shared" ca="1" si="61"/>
        <v/>
      </c>
      <c r="M64" s="379" t="str">
        <f t="shared" ca="1" si="61"/>
        <v/>
      </c>
      <c r="N64" s="379" t="str">
        <f t="shared" ca="1" si="61"/>
        <v/>
      </c>
      <c r="O64" s="379" t="str">
        <f t="shared" ca="1" si="61"/>
        <v/>
      </c>
      <c r="P64" s="379" t="str">
        <f t="shared" ca="1" si="61"/>
        <v/>
      </c>
      <c r="Q64" s="379" t="str">
        <f t="shared" ca="1" si="61"/>
        <v/>
      </c>
      <c r="R64" s="379" t="str">
        <f t="shared" ca="1" si="61"/>
        <v/>
      </c>
      <c r="S64" s="379" t="str">
        <f t="shared" ca="1" si="61"/>
        <v/>
      </c>
      <c r="T64" s="379" t="str">
        <f t="shared" ca="1" si="61"/>
        <v/>
      </c>
      <c r="U64" s="379" t="str">
        <f t="shared" ca="1" si="61"/>
        <v/>
      </c>
      <c r="V64" s="32"/>
      <c r="W64" s="32"/>
      <c r="X64" s="32"/>
      <c r="Y64" s="284"/>
      <c r="Z64" s="32"/>
      <c r="AA64" s="32"/>
      <c r="AB64" s="32"/>
      <c r="AC64" s="32"/>
      <c r="AD64" s="32"/>
      <c r="AE64" s="32"/>
      <c r="AF64" s="321"/>
      <c r="AG64" s="8"/>
      <c r="AH64" s="8"/>
      <c r="AM64" s="27">
        <f t="shared" si="19"/>
        <v>43191</v>
      </c>
      <c r="AN64" s="41" t="str">
        <f t="shared" si="54"/>
        <v>br</v>
      </c>
      <c r="AO64" s="41">
        <f t="shared" si="20"/>
        <v>70</v>
      </c>
      <c r="AP64" s="41">
        <f t="shared" si="55"/>
        <v>89</v>
      </c>
      <c r="AQ64" s="41">
        <f t="shared" si="21"/>
        <v>64</v>
      </c>
      <c r="AR64" s="41" t="str">
        <f t="shared" si="56"/>
        <v>bl</v>
      </c>
      <c r="AT64" s="140">
        <v>42430</v>
      </c>
      <c r="AU64" s="143">
        <v>368</v>
      </c>
      <c r="AV64" s="143">
        <v>376</v>
      </c>
      <c r="AW64" s="143">
        <v>552</v>
      </c>
      <c r="AX64" s="143">
        <v>128</v>
      </c>
      <c r="AY64" s="143">
        <v>64</v>
      </c>
      <c r="AZ64" s="143">
        <v>184</v>
      </c>
      <c r="BA64" s="143">
        <v>744</v>
      </c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6"/>
      <c r="BU64" s="26"/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  <c r="CL64" s="26"/>
      <c r="CM64" s="26"/>
      <c r="CN64" s="26"/>
      <c r="CO64" s="26"/>
      <c r="CP64" s="26"/>
      <c r="CQ64" s="26"/>
      <c r="CR64" s="26"/>
      <c r="CS64" s="26"/>
      <c r="CT64" s="26"/>
      <c r="CU64" s="26"/>
      <c r="CV64" s="26"/>
      <c r="CW64" s="26"/>
      <c r="CX64" s="26"/>
      <c r="CY64" s="26"/>
      <c r="CZ64" s="26"/>
      <c r="DA64" s="26"/>
      <c r="DB64" s="26"/>
      <c r="DC64" s="26"/>
      <c r="DD64" s="26"/>
      <c r="DE64" s="26"/>
      <c r="DF64" s="26"/>
      <c r="DG64" s="26"/>
      <c r="DH64" s="26"/>
      <c r="DI64" s="26"/>
      <c r="DJ64" s="26"/>
      <c r="DK64" s="26"/>
      <c r="DL64" s="26"/>
      <c r="DM64" s="26"/>
      <c r="DN64" s="26"/>
      <c r="DO64" s="26"/>
      <c r="DP64" s="26"/>
      <c r="DQ64" s="26"/>
      <c r="DR64" s="26"/>
      <c r="DS64" s="26"/>
      <c r="DT64" s="26"/>
      <c r="DU64" s="26"/>
      <c r="DV64" s="26"/>
      <c r="DW64" s="26"/>
      <c r="DX64" s="26"/>
      <c r="DY64" s="26"/>
      <c r="DZ64" s="26"/>
      <c r="EA64" s="26"/>
      <c r="EB64" s="26"/>
      <c r="EC64" s="26"/>
      <c r="ED64" s="26"/>
      <c r="EE64" s="26"/>
      <c r="EF64" s="26"/>
      <c r="EG64" s="26"/>
      <c r="EH64" s="26"/>
      <c r="EI64" s="26"/>
      <c r="EJ64" s="26"/>
      <c r="EK64" s="26"/>
      <c r="EL64" s="26"/>
    </row>
    <row r="65" spans="1:142" s="41" customFormat="1">
      <c r="A65" s="239">
        <f t="shared" si="60"/>
        <v>64</v>
      </c>
      <c r="B65" s="23" t="s">
        <v>185</v>
      </c>
      <c r="C65" s="23" t="s">
        <v>76</v>
      </c>
      <c r="D65" s="23" t="s">
        <v>68</v>
      </c>
      <c r="E65" s="458" t="s">
        <v>265</v>
      </c>
      <c r="F65" s="23" t="s">
        <v>79</v>
      </c>
      <c r="G65" s="379">
        <f t="shared" ca="1" si="62"/>
        <v>24.463333333333335</v>
      </c>
      <c r="H65" s="379">
        <f t="shared" ca="1" si="61"/>
        <v>24.552500000000006</v>
      </c>
      <c r="I65" s="379">
        <f t="shared" ca="1" si="61"/>
        <v>25.722499999999997</v>
      </c>
      <c r="J65" s="379">
        <f t="shared" ca="1" si="61"/>
        <v>27.655000000000001</v>
      </c>
      <c r="K65" s="379">
        <f t="shared" ca="1" si="61"/>
        <v>28.720833333333328</v>
      </c>
      <c r="L65" s="379">
        <f t="shared" ca="1" si="61"/>
        <v>32.657499999999999</v>
      </c>
      <c r="M65" s="379">
        <f t="shared" ca="1" si="61"/>
        <v>39.084166666666668</v>
      </c>
      <c r="N65" s="379">
        <f t="shared" ca="1" si="61"/>
        <v>43.472500000000004</v>
      </c>
      <c r="O65" s="379">
        <f t="shared" ca="1" si="61"/>
        <v>45.321666666666665</v>
      </c>
      <c r="P65" s="379">
        <f t="shared" ca="1" si="61"/>
        <v>46.400833333333338</v>
      </c>
      <c r="Q65" s="379">
        <f t="shared" ca="1" si="61"/>
        <v>47.277499999999996</v>
      </c>
      <c r="R65" s="379">
        <f t="shared" ca="1" si="61"/>
        <v>48.464166666666671</v>
      </c>
      <c r="S65" s="379">
        <f t="shared" ca="1" si="61"/>
        <v>50.500833333333333</v>
      </c>
      <c r="T65" s="379">
        <f t="shared" ca="1" si="61"/>
        <v>54.419166666666676</v>
      </c>
      <c r="U65" s="379">
        <f t="shared" ca="1" si="61"/>
        <v>57.295833333333327</v>
      </c>
      <c r="V65" s="32"/>
      <c r="W65" s="32"/>
      <c r="X65" s="32"/>
      <c r="Y65" s="284"/>
      <c r="Z65" s="32"/>
      <c r="AA65" s="32"/>
      <c r="AB65" s="32"/>
      <c r="AC65" s="32"/>
      <c r="AD65" s="32"/>
      <c r="AE65" s="32"/>
      <c r="AF65" s="321"/>
      <c r="AG65" s="8"/>
      <c r="AH65" s="8"/>
      <c r="AM65" s="27">
        <f t="shared" si="19"/>
        <v>43221</v>
      </c>
      <c r="AN65" s="41" t="str">
        <f t="shared" si="54"/>
        <v>bs</v>
      </c>
      <c r="AO65" s="41">
        <f t="shared" si="20"/>
        <v>71</v>
      </c>
      <c r="AP65" s="41">
        <f t="shared" si="55"/>
        <v>90</v>
      </c>
      <c r="AQ65" s="41">
        <f t="shared" si="21"/>
        <v>65</v>
      </c>
      <c r="AR65" s="41" t="str">
        <f t="shared" si="56"/>
        <v>bm</v>
      </c>
      <c r="AT65" s="140">
        <v>42461</v>
      </c>
      <c r="AU65" s="143">
        <v>336</v>
      </c>
      <c r="AV65" s="143">
        <v>384</v>
      </c>
      <c r="AW65" s="143">
        <v>504</v>
      </c>
      <c r="AX65" s="143">
        <v>144</v>
      </c>
      <c r="AY65" s="143">
        <v>72</v>
      </c>
      <c r="AZ65" s="143">
        <v>168</v>
      </c>
      <c r="BA65" s="143">
        <v>720</v>
      </c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6"/>
      <c r="BU65" s="26"/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6"/>
      <c r="CQ65" s="26"/>
      <c r="CR65" s="26"/>
      <c r="CS65" s="26"/>
      <c r="CT65" s="26"/>
      <c r="CU65" s="26"/>
      <c r="CV65" s="26"/>
      <c r="CW65" s="26"/>
      <c r="CX65" s="26"/>
      <c r="CY65" s="26"/>
      <c r="CZ65" s="26"/>
      <c r="DA65" s="26"/>
      <c r="DB65" s="26"/>
      <c r="DC65" s="26"/>
      <c r="DD65" s="26"/>
      <c r="DE65" s="26"/>
      <c r="DF65" s="26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</row>
    <row r="66" spans="1:142" s="41" customFormat="1">
      <c r="A66" s="239">
        <f t="shared" si="60"/>
        <v>65</v>
      </c>
      <c r="B66" s="23"/>
      <c r="C66" s="23"/>
      <c r="D66" s="23"/>
      <c r="E66" s="458"/>
      <c r="F66" s="23"/>
      <c r="G66" s="379"/>
      <c r="H66" s="379"/>
      <c r="I66" s="379"/>
      <c r="J66" s="379"/>
      <c r="K66" s="379"/>
      <c r="L66" s="379"/>
      <c r="M66" s="379"/>
      <c r="N66" s="379"/>
      <c r="O66" s="379"/>
      <c r="P66" s="379"/>
      <c r="Q66" s="379"/>
      <c r="R66" s="379"/>
      <c r="S66" s="379"/>
      <c r="T66" s="379"/>
      <c r="U66" s="379"/>
      <c r="V66" s="32"/>
      <c r="W66" s="32"/>
      <c r="X66" s="32"/>
      <c r="Y66" s="284"/>
      <c r="Z66" s="32"/>
      <c r="AA66" s="32"/>
      <c r="AB66" s="32"/>
      <c r="AC66" s="32"/>
      <c r="AD66" s="32"/>
      <c r="AE66" s="32"/>
      <c r="AF66" s="321"/>
      <c r="AG66" s="8"/>
      <c r="AH66" s="8"/>
      <c r="AM66" s="27">
        <f t="shared" si="19"/>
        <v>43252</v>
      </c>
      <c r="AN66" s="41" t="str">
        <f t="shared" si="54"/>
        <v>bt</v>
      </c>
      <c r="AO66" s="41">
        <f t="shared" si="20"/>
        <v>72</v>
      </c>
      <c r="AP66" s="41">
        <f t="shared" si="55"/>
        <v>91</v>
      </c>
      <c r="AQ66" s="41">
        <f t="shared" si="21"/>
        <v>66</v>
      </c>
      <c r="AR66" s="41" t="str">
        <f t="shared" si="56"/>
        <v>bn</v>
      </c>
      <c r="AT66" s="140">
        <v>42491</v>
      </c>
      <c r="AU66" s="143">
        <v>336</v>
      </c>
      <c r="AV66" s="143">
        <v>408</v>
      </c>
      <c r="AW66" s="143">
        <v>504</v>
      </c>
      <c r="AX66" s="143">
        <v>160</v>
      </c>
      <c r="AY66" s="143">
        <v>80</v>
      </c>
      <c r="AZ66" s="143">
        <v>168</v>
      </c>
      <c r="BA66" s="143">
        <v>744</v>
      </c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6"/>
      <c r="BU66" s="26"/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6"/>
      <c r="CQ66" s="26"/>
      <c r="CR66" s="26"/>
      <c r="CS66" s="26"/>
      <c r="CT66" s="26"/>
      <c r="CU66" s="26"/>
      <c r="CV66" s="26"/>
      <c r="CW66" s="26"/>
      <c r="CX66" s="26"/>
      <c r="CY66" s="26"/>
      <c r="CZ66" s="26"/>
      <c r="DA66" s="26"/>
      <c r="DB66" s="26"/>
      <c r="DC66" s="26"/>
      <c r="DD66" s="26"/>
      <c r="DE66" s="26"/>
      <c r="DF66" s="26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</row>
    <row r="67" spans="1:142" s="41" customFormat="1">
      <c r="A67" s="239">
        <f t="shared" si="60"/>
        <v>66</v>
      </c>
      <c r="B67" s="23" t="s">
        <v>172</v>
      </c>
      <c r="C67" s="23" t="s">
        <v>76</v>
      </c>
      <c r="D67" s="23" t="s">
        <v>68</v>
      </c>
      <c r="E67" s="458"/>
      <c r="F67" s="23" t="s">
        <v>77</v>
      </c>
      <c r="G67" s="379" t="str">
        <f ca="1">+IF(ISERROR(AVERAGE(INDIRECT("'Prices'!"&amp;VLOOKUP(G$1,$AM$1:$AN$197,2,FALSE)&amp;$A67&amp;":"&amp;VLOOKUP(DATE(YEAR(G$1),12,1),$AM$1:$AN$197,2,FALSE)&amp;$A67))),"",AVERAGE(INDIRECT("'Prices'!"&amp;VLOOKUP(G$1,$AM$1:$AN$197,2,FALSE)&amp;$A67&amp;":"&amp;VLOOKUP(DATE(YEAR(G$1),12,1),$AM$1:$AN$197,2,FALSE)&amp;$A67)))</f>
        <v/>
      </c>
      <c r="H67" s="379" t="str">
        <f t="shared" ref="H67:U69" ca="1" si="63">+IF(ISERROR(AVERAGE(INDIRECT("'Prices'!"&amp;VLOOKUP(H$1,$AM$1:$AN$197,2,FALSE)&amp;$A67&amp;":"&amp;VLOOKUP(DATE(YEAR(H$1),12,1),$AM$1:$AN$197,2,FALSE)&amp;$A67))),"",AVERAGE(INDIRECT("'Prices'!"&amp;VLOOKUP(H$1,$AM$1:$AN$197,2,FALSE)&amp;$A67&amp;":"&amp;VLOOKUP(DATE(YEAR(H$1),12,1),$AM$1:$AN$197,2,FALSE)&amp;$A67)))</f>
        <v/>
      </c>
      <c r="I67" s="379" t="str">
        <f t="shared" ca="1" si="63"/>
        <v/>
      </c>
      <c r="J67" s="379" t="str">
        <f t="shared" ca="1" si="63"/>
        <v/>
      </c>
      <c r="K67" s="379" t="str">
        <f t="shared" ca="1" si="63"/>
        <v/>
      </c>
      <c r="L67" s="379" t="str">
        <f t="shared" ca="1" si="63"/>
        <v/>
      </c>
      <c r="M67" s="379" t="str">
        <f t="shared" ca="1" si="63"/>
        <v/>
      </c>
      <c r="N67" s="379" t="str">
        <f t="shared" ca="1" si="63"/>
        <v/>
      </c>
      <c r="O67" s="379" t="str">
        <f t="shared" ca="1" si="63"/>
        <v/>
      </c>
      <c r="P67" s="379" t="str">
        <f t="shared" ca="1" si="63"/>
        <v/>
      </c>
      <c r="Q67" s="379" t="str">
        <f t="shared" ca="1" si="63"/>
        <v/>
      </c>
      <c r="R67" s="379" t="str">
        <f t="shared" ca="1" si="63"/>
        <v/>
      </c>
      <c r="S67" s="379" t="str">
        <f t="shared" ca="1" si="63"/>
        <v/>
      </c>
      <c r="T67" s="379" t="str">
        <f t="shared" ca="1" si="63"/>
        <v/>
      </c>
      <c r="U67" s="379" t="str">
        <f t="shared" ca="1" si="63"/>
        <v/>
      </c>
      <c r="V67" s="32"/>
      <c r="W67" s="32"/>
      <c r="X67" s="32"/>
      <c r="Y67" s="284"/>
      <c r="Z67" s="32"/>
      <c r="AA67" s="32"/>
      <c r="AB67" s="32"/>
      <c r="AC67" s="32"/>
      <c r="AD67" s="32"/>
      <c r="AE67" s="32"/>
      <c r="AF67" s="321"/>
      <c r="AG67" s="8"/>
      <c r="AH67" s="8"/>
      <c r="AM67" s="27">
        <f t="shared" ref="AM67:AM130" si="64">+EDATE(AM66,1)</f>
        <v>43282</v>
      </c>
      <c r="AN67" s="41" t="str">
        <f t="shared" si="54"/>
        <v>bu</v>
      </c>
      <c r="AO67" s="41">
        <f t="shared" ref="AO67:AO130" si="65">+AO66+1</f>
        <v>73</v>
      </c>
      <c r="AP67" s="41">
        <f t="shared" si="55"/>
        <v>92</v>
      </c>
      <c r="AQ67" s="41">
        <f t="shared" ref="AQ67:AQ130" si="66">+AQ66+1</f>
        <v>67</v>
      </c>
      <c r="AR67" s="41" t="str">
        <f t="shared" si="56"/>
        <v>bo</v>
      </c>
      <c r="AT67" s="140">
        <v>42522</v>
      </c>
      <c r="AU67" s="143">
        <v>352</v>
      </c>
      <c r="AV67" s="143">
        <v>368</v>
      </c>
      <c r="AW67" s="143">
        <v>528</v>
      </c>
      <c r="AX67" s="143">
        <v>128</v>
      </c>
      <c r="AY67" s="143">
        <v>64</v>
      </c>
      <c r="AZ67" s="143">
        <v>176</v>
      </c>
      <c r="BA67" s="143">
        <v>720</v>
      </c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6"/>
      <c r="BU67" s="26"/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6"/>
      <c r="CQ67" s="26"/>
      <c r="CR67" s="26"/>
      <c r="CS67" s="26"/>
      <c r="CT67" s="26"/>
      <c r="CU67" s="26"/>
      <c r="CV67" s="26"/>
      <c r="CW67" s="26"/>
      <c r="CX67" s="26"/>
      <c r="CY67" s="26"/>
      <c r="CZ67" s="26"/>
      <c r="DA67" s="26"/>
      <c r="DB67" s="26"/>
      <c r="DC67" s="26"/>
      <c r="DD67" s="26"/>
      <c r="DE67" s="26"/>
      <c r="DF67" s="26"/>
      <c r="DG67" s="26"/>
      <c r="DH67" s="26"/>
      <c r="DI67" s="26"/>
      <c r="DJ67" s="26"/>
      <c r="DK67" s="26"/>
      <c r="DL67" s="26"/>
      <c r="DM67" s="26"/>
      <c r="DN67" s="26"/>
      <c r="DO67" s="26"/>
      <c r="DP67" s="26"/>
      <c r="DQ67" s="26"/>
      <c r="DR67" s="26"/>
      <c r="DS67" s="26"/>
      <c r="DT67" s="26"/>
      <c r="DU67" s="26"/>
      <c r="DV67" s="26"/>
      <c r="DW67" s="26"/>
      <c r="DX67" s="26"/>
      <c r="DY67" s="26"/>
      <c r="DZ67" s="26"/>
      <c r="EA67" s="26"/>
      <c r="EB67" s="26"/>
      <c r="EC67" s="26"/>
      <c r="ED67" s="26"/>
      <c r="EE67" s="26"/>
      <c r="EF67" s="26"/>
      <c r="EG67" s="26"/>
      <c r="EH67" s="26"/>
      <c r="EI67" s="26"/>
      <c r="EJ67" s="26"/>
      <c r="EK67" s="26"/>
      <c r="EL67" s="26"/>
    </row>
    <row r="68" spans="1:142" s="41" customFormat="1">
      <c r="A68" s="239">
        <f t="shared" si="60"/>
        <v>67</v>
      </c>
      <c r="B68" s="23" t="s">
        <v>172</v>
      </c>
      <c r="C68" s="23" t="s">
        <v>76</v>
      </c>
      <c r="D68" s="23" t="s">
        <v>68</v>
      </c>
      <c r="E68" s="458"/>
      <c r="F68" s="23" t="s">
        <v>78</v>
      </c>
      <c r="G68" s="379" t="str">
        <f t="shared" ref="G68:G69" ca="1" si="67">+IF(ISERROR(AVERAGE(INDIRECT("'Prices'!"&amp;VLOOKUP(G$1,$AM$1:$AN$197,2,FALSE)&amp;$A68&amp;":"&amp;VLOOKUP(DATE(YEAR(G$1),12,1),$AM$1:$AN$197,2,FALSE)&amp;$A68))),"",AVERAGE(INDIRECT("'Prices'!"&amp;VLOOKUP(G$1,$AM$1:$AN$197,2,FALSE)&amp;$A68&amp;":"&amp;VLOOKUP(DATE(YEAR(G$1),12,1),$AM$1:$AN$197,2,FALSE)&amp;$A68)))</f>
        <v/>
      </c>
      <c r="H68" s="379" t="str">
        <f t="shared" ca="1" si="63"/>
        <v/>
      </c>
      <c r="I68" s="379" t="str">
        <f t="shared" ca="1" si="63"/>
        <v/>
      </c>
      <c r="J68" s="379" t="str">
        <f t="shared" ca="1" si="63"/>
        <v/>
      </c>
      <c r="K68" s="379" t="str">
        <f t="shared" ca="1" si="63"/>
        <v/>
      </c>
      <c r="L68" s="379" t="str">
        <f t="shared" ca="1" si="63"/>
        <v/>
      </c>
      <c r="M68" s="379" t="str">
        <f t="shared" ca="1" si="63"/>
        <v/>
      </c>
      <c r="N68" s="379" t="str">
        <f t="shared" ca="1" si="63"/>
        <v/>
      </c>
      <c r="O68" s="379" t="str">
        <f t="shared" ca="1" si="63"/>
        <v/>
      </c>
      <c r="P68" s="379" t="str">
        <f t="shared" ca="1" si="63"/>
        <v/>
      </c>
      <c r="Q68" s="379" t="str">
        <f t="shared" ca="1" si="63"/>
        <v/>
      </c>
      <c r="R68" s="379" t="str">
        <f t="shared" ca="1" si="63"/>
        <v/>
      </c>
      <c r="S68" s="379" t="str">
        <f t="shared" ca="1" si="63"/>
        <v/>
      </c>
      <c r="T68" s="379" t="str">
        <f t="shared" ca="1" si="63"/>
        <v/>
      </c>
      <c r="U68" s="379" t="str">
        <f t="shared" ca="1" si="63"/>
        <v/>
      </c>
      <c r="V68" s="32"/>
      <c r="W68" s="32"/>
      <c r="X68" s="32"/>
      <c r="Y68" s="284"/>
      <c r="Z68" s="32"/>
      <c r="AA68" s="32"/>
      <c r="AB68" s="32"/>
      <c r="AC68" s="32"/>
      <c r="AD68" s="32"/>
      <c r="AE68" s="32"/>
      <c r="AF68" s="321"/>
      <c r="AG68" s="8"/>
      <c r="AH68" s="8"/>
      <c r="AM68" s="27">
        <f t="shared" si="64"/>
        <v>43313</v>
      </c>
      <c r="AN68" s="41" t="str">
        <f t="shared" si="54"/>
        <v>bv</v>
      </c>
      <c r="AO68" s="41">
        <f t="shared" si="65"/>
        <v>74</v>
      </c>
      <c r="AP68" s="41">
        <f t="shared" si="55"/>
        <v>93</v>
      </c>
      <c r="AQ68" s="41">
        <f t="shared" si="66"/>
        <v>68</v>
      </c>
      <c r="AR68" s="41" t="str">
        <f t="shared" si="56"/>
        <v>bp</v>
      </c>
      <c r="AT68" s="140">
        <v>42552</v>
      </c>
      <c r="AU68" s="143">
        <v>320</v>
      </c>
      <c r="AV68" s="143">
        <v>424</v>
      </c>
      <c r="AW68" s="143">
        <v>480</v>
      </c>
      <c r="AX68" s="143">
        <v>176</v>
      </c>
      <c r="AY68" s="143">
        <v>88</v>
      </c>
      <c r="AZ68" s="143">
        <v>160</v>
      </c>
      <c r="BA68" s="143">
        <v>744</v>
      </c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6"/>
      <c r="BU68" s="26"/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26"/>
      <c r="CP68" s="26"/>
      <c r="CQ68" s="26"/>
      <c r="CR68" s="26"/>
      <c r="CS68" s="26"/>
      <c r="CT68" s="26"/>
      <c r="CU68" s="26"/>
      <c r="CV68" s="26"/>
      <c r="CW68" s="26"/>
      <c r="CX68" s="26"/>
      <c r="CY68" s="26"/>
      <c r="CZ68" s="26"/>
      <c r="DA68" s="26"/>
      <c r="DB68" s="26"/>
      <c r="DC68" s="26"/>
      <c r="DD68" s="26"/>
      <c r="DE68" s="26"/>
      <c r="DF68" s="26"/>
      <c r="DG68" s="26"/>
      <c r="DH68" s="26"/>
      <c r="DI68" s="26"/>
      <c r="DJ68" s="26"/>
      <c r="DK68" s="26"/>
      <c r="DL68" s="26"/>
      <c r="DM68" s="26"/>
      <c r="DN68" s="26"/>
      <c r="DO68" s="26"/>
      <c r="DP68" s="26"/>
      <c r="DQ68" s="26"/>
      <c r="DR68" s="26"/>
      <c r="DS68" s="26"/>
      <c r="DT68" s="26"/>
      <c r="DU68" s="26"/>
      <c r="DV68" s="26"/>
      <c r="DW68" s="26"/>
      <c r="DX68" s="26"/>
      <c r="DY68" s="26"/>
      <c r="DZ68" s="26"/>
      <c r="EA68" s="26"/>
      <c r="EB68" s="26"/>
      <c r="EC68" s="26"/>
      <c r="ED68" s="26"/>
      <c r="EE68" s="26"/>
      <c r="EF68" s="26"/>
      <c r="EG68" s="26"/>
      <c r="EH68" s="26"/>
      <c r="EI68" s="26"/>
      <c r="EJ68" s="26"/>
      <c r="EK68" s="26"/>
      <c r="EL68" s="26"/>
    </row>
    <row r="69" spans="1:142" s="41" customFormat="1">
      <c r="A69" s="239">
        <f t="shared" si="60"/>
        <v>68</v>
      </c>
      <c r="B69" s="23" t="s">
        <v>172</v>
      </c>
      <c r="C69" s="23" t="s">
        <v>76</v>
      </c>
      <c r="D69" s="23" t="s">
        <v>68</v>
      </c>
      <c r="E69" s="458" t="s">
        <v>265</v>
      </c>
      <c r="F69" s="23" t="s">
        <v>79</v>
      </c>
      <c r="G69" s="379">
        <f t="shared" ca="1" si="67"/>
        <v>34.975833333333334</v>
      </c>
      <c r="H69" s="379">
        <f t="shared" ca="1" si="63"/>
        <v>36.00333333333333</v>
      </c>
      <c r="I69" s="379">
        <f t="shared" ca="1" si="63"/>
        <v>37.029166666666661</v>
      </c>
      <c r="J69" s="379">
        <f t="shared" ca="1" si="63"/>
        <v>38.277500000000003</v>
      </c>
      <c r="K69" s="379">
        <f t="shared" ca="1" si="63"/>
        <v>39.838333333333338</v>
      </c>
      <c r="L69" s="379">
        <f t="shared" ca="1" si="63"/>
        <v>41.720833333333331</v>
      </c>
      <c r="M69" s="379">
        <f t="shared" ca="1" si="63"/>
        <v>52.570833333333326</v>
      </c>
      <c r="N69" s="379">
        <f t="shared" ca="1" si="63"/>
        <v>72.310833333333335</v>
      </c>
      <c r="O69" s="379">
        <f t="shared" ca="1" si="63"/>
        <v>83.765833333333333</v>
      </c>
      <c r="P69" s="379">
        <f t="shared" ca="1" si="63"/>
        <v>85.62833333333333</v>
      </c>
      <c r="Q69" s="379">
        <f t="shared" ca="1" si="63"/>
        <v>86.538333333333341</v>
      </c>
      <c r="R69" s="379">
        <f t="shared" ca="1" si="63"/>
        <v>87.676666666666662</v>
      </c>
      <c r="S69" s="379">
        <f t="shared" ca="1" si="63"/>
        <v>90.287500000000009</v>
      </c>
      <c r="T69" s="379">
        <f t="shared" ca="1" si="63"/>
        <v>94.09999999999998</v>
      </c>
      <c r="U69" s="379">
        <f t="shared" ca="1" si="63"/>
        <v>98.283333333333317</v>
      </c>
      <c r="V69" s="32"/>
      <c r="W69" s="32"/>
      <c r="X69" s="32"/>
      <c r="Y69" s="284"/>
      <c r="Z69" s="32"/>
      <c r="AA69" s="32"/>
      <c r="AB69" s="32"/>
      <c r="AC69" s="32"/>
      <c r="AD69" s="32"/>
      <c r="AE69" s="32"/>
      <c r="AF69" s="321"/>
      <c r="AG69" s="8"/>
      <c r="AH69" s="8"/>
      <c r="AM69" s="27">
        <f t="shared" si="64"/>
        <v>43344</v>
      </c>
      <c r="AN69" s="41" t="str">
        <f t="shared" si="54"/>
        <v>bw</v>
      </c>
      <c r="AO69" s="41">
        <f t="shared" si="65"/>
        <v>75</v>
      </c>
      <c r="AP69" s="41">
        <f t="shared" si="55"/>
        <v>94</v>
      </c>
      <c r="AQ69" s="41">
        <f t="shared" si="66"/>
        <v>69</v>
      </c>
      <c r="AR69" s="41" t="str">
        <f t="shared" si="56"/>
        <v>bq</v>
      </c>
      <c r="AT69" s="140">
        <v>42583</v>
      </c>
      <c r="AU69" s="143">
        <v>368</v>
      </c>
      <c r="AV69" s="143">
        <v>376</v>
      </c>
      <c r="AW69" s="143">
        <v>552</v>
      </c>
      <c r="AX69" s="143">
        <v>128</v>
      </c>
      <c r="AY69" s="143">
        <v>64</v>
      </c>
      <c r="AZ69" s="143">
        <v>184</v>
      </c>
      <c r="BA69" s="143">
        <v>744</v>
      </c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6"/>
      <c r="BU69" s="26"/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6"/>
      <c r="CQ69" s="26"/>
      <c r="CR69" s="26"/>
      <c r="CS69" s="26"/>
      <c r="CT69" s="26"/>
      <c r="CU69" s="26"/>
      <c r="CV69" s="26"/>
      <c r="CW69" s="26"/>
      <c r="CX69" s="26"/>
      <c r="CY69" s="26"/>
      <c r="CZ69" s="26"/>
      <c r="DA69" s="26"/>
      <c r="DB69" s="26"/>
      <c r="DC69" s="26"/>
      <c r="DD69" s="26"/>
      <c r="DE69" s="26"/>
      <c r="DF69" s="26"/>
      <c r="DG69" s="26"/>
      <c r="DH69" s="26"/>
      <c r="DI69" s="26"/>
      <c r="DJ69" s="26"/>
      <c r="DK69" s="26"/>
      <c r="DL69" s="26"/>
      <c r="DM69" s="26"/>
      <c r="DN69" s="26"/>
      <c r="DO69" s="26"/>
      <c r="DP69" s="26"/>
      <c r="DQ69" s="26"/>
      <c r="DR69" s="26"/>
      <c r="DS69" s="26"/>
      <c r="DT69" s="26"/>
      <c r="DU69" s="26"/>
      <c r="DV69" s="26"/>
      <c r="DW69" s="26"/>
      <c r="DX69" s="26"/>
      <c r="DY69" s="26"/>
      <c r="DZ69" s="26"/>
      <c r="EA69" s="26"/>
      <c r="EB69" s="26"/>
      <c r="EC69" s="26"/>
      <c r="ED69" s="26"/>
      <c r="EE69" s="26"/>
      <c r="EF69" s="26"/>
      <c r="EG69" s="26"/>
      <c r="EH69" s="26"/>
      <c r="EI69" s="26"/>
      <c r="EJ69" s="26"/>
      <c r="EK69" s="26"/>
      <c r="EL69" s="26"/>
    </row>
    <row r="70" spans="1:142" s="41" customFormat="1">
      <c r="A70" s="239">
        <f t="shared" si="60"/>
        <v>69</v>
      </c>
      <c r="B70" s="23"/>
      <c r="C70" s="23"/>
      <c r="D70" s="23"/>
      <c r="E70" s="458"/>
      <c r="F70" s="23"/>
      <c r="G70" s="379"/>
      <c r="H70" s="379"/>
      <c r="I70" s="379"/>
      <c r="J70" s="379"/>
      <c r="K70" s="379"/>
      <c r="L70" s="379"/>
      <c r="M70" s="379"/>
      <c r="N70" s="379"/>
      <c r="O70" s="379"/>
      <c r="P70" s="379"/>
      <c r="Q70" s="379"/>
      <c r="R70" s="379"/>
      <c r="S70" s="379"/>
      <c r="T70" s="379"/>
      <c r="U70" s="379"/>
      <c r="V70" s="32"/>
      <c r="W70" s="32"/>
      <c r="X70" s="32"/>
      <c r="Y70" s="284"/>
      <c r="Z70" s="32"/>
      <c r="AA70" s="32"/>
      <c r="AB70" s="32"/>
      <c r="AC70" s="32"/>
      <c r="AD70" s="32"/>
      <c r="AE70" s="32"/>
      <c r="AF70" s="321"/>
      <c r="AG70" s="8"/>
      <c r="AH70" s="8"/>
      <c r="AM70" s="27">
        <f t="shared" si="64"/>
        <v>43374</v>
      </c>
      <c r="AN70" s="41" t="str">
        <f t="shared" si="54"/>
        <v>bx</v>
      </c>
      <c r="AO70" s="41">
        <f t="shared" si="65"/>
        <v>76</v>
      </c>
      <c r="AP70" s="41">
        <f t="shared" si="55"/>
        <v>95</v>
      </c>
      <c r="AQ70" s="41">
        <f t="shared" si="66"/>
        <v>70</v>
      </c>
      <c r="AR70" s="41" t="str">
        <f t="shared" si="56"/>
        <v>br</v>
      </c>
      <c r="AT70" s="140">
        <v>42614</v>
      </c>
      <c r="AU70" s="143">
        <v>336</v>
      </c>
      <c r="AV70" s="143">
        <v>384</v>
      </c>
      <c r="AW70" s="143">
        <v>504</v>
      </c>
      <c r="AX70" s="143">
        <v>144</v>
      </c>
      <c r="AY70" s="143">
        <v>72</v>
      </c>
      <c r="AZ70" s="143">
        <v>168</v>
      </c>
      <c r="BA70" s="143">
        <v>720</v>
      </c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6"/>
      <c r="BU70" s="26"/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26"/>
      <c r="CK70" s="26"/>
      <c r="CL70" s="26"/>
      <c r="CM70" s="26"/>
      <c r="CN70" s="26"/>
      <c r="CO70" s="26"/>
      <c r="CP70" s="26"/>
      <c r="CQ70" s="26"/>
      <c r="CR70" s="26"/>
      <c r="CS70" s="26"/>
      <c r="CT70" s="26"/>
      <c r="CU70" s="26"/>
      <c r="CV70" s="26"/>
      <c r="CW70" s="26"/>
      <c r="CX70" s="26"/>
      <c r="CY70" s="26"/>
      <c r="CZ70" s="26"/>
      <c r="DA70" s="26"/>
      <c r="DB70" s="26"/>
      <c r="DC70" s="26"/>
      <c r="DD70" s="26"/>
      <c r="DE70" s="26"/>
      <c r="DF70" s="26"/>
      <c r="DG70" s="26"/>
      <c r="DH70" s="26"/>
      <c r="DI70" s="26"/>
      <c r="DJ70" s="26"/>
      <c r="DK70" s="26"/>
      <c r="DL70" s="26"/>
      <c r="DM70" s="26"/>
      <c r="DN70" s="26"/>
      <c r="DO70" s="26"/>
      <c r="DP70" s="26"/>
      <c r="DQ70" s="26"/>
      <c r="DR70" s="26"/>
      <c r="DS70" s="26"/>
      <c r="DT70" s="26"/>
      <c r="DU70" s="26"/>
      <c r="DV70" s="26"/>
      <c r="DW70" s="26"/>
      <c r="DX70" s="26"/>
      <c r="DY70" s="26"/>
      <c r="DZ70" s="26"/>
      <c r="EA70" s="26"/>
      <c r="EB70" s="26"/>
      <c r="EC70" s="26"/>
      <c r="ED70" s="26"/>
      <c r="EE70" s="26"/>
      <c r="EF70" s="26"/>
      <c r="EG70" s="26"/>
      <c r="EH70" s="26"/>
      <c r="EI70" s="26"/>
      <c r="EJ70" s="26"/>
      <c r="EK70" s="26"/>
      <c r="EL70" s="26"/>
    </row>
    <row r="71" spans="1:142" s="41" customFormat="1">
      <c r="A71" s="239">
        <f t="shared" si="60"/>
        <v>70</v>
      </c>
      <c r="B71" s="23" t="s">
        <v>151</v>
      </c>
      <c r="C71" s="23" t="s">
        <v>76</v>
      </c>
      <c r="D71" s="23" t="s">
        <v>68</v>
      </c>
      <c r="E71" s="458"/>
      <c r="F71" s="23" t="s">
        <v>77</v>
      </c>
      <c r="G71" s="379" t="str">
        <f ca="1">+IF(ISERROR(AVERAGE(INDIRECT("'Prices'!"&amp;VLOOKUP(G$1,$AM$1:$AN$197,2,FALSE)&amp;$A71&amp;":"&amp;VLOOKUP(DATE(YEAR(G$1),12,1),$AM$1:$AN$197,2,FALSE)&amp;$A71))),"",AVERAGE(INDIRECT("'Prices'!"&amp;VLOOKUP(G$1,$AM$1:$AN$197,2,FALSE)&amp;$A71&amp;":"&amp;VLOOKUP(DATE(YEAR(G$1),12,1),$AM$1:$AN$197,2,FALSE)&amp;$A71)))</f>
        <v/>
      </c>
      <c r="H71" s="379" t="str">
        <f t="shared" ref="H71:U73" ca="1" si="68">+IF(ISERROR(AVERAGE(INDIRECT("'Prices'!"&amp;VLOOKUP(H$1,$AM$1:$AN$197,2,FALSE)&amp;$A71&amp;":"&amp;VLOOKUP(DATE(YEAR(H$1),12,1),$AM$1:$AN$197,2,FALSE)&amp;$A71))),"",AVERAGE(INDIRECT("'Prices'!"&amp;VLOOKUP(H$1,$AM$1:$AN$197,2,FALSE)&amp;$A71&amp;":"&amp;VLOOKUP(DATE(YEAR(H$1),12,1),$AM$1:$AN$197,2,FALSE)&amp;$A71)))</f>
        <v/>
      </c>
      <c r="I71" s="379" t="str">
        <f t="shared" ca="1" si="68"/>
        <v/>
      </c>
      <c r="J71" s="379" t="str">
        <f t="shared" ca="1" si="68"/>
        <v/>
      </c>
      <c r="K71" s="379" t="str">
        <f t="shared" ca="1" si="68"/>
        <v/>
      </c>
      <c r="L71" s="379" t="str">
        <f t="shared" ca="1" si="68"/>
        <v/>
      </c>
      <c r="M71" s="379" t="str">
        <f t="shared" ca="1" si="68"/>
        <v/>
      </c>
      <c r="N71" s="379" t="str">
        <f t="shared" ca="1" si="68"/>
        <v/>
      </c>
      <c r="O71" s="379" t="str">
        <f t="shared" ca="1" si="68"/>
        <v/>
      </c>
      <c r="P71" s="379" t="str">
        <f t="shared" ca="1" si="68"/>
        <v/>
      </c>
      <c r="Q71" s="379" t="str">
        <f t="shared" ca="1" si="68"/>
        <v/>
      </c>
      <c r="R71" s="379" t="str">
        <f t="shared" ca="1" si="68"/>
        <v/>
      </c>
      <c r="S71" s="379" t="str">
        <f t="shared" ca="1" si="68"/>
        <v/>
      </c>
      <c r="T71" s="379" t="str">
        <f t="shared" ca="1" si="68"/>
        <v/>
      </c>
      <c r="U71" s="379" t="str">
        <f t="shared" ca="1" si="68"/>
        <v/>
      </c>
      <c r="V71" s="32"/>
      <c r="W71" s="32"/>
      <c r="X71" s="32"/>
      <c r="Y71" s="284"/>
      <c r="Z71" s="32"/>
      <c r="AA71" s="32"/>
      <c r="AB71" s="32"/>
      <c r="AC71" s="32"/>
      <c r="AD71" s="32"/>
      <c r="AE71" s="32"/>
      <c r="AF71" s="321"/>
      <c r="AG71" s="8"/>
      <c r="AH71" s="8"/>
      <c r="AM71" s="27">
        <f t="shared" si="64"/>
        <v>43405</v>
      </c>
      <c r="AN71" s="41" t="str">
        <f t="shared" si="54"/>
        <v>by</v>
      </c>
      <c r="AO71" s="41">
        <f t="shared" si="65"/>
        <v>77</v>
      </c>
      <c r="AP71" s="41">
        <f t="shared" si="55"/>
        <v>96</v>
      </c>
      <c r="AQ71" s="41">
        <f t="shared" si="66"/>
        <v>71</v>
      </c>
      <c r="AR71" s="41" t="str">
        <f t="shared" si="56"/>
        <v>bs</v>
      </c>
      <c r="AT71" s="140">
        <v>42644</v>
      </c>
      <c r="AU71" s="143">
        <v>336</v>
      </c>
      <c r="AV71" s="143">
        <v>408</v>
      </c>
      <c r="AW71" s="143">
        <v>504</v>
      </c>
      <c r="AX71" s="143">
        <v>160</v>
      </c>
      <c r="AY71" s="143">
        <v>80</v>
      </c>
      <c r="AZ71" s="143">
        <v>168</v>
      </c>
      <c r="BA71" s="143">
        <v>744</v>
      </c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6"/>
      <c r="BU71" s="26"/>
      <c r="BV71" s="26"/>
      <c r="BW71" s="26"/>
      <c r="BX71" s="26"/>
      <c r="BY71" s="26"/>
      <c r="BZ71" s="26"/>
      <c r="CA71" s="26"/>
      <c r="CB71" s="26"/>
      <c r="CC71" s="26"/>
      <c r="CD71" s="26"/>
      <c r="CE71" s="26"/>
      <c r="CF71" s="26"/>
      <c r="CG71" s="26"/>
      <c r="CH71" s="26"/>
      <c r="CI71" s="26"/>
      <c r="CJ71" s="26"/>
      <c r="CK71" s="26"/>
      <c r="CL71" s="26"/>
      <c r="CM71" s="26"/>
      <c r="CN71" s="26"/>
      <c r="CO71" s="26"/>
      <c r="CP71" s="26"/>
      <c r="CQ71" s="26"/>
      <c r="CR71" s="26"/>
      <c r="CS71" s="26"/>
      <c r="CT71" s="26"/>
      <c r="CU71" s="26"/>
      <c r="CV71" s="26"/>
      <c r="CW71" s="26"/>
      <c r="CX71" s="26"/>
      <c r="CY71" s="26"/>
      <c r="CZ71" s="26"/>
      <c r="DA71" s="26"/>
      <c r="DB71" s="26"/>
      <c r="DC71" s="26"/>
      <c r="DD71" s="26"/>
      <c r="DE71" s="26"/>
      <c r="DF71" s="26"/>
      <c r="DG71" s="26"/>
      <c r="DH71" s="26"/>
      <c r="DI71" s="26"/>
      <c r="DJ71" s="26"/>
      <c r="DK71" s="26"/>
      <c r="DL71" s="26"/>
      <c r="DM71" s="26"/>
      <c r="DN71" s="26"/>
      <c r="DO71" s="26"/>
      <c r="DP71" s="26"/>
      <c r="DQ71" s="26"/>
      <c r="DR71" s="26"/>
      <c r="DS71" s="26"/>
      <c r="DT71" s="26"/>
      <c r="DU71" s="26"/>
      <c r="DV71" s="26"/>
      <c r="DW71" s="26"/>
      <c r="DX71" s="26"/>
      <c r="DY71" s="26"/>
      <c r="DZ71" s="26"/>
      <c r="EA71" s="26"/>
      <c r="EB71" s="26"/>
      <c r="EC71" s="26"/>
      <c r="ED71" s="26"/>
      <c r="EE71" s="26"/>
      <c r="EF71" s="26"/>
      <c r="EG71" s="26"/>
      <c r="EH71" s="26"/>
      <c r="EI71" s="26"/>
      <c r="EJ71" s="26"/>
      <c r="EK71" s="26"/>
      <c r="EL71" s="26"/>
    </row>
    <row r="72" spans="1:142" s="41" customFormat="1">
      <c r="A72" s="239">
        <f t="shared" si="60"/>
        <v>71</v>
      </c>
      <c r="B72" s="23" t="s">
        <v>151</v>
      </c>
      <c r="C72" s="23" t="s">
        <v>76</v>
      </c>
      <c r="D72" s="23" t="s">
        <v>68</v>
      </c>
      <c r="E72" s="458"/>
      <c r="F72" s="23" t="s">
        <v>78</v>
      </c>
      <c r="G72" s="379" t="str">
        <f t="shared" ref="G72:G73" ca="1" si="69">+IF(ISERROR(AVERAGE(INDIRECT("'Prices'!"&amp;VLOOKUP(G$1,$AM$1:$AN$197,2,FALSE)&amp;$A72&amp;":"&amp;VLOOKUP(DATE(YEAR(G$1),12,1),$AM$1:$AN$197,2,FALSE)&amp;$A72))),"",AVERAGE(INDIRECT("'Prices'!"&amp;VLOOKUP(G$1,$AM$1:$AN$197,2,FALSE)&amp;$A72&amp;":"&amp;VLOOKUP(DATE(YEAR(G$1),12,1),$AM$1:$AN$197,2,FALSE)&amp;$A72)))</f>
        <v/>
      </c>
      <c r="H72" s="379" t="str">
        <f t="shared" ca="1" si="68"/>
        <v/>
      </c>
      <c r="I72" s="379" t="str">
        <f t="shared" ca="1" si="68"/>
        <v/>
      </c>
      <c r="J72" s="379" t="str">
        <f t="shared" ca="1" si="68"/>
        <v/>
      </c>
      <c r="K72" s="379" t="str">
        <f t="shared" ca="1" si="68"/>
        <v/>
      </c>
      <c r="L72" s="379" t="str">
        <f t="shared" ca="1" si="68"/>
        <v/>
      </c>
      <c r="M72" s="379" t="str">
        <f t="shared" ca="1" si="68"/>
        <v/>
      </c>
      <c r="N72" s="379" t="str">
        <f t="shared" ca="1" si="68"/>
        <v/>
      </c>
      <c r="O72" s="379" t="str">
        <f t="shared" ca="1" si="68"/>
        <v/>
      </c>
      <c r="P72" s="379" t="str">
        <f t="shared" ca="1" si="68"/>
        <v/>
      </c>
      <c r="Q72" s="379" t="str">
        <f t="shared" ca="1" si="68"/>
        <v/>
      </c>
      <c r="R72" s="379" t="str">
        <f t="shared" ca="1" si="68"/>
        <v/>
      </c>
      <c r="S72" s="379" t="str">
        <f t="shared" ca="1" si="68"/>
        <v/>
      </c>
      <c r="T72" s="379" t="str">
        <f t="shared" ca="1" si="68"/>
        <v/>
      </c>
      <c r="U72" s="379" t="str">
        <f t="shared" ca="1" si="68"/>
        <v/>
      </c>
      <c r="V72" s="32"/>
      <c r="W72" s="32"/>
      <c r="X72" s="32"/>
      <c r="Y72" s="284"/>
      <c r="Z72" s="32"/>
      <c r="AA72" s="32"/>
      <c r="AB72" s="32"/>
      <c r="AC72" s="32"/>
      <c r="AD72" s="32"/>
      <c r="AE72" s="32"/>
      <c r="AF72" s="321"/>
      <c r="AG72" s="8"/>
      <c r="AH72" s="8"/>
      <c r="AM72" s="27">
        <f t="shared" si="64"/>
        <v>43435</v>
      </c>
      <c r="AN72" s="41" t="str">
        <f t="shared" si="54"/>
        <v>bz</v>
      </c>
      <c r="AO72" s="41">
        <f t="shared" si="65"/>
        <v>78</v>
      </c>
      <c r="AP72" s="41">
        <f t="shared" si="55"/>
        <v>97</v>
      </c>
      <c r="AQ72" s="41">
        <f t="shared" si="66"/>
        <v>72</v>
      </c>
      <c r="AR72" s="41" t="str">
        <f t="shared" si="56"/>
        <v>bt</v>
      </c>
      <c r="AT72" s="140">
        <v>42675</v>
      </c>
      <c r="AU72" s="143">
        <v>336</v>
      </c>
      <c r="AV72" s="143">
        <v>384</v>
      </c>
      <c r="AW72" s="143">
        <v>504</v>
      </c>
      <c r="AX72" s="143">
        <v>144</v>
      </c>
      <c r="AY72" s="143">
        <v>72</v>
      </c>
      <c r="AZ72" s="143">
        <v>168</v>
      </c>
      <c r="BA72" s="143">
        <v>720</v>
      </c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6"/>
      <c r="BU72" s="26"/>
      <c r="BV72" s="26"/>
      <c r="BW72" s="26"/>
      <c r="BX72" s="26"/>
      <c r="BY72" s="26"/>
      <c r="BZ72" s="26"/>
      <c r="CA72" s="26"/>
      <c r="CB72" s="26"/>
      <c r="CC72" s="26"/>
      <c r="CD72" s="26"/>
      <c r="CE72" s="26"/>
      <c r="CF72" s="26"/>
      <c r="CG72" s="26"/>
      <c r="CH72" s="26"/>
      <c r="CI72" s="26"/>
      <c r="CJ72" s="26"/>
      <c r="CK72" s="26"/>
      <c r="CL72" s="26"/>
      <c r="CM72" s="26"/>
      <c r="CN72" s="26"/>
      <c r="CO72" s="26"/>
      <c r="CP72" s="26"/>
      <c r="CQ72" s="26"/>
      <c r="CR72" s="26"/>
      <c r="CS72" s="26"/>
      <c r="CT72" s="26"/>
      <c r="CU72" s="26"/>
      <c r="CV72" s="26"/>
      <c r="CW72" s="26"/>
      <c r="CX72" s="26"/>
      <c r="CY72" s="26"/>
      <c r="CZ72" s="26"/>
      <c r="DA72" s="26"/>
      <c r="DB72" s="26"/>
      <c r="DC72" s="26"/>
      <c r="DD72" s="26"/>
      <c r="DE72" s="26"/>
      <c r="DF72" s="26"/>
      <c r="DG72" s="26"/>
      <c r="DH72" s="26"/>
      <c r="DI72" s="26"/>
      <c r="DJ72" s="26"/>
      <c r="DK72" s="26"/>
      <c r="DL72" s="26"/>
      <c r="DM72" s="26"/>
      <c r="DN72" s="26"/>
      <c r="DO72" s="26"/>
      <c r="DP72" s="26"/>
      <c r="DQ72" s="26"/>
      <c r="DR72" s="26"/>
      <c r="DS72" s="26"/>
      <c r="DT72" s="26"/>
      <c r="DU72" s="26"/>
      <c r="DV72" s="26"/>
      <c r="DW72" s="26"/>
      <c r="DX72" s="26"/>
      <c r="DY72" s="26"/>
      <c r="DZ72" s="26"/>
      <c r="EA72" s="26"/>
      <c r="EB72" s="26"/>
      <c r="EC72" s="26"/>
      <c r="ED72" s="26"/>
      <c r="EE72" s="26"/>
      <c r="EF72" s="26"/>
      <c r="EG72" s="26"/>
      <c r="EH72" s="26"/>
      <c r="EI72" s="26"/>
      <c r="EJ72" s="26"/>
      <c r="EK72" s="26"/>
      <c r="EL72" s="26"/>
    </row>
    <row r="73" spans="1:142" s="41" customFormat="1">
      <c r="A73" s="239">
        <f t="shared" si="60"/>
        <v>72</v>
      </c>
      <c r="B73" s="23" t="s">
        <v>151</v>
      </c>
      <c r="C73" s="23" t="s">
        <v>76</v>
      </c>
      <c r="D73" s="23" t="s">
        <v>68</v>
      </c>
      <c r="E73" s="458" t="s">
        <v>265</v>
      </c>
      <c r="F73" s="23" t="s">
        <v>79</v>
      </c>
      <c r="G73" s="379">
        <f t="shared" ca="1" si="69"/>
        <v>25.111666666666665</v>
      </c>
      <c r="H73" s="379">
        <f t="shared" ca="1" si="68"/>
        <v>27.036666666666665</v>
      </c>
      <c r="I73" s="379">
        <f t="shared" ca="1" si="68"/>
        <v>28.934999999999999</v>
      </c>
      <c r="J73" s="379">
        <f t="shared" ca="1" si="68"/>
        <v>32.046666666666667</v>
      </c>
      <c r="K73" s="379">
        <f t="shared" ca="1" si="68"/>
        <v>39.142499999999998</v>
      </c>
      <c r="L73" s="379">
        <f t="shared" ca="1" si="68"/>
        <v>44.822499999999998</v>
      </c>
      <c r="M73" s="379">
        <f t="shared" ca="1" si="68"/>
        <v>46.576666666666661</v>
      </c>
      <c r="N73" s="379">
        <f t="shared" ca="1" si="68"/>
        <v>48.681666666666665</v>
      </c>
      <c r="O73" s="379">
        <f t="shared" ca="1" si="68"/>
        <v>50.335833333333333</v>
      </c>
      <c r="P73" s="379">
        <f t="shared" ca="1" si="68"/>
        <v>50.63416666666668</v>
      </c>
      <c r="Q73" s="379">
        <f t="shared" ca="1" si="68"/>
        <v>51.361666666666672</v>
      </c>
      <c r="R73" s="379">
        <f t="shared" ca="1" si="68"/>
        <v>52.444166666666668</v>
      </c>
      <c r="S73" s="379">
        <f t="shared" ca="1" si="68"/>
        <v>54.531666666666673</v>
      </c>
      <c r="T73" s="379">
        <f t="shared" ca="1" si="68"/>
        <v>57.595833333333339</v>
      </c>
      <c r="U73" s="379">
        <f t="shared" ca="1" si="68"/>
        <v>59.86249999999999</v>
      </c>
      <c r="V73" s="32"/>
      <c r="W73" s="32"/>
      <c r="X73" s="32"/>
      <c r="Y73" s="284"/>
      <c r="Z73" s="32"/>
      <c r="AA73" s="32"/>
      <c r="AB73" s="32"/>
      <c r="AC73" s="32"/>
      <c r="AD73" s="32"/>
      <c r="AE73" s="32"/>
      <c r="AF73" s="321"/>
      <c r="AG73" s="8"/>
      <c r="AH73" s="8"/>
      <c r="AM73" s="27">
        <f t="shared" si="64"/>
        <v>43466</v>
      </c>
      <c r="AN73" s="41" t="str">
        <f t="shared" si="54"/>
        <v>ca</v>
      </c>
      <c r="AO73" s="41">
        <f t="shared" si="65"/>
        <v>79</v>
      </c>
      <c r="AP73" s="41">
        <f t="shared" si="55"/>
        <v>98</v>
      </c>
      <c r="AQ73" s="41">
        <f t="shared" si="66"/>
        <v>73</v>
      </c>
      <c r="AR73" s="41" t="str">
        <f t="shared" si="56"/>
        <v>bu</v>
      </c>
      <c r="AT73" s="140">
        <v>42705</v>
      </c>
      <c r="AU73" s="143">
        <v>336</v>
      </c>
      <c r="AV73" s="143">
        <v>408</v>
      </c>
      <c r="AW73" s="143">
        <v>504</v>
      </c>
      <c r="AX73" s="143">
        <v>160</v>
      </c>
      <c r="AY73" s="143">
        <v>80</v>
      </c>
      <c r="AZ73" s="143">
        <v>168</v>
      </c>
      <c r="BA73" s="143">
        <v>744</v>
      </c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6"/>
      <c r="BU73" s="26"/>
      <c r="BV73" s="26"/>
      <c r="BW73" s="26"/>
      <c r="BX73" s="26"/>
      <c r="BY73" s="26"/>
      <c r="BZ73" s="26"/>
      <c r="CA73" s="26"/>
      <c r="CB73" s="26"/>
      <c r="CC73" s="26"/>
      <c r="CD73" s="26"/>
      <c r="CE73" s="26"/>
      <c r="CF73" s="26"/>
      <c r="CG73" s="26"/>
      <c r="CH73" s="26"/>
      <c r="CI73" s="26"/>
      <c r="CJ73" s="26"/>
      <c r="CK73" s="26"/>
      <c r="CL73" s="26"/>
      <c r="CM73" s="26"/>
      <c r="CN73" s="26"/>
      <c r="CO73" s="26"/>
      <c r="CP73" s="26"/>
      <c r="CQ73" s="26"/>
      <c r="CR73" s="26"/>
      <c r="CS73" s="26"/>
      <c r="CT73" s="26"/>
      <c r="CU73" s="26"/>
      <c r="CV73" s="26"/>
      <c r="CW73" s="26"/>
      <c r="CX73" s="26"/>
      <c r="CY73" s="26"/>
      <c r="CZ73" s="26"/>
      <c r="DA73" s="26"/>
      <c r="DB73" s="26"/>
      <c r="DC73" s="26"/>
      <c r="DD73" s="26"/>
      <c r="DE73" s="26"/>
      <c r="DF73" s="26"/>
      <c r="DG73" s="26"/>
      <c r="DH73" s="26"/>
      <c r="DI73" s="26"/>
      <c r="DJ73" s="26"/>
      <c r="DK73" s="26"/>
      <c r="DL73" s="26"/>
      <c r="DM73" s="26"/>
      <c r="DN73" s="26"/>
      <c r="DO73" s="26"/>
      <c r="DP73" s="26"/>
      <c r="DQ73" s="26"/>
      <c r="DR73" s="26"/>
      <c r="DS73" s="26"/>
      <c r="DT73" s="26"/>
      <c r="DU73" s="26"/>
      <c r="DV73" s="26"/>
      <c r="DW73" s="26"/>
      <c r="DX73" s="26"/>
      <c r="DY73" s="26"/>
      <c r="DZ73" s="26"/>
      <c r="EA73" s="26"/>
      <c r="EB73" s="26"/>
      <c r="EC73" s="26"/>
      <c r="ED73" s="26"/>
      <c r="EE73" s="26"/>
      <c r="EF73" s="26"/>
      <c r="EG73" s="26"/>
      <c r="EH73" s="26"/>
      <c r="EI73" s="26"/>
      <c r="EJ73" s="26"/>
      <c r="EK73" s="26"/>
      <c r="EL73" s="26"/>
    </row>
    <row r="74" spans="1:142" s="41" customFormat="1">
      <c r="A74" s="239">
        <f t="shared" si="60"/>
        <v>73</v>
      </c>
      <c r="B74" s="23"/>
      <c r="C74" s="23"/>
      <c r="D74" s="23"/>
      <c r="E74" s="458"/>
      <c r="F74" s="23"/>
      <c r="G74" s="379"/>
      <c r="H74" s="379"/>
      <c r="I74" s="379"/>
      <c r="J74" s="379"/>
      <c r="K74" s="379"/>
      <c r="L74" s="379"/>
      <c r="M74" s="379"/>
      <c r="N74" s="379"/>
      <c r="O74" s="379"/>
      <c r="P74" s="379"/>
      <c r="Q74" s="379"/>
      <c r="R74" s="379"/>
      <c r="S74" s="379"/>
      <c r="T74" s="379"/>
      <c r="U74" s="379"/>
      <c r="V74" s="32"/>
      <c r="W74" s="32"/>
      <c r="X74" s="32"/>
      <c r="Y74" s="284"/>
      <c r="Z74" s="32"/>
      <c r="AA74" s="32"/>
      <c r="AB74" s="32"/>
      <c r="AC74" s="32"/>
      <c r="AD74" s="32"/>
      <c r="AE74" s="32"/>
      <c r="AF74" s="321"/>
      <c r="AG74" s="8"/>
      <c r="AH74" s="8"/>
      <c r="AM74" s="27">
        <f t="shared" si="64"/>
        <v>43497</v>
      </c>
      <c r="AN74" s="41" t="str">
        <f t="shared" si="54"/>
        <v>cb</v>
      </c>
      <c r="AO74" s="41">
        <f t="shared" si="65"/>
        <v>80</v>
      </c>
      <c r="AP74" s="41">
        <f t="shared" si="55"/>
        <v>99</v>
      </c>
      <c r="AQ74" s="41">
        <f t="shared" si="66"/>
        <v>74</v>
      </c>
      <c r="AR74" s="41" t="str">
        <f t="shared" si="56"/>
        <v>bv</v>
      </c>
      <c r="AT74" s="139">
        <v>42736</v>
      </c>
      <c r="AU74" s="142">
        <v>336</v>
      </c>
      <c r="AV74" s="142">
        <v>408</v>
      </c>
      <c r="AW74" s="142">
        <v>504</v>
      </c>
      <c r="AX74" s="142">
        <v>160</v>
      </c>
      <c r="AY74" s="142">
        <v>80</v>
      </c>
      <c r="AZ74" s="142">
        <v>168</v>
      </c>
      <c r="BA74" s="142">
        <v>744</v>
      </c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  <c r="BM74" s="26"/>
      <c r="BN74" s="26"/>
      <c r="BO74" s="26"/>
      <c r="BP74" s="26"/>
      <c r="BQ74" s="26"/>
      <c r="BR74" s="26"/>
      <c r="BS74" s="26"/>
      <c r="BT74" s="26"/>
      <c r="BU74" s="26"/>
      <c r="BV74" s="26"/>
      <c r="BW74" s="26"/>
      <c r="BX74" s="26"/>
      <c r="BY74" s="26"/>
      <c r="BZ74" s="26"/>
      <c r="CA74" s="26"/>
      <c r="CB74" s="26"/>
      <c r="CC74" s="26"/>
      <c r="CD74" s="26"/>
      <c r="CE74" s="26"/>
      <c r="CF74" s="26"/>
      <c r="CG74" s="26"/>
      <c r="CH74" s="26"/>
      <c r="CI74" s="26"/>
      <c r="CJ74" s="26"/>
      <c r="CK74" s="26"/>
      <c r="CL74" s="26"/>
      <c r="CM74" s="26"/>
      <c r="CN74" s="26"/>
      <c r="CO74" s="26"/>
      <c r="CP74" s="26"/>
      <c r="CQ74" s="26"/>
      <c r="CR74" s="26"/>
      <c r="CS74" s="26"/>
      <c r="CT74" s="26"/>
      <c r="CU74" s="26"/>
      <c r="CV74" s="26"/>
      <c r="CW74" s="26"/>
      <c r="CX74" s="26"/>
      <c r="CY74" s="26"/>
      <c r="CZ74" s="26"/>
      <c r="DA74" s="26"/>
      <c r="DB74" s="26"/>
      <c r="DC74" s="26"/>
      <c r="DD74" s="26"/>
      <c r="DE74" s="26"/>
      <c r="DF74" s="26"/>
      <c r="DG74" s="26"/>
      <c r="DH74" s="26"/>
      <c r="DI74" s="26"/>
      <c r="DJ74" s="26"/>
      <c r="DK74" s="26"/>
      <c r="DL74" s="26"/>
      <c r="DM74" s="26"/>
      <c r="DN74" s="26"/>
      <c r="DO74" s="26"/>
      <c r="DP74" s="26"/>
      <c r="DQ74" s="26"/>
      <c r="DR74" s="26"/>
      <c r="DS74" s="26"/>
      <c r="DT74" s="26"/>
      <c r="DU74" s="26"/>
      <c r="DV74" s="26"/>
      <c r="DW74" s="26"/>
      <c r="DX74" s="26"/>
      <c r="DY74" s="26"/>
      <c r="DZ74" s="26"/>
      <c r="EA74" s="26"/>
      <c r="EB74" s="26"/>
      <c r="EC74" s="26"/>
      <c r="ED74" s="26"/>
      <c r="EE74" s="26"/>
      <c r="EF74" s="26"/>
      <c r="EG74" s="26"/>
      <c r="EH74" s="26"/>
      <c r="EI74" s="26"/>
      <c r="EJ74" s="26"/>
      <c r="EK74" s="26"/>
      <c r="EL74" s="26"/>
    </row>
    <row r="75" spans="1:142" s="41" customFormat="1">
      <c r="A75" s="239">
        <f t="shared" si="60"/>
        <v>74</v>
      </c>
      <c r="B75" s="23" t="s">
        <v>152</v>
      </c>
      <c r="C75" s="23" t="s">
        <v>76</v>
      </c>
      <c r="D75" s="23" t="s">
        <v>68</v>
      </c>
      <c r="E75" s="458"/>
      <c r="F75" s="23" t="s">
        <v>77</v>
      </c>
      <c r="G75" s="379" t="str">
        <f ca="1">+IF(ISERROR(AVERAGE(INDIRECT("'Prices'!"&amp;VLOOKUP(G$1,$AM$1:$AN$197,2,FALSE)&amp;$A75&amp;":"&amp;VLOOKUP(DATE(YEAR(G$1),12,1),$AM$1:$AN$197,2,FALSE)&amp;$A75))),"",AVERAGE(INDIRECT("'Prices'!"&amp;VLOOKUP(G$1,$AM$1:$AN$197,2,FALSE)&amp;$A75&amp;":"&amp;VLOOKUP(DATE(YEAR(G$1),12,1),$AM$1:$AN$197,2,FALSE)&amp;$A75)))</f>
        <v/>
      </c>
      <c r="H75" s="379" t="str">
        <f t="shared" ref="H75:U77" ca="1" si="70">+IF(ISERROR(AVERAGE(INDIRECT("'Prices'!"&amp;VLOOKUP(H$1,$AM$1:$AN$197,2,FALSE)&amp;$A75&amp;":"&amp;VLOOKUP(DATE(YEAR(H$1),12,1),$AM$1:$AN$197,2,FALSE)&amp;$A75))),"",AVERAGE(INDIRECT("'Prices'!"&amp;VLOOKUP(H$1,$AM$1:$AN$197,2,FALSE)&amp;$A75&amp;":"&amp;VLOOKUP(DATE(YEAR(H$1),12,1),$AM$1:$AN$197,2,FALSE)&amp;$A75)))</f>
        <v/>
      </c>
      <c r="I75" s="379" t="str">
        <f t="shared" ca="1" si="70"/>
        <v/>
      </c>
      <c r="J75" s="379" t="str">
        <f t="shared" ca="1" si="70"/>
        <v/>
      </c>
      <c r="K75" s="379" t="str">
        <f t="shared" ca="1" si="70"/>
        <v/>
      </c>
      <c r="L75" s="379" t="str">
        <f t="shared" ca="1" si="70"/>
        <v/>
      </c>
      <c r="M75" s="379" t="str">
        <f t="shared" ca="1" si="70"/>
        <v/>
      </c>
      <c r="N75" s="379" t="str">
        <f t="shared" ca="1" si="70"/>
        <v/>
      </c>
      <c r="O75" s="379" t="str">
        <f t="shared" ca="1" si="70"/>
        <v/>
      </c>
      <c r="P75" s="379" t="str">
        <f t="shared" ca="1" si="70"/>
        <v/>
      </c>
      <c r="Q75" s="379" t="str">
        <f t="shared" ca="1" si="70"/>
        <v/>
      </c>
      <c r="R75" s="379" t="str">
        <f t="shared" ca="1" si="70"/>
        <v/>
      </c>
      <c r="S75" s="379" t="str">
        <f t="shared" ca="1" si="70"/>
        <v/>
      </c>
      <c r="T75" s="379" t="str">
        <f t="shared" ca="1" si="70"/>
        <v/>
      </c>
      <c r="U75" s="379" t="str">
        <f t="shared" ca="1" si="70"/>
        <v/>
      </c>
      <c r="V75" s="32"/>
      <c r="W75" s="32"/>
      <c r="X75" s="32"/>
      <c r="Y75" s="284"/>
      <c r="Z75" s="32"/>
      <c r="AA75" s="32"/>
      <c r="AB75" s="32"/>
      <c r="AC75" s="32"/>
      <c r="AD75" s="32"/>
      <c r="AE75" s="32"/>
      <c r="AF75" s="321"/>
      <c r="AG75" s="8"/>
      <c r="AH75" s="8"/>
      <c r="AM75" s="27">
        <f t="shared" si="64"/>
        <v>43525</v>
      </c>
      <c r="AN75" s="41" t="str">
        <f t="shared" si="54"/>
        <v>cc</v>
      </c>
      <c r="AO75" s="41">
        <f t="shared" si="65"/>
        <v>81</v>
      </c>
      <c r="AP75" s="41">
        <f t="shared" si="55"/>
        <v>100</v>
      </c>
      <c r="AQ75" s="41">
        <f t="shared" si="66"/>
        <v>75</v>
      </c>
      <c r="AR75" s="41" t="str">
        <f t="shared" si="56"/>
        <v>bw</v>
      </c>
      <c r="AT75" s="139">
        <v>42767</v>
      </c>
      <c r="AU75" s="142">
        <v>320</v>
      </c>
      <c r="AV75" s="142">
        <v>352</v>
      </c>
      <c r="AW75" s="142">
        <v>480</v>
      </c>
      <c r="AX75" s="142">
        <v>128</v>
      </c>
      <c r="AY75" s="142">
        <v>64</v>
      </c>
      <c r="AZ75" s="142">
        <v>160</v>
      </c>
      <c r="BA75" s="142">
        <v>672</v>
      </c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  <c r="BM75" s="26"/>
      <c r="BN75" s="26"/>
      <c r="BO75" s="26"/>
      <c r="BP75" s="26"/>
      <c r="BQ75" s="26"/>
      <c r="BR75" s="26"/>
      <c r="BS75" s="26"/>
      <c r="BT75" s="26"/>
      <c r="BU75" s="26"/>
      <c r="BV75" s="26"/>
      <c r="BW75" s="26"/>
      <c r="BX75" s="26"/>
      <c r="BY75" s="26"/>
      <c r="BZ75" s="26"/>
      <c r="CA75" s="26"/>
      <c r="CB75" s="26"/>
      <c r="CC75" s="26"/>
      <c r="CD75" s="26"/>
      <c r="CE75" s="26"/>
      <c r="CF75" s="26"/>
      <c r="CG75" s="26"/>
      <c r="CH75" s="26"/>
      <c r="CI75" s="26"/>
      <c r="CJ75" s="26"/>
      <c r="CK75" s="26"/>
      <c r="CL75" s="26"/>
      <c r="CM75" s="26"/>
      <c r="CN75" s="26"/>
      <c r="CO75" s="26"/>
      <c r="CP75" s="26"/>
      <c r="CQ75" s="26"/>
      <c r="CR75" s="26"/>
      <c r="CS75" s="26"/>
      <c r="CT75" s="26"/>
      <c r="CU75" s="26"/>
      <c r="CV75" s="26"/>
      <c r="CW75" s="26"/>
      <c r="CX75" s="26"/>
      <c r="CY75" s="26"/>
      <c r="CZ75" s="26"/>
      <c r="DA75" s="26"/>
      <c r="DB75" s="26"/>
      <c r="DC75" s="26"/>
      <c r="DD75" s="26"/>
      <c r="DE75" s="26"/>
      <c r="DF75" s="26"/>
      <c r="DG75" s="26"/>
      <c r="DH75" s="26"/>
      <c r="DI75" s="26"/>
      <c r="DJ75" s="26"/>
      <c r="DK75" s="26"/>
      <c r="DL75" s="26"/>
      <c r="DM75" s="26"/>
      <c r="DN75" s="26"/>
      <c r="DO75" s="26"/>
      <c r="DP75" s="26"/>
      <c r="DQ75" s="26"/>
      <c r="DR75" s="26"/>
      <c r="DS75" s="26"/>
      <c r="DT75" s="26"/>
      <c r="DU75" s="26"/>
      <c r="DV75" s="26"/>
      <c r="DW75" s="26"/>
      <c r="DX75" s="26"/>
      <c r="DY75" s="26"/>
      <c r="DZ75" s="26"/>
      <c r="EA75" s="26"/>
      <c r="EB75" s="26"/>
      <c r="EC75" s="26"/>
      <c r="ED75" s="26"/>
      <c r="EE75" s="26"/>
      <c r="EF75" s="26"/>
      <c r="EG75" s="26"/>
      <c r="EH75" s="26"/>
      <c r="EI75" s="26"/>
      <c r="EJ75" s="26"/>
      <c r="EK75" s="26"/>
      <c r="EL75" s="26"/>
    </row>
    <row r="76" spans="1:142" s="41" customFormat="1">
      <c r="A76" s="239">
        <f t="shared" si="60"/>
        <v>75</v>
      </c>
      <c r="B76" s="23" t="s">
        <v>152</v>
      </c>
      <c r="C76" s="23" t="s">
        <v>76</v>
      </c>
      <c r="D76" s="23" t="s">
        <v>68</v>
      </c>
      <c r="E76" s="458"/>
      <c r="F76" s="23" t="s">
        <v>78</v>
      </c>
      <c r="G76" s="379" t="str">
        <f t="shared" ref="G76:G77" ca="1" si="71">+IF(ISERROR(AVERAGE(INDIRECT("'Prices'!"&amp;VLOOKUP(G$1,$AM$1:$AN$197,2,FALSE)&amp;$A76&amp;":"&amp;VLOOKUP(DATE(YEAR(G$1),12,1),$AM$1:$AN$197,2,FALSE)&amp;$A76))),"",AVERAGE(INDIRECT("'Prices'!"&amp;VLOOKUP(G$1,$AM$1:$AN$197,2,FALSE)&amp;$A76&amp;":"&amp;VLOOKUP(DATE(YEAR(G$1),12,1),$AM$1:$AN$197,2,FALSE)&amp;$A76)))</f>
        <v/>
      </c>
      <c r="H76" s="379" t="str">
        <f t="shared" ca="1" si="70"/>
        <v/>
      </c>
      <c r="I76" s="379" t="str">
        <f t="shared" ca="1" si="70"/>
        <v/>
      </c>
      <c r="J76" s="379" t="str">
        <f t="shared" ca="1" si="70"/>
        <v/>
      </c>
      <c r="K76" s="379" t="str">
        <f t="shared" ca="1" si="70"/>
        <v/>
      </c>
      <c r="L76" s="379" t="str">
        <f t="shared" ca="1" si="70"/>
        <v/>
      </c>
      <c r="M76" s="379" t="str">
        <f t="shared" ca="1" si="70"/>
        <v/>
      </c>
      <c r="N76" s="379" t="str">
        <f t="shared" ca="1" si="70"/>
        <v/>
      </c>
      <c r="O76" s="379" t="str">
        <f t="shared" ca="1" si="70"/>
        <v/>
      </c>
      <c r="P76" s="379" t="str">
        <f t="shared" ca="1" si="70"/>
        <v/>
      </c>
      <c r="Q76" s="379" t="str">
        <f t="shared" ca="1" si="70"/>
        <v/>
      </c>
      <c r="R76" s="379" t="str">
        <f t="shared" ca="1" si="70"/>
        <v/>
      </c>
      <c r="S76" s="379" t="str">
        <f t="shared" ca="1" si="70"/>
        <v/>
      </c>
      <c r="T76" s="379" t="str">
        <f t="shared" ca="1" si="70"/>
        <v/>
      </c>
      <c r="U76" s="379" t="str">
        <f t="shared" ca="1" si="70"/>
        <v/>
      </c>
      <c r="V76" s="32"/>
      <c r="W76" s="32"/>
      <c r="X76" s="32"/>
      <c r="Y76" s="284"/>
      <c r="Z76" s="32"/>
      <c r="AA76" s="32"/>
      <c r="AB76" s="32"/>
      <c r="AC76" s="32"/>
      <c r="AD76" s="32"/>
      <c r="AE76" s="32"/>
      <c r="AF76" s="321"/>
      <c r="AG76" s="8"/>
      <c r="AH76" s="8"/>
      <c r="AM76" s="27">
        <f t="shared" si="64"/>
        <v>43556</v>
      </c>
      <c r="AN76" s="41" t="str">
        <f t="shared" si="54"/>
        <v>cd</v>
      </c>
      <c r="AO76" s="41">
        <f t="shared" si="65"/>
        <v>82</v>
      </c>
      <c r="AP76" s="41">
        <f t="shared" si="55"/>
        <v>101</v>
      </c>
      <c r="AQ76" s="41">
        <f t="shared" si="66"/>
        <v>76</v>
      </c>
      <c r="AR76" s="41" t="str">
        <f t="shared" si="56"/>
        <v>bx</v>
      </c>
      <c r="AT76" s="139">
        <v>42795</v>
      </c>
      <c r="AU76" s="142">
        <v>368</v>
      </c>
      <c r="AV76" s="142">
        <v>376</v>
      </c>
      <c r="AW76" s="142">
        <v>552</v>
      </c>
      <c r="AX76" s="142">
        <v>128</v>
      </c>
      <c r="AY76" s="142">
        <v>64</v>
      </c>
      <c r="AZ76" s="142">
        <v>184</v>
      </c>
      <c r="BA76" s="142">
        <v>744</v>
      </c>
      <c r="BB76" s="26"/>
      <c r="BC76" s="26"/>
      <c r="BD76" s="26"/>
      <c r="BE76" s="26"/>
      <c r="BF76" s="26"/>
      <c r="BG76" s="26"/>
      <c r="BH76" s="26"/>
      <c r="BI76" s="26"/>
      <c r="BJ76" s="26"/>
      <c r="BK76" s="26"/>
      <c r="BL76" s="26"/>
      <c r="BM76" s="26"/>
      <c r="BN76" s="26"/>
      <c r="BO76" s="26"/>
      <c r="BP76" s="26"/>
      <c r="BQ76" s="26"/>
      <c r="BR76" s="26"/>
      <c r="BS76" s="26"/>
      <c r="BT76" s="26"/>
      <c r="BU76" s="26"/>
      <c r="BV76" s="26"/>
      <c r="BW76" s="26"/>
      <c r="BX76" s="26"/>
      <c r="BY76" s="26"/>
      <c r="BZ76" s="26"/>
      <c r="CA76" s="26"/>
      <c r="CB76" s="26"/>
      <c r="CC76" s="26"/>
      <c r="CD76" s="26"/>
      <c r="CE76" s="26"/>
      <c r="CF76" s="26"/>
      <c r="CG76" s="26"/>
      <c r="CH76" s="26"/>
      <c r="CI76" s="26"/>
      <c r="CJ76" s="26"/>
      <c r="CK76" s="26"/>
      <c r="CL76" s="26"/>
      <c r="CM76" s="26"/>
      <c r="CN76" s="26"/>
      <c r="CO76" s="26"/>
      <c r="CP76" s="26"/>
      <c r="CQ76" s="26"/>
      <c r="CR76" s="26"/>
      <c r="CS76" s="26"/>
      <c r="CT76" s="26"/>
      <c r="CU76" s="26"/>
      <c r="CV76" s="26"/>
      <c r="CW76" s="26"/>
      <c r="CX76" s="26"/>
      <c r="CY76" s="26"/>
      <c r="CZ76" s="26"/>
      <c r="DA76" s="26"/>
      <c r="DB76" s="26"/>
      <c r="DC76" s="26"/>
      <c r="DD76" s="26"/>
      <c r="DE76" s="26"/>
      <c r="DF76" s="26"/>
      <c r="DG76" s="26"/>
      <c r="DH76" s="26"/>
      <c r="DI76" s="26"/>
      <c r="DJ76" s="26"/>
      <c r="DK76" s="26"/>
      <c r="DL76" s="26"/>
      <c r="DM76" s="26"/>
      <c r="DN76" s="26"/>
      <c r="DO76" s="26"/>
      <c r="DP76" s="26"/>
      <c r="DQ76" s="26"/>
      <c r="DR76" s="26"/>
      <c r="DS76" s="26"/>
      <c r="DT76" s="26"/>
      <c r="DU76" s="26"/>
      <c r="DV76" s="26"/>
      <c r="DW76" s="26"/>
      <c r="DX76" s="26"/>
      <c r="DY76" s="26"/>
      <c r="DZ76" s="26"/>
      <c r="EA76" s="26"/>
      <c r="EB76" s="26"/>
      <c r="EC76" s="26"/>
      <c r="ED76" s="26"/>
      <c r="EE76" s="26"/>
      <c r="EF76" s="26"/>
      <c r="EG76" s="26"/>
      <c r="EH76" s="26"/>
      <c r="EI76" s="26"/>
      <c r="EJ76" s="26"/>
      <c r="EK76" s="26"/>
      <c r="EL76" s="26"/>
    </row>
    <row r="77" spans="1:142" s="41" customFormat="1">
      <c r="A77" s="239">
        <f t="shared" si="60"/>
        <v>76</v>
      </c>
      <c r="B77" s="23" t="s">
        <v>152</v>
      </c>
      <c r="C77" s="23" t="s">
        <v>76</v>
      </c>
      <c r="D77" s="23" t="s">
        <v>68</v>
      </c>
      <c r="E77" s="458" t="s">
        <v>265</v>
      </c>
      <c r="F77" s="23" t="s">
        <v>79</v>
      </c>
      <c r="G77" s="379">
        <f t="shared" ca="1" si="71"/>
        <v>31.967500000000001</v>
      </c>
      <c r="H77" s="379">
        <f t="shared" ca="1" si="70"/>
        <v>34.97</v>
      </c>
      <c r="I77" s="379">
        <f t="shared" ca="1" si="70"/>
        <v>37.951666666666668</v>
      </c>
      <c r="J77" s="379">
        <f t="shared" ca="1" si="70"/>
        <v>47.071666666666665</v>
      </c>
      <c r="K77" s="379">
        <f t="shared" ca="1" si="70"/>
        <v>65.285833333333343</v>
      </c>
      <c r="L77" s="379">
        <f t="shared" ca="1" si="70"/>
        <v>79.969999999999985</v>
      </c>
      <c r="M77" s="379">
        <f t="shared" ca="1" si="70"/>
        <v>84.56</v>
      </c>
      <c r="N77" s="379">
        <f t="shared" ca="1" si="70"/>
        <v>87.605000000000004</v>
      </c>
      <c r="O77" s="379">
        <f t="shared" ca="1" si="70"/>
        <v>90.035833333333343</v>
      </c>
      <c r="P77" s="379">
        <f t="shared" ca="1" si="70"/>
        <v>90.757499999999993</v>
      </c>
      <c r="Q77" s="379">
        <f t="shared" ca="1" si="70"/>
        <v>91.853333333333353</v>
      </c>
      <c r="R77" s="379">
        <f t="shared" ca="1" si="70"/>
        <v>93.49666666666667</v>
      </c>
      <c r="S77" s="379">
        <f t="shared" ca="1" si="70"/>
        <v>96.594999999999985</v>
      </c>
      <c r="T77" s="379">
        <f t="shared" ca="1" si="70"/>
        <v>100.71333333333335</v>
      </c>
      <c r="U77" s="379">
        <f t="shared" ca="1" si="70"/>
        <v>104.34166666666665</v>
      </c>
      <c r="V77" s="32"/>
      <c r="W77" s="32"/>
      <c r="X77" s="32"/>
      <c r="Y77" s="284"/>
      <c r="Z77" s="32"/>
      <c r="AA77" s="32"/>
      <c r="AB77" s="32"/>
      <c r="AC77" s="32"/>
      <c r="AD77" s="32"/>
      <c r="AE77" s="32"/>
      <c r="AF77" s="321"/>
      <c r="AG77" s="8"/>
      <c r="AH77" s="8"/>
      <c r="AM77" s="27">
        <f t="shared" si="64"/>
        <v>43586</v>
      </c>
      <c r="AN77" s="41" t="str">
        <f t="shared" si="54"/>
        <v>ce</v>
      </c>
      <c r="AO77" s="41">
        <f t="shared" si="65"/>
        <v>83</v>
      </c>
      <c r="AP77" s="41">
        <f t="shared" si="55"/>
        <v>102</v>
      </c>
      <c r="AQ77" s="41">
        <f t="shared" si="66"/>
        <v>77</v>
      </c>
      <c r="AR77" s="41" t="str">
        <f t="shared" si="56"/>
        <v>by</v>
      </c>
      <c r="AT77" s="139">
        <v>42826</v>
      </c>
      <c r="AU77" s="142">
        <v>320</v>
      </c>
      <c r="AV77" s="142">
        <v>400</v>
      </c>
      <c r="AW77" s="142">
        <v>480</v>
      </c>
      <c r="AX77" s="142">
        <v>160</v>
      </c>
      <c r="AY77" s="142">
        <v>80</v>
      </c>
      <c r="AZ77" s="142">
        <v>160</v>
      </c>
      <c r="BA77" s="142">
        <v>720</v>
      </c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6"/>
      <c r="BU77" s="26"/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26"/>
      <c r="CI77" s="26"/>
      <c r="CJ77" s="26"/>
      <c r="CK77" s="26"/>
      <c r="CL77" s="26"/>
      <c r="CM77" s="26"/>
      <c r="CN77" s="26"/>
      <c r="CO77" s="26"/>
      <c r="CP77" s="26"/>
      <c r="CQ77" s="26"/>
      <c r="CR77" s="26"/>
      <c r="CS77" s="26"/>
      <c r="CT77" s="26"/>
      <c r="CU77" s="26"/>
      <c r="CV77" s="26"/>
      <c r="CW77" s="26"/>
      <c r="CX77" s="26"/>
      <c r="CY77" s="26"/>
      <c r="CZ77" s="26"/>
      <c r="DA77" s="26"/>
      <c r="DB77" s="26"/>
      <c r="DC77" s="26"/>
      <c r="DD77" s="26"/>
      <c r="DE77" s="26"/>
      <c r="DF77" s="26"/>
      <c r="DG77" s="26"/>
      <c r="DH77" s="26"/>
      <c r="DI77" s="26"/>
      <c r="DJ77" s="26"/>
      <c r="DK77" s="26"/>
      <c r="DL77" s="26"/>
      <c r="DM77" s="26"/>
      <c r="DN77" s="26"/>
      <c r="DO77" s="26"/>
      <c r="DP77" s="26"/>
      <c r="DQ77" s="26"/>
      <c r="DR77" s="26"/>
      <c r="DS77" s="26"/>
      <c r="DT77" s="26"/>
      <c r="DU77" s="26"/>
      <c r="DV77" s="26"/>
      <c r="DW77" s="26"/>
      <c r="DX77" s="26"/>
      <c r="DY77" s="26"/>
      <c r="DZ77" s="26"/>
      <c r="EA77" s="26"/>
      <c r="EB77" s="26"/>
      <c r="EC77" s="26"/>
      <c r="ED77" s="26"/>
      <c r="EE77" s="26"/>
      <c r="EF77" s="26"/>
      <c r="EG77" s="26"/>
      <c r="EH77" s="26"/>
      <c r="EI77" s="26"/>
      <c r="EJ77" s="26"/>
      <c r="EK77" s="26"/>
      <c r="EL77" s="26"/>
    </row>
    <row r="78" spans="1:142" s="41" customFormat="1">
      <c r="A78" s="239">
        <f t="shared" si="60"/>
        <v>77</v>
      </c>
      <c r="E78" s="461"/>
      <c r="G78" s="45"/>
      <c r="H78" s="45"/>
      <c r="I78" s="45"/>
      <c r="J78" s="45"/>
      <c r="K78" s="462"/>
      <c r="L78" s="462"/>
      <c r="M78" s="462"/>
      <c r="N78" s="462"/>
      <c r="O78" s="462"/>
      <c r="P78" s="462"/>
      <c r="Q78" s="462"/>
      <c r="R78" s="462"/>
      <c r="S78" s="462"/>
      <c r="T78" s="462"/>
      <c r="U78" s="462"/>
      <c r="V78" s="32"/>
      <c r="W78" s="32"/>
      <c r="X78" s="32"/>
      <c r="Y78" s="284"/>
      <c r="Z78" s="32"/>
      <c r="AA78" s="32"/>
      <c r="AB78" s="32"/>
      <c r="AC78" s="32"/>
      <c r="AD78" s="32"/>
      <c r="AE78" s="32"/>
      <c r="AF78" s="321"/>
      <c r="AG78" s="8"/>
      <c r="AH78" s="8"/>
      <c r="AM78" s="27">
        <f t="shared" si="64"/>
        <v>43617</v>
      </c>
      <c r="AN78" s="41" t="str">
        <f t="shared" si="54"/>
        <v>cf</v>
      </c>
      <c r="AO78" s="41">
        <f t="shared" si="65"/>
        <v>84</v>
      </c>
      <c r="AP78" s="41">
        <f t="shared" si="55"/>
        <v>103</v>
      </c>
      <c r="AQ78" s="41">
        <f t="shared" si="66"/>
        <v>78</v>
      </c>
      <c r="AR78" s="41" t="str">
        <f t="shared" si="56"/>
        <v>bz</v>
      </c>
      <c r="AT78" s="139">
        <v>42856</v>
      </c>
      <c r="AU78" s="142">
        <v>352</v>
      </c>
      <c r="AV78" s="142">
        <v>392</v>
      </c>
      <c r="AW78" s="142">
        <v>528</v>
      </c>
      <c r="AX78" s="142">
        <v>144</v>
      </c>
      <c r="AY78" s="142">
        <v>72</v>
      </c>
      <c r="AZ78" s="142">
        <v>176</v>
      </c>
      <c r="BA78" s="142">
        <v>744</v>
      </c>
      <c r="BB78" s="26"/>
      <c r="BC78" s="26"/>
      <c r="BD78" s="26"/>
      <c r="BE78" s="26"/>
      <c r="BF78" s="26"/>
      <c r="BG78" s="26"/>
      <c r="BH78" s="26"/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6"/>
      <c r="BU78" s="26"/>
      <c r="BV78" s="26"/>
      <c r="BW78" s="26"/>
      <c r="BX78" s="26"/>
      <c r="BY78" s="26"/>
      <c r="BZ78" s="26"/>
      <c r="CA78" s="26"/>
      <c r="CB78" s="26"/>
      <c r="CC78" s="26"/>
      <c r="CD78" s="26"/>
      <c r="CE78" s="26"/>
      <c r="CF78" s="26"/>
      <c r="CG78" s="26"/>
      <c r="CH78" s="26"/>
      <c r="CI78" s="26"/>
      <c r="CJ78" s="26"/>
      <c r="CK78" s="26"/>
      <c r="CL78" s="26"/>
      <c r="CM78" s="26"/>
      <c r="CN78" s="26"/>
      <c r="CO78" s="26"/>
      <c r="CP78" s="26"/>
      <c r="CQ78" s="26"/>
      <c r="CR78" s="26"/>
      <c r="CS78" s="26"/>
      <c r="CT78" s="26"/>
      <c r="CU78" s="26"/>
      <c r="CV78" s="26"/>
      <c r="CW78" s="26"/>
      <c r="CX78" s="26"/>
      <c r="CY78" s="26"/>
      <c r="CZ78" s="26"/>
      <c r="DA78" s="26"/>
      <c r="DB78" s="26"/>
      <c r="DC78" s="26"/>
      <c r="DD78" s="26"/>
      <c r="DE78" s="26"/>
      <c r="DF78" s="26"/>
      <c r="DG78" s="26"/>
      <c r="DH78" s="26"/>
      <c r="DI78" s="26"/>
      <c r="DJ78" s="26"/>
      <c r="DK78" s="26"/>
      <c r="DL78" s="26"/>
      <c r="DM78" s="26"/>
      <c r="DN78" s="26"/>
      <c r="DO78" s="26"/>
      <c r="DP78" s="26"/>
      <c r="DQ78" s="26"/>
      <c r="DR78" s="26"/>
      <c r="DS78" s="26"/>
      <c r="DT78" s="26"/>
      <c r="DU78" s="26"/>
      <c r="DV78" s="26"/>
      <c r="DW78" s="26"/>
      <c r="DX78" s="26"/>
      <c r="DY78" s="26"/>
      <c r="DZ78" s="26"/>
      <c r="EA78" s="26"/>
      <c r="EB78" s="26"/>
      <c r="EC78" s="26"/>
      <c r="ED78" s="26"/>
      <c r="EE78" s="26"/>
      <c r="EF78" s="26"/>
      <c r="EG78" s="26"/>
      <c r="EH78" s="26"/>
      <c r="EI78" s="26"/>
      <c r="EJ78" s="26"/>
      <c r="EK78" s="26"/>
      <c r="EL78" s="26"/>
    </row>
    <row r="79" spans="1:142" s="41" customFormat="1">
      <c r="A79" s="239">
        <f t="shared" si="60"/>
        <v>78</v>
      </c>
      <c r="B79" s="41" t="s">
        <v>55</v>
      </c>
      <c r="C79" s="41" t="s">
        <v>33</v>
      </c>
      <c r="D79" s="41" t="s">
        <v>66</v>
      </c>
      <c r="E79" s="461"/>
      <c r="F79" s="41" t="s">
        <v>75</v>
      </c>
      <c r="G79" s="401">
        <f>+G2</f>
        <v>2013</v>
      </c>
      <c r="H79" s="401">
        <f t="shared" ref="H79:J79" si="72">+H2</f>
        <v>2014</v>
      </c>
      <c r="I79" s="401">
        <f t="shared" si="72"/>
        <v>2015</v>
      </c>
      <c r="J79" s="401">
        <f t="shared" si="72"/>
        <v>2016</v>
      </c>
      <c r="K79" s="401">
        <f t="shared" ref="K79:P79" si="73">+K2</f>
        <v>2017</v>
      </c>
      <c r="L79" s="401">
        <f t="shared" si="73"/>
        <v>2018</v>
      </c>
      <c r="M79" s="401">
        <f t="shared" si="73"/>
        <v>2019</v>
      </c>
      <c r="N79" s="401">
        <f t="shared" si="73"/>
        <v>2020</v>
      </c>
      <c r="O79" s="401">
        <f t="shared" si="73"/>
        <v>2021</v>
      </c>
      <c r="P79" s="401">
        <f t="shared" si="73"/>
        <v>2022</v>
      </c>
      <c r="Q79" s="401">
        <f t="shared" ref="Q79:T79" si="74">+Q2</f>
        <v>2023</v>
      </c>
      <c r="R79" s="401">
        <f t="shared" si="74"/>
        <v>2024</v>
      </c>
      <c r="S79" s="401">
        <f t="shared" si="74"/>
        <v>2025</v>
      </c>
      <c r="T79" s="401">
        <f t="shared" si="74"/>
        <v>2026</v>
      </c>
      <c r="U79" s="401">
        <f t="shared" ref="U79" si="75">+U2</f>
        <v>2027</v>
      </c>
      <c r="V79" s="32"/>
      <c r="W79" s="32"/>
      <c r="X79" s="32"/>
      <c r="Y79" s="284"/>
      <c r="Z79" s="32"/>
      <c r="AA79" s="32"/>
      <c r="AB79" s="32"/>
      <c r="AC79" s="32"/>
      <c r="AD79" s="32"/>
      <c r="AE79" s="32"/>
      <c r="AF79" s="321"/>
      <c r="AG79" s="8"/>
      <c r="AH79" s="8"/>
      <c r="AM79" s="27">
        <f t="shared" si="64"/>
        <v>43647</v>
      </c>
      <c r="AN79" s="41" t="str">
        <f t="shared" si="54"/>
        <v>cg</v>
      </c>
      <c r="AO79" s="41">
        <f t="shared" si="65"/>
        <v>85</v>
      </c>
      <c r="AP79" s="41">
        <f t="shared" si="55"/>
        <v>104</v>
      </c>
      <c r="AQ79" s="41">
        <f t="shared" si="66"/>
        <v>79</v>
      </c>
      <c r="AR79" s="41" t="str">
        <f>+"c"&amp;AR1</f>
        <v>ca</v>
      </c>
      <c r="AT79" s="139">
        <v>42887</v>
      </c>
      <c r="AU79" s="142">
        <v>352</v>
      </c>
      <c r="AV79" s="142">
        <v>368</v>
      </c>
      <c r="AW79" s="142">
        <v>528</v>
      </c>
      <c r="AX79" s="142">
        <v>128</v>
      </c>
      <c r="AY79" s="142">
        <v>64</v>
      </c>
      <c r="AZ79" s="142">
        <v>176</v>
      </c>
      <c r="BA79" s="142">
        <v>720</v>
      </c>
      <c r="BB79" s="26"/>
      <c r="BC79" s="26"/>
      <c r="BD79" s="26"/>
      <c r="BE79" s="26"/>
      <c r="BF79" s="26"/>
      <c r="BG79" s="26"/>
      <c r="BH79" s="26"/>
      <c r="BI79" s="26"/>
      <c r="BJ79" s="26"/>
      <c r="BK79" s="26"/>
      <c r="BL79" s="26"/>
      <c r="BM79" s="26"/>
      <c r="BN79" s="26"/>
      <c r="BO79" s="26"/>
      <c r="BP79" s="26"/>
      <c r="BQ79" s="26"/>
      <c r="BR79" s="26"/>
      <c r="BS79" s="26"/>
      <c r="BT79" s="26"/>
      <c r="BU79" s="26"/>
      <c r="BV79" s="26"/>
      <c r="BW79" s="26"/>
      <c r="BX79" s="26"/>
      <c r="BY79" s="26"/>
      <c r="BZ79" s="26"/>
      <c r="CA79" s="26"/>
      <c r="CB79" s="26"/>
      <c r="CC79" s="26"/>
      <c r="CD79" s="26"/>
      <c r="CE79" s="26"/>
      <c r="CF79" s="26"/>
      <c r="CG79" s="26"/>
      <c r="CH79" s="26"/>
      <c r="CI79" s="26"/>
      <c r="CJ79" s="26"/>
      <c r="CK79" s="26"/>
      <c r="CL79" s="26"/>
      <c r="CM79" s="26"/>
      <c r="CN79" s="26"/>
      <c r="CO79" s="26"/>
      <c r="CP79" s="26"/>
      <c r="CQ79" s="26"/>
      <c r="CR79" s="26"/>
      <c r="CS79" s="26"/>
      <c r="CT79" s="26"/>
      <c r="CU79" s="26"/>
      <c r="CV79" s="26"/>
      <c r="CW79" s="26"/>
      <c r="CX79" s="26"/>
      <c r="CY79" s="26"/>
      <c r="CZ79" s="26"/>
      <c r="DA79" s="26"/>
      <c r="DB79" s="26"/>
      <c r="DC79" s="26"/>
      <c r="DD79" s="26"/>
      <c r="DE79" s="26"/>
      <c r="DF79" s="26"/>
      <c r="DG79" s="26"/>
      <c r="DH79" s="26"/>
      <c r="DI79" s="26"/>
      <c r="DJ79" s="26"/>
      <c r="DK79" s="26"/>
      <c r="DL79" s="26"/>
      <c r="DM79" s="26"/>
      <c r="DN79" s="26"/>
      <c r="DO79" s="26"/>
      <c r="DP79" s="26"/>
      <c r="DQ79" s="26"/>
      <c r="DR79" s="26"/>
      <c r="DS79" s="26"/>
      <c r="DT79" s="26"/>
      <c r="DU79" s="26"/>
      <c r="DV79" s="26"/>
      <c r="DW79" s="26"/>
      <c r="DX79" s="26"/>
      <c r="DY79" s="26"/>
      <c r="DZ79" s="26"/>
      <c r="EA79" s="26"/>
      <c r="EB79" s="26"/>
      <c r="EC79" s="26"/>
      <c r="ED79" s="26"/>
      <c r="EE79" s="26"/>
      <c r="EF79" s="26"/>
      <c r="EG79" s="26"/>
      <c r="EH79" s="26"/>
      <c r="EI79" s="26"/>
      <c r="EJ79" s="26"/>
      <c r="EK79" s="26"/>
      <c r="EL79" s="26"/>
    </row>
    <row r="80" spans="1:142" s="41" customFormat="1">
      <c r="A80" s="239">
        <f t="shared" si="60"/>
        <v>79</v>
      </c>
      <c r="B80" s="41" t="s">
        <v>92</v>
      </c>
      <c r="C80" s="41" t="s">
        <v>76</v>
      </c>
      <c r="D80" s="41" t="s">
        <v>68</v>
      </c>
      <c r="E80" s="461" t="s">
        <v>266</v>
      </c>
      <c r="F80" s="41" t="s">
        <v>79</v>
      </c>
      <c r="G80" s="379">
        <f ca="1">+IF(ISERROR(AVERAGE(INDIRECT("'Prices'!"&amp;VLOOKUP(G$1,$AM$1:$AN$197,2,FALSE)&amp;$A80&amp;":"&amp;VLOOKUP(DATE(YEAR(G$1),12,1),$AM$1:$AN$197,2,FALSE)&amp;$A80))),"",AVERAGE(INDIRECT("'Prices'!"&amp;VLOOKUP(G$1,$AM$1:$AN$197,2,FALSE)&amp;$A80&amp;":"&amp;VLOOKUP(DATE(YEAR(G$1),12,1),$AM$1:$AN$197,2,FALSE)&amp;$A80)))</f>
        <v>42.585000000000001</v>
      </c>
      <c r="H80" s="379">
        <f t="shared" ref="H80:U81" ca="1" si="76">+IF(ISERROR(AVERAGE(INDIRECT("'Prices'!"&amp;VLOOKUP(H$1,$AM$1:$AN$197,2,FALSE)&amp;$A80&amp;":"&amp;VLOOKUP(DATE(YEAR(H$1),12,1),$AM$1:$AN$197,2,FALSE)&amp;$A80))),"",AVERAGE(INDIRECT("'Prices'!"&amp;VLOOKUP(H$1,$AM$1:$AN$197,2,FALSE)&amp;$A80&amp;":"&amp;VLOOKUP(DATE(YEAR(H$1),12,1),$AM$1:$AN$197,2,FALSE)&amp;$A80)))</f>
        <v>42.585000000000001</v>
      </c>
      <c r="I80" s="379">
        <f t="shared" ca="1" si="76"/>
        <v>42.585000000000001</v>
      </c>
      <c r="J80" s="379">
        <f t="shared" ca="1" si="76"/>
        <v>42.585000000000001</v>
      </c>
      <c r="K80" s="379">
        <f t="shared" ca="1" si="76"/>
        <v>43.604166666666679</v>
      </c>
      <c r="L80" s="379">
        <f t="shared" ca="1" si="76"/>
        <v>44.701666666666675</v>
      </c>
      <c r="M80" s="379">
        <f t="shared" ca="1" si="76"/>
        <v>45.867500000000007</v>
      </c>
      <c r="N80" s="379">
        <f t="shared" ca="1" si="76"/>
        <v>47.081666666666656</v>
      </c>
      <c r="O80" s="379">
        <f t="shared" ca="1" si="76"/>
        <v>48.344166666666666</v>
      </c>
      <c r="P80" s="379">
        <f t="shared" ca="1" si="76"/>
        <v>49.656666666666666</v>
      </c>
      <c r="Q80" s="379">
        <f t="shared" ca="1" si="76"/>
        <v>51.0075</v>
      </c>
      <c r="R80" s="379">
        <f t="shared" ca="1" si="76"/>
        <v>52.406666666666666</v>
      </c>
      <c r="S80" s="379">
        <f t="shared" ca="1" si="76"/>
        <v>53.865833333333342</v>
      </c>
      <c r="T80" s="379">
        <f t="shared" ca="1" si="76"/>
        <v>55.381666666666668</v>
      </c>
      <c r="U80" s="379">
        <f t="shared" ca="1" si="76"/>
        <v>56.951666666666661</v>
      </c>
      <c r="V80" s="32"/>
      <c r="W80" s="32"/>
      <c r="X80" s="32"/>
      <c r="Y80" s="284"/>
      <c r="Z80" s="32"/>
      <c r="AA80" s="32"/>
      <c r="AB80" s="32"/>
      <c r="AC80" s="32"/>
      <c r="AD80" s="32"/>
      <c r="AE80" s="32"/>
      <c r="AF80" s="321"/>
      <c r="AG80" s="8"/>
      <c r="AH80" s="8"/>
      <c r="AM80" s="27">
        <f t="shared" si="64"/>
        <v>43678</v>
      </c>
      <c r="AN80" s="41" t="str">
        <f t="shared" si="54"/>
        <v>ch</v>
      </c>
      <c r="AO80" s="41">
        <f t="shared" si="65"/>
        <v>86</v>
      </c>
      <c r="AP80" s="41">
        <f t="shared" si="55"/>
        <v>105</v>
      </c>
      <c r="AQ80" s="41">
        <f t="shared" si="66"/>
        <v>80</v>
      </c>
      <c r="AR80" s="41" t="str">
        <f t="shared" ref="AR80:AR83" si="77">+"c"&amp;AR2</f>
        <v>cb</v>
      </c>
      <c r="AT80" s="139">
        <v>42917</v>
      </c>
      <c r="AU80" s="142">
        <v>320</v>
      </c>
      <c r="AV80" s="142">
        <v>424</v>
      </c>
      <c r="AW80" s="142">
        <v>480</v>
      </c>
      <c r="AX80" s="142">
        <v>176</v>
      </c>
      <c r="AY80" s="142">
        <v>88</v>
      </c>
      <c r="AZ80" s="142">
        <v>160</v>
      </c>
      <c r="BA80" s="142">
        <v>744</v>
      </c>
      <c r="BB80" s="26"/>
      <c r="BC80" s="26"/>
      <c r="BD80" s="26"/>
      <c r="BE80" s="26"/>
      <c r="BF80" s="26"/>
      <c r="BG80" s="26"/>
      <c r="BH80" s="26"/>
      <c r="BI80" s="26"/>
      <c r="BJ80" s="26"/>
      <c r="BK80" s="26"/>
      <c r="BL80" s="26"/>
      <c r="BM80" s="26"/>
      <c r="BN80" s="26"/>
      <c r="BO80" s="26"/>
      <c r="BP80" s="26"/>
      <c r="BQ80" s="26"/>
      <c r="BR80" s="26"/>
      <c r="BS80" s="26"/>
      <c r="BT80" s="26"/>
      <c r="BU80" s="26"/>
      <c r="BV80" s="26"/>
      <c r="BW80" s="26"/>
      <c r="BX80" s="26"/>
      <c r="BY80" s="26"/>
      <c r="BZ80" s="26"/>
      <c r="CA80" s="26"/>
      <c r="CB80" s="26"/>
      <c r="CC80" s="26"/>
      <c r="CD80" s="26"/>
      <c r="CE80" s="26"/>
      <c r="CF80" s="26"/>
      <c r="CG80" s="26"/>
      <c r="CH80" s="26"/>
      <c r="CI80" s="26"/>
      <c r="CJ80" s="26"/>
      <c r="CK80" s="26"/>
      <c r="CL80" s="26"/>
      <c r="CM80" s="26"/>
      <c r="CN80" s="26"/>
      <c r="CO80" s="26"/>
      <c r="CP80" s="26"/>
      <c r="CQ80" s="26"/>
      <c r="CR80" s="26"/>
      <c r="CS80" s="26"/>
      <c r="CT80" s="26"/>
      <c r="CU80" s="26"/>
      <c r="CV80" s="26"/>
      <c r="CW80" s="26"/>
      <c r="CX80" s="26"/>
      <c r="CY80" s="26"/>
      <c r="CZ80" s="26"/>
      <c r="DA80" s="26"/>
      <c r="DB80" s="26"/>
      <c r="DC80" s="26"/>
      <c r="DD80" s="26"/>
      <c r="DE80" s="26"/>
      <c r="DF80" s="26"/>
      <c r="DG80" s="26"/>
      <c r="DH80" s="26"/>
      <c r="DI80" s="26"/>
      <c r="DJ80" s="26"/>
      <c r="DK80" s="26"/>
      <c r="DL80" s="26"/>
      <c r="DM80" s="26"/>
      <c r="DN80" s="26"/>
      <c r="DO80" s="26"/>
      <c r="DP80" s="26"/>
      <c r="DQ80" s="26"/>
      <c r="DR80" s="26"/>
      <c r="DS80" s="26"/>
      <c r="DT80" s="26"/>
      <c r="DU80" s="26"/>
      <c r="DV80" s="26"/>
      <c r="DW80" s="26"/>
      <c r="DX80" s="26"/>
      <c r="DY80" s="26"/>
      <c r="DZ80" s="26"/>
      <c r="EA80" s="26"/>
      <c r="EB80" s="26"/>
      <c r="EC80" s="26"/>
      <c r="ED80" s="26"/>
      <c r="EE80" s="26"/>
      <c r="EF80" s="26"/>
      <c r="EG80" s="26"/>
      <c r="EH80" s="26"/>
      <c r="EI80" s="26"/>
      <c r="EJ80" s="26"/>
      <c r="EK80" s="26"/>
      <c r="EL80" s="26"/>
    </row>
    <row r="81" spans="1:142" s="41" customFormat="1">
      <c r="A81" s="239">
        <f t="shared" si="60"/>
        <v>80</v>
      </c>
      <c r="B81" s="41" t="s">
        <v>93</v>
      </c>
      <c r="C81" s="41" t="s">
        <v>76</v>
      </c>
      <c r="D81" s="41" t="s">
        <v>68</v>
      </c>
      <c r="E81" s="461" t="s">
        <v>266</v>
      </c>
      <c r="F81" s="41" t="s">
        <v>79</v>
      </c>
      <c r="G81" s="379">
        <f t="shared" ref="G81" ca="1" si="78">+IF(ISERROR(AVERAGE(INDIRECT("'Prices'!"&amp;VLOOKUP(G$1,$AM$1:$AN$197,2,FALSE)&amp;$A81&amp;":"&amp;VLOOKUP(DATE(YEAR(G$1),12,1),$AM$1:$AN$197,2,FALSE)&amp;$A81))),"",AVERAGE(INDIRECT("'Prices'!"&amp;VLOOKUP(G$1,$AM$1:$AN$197,2,FALSE)&amp;$A81&amp;":"&amp;VLOOKUP(DATE(YEAR(G$1),12,1),$AM$1:$AN$197,2,FALSE)&amp;$A81)))</f>
        <v>1.3799999999999997</v>
      </c>
      <c r="H81" s="379">
        <f t="shared" ca="1" si="76"/>
        <v>1.3799999999999997</v>
      </c>
      <c r="I81" s="379">
        <f t="shared" ca="1" si="76"/>
        <v>1.9699999999999998</v>
      </c>
      <c r="J81" s="379">
        <f t="shared" ca="1" si="76"/>
        <v>1.9699999999999998</v>
      </c>
      <c r="K81" s="379">
        <f t="shared" ca="1" si="76"/>
        <v>2.0099999999999993</v>
      </c>
      <c r="L81" s="379">
        <f t="shared" ca="1" si="76"/>
        <v>2.0599999999999996</v>
      </c>
      <c r="M81" s="379">
        <f t="shared" ca="1" si="76"/>
        <v>2.1200000000000006</v>
      </c>
      <c r="N81" s="379">
        <f t="shared" ca="1" si="76"/>
        <v>2.1700000000000004</v>
      </c>
      <c r="O81" s="379">
        <f t="shared" ca="1" si="76"/>
        <v>2.23</v>
      </c>
      <c r="P81" s="379">
        <f t="shared" ca="1" si="76"/>
        <v>2.2899999999999996</v>
      </c>
      <c r="Q81" s="379">
        <f t="shared" ca="1" si="76"/>
        <v>2.36</v>
      </c>
      <c r="R81" s="379">
        <f t="shared" ca="1" si="76"/>
        <v>2.4200000000000004</v>
      </c>
      <c r="S81" s="379">
        <f t="shared" ca="1" si="76"/>
        <v>2.4900000000000007</v>
      </c>
      <c r="T81" s="379">
        <f t="shared" ca="1" si="76"/>
        <v>2.5599999999999996</v>
      </c>
      <c r="U81" s="379">
        <f t="shared" ca="1" si="76"/>
        <v>2.6299999999999994</v>
      </c>
      <c r="V81" s="32"/>
      <c r="W81" s="32"/>
      <c r="X81" s="32"/>
      <c r="Y81" s="284"/>
      <c r="Z81" s="32"/>
      <c r="AA81" s="32"/>
      <c r="AB81" s="32"/>
      <c r="AC81" s="32"/>
      <c r="AD81" s="32"/>
      <c r="AE81" s="32"/>
      <c r="AF81" s="321"/>
      <c r="AG81" s="8"/>
      <c r="AH81" s="8"/>
      <c r="AM81" s="27">
        <f t="shared" si="64"/>
        <v>43709</v>
      </c>
      <c r="AN81" s="41" t="str">
        <f t="shared" si="54"/>
        <v>ci</v>
      </c>
      <c r="AO81" s="41">
        <f t="shared" si="65"/>
        <v>87</v>
      </c>
      <c r="AP81" s="41">
        <f t="shared" si="55"/>
        <v>106</v>
      </c>
      <c r="AQ81" s="41">
        <f t="shared" si="66"/>
        <v>81</v>
      </c>
      <c r="AR81" s="41" t="str">
        <f t="shared" si="77"/>
        <v>cc</v>
      </c>
      <c r="AT81" s="139">
        <v>42948</v>
      </c>
      <c r="AU81" s="142">
        <v>368</v>
      </c>
      <c r="AV81" s="142">
        <v>376</v>
      </c>
      <c r="AW81" s="142">
        <v>552</v>
      </c>
      <c r="AX81" s="142">
        <v>128</v>
      </c>
      <c r="AY81" s="142">
        <v>64</v>
      </c>
      <c r="AZ81" s="142">
        <v>184</v>
      </c>
      <c r="BA81" s="142">
        <v>744</v>
      </c>
    </row>
    <row r="82" spans="1:142" s="41" customFormat="1">
      <c r="A82" s="239">
        <f t="shared" si="60"/>
        <v>81</v>
      </c>
      <c r="E82" s="461"/>
      <c r="G82" s="379"/>
      <c r="H82" s="379"/>
      <c r="I82" s="379"/>
      <c r="J82" s="379"/>
      <c r="K82" s="379"/>
      <c r="L82" s="379"/>
      <c r="M82" s="379"/>
      <c r="N82" s="379"/>
      <c r="O82" s="379"/>
      <c r="P82" s="379"/>
      <c r="Q82" s="379"/>
      <c r="R82" s="379"/>
      <c r="S82" s="379"/>
      <c r="T82" s="379"/>
      <c r="U82" s="379"/>
      <c r="V82" s="32"/>
      <c r="W82" s="32"/>
      <c r="X82" s="32"/>
      <c r="Y82" s="284"/>
      <c r="Z82" s="32"/>
      <c r="AA82" s="32"/>
      <c r="AB82" s="32"/>
      <c r="AC82" s="32"/>
      <c r="AD82" s="32"/>
      <c r="AE82" s="32"/>
      <c r="AF82" s="321"/>
      <c r="AG82" s="8"/>
      <c r="AH82" s="8"/>
      <c r="AM82" s="27">
        <f t="shared" si="64"/>
        <v>43739</v>
      </c>
      <c r="AN82" s="41" t="str">
        <f t="shared" si="54"/>
        <v>cj</v>
      </c>
      <c r="AO82" s="41">
        <f t="shared" si="65"/>
        <v>88</v>
      </c>
      <c r="AP82" s="41">
        <f t="shared" si="55"/>
        <v>107</v>
      </c>
      <c r="AQ82" s="41">
        <f t="shared" si="66"/>
        <v>82</v>
      </c>
      <c r="AR82" s="41" t="str">
        <f t="shared" si="77"/>
        <v>cd</v>
      </c>
      <c r="AT82" s="139">
        <v>42979</v>
      </c>
      <c r="AU82" s="142">
        <v>320</v>
      </c>
      <c r="AV82" s="142">
        <v>400</v>
      </c>
      <c r="AW82" s="142">
        <v>480</v>
      </c>
      <c r="AX82" s="142">
        <v>160</v>
      </c>
      <c r="AY82" s="142">
        <v>80</v>
      </c>
      <c r="AZ82" s="142">
        <v>160</v>
      </c>
      <c r="BA82" s="142">
        <v>720</v>
      </c>
      <c r="BB82" s="27"/>
      <c r="BC82" s="27"/>
      <c r="BD82" s="27"/>
      <c r="BE82" s="27"/>
      <c r="BF82" s="27"/>
      <c r="BG82" s="27"/>
      <c r="BH82" s="27"/>
      <c r="BI82" s="27"/>
      <c r="BJ82" s="27"/>
      <c r="BK82" s="27"/>
      <c r="BL82" s="27"/>
      <c r="BM82" s="27"/>
      <c r="BN82" s="27"/>
      <c r="BO82" s="27"/>
      <c r="BP82" s="27"/>
      <c r="BQ82" s="27"/>
      <c r="BR82" s="27"/>
      <c r="BS82" s="27"/>
      <c r="BT82" s="27"/>
      <c r="BU82" s="27"/>
      <c r="BV82" s="27"/>
      <c r="BW82" s="27"/>
      <c r="BX82" s="27"/>
      <c r="BY82" s="27"/>
      <c r="BZ82" s="27"/>
      <c r="CA82" s="27"/>
      <c r="CB82" s="27"/>
      <c r="CC82" s="27"/>
      <c r="CD82" s="27"/>
      <c r="CE82" s="27"/>
      <c r="CF82" s="27"/>
      <c r="CG82" s="27"/>
      <c r="CH82" s="27"/>
      <c r="CI82" s="27"/>
      <c r="CJ82" s="27"/>
      <c r="CK82" s="27"/>
      <c r="CL82" s="27"/>
      <c r="CM82" s="27"/>
      <c r="CN82" s="27"/>
      <c r="CO82" s="27"/>
      <c r="CP82" s="27"/>
      <c r="CQ82" s="27"/>
      <c r="CR82" s="27"/>
      <c r="CS82" s="27"/>
      <c r="CT82" s="27"/>
      <c r="CU82" s="27"/>
      <c r="CV82" s="27"/>
      <c r="CW82" s="27"/>
      <c r="CX82" s="27"/>
      <c r="CY82" s="27"/>
      <c r="CZ82" s="27"/>
      <c r="DA82" s="27"/>
      <c r="DB82" s="27"/>
      <c r="DC82" s="27"/>
      <c r="DD82" s="27"/>
      <c r="DE82" s="27"/>
      <c r="DF82" s="27"/>
      <c r="DG82" s="27"/>
      <c r="DH82" s="27"/>
      <c r="DI82" s="27"/>
      <c r="DJ82" s="27"/>
      <c r="DK82" s="27"/>
      <c r="DL82" s="27"/>
      <c r="DM82" s="27"/>
      <c r="DN82" s="27"/>
      <c r="DO82" s="27"/>
      <c r="DP82" s="27"/>
      <c r="DQ82" s="27"/>
      <c r="DR82" s="27"/>
      <c r="DS82" s="27"/>
      <c r="DT82" s="27"/>
      <c r="DU82" s="27"/>
      <c r="DV82" s="27"/>
      <c r="DW82" s="27"/>
      <c r="DX82" s="27"/>
      <c r="DY82" s="27"/>
      <c r="DZ82" s="27"/>
      <c r="EA82" s="27"/>
      <c r="EB82" s="27"/>
      <c r="EC82" s="27"/>
      <c r="ED82" s="27"/>
      <c r="EE82" s="27"/>
      <c r="EF82" s="27"/>
      <c r="EG82" s="27"/>
      <c r="EH82" s="27"/>
      <c r="EI82" s="27"/>
      <c r="EJ82" s="27"/>
      <c r="EK82" s="27"/>
      <c r="EL82" s="27"/>
    </row>
    <row r="83" spans="1:142" s="41" customFormat="1">
      <c r="A83" s="239">
        <f t="shared" si="60"/>
        <v>82</v>
      </c>
      <c r="B83" s="440" t="s">
        <v>254</v>
      </c>
      <c r="C83" s="23" t="s">
        <v>76</v>
      </c>
      <c r="D83" s="23" t="s">
        <v>68</v>
      </c>
      <c r="E83" s="458"/>
      <c r="F83" s="23" t="s">
        <v>77</v>
      </c>
      <c r="G83" s="379" t="str">
        <f ca="1">+IF(ISERROR(AVERAGE(INDIRECT("'Prices'!"&amp;VLOOKUP(G$1,$AM$1:$AN$197,2,FALSE)&amp;$A83&amp;":"&amp;VLOOKUP(DATE(YEAR(G$1),12,1),$AM$1:$AN$197,2,FALSE)&amp;$A83))),"",AVERAGE(INDIRECT("'Prices'!"&amp;VLOOKUP(G$1,$AM$1:$AN$197,2,FALSE)&amp;$A83&amp;":"&amp;VLOOKUP(DATE(YEAR(G$1),12,1),$AM$1:$AN$197,2,FALSE)&amp;$A83)))</f>
        <v/>
      </c>
      <c r="H83" s="379" t="str">
        <f t="shared" ref="H83:U85" ca="1" si="79">+IF(ISERROR(AVERAGE(INDIRECT("'Prices'!"&amp;VLOOKUP(H$1,$AM$1:$AN$197,2,FALSE)&amp;$A83&amp;":"&amp;VLOOKUP(DATE(YEAR(H$1),12,1),$AM$1:$AN$197,2,FALSE)&amp;$A83))),"",AVERAGE(INDIRECT("'Prices'!"&amp;VLOOKUP(H$1,$AM$1:$AN$197,2,FALSE)&amp;$A83&amp;":"&amp;VLOOKUP(DATE(YEAR(H$1),12,1),$AM$1:$AN$197,2,FALSE)&amp;$A83)))</f>
        <v/>
      </c>
      <c r="I83" s="379" t="str">
        <f t="shared" ca="1" si="79"/>
        <v/>
      </c>
      <c r="J83" s="379" t="str">
        <f t="shared" ca="1" si="79"/>
        <v/>
      </c>
      <c r="K83" s="379" t="str">
        <f t="shared" ca="1" si="79"/>
        <v/>
      </c>
      <c r="L83" s="379" t="str">
        <f t="shared" ca="1" si="79"/>
        <v/>
      </c>
      <c r="M83" s="379" t="str">
        <f t="shared" ca="1" si="79"/>
        <v/>
      </c>
      <c r="N83" s="379" t="str">
        <f t="shared" ca="1" si="79"/>
        <v/>
      </c>
      <c r="O83" s="379" t="str">
        <f t="shared" ca="1" si="79"/>
        <v/>
      </c>
      <c r="P83" s="379" t="str">
        <f t="shared" ca="1" si="79"/>
        <v/>
      </c>
      <c r="Q83" s="379" t="str">
        <f t="shared" ca="1" si="79"/>
        <v/>
      </c>
      <c r="R83" s="379" t="str">
        <f t="shared" ca="1" si="79"/>
        <v/>
      </c>
      <c r="S83" s="379" t="str">
        <f t="shared" ca="1" si="79"/>
        <v/>
      </c>
      <c r="T83" s="379" t="str">
        <f t="shared" ca="1" si="79"/>
        <v/>
      </c>
      <c r="U83" s="379" t="str">
        <f t="shared" ca="1" si="79"/>
        <v/>
      </c>
      <c r="V83" s="32"/>
      <c r="W83" s="32"/>
      <c r="X83" s="32"/>
      <c r="Y83" s="284"/>
      <c r="Z83" s="32"/>
      <c r="AA83" s="32"/>
      <c r="AB83" s="32"/>
      <c r="AC83" s="32"/>
      <c r="AD83" s="32"/>
      <c r="AE83" s="32"/>
      <c r="AF83" s="321"/>
      <c r="AG83" s="8"/>
      <c r="AH83" s="8"/>
      <c r="AM83" s="27">
        <f t="shared" si="64"/>
        <v>43770</v>
      </c>
      <c r="AN83" s="41" t="str">
        <f t="shared" si="54"/>
        <v>ck</v>
      </c>
      <c r="AO83" s="41">
        <f t="shared" si="65"/>
        <v>89</v>
      </c>
      <c r="AP83" s="41">
        <f t="shared" si="55"/>
        <v>108</v>
      </c>
      <c r="AQ83" s="41">
        <f t="shared" si="66"/>
        <v>83</v>
      </c>
      <c r="AR83" s="41" t="str">
        <f t="shared" si="77"/>
        <v>ce</v>
      </c>
      <c r="AT83" s="139">
        <v>43009</v>
      </c>
      <c r="AU83" s="142">
        <v>352</v>
      </c>
      <c r="AV83" s="142">
        <v>392</v>
      </c>
      <c r="AW83" s="142">
        <v>528</v>
      </c>
      <c r="AX83" s="142">
        <v>144</v>
      </c>
      <c r="AY83" s="142">
        <v>72</v>
      </c>
      <c r="AZ83" s="142">
        <v>176</v>
      </c>
      <c r="BA83" s="142">
        <v>744</v>
      </c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26"/>
      <c r="DZ83" s="26"/>
      <c r="EA83" s="26"/>
      <c r="EB83" s="26"/>
      <c r="EC83" s="26"/>
      <c r="ED83" s="26"/>
      <c r="EE83" s="26"/>
      <c r="EF83" s="26"/>
      <c r="EG83" s="26"/>
      <c r="EH83" s="26"/>
      <c r="EI83" s="26"/>
      <c r="EJ83" s="26"/>
      <c r="EK83" s="26"/>
      <c r="EL83" s="26"/>
    </row>
    <row r="84" spans="1:142" s="41" customFormat="1">
      <c r="A84" s="239">
        <f t="shared" si="60"/>
        <v>83</v>
      </c>
      <c r="B84" s="440" t="s">
        <v>254</v>
      </c>
      <c r="C84" s="23" t="s">
        <v>76</v>
      </c>
      <c r="D84" s="23" t="s">
        <v>68</v>
      </c>
      <c r="E84" s="458"/>
      <c r="F84" s="23" t="s">
        <v>78</v>
      </c>
      <c r="G84" s="379" t="str">
        <f t="shared" ref="G84:G85" ca="1" si="80">+IF(ISERROR(AVERAGE(INDIRECT("'Prices'!"&amp;VLOOKUP(G$1,$AM$1:$AN$197,2,FALSE)&amp;$A84&amp;":"&amp;VLOOKUP(DATE(YEAR(G$1),12,1),$AM$1:$AN$197,2,FALSE)&amp;$A84))),"",AVERAGE(INDIRECT("'Prices'!"&amp;VLOOKUP(G$1,$AM$1:$AN$197,2,FALSE)&amp;$A84&amp;":"&amp;VLOOKUP(DATE(YEAR(G$1),12,1),$AM$1:$AN$197,2,FALSE)&amp;$A84)))</f>
        <v/>
      </c>
      <c r="H84" s="379" t="str">
        <f t="shared" ca="1" si="79"/>
        <v/>
      </c>
      <c r="I84" s="379" t="str">
        <f t="shared" ca="1" si="79"/>
        <v/>
      </c>
      <c r="J84" s="379" t="str">
        <f t="shared" ca="1" si="79"/>
        <v/>
      </c>
      <c r="K84" s="379" t="str">
        <f t="shared" ca="1" si="79"/>
        <v/>
      </c>
      <c r="L84" s="379" t="str">
        <f t="shared" ca="1" si="79"/>
        <v/>
      </c>
      <c r="M84" s="379" t="str">
        <f t="shared" ca="1" si="79"/>
        <v/>
      </c>
      <c r="N84" s="379" t="str">
        <f t="shared" ca="1" si="79"/>
        <v/>
      </c>
      <c r="O84" s="379" t="str">
        <f t="shared" ca="1" si="79"/>
        <v/>
      </c>
      <c r="P84" s="379" t="str">
        <f t="shared" ca="1" si="79"/>
        <v/>
      </c>
      <c r="Q84" s="379" t="str">
        <f t="shared" ca="1" si="79"/>
        <v/>
      </c>
      <c r="R84" s="379" t="str">
        <f t="shared" ca="1" si="79"/>
        <v/>
      </c>
      <c r="S84" s="379" t="str">
        <f t="shared" ca="1" si="79"/>
        <v/>
      </c>
      <c r="T84" s="379" t="str">
        <f t="shared" ca="1" si="79"/>
        <v/>
      </c>
      <c r="U84" s="379" t="str">
        <f t="shared" ca="1" si="79"/>
        <v/>
      </c>
      <c r="V84" s="32"/>
      <c r="W84" s="32"/>
      <c r="X84" s="32"/>
      <c r="Y84" s="284"/>
      <c r="Z84" s="32"/>
      <c r="AA84" s="32"/>
      <c r="AB84" s="32"/>
      <c r="AC84" s="32"/>
      <c r="AD84" s="32"/>
      <c r="AE84" s="32"/>
      <c r="AF84" s="321"/>
      <c r="AG84" s="8"/>
      <c r="AH84" s="8"/>
      <c r="AM84" s="27">
        <f>+EDATE(AM83,1)</f>
        <v>43800</v>
      </c>
      <c r="AN84" s="41" t="str">
        <f t="shared" si="54"/>
        <v>cl</v>
      </c>
      <c r="AO84" s="41">
        <f>+AO83+1</f>
        <v>90</v>
      </c>
      <c r="AP84" s="41">
        <f t="shared" si="55"/>
        <v>109</v>
      </c>
      <c r="AQ84" s="41">
        <f>+AQ83+1</f>
        <v>84</v>
      </c>
      <c r="AR84" s="41" t="str">
        <f t="shared" ref="AR84:AR104" si="81">+"c"&amp;AR6</f>
        <v>cf</v>
      </c>
      <c r="AT84" s="139">
        <v>43040</v>
      </c>
      <c r="AU84" s="142">
        <v>336</v>
      </c>
      <c r="AV84" s="142">
        <v>384</v>
      </c>
      <c r="AW84" s="142">
        <v>504</v>
      </c>
      <c r="AX84" s="142">
        <v>144</v>
      </c>
      <c r="AY84" s="142">
        <v>72</v>
      </c>
      <c r="AZ84" s="142">
        <v>168</v>
      </c>
      <c r="BA84" s="142">
        <v>720</v>
      </c>
      <c r="BB84" s="26"/>
      <c r="BC84" s="26"/>
      <c r="BD84" s="26"/>
      <c r="BE84" s="26"/>
      <c r="BF84" s="26"/>
      <c r="BG84" s="26"/>
      <c r="BH84" s="26"/>
      <c r="BI84" s="26"/>
      <c r="BJ84" s="26"/>
      <c r="BK84" s="26"/>
      <c r="BL84" s="26"/>
      <c r="BM84" s="26"/>
      <c r="BN84" s="26"/>
      <c r="BO84" s="26"/>
      <c r="BP84" s="26"/>
      <c r="BQ84" s="26"/>
      <c r="BR84" s="26"/>
      <c r="BS84" s="26"/>
      <c r="BT84" s="26"/>
      <c r="BU84" s="26"/>
      <c r="BV84" s="26"/>
      <c r="BW84" s="26"/>
      <c r="BX84" s="26"/>
      <c r="BY84" s="26"/>
      <c r="BZ84" s="26"/>
      <c r="CA84" s="26"/>
      <c r="CB84" s="26"/>
      <c r="CC84" s="26"/>
      <c r="CD84" s="26"/>
      <c r="CE84" s="26"/>
      <c r="CF84" s="26"/>
      <c r="CG84" s="26"/>
      <c r="CH84" s="26"/>
      <c r="CI84" s="26"/>
      <c r="CJ84" s="26"/>
      <c r="CK84" s="26"/>
      <c r="CL84" s="26"/>
      <c r="CM84" s="26"/>
      <c r="CN84" s="26"/>
      <c r="CO84" s="26"/>
      <c r="CP84" s="26"/>
      <c r="CQ84" s="26"/>
      <c r="CR84" s="26"/>
      <c r="CS84" s="26"/>
      <c r="CT84" s="26"/>
      <c r="CU84" s="26"/>
      <c r="CV84" s="26"/>
      <c r="CW84" s="26"/>
      <c r="CX84" s="26"/>
      <c r="CY84" s="26"/>
      <c r="CZ84" s="26"/>
      <c r="DA84" s="26"/>
      <c r="DB84" s="26"/>
      <c r="DC84" s="26"/>
      <c r="DD84" s="26"/>
      <c r="DE84" s="26"/>
      <c r="DF84" s="26"/>
      <c r="DG84" s="26"/>
      <c r="DH84" s="26"/>
      <c r="DI84" s="26"/>
      <c r="DJ84" s="26"/>
      <c r="DK84" s="26"/>
      <c r="DL84" s="26"/>
      <c r="DM84" s="26"/>
      <c r="DN84" s="26"/>
      <c r="DO84" s="26"/>
      <c r="DP84" s="26"/>
      <c r="DQ84" s="26"/>
      <c r="DR84" s="26"/>
      <c r="DS84" s="26"/>
      <c r="DT84" s="26"/>
      <c r="DU84" s="26"/>
      <c r="DV84" s="26"/>
      <c r="DW84" s="26"/>
      <c r="DX84" s="26"/>
      <c r="DY84" s="26"/>
      <c r="DZ84" s="26"/>
      <c r="EA84" s="26"/>
      <c r="EB84" s="26"/>
      <c r="EC84" s="26"/>
      <c r="ED84" s="26"/>
      <c r="EE84" s="26"/>
      <c r="EF84" s="26"/>
      <c r="EG84" s="26"/>
      <c r="EH84" s="26"/>
      <c r="EI84" s="26"/>
      <c r="EJ84" s="26"/>
      <c r="EK84" s="26"/>
      <c r="EL84" s="26"/>
    </row>
    <row r="85" spans="1:142" s="41" customFormat="1">
      <c r="A85" s="239">
        <f t="shared" si="60"/>
        <v>84</v>
      </c>
      <c r="B85" s="440" t="s">
        <v>254</v>
      </c>
      <c r="C85" s="23" t="s">
        <v>76</v>
      </c>
      <c r="D85" s="23" t="s">
        <v>68</v>
      </c>
      <c r="E85" s="458" t="s">
        <v>264</v>
      </c>
      <c r="F85" s="23" t="s">
        <v>79</v>
      </c>
      <c r="G85" s="379" t="str">
        <f t="shared" ca="1" si="80"/>
        <v/>
      </c>
      <c r="H85" s="379" t="str">
        <f t="shared" ca="1" si="79"/>
        <v/>
      </c>
      <c r="I85" s="379" t="str">
        <f t="shared" ca="1" si="79"/>
        <v/>
      </c>
      <c r="J85" s="379" t="str">
        <f t="shared" ca="1" si="79"/>
        <v/>
      </c>
      <c r="K85" s="379" t="str">
        <f t="shared" ca="1" si="79"/>
        <v/>
      </c>
      <c r="L85" s="379" t="str">
        <f t="shared" ca="1" si="79"/>
        <v/>
      </c>
      <c r="M85" s="379" t="str">
        <f t="shared" ca="1" si="79"/>
        <v/>
      </c>
      <c r="N85" s="379" t="str">
        <f t="shared" ca="1" si="79"/>
        <v/>
      </c>
      <c r="O85" s="379" t="str">
        <f t="shared" ca="1" si="79"/>
        <v/>
      </c>
      <c r="P85" s="379" t="str">
        <f t="shared" ca="1" si="79"/>
        <v/>
      </c>
      <c r="Q85" s="379" t="str">
        <f t="shared" ca="1" si="79"/>
        <v/>
      </c>
      <c r="R85" s="379" t="str">
        <f t="shared" ca="1" si="79"/>
        <v/>
      </c>
      <c r="S85" s="379" t="str">
        <f t="shared" ca="1" si="79"/>
        <v/>
      </c>
      <c r="T85" s="379" t="str">
        <f t="shared" ca="1" si="79"/>
        <v/>
      </c>
      <c r="U85" s="379" t="str">
        <f t="shared" ca="1" si="79"/>
        <v/>
      </c>
      <c r="V85" s="32"/>
      <c r="W85" s="32"/>
      <c r="X85" s="32"/>
      <c r="Y85" s="284"/>
      <c r="Z85" s="32"/>
      <c r="AA85" s="32"/>
      <c r="AB85" s="32"/>
      <c r="AC85" s="32"/>
      <c r="AD85" s="32"/>
      <c r="AE85" s="32"/>
      <c r="AF85" s="321"/>
      <c r="AG85" s="8"/>
      <c r="AH85" s="8"/>
      <c r="AM85" s="27">
        <f t="shared" si="64"/>
        <v>43831</v>
      </c>
      <c r="AN85" s="41" t="str">
        <f t="shared" si="54"/>
        <v>cm</v>
      </c>
      <c r="AO85" s="41">
        <f t="shared" si="65"/>
        <v>91</v>
      </c>
      <c r="AP85" s="41">
        <f t="shared" si="55"/>
        <v>110</v>
      </c>
      <c r="AQ85" s="41">
        <f t="shared" si="66"/>
        <v>85</v>
      </c>
      <c r="AR85" s="41" t="str">
        <f t="shared" si="81"/>
        <v>cg</v>
      </c>
      <c r="AT85" s="139">
        <v>43070</v>
      </c>
      <c r="AU85" s="142">
        <v>320</v>
      </c>
      <c r="AV85" s="142">
        <v>424</v>
      </c>
      <c r="AW85" s="142">
        <v>480</v>
      </c>
      <c r="AX85" s="142">
        <v>176</v>
      </c>
      <c r="AY85" s="142">
        <v>88</v>
      </c>
      <c r="AZ85" s="142">
        <v>160</v>
      </c>
      <c r="BA85" s="142">
        <v>744</v>
      </c>
      <c r="BB85" s="26"/>
      <c r="BC85" s="26"/>
      <c r="BD85" s="26"/>
      <c r="BE85" s="26"/>
      <c r="BF85" s="26"/>
      <c r="BG85" s="26"/>
      <c r="BH85" s="26"/>
      <c r="BI85" s="26"/>
      <c r="BJ85" s="26"/>
      <c r="BK85" s="26"/>
      <c r="BL85" s="26"/>
      <c r="BM85" s="26"/>
      <c r="BN85" s="26"/>
      <c r="BO85" s="26"/>
      <c r="BP85" s="26"/>
      <c r="BQ85" s="26"/>
      <c r="BR85" s="26"/>
      <c r="BS85" s="26"/>
      <c r="BT85" s="26"/>
      <c r="BU85" s="26"/>
      <c r="BV85" s="26"/>
      <c r="BW85" s="26"/>
      <c r="BX85" s="26"/>
      <c r="BY85" s="26"/>
      <c r="BZ85" s="26"/>
      <c r="CA85" s="26"/>
      <c r="CB85" s="26"/>
      <c r="CC85" s="26"/>
      <c r="CD85" s="26"/>
      <c r="CE85" s="26"/>
      <c r="CF85" s="26"/>
      <c r="CG85" s="26"/>
      <c r="CH85" s="26"/>
      <c r="CI85" s="26"/>
      <c r="CJ85" s="26"/>
      <c r="CK85" s="26"/>
      <c r="CL85" s="26"/>
      <c r="CM85" s="26"/>
      <c r="CN85" s="26"/>
      <c r="CO85" s="26"/>
      <c r="CP85" s="26"/>
      <c r="CQ85" s="26"/>
      <c r="CR85" s="26"/>
      <c r="CS85" s="26"/>
      <c r="CT85" s="26"/>
      <c r="CU85" s="26"/>
      <c r="CV85" s="26"/>
      <c r="CW85" s="26"/>
      <c r="CX85" s="26"/>
      <c r="CY85" s="26"/>
      <c r="CZ85" s="26"/>
      <c r="DA85" s="26"/>
      <c r="DB85" s="26"/>
      <c r="DC85" s="26"/>
      <c r="DD85" s="26"/>
      <c r="DE85" s="26"/>
      <c r="DF85" s="26"/>
      <c r="DG85" s="26"/>
      <c r="DH85" s="26"/>
      <c r="DI85" s="26"/>
      <c r="DJ85" s="26"/>
      <c r="DK85" s="26"/>
      <c r="DL85" s="26"/>
      <c r="DM85" s="26"/>
      <c r="DN85" s="26"/>
      <c r="DO85" s="26"/>
      <c r="DP85" s="26"/>
      <c r="DQ85" s="26"/>
      <c r="DR85" s="26"/>
      <c r="DS85" s="26"/>
      <c r="DT85" s="26"/>
      <c r="DU85" s="26"/>
      <c r="DV85" s="26"/>
      <c r="DW85" s="26"/>
      <c r="DX85" s="26"/>
      <c r="DY85" s="26"/>
      <c r="DZ85" s="26"/>
      <c r="EA85" s="26"/>
      <c r="EB85" s="26"/>
      <c r="EC85" s="26"/>
      <c r="ED85" s="26"/>
      <c r="EE85" s="26"/>
      <c r="EF85" s="26"/>
      <c r="EG85" s="26"/>
      <c r="EH85" s="26"/>
      <c r="EI85" s="26"/>
      <c r="EJ85" s="26"/>
      <c r="EK85" s="26"/>
      <c r="EL85" s="26"/>
    </row>
    <row r="86" spans="1:142" s="41" customFormat="1">
      <c r="A86" s="239">
        <f t="shared" si="60"/>
        <v>85</v>
      </c>
      <c r="B86" s="440"/>
      <c r="C86" s="440"/>
      <c r="D86" s="440"/>
      <c r="E86" s="459"/>
      <c r="F86" s="440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32"/>
      <c r="W86" s="32"/>
      <c r="X86" s="32"/>
      <c r="Y86" s="284"/>
      <c r="Z86" s="32"/>
      <c r="AA86" s="32"/>
      <c r="AB86" s="32"/>
      <c r="AC86" s="32"/>
      <c r="AD86" s="32"/>
      <c r="AE86" s="32"/>
      <c r="AF86" s="321"/>
      <c r="AG86" s="8"/>
      <c r="AH86" s="8"/>
      <c r="AM86" s="27">
        <f t="shared" si="64"/>
        <v>43862</v>
      </c>
      <c r="AN86" s="41" t="str">
        <f t="shared" si="54"/>
        <v>cn</v>
      </c>
      <c r="AO86" s="41">
        <f t="shared" si="65"/>
        <v>92</v>
      </c>
      <c r="AP86" s="41">
        <f t="shared" si="55"/>
        <v>111</v>
      </c>
      <c r="AQ86" s="41">
        <f t="shared" si="66"/>
        <v>86</v>
      </c>
      <c r="AR86" s="41" t="str">
        <f t="shared" si="81"/>
        <v>ch</v>
      </c>
      <c r="AT86" s="140">
        <v>43101</v>
      </c>
      <c r="AU86" s="143">
        <v>352</v>
      </c>
      <c r="AV86" s="143">
        <v>392</v>
      </c>
      <c r="AW86" s="143">
        <v>528</v>
      </c>
      <c r="AX86" s="143">
        <v>144</v>
      </c>
      <c r="AY86" s="143">
        <v>72</v>
      </c>
      <c r="AZ86" s="143">
        <v>176</v>
      </c>
      <c r="BA86" s="143">
        <v>744</v>
      </c>
    </row>
    <row r="87" spans="1:142" s="41" customFormat="1">
      <c r="A87" s="239">
        <f t="shared" si="60"/>
        <v>86</v>
      </c>
      <c r="B87" s="440" t="s">
        <v>255</v>
      </c>
      <c r="C87" s="23" t="s">
        <v>76</v>
      </c>
      <c r="D87" s="23" t="s">
        <v>68</v>
      </c>
      <c r="E87" s="458"/>
      <c r="F87" s="23" t="s">
        <v>77</v>
      </c>
      <c r="G87" s="379" t="str">
        <f ca="1">+IF(ISERROR(AVERAGE(INDIRECT("'Prices'!"&amp;VLOOKUP(G$1,$AM$1:$AN$197,2,FALSE)&amp;$A87&amp;":"&amp;VLOOKUP(DATE(YEAR(G$1),12,1),$AM$1:$AN$197,2,FALSE)&amp;$A87))),"",AVERAGE(INDIRECT("'Prices'!"&amp;VLOOKUP(G$1,$AM$1:$AN$197,2,FALSE)&amp;$A87&amp;":"&amp;VLOOKUP(DATE(YEAR(G$1),12,1),$AM$1:$AN$197,2,FALSE)&amp;$A87)))</f>
        <v/>
      </c>
      <c r="H87" s="379" t="str">
        <f t="shared" ref="H87:U89" ca="1" si="82">+IF(ISERROR(AVERAGE(INDIRECT("'Prices'!"&amp;VLOOKUP(H$1,$AM$1:$AN$197,2,FALSE)&amp;$A87&amp;":"&amp;VLOOKUP(DATE(YEAR(H$1),12,1),$AM$1:$AN$197,2,FALSE)&amp;$A87))),"",AVERAGE(INDIRECT("'Prices'!"&amp;VLOOKUP(H$1,$AM$1:$AN$197,2,FALSE)&amp;$A87&amp;":"&amp;VLOOKUP(DATE(YEAR(H$1),12,1),$AM$1:$AN$197,2,FALSE)&amp;$A87)))</f>
        <v/>
      </c>
      <c r="I87" s="379" t="str">
        <f t="shared" ca="1" si="82"/>
        <v/>
      </c>
      <c r="J87" s="379" t="str">
        <f t="shared" ca="1" si="82"/>
        <v/>
      </c>
      <c r="K87" s="379" t="str">
        <f t="shared" ca="1" si="82"/>
        <v/>
      </c>
      <c r="L87" s="379" t="str">
        <f t="shared" ca="1" si="82"/>
        <v/>
      </c>
      <c r="M87" s="379" t="str">
        <f t="shared" ca="1" si="82"/>
        <v/>
      </c>
      <c r="N87" s="379" t="str">
        <f t="shared" ca="1" si="82"/>
        <v/>
      </c>
      <c r="O87" s="379" t="str">
        <f t="shared" ca="1" si="82"/>
        <v/>
      </c>
      <c r="P87" s="379" t="str">
        <f t="shared" ca="1" si="82"/>
        <v/>
      </c>
      <c r="Q87" s="379" t="str">
        <f t="shared" ca="1" si="82"/>
        <v/>
      </c>
      <c r="R87" s="379" t="str">
        <f t="shared" ca="1" si="82"/>
        <v/>
      </c>
      <c r="S87" s="379" t="str">
        <f t="shared" ca="1" si="82"/>
        <v/>
      </c>
      <c r="T87" s="379" t="str">
        <f t="shared" ca="1" si="82"/>
        <v/>
      </c>
      <c r="U87" s="379" t="str">
        <f t="shared" ca="1" si="82"/>
        <v/>
      </c>
      <c r="V87" s="32"/>
      <c r="W87" s="32"/>
      <c r="X87" s="32"/>
      <c r="Y87" s="284"/>
      <c r="Z87" s="32"/>
      <c r="AA87" s="32"/>
      <c r="AB87" s="32"/>
      <c r="AC87" s="32"/>
      <c r="AD87" s="32"/>
      <c r="AE87" s="32"/>
      <c r="AF87" s="321"/>
      <c r="AG87" s="8"/>
      <c r="AH87" s="8"/>
      <c r="AM87" s="27">
        <f t="shared" si="64"/>
        <v>43891</v>
      </c>
      <c r="AN87" s="41" t="str">
        <f t="shared" ref="AN87:AN118" si="83">+VLOOKUP(AO87,$AQ$1:$AR$197,2,FALSE)</f>
        <v>co</v>
      </c>
      <c r="AO87" s="41">
        <f t="shared" si="65"/>
        <v>93</v>
      </c>
      <c r="AP87" s="41">
        <f t="shared" ref="AP87:AP107" si="84">+MATCH(AM87,$AT$1:$AT$121)</f>
        <v>112</v>
      </c>
      <c r="AQ87" s="41">
        <f t="shared" si="66"/>
        <v>87</v>
      </c>
      <c r="AR87" s="41" t="str">
        <f t="shared" si="81"/>
        <v>ci</v>
      </c>
      <c r="AT87" s="140">
        <v>43132</v>
      </c>
      <c r="AU87" s="143">
        <v>320</v>
      </c>
      <c r="AV87" s="143">
        <v>352</v>
      </c>
      <c r="AW87" s="143">
        <v>480</v>
      </c>
      <c r="AX87" s="143">
        <v>128</v>
      </c>
      <c r="AY87" s="143">
        <v>64</v>
      </c>
      <c r="AZ87" s="143">
        <v>160</v>
      </c>
      <c r="BA87" s="143">
        <v>672</v>
      </c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2"/>
      <c r="DS87" s="292"/>
      <c r="DT87" s="292"/>
      <c r="DU87" s="292"/>
      <c r="DV87" s="292"/>
      <c r="DW87" s="292"/>
      <c r="DX87" s="292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2"/>
      <c r="EL87" s="292"/>
    </row>
    <row r="88" spans="1:142" s="41" customFormat="1">
      <c r="A88" s="239">
        <f t="shared" si="60"/>
        <v>87</v>
      </c>
      <c r="B88" s="440" t="s">
        <v>255</v>
      </c>
      <c r="C88" s="23" t="s">
        <v>76</v>
      </c>
      <c r="D88" s="23" t="s">
        <v>68</v>
      </c>
      <c r="E88" s="458"/>
      <c r="F88" s="23" t="s">
        <v>78</v>
      </c>
      <c r="G88" s="379" t="str">
        <f t="shared" ref="G88:G89" ca="1" si="85">+IF(ISERROR(AVERAGE(INDIRECT("'Prices'!"&amp;VLOOKUP(G$1,$AM$1:$AN$197,2,FALSE)&amp;$A88&amp;":"&amp;VLOOKUP(DATE(YEAR(G$1),12,1),$AM$1:$AN$197,2,FALSE)&amp;$A88))),"",AVERAGE(INDIRECT("'Prices'!"&amp;VLOOKUP(G$1,$AM$1:$AN$197,2,FALSE)&amp;$A88&amp;":"&amp;VLOOKUP(DATE(YEAR(G$1),12,1),$AM$1:$AN$197,2,FALSE)&amp;$A88)))</f>
        <v/>
      </c>
      <c r="H88" s="379" t="str">
        <f t="shared" ca="1" si="82"/>
        <v/>
      </c>
      <c r="I88" s="379" t="str">
        <f t="shared" ca="1" si="82"/>
        <v/>
      </c>
      <c r="J88" s="379" t="str">
        <f t="shared" ca="1" si="82"/>
        <v/>
      </c>
      <c r="K88" s="379" t="str">
        <f t="shared" ca="1" si="82"/>
        <v/>
      </c>
      <c r="L88" s="379" t="str">
        <f t="shared" ca="1" si="82"/>
        <v/>
      </c>
      <c r="M88" s="379" t="str">
        <f t="shared" ca="1" si="82"/>
        <v/>
      </c>
      <c r="N88" s="379" t="str">
        <f t="shared" ca="1" si="82"/>
        <v/>
      </c>
      <c r="O88" s="379" t="str">
        <f t="shared" ca="1" si="82"/>
        <v/>
      </c>
      <c r="P88" s="379" t="str">
        <f t="shared" ca="1" si="82"/>
        <v/>
      </c>
      <c r="Q88" s="379" t="str">
        <f t="shared" ca="1" si="82"/>
        <v/>
      </c>
      <c r="R88" s="379" t="str">
        <f t="shared" ca="1" si="82"/>
        <v/>
      </c>
      <c r="S88" s="379" t="str">
        <f t="shared" ca="1" si="82"/>
        <v/>
      </c>
      <c r="T88" s="379" t="str">
        <f t="shared" ca="1" si="82"/>
        <v/>
      </c>
      <c r="U88" s="379" t="str">
        <f t="shared" ca="1" si="82"/>
        <v/>
      </c>
      <c r="V88" s="32"/>
      <c r="W88" s="32"/>
      <c r="X88" s="32"/>
      <c r="Y88" s="284"/>
      <c r="Z88" s="32"/>
      <c r="AA88" s="32"/>
      <c r="AB88" s="32"/>
      <c r="AC88" s="32"/>
      <c r="AD88" s="32"/>
      <c r="AE88" s="32"/>
      <c r="AF88" s="321"/>
      <c r="AG88" s="8"/>
      <c r="AH88" s="8"/>
      <c r="AM88" s="27">
        <f t="shared" si="64"/>
        <v>43922</v>
      </c>
      <c r="AN88" s="41" t="str">
        <f t="shared" si="83"/>
        <v>cp</v>
      </c>
      <c r="AO88" s="41">
        <f t="shared" si="65"/>
        <v>94</v>
      </c>
      <c r="AP88" s="41">
        <f t="shared" si="84"/>
        <v>113</v>
      </c>
      <c r="AQ88" s="41">
        <f t="shared" si="66"/>
        <v>88</v>
      </c>
      <c r="AR88" s="41" t="str">
        <f t="shared" si="81"/>
        <v>cj</v>
      </c>
      <c r="AT88" s="140">
        <v>43160</v>
      </c>
      <c r="AU88" s="143">
        <v>352</v>
      </c>
      <c r="AV88" s="143">
        <v>392</v>
      </c>
      <c r="AW88" s="143">
        <v>528</v>
      </c>
      <c r="AX88" s="143">
        <v>144</v>
      </c>
      <c r="AY88" s="143">
        <v>72</v>
      </c>
      <c r="AZ88" s="143">
        <v>176</v>
      </c>
      <c r="BA88" s="143">
        <v>744</v>
      </c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2"/>
      <c r="DS88" s="292"/>
      <c r="DT88" s="292"/>
      <c r="DU88" s="292"/>
      <c r="DV88" s="292"/>
      <c r="DW88" s="292"/>
      <c r="DX88" s="292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2"/>
      <c r="EL88" s="292"/>
    </row>
    <row r="89" spans="1:142" s="41" customFormat="1">
      <c r="A89" s="239">
        <f t="shared" si="60"/>
        <v>88</v>
      </c>
      <c r="B89" s="440" t="s">
        <v>255</v>
      </c>
      <c r="C89" s="23" t="s">
        <v>76</v>
      </c>
      <c r="D89" s="23" t="s">
        <v>68</v>
      </c>
      <c r="E89" s="458" t="s">
        <v>264</v>
      </c>
      <c r="F89" s="23" t="s">
        <v>79</v>
      </c>
      <c r="G89" s="379" t="str">
        <f t="shared" ca="1" si="85"/>
        <v/>
      </c>
      <c r="H89" s="379" t="str">
        <f t="shared" ca="1" si="82"/>
        <v/>
      </c>
      <c r="I89" s="379" t="str">
        <f t="shared" ca="1" si="82"/>
        <v/>
      </c>
      <c r="J89" s="379" t="str">
        <f t="shared" ca="1" si="82"/>
        <v/>
      </c>
      <c r="K89" s="379" t="str">
        <f t="shared" ca="1" si="82"/>
        <v/>
      </c>
      <c r="L89" s="379" t="str">
        <f t="shared" ca="1" si="82"/>
        <v/>
      </c>
      <c r="M89" s="379" t="str">
        <f t="shared" ca="1" si="82"/>
        <v/>
      </c>
      <c r="N89" s="379" t="str">
        <f t="shared" ca="1" si="82"/>
        <v/>
      </c>
      <c r="O89" s="379" t="str">
        <f t="shared" ca="1" si="82"/>
        <v/>
      </c>
      <c r="P89" s="379" t="str">
        <f t="shared" ca="1" si="82"/>
        <v/>
      </c>
      <c r="Q89" s="379" t="str">
        <f t="shared" ca="1" si="82"/>
        <v/>
      </c>
      <c r="R89" s="379" t="str">
        <f t="shared" ca="1" si="82"/>
        <v/>
      </c>
      <c r="S89" s="379" t="str">
        <f t="shared" ca="1" si="82"/>
        <v/>
      </c>
      <c r="T89" s="379" t="str">
        <f t="shared" ca="1" si="82"/>
        <v/>
      </c>
      <c r="U89" s="379" t="str">
        <f t="shared" ca="1" si="82"/>
        <v/>
      </c>
      <c r="V89" s="32"/>
      <c r="W89" s="32"/>
      <c r="X89" s="32"/>
      <c r="Y89" s="284"/>
      <c r="Z89" s="32"/>
      <c r="AA89" s="32"/>
      <c r="AB89" s="32"/>
      <c r="AC89" s="32"/>
      <c r="AD89" s="32"/>
      <c r="AE89" s="32"/>
      <c r="AF89" s="321"/>
      <c r="AG89" s="8"/>
      <c r="AH89" s="8"/>
      <c r="AM89" s="27">
        <f t="shared" si="64"/>
        <v>43952</v>
      </c>
      <c r="AN89" s="41" t="str">
        <f t="shared" si="83"/>
        <v>cq</v>
      </c>
      <c r="AO89" s="41">
        <f t="shared" si="65"/>
        <v>95</v>
      </c>
      <c r="AP89" s="41">
        <f t="shared" si="84"/>
        <v>114</v>
      </c>
      <c r="AQ89" s="41">
        <f t="shared" si="66"/>
        <v>89</v>
      </c>
      <c r="AR89" s="41" t="str">
        <f t="shared" si="81"/>
        <v>ck</v>
      </c>
      <c r="AT89" s="140">
        <v>43191</v>
      </c>
      <c r="AU89" s="143">
        <v>336</v>
      </c>
      <c r="AV89" s="143">
        <v>384</v>
      </c>
      <c r="AW89" s="143">
        <v>504</v>
      </c>
      <c r="AX89" s="143">
        <v>144</v>
      </c>
      <c r="AY89" s="143">
        <v>72</v>
      </c>
      <c r="AZ89" s="143">
        <v>168</v>
      </c>
      <c r="BA89" s="143">
        <v>720</v>
      </c>
      <c r="BB89" s="211"/>
      <c r="BC89" s="211"/>
      <c r="BD89" s="211"/>
      <c r="BE89" s="211"/>
      <c r="BF89" s="211"/>
      <c r="BG89" s="211"/>
      <c r="BH89" s="211"/>
      <c r="BI89" s="211"/>
      <c r="BJ89" s="211"/>
      <c r="BK89" s="211"/>
      <c r="BL89" s="211"/>
      <c r="BM89" s="211"/>
      <c r="BN89" s="211"/>
      <c r="BO89" s="211"/>
      <c r="BP89" s="211"/>
      <c r="BQ89" s="211"/>
      <c r="BR89" s="211"/>
      <c r="BS89" s="211"/>
      <c r="BT89" s="211"/>
      <c r="BU89" s="211"/>
      <c r="BV89" s="211"/>
      <c r="BW89" s="211"/>
      <c r="BX89" s="211"/>
      <c r="BY89" s="211"/>
      <c r="BZ89" s="211"/>
      <c r="CA89" s="211"/>
      <c r="CB89" s="211"/>
      <c r="CC89" s="211"/>
      <c r="CD89" s="211"/>
      <c r="CE89" s="211"/>
      <c r="CF89" s="211"/>
      <c r="CG89" s="211"/>
      <c r="CH89" s="211"/>
      <c r="CI89" s="211"/>
      <c r="CJ89" s="211"/>
      <c r="CK89" s="211"/>
      <c r="CL89" s="211"/>
      <c r="CM89" s="211"/>
      <c r="CN89" s="211"/>
      <c r="CO89" s="211"/>
      <c r="CP89" s="211"/>
      <c r="CQ89" s="211"/>
      <c r="CR89" s="211"/>
      <c r="CS89" s="211"/>
      <c r="CT89" s="211"/>
      <c r="CU89" s="211"/>
      <c r="CV89" s="211"/>
      <c r="CW89" s="211"/>
      <c r="CX89" s="211"/>
      <c r="CY89" s="211"/>
      <c r="CZ89" s="211"/>
      <c r="DA89" s="211"/>
      <c r="DB89" s="211"/>
      <c r="DC89" s="211"/>
      <c r="DD89" s="211"/>
      <c r="DE89" s="211"/>
      <c r="DF89" s="211"/>
      <c r="DG89" s="211"/>
      <c r="DH89" s="211"/>
      <c r="DI89" s="211"/>
      <c r="DJ89" s="211"/>
      <c r="DK89" s="211"/>
      <c r="DL89" s="211"/>
      <c r="DM89" s="211"/>
      <c r="DN89" s="211"/>
      <c r="DO89" s="211"/>
      <c r="DP89" s="211"/>
      <c r="DQ89" s="211"/>
      <c r="DR89" s="211"/>
      <c r="DS89" s="211"/>
      <c r="DT89" s="211"/>
      <c r="DU89" s="211"/>
      <c r="DV89" s="211"/>
      <c r="DW89" s="211"/>
      <c r="DX89" s="211"/>
      <c r="DY89" s="211"/>
      <c r="DZ89" s="211"/>
      <c r="EA89" s="211"/>
      <c r="EB89" s="211"/>
      <c r="EC89" s="211"/>
      <c r="ED89" s="211"/>
      <c r="EE89" s="211"/>
      <c r="EF89" s="211"/>
      <c r="EG89" s="211"/>
      <c r="EH89" s="211"/>
      <c r="EI89" s="211"/>
      <c r="EJ89" s="211"/>
      <c r="EK89" s="211"/>
      <c r="EL89" s="211"/>
    </row>
    <row r="90" spans="1:142" s="41" customFormat="1">
      <c r="A90" s="239">
        <f t="shared" si="60"/>
        <v>89</v>
      </c>
      <c r="B90" s="440"/>
      <c r="C90" s="443"/>
      <c r="D90" s="443"/>
      <c r="E90" s="460"/>
      <c r="F90" s="443"/>
      <c r="G90" s="45"/>
      <c r="H90" s="45"/>
      <c r="I90" s="45"/>
      <c r="J90" s="45"/>
      <c r="K90" s="462"/>
      <c r="L90" s="462"/>
      <c r="M90" s="462"/>
      <c r="N90" s="462"/>
      <c r="O90" s="462"/>
      <c r="P90" s="462"/>
      <c r="Q90" s="462"/>
      <c r="R90" s="462"/>
      <c r="S90" s="462"/>
      <c r="T90" s="462"/>
      <c r="U90" s="462"/>
      <c r="V90" s="32"/>
      <c r="W90" s="32"/>
      <c r="X90" s="32"/>
      <c r="Y90" s="284"/>
      <c r="Z90" s="32"/>
      <c r="AA90" s="32"/>
      <c r="AB90" s="32"/>
      <c r="AC90" s="32"/>
      <c r="AD90" s="32"/>
      <c r="AE90" s="32"/>
      <c r="AF90" s="321"/>
      <c r="AG90" s="8"/>
      <c r="AH90" s="8"/>
      <c r="AM90" s="27">
        <f t="shared" si="64"/>
        <v>43983</v>
      </c>
      <c r="AN90" s="41" t="str">
        <f t="shared" si="83"/>
        <v>cr</v>
      </c>
      <c r="AO90" s="41">
        <f t="shared" si="65"/>
        <v>96</v>
      </c>
      <c r="AP90" s="41">
        <f t="shared" si="84"/>
        <v>115</v>
      </c>
      <c r="AQ90" s="41">
        <f t="shared" si="66"/>
        <v>90</v>
      </c>
      <c r="AR90" s="41" t="str">
        <f t="shared" si="81"/>
        <v>cl</v>
      </c>
      <c r="AT90" s="140">
        <v>43221</v>
      </c>
      <c r="AU90" s="143">
        <v>352</v>
      </c>
      <c r="AV90" s="143">
        <v>392</v>
      </c>
      <c r="AW90" s="143">
        <v>528</v>
      </c>
      <c r="AX90" s="143">
        <v>144</v>
      </c>
      <c r="AY90" s="143">
        <v>72</v>
      </c>
      <c r="AZ90" s="143">
        <v>176</v>
      </c>
      <c r="BA90" s="143">
        <v>744</v>
      </c>
      <c r="BB90" s="211"/>
      <c r="BC90" s="211"/>
      <c r="BD90" s="211"/>
      <c r="BE90" s="211"/>
      <c r="BF90" s="211"/>
      <c r="BG90" s="211"/>
      <c r="BH90" s="211"/>
      <c r="BI90" s="211"/>
      <c r="BJ90" s="211"/>
      <c r="BK90" s="211"/>
      <c r="BL90" s="211"/>
      <c r="BM90" s="211"/>
      <c r="BN90" s="211"/>
      <c r="BO90" s="211"/>
      <c r="BP90" s="211"/>
      <c r="BQ90" s="211"/>
      <c r="BR90" s="211"/>
      <c r="BS90" s="211"/>
      <c r="BT90" s="211"/>
      <c r="BU90" s="211"/>
      <c r="BV90" s="211"/>
      <c r="BW90" s="211"/>
      <c r="BX90" s="211"/>
      <c r="BY90" s="211"/>
      <c r="BZ90" s="211"/>
      <c r="CA90" s="211"/>
      <c r="CB90" s="211"/>
      <c r="CC90" s="211"/>
      <c r="CD90" s="211"/>
      <c r="CE90" s="211"/>
      <c r="CF90" s="211"/>
      <c r="CG90" s="211"/>
      <c r="CH90" s="211"/>
      <c r="CI90" s="211"/>
      <c r="CJ90" s="211"/>
      <c r="CK90" s="211"/>
      <c r="CL90" s="211"/>
      <c r="CM90" s="211"/>
      <c r="CN90" s="211"/>
      <c r="CO90" s="211"/>
      <c r="CP90" s="211"/>
      <c r="CQ90" s="211"/>
      <c r="CR90" s="211"/>
      <c r="CS90" s="211"/>
      <c r="CT90" s="211"/>
      <c r="CU90" s="211"/>
      <c r="CV90" s="211"/>
      <c r="CW90" s="211"/>
      <c r="CX90" s="211"/>
      <c r="CY90" s="211"/>
      <c r="CZ90" s="211"/>
      <c r="DA90" s="211"/>
      <c r="DB90" s="211"/>
      <c r="DC90" s="211"/>
      <c r="DD90" s="211"/>
      <c r="DE90" s="211"/>
      <c r="DF90" s="211"/>
      <c r="DG90" s="211"/>
      <c r="DH90" s="211"/>
      <c r="DI90" s="211"/>
      <c r="DJ90" s="211"/>
      <c r="DK90" s="211"/>
      <c r="DL90" s="211"/>
      <c r="DM90" s="211"/>
      <c r="DN90" s="211"/>
      <c r="DO90" s="211"/>
      <c r="DP90" s="211"/>
      <c r="DQ90" s="211"/>
      <c r="DR90" s="211"/>
      <c r="DS90" s="211"/>
      <c r="DT90" s="211"/>
      <c r="DU90" s="211"/>
      <c r="DV90" s="211"/>
      <c r="DW90" s="211"/>
      <c r="DX90" s="211"/>
      <c r="DY90" s="211"/>
      <c r="DZ90" s="211"/>
      <c r="EA90" s="211"/>
      <c r="EB90" s="211"/>
      <c r="EC90" s="211"/>
      <c r="ED90" s="211"/>
      <c r="EE90" s="211"/>
      <c r="EF90" s="211"/>
      <c r="EG90" s="211"/>
      <c r="EH90" s="211"/>
      <c r="EI90" s="211"/>
      <c r="EJ90" s="211"/>
      <c r="EK90" s="211"/>
      <c r="EL90" s="211"/>
    </row>
    <row r="91" spans="1:142">
      <c r="A91" s="239">
        <f t="shared" si="60"/>
        <v>90</v>
      </c>
      <c r="B91" s="440" t="s">
        <v>256</v>
      </c>
      <c r="C91" s="23" t="s">
        <v>76</v>
      </c>
      <c r="D91" s="23" t="s">
        <v>68</v>
      </c>
      <c r="E91" s="458"/>
      <c r="F91" s="23" t="s">
        <v>77</v>
      </c>
      <c r="G91" s="379" t="str">
        <f ca="1">+IF(ISERROR(AVERAGE(INDIRECT("'Prices'!"&amp;VLOOKUP(G$1,$AM$1:$AN$197,2,FALSE)&amp;$A91&amp;":"&amp;VLOOKUP(DATE(YEAR(G$1),12,1),$AM$1:$AN$197,2,FALSE)&amp;$A91))),"",AVERAGE(INDIRECT("'Prices'!"&amp;VLOOKUP(G$1,$AM$1:$AN$197,2,FALSE)&amp;$A91&amp;":"&amp;VLOOKUP(DATE(YEAR(G$1),12,1),$AM$1:$AN$197,2,FALSE)&amp;$A91)))</f>
        <v/>
      </c>
      <c r="H91" s="379" t="str">
        <f t="shared" ref="H91:U93" ca="1" si="86">+IF(ISERROR(AVERAGE(INDIRECT("'Prices'!"&amp;VLOOKUP(H$1,$AM$1:$AN$197,2,FALSE)&amp;$A91&amp;":"&amp;VLOOKUP(DATE(YEAR(H$1),12,1),$AM$1:$AN$197,2,FALSE)&amp;$A91))),"",AVERAGE(INDIRECT("'Prices'!"&amp;VLOOKUP(H$1,$AM$1:$AN$197,2,FALSE)&amp;$A91&amp;":"&amp;VLOOKUP(DATE(YEAR(H$1),12,1),$AM$1:$AN$197,2,FALSE)&amp;$A91)))</f>
        <v/>
      </c>
      <c r="I91" s="379" t="str">
        <f t="shared" ca="1" si="86"/>
        <v/>
      </c>
      <c r="J91" s="379" t="str">
        <f t="shared" ca="1" si="86"/>
        <v/>
      </c>
      <c r="K91" s="379" t="str">
        <f t="shared" ca="1" si="86"/>
        <v/>
      </c>
      <c r="L91" s="379" t="str">
        <f t="shared" ca="1" si="86"/>
        <v/>
      </c>
      <c r="M91" s="379" t="str">
        <f t="shared" ca="1" si="86"/>
        <v/>
      </c>
      <c r="N91" s="379" t="str">
        <f t="shared" ca="1" si="86"/>
        <v/>
      </c>
      <c r="O91" s="379" t="str">
        <f t="shared" ca="1" si="86"/>
        <v/>
      </c>
      <c r="P91" s="379" t="str">
        <f t="shared" ca="1" si="86"/>
        <v/>
      </c>
      <c r="Q91" s="379" t="str">
        <f t="shared" ca="1" si="86"/>
        <v/>
      </c>
      <c r="R91" s="379" t="str">
        <f t="shared" ca="1" si="86"/>
        <v/>
      </c>
      <c r="S91" s="379" t="str">
        <f t="shared" ca="1" si="86"/>
        <v/>
      </c>
      <c r="T91" s="379" t="str">
        <f t="shared" ca="1" si="86"/>
        <v/>
      </c>
      <c r="U91" s="379" t="str">
        <f t="shared" ca="1" si="86"/>
        <v/>
      </c>
      <c r="Y91" s="284"/>
      <c r="AF91" s="321"/>
      <c r="AM91" s="27">
        <f t="shared" si="64"/>
        <v>44013</v>
      </c>
      <c r="AN91" s="41" t="str">
        <f t="shared" si="83"/>
        <v>cs</v>
      </c>
      <c r="AO91" s="41">
        <f t="shared" si="65"/>
        <v>97</v>
      </c>
      <c r="AP91" s="41">
        <f t="shared" si="84"/>
        <v>116</v>
      </c>
      <c r="AQ91" s="41">
        <f t="shared" si="66"/>
        <v>91</v>
      </c>
      <c r="AR91" s="41" t="str">
        <f t="shared" si="81"/>
        <v>cm</v>
      </c>
      <c r="AT91" s="140">
        <v>43252</v>
      </c>
      <c r="AU91" s="143">
        <v>336</v>
      </c>
      <c r="AV91" s="143">
        <v>384</v>
      </c>
      <c r="AW91" s="143">
        <v>504</v>
      </c>
      <c r="AX91" s="143">
        <v>144</v>
      </c>
      <c r="AY91" s="143">
        <v>72</v>
      </c>
      <c r="AZ91" s="143">
        <v>168</v>
      </c>
      <c r="BA91" s="143">
        <v>720</v>
      </c>
      <c r="BB91" s="41"/>
      <c r="BC91" s="41"/>
      <c r="BD91" s="41"/>
      <c r="BE91" s="41"/>
      <c r="BF91" s="41"/>
      <c r="BG91" s="41"/>
      <c r="BH91" s="41"/>
      <c r="BI91" s="41"/>
      <c r="BJ91" s="41"/>
      <c r="BK91" s="41"/>
      <c r="BL91" s="41"/>
      <c r="BM91" s="41"/>
      <c r="BN91" s="41"/>
      <c r="BO91" s="41"/>
      <c r="BP91" s="41"/>
      <c r="BQ91" s="41"/>
      <c r="BR91" s="41"/>
      <c r="BS91" s="41"/>
      <c r="BT91" s="41"/>
      <c r="BU91" s="41"/>
      <c r="BV91" s="41"/>
      <c r="BW91" s="41"/>
      <c r="BX91" s="41"/>
      <c r="BY91" s="41"/>
      <c r="BZ91" s="41"/>
      <c r="CA91" s="41"/>
      <c r="CB91" s="41"/>
      <c r="CC91" s="41"/>
      <c r="CD91" s="41"/>
      <c r="CE91" s="41"/>
      <c r="CF91" s="41"/>
      <c r="CG91" s="41"/>
      <c r="CH91" s="41"/>
      <c r="CI91" s="41"/>
      <c r="CJ91" s="41"/>
      <c r="CK91" s="41"/>
      <c r="CL91" s="41"/>
      <c r="CM91" s="41"/>
      <c r="CN91" s="41"/>
      <c r="CO91" s="41"/>
      <c r="CP91" s="41"/>
      <c r="CQ91" s="41"/>
      <c r="CR91" s="41"/>
      <c r="CS91" s="41"/>
      <c r="CT91" s="41"/>
      <c r="CU91" s="41"/>
      <c r="CV91" s="41"/>
      <c r="CW91" s="41"/>
      <c r="CX91" s="41"/>
      <c r="CY91" s="41"/>
      <c r="CZ91" s="41"/>
      <c r="DA91" s="41"/>
      <c r="DB91" s="41"/>
      <c r="DC91" s="41"/>
      <c r="DD91" s="41"/>
      <c r="DE91" s="41"/>
      <c r="DF91" s="41"/>
      <c r="DG91" s="41"/>
      <c r="DH91" s="41"/>
      <c r="DI91" s="41"/>
      <c r="DJ91" s="41"/>
      <c r="DK91" s="41"/>
      <c r="DL91" s="41"/>
      <c r="DM91" s="41"/>
      <c r="DN91" s="41"/>
      <c r="DO91" s="41"/>
      <c r="DP91" s="41"/>
      <c r="DQ91" s="41"/>
      <c r="DR91" s="41"/>
      <c r="DS91" s="41"/>
      <c r="DT91" s="41"/>
      <c r="DU91" s="41"/>
      <c r="DV91" s="41"/>
      <c r="DW91" s="41"/>
      <c r="DX91" s="41"/>
      <c r="DY91" s="41"/>
      <c r="DZ91" s="41"/>
      <c r="EA91" s="41"/>
      <c r="EB91" s="41"/>
      <c r="EC91" s="41"/>
      <c r="ED91" s="41"/>
      <c r="EE91" s="41"/>
      <c r="EF91" s="41"/>
      <c r="EG91" s="41"/>
      <c r="EH91" s="41"/>
      <c r="EI91" s="41"/>
      <c r="EJ91" s="41"/>
      <c r="EK91" s="41"/>
      <c r="EL91" s="41"/>
    </row>
    <row r="92" spans="1:142">
      <c r="A92" s="239">
        <f t="shared" si="60"/>
        <v>91</v>
      </c>
      <c r="B92" s="440" t="s">
        <v>256</v>
      </c>
      <c r="C92" s="23" t="s">
        <v>76</v>
      </c>
      <c r="D92" s="23" t="s">
        <v>68</v>
      </c>
      <c r="E92" s="458"/>
      <c r="F92" s="23" t="s">
        <v>78</v>
      </c>
      <c r="G92" s="379" t="str">
        <f t="shared" ref="G92:G93" ca="1" si="87">+IF(ISERROR(AVERAGE(INDIRECT("'Prices'!"&amp;VLOOKUP(G$1,$AM$1:$AN$197,2,FALSE)&amp;$A92&amp;":"&amp;VLOOKUP(DATE(YEAR(G$1),12,1),$AM$1:$AN$197,2,FALSE)&amp;$A92))),"",AVERAGE(INDIRECT("'Prices'!"&amp;VLOOKUP(G$1,$AM$1:$AN$197,2,FALSE)&amp;$A92&amp;":"&amp;VLOOKUP(DATE(YEAR(G$1),12,1),$AM$1:$AN$197,2,FALSE)&amp;$A92)))</f>
        <v/>
      </c>
      <c r="H92" s="379" t="str">
        <f t="shared" ca="1" si="86"/>
        <v/>
      </c>
      <c r="I92" s="379" t="str">
        <f t="shared" ca="1" si="86"/>
        <v/>
      </c>
      <c r="J92" s="379" t="str">
        <f t="shared" ca="1" si="86"/>
        <v/>
      </c>
      <c r="K92" s="379" t="str">
        <f t="shared" ca="1" si="86"/>
        <v/>
      </c>
      <c r="L92" s="379" t="str">
        <f t="shared" ca="1" si="86"/>
        <v/>
      </c>
      <c r="M92" s="379" t="str">
        <f t="shared" ca="1" si="86"/>
        <v/>
      </c>
      <c r="N92" s="379" t="str">
        <f t="shared" ca="1" si="86"/>
        <v/>
      </c>
      <c r="O92" s="379" t="str">
        <f t="shared" ca="1" si="86"/>
        <v/>
      </c>
      <c r="P92" s="379" t="str">
        <f t="shared" ca="1" si="86"/>
        <v/>
      </c>
      <c r="Q92" s="379" t="str">
        <f t="shared" ca="1" si="86"/>
        <v/>
      </c>
      <c r="R92" s="379" t="str">
        <f t="shared" ca="1" si="86"/>
        <v/>
      </c>
      <c r="S92" s="379" t="str">
        <f t="shared" ca="1" si="86"/>
        <v/>
      </c>
      <c r="T92" s="379" t="str">
        <f t="shared" ca="1" si="86"/>
        <v/>
      </c>
      <c r="U92" s="379" t="str">
        <f t="shared" ca="1" si="86"/>
        <v/>
      </c>
      <c r="Y92" s="284"/>
      <c r="AF92" s="321"/>
      <c r="AM92" s="27">
        <f t="shared" si="64"/>
        <v>44044</v>
      </c>
      <c r="AN92" s="41" t="str">
        <f t="shared" si="83"/>
        <v>ct</v>
      </c>
      <c r="AO92" s="41">
        <f t="shared" si="65"/>
        <v>98</v>
      </c>
      <c r="AP92" s="41">
        <f t="shared" si="84"/>
        <v>117</v>
      </c>
      <c r="AQ92" s="41">
        <f t="shared" si="66"/>
        <v>92</v>
      </c>
      <c r="AR92" s="41" t="str">
        <f t="shared" si="81"/>
        <v>cn</v>
      </c>
      <c r="AT92" s="140">
        <v>43282</v>
      </c>
      <c r="AU92" s="143">
        <v>336</v>
      </c>
      <c r="AV92" s="143">
        <v>408</v>
      </c>
      <c r="AW92" s="143">
        <v>504</v>
      </c>
      <c r="AX92" s="143">
        <v>160</v>
      </c>
      <c r="AY92" s="143">
        <v>80</v>
      </c>
      <c r="AZ92" s="143">
        <v>168</v>
      </c>
      <c r="BA92" s="143">
        <v>744</v>
      </c>
      <c r="BB92" s="41"/>
      <c r="BC92" s="41"/>
      <c r="BD92" s="41"/>
      <c r="BE92" s="41"/>
      <c r="BF92" s="41"/>
      <c r="BG92" s="41"/>
      <c r="BH92" s="41"/>
      <c r="BI92" s="41"/>
      <c r="BJ92" s="41"/>
      <c r="BK92" s="41"/>
      <c r="BL92" s="41"/>
      <c r="BM92" s="41"/>
      <c r="BN92" s="41"/>
      <c r="BO92" s="41"/>
      <c r="BP92" s="41"/>
      <c r="BQ92" s="41"/>
      <c r="BR92" s="41"/>
      <c r="BS92" s="41"/>
      <c r="BT92" s="41"/>
      <c r="BU92" s="41"/>
      <c r="BV92" s="41"/>
      <c r="BW92" s="41"/>
      <c r="BX92" s="41"/>
      <c r="BY92" s="41"/>
      <c r="BZ92" s="41"/>
      <c r="CA92" s="41"/>
      <c r="CB92" s="41"/>
      <c r="CC92" s="41"/>
      <c r="CD92" s="41"/>
      <c r="CE92" s="41"/>
      <c r="CF92" s="41"/>
      <c r="CG92" s="41"/>
      <c r="CH92" s="41"/>
      <c r="CI92" s="41"/>
      <c r="CJ92" s="41"/>
      <c r="CK92" s="41"/>
      <c r="CL92" s="41"/>
      <c r="CM92" s="41"/>
      <c r="CN92" s="41"/>
      <c r="CO92" s="41"/>
      <c r="CP92" s="41"/>
      <c r="CQ92" s="41"/>
      <c r="CR92" s="41"/>
      <c r="CS92" s="41"/>
      <c r="CT92" s="41"/>
      <c r="CU92" s="41"/>
      <c r="CV92" s="41"/>
      <c r="CW92" s="41"/>
      <c r="CX92" s="41"/>
      <c r="CY92" s="41"/>
      <c r="CZ92" s="41"/>
      <c r="DA92" s="41"/>
      <c r="DB92" s="41"/>
      <c r="DC92" s="41"/>
      <c r="DD92" s="41"/>
      <c r="DE92" s="41"/>
      <c r="DF92" s="41"/>
      <c r="DG92" s="41"/>
      <c r="DH92" s="41"/>
      <c r="DI92" s="41"/>
      <c r="DJ92" s="41"/>
      <c r="DK92" s="41"/>
      <c r="DL92" s="41"/>
      <c r="DM92" s="41"/>
      <c r="DN92" s="41"/>
      <c r="DO92" s="41"/>
      <c r="DP92" s="41"/>
      <c r="DQ92" s="41"/>
      <c r="DR92" s="41"/>
      <c r="DS92" s="41"/>
      <c r="DT92" s="41"/>
      <c r="DU92" s="41"/>
      <c r="DV92" s="41"/>
      <c r="DW92" s="41"/>
      <c r="DX92" s="41"/>
      <c r="DY92" s="41"/>
      <c r="DZ92" s="41"/>
      <c r="EA92" s="41"/>
      <c r="EB92" s="41"/>
      <c r="EC92" s="41"/>
      <c r="ED92" s="41"/>
      <c r="EE92" s="41"/>
      <c r="EF92" s="41"/>
      <c r="EG92" s="41"/>
      <c r="EH92" s="41"/>
      <c r="EI92" s="41"/>
      <c r="EJ92" s="41"/>
      <c r="EK92" s="41"/>
      <c r="EL92" s="41"/>
    </row>
    <row r="93" spans="1:142">
      <c r="A93" s="239">
        <f t="shared" si="60"/>
        <v>92</v>
      </c>
      <c r="B93" s="440" t="s">
        <v>256</v>
      </c>
      <c r="C93" s="23" t="s">
        <v>76</v>
      </c>
      <c r="D93" s="23" t="s">
        <v>68</v>
      </c>
      <c r="E93" s="458" t="s">
        <v>264</v>
      </c>
      <c r="F93" s="23" t="s">
        <v>79</v>
      </c>
      <c r="G93" s="379" t="str">
        <f t="shared" ca="1" si="87"/>
        <v/>
      </c>
      <c r="H93" s="379" t="str">
        <f t="shared" ca="1" si="86"/>
        <v/>
      </c>
      <c r="I93" s="379" t="str">
        <f t="shared" ca="1" si="86"/>
        <v/>
      </c>
      <c r="J93" s="379" t="str">
        <f t="shared" ca="1" si="86"/>
        <v/>
      </c>
      <c r="K93" s="379" t="str">
        <f t="shared" ca="1" si="86"/>
        <v/>
      </c>
      <c r="L93" s="379" t="str">
        <f t="shared" ca="1" si="86"/>
        <v/>
      </c>
      <c r="M93" s="379" t="str">
        <f t="shared" ca="1" si="86"/>
        <v/>
      </c>
      <c r="N93" s="379" t="str">
        <f t="shared" ca="1" si="86"/>
        <v/>
      </c>
      <c r="O93" s="379" t="str">
        <f t="shared" ca="1" si="86"/>
        <v/>
      </c>
      <c r="P93" s="379" t="str">
        <f t="shared" ca="1" si="86"/>
        <v/>
      </c>
      <c r="Q93" s="379" t="str">
        <f t="shared" ca="1" si="86"/>
        <v/>
      </c>
      <c r="R93" s="379" t="str">
        <f t="shared" ca="1" si="86"/>
        <v/>
      </c>
      <c r="S93" s="379" t="str">
        <f t="shared" ca="1" si="86"/>
        <v/>
      </c>
      <c r="T93" s="379" t="str">
        <f t="shared" ca="1" si="86"/>
        <v/>
      </c>
      <c r="U93" s="379" t="str">
        <f t="shared" ca="1" si="86"/>
        <v/>
      </c>
      <c r="Y93" s="284"/>
      <c r="AF93" s="321"/>
      <c r="AM93" s="27">
        <f t="shared" si="64"/>
        <v>44075</v>
      </c>
      <c r="AN93" s="41" t="str">
        <f t="shared" si="83"/>
        <v>cu</v>
      </c>
      <c r="AO93" s="41">
        <f t="shared" si="65"/>
        <v>99</v>
      </c>
      <c r="AP93" s="41">
        <f t="shared" si="84"/>
        <v>118</v>
      </c>
      <c r="AQ93" s="41">
        <f t="shared" si="66"/>
        <v>93</v>
      </c>
      <c r="AR93" s="41" t="str">
        <f t="shared" si="81"/>
        <v>co</v>
      </c>
      <c r="AT93" s="140">
        <v>43313</v>
      </c>
      <c r="AU93" s="143">
        <v>368</v>
      </c>
      <c r="AV93" s="143">
        <v>376</v>
      </c>
      <c r="AW93" s="143">
        <v>552</v>
      </c>
      <c r="AX93" s="143">
        <v>128</v>
      </c>
      <c r="AY93" s="143">
        <v>64</v>
      </c>
      <c r="AZ93" s="143">
        <v>184</v>
      </c>
      <c r="BA93" s="143">
        <v>744</v>
      </c>
      <c r="BB93" s="41"/>
      <c r="BC93" s="41"/>
      <c r="BD93" s="41"/>
      <c r="BE93" s="41"/>
      <c r="BF93" s="41"/>
      <c r="BG93" s="41"/>
      <c r="BH93" s="41"/>
      <c r="BI93" s="41"/>
      <c r="BJ93" s="41"/>
      <c r="BK93" s="41"/>
      <c r="BL93" s="41"/>
      <c r="BM93" s="41"/>
      <c r="BN93" s="41"/>
      <c r="BO93" s="41"/>
      <c r="BP93" s="41"/>
      <c r="BQ93" s="41"/>
      <c r="BR93" s="41"/>
      <c r="BS93" s="41"/>
      <c r="BT93" s="41"/>
      <c r="BU93" s="41"/>
      <c r="BV93" s="41"/>
      <c r="BW93" s="41"/>
      <c r="BX93" s="41"/>
      <c r="BY93" s="41"/>
      <c r="BZ93" s="41"/>
      <c r="CA93" s="41"/>
      <c r="CB93" s="41"/>
      <c r="CC93" s="41"/>
      <c r="CD93" s="41"/>
      <c r="CE93" s="41"/>
      <c r="CF93" s="41"/>
      <c r="CG93" s="41"/>
      <c r="CH93" s="41"/>
      <c r="CI93" s="41"/>
      <c r="CJ93" s="41"/>
      <c r="CK93" s="41"/>
      <c r="CL93" s="41"/>
      <c r="CM93" s="41"/>
      <c r="CN93" s="41"/>
      <c r="CO93" s="41"/>
      <c r="CP93" s="41"/>
      <c r="CQ93" s="41"/>
      <c r="CR93" s="41"/>
      <c r="CS93" s="41"/>
      <c r="CT93" s="41"/>
      <c r="CU93" s="41"/>
      <c r="CV93" s="41"/>
      <c r="CW93" s="41"/>
      <c r="CX93" s="41"/>
      <c r="CY93" s="41"/>
      <c r="CZ93" s="41"/>
      <c r="DA93" s="41"/>
      <c r="DB93" s="41"/>
      <c r="DC93" s="41"/>
      <c r="DD93" s="41"/>
      <c r="DE93" s="41"/>
      <c r="DF93" s="41"/>
      <c r="DG93" s="41"/>
      <c r="DH93" s="41"/>
      <c r="DI93" s="41"/>
      <c r="DJ93" s="41"/>
      <c r="DK93" s="41"/>
      <c r="DL93" s="41"/>
      <c r="DM93" s="41"/>
      <c r="DN93" s="41"/>
      <c r="DO93" s="41"/>
      <c r="DP93" s="41"/>
      <c r="DQ93" s="41"/>
      <c r="DR93" s="41"/>
      <c r="DS93" s="41"/>
      <c r="DT93" s="41"/>
      <c r="DU93" s="41"/>
      <c r="DV93" s="41"/>
      <c r="DW93" s="41"/>
      <c r="DX93" s="41"/>
      <c r="DY93" s="41"/>
      <c r="DZ93" s="41"/>
      <c r="EA93" s="41"/>
      <c r="EB93" s="41"/>
      <c r="EC93" s="41"/>
      <c r="ED93" s="41"/>
      <c r="EE93" s="41"/>
      <c r="EF93" s="41"/>
      <c r="EG93" s="41"/>
      <c r="EH93" s="41"/>
      <c r="EI93" s="41"/>
      <c r="EJ93" s="41"/>
      <c r="EK93" s="41"/>
      <c r="EL93" s="41"/>
    </row>
    <row r="94" spans="1:142">
      <c r="A94" s="239">
        <f t="shared" si="60"/>
        <v>93</v>
      </c>
      <c r="B94" s="443"/>
      <c r="C94" s="443"/>
      <c r="D94" s="443"/>
      <c r="E94" s="460"/>
      <c r="F94" s="443"/>
      <c r="G94" s="398"/>
      <c r="H94" s="398"/>
      <c r="I94" s="398"/>
      <c r="J94" s="398"/>
      <c r="K94" s="398"/>
      <c r="L94" s="398"/>
      <c r="M94" s="398"/>
      <c r="N94" s="398"/>
      <c r="O94" s="398"/>
      <c r="P94" s="398"/>
      <c r="Q94" s="398"/>
      <c r="R94" s="398"/>
      <c r="S94" s="398"/>
      <c r="T94" s="398"/>
      <c r="U94" s="398"/>
      <c r="Y94" s="284"/>
      <c r="AF94" s="321"/>
      <c r="AM94" s="27">
        <f t="shared" si="64"/>
        <v>44105</v>
      </c>
      <c r="AN94" s="41" t="str">
        <f t="shared" si="83"/>
        <v>cv</v>
      </c>
      <c r="AO94" s="41">
        <f t="shared" si="65"/>
        <v>100</v>
      </c>
      <c r="AP94" s="41">
        <f t="shared" si="84"/>
        <v>119</v>
      </c>
      <c r="AQ94" s="41">
        <f t="shared" si="66"/>
        <v>94</v>
      </c>
      <c r="AR94" s="41" t="str">
        <f t="shared" si="81"/>
        <v>cp</v>
      </c>
      <c r="AT94" s="140">
        <v>43344</v>
      </c>
      <c r="AU94" s="143">
        <v>304</v>
      </c>
      <c r="AV94" s="143">
        <v>416</v>
      </c>
      <c r="AW94" s="143">
        <v>456</v>
      </c>
      <c r="AX94" s="143">
        <v>176</v>
      </c>
      <c r="AY94" s="143">
        <v>88</v>
      </c>
      <c r="AZ94" s="143">
        <v>152</v>
      </c>
      <c r="BA94" s="143">
        <v>720</v>
      </c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6"/>
      <c r="BU94" s="26"/>
      <c r="BV94" s="26"/>
      <c r="BW94" s="26"/>
      <c r="BX94" s="26"/>
      <c r="BY94" s="26"/>
      <c r="BZ94" s="26"/>
      <c r="CA94" s="26"/>
      <c r="CB94" s="26"/>
      <c r="CC94" s="26"/>
      <c r="CD94" s="26"/>
      <c r="CE94" s="26"/>
      <c r="CF94" s="26"/>
      <c r="CG94" s="26"/>
      <c r="CH94" s="26"/>
      <c r="CI94" s="26"/>
      <c r="CJ94" s="26"/>
      <c r="CK94" s="26"/>
      <c r="CL94" s="26"/>
      <c r="CM94" s="26"/>
      <c r="CN94" s="26"/>
      <c r="CO94" s="26"/>
      <c r="CP94" s="26"/>
      <c r="CQ94" s="26"/>
      <c r="CR94" s="26"/>
      <c r="CS94" s="26"/>
      <c r="CT94" s="26"/>
      <c r="CU94" s="26"/>
      <c r="CV94" s="26"/>
      <c r="CW94" s="26"/>
      <c r="CX94" s="26"/>
      <c r="CY94" s="26"/>
      <c r="CZ94" s="26"/>
      <c r="DA94" s="26"/>
      <c r="DB94" s="26"/>
      <c r="DC94" s="26"/>
      <c r="DD94" s="26"/>
      <c r="DE94" s="26"/>
      <c r="DF94" s="26"/>
      <c r="DG94" s="26"/>
      <c r="DH94" s="26"/>
      <c r="DI94" s="26"/>
      <c r="DJ94" s="26"/>
      <c r="DK94" s="26"/>
      <c r="DL94" s="26"/>
      <c r="DM94" s="26"/>
      <c r="DN94" s="26"/>
      <c r="DO94" s="26"/>
      <c r="DP94" s="26"/>
      <c r="DQ94" s="26"/>
      <c r="DR94" s="26"/>
      <c r="DS94" s="26"/>
      <c r="DT94" s="26"/>
      <c r="DU94" s="26"/>
      <c r="DV94" s="26"/>
      <c r="DW94" s="26"/>
      <c r="DX94" s="26"/>
      <c r="DY94" s="26"/>
      <c r="DZ94" s="26"/>
      <c r="EA94" s="26"/>
      <c r="EB94" s="26"/>
      <c r="EC94" s="26"/>
      <c r="ED94" s="26"/>
      <c r="EE94" s="26"/>
      <c r="EF94" s="26"/>
      <c r="EG94" s="26"/>
      <c r="EH94" s="26"/>
      <c r="EI94" s="26"/>
      <c r="EJ94" s="26"/>
      <c r="EK94" s="26"/>
      <c r="EL94" s="26"/>
    </row>
    <row r="95" spans="1:142">
      <c r="A95" s="239">
        <f t="shared" si="60"/>
        <v>94</v>
      </c>
      <c r="B95" s="440" t="s">
        <v>257</v>
      </c>
      <c r="C95" s="23" t="s">
        <v>76</v>
      </c>
      <c r="D95" s="23" t="s">
        <v>68</v>
      </c>
      <c r="E95" s="458"/>
      <c r="F95" s="23" t="s">
        <v>77</v>
      </c>
      <c r="G95" s="379" t="str">
        <f ca="1">+IF(ISERROR(AVERAGE(INDIRECT("'Prices'!"&amp;VLOOKUP(G$1,$AM$1:$AN$197,2,FALSE)&amp;$A95&amp;":"&amp;VLOOKUP(DATE(YEAR(G$1),12,1),$AM$1:$AN$197,2,FALSE)&amp;$A95))),"",AVERAGE(INDIRECT("'Prices'!"&amp;VLOOKUP(G$1,$AM$1:$AN$197,2,FALSE)&amp;$A95&amp;":"&amp;VLOOKUP(DATE(YEAR(G$1),12,1),$AM$1:$AN$197,2,FALSE)&amp;$A95)))</f>
        <v/>
      </c>
      <c r="H95" s="379" t="str">
        <f t="shared" ref="H95:U97" ca="1" si="88">+IF(ISERROR(AVERAGE(INDIRECT("'Prices'!"&amp;VLOOKUP(H$1,$AM$1:$AN$197,2,FALSE)&amp;$A95&amp;":"&amp;VLOOKUP(DATE(YEAR(H$1),12,1),$AM$1:$AN$197,2,FALSE)&amp;$A95))),"",AVERAGE(INDIRECT("'Prices'!"&amp;VLOOKUP(H$1,$AM$1:$AN$197,2,FALSE)&amp;$A95&amp;":"&amp;VLOOKUP(DATE(YEAR(H$1),12,1),$AM$1:$AN$197,2,FALSE)&amp;$A95)))</f>
        <v/>
      </c>
      <c r="I95" s="379" t="str">
        <f t="shared" ca="1" si="88"/>
        <v/>
      </c>
      <c r="J95" s="379" t="str">
        <f t="shared" ca="1" si="88"/>
        <v/>
      </c>
      <c r="K95" s="379" t="str">
        <f t="shared" ca="1" si="88"/>
        <v/>
      </c>
      <c r="L95" s="379" t="str">
        <f t="shared" ca="1" si="88"/>
        <v/>
      </c>
      <c r="M95" s="379" t="str">
        <f t="shared" ca="1" si="88"/>
        <v/>
      </c>
      <c r="N95" s="379" t="str">
        <f t="shared" ca="1" si="88"/>
        <v/>
      </c>
      <c r="O95" s="379" t="str">
        <f t="shared" ca="1" si="88"/>
        <v/>
      </c>
      <c r="P95" s="379" t="str">
        <f t="shared" ca="1" si="88"/>
        <v/>
      </c>
      <c r="Q95" s="379" t="str">
        <f t="shared" ca="1" si="88"/>
        <v/>
      </c>
      <c r="R95" s="379" t="str">
        <f t="shared" ca="1" si="88"/>
        <v/>
      </c>
      <c r="S95" s="379" t="str">
        <f t="shared" ca="1" si="88"/>
        <v/>
      </c>
      <c r="T95" s="379" t="str">
        <f t="shared" ca="1" si="88"/>
        <v/>
      </c>
      <c r="U95" s="379" t="str">
        <f t="shared" ca="1" si="88"/>
        <v/>
      </c>
      <c r="Y95" s="284"/>
      <c r="AF95" s="321"/>
      <c r="AM95" s="27">
        <f t="shared" si="64"/>
        <v>44136</v>
      </c>
      <c r="AN95" s="41" t="str">
        <f t="shared" si="83"/>
        <v>cw</v>
      </c>
      <c r="AO95" s="41">
        <f t="shared" si="65"/>
        <v>101</v>
      </c>
      <c r="AP95" s="41">
        <f t="shared" si="84"/>
        <v>120</v>
      </c>
      <c r="AQ95" s="41">
        <f t="shared" si="66"/>
        <v>95</v>
      </c>
      <c r="AR95" s="41" t="str">
        <f t="shared" si="81"/>
        <v>cq</v>
      </c>
      <c r="AT95" s="140">
        <v>43374</v>
      </c>
      <c r="AU95" s="143">
        <v>368</v>
      </c>
      <c r="AV95" s="143">
        <v>376</v>
      </c>
      <c r="AW95" s="143">
        <v>552</v>
      </c>
      <c r="AX95" s="143">
        <v>128</v>
      </c>
      <c r="AY95" s="143">
        <v>64</v>
      </c>
      <c r="AZ95" s="143">
        <v>184</v>
      </c>
      <c r="BA95" s="143">
        <v>744</v>
      </c>
      <c r="BB95" s="212"/>
      <c r="BC95" s="212"/>
      <c r="BD95" s="212"/>
      <c r="BE95" s="212"/>
      <c r="BF95" s="212"/>
      <c r="BG95" s="212"/>
      <c r="BH95" s="212"/>
      <c r="BI95" s="212"/>
      <c r="BJ95" s="212"/>
      <c r="BK95" s="212"/>
      <c r="BL95" s="212"/>
      <c r="BM95" s="212"/>
      <c r="BN95" s="212"/>
      <c r="BO95" s="212"/>
      <c r="BP95" s="212"/>
      <c r="BQ95" s="212"/>
      <c r="BR95" s="212"/>
      <c r="BS95" s="212"/>
      <c r="BT95" s="212"/>
      <c r="BU95" s="212"/>
      <c r="BV95" s="212"/>
      <c r="BW95" s="212"/>
      <c r="BX95" s="212"/>
      <c r="BY95" s="212"/>
      <c r="BZ95" s="212"/>
      <c r="CA95" s="212"/>
      <c r="CB95" s="212"/>
      <c r="CC95" s="212"/>
      <c r="CD95" s="212"/>
      <c r="CE95" s="212"/>
      <c r="CF95" s="212"/>
      <c r="CG95" s="212"/>
      <c r="CH95" s="212"/>
      <c r="CI95" s="212"/>
      <c r="CJ95" s="212"/>
      <c r="CK95" s="212"/>
      <c r="CL95" s="212"/>
      <c r="CM95" s="212"/>
      <c r="CN95" s="212"/>
      <c r="CO95" s="212"/>
      <c r="CP95" s="212"/>
      <c r="CQ95" s="212"/>
      <c r="CR95" s="212"/>
      <c r="CS95" s="212"/>
      <c r="CT95" s="212"/>
      <c r="CU95" s="212"/>
      <c r="CV95" s="212"/>
      <c r="CW95" s="212"/>
      <c r="CX95" s="212"/>
      <c r="CY95" s="212"/>
      <c r="CZ95" s="212"/>
      <c r="DA95" s="212"/>
      <c r="DB95" s="212"/>
      <c r="DC95" s="212"/>
      <c r="DD95" s="212"/>
      <c r="DE95" s="212"/>
      <c r="DF95" s="212"/>
      <c r="DG95" s="212"/>
      <c r="DH95" s="212"/>
      <c r="DI95" s="212"/>
      <c r="DJ95" s="212"/>
      <c r="DK95" s="212"/>
      <c r="DL95" s="212"/>
      <c r="DM95" s="212"/>
      <c r="DN95" s="212"/>
      <c r="DO95" s="212"/>
      <c r="DP95" s="212"/>
      <c r="DQ95" s="212"/>
      <c r="DR95" s="212"/>
      <c r="DS95" s="212"/>
      <c r="DT95" s="212"/>
      <c r="DU95" s="212"/>
      <c r="DV95" s="212"/>
      <c r="DW95" s="212"/>
      <c r="DX95" s="212"/>
      <c r="DY95" s="212"/>
      <c r="DZ95" s="212"/>
      <c r="EA95" s="212"/>
      <c r="EB95" s="212"/>
      <c r="EC95" s="212"/>
      <c r="ED95" s="212"/>
      <c r="EE95" s="212"/>
      <c r="EF95" s="212"/>
      <c r="EG95" s="212"/>
      <c r="EH95" s="212"/>
      <c r="EI95" s="212"/>
      <c r="EJ95" s="212"/>
      <c r="EK95" s="212"/>
      <c r="EL95" s="212"/>
    </row>
    <row r="96" spans="1:142">
      <c r="A96" s="239">
        <f t="shared" si="60"/>
        <v>95</v>
      </c>
      <c r="B96" s="440" t="s">
        <v>257</v>
      </c>
      <c r="C96" s="23" t="s">
        <v>76</v>
      </c>
      <c r="D96" s="23" t="s">
        <v>68</v>
      </c>
      <c r="E96" s="458"/>
      <c r="F96" s="23" t="s">
        <v>78</v>
      </c>
      <c r="G96" s="379" t="str">
        <f t="shared" ref="G96:G97" ca="1" si="89">+IF(ISERROR(AVERAGE(INDIRECT("'Prices'!"&amp;VLOOKUP(G$1,$AM$1:$AN$197,2,FALSE)&amp;$A96&amp;":"&amp;VLOOKUP(DATE(YEAR(G$1),12,1),$AM$1:$AN$197,2,FALSE)&amp;$A96))),"",AVERAGE(INDIRECT("'Prices'!"&amp;VLOOKUP(G$1,$AM$1:$AN$197,2,FALSE)&amp;$A96&amp;":"&amp;VLOOKUP(DATE(YEAR(G$1),12,1),$AM$1:$AN$197,2,FALSE)&amp;$A96)))</f>
        <v/>
      </c>
      <c r="H96" s="379" t="str">
        <f t="shared" ca="1" si="88"/>
        <v/>
      </c>
      <c r="I96" s="379" t="str">
        <f t="shared" ca="1" si="88"/>
        <v/>
      </c>
      <c r="J96" s="379" t="str">
        <f t="shared" ca="1" si="88"/>
        <v/>
      </c>
      <c r="K96" s="379" t="str">
        <f t="shared" ca="1" si="88"/>
        <v/>
      </c>
      <c r="L96" s="379" t="str">
        <f t="shared" ca="1" si="88"/>
        <v/>
      </c>
      <c r="M96" s="379" t="str">
        <f t="shared" ca="1" si="88"/>
        <v/>
      </c>
      <c r="N96" s="379" t="str">
        <f t="shared" ca="1" si="88"/>
        <v/>
      </c>
      <c r="O96" s="379" t="str">
        <f t="shared" ca="1" si="88"/>
        <v/>
      </c>
      <c r="P96" s="379" t="str">
        <f t="shared" ca="1" si="88"/>
        <v/>
      </c>
      <c r="Q96" s="379" t="str">
        <f t="shared" ca="1" si="88"/>
        <v/>
      </c>
      <c r="R96" s="379" t="str">
        <f t="shared" ca="1" si="88"/>
        <v/>
      </c>
      <c r="S96" s="379" t="str">
        <f t="shared" ca="1" si="88"/>
        <v/>
      </c>
      <c r="T96" s="379" t="str">
        <f t="shared" ca="1" si="88"/>
        <v/>
      </c>
      <c r="U96" s="379" t="str">
        <f t="shared" ca="1" si="88"/>
        <v/>
      </c>
      <c r="Y96" s="284"/>
      <c r="AF96" s="321"/>
      <c r="AM96" s="27">
        <f t="shared" si="64"/>
        <v>44166</v>
      </c>
      <c r="AN96" s="41" t="str">
        <f t="shared" si="83"/>
        <v>cx</v>
      </c>
      <c r="AO96" s="41">
        <f t="shared" si="65"/>
        <v>102</v>
      </c>
      <c r="AP96" s="41">
        <f t="shared" si="84"/>
        <v>121</v>
      </c>
      <c r="AQ96" s="41">
        <f t="shared" si="66"/>
        <v>96</v>
      </c>
      <c r="AR96" s="41" t="str">
        <f t="shared" si="81"/>
        <v>cr</v>
      </c>
      <c r="AT96" s="140">
        <v>43405</v>
      </c>
      <c r="AU96" s="143">
        <v>336</v>
      </c>
      <c r="AV96" s="143">
        <v>384</v>
      </c>
      <c r="AW96" s="143">
        <v>504</v>
      </c>
      <c r="AX96" s="143">
        <v>144</v>
      </c>
      <c r="AY96" s="143">
        <v>72</v>
      </c>
      <c r="AZ96" s="143">
        <v>168</v>
      </c>
      <c r="BA96" s="143">
        <v>720</v>
      </c>
    </row>
    <row r="97" spans="1:142">
      <c r="A97" s="239">
        <f t="shared" si="60"/>
        <v>96</v>
      </c>
      <c r="B97" s="440" t="s">
        <v>257</v>
      </c>
      <c r="C97" s="23" t="s">
        <v>76</v>
      </c>
      <c r="D97" s="23" t="s">
        <v>68</v>
      </c>
      <c r="E97" s="458" t="s">
        <v>264</v>
      </c>
      <c r="F97" s="23" t="s">
        <v>79</v>
      </c>
      <c r="G97" s="379" t="str">
        <f t="shared" ca="1" si="89"/>
        <v/>
      </c>
      <c r="H97" s="379" t="str">
        <f t="shared" ca="1" si="88"/>
        <v/>
      </c>
      <c r="I97" s="379" t="str">
        <f t="shared" ca="1" si="88"/>
        <v/>
      </c>
      <c r="J97" s="379" t="str">
        <f t="shared" ca="1" si="88"/>
        <v/>
      </c>
      <c r="K97" s="379" t="str">
        <f t="shared" ca="1" si="88"/>
        <v/>
      </c>
      <c r="L97" s="379" t="str">
        <f t="shared" ca="1" si="88"/>
        <v/>
      </c>
      <c r="M97" s="379" t="str">
        <f t="shared" ca="1" si="88"/>
        <v/>
      </c>
      <c r="N97" s="379" t="str">
        <f t="shared" ca="1" si="88"/>
        <v/>
      </c>
      <c r="O97" s="379" t="str">
        <f t="shared" ca="1" si="88"/>
        <v/>
      </c>
      <c r="P97" s="379" t="str">
        <f t="shared" ca="1" si="88"/>
        <v/>
      </c>
      <c r="Q97" s="379" t="str">
        <f t="shared" ca="1" si="88"/>
        <v/>
      </c>
      <c r="R97" s="379" t="str">
        <f t="shared" ca="1" si="88"/>
        <v/>
      </c>
      <c r="S97" s="379" t="str">
        <f t="shared" ca="1" si="88"/>
        <v/>
      </c>
      <c r="T97" s="379" t="str">
        <f t="shared" ca="1" si="88"/>
        <v/>
      </c>
      <c r="U97" s="379" t="str">
        <f t="shared" ca="1" si="88"/>
        <v/>
      </c>
      <c r="Y97" s="284"/>
      <c r="AF97" s="321"/>
      <c r="AM97" s="27">
        <f t="shared" si="64"/>
        <v>44197</v>
      </c>
      <c r="AN97" s="41" t="str">
        <f t="shared" si="83"/>
        <v>cy</v>
      </c>
      <c r="AO97" s="41">
        <f t="shared" si="65"/>
        <v>103</v>
      </c>
      <c r="AP97" s="41">
        <f t="shared" si="84"/>
        <v>121</v>
      </c>
      <c r="AQ97" s="41">
        <f t="shared" si="66"/>
        <v>97</v>
      </c>
      <c r="AR97" s="41" t="str">
        <f t="shared" si="81"/>
        <v>cs</v>
      </c>
      <c r="AT97" s="140">
        <v>43435</v>
      </c>
      <c r="AU97" s="143">
        <v>320</v>
      </c>
      <c r="AV97" s="143">
        <v>424</v>
      </c>
      <c r="AW97" s="143">
        <v>480</v>
      </c>
      <c r="AX97" s="143">
        <v>176</v>
      </c>
      <c r="AY97" s="143">
        <v>88</v>
      </c>
      <c r="AZ97" s="143">
        <v>160</v>
      </c>
      <c r="BA97" s="143">
        <v>744</v>
      </c>
      <c r="BB97" s="212"/>
      <c r="BC97" s="212"/>
      <c r="BD97" s="212"/>
      <c r="BE97" s="212"/>
      <c r="BF97" s="212"/>
      <c r="BG97" s="212"/>
      <c r="BH97" s="212"/>
      <c r="BI97" s="212"/>
      <c r="BJ97" s="212"/>
      <c r="BK97" s="212"/>
      <c r="BL97" s="212"/>
      <c r="BM97" s="212"/>
      <c r="BN97" s="212"/>
      <c r="BO97" s="212"/>
      <c r="BP97" s="212"/>
      <c r="BQ97" s="212"/>
      <c r="BR97" s="212"/>
      <c r="BS97" s="212"/>
      <c r="BT97" s="212"/>
      <c r="BU97" s="212"/>
      <c r="BV97" s="212"/>
      <c r="BW97" s="212"/>
      <c r="BX97" s="212"/>
      <c r="BY97" s="212"/>
      <c r="BZ97" s="212"/>
      <c r="CA97" s="212"/>
      <c r="CB97" s="212"/>
      <c r="CC97" s="212"/>
      <c r="CD97" s="212"/>
      <c r="CE97" s="212"/>
      <c r="CF97" s="212"/>
      <c r="CG97" s="212"/>
      <c r="CH97" s="212"/>
      <c r="CI97" s="212"/>
      <c r="CJ97" s="212"/>
      <c r="CK97" s="212"/>
      <c r="CL97" s="212"/>
      <c r="CM97" s="212"/>
      <c r="CN97" s="212"/>
      <c r="CO97" s="212"/>
      <c r="CP97" s="212"/>
      <c r="CQ97" s="212"/>
      <c r="CR97" s="212"/>
      <c r="CS97" s="212"/>
      <c r="CT97" s="212"/>
      <c r="CU97" s="212"/>
      <c r="CV97" s="212"/>
      <c r="CW97" s="212"/>
      <c r="CX97" s="212"/>
      <c r="CY97" s="212"/>
      <c r="CZ97" s="212"/>
      <c r="DA97" s="212"/>
      <c r="DB97" s="212"/>
      <c r="DC97" s="212"/>
      <c r="DD97" s="212"/>
      <c r="DE97" s="212"/>
      <c r="DF97" s="212"/>
      <c r="DG97" s="212"/>
      <c r="DH97" s="212"/>
      <c r="DI97" s="212"/>
      <c r="DJ97" s="212"/>
      <c r="DK97" s="212"/>
      <c r="DL97" s="212"/>
      <c r="DM97" s="212"/>
      <c r="DN97" s="212"/>
      <c r="DO97" s="212"/>
      <c r="DP97" s="212"/>
      <c r="DQ97" s="212"/>
      <c r="DR97" s="212"/>
      <c r="DS97" s="212"/>
      <c r="DT97" s="212"/>
      <c r="DU97" s="212"/>
      <c r="DV97" s="212"/>
      <c r="DW97" s="212"/>
      <c r="DX97" s="212"/>
      <c r="DY97" s="212"/>
      <c r="DZ97" s="212"/>
      <c r="EA97" s="212"/>
      <c r="EB97" s="212"/>
      <c r="EC97" s="212"/>
      <c r="ED97" s="212"/>
      <c r="EE97" s="212"/>
      <c r="EF97" s="212"/>
      <c r="EG97" s="212"/>
      <c r="EH97" s="212"/>
      <c r="EI97" s="212"/>
      <c r="EJ97" s="212"/>
      <c r="EK97" s="212"/>
      <c r="EL97" s="212"/>
    </row>
    <row r="98" spans="1:142">
      <c r="J98" s="321"/>
      <c r="K98" s="321"/>
      <c r="L98" s="321"/>
      <c r="M98" s="321"/>
      <c r="N98" s="321"/>
      <c r="O98" s="321"/>
      <c r="P98" s="321"/>
      <c r="Q98" s="321"/>
      <c r="R98" s="321"/>
      <c r="S98" s="321"/>
      <c r="T98" s="321"/>
      <c r="U98" s="321"/>
      <c r="Y98" s="284"/>
      <c r="AF98" s="321"/>
      <c r="AM98" s="27">
        <f t="shared" si="64"/>
        <v>44228</v>
      </c>
      <c r="AN98" s="41" t="str">
        <f t="shared" si="83"/>
        <v>cz</v>
      </c>
      <c r="AO98" s="41">
        <f t="shared" si="65"/>
        <v>104</v>
      </c>
      <c r="AP98" s="41">
        <f t="shared" si="84"/>
        <v>121</v>
      </c>
      <c r="AQ98" s="41">
        <f t="shared" si="66"/>
        <v>98</v>
      </c>
      <c r="AR98" s="41" t="str">
        <f t="shared" si="81"/>
        <v>ct</v>
      </c>
      <c r="AT98" s="139">
        <v>43466</v>
      </c>
      <c r="AU98" s="142">
        <v>352</v>
      </c>
      <c r="AV98" s="142">
        <v>392</v>
      </c>
      <c r="AW98" s="142">
        <v>528</v>
      </c>
      <c r="AX98" s="142">
        <v>144</v>
      </c>
      <c r="AY98" s="142">
        <v>72</v>
      </c>
      <c r="AZ98" s="142">
        <v>176</v>
      </c>
      <c r="BA98" s="142">
        <v>744</v>
      </c>
    </row>
    <row r="99" spans="1:142">
      <c r="J99" s="321"/>
      <c r="K99" s="321"/>
      <c r="L99" s="321"/>
      <c r="M99" s="321"/>
      <c r="N99" s="321"/>
      <c r="O99" s="321"/>
      <c r="P99" s="321"/>
      <c r="Q99" s="321"/>
      <c r="R99" s="321"/>
      <c r="S99" s="321"/>
      <c r="T99" s="321"/>
      <c r="U99" s="321"/>
      <c r="Y99" s="284"/>
      <c r="AF99" s="321"/>
      <c r="AM99" s="27">
        <f t="shared" si="64"/>
        <v>44256</v>
      </c>
      <c r="AN99" s="41" t="str">
        <f t="shared" si="83"/>
        <v>da</v>
      </c>
      <c r="AO99" s="41">
        <f t="shared" si="65"/>
        <v>105</v>
      </c>
      <c r="AP99" s="41">
        <f t="shared" si="84"/>
        <v>121</v>
      </c>
      <c r="AQ99" s="41">
        <f t="shared" si="66"/>
        <v>99</v>
      </c>
      <c r="AR99" s="41" t="str">
        <f t="shared" si="81"/>
        <v>cu</v>
      </c>
      <c r="AT99" s="139">
        <v>43497</v>
      </c>
      <c r="AU99" s="142">
        <v>320</v>
      </c>
      <c r="AV99" s="142">
        <v>352</v>
      </c>
      <c r="AW99" s="142">
        <v>480</v>
      </c>
      <c r="AX99" s="142">
        <v>128</v>
      </c>
      <c r="AY99" s="142">
        <v>64</v>
      </c>
      <c r="AZ99" s="142">
        <v>160</v>
      </c>
      <c r="BA99" s="142">
        <v>672</v>
      </c>
    </row>
    <row r="100" spans="1:142">
      <c r="B100" s="460" t="s">
        <v>320</v>
      </c>
      <c r="C100" s="458" t="s">
        <v>76</v>
      </c>
      <c r="D100" s="458" t="s">
        <v>68</v>
      </c>
      <c r="F100" s="458" t="s">
        <v>79</v>
      </c>
      <c r="G100" s="398">
        <f ca="1">+G49-G21</f>
        <v>0.58749999999999858</v>
      </c>
      <c r="H100" s="398">
        <f t="shared" ref="H100:J100" ca="1" si="90">+H49-H21</f>
        <v>0.59416666666666629</v>
      </c>
      <c r="I100" s="398">
        <f t="shared" ca="1" si="90"/>
        <v>0.64416666666666345</v>
      </c>
      <c r="J100" s="398">
        <f t="shared" ca="1" si="90"/>
        <v>0.70333333333333314</v>
      </c>
      <c r="K100" s="398">
        <f t="shared" ref="K100:P100" ca="1" si="91">+K49-K21</f>
        <v>0.71333333333333826</v>
      </c>
      <c r="L100" s="398">
        <f t="shared" ca="1" si="91"/>
        <v>0.76500000000000767</v>
      </c>
      <c r="M100" s="398">
        <f t="shared" ca="1" si="91"/>
        <v>1.0300000000000011</v>
      </c>
      <c r="N100" s="398">
        <f t="shared" ca="1" si="91"/>
        <v>1.4541666666666799</v>
      </c>
      <c r="O100" s="398">
        <f t="shared" ca="1" si="91"/>
        <v>1.681666666666672</v>
      </c>
      <c r="P100" s="398">
        <f t="shared" ca="1" si="91"/>
        <v>1.7716666666666896</v>
      </c>
      <c r="Q100" s="398">
        <f t="shared" ref="Q100:T100" ca="1" si="92">+Q49-Q21</f>
        <v>1.8408333333333502</v>
      </c>
      <c r="R100" s="398">
        <f t="shared" ca="1" si="92"/>
        <v>1.923333333333332</v>
      </c>
      <c r="S100" s="398">
        <f t="shared" ca="1" si="92"/>
        <v>2.0325000000000273</v>
      </c>
      <c r="T100" s="398">
        <f t="shared" ca="1" si="92"/>
        <v>2.1758333333333582</v>
      </c>
      <c r="U100" s="398">
        <f t="shared" ref="U100" ca="1" si="93">+U49-U21</f>
        <v>2.3474999999999682</v>
      </c>
      <c r="Y100" s="284"/>
      <c r="AF100" s="321"/>
      <c r="AM100" s="27">
        <f t="shared" si="64"/>
        <v>44287</v>
      </c>
      <c r="AN100" s="41" t="str">
        <f t="shared" si="83"/>
        <v>db</v>
      </c>
      <c r="AO100" s="41">
        <f t="shared" si="65"/>
        <v>106</v>
      </c>
      <c r="AP100" s="41">
        <f t="shared" si="84"/>
        <v>121</v>
      </c>
      <c r="AQ100" s="41">
        <f t="shared" si="66"/>
        <v>100</v>
      </c>
      <c r="AR100" s="41" t="str">
        <f t="shared" si="81"/>
        <v>cv</v>
      </c>
      <c r="AT100" s="139">
        <v>43525</v>
      </c>
      <c r="AU100" s="142">
        <v>336</v>
      </c>
      <c r="AV100" s="142">
        <v>408</v>
      </c>
      <c r="AW100" s="142">
        <v>504</v>
      </c>
      <c r="AX100" s="142">
        <v>160</v>
      </c>
      <c r="AY100" s="142">
        <v>80</v>
      </c>
      <c r="AZ100" s="142">
        <v>168</v>
      </c>
      <c r="BA100" s="142">
        <v>744</v>
      </c>
      <c r="BB100" s="212"/>
      <c r="BC100" s="212"/>
      <c r="BD100" s="212"/>
      <c r="BE100" s="212"/>
      <c r="BF100" s="212"/>
      <c r="BG100" s="212"/>
      <c r="BH100" s="212"/>
      <c r="BI100" s="212"/>
      <c r="BJ100" s="212"/>
      <c r="BK100" s="212"/>
      <c r="BL100" s="212"/>
      <c r="BM100" s="212"/>
      <c r="BN100" s="212"/>
      <c r="BO100" s="212"/>
      <c r="BP100" s="212"/>
      <c r="BQ100" s="212"/>
      <c r="BR100" s="212"/>
      <c r="BS100" s="212"/>
      <c r="BT100" s="212"/>
      <c r="BU100" s="212"/>
      <c r="BV100" s="212"/>
      <c r="BW100" s="212"/>
      <c r="BX100" s="212"/>
      <c r="BY100" s="212"/>
      <c r="BZ100" s="212"/>
      <c r="CA100" s="212"/>
      <c r="CB100" s="212"/>
      <c r="CC100" s="212"/>
      <c r="CD100" s="212"/>
      <c r="CE100" s="212"/>
      <c r="CF100" s="212"/>
      <c r="CG100" s="212"/>
      <c r="CH100" s="212"/>
      <c r="CI100" s="212"/>
      <c r="CJ100" s="212"/>
      <c r="CK100" s="212"/>
      <c r="CL100" s="212"/>
      <c r="CM100" s="212"/>
      <c r="CN100" s="212"/>
      <c r="CO100" s="212"/>
      <c r="CP100" s="212"/>
      <c r="CQ100" s="212"/>
      <c r="CR100" s="212"/>
      <c r="CS100" s="212"/>
      <c r="CT100" s="212"/>
      <c r="CU100" s="212"/>
      <c r="CV100" s="212"/>
      <c r="CW100" s="212"/>
      <c r="CX100" s="212"/>
      <c r="CY100" s="212"/>
      <c r="CZ100" s="212"/>
      <c r="DA100" s="212"/>
      <c r="DB100" s="212"/>
      <c r="DC100" s="212"/>
      <c r="DD100" s="212"/>
      <c r="DE100" s="212"/>
      <c r="DF100" s="212"/>
      <c r="DG100" s="212"/>
      <c r="DH100" s="212"/>
      <c r="DI100" s="212"/>
      <c r="DJ100" s="212"/>
      <c r="DK100" s="212"/>
      <c r="DL100" s="212"/>
      <c r="DM100" s="212"/>
      <c r="DN100" s="212"/>
      <c r="DO100" s="212"/>
      <c r="DP100" s="212"/>
      <c r="DQ100" s="212"/>
      <c r="DR100" s="212"/>
      <c r="DS100" s="212"/>
      <c r="DT100" s="212"/>
      <c r="DU100" s="212"/>
      <c r="DV100" s="212"/>
      <c r="DW100" s="212"/>
      <c r="DX100" s="212"/>
      <c r="DY100" s="212"/>
      <c r="DZ100" s="212"/>
      <c r="EA100" s="212"/>
      <c r="EB100" s="212"/>
      <c r="EC100" s="212"/>
      <c r="ED100" s="212"/>
      <c r="EE100" s="212"/>
      <c r="EF100" s="212"/>
      <c r="EG100" s="212"/>
      <c r="EH100" s="212"/>
      <c r="EI100" s="212"/>
      <c r="EJ100" s="212"/>
      <c r="EK100" s="212"/>
      <c r="EL100" s="212"/>
    </row>
    <row r="101" spans="1:142">
      <c r="B101" s="460" t="s">
        <v>321</v>
      </c>
      <c r="C101" s="458" t="s">
        <v>76</v>
      </c>
      <c r="D101" s="458" t="s">
        <v>68</v>
      </c>
      <c r="F101" s="458" t="s">
        <v>79</v>
      </c>
      <c r="G101" s="398">
        <f ca="1">+G45-G17</f>
        <v>0.33999999999999986</v>
      </c>
      <c r="H101" s="398">
        <f t="shared" ref="H101:J101" ca="1" si="94">+H45-H17</f>
        <v>0.31083333333333485</v>
      </c>
      <c r="I101" s="398">
        <f t="shared" ca="1" si="94"/>
        <v>0.27000000000000313</v>
      </c>
      <c r="J101" s="398">
        <f t="shared" ca="1" si="94"/>
        <v>0.31749999999999901</v>
      </c>
      <c r="K101" s="398">
        <f t="shared" ref="K101:P101" ca="1" si="95">+K45-K17</f>
        <v>0.29333333333333655</v>
      </c>
      <c r="L101" s="398">
        <f t="shared" ca="1" si="95"/>
        <v>0.34249999999999403</v>
      </c>
      <c r="M101" s="398">
        <f t="shared" ca="1" si="95"/>
        <v>0.41083333333332916</v>
      </c>
      <c r="N101" s="398">
        <f t="shared" ca="1" si="95"/>
        <v>0.46750000000000114</v>
      </c>
      <c r="O101" s="398">
        <f t="shared" ca="1" si="95"/>
        <v>0.49999999999998579</v>
      </c>
      <c r="P101" s="398">
        <f t="shared" ca="1" si="95"/>
        <v>0.53083333333334082</v>
      </c>
      <c r="Q101" s="398">
        <f t="shared" ref="Q101:T101" ca="1" si="96">+Q45-Q17</f>
        <v>0.55666666666665776</v>
      </c>
      <c r="R101" s="398">
        <f t="shared" ca="1" si="96"/>
        <v>0.58750000000000568</v>
      </c>
      <c r="S101" s="398">
        <f t="shared" ca="1" si="96"/>
        <v>0.63083333333332803</v>
      </c>
      <c r="T101" s="398">
        <f t="shared" ca="1" si="96"/>
        <v>0.69999999999999574</v>
      </c>
      <c r="U101" s="398">
        <f t="shared" ref="U101" ca="1" si="97">+U45-U17</f>
        <v>0.76333333333333542</v>
      </c>
      <c r="Y101" s="284"/>
      <c r="AF101" s="321"/>
      <c r="AM101" s="27">
        <f t="shared" si="64"/>
        <v>44317</v>
      </c>
      <c r="AN101" s="41" t="str">
        <f t="shared" si="83"/>
        <v>dc</v>
      </c>
      <c r="AO101" s="41">
        <f t="shared" si="65"/>
        <v>107</v>
      </c>
      <c r="AP101" s="41">
        <f t="shared" si="84"/>
        <v>121</v>
      </c>
      <c r="AQ101" s="41">
        <f t="shared" si="66"/>
        <v>101</v>
      </c>
      <c r="AR101" s="41" t="str">
        <f t="shared" si="81"/>
        <v>cw</v>
      </c>
      <c r="AT101" s="139">
        <v>43556</v>
      </c>
      <c r="AU101" s="142">
        <v>352</v>
      </c>
      <c r="AV101" s="142">
        <v>368</v>
      </c>
      <c r="AW101" s="142">
        <v>528</v>
      </c>
      <c r="AX101" s="142">
        <v>128</v>
      </c>
      <c r="AY101" s="142">
        <v>64</v>
      </c>
      <c r="AZ101" s="142">
        <v>176</v>
      </c>
      <c r="BA101" s="142">
        <v>720</v>
      </c>
    </row>
    <row r="102" spans="1:142">
      <c r="B102" s="636" t="s">
        <v>322</v>
      </c>
      <c r="C102" s="458" t="s">
        <v>76</v>
      </c>
      <c r="D102" s="458" t="s">
        <v>68</v>
      </c>
      <c r="E102" s="458" t="s">
        <v>265</v>
      </c>
      <c r="F102" s="458" t="s">
        <v>79</v>
      </c>
      <c r="G102" s="398">
        <f ca="1">+G41-G13</f>
        <v>0.45499999999999829</v>
      </c>
      <c r="H102" s="398">
        <f t="shared" ref="H102:J102" ca="1" si="98">+H41-H13</f>
        <v>0.44416666666667837</v>
      </c>
      <c r="I102" s="398">
        <f t="shared" ca="1" si="98"/>
        <v>0.4441666666666606</v>
      </c>
      <c r="J102" s="398">
        <f t="shared" ca="1" si="98"/>
        <v>0.49333333333332519</v>
      </c>
      <c r="K102" s="398">
        <f t="shared" ref="K102:P102" ca="1" si="99">+K41-K13</f>
        <v>0.48833333333333684</v>
      </c>
      <c r="L102" s="398">
        <f t="shared" ca="1" si="99"/>
        <v>0.53916666666665947</v>
      </c>
      <c r="M102" s="398">
        <f t="shared" ca="1" si="99"/>
        <v>0.69666666666666544</v>
      </c>
      <c r="N102" s="398">
        <f t="shared" ca="1" si="99"/>
        <v>0.92583333333335105</v>
      </c>
      <c r="O102" s="398">
        <f t="shared" ca="1" si="99"/>
        <v>1.088333333333324</v>
      </c>
      <c r="P102" s="398">
        <f t="shared" ca="1" si="99"/>
        <v>1.1450000000000102</v>
      </c>
      <c r="Q102" s="398">
        <f t="shared" ref="Q102:T102" ca="1" si="100">+Q41-Q13</f>
        <v>1.1924999999999812</v>
      </c>
      <c r="R102" s="398">
        <f t="shared" ca="1" si="100"/>
        <v>1.2458333333333087</v>
      </c>
      <c r="S102" s="398">
        <f t="shared" ca="1" si="100"/>
        <v>1.3233333333333235</v>
      </c>
      <c r="T102" s="398">
        <f t="shared" ca="1" si="100"/>
        <v>1.4333333333333371</v>
      </c>
      <c r="U102" s="398">
        <f t="shared" ref="U102" ca="1" si="101">+U41-U13</f>
        <v>1.5550000000000068</v>
      </c>
      <c r="Y102" s="284"/>
      <c r="AF102" s="321"/>
      <c r="AM102" s="27">
        <f t="shared" si="64"/>
        <v>44348</v>
      </c>
      <c r="AN102" s="41" t="str">
        <f t="shared" si="83"/>
        <v>dd</v>
      </c>
      <c r="AO102" s="41">
        <f t="shared" si="65"/>
        <v>108</v>
      </c>
      <c r="AP102" s="41">
        <f t="shared" si="84"/>
        <v>121</v>
      </c>
      <c r="AQ102" s="41">
        <f t="shared" si="66"/>
        <v>102</v>
      </c>
      <c r="AR102" s="41" t="str">
        <f t="shared" si="81"/>
        <v>cx</v>
      </c>
      <c r="AT102" s="139">
        <v>43586</v>
      </c>
      <c r="AU102" s="142">
        <v>352</v>
      </c>
      <c r="AV102" s="142">
        <v>392</v>
      </c>
      <c r="AW102" s="142">
        <v>528</v>
      </c>
      <c r="AX102" s="142">
        <v>144</v>
      </c>
      <c r="AY102" s="142">
        <v>72</v>
      </c>
      <c r="AZ102" s="142">
        <v>176</v>
      </c>
      <c r="BA102" s="142">
        <v>744</v>
      </c>
    </row>
    <row r="103" spans="1:142">
      <c r="B103" s="213"/>
      <c r="J103" s="321"/>
      <c r="K103" s="321"/>
      <c r="L103" s="321"/>
      <c r="M103" s="321"/>
      <c r="N103" s="321"/>
      <c r="O103" s="321"/>
      <c r="P103" s="321"/>
      <c r="Q103" s="321"/>
      <c r="R103" s="321"/>
      <c r="S103" s="321"/>
      <c r="T103" s="321"/>
      <c r="U103" s="321"/>
      <c r="Y103" s="284"/>
      <c r="AF103" s="321"/>
      <c r="AM103" s="27">
        <f t="shared" si="64"/>
        <v>44378</v>
      </c>
      <c r="AN103" s="41" t="str">
        <f t="shared" si="83"/>
        <v>de</v>
      </c>
      <c r="AO103" s="41">
        <f t="shared" si="65"/>
        <v>109</v>
      </c>
      <c r="AP103" s="41">
        <f t="shared" si="84"/>
        <v>121</v>
      </c>
      <c r="AQ103" s="41">
        <f t="shared" si="66"/>
        <v>103</v>
      </c>
      <c r="AR103" s="41" t="str">
        <f t="shared" si="81"/>
        <v>cy</v>
      </c>
      <c r="AT103" s="139">
        <v>43617</v>
      </c>
      <c r="AU103" s="142">
        <v>320</v>
      </c>
      <c r="AV103" s="142">
        <v>400</v>
      </c>
      <c r="AW103" s="142">
        <v>480</v>
      </c>
      <c r="AX103" s="142">
        <v>160</v>
      </c>
      <c r="AY103" s="142">
        <v>80</v>
      </c>
      <c r="AZ103" s="142">
        <v>160</v>
      </c>
      <c r="BA103" s="142">
        <v>720</v>
      </c>
    </row>
    <row r="104" spans="1:142">
      <c r="B104" s="213"/>
      <c r="G104" s="398"/>
      <c r="H104" s="398"/>
      <c r="I104" s="398"/>
      <c r="J104" s="321"/>
      <c r="K104" s="321"/>
      <c r="L104" s="321"/>
      <c r="M104" s="321"/>
      <c r="N104" s="321"/>
      <c r="O104" s="321"/>
      <c r="P104" s="321"/>
      <c r="Q104" s="321"/>
      <c r="R104" s="321"/>
      <c r="S104" s="321"/>
      <c r="T104" s="321"/>
      <c r="U104" s="321"/>
      <c r="Y104" s="284"/>
      <c r="AF104" s="321"/>
      <c r="AM104" s="27">
        <f t="shared" si="64"/>
        <v>44409</v>
      </c>
      <c r="AN104" s="41" t="str">
        <f t="shared" si="83"/>
        <v>df</v>
      </c>
      <c r="AO104" s="41">
        <f t="shared" si="65"/>
        <v>110</v>
      </c>
      <c r="AP104" s="41">
        <f t="shared" si="84"/>
        <v>121</v>
      </c>
      <c r="AQ104" s="41">
        <f t="shared" si="66"/>
        <v>104</v>
      </c>
      <c r="AR104" s="41" t="str">
        <f t="shared" si="81"/>
        <v>cz</v>
      </c>
      <c r="AT104" s="139">
        <v>43647</v>
      </c>
      <c r="AU104" s="142">
        <v>352</v>
      </c>
      <c r="AV104" s="142">
        <v>392</v>
      </c>
      <c r="AW104" s="142">
        <v>528</v>
      </c>
      <c r="AX104" s="142">
        <v>144</v>
      </c>
      <c r="AY104" s="142">
        <v>72</v>
      </c>
      <c r="AZ104" s="142">
        <v>176</v>
      </c>
      <c r="BA104" s="142">
        <v>744</v>
      </c>
      <c r="BB104" s="212"/>
      <c r="BC104" s="212"/>
      <c r="BD104" s="212"/>
      <c r="BE104" s="212"/>
      <c r="BF104" s="212"/>
      <c r="BG104" s="212"/>
      <c r="BH104" s="212"/>
      <c r="BI104" s="212"/>
      <c r="BJ104" s="212"/>
      <c r="BK104" s="212"/>
      <c r="BL104" s="212"/>
      <c r="BM104" s="212"/>
      <c r="BN104" s="212"/>
      <c r="BO104" s="212"/>
      <c r="BP104" s="212"/>
      <c r="BQ104" s="212"/>
      <c r="BR104" s="212"/>
      <c r="BS104" s="212"/>
      <c r="BT104" s="212"/>
      <c r="BU104" s="212"/>
      <c r="BV104" s="212"/>
      <c r="BW104" s="212"/>
      <c r="BX104" s="212"/>
      <c r="BY104" s="212"/>
      <c r="BZ104" s="212"/>
      <c r="CA104" s="212"/>
      <c r="CB104" s="212"/>
      <c r="CC104" s="212"/>
      <c r="CD104" s="212"/>
      <c r="CE104" s="212"/>
      <c r="CF104" s="212"/>
      <c r="CG104" s="212"/>
      <c r="CH104" s="212"/>
      <c r="CI104" s="212"/>
      <c r="CJ104" s="212"/>
      <c r="CK104" s="212"/>
      <c r="CL104" s="212"/>
      <c r="CM104" s="212"/>
      <c r="CN104" s="212"/>
      <c r="CO104" s="212"/>
      <c r="CP104" s="212"/>
      <c r="CQ104" s="212"/>
      <c r="CR104" s="212"/>
      <c r="CS104" s="212"/>
      <c r="CT104" s="212"/>
      <c r="CU104" s="212"/>
      <c r="CV104" s="212"/>
      <c r="CW104" s="212"/>
      <c r="CX104" s="212"/>
      <c r="CY104" s="212"/>
      <c r="CZ104" s="212"/>
      <c r="DA104" s="212"/>
      <c r="DB104" s="212"/>
      <c r="DC104" s="212"/>
      <c r="DD104" s="212"/>
      <c r="DE104" s="212"/>
      <c r="DF104" s="212"/>
      <c r="DG104" s="212"/>
      <c r="DH104" s="212"/>
      <c r="DI104" s="212"/>
      <c r="DJ104" s="212"/>
      <c r="DK104" s="212"/>
      <c r="DL104" s="212"/>
      <c r="DM104" s="212"/>
      <c r="DN104" s="212"/>
      <c r="DO104" s="212"/>
      <c r="DP104" s="212"/>
      <c r="DQ104" s="212"/>
      <c r="DR104" s="212"/>
      <c r="DS104" s="212"/>
      <c r="DT104" s="212"/>
      <c r="DU104" s="212"/>
      <c r="DV104" s="212"/>
      <c r="DW104" s="212"/>
      <c r="DX104" s="212"/>
      <c r="DY104" s="212"/>
      <c r="DZ104" s="212"/>
      <c r="EA104" s="212"/>
      <c r="EB104" s="212"/>
      <c r="EC104" s="212"/>
      <c r="ED104" s="212"/>
      <c r="EE104" s="212"/>
      <c r="EF104" s="212"/>
      <c r="EG104" s="212"/>
      <c r="EH104" s="212"/>
      <c r="EI104" s="212"/>
      <c r="EJ104" s="212"/>
      <c r="EK104" s="212"/>
      <c r="EL104" s="212"/>
    </row>
    <row r="105" spans="1:142">
      <c r="B105" s="213"/>
      <c r="J105" s="321"/>
      <c r="K105" s="321"/>
      <c r="L105" s="321"/>
      <c r="M105" s="321"/>
      <c r="N105" s="321"/>
      <c r="O105" s="321"/>
      <c r="P105" s="321"/>
      <c r="Q105" s="321"/>
      <c r="R105" s="321"/>
      <c r="S105" s="321"/>
      <c r="T105" s="321"/>
      <c r="U105" s="321"/>
      <c r="Y105" s="284"/>
      <c r="AF105" s="321"/>
      <c r="AM105" s="27">
        <f t="shared" si="64"/>
        <v>44440</v>
      </c>
      <c r="AN105" s="41" t="str">
        <f t="shared" si="83"/>
        <v>dg</v>
      </c>
      <c r="AO105" s="41">
        <f t="shared" si="65"/>
        <v>111</v>
      </c>
      <c r="AP105" s="41">
        <f t="shared" si="84"/>
        <v>121</v>
      </c>
      <c r="AQ105" s="41">
        <f t="shared" si="66"/>
        <v>105</v>
      </c>
      <c r="AR105" s="41" t="str">
        <f>+"d"&amp;AR1</f>
        <v>da</v>
      </c>
      <c r="AT105" s="139">
        <v>43678</v>
      </c>
      <c r="AU105" s="142">
        <v>352</v>
      </c>
      <c r="AV105" s="142">
        <v>392</v>
      </c>
      <c r="AW105" s="142">
        <v>528</v>
      </c>
      <c r="AX105" s="142">
        <v>144</v>
      </c>
      <c r="AY105" s="142">
        <v>72</v>
      </c>
      <c r="AZ105" s="142">
        <v>176</v>
      </c>
      <c r="BA105" s="142">
        <v>744</v>
      </c>
      <c r="BB105" s="212"/>
      <c r="BC105" s="212"/>
      <c r="BD105" s="212"/>
      <c r="BE105" s="212"/>
      <c r="BF105" s="212"/>
      <c r="BG105" s="212"/>
      <c r="BH105" s="212"/>
      <c r="BI105" s="212"/>
      <c r="BJ105" s="212"/>
      <c r="BK105" s="212"/>
      <c r="BL105" s="212"/>
      <c r="BM105" s="212"/>
      <c r="BN105" s="212"/>
      <c r="BO105" s="212"/>
      <c r="BP105" s="212"/>
      <c r="BQ105" s="212"/>
      <c r="BR105" s="212"/>
      <c r="BS105" s="212"/>
      <c r="BT105" s="212"/>
      <c r="BU105" s="212"/>
      <c r="BV105" s="212"/>
      <c r="BW105" s="212"/>
      <c r="BX105" s="212"/>
      <c r="BY105" s="212"/>
      <c r="BZ105" s="212"/>
      <c r="CA105" s="212"/>
      <c r="CB105" s="212"/>
      <c r="CC105" s="212"/>
      <c r="CD105" s="212"/>
      <c r="CE105" s="212"/>
      <c r="CF105" s="212"/>
      <c r="CG105" s="212"/>
      <c r="CH105" s="212"/>
      <c r="CI105" s="212"/>
      <c r="CJ105" s="212"/>
      <c r="CK105" s="212"/>
      <c r="CL105" s="212"/>
      <c r="CM105" s="212"/>
      <c r="CN105" s="212"/>
      <c r="CO105" s="212"/>
      <c r="CP105" s="212"/>
      <c r="CQ105" s="212"/>
      <c r="CR105" s="212"/>
      <c r="CS105" s="212"/>
      <c r="CT105" s="212"/>
      <c r="CU105" s="212"/>
      <c r="CV105" s="212"/>
      <c r="CW105" s="212"/>
      <c r="CX105" s="212"/>
      <c r="CY105" s="212"/>
      <c r="CZ105" s="212"/>
      <c r="DA105" s="212"/>
      <c r="DB105" s="212"/>
      <c r="DC105" s="212"/>
      <c r="DD105" s="212"/>
      <c r="DE105" s="212"/>
      <c r="DF105" s="212"/>
      <c r="DG105" s="212"/>
      <c r="DH105" s="212"/>
      <c r="DI105" s="212"/>
      <c r="DJ105" s="212"/>
      <c r="DK105" s="212"/>
      <c r="DL105" s="212"/>
      <c r="DM105" s="212"/>
      <c r="DN105" s="212"/>
      <c r="DO105" s="212"/>
      <c r="DP105" s="212"/>
      <c r="DQ105" s="212"/>
      <c r="DR105" s="212"/>
      <c r="DS105" s="212"/>
      <c r="DT105" s="212"/>
      <c r="DU105" s="212"/>
      <c r="DV105" s="212"/>
      <c r="DW105" s="212"/>
      <c r="DX105" s="212"/>
      <c r="DY105" s="212"/>
      <c r="DZ105" s="212"/>
      <c r="EA105" s="212"/>
      <c r="EB105" s="212"/>
      <c r="EC105" s="212"/>
      <c r="ED105" s="212"/>
      <c r="EE105" s="212"/>
      <c r="EF105" s="212"/>
      <c r="EG105" s="212"/>
      <c r="EH105" s="212"/>
      <c r="EI105" s="212"/>
      <c r="EJ105" s="212"/>
      <c r="EK105" s="212"/>
      <c r="EL105" s="212"/>
    </row>
    <row r="106" spans="1:142">
      <c r="B106" s="213"/>
      <c r="J106" s="321"/>
      <c r="K106" s="321"/>
      <c r="L106" s="321"/>
      <c r="M106" s="321"/>
      <c r="N106" s="321"/>
      <c r="O106" s="321"/>
      <c r="P106" s="321"/>
      <c r="Q106" s="321"/>
      <c r="R106" s="321"/>
      <c r="S106" s="321"/>
      <c r="T106" s="321"/>
      <c r="U106" s="321"/>
      <c r="Y106" s="284"/>
      <c r="AF106" s="321"/>
      <c r="AM106" s="27">
        <f t="shared" si="64"/>
        <v>44470</v>
      </c>
      <c r="AN106" s="41" t="str">
        <f t="shared" si="83"/>
        <v>dh</v>
      </c>
      <c r="AO106" s="41">
        <f t="shared" si="65"/>
        <v>112</v>
      </c>
      <c r="AP106" s="41">
        <f t="shared" si="84"/>
        <v>121</v>
      </c>
      <c r="AQ106" s="41">
        <f t="shared" si="66"/>
        <v>106</v>
      </c>
      <c r="AR106" s="41" t="str">
        <f t="shared" ref="AR106:AR130" si="102">+"d"&amp;AR2</f>
        <v>db</v>
      </c>
      <c r="AT106" s="139">
        <v>43709</v>
      </c>
      <c r="AU106" s="142">
        <v>320</v>
      </c>
      <c r="AV106" s="142">
        <v>400</v>
      </c>
      <c r="AW106" s="142">
        <v>480</v>
      </c>
      <c r="AX106" s="142">
        <v>160</v>
      </c>
      <c r="AY106" s="142">
        <v>80</v>
      </c>
      <c r="AZ106" s="142">
        <v>160</v>
      </c>
      <c r="BA106" s="142">
        <v>720</v>
      </c>
    </row>
    <row r="107" spans="1:142">
      <c r="B107" s="213"/>
      <c r="J107" s="321"/>
      <c r="K107" s="321"/>
      <c r="L107" s="321"/>
      <c r="M107" s="321"/>
      <c r="N107" s="321"/>
      <c r="O107" s="321"/>
      <c r="P107" s="321"/>
      <c r="Q107" s="321"/>
      <c r="R107" s="321"/>
      <c r="S107" s="321"/>
      <c r="T107" s="321"/>
      <c r="U107" s="321"/>
      <c r="Y107" s="284"/>
      <c r="AF107" s="321"/>
      <c r="AM107" s="27">
        <f t="shared" si="64"/>
        <v>44501</v>
      </c>
      <c r="AN107" s="41" t="str">
        <f t="shared" si="83"/>
        <v>di</v>
      </c>
      <c r="AO107" s="41">
        <f t="shared" si="65"/>
        <v>113</v>
      </c>
      <c r="AP107" s="41">
        <f t="shared" si="84"/>
        <v>121</v>
      </c>
      <c r="AQ107" s="41">
        <f t="shared" si="66"/>
        <v>107</v>
      </c>
      <c r="AR107" s="41" t="str">
        <f t="shared" si="102"/>
        <v>dc</v>
      </c>
      <c r="AT107" s="139">
        <v>43739</v>
      </c>
      <c r="AU107" s="142">
        <v>368</v>
      </c>
      <c r="AV107" s="142">
        <v>376</v>
      </c>
      <c r="AW107" s="142">
        <v>552</v>
      </c>
      <c r="AX107" s="142">
        <v>128</v>
      </c>
      <c r="AY107" s="142">
        <v>64</v>
      </c>
      <c r="AZ107" s="142">
        <v>184</v>
      </c>
      <c r="BA107" s="142">
        <v>744</v>
      </c>
      <c r="BB107" s="212"/>
      <c r="BC107" s="212"/>
      <c r="BD107" s="212"/>
      <c r="BE107" s="212"/>
      <c r="BF107" s="212"/>
      <c r="BG107" s="212"/>
      <c r="BH107" s="212"/>
      <c r="BI107" s="212"/>
      <c r="BJ107" s="212"/>
      <c r="BK107" s="212"/>
      <c r="BL107" s="212"/>
      <c r="BM107" s="212"/>
      <c r="BN107" s="212"/>
      <c r="BO107" s="212"/>
      <c r="BP107" s="212"/>
      <c r="BQ107" s="212"/>
      <c r="BR107" s="212"/>
      <c r="BS107" s="212"/>
      <c r="BT107" s="212"/>
      <c r="BU107" s="212"/>
      <c r="BV107" s="212"/>
      <c r="BW107" s="212"/>
      <c r="BX107" s="212"/>
      <c r="BY107" s="212"/>
      <c r="BZ107" s="212"/>
      <c r="CA107" s="212"/>
      <c r="CB107" s="212"/>
      <c r="CC107" s="212"/>
      <c r="CD107" s="212"/>
      <c r="CE107" s="212"/>
      <c r="CF107" s="212"/>
      <c r="CG107" s="212"/>
      <c r="CH107" s="212"/>
      <c r="CI107" s="212"/>
      <c r="CJ107" s="212"/>
      <c r="CK107" s="212"/>
      <c r="CL107" s="212"/>
      <c r="CM107" s="212"/>
      <c r="CN107" s="212"/>
      <c r="CO107" s="212"/>
      <c r="CP107" s="212"/>
      <c r="CQ107" s="212"/>
      <c r="CR107" s="212"/>
      <c r="CS107" s="212"/>
      <c r="CT107" s="212"/>
      <c r="CU107" s="212"/>
      <c r="CV107" s="212"/>
      <c r="CW107" s="212"/>
      <c r="CX107" s="212"/>
      <c r="CY107" s="212"/>
      <c r="CZ107" s="212"/>
      <c r="DA107" s="212"/>
      <c r="DB107" s="212"/>
      <c r="DC107" s="212"/>
      <c r="DD107" s="212"/>
      <c r="DE107" s="212"/>
      <c r="DF107" s="212"/>
      <c r="DG107" s="212"/>
      <c r="DH107" s="212"/>
      <c r="DI107" s="212"/>
      <c r="DJ107" s="212"/>
      <c r="DK107" s="212"/>
      <c r="DL107" s="212"/>
      <c r="DM107" s="212"/>
      <c r="DN107" s="212"/>
      <c r="DO107" s="212"/>
      <c r="DP107" s="212"/>
      <c r="DQ107" s="212"/>
      <c r="DR107" s="212"/>
      <c r="DS107" s="212"/>
      <c r="DT107" s="212"/>
      <c r="DU107" s="212"/>
      <c r="DV107" s="212"/>
      <c r="DW107" s="212"/>
      <c r="DX107" s="212"/>
      <c r="DY107" s="212"/>
      <c r="DZ107" s="212"/>
      <c r="EA107" s="212"/>
      <c r="EB107" s="212"/>
      <c r="EC107" s="212"/>
      <c r="ED107" s="212"/>
      <c r="EE107" s="212"/>
      <c r="EF107" s="212"/>
      <c r="EG107" s="212"/>
      <c r="EH107" s="212"/>
      <c r="EI107" s="212"/>
      <c r="EJ107" s="212"/>
      <c r="EK107" s="212"/>
      <c r="EL107" s="212"/>
    </row>
    <row r="108" spans="1:142">
      <c r="B108" s="213"/>
      <c r="J108" s="321"/>
      <c r="K108" s="321"/>
      <c r="L108" s="321"/>
      <c r="M108" s="321"/>
      <c r="N108" s="321"/>
      <c r="O108" s="321"/>
      <c r="P108" s="321"/>
      <c r="Q108" s="321"/>
      <c r="R108" s="321"/>
      <c r="S108" s="321"/>
      <c r="T108" s="321"/>
      <c r="U108" s="321"/>
      <c r="Y108" s="284"/>
      <c r="AF108" s="321"/>
      <c r="AM108" s="27">
        <f t="shared" si="64"/>
        <v>44531</v>
      </c>
      <c r="AN108" s="41" t="str">
        <f t="shared" si="83"/>
        <v>dj</v>
      </c>
      <c r="AO108" s="41">
        <f t="shared" si="65"/>
        <v>114</v>
      </c>
      <c r="AP108" s="41">
        <f t="shared" ref="AP108:AP139" si="103">+MATCH(AM108,$AT$1:$AT$193)</f>
        <v>133</v>
      </c>
      <c r="AQ108" s="41">
        <f t="shared" si="66"/>
        <v>108</v>
      </c>
      <c r="AR108" s="41" t="str">
        <f t="shared" si="102"/>
        <v>dd</v>
      </c>
      <c r="AT108" s="139">
        <v>43770</v>
      </c>
      <c r="AU108" s="142">
        <v>320</v>
      </c>
      <c r="AV108" s="142">
        <v>400</v>
      </c>
      <c r="AW108" s="142">
        <v>480</v>
      </c>
      <c r="AX108" s="142">
        <v>160</v>
      </c>
      <c r="AY108" s="142">
        <v>80</v>
      </c>
      <c r="AZ108" s="142">
        <v>160</v>
      </c>
      <c r="BA108" s="142">
        <v>720</v>
      </c>
    </row>
    <row r="109" spans="1:142">
      <c r="B109" s="213"/>
      <c r="J109" s="321"/>
      <c r="K109" s="321"/>
      <c r="L109" s="321"/>
      <c r="M109" s="321"/>
      <c r="N109" s="321"/>
      <c r="O109" s="321"/>
      <c r="P109" s="321"/>
      <c r="Q109" s="321"/>
      <c r="R109" s="321"/>
      <c r="S109" s="321"/>
      <c r="T109" s="321"/>
      <c r="U109" s="321"/>
      <c r="Y109" s="284"/>
      <c r="AF109" s="321"/>
      <c r="AM109" s="27">
        <f t="shared" si="64"/>
        <v>44562</v>
      </c>
      <c r="AN109" s="41" t="str">
        <f t="shared" si="83"/>
        <v>dk</v>
      </c>
      <c r="AO109" s="41">
        <f t="shared" si="65"/>
        <v>115</v>
      </c>
      <c r="AP109" s="41">
        <f t="shared" si="103"/>
        <v>134</v>
      </c>
      <c r="AQ109" s="41">
        <f t="shared" si="66"/>
        <v>109</v>
      </c>
      <c r="AR109" s="41" t="str">
        <f t="shared" si="102"/>
        <v>de</v>
      </c>
      <c r="AT109" s="139">
        <v>43800</v>
      </c>
      <c r="AU109" s="142">
        <v>336</v>
      </c>
      <c r="AV109" s="142">
        <v>408</v>
      </c>
      <c r="AW109" s="142">
        <v>504</v>
      </c>
      <c r="AX109" s="142">
        <v>160</v>
      </c>
      <c r="AY109" s="142">
        <v>80</v>
      </c>
      <c r="AZ109" s="142">
        <v>168</v>
      </c>
      <c r="BA109" s="142">
        <v>744</v>
      </c>
    </row>
    <row r="110" spans="1:142">
      <c r="B110" s="213"/>
      <c r="J110" s="321"/>
      <c r="K110" s="321"/>
      <c r="L110" s="321"/>
      <c r="M110" s="321"/>
      <c r="N110" s="321"/>
      <c r="O110" s="321"/>
      <c r="P110" s="321"/>
      <c r="Q110" s="321"/>
      <c r="R110" s="321"/>
      <c r="S110" s="321"/>
      <c r="T110" s="321"/>
      <c r="U110" s="321"/>
      <c r="Y110" s="284"/>
      <c r="AF110" s="321"/>
      <c r="AM110" s="27">
        <f t="shared" si="64"/>
        <v>44593</v>
      </c>
      <c r="AN110" s="41" t="str">
        <f t="shared" si="83"/>
        <v>dl</v>
      </c>
      <c r="AO110" s="41">
        <f t="shared" si="65"/>
        <v>116</v>
      </c>
      <c r="AP110" s="41">
        <f t="shared" si="103"/>
        <v>135</v>
      </c>
      <c r="AQ110" s="41">
        <f t="shared" si="66"/>
        <v>110</v>
      </c>
      <c r="AR110" s="41" t="str">
        <f t="shared" si="102"/>
        <v>df</v>
      </c>
      <c r="AT110" s="140">
        <v>43831</v>
      </c>
      <c r="AU110" s="143">
        <v>352</v>
      </c>
      <c r="AV110" s="143">
        <v>392</v>
      </c>
      <c r="AW110" s="143">
        <v>528</v>
      </c>
      <c r="AX110" s="143">
        <v>144</v>
      </c>
      <c r="AY110" s="143">
        <v>72</v>
      </c>
      <c r="AZ110" s="143">
        <v>176</v>
      </c>
      <c r="BA110" s="143">
        <v>744</v>
      </c>
    </row>
    <row r="111" spans="1:142">
      <c r="B111" s="213"/>
      <c r="J111" s="321"/>
      <c r="K111" s="321"/>
      <c r="L111" s="321"/>
      <c r="M111" s="321"/>
      <c r="N111" s="321"/>
      <c r="O111" s="321"/>
      <c r="P111" s="321"/>
      <c r="Q111" s="321"/>
      <c r="R111" s="321"/>
      <c r="S111" s="321"/>
      <c r="T111" s="321"/>
      <c r="U111" s="321"/>
      <c r="Y111" s="284"/>
      <c r="AF111" s="321"/>
      <c r="AM111" s="27">
        <f t="shared" si="64"/>
        <v>44621</v>
      </c>
      <c r="AN111" s="41" t="str">
        <f t="shared" si="83"/>
        <v>dm</v>
      </c>
      <c r="AO111" s="41">
        <f t="shared" si="65"/>
        <v>117</v>
      </c>
      <c r="AP111" s="41">
        <f t="shared" si="103"/>
        <v>136</v>
      </c>
      <c r="AQ111" s="41">
        <f t="shared" si="66"/>
        <v>111</v>
      </c>
      <c r="AR111" s="41" t="str">
        <f t="shared" si="102"/>
        <v>dg</v>
      </c>
      <c r="AT111" s="140">
        <v>43862</v>
      </c>
      <c r="AU111" s="143">
        <v>320</v>
      </c>
      <c r="AV111" s="143">
        <v>376</v>
      </c>
      <c r="AW111" s="143">
        <v>480</v>
      </c>
      <c r="AX111" s="143">
        <v>144</v>
      </c>
      <c r="AY111" s="143">
        <v>72</v>
      </c>
      <c r="AZ111" s="143">
        <v>160</v>
      </c>
      <c r="BA111" s="143">
        <v>696</v>
      </c>
    </row>
    <row r="112" spans="1:142">
      <c r="B112" s="213"/>
      <c r="J112" s="321"/>
      <c r="K112" s="321"/>
      <c r="L112" s="321"/>
      <c r="M112" s="321"/>
      <c r="N112" s="321"/>
      <c r="O112" s="321"/>
      <c r="P112" s="321"/>
      <c r="Q112" s="321"/>
      <c r="R112" s="321"/>
      <c r="S112" s="321"/>
      <c r="T112" s="321"/>
      <c r="U112" s="321"/>
      <c r="Y112" s="284"/>
      <c r="AF112" s="321"/>
      <c r="AM112" s="27">
        <f t="shared" si="64"/>
        <v>44652</v>
      </c>
      <c r="AN112" s="41" t="str">
        <f t="shared" si="83"/>
        <v>dn</v>
      </c>
      <c r="AO112" s="41">
        <f t="shared" si="65"/>
        <v>118</v>
      </c>
      <c r="AP112" s="41">
        <f t="shared" si="103"/>
        <v>137</v>
      </c>
      <c r="AQ112" s="41">
        <f t="shared" si="66"/>
        <v>112</v>
      </c>
      <c r="AR112" s="41" t="str">
        <f t="shared" si="102"/>
        <v>dh</v>
      </c>
      <c r="AT112" s="140">
        <v>43891</v>
      </c>
      <c r="AU112" s="143">
        <v>352</v>
      </c>
      <c r="AV112" s="143">
        <v>392</v>
      </c>
      <c r="AW112" s="143">
        <v>528</v>
      </c>
      <c r="AX112" s="143">
        <v>144</v>
      </c>
      <c r="AY112" s="143">
        <v>72</v>
      </c>
      <c r="AZ112" s="143">
        <v>176</v>
      </c>
      <c r="BA112" s="143">
        <v>744</v>
      </c>
    </row>
    <row r="113" spans="2:53">
      <c r="B113" s="213"/>
      <c r="J113" s="321"/>
      <c r="K113" s="321"/>
      <c r="L113" s="321"/>
      <c r="M113" s="321"/>
      <c r="N113" s="321"/>
      <c r="O113" s="321"/>
      <c r="P113" s="321"/>
      <c r="Q113" s="321"/>
      <c r="R113" s="321"/>
      <c r="S113" s="321"/>
      <c r="T113" s="321"/>
      <c r="U113" s="321"/>
      <c r="Y113" s="284"/>
      <c r="AF113" s="321"/>
      <c r="AM113" s="27">
        <f t="shared" si="64"/>
        <v>44682</v>
      </c>
      <c r="AN113" s="41" t="str">
        <f t="shared" si="83"/>
        <v>do</v>
      </c>
      <c r="AO113" s="41">
        <f t="shared" si="65"/>
        <v>119</v>
      </c>
      <c r="AP113" s="41">
        <f t="shared" si="103"/>
        <v>138</v>
      </c>
      <c r="AQ113" s="41">
        <f t="shared" si="66"/>
        <v>113</v>
      </c>
      <c r="AR113" s="41" t="str">
        <f t="shared" si="102"/>
        <v>di</v>
      </c>
      <c r="AT113" s="140">
        <v>43922</v>
      </c>
      <c r="AU113" s="143">
        <v>352</v>
      </c>
      <c r="AV113" s="143">
        <v>368</v>
      </c>
      <c r="AW113" s="143">
        <v>528</v>
      </c>
      <c r="AX113" s="143">
        <v>128</v>
      </c>
      <c r="AY113" s="143">
        <v>64</v>
      </c>
      <c r="AZ113" s="143">
        <v>176</v>
      </c>
      <c r="BA113" s="143">
        <v>720</v>
      </c>
    </row>
    <row r="114" spans="2:53">
      <c r="B114" s="213"/>
      <c r="J114" s="321"/>
      <c r="K114" s="321"/>
      <c r="L114" s="321"/>
      <c r="M114" s="321"/>
      <c r="N114" s="321"/>
      <c r="O114" s="321"/>
      <c r="P114" s="321"/>
      <c r="Q114" s="321"/>
      <c r="R114" s="321"/>
      <c r="S114" s="321"/>
      <c r="T114" s="321"/>
      <c r="U114" s="321"/>
      <c r="Y114" s="284"/>
      <c r="AF114" s="321"/>
      <c r="AM114" s="27">
        <f t="shared" si="64"/>
        <v>44713</v>
      </c>
      <c r="AN114" s="41" t="str">
        <f t="shared" si="83"/>
        <v>dp</v>
      </c>
      <c r="AO114" s="41">
        <f t="shared" si="65"/>
        <v>120</v>
      </c>
      <c r="AP114" s="41">
        <f t="shared" si="103"/>
        <v>139</v>
      </c>
      <c r="AQ114" s="41">
        <f t="shared" si="66"/>
        <v>114</v>
      </c>
      <c r="AR114" s="41" t="str">
        <f t="shared" si="102"/>
        <v>dj</v>
      </c>
      <c r="AT114" s="140">
        <v>43952</v>
      </c>
      <c r="AU114" s="143">
        <v>320</v>
      </c>
      <c r="AV114" s="143">
        <v>424</v>
      </c>
      <c r="AW114" s="143">
        <v>480</v>
      </c>
      <c r="AX114" s="143">
        <v>176</v>
      </c>
      <c r="AY114" s="143">
        <v>88</v>
      </c>
      <c r="AZ114" s="143">
        <v>160</v>
      </c>
      <c r="BA114" s="143">
        <v>744</v>
      </c>
    </row>
    <row r="115" spans="2:53">
      <c r="B115" s="213"/>
      <c r="J115" s="321"/>
      <c r="K115" s="321"/>
      <c r="L115" s="321"/>
      <c r="M115" s="321"/>
      <c r="N115" s="321"/>
      <c r="O115" s="321"/>
      <c r="P115" s="321"/>
      <c r="Q115" s="321"/>
      <c r="R115" s="321"/>
      <c r="S115" s="321"/>
      <c r="T115" s="321"/>
      <c r="U115" s="321"/>
      <c r="Y115" s="284"/>
      <c r="AF115" s="321"/>
      <c r="AM115" s="27">
        <f t="shared" si="64"/>
        <v>44743</v>
      </c>
      <c r="AN115" s="41" t="str">
        <f t="shared" si="83"/>
        <v>dq</v>
      </c>
      <c r="AO115" s="41">
        <f t="shared" si="65"/>
        <v>121</v>
      </c>
      <c r="AP115" s="41">
        <f t="shared" si="103"/>
        <v>140</v>
      </c>
      <c r="AQ115" s="41">
        <f t="shared" si="66"/>
        <v>115</v>
      </c>
      <c r="AR115" s="41" t="str">
        <f t="shared" si="102"/>
        <v>dk</v>
      </c>
      <c r="AT115" s="140">
        <v>43983</v>
      </c>
      <c r="AU115" s="143">
        <v>352</v>
      </c>
      <c r="AV115" s="143">
        <v>368</v>
      </c>
      <c r="AW115" s="143">
        <v>528</v>
      </c>
      <c r="AX115" s="143">
        <v>128</v>
      </c>
      <c r="AY115" s="143">
        <v>64</v>
      </c>
      <c r="AZ115" s="143">
        <v>176</v>
      </c>
      <c r="BA115" s="143">
        <v>720</v>
      </c>
    </row>
    <row r="116" spans="2:53">
      <c r="B116" s="213"/>
      <c r="J116" s="321"/>
      <c r="K116" s="321"/>
      <c r="L116" s="321"/>
      <c r="M116" s="321"/>
      <c r="N116" s="321"/>
      <c r="O116" s="321"/>
      <c r="P116" s="321"/>
      <c r="Q116" s="321"/>
      <c r="R116" s="321"/>
      <c r="S116" s="321"/>
      <c r="T116" s="321"/>
      <c r="U116" s="321"/>
      <c r="Y116" s="284"/>
      <c r="AF116" s="321"/>
      <c r="AM116" s="27">
        <f t="shared" si="64"/>
        <v>44774</v>
      </c>
      <c r="AN116" s="41" t="str">
        <f t="shared" si="83"/>
        <v>dr</v>
      </c>
      <c r="AO116" s="41">
        <f t="shared" si="65"/>
        <v>122</v>
      </c>
      <c r="AP116" s="41">
        <f t="shared" si="103"/>
        <v>141</v>
      </c>
      <c r="AQ116" s="41">
        <f t="shared" si="66"/>
        <v>116</v>
      </c>
      <c r="AR116" s="41" t="str">
        <f t="shared" si="102"/>
        <v>dl</v>
      </c>
      <c r="AT116" s="140">
        <v>44013</v>
      </c>
      <c r="AU116" s="143">
        <v>368</v>
      </c>
      <c r="AV116" s="143">
        <v>376</v>
      </c>
      <c r="AW116" s="143">
        <v>552</v>
      </c>
      <c r="AX116" s="143">
        <v>128</v>
      </c>
      <c r="AY116" s="143">
        <v>64</v>
      </c>
      <c r="AZ116" s="143">
        <v>184</v>
      </c>
      <c r="BA116" s="143">
        <v>744</v>
      </c>
    </row>
    <row r="117" spans="2:53">
      <c r="B117" s="213"/>
      <c r="J117" s="321"/>
      <c r="K117" s="321"/>
      <c r="L117" s="321"/>
      <c r="M117" s="321"/>
      <c r="N117" s="321"/>
      <c r="O117" s="321"/>
      <c r="P117" s="321"/>
      <c r="Q117" s="321"/>
      <c r="R117" s="321"/>
      <c r="S117" s="321"/>
      <c r="T117" s="321"/>
      <c r="U117" s="321"/>
      <c r="Y117" s="284"/>
      <c r="AF117" s="321"/>
      <c r="AM117" s="27">
        <f t="shared" si="64"/>
        <v>44805</v>
      </c>
      <c r="AN117" s="41" t="str">
        <f t="shared" si="83"/>
        <v>ds</v>
      </c>
      <c r="AO117" s="41">
        <f t="shared" si="65"/>
        <v>123</v>
      </c>
      <c r="AP117" s="41">
        <f t="shared" si="103"/>
        <v>142</v>
      </c>
      <c r="AQ117" s="41">
        <f t="shared" si="66"/>
        <v>117</v>
      </c>
      <c r="AR117" s="41" t="str">
        <f t="shared" si="102"/>
        <v>dm</v>
      </c>
      <c r="AT117" s="140">
        <v>44044</v>
      </c>
      <c r="AU117" s="143">
        <v>336</v>
      </c>
      <c r="AV117" s="143">
        <v>408</v>
      </c>
      <c r="AW117" s="143">
        <v>504</v>
      </c>
      <c r="AX117" s="143">
        <v>160</v>
      </c>
      <c r="AY117" s="143">
        <v>80</v>
      </c>
      <c r="AZ117" s="143">
        <v>168</v>
      </c>
      <c r="BA117" s="143">
        <v>744</v>
      </c>
    </row>
    <row r="118" spans="2:53">
      <c r="B118" s="213"/>
      <c r="J118" s="321"/>
      <c r="K118" s="321"/>
      <c r="L118" s="321"/>
      <c r="M118" s="321"/>
      <c r="N118" s="321"/>
      <c r="O118" s="321"/>
      <c r="P118" s="321"/>
      <c r="Q118" s="321"/>
      <c r="R118" s="321"/>
      <c r="S118" s="321"/>
      <c r="T118" s="321"/>
      <c r="U118" s="321"/>
      <c r="Y118" s="284"/>
      <c r="AF118" s="321"/>
      <c r="AM118" s="27">
        <f t="shared" si="64"/>
        <v>44835</v>
      </c>
      <c r="AN118" s="41" t="str">
        <f t="shared" si="83"/>
        <v>dt</v>
      </c>
      <c r="AO118" s="41">
        <f t="shared" si="65"/>
        <v>124</v>
      </c>
      <c r="AP118" s="41">
        <f t="shared" si="103"/>
        <v>143</v>
      </c>
      <c r="AQ118" s="41">
        <f t="shared" si="66"/>
        <v>118</v>
      </c>
      <c r="AR118" s="41" t="str">
        <f t="shared" si="102"/>
        <v>dn</v>
      </c>
      <c r="AT118" s="140">
        <v>44075</v>
      </c>
      <c r="AU118" s="143">
        <v>336</v>
      </c>
      <c r="AV118" s="143">
        <v>384</v>
      </c>
      <c r="AW118" s="143">
        <v>504</v>
      </c>
      <c r="AX118" s="143">
        <v>144</v>
      </c>
      <c r="AY118" s="143">
        <v>72</v>
      </c>
      <c r="AZ118" s="143">
        <v>168</v>
      </c>
      <c r="BA118" s="143">
        <v>720</v>
      </c>
    </row>
    <row r="119" spans="2:53">
      <c r="B119" s="213"/>
      <c r="J119" s="321"/>
      <c r="K119" s="321"/>
      <c r="L119" s="321"/>
      <c r="M119" s="321"/>
      <c r="N119" s="321"/>
      <c r="O119" s="321"/>
      <c r="P119" s="321"/>
      <c r="Q119" s="321"/>
      <c r="R119" s="321"/>
      <c r="S119" s="321"/>
      <c r="T119" s="321"/>
      <c r="U119" s="321"/>
      <c r="Y119" s="284"/>
      <c r="AF119" s="321"/>
      <c r="AM119" s="27">
        <f t="shared" si="64"/>
        <v>44866</v>
      </c>
      <c r="AN119" s="41" t="str">
        <f t="shared" ref="AN119:AN150" si="104">+VLOOKUP(AO119,$AQ$1:$AR$197,2,FALSE)</f>
        <v>du</v>
      </c>
      <c r="AO119" s="41">
        <f t="shared" si="65"/>
        <v>125</v>
      </c>
      <c r="AP119" s="41">
        <f t="shared" si="103"/>
        <v>144</v>
      </c>
      <c r="AQ119" s="41">
        <f t="shared" si="66"/>
        <v>119</v>
      </c>
      <c r="AR119" s="41" t="str">
        <f t="shared" si="102"/>
        <v>do</v>
      </c>
      <c r="AT119" s="140">
        <v>44105</v>
      </c>
      <c r="AU119" s="143">
        <v>352</v>
      </c>
      <c r="AV119" s="143">
        <v>392</v>
      </c>
      <c r="AW119" s="143">
        <v>528</v>
      </c>
      <c r="AX119" s="143">
        <v>144</v>
      </c>
      <c r="AY119" s="143">
        <v>72</v>
      </c>
      <c r="AZ119" s="143">
        <v>176</v>
      </c>
      <c r="BA119" s="143">
        <v>744</v>
      </c>
    </row>
    <row r="120" spans="2:53">
      <c r="B120" s="213"/>
      <c r="J120" s="321"/>
      <c r="K120" s="321"/>
      <c r="L120" s="321"/>
      <c r="M120" s="321"/>
      <c r="N120" s="321"/>
      <c r="O120" s="321"/>
      <c r="P120" s="321"/>
      <c r="Q120" s="321"/>
      <c r="R120" s="321"/>
      <c r="S120" s="321"/>
      <c r="T120" s="321"/>
      <c r="U120" s="321"/>
      <c r="Y120" s="284"/>
      <c r="AF120" s="321"/>
      <c r="AM120" s="27">
        <f t="shared" si="64"/>
        <v>44896</v>
      </c>
      <c r="AN120" s="41" t="str">
        <f t="shared" si="104"/>
        <v>dv</v>
      </c>
      <c r="AO120" s="41">
        <f t="shared" si="65"/>
        <v>126</v>
      </c>
      <c r="AP120" s="41">
        <f t="shared" si="103"/>
        <v>145</v>
      </c>
      <c r="AQ120" s="41">
        <f t="shared" si="66"/>
        <v>120</v>
      </c>
      <c r="AR120" s="41" t="str">
        <f t="shared" si="102"/>
        <v>dp</v>
      </c>
      <c r="AT120" s="140">
        <v>44136</v>
      </c>
      <c r="AU120" s="143">
        <v>320</v>
      </c>
      <c r="AV120" s="143">
        <v>400</v>
      </c>
      <c r="AW120" s="143">
        <v>480</v>
      </c>
      <c r="AX120" s="143">
        <v>160</v>
      </c>
      <c r="AY120" s="143">
        <v>80</v>
      </c>
      <c r="AZ120" s="143">
        <v>160</v>
      </c>
      <c r="BA120" s="143">
        <v>720</v>
      </c>
    </row>
    <row r="121" spans="2:53">
      <c r="B121" s="213"/>
      <c r="J121" s="321"/>
      <c r="K121" s="321"/>
      <c r="L121" s="321"/>
      <c r="M121" s="321"/>
      <c r="N121" s="321"/>
      <c r="O121" s="321"/>
      <c r="P121" s="321"/>
      <c r="Q121" s="321"/>
      <c r="R121" s="321"/>
      <c r="S121" s="321"/>
      <c r="T121" s="321"/>
      <c r="U121" s="321"/>
      <c r="Y121" s="284"/>
      <c r="AF121" s="321"/>
      <c r="AM121" s="27">
        <f t="shared" si="64"/>
        <v>44927</v>
      </c>
      <c r="AN121" s="41" t="str">
        <f t="shared" si="104"/>
        <v>dw</v>
      </c>
      <c r="AO121" s="41">
        <f t="shared" si="65"/>
        <v>127</v>
      </c>
      <c r="AP121" s="41">
        <f t="shared" si="103"/>
        <v>146</v>
      </c>
      <c r="AQ121" s="41">
        <f t="shared" si="66"/>
        <v>121</v>
      </c>
      <c r="AR121" s="41" t="str">
        <f t="shared" si="102"/>
        <v>dq</v>
      </c>
      <c r="AT121" s="140">
        <v>44166</v>
      </c>
      <c r="AU121" s="143">
        <v>352</v>
      </c>
      <c r="AV121" s="143">
        <v>392</v>
      </c>
      <c r="AW121" s="143">
        <v>528</v>
      </c>
      <c r="AX121" s="143">
        <v>144</v>
      </c>
      <c r="AY121" s="143">
        <v>72</v>
      </c>
      <c r="AZ121" s="143">
        <v>176</v>
      </c>
      <c r="BA121" s="143">
        <v>744</v>
      </c>
    </row>
    <row r="122" spans="2:53">
      <c r="B122" s="213"/>
      <c r="J122" s="321"/>
      <c r="K122" s="321"/>
      <c r="L122" s="321"/>
      <c r="M122" s="321"/>
      <c r="N122" s="321"/>
      <c r="O122" s="321"/>
      <c r="P122" s="321"/>
      <c r="Q122" s="321"/>
      <c r="R122" s="321"/>
      <c r="S122" s="321"/>
      <c r="T122" s="321"/>
      <c r="U122" s="321"/>
      <c r="Y122" s="284"/>
      <c r="AF122" s="321"/>
      <c r="AM122" s="27">
        <f t="shared" si="64"/>
        <v>44958</v>
      </c>
      <c r="AN122" s="41" t="str">
        <f t="shared" si="104"/>
        <v>dx</v>
      </c>
      <c r="AO122" s="41">
        <f t="shared" si="65"/>
        <v>128</v>
      </c>
      <c r="AP122" s="41">
        <f t="shared" si="103"/>
        <v>147</v>
      </c>
      <c r="AQ122" s="41">
        <f t="shared" si="66"/>
        <v>122</v>
      </c>
      <c r="AR122" s="41" t="str">
        <f t="shared" si="102"/>
        <v>dr</v>
      </c>
      <c r="AT122" s="139">
        <v>44197</v>
      </c>
      <c r="AU122" s="142">
        <v>320</v>
      </c>
      <c r="AV122" s="142">
        <v>392</v>
      </c>
      <c r="AW122" s="142">
        <v>528</v>
      </c>
      <c r="AX122" s="142">
        <v>176</v>
      </c>
      <c r="AY122" s="142">
        <v>88</v>
      </c>
      <c r="AZ122" s="142">
        <v>160</v>
      </c>
      <c r="BA122" s="142">
        <v>744</v>
      </c>
    </row>
    <row r="123" spans="2:53">
      <c r="B123" s="213"/>
      <c r="J123" s="321"/>
      <c r="K123" s="321"/>
      <c r="L123" s="321"/>
      <c r="M123" s="321"/>
      <c r="N123" s="321"/>
      <c r="O123" s="321"/>
      <c r="P123" s="321"/>
      <c r="Q123" s="321"/>
      <c r="R123" s="321"/>
      <c r="S123" s="321"/>
      <c r="T123" s="321"/>
      <c r="U123" s="321"/>
      <c r="Y123" s="284"/>
      <c r="AF123" s="321"/>
      <c r="AM123" s="27">
        <f t="shared" si="64"/>
        <v>44986</v>
      </c>
      <c r="AN123" s="41" t="str">
        <f t="shared" si="104"/>
        <v>dy</v>
      </c>
      <c r="AO123" s="41">
        <f t="shared" si="65"/>
        <v>129</v>
      </c>
      <c r="AP123" s="41">
        <f t="shared" si="103"/>
        <v>148</v>
      </c>
      <c r="AQ123" s="41">
        <f t="shared" si="66"/>
        <v>123</v>
      </c>
      <c r="AR123" s="41" t="str">
        <f t="shared" si="102"/>
        <v>ds</v>
      </c>
      <c r="AT123" s="139">
        <v>44228</v>
      </c>
      <c r="AU123" s="142">
        <v>320</v>
      </c>
      <c r="AV123" s="142">
        <v>376</v>
      </c>
      <c r="AW123" s="142">
        <v>480</v>
      </c>
      <c r="AX123" s="142">
        <v>128</v>
      </c>
      <c r="AY123" s="142">
        <v>64</v>
      </c>
      <c r="AZ123" s="142">
        <v>160</v>
      </c>
      <c r="BA123" s="142">
        <v>672</v>
      </c>
    </row>
    <row r="124" spans="2:53">
      <c r="B124" s="213"/>
      <c r="J124" s="321"/>
      <c r="K124" s="321"/>
      <c r="L124" s="321"/>
      <c r="M124" s="321"/>
      <c r="N124" s="321"/>
      <c r="O124" s="321"/>
      <c r="P124" s="321"/>
      <c r="Q124" s="321"/>
      <c r="R124" s="321"/>
      <c r="S124" s="321"/>
      <c r="T124" s="321"/>
      <c r="U124" s="321"/>
      <c r="Y124" s="284"/>
      <c r="AF124" s="321"/>
      <c r="AM124" s="27">
        <f t="shared" si="64"/>
        <v>45017</v>
      </c>
      <c r="AN124" s="41" t="str">
        <f t="shared" si="104"/>
        <v>dz</v>
      </c>
      <c r="AO124" s="41">
        <f t="shared" si="65"/>
        <v>130</v>
      </c>
      <c r="AP124" s="41">
        <f t="shared" si="103"/>
        <v>149</v>
      </c>
      <c r="AQ124" s="41">
        <f t="shared" si="66"/>
        <v>124</v>
      </c>
      <c r="AR124" s="41" t="str">
        <f t="shared" si="102"/>
        <v>dt</v>
      </c>
      <c r="AT124" s="139">
        <v>44256</v>
      </c>
      <c r="AU124" s="142">
        <v>368</v>
      </c>
      <c r="AV124" s="142">
        <v>392</v>
      </c>
      <c r="AW124" s="142">
        <v>528</v>
      </c>
      <c r="AX124" s="142">
        <v>128</v>
      </c>
      <c r="AY124" s="142">
        <v>64</v>
      </c>
      <c r="AZ124" s="142">
        <v>184</v>
      </c>
      <c r="BA124" s="142">
        <v>744</v>
      </c>
    </row>
    <row r="125" spans="2:53">
      <c r="B125" s="213"/>
      <c r="J125" s="321"/>
      <c r="K125" s="321"/>
      <c r="L125" s="321"/>
      <c r="M125" s="321"/>
      <c r="N125" s="321"/>
      <c r="O125" s="321"/>
      <c r="P125" s="321"/>
      <c r="Q125" s="321"/>
      <c r="R125" s="321"/>
      <c r="S125" s="321"/>
      <c r="T125" s="321"/>
      <c r="U125" s="321"/>
      <c r="Y125" s="284"/>
      <c r="AF125" s="321"/>
      <c r="AM125" s="27">
        <f t="shared" si="64"/>
        <v>45047</v>
      </c>
      <c r="AN125" s="41" t="str">
        <f t="shared" si="104"/>
        <v>ea</v>
      </c>
      <c r="AO125" s="41">
        <f t="shared" si="65"/>
        <v>131</v>
      </c>
      <c r="AP125" s="41">
        <f t="shared" si="103"/>
        <v>150</v>
      </c>
      <c r="AQ125" s="41">
        <f t="shared" si="66"/>
        <v>125</v>
      </c>
      <c r="AR125" s="41" t="str">
        <f t="shared" si="102"/>
        <v>du</v>
      </c>
      <c r="AT125" s="139">
        <v>44287</v>
      </c>
      <c r="AU125" s="142">
        <v>352</v>
      </c>
      <c r="AV125" s="142">
        <v>368</v>
      </c>
      <c r="AW125" s="142">
        <v>528</v>
      </c>
      <c r="AX125" s="142">
        <v>128</v>
      </c>
      <c r="AY125" s="142">
        <v>64</v>
      </c>
      <c r="AZ125" s="142">
        <v>176</v>
      </c>
      <c r="BA125" s="142">
        <v>720</v>
      </c>
    </row>
    <row r="126" spans="2:53">
      <c r="B126" s="213"/>
      <c r="J126" s="321"/>
      <c r="K126" s="321"/>
      <c r="L126" s="321"/>
      <c r="M126" s="321"/>
      <c r="N126" s="321"/>
      <c r="O126" s="321"/>
      <c r="P126" s="321"/>
      <c r="Q126" s="321"/>
      <c r="R126" s="321"/>
      <c r="S126" s="321"/>
      <c r="T126" s="321"/>
      <c r="U126" s="321"/>
      <c r="Y126" s="284"/>
      <c r="AF126" s="321"/>
      <c r="AM126" s="27">
        <f t="shared" si="64"/>
        <v>45078</v>
      </c>
      <c r="AN126" s="41" t="str">
        <f t="shared" si="104"/>
        <v>eb</v>
      </c>
      <c r="AO126" s="41">
        <f t="shared" si="65"/>
        <v>132</v>
      </c>
      <c r="AP126" s="41">
        <f t="shared" si="103"/>
        <v>151</v>
      </c>
      <c r="AQ126" s="41">
        <f t="shared" si="66"/>
        <v>126</v>
      </c>
      <c r="AR126" s="41" t="str">
        <f t="shared" si="102"/>
        <v>dv</v>
      </c>
      <c r="AT126" s="139">
        <v>44317</v>
      </c>
      <c r="AU126" s="142">
        <v>320</v>
      </c>
      <c r="AV126" s="142">
        <v>424</v>
      </c>
      <c r="AW126" s="142">
        <v>480</v>
      </c>
      <c r="AX126" s="142">
        <v>176</v>
      </c>
      <c r="AY126" s="142">
        <v>88</v>
      </c>
      <c r="AZ126" s="142">
        <v>160</v>
      </c>
      <c r="BA126" s="142">
        <v>744</v>
      </c>
    </row>
    <row r="127" spans="2:53">
      <c r="B127" s="213"/>
      <c r="J127" s="321"/>
      <c r="K127" s="321"/>
      <c r="L127" s="321"/>
      <c r="M127" s="321"/>
      <c r="N127" s="321"/>
      <c r="O127" s="321"/>
      <c r="P127" s="321"/>
      <c r="Q127" s="321"/>
      <c r="R127" s="321"/>
      <c r="S127" s="321"/>
      <c r="T127" s="321"/>
      <c r="U127" s="321"/>
      <c r="Y127" s="284"/>
      <c r="AF127" s="321"/>
      <c r="AM127" s="27">
        <f t="shared" si="64"/>
        <v>45108</v>
      </c>
      <c r="AN127" s="41" t="str">
        <f t="shared" si="104"/>
        <v>ec</v>
      </c>
      <c r="AO127" s="41">
        <f t="shared" si="65"/>
        <v>133</v>
      </c>
      <c r="AP127" s="41">
        <f t="shared" si="103"/>
        <v>152</v>
      </c>
      <c r="AQ127" s="41">
        <f t="shared" si="66"/>
        <v>127</v>
      </c>
      <c r="AR127" s="41" t="str">
        <f t="shared" si="102"/>
        <v>dw</v>
      </c>
      <c r="AT127" s="139">
        <v>44348</v>
      </c>
      <c r="AU127" s="142">
        <v>352</v>
      </c>
      <c r="AV127" s="142">
        <v>368</v>
      </c>
      <c r="AW127" s="142">
        <v>528</v>
      </c>
      <c r="AX127" s="142">
        <v>128</v>
      </c>
      <c r="AY127" s="142">
        <v>64</v>
      </c>
      <c r="AZ127" s="142">
        <v>176</v>
      </c>
      <c r="BA127" s="142">
        <v>720</v>
      </c>
    </row>
    <row r="128" spans="2:53">
      <c r="B128" s="213"/>
      <c r="J128" s="321"/>
      <c r="K128" s="321"/>
      <c r="L128" s="321"/>
      <c r="M128" s="321"/>
      <c r="N128" s="321"/>
      <c r="O128" s="321"/>
      <c r="P128" s="321"/>
      <c r="Q128" s="321"/>
      <c r="R128" s="321"/>
      <c r="S128" s="321"/>
      <c r="T128" s="321"/>
      <c r="U128" s="321"/>
      <c r="Y128" s="284"/>
      <c r="AF128" s="321"/>
      <c r="AM128" s="27">
        <f t="shared" si="64"/>
        <v>45139</v>
      </c>
      <c r="AN128" s="41" t="str">
        <f t="shared" si="104"/>
        <v>ed</v>
      </c>
      <c r="AO128" s="41">
        <f t="shared" si="65"/>
        <v>134</v>
      </c>
      <c r="AP128" s="41">
        <f t="shared" si="103"/>
        <v>153</v>
      </c>
      <c r="AQ128" s="41">
        <f t="shared" si="66"/>
        <v>128</v>
      </c>
      <c r="AR128" s="41" t="str">
        <f>+"d"&amp;AR24</f>
        <v>dx</v>
      </c>
      <c r="AT128" s="139">
        <v>44378</v>
      </c>
      <c r="AU128" s="142">
        <v>336</v>
      </c>
      <c r="AV128" s="142">
        <v>376</v>
      </c>
      <c r="AW128" s="142">
        <v>552</v>
      </c>
      <c r="AX128" s="142">
        <v>160</v>
      </c>
      <c r="AY128" s="142">
        <v>80</v>
      </c>
      <c r="AZ128" s="142">
        <v>168</v>
      </c>
      <c r="BA128" s="142">
        <v>744</v>
      </c>
    </row>
    <row r="129" spans="2:53">
      <c r="B129" s="213"/>
      <c r="J129" s="321"/>
      <c r="K129" s="321"/>
      <c r="L129" s="321"/>
      <c r="M129" s="321"/>
      <c r="N129" s="321"/>
      <c r="O129" s="321"/>
      <c r="P129" s="321"/>
      <c r="Q129" s="321"/>
      <c r="R129" s="321"/>
      <c r="S129" s="321"/>
      <c r="T129" s="321"/>
      <c r="U129" s="321"/>
      <c r="Y129" s="284"/>
      <c r="AF129" s="321"/>
      <c r="AM129" s="27">
        <f t="shared" si="64"/>
        <v>45170</v>
      </c>
      <c r="AN129" s="41" t="str">
        <f t="shared" si="104"/>
        <v>ee</v>
      </c>
      <c r="AO129" s="41">
        <f t="shared" si="65"/>
        <v>135</v>
      </c>
      <c r="AP129" s="41">
        <f t="shared" si="103"/>
        <v>154</v>
      </c>
      <c r="AQ129" s="41">
        <f t="shared" si="66"/>
        <v>129</v>
      </c>
      <c r="AR129" s="41" t="str">
        <f t="shared" si="102"/>
        <v>dy</v>
      </c>
      <c r="AT129" s="139">
        <v>44409</v>
      </c>
      <c r="AU129" s="142">
        <v>352</v>
      </c>
      <c r="AV129" s="142">
        <v>408</v>
      </c>
      <c r="AW129" s="142">
        <v>504</v>
      </c>
      <c r="AX129" s="142">
        <v>144</v>
      </c>
      <c r="AY129" s="142">
        <v>72</v>
      </c>
      <c r="AZ129" s="142">
        <v>176</v>
      </c>
      <c r="BA129" s="142">
        <v>744</v>
      </c>
    </row>
    <row r="130" spans="2:53">
      <c r="B130" s="213"/>
      <c r="J130" s="321"/>
      <c r="K130" s="321"/>
      <c r="L130" s="321"/>
      <c r="M130" s="321"/>
      <c r="N130" s="321"/>
      <c r="O130" s="321"/>
      <c r="P130" s="321"/>
      <c r="Q130" s="321"/>
      <c r="R130" s="321"/>
      <c r="S130" s="321"/>
      <c r="T130" s="321"/>
      <c r="U130" s="321"/>
      <c r="Y130" s="284"/>
      <c r="AF130" s="321"/>
      <c r="AM130" s="27">
        <f t="shared" si="64"/>
        <v>45200</v>
      </c>
      <c r="AN130" s="41" t="str">
        <f t="shared" si="104"/>
        <v>ef</v>
      </c>
      <c r="AO130" s="41">
        <f t="shared" si="65"/>
        <v>136</v>
      </c>
      <c r="AP130" s="41">
        <f t="shared" si="103"/>
        <v>155</v>
      </c>
      <c r="AQ130" s="41">
        <f t="shared" si="66"/>
        <v>130</v>
      </c>
      <c r="AR130" s="41" t="str">
        <f t="shared" si="102"/>
        <v>dz</v>
      </c>
      <c r="AT130" s="139">
        <v>44440</v>
      </c>
      <c r="AU130" s="142">
        <v>336</v>
      </c>
      <c r="AV130" s="142">
        <v>384</v>
      </c>
      <c r="AW130" s="142">
        <v>504</v>
      </c>
      <c r="AX130" s="142">
        <v>144</v>
      </c>
      <c r="AY130" s="142">
        <v>72</v>
      </c>
      <c r="AZ130" s="142">
        <v>168</v>
      </c>
      <c r="BA130" s="142">
        <v>720</v>
      </c>
    </row>
    <row r="131" spans="2:53">
      <c r="B131" s="213"/>
      <c r="J131" s="321"/>
      <c r="K131" s="321"/>
      <c r="L131" s="321"/>
      <c r="M131" s="321"/>
      <c r="N131" s="321"/>
      <c r="O131" s="321"/>
      <c r="P131" s="321"/>
      <c r="Q131" s="321"/>
      <c r="R131" s="321"/>
      <c r="S131" s="321"/>
      <c r="T131" s="321"/>
      <c r="U131" s="321"/>
      <c r="Y131" s="284"/>
      <c r="AF131" s="321"/>
      <c r="AM131" s="27">
        <f t="shared" ref="AM131:AM194" si="105">+EDATE(AM130,1)</f>
        <v>45231</v>
      </c>
      <c r="AN131" s="41" t="str">
        <f t="shared" si="104"/>
        <v>eg</v>
      </c>
      <c r="AO131" s="41">
        <f t="shared" ref="AO131:AO194" si="106">+AO130+1</f>
        <v>137</v>
      </c>
      <c r="AP131" s="41">
        <f t="shared" si="103"/>
        <v>156</v>
      </c>
      <c r="AQ131" s="41">
        <f t="shared" ref="AQ131:AQ194" si="107">+AQ130+1</f>
        <v>131</v>
      </c>
      <c r="AR131" s="41" t="str">
        <f>+"e"&amp;AR1</f>
        <v>ea</v>
      </c>
      <c r="AT131" s="139">
        <v>44470</v>
      </c>
      <c r="AU131" s="142">
        <v>336</v>
      </c>
      <c r="AV131" s="142">
        <v>392</v>
      </c>
      <c r="AW131" s="142">
        <v>528</v>
      </c>
      <c r="AX131" s="142">
        <v>160</v>
      </c>
      <c r="AY131" s="142">
        <v>80</v>
      </c>
      <c r="AZ131" s="142">
        <v>168</v>
      </c>
      <c r="BA131" s="142">
        <v>744</v>
      </c>
    </row>
    <row r="132" spans="2:53">
      <c r="B132" s="213"/>
      <c r="J132" s="321"/>
      <c r="K132" s="321"/>
      <c r="L132" s="321"/>
      <c r="M132" s="321"/>
      <c r="N132" s="321"/>
      <c r="O132" s="321"/>
      <c r="P132" s="321"/>
      <c r="Q132" s="321"/>
      <c r="R132" s="321"/>
      <c r="S132" s="321"/>
      <c r="T132" s="321"/>
      <c r="U132" s="321"/>
      <c r="Y132" s="284"/>
      <c r="AF132" s="321"/>
      <c r="AM132" s="27">
        <f t="shared" si="105"/>
        <v>45261</v>
      </c>
      <c r="AN132" s="41" t="str">
        <f t="shared" si="104"/>
        <v>eh</v>
      </c>
      <c r="AO132" s="41">
        <f t="shared" si="106"/>
        <v>138</v>
      </c>
      <c r="AP132" s="41">
        <f t="shared" si="103"/>
        <v>157</v>
      </c>
      <c r="AQ132" s="41">
        <f t="shared" si="107"/>
        <v>132</v>
      </c>
      <c r="AR132" s="41" t="str">
        <f t="shared" ref="AR132:AR153" si="108">+"e"&amp;AR2</f>
        <v>eb</v>
      </c>
      <c r="AT132" s="139">
        <v>44501</v>
      </c>
      <c r="AU132" s="142">
        <v>336</v>
      </c>
      <c r="AV132" s="142">
        <v>400</v>
      </c>
      <c r="AW132" s="142">
        <v>480</v>
      </c>
      <c r="AX132" s="142">
        <v>144</v>
      </c>
      <c r="AY132" s="142">
        <v>72</v>
      </c>
      <c r="AZ132" s="142">
        <v>168</v>
      </c>
      <c r="BA132" s="142">
        <v>720</v>
      </c>
    </row>
    <row r="133" spans="2:53">
      <c r="B133" s="213"/>
      <c r="J133" s="321"/>
      <c r="K133" s="321"/>
      <c r="L133" s="321"/>
      <c r="M133" s="321"/>
      <c r="N133" s="321"/>
      <c r="O133" s="321"/>
      <c r="P133" s="321"/>
      <c r="Q133" s="321"/>
      <c r="R133" s="321"/>
      <c r="S133" s="321"/>
      <c r="T133" s="321"/>
      <c r="U133" s="321"/>
      <c r="Y133" s="284"/>
      <c r="AF133" s="321"/>
      <c r="AM133" s="27">
        <f t="shared" si="105"/>
        <v>45292</v>
      </c>
      <c r="AN133" s="41" t="str">
        <f t="shared" si="104"/>
        <v>ei</v>
      </c>
      <c r="AO133" s="41">
        <f t="shared" si="106"/>
        <v>139</v>
      </c>
      <c r="AP133" s="41">
        <f t="shared" si="103"/>
        <v>158</v>
      </c>
      <c r="AQ133" s="41">
        <f t="shared" si="107"/>
        <v>133</v>
      </c>
      <c r="AR133" s="41" t="str">
        <f t="shared" si="108"/>
        <v>ec</v>
      </c>
      <c r="AT133" s="139">
        <v>44531</v>
      </c>
      <c r="AU133" s="142">
        <v>368</v>
      </c>
      <c r="AV133" s="142">
        <v>392</v>
      </c>
      <c r="AW133" s="142">
        <v>528</v>
      </c>
      <c r="AX133" s="142">
        <v>128</v>
      </c>
      <c r="AY133" s="142">
        <v>64</v>
      </c>
      <c r="AZ133" s="142">
        <v>184</v>
      </c>
      <c r="BA133" s="142">
        <v>744</v>
      </c>
    </row>
    <row r="134" spans="2:53">
      <c r="B134" s="213"/>
      <c r="J134" s="321"/>
      <c r="K134" s="321"/>
      <c r="L134" s="321"/>
      <c r="M134" s="321"/>
      <c r="N134" s="321"/>
      <c r="O134" s="321"/>
      <c r="P134" s="321"/>
      <c r="Q134" s="321"/>
      <c r="R134" s="321"/>
      <c r="S134" s="321"/>
      <c r="T134" s="321"/>
      <c r="U134" s="321"/>
      <c r="Y134" s="284"/>
      <c r="AF134" s="321"/>
      <c r="AM134" s="27">
        <f t="shared" si="105"/>
        <v>45323</v>
      </c>
      <c r="AN134" s="41" t="str">
        <f t="shared" si="104"/>
        <v>ej</v>
      </c>
      <c r="AO134" s="41">
        <f t="shared" si="106"/>
        <v>140</v>
      </c>
      <c r="AP134" s="41">
        <f t="shared" si="103"/>
        <v>159</v>
      </c>
      <c r="AQ134" s="41">
        <f t="shared" si="107"/>
        <v>134</v>
      </c>
      <c r="AR134" s="41" t="str">
        <f t="shared" si="108"/>
        <v>ed</v>
      </c>
      <c r="AT134" s="140">
        <v>44562</v>
      </c>
      <c r="AU134" s="143">
        <v>336</v>
      </c>
      <c r="AV134" s="143">
        <v>392</v>
      </c>
      <c r="AW134" s="143">
        <v>528</v>
      </c>
      <c r="AX134" s="143">
        <v>160</v>
      </c>
      <c r="AY134" s="143">
        <v>80</v>
      </c>
      <c r="AZ134" s="143">
        <v>168</v>
      </c>
      <c r="BA134" s="143">
        <v>744</v>
      </c>
    </row>
    <row r="135" spans="2:53">
      <c r="B135" s="213"/>
      <c r="J135" s="321"/>
      <c r="K135" s="321"/>
      <c r="L135" s="321"/>
      <c r="M135" s="321"/>
      <c r="N135" s="321"/>
      <c r="O135" s="321"/>
      <c r="P135" s="321"/>
      <c r="Q135" s="321"/>
      <c r="R135" s="321"/>
      <c r="S135" s="321"/>
      <c r="T135" s="321"/>
      <c r="U135" s="321"/>
      <c r="Y135" s="284"/>
      <c r="AF135" s="321"/>
      <c r="AM135" s="27">
        <f t="shared" si="105"/>
        <v>45352</v>
      </c>
      <c r="AN135" s="41" t="str">
        <f t="shared" si="104"/>
        <v>ek</v>
      </c>
      <c r="AO135" s="41">
        <f t="shared" si="106"/>
        <v>141</v>
      </c>
      <c r="AP135" s="41">
        <f t="shared" si="103"/>
        <v>160</v>
      </c>
      <c r="AQ135" s="41">
        <f t="shared" si="107"/>
        <v>135</v>
      </c>
      <c r="AR135" s="41" t="str">
        <f t="shared" si="108"/>
        <v>ee</v>
      </c>
      <c r="AT135" s="140">
        <v>44593</v>
      </c>
      <c r="AU135" s="143">
        <v>320</v>
      </c>
      <c r="AV135" s="143">
        <v>376</v>
      </c>
      <c r="AW135" s="143">
        <v>480</v>
      </c>
      <c r="AX135" s="143">
        <v>128</v>
      </c>
      <c r="AY135" s="143">
        <v>64</v>
      </c>
      <c r="AZ135" s="143">
        <v>160</v>
      </c>
      <c r="BA135" s="143">
        <v>672</v>
      </c>
    </row>
    <row r="136" spans="2:53">
      <c r="B136" s="213"/>
      <c r="J136" s="321"/>
      <c r="K136" s="321"/>
      <c r="L136" s="321"/>
      <c r="M136" s="321"/>
      <c r="N136" s="321"/>
      <c r="O136" s="321"/>
      <c r="P136" s="321"/>
      <c r="Q136" s="321"/>
      <c r="R136" s="321"/>
      <c r="S136" s="321"/>
      <c r="T136" s="321"/>
      <c r="U136" s="321"/>
      <c r="Y136" s="284"/>
      <c r="AF136" s="321"/>
      <c r="AM136" s="27">
        <f t="shared" si="105"/>
        <v>45383</v>
      </c>
      <c r="AN136" s="41" t="str">
        <f t="shared" si="104"/>
        <v>el</v>
      </c>
      <c r="AO136" s="41">
        <f t="shared" si="106"/>
        <v>142</v>
      </c>
      <c r="AP136" s="41">
        <f t="shared" si="103"/>
        <v>161</v>
      </c>
      <c r="AQ136" s="41">
        <f t="shared" si="107"/>
        <v>136</v>
      </c>
      <c r="AR136" s="41" t="str">
        <f t="shared" si="108"/>
        <v>ef</v>
      </c>
      <c r="AT136" s="140">
        <v>44621</v>
      </c>
      <c r="AU136" s="143">
        <v>368</v>
      </c>
      <c r="AV136" s="143">
        <v>392</v>
      </c>
      <c r="AW136" s="143">
        <v>528</v>
      </c>
      <c r="AX136" s="143">
        <v>128</v>
      </c>
      <c r="AY136" s="143">
        <v>64</v>
      </c>
      <c r="AZ136" s="143">
        <v>184</v>
      </c>
      <c r="BA136" s="143">
        <v>744</v>
      </c>
    </row>
    <row r="137" spans="2:53">
      <c r="B137" s="213"/>
      <c r="J137" s="321"/>
      <c r="K137" s="321"/>
      <c r="L137" s="321"/>
      <c r="M137" s="321"/>
      <c r="N137" s="321"/>
      <c r="O137" s="321"/>
      <c r="P137" s="321"/>
      <c r="Q137" s="321"/>
      <c r="R137" s="321"/>
      <c r="S137" s="321"/>
      <c r="T137" s="321"/>
      <c r="U137" s="321"/>
      <c r="Y137" s="284"/>
      <c r="AF137" s="321"/>
      <c r="AM137" s="27">
        <f t="shared" si="105"/>
        <v>45413</v>
      </c>
      <c r="AN137" s="41" t="str">
        <f t="shared" si="104"/>
        <v>em</v>
      </c>
      <c r="AO137" s="41">
        <f t="shared" si="106"/>
        <v>143</v>
      </c>
      <c r="AP137" s="41">
        <f t="shared" si="103"/>
        <v>162</v>
      </c>
      <c r="AQ137" s="41">
        <f t="shared" si="107"/>
        <v>137</v>
      </c>
      <c r="AR137" s="41" t="str">
        <f t="shared" si="108"/>
        <v>eg</v>
      </c>
      <c r="AT137" s="140">
        <v>44652</v>
      </c>
      <c r="AU137" s="143">
        <v>336</v>
      </c>
      <c r="AV137" s="143">
        <v>368</v>
      </c>
      <c r="AW137" s="143">
        <v>528</v>
      </c>
      <c r="AX137" s="143">
        <v>144</v>
      </c>
      <c r="AY137" s="143">
        <v>72</v>
      </c>
      <c r="AZ137" s="143">
        <v>168</v>
      </c>
      <c r="BA137" s="143">
        <v>720</v>
      </c>
    </row>
    <row r="138" spans="2:53">
      <c r="B138" s="213"/>
      <c r="J138" s="321"/>
      <c r="K138" s="321"/>
      <c r="L138" s="321"/>
      <c r="M138" s="321"/>
      <c r="N138" s="321"/>
      <c r="O138" s="321"/>
      <c r="P138" s="321"/>
      <c r="Q138" s="321"/>
      <c r="R138" s="321"/>
      <c r="S138" s="321"/>
      <c r="T138" s="321"/>
      <c r="U138" s="321"/>
      <c r="Y138" s="284"/>
      <c r="AF138" s="321"/>
      <c r="AM138" s="27">
        <f t="shared" si="105"/>
        <v>45444</v>
      </c>
      <c r="AN138" s="41" t="str">
        <f t="shared" si="104"/>
        <v>en</v>
      </c>
      <c r="AO138" s="41">
        <f t="shared" si="106"/>
        <v>144</v>
      </c>
      <c r="AP138" s="41">
        <f t="shared" si="103"/>
        <v>163</v>
      </c>
      <c r="AQ138" s="41">
        <f t="shared" si="107"/>
        <v>138</v>
      </c>
      <c r="AR138" s="41" t="str">
        <f t="shared" si="108"/>
        <v>eh</v>
      </c>
      <c r="AT138" s="140">
        <v>44682</v>
      </c>
      <c r="AU138" s="143">
        <v>336</v>
      </c>
      <c r="AV138" s="143">
        <v>424</v>
      </c>
      <c r="AW138" s="143">
        <v>480</v>
      </c>
      <c r="AX138" s="143">
        <v>160</v>
      </c>
      <c r="AY138" s="143">
        <v>80</v>
      </c>
      <c r="AZ138" s="143">
        <v>168</v>
      </c>
      <c r="BA138" s="143">
        <v>744</v>
      </c>
    </row>
    <row r="139" spans="2:53">
      <c r="B139" s="213"/>
      <c r="J139" s="321"/>
      <c r="K139" s="321"/>
      <c r="L139" s="321"/>
      <c r="M139" s="321"/>
      <c r="N139" s="321"/>
      <c r="O139" s="321"/>
      <c r="P139" s="321"/>
      <c r="Q139" s="321"/>
      <c r="R139" s="321"/>
      <c r="S139" s="321"/>
      <c r="T139" s="321"/>
      <c r="U139" s="321"/>
      <c r="Y139" s="284"/>
      <c r="AF139" s="321"/>
      <c r="AM139" s="27">
        <f t="shared" si="105"/>
        <v>45474</v>
      </c>
      <c r="AN139" s="41" t="str">
        <f t="shared" si="104"/>
        <v>eo</v>
      </c>
      <c r="AO139" s="41">
        <f t="shared" si="106"/>
        <v>145</v>
      </c>
      <c r="AP139" s="41">
        <f t="shared" si="103"/>
        <v>164</v>
      </c>
      <c r="AQ139" s="41">
        <f t="shared" si="107"/>
        <v>139</v>
      </c>
      <c r="AR139" s="41" t="str">
        <f t="shared" si="108"/>
        <v>ei</v>
      </c>
      <c r="AT139" s="140">
        <v>44713</v>
      </c>
      <c r="AU139" s="143">
        <v>352</v>
      </c>
      <c r="AV139" s="143">
        <v>368</v>
      </c>
      <c r="AW139" s="143">
        <v>528</v>
      </c>
      <c r="AX139" s="143">
        <v>128</v>
      </c>
      <c r="AY139" s="143">
        <v>64</v>
      </c>
      <c r="AZ139" s="143">
        <v>176</v>
      </c>
      <c r="BA139" s="143">
        <v>720</v>
      </c>
    </row>
    <row r="140" spans="2:53">
      <c r="B140" s="213"/>
      <c r="J140" s="321"/>
      <c r="K140" s="321"/>
      <c r="L140" s="321"/>
      <c r="M140" s="321"/>
      <c r="N140" s="321"/>
      <c r="O140" s="321"/>
      <c r="P140" s="321"/>
      <c r="Q140" s="321"/>
      <c r="R140" s="321"/>
      <c r="S140" s="321"/>
      <c r="T140" s="321"/>
      <c r="U140" s="321"/>
      <c r="Y140" s="284"/>
      <c r="AF140" s="321"/>
      <c r="AM140" s="27">
        <f t="shared" si="105"/>
        <v>45505</v>
      </c>
      <c r="AN140" s="41" t="str">
        <f t="shared" si="104"/>
        <v>ep</v>
      </c>
      <c r="AO140" s="41">
        <f t="shared" si="106"/>
        <v>146</v>
      </c>
      <c r="AP140" s="41">
        <f t="shared" ref="AP140:AP171" si="109">+MATCH(AM140,$AT$1:$AT$193)</f>
        <v>165</v>
      </c>
      <c r="AQ140" s="41">
        <f t="shared" si="107"/>
        <v>140</v>
      </c>
      <c r="AR140" s="41" t="str">
        <f t="shared" si="108"/>
        <v>ej</v>
      </c>
      <c r="AT140" s="140">
        <v>44743</v>
      </c>
      <c r="AU140" s="143">
        <v>320</v>
      </c>
      <c r="AV140" s="143">
        <v>376</v>
      </c>
      <c r="AW140" s="143">
        <v>552</v>
      </c>
      <c r="AX140" s="143">
        <v>176</v>
      </c>
      <c r="AY140" s="143">
        <v>88</v>
      </c>
      <c r="AZ140" s="143">
        <v>160</v>
      </c>
      <c r="BA140" s="143">
        <v>744</v>
      </c>
    </row>
    <row r="141" spans="2:53">
      <c r="B141" s="213"/>
      <c r="J141" s="321"/>
      <c r="K141" s="321"/>
      <c r="L141" s="321"/>
      <c r="M141" s="321"/>
      <c r="N141" s="321"/>
      <c r="O141" s="321"/>
      <c r="P141" s="321"/>
      <c r="Q141" s="321"/>
      <c r="R141" s="321"/>
      <c r="S141" s="321"/>
      <c r="T141" s="321"/>
      <c r="U141" s="321"/>
      <c r="Y141" s="284"/>
      <c r="AF141" s="321"/>
      <c r="AM141" s="27">
        <f t="shared" si="105"/>
        <v>45536</v>
      </c>
      <c r="AN141" s="41" t="str">
        <f t="shared" si="104"/>
        <v>eq</v>
      </c>
      <c r="AO141" s="41">
        <f t="shared" si="106"/>
        <v>147</v>
      </c>
      <c r="AP141" s="41">
        <f t="shared" si="109"/>
        <v>166</v>
      </c>
      <c r="AQ141" s="41">
        <f t="shared" si="107"/>
        <v>141</v>
      </c>
      <c r="AR141" s="41" t="str">
        <f t="shared" si="108"/>
        <v>ek</v>
      </c>
      <c r="AT141" s="140">
        <v>44774</v>
      </c>
      <c r="AU141" s="143">
        <v>368</v>
      </c>
      <c r="AV141" s="143">
        <v>408</v>
      </c>
      <c r="AW141" s="143">
        <v>504</v>
      </c>
      <c r="AX141" s="143">
        <v>128</v>
      </c>
      <c r="AY141" s="143">
        <v>64</v>
      </c>
      <c r="AZ141" s="143">
        <v>184</v>
      </c>
      <c r="BA141" s="143">
        <v>744</v>
      </c>
    </row>
    <row r="142" spans="2:53">
      <c r="B142" s="213"/>
      <c r="J142" s="321"/>
      <c r="K142" s="321"/>
      <c r="L142" s="321"/>
      <c r="M142" s="321"/>
      <c r="N142" s="321"/>
      <c r="O142" s="321"/>
      <c r="P142" s="321"/>
      <c r="Q142" s="321"/>
      <c r="R142" s="321"/>
      <c r="S142" s="321"/>
      <c r="T142" s="321"/>
      <c r="U142" s="321"/>
      <c r="Y142" s="284"/>
      <c r="AF142" s="321"/>
      <c r="AM142" s="27">
        <f t="shared" si="105"/>
        <v>45566</v>
      </c>
      <c r="AN142" s="41" t="str">
        <f t="shared" si="104"/>
        <v>er</v>
      </c>
      <c r="AO142" s="41">
        <f t="shared" si="106"/>
        <v>148</v>
      </c>
      <c r="AP142" s="41">
        <f t="shared" si="109"/>
        <v>167</v>
      </c>
      <c r="AQ142" s="41">
        <f t="shared" si="107"/>
        <v>142</v>
      </c>
      <c r="AR142" s="41" t="str">
        <f t="shared" si="108"/>
        <v>el</v>
      </c>
      <c r="AT142" s="140">
        <v>44805</v>
      </c>
      <c r="AU142" s="143">
        <v>336</v>
      </c>
      <c r="AV142" s="143">
        <v>384</v>
      </c>
      <c r="AW142" s="143">
        <v>504</v>
      </c>
      <c r="AX142" s="143">
        <v>144</v>
      </c>
      <c r="AY142" s="143">
        <v>72</v>
      </c>
      <c r="AZ142" s="143">
        <v>168</v>
      </c>
      <c r="BA142" s="143">
        <v>720</v>
      </c>
    </row>
    <row r="143" spans="2:53">
      <c r="B143" s="213"/>
      <c r="J143" s="321"/>
      <c r="K143" s="321"/>
      <c r="L143" s="321"/>
      <c r="M143" s="321"/>
      <c r="N143" s="321"/>
      <c r="O143" s="321"/>
      <c r="P143" s="321"/>
      <c r="Q143" s="321"/>
      <c r="R143" s="321"/>
      <c r="S143" s="321"/>
      <c r="T143" s="321"/>
      <c r="U143" s="321"/>
      <c r="Y143" s="284"/>
      <c r="AF143" s="321"/>
      <c r="AM143" s="27">
        <f t="shared" si="105"/>
        <v>45597</v>
      </c>
      <c r="AN143" s="41" t="str">
        <f t="shared" si="104"/>
        <v>es</v>
      </c>
      <c r="AO143" s="41">
        <f t="shared" si="106"/>
        <v>149</v>
      </c>
      <c r="AP143" s="41">
        <f t="shared" si="109"/>
        <v>168</v>
      </c>
      <c r="AQ143" s="41">
        <f t="shared" si="107"/>
        <v>143</v>
      </c>
      <c r="AR143" s="41" t="str">
        <f t="shared" si="108"/>
        <v>em</v>
      </c>
      <c r="AT143" s="140">
        <v>44835</v>
      </c>
      <c r="AU143" s="143">
        <v>336</v>
      </c>
      <c r="AV143" s="143">
        <v>392</v>
      </c>
      <c r="AW143" s="143">
        <v>528</v>
      </c>
      <c r="AX143" s="143">
        <v>160</v>
      </c>
      <c r="AY143" s="143">
        <v>80</v>
      </c>
      <c r="AZ143" s="143">
        <v>168</v>
      </c>
      <c r="BA143" s="143">
        <v>744</v>
      </c>
    </row>
    <row r="144" spans="2:53">
      <c r="B144" s="213"/>
      <c r="J144" s="321"/>
      <c r="K144" s="321"/>
      <c r="L144" s="321"/>
      <c r="M144" s="321"/>
      <c r="N144" s="321"/>
      <c r="O144" s="321"/>
      <c r="P144" s="321"/>
      <c r="Q144" s="321"/>
      <c r="R144" s="321"/>
      <c r="S144" s="321"/>
      <c r="T144" s="321"/>
      <c r="U144" s="321"/>
      <c r="Y144" s="284"/>
      <c r="AF144" s="321"/>
      <c r="AM144" s="27">
        <f t="shared" si="105"/>
        <v>45627</v>
      </c>
      <c r="AN144" s="41" t="str">
        <f t="shared" si="104"/>
        <v>et</v>
      </c>
      <c r="AO144" s="41">
        <f t="shared" si="106"/>
        <v>150</v>
      </c>
      <c r="AP144" s="41">
        <f t="shared" si="109"/>
        <v>169</v>
      </c>
      <c r="AQ144" s="41">
        <f t="shared" si="107"/>
        <v>144</v>
      </c>
      <c r="AR144" s="41" t="str">
        <f t="shared" si="108"/>
        <v>en</v>
      </c>
      <c r="AT144" s="140">
        <v>44866</v>
      </c>
      <c r="AU144" s="143">
        <v>336</v>
      </c>
      <c r="AV144" s="143">
        <v>400</v>
      </c>
      <c r="AW144" s="143">
        <v>480</v>
      </c>
      <c r="AX144" s="143">
        <v>144</v>
      </c>
      <c r="AY144" s="143">
        <v>72</v>
      </c>
      <c r="AZ144" s="143">
        <v>168</v>
      </c>
      <c r="BA144" s="143">
        <v>720</v>
      </c>
    </row>
    <row r="145" spans="2:53">
      <c r="B145" s="213"/>
      <c r="J145" s="321"/>
      <c r="K145" s="321"/>
      <c r="L145" s="321"/>
      <c r="M145" s="321"/>
      <c r="N145" s="321"/>
      <c r="O145" s="321"/>
      <c r="P145" s="321"/>
      <c r="Q145" s="321"/>
      <c r="R145" s="321"/>
      <c r="S145" s="321"/>
      <c r="T145" s="321"/>
      <c r="U145" s="321"/>
      <c r="Y145" s="284"/>
      <c r="AF145" s="321"/>
      <c r="AM145" s="27">
        <f t="shared" si="105"/>
        <v>45658</v>
      </c>
      <c r="AN145" s="41" t="str">
        <f t="shared" si="104"/>
        <v>eu</v>
      </c>
      <c r="AO145" s="41">
        <f t="shared" si="106"/>
        <v>151</v>
      </c>
      <c r="AP145" s="41">
        <f t="shared" si="109"/>
        <v>170</v>
      </c>
      <c r="AQ145" s="41">
        <f t="shared" si="107"/>
        <v>145</v>
      </c>
      <c r="AR145" s="41" t="str">
        <f t="shared" si="108"/>
        <v>eo</v>
      </c>
      <c r="AT145" s="140">
        <v>44896</v>
      </c>
      <c r="AU145" s="143">
        <v>336</v>
      </c>
      <c r="AV145" s="143">
        <v>392</v>
      </c>
      <c r="AW145" s="143">
        <v>528</v>
      </c>
      <c r="AX145" s="143">
        <v>160</v>
      </c>
      <c r="AY145" s="143">
        <v>80</v>
      </c>
      <c r="AZ145" s="143">
        <v>168</v>
      </c>
      <c r="BA145" s="143">
        <v>744</v>
      </c>
    </row>
    <row r="146" spans="2:53">
      <c r="B146" s="213"/>
      <c r="J146" s="321"/>
      <c r="K146" s="321"/>
      <c r="L146" s="321"/>
      <c r="M146" s="321"/>
      <c r="N146" s="321"/>
      <c r="O146" s="321"/>
      <c r="P146" s="321"/>
      <c r="Q146" s="321"/>
      <c r="R146" s="321"/>
      <c r="S146" s="321"/>
      <c r="T146" s="321"/>
      <c r="U146" s="321"/>
      <c r="Y146" s="284"/>
      <c r="AF146" s="321"/>
      <c r="AM146" s="27">
        <f t="shared" si="105"/>
        <v>45689</v>
      </c>
      <c r="AN146" s="41" t="str">
        <f t="shared" si="104"/>
        <v>ev</v>
      </c>
      <c r="AO146" s="41">
        <f t="shared" si="106"/>
        <v>152</v>
      </c>
      <c r="AP146" s="41">
        <f t="shared" si="109"/>
        <v>171</v>
      </c>
      <c r="AQ146" s="41">
        <f t="shared" si="107"/>
        <v>146</v>
      </c>
      <c r="AR146" s="41" t="str">
        <f t="shared" si="108"/>
        <v>ep</v>
      </c>
      <c r="AT146" s="139">
        <v>44927</v>
      </c>
      <c r="AU146" s="142">
        <v>336</v>
      </c>
      <c r="AV146" s="142">
        <v>392</v>
      </c>
      <c r="AW146" s="142">
        <v>528</v>
      </c>
      <c r="AX146" s="142">
        <v>160</v>
      </c>
      <c r="AY146" s="142">
        <v>80</v>
      </c>
      <c r="AZ146" s="142">
        <v>168</v>
      </c>
      <c r="BA146" s="142">
        <v>744</v>
      </c>
    </row>
    <row r="147" spans="2:53">
      <c r="B147" s="213"/>
      <c r="J147" s="321"/>
      <c r="K147" s="321"/>
      <c r="L147" s="321"/>
      <c r="M147" s="321"/>
      <c r="N147" s="321"/>
      <c r="O147" s="321"/>
      <c r="P147" s="321"/>
      <c r="Q147" s="321"/>
      <c r="R147" s="321"/>
      <c r="S147" s="321"/>
      <c r="T147" s="321"/>
      <c r="U147" s="321"/>
      <c r="Y147" s="284"/>
      <c r="AF147" s="321"/>
      <c r="AM147" s="27">
        <f t="shared" si="105"/>
        <v>45717</v>
      </c>
      <c r="AN147" s="41" t="str">
        <f t="shared" si="104"/>
        <v>ew</v>
      </c>
      <c r="AO147" s="41">
        <f t="shared" si="106"/>
        <v>153</v>
      </c>
      <c r="AP147" s="41">
        <f t="shared" si="109"/>
        <v>172</v>
      </c>
      <c r="AQ147" s="41">
        <f t="shared" si="107"/>
        <v>147</v>
      </c>
      <c r="AR147" s="41" t="str">
        <f t="shared" si="108"/>
        <v>eq</v>
      </c>
      <c r="AT147" s="139">
        <v>44958</v>
      </c>
      <c r="AU147" s="142">
        <v>320</v>
      </c>
      <c r="AV147" s="142">
        <v>376</v>
      </c>
      <c r="AW147" s="142">
        <v>480</v>
      </c>
      <c r="AX147" s="142">
        <v>128</v>
      </c>
      <c r="AY147" s="142">
        <v>64</v>
      </c>
      <c r="AZ147" s="142">
        <v>160</v>
      </c>
      <c r="BA147" s="142">
        <v>672</v>
      </c>
    </row>
    <row r="148" spans="2:53">
      <c r="B148" s="213"/>
      <c r="J148" s="321"/>
      <c r="K148" s="321"/>
      <c r="L148" s="321"/>
      <c r="M148" s="321"/>
      <c r="N148" s="321"/>
      <c r="O148" s="321"/>
      <c r="P148" s="321"/>
      <c r="Q148" s="321"/>
      <c r="R148" s="321"/>
      <c r="S148" s="321"/>
      <c r="T148" s="321"/>
      <c r="U148" s="321"/>
      <c r="Y148" s="284"/>
      <c r="AF148" s="321"/>
      <c r="AM148" s="27">
        <f t="shared" si="105"/>
        <v>45748</v>
      </c>
      <c r="AN148" s="41" t="str">
        <f t="shared" si="104"/>
        <v>ex</v>
      </c>
      <c r="AO148" s="41">
        <f t="shared" si="106"/>
        <v>154</v>
      </c>
      <c r="AP148" s="41">
        <f t="shared" si="109"/>
        <v>173</v>
      </c>
      <c r="AQ148" s="41">
        <f t="shared" si="107"/>
        <v>148</v>
      </c>
      <c r="AR148" s="41" t="str">
        <f t="shared" si="108"/>
        <v>er</v>
      </c>
      <c r="AT148" s="139">
        <v>44986</v>
      </c>
      <c r="AU148" s="142">
        <v>368</v>
      </c>
      <c r="AV148" s="142">
        <v>392</v>
      </c>
      <c r="AW148" s="142">
        <v>528</v>
      </c>
      <c r="AX148" s="142">
        <v>128</v>
      </c>
      <c r="AY148" s="142">
        <v>64</v>
      </c>
      <c r="AZ148" s="142">
        <v>184</v>
      </c>
      <c r="BA148" s="142">
        <v>744</v>
      </c>
    </row>
    <row r="149" spans="2:53">
      <c r="B149" s="213"/>
      <c r="J149" s="321"/>
      <c r="K149" s="321"/>
      <c r="L149" s="321"/>
      <c r="M149" s="321"/>
      <c r="N149" s="321"/>
      <c r="O149" s="321"/>
      <c r="P149" s="321"/>
      <c r="Q149" s="321"/>
      <c r="R149" s="321"/>
      <c r="S149" s="321"/>
      <c r="T149" s="321"/>
      <c r="U149" s="321"/>
      <c r="Y149" s="284"/>
      <c r="AF149" s="321"/>
      <c r="AM149" s="27">
        <f t="shared" si="105"/>
        <v>45778</v>
      </c>
      <c r="AN149" s="41" t="str">
        <f t="shared" si="104"/>
        <v>ey</v>
      </c>
      <c r="AO149" s="41">
        <f t="shared" si="106"/>
        <v>155</v>
      </c>
      <c r="AP149" s="41">
        <f t="shared" si="109"/>
        <v>174</v>
      </c>
      <c r="AQ149" s="41">
        <f t="shared" si="107"/>
        <v>149</v>
      </c>
      <c r="AR149" s="41" t="str">
        <f t="shared" si="108"/>
        <v>es</v>
      </c>
      <c r="AT149" s="139">
        <v>45017</v>
      </c>
      <c r="AU149" s="142">
        <v>320</v>
      </c>
      <c r="AV149" s="142">
        <v>368</v>
      </c>
      <c r="AW149" s="142">
        <v>528</v>
      </c>
      <c r="AX149" s="142">
        <v>160</v>
      </c>
      <c r="AY149" s="142">
        <v>80</v>
      </c>
      <c r="AZ149" s="142">
        <v>160</v>
      </c>
      <c r="BA149" s="142">
        <v>720</v>
      </c>
    </row>
    <row r="150" spans="2:53">
      <c r="B150" s="213"/>
      <c r="J150" s="321"/>
      <c r="K150" s="321"/>
      <c r="L150" s="321"/>
      <c r="M150" s="321"/>
      <c r="N150" s="321"/>
      <c r="O150" s="321"/>
      <c r="P150" s="321"/>
      <c r="Q150" s="321"/>
      <c r="R150" s="321"/>
      <c r="S150" s="321"/>
      <c r="T150" s="321"/>
      <c r="U150" s="321"/>
      <c r="Y150" s="284"/>
      <c r="AF150" s="321"/>
      <c r="AM150" s="27">
        <f t="shared" si="105"/>
        <v>45809</v>
      </c>
      <c r="AN150" s="41" t="str">
        <f t="shared" si="104"/>
        <v>ez</v>
      </c>
      <c r="AO150" s="41">
        <f t="shared" si="106"/>
        <v>156</v>
      </c>
      <c r="AP150" s="41">
        <f t="shared" si="109"/>
        <v>175</v>
      </c>
      <c r="AQ150" s="41">
        <f t="shared" si="107"/>
        <v>150</v>
      </c>
      <c r="AR150" s="41" t="str">
        <f t="shared" si="108"/>
        <v>et</v>
      </c>
      <c r="AT150" s="139">
        <v>45047</v>
      </c>
      <c r="AU150" s="142">
        <v>352</v>
      </c>
      <c r="AV150" s="142">
        <v>424</v>
      </c>
      <c r="AW150" s="142">
        <v>480</v>
      </c>
      <c r="AX150" s="142">
        <v>144</v>
      </c>
      <c r="AY150" s="142">
        <v>72</v>
      </c>
      <c r="AZ150" s="142">
        <v>176</v>
      </c>
      <c r="BA150" s="142">
        <v>744</v>
      </c>
    </row>
    <row r="151" spans="2:53">
      <c r="B151" s="213"/>
      <c r="J151" s="321"/>
      <c r="K151" s="321"/>
      <c r="L151" s="321"/>
      <c r="M151" s="321"/>
      <c r="N151" s="321"/>
      <c r="O151" s="321"/>
      <c r="P151" s="321"/>
      <c r="Q151" s="321"/>
      <c r="R151" s="321"/>
      <c r="S151" s="321"/>
      <c r="T151" s="321"/>
      <c r="U151" s="321"/>
      <c r="Y151" s="284"/>
      <c r="AF151" s="321"/>
      <c r="AM151" s="27">
        <f t="shared" si="105"/>
        <v>45839</v>
      </c>
      <c r="AN151" s="41" t="str">
        <f t="shared" ref="AN151:AN182" si="110">+VLOOKUP(AO151,$AQ$1:$AR$197,2,FALSE)</f>
        <v>fa</v>
      </c>
      <c r="AO151" s="41">
        <f t="shared" si="106"/>
        <v>157</v>
      </c>
      <c r="AP151" s="41">
        <f t="shared" si="109"/>
        <v>176</v>
      </c>
      <c r="AQ151" s="41">
        <f t="shared" si="107"/>
        <v>151</v>
      </c>
      <c r="AR151" s="41" t="str">
        <f t="shared" si="108"/>
        <v>eu</v>
      </c>
      <c r="AT151" s="139">
        <v>45078</v>
      </c>
      <c r="AU151" s="142">
        <v>352</v>
      </c>
      <c r="AV151" s="142">
        <v>368</v>
      </c>
      <c r="AW151" s="142">
        <v>528</v>
      </c>
      <c r="AX151" s="142">
        <v>128</v>
      </c>
      <c r="AY151" s="142">
        <v>64</v>
      </c>
      <c r="AZ151" s="142">
        <v>176</v>
      </c>
      <c r="BA151" s="142">
        <v>720</v>
      </c>
    </row>
    <row r="152" spans="2:53">
      <c r="B152" s="213"/>
      <c r="J152" s="321"/>
      <c r="K152" s="321"/>
      <c r="L152" s="321"/>
      <c r="M152" s="321"/>
      <c r="N152" s="321"/>
      <c r="O152" s="321"/>
      <c r="P152" s="321"/>
      <c r="Q152" s="321"/>
      <c r="R152" s="321"/>
      <c r="S152" s="321"/>
      <c r="T152" s="321"/>
      <c r="U152" s="321"/>
      <c r="Y152" s="284"/>
      <c r="AF152" s="321"/>
      <c r="AM152" s="27">
        <f t="shared" si="105"/>
        <v>45870</v>
      </c>
      <c r="AN152" s="41" t="str">
        <f t="shared" si="110"/>
        <v>fb</v>
      </c>
      <c r="AO152" s="41">
        <f t="shared" si="106"/>
        <v>158</v>
      </c>
      <c r="AP152" s="41">
        <f t="shared" si="109"/>
        <v>177</v>
      </c>
      <c r="AQ152" s="41">
        <f t="shared" si="107"/>
        <v>152</v>
      </c>
      <c r="AR152" s="41" t="str">
        <f t="shared" si="108"/>
        <v>ev</v>
      </c>
      <c r="AT152" s="139">
        <v>45108</v>
      </c>
      <c r="AU152" s="142">
        <v>320</v>
      </c>
      <c r="AV152" s="142">
        <v>376</v>
      </c>
      <c r="AW152" s="142">
        <v>552</v>
      </c>
      <c r="AX152" s="142">
        <v>176</v>
      </c>
      <c r="AY152" s="142">
        <v>88</v>
      </c>
      <c r="AZ152" s="142">
        <v>160</v>
      </c>
      <c r="BA152" s="142">
        <v>744</v>
      </c>
    </row>
    <row r="153" spans="2:53">
      <c r="B153" s="213"/>
      <c r="J153" s="321"/>
      <c r="K153" s="321"/>
      <c r="L153" s="321"/>
      <c r="M153" s="321"/>
      <c r="N153" s="321"/>
      <c r="O153" s="321"/>
      <c r="P153" s="321"/>
      <c r="Q153" s="321"/>
      <c r="R153" s="321"/>
      <c r="S153" s="321"/>
      <c r="T153" s="321"/>
      <c r="U153" s="321"/>
      <c r="Y153" s="284"/>
      <c r="AF153" s="321"/>
      <c r="AM153" s="27">
        <f t="shared" si="105"/>
        <v>45901</v>
      </c>
      <c r="AN153" s="41" t="str">
        <f t="shared" si="110"/>
        <v>fc</v>
      </c>
      <c r="AO153" s="41">
        <f t="shared" si="106"/>
        <v>159</v>
      </c>
      <c r="AP153" s="41">
        <f t="shared" si="109"/>
        <v>178</v>
      </c>
      <c r="AQ153" s="41">
        <f t="shared" si="107"/>
        <v>153</v>
      </c>
      <c r="AR153" s="41" t="str">
        <f t="shared" si="108"/>
        <v>ew</v>
      </c>
      <c r="AT153" s="139">
        <v>45139</v>
      </c>
      <c r="AU153" s="142">
        <v>368</v>
      </c>
      <c r="AV153" s="142">
        <v>408</v>
      </c>
      <c r="AW153" s="142">
        <v>504</v>
      </c>
      <c r="AX153" s="142">
        <v>128</v>
      </c>
      <c r="AY153" s="142">
        <v>64</v>
      </c>
      <c r="AZ153" s="142">
        <v>184</v>
      </c>
      <c r="BA153" s="142">
        <v>744</v>
      </c>
    </row>
    <row r="154" spans="2:53">
      <c r="B154" s="213"/>
      <c r="J154" s="321"/>
      <c r="K154" s="321"/>
      <c r="L154" s="321"/>
      <c r="M154" s="321"/>
      <c r="N154" s="321"/>
      <c r="O154" s="321"/>
      <c r="P154" s="321"/>
      <c r="Q154" s="321"/>
      <c r="R154" s="321"/>
      <c r="S154" s="321"/>
      <c r="T154" s="321"/>
      <c r="U154" s="321"/>
      <c r="Y154" s="284"/>
      <c r="AF154" s="321"/>
      <c r="AM154" s="27">
        <f t="shared" si="105"/>
        <v>45931</v>
      </c>
      <c r="AN154" s="41" t="str">
        <f t="shared" si="110"/>
        <v>fd</v>
      </c>
      <c r="AO154" s="41">
        <f t="shared" si="106"/>
        <v>160</v>
      </c>
      <c r="AP154" s="41">
        <f t="shared" si="109"/>
        <v>179</v>
      </c>
      <c r="AQ154" s="41">
        <f t="shared" si="107"/>
        <v>154</v>
      </c>
      <c r="AR154" s="41" t="str">
        <f>+"e"&amp;AR24</f>
        <v>ex</v>
      </c>
      <c r="AT154" s="139">
        <v>45170</v>
      </c>
      <c r="AU154" s="142">
        <v>320</v>
      </c>
      <c r="AV154" s="142">
        <v>384</v>
      </c>
      <c r="AW154" s="142">
        <v>504</v>
      </c>
      <c r="AX154" s="142">
        <v>160</v>
      </c>
      <c r="AY154" s="142">
        <v>80</v>
      </c>
      <c r="AZ154" s="142">
        <v>160</v>
      </c>
      <c r="BA154" s="142">
        <v>720</v>
      </c>
    </row>
    <row r="155" spans="2:53">
      <c r="B155" s="213"/>
      <c r="J155" s="321"/>
      <c r="K155" s="321"/>
      <c r="L155" s="321"/>
      <c r="M155" s="321"/>
      <c r="N155" s="321"/>
      <c r="O155" s="321"/>
      <c r="P155" s="321"/>
      <c r="Q155" s="321"/>
      <c r="R155" s="321"/>
      <c r="S155" s="321"/>
      <c r="T155" s="321"/>
      <c r="U155" s="321"/>
      <c r="Y155" s="284"/>
      <c r="AF155" s="321"/>
      <c r="AM155" s="27">
        <f t="shared" si="105"/>
        <v>45962</v>
      </c>
      <c r="AN155" s="41" t="str">
        <f t="shared" si="110"/>
        <v>fe</v>
      </c>
      <c r="AO155" s="41">
        <f t="shared" si="106"/>
        <v>161</v>
      </c>
      <c r="AP155" s="41">
        <f t="shared" si="109"/>
        <v>180</v>
      </c>
      <c r="AQ155" s="41">
        <f t="shared" si="107"/>
        <v>155</v>
      </c>
      <c r="AR155" s="41" t="str">
        <f>+"e"&amp;AR25</f>
        <v>ey</v>
      </c>
      <c r="AT155" s="139">
        <v>45200</v>
      </c>
      <c r="AU155" s="142">
        <v>352</v>
      </c>
      <c r="AV155" s="142">
        <v>392</v>
      </c>
      <c r="AW155" s="142">
        <v>528</v>
      </c>
      <c r="AX155" s="142">
        <v>144</v>
      </c>
      <c r="AY155" s="142">
        <v>72</v>
      </c>
      <c r="AZ155" s="142">
        <v>176</v>
      </c>
      <c r="BA155" s="142">
        <v>744</v>
      </c>
    </row>
    <row r="156" spans="2:53">
      <c r="B156" s="213"/>
      <c r="J156" s="321"/>
      <c r="K156" s="321"/>
      <c r="L156" s="321"/>
      <c r="M156" s="321"/>
      <c r="N156" s="321"/>
      <c r="O156" s="321"/>
      <c r="P156" s="321"/>
      <c r="Q156" s="321"/>
      <c r="R156" s="321"/>
      <c r="S156" s="321"/>
      <c r="T156" s="321"/>
      <c r="U156" s="321"/>
      <c r="Y156" s="284"/>
      <c r="AF156" s="321"/>
      <c r="AM156" s="27">
        <f t="shared" si="105"/>
        <v>45992</v>
      </c>
      <c r="AN156" s="41" t="str">
        <f t="shared" si="110"/>
        <v>ff</v>
      </c>
      <c r="AO156" s="41">
        <f t="shared" si="106"/>
        <v>162</v>
      </c>
      <c r="AP156" s="41">
        <f t="shared" si="109"/>
        <v>181</v>
      </c>
      <c r="AQ156" s="41">
        <f t="shared" si="107"/>
        <v>156</v>
      </c>
      <c r="AR156" s="41" t="str">
        <f t="shared" ref="AR156" si="111">+"e"&amp;AR26</f>
        <v>ez</v>
      </c>
      <c r="AT156" s="139">
        <v>45231</v>
      </c>
      <c r="AU156" s="142">
        <v>336</v>
      </c>
      <c r="AV156" s="142">
        <v>400</v>
      </c>
      <c r="AW156" s="142">
        <v>480</v>
      </c>
      <c r="AX156" s="142">
        <v>144</v>
      </c>
      <c r="AY156" s="142">
        <v>72</v>
      </c>
      <c r="AZ156" s="142">
        <v>168</v>
      </c>
      <c r="BA156" s="142">
        <v>720</v>
      </c>
    </row>
    <row r="157" spans="2:53">
      <c r="B157" s="213"/>
      <c r="J157" s="321"/>
      <c r="K157" s="321"/>
      <c r="L157" s="321"/>
      <c r="M157" s="321"/>
      <c r="N157" s="321"/>
      <c r="O157" s="321"/>
      <c r="P157" s="321"/>
      <c r="Q157" s="321"/>
      <c r="R157" s="321"/>
      <c r="S157" s="321"/>
      <c r="T157" s="321"/>
      <c r="U157" s="321"/>
      <c r="Y157" s="284"/>
      <c r="AF157" s="321"/>
      <c r="AM157" s="27">
        <f t="shared" si="105"/>
        <v>46023</v>
      </c>
      <c r="AN157" s="41" t="str">
        <f t="shared" si="110"/>
        <v>fg</v>
      </c>
      <c r="AO157" s="41">
        <f t="shared" si="106"/>
        <v>163</v>
      </c>
      <c r="AP157" s="41">
        <f t="shared" si="109"/>
        <v>182</v>
      </c>
      <c r="AQ157" s="41">
        <f t="shared" si="107"/>
        <v>157</v>
      </c>
      <c r="AR157" s="41" t="str">
        <f>+"f"&amp;AR1</f>
        <v>fa</v>
      </c>
      <c r="AT157" s="139">
        <v>45261</v>
      </c>
      <c r="AU157" s="142">
        <v>320</v>
      </c>
      <c r="AV157" s="142">
        <v>392</v>
      </c>
      <c r="AW157" s="142">
        <v>528</v>
      </c>
      <c r="AX157" s="142">
        <v>176</v>
      </c>
      <c r="AY157" s="142">
        <v>88</v>
      </c>
      <c r="AZ157" s="142">
        <v>160</v>
      </c>
      <c r="BA157" s="142">
        <v>744</v>
      </c>
    </row>
    <row r="158" spans="2:53">
      <c r="B158" s="213"/>
      <c r="J158" s="321"/>
      <c r="K158" s="321"/>
      <c r="L158" s="321"/>
      <c r="M158" s="321"/>
      <c r="N158" s="321"/>
      <c r="O158" s="321"/>
      <c r="P158" s="321"/>
      <c r="Q158" s="321"/>
      <c r="R158" s="321"/>
      <c r="S158" s="321"/>
      <c r="T158" s="321"/>
      <c r="U158" s="321"/>
      <c r="Y158" s="284"/>
      <c r="AF158" s="321"/>
      <c r="AM158" s="27">
        <f t="shared" si="105"/>
        <v>46054</v>
      </c>
      <c r="AN158" s="41" t="str">
        <f t="shared" si="110"/>
        <v>fh</v>
      </c>
      <c r="AO158" s="41">
        <f t="shared" si="106"/>
        <v>164</v>
      </c>
      <c r="AP158" s="41">
        <f t="shared" si="109"/>
        <v>183</v>
      </c>
      <c r="AQ158" s="41">
        <f t="shared" si="107"/>
        <v>158</v>
      </c>
      <c r="AR158" s="41" t="str">
        <f t="shared" ref="AR158:AR182" si="112">+"f"&amp;AR2</f>
        <v>fb</v>
      </c>
      <c r="AT158" s="140">
        <v>45292</v>
      </c>
      <c r="AU158" s="143">
        <v>352</v>
      </c>
      <c r="AV158" s="143">
        <v>392</v>
      </c>
      <c r="AW158" s="143">
        <v>528</v>
      </c>
      <c r="AX158" s="143">
        <v>144</v>
      </c>
      <c r="AY158" s="143">
        <v>72</v>
      </c>
      <c r="AZ158" s="143">
        <v>176</v>
      </c>
      <c r="BA158" s="143">
        <v>744</v>
      </c>
    </row>
    <row r="159" spans="2:53">
      <c r="B159" s="213"/>
      <c r="J159" s="321"/>
      <c r="K159" s="321"/>
      <c r="L159" s="321"/>
      <c r="M159" s="321"/>
      <c r="N159" s="321"/>
      <c r="O159" s="321"/>
      <c r="P159" s="321"/>
      <c r="Q159" s="321"/>
      <c r="R159" s="321"/>
      <c r="S159" s="321"/>
      <c r="T159" s="321"/>
      <c r="U159" s="321"/>
      <c r="Y159" s="284"/>
      <c r="AF159" s="321"/>
      <c r="AM159" s="27">
        <f t="shared" si="105"/>
        <v>46082</v>
      </c>
      <c r="AN159" s="41" t="str">
        <f t="shared" si="110"/>
        <v>fi</v>
      </c>
      <c r="AO159" s="41">
        <f t="shared" si="106"/>
        <v>165</v>
      </c>
      <c r="AP159" s="41">
        <f t="shared" si="109"/>
        <v>184</v>
      </c>
      <c r="AQ159" s="41">
        <f t="shared" si="107"/>
        <v>159</v>
      </c>
      <c r="AR159" s="41" t="str">
        <f t="shared" si="112"/>
        <v>fc</v>
      </c>
      <c r="AT159" s="140">
        <v>45323</v>
      </c>
      <c r="AU159" s="143">
        <v>336</v>
      </c>
      <c r="AV159" s="143">
        <v>376</v>
      </c>
      <c r="AW159" s="143">
        <v>480</v>
      </c>
      <c r="AX159" s="143">
        <v>128</v>
      </c>
      <c r="AY159" s="143">
        <v>64</v>
      </c>
      <c r="AZ159" s="143">
        <v>168</v>
      </c>
      <c r="BA159" s="143">
        <v>696</v>
      </c>
    </row>
    <row r="160" spans="2:53">
      <c r="B160" s="213"/>
      <c r="J160" s="321"/>
      <c r="K160" s="321"/>
      <c r="L160" s="321"/>
      <c r="M160" s="321"/>
      <c r="N160" s="321"/>
      <c r="O160" s="321"/>
      <c r="P160" s="321"/>
      <c r="Q160" s="321"/>
      <c r="R160" s="321"/>
      <c r="S160" s="321"/>
      <c r="T160" s="321"/>
      <c r="U160" s="321"/>
      <c r="Y160" s="284"/>
      <c r="AF160" s="321"/>
      <c r="AM160" s="27">
        <f t="shared" si="105"/>
        <v>46113</v>
      </c>
      <c r="AN160" s="41" t="str">
        <f t="shared" si="110"/>
        <v>fj</v>
      </c>
      <c r="AO160" s="41">
        <f t="shared" si="106"/>
        <v>166</v>
      </c>
      <c r="AP160" s="41">
        <f t="shared" si="109"/>
        <v>185</v>
      </c>
      <c r="AQ160" s="41">
        <f t="shared" si="107"/>
        <v>160</v>
      </c>
      <c r="AR160" s="41" t="str">
        <f t="shared" si="112"/>
        <v>fd</v>
      </c>
      <c r="AT160" s="140">
        <v>45352</v>
      </c>
      <c r="AU160" s="143">
        <v>336</v>
      </c>
      <c r="AV160" s="143">
        <v>392</v>
      </c>
      <c r="AW160" s="143">
        <v>528</v>
      </c>
      <c r="AX160" s="143">
        <v>160</v>
      </c>
      <c r="AY160" s="143">
        <v>80</v>
      </c>
      <c r="AZ160" s="143">
        <v>168</v>
      </c>
      <c r="BA160" s="143">
        <v>744</v>
      </c>
    </row>
    <row r="161" spans="2:53">
      <c r="B161" s="213"/>
      <c r="J161" s="321"/>
      <c r="K161" s="321"/>
      <c r="L161" s="321"/>
      <c r="M161" s="321"/>
      <c r="N161" s="321"/>
      <c r="O161" s="321"/>
      <c r="P161" s="321"/>
      <c r="Q161" s="321"/>
      <c r="R161" s="321"/>
      <c r="S161" s="321"/>
      <c r="T161" s="321"/>
      <c r="U161" s="321"/>
      <c r="Y161" s="284"/>
      <c r="AF161" s="321"/>
      <c r="AM161" s="27">
        <f t="shared" si="105"/>
        <v>46143</v>
      </c>
      <c r="AN161" s="41" t="str">
        <f t="shared" si="110"/>
        <v>fk</v>
      </c>
      <c r="AO161" s="41">
        <f t="shared" si="106"/>
        <v>167</v>
      </c>
      <c r="AP161" s="41">
        <f t="shared" si="109"/>
        <v>186</v>
      </c>
      <c r="AQ161" s="41">
        <f t="shared" si="107"/>
        <v>161</v>
      </c>
      <c r="AR161" s="41" t="str">
        <f t="shared" si="112"/>
        <v>fe</v>
      </c>
      <c r="AT161" s="140">
        <v>45383</v>
      </c>
      <c r="AU161" s="143">
        <v>352</v>
      </c>
      <c r="AV161" s="143">
        <v>368</v>
      </c>
      <c r="AW161" s="143">
        <v>528</v>
      </c>
      <c r="AX161" s="143">
        <v>128</v>
      </c>
      <c r="AY161" s="143">
        <v>64</v>
      </c>
      <c r="AZ161" s="143">
        <v>176</v>
      </c>
      <c r="BA161" s="143">
        <v>720</v>
      </c>
    </row>
    <row r="162" spans="2:53">
      <c r="B162" s="213"/>
      <c r="J162" s="321"/>
      <c r="K162" s="321"/>
      <c r="L162" s="321"/>
      <c r="M162" s="321"/>
      <c r="N162" s="321"/>
      <c r="O162" s="321"/>
      <c r="P162" s="321"/>
      <c r="Q162" s="321"/>
      <c r="R162" s="321"/>
      <c r="S162" s="321"/>
      <c r="T162" s="321"/>
      <c r="U162" s="321"/>
      <c r="Y162" s="284"/>
      <c r="AF162" s="321"/>
      <c r="AM162" s="27">
        <f t="shared" si="105"/>
        <v>46174</v>
      </c>
      <c r="AN162" s="41" t="str">
        <f t="shared" si="110"/>
        <v>fl</v>
      </c>
      <c r="AO162" s="41">
        <f t="shared" si="106"/>
        <v>168</v>
      </c>
      <c r="AP162" s="41">
        <f t="shared" si="109"/>
        <v>187</v>
      </c>
      <c r="AQ162" s="41">
        <f t="shared" si="107"/>
        <v>162</v>
      </c>
      <c r="AR162" s="41" t="str">
        <f t="shared" si="112"/>
        <v>ff</v>
      </c>
      <c r="AT162" s="140">
        <v>45413</v>
      </c>
      <c r="AU162" s="143">
        <v>352</v>
      </c>
      <c r="AV162" s="143">
        <v>424</v>
      </c>
      <c r="AW162" s="143">
        <v>480</v>
      </c>
      <c r="AX162" s="143">
        <v>144</v>
      </c>
      <c r="AY162" s="143">
        <v>72</v>
      </c>
      <c r="AZ162" s="143">
        <v>176</v>
      </c>
      <c r="BA162" s="143">
        <v>744</v>
      </c>
    </row>
    <row r="163" spans="2:53">
      <c r="B163" s="213"/>
      <c r="J163" s="321"/>
      <c r="K163" s="321"/>
      <c r="L163" s="321"/>
      <c r="M163" s="321"/>
      <c r="N163" s="321"/>
      <c r="O163" s="321"/>
      <c r="P163" s="321"/>
      <c r="Q163" s="321"/>
      <c r="R163" s="321"/>
      <c r="S163" s="321"/>
      <c r="T163" s="321"/>
      <c r="U163" s="321"/>
      <c r="Y163" s="284"/>
      <c r="AF163" s="321"/>
      <c r="AM163" s="27">
        <f t="shared" si="105"/>
        <v>46204</v>
      </c>
      <c r="AN163" s="41" t="str">
        <f t="shared" si="110"/>
        <v>fm</v>
      </c>
      <c r="AO163" s="41">
        <f t="shared" si="106"/>
        <v>169</v>
      </c>
      <c r="AP163" s="41">
        <f t="shared" si="109"/>
        <v>188</v>
      </c>
      <c r="AQ163" s="41">
        <f t="shared" si="107"/>
        <v>163</v>
      </c>
      <c r="AR163" s="41" t="str">
        <f t="shared" si="112"/>
        <v>fg</v>
      </c>
      <c r="AT163" s="140">
        <v>45444</v>
      </c>
      <c r="AU163" s="143">
        <v>320</v>
      </c>
      <c r="AV163" s="143">
        <v>368</v>
      </c>
      <c r="AW163" s="143">
        <v>528</v>
      </c>
      <c r="AX163" s="143">
        <v>160</v>
      </c>
      <c r="AY163" s="143">
        <v>80</v>
      </c>
      <c r="AZ163" s="143">
        <v>160</v>
      </c>
      <c r="BA163" s="143">
        <v>720</v>
      </c>
    </row>
    <row r="164" spans="2:53">
      <c r="B164" s="213"/>
      <c r="J164" s="321"/>
      <c r="K164" s="321"/>
      <c r="L164" s="321"/>
      <c r="M164" s="321"/>
      <c r="N164" s="321"/>
      <c r="O164" s="321"/>
      <c r="P164" s="321"/>
      <c r="Q164" s="321"/>
      <c r="R164" s="321"/>
      <c r="S164" s="321"/>
      <c r="T164" s="321"/>
      <c r="U164" s="321"/>
      <c r="Y164" s="284"/>
      <c r="AF164" s="321"/>
      <c r="AM164" s="27">
        <f t="shared" si="105"/>
        <v>46235</v>
      </c>
      <c r="AN164" s="41" t="str">
        <f t="shared" si="110"/>
        <v>fn</v>
      </c>
      <c r="AO164" s="41">
        <f t="shared" si="106"/>
        <v>170</v>
      </c>
      <c r="AP164" s="41">
        <f t="shared" si="109"/>
        <v>189</v>
      </c>
      <c r="AQ164" s="41">
        <f t="shared" si="107"/>
        <v>164</v>
      </c>
      <c r="AR164" s="41" t="str">
        <f t="shared" si="112"/>
        <v>fh</v>
      </c>
      <c r="AT164" s="140">
        <v>45474</v>
      </c>
      <c r="AU164" s="143">
        <v>352</v>
      </c>
      <c r="AV164" s="143">
        <v>376</v>
      </c>
      <c r="AW164" s="143">
        <v>552</v>
      </c>
      <c r="AX164" s="143">
        <v>144</v>
      </c>
      <c r="AY164" s="143">
        <v>72</v>
      </c>
      <c r="AZ164" s="143">
        <v>176</v>
      </c>
      <c r="BA164" s="143">
        <v>744</v>
      </c>
    </row>
    <row r="165" spans="2:53">
      <c r="B165" s="213"/>
      <c r="J165" s="321"/>
      <c r="K165" s="321"/>
      <c r="L165" s="321"/>
      <c r="M165" s="321"/>
      <c r="N165" s="321"/>
      <c r="O165" s="321"/>
      <c r="P165" s="321"/>
      <c r="Q165" s="321"/>
      <c r="R165" s="321"/>
      <c r="S165" s="321"/>
      <c r="T165" s="321"/>
      <c r="U165" s="321"/>
      <c r="Y165" s="284"/>
      <c r="AF165" s="321"/>
      <c r="AM165" s="27">
        <f t="shared" si="105"/>
        <v>46266</v>
      </c>
      <c r="AN165" s="41" t="str">
        <f t="shared" si="110"/>
        <v>fo</v>
      </c>
      <c r="AO165" s="41">
        <f t="shared" si="106"/>
        <v>171</v>
      </c>
      <c r="AP165" s="41">
        <f t="shared" si="109"/>
        <v>190</v>
      </c>
      <c r="AQ165" s="41">
        <f t="shared" si="107"/>
        <v>165</v>
      </c>
      <c r="AR165" s="41" t="str">
        <f t="shared" si="112"/>
        <v>fi</v>
      </c>
      <c r="AT165" s="140">
        <v>45505</v>
      </c>
      <c r="AU165" s="143">
        <v>352</v>
      </c>
      <c r="AV165" s="143">
        <v>408</v>
      </c>
      <c r="AW165" s="143">
        <v>504</v>
      </c>
      <c r="AX165" s="143">
        <v>144</v>
      </c>
      <c r="AY165" s="143">
        <v>72</v>
      </c>
      <c r="AZ165" s="143">
        <v>176</v>
      </c>
      <c r="BA165" s="143">
        <v>744</v>
      </c>
    </row>
    <row r="166" spans="2:53">
      <c r="B166" s="213"/>
      <c r="J166" s="321"/>
      <c r="K166" s="321"/>
      <c r="L166" s="321"/>
      <c r="M166" s="321"/>
      <c r="N166" s="321"/>
      <c r="O166" s="321"/>
      <c r="P166" s="321"/>
      <c r="Q166" s="321"/>
      <c r="R166" s="321"/>
      <c r="S166" s="321"/>
      <c r="T166" s="321"/>
      <c r="U166" s="321"/>
      <c r="Y166" s="284"/>
      <c r="AF166" s="321"/>
      <c r="AM166" s="27">
        <f t="shared" si="105"/>
        <v>46296</v>
      </c>
      <c r="AN166" s="41" t="str">
        <f t="shared" si="110"/>
        <v>fp</v>
      </c>
      <c r="AO166" s="41">
        <f t="shared" si="106"/>
        <v>172</v>
      </c>
      <c r="AP166" s="41">
        <f t="shared" si="109"/>
        <v>191</v>
      </c>
      <c r="AQ166" s="41">
        <f t="shared" si="107"/>
        <v>166</v>
      </c>
      <c r="AR166" s="41" t="str">
        <f t="shared" si="112"/>
        <v>fj</v>
      </c>
      <c r="AT166" s="140">
        <v>45536</v>
      </c>
      <c r="AU166" s="143">
        <v>320</v>
      </c>
      <c r="AV166" s="143">
        <v>384</v>
      </c>
      <c r="AW166" s="143">
        <v>504</v>
      </c>
      <c r="AX166" s="143">
        <v>160</v>
      </c>
      <c r="AY166" s="143">
        <v>80</v>
      </c>
      <c r="AZ166" s="143">
        <v>160</v>
      </c>
      <c r="BA166" s="143">
        <v>720</v>
      </c>
    </row>
    <row r="167" spans="2:53">
      <c r="B167" s="213"/>
      <c r="J167" s="321"/>
      <c r="K167" s="321"/>
      <c r="L167" s="321"/>
      <c r="M167" s="321"/>
      <c r="N167" s="321"/>
      <c r="O167" s="321"/>
      <c r="P167" s="321"/>
      <c r="Q167" s="321"/>
      <c r="R167" s="321"/>
      <c r="S167" s="321"/>
      <c r="T167" s="321"/>
      <c r="U167" s="321"/>
      <c r="Y167" s="284"/>
      <c r="AF167" s="321"/>
      <c r="AM167" s="27">
        <f t="shared" si="105"/>
        <v>46327</v>
      </c>
      <c r="AN167" s="41" t="str">
        <f t="shared" si="110"/>
        <v>fq</v>
      </c>
      <c r="AO167" s="41">
        <f t="shared" si="106"/>
        <v>173</v>
      </c>
      <c r="AP167" s="41">
        <f t="shared" si="109"/>
        <v>192</v>
      </c>
      <c r="AQ167" s="41">
        <f t="shared" si="107"/>
        <v>167</v>
      </c>
      <c r="AR167" s="41" t="str">
        <f t="shared" si="112"/>
        <v>fk</v>
      </c>
      <c r="AT167" s="140">
        <v>45566</v>
      </c>
      <c r="AU167" s="143">
        <v>368</v>
      </c>
      <c r="AV167" s="143">
        <v>392</v>
      </c>
      <c r="AW167" s="143">
        <v>528</v>
      </c>
      <c r="AX167" s="143">
        <v>128</v>
      </c>
      <c r="AY167" s="143">
        <v>64</v>
      </c>
      <c r="AZ167" s="143">
        <v>184</v>
      </c>
      <c r="BA167" s="143">
        <v>744</v>
      </c>
    </row>
    <row r="168" spans="2:53">
      <c r="B168" s="213"/>
      <c r="J168" s="321"/>
      <c r="K168" s="321"/>
      <c r="L168" s="321"/>
      <c r="M168" s="321"/>
      <c r="N168" s="321"/>
      <c r="O168" s="321"/>
      <c r="P168" s="321"/>
      <c r="Q168" s="321"/>
      <c r="R168" s="321"/>
      <c r="S168" s="321"/>
      <c r="T168" s="321"/>
      <c r="U168" s="321"/>
      <c r="Y168" s="284"/>
      <c r="AF168" s="321"/>
      <c r="AM168" s="27">
        <f t="shared" si="105"/>
        <v>46357</v>
      </c>
      <c r="AN168" s="41" t="str">
        <f t="shared" si="110"/>
        <v>fr</v>
      </c>
      <c r="AO168" s="41">
        <f t="shared" si="106"/>
        <v>174</v>
      </c>
      <c r="AP168" s="41">
        <f t="shared" si="109"/>
        <v>193</v>
      </c>
      <c r="AQ168" s="41">
        <f t="shared" si="107"/>
        <v>168</v>
      </c>
      <c r="AR168" s="41" t="str">
        <f t="shared" si="112"/>
        <v>fl</v>
      </c>
      <c r="AT168" s="140">
        <v>45597</v>
      </c>
      <c r="AU168" s="143">
        <v>320</v>
      </c>
      <c r="AV168" s="143">
        <v>400</v>
      </c>
      <c r="AW168" s="143">
        <v>480</v>
      </c>
      <c r="AX168" s="143">
        <v>160</v>
      </c>
      <c r="AY168" s="143">
        <v>80</v>
      </c>
      <c r="AZ168" s="143">
        <v>160</v>
      </c>
      <c r="BA168" s="143">
        <v>720</v>
      </c>
    </row>
    <row r="169" spans="2:53">
      <c r="B169" s="213"/>
      <c r="J169" s="321"/>
      <c r="K169" s="321"/>
      <c r="L169" s="321"/>
      <c r="M169" s="321"/>
      <c r="N169" s="321"/>
      <c r="O169" s="321"/>
      <c r="P169" s="321"/>
      <c r="Q169" s="321"/>
      <c r="R169" s="321"/>
      <c r="S169" s="321"/>
      <c r="T169" s="321"/>
      <c r="U169" s="321"/>
      <c r="Y169" s="284"/>
      <c r="AF169" s="321"/>
      <c r="AM169" s="27">
        <f t="shared" si="105"/>
        <v>46388</v>
      </c>
      <c r="AN169" s="41" t="str">
        <f t="shared" si="110"/>
        <v>fs</v>
      </c>
      <c r="AO169" s="41">
        <f t="shared" si="106"/>
        <v>175</v>
      </c>
      <c r="AP169" s="41">
        <f t="shared" si="109"/>
        <v>193</v>
      </c>
      <c r="AQ169" s="41">
        <f t="shared" si="107"/>
        <v>169</v>
      </c>
      <c r="AR169" s="41" t="str">
        <f t="shared" si="112"/>
        <v>fm</v>
      </c>
      <c r="AT169" s="140">
        <v>45627</v>
      </c>
      <c r="AU169" s="143">
        <v>336</v>
      </c>
      <c r="AV169" s="143">
        <v>392</v>
      </c>
      <c r="AW169" s="143">
        <v>528</v>
      </c>
      <c r="AX169" s="143">
        <v>160</v>
      </c>
      <c r="AY169" s="143">
        <v>80</v>
      </c>
      <c r="AZ169" s="143">
        <v>168</v>
      </c>
      <c r="BA169" s="143">
        <v>744</v>
      </c>
    </row>
    <row r="170" spans="2:53">
      <c r="B170" s="213"/>
      <c r="J170" s="321"/>
      <c r="K170" s="321"/>
      <c r="L170" s="321"/>
      <c r="M170" s="321"/>
      <c r="N170" s="321"/>
      <c r="O170" s="321"/>
      <c r="P170" s="321"/>
      <c r="Q170" s="321"/>
      <c r="R170" s="321"/>
      <c r="S170" s="321"/>
      <c r="T170" s="321"/>
      <c r="U170" s="321"/>
      <c r="Y170" s="284"/>
      <c r="AF170" s="321"/>
      <c r="AM170" s="27">
        <f t="shared" si="105"/>
        <v>46419</v>
      </c>
      <c r="AN170" s="41" t="str">
        <f t="shared" si="110"/>
        <v>ft</v>
      </c>
      <c r="AO170" s="41">
        <f t="shared" si="106"/>
        <v>176</v>
      </c>
      <c r="AP170" s="41">
        <f t="shared" si="109"/>
        <v>193</v>
      </c>
      <c r="AQ170" s="41">
        <f t="shared" si="107"/>
        <v>170</v>
      </c>
      <c r="AR170" s="41" t="str">
        <f t="shared" si="112"/>
        <v>fn</v>
      </c>
      <c r="AT170" s="139">
        <v>45658</v>
      </c>
      <c r="AU170" s="142">
        <v>352</v>
      </c>
      <c r="AV170" s="142">
        <v>392</v>
      </c>
      <c r="AW170" s="142">
        <v>528</v>
      </c>
      <c r="AX170" s="142">
        <v>144</v>
      </c>
      <c r="AY170" s="142">
        <v>72</v>
      </c>
      <c r="AZ170" s="142">
        <v>176</v>
      </c>
      <c r="BA170" s="142">
        <v>744</v>
      </c>
    </row>
    <row r="171" spans="2:53">
      <c r="B171" s="213"/>
      <c r="J171" s="321"/>
      <c r="K171" s="321"/>
      <c r="L171" s="321"/>
      <c r="M171" s="321"/>
      <c r="N171" s="321"/>
      <c r="O171" s="321"/>
      <c r="P171" s="321"/>
      <c r="Q171" s="321"/>
      <c r="R171" s="321"/>
      <c r="S171" s="321"/>
      <c r="T171" s="321"/>
      <c r="U171" s="321"/>
      <c r="Y171" s="284"/>
      <c r="AF171" s="321"/>
      <c r="AM171" s="27">
        <f t="shared" si="105"/>
        <v>46447</v>
      </c>
      <c r="AN171" s="41" t="str">
        <f t="shared" si="110"/>
        <v>fu</v>
      </c>
      <c r="AO171" s="41">
        <f t="shared" si="106"/>
        <v>177</v>
      </c>
      <c r="AP171" s="41">
        <f t="shared" si="109"/>
        <v>193</v>
      </c>
      <c r="AQ171" s="41">
        <f t="shared" si="107"/>
        <v>171</v>
      </c>
      <c r="AR171" s="41" t="str">
        <f t="shared" si="112"/>
        <v>fo</v>
      </c>
      <c r="AT171" s="139">
        <v>45689</v>
      </c>
      <c r="AU171" s="142">
        <v>320</v>
      </c>
      <c r="AV171" s="142">
        <v>376</v>
      </c>
      <c r="AW171" s="142">
        <v>480</v>
      </c>
      <c r="AX171" s="142">
        <v>128</v>
      </c>
      <c r="AY171" s="142">
        <v>64</v>
      </c>
      <c r="AZ171" s="142">
        <v>160</v>
      </c>
      <c r="BA171" s="142">
        <v>672</v>
      </c>
    </row>
    <row r="172" spans="2:53">
      <c r="B172" s="213"/>
      <c r="J172" s="321"/>
      <c r="K172" s="321"/>
      <c r="L172" s="321"/>
      <c r="M172" s="321"/>
      <c r="N172" s="321"/>
      <c r="O172" s="321"/>
      <c r="P172" s="321"/>
      <c r="Q172" s="321"/>
      <c r="R172" s="321"/>
      <c r="S172" s="321"/>
      <c r="T172" s="321"/>
      <c r="U172" s="321"/>
      <c r="Y172" s="284"/>
      <c r="AF172" s="321"/>
      <c r="AM172" s="27">
        <f t="shared" si="105"/>
        <v>46478</v>
      </c>
      <c r="AN172" s="41" t="str">
        <f t="shared" si="110"/>
        <v>fv</v>
      </c>
      <c r="AO172" s="41">
        <f t="shared" si="106"/>
        <v>178</v>
      </c>
      <c r="AP172" s="41">
        <f t="shared" ref="AP172:AP197" si="113">+MATCH(AM172,$AT$1:$AT$193)</f>
        <v>193</v>
      </c>
      <c r="AQ172" s="41">
        <f t="shared" si="107"/>
        <v>172</v>
      </c>
      <c r="AR172" s="41" t="str">
        <f t="shared" si="112"/>
        <v>fp</v>
      </c>
      <c r="AT172" s="139">
        <v>45717</v>
      </c>
      <c r="AU172" s="142">
        <v>336</v>
      </c>
      <c r="AV172" s="142">
        <v>392</v>
      </c>
      <c r="AW172" s="142">
        <v>528</v>
      </c>
      <c r="AX172" s="142">
        <v>160</v>
      </c>
      <c r="AY172" s="142">
        <v>80</v>
      </c>
      <c r="AZ172" s="142">
        <v>168</v>
      </c>
      <c r="BA172" s="142">
        <v>744</v>
      </c>
    </row>
    <row r="173" spans="2:53">
      <c r="B173" s="213"/>
      <c r="J173" s="321"/>
      <c r="K173" s="321"/>
      <c r="L173" s="321"/>
      <c r="M173" s="321"/>
      <c r="N173" s="321"/>
      <c r="O173" s="321"/>
      <c r="P173" s="321"/>
      <c r="Q173" s="321"/>
      <c r="R173" s="321"/>
      <c r="S173" s="321"/>
      <c r="T173" s="321"/>
      <c r="U173" s="321"/>
      <c r="Y173" s="284"/>
      <c r="AF173" s="321"/>
      <c r="AM173" s="27">
        <f t="shared" si="105"/>
        <v>46508</v>
      </c>
      <c r="AN173" s="41" t="str">
        <f t="shared" si="110"/>
        <v>fw</v>
      </c>
      <c r="AO173" s="41">
        <f t="shared" si="106"/>
        <v>179</v>
      </c>
      <c r="AP173" s="41">
        <f t="shared" si="113"/>
        <v>193</v>
      </c>
      <c r="AQ173" s="41">
        <f t="shared" si="107"/>
        <v>173</v>
      </c>
      <c r="AR173" s="41" t="str">
        <f t="shared" si="112"/>
        <v>fq</v>
      </c>
      <c r="AT173" s="139">
        <v>45748</v>
      </c>
      <c r="AU173" s="142">
        <v>352</v>
      </c>
      <c r="AV173" s="142">
        <v>368</v>
      </c>
      <c r="AW173" s="142">
        <v>528</v>
      </c>
      <c r="AX173" s="142">
        <v>128</v>
      </c>
      <c r="AY173" s="142">
        <v>64</v>
      </c>
      <c r="AZ173" s="142">
        <v>176</v>
      </c>
      <c r="BA173" s="142">
        <v>720</v>
      </c>
    </row>
    <row r="174" spans="2:53">
      <c r="B174" s="213"/>
      <c r="J174" s="321"/>
      <c r="K174" s="321"/>
      <c r="L174" s="321"/>
      <c r="M174" s="321"/>
      <c r="N174" s="321"/>
      <c r="O174" s="321"/>
      <c r="P174" s="321"/>
      <c r="Q174" s="321"/>
      <c r="R174" s="321"/>
      <c r="S174" s="321"/>
      <c r="T174" s="321"/>
      <c r="U174" s="321"/>
      <c r="Y174" s="284"/>
      <c r="AF174" s="321"/>
      <c r="AM174" s="27">
        <f t="shared" si="105"/>
        <v>46539</v>
      </c>
      <c r="AN174" s="41" t="str">
        <f t="shared" si="110"/>
        <v>fx</v>
      </c>
      <c r="AO174" s="41">
        <f t="shared" si="106"/>
        <v>180</v>
      </c>
      <c r="AP174" s="41">
        <f t="shared" si="113"/>
        <v>193</v>
      </c>
      <c r="AQ174" s="41">
        <f t="shared" si="107"/>
        <v>174</v>
      </c>
      <c r="AR174" s="41" t="str">
        <f t="shared" si="112"/>
        <v>fr</v>
      </c>
      <c r="AT174" s="139">
        <v>45778</v>
      </c>
      <c r="AU174" s="142">
        <v>336</v>
      </c>
      <c r="AV174" s="142">
        <v>424</v>
      </c>
      <c r="AW174" s="142">
        <v>480</v>
      </c>
      <c r="AX174" s="142">
        <v>160</v>
      </c>
      <c r="AY174" s="142">
        <v>80</v>
      </c>
      <c r="AZ174" s="142">
        <v>168</v>
      </c>
      <c r="BA174" s="142">
        <v>744</v>
      </c>
    </row>
    <row r="175" spans="2:53">
      <c r="B175" s="213"/>
      <c r="J175" s="321"/>
      <c r="K175" s="321"/>
      <c r="L175" s="321"/>
      <c r="M175" s="321"/>
      <c r="N175" s="321"/>
      <c r="O175" s="321"/>
      <c r="P175" s="321"/>
      <c r="Q175" s="321"/>
      <c r="R175" s="321"/>
      <c r="S175" s="321"/>
      <c r="T175" s="321"/>
      <c r="U175" s="321"/>
      <c r="Y175" s="284"/>
      <c r="AF175" s="321"/>
      <c r="AM175" s="27">
        <f t="shared" si="105"/>
        <v>46569</v>
      </c>
      <c r="AN175" s="41" t="str">
        <f t="shared" si="110"/>
        <v>fy</v>
      </c>
      <c r="AO175" s="41">
        <f t="shared" si="106"/>
        <v>181</v>
      </c>
      <c r="AP175" s="41">
        <f t="shared" si="113"/>
        <v>193</v>
      </c>
      <c r="AQ175" s="41">
        <f t="shared" si="107"/>
        <v>175</v>
      </c>
      <c r="AR175" s="41" t="str">
        <f t="shared" si="112"/>
        <v>fs</v>
      </c>
      <c r="AT175" s="139">
        <v>45809</v>
      </c>
      <c r="AU175" s="142">
        <v>336</v>
      </c>
      <c r="AV175" s="142">
        <v>368</v>
      </c>
      <c r="AW175" s="142">
        <v>528</v>
      </c>
      <c r="AX175" s="142">
        <v>144</v>
      </c>
      <c r="AY175" s="142">
        <v>72</v>
      </c>
      <c r="AZ175" s="142">
        <v>168</v>
      </c>
      <c r="BA175" s="142">
        <v>720</v>
      </c>
    </row>
    <row r="176" spans="2:53">
      <c r="B176" s="213"/>
      <c r="J176" s="321"/>
      <c r="K176" s="321"/>
      <c r="L176" s="321"/>
      <c r="M176" s="321"/>
      <c r="N176" s="321"/>
      <c r="O176" s="321"/>
      <c r="P176" s="321"/>
      <c r="Q176" s="321"/>
      <c r="R176" s="321"/>
      <c r="S176" s="321"/>
      <c r="T176" s="321"/>
      <c r="U176" s="321"/>
      <c r="Y176" s="284"/>
      <c r="AF176" s="321"/>
      <c r="AM176" s="27">
        <f t="shared" si="105"/>
        <v>46600</v>
      </c>
      <c r="AN176" s="41" t="str">
        <f t="shared" si="110"/>
        <v>fz</v>
      </c>
      <c r="AO176" s="41">
        <f t="shared" si="106"/>
        <v>182</v>
      </c>
      <c r="AP176" s="41">
        <f t="shared" si="113"/>
        <v>193</v>
      </c>
      <c r="AQ176" s="41">
        <f t="shared" si="107"/>
        <v>176</v>
      </c>
      <c r="AR176" s="41" t="str">
        <f t="shared" si="112"/>
        <v>ft</v>
      </c>
      <c r="AT176" s="139">
        <v>45839</v>
      </c>
      <c r="AU176" s="142">
        <v>352</v>
      </c>
      <c r="AV176" s="142">
        <v>376</v>
      </c>
      <c r="AW176" s="142">
        <v>552</v>
      </c>
      <c r="AX176" s="142">
        <v>144</v>
      </c>
      <c r="AY176" s="142">
        <v>72</v>
      </c>
      <c r="AZ176" s="142">
        <v>176</v>
      </c>
      <c r="BA176" s="142">
        <v>744</v>
      </c>
    </row>
    <row r="177" spans="2:53">
      <c r="B177" s="213"/>
      <c r="J177" s="321"/>
      <c r="K177" s="321"/>
      <c r="L177" s="321"/>
      <c r="M177" s="321"/>
      <c r="N177" s="321"/>
      <c r="O177" s="321"/>
      <c r="P177" s="321"/>
      <c r="Q177" s="321"/>
      <c r="R177" s="321"/>
      <c r="S177" s="321"/>
      <c r="T177" s="321"/>
      <c r="U177" s="321"/>
      <c r="Y177" s="284"/>
      <c r="AF177" s="321"/>
      <c r="AM177" s="27">
        <f t="shared" si="105"/>
        <v>46631</v>
      </c>
      <c r="AN177" s="41" t="str">
        <f t="shared" si="110"/>
        <v>ga</v>
      </c>
      <c r="AO177" s="41">
        <f t="shared" si="106"/>
        <v>183</v>
      </c>
      <c r="AP177" s="41">
        <f t="shared" si="113"/>
        <v>193</v>
      </c>
      <c r="AQ177" s="41">
        <f t="shared" si="107"/>
        <v>177</v>
      </c>
      <c r="AR177" s="41" t="str">
        <f t="shared" si="112"/>
        <v>fu</v>
      </c>
      <c r="AT177" s="139">
        <v>45870</v>
      </c>
      <c r="AU177" s="142">
        <v>336</v>
      </c>
      <c r="AV177" s="142">
        <v>408</v>
      </c>
      <c r="AW177" s="142">
        <v>504</v>
      </c>
      <c r="AX177" s="142">
        <v>160</v>
      </c>
      <c r="AY177" s="142">
        <v>80</v>
      </c>
      <c r="AZ177" s="142">
        <v>168</v>
      </c>
      <c r="BA177" s="142">
        <v>744</v>
      </c>
    </row>
    <row r="178" spans="2:53">
      <c r="B178" s="213"/>
      <c r="J178" s="321"/>
      <c r="K178" s="321"/>
      <c r="L178" s="321"/>
      <c r="M178" s="321"/>
      <c r="N178" s="321"/>
      <c r="O178" s="321"/>
      <c r="P178" s="321"/>
      <c r="Q178" s="321"/>
      <c r="R178" s="321"/>
      <c r="S178" s="321"/>
      <c r="T178" s="321"/>
      <c r="U178" s="321"/>
      <c r="Y178" s="284"/>
      <c r="AF178" s="321"/>
      <c r="AM178" s="27">
        <f t="shared" si="105"/>
        <v>46661</v>
      </c>
      <c r="AN178" s="41" t="str">
        <f t="shared" si="110"/>
        <v>gb</v>
      </c>
      <c r="AO178" s="41">
        <f t="shared" si="106"/>
        <v>184</v>
      </c>
      <c r="AP178" s="41">
        <f t="shared" si="113"/>
        <v>193</v>
      </c>
      <c r="AQ178" s="41">
        <f t="shared" si="107"/>
        <v>178</v>
      </c>
      <c r="AR178" s="41" t="str">
        <f>+"f"&amp;AR22</f>
        <v>fv</v>
      </c>
      <c r="AT178" s="139">
        <v>45901</v>
      </c>
      <c r="AU178" s="142">
        <v>336</v>
      </c>
      <c r="AV178" s="142">
        <v>384</v>
      </c>
      <c r="AW178" s="142">
        <v>504</v>
      </c>
      <c r="AX178" s="142">
        <v>144</v>
      </c>
      <c r="AY178" s="142">
        <v>72</v>
      </c>
      <c r="AZ178" s="142">
        <v>168</v>
      </c>
      <c r="BA178" s="142">
        <v>720</v>
      </c>
    </row>
    <row r="179" spans="2:53">
      <c r="B179" s="213"/>
      <c r="J179" s="321"/>
      <c r="K179" s="321"/>
      <c r="L179" s="321"/>
      <c r="M179" s="321"/>
      <c r="N179" s="321"/>
      <c r="O179" s="321"/>
      <c r="P179" s="321"/>
      <c r="Q179" s="321"/>
      <c r="R179" s="321"/>
      <c r="S179" s="321"/>
      <c r="T179" s="321"/>
      <c r="U179" s="321"/>
      <c r="Y179" s="284"/>
      <c r="AF179" s="321"/>
      <c r="AM179" s="27">
        <f t="shared" si="105"/>
        <v>46692</v>
      </c>
      <c r="AN179" s="41" t="str">
        <f t="shared" si="110"/>
        <v>gc</v>
      </c>
      <c r="AO179" s="41">
        <f t="shared" si="106"/>
        <v>185</v>
      </c>
      <c r="AP179" s="41">
        <f t="shared" si="113"/>
        <v>193</v>
      </c>
      <c r="AQ179" s="41">
        <f t="shared" si="107"/>
        <v>179</v>
      </c>
      <c r="AR179" s="41" t="str">
        <f t="shared" si="112"/>
        <v>fw</v>
      </c>
      <c r="AT179" s="139">
        <v>45931</v>
      </c>
      <c r="AU179" s="142">
        <v>368</v>
      </c>
      <c r="AV179" s="142">
        <v>392</v>
      </c>
      <c r="AW179" s="142">
        <v>528</v>
      </c>
      <c r="AX179" s="142">
        <v>128</v>
      </c>
      <c r="AY179" s="142">
        <v>64</v>
      </c>
      <c r="AZ179" s="142">
        <v>184</v>
      </c>
      <c r="BA179" s="142">
        <v>744</v>
      </c>
    </row>
    <row r="180" spans="2:53">
      <c r="B180" s="213"/>
      <c r="J180" s="321"/>
      <c r="K180" s="321"/>
      <c r="L180" s="321"/>
      <c r="M180" s="321"/>
      <c r="N180" s="321"/>
      <c r="O180" s="321"/>
      <c r="P180" s="321"/>
      <c r="Q180" s="321"/>
      <c r="R180" s="321"/>
      <c r="S180" s="321"/>
      <c r="T180" s="321"/>
      <c r="U180" s="321"/>
      <c r="Y180" s="284"/>
      <c r="AF180" s="321"/>
      <c r="AM180" s="27">
        <f t="shared" si="105"/>
        <v>46722</v>
      </c>
      <c r="AN180" s="41" t="str">
        <f t="shared" si="110"/>
        <v>gd</v>
      </c>
      <c r="AO180" s="41">
        <f t="shared" si="106"/>
        <v>186</v>
      </c>
      <c r="AP180" s="41">
        <f t="shared" si="113"/>
        <v>193</v>
      </c>
      <c r="AQ180" s="41">
        <f t="shared" si="107"/>
        <v>180</v>
      </c>
      <c r="AR180" s="41" t="str">
        <f t="shared" si="112"/>
        <v>fx</v>
      </c>
      <c r="AT180" s="139">
        <v>45962</v>
      </c>
      <c r="AU180" s="142">
        <v>304</v>
      </c>
      <c r="AV180" s="142">
        <v>400</v>
      </c>
      <c r="AW180" s="142">
        <v>480</v>
      </c>
      <c r="AX180" s="142">
        <v>176</v>
      </c>
      <c r="AY180" s="142">
        <v>88</v>
      </c>
      <c r="AZ180" s="142">
        <v>152</v>
      </c>
      <c r="BA180" s="142">
        <v>720</v>
      </c>
    </row>
    <row r="181" spans="2:53">
      <c r="B181" s="213"/>
      <c r="J181" s="321"/>
      <c r="K181" s="321"/>
      <c r="L181" s="321"/>
      <c r="M181" s="321"/>
      <c r="N181" s="321"/>
      <c r="O181" s="321"/>
      <c r="P181" s="321"/>
      <c r="Q181" s="321"/>
      <c r="R181" s="321"/>
      <c r="S181" s="321"/>
      <c r="T181" s="321"/>
      <c r="U181" s="321"/>
      <c r="Y181" s="284"/>
      <c r="AF181" s="321"/>
      <c r="AM181" s="27">
        <f t="shared" si="105"/>
        <v>46753</v>
      </c>
      <c r="AN181" s="41" t="str">
        <f t="shared" si="110"/>
        <v>ge</v>
      </c>
      <c r="AO181" s="41">
        <f t="shared" si="106"/>
        <v>187</v>
      </c>
      <c r="AP181" s="41">
        <f t="shared" si="113"/>
        <v>193</v>
      </c>
      <c r="AQ181" s="41">
        <f t="shared" si="107"/>
        <v>181</v>
      </c>
      <c r="AR181" s="41" t="str">
        <f t="shared" si="112"/>
        <v>fy</v>
      </c>
      <c r="AT181" s="139">
        <v>45992</v>
      </c>
      <c r="AU181" s="142">
        <v>352</v>
      </c>
      <c r="AV181" s="142">
        <v>392</v>
      </c>
      <c r="AW181" s="142">
        <v>528</v>
      </c>
      <c r="AX181" s="142">
        <v>144</v>
      </c>
      <c r="AY181" s="142">
        <v>72</v>
      </c>
      <c r="AZ181" s="142">
        <v>176</v>
      </c>
      <c r="BA181" s="142">
        <v>744</v>
      </c>
    </row>
    <row r="182" spans="2:53">
      <c r="B182" s="213"/>
      <c r="J182" s="321"/>
      <c r="K182" s="321"/>
      <c r="L182" s="321"/>
      <c r="M182" s="321"/>
      <c r="N182" s="321"/>
      <c r="O182" s="321"/>
      <c r="P182" s="321"/>
      <c r="Q182" s="321"/>
      <c r="R182" s="321"/>
      <c r="S182" s="321"/>
      <c r="T182" s="321"/>
      <c r="U182" s="321"/>
      <c r="Y182" s="284"/>
      <c r="AF182" s="321"/>
      <c r="AM182" s="27">
        <f t="shared" si="105"/>
        <v>46784</v>
      </c>
      <c r="AN182" s="41" t="str">
        <f t="shared" si="110"/>
        <v>gf</v>
      </c>
      <c r="AO182" s="41">
        <f t="shared" si="106"/>
        <v>188</v>
      </c>
      <c r="AP182" s="41">
        <f t="shared" si="113"/>
        <v>193</v>
      </c>
      <c r="AQ182" s="41">
        <f t="shared" si="107"/>
        <v>182</v>
      </c>
      <c r="AR182" s="41" t="str">
        <f t="shared" si="112"/>
        <v>fz</v>
      </c>
      <c r="AT182" s="140">
        <v>46023</v>
      </c>
      <c r="AU182" s="143">
        <v>336</v>
      </c>
      <c r="AV182" s="143">
        <v>392</v>
      </c>
      <c r="AW182" s="143">
        <v>528</v>
      </c>
      <c r="AX182" s="143">
        <v>160</v>
      </c>
      <c r="AY182" s="143">
        <v>80</v>
      </c>
      <c r="AZ182" s="143">
        <v>168</v>
      </c>
      <c r="BA182" s="143">
        <v>744</v>
      </c>
    </row>
    <row r="183" spans="2:53">
      <c r="B183" s="213"/>
      <c r="J183" s="321"/>
      <c r="K183" s="321"/>
      <c r="L183" s="321"/>
      <c r="M183" s="321"/>
      <c r="N183" s="321"/>
      <c r="O183" s="321"/>
      <c r="P183" s="321"/>
      <c r="Q183" s="321"/>
      <c r="R183" s="321"/>
      <c r="S183" s="321"/>
      <c r="T183" s="321"/>
      <c r="U183" s="321"/>
      <c r="Y183" s="284"/>
      <c r="AF183" s="321"/>
      <c r="AM183" s="27">
        <f t="shared" si="105"/>
        <v>46813</v>
      </c>
      <c r="AN183" s="41" t="str">
        <f t="shared" ref="AN183:AN197" si="114">+VLOOKUP(AO183,$AQ$1:$AR$197,2,FALSE)</f>
        <v>gg</v>
      </c>
      <c r="AO183" s="41">
        <f t="shared" si="106"/>
        <v>189</v>
      </c>
      <c r="AP183" s="41">
        <f t="shared" si="113"/>
        <v>193</v>
      </c>
      <c r="AQ183" s="41">
        <f t="shared" si="107"/>
        <v>183</v>
      </c>
      <c r="AR183" s="41" t="str">
        <f>+"g"&amp;AR1</f>
        <v>ga</v>
      </c>
      <c r="AT183" s="140">
        <v>46054</v>
      </c>
      <c r="AU183" s="143">
        <v>320</v>
      </c>
      <c r="AV183" s="143">
        <v>376</v>
      </c>
      <c r="AW183" s="143">
        <v>480</v>
      </c>
      <c r="AX183" s="143">
        <v>128</v>
      </c>
      <c r="AY183" s="143">
        <v>64</v>
      </c>
      <c r="AZ183" s="143">
        <v>160</v>
      </c>
      <c r="BA183" s="143">
        <v>672</v>
      </c>
    </row>
    <row r="184" spans="2:53">
      <c r="B184" s="213"/>
      <c r="J184" s="321"/>
      <c r="K184" s="321"/>
      <c r="L184" s="321"/>
      <c r="M184" s="321"/>
      <c r="N184" s="321"/>
      <c r="O184" s="321"/>
      <c r="P184" s="321"/>
      <c r="Q184" s="321"/>
      <c r="R184" s="321"/>
      <c r="S184" s="321"/>
      <c r="T184" s="321"/>
      <c r="U184" s="321"/>
      <c r="Y184" s="284"/>
      <c r="AF184" s="321"/>
      <c r="AM184" s="27">
        <f t="shared" si="105"/>
        <v>46844</v>
      </c>
      <c r="AN184" s="41" t="str">
        <f t="shared" si="114"/>
        <v>gh</v>
      </c>
      <c r="AO184" s="41">
        <f t="shared" si="106"/>
        <v>190</v>
      </c>
      <c r="AP184" s="41">
        <f t="shared" si="113"/>
        <v>193</v>
      </c>
      <c r="AQ184" s="41">
        <f t="shared" si="107"/>
        <v>184</v>
      </c>
      <c r="AR184" s="41" t="str">
        <f t="shared" ref="AR184:AR197" si="115">+"g"&amp;AR2</f>
        <v>gb</v>
      </c>
      <c r="AT184" s="140">
        <v>46082</v>
      </c>
      <c r="AU184" s="143">
        <v>352</v>
      </c>
      <c r="AV184" s="143">
        <v>392</v>
      </c>
      <c r="AW184" s="143">
        <v>528</v>
      </c>
      <c r="AX184" s="143">
        <v>144</v>
      </c>
      <c r="AY184" s="143">
        <v>72</v>
      </c>
      <c r="AZ184" s="143">
        <v>176</v>
      </c>
      <c r="BA184" s="143">
        <v>744</v>
      </c>
    </row>
    <row r="185" spans="2:53">
      <c r="B185" s="213"/>
      <c r="J185" s="321"/>
      <c r="K185" s="321"/>
      <c r="L185" s="321"/>
      <c r="M185" s="321"/>
      <c r="N185" s="321"/>
      <c r="O185" s="321"/>
      <c r="P185" s="321"/>
      <c r="Q185" s="321"/>
      <c r="R185" s="321"/>
      <c r="S185" s="321"/>
      <c r="T185" s="321"/>
      <c r="U185" s="321"/>
      <c r="Y185" s="284"/>
      <c r="AF185" s="321"/>
      <c r="AM185" s="27">
        <f t="shared" si="105"/>
        <v>46874</v>
      </c>
      <c r="AN185" s="41" t="str">
        <f t="shared" si="114"/>
        <v>gi</v>
      </c>
      <c r="AO185" s="41">
        <f t="shared" si="106"/>
        <v>191</v>
      </c>
      <c r="AP185" s="41">
        <f t="shared" si="113"/>
        <v>193</v>
      </c>
      <c r="AQ185" s="41">
        <f t="shared" si="107"/>
        <v>185</v>
      </c>
      <c r="AR185" s="41" t="str">
        <f t="shared" si="115"/>
        <v>gc</v>
      </c>
      <c r="AT185" s="140">
        <v>46113</v>
      </c>
      <c r="AU185" s="143">
        <v>352</v>
      </c>
      <c r="AV185" s="143">
        <v>368</v>
      </c>
      <c r="AW185" s="143">
        <v>528</v>
      </c>
      <c r="AX185" s="143">
        <v>128</v>
      </c>
      <c r="AY185" s="143">
        <v>64</v>
      </c>
      <c r="AZ185" s="143">
        <v>176</v>
      </c>
      <c r="BA185" s="143">
        <v>720</v>
      </c>
    </row>
    <row r="186" spans="2:53">
      <c r="J186" s="321"/>
      <c r="K186" s="321"/>
      <c r="L186" s="321"/>
      <c r="M186" s="321"/>
      <c r="N186" s="321"/>
      <c r="O186" s="321"/>
      <c r="P186" s="321"/>
      <c r="Q186" s="321"/>
      <c r="R186" s="321"/>
      <c r="S186" s="321"/>
      <c r="T186" s="321"/>
      <c r="U186" s="321"/>
      <c r="Y186" s="284"/>
      <c r="AF186" s="321"/>
      <c r="AM186" s="27">
        <f t="shared" si="105"/>
        <v>46905</v>
      </c>
      <c r="AN186" s="41" t="str">
        <f t="shared" si="114"/>
        <v>gj</v>
      </c>
      <c r="AO186" s="41">
        <f t="shared" si="106"/>
        <v>192</v>
      </c>
      <c r="AP186" s="41">
        <f t="shared" si="113"/>
        <v>193</v>
      </c>
      <c r="AQ186" s="41">
        <f t="shared" si="107"/>
        <v>186</v>
      </c>
      <c r="AR186" s="41" t="str">
        <f t="shared" si="115"/>
        <v>gd</v>
      </c>
      <c r="AT186" s="140">
        <v>46143</v>
      </c>
      <c r="AU186" s="143">
        <v>320</v>
      </c>
      <c r="AV186" s="143">
        <v>424</v>
      </c>
      <c r="AW186" s="143">
        <v>480</v>
      </c>
      <c r="AX186" s="143">
        <v>176</v>
      </c>
      <c r="AY186" s="143">
        <v>88</v>
      </c>
      <c r="AZ186" s="143">
        <v>160</v>
      </c>
      <c r="BA186" s="143">
        <v>744</v>
      </c>
    </row>
    <row r="187" spans="2:53">
      <c r="J187" s="321"/>
      <c r="K187" s="321"/>
      <c r="L187" s="321"/>
      <c r="M187" s="321"/>
      <c r="N187" s="321"/>
      <c r="O187" s="321"/>
      <c r="P187" s="321"/>
      <c r="Q187" s="321"/>
      <c r="R187" s="321"/>
      <c r="S187" s="321"/>
      <c r="T187" s="321"/>
      <c r="U187" s="321"/>
      <c r="Y187" s="284"/>
      <c r="AF187" s="321"/>
      <c r="AM187" s="27">
        <f t="shared" si="105"/>
        <v>46935</v>
      </c>
      <c r="AN187" s="41" t="str">
        <f t="shared" si="114"/>
        <v>gk</v>
      </c>
      <c r="AO187" s="41">
        <f t="shared" si="106"/>
        <v>193</v>
      </c>
      <c r="AP187" s="41">
        <f t="shared" si="113"/>
        <v>193</v>
      </c>
      <c r="AQ187" s="41">
        <f t="shared" si="107"/>
        <v>187</v>
      </c>
      <c r="AR187" s="41" t="str">
        <f t="shared" si="115"/>
        <v>ge</v>
      </c>
      <c r="AT187" s="140">
        <v>46174</v>
      </c>
      <c r="AU187" s="143">
        <v>352</v>
      </c>
      <c r="AV187" s="143">
        <v>368</v>
      </c>
      <c r="AW187" s="143">
        <v>528</v>
      </c>
      <c r="AX187" s="143">
        <v>128</v>
      </c>
      <c r="AY187" s="143">
        <v>64</v>
      </c>
      <c r="AZ187" s="143">
        <v>176</v>
      </c>
      <c r="BA187" s="143">
        <v>720</v>
      </c>
    </row>
    <row r="188" spans="2:53">
      <c r="J188" s="321"/>
      <c r="K188" s="321"/>
      <c r="L188" s="321"/>
      <c r="M188" s="321"/>
      <c r="N188" s="321"/>
      <c r="O188" s="321"/>
      <c r="P188" s="321"/>
      <c r="Q188" s="321"/>
      <c r="R188" s="321"/>
      <c r="S188" s="321"/>
      <c r="T188" s="321"/>
      <c r="U188" s="321"/>
      <c r="Y188" s="284"/>
      <c r="AF188" s="321"/>
      <c r="AM188" s="27">
        <f t="shared" si="105"/>
        <v>46966</v>
      </c>
      <c r="AN188" s="41" t="str">
        <f t="shared" si="114"/>
        <v>gl</v>
      </c>
      <c r="AO188" s="41">
        <f t="shared" si="106"/>
        <v>194</v>
      </c>
      <c r="AP188" s="41">
        <f t="shared" si="113"/>
        <v>193</v>
      </c>
      <c r="AQ188" s="41">
        <f t="shared" si="107"/>
        <v>188</v>
      </c>
      <c r="AR188" s="41" t="str">
        <f t="shared" si="115"/>
        <v>gf</v>
      </c>
      <c r="AT188" s="140">
        <v>46204</v>
      </c>
      <c r="AU188" s="143">
        <v>368</v>
      </c>
      <c r="AV188" s="143">
        <v>376</v>
      </c>
      <c r="AW188" s="143">
        <v>552</v>
      </c>
      <c r="AX188" s="143">
        <v>128</v>
      </c>
      <c r="AY188" s="143">
        <v>64</v>
      </c>
      <c r="AZ188" s="143">
        <v>184</v>
      </c>
      <c r="BA188" s="143">
        <v>744</v>
      </c>
    </row>
    <row r="189" spans="2:53">
      <c r="J189" s="321"/>
      <c r="K189" s="321"/>
      <c r="L189" s="321"/>
      <c r="M189" s="321"/>
      <c r="N189" s="321"/>
      <c r="O189" s="321"/>
      <c r="P189" s="321"/>
      <c r="Q189" s="321"/>
      <c r="R189" s="321"/>
      <c r="S189" s="321"/>
      <c r="T189" s="321"/>
      <c r="U189" s="321"/>
      <c r="Y189" s="284"/>
      <c r="AF189" s="321"/>
      <c r="AM189" s="27">
        <f t="shared" si="105"/>
        <v>46997</v>
      </c>
      <c r="AN189" s="41" t="str">
        <f t="shared" si="114"/>
        <v>gm</v>
      </c>
      <c r="AO189" s="41">
        <f t="shared" si="106"/>
        <v>195</v>
      </c>
      <c r="AP189" s="41">
        <f t="shared" si="113"/>
        <v>193</v>
      </c>
      <c r="AQ189" s="41">
        <f t="shared" si="107"/>
        <v>189</v>
      </c>
      <c r="AR189" s="41" t="str">
        <f t="shared" si="115"/>
        <v>gg</v>
      </c>
      <c r="AT189" s="140">
        <v>46235</v>
      </c>
      <c r="AU189" s="143">
        <v>336</v>
      </c>
      <c r="AV189" s="143">
        <v>408</v>
      </c>
      <c r="AW189" s="143">
        <v>504</v>
      </c>
      <c r="AX189" s="143">
        <v>160</v>
      </c>
      <c r="AY189" s="143">
        <v>80</v>
      </c>
      <c r="AZ189" s="143">
        <v>168</v>
      </c>
      <c r="BA189" s="143">
        <v>744</v>
      </c>
    </row>
    <row r="190" spans="2:53">
      <c r="J190" s="321"/>
      <c r="K190" s="321"/>
      <c r="L190" s="321"/>
      <c r="M190" s="321"/>
      <c r="N190" s="321"/>
      <c r="O190" s="321"/>
      <c r="P190" s="321"/>
      <c r="Q190" s="321"/>
      <c r="R190" s="321"/>
      <c r="S190" s="321"/>
      <c r="T190" s="321"/>
      <c r="U190" s="321"/>
      <c r="Y190" s="284"/>
      <c r="AF190" s="321"/>
      <c r="AM190" s="27">
        <f t="shared" si="105"/>
        <v>47027</v>
      </c>
      <c r="AN190" s="41" t="str">
        <f t="shared" si="114"/>
        <v>gn</v>
      </c>
      <c r="AO190" s="41">
        <f t="shared" si="106"/>
        <v>196</v>
      </c>
      <c r="AP190" s="41">
        <f t="shared" si="113"/>
        <v>193</v>
      </c>
      <c r="AQ190" s="41">
        <f t="shared" si="107"/>
        <v>190</v>
      </c>
      <c r="AR190" s="41" t="str">
        <f t="shared" si="115"/>
        <v>gh</v>
      </c>
      <c r="AT190" s="140">
        <v>46266</v>
      </c>
      <c r="AU190" s="143">
        <v>336</v>
      </c>
      <c r="AV190" s="143">
        <v>384</v>
      </c>
      <c r="AW190" s="143">
        <v>504</v>
      </c>
      <c r="AX190" s="143">
        <v>144</v>
      </c>
      <c r="AY190" s="143">
        <v>72</v>
      </c>
      <c r="AZ190" s="143">
        <v>168</v>
      </c>
      <c r="BA190" s="143">
        <v>720</v>
      </c>
    </row>
    <row r="191" spans="2:53">
      <c r="J191" s="321"/>
      <c r="K191" s="321"/>
      <c r="L191" s="321"/>
      <c r="M191" s="321"/>
      <c r="N191" s="321"/>
      <c r="O191" s="321"/>
      <c r="P191" s="321"/>
      <c r="Q191" s="321"/>
      <c r="R191" s="321"/>
      <c r="S191" s="321"/>
      <c r="T191" s="321"/>
      <c r="U191" s="321"/>
      <c r="Y191" s="284"/>
      <c r="AF191" s="321"/>
      <c r="AM191" s="27">
        <f t="shared" si="105"/>
        <v>47058</v>
      </c>
      <c r="AN191" s="41" t="str">
        <f t="shared" si="114"/>
        <v>go</v>
      </c>
      <c r="AO191" s="41">
        <f t="shared" si="106"/>
        <v>197</v>
      </c>
      <c r="AP191" s="41">
        <f t="shared" si="113"/>
        <v>193</v>
      </c>
      <c r="AQ191" s="41">
        <f t="shared" si="107"/>
        <v>191</v>
      </c>
      <c r="AR191" s="41" t="str">
        <f t="shared" si="115"/>
        <v>gi</v>
      </c>
      <c r="AT191" s="140">
        <v>46296</v>
      </c>
      <c r="AU191" s="143">
        <v>352</v>
      </c>
      <c r="AV191" s="143">
        <v>392</v>
      </c>
      <c r="AW191" s="143">
        <v>528</v>
      </c>
      <c r="AX191" s="143">
        <v>144</v>
      </c>
      <c r="AY191" s="143">
        <v>72</v>
      </c>
      <c r="AZ191" s="143">
        <v>176</v>
      </c>
      <c r="BA191" s="143">
        <v>744</v>
      </c>
    </row>
    <row r="192" spans="2:53">
      <c r="J192" s="321"/>
      <c r="K192" s="321"/>
      <c r="L192" s="321"/>
      <c r="M192" s="321"/>
      <c r="N192" s="321"/>
      <c r="O192" s="321"/>
      <c r="P192" s="321"/>
      <c r="Q192" s="321"/>
      <c r="R192" s="321"/>
      <c r="S192" s="321"/>
      <c r="T192" s="321"/>
      <c r="U192" s="321"/>
      <c r="Y192" s="284"/>
      <c r="AF192" s="321"/>
      <c r="AM192" s="27">
        <f t="shared" si="105"/>
        <v>47088</v>
      </c>
      <c r="AN192" s="41" t="e">
        <f t="shared" si="114"/>
        <v>#N/A</v>
      </c>
      <c r="AO192" s="41">
        <f t="shared" si="106"/>
        <v>198</v>
      </c>
      <c r="AP192" s="41">
        <f t="shared" si="113"/>
        <v>193</v>
      </c>
      <c r="AQ192" s="41">
        <f t="shared" si="107"/>
        <v>192</v>
      </c>
      <c r="AR192" s="41" t="str">
        <f t="shared" si="115"/>
        <v>gj</v>
      </c>
      <c r="AT192" s="140">
        <v>46327</v>
      </c>
      <c r="AU192" s="143">
        <v>320</v>
      </c>
      <c r="AV192" s="143">
        <v>400</v>
      </c>
      <c r="AW192" s="143">
        <v>480</v>
      </c>
      <c r="AX192" s="143">
        <v>160</v>
      </c>
      <c r="AY192" s="143">
        <v>80</v>
      </c>
      <c r="AZ192" s="143">
        <v>160</v>
      </c>
      <c r="BA192" s="143">
        <v>720</v>
      </c>
    </row>
    <row r="193" spans="10:53">
      <c r="J193" s="321"/>
      <c r="K193" s="321"/>
      <c r="L193" s="321"/>
      <c r="M193" s="321"/>
      <c r="N193" s="321"/>
      <c r="O193" s="321"/>
      <c r="P193" s="321"/>
      <c r="Q193" s="321"/>
      <c r="R193" s="321"/>
      <c r="S193" s="321"/>
      <c r="T193" s="321"/>
      <c r="U193" s="321"/>
      <c r="Y193" s="284"/>
      <c r="AF193" s="321"/>
      <c r="AM193" s="27">
        <f t="shared" si="105"/>
        <v>47119</v>
      </c>
      <c r="AN193" s="41" t="e">
        <f t="shared" si="114"/>
        <v>#N/A</v>
      </c>
      <c r="AO193" s="41">
        <f t="shared" si="106"/>
        <v>199</v>
      </c>
      <c r="AP193" s="41">
        <f t="shared" si="113"/>
        <v>193</v>
      </c>
      <c r="AQ193" s="41">
        <f t="shared" si="107"/>
        <v>193</v>
      </c>
      <c r="AR193" s="41" t="str">
        <f t="shared" si="115"/>
        <v>gk</v>
      </c>
      <c r="AT193" s="140">
        <v>46357</v>
      </c>
      <c r="AU193" s="143">
        <v>352</v>
      </c>
      <c r="AV193" s="143">
        <v>392</v>
      </c>
      <c r="AW193" s="143">
        <v>528</v>
      </c>
      <c r="AX193" s="143">
        <v>144</v>
      </c>
      <c r="AY193" s="143">
        <v>72</v>
      </c>
      <c r="AZ193" s="143">
        <v>176</v>
      </c>
      <c r="BA193" s="143">
        <v>744</v>
      </c>
    </row>
    <row r="194" spans="10:53">
      <c r="J194" s="321"/>
      <c r="K194" s="321"/>
      <c r="L194" s="321"/>
      <c r="M194" s="321"/>
      <c r="N194" s="321"/>
      <c r="O194" s="321"/>
      <c r="P194" s="321"/>
      <c r="Q194" s="321"/>
      <c r="R194" s="321"/>
      <c r="S194" s="321"/>
      <c r="T194" s="321"/>
      <c r="U194" s="321"/>
      <c r="Y194" s="284"/>
      <c r="AG194" s="399"/>
      <c r="AH194" s="399"/>
      <c r="AM194" s="27">
        <f t="shared" si="105"/>
        <v>47150</v>
      </c>
      <c r="AN194" s="41" t="e">
        <f t="shared" si="114"/>
        <v>#N/A</v>
      </c>
      <c r="AO194" s="41">
        <f t="shared" si="106"/>
        <v>200</v>
      </c>
      <c r="AP194" s="41">
        <f t="shared" si="113"/>
        <v>193</v>
      </c>
      <c r="AQ194" s="41">
        <f t="shared" si="107"/>
        <v>194</v>
      </c>
      <c r="AR194" s="41" t="str">
        <f t="shared" si="115"/>
        <v>gl</v>
      </c>
      <c r="AT194" s="139">
        <v>46388</v>
      </c>
      <c r="AU194" s="142">
        <v>336</v>
      </c>
      <c r="AV194" s="142">
        <v>392</v>
      </c>
      <c r="AW194" s="142">
        <v>528</v>
      </c>
      <c r="AX194" s="142">
        <v>160</v>
      </c>
      <c r="AY194" s="142">
        <v>80</v>
      </c>
      <c r="AZ194" s="142">
        <v>168</v>
      </c>
      <c r="BA194" s="142">
        <v>744</v>
      </c>
    </row>
    <row r="195" spans="10:53">
      <c r="J195" s="321"/>
      <c r="K195" s="321"/>
      <c r="L195" s="321"/>
      <c r="M195" s="321"/>
      <c r="N195" s="321"/>
      <c r="O195" s="321"/>
      <c r="P195" s="321"/>
      <c r="Q195" s="321"/>
      <c r="R195" s="321"/>
      <c r="S195" s="321"/>
      <c r="T195" s="321"/>
      <c r="U195" s="321"/>
      <c r="Y195" s="284"/>
      <c r="AM195" s="27">
        <f t="shared" ref="AM195:AM197" si="116">+EDATE(AM194,1)</f>
        <v>47178</v>
      </c>
      <c r="AN195" s="41" t="e">
        <f t="shared" si="114"/>
        <v>#N/A</v>
      </c>
      <c r="AO195" s="41">
        <f t="shared" ref="AO195:AO197" si="117">+AO194+1</f>
        <v>201</v>
      </c>
      <c r="AP195" s="41">
        <f t="shared" si="113"/>
        <v>193</v>
      </c>
      <c r="AQ195" s="41">
        <f t="shared" ref="AQ195:AQ197" si="118">+AQ194+1</f>
        <v>195</v>
      </c>
      <c r="AR195" s="41" t="str">
        <f t="shared" si="115"/>
        <v>gm</v>
      </c>
      <c r="AT195" s="139">
        <v>46419</v>
      </c>
      <c r="AU195" s="142">
        <v>320</v>
      </c>
      <c r="AV195" s="142">
        <v>376</v>
      </c>
      <c r="AW195" s="142">
        <v>480</v>
      </c>
      <c r="AX195" s="142">
        <v>128</v>
      </c>
      <c r="AY195" s="142">
        <v>64</v>
      </c>
      <c r="AZ195" s="142">
        <v>160</v>
      </c>
      <c r="BA195" s="142">
        <v>672</v>
      </c>
    </row>
    <row r="196" spans="10:53">
      <c r="J196" s="321"/>
      <c r="K196" s="321"/>
      <c r="L196" s="321"/>
      <c r="M196" s="321"/>
      <c r="N196" s="321"/>
      <c r="O196" s="321"/>
      <c r="P196" s="321"/>
      <c r="Q196" s="321"/>
      <c r="R196" s="321"/>
      <c r="S196" s="321"/>
      <c r="T196" s="321"/>
      <c r="U196" s="321"/>
      <c r="Y196" s="284"/>
      <c r="AM196" s="27">
        <f t="shared" si="116"/>
        <v>47209</v>
      </c>
      <c r="AN196" s="41" t="e">
        <f t="shared" si="114"/>
        <v>#N/A</v>
      </c>
      <c r="AO196" s="41">
        <f t="shared" si="117"/>
        <v>202</v>
      </c>
      <c r="AP196" s="41">
        <f t="shared" si="113"/>
        <v>193</v>
      </c>
      <c r="AQ196" s="41">
        <f t="shared" si="118"/>
        <v>196</v>
      </c>
      <c r="AR196" s="41" t="str">
        <f t="shared" si="115"/>
        <v>gn</v>
      </c>
      <c r="AT196" s="139">
        <v>46447</v>
      </c>
      <c r="AU196" s="142">
        <v>352</v>
      </c>
      <c r="AV196" s="142">
        <v>392</v>
      </c>
      <c r="AW196" s="142">
        <v>528</v>
      </c>
      <c r="AX196" s="142">
        <v>144</v>
      </c>
      <c r="AY196" s="142">
        <v>72</v>
      </c>
      <c r="AZ196" s="142">
        <v>176</v>
      </c>
      <c r="BA196" s="142">
        <v>744</v>
      </c>
    </row>
    <row r="197" spans="10:53">
      <c r="J197" s="321"/>
      <c r="K197" s="321"/>
      <c r="L197" s="321"/>
      <c r="M197" s="321"/>
      <c r="N197" s="321"/>
      <c r="O197" s="321"/>
      <c r="P197" s="321"/>
      <c r="Q197" s="321"/>
      <c r="R197" s="321"/>
      <c r="S197" s="321"/>
      <c r="T197" s="321"/>
      <c r="U197" s="321"/>
      <c r="Y197" s="284"/>
      <c r="AM197" s="27">
        <f t="shared" si="116"/>
        <v>47239</v>
      </c>
      <c r="AN197" s="41" t="e">
        <f t="shared" si="114"/>
        <v>#N/A</v>
      </c>
      <c r="AO197" s="41">
        <f t="shared" si="117"/>
        <v>203</v>
      </c>
      <c r="AP197" s="41">
        <f t="shared" si="113"/>
        <v>193</v>
      </c>
      <c r="AQ197" s="41">
        <f t="shared" si="118"/>
        <v>197</v>
      </c>
      <c r="AR197" s="41" t="str">
        <f t="shared" si="115"/>
        <v>go</v>
      </c>
      <c r="AT197" s="139">
        <v>46478</v>
      </c>
      <c r="AU197" s="142">
        <v>352</v>
      </c>
      <c r="AV197" s="142">
        <v>368</v>
      </c>
      <c r="AW197" s="142">
        <v>528</v>
      </c>
      <c r="AX197" s="142">
        <v>128</v>
      </c>
      <c r="AY197" s="142">
        <v>64</v>
      </c>
      <c r="AZ197" s="142">
        <v>176</v>
      </c>
      <c r="BA197" s="142">
        <v>720</v>
      </c>
    </row>
    <row r="198" spans="10:53">
      <c r="J198" s="321"/>
      <c r="K198" s="321"/>
      <c r="L198" s="321"/>
      <c r="M198" s="321"/>
      <c r="N198" s="321"/>
      <c r="O198" s="321"/>
      <c r="P198" s="321"/>
      <c r="Q198" s="321"/>
      <c r="R198" s="321"/>
      <c r="S198" s="321"/>
      <c r="T198" s="321"/>
      <c r="U198" s="321"/>
      <c r="AT198" s="139">
        <v>46508</v>
      </c>
      <c r="AU198" s="142">
        <v>320</v>
      </c>
      <c r="AV198" s="142">
        <v>424</v>
      </c>
      <c r="AW198" s="142">
        <v>480</v>
      </c>
      <c r="AX198" s="142">
        <v>176</v>
      </c>
      <c r="AY198" s="142">
        <v>88</v>
      </c>
      <c r="AZ198" s="142">
        <v>160</v>
      </c>
      <c r="BA198" s="142">
        <v>744</v>
      </c>
    </row>
    <row r="199" spans="10:53">
      <c r="J199" s="321"/>
      <c r="K199" s="321"/>
      <c r="L199" s="321"/>
      <c r="M199" s="321"/>
      <c r="N199" s="321"/>
      <c r="O199" s="321"/>
      <c r="P199" s="321"/>
      <c r="Q199" s="321"/>
      <c r="R199" s="321"/>
      <c r="S199" s="321"/>
      <c r="T199" s="321"/>
      <c r="U199" s="321"/>
      <c r="AT199" s="139">
        <v>46539</v>
      </c>
      <c r="AU199" s="142">
        <v>352</v>
      </c>
      <c r="AV199" s="142">
        <v>368</v>
      </c>
      <c r="AW199" s="142">
        <v>528</v>
      </c>
      <c r="AX199" s="142">
        <v>128</v>
      </c>
      <c r="AY199" s="142">
        <v>64</v>
      </c>
      <c r="AZ199" s="142">
        <v>176</v>
      </c>
      <c r="BA199" s="142">
        <v>720</v>
      </c>
    </row>
    <row r="200" spans="10:53">
      <c r="J200" s="321"/>
      <c r="K200" s="321"/>
      <c r="L200" s="321"/>
      <c r="M200" s="321"/>
      <c r="N200" s="321"/>
      <c r="O200" s="321"/>
      <c r="P200" s="321"/>
      <c r="Q200" s="321"/>
      <c r="R200" s="321"/>
      <c r="S200" s="321"/>
      <c r="T200" s="321"/>
      <c r="U200" s="321"/>
      <c r="AT200" s="139">
        <v>46569</v>
      </c>
      <c r="AU200" s="142">
        <v>368</v>
      </c>
      <c r="AV200" s="142">
        <v>376</v>
      </c>
      <c r="AW200" s="142">
        <v>552</v>
      </c>
      <c r="AX200" s="142">
        <v>128</v>
      </c>
      <c r="AY200" s="142">
        <v>64</v>
      </c>
      <c r="AZ200" s="142">
        <v>184</v>
      </c>
      <c r="BA200" s="142">
        <v>744</v>
      </c>
    </row>
    <row r="201" spans="10:53">
      <c r="J201" s="321"/>
      <c r="K201" s="321"/>
      <c r="L201" s="321"/>
      <c r="M201" s="321"/>
      <c r="N201" s="321"/>
      <c r="O201" s="321"/>
      <c r="P201" s="321"/>
      <c r="Q201" s="321"/>
      <c r="R201" s="321"/>
      <c r="S201" s="321"/>
      <c r="T201" s="321"/>
      <c r="U201" s="321"/>
      <c r="AT201" s="139">
        <v>46600</v>
      </c>
      <c r="AU201" s="142">
        <v>336</v>
      </c>
      <c r="AV201" s="142">
        <v>408</v>
      </c>
      <c r="AW201" s="142">
        <v>504</v>
      </c>
      <c r="AX201" s="142">
        <v>160</v>
      </c>
      <c r="AY201" s="142">
        <v>80</v>
      </c>
      <c r="AZ201" s="142">
        <v>168</v>
      </c>
      <c r="BA201" s="142">
        <v>744</v>
      </c>
    </row>
    <row r="202" spans="10:53">
      <c r="J202" s="321"/>
      <c r="K202" s="321"/>
      <c r="L202" s="321"/>
      <c r="M202" s="321"/>
      <c r="N202" s="321"/>
      <c r="O202" s="321"/>
      <c r="P202" s="321"/>
      <c r="Q202" s="321"/>
      <c r="R202" s="321"/>
      <c r="S202" s="321"/>
      <c r="T202" s="321"/>
      <c r="U202" s="321"/>
      <c r="AT202" s="139">
        <v>46631</v>
      </c>
      <c r="AU202" s="142">
        <v>336</v>
      </c>
      <c r="AV202" s="142">
        <v>384</v>
      </c>
      <c r="AW202" s="142">
        <v>504</v>
      </c>
      <c r="AX202" s="142">
        <v>144</v>
      </c>
      <c r="AY202" s="142">
        <v>72</v>
      </c>
      <c r="AZ202" s="142">
        <v>168</v>
      </c>
      <c r="BA202" s="142">
        <v>720</v>
      </c>
    </row>
    <row r="203" spans="10:53">
      <c r="J203" s="321"/>
      <c r="K203" s="321"/>
      <c r="L203" s="321"/>
      <c r="M203" s="321"/>
      <c r="N203" s="321"/>
      <c r="O203" s="321"/>
      <c r="P203" s="321"/>
      <c r="Q203" s="321"/>
      <c r="R203" s="321"/>
      <c r="S203" s="321"/>
      <c r="T203" s="321"/>
      <c r="U203" s="321"/>
      <c r="AT203" s="139">
        <v>46661</v>
      </c>
      <c r="AU203" s="142">
        <v>352</v>
      </c>
      <c r="AV203" s="142">
        <v>392</v>
      </c>
      <c r="AW203" s="142">
        <v>528</v>
      </c>
      <c r="AX203" s="142">
        <v>144</v>
      </c>
      <c r="AY203" s="142">
        <v>72</v>
      </c>
      <c r="AZ203" s="142">
        <v>176</v>
      </c>
      <c r="BA203" s="142">
        <v>744</v>
      </c>
    </row>
    <row r="204" spans="10:53">
      <c r="J204" s="321"/>
      <c r="K204" s="321"/>
      <c r="L204" s="321"/>
      <c r="M204" s="321"/>
      <c r="N204" s="321"/>
      <c r="O204" s="321"/>
      <c r="P204" s="321"/>
      <c r="Q204" s="321"/>
      <c r="R204" s="321"/>
      <c r="S204" s="321"/>
      <c r="T204" s="321"/>
      <c r="U204" s="321"/>
      <c r="AT204" s="139">
        <v>46692</v>
      </c>
      <c r="AU204" s="142">
        <v>320</v>
      </c>
      <c r="AV204" s="142">
        <v>400</v>
      </c>
      <c r="AW204" s="142">
        <v>480</v>
      </c>
      <c r="AX204" s="142">
        <v>160</v>
      </c>
      <c r="AY204" s="142">
        <v>80</v>
      </c>
      <c r="AZ204" s="142">
        <v>160</v>
      </c>
      <c r="BA204" s="142">
        <v>720</v>
      </c>
    </row>
    <row r="205" spans="10:53">
      <c r="J205" s="321"/>
      <c r="K205" s="321"/>
      <c r="L205" s="321"/>
      <c r="M205" s="321"/>
      <c r="N205" s="321"/>
      <c r="O205" s="321"/>
      <c r="P205" s="321"/>
      <c r="Q205" s="321"/>
      <c r="R205" s="321"/>
      <c r="S205" s="321"/>
      <c r="T205" s="321"/>
      <c r="U205" s="321"/>
      <c r="AT205" s="139">
        <v>46722</v>
      </c>
      <c r="AU205" s="142">
        <v>352</v>
      </c>
      <c r="AV205" s="142">
        <v>392</v>
      </c>
      <c r="AW205" s="142">
        <v>528</v>
      </c>
      <c r="AX205" s="142">
        <v>144</v>
      </c>
      <c r="AY205" s="142">
        <v>72</v>
      </c>
      <c r="AZ205" s="142">
        <v>176</v>
      </c>
      <c r="BA205" s="142">
        <v>744</v>
      </c>
    </row>
    <row r="206" spans="10:53">
      <c r="J206" s="321"/>
      <c r="K206" s="321"/>
      <c r="L206" s="321"/>
      <c r="M206" s="321"/>
      <c r="N206" s="321"/>
      <c r="O206" s="321"/>
      <c r="P206" s="321"/>
      <c r="Q206" s="321"/>
      <c r="R206" s="321"/>
      <c r="S206" s="321"/>
      <c r="T206" s="321"/>
      <c r="U206" s="321"/>
      <c r="AU206" s="141" t="s">
        <v>140</v>
      </c>
      <c r="AV206" s="141" t="s">
        <v>141</v>
      </c>
      <c r="AW206" s="141" t="s">
        <v>142</v>
      </c>
      <c r="AX206" s="141" t="s">
        <v>143</v>
      </c>
      <c r="AY206" s="141" t="s">
        <v>144</v>
      </c>
      <c r="AZ206" s="141" t="s">
        <v>145</v>
      </c>
      <c r="BA206" s="141" t="s">
        <v>135</v>
      </c>
    </row>
    <row r="207" spans="10:53">
      <c r="J207" s="321"/>
      <c r="K207" s="321"/>
      <c r="L207" s="321"/>
      <c r="M207" s="321"/>
      <c r="N207" s="321"/>
      <c r="O207" s="321"/>
      <c r="P207" s="321"/>
      <c r="Q207" s="321"/>
      <c r="R207" s="321"/>
      <c r="S207" s="321"/>
      <c r="T207" s="321"/>
      <c r="U207" s="321"/>
      <c r="AU207" s="45">
        <v>2</v>
      </c>
      <c r="AV207" s="45">
        <v>3</v>
      </c>
      <c r="AW207" s="45">
        <v>4</v>
      </c>
      <c r="AX207" s="45">
        <v>5</v>
      </c>
      <c r="AY207" s="45">
        <v>6</v>
      </c>
      <c r="AZ207" s="45">
        <v>7</v>
      </c>
      <c r="BA207" s="45">
        <v>8</v>
      </c>
    </row>
    <row r="208" spans="10:53">
      <c r="J208" s="321"/>
      <c r="K208" s="321"/>
      <c r="L208" s="321"/>
      <c r="M208" s="321"/>
      <c r="N208" s="321"/>
      <c r="O208" s="321"/>
      <c r="P208" s="321"/>
      <c r="Q208" s="321"/>
      <c r="R208" s="321"/>
      <c r="S208" s="321"/>
      <c r="T208" s="321"/>
      <c r="U208" s="321"/>
      <c r="AU208" s="45" t="s">
        <v>188</v>
      </c>
      <c r="AV208" s="45" t="s">
        <v>189</v>
      </c>
      <c r="AW208" s="45" t="s">
        <v>190</v>
      </c>
      <c r="AX208" s="45" t="s">
        <v>146</v>
      </c>
      <c r="AY208" s="45" t="s">
        <v>147</v>
      </c>
      <c r="AZ208" s="45" t="s">
        <v>148</v>
      </c>
      <c r="BA208" s="45" t="s">
        <v>136</v>
      </c>
    </row>
    <row r="209" spans="10:21">
      <c r="J209" s="321"/>
      <c r="K209" s="321"/>
      <c r="L209" s="321"/>
      <c r="M209" s="321"/>
      <c r="N209" s="321"/>
      <c r="O209" s="321"/>
      <c r="P209" s="321"/>
      <c r="Q209" s="321"/>
      <c r="R209" s="321"/>
      <c r="S209" s="321"/>
      <c r="T209" s="321"/>
      <c r="U209" s="321"/>
    </row>
    <row r="210" spans="10:21">
      <c r="J210" s="321"/>
      <c r="K210" s="321"/>
      <c r="L210" s="321"/>
      <c r="M210" s="321"/>
      <c r="N210" s="321"/>
      <c r="O210" s="321"/>
      <c r="P210" s="321"/>
      <c r="Q210" s="321"/>
      <c r="R210" s="321"/>
      <c r="S210" s="321"/>
      <c r="T210" s="321"/>
      <c r="U210" s="321"/>
    </row>
    <row r="211" spans="10:21">
      <c r="J211" s="321"/>
      <c r="K211" s="321"/>
      <c r="L211" s="321"/>
      <c r="M211" s="321"/>
      <c r="N211" s="321"/>
      <c r="O211" s="321"/>
      <c r="P211" s="321"/>
      <c r="Q211" s="321"/>
      <c r="R211" s="321"/>
      <c r="S211" s="321"/>
      <c r="T211" s="321"/>
      <c r="U211" s="321"/>
    </row>
    <row r="212" spans="10:21">
      <c r="J212" s="321"/>
      <c r="K212" s="321"/>
      <c r="L212" s="321"/>
      <c r="M212" s="321"/>
      <c r="N212" s="321"/>
      <c r="O212" s="321"/>
      <c r="P212" s="321"/>
      <c r="Q212" s="321"/>
      <c r="R212" s="321"/>
      <c r="S212" s="321"/>
      <c r="T212" s="321"/>
      <c r="U212" s="321"/>
    </row>
    <row r="213" spans="10:21">
      <c r="J213" s="321"/>
      <c r="K213" s="321"/>
      <c r="L213" s="321"/>
      <c r="M213" s="321"/>
      <c r="N213" s="321"/>
      <c r="O213" s="321"/>
      <c r="P213" s="321"/>
      <c r="Q213" s="321"/>
      <c r="R213" s="321"/>
      <c r="S213" s="321"/>
      <c r="T213" s="321"/>
      <c r="U213" s="321"/>
    </row>
    <row r="214" spans="10:21">
      <c r="J214" s="321"/>
      <c r="K214" s="321"/>
      <c r="L214" s="321"/>
      <c r="M214" s="321"/>
      <c r="N214" s="321"/>
      <c r="O214" s="321"/>
      <c r="P214" s="321"/>
      <c r="Q214" s="321"/>
      <c r="R214" s="321"/>
      <c r="S214" s="321"/>
      <c r="T214" s="321"/>
      <c r="U214" s="321"/>
    </row>
    <row r="215" spans="10:21">
      <c r="J215" s="321"/>
      <c r="K215" s="321"/>
      <c r="L215" s="321"/>
      <c r="M215" s="321"/>
      <c r="N215" s="321"/>
      <c r="O215" s="321"/>
      <c r="P215" s="321"/>
      <c r="Q215" s="321"/>
      <c r="R215" s="321"/>
      <c r="S215" s="321"/>
      <c r="T215" s="321"/>
      <c r="U215" s="321"/>
    </row>
    <row r="216" spans="10:21">
      <c r="J216" s="321"/>
      <c r="K216" s="321"/>
      <c r="L216" s="321"/>
      <c r="M216" s="321"/>
      <c r="N216" s="321"/>
      <c r="O216" s="321"/>
      <c r="P216" s="321"/>
      <c r="Q216" s="321"/>
      <c r="R216" s="321"/>
      <c r="S216" s="321"/>
      <c r="T216" s="321"/>
      <c r="U216" s="321"/>
    </row>
    <row r="217" spans="10:21">
      <c r="J217" s="321"/>
      <c r="K217" s="321"/>
      <c r="L217" s="321"/>
      <c r="M217" s="321"/>
      <c r="N217" s="321"/>
      <c r="O217" s="321"/>
      <c r="P217" s="321"/>
      <c r="Q217" s="321"/>
      <c r="R217" s="321"/>
      <c r="S217" s="321"/>
      <c r="T217" s="321"/>
      <c r="U217" s="321"/>
    </row>
    <row r="218" spans="10:21">
      <c r="J218" s="321"/>
      <c r="K218" s="321"/>
      <c r="L218" s="321"/>
      <c r="M218" s="321"/>
      <c r="N218" s="321"/>
      <c r="O218" s="321"/>
      <c r="P218" s="321"/>
      <c r="Q218" s="321"/>
      <c r="R218" s="321"/>
      <c r="S218" s="321"/>
      <c r="T218" s="321"/>
      <c r="U218" s="321"/>
    </row>
    <row r="219" spans="10:21">
      <c r="J219" s="321"/>
      <c r="K219" s="321"/>
      <c r="L219" s="321"/>
      <c r="M219" s="321"/>
      <c r="N219" s="321"/>
      <c r="O219" s="321"/>
      <c r="P219" s="321"/>
      <c r="Q219" s="321"/>
      <c r="R219" s="321"/>
      <c r="S219" s="321"/>
      <c r="T219" s="321"/>
      <c r="U219" s="321"/>
    </row>
    <row r="220" spans="10:21">
      <c r="J220" s="321"/>
      <c r="K220" s="321"/>
      <c r="L220" s="321"/>
      <c r="M220" s="321"/>
      <c r="N220" s="321"/>
      <c r="O220" s="321"/>
      <c r="P220" s="321"/>
      <c r="Q220" s="321"/>
      <c r="R220" s="321"/>
      <c r="S220" s="321"/>
      <c r="T220" s="321"/>
      <c r="U220" s="321"/>
    </row>
    <row r="221" spans="10:21">
      <c r="J221" s="321"/>
      <c r="K221" s="321"/>
      <c r="L221" s="321"/>
      <c r="M221" s="321"/>
      <c r="N221" s="321"/>
      <c r="O221" s="321"/>
      <c r="P221" s="321"/>
      <c r="Q221" s="321"/>
      <c r="R221" s="321"/>
      <c r="S221" s="321"/>
      <c r="T221" s="321"/>
      <c r="U221" s="321"/>
    </row>
    <row r="222" spans="10:21">
      <c r="J222" s="321"/>
      <c r="K222" s="321"/>
      <c r="L222" s="321"/>
      <c r="M222" s="321"/>
      <c r="N222" s="321"/>
      <c r="O222" s="321"/>
      <c r="P222" s="321"/>
      <c r="Q222" s="321"/>
      <c r="R222" s="321"/>
      <c r="S222" s="321"/>
      <c r="T222" s="321"/>
      <c r="U222" s="321"/>
    </row>
    <row r="223" spans="10:21">
      <c r="J223" s="321"/>
      <c r="K223" s="321"/>
      <c r="L223" s="321"/>
      <c r="M223" s="321"/>
      <c r="N223" s="321"/>
      <c r="O223" s="321"/>
      <c r="P223" s="321"/>
      <c r="Q223" s="321"/>
      <c r="R223" s="321"/>
      <c r="S223" s="321"/>
      <c r="T223" s="321"/>
      <c r="U223" s="321"/>
    </row>
    <row r="224" spans="10:21">
      <c r="J224" s="321"/>
      <c r="K224" s="321"/>
      <c r="L224" s="321"/>
      <c r="M224" s="321"/>
      <c r="N224" s="321"/>
      <c r="O224" s="321"/>
      <c r="P224" s="321"/>
      <c r="Q224" s="321"/>
      <c r="R224" s="321"/>
      <c r="S224" s="321"/>
      <c r="T224" s="321"/>
      <c r="U224" s="321"/>
    </row>
    <row r="225" spans="10:21">
      <c r="J225" s="321"/>
      <c r="K225" s="321"/>
      <c r="L225" s="321"/>
      <c r="M225" s="321"/>
      <c r="N225" s="321"/>
      <c r="O225" s="321"/>
      <c r="P225" s="321"/>
      <c r="Q225" s="321"/>
      <c r="R225" s="321"/>
      <c r="S225" s="321"/>
      <c r="T225" s="321"/>
      <c r="U225" s="321"/>
    </row>
    <row r="226" spans="10:21">
      <c r="J226" s="321"/>
      <c r="K226" s="321"/>
      <c r="L226" s="321"/>
      <c r="M226" s="321"/>
      <c r="N226" s="321"/>
      <c r="O226" s="321"/>
      <c r="P226" s="321"/>
      <c r="Q226" s="321"/>
      <c r="R226" s="321"/>
      <c r="S226" s="321"/>
      <c r="T226" s="321"/>
      <c r="U226" s="321"/>
    </row>
    <row r="227" spans="10:21">
      <c r="J227" s="321"/>
      <c r="K227" s="321"/>
      <c r="L227" s="321"/>
      <c r="M227" s="321"/>
      <c r="N227" s="321"/>
      <c r="O227" s="321"/>
      <c r="P227" s="321"/>
      <c r="Q227" s="321"/>
      <c r="R227" s="321"/>
      <c r="S227" s="321"/>
      <c r="T227" s="321"/>
      <c r="U227" s="321"/>
    </row>
    <row r="228" spans="10:21">
      <c r="J228" s="321"/>
      <c r="K228" s="321"/>
      <c r="L228" s="321"/>
      <c r="M228" s="321"/>
      <c r="N228" s="321"/>
      <c r="O228" s="321"/>
      <c r="P228" s="321"/>
      <c r="Q228" s="321"/>
      <c r="R228" s="321"/>
      <c r="S228" s="321"/>
      <c r="T228" s="321"/>
      <c r="U228" s="321"/>
    </row>
    <row r="229" spans="10:21">
      <c r="J229" s="321"/>
      <c r="K229" s="321"/>
      <c r="L229" s="321"/>
      <c r="M229" s="321"/>
      <c r="N229" s="321"/>
      <c r="O229" s="321"/>
      <c r="P229" s="321"/>
      <c r="Q229" s="321"/>
      <c r="R229" s="321"/>
      <c r="S229" s="321"/>
      <c r="T229" s="321"/>
      <c r="U229" s="321"/>
    </row>
    <row r="230" spans="10:21">
      <c r="J230" s="321"/>
      <c r="K230" s="321"/>
      <c r="L230" s="321"/>
      <c r="M230" s="321"/>
      <c r="N230" s="321"/>
      <c r="O230" s="321"/>
      <c r="P230" s="321"/>
      <c r="Q230" s="321"/>
      <c r="R230" s="321"/>
      <c r="S230" s="321"/>
      <c r="T230" s="321"/>
      <c r="U230" s="321"/>
    </row>
    <row r="231" spans="10:21">
      <c r="J231" s="321"/>
      <c r="K231" s="321"/>
      <c r="L231" s="321"/>
      <c r="M231" s="321"/>
      <c r="N231" s="321"/>
      <c r="O231" s="321"/>
      <c r="P231" s="321"/>
      <c r="Q231" s="321"/>
      <c r="R231" s="321"/>
      <c r="S231" s="321"/>
      <c r="T231" s="321"/>
      <c r="U231" s="321"/>
    </row>
    <row r="232" spans="10:21">
      <c r="J232" s="321"/>
      <c r="K232" s="321"/>
      <c r="L232" s="321"/>
      <c r="M232" s="321"/>
      <c r="N232" s="321"/>
      <c r="O232" s="321"/>
      <c r="P232" s="321"/>
      <c r="Q232" s="321"/>
      <c r="R232" s="321"/>
      <c r="S232" s="321"/>
      <c r="T232" s="321"/>
      <c r="U232" s="321"/>
    </row>
    <row r="233" spans="10:21">
      <c r="J233" s="321"/>
      <c r="K233" s="321"/>
      <c r="L233" s="321"/>
      <c r="M233" s="321"/>
      <c r="N233" s="321"/>
      <c r="O233" s="321"/>
      <c r="P233" s="321"/>
      <c r="Q233" s="321"/>
      <c r="R233" s="321"/>
      <c r="S233" s="321"/>
      <c r="T233" s="321"/>
      <c r="U233" s="321"/>
    </row>
    <row r="234" spans="10:21">
      <c r="J234" s="321"/>
      <c r="K234" s="321"/>
      <c r="L234" s="321"/>
      <c r="M234" s="321"/>
      <c r="N234" s="321"/>
      <c r="O234" s="321"/>
      <c r="P234" s="321"/>
      <c r="Q234" s="321"/>
      <c r="R234" s="321"/>
      <c r="S234" s="321"/>
      <c r="T234" s="321"/>
      <c r="U234" s="321"/>
    </row>
    <row r="235" spans="10:21">
      <c r="J235" s="321"/>
      <c r="K235" s="321"/>
      <c r="L235" s="321"/>
      <c r="M235" s="321"/>
      <c r="N235" s="321"/>
      <c r="O235" s="321"/>
      <c r="P235" s="321"/>
      <c r="Q235" s="321"/>
      <c r="R235" s="321"/>
      <c r="S235" s="321"/>
      <c r="T235" s="321"/>
      <c r="U235" s="321"/>
    </row>
    <row r="236" spans="10:21">
      <c r="J236" s="321"/>
      <c r="K236" s="321"/>
      <c r="L236" s="321"/>
      <c r="M236" s="321"/>
      <c r="N236" s="321"/>
      <c r="O236" s="321"/>
      <c r="P236" s="321"/>
      <c r="Q236" s="321"/>
      <c r="R236" s="321"/>
      <c r="S236" s="321"/>
      <c r="T236" s="321"/>
      <c r="U236" s="321"/>
    </row>
    <row r="237" spans="10:21">
      <c r="J237" s="321"/>
      <c r="K237" s="321"/>
      <c r="L237" s="321"/>
      <c r="M237" s="321"/>
      <c r="N237" s="321"/>
      <c r="O237" s="321"/>
      <c r="P237" s="321"/>
      <c r="Q237" s="321"/>
      <c r="R237" s="321"/>
      <c r="S237" s="321"/>
      <c r="T237" s="321"/>
      <c r="U237" s="321"/>
    </row>
    <row r="238" spans="10:21">
      <c r="J238" s="321"/>
      <c r="K238" s="321"/>
      <c r="L238" s="321"/>
      <c r="M238" s="321"/>
      <c r="N238" s="321"/>
      <c r="O238" s="321"/>
      <c r="P238" s="321"/>
      <c r="Q238" s="321"/>
      <c r="R238" s="321"/>
      <c r="S238" s="321"/>
      <c r="T238" s="321"/>
      <c r="U238" s="321"/>
    </row>
    <row r="239" spans="10:21">
      <c r="J239" s="321"/>
      <c r="K239" s="321"/>
      <c r="L239" s="321"/>
      <c r="M239" s="321"/>
      <c r="N239" s="321"/>
      <c r="O239" s="321"/>
      <c r="P239" s="321"/>
      <c r="Q239" s="321"/>
      <c r="R239" s="321"/>
      <c r="S239" s="321"/>
      <c r="T239" s="321"/>
      <c r="U239" s="321"/>
    </row>
    <row r="240" spans="10:21">
      <c r="J240" s="321"/>
      <c r="K240" s="321"/>
      <c r="L240" s="321"/>
      <c r="M240" s="321"/>
      <c r="N240" s="321"/>
      <c r="O240" s="321"/>
      <c r="P240" s="321"/>
      <c r="Q240" s="321"/>
      <c r="R240" s="321"/>
      <c r="S240" s="321"/>
      <c r="T240" s="321"/>
      <c r="U240" s="321"/>
    </row>
    <row r="241" spans="10:21">
      <c r="J241" s="321"/>
      <c r="K241" s="321"/>
      <c r="L241" s="321"/>
      <c r="M241" s="321"/>
      <c r="N241" s="321"/>
      <c r="O241" s="321"/>
      <c r="P241" s="321"/>
      <c r="Q241" s="321"/>
      <c r="R241" s="321"/>
      <c r="S241" s="321"/>
      <c r="T241" s="321"/>
      <c r="U241" s="321"/>
    </row>
    <row r="242" spans="10:21">
      <c r="J242" s="321"/>
      <c r="K242" s="321"/>
      <c r="L242" s="321"/>
      <c r="M242" s="321"/>
      <c r="N242" s="321"/>
      <c r="O242" s="321"/>
      <c r="P242" s="321"/>
      <c r="Q242" s="321"/>
      <c r="R242" s="321"/>
      <c r="S242" s="321"/>
      <c r="T242" s="321"/>
      <c r="U242" s="321"/>
    </row>
    <row r="243" spans="10:21">
      <c r="J243" s="321"/>
      <c r="K243" s="321"/>
      <c r="L243" s="321"/>
      <c r="M243" s="321"/>
      <c r="N243" s="321"/>
      <c r="O243" s="321"/>
      <c r="P243" s="321"/>
      <c r="Q243" s="321"/>
      <c r="R243" s="321"/>
      <c r="S243" s="321"/>
      <c r="T243" s="321"/>
      <c r="U243" s="321"/>
    </row>
    <row r="244" spans="10:21">
      <c r="J244" s="321"/>
      <c r="K244" s="321"/>
      <c r="L244" s="321"/>
      <c r="M244" s="321"/>
      <c r="N244" s="321"/>
      <c r="O244" s="321"/>
      <c r="P244" s="321"/>
      <c r="Q244" s="321"/>
      <c r="R244" s="321"/>
      <c r="S244" s="321"/>
      <c r="T244" s="321"/>
      <c r="U244" s="321"/>
    </row>
    <row r="245" spans="10:21">
      <c r="J245" s="321"/>
      <c r="K245" s="321"/>
      <c r="L245" s="321"/>
      <c r="M245" s="321"/>
      <c r="N245" s="321"/>
      <c r="O245" s="321"/>
      <c r="P245" s="321"/>
      <c r="Q245" s="321"/>
      <c r="R245" s="321"/>
      <c r="S245" s="321"/>
      <c r="T245" s="321"/>
      <c r="U245" s="321"/>
    </row>
    <row r="246" spans="10:21">
      <c r="J246" s="321"/>
      <c r="K246" s="321"/>
      <c r="L246" s="321"/>
      <c r="M246" s="321"/>
      <c r="N246" s="321"/>
      <c r="O246" s="321"/>
      <c r="P246" s="321"/>
      <c r="Q246" s="321"/>
      <c r="R246" s="321"/>
      <c r="S246" s="321"/>
      <c r="T246" s="321"/>
      <c r="U246" s="321"/>
    </row>
    <row r="247" spans="10:21">
      <c r="J247" s="321"/>
      <c r="K247" s="321"/>
      <c r="L247" s="321"/>
      <c r="M247" s="321"/>
      <c r="N247" s="321"/>
      <c r="O247" s="321"/>
      <c r="P247" s="321"/>
      <c r="Q247" s="321"/>
      <c r="R247" s="321"/>
      <c r="S247" s="321"/>
      <c r="T247" s="321"/>
      <c r="U247" s="321"/>
    </row>
    <row r="248" spans="10:21">
      <c r="J248" s="321"/>
      <c r="K248" s="321"/>
      <c r="L248" s="321"/>
      <c r="M248" s="321"/>
      <c r="N248" s="321"/>
      <c r="O248" s="321"/>
      <c r="P248" s="321"/>
      <c r="Q248" s="321"/>
      <c r="R248" s="321"/>
      <c r="S248" s="321"/>
      <c r="T248" s="321"/>
      <c r="U248" s="321"/>
    </row>
    <row r="249" spans="10:21">
      <c r="J249" s="321"/>
      <c r="K249" s="321"/>
      <c r="L249" s="321"/>
      <c r="M249" s="321"/>
      <c r="N249" s="321"/>
      <c r="O249" s="321"/>
      <c r="P249" s="321"/>
      <c r="Q249" s="321"/>
      <c r="R249" s="321"/>
      <c r="S249" s="321"/>
      <c r="T249" s="321"/>
      <c r="U249" s="321"/>
    </row>
    <row r="250" spans="10:21">
      <c r="J250" s="321"/>
      <c r="K250" s="321"/>
      <c r="L250" s="321"/>
      <c r="M250" s="321"/>
      <c r="N250" s="321"/>
      <c r="O250" s="321"/>
      <c r="P250" s="321"/>
      <c r="Q250" s="321"/>
      <c r="R250" s="321"/>
      <c r="S250" s="321"/>
      <c r="T250" s="321"/>
      <c r="U250" s="321"/>
    </row>
    <row r="251" spans="10:21">
      <c r="J251" s="321"/>
      <c r="K251" s="321"/>
      <c r="L251" s="321"/>
      <c r="M251" s="321"/>
      <c r="N251" s="321"/>
      <c r="O251" s="321"/>
      <c r="P251" s="321"/>
      <c r="Q251" s="321"/>
      <c r="R251" s="321"/>
      <c r="S251" s="321"/>
      <c r="T251" s="321"/>
      <c r="U251" s="321"/>
    </row>
    <row r="252" spans="10:21">
      <c r="J252" s="321"/>
      <c r="K252" s="321"/>
      <c r="L252" s="321"/>
      <c r="M252" s="321"/>
      <c r="N252" s="321"/>
      <c r="O252" s="321"/>
      <c r="P252" s="321"/>
      <c r="Q252" s="321"/>
      <c r="R252" s="321"/>
      <c r="S252" s="321"/>
      <c r="T252" s="321"/>
      <c r="U252" s="321"/>
    </row>
    <row r="253" spans="10:21">
      <c r="J253" s="321"/>
      <c r="K253" s="321"/>
      <c r="L253" s="321"/>
      <c r="M253" s="321"/>
      <c r="N253" s="321"/>
      <c r="O253" s="321"/>
      <c r="P253" s="321"/>
      <c r="Q253" s="321"/>
      <c r="R253" s="321"/>
      <c r="S253" s="321"/>
      <c r="T253" s="321"/>
      <c r="U253" s="321"/>
    </row>
    <row r="254" spans="10:21">
      <c r="J254" s="321"/>
      <c r="K254" s="321"/>
      <c r="L254" s="321"/>
      <c r="M254" s="321"/>
      <c r="N254" s="321"/>
      <c r="O254" s="321"/>
      <c r="P254" s="321"/>
      <c r="Q254" s="321"/>
      <c r="R254" s="321"/>
      <c r="S254" s="321"/>
      <c r="T254" s="321"/>
      <c r="U254" s="321"/>
    </row>
    <row r="255" spans="10:21">
      <c r="J255" s="321"/>
      <c r="K255" s="321"/>
      <c r="L255" s="321"/>
      <c r="M255" s="321"/>
      <c r="N255" s="321"/>
      <c r="O255" s="321"/>
      <c r="P255" s="321"/>
      <c r="Q255" s="321"/>
      <c r="R255" s="321"/>
      <c r="S255" s="321"/>
      <c r="T255" s="321"/>
      <c r="U255" s="321"/>
    </row>
    <row r="256" spans="10:21">
      <c r="J256" s="321"/>
      <c r="K256" s="321"/>
      <c r="L256" s="321"/>
      <c r="M256" s="321"/>
      <c r="N256" s="321"/>
      <c r="O256" s="321"/>
      <c r="P256" s="321"/>
      <c r="Q256" s="321"/>
      <c r="R256" s="321"/>
      <c r="S256" s="321"/>
      <c r="T256" s="321"/>
      <c r="U256" s="321"/>
    </row>
    <row r="257" spans="10:21">
      <c r="J257" s="321"/>
      <c r="K257" s="321"/>
      <c r="L257" s="321"/>
      <c r="M257" s="321"/>
      <c r="N257" s="321"/>
      <c r="O257" s="321"/>
      <c r="P257" s="321"/>
      <c r="Q257" s="321"/>
      <c r="R257" s="321"/>
      <c r="S257" s="321"/>
      <c r="T257" s="321"/>
      <c r="U257" s="321"/>
    </row>
    <row r="258" spans="10:21">
      <c r="J258" s="321"/>
      <c r="K258" s="321"/>
      <c r="L258" s="321"/>
      <c r="M258" s="321"/>
      <c r="N258" s="321"/>
      <c r="O258" s="321"/>
      <c r="P258" s="321"/>
      <c r="Q258" s="321"/>
      <c r="R258" s="321"/>
      <c r="S258" s="321"/>
      <c r="T258" s="321"/>
      <c r="U258" s="321"/>
    </row>
    <row r="259" spans="10:21">
      <c r="J259" s="321"/>
      <c r="K259" s="321"/>
      <c r="L259" s="321"/>
      <c r="M259" s="321"/>
      <c r="N259" s="321"/>
      <c r="O259" s="321"/>
      <c r="P259" s="321"/>
      <c r="Q259" s="321"/>
      <c r="R259" s="321"/>
      <c r="S259" s="321"/>
      <c r="T259" s="321"/>
      <c r="U259" s="321"/>
    </row>
    <row r="260" spans="10:21">
      <c r="J260" s="321"/>
      <c r="K260" s="321"/>
      <c r="L260" s="321"/>
      <c r="M260" s="321"/>
      <c r="N260" s="321"/>
      <c r="O260" s="321"/>
      <c r="P260" s="321"/>
      <c r="Q260" s="321"/>
      <c r="R260" s="321"/>
      <c r="S260" s="321"/>
      <c r="T260" s="321"/>
      <c r="U260" s="321"/>
    </row>
    <row r="261" spans="10:21">
      <c r="J261" s="321"/>
      <c r="K261" s="321"/>
      <c r="L261" s="321"/>
      <c r="M261" s="321"/>
      <c r="N261" s="321"/>
      <c r="O261" s="321"/>
      <c r="P261" s="321"/>
      <c r="Q261" s="321"/>
      <c r="R261" s="321"/>
      <c r="S261" s="321"/>
      <c r="T261" s="321"/>
      <c r="U261" s="321"/>
    </row>
    <row r="262" spans="10:21">
      <c r="J262" s="321"/>
      <c r="K262" s="321"/>
      <c r="L262" s="321"/>
      <c r="M262" s="321"/>
      <c r="N262" s="321"/>
      <c r="O262" s="321"/>
      <c r="P262" s="321"/>
      <c r="Q262" s="321"/>
      <c r="R262" s="321"/>
      <c r="S262" s="321"/>
      <c r="T262" s="321"/>
      <c r="U262" s="321"/>
    </row>
    <row r="263" spans="10:21">
      <c r="J263" s="321"/>
      <c r="K263" s="321"/>
      <c r="L263" s="321"/>
      <c r="M263" s="321"/>
      <c r="N263" s="321"/>
      <c r="O263" s="321"/>
      <c r="P263" s="321"/>
      <c r="Q263" s="321"/>
      <c r="R263" s="321"/>
      <c r="S263" s="321"/>
      <c r="T263" s="321"/>
      <c r="U263" s="321"/>
    </row>
    <row r="264" spans="10:21">
      <c r="J264" s="321"/>
      <c r="K264" s="321"/>
      <c r="L264" s="321"/>
      <c r="M264" s="321"/>
      <c r="N264" s="321"/>
      <c r="O264" s="321"/>
      <c r="P264" s="321"/>
      <c r="Q264" s="321"/>
      <c r="R264" s="321"/>
      <c r="S264" s="321"/>
      <c r="T264" s="321"/>
      <c r="U264" s="321"/>
    </row>
    <row r="265" spans="10:21">
      <c r="J265" s="321"/>
      <c r="K265" s="321"/>
      <c r="L265" s="321"/>
      <c r="M265" s="321"/>
      <c r="N265" s="321"/>
      <c r="O265" s="321"/>
      <c r="P265" s="321"/>
      <c r="Q265" s="321"/>
      <c r="R265" s="321"/>
      <c r="S265" s="321"/>
      <c r="T265" s="321"/>
      <c r="U265" s="321"/>
    </row>
    <row r="266" spans="10:21">
      <c r="J266" s="321"/>
      <c r="K266" s="321"/>
      <c r="L266" s="321"/>
      <c r="M266" s="321"/>
      <c r="N266" s="321"/>
      <c r="O266" s="321"/>
      <c r="P266" s="321"/>
      <c r="Q266" s="321"/>
      <c r="R266" s="321"/>
      <c r="S266" s="321"/>
      <c r="T266" s="321"/>
      <c r="U266" s="321"/>
    </row>
  </sheetData>
  <pageMargins left="0.7" right="0.7" top="0.75" bottom="0.75" header="0.3" footer="0.3"/>
  <pageSetup orientation="portrait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1:K1047952"/>
  <sheetViews>
    <sheetView showGridLines="0" topLeftCell="A145" zoomScale="80" zoomScaleNormal="80" workbookViewId="0">
      <selection activeCell="D8" sqref="D8"/>
    </sheetView>
  </sheetViews>
  <sheetFormatPr defaultRowHeight="15"/>
  <cols>
    <col min="2" max="2" width="15" bestFit="1" customWidth="1"/>
    <col min="3" max="3" width="20.85546875" bestFit="1" customWidth="1"/>
    <col min="4" max="4" width="12.28515625" bestFit="1" customWidth="1"/>
    <col min="5" max="6" width="18" bestFit="1" customWidth="1"/>
    <col min="7" max="7" width="20.85546875" style="41" bestFit="1" customWidth="1"/>
    <col min="8" max="8" width="12.28515625" style="41" bestFit="1" customWidth="1"/>
    <col min="9" max="10" width="18" style="41" bestFit="1" customWidth="1"/>
  </cols>
  <sheetData>
    <row r="1" spans="2:10">
      <c r="C1" s="678" t="s">
        <v>200</v>
      </c>
      <c r="D1" s="679"/>
      <c r="E1" s="679"/>
      <c r="F1" s="680"/>
      <c r="G1" s="681" t="s">
        <v>201</v>
      </c>
      <c r="H1" s="682"/>
      <c r="I1" s="682"/>
      <c r="J1" s="683"/>
    </row>
    <row r="2" spans="2:10" ht="30">
      <c r="B2" s="645" t="s">
        <v>199</v>
      </c>
      <c r="C2" s="304" t="s">
        <v>34</v>
      </c>
      <c r="D2" s="305" t="s">
        <v>39</v>
      </c>
      <c r="E2" s="306" t="s">
        <v>48</v>
      </c>
      <c r="F2" s="307" t="s">
        <v>45</v>
      </c>
      <c r="G2" s="644" t="s">
        <v>34</v>
      </c>
      <c r="H2" s="305" t="s">
        <v>39</v>
      </c>
      <c r="I2" s="306" t="s">
        <v>48</v>
      </c>
      <c r="J2" s="307" t="s">
        <v>45</v>
      </c>
    </row>
    <row r="3" spans="2:10">
      <c r="B3" s="300">
        <v>41275</v>
      </c>
      <c r="C3" s="294">
        <v>417</v>
      </c>
      <c r="D3" s="296">
        <v>2.6819999999999999</v>
      </c>
      <c r="E3" s="298">
        <v>0.06</v>
      </c>
      <c r="F3" s="295">
        <v>0.53</v>
      </c>
      <c r="G3" s="640">
        <f ca="1">+IF(ISERROR(HLOOKUP($B3,INDIRECT("'Monthly Resource Report'!"&amp;'Wilson Validation'!$G$1047950&amp;":"&amp;'Wilson Validation'!$G$1047951),'Wilson Validation'!G$1047952,FALSE)),0,HLOOKUP($B3,INDIRECT("'Monthly Resource Report'!"&amp;'Wilson Validation'!$G$1047950&amp;":"&amp;'Wilson Validation'!$G$1047951),'Wilson Validation'!G$1047952,FALSE))</f>
        <v>417</v>
      </c>
      <c r="H3" s="296">
        <f ca="1">+IF(ISERROR(HLOOKUP($B3,INDIRECT("'Monthly Resource Report'!"&amp;'Wilson Validation'!$G$1047950&amp;":"&amp;'Wilson Validation'!$G$1047951),'Wilson Validation'!H$1047952,FALSE)),0,HLOOKUP($B3,INDIRECT("'Monthly Resource Report'!"&amp;'Wilson Validation'!$G$1047950&amp;":"&amp;'Wilson Validation'!$G$1047951),'Wilson Validation'!H$1047952,FALSE))</f>
        <v>2.681995191127049</v>
      </c>
      <c r="I3" s="315">
        <f ca="1">+IF(ISERROR(HLOOKUP($B3,INDIRECT("'Monthly Resource Report'!"&amp;'Wilson Validation'!$G$1047950&amp;":"&amp;'Wilson Validation'!$G$1047951),'Wilson Validation'!I$1047952,FALSE)),0,HLOOKUP($B3,INDIRECT("'Monthly Resource Report'!"&amp;'Wilson Validation'!$G$1047950&amp;":"&amp;'Wilson Validation'!$G$1047951),'Wilson Validation'!I$1047952,FALSE))</f>
        <v>5.9877133891023122E-2</v>
      </c>
      <c r="J3" s="316">
        <f ca="1">+IF(ISERROR(HLOOKUP($B3,INDIRECT("'Monthly Resource Report'!"&amp;'Wilson Validation'!$G$1047950&amp;":"&amp;'Wilson Validation'!$G$1047951),'Wilson Validation'!J$1047952,FALSE)),0,HLOOKUP($B3,INDIRECT("'Monthly Resource Report'!"&amp;'Wilson Validation'!$G$1047950&amp;":"&amp;'Wilson Validation'!$G$1047951),'Wilson Validation'!J$1047952,FALSE))</f>
        <v>0.53075327450003451</v>
      </c>
    </row>
    <row r="4" spans="2:10">
      <c r="B4" s="301">
        <v>41306</v>
      </c>
      <c r="C4" s="294">
        <v>417</v>
      </c>
      <c r="D4" s="297">
        <v>2.6819999999999999</v>
      </c>
      <c r="E4" s="299">
        <v>0.06</v>
      </c>
      <c r="F4" s="295">
        <v>0.53</v>
      </c>
      <c r="G4" s="640">
        <f ca="1">+IF(ISERROR(HLOOKUP($B4,INDIRECT("'Monthly Resource Report'!"&amp;'Wilson Validation'!$G$1047950&amp;":"&amp;'Wilson Validation'!$G$1047951),'Wilson Validation'!G$1047952,FALSE)),0,HLOOKUP($B4,INDIRECT("'Monthly Resource Report'!"&amp;'Wilson Validation'!$G$1047950&amp;":"&amp;'Wilson Validation'!$G$1047951),'Wilson Validation'!G$1047952,FALSE))</f>
        <v>417</v>
      </c>
      <c r="H4" s="297">
        <f ca="1">+IF(ISERROR(HLOOKUP($B4,INDIRECT("'Monthly Resource Report'!"&amp;'Wilson Validation'!$G$1047950&amp;":"&amp;'Wilson Validation'!$G$1047951),'Wilson Validation'!H$1047952,FALSE)),0,HLOOKUP($B4,INDIRECT("'Monthly Resource Report'!"&amp;'Wilson Validation'!$G$1047950&amp;":"&amp;'Wilson Validation'!$G$1047951),'Wilson Validation'!H$1047952,FALSE))</f>
        <v>2.6819963136092424</v>
      </c>
      <c r="I4" s="317">
        <f ca="1">+IF(ISERROR(HLOOKUP($B4,INDIRECT("'Monthly Resource Report'!"&amp;'Wilson Validation'!$G$1047950&amp;":"&amp;'Wilson Validation'!$G$1047951),'Wilson Validation'!I$1047952,FALSE)),0,HLOOKUP($B4,INDIRECT("'Monthly Resource Report'!"&amp;'Wilson Validation'!$G$1047950&amp;":"&amp;'Wilson Validation'!$G$1047951),'Wilson Validation'!I$1047952,FALSE))</f>
        <v>5.9853004738393251E-2</v>
      </c>
      <c r="J4" s="318">
        <f ca="1">+IF(ISERROR(HLOOKUP($B4,INDIRECT("'Monthly Resource Report'!"&amp;'Wilson Validation'!$G$1047950&amp;":"&amp;'Wilson Validation'!$G$1047951),'Wilson Validation'!J$1047952,FALSE)),0,HLOOKUP($B4,INDIRECT("'Monthly Resource Report'!"&amp;'Wilson Validation'!$G$1047950&amp;":"&amp;'Wilson Validation'!$G$1047951),'Wilson Validation'!J$1047952,FALSE))</f>
        <v>0.53084001705555472</v>
      </c>
    </row>
    <row r="5" spans="2:10">
      <c r="B5" s="301">
        <v>41334</v>
      </c>
      <c r="C5" s="294">
        <v>417</v>
      </c>
      <c r="D5" s="297">
        <v>2.6819999999999999</v>
      </c>
      <c r="E5" s="299">
        <v>0.06</v>
      </c>
      <c r="F5" s="295">
        <v>0.53</v>
      </c>
      <c r="G5" s="640">
        <f ca="1">+IF(ISERROR(HLOOKUP($B5,INDIRECT("'Monthly Resource Report'!"&amp;'Wilson Validation'!$G$1047950&amp;":"&amp;'Wilson Validation'!$G$1047951),'Wilson Validation'!G$1047952,FALSE)),0,HLOOKUP($B5,INDIRECT("'Monthly Resource Report'!"&amp;'Wilson Validation'!$G$1047950&amp;":"&amp;'Wilson Validation'!$G$1047951),'Wilson Validation'!G$1047952,FALSE))</f>
        <v>417</v>
      </c>
      <c r="H5" s="297">
        <f ca="1">+IF(ISERROR(HLOOKUP($B5,INDIRECT("'Monthly Resource Report'!"&amp;'Wilson Validation'!$G$1047950&amp;":"&amp;'Wilson Validation'!$G$1047951),'Wilson Validation'!H$1047952,FALSE)),0,HLOOKUP($B5,INDIRECT("'Monthly Resource Report'!"&amp;'Wilson Validation'!$G$1047950&amp;":"&amp;'Wilson Validation'!$G$1047951),'Wilson Validation'!H$1047952,FALSE))</f>
        <v>2.681995511053628</v>
      </c>
      <c r="I5" s="317">
        <f ca="1">+IF(ISERROR(HLOOKUP($B5,INDIRECT("'Monthly Resource Report'!"&amp;'Wilson Validation'!$G$1047950&amp;":"&amp;'Wilson Validation'!$G$1047951),'Wilson Validation'!I$1047952,FALSE)),0,HLOOKUP($B5,INDIRECT("'Monthly Resource Report'!"&amp;'Wilson Validation'!$G$1047950&amp;":"&amp;'Wilson Validation'!$G$1047951),'Wilson Validation'!I$1047952,FALSE))</f>
        <v>5.9687191410381112E-2</v>
      </c>
      <c r="J5" s="318">
        <f ca="1">+IF(ISERROR(HLOOKUP($B5,INDIRECT("'Monthly Resource Report'!"&amp;'Wilson Validation'!$G$1047950&amp;":"&amp;'Wilson Validation'!$G$1047951),'Wilson Validation'!J$1047952,FALSE)),0,HLOOKUP($B5,INDIRECT("'Monthly Resource Report'!"&amp;'Wilson Validation'!$G$1047950&amp;":"&amp;'Wilson Validation'!$G$1047951),'Wilson Validation'!J$1047952,FALSE))</f>
        <v>0.53116075011261255</v>
      </c>
    </row>
    <row r="6" spans="2:10">
      <c r="B6" s="301">
        <v>41365</v>
      </c>
      <c r="C6" s="294">
        <v>417</v>
      </c>
      <c r="D6" s="297">
        <v>2.6819999999999999</v>
      </c>
      <c r="E6" s="299">
        <v>0.06</v>
      </c>
      <c r="F6" s="295">
        <v>0.53</v>
      </c>
      <c r="G6" s="640">
        <f ca="1">+IF(ISERROR(HLOOKUP($B6,INDIRECT("'Monthly Resource Report'!"&amp;'Wilson Validation'!$G$1047950&amp;":"&amp;'Wilson Validation'!$G$1047951),'Wilson Validation'!G$1047952,FALSE)),0,HLOOKUP($B6,INDIRECT("'Monthly Resource Report'!"&amp;'Wilson Validation'!$G$1047950&amp;":"&amp;'Wilson Validation'!$G$1047951),'Wilson Validation'!G$1047952,FALSE))</f>
        <v>417</v>
      </c>
      <c r="H6" s="297">
        <f ca="1">+IF(ISERROR(HLOOKUP($B6,INDIRECT("'Monthly Resource Report'!"&amp;'Wilson Validation'!$G$1047950&amp;":"&amp;'Wilson Validation'!$G$1047951),'Wilson Validation'!H$1047952,FALSE)),0,HLOOKUP($B6,INDIRECT("'Monthly Resource Report'!"&amp;'Wilson Validation'!$G$1047950&amp;":"&amp;'Wilson Validation'!$G$1047951),'Wilson Validation'!H$1047952,FALSE))</f>
        <v>2.6819960148165189</v>
      </c>
      <c r="I6" s="317">
        <f ca="1">+IF(ISERROR(HLOOKUP($B6,INDIRECT("'Monthly Resource Report'!"&amp;'Wilson Validation'!$G$1047950&amp;":"&amp;'Wilson Validation'!$G$1047951),'Wilson Validation'!I$1047952,FALSE)),0,HLOOKUP($B6,INDIRECT("'Monthly Resource Report'!"&amp;'Wilson Validation'!$G$1047950&amp;":"&amp;'Wilson Validation'!$G$1047951),'Wilson Validation'!I$1047952,FALSE))</f>
        <v>5.9532637922481965E-2</v>
      </c>
      <c r="J6" s="318">
        <f ca="1">+IF(ISERROR(HLOOKUP($B6,INDIRECT("'Monthly Resource Report'!"&amp;'Wilson Validation'!$G$1047950&amp;":"&amp;'Wilson Validation'!$G$1047951),'Wilson Validation'!J$1047952,FALSE)),0,HLOOKUP($B6,INDIRECT("'Monthly Resource Report'!"&amp;'Wilson Validation'!$G$1047950&amp;":"&amp;'Wilson Validation'!$G$1047951),'Wilson Validation'!J$1047952,FALSE))</f>
        <v>0.53122358766995259</v>
      </c>
    </row>
    <row r="7" spans="2:10">
      <c r="B7" s="301">
        <v>41395</v>
      </c>
      <c r="C7" s="294">
        <v>417</v>
      </c>
      <c r="D7" s="297">
        <v>2.6819999999999999</v>
      </c>
      <c r="E7" s="299">
        <v>0.06</v>
      </c>
      <c r="F7" s="295">
        <v>0.53</v>
      </c>
      <c r="G7" s="640">
        <f ca="1">+IF(ISERROR(HLOOKUP($B7,INDIRECT("'Monthly Resource Report'!"&amp;'Wilson Validation'!$G$1047950&amp;":"&amp;'Wilson Validation'!$G$1047951),'Wilson Validation'!G$1047952,FALSE)),0,HLOOKUP($B7,INDIRECT("'Monthly Resource Report'!"&amp;'Wilson Validation'!$G$1047950&amp;":"&amp;'Wilson Validation'!$G$1047951),'Wilson Validation'!G$1047952,FALSE))</f>
        <v>417</v>
      </c>
      <c r="H7" s="297">
        <f ca="1">+IF(ISERROR(HLOOKUP($B7,INDIRECT("'Monthly Resource Report'!"&amp;'Wilson Validation'!$G$1047950&amp;":"&amp;'Wilson Validation'!$G$1047951),'Wilson Validation'!H$1047952,FALSE)),0,HLOOKUP($B7,INDIRECT("'Monthly Resource Report'!"&amp;'Wilson Validation'!$G$1047950&amp;":"&amp;'Wilson Validation'!$G$1047951),'Wilson Validation'!H$1047952,FALSE))</f>
        <v>2.6819965165386397</v>
      </c>
      <c r="I7" s="317">
        <f ca="1">+IF(ISERROR(HLOOKUP($B7,INDIRECT("'Monthly Resource Report'!"&amp;'Wilson Validation'!$G$1047950&amp;":"&amp;'Wilson Validation'!$G$1047951),'Wilson Validation'!I$1047952,FALSE)),0,HLOOKUP($B7,INDIRECT("'Monthly Resource Report'!"&amp;'Wilson Validation'!$G$1047950&amp;":"&amp;'Wilson Validation'!$G$1047951),'Wilson Validation'!I$1047952,FALSE))</f>
        <v>5.9509805373725778E-2</v>
      </c>
      <c r="J7" s="318">
        <f ca="1">+IF(ISERROR(HLOOKUP($B7,INDIRECT("'Monthly Resource Report'!"&amp;'Wilson Validation'!$G$1047950&amp;":"&amp;'Wilson Validation'!$G$1047951),'Wilson Validation'!J$1047952,FALSE)),0,HLOOKUP($B7,INDIRECT("'Monthly Resource Report'!"&amp;'Wilson Validation'!$G$1047950&amp;":"&amp;'Wilson Validation'!$G$1047951),'Wilson Validation'!J$1047952,FALSE))</f>
        <v>0.5307932929872744</v>
      </c>
    </row>
    <row r="8" spans="2:10">
      <c r="B8" s="301">
        <v>41426</v>
      </c>
      <c r="C8" s="294">
        <v>417</v>
      </c>
      <c r="D8" s="297">
        <v>2.6819999999999999</v>
      </c>
      <c r="E8" s="299">
        <v>0.06</v>
      </c>
      <c r="F8" s="295">
        <v>0.53</v>
      </c>
      <c r="G8" s="640">
        <f ca="1">+IF(ISERROR(HLOOKUP($B8,INDIRECT("'Monthly Resource Report'!"&amp;'Wilson Validation'!$G$1047950&amp;":"&amp;'Wilson Validation'!$G$1047951),'Wilson Validation'!G$1047952,FALSE)),0,HLOOKUP($B8,INDIRECT("'Monthly Resource Report'!"&amp;'Wilson Validation'!$G$1047950&amp;":"&amp;'Wilson Validation'!$G$1047951),'Wilson Validation'!G$1047952,FALSE))</f>
        <v>417</v>
      </c>
      <c r="H8" s="297">
        <f ca="1">+IF(ISERROR(HLOOKUP($B8,INDIRECT("'Monthly Resource Report'!"&amp;'Wilson Validation'!$G$1047950&amp;":"&amp;'Wilson Validation'!$G$1047951),'Wilson Validation'!H$1047952,FALSE)),0,HLOOKUP($B8,INDIRECT("'Monthly Resource Report'!"&amp;'Wilson Validation'!$G$1047950&amp;":"&amp;'Wilson Validation'!$G$1047951),'Wilson Validation'!H$1047952,FALSE))</f>
        <v>2.6819962198034757</v>
      </c>
      <c r="I8" s="317">
        <f ca="1">+IF(ISERROR(HLOOKUP($B8,INDIRECT("'Monthly Resource Report'!"&amp;'Wilson Validation'!$G$1047950&amp;":"&amp;'Wilson Validation'!$G$1047951),'Wilson Validation'!I$1047952,FALSE)),0,HLOOKUP($B8,INDIRECT("'Monthly Resource Report'!"&amp;'Wilson Validation'!$G$1047950&amp;":"&amp;'Wilson Validation'!$G$1047951),'Wilson Validation'!I$1047952,FALSE))</f>
        <v>5.9325641035220769E-2</v>
      </c>
      <c r="J8" s="318">
        <f ca="1">+IF(ISERROR(HLOOKUP($B8,INDIRECT("'Monthly Resource Report'!"&amp;'Wilson Validation'!$G$1047950&amp;":"&amp;'Wilson Validation'!$G$1047951),'Wilson Validation'!J$1047952,FALSE)),0,HLOOKUP($B8,INDIRECT("'Monthly Resource Report'!"&amp;'Wilson Validation'!$G$1047950&amp;":"&amp;'Wilson Validation'!$G$1047951),'Wilson Validation'!J$1047952,FALSE))</f>
        <v>0.53125535640719024</v>
      </c>
    </row>
    <row r="9" spans="2:10">
      <c r="B9" s="301">
        <v>41456</v>
      </c>
      <c r="C9" s="294">
        <v>417</v>
      </c>
      <c r="D9" s="297">
        <v>2.6819999999999999</v>
      </c>
      <c r="E9" s="299">
        <v>0.06</v>
      </c>
      <c r="F9" s="295">
        <v>0.53</v>
      </c>
      <c r="G9" s="640">
        <f ca="1">+IF(ISERROR(HLOOKUP($B9,INDIRECT("'Monthly Resource Report'!"&amp;'Wilson Validation'!$G$1047950&amp;":"&amp;'Wilson Validation'!$G$1047951),'Wilson Validation'!G$1047952,FALSE)),0,HLOOKUP($B9,INDIRECT("'Monthly Resource Report'!"&amp;'Wilson Validation'!$G$1047950&amp;":"&amp;'Wilson Validation'!$G$1047951),'Wilson Validation'!G$1047952,FALSE))</f>
        <v>417</v>
      </c>
      <c r="H9" s="297">
        <f ca="1">+IF(ISERROR(HLOOKUP($B9,INDIRECT("'Monthly Resource Report'!"&amp;'Wilson Validation'!$G$1047950&amp;":"&amp;'Wilson Validation'!$G$1047951),'Wilson Validation'!H$1047952,FALSE)),0,HLOOKUP($B9,INDIRECT("'Monthly Resource Report'!"&amp;'Wilson Validation'!$G$1047950&amp;":"&amp;'Wilson Validation'!$G$1047951),'Wilson Validation'!H$1047952,FALSE))</f>
        <v>2.6819966727811857</v>
      </c>
      <c r="I9" s="317">
        <f ca="1">+IF(ISERROR(HLOOKUP($B9,INDIRECT("'Monthly Resource Report'!"&amp;'Wilson Validation'!$G$1047950&amp;":"&amp;'Wilson Validation'!$G$1047951),'Wilson Validation'!I$1047952,FALSE)),0,HLOOKUP($B9,INDIRECT("'Monthly Resource Report'!"&amp;'Wilson Validation'!$G$1047950&amp;":"&amp;'Wilson Validation'!$G$1047951),'Wilson Validation'!I$1047952,FALSE))</f>
        <v>5.9448378551036143E-2</v>
      </c>
      <c r="J9" s="318">
        <f ca="1">+IF(ISERROR(HLOOKUP($B9,INDIRECT("'Monthly Resource Report'!"&amp;'Wilson Validation'!$G$1047950&amp;":"&amp;'Wilson Validation'!$G$1047951),'Wilson Validation'!J$1047952,FALSE)),0,HLOOKUP($B9,INDIRECT("'Monthly Resource Report'!"&amp;'Wilson Validation'!$G$1047950&amp;":"&amp;'Wilson Validation'!$G$1047951),'Wilson Validation'!J$1047952,FALSE))</f>
        <v>0.53119823378811715</v>
      </c>
    </row>
    <row r="10" spans="2:10">
      <c r="B10" s="301">
        <v>41487</v>
      </c>
      <c r="C10" s="294">
        <v>417</v>
      </c>
      <c r="D10" s="297">
        <v>2.6819999999999999</v>
      </c>
      <c r="E10" s="299">
        <v>0.06</v>
      </c>
      <c r="F10" s="295">
        <v>0.53</v>
      </c>
      <c r="G10" s="640">
        <f ca="1">+IF(ISERROR(HLOOKUP($B10,INDIRECT("'Monthly Resource Report'!"&amp;'Wilson Validation'!$G$1047950&amp;":"&amp;'Wilson Validation'!$G$1047951),'Wilson Validation'!G$1047952,FALSE)),0,HLOOKUP($B10,INDIRECT("'Monthly Resource Report'!"&amp;'Wilson Validation'!$G$1047950&amp;":"&amp;'Wilson Validation'!$G$1047951),'Wilson Validation'!G$1047952,FALSE))</f>
        <v>417</v>
      </c>
      <c r="H10" s="297">
        <f ca="1">+IF(ISERROR(HLOOKUP($B10,INDIRECT("'Monthly Resource Report'!"&amp;'Wilson Validation'!$G$1047950&amp;":"&amp;'Wilson Validation'!$G$1047951),'Wilson Validation'!H$1047952,FALSE)),0,HLOOKUP($B10,INDIRECT("'Monthly Resource Report'!"&amp;'Wilson Validation'!$G$1047950&amp;":"&amp;'Wilson Validation'!$G$1047951),'Wilson Validation'!H$1047952,FALSE))</f>
        <v>2.6819968194010295</v>
      </c>
      <c r="I10" s="317">
        <f ca="1">+IF(ISERROR(HLOOKUP($B10,INDIRECT("'Monthly Resource Report'!"&amp;'Wilson Validation'!$G$1047950&amp;":"&amp;'Wilson Validation'!$G$1047951),'Wilson Validation'!I$1047952,FALSE)),0,HLOOKUP($B10,INDIRECT("'Monthly Resource Report'!"&amp;'Wilson Validation'!$G$1047950&amp;":"&amp;'Wilson Validation'!$G$1047951),'Wilson Validation'!I$1047952,FALSE))</f>
        <v>5.9398337611827251E-2</v>
      </c>
      <c r="J10" s="318">
        <f ca="1">+IF(ISERROR(HLOOKUP($B10,INDIRECT("'Monthly Resource Report'!"&amp;'Wilson Validation'!$G$1047950&amp;":"&amp;'Wilson Validation'!$G$1047951),'Wilson Validation'!J$1047952,FALSE)),0,HLOOKUP($B10,INDIRECT("'Monthly Resource Report'!"&amp;'Wilson Validation'!$G$1047950&amp;":"&amp;'Wilson Validation'!$G$1047951),'Wilson Validation'!J$1047952,FALSE))</f>
        <v>0.53080406419793857</v>
      </c>
    </row>
    <row r="11" spans="2:10">
      <c r="B11" s="301">
        <v>41518</v>
      </c>
      <c r="C11" s="294">
        <v>417</v>
      </c>
      <c r="D11" s="297">
        <v>2.6819999999999999</v>
      </c>
      <c r="E11" s="299">
        <v>0.06</v>
      </c>
      <c r="F11" s="295">
        <v>0.53</v>
      </c>
      <c r="G11" s="640">
        <f ca="1">+IF(ISERROR(HLOOKUP($B11,INDIRECT("'Monthly Resource Report'!"&amp;'Wilson Validation'!$G$1047950&amp;":"&amp;'Wilson Validation'!$G$1047951),'Wilson Validation'!G$1047952,FALSE)),0,HLOOKUP($B11,INDIRECT("'Monthly Resource Report'!"&amp;'Wilson Validation'!$G$1047950&amp;":"&amp;'Wilson Validation'!$G$1047951),'Wilson Validation'!G$1047952,FALSE))</f>
        <v>417</v>
      </c>
      <c r="H11" s="297">
        <f ca="1">+IF(ISERROR(HLOOKUP($B11,INDIRECT("'Monthly Resource Report'!"&amp;'Wilson Validation'!$G$1047950&amp;":"&amp;'Wilson Validation'!$G$1047951),'Wilson Validation'!H$1047952,FALSE)),0,HLOOKUP($B11,INDIRECT("'Monthly Resource Report'!"&amp;'Wilson Validation'!$G$1047950&amp;":"&amp;'Wilson Validation'!$G$1047951),'Wilson Validation'!H$1047952,FALSE))</f>
        <v>2.6819967189815799</v>
      </c>
      <c r="I11" s="317">
        <f ca="1">+IF(ISERROR(HLOOKUP($B11,INDIRECT("'Monthly Resource Report'!"&amp;'Wilson Validation'!$G$1047950&amp;":"&amp;'Wilson Validation'!$G$1047951),'Wilson Validation'!I$1047952,FALSE)),0,HLOOKUP($B11,INDIRECT("'Monthly Resource Report'!"&amp;'Wilson Validation'!$G$1047950&amp;":"&amp;'Wilson Validation'!$G$1047951),'Wilson Validation'!I$1047952,FALSE))</f>
        <v>5.9347461740718178E-2</v>
      </c>
      <c r="J11" s="318">
        <f ca="1">+IF(ISERROR(HLOOKUP($B11,INDIRECT("'Monthly Resource Report'!"&amp;'Wilson Validation'!$G$1047950&amp;":"&amp;'Wilson Validation'!$G$1047951),'Wilson Validation'!J$1047952,FALSE)),0,HLOOKUP($B11,INDIRECT("'Monthly Resource Report'!"&amp;'Wilson Validation'!$G$1047950&amp;":"&amp;'Wilson Validation'!$G$1047951),'Wilson Validation'!J$1047952,FALSE))</f>
        <v>0.53125256984333868</v>
      </c>
    </row>
    <row r="12" spans="2:10">
      <c r="B12" s="301">
        <v>41548</v>
      </c>
      <c r="C12" s="294">
        <v>417</v>
      </c>
      <c r="D12" s="297">
        <v>2.6819999999999999</v>
      </c>
      <c r="E12" s="299">
        <v>0.06</v>
      </c>
      <c r="F12" s="295">
        <v>0.53</v>
      </c>
      <c r="G12" s="640">
        <f ca="1">+IF(ISERROR(HLOOKUP($B12,INDIRECT("'Monthly Resource Report'!"&amp;'Wilson Validation'!$G$1047950&amp;":"&amp;'Wilson Validation'!$G$1047951),'Wilson Validation'!G$1047952,FALSE)),0,HLOOKUP($B12,INDIRECT("'Monthly Resource Report'!"&amp;'Wilson Validation'!$G$1047950&amp;":"&amp;'Wilson Validation'!$G$1047951),'Wilson Validation'!G$1047952,FALSE))</f>
        <v>417</v>
      </c>
      <c r="H12" s="297">
        <f ca="1">+IF(ISERROR(HLOOKUP($B12,INDIRECT("'Monthly Resource Report'!"&amp;'Wilson Validation'!$G$1047950&amp;":"&amp;'Wilson Validation'!$G$1047951),'Wilson Validation'!H$1047952,FALSE)),0,HLOOKUP($B12,INDIRECT("'Monthly Resource Report'!"&amp;'Wilson Validation'!$G$1047950&amp;":"&amp;'Wilson Validation'!$G$1047951),'Wilson Validation'!H$1047952,FALSE))</f>
        <v>2.6819984311631093</v>
      </c>
      <c r="I12" s="317">
        <f ca="1">+IF(ISERROR(HLOOKUP($B12,INDIRECT("'Monthly Resource Report'!"&amp;'Wilson Validation'!$G$1047950&amp;":"&amp;'Wilson Validation'!$G$1047951),'Wilson Validation'!I$1047952,FALSE)),0,HLOOKUP($B12,INDIRECT("'Monthly Resource Report'!"&amp;'Wilson Validation'!$G$1047950&amp;":"&amp;'Wilson Validation'!$G$1047951),'Wilson Validation'!I$1047952,FALSE))</f>
        <v>5.9513104830769423E-2</v>
      </c>
      <c r="J12" s="318">
        <f ca="1">+IF(ISERROR(HLOOKUP($B12,INDIRECT("'Monthly Resource Report'!"&amp;'Wilson Validation'!$G$1047950&amp;":"&amp;'Wilson Validation'!$G$1047951),'Wilson Validation'!J$1047952,FALSE)),0,HLOOKUP($B12,INDIRECT("'Monthly Resource Report'!"&amp;'Wilson Validation'!$G$1047950&amp;":"&amp;'Wilson Validation'!$G$1047951),'Wilson Validation'!J$1047952,FALSE))</f>
        <v>0.53307192829699879</v>
      </c>
    </row>
    <row r="13" spans="2:10">
      <c r="B13" s="301">
        <v>41579</v>
      </c>
      <c r="C13" s="294">
        <v>417</v>
      </c>
      <c r="D13" s="297">
        <v>2.6819999999999999</v>
      </c>
      <c r="E13" s="299">
        <v>0.06</v>
      </c>
      <c r="F13" s="295">
        <v>0.53</v>
      </c>
      <c r="G13" s="640">
        <f ca="1">+IF(ISERROR(HLOOKUP($B13,INDIRECT("'Monthly Resource Report'!"&amp;'Wilson Validation'!$G$1047950&amp;":"&amp;'Wilson Validation'!$G$1047951),'Wilson Validation'!G$1047952,FALSE)),0,HLOOKUP($B13,INDIRECT("'Monthly Resource Report'!"&amp;'Wilson Validation'!$G$1047950&amp;":"&amp;'Wilson Validation'!$G$1047951),'Wilson Validation'!G$1047952,FALSE))</f>
        <v>417</v>
      </c>
      <c r="H13" s="297">
        <f ca="1">+IF(ISERROR(HLOOKUP($B13,INDIRECT("'Monthly Resource Report'!"&amp;'Wilson Validation'!$G$1047950&amp;":"&amp;'Wilson Validation'!$G$1047951),'Wilson Validation'!H$1047952,FALSE)),0,HLOOKUP($B13,INDIRECT("'Monthly Resource Report'!"&amp;'Wilson Validation'!$G$1047950&amp;":"&amp;'Wilson Validation'!$G$1047951),'Wilson Validation'!H$1047952,FALSE))</f>
        <v>2.6819970781812432</v>
      </c>
      <c r="I13" s="317">
        <f ca="1">+IF(ISERROR(HLOOKUP($B13,INDIRECT("'Monthly Resource Report'!"&amp;'Wilson Validation'!$G$1047950&amp;":"&amp;'Wilson Validation'!$G$1047951),'Wilson Validation'!I$1047952,FALSE)),0,HLOOKUP($B13,INDIRECT("'Monthly Resource Report'!"&amp;'Wilson Validation'!$G$1047950&amp;":"&amp;'Wilson Validation'!$G$1047951),'Wilson Validation'!I$1047952,FALSE))</f>
        <v>5.9452971529976653E-2</v>
      </c>
      <c r="J13" s="318">
        <f ca="1">+IF(ISERROR(HLOOKUP($B13,INDIRECT("'Monthly Resource Report'!"&amp;'Wilson Validation'!$G$1047950&amp;":"&amp;'Wilson Validation'!$G$1047951),'Wilson Validation'!J$1047952,FALSE)),0,HLOOKUP($B13,INDIRECT("'Monthly Resource Report'!"&amp;'Wilson Validation'!$G$1047950&amp;":"&amp;'Wilson Validation'!$G$1047951),'Wilson Validation'!J$1047952,FALSE))</f>
        <v>0.53235020150797585</v>
      </c>
    </row>
    <row r="14" spans="2:10">
      <c r="B14" s="301">
        <v>41609</v>
      </c>
      <c r="C14" s="294">
        <v>417</v>
      </c>
      <c r="D14" s="297">
        <v>2.6819999999999999</v>
      </c>
      <c r="E14" s="299">
        <v>0.06</v>
      </c>
      <c r="F14" s="295">
        <v>0.53</v>
      </c>
      <c r="G14" s="640">
        <f ca="1">+IF(ISERROR(HLOOKUP($B14,INDIRECT("'Monthly Resource Report'!"&amp;'Wilson Validation'!$G$1047950&amp;":"&amp;'Wilson Validation'!$G$1047951),'Wilson Validation'!G$1047952,FALSE)),0,HLOOKUP($B14,INDIRECT("'Monthly Resource Report'!"&amp;'Wilson Validation'!$G$1047950&amp;":"&amp;'Wilson Validation'!$G$1047951),'Wilson Validation'!G$1047952,FALSE))</f>
        <v>417</v>
      </c>
      <c r="H14" s="297">
        <f ca="1">+IF(ISERROR(HLOOKUP($B14,INDIRECT("'Monthly Resource Report'!"&amp;'Wilson Validation'!$G$1047950&amp;":"&amp;'Wilson Validation'!$G$1047951),'Wilson Validation'!H$1047952,FALSE)),0,HLOOKUP($B14,INDIRECT("'Monthly Resource Report'!"&amp;'Wilson Validation'!$G$1047950&amp;":"&amp;'Wilson Validation'!$G$1047951),'Wilson Validation'!H$1047952,FALSE))</f>
        <v>2.6819960743350846</v>
      </c>
      <c r="I14" s="317">
        <f ca="1">+IF(ISERROR(HLOOKUP($B14,INDIRECT("'Monthly Resource Report'!"&amp;'Wilson Validation'!$G$1047950&amp;":"&amp;'Wilson Validation'!$G$1047951),'Wilson Validation'!I$1047952,FALSE)),0,HLOOKUP($B14,INDIRECT("'Monthly Resource Report'!"&amp;'Wilson Validation'!$G$1047950&amp;":"&amp;'Wilson Validation'!$G$1047951),'Wilson Validation'!I$1047952,FALSE))</f>
        <v>5.9536659708524307E-2</v>
      </c>
      <c r="J14" s="318">
        <f ca="1">+IF(ISERROR(HLOOKUP($B14,INDIRECT("'Monthly Resource Report'!"&amp;'Wilson Validation'!$G$1047950&amp;":"&amp;'Wilson Validation'!$G$1047951),'Wilson Validation'!J$1047952,FALSE)),0,HLOOKUP($B14,INDIRECT("'Monthly Resource Report'!"&amp;'Wilson Validation'!$G$1047950&amp;":"&amp;'Wilson Validation'!$G$1047951),'Wilson Validation'!J$1047952,FALSE))</f>
        <v>0.53078550609124531</v>
      </c>
    </row>
    <row r="15" spans="2:10">
      <c r="B15" s="301">
        <v>41640</v>
      </c>
      <c r="C15" s="294">
        <v>417</v>
      </c>
      <c r="D15" s="297">
        <v>2.6859999999999999</v>
      </c>
      <c r="E15" s="299">
        <v>0.06</v>
      </c>
      <c r="F15" s="295">
        <v>0.53</v>
      </c>
      <c r="G15" s="640">
        <f ca="1">+IF(ISERROR(HLOOKUP($B15,INDIRECT("'Monthly Resource Report'!"&amp;'Wilson Validation'!$G$1047950&amp;":"&amp;'Wilson Validation'!$G$1047951),'Wilson Validation'!G$1047952,FALSE)),0,HLOOKUP($B15,INDIRECT("'Monthly Resource Report'!"&amp;'Wilson Validation'!$G$1047950&amp;":"&amp;'Wilson Validation'!$G$1047951),'Wilson Validation'!G$1047952,FALSE))</f>
        <v>417</v>
      </c>
      <c r="H15" s="297">
        <f ca="1">+IF(ISERROR(HLOOKUP($B15,INDIRECT("'Monthly Resource Report'!"&amp;'Wilson Validation'!$G$1047950&amp;":"&amp;'Wilson Validation'!$G$1047951),'Wilson Validation'!H$1047952,FALSE)),0,HLOOKUP($B15,INDIRECT("'Monthly Resource Report'!"&amp;'Wilson Validation'!$G$1047950&amp;":"&amp;'Wilson Validation'!$G$1047951),'Wilson Validation'!H$1047952,FALSE))</f>
        <v>2.686000420620887</v>
      </c>
      <c r="I15" s="317">
        <f ca="1">+IF(ISERROR(HLOOKUP($B15,INDIRECT("'Monthly Resource Report'!"&amp;'Wilson Validation'!$G$1047950&amp;":"&amp;'Wilson Validation'!$G$1047951),'Wilson Validation'!I$1047952,FALSE)),0,HLOOKUP($B15,INDIRECT("'Monthly Resource Report'!"&amp;'Wilson Validation'!$G$1047950&amp;":"&amp;'Wilson Validation'!$G$1047951),'Wilson Validation'!I$1047952,FALSE))</f>
        <v>5.9763446629731251E-2</v>
      </c>
      <c r="J15" s="318">
        <f ca="1">+IF(ISERROR(HLOOKUP($B15,INDIRECT("'Monthly Resource Report'!"&amp;'Wilson Validation'!$G$1047950&amp;":"&amp;'Wilson Validation'!$G$1047951),'Wilson Validation'!J$1047952,FALSE)),0,HLOOKUP($B15,INDIRECT("'Monthly Resource Report'!"&amp;'Wilson Validation'!$G$1047950&amp;":"&amp;'Wilson Validation'!$G$1047951),'Wilson Validation'!J$1047952,FALSE))</f>
        <v>0.53114771521341697</v>
      </c>
    </row>
    <row r="16" spans="2:10">
      <c r="B16" s="301">
        <v>41671</v>
      </c>
      <c r="C16" s="294">
        <v>417</v>
      </c>
      <c r="D16" s="297">
        <v>2.6859999999999999</v>
      </c>
      <c r="E16" s="299">
        <v>0.06</v>
      </c>
      <c r="F16" s="295">
        <v>0.53</v>
      </c>
      <c r="G16" s="640">
        <f ca="1">+IF(ISERROR(HLOOKUP($B16,INDIRECT("'Monthly Resource Report'!"&amp;'Wilson Validation'!$G$1047950&amp;":"&amp;'Wilson Validation'!$G$1047951),'Wilson Validation'!G$1047952,FALSE)),0,HLOOKUP($B16,INDIRECT("'Monthly Resource Report'!"&amp;'Wilson Validation'!$G$1047950&amp;":"&amp;'Wilson Validation'!$G$1047951),'Wilson Validation'!G$1047952,FALSE))</f>
        <v>417</v>
      </c>
      <c r="H16" s="297">
        <f ca="1">+IF(ISERROR(HLOOKUP($B16,INDIRECT("'Monthly Resource Report'!"&amp;'Wilson Validation'!$G$1047950&amp;":"&amp;'Wilson Validation'!$G$1047951),'Wilson Validation'!H$1047952,FALSE)),0,HLOOKUP($B16,INDIRECT("'Monthly Resource Report'!"&amp;'Wilson Validation'!$G$1047950&amp;":"&amp;'Wilson Validation'!$G$1047951),'Wilson Validation'!H$1047952,FALSE))</f>
        <v>2.6860007852012657</v>
      </c>
      <c r="I16" s="317">
        <f ca="1">+IF(ISERROR(HLOOKUP($B16,INDIRECT("'Monthly Resource Report'!"&amp;'Wilson Validation'!$G$1047950&amp;":"&amp;'Wilson Validation'!$G$1047951),'Wilson Validation'!I$1047952,FALSE)),0,HLOOKUP($B16,INDIRECT("'Monthly Resource Report'!"&amp;'Wilson Validation'!$G$1047950&amp;":"&amp;'Wilson Validation'!$G$1047951),'Wilson Validation'!I$1047952,FALSE))</f>
        <v>5.976615551587202E-2</v>
      </c>
      <c r="J16" s="318">
        <f ca="1">+IF(ISERROR(HLOOKUP($B16,INDIRECT("'Monthly Resource Report'!"&amp;'Wilson Validation'!$G$1047950&amp;":"&amp;'Wilson Validation'!$G$1047951),'Wilson Validation'!J$1047952,FALSE)),0,HLOOKUP($B16,INDIRECT("'Monthly Resource Report'!"&amp;'Wilson Validation'!$G$1047950&amp;":"&amp;'Wilson Validation'!$G$1047951),'Wilson Validation'!J$1047952,FALSE))</f>
        <v>0.53084673881467481</v>
      </c>
    </row>
    <row r="17" spans="2:11">
      <c r="B17" s="301">
        <v>41699</v>
      </c>
      <c r="C17" s="294">
        <v>417</v>
      </c>
      <c r="D17" s="297">
        <v>2.6859999999999999</v>
      </c>
      <c r="E17" s="299">
        <v>0.06</v>
      </c>
      <c r="F17" s="295">
        <v>0.53</v>
      </c>
      <c r="G17" s="640">
        <f ca="1">+IF(ISERROR(HLOOKUP($B17,INDIRECT("'Monthly Resource Report'!"&amp;'Wilson Validation'!$G$1047950&amp;":"&amp;'Wilson Validation'!$G$1047951),'Wilson Validation'!G$1047952,FALSE)),0,HLOOKUP($B17,INDIRECT("'Monthly Resource Report'!"&amp;'Wilson Validation'!$G$1047950&amp;":"&amp;'Wilson Validation'!$G$1047951),'Wilson Validation'!G$1047952,FALSE))</f>
        <v>417</v>
      </c>
      <c r="H17" s="297">
        <f ca="1">+IF(ISERROR(HLOOKUP($B17,INDIRECT("'Monthly Resource Report'!"&amp;'Wilson Validation'!$G$1047950&amp;":"&amp;'Wilson Validation'!$G$1047951),'Wilson Validation'!H$1047952,FALSE)),0,HLOOKUP($B17,INDIRECT("'Monthly Resource Report'!"&amp;'Wilson Validation'!$G$1047950&amp;":"&amp;'Wilson Validation'!$G$1047951),'Wilson Validation'!H$1047952,FALSE))</f>
        <v>2.6859995740235503</v>
      </c>
      <c r="I17" s="317">
        <f ca="1">+IF(ISERROR(HLOOKUP($B17,INDIRECT("'Monthly Resource Report'!"&amp;'Wilson Validation'!$G$1047950&amp;":"&amp;'Wilson Validation'!$G$1047951),'Wilson Validation'!I$1047952,FALSE)),0,HLOOKUP($B17,INDIRECT("'Monthly Resource Report'!"&amp;'Wilson Validation'!$G$1047950&amp;":"&amp;'Wilson Validation'!$G$1047951),'Wilson Validation'!I$1047952,FALSE))</f>
        <v>5.9343331782397105E-2</v>
      </c>
      <c r="J17" s="318">
        <f ca="1">+IF(ISERROR(HLOOKUP($B17,INDIRECT("'Monthly Resource Report'!"&amp;'Wilson Validation'!$G$1047950&amp;":"&amp;'Wilson Validation'!$G$1047951),'Wilson Validation'!J$1047952,FALSE)),0,HLOOKUP($B17,INDIRECT("'Monthly Resource Report'!"&amp;'Wilson Validation'!$G$1047950&amp;":"&amp;'Wilson Validation'!$G$1047951),'Wilson Validation'!J$1047952,FALSE))</f>
        <v>0.53121047213731476</v>
      </c>
    </row>
    <row r="18" spans="2:11">
      <c r="B18" s="301">
        <v>41730</v>
      </c>
      <c r="C18" s="294">
        <v>417</v>
      </c>
      <c r="D18" s="297">
        <v>2.6859999999999999</v>
      </c>
      <c r="E18" s="299">
        <v>0.06</v>
      </c>
      <c r="F18" s="295">
        <v>0.53</v>
      </c>
      <c r="G18" s="640">
        <f ca="1">+IF(ISERROR(HLOOKUP($B18,INDIRECT("'Monthly Resource Report'!"&amp;'Wilson Validation'!$G$1047950&amp;":"&amp;'Wilson Validation'!$G$1047951),'Wilson Validation'!G$1047952,FALSE)),0,HLOOKUP($B18,INDIRECT("'Monthly Resource Report'!"&amp;'Wilson Validation'!$G$1047950&amp;":"&amp;'Wilson Validation'!$G$1047951),'Wilson Validation'!G$1047952,FALSE))</f>
        <v>417</v>
      </c>
      <c r="H18" s="297">
        <f ca="1">+IF(ISERROR(HLOOKUP($B18,INDIRECT("'Monthly Resource Report'!"&amp;'Wilson Validation'!$G$1047950&amp;":"&amp;'Wilson Validation'!$G$1047951),'Wilson Validation'!H$1047952,FALSE)),0,HLOOKUP($B18,INDIRECT("'Monthly Resource Report'!"&amp;'Wilson Validation'!$G$1047950&amp;":"&amp;'Wilson Validation'!$G$1047951),'Wilson Validation'!H$1047952,FALSE))</f>
        <v>2.6859996647912752</v>
      </c>
      <c r="I18" s="317">
        <f ca="1">+IF(ISERROR(HLOOKUP($B18,INDIRECT("'Monthly Resource Report'!"&amp;'Wilson Validation'!$G$1047950&amp;":"&amp;'Wilson Validation'!$G$1047951),'Wilson Validation'!I$1047952,FALSE)),0,HLOOKUP($B18,INDIRECT("'Monthly Resource Report'!"&amp;'Wilson Validation'!$G$1047950&amp;":"&amp;'Wilson Validation'!$G$1047951),'Wilson Validation'!I$1047952,FALSE))</f>
        <v>5.9376467353907052E-2</v>
      </c>
      <c r="J18" s="318">
        <f ca="1">+IF(ISERROR(HLOOKUP($B18,INDIRECT("'Monthly Resource Report'!"&amp;'Wilson Validation'!$G$1047950&amp;":"&amp;'Wilson Validation'!$G$1047951),'Wilson Validation'!J$1047952,FALSE)),0,HLOOKUP($B18,INDIRECT("'Monthly Resource Report'!"&amp;'Wilson Validation'!$G$1047950&amp;":"&amp;'Wilson Validation'!$G$1047951),'Wilson Validation'!J$1047952,FALSE))</f>
        <v>0.5312493940298415</v>
      </c>
    </row>
    <row r="19" spans="2:11">
      <c r="B19" s="301">
        <v>41760</v>
      </c>
      <c r="C19" s="294">
        <v>417</v>
      </c>
      <c r="D19" s="297">
        <v>2.6859999999999999</v>
      </c>
      <c r="E19" s="299">
        <v>0.06</v>
      </c>
      <c r="F19" s="295">
        <v>0.53</v>
      </c>
      <c r="G19" s="640">
        <f ca="1">+IF(ISERROR(HLOOKUP($B19,INDIRECT("'Monthly Resource Report'!"&amp;'Wilson Validation'!$G$1047950&amp;":"&amp;'Wilson Validation'!$G$1047951),'Wilson Validation'!G$1047952,FALSE)),0,HLOOKUP($B19,INDIRECT("'Monthly Resource Report'!"&amp;'Wilson Validation'!$G$1047950&amp;":"&amp;'Wilson Validation'!$G$1047951),'Wilson Validation'!G$1047952,FALSE))</f>
        <v>417</v>
      </c>
      <c r="H19" s="297">
        <f ca="1">+IF(ISERROR(HLOOKUP($B19,INDIRECT("'Monthly Resource Report'!"&amp;'Wilson Validation'!$G$1047950&amp;":"&amp;'Wilson Validation'!$G$1047951),'Wilson Validation'!H$1047952,FALSE)),0,HLOOKUP($B19,INDIRECT("'Monthly Resource Report'!"&amp;'Wilson Validation'!$G$1047950&amp;":"&amp;'Wilson Validation'!$G$1047951),'Wilson Validation'!H$1047952,FALSE))</f>
        <v>2.6859993563700768</v>
      </c>
      <c r="I19" s="317">
        <f ca="1">+IF(ISERROR(HLOOKUP($B19,INDIRECT("'Monthly Resource Report'!"&amp;'Wilson Validation'!$G$1047950&amp;":"&amp;'Wilson Validation'!$G$1047951),'Wilson Validation'!I$1047952,FALSE)),0,HLOOKUP($B19,INDIRECT("'Monthly Resource Report'!"&amp;'Wilson Validation'!$G$1047950&amp;":"&amp;'Wilson Validation'!$G$1047951),'Wilson Validation'!I$1047952,FALSE))</f>
        <v>5.9407829868254505E-2</v>
      </c>
      <c r="J19" s="318">
        <f ca="1">+IF(ISERROR(HLOOKUP($B19,INDIRECT("'Monthly Resource Report'!"&amp;'Wilson Validation'!$G$1047950&amp;":"&amp;'Wilson Validation'!$G$1047951),'Wilson Validation'!J$1047952,FALSE)),0,HLOOKUP($B19,INDIRECT("'Monthly Resource Report'!"&amp;'Wilson Validation'!$G$1047950&amp;":"&amp;'Wilson Validation'!$G$1047951),'Wilson Validation'!J$1047952,FALSE))</f>
        <v>0.53079832018517936</v>
      </c>
    </row>
    <row r="20" spans="2:11">
      <c r="B20" s="301">
        <v>41791</v>
      </c>
      <c r="C20" s="294">
        <v>417</v>
      </c>
      <c r="D20" s="297">
        <v>2.6859999999999999</v>
      </c>
      <c r="E20" s="299">
        <v>0.06</v>
      </c>
      <c r="F20" s="295">
        <v>0.53</v>
      </c>
      <c r="G20" s="640">
        <f ca="1">+IF(ISERROR(HLOOKUP($B20,INDIRECT("'Monthly Resource Report'!"&amp;'Wilson Validation'!$G$1047950&amp;":"&amp;'Wilson Validation'!$G$1047951),'Wilson Validation'!G$1047952,FALSE)),0,HLOOKUP($B20,INDIRECT("'Monthly Resource Report'!"&amp;'Wilson Validation'!$G$1047950&amp;":"&amp;'Wilson Validation'!$G$1047951),'Wilson Validation'!G$1047952,FALSE))</f>
        <v>417</v>
      </c>
      <c r="H20" s="297">
        <f ca="1">+IF(ISERROR(HLOOKUP($B20,INDIRECT("'Monthly Resource Report'!"&amp;'Wilson Validation'!$G$1047950&amp;":"&amp;'Wilson Validation'!$G$1047951),'Wilson Validation'!H$1047952,FALSE)),0,HLOOKUP($B20,INDIRECT("'Monthly Resource Report'!"&amp;'Wilson Validation'!$G$1047950&amp;":"&amp;'Wilson Validation'!$G$1047951),'Wilson Validation'!H$1047952,FALSE))</f>
        <v>2.6859994037808703</v>
      </c>
      <c r="I20" s="317">
        <f ca="1">+IF(ISERROR(HLOOKUP($B20,INDIRECT("'Monthly Resource Report'!"&amp;'Wilson Validation'!$G$1047950&amp;":"&amp;'Wilson Validation'!$G$1047951),'Wilson Validation'!I$1047952,FALSE)),0,HLOOKUP($B20,INDIRECT("'Monthly Resource Report'!"&amp;'Wilson Validation'!$G$1047950&amp;":"&amp;'Wilson Validation'!$G$1047951),'Wilson Validation'!I$1047952,FALSE))</f>
        <v>5.9318964244788643E-2</v>
      </c>
      <c r="J20" s="318">
        <f ca="1">+IF(ISERROR(HLOOKUP($B20,INDIRECT("'Monthly Resource Report'!"&amp;'Wilson Validation'!$G$1047950&amp;":"&amp;'Wilson Validation'!$G$1047951),'Wilson Validation'!J$1047952,FALSE)),0,HLOOKUP($B20,INDIRECT("'Monthly Resource Report'!"&amp;'Wilson Validation'!$G$1047950&amp;":"&amp;'Wilson Validation'!$G$1047951),'Wilson Validation'!J$1047952,FALSE))</f>
        <v>0.53167530033051924</v>
      </c>
    </row>
    <row r="21" spans="2:11">
      <c r="B21" s="301">
        <v>41821</v>
      </c>
      <c r="C21" s="294">
        <v>417</v>
      </c>
      <c r="D21" s="297">
        <v>2.6859999999999999</v>
      </c>
      <c r="E21" s="299">
        <v>0.06</v>
      </c>
      <c r="F21" s="295">
        <v>0.53</v>
      </c>
      <c r="G21" s="640">
        <f ca="1">+IF(ISERROR(HLOOKUP($B21,INDIRECT("'Monthly Resource Report'!"&amp;'Wilson Validation'!$G$1047950&amp;":"&amp;'Wilson Validation'!$G$1047951),'Wilson Validation'!G$1047952,FALSE)),0,HLOOKUP($B21,INDIRECT("'Monthly Resource Report'!"&amp;'Wilson Validation'!$G$1047950&amp;":"&amp;'Wilson Validation'!$G$1047951),'Wilson Validation'!G$1047952,FALSE))</f>
        <v>417</v>
      </c>
      <c r="H21" s="297">
        <f ca="1">+IF(ISERROR(HLOOKUP($B21,INDIRECT("'Monthly Resource Report'!"&amp;'Wilson Validation'!$G$1047950&amp;":"&amp;'Wilson Validation'!$G$1047951),'Wilson Validation'!H$1047952,FALSE)),0,HLOOKUP($B21,INDIRECT("'Monthly Resource Report'!"&amp;'Wilson Validation'!$G$1047950&amp;":"&amp;'Wilson Validation'!$G$1047951),'Wilson Validation'!H$1047952,FALSE))</f>
        <v>2.6859990921011732</v>
      </c>
      <c r="I21" s="317">
        <f ca="1">+IF(ISERROR(HLOOKUP($B21,INDIRECT("'Monthly Resource Report'!"&amp;'Wilson Validation'!$G$1047950&amp;":"&amp;'Wilson Validation'!$G$1047951),'Wilson Validation'!I$1047952,FALSE)),0,HLOOKUP($B21,INDIRECT("'Monthly Resource Report'!"&amp;'Wilson Validation'!$G$1047950&amp;":"&amp;'Wilson Validation'!$G$1047951),'Wilson Validation'!I$1047952,FALSE))</f>
        <v>5.9348823819251828E-2</v>
      </c>
      <c r="J21" s="318">
        <f ca="1">+IF(ISERROR(HLOOKUP($B21,INDIRECT("'Monthly Resource Report'!"&amp;'Wilson Validation'!$G$1047950&amp;":"&amp;'Wilson Validation'!$G$1047951),'Wilson Validation'!J$1047952,FALSE)),0,HLOOKUP($B21,INDIRECT("'Monthly Resource Report'!"&amp;'Wilson Validation'!$G$1047950&amp;":"&amp;'Wilson Validation'!$G$1047951),'Wilson Validation'!J$1047952,FALSE))</f>
        <v>0.5308071065682054</v>
      </c>
    </row>
    <row r="22" spans="2:11">
      <c r="B22" s="301">
        <v>41852</v>
      </c>
      <c r="C22" s="294">
        <v>417</v>
      </c>
      <c r="D22" s="297">
        <v>2.6859999999999999</v>
      </c>
      <c r="E22" s="299">
        <v>0.06</v>
      </c>
      <c r="F22" s="295">
        <v>0.53</v>
      </c>
      <c r="G22" s="640">
        <f ca="1">+IF(ISERROR(HLOOKUP($B22,INDIRECT("'Monthly Resource Report'!"&amp;'Wilson Validation'!$G$1047950&amp;":"&amp;'Wilson Validation'!$G$1047951),'Wilson Validation'!G$1047952,FALSE)),0,HLOOKUP($B22,INDIRECT("'Monthly Resource Report'!"&amp;'Wilson Validation'!$G$1047950&amp;":"&amp;'Wilson Validation'!$G$1047951),'Wilson Validation'!G$1047952,FALSE))</f>
        <v>417</v>
      </c>
      <c r="H22" s="297">
        <f ca="1">+IF(ISERROR(HLOOKUP($B22,INDIRECT("'Monthly Resource Report'!"&amp;'Wilson Validation'!$G$1047950&amp;":"&amp;'Wilson Validation'!$G$1047951),'Wilson Validation'!H$1047952,FALSE)),0,HLOOKUP($B22,INDIRECT("'Monthly Resource Report'!"&amp;'Wilson Validation'!$G$1047950&amp;":"&amp;'Wilson Validation'!$G$1047951),'Wilson Validation'!H$1047952,FALSE))</f>
        <v>2.6859994930916149</v>
      </c>
      <c r="I22" s="317">
        <f ca="1">+IF(ISERROR(HLOOKUP($B22,INDIRECT("'Monthly Resource Report'!"&amp;'Wilson Validation'!$G$1047950&amp;":"&amp;'Wilson Validation'!$G$1047951),'Wilson Validation'!I$1047952,FALSE)),0,HLOOKUP($B22,INDIRECT("'Monthly Resource Report'!"&amp;'Wilson Validation'!$G$1047950&amp;":"&amp;'Wilson Validation'!$G$1047951),'Wilson Validation'!I$1047952,FALSE))</f>
        <v>5.9378612942091839E-2</v>
      </c>
      <c r="J22" s="318">
        <f ca="1">+IF(ISERROR(HLOOKUP($B22,INDIRECT("'Monthly Resource Report'!"&amp;'Wilson Validation'!$G$1047950&amp;":"&amp;'Wilson Validation'!$G$1047951),'Wilson Validation'!J$1047952,FALSE)),0,HLOOKUP($B22,INDIRECT("'Monthly Resource Report'!"&amp;'Wilson Validation'!$G$1047950&amp;":"&amp;'Wilson Validation'!$G$1047951),'Wilson Validation'!J$1047952,FALSE))</f>
        <v>0.53080541485576094</v>
      </c>
    </row>
    <row r="23" spans="2:11">
      <c r="B23" s="301">
        <v>41883</v>
      </c>
      <c r="C23" s="294">
        <v>417</v>
      </c>
      <c r="D23" s="297">
        <v>2.6859999999999999</v>
      </c>
      <c r="E23" s="299">
        <v>0.06</v>
      </c>
      <c r="F23" s="295">
        <v>0.53</v>
      </c>
      <c r="G23" s="640">
        <f ca="1">+IF(ISERROR(HLOOKUP($B23,INDIRECT("'Monthly Resource Report'!"&amp;'Wilson Validation'!$G$1047950&amp;":"&amp;'Wilson Validation'!$G$1047951),'Wilson Validation'!G$1047952,FALSE)),0,HLOOKUP($B23,INDIRECT("'Monthly Resource Report'!"&amp;'Wilson Validation'!$G$1047950&amp;":"&amp;'Wilson Validation'!$G$1047951),'Wilson Validation'!G$1047952,FALSE))</f>
        <v>417</v>
      </c>
      <c r="H23" s="297">
        <f ca="1">+IF(ISERROR(HLOOKUP($B23,INDIRECT("'Monthly Resource Report'!"&amp;'Wilson Validation'!$G$1047950&amp;":"&amp;'Wilson Validation'!$G$1047951),'Wilson Validation'!H$1047952,FALSE)),0,HLOOKUP($B23,INDIRECT("'Monthly Resource Report'!"&amp;'Wilson Validation'!$G$1047950&amp;":"&amp;'Wilson Validation'!$G$1047951),'Wilson Validation'!H$1047952,FALSE))</f>
        <v>2.6859991133525538</v>
      </c>
      <c r="I23" s="317">
        <f ca="1">+IF(ISERROR(HLOOKUP($B23,INDIRECT("'Monthly Resource Report'!"&amp;'Wilson Validation'!$G$1047950&amp;":"&amp;'Wilson Validation'!$G$1047951),'Wilson Validation'!I$1047952,FALSE)),0,HLOOKUP($B23,INDIRECT("'Monthly Resource Report'!"&amp;'Wilson Validation'!$G$1047950&amp;":"&amp;'Wilson Validation'!$G$1047951),'Wilson Validation'!I$1047952,FALSE))</f>
        <v>5.9266644104279342E-2</v>
      </c>
      <c r="J23" s="318">
        <f ca="1">+IF(ISERROR(HLOOKUP($B23,INDIRECT("'Monthly Resource Report'!"&amp;'Wilson Validation'!$G$1047950&amp;":"&amp;'Wilson Validation'!$G$1047951),'Wilson Validation'!J$1047952,FALSE)),0,HLOOKUP($B23,INDIRECT("'Monthly Resource Report'!"&amp;'Wilson Validation'!$G$1047950&amp;":"&amp;'Wilson Validation'!$G$1047951),'Wilson Validation'!J$1047952,FALSE))</f>
        <v>0.53084501034761977</v>
      </c>
    </row>
    <row r="24" spans="2:11">
      <c r="B24" s="301">
        <v>41913</v>
      </c>
      <c r="C24" s="294">
        <v>417</v>
      </c>
      <c r="D24" s="297">
        <v>2.6859999999999999</v>
      </c>
      <c r="E24" s="299">
        <v>0.06</v>
      </c>
      <c r="F24" s="295">
        <v>0.53</v>
      </c>
      <c r="G24" s="640">
        <f ca="1">+IF(ISERROR(HLOOKUP($B24,INDIRECT("'Monthly Resource Report'!"&amp;'Wilson Validation'!$G$1047950&amp;":"&amp;'Wilson Validation'!$G$1047951),'Wilson Validation'!G$1047952,FALSE)),0,HLOOKUP($B24,INDIRECT("'Monthly Resource Report'!"&amp;'Wilson Validation'!$G$1047950&amp;":"&amp;'Wilson Validation'!$G$1047951),'Wilson Validation'!G$1047952,FALSE))</f>
        <v>417</v>
      </c>
      <c r="H24" s="297">
        <f ca="1">+IF(ISERROR(HLOOKUP($B24,INDIRECT("'Monthly Resource Report'!"&amp;'Wilson Validation'!$G$1047950&amp;":"&amp;'Wilson Validation'!$G$1047951),'Wilson Validation'!H$1047952,FALSE)),0,HLOOKUP($B24,INDIRECT("'Monthly Resource Report'!"&amp;'Wilson Validation'!$G$1047950&amp;":"&amp;'Wilson Validation'!$G$1047951),'Wilson Validation'!H$1047952,FALSE))</f>
        <v>2.6859997702062874</v>
      </c>
      <c r="I24" s="317">
        <f ca="1">+IF(ISERROR(HLOOKUP($B24,INDIRECT("'Monthly Resource Report'!"&amp;'Wilson Validation'!$G$1047950&amp;":"&amp;'Wilson Validation'!$G$1047951),'Wilson Validation'!I$1047952,FALSE)),0,HLOOKUP($B24,INDIRECT("'Monthly Resource Report'!"&amp;'Wilson Validation'!$G$1047950&amp;":"&amp;'Wilson Validation'!$G$1047951),'Wilson Validation'!I$1047952,FALSE))</f>
        <v>5.9344201948765427E-2</v>
      </c>
      <c r="J24" s="318">
        <f ca="1">+IF(ISERROR(HLOOKUP($B24,INDIRECT("'Monthly Resource Report'!"&amp;'Wilson Validation'!$G$1047950&amp;":"&amp;'Wilson Validation'!$G$1047951),'Wilson Validation'!J$1047952,FALSE)),0,HLOOKUP($B24,INDIRECT("'Monthly Resource Report'!"&amp;'Wilson Validation'!$G$1047950&amp;":"&amp;'Wilson Validation'!$G$1047951),'Wilson Validation'!J$1047952,FALSE))</f>
        <v>0.53253157498323633</v>
      </c>
    </row>
    <row r="25" spans="2:11">
      <c r="B25" s="301">
        <v>41944</v>
      </c>
      <c r="C25" s="294">
        <v>417</v>
      </c>
      <c r="D25" s="297">
        <v>2.6859999999999999</v>
      </c>
      <c r="E25" s="299">
        <v>0.06</v>
      </c>
      <c r="F25" s="295">
        <v>0.53</v>
      </c>
      <c r="G25" s="640">
        <f ca="1">+IF(ISERROR(HLOOKUP($B25,INDIRECT("'Monthly Resource Report'!"&amp;'Wilson Validation'!$G$1047950&amp;":"&amp;'Wilson Validation'!$G$1047951),'Wilson Validation'!G$1047952,FALSE)),0,HLOOKUP($B25,INDIRECT("'Monthly Resource Report'!"&amp;'Wilson Validation'!$G$1047950&amp;":"&amp;'Wilson Validation'!$G$1047951),'Wilson Validation'!G$1047952,FALSE))</f>
        <v>417</v>
      </c>
      <c r="H25" s="297">
        <f ca="1">+IF(ISERROR(HLOOKUP($B25,INDIRECT("'Monthly Resource Report'!"&amp;'Wilson Validation'!$G$1047950&amp;":"&amp;'Wilson Validation'!$G$1047951),'Wilson Validation'!H$1047952,FALSE)),0,HLOOKUP($B25,INDIRECT("'Monthly Resource Report'!"&amp;'Wilson Validation'!$G$1047950&amp;":"&amp;'Wilson Validation'!$G$1047951),'Wilson Validation'!H$1047952,FALSE))</f>
        <v>2.6859994641763625</v>
      </c>
      <c r="I25" s="317">
        <f ca="1">+IF(ISERROR(HLOOKUP($B25,INDIRECT("'Monthly Resource Report'!"&amp;'Wilson Validation'!$G$1047950&amp;":"&amp;'Wilson Validation'!$G$1047951),'Wilson Validation'!I$1047952,FALSE)),0,HLOOKUP($B25,INDIRECT("'Monthly Resource Report'!"&amp;'Wilson Validation'!$G$1047950&amp;":"&amp;'Wilson Validation'!$G$1047951),'Wilson Validation'!I$1047952,FALSE))</f>
        <v>5.9340026010395966E-2</v>
      </c>
      <c r="J25" s="318">
        <f ca="1">+IF(ISERROR(HLOOKUP($B25,INDIRECT("'Monthly Resource Report'!"&amp;'Wilson Validation'!$G$1047950&amp;":"&amp;'Wilson Validation'!$G$1047951),'Wilson Validation'!J$1047952,FALSE)),0,HLOOKUP($B25,INDIRECT("'Monthly Resource Report'!"&amp;'Wilson Validation'!$G$1047950&amp;":"&amp;'Wilson Validation'!$G$1047951),'Wilson Validation'!J$1047952,FALSE))</f>
        <v>0.53125046348021576</v>
      </c>
    </row>
    <row r="26" spans="2:11">
      <c r="B26" s="301">
        <v>41974</v>
      </c>
      <c r="C26" s="294">
        <v>417</v>
      </c>
      <c r="D26" s="297">
        <v>2.6859999999999999</v>
      </c>
      <c r="E26" s="299">
        <v>0.06</v>
      </c>
      <c r="F26" s="295">
        <v>0.53</v>
      </c>
      <c r="G26" s="640">
        <f ca="1">+IF(ISERROR(HLOOKUP($B26,INDIRECT("'Monthly Resource Report'!"&amp;'Wilson Validation'!$G$1047950&amp;":"&amp;'Wilson Validation'!$G$1047951),'Wilson Validation'!G$1047952,FALSE)),0,HLOOKUP($B26,INDIRECT("'Monthly Resource Report'!"&amp;'Wilson Validation'!$G$1047950&amp;":"&amp;'Wilson Validation'!$G$1047951),'Wilson Validation'!G$1047952,FALSE))</f>
        <v>417</v>
      </c>
      <c r="H26" s="297">
        <f ca="1">+IF(ISERROR(HLOOKUP($B26,INDIRECT("'Monthly Resource Report'!"&amp;'Wilson Validation'!$G$1047950&amp;":"&amp;'Wilson Validation'!$G$1047951),'Wilson Validation'!H$1047952,FALSE)),0,HLOOKUP($B26,INDIRECT("'Monthly Resource Report'!"&amp;'Wilson Validation'!$G$1047950&amp;":"&amp;'Wilson Validation'!$G$1047951),'Wilson Validation'!H$1047952,FALSE))</f>
        <v>2.6859993665613637</v>
      </c>
      <c r="I26" s="317">
        <f ca="1">+IF(ISERROR(HLOOKUP($B26,INDIRECT("'Monthly Resource Report'!"&amp;'Wilson Validation'!$G$1047950&amp;":"&amp;'Wilson Validation'!$G$1047951),'Wilson Validation'!I$1047952,FALSE)),0,HLOOKUP($B26,INDIRECT("'Monthly Resource Report'!"&amp;'Wilson Validation'!$G$1047950&amp;":"&amp;'Wilson Validation'!$G$1047951),'Wilson Validation'!I$1047952,FALSE))</f>
        <v>5.9419968751369512E-2</v>
      </c>
      <c r="J26" s="318">
        <f ca="1">+IF(ISERROR(HLOOKUP($B26,INDIRECT("'Monthly Resource Report'!"&amp;'Wilson Validation'!$G$1047950&amp;":"&amp;'Wilson Validation'!$G$1047951),'Wilson Validation'!J$1047952,FALSE)),0,HLOOKUP($B26,INDIRECT("'Monthly Resource Report'!"&amp;'Wilson Validation'!$G$1047950&amp;":"&amp;'Wilson Validation'!$G$1047951),'Wilson Validation'!J$1047952,FALSE))</f>
        <v>0.53079980062073828</v>
      </c>
    </row>
    <row r="27" spans="2:11">
      <c r="B27" s="301">
        <v>42005</v>
      </c>
      <c r="C27" s="294">
        <v>417</v>
      </c>
      <c r="D27" s="297">
        <v>2.6339999999999999</v>
      </c>
      <c r="E27" s="299">
        <v>0.06</v>
      </c>
      <c r="F27" s="295">
        <v>0.53</v>
      </c>
      <c r="G27" s="640">
        <f ca="1">+IF(ISERROR(HLOOKUP($B27,INDIRECT("'Monthly Resource Report'!"&amp;'Wilson Validation'!$G$1047950&amp;":"&amp;'Wilson Validation'!$G$1047951),'Wilson Validation'!G$1047952,FALSE)),0,HLOOKUP($B27,INDIRECT("'Monthly Resource Report'!"&amp;'Wilson Validation'!$G$1047950&amp;":"&amp;'Wilson Validation'!$G$1047951),'Wilson Validation'!G$1047952,FALSE))</f>
        <v>417</v>
      </c>
      <c r="H27" s="297">
        <f ca="1">+IF(ISERROR(HLOOKUP($B27,INDIRECT("'Monthly Resource Report'!"&amp;'Wilson Validation'!$G$1047950&amp;":"&amp;'Wilson Validation'!$G$1047951),'Wilson Validation'!H$1047952,FALSE)),0,HLOOKUP($B27,INDIRECT("'Monthly Resource Report'!"&amp;'Wilson Validation'!$G$1047950&amp;":"&amp;'Wilson Validation'!$G$1047951),'Wilson Validation'!H$1047952,FALSE))</f>
        <v>2.6339987984102895</v>
      </c>
      <c r="I27" s="317">
        <f ca="1">+IF(ISERROR(HLOOKUP($B27,INDIRECT("'Monthly Resource Report'!"&amp;'Wilson Validation'!$G$1047950&amp;":"&amp;'Wilson Validation'!$G$1047951),'Wilson Validation'!I$1047952,FALSE)),0,HLOOKUP($B27,INDIRECT("'Monthly Resource Report'!"&amp;'Wilson Validation'!$G$1047950&amp;":"&amp;'Wilson Validation'!$G$1047951),'Wilson Validation'!I$1047952,FALSE))</f>
        <v>5.9639901808898076E-2</v>
      </c>
      <c r="J27" s="318">
        <f ca="1">+IF(ISERROR(HLOOKUP($B27,INDIRECT("'Monthly Resource Report'!"&amp;'Wilson Validation'!$G$1047950&amp;":"&amp;'Wilson Validation'!$G$1047951),'Wilson Validation'!J$1047952,FALSE)),0,HLOOKUP($B27,INDIRECT("'Monthly Resource Report'!"&amp;'Wilson Validation'!$G$1047950&amp;":"&amp;'Wilson Validation'!$G$1047951),'Wilson Validation'!J$1047952,FALSE))</f>
        <v>0.53116112277922478</v>
      </c>
      <c r="K27" s="303"/>
    </row>
    <row r="28" spans="2:11">
      <c r="B28" s="301">
        <v>42036</v>
      </c>
      <c r="C28" s="294">
        <v>417</v>
      </c>
      <c r="D28" s="297">
        <v>2.6339999999999999</v>
      </c>
      <c r="E28" s="299">
        <v>0.06</v>
      </c>
      <c r="F28" s="295">
        <v>0.53</v>
      </c>
      <c r="G28" s="640">
        <f ca="1">+IF(ISERROR(HLOOKUP($B28,INDIRECT("'Monthly Resource Report'!"&amp;'Wilson Validation'!$G$1047950&amp;":"&amp;'Wilson Validation'!$G$1047951),'Wilson Validation'!G$1047952,FALSE)),0,HLOOKUP($B28,INDIRECT("'Monthly Resource Report'!"&amp;'Wilson Validation'!$G$1047950&amp;":"&amp;'Wilson Validation'!$G$1047951),'Wilson Validation'!G$1047952,FALSE))</f>
        <v>417</v>
      </c>
      <c r="H28" s="297">
        <f ca="1">+IF(ISERROR(HLOOKUP($B28,INDIRECT("'Monthly Resource Report'!"&amp;'Wilson Validation'!$G$1047950&amp;":"&amp;'Wilson Validation'!$G$1047951),'Wilson Validation'!H$1047952,FALSE)),0,HLOOKUP($B28,INDIRECT("'Monthly Resource Report'!"&amp;'Wilson Validation'!$G$1047950&amp;":"&amp;'Wilson Validation'!$G$1047951),'Wilson Validation'!H$1047952,FALSE))</f>
        <v>2.6339980403471608</v>
      </c>
      <c r="I28" s="317">
        <f ca="1">+IF(ISERROR(HLOOKUP($B28,INDIRECT("'Monthly Resource Report'!"&amp;'Wilson Validation'!$G$1047950&amp;":"&amp;'Wilson Validation'!$G$1047951),'Wilson Validation'!I$1047952,FALSE)),0,HLOOKUP($B28,INDIRECT("'Monthly Resource Report'!"&amp;'Wilson Validation'!$G$1047950&amp;":"&amp;'Wilson Validation'!$G$1047951),'Wilson Validation'!I$1047952,FALSE))</f>
        <v>5.9730225246405623E-2</v>
      </c>
      <c r="J28" s="318">
        <f ca="1">+IF(ISERROR(HLOOKUP($B28,INDIRECT("'Monthly Resource Report'!"&amp;'Wilson Validation'!$G$1047950&amp;":"&amp;'Wilson Validation'!$G$1047951),'Wilson Validation'!J$1047952,FALSE)),0,HLOOKUP($B28,INDIRECT("'Monthly Resource Report'!"&amp;'Wilson Validation'!$G$1047950&amp;":"&amp;'Wilson Validation'!$G$1047951),'Wilson Validation'!J$1047952,FALSE))</f>
        <v>0.53127065447392852</v>
      </c>
    </row>
    <row r="29" spans="2:11">
      <c r="B29" s="301">
        <v>42064</v>
      </c>
      <c r="C29" s="294">
        <v>417</v>
      </c>
      <c r="D29" s="297">
        <v>2.6339999999999999</v>
      </c>
      <c r="E29" s="299">
        <v>0.06</v>
      </c>
      <c r="F29" s="295">
        <v>0.53</v>
      </c>
      <c r="G29" s="640">
        <f ca="1">+IF(ISERROR(HLOOKUP($B29,INDIRECT("'Monthly Resource Report'!"&amp;'Wilson Validation'!$G$1047950&amp;":"&amp;'Wilson Validation'!$G$1047951),'Wilson Validation'!G$1047952,FALSE)),0,HLOOKUP($B29,INDIRECT("'Monthly Resource Report'!"&amp;'Wilson Validation'!$G$1047950&amp;":"&amp;'Wilson Validation'!$G$1047951),'Wilson Validation'!G$1047952,FALSE))</f>
        <v>417</v>
      </c>
      <c r="H29" s="297">
        <f ca="1">+IF(ISERROR(HLOOKUP($B29,INDIRECT("'Monthly Resource Report'!"&amp;'Wilson Validation'!$G$1047950&amp;":"&amp;'Wilson Validation'!$G$1047951),'Wilson Validation'!H$1047952,FALSE)),0,HLOOKUP($B29,INDIRECT("'Monthly Resource Report'!"&amp;'Wilson Validation'!$G$1047950&amp;":"&amp;'Wilson Validation'!$G$1047951),'Wilson Validation'!H$1047952,FALSE))</f>
        <v>2.6339994428997815</v>
      </c>
      <c r="I29" s="317">
        <f ca="1">+IF(ISERROR(HLOOKUP($B29,INDIRECT("'Monthly Resource Report'!"&amp;'Wilson Validation'!$G$1047950&amp;":"&amp;'Wilson Validation'!$G$1047951),'Wilson Validation'!I$1047952,FALSE)),0,HLOOKUP($B29,INDIRECT("'Monthly Resource Report'!"&amp;'Wilson Validation'!$G$1047950&amp;":"&amp;'Wilson Validation'!$G$1047951),'Wilson Validation'!I$1047952,FALSE))</f>
        <v>5.934219145738677E-2</v>
      </c>
      <c r="J29" s="318">
        <f ca="1">+IF(ISERROR(HLOOKUP($B29,INDIRECT("'Monthly Resource Report'!"&amp;'Wilson Validation'!$G$1047950&amp;":"&amp;'Wilson Validation'!$G$1047951),'Wilson Validation'!J$1047952,FALSE)),0,HLOOKUP($B29,INDIRECT("'Monthly Resource Report'!"&amp;'Wilson Validation'!$G$1047950&amp;":"&amp;'Wilson Validation'!$G$1047951),'Wilson Validation'!J$1047952,FALSE))</f>
        <v>0.53080083933819799</v>
      </c>
    </row>
    <row r="30" spans="2:11">
      <c r="B30" s="301">
        <v>42095</v>
      </c>
      <c r="C30" s="294">
        <v>417</v>
      </c>
      <c r="D30" s="297">
        <v>3.0249999999999999</v>
      </c>
      <c r="E30" s="299">
        <v>0.06</v>
      </c>
      <c r="F30" s="295">
        <v>0.53</v>
      </c>
      <c r="G30" s="640">
        <f ca="1">+IF(ISERROR(HLOOKUP($B30,INDIRECT("'Monthly Resource Report'!"&amp;'Wilson Validation'!$G$1047950&amp;":"&amp;'Wilson Validation'!$G$1047951),'Wilson Validation'!G$1047952,FALSE)),0,HLOOKUP($B30,INDIRECT("'Monthly Resource Report'!"&amp;'Wilson Validation'!$G$1047950&amp;":"&amp;'Wilson Validation'!$G$1047951),'Wilson Validation'!G$1047952,FALSE))</f>
        <v>417</v>
      </c>
      <c r="H30" s="297">
        <f ca="1">+IF(ISERROR(HLOOKUP($B30,INDIRECT("'Monthly Resource Report'!"&amp;'Wilson Validation'!$G$1047950&amp;":"&amp;'Wilson Validation'!$G$1047951),'Wilson Validation'!H$1047952,FALSE)),0,HLOOKUP($B30,INDIRECT("'Monthly Resource Report'!"&amp;'Wilson Validation'!$G$1047950&amp;":"&amp;'Wilson Validation'!$G$1047951),'Wilson Validation'!H$1047952,FALSE))</f>
        <v>3.0249972153896136</v>
      </c>
      <c r="I30" s="317">
        <f ca="1">+IF(ISERROR(HLOOKUP($B30,INDIRECT("'Monthly Resource Report'!"&amp;'Wilson Validation'!$G$1047950&amp;":"&amp;'Wilson Validation'!$G$1047951),'Wilson Validation'!I$1047952,FALSE)),0,HLOOKUP($B30,INDIRECT("'Monthly Resource Report'!"&amp;'Wilson Validation'!$G$1047950&amp;":"&amp;'Wilson Validation'!$G$1047951),'Wilson Validation'!I$1047952,FALSE))</f>
        <v>5.9272101520840156E-2</v>
      </c>
      <c r="J30" s="318">
        <f ca="1">+IF(ISERROR(HLOOKUP($B30,INDIRECT("'Monthly Resource Report'!"&amp;'Wilson Validation'!$G$1047950&amp;":"&amp;'Wilson Validation'!$G$1047951),'Wilson Validation'!J$1047952,FALSE)),0,HLOOKUP($B30,INDIRECT("'Monthly Resource Report'!"&amp;'Wilson Validation'!$G$1047950&amp;":"&amp;'Wilson Validation'!$G$1047951),'Wilson Validation'!J$1047952,FALSE))</f>
        <v>0.53083848434597003</v>
      </c>
    </row>
    <row r="31" spans="2:11">
      <c r="B31" s="301">
        <v>42125</v>
      </c>
      <c r="C31" s="294">
        <v>417</v>
      </c>
      <c r="D31" s="297">
        <v>3.0249999999999999</v>
      </c>
      <c r="E31" s="299">
        <v>0.06</v>
      </c>
      <c r="F31" s="295">
        <v>0.53</v>
      </c>
      <c r="G31" s="640">
        <f ca="1">+IF(ISERROR(HLOOKUP($B31,INDIRECT("'Monthly Resource Report'!"&amp;'Wilson Validation'!$G$1047950&amp;":"&amp;'Wilson Validation'!$G$1047951),'Wilson Validation'!G$1047952,FALSE)),0,HLOOKUP($B31,INDIRECT("'Monthly Resource Report'!"&amp;'Wilson Validation'!$G$1047950&amp;":"&amp;'Wilson Validation'!$G$1047951),'Wilson Validation'!G$1047952,FALSE))</f>
        <v>417</v>
      </c>
      <c r="H31" s="297">
        <f ca="1">+IF(ISERROR(HLOOKUP($B31,INDIRECT("'Monthly Resource Report'!"&amp;'Wilson Validation'!$G$1047950&amp;":"&amp;'Wilson Validation'!$G$1047951),'Wilson Validation'!H$1047952,FALSE)),0,HLOOKUP($B31,INDIRECT("'Monthly Resource Report'!"&amp;'Wilson Validation'!$G$1047950&amp;":"&amp;'Wilson Validation'!$G$1047951),'Wilson Validation'!H$1047952,FALSE))</f>
        <v>3.0249971282024224</v>
      </c>
      <c r="I31" s="317">
        <f ca="1">+IF(ISERROR(HLOOKUP($B31,INDIRECT("'Monthly Resource Report'!"&amp;'Wilson Validation'!$G$1047950&amp;":"&amp;'Wilson Validation'!$G$1047951),'Wilson Validation'!I$1047952,FALSE)),0,HLOOKUP($B31,INDIRECT("'Monthly Resource Report'!"&amp;'Wilson Validation'!$G$1047950&amp;":"&amp;'Wilson Validation'!$G$1047951),'Wilson Validation'!I$1047952,FALSE))</f>
        <v>5.937613883786682E-2</v>
      </c>
      <c r="J31" s="318">
        <f ca="1">+IF(ISERROR(HLOOKUP($B31,INDIRECT("'Monthly Resource Report'!"&amp;'Wilson Validation'!$G$1047950&amp;":"&amp;'Wilson Validation'!$G$1047951),'Wilson Validation'!J$1047952,FALSE)),0,HLOOKUP($B31,INDIRECT("'Monthly Resource Report'!"&amp;'Wilson Validation'!$G$1047950&amp;":"&amp;'Wilson Validation'!$G$1047951),'Wilson Validation'!J$1047952,FALSE))</f>
        <v>0.5312032634895536</v>
      </c>
    </row>
    <row r="32" spans="2:11">
      <c r="B32" s="301">
        <v>42156</v>
      </c>
      <c r="C32" s="294">
        <v>417</v>
      </c>
      <c r="D32" s="297">
        <v>3.0249999999999999</v>
      </c>
      <c r="E32" s="299">
        <v>0.06</v>
      </c>
      <c r="F32" s="295">
        <v>0.53</v>
      </c>
      <c r="G32" s="640">
        <f ca="1">+IF(ISERROR(HLOOKUP($B32,INDIRECT("'Monthly Resource Report'!"&amp;'Wilson Validation'!$G$1047950&amp;":"&amp;'Wilson Validation'!$G$1047951),'Wilson Validation'!G$1047952,FALSE)),0,HLOOKUP($B32,INDIRECT("'Monthly Resource Report'!"&amp;'Wilson Validation'!$G$1047950&amp;":"&amp;'Wilson Validation'!$G$1047951),'Wilson Validation'!G$1047952,FALSE))</f>
        <v>417</v>
      </c>
      <c r="H32" s="297">
        <f ca="1">+IF(ISERROR(HLOOKUP($B32,INDIRECT("'Monthly Resource Report'!"&amp;'Wilson Validation'!$G$1047950&amp;":"&amp;'Wilson Validation'!$G$1047951),'Wilson Validation'!H$1047952,FALSE)),0,HLOOKUP($B32,INDIRECT("'Monthly Resource Report'!"&amp;'Wilson Validation'!$G$1047950&amp;":"&amp;'Wilson Validation'!$G$1047951),'Wilson Validation'!H$1047952,FALSE))</f>
        <v>3.0249972392811464</v>
      </c>
      <c r="I32" s="317">
        <f ca="1">+IF(ISERROR(HLOOKUP($B32,INDIRECT("'Monthly Resource Report'!"&amp;'Wilson Validation'!$G$1047950&amp;":"&amp;'Wilson Validation'!$G$1047951),'Wilson Validation'!I$1047952,FALSE)),0,HLOOKUP($B32,INDIRECT("'Monthly Resource Report'!"&amp;'Wilson Validation'!$G$1047950&amp;":"&amp;'Wilson Validation'!$G$1047951),'Wilson Validation'!I$1047952,FALSE))</f>
        <v>5.9321546129528759E-2</v>
      </c>
      <c r="J32" s="318">
        <f ca="1">+IF(ISERROR(HLOOKUP($B32,INDIRECT("'Monthly Resource Report'!"&amp;'Wilson Validation'!$G$1047950&amp;":"&amp;'Wilson Validation'!$G$1047951),'Wilson Validation'!J$1047952,FALSE)),0,HLOOKUP($B32,INDIRECT("'Monthly Resource Report'!"&amp;'Wilson Validation'!$G$1047950&amp;":"&amp;'Wilson Validation'!$G$1047951),'Wilson Validation'!J$1047952,FALSE))</f>
        <v>0.5312503007202215</v>
      </c>
    </row>
    <row r="33" spans="2:10">
      <c r="B33" s="301">
        <v>42186</v>
      </c>
      <c r="C33" s="294">
        <v>417</v>
      </c>
      <c r="D33" s="297">
        <v>3.0249999999999999</v>
      </c>
      <c r="E33" s="299">
        <v>0.06</v>
      </c>
      <c r="F33" s="295">
        <v>0.53</v>
      </c>
      <c r="G33" s="640">
        <f ca="1">+IF(ISERROR(HLOOKUP($B33,INDIRECT("'Monthly Resource Report'!"&amp;'Wilson Validation'!$G$1047950&amp;":"&amp;'Wilson Validation'!$G$1047951),'Wilson Validation'!G$1047952,FALSE)),0,HLOOKUP($B33,INDIRECT("'Monthly Resource Report'!"&amp;'Wilson Validation'!$G$1047950&amp;":"&amp;'Wilson Validation'!$G$1047951),'Wilson Validation'!G$1047952,FALSE))</f>
        <v>417</v>
      </c>
      <c r="H33" s="297">
        <f ca="1">+IF(ISERROR(HLOOKUP($B33,INDIRECT("'Monthly Resource Report'!"&amp;'Wilson Validation'!$G$1047950&amp;":"&amp;'Wilson Validation'!$G$1047951),'Wilson Validation'!H$1047952,FALSE)),0,HLOOKUP($B33,INDIRECT("'Monthly Resource Report'!"&amp;'Wilson Validation'!$G$1047950&amp;":"&amp;'Wilson Validation'!$G$1047951),'Wilson Validation'!H$1047952,FALSE))</f>
        <v>3.0249970329750782</v>
      </c>
      <c r="I33" s="317">
        <f ca="1">+IF(ISERROR(HLOOKUP($B33,INDIRECT("'Monthly Resource Report'!"&amp;'Wilson Validation'!$G$1047950&amp;":"&amp;'Wilson Validation'!$G$1047951),'Wilson Validation'!I$1047952,FALSE)),0,HLOOKUP($B33,INDIRECT("'Monthly Resource Report'!"&amp;'Wilson Validation'!$G$1047950&amp;":"&amp;'Wilson Validation'!$G$1047951),'Wilson Validation'!I$1047952,FALSE))</f>
        <v>5.9370838681134179E-2</v>
      </c>
      <c r="J33" s="318">
        <f ca="1">+IF(ISERROR(HLOOKUP($B33,INDIRECT("'Monthly Resource Report'!"&amp;'Wilson Validation'!$G$1047950&amp;":"&amp;'Wilson Validation'!$G$1047951),'Wilson Validation'!J$1047952,FALSE)),0,HLOOKUP($B33,INDIRECT("'Monthly Resource Report'!"&amp;'Wilson Validation'!$G$1047950&amp;":"&amp;'Wilson Validation'!$G$1047951),'Wilson Validation'!J$1047952,FALSE))</f>
        <v>0.53120431980770766</v>
      </c>
    </row>
    <row r="34" spans="2:10">
      <c r="B34" s="301">
        <v>42217</v>
      </c>
      <c r="C34" s="294">
        <v>417</v>
      </c>
      <c r="D34" s="297">
        <v>3.0249999999999999</v>
      </c>
      <c r="E34" s="299">
        <v>0.06</v>
      </c>
      <c r="F34" s="295">
        <v>0.53</v>
      </c>
      <c r="G34" s="640">
        <f ca="1">+IF(ISERROR(HLOOKUP($B34,INDIRECT("'Monthly Resource Report'!"&amp;'Wilson Validation'!$G$1047950&amp;":"&amp;'Wilson Validation'!$G$1047951),'Wilson Validation'!G$1047952,FALSE)),0,HLOOKUP($B34,INDIRECT("'Monthly Resource Report'!"&amp;'Wilson Validation'!$G$1047950&amp;":"&amp;'Wilson Validation'!$G$1047951),'Wilson Validation'!G$1047952,FALSE))</f>
        <v>417</v>
      </c>
      <c r="H34" s="297">
        <f ca="1">+IF(ISERROR(HLOOKUP($B34,INDIRECT("'Monthly Resource Report'!"&amp;'Wilson Validation'!$G$1047950&amp;":"&amp;'Wilson Validation'!$G$1047951),'Wilson Validation'!H$1047952,FALSE)),0,HLOOKUP($B34,INDIRECT("'Monthly Resource Report'!"&amp;'Wilson Validation'!$G$1047950&amp;":"&amp;'Wilson Validation'!$G$1047951),'Wilson Validation'!H$1047952,FALSE))</f>
        <v>3.0249969885061869</v>
      </c>
      <c r="I34" s="317">
        <f ca="1">+IF(ISERROR(HLOOKUP($B34,INDIRECT("'Monthly Resource Report'!"&amp;'Wilson Validation'!$G$1047950&amp;":"&amp;'Wilson Validation'!$G$1047951),'Wilson Validation'!I$1047952,FALSE)),0,HLOOKUP($B34,INDIRECT("'Monthly Resource Report'!"&amp;'Wilson Validation'!$G$1047950&amp;":"&amp;'Wilson Validation'!$G$1047951),'Wilson Validation'!I$1047952,FALSE))</f>
        <v>5.9349621522794813E-2</v>
      </c>
      <c r="J34" s="318">
        <f ca="1">+IF(ISERROR(HLOOKUP($B34,INDIRECT("'Monthly Resource Report'!"&amp;'Wilson Validation'!$G$1047950&amp;":"&amp;'Wilson Validation'!$G$1047951),'Wilson Validation'!J$1047952,FALSE)),0,HLOOKUP($B34,INDIRECT("'Monthly Resource Report'!"&amp;'Wilson Validation'!$G$1047950&amp;":"&amp;'Wilson Validation'!$G$1047951),'Wilson Validation'!J$1047952,FALSE))</f>
        <v>0.53120676105512699</v>
      </c>
    </row>
    <row r="35" spans="2:10">
      <c r="B35" s="301">
        <v>42248</v>
      </c>
      <c r="C35" s="294">
        <v>417</v>
      </c>
      <c r="D35" s="297">
        <v>3.0249999999999999</v>
      </c>
      <c r="E35" s="299">
        <v>0.06</v>
      </c>
      <c r="F35" s="295">
        <v>0.53</v>
      </c>
      <c r="G35" s="640">
        <f ca="1">+IF(ISERROR(HLOOKUP($B35,INDIRECT("'Monthly Resource Report'!"&amp;'Wilson Validation'!$G$1047950&amp;":"&amp;'Wilson Validation'!$G$1047951),'Wilson Validation'!G$1047952,FALSE)),0,HLOOKUP($B35,INDIRECT("'Monthly Resource Report'!"&amp;'Wilson Validation'!$G$1047950&amp;":"&amp;'Wilson Validation'!$G$1047951),'Wilson Validation'!G$1047952,FALSE))</f>
        <v>417</v>
      </c>
      <c r="H35" s="297">
        <f ca="1">+IF(ISERROR(HLOOKUP($B35,INDIRECT("'Monthly Resource Report'!"&amp;'Wilson Validation'!$G$1047950&amp;":"&amp;'Wilson Validation'!$G$1047951),'Wilson Validation'!H$1047952,FALSE)),0,HLOOKUP($B35,INDIRECT("'Monthly Resource Report'!"&amp;'Wilson Validation'!$G$1047950&amp;":"&amp;'Wilson Validation'!$G$1047951),'Wilson Validation'!H$1047952,FALSE))</f>
        <v>3.0249975132463685</v>
      </c>
      <c r="I35" s="317">
        <f ca="1">+IF(ISERROR(HLOOKUP($B35,INDIRECT("'Monthly Resource Report'!"&amp;'Wilson Validation'!$G$1047950&amp;":"&amp;'Wilson Validation'!$G$1047951),'Wilson Validation'!I$1047952,FALSE)),0,HLOOKUP($B35,INDIRECT("'Monthly Resource Report'!"&amp;'Wilson Validation'!$G$1047950&amp;":"&amp;'Wilson Validation'!$G$1047951),'Wilson Validation'!I$1047952,FALSE))</f>
        <v>5.9181139662037252E-2</v>
      </c>
      <c r="J35" s="318">
        <f ca="1">+IF(ISERROR(HLOOKUP($B35,INDIRECT("'Monthly Resource Report'!"&amp;'Wilson Validation'!$G$1047950&amp;":"&amp;'Wilson Validation'!$G$1047951),'Wilson Validation'!J$1047952,FALSE)),0,HLOOKUP($B35,INDIRECT("'Monthly Resource Report'!"&amp;'Wilson Validation'!$G$1047950&amp;":"&amp;'Wilson Validation'!$G$1047951),'Wilson Validation'!J$1047952,FALSE))</f>
        <v>0.53084853869992787</v>
      </c>
    </row>
    <row r="36" spans="2:10">
      <c r="B36" s="301">
        <v>42278</v>
      </c>
      <c r="C36" s="294">
        <v>417</v>
      </c>
      <c r="D36" s="297">
        <v>3.0249999999999999</v>
      </c>
      <c r="E36" s="299">
        <v>0.06</v>
      </c>
      <c r="F36" s="295">
        <v>0.53</v>
      </c>
      <c r="G36" s="640">
        <f ca="1">+IF(ISERROR(HLOOKUP($B36,INDIRECT("'Monthly Resource Report'!"&amp;'Wilson Validation'!$G$1047950&amp;":"&amp;'Wilson Validation'!$G$1047951),'Wilson Validation'!G$1047952,FALSE)),0,HLOOKUP($B36,INDIRECT("'Monthly Resource Report'!"&amp;'Wilson Validation'!$G$1047950&amp;":"&amp;'Wilson Validation'!$G$1047951),'Wilson Validation'!G$1047952,FALSE))</f>
        <v>417</v>
      </c>
      <c r="H36" s="297">
        <f ca="1">+IF(ISERROR(HLOOKUP($B36,INDIRECT("'Monthly Resource Report'!"&amp;'Wilson Validation'!$G$1047950&amp;":"&amp;'Wilson Validation'!$G$1047951),'Wilson Validation'!H$1047952,FALSE)),0,HLOOKUP($B36,INDIRECT("'Monthly Resource Report'!"&amp;'Wilson Validation'!$G$1047950&amp;":"&amp;'Wilson Validation'!$G$1047951),'Wilson Validation'!H$1047952,FALSE))</f>
        <v>3.0249985619787174</v>
      </c>
      <c r="I36" s="317">
        <f ca="1">+IF(ISERROR(HLOOKUP($B36,INDIRECT("'Monthly Resource Report'!"&amp;'Wilson Validation'!$G$1047950&amp;":"&amp;'Wilson Validation'!$G$1047951),'Wilson Validation'!I$1047952,FALSE)),0,HLOOKUP($B36,INDIRECT("'Monthly Resource Report'!"&amp;'Wilson Validation'!$G$1047950&amp;":"&amp;'Wilson Validation'!$G$1047951),'Wilson Validation'!I$1047952,FALSE))</f>
        <v>5.9319917714893144E-2</v>
      </c>
      <c r="J36" s="318">
        <f ca="1">+IF(ISERROR(HLOOKUP($B36,INDIRECT("'Monthly Resource Report'!"&amp;'Wilson Validation'!$G$1047950&amp;":"&amp;'Wilson Validation'!$G$1047951),'Wilson Validation'!J$1047952,FALSE)),0,HLOOKUP($B36,INDIRECT("'Monthly Resource Report'!"&amp;'Wilson Validation'!$G$1047950&amp;":"&amp;'Wilson Validation'!$G$1047951),'Wilson Validation'!J$1047952,FALSE))</f>
        <v>0.53355272777689211</v>
      </c>
    </row>
    <row r="37" spans="2:10">
      <c r="B37" s="301">
        <v>42309</v>
      </c>
      <c r="C37" s="294">
        <v>417</v>
      </c>
      <c r="D37" s="297">
        <v>3.0249999999999999</v>
      </c>
      <c r="E37" s="299">
        <v>0.06</v>
      </c>
      <c r="F37" s="295">
        <v>0.53</v>
      </c>
      <c r="G37" s="640">
        <f ca="1">+IF(ISERROR(HLOOKUP($B37,INDIRECT("'Monthly Resource Report'!"&amp;'Wilson Validation'!$G$1047950&amp;":"&amp;'Wilson Validation'!$G$1047951),'Wilson Validation'!G$1047952,FALSE)),0,HLOOKUP($B37,INDIRECT("'Monthly Resource Report'!"&amp;'Wilson Validation'!$G$1047950&amp;":"&amp;'Wilson Validation'!$G$1047951),'Wilson Validation'!G$1047952,FALSE))</f>
        <v>417</v>
      </c>
      <c r="H37" s="297">
        <f ca="1">+IF(ISERROR(HLOOKUP($B37,INDIRECT("'Monthly Resource Report'!"&amp;'Wilson Validation'!$G$1047950&amp;":"&amp;'Wilson Validation'!$G$1047951),'Wilson Validation'!H$1047952,FALSE)),0,HLOOKUP($B37,INDIRECT("'Monthly Resource Report'!"&amp;'Wilson Validation'!$G$1047950&amp;":"&amp;'Wilson Validation'!$G$1047951),'Wilson Validation'!H$1047952,FALSE))</f>
        <v>3.024996961006412</v>
      </c>
      <c r="I37" s="317">
        <f ca="1">+IF(ISERROR(HLOOKUP($B37,INDIRECT("'Monthly Resource Report'!"&amp;'Wilson Validation'!$G$1047950&amp;":"&amp;'Wilson Validation'!$G$1047951),'Wilson Validation'!I$1047952,FALSE)),0,HLOOKUP($B37,INDIRECT("'Monthly Resource Report'!"&amp;'Wilson Validation'!$G$1047950&amp;":"&amp;'Wilson Validation'!$G$1047951),'Wilson Validation'!I$1047952,FALSE))</f>
        <v>5.9340652774341196E-2</v>
      </c>
      <c r="J37" s="318">
        <f ca="1">+IF(ISERROR(HLOOKUP($B37,INDIRECT("'Monthly Resource Report'!"&amp;'Wilson Validation'!$G$1047950&amp;":"&amp;'Wilson Validation'!$G$1047951),'Wilson Validation'!J$1047952,FALSE)),0,HLOOKUP($B37,INDIRECT("'Monthly Resource Report'!"&amp;'Wilson Validation'!$G$1047950&amp;":"&amp;'Wilson Validation'!$G$1047951),'Wilson Validation'!J$1047952,FALSE))</f>
        <v>0.53082832196160945</v>
      </c>
    </row>
    <row r="38" spans="2:10">
      <c r="B38" s="301">
        <v>42339</v>
      </c>
      <c r="C38" s="294">
        <v>417</v>
      </c>
      <c r="D38" s="297">
        <v>3.0249999999999999</v>
      </c>
      <c r="E38" s="299">
        <v>0.06</v>
      </c>
      <c r="F38" s="295">
        <v>0.53</v>
      </c>
      <c r="G38" s="640">
        <f ca="1">+IF(ISERROR(HLOOKUP($B38,INDIRECT("'Monthly Resource Report'!"&amp;'Wilson Validation'!$G$1047950&amp;":"&amp;'Wilson Validation'!$G$1047951),'Wilson Validation'!G$1047952,FALSE)),0,HLOOKUP($B38,INDIRECT("'Monthly Resource Report'!"&amp;'Wilson Validation'!$G$1047950&amp;":"&amp;'Wilson Validation'!$G$1047951),'Wilson Validation'!G$1047952,FALSE))</f>
        <v>417</v>
      </c>
      <c r="H38" s="297">
        <f ca="1">+IF(ISERROR(HLOOKUP($B38,INDIRECT("'Monthly Resource Report'!"&amp;'Wilson Validation'!$G$1047950&amp;":"&amp;'Wilson Validation'!$G$1047951),'Wilson Validation'!H$1047952,FALSE)),0,HLOOKUP($B38,INDIRECT("'Monthly Resource Report'!"&amp;'Wilson Validation'!$G$1047950&amp;":"&amp;'Wilson Validation'!$G$1047951),'Wilson Validation'!H$1047952,FALSE))</f>
        <v>3.0249971536963889</v>
      </c>
      <c r="I38" s="317">
        <f ca="1">+IF(ISERROR(HLOOKUP($B38,INDIRECT("'Monthly Resource Report'!"&amp;'Wilson Validation'!$G$1047950&amp;":"&amp;'Wilson Validation'!$G$1047951),'Wilson Validation'!I$1047952,FALSE)),0,HLOOKUP($B38,INDIRECT("'Monthly Resource Report'!"&amp;'Wilson Validation'!$G$1047950&amp;":"&amp;'Wilson Validation'!$G$1047951),'Wilson Validation'!I$1047952,FALSE))</f>
        <v>5.9272886114075357E-2</v>
      </c>
      <c r="J38" s="318">
        <f ca="1">+IF(ISERROR(HLOOKUP($B38,INDIRECT("'Monthly Resource Report'!"&amp;'Wilson Validation'!$G$1047950&amp;":"&amp;'Wilson Validation'!$G$1047951),'Wilson Validation'!J$1047952,FALSE)),0,HLOOKUP($B38,INDIRECT("'Monthly Resource Report'!"&amp;'Wilson Validation'!$G$1047950&amp;":"&amp;'Wilson Validation'!$G$1047951),'Wilson Validation'!J$1047952,FALSE))</f>
        <v>0.53080872647083099</v>
      </c>
    </row>
    <row r="39" spans="2:10">
      <c r="B39" s="301">
        <v>42370</v>
      </c>
      <c r="C39" s="294">
        <v>417</v>
      </c>
      <c r="D39" s="297">
        <v>3.137</v>
      </c>
      <c r="E39" s="299">
        <v>0.06</v>
      </c>
      <c r="F39" s="295">
        <v>0.53</v>
      </c>
      <c r="G39" s="640">
        <f ca="1">+IF(ISERROR(HLOOKUP($B39,INDIRECT("'Monthly Resource Report'!"&amp;'Wilson Validation'!$G$1047950&amp;":"&amp;'Wilson Validation'!$G$1047951),'Wilson Validation'!G$1047952,FALSE)),0,HLOOKUP($B39,INDIRECT("'Monthly Resource Report'!"&amp;'Wilson Validation'!$G$1047950&amp;":"&amp;'Wilson Validation'!$G$1047951),'Wilson Validation'!G$1047952,FALSE))</f>
        <v>417</v>
      </c>
      <c r="H39" s="297">
        <f ca="1">+IF(ISERROR(HLOOKUP($B39,INDIRECT("'Monthly Resource Report'!"&amp;'Wilson Validation'!$G$1047950&amp;":"&amp;'Wilson Validation'!$G$1047951),'Wilson Validation'!H$1047952,FALSE)),0,HLOOKUP($B39,INDIRECT("'Monthly Resource Report'!"&amp;'Wilson Validation'!$G$1047950&amp;":"&amp;'Wilson Validation'!$G$1047951),'Wilson Validation'!H$1047952,FALSE))</f>
        <v>3.1369994647648864</v>
      </c>
      <c r="I39" s="317">
        <f ca="1">+IF(ISERROR(HLOOKUP($B39,INDIRECT("'Monthly Resource Report'!"&amp;'Wilson Validation'!$G$1047950&amp;":"&amp;'Wilson Validation'!$G$1047951),'Wilson Validation'!I$1047952,FALSE)),0,HLOOKUP($B39,INDIRECT("'Monthly Resource Report'!"&amp;'Wilson Validation'!$G$1047950&amp;":"&amp;'Wilson Validation'!$G$1047951),'Wilson Validation'!I$1047952,FALSE))</f>
        <v>5.9682995730770308E-2</v>
      </c>
      <c r="J39" s="318">
        <f ca="1">+IF(ISERROR(HLOOKUP($B39,INDIRECT("'Monthly Resource Report'!"&amp;'Wilson Validation'!$G$1047950&amp;":"&amp;'Wilson Validation'!$G$1047951),'Wilson Validation'!J$1047952,FALSE)),0,HLOOKUP($B39,INDIRECT("'Monthly Resource Report'!"&amp;'Wilson Validation'!$G$1047950&amp;":"&amp;'Wilson Validation'!$G$1047951),'Wilson Validation'!J$1047952,FALSE))</f>
        <v>0.53077272369674933</v>
      </c>
    </row>
    <row r="40" spans="2:10">
      <c r="B40" s="301">
        <v>42401</v>
      </c>
      <c r="C40" s="294">
        <v>417</v>
      </c>
      <c r="D40" s="297">
        <v>3.137</v>
      </c>
      <c r="E40" s="299">
        <v>0.06</v>
      </c>
      <c r="F40" s="295">
        <v>0.53</v>
      </c>
      <c r="G40" s="640">
        <f ca="1">+IF(ISERROR(HLOOKUP($B40,INDIRECT("'Monthly Resource Report'!"&amp;'Wilson Validation'!$G$1047950&amp;":"&amp;'Wilson Validation'!$G$1047951),'Wilson Validation'!G$1047952,FALSE)),0,HLOOKUP($B40,INDIRECT("'Monthly Resource Report'!"&amp;'Wilson Validation'!$G$1047950&amp;":"&amp;'Wilson Validation'!$G$1047951),'Wilson Validation'!G$1047952,FALSE))</f>
        <v>417</v>
      </c>
      <c r="H40" s="297">
        <f ca="1">+IF(ISERROR(HLOOKUP($B40,INDIRECT("'Monthly Resource Report'!"&amp;'Wilson Validation'!$G$1047950&amp;":"&amp;'Wilson Validation'!$G$1047951),'Wilson Validation'!H$1047952,FALSE)),0,HLOOKUP($B40,INDIRECT("'Monthly Resource Report'!"&amp;'Wilson Validation'!$G$1047950&amp;":"&amp;'Wilson Validation'!$G$1047951),'Wilson Validation'!H$1047952,FALSE))</f>
        <v>3.1369985672079643</v>
      </c>
      <c r="I40" s="317">
        <f ca="1">+IF(ISERROR(HLOOKUP($B40,INDIRECT("'Monthly Resource Report'!"&amp;'Wilson Validation'!$G$1047950&amp;":"&amp;'Wilson Validation'!$G$1047951),'Wilson Validation'!I$1047952,FALSE)),0,HLOOKUP($B40,INDIRECT("'Monthly Resource Report'!"&amp;'Wilson Validation'!$G$1047950&amp;":"&amp;'Wilson Validation'!$G$1047951),'Wilson Validation'!I$1047952,FALSE))</f>
        <v>5.9724865481427504E-2</v>
      </c>
      <c r="J40" s="318">
        <f ca="1">+IF(ISERROR(HLOOKUP($B40,INDIRECT("'Monthly Resource Report'!"&amp;'Wilson Validation'!$G$1047950&amp;":"&amp;'Wilson Validation'!$G$1047951),'Wilson Validation'!J$1047952,FALSE)),0,HLOOKUP($B40,INDIRECT("'Monthly Resource Report'!"&amp;'Wilson Validation'!$G$1047950&amp;":"&amp;'Wilson Validation'!$G$1047951),'Wilson Validation'!J$1047952,FALSE))</f>
        <v>0.53081801455441735</v>
      </c>
    </row>
    <row r="41" spans="2:10">
      <c r="B41" s="301">
        <v>42430</v>
      </c>
      <c r="C41" s="294">
        <v>417</v>
      </c>
      <c r="D41" s="297">
        <v>3.137</v>
      </c>
      <c r="E41" s="299">
        <v>0.06</v>
      </c>
      <c r="F41" s="295">
        <v>0.53</v>
      </c>
      <c r="G41" s="640">
        <f ca="1">+IF(ISERROR(HLOOKUP($B41,INDIRECT("'Monthly Resource Report'!"&amp;'Wilson Validation'!$G$1047950&amp;":"&amp;'Wilson Validation'!$G$1047951),'Wilson Validation'!G$1047952,FALSE)),0,HLOOKUP($B41,INDIRECT("'Monthly Resource Report'!"&amp;'Wilson Validation'!$G$1047950&amp;":"&amp;'Wilson Validation'!$G$1047951),'Wilson Validation'!G$1047952,FALSE))</f>
        <v>417</v>
      </c>
      <c r="H41" s="297">
        <f ca="1">+IF(ISERROR(HLOOKUP($B41,INDIRECT("'Monthly Resource Report'!"&amp;'Wilson Validation'!$G$1047950&amp;":"&amp;'Wilson Validation'!$G$1047951),'Wilson Validation'!H$1047952,FALSE)),0,HLOOKUP($B41,INDIRECT("'Monthly Resource Report'!"&amp;'Wilson Validation'!$G$1047950&amp;":"&amp;'Wilson Validation'!$G$1047951),'Wilson Validation'!H$1047952,FALSE))</f>
        <v>3.1369993843262072</v>
      </c>
      <c r="I41" s="317">
        <f ca="1">+IF(ISERROR(HLOOKUP($B41,INDIRECT("'Monthly Resource Report'!"&amp;'Wilson Validation'!$G$1047950&amp;":"&amp;'Wilson Validation'!$G$1047951),'Wilson Validation'!I$1047952,FALSE)),0,HLOOKUP($B41,INDIRECT("'Monthly Resource Report'!"&amp;'Wilson Validation'!$G$1047950&amp;":"&amp;'Wilson Validation'!$G$1047951),'Wilson Validation'!I$1047952,FALSE))</f>
        <v>5.9377681461122572E-2</v>
      </c>
      <c r="J41" s="318">
        <f ca="1">+IF(ISERROR(HLOOKUP($B41,INDIRECT("'Monthly Resource Report'!"&amp;'Wilson Validation'!$G$1047950&amp;":"&amp;'Wilson Validation'!$G$1047951),'Wilson Validation'!J$1047952,FALSE)),0,HLOOKUP($B41,INDIRECT("'Monthly Resource Report'!"&amp;'Wilson Validation'!$G$1047950&amp;":"&amp;'Wilson Validation'!$G$1047951),'Wilson Validation'!J$1047952,FALSE))</f>
        <v>0.53120047658586012</v>
      </c>
    </row>
    <row r="42" spans="2:10">
      <c r="B42" s="301">
        <v>42461</v>
      </c>
      <c r="C42" s="294">
        <v>417</v>
      </c>
      <c r="D42" s="297">
        <v>3.137</v>
      </c>
      <c r="E42" s="299">
        <v>0.06</v>
      </c>
      <c r="F42" s="295">
        <v>0.53</v>
      </c>
      <c r="G42" s="640">
        <f ca="1">+IF(ISERROR(HLOOKUP($B42,INDIRECT("'Monthly Resource Report'!"&amp;'Wilson Validation'!$G$1047950&amp;":"&amp;'Wilson Validation'!$G$1047951),'Wilson Validation'!G$1047952,FALSE)),0,HLOOKUP($B42,INDIRECT("'Monthly Resource Report'!"&amp;'Wilson Validation'!$G$1047950&amp;":"&amp;'Wilson Validation'!$G$1047951),'Wilson Validation'!G$1047952,FALSE))</f>
        <v>417</v>
      </c>
      <c r="H42" s="297">
        <f ca="1">+IF(ISERROR(HLOOKUP($B42,INDIRECT("'Monthly Resource Report'!"&amp;'Wilson Validation'!$G$1047950&amp;":"&amp;'Wilson Validation'!$G$1047951),'Wilson Validation'!H$1047952,FALSE)),0,HLOOKUP($B42,INDIRECT("'Monthly Resource Report'!"&amp;'Wilson Validation'!$G$1047950&amp;":"&amp;'Wilson Validation'!$G$1047951),'Wilson Validation'!H$1047952,FALSE))</f>
        <v>3.1369991844673577</v>
      </c>
      <c r="I42" s="317">
        <f ca="1">+IF(ISERROR(HLOOKUP($B42,INDIRECT("'Monthly Resource Report'!"&amp;'Wilson Validation'!$G$1047950&amp;":"&amp;'Wilson Validation'!$G$1047951),'Wilson Validation'!I$1047952,FALSE)),0,HLOOKUP($B42,INDIRECT("'Monthly Resource Report'!"&amp;'Wilson Validation'!$G$1047950&amp;":"&amp;'Wilson Validation'!$G$1047951),'Wilson Validation'!I$1047952,FALSE))</f>
        <v>5.934613253093806E-2</v>
      </c>
      <c r="J42" s="318">
        <f ca="1">+IF(ISERROR(HLOOKUP($B42,INDIRECT("'Monthly Resource Report'!"&amp;'Wilson Validation'!$G$1047950&amp;":"&amp;'Wilson Validation'!$G$1047951),'Wilson Validation'!J$1047952,FALSE)),0,HLOOKUP($B42,INDIRECT("'Monthly Resource Report'!"&amp;'Wilson Validation'!$G$1047950&amp;":"&amp;'Wilson Validation'!$G$1047951),'Wilson Validation'!J$1047952,FALSE))</f>
        <v>0.53083187596890236</v>
      </c>
    </row>
    <row r="43" spans="2:10">
      <c r="B43" s="301">
        <v>42491</v>
      </c>
      <c r="C43" s="294">
        <v>417</v>
      </c>
      <c r="D43" s="297">
        <v>3.137</v>
      </c>
      <c r="E43" s="299">
        <v>0.06</v>
      </c>
      <c r="F43" s="295">
        <v>0.53</v>
      </c>
      <c r="G43" s="640">
        <f ca="1">+IF(ISERROR(HLOOKUP($B43,INDIRECT("'Monthly Resource Report'!"&amp;'Wilson Validation'!$G$1047950&amp;":"&amp;'Wilson Validation'!$G$1047951),'Wilson Validation'!G$1047952,FALSE)),0,HLOOKUP($B43,INDIRECT("'Monthly Resource Report'!"&amp;'Wilson Validation'!$G$1047950&amp;":"&amp;'Wilson Validation'!$G$1047951),'Wilson Validation'!G$1047952,FALSE))</f>
        <v>417</v>
      </c>
      <c r="H43" s="297">
        <f ca="1">+IF(ISERROR(HLOOKUP($B43,INDIRECT("'Monthly Resource Report'!"&amp;'Wilson Validation'!$G$1047950&amp;":"&amp;'Wilson Validation'!$G$1047951),'Wilson Validation'!H$1047952,FALSE)),0,HLOOKUP($B43,INDIRECT("'Monthly Resource Report'!"&amp;'Wilson Validation'!$G$1047950&amp;":"&amp;'Wilson Validation'!$G$1047951),'Wilson Validation'!H$1047952,FALSE))</f>
        <v>3.1369986116542083</v>
      </c>
      <c r="I43" s="317">
        <f ca="1">+IF(ISERROR(HLOOKUP($B43,INDIRECT("'Monthly Resource Report'!"&amp;'Wilson Validation'!$G$1047950&amp;":"&amp;'Wilson Validation'!$G$1047951),'Wilson Validation'!I$1047952,FALSE)),0,HLOOKUP($B43,INDIRECT("'Monthly Resource Report'!"&amp;'Wilson Validation'!$G$1047950&amp;":"&amp;'Wilson Validation'!$G$1047951),'Wilson Validation'!I$1047952,FALSE))</f>
        <v>5.9347352640970338E-2</v>
      </c>
      <c r="J43" s="318">
        <f ca="1">+IF(ISERROR(HLOOKUP($B43,INDIRECT("'Monthly Resource Report'!"&amp;'Wilson Validation'!$G$1047950&amp;":"&amp;'Wilson Validation'!$G$1047951),'Wilson Validation'!J$1047952,FALSE)),0,HLOOKUP($B43,INDIRECT("'Monthly Resource Report'!"&amp;'Wilson Validation'!$G$1047950&amp;":"&amp;'Wilson Validation'!$G$1047951),'Wilson Validation'!J$1047952,FALSE))</f>
        <v>0.53080300245723633</v>
      </c>
    </row>
    <row r="44" spans="2:10">
      <c r="B44" s="301">
        <v>42522</v>
      </c>
      <c r="C44" s="294">
        <v>417</v>
      </c>
      <c r="D44" s="297">
        <v>3.137</v>
      </c>
      <c r="E44" s="299">
        <v>0.06</v>
      </c>
      <c r="F44" s="295">
        <v>0.53</v>
      </c>
      <c r="G44" s="640">
        <f ca="1">+IF(ISERROR(HLOOKUP($B44,INDIRECT("'Monthly Resource Report'!"&amp;'Wilson Validation'!$G$1047950&amp;":"&amp;'Wilson Validation'!$G$1047951),'Wilson Validation'!G$1047952,FALSE)),0,HLOOKUP($B44,INDIRECT("'Monthly Resource Report'!"&amp;'Wilson Validation'!$G$1047950&amp;":"&amp;'Wilson Validation'!$G$1047951),'Wilson Validation'!G$1047952,FALSE))</f>
        <v>417</v>
      </c>
      <c r="H44" s="297">
        <f ca="1">+IF(ISERROR(HLOOKUP($B44,INDIRECT("'Monthly Resource Report'!"&amp;'Wilson Validation'!$G$1047950&amp;":"&amp;'Wilson Validation'!$G$1047951),'Wilson Validation'!H$1047952,FALSE)),0,HLOOKUP($B44,INDIRECT("'Monthly Resource Report'!"&amp;'Wilson Validation'!$G$1047950&amp;":"&amp;'Wilson Validation'!$G$1047951),'Wilson Validation'!H$1047952,FALSE))</f>
        <v>3.1370003832298612</v>
      </c>
      <c r="I44" s="317">
        <f ca="1">+IF(ISERROR(HLOOKUP($B44,INDIRECT("'Monthly Resource Report'!"&amp;'Wilson Validation'!$G$1047950&amp;":"&amp;'Wilson Validation'!$G$1047951),'Wilson Validation'!I$1047952,FALSE)),0,HLOOKUP($B44,INDIRECT("'Monthly Resource Report'!"&amp;'Wilson Validation'!$G$1047950&amp;":"&amp;'Wilson Validation'!$G$1047951),'Wilson Validation'!I$1047952,FALSE))</f>
        <v>5.9326289424354584E-2</v>
      </c>
      <c r="J44" s="318">
        <f ca="1">+IF(ISERROR(HLOOKUP($B44,INDIRECT("'Monthly Resource Report'!"&amp;'Wilson Validation'!$G$1047950&amp;":"&amp;'Wilson Validation'!$G$1047951),'Wilson Validation'!J$1047952,FALSE)),0,HLOOKUP($B44,INDIRECT("'Monthly Resource Report'!"&amp;'Wilson Validation'!$G$1047950&amp;":"&amp;'Wilson Validation'!$G$1047951),'Wilson Validation'!J$1047952,FALSE))</f>
        <v>0.53083249089821039</v>
      </c>
    </row>
    <row r="45" spans="2:10">
      <c r="B45" s="301">
        <v>42552</v>
      </c>
      <c r="C45" s="294">
        <v>417</v>
      </c>
      <c r="D45" s="297">
        <v>3.137</v>
      </c>
      <c r="E45" s="299">
        <v>0.06</v>
      </c>
      <c r="F45" s="295">
        <v>0.53</v>
      </c>
      <c r="G45" s="640">
        <f ca="1">+IF(ISERROR(HLOOKUP($B45,INDIRECT("'Monthly Resource Report'!"&amp;'Wilson Validation'!$G$1047950&amp;":"&amp;'Wilson Validation'!$G$1047951),'Wilson Validation'!G$1047952,FALSE)),0,HLOOKUP($B45,INDIRECT("'Monthly Resource Report'!"&amp;'Wilson Validation'!$G$1047950&amp;":"&amp;'Wilson Validation'!$G$1047951),'Wilson Validation'!G$1047952,FALSE))</f>
        <v>417</v>
      </c>
      <c r="H45" s="297">
        <f ca="1">+IF(ISERROR(HLOOKUP($B45,INDIRECT("'Monthly Resource Report'!"&amp;'Wilson Validation'!$G$1047950&amp;":"&amp;'Wilson Validation'!$G$1047951),'Wilson Validation'!H$1047952,FALSE)),0,HLOOKUP($B45,INDIRECT("'Monthly Resource Report'!"&amp;'Wilson Validation'!$G$1047950&amp;":"&amp;'Wilson Validation'!$G$1047951),'Wilson Validation'!H$1047952,FALSE))</f>
        <v>3.1369992425631166</v>
      </c>
      <c r="I45" s="317">
        <f ca="1">+IF(ISERROR(HLOOKUP($B45,INDIRECT("'Monthly Resource Report'!"&amp;'Wilson Validation'!$G$1047950&amp;":"&amp;'Wilson Validation'!$G$1047951),'Wilson Validation'!I$1047952,FALSE)),0,HLOOKUP($B45,INDIRECT("'Monthly Resource Report'!"&amp;'Wilson Validation'!$G$1047950&amp;":"&amp;'Wilson Validation'!$G$1047951),'Wilson Validation'!I$1047952,FALSE))</f>
        <v>5.9351459829617419E-2</v>
      </c>
      <c r="J45" s="318">
        <f ca="1">+IF(ISERROR(HLOOKUP($B45,INDIRECT("'Monthly Resource Report'!"&amp;'Wilson Validation'!$G$1047950&amp;":"&amp;'Wilson Validation'!$G$1047951),'Wilson Validation'!J$1047952,FALSE)),0,HLOOKUP($B45,INDIRECT("'Monthly Resource Report'!"&amp;'Wilson Validation'!$G$1047950&amp;":"&amp;'Wilson Validation'!$G$1047951),'Wilson Validation'!J$1047952,FALSE))</f>
        <v>0.53120221530251288</v>
      </c>
    </row>
    <row r="46" spans="2:10">
      <c r="B46" s="301">
        <v>42583</v>
      </c>
      <c r="C46" s="294">
        <v>417</v>
      </c>
      <c r="D46" s="297">
        <v>3.137</v>
      </c>
      <c r="E46" s="299">
        <v>0.06</v>
      </c>
      <c r="F46" s="295">
        <v>0.53</v>
      </c>
      <c r="G46" s="640">
        <f ca="1">+IF(ISERROR(HLOOKUP($B46,INDIRECT("'Monthly Resource Report'!"&amp;'Wilson Validation'!$G$1047950&amp;":"&amp;'Wilson Validation'!$G$1047951),'Wilson Validation'!G$1047952,FALSE)),0,HLOOKUP($B46,INDIRECT("'Monthly Resource Report'!"&amp;'Wilson Validation'!$G$1047950&amp;":"&amp;'Wilson Validation'!$G$1047951),'Wilson Validation'!G$1047952,FALSE))</f>
        <v>417</v>
      </c>
      <c r="H46" s="297">
        <f ca="1">+IF(ISERROR(HLOOKUP($B46,INDIRECT("'Monthly Resource Report'!"&amp;'Wilson Validation'!$G$1047950&amp;":"&amp;'Wilson Validation'!$G$1047951),'Wilson Validation'!H$1047952,FALSE)),0,HLOOKUP($B46,INDIRECT("'Monthly Resource Report'!"&amp;'Wilson Validation'!$G$1047950&amp;":"&amp;'Wilson Validation'!$G$1047951),'Wilson Validation'!H$1047952,FALSE))</f>
        <v>3.1369989732951433</v>
      </c>
      <c r="I46" s="317">
        <f ca="1">+IF(ISERROR(HLOOKUP($B46,INDIRECT("'Monthly Resource Report'!"&amp;'Wilson Validation'!$G$1047950&amp;":"&amp;'Wilson Validation'!$G$1047951),'Wilson Validation'!I$1047952,FALSE)),0,HLOOKUP($B46,INDIRECT("'Monthly Resource Report'!"&amp;'Wilson Validation'!$G$1047950&amp;":"&amp;'Wilson Validation'!$G$1047951),'Wilson Validation'!I$1047952,FALSE))</f>
        <v>5.9379767346724233E-2</v>
      </c>
      <c r="J46" s="318">
        <f ca="1">+IF(ISERROR(HLOOKUP($B46,INDIRECT("'Monthly Resource Report'!"&amp;'Wilson Validation'!$G$1047950&amp;":"&amp;'Wilson Validation'!$G$1047951),'Wilson Validation'!J$1047952,FALSE)),0,HLOOKUP($B46,INDIRECT("'Monthly Resource Report'!"&amp;'Wilson Validation'!$G$1047950&amp;":"&amp;'Wilson Validation'!$G$1047951),'Wilson Validation'!J$1047952,FALSE))</f>
        <v>0.53120310016081873</v>
      </c>
    </row>
    <row r="47" spans="2:10">
      <c r="B47" s="301">
        <v>42614</v>
      </c>
      <c r="C47" s="294">
        <v>417</v>
      </c>
      <c r="D47" s="297">
        <v>3.137</v>
      </c>
      <c r="E47" s="299">
        <v>0.06</v>
      </c>
      <c r="F47" s="295">
        <v>0.53</v>
      </c>
      <c r="G47" s="640">
        <f ca="1">+IF(ISERROR(HLOOKUP($B47,INDIRECT("'Monthly Resource Report'!"&amp;'Wilson Validation'!$G$1047950&amp;":"&amp;'Wilson Validation'!$G$1047951),'Wilson Validation'!G$1047952,FALSE)),0,HLOOKUP($B47,INDIRECT("'Monthly Resource Report'!"&amp;'Wilson Validation'!$G$1047950&amp;":"&amp;'Wilson Validation'!$G$1047951),'Wilson Validation'!G$1047952,FALSE))</f>
        <v>417</v>
      </c>
      <c r="H47" s="297">
        <f ca="1">+IF(ISERROR(HLOOKUP($B47,INDIRECT("'Monthly Resource Report'!"&amp;'Wilson Validation'!$G$1047950&amp;":"&amp;'Wilson Validation'!$G$1047951),'Wilson Validation'!H$1047952,FALSE)),0,HLOOKUP($B47,INDIRECT("'Monthly Resource Report'!"&amp;'Wilson Validation'!$G$1047950&amp;":"&amp;'Wilson Validation'!$G$1047951),'Wilson Validation'!H$1047952,FALSE))</f>
        <v>3.1370002744990391</v>
      </c>
      <c r="I47" s="317">
        <f ca="1">+IF(ISERROR(HLOOKUP($B47,INDIRECT("'Monthly Resource Report'!"&amp;'Wilson Validation'!$G$1047950&amp;":"&amp;'Wilson Validation'!$G$1047951),'Wilson Validation'!I$1047952,FALSE)),0,HLOOKUP($B47,INDIRECT("'Monthly Resource Report'!"&amp;'Wilson Validation'!$G$1047950&amp;":"&amp;'Wilson Validation'!$G$1047951),'Wilson Validation'!I$1047952,FALSE))</f>
        <v>5.9175522872088999E-2</v>
      </c>
      <c r="J47" s="318">
        <f ca="1">+IF(ISERROR(HLOOKUP($B47,INDIRECT("'Monthly Resource Report'!"&amp;'Wilson Validation'!$G$1047950&amp;":"&amp;'Wilson Validation'!$G$1047951),'Wilson Validation'!J$1047952,FALSE)),0,HLOOKUP($B47,INDIRECT("'Monthly Resource Report'!"&amp;'Wilson Validation'!$G$1047950&amp;":"&amp;'Wilson Validation'!$G$1047951),'Wilson Validation'!J$1047952,FALSE))</f>
        <v>0.53127703017331784</v>
      </c>
    </row>
    <row r="48" spans="2:10">
      <c r="B48" s="301">
        <v>42644</v>
      </c>
      <c r="C48" s="294">
        <v>417</v>
      </c>
      <c r="D48" s="297">
        <v>3.137</v>
      </c>
      <c r="E48" s="299">
        <v>0.06</v>
      </c>
      <c r="F48" s="295">
        <v>0.53</v>
      </c>
      <c r="G48" s="640">
        <f ca="1">+IF(ISERROR(HLOOKUP($B48,INDIRECT("'Monthly Resource Report'!"&amp;'Wilson Validation'!$G$1047950&amp;":"&amp;'Wilson Validation'!$G$1047951),'Wilson Validation'!G$1047952,FALSE)),0,HLOOKUP($B48,INDIRECT("'Monthly Resource Report'!"&amp;'Wilson Validation'!$G$1047950&amp;":"&amp;'Wilson Validation'!$G$1047951),'Wilson Validation'!G$1047952,FALSE))</f>
        <v>417</v>
      </c>
      <c r="H48" s="297">
        <f ca="1">+IF(ISERROR(HLOOKUP($B48,INDIRECT("'Monthly Resource Report'!"&amp;'Wilson Validation'!$G$1047950&amp;":"&amp;'Wilson Validation'!$G$1047951),'Wilson Validation'!H$1047952,FALSE)),0,HLOOKUP($B48,INDIRECT("'Monthly Resource Report'!"&amp;'Wilson Validation'!$G$1047950&amp;":"&amp;'Wilson Validation'!$G$1047951),'Wilson Validation'!H$1047952,FALSE))</f>
        <v>3.136998834999666</v>
      </c>
      <c r="I48" s="317">
        <f ca="1">+IF(ISERROR(HLOOKUP($B48,INDIRECT("'Monthly Resource Report'!"&amp;'Wilson Validation'!$G$1047950&amp;":"&amp;'Wilson Validation'!$G$1047951),'Wilson Validation'!I$1047952,FALSE)),0,HLOOKUP($B48,INDIRECT("'Monthly Resource Report'!"&amp;'Wilson Validation'!$G$1047950&amp;":"&amp;'Wilson Validation'!$G$1047951),'Wilson Validation'!I$1047952,FALSE))</f>
        <v>5.9361540235784924E-2</v>
      </c>
      <c r="J48" s="318">
        <f ca="1">+IF(ISERROR(HLOOKUP($B48,INDIRECT("'Monthly Resource Report'!"&amp;'Wilson Validation'!$G$1047950&amp;":"&amp;'Wilson Validation'!$G$1047951),'Wilson Validation'!J$1047952,FALSE)),0,HLOOKUP($B48,INDIRECT("'Monthly Resource Report'!"&amp;'Wilson Validation'!$G$1047950&amp;":"&amp;'Wilson Validation'!$G$1047951),'Wilson Validation'!J$1047952,FALSE))</f>
        <v>0.5319936755459227</v>
      </c>
    </row>
    <row r="49" spans="2:10">
      <c r="B49" s="301">
        <v>42675</v>
      </c>
      <c r="C49" s="294">
        <v>417</v>
      </c>
      <c r="D49" s="297">
        <v>3.137</v>
      </c>
      <c r="E49" s="299">
        <v>0.06</v>
      </c>
      <c r="F49" s="295">
        <v>0.53</v>
      </c>
      <c r="G49" s="640">
        <f ca="1">+IF(ISERROR(HLOOKUP($B49,INDIRECT("'Monthly Resource Report'!"&amp;'Wilson Validation'!$G$1047950&amp;":"&amp;'Wilson Validation'!$G$1047951),'Wilson Validation'!G$1047952,FALSE)),0,HLOOKUP($B49,INDIRECT("'Monthly Resource Report'!"&amp;'Wilson Validation'!$G$1047950&amp;":"&amp;'Wilson Validation'!$G$1047951),'Wilson Validation'!G$1047952,FALSE))</f>
        <v>417</v>
      </c>
      <c r="H49" s="297">
        <f ca="1">+IF(ISERROR(HLOOKUP($B49,INDIRECT("'Monthly Resource Report'!"&amp;'Wilson Validation'!$G$1047950&amp;":"&amp;'Wilson Validation'!$G$1047951),'Wilson Validation'!H$1047952,FALSE)),0,HLOOKUP($B49,INDIRECT("'Monthly Resource Report'!"&amp;'Wilson Validation'!$G$1047950&amp;":"&amp;'Wilson Validation'!$G$1047951),'Wilson Validation'!H$1047952,FALSE))</f>
        <v>3.1369994535004242</v>
      </c>
      <c r="I49" s="317">
        <f ca="1">+IF(ISERROR(HLOOKUP($B49,INDIRECT("'Monthly Resource Report'!"&amp;'Wilson Validation'!$G$1047950&amp;":"&amp;'Wilson Validation'!$G$1047951),'Wilson Validation'!I$1047952,FALSE)),0,HLOOKUP($B49,INDIRECT("'Monthly Resource Report'!"&amp;'Wilson Validation'!$G$1047950&amp;":"&amp;'Wilson Validation'!$G$1047951),'Wilson Validation'!I$1047952,FALSE))</f>
        <v>5.9448203037268582E-2</v>
      </c>
      <c r="J49" s="318">
        <f ca="1">+IF(ISERROR(HLOOKUP($B49,INDIRECT("'Monthly Resource Report'!"&amp;'Wilson Validation'!$G$1047950&amp;":"&amp;'Wilson Validation'!$G$1047951),'Wilson Validation'!J$1047952,FALSE)),0,HLOOKUP($B49,INDIRECT("'Monthly Resource Report'!"&amp;'Wilson Validation'!$G$1047950&amp;":"&amp;'Wilson Validation'!$G$1047951),'Wilson Validation'!J$1047952,FALSE))</f>
        <v>0.53123165806205508</v>
      </c>
    </row>
    <row r="50" spans="2:10">
      <c r="B50" s="301">
        <v>42705</v>
      </c>
      <c r="C50" s="294">
        <v>417</v>
      </c>
      <c r="D50" s="297">
        <v>3.137</v>
      </c>
      <c r="E50" s="299">
        <v>0.06</v>
      </c>
      <c r="F50" s="295">
        <v>0.53</v>
      </c>
      <c r="G50" s="640">
        <f ca="1">+IF(ISERROR(HLOOKUP($B50,INDIRECT("'Monthly Resource Report'!"&amp;'Wilson Validation'!$G$1047950&amp;":"&amp;'Wilson Validation'!$G$1047951),'Wilson Validation'!G$1047952,FALSE)),0,HLOOKUP($B50,INDIRECT("'Monthly Resource Report'!"&amp;'Wilson Validation'!$G$1047950&amp;":"&amp;'Wilson Validation'!$G$1047951),'Wilson Validation'!G$1047952,FALSE))</f>
        <v>417</v>
      </c>
      <c r="H50" s="297">
        <f ca="1">+IF(ISERROR(HLOOKUP($B50,INDIRECT("'Monthly Resource Report'!"&amp;'Wilson Validation'!$G$1047950&amp;":"&amp;'Wilson Validation'!$G$1047951),'Wilson Validation'!H$1047952,FALSE)),0,HLOOKUP($B50,INDIRECT("'Monthly Resource Report'!"&amp;'Wilson Validation'!$G$1047950&amp;":"&amp;'Wilson Validation'!$G$1047951),'Wilson Validation'!H$1047952,FALSE))</f>
        <v>3.13699870518513</v>
      </c>
      <c r="I50" s="317">
        <f ca="1">+IF(ISERROR(HLOOKUP($B50,INDIRECT("'Monthly Resource Report'!"&amp;'Wilson Validation'!$G$1047950&amp;":"&amp;'Wilson Validation'!$G$1047951),'Wilson Validation'!I$1047952,FALSE)),0,HLOOKUP($B50,INDIRECT("'Monthly Resource Report'!"&amp;'Wilson Validation'!$G$1047950&amp;":"&amp;'Wilson Validation'!$G$1047951),'Wilson Validation'!I$1047952,FALSE))</f>
        <v>5.9293963534318296E-2</v>
      </c>
      <c r="J50" s="318">
        <f ca="1">+IF(ISERROR(HLOOKUP($B50,INDIRECT("'Monthly Resource Report'!"&amp;'Wilson Validation'!$G$1047950&amp;":"&amp;'Wilson Validation'!$G$1047951),'Wilson Validation'!J$1047952,FALSE)),0,HLOOKUP($B50,INDIRECT("'Monthly Resource Report'!"&amp;'Wilson Validation'!$G$1047950&amp;":"&amp;'Wilson Validation'!$G$1047951),'Wilson Validation'!J$1047952,FALSE))</f>
        <v>0.53121773186650001</v>
      </c>
    </row>
    <row r="51" spans="2:10">
      <c r="B51" s="301">
        <v>42736</v>
      </c>
      <c r="C51" s="294">
        <v>417</v>
      </c>
      <c r="D51" s="297">
        <v>3.2119743000000001</v>
      </c>
      <c r="E51" s="299">
        <v>0.06</v>
      </c>
      <c r="F51" s="295">
        <v>0.53</v>
      </c>
      <c r="G51" s="640">
        <f ca="1">+IF(ISERROR(HLOOKUP($B51,INDIRECT("'Monthly Resource Report'!"&amp;'Wilson Validation'!$G$1047950&amp;":"&amp;'Wilson Validation'!$G$1047951),'Wilson Validation'!G$1047952,FALSE)),0,HLOOKUP($B51,INDIRECT("'Monthly Resource Report'!"&amp;'Wilson Validation'!$G$1047950&amp;":"&amp;'Wilson Validation'!$G$1047951),'Wilson Validation'!G$1047952,FALSE))</f>
        <v>417</v>
      </c>
      <c r="H51" s="297">
        <f ca="1">+IF(ISERROR(HLOOKUP($B51,INDIRECT("'Monthly Resource Report'!"&amp;'Wilson Validation'!$G$1047950&amp;":"&amp;'Wilson Validation'!$G$1047951),'Wilson Validation'!H$1047952,FALSE)),0,HLOOKUP($B51,INDIRECT("'Monthly Resource Report'!"&amp;'Wilson Validation'!$G$1047950&amp;":"&amp;'Wilson Validation'!$G$1047951),'Wilson Validation'!H$1047952,FALSE))</f>
        <v>3.2120005555520263</v>
      </c>
      <c r="I51" s="317">
        <f ca="1">+IF(ISERROR(HLOOKUP($B51,INDIRECT("'Monthly Resource Report'!"&amp;'Wilson Validation'!$G$1047950&amp;":"&amp;'Wilson Validation'!$G$1047951),'Wilson Validation'!I$1047952,FALSE)),0,HLOOKUP($B51,INDIRECT("'Monthly Resource Report'!"&amp;'Wilson Validation'!$G$1047950&amp;":"&amp;'Wilson Validation'!$G$1047951),'Wilson Validation'!I$1047952,FALSE))</f>
        <v>5.9709589256752821E-2</v>
      </c>
      <c r="J51" s="318">
        <f ca="1">+IF(ISERROR(HLOOKUP($B51,INDIRECT("'Monthly Resource Report'!"&amp;'Wilson Validation'!$G$1047950&amp;":"&amp;'Wilson Validation'!$G$1047951),'Wilson Validation'!J$1047952,FALSE)),0,HLOOKUP($B51,INDIRECT("'Monthly Resource Report'!"&amp;'Wilson Validation'!$G$1047950&amp;":"&amp;'Wilson Validation'!$G$1047951),'Wilson Validation'!J$1047952,FALSE))</f>
        <v>0.53076824538822887</v>
      </c>
    </row>
    <row r="52" spans="2:10">
      <c r="B52" s="301">
        <v>42767</v>
      </c>
      <c r="C52" s="294">
        <v>417</v>
      </c>
      <c r="D52" s="297">
        <v>3.2119743000000001</v>
      </c>
      <c r="E52" s="299">
        <v>0.06</v>
      </c>
      <c r="F52" s="295">
        <v>0.53</v>
      </c>
      <c r="G52" s="640">
        <f ca="1">+IF(ISERROR(HLOOKUP($B52,INDIRECT("'Monthly Resource Report'!"&amp;'Wilson Validation'!$G$1047950&amp;":"&amp;'Wilson Validation'!$G$1047951),'Wilson Validation'!G$1047952,FALSE)),0,HLOOKUP($B52,INDIRECT("'Monthly Resource Report'!"&amp;'Wilson Validation'!$G$1047950&amp;":"&amp;'Wilson Validation'!$G$1047951),'Wilson Validation'!G$1047952,FALSE))</f>
        <v>417</v>
      </c>
      <c r="H52" s="297">
        <f ca="1">+IF(ISERROR(HLOOKUP($B52,INDIRECT("'Monthly Resource Report'!"&amp;'Wilson Validation'!$G$1047950&amp;":"&amp;'Wilson Validation'!$G$1047951),'Wilson Validation'!H$1047952,FALSE)),0,HLOOKUP($B52,INDIRECT("'Monthly Resource Report'!"&amp;'Wilson Validation'!$G$1047950&amp;":"&amp;'Wilson Validation'!$G$1047951),'Wilson Validation'!H$1047952,FALSE))</f>
        <v>3.2120004727417859</v>
      </c>
      <c r="I52" s="317">
        <f ca="1">+IF(ISERROR(HLOOKUP($B52,INDIRECT("'Monthly Resource Report'!"&amp;'Wilson Validation'!$G$1047950&amp;":"&amp;'Wilson Validation'!$G$1047951),'Wilson Validation'!I$1047952,FALSE)),0,HLOOKUP($B52,INDIRECT("'Monthly Resource Report'!"&amp;'Wilson Validation'!$G$1047950&amp;":"&amp;'Wilson Validation'!$G$1047951),'Wilson Validation'!I$1047952,FALSE))</f>
        <v>5.9717252832901774E-2</v>
      </c>
      <c r="J52" s="318">
        <f ca="1">+IF(ISERROR(HLOOKUP($B52,INDIRECT("'Monthly Resource Report'!"&amp;'Wilson Validation'!$G$1047950&amp;":"&amp;'Wilson Validation'!$G$1047951),'Wilson Validation'!J$1047952,FALSE)),0,HLOOKUP($B52,INDIRECT("'Monthly Resource Report'!"&amp;'Wilson Validation'!$G$1047950&amp;":"&amp;'Wilson Validation'!$G$1047951),'Wilson Validation'!J$1047952,FALSE))</f>
        <v>0.53126948342269542</v>
      </c>
    </row>
    <row r="53" spans="2:10">
      <c r="B53" s="301">
        <v>42795</v>
      </c>
      <c r="C53" s="294">
        <v>417</v>
      </c>
      <c r="D53" s="297">
        <v>3.2119743000000001</v>
      </c>
      <c r="E53" s="299">
        <v>0.06</v>
      </c>
      <c r="F53" s="295">
        <v>0.53</v>
      </c>
      <c r="G53" s="640">
        <f ca="1">+IF(ISERROR(HLOOKUP($B53,INDIRECT("'Monthly Resource Report'!"&amp;'Wilson Validation'!$G$1047950&amp;":"&amp;'Wilson Validation'!$G$1047951),'Wilson Validation'!G$1047952,FALSE)),0,HLOOKUP($B53,INDIRECT("'Monthly Resource Report'!"&amp;'Wilson Validation'!$G$1047950&amp;":"&amp;'Wilson Validation'!$G$1047951),'Wilson Validation'!G$1047952,FALSE))</f>
        <v>417</v>
      </c>
      <c r="H53" s="297">
        <f ca="1">+IF(ISERROR(HLOOKUP($B53,INDIRECT("'Monthly Resource Report'!"&amp;'Wilson Validation'!$G$1047950&amp;":"&amp;'Wilson Validation'!$G$1047951),'Wilson Validation'!H$1047952,FALSE)),0,HLOOKUP($B53,INDIRECT("'Monthly Resource Report'!"&amp;'Wilson Validation'!$G$1047950&amp;":"&amp;'Wilson Validation'!$G$1047951),'Wilson Validation'!H$1047952,FALSE))</f>
        <v>3.211999859981935</v>
      </c>
      <c r="I53" s="317">
        <f ca="1">+IF(ISERROR(HLOOKUP($B53,INDIRECT("'Monthly Resource Report'!"&amp;'Wilson Validation'!$G$1047950&amp;":"&amp;'Wilson Validation'!$G$1047951),'Wilson Validation'!I$1047952,FALSE)),0,HLOOKUP($B53,INDIRECT("'Monthly Resource Report'!"&amp;'Wilson Validation'!$G$1047950&amp;":"&amp;'Wilson Validation'!$G$1047951),'Wilson Validation'!I$1047952,FALSE))</f>
        <v>5.9336246869979604E-2</v>
      </c>
      <c r="J53" s="318">
        <f ca="1">+IF(ISERROR(HLOOKUP($B53,INDIRECT("'Monthly Resource Report'!"&amp;'Wilson Validation'!$G$1047950&amp;":"&amp;'Wilson Validation'!$G$1047951),'Wilson Validation'!J$1047952,FALSE)),0,HLOOKUP($B53,INDIRECT("'Monthly Resource Report'!"&amp;'Wilson Validation'!$G$1047950&amp;":"&amp;'Wilson Validation'!$G$1047951),'Wilson Validation'!J$1047952,FALSE))</f>
        <v>0.53080860389630347</v>
      </c>
    </row>
    <row r="54" spans="2:10">
      <c r="B54" s="301">
        <v>42826</v>
      </c>
      <c r="C54" s="294">
        <v>417</v>
      </c>
      <c r="D54" s="297">
        <v>3.2119743000000001</v>
      </c>
      <c r="E54" s="299">
        <v>0.06</v>
      </c>
      <c r="F54" s="295">
        <v>0.53</v>
      </c>
      <c r="G54" s="640">
        <f ca="1">+IF(ISERROR(HLOOKUP($B54,INDIRECT("'Monthly Resource Report'!"&amp;'Wilson Validation'!$G$1047950&amp;":"&amp;'Wilson Validation'!$G$1047951),'Wilson Validation'!G$1047952,FALSE)),0,HLOOKUP($B54,INDIRECT("'Monthly Resource Report'!"&amp;'Wilson Validation'!$G$1047950&amp;":"&amp;'Wilson Validation'!$G$1047951),'Wilson Validation'!G$1047952,FALSE))</f>
        <v>417</v>
      </c>
      <c r="H54" s="297">
        <f ca="1">+IF(ISERROR(HLOOKUP($B54,INDIRECT("'Monthly Resource Report'!"&amp;'Wilson Validation'!$G$1047950&amp;":"&amp;'Wilson Validation'!$G$1047951),'Wilson Validation'!H$1047952,FALSE)),0,HLOOKUP($B54,INDIRECT("'Monthly Resource Report'!"&amp;'Wilson Validation'!$G$1047950&amp;":"&amp;'Wilson Validation'!$G$1047951),'Wilson Validation'!H$1047952,FALSE))</f>
        <v>3.2119996139592342</v>
      </c>
      <c r="I54" s="317">
        <f ca="1">+IF(ISERROR(HLOOKUP($B54,INDIRECT("'Monthly Resource Report'!"&amp;'Wilson Validation'!$G$1047950&amp;":"&amp;'Wilson Validation'!$G$1047951),'Wilson Validation'!I$1047952,FALSE)),0,HLOOKUP($B54,INDIRECT("'Monthly Resource Report'!"&amp;'Wilson Validation'!$G$1047950&amp;":"&amp;'Wilson Validation'!$G$1047951),'Wilson Validation'!I$1047952,FALSE))</f>
        <v>5.9290420483047911E-2</v>
      </c>
      <c r="J54" s="318">
        <f ca="1">+IF(ISERROR(HLOOKUP($B54,INDIRECT("'Monthly Resource Report'!"&amp;'Wilson Validation'!$G$1047950&amp;":"&amp;'Wilson Validation'!$G$1047951),'Wilson Validation'!J$1047952,FALSE)),0,HLOOKUP($B54,INDIRECT("'Monthly Resource Report'!"&amp;'Wilson Validation'!$G$1047950&amp;":"&amp;'Wilson Validation'!$G$1047951),'Wilson Validation'!J$1047952,FALSE))</f>
        <v>0.53167905199574939</v>
      </c>
    </row>
    <row r="55" spans="2:10">
      <c r="B55" s="301">
        <v>42856</v>
      </c>
      <c r="C55" s="294">
        <v>417</v>
      </c>
      <c r="D55" s="297">
        <v>3.2119743000000001</v>
      </c>
      <c r="E55" s="299">
        <v>0.06</v>
      </c>
      <c r="F55" s="295">
        <v>0.53</v>
      </c>
      <c r="G55" s="640">
        <f ca="1">+IF(ISERROR(HLOOKUP($B55,INDIRECT("'Monthly Resource Report'!"&amp;'Wilson Validation'!$G$1047950&amp;":"&amp;'Wilson Validation'!$G$1047951),'Wilson Validation'!G$1047952,FALSE)),0,HLOOKUP($B55,INDIRECT("'Monthly Resource Report'!"&amp;'Wilson Validation'!$G$1047950&amp;":"&amp;'Wilson Validation'!$G$1047951),'Wilson Validation'!G$1047952,FALSE))</f>
        <v>417</v>
      </c>
      <c r="H55" s="297">
        <f ca="1">+IF(ISERROR(HLOOKUP($B55,INDIRECT("'Monthly Resource Report'!"&amp;'Wilson Validation'!$G$1047950&amp;":"&amp;'Wilson Validation'!$G$1047951),'Wilson Validation'!H$1047952,FALSE)),0,HLOOKUP($B55,INDIRECT("'Monthly Resource Report'!"&amp;'Wilson Validation'!$G$1047950&amp;":"&amp;'Wilson Validation'!$G$1047951),'Wilson Validation'!H$1047952,FALSE))</f>
        <v>3.2120001065302679</v>
      </c>
      <c r="I55" s="317">
        <f ca="1">+IF(ISERROR(HLOOKUP($B55,INDIRECT("'Monthly Resource Report'!"&amp;'Wilson Validation'!$G$1047950&amp;":"&amp;'Wilson Validation'!$G$1047951),'Wilson Validation'!I$1047952,FALSE)),0,HLOOKUP($B55,INDIRECT("'Monthly Resource Report'!"&amp;'Wilson Validation'!$G$1047950&amp;":"&amp;'Wilson Validation'!$G$1047951),'Wilson Validation'!I$1047952,FALSE))</f>
        <v>5.9311617877794001E-2</v>
      </c>
      <c r="J55" s="318">
        <f ca="1">+IF(ISERROR(HLOOKUP($B55,INDIRECT("'Monthly Resource Report'!"&amp;'Wilson Validation'!$G$1047950&amp;":"&amp;'Wilson Validation'!$G$1047951),'Wilson Validation'!J$1047952,FALSE)),0,HLOOKUP($B55,INDIRECT("'Monthly Resource Report'!"&amp;'Wilson Validation'!$G$1047950&amp;":"&amp;'Wilson Validation'!$G$1047951),'Wilson Validation'!J$1047952,FALSE))</f>
        <v>0.53080660774210842</v>
      </c>
    </row>
    <row r="56" spans="2:10">
      <c r="B56" s="301">
        <v>42887</v>
      </c>
      <c r="C56" s="294">
        <v>417</v>
      </c>
      <c r="D56" s="297">
        <v>3.2119743000000001</v>
      </c>
      <c r="E56" s="299">
        <v>0.06</v>
      </c>
      <c r="F56" s="295">
        <v>0.53</v>
      </c>
      <c r="G56" s="640">
        <f ca="1">+IF(ISERROR(HLOOKUP($B56,INDIRECT("'Monthly Resource Report'!"&amp;'Wilson Validation'!$G$1047950&amp;":"&amp;'Wilson Validation'!$G$1047951),'Wilson Validation'!G$1047952,FALSE)),0,HLOOKUP($B56,INDIRECT("'Monthly Resource Report'!"&amp;'Wilson Validation'!$G$1047950&amp;":"&amp;'Wilson Validation'!$G$1047951),'Wilson Validation'!G$1047952,FALSE))</f>
        <v>417</v>
      </c>
      <c r="H56" s="297">
        <f ca="1">+IF(ISERROR(HLOOKUP($B56,INDIRECT("'Monthly Resource Report'!"&amp;'Wilson Validation'!$G$1047950&amp;":"&amp;'Wilson Validation'!$G$1047951),'Wilson Validation'!H$1047952,FALSE)),0,HLOOKUP($B56,INDIRECT("'Monthly Resource Report'!"&amp;'Wilson Validation'!$G$1047950&amp;":"&amp;'Wilson Validation'!$G$1047951),'Wilson Validation'!H$1047952,FALSE))</f>
        <v>3.2120010195985236</v>
      </c>
      <c r="I56" s="317">
        <f ca="1">+IF(ISERROR(HLOOKUP($B56,INDIRECT("'Monthly Resource Report'!"&amp;'Wilson Validation'!$G$1047950&amp;":"&amp;'Wilson Validation'!$G$1047951),'Wilson Validation'!I$1047952,FALSE)),0,HLOOKUP($B56,INDIRECT("'Monthly Resource Report'!"&amp;'Wilson Validation'!$G$1047950&amp;":"&amp;'Wilson Validation'!$G$1047951),'Wilson Validation'!I$1047952,FALSE))</f>
        <v>5.9329659715857429E-2</v>
      </c>
      <c r="J56" s="318">
        <f ca="1">+IF(ISERROR(HLOOKUP($B56,INDIRECT("'Monthly Resource Report'!"&amp;'Wilson Validation'!$G$1047950&amp;":"&amp;'Wilson Validation'!$G$1047951),'Wilson Validation'!J$1047952,FALSE)),0,HLOOKUP($B56,INDIRECT("'Monthly Resource Report'!"&amp;'Wilson Validation'!$G$1047950&amp;":"&amp;'Wilson Validation'!$G$1047951),'Wilson Validation'!J$1047952,FALSE))</f>
        <v>0.53124672441013998</v>
      </c>
    </row>
    <row r="57" spans="2:10">
      <c r="B57" s="301">
        <v>42917</v>
      </c>
      <c r="C57" s="294">
        <v>417</v>
      </c>
      <c r="D57" s="297">
        <v>3.2119743000000001</v>
      </c>
      <c r="E57" s="299">
        <v>0.06</v>
      </c>
      <c r="F57" s="295">
        <v>0.53</v>
      </c>
      <c r="G57" s="640">
        <f ca="1">+IF(ISERROR(HLOOKUP($B57,INDIRECT("'Monthly Resource Report'!"&amp;'Wilson Validation'!$G$1047950&amp;":"&amp;'Wilson Validation'!$G$1047951),'Wilson Validation'!G$1047952,FALSE)),0,HLOOKUP($B57,INDIRECT("'Monthly Resource Report'!"&amp;'Wilson Validation'!$G$1047950&amp;":"&amp;'Wilson Validation'!$G$1047951),'Wilson Validation'!G$1047952,FALSE))</f>
        <v>417</v>
      </c>
      <c r="H57" s="297">
        <f ca="1">+IF(ISERROR(HLOOKUP($B57,INDIRECT("'Monthly Resource Report'!"&amp;'Wilson Validation'!$G$1047950&amp;":"&amp;'Wilson Validation'!$G$1047951),'Wilson Validation'!H$1047952,FALSE)),0,HLOOKUP($B57,INDIRECT("'Monthly Resource Report'!"&amp;'Wilson Validation'!$G$1047950&amp;":"&amp;'Wilson Validation'!$G$1047951),'Wilson Validation'!H$1047952,FALSE))</f>
        <v>3.2120003804838473</v>
      </c>
      <c r="I57" s="317">
        <f ca="1">+IF(ISERROR(HLOOKUP($B57,INDIRECT("'Monthly Resource Report'!"&amp;'Wilson Validation'!$G$1047950&amp;":"&amp;'Wilson Validation'!$G$1047951),'Wilson Validation'!I$1047952,FALSE)),0,HLOOKUP($B57,INDIRECT("'Monthly Resource Report'!"&amp;'Wilson Validation'!$G$1047950&amp;":"&amp;'Wilson Validation'!$G$1047951),'Wilson Validation'!I$1047952,FALSE))</f>
        <v>5.9331848458587411E-2</v>
      </c>
      <c r="J57" s="318">
        <f ca="1">+IF(ISERROR(HLOOKUP($B57,INDIRECT("'Monthly Resource Report'!"&amp;'Wilson Validation'!$G$1047950&amp;":"&amp;'Wilson Validation'!$G$1047951),'Wilson Validation'!J$1047952,FALSE)),0,HLOOKUP($B57,INDIRECT("'Monthly Resource Report'!"&amp;'Wilson Validation'!$G$1047950&amp;":"&amp;'Wilson Validation'!$G$1047951),'Wilson Validation'!J$1047952,FALSE))</f>
        <v>0.5308085200871141</v>
      </c>
    </row>
    <row r="58" spans="2:10">
      <c r="B58" s="301">
        <v>42948</v>
      </c>
      <c r="C58" s="294">
        <v>417</v>
      </c>
      <c r="D58" s="297">
        <v>3.2119743000000001</v>
      </c>
      <c r="E58" s="299">
        <v>0.06</v>
      </c>
      <c r="F58" s="295">
        <v>0.53</v>
      </c>
      <c r="G58" s="640">
        <f ca="1">+IF(ISERROR(HLOOKUP($B58,INDIRECT("'Monthly Resource Report'!"&amp;'Wilson Validation'!$G$1047950&amp;":"&amp;'Wilson Validation'!$G$1047951),'Wilson Validation'!G$1047952,FALSE)),0,HLOOKUP($B58,INDIRECT("'Monthly Resource Report'!"&amp;'Wilson Validation'!$G$1047950&amp;":"&amp;'Wilson Validation'!$G$1047951),'Wilson Validation'!G$1047952,FALSE))</f>
        <v>417</v>
      </c>
      <c r="H58" s="297">
        <f ca="1">+IF(ISERROR(HLOOKUP($B58,INDIRECT("'Monthly Resource Report'!"&amp;'Wilson Validation'!$G$1047950&amp;":"&amp;'Wilson Validation'!$G$1047951),'Wilson Validation'!H$1047952,FALSE)),0,HLOOKUP($B58,INDIRECT("'Monthly Resource Report'!"&amp;'Wilson Validation'!$G$1047950&amp;":"&amp;'Wilson Validation'!$G$1047951),'Wilson Validation'!H$1047952,FALSE))</f>
        <v>3.2120008900193198</v>
      </c>
      <c r="I58" s="317">
        <f ca="1">+IF(ISERROR(HLOOKUP($B58,INDIRECT("'Monthly Resource Report'!"&amp;'Wilson Validation'!$G$1047950&amp;":"&amp;'Wilson Validation'!$G$1047951),'Wilson Validation'!I$1047952,FALSE)),0,HLOOKUP($B58,INDIRECT("'Monthly Resource Report'!"&amp;'Wilson Validation'!$G$1047950&amp;":"&amp;'Wilson Validation'!$G$1047951),'Wilson Validation'!I$1047952,FALSE))</f>
        <v>5.9393663011428878E-2</v>
      </c>
      <c r="J58" s="318">
        <f ca="1">+IF(ISERROR(HLOOKUP($B58,INDIRECT("'Monthly Resource Report'!"&amp;'Wilson Validation'!$G$1047950&amp;":"&amp;'Wilson Validation'!$G$1047951),'Wilson Validation'!J$1047952,FALSE)),0,HLOOKUP($B58,INDIRECT("'Monthly Resource Report'!"&amp;'Wilson Validation'!$G$1047950&amp;":"&amp;'Wilson Validation'!$G$1047951),'Wilson Validation'!J$1047952,FALSE))</f>
        <v>0.53079867477802412</v>
      </c>
    </row>
    <row r="59" spans="2:10">
      <c r="B59" s="301">
        <v>42979</v>
      </c>
      <c r="C59" s="294">
        <v>417</v>
      </c>
      <c r="D59" s="297">
        <v>3.2119743000000001</v>
      </c>
      <c r="E59" s="299">
        <v>0.06</v>
      </c>
      <c r="F59" s="295">
        <v>0.53</v>
      </c>
      <c r="G59" s="640">
        <f ca="1">+IF(ISERROR(HLOOKUP($B59,INDIRECT("'Monthly Resource Report'!"&amp;'Wilson Validation'!$G$1047950&amp;":"&amp;'Wilson Validation'!$G$1047951),'Wilson Validation'!G$1047952,FALSE)),0,HLOOKUP($B59,INDIRECT("'Monthly Resource Report'!"&amp;'Wilson Validation'!$G$1047950&amp;":"&amp;'Wilson Validation'!$G$1047951),'Wilson Validation'!G$1047952,FALSE))</f>
        <v>417</v>
      </c>
      <c r="H59" s="297">
        <f ca="1">+IF(ISERROR(HLOOKUP($B59,INDIRECT("'Monthly Resource Report'!"&amp;'Wilson Validation'!$G$1047950&amp;":"&amp;'Wilson Validation'!$G$1047951),'Wilson Validation'!H$1047952,FALSE)),0,HLOOKUP($B59,INDIRECT("'Monthly Resource Report'!"&amp;'Wilson Validation'!$G$1047950&amp;":"&amp;'Wilson Validation'!$G$1047951),'Wilson Validation'!H$1047952,FALSE))</f>
        <v>3.212000808914953</v>
      </c>
      <c r="I59" s="317">
        <f ca="1">+IF(ISERROR(HLOOKUP($B59,INDIRECT("'Monthly Resource Report'!"&amp;'Wilson Validation'!$G$1047950&amp;":"&amp;'Wilson Validation'!$G$1047951),'Wilson Validation'!I$1047952,FALSE)),0,HLOOKUP($B59,INDIRECT("'Monthly Resource Report'!"&amp;'Wilson Validation'!$G$1047950&amp;":"&amp;'Wilson Validation'!$G$1047951),'Wilson Validation'!I$1047952,FALSE))</f>
        <v>5.9112150997102923E-2</v>
      </c>
      <c r="J59" s="318">
        <f ca="1">+IF(ISERROR(HLOOKUP($B59,INDIRECT("'Monthly Resource Report'!"&amp;'Wilson Validation'!$G$1047950&amp;":"&amp;'Wilson Validation'!$G$1047951),'Wilson Validation'!J$1047952,FALSE)),0,HLOOKUP($B59,INDIRECT("'Monthly Resource Report'!"&amp;'Wilson Validation'!$G$1047950&amp;":"&amp;'Wilson Validation'!$G$1047951),'Wilson Validation'!J$1047952,FALSE))</f>
        <v>0.53126110389801362</v>
      </c>
    </row>
    <row r="60" spans="2:10">
      <c r="B60" s="301">
        <v>43009</v>
      </c>
      <c r="C60" s="294">
        <v>417</v>
      </c>
      <c r="D60" s="297">
        <v>3.2119743000000001</v>
      </c>
      <c r="E60" s="299">
        <v>0.06</v>
      </c>
      <c r="F60" s="295">
        <v>0.53</v>
      </c>
      <c r="G60" s="640">
        <f ca="1">+IF(ISERROR(HLOOKUP($B60,INDIRECT("'Monthly Resource Report'!"&amp;'Wilson Validation'!$G$1047950&amp;":"&amp;'Wilson Validation'!$G$1047951),'Wilson Validation'!G$1047952,FALSE)),0,HLOOKUP($B60,INDIRECT("'Monthly Resource Report'!"&amp;'Wilson Validation'!$G$1047950&amp;":"&amp;'Wilson Validation'!$G$1047951),'Wilson Validation'!G$1047952,FALSE))</f>
        <v>417</v>
      </c>
      <c r="H60" s="297">
        <f ca="1">+IF(ISERROR(HLOOKUP($B60,INDIRECT("'Monthly Resource Report'!"&amp;'Wilson Validation'!$G$1047950&amp;":"&amp;'Wilson Validation'!$G$1047951),'Wilson Validation'!H$1047952,FALSE)),0,HLOOKUP($B60,INDIRECT("'Monthly Resource Report'!"&amp;'Wilson Validation'!$G$1047950&amp;":"&amp;'Wilson Validation'!$G$1047951),'Wilson Validation'!H$1047952,FALSE))</f>
        <v>0</v>
      </c>
      <c r="I60" s="317">
        <f ca="1">+IF(ISERROR(HLOOKUP($B60,INDIRECT("'Monthly Resource Report'!"&amp;'Wilson Validation'!$G$1047950&amp;":"&amp;'Wilson Validation'!$G$1047951),'Wilson Validation'!I$1047952,FALSE)),0,HLOOKUP($B60,INDIRECT("'Monthly Resource Report'!"&amp;'Wilson Validation'!$G$1047950&amp;":"&amp;'Wilson Validation'!$G$1047951),'Wilson Validation'!I$1047952,FALSE))</f>
        <v>0</v>
      </c>
      <c r="J60" s="318">
        <f ca="1">+IF(ISERROR(HLOOKUP($B60,INDIRECT("'Monthly Resource Report'!"&amp;'Wilson Validation'!$G$1047950&amp;":"&amp;'Wilson Validation'!$G$1047951),'Wilson Validation'!J$1047952,FALSE)),0,HLOOKUP($B60,INDIRECT("'Monthly Resource Report'!"&amp;'Wilson Validation'!$G$1047950&amp;":"&amp;'Wilson Validation'!$G$1047951),'Wilson Validation'!J$1047952,FALSE))</f>
        <v>0</v>
      </c>
    </row>
    <row r="61" spans="2:10">
      <c r="B61" s="301">
        <v>43040</v>
      </c>
      <c r="C61" s="294">
        <v>417</v>
      </c>
      <c r="D61" s="297">
        <v>3.2119743000000001</v>
      </c>
      <c r="E61" s="299">
        <v>0.06</v>
      </c>
      <c r="F61" s="295">
        <v>0.53</v>
      </c>
      <c r="G61" s="640">
        <f ca="1">+IF(ISERROR(HLOOKUP($B61,INDIRECT("'Monthly Resource Report'!"&amp;'Wilson Validation'!$G$1047950&amp;":"&amp;'Wilson Validation'!$G$1047951),'Wilson Validation'!G$1047952,FALSE)),0,HLOOKUP($B61,INDIRECT("'Monthly Resource Report'!"&amp;'Wilson Validation'!$G$1047950&amp;":"&amp;'Wilson Validation'!$G$1047951),'Wilson Validation'!G$1047952,FALSE))</f>
        <v>417</v>
      </c>
      <c r="H61" s="297">
        <f ca="1">+IF(ISERROR(HLOOKUP($B61,INDIRECT("'Monthly Resource Report'!"&amp;'Wilson Validation'!$G$1047950&amp;":"&amp;'Wilson Validation'!$G$1047951),'Wilson Validation'!H$1047952,FALSE)),0,HLOOKUP($B61,INDIRECT("'Monthly Resource Report'!"&amp;'Wilson Validation'!$G$1047950&amp;":"&amp;'Wilson Validation'!$G$1047951),'Wilson Validation'!H$1047952,FALSE))</f>
        <v>3.2120004788804839</v>
      </c>
      <c r="I61" s="317">
        <f ca="1">+IF(ISERROR(HLOOKUP($B61,INDIRECT("'Monthly Resource Report'!"&amp;'Wilson Validation'!$G$1047950&amp;":"&amp;'Wilson Validation'!$G$1047951),'Wilson Validation'!I$1047952,FALSE)),0,HLOOKUP($B61,INDIRECT("'Monthly Resource Report'!"&amp;'Wilson Validation'!$G$1047950&amp;":"&amp;'Wilson Validation'!$G$1047951),'Wilson Validation'!I$1047952,FALSE))</f>
        <v>5.931054403557063E-2</v>
      </c>
      <c r="J61" s="318">
        <f ca="1">+IF(ISERROR(HLOOKUP($B61,INDIRECT("'Monthly Resource Report'!"&amp;'Wilson Validation'!$G$1047950&amp;":"&amp;'Wilson Validation'!$G$1047951),'Wilson Validation'!J$1047952,FALSE)),0,HLOOKUP($B61,INDIRECT("'Monthly Resource Report'!"&amp;'Wilson Validation'!$G$1047950&amp;":"&amp;'Wilson Validation'!$G$1047951),'Wilson Validation'!J$1047952,FALSE))</f>
        <v>0.53273787672346207</v>
      </c>
    </row>
    <row r="62" spans="2:10">
      <c r="B62" s="301">
        <v>43070</v>
      </c>
      <c r="C62" s="294">
        <v>417</v>
      </c>
      <c r="D62" s="297">
        <v>3.2119743000000001</v>
      </c>
      <c r="E62" s="299">
        <v>0.06</v>
      </c>
      <c r="F62" s="295">
        <v>0.53</v>
      </c>
      <c r="G62" s="640">
        <f ca="1">+IF(ISERROR(HLOOKUP($B62,INDIRECT("'Monthly Resource Report'!"&amp;'Wilson Validation'!$G$1047950&amp;":"&amp;'Wilson Validation'!$G$1047951),'Wilson Validation'!G$1047952,FALSE)),0,HLOOKUP($B62,INDIRECT("'Monthly Resource Report'!"&amp;'Wilson Validation'!$G$1047950&amp;":"&amp;'Wilson Validation'!$G$1047951),'Wilson Validation'!G$1047952,FALSE))</f>
        <v>417</v>
      </c>
      <c r="H62" s="297">
        <f ca="1">+IF(ISERROR(HLOOKUP($B62,INDIRECT("'Monthly Resource Report'!"&amp;'Wilson Validation'!$G$1047950&amp;":"&amp;'Wilson Validation'!$G$1047951),'Wilson Validation'!H$1047952,FALSE)),0,HLOOKUP($B62,INDIRECT("'Monthly Resource Report'!"&amp;'Wilson Validation'!$G$1047950&amp;":"&amp;'Wilson Validation'!$G$1047951),'Wilson Validation'!H$1047952,FALSE))</f>
        <v>3.211999294117148</v>
      </c>
      <c r="I62" s="317">
        <f ca="1">+IF(ISERROR(HLOOKUP($B62,INDIRECT("'Monthly Resource Report'!"&amp;'Wilson Validation'!$G$1047950&amp;":"&amp;'Wilson Validation'!$G$1047951),'Wilson Validation'!I$1047952,FALSE)),0,HLOOKUP($B62,INDIRECT("'Monthly Resource Report'!"&amp;'Wilson Validation'!$G$1047950&amp;":"&amp;'Wilson Validation'!$G$1047951),'Wilson Validation'!I$1047952,FALSE))</f>
        <v>5.9312110447512195E-2</v>
      </c>
      <c r="J62" s="318">
        <f ca="1">+IF(ISERROR(HLOOKUP($B62,INDIRECT("'Monthly Resource Report'!"&amp;'Wilson Validation'!$G$1047950&amp;":"&amp;'Wilson Validation'!$G$1047951),'Wilson Validation'!J$1047952,FALSE)),0,HLOOKUP($B62,INDIRECT("'Monthly Resource Report'!"&amp;'Wilson Validation'!$G$1047950&amp;":"&amp;'Wilson Validation'!$G$1047951),'Wilson Validation'!J$1047952,FALSE))</f>
        <v>0.53121153749365158</v>
      </c>
    </row>
    <row r="63" spans="2:10">
      <c r="B63" s="301">
        <v>43101</v>
      </c>
      <c r="C63" s="294">
        <v>417</v>
      </c>
      <c r="D63" s="297">
        <v>3.2929160523599998</v>
      </c>
      <c r="E63" s="299">
        <v>0.06</v>
      </c>
      <c r="F63" s="295">
        <v>0.53</v>
      </c>
      <c r="G63" s="640">
        <f ca="1">+IF(ISERROR(HLOOKUP($B63,INDIRECT("'Monthly Resource Report'!"&amp;'Wilson Validation'!$G$1047950&amp;":"&amp;'Wilson Validation'!$G$1047951),'Wilson Validation'!G$1047952,FALSE)),0,HLOOKUP($B63,INDIRECT("'Monthly Resource Report'!"&amp;'Wilson Validation'!$G$1047950&amp;":"&amp;'Wilson Validation'!$G$1047951),'Wilson Validation'!G$1047952,FALSE))</f>
        <v>417</v>
      </c>
      <c r="H63" s="297">
        <f ca="1">+IF(ISERROR(HLOOKUP($B63,INDIRECT("'Monthly Resource Report'!"&amp;'Wilson Validation'!$G$1047950&amp;":"&amp;'Wilson Validation'!$G$1047951),'Wilson Validation'!H$1047952,FALSE)),0,HLOOKUP($B63,INDIRECT("'Monthly Resource Report'!"&amp;'Wilson Validation'!$G$1047950&amp;":"&amp;'Wilson Validation'!$G$1047951),'Wilson Validation'!H$1047952,FALSE))</f>
        <v>3.2930035809670799</v>
      </c>
      <c r="I63" s="317">
        <f ca="1">+IF(ISERROR(HLOOKUP($B63,INDIRECT("'Monthly Resource Report'!"&amp;'Wilson Validation'!$G$1047950&amp;":"&amp;'Wilson Validation'!$G$1047951),'Wilson Validation'!I$1047952,FALSE)),0,HLOOKUP($B63,INDIRECT("'Monthly Resource Report'!"&amp;'Wilson Validation'!$G$1047950&amp;":"&amp;'Wilson Validation'!$G$1047951),'Wilson Validation'!I$1047952,FALSE))</f>
        <v>5.9810897203389661E-2</v>
      </c>
      <c r="J63" s="318">
        <f ca="1">+IF(ISERROR(HLOOKUP($B63,INDIRECT("'Monthly Resource Report'!"&amp;'Wilson Validation'!$G$1047950&amp;":"&amp;'Wilson Validation'!$G$1047951),'Wilson Validation'!J$1047952,FALSE)),0,HLOOKUP($B63,INDIRECT("'Monthly Resource Report'!"&amp;'Wilson Validation'!$G$1047950&amp;":"&amp;'Wilson Validation'!$G$1047951),'Wilson Validation'!J$1047952,FALSE))</f>
        <v>0.53115031655784195</v>
      </c>
    </row>
    <row r="64" spans="2:10">
      <c r="B64" s="301">
        <v>43132</v>
      </c>
      <c r="C64" s="294">
        <v>417</v>
      </c>
      <c r="D64" s="297">
        <v>3.2929160523599998</v>
      </c>
      <c r="E64" s="299">
        <v>0.06</v>
      </c>
      <c r="F64" s="295">
        <v>0.53</v>
      </c>
      <c r="G64" s="640">
        <f ca="1">+IF(ISERROR(HLOOKUP($B64,INDIRECT("'Monthly Resource Report'!"&amp;'Wilson Validation'!$G$1047950&amp;":"&amp;'Wilson Validation'!$G$1047951),'Wilson Validation'!G$1047952,FALSE)),0,HLOOKUP($B64,INDIRECT("'Monthly Resource Report'!"&amp;'Wilson Validation'!$G$1047950&amp;":"&amp;'Wilson Validation'!$G$1047951),'Wilson Validation'!G$1047952,FALSE))</f>
        <v>417</v>
      </c>
      <c r="H64" s="297">
        <f ca="1">+IF(ISERROR(HLOOKUP($B64,INDIRECT("'Monthly Resource Report'!"&amp;'Wilson Validation'!$G$1047950&amp;":"&amp;'Wilson Validation'!$G$1047951),'Wilson Validation'!H$1047952,FALSE)),0,HLOOKUP($B64,INDIRECT("'Monthly Resource Report'!"&amp;'Wilson Validation'!$G$1047950&amp;":"&amp;'Wilson Validation'!$G$1047951),'Wilson Validation'!H$1047952,FALSE))</f>
        <v>3.293003422660159</v>
      </c>
      <c r="I64" s="317">
        <f ca="1">+IF(ISERROR(HLOOKUP($B64,INDIRECT("'Monthly Resource Report'!"&amp;'Wilson Validation'!$G$1047950&amp;":"&amp;'Wilson Validation'!$G$1047951),'Wilson Validation'!I$1047952,FALSE)),0,HLOOKUP($B64,INDIRECT("'Monthly Resource Report'!"&amp;'Wilson Validation'!$G$1047950&amp;":"&amp;'Wilson Validation'!$G$1047951),'Wilson Validation'!I$1047952,FALSE))</f>
        <v>5.9781682717325708E-2</v>
      </c>
      <c r="J64" s="318">
        <f ca="1">+IF(ISERROR(HLOOKUP($B64,INDIRECT("'Monthly Resource Report'!"&amp;'Wilson Validation'!$G$1047950&amp;":"&amp;'Wilson Validation'!$G$1047951),'Wilson Validation'!J$1047952,FALSE)),0,HLOOKUP($B64,INDIRECT("'Monthly Resource Report'!"&amp;'Wilson Validation'!$G$1047950&amp;":"&amp;'Wilson Validation'!$G$1047951),'Wilson Validation'!J$1047952,FALSE))</f>
        <v>0.53084686253749858</v>
      </c>
    </row>
    <row r="65" spans="2:10">
      <c r="B65" s="301">
        <v>43160</v>
      </c>
      <c r="C65" s="294">
        <v>417</v>
      </c>
      <c r="D65" s="297">
        <v>3.2929160523599998</v>
      </c>
      <c r="E65" s="299">
        <v>0.06</v>
      </c>
      <c r="F65" s="295">
        <v>0.53</v>
      </c>
      <c r="G65" s="640">
        <f ca="1">+IF(ISERROR(HLOOKUP($B65,INDIRECT("'Monthly Resource Report'!"&amp;'Wilson Validation'!$G$1047950&amp;":"&amp;'Wilson Validation'!$G$1047951),'Wilson Validation'!G$1047952,FALSE)),0,HLOOKUP($B65,INDIRECT("'Monthly Resource Report'!"&amp;'Wilson Validation'!$G$1047950&amp;":"&amp;'Wilson Validation'!$G$1047951),'Wilson Validation'!G$1047952,FALSE))</f>
        <v>417</v>
      </c>
      <c r="H65" s="297">
        <f ca="1">+IF(ISERROR(HLOOKUP($B65,INDIRECT("'Monthly Resource Report'!"&amp;'Wilson Validation'!$G$1047950&amp;":"&amp;'Wilson Validation'!$G$1047951),'Wilson Validation'!H$1047952,FALSE)),0,HLOOKUP($B65,INDIRECT("'Monthly Resource Report'!"&amp;'Wilson Validation'!$G$1047950&amp;":"&amp;'Wilson Validation'!$G$1047951),'Wilson Validation'!H$1047952,FALSE))</f>
        <v>3.2930034329139595</v>
      </c>
      <c r="I65" s="317">
        <f ca="1">+IF(ISERROR(HLOOKUP($B65,INDIRECT("'Monthly Resource Report'!"&amp;'Wilson Validation'!$G$1047950&amp;":"&amp;'Wilson Validation'!$G$1047951),'Wilson Validation'!I$1047952,FALSE)),0,HLOOKUP($B65,INDIRECT("'Monthly Resource Report'!"&amp;'Wilson Validation'!$G$1047950&amp;":"&amp;'Wilson Validation'!$G$1047951),'Wilson Validation'!I$1047952,FALSE))</f>
        <v>5.9480938155142639E-2</v>
      </c>
      <c r="J65" s="318">
        <f ca="1">+IF(ISERROR(HLOOKUP($B65,INDIRECT("'Monthly Resource Report'!"&amp;'Wilson Validation'!$G$1047950&amp;":"&amp;'Wilson Validation'!$G$1047951),'Wilson Validation'!J$1047952,FALSE)),0,HLOOKUP($B65,INDIRECT("'Monthly Resource Report'!"&amp;'Wilson Validation'!$G$1047950&amp;":"&amp;'Wilson Validation'!$G$1047951),'Wilson Validation'!J$1047952,FALSE))</f>
        <v>0.53119492807249147</v>
      </c>
    </row>
    <row r="66" spans="2:10">
      <c r="B66" s="301">
        <v>43191</v>
      </c>
      <c r="C66" s="294">
        <v>417</v>
      </c>
      <c r="D66" s="297">
        <v>3.2929160523599998</v>
      </c>
      <c r="E66" s="299">
        <v>0.06</v>
      </c>
      <c r="F66" s="295">
        <v>0.53</v>
      </c>
      <c r="G66" s="640">
        <f ca="1">+IF(ISERROR(HLOOKUP($B66,INDIRECT("'Monthly Resource Report'!"&amp;'Wilson Validation'!$G$1047950&amp;":"&amp;'Wilson Validation'!$G$1047951),'Wilson Validation'!G$1047952,FALSE)),0,HLOOKUP($B66,INDIRECT("'Monthly Resource Report'!"&amp;'Wilson Validation'!$G$1047950&amp;":"&amp;'Wilson Validation'!$G$1047951),'Wilson Validation'!G$1047952,FALSE))</f>
        <v>417</v>
      </c>
      <c r="H66" s="297">
        <f ca="1">+IF(ISERROR(HLOOKUP($B66,INDIRECT("'Monthly Resource Report'!"&amp;'Wilson Validation'!$G$1047950&amp;":"&amp;'Wilson Validation'!$G$1047951),'Wilson Validation'!H$1047952,FALSE)),0,HLOOKUP($B66,INDIRECT("'Monthly Resource Report'!"&amp;'Wilson Validation'!$G$1047950&amp;":"&amp;'Wilson Validation'!$G$1047951),'Wilson Validation'!H$1047952,FALSE))</f>
        <v>3.2930040328591512</v>
      </c>
      <c r="I66" s="317">
        <f ca="1">+IF(ISERROR(HLOOKUP($B66,INDIRECT("'Monthly Resource Report'!"&amp;'Wilson Validation'!$G$1047950&amp;":"&amp;'Wilson Validation'!$G$1047951),'Wilson Validation'!I$1047952,FALSE)),0,HLOOKUP($B66,INDIRECT("'Monthly Resource Report'!"&amp;'Wilson Validation'!$G$1047950&amp;":"&amp;'Wilson Validation'!$G$1047951),'Wilson Validation'!I$1047952,FALSE))</f>
        <v>5.9510208314336337E-2</v>
      </c>
      <c r="J66" s="318">
        <f ca="1">+IF(ISERROR(HLOOKUP($B66,INDIRECT("'Monthly Resource Report'!"&amp;'Wilson Validation'!$G$1047950&amp;":"&amp;'Wilson Validation'!$G$1047951),'Wilson Validation'!J$1047952,FALSE)),0,HLOOKUP($B66,INDIRECT("'Monthly Resource Report'!"&amp;'Wilson Validation'!$G$1047950&amp;":"&amp;'Wilson Validation'!$G$1047951),'Wilson Validation'!J$1047952,FALSE))</f>
        <v>0.53082161777510772</v>
      </c>
    </row>
    <row r="67" spans="2:10">
      <c r="B67" s="301">
        <v>43221</v>
      </c>
      <c r="C67" s="294">
        <v>417</v>
      </c>
      <c r="D67" s="297">
        <v>3.2929160523599998</v>
      </c>
      <c r="E67" s="299">
        <v>0.06</v>
      </c>
      <c r="F67" s="295">
        <v>0.53</v>
      </c>
      <c r="G67" s="640">
        <f ca="1">+IF(ISERROR(HLOOKUP($B67,INDIRECT("'Monthly Resource Report'!"&amp;'Wilson Validation'!$G$1047950&amp;":"&amp;'Wilson Validation'!$G$1047951),'Wilson Validation'!G$1047952,FALSE)),0,HLOOKUP($B67,INDIRECT("'Monthly Resource Report'!"&amp;'Wilson Validation'!$G$1047950&amp;":"&amp;'Wilson Validation'!$G$1047951),'Wilson Validation'!G$1047952,FALSE))</f>
        <v>417</v>
      </c>
      <c r="H67" s="297">
        <f ca="1">+IF(ISERROR(HLOOKUP($B67,INDIRECT("'Monthly Resource Report'!"&amp;'Wilson Validation'!$G$1047950&amp;":"&amp;'Wilson Validation'!$G$1047951),'Wilson Validation'!H$1047952,FALSE)),0,HLOOKUP($B67,INDIRECT("'Monthly Resource Report'!"&amp;'Wilson Validation'!$G$1047950&amp;":"&amp;'Wilson Validation'!$G$1047951),'Wilson Validation'!H$1047952,FALSE))</f>
        <v>3.293003233760361</v>
      </c>
      <c r="I67" s="317">
        <f ca="1">+IF(ISERROR(HLOOKUP($B67,INDIRECT("'Monthly Resource Report'!"&amp;'Wilson Validation'!$G$1047950&amp;":"&amp;'Wilson Validation'!$G$1047951),'Wilson Validation'!I$1047952,FALSE)),0,HLOOKUP($B67,INDIRECT("'Monthly Resource Report'!"&amp;'Wilson Validation'!$G$1047950&amp;":"&amp;'Wilson Validation'!$G$1047951),'Wilson Validation'!I$1047952,FALSE))</f>
        <v>5.9485251442341056E-2</v>
      </c>
      <c r="J67" s="318">
        <f ca="1">+IF(ISERROR(HLOOKUP($B67,INDIRECT("'Monthly Resource Report'!"&amp;'Wilson Validation'!$G$1047950&amp;":"&amp;'Wilson Validation'!$G$1047951),'Wilson Validation'!J$1047952,FALSE)),0,HLOOKUP($B67,INDIRECT("'Monthly Resource Report'!"&amp;'Wilson Validation'!$G$1047950&amp;":"&amp;'Wilson Validation'!$G$1047951),'Wilson Validation'!J$1047952,FALSE))</f>
        <v>0.53079574984756561</v>
      </c>
    </row>
    <row r="68" spans="2:10">
      <c r="B68" s="301">
        <v>43252</v>
      </c>
      <c r="C68" s="294">
        <v>417</v>
      </c>
      <c r="D68" s="297">
        <v>3.2929160523599998</v>
      </c>
      <c r="E68" s="299">
        <v>0.06</v>
      </c>
      <c r="F68" s="295">
        <v>0.53</v>
      </c>
      <c r="G68" s="640">
        <f ca="1">+IF(ISERROR(HLOOKUP($B68,INDIRECT("'Monthly Resource Report'!"&amp;'Wilson Validation'!$G$1047950&amp;":"&amp;'Wilson Validation'!$G$1047951),'Wilson Validation'!G$1047952,FALSE)),0,HLOOKUP($B68,INDIRECT("'Monthly Resource Report'!"&amp;'Wilson Validation'!$G$1047950&amp;":"&amp;'Wilson Validation'!$G$1047951),'Wilson Validation'!G$1047952,FALSE))</f>
        <v>417</v>
      </c>
      <c r="H68" s="297">
        <f ca="1">+IF(ISERROR(HLOOKUP($B68,INDIRECT("'Monthly Resource Report'!"&amp;'Wilson Validation'!$G$1047950&amp;":"&amp;'Wilson Validation'!$G$1047951),'Wilson Validation'!H$1047952,FALSE)),0,HLOOKUP($B68,INDIRECT("'Monthly Resource Report'!"&amp;'Wilson Validation'!$G$1047950&amp;":"&amp;'Wilson Validation'!$G$1047951),'Wilson Validation'!H$1047952,FALSE))</f>
        <v>3.2930033519046971</v>
      </c>
      <c r="I68" s="317">
        <f ca="1">+IF(ISERROR(HLOOKUP($B68,INDIRECT("'Monthly Resource Report'!"&amp;'Wilson Validation'!$G$1047950&amp;":"&amp;'Wilson Validation'!$G$1047951),'Wilson Validation'!I$1047952,FALSE)),0,HLOOKUP($B68,INDIRECT("'Monthly Resource Report'!"&amp;'Wilson Validation'!$G$1047950&amp;":"&amp;'Wilson Validation'!$G$1047951),'Wilson Validation'!I$1047952,FALSE))</f>
        <v>5.9427227292889684E-2</v>
      </c>
      <c r="J68" s="318">
        <f ca="1">+IF(ISERROR(HLOOKUP($B68,INDIRECT("'Monthly Resource Report'!"&amp;'Wilson Validation'!$G$1047950&amp;":"&amp;'Wilson Validation'!$G$1047951),'Wilson Validation'!J$1047952,FALSE)),0,HLOOKUP($B68,INDIRECT("'Monthly Resource Report'!"&amp;'Wilson Validation'!$G$1047950&amp;":"&amp;'Wilson Validation'!$G$1047951),'Wilson Validation'!J$1047952,FALSE))</f>
        <v>0.53124733603330121</v>
      </c>
    </row>
    <row r="69" spans="2:10">
      <c r="B69" s="301">
        <v>43282</v>
      </c>
      <c r="C69" s="294">
        <v>417</v>
      </c>
      <c r="D69" s="297">
        <v>3.2929160523599998</v>
      </c>
      <c r="E69" s="299">
        <v>0.06</v>
      </c>
      <c r="F69" s="295">
        <v>0.53</v>
      </c>
      <c r="G69" s="640">
        <f ca="1">+IF(ISERROR(HLOOKUP($B69,INDIRECT("'Monthly Resource Report'!"&amp;'Wilson Validation'!$G$1047950&amp;":"&amp;'Wilson Validation'!$G$1047951),'Wilson Validation'!G$1047952,FALSE)),0,HLOOKUP($B69,INDIRECT("'Monthly Resource Report'!"&amp;'Wilson Validation'!$G$1047950&amp;":"&amp;'Wilson Validation'!$G$1047951),'Wilson Validation'!G$1047952,FALSE))</f>
        <v>417</v>
      </c>
      <c r="H69" s="297">
        <f ca="1">+IF(ISERROR(HLOOKUP($B69,INDIRECT("'Monthly Resource Report'!"&amp;'Wilson Validation'!$G$1047950&amp;":"&amp;'Wilson Validation'!$G$1047951),'Wilson Validation'!H$1047952,FALSE)),0,HLOOKUP($B69,INDIRECT("'Monthly Resource Report'!"&amp;'Wilson Validation'!$G$1047950&amp;":"&amp;'Wilson Validation'!$G$1047951),'Wilson Validation'!H$1047952,FALSE))</f>
        <v>3.2930038958491918</v>
      </c>
      <c r="I69" s="317">
        <f ca="1">+IF(ISERROR(HLOOKUP($B69,INDIRECT("'Monthly Resource Report'!"&amp;'Wilson Validation'!$G$1047950&amp;":"&amp;'Wilson Validation'!$G$1047951),'Wilson Validation'!I$1047952,FALSE)),0,HLOOKUP($B69,INDIRECT("'Monthly Resource Report'!"&amp;'Wilson Validation'!$G$1047950&amp;":"&amp;'Wilson Validation'!$G$1047951),'Wilson Validation'!I$1047952,FALSE))</f>
        <v>5.9481143094881048E-2</v>
      </c>
      <c r="J69" s="318">
        <f ca="1">+IF(ISERROR(HLOOKUP($B69,INDIRECT("'Monthly Resource Report'!"&amp;'Wilson Validation'!$G$1047950&amp;":"&amp;'Wilson Validation'!$G$1047951),'Wilson Validation'!J$1047952,FALSE)),0,HLOOKUP($B69,INDIRECT("'Monthly Resource Report'!"&amp;'Wilson Validation'!$G$1047950&amp;":"&amp;'Wilson Validation'!$G$1047951),'Wilson Validation'!J$1047952,FALSE))</f>
        <v>0.53079858951756753</v>
      </c>
    </row>
    <row r="70" spans="2:10">
      <c r="B70" s="301">
        <v>43313</v>
      </c>
      <c r="C70" s="294">
        <v>417</v>
      </c>
      <c r="D70" s="297">
        <v>3.2929160523599998</v>
      </c>
      <c r="E70" s="299">
        <v>0.06</v>
      </c>
      <c r="F70" s="295">
        <v>0.53</v>
      </c>
      <c r="G70" s="640">
        <f ca="1">+IF(ISERROR(HLOOKUP($B70,INDIRECT("'Monthly Resource Report'!"&amp;'Wilson Validation'!$G$1047950&amp;":"&amp;'Wilson Validation'!$G$1047951),'Wilson Validation'!G$1047952,FALSE)),0,HLOOKUP($B70,INDIRECT("'Monthly Resource Report'!"&amp;'Wilson Validation'!$G$1047950&amp;":"&amp;'Wilson Validation'!$G$1047951),'Wilson Validation'!G$1047952,FALSE))</f>
        <v>417</v>
      </c>
      <c r="H70" s="297">
        <f ca="1">+IF(ISERROR(HLOOKUP($B70,INDIRECT("'Monthly Resource Report'!"&amp;'Wilson Validation'!$G$1047950&amp;":"&amp;'Wilson Validation'!$G$1047951),'Wilson Validation'!H$1047952,FALSE)),0,HLOOKUP($B70,INDIRECT("'Monthly Resource Report'!"&amp;'Wilson Validation'!$G$1047950&amp;":"&amp;'Wilson Validation'!$G$1047951),'Wilson Validation'!H$1047952,FALSE))</f>
        <v>3.2930028280798012</v>
      </c>
      <c r="I70" s="317">
        <f ca="1">+IF(ISERROR(HLOOKUP($B70,INDIRECT("'Monthly Resource Report'!"&amp;'Wilson Validation'!$G$1047950&amp;":"&amp;'Wilson Validation'!$G$1047951),'Wilson Validation'!I$1047952,FALSE)),0,HLOOKUP($B70,INDIRECT("'Monthly Resource Report'!"&amp;'Wilson Validation'!$G$1047950&amp;":"&amp;'Wilson Validation'!$G$1047951),'Wilson Validation'!I$1047952,FALSE))</f>
        <v>5.9518417245349134E-2</v>
      </c>
      <c r="J70" s="318">
        <f ca="1">+IF(ISERROR(HLOOKUP($B70,INDIRECT("'Monthly Resource Report'!"&amp;'Wilson Validation'!$G$1047950&amp;":"&amp;'Wilson Validation'!$G$1047951),'Wilson Validation'!J$1047952,FALSE)),0,HLOOKUP($B70,INDIRECT("'Monthly Resource Report'!"&amp;'Wilson Validation'!$G$1047950&amp;":"&amp;'Wilson Validation'!$G$1047951),'Wilson Validation'!J$1047952,FALSE))</f>
        <v>0.53079512442950361</v>
      </c>
    </row>
    <row r="71" spans="2:10">
      <c r="B71" s="301">
        <v>43344</v>
      </c>
      <c r="C71" s="294">
        <v>417</v>
      </c>
      <c r="D71" s="297">
        <v>3.2929160523599998</v>
      </c>
      <c r="E71" s="299">
        <v>0.06</v>
      </c>
      <c r="F71" s="295">
        <v>0.53</v>
      </c>
      <c r="G71" s="640">
        <f ca="1">+IF(ISERROR(HLOOKUP($B71,INDIRECT("'Monthly Resource Report'!"&amp;'Wilson Validation'!$G$1047950&amp;":"&amp;'Wilson Validation'!$G$1047951),'Wilson Validation'!G$1047952,FALSE)),0,HLOOKUP($B71,INDIRECT("'Monthly Resource Report'!"&amp;'Wilson Validation'!$G$1047950&amp;":"&amp;'Wilson Validation'!$G$1047951),'Wilson Validation'!G$1047952,FALSE))</f>
        <v>417</v>
      </c>
      <c r="H71" s="297">
        <f ca="1">+IF(ISERROR(HLOOKUP($B71,INDIRECT("'Monthly Resource Report'!"&amp;'Wilson Validation'!$G$1047950&amp;":"&amp;'Wilson Validation'!$G$1047951),'Wilson Validation'!H$1047952,FALSE)),0,HLOOKUP($B71,INDIRECT("'Monthly Resource Report'!"&amp;'Wilson Validation'!$G$1047950&amp;":"&amp;'Wilson Validation'!$G$1047951),'Wilson Validation'!H$1047952,FALSE))</f>
        <v>3.2930037273532733</v>
      </c>
      <c r="I71" s="317">
        <f ca="1">+IF(ISERROR(HLOOKUP($B71,INDIRECT("'Monthly Resource Report'!"&amp;'Wilson Validation'!$G$1047950&amp;":"&amp;'Wilson Validation'!$G$1047951),'Wilson Validation'!I$1047952,FALSE)),0,HLOOKUP($B71,INDIRECT("'Monthly Resource Report'!"&amp;'Wilson Validation'!$G$1047950&amp;":"&amp;'Wilson Validation'!$G$1047951),'Wilson Validation'!I$1047952,FALSE))</f>
        <v>5.9350874448992286E-2</v>
      </c>
      <c r="J71" s="318">
        <f ca="1">+IF(ISERROR(HLOOKUP($B71,INDIRECT("'Monthly Resource Report'!"&amp;'Wilson Validation'!$G$1047950&amp;":"&amp;'Wilson Validation'!$G$1047951),'Wilson Validation'!J$1047952,FALSE)),0,HLOOKUP($B71,INDIRECT("'Monthly Resource Report'!"&amp;'Wilson Validation'!$G$1047950&amp;":"&amp;'Wilson Validation'!$G$1047951),'Wilson Validation'!J$1047952,FALSE))</f>
        <v>0.53083626513634363</v>
      </c>
    </row>
    <row r="72" spans="2:10">
      <c r="B72" s="301">
        <v>43374</v>
      </c>
      <c r="C72" s="294">
        <v>417</v>
      </c>
      <c r="D72" s="297">
        <v>3.2929160523599998</v>
      </c>
      <c r="E72" s="299">
        <v>0.06</v>
      </c>
      <c r="F72" s="295">
        <v>0.53</v>
      </c>
      <c r="G72" s="640">
        <f ca="1">+IF(ISERROR(HLOOKUP($B72,INDIRECT("'Monthly Resource Report'!"&amp;'Wilson Validation'!$G$1047950&amp;":"&amp;'Wilson Validation'!$G$1047951),'Wilson Validation'!G$1047952,FALSE)),0,HLOOKUP($B72,INDIRECT("'Monthly Resource Report'!"&amp;'Wilson Validation'!$G$1047950&amp;":"&amp;'Wilson Validation'!$G$1047951),'Wilson Validation'!G$1047952,FALSE))</f>
        <v>417</v>
      </c>
      <c r="H72" s="297">
        <f ca="1">+IF(ISERROR(HLOOKUP($B72,INDIRECT("'Monthly Resource Report'!"&amp;'Wilson Validation'!$G$1047950&amp;":"&amp;'Wilson Validation'!$G$1047951),'Wilson Validation'!H$1047952,FALSE)),0,HLOOKUP($B72,INDIRECT("'Monthly Resource Report'!"&amp;'Wilson Validation'!$G$1047950&amp;":"&amp;'Wilson Validation'!$G$1047951),'Wilson Validation'!H$1047952,FALSE))</f>
        <v>3.2930038504127439</v>
      </c>
      <c r="I72" s="317">
        <f ca="1">+IF(ISERROR(HLOOKUP($B72,INDIRECT("'Monthly Resource Report'!"&amp;'Wilson Validation'!$G$1047950&amp;":"&amp;'Wilson Validation'!$G$1047951),'Wilson Validation'!I$1047952,FALSE)),0,HLOOKUP($B72,INDIRECT("'Monthly Resource Report'!"&amp;'Wilson Validation'!$G$1047950&amp;":"&amp;'Wilson Validation'!$G$1047951),'Wilson Validation'!I$1047952,FALSE))</f>
        <v>5.9443207497980169E-2</v>
      </c>
      <c r="J72" s="318">
        <f ca="1">+IF(ISERROR(HLOOKUP($B72,INDIRECT("'Monthly Resource Report'!"&amp;'Wilson Validation'!$G$1047950&amp;":"&amp;'Wilson Validation'!$G$1047951),'Wilson Validation'!J$1047952,FALSE)),0,HLOOKUP($B72,INDIRECT("'Monthly Resource Report'!"&amp;'Wilson Validation'!$G$1047950&amp;":"&amp;'Wilson Validation'!$G$1047951),'Wilson Validation'!J$1047952,FALSE))</f>
        <v>0.53119996483228482</v>
      </c>
    </row>
    <row r="73" spans="2:10">
      <c r="B73" s="301">
        <v>43405</v>
      </c>
      <c r="C73" s="294">
        <v>417</v>
      </c>
      <c r="D73" s="297">
        <v>3.2929160523599998</v>
      </c>
      <c r="E73" s="299">
        <v>0.06</v>
      </c>
      <c r="F73" s="295">
        <v>0.53</v>
      </c>
      <c r="G73" s="640">
        <f ca="1">+IF(ISERROR(HLOOKUP($B73,INDIRECT("'Monthly Resource Report'!"&amp;'Wilson Validation'!$G$1047950&amp;":"&amp;'Wilson Validation'!$G$1047951),'Wilson Validation'!G$1047952,FALSE)),0,HLOOKUP($B73,INDIRECT("'Monthly Resource Report'!"&amp;'Wilson Validation'!$G$1047950&amp;":"&amp;'Wilson Validation'!$G$1047951),'Wilson Validation'!G$1047952,FALSE))</f>
        <v>417</v>
      </c>
      <c r="H73" s="297">
        <f ca="1">+IF(ISERROR(HLOOKUP($B73,INDIRECT("'Monthly Resource Report'!"&amp;'Wilson Validation'!$G$1047950&amp;":"&amp;'Wilson Validation'!$G$1047951),'Wilson Validation'!H$1047952,FALSE)),0,HLOOKUP($B73,INDIRECT("'Monthly Resource Report'!"&amp;'Wilson Validation'!$G$1047950&amp;":"&amp;'Wilson Validation'!$G$1047951),'Wilson Validation'!H$1047952,FALSE))</f>
        <v>3.2930027953783076</v>
      </c>
      <c r="I73" s="317">
        <f ca="1">+IF(ISERROR(HLOOKUP($B73,INDIRECT("'Monthly Resource Report'!"&amp;'Wilson Validation'!$G$1047950&amp;":"&amp;'Wilson Validation'!$G$1047951),'Wilson Validation'!I$1047952,FALSE)),0,HLOOKUP($B73,INDIRECT("'Monthly Resource Report'!"&amp;'Wilson Validation'!$G$1047950&amp;":"&amp;'Wilson Validation'!$G$1047951),'Wilson Validation'!I$1047952,FALSE))</f>
        <v>5.9810229276658543E-2</v>
      </c>
      <c r="J73" s="318">
        <f ca="1">+IF(ISERROR(HLOOKUP($B73,INDIRECT("'Monthly Resource Report'!"&amp;'Wilson Validation'!$G$1047950&amp;":"&amp;'Wilson Validation'!$G$1047951),'Wilson Validation'!J$1047952,FALSE)),0,HLOOKUP($B73,INDIRECT("'Monthly Resource Report'!"&amp;'Wilson Validation'!$G$1047950&amp;":"&amp;'Wilson Validation'!$G$1047951),'Wilson Validation'!J$1047952,FALSE))</f>
        <v>0.53198349767124853</v>
      </c>
    </row>
    <row r="74" spans="2:10">
      <c r="B74" s="301">
        <v>43435</v>
      </c>
      <c r="C74" s="294">
        <v>417</v>
      </c>
      <c r="D74" s="297">
        <v>3.2929160523599998</v>
      </c>
      <c r="E74" s="299">
        <v>0.06</v>
      </c>
      <c r="F74" s="295">
        <v>0.53</v>
      </c>
      <c r="G74" s="640">
        <f ca="1">+IF(ISERROR(HLOOKUP($B74,INDIRECT("'Monthly Resource Report'!"&amp;'Wilson Validation'!$G$1047950&amp;":"&amp;'Wilson Validation'!$G$1047951),'Wilson Validation'!G$1047952,FALSE)),0,HLOOKUP($B74,INDIRECT("'Monthly Resource Report'!"&amp;'Wilson Validation'!$G$1047950&amp;":"&amp;'Wilson Validation'!$G$1047951),'Wilson Validation'!G$1047952,FALSE))</f>
        <v>417</v>
      </c>
      <c r="H74" s="297">
        <f ca="1">+IF(ISERROR(HLOOKUP($B74,INDIRECT("'Monthly Resource Report'!"&amp;'Wilson Validation'!$G$1047950&amp;":"&amp;'Wilson Validation'!$G$1047951),'Wilson Validation'!H$1047952,FALSE)),0,HLOOKUP($B74,INDIRECT("'Monthly Resource Report'!"&amp;'Wilson Validation'!$G$1047950&amp;":"&amp;'Wilson Validation'!$G$1047951),'Wilson Validation'!H$1047952,FALSE))</f>
        <v>3.2930046557330663</v>
      </c>
      <c r="I74" s="317">
        <f ca="1">+IF(ISERROR(HLOOKUP($B74,INDIRECT("'Monthly Resource Report'!"&amp;'Wilson Validation'!$G$1047950&amp;":"&amp;'Wilson Validation'!$G$1047951),'Wilson Validation'!I$1047952,FALSE)),0,HLOOKUP($B74,INDIRECT("'Monthly Resource Report'!"&amp;'Wilson Validation'!$G$1047950&amp;":"&amp;'Wilson Validation'!$G$1047951),'Wilson Validation'!I$1047952,FALSE))</f>
        <v>5.9770568807560112E-2</v>
      </c>
      <c r="J74" s="318">
        <f ca="1">+IF(ISERROR(HLOOKUP($B74,INDIRECT("'Monthly Resource Report'!"&amp;'Wilson Validation'!$G$1047950&amp;":"&amp;'Wilson Validation'!$G$1047951),'Wilson Validation'!J$1047952,FALSE)),0,HLOOKUP($B74,INDIRECT("'Monthly Resource Report'!"&amp;'Wilson Validation'!$G$1047950&amp;":"&amp;'Wilson Validation'!$G$1047951),'Wilson Validation'!J$1047952,FALSE))</f>
        <v>0.53115363845654162</v>
      </c>
    </row>
    <row r="75" spans="2:10" s="461" customFormat="1">
      <c r="B75" s="301">
        <v>43466</v>
      </c>
      <c r="C75" s="294">
        <v>417</v>
      </c>
      <c r="D75" s="297">
        <v>3.3788611613265958</v>
      </c>
      <c r="E75" s="299">
        <v>0.06</v>
      </c>
      <c r="F75" s="295">
        <v>0.53</v>
      </c>
      <c r="G75" s="640">
        <f ca="1">+IF(ISERROR(HLOOKUP($B75,INDIRECT("'Monthly Resource Report'!"&amp;'Wilson Validation'!$G$1047950&amp;":"&amp;'Wilson Validation'!$G$1047951),'Wilson Validation'!G$1047952,FALSE)),0,HLOOKUP($B75,INDIRECT("'Monthly Resource Report'!"&amp;'Wilson Validation'!$G$1047950&amp;":"&amp;'Wilson Validation'!$G$1047951),'Wilson Validation'!G$1047952,FALSE))</f>
        <v>417</v>
      </c>
      <c r="H75" s="297">
        <f ca="1">+IF(ISERROR(HLOOKUP($B75,INDIRECT("'Monthly Resource Report'!"&amp;'Wilson Validation'!$G$1047950&amp;":"&amp;'Wilson Validation'!$G$1047951),'Wilson Validation'!H$1047952,FALSE)),0,HLOOKUP($B75,INDIRECT("'Monthly Resource Report'!"&amp;'Wilson Validation'!$G$1047950&amp;":"&amp;'Wilson Validation'!$G$1047951),'Wilson Validation'!H$1047952,FALSE))</f>
        <v>3.3790060262687751</v>
      </c>
      <c r="I75" s="317">
        <f ca="1">+IF(ISERROR(HLOOKUP($B75,INDIRECT("'Monthly Resource Report'!"&amp;'Wilson Validation'!$G$1047950&amp;":"&amp;'Wilson Validation'!$G$1047951),'Wilson Validation'!I$1047952,FALSE)),0,HLOOKUP($B75,INDIRECT("'Monthly Resource Report'!"&amp;'Wilson Validation'!$G$1047950&amp;":"&amp;'Wilson Validation'!$G$1047951),'Wilson Validation'!I$1047952,FALSE))</f>
        <v>5.9920452455772669E-2</v>
      </c>
      <c r="J75" s="318">
        <f ca="1">+IF(ISERROR(HLOOKUP($B75,INDIRECT("'Monthly Resource Report'!"&amp;'Wilson Validation'!$G$1047950&amp;":"&amp;'Wilson Validation'!$G$1047951),'Wilson Validation'!J$1047952,FALSE)),0,HLOOKUP($B75,INDIRECT("'Monthly Resource Report'!"&amp;'Wilson Validation'!$G$1047950&amp;":"&amp;'Wilson Validation'!$G$1047951),'Wilson Validation'!J$1047952,FALSE))</f>
        <v>0.53112050496842322</v>
      </c>
    </row>
    <row r="76" spans="2:10" s="461" customFormat="1">
      <c r="B76" s="301">
        <v>43497</v>
      </c>
      <c r="C76" s="294">
        <v>417</v>
      </c>
      <c r="D76" s="297">
        <v>3.3788611613265958</v>
      </c>
      <c r="E76" s="299">
        <v>0.06</v>
      </c>
      <c r="F76" s="295">
        <v>0.53</v>
      </c>
      <c r="G76" s="640">
        <f ca="1">+IF(ISERROR(HLOOKUP($B76,INDIRECT("'Monthly Resource Report'!"&amp;'Wilson Validation'!$G$1047950&amp;":"&amp;'Wilson Validation'!$G$1047951),'Wilson Validation'!G$1047952,FALSE)),0,HLOOKUP($B76,INDIRECT("'Monthly Resource Report'!"&amp;'Wilson Validation'!$G$1047950&amp;":"&amp;'Wilson Validation'!$G$1047951),'Wilson Validation'!G$1047952,FALSE))</f>
        <v>417</v>
      </c>
      <c r="H76" s="297">
        <f ca="1">+IF(ISERROR(HLOOKUP($B76,INDIRECT("'Monthly Resource Report'!"&amp;'Wilson Validation'!$G$1047950&amp;":"&amp;'Wilson Validation'!$G$1047951),'Wilson Validation'!H$1047952,FALSE)),0,HLOOKUP($B76,INDIRECT("'Monthly Resource Report'!"&amp;'Wilson Validation'!$G$1047950&amp;":"&amp;'Wilson Validation'!$G$1047951),'Wilson Validation'!H$1047952,FALSE))</f>
        <v>3.379005838565893</v>
      </c>
      <c r="I76" s="317">
        <f ca="1">+IF(ISERROR(HLOOKUP($B76,INDIRECT("'Monthly Resource Report'!"&amp;'Wilson Validation'!$G$1047950&amp;":"&amp;'Wilson Validation'!$G$1047951),'Wilson Validation'!I$1047952,FALSE)),0,HLOOKUP($B76,INDIRECT("'Monthly Resource Report'!"&amp;'Wilson Validation'!$G$1047950&amp;":"&amp;'Wilson Validation'!$G$1047951),'Wilson Validation'!I$1047952,FALSE))</f>
        <v>5.9963131068370382E-2</v>
      </c>
      <c r="J76" s="318">
        <f ca="1">+IF(ISERROR(HLOOKUP($B76,INDIRECT("'Monthly Resource Report'!"&amp;'Wilson Validation'!$G$1047950&amp;":"&amp;'Wilson Validation'!$G$1047951),'Wilson Validation'!J$1047952,FALSE)),0,HLOOKUP($B76,INDIRECT("'Monthly Resource Report'!"&amp;'Wilson Validation'!$G$1047950&amp;":"&amp;'Wilson Validation'!$G$1047951),'Wilson Validation'!J$1047952,FALSE))</f>
        <v>0.5308222187865107</v>
      </c>
    </row>
    <row r="77" spans="2:10" s="461" customFormat="1">
      <c r="B77" s="301">
        <v>43525</v>
      </c>
      <c r="C77" s="294">
        <v>417</v>
      </c>
      <c r="D77" s="297">
        <v>3.3788611613265958</v>
      </c>
      <c r="E77" s="299">
        <v>0.06</v>
      </c>
      <c r="F77" s="295">
        <v>0.53</v>
      </c>
      <c r="G77" s="640">
        <f ca="1">+IF(ISERROR(HLOOKUP($B77,INDIRECT("'Monthly Resource Report'!"&amp;'Wilson Validation'!$G$1047950&amp;":"&amp;'Wilson Validation'!$G$1047951),'Wilson Validation'!G$1047952,FALSE)),0,HLOOKUP($B77,INDIRECT("'Monthly Resource Report'!"&amp;'Wilson Validation'!$G$1047950&amp;":"&amp;'Wilson Validation'!$G$1047951),'Wilson Validation'!G$1047952,FALSE))</f>
        <v>417</v>
      </c>
      <c r="H77" s="297">
        <f ca="1">+IF(ISERROR(HLOOKUP($B77,INDIRECT("'Monthly Resource Report'!"&amp;'Wilson Validation'!$G$1047950&amp;":"&amp;'Wilson Validation'!$G$1047951),'Wilson Validation'!H$1047952,FALSE)),0,HLOOKUP($B77,INDIRECT("'Monthly Resource Report'!"&amp;'Wilson Validation'!$G$1047950&amp;":"&amp;'Wilson Validation'!$G$1047951),'Wilson Validation'!H$1047952,FALSE))</f>
        <v>3.3790057277100796</v>
      </c>
      <c r="I77" s="317">
        <f ca="1">+IF(ISERROR(HLOOKUP($B77,INDIRECT("'Monthly Resource Report'!"&amp;'Wilson Validation'!$G$1047950&amp;":"&amp;'Wilson Validation'!$G$1047951),'Wilson Validation'!I$1047952,FALSE)),0,HLOOKUP($B77,INDIRECT("'Monthly Resource Report'!"&amp;'Wilson Validation'!$G$1047950&amp;":"&amp;'Wilson Validation'!$G$1047951),'Wilson Validation'!I$1047952,FALSE))</f>
        <v>5.9915828335185668E-2</v>
      </c>
      <c r="J77" s="318">
        <f ca="1">+IF(ISERROR(HLOOKUP($B77,INDIRECT("'Monthly Resource Report'!"&amp;'Wilson Validation'!$G$1047950&amp;":"&amp;'Wilson Validation'!$G$1047951),'Wilson Validation'!J$1047952,FALSE)),0,HLOOKUP($B77,INDIRECT("'Monthly Resource Report'!"&amp;'Wilson Validation'!$G$1047950&amp;":"&amp;'Wilson Validation'!$G$1047951),'Wilson Validation'!J$1047952,FALSE))</f>
        <v>0.53112457425953685</v>
      </c>
    </row>
    <row r="78" spans="2:10" s="461" customFormat="1">
      <c r="B78" s="301">
        <v>43556</v>
      </c>
      <c r="C78" s="294">
        <v>417</v>
      </c>
      <c r="D78" s="297">
        <v>3.3788611613265958</v>
      </c>
      <c r="E78" s="299">
        <v>0.06</v>
      </c>
      <c r="F78" s="295">
        <v>0.53</v>
      </c>
      <c r="G78" s="640">
        <f ca="1">+IF(ISERROR(HLOOKUP($B78,INDIRECT("'Monthly Resource Report'!"&amp;'Wilson Validation'!$G$1047950&amp;":"&amp;'Wilson Validation'!$G$1047951),'Wilson Validation'!G$1047952,FALSE)),0,HLOOKUP($B78,INDIRECT("'Monthly Resource Report'!"&amp;'Wilson Validation'!$G$1047950&amp;":"&amp;'Wilson Validation'!$G$1047951),'Wilson Validation'!G$1047952,FALSE))</f>
        <v>417</v>
      </c>
      <c r="H78" s="297">
        <f ca="1">+IF(ISERROR(HLOOKUP($B78,INDIRECT("'Monthly Resource Report'!"&amp;'Wilson Validation'!$G$1047950&amp;":"&amp;'Wilson Validation'!$G$1047951),'Wilson Validation'!H$1047952,FALSE)),0,HLOOKUP($B78,INDIRECT("'Monthly Resource Report'!"&amp;'Wilson Validation'!$G$1047950&amp;":"&amp;'Wilson Validation'!$G$1047951),'Wilson Validation'!H$1047952,FALSE))</f>
        <v>3.379005454940192</v>
      </c>
      <c r="I78" s="317">
        <f ca="1">+IF(ISERROR(HLOOKUP($B78,INDIRECT("'Monthly Resource Report'!"&amp;'Wilson Validation'!$G$1047950&amp;":"&amp;'Wilson Validation'!$G$1047951),'Wilson Validation'!I$1047952,FALSE)),0,HLOOKUP($B78,INDIRECT("'Monthly Resource Report'!"&amp;'Wilson Validation'!$G$1047950&amp;":"&amp;'Wilson Validation'!$G$1047951),'Wilson Validation'!I$1047952,FALSE))</f>
        <v>5.9783825203547893E-2</v>
      </c>
      <c r="J78" s="318">
        <f ca="1">+IF(ISERROR(HLOOKUP($B78,INDIRECT("'Monthly Resource Report'!"&amp;'Wilson Validation'!$G$1047950&amp;":"&amp;'Wilson Validation'!$G$1047951),'Wilson Validation'!J$1047952,FALSE)),0,HLOOKUP($B78,INDIRECT("'Monthly Resource Report'!"&amp;'Wilson Validation'!$G$1047950&amp;":"&amp;'Wilson Validation'!$G$1047951),'Wilson Validation'!J$1047952,FALSE))</f>
        <v>0.53118138111828095</v>
      </c>
    </row>
    <row r="79" spans="2:10" s="461" customFormat="1">
      <c r="B79" s="301">
        <v>43586</v>
      </c>
      <c r="C79" s="294">
        <v>417</v>
      </c>
      <c r="D79" s="297">
        <v>3.3788611613265958</v>
      </c>
      <c r="E79" s="299">
        <v>0.06</v>
      </c>
      <c r="F79" s="295">
        <v>0.53</v>
      </c>
      <c r="G79" s="640">
        <f ca="1">+IF(ISERROR(HLOOKUP($B79,INDIRECT("'Monthly Resource Report'!"&amp;'Wilson Validation'!$G$1047950&amp;":"&amp;'Wilson Validation'!$G$1047951),'Wilson Validation'!G$1047952,FALSE)),0,HLOOKUP($B79,INDIRECT("'Monthly Resource Report'!"&amp;'Wilson Validation'!$G$1047950&amp;":"&amp;'Wilson Validation'!$G$1047951),'Wilson Validation'!G$1047952,FALSE))</f>
        <v>417</v>
      </c>
      <c r="H79" s="297">
        <f ca="1">+IF(ISERROR(HLOOKUP($B79,INDIRECT("'Monthly Resource Report'!"&amp;'Wilson Validation'!$G$1047950&amp;":"&amp;'Wilson Validation'!$G$1047951),'Wilson Validation'!H$1047952,FALSE)),0,HLOOKUP($B79,INDIRECT("'Monthly Resource Report'!"&amp;'Wilson Validation'!$G$1047950&amp;":"&amp;'Wilson Validation'!$G$1047951),'Wilson Validation'!H$1047952,FALSE))</f>
        <v>3.3790057184577162</v>
      </c>
      <c r="I79" s="317">
        <f ca="1">+IF(ISERROR(HLOOKUP($B79,INDIRECT("'Monthly Resource Report'!"&amp;'Wilson Validation'!$G$1047950&amp;":"&amp;'Wilson Validation'!$G$1047951),'Wilson Validation'!I$1047952,FALSE)),0,HLOOKUP($B79,INDIRECT("'Monthly Resource Report'!"&amp;'Wilson Validation'!$G$1047950&amp;":"&amp;'Wilson Validation'!$G$1047951),'Wilson Validation'!I$1047952,FALSE))</f>
        <v>5.9637275465547757E-2</v>
      </c>
      <c r="J79" s="318">
        <f ca="1">+IF(ISERROR(HLOOKUP($B79,INDIRECT("'Monthly Resource Report'!"&amp;'Wilson Validation'!$G$1047950&amp;":"&amp;'Wilson Validation'!$G$1047951),'Wilson Validation'!J$1047952,FALSE)),0,HLOOKUP($B79,INDIRECT("'Monthly Resource Report'!"&amp;'Wilson Validation'!$G$1047950&amp;":"&amp;'Wilson Validation'!$G$1047951),'Wilson Validation'!J$1047952,FALSE))</f>
        <v>0.53077920545578416</v>
      </c>
    </row>
    <row r="80" spans="2:10" s="461" customFormat="1">
      <c r="B80" s="301">
        <v>43617</v>
      </c>
      <c r="C80" s="294">
        <v>417</v>
      </c>
      <c r="D80" s="297">
        <v>3.3788611613265958</v>
      </c>
      <c r="E80" s="299">
        <v>0.06</v>
      </c>
      <c r="F80" s="295">
        <v>0.53</v>
      </c>
      <c r="G80" s="640">
        <f ca="1">+IF(ISERROR(HLOOKUP($B80,INDIRECT("'Monthly Resource Report'!"&amp;'Wilson Validation'!$G$1047950&amp;":"&amp;'Wilson Validation'!$G$1047951),'Wilson Validation'!G$1047952,FALSE)),0,HLOOKUP($B80,INDIRECT("'Monthly Resource Report'!"&amp;'Wilson Validation'!$G$1047950&amp;":"&amp;'Wilson Validation'!$G$1047951),'Wilson Validation'!G$1047952,FALSE))</f>
        <v>417</v>
      </c>
      <c r="H80" s="297">
        <f ca="1">+IF(ISERROR(HLOOKUP($B80,INDIRECT("'Monthly Resource Report'!"&amp;'Wilson Validation'!$G$1047950&amp;":"&amp;'Wilson Validation'!$G$1047951),'Wilson Validation'!H$1047952,FALSE)),0,HLOOKUP($B80,INDIRECT("'Monthly Resource Report'!"&amp;'Wilson Validation'!$G$1047950&amp;":"&amp;'Wilson Validation'!$G$1047951),'Wilson Validation'!H$1047952,FALSE))</f>
        <v>3.3790054998429664</v>
      </c>
      <c r="I80" s="317">
        <f ca="1">+IF(ISERROR(HLOOKUP($B80,INDIRECT("'Monthly Resource Report'!"&amp;'Wilson Validation'!$G$1047950&amp;":"&amp;'Wilson Validation'!$G$1047951),'Wilson Validation'!I$1047952,FALSE)),0,HLOOKUP($B80,INDIRECT("'Monthly Resource Report'!"&amp;'Wilson Validation'!$G$1047950&amp;":"&amp;'Wilson Validation'!$G$1047951),'Wilson Validation'!I$1047952,FALSE))</f>
        <v>5.9653993917115129E-2</v>
      </c>
      <c r="J80" s="318">
        <f ca="1">+IF(ISERROR(HLOOKUP($B80,INDIRECT("'Monthly Resource Report'!"&amp;'Wilson Validation'!$G$1047950&amp;":"&amp;'Wilson Validation'!$G$1047951),'Wilson Validation'!J$1047952,FALSE)),0,HLOOKUP($B80,INDIRECT("'Monthly Resource Report'!"&amp;'Wilson Validation'!$G$1047950&amp;":"&amp;'Wilson Validation'!$G$1047951),'Wilson Validation'!J$1047952,FALSE))</f>
        <v>0.53120195238870416</v>
      </c>
    </row>
    <row r="81" spans="2:10" s="461" customFormat="1">
      <c r="B81" s="301">
        <v>43647</v>
      </c>
      <c r="C81" s="294">
        <v>417</v>
      </c>
      <c r="D81" s="297">
        <v>3.3788611613265958</v>
      </c>
      <c r="E81" s="299">
        <v>0.06</v>
      </c>
      <c r="F81" s="295">
        <v>0.53</v>
      </c>
      <c r="G81" s="640">
        <f ca="1">+IF(ISERROR(HLOOKUP($B81,INDIRECT("'Monthly Resource Report'!"&amp;'Wilson Validation'!$G$1047950&amp;":"&amp;'Wilson Validation'!$G$1047951),'Wilson Validation'!G$1047952,FALSE)),0,HLOOKUP($B81,INDIRECT("'Monthly Resource Report'!"&amp;'Wilson Validation'!$G$1047950&amp;":"&amp;'Wilson Validation'!$G$1047951),'Wilson Validation'!G$1047952,FALSE))</f>
        <v>417</v>
      </c>
      <c r="H81" s="297">
        <f ca="1">+IF(ISERROR(HLOOKUP($B81,INDIRECT("'Monthly Resource Report'!"&amp;'Wilson Validation'!$G$1047950&amp;":"&amp;'Wilson Validation'!$G$1047951),'Wilson Validation'!H$1047952,FALSE)),0,HLOOKUP($B81,INDIRECT("'Monthly Resource Report'!"&amp;'Wilson Validation'!$G$1047950&amp;":"&amp;'Wilson Validation'!$G$1047951),'Wilson Validation'!H$1047952,FALSE))</f>
        <v>3.3790057962670663</v>
      </c>
      <c r="I81" s="317">
        <f ca="1">+IF(ISERROR(HLOOKUP($B81,INDIRECT("'Monthly Resource Report'!"&amp;'Wilson Validation'!$G$1047950&amp;":"&amp;'Wilson Validation'!$G$1047951),'Wilson Validation'!I$1047952,FALSE)),0,HLOOKUP($B81,INDIRECT("'Monthly Resource Report'!"&amp;'Wilson Validation'!$G$1047950&amp;":"&amp;'Wilson Validation'!$G$1047951),'Wilson Validation'!I$1047952,FALSE))</f>
        <v>5.973182835236699E-2</v>
      </c>
      <c r="J81" s="318">
        <f ca="1">+IF(ISERROR(HLOOKUP($B81,INDIRECT("'Monthly Resource Report'!"&amp;'Wilson Validation'!$G$1047950&amp;":"&amp;'Wilson Validation'!$G$1047951),'Wilson Validation'!J$1047952,FALSE)),0,HLOOKUP($B81,INDIRECT("'Monthly Resource Report'!"&amp;'Wilson Validation'!$G$1047950&amp;":"&amp;'Wilson Validation'!$G$1047951),'Wilson Validation'!J$1047952,FALSE))</f>
        <v>0.53115009501651611</v>
      </c>
    </row>
    <row r="82" spans="2:10" s="461" customFormat="1">
      <c r="B82" s="301">
        <v>43678</v>
      </c>
      <c r="C82" s="294">
        <v>417</v>
      </c>
      <c r="D82" s="297">
        <v>3.3788611613265958</v>
      </c>
      <c r="E82" s="299">
        <v>0.06</v>
      </c>
      <c r="F82" s="295">
        <v>0.53</v>
      </c>
      <c r="G82" s="640">
        <f ca="1">+IF(ISERROR(HLOOKUP($B82,INDIRECT("'Monthly Resource Report'!"&amp;'Wilson Validation'!$G$1047950&amp;":"&amp;'Wilson Validation'!$G$1047951),'Wilson Validation'!G$1047952,FALSE)),0,HLOOKUP($B82,INDIRECT("'Monthly Resource Report'!"&amp;'Wilson Validation'!$G$1047950&amp;":"&amp;'Wilson Validation'!$G$1047951),'Wilson Validation'!G$1047952,FALSE))</f>
        <v>417</v>
      </c>
      <c r="H82" s="297">
        <f ca="1">+IF(ISERROR(HLOOKUP($B82,INDIRECT("'Monthly Resource Report'!"&amp;'Wilson Validation'!$G$1047950&amp;":"&amp;'Wilson Validation'!$G$1047951),'Wilson Validation'!H$1047952,FALSE)),0,HLOOKUP($B82,INDIRECT("'Monthly Resource Report'!"&amp;'Wilson Validation'!$G$1047950&amp;":"&amp;'Wilson Validation'!$G$1047951),'Wilson Validation'!H$1047952,FALSE))</f>
        <v>3.3790060063172001</v>
      </c>
      <c r="I82" s="317">
        <f ca="1">+IF(ISERROR(HLOOKUP($B82,INDIRECT("'Monthly Resource Report'!"&amp;'Wilson Validation'!$G$1047950&amp;":"&amp;'Wilson Validation'!$G$1047951),'Wilson Validation'!I$1047952,FALSE)),0,HLOOKUP($B82,INDIRECT("'Monthly Resource Report'!"&amp;'Wilson Validation'!$G$1047950&amp;":"&amp;'Wilson Validation'!$G$1047951),'Wilson Validation'!I$1047952,FALSE))</f>
        <v>5.9738961774243829E-2</v>
      </c>
      <c r="J82" s="318">
        <f ca="1">+IF(ISERROR(HLOOKUP($B82,INDIRECT("'Monthly Resource Report'!"&amp;'Wilson Validation'!$G$1047950&amp;":"&amp;'Wilson Validation'!$G$1047951),'Wilson Validation'!J$1047952,FALSE)),0,HLOOKUP($B82,INDIRECT("'Monthly Resource Report'!"&amp;'Wilson Validation'!$G$1047950&amp;":"&amp;'Wilson Validation'!$G$1047951),'Wilson Validation'!J$1047952,FALSE))</f>
        <v>0.53076514790902785</v>
      </c>
    </row>
    <row r="83" spans="2:10" s="461" customFormat="1">
      <c r="B83" s="301">
        <v>43709</v>
      </c>
      <c r="C83" s="294">
        <v>417</v>
      </c>
      <c r="D83" s="297">
        <v>3.3788611613265958</v>
      </c>
      <c r="E83" s="299">
        <v>0.06</v>
      </c>
      <c r="F83" s="295">
        <v>0.53</v>
      </c>
      <c r="G83" s="640">
        <f ca="1">+IF(ISERROR(HLOOKUP($B83,INDIRECT("'Monthly Resource Report'!"&amp;'Wilson Validation'!$G$1047950&amp;":"&amp;'Wilson Validation'!$G$1047951),'Wilson Validation'!G$1047952,FALSE)),0,HLOOKUP($B83,INDIRECT("'Monthly Resource Report'!"&amp;'Wilson Validation'!$G$1047950&amp;":"&amp;'Wilson Validation'!$G$1047951),'Wilson Validation'!G$1047952,FALSE))</f>
        <v>417</v>
      </c>
      <c r="H83" s="297">
        <f ca="1">+IF(ISERROR(HLOOKUP($B83,INDIRECT("'Monthly Resource Report'!"&amp;'Wilson Validation'!$G$1047950&amp;":"&amp;'Wilson Validation'!$G$1047951),'Wilson Validation'!H$1047952,FALSE)),0,HLOOKUP($B83,INDIRECT("'Monthly Resource Report'!"&amp;'Wilson Validation'!$G$1047950&amp;":"&amp;'Wilson Validation'!$G$1047951),'Wilson Validation'!H$1047952,FALSE))</f>
        <v>3.3790059320654868</v>
      </c>
      <c r="I83" s="317">
        <f ca="1">+IF(ISERROR(HLOOKUP($B83,INDIRECT("'Monthly Resource Report'!"&amp;'Wilson Validation'!$G$1047950&amp;":"&amp;'Wilson Validation'!$G$1047951),'Wilson Validation'!I$1047952,FALSE)),0,HLOOKUP($B83,INDIRECT("'Monthly Resource Report'!"&amp;'Wilson Validation'!$G$1047950&amp;":"&amp;'Wilson Validation'!$G$1047951),'Wilson Validation'!I$1047952,FALSE))</f>
        <v>5.9743045945481195E-2</v>
      </c>
      <c r="J83" s="318">
        <f ca="1">+IF(ISERROR(HLOOKUP($B83,INDIRECT("'Monthly Resource Report'!"&amp;'Wilson Validation'!$G$1047950&amp;":"&amp;'Wilson Validation'!$G$1047951),'Wilson Validation'!J$1047952,FALSE)),0,HLOOKUP($B83,INDIRECT("'Monthly Resource Report'!"&amp;'Wilson Validation'!$G$1047950&amp;":"&amp;'Wilson Validation'!$G$1047951),'Wilson Validation'!J$1047952,FALSE))</f>
        <v>0.53079186342328721</v>
      </c>
    </row>
    <row r="84" spans="2:10" s="461" customFormat="1">
      <c r="B84" s="301">
        <v>43739</v>
      </c>
      <c r="C84" s="294">
        <v>417</v>
      </c>
      <c r="D84" s="297">
        <v>3.3788611613265958</v>
      </c>
      <c r="E84" s="299">
        <v>0.06</v>
      </c>
      <c r="F84" s="295">
        <v>0.53</v>
      </c>
      <c r="G84" s="640">
        <f ca="1">+IF(ISERROR(HLOOKUP($B84,INDIRECT("'Monthly Resource Report'!"&amp;'Wilson Validation'!$G$1047950&amp;":"&amp;'Wilson Validation'!$G$1047951),'Wilson Validation'!G$1047952,FALSE)),0,HLOOKUP($B84,INDIRECT("'Monthly Resource Report'!"&amp;'Wilson Validation'!$G$1047950&amp;":"&amp;'Wilson Validation'!$G$1047951),'Wilson Validation'!G$1047952,FALSE))</f>
        <v>417</v>
      </c>
      <c r="H84" s="297">
        <f ca="1">+IF(ISERROR(HLOOKUP($B84,INDIRECT("'Monthly Resource Report'!"&amp;'Wilson Validation'!$G$1047950&amp;":"&amp;'Wilson Validation'!$G$1047951),'Wilson Validation'!H$1047952,FALSE)),0,HLOOKUP($B84,INDIRECT("'Monthly Resource Report'!"&amp;'Wilson Validation'!$G$1047950&amp;":"&amp;'Wilson Validation'!$G$1047951),'Wilson Validation'!H$1047952,FALSE))</f>
        <v>3.3790041971297051</v>
      </c>
      <c r="I84" s="317">
        <f ca="1">+IF(ISERROR(HLOOKUP($B84,INDIRECT("'Monthly Resource Report'!"&amp;'Wilson Validation'!$G$1047950&amp;":"&amp;'Wilson Validation'!$G$1047951),'Wilson Validation'!I$1047952,FALSE)),0,HLOOKUP($B84,INDIRECT("'Monthly Resource Report'!"&amp;'Wilson Validation'!$G$1047950&amp;":"&amp;'Wilson Validation'!$G$1047951),'Wilson Validation'!I$1047952,FALSE))</f>
        <v>5.9915273901199259E-2</v>
      </c>
      <c r="J84" s="318">
        <f ca="1">+IF(ISERROR(HLOOKUP($B84,INDIRECT("'Monthly Resource Report'!"&amp;'Wilson Validation'!$G$1047950&amp;":"&amp;'Wilson Validation'!$G$1047951),'Wilson Validation'!J$1047952,FALSE)),0,HLOOKUP($B84,INDIRECT("'Monthly Resource Report'!"&amp;'Wilson Validation'!$G$1047950&amp;":"&amp;'Wilson Validation'!$G$1047951),'Wilson Validation'!J$1047952,FALSE))</f>
        <v>0.53288584592427224</v>
      </c>
    </row>
    <row r="85" spans="2:10" s="461" customFormat="1">
      <c r="B85" s="301">
        <v>43770</v>
      </c>
      <c r="C85" s="294">
        <v>417</v>
      </c>
      <c r="D85" s="297">
        <v>3.3788611613265958</v>
      </c>
      <c r="E85" s="299">
        <v>0.06</v>
      </c>
      <c r="F85" s="295">
        <v>0.53</v>
      </c>
      <c r="G85" s="640">
        <f ca="1">+IF(ISERROR(HLOOKUP($B85,INDIRECT("'Monthly Resource Report'!"&amp;'Wilson Validation'!$G$1047950&amp;":"&amp;'Wilson Validation'!$G$1047951),'Wilson Validation'!G$1047952,FALSE)),0,HLOOKUP($B85,INDIRECT("'Monthly Resource Report'!"&amp;'Wilson Validation'!$G$1047950&amp;":"&amp;'Wilson Validation'!$G$1047951),'Wilson Validation'!G$1047952,FALSE))</f>
        <v>417</v>
      </c>
      <c r="H85" s="297">
        <f ca="1">+IF(ISERROR(HLOOKUP($B85,INDIRECT("'Monthly Resource Report'!"&amp;'Wilson Validation'!$G$1047950&amp;":"&amp;'Wilson Validation'!$G$1047951),'Wilson Validation'!H$1047952,FALSE)),0,HLOOKUP($B85,INDIRECT("'Monthly Resource Report'!"&amp;'Wilson Validation'!$G$1047950&amp;":"&amp;'Wilson Validation'!$G$1047951),'Wilson Validation'!H$1047952,FALSE))</f>
        <v>3.3790058419139859</v>
      </c>
      <c r="I85" s="317">
        <f ca="1">+IF(ISERROR(HLOOKUP($B85,INDIRECT("'Monthly Resource Report'!"&amp;'Wilson Validation'!$G$1047950&amp;":"&amp;'Wilson Validation'!$G$1047951),'Wilson Validation'!I$1047952,FALSE)),0,HLOOKUP($B85,INDIRECT("'Monthly Resource Report'!"&amp;'Wilson Validation'!$G$1047950&amp;":"&amp;'Wilson Validation'!$G$1047951),'Wilson Validation'!I$1047952,FALSE))</f>
        <v>5.9901003064190869E-2</v>
      </c>
      <c r="J85" s="318">
        <f ca="1">+IF(ISERROR(HLOOKUP($B85,INDIRECT("'Monthly Resource Report'!"&amp;'Wilson Validation'!$G$1047950&amp;":"&amp;'Wilson Validation'!$G$1047951),'Wilson Validation'!J$1047952,FALSE)),0,HLOOKUP($B85,INDIRECT("'Monthly Resource Report'!"&amp;'Wilson Validation'!$G$1047950&amp;":"&amp;'Wilson Validation'!$G$1047951),'Wilson Validation'!J$1047952,FALSE))</f>
        <v>0.53194353508105696</v>
      </c>
    </row>
    <row r="86" spans="2:10" s="461" customFormat="1">
      <c r="B86" s="301">
        <v>43800</v>
      </c>
      <c r="C86" s="294">
        <v>417</v>
      </c>
      <c r="D86" s="297">
        <v>3.3788611613265958</v>
      </c>
      <c r="E86" s="299">
        <v>0.06</v>
      </c>
      <c r="F86" s="295">
        <v>0.53</v>
      </c>
      <c r="G86" s="640">
        <f ca="1">+IF(ISERROR(HLOOKUP($B86,INDIRECT("'Monthly Resource Report'!"&amp;'Wilson Validation'!$G$1047950&amp;":"&amp;'Wilson Validation'!$G$1047951),'Wilson Validation'!G$1047952,FALSE)),0,HLOOKUP($B86,INDIRECT("'Monthly Resource Report'!"&amp;'Wilson Validation'!$G$1047950&amp;":"&amp;'Wilson Validation'!$G$1047951),'Wilson Validation'!G$1047952,FALSE))</f>
        <v>417</v>
      </c>
      <c r="H86" s="297">
        <f ca="1">+IF(ISERROR(HLOOKUP($B86,INDIRECT("'Monthly Resource Report'!"&amp;'Wilson Validation'!$G$1047950&amp;":"&amp;'Wilson Validation'!$G$1047951),'Wilson Validation'!H$1047952,FALSE)),0,HLOOKUP($B86,INDIRECT("'Monthly Resource Report'!"&amp;'Wilson Validation'!$G$1047950&amp;":"&amp;'Wilson Validation'!$G$1047951),'Wilson Validation'!H$1047952,FALSE))</f>
        <v>3.3790059098388645</v>
      </c>
      <c r="I86" s="317">
        <f ca="1">+IF(ISERROR(HLOOKUP($B86,INDIRECT("'Monthly Resource Report'!"&amp;'Wilson Validation'!$G$1047950&amp;":"&amp;'Wilson Validation'!$G$1047951),'Wilson Validation'!I$1047952,FALSE)),0,HLOOKUP($B86,INDIRECT("'Monthly Resource Report'!"&amp;'Wilson Validation'!$G$1047950&amp;":"&amp;'Wilson Validation'!$G$1047951),'Wilson Validation'!I$1047952,FALSE))</f>
        <v>5.9916735421060817E-2</v>
      </c>
      <c r="J86" s="318">
        <f ca="1">+IF(ISERROR(HLOOKUP($B86,INDIRECT("'Monthly Resource Report'!"&amp;'Wilson Validation'!$G$1047950&amp;":"&amp;'Wilson Validation'!$G$1047951),'Wilson Validation'!J$1047952,FALSE)),0,HLOOKUP($B86,INDIRECT("'Monthly Resource Report'!"&amp;'Wilson Validation'!$G$1047950&amp;":"&amp;'Wilson Validation'!$G$1047951),'Wilson Validation'!J$1047952,FALSE))</f>
        <v>0.53037358260511525</v>
      </c>
    </row>
    <row r="87" spans="2:10" s="461" customFormat="1">
      <c r="B87" s="301">
        <v>43831</v>
      </c>
      <c r="C87" s="294">
        <v>417</v>
      </c>
      <c r="D87" s="297">
        <v>3.4684009821017505</v>
      </c>
      <c r="E87" s="299">
        <v>0.06</v>
      </c>
      <c r="F87" s="295">
        <v>0.53</v>
      </c>
      <c r="G87" s="640">
        <f ca="1">+IF(ISERROR(HLOOKUP($B87,INDIRECT("'Monthly Resource Report'!"&amp;'Wilson Validation'!$G$1047950&amp;":"&amp;'Wilson Validation'!$G$1047951),'Wilson Validation'!G$1047952,FALSE)),0,HLOOKUP($B87,INDIRECT("'Monthly Resource Report'!"&amp;'Wilson Validation'!$G$1047950&amp;":"&amp;'Wilson Validation'!$G$1047951),'Wilson Validation'!G$1047952,FALSE))</f>
        <v>417</v>
      </c>
      <c r="H87" s="297">
        <f ca="1">+IF(ISERROR(HLOOKUP($B87,INDIRECT("'Monthly Resource Report'!"&amp;'Wilson Validation'!$G$1047950&amp;":"&amp;'Wilson Validation'!$G$1047951),'Wilson Validation'!H$1047952,FALSE)),0,HLOOKUP($B87,INDIRECT("'Monthly Resource Report'!"&amp;'Wilson Validation'!$G$1047950&amp;":"&amp;'Wilson Validation'!$G$1047951),'Wilson Validation'!H$1047952,FALSE))</f>
        <v>3.4680003324176618</v>
      </c>
      <c r="I87" s="317">
        <f ca="1">+IF(ISERROR(HLOOKUP($B87,INDIRECT("'Monthly Resource Report'!"&amp;'Wilson Validation'!$G$1047950&amp;":"&amp;'Wilson Validation'!$G$1047951),'Wilson Validation'!I$1047952,FALSE)),0,HLOOKUP($B87,INDIRECT("'Monthly Resource Report'!"&amp;'Wilson Validation'!$G$1047950&amp;":"&amp;'Wilson Validation'!$G$1047951),'Wilson Validation'!I$1047952,FALSE))</f>
        <v>5.9984507376510114E-2</v>
      </c>
      <c r="J87" s="318">
        <f ca="1">+IF(ISERROR(HLOOKUP($B87,INDIRECT("'Monthly Resource Report'!"&amp;'Wilson Validation'!$G$1047950&amp;":"&amp;'Wilson Validation'!$G$1047951),'Wilson Validation'!J$1047952,FALSE)),0,HLOOKUP($B87,INDIRECT("'Monthly Resource Report'!"&amp;'Wilson Validation'!$G$1047950&amp;":"&amp;'Wilson Validation'!$G$1047951),'Wilson Validation'!J$1047952,FALSE))</f>
        <v>0.53074045324520014</v>
      </c>
    </row>
    <row r="88" spans="2:10" s="461" customFormat="1">
      <c r="B88" s="301">
        <v>43862</v>
      </c>
      <c r="C88" s="294">
        <v>417</v>
      </c>
      <c r="D88" s="297">
        <v>3.4684009821017505</v>
      </c>
      <c r="E88" s="299">
        <v>0.06</v>
      </c>
      <c r="F88" s="295">
        <v>0.53</v>
      </c>
      <c r="G88" s="640">
        <f ca="1">+IF(ISERROR(HLOOKUP($B88,INDIRECT("'Monthly Resource Report'!"&amp;'Wilson Validation'!$G$1047950&amp;":"&amp;'Wilson Validation'!$G$1047951),'Wilson Validation'!G$1047952,FALSE)),0,HLOOKUP($B88,INDIRECT("'Monthly Resource Report'!"&amp;'Wilson Validation'!$G$1047950&amp;":"&amp;'Wilson Validation'!$G$1047951),'Wilson Validation'!G$1047952,FALSE))</f>
        <v>417</v>
      </c>
      <c r="H88" s="297">
        <f ca="1">+IF(ISERROR(HLOOKUP($B88,INDIRECT("'Monthly Resource Report'!"&amp;'Wilson Validation'!$G$1047950&amp;":"&amp;'Wilson Validation'!$G$1047951),'Wilson Validation'!H$1047952,FALSE)),0,HLOOKUP($B88,INDIRECT("'Monthly Resource Report'!"&amp;'Wilson Validation'!$G$1047950&amp;":"&amp;'Wilson Validation'!$G$1047951),'Wilson Validation'!H$1047952,FALSE))</f>
        <v>3.4680005209668883</v>
      </c>
      <c r="I88" s="317">
        <f ca="1">+IF(ISERROR(HLOOKUP($B88,INDIRECT("'Monthly Resource Report'!"&amp;'Wilson Validation'!$G$1047950&amp;":"&amp;'Wilson Validation'!$G$1047951),'Wilson Validation'!I$1047952,FALSE)),0,HLOOKUP($B88,INDIRECT("'Monthly Resource Report'!"&amp;'Wilson Validation'!$G$1047950&amp;":"&amp;'Wilson Validation'!$G$1047951),'Wilson Validation'!I$1047952,FALSE))</f>
        <v>5.9979069159885955E-2</v>
      </c>
      <c r="J88" s="318">
        <f ca="1">+IF(ISERROR(HLOOKUP($B88,INDIRECT("'Monthly Resource Report'!"&amp;'Wilson Validation'!$G$1047950&amp;":"&amp;'Wilson Validation'!$G$1047951),'Wilson Validation'!J$1047952,FALSE)),0,HLOOKUP($B88,INDIRECT("'Monthly Resource Report'!"&amp;'Wilson Validation'!$G$1047950&amp;":"&amp;'Wilson Validation'!$G$1047951),'Wilson Validation'!J$1047952,FALSE))</f>
        <v>0.5307907154736895</v>
      </c>
    </row>
    <row r="89" spans="2:10" s="461" customFormat="1">
      <c r="B89" s="301">
        <v>43891</v>
      </c>
      <c r="C89" s="294">
        <v>417</v>
      </c>
      <c r="D89" s="297">
        <v>3.4684009821017505</v>
      </c>
      <c r="E89" s="299">
        <v>0.06</v>
      </c>
      <c r="F89" s="295">
        <v>0.53</v>
      </c>
      <c r="G89" s="640">
        <f ca="1">+IF(ISERROR(HLOOKUP($B89,INDIRECT("'Monthly Resource Report'!"&amp;'Wilson Validation'!$G$1047950&amp;":"&amp;'Wilson Validation'!$G$1047951),'Wilson Validation'!G$1047952,FALSE)),0,HLOOKUP($B89,INDIRECT("'Monthly Resource Report'!"&amp;'Wilson Validation'!$G$1047950&amp;":"&amp;'Wilson Validation'!$G$1047951),'Wilson Validation'!G$1047952,FALSE))</f>
        <v>417</v>
      </c>
      <c r="H89" s="297">
        <f ca="1">+IF(ISERROR(HLOOKUP($B89,INDIRECT("'Monthly Resource Report'!"&amp;'Wilson Validation'!$G$1047950&amp;":"&amp;'Wilson Validation'!$G$1047951),'Wilson Validation'!H$1047952,FALSE)),0,HLOOKUP($B89,INDIRECT("'Monthly Resource Report'!"&amp;'Wilson Validation'!$G$1047950&amp;":"&amp;'Wilson Validation'!$G$1047951),'Wilson Validation'!H$1047952,FALSE))</f>
        <v>3.4680003324176618</v>
      </c>
      <c r="I89" s="317">
        <f ca="1">+IF(ISERROR(HLOOKUP($B89,INDIRECT("'Monthly Resource Report'!"&amp;'Wilson Validation'!$G$1047950&amp;":"&amp;'Wilson Validation'!$G$1047951),'Wilson Validation'!I$1047952,FALSE)),0,HLOOKUP($B89,INDIRECT("'Monthly Resource Report'!"&amp;'Wilson Validation'!$G$1047950&amp;":"&amp;'Wilson Validation'!$G$1047951),'Wilson Validation'!I$1047952,FALSE))</f>
        <v>5.9984541110306912E-2</v>
      </c>
      <c r="J89" s="318">
        <f ca="1">+IF(ISERROR(HLOOKUP($B89,INDIRECT("'Monthly Resource Report'!"&amp;'Wilson Validation'!$G$1047950&amp;":"&amp;'Wilson Validation'!$G$1047951),'Wilson Validation'!J$1047952,FALSE)),0,HLOOKUP($B89,INDIRECT("'Monthly Resource Report'!"&amp;'Wilson Validation'!$G$1047950&amp;":"&amp;'Wilson Validation'!$G$1047951),'Wilson Validation'!J$1047952,FALSE))</f>
        <v>0.53074075172044621</v>
      </c>
    </row>
    <row r="90" spans="2:10" s="461" customFormat="1">
      <c r="B90" s="301">
        <v>43922</v>
      </c>
      <c r="C90" s="294">
        <v>417</v>
      </c>
      <c r="D90" s="297">
        <v>3.4684009821017505</v>
      </c>
      <c r="E90" s="299">
        <v>0.06</v>
      </c>
      <c r="F90" s="295">
        <v>0.53</v>
      </c>
      <c r="G90" s="640">
        <f ca="1">+IF(ISERROR(HLOOKUP($B90,INDIRECT("'Monthly Resource Report'!"&amp;'Wilson Validation'!$G$1047950&amp;":"&amp;'Wilson Validation'!$G$1047951),'Wilson Validation'!G$1047952,FALSE)),0,HLOOKUP($B90,INDIRECT("'Monthly Resource Report'!"&amp;'Wilson Validation'!$G$1047950&amp;":"&amp;'Wilson Validation'!$G$1047951),'Wilson Validation'!G$1047952,FALSE))</f>
        <v>417</v>
      </c>
      <c r="H90" s="297">
        <f ca="1">+IF(ISERROR(HLOOKUP($B90,INDIRECT("'Monthly Resource Report'!"&amp;'Wilson Validation'!$G$1047950&amp;":"&amp;'Wilson Validation'!$G$1047951),'Wilson Validation'!H$1047952,FALSE)),0,HLOOKUP($B90,INDIRECT("'Monthly Resource Report'!"&amp;'Wilson Validation'!$G$1047950&amp;":"&amp;'Wilson Validation'!$G$1047951),'Wilson Validation'!H$1047952,FALSE))</f>
        <v>3.4680007344788377</v>
      </c>
      <c r="I90" s="317">
        <f ca="1">+IF(ISERROR(HLOOKUP($B90,INDIRECT("'Monthly Resource Report'!"&amp;'Wilson Validation'!$G$1047950&amp;":"&amp;'Wilson Validation'!$G$1047951),'Wilson Validation'!I$1047952,FALSE)),0,HLOOKUP($B90,INDIRECT("'Monthly Resource Report'!"&amp;'Wilson Validation'!$G$1047950&amp;":"&amp;'Wilson Validation'!$G$1047951),'Wilson Validation'!I$1047952,FALSE))</f>
        <v>5.9874398981973359E-2</v>
      </c>
      <c r="J90" s="318">
        <f ca="1">+IF(ISERROR(HLOOKUP($B90,INDIRECT("'Monthly Resource Report'!"&amp;'Wilson Validation'!$G$1047950&amp;":"&amp;'Wilson Validation'!$G$1047951),'Wilson Validation'!J$1047952,FALSE)),0,HLOOKUP($B90,INDIRECT("'Monthly Resource Report'!"&amp;'Wilson Validation'!$G$1047950&amp;":"&amp;'Wilson Validation'!$G$1047951),'Wilson Validation'!J$1047952,FALSE))</f>
        <v>0.53149151103529579</v>
      </c>
    </row>
    <row r="91" spans="2:10" s="461" customFormat="1">
      <c r="B91" s="301">
        <v>43952</v>
      </c>
      <c r="C91" s="294">
        <v>417</v>
      </c>
      <c r="D91" s="297">
        <v>3.4684009821017505</v>
      </c>
      <c r="E91" s="299">
        <v>0.06</v>
      </c>
      <c r="F91" s="295">
        <v>0.53</v>
      </c>
      <c r="G91" s="640">
        <f ca="1">+IF(ISERROR(HLOOKUP($B91,INDIRECT("'Monthly Resource Report'!"&amp;'Wilson Validation'!$G$1047950&amp;":"&amp;'Wilson Validation'!$G$1047951),'Wilson Validation'!G$1047952,FALSE)),0,HLOOKUP($B91,INDIRECT("'Monthly Resource Report'!"&amp;'Wilson Validation'!$G$1047950&amp;":"&amp;'Wilson Validation'!$G$1047951),'Wilson Validation'!G$1047952,FALSE))</f>
        <v>417</v>
      </c>
      <c r="H91" s="297">
        <f ca="1">+IF(ISERROR(HLOOKUP($B91,INDIRECT("'Monthly Resource Report'!"&amp;'Wilson Validation'!$G$1047950&amp;":"&amp;'Wilson Validation'!$G$1047951),'Wilson Validation'!H$1047952,FALSE)),0,HLOOKUP($B91,INDIRECT("'Monthly Resource Report'!"&amp;'Wilson Validation'!$G$1047950&amp;":"&amp;'Wilson Validation'!$G$1047951),'Wilson Validation'!H$1047952,FALSE))</f>
        <v>3.4680014604080807</v>
      </c>
      <c r="I91" s="317">
        <f ca="1">+IF(ISERROR(HLOOKUP($B91,INDIRECT("'Monthly Resource Report'!"&amp;'Wilson Validation'!$G$1047950&amp;":"&amp;'Wilson Validation'!$G$1047951),'Wilson Validation'!I$1047952,FALSE)),0,HLOOKUP($B91,INDIRECT("'Monthly Resource Report'!"&amp;'Wilson Validation'!$G$1047950&amp;":"&amp;'Wilson Validation'!$G$1047951),'Wilson Validation'!I$1047952,FALSE))</f>
        <v>5.9776962665777332E-2</v>
      </c>
      <c r="J91" s="318">
        <f ca="1">+IF(ISERROR(HLOOKUP($B91,INDIRECT("'Monthly Resource Report'!"&amp;'Wilson Validation'!$G$1047950&amp;":"&amp;'Wilson Validation'!$G$1047951),'Wilson Validation'!J$1047952,FALSE)),0,HLOOKUP($B91,INDIRECT("'Monthly Resource Report'!"&amp;'Wilson Validation'!$G$1047950&amp;":"&amp;'Wilson Validation'!$G$1047951),'Wilson Validation'!J$1047952,FALSE))</f>
        <v>0.53076200660004214</v>
      </c>
    </row>
    <row r="92" spans="2:10" s="461" customFormat="1">
      <c r="B92" s="301">
        <v>43983</v>
      </c>
      <c r="C92" s="294">
        <v>417</v>
      </c>
      <c r="D92" s="297">
        <v>3.4684009821017505</v>
      </c>
      <c r="E92" s="299">
        <v>0.06</v>
      </c>
      <c r="F92" s="295">
        <v>0.53</v>
      </c>
      <c r="G92" s="640">
        <f ca="1">+IF(ISERROR(HLOOKUP($B92,INDIRECT("'Monthly Resource Report'!"&amp;'Wilson Validation'!$G$1047950&amp;":"&amp;'Wilson Validation'!$G$1047951),'Wilson Validation'!G$1047952,FALSE)),0,HLOOKUP($B92,INDIRECT("'Monthly Resource Report'!"&amp;'Wilson Validation'!$G$1047950&amp;":"&amp;'Wilson Validation'!$G$1047951),'Wilson Validation'!G$1047952,FALSE))</f>
        <v>417</v>
      </c>
      <c r="H92" s="297">
        <f ca="1">+IF(ISERROR(HLOOKUP($B92,INDIRECT("'Monthly Resource Report'!"&amp;'Wilson Validation'!$G$1047950&amp;":"&amp;'Wilson Validation'!$G$1047951),'Wilson Validation'!H$1047952,FALSE)),0,HLOOKUP($B92,INDIRECT("'Monthly Resource Report'!"&amp;'Wilson Validation'!$G$1047950&amp;":"&amp;'Wilson Validation'!$G$1047951),'Wilson Validation'!H$1047952,FALSE))</f>
        <v>3.4680020649671595</v>
      </c>
      <c r="I92" s="317">
        <f ca="1">+IF(ISERROR(HLOOKUP($B92,INDIRECT("'Monthly Resource Report'!"&amp;'Wilson Validation'!$G$1047950&amp;":"&amp;'Wilson Validation'!$G$1047951),'Wilson Validation'!I$1047952,FALSE)),0,HLOOKUP($B92,INDIRECT("'Monthly Resource Report'!"&amp;'Wilson Validation'!$G$1047950&amp;":"&amp;'Wilson Validation'!$G$1047951),'Wilson Validation'!I$1047952,FALSE))</f>
        <v>5.9799695550319373E-2</v>
      </c>
      <c r="J92" s="318">
        <f ca="1">+IF(ISERROR(HLOOKUP($B92,INDIRECT("'Monthly Resource Report'!"&amp;'Wilson Validation'!$G$1047950&amp;":"&amp;'Wilson Validation'!$G$1047951),'Wilson Validation'!J$1047952,FALSE)),0,HLOOKUP($B92,INDIRECT("'Monthly Resource Report'!"&amp;'Wilson Validation'!$G$1047950&amp;":"&amp;'Wilson Validation'!$G$1047951),'Wilson Validation'!J$1047952,FALSE))</f>
        <v>0.53078362404144008</v>
      </c>
    </row>
    <row r="93" spans="2:10" s="461" customFormat="1">
      <c r="B93" s="301">
        <v>44013</v>
      </c>
      <c r="C93" s="294">
        <v>417</v>
      </c>
      <c r="D93" s="297">
        <v>3.4684009821017505</v>
      </c>
      <c r="E93" s="299">
        <v>0.06</v>
      </c>
      <c r="F93" s="295">
        <v>0.53</v>
      </c>
      <c r="G93" s="640">
        <f ca="1">+IF(ISERROR(HLOOKUP($B93,INDIRECT("'Monthly Resource Report'!"&amp;'Wilson Validation'!$G$1047950&amp;":"&amp;'Wilson Validation'!$G$1047951),'Wilson Validation'!G$1047952,FALSE)),0,HLOOKUP($B93,INDIRECT("'Monthly Resource Report'!"&amp;'Wilson Validation'!$G$1047950&amp;":"&amp;'Wilson Validation'!$G$1047951),'Wilson Validation'!G$1047952,FALSE))</f>
        <v>417</v>
      </c>
      <c r="H93" s="297">
        <f ca="1">+IF(ISERROR(HLOOKUP($B93,INDIRECT("'Monthly Resource Report'!"&amp;'Wilson Validation'!$G$1047950&amp;":"&amp;'Wilson Validation'!$G$1047951),'Wilson Validation'!H$1047952,FALSE)),0,HLOOKUP($B93,INDIRECT("'Monthly Resource Report'!"&amp;'Wilson Validation'!$G$1047950&amp;":"&amp;'Wilson Validation'!$G$1047951),'Wilson Validation'!H$1047952,FALSE))</f>
        <v>3.4680012504271942</v>
      </c>
      <c r="I93" s="317">
        <f ca="1">+IF(ISERROR(HLOOKUP($B93,INDIRECT("'Monthly Resource Report'!"&amp;'Wilson Validation'!$G$1047950&amp;":"&amp;'Wilson Validation'!$G$1047951),'Wilson Validation'!I$1047952,FALSE)),0,HLOOKUP($B93,INDIRECT("'Monthly Resource Report'!"&amp;'Wilson Validation'!$G$1047950&amp;":"&amp;'Wilson Validation'!$G$1047951),'Wilson Validation'!I$1047952,FALSE))</f>
        <v>5.982079402094484E-2</v>
      </c>
      <c r="J93" s="318">
        <f ca="1">+IF(ISERROR(HLOOKUP($B93,INDIRECT("'Monthly Resource Report'!"&amp;'Wilson Validation'!$G$1047950&amp;":"&amp;'Wilson Validation'!$G$1047951),'Wilson Validation'!J$1047952,FALSE)),0,HLOOKUP($B93,INDIRECT("'Monthly Resource Report'!"&amp;'Wilson Validation'!$G$1047950&amp;":"&amp;'Wilson Validation'!$G$1047951),'Wilson Validation'!J$1047952,FALSE))</f>
        <v>0.53112896874052873</v>
      </c>
    </row>
    <row r="94" spans="2:10" s="461" customFormat="1">
      <c r="B94" s="301">
        <v>44044</v>
      </c>
      <c r="C94" s="294">
        <v>417</v>
      </c>
      <c r="D94" s="297">
        <v>3.4684009821017505</v>
      </c>
      <c r="E94" s="299">
        <v>0.06</v>
      </c>
      <c r="F94" s="295">
        <v>0.53</v>
      </c>
      <c r="G94" s="640">
        <f ca="1">+IF(ISERROR(HLOOKUP($B94,INDIRECT("'Monthly Resource Report'!"&amp;'Wilson Validation'!$G$1047950&amp;":"&amp;'Wilson Validation'!$G$1047951),'Wilson Validation'!G$1047952,FALSE)),0,HLOOKUP($B94,INDIRECT("'Monthly Resource Report'!"&amp;'Wilson Validation'!$G$1047950&amp;":"&amp;'Wilson Validation'!$G$1047951),'Wilson Validation'!G$1047952,FALSE))</f>
        <v>417</v>
      </c>
      <c r="H94" s="297">
        <f ca="1">+IF(ISERROR(HLOOKUP($B94,INDIRECT("'Monthly Resource Report'!"&amp;'Wilson Validation'!$G$1047950&amp;":"&amp;'Wilson Validation'!$G$1047951),'Wilson Validation'!H$1047952,FALSE)),0,HLOOKUP($B94,INDIRECT("'Monthly Resource Report'!"&amp;'Wilson Validation'!$G$1047950&amp;":"&amp;'Wilson Validation'!$G$1047951),'Wilson Validation'!H$1047952,FALSE))</f>
        <v>3.4680010941095025</v>
      </c>
      <c r="I94" s="317">
        <f ca="1">+IF(ISERROR(HLOOKUP($B94,INDIRECT("'Monthly Resource Report'!"&amp;'Wilson Validation'!$G$1047950&amp;":"&amp;'Wilson Validation'!$G$1047951),'Wilson Validation'!I$1047952,FALSE)),0,HLOOKUP($B94,INDIRECT("'Monthly Resource Report'!"&amp;'Wilson Validation'!$G$1047950&amp;":"&amp;'Wilson Validation'!$G$1047951),'Wilson Validation'!I$1047952,FALSE))</f>
        <v>5.9809735957500318E-2</v>
      </c>
      <c r="J94" s="318">
        <f ca="1">+IF(ISERROR(HLOOKUP($B94,INDIRECT("'Monthly Resource Report'!"&amp;'Wilson Validation'!$G$1047950&amp;":"&amp;'Wilson Validation'!$G$1047951),'Wilson Validation'!J$1047952,FALSE)),0,HLOOKUP($B94,INDIRECT("'Monthly Resource Report'!"&amp;'Wilson Validation'!$G$1047950&amp;":"&amp;'Wilson Validation'!$G$1047951),'Wilson Validation'!J$1047952,FALSE))</f>
        <v>0.53075378328108136</v>
      </c>
    </row>
    <row r="95" spans="2:10" s="461" customFormat="1">
      <c r="B95" s="301">
        <v>44075</v>
      </c>
      <c r="C95" s="294">
        <v>417</v>
      </c>
      <c r="D95" s="297">
        <v>3.4684009821017505</v>
      </c>
      <c r="E95" s="299">
        <v>0.06</v>
      </c>
      <c r="F95" s="295">
        <v>0.53</v>
      </c>
      <c r="G95" s="640">
        <f ca="1">+IF(ISERROR(HLOOKUP($B95,INDIRECT("'Monthly Resource Report'!"&amp;'Wilson Validation'!$G$1047950&amp;":"&amp;'Wilson Validation'!$G$1047951),'Wilson Validation'!G$1047952,FALSE)),0,HLOOKUP($B95,INDIRECT("'Monthly Resource Report'!"&amp;'Wilson Validation'!$G$1047950&amp;":"&amp;'Wilson Validation'!$G$1047951),'Wilson Validation'!G$1047952,FALSE))</f>
        <v>417</v>
      </c>
      <c r="H95" s="297">
        <f ca="1">+IF(ISERROR(HLOOKUP($B95,INDIRECT("'Monthly Resource Report'!"&amp;'Wilson Validation'!$G$1047950&amp;":"&amp;'Wilson Validation'!$G$1047951),'Wilson Validation'!H$1047952,FALSE)),0,HLOOKUP($B95,INDIRECT("'Monthly Resource Report'!"&amp;'Wilson Validation'!$G$1047950&amp;":"&amp;'Wilson Validation'!$G$1047951),'Wilson Validation'!H$1047952,FALSE))</f>
        <v>3.468001832852448</v>
      </c>
      <c r="I95" s="317">
        <f ca="1">+IF(ISERROR(HLOOKUP($B95,INDIRECT("'Monthly Resource Report'!"&amp;'Wilson Validation'!$G$1047950&amp;":"&amp;'Wilson Validation'!$G$1047951),'Wilson Validation'!I$1047952,FALSE)),0,HLOOKUP($B95,INDIRECT("'Monthly Resource Report'!"&amp;'Wilson Validation'!$G$1047950&amp;":"&amp;'Wilson Validation'!$G$1047951),'Wilson Validation'!I$1047952,FALSE))</f>
        <v>5.9789120127797711E-2</v>
      </c>
      <c r="J95" s="318">
        <f ca="1">+IF(ISERROR(HLOOKUP($B95,INDIRECT("'Monthly Resource Report'!"&amp;'Wilson Validation'!$G$1047950&amp;":"&amp;'Wilson Validation'!$G$1047951),'Wilson Validation'!J$1047952,FALSE)),0,HLOOKUP($B95,INDIRECT("'Monthly Resource Report'!"&amp;'Wilson Validation'!$G$1047950&amp;":"&amp;'Wilson Validation'!$G$1047951),'Wilson Validation'!J$1047952,FALSE))</f>
        <v>0.53117287848636174</v>
      </c>
    </row>
    <row r="96" spans="2:10" s="461" customFormat="1">
      <c r="B96" s="301">
        <v>44105</v>
      </c>
      <c r="C96" s="294">
        <v>417</v>
      </c>
      <c r="D96" s="297">
        <v>3.4684009821017505</v>
      </c>
      <c r="E96" s="299">
        <v>0.06</v>
      </c>
      <c r="F96" s="295">
        <v>0.53</v>
      </c>
      <c r="G96" s="640">
        <f ca="1">+IF(ISERROR(HLOOKUP($B96,INDIRECT("'Monthly Resource Report'!"&amp;'Wilson Validation'!$G$1047950&amp;":"&amp;'Wilson Validation'!$G$1047951),'Wilson Validation'!G$1047952,FALSE)),0,HLOOKUP($B96,INDIRECT("'Monthly Resource Report'!"&amp;'Wilson Validation'!$G$1047950&amp;":"&amp;'Wilson Validation'!$G$1047951),'Wilson Validation'!G$1047952,FALSE))</f>
        <v>417</v>
      </c>
      <c r="H96" s="297">
        <f ca="1">+IF(ISERROR(HLOOKUP($B96,INDIRECT("'Monthly Resource Report'!"&amp;'Wilson Validation'!$G$1047950&amp;":"&amp;'Wilson Validation'!$G$1047951),'Wilson Validation'!H$1047952,FALSE)),0,HLOOKUP($B96,INDIRECT("'Monthly Resource Report'!"&amp;'Wilson Validation'!$G$1047950&amp;":"&amp;'Wilson Validation'!$G$1047951),'Wilson Validation'!H$1047952,FALSE))</f>
        <v>3.4680012273867336</v>
      </c>
      <c r="I96" s="317">
        <f ca="1">+IF(ISERROR(HLOOKUP($B96,INDIRECT("'Monthly Resource Report'!"&amp;'Wilson Validation'!$G$1047950&amp;":"&amp;'Wilson Validation'!$G$1047951),'Wilson Validation'!I$1047952,FALSE)),0,HLOOKUP($B96,INDIRECT("'Monthly Resource Report'!"&amp;'Wilson Validation'!$G$1047950&amp;":"&amp;'Wilson Validation'!$G$1047951),'Wilson Validation'!I$1047952,FALSE))</f>
        <v>5.9835039887374326E-2</v>
      </c>
      <c r="J96" s="318">
        <f ca="1">+IF(ISERROR(HLOOKUP($B96,INDIRECT("'Monthly Resource Report'!"&amp;'Wilson Validation'!$G$1047950&amp;":"&amp;'Wilson Validation'!$G$1047951),'Wilson Validation'!J$1047952,FALSE)),0,HLOOKUP($B96,INDIRECT("'Monthly Resource Report'!"&amp;'Wilson Validation'!$G$1047950&amp;":"&amp;'Wilson Validation'!$G$1047951),'Wilson Validation'!J$1047952,FALSE))</f>
        <v>0.5313860776380861</v>
      </c>
    </row>
    <row r="97" spans="2:10" s="461" customFormat="1">
      <c r="B97" s="301">
        <v>44136</v>
      </c>
      <c r="C97" s="294">
        <v>417</v>
      </c>
      <c r="D97" s="297">
        <v>3.4684009821017505</v>
      </c>
      <c r="E97" s="299">
        <v>0.06</v>
      </c>
      <c r="F97" s="295">
        <v>0.53</v>
      </c>
      <c r="G97" s="640">
        <f ca="1">+IF(ISERROR(HLOOKUP($B97,INDIRECT("'Monthly Resource Report'!"&amp;'Wilson Validation'!$G$1047950&amp;":"&amp;'Wilson Validation'!$G$1047951),'Wilson Validation'!G$1047952,FALSE)),0,HLOOKUP($B97,INDIRECT("'Monthly Resource Report'!"&amp;'Wilson Validation'!$G$1047950&amp;":"&amp;'Wilson Validation'!$G$1047951),'Wilson Validation'!G$1047952,FALSE))</f>
        <v>417</v>
      </c>
      <c r="H97" s="297">
        <f ca="1">+IF(ISERROR(HLOOKUP($B97,INDIRECT("'Monthly Resource Report'!"&amp;'Wilson Validation'!$G$1047950&amp;":"&amp;'Wilson Validation'!$G$1047951),'Wilson Validation'!H$1047952,FALSE)),0,HLOOKUP($B97,INDIRECT("'Monthly Resource Report'!"&amp;'Wilson Validation'!$G$1047950&amp;":"&amp;'Wilson Validation'!$G$1047951),'Wilson Validation'!H$1047952,FALSE))</f>
        <v>3.4680007039622374</v>
      </c>
      <c r="I97" s="317">
        <f ca="1">+IF(ISERROR(HLOOKUP($B97,INDIRECT("'Monthly Resource Report'!"&amp;'Wilson Validation'!$G$1047950&amp;":"&amp;'Wilson Validation'!$G$1047951),'Wilson Validation'!I$1047952,FALSE)),0,HLOOKUP($B97,INDIRECT("'Monthly Resource Report'!"&amp;'Wilson Validation'!$G$1047950&amp;":"&amp;'Wilson Validation'!$G$1047951),'Wilson Validation'!I$1047952,FALSE))</f>
        <v>5.9899806161026872E-2</v>
      </c>
      <c r="J97" s="318">
        <f ca="1">+IF(ISERROR(HLOOKUP($B97,INDIRECT("'Monthly Resource Report'!"&amp;'Wilson Validation'!$G$1047950&amp;":"&amp;'Wilson Validation'!$G$1047951),'Wilson Validation'!J$1047952,FALSE)),0,HLOOKUP($B97,INDIRECT("'Monthly Resource Report'!"&amp;'Wilson Validation'!$G$1047950&amp;":"&amp;'Wilson Validation'!$G$1047951),'Wilson Validation'!J$1047952,FALSE))</f>
        <v>0.53115778277260328</v>
      </c>
    </row>
    <row r="98" spans="2:10" s="461" customFormat="1">
      <c r="B98" s="301">
        <v>44166</v>
      </c>
      <c r="C98" s="294">
        <v>417</v>
      </c>
      <c r="D98" s="297">
        <v>3.4684009821017505</v>
      </c>
      <c r="E98" s="299">
        <v>0.06</v>
      </c>
      <c r="F98" s="295">
        <v>0.53</v>
      </c>
      <c r="G98" s="640">
        <f ca="1">+IF(ISERROR(HLOOKUP($B98,INDIRECT("'Monthly Resource Report'!"&amp;'Wilson Validation'!$G$1047950&amp;":"&amp;'Wilson Validation'!$G$1047951),'Wilson Validation'!G$1047952,FALSE)),0,HLOOKUP($B98,INDIRECT("'Monthly Resource Report'!"&amp;'Wilson Validation'!$G$1047950&amp;":"&amp;'Wilson Validation'!$G$1047951),'Wilson Validation'!G$1047952,FALSE))</f>
        <v>417</v>
      </c>
      <c r="H98" s="297">
        <f ca="1">+IF(ISERROR(HLOOKUP($B98,INDIRECT("'Monthly Resource Report'!"&amp;'Wilson Validation'!$G$1047950&amp;":"&amp;'Wilson Validation'!$G$1047951),'Wilson Validation'!H$1047952,FALSE)),0,HLOOKUP($B98,INDIRECT("'Monthly Resource Report'!"&amp;'Wilson Validation'!$G$1047950&amp;":"&amp;'Wilson Validation'!$G$1047951),'Wilson Validation'!H$1047952,FALSE))</f>
        <v>3.4680007571449956</v>
      </c>
      <c r="I98" s="317">
        <f ca="1">+IF(ISERROR(HLOOKUP($B98,INDIRECT("'Monthly Resource Report'!"&amp;'Wilson Validation'!$G$1047950&amp;":"&amp;'Wilson Validation'!$G$1047951),'Wilson Validation'!I$1047952,FALSE)),0,HLOOKUP($B98,INDIRECT("'Monthly Resource Report'!"&amp;'Wilson Validation'!$G$1047950&amp;":"&amp;'Wilson Validation'!$G$1047951),'Wilson Validation'!I$1047952,FALSE))</f>
        <v>5.9911951176628044E-2</v>
      </c>
      <c r="J98" s="318">
        <f ca="1">+IF(ISERROR(HLOOKUP($B98,INDIRECT("'Monthly Resource Report'!"&amp;'Wilson Validation'!$G$1047950&amp;":"&amp;'Wilson Validation'!$G$1047951),'Wilson Validation'!J$1047952,FALSE)),0,HLOOKUP($B98,INDIRECT("'Monthly Resource Report'!"&amp;'Wilson Validation'!$G$1047950&amp;":"&amp;'Wilson Validation'!$G$1047951),'Wilson Validation'!J$1047952,FALSE))</f>
        <v>0.53111977173092229</v>
      </c>
    </row>
    <row r="99" spans="2:10" s="461" customFormat="1">
      <c r="B99" s="301">
        <v>44197</v>
      </c>
      <c r="C99" s="294">
        <v>417</v>
      </c>
      <c r="D99" s="297">
        <v>3.5613541284220771</v>
      </c>
      <c r="E99" s="299">
        <v>0.06</v>
      </c>
      <c r="F99" s="295">
        <v>0.53</v>
      </c>
      <c r="G99" s="640">
        <f ca="1">+IF(ISERROR(HLOOKUP($B99,INDIRECT("'Monthly Resource Report'!"&amp;'Wilson Validation'!$G$1047950&amp;":"&amp;'Wilson Validation'!$G$1047951),'Wilson Validation'!G$1047952,FALSE)),0,HLOOKUP($B99,INDIRECT("'Monthly Resource Report'!"&amp;'Wilson Validation'!$G$1047950&amp;":"&amp;'Wilson Validation'!$G$1047951),'Wilson Validation'!G$1047952,FALSE))</f>
        <v>417</v>
      </c>
      <c r="H99" s="297">
        <f ca="1">+IF(ISERROR(HLOOKUP($B99,INDIRECT("'Monthly Resource Report'!"&amp;'Wilson Validation'!$G$1047950&amp;":"&amp;'Wilson Validation'!$G$1047951),'Wilson Validation'!H$1047952,FALSE)),0,HLOOKUP($B99,INDIRECT("'Monthly Resource Report'!"&amp;'Wilson Validation'!$G$1047950&amp;":"&amp;'Wilson Validation'!$G$1047951),'Wilson Validation'!H$1047952,FALSE))</f>
        <v>3.5610005583650834</v>
      </c>
      <c r="I99" s="317">
        <f ca="1">+IF(ISERROR(HLOOKUP($B99,INDIRECT("'Monthly Resource Report'!"&amp;'Wilson Validation'!$G$1047950&amp;":"&amp;'Wilson Validation'!$G$1047951),'Wilson Validation'!I$1047952,FALSE)),0,HLOOKUP($B99,INDIRECT("'Monthly Resource Report'!"&amp;'Wilson Validation'!$G$1047950&amp;":"&amp;'Wilson Validation'!$G$1047951),'Wilson Validation'!I$1047952,FALSE))</f>
        <v>5.9955923875084076E-2</v>
      </c>
      <c r="J99" s="318">
        <f ca="1">+IF(ISERROR(HLOOKUP($B99,INDIRECT("'Monthly Resource Report'!"&amp;'Wilson Validation'!$G$1047950&amp;":"&amp;'Wilson Validation'!$G$1047951),'Wilson Validation'!J$1047952,FALSE)),0,HLOOKUP($B99,INDIRECT("'Monthly Resource Report'!"&amp;'Wilson Validation'!$G$1047950&amp;":"&amp;'Wilson Validation'!$G$1047951),'Wilson Validation'!J$1047952,FALSE))</f>
        <v>0.53111472315571628</v>
      </c>
    </row>
    <row r="100" spans="2:10" s="461" customFormat="1">
      <c r="B100" s="301">
        <v>44228</v>
      </c>
      <c r="C100" s="294">
        <v>417</v>
      </c>
      <c r="D100" s="297">
        <v>3.5613541284220771</v>
      </c>
      <c r="E100" s="299">
        <v>0.06</v>
      </c>
      <c r="F100" s="295">
        <v>0.53</v>
      </c>
      <c r="G100" s="640">
        <f ca="1">+IF(ISERROR(HLOOKUP($B100,INDIRECT("'Monthly Resource Report'!"&amp;'Wilson Validation'!$G$1047950&amp;":"&amp;'Wilson Validation'!$G$1047951),'Wilson Validation'!G$1047952,FALSE)),0,HLOOKUP($B100,INDIRECT("'Monthly Resource Report'!"&amp;'Wilson Validation'!$G$1047950&amp;":"&amp;'Wilson Validation'!$G$1047951),'Wilson Validation'!G$1047952,FALSE))</f>
        <v>417</v>
      </c>
      <c r="H100" s="297">
        <f ca="1">+IF(ISERROR(HLOOKUP($B100,INDIRECT("'Monthly Resource Report'!"&amp;'Wilson Validation'!$G$1047950&amp;":"&amp;'Wilson Validation'!$G$1047951),'Wilson Validation'!H$1047952,FALSE)),0,HLOOKUP($B100,INDIRECT("'Monthly Resource Report'!"&amp;'Wilson Validation'!$G$1047950&amp;":"&amp;'Wilson Validation'!$G$1047951),'Wilson Validation'!H$1047952,FALSE))</f>
        <v>3.5610010274804313</v>
      </c>
      <c r="I100" s="317">
        <f ca="1">+IF(ISERROR(HLOOKUP($B100,INDIRECT("'Monthly Resource Report'!"&amp;'Wilson Validation'!$G$1047950&amp;":"&amp;'Wilson Validation'!$G$1047951),'Wilson Validation'!I$1047952,FALSE)),0,HLOOKUP($B100,INDIRECT("'Monthly Resource Report'!"&amp;'Wilson Validation'!$G$1047950&amp;":"&amp;'Wilson Validation'!$G$1047951),'Wilson Validation'!I$1047952,FALSE))</f>
        <v>5.9955472825910752E-2</v>
      </c>
      <c r="J100" s="318">
        <f ca="1">+IF(ISERROR(HLOOKUP($B100,INDIRECT("'Monthly Resource Report'!"&amp;'Wilson Validation'!$G$1047950&amp;":"&amp;'Wilson Validation'!$G$1047951),'Wilson Validation'!J$1047952,FALSE)),0,HLOOKUP($B100,INDIRECT("'Monthly Resource Report'!"&amp;'Wilson Validation'!$G$1047950&amp;":"&amp;'Wilson Validation'!$G$1047951),'Wilson Validation'!J$1047952,FALSE))</f>
        <v>0.53081779004134311</v>
      </c>
    </row>
    <row r="101" spans="2:10" s="461" customFormat="1">
      <c r="B101" s="301">
        <v>44256</v>
      </c>
      <c r="C101" s="294">
        <v>417</v>
      </c>
      <c r="D101" s="297">
        <v>3.5613541284220771</v>
      </c>
      <c r="E101" s="299">
        <v>0.06</v>
      </c>
      <c r="F101" s="295">
        <v>0.53</v>
      </c>
      <c r="G101" s="640">
        <f ca="1">+IF(ISERROR(HLOOKUP($B101,INDIRECT("'Monthly Resource Report'!"&amp;'Wilson Validation'!$G$1047950&amp;":"&amp;'Wilson Validation'!$G$1047951),'Wilson Validation'!G$1047952,FALSE)),0,HLOOKUP($B101,INDIRECT("'Monthly Resource Report'!"&amp;'Wilson Validation'!$G$1047950&amp;":"&amp;'Wilson Validation'!$G$1047951),'Wilson Validation'!G$1047952,FALSE))</f>
        <v>417</v>
      </c>
      <c r="H101" s="297">
        <f ca="1">+IF(ISERROR(HLOOKUP($B101,INDIRECT("'Monthly Resource Report'!"&amp;'Wilson Validation'!$G$1047950&amp;":"&amp;'Wilson Validation'!$G$1047951),'Wilson Validation'!H$1047952,FALSE)),0,HLOOKUP($B101,INDIRECT("'Monthly Resource Report'!"&amp;'Wilson Validation'!$G$1047950&amp;":"&amp;'Wilson Validation'!$G$1047951),'Wilson Validation'!H$1047952,FALSE))</f>
        <v>3.5610009949220651</v>
      </c>
      <c r="I101" s="317">
        <f ca="1">+IF(ISERROR(HLOOKUP($B101,INDIRECT("'Monthly Resource Report'!"&amp;'Wilson Validation'!$G$1047950&amp;":"&amp;'Wilson Validation'!$G$1047951),'Wilson Validation'!I$1047952,FALSE)),0,HLOOKUP($B101,INDIRECT("'Monthly Resource Report'!"&amp;'Wilson Validation'!$G$1047950&amp;":"&amp;'Wilson Validation'!$G$1047951),'Wilson Validation'!I$1047952,FALSE))</f>
        <v>5.9971096753079524E-2</v>
      </c>
      <c r="J101" s="318">
        <f ca="1">+IF(ISERROR(HLOOKUP($B101,INDIRECT("'Monthly Resource Report'!"&amp;'Wilson Validation'!$G$1047950&amp;":"&amp;'Wilson Validation'!$G$1047951),'Wilson Validation'!J$1047952,FALSE)),0,HLOOKUP($B101,INDIRECT("'Monthly Resource Report'!"&amp;'Wilson Validation'!$G$1047950&amp;":"&amp;'Wilson Validation'!$G$1047951),'Wilson Validation'!J$1047952,FALSE))</f>
        <v>0.53074001878888211</v>
      </c>
    </row>
    <row r="102" spans="2:10" s="461" customFormat="1">
      <c r="B102" s="301">
        <v>44287</v>
      </c>
      <c r="C102" s="294">
        <v>417</v>
      </c>
      <c r="D102" s="297">
        <v>3.5613541284220771</v>
      </c>
      <c r="E102" s="299">
        <v>0.06</v>
      </c>
      <c r="F102" s="295">
        <v>0.53</v>
      </c>
      <c r="G102" s="640">
        <f ca="1">+IF(ISERROR(HLOOKUP($B102,INDIRECT("'Monthly Resource Report'!"&amp;'Wilson Validation'!$G$1047950&amp;":"&amp;'Wilson Validation'!$G$1047951),'Wilson Validation'!G$1047952,FALSE)),0,HLOOKUP($B102,INDIRECT("'Monthly Resource Report'!"&amp;'Wilson Validation'!$G$1047950&amp;":"&amp;'Wilson Validation'!$G$1047951),'Wilson Validation'!G$1047952,FALSE))</f>
        <v>417</v>
      </c>
      <c r="H102" s="297">
        <f ca="1">+IF(ISERROR(HLOOKUP($B102,INDIRECT("'Monthly Resource Report'!"&amp;'Wilson Validation'!$G$1047950&amp;":"&amp;'Wilson Validation'!$G$1047951),'Wilson Validation'!H$1047952,FALSE)),0,HLOOKUP($B102,INDIRECT("'Monthly Resource Report'!"&amp;'Wilson Validation'!$G$1047950&amp;":"&amp;'Wilson Validation'!$G$1047951),'Wilson Validation'!H$1047952,FALSE))</f>
        <v>3.561000670288577</v>
      </c>
      <c r="I102" s="317">
        <f ca="1">+IF(ISERROR(HLOOKUP($B102,INDIRECT("'Monthly Resource Report'!"&amp;'Wilson Validation'!$G$1047950&amp;":"&amp;'Wilson Validation'!$G$1047951),'Wilson Validation'!I$1047952,FALSE)),0,HLOOKUP($B102,INDIRECT("'Monthly Resource Report'!"&amp;'Wilson Validation'!$G$1047950&amp;":"&amp;'Wilson Validation'!$G$1047951),'Wilson Validation'!I$1047952,FALSE))</f>
        <v>5.9880521983483329E-2</v>
      </c>
      <c r="J102" s="318">
        <f ca="1">+IF(ISERROR(HLOOKUP($B102,INDIRECT("'Monthly Resource Report'!"&amp;'Wilson Validation'!$G$1047950&amp;":"&amp;'Wilson Validation'!$G$1047951),'Wilson Validation'!J$1047952,FALSE)),0,HLOOKUP($B102,INDIRECT("'Monthly Resource Report'!"&amp;'Wilson Validation'!$G$1047950&amp;":"&amp;'Wilson Validation'!$G$1047951),'Wilson Validation'!J$1047952,FALSE))</f>
        <v>0.53077081178337615</v>
      </c>
    </row>
    <row r="103" spans="2:10" s="461" customFormat="1">
      <c r="B103" s="301">
        <v>44317</v>
      </c>
      <c r="C103" s="294">
        <v>417</v>
      </c>
      <c r="D103" s="297">
        <v>3.5613541284220771</v>
      </c>
      <c r="E103" s="299">
        <v>0.06</v>
      </c>
      <c r="F103" s="295">
        <v>0.53</v>
      </c>
      <c r="G103" s="640">
        <f ca="1">+IF(ISERROR(HLOOKUP($B103,INDIRECT("'Monthly Resource Report'!"&amp;'Wilson Validation'!$G$1047950&amp;":"&amp;'Wilson Validation'!$G$1047951),'Wilson Validation'!G$1047952,FALSE)),0,HLOOKUP($B103,INDIRECT("'Monthly Resource Report'!"&amp;'Wilson Validation'!$G$1047950&amp;":"&amp;'Wilson Validation'!$G$1047951),'Wilson Validation'!G$1047952,FALSE))</f>
        <v>417</v>
      </c>
      <c r="H103" s="297">
        <f ca="1">+IF(ISERROR(HLOOKUP($B103,INDIRECT("'Monthly Resource Report'!"&amp;'Wilson Validation'!$G$1047950&amp;":"&amp;'Wilson Validation'!$G$1047951),'Wilson Validation'!H$1047952,FALSE)),0,HLOOKUP($B103,INDIRECT("'Monthly Resource Report'!"&amp;'Wilson Validation'!$G$1047950&amp;":"&amp;'Wilson Validation'!$G$1047951),'Wilson Validation'!H$1047952,FALSE))</f>
        <v>3.5610003656128582</v>
      </c>
      <c r="I103" s="317">
        <f ca="1">+IF(ISERROR(HLOOKUP($B103,INDIRECT("'Monthly Resource Report'!"&amp;'Wilson Validation'!$G$1047950&amp;":"&amp;'Wilson Validation'!$G$1047951),'Wilson Validation'!I$1047952,FALSE)),0,HLOOKUP($B103,INDIRECT("'Monthly Resource Report'!"&amp;'Wilson Validation'!$G$1047950&amp;":"&amp;'Wilson Validation'!$G$1047951),'Wilson Validation'!I$1047952,FALSE))</f>
        <v>5.9775178471214593E-2</v>
      </c>
      <c r="J103" s="318">
        <f ca="1">+IF(ISERROR(HLOOKUP($B103,INDIRECT("'Monthly Resource Report'!"&amp;'Wilson Validation'!$G$1047950&amp;":"&amp;'Wilson Validation'!$G$1047951),'Wilson Validation'!J$1047952,FALSE)),0,HLOOKUP($B103,INDIRECT("'Monthly Resource Report'!"&amp;'Wilson Validation'!$G$1047950&amp;":"&amp;'Wilson Validation'!$G$1047951),'Wilson Validation'!J$1047952,FALSE))</f>
        <v>0.53113873318647442</v>
      </c>
    </row>
    <row r="104" spans="2:10" s="461" customFormat="1">
      <c r="B104" s="301">
        <v>44348</v>
      </c>
      <c r="C104" s="294">
        <v>417</v>
      </c>
      <c r="D104" s="297">
        <v>3.5613541284220771</v>
      </c>
      <c r="E104" s="299">
        <v>0.06</v>
      </c>
      <c r="F104" s="295">
        <v>0.53</v>
      </c>
      <c r="G104" s="640">
        <f ca="1">+IF(ISERROR(HLOOKUP($B104,INDIRECT("'Monthly Resource Report'!"&amp;'Wilson Validation'!$G$1047950&amp;":"&amp;'Wilson Validation'!$G$1047951),'Wilson Validation'!G$1047952,FALSE)),0,HLOOKUP($B104,INDIRECT("'Monthly Resource Report'!"&amp;'Wilson Validation'!$G$1047950&amp;":"&amp;'Wilson Validation'!$G$1047951),'Wilson Validation'!G$1047952,FALSE))</f>
        <v>417</v>
      </c>
      <c r="H104" s="297">
        <f ca="1">+IF(ISERROR(HLOOKUP($B104,INDIRECT("'Monthly Resource Report'!"&amp;'Wilson Validation'!$G$1047950&amp;":"&amp;'Wilson Validation'!$G$1047951),'Wilson Validation'!H$1047952,FALSE)),0,HLOOKUP($B104,INDIRECT("'Monthly Resource Report'!"&amp;'Wilson Validation'!$G$1047950&amp;":"&amp;'Wilson Validation'!$G$1047951),'Wilson Validation'!H$1047952,FALSE))</f>
        <v>3.5610001429081812</v>
      </c>
      <c r="I104" s="317">
        <f ca="1">+IF(ISERROR(HLOOKUP($B104,INDIRECT("'Monthly Resource Report'!"&amp;'Wilson Validation'!$G$1047950&amp;":"&amp;'Wilson Validation'!$G$1047951),'Wilson Validation'!I$1047952,FALSE)),0,HLOOKUP($B104,INDIRECT("'Monthly Resource Report'!"&amp;'Wilson Validation'!$G$1047950&amp;":"&amp;'Wilson Validation'!$G$1047951),'Wilson Validation'!I$1047952,FALSE))</f>
        <v>5.9798148029208076E-2</v>
      </c>
      <c r="J104" s="318">
        <f ca="1">+IF(ISERROR(HLOOKUP($B104,INDIRECT("'Monthly Resource Report'!"&amp;'Wilson Validation'!$G$1047950&amp;":"&amp;'Wilson Validation'!$G$1047951),'Wilson Validation'!J$1047952,FALSE)),0,HLOOKUP($B104,INDIRECT("'Monthly Resource Report'!"&amp;'Wilson Validation'!$G$1047950&amp;":"&amp;'Wilson Validation'!$G$1047951),'Wilson Validation'!J$1047952,FALSE))</f>
        <v>0.53078267257515532</v>
      </c>
    </row>
    <row r="105" spans="2:10" s="461" customFormat="1">
      <c r="B105" s="301">
        <v>44378</v>
      </c>
      <c r="C105" s="294">
        <v>417</v>
      </c>
      <c r="D105" s="297">
        <v>3.5613541284220771</v>
      </c>
      <c r="E105" s="299">
        <v>0.06</v>
      </c>
      <c r="F105" s="295">
        <v>0.53</v>
      </c>
      <c r="G105" s="640">
        <f ca="1">+IF(ISERROR(HLOOKUP($B105,INDIRECT("'Monthly Resource Report'!"&amp;'Wilson Validation'!$G$1047950&amp;":"&amp;'Wilson Validation'!$G$1047951),'Wilson Validation'!G$1047952,FALSE)),0,HLOOKUP($B105,INDIRECT("'Monthly Resource Report'!"&amp;'Wilson Validation'!$G$1047950&amp;":"&amp;'Wilson Validation'!$G$1047951),'Wilson Validation'!G$1047952,FALSE))</f>
        <v>417</v>
      </c>
      <c r="H105" s="297">
        <f ca="1">+IF(ISERROR(HLOOKUP($B105,INDIRECT("'Monthly Resource Report'!"&amp;'Wilson Validation'!$G$1047950&amp;":"&amp;'Wilson Validation'!$G$1047951),'Wilson Validation'!H$1047952,FALSE)),0,HLOOKUP($B105,INDIRECT("'Monthly Resource Report'!"&amp;'Wilson Validation'!$G$1047950&amp;":"&amp;'Wilson Validation'!$G$1047951),'Wilson Validation'!H$1047952,FALSE))</f>
        <v>3.5610000020512049</v>
      </c>
      <c r="I105" s="317">
        <f ca="1">+IF(ISERROR(HLOOKUP($B105,INDIRECT("'Monthly Resource Report'!"&amp;'Wilson Validation'!$G$1047950&amp;":"&amp;'Wilson Validation'!$G$1047951),'Wilson Validation'!I$1047952,FALSE)),0,HLOOKUP($B105,INDIRECT("'Monthly Resource Report'!"&amp;'Wilson Validation'!$G$1047950&amp;":"&amp;'Wilson Validation'!$G$1047951),'Wilson Validation'!I$1047952,FALSE))</f>
        <v>5.9759304274982272E-2</v>
      </c>
      <c r="J105" s="318">
        <f ca="1">+IF(ISERROR(HLOOKUP($B105,INDIRECT("'Monthly Resource Report'!"&amp;'Wilson Validation'!$G$1047950&amp;":"&amp;'Wilson Validation'!$G$1047951),'Wilson Validation'!J$1047952,FALSE)),0,HLOOKUP($B105,INDIRECT("'Monthly Resource Report'!"&amp;'Wilson Validation'!$G$1047950&amp;":"&amp;'Wilson Validation'!$G$1047951),'Wilson Validation'!J$1047952,FALSE))</f>
        <v>0.53076229812201725</v>
      </c>
    </row>
    <row r="106" spans="2:10" s="461" customFormat="1">
      <c r="B106" s="301">
        <v>44409</v>
      </c>
      <c r="C106" s="294">
        <v>417</v>
      </c>
      <c r="D106" s="297">
        <v>3.5613541284220771</v>
      </c>
      <c r="E106" s="299">
        <v>0.06</v>
      </c>
      <c r="F106" s="295">
        <v>0.53</v>
      </c>
      <c r="G106" s="640">
        <f ca="1">+IF(ISERROR(HLOOKUP($B106,INDIRECT("'Monthly Resource Report'!"&amp;'Wilson Validation'!$G$1047950&amp;":"&amp;'Wilson Validation'!$G$1047951),'Wilson Validation'!G$1047952,FALSE)),0,HLOOKUP($B106,INDIRECT("'Monthly Resource Report'!"&amp;'Wilson Validation'!$G$1047950&amp;":"&amp;'Wilson Validation'!$G$1047951),'Wilson Validation'!G$1047952,FALSE))</f>
        <v>417</v>
      </c>
      <c r="H106" s="297">
        <f ca="1">+IF(ISERROR(HLOOKUP($B106,INDIRECT("'Monthly Resource Report'!"&amp;'Wilson Validation'!$G$1047950&amp;":"&amp;'Wilson Validation'!$G$1047951),'Wilson Validation'!H$1047952,FALSE)),0,HLOOKUP($B106,INDIRECT("'Monthly Resource Report'!"&amp;'Wilson Validation'!$G$1047950&amp;":"&amp;'Wilson Validation'!$G$1047951),'Wilson Validation'!H$1047952,FALSE))</f>
        <v>3.5610002421822284</v>
      </c>
      <c r="I106" s="317">
        <f ca="1">+IF(ISERROR(HLOOKUP($B106,INDIRECT("'Monthly Resource Report'!"&amp;'Wilson Validation'!$G$1047950&amp;":"&amp;'Wilson Validation'!$G$1047951),'Wilson Validation'!I$1047952,FALSE)),0,HLOOKUP($B106,INDIRECT("'Monthly Resource Report'!"&amp;'Wilson Validation'!$G$1047950&amp;":"&amp;'Wilson Validation'!$G$1047951),'Wilson Validation'!I$1047952,FALSE))</f>
        <v>5.9835231586254735E-2</v>
      </c>
      <c r="J106" s="318">
        <f ca="1">+IF(ISERROR(HLOOKUP($B106,INDIRECT("'Monthly Resource Report'!"&amp;'Wilson Validation'!$G$1047950&amp;":"&amp;'Wilson Validation'!$G$1047951),'Wilson Validation'!J$1047952,FALSE)),0,HLOOKUP($B106,INDIRECT("'Monthly Resource Report'!"&amp;'Wilson Validation'!$G$1047950&amp;":"&amp;'Wilson Validation'!$G$1047951),'Wilson Validation'!J$1047952,FALSE))</f>
        <v>0.53113285484073569</v>
      </c>
    </row>
    <row r="107" spans="2:10" s="461" customFormat="1">
      <c r="B107" s="301">
        <v>44440</v>
      </c>
      <c r="C107" s="294">
        <v>417</v>
      </c>
      <c r="D107" s="297">
        <v>3.5613541284220771</v>
      </c>
      <c r="E107" s="299">
        <v>0.06</v>
      </c>
      <c r="F107" s="295">
        <v>0.53</v>
      </c>
      <c r="G107" s="640">
        <f ca="1">+IF(ISERROR(HLOOKUP($B107,INDIRECT("'Monthly Resource Report'!"&amp;'Wilson Validation'!$G$1047950&amp;":"&amp;'Wilson Validation'!$G$1047951),'Wilson Validation'!G$1047952,FALSE)),0,HLOOKUP($B107,INDIRECT("'Monthly Resource Report'!"&amp;'Wilson Validation'!$G$1047950&amp;":"&amp;'Wilson Validation'!$G$1047951),'Wilson Validation'!G$1047952,FALSE))</f>
        <v>417</v>
      </c>
      <c r="H107" s="297">
        <f ca="1">+IF(ISERROR(HLOOKUP($B107,INDIRECT("'Monthly Resource Report'!"&amp;'Wilson Validation'!$G$1047950&amp;":"&amp;'Wilson Validation'!$G$1047951),'Wilson Validation'!H$1047952,FALSE)),0,HLOOKUP($B107,INDIRECT("'Monthly Resource Report'!"&amp;'Wilson Validation'!$G$1047950&amp;":"&amp;'Wilson Validation'!$G$1047951),'Wilson Validation'!H$1047952,FALSE))</f>
        <v>3.5609999421497167</v>
      </c>
      <c r="I107" s="317">
        <f ca="1">+IF(ISERROR(HLOOKUP($B107,INDIRECT("'Monthly Resource Report'!"&amp;'Wilson Validation'!$G$1047950&amp;":"&amp;'Wilson Validation'!$G$1047951),'Wilson Validation'!I$1047952,FALSE)),0,HLOOKUP($B107,INDIRECT("'Monthly Resource Report'!"&amp;'Wilson Validation'!$G$1047950&amp;":"&amp;'Wilson Validation'!$G$1047951),'Wilson Validation'!I$1047952,FALSE))</f>
        <v>5.9722936817389424E-2</v>
      </c>
      <c r="J107" s="318">
        <f ca="1">+IF(ISERROR(HLOOKUP($B107,INDIRECT("'Monthly Resource Report'!"&amp;'Wilson Validation'!$G$1047950&amp;":"&amp;'Wilson Validation'!$G$1047951),'Wilson Validation'!J$1047952,FALSE)),0,HLOOKUP($B107,INDIRECT("'Monthly Resource Report'!"&amp;'Wilson Validation'!$G$1047950&amp;":"&amp;'Wilson Validation'!$G$1047951),'Wilson Validation'!J$1047952,FALSE))</f>
        <v>0.5311835555638208</v>
      </c>
    </row>
    <row r="108" spans="2:10" s="461" customFormat="1">
      <c r="B108" s="301">
        <v>44470</v>
      </c>
      <c r="C108" s="294">
        <v>417</v>
      </c>
      <c r="D108" s="297">
        <v>3.5613541284220771</v>
      </c>
      <c r="E108" s="299">
        <v>0.06</v>
      </c>
      <c r="F108" s="295">
        <v>0.53</v>
      </c>
      <c r="G108" s="640">
        <f ca="1">+IF(ISERROR(HLOOKUP($B108,INDIRECT("'Monthly Resource Report'!"&amp;'Wilson Validation'!$G$1047950&amp;":"&amp;'Wilson Validation'!$G$1047951),'Wilson Validation'!G$1047952,FALSE)),0,HLOOKUP($B108,INDIRECT("'Monthly Resource Report'!"&amp;'Wilson Validation'!$G$1047950&amp;":"&amp;'Wilson Validation'!$G$1047951),'Wilson Validation'!G$1047952,FALSE))</f>
        <v>417</v>
      </c>
      <c r="H108" s="297">
        <f ca="1">+IF(ISERROR(HLOOKUP($B108,INDIRECT("'Monthly Resource Report'!"&amp;'Wilson Validation'!$G$1047950&amp;":"&amp;'Wilson Validation'!$G$1047951),'Wilson Validation'!H$1047952,FALSE)),0,HLOOKUP($B108,INDIRECT("'Monthly Resource Report'!"&amp;'Wilson Validation'!$G$1047950&amp;":"&amp;'Wilson Validation'!$G$1047951),'Wilson Validation'!H$1047952,FALSE))</f>
        <v>3.5610008646779074</v>
      </c>
      <c r="I108" s="317">
        <f ca="1">+IF(ISERROR(HLOOKUP($B108,INDIRECT("'Monthly Resource Report'!"&amp;'Wilson Validation'!$G$1047950&amp;":"&amp;'Wilson Validation'!$G$1047951),'Wilson Validation'!I$1047952,FALSE)),0,HLOOKUP($B108,INDIRECT("'Monthly Resource Report'!"&amp;'Wilson Validation'!$G$1047950&amp;":"&amp;'Wilson Validation'!$G$1047951),'Wilson Validation'!I$1047952,FALSE))</f>
        <v>5.9655814748261378E-2</v>
      </c>
      <c r="J108" s="318">
        <f ca="1">+IF(ISERROR(HLOOKUP($B108,INDIRECT("'Monthly Resource Report'!"&amp;'Wilson Validation'!$G$1047950&amp;":"&amp;'Wilson Validation'!$G$1047951),'Wilson Validation'!J$1047952,FALSE)),0,HLOOKUP($B108,INDIRECT("'Monthly Resource Report'!"&amp;'Wilson Validation'!$G$1047950&amp;":"&amp;'Wilson Validation'!$G$1047951),'Wilson Validation'!J$1047952,FALSE))</f>
        <v>0.5412222365609507</v>
      </c>
    </row>
    <row r="109" spans="2:10" s="461" customFormat="1">
      <c r="B109" s="301">
        <v>44501</v>
      </c>
      <c r="C109" s="294">
        <v>417</v>
      </c>
      <c r="D109" s="297">
        <v>3.5613541284220771</v>
      </c>
      <c r="E109" s="299">
        <v>0.06</v>
      </c>
      <c r="F109" s="295">
        <v>0.53</v>
      </c>
      <c r="G109" s="640">
        <f ca="1">+IF(ISERROR(HLOOKUP($B109,INDIRECT("'Monthly Resource Report'!"&amp;'Wilson Validation'!$G$1047950&amp;":"&amp;'Wilson Validation'!$G$1047951),'Wilson Validation'!G$1047952,FALSE)),0,HLOOKUP($B109,INDIRECT("'Monthly Resource Report'!"&amp;'Wilson Validation'!$G$1047950&amp;":"&amp;'Wilson Validation'!$G$1047951),'Wilson Validation'!G$1047952,FALSE))</f>
        <v>417</v>
      </c>
      <c r="H109" s="297">
        <f ca="1">+IF(ISERROR(HLOOKUP($B109,INDIRECT("'Monthly Resource Report'!"&amp;'Wilson Validation'!$G$1047950&amp;":"&amp;'Wilson Validation'!$G$1047951),'Wilson Validation'!H$1047952,FALSE)),0,HLOOKUP($B109,INDIRECT("'Monthly Resource Report'!"&amp;'Wilson Validation'!$G$1047950&amp;":"&amp;'Wilson Validation'!$G$1047951),'Wilson Validation'!H$1047952,FALSE))</f>
        <v>3.5610009558092961</v>
      </c>
      <c r="I109" s="317">
        <f ca="1">+IF(ISERROR(HLOOKUP($B109,INDIRECT("'Monthly Resource Report'!"&amp;'Wilson Validation'!$G$1047950&amp;":"&amp;'Wilson Validation'!$G$1047951),'Wilson Validation'!I$1047952,FALSE)),0,HLOOKUP($B109,INDIRECT("'Monthly Resource Report'!"&amp;'Wilson Validation'!$G$1047950&amp;":"&amp;'Wilson Validation'!$G$1047951),'Wilson Validation'!I$1047952,FALSE))</f>
        <v>5.9927461253529608E-2</v>
      </c>
      <c r="J109" s="318">
        <f ca="1">+IF(ISERROR(HLOOKUP($B109,INDIRECT("'Monthly Resource Report'!"&amp;'Wilson Validation'!$G$1047950&amp;":"&amp;'Wilson Validation'!$G$1047951),'Wilson Validation'!J$1047952,FALSE)),0,HLOOKUP($B109,INDIRECT("'Monthly Resource Report'!"&amp;'Wilson Validation'!$G$1047950&amp;":"&amp;'Wilson Validation'!$G$1047951),'Wilson Validation'!J$1047952,FALSE))</f>
        <v>0.53076886567826087</v>
      </c>
    </row>
    <row r="110" spans="2:10" s="461" customFormat="1">
      <c r="B110" s="301">
        <v>44531</v>
      </c>
      <c r="C110" s="294">
        <v>417</v>
      </c>
      <c r="D110" s="297">
        <v>3.5613541284220771</v>
      </c>
      <c r="E110" s="299">
        <v>0.06</v>
      </c>
      <c r="F110" s="295">
        <v>0.53</v>
      </c>
      <c r="G110" s="640">
        <f ca="1">+IF(ISERROR(HLOOKUP($B110,INDIRECT("'Monthly Resource Report'!"&amp;'Wilson Validation'!$G$1047950&amp;":"&amp;'Wilson Validation'!$G$1047951),'Wilson Validation'!G$1047952,FALSE)),0,HLOOKUP($B110,INDIRECT("'Monthly Resource Report'!"&amp;'Wilson Validation'!$G$1047950&amp;":"&amp;'Wilson Validation'!$G$1047951),'Wilson Validation'!G$1047952,FALSE))</f>
        <v>417</v>
      </c>
      <c r="H110" s="297">
        <f ca="1">+IF(ISERROR(HLOOKUP($B110,INDIRECT("'Monthly Resource Report'!"&amp;'Wilson Validation'!$G$1047950&amp;":"&amp;'Wilson Validation'!$G$1047951),'Wilson Validation'!H$1047952,FALSE)),0,HLOOKUP($B110,INDIRECT("'Monthly Resource Report'!"&amp;'Wilson Validation'!$G$1047950&amp;":"&amp;'Wilson Validation'!$G$1047951),'Wilson Validation'!H$1047952,FALSE))</f>
        <v>3.5610004613618238</v>
      </c>
      <c r="I110" s="317">
        <f ca="1">+IF(ISERROR(HLOOKUP($B110,INDIRECT("'Monthly Resource Report'!"&amp;'Wilson Validation'!$G$1047950&amp;":"&amp;'Wilson Validation'!$G$1047951),'Wilson Validation'!I$1047952,FALSE)),0,HLOOKUP($B110,INDIRECT("'Monthly Resource Report'!"&amp;'Wilson Validation'!$G$1047950&amp;":"&amp;'Wilson Validation'!$G$1047951),'Wilson Validation'!I$1047952,FALSE))</f>
        <v>5.9898950996296302E-2</v>
      </c>
      <c r="J110" s="318">
        <f ca="1">+IF(ISERROR(HLOOKUP($B110,INDIRECT("'Monthly Resource Report'!"&amp;'Wilson Validation'!$G$1047950&amp;":"&amp;'Wilson Validation'!$G$1047951),'Wilson Validation'!J$1047952,FALSE)),0,HLOOKUP($B110,INDIRECT("'Monthly Resource Report'!"&amp;'Wilson Validation'!$G$1047950&amp;":"&amp;'Wilson Validation'!$G$1047951),'Wilson Validation'!J$1047952,FALSE))</f>
        <v>0.53111963593166622</v>
      </c>
    </row>
    <row r="111" spans="2:10" s="461" customFormat="1">
      <c r="B111" s="301">
        <v>44562</v>
      </c>
      <c r="C111" s="294">
        <v>417</v>
      </c>
      <c r="D111" s="297">
        <v>3.6578668253023152</v>
      </c>
      <c r="E111" s="299">
        <v>0.06</v>
      </c>
      <c r="F111" s="295">
        <v>0.53</v>
      </c>
      <c r="G111" s="640">
        <f ca="1">+IF(ISERROR(HLOOKUP($B111,INDIRECT("'Monthly Resource Report'!"&amp;'Wilson Validation'!$G$1047950&amp;":"&amp;'Wilson Validation'!$G$1047951),'Wilson Validation'!G$1047952,FALSE)),0,HLOOKUP($B111,INDIRECT("'Monthly Resource Report'!"&amp;'Wilson Validation'!$G$1047950&amp;":"&amp;'Wilson Validation'!$G$1047951),'Wilson Validation'!G$1047952,FALSE))</f>
        <v>417</v>
      </c>
      <c r="H111" s="297">
        <f ca="1">+IF(ISERROR(HLOOKUP($B111,INDIRECT("'Monthly Resource Report'!"&amp;'Wilson Validation'!$G$1047950&amp;":"&amp;'Wilson Validation'!$G$1047951),'Wilson Validation'!H$1047952,FALSE)),0,HLOOKUP($B111,INDIRECT("'Monthly Resource Report'!"&amp;'Wilson Validation'!$G$1047950&amp;":"&amp;'Wilson Validation'!$G$1047951),'Wilson Validation'!H$1047952,FALSE))</f>
        <v>3.6580023353332689</v>
      </c>
      <c r="I111" s="317">
        <f ca="1">+IF(ISERROR(HLOOKUP($B111,INDIRECT("'Monthly Resource Report'!"&amp;'Wilson Validation'!$G$1047950&amp;":"&amp;'Wilson Validation'!$G$1047951),'Wilson Validation'!I$1047952,FALSE)),0,HLOOKUP($B111,INDIRECT("'Monthly Resource Report'!"&amp;'Wilson Validation'!$G$1047950&amp;":"&amp;'Wilson Validation'!$G$1047951),'Wilson Validation'!I$1047952,FALSE))</f>
        <v>5.9944984191820719E-2</v>
      </c>
      <c r="J111" s="318">
        <f ca="1">+IF(ISERROR(HLOOKUP($B111,INDIRECT("'Monthly Resource Report'!"&amp;'Wilson Validation'!$G$1047950&amp;":"&amp;'Wilson Validation'!$G$1047951),'Wilson Validation'!J$1047952,FALSE)),0,HLOOKUP($B111,INDIRECT("'Monthly Resource Report'!"&amp;'Wilson Validation'!$G$1047950&amp;":"&amp;'Wilson Validation'!$G$1047951),'Wilson Validation'!J$1047952,FALSE))</f>
        <v>0.53111023348477637</v>
      </c>
    </row>
    <row r="112" spans="2:10" s="461" customFormat="1">
      <c r="B112" s="301">
        <v>44593</v>
      </c>
      <c r="C112" s="294">
        <v>417</v>
      </c>
      <c r="D112" s="297">
        <v>3.6578668253023152</v>
      </c>
      <c r="E112" s="299">
        <v>0.06</v>
      </c>
      <c r="F112" s="295">
        <v>0.53</v>
      </c>
      <c r="G112" s="640">
        <f ca="1">+IF(ISERROR(HLOOKUP($B112,INDIRECT("'Monthly Resource Report'!"&amp;'Wilson Validation'!$G$1047950&amp;":"&amp;'Wilson Validation'!$G$1047951),'Wilson Validation'!G$1047952,FALSE)),0,HLOOKUP($B112,INDIRECT("'Monthly Resource Report'!"&amp;'Wilson Validation'!$G$1047950&amp;":"&amp;'Wilson Validation'!$G$1047951),'Wilson Validation'!G$1047952,FALSE))</f>
        <v>417</v>
      </c>
      <c r="H112" s="297">
        <f ca="1">+IF(ISERROR(HLOOKUP($B112,INDIRECT("'Monthly Resource Report'!"&amp;'Wilson Validation'!$G$1047950&amp;":"&amp;'Wilson Validation'!$G$1047951),'Wilson Validation'!H$1047952,FALSE)),0,HLOOKUP($B112,INDIRECT("'Monthly Resource Report'!"&amp;'Wilson Validation'!$G$1047950&amp;":"&amp;'Wilson Validation'!$G$1047951),'Wilson Validation'!H$1047952,FALSE))</f>
        <v>3.6580029736491242</v>
      </c>
      <c r="I112" s="317">
        <f ca="1">+IF(ISERROR(HLOOKUP($B112,INDIRECT("'Monthly Resource Report'!"&amp;'Wilson Validation'!$G$1047950&amp;":"&amp;'Wilson Validation'!$G$1047951),'Wilson Validation'!I$1047952,FALSE)),0,HLOOKUP($B112,INDIRECT("'Monthly Resource Report'!"&amp;'Wilson Validation'!$G$1047950&amp;":"&amp;'Wilson Validation'!$G$1047951),'Wilson Validation'!I$1047952,FALSE))</f>
        <v>5.9938046356934255E-2</v>
      </c>
      <c r="J112" s="318">
        <f ca="1">+IF(ISERROR(HLOOKUP($B112,INDIRECT("'Monthly Resource Report'!"&amp;'Wilson Validation'!$G$1047950&amp;":"&amp;'Wilson Validation'!$G$1047951),'Wilson Validation'!J$1047952,FALSE)),0,HLOOKUP($B112,INDIRECT("'Monthly Resource Report'!"&amp;'Wilson Validation'!$G$1047950&amp;":"&amp;'Wilson Validation'!$G$1047951),'Wilson Validation'!J$1047952,FALSE))</f>
        <v>0.53082153466387771</v>
      </c>
    </row>
    <row r="113" spans="2:10" s="461" customFormat="1">
      <c r="B113" s="301">
        <v>44621</v>
      </c>
      <c r="C113" s="294">
        <v>417</v>
      </c>
      <c r="D113" s="297">
        <v>3.6578668253023152</v>
      </c>
      <c r="E113" s="299">
        <v>0.06</v>
      </c>
      <c r="F113" s="295">
        <v>0.53</v>
      </c>
      <c r="G113" s="640">
        <f ca="1">+IF(ISERROR(HLOOKUP($B113,INDIRECT("'Monthly Resource Report'!"&amp;'Wilson Validation'!$G$1047950&amp;":"&amp;'Wilson Validation'!$G$1047951),'Wilson Validation'!G$1047952,FALSE)),0,HLOOKUP($B113,INDIRECT("'Monthly Resource Report'!"&amp;'Wilson Validation'!$G$1047950&amp;":"&amp;'Wilson Validation'!$G$1047951),'Wilson Validation'!G$1047952,FALSE))</f>
        <v>417</v>
      </c>
      <c r="H113" s="297">
        <f ca="1">+IF(ISERROR(HLOOKUP($B113,INDIRECT("'Monthly Resource Report'!"&amp;'Wilson Validation'!$G$1047950&amp;":"&amp;'Wilson Validation'!$G$1047951),'Wilson Validation'!H$1047952,FALSE)),0,HLOOKUP($B113,INDIRECT("'Monthly Resource Report'!"&amp;'Wilson Validation'!$G$1047950&amp;":"&amp;'Wilson Validation'!$G$1047951),'Wilson Validation'!H$1047952,FALSE))</f>
        <v>3.6580020682967076</v>
      </c>
      <c r="I113" s="317">
        <f ca="1">+IF(ISERROR(HLOOKUP($B113,INDIRECT("'Monthly Resource Report'!"&amp;'Wilson Validation'!$G$1047950&amp;":"&amp;'Wilson Validation'!$G$1047951),'Wilson Validation'!I$1047952,FALSE)),0,HLOOKUP($B113,INDIRECT("'Monthly Resource Report'!"&amp;'Wilson Validation'!$G$1047950&amp;":"&amp;'Wilson Validation'!$G$1047951),'Wilson Validation'!I$1047952,FALSE))</f>
        <v>5.9957728897760521E-2</v>
      </c>
      <c r="J113" s="318">
        <f ca="1">+IF(ISERROR(HLOOKUP($B113,INDIRECT("'Monthly Resource Report'!"&amp;'Wilson Validation'!$G$1047950&amp;":"&amp;'Wilson Validation'!$G$1047951),'Wilson Validation'!J$1047952,FALSE)),0,HLOOKUP($B113,INDIRECT("'Monthly Resource Report'!"&amp;'Wilson Validation'!$G$1047950&amp;":"&amp;'Wilson Validation'!$G$1047951),'Wilson Validation'!J$1047952,FALSE))</f>
        <v>0.53074075735025816</v>
      </c>
    </row>
    <row r="114" spans="2:10" s="461" customFormat="1">
      <c r="B114" s="301">
        <v>44652</v>
      </c>
      <c r="C114" s="294">
        <v>417</v>
      </c>
      <c r="D114" s="297">
        <v>3.6578668253023152</v>
      </c>
      <c r="E114" s="299">
        <v>0.06</v>
      </c>
      <c r="F114" s="295">
        <v>0.53</v>
      </c>
      <c r="G114" s="640">
        <f ca="1">+IF(ISERROR(HLOOKUP($B114,INDIRECT("'Monthly Resource Report'!"&amp;'Wilson Validation'!$G$1047950&amp;":"&amp;'Wilson Validation'!$G$1047951),'Wilson Validation'!G$1047952,FALSE)),0,HLOOKUP($B114,INDIRECT("'Monthly Resource Report'!"&amp;'Wilson Validation'!$G$1047950&amp;":"&amp;'Wilson Validation'!$G$1047951),'Wilson Validation'!G$1047952,FALSE))</f>
        <v>417</v>
      </c>
      <c r="H114" s="297">
        <f ca="1">+IF(ISERROR(HLOOKUP($B114,INDIRECT("'Monthly Resource Report'!"&amp;'Wilson Validation'!$G$1047950&amp;":"&amp;'Wilson Validation'!$G$1047951),'Wilson Validation'!H$1047952,FALSE)),0,HLOOKUP($B114,INDIRECT("'Monthly Resource Report'!"&amp;'Wilson Validation'!$G$1047950&amp;":"&amp;'Wilson Validation'!$G$1047951),'Wilson Validation'!H$1047952,FALSE))</f>
        <v>3.6580027830594535</v>
      </c>
      <c r="I114" s="317">
        <f ca="1">+IF(ISERROR(HLOOKUP($B114,INDIRECT("'Monthly Resource Report'!"&amp;'Wilson Validation'!$G$1047950&amp;":"&amp;'Wilson Validation'!$G$1047951),'Wilson Validation'!I$1047952,FALSE)),0,HLOOKUP($B114,INDIRECT("'Monthly Resource Report'!"&amp;'Wilson Validation'!$G$1047950&amp;":"&amp;'Wilson Validation'!$G$1047951),'Wilson Validation'!I$1047952,FALSE))</f>
        <v>5.9858267602084493E-2</v>
      </c>
      <c r="J114" s="318">
        <f ca="1">+IF(ISERROR(HLOOKUP($B114,INDIRECT("'Monthly Resource Report'!"&amp;'Wilson Validation'!$G$1047950&amp;":"&amp;'Wilson Validation'!$G$1047951),'Wilson Validation'!J$1047952,FALSE)),0,HLOOKUP($B114,INDIRECT("'Monthly Resource Report'!"&amp;'Wilson Validation'!$G$1047950&amp;":"&amp;'Wilson Validation'!$G$1047951),'Wilson Validation'!J$1047952,FALSE))</f>
        <v>0.53077395408173178</v>
      </c>
    </row>
    <row r="115" spans="2:10" s="461" customFormat="1">
      <c r="B115" s="301">
        <v>44682</v>
      </c>
      <c r="C115" s="294">
        <v>417</v>
      </c>
      <c r="D115" s="297">
        <v>3.6578668253023152</v>
      </c>
      <c r="E115" s="299">
        <v>0.06</v>
      </c>
      <c r="F115" s="295">
        <v>0.53</v>
      </c>
      <c r="G115" s="640">
        <f ca="1">+IF(ISERROR(HLOOKUP($B115,INDIRECT("'Monthly Resource Report'!"&amp;'Wilson Validation'!$G$1047950&amp;":"&amp;'Wilson Validation'!$G$1047951),'Wilson Validation'!G$1047952,FALSE)),0,HLOOKUP($B115,INDIRECT("'Monthly Resource Report'!"&amp;'Wilson Validation'!$G$1047950&amp;":"&amp;'Wilson Validation'!$G$1047951),'Wilson Validation'!G$1047952,FALSE))</f>
        <v>417</v>
      </c>
      <c r="H115" s="297">
        <f ca="1">+IF(ISERROR(HLOOKUP($B115,INDIRECT("'Monthly Resource Report'!"&amp;'Wilson Validation'!$G$1047950&amp;":"&amp;'Wilson Validation'!$G$1047951),'Wilson Validation'!H$1047952,FALSE)),0,HLOOKUP($B115,INDIRECT("'Monthly Resource Report'!"&amp;'Wilson Validation'!$G$1047950&amp;":"&amp;'Wilson Validation'!$G$1047951),'Wilson Validation'!H$1047952,FALSE))</f>
        <v>3.6580030766692113</v>
      </c>
      <c r="I115" s="317">
        <f ca="1">+IF(ISERROR(HLOOKUP($B115,INDIRECT("'Monthly Resource Report'!"&amp;'Wilson Validation'!$G$1047950&amp;":"&amp;'Wilson Validation'!$G$1047951),'Wilson Validation'!I$1047952,FALSE)),0,HLOOKUP($B115,INDIRECT("'Monthly Resource Report'!"&amp;'Wilson Validation'!$G$1047950&amp;":"&amp;'Wilson Validation'!$G$1047951),'Wilson Validation'!I$1047952,FALSE))</f>
        <v>5.977694783640989E-2</v>
      </c>
      <c r="J115" s="318">
        <f ca="1">+IF(ISERROR(HLOOKUP($B115,INDIRECT("'Monthly Resource Report'!"&amp;'Wilson Validation'!$G$1047950&amp;":"&amp;'Wilson Validation'!$G$1047951),'Wilson Validation'!J$1047952,FALSE)),0,HLOOKUP($B115,INDIRECT("'Monthly Resource Report'!"&amp;'Wilson Validation'!$G$1047950&amp;":"&amp;'Wilson Validation'!$G$1047951),'Wilson Validation'!J$1047952,FALSE))</f>
        <v>0.53076187492950444</v>
      </c>
    </row>
    <row r="116" spans="2:10" s="461" customFormat="1">
      <c r="B116" s="301">
        <v>44713</v>
      </c>
      <c r="C116" s="294">
        <v>417</v>
      </c>
      <c r="D116" s="297">
        <v>3.6578668253023152</v>
      </c>
      <c r="E116" s="299">
        <v>0.06</v>
      </c>
      <c r="F116" s="295">
        <v>0.53</v>
      </c>
      <c r="G116" s="640">
        <f ca="1">+IF(ISERROR(HLOOKUP($B116,INDIRECT("'Monthly Resource Report'!"&amp;'Wilson Validation'!$G$1047950&amp;":"&amp;'Wilson Validation'!$G$1047951),'Wilson Validation'!G$1047952,FALSE)),0,HLOOKUP($B116,INDIRECT("'Monthly Resource Report'!"&amp;'Wilson Validation'!$G$1047950&amp;":"&amp;'Wilson Validation'!$G$1047951),'Wilson Validation'!G$1047952,FALSE))</f>
        <v>417</v>
      </c>
      <c r="H116" s="297">
        <f ca="1">+IF(ISERROR(HLOOKUP($B116,INDIRECT("'Monthly Resource Report'!"&amp;'Wilson Validation'!$G$1047950&amp;":"&amp;'Wilson Validation'!$G$1047951),'Wilson Validation'!H$1047952,FALSE)),0,HLOOKUP($B116,INDIRECT("'Monthly Resource Report'!"&amp;'Wilson Validation'!$G$1047950&amp;":"&amp;'Wilson Validation'!$G$1047951),'Wilson Validation'!H$1047952,FALSE))</f>
        <v>3.6580018784593764</v>
      </c>
      <c r="I116" s="317">
        <f ca="1">+IF(ISERROR(HLOOKUP($B116,INDIRECT("'Monthly Resource Report'!"&amp;'Wilson Validation'!$G$1047950&amp;":"&amp;'Wilson Validation'!$G$1047951),'Wilson Validation'!I$1047952,FALSE)),0,HLOOKUP($B116,INDIRECT("'Monthly Resource Report'!"&amp;'Wilson Validation'!$G$1047950&amp;":"&amp;'Wilson Validation'!$G$1047951),'Wilson Validation'!I$1047952,FALSE))</f>
        <v>5.977662715080722E-2</v>
      </c>
      <c r="J116" s="318">
        <f ca="1">+IF(ISERROR(HLOOKUP($B116,INDIRECT("'Monthly Resource Report'!"&amp;'Wilson Validation'!$G$1047950&amp;":"&amp;'Wilson Validation'!$G$1047951),'Wilson Validation'!J$1047952,FALSE)),0,HLOOKUP($B116,INDIRECT("'Monthly Resource Report'!"&amp;'Wilson Validation'!$G$1047950&amp;":"&amp;'Wilson Validation'!$G$1047951),'Wilson Validation'!J$1047952,FALSE))</f>
        <v>0.53078500570466913</v>
      </c>
    </row>
    <row r="117" spans="2:10" s="461" customFormat="1">
      <c r="B117" s="301">
        <v>44743</v>
      </c>
      <c r="C117" s="294">
        <v>417</v>
      </c>
      <c r="D117" s="297">
        <v>3.6578668253023152</v>
      </c>
      <c r="E117" s="299">
        <v>0.06</v>
      </c>
      <c r="F117" s="295">
        <v>0.53</v>
      </c>
      <c r="G117" s="640">
        <f ca="1">+IF(ISERROR(HLOOKUP($B117,INDIRECT("'Monthly Resource Report'!"&amp;'Wilson Validation'!$G$1047950&amp;":"&amp;'Wilson Validation'!$G$1047951),'Wilson Validation'!G$1047952,FALSE)),0,HLOOKUP($B117,INDIRECT("'Monthly Resource Report'!"&amp;'Wilson Validation'!$G$1047950&amp;":"&amp;'Wilson Validation'!$G$1047951),'Wilson Validation'!G$1047952,FALSE))</f>
        <v>417</v>
      </c>
      <c r="H117" s="297">
        <f ca="1">+IF(ISERROR(HLOOKUP($B117,INDIRECT("'Monthly Resource Report'!"&amp;'Wilson Validation'!$G$1047950&amp;":"&amp;'Wilson Validation'!$G$1047951),'Wilson Validation'!H$1047952,FALSE)),0,HLOOKUP($B117,INDIRECT("'Monthly Resource Report'!"&amp;'Wilson Validation'!$G$1047950&amp;":"&amp;'Wilson Validation'!$G$1047951),'Wilson Validation'!H$1047952,FALSE))</f>
        <v>3.6580032656620736</v>
      </c>
      <c r="I117" s="317">
        <f ca="1">+IF(ISERROR(HLOOKUP($B117,INDIRECT("'Monthly Resource Report'!"&amp;'Wilson Validation'!$G$1047950&amp;":"&amp;'Wilson Validation'!$G$1047951),'Wilson Validation'!I$1047952,FALSE)),0,HLOOKUP($B117,INDIRECT("'Monthly Resource Report'!"&amp;'Wilson Validation'!$G$1047950&amp;":"&amp;'Wilson Validation'!$G$1047951),'Wilson Validation'!I$1047952,FALSE))</f>
        <v>5.9783079902068048E-2</v>
      </c>
      <c r="J117" s="318">
        <f ca="1">+IF(ISERROR(HLOOKUP($B117,INDIRECT("'Monthly Resource Report'!"&amp;'Wilson Validation'!$G$1047950&amp;":"&amp;'Wilson Validation'!$G$1047951),'Wilson Validation'!J$1047952,FALSE)),0,HLOOKUP($B117,INDIRECT("'Monthly Resource Report'!"&amp;'Wilson Validation'!$G$1047950&amp;":"&amp;'Wilson Validation'!$G$1047951),'Wilson Validation'!J$1047952,FALSE))</f>
        <v>0.53113798413766622</v>
      </c>
    </row>
    <row r="118" spans="2:10" s="461" customFormat="1">
      <c r="B118" s="301">
        <v>44774</v>
      </c>
      <c r="C118" s="294">
        <v>417</v>
      </c>
      <c r="D118" s="297">
        <v>3.6578668253023152</v>
      </c>
      <c r="E118" s="299">
        <v>0.06</v>
      </c>
      <c r="F118" s="295">
        <v>0.53</v>
      </c>
      <c r="G118" s="640">
        <f ca="1">+IF(ISERROR(HLOOKUP($B118,INDIRECT("'Monthly Resource Report'!"&amp;'Wilson Validation'!$G$1047950&amp;":"&amp;'Wilson Validation'!$G$1047951),'Wilson Validation'!G$1047952,FALSE)),0,HLOOKUP($B118,INDIRECT("'Monthly Resource Report'!"&amp;'Wilson Validation'!$G$1047950&amp;":"&amp;'Wilson Validation'!$G$1047951),'Wilson Validation'!G$1047952,FALSE))</f>
        <v>417</v>
      </c>
      <c r="H118" s="297">
        <f ca="1">+IF(ISERROR(HLOOKUP($B118,INDIRECT("'Monthly Resource Report'!"&amp;'Wilson Validation'!$G$1047950&amp;":"&amp;'Wilson Validation'!$G$1047951),'Wilson Validation'!H$1047952,FALSE)),0,HLOOKUP($B118,INDIRECT("'Monthly Resource Report'!"&amp;'Wilson Validation'!$G$1047950&amp;":"&amp;'Wilson Validation'!$G$1047951),'Wilson Validation'!H$1047952,FALSE))</f>
        <v>3.6580029201059476</v>
      </c>
      <c r="I118" s="317">
        <f ca="1">+IF(ISERROR(HLOOKUP($B118,INDIRECT("'Monthly Resource Report'!"&amp;'Wilson Validation'!$G$1047950&amp;":"&amp;'Wilson Validation'!$G$1047951),'Wilson Validation'!I$1047952,FALSE)),0,HLOOKUP($B118,INDIRECT("'Monthly Resource Report'!"&amp;'Wilson Validation'!$G$1047950&amp;":"&amp;'Wilson Validation'!$G$1047951),'Wilson Validation'!I$1047952,FALSE))</f>
        <v>5.9816303874192976E-2</v>
      </c>
      <c r="J118" s="318">
        <f ca="1">+IF(ISERROR(HLOOKUP($B118,INDIRECT("'Monthly Resource Report'!"&amp;'Wilson Validation'!$G$1047950&amp;":"&amp;'Wilson Validation'!$G$1047951),'Wilson Validation'!J$1047952,FALSE)),0,HLOOKUP($B118,INDIRECT("'Monthly Resource Report'!"&amp;'Wilson Validation'!$G$1047950&amp;":"&amp;'Wilson Validation'!$G$1047951),'Wilson Validation'!J$1047952,FALSE))</f>
        <v>0.53075372918400354</v>
      </c>
    </row>
    <row r="119" spans="2:10" s="461" customFormat="1">
      <c r="B119" s="301">
        <v>44805</v>
      </c>
      <c r="C119" s="294">
        <v>417</v>
      </c>
      <c r="D119" s="297">
        <v>3.6578668253023152</v>
      </c>
      <c r="E119" s="299">
        <v>0.06</v>
      </c>
      <c r="F119" s="295">
        <v>0.53</v>
      </c>
      <c r="G119" s="640">
        <f ca="1">+IF(ISERROR(HLOOKUP($B119,INDIRECT("'Monthly Resource Report'!"&amp;'Wilson Validation'!$G$1047950&amp;":"&amp;'Wilson Validation'!$G$1047951),'Wilson Validation'!G$1047952,FALSE)),0,HLOOKUP($B119,INDIRECT("'Monthly Resource Report'!"&amp;'Wilson Validation'!$G$1047950&amp;":"&amp;'Wilson Validation'!$G$1047951),'Wilson Validation'!G$1047952,FALSE))</f>
        <v>417</v>
      </c>
      <c r="H119" s="297">
        <f ca="1">+IF(ISERROR(HLOOKUP($B119,INDIRECT("'Monthly Resource Report'!"&amp;'Wilson Validation'!$G$1047950&amp;":"&amp;'Wilson Validation'!$G$1047951),'Wilson Validation'!H$1047952,FALSE)),0,HLOOKUP($B119,INDIRECT("'Monthly Resource Report'!"&amp;'Wilson Validation'!$G$1047950&amp;":"&amp;'Wilson Validation'!$G$1047951),'Wilson Validation'!H$1047952,FALSE))</f>
        <v>3.6580023029673407</v>
      </c>
      <c r="I119" s="317">
        <f ca="1">+IF(ISERROR(HLOOKUP($B119,INDIRECT("'Monthly Resource Report'!"&amp;'Wilson Validation'!$G$1047950&amp;":"&amp;'Wilson Validation'!$G$1047951),'Wilson Validation'!I$1047952,FALSE)),0,HLOOKUP($B119,INDIRECT("'Monthly Resource Report'!"&amp;'Wilson Validation'!$G$1047950&amp;":"&amp;'Wilson Validation'!$G$1047951),'Wilson Validation'!I$1047952,FALSE))</f>
        <v>5.969188757267082E-2</v>
      </c>
      <c r="J119" s="318">
        <f ca="1">+IF(ISERROR(HLOOKUP($B119,INDIRECT("'Monthly Resource Report'!"&amp;'Wilson Validation'!$G$1047950&amp;":"&amp;'Wilson Validation'!$G$1047951),'Wilson Validation'!J$1047952,FALSE)),0,HLOOKUP($B119,INDIRECT("'Monthly Resource Report'!"&amp;'Wilson Validation'!$G$1047950&amp;":"&amp;'Wilson Validation'!$G$1047951),'Wilson Validation'!J$1047952,FALSE))</f>
        <v>0.53118933112113953</v>
      </c>
    </row>
    <row r="120" spans="2:10" s="461" customFormat="1">
      <c r="B120" s="301">
        <v>44835</v>
      </c>
      <c r="C120" s="294">
        <v>417</v>
      </c>
      <c r="D120" s="297">
        <v>3.6578668253023152</v>
      </c>
      <c r="E120" s="299">
        <v>0.06</v>
      </c>
      <c r="F120" s="295">
        <v>0.53</v>
      </c>
      <c r="G120" s="640">
        <f ca="1">+IF(ISERROR(HLOOKUP($B120,INDIRECT("'Monthly Resource Report'!"&amp;'Wilson Validation'!$G$1047950&amp;":"&amp;'Wilson Validation'!$G$1047951),'Wilson Validation'!G$1047952,FALSE)),0,HLOOKUP($B120,INDIRECT("'Monthly Resource Report'!"&amp;'Wilson Validation'!$G$1047950&amp;":"&amp;'Wilson Validation'!$G$1047951),'Wilson Validation'!G$1047952,FALSE))</f>
        <v>417</v>
      </c>
      <c r="H120" s="297">
        <f ca="1">+IF(ISERROR(HLOOKUP($B120,INDIRECT("'Monthly Resource Report'!"&amp;'Wilson Validation'!$G$1047950&amp;":"&amp;'Wilson Validation'!$G$1047951),'Wilson Validation'!H$1047952,FALSE)),0,HLOOKUP($B120,INDIRECT("'Monthly Resource Report'!"&amp;'Wilson Validation'!$G$1047950&amp;":"&amp;'Wilson Validation'!$G$1047951),'Wilson Validation'!H$1047952,FALSE))</f>
        <v>3.6580036859958867</v>
      </c>
      <c r="I120" s="317">
        <f ca="1">+IF(ISERROR(HLOOKUP($B120,INDIRECT("'Monthly Resource Report'!"&amp;'Wilson Validation'!$G$1047950&amp;":"&amp;'Wilson Validation'!$G$1047951),'Wilson Validation'!I$1047952,FALSE)),0,HLOOKUP($B120,INDIRECT("'Monthly Resource Report'!"&amp;'Wilson Validation'!$G$1047950&amp;":"&amp;'Wilson Validation'!$G$1047951),'Wilson Validation'!I$1047952,FALSE))</f>
        <v>5.9822674870834272E-2</v>
      </c>
      <c r="J120" s="318">
        <f ca="1">+IF(ISERROR(HLOOKUP($B120,INDIRECT("'Monthly Resource Report'!"&amp;'Wilson Validation'!$G$1047950&amp;":"&amp;'Wilson Validation'!$G$1047951),'Wilson Validation'!J$1047952,FALSE)),0,HLOOKUP($B120,INDIRECT("'Monthly Resource Report'!"&amp;'Wilson Validation'!$G$1047950&amp;":"&amp;'Wilson Validation'!$G$1047951),'Wilson Validation'!J$1047952,FALSE))</f>
        <v>0.53138710004550205</v>
      </c>
    </row>
    <row r="121" spans="2:10" s="461" customFormat="1">
      <c r="B121" s="301">
        <v>44866</v>
      </c>
      <c r="C121" s="294">
        <v>417</v>
      </c>
      <c r="D121" s="297">
        <v>3.6578668253023152</v>
      </c>
      <c r="E121" s="299">
        <v>0.06</v>
      </c>
      <c r="F121" s="295">
        <v>0.53</v>
      </c>
      <c r="G121" s="640">
        <f ca="1">+IF(ISERROR(HLOOKUP($B121,INDIRECT("'Monthly Resource Report'!"&amp;'Wilson Validation'!$G$1047950&amp;":"&amp;'Wilson Validation'!$G$1047951),'Wilson Validation'!G$1047952,FALSE)),0,HLOOKUP($B121,INDIRECT("'Monthly Resource Report'!"&amp;'Wilson Validation'!$G$1047950&amp;":"&amp;'Wilson Validation'!$G$1047951),'Wilson Validation'!G$1047952,FALSE))</f>
        <v>417</v>
      </c>
      <c r="H121" s="297">
        <f ca="1">+IF(ISERROR(HLOOKUP($B121,INDIRECT("'Monthly Resource Report'!"&amp;'Wilson Validation'!$G$1047950&amp;":"&amp;'Wilson Validation'!$G$1047951),'Wilson Validation'!H$1047952,FALSE)),0,HLOOKUP($B121,INDIRECT("'Monthly Resource Report'!"&amp;'Wilson Validation'!$G$1047950&amp;":"&amp;'Wilson Validation'!$G$1047951),'Wilson Validation'!H$1047952,FALSE))</f>
        <v>3.6580028666148015</v>
      </c>
      <c r="I121" s="317">
        <f ca="1">+IF(ISERROR(HLOOKUP($B121,INDIRECT("'Monthly Resource Report'!"&amp;'Wilson Validation'!$G$1047950&amp;":"&amp;'Wilson Validation'!$G$1047951),'Wilson Validation'!I$1047952,FALSE)),0,HLOOKUP($B121,INDIRECT("'Monthly Resource Report'!"&amp;'Wilson Validation'!$G$1047950&amp;":"&amp;'Wilson Validation'!$G$1047951),'Wilson Validation'!I$1047952,FALSE))</f>
        <v>5.9924180438365539E-2</v>
      </c>
      <c r="J121" s="318">
        <f ca="1">+IF(ISERROR(HLOOKUP($B121,INDIRECT("'Monthly Resource Report'!"&amp;'Wilson Validation'!$G$1047950&amp;":"&amp;'Wilson Validation'!$G$1047951),'Wilson Validation'!J$1047952,FALSE)),0,HLOOKUP($B121,INDIRECT("'Monthly Resource Report'!"&amp;'Wilson Validation'!$G$1047950&amp;":"&amp;'Wilson Validation'!$G$1047951),'Wilson Validation'!J$1047952,FALSE))</f>
        <v>0.53077042360554538</v>
      </c>
    </row>
    <row r="122" spans="2:10" s="461" customFormat="1">
      <c r="B122" s="301">
        <v>44896</v>
      </c>
      <c r="C122" s="294">
        <v>417</v>
      </c>
      <c r="D122" s="297">
        <v>3.6578668253023152</v>
      </c>
      <c r="E122" s="299">
        <v>0.06</v>
      </c>
      <c r="F122" s="295">
        <v>0.53</v>
      </c>
      <c r="G122" s="640">
        <f ca="1">+IF(ISERROR(HLOOKUP($B122,INDIRECT("'Monthly Resource Report'!"&amp;'Wilson Validation'!$G$1047950&amp;":"&amp;'Wilson Validation'!$G$1047951),'Wilson Validation'!G$1047952,FALSE)),0,HLOOKUP($B122,INDIRECT("'Monthly Resource Report'!"&amp;'Wilson Validation'!$G$1047950&amp;":"&amp;'Wilson Validation'!$G$1047951),'Wilson Validation'!G$1047952,FALSE))</f>
        <v>417</v>
      </c>
      <c r="H122" s="297">
        <f ca="1">+IF(ISERROR(HLOOKUP($B122,INDIRECT("'Monthly Resource Report'!"&amp;'Wilson Validation'!$G$1047950&amp;":"&amp;'Wilson Validation'!$G$1047951),'Wilson Validation'!H$1047952,FALSE)),0,HLOOKUP($B122,INDIRECT("'Monthly Resource Report'!"&amp;'Wilson Validation'!$G$1047950&amp;":"&amp;'Wilson Validation'!$G$1047951),'Wilson Validation'!H$1047952,FALSE))</f>
        <v>3.6580017526640569</v>
      </c>
      <c r="I122" s="317">
        <f ca="1">+IF(ISERROR(HLOOKUP($B122,INDIRECT("'Monthly Resource Report'!"&amp;'Wilson Validation'!$G$1047950&amp;":"&amp;'Wilson Validation'!$G$1047951),'Wilson Validation'!I$1047952,FALSE)),0,HLOOKUP($B122,INDIRECT("'Monthly Resource Report'!"&amp;'Wilson Validation'!$G$1047950&amp;":"&amp;'Wilson Validation'!$G$1047951),'Wilson Validation'!I$1047952,FALSE))</f>
        <v>5.9902000859807E-2</v>
      </c>
      <c r="J122" s="318">
        <f ca="1">+IF(ISERROR(HLOOKUP($B122,INDIRECT("'Monthly Resource Report'!"&amp;'Wilson Validation'!$G$1047950&amp;":"&amp;'Wilson Validation'!$G$1047951),'Wilson Validation'!J$1047952,FALSE)),0,HLOOKUP($B122,INDIRECT("'Monthly Resource Report'!"&amp;'Wilson Validation'!$G$1047950&amp;":"&amp;'Wilson Validation'!$G$1047951),'Wilson Validation'!J$1047952,FALSE))</f>
        <v>0.53149045161488551</v>
      </c>
    </row>
    <row r="123" spans="2:10" s="461" customFormat="1">
      <c r="B123" s="301">
        <v>44927</v>
      </c>
      <c r="C123" s="294">
        <v>417</v>
      </c>
      <c r="D123" s="297">
        <v>3.7573608029505379</v>
      </c>
      <c r="E123" s="299">
        <v>0.06</v>
      </c>
      <c r="F123" s="295">
        <v>0.53</v>
      </c>
      <c r="G123" s="640">
        <f ca="1">+IF(ISERROR(HLOOKUP($B123,INDIRECT("'Monthly Resource Report'!"&amp;'Wilson Validation'!$G$1047950&amp;":"&amp;'Wilson Validation'!$G$1047951),'Wilson Validation'!G$1047952,FALSE)),0,HLOOKUP($B123,INDIRECT("'Monthly Resource Report'!"&amp;'Wilson Validation'!$G$1047950&amp;":"&amp;'Wilson Validation'!$G$1047951),'Wilson Validation'!G$1047952,FALSE))</f>
        <v>417</v>
      </c>
      <c r="H123" s="297">
        <f ca="1">+IF(ISERROR(HLOOKUP($B123,INDIRECT("'Monthly Resource Report'!"&amp;'Wilson Validation'!$G$1047950&amp;":"&amp;'Wilson Validation'!$G$1047951),'Wilson Validation'!H$1047952,FALSE)),0,HLOOKUP($B123,INDIRECT("'Monthly Resource Report'!"&amp;'Wilson Validation'!$G$1047950&amp;":"&amp;'Wilson Validation'!$G$1047951),'Wilson Validation'!H$1047952,FALSE))</f>
        <v>3.7570036211502216</v>
      </c>
      <c r="I123" s="317">
        <f ca="1">+IF(ISERROR(HLOOKUP($B123,INDIRECT("'Monthly Resource Report'!"&amp;'Wilson Validation'!$G$1047950&amp;":"&amp;'Wilson Validation'!$G$1047951),'Wilson Validation'!I$1047952,FALSE)),0,HLOOKUP($B123,INDIRECT("'Monthly Resource Report'!"&amp;'Wilson Validation'!$G$1047950&amp;":"&amp;'Wilson Validation'!$G$1047951),'Wilson Validation'!I$1047952,FALSE))</f>
        <v>5.9919500201561712E-2</v>
      </c>
      <c r="J123" s="318">
        <f ca="1">+IF(ISERROR(HLOOKUP($B123,INDIRECT("'Monthly Resource Report'!"&amp;'Wilson Validation'!$G$1047950&amp;":"&amp;'Wilson Validation'!$G$1047951),'Wilson Validation'!J$1047952,FALSE)),0,HLOOKUP($B123,INDIRECT("'Monthly Resource Report'!"&amp;'Wilson Validation'!$G$1047950&amp;":"&amp;'Wilson Validation'!$G$1047951),'Wilson Validation'!J$1047952,FALSE))</f>
        <v>0.53149037835781088</v>
      </c>
    </row>
    <row r="124" spans="2:10" s="461" customFormat="1">
      <c r="B124" s="301">
        <v>44958</v>
      </c>
      <c r="C124" s="294">
        <v>417</v>
      </c>
      <c r="D124" s="297">
        <v>3.7573608029505379</v>
      </c>
      <c r="E124" s="299">
        <v>0.06</v>
      </c>
      <c r="F124" s="295">
        <v>0.53</v>
      </c>
      <c r="G124" s="640">
        <f ca="1">+IF(ISERROR(HLOOKUP($B124,INDIRECT("'Monthly Resource Report'!"&amp;'Wilson Validation'!$G$1047950&amp;":"&amp;'Wilson Validation'!$G$1047951),'Wilson Validation'!G$1047952,FALSE)),0,HLOOKUP($B124,INDIRECT("'Monthly Resource Report'!"&amp;'Wilson Validation'!$G$1047950&amp;":"&amp;'Wilson Validation'!$G$1047951),'Wilson Validation'!G$1047952,FALSE))</f>
        <v>417</v>
      </c>
      <c r="H124" s="297">
        <f ca="1">+IF(ISERROR(HLOOKUP($B124,INDIRECT("'Monthly Resource Report'!"&amp;'Wilson Validation'!$G$1047950&amp;":"&amp;'Wilson Validation'!$G$1047951),'Wilson Validation'!H$1047952,FALSE)),0,HLOOKUP($B124,INDIRECT("'Monthly Resource Report'!"&amp;'Wilson Validation'!$G$1047950&amp;":"&amp;'Wilson Validation'!$G$1047951),'Wilson Validation'!H$1047952,FALSE))</f>
        <v>3.7570031712473573</v>
      </c>
      <c r="I124" s="317">
        <f ca="1">+IF(ISERROR(HLOOKUP($B124,INDIRECT("'Monthly Resource Report'!"&amp;'Wilson Validation'!$G$1047950&amp;":"&amp;'Wilson Validation'!$G$1047951),'Wilson Validation'!I$1047952,FALSE)),0,HLOOKUP($B124,INDIRECT("'Monthly Resource Report'!"&amp;'Wilson Validation'!$G$1047950&amp;":"&amp;'Wilson Validation'!$G$1047951),'Wilson Validation'!I$1047952,FALSE))</f>
        <v>5.9930193113276971E-2</v>
      </c>
      <c r="J124" s="318">
        <f ca="1">+IF(ISERROR(HLOOKUP($B124,INDIRECT("'Monthly Resource Report'!"&amp;'Wilson Validation'!$G$1047950&amp;":"&amp;'Wilson Validation'!$G$1047951),'Wilson Validation'!J$1047952,FALSE)),0,HLOOKUP($B124,INDIRECT("'Monthly Resource Report'!"&amp;'Wilson Validation'!$G$1047950&amp;":"&amp;'Wilson Validation'!$G$1047951),'Wilson Validation'!J$1047952,FALSE))</f>
        <v>0.53082256662356553</v>
      </c>
    </row>
    <row r="125" spans="2:10" s="461" customFormat="1">
      <c r="B125" s="301">
        <v>44986</v>
      </c>
      <c r="C125" s="294">
        <v>417</v>
      </c>
      <c r="D125" s="297">
        <v>3.7573608029505379</v>
      </c>
      <c r="E125" s="299">
        <v>0.06</v>
      </c>
      <c r="F125" s="295">
        <v>0.53</v>
      </c>
      <c r="G125" s="640">
        <f ca="1">+IF(ISERROR(HLOOKUP($B125,INDIRECT("'Monthly Resource Report'!"&amp;'Wilson Validation'!$G$1047950&amp;":"&amp;'Wilson Validation'!$G$1047951),'Wilson Validation'!G$1047952,FALSE)),0,HLOOKUP($B125,INDIRECT("'Monthly Resource Report'!"&amp;'Wilson Validation'!$G$1047950&amp;":"&amp;'Wilson Validation'!$G$1047951),'Wilson Validation'!G$1047952,FALSE))</f>
        <v>417</v>
      </c>
      <c r="H125" s="297">
        <f ca="1">+IF(ISERROR(HLOOKUP($B125,INDIRECT("'Monthly Resource Report'!"&amp;'Wilson Validation'!$G$1047950&amp;":"&amp;'Wilson Validation'!$G$1047951),'Wilson Validation'!H$1047952,FALSE)),0,HLOOKUP($B125,INDIRECT("'Monthly Resource Report'!"&amp;'Wilson Validation'!$G$1047950&amp;":"&amp;'Wilson Validation'!$G$1047951),'Wilson Validation'!H$1047952,FALSE))</f>
        <v>3.7570034566148545</v>
      </c>
      <c r="I125" s="317">
        <f ca="1">+IF(ISERROR(HLOOKUP($B125,INDIRECT("'Monthly Resource Report'!"&amp;'Wilson Validation'!$G$1047950&amp;":"&amp;'Wilson Validation'!$G$1047951),'Wilson Validation'!I$1047952,FALSE)),0,HLOOKUP($B125,INDIRECT("'Monthly Resource Report'!"&amp;'Wilson Validation'!$G$1047950&amp;":"&amp;'Wilson Validation'!$G$1047951),'Wilson Validation'!I$1047952,FALSE))</f>
        <v>5.9942578205119806E-2</v>
      </c>
      <c r="J125" s="318">
        <f ca="1">+IF(ISERROR(HLOOKUP($B125,INDIRECT("'Monthly Resource Report'!"&amp;'Wilson Validation'!$G$1047950&amp;":"&amp;'Wilson Validation'!$G$1047951),'Wilson Validation'!J$1047952,FALSE)),0,HLOOKUP($B125,INDIRECT("'Monthly Resource Report'!"&amp;'Wilson Validation'!$G$1047950&amp;":"&amp;'Wilson Validation'!$G$1047951),'Wilson Validation'!J$1047952,FALSE))</f>
        <v>0.53074535067871564</v>
      </c>
    </row>
    <row r="126" spans="2:10" s="461" customFormat="1">
      <c r="B126" s="301">
        <v>45017</v>
      </c>
      <c r="C126" s="294">
        <v>417</v>
      </c>
      <c r="D126" s="297">
        <v>3.7573608029505379</v>
      </c>
      <c r="E126" s="299">
        <v>0.06</v>
      </c>
      <c r="F126" s="295">
        <v>0.53</v>
      </c>
      <c r="G126" s="640">
        <f ca="1">+IF(ISERROR(HLOOKUP($B126,INDIRECT("'Monthly Resource Report'!"&amp;'Wilson Validation'!$G$1047950&amp;":"&amp;'Wilson Validation'!$G$1047951),'Wilson Validation'!G$1047952,FALSE)),0,HLOOKUP($B126,INDIRECT("'Monthly Resource Report'!"&amp;'Wilson Validation'!$G$1047950&amp;":"&amp;'Wilson Validation'!$G$1047951),'Wilson Validation'!G$1047952,FALSE))</f>
        <v>417</v>
      </c>
      <c r="H126" s="297">
        <f ca="1">+IF(ISERROR(HLOOKUP($B126,INDIRECT("'Monthly Resource Report'!"&amp;'Wilson Validation'!$G$1047950&amp;":"&amp;'Wilson Validation'!$G$1047951),'Wilson Validation'!H$1047952,FALSE)),0,HLOOKUP($B126,INDIRECT("'Monthly Resource Report'!"&amp;'Wilson Validation'!$G$1047950&amp;":"&amp;'Wilson Validation'!$G$1047951),'Wilson Validation'!H$1047952,FALSE))</f>
        <v>3.7570027712641227</v>
      </c>
      <c r="I126" s="317">
        <f ca="1">+IF(ISERROR(HLOOKUP($B126,INDIRECT("'Monthly Resource Report'!"&amp;'Wilson Validation'!$G$1047950&amp;":"&amp;'Wilson Validation'!$G$1047951),'Wilson Validation'!I$1047952,FALSE)),0,HLOOKUP($B126,INDIRECT("'Monthly Resource Report'!"&amp;'Wilson Validation'!$G$1047950&amp;":"&amp;'Wilson Validation'!$G$1047951),'Wilson Validation'!I$1047952,FALSE))</f>
        <v>5.9838896452482152E-2</v>
      </c>
      <c r="J126" s="318">
        <f ca="1">+IF(ISERROR(HLOOKUP($B126,INDIRECT("'Monthly Resource Report'!"&amp;'Wilson Validation'!$G$1047950&amp;":"&amp;'Wilson Validation'!$G$1047951),'Wilson Validation'!J$1047952,FALSE)),0,HLOOKUP($B126,INDIRECT("'Monthly Resource Report'!"&amp;'Wilson Validation'!$G$1047950&amp;":"&amp;'Wilson Validation'!$G$1047951),'Wilson Validation'!J$1047952,FALSE))</f>
        <v>0.53077860667903198</v>
      </c>
    </row>
    <row r="127" spans="2:10" s="461" customFormat="1">
      <c r="B127" s="301">
        <v>45047</v>
      </c>
      <c r="C127" s="294">
        <v>417</v>
      </c>
      <c r="D127" s="297">
        <v>3.7573608029505379</v>
      </c>
      <c r="E127" s="299">
        <v>0.06</v>
      </c>
      <c r="F127" s="295">
        <v>0.53</v>
      </c>
      <c r="G127" s="640">
        <f ca="1">+IF(ISERROR(HLOOKUP($B127,INDIRECT("'Monthly Resource Report'!"&amp;'Wilson Validation'!$G$1047950&amp;":"&amp;'Wilson Validation'!$G$1047951),'Wilson Validation'!G$1047952,FALSE)),0,HLOOKUP($B127,INDIRECT("'Monthly Resource Report'!"&amp;'Wilson Validation'!$G$1047950&amp;":"&amp;'Wilson Validation'!$G$1047951),'Wilson Validation'!G$1047952,FALSE))</f>
        <v>417</v>
      </c>
      <c r="H127" s="297">
        <f ca="1">+IF(ISERROR(HLOOKUP($B127,INDIRECT("'Monthly Resource Report'!"&amp;'Wilson Validation'!$G$1047950&amp;":"&amp;'Wilson Validation'!$G$1047951),'Wilson Validation'!H$1047952,FALSE)),0,HLOOKUP($B127,INDIRECT("'Monthly Resource Report'!"&amp;'Wilson Validation'!$G$1047950&amp;":"&amp;'Wilson Validation'!$G$1047951),'Wilson Validation'!H$1047952,FALSE))</f>
        <v>3.7570025138734859</v>
      </c>
      <c r="I127" s="317">
        <f ca="1">+IF(ISERROR(HLOOKUP($B127,INDIRECT("'Monthly Resource Report'!"&amp;'Wilson Validation'!$G$1047950&amp;":"&amp;'Wilson Validation'!$G$1047951),'Wilson Validation'!I$1047952,FALSE)),0,HLOOKUP($B127,INDIRECT("'Monthly Resource Report'!"&amp;'Wilson Validation'!$G$1047950&amp;":"&amp;'Wilson Validation'!$G$1047951),'Wilson Validation'!I$1047952,FALSE))</f>
        <v>5.9769612421586744E-2</v>
      </c>
      <c r="J127" s="318">
        <f ca="1">+IF(ISERROR(HLOOKUP($B127,INDIRECT("'Monthly Resource Report'!"&amp;'Wilson Validation'!$G$1047950&amp;":"&amp;'Wilson Validation'!$G$1047951),'Wilson Validation'!J$1047952,FALSE)),0,HLOOKUP($B127,INDIRECT("'Monthly Resource Report'!"&amp;'Wilson Validation'!$G$1047950&amp;":"&amp;'Wilson Validation'!$G$1047951),'Wilson Validation'!J$1047952,FALSE))</f>
        <v>0.53075919264985461</v>
      </c>
    </row>
    <row r="128" spans="2:10" s="461" customFormat="1">
      <c r="B128" s="301">
        <v>45078</v>
      </c>
      <c r="C128" s="294">
        <v>417</v>
      </c>
      <c r="D128" s="297">
        <v>3.7573608029505379</v>
      </c>
      <c r="E128" s="299">
        <v>0.06</v>
      </c>
      <c r="F128" s="295">
        <v>0.53</v>
      </c>
      <c r="G128" s="640">
        <f ca="1">+IF(ISERROR(HLOOKUP($B128,INDIRECT("'Monthly Resource Report'!"&amp;'Wilson Validation'!$G$1047950&amp;":"&amp;'Wilson Validation'!$G$1047951),'Wilson Validation'!G$1047952,FALSE)),0,HLOOKUP($B128,INDIRECT("'Monthly Resource Report'!"&amp;'Wilson Validation'!$G$1047950&amp;":"&amp;'Wilson Validation'!$G$1047951),'Wilson Validation'!G$1047952,FALSE))</f>
        <v>417</v>
      </c>
      <c r="H128" s="297">
        <f ca="1">+IF(ISERROR(HLOOKUP($B128,INDIRECT("'Monthly Resource Report'!"&amp;'Wilson Validation'!$G$1047950&amp;":"&amp;'Wilson Validation'!$G$1047951),'Wilson Validation'!H$1047952,FALSE)),0,HLOOKUP($B128,INDIRECT("'Monthly Resource Report'!"&amp;'Wilson Validation'!$G$1047950&amp;":"&amp;'Wilson Validation'!$G$1047951),'Wilson Validation'!H$1047952,FALSE))</f>
        <v>3.7570021736767742</v>
      </c>
      <c r="I128" s="317">
        <f ca="1">+IF(ISERROR(HLOOKUP($B128,INDIRECT("'Monthly Resource Report'!"&amp;'Wilson Validation'!$G$1047950&amp;":"&amp;'Wilson Validation'!$G$1047951),'Wilson Validation'!I$1047952,FALSE)),0,HLOOKUP($B128,INDIRECT("'Monthly Resource Report'!"&amp;'Wilson Validation'!$G$1047950&amp;":"&amp;'Wilson Validation'!$G$1047951),'Wilson Validation'!I$1047952,FALSE))</f>
        <v>5.971063216147883E-2</v>
      </c>
      <c r="J128" s="318">
        <f ca="1">+IF(ISERROR(HLOOKUP($B128,INDIRECT("'Monthly Resource Report'!"&amp;'Wilson Validation'!$G$1047950&amp;":"&amp;'Wilson Validation'!$G$1047951),'Wilson Validation'!J$1047952,FALSE)),0,HLOOKUP($B128,INDIRECT("'Monthly Resource Report'!"&amp;'Wilson Validation'!$G$1047950&amp;":"&amp;'Wilson Validation'!$G$1047951),'Wilson Validation'!J$1047952,FALSE))</f>
        <v>0.5307926070661434</v>
      </c>
    </row>
    <row r="129" spans="2:10" s="461" customFormat="1">
      <c r="B129" s="301">
        <v>45108</v>
      </c>
      <c r="C129" s="294">
        <v>417</v>
      </c>
      <c r="D129" s="297">
        <v>3.7573608029505379</v>
      </c>
      <c r="E129" s="299">
        <v>0.06</v>
      </c>
      <c r="F129" s="295">
        <v>0.53</v>
      </c>
      <c r="G129" s="640">
        <f ca="1">+IF(ISERROR(HLOOKUP($B129,INDIRECT("'Monthly Resource Report'!"&amp;'Wilson Validation'!$G$1047950&amp;":"&amp;'Wilson Validation'!$G$1047951),'Wilson Validation'!G$1047952,FALSE)),0,HLOOKUP($B129,INDIRECT("'Monthly Resource Report'!"&amp;'Wilson Validation'!$G$1047950&amp;":"&amp;'Wilson Validation'!$G$1047951),'Wilson Validation'!G$1047952,FALSE))</f>
        <v>417</v>
      </c>
      <c r="H129" s="297">
        <f ca="1">+IF(ISERROR(HLOOKUP($B129,INDIRECT("'Monthly Resource Report'!"&amp;'Wilson Validation'!$G$1047950&amp;":"&amp;'Wilson Validation'!$G$1047951),'Wilson Validation'!H$1047952,FALSE)),0,HLOOKUP($B129,INDIRECT("'Monthly Resource Report'!"&amp;'Wilson Validation'!$G$1047950&amp;":"&amp;'Wilson Validation'!$G$1047951),'Wilson Validation'!H$1047952,FALSE))</f>
        <v>3.7570026683006885</v>
      </c>
      <c r="I129" s="317">
        <f ca="1">+IF(ISERROR(HLOOKUP($B129,INDIRECT("'Monthly Resource Report'!"&amp;'Wilson Validation'!$G$1047950&amp;":"&amp;'Wilson Validation'!$G$1047951),'Wilson Validation'!I$1047952,FALSE)),0,HLOOKUP($B129,INDIRECT("'Monthly Resource Report'!"&amp;'Wilson Validation'!$G$1047950&amp;":"&amp;'Wilson Validation'!$G$1047951),'Wilson Validation'!I$1047952,FALSE))</f>
        <v>5.9777128372143537E-2</v>
      </c>
      <c r="J129" s="318">
        <f ca="1">+IF(ISERROR(HLOOKUP($B129,INDIRECT("'Monthly Resource Report'!"&amp;'Wilson Validation'!$G$1047950&amp;":"&amp;'Wilson Validation'!$G$1047951),'Wilson Validation'!J$1047952,FALSE)),0,HLOOKUP($B129,INDIRECT("'Monthly Resource Report'!"&amp;'Wilson Validation'!$G$1047950&amp;":"&amp;'Wilson Validation'!$G$1047951),'Wilson Validation'!J$1047952,FALSE))</f>
        <v>0.53076086495673291</v>
      </c>
    </row>
    <row r="130" spans="2:10" s="461" customFormat="1">
      <c r="B130" s="301">
        <v>45139</v>
      </c>
      <c r="C130" s="294">
        <v>417</v>
      </c>
      <c r="D130" s="297">
        <v>3.7573608029505379</v>
      </c>
      <c r="E130" s="299">
        <v>0.06</v>
      </c>
      <c r="F130" s="295">
        <v>0.53</v>
      </c>
      <c r="G130" s="640">
        <f ca="1">+IF(ISERROR(HLOOKUP($B130,INDIRECT("'Monthly Resource Report'!"&amp;'Wilson Validation'!$G$1047950&amp;":"&amp;'Wilson Validation'!$G$1047951),'Wilson Validation'!G$1047952,FALSE)),0,HLOOKUP($B130,INDIRECT("'Monthly Resource Report'!"&amp;'Wilson Validation'!$G$1047950&amp;":"&amp;'Wilson Validation'!$G$1047951),'Wilson Validation'!G$1047952,FALSE))</f>
        <v>417</v>
      </c>
      <c r="H130" s="297">
        <f ca="1">+IF(ISERROR(HLOOKUP($B130,INDIRECT("'Monthly Resource Report'!"&amp;'Wilson Validation'!$G$1047950&amp;":"&amp;'Wilson Validation'!$G$1047951),'Wilson Validation'!H$1047952,FALSE)),0,HLOOKUP($B130,INDIRECT("'Monthly Resource Report'!"&amp;'Wilson Validation'!$G$1047950&amp;":"&amp;'Wilson Validation'!$G$1047951),'Wilson Validation'!H$1047952,FALSE))</f>
        <v>3.7570028456144979</v>
      </c>
      <c r="I130" s="317">
        <f ca="1">+IF(ISERROR(HLOOKUP($B130,INDIRECT("'Monthly Resource Report'!"&amp;'Wilson Validation'!$G$1047950&amp;":"&amp;'Wilson Validation'!$G$1047951),'Wilson Validation'!I$1047952,FALSE)),0,HLOOKUP($B130,INDIRECT("'Monthly Resource Report'!"&amp;'Wilson Validation'!$G$1047950&amp;":"&amp;'Wilson Validation'!$G$1047951),'Wilson Validation'!I$1047952,FALSE))</f>
        <v>5.9787889683617465E-2</v>
      </c>
      <c r="J130" s="318">
        <f ca="1">+IF(ISERROR(HLOOKUP($B130,INDIRECT("'Monthly Resource Report'!"&amp;'Wilson Validation'!$G$1047950&amp;":"&amp;'Wilson Validation'!$G$1047951),'Wilson Validation'!J$1047952,FALSE)),0,HLOOKUP($B130,INDIRECT("'Monthly Resource Report'!"&amp;'Wilson Validation'!$G$1047950&amp;":"&amp;'Wilson Validation'!$G$1047951),'Wilson Validation'!J$1047952,FALSE))</f>
        <v>0.53076114658829654</v>
      </c>
    </row>
    <row r="131" spans="2:10" s="461" customFormat="1">
      <c r="B131" s="301">
        <v>45170</v>
      </c>
      <c r="C131" s="294">
        <v>417</v>
      </c>
      <c r="D131" s="297">
        <v>3.7573608029505379</v>
      </c>
      <c r="E131" s="299">
        <v>0.06</v>
      </c>
      <c r="F131" s="295">
        <v>0.53</v>
      </c>
      <c r="G131" s="640">
        <f ca="1">+IF(ISERROR(HLOOKUP($B131,INDIRECT("'Monthly Resource Report'!"&amp;'Wilson Validation'!$G$1047950&amp;":"&amp;'Wilson Validation'!$G$1047951),'Wilson Validation'!G$1047952,FALSE)),0,HLOOKUP($B131,INDIRECT("'Monthly Resource Report'!"&amp;'Wilson Validation'!$G$1047950&amp;":"&amp;'Wilson Validation'!$G$1047951),'Wilson Validation'!G$1047952,FALSE))</f>
        <v>417</v>
      </c>
      <c r="H131" s="297">
        <f ca="1">+IF(ISERROR(HLOOKUP($B131,INDIRECT("'Monthly Resource Report'!"&amp;'Wilson Validation'!$G$1047950&amp;":"&amp;'Wilson Validation'!$G$1047951),'Wilson Validation'!H$1047952,FALSE)),0,HLOOKUP($B131,INDIRECT("'Monthly Resource Report'!"&amp;'Wilson Validation'!$G$1047950&amp;":"&amp;'Wilson Validation'!$G$1047951),'Wilson Validation'!H$1047952,FALSE))</f>
        <v>3.7570022613348044</v>
      </c>
      <c r="I131" s="317">
        <f ca="1">+IF(ISERROR(HLOOKUP($B131,INDIRECT("'Monthly Resource Report'!"&amp;'Wilson Validation'!$G$1047950&amp;":"&amp;'Wilson Validation'!$G$1047951),'Wilson Validation'!I$1047952,FALSE)),0,HLOOKUP($B131,INDIRECT("'Monthly Resource Report'!"&amp;'Wilson Validation'!$G$1047950&amp;":"&amp;'Wilson Validation'!$G$1047951),'Wilson Validation'!I$1047952,FALSE))</f>
        <v>5.9694024066291679E-2</v>
      </c>
      <c r="J131" s="318">
        <f ca="1">+IF(ISERROR(HLOOKUP($B131,INDIRECT("'Monthly Resource Report'!"&amp;'Wilson Validation'!$G$1047950&amp;":"&amp;'Wilson Validation'!$G$1047951),'Wilson Validation'!J$1047952,FALSE)),0,HLOOKUP($B131,INDIRECT("'Monthly Resource Report'!"&amp;'Wilson Validation'!$G$1047950&amp;":"&amp;'Wilson Validation'!$G$1047951),'Wilson Validation'!J$1047952,FALSE))</f>
        <v>0.53119180359650098</v>
      </c>
    </row>
    <row r="132" spans="2:10" s="461" customFormat="1">
      <c r="B132" s="301">
        <v>45200</v>
      </c>
      <c r="C132" s="294">
        <v>417</v>
      </c>
      <c r="D132" s="297">
        <v>3.7573608029505379</v>
      </c>
      <c r="E132" s="299">
        <v>0.06</v>
      </c>
      <c r="F132" s="295">
        <v>0.53</v>
      </c>
      <c r="G132" s="640">
        <f ca="1">+IF(ISERROR(HLOOKUP($B132,INDIRECT("'Monthly Resource Report'!"&amp;'Wilson Validation'!$G$1047950&amp;":"&amp;'Wilson Validation'!$G$1047951),'Wilson Validation'!G$1047952,FALSE)),0,HLOOKUP($B132,INDIRECT("'Monthly Resource Report'!"&amp;'Wilson Validation'!$G$1047950&amp;":"&amp;'Wilson Validation'!$G$1047951),'Wilson Validation'!G$1047952,FALSE))</f>
        <v>417</v>
      </c>
      <c r="H132" s="297">
        <f ca="1">+IF(ISERROR(HLOOKUP($B132,INDIRECT("'Monthly Resource Report'!"&amp;'Wilson Validation'!$G$1047950&amp;":"&amp;'Wilson Validation'!$G$1047951),'Wilson Validation'!H$1047952,FALSE)),0,HLOOKUP($B132,INDIRECT("'Monthly Resource Report'!"&amp;'Wilson Validation'!$G$1047950&amp;":"&amp;'Wilson Validation'!$G$1047951),'Wilson Validation'!H$1047952,FALSE))</f>
        <v>3.7570013515499801</v>
      </c>
      <c r="I132" s="317">
        <f ca="1">+IF(ISERROR(HLOOKUP($B132,INDIRECT("'Monthly Resource Report'!"&amp;'Wilson Validation'!$G$1047950&amp;":"&amp;'Wilson Validation'!$G$1047951),'Wilson Validation'!I$1047952,FALSE)),0,HLOOKUP($B132,INDIRECT("'Monthly Resource Report'!"&amp;'Wilson Validation'!$G$1047950&amp;":"&amp;'Wilson Validation'!$G$1047951),'Wilson Validation'!I$1047952,FALSE))</f>
        <v>5.9749900036777444E-2</v>
      </c>
      <c r="J132" s="318">
        <f ca="1">+IF(ISERROR(HLOOKUP($B132,INDIRECT("'Monthly Resource Report'!"&amp;'Wilson Validation'!$G$1047950&amp;":"&amp;'Wilson Validation'!$G$1047951),'Wilson Validation'!J$1047952,FALSE)),0,HLOOKUP($B132,INDIRECT("'Monthly Resource Report'!"&amp;'Wilson Validation'!$G$1047950&amp;":"&amp;'Wilson Validation'!$G$1047951),'Wilson Validation'!J$1047952,FALSE))</f>
        <v>0.53197566802326945</v>
      </c>
    </row>
    <row r="133" spans="2:10" s="461" customFormat="1">
      <c r="B133" s="301">
        <v>45231</v>
      </c>
      <c r="C133" s="294">
        <v>417</v>
      </c>
      <c r="D133" s="297">
        <v>3.7573608029505379</v>
      </c>
      <c r="E133" s="299">
        <v>0.06</v>
      </c>
      <c r="F133" s="295">
        <v>0.53</v>
      </c>
      <c r="G133" s="640">
        <f ca="1">+IF(ISERROR(HLOOKUP($B133,INDIRECT("'Monthly Resource Report'!"&amp;'Wilson Validation'!$G$1047950&amp;":"&amp;'Wilson Validation'!$G$1047951),'Wilson Validation'!G$1047952,FALSE)),0,HLOOKUP($B133,INDIRECT("'Monthly Resource Report'!"&amp;'Wilson Validation'!$G$1047950&amp;":"&amp;'Wilson Validation'!$G$1047951),'Wilson Validation'!G$1047952,FALSE))</f>
        <v>417</v>
      </c>
      <c r="H133" s="297">
        <f ca="1">+IF(ISERROR(HLOOKUP($B133,INDIRECT("'Monthly Resource Report'!"&amp;'Wilson Validation'!$G$1047950&amp;":"&amp;'Wilson Validation'!$G$1047951),'Wilson Validation'!H$1047952,FALSE)),0,HLOOKUP($B133,INDIRECT("'Monthly Resource Report'!"&amp;'Wilson Validation'!$G$1047950&amp;":"&amp;'Wilson Validation'!$G$1047951),'Wilson Validation'!H$1047952,FALSE))</f>
        <v>3.7570031789354532</v>
      </c>
      <c r="I133" s="317">
        <f ca="1">+IF(ISERROR(HLOOKUP($B133,INDIRECT("'Monthly Resource Report'!"&amp;'Wilson Validation'!$G$1047950&amp;":"&amp;'Wilson Validation'!$G$1047951),'Wilson Validation'!I$1047952,FALSE)),0,HLOOKUP($B133,INDIRECT("'Monthly Resource Report'!"&amp;'Wilson Validation'!$G$1047950&amp;":"&amp;'Wilson Validation'!$G$1047951),'Wilson Validation'!I$1047952,FALSE))</f>
        <v>5.9891490402416446E-2</v>
      </c>
      <c r="J133" s="318">
        <f ca="1">+IF(ISERROR(HLOOKUP($B133,INDIRECT("'Monthly Resource Report'!"&amp;'Wilson Validation'!$G$1047950&amp;":"&amp;'Wilson Validation'!$G$1047951),'Wilson Validation'!J$1047952,FALSE)),0,HLOOKUP($B133,INDIRECT("'Monthly Resource Report'!"&amp;'Wilson Validation'!$G$1047950&amp;":"&amp;'Wilson Validation'!$G$1047951),'Wilson Validation'!J$1047952,FALSE))</f>
        <v>0.53164686764675828</v>
      </c>
    </row>
    <row r="134" spans="2:10" s="461" customFormat="1">
      <c r="B134" s="301">
        <v>45261</v>
      </c>
      <c r="C134" s="294">
        <v>417</v>
      </c>
      <c r="D134" s="297">
        <v>3.7573608029505379</v>
      </c>
      <c r="E134" s="299">
        <v>0.06</v>
      </c>
      <c r="F134" s="295">
        <v>0.53</v>
      </c>
      <c r="G134" s="640">
        <f ca="1">+IF(ISERROR(HLOOKUP($B134,INDIRECT("'Monthly Resource Report'!"&amp;'Wilson Validation'!$G$1047950&amp;":"&amp;'Wilson Validation'!$G$1047951),'Wilson Validation'!G$1047952,FALSE)),0,HLOOKUP($B134,INDIRECT("'Monthly Resource Report'!"&amp;'Wilson Validation'!$G$1047950&amp;":"&amp;'Wilson Validation'!$G$1047951),'Wilson Validation'!G$1047952,FALSE))</f>
        <v>417</v>
      </c>
      <c r="H134" s="297">
        <f ca="1">+IF(ISERROR(HLOOKUP($B134,INDIRECT("'Monthly Resource Report'!"&amp;'Wilson Validation'!$G$1047950&amp;":"&amp;'Wilson Validation'!$G$1047951),'Wilson Validation'!H$1047952,FALSE)),0,HLOOKUP($B134,INDIRECT("'Monthly Resource Report'!"&amp;'Wilson Validation'!$G$1047950&amp;":"&amp;'Wilson Validation'!$G$1047951),'Wilson Validation'!H$1047952,FALSE))</f>
        <v>3.7570032671938201</v>
      </c>
      <c r="I134" s="317">
        <f ca="1">+IF(ISERROR(HLOOKUP($B134,INDIRECT("'Monthly Resource Report'!"&amp;'Wilson Validation'!$G$1047950&amp;":"&amp;'Wilson Validation'!$G$1047951),'Wilson Validation'!I$1047952,FALSE)),0,HLOOKUP($B134,INDIRECT("'Monthly Resource Report'!"&amp;'Wilson Validation'!$G$1047950&amp;":"&amp;'Wilson Validation'!$G$1047951),'Wilson Validation'!I$1047952,FALSE))</f>
        <v>5.9879315954545709E-2</v>
      </c>
      <c r="J134" s="318">
        <f ca="1">+IF(ISERROR(HLOOKUP($B134,INDIRECT("'Monthly Resource Report'!"&amp;'Wilson Validation'!$G$1047950&amp;":"&amp;'Wilson Validation'!$G$1047951),'Wilson Validation'!J$1047952,FALSE)),0,HLOOKUP($B134,INDIRECT("'Monthly Resource Report'!"&amp;'Wilson Validation'!$G$1047950&amp;":"&amp;'Wilson Validation'!$G$1047951),'Wilson Validation'!J$1047952,FALSE))</f>
        <v>0.53149747824808935</v>
      </c>
    </row>
    <row r="135" spans="2:10" s="461" customFormat="1">
      <c r="B135" s="301">
        <v>45292</v>
      </c>
      <c r="C135" s="294">
        <v>417</v>
      </c>
      <c r="D135" s="297">
        <v>3.8595610167907921</v>
      </c>
      <c r="E135" s="299">
        <v>0.06</v>
      </c>
      <c r="F135" s="295">
        <v>0.53</v>
      </c>
      <c r="G135" s="640">
        <f ca="1">+IF(ISERROR(HLOOKUP($B135,INDIRECT("'Monthly Resource Report'!"&amp;'Wilson Validation'!$G$1047950&amp;":"&amp;'Wilson Validation'!$G$1047951),'Wilson Validation'!G$1047952,FALSE)),0,HLOOKUP($B135,INDIRECT("'Monthly Resource Report'!"&amp;'Wilson Validation'!$G$1047950&amp;":"&amp;'Wilson Validation'!$G$1047951),'Wilson Validation'!G$1047952,FALSE))</f>
        <v>417</v>
      </c>
      <c r="H135" s="297">
        <f ca="1">+IF(ISERROR(HLOOKUP($B135,INDIRECT("'Monthly Resource Report'!"&amp;'Wilson Validation'!$G$1047950&amp;":"&amp;'Wilson Validation'!$G$1047951),'Wilson Validation'!H$1047952,FALSE)),0,HLOOKUP($B135,INDIRECT("'Monthly Resource Report'!"&amp;'Wilson Validation'!$G$1047950&amp;":"&amp;'Wilson Validation'!$G$1047951),'Wilson Validation'!H$1047952,FALSE))</f>
        <v>3.8600028820656167</v>
      </c>
      <c r="I135" s="317">
        <f ca="1">+IF(ISERROR(HLOOKUP($B135,INDIRECT("'Monthly Resource Report'!"&amp;'Wilson Validation'!$G$1047950&amp;":"&amp;'Wilson Validation'!$G$1047951),'Wilson Validation'!I$1047952,FALSE)),0,HLOOKUP($B135,INDIRECT("'Monthly Resource Report'!"&amp;'Wilson Validation'!$G$1047950&amp;":"&amp;'Wilson Validation'!$G$1047951),'Wilson Validation'!I$1047952,FALSE))</f>
        <v>5.9917163888476038E-2</v>
      </c>
      <c r="J135" s="318">
        <f ca="1">+IF(ISERROR(HLOOKUP($B135,INDIRECT("'Monthly Resource Report'!"&amp;'Wilson Validation'!$G$1047950&amp;":"&amp;'Wilson Validation'!$G$1047951),'Wilson Validation'!J$1047952,FALSE)),0,HLOOKUP($B135,INDIRECT("'Monthly Resource Report'!"&amp;'Wilson Validation'!$G$1047950&amp;":"&amp;'Wilson Validation'!$G$1047951),'Wilson Validation'!J$1047952,FALSE))</f>
        <v>0.53074399334405087</v>
      </c>
    </row>
    <row r="136" spans="2:10" s="461" customFormat="1">
      <c r="B136" s="301">
        <v>45323</v>
      </c>
      <c r="C136" s="294">
        <v>417</v>
      </c>
      <c r="D136" s="297">
        <v>3.8595610167907921</v>
      </c>
      <c r="E136" s="299">
        <v>0.06</v>
      </c>
      <c r="F136" s="295">
        <v>0.53</v>
      </c>
      <c r="G136" s="640">
        <f ca="1">+IF(ISERROR(HLOOKUP($B136,INDIRECT("'Monthly Resource Report'!"&amp;'Wilson Validation'!$G$1047950&amp;":"&amp;'Wilson Validation'!$G$1047951),'Wilson Validation'!G$1047952,FALSE)),0,HLOOKUP($B136,INDIRECT("'Monthly Resource Report'!"&amp;'Wilson Validation'!$G$1047950&amp;":"&amp;'Wilson Validation'!$G$1047951),'Wilson Validation'!G$1047952,FALSE))</f>
        <v>417</v>
      </c>
      <c r="H136" s="297">
        <f ca="1">+IF(ISERROR(HLOOKUP($B136,INDIRECT("'Monthly Resource Report'!"&amp;'Wilson Validation'!$G$1047950&amp;":"&amp;'Wilson Validation'!$G$1047951),'Wilson Validation'!H$1047952,FALSE)),0,HLOOKUP($B136,INDIRECT("'Monthly Resource Report'!"&amp;'Wilson Validation'!$G$1047950&amp;":"&amp;'Wilson Validation'!$G$1047951),'Wilson Validation'!H$1047952,FALSE))</f>
        <v>3.8600022317115203</v>
      </c>
      <c r="I136" s="317">
        <f ca="1">+IF(ISERROR(HLOOKUP($B136,INDIRECT("'Monthly Resource Report'!"&amp;'Wilson Validation'!$G$1047950&amp;":"&amp;'Wilson Validation'!$G$1047951),'Wilson Validation'!I$1047952,FALSE)),0,HLOOKUP($B136,INDIRECT("'Monthly Resource Report'!"&amp;'Wilson Validation'!$G$1047950&amp;":"&amp;'Wilson Validation'!$G$1047951),'Wilson Validation'!I$1047952,FALSE))</f>
        <v>5.9934977606982541E-2</v>
      </c>
      <c r="J136" s="318">
        <f ca="1">+IF(ISERROR(HLOOKUP($B136,INDIRECT("'Monthly Resource Report'!"&amp;'Wilson Validation'!$G$1047950&amp;":"&amp;'Wilson Validation'!$G$1047951),'Wilson Validation'!J$1047952,FALSE)),0,HLOOKUP($B136,INDIRECT("'Monthly Resource Report'!"&amp;'Wilson Validation'!$G$1047950&amp;":"&amp;'Wilson Validation'!$G$1047951),'Wilson Validation'!J$1047952,FALSE))</f>
        <v>0.53079335051799181</v>
      </c>
    </row>
    <row r="137" spans="2:10" s="461" customFormat="1">
      <c r="B137" s="301">
        <v>45352</v>
      </c>
      <c r="C137" s="294">
        <v>417</v>
      </c>
      <c r="D137" s="297">
        <v>3.8595610167907921</v>
      </c>
      <c r="E137" s="299">
        <v>0.06</v>
      </c>
      <c r="F137" s="295">
        <v>0.53</v>
      </c>
      <c r="G137" s="640">
        <f ca="1">+IF(ISERROR(HLOOKUP($B137,INDIRECT("'Monthly Resource Report'!"&amp;'Wilson Validation'!$G$1047950&amp;":"&amp;'Wilson Validation'!$G$1047951),'Wilson Validation'!G$1047952,FALSE)),0,HLOOKUP($B137,INDIRECT("'Monthly Resource Report'!"&amp;'Wilson Validation'!$G$1047950&amp;":"&amp;'Wilson Validation'!$G$1047951),'Wilson Validation'!G$1047952,FALSE))</f>
        <v>417</v>
      </c>
      <c r="H137" s="297">
        <f ca="1">+IF(ISERROR(HLOOKUP($B137,INDIRECT("'Monthly Resource Report'!"&amp;'Wilson Validation'!$G$1047950&amp;":"&amp;'Wilson Validation'!$G$1047951),'Wilson Validation'!H$1047952,FALSE)),0,HLOOKUP($B137,INDIRECT("'Monthly Resource Report'!"&amp;'Wilson Validation'!$G$1047950&amp;":"&amp;'Wilson Validation'!$G$1047951),'Wilson Validation'!H$1047952,FALSE))</f>
        <v>3.8600028923145602</v>
      </c>
      <c r="I137" s="317">
        <f ca="1">+IF(ISERROR(HLOOKUP($B137,INDIRECT("'Monthly Resource Report'!"&amp;'Wilson Validation'!$G$1047950&amp;":"&amp;'Wilson Validation'!$G$1047951),'Wilson Validation'!I$1047952,FALSE)),0,HLOOKUP($B137,INDIRECT("'Monthly Resource Report'!"&amp;'Wilson Validation'!$G$1047950&amp;":"&amp;'Wilson Validation'!$G$1047951),'Wilson Validation'!I$1047952,FALSE))</f>
        <v>5.9927675394133795E-2</v>
      </c>
      <c r="J137" s="318">
        <f ca="1">+IF(ISERROR(HLOOKUP($B137,INDIRECT("'Monthly Resource Report'!"&amp;'Wilson Validation'!$G$1047950&amp;":"&amp;'Wilson Validation'!$G$1047951),'Wilson Validation'!J$1047952,FALSE)),0,HLOOKUP($B137,INDIRECT("'Monthly Resource Report'!"&amp;'Wilson Validation'!$G$1047950&amp;":"&amp;'Wilson Validation'!$G$1047951),'Wilson Validation'!J$1047952,FALSE))</f>
        <v>0.53074540796088954</v>
      </c>
    </row>
    <row r="138" spans="2:10" s="461" customFormat="1">
      <c r="B138" s="301">
        <v>45383</v>
      </c>
      <c r="C138" s="294">
        <v>417</v>
      </c>
      <c r="D138" s="297">
        <v>3.8595610167907921</v>
      </c>
      <c r="E138" s="299">
        <v>0.06</v>
      </c>
      <c r="F138" s="295">
        <v>0.53</v>
      </c>
      <c r="G138" s="640">
        <f ca="1">+IF(ISERROR(HLOOKUP($B138,INDIRECT("'Monthly Resource Report'!"&amp;'Wilson Validation'!$G$1047950&amp;":"&amp;'Wilson Validation'!$G$1047951),'Wilson Validation'!G$1047952,FALSE)),0,HLOOKUP($B138,INDIRECT("'Monthly Resource Report'!"&amp;'Wilson Validation'!$G$1047950&amp;":"&amp;'Wilson Validation'!$G$1047951),'Wilson Validation'!G$1047952,FALSE))</f>
        <v>417</v>
      </c>
      <c r="H138" s="297">
        <f ca="1">+IF(ISERROR(HLOOKUP($B138,INDIRECT("'Monthly Resource Report'!"&amp;'Wilson Validation'!$G$1047950&amp;":"&amp;'Wilson Validation'!$G$1047951),'Wilson Validation'!H$1047952,FALSE)),0,HLOOKUP($B138,INDIRECT("'Monthly Resource Report'!"&amp;'Wilson Validation'!$G$1047950&amp;":"&amp;'Wilson Validation'!$G$1047951),'Wilson Validation'!H$1047952,FALSE))</f>
        <v>3.8600029334245831</v>
      </c>
      <c r="I138" s="317">
        <f ca="1">+IF(ISERROR(HLOOKUP($B138,INDIRECT("'Monthly Resource Report'!"&amp;'Wilson Validation'!$G$1047950&amp;":"&amp;'Wilson Validation'!$G$1047951),'Wilson Validation'!I$1047952,FALSE)),0,HLOOKUP($B138,INDIRECT("'Monthly Resource Report'!"&amp;'Wilson Validation'!$G$1047950&amp;":"&amp;'Wilson Validation'!$G$1047951),'Wilson Validation'!I$1047952,FALSE))</f>
        <v>5.9836385624655847E-2</v>
      </c>
      <c r="J138" s="318">
        <f ca="1">+IF(ISERROR(HLOOKUP($B138,INDIRECT("'Monthly Resource Report'!"&amp;'Wilson Validation'!$G$1047950&amp;":"&amp;'Wilson Validation'!$G$1047951),'Wilson Validation'!J$1047952,FALSE)),0,HLOOKUP($B138,INDIRECT("'Monthly Resource Report'!"&amp;'Wilson Validation'!$G$1047950&amp;":"&amp;'Wilson Validation'!$G$1047951),'Wilson Validation'!J$1047952,FALSE))</f>
        <v>0.53077755688037498</v>
      </c>
    </row>
    <row r="139" spans="2:10" s="461" customFormat="1">
      <c r="B139" s="301">
        <v>45413</v>
      </c>
      <c r="C139" s="294">
        <v>417</v>
      </c>
      <c r="D139" s="297">
        <v>3.8595610167907921</v>
      </c>
      <c r="E139" s="299">
        <v>0.06</v>
      </c>
      <c r="F139" s="295">
        <v>0.53</v>
      </c>
      <c r="G139" s="640">
        <f ca="1">+IF(ISERROR(HLOOKUP($B139,INDIRECT("'Monthly Resource Report'!"&amp;'Wilson Validation'!$G$1047950&amp;":"&amp;'Wilson Validation'!$G$1047951),'Wilson Validation'!G$1047952,FALSE)),0,HLOOKUP($B139,INDIRECT("'Monthly Resource Report'!"&amp;'Wilson Validation'!$G$1047950&amp;":"&amp;'Wilson Validation'!$G$1047951),'Wilson Validation'!G$1047952,FALSE))</f>
        <v>417</v>
      </c>
      <c r="H139" s="297">
        <f ca="1">+IF(ISERROR(HLOOKUP($B139,INDIRECT("'Monthly Resource Report'!"&amp;'Wilson Validation'!$G$1047950&amp;":"&amp;'Wilson Validation'!$G$1047951),'Wilson Validation'!H$1047952,FALSE)),0,HLOOKUP($B139,INDIRECT("'Monthly Resource Report'!"&amp;'Wilson Validation'!$G$1047950&amp;":"&amp;'Wilson Validation'!$G$1047951),'Wilson Validation'!H$1047952,FALSE))</f>
        <v>3.8600021395200783</v>
      </c>
      <c r="I139" s="317">
        <f ca="1">+IF(ISERROR(HLOOKUP($B139,INDIRECT("'Monthly Resource Report'!"&amp;'Wilson Validation'!$G$1047950&amp;":"&amp;'Wilson Validation'!$G$1047951),'Wilson Validation'!I$1047952,FALSE)),0,HLOOKUP($B139,INDIRECT("'Monthly Resource Report'!"&amp;'Wilson Validation'!$G$1047950&amp;":"&amp;'Wilson Validation'!$G$1047951),'Wilson Validation'!I$1047952,FALSE))</f>
        <v>5.974025650324586E-2</v>
      </c>
      <c r="J139" s="318">
        <f ca="1">+IF(ISERROR(HLOOKUP($B139,INDIRECT("'Monthly Resource Report'!"&amp;'Wilson Validation'!$G$1047950&amp;":"&amp;'Wilson Validation'!$G$1047951),'Wilson Validation'!J$1047952,FALSE)),0,HLOOKUP($B139,INDIRECT("'Monthly Resource Report'!"&amp;'Wilson Validation'!$G$1047950&amp;":"&amp;'Wilson Validation'!$G$1047951),'Wilson Validation'!J$1047952,FALSE))</f>
        <v>0.53114192672795724</v>
      </c>
    </row>
    <row r="140" spans="2:10" s="461" customFormat="1">
      <c r="B140" s="301">
        <v>45444</v>
      </c>
      <c r="C140" s="294">
        <v>417</v>
      </c>
      <c r="D140" s="297">
        <v>3.8595610167907921</v>
      </c>
      <c r="E140" s="299">
        <v>0.06</v>
      </c>
      <c r="F140" s="295">
        <v>0.53</v>
      </c>
      <c r="G140" s="640">
        <f ca="1">+IF(ISERROR(HLOOKUP($B140,INDIRECT("'Monthly Resource Report'!"&amp;'Wilson Validation'!$G$1047950&amp;":"&amp;'Wilson Validation'!$G$1047951),'Wilson Validation'!G$1047952,FALSE)),0,HLOOKUP($B140,INDIRECT("'Monthly Resource Report'!"&amp;'Wilson Validation'!$G$1047950&amp;":"&amp;'Wilson Validation'!$G$1047951),'Wilson Validation'!G$1047952,FALSE))</f>
        <v>417</v>
      </c>
      <c r="H140" s="297">
        <f ca="1">+IF(ISERROR(HLOOKUP($B140,INDIRECT("'Monthly Resource Report'!"&amp;'Wilson Validation'!$G$1047950&amp;":"&amp;'Wilson Validation'!$G$1047951),'Wilson Validation'!H$1047952,FALSE)),0,HLOOKUP($B140,INDIRECT("'Monthly Resource Report'!"&amp;'Wilson Validation'!$G$1047950&amp;":"&amp;'Wilson Validation'!$G$1047951),'Wilson Validation'!H$1047952,FALSE))</f>
        <v>3.8600031099474923</v>
      </c>
      <c r="I140" s="317">
        <f ca="1">+IF(ISERROR(HLOOKUP($B140,INDIRECT("'Monthly Resource Report'!"&amp;'Wilson Validation'!$G$1047950&amp;":"&amp;'Wilson Validation'!$G$1047951),'Wilson Validation'!I$1047952,FALSE)),0,HLOOKUP($B140,INDIRECT("'Monthly Resource Report'!"&amp;'Wilson Validation'!$G$1047950&amp;":"&amp;'Wilson Validation'!$G$1047951),'Wilson Validation'!I$1047952,FALSE))</f>
        <v>5.9717464887186329E-2</v>
      </c>
      <c r="J140" s="318">
        <f ca="1">+IF(ISERROR(HLOOKUP($B140,INDIRECT("'Monthly Resource Report'!"&amp;'Wilson Validation'!$G$1047950&amp;":"&amp;'Wilson Validation'!$G$1047951),'Wilson Validation'!J$1047952,FALSE)),0,HLOOKUP($B140,INDIRECT("'Monthly Resource Report'!"&amp;'Wilson Validation'!$G$1047950&amp;":"&amp;'Wilson Validation'!$G$1047951),'Wilson Validation'!J$1047952,FALSE))</f>
        <v>0.53078899780278788</v>
      </c>
    </row>
    <row r="141" spans="2:10" s="461" customFormat="1">
      <c r="B141" s="301">
        <v>45474</v>
      </c>
      <c r="C141" s="294">
        <v>417</v>
      </c>
      <c r="D141" s="297">
        <v>3.8595610167907921</v>
      </c>
      <c r="E141" s="299">
        <v>0.06</v>
      </c>
      <c r="F141" s="295">
        <v>0.53</v>
      </c>
      <c r="G141" s="640">
        <f ca="1">+IF(ISERROR(HLOOKUP($B141,INDIRECT("'Monthly Resource Report'!"&amp;'Wilson Validation'!$G$1047950&amp;":"&amp;'Wilson Validation'!$G$1047951),'Wilson Validation'!G$1047952,FALSE)),0,HLOOKUP($B141,INDIRECT("'Monthly Resource Report'!"&amp;'Wilson Validation'!$G$1047950&amp;":"&amp;'Wilson Validation'!$G$1047951),'Wilson Validation'!G$1047952,FALSE))</f>
        <v>417</v>
      </c>
      <c r="H141" s="297">
        <f ca="1">+IF(ISERROR(HLOOKUP($B141,INDIRECT("'Monthly Resource Report'!"&amp;'Wilson Validation'!$G$1047950&amp;":"&amp;'Wilson Validation'!$G$1047951),'Wilson Validation'!H$1047952,FALSE)),0,HLOOKUP($B141,INDIRECT("'Monthly Resource Report'!"&amp;'Wilson Validation'!$G$1047950&amp;":"&amp;'Wilson Validation'!$G$1047951),'Wilson Validation'!H$1047952,FALSE))</f>
        <v>3.8600032199960781</v>
      </c>
      <c r="I141" s="317">
        <f ca="1">+IF(ISERROR(HLOOKUP($B141,INDIRECT("'Monthly Resource Report'!"&amp;'Wilson Validation'!$G$1047950&amp;":"&amp;'Wilson Validation'!$G$1047951),'Wilson Validation'!I$1047952,FALSE)),0,HLOOKUP($B141,INDIRECT("'Monthly Resource Report'!"&amp;'Wilson Validation'!$G$1047950&amp;":"&amp;'Wilson Validation'!$G$1047951),'Wilson Validation'!I$1047952,FALSE))</f>
        <v>5.9784850203744778E-2</v>
      </c>
      <c r="J141" s="318">
        <f ca="1">+IF(ISERROR(HLOOKUP($B141,INDIRECT("'Monthly Resource Report'!"&amp;'Wilson Validation'!$G$1047950&amp;":"&amp;'Wilson Validation'!$G$1047951),'Wilson Validation'!J$1047952,FALSE)),0,HLOOKUP($B141,INDIRECT("'Monthly Resource Report'!"&amp;'Wilson Validation'!$G$1047950&amp;":"&amp;'Wilson Validation'!$G$1047951),'Wilson Validation'!J$1047952,FALSE))</f>
        <v>0.5307615340626034</v>
      </c>
    </row>
    <row r="142" spans="2:10" s="461" customFormat="1">
      <c r="B142" s="301">
        <v>45505</v>
      </c>
      <c r="C142" s="294">
        <v>417</v>
      </c>
      <c r="D142" s="297">
        <v>3.8595610167907921</v>
      </c>
      <c r="E142" s="299">
        <v>0.06</v>
      </c>
      <c r="F142" s="295">
        <v>0.53</v>
      </c>
      <c r="G142" s="640">
        <f ca="1">+IF(ISERROR(HLOOKUP($B142,INDIRECT("'Monthly Resource Report'!"&amp;'Wilson Validation'!$G$1047950&amp;":"&amp;'Wilson Validation'!$G$1047951),'Wilson Validation'!G$1047952,FALSE)),0,HLOOKUP($B142,INDIRECT("'Monthly Resource Report'!"&amp;'Wilson Validation'!$G$1047950&amp;":"&amp;'Wilson Validation'!$G$1047951),'Wilson Validation'!G$1047952,FALSE))</f>
        <v>417</v>
      </c>
      <c r="H142" s="297">
        <f ca="1">+IF(ISERROR(HLOOKUP($B142,INDIRECT("'Monthly Resource Report'!"&amp;'Wilson Validation'!$G$1047950&amp;":"&amp;'Wilson Validation'!$G$1047951),'Wilson Validation'!H$1047952,FALSE)),0,HLOOKUP($B142,INDIRECT("'Monthly Resource Report'!"&amp;'Wilson Validation'!$G$1047950&amp;":"&amp;'Wilson Validation'!$G$1047951),'Wilson Validation'!H$1047952,FALSE))</f>
        <v>3.8600024085018516</v>
      </c>
      <c r="I142" s="317">
        <f ca="1">+IF(ISERROR(HLOOKUP($B142,INDIRECT("'Monthly Resource Report'!"&amp;'Wilson Validation'!$G$1047950&amp;":"&amp;'Wilson Validation'!$G$1047951),'Wilson Validation'!I$1047952,FALSE)),0,HLOOKUP($B142,INDIRECT("'Monthly Resource Report'!"&amp;'Wilson Validation'!$G$1047950&amp;":"&amp;'Wilson Validation'!$G$1047951),'Wilson Validation'!I$1047952,FALSE))</f>
        <v>5.9770505033782735E-2</v>
      </c>
      <c r="J142" s="318">
        <f ca="1">+IF(ISERROR(HLOOKUP($B142,INDIRECT("'Monthly Resource Report'!"&amp;'Wilson Validation'!$G$1047950&amp;":"&amp;'Wilson Validation'!$G$1047951),'Wilson Validation'!J$1047952,FALSE)),0,HLOOKUP($B142,INDIRECT("'Monthly Resource Report'!"&amp;'Wilson Validation'!$G$1047950&amp;":"&amp;'Wilson Validation'!$G$1047951),'Wilson Validation'!J$1047952,FALSE))</f>
        <v>0.53114033544755657</v>
      </c>
    </row>
    <row r="143" spans="2:10" s="461" customFormat="1">
      <c r="B143" s="301">
        <v>45536</v>
      </c>
      <c r="C143" s="294">
        <v>417</v>
      </c>
      <c r="D143" s="297">
        <v>3.8595610167907921</v>
      </c>
      <c r="E143" s="299">
        <v>0.06</v>
      </c>
      <c r="F143" s="295">
        <v>0.53</v>
      </c>
      <c r="G143" s="640">
        <f ca="1">+IF(ISERROR(HLOOKUP($B143,INDIRECT("'Monthly Resource Report'!"&amp;'Wilson Validation'!$G$1047950&amp;":"&amp;'Wilson Validation'!$G$1047951),'Wilson Validation'!G$1047952,FALSE)),0,HLOOKUP($B143,INDIRECT("'Monthly Resource Report'!"&amp;'Wilson Validation'!$G$1047950&amp;":"&amp;'Wilson Validation'!$G$1047951),'Wilson Validation'!G$1047952,FALSE))</f>
        <v>417</v>
      </c>
      <c r="H143" s="297">
        <f ca="1">+IF(ISERROR(HLOOKUP($B143,INDIRECT("'Monthly Resource Report'!"&amp;'Wilson Validation'!$G$1047950&amp;":"&amp;'Wilson Validation'!$G$1047951),'Wilson Validation'!H$1047952,FALSE)),0,HLOOKUP($B143,INDIRECT("'Monthly Resource Report'!"&amp;'Wilson Validation'!$G$1047950&amp;":"&amp;'Wilson Validation'!$G$1047951),'Wilson Validation'!H$1047952,FALSE))</f>
        <v>3.8600030981095421</v>
      </c>
      <c r="I143" s="317">
        <f ca="1">+IF(ISERROR(HLOOKUP($B143,INDIRECT("'Monthly Resource Report'!"&amp;'Wilson Validation'!$G$1047950&amp;":"&amp;'Wilson Validation'!$G$1047951),'Wilson Validation'!I$1047952,FALSE)),0,HLOOKUP($B143,INDIRECT("'Monthly Resource Report'!"&amp;'Wilson Validation'!$G$1047950&amp;":"&amp;'Wilson Validation'!$G$1047951),'Wilson Validation'!I$1047952,FALSE))</f>
        <v>5.9711855820001158E-2</v>
      </c>
      <c r="J143" s="318">
        <f ca="1">+IF(ISERROR(HLOOKUP($B143,INDIRECT("'Monthly Resource Report'!"&amp;'Wilson Validation'!$G$1047950&amp;":"&amp;'Wilson Validation'!$G$1047951),'Wilson Validation'!J$1047952,FALSE)),0,HLOOKUP($B143,INDIRECT("'Monthly Resource Report'!"&amp;'Wilson Validation'!$G$1047950&amp;":"&amp;'Wilson Validation'!$G$1047951),'Wilson Validation'!J$1047952,FALSE))</f>
        <v>0.5311872919932159</v>
      </c>
    </row>
    <row r="144" spans="2:10" s="461" customFormat="1">
      <c r="B144" s="301">
        <v>45566</v>
      </c>
      <c r="C144" s="294">
        <v>417</v>
      </c>
      <c r="D144" s="297">
        <v>3.8595610167907921</v>
      </c>
      <c r="E144" s="299">
        <v>0.06</v>
      </c>
      <c r="F144" s="295">
        <v>0.53</v>
      </c>
      <c r="G144" s="640">
        <f ca="1">+IF(ISERROR(HLOOKUP($B144,INDIRECT("'Monthly Resource Report'!"&amp;'Wilson Validation'!$G$1047950&amp;":"&amp;'Wilson Validation'!$G$1047951),'Wilson Validation'!G$1047952,FALSE)),0,HLOOKUP($B144,INDIRECT("'Monthly Resource Report'!"&amp;'Wilson Validation'!$G$1047950&amp;":"&amp;'Wilson Validation'!$G$1047951),'Wilson Validation'!G$1047952,FALSE))</f>
        <v>417</v>
      </c>
      <c r="H144" s="297">
        <f ca="1">+IF(ISERROR(HLOOKUP($B144,INDIRECT("'Monthly Resource Report'!"&amp;'Wilson Validation'!$G$1047950&amp;":"&amp;'Wilson Validation'!$G$1047951),'Wilson Validation'!H$1047952,FALSE)),0,HLOOKUP($B144,INDIRECT("'Monthly Resource Report'!"&amp;'Wilson Validation'!$G$1047950&amp;":"&amp;'Wilson Validation'!$G$1047951),'Wilson Validation'!H$1047952,FALSE))</f>
        <v>3.8600012928709315</v>
      </c>
      <c r="I144" s="317">
        <f ca="1">+IF(ISERROR(HLOOKUP($B144,INDIRECT("'Monthly Resource Report'!"&amp;'Wilson Validation'!$G$1047950&amp;":"&amp;'Wilson Validation'!$G$1047951),'Wilson Validation'!I$1047952,FALSE)),0,HLOOKUP($B144,INDIRECT("'Monthly Resource Report'!"&amp;'Wilson Validation'!$G$1047950&amp;":"&amp;'Wilson Validation'!$G$1047951),'Wilson Validation'!I$1047952,FALSE))</f>
        <v>5.9816690170789541E-2</v>
      </c>
      <c r="J144" s="318">
        <f ca="1">+IF(ISERROR(HLOOKUP($B144,INDIRECT("'Monthly Resource Report'!"&amp;'Wilson Validation'!$G$1047950&amp;":"&amp;'Wilson Validation'!$G$1047951),'Wilson Validation'!J$1047952,FALSE)),0,HLOOKUP($B144,INDIRECT("'Monthly Resource Report'!"&amp;'Wilson Validation'!$G$1047950&amp;":"&amp;'Wilson Validation'!$G$1047951),'Wilson Validation'!J$1047952,FALSE))</f>
        <v>0.53187687518614302</v>
      </c>
    </row>
    <row r="145" spans="2:10" s="461" customFormat="1">
      <c r="B145" s="301">
        <v>45597</v>
      </c>
      <c r="C145" s="294">
        <v>417</v>
      </c>
      <c r="D145" s="297">
        <v>3.8595610167907921</v>
      </c>
      <c r="E145" s="299">
        <v>0.06</v>
      </c>
      <c r="F145" s="295">
        <v>0.53</v>
      </c>
      <c r="G145" s="640">
        <f ca="1">+IF(ISERROR(HLOOKUP($B145,INDIRECT("'Monthly Resource Report'!"&amp;'Wilson Validation'!$G$1047950&amp;":"&amp;'Wilson Validation'!$G$1047951),'Wilson Validation'!G$1047952,FALSE)),0,HLOOKUP($B145,INDIRECT("'Monthly Resource Report'!"&amp;'Wilson Validation'!$G$1047950&amp;":"&amp;'Wilson Validation'!$G$1047951),'Wilson Validation'!G$1047952,FALSE))</f>
        <v>417</v>
      </c>
      <c r="H145" s="297">
        <f ca="1">+IF(ISERROR(HLOOKUP($B145,INDIRECT("'Monthly Resource Report'!"&amp;'Wilson Validation'!$G$1047950&amp;":"&amp;'Wilson Validation'!$G$1047951),'Wilson Validation'!H$1047952,FALSE)),0,HLOOKUP($B145,INDIRECT("'Monthly Resource Report'!"&amp;'Wilson Validation'!$G$1047950&amp;":"&amp;'Wilson Validation'!$G$1047951),'Wilson Validation'!H$1047952,FALSE))</f>
        <v>3.8600033541644598</v>
      </c>
      <c r="I145" s="317">
        <f ca="1">+IF(ISERROR(HLOOKUP($B145,INDIRECT("'Monthly Resource Report'!"&amp;'Wilson Validation'!$G$1047950&amp;":"&amp;'Wilson Validation'!$G$1047951),'Wilson Validation'!I$1047952,FALSE)),0,HLOOKUP($B145,INDIRECT("'Monthly Resource Report'!"&amp;'Wilson Validation'!$G$1047950&amp;":"&amp;'Wilson Validation'!$G$1047951),'Wilson Validation'!I$1047952,FALSE))</f>
        <v>5.9876186310428424E-2</v>
      </c>
      <c r="J145" s="318">
        <f ca="1">+IF(ISERROR(HLOOKUP($B145,INDIRECT("'Monthly Resource Report'!"&amp;'Wilson Validation'!$G$1047950&amp;":"&amp;'Wilson Validation'!$G$1047951),'Wilson Validation'!J$1047952,FALSE)),0,HLOOKUP($B145,INDIRECT("'Monthly Resource Report'!"&amp;'Wilson Validation'!$G$1047950&amp;":"&amp;'Wilson Validation'!$G$1047951),'Wilson Validation'!J$1047952,FALSE))</f>
        <v>0.5315486691684761</v>
      </c>
    </row>
    <row r="146" spans="2:10" s="461" customFormat="1">
      <c r="B146" s="301">
        <v>45627</v>
      </c>
      <c r="C146" s="294">
        <v>417</v>
      </c>
      <c r="D146" s="297">
        <v>3.8595610167907921</v>
      </c>
      <c r="E146" s="299">
        <v>0.06</v>
      </c>
      <c r="F146" s="295">
        <v>0.53</v>
      </c>
      <c r="G146" s="640">
        <f ca="1">+IF(ISERROR(HLOOKUP($B146,INDIRECT("'Monthly Resource Report'!"&amp;'Wilson Validation'!$G$1047950&amp;":"&amp;'Wilson Validation'!$G$1047951),'Wilson Validation'!G$1047952,FALSE)),0,HLOOKUP($B146,INDIRECT("'Monthly Resource Report'!"&amp;'Wilson Validation'!$G$1047950&amp;":"&amp;'Wilson Validation'!$G$1047951),'Wilson Validation'!G$1047952,FALSE))</f>
        <v>417</v>
      </c>
      <c r="H146" s="297">
        <f ca="1">+IF(ISERROR(HLOOKUP($B146,INDIRECT("'Monthly Resource Report'!"&amp;'Wilson Validation'!$G$1047950&amp;":"&amp;'Wilson Validation'!$G$1047951),'Wilson Validation'!H$1047952,FALSE)),0,HLOOKUP($B146,INDIRECT("'Monthly Resource Report'!"&amp;'Wilson Validation'!$G$1047950&amp;":"&amp;'Wilson Validation'!$G$1047951),'Wilson Validation'!H$1047952,FALSE))</f>
        <v>3.8600032332697869</v>
      </c>
      <c r="I146" s="317">
        <f ca="1">+IF(ISERROR(HLOOKUP($B146,INDIRECT("'Monthly Resource Report'!"&amp;'Wilson Validation'!$G$1047950&amp;":"&amp;'Wilson Validation'!$G$1047951),'Wilson Validation'!I$1047952,FALSE)),0,HLOOKUP($B146,INDIRECT("'Monthly Resource Report'!"&amp;'Wilson Validation'!$G$1047950&amp;":"&amp;'Wilson Validation'!$G$1047951),'Wilson Validation'!I$1047952,FALSE))</f>
        <v>5.990102566025806E-2</v>
      </c>
      <c r="J146" s="318">
        <f ca="1">+IF(ISERROR(HLOOKUP($B146,INDIRECT("'Monthly Resource Report'!"&amp;'Wilson Validation'!$G$1047950&amp;":"&amp;'Wilson Validation'!$G$1047951),'Wilson Validation'!J$1047952,FALSE)),0,HLOOKUP($B146,INDIRECT("'Monthly Resource Report'!"&amp;'Wilson Validation'!$G$1047950&amp;":"&amp;'Wilson Validation'!$G$1047951),'Wilson Validation'!J$1047952,FALSE))</f>
        <v>0.53149469378212022</v>
      </c>
    </row>
    <row r="147" spans="2:10" s="461" customFormat="1">
      <c r="B147" s="301">
        <v>45658</v>
      </c>
      <c r="C147" s="294">
        <v>417</v>
      </c>
      <c r="D147" s="297">
        <v>3.965698944752539</v>
      </c>
      <c r="E147" s="299">
        <v>0.06</v>
      </c>
      <c r="F147" s="295">
        <v>0.53</v>
      </c>
      <c r="G147" s="640">
        <f ca="1">+IF(ISERROR(HLOOKUP($B147,INDIRECT("'Monthly Resource Report'!"&amp;'Wilson Validation'!$G$1047950&amp;":"&amp;'Wilson Validation'!$G$1047951),'Wilson Validation'!G$1047952,FALSE)),0,HLOOKUP($B147,INDIRECT("'Monthly Resource Report'!"&amp;'Wilson Validation'!$G$1047950&amp;":"&amp;'Wilson Validation'!$G$1047951),'Wilson Validation'!G$1047952,FALSE))</f>
        <v>417</v>
      </c>
      <c r="H147" s="297">
        <f ca="1">+IF(ISERROR(HLOOKUP($B147,INDIRECT("'Monthly Resource Report'!"&amp;'Wilson Validation'!$G$1047950&amp;":"&amp;'Wilson Validation'!$G$1047951),'Wilson Validation'!H$1047952,FALSE)),0,HLOOKUP($B147,INDIRECT("'Monthly Resource Report'!"&amp;'Wilson Validation'!$G$1047950&amp;":"&amp;'Wilson Validation'!$G$1047951),'Wilson Validation'!H$1047952,FALSE))</f>
        <v>3.9660039203481054</v>
      </c>
      <c r="I147" s="317">
        <f ca="1">+IF(ISERROR(HLOOKUP($B147,INDIRECT("'Monthly Resource Report'!"&amp;'Wilson Validation'!$G$1047950&amp;":"&amp;'Wilson Validation'!$G$1047951),'Wilson Validation'!I$1047952,FALSE)),0,HLOOKUP($B147,INDIRECT("'Monthly Resource Report'!"&amp;'Wilson Validation'!$G$1047950&amp;":"&amp;'Wilson Validation'!$G$1047951),'Wilson Validation'!I$1047952,FALSE))</f>
        <v>5.9880927649068029E-2</v>
      </c>
      <c r="J147" s="318">
        <f ca="1">+IF(ISERROR(HLOOKUP($B147,INDIRECT("'Monthly Resource Report'!"&amp;'Wilson Validation'!$G$1047950&amp;":"&amp;'Wilson Validation'!$G$1047951),'Wilson Validation'!J$1047952,FALSE)),0,HLOOKUP($B147,INDIRECT("'Monthly Resource Report'!"&amp;'Wilson Validation'!$G$1047950&amp;":"&amp;'Wilson Validation'!$G$1047951),'Wilson Validation'!J$1047952,FALSE))</f>
        <v>0.53074557834949765</v>
      </c>
    </row>
    <row r="148" spans="2:10" s="461" customFormat="1">
      <c r="B148" s="301">
        <v>45689</v>
      </c>
      <c r="C148" s="294">
        <v>417</v>
      </c>
      <c r="D148" s="297">
        <v>3.965698944752539</v>
      </c>
      <c r="E148" s="299">
        <v>0.06</v>
      </c>
      <c r="F148" s="295">
        <v>0.53</v>
      </c>
      <c r="G148" s="640">
        <f ca="1">+IF(ISERROR(HLOOKUP($B148,INDIRECT("'Monthly Resource Report'!"&amp;'Wilson Validation'!$G$1047950&amp;":"&amp;'Wilson Validation'!$G$1047951),'Wilson Validation'!G$1047952,FALSE)),0,HLOOKUP($B148,INDIRECT("'Monthly Resource Report'!"&amp;'Wilson Validation'!$G$1047950&amp;":"&amp;'Wilson Validation'!$G$1047951),'Wilson Validation'!G$1047952,FALSE))</f>
        <v>417</v>
      </c>
      <c r="H148" s="297">
        <f ca="1">+IF(ISERROR(HLOOKUP($B148,INDIRECT("'Monthly Resource Report'!"&amp;'Wilson Validation'!$G$1047950&amp;":"&amp;'Wilson Validation'!$G$1047951),'Wilson Validation'!H$1047952,FALSE)),0,HLOOKUP($B148,INDIRECT("'Monthly Resource Report'!"&amp;'Wilson Validation'!$G$1047950&amp;":"&amp;'Wilson Validation'!$G$1047951),'Wilson Validation'!H$1047952,FALSE))</f>
        <v>3.9660040610743383</v>
      </c>
      <c r="I148" s="317">
        <f ca="1">+IF(ISERROR(HLOOKUP($B148,INDIRECT("'Monthly Resource Report'!"&amp;'Wilson Validation'!$G$1047950&amp;":"&amp;'Wilson Validation'!$G$1047951),'Wilson Validation'!I$1047952,FALSE)),0,HLOOKUP($B148,INDIRECT("'Monthly Resource Report'!"&amp;'Wilson Validation'!$G$1047950&amp;":"&amp;'Wilson Validation'!$G$1047951),'Wilson Validation'!I$1047952,FALSE))</f>
        <v>5.9903116318902397E-2</v>
      </c>
      <c r="J148" s="318">
        <f ca="1">+IF(ISERROR(HLOOKUP($B148,INDIRECT("'Monthly Resource Report'!"&amp;'Wilson Validation'!$G$1047950&amp;":"&amp;'Wilson Validation'!$G$1047951),'Wilson Validation'!J$1047952,FALSE)),0,HLOOKUP($B148,INDIRECT("'Monthly Resource Report'!"&amp;'Wilson Validation'!$G$1047950&amp;":"&amp;'Wilson Validation'!$G$1047951),'Wilson Validation'!J$1047952,FALSE))</f>
        <v>0.53082856440007897</v>
      </c>
    </row>
    <row r="149" spans="2:10" s="461" customFormat="1">
      <c r="B149" s="301">
        <v>45717</v>
      </c>
      <c r="C149" s="294">
        <v>417</v>
      </c>
      <c r="D149" s="297">
        <v>3.965698944752539</v>
      </c>
      <c r="E149" s="299">
        <v>0.06</v>
      </c>
      <c r="F149" s="295">
        <v>0.53</v>
      </c>
      <c r="G149" s="640">
        <f ca="1">+IF(ISERROR(HLOOKUP($B149,INDIRECT("'Monthly Resource Report'!"&amp;'Wilson Validation'!$G$1047950&amp;":"&amp;'Wilson Validation'!$G$1047951),'Wilson Validation'!G$1047952,FALSE)),0,HLOOKUP($B149,INDIRECT("'Monthly Resource Report'!"&amp;'Wilson Validation'!$G$1047950&amp;":"&amp;'Wilson Validation'!$G$1047951),'Wilson Validation'!G$1047952,FALSE))</f>
        <v>417</v>
      </c>
      <c r="H149" s="297">
        <f ca="1">+IF(ISERROR(HLOOKUP($B149,INDIRECT("'Monthly Resource Report'!"&amp;'Wilson Validation'!$G$1047950&amp;":"&amp;'Wilson Validation'!$G$1047951),'Wilson Validation'!H$1047952,FALSE)),0,HLOOKUP($B149,INDIRECT("'Monthly Resource Report'!"&amp;'Wilson Validation'!$G$1047950&amp;":"&amp;'Wilson Validation'!$G$1047951),'Wilson Validation'!H$1047952,FALSE))</f>
        <v>3.9660045746573966</v>
      </c>
      <c r="I149" s="317">
        <f ca="1">+IF(ISERROR(HLOOKUP($B149,INDIRECT("'Monthly Resource Report'!"&amp;'Wilson Validation'!$G$1047950&amp;":"&amp;'Wilson Validation'!$G$1047951),'Wilson Validation'!I$1047952,FALSE)),0,HLOOKUP($B149,INDIRECT("'Monthly Resource Report'!"&amp;'Wilson Validation'!$G$1047950&amp;":"&amp;'Wilson Validation'!$G$1047951),'Wilson Validation'!I$1047952,FALSE))</f>
        <v>5.988904197415456E-2</v>
      </c>
      <c r="J149" s="318">
        <f ca="1">+IF(ISERROR(HLOOKUP($B149,INDIRECT("'Monthly Resource Report'!"&amp;'Wilson Validation'!$G$1047950&amp;":"&amp;'Wilson Validation'!$G$1047951),'Wilson Validation'!J$1047952,FALSE)),0,HLOOKUP($B149,INDIRECT("'Monthly Resource Report'!"&amp;'Wilson Validation'!$G$1047950&amp;":"&amp;'Wilson Validation'!$G$1047951),'Wilson Validation'!J$1047952,FALSE))</f>
        <v>0.53112003981737976</v>
      </c>
    </row>
    <row r="150" spans="2:10" s="461" customFormat="1">
      <c r="B150" s="301">
        <v>45748</v>
      </c>
      <c r="C150" s="294">
        <v>417</v>
      </c>
      <c r="D150" s="297">
        <v>3.965698944752539</v>
      </c>
      <c r="E150" s="299">
        <v>0.06</v>
      </c>
      <c r="F150" s="295">
        <v>0.53</v>
      </c>
      <c r="G150" s="640">
        <f ca="1">+IF(ISERROR(HLOOKUP($B150,INDIRECT("'Monthly Resource Report'!"&amp;'Wilson Validation'!$G$1047950&amp;":"&amp;'Wilson Validation'!$G$1047951),'Wilson Validation'!G$1047952,FALSE)),0,HLOOKUP($B150,INDIRECT("'Monthly Resource Report'!"&amp;'Wilson Validation'!$G$1047950&amp;":"&amp;'Wilson Validation'!$G$1047951),'Wilson Validation'!G$1047952,FALSE))</f>
        <v>417</v>
      </c>
      <c r="H150" s="297">
        <f ca="1">+IF(ISERROR(HLOOKUP($B150,INDIRECT("'Monthly Resource Report'!"&amp;'Wilson Validation'!$G$1047950&amp;":"&amp;'Wilson Validation'!$G$1047951),'Wilson Validation'!H$1047952,FALSE)),0,HLOOKUP($B150,INDIRECT("'Monthly Resource Report'!"&amp;'Wilson Validation'!$G$1047950&amp;":"&amp;'Wilson Validation'!$G$1047951),'Wilson Validation'!H$1047952,FALSE))</f>
        <v>3.9660039446024928</v>
      </c>
      <c r="I150" s="317">
        <f ca="1">+IF(ISERROR(HLOOKUP($B150,INDIRECT("'Monthly Resource Report'!"&amp;'Wilson Validation'!$G$1047950&amp;":"&amp;'Wilson Validation'!$G$1047951),'Wilson Validation'!I$1047952,FALSE)),0,HLOOKUP($B150,INDIRECT("'Monthly Resource Report'!"&amp;'Wilson Validation'!$G$1047950&amp;":"&amp;'Wilson Validation'!$G$1047951),'Wilson Validation'!I$1047952,FALSE))</f>
        <v>5.974275402243686E-2</v>
      </c>
      <c r="J150" s="318">
        <f ca="1">+IF(ISERROR(HLOOKUP($B150,INDIRECT("'Monthly Resource Report'!"&amp;'Wilson Validation'!$G$1047950&amp;":"&amp;'Wilson Validation'!$G$1047951),'Wilson Validation'!J$1047952,FALSE)),0,HLOOKUP($B150,INDIRECT("'Monthly Resource Report'!"&amp;'Wilson Validation'!$G$1047950&amp;":"&amp;'Wilson Validation'!$G$1047951),'Wilson Validation'!J$1047952,FALSE))</f>
        <v>0.53078637044131916</v>
      </c>
    </row>
    <row r="151" spans="2:10" s="461" customFormat="1">
      <c r="B151" s="301">
        <v>45778</v>
      </c>
      <c r="C151" s="294">
        <v>417</v>
      </c>
      <c r="D151" s="297">
        <v>3.965698944752539</v>
      </c>
      <c r="E151" s="299">
        <v>0.06</v>
      </c>
      <c r="F151" s="295">
        <v>0.53</v>
      </c>
      <c r="G151" s="640">
        <f ca="1">+IF(ISERROR(HLOOKUP($B151,INDIRECT("'Monthly Resource Report'!"&amp;'Wilson Validation'!$G$1047950&amp;":"&amp;'Wilson Validation'!$G$1047951),'Wilson Validation'!G$1047952,FALSE)),0,HLOOKUP($B151,INDIRECT("'Monthly Resource Report'!"&amp;'Wilson Validation'!$G$1047950&amp;":"&amp;'Wilson Validation'!$G$1047951),'Wilson Validation'!G$1047952,FALSE))</f>
        <v>417</v>
      </c>
      <c r="H151" s="297">
        <f ca="1">+IF(ISERROR(HLOOKUP($B151,INDIRECT("'Monthly Resource Report'!"&amp;'Wilson Validation'!$G$1047950&amp;":"&amp;'Wilson Validation'!$G$1047951),'Wilson Validation'!H$1047952,FALSE)),0,HLOOKUP($B151,INDIRECT("'Monthly Resource Report'!"&amp;'Wilson Validation'!$G$1047950&amp;":"&amp;'Wilson Validation'!$G$1047951),'Wilson Validation'!H$1047952,FALSE))</f>
        <v>3.9660031188342164</v>
      </c>
      <c r="I151" s="317">
        <f ca="1">+IF(ISERROR(HLOOKUP($B151,INDIRECT("'Monthly Resource Report'!"&amp;'Wilson Validation'!$G$1047950&amp;":"&amp;'Wilson Validation'!$G$1047951),'Wilson Validation'!I$1047952,FALSE)),0,HLOOKUP($B151,INDIRECT("'Monthly Resource Report'!"&amp;'Wilson Validation'!$G$1047950&amp;":"&amp;'Wilson Validation'!$G$1047951),'Wilson Validation'!I$1047952,FALSE))</f>
        <v>5.9729847737041375E-2</v>
      </c>
      <c r="J151" s="318">
        <f ca="1">+IF(ISERROR(HLOOKUP($B151,INDIRECT("'Monthly Resource Report'!"&amp;'Wilson Validation'!$G$1047950&amp;":"&amp;'Wilson Validation'!$G$1047951),'Wilson Validation'!J$1047952,FALSE)),0,HLOOKUP($B151,INDIRECT("'Monthly Resource Report'!"&amp;'Wilson Validation'!$G$1047950&amp;":"&amp;'Wilson Validation'!$G$1047951),'Wilson Validation'!J$1047952,FALSE))</f>
        <v>0.5307638790710516</v>
      </c>
    </row>
    <row r="152" spans="2:10" s="461" customFormat="1">
      <c r="B152" s="301">
        <v>45809</v>
      </c>
      <c r="C152" s="294">
        <v>417</v>
      </c>
      <c r="D152" s="297">
        <v>3.965698944752539</v>
      </c>
      <c r="E152" s="299">
        <v>0.06</v>
      </c>
      <c r="F152" s="295">
        <v>0.53</v>
      </c>
      <c r="G152" s="640">
        <f ca="1">+IF(ISERROR(HLOOKUP($B152,INDIRECT("'Monthly Resource Report'!"&amp;'Wilson Validation'!$G$1047950&amp;":"&amp;'Wilson Validation'!$G$1047951),'Wilson Validation'!G$1047952,FALSE)),0,HLOOKUP($B152,INDIRECT("'Monthly Resource Report'!"&amp;'Wilson Validation'!$G$1047950&amp;":"&amp;'Wilson Validation'!$G$1047951),'Wilson Validation'!G$1047952,FALSE))</f>
        <v>417</v>
      </c>
      <c r="H152" s="297">
        <f ca="1">+IF(ISERROR(HLOOKUP($B152,INDIRECT("'Monthly Resource Report'!"&amp;'Wilson Validation'!$G$1047950&amp;":"&amp;'Wilson Validation'!$G$1047951),'Wilson Validation'!H$1047952,FALSE)),0,HLOOKUP($B152,INDIRECT("'Monthly Resource Report'!"&amp;'Wilson Validation'!$G$1047950&amp;":"&amp;'Wilson Validation'!$G$1047951),'Wilson Validation'!H$1047952,FALSE))</f>
        <v>3.9660042939317042</v>
      </c>
      <c r="I152" s="317">
        <f ca="1">+IF(ISERROR(HLOOKUP($B152,INDIRECT("'Monthly Resource Report'!"&amp;'Wilson Validation'!$G$1047950&amp;":"&amp;'Wilson Validation'!$G$1047951),'Wilson Validation'!I$1047952,FALSE)),0,HLOOKUP($B152,INDIRECT("'Monthly Resource Report'!"&amp;'Wilson Validation'!$G$1047950&amp;":"&amp;'Wilson Validation'!$G$1047951),'Wilson Validation'!I$1047952,FALSE))</f>
        <v>5.9718252303930831E-2</v>
      </c>
      <c r="J152" s="318">
        <f ca="1">+IF(ISERROR(HLOOKUP($B152,INDIRECT("'Monthly Resource Report'!"&amp;'Wilson Validation'!$G$1047950&amp;":"&amp;'Wilson Validation'!$G$1047951),'Wilson Validation'!J$1047952,FALSE)),0,HLOOKUP($B152,INDIRECT("'Monthly Resource Report'!"&amp;'Wilson Validation'!$G$1047950&amp;":"&amp;'Wilson Validation'!$G$1047951),'Wilson Validation'!J$1047952,FALSE))</f>
        <v>0.53079368820246664</v>
      </c>
    </row>
    <row r="153" spans="2:10" s="461" customFormat="1">
      <c r="B153" s="301">
        <v>45839</v>
      </c>
      <c r="C153" s="294">
        <v>417</v>
      </c>
      <c r="D153" s="297">
        <v>3.965698944752539</v>
      </c>
      <c r="E153" s="299">
        <v>0.06</v>
      </c>
      <c r="F153" s="295">
        <v>0.53</v>
      </c>
      <c r="G153" s="640">
        <f ca="1">+IF(ISERROR(HLOOKUP($B153,INDIRECT("'Monthly Resource Report'!"&amp;'Wilson Validation'!$G$1047950&amp;":"&amp;'Wilson Validation'!$G$1047951),'Wilson Validation'!G$1047952,FALSE)),0,HLOOKUP($B153,INDIRECT("'Monthly Resource Report'!"&amp;'Wilson Validation'!$G$1047950&amp;":"&amp;'Wilson Validation'!$G$1047951),'Wilson Validation'!G$1047952,FALSE))</f>
        <v>417</v>
      </c>
      <c r="H153" s="297">
        <f ca="1">+IF(ISERROR(HLOOKUP($B153,INDIRECT("'Monthly Resource Report'!"&amp;'Wilson Validation'!$G$1047950&amp;":"&amp;'Wilson Validation'!$G$1047951),'Wilson Validation'!H$1047952,FALSE)),0,HLOOKUP($B153,INDIRECT("'Monthly Resource Report'!"&amp;'Wilson Validation'!$G$1047950&amp;":"&amp;'Wilson Validation'!$G$1047951),'Wilson Validation'!H$1047952,FALSE))</f>
        <v>3.9660036309258406</v>
      </c>
      <c r="I153" s="317">
        <f ca="1">+IF(ISERROR(HLOOKUP($B153,INDIRECT("'Monthly Resource Report'!"&amp;'Wilson Validation'!$G$1047950&amp;":"&amp;'Wilson Validation'!$G$1047951),'Wilson Validation'!I$1047952,FALSE)),0,HLOOKUP($B153,INDIRECT("'Monthly Resource Report'!"&amp;'Wilson Validation'!$G$1047950&amp;":"&amp;'Wilson Validation'!$G$1047951),'Wilson Validation'!I$1047952,FALSE))</f>
        <v>5.9716889745325762E-2</v>
      </c>
      <c r="J153" s="318">
        <f ca="1">+IF(ISERROR(HLOOKUP($B153,INDIRECT("'Monthly Resource Report'!"&amp;'Wilson Validation'!$G$1047950&amp;":"&amp;'Wilson Validation'!$G$1047951),'Wilson Validation'!J$1047952,FALSE)),0,HLOOKUP($B153,INDIRECT("'Monthly Resource Report'!"&amp;'Wilson Validation'!$G$1047950&amp;":"&amp;'Wilson Validation'!$G$1047951),'Wilson Validation'!J$1047952,FALSE))</f>
        <v>0.53076568928701628</v>
      </c>
    </row>
    <row r="154" spans="2:10" s="461" customFormat="1">
      <c r="B154" s="301">
        <v>45870</v>
      </c>
      <c r="C154" s="294">
        <v>417</v>
      </c>
      <c r="D154" s="297">
        <v>3.965698944752539</v>
      </c>
      <c r="E154" s="299">
        <v>0.06</v>
      </c>
      <c r="F154" s="295">
        <v>0.53</v>
      </c>
      <c r="G154" s="640">
        <f ca="1">+IF(ISERROR(HLOOKUP($B154,INDIRECT("'Monthly Resource Report'!"&amp;'Wilson Validation'!$G$1047950&amp;":"&amp;'Wilson Validation'!$G$1047951),'Wilson Validation'!G$1047952,FALSE)),0,HLOOKUP($B154,INDIRECT("'Monthly Resource Report'!"&amp;'Wilson Validation'!$G$1047950&amp;":"&amp;'Wilson Validation'!$G$1047951),'Wilson Validation'!G$1047952,FALSE))</f>
        <v>417</v>
      </c>
      <c r="H154" s="297">
        <f ca="1">+IF(ISERROR(HLOOKUP($B154,INDIRECT("'Monthly Resource Report'!"&amp;'Wilson Validation'!$G$1047950&amp;":"&amp;'Wilson Validation'!$G$1047951),'Wilson Validation'!H$1047952,FALSE)),0,HLOOKUP($B154,INDIRECT("'Monthly Resource Report'!"&amp;'Wilson Validation'!$G$1047950&amp;":"&amp;'Wilson Validation'!$G$1047951),'Wilson Validation'!H$1047952,FALSE))</f>
        <v>3.9660035925177541</v>
      </c>
      <c r="I154" s="317">
        <f ca="1">+IF(ISERROR(HLOOKUP($B154,INDIRECT("'Monthly Resource Report'!"&amp;'Wilson Validation'!$G$1047950&amp;":"&amp;'Wilson Validation'!$G$1047951),'Wilson Validation'!I$1047952,FALSE)),0,HLOOKUP($B154,INDIRECT("'Monthly Resource Report'!"&amp;'Wilson Validation'!$G$1047950&amp;":"&amp;'Wilson Validation'!$G$1047951),'Wilson Validation'!I$1047952,FALSE))</f>
        <v>5.9787919294233133E-2</v>
      </c>
      <c r="J154" s="318">
        <f ca="1">+IF(ISERROR(HLOOKUP($B154,INDIRECT("'Monthly Resource Report'!"&amp;'Wilson Validation'!$G$1047950&amp;":"&amp;'Wilson Validation'!$G$1047951),'Wilson Validation'!J$1047952,FALSE)),0,HLOOKUP($B154,INDIRECT("'Monthly Resource Report'!"&amp;'Wilson Validation'!$G$1047950&amp;":"&amp;'Wilson Validation'!$G$1047951),'Wilson Validation'!J$1047952,FALSE))</f>
        <v>0.5315142063168572</v>
      </c>
    </row>
    <row r="155" spans="2:10" s="461" customFormat="1">
      <c r="B155" s="301">
        <v>45901</v>
      </c>
      <c r="C155" s="294">
        <v>417</v>
      </c>
      <c r="D155" s="297">
        <v>3.965698944752539</v>
      </c>
      <c r="E155" s="299">
        <v>0.06</v>
      </c>
      <c r="F155" s="295">
        <v>0.53</v>
      </c>
      <c r="G155" s="640">
        <f ca="1">+IF(ISERROR(HLOOKUP($B155,INDIRECT("'Monthly Resource Report'!"&amp;'Wilson Validation'!$G$1047950&amp;":"&amp;'Wilson Validation'!$G$1047951),'Wilson Validation'!G$1047952,FALSE)),0,HLOOKUP($B155,INDIRECT("'Monthly Resource Report'!"&amp;'Wilson Validation'!$G$1047950&amp;":"&amp;'Wilson Validation'!$G$1047951),'Wilson Validation'!G$1047952,FALSE))</f>
        <v>417</v>
      </c>
      <c r="H155" s="297">
        <f ca="1">+IF(ISERROR(HLOOKUP($B155,INDIRECT("'Monthly Resource Report'!"&amp;'Wilson Validation'!$G$1047950&amp;":"&amp;'Wilson Validation'!$G$1047951),'Wilson Validation'!H$1047952,FALSE)),0,HLOOKUP($B155,INDIRECT("'Monthly Resource Report'!"&amp;'Wilson Validation'!$G$1047950&amp;":"&amp;'Wilson Validation'!$G$1047951),'Wilson Validation'!H$1047952,FALSE))</f>
        <v>3.9660043286646331</v>
      </c>
      <c r="I155" s="317">
        <f ca="1">+IF(ISERROR(HLOOKUP($B155,INDIRECT("'Monthly Resource Report'!"&amp;'Wilson Validation'!$G$1047950&amp;":"&amp;'Wilson Validation'!$G$1047951),'Wilson Validation'!I$1047952,FALSE)),0,HLOOKUP($B155,INDIRECT("'Monthly Resource Report'!"&amp;'Wilson Validation'!$G$1047950&amp;":"&amp;'Wilson Validation'!$G$1047951),'Wilson Validation'!I$1047952,FALSE))</f>
        <v>5.9692326057048002E-2</v>
      </c>
      <c r="J155" s="318">
        <f ca="1">+IF(ISERROR(HLOOKUP($B155,INDIRECT("'Monthly Resource Report'!"&amp;'Wilson Validation'!$G$1047950&amp;":"&amp;'Wilson Validation'!$G$1047951),'Wilson Validation'!J$1047952,FALSE)),0,HLOOKUP($B155,INDIRECT("'Monthly Resource Report'!"&amp;'Wilson Validation'!$G$1047950&amp;":"&amp;'Wilson Validation'!$G$1047951),'Wilson Validation'!J$1047952,FALSE))</f>
        <v>0.53079529073496523</v>
      </c>
    </row>
    <row r="156" spans="2:10" s="461" customFormat="1">
      <c r="B156" s="301">
        <v>45931</v>
      </c>
      <c r="C156" s="294">
        <v>417</v>
      </c>
      <c r="D156" s="297">
        <v>3.965698944752539</v>
      </c>
      <c r="E156" s="299">
        <v>0.06</v>
      </c>
      <c r="F156" s="295">
        <v>0.53</v>
      </c>
      <c r="G156" s="640">
        <f ca="1">+IF(ISERROR(HLOOKUP($B156,INDIRECT("'Monthly Resource Report'!"&amp;'Wilson Validation'!$G$1047950&amp;":"&amp;'Wilson Validation'!$G$1047951),'Wilson Validation'!G$1047952,FALSE)),0,HLOOKUP($B156,INDIRECT("'Monthly Resource Report'!"&amp;'Wilson Validation'!$G$1047950&amp;":"&amp;'Wilson Validation'!$G$1047951),'Wilson Validation'!G$1047952,FALSE))</f>
        <v>417</v>
      </c>
      <c r="H156" s="297">
        <f ca="1">+IF(ISERROR(HLOOKUP($B156,INDIRECT("'Monthly Resource Report'!"&amp;'Wilson Validation'!$G$1047950&amp;":"&amp;'Wilson Validation'!$G$1047951),'Wilson Validation'!H$1047952,FALSE)),0,HLOOKUP($B156,INDIRECT("'Monthly Resource Report'!"&amp;'Wilson Validation'!$G$1047950&amp;":"&amp;'Wilson Validation'!$G$1047951),'Wilson Validation'!H$1047952,FALSE))</f>
        <v>3.9659978479196556</v>
      </c>
      <c r="I156" s="317">
        <f ca="1">+IF(ISERROR(HLOOKUP($B156,INDIRECT("'Monthly Resource Report'!"&amp;'Wilson Validation'!$G$1047950&amp;":"&amp;'Wilson Validation'!$G$1047951),'Wilson Validation'!I$1047952,FALSE)),0,HLOOKUP($B156,INDIRECT("'Monthly Resource Report'!"&amp;'Wilson Validation'!$G$1047950&amp;":"&amp;'Wilson Validation'!$G$1047951),'Wilson Validation'!I$1047952,FALSE))</f>
        <v>5.9693178428852314E-2</v>
      </c>
      <c r="J156" s="318">
        <f ca="1">+IF(ISERROR(HLOOKUP($B156,INDIRECT("'Monthly Resource Report'!"&amp;'Wilson Validation'!$G$1047950&amp;":"&amp;'Wilson Validation'!$G$1047951),'Wilson Validation'!J$1047952,FALSE)),0,HLOOKUP($B156,INDIRECT("'Monthly Resource Report'!"&amp;'Wilson Validation'!$G$1047950&amp;":"&amp;'Wilson Validation'!$G$1047951),'Wilson Validation'!J$1047952,FALSE))</f>
        <v>0.53389196313311049</v>
      </c>
    </row>
    <row r="157" spans="2:10" s="461" customFormat="1">
      <c r="B157" s="301">
        <v>45962</v>
      </c>
      <c r="C157" s="294">
        <v>417</v>
      </c>
      <c r="D157" s="297">
        <v>3.965698944752539</v>
      </c>
      <c r="E157" s="299">
        <v>0.06</v>
      </c>
      <c r="F157" s="295">
        <v>0.53</v>
      </c>
      <c r="G157" s="640">
        <f ca="1">+IF(ISERROR(HLOOKUP($B157,INDIRECT("'Monthly Resource Report'!"&amp;'Wilson Validation'!$G$1047950&amp;":"&amp;'Wilson Validation'!$G$1047951),'Wilson Validation'!G$1047952,FALSE)),0,HLOOKUP($B157,INDIRECT("'Monthly Resource Report'!"&amp;'Wilson Validation'!$G$1047950&amp;":"&amp;'Wilson Validation'!$G$1047951),'Wilson Validation'!G$1047952,FALSE))</f>
        <v>417</v>
      </c>
      <c r="H157" s="297">
        <f ca="1">+IF(ISERROR(HLOOKUP($B157,INDIRECT("'Monthly Resource Report'!"&amp;'Wilson Validation'!$G$1047950&amp;":"&amp;'Wilson Validation'!$G$1047951),'Wilson Validation'!H$1047952,FALSE)),0,HLOOKUP($B157,INDIRECT("'Monthly Resource Report'!"&amp;'Wilson Validation'!$G$1047950&amp;":"&amp;'Wilson Validation'!$G$1047951),'Wilson Validation'!H$1047952,FALSE))</f>
        <v>3.9660039573438985</v>
      </c>
      <c r="I157" s="317">
        <f ca="1">+IF(ISERROR(HLOOKUP($B157,INDIRECT("'Monthly Resource Report'!"&amp;'Wilson Validation'!$G$1047950&amp;":"&amp;'Wilson Validation'!$G$1047951),'Wilson Validation'!I$1047952,FALSE)),0,HLOOKUP($B157,INDIRECT("'Monthly Resource Report'!"&amp;'Wilson Validation'!$G$1047950&amp;":"&amp;'Wilson Validation'!$G$1047951),'Wilson Validation'!I$1047952,FALSE))</f>
        <v>5.9829728248162878E-2</v>
      </c>
      <c r="J157" s="318">
        <f ca="1">+IF(ISERROR(HLOOKUP($B157,INDIRECT("'Monthly Resource Report'!"&amp;'Wilson Validation'!$G$1047950&amp;":"&amp;'Wilson Validation'!$G$1047951),'Wilson Validation'!J$1047952,FALSE)),0,HLOOKUP($B157,INDIRECT("'Monthly Resource Report'!"&amp;'Wilson Validation'!$G$1047950&amp;":"&amp;'Wilson Validation'!$G$1047951),'Wilson Validation'!J$1047952,FALSE))</f>
        <v>0.53368478561030963</v>
      </c>
    </row>
    <row r="158" spans="2:10" s="461" customFormat="1">
      <c r="B158" s="301">
        <v>45992</v>
      </c>
      <c r="C158" s="294">
        <v>417</v>
      </c>
      <c r="D158" s="297">
        <v>3.965698944752539</v>
      </c>
      <c r="E158" s="299">
        <v>0.06</v>
      </c>
      <c r="F158" s="295">
        <v>0.53</v>
      </c>
      <c r="G158" s="640">
        <f ca="1">+IF(ISERROR(HLOOKUP($B158,INDIRECT("'Monthly Resource Report'!"&amp;'Wilson Validation'!$G$1047950&amp;":"&amp;'Wilson Validation'!$G$1047951),'Wilson Validation'!G$1047952,FALSE)),0,HLOOKUP($B158,INDIRECT("'Monthly Resource Report'!"&amp;'Wilson Validation'!$G$1047950&amp;":"&amp;'Wilson Validation'!$G$1047951),'Wilson Validation'!G$1047952,FALSE))</f>
        <v>417</v>
      </c>
      <c r="H158" s="297">
        <f ca="1">+IF(ISERROR(HLOOKUP($B158,INDIRECT("'Monthly Resource Report'!"&amp;'Wilson Validation'!$G$1047950&amp;":"&amp;'Wilson Validation'!$G$1047951),'Wilson Validation'!H$1047952,FALSE)),0,HLOOKUP($B158,INDIRECT("'Monthly Resource Report'!"&amp;'Wilson Validation'!$G$1047950&amp;":"&amp;'Wilson Validation'!$G$1047951),'Wilson Validation'!H$1047952,FALSE))</f>
        <v>3.9660039021557529</v>
      </c>
      <c r="I158" s="317">
        <f ca="1">+IF(ISERROR(HLOOKUP($B158,INDIRECT("'Monthly Resource Report'!"&amp;'Wilson Validation'!$G$1047950&amp;":"&amp;'Wilson Validation'!$G$1047951),'Wilson Validation'!I$1047952,FALSE)),0,HLOOKUP($B158,INDIRECT("'Monthly Resource Report'!"&amp;'Wilson Validation'!$G$1047950&amp;":"&amp;'Wilson Validation'!$G$1047951),'Wilson Validation'!I$1047952,FALSE))</f>
        <v>5.9814095906532493E-2</v>
      </c>
      <c r="J158" s="318">
        <f ca="1">+IF(ISERROR(HLOOKUP($B158,INDIRECT("'Monthly Resource Report'!"&amp;'Wilson Validation'!$G$1047950&amp;":"&amp;'Wilson Validation'!$G$1047951),'Wilson Validation'!J$1047952,FALSE)),0,HLOOKUP($B158,INDIRECT("'Monthly Resource Report'!"&amp;'Wilson Validation'!$G$1047950&amp;":"&amp;'Wilson Validation'!$G$1047951),'Wilson Validation'!J$1047952,FALSE))</f>
        <v>0.53113573767933264</v>
      </c>
    </row>
    <row r="159" spans="2:10" s="461" customFormat="1">
      <c r="B159" s="301">
        <v>46023</v>
      </c>
      <c r="C159" s="294">
        <v>417</v>
      </c>
      <c r="D159" s="297">
        <v>4.0759453754166595</v>
      </c>
      <c r="E159" s="299">
        <v>0.06</v>
      </c>
      <c r="F159" s="295">
        <v>0.53</v>
      </c>
      <c r="G159" s="640">
        <f ca="1">+IF(ISERROR(HLOOKUP($B159,INDIRECT("'Monthly Resource Report'!"&amp;'Wilson Validation'!$G$1047950&amp;":"&amp;'Wilson Validation'!$G$1047951),'Wilson Validation'!G$1047952,FALSE)),0,HLOOKUP($B159,INDIRECT("'Monthly Resource Report'!"&amp;'Wilson Validation'!$G$1047950&amp;":"&amp;'Wilson Validation'!$G$1047951),'Wilson Validation'!G$1047952,FALSE))</f>
        <v>417</v>
      </c>
      <c r="H159" s="297">
        <f ca="1">+IF(ISERROR(HLOOKUP($B159,INDIRECT("'Monthly Resource Report'!"&amp;'Wilson Validation'!$G$1047950&amp;":"&amp;'Wilson Validation'!$G$1047951),'Wilson Validation'!H$1047952,FALSE)),0,HLOOKUP($B159,INDIRECT("'Monthly Resource Report'!"&amp;'Wilson Validation'!$G$1047950&amp;":"&amp;'Wilson Validation'!$G$1047951),'Wilson Validation'!H$1047952,FALSE))</f>
        <v>4.0759970866206325</v>
      </c>
      <c r="I159" s="317">
        <f ca="1">+IF(ISERROR(HLOOKUP($B159,INDIRECT("'Monthly Resource Report'!"&amp;'Wilson Validation'!$G$1047950&amp;":"&amp;'Wilson Validation'!$G$1047951),'Wilson Validation'!I$1047952,FALSE)),0,HLOOKUP($B159,INDIRECT("'Monthly Resource Report'!"&amp;'Wilson Validation'!$G$1047950&amp;":"&amp;'Wilson Validation'!$G$1047951),'Wilson Validation'!I$1047952,FALSE))</f>
        <v>5.9834223419863802E-2</v>
      </c>
      <c r="J159" s="318">
        <f ca="1">+IF(ISERROR(HLOOKUP($B159,INDIRECT("'Monthly Resource Report'!"&amp;'Wilson Validation'!$G$1047950&amp;":"&amp;'Wilson Validation'!$G$1047951),'Wilson Validation'!J$1047952,FALSE)),0,HLOOKUP($B159,INDIRECT("'Monthly Resource Report'!"&amp;'Wilson Validation'!$G$1047950&amp;":"&amp;'Wilson Validation'!$G$1047951),'Wilson Validation'!J$1047952,FALSE))</f>
        <v>0.53113972102873119</v>
      </c>
    </row>
    <row r="160" spans="2:10" s="461" customFormat="1">
      <c r="B160" s="301">
        <v>46054</v>
      </c>
      <c r="C160" s="294">
        <v>417</v>
      </c>
      <c r="D160" s="297">
        <v>4.0759453754166595</v>
      </c>
      <c r="E160" s="299">
        <v>0.06</v>
      </c>
      <c r="F160" s="295">
        <v>0.53</v>
      </c>
      <c r="G160" s="640">
        <f ca="1">+IF(ISERROR(HLOOKUP($B160,INDIRECT("'Monthly Resource Report'!"&amp;'Wilson Validation'!$G$1047950&amp;":"&amp;'Wilson Validation'!$G$1047951),'Wilson Validation'!G$1047952,FALSE)),0,HLOOKUP($B160,INDIRECT("'Monthly Resource Report'!"&amp;'Wilson Validation'!$G$1047950&amp;":"&amp;'Wilson Validation'!$G$1047951),'Wilson Validation'!G$1047952,FALSE))</f>
        <v>417</v>
      </c>
      <c r="H160" s="297">
        <f ca="1">+IF(ISERROR(HLOOKUP($B160,INDIRECT("'Monthly Resource Report'!"&amp;'Wilson Validation'!$G$1047950&amp;":"&amp;'Wilson Validation'!$G$1047951),'Wilson Validation'!H$1047952,FALSE)),0,HLOOKUP($B160,INDIRECT("'Monthly Resource Report'!"&amp;'Wilson Validation'!$G$1047950&amp;":"&amp;'Wilson Validation'!$G$1047951),'Wilson Validation'!H$1047952,FALSE))</f>
        <v>4.0759969473648239</v>
      </c>
      <c r="I160" s="317">
        <f ca="1">+IF(ISERROR(HLOOKUP($B160,INDIRECT("'Monthly Resource Report'!"&amp;'Wilson Validation'!$G$1047950&amp;":"&amp;'Wilson Validation'!$G$1047951),'Wilson Validation'!I$1047952,FALSE)),0,HLOOKUP($B160,INDIRECT("'Monthly Resource Report'!"&amp;'Wilson Validation'!$G$1047950&amp;":"&amp;'Wilson Validation'!$G$1047951),'Wilson Validation'!I$1047952,FALSE))</f>
        <v>5.984925715347917E-2</v>
      </c>
      <c r="J160" s="318">
        <f ca="1">+IF(ISERROR(HLOOKUP($B160,INDIRECT("'Monthly Resource Report'!"&amp;'Wilson Validation'!$G$1047950&amp;":"&amp;'Wilson Validation'!$G$1047951),'Wilson Validation'!J$1047952,FALSE)),0,HLOOKUP($B160,INDIRECT("'Monthly Resource Report'!"&amp;'Wilson Validation'!$G$1047950&amp;":"&amp;'Wilson Validation'!$G$1047951),'Wilson Validation'!J$1047952,FALSE))</f>
        <v>0.53084198054350273</v>
      </c>
    </row>
    <row r="161" spans="2:10" s="461" customFormat="1">
      <c r="B161" s="301">
        <v>46082</v>
      </c>
      <c r="C161" s="294">
        <v>417</v>
      </c>
      <c r="D161" s="297">
        <v>4.0759453754166595</v>
      </c>
      <c r="E161" s="299">
        <v>0.06</v>
      </c>
      <c r="F161" s="295">
        <v>0.53</v>
      </c>
      <c r="G161" s="640">
        <f ca="1">+IF(ISERROR(HLOOKUP($B161,INDIRECT("'Monthly Resource Report'!"&amp;'Wilson Validation'!$G$1047950&amp;":"&amp;'Wilson Validation'!$G$1047951),'Wilson Validation'!G$1047952,FALSE)),0,HLOOKUP($B161,INDIRECT("'Monthly Resource Report'!"&amp;'Wilson Validation'!$G$1047950&amp;":"&amp;'Wilson Validation'!$G$1047951),'Wilson Validation'!G$1047952,FALSE))</f>
        <v>417</v>
      </c>
      <c r="H161" s="297">
        <f ca="1">+IF(ISERROR(HLOOKUP($B161,INDIRECT("'Monthly Resource Report'!"&amp;'Wilson Validation'!$G$1047950&amp;":"&amp;'Wilson Validation'!$G$1047951),'Wilson Validation'!H$1047952,FALSE)),0,HLOOKUP($B161,INDIRECT("'Monthly Resource Report'!"&amp;'Wilson Validation'!$G$1047950&amp;":"&amp;'Wilson Validation'!$G$1047951),'Wilson Validation'!H$1047952,FALSE))</f>
        <v>4.07599713161094</v>
      </c>
      <c r="I161" s="317">
        <f ca="1">+IF(ISERROR(HLOOKUP($B161,INDIRECT("'Monthly Resource Report'!"&amp;'Wilson Validation'!$G$1047950&amp;":"&amp;'Wilson Validation'!$G$1047951),'Wilson Validation'!I$1047952,FALSE)),0,HLOOKUP($B161,INDIRECT("'Monthly Resource Report'!"&amp;'Wilson Validation'!$G$1047950&amp;":"&amp;'Wilson Validation'!$G$1047951),'Wilson Validation'!I$1047952,FALSE))</f>
        <v>5.98441896757025E-2</v>
      </c>
      <c r="J161" s="318">
        <f ca="1">+IF(ISERROR(HLOOKUP($B161,INDIRECT("'Monthly Resource Report'!"&amp;'Wilson Validation'!$G$1047950&amp;":"&amp;'Wilson Validation'!$G$1047951),'Wilson Validation'!J$1047952,FALSE)),0,HLOOKUP($B161,INDIRECT("'Monthly Resource Report'!"&amp;'Wilson Validation'!$G$1047950&amp;":"&amp;'Wilson Validation'!$G$1047951),'Wilson Validation'!J$1047952,FALSE))</f>
        <v>0.53076144070485365</v>
      </c>
    </row>
    <row r="162" spans="2:10" s="461" customFormat="1">
      <c r="B162" s="301">
        <v>46113</v>
      </c>
      <c r="C162" s="294">
        <v>417</v>
      </c>
      <c r="D162" s="297">
        <v>4.0759453754166595</v>
      </c>
      <c r="E162" s="299">
        <v>0.06</v>
      </c>
      <c r="F162" s="295">
        <v>0.53</v>
      </c>
      <c r="G162" s="640">
        <f ca="1">+IF(ISERROR(HLOOKUP($B162,INDIRECT("'Monthly Resource Report'!"&amp;'Wilson Validation'!$G$1047950&amp;":"&amp;'Wilson Validation'!$G$1047951),'Wilson Validation'!G$1047952,FALSE)),0,HLOOKUP($B162,INDIRECT("'Monthly Resource Report'!"&amp;'Wilson Validation'!$G$1047950&amp;":"&amp;'Wilson Validation'!$G$1047951),'Wilson Validation'!G$1047952,FALSE))</f>
        <v>417</v>
      </c>
      <c r="H162" s="297">
        <f ca="1">+IF(ISERROR(HLOOKUP($B162,INDIRECT("'Monthly Resource Report'!"&amp;'Wilson Validation'!$G$1047950&amp;":"&amp;'Wilson Validation'!$G$1047951),'Wilson Validation'!H$1047952,FALSE)),0,HLOOKUP($B162,INDIRECT("'Monthly Resource Report'!"&amp;'Wilson Validation'!$G$1047950&amp;":"&amp;'Wilson Validation'!$G$1047951),'Wilson Validation'!H$1047952,FALSE))</f>
        <v>4.0759971548941296</v>
      </c>
      <c r="I162" s="317">
        <f ca="1">+IF(ISERROR(HLOOKUP($B162,INDIRECT("'Monthly Resource Report'!"&amp;'Wilson Validation'!$G$1047950&amp;":"&amp;'Wilson Validation'!$G$1047951),'Wilson Validation'!I$1047952,FALSE)),0,HLOOKUP($B162,INDIRECT("'Monthly Resource Report'!"&amp;'Wilson Validation'!$G$1047950&amp;":"&amp;'Wilson Validation'!$G$1047951),'Wilson Validation'!I$1047952,FALSE))</f>
        <v>5.9669203203583654E-2</v>
      </c>
      <c r="J162" s="318">
        <f ca="1">+IF(ISERROR(HLOOKUP($B162,INDIRECT("'Monthly Resource Report'!"&amp;'Wilson Validation'!$G$1047950&amp;":"&amp;'Wilson Validation'!$G$1047951),'Wilson Validation'!J$1047952,FALSE)),0,HLOOKUP($B162,INDIRECT("'Monthly Resource Report'!"&amp;'Wilson Validation'!$G$1047950&amp;":"&amp;'Wilson Validation'!$G$1047951),'Wilson Validation'!J$1047952,FALSE))</f>
        <v>0.53080568056001298</v>
      </c>
    </row>
    <row r="163" spans="2:10" s="461" customFormat="1">
      <c r="B163" s="301">
        <v>46143</v>
      </c>
      <c r="C163" s="294">
        <v>417</v>
      </c>
      <c r="D163" s="297">
        <v>4.0759453754166595</v>
      </c>
      <c r="E163" s="299">
        <v>0.06</v>
      </c>
      <c r="F163" s="295">
        <v>0.53</v>
      </c>
      <c r="G163" s="640">
        <f ca="1">+IF(ISERROR(HLOOKUP($B163,INDIRECT("'Monthly Resource Report'!"&amp;'Wilson Validation'!$G$1047950&amp;":"&amp;'Wilson Validation'!$G$1047951),'Wilson Validation'!G$1047952,FALSE)),0,HLOOKUP($B163,INDIRECT("'Monthly Resource Report'!"&amp;'Wilson Validation'!$G$1047950&amp;":"&amp;'Wilson Validation'!$G$1047951),'Wilson Validation'!G$1047952,FALSE))</f>
        <v>417</v>
      </c>
      <c r="H163" s="297">
        <f ca="1">+IF(ISERROR(HLOOKUP($B163,INDIRECT("'Monthly Resource Report'!"&amp;'Wilson Validation'!$G$1047950&amp;":"&amp;'Wilson Validation'!$G$1047951),'Wilson Validation'!H$1047952,FALSE)),0,HLOOKUP($B163,INDIRECT("'Monthly Resource Report'!"&amp;'Wilson Validation'!$G$1047950&amp;":"&amp;'Wilson Validation'!$G$1047951),'Wilson Validation'!H$1047952,FALSE))</f>
        <v>4.0759966037189841</v>
      </c>
      <c r="I163" s="317">
        <f ca="1">+IF(ISERROR(HLOOKUP($B163,INDIRECT("'Monthly Resource Report'!"&amp;'Wilson Validation'!$G$1047950&amp;":"&amp;'Wilson Validation'!$G$1047951),'Wilson Validation'!I$1047952,FALSE)),0,HLOOKUP($B163,INDIRECT("'Monthly Resource Report'!"&amp;'Wilson Validation'!$G$1047950&amp;":"&amp;'Wilson Validation'!$G$1047951),'Wilson Validation'!I$1047952,FALSE))</f>
        <v>5.9619404218844027E-2</v>
      </c>
      <c r="J163" s="318">
        <f ca="1">+IF(ISERROR(HLOOKUP($B163,INDIRECT("'Monthly Resource Report'!"&amp;'Wilson Validation'!$G$1047950&amp;":"&amp;'Wilson Validation'!$G$1047951),'Wilson Validation'!J$1047952,FALSE)),0,HLOOKUP($B163,INDIRECT("'Monthly Resource Report'!"&amp;'Wilson Validation'!$G$1047950&amp;":"&amp;'Wilson Validation'!$G$1047951),'Wilson Validation'!J$1047952,FALSE))</f>
        <v>0.53078740642454358</v>
      </c>
    </row>
    <row r="164" spans="2:10" s="461" customFormat="1">
      <c r="B164" s="301">
        <v>46174</v>
      </c>
      <c r="C164" s="294">
        <v>417</v>
      </c>
      <c r="D164" s="297">
        <v>4.0759453754166595</v>
      </c>
      <c r="E164" s="299">
        <v>0.06</v>
      </c>
      <c r="F164" s="295">
        <v>0.53</v>
      </c>
      <c r="G164" s="640">
        <f ca="1">+IF(ISERROR(HLOOKUP($B164,INDIRECT("'Monthly Resource Report'!"&amp;'Wilson Validation'!$G$1047950&amp;":"&amp;'Wilson Validation'!$G$1047951),'Wilson Validation'!G$1047952,FALSE)),0,HLOOKUP($B164,INDIRECT("'Monthly Resource Report'!"&amp;'Wilson Validation'!$G$1047950&amp;":"&amp;'Wilson Validation'!$G$1047951),'Wilson Validation'!G$1047952,FALSE))</f>
        <v>417</v>
      </c>
      <c r="H164" s="297">
        <f ca="1">+IF(ISERROR(HLOOKUP($B164,INDIRECT("'Monthly Resource Report'!"&amp;'Wilson Validation'!$G$1047950&amp;":"&amp;'Wilson Validation'!$G$1047951),'Wilson Validation'!H$1047952,FALSE)),0,HLOOKUP($B164,INDIRECT("'Monthly Resource Report'!"&amp;'Wilson Validation'!$G$1047950&amp;":"&amp;'Wilson Validation'!$G$1047951),'Wilson Validation'!H$1047952,FALSE))</f>
        <v>4.0759966419550642</v>
      </c>
      <c r="I164" s="317">
        <f ca="1">+IF(ISERROR(HLOOKUP($B164,INDIRECT("'Monthly Resource Report'!"&amp;'Wilson Validation'!$G$1047950&amp;":"&amp;'Wilson Validation'!$G$1047951),'Wilson Validation'!I$1047952,FALSE)),0,HLOOKUP($B164,INDIRECT("'Monthly Resource Report'!"&amp;'Wilson Validation'!$G$1047950&amp;":"&amp;'Wilson Validation'!$G$1047951),'Wilson Validation'!I$1047952,FALSE))</f>
        <v>5.9642669353843263E-2</v>
      </c>
      <c r="J164" s="318">
        <f ca="1">+IF(ISERROR(HLOOKUP($B164,INDIRECT("'Monthly Resource Report'!"&amp;'Wilson Validation'!$G$1047950&amp;":"&amp;'Wilson Validation'!$G$1047951),'Wilson Validation'!J$1047952,FALSE)),0,HLOOKUP($B164,INDIRECT("'Monthly Resource Report'!"&amp;'Wilson Validation'!$G$1047950&amp;":"&amp;'Wilson Validation'!$G$1047951),'Wilson Validation'!J$1047952,FALSE))</f>
        <v>0.53080991754415019</v>
      </c>
    </row>
    <row r="165" spans="2:10" s="461" customFormat="1">
      <c r="B165" s="301">
        <v>46204</v>
      </c>
      <c r="C165" s="294">
        <v>417</v>
      </c>
      <c r="D165" s="297">
        <v>4.0759453754166595</v>
      </c>
      <c r="E165" s="299">
        <v>0.06</v>
      </c>
      <c r="F165" s="295">
        <v>0.53</v>
      </c>
      <c r="G165" s="640">
        <f ca="1">+IF(ISERROR(HLOOKUP($B165,INDIRECT("'Monthly Resource Report'!"&amp;'Wilson Validation'!$G$1047950&amp;":"&amp;'Wilson Validation'!$G$1047951),'Wilson Validation'!G$1047952,FALSE)),0,HLOOKUP($B165,INDIRECT("'Monthly Resource Report'!"&amp;'Wilson Validation'!$G$1047950&amp;":"&amp;'Wilson Validation'!$G$1047951),'Wilson Validation'!G$1047952,FALSE))</f>
        <v>417</v>
      </c>
      <c r="H165" s="297">
        <f ca="1">+IF(ISERROR(HLOOKUP($B165,INDIRECT("'Monthly Resource Report'!"&amp;'Wilson Validation'!$G$1047950&amp;":"&amp;'Wilson Validation'!$G$1047951),'Wilson Validation'!H$1047952,FALSE)),0,HLOOKUP($B165,INDIRECT("'Monthly Resource Report'!"&amp;'Wilson Validation'!$G$1047950&amp;":"&amp;'Wilson Validation'!$G$1047951),'Wilson Validation'!H$1047952,FALSE))</f>
        <v>4.0759964126247041</v>
      </c>
      <c r="I165" s="317">
        <f ca="1">+IF(ISERROR(HLOOKUP($B165,INDIRECT("'Monthly Resource Report'!"&amp;'Wilson Validation'!$G$1047950&amp;":"&amp;'Wilson Validation'!$G$1047951),'Wilson Validation'!I$1047952,FALSE)),0,HLOOKUP($B165,INDIRECT("'Monthly Resource Report'!"&amp;'Wilson Validation'!$G$1047950&amp;":"&amp;'Wilson Validation'!$G$1047951),'Wilson Validation'!I$1047952,FALSE))</f>
        <v>5.9704198349491283E-2</v>
      </c>
      <c r="J165" s="318">
        <f ca="1">+IF(ISERROR(HLOOKUP($B165,INDIRECT("'Monthly Resource Report'!"&amp;'Wilson Validation'!$G$1047950&amp;":"&amp;'Wilson Validation'!$G$1047951),'Wilson Validation'!J$1047952,FALSE)),0,HLOOKUP($B165,INDIRECT("'Monthly Resource Report'!"&amp;'Wilson Validation'!$G$1047950&amp;":"&amp;'Wilson Validation'!$G$1047951),'Wilson Validation'!J$1047952,FALSE))</f>
        <v>0.53077362562488828</v>
      </c>
    </row>
    <row r="166" spans="2:10" s="461" customFormat="1">
      <c r="B166" s="301">
        <v>46235</v>
      </c>
      <c r="C166" s="294">
        <v>417</v>
      </c>
      <c r="D166" s="297">
        <v>4.0759453754166595</v>
      </c>
      <c r="E166" s="299">
        <v>0.06</v>
      </c>
      <c r="F166" s="295">
        <v>0.53</v>
      </c>
      <c r="G166" s="640">
        <f ca="1">+IF(ISERROR(HLOOKUP($B166,INDIRECT("'Monthly Resource Report'!"&amp;'Wilson Validation'!$G$1047950&amp;":"&amp;'Wilson Validation'!$G$1047951),'Wilson Validation'!G$1047952,FALSE)),0,HLOOKUP($B166,INDIRECT("'Monthly Resource Report'!"&amp;'Wilson Validation'!$G$1047950&amp;":"&amp;'Wilson Validation'!$G$1047951),'Wilson Validation'!G$1047952,FALSE))</f>
        <v>417</v>
      </c>
      <c r="H166" s="297">
        <f ca="1">+IF(ISERROR(HLOOKUP($B166,INDIRECT("'Monthly Resource Report'!"&amp;'Wilson Validation'!$G$1047950&amp;":"&amp;'Wilson Validation'!$G$1047951),'Wilson Validation'!H$1047952,FALSE)),0,HLOOKUP($B166,INDIRECT("'Monthly Resource Report'!"&amp;'Wilson Validation'!$G$1047950&amp;":"&amp;'Wilson Validation'!$G$1047951),'Wilson Validation'!H$1047952,FALSE))</f>
        <v>4.0759966595088342</v>
      </c>
      <c r="I166" s="317">
        <f ca="1">+IF(ISERROR(HLOOKUP($B166,INDIRECT("'Monthly Resource Report'!"&amp;'Wilson Validation'!$G$1047950&amp;":"&amp;'Wilson Validation'!$G$1047951),'Wilson Validation'!I$1047952,FALSE)),0,HLOOKUP($B166,INDIRECT("'Monthly Resource Report'!"&amp;'Wilson Validation'!$G$1047950&amp;":"&amp;'Wilson Validation'!$G$1047951),'Wilson Validation'!I$1047952,FALSE))</f>
        <v>5.9777954008728859E-2</v>
      </c>
      <c r="J166" s="318">
        <f ca="1">+IF(ISERROR(HLOOKUP($B166,INDIRECT("'Monthly Resource Report'!"&amp;'Wilson Validation'!$G$1047950&amp;":"&amp;'Wilson Validation'!$G$1047951),'Wilson Validation'!J$1047952,FALSE)),0,HLOOKUP($B166,INDIRECT("'Monthly Resource Report'!"&amp;'Wilson Validation'!$G$1047950&amp;":"&amp;'Wilson Validation'!$G$1047951),'Wilson Validation'!J$1047952,FALSE))</f>
        <v>0.53115188976261651</v>
      </c>
    </row>
    <row r="167" spans="2:10" s="461" customFormat="1">
      <c r="B167" s="301">
        <v>46266</v>
      </c>
      <c r="C167" s="294">
        <v>417</v>
      </c>
      <c r="D167" s="297">
        <v>4.0759453754166595</v>
      </c>
      <c r="E167" s="299">
        <v>0.06</v>
      </c>
      <c r="F167" s="295">
        <v>0.53</v>
      </c>
      <c r="G167" s="640">
        <f ca="1">+IF(ISERROR(HLOOKUP($B167,INDIRECT("'Monthly Resource Report'!"&amp;'Wilson Validation'!$G$1047950&amp;":"&amp;'Wilson Validation'!$G$1047951),'Wilson Validation'!G$1047952,FALSE)),0,HLOOKUP($B167,INDIRECT("'Monthly Resource Report'!"&amp;'Wilson Validation'!$G$1047950&amp;":"&amp;'Wilson Validation'!$G$1047951),'Wilson Validation'!G$1047952,FALSE))</f>
        <v>417</v>
      </c>
      <c r="H167" s="297">
        <f ca="1">+IF(ISERROR(HLOOKUP($B167,INDIRECT("'Monthly Resource Report'!"&amp;'Wilson Validation'!$G$1047950&amp;":"&amp;'Wilson Validation'!$G$1047951),'Wilson Validation'!H$1047952,FALSE)),0,HLOOKUP($B167,INDIRECT("'Monthly Resource Report'!"&amp;'Wilson Validation'!$G$1047950&amp;":"&amp;'Wilson Validation'!$G$1047951),'Wilson Validation'!H$1047952,FALSE))</f>
        <v>4.0759971699930357</v>
      </c>
      <c r="I167" s="317">
        <f ca="1">+IF(ISERROR(HLOOKUP($B167,INDIRECT("'Monthly Resource Report'!"&amp;'Wilson Validation'!$G$1047950&amp;":"&amp;'Wilson Validation'!$G$1047951),'Wilson Validation'!I$1047952,FALSE)),0,HLOOKUP($B167,INDIRECT("'Monthly Resource Report'!"&amp;'Wilson Validation'!$G$1047950&amp;":"&amp;'Wilson Validation'!$G$1047951),'Wilson Validation'!I$1047952,FALSE))</f>
        <v>5.9557956963833834E-2</v>
      </c>
      <c r="J167" s="318">
        <f ca="1">+IF(ISERROR(HLOOKUP($B167,INDIRECT("'Monthly Resource Report'!"&amp;'Wilson Validation'!$G$1047950&amp;":"&amp;'Wilson Validation'!$G$1047951),'Wilson Validation'!J$1047952,FALSE)),0,HLOOKUP($B167,INDIRECT("'Monthly Resource Report'!"&amp;'Wilson Validation'!$G$1047950&amp;":"&amp;'Wilson Validation'!$G$1047951),'Wilson Validation'!J$1047952,FALSE))</f>
        <v>0.53081331126022513</v>
      </c>
    </row>
    <row r="168" spans="2:10" s="461" customFormat="1">
      <c r="B168" s="301">
        <v>46296</v>
      </c>
      <c r="C168" s="294">
        <v>417</v>
      </c>
      <c r="D168" s="297">
        <v>4.0759453754166595</v>
      </c>
      <c r="E168" s="299">
        <v>0.06</v>
      </c>
      <c r="F168" s="295">
        <v>0.53</v>
      </c>
      <c r="G168" s="640">
        <f ca="1">+IF(ISERROR(HLOOKUP($B168,INDIRECT("'Monthly Resource Report'!"&amp;'Wilson Validation'!$G$1047950&amp;":"&amp;'Wilson Validation'!$G$1047951),'Wilson Validation'!G$1047952,FALSE)),0,HLOOKUP($B168,INDIRECT("'Monthly Resource Report'!"&amp;'Wilson Validation'!$G$1047950&amp;":"&amp;'Wilson Validation'!$G$1047951),'Wilson Validation'!G$1047952,FALSE))</f>
        <v>417</v>
      </c>
      <c r="H168" s="297">
        <f ca="1">+IF(ISERROR(HLOOKUP($B168,INDIRECT("'Monthly Resource Report'!"&amp;'Wilson Validation'!$G$1047950&amp;":"&amp;'Wilson Validation'!$G$1047951),'Wilson Validation'!H$1047952,FALSE)),0,HLOOKUP($B168,INDIRECT("'Monthly Resource Report'!"&amp;'Wilson Validation'!$G$1047950&amp;":"&amp;'Wilson Validation'!$G$1047951),'Wilson Validation'!H$1047952,FALSE))</f>
        <v>4.0759972521181593</v>
      </c>
      <c r="I168" s="317">
        <f ca="1">+IF(ISERROR(HLOOKUP($B168,INDIRECT("'Monthly Resource Report'!"&amp;'Wilson Validation'!$G$1047950&amp;":"&amp;'Wilson Validation'!$G$1047951),'Wilson Validation'!I$1047952,FALSE)),0,HLOOKUP($B168,INDIRECT("'Monthly Resource Report'!"&amp;'Wilson Validation'!$G$1047950&amp;":"&amp;'Wilson Validation'!$G$1047951),'Wilson Validation'!I$1047952,FALSE))</f>
        <v>5.977102898657205E-2</v>
      </c>
      <c r="J168" s="318">
        <f ca="1">+IF(ISERROR(HLOOKUP($B168,INDIRECT("'Monthly Resource Report'!"&amp;'Wilson Validation'!$G$1047950&amp;":"&amp;'Wilson Validation'!$G$1047951),'Wilson Validation'!J$1047952,FALSE)),0,HLOOKUP($B168,INDIRECT("'Monthly Resource Report'!"&amp;'Wilson Validation'!$G$1047950&amp;":"&amp;'Wilson Validation'!$G$1047951),'Wilson Validation'!J$1047952,FALSE))</f>
        <v>0.53240730736484532</v>
      </c>
    </row>
    <row r="169" spans="2:10" s="461" customFormat="1">
      <c r="B169" s="301">
        <v>46327</v>
      </c>
      <c r="C169" s="294">
        <v>417</v>
      </c>
      <c r="D169" s="297">
        <v>4.0759453754166595</v>
      </c>
      <c r="E169" s="299">
        <v>0.06</v>
      </c>
      <c r="F169" s="295">
        <v>0.53</v>
      </c>
      <c r="G169" s="640">
        <f ca="1">+IF(ISERROR(HLOOKUP($B169,INDIRECT("'Monthly Resource Report'!"&amp;'Wilson Validation'!$G$1047950&amp;":"&amp;'Wilson Validation'!$G$1047951),'Wilson Validation'!G$1047952,FALSE)),0,HLOOKUP($B169,INDIRECT("'Monthly Resource Report'!"&amp;'Wilson Validation'!$G$1047950&amp;":"&amp;'Wilson Validation'!$G$1047951),'Wilson Validation'!G$1047952,FALSE))</f>
        <v>417</v>
      </c>
      <c r="H169" s="297">
        <f ca="1">+IF(ISERROR(HLOOKUP($B169,INDIRECT("'Monthly Resource Report'!"&amp;'Wilson Validation'!$G$1047950&amp;":"&amp;'Wilson Validation'!$G$1047951),'Wilson Validation'!H$1047952,FALSE)),0,HLOOKUP($B169,INDIRECT("'Monthly Resource Report'!"&amp;'Wilson Validation'!$G$1047950&amp;":"&amp;'Wilson Validation'!$G$1047951),'Wilson Validation'!H$1047952,FALSE))</f>
        <v>4.0759963868747162</v>
      </c>
      <c r="I169" s="317">
        <f ca="1">+IF(ISERROR(HLOOKUP($B169,INDIRECT("'Monthly Resource Report'!"&amp;'Wilson Validation'!$G$1047950&amp;":"&amp;'Wilson Validation'!$G$1047951),'Wilson Validation'!I$1047952,FALSE)),0,HLOOKUP($B169,INDIRECT("'Monthly Resource Report'!"&amp;'Wilson Validation'!$G$1047950&amp;":"&amp;'Wilson Validation'!$G$1047951),'Wilson Validation'!I$1047952,FALSE))</f>
        <v>5.981525038281383E-2</v>
      </c>
      <c r="J169" s="318">
        <f ca="1">+IF(ISERROR(HLOOKUP($B169,INDIRECT("'Monthly Resource Report'!"&amp;'Wilson Validation'!$G$1047950&amp;":"&amp;'Wilson Validation'!$G$1047951),'Wilson Validation'!J$1047952,FALSE)),0,HLOOKUP($B169,INDIRECT("'Monthly Resource Report'!"&amp;'Wilson Validation'!$G$1047950&amp;":"&amp;'Wilson Validation'!$G$1047951),'Wilson Validation'!J$1047952,FALSE))</f>
        <v>0.53079168868743731</v>
      </c>
    </row>
    <row r="170" spans="2:10" s="461" customFormat="1">
      <c r="B170" s="301">
        <v>46357</v>
      </c>
      <c r="C170" s="294">
        <v>417</v>
      </c>
      <c r="D170" s="297">
        <v>4.0759453754166595</v>
      </c>
      <c r="E170" s="299">
        <v>0.06</v>
      </c>
      <c r="F170" s="295">
        <v>0.53</v>
      </c>
      <c r="G170" s="640">
        <f ca="1">+IF(ISERROR(HLOOKUP($B170,INDIRECT("'Monthly Resource Report'!"&amp;'Wilson Validation'!$G$1047950&amp;":"&amp;'Wilson Validation'!$G$1047951),'Wilson Validation'!G$1047952,FALSE)),0,HLOOKUP($B170,INDIRECT("'Monthly Resource Report'!"&amp;'Wilson Validation'!$G$1047950&amp;":"&amp;'Wilson Validation'!$G$1047951),'Wilson Validation'!G$1047952,FALSE))</f>
        <v>417</v>
      </c>
      <c r="H170" s="297">
        <f ca="1">+IF(ISERROR(HLOOKUP($B170,INDIRECT("'Monthly Resource Report'!"&amp;'Wilson Validation'!$G$1047950&amp;":"&amp;'Wilson Validation'!$G$1047951),'Wilson Validation'!H$1047952,FALSE)),0,HLOOKUP($B170,INDIRECT("'Monthly Resource Report'!"&amp;'Wilson Validation'!$G$1047950&amp;":"&amp;'Wilson Validation'!$G$1047951),'Wilson Validation'!H$1047952,FALSE))</f>
        <v>4.0759972897572476</v>
      </c>
      <c r="I170" s="317">
        <f ca="1">+IF(ISERROR(HLOOKUP($B170,INDIRECT("'Monthly Resource Report'!"&amp;'Wilson Validation'!$G$1047950&amp;":"&amp;'Wilson Validation'!$G$1047951),'Wilson Validation'!I$1047952,FALSE)),0,HLOOKUP($B170,INDIRECT("'Monthly Resource Report'!"&amp;'Wilson Validation'!$G$1047950&amp;":"&amp;'Wilson Validation'!$G$1047951),'Wilson Validation'!I$1047952,FALSE))</f>
        <v>5.9744636614381168E-2</v>
      </c>
      <c r="J170" s="318">
        <f ca="1">+IF(ISERROR(HLOOKUP($B170,INDIRECT("'Monthly Resource Report'!"&amp;'Wilson Validation'!$G$1047950&amp;":"&amp;'Wilson Validation'!$G$1047951),'Wilson Validation'!J$1047952,FALSE)),0,HLOOKUP($B170,INDIRECT("'Monthly Resource Report'!"&amp;'Wilson Validation'!$G$1047950&amp;":"&amp;'Wilson Validation'!$G$1047951),'Wilson Validation'!J$1047952,FALSE))</f>
        <v>0.53115584208717226</v>
      </c>
    </row>
    <row r="171" spans="2:10" s="461" customFormat="1">
      <c r="B171" s="301">
        <v>46388</v>
      </c>
      <c r="C171" s="294">
        <v>417</v>
      </c>
      <c r="D171" s="297">
        <v>4.1904794404658681</v>
      </c>
      <c r="E171" s="299">
        <v>0.06</v>
      </c>
      <c r="F171" s="295">
        <v>0.53</v>
      </c>
      <c r="G171" s="640">
        <f ca="1">+IF(ISERROR(HLOOKUP($B171,INDIRECT("'Monthly Resource Report'!"&amp;'Wilson Validation'!$G$1047950&amp;":"&amp;'Wilson Validation'!$G$1047951),'Wilson Validation'!G$1047952,FALSE)),0,HLOOKUP($B171,INDIRECT("'Monthly Resource Report'!"&amp;'Wilson Validation'!$G$1047950&amp;":"&amp;'Wilson Validation'!$G$1047951),'Wilson Validation'!G$1047952,FALSE))</f>
        <v>417</v>
      </c>
      <c r="H171" s="297">
        <f ca="1">+IF(ISERROR(HLOOKUP($B171,INDIRECT("'Monthly Resource Report'!"&amp;'Wilson Validation'!$G$1047950&amp;":"&amp;'Wilson Validation'!$G$1047951),'Wilson Validation'!H$1047952,FALSE)),0,HLOOKUP($B171,INDIRECT("'Monthly Resource Report'!"&amp;'Wilson Validation'!$G$1047950&amp;":"&amp;'Wilson Validation'!$G$1047951),'Wilson Validation'!H$1047952,FALSE))</f>
        <v>4.1900015279701188</v>
      </c>
      <c r="I171" s="317">
        <f ca="1">+IF(ISERROR(HLOOKUP($B171,INDIRECT("'Monthly Resource Report'!"&amp;'Wilson Validation'!$G$1047950&amp;":"&amp;'Wilson Validation'!$G$1047951),'Wilson Validation'!I$1047952,FALSE)),0,HLOOKUP($B171,INDIRECT("'Monthly Resource Report'!"&amp;'Wilson Validation'!$G$1047950&amp;":"&amp;'Wilson Validation'!$G$1047951),'Wilson Validation'!I$1047952,FALSE))</f>
        <v>5.9794859090425138E-2</v>
      </c>
      <c r="J171" s="318">
        <f ca="1">+IF(ISERROR(HLOOKUP($B171,INDIRECT("'Monthly Resource Report'!"&amp;'Wilson Validation'!$G$1047950&amp;":"&amp;'Wilson Validation'!$G$1047951),'Wilson Validation'!J$1047952,FALSE)),0,HLOOKUP($B171,INDIRECT("'Monthly Resource Report'!"&amp;'Wilson Validation'!$G$1047950&amp;":"&amp;'Wilson Validation'!$G$1047951),'Wilson Validation'!J$1047952,FALSE))</f>
        <v>0.53114087726137427</v>
      </c>
    </row>
    <row r="172" spans="2:10" s="461" customFormat="1">
      <c r="B172" s="301">
        <v>46419</v>
      </c>
      <c r="C172" s="294">
        <v>417</v>
      </c>
      <c r="D172" s="297">
        <v>4.1904794404658681</v>
      </c>
      <c r="E172" s="299">
        <v>0.06</v>
      </c>
      <c r="F172" s="295">
        <v>0.53</v>
      </c>
      <c r="G172" s="640">
        <f ca="1">+IF(ISERROR(HLOOKUP($B172,INDIRECT("'Monthly Resource Report'!"&amp;'Wilson Validation'!$G$1047950&amp;":"&amp;'Wilson Validation'!$G$1047951),'Wilson Validation'!G$1047952,FALSE)),0,HLOOKUP($B172,INDIRECT("'Monthly Resource Report'!"&amp;'Wilson Validation'!$G$1047950&amp;":"&amp;'Wilson Validation'!$G$1047951),'Wilson Validation'!G$1047952,FALSE))</f>
        <v>417</v>
      </c>
      <c r="H172" s="297">
        <f ca="1">+IF(ISERROR(HLOOKUP($B172,INDIRECT("'Monthly Resource Report'!"&amp;'Wilson Validation'!$G$1047950&amp;":"&amp;'Wilson Validation'!$G$1047951),'Wilson Validation'!H$1047952,FALSE)),0,HLOOKUP($B172,INDIRECT("'Monthly Resource Report'!"&amp;'Wilson Validation'!$G$1047950&amp;":"&amp;'Wilson Validation'!$G$1047951),'Wilson Validation'!H$1047952,FALSE))</f>
        <v>4.1900020187553801</v>
      </c>
      <c r="I172" s="317">
        <f ca="1">+IF(ISERROR(HLOOKUP($B172,INDIRECT("'Monthly Resource Report'!"&amp;'Wilson Validation'!$G$1047950&amp;":"&amp;'Wilson Validation'!$G$1047951),'Wilson Validation'!I$1047952,FALSE)),0,HLOOKUP($B172,INDIRECT("'Monthly Resource Report'!"&amp;'Wilson Validation'!$G$1047950&amp;":"&amp;'Wilson Validation'!$G$1047951),'Wilson Validation'!I$1047952,FALSE))</f>
        <v>5.9828219384624293E-2</v>
      </c>
      <c r="J172" s="318">
        <f ca="1">+IF(ISERROR(HLOOKUP($B172,INDIRECT("'Monthly Resource Report'!"&amp;'Wilson Validation'!$G$1047950&amp;":"&amp;'Wilson Validation'!$G$1047951),'Wilson Validation'!J$1047952,FALSE)),0,HLOOKUP($B172,INDIRECT("'Monthly Resource Report'!"&amp;'Wilson Validation'!$G$1047950&amp;":"&amp;'Wilson Validation'!$G$1047951),'Wilson Validation'!J$1047952,FALSE))</f>
        <v>0.53083575534085636</v>
      </c>
    </row>
    <row r="173" spans="2:10" s="461" customFormat="1">
      <c r="B173" s="301">
        <v>46447</v>
      </c>
      <c r="C173" s="294">
        <v>417</v>
      </c>
      <c r="D173" s="297">
        <v>4.1904794404658681</v>
      </c>
      <c r="E173" s="299">
        <v>0.06</v>
      </c>
      <c r="F173" s="295">
        <v>0.53</v>
      </c>
      <c r="G173" s="640">
        <f ca="1">+IF(ISERROR(HLOOKUP($B173,INDIRECT("'Monthly Resource Report'!"&amp;'Wilson Validation'!$G$1047950&amp;":"&amp;'Wilson Validation'!$G$1047951),'Wilson Validation'!G$1047952,FALSE)),0,HLOOKUP($B173,INDIRECT("'Monthly Resource Report'!"&amp;'Wilson Validation'!$G$1047950&amp;":"&amp;'Wilson Validation'!$G$1047951),'Wilson Validation'!G$1047952,FALSE))</f>
        <v>417</v>
      </c>
      <c r="H173" s="297">
        <f ca="1">+IF(ISERROR(HLOOKUP($B173,INDIRECT("'Monthly Resource Report'!"&amp;'Wilson Validation'!$G$1047950&amp;":"&amp;'Wilson Validation'!$G$1047951),'Wilson Validation'!H$1047952,FALSE)),0,HLOOKUP($B173,INDIRECT("'Monthly Resource Report'!"&amp;'Wilson Validation'!$G$1047950&amp;":"&amp;'Wilson Validation'!$G$1047951),'Wilson Validation'!H$1047952,FALSE))</f>
        <v>4.1900004253871019</v>
      </c>
      <c r="I173" s="317">
        <f ca="1">+IF(ISERROR(HLOOKUP($B173,INDIRECT("'Monthly Resource Report'!"&amp;'Wilson Validation'!$G$1047950&amp;":"&amp;'Wilson Validation'!$G$1047951),'Wilson Validation'!I$1047952,FALSE)),0,HLOOKUP($B173,INDIRECT("'Monthly Resource Report'!"&amp;'Wilson Validation'!$G$1047950&amp;":"&amp;'Wilson Validation'!$G$1047951),'Wilson Validation'!I$1047952,FALSE))</f>
        <v>5.9815328430188913E-2</v>
      </c>
      <c r="J173" s="318">
        <f ca="1">+IF(ISERROR(HLOOKUP($B173,INDIRECT("'Monthly Resource Report'!"&amp;'Wilson Validation'!$G$1047950&amp;":"&amp;'Wilson Validation'!$G$1047951),'Wilson Validation'!J$1047952,FALSE)),0,HLOOKUP($B173,INDIRECT("'Monthly Resource Report'!"&amp;'Wilson Validation'!$G$1047950&amp;":"&amp;'Wilson Validation'!$G$1047951),'Wilson Validation'!J$1047952,FALSE))</f>
        <v>0.53234419085517815</v>
      </c>
    </row>
    <row r="174" spans="2:10" s="461" customFormat="1">
      <c r="B174" s="301">
        <v>46478</v>
      </c>
      <c r="C174" s="294">
        <v>417</v>
      </c>
      <c r="D174" s="297">
        <v>4.1904794404658681</v>
      </c>
      <c r="E174" s="299">
        <v>0.06</v>
      </c>
      <c r="F174" s="295">
        <v>0.53</v>
      </c>
      <c r="G174" s="640">
        <f ca="1">+IF(ISERROR(HLOOKUP($B174,INDIRECT("'Monthly Resource Report'!"&amp;'Wilson Validation'!$G$1047950&amp;":"&amp;'Wilson Validation'!$G$1047951),'Wilson Validation'!G$1047952,FALSE)),0,HLOOKUP($B174,INDIRECT("'Monthly Resource Report'!"&amp;'Wilson Validation'!$G$1047950&amp;":"&amp;'Wilson Validation'!$G$1047951),'Wilson Validation'!G$1047952,FALSE))</f>
        <v>417</v>
      </c>
      <c r="H174" s="297">
        <f ca="1">+IF(ISERROR(HLOOKUP($B174,INDIRECT("'Monthly Resource Report'!"&amp;'Wilson Validation'!$G$1047950&amp;":"&amp;'Wilson Validation'!$G$1047951),'Wilson Validation'!H$1047952,FALSE)),0,HLOOKUP($B174,INDIRECT("'Monthly Resource Report'!"&amp;'Wilson Validation'!$G$1047950&amp;":"&amp;'Wilson Validation'!$G$1047951),'Wilson Validation'!H$1047952,FALSE))</f>
        <v>4.1900017514110797</v>
      </c>
      <c r="I174" s="317">
        <f ca="1">+IF(ISERROR(HLOOKUP($B174,INDIRECT("'Monthly Resource Report'!"&amp;'Wilson Validation'!$G$1047950&amp;":"&amp;'Wilson Validation'!$G$1047951),'Wilson Validation'!I$1047952,FALSE)),0,HLOOKUP($B174,INDIRECT("'Monthly Resource Report'!"&amp;'Wilson Validation'!$G$1047950&amp;":"&amp;'Wilson Validation'!$G$1047951),'Wilson Validation'!I$1047952,FALSE))</f>
        <v>5.953818219211679E-2</v>
      </c>
      <c r="J174" s="318">
        <f ca="1">+IF(ISERROR(HLOOKUP($B174,INDIRECT("'Monthly Resource Report'!"&amp;'Wilson Validation'!$G$1047950&amp;":"&amp;'Wilson Validation'!$G$1047951),'Wilson Validation'!J$1047952,FALSE)),0,HLOOKUP($B174,INDIRECT("'Monthly Resource Report'!"&amp;'Wilson Validation'!$G$1047950&amp;":"&amp;'Wilson Validation'!$G$1047951),'Wilson Validation'!J$1047952,FALSE))</f>
        <v>0.53167338430375488</v>
      </c>
    </row>
    <row r="175" spans="2:10" s="461" customFormat="1">
      <c r="B175" s="301">
        <v>46508</v>
      </c>
      <c r="C175" s="294">
        <v>417</v>
      </c>
      <c r="D175" s="297">
        <v>4.1904794404658681</v>
      </c>
      <c r="E175" s="299">
        <v>0.06</v>
      </c>
      <c r="F175" s="295">
        <v>0.53</v>
      </c>
      <c r="G175" s="640">
        <f ca="1">+IF(ISERROR(HLOOKUP($B175,INDIRECT("'Monthly Resource Report'!"&amp;'Wilson Validation'!$G$1047950&amp;":"&amp;'Wilson Validation'!$G$1047951),'Wilson Validation'!G$1047952,FALSE)),0,HLOOKUP($B175,INDIRECT("'Monthly Resource Report'!"&amp;'Wilson Validation'!$G$1047950&amp;":"&amp;'Wilson Validation'!$G$1047951),'Wilson Validation'!G$1047952,FALSE))</f>
        <v>417</v>
      </c>
      <c r="H175" s="297">
        <f ca="1">+IF(ISERROR(HLOOKUP($B175,INDIRECT("'Monthly Resource Report'!"&amp;'Wilson Validation'!$G$1047950&amp;":"&amp;'Wilson Validation'!$G$1047951),'Wilson Validation'!H$1047952,FALSE)),0,HLOOKUP($B175,INDIRECT("'Monthly Resource Report'!"&amp;'Wilson Validation'!$G$1047950&amp;":"&amp;'Wilson Validation'!$G$1047951),'Wilson Validation'!H$1047952,FALSE))</f>
        <v>4.1900020154709816</v>
      </c>
      <c r="I175" s="317">
        <f ca="1">+IF(ISERROR(HLOOKUP($B175,INDIRECT("'Monthly Resource Report'!"&amp;'Wilson Validation'!$G$1047950&amp;":"&amp;'Wilson Validation'!$G$1047951),'Wilson Validation'!I$1047952,FALSE)),0,HLOOKUP($B175,INDIRECT("'Monthly Resource Report'!"&amp;'Wilson Validation'!$G$1047950&amp;":"&amp;'Wilson Validation'!$G$1047951),'Wilson Validation'!I$1047952,FALSE))</f>
        <v>5.9553324388693804E-2</v>
      </c>
      <c r="J175" s="318">
        <f ca="1">+IF(ISERROR(HLOOKUP($B175,INDIRECT("'Monthly Resource Report'!"&amp;'Wilson Validation'!$G$1047950&amp;":"&amp;'Wilson Validation'!$G$1047951),'Wilson Validation'!J$1047952,FALSE)),0,HLOOKUP($B175,INDIRECT("'Monthly Resource Report'!"&amp;'Wilson Validation'!$G$1047950&amp;":"&amp;'Wilson Validation'!$G$1047951),'Wilson Validation'!J$1047952,FALSE))</f>
        <v>0.53078261316145925</v>
      </c>
    </row>
    <row r="176" spans="2:10" s="461" customFormat="1">
      <c r="B176" s="301">
        <v>46539</v>
      </c>
      <c r="C176" s="294">
        <v>417</v>
      </c>
      <c r="D176" s="297">
        <v>4.1904794404658681</v>
      </c>
      <c r="E176" s="299">
        <v>0.06</v>
      </c>
      <c r="F176" s="295">
        <v>0.53</v>
      </c>
      <c r="G176" s="640">
        <f ca="1">+IF(ISERROR(HLOOKUP($B176,INDIRECT("'Monthly Resource Report'!"&amp;'Wilson Validation'!$G$1047950&amp;":"&amp;'Wilson Validation'!$G$1047951),'Wilson Validation'!G$1047952,FALSE)),0,HLOOKUP($B176,INDIRECT("'Monthly Resource Report'!"&amp;'Wilson Validation'!$G$1047950&amp;":"&amp;'Wilson Validation'!$G$1047951),'Wilson Validation'!G$1047952,FALSE))</f>
        <v>417</v>
      </c>
      <c r="H176" s="297">
        <f ca="1">+IF(ISERROR(HLOOKUP($B176,INDIRECT("'Monthly Resource Report'!"&amp;'Wilson Validation'!$G$1047950&amp;":"&amp;'Wilson Validation'!$G$1047951),'Wilson Validation'!H$1047952,FALSE)),0,HLOOKUP($B176,INDIRECT("'Monthly Resource Report'!"&amp;'Wilson Validation'!$G$1047950&amp;":"&amp;'Wilson Validation'!$G$1047951),'Wilson Validation'!H$1047952,FALSE))</f>
        <v>4.1900021844489448</v>
      </c>
      <c r="I176" s="317">
        <f ca="1">+IF(ISERROR(HLOOKUP($B176,INDIRECT("'Monthly Resource Report'!"&amp;'Wilson Validation'!$G$1047950&amp;":"&amp;'Wilson Validation'!$G$1047951),'Wilson Validation'!I$1047952,FALSE)),0,HLOOKUP($B176,INDIRECT("'Monthly Resource Report'!"&amp;'Wilson Validation'!$G$1047950&amp;":"&amp;'Wilson Validation'!$G$1047951),'Wilson Validation'!I$1047952,FALSE))</f>
        <v>5.9566536287556447E-2</v>
      </c>
      <c r="J176" s="318">
        <f ca="1">+IF(ISERROR(HLOOKUP($B176,INDIRECT("'Monthly Resource Report'!"&amp;'Wilson Validation'!$G$1047950&amp;":"&amp;'Wilson Validation'!$G$1047951),'Wilson Validation'!J$1047952,FALSE)),0,HLOOKUP($B176,INDIRECT("'Monthly Resource Report'!"&amp;'Wilson Validation'!$G$1047950&amp;":"&amp;'Wilson Validation'!$G$1047951),'Wilson Validation'!J$1047952,FALSE))</f>
        <v>0.53081156313208155</v>
      </c>
    </row>
    <row r="177" spans="2:10" s="461" customFormat="1">
      <c r="B177" s="301">
        <v>46569</v>
      </c>
      <c r="C177" s="294">
        <v>417</v>
      </c>
      <c r="D177" s="297">
        <v>4.1904794404658681</v>
      </c>
      <c r="E177" s="299">
        <v>0.06</v>
      </c>
      <c r="F177" s="295">
        <v>0.53</v>
      </c>
      <c r="G177" s="640">
        <f ca="1">+IF(ISERROR(HLOOKUP($B177,INDIRECT("'Monthly Resource Report'!"&amp;'Wilson Validation'!$G$1047950&amp;":"&amp;'Wilson Validation'!$G$1047951),'Wilson Validation'!G$1047952,FALSE)),0,HLOOKUP($B177,INDIRECT("'Monthly Resource Report'!"&amp;'Wilson Validation'!$G$1047950&amp;":"&amp;'Wilson Validation'!$G$1047951),'Wilson Validation'!G$1047952,FALSE))</f>
        <v>417</v>
      </c>
      <c r="H177" s="297">
        <f ca="1">+IF(ISERROR(HLOOKUP($B177,INDIRECT("'Monthly Resource Report'!"&amp;'Wilson Validation'!$G$1047950&amp;":"&amp;'Wilson Validation'!$G$1047951),'Wilson Validation'!H$1047952,FALSE)),0,HLOOKUP($B177,INDIRECT("'Monthly Resource Report'!"&amp;'Wilson Validation'!$G$1047950&amp;":"&amp;'Wilson Validation'!$G$1047951),'Wilson Validation'!H$1047952,FALSE))</f>
        <v>4.1900013873525914</v>
      </c>
      <c r="I177" s="317">
        <f ca="1">+IF(ISERROR(HLOOKUP($B177,INDIRECT("'Monthly Resource Report'!"&amp;'Wilson Validation'!$G$1047950&amp;":"&amp;'Wilson Validation'!$G$1047951),'Wilson Validation'!I$1047952,FALSE)),0,HLOOKUP($B177,INDIRECT("'Monthly Resource Report'!"&amp;'Wilson Validation'!$G$1047950&amp;":"&amp;'Wilson Validation'!$G$1047951),'Wilson Validation'!I$1047952,FALSE))</f>
        <v>5.9713823778694185E-2</v>
      </c>
      <c r="J177" s="318">
        <f ca="1">+IF(ISERROR(HLOOKUP($B177,INDIRECT("'Monthly Resource Report'!"&amp;'Wilson Validation'!$G$1047950&amp;":"&amp;'Wilson Validation'!$G$1047951),'Wilson Validation'!J$1047952,FALSE)),0,HLOOKUP($B177,INDIRECT("'Monthly Resource Report'!"&amp;'Wilson Validation'!$G$1047950&amp;":"&amp;'Wilson Validation'!$G$1047951),'Wilson Validation'!J$1047952,FALSE))</f>
        <v>0.53076794487800039</v>
      </c>
    </row>
    <row r="178" spans="2:10" s="461" customFormat="1">
      <c r="B178" s="301">
        <v>46600</v>
      </c>
      <c r="C178" s="294">
        <v>417</v>
      </c>
      <c r="D178" s="297">
        <v>4.1904794404658681</v>
      </c>
      <c r="E178" s="299">
        <v>0.06</v>
      </c>
      <c r="F178" s="295">
        <v>0.53</v>
      </c>
      <c r="G178" s="640">
        <f ca="1">+IF(ISERROR(HLOOKUP($B178,INDIRECT("'Monthly Resource Report'!"&amp;'Wilson Validation'!$G$1047950&amp;":"&amp;'Wilson Validation'!$G$1047951),'Wilson Validation'!G$1047952,FALSE)),0,HLOOKUP($B178,INDIRECT("'Monthly Resource Report'!"&amp;'Wilson Validation'!$G$1047950&amp;":"&amp;'Wilson Validation'!$G$1047951),'Wilson Validation'!G$1047952,FALSE))</f>
        <v>417</v>
      </c>
      <c r="H178" s="297">
        <f ca="1">+IF(ISERROR(HLOOKUP($B178,INDIRECT("'Monthly Resource Report'!"&amp;'Wilson Validation'!$G$1047950&amp;":"&amp;'Wilson Validation'!$G$1047951),'Wilson Validation'!H$1047952,FALSE)),0,HLOOKUP($B178,INDIRECT("'Monthly Resource Report'!"&amp;'Wilson Validation'!$G$1047950&amp;":"&amp;'Wilson Validation'!$G$1047951),'Wilson Validation'!H$1047952,FALSE))</f>
        <v>4.1900024882823841</v>
      </c>
      <c r="I178" s="317">
        <f ca="1">+IF(ISERROR(HLOOKUP($B178,INDIRECT("'Monthly Resource Report'!"&amp;'Wilson Validation'!$G$1047950&amp;":"&amp;'Wilson Validation'!$G$1047951),'Wilson Validation'!I$1047952,FALSE)),0,HLOOKUP($B178,INDIRECT("'Monthly Resource Report'!"&amp;'Wilson Validation'!$G$1047950&amp;":"&amp;'Wilson Validation'!$G$1047951),'Wilson Validation'!I$1047952,FALSE))</f>
        <v>5.9726687665811615E-2</v>
      </c>
      <c r="J178" s="318">
        <f ca="1">+IF(ISERROR(HLOOKUP($B178,INDIRECT("'Monthly Resource Report'!"&amp;'Wilson Validation'!$G$1047950&amp;":"&amp;'Wilson Validation'!$G$1047951),'Wilson Validation'!J$1047952,FALSE)),0,HLOOKUP($B178,INDIRECT("'Monthly Resource Report'!"&amp;'Wilson Validation'!$G$1047950&amp;":"&amp;'Wilson Validation'!$G$1047951),'Wilson Validation'!J$1047952,FALSE))</f>
        <v>0.53114926611041657</v>
      </c>
    </row>
    <row r="179" spans="2:10" s="461" customFormat="1">
      <c r="B179" s="301">
        <v>46631</v>
      </c>
      <c r="C179" s="294">
        <v>417</v>
      </c>
      <c r="D179" s="297">
        <v>4.1904794404658681</v>
      </c>
      <c r="E179" s="299">
        <v>0.06</v>
      </c>
      <c r="F179" s="295">
        <v>0.53</v>
      </c>
      <c r="G179" s="640">
        <f ca="1">+IF(ISERROR(HLOOKUP($B179,INDIRECT("'Monthly Resource Report'!"&amp;'Wilson Validation'!$G$1047950&amp;":"&amp;'Wilson Validation'!$G$1047951),'Wilson Validation'!G$1047952,FALSE)),0,HLOOKUP($B179,INDIRECT("'Monthly Resource Report'!"&amp;'Wilson Validation'!$G$1047950&amp;":"&amp;'Wilson Validation'!$G$1047951),'Wilson Validation'!G$1047952,FALSE))</f>
        <v>417</v>
      </c>
      <c r="H179" s="297">
        <f ca="1">+IF(ISERROR(HLOOKUP($B179,INDIRECT("'Monthly Resource Report'!"&amp;'Wilson Validation'!$G$1047950&amp;":"&amp;'Wilson Validation'!$G$1047951),'Wilson Validation'!H$1047952,FALSE)),0,HLOOKUP($B179,INDIRECT("'Monthly Resource Report'!"&amp;'Wilson Validation'!$G$1047950&amp;":"&amp;'Wilson Validation'!$G$1047951),'Wilson Validation'!H$1047952,FALSE))</f>
        <v>4.1900020116676728</v>
      </c>
      <c r="I179" s="317">
        <f ca="1">+IF(ISERROR(HLOOKUP($B179,INDIRECT("'Monthly Resource Report'!"&amp;'Wilson Validation'!$G$1047950&amp;":"&amp;'Wilson Validation'!$G$1047951),'Wilson Validation'!I$1047952,FALSE)),0,HLOOKUP($B179,INDIRECT("'Monthly Resource Report'!"&amp;'Wilson Validation'!$G$1047950&amp;":"&amp;'Wilson Validation'!$G$1047951),'Wilson Validation'!I$1047952,FALSE))</f>
        <v>5.9517342776277952E-2</v>
      </c>
      <c r="J179" s="318">
        <f ca="1">+IF(ISERROR(HLOOKUP($B179,INDIRECT("'Monthly Resource Report'!"&amp;'Wilson Validation'!$G$1047950&amp;":"&amp;'Wilson Validation'!$G$1047951),'Wilson Validation'!J$1047952,FALSE)),0,HLOOKUP($B179,INDIRECT("'Monthly Resource Report'!"&amp;'Wilson Validation'!$G$1047950&amp;":"&amp;'Wilson Validation'!$G$1047951),'Wilson Validation'!J$1047952,FALSE))</f>
        <v>0.53081652553209613</v>
      </c>
    </row>
    <row r="180" spans="2:10" s="461" customFormat="1">
      <c r="B180" s="301">
        <v>46661</v>
      </c>
      <c r="C180" s="294">
        <v>417</v>
      </c>
      <c r="D180" s="297">
        <v>4.1904794404658681</v>
      </c>
      <c r="E180" s="299">
        <v>0.06</v>
      </c>
      <c r="F180" s="295">
        <v>0.53</v>
      </c>
      <c r="G180" s="640">
        <f ca="1">+IF(ISERROR(HLOOKUP($B180,INDIRECT("'Monthly Resource Report'!"&amp;'Wilson Validation'!$G$1047950&amp;":"&amp;'Wilson Validation'!$G$1047951),'Wilson Validation'!G$1047952,FALSE)),0,HLOOKUP($B180,INDIRECT("'Monthly Resource Report'!"&amp;'Wilson Validation'!$G$1047950&amp;":"&amp;'Wilson Validation'!$G$1047951),'Wilson Validation'!G$1047952,FALSE))</f>
        <v>417</v>
      </c>
      <c r="H180" s="297">
        <f ca="1">+IF(ISERROR(HLOOKUP($B180,INDIRECT("'Monthly Resource Report'!"&amp;'Wilson Validation'!$G$1047950&amp;":"&amp;'Wilson Validation'!$G$1047951),'Wilson Validation'!H$1047952,FALSE)),0,HLOOKUP($B180,INDIRECT("'Monthly Resource Report'!"&amp;'Wilson Validation'!$G$1047950&amp;":"&amp;'Wilson Validation'!$G$1047951),'Wilson Validation'!H$1047952,FALSE))</f>
        <v>4.1900015660059946</v>
      </c>
      <c r="I180" s="317">
        <f ca="1">+IF(ISERROR(HLOOKUP($B180,INDIRECT("'Monthly Resource Report'!"&amp;'Wilson Validation'!$G$1047950&amp;":"&amp;'Wilson Validation'!$G$1047951),'Wilson Validation'!I$1047952,FALSE)),0,HLOOKUP($B180,INDIRECT("'Monthly Resource Report'!"&amp;'Wilson Validation'!$G$1047950&amp;":"&amp;'Wilson Validation'!$G$1047951),'Wilson Validation'!I$1047952,FALSE))</f>
        <v>5.9705297459661515E-2</v>
      </c>
      <c r="J180" s="318">
        <f ca="1">+IF(ISERROR(HLOOKUP($B180,INDIRECT("'Monthly Resource Report'!"&amp;'Wilson Validation'!$G$1047950&amp;":"&amp;'Wilson Validation'!$G$1047951),'Wilson Validation'!J$1047952,FALSE)),0,HLOOKUP($B180,INDIRECT("'Monthly Resource Report'!"&amp;'Wilson Validation'!$G$1047950&amp;":"&amp;'Wilson Validation'!$G$1047951),'Wilson Validation'!J$1047952,FALSE))</f>
        <v>0.53115412580281685</v>
      </c>
    </row>
    <row r="181" spans="2:10" s="461" customFormat="1">
      <c r="B181" s="301">
        <v>46692</v>
      </c>
      <c r="C181" s="294">
        <v>417</v>
      </c>
      <c r="D181" s="297">
        <v>4.1904794404658681</v>
      </c>
      <c r="E181" s="299">
        <v>0.06</v>
      </c>
      <c r="F181" s="295">
        <v>0.53</v>
      </c>
      <c r="G181" s="640">
        <f ca="1">+IF(ISERROR(HLOOKUP($B181,INDIRECT("'Monthly Resource Report'!"&amp;'Wilson Validation'!$G$1047950&amp;":"&amp;'Wilson Validation'!$G$1047951),'Wilson Validation'!G$1047952,FALSE)),0,HLOOKUP($B181,INDIRECT("'Monthly Resource Report'!"&amp;'Wilson Validation'!$G$1047950&amp;":"&amp;'Wilson Validation'!$G$1047951),'Wilson Validation'!G$1047952,FALSE))</f>
        <v>417</v>
      </c>
      <c r="H181" s="297">
        <f ca="1">+IF(ISERROR(HLOOKUP($B181,INDIRECT("'Monthly Resource Report'!"&amp;'Wilson Validation'!$G$1047950&amp;":"&amp;'Wilson Validation'!$G$1047951),'Wilson Validation'!H$1047952,FALSE)),0,HLOOKUP($B181,INDIRECT("'Monthly Resource Report'!"&amp;'Wilson Validation'!$G$1047950&amp;":"&amp;'Wilson Validation'!$G$1047951),'Wilson Validation'!H$1047952,FALSE))</f>
        <v>4.1900019550032557</v>
      </c>
      <c r="I181" s="317">
        <f ca="1">+IF(ISERROR(HLOOKUP($B181,INDIRECT("'Monthly Resource Report'!"&amp;'Wilson Validation'!$G$1047950&amp;":"&amp;'Wilson Validation'!$G$1047951),'Wilson Validation'!I$1047952,FALSE)),0,HLOOKUP($B181,INDIRECT("'Monthly Resource Report'!"&amp;'Wilson Validation'!$G$1047950&amp;":"&amp;'Wilson Validation'!$G$1047951),'Wilson Validation'!I$1047952,FALSE))</f>
        <v>5.9781446609415867E-2</v>
      </c>
      <c r="J181" s="318">
        <f ca="1">+IF(ISERROR(HLOOKUP($B181,INDIRECT("'Monthly Resource Report'!"&amp;'Wilson Validation'!$G$1047950&amp;":"&amp;'Wilson Validation'!$G$1047951),'Wilson Validation'!J$1047952,FALSE)),0,HLOOKUP($B181,INDIRECT("'Monthly Resource Report'!"&amp;'Wilson Validation'!$G$1047950&amp;":"&amp;'Wilson Validation'!$G$1047951),'Wilson Validation'!J$1047952,FALSE))</f>
        <v>0.53078428741222672</v>
      </c>
    </row>
    <row r="182" spans="2:10" s="461" customFormat="1">
      <c r="B182" s="301">
        <v>46722</v>
      </c>
      <c r="C182" s="294">
        <v>417</v>
      </c>
      <c r="D182" s="297">
        <v>4.1904794404658681</v>
      </c>
      <c r="E182" s="299">
        <v>0.06</v>
      </c>
      <c r="F182" s="295">
        <v>0.53</v>
      </c>
      <c r="G182" s="640">
        <f ca="1">+IF(ISERROR(HLOOKUP($B182,INDIRECT("'Monthly Resource Report'!"&amp;'Wilson Validation'!$G$1047950&amp;":"&amp;'Wilson Validation'!$G$1047951),'Wilson Validation'!G$1047952,FALSE)),0,HLOOKUP($B182,INDIRECT("'Monthly Resource Report'!"&amp;'Wilson Validation'!$G$1047950&amp;":"&amp;'Wilson Validation'!$G$1047951),'Wilson Validation'!G$1047952,FALSE))</f>
        <v>417</v>
      </c>
      <c r="H182" s="297">
        <f ca="1">+IF(ISERROR(HLOOKUP($B182,INDIRECT("'Monthly Resource Report'!"&amp;'Wilson Validation'!$G$1047950&amp;":"&amp;'Wilson Validation'!$G$1047951),'Wilson Validation'!H$1047952,FALSE)),0,HLOOKUP($B182,INDIRECT("'Monthly Resource Report'!"&amp;'Wilson Validation'!$G$1047950&amp;":"&amp;'Wilson Validation'!$G$1047951),'Wilson Validation'!H$1047952,FALSE))</f>
        <v>4.190001555348168</v>
      </c>
      <c r="I182" s="317">
        <f ca="1">+IF(ISERROR(HLOOKUP($B182,INDIRECT("'Monthly Resource Report'!"&amp;'Wilson Validation'!$G$1047950&amp;":"&amp;'Wilson Validation'!$G$1047951),'Wilson Validation'!I$1047952,FALSE)),0,HLOOKUP($B182,INDIRECT("'Monthly Resource Report'!"&amp;'Wilson Validation'!$G$1047950&amp;":"&amp;'Wilson Validation'!$G$1047951),'Wilson Validation'!I$1047952,FALSE))</f>
        <v>5.9743955193035013E-2</v>
      </c>
      <c r="J182" s="318">
        <f ca="1">+IF(ISERROR(HLOOKUP($B182,INDIRECT("'Monthly Resource Report'!"&amp;'Wilson Validation'!$G$1047950&amp;":"&amp;'Wilson Validation'!$G$1047951),'Wilson Validation'!J$1047952,FALSE)),0,HLOOKUP($B182,INDIRECT("'Monthly Resource Report'!"&amp;'Wilson Validation'!$G$1047950&amp;":"&amp;'Wilson Validation'!$G$1047951),'Wilson Validation'!J$1047952,FALSE))</f>
        <v>0.53153360426405871</v>
      </c>
    </row>
    <row r="183" spans="2:10" s="461" customFormat="1">
      <c r="B183" s="639"/>
      <c r="C183" s="640"/>
      <c r="D183" s="641"/>
      <c r="E183" s="642"/>
      <c r="F183" s="642"/>
      <c r="G183" s="640"/>
      <c r="H183" s="641"/>
      <c r="I183" s="643"/>
      <c r="J183" s="643"/>
    </row>
    <row r="184" spans="2:10" s="461" customFormat="1">
      <c r="B184" s="639"/>
      <c r="C184" s="640"/>
      <c r="D184" s="641"/>
      <c r="E184" s="642"/>
      <c r="F184" s="642"/>
      <c r="G184" s="640"/>
      <c r="H184" s="641"/>
      <c r="I184" s="643"/>
      <c r="J184" s="643"/>
    </row>
    <row r="185" spans="2:10" s="461" customFormat="1">
      <c r="B185" s="639"/>
      <c r="C185" s="640"/>
      <c r="D185" s="641"/>
      <c r="E185" s="642"/>
      <c r="F185" s="642"/>
      <c r="G185" s="640"/>
      <c r="H185" s="641"/>
      <c r="I185" s="643"/>
      <c r="J185" s="643"/>
    </row>
    <row r="186" spans="2:10" s="461" customFormat="1">
      <c r="B186" s="639"/>
      <c r="C186" s="640"/>
      <c r="D186" s="641"/>
      <c r="E186" s="642"/>
      <c r="F186" s="642"/>
      <c r="G186" s="640"/>
      <c r="H186" s="641"/>
      <c r="I186" s="643"/>
      <c r="J186" s="643"/>
    </row>
    <row r="187" spans="2:10" s="461" customFormat="1">
      <c r="B187" s="639"/>
      <c r="C187" s="640"/>
      <c r="D187" s="641"/>
      <c r="E187" s="642"/>
      <c r="F187" s="642"/>
      <c r="G187" s="640"/>
      <c r="H187" s="641"/>
      <c r="I187" s="643"/>
      <c r="J187" s="643"/>
    </row>
    <row r="188" spans="2:10" s="461" customFormat="1">
      <c r="B188" s="639"/>
      <c r="C188" s="640"/>
      <c r="D188" s="641"/>
      <c r="E188" s="642"/>
      <c r="F188" s="642"/>
      <c r="G188" s="640"/>
      <c r="H188" s="641"/>
      <c r="I188" s="643"/>
      <c r="J188" s="643"/>
    </row>
    <row r="189" spans="2:10" s="461" customFormat="1">
      <c r="B189" s="639"/>
      <c r="C189" s="640"/>
      <c r="D189" s="641"/>
      <c r="E189" s="642"/>
      <c r="F189" s="642"/>
      <c r="G189" s="640"/>
      <c r="H189" s="641"/>
      <c r="I189" s="643"/>
      <c r="J189" s="643"/>
    </row>
    <row r="190" spans="2:10" s="461" customFormat="1">
      <c r="B190" s="639"/>
      <c r="C190" s="640"/>
      <c r="D190" s="641"/>
      <c r="E190" s="642"/>
      <c r="F190" s="642"/>
      <c r="G190" s="640"/>
      <c r="H190" s="641"/>
      <c r="I190" s="643"/>
      <c r="J190" s="643"/>
    </row>
    <row r="191" spans="2:10" s="461" customFormat="1">
      <c r="B191" s="639"/>
      <c r="C191" s="640"/>
      <c r="D191" s="641"/>
      <c r="E191" s="642"/>
      <c r="F191" s="642"/>
      <c r="G191" s="640"/>
      <c r="H191" s="641"/>
      <c r="I191" s="643"/>
      <c r="J191" s="643"/>
    </row>
    <row r="192" spans="2:10" s="461" customFormat="1">
      <c r="B192" s="639"/>
      <c r="C192" s="640"/>
      <c r="D192" s="641"/>
      <c r="E192" s="642"/>
      <c r="F192" s="642"/>
      <c r="G192" s="640"/>
      <c r="H192" s="641"/>
      <c r="I192" s="643"/>
      <c r="J192" s="643"/>
    </row>
    <row r="193" spans="2:10" s="461" customFormat="1">
      <c r="B193" s="639"/>
      <c r="C193" s="640"/>
      <c r="D193" s="641"/>
      <c r="E193" s="642"/>
      <c r="F193" s="642"/>
      <c r="G193" s="640"/>
      <c r="H193" s="641"/>
      <c r="I193" s="643"/>
      <c r="J193" s="643"/>
    </row>
    <row r="194" spans="2:10" s="461" customFormat="1">
      <c r="B194" s="639"/>
      <c r="C194" s="640"/>
      <c r="D194" s="641"/>
      <c r="E194" s="642"/>
      <c r="F194" s="642"/>
      <c r="G194" s="640"/>
      <c r="H194" s="641"/>
      <c r="I194" s="643"/>
      <c r="J194" s="643"/>
    </row>
    <row r="195" spans="2:10" s="461" customFormat="1">
      <c r="B195" s="639"/>
      <c r="C195" s="640"/>
      <c r="D195" s="641"/>
      <c r="E195" s="642"/>
      <c r="F195" s="642"/>
      <c r="G195" s="640"/>
      <c r="H195" s="641"/>
      <c r="I195" s="643"/>
      <c r="J195" s="643"/>
    </row>
    <row r="196" spans="2:10" s="461" customFormat="1">
      <c r="B196" s="639"/>
      <c r="C196" s="640"/>
      <c r="D196" s="641"/>
      <c r="E196" s="642"/>
      <c r="F196" s="642"/>
      <c r="G196" s="640"/>
      <c r="H196" s="641"/>
      <c r="I196" s="643"/>
      <c r="J196" s="643"/>
    </row>
    <row r="197" spans="2:10" s="461" customFormat="1">
      <c r="B197" s="639"/>
      <c r="C197" s="640"/>
      <c r="D197" s="641"/>
      <c r="E197" s="642"/>
      <c r="F197" s="642"/>
      <c r="G197" s="640"/>
      <c r="H197" s="641"/>
      <c r="I197" s="643"/>
      <c r="J197" s="643"/>
    </row>
    <row r="198" spans="2:10" s="461" customFormat="1">
      <c r="B198" s="639"/>
      <c r="C198" s="640"/>
      <c r="D198" s="641"/>
      <c r="E198" s="642"/>
      <c r="F198" s="642"/>
      <c r="G198" s="640"/>
      <c r="H198" s="641"/>
      <c r="I198" s="643"/>
      <c r="J198" s="643"/>
    </row>
    <row r="199" spans="2:10" s="461" customFormat="1">
      <c r="B199" s="639"/>
      <c r="C199" s="640"/>
      <c r="D199" s="641"/>
      <c r="E199" s="642"/>
      <c r="F199" s="642"/>
      <c r="G199" s="640"/>
      <c r="H199" s="641"/>
      <c r="I199" s="643"/>
      <c r="J199" s="643"/>
    </row>
    <row r="200" spans="2:10" s="461" customFormat="1">
      <c r="B200" s="639"/>
      <c r="C200" s="640"/>
      <c r="D200" s="641"/>
      <c r="E200" s="642"/>
      <c r="F200" s="642"/>
      <c r="G200" s="640"/>
      <c r="H200" s="641"/>
      <c r="I200" s="643"/>
      <c r="J200" s="643"/>
    </row>
    <row r="201" spans="2:10" s="461" customFormat="1">
      <c r="B201" s="639"/>
      <c r="C201" s="640"/>
      <c r="D201" s="641"/>
      <c r="E201" s="642"/>
      <c r="F201" s="642"/>
      <c r="G201" s="640"/>
      <c r="H201" s="641"/>
      <c r="I201" s="643"/>
      <c r="J201" s="643"/>
    </row>
    <row r="202" spans="2:10" s="461" customFormat="1">
      <c r="B202" s="639"/>
      <c r="C202" s="640"/>
      <c r="D202" s="641"/>
      <c r="E202" s="642"/>
      <c r="F202" s="642"/>
      <c r="G202" s="640"/>
      <c r="H202" s="641"/>
      <c r="I202" s="643"/>
      <c r="J202" s="643"/>
    </row>
    <row r="203" spans="2:10" s="461" customFormat="1">
      <c r="B203" s="639"/>
      <c r="C203" s="640"/>
      <c r="D203" s="641"/>
      <c r="E203" s="642"/>
      <c r="F203" s="642"/>
      <c r="G203" s="640"/>
      <c r="H203" s="641"/>
      <c r="I203" s="643"/>
      <c r="J203" s="643"/>
    </row>
    <row r="204" spans="2:10" s="461" customFormat="1">
      <c r="B204" s="639"/>
      <c r="C204" s="640"/>
      <c r="D204" s="641"/>
      <c r="E204" s="642"/>
      <c r="F204" s="642"/>
      <c r="G204" s="640"/>
      <c r="H204" s="641"/>
      <c r="I204" s="643"/>
      <c r="J204" s="643"/>
    </row>
    <row r="205" spans="2:10" s="461" customFormat="1">
      <c r="B205" s="639"/>
      <c r="C205" s="640"/>
      <c r="D205" s="641"/>
      <c r="E205" s="642"/>
      <c r="F205" s="642"/>
      <c r="G205" s="640"/>
      <c r="H205" s="641"/>
      <c r="I205" s="643"/>
      <c r="J205" s="643"/>
    </row>
    <row r="206" spans="2:10" s="461" customFormat="1">
      <c r="B206" s="639"/>
      <c r="C206" s="640"/>
      <c r="D206" s="641"/>
      <c r="E206" s="642"/>
      <c r="F206" s="642"/>
      <c r="G206" s="640"/>
      <c r="H206" s="641"/>
      <c r="I206" s="643"/>
      <c r="J206" s="643"/>
    </row>
    <row r="207" spans="2:10" s="461" customFormat="1">
      <c r="B207" s="639"/>
      <c r="C207" s="640"/>
      <c r="D207" s="641"/>
      <c r="E207" s="642"/>
      <c r="F207" s="642"/>
      <c r="G207" s="640"/>
      <c r="H207" s="641"/>
      <c r="I207" s="643"/>
      <c r="J207" s="643"/>
    </row>
    <row r="208" spans="2:10" s="461" customFormat="1">
      <c r="B208" s="639"/>
      <c r="C208" s="640"/>
      <c r="D208" s="641"/>
      <c r="E208" s="642"/>
      <c r="F208" s="642"/>
      <c r="G208" s="640"/>
      <c r="H208" s="641"/>
      <c r="I208" s="643"/>
      <c r="J208" s="643"/>
    </row>
    <row r="209" spans="2:10" s="461" customFormat="1">
      <c r="B209" s="639"/>
      <c r="C209" s="640"/>
      <c r="D209" s="641"/>
      <c r="E209" s="642"/>
      <c r="F209" s="642"/>
      <c r="G209" s="640"/>
      <c r="H209" s="641"/>
      <c r="I209" s="643"/>
      <c r="J209" s="643"/>
    </row>
    <row r="211" spans="2:10" s="461" customFormat="1"/>
    <row r="212" spans="2:10" s="461" customFormat="1"/>
    <row r="213" spans="2:10" s="461" customFormat="1"/>
    <row r="214" spans="2:10" s="461" customFormat="1"/>
    <row r="215" spans="2:10" s="461" customFormat="1"/>
    <row r="216" spans="2:10" s="461" customFormat="1"/>
    <row r="258" spans="6:10">
      <c r="G258" s="684" t="s">
        <v>221</v>
      </c>
      <c r="H258" s="685"/>
      <c r="I258" s="685"/>
      <c r="J258" s="686"/>
    </row>
    <row r="259" spans="6:10" ht="30">
      <c r="F259" s="293" t="s">
        <v>199</v>
      </c>
      <c r="G259" s="304" t="s">
        <v>34</v>
      </c>
      <c r="H259" s="305" t="s">
        <v>39</v>
      </c>
      <c r="I259" s="306" t="s">
        <v>48</v>
      </c>
      <c r="J259" s="307" t="s">
        <v>45</v>
      </c>
    </row>
    <row r="260" spans="6:10">
      <c r="F260" s="300">
        <f>+B3</f>
        <v>41275</v>
      </c>
      <c r="G260" s="308">
        <f t="shared" ref="G260:G291" ca="1" si="0">+IF(ISERROR(G3/C3-1),0,G3/C3-1)</f>
        <v>0</v>
      </c>
      <c r="H260" s="309">
        <f t="shared" ref="H260:H291" ca="1" si="1">+IF(ISERROR(H3/D3-1),0,H3/D3-1)</f>
        <v>-1.7930175059133191E-6</v>
      </c>
      <c r="I260" s="309">
        <f t="shared" ref="I260:I291" ca="1" si="2">+IF(ISERROR(I3/E3-1),0,I3/E3-1)</f>
        <v>-2.0477684829479648E-3</v>
      </c>
      <c r="J260" s="310">
        <f t="shared" ref="J260:J291" ca="1" si="3">+IF(ISERROR(J3/F3-1),0,J3/F3-1)</f>
        <v>1.4212726415745447E-3</v>
      </c>
    </row>
    <row r="261" spans="6:10">
      <c r="F261" s="301">
        <f t="shared" ref="F261:F324" si="4">+B4</f>
        <v>41306</v>
      </c>
      <c r="G261" s="308">
        <f t="shared" ca="1" si="0"/>
        <v>0</v>
      </c>
      <c r="H261" s="311">
        <f t="shared" ca="1" si="1"/>
        <v>-1.3744931981474195E-6</v>
      </c>
      <c r="I261" s="311">
        <f t="shared" ca="1" si="2"/>
        <v>-2.4499210267791005E-3</v>
      </c>
      <c r="J261" s="310">
        <f t="shared" ca="1" si="3"/>
        <v>1.5849378406691539E-3</v>
      </c>
    </row>
    <row r="262" spans="6:10">
      <c r="F262" s="301">
        <f t="shared" si="4"/>
        <v>41334</v>
      </c>
      <c r="G262" s="308">
        <f t="shared" ca="1" si="0"/>
        <v>0</v>
      </c>
      <c r="H262" s="311">
        <f t="shared" ca="1" si="1"/>
        <v>-1.6737309366243736E-6</v>
      </c>
      <c r="I262" s="311">
        <f t="shared" ca="1" si="2"/>
        <v>-5.213476493648117E-3</v>
      </c>
      <c r="J262" s="310">
        <f t="shared" ca="1" si="3"/>
        <v>2.1900945520991755E-3</v>
      </c>
    </row>
    <row r="263" spans="6:10">
      <c r="F263" s="301">
        <f t="shared" si="4"/>
        <v>41365</v>
      </c>
      <c r="G263" s="308">
        <f t="shared" ca="1" si="0"/>
        <v>0</v>
      </c>
      <c r="H263" s="311">
        <f t="shared" ca="1" si="1"/>
        <v>-1.4858998810263202E-6</v>
      </c>
      <c r="I263" s="311">
        <f t="shared" ca="1" si="2"/>
        <v>-7.7893679586338305E-3</v>
      </c>
      <c r="J263" s="310">
        <f t="shared" ca="1" si="3"/>
        <v>2.3086559810425733E-3</v>
      </c>
    </row>
    <row r="264" spans="6:10">
      <c r="F264" s="301">
        <f t="shared" si="4"/>
        <v>41395</v>
      </c>
      <c r="G264" s="308">
        <f t="shared" ca="1" si="0"/>
        <v>0</v>
      </c>
      <c r="H264" s="311">
        <f t="shared" ca="1" si="1"/>
        <v>-1.2988297390936765E-6</v>
      </c>
      <c r="I264" s="311">
        <f t="shared" ca="1" si="2"/>
        <v>-8.1699104379036047E-3</v>
      </c>
      <c r="J264" s="310">
        <f t="shared" ca="1" si="3"/>
        <v>1.4967792212723374E-3</v>
      </c>
    </row>
    <row r="265" spans="6:10">
      <c r="F265" s="301">
        <f t="shared" si="4"/>
        <v>41426</v>
      </c>
      <c r="G265" s="308">
        <f t="shared" ca="1" si="0"/>
        <v>0</v>
      </c>
      <c r="H265" s="311">
        <f t="shared" ca="1" si="1"/>
        <v>-1.4094692484256655E-6</v>
      </c>
      <c r="I265" s="311">
        <f t="shared" ca="1" si="2"/>
        <v>-1.1239316079653783E-2</v>
      </c>
      <c r="J265" s="310">
        <f t="shared" ca="1" si="3"/>
        <v>2.3685969946984908E-3</v>
      </c>
    </row>
    <row r="266" spans="6:10">
      <c r="F266" s="301">
        <f t="shared" si="4"/>
        <v>41456</v>
      </c>
      <c r="G266" s="308">
        <f t="shared" ca="1" si="0"/>
        <v>0</v>
      </c>
      <c r="H266" s="311">
        <f t="shared" ca="1" si="1"/>
        <v>-1.2405737562781738E-6</v>
      </c>
      <c r="I266" s="311">
        <f t="shared" ca="1" si="2"/>
        <v>-9.1936908160642483E-3</v>
      </c>
      <c r="J266" s="310">
        <f t="shared" ca="1" si="3"/>
        <v>2.2608184681454091E-3</v>
      </c>
    </row>
    <row r="267" spans="6:10">
      <c r="F267" s="301">
        <f t="shared" si="4"/>
        <v>41487</v>
      </c>
      <c r="G267" s="308">
        <f t="shared" ca="1" si="0"/>
        <v>0</v>
      </c>
      <c r="H267" s="311">
        <f t="shared" ca="1" si="1"/>
        <v>-1.1859056563423565E-6</v>
      </c>
      <c r="I267" s="311">
        <f t="shared" ca="1" si="2"/>
        <v>-1.0027706469545761E-2</v>
      </c>
      <c r="J267" s="310">
        <f t="shared" ca="1" si="3"/>
        <v>1.5171022602613604E-3</v>
      </c>
    </row>
    <row r="268" spans="6:10">
      <c r="F268" s="301">
        <f t="shared" si="4"/>
        <v>41518</v>
      </c>
      <c r="G268" s="308">
        <f t="shared" ca="1" si="0"/>
        <v>0</v>
      </c>
      <c r="H268" s="311">
        <f t="shared" ca="1" si="1"/>
        <v>-1.2233476585077341E-6</v>
      </c>
      <c r="I268" s="311">
        <f t="shared" ca="1" si="2"/>
        <v>-1.0875637654697012E-2</v>
      </c>
      <c r="J268" s="310">
        <f t="shared" ca="1" si="3"/>
        <v>2.3633393270541259E-3</v>
      </c>
    </row>
    <row r="269" spans="6:10">
      <c r="F269" s="301">
        <f t="shared" si="4"/>
        <v>41548</v>
      </c>
      <c r="G269" s="308">
        <f t="shared" ca="1" si="0"/>
        <v>0</v>
      </c>
      <c r="H269" s="311">
        <f t="shared" ca="1" si="1"/>
        <v>-5.8495036936445644E-7</v>
      </c>
      <c r="I269" s="311">
        <f t="shared" ca="1" si="2"/>
        <v>-8.114919487176242E-3</v>
      </c>
      <c r="J269" s="310">
        <f t="shared" ca="1" si="3"/>
        <v>5.7960911264127724E-3</v>
      </c>
    </row>
    <row r="270" spans="6:10">
      <c r="F270" s="301">
        <f t="shared" si="4"/>
        <v>41579</v>
      </c>
      <c r="G270" s="308">
        <f t="shared" ca="1" si="0"/>
        <v>0</v>
      </c>
      <c r="H270" s="311">
        <f t="shared" ca="1" si="1"/>
        <v>-1.0894178809062183E-6</v>
      </c>
      <c r="I270" s="311">
        <f t="shared" ca="1" si="2"/>
        <v>-9.1171411670557534E-3</v>
      </c>
      <c r="J270" s="310">
        <f t="shared" ca="1" si="3"/>
        <v>4.4343424678789933E-3</v>
      </c>
    </row>
    <row r="271" spans="6:10">
      <c r="F271" s="301">
        <f t="shared" si="4"/>
        <v>41609</v>
      </c>
      <c r="G271" s="308">
        <f t="shared" ca="1" si="0"/>
        <v>0</v>
      </c>
      <c r="H271" s="311">
        <f t="shared" ca="1" si="1"/>
        <v>-1.4637080221202581E-6</v>
      </c>
      <c r="I271" s="311">
        <f t="shared" ca="1" si="2"/>
        <v>-7.7223381912615574E-3</v>
      </c>
      <c r="J271" s="310">
        <f t="shared" ca="1" si="3"/>
        <v>1.4820869646137158E-3</v>
      </c>
    </row>
    <row r="272" spans="6:10">
      <c r="F272" s="301">
        <f t="shared" si="4"/>
        <v>41640</v>
      </c>
      <c r="G272" s="308">
        <f t="shared" ca="1" si="0"/>
        <v>0</v>
      </c>
      <c r="H272" s="311">
        <f t="shared" ca="1" si="1"/>
        <v>1.5659750074448198E-7</v>
      </c>
      <c r="I272" s="311">
        <f t="shared" ca="1" si="2"/>
        <v>-3.9425561711458057E-3</v>
      </c>
      <c r="J272" s="310">
        <f t="shared" ca="1" si="3"/>
        <v>2.1655004026734925E-3</v>
      </c>
    </row>
    <row r="273" spans="6:10">
      <c r="F273" s="301">
        <f t="shared" si="4"/>
        <v>41671</v>
      </c>
      <c r="G273" s="308">
        <f t="shared" ca="1" si="0"/>
        <v>0</v>
      </c>
      <c r="H273" s="311">
        <f t="shared" ca="1" si="1"/>
        <v>2.9233107445847395E-7</v>
      </c>
      <c r="I273" s="311">
        <f t="shared" ca="1" si="2"/>
        <v>-3.8974080687996793E-3</v>
      </c>
      <c r="J273" s="310">
        <f t="shared" ca="1" si="3"/>
        <v>1.5976204050467402E-3</v>
      </c>
    </row>
    <row r="274" spans="6:10">
      <c r="F274" s="301">
        <f t="shared" si="4"/>
        <v>41699</v>
      </c>
      <c r="G274" s="308">
        <f t="shared" ca="1" si="0"/>
        <v>0</v>
      </c>
      <c r="H274" s="311">
        <f t="shared" ca="1" si="1"/>
        <v>-1.5859138113860638E-7</v>
      </c>
      <c r="I274" s="311">
        <f t="shared" ca="1" si="2"/>
        <v>-1.0944470293381525E-2</v>
      </c>
      <c r="J274" s="310">
        <f t="shared" ca="1" si="3"/>
        <v>2.283909693046704E-3</v>
      </c>
    </row>
    <row r="275" spans="6:10">
      <c r="F275" s="301">
        <f t="shared" si="4"/>
        <v>41730</v>
      </c>
      <c r="G275" s="308">
        <f t="shared" ca="1" si="0"/>
        <v>0</v>
      </c>
      <c r="H275" s="311">
        <f t="shared" ca="1" si="1"/>
        <v>-1.2479848277013872E-7</v>
      </c>
      <c r="I275" s="311">
        <f t="shared" ca="1" si="2"/>
        <v>-1.0392210768215726E-2</v>
      </c>
      <c r="J275" s="310">
        <f t="shared" ca="1" si="3"/>
        <v>2.3573472261160244E-3</v>
      </c>
    </row>
    <row r="276" spans="6:10">
      <c r="F276" s="301">
        <f t="shared" si="4"/>
        <v>41760</v>
      </c>
      <c r="G276" s="308">
        <f t="shared" ca="1" si="0"/>
        <v>0</v>
      </c>
      <c r="H276" s="311">
        <f t="shared" ca="1" si="1"/>
        <v>-2.3962394757326422E-7</v>
      </c>
      <c r="I276" s="311">
        <f t="shared" ca="1" si="2"/>
        <v>-9.8695021957582174E-3</v>
      </c>
      <c r="J276" s="310">
        <f t="shared" ca="1" si="3"/>
        <v>1.5062645003383057E-3</v>
      </c>
    </row>
    <row r="277" spans="6:10">
      <c r="F277" s="301">
        <f t="shared" si="4"/>
        <v>41791</v>
      </c>
      <c r="G277" s="308">
        <f t="shared" ca="1" si="0"/>
        <v>0</v>
      </c>
      <c r="H277" s="311">
        <f t="shared" ca="1" si="1"/>
        <v>-2.2197287030678581E-7</v>
      </c>
      <c r="I277" s="311">
        <f t="shared" ca="1" si="2"/>
        <v>-1.1350595920189277E-2</v>
      </c>
      <c r="J277" s="310">
        <f t="shared" ca="1" si="3"/>
        <v>3.1609440198476779E-3</v>
      </c>
    </row>
    <row r="278" spans="6:10">
      <c r="F278" s="301">
        <f t="shared" si="4"/>
        <v>41821</v>
      </c>
      <c r="G278" s="308">
        <f t="shared" ca="1" si="0"/>
        <v>0</v>
      </c>
      <c r="H278" s="311">
        <f t="shared" ca="1" si="1"/>
        <v>-3.3801147680811994E-7</v>
      </c>
      <c r="I278" s="311">
        <f t="shared" ca="1" si="2"/>
        <v>-1.0852936345802866E-2</v>
      </c>
      <c r="J278" s="310">
        <f t="shared" ca="1" si="3"/>
        <v>1.5228425815194679E-3</v>
      </c>
    </row>
    <row r="279" spans="6:10">
      <c r="F279" s="301">
        <f t="shared" si="4"/>
        <v>41852</v>
      </c>
      <c r="G279" s="308">
        <f t="shared" ca="1" si="0"/>
        <v>0</v>
      </c>
      <c r="H279" s="311">
        <f t="shared" ca="1" si="1"/>
        <v>-1.8872240692413556E-7</v>
      </c>
      <c r="I279" s="311">
        <f t="shared" ca="1" si="2"/>
        <v>-1.0356450965135933E-2</v>
      </c>
      <c r="J279" s="310">
        <f t="shared" ca="1" si="3"/>
        <v>1.5196506712469304E-3</v>
      </c>
    </row>
    <row r="280" spans="6:10">
      <c r="F280" s="301">
        <f t="shared" si="4"/>
        <v>41883</v>
      </c>
      <c r="G280" s="308">
        <f t="shared" ca="1" si="0"/>
        <v>0</v>
      </c>
      <c r="H280" s="311">
        <f t="shared" ca="1" si="1"/>
        <v>-3.3009957045582183E-7</v>
      </c>
      <c r="I280" s="311">
        <f t="shared" ca="1" si="2"/>
        <v>-1.2222598262010886E-2</v>
      </c>
      <c r="J280" s="310">
        <f t="shared" ca="1" si="3"/>
        <v>1.5943591464524509E-3</v>
      </c>
    </row>
    <row r="281" spans="6:10">
      <c r="F281" s="301">
        <f t="shared" si="4"/>
        <v>41913</v>
      </c>
      <c r="G281" s="308">
        <f t="shared" ca="1" si="0"/>
        <v>0</v>
      </c>
      <c r="H281" s="311">
        <f t="shared" ca="1" si="1"/>
        <v>-8.5552387396603535E-8</v>
      </c>
      <c r="I281" s="311">
        <f t="shared" ca="1" si="2"/>
        <v>-1.0929967520576178E-2</v>
      </c>
      <c r="J281" s="310">
        <f t="shared" ca="1" si="3"/>
        <v>4.7765565721440417E-3</v>
      </c>
    </row>
    <row r="282" spans="6:10">
      <c r="F282" s="301">
        <f t="shared" si="4"/>
        <v>41944</v>
      </c>
      <c r="G282" s="308">
        <f t="shared" ca="1" si="0"/>
        <v>0</v>
      </c>
      <c r="H282" s="311">
        <f t="shared" ca="1" si="1"/>
        <v>-1.9948757912224835E-7</v>
      </c>
      <c r="I282" s="311">
        <f t="shared" ca="1" si="2"/>
        <v>-1.0999566493400503E-2</v>
      </c>
      <c r="J282" s="310">
        <f t="shared" ca="1" si="3"/>
        <v>2.3593650570108426E-3</v>
      </c>
    </row>
    <row r="283" spans="6:10">
      <c r="F283" s="301">
        <f t="shared" si="4"/>
        <v>41974</v>
      </c>
      <c r="G283" s="308">
        <f t="shared" ca="1" si="0"/>
        <v>0</v>
      </c>
      <c r="H283" s="311">
        <f t="shared" ca="1" si="1"/>
        <v>-2.3582972308311412E-7</v>
      </c>
      <c r="I283" s="311">
        <f t="shared" ca="1" si="2"/>
        <v>-9.6671874771747657E-3</v>
      </c>
      <c r="J283" s="310">
        <f t="shared" ca="1" si="3"/>
        <v>1.5090577749778955E-3</v>
      </c>
    </row>
    <row r="284" spans="6:10">
      <c r="F284" s="301">
        <f t="shared" si="4"/>
        <v>42005</v>
      </c>
      <c r="G284" s="308">
        <f t="shared" ca="1" si="0"/>
        <v>0</v>
      </c>
      <c r="H284" s="311">
        <f t="shared" ca="1" si="1"/>
        <v>-4.561844002548554E-7</v>
      </c>
      <c r="I284" s="311">
        <f t="shared" ca="1" si="2"/>
        <v>-6.001636518365383E-3</v>
      </c>
      <c r="J284" s="310">
        <f t="shared" ca="1" si="3"/>
        <v>2.1907976966504261E-3</v>
      </c>
    </row>
    <row r="285" spans="6:10">
      <c r="F285" s="301">
        <f t="shared" si="4"/>
        <v>42036</v>
      </c>
      <c r="G285" s="308">
        <f t="shared" ca="1" si="0"/>
        <v>0</v>
      </c>
      <c r="H285" s="311">
        <f t="shared" ca="1" si="1"/>
        <v>-7.4398361393779311E-7</v>
      </c>
      <c r="I285" s="311">
        <f t="shared" ca="1" si="2"/>
        <v>-4.4962458932396032E-3</v>
      </c>
      <c r="J285" s="310">
        <f t="shared" ca="1" si="3"/>
        <v>2.3974612715631505E-3</v>
      </c>
    </row>
    <row r="286" spans="6:10">
      <c r="F286" s="301">
        <f t="shared" si="4"/>
        <v>42064</v>
      </c>
      <c r="G286" s="308">
        <f t="shared" ca="1" si="0"/>
        <v>0</v>
      </c>
      <c r="H286" s="311">
        <f t="shared" ca="1" si="1"/>
        <v>-2.1150349982512751E-7</v>
      </c>
      <c r="I286" s="311">
        <f t="shared" ca="1" si="2"/>
        <v>-1.0963475710220494E-2</v>
      </c>
      <c r="J286" s="310">
        <f t="shared" ca="1" si="3"/>
        <v>1.5110176192414393E-3</v>
      </c>
    </row>
    <row r="287" spans="6:10">
      <c r="F287" s="301">
        <f t="shared" si="4"/>
        <v>42095</v>
      </c>
      <c r="G287" s="308">
        <f t="shared" ca="1" si="0"/>
        <v>0</v>
      </c>
      <c r="H287" s="311">
        <f t="shared" ca="1" si="1"/>
        <v>-9.2053235911659925E-7</v>
      </c>
      <c r="I287" s="311">
        <f t="shared" ca="1" si="2"/>
        <v>-1.2131641319330644E-2</v>
      </c>
      <c r="J287" s="310">
        <f t="shared" ca="1" si="3"/>
        <v>1.5820459357924754E-3</v>
      </c>
    </row>
    <row r="288" spans="6:10">
      <c r="F288" s="301">
        <f t="shared" si="4"/>
        <v>42125</v>
      </c>
      <c r="G288" s="308">
        <f t="shared" ca="1" si="0"/>
        <v>0</v>
      </c>
      <c r="H288" s="311">
        <f t="shared" ca="1" si="1"/>
        <v>-9.4935457106704035E-7</v>
      </c>
      <c r="I288" s="311">
        <f t="shared" ca="1" si="2"/>
        <v>-1.0397686035553022E-2</v>
      </c>
      <c r="J288" s="310">
        <f t="shared" ca="1" si="3"/>
        <v>2.2703084708557419E-3</v>
      </c>
    </row>
    <row r="289" spans="6:10">
      <c r="F289" s="301">
        <f t="shared" si="4"/>
        <v>42156</v>
      </c>
      <c r="G289" s="308">
        <f t="shared" ca="1" si="0"/>
        <v>0</v>
      </c>
      <c r="H289" s="311">
        <f t="shared" ca="1" si="1"/>
        <v>-9.1263433177335429E-7</v>
      </c>
      <c r="I289" s="311">
        <f t="shared" ca="1" si="2"/>
        <v>-1.1307564507853973E-2</v>
      </c>
      <c r="J289" s="310">
        <f t="shared" ca="1" si="3"/>
        <v>2.3590579626819874E-3</v>
      </c>
    </row>
    <row r="290" spans="6:10">
      <c r="F290" s="301">
        <f t="shared" si="4"/>
        <v>42186</v>
      </c>
      <c r="G290" s="308">
        <f t="shared" ca="1" si="0"/>
        <v>0</v>
      </c>
      <c r="H290" s="311">
        <f t="shared" ca="1" si="1"/>
        <v>-9.808346849160543E-7</v>
      </c>
      <c r="I290" s="311">
        <f t="shared" ca="1" si="2"/>
        <v>-1.0486021981096938E-2</v>
      </c>
      <c r="J290" s="310">
        <f t="shared" ca="1" si="3"/>
        <v>2.2723015239767275E-3</v>
      </c>
    </row>
    <row r="291" spans="6:10">
      <c r="F291" s="301">
        <f t="shared" si="4"/>
        <v>42217</v>
      </c>
      <c r="G291" s="308">
        <f t="shared" ca="1" si="0"/>
        <v>0</v>
      </c>
      <c r="H291" s="311">
        <f t="shared" ca="1" si="1"/>
        <v>-9.9553514476546923E-7</v>
      </c>
      <c r="I291" s="311">
        <f t="shared" ca="1" si="2"/>
        <v>-1.0839641286753077E-2</v>
      </c>
      <c r="J291" s="310">
        <f t="shared" ca="1" si="3"/>
        <v>2.2769076511830466E-3</v>
      </c>
    </row>
    <row r="292" spans="6:10">
      <c r="F292" s="301">
        <f t="shared" si="4"/>
        <v>42248</v>
      </c>
      <c r="G292" s="308">
        <f t="shared" ref="G292:G323" ca="1" si="5">+IF(ISERROR(G35/C35-1),0,G35/C35-1)</f>
        <v>0</v>
      </c>
      <c r="H292" s="311">
        <f t="shared" ref="H292:H323" ca="1" si="6">+IF(ISERROR(H35/D35-1),0,H35/D35-1)</f>
        <v>-8.2206731621958795E-7</v>
      </c>
      <c r="I292" s="311">
        <f t="shared" ref="I292:I323" ca="1" si="7">+IF(ISERROR(I35/E35-1),0,I35/E35-1)</f>
        <v>-1.3647672299379132E-2</v>
      </c>
      <c r="J292" s="310">
        <f t="shared" ref="J292:J323" ca="1" si="8">+IF(ISERROR(J35/F35-1),0,J35/F35-1)</f>
        <v>1.6010164149582451E-3</v>
      </c>
    </row>
    <row r="293" spans="6:10">
      <c r="F293" s="301">
        <f t="shared" si="4"/>
        <v>42278</v>
      </c>
      <c r="G293" s="308">
        <f t="shared" ca="1" si="5"/>
        <v>0</v>
      </c>
      <c r="H293" s="311">
        <f t="shared" ca="1" si="6"/>
        <v>-4.753789363265426E-7</v>
      </c>
      <c r="I293" s="311">
        <f t="shared" ca="1" si="7"/>
        <v>-1.1334704751780889E-2</v>
      </c>
      <c r="J293" s="310">
        <f t="shared" ca="1" si="8"/>
        <v>6.7032599564000872E-3</v>
      </c>
    </row>
    <row r="294" spans="6:10">
      <c r="F294" s="301">
        <f t="shared" si="4"/>
        <v>42309</v>
      </c>
      <c r="G294" s="308">
        <f t="shared" ca="1" si="5"/>
        <v>0</v>
      </c>
      <c r="H294" s="311">
        <f t="shared" ca="1" si="6"/>
        <v>-1.0046259795171153E-6</v>
      </c>
      <c r="I294" s="311">
        <f t="shared" ca="1" si="7"/>
        <v>-1.0989120427646659E-2</v>
      </c>
      <c r="J294" s="310">
        <f t="shared" ca="1" si="8"/>
        <v>1.5628716256781416E-3</v>
      </c>
    </row>
    <row r="295" spans="6:10">
      <c r="F295" s="301">
        <f t="shared" si="4"/>
        <v>42339</v>
      </c>
      <c r="G295" s="308">
        <f t="shared" ca="1" si="5"/>
        <v>0</v>
      </c>
      <c r="H295" s="311">
        <f t="shared" ca="1" si="6"/>
        <v>-9.4092681357516028E-7</v>
      </c>
      <c r="I295" s="311">
        <f t="shared" ca="1" si="7"/>
        <v>-1.2118564765410733E-2</v>
      </c>
      <c r="J295" s="310">
        <f t="shared" ca="1" si="8"/>
        <v>1.5258990015678542E-3</v>
      </c>
    </row>
    <row r="296" spans="6:10">
      <c r="F296" s="301">
        <f t="shared" si="4"/>
        <v>42370</v>
      </c>
      <c r="G296" s="308">
        <f t="shared" ca="1" si="5"/>
        <v>0</v>
      </c>
      <c r="H296" s="311">
        <f t="shared" ca="1" si="6"/>
        <v>-1.7062005530643631E-7</v>
      </c>
      <c r="I296" s="311">
        <f t="shared" ca="1" si="7"/>
        <v>-5.2834044871614694E-3</v>
      </c>
      <c r="J296" s="310">
        <f t="shared" ca="1" si="8"/>
        <v>1.4579692391496479E-3</v>
      </c>
    </row>
    <row r="297" spans="6:10">
      <c r="F297" s="301">
        <f t="shared" si="4"/>
        <v>42401</v>
      </c>
      <c r="G297" s="308">
        <f t="shared" ca="1" si="5"/>
        <v>0</v>
      </c>
      <c r="H297" s="311">
        <f t="shared" ca="1" si="6"/>
        <v>-4.5673957149716671E-7</v>
      </c>
      <c r="I297" s="311">
        <f t="shared" ca="1" si="7"/>
        <v>-4.5855753095415119E-3</v>
      </c>
      <c r="J297" s="310">
        <f t="shared" ca="1" si="8"/>
        <v>1.5434236875797591E-3</v>
      </c>
    </row>
    <row r="298" spans="6:10">
      <c r="F298" s="301">
        <f t="shared" si="4"/>
        <v>42430</v>
      </c>
      <c r="G298" s="308">
        <f t="shared" ca="1" si="5"/>
        <v>0</v>
      </c>
      <c r="H298" s="311">
        <f t="shared" ca="1" si="6"/>
        <v>-1.962619677886579E-7</v>
      </c>
      <c r="I298" s="311">
        <f t="shared" ca="1" si="7"/>
        <v>-1.037197564795711E-2</v>
      </c>
      <c r="J298" s="310">
        <f t="shared" ca="1" si="8"/>
        <v>2.2650501620000707E-3</v>
      </c>
    </row>
    <row r="299" spans="6:10">
      <c r="F299" s="301">
        <f t="shared" si="4"/>
        <v>42461</v>
      </c>
      <c r="G299" s="308">
        <f t="shared" ca="1" si="5"/>
        <v>0</v>
      </c>
      <c r="H299" s="311">
        <f t="shared" ca="1" si="6"/>
        <v>-2.5997215247208771E-7</v>
      </c>
      <c r="I299" s="311">
        <f t="shared" ca="1" si="7"/>
        <v>-1.0897791151032288E-2</v>
      </c>
      <c r="J299" s="310">
        <f t="shared" ca="1" si="8"/>
        <v>1.569577299815661E-3</v>
      </c>
    </row>
    <row r="300" spans="6:10">
      <c r="F300" s="301">
        <f t="shared" si="4"/>
        <v>42491</v>
      </c>
      <c r="G300" s="308">
        <f t="shared" ca="1" si="5"/>
        <v>0</v>
      </c>
      <c r="H300" s="311">
        <f t="shared" ca="1" si="6"/>
        <v>-4.4257118003709905E-7</v>
      </c>
      <c r="I300" s="311">
        <f t="shared" ca="1" si="7"/>
        <v>-1.0877455983827611E-2</v>
      </c>
      <c r="J300" s="310">
        <f t="shared" ca="1" si="8"/>
        <v>1.515098975917617E-3</v>
      </c>
    </row>
    <row r="301" spans="6:10">
      <c r="F301" s="301">
        <f t="shared" si="4"/>
        <v>42522</v>
      </c>
      <c r="G301" s="308">
        <f t="shared" ca="1" si="5"/>
        <v>0</v>
      </c>
      <c r="H301" s="311">
        <f t="shared" ca="1" si="6"/>
        <v>1.2216444411627947E-7</v>
      </c>
      <c r="I301" s="311">
        <f t="shared" ca="1" si="7"/>
        <v>-1.1228509594090275E-2</v>
      </c>
      <c r="J301" s="310">
        <f t="shared" ca="1" si="8"/>
        <v>1.5707375437932214E-3</v>
      </c>
    </row>
    <row r="302" spans="6:10">
      <c r="F302" s="301">
        <f t="shared" si="4"/>
        <v>42552</v>
      </c>
      <c r="G302" s="308">
        <f t="shared" ca="1" si="5"/>
        <v>0</v>
      </c>
      <c r="H302" s="311">
        <f t="shared" ca="1" si="6"/>
        <v>-2.4145262467190065E-7</v>
      </c>
      <c r="I302" s="311">
        <f t="shared" ca="1" si="7"/>
        <v>-1.0809002839709647E-2</v>
      </c>
      <c r="J302" s="310">
        <f t="shared" ca="1" si="8"/>
        <v>2.2683307594582036E-3</v>
      </c>
    </row>
    <row r="303" spans="6:10">
      <c r="F303" s="301">
        <f t="shared" si="4"/>
        <v>42583</v>
      </c>
      <c r="G303" s="308">
        <f t="shared" ca="1" si="5"/>
        <v>0</v>
      </c>
      <c r="H303" s="311">
        <f t="shared" ca="1" si="6"/>
        <v>-3.2728876531162854E-7</v>
      </c>
      <c r="I303" s="311">
        <f t="shared" ca="1" si="7"/>
        <v>-1.0337210887929382E-2</v>
      </c>
      <c r="J303" s="310">
        <f t="shared" ca="1" si="8"/>
        <v>2.2700003034314964E-3</v>
      </c>
    </row>
    <row r="304" spans="6:10">
      <c r="F304" s="301">
        <f t="shared" si="4"/>
        <v>42614</v>
      </c>
      <c r="G304" s="308">
        <f t="shared" ca="1" si="5"/>
        <v>0</v>
      </c>
      <c r="H304" s="311">
        <f t="shared" ca="1" si="6"/>
        <v>8.7503678303235688E-8</v>
      </c>
      <c r="I304" s="311">
        <f t="shared" ca="1" si="7"/>
        <v>-1.3741285465183273E-2</v>
      </c>
      <c r="J304" s="310">
        <f t="shared" ca="1" si="8"/>
        <v>2.4094908930525349E-3</v>
      </c>
    </row>
    <row r="305" spans="6:10">
      <c r="F305" s="301">
        <f t="shared" si="4"/>
        <v>42644</v>
      </c>
      <c r="G305" s="308">
        <f t="shared" ca="1" si="5"/>
        <v>0</v>
      </c>
      <c r="H305" s="311">
        <f t="shared" ca="1" si="6"/>
        <v>-3.713740306388047E-7</v>
      </c>
      <c r="I305" s="311">
        <f t="shared" ca="1" si="7"/>
        <v>-1.0640996070251263E-2</v>
      </c>
      <c r="J305" s="310">
        <f t="shared" ca="1" si="8"/>
        <v>3.7616519734389176E-3</v>
      </c>
    </row>
    <row r="306" spans="6:10">
      <c r="F306" s="301">
        <f t="shared" si="4"/>
        <v>42675</v>
      </c>
      <c r="G306" s="308">
        <f t="shared" ca="1" si="5"/>
        <v>0</v>
      </c>
      <c r="H306" s="311">
        <f t="shared" ca="1" si="6"/>
        <v>-1.7421089437696935E-7</v>
      </c>
      <c r="I306" s="311">
        <f t="shared" ca="1" si="7"/>
        <v>-9.1966160455235757E-3</v>
      </c>
      <c r="J306" s="310">
        <f t="shared" ca="1" si="8"/>
        <v>2.3238831359528866E-3</v>
      </c>
    </row>
    <row r="307" spans="6:10">
      <c r="F307" s="301">
        <f t="shared" si="4"/>
        <v>42705</v>
      </c>
      <c r="G307" s="308">
        <f t="shared" ca="1" si="5"/>
        <v>0</v>
      </c>
      <c r="H307" s="311">
        <f t="shared" ca="1" si="6"/>
        <v>-4.1275577622457149E-7</v>
      </c>
      <c r="I307" s="311">
        <f t="shared" ca="1" si="7"/>
        <v>-1.1767274428028385E-2</v>
      </c>
      <c r="J307" s="310">
        <f t="shared" ca="1" si="8"/>
        <v>2.2976072952829441E-3</v>
      </c>
    </row>
    <row r="308" spans="6:10">
      <c r="F308" s="301">
        <f t="shared" si="4"/>
        <v>42736</v>
      </c>
      <c r="G308" s="308">
        <f t="shared" ca="1" si="5"/>
        <v>0</v>
      </c>
      <c r="H308" s="311">
        <f t="shared" ca="1" si="6"/>
        <v>8.1742721373956329E-6</v>
      </c>
      <c r="I308" s="311">
        <f t="shared" ca="1" si="7"/>
        <v>-4.8401790541195977E-3</v>
      </c>
      <c r="J308" s="310">
        <f t="shared" ca="1" si="8"/>
        <v>1.4495196004318256E-3</v>
      </c>
    </row>
    <row r="309" spans="6:10">
      <c r="F309" s="301">
        <f t="shared" si="4"/>
        <v>42767</v>
      </c>
      <c r="G309" s="308">
        <f t="shared" ca="1" si="5"/>
        <v>0</v>
      </c>
      <c r="H309" s="311">
        <f t="shared" ca="1" si="6"/>
        <v>8.1484904115303181E-6</v>
      </c>
      <c r="I309" s="311">
        <f t="shared" ca="1" si="7"/>
        <v>-4.7124527849704556E-3</v>
      </c>
      <c r="J309" s="310">
        <f t="shared" ca="1" si="8"/>
        <v>2.3952517409346896E-3</v>
      </c>
    </row>
    <row r="310" spans="6:10">
      <c r="F310" s="301">
        <f t="shared" si="4"/>
        <v>42795</v>
      </c>
      <c r="G310" s="308">
        <f t="shared" ca="1" si="5"/>
        <v>0</v>
      </c>
      <c r="H310" s="311">
        <f t="shared" ca="1" si="6"/>
        <v>7.9577168270450471E-6</v>
      </c>
      <c r="I310" s="311">
        <f t="shared" ca="1" si="7"/>
        <v>-1.1062552167006579E-2</v>
      </c>
      <c r="J310" s="310">
        <f t="shared" ca="1" si="8"/>
        <v>1.5256677288744136E-3</v>
      </c>
    </row>
    <row r="311" spans="6:10">
      <c r="F311" s="301">
        <f t="shared" si="4"/>
        <v>42826</v>
      </c>
      <c r="G311" s="308">
        <f t="shared" ca="1" si="5"/>
        <v>0</v>
      </c>
      <c r="H311" s="311">
        <f t="shared" ca="1" si="6"/>
        <v>7.8811213508611644E-6</v>
      </c>
      <c r="I311" s="311">
        <f t="shared" ca="1" si="7"/>
        <v>-1.18263252825348E-2</v>
      </c>
      <c r="J311" s="310">
        <f t="shared" ca="1" si="8"/>
        <v>3.1680226334893646E-3</v>
      </c>
    </row>
    <row r="312" spans="6:10">
      <c r="F312" s="301">
        <f t="shared" si="4"/>
        <v>42856</v>
      </c>
      <c r="G312" s="308">
        <f t="shared" ca="1" si="5"/>
        <v>0</v>
      </c>
      <c r="H312" s="311">
        <f t="shared" ca="1" si="6"/>
        <v>8.0344759507688934E-6</v>
      </c>
      <c r="I312" s="311">
        <f t="shared" ca="1" si="7"/>
        <v>-1.1473035370099915E-2</v>
      </c>
      <c r="J312" s="310">
        <f t="shared" ca="1" si="8"/>
        <v>1.5219014002045839E-3</v>
      </c>
    </row>
    <row r="313" spans="6:10">
      <c r="F313" s="301">
        <f t="shared" si="4"/>
        <v>42887</v>
      </c>
      <c r="G313" s="308">
        <f t="shared" ca="1" si="5"/>
        <v>0</v>
      </c>
      <c r="H313" s="311">
        <f t="shared" ca="1" si="6"/>
        <v>8.3187460508948874E-6</v>
      </c>
      <c r="I313" s="311">
        <f t="shared" ca="1" si="7"/>
        <v>-1.1172338069042831E-2</v>
      </c>
      <c r="J313" s="310">
        <f t="shared" ca="1" si="8"/>
        <v>2.3523102078111258E-3</v>
      </c>
    </row>
    <row r="314" spans="6:10">
      <c r="F314" s="301">
        <f t="shared" si="4"/>
        <v>42917</v>
      </c>
      <c r="G314" s="308">
        <f t="shared" ca="1" si="5"/>
        <v>0</v>
      </c>
      <c r="H314" s="311">
        <f t="shared" ca="1" si="6"/>
        <v>8.1197672867627801E-6</v>
      </c>
      <c r="I314" s="311">
        <f t="shared" ca="1" si="7"/>
        <v>-1.1135859023543082E-2</v>
      </c>
      <c r="J314" s="310">
        <f t="shared" ca="1" si="8"/>
        <v>1.5255095983284228E-3</v>
      </c>
    </row>
    <row r="315" spans="6:10">
      <c r="F315" s="301">
        <f t="shared" si="4"/>
        <v>42948</v>
      </c>
      <c r="G315" s="308">
        <f t="shared" ca="1" si="5"/>
        <v>0</v>
      </c>
      <c r="H315" s="311">
        <f t="shared" ca="1" si="6"/>
        <v>8.2784035102534403E-6</v>
      </c>
      <c r="I315" s="311">
        <f t="shared" ca="1" si="7"/>
        <v>-1.0105616476185353E-2</v>
      </c>
      <c r="J315" s="310">
        <f t="shared" ca="1" si="8"/>
        <v>1.5069335434416686E-3</v>
      </c>
    </row>
    <row r="316" spans="6:10">
      <c r="F316" s="301">
        <f t="shared" si="4"/>
        <v>42979</v>
      </c>
      <c r="G316" s="308">
        <f t="shared" ca="1" si="5"/>
        <v>0</v>
      </c>
      <c r="H316" s="311">
        <f t="shared" ca="1" si="6"/>
        <v>8.2531528826645939E-6</v>
      </c>
      <c r="I316" s="311">
        <f t="shared" ca="1" si="7"/>
        <v>-1.4797483381617904E-2</v>
      </c>
      <c r="J316" s="310">
        <f t="shared" ca="1" si="8"/>
        <v>2.3794413170068474E-3</v>
      </c>
    </row>
    <row r="317" spans="6:10">
      <c r="F317" s="301">
        <f t="shared" si="4"/>
        <v>43009</v>
      </c>
      <c r="G317" s="308">
        <f t="shared" ca="1" si="5"/>
        <v>0</v>
      </c>
      <c r="H317" s="311">
        <f t="shared" ca="1" si="6"/>
        <v>-1</v>
      </c>
      <c r="I317" s="311">
        <f t="shared" ca="1" si="7"/>
        <v>-1</v>
      </c>
      <c r="J317" s="310">
        <f t="shared" ca="1" si="8"/>
        <v>-1</v>
      </c>
    </row>
    <row r="318" spans="6:10">
      <c r="F318" s="301">
        <f t="shared" si="4"/>
        <v>43040</v>
      </c>
      <c r="G318" s="308">
        <f t="shared" ca="1" si="5"/>
        <v>0</v>
      </c>
      <c r="H318" s="311">
        <f t="shared" ca="1" si="6"/>
        <v>8.1504016031797022E-6</v>
      </c>
      <c r="I318" s="311">
        <f t="shared" ca="1" si="7"/>
        <v>-1.1490932740489512E-2</v>
      </c>
      <c r="J318" s="310">
        <f t="shared" ca="1" si="8"/>
        <v>5.1658051386076487E-3</v>
      </c>
    </row>
    <row r="319" spans="6:10">
      <c r="F319" s="301">
        <f t="shared" si="4"/>
        <v>43070</v>
      </c>
      <c r="G319" s="308">
        <f t="shared" ca="1" si="5"/>
        <v>0</v>
      </c>
      <c r="H319" s="311">
        <f t="shared" ca="1" si="6"/>
        <v>7.7815433168204606E-6</v>
      </c>
      <c r="I319" s="311">
        <f t="shared" ca="1" si="7"/>
        <v>-1.1464825874796691E-2</v>
      </c>
      <c r="J319" s="310">
        <f t="shared" ca="1" si="8"/>
        <v>2.2859197993425617E-3</v>
      </c>
    </row>
    <row r="320" spans="6:10">
      <c r="F320" s="301">
        <f t="shared" si="4"/>
        <v>43101</v>
      </c>
      <c r="G320" s="308">
        <f t="shared" ca="1" si="5"/>
        <v>0</v>
      </c>
      <c r="H320" s="311">
        <f t="shared" ca="1" si="6"/>
        <v>2.6580880194915224E-5</v>
      </c>
      <c r="I320" s="311">
        <f t="shared" ca="1" si="7"/>
        <v>-3.1517132768389411E-3</v>
      </c>
      <c r="J320" s="310">
        <f t="shared" ca="1" si="8"/>
        <v>2.1704085997016342E-3</v>
      </c>
    </row>
    <row r="321" spans="6:10">
      <c r="F321" s="301">
        <f t="shared" si="4"/>
        <v>43132</v>
      </c>
      <c r="G321" s="308">
        <f t="shared" ca="1" si="5"/>
        <v>0</v>
      </c>
      <c r="H321" s="311">
        <f t="shared" ca="1" si="6"/>
        <v>2.6532805200485399E-5</v>
      </c>
      <c r="I321" s="311">
        <f t="shared" ca="1" si="7"/>
        <v>-3.6386213779048271E-3</v>
      </c>
      <c r="J321" s="310">
        <f t="shared" ca="1" si="8"/>
        <v>1.5978538443368606E-3</v>
      </c>
    </row>
    <row r="322" spans="6:10">
      <c r="F322" s="301">
        <f t="shared" si="4"/>
        <v>43160</v>
      </c>
      <c r="G322" s="308">
        <f t="shared" ca="1" si="5"/>
        <v>0</v>
      </c>
      <c r="H322" s="311">
        <f t="shared" ca="1" si="6"/>
        <v>2.6535919097403493E-5</v>
      </c>
      <c r="I322" s="311">
        <f t="shared" ca="1" si="7"/>
        <v>-8.6510307476226345E-3</v>
      </c>
      <c r="J322" s="310">
        <f t="shared" ca="1" si="8"/>
        <v>2.2545812688516964E-3</v>
      </c>
    </row>
    <row r="323" spans="6:10">
      <c r="F323" s="301">
        <f t="shared" si="4"/>
        <v>43191</v>
      </c>
      <c r="G323" s="308">
        <f t="shared" ca="1" si="5"/>
        <v>0</v>
      </c>
      <c r="H323" s="311">
        <f t="shared" ca="1" si="6"/>
        <v>2.671811177457073E-5</v>
      </c>
      <c r="I323" s="311">
        <f t="shared" ca="1" si="7"/>
        <v>-8.1631947610609767E-3</v>
      </c>
      <c r="J323" s="310">
        <f t="shared" ca="1" si="8"/>
        <v>1.5502222171843716E-3</v>
      </c>
    </row>
    <row r="324" spans="6:10">
      <c r="F324" s="301">
        <f t="shared" si="4"/>
        <v>43221</v>
      </c>
      <c r="G324" s="308">
        <f t="shared" ref="G324:G331" ca="1" si="9">+IF(ISERROR(G67/C67-1),0,G67/C67-1)</f>
        <v>0</v>
      </c>
      <c r="H324" s="311">
        <f t="shared" ref="H324:H331" ca="1" si="10">+IF(ISERROR(H67/D67-1),0,H67/D67-1)</f>
        <v>2.647543969391819E-5</v>
      </c>
      <c r="I324" s="311">
        <f t="shared" ref="I324:I331" ca="1" si="11">+IF(ISERROR(I67/E67-1),0,I67/E67-1)</f>
        <v>-8.5791426276490279E-3</v>
      </c>
      <c r="J324" s="310">
        <f t="shared" ref="J324:J331" ca="1" si="12">+IF(ISERROR(J67/F67-1),0,J67/F67-1)</f>
        <v>1.5014148067276079E-3</v>
      </c>
    </row>
    <row r="325" spans="6:10">
      <c r="F325" s="301">
        <f t="shared" ref="F325:F331" si="13">+B68</f>
        <v>43252</v>
      </c>
      <c r="G325" s="308">
        <f t="shared" ca="1" si="9"/>
        <v>0</v>
      </c>
      <c r="H325" s="311">
        <f t="shared" ca="1" si="10"/>
        <v>2.6511318026001263E-5</v>
      </c>
      <c r="I325" s="311">
        <f t="shared" ca="1" si="11"/>
        <v>-9.5462117851718986E-3</v>
      </c>
      <c r="J325" s="310">
        <f t="shared" ca="1" si="12"/>
        <v>2.3534642137759132E-3</v>
      </c>
    </row>
    <row r="326" spans="6:10">
      <c r="F326" s="301">
        <f t="shared" si="13"/>
        <v>43282</v>
      </c>
      <c r="G326" s="308">
        <f t="shared" ca="1" si="9"/>
        <v>0</v>
      </c>
      <c r="H326" s="311">
        <f t="shared" ca="1" si="10"/>
        <v>2.6676504288447589E-5</v>
      </c>
      <c r="I326" s="311">
        <f t="shared" ca="1" si="11"/>
        <v>-8.6476150853158629E-3</v>
      </c>
      <c r="J326" s="310">
        <f t="shared" ca="1" si="12"/>
        <v>1.5067726746555987E-3</v>
      </c>
    </row>
    <row r="327" spans="6:10">
      <c r="F327" s="301">
        <f t="shared" si="13"/>
        <v>43313</v>
      </c>
      <c r="G327" s="308">
        <f t="shared" ca="1" si="9"/>
        <v>0</v>
      </c>
      <c r="H327" s="311">
        <f t="shared" ca="1" si="10"/>
        <v>2.6352241727867209E-5</v>
      </c>
      <c r="I327" s="311">
        <f t="shared" ca="1" si="11"/>
        <v>-8.0263792441810367E-3</v>
      </c>
      <c r="J327" s="310">
        <f t="shared" ca="1" si="12"/>
        <v>1.5002347726482679E-3</v>
      </c>
    </row>
    <row r="328" spans="6:10">
      <c r="F328" s="301">
        <f t="shared" si="13"/>
        <v>43344</v>
      </c>
      <c r="G328" s="308">
        <f t="shared" ca="1" si="9"/>
        <v>0</v>
      </c>
      <c r="H328" s="311">
        <f t="shared" ca="1" si="10"/>
        <v>2.6625335076690959E-5</v>
      </c>
      <c r="I328" s="311">
        <f t="shared" ca="1" si="11"/>
        <v>-1.0818759183461868E-2</v>
      </c>
      <c r="J328" s="310">
        <f t="shared" ca="1" si="12"/>
        <v>1.5778587478181283E-3</v>
      </c>
    </row>
    <row r="329" spans="6:10">
      <c r="F329" s="301">
        <f t="shared" si="13"/>
        <v>43374</v>
      </c>
      <c r="G329" s="308">
        <f t="shared" ca="1" si="9"/>
        <v>0</v>
      </c>
      <c r="H329" s="311">
        <f t="shared" ca="1" si="10"/>
        <v>2.66627060476754E-5</v>
      </c>
      <c r="I329" s="311">
        <f t="shared" ca="1" si="11"/>
        <v>-9.279875033663787E-3</v>
      </c>
      <c r="J329" s="310">
        <f t="shared" ca="1" si="12"/>
        <v>2.264084589216564E-3</v>
      </c>
    </row>
    <row r="330" spans="6:10">
      <c r="F330" s="301">
        <f t="shared" si="13"/>
        <v>43405</v>
      </c>
      <c r="G330" s="308">
        <f t="shared" ca="1" si="9"/>
        <v>0</v>
      </c>
      <c r="H330" s="311">
        <f t="shared" ca="1" si="10"/>
        <v>2.6342310866178664E-5</v>
      </c>
      <c r="I330" s="311">
        <f t="shared" ca="1" si="11"/>
        <v>-3.162845389024227E-3</v>
      </c>
      <c r="J330" s="310">
        <f t="shared" ca="1" si="12"/>
        <v>3.7424484363179911E-3</v>
      </c>
    </row>
    <row r="331" spans="6:10">
      <c r="F331" s="301">
        <f t="shared" si="13"/>
        <v>43435</v>
      </c>
      <c r="G331" s="308">
        <f t="shared" ca="1" si="9"/>
        <v>0</v>
      </c>
      <c r="H331" s="311">
        <f t="shared" ca="1" si="10"/>
        <v>2.6907267497211507E-5</v>
      </c>
      <c r="I331" s="311">
        <f t="shared" ca="1" si="11"/>
        <v>-3.8238532073314735E-3</v>
      </c>
      <c r="J331" s="310">
        <f t="shared" ca="1" si="12"/>
        <v>2.1766763330972605E-3</v>
      </c>
    </row>
    <row r="332" spans="6:10">
      <c r="F332" s="301">
        <f t="shared" ref="F332:F395" si="14">+B75</f>
        <v>43466</v>
      </c>
      <c r="G332" s="308">
        <f t="shared" ref="G332:G395" ca="1" si="15">+IF(ISERROR(G75/C75-1),0,G75/C75-1)</f>
        <v>0</v>
      </c>
      <c r="H332" s="311">
        <f t="shared" ref="H332:H395" ca="1" si="16">+IF(ISERROR(H75/D75-1),0,H75/D75-1)</f>
        <v>4.2873896044515192E-5</v>
      </c>
      <c r="I332" s="311">
        <f t="shared" ref="I332:I395" ca="1" si="17">+IF(ISERROR(I75/E75-1),0,I75/E75-1)</f>
        <v>-1.325792403788828E-3</v>
      </c>
      <c r="J332" s="310">
        <f t="shared" ref="J332:J395" ca="1" si="18">+IF(ISERROR(J75/F75-1),0,J75/F75-1)</f>
        <v>2.1141603177796675E-3</v>
      </c>
    </row>
    <row r="333" spans="6:10">
      <c r="F333" s="301">
        <f t="shared" si="14"/>
        <v>43497</v>
      </c>
      <c r="G333" s="308">
        <f t="shared" ca="1" si="15"/>
        <v>0</v>
      </c>
      <c r="H333" s="311">
        <f t="shared" ca="1" si="16"/>
        <v>4.2818343930051128E-5</v>
      </c>
      <c r="I333" s="311">
        <f t="shared" ca="1" si="17"/>
        <v>-6.1448219382698177E-4</v>
      </c>
      <c r="J333" s="310">
        <f t="shared" ca="1" si="18"/>
        <v>1.5513562009634718E-3</v>
      </c>
    </row>
    <row r="334" spans="6:10">
      <c r="F334" s="301">
        <f t="shared" si="14"/>
        <v>43525</v>
      </c>
      <c r="G334" s="308">
        <f t="shared" ca="1" si="15"/>
        <v>0</v>
      </c>
      <c r="H334" s="311">
        <f t="shared" ca="1" si="16"/>
        <v>4.2785535297573674E-5</v>
      </c>
      <c r="I334" s="311">
        <f t="shared" ca="1" si="17"/>
        <v>-1.4028610802387931E-3</v>
      </c>
      <c r="J334" s="310">
        <f t="shared" ca="1" si="18"/>
        <v>2.1218382255412394E-3</v>
      </c>
    </row>
    <row r="335" spans="6:10">
      <c r="F335" s="301">
        <f t="shared" si="14"/>
        <v>43556</v>
      </c>
      <c r="G335" s="308">
        <f t="shared" ca="1" si="15"/>
        <v>0</v>
      </c>
      <c r="H335" s="311">
        <f t="shared" ca="1" si="16"/>
        <v>4.2704806947346796E-5</v>
      </c>
      <c r="I335" s="311">
        <f t="shared" ca="1" si="17"/>
        <v>-3.6029132742017023E-3</v>
      </c>
      <c r="J335" s="310">
        <f t="shared" ca="1" si="18"/>
        <v>2.2290209778885739E-3</v>
      </c>
    </row>
    <row r="336" spans="6:10">
      <c r="F336" s="301">
        <f t="shared" si="14"/>
        <v>43586</v>
      </c>
      <c r="G336" s="308">
        <f t="shared" ca="1" si="15"/>
        <v>0</v>
      </c>
      <c r="H336" s="311">
        <f t="shared" ca="1" si="16"/>
        <v>4.2782796989326854E-5</v>
      </c>
      <c r="I336" s="311">
        <f t="shared" ca="1" si="17"/>
        <v>-6.0454089075373529E-3</v>
      </c>
      <c r="J336" s="310">
        <f t="shared" ca="1" si="18"/>
        <v>1.4701989731775722E-3</v>
      </c>
    </row>
    <row r="337" spans="6:10">
      <c r="F337" s="301">
        <f t="shared" si="14"/>
        <v>43617</v>
      </c>
      <c r="G337" s="308">
        <f t="shared" ca="1" si="15"/>
        <v>0</v>
      </c>
      <c r="H337" s="311">
        <f t="shared" ca="1" si="16"/>
        <v>4.2718096269434014E-5</v>
      </c>
      <c r="I337" s="311">
        <f t="shared" ca="1" si="17"/>
        <v>-5.7667680480811834E-3</v>
      </c>
      <c r="J337" s="310">
        <f t="shared" ca="1" si="18"/>
        <v>2.2678346956681583E-3</v>
      </c>
    </row>
    <row r="338" spans="6:10">
      <c r="F338" s="301">
        <f t="shared" si="14"/>
        <v>43647</v>
      </c>
      <c r="G338" s="308">
        <f t="shared" ca="1" si="15"/>
        <v>0</v>
      </c>
      <c r="H338" s="311">
        <f t="shared" ca="1" si="16"/>
        <v>4.280582526616783E-5</v>
      </c>
      <c r="I338" s="311">
        <f t="shared" ca="1" si="17"/>
        <v>-4.4695274605500712E-3</v>
      </c>
      <c r="J338" s="310">
        <f t="shared" ca="1" si="18"/>
        <v>2.1699905972001332E-3</v>
      </c>
    </row>
    <row r="339" spans="6:10">
      <c r="F339" s="301">
        <f t="shared" si="14"/>
        <v>43678</v>
      </c>
      <c r="G339" s="308">
        <f t="shared" ca="1" si="15"/>
        <v>0</v>
      </c>
      <c r="H339" s="311">
        <f t="shared" ca="1" si="16"/>
        <v>4.2867991222106383E-5</v>
      </c>
      <c r="I339" s="311">
        <f t="shared" ca="1" si="17"/>
        <v>-4.350637095936194E-3</v>
      </c>
      <c r="J339" s="310">
        <f t="shared" ca="1" si="18"/>
        <v>1.443675300052405E-3</v>
      </c>
    </row>
    <row r="340" spans="6:10">
      <c r="F340" s="301">
        <f t="shared" si="14"/>
        <v>43709</v>
      </c>
      <c r="G340" s="308">
        <f t="shared" ca="1" si="15"/>
        <v>0</v>
      </c>
      <c r="H340" s="311">
        <f t="shared" ca="1" si="16"/>
        <v>4.2846015855246833E-5</v>
      </c>
      <c r="I340" s="311">
        <f t="shared" ca="1" si="17"/>
        <v>-4.2825675753134229E-3</v>
      </c>
      <c r="J340" s="310">
        <f t="shared" ca="1" si="18"/>
        <v>1.4940819307305286E-3</v>
      </c>
    </row>
    <row r="341" spans="6:10">
      <c r="F341" s="301">
        <f t="shared" si="14"/>
        <v>43739</v>
      </c>
      <c r="G341" s="308">
        <f t="shared" ca="1" si="15"/>
        <v>0</v>
      </c>
      <c r="H341" s="311">
        <f t="shared" ca="1" si="16"/>
        <v>4.23325482403758E-5</v>
      </c>
      <c r="I341" s="311">
        <f t="shared" ca="1" si="17"/>
        <v>-1.4121016466789316E-3</v>
      </c>
      <c r="J341" s="310">
        <f t="shared" ca="1" si="18"/>
        <v>5.4449923099475495E-3</v>
      </c>
    </row>
    <row r="342" spans="6:10">
      <c r="F342" s="301">
        <f t="shared" si="14"/>
        <v>43770</v>
      </c>
      <c r="G342" s="308">
        <f t="shared" ca="1" si="15"/>
        <v>0</v>
      </c>
      <c r="H342" s="311">
        <f t="shared" ca="1" si="16"/>
        <v>4.2819334823862576E-5</v>
      </c>
      <c r="I342" s="311">
        <f t="shared" ca="1" si="17"/>
        <v>-1.6499489301521342E-3</v>
      </c>
      <c r="J342" s="310">
        <f t="shared" ca="1" si="18"/>
        <v>3.6670473227489175E-3</v>
      </c>
    </row>
    <row r="343" spans="6:10">
      <c r="F343" s="301">
        <f t="shared" si="14"/>
        <v>43800</v>
      </c>
      <c r="G343" s="308">
        <f t="shared" ca="1" si="15"/>
        <v>0</v>
      </c>
      <c r="H343" s="311">
        <f t="shared" ca="1" si="16"/>
        <v>4.2839437715214146E-5</v>
      </c>
      <c r="I343" s="311">
        <f t="shared" ca="1" si="17"/>
        <v>-1.3877429823196952E-3</v>
      </c>
      <c r="J343" s="310">
        <f t="shared" ca="1" si="18"/>
        <v>7.0487283983999838E-4</v>
      </c>
    </row>
    <row r="344" spans="6:10">
      <c r="F344" s="301">
        <f t="shared" si="14"/>
        <v>43831</v>
      </c>
      <c r="G344" s="308">
        <f t="shared" ca="1" si="15"/>
        <v>0</v>
      </c>
      <c r="H344" s="311">
        <f t="shared" ca="1" si="16"/>
        <v>-1.15514234414138E-4</v>
      </c>
      <c r="I344" s="311">
        <f t="shared" ca="1" si="17"/>
        <v>-2.5821039149809266E-4</v>
      </c>
      <c r="J344" s="310">
        <f t="shared" ca="1" si="18"/>
        <v>1.3970815947172976E-3</v>
      </c>
    </row>
    <row r="345" spans="6:10">
      <c r="F345" s="301">
        <f t="shared" si="14"/>
        <v>43862</v>
      </c>
      <c r="G345" s="308">
        <f t="shared" ca="1" si="15"/>
        <v>0</v>
      </c>
      <c r="H345" s="311">
        <f t="shared" ca="1" si="16"/>
        <v>-1.1545987241057265E-4</v>
      </c>
      <c r="I345" s="311">
        <f t="shared" ca="1" si="17"/>
        <v>-3.4884733523410372E-4</v>
      </c>
      <c r="J345" s="310">
        <f t="shared" ca="1" si="18"/>
        <v>1.4919159880932842E-3</v>
      </c>
    </row>
    <row r="346" spans="6:10">
      <c r="F346" s="301">
        <f t="shared" si="14"/>
        <v>43891</v>
      </c>
      <c r="G346" s="308">
        <f t="shared" ca="1" si="15"/>
        <v>0</v>
      </c>
      <c r="H346" s="311">
        <f t="shared" ca="1" si="16"/>
        <v>-1.15514234414138E-4</v>
      </c>
      <c r="I346" s="311">
        <f t="shared" ca="1" si="17"/>
        <v>-2.5764816155138259E-4</v>
      </c>
      <c r="J346" s="310">
        <f t="shared" ca="1" si="18"/>
        <v>1.3976447555588134E-3</v>
      </c>
    </row>
    <row r="347" spans="6:10">
      <c r="F347" s="301">
        <f t="shared" si="14"/>
        <v>43922</v>
      </c>
      <c r="G347" s="308">
        <f t="shared" ca="1" si="15"/>
        <v>0</v>
      </c>
      <c r="H347" s="311">
        <f t="shared" ca="1" si="16"/>
        <v>-1.1539831322215921E-4</v>
      </c>
      <c r="I347" s="311">
        <f t="shared" ca="1" si="17"/>
        <v>-2.0933503004439968E-3</v>
      </c>
      <c r="J347" s="310">
        <f t="shared" ca="1" si="18"/>
        <v>2.8141717647089948E-3</v>
      </c>
    </row>
    <row r="348" spans="6:10">
      <c r="F348" s="301">
        <f t="shared" si="14"/>
        <v>43952</v>
      </c>
      <c r="G348" s="308">
        <f t="shared" ca="1" si="15"/>
        <v>0</v>
      </c>
      <c r="H348" s="311">
        <f t="shared" ca="1" si="16"/>
        <v>-1.1518901526419434E-4</v>
      </c>
      <c r="I348" s="311">
        <f t="shared" ca="1" si="17"/>
        <v>-3.7172889037111467E-3</v>
      </c>
      <c r="J348" s="310">
        <f t="shared" ca="1" si="18"/>
        <v>1.4377483019663018E-3</v>
      </c>
    </row>
    <row r="349" spans="6:10">
      <c r="F349" s="301">
        <f t="shared" si="14"/>
        <v>43983</v>
      </c>
      <c r="G349" s="308">
        <f t="shared" ca="1" si="15"/>
        <v>0</v>
      </c>
      <c r="H349" s="311">
        <f t="shared" ca="1" si="16"/>
        <v>-1.1501471042407729E-4</v>
      </c>
      <c r="I349" s="311">
        <f t="shared" ca="1" si="17"/>
        <v>-3.3384074946770648E-3</v>
      </c>
      <c r="J349" s="310">
        <f t="shared" ca="1" si="18"/>
        <v>1.4785359272453391E-3</v>
      </c>
    </row>
    <row r="350" spans="6:10">
      <c r="F350" s="301">
        <f t="shared" si="14"/>
        <v>44013</v>
      </c>
      <c r="G350" s="308">
        <f t="shared" ca="1" si="15"/>
        <v>0</v>
      </c>
      <c r="H350" s="311">
        <f t="shared" ca="1" si="16"/>
        <v>-1.152495563860878E-4</v>
      </c>
      <c r="I350" s="311">
        <f t="shared" ca="1" si="17"/>
        <v>-2.9867663175859871E-3</v>
      </c>
      <c r="J350" s="310">
        <f t="shared" ca="1" si="18"/>
        <v>2.1301296991107499E-3</v>
      </c>
    </row>
    <row r="351" spans="6:10">
      <c r="F351" s="301">
        <f t="shared" si="14"/>
        <v>44044</v>
      </c>
      <c r="G351" s="308">
        <f t="shared" ca="1" si="15"/>
        <v>0</v>
      </c>
      <c r="H351" s="311">
        <f t="shared" ca="1" si="16"/>
        <v>-1.1529462548065528E-4</v>
      </c>
      <c r="I351" s="311">
        <f t="shared" ca="1" si="17"/>
        <v>-3.1710673749946183E-3</v>
      </c>
      <c r="J351" s="310">
        <f t="shared" ca="1" si="18"/>
        <v>1.4222326058137558E-3</v>
      </c>
    </row>
    <row r="352" spans="6:10">
      <c r="F352" s="301">
        <f t="shared" si="14"/>
        <v>44075</v>
      </c>
      <c r="G352" s="308">
        <f t="shared" ca="1" si="15"/>
        <v>0</v>
      </c>
      <c r="H352" s="311">
        <f t="shared" ca="1" si="16"/>
        <v>-1.1508163311058084E-4</v>
      </c>
      <c r="I352" s="311">
        <f t="shared" ca="1" si="17"/>
        <v>-3.5146645367047924E-3</v>
      </c>
      <c r="J352" s="310">
        <f t="shared" ca="1" si="18"/>
        <v>2.2129782761541872E-3</v>
      </c>
    </row>
    <row r="353" spans="6:10">
      <c r="F353" s="301">
        <f t="shared" si="14"/>
        <v>44105</v>
      </c>
      <c r="G353" s="308">
        <f t="shared" ca="1" si="15"/>
        <v>0</v>
      </c>
      <c r="H353" s="311">
        <f t="shared" ca="1" si="16"/>
        <v>-1.1525619934948939E-4</v>
      </c>
      <c r="I353" s="311">
        <f t="shared" ca="1" si="17"/>
        <v>-2.7493352104278612E-3</v>
      </c>
      <c r="J353" s="310">
        <f t="shared" ca="1" si="18"/>
        <v>2.6152408265773808E-3</v>
      </c>
    </row>
    <row r="354" spans="6:10">
      <c r="F354" s="301">
        <f t="shared" si="14"/>
        <v>44136</v>
      </c>
      <c r="G354" s="308">
        <f t="shared" ca="1" si="15"/>
        <v>0</v>
      </c>
      <c r="H354" s="311">
        <f t="shared" ca="1" si="16"/>
        <v>-1.1540711168600559E-4</v>
      </c>
      <c r="I354" s="311">
        <f t="shared" ca="1" si="17"/>
        <v>-1.6698973162188047E-3</v>
      </c>
      <c r="J354" s="310">
        <f t="shared" ca="1" si="18"/>
        <v>2.1844957973646828E-3</v>
      </c>
    </row>
    <row r="355" spans="6:10">
      <c r="F355" s="301">
        <f t="shared" si="14"/>
        <v>44166</v>
      </c>
      <c r="G355" s="308">
        <f t="shared" ca="1" si="15"/>
        <v>0</v>
      </c>
      <c r="H355" s="311">
        <f t="shared" ca="1" si="16"/>
        <v>-1.1539177817687651E-4</v>
      </c>
      <c r="I355" s="311">
        <f t="shared" ca="1" si="17"/>
        <v>-1.4674803895325939E-3</v>
      </c>
      <c r="J355" s="310">
        <f t="shared" ca="1" si="18"/>
        <v>2.1127768507966938E-3</v>
      </c>
    </row>
    <row r="356" spans="6:10">
      <c r="F356" s="301">
        <f t="shared" si="14"/>
        <v>44197</v>
      </c>
      <c r="G356" s="308">
        <f t="shared" ca="1" si="15"/>
        <v>0</v>
      </c>
      <c r="H356" s="311">
        <f t="shared" ca="1" si="16"/>
        <v>-9.9279668419383071E-5</v>
      </c>
      <c r="I356" s="311">
        <f t="shared" ca="1" si="17"/>
        <v>-7.3460208193198984E-4</v>
      </c>
      <c r="J356" s="310">
        <f t="shared" ca="1" si="18"/>
        <v>2.1032512372005652E-3</v>
      </c>
    </row>
    <row r="357" spans="6:10">
      <c r="F357" s="301">
        <f t="shared" si="14"/>
        <v>44228</v>
      </c>
      <c r="G357" s="308">
        <f t="shared" ca="1" si="15"/>
        <v>0</v>
      </c>
      <c r="H357" s="311">
        <f t="shared" ca="1" si="16"/>
        <v>-9.9147944549460298E-5</v>
      </c>
      <c r="I357" s="311">
        <f t="shared" ca="1" si="17"/>
        <v>-7.4211956815406488E-4</v>
      </c>
      <c r="J357" s="310">
        <f t="shared" ca="1" si="18"/>
        <v>1.5430000780058961E-3</v>
      </c>
    </row>
    <row r="358" spans="6:10">
      <c r="F358" s="301">
        <f t="shared" si="14"/>
        <v>44256</v>
      </c>
      <c r="G358" s="308">
        <f t="shared" ca="1" si="15"/>
        <v>0</v>
      </c>
      <c r="H358" s="311">
        <f t="shared" ca="1" si="16"/>
        <v>-9.9157086680512485E-5</v>
      </c>
      <c r="I358" s="311">
        <f t="shared" ca="1" si="17"/>
        <v>-4.8172078200792168E-4</v>
      </c>
      <c r="J358" s="310">
        <f t="shared" ca="1" si="18"/>
        <v>1.3962618658152071E-3</v>
      </c>
    </row>
    <row r="359" spans="6:10">
      <c r="F359" s="301">
        <f t="shared" si="14"/>
        <v>44287</v>
      </c>
      <c r="G359" s="308">
        <f t="shared" ca="1" si="15"/>
        <v>0</v>
      </c>
      <c r="H359" s="311">
        <f t="shared" ca="1" si="16"/>
        <v>-9.924824118978659E-5</v>
      </c>
      <c r="I359" s="311">
        <f t="shared" ca="1" si="17"/>
        <v>-1.9913002752778297E-3</v>
      </c>
      <c r="J359" s="310">
        <f t="shared" ca="1" si="18"/>
        <v>1.454361855426578E-3</v>
      </c>
    </row>
    <row r="360" spans="6:10">
      <c r="F360" s="301">
        <f t="shared" si="14"/>
        <v>44317</v>
      </c>
      <c r="G360" s="308">
        <f t="shared" ca="1" si="15"/>
        <v>0</v>
      </c>
      <c r="H360" s="311">
        <f t="shared" ca="1" si="16"/>
        <v>-9.9333791715783271E-5</v>
      </c>
      <c r="I360" s="311">
        <f t="shared" ca="1" si="17"/>
        <v>-3.7470254797566938E-3</v>
      </c>
      <c r="J360" s="310">
        <f t="shared" ca="1" si="18"/>
        <v>2.1485531820271131E-3</v>
      </c>
    </row>
    <row r="361" spans="6:10">
      <c r="F361" s="301">
        <f t="shared" si="14"/>
        <v>44348</v>
      </c>
      <c r="G361" s="308">
        <f t="shared" ca="1" si="15"/>
        <v>0</v>
      </c>
      <c r="H361" s="311">
        <f t="shared" ca="1" si="16"/>
        <v>-9.9396325423217746E-5</v>
      </c>
      <c r="I361" s="311">
        <f t="shared" ca="1" si="17"/>
        <v>-3.3641995131986624E-3</v>
      </c>
      <c r="J361" s="310">
        <f t="shared" ca="1" si="18"/>
        <v>1.4767407078402073E-3</v>
      </c>
    </row>
    <row r="362" spans="6:10">
      <c r="F362" s="301">
        <f t="shared" si="14"/>
        <v>44378</v>
      </c>
      <c r="G362" s="308">
        <f t="shared" ca="1" si="15"/>
        <v>0</v>
      </c>
      <c r="H362" s="311">
        <f t="shared" ca="1" si="16"/>
        <v>-9.9435876945275226E-5</v>
      </c>
      <c r="I362" s="311">
        <f t="shared" ca="1" si="17"/>
        <v>-4.0115954169620549E-3</v>
      </c>
      <c r="J362" s="310">
        <f t="shared" ca="1" si="18"/>
        <v>1.4382983434286789E-3</v>
      </c>
    </row>
    <row r="363" spans="6:10">
      <c r="F363" s="301">
        <f t="shared" si="14"/>
        <v>44409</v>
      </c>
      <c r="G363" s="308">
        <f t="shared" ca="1" si="15"/>
        <v>0</v>
      </c>
      <c r="H363" s="311">
        <f t="shared" ca="1" si="16"/>
        <v>-9.9368450057868429E-5</v>
      </c>
      <c r="I363" s="311">
        <f t="shared" ca="1" si="17"/>
        <v>-2.7461402290877013E-3</v>
      </c>
      <c r="J363" s="310">
        <f t="shared" ca="1" si="18"/>
        <v>2.1374619636522763E-3</v>
      </c>
    </row>
    <row r="364" spans="6:10">
      <c r="F364" s="301">
        <f t="shared" si="14"/>
        <v>44440</v>
      </c>
      <c r="G364" s="308">
        <f t="shared" ca="1" si="15"/>
        <v>0</v>
      </c>
      <c r="H364" s="311">
        <f t="shared" ca="1" si="16"/>
        <v>-9.9452696808111085E-5</v>
      </c>
      <c r="I364" s="311">
        <f t="shared" ca="1" si="17"/>
        <v>-4.6177197101762157E-3</v>
      </c>
      <c r="J364" s="310">
        <f t="shared" ca="1" si="18"/>
        <v>2.2331237053221376E-3</v>
      </c>
    </row>
    <row r="365" spans="6:10">
      <c r="F365" s="301">
        <f t="shared" si="14"/>
        <v>44470</v>
      </c>
      <c r="G365" s="308">
        <f t="shared" ca="1" si="15"/>
        <v>0</v>
      </c>
      <c r="H365" s="311">
        <f t="shared" ca="1" si="16"/>
        <v>-9.9193658207208379E-5</v>
      </c>
      <c r="I365" s="311">
        <f t="shared" ca="1" si="17"/>
        <v>-5.7364208623102986E-3</v>
      </c>
      <c r="J365" s="310">
        <f t="shared" ca="1" si="18"/>
        <v>2.117403124707673E-2</v>
      </c>
    </row>
    <row r="366" spans="6:10">
      <c r="F366" s="301">
        <f t="shared" si="14"/>
        <v>44501</v>
      </c>
      <c r="G366" s="308">
        <f t="shared" ca="1" si="15"/>
        <v>0</v>
      </c>
      <c r="H366" s="311">
        <f t="shared" ca="1" si="16"/>
        <v>-9.9168069235933132E-5</v>
      </c>
      <c r="I366" s="311">
        <f t="shared" ca="1" si="17"/>
        <v>-1.2089791078397916E-3</v>
      </c>
      <c r="J366" s="310">
        <f t="shared" ca="1" si="18"/>
        <v>1.4506899589827871E-3</v>
      </c>
    </row>
    <row r="367" spans="6:10">
      <c r="F367" s="301">
        <f t="shared" si="14"/>
        <v>44531</v>
      </c>
      <c r="G367" s="308">
        <f t="shared" ca="1" si="15"/>
        <v>0</v>
      </c>
      <c r="H367" s="311">
        <f t="shared" ca="1" si="16"/>
        <v>-9.9306906165441688E-5</v>
      </c>
      <c r="I367" s="311">
        <f t="shared" ca="1" si="17"/>
        <v>-1.6841500617282845E-3</v>
      </c>
      <c r="J367" s="310">
        <f t="shared" ca="1" si="18"/>
        <v>2.1125206257852636E-3</v>
      </c>
    </row>
    <row r="368" spans="6:10">
      <c r="F368" s="301">
        <f t="shared" si="14"/>
        <v>44562</v>
      </c>
      <c r="G368" s="308">
        <f t="shared" ca="1" si="15"/>
        <v>0</v>
      </c>
      <c r="H368" s="311">
        <f t="shared" ca="1" si="16"/>
        <v>3.7046190423328795E-5</v>
      </c>
      <c r="I368" s="311">
        <f t="shared" ca="1" si="17"/>
        <v>-9.1693013632132558E-4</v>
      </c>
      <c r="J368" s="310">
        <f t="shared" ca="1" si="18"/>
        <v>2.0947801599553451E-3</v>
      </c>
    </row>
    <row r="369" spans="6:10">
      <c r="F369" s="301">
        <f t="shared" si="14"/>
        <v>44593</v>
      </c>
      <c r="G369" s="308">
        <f t="shared" ca="1" si="15"/>
        <v>0</v>
      </c>
      <c r="H369" s="311">
        <f t="shared" ca="1" si="16"/>
        <v>3.7220695370043799E-5</v>
      </c>
      <c r="I369" s="311">
        <f t="shared" ca="1" si="17"/>
        <v>-1.0325607177623652E-3</v>
      </c>
      <c r="J369" s="310">
        <f t="shared" ca="1" si="18"/>
        <v>1.5500654035427441E-3</v>
      </c>
    </row>
    <row r="370" spans="6:10">
      <c r="F370" s="301">
        <f t="shared" si="14"/>
        <v>44621</v>
      </c>
      <c r="G370" s="308">
        <f t="shared" ca="1" si="15"/>
        <v>0</v>
      </c>
      <c r="H370" s="311">
        <f t="shared" ca="1" si="16"/>
        <v>3.6973187065525437E-5</v>
      </c>
      <c r="I370" s="311">
        <f t="shared" ca="1" si="17"/>
        <v>-7.0451837065799161E-4</v>
      </c>
      <c r="J370" s="310">
        <f t="shared" ca="1" si="18"/>
        <v>1.3976553778456413E-3</v>
      </c>
    </row>
    <row r="371" spans="6:10">
      <c r="F371" s="301">
        <f t="shared" si="14"/>
        <v>44652</v>
      </c>
      <c r="G371" s="308">
        <f t="shared" ca="1" si="15"/>
        <v>0</v>
      </c>
      <c r="H371" s="311">
        <f t="shared" ca="1" si="16"/>
        <v>3.7168591321634636E-5</v>
      </c>
      <c r="I371" s="311">
        <f t="shared" ca="1" si="17"/>
        <v>-2.3622066319251012E-3</v>
      </c>
      <c r="J371" s="310">
        <f t="shared" ca="1" si="18"/>
        <v>1.4602907202485582E-3</v>
      </c>
    </row>
    <row r="372" spans="6:10">
      <c r="F372" s="301">
        <f t="shared" si="14"/>
        <v>44682</v>
      </c>
      <c r="G372" s="308">
        <f t="shared" ca="1" si="15"/>
        <v>0</v>
      </c>
      <c r="H372" s="311">
        <f t="shared" ca="1" si="16"/>
        <v>3.7248859349858776E-5</v>
      </c>
      <c r="I372" s="311">
        <f t="shared" ca="1" si="17"/>
        <v>-3.7175360598351581E-3</v>
      </c>
      <c r="J372" s="310">
        <f t="shared" ca="1" si="18"/>
        <v>1.437499866989489E-3</v>
      </c>
    </row>
    <row r="373" spans="6:10">
      <c r="F373" s="301">
        <f t="shared" si="14"/>
        <v>44713</v>
      </c>
      <c r="G373" s="308">
        <f t="shared" ca="1" si="15"/>
        <v>0</v>
      </c>
      <c r="H373" s="311">
        <f t="shared" ca="1" si="16"/>
        <v>3.6921288693925192E-5</v>
      </c>
      <c r="I373" s="311">
        <f t="shared" ca="1" si="17"/>
        <v>-3.7228808198795926E-3</v>
      </c>
      <c r="J373" s="310">
        <f t="shared" ca="1" si="18"/>
        <v>1.4811428389982506E-3</v>
      </c>
    </row>
    <row r="374" spans="6:10">
      <c r="F374" s="301">
        <f t="shared" si="14"/>
        <v>44743</v>
      </c>
      <c r="G374" s="308">
        <f t="shared" ca="1" si="15"/>
        <v>0</v>
      </c>
      <c r="H374" s="311">
        <f t="shared" ca="1" si="16"/>
        <v>3.7300526857464433E-5</v>
      </c>
      <c r="I374" s="311">
        <f t="shared" ca="1" si="17"/>
        <v>-3.6153349655324574E-3</v>
      </c>
      <c r="J374" s="310">
        <f t="shared" ca="1" si="18"/>
        <v>2.1471398823891263E-3</v>
      </c>
    </row>
    <row r="375" spans="6:10">
      <c r="F375" s="301">
        <f t="shared" si="14"/>
        <v>44774</v>
      </c>
      <c r="G375" s="308">
        <f t="shared" ca="1" si="15"/>
        <v>0</v>
      </c>
      <c r="H375" s="311">
        <f t="shared" ca="1" si="16"/>
        <v>3.720605755552775E-5</v>
      </c>
      <c r="I375" s="311">
        <f t="shared" ca="1" si="17"/>
        <v>-3.0616020967837443E-3</v>
      </c>
      <c r="J375" s="310">
        <f t="shared" ca="1" si="18"/>
        <v>1.4221305358557146E-3</v>
      </c>
    </row>
    <row r="376" spans="6:10">
      <c r="F376" s="301">
        <f t="shared" si="14"/>
        <v>44805</v>
      </c>
      <c r="G376" s="308">
        <f t="shared" ca="1" si="15"/>
        <v>0</v>
      </c>
      <c r="H376" s="311">
        <f t="shared" ca="1" si="16"/>
        <v>3.7037342116574834E-5</v>
      </c>
      <c r="I376" s="311">
        <f t="shared" ca="1" si="17"/>
        <v>-5.1352071221529849E-3</v>
      </c>
      <c r="J376" s="310">
        <f t="shared" ca="1" si="18"/>
        <v>2.2440209832821356E-3</v>
      </c>
    </row>
    <row r="377" spans="6:10">
      <c r="F377" s="301">
        <f t="shared" si="14"/>
        <v>44835</v>
      </c>
      <c r="G377" s="308">
        <f t="shared" ca="1" si="15"/>
        <v>0</v>
      </c>
      <c r="H377" s="311">
        <f t="shared" ca="1" si="16"/>
        <v>3.7415439136490036E-5</v>
      </c>
      <c r="I377" s="311">
        <f t="shared" ca="1" si="17"/>
        <v>-2.9554188194287345E-3</v>
      </c>
      <c r="J377" s="310">
        <f t="shared" ca="1" si="18"/>
        <v>2.6171698971735324E-3</v>
      </c>
    </row>
    <row r="378" spans="6:10">
      <c r="F378" s="301">
        <f t="shared" si="14"/>
        <v>44866</v>
      </c>
      <c r="G378" s="308">
        <f t="shared" ca="1" si="15"/>
        <v>0</v>
      </c>
      <c r="H378" s="311">
        <f t="shared" ca="1" si="16"/>
        <v>3.7191433964967047E-5</v>
      </c>
      <c r="I378" s="311">
        <f t="shared" ca="1" si="17"/>
        <v>-1.2636593605742652E-3</v>
      </c>
      <c r="J378" s="310">
        <f t="shared" ca="1" si="18"/>
        <v>1.4536294444251752E-3</v>
      </c>
    </row>
    <row r="379" spans="6:10">
      <c r="F379" s="301">
        <f t="shared" si="14"/>
        <v>44896</v>
      </c>
      <c r="G379" s="308">
        <f t="shared" ca="1" si="15"/>
        <v>0</v>
      </c>
      <c r="H379" s="311">
        <f t="shared" ca="1" si="16"/>
        <v>3.6886898344246077E-5</v>
      </c>
      <c r="I379" s="311">
        <f t="shared" ca="1" si="17"/>
        <v>-1.6333190032166156E-3</v>
      </c>
      <c r="J379" s="310">
        <f t="shared" ca="1" si="18"/>
        <v>2.8121728582743977E-3</v>
      </c>
    </row>
    <row r="380" spans="6:10">
      <c r="F380" s="301">
        <f t="shared" si="14"/>
        <v>44927</v>
      </c>
      <c r="G380" s="308">
        <f t="shared" ca="1" si="15"/>
        <v>0</v>
      </c>
      <c r="H380" s="311">
        <f t="shared" ca="1" si="16"/>
        <v>-9.5061884936797902E-5</v>
      </c>
      <c r="I380" s="311">
        <f t="shared" ca="1" si="17"/>
        <v>-1.3416633073047857E-3</v>
      </c>
      <c r="J380" s="310">
        <f t="shared" ca="1" si="18"/>
        <v>2.8120346373790017E-3</v>
      </c>
    </row>
    <row r="381" spans="6:10">
      <c r="F381" s="301">
        <f t="shared" si="14"/>
        <v>44958</v>
      </c>
      <c r="G381" s="308">
        <f t="shared" ca="1" si="15"/>
        <v>0</v>
      </c>
      <c r="H381" s="311">
        <f t="shared" ca="1" si="16"/>
        <v>-9.5181624000462151E-5</v>
      </c>
      <c r="I381" s="311">
        <f t="shared" ca="1" si="17"/>
        <v>-1.1634481120504914E-3</v>
      </c>
      <c r="J381" s="310">
        <f t="shared" ca="1" si="18"/>
        <v>1.5520124972934202E-3</v>
      </c>
    </row>
    <row r="382" spans="6:10">
      <c r="F382" s="301">
        <f t="shared" si="14"/>
        <v>44986</v>
      </c>
      <c r="G382" s="308">
        <f t="shared" ca="1" si="15"/>
        <v>0</v>
      </c>
      <c r="H382" s="311">
        <f t="shared" ca="1" si="16"/>
        <v>-9.5105675079865115E-5</v>
      </c>
      <c r="I382" s="311">
        <f t="shared" ca="1" si="17"/>
        <v>-9.57029914669838E-4</v>
      </c>
      <c r="J382" s="310">
        <f t="shared" ca="1" si="18"/>
        <v>1.406322035312435E-3</v>
      </c>
    </row>
    <row r="383" spans="6:10">
      <c r="F383" s="301">
        <f t="shared" si="14"/>
        <v>45017</v>
      </c>
      <c r="G383" s="308">
        <f t="shared" ca="1" si="15"/>
        <v>0</v>
      </c>
      <c r="H383" s="311">
        <f t="shared" ca="1" si="16"/>
        <v>-9.5288077241351132E-5</v>
      </c>
      <c r="I383" s="311">
        <f t="shared" ca="1" si="17"/>
        <v>-2.6850591252974843E-3</v>
      </c>
      <c r="J383" s="310">
        <f t="shared" ca="1" si="18"/>
        <v>1.4690692057206522E-3</v>
      </c>
    </row>
    <row r="384" spans="6:10">
      <c r="F384" s="301">
        <f t="shared" si="14"/>
        <v>45047</v>
      </c>
      <c r="G384" s="308">
        <f t="shared" ca="1" si="15"/>
        <v>0</v>
      </c>
      <c r="H384" s="311">
        <f t="shared" ca="1" si="16"/>
        <v>-9.5356580281147352E-5</v>
      </c>
      <c r="I384" s="311">
        <f t="shared" ca="1" si="17"/>
        <v>-3.8397929735541902E-3</v>
      </c>
      <c r="J384" s="310">
        <f t="shared" ca="1" si="18"/>
        <v>1.432438961989746E-3</v>
      </c>
    </row>
    <row r="385" spans="6:10">
      <c r="F385" s="301">
        <f t="shared" si="14"/>
        <v>45078</v>
      </c>
      <c r="G385" s="308">
        <f t="shared" ca="1" si="15"/>
        <v>0</v>
      </c>
      <c r="H385" s="311">
        <f t="shared" ca="1" si="16"/>
        <v>-9.5447121682301628E-5</v>
      </c>
      <c r="I385" s="311">
        <f t="shared" ca="1" si="17"/>
        <v>-4.8227973086861775E-3</v>
      </c>
      <c r="J385" s="310">
        <f t="shared" ca="1" si="18"/>
        <v>1.4954850304591538E-3</v>
      </c>
    </row>
    <row r="386" spans="6:10">
      <c r="F386" s="301">
        <f t="shared" si="14"/>
        <v>45108</v>
      </c>
      <c r="G386" s="308">
        <f t="shared" ca="1" si="15"/>
        <v>0</v>
      </c>
      <c r="H386" s="311">
        <f t="shared" ca="1" si="16"/>
        <v>-9.5315480368007854E-5</v>
      </c>
      <c r="I386" s="311">
        <f t="shared" ca="1" si="17"/>
        <v>-3.7145271309410033E-3</v>
      </c>
      <c r="J386" s="310">
        <f t="shared" ca="1" si="18"/>
        <v>1.4355942579866721E-3</v>
      </c>
    </row>
    <row r="387" spans="6:10">
      <c r="F387" s="301">
        <f t="shared" si="14"/>
        <v>45139</v>
      </c>
      <c r="G387" s="308">
        <f t="shared" ca="1" si="15"/>
        <v>0</v>
      </c>
      <c r="H387" s="311">
        <f t="shared" ca="1" si="16"/>
        <v>-9.5268289315941779E-5</v>
      </c>
      <c r="I387" s="311">
        <f t="shared" ca="1" si="17"/>
        <v>-3.5351719397088699E-3</v>
      </c>
      <c r="J387" s="310">
        <f t="shared" ca="1" si="18"/>
        <v>1.4361256382953158E-3</v>
      </c>
    </row>
    <row r="388" spans="6:10">
      <c r="F388" s="301">
        <f t="shared" si="14"/>
        <v>45170</v>
      </c>
      <c r="G388" s="308">
        <f t="shared" ca="1" si="15"/>
        <v>0</v>
      </c>
      <c r="H388" s="311">
        <f t="shared" ca="1" si="16"/>
        <v>-9.5423792001003704E-5</v>
      </c>
      <c r="I388" s="311">
        <f t="shared" ca="1" si="17"/>
        <v>-5.0995988951386684E-3</v>
      </c>
      <c r="J388" s="310">
        <f t="shared" ca="1" si="18"/>
        <v>2.2486860311339285E-3</v>
      </c>
    </row>
    <row r="389" spans="6:10">
      <c r="F389" s="301">
        <f t="shared" si="14"/>
        <v>45200</v>
      </c>
      <c r="G389" s="308">
        <f t="shared" ca="1" si="15"/>
        <v>0</v>
      </c>
      <c r="H389" s="311">
        <f t="shared" ca="1" si="16"/>
        <v>-9.56659260072934E-5</v>
      </c>
      <c r="I389" s="311">
        <f t="shared" ca="1" si="17"/>
        <v>-4.1683327203758669E-3</v>
      </c>
      <c r="J389" s="310">
        <f t="shared" ca="1" si="18"/>
        <v>3.727675515602602E-3</v>
      </c>
    </row>
    <row r="390" spans="6:10">
      <c r="F390" s="301">
        <f t="shared" si="14"/>
        <v>45231</v>
      </c>
      <c r="G390" s="308">
        <f t="shared" ca="1" si="15"/>
        <v>0</v>
      </c>
      <c r="H390" s="311">
        <f t="shared" ca="1" si="16"/>
        <v>-9.5179577857873454E-5</v>
      </c>
      <c r="I390" s="311">
        <f t="shared" ca="1" si="17"/>
        <v>-1.8084932930592101E-3</v>
      </c>
      <c r="J390" s="310">
        <f t="shared" ca="1" si="18"/>
        <v>3.1072974467136749E-3</v>
      </c>
    </row>
    <row r="391" spans="6:10">
      <c r="F391" s="301">
        <f t="shared" si="14"/>
        <v>45261</v>
      </c>
      <c r="G391" s="308">
        <f t="shared" ca="1" si="15"/>
        <v>0</v>
      </c>
      <c r="H391" s="311">
        <f t="shared" ca="1" si="16"/>
        <v>-9.5156088400383254E-5</v>
      </c>
      <c r="I391" s="311">
        <f t="shared" ca="1" si="17"/>
        <v>-2.0114007575714465E-3</v>
      </c>
      <c r="J391" s="310">
        <f t="shared" ca="1" si="18"/>
        <v>2.8254306567723209E-3</v>
      </c>
    </row>
    <row r="392" spans="6:10">
      <c r="F392" s="301">
        <f t="shared" si="14"/>
        <v>45292</v>
      </c>
      <c r="G392" s="308">
        <f t="shared" ca="1" si="15"/>
        <v>0</v>
      </c>
      <c r="H392" s="311">
        <f t="shared" ca="1" si="16"/>
        <v>1.1448588917306601E-4</v>
      </c>
      <c r="I392" s="311">
        <f t="shared" ca="1" si="17"/>
        <v>-1.3806018587326774E-3</v>
      </c>
      <c r="J392" s="310">
        <f t="shared" ca="1" si="18"/>
        <v>1.4037610265109635E-3</v>
      </c>
    </row>
    <row r="393" spans="6:10">
      <c r="F393" s="301">
        <f t="shared" si="14"/>
        <v>45323</v>
      </c>
      <c r="G393" s="308">
        <f t="shared" ca="1" si="15"/>
        <v>0</v>
      </c>
      <c r="H393" s="311">
        <f t="shared" ca="1" si="16"/>
        <v>1.143173844924128E-4</v>
      </c>
      <c r="I393" s="311">
        <f t="shared" ca="1" si="17"/>
        <v>-1.0837065502909971E-3</v>
      </c>
      <c r="J393" s="310">
        <f t="shared" ca="1" si="18"/>
        <v>1.4968877697958405E-3</v>
      </c>
    </row>
    <row r="394" spans="6:10">
      <c r="F394" s="301">
        <f t="shared" si="14"/>
        <v>45352</v>
      </c>
      <c r="G394" s="308">
        <f t="shared" ca="1" si="15"/>
        <v>0</v>
      </c>
      <c r="H394" s="311">
        <f t="shared" ca="1" si="16"/>
        <v>1.1448854464157776E-4</v>
      </c>
      <c r="I394" s="311">
        <f t="shared" ca="1" si="17"/>
        <v>-1.2054100977700877E-3</v>
      </c>
      <c r="J394" s="310">
        <f t="shared" ca="1" si="18"/>
        <v>1.4064301148859482E-3</v>
      </c>
    </row>
    <row r="395" spans="6:10">
      <c r="F395" s="301">
        <f t="shared" si="14"/>
        <v>45383</v>
      </c>
      <c r="G395" s="308">
        <f t="shared" ca="1" si="15"/>
        <v>0</v>
      </c>
      <c r="H395" s="311">
        <f t="shared" ca="1" si="16"/>
        <v>1.1449919611794535E-4</v>
      </c>
      <c r="I395" s="311">
        <f t="shared" ca="1" si="17"/>
        <v>-2.7269062557359058E-3</v>
      </c>
      <c r="J395" s="310">
        <f t="shared" ca="1" si="18"/>
        <v>1.4670884535377127E-3</v>
      </c>
    </row>
    <row r="396" spans="6:10">
      <c r="F396" s="301">
        <f t="shared" ref="F396:F439" si="19">+B139</f>
        <v>45413</v>
      </c>
      <c r="G396" s="308">
        <f t="shared" ref="G396:G439" ca="1" si="20">+IF(ISERROR(G139/C139-1),0,G139/C139-1)</f>
        <v>0</v>
      </c>
      <c r="H396" s="311">
        <f t="shared" ref="H396:H439" ca="1" si="21">+IF(ISERROR(H139/D139-1),0,H139/D139-1)</f>
        <v>1.1429349798253163E-4</v>
      </c>
      <c r="I396" s="311">
        <f t="shared" ref="I396:I439" ca="1" si="22">+IF(ISERROR(I139/E139-1),0,I139/E139-1)</f>
        <v>-4.3290582792355758E-3</v>
      </c>
      <c r="J396" s="310">
        <f t="shared" ref="J396:J439" ca="1" si="23">+IF(ISERROR(J139/F139-1),0,J139/F139-1)</f>
        <v>2.1545787319947607E-3</v>
      </c>
    </row>
    <row r="397" spans="6:10">
      <c r="F397" s="301">
        <f t="shared" si="19"/>
        <v>45444</v>
      </c>
      <c r="G397" s="308">
        <f t="shared" ca="1" si="20"/>
        <v>0</v>
      </c>
      <c r="H397" s="311">
        <f t="shared" ca="1" si="21"/>
        <v>1.1454493264317911E-4</v>
      </c>
      <c r="I397" s="311">
        <f t="shared" ca="1" si="22"/>
        <v>-4.7089185468944805E-3</v>
      </c>
      <c r="J397" s="310">
        <f t="shared" ca="1" si="23"/>
        <v>1.4886750995997122E-3</v>
      </c>
    </row>
    <row r="398" spans="6:10">
      <c r="F398" s="301">
        <f t="shared" si="19"/>
        <v>45474</v>
      </c>
      <c r="G398" s="308">
        <f t="shared" ca="1" si="20"/>
        <v>0</v>
      </c>
      <c r="H398" s="311">
        <f t="shared" ca="1" si="21"/>
        <v>1.145734458820602E-4</v>
      </c>
      <c r="I398" s="311">
        <f t="shared" ca="1" si="22"/>
        <v>-3.5858299375869374E-3</v>
      </c>
      <c r="J398" s="310">
        <f t="shared" ca="1" si="23"/>
        <v>1.4368567218931982E-3</v>
      </c>
    </row>
    <row r="399" spans="6:10">
      <c r="F399" s="301">
        <f t="shared" si="19"/>
        <v>45505</v>
      </c>
      <c r="G399" s="308">
        <f t="shared" ca="1" si="20"/>
        <v>0</v>
      </c>
      <c r="H399" s="311">
        <f t="shared" ca="1" si="21"/>
        <v>1.1436319030555531E-4</v>
      </c>
      <c r="I399" s="311">
        <f t="shared" ca="1" si="22"/>
        <v>-3.8249161036210122E-3</v>
      </c>
      <c r="J399" s="310">
        <f t="shared" ca="1" si="23"/>
        <v>2.1515763161443768E-3</v>
      </c>
    </row>
    <row r="400" spans="6:10">
      <c r="F400" s="301">
        <f t="shared" si="19"/>
        <v>45536</v>
      </c>
      <c r="G400" s="308">
        <f t="shared" ca="1" si="20"/>
        <v>0</v>
      </c>
      <c r="H400" s="311">
        <f t="shared" ca="1" si="21"/>
        <v>1.1454186546777656E-4</v>
      </c>
      <c r="I400" s="311">
        <f t="shared" ca="1" si="22"/>
        <v>-4.8024029999806928E-3</v>
      </c>
      <c r="J400" s="310">
        <f t="shared" ca="1" si="23"/>
        <v>2.240173572105375E-3</v>
      </c>
    </row>
    <row r="401" spans="6:10">
      <c r="F401" s="301">
        <f t="shared" si="19"/>
        <v>45566</v>
      </c>
      <c r="G401" s="308">
        <f t="shared" ca="1" si="20"/>
        <v>0</v>
      </c>
      <c r="H401" s="311">
        <f t="shared" ca="1" si="21"/>
        <v>1.140741338778728E-4</v>
      </c>
      <c r="I401" s="311">
        <f t="shared" ca="1" si="22"/>
        <v>-3.0551638201742337E-3</v>
      </c>
      <c r="J401" s="310">
        <f t="shared" ca="1" si="23"/>
        <v>3.5412739361189161E-3</v>
      </c>
    </row>
    <row r="402" spans="6:10">
      <c r="F402" s="301">
        <f t="shared" si="19"/>
        <v>45597</v>
      </c>
      <c r="G402" s="308">
        <f t="shared" ca="1" si="20"/>
        <v>0</v>
      </c>
      <c r="H402" s="311">
        <f t="shared" ca="1" si="21"/>
        <v>1.1460820848374631E-4</v>
      </c>
      <c r="I402" s="311">
        <f t="shared" ca="1" si="22"/>
        <v>-2.063561492859578E-3</v>
      </c>
      <c r="J402" s="310">
        <f t="shared" ca="1" si="23"/>
        <v>2.9220172990114257E-3</v>
      </c>
    </row>
    <row r="403" spans="6:10">
      <c r="F403" s="301">
        <f t="shared" si="19"/>
        <v>45627</v>
      </c>
      <c r="G403" s="308">
        <f t="shared" ca="1" si="20"/>
        <v>0</v>
      </c>
      <c r="H403" s="311">
        <f t="shared" ca="1" si="21"/>
        <v>1.1457688505789321E-4</v>
      </c>
      <c r="I403" s="311">
        <f t="shared" ca="1" si="22"/>
        <v>-1.6495723290322895E-3</v>
      </c>
      <c r="J403" s="310">
        <f t="shared" ca="1" si="23"/>
        <v>2.8201769473965577E-3</v>
      </c>
    </row>
    <row r="404" spans="6:10">
      <c r="F404" s="301">
        <f t="shared" si="19"/>
        <v>45658</v>
      </c>
      <c r="G404" s="308">
        <f t="shared" ca="1" si="20"/>
        <v>0</v>
      </c>
      <c r="H404" s="311">
        <f t="shared" ca="1" si="21"/>
        <v>7.6903365539227053E-5</v>
      </c>
      <c r="I404" s="311">
        <f t="shared" ca="1" si="22"/>
        <v>-1.9845391821994296E-3</v>
      </c>
      <c r="J404" s="310">
        <f t="shared" ca="1" si="23"/>
        <v>1.4067516028257732E-3</v>
      </c>
    </row>
    <row r="405" spans="6:10">
      <c r="F405" s="301">
        <f t="shared" si="19"/>
        <v>45689</v>
      </c>
      <c r="G405" s="308">
        <f t="shared" ca="1" si="20"/>
        <v>0</v>
      </c>
      <c r="H405" s="311">
        <f t="shared" ca="1" si="21"/>
        <v>7.6938851397923003E-5</v>
      </c>
      <c r="I405" s="311">
        <f t="shared" ca="1" si="22"/>
        <v>-1.614728018293321E-3</v>
      </c>
      <c r="J405" s="310">
        <f t="shared" ca="1" si="23"/>
        <v>1.5633290567527158E-3</v>
      </c>
    </row>
    <row r="406" spans="6:10">
      <c r="F406" s="301">
        <f t="shared" si="19"/>
        <v>45717</v>
      </c>
      <c r="G406" s="308">
        <f t="shared" ca="1" si="20"/>
        <v>0</v>
      </c>
      <c r="H406" s="311">
        <f t="shared" ca="1" si="21"/>
        <v>7.7068357713372393E-5</v>
      </c>
      <c r="I406" s="311">
        <f t="shared" ca="1" si="22"/>
        <v>-1.8493004307572614E-3</v>
      </c>
      <c r="J406" s="310">
        <f t="shared" ca="1" si="23"/>
        <v>2.1132826743013311E-3</v>
      </c>
    </row>
    <row r="407" spans="6:10">
      <c r="F407" s="301">
        <f t="shared" si="19"/>
        <v>45748</v>
      </c>
      <c r="G407" s="308">
        <f t="shared" ca="1" si="20"/>
        <v>0</v>
      </c>
      <c r="H407" s="311">
        <f t="shared" ca="1" si="21"/>
        <v>7.690948158267652E-5</v>
      </c>
      <c r="I407" s="311">
        <f t="shared" ca="1" si="22"/>
        <v>-4.2874329593856064E-3</v>
      </c>
      <c r="J407" s="310">
        <f t="shared" ca="1" si="23"/>
        <v>1.4837178138096263E-3</v>
      </c>
    </row>
    <row r="408" spans="6:10">
      <c r="F408" s="301">
        <f t="shared" si="19"/>
        <v>45778</v>
      </c>
      <c r="G408" s="308">
        <f t="shared" ca="1" si="20"/>
        <v>0</v>
      </c>
      <c r="H408" s="311">
        <f t="shared" ca="1" si="21"/>
        <v>7.6701253906241718E-5</v>
      </c>
      <c r="I408" s="311">
        <f t="shared" ca="1" si="22"/>
        <v>-4.5025377159770841E-3</v>
      </c>
      <c r="J408" s="310">
        <f t="shared" ca="1" si="23"/>
        <v>1.4412812661350749E-3</v>
      </c>
    </row>
    <row r="409" spans="6:10">
      <c r="F409" s="301">
        <f t="shared" si="19"/>
        <v>45809</v>
      </c>
      <c r="G409" s="308">
        <f t="shared" ca="1" si="20"/>
        <v>0</v>
      </c>
      <c r="H409" s="311">
        <f t="shared" ca="1" si="21"/>
        <v>7.6997569260495169E-5</v>
      </c>
      <c r="I409" s="311">
        <f t="shared" ca="1" si="22"/>
        <v>-4.6957949344861305E-3</v>
      </c>
      <c r="J409" s="310">
        <f t="shared" ca="1" si="23"/>
        <v>1.4975249103144073E-3</v>
      </c>
    </row>
    <row r="410" spans="6:10">
      <c r="F410" s="301">
        <f t="shared" si="19"/>
        <v>45839</v>
      </c>
      <c r="G410" s="308">
        <f t="shared" ca="1" si="20"/>
        <v>0</v>
      </c>
      <c r="H410" s="311">
        <f t="shared" ca="1" si="21"/>
        <v>7.6830384138082408E-5</v>
      </c>
      <c r="I410" s="311">
        <f t="shared" ca="1" si="22"/>
        <v>-4.7185042445706538E-3</v>
      </c>
      <c r="J410" s="310">
        <f t="shared" ca="1" si="23"/>
        <v>1.4446967679551115E-3</v>
      </c>
    </row>
    <row r="411" spans="6:10">
      <c r="F411" s="301">
        <f t="shared" si="19"/>
        <v>45870</v>
      </c>
      <c r="G411" s="308">
        <f t="shared" ca="1" si="20"/>
        <v>0</v>
      </c>
      <c r="H411" s="311">
        <f t="shared" ca="1" si="21"/>
        <v>7.6820699064450437E-5</v>
      </c>
      <c r="I411" s="311">
        <f t="shared" ca="1" si="22"/>
        <v>-3.5346784294477684E-3</v>
      </c>
      <c r="J411" s="310">
        <f t="shared" ca="1" si="23"/>
        <v>2.8569930506738839E-3</v>
      </c>
    </row>
    <row r="412" spans="6:10">
      <c r="F412" s="301">
        <f t="shared" si="19"/>
        <v>45901</v>
      </c>
      <c r="G412" s="308">
        <f t="shared" ca="1" si="20"/>
        <v>0</v>
      </c>
      <c r="H412" s="311">
        <f t="shared" ca="1" si="21"/>
        <v>7.7006327597883839E-5</v>
      </c>
      <c r="I412" s="311">
        <f t="shared" ca="1" si="22"/>
        <v>-5.1278990491999688E-3</v>
      </c>
      <c r="J412" s="310">
        <f t="shared" ca="1" si="23"/>
        <v>1.5005485565380283E-3</v>
      </c>
    </row>
    <row r="413" spans="6:10">
      <c r="F413" s="301">
        <f t="shared" si="19"/>
        <v>45931</v>
      </c>
      <c r="G413" s="308">
        <f t="shared" ca="1" si="20"/>
        <v>0</v>
      </c>
      <c r="H413" s="311">
        <f t="shared" ca="1" si="21"/>
        <v>7.5372127657846733E-5</v>
      </c>
      <c r="I413" s="311">
        <f t="shared" ca="1" si="22"/>
        <v>-5.1136928524614378E-3</v>
      </c>
      <c r="J413" s="310">
        <f t="shared" ca="1" si="23"/>
        <v>7.3433266662461527E-3</v>
      </c>
    </row>
    <row r="414" spans="6:10">
      <c r="F414" s="301">
        <f t="shared" si="19"/>
        <v>45962</v>
      </c>
      <c r="G414" s="308">
        <f t="shared" ca="1" si="20"/>
        <v>0</v>
      </c>
      <c r="H414" s="311">
        <f t="shared" ca="1" si="21"/>
        <v>7.6912694485509192E-5</v>
      </c>
      <c r="I414" s="311">
        <f t="shared" ca="1" si="22"/>
        <v>-2.8378625306186844E-3</v>
      </c>
      <c r="J414" s="310">
        <f t="shared" ca="1" si="23"/>
        <v>6.9524256798294548E-3</v>
      </c>
    </row>
    <row r="415" spans="6:10">
      <c r="F415" s="301">
        <f t="shared" si="19"/>
        <v>45992</v>
      </c>
      <c r="G415" s="308">
        <f t="shared" ca="1" si="20"/>
        <v>0</v>
      </c>
      <c r="H415" s="311">
        <f t="shared" ca="1" si="21"/>
        <v>7.6898778112566291E-5</v>
      </c>
      <c r="I415" s="311">
        <f t="shared" ca="1" si="22"/>
        <v>-3.0984015577917301E-3</v>
      </c>
      <c r="J415" s="310">
        <f t="shared" ca="1" si="23"/>
        <v>2.142901281759757E-3</v>
      </c>
    </row>
    <row r="416" spans="6:10">
      <c r="F416" s="301">
        <f t="shared" si="19"/>
        <v>46023</v>
      </c>
      <c r="G416" s="308">
        <f t="shared" ca="1" si="20"/>
        <v>0</v>
      </c>
      <c r="H416" s="311">
        <f t="shared" ca="1" si="21"/>
        <v>1.2686922716165228E-5</v>
      </c>
      <c r="I416" s="311">
        <f t="shared" ca="1" si="22"/>
        <v>-2.7629430022699797E-3</v>
      </c>
      <c r="J416" s="310">
        <f t="shared" ca="1" si="23"/>
        <v>2.1504170353419116E-3</v>
      </c>
    </row>
    <row r="417" spans="6:10">
      <c r="F417" s="301">
        <f t="shared" si="19"/>
        <v>46054</v>
      </c>
      <c r="G417" s="308">
        <f t="shared" ca="1" si="20"/>
        <v>0</v>
      </c>
      <c r="H417" s="311">
        <f t="shared" ca="1" si="21"/>
        <v>1.2652757437781048E-5</v>
      </c>
      <c r="I417" s="311">
        <f t="shared" ca="1" si="22"/>
        <v>-2.5123807753471006E-3</v>
      </c>
      <c r="J417" s="310">
        <f t="shared" ca="1" si="23"/>
        <v>1.5886425349107558E-3</v>
      </c>
    </row>
    <row r="418" spans="6:10">
      <c r="F418" s="301">
        <f t="shared" si="19"/>
        <v>46082</v>
      </c>
      <c r="G418" s="308">
        <f t="shared" ca="1" si="20"/>
        <v>0</v>
      </c>
      <c r="H418" s="311">
        <f t="shared" ca="1" si="21"/>
        <v>1.2697960721563817E-5</v>
      </c>
      <c r="I418" s="311">
        <f t="shared" ca="1" si="22"/>
        <v>-2.5968387382916402E-3</v>
      </c>
      <c r="J418" s="310">
        <f t="shared" ca="1" si="23"/>
        <v>1.4366805751955258E-3</v>
      </c>
    </row>
    <row r="419" spans="6:10">
      <c r="F419" s="301">
        <f t="shared" si="19"/>
        <v>46113</v>
      </c>
      <c r="G419" s="308">
        <f t="shared" ca="1" si="20"/>
        <v>0</v>
      </c>
      <c r="H419" s="311">
        <f t="shared" ca="1" si="21"/>
        <v>1.2703673062608445E-5</v>
      </c>
      <c r="I419" s="311">
        <f t="shared" ca="1" si="22"/>
        <v>-5.5132799402723975E-3</v>
      </c>
      <c r="J419" s="310">
        <f t="shared" ca="1" si="23"/>
        <v>1.5201520000245328E-3</v>
      </c>
    </row>
    <row r="420" spans="6:10">
      <c r="F420" s="301">
        <f t="shared" si="19"/>
        <v>46143</v>
      </c>
      <c r="G420" s="308">
        <f t="shared" ca="1" si="20"/>
        <v>0</v>
      </c>
      <c r="H420" s="311">
        <f t="shared" ca="1" si="21"/>
        <v>1.256844672981039E-5</v>
      </c>
      <c r="I420" s="311">
        <f t="shared" ca="1" si="22"/>
        <v>-6.3432630192661321E-3</v>
      </c>
      <c r="J420" s="310">
        <f t="shared" ca="1" si="23"/>
        <v>1.4856724991387793E-3</v>
      </c>
    </row>
    <row r="421" spans="6:10">
      <c r="F421" s="301">
        <f t="shared" si="19"/>
        <v>46174</v>
      </c>
      <c r="G421" s="308">
        <f t="shared" ca="1" si="20"/>
        <v>0</v>
      </c>
      <c r="H421" s="311">
        <f t="shared" ca="1" si="21"/>
        <v>1.257782764074733E-5</v>
      </c>
      <c r="I421" s="311">
        <f t="shared" ca="1" si="22"/>
        <v>-5.9555107692789155E-3</v>
      </c>
      <c r="J421" s="310">
        <f t="shared" ca="1" si="23"/>
        <v>1.5281463097172043E-3</v>
      </c>
    </row>
    <row r="422" spans="6:10">
      <c r="F422" s="301">
        <f t="shared" si="19"/>
        <v>46204</v>
      </c>
      <c r="G422" s="308">
        <f t="shared" ca="1" si="20"/>
        <v>0</v>
      </c>
      <c r="H422" s="311">
        <f t="shared" ca="1" si="21"/>
        <v>1.2521563304668248E-5</v>
      </c>
      <c r="I422" s="311">
        <f t="shared" ca="1" si="22"/>
        <v>-4.9300275084785961E-3</v>
      </c>
      <c r="J422" s="310">
        <f t="shared" ca="1" si="23"/>
        <v>1.4596709903551552E-3</v>
      </c>
    </row>
    <row r="423" spans="6:10">
      <c r="F423" s="301">
        <f t="shared" si="19"/>
        <v>46235</v>
      </c>
      <c r="G423" s="308">
        <f t="shared" ca="1" si="20"/>
        <v>0</v>
      </c>
      <c r="H423" s="311">
        <f t="shared" ca="1" si="21"/>
        <v>1.2582134315097804E-5</v>
      </c>
      <c r="I423" s="311">
        <f t="shared" ca="1" si="22"/>
        <v>-3.7007665211856722E-3</v>
      </c>
      <c r="J423" s="310">
        <f t="shared" ca="1" si="23"/>
        <v>2.1733769105971579E-3</v>
      </c>
    </row>
    <row r="424" spans="6:10">
      <c r="F424" s="301">
        <f t="shared" si="19"/>
        <v>46266</v>
      </c>
      <c r="G424" s="308">
        <f t="shared" ca="1" si="20"/>
        <v>0</v>
      </c>
      <c r="H424" s="311">
        <f t="shared" ca="1" si="21"/>
        <v>1.2707377456289137E-5</v>
      </c>
      <c r="I424" s="311">
        <f t="shared" ca="1" si="22"/>
        <v>-7.3673839361027005E-3</v>
      </c>
      <c r="J424" s="310">
        <f t="shared" ca="1" si="23"/>
        <v>1.5345495475944659E-3</v>
      </c>
    </row>
    <row r="425" spans="6:10">
      <c r="F425" s="301">
        <f t="shared" si="19"/>
        <v>46296</v>
      </c>
      <c r="G425" s="308">
        <f t="shared" ca="1" si="20"/>
        <v>0</v>
      </c>
      <c r="H425" s="311">
        <f t="shared" ca="1" si="21"/>
        <v>1.2727526186306903E-5</v>
      </c>
      <c r="I425" s="311">
        <f t="shared" ca="1" si="22"/>
        <v>-3.8161835571324243E-3</v>
      </c>
      <c r="J425" s="310">
        <f t="shared" ca="1" si="23"/>
        <v>4.5420893676326735E-3</v>
      </c>
    </row>
    <row r="426" spans="6:10">
      <c r="F426" s="301">
        <f t="shared" si="19"/>
        <v>46327</v>
      </c>
      <c r="G426" s="308">
        <f t="shared" ca="1" si="20"/>
        <v>0</v>
      </c>
      <c r="H426" s="311">
        <f t="shared" ca="1" si="21"/>
        <v>1.2515245754851634E-5</v>
      </c>
      <c r="I426" s="311">
        <f t="shared" ca="1" si="22"/>
        <v>-3.0791602864361778E-3</v>
      </c>
      <c r="J426" s="310">
        <f t="shared" ca="1" si="23"/>
        <v>1.4937522404476766E-3</v>
      </c>
    </row>
    <row r="427" spans="6:10">
      <c r="F427" s="301">
        <f t="shared" si="19"/>
        <v>46357</v>
      </c>
      <c r="G427" s="308">
        <f t="shared" ca="1" si="20"/>
        <v>0</v>
      </c>
      <c r="H427" s="311">
        <f t="shared" ca="1" si="21"/>
        <v>1.2736760630183142E-5</v>
      </c>
      <c r="I427" s="311">
        <f t="shared" ca="1" si="22"/>
        <v>-4.2560564269804591E-3</v>
      </c>
      <c r="J427" s="310">
        <f t="shared" ca="1" si="23"/>
        <v>2.1808341267399722E-3</v>
      </c>
    </row>
    <row r="428" spans="6:10">
      <c r="F428" s="301">
        <f t="shared" si="19"/>
        <v>46388</v>
      </c>
      <c r="G428" s="308">
        <f t="shared" ca="1" si="20"/>
        <v>0</v>
      </c>
      <c r="H428" s="311">
        <f t="shared" ca="1" si="21"/>
        <v>-1.1404721167085352E-4</v>
      </c>
      <c r="I428" s="311">
        <f t="shared" ca="1" si="22"/>
        <v>-3.4190151595809848E-3</v>
      </c>
      <c r="J428" s="310">
        <f t="shared" ca="1" si="23"/>
        <v>2.1525986063664071E-3</v>
      </c>
    </row>
    <row r="429" spans="6:10">
      <c r="F429" s="301">
        <f t="shared" si="19"/>
        <v>46419</v>
      </c>
      <c r="G429" s="308">
        <f t="shared" ca="1" si="20"/>
        <v>0</v>
      </c>
      <c r="H429" s="311">
        <f t="shared" ca="1" si="21"/>
        <v>-1.1393009255156183E-4</v>
      </c>
      <c r="I429" s="311">
        <f t="shared" ca="1" si="22"/>
        <v>-2.8630102562617887E-3</v>
      </c>
      <c r="J429" s="310">
        <f t="shared" ca="1" si="23"/>
        <v>1.5768968695402119E-3</v>
      </c>
    </row>
    <row r="430" spans="6:10">
      <c r="F430" s="301">
        <f t="shared" si="19"/>
        <v>46447</v>
      </c>
      <c r="G430" s="308">
        <f t="shared" ca="1" si="20"/>
        <v>0</v>
      </c>
      <c r="H430" s="311">
        <f t="shared" ca="1" si="21"/>
        <v>-1.1431032786857198E-4</v>
      </c>
      <c r="I430" s="311">
        <f t="shared" ca="1" si="22"/>
        <v>-3.077859496851465E-3</v>
      </c>
      <c r="J430" s="310">
        <f t="shared" ca="1" si="23"/>
        <v>4.4230016135435868E-3</v>
      </c>
    </row>
    <row r="431" spans="6:10">
      <c r="F431" s="301">
        <f t="shared" si="19"/>
        <v>46478</v>
      </c>
      <c r="G431" s="308">
        <f t="shared" ca="1" si="20"/>
        <v>0</v>
      </c>
      <c r="H431" s="311">
        <f t="shared" ca="1" si="21"/>
        <v>-1.1399389057387133E-4</v>
      </c>
      <c r="I431" s="311">
        <f t="shared" ca="1" si="22"/>
        <v>-7.6969634647201524E-3</v>
      </c>
      <c r="J431" s="310">
        <f t="shared" ca="1" si="23"/>
        <v>3.15732887500908E-3</v>
      </c>
    </row>
    <row r="432" spans="6:10">
      <c r="F432" s="301">
        <f t="shared" si="19"/>
        <v>46508</v>
      </c>
      <c r="G432" s="308">
        <f t="shared" ca="1" si="20"/>
        <v>0</v>
      </c>
      <c r="H432" s="311">
        <f t="shared" ca="1" si="21"/>
        <v>-1.1393087632793897E-4</v>
      </c>
      <c r="I432" s="311">
        <f t="shared" ca="1" si="22"/>
        <v>-7.4445935217698489E-3</v>
      </c>
      <c r="J432" s="310">
        <f t="shared" ca="1" si="23"/>
        <v>1.4766286065268641E-3</v>
      </c>
    </row>
    <row r="433" spans="6:10">
      <c r="F433" s="301">
        <f t="shared" si="19"/>
        <v>46539</v>
      </c>
      <c r="G433" s="308">
        <f t="shared" ca="1" si="20"/>
        <v>0</v>
      </c>
      <c r="H433" s="311">
        <f t="shared" ca="1" si="21"/>
        <v>-1.1389055207255971E-4</v>
      </c>
      <c r="I433" s="311">
        <f t="shared" ca="1" si="22"/>
        <v>-7.2243952073924866E-3</v>
      </c>
      <c r="J433" s="310">
        <f t="shared" ca="1" si="23"/>
        <v>1.5312511926066641E-3</v>
      </c>
    </row>
    <row r="434" spans="6:10">
      <c r="F434" s="301">
        <f t="shared" si="19"/>
        <v>46569</v>
      </c>
      <c r="G434" s="308">
        <f t="shared" ca="1" si="20"/>
        <v>0</v>
      </c>
      <c r="H434" s="311">
        <f t="shared" ca="1" si="21"/>
        <v>-1.1408076810026646E-4</v>
      </c>
      <c r="I434" s="311">
        <f t="shared" ca="1" si="22"/>
        <v>-4.7696036884302684E-3</v>
      </c>
      <c r="J434" s="310">
        <f t="shared" ca="1" si="23"/>
        <v>1.4489526000007746E-3</v>
      </c>
    </row>
    <row r="435" spans="6:10">
      <c r="F435" s="301">
        <f t="shared" si="19"/>
        <v>46600</v>
      </c>
      <c r="G435" s="308">
        <f t="shared" ca="1" si="20"/>
        <v>0</v>
      </c>
      <c r="H435" s="311">
        <f t="shared" ca="1" si="21"/>
        <v>-1.1381804642163207E-4</v>
      </c>
      <c r="I435" s="311">
        <f t="shared" ca="1" si="22"/>
        <v>-4.5552055698063754E-3</v>
      </c>
      <c r="J435" s="310">
        <f t="shared" ca="1" si="23"/>
        <v>2.1684266234274219E-3</v>
      </c>
    </row>
    <row r="436" spans="6:10">
      <c r="F436" s="301">
        <f t="shared" si="19"/>
        <v>46631</v>
      </c>
      <c r="G436" s="308">
        <f t="shared" ca="1" si="20"/>
        <v>0</v>
      </c>
      <c r="H436" s="311">
        <f t="shared" ca="1" si="21"/>
        <v>-1.1393178393503955E-4</v>
      </c>
      <c r="I436" s="311">
        <f t="shared" ca="1" si="22"/>
        <v>-8.0442870620340834E-3</v>
      </c>
      <c r="J436" s="310">
        <f t="shared" ca="1" si="23"/>
        <v>1.5406142115019783E-3</v>
      </c>
    </row>
    <row r="437" spans="6:10">
      <c r="F437" s="301">
        <f t="shared" si="19"/>
        <v>46661</v>
      </c>
      <c r="G437" s="308">
        <f t="shared" ca="1" si="20"/>
        <v>0</v>
      </c>
      <c r="H437" s="311">
        <f t="shared" ca="1" si="21"/>
        <v>-1.1403813493482406E-4</v>
      </c>
      <c r="I437" s="311">
        <f t="shared" ca="1" si="22"/>
        <v>-4.9117090056414181E-3</v>
      </c>
      <c r="J437" s="310">
        <f t="shared" ca="1" si="23"/>
        <v>2.1775958543712726E-3</v>
      </c>
    </row>
    <row r="438" spans="6:10">
      <c r="F438" s="301">
        <f t="shared" si="19"/>
        <v>46692</v>
      </c>
      <c r="G438" s="308">
        <f t="shared" ca="1" si="20"/>
        <v>0</v>
      </c>
      <c r="H438" s="311">
        <f t="shared" ca="1" si="21"/>
        <v>-1.1394530611497089E-4</v>
      </c>
      <c r="I438" s="311">
        <f t="shared" ca="1" si="22"/>
        <v>-3.6425565097355506E-3</v>
      </c>
      <c r="J438" s="310">
        <f t="shared" ca="1" si="23"/>
        <v>1.4797875702390328E-3</v>
      </c>
    </row>
    <row r="439" spans="6:10">
      <c r="F439" s="301">
        <f t="shared" si="19"/>
        <v>46722</v>
      </c>
      <c r="G439" s="308">
        <f t="shared" ca="1" si="20"/>
        <v>0</v>
      </c>
      <c r="H439" s="311">
        <f t="shared" ca="1" si="21"/>
        <v>-1.1404067827780473E-4</v>
      </c>
      <c r="I439" s="311">
        <f t="shared" ca="1" si="22"/>
        <v>-4.2674134494163907E-3</v>
      </c>
      <c r="J439" s="310">
        <f t="shared" ca="1" si="23"/>
        <v>2.8935929510540692E-3</v>
      </c>
    </row>
    <row r="440" spans="6:10">
      <c r="F440" s="301"/>
      <c r="G440" s="308"/>
      <c r="H440" s="311"/>
      <c r="I440" s="311"/>
      <c r="J440" s="310"/>
    </row>
    <row r="441" spans="6:10">
      <c r="F441" s="301"/>
      <c r="G441" s="308"/>
      <c r="H441" s="311"/>
      <c r="I441" s="311"/>
      <c r="J441" s="310"/>
    </row>
    <row r="442" spans="6:10">
      <c r="F442" s="301"/>
      <c r="G442" s="308"/>
      <c r="H442" s="311"/>
      <c r="I442" s="311"/>
      <c r="J442" s="310"/>
    </row>
    <row r="443" spans="6:10">
      <c r="F443" s="301"/>
      <c r="G443" s="308"/>
      <c r="H443" s="311"/>
      <c r="I443" s="311"/>
      <c r="J443" s="310"/>
    </row>
    <row r="1047950" spans="7:10">
      <c r="G1047950" s="45" t="s">
        <v>202</v>
      </c>
      <c r="H1047950" s="45" t="s">
        <v>202</v>
      </c>
      <c r="I1047950" s="45" t="s">
        <v>202</v>
      </c>
      <c r="J1047950" s="45" t="s">
        <v>202</v>
      </c>
    </row>
    <row r="1047951" spans="7:10">
      <c r="G1047951" s="462" t="s">
        <v>300</v>
      </c>
      <c r="H1047951" s="45" t="str">
        <f>+G1047951</f>
        <v>aaa32</v>
      </c>
      <c r="I1047951" s="462" t="str">
        <f t="shared" ref="I1047951:J1047951" si="24">+H1047951</f>
        <v>aaa32</v>
      </c>
      <c r="J1047951" s="462" t="str">
        <f t="shared" si="24"/>
        <v>aaa32</v>
      </c>
    </row>
    <row r="1047952" spans="7:10">
      <c r="G1047952" s="45">
        <v>2</v>
      </c>
      <c r="H1047952" s="45">
        <v>11</v>
      </c>
      <c r="I1047952" s="45">
        <v>23</v>
      </c>
      <c r="J1047952" s="45">
        <v>20</v>
      </c>
    </row>
  </sheetData>
  <mergeCells count="3">
    <mergeCell ref="C1:F1"/>
    <mergeCell ref="G1:J1"/>
    <mergeCell ref="G258:J258"/>
  </mergeCells>
  <conditionalFormatting sqref="I3:J182">
    <cfRule type="expression" dxfId="11" priority="15">
      <formula>AND(I260&lt;0.05,I260&gt;-0.05)</formula>
    </cfRule>
    <cfRule type="expression" dxfId="10" priority="16">
      <formula>OR(I260&lt;-0.05,I260&gt;0.05)</formula>
    </cfRule>
  </conditionalFormatting>
  <conditionalFormatting sqref="G3:J182">
    <cfRule type="expression" dxfId="9" priority="5">
      <formula>AND(G260&gt;-0.02,G260&lt;0.02)</formula>
    </cfRule>
    <cfRule type="expression" dxfId="8" priority="6">
      <formula>OR(G260&gt;0.02,G260&lt;-0.02)</formula>
    </cfRule>
  </conditionalFormatting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AD665668"/>
  <sheetViews>
    <sheetView showGridLines="0" topLeftCell="R1" zoomScale="80" zoomScaleNormal="80" workbookViewId="0">
      <selection activeCell="D8" sqref="D8"/>
    </sheetView>
  </sheetViews>
  <sheetFormatPr defaultRowHeight="15"/>
  <cols>
    <col min="2" max="2" width="15" style="41" bestFit="1" customWidth="1"/>
    <col min="3" max="3" width="20.85546875" style="41" bestFit="1" customWidth="1"/>
    <col min="4" max="4" width="12.28515625" style="41" bestFit="1" customWidth="1"/>
    <col min="5" max="6" width="18" style="41" bestFit="1" customWidth="1"/>
    <col min="7" max="7" width="20.85546875" style="41" bestFit="1" customWidth="1"/>
    <col min="8" max="8" width="12.28515625" style="41" bestFit="1" customWidth="1"/>
    <col min="9" max="10" width="18" style="41" bestFit="1" customWidth="1"/>
    <col min="11" max="11" width="9.140625" style="41"/>
    <col min="12" max="12" width="15" style="41" bestFit="1" customWidth="1"/>
    <col min="13" max="13" width="20.85546875" style="41" bestFit="1" customWidth="1"/>
    <col min="14" max="14" width="12.28515625" style="41" bestFit="1" customWidth="1"/>
    <col min="15" max="16" width="18" style="41" bestFit="1" customWidth="1"/>
    <col min="17" max="17" width="20.85546875" style="41" bestFit="1" customWidth="1"/>
    <col min="18" max="18" width="12.28515625" style="41" bestFit="1" customWidth="1"/>
    <col min="19" max="19" width="18" style="41" bestFit="1" customWidth="1"/>
    <col min="20" max="20" width="18" style="41" customWidth="1"/>
    <col min="21" max="21" width="9.140625" style="41"/>
    <col min="22" max="22" width="15" style="41" bestFit="1" customWidth="1"/>
    <col min="23" max="23" width="20.85546875" style="41" bestFit="1" customWidth="1"/>
    <col min="24" max="24" width="12.28515625" style="41" bestFit="1" customWidth="1"/>
    <col min="25" max="26" width="18" style="41" bestFit="1" customWidth="1"/>
    <col min="27" max="27" width="20.85546875" style="41" bestFit="1" customWidth="1"/>
    <col min="28" max="28" width="12.28515625" style="41" bestFit="1" customWidth="1"/>
    <col min="29" max="30" width="18" style="41" bestFit="1" customWidth="1"/>
  </cols>
  <sheetData>
    <row r="1" spans="2:30">
      <c r="C1" s="687" t="s">
        <v>203</v>
      </c>
      <c r="D1" s="688"/>
      <c r="E1" s="688"/>
      <c r="F1" s="689"/>
      <c r="G1" s="681" t="s">
        <v>204</v>
      </c>
      <c r="H1" s="682"/>
      <c r="I1" s="682"/>
      <c r="J1" s="683"/>
      <c r="M1" s="687" t="s">
        <v>205</v>
      </c>
      <c r="N1" s="688"/>
      <c r="O1" s="688"/>
      <c r="P1" s="689"/>
      <c r="Q1" s="681" t="s">
        <v>206</v>
      </c>
      <c r="R1" s="682"/>
      <c r="S1" s="682"/>
      <c r="T1" s="683"/>
      <c r="W1" s="687" t="s">
        <v>207</v>
      </c>
      <c r="X1" s="688"/>
      <c r="Y1" s="688"/>
      <c r="Z1" s="689"/>
      <c r="AA1" s="681" t="s">
        <v>208</v>
      </c>
      <c r="AB1" s="682"/>
      <c r="AC1" s="682"/>
      <c r="AD1" s="683"/>
    </row>
    <row r="2" spans="2:30" ht="30">
      <c r="B2" s="293" t="s">
        <v>199</v>
      </c>
      <c r="C2" s="304" t="s">
        <v>34</v>
      </c>
      <c r="D2" s="305" t="s">
        <v>39</v>
      </c>
      <c r="E2" s="306" t="s">
        <v>48</v>
      </c>
      <c r="F2" s="307" t="s">
        <v>45</v>
      </c>
      <c r="G2" s="304" t="s">
        <v>34</v>
      </c>
      <c r="H2" s="305" t="s">
        <v>39</v>
      </c>
      <c r="I2" s="306" t="s">
        <v>48</v>
      </c>
      <c r="J2" s="307" t="s">
        <v>45</v>
      </c>
      <c r="L2" s="293" t="s">
        <v>199</v>
      </c>
      <c r="M2" s="304" t="s">
        <v>34</v>
      </c>
      <c r="N2" s="305" t="s">
        <v>39</v>
      </c>
      <c r="O2" s="306" t="s">
        <v>48</v>
      </c>
      <c r="P2" s="307" t="s">
        <v>45</v>
      </c>
      <c r="Q2" s="304" t="s">
        <v>34</v>
      </c>
      <c r="R2" s="305" t="s">
        <v>39</v>
      </c>
      <c r="S2" s="306" t="s">
        <v>48</v>
      </c>
      <c r="T2" s="307" t="s">
        <v>45</v>
      </c>
      <c r="V2" s="293" t="s">
        <v>199</v>
      </c>
      <c r="W2" s="304" t="s">
        <v>34</v>
      </c>
      <c r="X2" s="305" t="s">
        <v>39</v>
      </c>
      <c r="Y2" s="306" t="s">
        <v>48</v>
      </c>
      <c r="Z2" s="307" t="s">
        <v>45</v>
      </c>
      <c r="AA2" s="304" t="s">
        <v>34</v>
      </c>
      <c r="AB2" s="305" t="s">
        <v>39</v>
      </c>
      <c r="AC2" s="306" t="s">
        <v>48</v>
      </c>
      <c r="AD2" s="307" t="s">
        <v>45</v>
      </c>
    </row>
    <row r="3" spans="2:30">
      <c r="B3" s="300">
        <v>41275</v>
      </c>
      <c r="C3" s="294">
        <v>146</v>
      </c>
      <c r="D3" s="296">
        <v>1.3959999999999999</v>
      </c>
      <c r="E3" s="298">
        <v>0.33</v>
      </c>
      <c r="F3" s="295">
        <v>0.2</v>
      </c>
      <c r="G3" s="294">
        <f ca="1">+IF(ISERROR(HLOOKUP($B3,INDIRECT("'Monthly Resource Report'!"&amp;'Coleman Validation'!G$665666&amp;":"&amp;'Coleman Validation'!G$665667),'Coleman Validation'!G$665668,FALSE)),0,HLOOKUP($B3,INDIRECT("'Monthly Resource Report'!"&amp;'Coleman Validation'!G$665666&amp;":"&amp;'Coleman Validation'!G$665667),'Coleman Validation'!G$665668,FALSE))</f>
        <v>146</v>
      </c>
      <c r="H3" s="296">
        <f ca="1">+IF(ISERROR(HLOOKUP($B3,INDIRECT("'Monthly Resource Report'!"&amp;'Coleman Validation'!H$665666&amp;":"&amp;'Coleman Validation'!H$665667),'Coleman Validation'!H$665668,FALSE)),0,HLOOKUP($B3,INDIRECT("'Monthly Resource Report'!"&amp;'Coleman Validation'!H$665666&amp;":"&amp;'Coleman Validation'!H$665667),'Coleman Validation'!H$665668,FALSE))</f>
        <v>1.3960015247614912</v>
      </c>
      <c r="I3" s="315">
        <f ca="1">+IF(ISERROR(HLOOKUP($B3,INDIRECT("'Monthly Resource Report'!"&amp;'Coleman Validation'!I$665666&amp;":"&amp;'Coleman Validation'!I$665667),'Coleman Validation'!I$665668,FALSE)),0,HLOOKUP($B3,INDIRECT("'Monthly Resource Report'!"&amp;'Coleman Validation'!I$665666&amp;":"&amp;'Coleman Validation'!I$665667),'Coleman Validation'!I$665668,FALSE))</f>
        <v>0.32782818173612827</v>
      </c>
      <c r="J3" s="316">
        <f ca="1">+IF(ISERROR(HLOOKUP($B3,INDIRECT("'Monthly Resource Report'!"&amp;'Coleman Validation'!J$665666&amp;":"&amp;'Coleman Validation'!J$665667),'Coleman Validation'!J$665668,FALSE)),0,HLOOKUP($B3,INDIRECT("'Monthly Resource Report'!"&amp;'Coleman Validation'!J$665666&amp;":"&amp;'Coleman Validation'!J$665667),'Coleman Validation'!J$665668,FALSE))</f>
        <v>0.20069340100983823</v>
      </c>
      <c r="L3" s="300">
        <v>41275</v>
      </c>
      <c r="M3" s="294">
        <v>146</v>
      </c>
      <c r="N3" s="296">
        <v>1.3959999999999999</v>
      </c>
      <c r="O3" s="298">
        <v>0.33</v>
      </c>
      <c r="P3" s="295">
        <v>0.2</v>
      </c>
      <c r="Q3" s="294">
        <f ca="1">+IF(ISERROR(HLOOKUP($B3,INDIRECT("'Monthly Resource Report'!"&amp;'Coleman Validation'!Q$665666&amp;":"&amp;'Coleman Validation'!Q$665667),'Coleman Validation'!Q$665668,FALSE)),0,HLOOKUP($B3,INDIRECT("'Monthly Resource Report'!"&amp;'Coleman Validation'!Q$665666&amp;":"&amp;'Coleman Validation'!Q$665667),'Coleman Validation'!Q$665668,FALSE))</f>
        <v>146</v>
      </c>
      <c r="R3" s="296">
        <f ca="1">+IF(ISERROR(HLOOKUP($B3,INDIRECT("'Monthly Resource Report'!"&amp;'Coleman Validation'!R$665666&amp;":"&amp;'Coleman Validation'!R$665667),'Coleman Validation'!R$665668,FALSE)),0,HLOOKUP($B3,INDIRECT("'Monthly Resource Report'!"&amp;'Coleman Validation'!R$665666&amp;":"&amp;'Coleman Validation'!R$665667),'Coleman Validation'!R$665668,FALSE))</f>
        <v>1.3960015207358671</v>
      </c>
      <c r="S3" s="315">
        <f ca="1">+IF(ISERROR(HLOOKUP($B3,INDIRECT("'Monthly Resource Report'!"&amp;'Coleman Validation'!S$665666&amp;":"&amp;'Coleman Validation'!S$665667),'Coleman Validation'!S$665668,FALSE)),0,HLOOKUP($B3,INDIRECT("'Monthly Resource Report'!"&amp;'Coleman Validation'!S$665666&amp;":"&amp;'Coleman Validation'!S$665667),'Coleman Validation'!S$665668,FALSE))</f>
        <v>0.32790281334258026</v>
      </c>
      <c r="T3" s="316">
        <f ca="1">+IF(ISERROR(HLOOKUP($B3,INDIRECT("'Monthly Resource Report'!"&amp;'Coleman Validation'!T$665666&amp;":"&amp;'Coleman Validation'!T$665667),'Coleman Validation'!T$665668,FALSE)),0,HLOOKUP($B3,INDIRECT("'Monthly Resource Report'!"&amp;'Coleman Validation'!T$665666&amp;":"&amp;'Coleman Validation'!T$665667),'Coleman Validation'!T$665668,FALSE))</f>
        <v>0.20038184258538649</v>
      </c>
      <c r="V3" s="300">
        <v>41275</v>
      </c>
      <c r="W3" s="294">
        <v>151</v>
      </c>
      <c r="X3" s="296">
        <v>1.3959999999999999</v>
      </c>
      <c r="Y3" s="298">
        <v>0.33</v>
      </c>
      <c r="Z3" s="295">
        <v>0.2</v>
      </c>
      <c r="AA3" s="294">
        <f ca="1">+IF(ISERROR(HLOOKUP($B3,INDIRECT("'Monthly Resource Report'!"&amp;'Coleman Validation'!AA$665666&amp;":"&amp;'Coleman Validation'!AA$665667),'Coleman Validation'!AA$665668,FALSE)),0,HLOOKUP($B3,INDIRECT("'Monthly Resource Report'!"&amp;'Coleman Validation'!AA$665666&amp;":"&amp;'Coleman Validation'!AA$665667),'Coleman Validation'!AA$665668,FALSE))</f>
        <v>151</v>
      </c>
      <c r="AB3" s="296">
        <f ca="1">+IF(ISERROR(HLOOKUP($B3,INDIRECT("'Monthly Resource Report'!"&amp;'Coleman Validation'!AB$665666&amp;":"&amp;'Coleman Validation'!AB$665667),'Coleman Validation'!AB$665668,FALSE)),0,HLOOKUP($B3,INDIRECT("'Monthly Resource Report'!"&amp;'Coleman Validation'!AB$665666&amp;":"&amp;'Coleman Validation'!AB$665667),'Coleman Validation'!AB$665668,FALSE))</f>
        <v>1.3960015590862935</v>
      </c>
      <c r="AC3" s="315">
        <f ca="1">+IF(ISERROR(HLOOKUP($B3,INDIRECT("'Monthly Resource Report'!"&amp;'Coleman Validation'!AC$665666&amp;":"&amp;'Coleman Validation'!AC$665667),'Coleman Validation'!AC$665668,FALSE)),0,HLOOKUP($B3,INDIRECT("'Monthly Resource Report'!"&amp;'Coleman Validation'!AC$665666&amp;":"&amp;'Coleman Validation'!AC$665667),'Coleman Validation'!AC$665668,FALSE))</f>
        <v>0.32866176773796585</v>
      </c>
      <c r="AD3" s="316">
        <f ca="1">+IF(ISERROR(HLOOKUP($B3,INDIRECT("'Monthly Resource Report'!"&amp;'Coleman Validation'!AD$665666&amp;":"&amp;'Coleman Validation'!AD$665667),'Coleman Validation'!AD$665668,FALSE)),0,HLOOKUP($B3,INDIRECT("'Monthly Resource Report'!"&amp;'Coleman Validation'!AD$665666&amp;":"&amp;'Coleman Validation'!AD$665667),'Coleman Validation'!AD$665668,FALSE))</f>
        <v>0.20059907711685696</v>
      </c>
    </row>
    <row r="4" spans="2:30">
      <c r="B4" s="301">
        <v>41306</v>
      </c>
      <c r="C4" s="294">
        <v>146</v>
      </c>
      <c r="D4" s="297">
        <v>1.3959999999999999</v>
      </c>
      <c r="E4" s="299">
        <v>0.33</v>
      </c>
      <c r="F4" s="295">
        <v>0.2</v>
      </c>
      <c r="G4" s="294">
        <f ca="1">+IF(ISERROR(HLOOKUP($B4,INDIRECT("'Monthly Resource Report'!"&amp;'Coleman Validation'!G$665666&amp;":"&amp;'Coleman Validation'!G$665667),'Coleman Validation'!G$665668,FALSE)),0,HLOOKUP($B4,INDIRECT("'Monthly Resource Report'!"&amp;'Coleman Validation'!G$665666&amp;":"&amp;'Coleman Validation'!G$665667),'Coleman Validation'!G$665668,FALSE))</f>
        <v>146</v>
      </c>
      <c r="H4" s="297">
        <f ca="1">+IF(ISERROR(HLOOKUP($B4,INDIRECT("'Monthly Resource Report'!"&amp;'Coleman Validation'!H$665666&amp;":"&amp;'Coleman Validation'!H$665667),'Coleman Validation'!H$665668,FALSE)),0,HLOOKUP($B4,INDIRECT("'Monthly Resource Report'!"&amp;'Coleman Validation'!H$665666&amp;":"&amp;'Coleman Validation'!H$665667),'Coleman Validation'!H$665668,FALSE))</f>
        <v>1.3960013378246017</v>
      </c>
      <c r="I4" s="317">
        <f ca="1">+IF(ISERROR(HLOOKUP($B4,INDIRECT("'Monthly Resource Report'!"&amp;'Coleman Validation'!I$665666&amp;":"&amp;'Coleman Validation'!I$665667),'Coleman Validation'!I$665668,FALSE)),0,HLOOKUP($B4,INDIRECT("'Monthly Resource Report'!"&amp;'Coleman Validation'!I$665666&amp;":"&amp;'Coleman Validation'!I$665667),'Coleman Validation'!I$665668,FALSE))</f>
        <v>0.32724426801836032</v>
      </c>
      <c r="J4" s="318">
        <f ca="1">+IF(ISERROR(HLOOKUP($B4,INDIRECT("'Monthly Resource Report'!"&amp;'Coleman Validation'!J$665666&amp;":"&amp;'Coleman Validation'!J$665667),'Coleman Validation'!J$665668,FALSE)),0,HLOOKUP($B4,INDIRECT("'Monthly Resource Report'!"&amp;'Coleman Validation'!J$665666&amp;":"&amp;'Coleman Validation'!J$665667),'Coleman Validation'!J$665668,FALSE))</f>
        <v>0.20038602300858538</v>
      </c>
      <c r="L4" s="301">
        <v>41306</v>
      </c>
      <c r="M4" s="294">
        <v>146</v>
      </c>
      <c r="N4" s="297">
        <v>1.3959999999999999</v>
      </c>
      <c r="O4" s="299">
        <v>0.33</v>
      </c>
      <c r="P4" s="295">
        <v>0.2</v>
      </c>
      <c r="Q4" s="294">
        <f ca="1">+IF(ISERROR(HLOOKUP($B4,INDIRECT("'Monthly Resource Report'!"&amp;'Coleman Validation'!Q$665666&amp;":"&amp;'Coleman Validation'!Q$665667),'Coleman Validation'!Q$665668,FALSE)),0,HLOOKUP($B4,INDIRECT("'Monthly Resource Report'!"&amp;'Coleman Validation'!Q$665666&amp;":"&amp;'Coleman Validation'!Q$665667),'Coleman Validation'!Q$665668,FALSE))</f>
        <v>146</v>
      </c>
      <c r="R4" s="297">
        <f ca="1">+IF(ISERROR(HLOOKUP($B4,INDIRECT("'Monthly Resource Report'!"&amp;'Coleman Validation'!R$665666&amp;":"&amp;'Coleman Validation'!R$665667),'Coleman Validation'!R$665668,FALSE)),0,HLOOKUP($B4,INDIRECT("'Monthly Resource Report'!"&amp;'Coleman Validation'!R$665666&amp;":"&amp;'Coleman Validation'!R$665667),'Coleman Validation'!R$665668,FALSE))</f>
        <v>1.3960011984659635</v>
      </c>
      <c r="S4" s="317">
        <f ca="1">+IF(ISERROR(HLOOKUP($B4,INDIRECT("'Monthly Resource Report'!"&amp;'Coleman Validation'!S$665666&amp;":"&amp;'Coleman Validation'!S$665667),'Coleman Validation'!S$665668,FALSE)),0,HLOOKUP($B4,INDIRECT("'Monthly Resource Report'!"&amp;'Coleman Validation'!S$665666&amp;":"&amp;'Coleman Validation'!S$665667),'Coleman Validation'!S$665668,FALSE))</f>
        <v>0.32716759544421686</v>
      </c>
      <c r="T4" s="318">
        <f ca="1">+IF(ISERROR(HLOOKUP($B4,INDIRECT("'Monthly Resource Report'!"&amp;'Coleman Validation'!T$665666&amp;":"&amp;'Coleman Validation'!T$665667),'Coleman Validation'!T$665668,FALSE)),0,HLOOKUP($B4,INDIRECT("'Monthly Resource Report'!"&amp;'Coleman Validation'!T$665666&amp;":"&amp;'Coleman Validation'!T$665667),'Coleman Validation'!T$665668,FALSE))</f>
        <v>0.20066628096231978</v>
      </c>
      <c r="V4" s="301">
        <v>41306</v>
      </c>
      <c r="W4" s="294">
        <v>151</v>
      </c>
      <c r="X4" s="297">
        <v>1.3959999999999999</v>
      </c>
      <c r="Y4" s="299">
        <v>0.33</v>
      </c>
      <c r="Z4" s="295">
        <v>0.2</v>
      </c>
      <c r="AA4" s="294">
        <f ca="1">+IF(ISERROR(HLOOKUP($B4,INDIRECT("'Monthly Resource Report'!"&amp;'Coleman Validation'!AA$665666&amp;":"&amp;'Coleman Validation'!AA$665667),'Coleman Validation'!AA$665668,FALSE)),0,HLOOKUP($B4,INDIRECT("'Monthly Resource Report'!"&amp;'Coleman Validation'!AA$665666&amp;":"&amp;'Coleman Validation'!AA$665667),'Coleman Validation'!AA$665668,FALSE))</f>
        <v>151</v>
      </c>
      <c r="AB4" s="297">
        <f ca="1">+IF(ISERROR(HLOOKUP($B4,INDIRECT("'Monthly Resource Report'!"&amp;'Coleman Validation'!AB$665666&amp;":"&amp;'Coleman Validation'!AB$665667),'Coleman Validation'!AB$665668,FALSE)),0,HLOOKUP($B4,INDIRECT("'Monthly Resource Report'!"&amp;'Coleman Validation'!AB$665666&amp;":"&amp;'Coleman Validation'!AB$665667),'Coleman Validation'!AB$665668,FALSE))</f>
        <v>1.3960012109839013</v>
      </c>
      <c r="AC4" s="317">
        <f ca="1">+IF(ISERROR(HLOOKUP($B4,INDIRECT("'Monthly Resource Report'!"&amp;'Coleman Validation'!AC$665666&amp;":"&amp;'Coleman Validation'!AC$665667),'Coleman Validation'!AC$665668,FALSE)),0,HLOOKUP($B4,INDIRECT("'Monthly Resource Report'!"&amp;'Coleman Validation'!AC$665666&amp;":"&amp;'Coleman Validation'!AC$665667),'Coleman Validation'!AC$665668,FALSE))</f>
        <v>0.32819959382534186</v>
      </c>
      <c r="AD4" s="318">
        <f ca="1">+IF(ISERROR(HLOOKUP($B4,INDIRECT("'Monthly Resource Report'!"&amp;'Coleman Validation'!AD$665666&amp;":"&amp;'Coleman Validation'!AD$665667),'Coleman Validation'!AD$665668,FALSE)),0,HLOOKUP($B4,INDIRECT("'Monthly Resource Report'!"&amp;'Coleman Validation'!AD$665666&amp;":"&amp;'Coleman Validation'!AD$665667),'Coleman Validation'!AD$665668,FALSE))</f>
        <v>0.20090712951499284</v>
      </c>
    </row>
    <row r="5" spans="2:30">
      <c r="B5" s="301">
        <v>41334</v>
      </c>
      <c r="C5" s="294">
        <v>146</v>
      </c>
      <c r="D5" s="297">
        <v>1.3959999999999999</v>
      </c>
      <c r="E5" s="299">
        <v>0.33</v>
      </c>
      <c r="F5" s="295">
        <v>0.2</v>
      </c>
      <c r="G5" s="294">
        <f ca="1">+IF(ISERROR(HLOOKUP($B5,INDIRECT("'Monthly Resource Report'!"&amp;'Coleman Validation'!G$665666&amp;":"&amp;'Coleman Validation'!G$665667),'Coleman Validation'!G$665668,FALSE)),0,HLOOKUP($B5,INDIRECT("'Monthly Resource Report'!"&amp;'Coleman Validation'!G$665666&amp;":"&amp;'Coleman Validation'!G$665667),'Coleman Validation'!G$665668,FALSE))</f>
        <v>146</v>
      </c>
      <c r="H5" s="297">
        <f ca="1">+IF(ISERROR(HLOOKUP($B5,INDIRECT("'Monthly Resource Report'!"&amp;'Coleman Validation'!H$665666&amp;":"&amp;'Coleman Validation'!H$665667),'Coleman Validation'!H$665668,FALSE)),0,HLOOKUP($B5,INDIRECT("'Monthly Resource Report'!"&amp;'Coleman Validation'!H$665666&amp;":"&amp;'Coleman Validation'!H$665667),'Coleman Validation'!H$665668,FALSE))</f>
        <v>1.3960012281583207</v>
      </c>
      <c r="I5" s="317">
        <f ca="1">+IF(ISERROR(HLOOKUP($B5,INDIRECT("'Monthly Resource Report'!"&amp;'Coleman Validation'!I$665666&amp;":"&amp;'Coleman Validation'!I$665667),'Coleman Validation'!I$665668,FALSE)),0,HLOOKUP($B5,INDIRECT("'Monthly Resource Report'!"&amp;'Coleman Validation'!I$665666&amp;":"&amp;'Coleman Validation'!I$665667),'Coleman Validation'!I$665668,FALSE))</f>
        <v>0.32628873641617229</v>
      </c>
      <c r="J5" s="318">
        <f ca="1">+IF(ISERROR(HLOOKUP($B5,INDIRECT("'Monthly Resource Report'!"&amp;'Coleman Validation'!J$665666&amp;":"&amp;'Coleman Validation'!J$665667),'Coleman Validation'!J$665668,FALSE)),0,HLOOKUP($B5,INDIRECT("'Monthly Resource Report'!"&amp;'Coleman Validation'!J$665666&amp;":"&amp;'Coleman Validation'!J$665667),'Coleman Validation'!J$665668,FALSE))</f>
        <v>0.20018211101538638</v>
      </c>
      <c r="L5" s="301">
        <v>41334</v>
      </c>
      <c r="M5" s="294">
        <v>146</v>
      </c>
      <c r="N5" s="297">
        <v>1.3959999999999999</v>
      </c>
      <c r="O5" s="299">
        <v>0.33</v>
      </c>
      <c r="P5" s="295">
        <v>0.2</v>
      </c>
      <c r="Q5" s="294">
        <f ca="1">+IF(ISERROR(HLOOKUP($B5,INDIRECT("'Monthly Resource Report'!"&amp;'Coleman Validation'!Q$665666&amp;":"&amp;'Coleman Validation'!Q$665667),'Coleman Validation'!Q$665668,FALSE)),0,HLOOKUP($B5,INDIRECT("'Monthly Resource Report'!"&amp;'Coleman Validation'!Q$665666&amp;":"&amp;'Coleman Validation'!Q$665667),'Coleman Validation'!Q$665668,FALSE))</f>
        <v>146</v>
      </c>
      <c r="R5" s="297">
        <f ca="1">+IF(ISERROR(HLOOKUP($B5,INDIRECT("'Monthly Resource Report'!"&amp;'Coleman Validation'!R$665666&amp;":"&amp;'Coleman Validation'!R$665667),'Coleman Validation'!R$665668,FALSE)),0,HLOOKUP($B5,INDIRECT("'Monthly Resource Report'!"&amp;'Coleman Validation'!R$665666&amp;":"&amp;'Coleman Validation'!R$665667),'Coleman Validation'!R$665668,FALSE))</f>
        <v>1.3960011185682326</v>
      </c>
      <c r="S5" s="317">
        <f ca="1">+IF(ISERROR(HLOOKUP($B5,INDIRECT("'Monthly Resource Report'!"&amp;'Coleman Validation'!S$665666&amp;":"&amp;'Coleman Validation'!S$665667),'Coleman Validation'!S$665668,FALSE)),0,HLOOKUP($B5,INDIRECT("'Monthly Resource Report'!"&amp;'Coleman Validation'!S$665666&amp;":"&amp;'Coleman Validation'!S$665667),'Coleman Validation'!S$665668,FALSE))</f>
        <v>0.32622429956198801</v>
      </c>
      <c r="T5" s="318">
        <f ca="1">+IF(ISERROR(HLOOKUP($B5,INDIRECT("'Monthly Resource Report'!"&amp;'Coleman Validation'!T$665666&amp;":"&amp;'Coleman Validation'!T$665667),'Coleman Validation'!T$665668,FALSE)),0,HLOOKUP($B5,INDIRECT("'Monthly Resource Report'!"&amp;'Coleman Validation'!T$665666&amp;":"&amp;'Coleman Validation'!T$665667),'Coleman Validation'!T$665668,FALSE))</f>
        <v>0.20041464216589719</v>
      </c>
      <c r="V5" s="301">
        <v>41334</v>
      </c>
      <c r="W5" s="294">
        <v>151</v>
      </c>
      <c r="X5" s="297">
        <v>1.3959999999999999</v>
      </c>
      <c r="Y5" s="299">
        <v>0.33</v>
      </c>
      <c r="Z5" s="295">
        <v>0.2</v>
      </c>
      <c r="AA5" s="294">
        <f ca="1">+IF(ISERROR(HLOOKUP($B5,INDIRECT("'Monthly Resource Report'!"&amp;'Coleman Validation'!AA$665666&amp;":"&amp;'Coleman Validation'!AA$665667),'Coleman Validation'!AA$665668,FALSE)),0,HLOOKUP($B5,INDIRECT("'Monthly Resource Report'!"&amp;'Coleman Validation'!AA$665666&amp;":"&amp;'Coleman Validation'!AA$665667),'Coleman Validation'!AA$665668,FALSE))</f>
        <v>151</v>
      </c>
      <c r="AB5" s="297">
        <f ca="1">+IF(ISERROR(HLOOKUP($B5,INDIRECT("'Monthly Resource Report'!"&amp;'Coleman Validation'!AB$665666&amp;":"&amp;'Coleman Validation'!AB$665667),'Coleman Validation'!AB$665668,FALSE)),0,HLOOKUP($B5,INDIRECT("'Monthly Resource Report'!"&amp;'Coleman Validation'!AB$665666&amp;":"&amp;'Coleman Validation'!AB$665667),'Coleman Validation'!AB$665668,FALSE))</f>
        <v>1.3960013058344938</v>
      </c>
      <c r="AC5" s="317">
        <f ca="1">+IF(ISERROR(HLOOKUP($B5,INDIRECT("'Monthly Resource Report'!"&amp;'Coleman Validation'!AC$665666&amp;":"&amp;'Coleman Validation'!AC$665667),'Coleman Validation'!AC$665668,FALSE)),0,HLOOKUP($B5,INDIRECT("'Monthly Resource Report'!"&amp;'Coleman Validation'!AC$665666&amp;":"&amp;'Coleman Validation'!AC$665667),'Coleman Validation'!AC$665668,FALSE))</f>
        <v>0.3278769444495192</v>
      </c>
      <c r="AD5" s="318">
        <f ca="1">+IF(ISERROR(HLOOKUP($B5,INDIRECT("'Monthly Resource Report'!"&amp;'Coleman Validation'!AD$665666&amp;":"&amp;'Coleman Validation'!AD$665667),'Coleman Validation'!AD$665668,FALSE)),0,HLOOKUP($B5,INDIRECT("'Monthly Resource Report'!"&amp;'Coleman Validation'!AD$665666&amp;":"&amp;'Coleman Validation'!AD$665667),'Coleman Validation'!AD$665668,FALSE))</f>
        <v>0.20063102696937538</v>
      </c>
    </row>
    <row r="6" spans="2:30">
      <c r="B6" s="301">
        <v>41365</v>
      </c>
      <c r="C6" s="294">
        <v>146</v>
      </c>
      <c r="D6" s="297">
        <v>1.3959999999999999</v>
      </c>
      <c r="E6" s="299">
        <v>0.33</v>
      </c>
      <c r="F6" s="295">
        <v>0.2</v>
      </c>
      <c r="G6" s="294">
        <f ca="1">+IF(ISERROR(HLOOKUP($B6,INDIRECT("'Monthly Resource Report'!"&amp;'Coleman Validation'!G$665666&amp;":"&amp;'Coleman Validation'!G$665667),'Coleman Validation'!G$665668,FALSE)),0,HLOOKUP($B6,INDIRECT("'Monthly Resource Report'!"&amp;'Coleman Validation'!G$665666&amp;":"&amp;'Coleman Validation'!G$665667),'Coleman Validation'!G$665668,FALSE))</f>
        <v>146</v>
      </c>
      <c r="H6" s="297">
        <f ca="1">+IF(ISERROR(HLOOKUP($B6,INDIRECT("'Monthly Resource Report'!"&amp;'Coleman Validation'!H$665666&amp;":"&amp;'Coleman Validation'!H$665667),'Coleman Validation'!H$665668,FALSE)),0,HLOOKUP($B6,INDIRECT("'Monthly Resource Report'!"&amp;'Coleman Validation'!H$665666&amp;":"&amp;'Coleman Validation'!H$665667),'Coleman Validation'!H$665668,FALSE))</f>
        <v>1.3960013130227413</v>
      </c>
      <c r="I6" s="317">
        <f ca="1">+IF(ISERROR(HLOOKUP($B6,INDIRECT("'Monthly Resource Report'!"&amp;'Coleman Validation'!I$665666&amp;":"&amp;'Coleman Validation'!I$665667),'Coleman Validation'!I$665668,FALSE)),0,HLOOKUP($B6,INDIRECT("'Monthly Resource Report'!"&amp;'Coleman Validation'!I$665666&amp;":"&amp;'Coleman Validation'!I$665667),'Coleman Validation'!I$665668,FALSE))</f>
        <v>0.32678105285010745</v>
      </c>
      <c r="J6" s="318">
        <f ca="1">+IF(ISERROR(HLOOKUP($B6,INDIRECT("'Monthly Resource Report'!"&amp;'Coleman Validation'!J$665666&amp;":"&amp;'Coleman Validation'!J$665667),'Coleman Validation'!J$665668,FALSE)),0,HLOOKUP($B6,INDIRECT("'Monthly Resource Report'!"&amp;'Coleman Validation'!J$665666&amp;":"&amp;'Coleman Validation'!J$665667),'Coleman Validation'!J$665668,FALSE))</f>
        <v>0.20076744423470655</v>
      </c>
      <c r="L6" s="301">
        <v>41365</v>
      </c>
      <c r="M6" s="294">
        <v>146</v>
      </c>
      <c r="N6" s="297">
        <v>1.3959999999999999</v>
      </c>
      <c r="O6" s="299">
        <v>0.33</v>
      </c>
      <c r="P6" s="295">
        <v>0.2</v>
      </c>
      <c r="Q6" s="294">
        <f ca="1">+IF(ISERROR(HLOOKUP($B6,INDIRECT("'Monthly Resource Report'!"&amp;'Coleman Validation'!Q$665666&amp;":"&amp;'Coleman Validation'!Q$665667),'Coleman Validation'!Q$665668,FALSE)),0,HLOOKUP($B6,INDIRECT("'Monthly Resource Report'!"&amp;'Coleman Validation'!Q$665666&amp;":"&amp;'Coleman Validation'!Q$665667),'Coleman Validation'!Q$665668,FALSE))</f>
        <v>146</v>
      </c>
      <c r="R6" s="297">
        <f ca="1">+IF(ISERROR(HLOOKUP($B6,INDIRECT("'Monthly Resource Report'!"&amp;'Coleman Validation'!R$665666&amp;":"&amp;'Coleman Validation'!R$665667),'Coleman Validation'!R$665668,FALSE)),0,HLOOKUP($B6,INDIRECT("'Monthly Resource Report'!"&amp;'Coleman Validation'!R$665666&amp;":"&amp;'Coleman Validation'!R$665667),'Coleman Validation'!R$665668,FALSE))</f>
        <v>1.3960012537960262</v>
      </c>
      <c r="S6" s="317">
        <f ca="1">+IF(ISERROR(HLOOKUP($B6,INDIRECT("'Monthly Resource Report'!"&amp;'Coleman Validation'!S$665666&amp;":"&amp;'Coleman Validation'!S$665667),'Coleman Validation'!S$665668,FALSE)),0,HLOOKUP($B6,INDIRECT("'Monthly Resource Report'!"&amp;'Coleman Validation'!S$665666&amp;":"&amp;'Coleman Validation'!S$665667),'Coleman Validation'!S$665668,FALSE))</f>
        <v>0.32669782037436967</v>
      </c>
      <c r="T6" s="318">
        <f ca="1">+IF(ISERROR(HLOOKUP($B6,INDIRECT("'Monthly Resource Report'!"&amp;'Coleman Validation'!T$665666&amp;":"&amp;'Coleman Validation'!T$665667),'Coleman Validation'!T$665668,FALSE)),0,HLOOKUP($B6,INDIRECT("'Monthly Resource Report'!"&amp;'Coleman Validation'!T$665666&amp;":"&amp;'Coleman Validation'!T$665667),'Coleman Validation'!T$665668,FALSE))</f>
        <v>0.20082258639990941</v>
      </c>
      <c r="V6" s="301">
        <v>41365</v>
      </c>
      <c r="W6" s="294">
        <v>151</v>
      </c>
      <c r="X6" s="297">
        <v>1.3959999999999999</v>
      </c>
      <c r="Y6" s="299">
        <v>0.33</v>
      </c>
      <c r="Z6" s="295">
        <v>0.2</v>
      </c>
      <c r="AA6" s="294">
        <f ca="1">+IF(ISERROR(HLOOKUP($B6,INDIRECT("'Monthly Resource Report'!"&amp;'Coleman Validation'!AA$665666&amp;":"&amp;'Coleman Validation'!AA$665667),'Coleman Validation'!AA$665668,FALSE)),0,HLOOKUP($B6,INDIRECT("'Monthly Resource Report'!"&amp;'Coleman Validation'!AA$665666&amp;":"&amp;'Coleman Validation'!AA$665667),'Coleman Validation'!AA$665668,FALSE))</f>
        <v>151</v>
      </c>
      <c r="AB6" s="297">
        <f ca="1">+IF(ISERROR(HLOOKUP($B6,INDIRECT("'Monthly Resource Report'!"&amp;'Coleman Validation'!AB$665666&amp;":"&amp;'Coleman Validation'!AB$665667),'Coleman Validation'!AB$665668,FALSE)),0,HLOOKUP($B6,INDIRECT("'Monthly Resource Report'!"&amp;'Coleman Validation'!AB$665666&amp;":"&amp;'Coleman Validation'!AB$665667),'Coleman Validation'!AB$665668,FALSE))</f>
        <v>1.396001118270437</v>
      </c>
      <c r="AC6" s="317">
        <f ca="1">+IF(ISERROR(HLOOKUP($B6,INDIRECT("'Monthly Resource Report'!"&amp;'Coleman Validation'!AC$665666&amp;":"&amp;'Coleman Validation'!AC$665667),'Coleman Validation'!AC$665668,FALSE)),0,HLOOKUP($B6,INDIRECT("'Monthly Resource Report'!"&amp;'Coleman Validation'!AC$665666&amp;":"&amp;'Coleman Validation'!AC$665667),'Coleman Validation'!AC$665668,FALSE))</f>
        <v>0.32846035333431878</v>
      </c>
      <c r="AD6" s="318">
        <f ca="1">+IF(ISERROR(HLOOKUP($B6,INDIRECT("'Monthly Resource Report'!"&amp;'Coleman Validation'!AD$665666&amp;":"&amp;'Coleman Validation'!AD$665667),'Coleman Validation'!AD$665668,FALSE)),0,HLOOKUP($B6,INDIRECT("'Monthly Resource Report'!"&amp;'Coleman Validation'!AD$665666&amp;":"&amp;'Coleman Validation'!AD$665667),'Coleman Validation'!AD$665668,FALSE))</f>
        <v>0.2008577568659263</v>
      </c>
    </row>
    <row r="7" spans="2:30">
      <c r="B7" s="301">
        <v>41395</v>
      </c>
      <c r="C7" s="294">
        <v>146</v>
      </c>
      <c r="D7" s="297">
        <v>1.3959999999999999</v>
      </c>
      <c r="E7" s="299">
        <v>0.33</v>
      </c>
      <c r="F7" s="295">
        <v>0.2</v>
      </c>
      <c r="G7" s="294">
        <f ca="1">+IF(ISERROR(HLOOKUP($B7,INDIRECT("'Monthly Resource Report'!"&amp;'Coleman Validation'!G$665666&amp;":"&amp;'Coleman Validation'!G$665667),'Coleman Validation'!G$665668,FALSE)),0,HLOOKUP($B7,INDIRECT("'Monthly Resource Report'!"&amp;'Coleman Validation'!G$665666&amp;":"&amp;'Coleman Validation'!G$665667),'Coleman Validation'!G$665668,FALSE))</f>
        <v>146</v>
      </c>
      <c r="H7" s="297">
        <f ca="1">+IF(ISERROR(HLOOKUP($B7,INDIRECT("'Monthly Resource Report'!"&amp;'Coleman Validation'!H$665666&amp;":"&amp;'Coleman Validation'!H$665667),'Coleman Validation'!H$665668,FALSE)),0,HLOOKUP($B7,INDIRECT("'Monthly Resource Report'!"&amp;'Coleman Validation'!H$665666&amp;":"&amp;'Coleman Validation'!H$665667),'Coleman Validation'!H$665668,FALSE))</f>
        <v>1.3960010295079777</v>
      </c>
      <c r="I7" s="317">
        <f ca="1">+IF(ISERROR(HLOOKUP($B7,INDIRECT("'Monthly Resource Report'!"&amp;'Coleman Validation'!I$665666&amp;":"&amp;'Coleman Validation'!I$665667),'Coleman Validation'!I$665668,FALSE)),0,HLOOKUP($B7,INDIRECT("'Monthly Resource Report'!"&amp;'Coleman Validation'!I$665666&amp;":"&amp;'Coleman Validation'!I$665667),'Coleman Validation'!I$665668,FALSE))</f>
        <v>0.32625674347112221</v>
      </c>
      <c r="J7" s="318">
        <f ca="1">+IF(ISERROR(HLOOKUP($B7,INDIRECT("'Monthly Resource Report'!"&amp;'Coleman Validation'!J$665666&amp;":"&amp;'Coleman Validation'!J$665667),'Coleman Validation'!J$665668,FALSE)),0,HLOOKUP($B7,INDIRECT("'Monthly Resource Report'!"&amp;'Coleman Validation'!J$665666&amp;":"&amp;'Coleman Validation'!J$665667),'Coleman Validation'!J$665668,FALSE))</f>
        <v>0.20202787146928</v>
      </c>
      <c r="L7" s="301">
        <v>41395</v>
      </c>
      <c r="M7" s="294">
        <v>146</v>
      </c>
      <c r="N7" s="297">
        <v>1.3959999999999999</v>
      </c>
      <c r="O7" s="299">
        <v>0.33</v>
      </c>
      <c r="P7" s="295">
        <v>2.6</v>
      </c>
      <c r="Q7" s="294">
        <f ca="1">+IF(ISERROR(HLOOKUP($B7,INDIRECT("'Monthly Resource Report'!"&amp;'Coleman Validation'!Q$665666&amp;":"&amp;'Coleman Validation'!Q$665667),'Coleman Validation'!Q$665668,FALSE)),0,HLOOKUP($B7,INDIRECT("'Monthly Resource Report'!"&amp;'Coleman Validation'!Q$665666&amp;":"&amp;'Coleman Validation'!Q$665667),'Coleman Validation'!Q$665668,FALSE))</f>
        <v>146</v>
      </c>
      <c r="R7" s="297">
        <f ca="1">+IF(ISERROR(HLOOKUP($B7,INDIRECT("'Monthly Resource Report'!"&amp;'Coleman Validation'!R$665666&amp;":"&amp;'Coleman Validation'!R$665667),'Coleman Validation'!R$665668,FALSE)),0,HLOOKUP($B7,INDIRECT("'Monthly Resource Report'!"&amp;'Coleman Validation'!R$665666&amp;":"&amp;'Coleman Validation'!R$665667),'Coleman Validation'!R$665668,FALSE))</f>
        <v>1.3960012923434129</v>
      </c>
      <c r="S7" s="317">
        <f ca="1">+IF(ISERROR(HLOOKUP($B7,INDIRECT("'Monthly Resource Report'!"&amp;'Coleman Validation'!S$665666&amp;":"&amp;'Coleman Validation'!S$665667),'Coleman Validation'!S$665668,FALSE)),0,HLOOKUP($B7,INDIRECT("'Monthly Resource Report'!"&amp;'Coleman Validation'!S$665666&amp;":"&amp;'Coleman Validation'!S$665667),'Coleman Validation'!S$665668,FALSE))</f>
        <v>0.32673981137816416</v>
      </c>
      <c r="T7" s="318">
        <f ca="1">+IF(ISERROR(HLOOKUP($B7,INDIRECT("'Monthly Resource Report'!"&amp;'Coleman Validation'!T$665666&amp;":"&amp;'Coleman Validation'!T$665667),'Coleman Validation'!T$665668,FALSE)),0,HLOOKUP($B7,INDIRECT("'Monthly Resource Report'!"&amp;'Coleman Validation'!T$665666&amp;":"&amp;'Coleman Validation'!T$665667),'Coleman Validation'!T$665668,FALSE))</f>
        <v>2.1926814740417688</v>
      </c>
      <c r="V7" s="301">
        <v>41395</v>
      </c>
      <c r="W7" s="294">
        <v>151</v>
      </c>
      <c r="X7" s="297">
        <v>1.3959999999999999</v>
      </c>
      <c r="Y7" s="299">
        <v>0.33</v>
      </c>
      <c r="Z7" s="295">
        <v>2.6</v>
      </c>
      <c r="AA7" s="294">
        <f ca="1">+IF(ISERROR(HLOOKUP($B7,INDIRECT("'Monthly Resource Report'!"&amp;'Coleman Validation'!AA$665666&amp;":"&amp;'Coleman Validation'!AA$665667),'Coleman Validation'!AA$665668,FALSE)),0,HLOOKUP($B7,INDIRECT("'Monthly Resource Report'!"&amp;'Coleman Validation'!AA$665666&amp;":"&amp;'Coleman Validation'!AA$665667),'Coleman Validation'!AA$665668,FALSE))</f>
        <v>151</v>
      </c>
      <c r="AB7" s="297">
        <f ca="1">+IF(ISERROR(HLOOKUP($B7,INDIRECT("'Monthly Resource Report'!"&amp;'Coleman Validation'!AB$665666&amp;":"&amp;'Coleman Validation'!AB$665667),'Coleman Validation'!AB$665668,FALSE)),0,HLOOKUP($B7,INDIRECT("'Monthly Resource Report'!"&amp;'Coleman Validation'!AB$665666&amp;":"&amp;'Coleman Validation'!AB$665667),'Coleman Validation'!AB$665668,FALSE))</f>
        <v>1.3960013892297263</v>
      </c>
      <c r="AC7" s="317">
        <f ca="1">+IF(ISERROR(HLOOKUP($B7,INDIRECT("'Monthly Resource Report'!"&amp;'Coleman Validation'!AC$665666&amp;":"&amp;'Coleman Validation'!AC$665667),'Coleman Validation'!AC$665668,FALSE)),0,HLOOKUP($B7,INDIRECT("'Monthly Resource Report'!"&amp;'Coleman Validation'!AC$665666&amp;":"&amp;'Coleman Validation'!AC$665667),'Coleman Validation'!AC$665668,FALSE))</f>
        <v>0.32842102322676364</v>
      </c>
      <c r="AD7" s="318">
        <f ca="1">+IF(ISERROR(HLOOKUP($B7,INDIRECT("'Monthly Resource Report'!"&amp;'Coleman Validation'!AD$665666&amp;":"&amp;'Coleman Validation'!AD$665667),'Coleman Validation'!AD$665668,FALSE)),0,HLOOKUP($B7,INDIRECT("'Monthly Resource Report'!"&amp;'Coleman Validation'!AD$665666&amp;":"&amp;'Coleman Validation'!AD$665667),'Coleman Validation'!AD$665668,FALSE))</f>
        <v>2.2544454117802983</v>
      </c>
    </row>
    <row r="8" spans="2:30">
      <c r="B8" s="301">
        <v>41426</v>
      </c>
      <c r="C8" s="294">
        <v>146</v>
      </c>
      <c r="D8" s="297">
        <v>1.3959999999999999</v>
      </c>
      <c r="E8" s="299">
        <v>0.33</v>
      </c>
      <c r="F8" s="295">
        <v>0.2</v>
      </c>
      <c r="G8" s="294">
        <f ca="1">+IF(ISERROR(HLOOKUP($B8,INDIRECT("'Monthly Resource Report'!"&amp;'Coleman Validation'!G$665666&amp;":"&amp;'Coleman Validation'!G$665667),'Coleman Validation'!G$665668,FALSE)),0,HLOOKUP($B8,INDIRECT("'Monthly Resource Report'!"&amp;'Coleman Validation'!G$665666&amp;":"&amp;'Coleman Validation'!G$665667),'Coleman Validation'!G$665668,FALSE))</f>
        <v>146</v>
      </c>
      <c r="H8" s="297">
        <f ca="1">+IF(ISERROR(HLOOKUP($B8,INDIRECT("'Monthly Resource Report'!"&amp;'Coleman Validation'!H$665666&amp;":"&amp;'Coleman Validation'!H$665667),'Coleman Validation'!H$665668,FALSE)),0,HLOOKUP($B8,INDIRECT("'Monthly Resource Report'!"&amp;'Coleman Validation'!H$665666&amp;":"&amp;'Coleman Validation'!H$665667),'Coleman Validation'!H$665668,FALSE))</f>
        <v>1.3960012823151704</v>
      </c>
      <c r="I8" s="317">
        <f ca="1">+IF(ISERROR(HLOOKUP($B8,INDIRECT("'Monthly Resource Report'!"&amp;'Coleman Validation'!I$665666&amp;":"&amp;'Coleman Validation'!I$665667),'Coleman Validation'!I$665668,FALSE)),0,HLOOKUP($B8,INDIRECT("'Monthly Resource Report'!"&amp;'Coleman Validation'!I$665666&amp;":"&amp;'Coleman Validation'!I$665667),'Coleman Validation'!I$665668,FALSE))</f>
        <v>0.32533968929085733</v>
      </c>
      <c r="J8" s="318">
        <f ca="1">+IF(ISERROR(HLOOKUP($B8,INDIRECT("'Monthly Resource Report'!"&amp;'Coleman Validation'!J$665666&amp;":"&amp;'Coleman Validation'!J$665667),'Coleman Validation'!J$665668,FALSE)),0,HLOOKUP($B8,INDIRECT("'Monthly Resource Report'!"&amp;'Coleman Validation'!J$665666&amp;":"&amp;'Coleman Validation'!J$665667),'Coleman Validation'!J$665668,FALSE))</f>
        <v>0.20037534255225445</v>
      </c>
      <c r="L8" s="301">
        <v>41426</v>
      </c>
      <c r="M8" s="294">
        <v>146</v>
      </c>
      <c r="N8" s="297">
        <v>1.3959999999999999</v>
      </c>
      <c r="O8" s="299">
        <v>0.33</v>
      </c>
      <c r="P8" s="295">
        <v>0.2</v>
      </c>
      <c r="Q8" s="294">
        <f ca="1">+IF(ISERROR(HLOOKUP($B8,INDIRECT("'Monthly Resource Report'!"&amp;'Coleman Validation'!Q$665666&amp;":"&amp;'Coleman Validation'!Q$665667),'Coleman Validation'!Q$665668,FALSE)),0,HLOOKUP($B8,INDIRECT("'Monthly Resource Report'!"&amp;'Coleman Validation'!Q$665666&amp;":"&amp;'Coleman Validation'!Q$665667),'Coleman Validation'!Q$665668,FALSE))</f>
        <v>146</v>
      </c>
      <c r="R8" s="297">
        <f ca="1">+IF(ISERROR(HLOOKUP($B8,INDIRECT("'Monthly Resource Report'!"&amp;'Coleman Validation'!R$665666&amp;":"&amp;'Coleman Validation'!R$665667),'Coleman Validation'!R$665668,FALSE)),0,HLOOKUP($B8,INDIRECT("'Monthly Resource Report'!"&amp;'Coleman Validation'!R$665666&amp;":"&amp;'Coleman Validation'!R$665667),'Coleman Validation'!R$665668,FALSE))</f>
        <v>1.3960011779530366</v>
      </c>
      <c r="S8" s="317">
        <f ca="1">+IF(ISERROR(HLOOKUP($B8,INDIRECT("'Monthly Resource Report'!"&amp;'Coleman Validation'!S$665666&amp;":"&amp;'Coleman Validation'!S$665667),'Coleman Validation'!S$665668,FALSE)),0,HLOOKUP($B8,INDIRECT("'Monthly Resource Report'!"&amp;'Coleman Validation'!S$665666&amp;":"&amp;'Coleman Validation'!S$665667),'Coleman Validation'!S$665668,FALSE))</f>
        <v>0.32560067322108788</v>
      </c>
      <c r="T8" s="318">
        <f ca="1">+IF(ISERROR(HLOOKUP($B8,INDIRECT("'Monthly Resource Report'!"&amp;'Coleman Validation'!T$665666&amp;":"&amp;'Coleman Validation'!T$665667),'Coleman Validation'!T$665668,FALSE)),0,HLOOKUP($B8,INDIRECT("'Monthly Resource Report'!"&amp;'Coleman Validation'!T$665666&amp;":"&amp;'Coleman Validation'!T$665667),'Coleman Validation'!T$665668,FALSE))</f>
        <v>0.23347639791364011</v>
      </c>
      <c r="V8" s="301">
        <v>41426</v>
      </c>
      <c r="W8" s="294">
        <v>151</v>
      </c>
      <c r="X8" s="297">
        <v>1.3959999999999999</v>
      </c>
      <c r="Y8" s="299">
        <v>0.33</v>
      </c>
      <c r="Z8" s="295">
        <v>0.2</v>
      </c>
      <c r="AA8" s="294">
        <f ca="1">+IF(ISERROR(HLOOKUP($B8,INDIRECT("'Monthly Resource Report'!"&amp;'Coleman Validation'!AA$665666&amp;":"&amp;'Coleman Validation'!AA$665667),'Coleman Validation'!AA$665668,FALSE)),0,HLOOKUP($B8,INDIRECT("'Monthly Resource Report'!"&amp;'Coleman Validation'!AA$665666&amp;":"&amp;'Coleman Validation'!AA$665667),'Coleman Validation'!AA$665668,FALSE))</f>
        <v>151</v>
      </c>
      <c r="AB8" s="297">
        <f ca="1">+IF(ISERROR(HLOOKUP($B8,INDIRECT("'Monthly Resource Report'!"&amp;'Coleman Validation'!AB$665666&amp;":"&amp;'Coleman Validation'!AB$665667),'Coleman Validation'!AB$665668,FALSE)),0,HLOOKUP($B8,INDIRECT("'Monthly Resource Report'!"&amp;'Coleman Validation'!AB$665666&amp;":"&amp;'Coleman Validation'!AB$665667),'Coleman Validation'!AB$665668,FALSE))</f>
        <v>1.3960014314815834</v>
      </c>
      <c r="AC8" s="317">
        <f ca="1">+IF(ISERROR(HLOOKUP($B8,INDIRECT("'Monthly Resource Report'!"&amp;'Coleman Validation'!AC$665666&amp;":"&amp;'Coleman Validation'!AC$665667),'Coleman Validation'!AC$665668,FALSE)),0,HLOOKUP($B8,INDIRECT("'Monthly Resource Report'!"&amp;'Coleman Validation'!AC$665666&amp;":"&amp;'Coleman Validation'!AC$665667),'Coleman Validation'!AC$665668,FALSE))</f>
        <v>0.32770674501575725</v>
      </c>
      <c r="AD8" s="318">
        <f ca="1">+IF(ISERROR(HLOOKUP($B8,INDIRECT("'Monthly Resource Report'!"&amp;'Coleman Validation'!AD$665666&amp;":"&amp;'Coleman Validation'!AD$665667),'Coleman Validation'!AD$665668,FALSE)),0,HLOOKUP($B8,INDIRECT("'Monthly Resource Report'!"&amp;'Coleman Validation'!AD$665666&amp;":"&amp;'Coleman Validation'!AD$665667),'Coleman Validation'!AD$665668,FALSE))</f>
        <v>0.31717890012937416</v>
      </c>
    </row>
    <row r="9" spans="2:30">
      <c r="B9" s="301">
        <v>41456</v>
      </c>
      <c r="C9" s="294">
        <v>146</v>
      </c>
      <c r="D9" s="297">
        <v>1.3959999999999999</v>
      </c>
      <c r="E9" s="299">
        <v>0.33</v>
      </c>
      <c r="F9" s="295">
        <v>0.2</v>
      </c>
      <c r="G9" s="294">
        <f ca="1">+IF(ISERROR(HLOOKUP($B9,INDIRECT("'Monthly Resource Report'!"&amp;'Coleman Validation'!G$665666&amp;":"&amp;'Coleman Validation'!G$665667),'Coleman Validation'!G$665668,FALSE)),0,HLOOKUP($B9,INDIRECT("'Monthly Resource Report'!"&amp;'Coleman Validation'!G$665666&amp;":"&amp;'Coleman Validation'!G$665667),'Coleman Validation'!G$665668,FALSE))</f>
        <v>146</v>
      </c>
      <c r="H9" s="297">
        <f ca="1">+IF(ISERROR(HLOOKUP($B9,INDIRECT("'Monthly Resource Report'!"&amp;'Coleman Validation'!H$665666&amp;":"&amp;'Coleman Validation'!H$665667),'Coleman Validation'!H$665668,FALSE)),0,HLOOKUP($B9,INDIRECT("'Monthly Resource Report'!"&amp;'Coleman Validation'!H$665666&amp;":"&amp;'Coleman Validation'!H$665667),'Coleman Validation'!H$665668,FALSE))</f>
        <v>1.3960011516574835</v>
      </c>
      <c r="I9" s="317">
        <f ca="1">+IF(ISERROR(HLOOKUP($B9,INDIRECT("'Monthly Resource Report'!"&amp;'Coleman Validation'!I$665666&amp;":"&amp;'Coleman Validation'!I$665667),'Coleman Validation'!I$665668,FALSE)),0,HLOOKUP($B9,INDIRECT("'Monthly Resource Report'!"&amp;'Coleman Validation'!I$665666&amp;":"&amp;'Coleman Validation'!I$665667),'Coleman Validation'!I$665668,FALSE))</f>
        <v>0.32581318316042795</v>
      </c>
      <c r="J9" s="318">
        <f ca="1">+IF(ISERROR(HLOOKUP($B9,INDIRECT("'Monthly Resource Report'!"&amp;'Coleman Validation'!J$665666&amp;":"&amp;'Coleman Validation'!J$665667),'Coleman Validation'!J$665668,FALSE)),0,HLOOKUP($B9,INDIRECT("'Monthly Resource Report'!"&amp;'Coleman Validation'!J$665666&amp;":"&amp;'Coleman Validation'!J$665667),'Coleman Validation'!J$665668,FALSE))</f>
        <v>0.20054133885956138</v>
      </c>
      <c r="L9" s="301">
        <v>41456</v>
      </c>
      <c r="M9" s="294">
        <v>146</v>
      </c>
      <c r="N9" s="297">
        <v>1.3959999999999999</v>
      </c>
      <c r="O9" s="299">
        <v>0.33</v>
      </c>
      <c r="P9" s="295">
        <v>0.2</v>
      </c>
      <c r="Q9" s="294">
        <f ca="1">+IF(ISERROR(HLOOKUP($B9,INDIRECT("'Monthly Resource Report'!"&amp;'Coleman Validation'!Q$665666&amp;":"&amp;'Coleman Validation'!Q$665667),'Coleman Validation'!Q$665668,FALSE)),0,HLOOKUP($B9,INDIRECT("'Monthly Resource Report'!"&amp;'Coleman Validation'!Q$665666&amp;":"&amp;'Coleman Validation'!Q$665667),'Coleman Validation'!Q$665668,FALSE))</f>
        <v>146</v>
      </c>
      <c r="R9" s="297">
        <f ca="1">+IF(ISERROR(HLOOKUP($B9,INDIRECT("'Monthly Resource Report'!"&amp;'Coleman Validation'!R$665666&amp;":"&amp;'Coleman Validation'!R$665667),'Coleman Validation'!R$665668,FALSE)),0,HLOOKUP($B9,INDIRECT("'Monthly Resource Report'!"&amp;'Coleman Validation'!R$665666&amp;":"&amp;'Coleman Validation'!R$665667),'Coleman Validation'!R$665668,FALSE))</f>
        <v>1.3960012129107613</v>
      </c>
      <c r="S9" s="317">
        <f ca="1">+IF(ISERROR(HLOOKUP($B9,INDIRECT("'Monthly Resource Report'!"&amp;'Coleman Validation'!S$665666&amp;":"&amp;'Coleman Validation'!S$665667),'Coleman Validation'!S$665668,FALSE)),0,HLOOKUP($B9,INDIRECT("'Monthly Resource Report'!"&amp;'Coleman Validation'!S$665666&amp;":"&amp;'Coleman Validation'!S$665667),'Coleman Validation'!S$665668,FALSE))</f>
        <v>0.32597681773408366</v>
      </c>
      <c r="T9" s="318">
        <f ca="1">+IF(ISERROR(HLOOKUP($B9,INDIRECT("'Monthly Resource Report'!"&amp;'Coleman Validation'!T$665666&amp;":"&amp;'Coleman Validation'!T$665667),'Coleman Validation'!T$665668,FALSE)),0,HLOOKUP($B9,INDIRECT("'Monthly Resource Report'!"&amp;'Coleman Validation'!T$665666&amp;":"&amp;'Coleman Validation'!T$665667),'Coleman Validation'!T$665668,FALSE))</f>
        <v>0.20041160630584542</v>
      </c>
      <c r="V9" s="301">
        <v>41456</v>
      </c>
      <c r="W9" s="294">
        <v>151</v>
      </c>
      <c r="X9" s="297">
        <v>1.3959999999999999</v>
      </c>
      <c r="Y9" s="299">
        <v>0.33</v>
      </c>
      <c r="Z9" s="295">
        <v>0.2</v>
      </c>
      <c r="AA9" s="294">
        <f ca="1">+IF(ISERROR(HLOOKUP($B9,INDIRECT("'Monthly Resource Report'!"&amp;'Coleman Validation'!AA$665666&amp;":"&amp;'Coleman Validation'!AA$665667),'Coleman Validation'!AA$665668,FALSE)),0,HLOOKUP($B9,INDIRECT("'Monthly Resource Report'!"&amp;'Coleman Validation'!AA$665666&amp;":"&amp;'Coleman Validation'!AA$665667),'Coleman Validation'!AA$665668,FALSE))</f>
        <v>151</v>
      </c>
      <c r="AB9" s="297">
        <f ca="1">+IF(ISERROR(HLOOKUP($B9,INDIRECT("'Monthly Resource Report'!"&amp;'Coleman Validation'!AB$665666&amp;":"&amp;'Coleman Validation'!AB$665667),'Coleman Validation'!AB$665668,FALSE)),0,HLOOKUP($B9,INDIRECT("'Monthly Resource Report'!"&amp;'Coleman Validation'!AB$665666&amp;":"&amp;'Coleman Validation'!AB$665667),'Coleman Validation'!AB$665668,FALSE))</f>
        <v>1.3960013344771707</v>
      </c>
      <c r="AC9" s="317">
        <f ca="1">+IF(ISERROR(HLOOKUP($B9,INDIRECT("'Monthly Resource Report'!"&amp;'Coleman Validation'!AC$665666&amp;":"&amp;'Coleman Validation'!AC$665667),'Coleman Validation'!AC$665668,FALSE)),0,HLOOKUP($B9,INDIRECT("'Monthly Resource Report'!"&amp;'Coleman Validation'!AC$665666&amp;":"&amp;'Coleman Validation'!AC$665667),'Coleman Validation'!AC$665668,FALSE))</f>
        <v>0.32783504573811162</v>
      </c>
      <c r="AD9" s="318">
        <f ca="1">+IF(ISERROR(HLOOKUP($B9,INDIRECT("'Monthly Resource Report'!"&amp;'Coleman Validation'!AD$665666&amp;":"&amp;'Coleman Validation'!AD$665667),'Coleman Validation'!AD$665668,FALSE)),0,HLOOKUP($B9,INDIRECT("'Monthly Resource Report'!"&amp;'Coleman Validation'!AD$665666&amp;":"&amp;'Coleman Validation'!AD$665667),'Coleman Validation'!AD$665668,FALSE))</f>
        <v>0.20083779595597692</v>
      </c>
    </row>
    <row r="10" spans="2:30">
      <c r="B10" s="301">
        <v>41487</v>
      </c>
      <c r="C10" s="294">
        <v>146</v>
      </c>
      <c r="D10" s="297">
        <v>1.3959999999999999</v>
      </c>
      <c r="E10" s="299">
        <v>0.33</v>
      </c>
      <c r="F10" s="295">
        <v>0.2</v>
      </c>
      <c r="G10" s="294">
        <f ca="1">+IF(ISERROR(HLOOKUP($B10,INDIRECT("'Monthly Resource Report'!"&amp;'Coleman Validation'!G$665666&amp;":"&amp;'Coleman Validation'!G$665667),'Coleman Validation'!G$665668,FALSE)),0,HLOOKUP($B10,INDIRECT("'Monthly Resource Report'!"&amp;'Coleman Validation'!G$665666&amp;":"&amp;'Coleman Validation'!G$665667),'Coleman Validation'!G$665668,FALSE))</f>
        <v>146</v>
      </c>
      <c r="H10" s="297">
        <f ca="1">+IF(ISERROR(HLOOKUP($B10,INDIRECT("'Monthly Resource Report'!"&amp;'Coleman Validation'!H$665666&amp;":"&amp;'Coleman Validation'!H$665667),'Coleman Validation'!H$665668,FALSE)),0,HLOOKUP($B10,INDIRECT("'Monthly Resource Report'!"&amp;'Coleman Validation'!H$665666&amp;":"&amp;'Coleman Validation'!H$665667),'Coleman Validation'!H$665668,FALSE))</f>
        <v>1.3960011377198756</v>
      </c>
      <c r="I10" s="317">
        <f ca="1">+IF(ISERROR(HLOOKUP($B10,INDIRECT("'Monthly Resource Report'!"&amp;'Coleman Validation'!I$665666&amp;":"&amp;'Coleman Validation'!I$665667),'Coleman Validation'!I$665668,FALSE)),0,HLOOKUP($B10,INDIRECT("'Monthly Resource Report'!"&amp;'Coleman Validation'!I$665666&amp;":"&amp;'Coleman Validation'!I$665667),'Coleman Validation'!I$665668,FALSE))</f>
        <v>0.32621607565298866</v>
      </c>
      <c r="J10" s="318">
        <f ca="1">+IF(ISERROR(HLOOKUP($B10,INDIRECT("'Monthly Resource Report'!"&amp;'Coleman Validation'!J$665666&amp;":"&amp;'Coleman Validation'!J$665667),'Coleman Validation'!J$665668,FALSE)),0,HLOOKUP($B10,INDIRECT("'Monthly Resource Report'!"&amp;'Coleman Validation'!J$665666&amp;":"&amp;'Coleman Validation'!J$665667),'Coleman Validation'!J$665668,FALSE))</f>
        <v>0.20036385639207449</v>
      </c>
      <c r="L10" s="301">
        <v>41487</v>
      </c>
      <c r="M10" s="294">
        <v>146</v>
      </c>
      <c r="N10" s="297">
        <v>1.3959999999999999</v>
      </c>
      <c r="O10" s="299">
        <v>0.33</v>
      </c>
      <c r="P10" s="295">
        <v>0.2</v>
      </c>
      <c r="Q10" s="294">
        <f ca="1">+IF(ISERROR(HLOOKUP($B10,INDIRECT("'Monthly Resource Report'!"&amp;'Coleman Validation'!Q$665666&amp;":"&amp;'Coleman Validation'!Q$665667),'Coleman Validation'!Q$665668,FALSE)),0,HLOOKUP($B10,INDIRECT("'Monthly Resource Report'!"&amp;'Coleman Validation'!Q$665666&amp;":"&amp;'Coleman Validation'!Q$665667),'Coleman Validation'!Q$665668,FALSE))</f>
        <v>146</v>
      </c>
      <c r="R10" s="297">
        <f ca="1">+IF(ISERROR(HLOOKUP($B10,INDIRECT("'Monthly Resource Report'!"&amp;'Coleman Validation'!R$665666&amp;":"&amp;'Coleman Validation'!R$665667),'Coleman Validation'!R$665668,FALSE)),0,HLOOKUP($B10,INDIRECT("'Monthly Resource Report'!"&amp;'Coleman Validation'!R$665666&amp;":"&amp;'Coleman Validation'!R$665667),'Coleman Validation'!R$665668,FALSE))</f>
        <v>1.3960011572142292</v>
      </c>
      <c r="S10" s="317">
        <f ca="1">+IF(ISERROR(HLOOKUP($B10,INDIRECT("'Monthly Resource Report'!"&amp;'Coleman Validation'!S$665666&amp;":"&amp;'Coleman Validation'!S$665667),'Coleman Validation'!S$665668,FALSE)),0,HLOOKUP($B10,INDIRECT("'Monthly Resource Report'!"&amp;'Coleman Validation'!S$665666&amp;":"&amp;'Coleman Validation'!S$665667),'Coleman Validation'!S$665668,FALSE))</f>
        <v>0.32629544937288535</v>
      </c>
      <c r="T10" s="318">
        <f ca="1">+IF(ISERROR(HLOOKUP($B10,INDIRECT("'Monthly Resource Report'!"&amp;'Coleman Validation'!T$665666&amp;":"&amp;'Coleman Validation'!T$665667),'Coleman Validation'!T$665668,FALSE)),0,HLOOKUP($B10,INDIRECT("'Monthly Resource Report'!"&amp;'Coleman Validation'!T$665666&amp;":"&amp;'Coleman Validation'!T$665667),'Coleman Validation'!T$665668,FALSE))</f>
        <v>0.20061546441732878</v>
      </c>
      <c r="V10" s="301">
        <v>41487</v>
      </c>
      <c r="W10" s="294">
        <v>151</v>
      </c>
      <c r="X10" s="297">
        <v>1.3959999999999999</v>
      </c>
      <c r="Y10" s="299">
        <v>0.33</v>
      </c>
      <c r="Z10" s="295">
        <v>0.2</v>
      </c>
      <c r="AA10" s="294">
        <f ca="1">+IF(ISERROR(HLOOKUP($B10,INDIRECT("'Monthly Resource Report'!"&amp;'Coleman Validation'!AA$665666&amp;":"&amp;'Coleman Validation'!AA$665667),'Coleman Validation'!AA$665668,FALSE)),0,HLOOKUP($B10,INDIRECT("'Monthly Resource Report'!"&amp;'Coleman Validation'!AA$665666&amp;":"&amp;'Coleman Validation'!AA$665667),'Coleman Validation'!AA$665668,FALSE))</f>
        <v>151</v>
      </c>
      <c r="AB10" s="297">
        <f ca="1">+IF(ISERROR(HLOOKUP($B10,INDIRECT("'Monthly Resource Report'!"&amp;'Coleman Validation'!AB$665666&amp;":"&amp;'Coleman Validation'!AB$665667),'Coleman Validation'!AB$665668,FALSE)),0,HLOOKUP($B10,INDIRECT("'Monthly Resource Report'!"&amp;'Coleman Validation'!AB$665666&amp;":"&amp;'Coleman Validation'!AB$665667),'Coleman Validation'!AB$665668,FALSE))</f>
        <v>1.3960013480031115</v>
      </c>
      <c r="AC10" s="317">
        <f ca="1">+IF(ISERROR(HLOOKUP($B10,INDIRECT("'Monthly Resource Report'!"&amp;'Coleman Validation'!AC$665666&amp;":"&amp;'Coleman Validation'!AC$665667),'Coleman Validation'!AC$665668,FALSE)),0,HLOOKUP($B10,INDIRECT("'Monthly Resource Report'!"&amp;'Coleman Validation'!AC$665666&amp;":"&amp;'Coleman Validation'!AC$665667),'Coleman Validation'!AC$665668,FALSE))</f>
        <v>0.32778690731450694</v>
      </c>
      <c r="AD10" s="318">
        <f ca="1">+IF(ISERROR(HLOOKUP($B10,INDIRECT("'Monthly Resource Report'!"&amp;'Coleman Validation'!AD$665666&amp;":"&amp;'Coleman Validation'!AD$665667),'Coleman Validation'!AD$665668,FALSE)),0,HLOOKUP($B10,INDIRECT("'Monthly Resource Report'!"&amp;'Coleman Validation'!AD$665666&amp;":"&amp;'Coleman Validation'!AD$665667),'Coleman Validation'!AD$665668,FALSE))</f>
        <v>0.20084187183157423</v>
      </c>
    </row>
    <row r="11" spans="2:30">
      <c r="B11" s="301">
        <v>41518</v>
      </c>
      <c r="C11" s="294">
        <v>146</v>
      </c>
      <c r="D11" s="297">
        <v>1.3959999999999999</v>
      </c>
      <c r="E11" s="299">
        <v>0.33</v>
      </c>
      <c r="F11" s="295">
        <v>0.2</v>
      </c>
      <c r="G11" s="294">
        <f ca="1">+IF(ISERROR(HLOOKUP($B11,INDIRECT("'Monthly Resource Report'!"&amp;'Coleman Validation'!G$665666&amp;":"&amp;'Coleman Validation'!G$665667),'Coleman Validation'!G$665668,FALSE)),0,HLOOKUP($B11,INDIRECT("'Monthly Resource Report'!"&amp;'Coleman Validation'!G$665666&amp;":"&amp;'Coleman Validation'!G$665667),'Coleman Validation'!G$665668,FALSE))</f>
        <v>146</v>
      </c>
      <c r="H11" s="297">
        <f ca="1">+IF(ISERROR(HLOOKUP($B11,INDIRECT("'Monthly Resource Report'!"&amp;'Coleman Validation'!H$665666&amp;":"&amp;'Coleman Validation'!H$665667),'Coleman Validation'!H$665668,FALSE)),0,HLOOKUP($B11,INDIRECT("'Monthly Resource Report'!"&amp;'Coleman Validation'!H$665666&amp;":"&amp;'Coleman Validation'!H$665667),'Coleman Validation'!H$665668,FALSE))</f>
        <v>1.3960010866676231</v>
      </c>
      <c r="I11" s="317">
        <f ca="1">+IF(ISERROR(HLOOKUP($B11,INDIRECT("'Monthly Resource Report'!"&amp;'Coleman Validation'!I$665666&amp;":"&amp;'Coleman Validation'!I$665667),'Coleman Validation'!I$665668,FALSE)),0,HLOOKUP($B11,INDIRECT("'Monthly Resource Report'!"&amp;'Coleman Validation'!I$665666&amp;":"&amp;'Coleman Validation'!I$665667),'Coleman Validation'!I$665668,FALSE))</f>
        <v>0.32554075128515186</v>
      </c>
      <c r="J11" s="318">
        <f ca="1">+IF(ISERROR(HLOOKUP($B11,INDIRECT("'Monthly Resource Report'!"&amp;'Coleman Validation'!J$665666&amp;":"&amp;'Coleman Validation'!J$665667),'Coleman Validation'!J$665668,FALSE)),0,HLOOKUP($B11,INDIRECT("'Monthly Resource Report'!"&amp;'Coleman Validation'!J$665666&amp;":"&amp;'Coleman Validation'!J$665667),'Coleman Validation'!J$665668,FALSE))</f>
        <v>0.20067347201146463</v>
      </c>
      <c r="L11" s="301">
        <v>41518</v>
      </c>
      <c r="M11" s="294">
        <v>146</v>
      </c>
      <c r="N11" s="297">
        <v>1.3959999999999999</v>
      </c>
      <c r="O11" s="299">
        <v>0.33</v>
      </c>
      <c r="P11" s="295">
        <v>0.2</v>
      </c>
      <c r="Q11" s="294">
        <f ca="1">+IF(ISERROR(HLOOKUP($B11,INDIRECT("'Monthly Resource Report'!"&amp;'Coleman Validation'!Q$665666&amp;":"&amp;'Coleman Validation'!Q$665667),'Coleman Validation'!Q$665668,FALSE)),0,HLOOKUP($B11,INDIRECT("'Monthly Resource Report'!"&amp;'Coleman Validation'!Q$665666&amp;":"&amp;'Coleman Validation'!Q$665667),'Coleman Validation'!Q$665668,FALSE))</f>
        <v>146</v>
      </c>
      <c r="R11" s="297">
        <f ca="1">+IF(ISERROR(HLOOKUP($B11,INDIRECT("'Monthly Resource Report'!"&amp;'Coleman Validation'!R$665666&amp;":"&amp;'Coleman Validation'!R$665667),'Coleman Validation'!R$665668,FALSE)),0,HLOOKUP($B11,INDIRECT("'Monthly Resource Report'!"&amp;'Coleman Validation'!R$665666&amp;":"&amp;'Coleman Validation'!R$665667),'Coleman Validation'!R$665668,FALSE))</f>
        <v>1.3960011833677892</v>
      </c>
      <c r="S11" s="317">
        <f ca="1">+IF(ISERROR(HLOOKUP($B11,INDIRECT("'Monthly Resource Report'!"&amp;'Coleman Validation'!S$665666&amp;":"&amp;'Coleman Validation'!S$665667),'Coleman Validation'!S$665668,FALSE)),0,HLOOKUP($B11,INDIRECT("'Monthly Resource Report'!"&amp;'Coleman Validation'!S$665666&amp;":"&amp;'Coleman Validation'!S$665667),'Coleman Validation'!S$665668,FALSE))</f>
        <v>0.32548051234238423</v>
      </c>
      <c r="T11" s="318">
        <f ca="1">+IF(ISERROR(HLOOKUP($B11,INDIRECT("'Monthly Resource Report'!"&amp;'Coleman Validation'!T$665666&amp;":"&amp;'Coleman Validation'!T$665667),'Coleman Validation'!T$665668,FALSE)),0,HLOOKUP($B11,INDIRECT("'Monthly Resource Report'!"&amp;'Coleman Validation'!T$665666&amp;":"&amp;'Coleman Validation'!T$665667),'Coleman Validation'!T$665668,FALSE))</f>
        <v>0.20072898460289418</v>
      </c>
      <c r="V11" s="301">
        <v>41518</v>
      </c>
      <c r="W11" s="294">
        <v>151</v>
      </c>
      <c r="X11" s="297">
        <v>1.3959999999999999</v>
      </c>
      <c r="Y11" s="299">
        <v>0.33</v>
      </c>
      <c r="Z11" s="295">
        <v>0.2</v>
      </c>
      <c r="AA11" s="294">
        <f ca="1">+IF(ISERROR(HLOOKUP($B11,INDIRECT("'Monthly Resource Report'!"&amp;'Coleman Validation'!AA$665666&amp;":"&amp;'Coleman Validation'!AA$665667),'Coleman Validation'!AA$665668,FALSE)),0,HLOOKUP($B11,INDIRECT("'Monthly Resource Report'!"&amp;'Coleman Validation'!AA$665666&amp;":"&amp;'Coleman Validation'!AA$665667),'Coleman Validation'!AA$665668,FALSE))</f>
        <v>151</v>
      </c>
      <c r="AB11" s="297">
        <f ca="1">+IF(ISERROR(HLOOKUP($B11,INDIRECT("'Monthly Resource Report'!"&amp;'Coleman Validation'!AB$665666&amp;":"&amp;'Coleman Validation'!AB$665667),'Coleman Validation'!AB$665668,FALSE)),0,HLOOKUP($B11,INDIRECT("'Monthly Resource Report'!"&amp;'Coleman Validation'!AB$665666&amp;":"&amp;'Coleman Validation'!AB$665667),'Coleman Validation'!AB$665668,FALSE))</f>
        <v>1.396001124239485</v>
      </c>
      <c r="AC11" s="317">
        <f ca="1">+IF(ISERROR(HLOOKUP($B11,INDIRECT("'Monthly Resource Report'!"&amp;'Coleman Validation'!AC$665666&amp;":"&amp;'Coleman Validation'!AC$665667),'Coleman Validation'!AC$665668,FALSE)),0,HLOOKUP($B11,INDIRECT("'Monthly Resource Report'!"&amp;'Coleman Validation'!AC$665666&amp;":"&amp;'Coleman Validation'!AC$665667),'Coleman Validation'!AC$665668,FALSE))</f>
        <v>0.32768184671670597</v>
      </c>
      <c r="AD11" s="318">
        <f ca="1">+IF(ISERROR(HLOOKUP($B11,INDIRECT("'Monthly Resource Report'!"&amp;'Coleman Validation'!AD$665666&amp;":"&amp;'Coleman Validation'!AD$665667),'Coleman Validation'!AD$665668,FALSE)),0,HLOOKUP($B11,INDIRECT("'Monthly Resource Report'!"&amp;'Coleman Validation'!AD$665666&amp;":"&amp;'Coleman Validation'!AD$665667),'Coleman Validation'!AD$665668,FALSE))</f>
        <v>0.20085992049615933</v>
      </c>
    </row>
    <row r="12" spans="2:30">
      <c r="B12" s="301">
        <v>41548</v>
      </c>
      <c r="C12" s="294">
        <v>146</v>
      </c>
      <c r="D12" s="297">
        <v>1.3959999999999999</v>
      </c>
      <c r="E12" s="299">
        <v>0.33</v>
      </c>
      <c r="F12" s="295">
        <v>0.2</v>
      </c>
      <c r="G12" s="294">
        <f ca="1">+IF(ISERROR(HLOOKUP($B12,INDIRECT("'Monthly Resource Report'!"&amp;'Coleman Validation'!G$665666&amp;":"&amp;'Coleman Validation'!G$665667),'Coleman Validation'!G$665668,FALSE)),0,HLOOKUP($B12,INDIRECT("'Monthly Resource Report'!"&amp;'Coleman Validation'!G$665666&amp;":"&amp;'Coleman Validation'!G$665667),'Coleman Validation'!G$665668,FALSE))</f>
        <v>146</v>
      </c>
      <c r="H12" s="297">
        <f ca="1">+IF(ISERROR(HLOOKUP($B12,INDIRECT("'Monthly Resource Report'!"&amp;'Coleman Validation'!H$665666&amp;":"&amp;'Coleman Validation'!H$665667),'Coleman Validation'!H$665668,FALSE)),0,HLOOKUP($B12,INDIRECT("'Monthly Resource Report'!"&amp;'Coleman Validation'!H$665666&amp;":"&amp;'Coleman Validation'!H$665667),'Coleman Validation'!H$665668,FALSE))</f>
        <v>1.3960012114537446</v>
      </c>
      <c r="I12" s="317">
        <f ca="1">+IF(ISERROR(HLOOKUP($B12,INDIRECT("'Monthly Resource Report'!"&amp;'Coleman Validation'!I$665666&amp;":"&amp;'Coleman Validation'!I$665667),'Coleman Validation'!I$665668,FALSE)),0,HLOOKUP($B12,INDIRECT("'Monthly Resource Report'!"&amp;'Coleman Validation'!I$665666&amp;":"&amp;'Coleman Validation'!I$665667),'Coleman Validation'!I$665668,FALSE))</f>
        <v>0.32660736747079844</v>
      </c>
      <c r="J12" s="318">
        <f ca="1">+IF(ISERROR(HLOOKUP($B12,INDIRECT("'Monthly Resource Report'!"&amp;'Coleman Validation'!J$665666&amp;":"&amp;'Coleman Validation'!J$665667),'Coleman Validation'!J$665668,FALSE)),0,HLOOKUP($B12,INDIRECT("'Monthly Resource Report'!"&amp;'Coleman Validation'!J$665666&amp;":"&amp;'Coleman Validation'!J$665667),'Coleman Validation'!J$665668,FALSE))</f>
        <v>0.20035359458655191</v>
      </c>
      <c r="L12" s="301">
        <v>41548</v>
      </c>
      <c r="M12" s="294">
        <v>146</v>
      </c>
      <c r="N12" s="297">
        <v>1.3959999999999999</v>
      </c>
      <c r="O12" s="299">
        <v>0.33</v>
      </c>
      <c r="P12" s="295">
        <v>0.2</v>
      </c>
      <c r="Q12" s="294">
        <f ca="1">+IF(ISERROR(HLOOKUP($B12,INDIRECT("'Monthly Resource Report'!"&amp;'Coleman Validation'!Q$665666&amp;":"&amp;'Coleman Validation'!Q$665667),'Coleman Validation'!Q$665668,FALSE)),0,HLOOKUP($B12,INDIRECT("'Monthly Resource Report'!"&amp;'Coleman Validation'!Q$665666&amp;":"&amp;'Coleman Validation'!Q$665667),'Coleman Validation'!Q$665668,FALSE))</f>
        <v>146</v>
      </c>
      <c r="R12" s="297">
        <f ca="1">+IF(ISERROR(HLOOKUP($B12,INDIRECT("'Monthly Resource Report'!"&amp;'Coleman Validation'!R$665666&amp;":"&amp;'Coleman Validation'!R$665667),'Coleman Validation'!R$665668,FALSE)),0,HLOOKUP($B12,INDIRECT("'Monthly Resource Report'!"&amp;'Coleman Validation'!R$665666&amp;":"&amp;'Coleman Validation'!R$665667),'Coleman Validation'!R$665668,FALSE))</f>
        <v>1.3960012566691653</v>
      </c>
      <c r="S12" s="317">
        <f ca="1">+IF(ISERROR(HLOOKUP($B12,INDIRECT("'Monthly Resource Report'!"&amp;'Coleman Validation'!S$665666&amp;":"&amp;'Coleman Validation'!S$665667),'Coleman Validation'!S$665668,FALSE)),0,HLOOKUP($B12,INDIRECT("'Monthly Resource Report'!"&amp;'Coleman Validation'!S$665666&amp;":"&amp;'Coleman Validation'!S$665667),'Coleman Validation'!S$665668,FALSE))</f>
        <v>0.32659178555684221</v>
      </c>
      <c r="T12" s="318">
        <f ca="1">+IF(ISERROR(HLOOKUP($B12,INDIRECT("'Monthly Resource Report'!"&amp;'Coleman Validation'!T$665666&amp;":"&amp;'Coleman Validation'!T$665667),'Coleman Validation'!T$665668,FALSE)),0,HLOOKUP($B12,INDIRECT("'Monthly Resource Report'!"&amp;'Coleman Validation'!T$665666&amp;":"&amp;'Coleman Validation'!T$665667),'Coleman Validation'!T$665668,FALSE))</f>
        <v>0.20060836855459518</v>
      </c>
      <c r="V12" s="301">
        <v>41548</v>
      </c>
      <c r="W12" s="294">
        <v>151</v>
      </c>
      <c r="X12" s="297">
        <v>1.3959999999999999</v>
      </c>
      <c r="Y12" s="299">
        <v>0.33</v>
      </c>
      <c r="Z12" s="295">
        <v>0.2</v>
      </c>
      <c r="AA12" s="294">
        <f ca="1">+IF(ISERROR(HLOOKUP($B12,INDIRECT("'Monthly Resource Report'!"&amp;'Coleman Validation'!AA$665666&amp;":"&amp;'Coleman Validation'!AA$665667),'Coleman Validation'!AA$665668,FALSE)),0,HLOOKUP($B12,INDIRECT("'Monthly Resource Report'!"&amp;'Coleman Validation'!AA$665666&amp;":"&amp;'Coleman Validation'!AA$665667),'Coleman Validation'!AA$665668,FALSE))</f>
        <v>151</v>
      </c>
      <c r="AB12" s="297">
        <f ca="1">+IF(ISERROR(HLOOKUP($B12,INDIRECT("'Monthly Resource Report'!"&amp;'Coleman Validation'!AB$665666&amp;":"&amp;'Coleman Validation'!AB$665667),'Coleman Validation'!AB$665668,FALSE)),0,HLOOKUP($B12,INDIRECT("'Monthly Resource Report'!"&amp;'Coleman Validation'!AB$665666&amp;":"&amp;'Coleman Validation'!AB$665667),'Coleman Validation'!AB$665668,FALSE))</f>
        <v>1.3960011100755061</v>
      </c>
      <c r="AC12" s="317">
        <f ca="1">+IF(ISERROR(HLOOKUP($B12,INDIRECT("'Monthly Resource Report'!"&amp;'Coleman Validation'!AC$665666&amp;":"&amp;'Coleman Validation'!AC$665667),'Coleman Validation'!AC$665668,FALSE)),0,HLOOKUP($B12,INDIRECT("'Monthly Resource Report'!"&amp;'Coleman Validation'!AC$665666&amp;":"&amp;'Coleman Validation'!AC$665667),'Coleman Validation'!AC$665668,FALSE))</f>
        <v>0.32821014418993838</v>
      </c>
      <c r="AD12" s="318">
        <f ca="1">+IF(ISERROR(HLOOKUP($B12,INDIRECT("'Monthly Resource Report'!"&amp;'Coleman Validation'!AD$665666&amp;":"&amp;'Coleman Validation'!AD$665667),'Coleman Validation'!AD$665668,FALSE)),0,HLOOKUP($B12,INDIRECT("'Monthly Resource Report'!"&amp;'Coleman Validation'!AD$665666&amp;":"&amp;'Coleman Validation'!AD$665667),'Coleman Validation'!AD$665668,FALSE))</f>
        <v>0.20082648291992156</v>
      </c>
    </row>
    <row r="13" spans="2:30">
      <c r="B13" s="301">
        <v>41579</v>
      </c>
      <c r="C13" s="294">
        <v>146</v>
      </c>
      <c r="D13" s="297">
        <v>1.3959999999999999</v>
      </c>
      <c r="E13" s="299">
        <v>0.33</v>
      </c>
      <c r="F13" s="295">
        <v>0.2</v>
      </c>
      <c r="G13" s="294">
        <f ca="1">+IF(ISERROR(HLOOKUP($B13,INDIRECT("'Monthly Resource Report'!"&amp;'Coleman Validation'!G$665666&amp;":"&amp;'Coleman Validation'!G$665667),'Coleman Validation'!G$665668,FALSE)),0,HLOOKUP($B13,INDIRECT("'Monthly Resource Report'!"&amp;'Coleman Validation'!G$665666&amp;":"&amp;'Coleman Validation'!G$665667),'Coleman Validation'!G$665668,FALSE))</f>
        <v>146</v>
      </c>
      <c r="H13" s="297">
        <f ca="1">+IF(ISERROR(HLOOKUP($B13,INDIRECT("'Monthly Resource Report'!"&amp;'Coleman Validation'!H$665666&amp;":"&amp;'Coleman Validation'!H$665667),'Coleman Validation'!H$665668,FALSE)),0,HLOOKUP($B13,INDIRECT("'Monthly Resource Report'!"&amp;'Coleman Validation'!H$665666&amp;":"&amp;'Coleman Validation'!H$665667),'Coleman Validation'!H$665668,FALSE))</f>
        <v>1.3960012101036701</v>
      </c>
      <c r="I13" s="317">
        <f ca="1">+IF(ISERROR(HLOOKUP($B13,INDIRECT("'Monthly Resource Report'!"&amp;'Coleman Validation'!I$665666&amp;":"&amp;'Coleman Validation'!I$665667),'Coleman Validation'!I$665668,FALSE)),0,HLOOKUP($B13,INDIRECT("'Monthly Resource Report'!"&amp;'Coleman Validation'!I$665666&amp;":"&amp;'Coleman Validation'!I$665667),'Coleman Validation'!I$665668,FALSE))</f>
        <v>0.32600011020787634</v>
      </c>
      <c r="J13" s="318">
        <f ca="1">+IF(ISERROR(HLOOKUP($B13,INDIRECT("'Monthly Resource Report'!"&amp;'Coleman Validation'!J$665666&amp;":"&amp;'Coleman Validation'!J$665667),'Coleman Validation'!J$665668,FALSE)),0,HLOOKUP($B13,INDIRECT("'Monthly Resource Report'!"&amp;'Coleman Validation'!J$665666&amp;":"&amp;'Coleman Validation'!J$665667),'Coleman Validation'!J$665668,FALSE))</f>
        <v>0.20055563768139273</v>
      </c>
      <c r="L13" s="301">
        <v>41579</v>
      </c>
      <c r="M13" s="294">
        <v>146</v>
      </c>
      <c r="N13" s="297">
        <v>1.3959999999999999</v>
      </c>
      <c r="O13" s="299">
        <v>0.33</v>
      </c>
      <c r="P13" s="295">
        <v>0.2</v>
      </c>
      <c r="Q13" s="294">
        <f ca="1">+IF(ISERROR(HLOOKUP($B13,INDIRECT("'Monthly Resource Report'!"&amp;'Coleman Validation'!Q$665666&amp;":"&amp;'Coleman Validation'!Q$665667),'Coleman Validation'!Q$665668,FALSE)),0,HLOOKUP($B13,INDIRECT("'Monthly Resource Report'!"&amp;'Coleman Validation'!Q$665666&amp;":"&amp;'Coleman Validation'!Q$665667),'Coleman Validation'!Q$665668,FALSE))</f>
        <v>146</v>
      </c>
      <c r="R13" s="297">
        <f ca="1">+IF(ISERROR(HLOOKUP($B13,INDIRECT("'Monthly Resource Report'!"&amp;'Coleman Validation'!R$665666&amp;":"&amp;'Coleman Validation'!R$665667),'Coleman Validation'!R$665668,FALSE)),0,HLOOKUP($B13,INDIRECT("'Monthly Resource Report'!"&amp;'Coleman Validation'!R$665666&amp;":"&amp;'Coleman Validation'!R$665667),'Coleman Validation'!R$665668,FALSE))</f>
        <v>1.3960011579146465</v>
      </c>
      <c r="S13" s="317">
        <f ca="1">+IF(ISERROR(HLOOKUP($B13,INDIRECT("'Monthly Resource Report'!"&amp;'Coleman Validation'!S$665666&amp;":"&amp;'Coleman Validation'!S$665667),'Coleman Validation'!S$665668,FALSE)),0,HLOOKUP($B13,INDIRECT("'Monthly Resource Report'!"&amp;'Coleman Validation'!S$665666&amp;":"&amp;'Coleman Validation'!S$665667),'Coleman Validation'!S$665668,FALSE))</f>
        <v>0.32614728085269334</v>
      </c>
      <c r="T13" s="318">
        <f ca="1">+IF(ISERROR(HLOOKUP($B13,INDIRECT("'Monthly Resource Report'!"&amp;'Coleman Validation'!T$665666&amp;":"&amp;'Coleman Validation'!T$665667),'Coleman Validation'!T$665668,FALSE)),0,HLOOKUP($B13,INDIRECT("'Monthly Resource Report'!"&amp;'Coleman Validation'!T$665666&amp;":"&amp;'Coleman Validation'!T$665667),'Coleman Validation'!T$665668,FALSE))</f>
        <v>0.20062555634235593</v>
      </c>
      <c r="V13" s="301">
        <v>41579</v>
      </c>
      <c r="W13" s="294">
        <v>151</v>
      </c>
      <c r="X13" s="297">
        <v>1.3959999999999999</v>
      </c>
      <c r="Y13" s="299">
        <v>0.33</v>
      </c>
      <c r="Z13" s="295">
        <v>0.2</v>
      </c>
      <c r="AA13" s="294">
        <f ca="1">+IF(ISERROR(HLOOKUP($B13,INDIRECT("'Monthly Resource Report'!"&amp;'Coleman Validation'!AA$665666&amp;":"&amp;'Coleman Validation'!AA$665667),'Coleman Validation'!AA$665668,FALSE)),0,HLOOKUP($B13,INDIRECT("'Monthly Resource Report'!"&amp;'Coleman Validation'!AA$665666&amp;":"&amp;'Coleman Validation'!AA$665667),'Coleman Validation'!AA$665668,FALSE))</f>
        <v>151</v>
      </c>
      <c r="AB13" s="297">
        <f ca="1">+IF(ISERROR(HLOOKUP($B13,INDIRECT("'Monthly Resource Report'!"&amp;'Coleman Validation'!AB$665666&amp;":"&amp;'Coleman Validation'!AB$665667),'Coleman Validation'!AB$665668,FALSE)),0,HLOOKUP($B13,INDIRECT("'Monthly Resource Report'!"&amp;'Coleman Validation'!AB$665666&amp;":"&amp;'Coleman Validation'!AB$665667),'Coleman Validation'!AB$665668,FALSE))</f>
        <v>1.3960012393190269</v>
      </c>
      <c r="AC13" s="317">
        <f ca="1">+IF(ISERROR(HLOOKUP($B13,INDIRECT("'Monthly Resource Report'!"&amp;'Coleman Validation'!AC$665666&amp;":"&amp;'Coleman Validation'!AC$665667),'Coleman Validation'!AC$665668,FALSE)),0,HLOOKUP($B13,INDIRECT("'Monthly Resource Report'!"&amp;'Coleman Validation'!AC$665666&amp;":"&amp;'Coleman Validation'!AC$665667),'Coleman Validation'!AC$665668,FALSE))</f>
        <v>0.3280225115431108</v>
      </c>
      <c r="AD13" s="318">
        <f ca="1">+IF(ISERROR(HLOOKUP($B13,INDIRECT("'Monthly Resource Report'!"&amp;'Coleman Validation'!AD$665666&amp;":"&amp;'Coleman Validation'!AD$665667),'Coleman Validation'!AD$665668,FALSE)),0,HLOOKUP($B13,INDIRECT("'Monthly Resource Report'!"&amp;'Coleman Validation'!AD$665666&amp;":"&amp;'Coleman Validation'!AD$665667),'Coleman Validation'!AD$665668,FALSE))</f>
        <v>0.20064205457463885</v>
      </c>
    </row>
    <row r="14" spans="2:30">
      <c r="B14" s="301">
        <v>41609</v>
      </c>
      <c r="C14" s="294">
        <v>146</v>
      </c>
      <c r="D14" s="297">
        <v>1.3959999999999999</v>
      </c>
      <c r="E14" s="299">
        <v>0.33</v>
      </c>
      <c r="F14" s="295">
        <v>0.2</v>
      </c>
      <c r="G14" s="294">
        <f ca="1">+IF(ISERROR(HLOOKUP($B14,INDIRECT("'Monthly Resource Report'!"&amp;'Coleman Validation'!G$665666&amp;":"&amp;'Coleman Validation'!G$665667),'Coleman Validation'!G$665668,FALSE)),0,HLOOKUP($B14,INDIRECT("'Monthly Resource Report'!"&amp;'Coleman Validation'!G$665666&amp;":"&amp;'Coleman Validation'!G$665667),'Coleman Validation'!G$665668,FALSE))</f>
        <v>146</v>
      </c>
      <c r="H14" s="297">
        <f ca="1">+IF(ISERROR(HLOOKUP($B14,INDIRECT("'Monthly Resource Report'!"&amp;'Coleman Validation'!H$665666&amp;":"&amp;'Coleman Validation'!H$665667),'Coleman Validation'!H$665668,FALSE)),0,HLOOKUP($B14,INDIRECT("'Monthly Resource Report'!"&amp;'Coleman Validation'!H$665666&amp;":"&amp;'Coleman Validation'!H$665667),'Coleman Validation'!H$665668,FALSE))</f>
        <v>1.3960009772283077</v>
      </c>
      <c r="I14" s="317">
        <f ca="1">+IF(ISERROR(HLOOKUP($B14,INDIRECT("'Monthly Resource Report'!"&amp;'Coleman Validation'!I$665666&amp;":"&amp;'Coleman Validation'!I$665667),'Coleman Validation'!I$665668,FALSE)),0,HLOOKUP($B14,INDIRECT("'Monthly Resource Report'!"&amp;'Coleman Validation'!I$665666&amp;":"&amp;'Coleman Validation'!I$665667),'Coleman Validation'!I$665668,FALSE))</f>
        <v>0.32562554502869517</v>
      </c>
      <c r="J14" s="318">
        <f ca="1">+IF(ISERROR(HLOOKUP($B14,INDIRECT("'Monthly Resource Report'!"&amp;'Coleman Validation'!J$665666&amp;":"&amp;'Coleman Validation'!J$665667),'Coleman Validation'!J$665668,FALSE)),0,HLOOKUP($B14,INDIRECT("'Monthly Resource Report'!"&amp;'Coleman Validation'!J$665666&amp;":"&amp;'Coleman Validation'!J$665667),'Coleman Validation'!J$665668,FALSE))</f>
        <v>0.20054483576468651</v>
      </c>
      <c r="L14" s="301">
        <v>41609</v>
      </c>
      <c r="M14" s="294">
        <v>146</v>
      </c>
      <c r="N14" s="297">
        <v>1.3959999999999999</v>
      </c>
      <c r="O14" s="299">
        <v>0.33</v>
      </c>
      <c r="P14" s="295">
        <v>0.2</v>
      </c>
      <c r="Q14" s="294">
        <f ca="1">+IF(ISERROR(HLOOKUP($B14,INDIRECT("'Monthly Resource Report'!"&amp;'Coleman Validation'!Q$665666&amp;":"&amp;'Coleman Validation'!Q$665667),'Coleman Validation'!Q$665668,FALSE)),0,HLOOKUP($B14,INDIRECT("'Monthly Resource Report'!"&amp;'Coleman Validation'!Q$665666&amp;":"&amp;'Coleman Validation'!Q$665667),'Coleman Validation'!Q$665668,FALSE))</f>
        <v>146</v>
      </c>
      <c r="R14" s="297">
        <f ca="1">+IF(ISERROR(HLOOKUP($B14,INDIRECT("'Monthly Resource Report'!"&amp;'Coleman Validation'!R$665666&amp;":"&amp;'Coleman Validation'!R$665667),'Coleman Validation'!R$665668,FALSE)),0,HLOOKUP($B14,INDIRECT("'Monthly Resource Report'!"&amp;'Coleman Validation'!R$665666&amp;":"&amp;'Coleman Validation'!R$665667),'Coleman Validation'!R$665668,FALSE))</f>
        <v>1.3960011622871988</v>
      </c>
      <c r="S14" s="317">
        <f ca="1">+IF(ISERROR(HLOOKUP($B14,INDIRECT("'Monthly Resource Report'!"&amp;'Coleman Validation'!S$665666&amp;":"&amp;'Coleman Validation'!S$665667),'Coleman Validation'!S$665668,FALSE)),0,HLOOKUP($B14,INDIRECT("'Monthly Resource Report'!"&amp;'Coleman Validation'!S$665666&amp;":"&amp;'Coleman Validation'!S$665667),'Coleman Validation'!S$665668,FALSE))</f>
        <v>0.32554694527658801</v>
      </c>
      <c r="T14" s="318">
        <f ca="1">+IF(ISERROR(HLOOKUP($B14,INDIRECT("'Monthly Resource Report'!"&amp;'Coleman Validation'!T$665666&amp;":"&amp;'Coleman Validation'!T$665667),'Coleman Validation'!T$665668,FALSE)),0,HLOOKUP($B14,INDIRECT("'Monthly Resource Report'!"&amp;'Coleman Validation'!T$665666&amp;":"&amp;'Coleman Validation'!T$665667),'Coleman Validation'!T$665668,FALSE))</f>
        <v>0.20082856742013486</v>
      </c>
      <c r="V14" s="301">
        <v>41609</v>
      </c>
      <c r="W14" s="294">
        <v>151</v>
      </c>
      <c r="X14" s="297">
        <v>1.3959999999999999</v>
      </c>
      <c r="Y14" s="299">
        <v>0.33</v>
      </c>
      <c r="Z14" s="295">
        <v>0.2</v>
      </c>
      <c r="AA14" s="294">
        <f ca="1">+IF(ISERROR(HLOOKUP($B14,INDIRECT("'Monthly Resource Report'!"&amp;'Coleman Validation'!AA$665666&amp;":"&amp;'Coleman Validation'!AA$665667),'Coleman Validation'!AA$665668,FALSE)),0,HLOOKUP($B14,INDIRECT("'Monthly Resource Report'!"&amp;'Coleman Validation'!AA$665666&amp;":"&amp;'Coleman Validation'!AA$665667),'Coleman Validation'!AA$665668,FALSE))</f>
        <v>151</v>
      </c>
      <c r="AB14" s="297">
        <f ca="1">+IF(ISERROR(HLOOKUP($B14,INDIRECT("'Monthly Resource Report'!"&amp;'Coleman Validation'!AB$665666&amp;":"&amp;'Coleman Validation'!AB$665667),'Coleman Validation'!AB$665668,FALSE)),0,HLOOKUP($B14,INDIRECT("'Monthly Resource Report'!"&amp;'Coleman Validation'!AB$665666&amp;":"&amp;'Coleman Validation'!AB$665667),'Coleman Validation'!AB$665668,FALSE))</f>
        <v>1.3960011781102473</v>
      </c>
      <c r="AC14" s="317">
        <f ca="1">+IF(ISERROR(HLOOKUP($B14,INDIRECT("'Monthly Resource Report'!"&amp;'Coleman Validation'!AC$665666&amp;":"&amp;'Coleman Validation'!AC$665667),'Coleman Validation'!AC$665668,FALSE)),0,HLOOKUP($B14,INDIRECT("'Monthly Resource Report'!"&amp;'Coleman Validation'!AC$665666&amp;":"&amp;'Coleman Validation'!AC$665667),'Coleman Validation'!AC$665668,FALSE))</f>
        <v>0.32736331667024388</v>
      </c>
      <c r="AD14" s="318">
        <f ca="1">+IF(ISERROR(HLOOKUP($B14,INDIRECT("'Monthly Resource Report'!"&amp;'Coleman Validation'!AD$665666&amp;":"&amp;'Coleman Validation'!AD$665667),'Coleman Validation'!AD$665668,FALSE)),0,HLOOKUP($B14,INDIRECT("'Monthly Resource Report'!"&amp;'Coleman Validation'!AD$665666&amp;":"&amp;'Coleman Validation'!AD$665667),'Coleman Validation'!AD$665668,FALSE))</f>
        <v>0.2004281172753701</v>
      </c>
    </row>
    <row r="15" spans="2:30">
      <c r="B15" s="301">
        <v>41640</v>
      </c>
      <c r="C15" s="294">
        <v>146</v>
      </c>
      <c r="D15" s="297">
        <v>1.4339999999999999</v>
      </c>
      <c r="E15" s="299">
        <v>0.33</v>
      </c>
      <c r="F15" s="295">
        <v>0.2</v>
      </c>
      <c r="G15" s="294">
        <f ca="1">+IF(ISERROR(HLOOKUP($B15,INDIRECT("'Monthly Resource Report'!"&amp;'Coleman Validation'!G$665666&amp;":"&amp;'Coleman Validation'!G$665667),'Coleman Validation'!G$665668,FALSE)),0,HLOOKUP($B15,INDIRECT("'Monthly Resource Report'!"&amp;'Coleman Validation'!G$665666&amp;":"&amp;'Coleman Validation'!G$665667),'Coleman Validation'!G$665668,FALSE))</f>
        <v>146</v>
      </c>
      <c r="H15" s="297">
        <f ca="1">+IF(ISERROR(HLOOKUP($B15,INDIRECT("'Monthly Resource Report'!"&amp;'Coleman Validation'!H$665666&amp;":"&amp;'Coleman Validation'!H$665667),'Coleman Validation'!H$665668,FALSE)),0,HLOOKUP($B15,INDIRECT("'Monthly Resource Report'!"&amp;'Coleman Validation'!H$665666&amp;":"&amp;'Coleman Validation'!H$665667),'Coleman Validation'!H$665668,FALSE))</f>
        <v>1.4339987739430637</v>
      </c>
      <c r="I15" s="317">
        <f ca="1">+IF(ISERROR(HLOOKUP($B15,INDIRECT("'Monthly Resource Report'!"&amp;'Coleman Validation'!I$665666&amp;":"&amp;'Coleman Validation'!I$665667),'Coleman Validation'!I$665668,FALSE)),0,HLOOKUP($B15,INDIRECT("'Monthly Resource Report'!"&amp;'Coleman Validation'!I$665666&amp;":"&amp;'Coleman Validation'!I$665667),'Coleman Validation'!I$665668,FALSE))</f>
        <v>0.32732300705408685</v>
      </c>
      <c r="J15" s="318">
        <f ca="1">+IF(ISERROR(HLOOKUP($B15,INDIRECT("'Monthly Resource Report'!"&amp;'Coleman Validation'!J$665666&amp;":"&amp;'Coleman Validation'!J$665667),'Coleman Validation'!J$665668,FALSE)),0,HLOOKUP($B15,INDIRECT("'Monthly Resource Report'!"&amp;'Coleman Validation'!J$665666&amp;":"&amp;'Coleman Validation'!J$665667),'Coleman Validation'!J$665668,FALSE))</f>
        <v>0.20035269357485769</v>
      </c>
      <c r="L15" s="301">
        <v>41640</v>
      </c>
      <c r="M15" s="294">
        <v>146</v>
      </c>
      <c r="N15" s="297">
        <v>1.4339999999999999</v>
      </c>
      <c r="O15" s="299">
        <v>0.33</v>
      </c>
      <c r="P15" s="295">
        <v>0.2</v>
      </c>
      <c r="Q15" s="294">
        <f ca="1">+IF(ISERROR(HLOOKUP($B15,INDIRECT("'Monthly Resource Report'!"&amp;'Coleman Validation'!Q$665666&amp;":"&amp;'Coleman Validation'!Q$665667),'Coleman Validation'!Q$665668,FALSE)),0,HLOOKUP($B15,INDIRECT("'Monthly Resource Report'!"&amp;'Coleman Validation'!Q$665666&amp;":"&amp;'Coleman Validation'!Q$665667),'Coleman Validation'!Q$665668,FALSE))</f>
        <v>146</v>
      </c>
      <c r="R15" s="297">
        <f ca="1">+IF(ISERROR(HLOOKUP($B15,INDIRECT("'Monthly Resource Report'!"&amp;'Coleman Validation'!R$665666&amp;":"&amp;'Coleman Validation'!R$665667),'Coleman Validation'!R$665668,FALSE)),0,HLOOKUP($B15,INDIRECT("'Monthly Resource Report'!"&amp;'Coleman Validation'!R$665666&amp;":"&amp;'Coleman Validation'!R$665667),'Coleman Validation'!R$665668,FALSE))</f>
        <v>1.4339990980446897</v>
      </c>
      <c r="S15" s="317">
        <f ca="1">+IF(ISERROR(HLOOKUP($B15,INDIRECT("'Monthly Resource Report'!"&amp;'Coleman Validation'!S$665666&amp;":"&amp;'Coleman Validation'!S$665667),'Coleman Validation'!S$665668,FALSE)),0,HLOOKUP($B15,INDIRECT("'Monthly Resource Report'!"&amp;'Coleman Validation'!S$665666&amp;":"&amp;'Coleman Validation'!S$665667),'Coleman Validation'!S$665668,FALSE))</f>
        <v>0.32737009817163559</v>
      </c>
      <c r="T15" s="318">
        <f ca="1">+IF(ISERROR(HLOOKUP($B15,INDIRECT("'Monthly Resource Report'!"&amp;'Coleman Validation'!T$665666&amp;":"&amp;'Coleman Validation'!T$665667),'Coleman Validation'!T$665668,FALSE)),0,HLOOKUP($B15,INDIRECT("'Monthly Resource Report'!"&amp;'Coleman Validation'!T$665666&amp;":"&amp;'Coleman Validation'!T$665667),'Coleman Validation'!T$665668,FALSE))</f>
        <v>0.20058627693287434</v>
      </c>
      <c r="V15" s="301">
        <v>41640</v>
      </c>
      <c r="W15" s="294">
        <v>151</v>
      </c>
      <c r="X15" s="297">
        <v>1.4339999999999999</v>
      </c>
      <c r="Y15" s="299">
        <v>0.33</v>
      </c>
      <c r="Z15" s="295">
        <v>0.2</v>
      </c>
      <c r="AA15" s="294">
        <f ca="1">+IF(ISERROR(HLOOKUP($B15,INDIRECT("'Monthly Resource Report'!"&amp;'Coleman Validation'!AA$665666&amp;":"&amp;'Coleman Validation'!AA$665667),'Coleman Validation'!AA$665668,FALSE)),0,HLOOKUP($B15,INDIRECT("'Monthly Resource Report'!"&amp;'Coleman Validation'!AA$665666&amp;":"&amp;'Coleman Validation'!AA$665667),'Coleman Validation'!AA$665668,FALSE))</f>
        <v>151</v>
      </c>
      <c r="AB15" s="297">
        <f ca="1">+IF(ISERROR(HLOOKUP($B15,INDIRECT("'Monthly Resource Report'!"&amp;'Coleman Validation'!AB$665666&amp;":"&amp;'Coleman Validation'!AB$665667),'Coleman Validation'!AB$665668,FALSE)),0,HLOOKUP($B15,INDIRECT("'Monthly Resource Report'!"&amp;'Coleman Validation'!AB$665666&amp;":"&amp;'Coleman Validation'!AB$665667),'Coleman Validation'!AB$665668,FALSE))</f>
        <v>1.4339990816909274</v>
      </c>
      <c r="AC15" s="317">
        <f ca="1">+IF(ISERROR(HLOOKUP($B15,INDIRECT("'Monthly Resource Report'!"&amp;'Coleman Validation'!AC$665666&amp;":"&amp;'Coleman Validation'!AC$665667),'Coleman Validation'!AC$665668,FALSE)),0,HLOOKUP($B15,INDIRECT("'Monthly Resource Report'!"&amp;'Coleman Validation'!AC$665666&amp;":"&amp;'Coleman Validation'!AC$665667),'Coleman Validation'!AC$665668,FALSE))</f>
        <v>0.32852365758191981</v>
      </c>
      <c r="AD15" s="318">
        <f ca="1">+IF(ISERROR(HLOOKUP($B15,INDIRECT("'Monthly Resource Report'!"&amp;'Coleman Validation'!AD$665666&amp;":"&amp;'Coleman Validation'!AD$665667),'Coleman Validation'!AD$665668,FALSE)),0,HLOOKUP($B15,INDIRECT("'Monthly Resource Report'!"&amp;'Coleman Validation'!AD$665666&amp;":"&amp;'Coleman Validation'!AD$665667),'Coleman Validation'!AD$665668,FALSE))</f>
        <v>0.20061524136027015</v>
      </c>
    </row>
    <row r="16" spans="2:30">
      <c r="B16" s="301">
        <v>41671</v>
      </c>
      <c r="C16" s="294">
        <v>146</v>
      </c>
      <c r="D16" s="297">
        <v>1.4339999999999999</v>
      </c>
      <c r="E16" s="299">
        <v>0.33</v>
      </c>
      <c r="F16" s="295">
        <v>0.2</v>
      </c>
      <c r="G16" s="294">
        <f ca="1">+IF(ISERROR(HLOOKUP($B16,INDIRECT("'Monthly Resource Report'!"&amp;'Coleman Validation'!G$665666&amp;":"&amp;'Coleman Validation'!G$665667),'Coleman Validation'!G$665668,FALSE)),0,HLOOKUP($B16,INDIRECT("'Monthly Resource Report'!"&amp;'Coleman Validation'!G$665666&amp;":"&amp;'Coleman Validation'!G$665667),'Coleman Validation'!G$665668,FALSE))</f>
        <v>146</v>
      </c>
      <c r="H16" s="297">
        <f ca="1">+IF(ISERROR(HLOOKUP($B16,INDIRECT("'Monthly Resource Report'!"&amp;'Coleman Validation'!H$665666&amp;":"&amp;'Coleman Validation'!H$665667),'Coleman Validation'!H$665668,FALSE)),0,HLOOKUP($B16,INDIRECT("'Monthly Resource Report'!"&amp;'Coleman Validation'!H$665666&amp;":"&amp;'Coleman Validation'!H$665667),'Coleman Validation'!H$665668,FALSE))</f>
        <v>1.4339987283916553</v>
      </c>
      <c r="I16" s="317">
        <f ca="1">+IF(ISERROR(HLOOKUP($B16,INDIRECT("'Monthly Resource Report'!"&amp;'Coleman Validation'!I$665666&amp;":"&amp;'Coleman Validation'!I$665667),'Coleman Validation'!I$665668,FALSE)),0,HLOOKUP($B16,INDIRECT("'Monthly Resource Report'!"&amp;'Coleman Validation'!I$665666&amp;":"&amp;'Coleman Validation'!I$665667),'Coleman Validation'!I$665668,FALSE))</f>
        <v>0.32716325652778611</v>
      </c>
      <c r="J16" s="318">
        <f ca="1">+IF(ISERROR(HLOOKUP($B16,INDIRECT("'Monthly Resource Report'!"&amp;'Coleman Validation'!J$665666&amp;":"&amp;'Coleman Validation'!J$665667),'Coleman Validation'!J$665668,FALSE)),0,HLOOKUP($B16,INDIRECT("'Monthly Resource Report'!"&amp;'Coleman Validation'!J$665666&amp;":"&amp;'Coleman Validation'!J$665667),'Coleman Validation'!J$665668,FALSE))</f>
        <v>0.20038422037130213</v>
      </c>
      <c r="L16" s="301">
        <v>41671</v>
      </c>
      <c r="M16" s="294">
        <v>146</v>
      </c>
      <c r="N16" s="297">
        <v>1.4339999999999999</v>
      </c>
      <c r="O16" s="299">
        <v>0.33</v>
      </c>
      <c r="P16" s="295">
        <v>0.2</v>
      </c>
      <c r="Q16" s="294">
        <f ca="1">+IF(ISERROR(HLOOKUP($B16,INDIRECT("'Monthly Resource Report'!"&amp;'Coleman Validation'!Q$665666&amp;":"&amp;'Coleman Validation'!Q$665667),'Coleman Validation'!Q$665668,FALSE)),0,HLOOKUP($B16,INDIRECT("'Monthly Resource Report'!"&amp;'Coleman Validation'!Q$665666&amp;":"&amp;'Coleman Validation'!Q$665667),'Coleman Validation'!Q$665668,FALSE))</f>
        <v>146</v>
      </c>
      <c r="R16" s="297">
        <f ca="1">+IF(ISERROR(HLOOKUP($B16,INDIRECT("'Monthly Resource Report'!"&amp;'Coleman Validation'!R$665666&amp;":"&amp;'Coleman Validation'!R$665667),'Coleman Validation'!R$665668,FALSE)),0,HLOOKUP($B16,INDIRECT("'Monthly Resource Report'!"&amp;'Coleman Validation'!R$665666&amp;":"&amp;'Coleman Validation'!R$665667),'Coleman Validation'!R$665668,FALSE))</f>
        <v>1.4339987241059713</v>
      </c>
      <c r="S16" s="317">
        <f ca="1">+IF(ISERROR(HLOOKUP($B16,INDIRECT("'Monthly Resource Report'!"&amp;'Coleman Validation'!S$665666&amp;":"&amp;'Coleman Validation'!S$665667),'Coleman Validation'!S$665668,FALSE)),0,HLOOKUP($B16,INDIRECT("'Monthly Resource Report'!"&amp;'Coleman Validation'!S$665666&amp;":"&amp;'Coleman Validation'!S$665667),'Coleman Validation'!S$665668,FALSE))</f>
        <v>0.32706683667077402</v>
      </c>
      <c r="T16" s="318">
        <f ca="1">+IF(ISERROR(HLOOKUP($B16,INDIRECT("'Monthly Resource Report'!"&amp;'Coleman Validation'!T$665666&amp;":"&amp;'Coleman Validation'!T$665667),'Coleman Validation'!T$665668,FALSE)),0,HLOOKUP($B16,INDIRECT("'Monthly Resource Report'!"&amp;'Coleman Validation'!T$665666&amp;":"&amp;'Coleman Validation'!T$665667),'Coleman Validation'!T$665668,FALSE))</f>
        <v>0.20066726188831463</v>
      </c>
      <c r="V16" s="301">
        <v>41671</v>
      </c>
      <c r="W16" s="294">
        <v>151</v>
      </c>
      <c r="X16" s="297">
        <v>1.4339999999999999</v>
      </c>
      <c r="Y16" s="299">
        <v>0.33</v>
      </c>
      <c r="Z16" s="295">
        <v>0.2</v>
      </c>
      <c r="AA16" s="294">
        <f ca="1">+IF(ISERROR(HLOOKUP($B16,INDIRECT("'Monthly Resource Report'!"&amp;'Coleman Validation'!AA$665666&amp;":"&amp;'Coleman Validation'!AA$665667),'Coleman Validation'!AA$665668,FALSE)),0,HLOOKUP($B16,INDIRECT("'Monthly Resource Report'!"&amp;'Coleman Validation'!AA$665666&amp;":"&amp;'Coleman Validation'!AA$665667),'Coleman Validation'!AA$665668,FALSE))</f>
        <v>151</v>
      </c>
      <c r="AB16" s="297">
        <f ca="1">+IF(ISERROR(HLOOKUP($B16,INDIRECT("'Monthly Resource Report'!"&amp;'Coleman Validation'!AB$665666&amp;":"&amp;'Coleman Validation'!AB$665667),'Coleman Validation'!AB$665668,FALSE)),0,HLOOKUP($B16,INDIRECT("'Monthly Resource Report'!"&amp;'Coleman Validation'!AB$665666&amp;":"&amp;'Coleman Validation'!AB$665667),'Coleman Validation'!AB$665668,FALSE))</f>
        <v>1.4339989535698481</v>
      </c>
      <c r="AC16" s="317">
        <f ca="1">+IF(ISERROR(HLOOKUP($B16,INDIRECT("'Monthly Resource Report'!"&amp;'Coleman Validation'!AC$665666&amp;":"&amp;'Coleman Validation'!AC$665667),'Coleman Validation'!AC$665668,FALSE)),0,HLOOKUP($B16,INDIRECT("'Monthly Resource Report'!"&amp;'Coleman Validation'!AC$665666&amp;":"&amp;'Coleman Validation'!AC$665667),'Coleman Validation'!AC$665668,FALSE))</f>
        <v>0.32824958867629317</v>
      </c>
      <c r="AD16" s="318">
        <f ca="1">+IF(ISERROR(HLOOKUP($B16,INDIRECT("'Monthly Resource Report'!"&amp;'Coleman Validation'!AD$665666&amp;":"&amp;'Coleman Validation'!AD$665667),'Coleman Validation'!AD$665668,FALSE)),0,HLOOKUP($B16,INDIRECT("'Monthly Resource Report'!"&amp;'Coleman Validation'!AD$665666&amp;":"&amp;'Coleman Validation'!AD$665667),'Coleman Validation'!AD$665668,FALSE))</f>
        <v>0.20068339781631195</v>
      </c>
    </row>
    <row r="17" spans="2:30">
      <c r="B17" s="301">
        <v>41699</v>
      </c>
      <c r="C17" s="294">
        <v>146</v>
      </c>
      <c r="D17" s="297">
        <v>1.4339999999999999</v>
      </c>
      <c r="E17" s="299">
        <v>0.33</v>
      </c>
      <c r="F17" s="295">
        <v>0.2</v>
      </c>
      <c r="G17" s="294">
        <f ca="1">+IF(ISERROR(HLOOKUP($B17,INDIRECT("'Monthly Resource Report'!"&amp;'Coleman Validation'!G$665666&amp;":"&amp;'Coleman Validation'!G$665667),'Coleman Validation'!G$665668,FALSE)),0,HLOOKUP($B17,INDIRECT("'Monthly Resource Report'!"&amp;'Coleman Validation'!G$665666&amp;":"&amp;'Coleman Validation'!G$665667),'Coleman Validation'!G$665668,FALSE))</f>
        <v>146</v>
      </c>
      <c r="H17" s="297">
        <f ca="1">+IF(ISERROR(HLOOKUP($B17,INDIRECT("'Monthly Resource Report'!"&amp;'Coleman Validation'!H$665666&amp;":"&amp;'Coleman Validation'!H$665667),'Coleman Validation'!H$665668,FALSE)),0,HLOOKUP($B17,INDIRECT("'Monthly Resource Report'!"&amp;'Coleman Validation'!H$665666&amp;":"&amp;'Coleman Validation'!H$665667),'Coleman Validation'!H$665668,FALSE))</f>
        <v>1.4339988518284632</v>
      </c>
      <c r="I17" s="317">
        <f ca="1">+IF(ISERROR(HLOOKUP($B17,INDIRECT("'Monthly Resource Report'!"&amp;'Coleman Validation'!I$665666&amp;":"&amp;'Coleman Validation'!I$665667),'Coleman Validation'!I$665668,FALSE)),0,HLOOKUP($B17,INDIRECT("'Monthly Resource Report'!"&amp;'Coleman Validation'!I$665666&amp;":"&amp;'Coleman Validation'!I$665667),'Coleman Validation'!I$665668,FALSE))</f>
        <v>0.32533463710946781</v>
      </c>
      <c r="J17" s="318">
        <f ca="1">+IF(ISERROR(HLOOKUP($B17,INDIRECT("'Monthly Resource Report'!"&amp;'Coleman Validation'!J$665666&amp;":"&amp;'Coleman Validation'!J$665667),'Coleman Validation'!J$665668,FALSE)),0,HLOOKUP($B17,INDIRECT("'Monthly Resource Report'!"&amp;'Coleman Validation'!J$665666&amp;":"&amp;'Coleman Validation'!J$665667),'Coleman Validation'!J$665668,FALSE))</f>
        <v>0.20018675371563421</v>
      </c>
      <c r="L17" s="301">
        <v>41699</v>
      </c>
      <c r="M17" s="294">
        <v>146</v>
      </c>
      <c r="N17" s="297">
        <v>1.4339999999999999</v>
      </c>
      <c r="O17" s="299">
        <v>0.33</v>
      </c>
      <c r="P17" s="295">
        <v>0.2</v>
      </c>
      <c r="Q17" s="294">
        <f ca="1">+IF(ISERROR(HLOOKUP($B17,INDIRECT("'Monthly Resource Report'!"&amp;'Coleman Validation'!Q$665666&amp;":"&amp;'Coleman Validation'!Q$665667),'Coleman Validation'!Q$665668,FALSE)),0,HLOOKUP($B17,INDIRECT("'Monthly Resource Report'!"&amp;'Coleman Validation'!Q$665666&amp;":"&amp;'Coleman Validation'!Q$665667),'Coleman Validation'!Q$665668,FALSE))</f>
        <v>146</v>
      </c>
      <c r="R17" s="297">
        <f ca="1">+IF(ISERROR(HLOOKUP($B17,INDIRECT("'Monthly Resource Report'!"&amp;'Coleman Validation'!R$665666&amp;":"&amp;'Coleman Validation'!R$665667),'Coleman Validation'!R$665668,FALSE)),0,HLOOKUP($B17,INDIRECT("'Monthly Resource Report'!"&amp;'Coleman Validation'!R$665666&amp;":"&amp;'Coleman Validation'!R$665667),'Coleman Validation'!R$665668,FALSE))</f>
        <v>1.4339990091480976</v>
      </c>
      <c r="S17" s="317">
        <f ca="1">+IF(ISERROR(HLOOKUP($B17,INDIRECT("'Monthly Resource Report'!"&amp;'Coleman Validation'!S$665666&amp;":"&amp;'Coleman Validation'!S$665667),'Coleman Validation'!S$665668,FALSE)),0,HLOOKUP($B17,INDIRECT("'Monthly Resource Report'!"&amp;'Coleman Validation'!S$665666&amp;":"&amp;'Coleman Validation'!S$665667),'Coleman Validation'!S$665668,FALSE))</f>
        <v>0.32523226566662017</v>
      </c>
      <c r="T17" s="318">
        <f ca="1">+IF(ISERROR(HLOOKUP($B17,INDIRECT("'Monthly Resource Report'!"&amp;'Coleman Validation'!T$665666&amp;":"&amp;'Coleman Validation'!T$665667),'Coleman Validation'!T$665668,FALSE)),0,HLOOKUP($B17,INDIRECT("'Monthly Resource Report'!"&amp;'Coleman Validation'!T$665666&amp;":"&amp;'Coleman Validation'!T$665667),'Coleman Validation'!T$665668,FALSE))</f>
        <v>0.20062866984317265</v>
      </c>
      <c r="V17" s="301">
        <v>41699</v>
      </c>
      <c r="W17" s="294">
        <v>151</v>
      </c>
      <c r="X17" s="297">
        <v>1.4339999999999999</v>
      </c>
      <c r="Y17" s="299">
        <v>0.33</v>
      </c>
      <c r="Z17" s="295">
        <v>0.2</v>
      </c>
      <c r="AA17" s="294">
        <f ca="1">+IF(ISERROR(HLOOKUP($B17,INDIRECT("'Monthly Resource Report'!"&amp;'Coleman Validation'!AA$665666&amp;":"&amp;'Coleman Validation'!AA$665667),'Coleman Validation'!AA$665668,FALSE)),0,HLOOKUP($B17,INDIRECT("'Monthly Resource Report'!"&amp;'Coleman Validation'!AA$665666&amp;":"&amp;'Coleman Validation'!AA$665667),'Coleman Validation'!AA$665668,FALSE))</f>
        <v>151</v>
      </c>
      <c r="AB17" s="297">
        <f ca="1">+IF(ISERROR(HLOOKUP($B17,INDIRECT("'Monthly Resource Report'!"&amp;'Coleman Validation'!AB$665666&amp;":"&amp;'Coleman Validation'!AB$665667),'Coleman Validation'!AB$665668,FALSE)),0,HLOOKUP($B17,INDIRECT("'Monthly Resource Report'!"&amp;'Coleman Validation'!AB$665666&amp;":"&amp;'Coleman Validation'!AB$665667),'Coleman Validation'!AB$665668,FALSE))</f>
        <v>1.4339994449282256</v>
      </c>
      <c r="AC17" s="317">
        <f ca="1">+IF(ISERROR(HLOOKUP($B17,INDIRECT("'Monthly Resource Report'!"&amp;'Coleman Validation'!AC$665666&amp;":"&amp;'Coleman Validation'!AC$665667),'Coleman Validation'!AC$665668,FALSE)),0,HLOOKUP($B17,INDIRECT("'Monthly Resource Report'!"&amp;'Coleman Validation'!AC$665666&amp;":"&amp;'Coleman Validation'!AC$665667),'Coleman Validation'!AC$665668,FALSE))</f>
        <v>0.32694170042342702</v>
      </c>
      <c r="AD17" s="318">
        <f ca="1">+IF(ISERROR(HLOOKUP($B17,INDIRECT("'Monthly Resource Report'!"&amp;'Coleman Validation'!AD$665666&amp;":"&amp;'Coleman Validation'!AD$665667),'Coleman Validation'!AD$665668,FALSE)),0,HLOOKUP($B17,INDIRECT("'Monthly Resource Report'!"&amp;'Coleman Validation'!AD$665666&amp;":"&amp;'Coleman Validation'!AD$665667),'Coleman Validation'!AD$665668,FALSE))</f>
        <v>0.20086847557552859</v>
      </c>
    </row>
    <row r="18" spans="2:30">
      <c r="B18" s="301">
        <v>41730</v>
      </c>
      <c r="C18" s="294">
        <v>146</v>
      </c>
      <c r="D18" s="297">
        <v>1.4339999999999999</v>
      </c>
      <c r="E18" s="299">
        <v>0.33</v>
      </c>
      <c r="F18" s="295">
        <v>0.2</v>
      </c>
      <c r="G18" s="294">
        <f ca="1">+IF(ISERROR(HLOOKUP($B18,INDIRECT("'Monthly Resource Report'!"&amp;'Coleman Validation'!G$665666&amp;":"&amp;'Coleman Validation'!G$665667),'Coleman Validation'!G$665668,FALSE)),0,HLOOKUP($B18,INDIRECT("'Monthly Resource Report'!"&amp;'Coleman Validation'!G$665666&amp;":"&amp;'Coleman Validation'!G$665667),'Coleman Validation'!G$665668,FALSE))</f>
        <v>146</v>
      </c>
      <c r="H18" s="297">
        <f ca="1">+IF(ISERROR(HLOOKUP($B18,INDIRECT("'Monthly Resource Report'!"&amp;'Coleman Validation'!H$665666&amp;":"&amp;'Coleman Validation'!H$665667),'Coleman Validation'!H$665668,FALSE)),0,HLOOKUP($B18,INDIRECT("'Monthly Resource Report'!"&amp;'Coleman Validation'!H$665666&amp;":"&amp;'Coleman Validation'!H$665667),'Coleman Validation'!H$665668,FALSE))</f>
        <v>1.4339991769508835</v>
      </c>
      <c r="I18" s="317">
        <f ca="1">+IF(ISERROR(HLOOKUP($B18,INDIRECT("'Monthly Resource Report'!"&amp;'Coleman Validation'!I$665666&amp;":"&amp;'Coleman Validation'!I$665667),'Coleman Validation'!I$665668,FALSE)),0,HLOOKUP($B18,INDIRECT("'Monthly Resource Report'!"&amp;'Coleman Validation'!I$665666&amp;":"&amp;'Coleman Validation'!I$665667),'Coleman Validation'!I$665668,FALSE))</f>
        <v>0.32571368259346706</v>
      </c>
      <c r="J18" s="318">
        <f ca="1">+IF(ISERROR(HLOOKUP($B18,INDIRECT("'Monthly Resource Report'!"&amp;'Coleman Validation'!J$665666&amp;":"&amp;'Coleman Validation'!J$665667),'Coleman Validation'!J$665668,FALSE)),0,HLOOKUP($B18,INDIRECT("'Monthly Resource Report'!"&amp;'Coleman Validation'!J$665666&amp;":"&amp;'Coleman Validation'!J$665667),'Coleman Validation'!J$665668,FALSE))</f>
        <v>0.20056626400677113</v>
      </c>
      <c r="L18" s="301">
        <v>41730</v>
      </c>
      <c r="M18" s="294">
        <v>146</v>
      </c>
      <c r="N18" s="297">
        <v>1.4339999999999999</v>
      </c>
      <c r="O18" s="299">
        <v>0.33</v>
      </c>
      <c r="P18" s="295">
        <v>0.2</v>
      </c>
      <c r="Q18" s="294">
        <f ca="1">+IF(ISERROR(HLOOKUP($B18,INDIRECT("'Monthly Resource Report'!"&amp;'Coleman Validation'!Q$665666&amp;":"&amp;'Coleman Validation'!Q$665667),'Coleman Validation'!Q$665668,FALSE)),0,HLOOKUP($B18,INDIRECT("'Monthly Resource Report'!"&amp;'Coleman Validation'!Q$665666&amp;":"&amp;'Coleman Validation'!Q$665667),'Coleman Validation'!Q$665668,FALSE))</f>
        <v>146</v>
      </c>
      <c r="R18" s="297">
        <f ca="1">+IF(ISERROR(HLOOKUP($B18,INDIRECT("'Monthly Resource Report'!"&amp;'Coleman Validation'!R$665666&amp;":"&amp;'Coleman Validation'!R$665667),'Coleman Validation'!R$665668,FALSE)),0,HLOOKUP($B18,INDIRECT("'Monthly Resource Report'!"&amp;'Coleman Validation'!R$665666&amp;":"&amp;'Coleman Validation'!R$665667),'Coleman Validation'!R$665668,FALSE))</f>
        <v>1.4339993643122066</v>
      </c>
      <c r="S18" s="317">
        <f ca="1">+IF(ISERROR(HLOOKUP($B18,INDIRECT("'Monthly Resource Report'!"&amp;'Coleman Validation'!S$665666&amp;":"&amp;'Coleman Validation'!S$665667),'Coleman Validation'!S$665668,FALSE)),0,HLOOKUP($B18,INDIRECT("'Monthly Resource Report'!"&amp;'Coleman Validation'!S$665666&amp;":"&amp;'Coleman Validation'!S$665667),'Coleman Validation'!S$665668,FALSE))</f>
        <v>0.32574119114008093</v>
      </c>
      <c r="T18" s="318">
        <f ca="1">+IF(ISERROR(HLOOKUP($B18,INDIRECT("'Monthly Resource Report'!"&amp;'Coleman Validation'!T$665666&amp;":"&amp;'Coleman Validation'!T$665667),'Coleman Validation'!T$665668,FALSE)),0,HLOOKUP($B18,INDIRECT("'Monthly Resource Report'!"&amp;'Coleman Validation'!T$665666&amp;":"&amp;'Coleman Validation'!T$665667),'Coleman Validation'!T$665668,FALSE))</f>
        <v>0.20020370732512807</v>
      </c>
      <c r="V18" s="301">
        <v>41730</v>
      </c>
      <c r="W18" s="294">
        <v>151</v>
      </c>
      <c r="X18" s="297">
        <v>1.4339999999999999</v>
      </c>
      <c r="Y18" s="299">
        <v>0.33</v>
      </c>
      <c r="Z18" s="295">
        <v>0.2</v>
      </c>
      <c r="AA18" s="294">
        <f ca="1">+IF(ISERROR(HLOOKUP($B18,INDIRECT("'Monthly Resource Report'!"&amp;'Coleman Validation'!AA$665666&amp;":"&amp;'Coleman Validation'!AA$665667),'Coleman Validation'!AA$665668,FALSE)),0,HLOOKUP($B18,INDIRECT("'Monthly Resource Report'!"&amp;'Coleman Validation'!AA$665666&amp;":"&amp;'Coleman Validation'!AA$665667),'Coleman Validation'!AA$665668,FALSE))</f>
        <v>151</v>
      </c>
      <c r="AB18" s="297">
        <f ca="1">+IF(ISERROR(HLOOKUP($B18,INDIRECT("'Monthly Resource Report'!"&amp;'Coleman Validation'!AB$665666&amp;":"&amp;'Coleman Validation'!AB$665667),'Coleman Validation'!AB$665668,FALSE)),0,HLOOKUP($B18,INDIRECT("'Monthly Resource Report'!"&amp;'Coleman Validation'!AB$665666&amp;":"&amp;'Coleman Validation'!AB$665667),'Coleman Validation'!AB$665668,FALSE))</f>
        <v>1.4340001266063176</v>
      </c>
      <c r="AC18" s="317">
        <f ca="1">+IF(ISERROR(HLOOKUP($B18,INDIRECT("'Monthly Resource Report'!"&amp;'Coleman Validation'!AC$665666&amp;":"&amp;'Coleman Validation'!AC$665667),'Coleman Validation'!AC$665668,FALSE)),0,HLOOKUP($B18,INDIRECT("'Monthly Resource Report'!"&amp;'Coleman Validation'!AC$665666&amp;":"&amp;'Coleman Validation'!AC$665667),'Coleman Validation'!AC$665668,FALSE))</f>
        <v>0.32868106532557856</v>
      </c>
      <c r="AD18" s="318">
        <f ca="1">+IF(ISERROR(HLOOKUP($B18,INDIRECT("'Monthly Resource Report'!"&amp;'Coleman Validation'!AD$665666&amp;":"&amp;'Coleman Validation'!AD$665667),'Coleman Validation'!AD$665668,FALSE)),0,HLOOKUP($B18,INDIRECT("'Monthly Resource Report'!"&amp;'Coleman Validation'!AD$665666&amp;":"&amp;'Coleman Validation'!AD$665667),'Coleman Validation'!AD$665668,FALSE))</f>
        <v>0.20163152424326389</v>
      </c>
    </row>
    <row r="19" spans="2:30">
      <c r="B19" s="301">
        <v>41760</v>
      </c>
      <c r="C19" s="294">
        <v>146</v>
      </c>
      <c r="D19" s="297">
        <v>1.4339999999999999</v>
      </c>
      <c r="E19" s="299">
        <v>0.33</v>
      </c>
      <c r="F19" s="295">
        <v>0.2</v>
      </c>
      <c r="G19" s="294">
        <f ca="1">+IF(ISERROR(HLOOKUP($B19,INDIRECT("'Monthly Resource Report'!"&amp;'Coleman Validation'!G$665666&amp;":"&amp;'Coleman Validation'!G$665667),'Coleman Validation'!G$665668,FALSE)),0,HLOOKUP($B19,INDIRECT("'Monthly Resource Report'!"&amp;'Coleman Validation'!G$665666&amp;":"&amp;'Coleman Validation'!G$665667),'Coleman Validation'!G$665668,FALSE))</f>
        <v>146</v>
      </c>
      <c r="H19" s="297">
        <f ca="1">+IF(ISERROR(HLOOKUP($B19,INDIRECT("'Monthly Resource Report'!"&amp;'Coleman Validation'!H$665666&amp;":"&amp;'Coleman Validation'!H$665667),'Coleman Validation'!H$665668,FALSE)),0,HLOOKUP($B19,INDIRECT("'Monthly Resource Report'!"&amp;'Coleman Validation'!H$665666&amp;":"&amp;'Coleman Validation'!H$665667),'Coleman Validation'!H$665668,FALSE))</f>
        <v>1.4339991192337334</v>
      </c>
      <c r="I19" s="317">
        <f ca="1">+IF(ISERROR(HLOOKUP($B19,INDIRECT("'Monthly Resource Report'!"&amp;'Coleman Validation'!I$665666&amp;":"&amp;'Coleman Validation'!I$665667),'Coleman Validation'!I$665668,FALSE)),0,HLOOKUP($B19,INDIRECT("'Monthly Resource Report'!"&amp;'Coleman Validation'!I$665666&amp;":"&amp;'Coleman Validation'!I$665667),'Coleman Validation'!I$665668,FALSE))</f>
        <v>0.32660285335019912</v>
      </c>
      <c r="J19" s="318">
        <f ca="1">+IF(ISERROR(HLOOKUP($B19,INDIRECT("'Monthly Resource Report'!"&amp;'Coleman Validation'!J$665666&amp;":"&amp;'Coleman Validation'!J$665667),'Coleman Validation'!J$665668,FALSE)),0,HLOOKUP($B19,INDIRECT("'Monthly Resource Report'!"&amp;'Coleman Validation'!J$665666&amp;":"&amp;'Coleman Validation'!J$665667),'Coleman Validation'!J$665668,FALSE))</f>
        <v>0.20052947220270936</v>
      </c>
      <c r="L19" s="301">
        <v>41760</v>
      </c>
      <c r="M19" s="294">
        <v>146</v>
      </c>
      <c r="N19" s="297">
        <v>1.4339999999999999</v>
      </c>
      <c r="O19" s="299">
        <v>0.33</v>
      </c>
      <c r="P19" s="295">
        <v>0.2</v>
      </c>
      <c r="Q19" s="294">
        <f ca="1">+IF(ISERROR(HLOOKUP($B19,INDIRECT("'Monthly Resource Report'!"&amp;'Coleman Validation'!Q$665666&amp;":"&amp;'Coleman Validation'!Q$665667),'Coleman Validation'!Q$665668,FALSE)),0,HLOOKUP($B19,INDIRECT("'Monthly Resource Report'!"&amp;'Coleman Validation'!Q$665666&amp;":"&amp;'Coleman Validation'!Q$665667),'Coleman Validation'!Q$665668,FALSE))</f>
        <v>146</v>
      </c>
      <c r="R19" s="297">
        <f ca="1">+IF(ISERROR(HLOOKUP($B19,INDIRECT("'Monthly Resource Report'!"&amp;'Coleman Validation'!R$665666&amp;":"&amp;'Coleman Validation'!R$665667),'Coleman Validation'!R$665668,FALSE)),0,HLOOKUP($B19,INDIRECT("'Monthly Resource Report'!"&amp;'Coleman Validation'!R$665666&amp;":"&amp;'Coleman Validation'!R$665667),'Coleman Validation'!R$665668,FALSE))</f>
        <v>1.4339992071619703</v>
      </c>
      <c r="S19" s="317">
        <f ca="1">+IF(ISERROR(HLOOKUP($B19,INDIRECT("'Monthly Resource Report'!"&amp;'Coleman Validation'!S$665666&amp;":"&amp;'Coleman Validation'!S$665667),'Coleman Validation'!S$665668,FALSE)),0,HLOOKUP($B19,INDIRECT("'Monthly Resource Report'!"&amp;'Coleman Validation'!S$665666&amp;":"&amp;'Coleman Validation'!S$665667),'Coleman Validation'!S$665668,FALSE))</f>
        <v>0.32659461902961712</v>
      </c>
      <c r="T19" s="318">
        <f ca="1">+IF(ISERROR(HLOOKUP($B19,INDIRECT("'Monthly Resource Report'!"&amp;'Coleman Validation'!T$665666&amp;":"&amp;'Coleman Validation'!T$665667),'Coleman Validation'!T$665668,FALSE)),0,HLOOKUP($B19,INDIRECT("'Monthly Resource Report'!"&amp;'Coleman Validation'!T$665666&amp;":"&amp;'Coleman Validation'!T$665667),'Coleman Validation'!T$665668,FALSE))</f>
        <v>0.20080128493620325</v>
      </c>
      <c r="V19" s="301">
        <v>41760</v>
      </c>
      <c r="W19" s="294">
        <v>151</v>
      </c>
      <c r="X19" s="297">
        <v>1.4339999999999999</v>
      </c>
      <c r="Y19" s="299">
        <v>0.33</v>
      </c>
      <c r="Z19" s="295">
        <v>0.2</v>
      </c>
      <c r="AA19" s="294">
        <f ca="1">+IF(ISERROR(HLOOKUP($B19,INDIRECT("'Monthly Resource Report'!"&amp;'Coleman Validation'!AA$665666&amp;":"&amp;'Coleman Validation'!AA$665667),'Coleman Validation'!AA$665668,FALSE)),0,HLOOKUP($B19,INDIRECT("'Monthly Resource Report'!"&amp;'Coleman Validation'!AA$665666&amp;":"&amp;'Coleman Validation'!AA$665667),'Coleman Validation'!AA$665668,FALSE))</f>
        <v>151</v>
      </c>
      <c r="AB19" s="297">
        <f ca="1">+IF(ISERROR(HLOOKUP($B19,INDIRECT("'Monthly Resource Report'!"&amp;'Coleman Validation'!AB$665666&amp;":"&amp;'Coleman Validation'!AB$665667),'Coleman Validation'!AB$665668,FALSE)),0,HLOOKUP($B19,INDIRECT("'Monthly Resource Report'!"&amp;'Coleman Validation'!AB$665666&amp;":"&amp;'Coleman Validation'!AB$665667),'Coleman Validation'!AB$665668,FALSE))</f>
        <v>1.4339989533248292</v>
      </c>
      <c r="AC19" s="317">
        <f ca="1">+IF(ISERROR(HLOOKUP($B19,INDIRECT("'Monthly Resource Report'!"&amp;'Coleman Validation'!AC$665666&amp;":"&amp;'Coleman Validation'!AC$665667),'Coleman Validation'!AC$665668,FALSE)),0,HLOOKUP($B19,INDIRECT("'Monthly Resource Report'!"&amp;'Coleman Validation'!AC$665666&amp;":"&amp;'Coleman Validation'!AC$665667),'Coleman Validation'!AC$665668,FALSE))</f>
        <v>0.32800092527858715</v>
      </c>
      <c r="AD19" s="318">
        <f ca="1">+IF(ISERROR(HLOOKUP($B19,INDIRECT("'Monthly Resource Report'!"&amp;'Coleman Validation'!AD$665666&amp;":"&amp;'Coleman Validation'!AD$665667),'Coleman Validation'!AD$665668,FALSE)),0,HLOOKUP($B19,INDIRECT("'Monthly Resource Report'!"&amp;'Coleman Validation'!AD$665666&amp;":"&amp;'Coleman Validation'!AD$665667),'Coleman Validation'!AD$665668,FALSE))</f>
        <v>0.20230532683041605</v>
      </c>
    </row>
    <row r="20" spans="2:30">
      <c r="B20" s="301">
        <v>41791</v>
      </c>
      <c r="C20" s="294">
        <v>146</v>
      </c>
      <c r="D20" s="297">
        <v>1.4339999999999999</v>
      </c>
      <c r="E20" s="299">
        <v>0.33</v>
      </c>
      <c r="F20" s="295">
        <v>0.2</v>
      </c>
      <c r="G20" s="294">
        <f ca="1">+IF(ISERROR(HLOOKUP($B20,INDIRECT("'Monthly Resource Report'!"&amp;'Coleman Validation'!G$665666&amp;":"&amp;'Coleman Validation'!G$665667),'Coleman Validation'!G$665668,FALSE)),0,HLOOKUP($B20,INDIRECT("'Monthly Resource Report'!"&amp;'Coleman Validation'!G$665666&amp;":"&amp;'Coleman Validation'!G$665667),'Coleman Validation'!G$665668,FALSE))</f>
        <v>146</v>
      </c>
      <c r="H20" s="297">
        <f ca="1">+IF(ISERROR(HLOOKUP($B20,INDIRECT("'Monthly Resource Report'!"&amp;'Coleman Validation'!H$665666&amp;":"&amp;'Coleman Validation'!H$665667),'Coleman Validation'!H$665668,FALSE)),0,HLOOKUP($B20,INDIRECT("'Monthly Resource Report'!"&amp;'Coleman Validation'!H$665666&amp;":"&amp;'Coleman Validation'!H$665667),'Coleman Validation'!H$665668,FALSE))</f>
        <v>1.4339990068438344</v>
      </c>
      <c r="I20" s="317">
        <f ca="1">+IF(ISERROR(HLOOKUP($B20,INDIRECT("'Monthly Resource Report'!"&amp;'Coleman Validation'!I$665666&amp;":"&amp;'Coleman Validation'!I$665667),'Coleman Validation'!I$665668,FALSE)),0,HLOOKUP($B20,INDIRECT("'Monthly Resource Report'!"&amp;'Coleman Validation'!I$665666&amp;":"&amp;'Coleman Validation'!I$665667),'Coleman Validation'!I$665668,FALSE))</f>
        <v>0.32559538221365969</v>
      </c>
      <c r="J20" s="318">
        <f ca="1">+IF(ISERROR(HLOOKUP($B20,INDIRECT("'Monthly Resource Report'!"&amp;'Coleman Validation'!J$665666&amp;":"&amp;'Coleman Validation'!J$665667),'Coleman Validation'!J$665668,FALSE)),0,HLOOKUP($B20,INDIRECT("'Monthly Resource Report'!"&amp;'Coleman Validation'!J$665666&amp;":"&amp;'Coleman Validation'!J$665667),'Coleman Validation'!J$665668,FALSE))</f>
        <v>0.20038605852992514</v>
      </c>
      <c r="L20" s="301">
        <v>41791</v>
      </c>
      <c r="M20" s="294">
        <v>146</v>
      </c>
      <c r="N20" s="297">
        <v>1.4339999999999999</v>
      </c>
      <c r="O20" s="299">
        <v>0.33</v>
      </c>
      <c r="P20" s="295">
        <v>0.2</v>
      </c>
      <c r="Q20" s="294">
        <f ca="1">+IF(ISERROR(HLOOKUP($B20,INDIRECT("'Monthly Resource Report'!"&amp;'Coleman Validation'!Q$665666&amp;":"&amp;'Coleman Validation'!Q$665667),'Coleman Validation'!Q$665668,FALSE)),0,HLOOKUP($B20,INDIRECT("'Monthly Resource Report'!"&amp;'Coleman Validation'!Q$665666&amp;":"&amp;'Coleman Validation'!Q$665667),'Coleman Validation'!Q$665668,FALSE))</f>
        <v>146</v>
      </c>
      <c r="R20" s="297">
        <f ca="1">+IF(ISERROR(HLOOKUP($B20,INDIRECT("'Monthly Resource Report'!"&amp;'Coleman Validation'!R$665666&amp;":"&amp;'Coleman Validation'!R$665667),'Coleman Validation'!R$665668,FALSE)),0,HLOOKUP($B20,INDIRECT("'Monthly Resource Report'!"&amp;'Coleman Validation'!R$665666&amp;":"&amp;'Coleman Validation'!R$665667),'Coleman Validation'!R$665668,FALSE))</f>
        <v>1.4339991064808209</v>
      </c>
      <c r="S20" s="317">
        <f ca="1">+IF(ISERROR(HLOOKUP($B20,INDIRECT("'Monthly Resource Report'!"&amp;'Coleman Validation'!S$665666&amp;":"&amp;'Coleman Validation'!S$665667),'Coleman Validation'!S$665668,FALSE)),0,HLOOKUP($B20,INDIRECT("'Monthly Resource Report'!"&amp;'Coleman Validation'!S$665666&amp;":"&amp;'Coleman Validation'!S$665667),'Coleman Validation'!S$665668,FALSE))</f>
        <v>0.325782910698664</v>
      </c>
      <c r="T20" s="318">
        <f ca="1">+IF(ISERROR(HLOOKUP($B20,INDIRECT("'Monthly Resource Report'!"&amp;'Coleman Validation'!T$665666&amp;":"&amp;'Coleman Validation'!T$665667),'Coleman Validation'!T$665668,FALSE)),0,HLOOKUP($B20,INDIRECT("'Monthly Resource Report'!"&amp;'Coleman Validation'!T$665666&amp;":"&amp;'Coleman Validation'!T$665667),'Coleman Validation'!T$665668,FALSE))</f>
        <v>0.20063175481299275</v>
      </c>
      <c r="V20" s="301">
        <v>41791</v>
      </c>
      <c r="W20" s="294">
        <v>151</v>
      </c>
      <c r="X20" s="297">
        <v>1.4339999999999999</v>
      </c>
      <c r="Y20" s="299">
        <v>0.33</v>
      </c>
      <c r="Z20" s="295">
        <v>0.2</v>
      </c>
      <c r="AA20" s="294">
        <f ca="1">+IF(ISERROR(HLOOKUP($B20,INDIRECT("'Monthly Resource Report'!"&amp;'Coleman Validation'!AA$665666&amp;":"&amp;'Coleman Validation'!AA$665667),'Coleman Validation'!AA$665668,FALSE)),0,HLOOKUP($B20,INDIRECT("'Monthly Resource Report'!"&amp;'Coleman Validation'!AA$665666&amp;":"&amp;'Coleman Validation'!AA$665667),'Coleman Validation'!AA$665668,FALSE))</f>
        <v>151</v>
      </c>
      <c r="AB20" s="297">
        <f ca="1">+IF(ISERROR(HLOOKUP($B20,INDIRECT("'Monthly Resource Report'!"&amp;'Coleman Validation'!AB$665666&amp;":"&amp;'Coleman Validation'!AB$665667),'Coleman Validation'!AB$665668,FALSE)),0,HLOOKUP($B20,INDIRECT("'Monthly Resource Report'!"&amp;'Coleman Validation'!AB$665666&amp;":"&amp;'Coleman Validation'!AB$665667),'Coleman Validation'!AB$665668,FALSE))</f>
        <v>1.4339988172218907</v>
      </c>
      <c r="AC20" s="317">
        <f ca="1">+IF(ISERROR(HLOOKUP($B20,INDIRECT("'Monthly Resource Report'!"&amp;'Coleman Validation'!AC$665666&amp;":"&amp;'Coleman Validation'!AC$665667),'Coleman Validation'!AC$665668,FALSE)),0,HLOOKUP($B20,INDIRECT("'Monthly Resource Report'!"&amp;'Coleman Validation'!AC$665666&amp;":"&amp;'Coleman Validation'!AC$665667),'Coleman Validation'!AC$665668,FALSE))</f>
        <v>0.32789022219346786</v>
      </c>
      <c r="AD20" s="318">
        <f ca="1">+IF(ISERROR(HLOOKUP($B20,INDIRECT("'Monthly Resource Report'!"&amp;'Coleman Validation'!AD$665666&amp;":"&amp;'Coleman Validation'!AD$665667),'Coleman Validation'!AD$665668,FALSE)),0,HLOOKUP($B20,INDIRECT("'Monthly Resource Report'!"&amp;'Coleman Validation'!AD$665666&amp;":"&amp;'Coleman Validation'!AD$665667),'Coleman Validation'!AD$665668,FALSE))</f>
        <v>0.20065760606027608</v>
      </c>
    </row>
    <row r="21" spans="2:30">
      <c r="B21" s="301">
        <v>41821</v>
      </c>
      <c r="C21" s="294">
        <v>146</v>
      </c>
      <c r="D21" s="297">
        <v>1.4339999999999999</v>
      </c>
      <c r="E21" s="299">
        <v>0.33</v>
      </c>
      <c r="F21" s="295">
        <v>0.2</v>
      </c>
      <c r="G21" s="294">
        <f ca="1">+IF(ISERROR(HLOOKUP($B21,INDIRECT("'Monthly Resource Report'!"&amp;'Coleman Validation'!G$665666&amp;":"&amp;'Coleman Validation'!G$665667),'Coleman Validation'!G$665668,FALSE)),0,HLOOKUP($B21,INDIRECT("'Monthly Resource Report'!"&amp;'Coleman Validation'!G$665666&amp;":"&amp;'Coleman Validation'!G$665667),'Coleman Validation'!G$665668,FALSE))</f>
        <v>146</v>
      </c>
      <c r="H21" s="297">
        <f ca="1">+IF(ISERROR(HLOOKUP($B21,INDIRECT("'Monthly Resource Report'!"&amp;'Coleman Validation'!H$665666&amp;":"&amp;'Coleman Validation'!H$665667),'Coleman Validation'!H$665668,FALSE)),0,HLOOKUP($B21,INDIRECT("'Monthly Resource Report'!"&amp;'Coleman Validation'!H$665666&amp;":"&amp;'Coleman Validation'!H$665667),'Coleman Validation'!H$665668,FALSE))</f>
        <v>1.4339991693419842</v>
      </c>
      <c r="I21" s="317">
        <f ca="1">+IF(ISERROR(HLOOKUP($B21,INDIRECT("'Monthly Resource Report'!"&amp;'Coleman Validation'!I$665666&amp;":"&amp;'Coleman Validation'!I$665667),'Coleman Validation'!I$665668,FALSE)),0,HLOOKUP($B21,INDIRECT("'Monthly Resource Report'!"&amp;'Coleman Validation'!I$665666&amp;":"&amp;'Coleman Validation'!I$665667),'Coleman Validation'!I$665668,FALSE))</f>
        <v>0.32600058601953263</v>
      </c>
      <c r="J21" s="318">
        <f ca="1">+IF(ISERROR(HLOOKUP($B21,INDIRECT("'Monthly Resource Report'!"&amp;'Coleman Validation'!J$665666&amp;":"&amp;'Coleman Validation'!J$665667),'Coleman Validation'!J$665668,FALSE)),0,HLOOKUP($B21,INDIRECT("'Monthly Resource Report'!"&amp;'Coleman Validation'!J$665666&amp;":"&amp;'Coleman Validation'!J$665667),'Coleman Validation'!J$665668,FALSE))</f>
        <v>0.20054999217358438</v>
      </c>
      <c r="L21" s="301">
        <v>41821</v>
      </c>
      <c r="M21" s="294">
        <v>146</v>
      </c>
      <c r="N21" s="297">
        <v>1.4339999999999999</v>
      </c>
      <c r="O21" s="299">
        <v>0.33</v>
      </c>
      <c r="P21" s="295">
        <v>0.2</v>
      </c>
      <c r="Q21" s="294">
        <f ca="1">+IF(ISERROR(HLOOKUP($B21,INDIRECT("'Monthly Resource Report'!"&amp;'Coleman Validation'!Q$665666&amp;":"&amp;'Coleman Validation'!Q$665667),'Coleman Validation'!Q$665668,FALSE)),0,HLOOKUP($B21,INDIRECT("'Monthly Resource Report'!"&amp;'Coleman Validation'!Q$665666&amp;":"&amp;'Coleman Validation'!Q$665667),'Coleman Validation'!Q$665668,FALSE))</f>
        <v>146</v>
      </c>
      <c r="R21" s="297">
        <f ca="1">+IF(ISERROR(HLOOKUP($B21,INDIRECT("'Monthly Resource Report'!"&amp;'Coleman Validation'!R$665666&amp;":"&amp;'Coleman Validation'!R$665667),'Coleman Validation'!R$665668,FALSE)),0,HLOOKUP($B21,INDIRECT("'Monthly Resource Report'!"&amp;'Coleman Validation'!R$665666&amp;":"&amp;'Coleman Validation'!R$665667),'Coleman Validation'!R$665668,FALSE))</f>
        <v>1.4339992345531705</v>
      </c>
      <c r="S21" s="317">
        <f ca="1">+IF(ISERROR(HLOOKUP($B21,INDIRECT("'Monthly Resource Report'!"&amp;'Coleman Validation'!S$665666&amp;":"&amp;'Coleman Validation'!S$665667),'Coleman Validation'!S$665668,FALSE)),0,HLOOKUP($B21,INDIRECT("'Monthly Resource Report'!"&amp;'Coleman Validation'!S$665666&amp;":"&amp;'Coleman Validation'!S$665667),'Coleman Validation'!S$665668,FALSE))</f>
        <v>0.32590497290018433</v>
      </c>
      <c r="T21" s="318">
        <f ca="1">+IF(ISERROR(HLOOKUP($B21,INDIRECT("'Monthly Resource Report'!"&amp;'Coleman Validation'!T$665666&amp;":"&amp;'Coleman Validation'!T$665667),'Coleman Validation'!T$665668,FALSE)),0,HLOOKUP($B21,INDIRECT("'Monthly Resource Report'!"&amp;'Coleman Validation'!T$665666&amp;":"&amp;'Coleman Validation'!T$665667),'Coleman Validation'!T$665668,FALSE))</f>
        <v>0.20040309546269397</v>
      </c>
      <c r="V21" s="301">
        <v>41821</v>
      </c>
      <c r="W21" s="294">
        <v>151</v>
      </c>
      <c r="X21" s="297">
        <v>1.4339999999999999</v>
      </c>
      <c r="Y21" s="299">
        <v>0.33</v>
      </c>
      <c r="Z21" s="295">
        <v>0.2</v>
      </c>
      <c r="AA21" s="294">
        <f ca="1">+IF(ISERROR(HLOOKUP($B21,INDIRECT("'Monthly Resource Report'!"&amp;'Coleman Validation'!AA$665666&amp;":"&amp;'Coleman Validation'!AA$665667),'Coleman Validation'!AA$665668,FALSE)),0,HLOOKUP($B21,INDIRECT("'Monthly Resource Report'!"&amp;'Coleman Validation'!AA$665666&amp;":"&amp;'Coleman Validation'!AA$665667),'Coleman Validation'!AA$665668,FALSE))</f>
        <v>151</v>
      </c>
      <c r="AB21" s="297">
        <f ca="1">+IF(ISERROR(HLOOKUP($B21,INDIRECT("'Monthly Resource Report'!"&amp;'Coleman Validation'!AB$665666&amp;":"&amp;'Coleman Validation'!AB$665667),'Coleman Validation'!AB$665668,FALSE)),0,HLOOKUP($B21,INDIRECT("'Monthly Resource Report'!"&amp;'Coleman Validation'!AB$665666&amp;":"&amp;'Coleman Validation'!AB$665667),'Coleman Validation'!AB$665668,FALSE))</f>
        <v>1.4339991520858275</v>
      </c>
      <c r="AC21" s="317">
        <f ca="1">+IF(ISERROR(HLOOKUP($B21,INDIRECT("'Monthly Resource Report'!"&amp;'Coleman Validation'!AC$665666&amp;":"&amp;'Coleman Validation'!AC$665667),'Coleman Validation'!AC$665668,FALSE)),0,HLOOKUP($B21,INDIRECT("'Monthly Resource Report'!"&amp;'Coleman Validation'!AC$665666&amp;":"&amp;'Coleman Validation'!AC$665667),'Coleman Validation'!AC$665668,FALSE))</f>
        <v>0.32774401162282851</v>
      </c>
      <c r="AD21" s="318">
        <f ca="1">+IF(ISERROR(HLOOKUP($B21,INDIRECT("'Monthly Resource Report'!"&amp;'Coleman Validation'!AD$665666&amp;":"&amp;'Coleman Validation'!AD$665667),'Coleman Validation'!AD$665668,FALSE)),0,HLOOKUP($B21,INDIRECT("'Monthly Resource Report'!"&amp;'Coleman Validation'!AD$665666&amp;":"&amp;'Coleman Validation'!AD$665667),'Coleman Validation'!AD$665668,FALSE))</f>
        <v>0.20062608669042581</v>
      </c>
    </row>
    <row r="22" spans="2:30">
      <c r="B22" s="301">
        <v>41852</v>
      </c>
      <c r="C22" s="294">
        <v>146</v>
      </c>
      <c r="D22" s="297">
        <v>1.4339999999999999</v>
      </c>
      <c r="E22" s="299">
        <v>0.33</v>
      </c>
      <c r="F22" s="295">
        <v>0.2</v>
      </c>
      <c r="G22" s="294">
        <f ca="1">+IF(ISERROR(HLOOKUP($B22,INDIRECT("'Monthly Resource Report'!"&amp;'Coleman Validation'!G$665666&amp;":"&amp;'Coleman Validation'!G$665667),'Coleman Validation'!G$665668,FALSE)),0,HLOOKUP($B22,INDIRECT("'Monthly Resource Report'!"&amp;'Coleman Validation'!G$665666&amp;":"&amp;'Coleman Validation'!G$665667),'Coleman Validation'!G$665668,FALSE))</f>
        <v>146</v>
      </c>
      <c r="H22" s="297">
        <f ca="1">+IF(ISERROR(HLOOKUP($B22,INDIRECT("'Monthly Resource Report'!"&amp;'Coleman Validation'!H$665666&amp;":"&amp;'Coleman Validation'!H$665667),'Coleman Validation'!H$665668,FALSE)),0,HLOOKUP($B22,INDIRECT("'Monthly Resource Report'!"&amp;'Coleman Validation'!H$665666&amp;":"&amp;'Coleman Validation'!H$665667),'Coleman Validation'!H$665668,FALSE))</f>
        <v>1.4339990535851097</v>
      </c>
      <c r="I22" s="317">
        <f ca="1">+IF(ISERROR(HLOOKUP($B22,INDIRECT("'Monthly Resource Report'!"&amp;'Coleman Validation'!I$665666&amp;":"&amp;'Coleman Validation'!I$665667),'Coleman Validation'!I$665668,FALSE)),0,HLOOKUP($B22,INDIRECT("'Monthly Resource Report'!"&amp;'Coleman Validation'!I$665666&amp;":"&amp;'Coleman Validation'!I$665667),'Coleman Validation'!I$665668,FALSE))</f>
        <v>0.32590979389565117</v>
      </c>
      <c r="J22" s="318">
        <f ca="1">+IF(ISERROR(HLOOKUP($B22,INDIRECT("'Monthly Resource Report'!"&amp;'Coleman Validation'!J$665666&amp;":"&amp;'Coleman Validation'!J$665667),'Coleman Validation'!J$665668,FALSE)),0,HLOOKUP($B22,INDIRECT("'Monthly Resource Report'!"&amp;'Coleman Validation'!J$665666&amp;":"&amp;'Coleman Validation'!J$665667),'Coleman Validation'!J$665668,FALSE))</f>
        <v>0.20036978242325063</v>
      </c>
      <c r="L22" s="301">
        <v>41852</v>
      </c>
      <c r="M22" s="294">
        <v>146</v>
      </c>
      <c r="N22" s="297">
        <v>1.4339999999999999</v>
      </c>
      <c r="O22" s="299">
        <v>0.33</v>
      </c>
      <c r="P22" s="295">
        <v>0.2</v>
      </c>
      <c r="Q22" s="294">
        <f ca="1">+IF(ISERROR(HLOOKUP($B22,INDIRECT("'Monthly Resource Report'!"&amp;'Coleman Validation'!Q$665666&amp;":"&amp;'Coleman Validation'!Q$665667),'Coleman Validation'!Q$665668,FALSE)),0,HLOOKUP($B22,INDIRECT("'Monthly Resource Report'!"&amp;'Coleman Validation'!Q$665666&amp;":"&amp;'Coleman Validation'!Q$665667),'Coleman Validation'!Q$665668,FALSE))</f>
        <v>146</v>
      </c>
      <c r="R22" s="297">
        <f ca="1">+IF(ISERROR(HLOOKUP($B22,INDIRECT("'Monthly Resource Report'!"&amp;'Coleman Validation'!R$665666&amp;":"&amp;'Coleman Validation'!R$665667),'Coleman Validation'!R$665668,FALSE)),0,HLOOKUP($B22,INDIRECT("'Monthly Resource Report'!"&amp;'Coleman Validation'!R$665666&amp;":"&amp;'Coleman Validation'!R$665667),'Coleman Validation'!R$665668,FALSE))</f>
        <v>1.4339989685867396</v>
      </c>
      <c r="S22" s="317">
        <f ca="1">+IF(ISERROR(HLOOKUP($B22,INDIRECT("'Monthly Resource Report'!"&amp;'Coleman Validation'!S$665666&amp;":"&amp;'Coleman Validation'!S$665667),'Coleman Validation'!S$665668,FALSE)),0,HLOOKUP($B22,INDIRECT("'Monthly Resource Report'!"&amp;'Coleman Validation'!S$665666&amp;":"&amp;'Coleman Validation'!S$665667),'Coleman Validation'!S$665668,FALSE))</f>
        <v>0.32607581179265233</v>
      </c>
      <c r="T22" s="318">
        <f ca="1">+IF(ISERROR(HLOOKUP($B22,INDIRECT("'Monthly Resource Report'!"&amp;'Coleman Validation'!T$665666&amp;":"&amp;'Coleman Validation'!T$665667),'Coleman Validation'!T$665668,FALSE)),0,HLOOKUP($B22,INDIRECT("'Monthly Resource Report'!"&amp;'Coleman Validation'!T$665666&amp;":"&amp;'Coleman Validation'!T$665667),'Coleman Validation'!T$665668,FALSE))</f>
        <v>0.20040711290935115</v>
      </c>
      <c r="V22" s="301">
        <v>41852</v>
      </c>
      <c r="W22" s="294">
        <v>151</v>
      </c>
      <c r="X22" s="297">
        <v>1.4339999999999999</v>
      </c>
      <c r="Y22" s="299">
        <v>0.33</v>
      </c>
      <c r="Z22" s="295">
        <v>0.2</v>
      </c>
      <c r="AA22" s="294">
        <f ca="1">+IF(ISERROR(HLOOKUP($B22,INDIRECT("'Monthly Resource Report'!"&amp;'Coleman Validation'!AA$665666&amp;":"&amp;'Coleman Validation'!AA$665667),'Coleman Validation'!AA$665668,FALSE)),0,HLOOKUP($B22,INDIRECT("'Monthly Resource Report'!"&amp;'Coleman Validation'!AA$665666&amp;":"&amp;'Coleman Validation'!AA$665667),'Coleman Validation'!AA$665668,FALSE))</f>
        <v>151</v>
      </c>
      <c r="AB22" s="297">
        <f ca="1">+IF(ISERROR(HLOOKUP($B22,INDIRECT("'Monthly Resource Report'!"&amp;'Coleman Validation'!AB$665666&amp;":"&amp;'Coleman Validation'!AB$665667),'Coleman Validation'!AB$665668,FALSE)),0,HLOOKUP($B22,INDIRECT("'Monthly Resource Report'!"&amp;'Coleman Validation'!AB$665666&amp;":"&amp;'Coleman Validation'!AB$665667),'Coleman Validation'!AB$665668,FALSE))</f>
        <v>1.433999025763846</v>
      </c>
      <c r="AC22" s="317">
        <f ca="1">+IF(ISERROR(HLOOKUP($B22,INDIRECT("'Monthly Resource Report'!"&amp;'Coleman Validation'!AC$665666&amp;":"&amp;'Coleman Validation'!AC$665667),'Coleman Validation'!AC$665668,FALSE)),0,HLOOKUP($B22,INDIRECT("'Monthly Resource Report'!"&amp;'Coleman Validation'!AC$665666&amp;":"&amp;'Coleman Validation'!AC$665667),'Coleman Validation'!AC$665668,FALSE))</f>
        <v>0.32758728638117168</v>
      </c>
      <c r="AD22" s="318">
        <f ca="1">+IF(ISERROR(HLOOKUP($B22,INDIRECT("'Monthly Resource Report'!"&amp;'Coleman Validation'!AD$665666&amp;":"&amp;'Coleman Validation'!AD$665667),'Coleman Validation'!AD$665668,FALSE)),0,HLOOKUP($B22,INDIRECT("'Monthly Resource Report'!"&amp;'Coleman Validation'!AD$665666&amp;":"&amp;'Coleman Validation'!AD$665667),'Coleman Validation'!AD$665668,FALSE))</f>
        <v>0.20042235520595755</v>
      </c>
    </row>
    <row r="23" spans="2:30">
      <c r="B23" s="301">
        <v>41883</v>
      </c>
      <c r="C23" s="294">
        <v>146</v>
      </c>
      <c r="D23" s="297">
        <v>1.4339999999999999</v>
      </c>
      <c r="E23" s="299">
        <v>0.33</v>
      </c>
      <c r="F23" s="295">
        <v>0.2</v>
      </c>
      <c r="G23" s="294">
        <f ca="1">+IF(ISERROR(HLOOKUP($B23,INDIRECT("'Monthly Resource Report'!"&amp;'Coleman Validation'!G$665666&amp;":"&amp;'Coleman Validation'!G$665667),'Coleman Validation'!G$665668,FALSE)),0,HLOOKUP($B23,INDIRECT("'Monthly Resource Report'!"&amp;'Coleman Validation'!G$665666&amp;":"&amp;'Coleman Validation'!G$665667),'Coleman Validation'!G$665668,FALSE))</f>
        <v>146</v>
      </c>
      <c r="H23" s="297">
        <f ca="1">+IF(ISERROR(HLOOKUP($B23,INDIRECT("'Monthly Resource Report'!"&amp;'Coleman Validation'!H$665666&amp;":"&amp;'Coleman Validation'!H$665667),'Coleman Validation'!H$665668,FALSE)),0,HLOOKUP($B23,INDIRECT("'Monthly Resource Report'!"&amp;'Coleman Validation'!H$665666&amp;":"&amp;'Coleman Validation'!H$665667),'Coleman Validation'!H$665668,FALSE))</f>
        <v>1.4339991490722066</v>
      </c>
      <c r="I23" s="317">
        <f ca="1">+IF(ISERROR(HLOOKUP($B23,INDIRECT("'Monthly Resource Report'!"&amp;'Coleman Validation'!I$665666&amp;":"&amp;'Coleman Validation'!I$665667),'Coleman Validation'!I$665668,FALSE)),0,HLOOKUP($B23,INDIRECT("'Monthly Resource Report'!"&amp;'Coleman Validation'!I$665666&amp;":"&amp;'Coleman Validation'!I$665667),'Coleman Validation'!I$665668,FALSE))</f>
        <v>0.32556791708433397</v>
      </c>
      <c r="J23" s="318">
        <f ca="1">+IF(ISERROR(HLOOKUP($B23,INDIRECT("'Monthly Resource Report'!"&amp;'Coleman Validation'!J$665666&amp;":"&amp;'Coleman Validation'!J$665667),'Coleman Validation'!J$665668,FALSE)),0,HLOOKUP($B23,INDIRECT("'Monthly Resource Report'!"&amp;'Coleman Validation'!J$665666&amp;":"&amp;'Coleman Validation'!J$665667),'Coleman Validation'!J$665668,FALSE))</f>
        <v>0.20036749505484405</v>
      </c>
      <c r="L23" s="301">
        <v>41883</v>
      </c>
      <c r="M23" s="294">
        <v>146</v>
      </c>
      <c r="N23" s="297">
        <v>1.4339999999999999</v>
      </c>
      <c r="O23" s="299">
        <v>0.33</v>
      </c>
      <c r="P23" s="295">
        <v>0.2</v>
      </c>
      <c r="Q23" s="294">
        <f ca="1">+IF(ISERROR(HLOOKUP($B23,INDIRECT("'Monthly Resource Report'!"&amp;'Coleman Validation'!Q$665666&amp;":"&amp;'Coleman Validation'!Q$665667),'Coleman Validation'!Q$665668,FALSE)),0,HLOOKUP($B23,INDIRECT("'Monthly Resource Report'!"&amp;'Coleman Validation'!Q$665666&amp;":"&amp;'Coleman Validation'!Q$665667),'Coleman Validation'!Q$665668,FALSE))</f>
        <v>146</v>
      </c>
      <c r="R23" s="297">
        <f ca="1">+IF(ISERROR(HLOOKUP($B23,INDIRECT("'Monthly Resource Report'!"&amp;'Coleman Validation'!R$665666&amp;":"&amp;'Coleman Validation'!R$665667),'Coleman Validation'!R$665668,FALSE)),0,HLOOKUP($B23,INDIRECT("'Monthly Resource Report'!"&amp;'Coleman Validation'!R$665666&amp;":"&amp;'Coleman Validation'!R$665667),'Coleman Validation'!R$665668,FALSE))</f>
        <v>1.4339991724034156</v>
      </c>
      <c r="S23" s="317">
        <f ca="1">+IF(ISERROR(HLOOKUP($B23,INDIRECT("'Monthly Resource Report'!"&amp;'Coleman Validation'!S$665666&amp;":"&amp;'Coleman Validation'!S$665667),'Coleman Validation'!S$665668,FALSE)),0,HLOOKUP($B23,INDIRECT("'Monthly Resource Report'!"&amp;'Coleman Validation'!S$665666&amp;":"&amp;'Coleman Validation'!S$665667),'Coleman Validation'!S$665668,FALSE))</f>
        <v>0.32557669648235399</v>
      </c>
      <c r="T23" s="318">
        <f ca="1">+IF(ISERROR(HLOOKUP($B23,INDIRECT("'Monthly Resource Report'!"&amp;'Coleman Validation'!T$665666&amp;":"&amp;'Coleman Validation'!T$665667),'Coleman Validation'!T$665668,FALSE)),0,HLOOKUP($B23,INDIRECT("'Monthly Resource Report'!"&amp;'Coleman Validation'!T$665666&amp;":"&amp;'Coleman Validation'!T$665667),'Coleman Validation'!T$665668,FALSE))</f>
        <v>0.20064635116329968</v>
      </c>
      <c r="V23" s="301">
        <v>41883</v>
      </c>
      <c r="W23" s="294">
        <v>151</v>
      </c>
      <c r="X23" s="297">
        <v>1.4339999999999999</v>
      </c>
      <c r="Y23" s="299">
        <v>0.33</v>
      </c>
      <c r="Z23" s="295">
        <v>0.2</v>
      </c>
      <c r="AA23" s="294">
        <f ca="1">+IF(ISERROR(HLOOKUP($B23,INDIRECT("'Monthly Resource Report'!"&amp;'Coleman Validation'!AA$665666&amp;":"&amp;'Coleman Validation'!AA$665667),'Coleman Validation'!AA$665668,FALSE)),0,HLOOKUP($B23,INDIRECT("'Monthly Resource Report'!"&amp;'Coleman Validation'!AA$665666&amp;":"&amp;'Coleman Validation'!AA$665667),'Coleman Validation'!AA$665668,FALSE))</f>
        <v>151</v>
      </c>
      <c r="AB23" s="297">
        <f ca="1">+IF(ISERROR(HLOOKUP($B23,INDIRECT("'Monthly Resource Report'!"&amp;'Coleman Validation'!AB$665666&amp;":"&amp;'Coleman Validation'!AB$665667),'Coleman Validation'!AB$665668,FALSE)),0,HLOOKUP($B23,INDIRECT("'Monthly Resource Report'!"&amp;'Coleman Validation'!AB$665666&amp;":"&amp;'Coleman Validation'!AB$665667),'Coleman Validation'!AB$665668,FALSE))</f>
        <v>1.4339991143584634</v>
      </c>
      <c r="AC23" s="317">
        <f ca="1">+IF(ISERROR(HLOOKUP($B23,INDIRECT("'Monthly Resource Report'!"&amp;'Coleman Validation'!AC$665666&amp;":"&amp;'Coleman Validation'!AC$665667),'Coleman Validation'!AC$665668,FALSE)),0,HLOOKUP($B23,INDIRECT("'Monthly Resource Report'!"&amp;'Coleman Validation'!AC$665666&amp;":"&amp;'Coleman Validation'!AC$665667),'Coleman Validation'!AC$665668,FALSE))</f>
        <v>0.32755079730005043</v>
      </c>
      <c r="AD23" s="318">
        <f ca="1">+IF(ISERROR(HLOOKUP($B23,INDIRECT("'Monthly Resource Report'!"&amp;'Coleman Validation'!AD$665666&amp;":"&amp;'Coleman Validation'!AD$665667),'Coleman Validation'!AD$665668,FALSE)),0,HLOOKUP($B23,INDIRECT("'Monthly Resource Report'!"&amp;'Coleman Validation'!AD$665666&amp;":"&amp;'Coleman Validation'!AD$665667),'Coleman Validation'!AD$665668,FALSE))</f>
        <v>0.20086289433939727</v>
      </c>
    </row>
    <row r="24" spans="2:30">
      <c r="B24" s="301">
        <v>41913</v>
      </c>
      <c r="C24" s="294">
        <v>146</v>
      </c>
      <c r="D24" s="297">
        <v>1.4339999999999999</v>
      </c>
      <c r="E24" s="299">
        <v>0.33</v>
      </c>
      <c r="F24" s="295">
        <v>0.2</v>
      </c>
      <c r="G24" s="294">
        <f ca="1">+IF(ISERROR(HLOOKUP($B24,INDIRECT("'Monthly Resource Report'!"&amp;'Coleman Validation'!G$665666&amp;":"&amp;'Coleman Validation'!G$665667),'Coleman Validation'!G$665668,FALSE)),0,HLOOKUP($B24,INDIRECT("'Monthly Resource Report'!"&amp;'Coleman Validation'!G$665666&amp;":"&amp;'Coleman Validation'!G$665667),'Coleman Validation'!G$665668,FALSE))</f>
        <v>146</v>
      </c>
      <c r="H24" s="297">
        <f ca="1">+IF(ISERROR(HLOOKUP($B24,INDIRECT("'Monthly Resource Report'!"&amp;'Coleman Validation'!H$665666&amp;":"&amp;'Coleman Validation'!H$665667),'Coleman Validation'!H$665668,FALSE)),0,HLOOKUP($B24,INDIRECT("'Monthly Resource Report'!"&amp;'Coleman Validation'!H$665666&amp;":"&amp;'Coleman Validation'!H$665667),'Coleman Validation'!H$665668,FALSE))</f>
        <v>1.43399918083599</v>
      </c>
      <c r="I24" s="317">
        <f ca="1">+IF(ISERROR(HLOOKUP($B24,INDIRECT("'Monthly Resource Report'!"&amp;'Coleman Validation'!I$665666&amp;":"&amp;'Coleman Validation'!I$665667),'Coleman Validation'!I$665668,FALSE)),0,HLOOKUP($B24,INDIRECT("'Monthly Resource Report'!"&amp;'Coleman Validation'!I$665666&amp;":"&amp;'Coleman Validation'!I$665667),'Coleman Validation'!I$665668,FALSE))</f>
        <v>0.32647057688448416</v>
      </c>
      <c r="J24" s="318">
        <f ca="1">+IF(ISERROR(HLOOKUP($B24,INDIRECT("'Monthly Resource Report'!"&amp;'Coleman Validation'!J$665666&amp;":"&amp;'Coleman Validation'!J$665667),'Coleman Validation'!J$665668,FALSE)),0,HLOOKUP($B24,INDIRECT("'Monthly Resource Report'!"&amp;'Coleman Validation'!J$665666&amp;":"&amp;'Coleman Validation'!J$665667),'Coleman Validation'!J$665668,FALSE))</f>
        <v>0.20017981007219418</v>
      </c>
      <c r="L24" s="301">
        <v>41913</v>
      </c>
      <c r="M24" s="294">
        <v>146</v>
      </c>
      <c r="N24" s="297">
        <v>1.4339999999999999</v>
      </c>
      <c r="O24" s="299">
        <v>0.33</v>
      </c>
      <c r="P24" s="295">
        <v>0.2</v>
      </c>
      <c r="Q24" s="294">
        <f ca="1">+IF(ISERROR(HLOOKUP($B24,INDIRECT("'Monthly Resource Report'!"&amp;'Coleman Validation'!Q$665666&amp;":"&amp;'Coleman Validation'!Q$665667),'Coleman Validation'!Q$665668,FALSE)),0,HLOOKUP($B24,INDIRECT("'Monthly Resource Report'!"&amp;'Coleman Validation'!Q$665666&amp;":"&amp;'Coleman Validation'!Q$665667),'Coleman Validation'!Q$665668,FALSE))</f>
        <v>146</v>
      </c>
      <c r="R24" s="297">
        <f ca="1">+IF(ISERROR(HLOOKUP($B24,INDIRECT("'Monthly Resource Report'!"&amp;'Coleman Validation'!R$665666&amp;":"&amp;'Coleman Validation'!R$665667),'Coleman Validation'!R$665668,FALSE)),0,HLOOKUP($B24,INDIRECT("'Monthly Resource Report'!"&amp;'Coleman Validation'!R$665666&amp;":"&amp;'Coleman Validation'!R$665667),'Coleman Validation'!R$665668,FALSE))</f>
        <v>1.4339992693376435</v>
      </c>
      <c r="S24" s="317">
        <f ca="1">+IF(ISERROR(HLOOKUP($B24,INDIRECT("'Monthly Resource Report'!"&amp;'Coleman Validation'!S$665666&amp;":"&amp;'Coleman Validation'!S$665667),'Coleman Validation'!S$665668,FALSE)),0,HLOOKUP($B24,INDIRECT("'Monthly Resource Report'!"&amp;'Coleman Validation'!S$665666&amp;":"&amp;'Coleman Validation'!S$665667),'Coleman Validation'!S$665668,FALSE))</f>
        <v>0.32647127210603599</v>
      </c>
      <c r="T24" s="318">
        <f ca="1">+IF(ISERROR(HLOOKUP($B24,INDIRECT("'Monthly Resource Report'!"&amp;'Coleman Validation'!T$665666&amp;":"&amp;'Coleman Validation'!T$665667),'Coleman Validation'!T$665668,FALSE)),0,HLOOKUP($B24,INDIRECT("'Monthly Resource Report'!"&amp;'Coleman Validation'!T$665666&amp;":"&amp;'Coleman Validation'!T$665667),'Coleman Validation'!T$665668,FALSE))</f>
        <v>0.20061469710105531</v>
      </c>
      <c r="V24" s="301">
        <v>41913</v>
      </c>
      <c r="W24" s="294">
        <v>151</v>
      </c>
      <c r="X24" s="297">
        <v>1.4339999999999999</v>
      </c>
      <c r="Y24" s="299">
        <v>0.33</v>
      </c>
      <c r="Z24" s="295">
        <v>0.2</v>
      </c>
      <c r="AA24" s="294">
        <f ca="1">+IF(ISERROR(HLOOKUP($B24,INDIRECT("'Monthly Resource Report'!"&amp;'Coleman Validation'!AA$665666&amp;":"&amp;'Coleman Validation'!AA$665667),'Coleman Validation'!AA$665668,FALSE)),0,HLOOKUP($B24,INDIRECT("'Monthly Resource Report'!"&amp;'Coleman Validation'!AA$665666&amp;":"&amp;'Coleman Validation'!AA$665667),'Coleman Validation'!AA$665668,FALSE))</f>
        <v>151</v>
      </c>
      <c r="AB24" s="297">
        <f ca="1">+IF(ISERROR(HLOOKUP($B24,INDIRECT("'Monthly Resource Report'!"&amp;'Coleman Validation'!AB$665666&amp;":"&amp;'Coleman Validation'!AB$665667),'Coleman Validation'!AB$665668,FALSE)),0,HLOOKUP($B24,INDIRECT("'Monthly Resource Report'!"&amp;'Coleman Validation'!AB$665666&amp;":"&amp;'Coleman Validation'!AB$665667),'Coleman Validation'!AB$665668,FALSE))</f>
        <v>1.4339988888772419</v>
      </c>
      <c r="AC24" s="317">
        <f ca="1">+IF(ISERROR(HLOOKUP($B24,INDIRECT("'Monthly Resource Report'!"&amp;'Coleman Validation'!AC$665666&amp;":"&amp;'Coleman Validation'!AC$665667),'Coleman Validation'!AC$665668,FALSE)),0,HLOOKUP($B24,INDIRECT("'Monthly Resource Report'!"&amp;'Coleman Validation'!AC$665666&amp;":"&amp;'Coleman Validation'!AC$665667),'Coleman Validation'!AC$665668,FALSE))</f>
        <v>0.32825921682115955</v>
      </c>
      <c r="AD24" s="318">
        <f ca="1">+IF(ISERROR(HLOOKUP($B24,INDIRECT("'Monthly Resource Report'!"&amp;'Coleman Validation'!AD$665666&amp;":"&amp;'Coleman Validation'!AD$665667),'Coleman Validation'!AD$665668,FALSE)),0,HLOOKUP($B24,INDIRECT("'Monthly Resource Report'!"&amp;'Coleman Validation'!AD$665666&amp;":"&amp;'Coleman Validation'!AD$665667),'Coleman Validation'!AD$665668,FALSE))</f>
        <v>0.20083337532898227</v>
      </c>
    </row>
    <row r="25" spans="2:30">
      <c r="B25" s="301">
        <v>41944</v>
      </c>
      <c r="C25" s="294">
        <v>146</v>
      </c>
      <c r="D25" s="297">
        <v>1.4339999999999999</v>
      </c>
      <c r="E25" s="299">
        <v>0.33</v>
      </c>
      <c r="F25" s="295">
        <v>0.2</v>
      </c>
      <c r="G25" s="294">
        <f ca="1">+IF(ISERROR(HLOOKUP($B25,INDIRECT("'Monthly Resource Report'!"&amp;'Coleman Validation'!G$665666&amp;":"&amp;'Coleman Validation'!G$665667),'Coleman Validation'!G$665668,FALSE)),0,HLOOKUP($B25,INDIRECT("'Monthly Resource Report'!"&amp;'Coleman Validation'!G$665666&amp;":"&amp;'Coleman Validation'!G$665667),'Coleman Validation'!G$665668,FALSE))</f>
        <v>146</v>
      </c>
      <c r="H25" s="297">
        <f ca="1">+IF(ISERROR(HLOOKUP($B25,INDIRECT("'Monthly Resource Report'!"&amp;'Coleman Validation'!H$665666&amp;":"&amp;'Coleman Validation'!H$665667),'Coleman Validation'!H$665668,FALSE)),0,HLOOKUP($B25,INDIRECT("'Monthly Resource Report'!"&amp;'Coleman Validation'!H$665666&amp;":"&amp;'Coleman Validation'!H$665667),'Coleman Validation'!H$665668,FALSE))</f>
        <v>1.4339991158901388</v>
      </c>
      <c r="I25" s="317">
        <f ca="1">+IF(ISERROR(HLOOKUP($B25,INDIRECT("'Monthly Resource Report'!"&amp;'Coleman Validation'!I$665666&amp;":"&amp;'Coleman Validation'!I$665667),'Coleman Validation'!I$665668,FALSE)),0,HLOOKUP($B25,INDIRECT("'Monthly Resource Report'!"&amp;'Coleman Validation'!I$665666&amp;":"&amp;'Coleman Validation'!I$665667),'Coleman Validation'!I$665668,FALSE))</f>
        <v>0.32604239212121927</v>
      </c>
      <c r="J25" s="318">
        <f ca="1">+IF(ISERROR(HLOOKUP($B25,INDIRECT("'Monthly Resource Report'!"&amp;'Coleman Validation'!J$665666&amp;":"&amp;'Coleman Validation'!J$665667),'Coleman Validation'!J$665668,FALSE)),0,HLOOKUP($B25,INDIRECT("'Monthly Resource Report'!"&amp;'Coleman Validation'!J$665666&amp;":"&amp;'Coleman Validation'!J$665667),'Coleman Validation'!J$665668,FALSE))</f>
        <v>0.20036382570466638</v>
      </c>
      <c r="L25" s="301">
        <v>41944</v>
      </c>
      <c r="M25" s="294">
        <v>146</v>
      </c>
      <c r="N25" s="297">
        <v>1.4339999999999999</v>
      </c>
      <c r="O25" s="299">
        <v>0.33</v>
      </c>
      <c r="P25" s="295">
        <v>0.2</v>
      </c>
      <c r="Q25" s="294">
        <f ca="1">+IF(ISERROR(HLOOKUP($B25,INDIRECT("'Monthly Resource Report'!"&amp;'Coleman Validation'!Q$665666&amp;":"&amp;'Coleman Validation'!Q$665667),'Coleman Validation'!Q$665668,FALSE)),0,HLOOKUP($B25,INDIRECT("'Monthly Resource Report'!"&amp;'Coleman Validation'!Q$665666&amp;":"&amp;'Coleman Validation'!Q$665667),'Coleman Validation'!Q$665668,FALSE))</f>
        <v>146</v>
      </c>
      <c r="R25" s="297">
        <f ca="1">+IF(ISERROR(HLOOKUP($B25,INDIRECT("'Monthly Resource Report'!"&amp;'Coleman Validation'!R$665666&amp;":"&amp;'Coleman Validation'!R$665667),'Coleman Validation'!R$665668,FALSE)),0,HLOOKUP($B25,INDIRECT("'Monthly Resource Report'!"&amp;'Coleman Validation'!R$665666&amp;":"&amp;'Coleman Validation'!R$665667),'Coleman Validation'!R$665668,FALSE))</f>
        <v>1.4339990663170388</v>
      </c>
      <c r="S25" s="317">
        <f ca="1">+IF(ISERROR(HLOOKUP($B25,INDIRECT("'Monthly Resource Report'!"&amp;'Coleman Validation'!S$665666&amp;":"&amp;'Coleman Validation'!S$665667),'Coleman Validation'!S$665668,FALSE)),0,HLOOKUP($B25,INDIRECT("'Monthly Resource Report'!"&amp;'Coleman Validation'!S$665666&amp;":"&amp;'Coleman Validation'!S$665667),'Coleman Validation'!S$665668,FALSE))</f>
        <v>0.32595036699889268</v>
      </c>
      <c r="T25" s="318">
        <f ca="1">+IF(ISERROR(HLOOKUP($B25,INDIRECT("'Monthly Resource Report'!"&amp;'Coleman Validation'!T$665666&amp;":"&amp;'Coleman Validation'!T$665667),'Coleman Validation'!T$665668,FALSE)),0,HLOOKUP($B25,INDIRECT("'Monthly Resource Report'!"&amp;'Coleman Validation'!T$665666&amp;":"&amp;'Coleman Validation'!T$665667),'Coleman Validation'!T$665668,FALSE))</f>
        <v>0.2004164240670063</v>
      </c>
      <c r="V25" s="301">
        <v>41944</v>
      </c>
      <c r="W25" s="294">
        <v>151</v>
      </c>
      <c r="X25" s="297">
        <v>1.4339999999999999</v>
      </c>
      <c r="Y25" s="299">
        <v>0.33</v>
      </c>
      <c r="Z25" s="295">
        <v>0.2</v>
      </c>
      <c r="AA25" s="294">
        <f ca="1">+IF(ISERROR(HLOOKUP($B25,INDIRECT("'Monthly Resource Report'!"&amp;'Coleman Validation'!AA$665666&amp;":"&amp;'Coleman Validation'!AA$665667),'Coleman Validation'!AA$665668,FALSE)),0,HLOOKUP($B25,INDIRECT("'Monthly Resource Report'!"&amp;'Coleman Validation'!AA$665666&amp;":"&amp;'Coleman Validation'!AA$665667),'Coleman Validation'!AA$665668,FALSE))</f>
        <v>151</v>
      </c>
      <c r="AB25" s="297">
        <f ca="1">+IF(ISERROR(HLOOKUP($B25,INDIRECT("'Monthly Resource Report'!"&amp;'Coleman Validation'!AB$665666&amp;":"&amp;'Coleman Validation'!AB$665667),'Coleman Validation'!AB$665668,FALSE)),0,HLOOKUP($B25,INDIRECT("'Monthly Resource Report'!"&amp;'Coleman Validation'!AB$665666&amp;":"&amp;'Coleman Validation'!AB$665667),'Coleman Validation'!AB$665668,FALSE))</f>
        <v>1.4339991295359338</v>
      </c>
      <c r="AC25" s="317">
        <f ca="1">+IF(ISERROR(HLOOKUP($B25,INDIRECT("'Monthly Resource Report'!"&amp;'Coleman Validation'!AC$665666&amp;":"&amp;'Coleman Validation'!AC$665667),'Coleman Validation'!AC$665668,FALSE)),0,HLOOKUP($B25,INDIRECT("'Monthly Resource Report'!"&amp;'Coleman Validation'!AC$665666&amp;":"&amp;'Coleman Validation'!AC$665667),'Coleman Validation'!AC$665668,FALSE))</f>
        <v>0.32797995986519268</v>
      </c>
      <c r="AD25" s="318">
        <f ca="1">+IF(ISERROR(HLOOKUP($B25,INDIRECT("'Monthly Resource Report'!"&amp;'Coleman Validation'!AD$665666&amp;":"&amp;'Coleman Validation'!AD$665667),'Coleman Validation'!AD$665668,FALSE)),0,HLOOKUP($B25,INDIRECT("'Monthly Resource Report'!"&amp;'Coleman Validation'!AD$665666&amp;":"&amp;'Coleman Validation'!AD$665667),'Coleman Validation'!AD$665668,FALSE))</f>
        <v>0.20085748177014581</v>
      </c>
    </row>
    <row r="26" spans="2:30">
      <c r="B26" s="301">
        <v>41974</v>
      </c>
      <c r="C26" s="294">
        <v>146</v>
      </c>
      <c r="D26" s="297">
        <v>1.4339999999999999</v>
      </c>
      <c r="E26" s="299">
        <v>0.33</v>
      </c>
      <c r="F26" s="295">
        <v>0.2</v>
      </c>
      <c r="G26" s="294">
        <f ca="1">+IF(ISERROR(HLOOKUP($B26,INDIRECT("'Monthly Resource Report'!"&amp;'Coleman Validation'!G$665666&amp;":"&amp;'Coleman Validation'!G$665667),'Coleman Validation'!G$665668,FALSE)),0,HLOOKUP($B26,INDIRECT("'Monthly Resource Report'!"&amp;'Coleman Validation'!G$665666&amp;":"&amp;'Coleman Validation'!G$665667),'Coleman Validation'!G$665668,FALSE))</f>
        <v>146</v>
      </c>
      <c r="H26" s="297">
        <f ca="1">+IF(ISERROR(HLOOKUP($B26,INDIRECT("'Monthly Resource Report'!"&amp;'Coleman Validation'!H$665666&amp;":"&amp;'Coleman Validation'!H$665667),'Coleman Validation'!H$665668,FALSE)),0,HLOOKUP($B26,INDIRECT("'Monthly Resource Report'!"&amp;'Coleman Validation'!H$665666&amp;":"&amp;'Coleman Validation'!H$665667),'Coleman Validation'!H$665668,FALSE))</f>
        <v>1.4339990198201484</v>
      </c>
      <c r="I26" s="317">
        <f ca="1">+IF(ISERROR(HLOOKUP($B26,INDIRECT("'Monthly Resource Report'!"&amp;'Coleman Validation'!I$665666&amp;":"&amp;'Coleman Validation'!I$665667),'Coleman Validation'!I$665668,FALSE)),0,HLOOKUP($B26,INDIRECT("'Monthly Resource Report'!"&amp;'Coleman Validation'!I$665666&amp;":"&amp;'Coleman Validation'!I$665667),'Coleman Validation'!I$665668,FALSE))</f>
        <v>0.32551100972638247</v>
      </c>
      <c r="J26" s="318">
        <f ca="1">+IF(ISERROR(HLOOKUP($B26,INDIRECT("'Monthly Resource Report'!"&amp;'Coleman Validation'!J$665666&amp;":"&amp;'Coleman Validation'!J$665667),'Coleman Validation'!J$665668,FALSE)),0,HLOOKUP($B26,INDIRECT("'Monthly Resource Report'!"&amp;'Coleman Validation'!J$665666&amp;":"&amp;'Coleman Validation'!J$665667),'Coleman Validation'!J$665668,FALSE))</f>
        <v>0.20054779737120199</v>
      </c>
      <c r="L26" s="301">
        <v>41974</v>
      </c>
      <c r="M26" s="294">
        <v>146</v>
      </c>
      <c r="N26" s="297">
        <v>1.4339999999999999</v>
      </c>
      <c r="O26" s="299">
        <v>0.33</v>
      </c>
      <c r="P26" s="295">
        <v>0.2</v>
      </c>
      <c r="Q26" s="294">
        <f ca="1">+IF(ISERROR(HLOOKUP($B26,INDIRECT("'Monthly Resource Report'!"&amp;'Coleman Validation'!Q$665666&amp;":"&amp;'Coleman Validation'!Q$665667),'Coleman Validation'!Q$665668,FALSE)),0,HLOOKUP($B26,INDIRECT("'Monthly Resource Report'!"&amp;'Coleman Validation'!Q$665666&amp;":"&amp;'Coleman Validation'!Q$665667),'Coleman Validation'!Q$665668,FALSE))</f>
        <v>146</v>
      </c>
      <c r="R26" s="297">
        <f ca="1">+IF(ISERROR(HLOOKUP($B26,INDIRECT("'Monthly Resource Report'!"&amp;'Coleman Validation'!R$665666&amp;":"&amp;'Coleman Validation'!R$665667),'Coleman Validation'!R$665668,FALSE)),0,HLOOKUP($B26,INDIRECT("'Monthly Resource Report'!"&amp;'Coleman Validation'!R$665666&amp;":"&amp;'Coleman Validation'!R$665667),'Coleman Validation'!R$665668,FALSE))</f>
        <v>1.4339989569515776</v>
      </c>
      <c r="S26" s="317">
        <f ca="1">+IF(ISERROR(HLOOKUP($B26,INDIRECT("'Monthly Resource Report'!"&amp;'Coleman Validation'!S$665666&amp;":"&amp;'Coleman Validation'!S$665667),'Coleman Validation'!S$665668,FALSE)),0,HLOOKUP($B26,INDIRECT("'Monthly Resource Report'!"&amp;'Coleman Validation'!S$665666&amp;":"&amp;'Coleman Validation'!S$665667),'Coleman Validation'!S$665668,FALSE))</f>
        <v>0.32568713022630402</v>
      </c>
      <c r="T26" s="318">
        <f ca="1">+IF(ISERROR(HLOOKUP($B26,INDIRECT("'Monthly Resource Report'!"&amp;'Coleman Validation'!T$665666&amp;":"&amp;'Coleman Validation'!T$665667),'Coleman Validation'!T$665668,FALSE)),0,HLOOKUP($B26,INDIRECT("'Monthly Resource Report'!"&amp;'Coleman Validation'!T$665666&amp;":"&amp;'Coleman Validation'!T$665667),'Coleman Validation'!T$665668,FALSE))</f>
        <v>0.20041495074585414</v>
      </c>
      <c r="V26" s="301">
        <v>41974</v>
      </c>
      <c r="W26" s="294">
        <v>151</v>
      </c>
      <c r="X26" s="297">
        <v>1.4339999999999999</v>
      </c>
      <c r="Y26" s="299">
        <v>0.33</v>
      </c>
      <c r="Z26" s="295">
        <v>0.2</v>
      </c>
      <c r="AA26" s="294">
        <f ca="1">+IF(ISERROR(HLOOKUP($B26,INDIRECT("'Monthly Resource Report'!"&amp;'Coleman Validation'!AA$665666&amp;":"&amp;'Coleman Validation'!AA$665667),'Coleman Validation'!AA$665668,FALSE)),0,HLOOKUP($B26,INDIRECT("'Monthly Resource Report'!"&amp;'Coleman Validation'!AA$665666&amp;":"&amp;'Coleman Validation'!AA$665667),'Coleman Validation'!AA$665668,FALSE))</f>
        <v>151</v>
      </c>
      <c r="AB26" s="297">
        <f ca="1">+IF(ISERROR(HLOOKUP($B26,INDIRECT("'Monthly Resource Report'!"&amp;'Coleman Validation'!AB$665666&amp;":"&amp;'Coleman Validation'!AB$665667),'Coleman Validation'!AB$665668,FALSE)),0,HLOOKUP($B26,INDIRECT("'Monthly Resource Report'!"&amp;'Coleman Validation'!AB$665666&amp;":"&amp;'Coleman Validation'!AB$665667),'Coleman Validation'!AB$665668,FALSE))</f>
        <v>1.4339997957764712</v>
      </c>
      <c r="AC26" s="317">
        <f ca="1">+IF(ISERROR(HLOOKUP($B26,INDIRECT("'Monthly Resource Report'!"&amp;'Coleman Validation'!AC$665666&amp;":"&amp;'Coleman Validation'!AC$665667),'Coleman Validation'!AC$665668,FALSE)),0,HLOOKUP($B26,INDIRECT("'Monthly Resource Report'!"&amp;'Coleman Validation'!AC$665666&amp;":"&amp;'Coleman Validation'!AC$665667),'Coleman Validation'!AC$665668,FALSE))</f>
        <v>0.32720448434356175</v>
      </c>
      <c r="AD26" s="318">
        <f ca="1">+IF(ISERROR(HLOOKUP($B26,INDIRECT("'Monthly Resource Report'!"&amp;'Coleman Validation'!AD$665666&amp;":"&amp;'Coleman Validation'!AD$665667),'Coleman Validation'!AD$665668,FALSE)),0,HLOOKUP($B26,INDIRECT("'Monthly Resource Report'!"&amp;'Coleman Validation'!AD$665666&amp;":"&amp;'Coleman Validation'!AD$665667),'Coleman Validation'!AD$665668,FALSE))</f>
        <v>0.20063868669279664</v>
      </c>
    </row>
    <row r="27" spans="2:30">
      <c r="B27" s="301">
        <v>42005</v>
      </c>
      <c r="C27" s="294">
        <v>146</v>
      </c>
      <c r="D27" s="297">
        <v>1.474</v>
      </c>
      <c r="E27" s="299">
        <v>0.33</v>
      </c>
      <c r="F27" s="295">
        <v>0.2</v>
      </c>
      <c r="G27" s="294">
        <f ca="1">+IF(ISERROR(HLOOKUP($B27,INDIRECT("'Monthly Resource Report'!"&amp;'Coleman Validation'!G$665666&amp;":"&amp;'Coleman Validation'!G$665667),'Coleman Validation'!G$665668,FALSE)),0,HLOOKUP($B27,INDIRECT("'Monthly Resource Report'!"&amp;'Coleman Validation'!G$665666&amp;":"&amp;'Coleman Validation'!G$665667),'Coleman Validation'!G$665668,FALSE))</f>
        <v>146</v>
      </c>
      <c r="H27" s="297">
        <f ca="1">+IF(ISERROR(HLOOKUP($B27,INDIRECT("'Monthly Resource Report'!"&amp;'Coleman Validation'!H$665666&amp;":"&amp;'Coleman Validation'!H$665667),'Coleman Validation'!H$665668,FALSE)),0,HLOOKUP($B27,INDIRECT("'Monthly Resource Report'!"&amp;'Coleman Validation'!H$665666&amp;":"&amp;'Coleman Validation'!H$665667),'Coleman Validation'!H$665668,FALSE))</f>
        <v>1.473998263830171</v>
      </c>
      <c r="I27" s="317">
        <f ca="1">+IF(ISERROR(HLOOKUP($B27,INDIRECT("'Monthly Resource Report'!"&amp;'Coleman Validation'!I$665666&amp;":"&amp;'Coleman Validation'!I$665667),'Coleman Validation'!I$665668,FALSE)),0,HLOOKUP($B27,INDIRECT("'Monthly Resource Report'!"&amp;'Coleman Validation'!I$665666&amp;":"&amp;'Coleman Validation'!I$665667),'Coleman Validation'!I$665668,FALSE))</f>
        <v>0.32592181379290569</v>
      </c>
      <c r="J27" s="318">
        <f ca="1">+IF(ISERROR(HLOOKUP($B27,INDIRECT("'Monthly Resource Report'!"&amp;'Coleman Validation'!J$665666&amp;":"&amp;'Coleman Validation'!J$665667),'Coleman Validation'!J$665668,FALSE)),0,HLOOKUP($B27,INDIRECT("'Monthly Resource Report'!"&amp;'Coleman Validation'!J$665666&amp;":"&amp;'Coleman Validation'!J$665667),'Coleman Validation'!J$665668,FALSE))</f>
        <v>0.20035976062362976</v>
      </c>
      <c r="L27" s="301">
        <v>42005</v>
      </c>
      <c r="M27" s="294">
        <v>146</v>
      </c>
      <c r="N27" s="297">
        <v>1.474</v>
      </c>
      <c r="O27" s="299">
        <v>0.33</v>
      </c>
      <c r="P27" s="295">
        <v>0.2</v>
      </c>
      <c r="Q27" s="294">
        <f ca="1">+IF(ISERROR(HLOOKUP($B27,INDIRECT("'Monthly Resource Report'!"&amp;'Coleman Validation'!Q$665666&amp;":"&amp;'Coleman Validation'!Q$665667),'Coleman Validation'!Q$665668,FALSE)),0,HLOOKUP($B27,INDIRECT("'Monthly Resource Report'!"&amp;'Coleman Validation'!Q$665666&amp;":"&amp;'Coleman Validation'!Q$665667),'Coleman Validation'!Q$665668,FALSE))</f>
        <v>146</v>
      </c>
      <c r="R27" s="297">
        <f ca="1">+IF(ISERROR(HLOOKUP($B27,INDIRECT("'Monthly Resource Report'!"&amp;'Coleman Validation'!R$665666&amp;":"&amp;'Coleman Validation'!R$665667),'Coleman Validation'!R$665668,FALSE)),0,HLOOKUP($B27,INDIRECT("'Monthly Resource Report'!"&amp;'Coleman Validation'!R$665666&amp;":"&amp;'Coleman Validation'!R$665667),'Coleman Validation'!R$665668,FALSE))</f>
        <v>1.4739983931743859</v>
      </c>
      <c r="S27" s="317">
        <f ca="1">+IF(ISERROR(HLOOKUP($B27,INDIRECT("'Monthly Resource Report'!"&amp;'Coleman Validation'!S$665666&amp;":"&amp;'Coleman Validation'!S$665667),'Coleman Validation'!S$665668,FALSE)),0,HLOOKUP($B27,INDIRECT("'Monthly Resource Report'!"&amp;'Coleman Validation'!S$665666&amp;":"&amp;'Coleman Validation'!S$665667),'Coleman Validation'!S$665668,FALSE))</f>
        <v>0.32581189529407584</v>
      </c>
      <c r="T27" s="318">
        <f ca="1">+IF(ISERROR(HLOOKUP($B27,INDIRECT("'Monthly Resource Report'!"&amp;'Coleman Validation'!T$665666&amp;":"&amp;'Coleman Validation'!T$665667),'Coleman Validation'!T$665668,FALSE)),0,HLOOKUP($B27,INDIRECT("'Monthly Resource Report'!"&amp;'Coleman Validation'!T$665666&amp;":"&amp;'Coleman Validation'!T$665667),'Coleman Validation'!T$665668,FALSE))</f>
        <v>0.20062581556782919</v>
      </c>
      <c r="V27" s="301">
        <v>42005</v>
      </c>
      <c r="W27" s="294">
        <v>151</v>
      </c>
      <c r="X27" s="297">
        <v>1.474</v>
      </c>
      <c r="Y27" s="299">
        <v>0.33</v>
      </c>
      <c r="Z27" s="295">
        <v>0.2</v>
      </c>
      <c r="AA27" s="294">
        <f ca="1">+IF(ISERROR(HLOOKUP($B27,INDIRECT("'Monthly Resource Report'!"&amp;'Coleman Validation'!AA$665666&amp;":"&amp;'Coleman Validation'!AA$665667),'Coleman Validation'!AA$665668,FALSE)),0,HLOOKUP($B27,INDIRECT("'Monthly Resource Report'!"&amp;'Coleman Validation'!AA$665666&amp;":"&amp;'Coleman Validation'!AA$665667),'Coleman Validation'!AA$665668,FALSE))</f>
        <v>151</v>
      </c>
      <c r="AB27" s="297">
        <f ca="1">+IF(ISERROR(HLOOKUP($B27,INDIRECT("'Monthly Resource Report'!"&amp;'Coleman Validation'!AB$665666&amp;":"&amp;'Coleman Validation'!AB$665667),'Coleman Validation'!AB$665668,FALSE)),0,HLOOKUP($B27,INDIRECT("'Monthly Resource Report'!"&amp;'Coleman Validation'!AB$665666&amp;":"&amp;'Coleman Validation'!AB$665667),'Coleman Validation'!AB$665668,FALSE))</f>
        <v>1.4740006767545388</v>
      </c>
      <c r="AC27" s="317">
        <f ca="1">+IF(ISERROR(HLOOKUP($B27,INDIRECT("'Monthly Resource Report'!"&amp;'Coleman Validation'!AC$665666&amp;":"&amp;'Coleman Validation'!AC$665667),'Coleman Validation'!AC$665668,FALSE)),0,HLOOKUP($B27,INDIRECT("'Monthly Resource Report'!"&amp;'Coleman Validation'!AC$665666&amp;":"&amp;'Coleman Validation'!AC$665667),'Coleman Validation'!AC$665668,FALSE))</f>
        <v>0.32787204007108883</v>
      </c>
      <c r="AD27" s="318">
        <f ca="1">+IF(ISERROR(HLOOKUP($B27,INDIRECT("'Monthly Resource Report'!"&amp;'Coleman Validation'!AD$665666&amp;":"&amp;'Coleman Validation'!AD$665667),'Coleman Validation'!AD$665668,FALSE)),0,HLOOKUP($B27,INDIRECT("'Monthly Resource Report'!"&amp;'Coleman Validation'!AD$665666&amp;":"&amp;'Coleman Validation'!AD$665667),'Coleman Validation'!AD$665668,FALSE))</f>
        <v>0.20105544385808674</v>
      </c>
    </row>
    <row r="28" spans="2:30">
      <c r="B28" s="301">
        <v>42036</v>
      </c>
      <c r="C28" s="294">
        <v>146</v>
      </c>
      <c r="D28" s="297">
        <v>1.474</v>
      </c>
      <c r="E28" s="299">
        <v>0.33</v>
      </c>
      <c r="F28" s="295">
        <v>0.2</v>
      </c>
      <c r="G28" s="294">
        <f ca="1">+IF(ISERROR(HLOOKUP($B28,INDIRECT("'Monthly Resource Report'!"&amp;'Coleman Validation'!G$665666&amp;":"&amp;'Coleman Validation'!G$665667),'Coleman Validation'!G$665668,FALSE)),0,HLOOKUP($B28,INDIRECT("'Monthly Resource Report'!"&amp;'Coleman Validation'!G$665666&amp;":"&amp;'Coleman Validation'!G$665667),'Coleman Validation'!G$665668,FALSE))</f>
        <v>146</v>
      </c>
      <c r="H28" s="297">
        <f ca="1">+IF(ISERROR(HLOOKUP($B28,INDIRECT("'Monthly Resource Report'!"&amp;'Coleman Validation'!H$665666&amp;":"&amp;'Coleman Validation'!H$665667),'Coleman Validation'!H$665668,FALSE)),0,HLOOKUP($B28,INDIRECT("'Monthly Resource Report'!"&amp;'Coleman Validation'!H$665666&amp;":"&amp;'Coleman Validation'!H$665667),'Coleman Validation'!H$665668,FALSE))</f>
        <v>1.47399840929948</v>
      </c>
      <c r="I28" s="317">
        <f ca="1">+IF(ISERROR(HLOOKUP($B28,INDIRECT("'Monthly Resource Report'!"&amp;'Coleman Validation'!I$665666&amp;":"&amp;'Coleman Validation'!I$665667),'Coleman Validation'!I$665668,FALSE)),0,HLOOKUP($B28,INDIRECT("'Monthly Resource Report'!"&amp;'Coleman Validation'!I$665666&amp;":"&amp;'Coleman Validation'!I$665667),'Coleman Validation'!I$665668,FALSE))</f>
        <v>0.32649245285054257</v>
      </c>
      <c r="J28" s="318">
        <f ca="1">+IF(ISERROR(HLOOKUP($B28,INDIRECT("'Monthly Resource Report'!"&amp;'Coleman Validation'!J$665666&amp;":"&amp;'Coleman Validation'!J$665667),'Coleman Validation'!J$665668,FALSE)),0,HLOOKUP($B28,INDIRECT("'Monthly Resource Report'!"&amp;'Coleman Validation'!J$665666&amp;":"&amp;'Coleman Validation'!J$665667),'Coleman Validation'!J$665668,FALSE))</f>
        <v>0.20039713027487704</v>
      </c>
      <c r="L28" s="301">
        <v>42036</v>
      </c>
      <c r="M28" s="294">
        <v>146</v>
      </c>
      <c r="N28" s="297">
        <v>1.474</v>
      </c>
      <c r="O28" s="299">
        <v>0.33</v>
      </c>
      <c r="P28" s="295">
        <v>0.2</v>
      </c>
      <c r="Q28" s="294">
        <f ca="1">+IF(ISERROR(HLOOKUP($B28,INDIRECT("'Monthly Resource Report'!"&amp;'Coleman Validation'!Q$665666&amp;":"&amp;'Coleman Validation'!Q$665667),'Coleman Validation'!Q$665668,FALSE)),0,HLOOKUP($B28,INDIRECT("'Monthly Resource Report'!"&amp;'Coleman Validation'!Q$665666&amp;":"&amp;'Coleman Validation'!Q$665667),'Coleman Validation'!Q$665668,FALSE))</f>
        <v>146</v>
      </c>
      <c r="R28" s="297">
        <f ca="1">+IF(ISERROR(HLOOKUP($B28,INDIRECT("'Monthly Resource Report'!"&amp;'Coleman Validation'!R$665666&amp;":"&amp;'Coleman Validation'!R$665667),'Coleman Validation'!R$665668,FALSE)),0,HLOOKUP($B28,INDIRECT("'Monthly Resource Report'!"&amp;'Coleman Validation'!R$665666&amp;":"&amp;'Coleman Validation'!R$665667),'Coleman Validation'!R$665668,FALSE))</f>
        <v>1.4739983096935401</v>
      </c>
      <c r="S28" s="317">
        <f ca="1">+IF(ISERROR(HLOOKUP($B28,INDIRECT("'Monthly Resource Report'!"&amp;'Coleman Validation'!S$665666&amp;":"&amp;'Coleman Validation'!S$665667),'Coleman Validation'!S$665668,FALSE)),0,HLOOKUP($B28,INDIRECT("'Monthly Resource Report'!"&amp;'Coleman Validation'!S$665666&amp;":"&amp;'Coleman Validation'!S$665667),'Coleman Validation'!S$665668,FALSE))</f>
        <v>0.32646634212411624</v>
      </c>
      <c r="T28" s="318">
        <f ca="1">+IF(ISERROR(HLOOKUP($B28,INDIRECT("'Monthly Resource Report'!"&amp;'Coleman Validation'!T$665666&amp;":"&amp;'Coleman Validation'!T$665667),'Coleman Validation'!T$665668,FALSE)),0,HLOOKUP($B28,INDIRECT("'Monthly Resource Report'!"&amp;'Coleman Validation'!T$665666&amp;":"&amp;'Coleman Validation'!T$665667),'Coleman Validation'!T$665668,FALSE))</f>
        <v>0.20045242465867291</v>
      </c>
      <c r="V28" s="301">
        <v>42036</v>
      </c>
      <c r="W28" s="294">
        <v>151</v>
      </c>
      <c r="X28" s="297">
        <v>1.474</v>
      </c>
      <c r="Y28" s="299">
        <v>0.33</v>
      </c>
      <c r="Z28" s="295">
        <v>0.2</v>
      </c>
      <c r="AA28" s="294">
        <f ca="1">+IF(ISERROR(HLOOKUP($B28,INDIRECT("'Monthly Resource Report'!"&amp;'Coleman Validation'!AA$665666&amp;":"&amp;'Coleman Validation'!AA$665667),'Coleman Validation'!AA$665668,FALSE)),0,HLOOKUP($B28,INDIRECT("'Monthly Resource Report'!"&amp;'Coleman Validation'!AA$665666&amp;":"&amp;'Coleman Validation'!AA$665667),'Coleman Validation'!AA$665668,FALSE))</f>
        <v>151</v>
      </c>
      <c r="AB28" s="297">
        <f ca="1">+IF(ISERROR(HLOOKUP($B28,INDIRECT("'Monthly Resource Report'!"&amp;'Coleman Validation'!AB$665666&amp;":"&amp;'Coleman Validation'!AB$665667),'Coleman Validation'!AB$665668,FALSE)),0,HLOOKUP($B28,INDIRECT("'Monthly Resource Report'!"&amp;'Coleman Validation'!AB$665666&amp;":"&amp;'Coleman Validation'!AB$665667),'Coleman Validation'!AB$665668,FALSE))</f>
        <v>1.4740008085132237</v>
      </c>
      <c r="AC28" s="317">
        <f ca="1">+IF(ISERROR(HLOOKUP($B28,INDIRECT("'Monthly Resource Report'!"&amp;'Coleman Validation'!AC$665666&amp;":"&amp;'Coleman Validation'!AC$665667),'Coleman Validation'!AC$665668,FALSE)),0,HLOOKUP($B28,INDIRECT("'Monthly Resource Report'!"&amp;'Coleman Validation'!AC$665666&amp;":"&amp;'Coleman Validation'!AC$665667),'Coleman Validation'!AC$665668,FALSE))</f>
        <v>0.32785731836839371</v>
      </c>
      <c r="AD28" s="318">
        <f ca="1">+IF(ISERROR(HLOOKUP($B28,INDIRECT("'Monthly Resource Report'!"&amp;'Coleman Validation'!AD$665666&amp;":"&amp;'Coleman Validation'!AD$665667),'Coleman Validation'!AD$665668,FALSE)),0,HLOOKUP($B28,INDIRECT("'Monthly Resource Report'!"&amp;'Coleman Validation'!AD$665666&amp;":"&amp;'Coleman Validation'!AD$665667),'Coleman Validation'!AD$665668,FALSE))</f>
        <v>0.20069740306647887</v>
      </c>
    </row>
    <row r="29" spans="2:30">
      <c r="B29" s="301">
        <v>42064</v>
      </c>
      <c r="C29" s="294">
        <v>146</v>
      </c>
      <c r="D29" s="297">
        <v>1.474</v>
      </c>
      <c r="E29" s="299">
        <v>0.33</v>
      </c>
      <c r="F29" s="295">
        <v>0.2</v>
      </c>
      <c r="G29" s="294">
        <f ca="1">+IF(ISERROR(HLOOKUP($B29,INDIRECT("'Monthly Resource Report'!"&amp;'Coleman Validation'!G$665666&amp;":"&amp;'Coleman Validation'!G$665667),'Coleman Validation'!G$665668,FALSE)),0,HLOOKUP($B29,INDIRECT("'Monthly Resource Report'!"&amp;'Coleman Validation'!G$665666&amp;":"&amp;'Coleman Validation'!G$665667),'Coleman Validation'!G$665668,FALSE))</f>
        <v>146</v>
      </c>
      <c r="H29" s="297">
        <f ca="1">+IF(ISERROR(HLOOKUP($B29,INDIRECT("'Monthly Resource Report'!"&amp;'Coleman Validation'!H$665666&amp;":"&amp;'Coleman Validation'!H$665667),'Coleman Validation'!H$665668,FALSE)),0,HLOOKUP($B29,INDIRECT("'Monthly Resource Report'!"&amp;'Coleman Validation'!H$665666&amp;":"&amp;'Coleman Validation'!H$665667),'Coleman Validation'!H$665668,FALSE))</f>
        <v>1.4739985459413298</v>
      </c>
      <c r="I29" s="317">
        <f ca="1">+IF(ISERROR(HLOOKUP($B29,INDIRECT("'Monthly Resource Report'!"&amp;'Coleman Validation'!I$665666&amp;":"&amp;'Coleman Validation'!I$665667),'Coleman Validation'!I$665668,FALSE)),0,HLOOKUP($B29,INDIRECT("'Monthly Resource Report'!"&amp;'Coleman Validation'!I$665666&amp;":"&amp;'Coleman Validation'!I$665667),'Coleman Validation'!I$665668,FALSE))</f>
        <v>0.325208193776993</v>
      </c>
      <c r="J29" s="318">
        <f ca="1">+IF(ISERROR(HLOOKUP($B29,INDIRECT("'Monthly Resource Report'!"&amp;'Coleman Validation'!J$665666&amp;":"&amp;'Coleman Validation'!J$665667),'Coleman Validation'!J$665668,FALSE)),0,HLOOKUP($B29,INDIRECT("'Monthly Resource Report'!"&amp;'Coleman Validation'!J$665666&amp;":"&amp;'Coleman Validation'!J$665667),'Coleman Validation'!J$665668,FALSE))</f>
        <v>0.2003641496832706</v>
      </c>
      <c r="L29" s="301">
        <v>42064</v>
      </c>
      <c r="M29" s="294">
        <v>146</v>
      </c>
      <c r="N29" s="297">
        <v>1.474</v>
      </c>
      <c r="O29" s="299">
        <v>0.33</v>
      </c>
      <c r="P29" s="295">
        <v>0.2</v>
      </c>
      <c r="Q29" s="294">
        <f ca="1">+IF(ISERROR(HLOOKUP($B29,INDIRECT("'Monthly Resource Report'!"&amp;'Coleman Validation'!Q$665666&amp;":"&amp;'Coleman Validation'!Q$665667),'Coleman Validation'!Q$665668,FALSE)),0,HLOOKUP($B29,INDIRECT("'Monthly Resource Report'!"&amp;'Coleman Validation'!Q$665666&amp;":"&amp;'Coleman Validation'!Q$665667),'Coleman Validation'!Q$665668,FALSE))</f>
        <v>146</v>
      </c>
      <c r="R29" s="297">
        <f ca="1">+IF(ISERROR(HLOOKUP($B29,INDIRECT("'Monthly Resource Report'!"&amp;'Coleman Validation'!R$665666&amp;":"&amp;'Coleman Validation'!R$665667),'Coleman Validation'!R$665668,FALSE)),0,HLOOKUP($B29,INDIRECT("'Monthly Resource Report'!"&amp;'Coleman Validation'!R$665666&amp;":"&amp;'Coleman Validation'!R$665667),'Coleman Validation'!R$665668,FALSE))</f>
        <v>1.4739984305398481</v>
      </c>
      <c r="S29" s="317">
        <f ca="1">+IF(ISERROR(HLOOKUP($B29,INDIRECT("'Monthly Resource Report'!"&amp;'Coleman Validation'!S$665666&amp;":"&amp;'Coleman Validation'!S$665667),'Coleman Validation'!S$665668,FALSE)),0,HLOOKUP($B29,INDIRECT("'Monthly Resource Report'!"&amp;'Coleman Validation'!S$665666&amp;":"&amp;'Coleman Validation'!S$665667),'Coleman Validation'!S$665668,FALSE))</f>
        <v>0.3252081734123532</v>
      </c>
      <c r="T29" s="318">
        <f ca="1">+IF(ISERROR(HLOOKUP($B29,INDIRECT("'Monthly Resource Report'!"&amp;'Coleman Validation'!T$665666&amp;":"&amp;'Coleman Validation'!T$665667),'Coleman Validation'!T$665668,FALSE)),0,HLOOKUP($B29,INDIRECT("'Monthly Resource Report'!"&amp;'Coleman Validation'!T$665666&amp;":"&amp;'Coleman Validation'!T$665667),'Coleman Validation'!T$665668,FALSE))</f>
        <v>0.20084422622424022</v>
      </c>
      <c r="V29" s="301">
        <v>42064</v>
      </c>
      <c r="W29" s="294">
        <v>151</v>
      </c>
      <c r="X29" s="297">
        <v>1.474</v>
      </c>
      <c r="Y29" s="299">
        <v>0.33</v>
      </c>
      <c r="Z29" s="295">
        <v>0.2</v>
      </c>
      <c r="AA29" s="294">
        <f ca="1">+IF(ISERROR(HLOOKUP($B29,INDIRECT("'Monthly Resource Report'!"&amp;'Coleman Validation'!AA$665666&amp;":"&amp;'Coleman Validation'!AA$665667),'Coleman Validation'!AA$665668,FALSE)),0,HLOOKUP($B29,INDIRECT("'Monthly Resource Report'!"&amp;'Coleman Validation'!AA$665666&amp;":"&amp;'Coleman Validation'!AA$665667),'Coleman Validation'!AA$665668,FALSE))</f>
        <v>151</v>
      </c>
      <c r="AB29" s="297">
        <f ca="1">+IF(ISERROR(HLOOKUP($B29,INDIRECT("'Monthly Resource Report'!"&amp;'Coleman Validation'!AB$665666&amp;":"&amp;'Coleman Validation'!AB$665667),'Coleman Validation'!AB$665668,FALSE)),0,HLOOKUP($B29,INDIRECT("'Monthly Resource Report'!"&amp;'Coleman Validation'!AB$665666&amp;":"&amp;'Coleman Validation'!AB$665667),'Coleman Validation'!AB$665668,FALSE))</f>
        <v>1.4740007327939622</v>
      </c>
      <c r="AC29" s="317">
        <f ca="1">+IF(ISERROR(HLOOKUP($B29,INDIRECT("'Monthly Resource Report'!"&amp;'Coleman Validation'!AC$665666&amp;":"&amp;'Coleman Validation'!AC$665667),'Coleman Validation'!AC$665668,FALSE)),0,HLOOKUP($B29,INDIRECT("'Monthly Resource Report'!"&amp;'Coleman Validation'!AC$665666&amp;":"&amp;'Coleman Validation'!AC$665667),'Coleman Validation'!AC$665668,FALSE))</f>
        <v>0.32713243784759877</v>
      </c>
      <c r="AD29" s="318">
        <f ca="1">+IF(ISERROR(HLOOKUP($B29,INDIRECT("'Monthly Resource Report'!"&amp;'Coleman Validation'!AD$665666&amp;":"&amp;'Coleman Validation'!AD$665667),'Coleman Validation'!AD$665668,FALSE)),0,HLOOKUP($B29,INDIRECT("'Monthly Resource Report'!"&amp;'Coleman Validation'!AD$665666&amp;":"&amp;'Coleman Validation'!AD$665667),'Coleman Validation'!AD$665668,FALSE))</f>
        <v>0.20065078334573419</v>
      </c>
    </row>
    <row r="30" spans="2:30">
      <c r="B30" s="301">
        <v>42095</v>
      </c>
      <c r="C30" s="294">
        <v>146</v>
      </c>
      <c r="D30" s="297">
        <v>1.927</v>
      </c>
      <c r="E30" s="299">
        <v>0.33</v>
      </c>
      <c r="F30" s="295">
        <v>0.2</v>
      </c>
      <c r="G30" s="294">
        <f ca="1">+IF(ISERROR(HLOOKUP($B30,INDIRECT("'Monthly Resource Report'!"&amp;'Coleman Validation'!G$665666&amp;":"&amp;'Coleman Validation'!G$665667),'Coleman Validation'!G$665668,FALSE)),0,HLOOKUP($B30,INDIRECT("'Monthly Resource Report'!"&amp;'Coleman Validation'!G$665666&amp;":"&amp;'Coleman Validation'!G$665667),'Coleman Validation'!G$665668,FALSE))</f>
        <v>146</v>
      </c>
      <c r="H30" s="297">
        <f ca="1">+IF(ISERROR(HLOOKUP($B30,INDIRECT("'Monthly Resource Report'!"&amp;'Coleman Validation'!H$665666&amp;":"&amp;'Coleman Validation'!H$665667),'Coleman Validation'!H$665668,FALSE)),0,HLOOKUP($B30,INDIRECT("'Monthly Resource Report'!"&amp;'Coleman Validation'!H$665666&amp;":"&amp;'Coleman Validation'!H$665667),'Coleman Validation'!H$665668,FALSE))</f>
        <v>1.9270010394389419</v>
      </c>
      <c r="I30" s="317">
        <f ca="1">+IF(ISERROR(HLOOKUP($B30,INDIRECT("'Monthly Resource Report'!"&amp;'Coleman Validation'!I$665666&amp;":"&amp;'Coleman Validation'!I$665667),'Coleman Validation'!I$665668,FALSE)),0,HLOOKUP($B30,INDIRECT("'Monthly Resource Report'!"&amp;'Coleman Validation'!I$665666&amp;":"&amp;'Coleman Validation'!I$665667),'Coleman Validation'!I$665668,FALSE))</f>
        <v>0.32507338263220553</v>
      </c>
      <c r="J30" s="318">
        <f ca="1">+IF(ISERROR(HLOOKUP($B30,INDIRECT("'Monthly Resource Report'!"&amp;'Coleman Validation'!J$665666&amp;":"&amp;'Coleman Validation'!J$665667),'Coleman Validation'!J$665668,FALSE)),0,HLOOKUP($B30,INDIRECT("'Monthly Resource Report'!"&amp;'Coleman Validation'!J$665666&amp;":"&amp;'Coleman Validation'!J$665667),'Coleman Validation'!J$665668,FALSE))</f>
        <v>0.2001980271270703</v>
      </c>
      <c r="L30" s="301">
        <v>42095</v>
      </c>
      <c r="M30" s="294">
        <v>146</v>
      </c>
      <c r="N30" s="297">
        <v>1.927</v>
      </c>
      <c r="O30" s="299">
        <v>0.33</v>
      </c>
      <c r="P30" s="295">
        <v>0.2</v>
      </c>
      <c r="Q30" s="294">
        <f ca="1">+IF(ISERROR(HLOOKUP($B30,INDIRECT("'Monthly Resource Report'!"&amp;'Coleman Validation'!Q$665666&amp;":"&amp;'Coleman Validation'!Q$665667),'Coleman Validation'!Q$665668,FALSE)),0,HLOOKUP($B30,INDIRECT("'Monthly Resource Report'!"&amp;'Coleman Validation'!Q$665666&amp;":"&amp;'Coleman Validation'!Q$665667),'Coleman Validation'!Q$665668,FALSE))</f>
        <v>146</v>
      </c>
      <c r="R30" s="297">
        <f ca="1">+IF(ISERROR(HLOOKUP($B30,INDIRECT("'Monthly Resource Report'!"&amp;'Coleman Validation'!R$665666&amp;":"&amp;'Coleman Validation'!R$665667),'Coleman Validation'!R$665668,FALSE)),0,HLOOKUP($B30,INDIRECT("'Monthly Resource Report'!"&amp;'Coleman Validation'!R$665666&amp;":"&amp;'Coleman Validation'!R$665667),'Coleman Validation'!R$665668,FALSE))</f>
        <v>1.9270006544892009</v>
      </c>
      <c r="S30" s="317">
        <f ca="1">+IF(ISERROR(HLOOKUP($B30,INDIRECT("'Monthly Resource Report'!"&amp;'Coleman Validation'!S$665666&amp;":"&amp;'Coleman Validation'!S$665667),'Coleman Validation'!S$665668,FALSE)),0,HLOOKUP($B30,INDIRECT("'Monthly Resource Report'!"&amp;'Coleman Validation'!S$665666&amp;":"&amp;'Coleman Validation'!S$665667),'Coleman Validation'!S$665668,FALSE))</f>
        <v>0.32521460504999949</v>
      </c>
      <c r="T30" s="318">
        <f ca="1">+IF(ISERROR(HLOOKUP($B30,INDIRECT("'Monthly Resource Report'!"&amp;'Coleman Validation'!T$665666&amp;":"&amp;'Coleman Validation'!T$665667),'Coleman Validation'!T$665668,FALSE)),0,HLOOKUP($B30,INDIRECT("'Monthly Resource Report'!"&amp;'Coleman Validation'!T$665666&amp;":"&amp;'Coleman Validation'!T$665667),'Coleman Validation'!T$665668,FALSE))</f>
        <v>0.20042345481307713</v>
      </c>
      <c r="V30" s="301">
        <v>42095</v>
      </c>
      <c r="W30" s="294">
        <v>151</v>
      </c>
      <c r="X30" s="297">
        <v>1.927</v>
      </c>
      <c r="Y30" s="299">
        <v>0.33</v>
      </c>
      <c r="Z30" s="295">
        <v>0.2</v>
      </c>
      <c r="AA30" s="294">
        <f ca="1">+IF(ISERROR(HLOOKUP($B30,INDIRECT("'Monthly Resource Report'!"&amp;'Coleman Validation'!AA$665666&amp;":"&amp;'Coleman Validation'!AA$665667),'Coleman Validation'!AA$665668,FALSE)),0,HLOOKUP($B30,INDIRECT("'Monthly Resource Report'!"&amp;'Coleman Validation'!AA$665666&amp;":"&amp;'Coleman Validation'!AA$665667),'Coleman Validation'!AA$665668,FALSE))</f>
        <v>151</v>
      </c>
      <c r="AB30" s="297">
        <f ca="1">+IF(ISERROR(HLOOKUP($B30,INDIRECT("'Monthly Resource Report'!"&amp;'Coleman Validation'!AB$665666&amp;":"&amp;'Coleman Validation'!AB$665667),'Coleman Validation'!AB$665668,FALSE)),0,HLOOKUP($B30,INDIRECT("'Monthly Resource Report'!"&amp;'Coleman Validation'!AB$665666&amp;":"&amp;'Coleman Validation'!AB$665667),'Coleman Validation'!AB$665668,FALSE))</f>
        <v>1.9269990572602187</v>
      </c>
      <c r="AC30" s="317">
        <f ca="1">+IF(ISERROR(HLOOKUP($B30,INDIRECT("'Monthly Resource Report'!"&amp;'Coleman Validation'!AC$665666&amp;":"&amp;'Coleman Validation'!AC$665667),'Coleman Validation'!AC$665668,FALSE)),0,HLOOKUP($B30,INDIRECT("'Monthly Resource Report'!"&amp;'Coleman Validation'!AC$665666&amp;":"&amp;'Coleman Validation'!AC$665667),'Coleman Validation'!AC$665668,FALSE))</f>
        <v>0.32717187438058054</v>
      </c>
      <c r="AD30" s="318">
        <f ca="1">+IF(ISERROR(HLOOKUP($B30,INDIRECT("'Monthly Resource Report'!"&amp;'Coleman Validation'!AD$665666&amp;":"&amp;'Coleman Validation'!AD$665667),'Coleman Validation'!AD$665668,FALSE)),0,HLOOKUP($B30,INDIRECT("'Monthly Resource Report'!"&amp;'Coleman Validation'!AD$665666&amp;":"&amp;'Coleman Validation'!AD$665667),'Coleman Validation'!AD$665668,FALSE))</f>
        <v>0.20066486712182144</v>
      </c>
    </row>
    <row r="31" spans="2:30">
      <c r="B31" s="301">
        <v>42125</v>
      </c>
      <c r="C31" s="294">
        <v>146</v>
      </c>
      <c r="D31" s="297">
        <v>1.927</v>
      </c>
      <c r="E31" s="299">
        <v>0.33</v>
      </c>
      <c r="F31" s="295">
        <v>2.6</v>
      </c>
      <c r="G31" s="294">
        <f ca="1">+IF(ISERROR(HLOOKUP($B31,INDIRECT("'Monthly Resource Report'!"&amp;'Coleman Validation'!G$665666&amp;":"&amp;'Coleman Validation'!G$665667),'Coleman Validation'!G$665668,FALSE)),0,HLOOKUP($B31,INDIRECT("'Monthly Resource Report'!"&amp;'Coleman Validation'!G$665666&amp;":"&amp;'Coleman Validation'!G$665667),'Coleman Validation'!G$665668,FALSE))</f>
        <v>146</v>
      </c>
      <c r="H31" s="297">
        <f ca="1">+IF(ISERROR(HLOOKUP($B31,INDIRECT("'Monthly Resource Report'!"&amp;'Coleman Validation'!H$665666&amp;":"&amp;'Coleman Validation'!H$665667),'Coleman Validation'!H$665668,FALSE)),0,HLOOKUP($B31,INDIRECT("'Monthly Resource Report'!"&amp;'Coleman Validation'!H$665666&amp;":"&amp;'Coleman Validation'!H$665667),'Coleman Validation'!H$665668,FALSE))</f>
        <v>1.9270014556040758</v>
      </c>
      <c r="I31" s="317">
        <f ca="1">+IF(ISERROR(HLOOKUP($B31,INDIRECT("'Monthly Resource Report'!"&amp;'Coleman Validation'!I$665666&amp;":"&amp;'Coleman Validation'!I$665667),'Coleman Validation'!I$665668,FALSE)),0,HLOOKUP($B31,INDIRECT("'Monthly Resource Report'!"&amp;'Coleman Validation'!I$665666&amp;":"&amp;'Coleman Validation'!I$665667),'Coleman Validation'!I$665668,FALSE))</f>
        <v>0.32612095192061641</v>
      </c>
      <c r="J31" s="318">
        <f ca="1">+IF(ISERROR(HLOOKUP($B31,INDIRECT("'Monthly Resource Report'!"&amp;'Coleman Validation'!J$665666&amp;":"&amp;'Coleman Validation'!J$665667),'Coleman Validation'!J$665668,FALSE)),0,HLOOKUP($B31,INDIRECT("'Monthly Resource Report'!"&amp;'Coleman Validation'!J$665666&amp;":"&amp;'Coleman Validation'!J$665667),'Coleman Validation'!J$665668,FALSE))</f>
        <v>2.3607720646474166</v>
      </c>
      <c r="L31" s="301">
        <v>42125</v>
      </c>
      <c r="M31" s="294">
        <v>146</v>
      </c>
      <c r="N31" s="297">
        <v>1.927</v>
      </c>
      <c r="O31" s="299">
        <v>0.33</v>
      </c>
      <c r="P31" s="295">
        <v>0.2</v>
      </c>
      <c r="Q31" s="294">
        <f ca="1">+IF(ISERROR(HLOOKUP($B31,INDIRECT("'Monthly Resource Report'!"&amp;'Coleman Validation'!Q$665666&amp;":"&amp;'Coleman Validation'!Q$665667),'Coleman Validation'!Q$665668,FALSE)),0,HLOOKUP($B31,INDIRECT("'Monthly Resource Report'!"&amp;'Coleman Validation'!Q$665666&amp;":"&amp;'Coleman Validation'!Q$665667),'Coleman Validation'!Q$665668,FALSE))</f>
        <v>146</v>
      </c>
      <c r="R31" s="297">
        <f ca="1">+IF(ISERROR(HLOOKUP($B31,INDIRECT("'Monthly Resource Report'!"&amp;'Coleman Validation'!R$665666&amp;":"&amp;'Coleman Validation'!R$665667),'Coleman Validation'!R$665668,FALSE)),0,HLOOKUP($B31,INDIRECT("'Monthly Resource Report'!"&amp;'Coleman Validation'!R$665666&amp;":"&amp;'Coleman Validation'!R$665667),'Coleman Validation'!R$665668,FALSE))</f>
        <v>1.9269998262783021</v>
      </c>
      <c r="S31" s="317">
        <f ca="1">+IF(ISERROR(HLOOKUP($B31,INDIRECT("'Monthly Resource Report'!"&amp;'Coleman Validation'!S$665666&amp;":"&amp;'Coleman Validation'!S$665667),'Coleman Validation'!S$665668,FALSE)),0,HLOOKUP($B31,INDIRECT("'Monthly Resource Report'!"&amp;'Coleman Validation'!S$665666&amp;":"&amp;'Coleman Validation'!S$665667),'Coleman Validation'!S$665668,FALSE))</f>
        <v>0.32608623736494591</v>
      </c>
      <c r="T31" s="318">
        <f ca="1">+IF(ISERROR(HLOOKUP($B31,INDIRECT("'Monthly Resource Report'!"&amp;'Coleman Validation'!T$665666&amp;":"&amp;'Coleman Validation'!T$665667),'Coleman Validation'!T$665668,FALSE)),0,HLOOKUP($B31,INDIRECT("'Monthly Resource Report'!"&amp;'Coleman Validation'!T$665666&amp;":"&amp;'Coleman Validation'!T$665667),'Coleman Validation'!T$665668,FALSE))</f>
        <v>0.20258304408276351</v>
      </c>
      <c r="V31" s="301">
        <v>42125</v>
      </c>
      <c r="W31" s="294">
        <v>151</v>
      </c>
      <c r="X31" s="297">
        <v>1.927</v>
      </c>
      <c r="Y31" s="299">
        <v>0.33</v>
      </c>
      <c r="Z31" s="295">
        <v>2.6</v>
      </c>
      <c r="AA31" s="294">
        <f ca="1">+IF(ISERROR(HLOOKUP($B31,INDIRECT("'Monthly Resource Report'!"&amp;'Coleman Validation'!AA$665666&amp;":"&amp;'Coleman Validation'!AA$665667),'Coleman Validation'!AA$665668,FALSE)),0,HLOOKUP($B31,INDIRECT("'Monthly Resource Report'!"&amp;'Coleman Validation'!AA$665666&amp;":"&amp;'Coleman Validation'!AA$665667),'Coleman Validation'!AA$665668,FALSE))</f>
        <v>151</v>
      </c>
      <c r="AB31" s="297">
        <f ca="1">+IF(ISERROR(HLOOKUP($B31,INDIRECT("'Monthly Resource Report'!"&amp;'Coleman Validation'!AB$665666&amp;":"&amp;'Coleman Validation'!AB$665667),'Coleman Validation'!AB$665668,FALSE)),0,HLOOKUP($B31,INDIRECT("'Monthly Resource Report'!"&amp;'Coleman Validation'!AB$665666&amp;":"&amp;'Coleman Validation'!AB$665667),'Coleman Validation'!AB$665668,FALSE))</f>
        <v>1.926998702381078</v>
      </c>
      <c r="AC31" s="317">
        <f ca="1">+IF(ISERROR(HLOOKUP($B31,INDIRECT("'Monthly Resource Report'!"&amp;'Coleman Validation'!AC$665666&amp;":"&amp;'Coleman Validation'!AC$665667),'Coleman Validation'!AC$665668,FALSE)),0,HLOOKUP($B31,INDIRECT("'Monthly Resource Report'!"&amp;'Coleman Validation'!AC$665666&amp;":"&amp;'Coleman Validation'!AC$665667),'Coleman Validation'!AC$665668,FALSE))</f>
        <v>0.32808218714055654</v>
      </c>
      <c r="AD31" s="318">
        <f ca="1">+IF(ISERROR(HLOOKUP($B31,INDIRECT("'Monthly Resource Report'!"&amp;'Coleman Validation'!AD$665666&amp;":"&amp;'Coleman Validation'!AD$665667),'Coleman Validation'!AD$665668,FALSE)),0,HLOOKUP($B31,INDIRECT("'Monthly Resource Report'!"&amp;'Coleman Validation'!AD$665666&amp;":"&amp;'Coleman Validation'!AD$665667),'Coleman Validation'!AD$665668,FALSE))</f>
        <v>2.3616249170549568</v>
      </c>
    </row>
    <row r="32" spans="2:30">
      <c r="B32" s="301">
        <v>42156</v>
      </c>
      <c r="C32" s="294">
        <v>146</v>
      </c>
      <c r="D32" s="297">
        <v>1.927</v>
      </c>
      <c r="E32" s="299">
        <v>0.33</v>
      </c>
      <c r="F32" s="295">
        <v>0.2</v>
      </c>
      <c r="G32" s="294">
        <f ca="1">+IF(ISERROR(HLOOKUP($B32,INDIRECT("'Monthly Resource Report'!"&amp;'Coleman Validation'!G$665666&amp;":"&amp;'Coleman Validation'!G$665667),'Coleman Validation'!G$665668,FALSE)),0,HLOOKUP($B32,INDIRECT("'Monthly Resource Report'!"&amp;'Coleman Validation'!G$665666&amp;":"&amp;'Coleman Validation'!G$665667),'Coleman Validation'!G$665668,FALSE))</f>
        <v>146</v>
      </c>
      <c r="H32" s="297">
        <f ca="1">+IF(ISERROR(HLOOKUP($B32,INDIRECT("'Monthly Resource Report'!"&amp;'Coleman Validation'!H$665666&amp;":"&amp;'Coleman Validation'!H$665667),'Coleman Validation'!H$665668,FALSE)),0,HLOOKUP($B32,INDIRECT("'Monthly Resource Report'!"&amp;'Coleman Validation'!H$665666&amp;":"&amp;'Coleman Validation'!H$665667),'Coleman Validation'!H$665668,FALSE))</f>
        <v>1.9270018162365405</v>
      </c>
      <c r="I32" s="317">
        <f ca="1">+IF(ISERROR(HLOOKUP($B32,INDIRECT("'Monthly Resource Report'!"&amp;'Coleman Validation'!I$665666&amp;":"&amp;'Coleman Validation'!I$665667),'Coleman Validation'!I$665668,FALSE)),0,HLOOKUP($B32,INDIRECT("'Monthly Resource Report'!"&amp;'Coleman Validation'!I$665666&amp;":"&amp;'Coleman Validation'!I$665667),'Coleman Validation'!I$665668,FALSE))</f>
        <v>0.32550461178209111</v>
      </c>
      <c r="J32" s="318">
        <f ca="1">+IF(ISERROR(HLOOKUP($B32,INDIRECT("'Monthly Resource Report'!"&amp;'Coleman Validation'!J$665666&amp;":"&amp;'Coleman Validation'!J$665667),'Coleman Validation'!J$665668,FALSE)),0,HLOOKUP($B32,INDIRECT("'Monthly Resource Report'!"&amp;'Coleman Validation'!J$665666&amp;":"&amp;'Coleman Validation'!J$665667),'Coleman Validation'!J$665668,FALSE))</f>
        <v>0.20018555002807706</v>
      </c>
      <c r="L32" s="301">
        <v>42156</v>
      </c>
      <c r="M32" s="294">
        <v>146</v>
      </c>
      <c r="N32" s="297">
        <v>1.927</v>
      </c>
      <c r="O32" s="299">
        <v>0.33</v>
      </c>
      <c r="P32" s="295">
        <v>0.2</v>
      </c>
      <c r="Q32" s="294">
        <f ca="1">+IF(ISERROR(HLOOKUP($B32,INDIRECT("'Monthly Resource Report'!"&amp;'Coleman Validation'!Q$665666&amp;":"&amp;'Coleman Validation'!Q$665667),'Coleman Validation'!Q$665668,FALSE)),0,HLOOKUP($B32,INDIRECT("'Monthly Resource Report'!"&amp;'Coleman Validation'!Q$665666&amp;":"&amp;'Coleman Validation'!Q$665667),'Coleman Validation'!Q$665668,FALSE))</f>
        <v>146</v>
      </c>
      <c r="R32" s="297">
        <f ca="1">+IF(ISERROR(HLOOKUP($B32,INDIRECT("'Monthly Resource Report'!"&amp;'Coleman Validation'!R$665666&amp;":"&amp;'Coleman Validation'!R$665667),'Coleman Validation'!R$665668,FALSE)),0,HLOOKUP($B32,INDIRECT("'Monthly Resource Report'!"&amp;'Coleman Validation'!R$665666&amp;":"&amp;'Coleman Validation'!R$665667),'Coleman Validation'!R$665668,FALSE))</f>
        <v>1.9270016650250927</v>
      </c>
      <c r="S32" s="317">
        <f ca="1">+IF(ISERROR(HLOOKUP($B32,INDIRECT("'Monthly Resource Report'!"&amp;'Coleman Validation'!S$665666&amp;":"&amp;'Coleman Validation'!S$665667),'Coleman Validation'!S$665668,FALSE)),0,HLOOKUP($B32,INDIRECT("'Monthly Resource Report'!"&amp;'Coleman Validation'!S$665666&amp;":"&amp;'Coleman Validation'!S$665667),'Coleman Validation'!S$665668,FALSE))</f>
        <v>0.32572869554780981</v>
      </c>
      <c r="T32" s="318">
        <f ca="1">+IF(ISERROR(HLOOKUP($B32,INDIRECT("'Monthly Resource Report'!"&amp;'Coleman Validation'!T$665666&amp;":"&amp;'Coleman Validation'!T$665667),'Coleman Validation'!T$665668,FALSE)),0,HLOOKUP($B32,INDIRECT("'Monthly Resource Report'!"&amp;'Coleman Validation'!T$665666&amp;":"&amp;'Coleman Validation'!T$665667),'Coleman Validation'!T$665668,FALSE))</f>
        <v>0.20042064969959472</v>
      </c>
      <c r="V32" s="301">
        <v>42156</v>
      </c>
      <c r="W32" s="294">
        <v>151</v>
      </c>
      <c r="X32" s="297">
        <v>1.927</v>
      </c>
      <c r="Y32" s="299">
        <v>0.33</v>
      </c>
      <c r="Z32" s="295">
        <v>0.2</v>
      </c>
      <c r="AA32" s="294">
        <f ca="1">+IF(ISERROR(HLOOKUP($B32,INDIRECT("'Monthly Resource Report'!"&amp;'Coleman Validation'!AA$665666&amp;":"&amp;'Coleman Validation'!AA$665667),'Coleman Validation'!AA$665668,FALSE)),0,HLOOKUP($B32,INDIRECT("'Monthly Resource Report'!"&amp;'Coleman Validation'!AA$665666&amp;":"&amp;'Coleman Validation'!AA$665667),'Coleman Validation'!AA$665668,FALSE))</f>
        <v>151</v>
      </c>
      <c r="AB32" s="297">
        <f ca="1">+IF(ISERROR(HLOOKUP($B32,INDIRECT("'Monthly Resource Report'!"&amp;'Coleman Validation'!AB$665666&amp;":"&amp;'Coleman Validation'!AB$665667),'Coleman Validation'!AB$665668,FALSE)),0,HLOOKUP($B32,INDIRECT("'Monthly Resource Report'!"&amp;'Coleman Validation'!AB$665666&amp;":"&amp;'Coleman Validation'!AB$665667),'Coleman Validation'!AB$665668,FALSE))</f>
        <v>1.9269987972875975</v>
      </c>
      <c r="AC32" s="317">
        <f ca="1">+IF(ISERROR(HLOOKUP($B32,INDIRECT("'Monthly Resource Report'!"&amp;'Coleman Validation'!AC$665666&amp;":"&amp;'Coleman Validation'!AC$665667),'Coleman Validation'!AC$665668,FALSE)),0,HLOOKUP($B32,INDIRECT("'Monthly Resource Report'!"&amp;'Coleman Validation'!AC$665666&amp;":"&amp;'Coleman Validation'!AC$665667),'Coleman Validation'!AC$665668,FALSE))</f>
        <v>0.32762299002411471</v>
      </c>
      <c r="AD32" s="318">
        <f ca="1">+IF(ISERROR(HLOOKUP($B32,INDIRECT("'Monthly Resource Report'!"&amp;'Coleman Validation'!AD$665666&amp;":"&amp;'Coleman Validation'!AD$665667),'Coleman Validation'!AD$665668,FALSE)),0,HLOOKUP($B32,INDIRECT("'Monthly Resource Report'!"&amp;'Coleman Validation'!AD$665666&amp;":"&amp;'Coleman Validation'!AD$665667),'Coleman Validation'!AD$665668,FALSE))</f>
        <v>0.20087462065936632</v>
      </c>
    </row>
    <row r="33" spans="2:30">
      <c r="B33" s="301">
        <v>42186</v>
      </c>
      <c r="C33" s="294">
        <v>146</v>
      </c>
      <c r="D33" s="297">
        <v>1.927</v>
      </c>
      <c r="E33" s="299">
        <v>0.33</v>
      </c>
      <c r="F33" s="295">
        <v>0.2</v>
      </c>
      <c r="G33" s="294">
        <f ca="1">+IF(ISERROR(HLOOKUP($B33,INDIRECT("'Monthly Resource Report'!"&amp;'Coleman Validation'!G$665666&amp;":"&amp;'Coleman Validation'!G$665667),'Coleman Validation'!G$665668,FALSE)),0,HLOOKUP($B33,INDIRECT("'Monthly Resource Report'!"&amp;'Coleman Validation'!G$665666&amp;":"&amp;'Coleman Validation'!G$665667),'Coleman Validation'!G$665668,FALSE))</f>
        <v>146</v>
      </c>
      <c r="H33" s="297">
        <f ca="1">+IF(ISERROR(HLOOKUP($B33,INDIRECT("'Monthly Resource Report'!"&amp;'Coleman Validation'!H$665666&amp;":"&amp;'Coleman Validation'!H$665667),'Coleman Validation'!H$665668,FALSE)),0,HLOOKUP($B33,INDIRECT("'Monthly Resource Report'!"&amp;'Coleman Validation'!H$665666&amp;":"&amp;'Coleman Validation'!H$665667),'Coleman Validation'!H$665668,FALSE))</f>
        <v>1.9270007982281583</v>
      </c>
      <c r="I33" s="317">
        <f ca="1">+IF(ISERROR(HLOOKUP($B33,INDIRECT("'Monthly Resource Report'!"&amp;'Coleman Validation'!I$665666&amp;":"&amp;'Coleman Validation'!I$665667),'Coleman Validation'!I$665668,FALSE)),0,HLOOKUP($B33,INDIRECT("'Monthly Resource Report'!"&amp;'Coleman Validation'!I$665666&amp;":"&amp;'Coleman Validation'!I$665667),'Coleman Validation'!I$665668,FALSE))</f>
        <v>0.32595515938836356</v>
      </c>
      <c r="J33" s="318">
        <f ca="1">+IF(ISERROR(HLOOKUP($B33,INDIRECT("'Monthly Resource Report'!"&amp;'Coleman Validation'!J$665666&amp;":"&amp;'Coleman Validation'!J$665667),'Coleman Validation'!J$665668,FALSE)),0,HLOOKUP($B33,INDIRECT("'Monthly Resource Report'!"&amp;'Coleman Validation'!J$665666&amp;":"&amp;'Coleman Validation'!J$665667),'Coleman Validation'!J$665668,FALSE))</f>
        <v>0.2005501637204713</v>
      </c>
      <c r="L33" s="301">
        <v>42186</v>
      </c>
      <c r="M33" s="294">
        <v>146</v>
      </c>
      <c r="N33" s="297">
        <v>1.927</v>
      </c>
      <c r="O33" s="299">
        <v>0.33</v>
      </c>
      <c r="P33" s="295">
        <v>0.2</v>
      </c>
      <c r="Q33" s="294">
        <f ca="1">+IF(ISERROR(HLOOKUP($B33,INDIRECT("'Monthly Resource Report'!"&amp;'Coleman Validation'!Q$665666&amp;":"&amp;'Coleman Validation'!Q$665667),'Coleman Validation'!Q$665668,FALSE)),0,HLOOKUP($B33,INDIRECT("'Monthly Resource Report'!"&amp;'Coleman Validation'!Q$665666&amp;":"&amp;'Coleman Validation'!Q$665667),'Coleman Validation'!Q$665668,FALSE))</f>
        <v>146</v>
      </c>
      <c r="R33" s="297">
        <f ca="1">+IF(ISERROR(HLOOKUP($B33,INDIRECT("'Monthly Resource Report'!"&amp;'Coleman Validation'!R$665666&amp;":"&amp;'Coleman Validation'!R$665667),'Coleman Validation'!R$665668,FALSE)),0,HLOOKUP($B33,INDIRECT("'Monthly Resource Report'!"&amp;'Coleman Validation'!R$665666&amp;":"&amp;'Coleman Validation'!R$665667),'Coleman Validation'!R$665668,FALSE))</f>
        <v>1.927000918606893</v>
      </c>
      <c r="S33" s="317">
        <f ca="1">+IF(ISERROR(HLOOKUP($B33,INDIRECT("'Monthly Resource Report'!"&amp;'Coleman Validation'!S$665666&amp;":"&amp;'Coleman Validation'!S$665667),'Coleman Validation'!S$665668,FALSE)),0,HLOOKUP($B33,INDIRECT("'Monthly Resource Report'!"&amp;'Coleman Validation'!S$665666&amp;":"&amp;'Coleman Validation'!S$665667),'Coleman Validation'!S$665668,FALSE))</f>
        <v>0.3256679651993768</v>
      </c>
      <c r="T33" s="318">
        <f ca="1">+IF(ISERROR(HLOOKUP($B33,INDIRECT("'Monthly Resource Report'!"&amp;'Coleman Validation'!T$665666&amp;":"&amp;'Coleman Validation'!T$665667),'Coleman Validation'!T$665668,FALSE)),0,HLOOKUP($B33,INDIRECT("'Monthly Resource Report'!"&amp;'Coleman Validation'!T$665666&amp;":"&amp;'Coleman Validation'!T$665667),'Coleman Validation'!T$665668,FALSE))</f>
        <v>0.20040473498707709</v>
      </c>
      <c r="V33" s="301">
        <v>42186</v>
      </c>
      <c r="W33" s="294">
        <v>151</v>
      </c>
      <c r="X33" s="297">
        <v>1.927</v>
      </c>
      <c r="Y33" s="299">
        <v>0.33</v>
      </c>
      <c r="Z33" s="295">
        <v>0.2</v>
      </c>
      <c r="AA33" s="294">
        <f ca="1">+IF(ISERROR(HLOOKUP($B33,INDIRECT("'Monthly Resource Report'!"&amp;'Coleman Validation'!AA$665666&amp;":"&amp;'Coleman Validation'!AA$665667),'Coleman Validation'!AA$665668,FALSE)),0,HLOOKUP($B33,INDIRECT("'Monthly Resource Report'!"&amp;'Coleman Validation'!AA$665666&amp;":"&amp;'Coleman Validation'!AA$665667),'Coleman Validation'!AA$665668,FALSE))</f>
        <v>151</v>
      </c>
      <c r="AB33" s="297">
        <f ca="1">+IF(ISERROR(HLOOKUP($B33,INDIRECT("'Monthly Resource Report'!"&amp;'Coleman Validation'!AB$665666&amp;":"&amp;'Coleman Validation'!AB$665667),'Coleman Validation'!AB$665668,FALSE)),0,HLOOKUP($B33,INDIRECT("'Monthly Resource Report'!"&amp;'Coleman Validation'!AB$665666&amp;":"&amp;'Coleman Validation'!AB$665667),'Coleman Validation'!AB$665668,FALSE))</f>
        <v>1.9269986964907317</v>
      </c>
      <c r="AC33" s="317">
        <f ca="1">+IF(ISERROR(HLOOKUP($B33,INDIRECT("'Monthly Resource Report'!"&amp;'Coleman Validation'!AC$665666&amp;":"&amp;'Coleman Validation'!AC$665667),'Coleman Validation'!AC$665668,FALSE)),0,HLOOKUP($B33,INDIRECT("'Monthly Resource Report'!"&amp;'Coleman Validation'!AC$665666&amp;":"&amp;'Coleman Validation'!AC$665667),'Coleman Validation'!AC$665668,FALSE))</f>
        <v>0.32774536284284572</v>
      </c>
      <c r="AD33" s="318">
        <f ca="1">+IF(ISERROR(HLOOKUP($B33,INDIRECT("'Monthly Resource Report'!"&amp;'Coleman Validation'!AD$665666&amp;":"&amp;'Coleman Validation'!AD$665667),'Coleman Validation'!AD$665668,FALSE)),0,HLOOKUP($B33,INDIRECT("'Monthly Resource Report'!"&amp;'Coleman Validation'!AD$665666&amp;":"&amp;'Coleman Validation'!AD$665667),'Coleman Validation'!AD$665668,FALSE))</f>
        <v>0.20084908133189774</v>
      </c>
    </row>
    <row r="34" spans="2:30">
      <c r="B34" s="301">
        <v>42217</v>
      </c>
      <c r="C34" s="294">
        <v>146</v>
      </c>
      <c r="D34" s="297">
        <v>1.927</v>
      </c>
      <c r="E34" s="299">
        <v>0.33</v>
      </c>
      <c r="F34" s="295">
        <v>0.2</v>
      </c>
      <c r="G34" s="294">
        <f ca="1">+IF(ISERROR(HLOOKUP($B34,INDIRECT("'Monthly Resource Report'!"&amp;'Coleman Validation'!G$665666&amp;":"&amp;'Coleman Validation'!G$665667),'Coleman Validation'!G$665668,FALSE)),0,HLOOKUP($B34,INDIRECT("'Monthly Resource Report'!"&amp;'Coleman Validation'!G$665666&amp;":"&amp;'Coleman Validation'!G$665667),'Coleman Validation'!G$665668,FALSE))</f>
        <v>146</v>
      </c>
      <c r="H34" s="297">
        <f ca="1">+IF(ISERROR(HLOOKUP($B34,INDIRECT("'Monthly Resource Report'!"&amp;'Coleman Validation'!H$665666&amp;":"&amp;'Coleman Validation'!H$665667),'Coleman Validation'!H$665668,FALSE)),0,HLOOKUP($B34,INDIRECT("'Monthly Resource Report'!"&amp;'Coleman Validation'!H$665666&amp;":"&amp;'Coleman Validation'!H$665667),'Coleman Validation'!H$665668,FALSE))</f>
        <v>1.927001325455485</v>
      </c>
      <c r="I34" s="317">
        <f ca="1">+IF(ISERROR(HLOOKUP($B34,INDIRECT("'Monthly Resource Report'!"&amp;'Coleman Validation'!I$665666&amp;":"&amp;'Coleman Validation'!I$665667),'Coleman Validation'!I$665668,FALSE)),0,HLOOKUP($B34,INDIRECT("'Monthly Resource Report'!"&amp;'Coleman Validation'!I$665666&amp;":"&amp;'Coleman Validation'!I$665667),'Coleman Validation'!I$665668,FALSE))</f>
        <v>0.3260224225704384</v>
      </c>
      <c r="J34" s="318">
        <f ca="1">+IF(ISERROR(HLOOKUP($B34,INDIRECT("'Monthly Resource Report'!"&amp;'Coleman Validation'!J$665666&amp;":"&amp;'Coleman Validation'!J$665667),'Coleman Validation'!J$665668,FALSE)),0,HLOOKUP($B34,INDIRECT("'Monthly Resource Report'!"&amp;'Coleman Validation'!J$665666&amp;":"&amp;'Coleman Validation'!J$665667),'Coleman Validation'!J$665668,FALSE))</f>
        <v>0.20035500536174192</v>
      </c>
      <c r="L34" s="301">
        <v>42217</v>
      </c>
      <c r="M34" s="294">
        <v>146</v>
      </c>
      <c r="N34" s="297">
        <v>1.927</v>
      </c>
      <c r="O34" s="299">
        <v>0.33</v>
      </c>
      <c r="P34" s="295">
        <v>0.2</v>
      </c>
      <c r="Q34" s="294">
        <f ca="1">+IF(ISERROR(HLOOKUP($B34,INDIRECT("'Monthly Resource Report'!"&amp;'Coleman Validation'!Q$665666&amp;":"&amp;'Coleman Validation'!Q$665667),'Coleman Validation'!Q$665668,FALSE)),0,HLOOKUP($B34,INDIRECT("'Monthly Resource Report'!"&amp;'Coleman Validation'!Q$665666&amp;":"&amp;'Coleman Validation'!Q$665667),'Coleman Validation'!Q$665668,FALSE))</f>
        <v>146</v>
      </c>
      <c r="R34" s="297">
        <f ca="1">+IF(ISERROR(HLOOKUP($B34,INDIRECT("'Monthly Resource Report'!"&amp;'Coleman Validation'!R$665666&amp;":"&amp;'Coleman Validation'!R$665667),'Coleman Validation'!R$665668,FALSE)),0,HLOOKUP($B34,INDIRECT("'Monthly Resource Report'!"&amp;'Coleman Validation'!R$665666&amp;":"&amp;'Coleman Validation'!R$665667),'Coleman Validation'!R$665668,FALSE))</f>
        <v>1.9270011301989149</v>
      </c>
      <c r="S34" s="317">
        <f ca="1">+IF(ISERROR(HLOOKUP($B34,INDIRECT("'Monthly Resource Report'!"&amp;'Coleman Validation'!S$665666&amp;":"&amp;'Coleman Validation'!S$665667),'Coleman Validation'!S$665668,FALSE)),0,HLOOKUP($B34,INDIRECT("'Monthly Resource Report'!"&amp;'Coleman Validation'!S$665666&amp;":"&amp;'Coleman Validation'!S$665667),'Coleman Validation'!S$665668,FALSE))</f>
        <v>0.32582841475075552</v>
      </c>
      <c r="T34" s="318">
        <f ca="1">+IF(ISERROR(HLOOKUP($B34,INDIRECT("'Monthly Resource Report'!"&amp;'Coleman Validation'!T$665666&amp;":"&amp;'Coleman Validation'!T$665667),'Coleman Validation'!T$665668,FALSE)),0,HLOOKUP($B34,INDIRECT("'Monthly Resource Report'!"&amp;'Coleman Validation'!T$665666&amp;":"&amp;'Coleman Validation'!T$665667),'Coleman Validation'!T$665668,FALSE))</f>
        <v>0.20060904660781009</v>
      </c>
      <c r="V34" s="301">
        <v>42217</v>
      </c>
      <c r="W34" s="294">
        <v>151</v>
      </c>
      <c r="X34" s="297">
        <v>1.927</v>
      </c>
      <c r="Y34" s="299">
        <v>0.33</v>
      </c>
      <c r="Z34" s="295">
        <v>0.2</v>
      </c>
      <c r="AA34" s="294">
        <f ca="1">+IF(ISERROR(HLOOKUP($B34,INDIRECT("'Monthly Resource Report'!"&amp;'Coleman Validation'!AA$665666&amp;":"&amp;'Coleman Validation'!AA$665667),'Coleman Validation'!AA$665668,FALSE)),0,HLOOKUP($B34,INDIRECT("'Monthly Resource Report'!"&amp;'Coleman Validation'!AA$665666&amp;":"&amp;'Coleman Validation'!AA$665667),'Coleman Validation'!AA$665668,FALSE))</f>
        <v>151</v>
      </c>
      <c r="AB34" s="297">
        <f ca="1">+IF(ISERROR(HLOOKUP($B34,INDIRECT("'Monthly Resource Report'!"&amp;'Coleman Validation'!AB$665666&amp;":"&amp;'Coleman Validation'!AB$665667),'Coleman Validation'!AB$665668,FALSE)),0,HLOOKUP($B34,INDIRECT("'Monthly Resource Report'!"&amp;'Coleman Validation'!AB$665666&amp;":"&amp;'Coleman Validation'!AB$665667),'Coleman Validation'!AB$665668,FALSE))</f>
        <v>1.9269988956374746</v>
      </c>
      <c r="AC34" s="317">
        <f ca="1">+IF(ISERROR(HLOOKUP($B34,INDIRECT("'Monthly Resource Report'!"&amp;'Coleman Validation'!AC$665666&amp;":"&amp;'Coleman Validation'!AC$665667),'Coleman Validation'!AC$665668,FALSE)),0,HLOOKUP($B34,INDIRECT("'Monthly Resource Report'!"&amp;'Coleman Validation'!AC$665666&amp;":"&amp;'Coleman Validation'!AC$665667),'Coleman Validation'!AC$665668,FALSE))</f>
        <v>0.32759787812218272</v>
      </c>
      <c r="AD34" s="318">
        <f ca="1">+IF(ISERROR(HLOOKUP($B34,INDIRECT("'Monthly Resource Report'!"&amp;'Coleman Validation'!AD$665666&amp;":"&amp;'Coleman Validation'!AD$665667),'Coleman Validation'!AD$665668,FALSE)),0,HLOOKUP($B34,INDIRECT("'Monthly Resource Report'!"&amp;'Coleman Validation'!AD$665666&amp;":"&amp;'Coleman Validation'!AD$665667),'Coleman Validation'!AD$665668,FALSE))</f>
        <v>0.20063532625407024</v>
      </c>
    </row>
    <row r="35" spans="2:30">
      <c r="B35" s="301">
        <v>42248</v>
      </c>
      <c r="C35" s="294">
        <v>146</v>
      </c>
      <c r="D35" s="297">
        <v>1.927</v>
      </c>
      <c r="E35" s="299">
        <v>0.33</v>
      </c>
      <c r="F35" s="295">
        <v>0.2</v>
      </c>
      <c r="G35" s="294">
        <f ca="1">+IF(ISERROR(HLOOKUP($B35,INDIRECT("'Monthly Resource Report'!"&amp;'Coleman Validation'!G$665666&amp;":"&amp;'Coleman Validation'!G$665667),'Coleman Validation'!G$665668,FALSE)),0,HLOOKUP($B35,INDIRECT("'Monthly Resource Report'!"&amp;'Coleman Validation'!G$665666&amp;":"&amp;'Coleman Validation'!G$665667),'Coleman Validation'!G$665668,FALSE))</f>
        <v>146</v>
      </c>
      <c r="H35" s="297">
        <f ca="1">+IF(ISERROR(HLOOKUP($B35,INDIRECT("'Monthly Resource Report'!"&amp;'Coleman Validation'!H$665666&amp;":"&amp;'Coleman Validation'!H$665667),'Coleman Validation'!H$665668,FALSE)),0,HLOOKUP($B35,INDIRECT("'Monthly Resource Report'!"&amp;'Coleman Validation'!H$665666&amp;":"&amp;'Coleman Validation'!H$665667),'Coleman Validation'!H$665668,FALSE))</f>
        <v>1.9270009426763028</v>
      </c>
      <c r="I35" s="317">
        <f ca="1">+IF(ISERROR(HLOOKUP($B35,INDIRECT("'Monthly Resource Report'!"&amp;'Coleman Validation'!I$665666&amp;":"&amp;'Coleman Validation'!I$665667),'Coleman Validation'!I$665668,FALSE)),0,HLOOKUP($B35,INDIRECT("'Monthly Resource Report'!"&amp;'Coleman Validation'!I$665666&amp;":"&amp;'Coleman Validation'!I$665667),'Coleman Validation'!I$665668,FALSE))</f>
        <v>0.32544402926092691</v>
      </c>
      <c r="J35" s="318">
        <f ca="1">+IF(ISERROR(HLOOKUP($B35,INDIRECT("'Monthly Resource Report'!"&amp;'Coleman Validation'!J$665666&amp;":"&amp;'Coleman Validation'!J$665667),'Coleman Validation'!J$665668,FALSE)),0,HLOOKUP($B35,INDIRECT("'Monthly Resource Report'!"&amp;'Coleman Validation'!J$665666&amp;":"&amp;'Coleman Validation'!J$665667),'Coleman Validation'!J$665668,FALSE))</f>
        <v>0.20038508916847822</v>
      </c>
      <c r="L35" s="301">
        <v>42248</v>
      </c>
      <c r="M35" s="294">
        <v>146</v>
      </c>
      <c r="N35" s="297">
        <v>1.927</v>
      </c>
      <c r="O35" s="299">
        <v>0.33</v>
      </c>
      <c r="P35" s="295">
        <v>0.2</v>
      </c>
      <c r="Q35" s="294">
        <f ca="1">+IF(ISERROR(HLOOKUP($B35,INDIRECT("'Monthly Resource Report'!"&amp;'Coleman Validation'!Q$665666&amp;":"&amp;'Coleman Validation'!Q$665667),'Coleman Validation'!Q$665668,FALSE)),0,HLOOKUP($B35,INDIRECT("'Monthly Resource Report'!"&amp;'Coleman Validation'!Q$665666&amp;":"&amp;'Coleman Validation'!Q$665667),'Coleman Validation'!Q$665668,FALSE))</f>
        <v>146</v>
      </c>
      <c r="R35" s="297">
        <f ca="1">+IF(ISERROR(HLOOKUP($B35,INDIRECT("'Monthly Resource Report'!"&amp;'Coleman Validation'!R$665666&amp;":"&amp;'Coleman Validation'!R$665667),'Coleman Validation'!R$665668,FALSE)),0,HLOOKUP($B35,INDIRECT("'Monthly Resource Report'!"&amp;'Coleman Validation'!R$665666&amp;":"&amp;'Coleman Validation'!R$665667),'Coleman Validation'!R$665668,FALSE))</f>
        <v>1.9270011372790596</v>
      </c>
      <c r="S35" s="317">
        <f ca="1">+IF(ISERROR(HLOOKUP($B35,INDIRECT("'Monthly Resource Report'!"&amp;'Coleman Validation'!S$665666&amp;":"&amp;'Coleman Validation'!S$665667),'Coleman Validation'!S$665668,FALSE)),0,HLOOKUP($B35,INDIRECT("'Monthly Resource Report'!"&amp;'Coleman Validation'!S$665666&amp;":"&amp;'Coleman Validation'!S$665667),'Coleman Validation'!S$665668,FALSE))</f>
        <v>0.32534581524829403</v>
      </c>
      <c r="T35" s="318">
        <f ca="1">+IF(ISERROR(HLOOKUP($B35,INDIRECT("'Monthly Resource Report'!"&amp;'Coleman Validation'!T$665666&amp;":"&amp;'Coleman Validation'!T$665667),'Coleman Validation'!T$665668,FALSE)),0,HLOOKUP($B35,INDIRECT("'Monthly Resource Report'!"&amp;'Coleman Validation'!T$665666&amp;":"&amp;'Coleman Validation'!T$665667),'Coleman Validation'!T$665668,FALSE))</f>
        <v>0.20043377298356391</v>
      </c>
      <c r="V35" s="301">
        <v>42248</v>
      </c>
      <c r="W35" s="294">
        <v>151</v>
      </c>
      <c r="X35" s="297">
        <v>1.927</v>
      </c>
      <c r="Y35" s="299">
        <v>0.33</v>
      </c>
      <c r="Z35" s="295">
        <v>0.2</v>
      </c>
      <c r="AA35" s="294">
        <f ca="1">+IF(ISERROR(HLOOKUP($B35,INDIRECT("'Monthly Resource Report'!"&amp;'Coleman Validation'!AA$665666&amp;":"&amp;'Coleman Validation'!AA$665667),'Coleman Validation'!AA$665668,FALSE)),0,HLOOKUP($B35,INDIRECT("'Monthly Resource Report'!"&amp;'Coleman Validation'!AA$665666&amp;":"&amp;'Coleman Validation'!AA$665667),'Coleman Validation'!AA$665668,FALSE))</f>
        <v>151</v>
      </c>
      <c r="AB35" s="297">
        <f ca="1">+IF(ISERROR(HLOOKUP($B35,INDIRECT("'Monthly Resource Report'!"&amp;'Coleman Validation'!AB$665666&amp;":"&amp;'Coleman Validation'!AB$665667),'Coleman Validation'!AB$665668,FALSE)),0,HLOOKUP($B35,INDIRECT("'Monthly Resource Report'!"&amp;'Coleman Validation'!AB$665666&amp;":"&amp;'Coleman Validation'!AB$665667),'Coleman Validation'!AB$665668,FALSE))</f>
        <v>1.9269984682664771</v>
      </c>
      <c r="AC35" s="317">
        <f ca="1">+IF(ISERROR(HLOOKUP($B35,INDIRECT("'Monthly Resource Report'!"&amp;'Coleman Validation'!AC$665666&amp;":"&amp;'Coleman Validation'!AC$665667),'Coleman Validation'!AC$665668,FALSE)),0,HLOOKUP($B35,INDIRECT("'Monthly Resource Report'!"&amp;'Coleman Validation'!AC$665666&amp;":"&amp;'Coleman Validation'!AC$665667),'Coleman Validation'!AC$665668,FALSE))</f>
        <v>0.32744448960803019</v>
      </c>
      <c r="AD35" s="318">
        <f ca="1">+IF(ISERROR(HLOOKUP($B35,INDIRECT("'Monthly Resource Report'!"&amp;'Coleman Validation'!AD$665666&amp;":"&amp;'Coleman Validation'!AD$665667),'Coleman Validation'!AD$665668,FALSE)),0,HLOOKUP($B35,INDIRECT("'Monthly Resource Report'!"&amp;'Coleman Validation'!AD$665666&amp;":"&amp;'Coleman Validation'!AD$665667),'Coleman Validation'!AD$665668,FALSE))</f>
        <v>0.20065759186388502</v>
      </c>
    </row>
    <row r="36" spans="2:30">
      <c r="B36" s="301">
        <v>42278</v>
      </c>
      <c r="C36" s="294">
        <v>146</v>
      </c>
      <c r="D36" s="297">
        <v>1.927</v>
      </c>
      <c r="E36" s="299">
        <v>0.33</v>
      </c>
      <c r="F36" s="295">
        <v>0.2</v>
      </c>
      <c r="G36" s="294">
        <f ca="1">+IF(ISERROR(HLOOKUP($B36,INDIRECT("'Monthly Resource Report'!"&amp;'Coleman Validation'!G$665666&amp;":"&amp;'Coleman Validation'!G$665667),'Coleman Validation'!G$665668,FALSE)),0,HLOOKUP($B36,INDIRECT("'Monthly Resource Report'!"&amp;'Coleman Validation'!G$665666&amp;":"&amp;'Coleman Validation'!G$665667),'Coleman Validation'!G$665668,FALSE))</f>
        <v>146</v>
      </c>
      <c r="H36" s="297">
        <f ca="1">+IF(ISERROR(HLOOKUP($B36,INDIRECT("'Monthly Resource Report'!"&amp;'Coleman Validation'!H$665666&amp;":"&amp;'Coleman Validation'!H$665667),'Coleman Validation'!H$665668,FALSE)),0,HLOOKUP($B36,INDIRECT("'Monthly Resource Report'!"&amp;'Coleman Validation'!H$665666&amp;":"&amp;'Coleman Validation'!H$665667),'Coleman Validation'!H$665668,FALSE))</f>
        <v>1.9270009628087144</v>
      </c>
      <c r="I36" s="317">
        <f ca="1">+IF(ISERROR(HLOOKUP($B36,INDIRECT("'Monthly Resource Report'!"&amp;'Coleman Validation'!I$665666&amp;":"&amp;'Coleman Validation'!I$665667),'Coleman Validation'!I$665668,FALSE)),0,HLOOKUP($B36,INDIRECT("'Monthly Resource Report'!"&amp;'Coleman Validation'!I$665666&amp;":"&amp;'Coleman Validation'!I$665667),'Coleman Validation'!I$665668,FALSE))</f>
        <v>0.32613441367896273</v>
      </c>
      <c r="J36" s="318">
        <f ca="1">+IF(ISERROR(HLOOKUP($B36,INDIRECT("'Monthly Resource Report'!"&amp;'Coleman Validation'!J$665666&amp;":"&amp;'Coleman Validation'!J$665667),'Coleman Validation'!J$665668,FALSE)),0,HLOOKUP($B36,INDIRECT("'Monthly Resource Report'!"&amp;'Coleman Validation'!J$665666&amp;":"&amp;'Coleman Validation'!J$665667),'Coleman Validation'!J$665668,FALSE))</f>
        <v>0.20035131540203274</v>
      </c>
      <c r="L36" s="301">
        <v>42278</v>
      </c>
      <c r="M36" s="294">
        <v>146</v>
      </c>
      <c r="N36" s="297">
        <v>1.927</v>
      </c>
      <c r="O36" s="299">
        <v>0.33</v>
      </c>
      <c r="P36" s="295">
        <v>0.2</v>
      </c>
      <c r="Q36" s="294">
        <f ca="1">+IF(ISERROR(HLOOKUP($B36,INDIRECT("'Monthly Resource Report'!"&amp;'Coleman Validation'!Q$665666&amp;":"&amp;'Coleman Validation'!Q$665667),'Coleman Validation'!Q$665668,FALSE)),0,HLOOKUP($B36,INDIRECT("'Monthly Resource Report'!"&amp;'Coleman Validation'!Q$665666&amp;":"&amp;'Coleman Validation'!Q$665667),'Coleman Validation'!Q$665668,FALSE))</f>
        <v>146</v>
      </c>
      <c r="R36" s="297">
        <f ca="1">+IF(ISERROR(HLOOKUP($B36,INDIRECT("'Monthly Resource Report'!"&amp;'Coleman Validation'!R$665666&amp;":"&amp;'Coleman Validation'!R$665667),'Coleman Validation'!R$665668,FALSE)),0,HLOOKUP($B36,INDIRECT("'Monthly Resource Report'!"&amp;'Coleman Validation'!R$665666&amp;":"&amp;'Coleman Validation'!R$665667),'Coleman Validation'!R$665668,FALSE))</f>
        <v>1.927000996160863</v>
      </c>
      <c r="S36" s="317">
        <f ca="1">+IF(ISERROR(HLOOKUP($B36,INDIRECT("'Monthly Resource Report'!"&amp;'Coleman Validation'!S$665666&amp;":"&amp;'Coleman Validation'!S$665667),'Coleman Validation'!S$665668,FALSE)),0,HLOOKUP($B36,INDIRECT("'Monthly Resource Report'!"&amp;'Coleman Validation'!S$665666&amp;":"&amp;'Coleman Validation'!S$665667),'Coleman Validation'!S$665668,FALSE))</f>
        <v>0.32614878824883314</v>
      </c>
      <c r="T36" s="318">
        <f ca="1">+IF(ISERROR(HLOOKUP($B36,INDIRECT("'Monthly Resource Report'!"&amp;'Coleman Validation'!T$665666&amp;":"&amp;'Coleman Validation'!T$665667),'Coleman Validation'!T$665668,FALSE)),0,HLOOKUP($B36,INDIRECT("'Monthly Resource Report'!"&amp;'Coleman Validation'!T$665666&amp;":"&amp;'Coleman Validation'!T$665667),'Coleman Validation'!T$665668,FALSE))</f>
        <v>0.20061480183557773</v>
      </c>
      <c r="V36" s="301">
        <v>42278</v>
      </c>
      <c r="W36" s="294">
        <v>151</v>
      </c>
      <c r="X36" s="297">
        <v>1.927</v>
      </c>
      <c r="Y36" s="299">
        <v>0.33</v>
      </c>
      <c r="Z36" s="295">
        <v>0.2</v>
      </c>
      <c r="AA36" s="294">
        <f ca="1">+IF(ISERROR(HLOOKUP($B36,INDIRECT("'Monthly Resource Report'!"&amp;'Coleman Validation'!AA$665666&amp;":"&amp;'Coleman Validation'!AA$665667),'Coleman Validation'!AA$665668,FALSE)),0,HLOOKUP($B36,INDIRECT("'Monthly Resource Report'!"&amp;'Coleman Validation'!AA$665666&amp;":"&amp;'Coleman Validation'!AA$665667),'Coleman Validation'!AA$665668,FALSE))</f>
        <v>151</v>
      </c>
      <c r="AB36" s="297">
        <f ca="1">+IF(ISERROR(HLOOKUP($B36,INDIRECT("'Monthly Resource Report'!"&amp;'Coleman Validation'!AB$665666&amp;":"&amp;'Coleman Validation'!AB$665667),'Coleman Validation'!AB$665668,FALSE)),0,HLOOKUP($B36,INDIRECT("'Monthly Resource Report'!"&amp;'Coleman Validation'!AB$665666&amp;":"&amp;'Coleman Validation'!AB$665667),'Coleman Validation'!AB$665668,FALSE))</f>
        <v>1.9269986673095021</v>
      </c>
      <c r="AC36" s="317">
        <f ca="1">+IF(ISERROR(HLOOKUP($B36,INDIRECT("'Monthly Resource Report'!"&amp;'Coleman Validation'!AC$665666&amp;":"&amp;'Coleman Validation'!AC$665667),'Coleman Validation'!AC$665668,FALSE)),0,HLOOKUP($B36,INDIRECT("'Monthly Resource Report'!"&amp;'Coleman Validation'!AC$665666&amp;":"&amp;'Coleman Validation'!AC$665667),'Coleman Validation'!AC$665668,FALSE))</f>
        <v>0.32810890891235267</v>
      </c>
      <c r="AD36" s="318">
        <f ca="1">+IF(ISERROR(HLOOKUP($B36,INDIRECT("'Monthly Resource Report'!"&amp;'Coleman Validation'!AD$665666&amp;":"&amp;'Coleman Validation'!AD$665667),'Coleman Validation'!AD$665668,FALSE)),0,HLOOKUP($B36,INDIRECT("'Monthly Resource Report'!"&amp;'Coleman Validation'!AD$665666&amp;":"&amp;'Coleman Validation'!AD$665667),'Coleman Validation'!AD$665668,FALSE))</f>
        <v>0.20041414403159763</v>
      </c>
    </row>
    <row r="37" spans="2:30">
      <c r="B37" s="301">
        <v>42309</v>
      </c>
      <c r="C37" s="294">
        <v>146</v>
      </c>
      <c r="D37" s="297">
        <v>1.927</v>
      </c>
      <c r="E37" s="299">
        <v>0.33</v>
      </c>
      <c r="F37" s="295">
        <v>0.2</v>
      </c>
      <c r="G37" s="294">
        <f ca="1">+IF(ISERROR(HLOOKUP($B37,INDIRECT("'Monthly Resource Report'!"&amp;'Coleman Validation'!G$665666&amp;":"&amp;'Coleman Validation'!G$665667),'Coleman Validation'!G$665668,FALSE)),0,HLOOKUP($B37,INDIRECT("'Monthly Resource Report'!"&amp;'Coleman Validation'!G$665666&amp;":"&amp;'Coleman Validation'!G$665667),'Coleman Validation'!G$665668,FALSE))</f>
        <v>146</v>
      </c>
      <c r="H37" s="297">
        <f ca="1">+IF(ISERROR(HLOOKUP($B37,INDIRECT("'Monthly Resource Report'!"&amp;'Coleman Validation'!H$665666&amp;":"&amp;'Coleman Validation'!H$665667),'Coleman Validation'!H$665668,FALSE)),0,HLOOKUP($B37,INDIRECT("'Monthly Resource Report'!"&amp;'Coleman Validation'!H$665666&amp;":"&amp;'Coleman Validation'!H$665667),'Coleman Validation'!H$665668,FALSE))</f>
        <v>1.9270009388365379</v>
      </c>
      <c r="I37" s="317">
        <f ca="1">+IF(ISERROR(HLOOKUP($B37,INDIRECT("'Monthly Resource Report'!"&amp;'Coleman Validation'!I$665666&amp;":"&amp;'Coleman Validation'!I$665667),'Coleman Validation'!I$665668,FALSE)),0,HLOOKUP($B37,INDIRECT("'Monthly Resource Report'!"&amp;'Coleman Validation'!I$665666&amp;":"&amp;'Coleman Validation'!I$665667),'Coleman Validation'!I$665668,FALSE))</f>
        <v>0.32600014092418905</v>
      </c>
      <c r="J37" s="318">
        <f ca="1">+IF(ISERROR(HLOOKUP($B37,INDIRECT("'Monthly Resource Report'!"&amp;'Coleman Validation'!J$665666&amp;":"&amp;'Coleman Validation'!J$665667),'Coleman Validation'!J$665668,FALSE)),0,HLOOKUP($B37,INDIRECT("'Monthly Resource Report'!"&amp;'Coleman Validation'!J$665666&amp;":"&amp;'Coleman Validation'!J$665667),'Coleman Validation'!J$665668,FALSE))</f>
        <v>0.20056374298849097</v>
      </c>
      <c r="L37" s="301">
        <v>42309</v>
      </c>
      <c r="M37" s="294">
        <v>146</v>
      </c>
      <c r="N37" s="297">
        <v>1.927</v>
      </c>
      <c r="O37" s="299">
        <v>0.33</v>
      </c>
      <c r="P37" s="295">
        <v>0.2</v>
      </c>
      <c r="Q37" s="294">
        <f ca="1">+IF(ISERROR(HLOOKUP($B37,INDIRECT("'Monthly Resource Report'!"&amp;'Coleman Validation'!Q$665666&amp;":"&amp;'Coleman Validation'!Q$665667),'Coleman Validation'!Q$665668,FALSE)),0,HLOOKUP($B37,INDIRECT("'Monthly Resource Report'!"&amp;'Coleman Validation'!Q$665666&amp;":"&amp;'Coleman Validation'!Q$665667),'Coleman Validation'!Q$665668,FALSE))</f>
        <v>146</v>
      </c>
      <c r="R37" s="297">
        <f ca="1">+IF(ISERROR(HLOOKUP($B37,INDIRECT("'Monthly Resource Report'!"&amp;'Coleman Validation'!R$665666&amp;":"&amp;'Coleman Validation'!R$665667),'Coleman Validation'!R$665668,FALSE)),0,HLOOKUP($B37,INDIRECT("'Monthly Resource Report'!"&amp;'Coleman Validation'!R$665666&amp;":"&amp;'Coleman Validation'!R$665667),'Coleman Validation'!R$665668,FALSE))</f>
        <v>1.9270008927990179</v>
      </c>
      <c r="S37" s="317">
        <f ca="1">+IF(ISERROR(HLOOKUP($B37,INDIRECT("'Monthly Resource Report'!"&amp;'Coleman Validation'!S$665666&amp;":"&amp;'Coleman Validation'!S$665667),'Coleman Validation'!S$665668,FALSE)),0,HLOOKUP($B37,INDIRECT("'Monthly Resource Report'!"&amp;'Coleman Validation'!S$665666&amp;":"&amp;'Coleman Validation'!S$665667),'Coleman Validation'!S$665668,FALSE))</f>
        <v>0.32590349432201082</v>
      </c>
      <c r="T37" s="318">
        <f ca="1">+IF(ISERROR(HLOOKUP($B37,INDIRECT("'Monthly Resource Report'!"&amp;'Coleman Validation'!T$665666&amp;":"&amp;'Coleman Validation'!T$665667),'Coleman Validation'!T$665668,FALSE)),0,HLOOKUP($B37,INDIRECT("'Monthly Resource Report'!"&amp;'Coleman Validation'!T$665666&amp;":"&amp;'Coleman Validation'!T$665667),'Coleman Validation'!T$665668,FALSE))</f>
        <v>0.20063703840008967</v>
      </c>
      <c r="V37" s="301">
        <v>42309</v>
      </c>
      <c r="W37" s="294">
        <v>151</v>
      </c>
      <c r="X37" s="297">
        <v>1.927</v>
      </c>
      <c r="Y37" s="299">
        <v>0.33</v>
      </c>
      <c r="Z37" s="295">
        <v>0.2</v>
      </c>
      <c r="AA37" s="294">
        <f ca="1">+IF(ISERROR(HLOOKUP($B37,INDIRECT("'Monthly Resource Report'!"&amp;'Coleman Validation'!AA$665666&amp;":"&amp;'Coleman Validation'!AA$665667),'Coleman Validation'!AA$665668,FALSE)),0,HLOOKUP($B37,INDIRECT("'Monthly Resource Report'!"&amp;'Coleman Validation'!AA$665666&amp;":"&amp;'Coleman Validation'!AA$665667),'Coleman Validation'!AA$665668,FALSE))</f>
        <v>151</v>
      </c>
      <c r="AB37" s="297">
        <f ca="1">+IF(ISERROR(HLOOKUP($B37,INDIRECT("'Monthly Resource Report'!"&amp;'Coleman Validation'!AB$665666&amp;":"&amp;'Coleman Validation'!AB$665667),'Coleman Validation'!AB$665668,FALSE)),0,HLOOKUP($B37,INDIRECT("'Monthly Resource Report'!"&amp;'Coleman Validation'!AB$665666&amp;":"&amp;'Coleman Validation'!AB$665667),'Coleman Validation'!AB$665668,FALSE))</f>
        <v>1.9269986145929543</v>
      </c>
      <c r="AC37" s="317">
        <f ca="1">+IF(ISERROR(HLOOKUP($B37,INDIRECT("'Monthly Resource Report'!"&amp;'Coleman Validation'!AC$665666&amp;":"&amp;'Coleman Validation'!AC$665667),'Coleman Validation'!AC$665668,FALSE)),0,HLOOKUP($B37,INDIRECT("'Monthly Resource Report'!"&amp;'Coleman Validation'!AC$665666&amp;":"&amp;'Coleman Validation'!AC$665667),'Coleman Validation'!AC$665668,FALSE))</f>
        <v>0.32763021184537977</v>
      </c>
      <c r="AD37" s="318">
        <f ca="1">+IF(ISERROR(HLOOKUP($B37,INDIRECT("'Monthly Resource Report'!"&amp;'Coleman Validation'!AD$665666&amp;":"&amp;'Coleman Validation'!AD$665667),'Coleman Validation'!AD$665668,FALSE)),0,HLOOKUP($B37,INDIRECT("'Monthly Resource Report'!"&amp;'Coleman Validation'!AD$665666&amp;":"&amp;'Coleman Validation'!AD$665667),'Coleman Validation'!AD$665668,FALSE))</f>
        <v>0.20086948484008177</v>
      </c>
    </row>
    <row r="38" spans="2:30">
      <c r="B38" s="301">
        <v>42339</v>
      </c>
      <c r="C38" s="294">
        <v>146</v>
      </c>
      <c r="D38" s="297">
        <v>1.927</v>
      </c>
      <c r="E38" s="299">
        <v>0.33</v>
      </c>
      <c r="F38" s="295">
        <v>0.2</v>
      </c>
      <c r="G38" s="294">
        <f ca="1">+IF(ISERROR(HLOOKUP($B38,INDIRECT("'Monthly Resource Report'!"&amp;'Coleman Validation'!G$665666&amp;":"&amp;'Coleman Validation'!G$665667),'Coleman Validation'!G$665668,FALSE)),0,HLOOKUP($B38,INDIRECT("'Monthly Resource Report'!"&amp;'Coleman Validation'!G$665666&amp;":"&amp;'Coleman Validation'!G$665667),'Coleman Validation'!G$665668,FALSE))</f>
        <v>146</v>
      </c>
      <c r="H38" s="297">
        <f ca="1">+IF(ISERROR(HLOOKUP($B38,INDIRECT("'Monthly Resource Report'!"&amp;'Coleman Validation'!H$665666&amp;":"&amp;'Coleman Validation'!H$665667),'Coleman Validation'!H$665668,FALSE)),0,HLOOKUP($B38,INDIRECT("'Monthly Resource Report'!"&amp;'Coleman Validation'!H$665666&amp;":"&amp;'Coleman Validation'!H$665667),'Coleman Validation'!H$665668,FALSE))</f>
        <v>1.9270004463971053</v>
      </c>
      <c r="I38" s="317">
        <f ca="1">+IF(ISERROR(HLOOKUP($B38,INDIRECT("'Monthly Resource Report'!"&amp;'Coleman Validation'!I$665666&amp;":"&amp;'Coleman Validation'!I$665667),'Coleman Validation'!I$665668,FALSE)),0,HLOOKUP($B38,INDIRECT("'Monthly Resource Report'!"&amp;'Coleman Validation'!I$665666&amp;":"&amp;'Coleman Validation'!I$665667),'Coleman Validation'!I$665668,FALSE))</f>
        <v>0.32464882524891436</v>
      </c>
      <c r="J38" s="318">
        <f ca="1">+IF(ISERROR(HLOOKUP($B38,INDIRECT("'Monthly Resource Report'!"&amp;'Coleman Validation'!J$665666&amp;":"&amp;'Coleman Validation'!J$665667),'Coleman Validation'!J$665668,FALSE)),0,HLOOKUP($B38,INDIRECT("'Monthly Resource Report'!"&amp;'Coleman Validation'!J$665666&amp;":"&amp;'Coleman Validation'!J$665667),'Coleman Validation'!J$665668,FALSE))</f>
        <v>0.20037615654818333</v>
      </c>
      <c r="L38" s="301">
        <v>42339</v>
      </c>
      <c r="M38" s="294">
        <v>146</v>
      </c>
      <c r="N38" s="297">
        <v>1.927</v>
      </c>
      <c r="O38" s="299">
        <v>0.33</v>
      </c>
      <c r="P38" s="295">
        <v>0.2</v>
      </c>
      <c r="Q38" s="294">
        <f ca="1">+IF(ISERROR(HLOOKUP($B38,INDIRECT("'Monthly Resource Report'!"&amp;'Coleman Validation'!Q$665666&amp;":"&amp;'Coleman Validation'!Q$665667),'Coleman Validation'!Q$665668,FALSE)),0,HLOOKUP($B38,INDIRECT("'Monthly Resource Report'!"&amp;'Coleman Validation'!Q$665666&amp;":"&amp;'Coleman Validation'!Q$665667),'Coleman Validation'!Q$665668,FALSE))</f>
        <v>146</v>
      </c>
      <c r="R38" s="297">
        <f ca="1">+IF(ISERROR(HLOOKUP($B38,INDIRECT("'Monthly Resource Report'!"&amp;'Coleman Validation'!R$665666&amp;":"&amp;'Coleman Validation'!R$665667),'Coleman Validation'!R$665668,FALSE)),0,HLOOKUP($B38,INDIRECT("'Monthly Resource Report'!"&amp;'Coleman Validation'!R$665666&amp;":"&amp;'Coleman Validation'!R$665667),'Coleman Validation'!R$665668,FALSE))</f>
        <v>1.9270007562508862</v>
      </c>
      <c r="S38" s="317">
        <f ca="1">+IF(ISERROR(HLOOKUP($B38,INDIRECT("'Monthly Resource Report'!"&amp;'Coleman Validation'!S$665666&amp;":"&amp;'Coleman Validation'!S$665667),'Coleman Validation'!S$665668,FALSE)),0,HLOOKUP($B38,INDIRECT("'Monthly Resource Report'!"&amp;'Coleman Validation'!S$665666&amp;":"&amp;'Coleman Validation'!S$665667),'Coleman Validation'!S$665668,FALSE))</f>
        <v>0.32444201719436078</v>
      </c>
      <c r="T38" s="318">
        <f ca="1">+IF(ISERROR(HLOOKUP($B38,INDIRECT("'Monthly Resource Report'!"&amp;'Coleman Validation'!T$665666&amp;":"&amp;'Coleman Validation'!T$665667),'Coleman Validation'!T$665668,FALSE)),0,HLOOKUP($B38,INDIRECT("'Monthly Resource Report'!"&amp;'Coleman Validation'!T$665666&amp;":"&amp;'Coleman Validation'!T$665667),'Coleman Validation'!T$665668,FALSE))</f>
        <v>0.2006440182570278</v>
      </c>
      <c r="V38" s="301">
        <v>42339</v>
      </c>
      <c r="W38" s="294">
        <v>151</v>
      </c>
      <c r="X38" s="297">
        <v>1.927</v>
      </c>
      <c r="Y38" s="299">
        <v>0.33</v>
      </c>
      <c r="Z38" s="295">
        <v>0.2</v>
      </c>
      <c r="AA38" s="294">
        <f ca="1">+IF(ISERROR(HLOOKUP($B38,INDIRECT("'Monthly Resource Report'!"&amp;'Coleman Validation'!AA$665666&amp;":"&amp;'Coleman Validation'!AA$665667),'Coleman Validation'!AA$665668,FALSE)),0,HLOOKUP($B38,INDIRECT("'Monthly Resource Report'!"&amp;'Coleman Validation'!AA$665666&amp;":"&amp;'Coleman Validation'!AA$665667),'Coleman Validation'!AA$665668,FALSE))</f>
        <v>151</v>
      </c>
      <c r="AB38" s="297">
        <f ca="1">+IF(ISERROR(HLOOKUP($B38,INDIRECT("'Monthly Resource Report'!"&amp;'Coleman Validation'!AB$665666&amp;":"&amp;'Coleman Validation'!AB$665667),'Coleman Validation'!AB$665668,FALSE)),0,HLOOKUP($B38,INDIRECT("'Monthly Resource Report'!"&amp;'Coleman Validation'!AB$665666&amp;":"&amp;'Coleman Validation'!AB$665667),'Coleman Validation'!AB$665668,FALSE))</f>
        <v>1.9269990248392082</v>
      </c>
      <c r="AC38" s="317">
        <f ca="1">+IF(ISERROR(HLOOKUP($B38,INDIRECT("'Monthly Resource Report'!"&amp;'Coleman Validation'!AC$665666&amp;":"&amp;'Coleman Validation'!AC$665667),'Coleman Validation'!AC$665668,FALSE)),0,HLOOKUP($B38,INDIRECT("'Monthly Resource Report'!"&amp;'Coleman Validation'!AC$665666&amp;":"&amp;'Coleman Validation'!AC$665667),'Coleman Validation'!AC$665668,FALSE))</f>
        <v>0.32699442132205375</v>
      </c>
      <c r="AD38" s="318">
        <f ca="1">+IF(ISERROR(HLOOKUP($B38,INDIRECT("'Monthly Resource Report'!"&amp;'Coleman Validation'!AD$665666&amp;":"&amp;'Coleman Validation'!AD$665667),'Coleman Validation'!AD$665668,FALSE)),0,HLOOKUP($B38,INDIRECT("'Monthly Resource Report'!"&amp;'Coleman Validation'!AD$665666&amp;":"&amp;'Coleman Validation'!AD$665667),'Coleman Validation'!AD$665668,FALSE))</f>
        <v>0.20066160457948926</v>
      </c>
    </row>
    <row r="39" spans="2:30">
      <c r="B39" s="301">
        <v>42370</v>
      </c>
      <c r="C39" s="294">
        <v>146</v>
      </c>
      <c r="D39" s="297">
        <v>1.97</v>
      </c>
      <c r="E39" s="299">
        <v>0.33</v>
      </c>
      <c r="F39" s="295">
        <v>0.2</v>
      </c>
      <c r="G39" s="294">
        <f ca="1">+IF(ISERROR(HLOOKUP($B39,INDIRECT("'Monthly Resource Report'!"&amp;'Coleman Validation'!G$665666&amp;":"&amp;'Coleman Validation'!G$665667),'Coleman Validation'!G$665668,FALSE)),0,HLOOKUP($B39,INDIRECT("'Monthly Resource Report'!"&amp;'Coleman Validation'!G$665666&amp;":"&amp;'Coleman Validation'!G$665667),'Coleman Validation'!G$665668,FALSE))</f>
        <v>146</v>
      </c>
      <c r="H39" s="297">
        <f ca="1">+IF(ISERROR(HLOOKUP($B39,INDIRECT("'Monthly Resource Report'!"&amp;'Coleman Validation'!H$665666&amp;":"&amp;'Coleman Validation'!H$665667),'Coleman Validation'!H$665668,FALSE)),0,HLOOKUP($B39,INDIRECT("'Monthly Resource Report'!"&amp;'Coleman Validation'!H$665666&amp;":"&amp;'Coleman Validation'!H$665667),'Coleman Validation'!H$665668,FALSE))</f>
        <v>1.9699989787929333</v>
      </c>
      <c r="I39" s="317">
        <f ca="1">+IF(ISERROR(HLOOKUP($B39,INDIRECT("'Monthly Resource Report'!"&amp;'Coleman Validation'!I$665666&amp;":"&amp;'Coleman Validation'!I$665667),'Coleman Validation'!I$665668,FALSE)),0,HLOOKUP($B39,INDIRECT("'Monthly Resource Report'!"&amp;'Coleman Validation'!I$665666&amp;":"&amp;'Coleman Validation'!I$665667),'Coleman Validation'!I$665668,FALSE))</f>
        <v>0.32569779998288884</v>
      </c>
      <c r="J39" s="318">
        <f ca="1">+IF(ISERROR(HLOOKUP($B39,INDIRECT("'Monthly Resource Report'!"&amp;'Coleman Validation'!J$665666&amp;":"&amp;'Coleman Validation'!J$665667),'Coleman Validation'!J$665668,FALSE)),0,HLOOKUP($B39,INDIRECT("'Monthly Resource Report'!"&amp;'Coleman Validation'!J$665666&amp;":"&amp;'Coleman Validation'!J$665667),'Coleman Validation'!J$665668,FALSE))</f>
        <v>0.20035984817829108</v>
      </c>
      <c r="L39" s="301">
        <v>42370</v>
      </c>
      <c r="M39" s="294">
        <v>146</v>
      </c>
      <c r="N39" s="297">
        <v>1.97</v>
      </c>
      <c r="O39" s="299">
        <v>0.33</v>
      </c>
      <c r="P39" s="295">
        <v>0.2</v>
      </c>
      <c r="Q39" s="294">
        <f ca="1">+IF(ISERROR(HLOOKUP($B39,INDIRECT("'Monthly Resource Report'!"&amp;'Coleman Validation'!Q$665666&amp;":"&amp;'Coleman Validation'!Q$665667),'Coleman Validation'!Q$665668,FALSE)),0,HLOOKUP($B39,INDIRECT("'Monthly Resource Report'!"&amp;'Coleman Validation'!Q$665666&amp;":"&amp;'Coleman Validation'!Q$665667),'Coleman Validation'!Q$665668,FALSE))</f>
        <v>146</v>
      </c>
      <c r="R39" s="297">
        <f ca="1">+IF(ISERROR(HLOOKUP($B39,INDIRECT("'Monthly Resource Report'!"&amp;'Coleman Validation'!R$665666&amp;":"&amp;'Coleman Validation'!R$665667),'Coleman Validation'!R$665668,FALSE)),0,HLOOKUP($B39,INDIRECT("'Monthly Resource Report'!"&amp;'Coleman Validation'!R$665666&amp;":"&amp;'Coleman Validation'!R$665667),'Coleman Validation'!R$665668,FALSE))</f>
        <v>1.9699992111253861</v>
      </c>
      <c r="S39" s="317">
        <f ca="1">+IF(ISERROR(HLOOKUP($B39,INDIRECT("'Monthly Resource Report'!"&amp;'Coleman Validation'!S$665666&amp;":"&amp;'Coleman Validation'!S$665667),'Coleman Validation'!S$665668,FALSE)),0,HLOOKUP($B39,INDIRECT("'Monthly Resource Report'!"&amp;'Coleman Validation'!S$665666&amp;":"&amp;'Coleman Validation'!S$665667),'Coleman Validation'!S$665668,FALSE))</f>
        <v>0.32590406613225537</v>
      </c>
      <c r="T39" s="318">
        <f ca="1">+IF(ISERROR(HLOOKUP($B39,INDIRECT("'Monthly Resource Report'!"&amp;'Coleman Validation'!T$665666&amp;":"&amp;'Coleman Validation'!T$665667),'Coleman Validation'!T$665668,FALSE)),0,HLOOKUP($B39,INDIRECT("'Monthly Resource Report'!"&amp;'Coleman Validation'!T$665666&amp;":"&amp;'Coleman Validation'!T$665667),'Coleman Validation'!T$665668,FALSE))</f>
        <v>0.20062077431897204</v>
      </c>
      <c r="V39" s="301">
        <v>42370</v>
      </c>
      <c r="W39" s="294">
        <v>151</v>
      </c>
      <c r="X39" s="297">
        <v>1.97</v>
      </c>
      <c r="Y39" s="299">
        <v>0.33</v>
      </c>
      <c r="Z39" s="295">
        <v>0.2</v>
      </c>
      <c r="AA39" s="294">
        <f ca="1">+IF(ISERROR(HLOOKUP($B39,INDIRECT("'Monthly Resource Report'!"&amp;'Coleman Validation'!AA$665666&amp;":"&amp;'Coleman Validation'!AA$665667),'Coleman Validation'!AA$665668,FALSE)),0,HLOOKUP($B39,INDIRECT("'Monthly Resource Report'!"&amp;'Coleman Validation'!AA$665666&amp;":"&amp;'Coleman Validation'!AA$665667),'Coleman Validation'!AA$665668,FALSE))</f>
        <v>151</v>
      </c>
      <c r="AB39" s="297">
        <f ca="1">+IF(ISERROR(HLOOKUP($B39,INDIRECT("'Monthly Resource Report'!"&amp;'Coleman Validation'!AB$665666&amp;":"&amp;'Coleman Validation'!AB$665667),'Coleman Validation'!AB$665668,FALSE)),0,HLOOKUP($B39,INDIRECT("'Monthly Resource Report'!"&amp;'Coleman Validation'!AB$665666&amp;":"&amp;'Coleman Validation'!AB$665667),'Coleman Validation'!AB$665668,FALSE))</f>
        <v>1.9700004221502223</v>
      </c>
      <c r="AC39" s="317">
        <f ca="1">+IF(ISERROR(HLOOKUP($B39,INDIRECT("'Monthly Resource Report'!"&amp;'Coleman Validation'!AC$665666&amp;":"&amp;'Coleman Validation'!AC$665667),'Coleman Validation'!AC$665668,FALSE)),0,HLOOKUP($B39,INDIRECT("'Monthly Resource Report'!"&amp;'Coleman Validation'!AC$665666&amp;":"&amp;'Coleman Validation'!AC$665667),'Coleman Validation'!AC$665668,FALSE))</f>
        <v>0.32801326414143922</v>
      </c>
      <c r="AD39" s="318">
        <f ca="1">+IF(ISERROR(HLOOKUP($B39,INDIRECT("'Monthly Resource Report'!"&amp;'Coleman Validation'!AD$665666&amp;":"&amp;'Coleman Validation'!AD$665667),'Coleman Validation'!AD$665668,FALSE)),0,HLOOKUP($B39,INDIRECT("'Monthly Resource Report'!"&amp;'Coleman Validation'!AD$665666&amp;":"&amp;'Coleman Validation'!AD$665667),'Coleman Validation'!AD$665668,FALSE))</f>
        <v>0.20082720790703848</v>
      </c>
    </row>
    <row r="40" spans="2:30">
      <c r="B40" s="301">
        <v>42401</v>
      </c>
      <c r="C40" s="294">
        <v>146</v>
      </c>
      <c r="D40" s="297">
        <v>1.97</v>
      </c>
      <c r="E40" s="299">
        <v>0.33</v>
      </c>
      <c r="F40" s="295">
        <v>0.2</v>
      </c>
      <c r="G40" s="294">
        <f ca="1">+IF(ISERROR(HLOOKUP($B40,INDIRECT("'Monthly Resource Report'!"&amp;'Coleman Validation'!G$665666&amp;":"&amp;'Coleman Validation'!G$665667),'Coleman Validation'!G$665668,FALSE)),0,HLOOKUP($B40,INDIRECT("'Monthly Resource Report'!"&amp;'Coleman Validation'!G$665666&amp;":"&amp;'Coleman Validation'!G$665667),'Coleman Validation'!G$665668,FALSE))</f>
        <v>146</v>
      </c>
      <c r="H40" s="297">
        <f ca="1">+IF(ISERROR(HLOOKUP($B40,INDIRECT("'Monthly Resource Report'!"&amp;'Coleman Validation'!H$665666&amp;":"&amp;'Coleman Validation'!H$665667),'Coleman Validation'!H$665668,FALSE)),0,HLOOKUP($B40,INDIRECT("'Monthly Resource Report'!"&amp;'Coleman Validation'!H$665666&amp;":"&amp;'Coleman Validation'!H$665667),'Coleman Validation'!H$665668,FALSE))</f>
        <v>1.9699996487037168</v>
      </c>
      <c r="I40" s="317">
        <f ca="1">+IF(ISERROR(HLOOKUP($B40,INDIRECT("'Monthly Resource Report'!"&amp;'Coleman Validation'!I$665666&amp;":"&amp;'Coleman Validation'!I$665667),'Coleman Validation'!I$665668,FALSE)),0,HLOOKUP($B40,INDIRECT("'Monthly Resource Report'!"&amp;'Coleman Validation'!I$665666&amp;":"&amp;'Coleman Validation'!I$665667),'Coleman Validation'!I$665668,FALSE))</f>
        <v>0.32680329761660259</v>
      </c>
      <c r="J40" s="318">
        <f ca="1">+IF(ISERROR(HLOOKUP($B40,INDIRECT("'Monthly Resource Report'!"&amp;'Coleman Validation'!J$665666&amp;":"&amp;'Coleman Validation'!J$665667),'Coleman Validation'!J$665668,FALSE)),0,HLOOKUP($B40,INDIRECT("'Monthly Resource Report'!"&amp;'Coleman Validation'!J$665666&amp;":"&amp;'Coleman Validation'!J$665667),'Coleman Validation'!J$665668,FALSE))</f>
        <v>0.20038118183395073</v>
      </c>
      <c r="L40" s="301">
        <v>42401</v>
      </c>
      <c r="M40" s="294">
        <v>146</v>
      </c>
      <c r="N40" s="297">
        <v>1.97</v>
      </c>
      <c r="O40" s="299">
        <v>0.33</v>
      </c>
      <c r="P40" s="295">
        <v>0.2</v>
      </c>
      <c r="Q40" s="294">
        <f ca="1">+IF(ISERROR(HLOOKUP($B40,INDIRECT("'Monthly Resource Report'!"&amp;'Coleman Validation'!Q$665666&amp;":"&amp;'Coleman Validation'!Q$665667),'Coleman Validation'!Q$665668,FALSE)),0,HLOOKUP($B40,INDIRECT("'Monthly Resource Report'!"&amp;'Coleman Validation'!Q$665666&amp;":"&amp;'Coleman Validation'!Q$665667),'Coleman Validation'!Q$665668,FALSE))</f>
        <v>146</v>
      </c>
      <c r="R40" s="297">
        <f ca="1">+IF(ISERROR(HLOOKUP($B40,INDIRECT("'Monthly Resource Report'!"&amp;'Coleman Validation'!R$665666&amp;":"&amp;'Coleman Validation'!R$665667),'Coleman Validation'!R$665668,FALSE)),0,HLOOKUP($B40,INDIRECT("'Monthly Resource Report'!"&amp;'Coleman Validation'!R$665666&amp;":"&amp;'Coleman Validation'!R$665667),'Coleman Validation'!R$665668,FALSE))</f>
        <v>1.9699996469134349</v>
      </c>
      <c r="S40" s="317">
        <f ca="1">+IF(ISERROR(HLOOKUP($B40,INDIRECT("'Monthly Resource Report'!"&amp;'Coleman Validation'!S$665666&amp;":"&amp;'Coleman Validation'!S$665667),'Coleman Validation'!S$665668,FALSE)),0,HLOOKUP($B40,INDIRECT("'Monthly Resource Report'!"&amp;'Coleman Validation'!S$665666&amp;":"&amp;'Coleman Validation'!S$665667),'Coleman Validation'!S$665668,FALSE))</f>
        <v>0.32664956480044643</v>
      </c>
      <c r="T40" s="318">
        <f ca="1">+IF(ISERROR(HLOOKUP($B40,INDIRECT("'Monthly Resource Report'!"&amp;'Coleman Validation'!T$665666&amp;":"&amp;'Coleman Validation'!T$665667),'Coleman Validation'!T$665668,FALSE)),0,HLOOKUP($B40,INDIRECT("'Monthly Resource Report'!"&amp;'Coleman Validation'!T$665666&amp;":"&amp;'Coleman Validation'!T$665667),'Coleman Validation'!T$665668,FALSE))</f>
        <v>0.20064669215732078</v>
      </c>
      <c r="V40" s="301">
        <v>42401</v>
      </c>
      <c r="W40" s="294">
        <v>151</v>
      </c>
      <c r="X40" s="297">
        <v>1.97</v>
      </c>
      <c r="Y40" s="299">
        <v>0.33</v>
      </c>
      <c r="Z40" s="295">
        <v>0.2</v>
      </c>
      <c r="AA40" s="294">
        <f ca="1">+IF(ISERROR(HLOOKUP($B40,INDIRECT("'Monthly Resource Report'!"&amp;'Coleman Validation'!AA$665666&amp;":"&amp;'Coleman Validation'!AA$665667),'Coleman Validation'!AA$665668,FALSE)),0,HLOOKUP($B40,INDIRECT("'Monthly Resource Report'!"&amp;'Coleman Validation'!AA$665666&amp;":"&amp;'Coleman Validation'!AA$665667),'Coleman Validation'!AA$665668,FALSE))</f>
        <v>151</v>
      </c>
      <c r="AB40" s="297">
        <f ca="1">+IF(ISERROR(HLOOKUP($B40,INDIRECT("'Monthly Resource Report'!"&amp;'Coleman Validation'!AB$665666&amp;":"&amp;'Coleman Validation'!AB$665667),'Coleman Validation'!AB$665668,FALSE)),0,HLOOKUP($B40,INDIRECT("'Monthly Resource Report'!"&amp;'Coleman Validation'!AB$665666&amp;":"&amp;'Coleman Validation'!AB$665667),'Coleman Validation'!AB$665668,FALSE))</f>
        <v>1.9700005347078653</v>
      </c>
      <c r="AC40" s="317">
        <f ca="1">+IF(ISERROR(HLOOKUP($B40,INDIRECT("'Monthly Resource Report'!"&amp;'Coleman Validation'!AC$665666&amp;":"&amp;'Coleman Validation'!AC$665667),'Coleman Validation'!AC$665668,FALSE)),0,HLOOKUP($B40,INDIRECT("'Monthly Resource Report'!"&amp;'Coleman Validation'!AC$665666&amp;":"&amp;'Coleman Validation'!AC$665667),'Coleman Validation'!AC$665668,FALSE))</f>
        <v>0.32813382612264108</v>
      </c>
      <c r="AD40" s="318">
        <f ca="1">+IF(ISERROR(HLOOKUP($B40,INDIRECT("'Monthly Resource Report'!"&amp;'Coleman Validation'!AD$665666&amp;":"&amp;'Coleman Validation'!AD$665667),'Coleman Validation'!AD$665668,FALSE)),0,HLOOKUP($B40,INDIRECT("'Monthly Resource Report'!"&amp;'Coleman Validation'!AD$665666&amp;":"&amp;'Coleman Validation'!AD$665667),'Coleman Validation'!AD$665668,FALSE))</f>
        <v>0.20067450985625668</v>
      </c>
    </row>
    <row r="41" spans="2:30">
      <c r="B41" s="301">
        <v>42430</v>
      </c>
      <c r="C41" s="294">
        <v>146</v>
      </c>
      <c r="D41" s="297">
        <v>1.97</v>
      </c>
      <c r="E41" s="299">
        <v>0.33</v>
      </c>
      <c r="F41" s="295">
        <v>0.2</v>
      </c>
      <c r="G41" s="294">
        <f ca="1">+IF(ISERROR(HLOOKUP($B41,INDIRECT("'Monthly Resource Report'!"&amp;'Coleman Validation'!G$665666&amp;":"&amp;'Coleman Validation'!G$665667),'Coleman Validation'!G$665668,FALSE)),0,HLOOKUP($B41,INDIRECT("'Monthly Resource Report'!"&amp;'Coleman Validation'!G$665666&amp;":"&amp;'Coleman Validation'!G$665667),'Coleman Validation'!G$665668,FALSE))</f>
        <v>146</v>
      </c>
      <c r="H41" s="297">
        <f ca="1">+IF(ISERROR(HLOOKUP($B41,INDIRECT("'Monthly Resource Report'!"&amp;'Coleman Validation'!H$665666&amp;":"&amp;'Coleman Validation'!H$665667),'Coleman Validation'!H$665668,FALSE)),0,HLOOKUP($B41,INDIRECT("'Monthly Resource Report'!"&amp;'Coleman Validation'!H$665666&amp;":"&amp;'Coleman Validation'!H$665667),'Coleman Validation'!H$665668,FALSE))</f>
        <v>1.9699990855993326</v>
      </c>
      <c r="I41" s="317">
        <f ca="1">+IF(ISERROR(HLOOKUP($B41,INDIRECT("'Monthly Resource Report'!"&amp;'Coleman Validation'!I$665666&amp;":"&amp;'Coleman Validation'!I$665667),'Coleman Validation'!I$665668,FALSE)),0,HLOOKUP($B41,INDIRECT("'Monthly Resource Report'!"&amp;'Coleman Validation'!I$665666&amp;":"&amp;'Coleman Validation'!I$665667),'Coleman Validation'!I$665668,FALSE))</f>
        <v>0.32549903040354616</v>
      </c>
      <c r="J41" s="318">
        <f ca="1">+IF(ISERROR(HLOOKUP($B41,INDIRECT("'Monthly Resource Report'!"&amp;'Coleman Validation'!J$665666&amp;":"&amp;'Coleman Validation'!J$665667),'Coleman Validation'!J$665668,FALSE)),0,HLOOKUP($B41,INDIRECT("'Monthly Resource Report'!"&amp;'Coleman Validation'!J$665666&amp;":"&amp;'Coleman Validation'!J$665667),'Coleman Validation'!J$665668,FALSE))</f>
        <v>0.2003564370604245</v>
      </c>
      <c r="L41" s="301">
        <v>42430</v>
      </c>
      <c r="M41" s="294">
        <v>146</v>
      </c>
      <c r="N41" s="297">
        <v>1.97</v>
      </c>
      <c r="O41" s="299">
        <v>0.33</v>
      </c>
      <c r="P41" s="295">
        <v>0.2</v>
      </c>
      <c r="Q41" s="294">
        <f ca="1">+IF(ISERROR(HLOOKUP($B41,INDIRECT("'Monthly Resource Report'!"&amp;'Coleman Validation'!Q$665666&amp;":"&amp;'Coleman Validation'!Q$665667),'Coleman Validation'!Q$665668,FALSE)),0,HLOOKUP($B41,INDIRECT("'Monthly Resource Report'!"&amp;'Coleman Validation'!Q$665666&amp;":"&amp;'Coleman Validation'!Q$665667),'Coleman Validation'!Q$665668,FALSE))</f>
        <v>146</v>
      </c>
      <c r="R41" s="297">
        <f ca="1">+IF(ISERROR(HLOOKUP($B41,INDIRECT("'Monthly Resource Report'!"&amp;'Coleman Validation'!R$665666&amp;":"&amp;'Coleman Validation'!R$665667),'Coleman Validation'!R$665668,FALSE)),0,HLOOKUP($B41,INDIRECT("'Monthly Resource Report'!"&amp;'Coleman Validation'!R$665666&amp;":"&amp;'Coleman Validation'!R$665667),'Coleman Validation'!R$665668,FALSE))</f>
        <v>1.9699991884716603</v>
      </c>
      <c r="S41" s="317">
        <f ca="1">+IF(ISERROR(HLOOKUP($B41,INDIRECT("'Monthly Resource Report'!"&amp;'Coleman Validation'!S$665666&amp;":"&amp;'Coleman Validation'!S$665667),'Coleman Validation'!S$665668,FALSE)),0,HLOOKUP($B41,INDIRECT("'Monthly Resource Report'!"&amp;'Coleman Validation'!S$665666&amp;":"&amp;'Coleman Validation'!S$665667),'Coleman Validation'!S$665668,FALSE))</f>
        <v>0.32503120217806325</v>
      </c>
      <c r="T41" s="318">
        <f ca="1">+IF(ISERROR(HLOOKUP($B41,INDIRECT("'Monthly Resource Report'!"&amp;'Coleman Validation'!T$665666&amp;":"&amp;'Coleman Validation'!T$665667),'Coleman Validation'!T$665668,FALSE)),0,HLOOKUP($B41,INDIRECT("'Monthly Resource Report'!"&amp;'Coleman Validation'!T$665666&amp;":"&amp;'Coleman Validation'!T$665667),'Coleman Validation'!T$665668,FALSE))</f>
        <v>0.2006269713360371</v>
      </c>
      <c r="V41" s="301">
        <v>42430</v>
      </c>
      <c r="W41" s="294">
        <v>151</v>
      </c>
      <c r="X41" s="297">
        <v>1.97</v>
      </c>
      <c r="Y41" s="299">
        <v>0.33</v>
      </c>
      <c r="Z41" s="295">
        <v>0.2</v>
      </c>
      <c r="AA41" s="294">
        <f ca="1">+IF(ISERROR(HLOOKUP($B41,INDIRECT("'Monthly Resource Report'!"&amp;'Coleman Validation'!AA$665666&amp;":"&amp;'Coleman Validation'!AA$665667),'Coleman Validation'!AA$665668,FALSE)),0,HLOOKUP($B41,INDIRECT("'Monthly Resource Report'!"&amp;'Coleman Validation'!AA$665666&amp;":"&amp;'Coleman Validation'!AA$665667),'Coleman Validation'!AA$665668,FALSE))</f>
        <v>151</v>
      </c>
      <c r="AB41" s="297">
        <f ca="1">+IF(ISERROR(HLOOKUP($B41,INDIRECT("'Monthly Resource Report'!"&amp;'Coleman Validation'!AB$665666&amp;":"&amp;'Coleman Validation'!AB$665667),'Coleman Validation'!AB$665668,FALSE)),0,HLOOKUP($B41,INDIRECT("'Monthly Resource Report'!"&amp;'Coleman Validation'!AB$665666&amp;":"&amp;'Coleman Validation'!AB$665667),'Coleman Validation'!AB$665668,FALSE))</f>
        <v>1.9700007837703386</v>
      </c>
      <c r="AC41" s="317">
        <f ca="1">+IF(ISERROR(HLOOKUP($B41,INDIRECT("'Monthly Resource Report'!"&amp;'Coleman Validation'!AC$665666&amp;":"&amp;'Coleman Validation'!AC$665667),'Coleman Validation'!AC$665668,FALSE)),0,HLOOKUP($B41,INDIRECT("'Monthly Resource Report'!"&amp;'Coleman Validation'!AC$665666&amp;":"&amp;'Coleman Validation'!AC$665667),'Coleman Validation'!AC$665668,FALSE))</f>
        <v>0.32726239088959802</v>
      </c>
      <c r="AD41" s="318">
        <f ca="1">+IF(ISERROR(HLOOKUP($B41,INDIRECT("'Monthly Resource Report'!"&amp;'Coleman Validation'!AD$665666&amp;":"&amp;'Coleman Validation'!AD$665667),'Coleman Validation'!AD$665668,FALSE)),0,HLOOKUP($B41,INDIRECT("'Monthly Resource Report'!"&amp;'Coleman Validation'!AD$665666&amp;":"&amp;'Coleman Validation'!AD$665667),'Coleman Validation'!AD$665668,FALSE))</f>
        <v>0.20064277771350644</v>
      </c>
    </row>
    <row r="42" spans="2:30">
      <c r="B42" s="301">
        <v>42461</v>
      </c>
      <c r="C42" s="294">
        <v>146</v>
      </c>
      <c r="D42" s="297">
        <v>1.97</v>
      </c>
      <c r="E42" s="299">
        <v>0.33</v>
      </c>
      <c r="F42" s="295">
        <v>0.2</v>
      </c>
      <c r="G42" s="294">
        <f ca="1">+IF(ISERROR(HLOOKUP($B42,INDIRECT("'Monthly Resource Report'!"&amp;'Coleman Validation'!G$665666&amp;":"&amp;'Coleman Validation'!G$665667),'Coleman Validation'!G$665668,FALSE)),0,HLOOKUP($B42,INDIRECT("'Monthly Resource Report'!"&amp;'Coleman Validation'!G$665666&amp;":"&amp;'Coleman Validation'!G$665667),'Coleman Validation'!G$665668,FALSE))</f>
        <v>146</v>
      </c>
      <c r="H42" s="297">
        <f ca="1">+IF(ISERROR(HLOOKUP($B42,INDIRECT("'Monthly Resource Report'!"&amp;'Coleman Validation'!H$665666&amp;":"&amp;'Coleman Validation'!H$665667),'Coleman Validation'!H$665668,FALSE)),0,HLOOKUP($B42,INDIRECT("'Monthly Resource Report'!"&amp;'Coleman Validation'!H$665666&amp;":"&amp;'Coleman Validation'!H$665667),'Coleman Validation'!H$665668,FALSE))</f>
        <v>1.9699991311471341</v>
      </c>
      <c r="I42" s="317">
        <f ca="1">+IF(ISERROR(HLOOKUP($B42,INDIRECT("'Monthly Resource Report'!"&amp;'Coleman Validation'!I$665666&amp;":"&amp;'Coleman Validation'!I$665667),'Coleman Validation'!I$665668,FALSE)),0,HLOOKUP($B42,INDIRECT("'Monthly Resource Report'!"&amp;'Coleman Validation'!I$665666&amp;":"&amp;'Coleman Validation'!I$665667),'Coleman Validation'!I$665668,FALSE))</f>
        <v>0.32493193835561562</v>
      </c>
      <c r="J42" s="318">
        <f ca="1">+IF(ISERROR(HLOOKUP($B42,INDIRECT("'Monthly Resource Report'!"&amp;'Coleman Validation'!J$665666&amp;":"&amp;'Coleman Validation'!J$665667),'Coleman Validation'!J$665668,FALSE)),0,HLOOKUP($B42,INDIRECT("'Monthly Resource Report'!"&amp;'Coleman Validation'!J$665666&amp;":"&amp;'Coleman Validation'!J$665667),'Coleman Validation'!J$665668,FALSE))</f>
        <v>0.20039637838389271</v>
      </c>
      <c r="L42" s="301">
        <v>42461</v>
      </c>
      <c r="M42" s="294">
        <v>146</v>
      </c>
      <c r="N42" s="297">
        <v>1.97</v>
      </c>
      <c r="O42" s="299">
        <v>0.33</v>
      </c>
      <c r="P42" s="295">
        <v>0.2</v>
      </c>
      <c r="Q42" s="294">
        <f ca="1">+IF(ISERROR(HLOOKUP($B42,INDIRECT("'Monthly Resource Report'!"&amp;'Coleman Validation'!Q$665666&amp;":"&amp;'Coleman Validation'!Q$665667),'Coleman Validation'!Q$665668,FALSE)),0,HLOOKUP($B42,INDIRECT("'Monthly Resource Report'!"&amp;'Coleman Validation'!Q$665666&amp;":"&amp;'Coleman Validation'!Q$665667),'Coleman Validation'!Q$665668,FALSE))</f>
        <v>146</v>
      </c>
      <c r="R42" s="297">
        <f ca="1">+IF(ISERROR(HLOOKUP($B42,INDIRECT("'Monthly Resource Report'!"&amp;'Coleman Validation'!R$665666&amp;":"&amp;'Coleman Validation'!R$665667),'Coleman Validation'!R$665668,FALSE)),0,HLOOKUP($B42,INDIRECT("'Monthly Resource Report'!"&amp;'Coleman Validation'!R$665666&amp;":"&amp;'Coleman Validation'!R$665667),'Coleman Validation'!R$665668,FALSE))</f>
        <v>1.969998896453778</v>
      </c>
      <c r="S42" s="317">
        <f ca="1">+IF(ISERROR(HLOOKUP($B42,INDIRECT("'Monthly Resource Report'!"&amp;'Coleman Validation'!S$665666&amp;":"&amp;'Coleman Validation'!S$665667),'Coleman Validation'!S$665668,FALSE)),0,HLOOKUP($B42,INDIRECT("'Monthly Resource Report'!"&amp;'Coleman Validation'!S$665666&amp;":"&amp;'Coleman Validation'!S$665667),'Coleman Validation'!S$665668,FALSE))</f>
        <v>0.32494066239681907</v>
      </c>
      <c r="T42" s="318">
        <f ca="1">+IF(ISERROR(HLOOKUP($B42,INDIRECT("'Monthly Resource Report'!"&amp;'Coleman Validation'!T$665666&amp;":"&amp;'Coleman Validation'!T$665667),'Coleman Validation'!T$665668,FALSE)),0,HLOOKUP($B42,INDIRECT("'Monthly Resource Report'!"&amp;'Coleman Validation'!T$665666&amp;":"&amp;'Coleman Validation'!T$665667),'Coleman Validation'!T$665668,FALSE))</f>
        <v>0.20044041393828735</v>
      </c>
      <c r="V42" s="301">
        <v>42461</v>
      </c>
      <c r="W42" s="294">
        <v>151</v>
      </c>
      <c r="X42" s="297">
        <v>1.97</v>
      </c>
      <c r="Y42" s="299">
        <v>0.33</v>
      </c>
      <c r="Z42" s="295">
        <v>0.2</v>
      </c>
      <c r="AA42" s="294">
        <f ca="1">+IF(ISERROR(HLOOKUP($B42,INDIRECT("'Monthly Resource Report'!"&amp;'Coleman Validation'!AA$665666&amp;":"&amp;'Coleman Validation'!AA$665667),'Coleman Validation'!AA$665668,FALSE)),0,HLOOKUP($B42,INDIRECT("'Monthly Resource Report'!"&amp;'Coleman Validation'!AA$665666&amp;":"&amp;'Coleman Validation'!AA$665667),'Coleman Validation'!AA$665668,FALSE))</f>
        <v>151</v>
      </c>
      <c r="AB42" s="297">
        <f ca="1">+IF(ISERROR(HLOOKUP($B42,INDIRECT("'Monthly Resource Report'!"&amp;'Coleman Validation'!AB$665666&amp;":"&amp;'Coleman Validation'!AB$665667),'Coleman Validation'!AB$665668,FALSE)),0,HLOOKUP($B42,INDIRECT("'Monthly Resource Report'!"&amp;'Coleman Validation'!AB$665666&amp;":"&amp;'Coleman Validation'!AB$665667),'Coleman Validation'!AB$665668,FALSE))</f>
        <v>1.9700008972432201</v>
      </c>
      <c r="AC42" s="317">
        <f ca="1">+IF(ISERROR(HLOOKUP($B42,INDIRECT("'Monthly Resource Report'!"&amp;'Coleman Validation'!AC$665666&amp;":"&amp;'Coleman Validation'!AC$665667),'Coleman Validation'!AC$665668,FALSE)),0,HLOOKUP($B42,INDIRECT("'Monthly Resource Report'!"&amp;'Coleman Validation'!AC$665666&amp;":"&amp;'Coleman Validation'!AC$665667),'Coleman Validation'!AC$665668,FALSE))</f>
        <v>0.32721258562072048</v>
      </c>
      <c r="AD42" s="318">
        <f ca="1">+IF(ISERROR(HLOOKUP($B42,INDIRECT("'Monthly Resource Report'!"&amp;'Coleman Validation'!AD$665666&amp;":"&amp;'Coleman Validation'!AD$665667),'Coleman Validation'!AD$665668,FALSE)),0,HLOOKUP($B42,INDIRECT("'Monthly Resource Report'!"&amp;'Coleman Validation'!AD$665666&amp;":"&amp;'Coleman Validation'!AD$665667),'Coleman Validation'!AD$665668,FALSE))</f>
        <v>0.20044920492698615</v>
      </c>
    </row>
    <row r="43" spans="2:30">
      <c r="B43" s="301">
        <v>42491</v>
      </c>
      <c r="C43" s="294">
        <v>146</v>
      </c>
      <c r="D43" s="297">
        <v>1.97</v>
      </c>
      <c r="E43" s="299">
        <v>0.33</v>
      </c>
      <c r="F43" s="295">
        <v>0.2</v>
      </c>
      <c r="G43" s="294">
        <f ca="1">+IF(ISERROR(HLOOKUP($B43,INDIRECT("'Monthly Resource Report'!"&amp;'Coleman Validation'!G$665666&amp;":"&amp;'Coleman Validation'!G$665667),'Coleman Validation'!G$665668,FALSE)),0,HLOOKUP($B43,INDIRECT("'Monthly Resource Report'!"&amp;'Coleman Validation'!G$665666&amp;":"&amp;'Coleman Validation'!G$665667),'Coleman Validation'!G$665668,FALSE))</f>
        <v>146</v>
      </c>
      <c r="H43" s="297">
        <f ca="1">+IF(ISERROR(HLOOKUP($B43,INDIRECT("'Monthly Resource Report'!"&amp;'Coleman Validation'!H$665666&amp;":"&amp;'Coleman Validation'!H$665667),'Coleman Validation'!H$665668,FALSE)),0,HLOOKUP($B43,INDIRECT("'Monthly Resource Report'!"&amp;'Coleman Validation'!H$665666&amp;":"&amp;'Coleman Validation'!H$665667),'Coleman Validation'!H$665668,FALSE))</f>
        <v>1.9699988531902433</v>
      </c>
      <c r="I43" s="317">
        <f ca="1">+IF(ISERROR(HLOOKUP($B43,INDIRECT("'Monthly Resource Report'!"&amp;'Coleman Validation'!I$665666&amp;":"&amp;'Coleman Validation'!I$665667),'Coleman Validation'!I$665668,FALSE)),0,HLOOKUP($B43,INDIRECT("'Monthly Resource Report'!"&amp;'Coleman Validation'!I$665666&amp;":"&amp;'Coleman Validation'!I$665667),'Coleman Validation'!I$665668,FALSE))</f>
        <v>0.32557926470814574</v>
      </c>
      <c r="J43" s="318">
        <f ca="1">+IF(ISERROR(HLOOKUP($B43,INDIRECT("'Monthly Resource Report'!"&amp;'Coleman Validation'!J$665666&amp;":"&amp;'Coleman Validation'!J$665667),'Coleman Validation'!J$665668,FALSE)),0,HLOOKUP($B43,INDIRECT("'Monthly Resource Report'!"&amp;'Coleman Validation'!J$665666&amp;":"&amp;'Coleman Validation'!J$665667),'Coleman Validation'!J$665668,FALSE))</f>
        <v>0.2020868219265386</v>
      </c>
      <c r="L43" s="301">
        <v>42491</v>
      </c>
      <c r="M43" s="294">
        <v>146</v>
      </c>
      <c r="N43" s="297">
        <v>1.97</v>
      </c>
      <c r="O43" s="299">
        <v>0.33</v>
      </c>
      <c r="P43" s="295">
        <v>0.2</v>
      </c>
      <c r="Q43" s="294">
        <f ca="1">+IF(ISERROR(HLOOKUP($B43,INDIRECT("'Monthly Resource Report'!"&amp;'Coleman Validation'!Q$665666&amp;":"&amp;'Coleman Validation'!Q$665667),'Coleman Validation'!Q$665668,FALSE)),0,HLOOKUP($B43,INDIRECT("'Monthly Resource Report'!"&amp;'Coleman Validation'!Q$665666&amp;":"&amp;'Coleman Validation'!Q$665667),'Coleman Validation'!Q$665668,FALSE))</f>
        <v>146</v>
      </c>
      <c r="R43" s="297">
        <f ca="1">+IF(ISERROR(HLOOKUP($B43,INDIRECT("'Monthly Resource Report'!"&amp;'Coleman Validation'!R$665666&amp;":"&amp;'Coleman Validation'!R$665667),'Coleman Validation'!R$665668,FALSE)),0,HLOOKUP($B43,INDIRECT("'Monthly Resource Report'!"&amp;'Coleman Validation'!R$665666&amp;":"&amp;'Coleman Validation'!R$665667),'Coleman Validation'!R$665668,FALSE))</f>
        <v>1.969999441652708</v>
      </c>
      <c r="S43" s="317">
        <f ca="1">+IF(ISERROR(HLOOKUP($B43,INDIRECT("'Monthly Resource Report'!"&amp;'Coleman Validation'!S$665666&amp;":"&amp;'Coleman Validation'!S$665667),'Coleman Validation'!S$665668,FALSE)),0,HLOOKUP($B43,INDIRECT("'Monthly Resource Report'!"&amp;'Coleman Validation'!S$665666&amp;":"&amp;'Coleman Validation'!S$665667),'Coleman Validation'!S$665668,FALSE))</f>
        <v>0.32618117479211672</v>
      </c>
      <c r="T43" s="318">
        <f ca="1">+IF(ISERROR(HLOOKUP($B43,INDIRECT("'Monthly Resource Report'!"&amp;'Coleman Validation'!T$665666&amp;":"&amp;'Coleman Validation'!T$665667),'Coleman Validation'!T$665668,FALSE)),0,HLOOKUP($B43,INDIRECT("'Monthly Resource Report'!"&amp;'Coleman Validation'!T$665666&amp;":"&amp;'Coleman Validation'!T$665667),'Coleman Validation'!T$665668,FALSE))</f>
        <v>0.20019392393613425</v>
      </c>
      <c r="V43" s="301">
        <v>42491</v>
      </c>
      <c r="W43" s="294">
        <v>151</v>
      </c>
      <c r="X43" s="297">
        <v>1.97</v>
      </c>
      <c r="Y43" s="299">
        <v>0.33</v>
      </c>
      <c r="Z43" s="295">
        <v>0.2</v>
      </c>
      <c r="AA43" s="294">
        <f ca="1">+IF(ISERROR(HLOOKUP($B43,INDIRECT("'Monthly Resource Report'!"&amp;'Coleman Validation'!AA$665666&amp;":"&amp;'Coleman Validation'!AA$665667),'Coleman Validation'!AA$665668,FALSE)),0,HLOOKUP($B43,INDIRECT("'Monthly Resource Report'!"&amp;'Coleman Validation'!AA$665666&amp;":"&amp;'Coleman Validation'!AA$665667),'Coleman Validation'!AA$665668,FALSE))</f>
        <v>151</v>
      </c>
      <c r="AB43" s="297">
        <f ca="1">+IF(ISERROR(HLOOKUP($B43,INDIRECT("'Monthly Resource Report'!"&amp;'Coleman Validation'!AB$665666&amp;":"&amp;'Coleman Validation'!AB$665667),'Coleman Validation'!AB$665668,FALSE)),0,HLOOKUP($B43,INDIRECT("'Monthly Resource Report'!"&amp;'Coleman Validation'!AB$665666&amp;":"&amp;'Coleman Validation'!AB$665667),'Coleman Validation'!AB$665668,FALSE))</f>
        <v>1.9700004585818238</v>
      </c>
      <c r="AC43" s="317">
        <f ca="1">+IF(ISERROR(HLOOKUP($B43,INDIRECT("'Monthly Resource Report'!"&amp;'Coleman Validation'!AC$665666&amp;":"&amp;'Coleman Validation'!AC$665667),'Coleman Validation'!AC$665668,FALSE)),0,HLOOKUP($B43,INDIRECT("'Monthly Resource Report'!"&amp;'Coleman Validation'!AC$665666&amp;":"&amp;'Coleman Validation'!AC$665667),'Coleman Validation'!AC$665668,FALSE))</f>
        <v>0.32824504169156177</v>
      </c>
      <c r="AD43" s="318">
        <f ca="1">+IF(ISERROR(HLOOKUP($B43,INDIRECT("'Monthly Resource Report'!"&amp;'Coleman Validation'!AD$665666&amp;":"&amp;'Coleman Validation'!AD$665667),'Coleman Validation'!AD$665668,FALSE)),0,HLOOKUP($B43,INDIRECT("'Monthly Resource Report'!"&amp;'Coleman Validation'!AD$665666&amp;":"&amp;'Coleman Validation'!AD$665667),'Coleman Validation'!AD$665668,FALSE))</f>
        <v>0.20061555558866889</v>
      </c>
    </row>
    <row r="44" spans="2:30">
      <c r="B44" s="301">
        <v>42522</v>
      </c>
      <c r="C44" s="294">
        <v>146</v>
      </c>
      <c r="D44" s="297">
        <v>1.97</v>
      </c>
      <c r="E44" s="299">
        <v>0.33</v>
      </c>
      <c r="F44" s="295">
        <v>0.2</v>
      </c>
      <c r="G44" s="294">
        <f ca="1">+IF(ISERROR(HLOOKUP($B44,INDIRECT("'Monthly Resource Report'!"&amp;'Coleman Validation'!G$665666&amp;":"&amp;'Coleman Validation'!G$665667),'Coleman Validation'!G$665668,FALSE)),0,HLOOKUP($B44,INDIRECT("'Monthly Resource Report'!"&amp;'Coleman Validation'!G$665666&amp;":"&amp;'Coleman Validation'!G$665667),'Coleman Validation'!G$665668,FALSE))</f>
        <v>146</v>
      </c>
      <c r="H44" s="297">
        <f ca="1">+IF(ISERROR(HLOOKUP($B44,INDIRECT("'Monthly Resource Report'!"&amp;'Coleman Validation'!H$665666&amp;":"&amp;'Coleman Validation'!H$665667),'Coleman Validation'!H$665668,FALSE)),0,HLOOKUP($B44,INDIRECT("'Monthly Resource Report'!"&amp;'Coleman Validation'!H$665666&amp;":"&amp;'Coleman Validation'!H$665667),'Coleman Validation'!H$665668,FALSE))</f>
        <v>1.9699988096016132</v>
      </c>
      <c r="I44" s="317">
        <f ca="1">+IF(ISERROR(HLOOKUP($B44,INDIRECT("'Monthly Resource Report'!"&amp;'Coleman Validation'!I$665666&amp;":"&amp;'Coleman Validation'!I$665667),'Coleman Validation'!I$665668,FALSE)),0,HLOOKUP($B44,INDIRECT("'Monthly Resource Report'!"&amp;'Coleman Validation'!I$665666&amp;":"&amp;'Coleman Validation'!I$665667),'Coleman Validation'!I$665668,FALSE))</f>
        <v>0.32588643208985041</v>
      </c>
      <c r="J44" s="318">
        <f ca="1">+IF(ISERROR(HLOOKUP($B44,INDIRECT("'Monthly Resource Report'!"&amp;'Coleman Validation'!J$665666&amp;":"&amp;'Coleman Validation'!J$665667),'Coleman Validation'!J$665668,FALSE)),0,HLOOKUP($B44,INDIRECT("'Monthly Resource Report'!"&amp;'Coleman Validation'!J$665666&amp;":"&amp;'Coleman Validation'!J$665667),'Coleman Validation'!J$665668,FALSE))</f>
        <v>0.2004901728772947</v>
      </c>
      <c r="L44" s="301">
        <v>42522</v>
      </c>
      <c r="M44" s="294">
        <v>146</v>
      </c>
      <c r="N44" s="297">
        <v>1.97</v>
      </c>
      <c r="O44" s="299">
        <v>0.33</v>
      </c>
      <c r="P44" s="295">
        <v>0.2</v>
      </c>
      <c r="Q44" s="294">
        <f ca="1">+IF(ISERROR(HLOOKUP($B44,INDIRECT("'Monthly Resource Report'!"&amp;'Coleman Validation'!Q$665666&amp;":"&amp;'Coleman Validation'!Q$665667),'Coleman Validation'!Q$665668,FALSE)),0,HLOOKUP($B44,INDIRECT("'Monthly Resource Report'!"&amp;'Coleman Validation'!Q$665666&amp;":"&amp;'Coleman Validation'!Q$665667),'Coleman Validation'!Q$665668,FALSE))</f>
        <v>146</v>
      </c>
      <c r="R44" s="297">
        <f ca="1">+IF(ISERROR(HLOOKUP($B44,INDIRECT("'Monthly Resource Report'!"&amp;'Coleman Validation'!R$665666&amp;":"&amp;'Coleman Validation'!R$665667),'Coleman Validation'!R$665668,FALSE)),0,HLOOKUP($B44,INDIRECT("'Monthly Resource Report'!"&amp;'Coleman Validation'!R$665666&amp;":"&amp;'Coleman Validation'!R$665667),'Coleman Validation'!R$665668,FALSE))</f>
        <v>1.9699996244334224</v>
      </c>
      <c r="S44" s="317">
        <f ca="1">+IF(ISERROR(HLOOKUP($B44,INDIRECT("'Monthly Resource Report'!"&amp;'Coleman Validation'!S$665666&amp;":"&amp;'Coleman Validation'!S$665667),'Coleman Validation'!S$665668,FALSE)),0,HLOOKUP($B44,INDIRECT("'Monthly Resource Report'!"&amp;'Coleman Validation'!S$665666&amp;":"&amp;'Coleman Validation'!S$665667),'Coleman Validation'!S$665668,FALSE))</f>
        <v>0.3257291314785653</v>
      </c>
      <c r="T44" s="318">
        <f ca="1">+IF(ISERROR(HLOOKUP($B44,INDIRECT("'Monthly Resource Report'!"&amp;'Coleman Validation'!T$665666&amp;":"&amp;'Coleman Validation'!T$665667),'Coleman Validation'!T$665668,FALSE)),0,HLOOKUP($B44,INDIRECT("'Monthly Resource Report'!"&amp;'Coleman Validation'!T$665666&amp;":"&amp;'Coleman Validation'!T$665667),'Coleman Validation'!T$665668,FALSE))</f>
        <v>0.20094425728485124</v>
      </c>
      <c r="V44" s="301">
        <v>42522</v>
      </c>
      <c r="W44" s="294">
        <v>151</v>
      </c>
      <c r="X44" s="297">
        <v>1.97</v>
      </c>
      <c r="Y44" s="299">
        <v>0.33</v>
      </c>
      <c r="Z44" s="295">
        <v>0.2</v>
      </c>
      <c r="AA44" s="294">
        <f ca="1">+IF(ISERROR(HLOOKUP($B44,INDIRECT("'Monthly Resource Report'!"&amp;'Coleman Validation'!AA$665666&amp;":"&amp;'Coleman Validation'!AA$665667),'Coleman Validation'!AA$665668,FALSE)),0,HLOOKUP($B44,INDIRECT("'Monthly Resource Report'!"&amp;'Coleman Validation'!AA$665666&amp;":"&amp;'Coleman Validation'!AA$665667),'Coleman Validation'!AA$665668,FALSE))</f>
        <v>151</v>
      </c>
      <c r="AB44" s="297">
        <f ca="1">+IF(ISERROR(HLOOKUP($B44,INDIRECT("'Monthly Resource Report'!"&amp;'Coleman Validation'!AB$665666&amp;":"&amp;'Coleman Validation'!AB$665667),'Coleman Validation'!AB$665668,FALSE)),0,HLOOKUP($B44,INDIRECT("'Monthly Resource Report'!"&amp;'Coleman Validation'!AB$665666&amp;":"&amp;'Coleman Validation'!AB$665667),'Coleman Validation'!AB$665668,FALSE))</f>
        <v>1.970000772814591</v>
      </c>
      <c r="AC44" s="317">
        <f ca="1">+IF(ISERROR(HLOOKUP($B44,INDIRECT("'Monthly Resource Report'!"&amp;'Coleman Validation'!AC$665666&amp;":"&amp;'Coleman Validation'!AC$665667),'Coleman Validation'!AC$665668,FALSE)),0,HLOOKUP($B44,INDIRECT("'Monthly Resource Report'!"&amp;'Coleman Validation'!AC$665666&amp;":"&amp;'Coleman Validation'!AC$665667),'Coleman Validation'!AC$665668,FALSE))</f>
        <v>0.32776491836356936</v>
      </c>
      <c r="AD44" s="318">
        <f ca="1">+IF(ISERROR(HLOOKUP($B44,INDIRECT("'Monthly Resource Report'!"&amp;'Coleman Validation'!AD$665666&amp;":"&amp;'Coleman Validation'!AD$665667),'Coleman Validation'!AD$665668,FALSE)),0,HLOOKUP($B44,INDIRECT("'Monthly Resource Report'!"&amp;'Coleman Validation'!AD$665666&amp;":"&amp;'Coleman Validation'!AD$665667),'Coleman Validation'!AD$665668,FALSE))</f>
        <v>0.20043207524013673</v>
      </c>
    </row>
    <row r="45" spans="2:30">
      <c r="B45" s="301">
        <v>42552</v>
      </c>
      <c r="C45" s="294">
        <v>146</v>
      </c>
      <c r="D45" s="297">
        <v>1.97</v>
      </c>
      <c r="E45" s="299">
        <v>0.33</v>
      </c>
      <c r="F45" s="295">
        <v>0.2</v>
      </c>
      <c r="G45" s="294">
        <f ca="1">+IF(ISERROR(HLOOKUP($B45,INDIRECT("'Monthly Resource Report'!"&amp;'Coleman Validation'!G$665666&amp;":"&amp;'Coleman Validation'!G$665667),'Coleman Validation'!G$665668,FALSE)),0,HLOOKUP($B45,INDIRECT("'Monthly Resource Report'!"&amp;'Coleman Validation'!G$665666&amp;":"&amp;'Coleman Validation'!G$665667),'Coleman Validation'!G$665668,FALSE))</f>
        <v>146</v>
      </c>
      <c r="H45" s="297">
        <f ca="1">+IF(ISERROR(HLOOKUP($B45,INDIRECT("'Monthly Resource Report'!"&amp;'Coleman Validation'!H$665666&amp;":"&amp;'Coleman Validation'!H$665667),'Coleman Validation'!H$665668,FALSE)),0,HLOOKUP($B45,INDIRECT("'Monthly Resource Report'!"&amp;'Coleman Validation'!H$665666&amp;":"&amp;'Coleman Validation'!H$665667),'Coleman Validation'!H$665668,FALSE))</f>
        <v>1.9699995453770529</v>
      </c>
      <c r="I45" s="317">
        <f ca="1">+IF(ISERROR(HLOOKUP($B45,INDIRECT("'Monthly Resource Report'!"&amp;'Coleman Validation'!I$665666&amp;":"&amp;'Coleman Validation'!I$665667),'Coleman Validation'!I$665668,FALSE)),0,HLOOKUP($B45,INDIRECT("'Monthly Resource Report'!"&amp;'Coleman Validation'!I$665666&amp;":"&amp;'Coleman Validation'!I$665667),'Coleman Validation'!I$665668,FALSE))</f>
        <v>0.32565381796989057</v>
      </c>
      <c r="J45" s="318">
        <f ca="1">+IF(ISERROR(HLOOKUP($B45,INDIRECT("'Monthly Resource Report'!"&amp;'Coleman Validation'!J$665666&amp;":"&amp;'Coleman Validation'!J$665667),'Coleman Validation'!J$665668,FALSE)),0,HLOOKUP($B45,INDIRECT("'Monthly Resource Report'!"&amp;'Coleman Validation'!J$665666&amp;":"&amp;'Coleman Validation'!J$665667),'Coleman Validation'!J$665668,FALSE))</f>
        <v>0.20018858279122539</v>
      </c>
      <c r="L45" s="301">
        <v>42552</v>
      </c>
      <c r="M45" s="294">
        <v>146</v>
      </c>
      <c r="N45" s="297">
        <v>1.97</v>
      </c>
      <c r="O45" s="299">
        <v>0.33</v>
      </c>
      <c r="P45" s="295">
        <v>0.2</v>
      </c>
      <c r="Q45" s="294">
        <f ca="1">+IF(ISERROR(HLOOKUP($B45,INDIRECT("'Monthly Resource Report'!"&amp;'Coleman Validation'!Q$665666&amp;":"&amp;'Coleman Validation'!Q$665667),'Coleman Validation'!Q$665668,FALSE)),0,HLOOKUP($B45,INDIRECT("'Monthly Resource Report'!"&amp;'Coleman Validation'!Q$665666&amp;":"&amp;'Coleman Validation'!Q$665667),'Coleman Validation'!Q$665668,FALSE))</f>
        <v>146</v>
      </c>
      <c r="R45" s="297">
        <f ca="1">+IF(ISERROR(HLOOKUP($B45,INDIRECT("'Monthly Resource Report'!"&amp;'Coleman Validation'!R$665666&amp;":"&amp;'Coleman Validation'!R$665667),'Coleman Validation'!R$665668,FALSE)),0,HLOOKUP($B45,INDIRECT("'Monthly Resource Report'!"&amp;'Coleman Validation'!R$665666&amp;":"&amp;'Coleman Validation'!R$665667),'Coleman Validation'!R$665668,FALSE))</f>
        <v>1.9699996615981592</v>
      </c>
      <c r="S45" s="317">
        <f ca="1">+IF(ISERROR(HLOOKUP($B45,INDIRECT("'Monthly Resource Report'!"&amp;'Coleman Validation'!S$665666&amp;":"&amp;'Coleman Validation'!S$665667),'Coleman Validation'!S$665668,FALSE)),0,HLOOKUP($B45,INDIRECT("'Monthly Resource Report'!"&amp;'Coleman Validation'!S$665666&amp;":"&amp;'Coleman Validation'!S$665667),'Coleman Validation'!S$665668,FALSE))</f>
        <v>0.32590137132713598</v>
      </c>
      <c r="T45" s="318">
        <f ca="1">+IF(ISERROR(HLOOKUP($B45,INDIRECT("'Monthly Resource Report'!"&amp;'Coleman Validation'!T$665666&amp;":"&amp;'Coleman Validation'!T$665667),'Coleman Validation'!T$665668,FALSE)),0,HLOOKUP($B45,INDIRECT("'Monthly Resource Report'!"&amp;'Coleman Validation'!T$665666&amp;":"&amp;'Coleman Validation'!T$665667),'Coleman Validation'!T$665668,FALSE))</f>
        <v>0.200611308372764</v>
      </c>
      <c r="V45" s="301">
        <v>42552</v>
      </c>
      <c r="W45" s="294">
        <v>151</v>
      </c>
      <c r="X45" s="297">
        <v>1.97</v>
      </c>
      <c r="Y45" s="299">
        <v>0.33</v>
      </c>
      <c r="Z45" s="295">
        <v>0.2</v>
      </c>
      <c r="AA45" s="294">
        <f ca="1">+IF(ISERROR(HLOOKUP($B45,INDIRECT("'Monthly Resource Report'!"&amp;'Coleman Validation'!AA$665666&amp;":"&amp;'Coleman Validation'!AA$665667),'Coleman Validation'!AA$665668,FALSE)),0,HLOOKUP($B45,INDIRECT("'Monthly Resource Report'!"&amp;'Coleman Validation'!AA$665666&amp;":"&amp;'Coleman Validation'!AA$665667),'Coleman Validation'!AA$665668,FALSE))</f>
        <v>151</v>
      </c>
      <c r="AB45" s="297">
        <f ca="1">+IF(ISERROR(HLOOKUP($B45,INDIRECT("'Monthly Resource Report'!"&amp;'Coleman Validation'!AB$665666&amp;":"&amp;'Coleman Validation'!AB$665667),'Coleman Validation'!AB$665668,FALSE)),0,HLOOKUP($B45,INDIRECT("'Monthly Resource Report'!"&amp;'Coleman Validation'!AB$665666&amp;":"&amp;'Coleman Validation'!AB$665667),'Coleman Validation'!AB$665668,FALSE))</f>
        <v>1.97000013198783</v>
      </c>
      <c r="AC45" s="317">
        <f ca="1">+IF(ISERROR(HLOOKUP($B45,INDIRECT("'Monthly Resource Report'!"&amp;'Coleman Validation'!AC$665666&amp;":"&amp;'Coleman Validation'!AC$665667),'Coleman Validation'!AC$665668,FALSE)),0,HLOOKUP($B45,INDIRECT("'Monthly Resource Report'!"&amp;'Coleman Validation'!AC$665666&amp;":"&amp;'Coleman Validation'!AC$665667),'Coleman Validation'!AC$665668,FALSE))</f>
        <v>0.32749589955811592</v>
      </c>
      <c r="AD45" s="318">
        <f ca="1">+IF(ISERROR(HLOOKUP($B45,INDIRECT("'Monthly Resource Report'!"&amp;'Coleman Validation'!AD$665666&amp;":"&amp;'Coleman Validation'!AD$665667),'Coleman Validation'!AD$665668,FALSE)),0,HLOOKUP($B45,INDIRECT("'Monthly Resource Report'!"&amp;'Coleman Validation'!AD$665666&amp;":"&amp;'Coleman Validation'!AD$665667),'Coleman Validation'!AD$665668,FALSE))</f>
        <v>0.20063660141841327</v>
      </c>
    </row>
    <row r="46" spans="2:30">
      <c r="B46" s="301">
        <v>42583</v>
      </c>
      <c r="C46" s="294">
        <v>146</v>
      </c>
      <c r="D46" s="297">
        <v>1.97</v>
      </c>
      <c r="E46" s="299">
        <v>0.33</v>
      </c>
      <c r="F46" s="295">
        <v>0.2</v>
      </c>
      <c r="G46" s="294">
        <f ca="1">+IF(ISERROR(HLOOKUP($B46,INDIRECT("'Monthly Resource Report'!"&amp;'Coleman Validation'!G$665666&amp;":"&amp;'Coleman Validation'!G$665667),'Coleman Validation'!G$665668,FALSE)),0,HLOOKUP($B46,INDIRECT("'Monthly Resource Report'!"&amp;'Coleman Validation'!G$665666&amp;":"&amp;'Coleman Validation'!G$665667),'Coleman Validation'!G$665668,FALSE))</f>
        <v>146</v>
      </c>
      <c r="H46" s="297">
        <f ca="1">+IF(ISERROR(HLOOKUP($B46,INDIRECT("'Monthly Resource Report'!"&amp;'Coleman Validation'!H$665666&amp;":"&amp;'Coleman Validation'!H$665667),'Coleman Validation'!H$665668,FALSE)),0,HLOOKUP($B46,INDIRECT("'Monthly Resource Report'!"&amp;'Coleman Validation'!H$665666&amp;":"&amp;'Coleman Validation'!H$665667),'Coleman Validation'!H$665668,FALSE))</f>
        <v>1.9699992277736713</v>
      </c>
      <c r="I46" s="317">
        <f ca="1">+IF(ISERROR(HLOOKUP($B46,INDIRECT("'Monthly Resource Report'!"&amp;'Coleman Validation'!I$665666&amp;":"&amp;'Coleman Validation'!I$665667),'Coleman Validation'!I$665668,FALSE)),0,HLOOKUP($B46,INDIRECT("'Monthly Resource Report'!"&amp;'Coleman Validation'!I$665666&amp;":"&amp;'Coleman Validation'!I$665667),'Coleman Validation'!I$665668,FALSE))</f>
        <v>0.32648333319411016</v>
      </c>
      <c r="J46" s="318">
        <f ca="1">+IF(ISERROR(HLOOKUP($B46,INDIRECT("'Monthly Resource Report'!"&amp;'Coleman Validation'!J$665666&amp;":"&amp;'Coleman Validation'!J$665667),'Coleman Validation'!J$665668,FALSE)),0,HLOOKUP($B46,INDIRECT("'Monthly Resource Report'!"&amp;'Coleman Validation'!J$665666&amp;":"&amp;'Coleman Validation'!J$665667),'Coleman Validation'!J$665668,FALSE))</f>
        <v>0.20036116692891703</v>
      </c>
      <c r="L46" s="301">
        <v>42583</v>
      </c>
      <c r="M46" s="294">
        <v>146</v>
      </c>
      <c r="N46" s="297">
        <v>1.97</v>
      </c>
      <c r="O46" s="299">
        <v>0.33</v>
      </c>
      <c r="P46" s="295">
        <v>0.2</v>
      </c>
      <c r="Q46" s="294">
        <f ca="1">+IF(ISERROR(HLOOKUP($B46,INDIRECT("'Monthly Resource Report'!"&amp;'Coleman Validation'!Q$665666&amp;":"&amp;'Coleman Validation'!Q$665667),'Coleman Validation'!Q$665668,FALSE)),0,HLOOKUP($B46,INDIRECT("'Monthly Resource Report'!"&amp;'Coleman Validation'!Q$665666&amp;":"&amp;'Coleman Validation'!Q$665667),'Coleman Validation'!Q$665668,FALSE))</f>
        <v>146</v>
      </c>
      <c r="R46" s="297">
        <f ca="1">+IF(ISERROR(HLOOKUP($B46,INDIRECT("'Monthly Resource Report'!"&amp;'Coleman Validation'!R$665666&amp;":"&amp;'Coleman Validation'!R$665667),'Coleman Validation'!R$665668,FALSE)),0,HLOOKUP($B46,INDIRECT("'Monthly Resource Report'!"&amp;'Coleman Validation'!R$665666&amp;":"&amp;'Coleman Validation'!R$665667),'Coleman Validation'!R$665668,FALSE))</f>
        <v>1.9699994471656181</v>
      </c>
      <c r="S46" s="317">
        <f ca="1">+IF(ISERROR(HLOOKUP($B46,INDIRECT("'Monthly Resource Report'!"&amp;'Coleman Validation'!S$665666&amp;":"&amp;'Coleman Validation'!S$665667),'Coleman Validation'!S$665668,FALSE)),0,HLOOKUP($B46,INDIRECT("'Monthly Resource Report'!"&amp;'Coleman Validation'!S$665666&amp;":"&amp;'Coleman Validation'!S$665667),'Coleman Validation'!S$665668,FALSE))</f>
        <v>0.32643192700964446</v>
      </c>
      <c r="T46" s="318">
        <f ca="1">+IF(ISERROR(HLOOKUP($B46,INDIRECT("'Monthly Resource Report'!"&amp;'Coleman Validation'!T$665666&amp;":"&amp;'Coleman Validation'!T$665667),'Coleman Validation'!T$665668,FALSE)),0,HLOOKUP($B46,INDIRECT("'Monthly Resource Report'!"&amp;'Coleman Validation'!T$665666&amp;":"&amp;'Coleman Validation'!T$665667),'Coleman Validation'!T$665668,FALSE))</f>
        <v>0.20041177956366316</v>
      </c>
      <c r="V46" s="301">
        <v>42583</v>
      </c>
      <c r="W46" s="294">
        <v>151</v>
      </c>
      <c r="X46" s="297">
        <v>1.97</v>
      </c>
      <c r="Y46" s="299">
        <v>0.33</v>
      </c>
      <c r="Z46" s="295">
        <v>0.2</v>
      </c>
      <c r="AA46" s="294">
        <f ca="1">+IF(ISERROR(HLOOKUP($B46,INDIRECT("'Monthly Resource Report'!"&amp;'Coleman Validation'!AA$665666&amp;":"&amp;'Coleman Validation'!AA$665667),'Coleman Validation'!AA$665668,FALSE)),0,HLOOKUP($B46,INDIRECT("'Monthly Resource Report'!"&amp;'Coleman Validation'!AA$665666&amp;":"&amp;'Coleman Validation'!AA$665667),'Coleman Validation'!AA$665668,FALSE))</f>
        <v>151</v>
      </c>
      <c r="AB46" s="297">
        <f ca="1">+IF(ISERROR(HLOOKUP($B46,INDIRECT("'Monthly Resource Report'!"&amp;'Coleman Validation'!AB$665666&amp;":"&amp;'Coleman Validation'!AB$665667),'Coleman Validation'!AB$665668,FALSE)),0,HLOOKUP($B46,INDIRECT("'Monthly Resource Report'!"&amp;'Coleman Validation'!AB$665666&amp;":"&amp;'Coleman Validation'!AB$665667),'Coleman Validation'!AB$665668,FALSE))</f>
        <v>1.9700001438444197</v>
      </c>
      <c r="AC46" s="317">
        <f ca="1">+IF(ISERROR(HLOOKUP($B46,INDIRECT("'Monthly Resource Report'!"&amp;'Coleman Validation'!AC$665666&amp;":"&amp;'Coleman Validation'!AC$665667),'Coleman Validation'!AC$665668,FALSE)),0,HLOOKUP($B46,INDIRECT("'Monthly Resource Report'!"&amp;'Coleman Validation'!AC$665666&amp;":"&amp;'Coleman Validation'!AC$665667),'Coleman Validation'!AC$665668,FALSE))</f>
        <v>0.3281096317290994</v>
      </c>
      <c r="AD46" s="318">
        <f ca="1">+IF(ISERROR(HLOOKUP($B46,INDIRECT("'Monthly Resource Report'!"&amp;'Coleman Validation'!AD$665666&amp;":"&amp;'Coleman Validation'!AD$665667),'Coleman Validation'!AD$665668,FALSE)),0,HLOOKUP($B46,INDIRECT("'Monthly Resource Report'!"&amp;'Coleman Validation'!AD$665666&amp;":"&amp;'Coleman Validation'!AD$665667),'Coleman Validation'!AD$665668,FALSE))</f>
        <v>0.20104238409000377</v>
      </c>
    </row>
    <row r="47" spans="2:30">
      <c r="B47" s="301">
        <v>42614</v>
      </c>
      <c r="C47" s="294">
        <v>146</v>
      </c>
      <c r="D47" s="297">
        <v>1.97</v>
      </c>
      <c r="E47" s="299">
        <v>0.33</v>
      </c>
      <c r="F47" s="295">
        <v>0.2</v>
      </c>
      <c r="G47" s="294">
        <f ca="1">+IF(ISERROR(HLOOKUP($B47,INDIRECT("'Monthly Resource Report'!"&amp;'Coleman Validation'!G$665666&amp;":"&amp;'Coleman Validation'!G$665667),'Coleman Validation'!G$665668,FALSE)),0,HLOOKUP($B47,INDIRECT("'Monthly Resource Report'!"&amp;'Coleman Validation'!G$665666&amp;":"&amp;'Coleman Validation'!G$665667),'Coleman Validation'!G$665668,FALSE))</f>
        <v>146</v>
      </c>
      <c r="H47" s="297">
        <f ca="1">+IF(ISERROR(HLOOKUP($B47,INDIRECT("'Monthly Resource Report'!"&amp;'Coleman Validation'!H$665666&amp;":"&amp;'Coleman Validation'!H$665667),'Coleman Validation'!H$665668,FALSE)),0,HLOOKUP($B47,INDIRECT("'Monthly Resource Report'!"&amp;'Coleman Validation'!H$665666&amp;":"&amp;'Coleman Validation'!H$665667),'Coleman Validation'!H$665668,FALSE))</f>
        <v>1.9699990519979145</v>
      </c>
      <c r="I47" s="317">
        <f ca="1">+IF(ISERROR(HLOOKUP($B47,INDIRECT("'Monthly Resource Report'!"&amp;'Coleman Validation'!I$665666&amp;":"&amp;'Coleman Validation'!I$665667),'Coleman Validation'!I$665668,FALSE)),0,HLOOKUP($B47,INDIRECT("'Monthly Resource Report'!"&amp;'Coleman Validation'!I$665666&amp;":"&amp;'Coleman Validation'!I$665667),'Coleman Validation'!I$665668,FALSE))</f>
        <v>0.3252676718951914</v>
      </c>
      <c r="J47" s="318">
        <f ca="1">+IF(ISERROR(HLOOKUP($B47,INDIRECT("'Monthly Resource Report'!"&amp;'Coleman Validation'!J$665666&amp;":"&amp;'Coleman Validation'!J$665667),'Coleman Validation'!J$665668,FALSE)),0,HLOOKUP($B47,INDIRECT("'Monthly Resource Report'!"&amp;'Coleman Validation'!J$665666&amp;":"&amp;'Coleman Validation'!J$665667),'Coleman Validation'!J$665668,FALSE))</f>
        <v>0.20037414678734292</v>
      </c>
      <c r="L47" s="301">
        <v>42614</v>
      </c>
      <c r="M47" s="294">
        <v>146</v>
      </c>
      <c r="N47" s="297">
        <v>1.97</v>
      </c>
      <c r="O47" s="299">
        <v>0.33</v>
      </c>
      <c r="P47" s="295">
        <v>0.2</v>
      </c>
      <c r="Q47" s="294">
        <f ca="1">+IF(ISERROR(HLOOKUP($B47,INDIRECT("'Monthly Resource Report'!"&amp;'Coleman Validation'!Q$665666&amp;":"&amp;'Coleman Validation'!Q$665667),'Coleman Validation'!Q$665668,FALSE)),0,HLOOKUP($B47,INDIRECT("'Monthly Resource Report'!"&amp;'Coleman Validation'!Q$665666&amp;":"&amp;'Coleman Validation'!Q$665667),'Coleman Validation'!Q$665668,FALSE))</f>
        <v>146</v>
      </c>
      <c r="R47" s="297">
        <f ca="1">+IF(ISERROR(HLOOKUP($B47,INDIRECT("'Monthly Resource Report'!"&amp;'Coleman Validation'!R$665666&amp;":"&amp;'Coleman Validation'!R$665667),'Coleman Validation'!R$665668,FALSE)),0,HLOOKUP($B47,INDIRECT("'Monthly Resource Report'!"&amp;'Coleman Validation'!R$665666&amp;":"&amp;'Coleman Validation'!R$665667),'Coleman Validation'!R$665668,FALSE))</f>
        <v>1.9699989152555162</v>
      </c>
      <c r="S47" s="317">
        <f ca="1">+IF(ISERROR(HLOOKUP($B47,INDIRECT("'Monthly Resource Report'!"&amp;'Coleman Validation'!S$665666&amp;":"&amp;'Coleman Validation'!S$665667),'Coleman Validation'!S$665668,FALSE)),0,HLOOKUP($B47,INDIRECT("'Monthly Resource Report'!"&amp;'Coleman Validation'!S$665666&amp;":"&amp;'Coleman Validation'!S$665667),'Coleman Validation'!S$665668,FALSE))</f>
        <v>0.32542566120373817</v>
      </c>
      <c r="T47" s="318">
        <f ca="1">+IF(ISERROR(HLOOKUP($B47,INDIRECT("'Monthly Resource Report'!"&amp;'Coleman Validation'!T$665666&amp;":"&amp;'Coleman Validation'!T$665667),'Coleman Validation'!T$665668,FALSE)),0,HLOOKUP($B47,INDIRECT("'Monthly Resource Report'!"&amp;'Coleman Validation'!T$665666&amp;":"&amp;'Coleman Validation'!T$665667),'Coleman Validation'!T$665668,FALSE))</f>
        <v>0.20030462693017814</v>
      </c>
      <c r="V47" s="301">
        <v>42614</v>
      </c>
      <c r="W47" s="294">
        <v>151</v>
      </c>
      <c r="X47" s="297">
        <v>1.97</v>
      </c>
      <c r="Y47" s="299">
        <v>0.33</v>
      </c>
      <c r="Z47" s="295">
        <v>0.2</v>
      </c>
      <c r="AA47" s="294">
        <f ca="1">+IF(ISERROR(HLOOKUP($B47,INDIRECT("'Monthly Resource Report'!"&amp;'Coleman Validation'!AA$665666&amp;":"&amp;'Coleman Validation'!AA$665667),'Coleman Validation'!AA$665668,FALSE)),0,HLOOKUP($B47,INDIRECT("'Monthly Resource Report'!"&amp;'Coleman Validation'!AA$665666&amp;":"&amp;'Coleman Validation'!AA$665667),'Coleman Validation'!AA$665668,FALSE))</f>
        <v>151</v>
      </c>
      <c r="AB47" s="297">
        <f ca="1">+IF(ISERROR(HLOOKUP($B47,INDIRECT("'Monthly Resource Report'!"&amp;'Coleman Validation'!AB$665666&amp;":"&amp;'Coleman Validation'!AB$665667),'Coleman Validation'!AB$665668,FALSE)),0,HLOOKUP($B47,INDIRECT("'Monthly Resource Report'!"&amp;'Coleman Validation'!AB$665666&amp;":"&amp;'Coleman Validation'!AB$665667),'Coleman Validation'!AB$665668,FALSE))</f>
        <v>1.9700004452657123</v>
      </c>
      <c r="AC47" s="317">
        <f ca="1">+IF(ISERROR(HLOOKUP($B47,INDIRECT("'Monthly Resource Report'!"&amp;'Coleman Validation'!AC$665666&amp;":"&amp;'Coleman Validation'!AC$665667),'Coleman Validation'!AC$665668,FALSE)),0,HLOOKUP($B47,INDIRECT("'Monthly Resource Report'!"&amp;'Coleman Validation'!AC$665666&amp;":"&amp;'Coleman Validation'!AC$665667),'Coleman Validation'!AC$665668,FALSE))</f>
        <v>0.32742256997380825</v>
      </c>
      <c r="AD47" s="318">
        <f ca="1">+IF(ISERROR(HLOOKUP($B47,INDIRECT("'Monthly Resource Report'!"&amp;'Coleman Validation'!AD$665666&amp;":"&amp;'Coleman Validation'!AD$665667),'Coleman Validation'!AD$665668,FALSE)),0,HLOOKUP($B47,INDIRECT("'Monthly Resource Report'!"&amp;'Coleman Validation'!AD$665666&amp;":"&amp;'Coleman Validation'!AD$665667),'Coleman Validation'!AD$665668,FALSE))</f>
        <v>0.20110426893196809</v>
      </c>
    </row>
    <row r="48" spans="2:30">
      <c r="B48" s="301">
        <v>42644</v>
      </c>
      <c r="C48" s="294">
        <v>146</v>
      </c>
      <c r="D48" s="297">
        <v>1.97</v>
      </c>
      <c r="E48" s="299">
        <v>0.33</v>
      </c>
      <c r="F48" s="295">
        <v>0.2</v>
      </c>
      <c r="G48" s="294">
        <f ca="1">+IF(ISERROR(HLOOKUP($B48,INDIRECT("'Monthly Resource Report'!"&amp;'Coleman Validation'!G$665666&amp;":"&amp;'Coleman Validation'!G$665667),'Coleman Validation'!G$665668,FALSE)),0,HLOOKUP($B48,INDIRECT("'Monthly Resource Report'!"&amp;'Coleman Validation'!G$665666&amp;":"&amp;'Coleman Validation'!G$665667),'Coleman Validation'!G$665668,FALSE))</f>
        <v>146</v>
      </c>
      <c r="H48" s="297">
        <f ca="1">+IF(ISERROR(HLOOKUP($B48,INDIRECT("'Monthly Resource Report'!"&amp;'Coleman Validation'!H$665666&amp;":"&amp;'Coleman Validation'!H$665667),'Coleman Validation'!H$665668,FALSE)),0,HLOOKUP($B48,INDIRECT("'Monthly Resource Report'!"&amp;'Coleman Validation'!H$665666&amp;":"&amp;'Coleman Validation'!H$665667),'Coleman Validation'!H$665668,FALSE))</f>
        <v>1.9699993282955499</v>
      </c>
      <c r="I48" s="317">
        <f ca="1">+IF(ISERROR(HLOOKUP($B48,INDIRECT("'Monthly Resource Report'!"&amp;'Coleman Validation'!I$665666&amp;":"&amp;'Coleman Validation'!I$665667),'Coleman Validation'!I$665668,FALSE)),0,HLOOKUP($B48,INDIRECT("'Monthly Resource Report'!"&amp;'Coleman Validation'!I$665666&amp;":"&amp;'Coleman Validation'!I$665667),'Coleman Validation'!I$665668,FALSE))</f>
        <v>0.32614228283515256</v>
      </c>
      <c r="J48" s="318">
        <f ca="1">+IF(ISERROR(HLOOKUP($B48,INDIRECT("'Monthly Resource Report'!"&amp;'Coleman Validation'!J$665666&amp;":"&amp;'Coleman Validation'!J$665667),'Coleman Validation'!J$665668,FALSE)),0,HLOOKUP($B48,INDIRECT("'Monthly Resource Report'!"&amp;'Coleman Validation'!J$665666&amp;":"&amp;'Coleman Validation'!J$665667),'Coleman Validation'!J$665668,FALSE))</f>
        <v>0.20036398136694167</v>
      </c>
      <c r="L48" s="301">
        <v>42644</v>
      </c>
      <c r="M48" s="294">
        <v>146</v>
      </c>
      <c r="N48" s="297">
        <v>1.97</v>
      </c>
      <c r="O48" s="299">
        <v>0.33</v>
      </c>
      <c r="P48" s="295">
        <v>0.2</v>
      </c>
      <c r="Q48" s="294">
        <f ca="1">+IF(ISERROR(HLOOKUP($B48,INDIRECT("'Monthly Resource Report'!"&amp;'Coleman Validation'!Q$665666&amp;":"&amp;'Coleman Validation'!Q$665667),'Coleman Validation'!Q$665668,FALSE)),0,HLOOKUP($B48,INDIRECT("'Monthly Resource Report'!"&amp;'Coleman Validation'!Q$665666&amp;":"&amp;'Coleman Validation'!Q$665667),'Coleman Validation'!Q$665668,FALSE))</f>
        <v>146</v>
      </c>
      <c r="R48" s="297">
        <f ca="1">+IF(ISERROR(HLOOKUP($B48,INDIRECT("'Monthly Resource Report'!"&amp;'Coleman Validation'!R$665666&amp;":"&amp;'Coleman Validation'!R$665667),'Coleman Validation'!R$665668,FALSE)),0,HLOOKUP($B48,INDIRECT("'Monthly Resource Report'!"&amp;'Coleman Validation'!R$665666&amp;":"&amp;'Coleman Validation'!R$665667),'Coleman Validation'!R$665668,FALSE))</f>
        <v>1.9699992137305118</v>
      </c>
      <c r="S48" s="317">
        <f ca="1">+IF(ISERROR(HLOOKUP($B48,INDIRECT("'Monthly Resource Report'!"&amp;'Coleman Validation'!S$665666&amp;":"&amp;'Coleman Validation'!S$665667),'Coleman Validation'!S$665668,FALSE)),0,HLOOKUP($B48,INDIRECT("'Monthly Resource Report'!"&amp;'Coleman Validation'!S$665666&amp;":"&amp;'Coleman Validation'!S$665667),'Coleman Validation'!S$665668,FALSE))</f>
        <v>0.3260280038033681</v>
      </c>
      <c r="T48" s="318">
        <f ca="1">+IF(ISERROR(HLOOKUP($B48,INDIRECT("'Monthly Resource Report'!"&amp;'Coleman Validation'!T$665666&amp;":"&amp;'Coleman Validation'!T$665667),'Coleman Validation'!T$665668,FALSE)),0,HLOOKUP($B48,INDIRECT("'Monthly Resource Report'!"&amp;'Coleman Validation'!T$665666&amp;":"&amp;'Coleman Validation'!T$665667),'Coleman Validation'!T$665668,FALSE))</f>
        <v>0.20062321718393053</v>
      </c>
      <c r="V48" s="301">
        <v>42644</v>
      </c>
      <c r="W48" s="294">
        <v>151</v>
      </c>
      <c r="X48" s="297">
        <v>1.97</v>
      </c>
      <c r="Y48" s="299">
        <v>0.33</v>
      </c>
      <c r="Z48" s="295">
        <v>0.2</v>
      </c>
      <c r="AA48" s="294">
        <f ca="1">+IF(ISERROR(HLOOKUP($B48,INDIRECT("'Monthly Resource Report'!"&amp;'Coleman Validation'!AA$665666&amp;":"&amp;'Coleman Validation'!AA$665667),'Coleman Validation'!AA$665668,FALSE)),0,HLOOKUP($B48,INDIRECT("'Monthly Resource Report'!"&amp;'Coleman Validation'!AA$665666&amp;":"&amp;'Coleman Validation'!AA$665667),'Coleman Validation'!AA$665668,FALSE))</f>
        <v>151</v>
      </c>
      <c r="AB48" s="297">
        <f ca="1">+IF(ISERROR(HLOOKUP($B48,INDIRECT("'Monthly Resource Report'!"&amp;'Coleman Validation'!AB$665666&amp;":"&amp;'Coleman Validation'!AB$665667),'Coleman Validation'!AB$665668,FALSE)),0,HLOOKUP($B48,INDIRECT("'Monthly Resource Report'!"&amp;'Coleman Validation'!AB$665666&amp;":"&amp;'Coleman Validation'!AB$665667),'Coleman Validation'!AB$665668,FALSE))</f>
        <v>1.9700003565541804</v>
      </c>
      <c r="AC48" s="317">
        <f ca="1">+IF(ISERROR(HLOOKUP($B48,INDIRECT("'Monthly Resource Report'!"&amp;'Coleman Validation'!AC$665666&amp;":"&amp;'Coleman Validation'!AC$665667),'Coleman Validation'!AC$665668,FALSE)),0,HLOOKUP($B48,INDIRECT("'Monthly Resource Report'!"&amp;'Coleman Validation'!AC$665666&amp;":"&amp;'Coleman Validation'!AC$665667),'Coleman Validation'!AC$665668,FALSE))</f>
        <v>0.32803111609444097</v>
      </c>
      <c r="AD48" s="318">
        <f ca="1">+IF(ISERROR(HLOOKUP($B48,INDIRECT("'Monthly Resource Report'!"&amp;'Coleman Validation'!AD$665666&amp;":"&amp;'Coleman Validation'!AD$665667),'Coleman Validation'!AD$665668,FALSE)),0,HLOOKUP($B48,INDIRECT("'Monthly Resource Report'!"&amp;'Coleman Validation'!AD$665666&amp;":"&amp;'Coleman Validation'!AD$665667),'Coleman Validation'!AD$665668,FALSE))</f>
        <v>0.20061951445544382</v>
      </c>
    </row>
    <row r="49" spans="2:30">
      <c r="B49" s="301">
        <v>42675</v>
      </c>
      <c r="C49" s="294">
        <v>146</v>
      </c>
      <c r="D49" s="297">
        <v>1.97</v>
      </c>
      <c r="E49" s="299">
        <v>0.33</v>
      </c>
      <c r="F49" s="295">
        <v>0.2</v>
      </c>
      <c r="G49" s="294">
        <f ca="1">+IF(ISERROR(HLOOKUP($B49,INDIRECT("'Monthly Resource Report'!"&amp;'Coleman Validation'!G$665666&amp;":"&amp;'Coleman Validation'!G$665667),'Coleman Validation'!G$665668,FALSE)),0,HLOOKUP($B49,INDIRECT("'Monthly Resource Report'!"&amp;'Coleman Validation'!G$665666&amp;":"&amp;'Coleman Validation'!G$665667),'Coleman Validation'!G$665668,FALSE))</f>
        <v>146</v>
      </c>
      <c r="H49" s="297">
        <f ca="1">+IF(ISERROR(HLOOKUP($B49,INDIRECT("'Monthly Resource Report'!"&amp;'Coleman Validation'!H$665666&amp;":"&amp;'Coleman Validation'!H$665667),'Coleman Validation'!H$665668,FALSE)),0,HLOOKUP($B49,INDIRECT("'Monthly Resource Report'!"&amp;'Coleman Validation'!H$665666&amp;":"&amp;'Coleman Validation'!H$665667),'Coleman Validation'!H$665668,FALSE))</f>
        <v>1.9699990535177971</v>
      </c>
      <c r="I49" s="317">
        <f ca="1">+IF(ISERROR(HLOOKUP($B49,INDIRECT("'Monthly Resource Report'!"&amp;'Coleman Validation'!I$665666&amp;":"&amp;'Coleman Validation'!I$665667),'Coleman Validation'!I$665668,FALSE)),0,HLOOKUP($B49,INDIRECT("'Monthly Resource Report'!"&amp;'Coleman Validation'!I$665666&amp;":"&amp;'Coleman Validation'!I$665667),'Coleman Validation'!I$665668,FALSE))</f>
        <v>0.32612946351493882</v>
      </c>
      <c r="J49" s="318">
        <f ca="1">+IF(ISERROR(HLOOKUP($B49,INDIRECT("'Monthly Resource Report'!"&amp;'Coleman Validation'!J$665666&amp;":"&amp;'Coleman Validation'!J$665667),'Coleman Validation'!J$665668,FALSE)),0,HLOOKUP($B49,INDIRECT("'Monthly Resource Report'!"&amp;'Coleman Validation'!J$665666&amp;":"&amp;'Coleman Validation'!J$665667),'Coleman Validation'!J$665668,FALSE))</f>
        <v>0.20036328984001828</v>
      </c>
      <c r="L49" s="301">
        <v>42675</v>
      </c>
      <c r="M49" s="294">
        <v>146</v>
      </c>
      <c r="N49" s="297">
        <v>1.97</v>
      </c>
      <c r="O49" s="299">
        <v>0.33</v>
      </c>
      <c r="P49" s="295">
        <v>0.2</v>
      </c>
      <c r="Q49" s="294">
        <f ca="1">+IF(ISERROR(HLOOKUP($B49,INDIRECT("'Monthly Resource Report'!"&amp;'Coleman Validation'!Q$665666&amp;":"&amp;'Coleman Validation'!Q$665667),'Coleman Validation'!Q$665668,FALSE)),0,HLOOKUP($B49,INDIRECT("'Monthly Resource Report'!"&amp;'Coleman Validation'!Q$665666&amp;":"&amp;'Coleman Validation'!Q$665667),'Coleman Validation'!Q$665668,FALSE))</f>
        <v>146</v>
      </c>
      <c r="R49" s="297">
        <f ca="1">+IF(ISERROR(HLOOKUP($B49,INDIRECT("'Monthly Resource Report'!"&amp;'Coleman Validation'!R$665666&amp;":"&amp;'Coleman Validation'!R$665667),'Coleman Validation'!R$665668,FALSE)),0,HLOOKUP($B49,INDIRECT("'Monthly Resource Report'!"&amp;'Coleman Validation'!R$665666&amp;":"&amp;'Coleman Validation'!R$665667),'Coleman Validation'!R$665668,FALSE))</f>
        <v>1.9699990535177971</v>
      </c>
      <c r="S49" s="317">
        <f ca="1">+IF(ISERROR(HLOOKUP($B49,INDIRECT("'Monthly Resource Report'!"&amp;'Coleman Validation'!S$665666&amp;":"&amp;'Coleman Validation'!S$665667),'Coleman Validation'!S$665668,FALSE)),0,HLOOKUP($B49,INDIRECT("'Monthly Resource Report'!"&amp;'Coleman Validation'!S$665666&amp;":"&amp;'Coleman Validation'!S$665667),'Coleman Validation'!S$665668,FALSE))</f>
        <v>0.32612946351493882</v>
      </c>
      <c r="T49" s="318">
        <f ca="1">+IF(ISERROR(HLOOKUP($B49,INDIRECT("'Monthly Resource Report'!"&amp;'Coleman Validation'!T$665666&amp;":"&amp;'Coleman Validation'!T$665667),'Coleman Validation'!T$665668,FALSE)),0,HLOOKUP($B49,INDIRECT("'Monthly Resource Report'!"&amp;'Coleman Validation'!T$665666&amp;":"&amp;'Coleman Validation'!T$665667),'Coleman Validation'!T$665668,FALSE))</f>
        <v>0.20042609964874555</v>
      </c>
      <c r="V49" s="301">
        <v>42675</v>
      </c>
      <c r="W49" s="294">
        <v>151</v>
      </c>
      <c r="X49" s="297">
        <v>1.97</v>
      </c>
      <c r="Y49" s="299">
        <v>0.33</v>
      </c>
      <c r="Z49" s="295">
        <v>0.2</v>
      </c>
      <c r="AA49" s="294">
        <f ca="1">+IF(ISERROR(HLOOKUP($B49,INDIRECT("'Monthly Resource Report'!"&amp;'Coleman Validation'!AA$665666&amp;":"&amp;'Coleman Validation'!AA$665667),'Coleman Validation'!AA$665668,FALSE)),0,HLOOKUP($B49,INDIRECT("'Monthly Resource Report'!"&amp;'Coleman Validation'!AA$665666&amp;":"&amp;'Coleman Validation'!AA$665667),'Coleman Validation'!AA$665668,FALSE))</f>
        <v>151</v>
      </c>
      <c r="AB49" s="297">
        <f ca="1">+IF(ISERROR(HLOOKUP($B49,INDIRECT("'Monthly Resource Report'!"&amp;'Coleman Validation'!AB$665666&amp;":"&amp;'Coleman Validation'!AB$665667),'Coleman Validation'!AB$665668,FALSE)),0,HLOOKUP($B49,INDIRECT("'Monthly Resource Report'!"&amp;'Coleman Validation'!AB$665666&amp;":"&amp;'Coleman Validation'!AB$665667),'Coleman Validation'!AB$665668,FALSE))</f>
        <v>1.9700006544788167</v>
      </c>
      <c r="AC49" s="317">
        <f ca="1">+IF(ISERROR(HLOOKUP($B49,INDIRECT("'Monthly Resource Report'!"&amp;'Coleman Validation'!AC$665666&amp;":"&amp;'Coleman Validation'!AC$665667),'Coleman Validation'!AC$665668,FALSE)),0,HLOOKUP($B49,INDIRECT("'Monthly Resource Report'!"&amp;'Coleman Validation'!AC$665666&amp;":"&amp;'Coleman Validation'!AC$665667),'Coleman Validation'!AC$665668,FALSE))</f>
        <v>0.32798836511998708</v>
      </c>
      <c r="AD49" s="318">
        <f ca="1">+IF(ISERROR(HLOOKUP($B49,INDIRECT("'Monthly Resource Report'!"&amp;'Coleman Validation'!AD$665666&amp;":"&amp;'Coleman Validation'!AD$665667),'Coleman Validation'!AD$665668,FALSE)),0,HLOOKUP($B49,INDIRECT("'Monthly Resource Report'!"&amp;'Coleman Validation'!AD$665666&amp;":"&amp;'Coleman Validation'!AD$665667),'Coleman Validation'!AD$665668,FALSE))</f>
        <v>0.20063925379691366</v>
      </c>
    </row>
    <row r="50" spans="2:30">
      <c r="B50" s="301">
        <v>42705</v>
      </c>
      <c r="C50" s="294">
        <v>146</v>
      </c>
      <c r="D50" s="297">
        <v>1.97</v>
      </c>
      <c r="E50" s="299">
        <v>0.33</v>
      </c>
      <c r="F50" s="295">
        <v>0.2</v>
      </c>
      <c r="G50" s="294">
        <f ca="1">+IF(ISERROR(HLOOKUP($B50,INDIRECT("'Monthly Resource Report'!"&amp;'Coleman Validation'!G$665666&amp;":"&amp;'Coleman Validation'!G$665667),'Coleman Validation'!G$665668,FALSE)),0,HLOOKUP($B50,INDIRECT("'Monthly Resource Report'!"&amp;'Coleman Validation'!G$665666&amp;":"&amp;'Coleman Validation'!G$665667),'Coleman Validation'!G$665668,FALSE))</f>
        <v>146</v>
      </c>
      <c r="H50" s="297">
        <f ca="1">+IF(ISERROR(HLOOKUP($B50,INDIRECT("'Monthly Resource Report'!"&amp;'Coleman Validation'!H$665666&amp;":"&amp;'Coleman Validation'!H$665667),'Coleman Validation'!H$665668,FALSE)),0,HLOOKUP($B50,INDIRECT("'Monthly Resource Report'!"&amp;'Coleman Validation'!H$665666&amp;":"&amp;'Coleman Validation'!H$665667),'Coleman Validation'!H$665668,FALSE))</f>
        <v>1.9699988359640546</v>
      </c>
      <c r="I50" s="317">
        <f ca="1">+IF(ISERROR(HLOOKUP($B50,INDIRECT("'Monthly Resource Report'!"&amp;'Coleman Validation'!I$665666&amp;":"&amp;'Coleman Validation'!I$665667),'Coleman Validation'!I$665668,FALSE)),0,HLOOKUP($B50,INDIRECT("'Monthly Resource Report'!"&amp;'Coleman Validation'!I$665666&amp;":"&amp;'Coleman Validation'!I$665667),'Coleman Validation'!I$665668,FALSE))</f>
        <v>0.32489256995765142</v>
      </c>
      <c r="J50" s="318">
        <f ca="1">+IF(ISERROR(HLOOKUP($B50,INDIRECT("'Monthly Resource Report'!"&amp;'Coleman Validation'!J$665666&amp;":"&amp;'Coleman Validation'!J$665667),'Coleman Validation'!J$665668,FALSE)),0,HLOOKUP($B50,INDIRECT("'Monthly Resource Report'!"&amp;'Coleman Validation'!J$665666&amp;":"&amp;'Coleman Validation'!J$665667),'Coleman Validation'!J$665668,FALSE))</f>
        <v>0.20066522836954517</v>
      </c>
      <c r="L50" s="301">
        <v>42705</v>
      </c>
      <c r="M50" s="294">
        <v>146</v>
      </c>
      <c r="N50" s="297">
        <v>1.97</v>
      </c>
      <c r="O50" s="299">
        <v>0.33</v>
      </c>
      <c r="P50" s="295">
        <v>0.2</v>
      </c>
      <c r="Q50" s="294">
        <f ca="1">+IF(ISERROR(HLOOKUP($B50,INDIRECT("'Monthly Resource Report'!"&amp;'Coleman Validation'!Q$665666&amp;":"&amp;'Coleman Validation'!Q$665667),'Coleman Validation'!Q$665668,FALSE)),0,HLOOKUP($B50,INDIRECT("'Monthly Resource Report'!"&amp;'Coleman Validation'!Q$665666&amp;":"&amp;'Coleman Validation'!Q$665667),'Coleman Validation'!Q$665668,FALSE))</f>
        <v>146</v>
      </c>
      <c r="R50" s="297">
        <f ca="1">+IF(ISERROR(HLOOKUP($B50,INDIRECT("'Monthly Resource Report'!"&amp;'Coleman Validation'!R$665666&amp;":"&amp;'Coleman Validation'!R$665667),'Coleman Validation'!R$665668,FALSE)),0,HLOOKUP($B50,INDIRECT("'Monthly Resource Report'!"&amp;'Coleman Validation'!R$665666&amp;":"&amp;'Coleman Validation'!R$665667),'Coleman Validation'!R$665668,FALSE))</f>
        <v>1.9699985917145872</v>
      </c>
      <c r="S50" s="317">
        <f ca="1">+IF(ISERROR(HLOOKUP($B50,INDIRECT("'Monthly Resource Report'!"&amp;'Coleman Validation'!S$665666&amp;":"&amp;'Coleman Validation'!S$665667),'Coleman Validation'!S$665668,FALSE)),0,HLOOKUP($B50,INDIRECT("'Monthly Resource Report'!"&amp;'Coleman Validation'!S$665666&amp;":"&amp;'Coleman Validation'!S$665667),'Coleman Validation'!S$665668,FALSE))</f>
        <v>0.32464648474879854</v>
      </c>
      <c r="T50" s="318">
        <f ca="1">+IF(ISERROR(HLOOKUP($B50,INDIRECT("'Monthly Resource Report'!"&amp;'Coleman Validation'!T$665666&amp;":"&amp;'Coleman Validation'!T$665667),'Coleman Validation'!T$665668,FALSE)),0,HLOOKUP($B50,INDIRECT("'Monthly Resource Report'!"&amp;'Coleman Validation'!T$665666&amp;":"&amp;'Coleman Validation'!T$665667),'Coleman Validation'!T$665668,FALSE))</f>
        <v>0.20106850034471307</v>
      </c>
      <c r="V50" s="301">
        <v>42705</v>
      </c>
      <c r="W50" s="294">
        <v>151</v>
      </c>
      <c r="X50" s="297">
        <v>1.97</v>
      </c>
      <c r="Y50" s="299">
        <v>0.33</v>
      </c>
      <c r="Z50" s="295">
        <v>0.2</v>
      </c>
      <c r="AA50" s="294">
        <f ca="1">+IF(ISERROR(HLOOKUP($B50,INDIRECT("'Monthly Resource Report'!"&amp;'Coleman Validation'!AA$665666&amp;":"&amp;'Coleman Validation'!AA$665667),'Coleman Validation'!AA$665668,FALSE)),0,HLOOKUP($B50,INDIRECT("'Monthly Resource Report'!"&amp;'Coleman Validation'!AA$665666&amp;":"&amp;'Coleman Validation'!AA$665667),'Coleman Validation'!AA$665668,FALSE))</f>
        <v>151</v>
      </c>
      <c r="AB50" s="297">
        <f ca="1">+IF(ISERROR(HLOOKUP($B50,INDIRECT("'Monthly Resource Report'!"&amp;'Coleman Validation'!AB$665666&amp;":"&amp;'Coleman Validation'!AB$665667),'Coleman Validation'!AB$665668,FALSE)),0,HLOOKUP($B50,INDIRECT("'Monthly Resource Report'!"&amp;'Coleman Validation'!AB$665666&amp;":"&amp;'Coleman Validation'!AB$665667),'Coleman Validation'!AB$665668,FALSE))</f>
        <v>1.9700009304200847</v>
      </c>
      <c r="AC50" s="317">
        <f ca="1">+IF(ISERROR(HLOOKUP($B50,INDIRECT("'Monthly Resource Report'!"&amp;'Coleman Validation'!AC$665666&amp;":"&amp;'Coleman Validation'!AC$665667),'Coleman Validation'!AC$665668,FALSE)),0,HLOOKUP($B50,INDIRECT("'Monthly Resource Report'!"&amp;'Coleman Validation'!AC$665666&amp;":"&amp;'Coleman Validation'!AC$665667),'Coleman Validation'!AC$665668,FALSE))</f>
        <v>0.32671424559859669</v>
      </c>
      <c r="AD50" s="318">
        <f ca="1">+IF(ISERROR(HLOOKUP($B50,INDIRECT("'Monthly Resource Report'!"&amp;'Coleman Validation'!AD$665666&amp;":"&amp;'Coleman Validation'!AD$665667),'Coleman Validation'!AD$665668,FALSE)),0,HLOOKUP($B50,INDIRECT("'Monthly Resource Report'!"&amp;'Coleman Validation'!AD$665666&amp;":"&amp;'Coleman Validation'!AD$665667),'Coleman Validation'!AD$665668,FALSE))</f>
        <v>0.20064625952336224</v>
      </c>
    </row>
    <row r="51" spans="2:30">
      <c r="B51" s="301">
        <v>42736</v>
      </c>
      <c r="C51" s="294">
        <v>146</v>
      </c>
      <c r="D51" s="297">
        <v>2.017083</v>
      </c>
      <c r="E51" s="299">
        <v>0.33</v>
      </c>
      <c r="F51" s="295">
        <v>0.2</v>
      </c>
      <c r="G51" s="294">
        <f ca="1">+IF(ISERROR(HLOOKUP($B51,INDIRECT("'Monthly Resource Report'!"&amp;'Coleman Validation'!G$665666&amp;":"&amp;'Coleman Validation'!G$665667),'Coleman Validation'!G$665668,FALSE)),0,HLOOKUP($B51,INDIRECT("'Monthly Resource Report'!"&amp;'Coleman Validation'!G$665666&amp;":"&amp;'Coleman Validation'!G$665667),'Coleman Validation'!G$665668,FALSE))</f>
        <v>146</v>
      </c>
      <c r="H51" s="297">
        <f ca="1">+IF(ISERROR(HLOOKUP($B51,INDIRECT("'Monthly Resource Report'!"&amp;'Coleman Validation'!H$665666&amp;":"&amp;'Coleman Validation'!H$665667),'Coleman Validation'!H$665668,FALSE)),0,HLOOKUP($B51,INDIRECT("'Monthly Resource Report'!"&amp;'Coleman Validation'!H$665666&amp;":"&amp;'Coleman Validation'!H$665667),'Coleman Validation'!H$665668,FALSE))</f>
        <v>2.017000022718495</v>
      </c>
      <c r="I51" s="317">
        <f ca="1">+IF(ISERROR(HLOOKUP($B51,INDIRECT("'Monthly Resource Report'!"&amp;'Coleman Validation'!I$665666&amp;":"&amp;'Coleman Validation'!I$665667),'Coleman Validation'!I$665668,FALSE)),0,HLOOKUP($B51,INDIRECT("'Monthly Resource Report'!"&amp;'Coleman Validation'!I$665666&amp;":"&amp;'Coleman Validation'!I$665667),'Coleman Validation'!I$665668,FALSE))</f>
        <v>0.32556134213583687</v>
      </c>
      <c r="J51" s="318">
        <f ca="1">+IF(ISERROR(HLOOKUP($B51,INDIRECT("'Monthly Resource Report'!"&amp;'Coleman Validation'!J$665666&amp;":"&amp;'Coleman Validation'!J$665667),'Coleman Validation'!J$665668,FALSE)),0,HLOOKUP($B51,INDIRECT("'Monthly Resource Report'!"&amp;'Coleman Validation'!J$665666&amp;":"&amp;'Coleman Validation'!J$665667),'Coleman Validation'!J$665668,FALSE))</f>
        <v>0.20036759081984476</v>
      </c>
      <c r="L51" s="301">
        <v>42736</v>
      </c>
      <c r="M51" s="294">
        <v>146</v>
      </c>
      <c r="N51" s="297">
        <v>2.017083</v>
      </c>
      <c r="O51" s="299">
        <v>0.33</v>
      </c>
      <c r="P51" s="295">
        <v>0.2</v>
      </c>
      <c r="Q51" s="294">
        <f ca="1">+IF(ISERROR(HLOOKUP($B51,INDIRECT("'Monthly Resource Report'!"&amp;'Coleman Validation'!Q$665666&amp;":"&amp;'Coleman Validation'!Q$665667),'Coleman Validation'!Q$665668,FALSE)),0,HLOOKUP($B51,INDIRECT("'Monthly Resource Report'!"&amp;'Coleman Validation'!Q$665666&amp;":"&amp;'Coleman Validation'!Q$665667),'Coleman Validation'!Q$665668,FALSE))</f>
        <v>146</v>
      </c>
      <c r="R51" s="297">
        <f ca="1">+IF(ISERROR(HLOOKUP($B51,INDIRECT("'Monthly Resource Report'!"&amp;'Coleman Validation'!R$665666&amp;":"&amp;'Coleman Validation'!R$665667),'Coleman Validation'!R$665668,FALSE)),0,HLOOKUP($B51,INDIRECT("'Monthly Resource Report'!"&amp;'Coleman Validation'!R$665666&amp;":"&amp;'Coleman Validation'!R$665667),'Coleman Validation'!R$665668,FALSE))</f>
        <v>2.0169998982326405</v>
      </c>
      <c r="S51" s="317">
        <f ca="1">+IF(ISERROR(HLOOKUP($B51,INDIRECT("'Monthly Resource Report'!"&amp;'Coleman Validation'!S$665666&amp;":"&amp;'Coleman Validation'!S$665667),'Coleman Validation'!S$665668,FALSE)),0,HLOOKUP($B51,INDIRECT("'Monthly Resource Report'!"&amp;'Coleman Validation'!S$665666&amp;":"&amp;'Coleman Validation'!S$665667),'Coleman Validation'!S$665668,FALSE))</f>
        <v>0.3257064274069843</v>
      </c>
      <c r="T51" s="318">
        <f ca="1">+IF(ISERROR(HLOOKUP($B51,INDIRECT("'Monthly Resource Report'!"&amp;'Coleman Validation'!T$665666&amp;":"&amp;'Coleman Validation'!T$665667),'Coleman Validation'!T$665668,FALSE)),0,HLOOKUP($B51,INDIRECT("'Monthly Resource Report'!"&amp;'Coleman Validation'!T$665666&amp;":"&amp;'Coleman Validation'!T$665667),'Coleman Validation'!T$665668,FALSE))</f>
        <v>0.20081918208276672</v>
      </c>
      <c r="V51" s="301">
        <v>42736</v>
      </c>
      <c r="W51" s="294">
        <v>151</v>
      </c>
      <c r="X51" s="297">
        <v>2.017083</v>
      </c>
      <c r="Y51" s="299">
        <v>0.33</v>
      </c>
      <c r="Z51" s="295">
        <v>0.2</v>
      </c>
      <c r="AA51" s="294">
        <f ca="1">+IF(ISERROR(HLOOKUP($B51,INDIRECT("'Monthly Resource Report'!"&amp;'Coleman Validation'!AA$665666&amp;":"&amp;'Coleman Validation'!AA$665667),'Coleman Validation'!AA$665668,FALSE)),0,HLOOKUP($B51,INDIRECT("'Monthly Resource Report'!"&amp;'Coleman Validation'!AA$665666&amp;":"&amp;'Coleman Validation'!AA$665667),'Coleman Validation'!AA$665668,FALSE))</f>
        <v>151</v>
      </c>
      <c r="AB51" s="297">
        <f ca="1">+IF(ISERROR(HLOOKUP($B51,INDIRECT("'Monthly Resource Report'!"&amp;'Coleman Validation'!AB$665666&amp;":"&amp;'Coleman Validation'!AB$665667),'Coleman Validation'!AB$665668,FALSE)),0,HLOOKUP($B51,INDIRECT("'Monthly Resource Report'!"&amp;'Coleman Validation'!AB$665666&amp;":"&amp;'Coleman Validation'!AB$665667),'Coleman Validation'!AB$665668,FALSE))</f>
        <v>2.016999295634899</v>
      </c>
      <c r="AC51" s="317">
        <f ca="1">+IF(ISERROR(HLOOKUP($B51,INDIRECT("'Monthly Resource Report'!"&amp;'Coleman Validation'!AC$665666&amp;":"&amp;'Coleman Validation'!AC$665667),'Coleman Validation'!AC$665668,FALSE)),0,HLOOKUP($B51,INDIRECT("'Monthly Resource Report'!"&amp;'Coleman Validation'!AC$665666&amp;":"&amp;'Coleman Validation'!AC$665667),'Coleman Validation'!AC$665668,FALSE))</f>
        <v>0.32668781744627751</v>
      </c>
      <c r="AD51" s="318">
        <f ca="1">+IF(ISERROR(HLOOKUP($B51,INDIRECT("'Monthly Resource Report'!"&amp;'Coleman Validation'!AD$665666&amp;":"&amp;'Coleman Validation'!AD$665667),'Coleman Validation'!AD$665668,FALSE)),0,HLOOKUP($B51,INDIRECT("'Monthly Resource Report'!"&amp;'Coleman Validation'!AD$665666&amp;":"&amp;'Coleman Validation'!AD$665667),'Coleman Validation'!AD$665668,FALSE))</f>
        <v>0.20085441611896376</v>
      </c>
    </row>
    <row r="52" spans="2:30">
      <c r="B52" s="301">
        <v>42767</v>
      </c>
      <c r="C52" s="294">
        <v>146</v>
      </c>
      <c r="D52" s="297">
        <v>2.017083</v>
      </c>
      <c r="E52" s="299">
        <v>0.33</v>
      </c>
      <c r="F52" s="295">
        <v>0.2</v>
      </c>
      <c r="G52" s="294">
        <f ca="1">+IF(ISERROR(HLOOKUP($B52,INDIRECT("'Monthly Resource Report'!"&amp;'Coleman Validation'!G$665666&amp;":"&amp;'Coleman Validation'!G$665667),'Coleman Validation'!G$665668,FALSE)),0,HLOOKUP($B52,INDIRECT("'Monthly Resource Report'!"&amp;'Coleman Validation'!G$665666&amp;":"&amp;'Coleman Validation'!G$665667),'Coleman Validation'!G$665668,FALSE))</f>
        <v>146</v>
      </c>
      <c r="H52" s="297">
        <f ca="1">+IF(ISERROR(HLOOKUP($B52,INDIRECT("'Monthly Resource Report'!"&amp;'Coleman Validation'!H$665666&amp;":"&amp;'Coleman Validation'!H$665667),'Coleman Validation'!H$665668,FALSE)),0,HLOOKUP($B52,INDIRECT("'Monthly Resource Report'!"&amp;'Coleman Validation'!H$665666&amp;":"&amp;'Coleman Validation'!H$665667),'Coleman Validation'!H$665668,FALSE))</f>
        <v>2.0170000739626732</v>
      </c>
      <c r="I52" s="317">
        <f ca="1">+IF(ISERROR(HLOOKUP($B52,INDIRECT("'Monthly Resource Report'!"&amp;'Coleman Validation'!I$665666&amp;":"&amp;'Coleman Validation'!I$665667),'Coleman Validation'!I$665668,FALSE)),0,HLOOKUP($B52,INDIRECT("'Monthly Resource Report'!"&amp;'Coleman Validation'!I$665666&amp;":"&amp;'Coleman Validation'!I$665667),'Coleman Validation'!I$665668,FALSE))</f>
        <v>0.32624903658565552</v>
      </c>
      <c r="J52" s="318">
        <f ca="1">+IF(ISERROR(HLOOKUP($B52,INDIRECT("'Monthly Resource Report'!"&amp;'Coleman Validation'!J$665666&amp;":"&amp;'Coleman Validation'!J$665667),'Coleman Validation'!J$665668,FALSE)),0,HLOOKUP($B52,INDIRECT("'Monthly Resource Report'!"&amp;'Coleman Validation'!J$665666&amp;":"&amp;'Coleman Validation'!J$665667),'Coleman Validation'!J$665668,FALSE))</f>
        <v>0.20058969971891943</v>
      </c>
      <c r="L52" s="301">
        <v>42767</v>
      </c>
      <c r="M52" s="294">
        <v>146</v>
      </c>
      <c r="N52" s="297">
        <v>2.017083</v>
      </c>
      <c r="O52" s="299">
        <v>0.33</v>
      </c>
      <c r="P52" s="295">
        <v>0.2</v>
      </c>
      <c r="Q52" s="294">
        <f ca="1">+IF(ISERROR(HLOOKUP($B52,INDIRECT("'Monthly Resource Report'!"&amp;'Coleman Validation'!Q$665666&amp;":"&amp;'Coleman Validation'!Q$665667),'Coleman Validation'!Q$665668,FALSE)),0,HLOOKUP($B52,INDIRECT("'Monthly Resource Report'!"&amp;'Coleman Validation'!Q$665666&amp;":"&amp;'Coleman Validation'!Q$665667),'Coleman Validation'!Q$665668,FALSE))</f>
        <v>146</v>
      </c>
      <c r="R52" s="297">
        <f ca="1">+IF(ISERROR(HLOOKUP($B52,INDIRECT("'Monthly Resource Report'!"&amp;'Coleman Validation'!R$665666&amp;":"&amp;'Coleman Validation'!R$665667),'Coleman Validation'!R$665668,FALSE)),0,HLOOKUP($B52,INDIRECT("'Monthly Resource Report'!"&amp;'Coleman Validation'!R$665666&amp;":"&amp;'Coleman Validation'!R$665667),'Coleman Validation'!R$665668,FALSE))</f>
        <v>2.016999754601227</v>
      </c>
      <c r="S52" s="317">
        <f ca="1">+IF(ISERROR(HLOOKUP($B52,INDIRECT("'Monthly Resource Report'!"&amp;'Coleman Validation'!S$665666&amp;":"&amp;'Coleman Validation'!S$665667),'Coleman Validation'!S$665668,FALSE)),0,HLOOKUP($B52,INDIRECT("'Monthly Resource Report'!"&amp;'Coleman Validation'!S$665666&amp;":"&amp;'Coleman Validation'!S$665667),'Coleman Validation'!S$665668,FALSE))</f>
        <v>0.32641267117328054</v>
      </c>
      <c r="T52" s="318">
        <f ca="1">+IF(ISERROR(HLOOKUP($B52,INDIRECT("'Monthly Resource Report'!"&amp;'Coleman Validation'!T$665666&amp;":"&amp;'Coleman Validation'!T$665667),'Coleman Validation'!T$665668,FALSE)),0,HLOOKUP($B52,INDIRECT("'Monthly Resource Report'!"&amp;'Coleman Validation'!T$665666&amp;":"&amp;'Coleman Validation'!T$665667),'Coleman Validation'!T$665668,FALSE))</f>
        <v>0.20067229115600413</v>
      </c>
      <c r="V52" s="301">
        <v>42767</v>
      </c>
      <c r="W52" s="294">
        <v>151</v>
      </c>
      <c r="X52" s="297">
        <v>2.017083</v>
      </c>
      <c r="Y52" s="299">
        <v>0.33</v>
      </c>
      <c r="Z52" s="295">
        <v>0.2</v>
      </c>
      <c r="AA52" s="294">
        <f ca="1">+IF(ISERROR(HLOOKUP($B52,INDIRECT("'Monthly Resource Report'!"&amp;'Coleman Validation'!AA$665666&amp;":"&amp;'Coleman Validation'!AA$665667),'Coleman Validation'!AA$665668,FALSE)),0,HLOOKUP($B52,INDIRECT("'Monthly Resource Report'!"&amp;'Coleman Validation'!AA$665666&amp;":"&amp;'Coleman Validation'!AA$665667),'Coleman Validation'!AA$665668,FALSE))</f>
        <v>151</v>
      </c>
      <c r="AB52" s="297">
        <f ca="1">+IF(ISERROR(HLOOKUP($B52,INDIRECT("'Monthly Resource Report'!"&amp;'Coleman Validation'!AB$665666&amp;":"&amp;'Coleman Validation'!AB$665667),'Coleman Validation'!AB$665668,FALSE)),0,HLOOKUP($B52,INDIRECT("'Monthly Resource Report'!"&amp;'Coleman Validation'!AB$665666&amp;":"&amp;'Coleman Validation'!AB$665667),'Coleman Validation'!AB$665668,FALSE))</f>
        <v>2.0169989072485843</v>
      </c>
      <c r="AC52" s="317">
        <f ca="1">+IF(ISERROR(HLOOKUP($B52,INDIRECT("'Monthly Resource Report'!"&amp;'Coleman Validation'!AC$665666&amp;":"&amp;'Coleman Validation'!AC$665667),'Coleman Validation'!AC$665668,FALSE)),0,HLOOKUP($B52,INDIRECT("'Monthly Resource Report'!"&amp;'Coleman Validation'!AC$665666&amp;":"&amp;'Coleman Validation'!AC$665667),'Coleman Validation'!AC$665668,FALSE))</f>
        <v>0.32734768186542568</v>
      </c>
      <c r="AD52" s="318">
        <f ca="1">+IF(ISERROR(HLOOKUP($B52,INDIRECT("'Monthly Resource Report'!"&amp;'Coleman Validation'!AD$665666&amp;":"&amp;'Coleman Validation'!AD$665667),'Coleman Validation'!AD$665668,FALSE)),0,HLOOKUP($B52,INDIRECT("'Monthly Resource Report'!"&amp;'Coleman Validation'!AD$665666&amp;":"&amp;'Coleman Validation'!AD$665667),'Coleman Validation'!AD$665668,FALSE))</f>
        <v>0.20046173104771534</v>
      </c>
    </row>
    <row r="53" spans="2:30">
      <c r="B53" s="301">
        <v>42795</v>
      </c>
      <c r="C53" s="294">
        <v>146</v>
      </c>
      <c r="D53" s="297">
        <v>2.017083</v>
      </c>
      <c r="E53" s="299">
        <v>0.33</v>
      </c>
      <c r="F53" s="295">
        <v>0.2</v>
      </c>
      <c r="G53" s="294">
        <f ca="1">+IF(ISERROR(HLOOKUP($B53,INDIRECT("'Monthly Resource Report'!"&amp;'Coleman Validation'!G$665666&amp;":"&amp;'Coleman Validation'!G$665667),'Coleman Validation'!G$665668,FALSE)),0,HLOOKUP($B53,INDIRECT("'Monthly Resource Report'!"&amp;'Coleman Validation'!G$665666&amp;":"&amp;'Coleman Validation'!G$665667),'Coleman Validation'!G$665668,FALSE))</f>
        <v>146</v>
      </c>
      <c r="H53" s="297">
        <f ca="1">+IF(ISERROR(HLOOKUP($B53,INDIRECT("'Monthly Resource Report'!"&amp;'Coleman Validation'!H$665666&amp;":"&amp;'Coleman Validation'!H$665667),'Coleman Validation'!H$665668,FALSE)),0,HLOOKUP($B53,INDIRECT("'Monthly Resource Report'!"&amp;'Coleman Validation'!H$665666&amp;":"&amp;'Coleman Validation'!H$665667),'Coleman Validation'!H$665668,FALSE))</f>
        <v>2.0170003171814765</v>
      </c>
      <c r="I53" s="317">
        <f ca="1">+IF(ISERROR(HLOOKUP($B53,INDIRECT("'Monthly Resource Report'!"&amp;'Coleman Validation'!I$665666&amp;":"&amp;'Coleman Validation'!I$665667),'Coleman Validation'!I$665668,FALSE)),0,HLOOKUP($B53,INDIRECT("'Monthly Resource Report'!"&amp;'Coleman Validation'!I$665666&amp;":"&amp;'Coleman Validation'!I$665667),'Coleman Validation'!I$665668,FALSE))</f>
        <v>0.32319358326429554</v>
      </c>
      <c r="J53" s="318">
        <f ca="1">+IF(ISERROR(HLOOKUP($B53,INDIRECT("'Monthly Resource Report'!"&amp;'Coleman Validation'!J$665666&amp;":"&amp;'Coleman Validation'!J$665667),'Coleman Validation'!J$665668,FALSE)),0,HLOOKUP($B53,INDIRECT("'Monthly Resource Report'!"&amp;'Coleman Validation'!J$665666&amp;":"&amp;'Coleman Validation'!J$665667),'Coleman Validation'!J$665668,FALSE))</f>
        <v>0.20057342466371608</v>
      </c>
      <c r="L53" s="301">
        <v>42795</v>
      </c>
      <c r="M53" s="294">
        <v>146</v>
      </c>
      <c r="N53" s="297">
        <v>2.017083</v>
      </c>
      <c r="O53" s="299">
        <v>0.33</v>
      </c>
      <c r="P53" s="295">
        <v>0.2</v>
      </c>
      <c r="Q53" s="294">
        <f ca="1">+IF(ISERROR(HLOOKUP($B53,INDIRECT("'Monthly Resource Report'!"&amp;'Coleman Validation'!Q$665666&amp;":"&amp;'Coleman Validation'!Q$665667),'Coleman Validation'!Q$665668,FALSE)),0,HLOOKUP($B53,INDIRECT("'Monthly Resource Report'!"&amp;'Coleman Validation'!Q$665666&amp;":"&amp;'Coleman Validation'!Q$665667),'Coleman Validation'!Q$665668,FALSE))</f>
        <v>146</v>
      </c>
      <c r="R53" s="297">
        <f ca="1">+IF(ISERROR(HLOOKUP($B53,INDIRECT("'Monthly Resource Report'!"&amp;'Coleman Validation'!R$665666&amp;":"&amp;'Coleman Validation'!R$665667),'Coleman Validation'!R$665668,FALSE)),0,HLOOKUP($B53,INDIRECT("'Monthly Resource Report'!"&amp;'Coleman Validation'!R$665666&amp;":"&amp;'Coleman Validation'!R$665667),'Coleman Validation'!R$665668,FALSE))</f>
        <v>2.0170004055498887</v>
      </c>
      <c r="S53" s="317">
        <f ca="1">+IF(ISERROR(HLOOKUP($B53,INDIRECT("'Monthly Resource Report'!"&amp;'Coleman Validation'!S$665666&amp;":"&amp;'Coleman Validation'!S$665667),'Coleman Validation'!S$665668,FALSE)),0,HLOOKUP($B53,INDIRECT("'Monthly Resource Report'!"&amp;'Coleman Validation'!S$665666&amp;":"&amp;'Coleman Validation'!S$665667),'Coleman Validation'!S$665668,FALSE))</f>
        <v>0.32294598073464215</v>
      </c>
      <c r="T53" s="318">
        <f ca="1">+IF(ISERROR(HLOOKUP($B53,INDIRECT("'Monthly Resource Report'!"&amp;'Coleman Validation'!T$665666&amp;":"&amp;'Coleman Validation'!T$665667),'Coleman Validation'!T$665668,FALSE)),0,HLOOKUP($B53,INDIRECT("'Monthly Resource Report'!"&amp;'Coleman Validation'!T$665666&amp;":"&amp;'Coleman Validation'!T$665667),'Coleman Validation'!T$665668,FALSE))</f>
        <v>0.20044237926671352</v>
      </c>
      <c r="V53" s="301">
        <v>42795</v>
      </c>
      <c r="W53" s="294">
        <v>151</v>
      </c>
      <c r="X53" s="297">
        <v>2.017083</v>
      </c>
      <c r="Y53" s="299">
        <v>0.33</v>
      </c>
      <c r="Z53" s="295">
        <v>0.2</v>
      </c>
      <c r="AA53" s="294">
        <f ca="1">+IF(ISERROR(HLOOKUP($B53,INDIRECT("'Monthly Resource Report'!"&amp;'Coleman Validation'!AA$665666&amp;":"&amp;'Coleman Validation'!AA$665667),'Coleman Validation'!AA$665668,FALSE)),0,HLOOKUP($B53,INDIRECT("'Monthly Resource Report'!"&amp;'Coleman Validation'!AA$665666&amp;":"&amp;'Coleman Validation'!AA$665667),'Coleman Validation'!AA$665668,FALSE))</f>
        <v>151</v>
      </c>
      <c r="AB53" s="297">
        <f ca="1">+IF(ISERROR(HLOOKUP($B53,INDIRECT("'Monthly Resource Report'!"&amp;'Coleman Validation'!AB$665666&amp;":"&amp;'Coleman Validation'!AB$665667),'Coleman Validation'!AB$665668,FALSE)),0,HLOOKUP($B53,INDIRECT("'Monthly Resource Report'!"&amp;'Coleman Validation'!AB$665666&amp;":"&amp;'Coleman Validation'!AB$665667),'Coleman Validation'!AB$665668,FALSE))</f>
        <v>2.0169994301513263</v>
      </c>
      <c r="AC53" s="317">
        <f ca="1">+IF(ISERROR(HLOOKUP($B53,INDIRECT("'Monthly Resource Report'!"&amp;'Coleman Validation'!AC$665666&amp;":"&amp;'Coleman Validation'!AC$665667),'Coleman Validation'!AC$665668,FALSE)),0,HLOOKUP($B53,INDIRECT("'Monthly Resource Report'!"&amp;'Coleman Validation'!AC$665666&amp;":"&amp;'Coleman Validation'!AC$665667),'Coleman Validation'!AC$665668,FALSE))</f>
        <v>0.32406383780988168</v>
      </c>
      <c r="AD53" s="318">
        <f ca="1">+IF(ISERROR(HLOOKUP($B53,INDIRECT("'Monthly Resource Report'!"&amp;'Coleman Validation'!AD$665666&amp;":"&amp;'Coleman Validation'!AD$665667),'Coleman Validation'!AD$665668,FALSE)),0,HLOOKUP($B53,INDIRECT("'Monthly Resource Report'!"&amp;'Coleman Validation'!AD$665666&amp;":"&amp;'Coleman Validation'!AD$665667),'Coleman Validation'!AD$665668,FALSE))</f>
        <v>0.20091662323327192</v>
      </c>
    </row>
    <row r="54" spans="2:30">
      <c r="B54" s="301">
        <v>42826</v>
      </c>
      <c r="C54" s="294">
        <v>146</v>
      </c>
      <c r="D54" s="297">
        <v>2.017083</v>
      </c>
      <c r="E54" s="299">
        <v>0.33</v>
      </c>
      <c r="F54" s="295">
        <v>0.2</v>
      </c>
      <c r="G54" s="294">
        <f ca="1">+IF(ISERROR(HLOOKUP($B54,INDIRECT("'Monthly Resource Report'!"&amp;'Coleman Validation'!G$665666&amp;":"&amp;'Coleman Validation'!G$665667),'Coleman Validation'!G$665668,FALSE)),0,HLOOKUP($B54,INDIRECT("'Monthly Resource Report'!"&amp;'Coleman Validation'!G$665666&amp;":"&amp;'Coleman Validation'!G$665667),'Coleman Validation'!G$665668,FALSE))</f>
        <v>146</v>
      </c>
      <c r="H54" s="297">
        <f ca="1">+IF(ISERROR(HLOOKUP($B54,INDIRECT("'Monthly Resource Report'!"&amp;'Coleman Validation'!H$665666&amp;":"&amp;'Coleman Validation'!H$665667),'Coleman Validation'!H$665668,FALSE)),0,HLOOKUP($B54,INDIRECT("'Monthly Resource Report'!"&amp;'Coleman Validation'!H$665666&amp;":"&amp;'Coleman Validation'!H$665667),'Coleman Validation'!H$665668,FALSE))</f>
        <v>2.0170000878444019</v>
      </c>
      <c r="I54" s="317">
        <f ca="1">+IF(ISERROR(HLOOKUP($B54,INDIRECT("'Monthly Resource Report'!"&amp;'Coleman Validation'!I$665666&amp;":"&amp;'Coleman Validation'!I$665667),'Coleman Validation'!I$665668,FALSE)),0,HLOOKUP($B54,INDIRECT("'Monthly Resource Report'!"&amp;'Coleman Validation'!I$665666&amp;":"&amp;'Coleman Validation'!I$665667),'Coleman Validation'!I$665668,FALSE))</f>
        <v>0.3222514759941868</v>
      </c>
      <c r="J54" s="318">
        <f ca="1">+IF(ISERROR(HLOOKUP($B54,INDIRECT("'Monthly Resource Report'!"&amp;'Coleman Validation'!J$665666&amp;":"&amp;'Coleman Validation'!J$665667),'Coleman Validation'!J$665668,FALSE)),0,HLOOKUP($B54,INDIRECT("'Monthly Resource Report'!"&amp;'Coleman Validation'!J$665666&amp;":"&amp;'Coleman Validation'!J$665667),'Coleman Validation'!J$665668,FALSE))</f>
        <v>0.2004173571063142</v>
      </c>
      <c r="L54" s="301">
        <v>42826</v>
      </c>
      <c r="M54" s="294">
        <v>146</v>
      </c>
      <c r="N54" s="297">
        <v>2.017083</v>
      </c>
      <c r="O54" s="299">
        <v>0.33</v>
      </c>
      <c r="P54" s="295">
        <v>0.2</v>
      </c>
      <c r="Q54" s="294">
        <f ca="1">+IF(ISERROR(HLOOKUP($B54,INDIRECT("'Monthly Resource Report'!"&amp;'Coleman Validation'!Q$665666&amp;":"&amp;'Coleman Validation'!Q$665667),'Coleman Validation'!Q$665668,FALSE)),0,HLOOKUP($B54,INDIRECT("'Monthly Resource Report'!"&amp;'Coleman Validation'!Q$665666&amp;":"&amp;'Coleman Validation'!Q$665667),'Coleman Validation'!Q$665668,FALSE))</f>
        <v>146</v>
      </c>
      <c r="R54" s="297">
        <f ca="1">+IF(ISERROR(HLOOKUP($B54,INDIRECT("'Monthly Resource Report'!"&amp;'Coleman Validation'!R$665666&amp;":"&amp;'Coleman Validation'!R$665667),'Coleman Validation'!R$665668,FALSE)),0,HLOOKUP($B54,INDIRECT("'Monthly Resource Report'!"&amp;'Coleman Validation'!R$665666&amp;":"&amp;'Coleman Validation'!R$665667),'Coleman Validation'!R$665668,FALSE))</f>
        <v>2.0169997946295632</v>
      </c>
      <c r="S54" s="317">
        <f ca="1">+IF(ISERROR(HLOOKUP($B54,INDIRECT("'Monthly Resource Report'!"&amp;'Coleman Validation'!S$665666&amp;":"&amp;'Coleman Validation'!S$665667),'Coleman Validation'!S$665668,FALSE)),0,HLOOKUP($B54,INDIRECT("'Monthly Resource Report'!"&amp;'Coleman Validation'!S$665666&amp;":"&amp;'Coleman Validation'!S$665667),'Coleman Validation'!S$665668,FALSE))</f>
        <v>0.32247909255562035</v>
      </c>
      <c r="T54" s="318">
        <f ca="1">+IF(ISERROR(HLOOKUP($B54,INDIRECT("'Monthly Resource Report'!"&amp;'Coleman Validation'!T$665666&amp;":"&amp;'Coleman Validation'!T$665667),'Coleman Validation'!T$665668,FALSE)),0,HLOOKUP($B54,INDIRECT("'Monthly Resource Report'!"&amp;'Coleman Validation'!T$665666&amp;":"&amp;'Coleman Validation'!T$665667),'Coleman Validation'!T$665668,FALSE))</f>
        <v>0.20046744274517003</v>
      </c>
      <c r="V54" s="301">
        <v>42826</v>
      </c>
      <c r="W54" s="294">
        <v>151</v>
      </c>
      <c r="X54" s="297">
        <v>2.017083</v>
      </c>
      <c r="Y54" s="299">
        <v>0.33</v>
      </c>
      <c r="Z54" s="295">
        <v>0.2</v>
      </c>
      <c r="AA54" s="294">
        <f ca="1">+IF(ISERROR(HLOOKUP($B54,INDIRECT("'Monthly Resource Report'!"&amp;'Coleman Validation'!AA$665666&amp;":"&amp;'Coleman Validation'!AA$665667),'Coleman Validation'!AA$665668,FALSE)),0,HLOOKUP($B54,INDIRECT("'Monthly Resource Report'!"&amp;'Coleman Validation'!AA$665666&amp;":"&amp;'Coleman Validation'!AA$665667),'Coleman Validation'!AA$665668,FALSE))</f>
        <v>151</v>
      </c>
      <c r="AB54" s="297">
        <f ca="1">+IF(ISERROR(HLOOKUP($B54,INDIRECT("'Monthly Resource Report'!"&amp;'Coleman Validation'!AB$665666&amp;":"&amp;'Coleman Validation'!AB$665667),'Coleman Validation'!AB$665668,FALSE)),0,HLOOKUP($B54,INDIRECT("'Monthly Resource Report'!"&amp;'Coleman Validation'!AB$665666&amp;":"&amp;'Coleman Validation'!AB$665667),'Coleman Validation'!AB$665668,FALSE))</f>
        <v>2.0169997242061908</v>
      </c>
      <c r="AC54" s="317">
        <f ca="1">+IF(ISERROR(HLOOKUP($B54,INDIRECT("'Monthly Resource Report'!"&amp;'Coleman Validation'!AC$665666&amp;":"&amp;'Coleman Validation'!AC$665667),'Coleman Validation'!AC$665668,FALSE)),0,HLOOKUP($B54,INDIRECT("'Monthly Resource Report'!"&amp;'Coleman Validation'!AC$665666&amp;":"&amp;'Coleman Validation'!AC$665667),'Coleman Validation'!AC$665668,FALSE))</f>
        <v>0.32422453116518618</v>
      </c>
      <c r="AD54" s="318">
        <f ca="1">+IF(ISERROR(HLOOKUP($B54,INDIRECT("'Monthly Resource Report'!"&amp;'Coleman Validation'!AD$665666&amp;":"&amp;'Coleman Validation'!AD$665667),'Coleman Validation'!AD$665668,FALSE)),0,HLOOKUP($B54,INDIRECT("'Monthly Resource Report'!"&amp;'Coleman Validation'!AD$665666&amp;":"&amp;'Coleman Validation'!AD$665667),'Coleman Validation'!AD$665668,FALSE))</f>
        <v>0.20076239321450975</v>
      </c>
    </row>
    <row r="55" spans="2:30">
      <c r="B55" s="301">
        <v>42856</v>
      </c>
      <c r="C55" s="294">
        <v>146</v>
      </c>
      <c r="D55" s="297">
        <v>2.017083</v>
      </c>
      <c r="E55" s="299">
        <v>0.33</v>
      </c>
      <c r="F55" s="295">
        <v>2.6</v>
      </c>
      <c r="G55" s="294">
        <f ca="1">+IF(ISERROR(HLOOKUP($B55,INDIRECT("'Monthly Resource Report'!"&amp;'Coleman Validation'!G$665666&amp;":"&amp;'Coleman Validation'!G$665667),'Coleman Validation'!G$665668,FALSE)),0,HLOOKUP($B55,INDIRECT("'Monthly Resource Report'!"&amp;'Coleman Validation'!G$665666&amp;":"&amp;'Coleman Validation'!G$665667),'Coleman Validation'!G$665668,FALSE))</f>
        <v>146</v>
      </c>
      <c r="H55" s="297">
        <f ca="1">+IF(ISERROR(HLOOKUP($B55,INDIRECT("'Monthly Resource Report'!"&amp;'Coleman Validation'!H$665666&amp;":"&amp;'Coleman Validation'!H$665667),'Coleman Validation'!H$665668,FALSE)),0,HLOOKUP($B55,INDIRECT("'Monthly Resource Report'!"&amp;'Coleman Validation'!H$665666&amp;":"&amp;'Coleman Validation'!H$665667),'Coleman Validation'!H$665668,FALSE))</f>
        <v>2.0169999384804678</v>
      </c>
      <c r="I55" s="317">
        <f ca="1">+IF(ISERROR(HLOOKUP($B55,INDIRECT("'Monthly Resource Report'!"&amp;'Coleman Validation'!I$665666&amp;":"&amp;'Coleman Validation'!I$665667),'Coleman Validation'!I$665668,FALSE)),0,HLOOKUP($B55,INDIRECT("'Monthly Resource Report'!"&amp;'Coleman Validation'!I$665666&amp;":"&amp;'Coleman Validation'!I$665667),'Coleman Validation'!I$665668,FALSE))</f>
        <v>0.32280136715093499</v>
      </c>
      <c r="J55" s="318">
        <f ca="1">+IF(ISERROR(HLOOKUP($B55,INDIRECT("'Monthly Resource Report'!"&amp;'Coleman Validation'!J$665666&amp;":"&amp;'Coleman Validation'!J$665667),'Coleman Validation'!J$665668,FALSE)),0,HLOOKUP($B55,INDIRECT("'Monthly Resource Report'!"&amp;'Coleman Validation'!J$665666&amp;":"&amp;'Coleman Validation'!J$665667),'Coleman Validation'!J$665668,FALSE))</f>
        <v>2.6050752910497339</v>
      </c>
      <c r="L55" s="301">
        <v>42856</v>
      </c>
      <c r="M55" s="294">
        <v>146</v>
      </c>
      <c r="N55" s="297">
        <v>2.017083</v>
      </c>
      <c r="O55" s="299">
        <v>0.33</v>
      </c>
      <c r="P55" s="295">
        <v>2.6</v>
      </c>
      <c r="Q55" s="294">
        <f ca="1">+IF(ISERROR(HLOOKUP($B55,INDIRECT("'Monthly Resource Report'!"&amp;'Coleman Validation'!Q$665666&amp;":"&amp;'Coleman Validation'!Q$665667),'Coleman Validation'!Q$665668,FALSE)),0,HLOOKUP($B55,INDIRECT("'Monthly Resource Report'!"&amp;'Coleman Validation'!Q$665666&amp;":"&amp;'Coleman Validation'!Q$665667),'Coleman Validation'!Q$665668,FALSE))</f>
        <v>146</v>
      </c>
      <c r="R55" s="297">
        <f ca="1">+IF(ISERROR(HLOOKUP($B55,INDIRECT("'Monthly Resource Report'!"&amp;'Coleman Validation'!R$665666&amp;":"&amp;'Coleman Validation'!R$665667),'Coleman Validation'!R$665668,FALSE)),0,HLOOKUP($B55,INDIRECT("'Monthly Resource Report'!"&amp;'Coleman Validation'!R$665666&amp;":"&amp;'Coleman Validation'!R$665667),'Coleman Validation'!R$665668,FALSE))</f>
        <v>2.0169999013368853</v>
      </c>
      <c r="S55" s="317">
        <f ca="1">+IF(ISERROR(HLOOKUP($B55,INDIRECT("'Monthly Resource Report'!"&amp;'Coleman Validation'!S$665666&amp;":"&amp;'Coleman Validation'!S$665667),'Coleman Validation'!S$665668,FALSE)),0,HLOOKUP($B55,INDIRECT("'Monthly Resource Report'!"&amp;'Coleman Validation'!S$665666&amp;":"&amp;'Coleman Validation'!S$665667),'Coleman Validation'!S$665668,FALSE))</f>
        <v>0.32272611680635599</v>
      </c>
      <c r="T55" s="318">
        <f ca="1">+IF(ISERROR(HLOOKUP($B55,INDIRECT("'Monthly Resource Report'!"&amp;'Coleman Validation'!T$665666&amp;":"&amp;'Coleman Validation'!T$665667),'Coleman Validation'!T$665668,FALSE)),0,HLOOKUP($B55,INDIRECT("'Monthly Resource Report'!"&amp;'Coleman Validation'!T$665666&amp;":"&amp;'Coleman Validation'!T$665667),'Coleman Validation'!T$665668,FALSE))</f>
        <v>2.6115602137558582</v>
      </c>
      <c r="V55" s="301">
        <v>42856</v>
      </c>
      <c r="W55" s="294">
        <v>151</v>
      </c>
      <c r="X55" s="297">
        <v>2.017083</v>
      </c>
      <c r="Y55" s="299">
        <v>0.33</v>
      </c>
      <c r="Z55" s="295">
        <v>0.2</v>
      </c>
      <c r="AA55" s="294">
        <f ca="1">+IF(ISERROR(HLOOKUP($B55,INDIRECT("'Monthly Resource Report'!"&amp;'Coleman Validation'!AA$665666&amp;":"&amp;'Coleman Validation'!AA$665667),'Coleman Validation'!AA$665668,FALSE)),0,HLOOKUP($B55,INDIRECT("'Monthly Resource Report'!"&amp;'Coleman Validation'!AA$665666&amp;":"&amp;'Coleman Validation'!AA$665667),'Coleman Validation'!AA$665668,FALSE))</f>
        <v>151</v>
      </c>
      <c r="AB55" s="297">
        <f ca="1">+IF(ISERROR(HLOOKUP($B55,INDIRECT("'Monthly Resource Report'!"&amp;'Coleman Validation'!AB$665666&amp;":"&amp;'Coleman Validation'!AB$665667),'Coleman Validation'!AB$665668,FALSE)),0,HLOOKUP($B55,INDIRECT("'Monthly Resource Report'!"&amp;'Coleman Validation'!AB$665666&amp;":"&amp;'Coleman Validation'!AB$665667),'Coleman Validation'!AB$665668,FALSE))</f>
        <v>2.017000611340364</v>
      </c>
      <c r="AC55" s="317">
        <f ca="1">+IF(ISERROR(HLOOKUP($B55,INDIRECT("'Monthly Resource Report'!"&amp;'Coleman Validation'!AC$665666&amp;":"&amp;'Coleman Validation'!AC$665667),'Coleman Validation'!AC$665668,FALSE)),0,HLOOKUP($B55,INDIRECT("'Monthly Resource Report'!"&amp;'Coleman Validation'!AC$665666&amp;":"&amp;'Coleman Validation'!AC$665667),'Coleman Validation'!AC$665668,FALSE))</f>
        <v>0.3220007086750204</v>
      </c>
      <c r="AD55" s="318">
        <f ca="1">+IF(ISERROR(HLOOKUP($B55,INDIRECT("'Monthly Resource Report'!"&amp;'Coleman Validation'!AD$665666&amp;":"&amp;'Coleman Validation'!AD$665667),'Coleman Validation'!AD$665668,FALSE)),0,HLOOKUP($B55,INDIRECT("'Monthly Resource Report'!"&amp;'Coleman Validation'!AD$665666&amp;":"&amp;'Coleman Validation'!AD$665667),'Coleman Validation'!AD$665668,FALSE))</f>
        <v>0.20304503285877082</v>
      </c>
    </row>
    <row r="56" spans="2:30">
      <c r="B56" s="301">
        <v>42887</v>
      </c>
      <c r="C56" s="294">
        <v>146</v>
      </c>
      <c r="D56" s="297">
        <v>2.017083</v>
      </c>
      <c r="E56" s="299">
        <v>0.33</v>
      </c>
      <c r="F56" s="295">
        <v>0.2</v>
      </c>
      <c r="G56" s="294">
        <f ca="1">+IF(ISERROR(HLOOKUP($B56,INDIRECT("'Monthly Resource Report'!"&amp;'Coleman Validation'!G$665666&amp;":"&amp;'Coleman Validation'!G$665667),'Coleman Validation'!G$665668,FALSE)),0,HLOOKUP($B56,INDIRECT("'Monthly Resource Report'!"&amp;'Coleman Validation'!G$665666&amp;":"&amp;'Coleman Validation'!G$665667),'Coleman Validation'!G$665668,FALSE))</f>
        <v>146</v>
      </c>
      <c r="H56" s="297">
        <f ca="1">+IF(ISERROR(HLOOKUP($B56,INDIRECT("'Monthly Resource Report'!"&amp;'Coleman Validation'!H$665666&amp;":"&amp;'Coleman Validation'!H$665667),'Coleman Validation'!H$665668,FALSE)),0,HLOOKUP($B56,INDIRECT("'Monthly Resource Report'!"&amp;'Coleman Validation'!H$665666&amp;":"&amp;'Coleman Validation'!H$665667),'Coleman Validation'!H$665668,FALSE))</f>
        <v>2.0170003361595641</v>
      </c>
      <c r="I56" s="317">
        <f ca="1">+IF(ISERROR(HLOOKUP($B56,INDIRECT("'Monthly Resource Report'!"&amp;'Coleman Validation'!I$665666&amp;":"&amp;'Coleman Validation'!I$665667),'Coleman Validation'!I$665668,FALSE)),0,HLOOKUP($B56,INDIRECT("'Monthly Resource Report'!"&amp;'Coleman Validation'!I$665666&amp;":"&amp;'Coleman Validation'!I$665667),'Coleman Validation'!I$665668,FALSE))</f>
        <v>0.32352841283381495</v>
      </c>
      <c r="J56" s="318">
        <f ca="1">+IF(ISERROR(HLOOKUP($B56,INDIRECT("'Monthly Resource Report'!"&amp;'Coleman Validation'!J$665666&amp;":"&amp;'Coleman Validation'!J$665667),'Coleman Validation'!J$665668,FALSE)),0,HLOOKUP($B56,INDIRECT("'Monthly Resource Report'!"&amp;'Coleman Validation'!J$665666&amp;":"&amp;'Coleman Validation'!J$665667),'Coleman Validation'!J$665668,FALSE))</f>
        <v>0.5344570193590118</v>
      </c>
      <c r="L56" s="301">
        <v>42887</v>
      </c>
      <c r="M56" s="294">
        <v>146</v>
      </c>
      <c r="N56" s="297">
        <v>2.017083</v>
      </c>
      <c r="O56" s="299">
        <v>0.33</v>
      </c>
      <c r="P56" s="295">
        <v>0.2</v>
      </c>
      <c r="Q56" s="294">
        <f ca="1">+IF(ISERROR(HLOOKUP($B56,INDIRECT("'Monthly Resource Report'!"&amp;'Coleman Validation'!Q$665666&amp;":"&amp;'Coleman Validation'!Q$665667),'Coleman Validation'!Q$665668,FALSE)),0,HLOOKUP($B56,INDIRECT("'Monthly Resource Report'!"&amp;'Coleman Validation'!Q$665666&amp;":"&amp;'Coleman Validation'!Q$665667),'Coleman Validation'!Q$665668,FALSE))</f>
        <v>146</v>
      </c>
      <c r="R56" s="297">
        <f ca="1">+IF(ISERROR(HLOOKUP($B56,INDIRECT("'Monthly Resource Report'!"&amp;'Coleman Validation'!R$665666&amp;":"&amp;'Coleman Validation'!R$665667),'Coleman Validation'!R$665668,FALSE)),0,HLOOKUP($B56,INDIRECT("'Monthly Resource Report'!"&amp;'Coleman Validation'!R$665666&amp;":"&amp;'Coleman Validation'!R$665667),'Coleman Validation'!R$665668,FALSE))</f>
        <v>2.0170000625586488</v>
      </c>
      <c r="S56" s="317">
        <f ca="1">+IF(ISERROR(HLOOKUP($B56,INDIRECT("'Monthly Resource Report'!"&amp;'Coleman Validation'!S$665666&amp;":"&amp;'Coleman Validation'!S$665667),'Coleman Validation'!S$665668,FALSE)),0,HLOOKUP($B56,INDIRECT("'Monthly Resource Report'!"&amp;'Coleman Validation'!S$665666&amp;":"&amp;'Coleman Validation'!S$665667),'Coleman Validation'!S$665668,FALSE))</f>
        <v>0.3233716518202453</v>
      </c>
      <c r="T56" s="318">
        <f ca="1">+IF(ISERROR(HLOOKUP($B56,INDIRECT("'Monthly Resource Report'!"&amp;'Coleman Validation'!T$665666&amp;":"&amp;'Coleman Validation'!T$665667),'Coleman Validation'!T$665668,FALSE)),0,HLOOKUP($B56,INDIRECT("'Monthly Resource Report'!"&amp;'Coleman Validation'!T$665666&amp;":"&amp;'Coleman Validation'!T$665667),'Coleman Validation'!T$665668,FALSE))</f>
        <v>0.47404290507947311</v>
      </c>
      <c r="V56" s="301">
        <v>42887</v>
      </c>
      <c r="W56" s="294">
        <v>151</v>
      </c>
      <c r="X56" s="297">
        <v>2.017083</v>
      </c>
      <c r="Y56" s="299">
        <v>0.33</v>
      </c>
      <c r="Z56" s="295">
        <v>0.2</v>
      </c>
      <c r="AA56" s="294">
        <f ca="1">+IF(ISERROR(HLOOKUP($B56,INDIRECT("'Monthly Resource Report'!"&amp;'Coleman Validation'!AA$665666&amp;":"&amp;'Coleman Validation'!AA$665667),'Coleman Validation'!AA$665668,FALSE)),0,HLOOKUP($B56,INDIRECT("'Monthly Resource Report'!"&amp;'Coleman Validation'!AA$665666&amp;":"&amp;'Coleman Validation'!AA$665667),'Coleman Validation'!AA$665668,FALSE))</f>
        <v>151</v>
      </c>
      <c r="AB56" s="297">
        <f ca="1">+IF(ISERROR(HLOOKUP($B56,INDIRECT("'Monthly Resource Report'!"&amp;'Coleman Validation'!AB$665666&amp;":"&amp;'Coleman Validation'!AB$665667),'Coleman Validation'!AB$665668,FALSE)),0,HLOOKUP($B56,INDIRECT("'Monthly Resource Report'!"&amp;'Coleman Validation'!AB$665666&amp;":"&amp;'Coleman Validation'!AB$665667),'Coleman Validation'!AB$665668,FALSE))</f>
        <v>2.0169995890841408</v>
      </c>
      <c r="AC56" s="317">
        <f ca="1">+IF(ISERROR(HLOOKUP($B56,INDIRECT("'Monthly Resource Report'!"&amp;'Coleman Validation'!AC$665666&amp;":"&amp;'Coleman Validation'!AC$665667),'Coleman Validation'!AC$665668,FALSE)),0,HLOOKUP($B56,INDIRECT("'Monthly Resource Report'!"&amp;'Coleman Validation'!AC$665666&amp;":"&amp;'Coleman Validation'!AC$665667),'Coleman Validation'!AC$665668,FALSE))</f>
        <v>0.32404006422735676</v>
      </c>
      <c r="AD56" s="318">
        <f ca="1">+IF(ISERROR(HLOOKUP($B56,INDIRECT("'Monthly Resource Report'!"&amp;'Coleman Validation'!AD$665666&amp;":"&amp;'Coleman Validation'!AD$665667),'Coleman Validation'!AD$665668,FALSE)),0,HLOOKUP($B56,INDIRECT("'Monthly Resource Report'!"&amp;'Coleman Validation'!AD$665666&amp;":"&amp;'Coleman Validation'!AD$665667),'Coleman Validation'!AD$665668,FALSE))</f>
        <v>0.20070504884845752</v>
      </c>
    </row>
    <row r="57" spans="2:30">
      <c r="B57" s="301">
        <v>42917</v>
      </c>
      <c r="C57" s="294">
        <v>146</v>
      </c>
      <c r="D57" s="297">
        <v>2.017083</v>
      </c>
      <c r="E57" s="299">
        <v>0.33</v>
      </c>
      <c r="F57" s="295">
        <v>0.2</v>
      </c>
      <c r="G57" s="294">
        <f ca="1">+IF(ISERROR(HLOOKUP($B57,INDIRECT("'Monthly Resource Report'!"&amp;'Coleman Validation'!G$665666&amp;":"&amp;'Coleman Validation'!G$665667),'Coleman Validation'!G$665668,FALSE)),0,HLOOKUP($B57,INDIRECT("'Monthly Resource Report'!"&amp;'Coleman Validation'!G$665666&amp;":"&amp;'Coleman Validation'!G$665667),'Coleman Validation'!G$665668,FALSE))</f>
        <v>146</v>
      </c>
      <c r="H57" s="297">
        <f ca="1">+IF(ISERROR(HLOOKUP($B57,INDIRECT("'Monthly Resource Report'!"&amp;'Coleman Validation'!H$665666&amp;":"&amp;'Coleman Validation'!H$665667),'Coleman Validation'!H$665668,FALSE)),0,HLOOKUP($B57,INDIRECT("'Monthly Resource Report'!"&amp;'Coleman Validation'!H$665666&amp;":"&amp;'Coleman Validation'!H$665667),'Coleman Validation'!H$665668,FALSE))</f>
        <v>2.01699969514054</v>
      </c>
      <c r="I57" s="317">
        <f ca="1">+IF(ISERROR(HLOOKUP($B57,INDIRECT("'Monthly Resource Report'!"&amp;'Coleman Validation'!I$665666&amp;":"&amp;'Coleman Validation'!I$665667),'Coleman Validation'!I$665668,FALSE)),0,HLOOKUP($B57,INDIRECT("'Monthly Resource Report'!"&amp;'Coleman Validation'!I$665666&amp;":"&amp;'Coleman Validation'!I$665667),'Coleman Validation'!I$665668,FALSE))</f>
        <v>0.32306070835267281</v>
      </c>
      <c r="J57" s="318">
        <f ca="1">+IF(ISERROR(HLOOKUP($B57,INDIRECT("'Monthly Resource Report'!"&amp;'Coleman Validation'!J$665666&amp;":"&amp;'Coleman Validation'!J$665667),'Coleman Validation'!J$665668,FALSE)),0,HLOOKUP($B57,INDIRECT("'Monthly Resource Report'!"&amp;'Coleman Validation'!J$665666&amp;":"&amp;'Coleman Validation'!J$665667),'Coleman Validation'!J$665668,FALSE))</f>
        <v>0.20037914934110099</v>
      </c>
      <c r="L57" s="301">
        <v>42917</v>
      </c>
      <c r="M57" s="294">
        <v>146</v>
      </c>
      <c r="N57" s="297">
        <v>2.017083</v>
      </c>
      <c r="O57" s="299">
        <v>0.33</v>
      </c>
      <c r="P57" s="295">
        <v>0.2</v>
      </c>
      <c r="Q57" s="294">
        <f ca="1">+IF(ISERROR(HLOOKUP($B57,INDIRECT("'Monthly Resource Report'!"&amp;'Coleman Validation'!Q$665666&amp;":"&amp;'Coleman Validation'!Q$665667),'Coleman Validation'!Q$665668,FALSE)),0,HLOOKUP($B57,INDIRECT("'Monthly Resource Report'!"&amp;'Coleman Validation'!Q$665666&amp;":"&amp;'Coleman Validation'!Q$665667),'Coleman Validation'!Q$665668,FALSE))</f>
        <v>146</v>
      </c>
      <c r="R57" s="297">
        <f ca="1">+IF(ISERROR(HLOOKUP($B57,INDIRECT("'Monthly Resource Report'!"&amp;'Coleman Validation'!R$665666&amp;":"&amp;'Coleman Validation'!R$665667),'Coleman Validation'!R$665668,FALSE)),0,HLOOKUP($B57,INDIRECT("'Monthly Resource Report'!"&amp;'Coleman Validation'!R$665666&amp;":"&amp;'Coleman Validation'!R$665667),'Coleman Validation'!R$665668,FALSE))</f>
        <v>2.0169999755399552</v>
      </c>
      <c r="S57" s="317">
        <f ca="1">+IF(ISERROR(HLOOKUP($B57,INDIRECT("'Monthly Resource Report'!"&amp;'Coleman Validation'!S$665666&amp;":"&amp;'Coleman Validation'!S$665667),'Coleman Validation'!S$665668,FALSE)),0,HLOOKUP($B57,INDIRECT("'Monthly Resource Report'!"&amp;'Coleman Validation'!S$665666&amp;":"&amp;'Coleman Validation'!S$665667),'Coleman Validation'!S$665668,FALSE))</f>
        <v>0.3229921259410054</v>
      </c>
      <c r="T57" s="318">
        <f ca="1">+IF(ISERROR(HLOOKUP($B57,INDIRECT("'Monthly Resource Report'!"&amp;'Coleman Validation'!T$665666&amp;":"&amp;'Coleman Validation'!T$665667),'Coleman Validation'!T$665668,FALSE)),0,HLOOKUP($B57,INDIRECT("'Monthly Resource Report'!"&amp;'Coleman Validation'!T$665666&amp;":"&amp;'Coleman Validation'!T$665667),'Coleman Validation'!T$665668,FALSE))</f>
        <v>0.20066726148450165</v>
      </c>
      <c r="V57" s="301">
        <v>42917</v>
      </c>
      <c r="W57" s="294">
        <v>151</v>
      </c>
      <c r="X57" s="297">
        <v>2.017083</v>
      </c>
      <c r="Y57" s="299">
        <v>0.33</v>
      </c>
      <c r="Z57" s="295">
        <v>0.2</v>
      </c>
      <c r="AA57" s="294">
        <f ca="1">+IF(ISERROR(HLOOKUP($B57,INDIRECT("'Monthly Resource Report'!"&amp;'Coleman Validation'!AA$665666&amp;":"&amp;'Coleman Validation'!AA$665667),'Coleman Validation'!AA$665668,FALSE)),0,HLOOKUP($B57,INDIRECT("'Monthly Resource Report'!"&amp;'Coleman Validation'!AA$665666&amp;":"&amp;'Coleman Validation'!AA$665667),'Coleman Validation'!AA$665668,FALSE))</f>
        <v>151</v>
      </c>
      <c r="AB57" s="297">
        <f ca="1">+IF(ISERROR(HLOOKUP($B57,INDIRECT("'Monthly Resource Report'!"&amp;'Coleman Validation'!AB$665666&amp;":"&amp;'Coleman Validation'!AB$665667),'Coleman Validation'!AB$665668,FALSE)),0,HLOOKUP($B57,INDIRECT("'Monthly Resource Report'!"&amp;'Coleman Validation'!AB$665666&amp;":"&amp;'Coleman Validation'!AB$665667),'Coleman Validation'!AB$665668,FALSE))</f>
        <v>2.0169992400771615</v>
      </c>
      <c r="AC57" s="317">
        <f ca="1">+IF(ISERROR(HLOOKUP($B57,INDIRECT("'Monthly Resource Report'!"&amp;'Coleman Validation'!AC$665666&amp;":"&amp;'Coleman Validation'!AC$665667),'Coleman Validation'!AC$665668,FALSE)),0,HLOOKUP($B57,INDIRECT("'Monthly Resource Report'!"&amp;'Coleman Validation'!AC$665666&amp;":"&amp;'Coleman Validation'!AC$665667),'Coleman Validation'!AC$665668,FALSE))</f>
        <v>0.32390244534772283</v>
      </c>
      <c r="AD57" s="318">
        <f ca="1">+IF(ISERROR(HLOOKUP($B57,INDIRECT("'Monthly Resource Report'!"&amp;'Coleman Validation'!AD$665666&amp;":"&amp;'Coleman Validation'!AD$665667),'Coleman Validation'!AD$665668,FALSE)),0,HLOOKUP($B57,INDIRECT("'Monthly Resource Report'!"&amp;'Coleman Validation'!AD$665666&amp;":"&amp;'Coleman Validation'!AD$665667),'Coleman Validation'!AD$665668,FALSE))</f>
        <v>0.20090284860542551</v>
      </c>
    </row>
    <row r="58" spans="2:30">
      <c r="B58" s="301">
        <v>42948</v>
      </c>
      <c r="C58" s="294">
        <v>146</v>
      </c>
      <c r="D58" s="297">
        <v>2.017083</v>
      </c>
      <c r="E58" s="299">
        <v>0.33</v>
      </c>
      <c r="F58" s="295">
        <v>0.2</v>
      </c>
      <c r="G58" s="294">
        <f ca="1">+IF(ISERROR(HLOOKUP($B58,INDIRECT("'Monthly Resource Report'!"&amp;'Coleman Validation'!G$665666&amp;":"&amp;'Coleman Validation'!G$665667),'Coleman Validation'!G$665668,FALSE)),0,HLOOKUP($B58,INDIRECT("'Monthly Resource Report'!"&amp;'Coleman Validation'!G$665666&amp;":"&amp;'Coleman Validation'!G$665667),'Coleman Validation'!G$665668,FALSE))</f>
        <v>146</v>
      </c>
      <c r="H58" s="297">
        <f ca="1">+IF(ISERROR(HLOOKUP($B58,INDIRECT("'Monthly Resource Report'!"&amp;'Coleman Validation'!H$665666&amp;":"&amp;'Coleman Validation'!H$665667),'Coleman Validation'!H$665668,FALSE)),0,HLOOKUP($B58,INDIRECT("'Monthly Resource Report'!"&amp;'Coleman Validation'!H$665666&amp;":"&amp;'Coleman Validation'!H$665667),'Coleman Validation'!H$665668,FALSE))</f>
        <v>2.0170002720251685</v>
      </c>
      <c r="I58" s="317">
        <f ca="1">+IF(ISERROR(HLOOKUP($B58,INDIRECT("'Monthly Resource Report'!"&amp;'Coleman Validation'!I$665666&amp;":"&amp;'Coleman Validation'!I$665667),'Coleman Validation'!I$665668,FALSE)),0,HLOOKUP($B58,INDIRECT("'Monthly Resource Report'!"&amp;'Coleman Validation'!I$665666&amp;":"&amp;'Coleman Validation'!I$665667),'Coleman Validation'!I$665668,FALSE))</f>
        <v>0.32412751767573833</v>
      </c>
      <c r="J58" s="318">
        <f ca="1">+IF(ISERROR(HLOOKUP($B58,INDIRECT("'Monthly Resource Report'!"&amp;'Coleman Validation'!J$665666&amp;":"&amp;'Coleman Validation'!J$665667),'Coleman Validation'!J$665668,FALSE)),0,HLOOKUP($B58,INDIRECT("'Monthly Resource Report'!"&amp;'Coleman Validation'!J$665666&amp;":"&amp;'Coleman Validation'!J$665667),'Coleman Validation'!J$665668,FALSE))</f>
        <v>0.20037826674888756</v>
      </c>
      <c r="L58" s="301">
        <v>42948</v>
      </c>
      <c r="M58" s="294">
        <v>146</v>
      </c>
      <c r="N58" s="297">
        <v>2.017083</v>
      </c>
      <c r="O58" s="299">
        <v>0.33</v>
      </c>
      <c r="P58" s="295">
        <v>0.2</v>
      </c>
      <c r="Q58" s="294">
        <f ca="1">+IF(ISERROR(HLOOKUP($B58,INDIRECT("'Monthly Resource Report'!"&amp;'Coleman Validation'!Q$665666&amp;":"&amp;'Coleman Validation'!Q$665667),'Coleman Validation'!Q$665668,FALSE)),0,HLOOKUP($B58,INDIRECT("'Monthly Resource Report'!"&amp;'Coleman Validation'!Q$665666&amp;":"&amp;'Coleman Validation'!Q$665667),'Coleman Validation'!Q$665668,FALSE))</f>
        <v>146</v>
      </c>
      <c r="R58" s="297">
        <f ca="1">+IF(ISERROR(HLOOKUP($B58,INDIRECT("'Monthly Resource Report'!"&amp;'Coleman Validation'!R$665666&amp;":"&amp;'Coleman Validation'!R$665667),'Coleman Validation'!R$665668,FALSE)),0,HLOOKUP($B58,INDIRECT("'Monthly Resource Report'!"&amp;'Coleman Validation'!R$665666&amp;":"&amp;'Coleman Validation'!R$665667),'Coleman Validation'!R$665668,FALSE))</f>
        <v>2.0170001415361387</v>
      </c>
      <c r="S58" s="317">
        <f ca="1">+IF(ISERROR(HLOOKUP($B58,INDIRECT("'Monthly Resource Report'!"&amp;'Coleman Validation'!S$665666&amp;":"&amp;'Coleman Validation'!S$665667),'Coleman Validation'!S$665668,FALSE)),0,HLOOKUP($B58,INDIRECT("'Monthly Resource Report'!"&amp;'Coleman Validation'!S$665666&amp;":"&amp;'Coleman Validation'!S$665667),'Coleman Validation'!S$665668,FALSE))</f>
        <v>0.3242279391324363</v>
      </c>
      <c r="T58" s="318">
        <f ca="1">+IF(ISERROR(HLOOKUP($B58,INDIRECT("'Monthly Resource Report'!"&amp;'Coleman Validation'!T$665666&amp;":"&amp;'Coleman Validation'!T$665667),'Coleman Validation'!T$665668,FALSE)),0,HLOOKUP($B58,INDIRECT("'Monthly Resource Report'!"&amp;'Coleman Validation'!T$665666&amp;":"&amp;'Coleman Validation'!T$665667),'Coleman Validation'!T$665668,FALSE))</f>
        <v>0.20063252098112513</v>
      </c>
      <c r="V58" s="301">
        <v>42948</v>
      </c>
      <c r="W58" s="294">
        <v>151</v>
      </c>
      <c r="X58" s="297">
        <v>2.017083</v>
      </c>
      <c r="Y58" s="299">
        <v>0.33</v>
      </c>
      <c r="Z58" s="295">
        <v>0.2</v>
      </c>
      <c r="AA58" s="294">
        <f ca="1">+IF(ISERROR(HLOOKUP($B58,INDIRECT("'Monthly Resource Report'!"&amp;'Coleman Validation'!AA$665666&amp;":"&amp;'Coleman Validation'!AA$665667),'Coleman Validation'!AA$665668,FALSE)),0,HLOOKUP($B58,INDIRECT("'Monthly Resource Report'!"&amp;'Coleman Validation'!AA$665666&amp;":"&amp;'Coleman Validation'!AA$665667),'Coleman Validation'!AA$665668,FALSE))</f>
        <v>151</v>
      </c>
      <c r="AB58" s="297">
        <f ca="1">+IF(ISERROR(HLOOKUP($B58,INDIRECT("'Monthly Resource Report'!"&amp;'Coleman Validation'!AB$665666&amp;":"&amp;'Coleman Validation'!AB$665667),'Coleman Validation'!AB$665668,FALSE)),0,HLOOKUP($B58,INDIRECT("'Monthly Resource Report'!"&amp;'Coleman Validation'!AB$665666&amp;":"&amp;'Coleman Validation'!AB$665667),'Coleman Validation'!AB$665668,FALSE))</f>
        <v>2.0169993378964994</v>
      </c>
      <c r="AC58" s="317">
        <f ca="1">+IF(ISERROR(HLOOKUP($B58,INDIRECT("'Monthly Resource Report'!"&amp;'Coleman Validation'!AC$665666&amp;":"&amp;'Coleman Validation'!AC$665667),'Coleman Validation'!AC$665668,FALSE)),0,HLOOKUP($B58,INDIRECT("'Monthly Resource Report'!"&amp;'Coleman Validation'!AC$665666&amp;":"&amp;'Coleman Validation'!AC$665667),'Coleman Validation'!AC$665668,FALSE))</f>
        <v>0.32515800260708244</v>
      </c>
      <c r="AD58" s="318">
        <f ca="1">+IF(ISERROR(HLOOKUP($B58,INDIRECT("'Monthly Resource Report'!"&amp;'Coleman Validation'!AD$665666&amp;":"&amp;'Coleman Validation'!AD$665667),'Coleman Validation'!AD$665668,FALSE)),0,HLOOKUP($B58,INDIRECT("'Monthly Resource Report'!"&amp;'Coleman Validation'!AD$665666&amp;":"&amp;'Coleman Validation'!AD$665667),'Coleman Validation'!AD$665668,FALSE))</f>
        <v>0.20066415568688473</v>
      </c>
    </row>
    <row r="59" spans="2:30">
      <c r="B59" s="301">
        <v>42979</v>
      </c>
      <c r="C59" s="294">
        <v>146</v>
      </c>
      <c r="D59" s="297">
        <v>2.017083</v>
      </c>
      <c r="E59" s="299">
        <v>0.33</v>
      </c>
      <c r="F59" s="295">
        <v>0.2</v>
      </c>
      <c r="G59" s="294">
        <f ca="1">+IF(ISERROR(HLOOKUP($B59,INDIRECT("'Monthly Resource Report'!"&amp;'Coleman Validation'!G$665666&amp;":"&amp;'Coleman Validation'!G$665667),'Coleman Validation'!G$665668,FALSE)),0,HLOOKUP($B59,INDIRECT("'Monthly Resource Report'!"&amp;'Coleman Validation'!G$665666&amp;":"&amp;'Coleman Validation'!G$665667),'Coleman Validation'!G$665668,FALSE))</f>
        <v>146</v>
      </c>
      <c r="H59" s="297">
        <f ca="1">+IF(ISERROR(HLOOKUP($B59,INDIRECT("'Monthly Resource Report'!"&amp;'Coleman Validation'!H$665666&amp;":"&amp;'Coleman Validation'!H$665667),'Coleman Validation'!H$665668,FALSE)),0,HLOOKUP($B59,INDIRECT("'Monthly Resource Report'!"&amp;'Coleman Validation'!H$665666&amp;":"&amp;'Coleman Validation'!H$665667),'Coleman Validation'!H$665668,FALSE))</f>
        <v>2.0170001427514697</v>
      </c>
      <c r="I59" s="317">
        <f ca="1">+IF(ISERROR(HLOOKUP($B59,INDIRECT("'Monthly Resource Report'!"&amp;'Coleman Validation'!I$665666&amp;":"&amp;'Coleman Validation'!I$665667),'Coleman Validation'!I$665668,FALSE)),0,HLOOKUP($B59,INDIRECT("'Monthly Resource Report'!"&amp;'Coleman Validation'!I$665666&amp;":"&amp;'Coleman Validation'!I$665667),'Coleman Validation'!I$665668,FALSE))</f>
        <v>0.32207855341329344</v>
      </c>
      <c r="J59" s="318">
        <f ca="1">+IF(ISERROR(HLOOKUP($B59,INDIRECT("'Monthly Resource Report'!"&amp;'Coleman Validation'!J$665666&amp;":"&amp;'Coleman Validation'!J$665667),'Coleman Validation'!J$665668,FALSE)),0,HLOOKUP($B59,INDIRECT("'Monthly Resource Report'!"&amp;'Coleman Validation'!J$665666&amp;":"&amp;'Coleman Validation'!J$665667),'Coleman Validation'!J$665668,FALSE))</f>
        <v>0.20040701616571654</v>
      </c>
      <c r="L59" s="301">
        <v>42979</v>
      </c>
      <c r="M59" s="294">
        <v>146</v>
      </c>
      <c r="N59" s="297">
        <v>2.017083</v>
      </c>
      <c r="O59" s="299">
        <v>0.33</v>
      </c>
      <c r="P59" s="295">
        <v>0.2</v>
      </c>
      <c r="Q59" s="294">
        <f ca="1">+IF(ISERROR(HLOOKUP($B59,INDIRECT("'Monthly Resource Report'!"&amp;'Coleman Validation'!Q$665666&amp;":"&amp;'Coleman Validation'!Q$665667),'Coleman Validation'!Q$665668,FALSE)),0,HLOOKUP($B59,INDIRECT("'Monthly Resource Report'!"&amp;'Coleman Validation'!Q$665666&amp;":"&amp;'Coleman Validation'!Q$665667),'Coleman Validation'!Q$665668,FALSE))</f>
        <v>146</v>
      </c>
      <c r="R59" s="297">
        <f ca="1">+IF(ISERROR(HLOOKUP($B59,INDIRECT("'Monthly Resource Report'!"&amp;'Coleman Validation'!R$665666&amp;":"&amp;'Coleman Validation'!R$665667),'Coleman Validation'!R$665668,FALSE)),0,HLOOKUP($B59,INDIRECT("'Monthly Resource Report'!"&amp;'Coleman Validation'!R$665666&amp;":"&amp;'Coleman Validation'!R$665667),'Coleman Validation'!R$665668,FALSE))</f>
        <v>2.016999906507591</v>
      </c>
      <c r="S59" s="317">
        <f ca="1">+IF(ISERROR(HLOOKUP($B59,INDIRECT("'Monthly Resource Report'!"&amp;'Coleman Validation'!S$665666&amp;":"&amp;'Coleman Validation'!S$665667),'Coleman Validation'!S$665668,FALSE)),0,HLOOKUP($B59,INDIRECT("'Monthly Resource Report'!"&amp;'Coleman Validation'!S$665666&amp;":"&amp;'Coleman Validation'!S$665667),'Coleman Validation'!S$665668,FALSE))</f>
        <v>0.32206409803550207</v>
      </c>
      <c r="T59" s="318">
        <f ca="1">+IF(ISERROR(HLOOKUP($B59,INDIRECT("'Monthly Resource Report'!"&amp;'Coleman Validation'!T$665666&amp;":"&amp;'Coleman Validation'!T$665667),'Coleman Validation'!T$665668,FALSE)),0,HLOOKUP($B59,INDIRECT("'Monthly Resource Report'!"&amp;'Coleman Validation'!T$665666&amp;":"&amp;'Coleman Validation'!T$665667),'Coleman Validation'!T$665668,FALSE))</f>
        <v>0.20069987014864932</v>
      </c>
      <c r="V59" s="301">
        <v>42979</v>
      </c>
      <c r="W59" s="294">
        <v>151</v>
      </c>
      <c r="X59" s="297">
        <v>2.017083</v>
      </c>
      <c r="Y59" s="299">
        <v>0.33</v>
      </c>
      <c r="Z59" s="295">
        <v>0.2</v>
      </c>
      <c r="AA59" s="294">
        <f ca="1">+IF(ISERROR(HLOOKUP($B59,INDIRECT("'Monthly Resource Report'!"&amp;'Coleman Validation'!AA$665666&amp;":"&amp;'Coleman Validation'!AA$665667),'Coleman Validation'!AA$665668,FALSE)),0,HLOOKUP($B59,INDIRECT("'Monthly Resource Report'!"&amp;'Coleman Validation'!AA$665666&amp;":"&amp;'Coleman Validation'!AA$665667),'Coleman Validation'!AA$665668,FALSE))</f>
        <v>151</v>
      </c>
      <c r="AB59" s="297">
        <f ca="1">+IF(ISERROR(HLOOKUP($B59,INDIRECT("'Monthly Resource Report'!"&amp;'Coleman Validation'!AB$665666&amp;":"&amp;'Coleman Validation'!AB$665667),'Coleman Validation'!AB$665668,FALSE)),0,HLOOKUP($B59,INDIRECT("'Monthly Resource Report'!"&amp;'Coleman Validation'!AB$665666&amp;":"&amp;'Coleman Validation'!AB$665667),'Coleman Validation'!AB$665668,FALSE))</f>
        <v>2.0169999253991144</v>
      </c>
      <c r="AC59" s="317">
        <f ca="1">+IF(ISERROR(HLOOKUP($B59,INDIRECT("'Monthly Resource Report'!"&amp;'Coleman Validation'!AC$665666&amp;":"&amp;'Coleman Validation'!AC$665667),'Coleman Validation'!AC$665668,FALSE)),0,HLOOKUP($B59,INDIRECT("'Monthly Resource Report'!"&amp;'Coleman Validation'!AC$665666&amp;":"&amp;'Coleman Validation'!AC$665667),'Coleman Validation'!AC$665668,FALSE))</f>
        <v>0.32305814748663586</v>
      </c>
      <c r="AD59" s="318">
        <f ca="1">+IF(ISERROR(HLOOKUP($B59,INDIRECT("'Monthly Resource Report'!"&amp;'Coleman Validation'!AD$665666&amp;":"&amp;'Coleman Validation'!AD$665667),'Coleman Validation'!AD$665668,FALSE)),0,HLOOKUP($B59,INDIRECT("'Monthly Resource Report'!"&amp;'Coleman Validation'!AD$665666&amp;":"&amp;'Coleman Validation'!AD$665667),'Coleman Validation'!AD$665668,FALSE))</f>
        <v>0.20071435515786842</v>
      </c>
    </row>
    <row r="60" spans="2:30">
      <c r="B60" s="301">
        <v>43009</v>
      </c>
      <c r="C60" s="294">
        <v>146</v>
      </c>
      <c r="D60" s="297">
        <v>2.017083</v>
      </c>
      <c r="E60" s="299">
        <v>0.33</v>
      </c>
      <c r="F60" s="295">
        <v>0.2</v>
      </c>
      <c r="G60" s="294">
        <f ca="1">+IF(ISERROR(HLOOKUP($B60,INDIRECT("'Monthly Resource Report'!"&amp;'Coleman Validation'!G$665666&amp;":"&amp;'Coleman Validation'!G$665667),'Coleman Validation'!G$665668,FALSE)),0,HLOOKUP($B60,INDIRECT("'Monthly Resource Report'!"&amp;'Coleman Validation'!G$665666&amp;":"&amp;'Coleman Validation'!G$665667),'Coleman Validation'!G$665668,FALSE))</f>
        <v>146</v>
      </c>
      <c r="H60" s="297">
        <f ca="1">+IF(ISERROR(HLOOKUP($B60,INDIRECT("'Monthly Resource Report'!"&amp;'Coleman Validation'!H$665666&amp;":"&amp;'Coleman Validation'!H$665667),'Coleman Validation'!H$665668,FALSE)),0,HLOOKUP($B60,INDIRECT("'Monthly Resource Report'!"&amp;'Coleman Validation'!H$665666&amp;":"&amp;'Coleman Validation'!H$665667),'Coleman Validation'!H$665668,FALSE))</f>
        <v>2.0170000242559487</v>
      </c>
      <c r="I60" s="317">
        <f ca="1">+IF(ISERROR(HLOOKUP($B60,INDIRECT("'Monthly Resource Report'!"&amp;'Coleman Validation'!I$665666&amp;":"&amp;'Coleman Validation'!I$665667),'Coleman Validation'!I$665668,FALSE)),0,HLOOKUP($B60,INDIRECT("'Monthly Resource Report'!"&amp;'Coleman Validation'!I$665666&amp;":"&amp;'Coleman Validation'!I$665667),'Coleman Validation'!I$665668,FALSE))</f>
        <v>0.32326800688385321</v>
      </c>
      <c r="J60" s="318">
        <f ca="1">+IF(ISERROR(HLOOKUP($B60,INDIRECT("'Monthly Resource Report'!"&amp;'Coleman Validation'!J$665666&amp;":"&amp;'Coleman Validation'!J$665667),'Coleman Validation'!J$665668,FALSE)),0,HLOOKUP($B60,INDIRECT("'Monthly Resource Report'!"&amp;'Coleman Validation'!J$665666&amp;":"&amp;'Coleman Validation'!J$665667),'Coleman Validation'!J$665668,FALSE))</f>
        <v>0.20039345586931609</v>
      </c>
      <c r="L60" s="301">
        <v>43009</v>
      </c>
      <c r="M60" s="294">
        <v>146</v>
      </c>
      <c r="N60" s="297">
        <v>2.017083</v>
      </c>
      <c r="O60" s="299">
        <v>0.33</v>
      </c>
      <c r="P60" s="295">
        <v>0.2</v>
      </c>
      <c r="Q60" s="294">
        <f ca="1">+IF(ISERROR(HLOOKUP($B60,INDIRECT("'Monthly Resource Report'!"&amp;'Coleman Validation'!Q$665666&amp;":"&amp;'Coleman Validation'!Q$665667),'Coleman Validation'!Q$665668,FALSE)),0,HLOOKUP($B60,INDIRECT("'Monthly Resource Report'!"&amp;'Coleman Validation'!Q$665666&amp;":"&amp;'Coleman Validation'!Q$665667),'Coleman Validation'!Q$665668,FALSE))</f>
        <v>146</v>
      </c>
      <c r="R60" s="297">
        <f ca="1">+IF(ISERROR(HLOOKUP($B60,INDIRECT("'Monthly Resource Report'!"&amp;'Coleman Validation'!R$665666&amp;":"&amp;'Coleman Validation'!R$665667),'Coleman Validation'!R$665668,FALSE)),0,HLOOKUP($B60,INDIRECT("'Monthly Resource Report'!"&amp;'Coleman Validation'!R$665666&amp;":"&amp;'Coleman Validation'!R$665667),'Coleman Validation'!R$665668,FALSE))</f>
        <v>2.017000193278732</v>
      </c>
      <c r="S60" s="317">
        <f ca="1">+IF(ISERROR(HLOOKUP($B60,INDIRECT("'Monthly Resource Report'!"&amp;'Coleman Validation'!S$665666&amp;":"&amp;'Coleman Validation'!S$665667),'Coleman Validation'!S$665668,FALSE)),0,HLOOKUP($B60,INDIRECT("'Monthly Resource Report'!"&amp;'Coleman Validation'!S$665666&amp;":"&amp;'Coleman Validation'!S$665667),'Coleman Validation'!S$665668,FALSE))</f>
        <v>0.32342567327527189</v>
      </c>
      <c r="T60" s="318">
        <f ca="1">+IF(ISERROR(HLOOKUP($B60,INDIRECT("'Monthly Resource Report'!"&amp;'Coleman Validation'!T$665666&amp;":"&amp;'Coleman Validation'!T$665667),'Coleman Validation'!T$665668,FALSE)),0,HLOOKUP($B60,INDIRECT("'Monthly Resource Report'!"&amp;'Coleman Validation'!T$665666&amp;":"&amp;'Coleman Validation'!T$665667),'Coleman Validation'!T$665668,FALSE))</f>
        <v>0.20043526003030823</v>
      </c>
      <c r="V60" s="301">
        <v>43009</v>
      </c>
      <c r="W60" s="294">
        <v>151</v>
      </c>
      <c r="X60" s="297">
        <v>2.017083</v>
      </c>
      <c r="Y60" s="299">
        <v>0.33</v>
      </c>
      <c r="Z60" s="295">
        <v>0.2</v>
      </c>
      <c r="AA60" s="294">
        <f ca="1">+IF(ISERROR(HLOOKUP($B60,INDIRECT("'Monthly Resource Report'!"&amp;'Coleman Validation'!AA$665666&amp;":"&amp;'Coleman Validation'!AA$665667),'Coleman Validation'!AA$665668,FALSE)),0,HLOOKUP($B60,INDIRECT("'Monthly Resource Report'!"&amp;'Coleman Validation'!AA$665666&amp;":"&amp;'Coleman Validation'!AA$665667),'Coleman Validation'!AA$665668,FALSE))</f>
        <v>151</v>
      </c>
      <c r="AB60" s="297">
        <f ca="1">+IF(ISERROR(HLOOKUP($B60,INDIRECT("'Monthly Resource Report'!"&amp;'Coleman Validation'!AB$665666&amp;":"&amp;'Coleman Validation'!AB$665667),'Coleman Validation'!AB$665668,FALSE)),0,HLOOKUP($B60,INDIRECT("'Monthly Resource Report'!"&amp;'Coleman Validation'!AB$665666&amp;":"&amp;'Coleman Validation'!AB$665667),'Coleman Validation'!AB$665668,FALSE))</f>
        <v>2.016999801218414</v>
      </c>
      <c r="AC60" s="317">
        <f ca="1">+IF(ISERROR(HLOOKUP($B60,INDIRECT("'Monthly Resource Report'!"&amp;'Coleman Validation'!AC$665666&amp;":"&amp;'Coleman Validation'!AC$665667),'Coleman Validation'!AC$665668,FALSE)),0,HLOOKUP($B60,INDIRECT("'Monthly Resource Report'!"&amp;'Coleman Validation'!AC$665666&amp;":"&amp;'Coleman Validation'!AC$665667),'Coleman Validation'!AC$665668,FALSE))</f>
        <v>0.32400285804626361</v>
      </c>
      <c r="AD60" s="318">
        <f ca="1">+IF(ISERROR(HLOOKUP($B60,INDIRECT("'Monthly Resource Report'!"&amp;'Coleman Validation'!AD$665666&amp;":"&amp;'Coleman Validation'!AD$665667),'Coleman Validation'!AD$665668,FALSE)),0,HLOOKUP($B60,INDIRECT("'Monthly Resource Report'!"&amp;'Coleman Validation'!AD$665666&amp;":"&amp;'Coleman Validation'!AD$665667),'Coleman Validation'!AD$665668,FALSE))</f>
        <v>0.20067545437927126</v>
      </c>
    </row>
    <row r="61" spans="2:30">
      <c r="B61" s="301">
        <v>43040</v>
      </c>
      <c r="C61" s="294">
        <v>146</v>
      </c>
      <c r="D61" s="297">
        <v>2.017083</v>
      </c>
      <c r="E61" s="299">
        <v>0.33</v>
      </c>
      <c r="F61" s="295">
        <v>0.2</v>
      </c>
      <c r="G61" s="294">
        <f ca="1">+IF(ISERROR(HLOOKUP($B61,INDIRECT("'Monthly Resource Report'!"&amp;'Coleman Validation'!G$665666&amp;":"&amp;'Coleman Validation'!G$665667),'Coleman Validation'!G$665668,FALSE)),0,HLOOKUP($B61,INDIRECT("'Monthly Resource Report'!"&amp;'Coleman Validation'!G$665666&amp;":"&amp;'Coleman Validation'!G$665667),'Coleman Validation'!G$665668,FALSE))</f>
        <v>146</v>
      </c>
      <c r="H61" s="297">
        <f ca="1">+IF(ISERROR(HLOOKUP($B61,INDIRECT("'Monthly Resource Report'!"&amp;'Coleman Validation'!H$665666&amp;":"&amp;'Coleman Validation'!H$665667),'Coleman Validation'!H$665668,FALSE)),0,HLOOKUP($B61,INDIRECT("'Monthly Resource Report'!"&amp;'Coleman Validation'!H$665666&amp;":"&amp;'Coleman Validation'!H$665667),'Coleman Validation'!H$665668,FALSE))</f>
        <v>2.0169999999999999</v>
      </c>
      <c r="I61" s="317">
        <f ca="1">+IF(ISERROR(HLOOKUP($B61,INDIRECT("'Monthly Resource Report'!"&amp;'Coleman Validation'!I$665666&amp;":"&amp;'Coleman Validation'!I$665667),'Coleman Validation'!I$665668,FALSE)),0,HLOOKUP($B61,INDIRECT("'Monthly Resource Report'!"&amp;'Coleman Validation'!I$665666&amp;":"&amp;'Coleman Validation'!I$665667),'Coleman Validation'!I$665668,FALSE))</f>
        <v>0.32331961880648452</v>
      </c>
      <c r="J61" s="318">
        <f ca="1">+IF(ISERROR(HLOOKUP($B61,INDIRECT("'Monthly Resource Report'!"&amp;'Coleman Validation'!J$665666&amp;":"&amp;'Coleman Validation'!J$665667),'Coleman Validation'!J$665668,FALSE)),0,HLOOKUP($B61,INDIRECT("'Monthly Resource Report'!"&amp;'Coleman Validation'!J$665666&amp;":"&amp;'Coleman Validation'!J$665667),'Coleman Validation'!J$665668,FALSE))</f>
        <v>0.20059499947251819</v>
      </c>
      <c r="L61" s="301">
        <v>43040</v>
      </c>
      <c r="M61" s="294">
        <v>146</v>
      </c>
      <c r="N61" s="297">
        <v>2.017083</v>
      </c>
      <c r="O61" s="299">
        <v>0.33</v>
      </c>
      <c r="P61" s="295">
        <v>0.2</v>
      </c>
      <c r="Q61" s="294">
        <f ca="1">+IF(ISERROR(HLOOKUP($B61,INDIRECT("'Monthly Resource Report'!"&amp;'Coleman Validation'!Q$665666&amp;":"&amp;'Coleman Validation'!Q$665667),'Coleman Validation'!Q$665668,FALSE)),0,HLOOKUP($B61,INDIRECT("'Monthly Resource Report'!"&amp;'Coleman Validation'!Q$665666&amp;":"&amp;'Coleman Validation'!Q$665667),'Coleman Validation'!Q$665668,FALSE))</f>
        <v>146</v>
      </c>
      <c r="R61" s="297">
        <f ca="1">+IF(ISERROR(HLOOKUP($B61,INDIRECT("'Monthly Resource Report'!"&amp;'Coleman Validation'!R$665666&amp;":"&amp;'Coleman Validation'!R$665667),'Coleman Validation'!R$665668,FALSE)),0,HLOOKUP($B61,INDIRECT("'Monthly Resource Report'!"&amp;'Coleman Validation'!R$665666&amp;":"&amp;'Coleman Validation'!R$665667),'Coleman Validation'!R$665668,FALSE))</f>
        <v>2.0170003308249886</v>
      </c>
      <c r="S61" s="317">
        <f ca="1">+IF(ISERROR(HLOOKUP($B61,INDIRECT("'Monthly Resource Report'!"&amp;'Coleman Validation'!S$665666&amp;":"&amp;'Coleman Validation'!S$665667),'Coleman Validation'!S$665668,FALSE)),0,HLOOKUP($B61,INDIRECT("'Monthly Resource Report'!"&amp;'Coleman Validation'!S$665666&amp;":"&amp;'Coleman Validation'!S$665667),'Coleman Validation'!S$665668,FALSE))</f>
        <v>0.32379025322649618</v>
      </c>
      <c r="T61" s="318">
        <f ca="1">+IF(ISERROR(HLOOKUP($B61,INDIRECT("'Monthly Resource Report'!"&amp;'Coleman Validation'!T$665666&amp;":"&amp;'Coleman Validation'!T$665667),'Coleman Validation'!T$665668,FALSE)),0,HLOOKUP($B61,INDIRECT("'Monthly Resource Report'!"&amp;'Coleman Validation'!T$665666&amp;":"&amp;'Coleman Validation'!T$665667),'Coleman Validation'!T$665668,FALSE))</f>
        <v>0.20066281861015936</v>
      </c>
      <c r="V61" s="301">
        <v>43040</v>
      </c>
      <c r="W61" s="294">
        <v>151</v>
      </c>
      <c r="X61" s="297">
        <v>2.017083</v>
      </c>
      <c r="Y61" s="299">
        <v>0.33</v>
      </c>
      <c r="Z61" s="295">
        <v>0.2</v>
      </c>
      <c r="AA61" s="294">
        <f ca="1">+IF(ISERROR(HLOOKUP($B61,INDIRECT("'Monthly Resource Report'!"&amp;'Coleman Validation'!AA$665666&amp;":"&amp;'Coleman Validation'!AA$665667),'Coleman Validation'!AA$665668,FALSE)),0,HLOOKUP($B61,INDIRECT("'Monthly Resource Report'!"&amp;'Coleman Validation'!AA$665666&amp;":"&amp;'Coleman Validation'!AA$665667),'Coleman Validation'!AA$665668,FALSE))</f>
        <v>151</v>
      </c>
      <c r="AB61" s="297">
        <f ca="1">+IF(ISERROR(HLOOKUP($B61,INDIRECT("'Monthly Resource Report'!"&amp;'Coleman Validation'!AB$665666&amp;":"&amp;'Coleman Validation'!AB$665667),'Coleman Validation'!AB$665668,FALSE)),0,HLOOKUP($B61,INDIRECT("'Monthly Resource Report'!"&amp;'Coleman Validation'!AB$665666&amp;":"&amp;'Coleman Validation'!AB$665667),'Coleman Validation'!AB$665668,FALSE))</f>
        <v>2.0169998562461067</v>
      </c>
      <c r="AC61" s="317">
        <f ca="1">+IF(ISERROR(HLOOKUP($B61,INDIRECT("'Monthly Resource Report'!"&amp;'Coleman Validation'!AC$665666&amp;":"&amp;'Coleman Validation'!AC$665667),'Coleman Validation'!AC$665668,FALSE)),0,HLOOKUP($B61,INDIRECT("'Monthly Resource Report'!"&amp;'Coleman Validation'!AC$665666&amp;":"&amp;'Coleman Validation'!AC$665667),'Coleman Validation'!AC$665668,FALSE))</f>
        <v>0.32426487531657217</v>
      </c>
      <c r="AD61" s="318">
        <f ca="1">+IF(ISERROR(HLOOKUP($B61,INDIRECT("'Monthly Resource Report'!"&amp;'Coleman Validation'!AD$665666&amp;":"&amp;'Coleman Validation'!AD$665667),'Coleman Validation'!AD$665668,FALSE)),0,HLOOKUP($B61,INDIRECT("'Monthly Resource Report'!"&amp;'Coleman Validation'!AD$665666&amp;":"&amp;'Coleman Validation'!AD$665667),'Coleman Validation'!AD$665668,FALSE))</f>
        <v>0.20070661767364453</v>
      </c>
    </row>
    <row r="62" spans="2:30">
      <c r="B62" s="301">
        <v>43070</v>
      </c>
      <c r="C62" s="294">
        <v>146</v>
      </c>
      <c r="D62" s="297">
        <v>2.017083</v>
      </c>
      <c r="E62" s="299">
        <v>0.33</v>
      </c>
      <c r="F62" s="295">
        <v>0.2</v>
      </c>
      <c r="G62" s="294">
        <f ca="1">+IF(ISERROR(HLOOKUP($B62,INDIRECT("'Monthly Resource Report'!"&amp;'Coleman Validation'!G$665666&amp;":"&amp;'Coleman Validation'!G$665667),'Coleman Validation'!G$665668,FALSE)),0,HLOOKUP($B62,INDIRECT("'Monthly Resource Report'!"&amp;'Coleman Validation'!G$665666&amp;":"&amp;'Coleman Validation'!G$665667),'Coleman Validation'!G$665668,FALSE))</f>
        <v>146</v>
      </c>
      <c r="H62" s="297">
        <f ca="1">+IF(ISERROR(HLOOKUP($B62,INDIRECT("'Monthly Resource Report'!"&amp;'Coleman Validation'!H$665666&amp;":"&amp;'Coleman Validation'!H$665667),'Coleman Validation'!H$665668,FALSE)),0,HLOOKUP($B62,INDIRECT("'Monthly Resource Report'!"&amp;'Coleman Validation'!H$665666&amp;":"&amp;'Coleman Validation'!H$665667),'Coleman Validation'!H$665668,FALSE))</f>
        <v>2.0169998752961718</v>
      </c>
      <c r="I62" s="317">
        <f ca="1">+IF(ISERROR(HLOOKUP($B62,INDIRECT("'Monthly Resource Report'!"&amp;'Coleman Validation'!I$665666&amp;":"&amp;'Coleman Validation'!I$665667),'Coleman Validation'!I$665668,FALSE)),0,HLOOKUP($B62,INDIRECT("'Monthly Resource Report'!"&amp;'Coleman Validation'!I$665666&amp;":"&amp;'Coleman Validation'!I$665667),'Coleman Validation'!I$665668,FALSE))</f>
        <v>0.3223588673841376</v>
      </c>
      <c r="J62" s="318">
        <f ca="1">+IF(ISERROR(HLOOKUP($B62,INDIRECT("'Monthly Resource Report'!"&amp;'Coleman Validation'!J$665666&amp;":"&amp;'Coleman Validation'!J$665667),'Coleman Validation'!J$665668,FALSE)),0,HLOOKUP($B62,INDIRECT("'Monthly Resource Report'!"&amp;'Coleman Validation'!J$665666&amp;":"&amp;'Coleman Validation'!J$665667),'Coleman Validation'!J$665668,FALSE))</f>
        <v>0.20059673728467767</v>
      </c>
      <c r="L62" s="301">
        <v>43070</v>
      </c>
      <c r="M62" s="294">
        <v>146</v>
      </c>
      <c r="N62" s="297">
        <v>2.017083</v>
      </c>
      <c r="O62" s="299">
        <v>0.33</v>
      </c>
      <c r="P62" s="295">
        <v>0.2</v>
      </c>
      <c r="Q62" s="294">
        <f ca="1">+IF(ISERROR(HLOOKUP($B62,INDIRECT("'Monthly Resource Report'!"&amp;'Coleman Validation'!Q$665666&amp;":"&amp;'Coleman Validation'!Q$665667),'Coleman Validation'!Q$665668,FALSE)),0,HLOOKUP($B62,INDIRECT("'Monthly Resource Report'!"&amp;'Coleman Validation'!Q$665666&amp;":"&amp;'Coleman Validation'!Q$665667),'Coleman Validation'!Q$665668,FALSE))</f>
        <v>146</v>
      </c>
      <c r="R62" s="297">
        <f ca="1">+IF(ISERROR(HLOOKUP($B62,INDIRECT("'Monthly Resource Report'!"&amp;'Coleman Validation'!R$665666&amp;":"&amp;'Coleman Validation'!R$665667),'Coleman Validation'!R$665668,FALSE)),0,HLOOKUP($B62,INDIRECT("'Monthly Resource Report'!"&amp;'Coleman Validation'!R$665666&amp;":"&amp;'Coleman Validation'!R$665667),'Coleman Validation'!R$665668,FALSE))</f>
        <v>2.0170002496878903</v>
      </c>
      <c r="S62" s="317">
        <f ca="1">+IF(ISERROR(HLOOKUP($B62,INDIRECT("'Monthly Resource Report'!"&amp;'Coleman Validation'!S$665666&amp;":"&amp;'Coleman Validation'!S$665667),'Coleman Validation'!S$665668,FALSE)),0,HLOOKUP($B62,INDIRECT("'Monthly Resource Report'!"&amp;'Coleman Validation'!S$665666&amp;":"&amp;'Coleman Validation'!S$665667),'Coleman Validation'!S$665668,FALSE))</f>
        <v>0.32233652575634353</v>
      </c>
      <c r="T62" s="318">
        <f ca="1">+IF(ISERROR(HLOOKUP($B62,INDIRECT("'Monthly Resource Report'!"&amp;'Coleman Validation'!T$665666&amp;":"&amp;'Coleman Validation'!T$665667),'Coleman Validation'!T$665668,FALSE)),0,HLOOKUP($B62,INDIRECT("'Monthly Resource Report'!"&amp;'Coleman Validation'!T$665666&amp;":"&amp;'Coleman Validation'!T$665667),'Coleman Validation'!T$665668,FALSE))</f>
        <v>0.20044757149519599</v>
      </c>
      <c r="V62" s="301">
        <v>43070</v>
      </c>
      <c r="W62" s="294">
        <v>151</v>
      </c>
      <c r="X62" s="297">
        <v>2.017083</v>
      </c>
      <c r="Y62" s="299">
        <v>0.33</v>
      </c>
      <c r="Z62" s="295">
        <v>0.2</v>
      </c>
      <c r="AA62" s="294">
        <f ca="1">+IF(ISERROR(HLOOKUP($B62,INDIRECT("'Monthly Resource Report'!"&amp;'Coleman Validation'!AA$665666&amp;":"&amp;'Coleman Validation'!AA$665667),'Coleman Validation'!AA$665668,FALSE)),0,HLOOKUP($B62,INDIRECT("'Monthly Resource Report'!"&amp;'Coleman Validation'!AA$665666&amp;":"&amp;'Coleman Validation'!AA$665667),'Coleman Validation'!AA$665668,FALSE))</f>
        <v>151</v>
      </c>
      <c r="AB62" s="297">
        <f ca="1">+IF(ISERROR(HLOOKUP($B62,INDIRECT("'Monthly Resource Report'!"&amp;'Coleman Validation'!AB$665666&amp;":"&amp;'Coleman Validation'!AB$665667),'Coleman Validation'!AB$665668,FALSE)),0,HLOOKUP($B62,INDIRECT("'Monthly Resource Report'!"&amp;'Coleman Validation'!AB$665666&amp;":"&amp;'Coleman Validation'!AB$665667),'Coleman Validation'!AB$665668,FALSE))</f>
        <v>2.0169999692772351</v>
      </c>
      <c r="AC62" s="317">
        <f ca="1">+IF(ISERROR(HLOOKUP($B62,INDIRECT("'Monthly Resource Report'!"&amp;'Coleman Validation'!AC$665666&amp;":"&amp;'Coleman Validation'!AC$665667),'Coleman Validation'!AC$665668,FALSE)),0,HLOOKUP($B62,INDIRECT("'Monthly Resource Report'!"&amp;'Coleman Validation'!AC$665666&amp;":"&amp;'Coleman Validation'!AC$665667),'Coleman Validation'!AC$665668,FALSE))</f>
        <v>0.32388818956040671</v>
      </c>
      <c r="AD62" s="318">
        <f ca="1">+IF(ISERROR(HLOOKUP($B62,INDIRECT("'Monthly Resource Report'!"&amp;'Coleman Validation'!AD$665666&amp;":"&amp;'Coleman Validation'!AD$665667),'Coleman Validation'!AD$665668,FALSE)),0,HLOOKUP($B62,INDIRECT("'Monthly Resource Report'!"&amp;'Coleman Validation'!AD$665666&amp;":"&amp;'Coleman Validation'!AD$665667),'Coleman Validation'!AD$665668,FALSE))</f>
        <v>0.20068349574443481</v>
      </c>
    </row>
    <row r="63" spans="2:30">
      <c r="B63" s="301">
        <v>43101</v>
      </c>
      <c r="C63" s="294">
        <v>146</v>
      </c>
      <c r="D63" s="297">
        <v>2.0679134915999997</v>
      </c>
      <c r="E63" s="299">
        <v>0.33</v>
      </c>
      <c r="F63" s="295">
        <v>0.2</v>
      </c>
      <c r="G63" s="294">
        <f ca="1">+IF(ISERROR(HLOOKUP($B63,INDIRECT("'Monthly Resource Report'!"&amp;'Coleman Validation'!G$665666&amp;":"&amp;'Coleman Validation'!G$665667),'Coleman Validation'!G$665668,FALSE)),0,HLOOKUP($B63,INDIRECT("'Monthly Resource Report'!"&amp;'Coleman Validation'!G$665666&amp;":"&amp;'Coleman Validation'!G$665667),'Coleman Validation'!G$665668,FALSE))</f>
        <v>146</v>
      </c>
      <c r="H63" s="297">
        <f ca="1">+IF(ISERROR(HLOOKUP($B63,INDIRECT("'Monthly Resource Report'!"&amp;'Coleman Validation'!H$665666&amp;":"&amp;'Coleman Validation'!H$665667),'Coleman Validation'!H$665668,FALSE)),0,HLOOKUP($B63,INDIRECT("'Monthly Resource Report'!"&amp;'Coleman Validation'!H$665666&amp;":"&amp;'Coleman Validation'!H$665667),'Coleman Validation'!H$665668,FALSE))</f>
        <v>2.0680004498172617</v>
      </c>
      <c r="I63" s="317">
        <f ca="1">+IF(ISERROR(HLOOKUP($B63,INDIRECT("'Monthly Resource Report'!"&amp;'Coleman Validation'!I$665666&amp;":"&amp;'Coleman Validation'!I$665667),'Coleman Validation'!I$665668,FALSE)),0,HLOOKUP($B63,INDIRECT("'Monthly Resource Report'!"&amp;'Coleman Validation'!I$665666&amp;":"&amp;'Coleman Validation'!I$665667),'Coleman Validation'!I$665668,FALSE))</f>
        <v>0.32592882989613536</v>
      </c>
      <c r="J63" s="318">
        <f ca="1">+IF(ISERROR(HLOOKUP($B63,INDIRECT("'Monthly Resource Report'!"&amp;'Coleman Validation'!J$665666&amp;":"&amp;'Coleman Validation'!J$665667),'Coleman Validation'!J$665668,FALSE)),0,HLOOKUP($B63,INDIRECT("'Monthly Resource Report'!"&amp;'Coleman Validation'!J$665666&amp;":"&amp;'Coleman Validation'!J$665667),'Coleman Validation'!J$665668,FALSE))</f>
        <v>0.20054336284434171</v>
      </c>
      <c r="L63" s="301">
        <v>43101</v>
      </c>
      <c r="M63" s="294">
        <v>146</v>
      </c>
      <c r="N63" s="297">
        <v>2.0679134915999997</v>
      </c>
      <c r="O63" s="299">
        <v>0.33</v>
      </c>
      <c r="P63" s="295">
        <v>0.2</v>
      </c>
      <c r="Q63" s="294">
        <f ca="1">+IF(ISERROR(HLOOKUP($B63,INDIRECT("'Monthly Resource Report'!"&amp;'Coleman Validation'!Q$665666&amp;":"&amp;'Coleman Validation'!Q$665667),'Coleman Validation'!Q$665668,FALSE)),0,HLOOKUP($B63,INDIRECT("'Monthly Resource Report'!"&amp;'Coleman Validation'!Q$665666&amp;":"&amp;'Coleman Validation'!Q$665667),'Coleman Validation'!Q$665668,FALSE))</f>
        <v>146</v>
      </c>
      <c r="R63" s="297">
        <f ca="1">+IF(ISERROR(HLOOKUP($B63,INDIRECT("'Monthly Resource Report'!"&amp;'Coleman Validation'!R$665666&amp;":"&amp;'Coleman Validation'!R$665667),'Coleman Validation'!R$665668,FALSE)),0,HLOOKUP($B63,INDIRECT("'Monthly Resource Report'!"&amp;'Coleman Validation'!R$665666&amp;":"&amp;'Coleman Validation'!R$665667),'Coleman Validation'!R$665668,FALSE))</f>
        <v>2.06800038004963</v>
      </c>
      <c r="S63" s="317">
        <f ca="1">+IF(ISERROR(HLOOKUP($B63,INDIRECT("'Monthly Resource Report'!"&amp;'Coleman Validation'!S$665666&amp;":"&amp;'Coleman Validation'!S$665667),'Coleman Validation'!S$665668,FALSE)),0,HLOOKUP($B63,INDIRECT("'Monthly Resource Report'!"&amp;'Coleman Validation'!S$665666&amp;":"&amp;'Coleman Validation'!S$665667),'Coleman Validation'!S$665668,FALSE))</f>
        <v>0.32611132749368676</v>
      </c>
      <c r="T63" s="318">
        <f ca="1">+IF(ISERROR(HLOOKUP($B63,INDIRECT("'Monthly Resource Report'!"&amp;'Coleman Validation'!T$665666&amp;":"&amp;'Coleman Validation'!T$665667),'Coleman Validation'!T$665668,FALSE)),0,HLOOKUP($B63,INDIRECT("'Monthly Resource Report'!"&amp;'Coleman Validation'!T$665666&amp;":"&amp;'Coleman Validation'!T$665667),'Coleman Validation'!T$665668,FALSE))</f>
        <v>0.20061371374261924</v>
      </c>
      <c r="V63" s="301">
        <v>43101</v>
      </c>
      <c r="W63" s="294">
        <v>151</v>
      </c>
      <c r="X63" s="297">
        <v>2.0679134915999997</v>
      </c>
      <c r="Y63" s="299">
        <v>0.33</v>
      </c>
      <c r="Z63" s="295">
        <v>0.2</v>
      </c>
      <c r="AA63" s="294">
        <f ca="1">+IF(ISERROR(HLOOKUP($B63,INDIRECT("'Monthly Resource Report'!"&amp;'Coleman Validation'!AA$665666&amp;":"&amp;'Coleman Validation'!AA$665667),'Coleman Validation'!AA$665668,FALSE)),0,HLOOKUP($B63,INDIRECT("'Monthly Resource Report'!"&amp;'Coleman Validation'!AA$665666&amp;":"&amp;'Coleman Validation'!AA$665667),'Coleman Validation'!AA$665668,FALSE))</f>
        <v>151</v>
      </c>
      <c r="AB63" s="297">
        <f ca="1">+IF(ISERROR(HLOOKUP($B63,INDIRECT("'Monthly Resource Report'!"&amp;'Coleman Validation'!AB$665666&amp;":"&amp;'Coleman Validation'!AB$665667),'Coleman Validation'!AB$665668,FALSE)),0,HLOOKUP($B63,INDIRECT("'Monthly Resource Report'!"&amp;'Coleman Validation'!AB$665666&amp;":"&amp;'Coleman Validation'!AB$665667),'Coleman Validation'!AB$665668,FALSE))</f>
        <v>2.0680005985271954</v>
      </c>
      <c r="AC63" s="317">
        <f ca="1">+IF(ISERROR(HLOOKUP($B63,INDIRECT("'Monthly Resource Report'!"&amp;'Coleman Validation'!AC$665666&amp;":"&amp;'Coleman Validation'!AC$665667),'Coleman Validation'!AC$665668,FALSE)),0,HLOOKUP($B63,INDIRECT("'Monthly Resource Report'!"&amp;'Coleman Validation'!AC$665666&amp;":"&amp;'Coleman Validation'!AC$665667),'Coleman Validation'!AC$665668,FALSE))</f>
        <v>0.32739740723109784</v>
      </c>
      <c r="AD63" s="318">
        <f ca="1">+IF(ISERROR(HLOOKUP($B63,INDIRECT("'Monthly Resource Report'!"&amp;'Coleman Validation'!AD$665666&amp;":"&amp;'Coleman Validation'!AD$665667),'Coleman Validation'!AD$665668,FALSE)),0,HLOOKUP($B63,INDIRECT("'Monthly Resource Report'!"&amp;'Coleman Validation'!AD$665666&amp;":"&amp;'Coleman Validation'!AD$665667),'Coleman Validation'!AD$665668,FALSE))</f>
        <v>0.20084859650115874</v>
      </c>
    </row>
    <row r="64" spans="2:30">
      <c r="B64" s="301">
        <v>43132</v>
      </c>
      <c r="C64" s="294">
        <v>146</v>
      </c>
      <c r="D64" s="297">
        <v>2.0679134915999997</v>
      </c>
      <c r="E64" s="299">
        <v>0.33</v>
      </c>
      <c r="F64" s="295">
        <v>0.2</v>
      </c>
      <c r="G64" s="294">
        <f ca="1">+IF(ISERROR(HLOOKUP($B64,INDIRECT("'Monthly Resource Report'!"&amp;'Coleman Validation'!G$665666&amp;":"&amp;'Coleman Validation'!G$665667),'Coleman Validation'!G$665668,FALSE)),0,HLOOKUP($B64,INDIRECT("'Monthly Resource Report'!"&amp;'Coleman Validation'!G$665666&amp;":"&amp;'Coleman Validation'!G$665667),'Coleman Validation'!G$665668,FALSE))</f>
        <v>146</v>
      </c>
      <c r="H64" s="297">
        <f ca="1">+IF(ISERROR(HLOOKUP($B64,INDIRECT("'Monthly Resource Report'!"&amp;'Coleman Validation'!H$665666&amp;":"&amp;'Coleman Validation'!H$665667),'Coleman Validation'!H$665668,FALSE)),0,HLOOKUP($B64,INDIRECT("'Monthly Resource Report'!"&amp;'Coleman Validation'!H$665666&amp;":"&amp;'Coleman Validation'!H$665667),'Coleman Validation'!H$665668,FALSE))</f>
        <v>2.0680004089389237</v>
      </c>
      <c r="I64" s="317">
        <f ca="1">+IF(ISERROR(HLOOKUP($B64,INDIRECT("'Monthly Resource Report'!"&amp;'Coleman Validation'!I$665666&amp;":"&amp;'Coleman Validation'!I$665667),'Coleman Validation'!I$665668,FALSE)),0,HLOOKUP($B64,INDIRECT("'Monthly Resource Report'!"&amp;'Coleman Validation'!I$665666&amp;":"&amp;'Coleman Validation'!I$665667),'Coleman Validation'!I$665668,FALSE))</f>
        <v>0.32707438103323033</v>
      </c>
      <c r="J64" s="318">
        <f ca="1">+IF(ISERROR(HLOOKUP($B64,INDIRECT("'Monthly Resource Report'!"&amp;'Coleman Validation'!J$665666&amp;":"&amp;'Coleman Validation'!J$665667),'Coleman Validation'!J$665668,FALSE)),0,HLOOKUP($B64,INDIRECT("'Monthly Resource Report'!"&amp;'Coleman Validation'!J$665666&amp;":"&amp;'Coleman Validation'!J$665667),'Coleman Validation'!J$665668,FALSE))</f>
        <v>0.20039295309942851</v>
      </c>
      <c r="L64" s="301">
        <v>43132</v>
      </c>
      <c r="M64" s="294">
        <v>146</v>
      </c>
      <c r="N64" s="297">
        <v>2.0679134915999997</v>
      </c>
      <c r="O64" s="299">
        <v>0.33</v>
      </c>
      <c r="P64" s="295">
        <v>0.2</v>
      </c>
      <c r="Q64" s="294">
        <f ca="1">+IF(ISERROR(HLOOKUP($B64,INDIRECT("'Monthly Resource Report'!"&amp;'Coleman Validation'!Q$665666&amp;":"&amp;'Coleman Validation'!Q$665667),'Coleman Validation'!Q$665668,FALSE)),0,HLOOKUP($B64,INDIRECT("'Monthly Resource Report'!"&amp;'Coleman Validation'!Q$665666&amp;":"&amp;'Coleman Validation'!Q$665667),'Coleman Validation'!Q$665668,FALSE))</f>
        <v>146</v>
      </c>
      <c r="R64" s="297">
        <f ca="1">+IF(ISERROR(HLOOKUP($B64,INDIRECT("'Monthly Resource Report'!"&amp;'Coleman Validation'!R$665666&amp;":"&amp;'Coleman Validation'!R$665667),'Coleman Validation'!R$665668,FALSE)),0,HLOOKUP($B64,INDIRECT("'Monthly Resource Report'!"&amp;'Coleman Validation'!R$665666&amp;":"&amp;'Coleman Validation'!R$665667),'Coleman Validation'!R$665668,FALSE))</f>
        <v>2.0680003379234604</v>
      </c>
      <c r="S64" s="317">
        <f ca="1">+IF(ISERROR(HLOOKUP($B64,INDIRECT("'Monthly Resource Report'!"&amp;'Coleman Validation'!S$665666&amp;":"&amp;'Coleman Validation'!S$665667),'Coleman Validation'!S$665668,FALSE)),0,HLOOKUP($B64,INDIRECT("'Monthly Resource Report'!"&amp;'Coleman Validation'!S$665666&amp;":"&amp;'Coleman Validation'!S$665667),'Coleman Validation'!S$665668,FALSE))</f>
        <v>0.32696258148304547</v>
      </c>
      <c r="T64" s="318">
        <f ca="1">+IF(ISERROR(HLOOKUP($B64,INDIRECT("'Monthly Resource Report'!"&amp;'Coleman Validation'!T$665666&amp;":"&amp;'Coleman Validation'!T$665667),'Coleman Validation'!T$665668,FALSE)),0,HLOOKUP($B64,INDIRECT("'Monthly Resource Report'!"&amp;'Coleman Validation'!T$665666&amp;":"&amp;'Coleman Validation'!T$665667),'Coleman Validation'!T$665668,FALSE))</f>
        <v>0.20043960643607561</v>
      </c>
      <c r="V64" s="301">
        <v>43132</v>
      </c>
      <c r="W64" s="294">
        <v>151</v>
      </c>
      <c r="X64" s="297">
        <v>2.0679134915999997</v>
      </c>
      <c r="Y64" s="299">
        <v>0.33</v>
      </c>
      <c r="Z64" s="295">
        <v>0.2</v>
      </c>
      <c r="AA64" s="294">
        <f ca="1">+IF(ISERROR(HLOOKUP($B64,INDIRECT("'Monthly Resource Report'!"&amp;'Coleman Validation'!AA$665666&amp;":"&amp;'Coleman Validation'!AA$665667),'Coleman Validation'!AA$665668,FALSE)),0,HLOOKUP($B64,INDIRECT("'Monthly Resource Report'!"&amp;'Coleman Validation'!AA$665666&amp;":"&amp;'Coleman Validation'!AA$665667),'Coleman Validation'!AA$665668,FALSE))</f>
        <v>151</v>
      </c>
      <c r="AB64" s="297">
        <f ca="1">+IF(ISERROR(HLOOKUP($B64,INDIRECT("'Monthly Resource Report'!"&amp;'Coleman Validation'!AB$665666&amp;":"&amp;'Coleman Validation'!AB$665667),'Coleman Validation'!AB$665668,FALSE)),0,HLOOKUP($B64,INDIRECT("'Monthly Resource Report'!"&amp;'Coleman Validation'!AB$665666&amp;":"&amp;'Coleman Validation'!AB$665667),'Coleman Validation'!AB$665668,FALSE))</f>
        <v>2.0680003539114198</v>
      </c>
      <c r="AC64" s="317">
        <f ca="1">+IF(ISERROR(HLOOKUP($B64,INDIRECT("'Monthly Resource Report'!"&amp;'Coleman Validation'!AC$665666&amp;":"&amp;'Coleman Validation'!AC$665667),'Coleman Validation'!AC$665668,FALSE)),0,HLOOKUP($B64,INDIRECT("'Monthly Resource Report'!"&amp;'Coleman Validation'!AC$665666&amp;":"&amp;'Coleman Validation'!AC$665667),'Coleman Validation'!AC$665668,FALSE))</f>
        <v>0.32787513262588358</v>
      </c>
      <c r="AD64" s="318">
        <f ca="1">+IF(ISERROR(HLOOKUP($B64,INDIRECT("'Monthly Resource Report'!"&amp;'Coleman Validation'!AD$665666&amp;":"&amp;'Coleman Validation'!AD$665667),'Coleman Validation'!AD$665668,FALSE)),0,HLOOKUP($B64,INDIRECT("'Monthly Resource Report'!"&amp;'Coleman Validation'!AD$665666&amp;":"&amp;'Coleman Validation'!AD$665667),'Coleman Validation'!AD$665668,FALSE))</f>
        <v>0.20045416337676134</v>
      </c>
    </row>
    <row r="65" spans="2:30">
      <c r="B65" s="301">
        <v>43160</v>
      </c>
      <c r="C65" s="294">
        <v>146</v>
      </c>
      <c r="D65" s="297">
        <v>2.0679134915999997</v>
      </c>
      <c r="E65" s="299">
        <v>0.33</v>
      </c>
      <c r="F65" s="295">
        <v>0.2</v>
      </c>
      <c r="G65" s="294">
        <f ca="1">+IF(ISERROR(HLOOKUP($B65,INDIRECT("'Monthly Resource Report'!"&amp;'Coleman Validation'!G$665666&amp;":"&amp;'Coleman Validation'!G$665667),'Coleman Validation'!G$665668,FALSE)),0,HLOOKUP($B65,INDIRECT("'Monthly Resource Report'!"&amp;'Coleman Validation'!G$665666&amp;":"&amp;'Coleman Validation'!G$665667),'Coleman Validation'!G$665668,FALSE))</f>
        <v>146</v>
      </c>
      <c r="H65" s="297">
        <f ca="1">+IF(ISERROR(HLOOKUP($B65,INDIRECT("'Monthly Resource Report'!"&amp;'Coleman Validation'!H$665666&amp;":"&amp;'Coleman Validation'!H$665667),'Coleman Validation'!H$665668,FALSE)),0,HLOOKUP($B65,INDIRECT("'Monthly Resource Report'!"&amp;'Coleman Validation'!H$665666&amp;":"&amp;'Coleman Validation'!H$665667),'Coleman Validation'!H$665668,FALSE))</f>
        <v>2.0680000483751981</v>
      </c>
      <c r="I65" s="317">
        <f ca="1">+IF(ISERROR(HLOOKUP($B65,INDIRECT("'Monthly Resource Report'!"&amp;'Coleman Validation'!I$665666&amp;":"&amp;'Coleman Validation'!I$665667),'Coleman Validation'!I$665668,FALSE)),0,HLOOKUP($B65,INDIRECT("'Monthly Resource Report'!"&amp;'Coleman Validation'!I$665666&amp;":"&amp;'Coleman Validation'!I$665667),'Coleman Validation'!I$665668,FALSE))</f>
        <v>0.32344062680778907</v>
      </c>
      <c r="J65" s="318">
        <f ca="1">+IF(ISERROR(HLOOKUP($B65,INDIRECT("'Monthly Resource Report'!"&amp;'Coleman Validation'!J$665666&amp;":"&amp;'Coleman Validation'!J$665667),'Coleman Validation'!J$665668,FALSE)),0,HLOOKUP($B65,INDIRECT("'Monthly Resource Report'!"&amp;'Coleman Validation'!J$665666&amp;":"&amp;'Coleman Validation'!J$665667),'Coleman Validation'!J$665668,FALSE))</f>
        <v>0.20058670741695131</v>
      </c>
      <c r="L65" s="301">
        <v>43160</v>
      </c>
      <c r="M65" s="294">
        <v>146</v>
      </c>
      <c r="N65" s="297">
        <v>2.0679134915999997</v>
      </c>
      <c r="O65" s="299">
        <v>0.33</v>
      </c>
      <c r="P65" s="295">
        <v>0.2</v>
      </c>
      <c r="Q65" s="294">
        <f ca="1">+IF(ISERROR(HLOOKUP($B65,INDIRECT("'Monthly Resource Report'!"&amp;'Coleman Validation'!Q$665666&amp;":"&amp;'Coleman Validation'!Q$665667),'Coleman Validation'!Q$665668,FALSE)),0,HLOOKUP($B65,INDIRECT("'Monthly Resource Report'!"&amp;'Coleman Validation'!Q$665666&amp;":"&amp;'Coleman Validation'!Q$665667),'Coleman Validation'!Q$665668,FALSE))</f>
        <v>146</v>
      </c>
      <c r="R65" s="297">
        <f ca="1">+IF(ISERROR(HLOOKUP($B65,INDIRECT("'Monthly Resource Report'!"&amp;'Coleman Validation'!R$665666&amp;":"&amp;'Coleman Validation'!R$665667),'Coleman Validation'!R$665668,FALSE)),0,HLOOKUP($B65,INDIRECT("'Monthly Resource Report'!"&amp;'Coleman Validation'!R$665666&amp;":"&amp;'Coleman Validation'!R$665667),'Coleman Validation'!R$665668,FALSE))</f>
        <v>2.0680000484748597</v>
      </c>
      <c r="S65" s="317">
        <f ca="1">+IF(ISERROR(HLOOKUP($B65,INDIRECT("'Monthly Resource Report'!"&amp;'Coleman Validation'!S$665666&amp;":"&amp;'Coleman Validation'!S$665667),'Coleman Validation'!S$665668,FALSE)),0,HLOOKUP($B65,INDIRECT("'Monthly Resource Report'!"&amp;'Coleman Validation'!S$665666&amp;":"&amp;'Coleman Validation'!S$665667),'Coleman Validation'!S$665668,FALSE))</f>
        <v>0.32337081898634595</v>
      </c>
      <c r="T65" s="318">
        <f ca="1">+IF(ISERROR(HLOOKUP($B65,INDIRECT("'Monthly Resource Report'!"&amp;'Coleman Validation'!T$665666&amp;":"&amp;'Coleman Validation'!T$665667),'Coleman Validation'!T$665668,FALSE)),0,HLOOKUP($B65,INDIRECT("'Monthly Resource Report'!"&amp;'Coleman Validation'!T$665666&amp;":"&amp;'Coleman Validation'!T$665667),'Coleman Validation'!T$665668,FALSE))</f>
        <v>0.2011014724531249</v>
      </c>
      <c r="V65" s="301">
        <v>43160</v>
      </c>
      <c r="W65" s="294">
        <v>151</v>
      </c>
      <c r="X65" s="297">
        <v>2.0679134915999997</v>
      </c>
      <c r="Y65" s="299">
        <v>0.33</v>
      </c>
      <c r="Z65" s="295">
        <v>0.2</v>
      </c>
      <c r="AA65" s="294">
        <f ca="1">+IF(ISERROR(HLOOKUP($B65,INDIRECT("'Monthly Resource Report'!"&amp;'Coleman Validation'!AA$665666&amp;":"&amp;'Coleman Validation'!AA$665667),'Coleman Validation'!AA$665668,FALSE)),0,HLOOKUP($B65,INDIRECT("'Monthly Resource Report'!"&amp;'Coleman Validation'!AA$665666&amp;":"&amp;'Coleman Validation'!AA$665667),'Coleman Validation'!AA$665668,FALSE))</f>
        <v>151</v>
      </c>
      <c r="AB65" s="297">
        <f ca="1">+IF(ISERROR(HLOOKUP($B65,INDIRECT("'Monthly Resource Report'!"&amp;'Coleman Validation'!AB$665666&amp;":"&amp;'Coleman Validation'!AB$665667),'Coleman Validation'!AB$665668,FALSE)),0,HLOOKUP($B65,INDIRECT("'Monthly Resource Report'!"&amp;'Coleman Validation'!AB$665666&amp;":"&amp;'Coleman Validation'!AB$665667),'Coleman Validation'!AB$665668,FALSE))</f>
        <v>2.0680003886648666</v>
      </c>
      <c r="AC65" s="317">
        <f ca="1">+IF(ISERROR(HLOOKUP($B65,INDIRECT("'Monthly Resource Report'!"&amp;'Coleman Validation'!AC$665666&amp;":"&amp;'Coleman Validation'!AC$665667),'Coleman Validation'!AC$665668,FALSE)),0,HLOOKUP($B65,INDIRECT("'Monthly Resource Report'!"&amp;'Coleman Validation'!AC$665666&amp;":"&amp;'Coleman Validation'!AC$665667),'Coleman Validation'!AC$665668,FALSE))</f>
        <v>0.32458269284480229</v>
      </c>
      <c r="AD65" s="318">
        <f ca="1">+IF(ISERROR(HLOOKUP($B65,INDIRECT("'Monthly Resource Report'!"&amp;'Coleman Validation'!AD$665666&amp;":"&amp;'Coleman Validation'!AD$665667),'Coleman Validation'!AD$665668,FALSE)),0,HLOOKUP($B65,INDIRECT("'Monthly Resource Report'!"&amp;'Coleman Validation'!AD$665666&amp;":"&amp;'Coleman Validation'!AD$665667),'Coleman Validation'!AD$665668,FALSE))</f>
        <v>0.2011298553078289</v>
      </c>
    </row>
    <row r="66" spans="2:30">
      <c r="B66" s="301">
        <v>43191</v>
      </c>
      <c r="C66" s="294">
        <v>146</v>
      </c>
      <c r="D66" s="297">
        <v>2.0679134915999997</v>
      </c>
      <c r="E66" s="299">
        <v>0.33</v>
      </c>
      <c r="F66" s="295">
        <v>0.2</v>
      </c>
      <c r="G66" s="294">
        <f ca="1">+IF(ISERROR(HLOOKUP($B66,INDIRECT("'Monthly Resource Report'!"&amp;'Coleman Validation'!G$665666&amp;":"&amp;'Coleman Validation'!G$665667),'Coleman Validation'!G$665668,FALSE)),0,HLOOKUP($B66,INDIRECT("'Monthly Resource Report'!"&amp;'Coleman Validation'!G$665666&amp;":"&amp;'Coleman Validation'!G$665667),'Coleman Validation'!G$665668,FALSE))</f>
        <v>146</v>
      </c>
      <c r="H66" s="297">
        <f ca="1">+IF(ISERROR(HLOOKUP($B66,INDIRECT("'Monthly Resource Report'!"&amp;'Coleman Validation'!H$665666&amp;":"&amp;'Coleman Validation'!H$665667),'Coleman Validation'!H$665668,FALSE)),0,HLOOKUP($B66,INDIRECT("'Monthly Resource Report'!"&amp;'Coleman Validation'!H$665666&amp;":"&amp;'Coleman Validation'!H$665667),'Coleman Validation'!H$665668,FALSE))</f>
        <v>2.0679998908548787</v>
      </c>
      <c r="I66" s="317">
        <f ca="1">+IF(ISERROR(HLOOKUP($B66,INDIRECT("'Monthly Resource Report'!"&amp;'Coleman Validation'!I$665666&amp;":"&amp;'Coleman Validation'!I$665667),'Coleman Validation'!I$665668,FALSE)),0,HLOOKUP($B66,INDIRECT("'Monthly Resource Report'!"&amp;'Coleman Validation'!I$665666&amp;":"&amp;'Coleman Validation'!I$665667),'Coleman Validation'!I$665668,FALSE))</f>
        <v>0.32370649090128423</v>
      </c>
      <c r="J66" s="318">
        <f ca="1">+IF(ISERROR(HLOOKUP($B66,INDIRECT("'Monthly Resource Report'!"&amp;'Coleman Validation'!J$665666&amp;":"&amp;'Coleman Validation'!J$665667),'Coleman Validation'!J$665668,FALSE)),0,HLOOKUP($B66,INDIRECT("'Monthly Resource Report'!"&amp;'Coleman Validation'!J$665666&amp;":"&amp;'Coleman Validation'!J$665667),'Coleman Validation'!J$665668,FALSE))</f>
        <v>0.20040461859964309</v>
      </c>
      <c r="L66" s="301">
        <v>43191</v>
      </c>
      <c r="M66" s="294">
        <v>146</v>
      </c>
      <c r="N66" s="297">
        <v>2.0679134915999997</v>
      </c>
      <c r="O66" s="299">
        <v>0.33</v>
      </c>
      <c r="P66" s="295">
        <v>0.2</v>
      </c>
      <c r="Q66" s="294">
        <f ca="1">+IF(ISERROR(HLOOKUP($B66,INDIRECT("'Monthly Resource Report'!"&amp;'Coleman Validation'!Q$665666&amp;":"&amp;'Coleman Validation'!Q$665667),'Coleman Validation'!Q$665668,FALSE)),0,HLOOKUP($B66,INDIRECT("'Monthly Resource Report'!"&amp;'Coleman Validation'!Q$665666&amp;":"&amp;'Coleman Validation'!Q$665667),'Coleman Validation'!Q$665668,FALSE))</f>
        <v>146</v>
      </c>
      <c r="R66" s="297">
        <f ca="1">+IF(ISERROR(HLOOKUP($B66,INDIRECT("'Monthly Resource Report'!"&amp;'Coleman Validation'!R$665666&amp;":"&amp;'Coleman Validation'!R$665667),'Coleman Validation'!R$665668,FALSE)),0,HLOOKUP($B66,INDIRECT("'Monthly Resource Report'!"&amp;'Coleman Validation'!R$665666&amp;":"&amp;'Coleman Validation'!R$665667),'Coleman Validation'!R$665668,FALSE))</f>
        <v>2.0679998169304681</v>
      </c>
      <c r="S66" s="317">
        <f ca="1">+IF(ISERROR(HLOOKUP($B66,INDIRECT("'Monthly Resource Report'!"&amp;'Coleman Validation'!S$665666&amp;":"&amp;'Coleman Validation'!S$665667),'Coleman Validation'!S$665668,FALSE)),0,HLOOKUP($B66,INDIRECT("'Monthly Resource Report'!"&amp;'Coleman Validation'!S$665666&amp;":"&amp;'Coleman Validation'!S$665667),'Coleman Validation'!S$665668,FALSE))</f>
        <v>0.32379828035402275</v>
      </c>
      <c r="T66" s="318">
        <f ca="1">+IF(ISERROR(HLOOKUP($B66,INDIRECT("'Monthly Resource Report'!"&amp;'Coleman Validation'!T$665666&amp;":"&amp;'Coleman Validation'!T$665667),'Coleman Validation'!T$665668,FALSE)),0,HLOOKUP($B66,INDIRECT("'Monthly Resource Report'!"&amp;'Coleman Validation'!T$665666&amp;":"&amp;'Coleman Validation'!T$665667),'Coleman Validation'!T$665668,FALSE))</f>
        <v>0.20068097879123492</v>
      </c>
      <c r="V66" s="301">
        <v>43191</v>
      </c>
      <c r="W66" s="294">
        <v>151</v>
      </c>
      <c r="X66" s="297">
        <v>2.0679134915999997</v>
      </c>
      <c r="Y66" s="299">
        <v>0.33</v>
      </c>
      <c r="Z66" s="295">
        <v>0.2</v>
      </c>
      <c r="AA66" s="294">
        <f ca="1">+IF(ISERROR(HLOOKUP($B66,INDIRECT("'Monthly Resource Report'!"&amp;'Coleman Validation'!AA$665666&amp;":"&amp;'Coleman Validation'!AA$665667),'Coleman Validation'!AA$665668,FALSE)),0,HLOOKUP($B66,INDIRECT("'Monthly Resource Report'!"&amp;'Coleman Validation'!AA$665666&amp;":"&amp;'Coleman Validation'!AA$665667),'Coleman Validation'!AA$665668,FALSE))</f>
        <v>151</v>
      </c>
      <c r="AB66" s="297">
        <f ca="1">+IF(ISERROR(HLOOKUP($B66,INDIRECT("'Monthly Resource Report'!"&amp;'Coleman Validation'!AB$665666&amp;":"&amp;'Coleman Validation'!AB$665667),'Coleman Validation'!AB$665668,FALSE)),0,HLOOKUP($B66,INDIRECT("'Monthly Resource Report'!"&amp;'Coleman Validation'!AB$665666&amp;":"&amp;'Coleman Validation'!AB$665667),'Coleman Validation'!AB$665668,FALSE))</f>
        <v>2.0680001931014504</v>
      </c>
      <c r="AC66" s="317">
        <f ca="1">+IF(ISERROR(HLOOKUP($B66,INDIRECT("'Monthly Resource Report'!"&amp;'Coleman Validation'!AC$665666&amp;":"&amp;'Coleman Validation'!AC$665667),'Coleman Validation'!AC$665668,FALSE)),0,HLOOKUP($B66,INDIRECT("'Monthly Resource Report'!"&amp;'Coleman Validation'!AC$665666&amp;":"&amp;'Coleman Validation'!AC$665667),'Coleman Validation'!AC$665668,FALSE))</f>
        <v>0.32410306568785513</v>
      </c>
      <c r="AD66" s="318">
        <f ca="1">+IF(ISERROR(HLOOKUP($B66,INDIRECT("'Monthly Resource Report'!"&amp;'Coleman Validation'!AD$665666&amp;":"&amp;'Coleman Validation'!AD$665667),'Coleman Validation'!AD$665668,FALSE)),0,HLOOKUP($B66,INDIRECT("'Monthly Resource Report'!"&amp;'Coleman Validation'!AD$665666&amp;":"&amp;'Coleman Validation'!AD$665667),'Coleman Validation'!AD$665668,FALSE))</f>
        <v>0.20070044302454504</v>
      </c>
    </row>
    <row r="67" spans="2:30">
      <c r="B67" s="301">
        <v>43221</v>
      </c>
      <c r="C67" s="294">
        <v>146</v>
      </c>
      <c r="D67" s="297">
        <v>2.0679134915999997</v>
      </c>
      <c r="E67" s="299">
        <v>0.33</v>
      </c>
      <c r="F67" s="295">
        <v>0.2</v>
      </c>
      <c r="G67" s="294">
        <f ca="1">+IF(ISERROR(HLOOKUP($B67,INDIRECT("'Monthly Resource Report'!"&amp;'Coleman Validation'!G$665666&amp;":"&amp;'Coleman Validation'!G$665667),'Coleman Validation'!G$665668,FALSE)),0,HLOOKUP($B67,INDIRECT("'Monthly Resource Report'!"&amp;'Coleman Validation'!G$665666&amp;":"&amp;'Coleman Validation'!G$665667),'Coleman Validation'!G$665668,FALSE))</f>
        <v>146</v>
      </c>
      <c r="H67" s="297">
        <f ca="1">+IF(ISERROR(HLOOKUP($B67,INDIRECT("'Monthly Resource Report'!"&amp;'Coleman Validation'!H$665666&amp;":"&amp;'Coleman Validation'!H$665667),'Coleman Validation'!H$665668,FALSE)),0,HLOOKUP($B67,INDIRECT("'Monthly Resource Report'!"&amp;'Coleman Validation'!H$665666&amp;":"&amp;'Coleman Validation'!H$665667),'Coleman Validation'!H$665668,FALSE))</f>
        <v>2.0680002840169465</v>
      </c>
      <c r="I67" s="317">
        <f ca="1">+IF(ISERROR(HLOOKUP($B67,INDIRECT("'Monthly Resource Report'!"&amp;'Coleman Validation'!I$665666&amp;":"&amp;'Coleman Validation'!I$665667),'Coleman Validation'!I$665668,FALSE)),0,HLOOKUP($B67,INDIRECT("'Monthly Resource Report'!"&amp;'Coleman Validation'!I$665666&amp;":"&amp;'Coleman Validation'!I$665667),'Coleman Validation'!I$665668,FALSE))</f>
        <v>0.32407278239979126</v>
      </c>
      <c r="J67" s="318">
        <f ca="1">+IF(ISERROR(HLOOKUP($B67,INDIRECT("'Monthly Resource Report'!"&amp;'Coleman Validation'!J$665666&amp;":"&amp;'Coleman Validation'!J$665667),'Coleman Validation'!J$665668,FALSE)),0,HLOOKUP($B67,INDIRECT("'Monthly Resource Report'!"&amp;'Coleman Validation'!J$665666&amp;":"&amp;'Coleman Validation'!J$665667),'Coleman Validation'!J$665668,FALSE))</f>
        <v>0.20037778699819911</v>
      </c>
      <c r="L67" s="301">
        <v>43221</v>
      </c>
      <c r="M67" s="294">
        <v>146</v>
      </c>
      <c r="N67" s="297">
        <v>2.0679134915999997</v>
      </c>
      <c r="O67" s="299">
        <v>0.33</v>
      </c>
      <c r="P67" s="295">
        <v>0.2</v>
      </c>
      <c r="Q67" s="294">
        <f ca="1">+IF(ISERROR(HLOOKUP($B67,INDIRECT("'Monthly Resource Report'!"&amp;'Coleman Validation'!Q$665666&amp;":"&amp;'Coleman Validation'!Q$665667),'Coleman Validation'!Q$665668,FALSE)),0,HLOOKUP($B67,INDIRECT("'Monthly Resource Report'!"&amp;'Coleman Validation'!Q$665666&amp;":"&amp;'Coleman Validation'!Q$665667),'Coleman Validation'!Q$665668,FALSE))</f>
        <v>146</v>
      </c>
      <c r="R67" s="297">
        <f ca="1">+IF(ISERROR(HLOOKUP($B67,INDIRECT("'Monthly Resource Report'!"&amp;'Coleman Validation'!R$665666&amp;":"&amp;'Coleman Validation'!R$665667),'Coleman Validation'!R$665668,FALSE)),0,HLOOKUP($B67,INDIRECT("'Monthly Resource Report'!"&amp;'Coleman Validation'!R$665666&amp;":"&amp;'Coleman Validation'!R$665667),'Coleman Validation'!R$665668,FALSE))</f>
        <v>2.0680002368545711</v>
      </c>
      <c r="S67" s="317">
        <f ca="1">+IF(ISERROR(HLOOKUP($B67,INDIRECT("'Monthly Resource Report'!"&amp;'Coleman Validation'!S$665666&amp;":"&amp;'Coleman Validation'!S$665667),'Coleman Validation'!S$665668,FALSE)),0,HLOOKUP($B67,INDIRECT("'Monthly Resource Report'!"&amp;'Coleman Validation'!S$665666&amp;":"&amp;'Coleman Validation'!S$665667),'Coleman Validation'!S$665668,FALSE))</f>
        <v>0.32405305462693096</v>
      </c>
      <c r="T67" s="318">
        <f ca="1">+IF(ISERROR(HLOOKUP($B67,INDIRECT("'Monthly Resource Report'!"&amp;'Coleman Validation'!T$665666&amp;":"&amp;'Coleman Validation'!T$665667),'Coleman Validation'!T$665668,FALSE)),0,HLOOKUP($B67,INDIRECT("'Monthly Resource Report'!"&amp;'Coleman Validation'!T$665666&amp;":"&amp;'Coleman Validation'!T$665667),'Coleman Validation'!T$665668,FALSE))</f>
        <v>0.20063882976506067</v>
      </c>
      <c r="V67" s="301">
        <v>43221</v>
      </c>
      <c r="W67" s="294">
        <v>151</v>
      </c>
      <c r="X67" s="297">
        <v>2.0679134915999997</v>
      </c>
      <c r="Y67" s="299">
        <v>0.33</v>
      </c>
      <c r="Z67" s="295">
        <v>0.2</v>
      </c>
      <c r="AA67" s="294">
        <f ca="1">+IF(ISERROR(HLOOKUP($B67,INDIRECT("'Monthly Resource Report'!"&amp;'Coleman Validation'!AA$665666&amp;":"&amp;'Coleman Validation'!AA$665667),'Coleman Validation'!AA$665668,FALSE)),0,HLOOKUP($B67,INDIRECT("'Monthly Resource Report'!"&amp;'Coleman Validation'!AA$665666&amp;":"&amp;'Coleman Validation'!AA$665667),'Coleman Validation'!AA$665668,FALSE))</f>
        <v>151</v>
      </c>
      <c r="AB67" s="297">
        <f ca="1">+IF(ISERROR(HLOOKUP($B67,INDIRECT("'Monthly Resource Report'!"&amp;'Coleman Validation'!AB$665666&amp;":"&amp;'Coleman Validation'!AB$665667),'Coleman Validation'!AB$665668,FALSE)),0,HLOOKUP($B67,INDIRECT("'Monthly Resource Report'!"&amp;'Coleman Validation'!AB$665666&amp;":"&amp;'Coleman Validation'!AB$665667),'Coleman Validation'!AB$665668,FALSE))</f>
        <v>2.0680007435466723</v>
      </c>
      <c r="AC67" s="317">
        <f ca="1">+IF(ISERROR(HLOOKUP($B67,INDIRECT("'Monthly Resource Report'!"&amp;'Coleman Validation'!AC$665666&amp;":"&amp;'Coleman Validation'!AC$665667),'Coleman Validation'!AC$665668,FALSE)),0,HLOOKUP($B67,INDIRECT("'Monthly Resource Report'!"&amp;'Coleman Validation'!AC$665666&amp;":"&amp;'Coleman Validation'!AC$665667),'Coleman Validation'!AC$665668,FALSE))</f>
        <v>0.3250293979529556</v>
      </c>
      <c r="AD67" s="318">
        <f ca="1">+IF(ISERROR(HLOOKUP($B67,INDIRECT("'Monthly Resource Report'!"&amp;'Coleman Validation'!AD$665666&amp;":"&amp;'Coleman Validation'!AD$665667),'Coleman Validation'!AD$665668,FALSE)),0,HLOOKUP($B67,INDIRECT("'Monthly Resource Report'!"&amp;'Coleman Validation'!AD$665666&amp;":"&amp;'Coleman Validation'!AD$665667),'Coleman Validation'!AD$665668,FALSE))</f>
        <v>0.20065590383830423</v>
      </c>
    </row>
    <row r="68" spans="2:30">
      <c r="B68" s="301">
        <v>43252</v>
      </c>
      <c r="C68" s="294">
        <v>146</v>
      </c>
      <c r="D68" s="297">
        <v>2.0679134915999997</v>
      </c>
      <c r="E68" s="299">
        <v>0.33</v>
      </c>
      <c r="F68" s="295">
        <v>0.2</v>
      </c>
      <c r="G68" s="294">
        <f ca="1">+IF(ISERROR(HLOOKUP($B68,INDIRECT("'Monthly Resource Report'!"&amp;'Coleman Validation'!G$665666&amp;":"&amp;'Coleman Validation'!G$665667),'Coleman Validation'!G$665668,FALSE)),0,HLOOKUP($B68,INDIRECT("'Monthly Resource Report'!"&amp;'Coleman Validation'!G$665666&amp;":"&amp;'Coleman Validation'!G$665667),'Coleman Validation'!G$665668,FALSE))</f>
        <v>146</v>
      </c>
      <c r="H68" s="297">
        <f ca="1">+IF(ISERROR(HLOOKUP($B68,INDIRECT("'Monthly Resource Report'!"&amp;'Coleman Validation'!H$665666&amp;":"&amp;'Coleman Validation'!H$665667),'Coleman Validation'!H$665668,FALSE)),0,HLOOKUP($B68,INDIRECT("'Monthly Resource Report'!"&amp;'Coleman Validation'!H$665666&amp;":"&amp;'Coleman Validation'!H$665667),'Coleman Validation'!H$665668,FALSE))</f>
        <v>2.0680003956185247</v>
      </c>
      <c r="I68" s="317">
        <f ca="1">+IF(ISERROR(HLOOKUP($B68,INDIRECT("'Monthly Resource Report'!"&amp;'Coleman Validation'!I$665666&amp;":"&amp;'Coleman Validation'!I$665667),'Coleman Validation'!I$665668,FALSE)),0,HLOOKUP($B68,INDIRECT("'Monthly Resource Report'!"&amp;'Coleman Validation'!I$665666&amp;":"&amp;'Coleman Validation'!I$665667),'Coleman Validation'!I$665668,FALSE))</f>
        <v>0.32373144848008106</v>
      </c>
      <c r="J68" s="318">
        <f ca="1">+IF(ISERROR(HLOOKUP($B68,INDIRECT("'Monthly Resource Report'!"&amp;'Coleman Validation'!J$665666&amp;":"&amp;'Coleman Validation'!J$665667),'Coleman Validation'!J$665668,FALSE)),0,HLOOKUP($B68,INDIRECT("'Monthly Resource Report'!"&amp;'Coleman Validation'!J$665666&amp;":"&amp;'Coleman Validation'!J$665667),'Coleman Validation'!J$665668,FALSE))</f>
        <v>0.20018681951326198</v>
      </c>
      <c r="L68" s="301">
        <v>43252</v>
      </c>
      <c r="M68" s="294">
        <v>146</v>
      </c>
      <c r="N68" s="297">
        <v>2.0679134915999997</v>
      </c>
      <c r="O68" s="299">
        <v>0.33</v>
      </c>
      <c r="P68" s="295">
        <v>0.2</v>
      </c>
      <c r="Q68" s="294">
        <f ca="1">+IF(ISERROR(HLOOKUP($B68,INDIRECT("'Monthly Resource Report'!"&amp;'Coleman Validation'!Q$665666&amp;":"&amp;'Coleman Validation'!Q$665667),'Coleman Validation'!Q$665668,FALSE)),0,HLOOKUP($B68,INDIRECT("'Monthly Resource Report'!"&amp;'Coleman Validation'!Q$665666&amp;":"&amp;'Coleman Validation'!Q$665667),'Coleman Validation'!Q$665668,FALSE))</f>
        <v>146</v>
      </c>
      <c r="R68" s="297">
        <f ca="1">+IF(ISERROR(HLOOKUP($B68,INDIRECT("'Monthly Resource Report'!"&amp;'Coleman Validation'!R$665666&amp;":"&amp;'Coleman Validation'!R$665667),'Coleman Validation'!R$665668,FALSE)),0,HLOOKUP($B68,INDIRECT("'Monthly Resource Report'!"&amp;'Coleman Validation'!R$665666&amp;":"&amp;'Coleman Validation'!R$665667),'Coleman Validation'!R$665668,FALSE))</f>
        <v>2.0680001390413101</v>
      </c>
      <c r="S68" s="317">
        <f ca="1">+IF(ISERROR(HLOOKUP($B68,INDIRECT("'Monthly Resource Report'!"&amp;'Coleman Validation'!S$665666&amp;":"&amp;'Coleman Validation'!S$665667),'Coleman Validation'!S$665668,FALSE)),0,HLOOKUP($B68,INDIRECT("'Monthly Resource Report'!"&amp;'Coleman Validation'!S$665666&amp;":"&amp;'Coleman Validation'!S$665667),'Coleman Validation'!S$665668,FALSE))</f>
        <v>0.32359816673136915</v>
      </c>
      <c r="T68" s="318">
        <f ca="1">+IF(ISERROR(HLOOKUP($B68,INDIRECT("'Monthly Resource Report'!"&amp;'Coleman Validation'!T$665666&amp;":"&amp;'Coleman Validation'!T$665667),'Coleman Validation'!T$665668,FALSE)),0,HLOOKUP($B68,INDIRECT("'Monthly Resource Report'!"&amp;'Coleman Validation'!T$665666&amp;":"&amp;'Coleman Validation'!T$665667),'Coleman Validation'!T$665668,FALSE))</f>
        <v>0.20066527207169968</v>
      </c>
      <c r="V68" s="301">
        <v>43252</v>
      </c>
      <c r="W68" s="294">
        <v>151</v>
      </c>
      <c r="X68" s="297">
        <v>2.0679134915999997</v>
      </c>
      <c r="Y68" s="299">
        <v>0.33</v>
      </c>
      <c r="Z68" s="295">
        <v>0.2</v>
      </c>
      <c r="AA68" s="294">
        <f ca="1">+IF(ISERROR(HLOOKUP($B68,INDIRECT("'Monthly Resource Report'!"&amp;'Coleman Validation'!AA$665666&amp;":"&amp;'Coleman Validation'!AA$665667),'Coleman Validation'!AA$665668,FALSE)),0,HLOOKUP($B68,INDIRECT("'Monthly Resource Report'!"&amp;'Coleman Validation'!AA$665666&amp;":"&amp;'Coleman Validation'!AA$665667),'Coleman Validation'!AA$665668,FALSE))</f>
        <v>151</v>
      </c>
      <c r="AB68" s="297">
        <f ca="1">+IF(ISERROR(HLOOKUP($B68,INDIRECT("'Monthly Resource Report'!"&amp;'Coleman Validation'!AB$665666&amp;":"&amp;'Coleman Validation'!AB$665667),'Coleman Validation'!AB$665668,FALSE)),0,HLOOKUP($B68,INDIRECT("'Monthly Resource Report'!"&amp;'Coleman Validation'!AB$665666&amp;":"&amp;'Coleman Validation'!AB$665667),'Coleman Validation'!AB$665668,FALSE))</f>
        <v>2.0680002380102342</v>
      </c>
      <c r="AC68" s="317">
        <f ca="1">+IF(ISERROR(HLOOKUP($B68,INDIRECT("'Monthly Resource Report'!"&amp;'Coleman Validation'!AC$665666&amp;":"&amp;'Coleman Validation'!AC$665667),'Coleman Validation'!AC$665668,FALSE)),0,HLOOKUP($B68,INDIRECT("'Monthly Resource Report'!"&amp;'Coleman Validation'!AC$665666&amp;":"&amp;'Coleman Validation'!AC$665667),'Coleman Validation'!AC$665668,FALSE))</f>
        <v>0.32460454934317062</v>
      </c>
      <c r="AD68" s="318">
        <f ca="1">+IF(ISERROR(HLOOKUP($B68,INDIRECT("'Monthly Resource Report'!"&amp;'Coleman Validation'!AD$665666&amp;":"&amp;'Coleman Validation'!AD$665667),'Coleman Validation'!AD$665668,FALSE)),0,HLOOKUP($B68,INDIRECT("'Monthly Resource Report'!"&amp;'Coleman Validation'!AD$665666&amp;":"&amp;'Coleman Validation'!AD$665667),'Coleman Validation'!AD$665668,FALSE))</f>
        <v>0.20116852270979776</v>
      </c>
    </row>
    <row r="69" spans="2:30">
      <c r="B69" s="301">
        <v>43282</v>
      </c>
      <c r="C69" s="294">
        <v>146</v>
      </c>
      <c r="D69" s="297">
        <v>2.0679134915999997</v>
      </c>
      <c r="E69" s="299">
        <v>0.33</v>
      </c>
      <c r="F69" s="295">
        <v>0.2</v>
      </c>
      <c r="G69" s="294">
        <f ca="1">+IF(ISERROR(HLOOKUP($B69,INDIRECT("'Monthly Resource Report'!"&amp;'Coleman Validation'!G$665666&amp;":"&amp;'Coleman Validation'!G$665667),'Coleman Validation'!G$665668,FALSE)),0,HLOOKUP($B69,INDIRECT("'Monthly Resource Report'!"&amp;'Coleman Validation'!G$665666&amp;":"&amp;'Coleman Validation'!G$665667),'Coleman Validation'!G$665668,FALSE))</f>
        <v>146</v>
      </c>
      <c r="H69" s="297">
        <f ca="1">+IF(ISERROR(HLOOKUP($B69,INDIRECT("'Monthly Resource Report'!"&amp;'Coleman Validation'!H$665666&amp;":"&amp;'Coleman Validation'!H$665667),'Coleman Validation'!H$665668,FALSE)),0,HLOOKUP($B69,INDIRECT("'Monthly Resource Report'!"&amp;'Coleman Validation'!H$665666&amp;":"&amp;'Coleman Validation'!H$665667),'Coleman Validation'!H$665668,FALSE))</f>
        <v>2.0680000458232137</v>
      </c>
      <c r="I69" s="317">
        <f ca="1">+IF(ISERROR(HLOOKUP($B69,INDIRECT("'Monthly Resource Report'!"&amp;'Coleman Validation'!I$665666&amp;":"&amp;'Coleman Validation'!I$665667),'Coleman Validation'!I$665668,FALSE)),0,HLOOKUP($B69,INDIRECT("'Monthly Resource Report'!"&amp;'Coleman Validation'!I$665666&amp;":"&amp;'Coleman Validation'!I$665667),'Coleman Validation'!I$665668,FALSE))</f>
        <v>0.3252123489521252</v>
      </c>
      <c r="J69" s="318">
        <f ca="1">+IF(ISERROR(HLOOKUP($B69,INDIRECT("'Monthly Resource Report'!"&amp;'Coleman Validation'!J$665666&amp;":"&amp;'Coleman Validation'!J$665667),'Coleman Validation'!J$665668,FALSE)),0,HLOOKUP($B69,INDIRECT("'Monthly Resource Report'!"&amp;'Coleman Validation'!J$665666&amp;":"&amp;'Coleman Validation'!J$665667),'Coleman Validation'!J$665668,FALSE))</f>
        <v>0.20018327513389497</v>
      </c>
      <c r="L69" s="301">
        <v>43282</v>
      </c>
      <c r="M69" s="294">
        <v>146</v>
      </c>
      <c r="N69" s="297">
        <v>2.0679134915999997</v>
      </c>
      <c r="O69" s="299">
        <v>0.33</v>
      </c>
      <c r="P69" s="295">
        <v>0.2</v>
      </c>
      <c r="Q69" s="294">
        <f ca="1">+IF(ISERROR(HLOOKUP($B69,INDIRECT("'Monthly Resource Report'!"&amp;'Coleman Validation'!Q$665666&amp;":"&amp;'Coleman Validation'!Q$665667),'Coleman Validation'!Q$665668,FALSE)),0,HLOOKUP($B69,INDIRECT("'Monthly Resource Report'!"&amp;'Coleman Validation'!Q$665666&amp;":"&amp;'Coleman Validation'!Q$665667),'Coleman Validation'!Q$665668,FALSE))</f>
        <v>146</v>
      </c>
      <c r="R69" s="297">
        <f ca="1">+IF(ISERROR(HLOOKUP($B69,INDIRECT("'Monthly Resource Report'!"&amp;'Coleman Validation'!R$665666&amp;":"&amp;'Coleman Validation'!R$665667),'Coleman Validation'!R$665668,FALSE)),0,HLOOKUP($B69,INDIRECT("'Monthly Resource Report'!"&amp;'Coleman Validation'!R$665666&amp;":"&amp;'Coleman Validation'!R$665667),'Coleman Validation'!R$665668,FALSE))</f>
        <v>2.0680004841163724</v>
      </c>
      <c r="S69" s="317">
        <f ca="1">+IF(ISERROR(HLOOKUP($B69,INDIRECT("'Monthly Resource Report'!"&amp;'Coleman Validation'!S$665666&amp;":"&amp;'Coleman Validation'!S$665667),'Coleman Validation'!S$665668,FALSE)),0,HLOOKUP($B69,INDIRECT("'Monthly Resource Report'!"&amp;'Coleman Validation'!S$665666&amp;":"&amp;'Coleman Validation'!S$665667),'Coleman Validation'!S$665668,FALSE))</f>
        <v>0.3250150131141547</v>
      </c>
      <c r="T69" s="318">
        <f ca="1">+IF(ISERROR(HLOOKUP($B69,INDIRECT("'Monthly Resource Report'!"&amp;'Coleman Validation'!T$665666&amp;":"&amp;'Coleman Validation'!T$665667),'Coleman Validation'!T$665668,FALSE)),0,HLOOKUP($B69,INDIRECT("'Monthly Resource Report'!"&amp;'Coleman Validation'!T$665666&amp;":"&amp;'Coleman Validation'!T$665667),'Coleman Validation'!T$665668,FALSE))</f>
        <v>0.20062629407501736</v>
      </c>
      <c r="V69" s="301">
        <v>43282</v>
      </c>
      <c r="W69" s="294">
        <v>151</v>
      </c>
      <c r="X69" s="297">
        <v>2.0679134915999997</v>
      </c>
      <c r="Y69" s="299">
        <v>0.33</v>
      </c>
      <c r="Z69" s="295">
        <v>0.2</v>
      </c>
      <c r="AA69" s="294">
        <f ca="1">+IF(ISERROR(HLOOKUP($B69,INDIRECT("'Monthly Resource Report'!"&amp;'Coleman Validation'!AA$665666&amp;":"&amp;'Coleman Validation'!AA$665667),'Coleman Validation'!AA$665668,FALSE)),0,HLOOKUP($B69,INDIRECT("'Monthly Resource Report'!"&amp;'Coleman Validation'!AA$665666&amp;":"&amp;'Coleman Validation'!AA$665667),'Coleman Validation'!AA$665668,FALSE))</f>
        <v>151</v>
      </c>
      <c r="AB69" s="297">
        <f ca="1">+IF(ISERROR(HLOOKUP($B69,INDIRECT("'Monthly Resource Report'!"&amp;'Coleman Validation'!AB$665666&amp;":"&amp;'Coleman Validation'!AB$665667),'Coleman Validation'!AB$665668,FALSE)),0,HLOOKUP($B69,INDIRECT("'Monthly Resource Report'!"&amp;'Coleman Validation'!AB$665666&amp;":"&amp;'Coleman Validation'!AB$665667),'Coleman Validation'!AB$665668,FALSE))</f>
        <v>2.0680009290144961</v>
      </c>
      <c r="AC69" s="317">
        <f ca="1">+IF(ISERROR(HLOOKUP($B69,INDIRECT("'Monthly Resource Report'!"&amp;'Coleman Validation'!AC$665666&amp;":"&amp;'Coleman Validation'!AC$665667),'Coleman Validation'!AC$665668,FALSE)),0,HLOOKUP($B69,INDIRECT("'Monthly Resource Report'!"&amp;'Coleman Validation'!AC$665666&amp;":"&amp;'Coleman Validation'!AC$665667),'Coleman Validation'!AC$665668,FALSE))</f>
        <v>0.32608010990327868</v>
      </c>
      <c r="AD69" s="318">
        <f ca="1">+IF(ISERROR(HLOOKUP($B69,INDIRECT("'Monthly Resource Report'!"&amp;'Coleman Validation'!AD$665666&amp;":"&amp;'Coleman Validation'!AD$665667),'Coleman Validation'!AD$665668,FALSE)),0,HLOOKUP($B69,INDIRECT("'Monthly Resource Report'!"&amp;'Coleman Validation'!AD$665666&amp;":"&amp;'Coleman Validation'!AD$665667),'Coleman Validation'!AD$665668,FALSE))</f>
        <v>0.20044189297883011</v>
      </c>
    </row>
    <row r="70" spans="2:30">
      <c r="B70" s="301">
        <v>43313</v>
      </c>
      <c r="C70" s="294">
        <v>146</v>
      </c>
      <c r="D70" s="297">
        <v>2.0679134915999997</v>
      </c>
      <c r="E70" s="299">
        <v>0.33</v>
      </c>
      <c r="F70" s="295">
        <v>0.2</v>
      </c>
      <c r="G70" s="294">
        <f ca="1">+IF(ISERROR(HLOOKUP($B70,INDIRECT("'Monthly Resource Report'!"&amp;'Coleman Validation'!G$665666&amp;":"&amp;'Coleman Validation'!G$665667),'Coleman Validation'!G$665668,FALSE)),0,HLOOKUP($B70,INDIRECT("'Monthly Resource Report'!"&amp;'Coleman Validation'!G$665666&amp;":"&amp;'Coleman Validation'!G$665667),'Coleman Validation'!G$665668,FALSE))</f>
        <v>146</v>
      </c>
      <c r="H70" s="297">
        <f ca="1">+IF(ISERROR(HLOOKUP($B70,INDIRECT("'Monthly Resource Report'!"&amp;'Coleman Validation'!H$665666&amp;":"&amp;'Coleman Validation'!H$665667),'Coleman Validation'!H$665668,FALSE)),0,HLOOKUP($B70,INDIRECT("'Monthly Resource Report'!"&amp;'Coleman Validation'!H$665666&amp;":"&amp;'Coleman Validation'!H$665667),'Coleman Validation'!H$665668,FALSE))</f>
        <v>2.0680000000000001</v>
      </c>
      <c r="I70" s="317">
        <f ca="1">+IF(ISERROR(HLOOKUP($B70,INDIRECT("'Monthly Resource Report'!"&amp;'Coleman Validation'!I$665666&amp;":"&amp;'Coleman Validation'!I$665667),'Coleman Validation'!I$665668,FALSE)),0,HLOOKUP($B70,INDIRECT("'Monthly Resource Report'!"&amp;'Coleman Validation'!I$665666&amp;":"&amp;'Coleman Validation'!I$665667),'Coleman Validation'!I$665668,FALSE))</f>
        <v>0.32537809731929351</v>
      </c>
      <c r="J70" s="318">
        <f ca="1">+IF(ISERROR(HLOOKUP($B70,INDIRECT("'Monthly Resource Report'!"&amp;'Coleman Validation'!J$665666&amp;":"&amp;'Coleman Validation'!J$665667),'Coleman Validation'!J$665668,FALSE)),0,HLOOKUP($B70,INDIRECT("'Monthly Resource Report'!"&amp;'Coleman Validation'!J$665666&amp;":"&amp;'Coleman Validation'!J$665667),'Coleman Validation'!J$665668,FALSE))</f>
        <v>0.20018198024834058</v>
      </c>
      <c r="L70" s="301">
        <v>43313</v>
      </c>
      <c r="M70" s="294">
        <v>146</v>
      </c>
      <c r="N70" s="297">
        <v>2.0679134915999997</v>
      </c>
      <c r="O70" s="299">
        <v>0.33</v>
      </c>
      <c r="P70" s="295">
        <v>0.2</v>
      </c>
      <c r="Q70" s="294">
        <f ca="1">+IF(ISERROR(HLOOKUP($B70,INDIRECT("'Monthly Resource Report'!"&amp;'Coleman Validation'!Q$665666&amp;":"&amp;'Coleman Validation'!Q$665667),'Coleman Validation'!Q$665668,FALSE)),0,HLOOKUP($B70,INDIRECT("'Monthly Resource Report'!"&amp;'Coleman Validation'!Q$665666&amp;":"&amp;'Coleman Validation'!Q$665667),'Coleman Validation'!Q$665668,FALSE))</f>
        <v>146</v>
      </c>
      <c r="R70" s="297">
        <f ca="1">+IF(ISERROR(HLOOKUP($B70,INDIRECT("'Monthly Resource Report'!"&amp;'Coleman Validation'!R$665666&amp;":"&amp;'Coleman Validation'!R$665667),'Coleman Validation'!R$665668,FALSE)),0,HLOOKUP($B70,INDIRECT("'Monthly Resource Report'!"&amp;'Coleman Validation'!R$665666&amp;":"&amp;'Coleman Validation'!R$665667),'Coleman Validation'!R$665668,FALSE))</f>
        <v>2.0679996359665092</v>
      </c>
      <c r="S70" s="317">
        <f ca="1">+IF(ISERROR(HLOOKUP($B70,INDIRECT("'Monthly Resource Report'!"&amp;'Coleman Validation'!S$665666&amp;":"&amp;'Coleman Validation'!S$665667),'Coleman Validation'!S$665668,FALSE)),0,HLOOKUP($B70,INDIRECT("'Monthly Resource Report'!"&amp;'Coleman Validation'!S$665666&amp;":"&amp;'Coleman Validation'!S$665667),'Coleman Validation'!S$665668,FALSE))</f>
        <v>0.32538925139555036</v>
      </c>
      <c r="T70" s="318">
        <f ca="1">+IF(ISERROR(HLOOKUP($B70,INDIRECT("'Monthly Resource Report'!"&amp;'Coleman Validation'!T$665666&amp;":"&amp;'Coleman Validation'!T$665667),'Coleman Validation'!T$665668,FALSE)),0,HLOOKUP($B70,INDIRECT("'Monthly Resource Report'!"&amp;'Coleman Validation'!T$665666&amp;":"&amp;'Coleman Validation'!T$665667),'Coleman Validation'!T$665668,FALSE))</f>
        <v>0.20042166164730671</v>
      </c>
      <c r="V70" s="301">
        <v>43313</v>
      </c>
      <c r="W70" s="294">
        <v>151</v>
      </c>
      <c r="X70" s="297">
        <v>2.0679134915999997</v>
      </c>
      <c r="Y70" s="299">
        <v>0.33</v>
      </c>
      <c r="Z70" s="295">
        <v>0.2</v>
      </c>
      <c r="AA70" s="294">
        <f ca="1">+IF(ISERROR(HLOOKUP($B70,INDIRECT("'Monthly Resource Report'!"&amp;'Coleman Validation'!AA$665666&amp;":"&amp;'Coleman Validation'!AA$665667),'Coleman Validation'!AA$665668,FALSE)),0,HLOOKUP($B70,INDIRECT("'Monthly Resource Report'!"&amp;'Coleman Validation'!AA$665666&amp;":"&amp;'Coleman Validation'!AA$665667),'Coleman Validation'!AA$665668,FALSE))</f>
        <v>151</v>
      </c>
      <c r="AB70" s="297">
        <f ca="1">+IF(ISERROR(HLOOKUP($B70,INDIRECT("'Monthly Resource Report'!"&amp;'Coleman Validation'!AB$665666&amp;":"&amp;'Coleman Validation'!AB$665667),'Coleman Validation'!AB$665668,FALSE)),0,HLOOKUP($B70,INDIRECT("'Monthly Resource Report'!"&amp;'Coleman Validation'!AB$665666&amp;":"&amp;'Coleman Validation'!AB$665667),'Coleman Validation'!AB$665668,FALSE))</f>
        <v>2.0680000613794149</v>
      </c>
      <c r="AC70" s="317">
        <f ca="1">+IF(ISERROR(HLOOKUP($B70,INDIRECT("'Monthly Resource Report'!"&amp;'Coleman Validation'!AC$665666&amp;":"&amp;'Coleman Validation'!AC$665667),'Coleman Validation'!AC$665668,FALSE)),0,HLOOKUP($B70,INDIRECT("'Monthly Resource Report'!"&amp;'Coleman Validation'!AC$665666&amp;":"&amp;'Coleman Validation'!AC$665667),'Coleman Validation'!AC$665668,FALSE))</f>
        <v>0.32617219996870989</v>
      </c>
      <c r="AD70" s="318">
        <f ca="1">+IF(ISERROR(HLOOKUP($B70,INDIRECT("'Monthly Resource Report'!"&amp;'Coleman Validation'!AD$665666&amp;":"&amp;'Coleman Validation'!AD$665667),'Coleman Validation'!AD$665668,FALSE)),0,HLOOKUP($B70,INDIRECT("'Monthly Resource Report'!"&amp;'Coleman Validation'!AD$665666&amp;":"&amp;'Coleman Validation'!AD$665667),'Coleman Validation'!AD$665668,FALSE))</f>
        <v>0.20043557835816261</v>
      </c>
    </row>
    <row r="71" spans="2:30">
      <c r="B71" s="301">
        <v>43344</v>
      </c>
      <c r="C71" s="294">
        <v>146</v>
      </c>
      <c r="D71" s="297">
        <v>2.0679134915999997</v>
      </c>
      <c r="E71" s="299">
        <v>0.33</v>
      </c>
      <c r="F71" s="295">
        <v>0.2</v>
      </c>
      <c r="G71" s="294">
        <f ca="1">+IF(ISERROR(HLOOKUP($B71,INDIRECT("'Monthly Resource Report'!"&amp;'Coleman Validation'!G$665666&amp;":"&amp;'Coleman Validation'!G$665667),'Coleman Validation'!G$665668,FALSE)),0,HLOOKUP($B71,INDIRECT("'Monthly Resource Report'!"&amp;'Coleman Validation'!G$665666&amp;":"&amp;'Coleman Validation'!G$665667),'Coleman Validation'!G$665668,FALSE))</f>
        <v>146</v>
      </c>
      <c r="H71" s="297">
        <f ca="1">+IF(ISERROR(HLOOKUP($B71,INDIRECT("'Monthly Resource Report'!"&amp;'Coleman Validation'!H$665666&amp;":"&amp;'Coleman Validation'!H$665667),'Coleman Validation'!H$665668,FALSE)),0,HLOOKUP($B71,INDIRECT("'Monthly Resource Report'!"&amp;'Coleman Validation'!H$665666&amp;":"&amp;'Coleman Validation'!H$665667),'Coleman Validation'!H$665668,FALSE))</f>
        <v>2.0680004579329498</v>
      </c>
      <c r="I71" s="317">
        <f ca="1">+IF(ISERROR(HLOOKUP($B71,INDIRECT("'Monthly Resource Report'!"&amp;'Coleman Validation'!I$665666&amp;":"&amp;'Coleman Validation'!I$665667),'Coleman Validation'!I$665668,FALSE)),0,HLOOKUP($B71,INDIRECT("'Monthly Resource Report'!"&amp;'Coleman Validation'!I$665666&amp;":"&amp;'Coleman Validation'!I$665667),'Coleman Validation'!I$665668,FALSE))</f>
        <v>0.32387391339758792</v>
      </c>
      <c r="J71" s="318">
        <f ca="1">+IF(ISERROR(HLOOKUP($B71,INDIRECT("'Monthly Resource Report'!"&amp;'Coleman Validation'!J$665666&amp;":"&amp;'Coleman Validation'!J$665667),'Coleman Validation'!J$665668,FALSE)),0,HLOOKUP($B71,INDIRECT("'Monthly Resource Report'!"&amp;'Coleman Validation'!J$665666&amp;":"&amp;'Coleman Validation'!J$665667),'Coleman Validation'!J$665668,FALSE))</f>
        <v>0.20098542729260147</v>
      </c>
      <c r="L71" s="301">
        <v>43344</v>
      </c>
      <c r="M71" s="294">
        <v>146</v>
      </c>
      <c r="N71" s="297">
        <v>2.0679134915999997</v>
      </c>
      <c r="O71" s="299">
        <v>0.33</v>
      </c>
      <c r="P71" s="295">
        <v>0.2</v>
      </c>
      <c r="Q71" s="294">
        <f ca="1">+IF(ISERROR(HLOOKUP($B71,INDIRECT("'Monthly Resource Report'!"&amp;'Coleman Validation'!Q$665666&amp;":"&amp;'Coleman Validation'!Q$665667),'Coleman Validation'!Q$665668,FALSE)),0,HLOOKUP($B71,INDIRECT("'Monthly Resource Report'!"&amp;'Coleman Validation'!Q$665666&amp;":"&amp;'Coleman Validation'!Q$665667),'Coleman Validation'!Q$665668,FALSE))</f>
        <v>146</v>
      </c>
      <c r="R71" s="297">
        <f ca="1">+IF(ISERROR(HLOOKUP($B71,INDIRECT("'Monthly Resource Report'!"&amp;'Coleman Validation'!R$665666&amp;":"&amp;'Coleman Validation'!R$665667),'Coleman Validation'!R$665668,FALSE)),0,HLOOKUP($B71,INDIRECT("'Monthly Resource Report'!"&amp;'Coleman Validation'!R$665666&amp;":"&amp;'Coleman Validation'!R$665667),'Coleman Validation'!R$665668,FALSE))</f>
        <v>2.0679999665385371</v>
      </c>
      <c r="S71" s="317">
        <f ca="1">+IF(ISERROR(HLOOKUP($B71,INDIRECT("'Monthly Resource Report'!"&amp;'Coleman Validation'!S$665666&amp;":"&amp;'Coleman Validation'!S$665667),'Coleman Validation'!S$665668,FALSE)),0,HLOOKUP($B71,INDIRECT("'Monthly Resource Report'!"&amp;'Coleman Validation'!S$665666&amp;":"&amp;'Coleman Validation'!S$665667),'Coleman Validation'!S$665668,FALSE))</f>
        <v>0.32415059042960231</v>
      </c>
      <c r="T71" s="318">
        <f ca="1">+IF(ISERROR(HLOOKUP($B71,INDIRECT("'Monthly Resource Report'!"&amp;'Coleman Validation'!T$665666&amp;":"&amp;'Coleman Validation'!T$665667),'Coleman Validation'!T$665668,FALSE)),0,HLOOKUP($B71,INDIRECT("'Monthly Resource Report'!"&amp;'Coleman Validation'!T$665666&amp;":"&amp;'Coleman Validation'!T$665667),'Coleman Validation'!T$665668,FALSE))</f>
        <v>0.20048511365041119</v>
      </c>
      <c r="V71" s="301">
        <v>43344</v>
      </c>
      <c r="W71" s="294">
        <v>151</v>
      </c>
      <c r="X71" s="297">
        <v>2.0679134915999997</v>
      </c>
      <c r="Y71" s="299">
        <v>0.33</v>
      </c>
      <c r="Z71" s="295">
        <v>0.2</v>
      </c>
      <c r="AA71" s="294">
        <f ca="1">+IF(ISERROR(HLOOKUP($B71,INDIRECT("'Monthly Resource Report'!"&amp;'Coleman Validation'!AA$665666&amp;":"&amp;'Coleman Validation'!AA$665667),'Coleman Validation'!AA$665668,FALSE)),0,HLOOKUP($B71,INDIRECT("'Monthly Resource Report'!"&amp;'Coleman Validation'!AA$665666&amp;":"&amp;'Coleman Validation'!AA$665667),'Coleman Validation'!AA$665668,FALSE))</f>
        <v>151</v>
      </c>
      <c r="AB71" s="297">
        <f ca="1">+IF(ISERROR(HLOOKUP($B71,INDIRECT("'Monthly Resource Report'!"&amp;'Coleman Validation'!AB$665666&amp;":"&amp;'Coleman Validation'!AB$665667),'Coleman Validation'!AB$665668,FALSE)),0,HLOOKUP($B71,INDIRECT("'Monthly Resource Report'!"&amp;'Coleman Validation'!AB$665666&amp;":"&amp;'Coleman Validation'!AB$665667),'Coleman Validation'!AB$665668,FALSE))</f>
        <v>2.0680013119977509</v>
      </c>
      <c r="AC71" s="317">
        <f ca="1">+IF(ISERROR(HLOOKUP($B71,INDIRECT("'Monthly Resource Report'!"&amp;'Coleman Validation'!AC$665666&amp;":"&amp;'Coleman Validation'!AC$665667),'Coleman Validation'!AC$665668,FALSE)),0,HLOOKUP($B71,INDIRECT("'Monthly Resource Report'!"&amp;'Coleman Validation'!AC$665666&amp;":"&amp;'Coleman Validation'!AC$665667),'Coleman Validation'!AC$665668,FALSE))</f>
        <v>0.32511881005753623</v>
      </c>
      <c r="AD71" s="318">
        <f ca="1">+IF(ISERROR(HLOOKUP($B71,INDIRECT("'Monthly Resource Report'!"&amp;'Coleman Validation'!AD$665666&amp;":"&amp;'Coleman Validation'!AD$665667),'Coleman Validation'!AD$665668,FALSE)),0,HLOOKUP($B71,INDIRECT("'Monthly Resource Report'!"&amp;'Coleman Validation'!AD$665666&amp;":"&amp;'Coleman Validation'!AD$665667),'Coleman Validation'!AD$665668,FALSE))</f>
        <v>0.20046383080751093</v>
      </c>
    </row>
    <row r="72" spans="2:30">
      <c r="B72" s="301">
        <v>43374</v>
      </c>
      <c r="C72" s="294">
        <v>146</v>
      </c>
      <c r="D72" s="297">
        <v>2.0679134915999997</v>
      </c>
      <c r="E72" s="299">
        <v>0.33</v>
      </c>
      <c r="F72" s="295">
        <v>0.2</v>
      </c>
      <c r="G72" s="294">
        <f ca="1">+IF(ISERROR(HLOOKUP($B72,INDIRECT("'Monthly Resource Report'!"&amp;'Coleman Validation'!G$665666&amp;":"&amp;'Coleman Validation'!G$665667),'Coleman Validation'!G$665668,FALSE)),0,HLOOKUP($B72,INDIRECT("'Monthly Resource Report'!"&amp;'Coleman Validation'!G$665666&amp;":"&amp;'Coleman Validation'!G$665667),'Coleman Validation'!G$665668,FALSE))</f>
        <v>146</v>
      </c>
      <c r="H72" s="297">
        <f ca="1">+IF(ISERROR(HLOOKUP($B72,INDIRECT("'Monthly Resource Report'!"&amp;'Coleman Validation'!H$665666&amp;":"&amp;'Coleman Validation'!H$665667),'Coleman Validation'!H$665668,FALSE)),0,HLOOKUP($B72,INDIRECT("'Monthly Resource Report'!"&amp;'Coleman Validation'!H$665666&amp;":"&amp;'Coleman Validation'!H$665667),'Coleman Validation'!H$665668,FALSE))</f>
        <v>2.0680004954524542</v>
      </c>
      <c r="I72" s="317">
        <f ca="1">+IF(ISERROR(HLOOKUP($B72,INDIRECT("'Monthly Resource Report'!"&amp;'Coleman Validation'!I$665666&amp;":"&amp;'Coleman Validation'!I$665667),'Coleman Validation'!I$665668,FALSE)),0,HLOOKUP($B72,INDIRECT("'Monthly Resource Report'!"&amp;'Coleman Validation'!I$665666&amp;":"&amp;'Coleman Validation'!I$665667),'Coleman Validation'!I$665668,FALSE))</f>
        <v>0.32411898279844076</v>
      </c>
      <c r="J72" s="318">
        <f ca="1">+IF(ISERROR(HLOOKUP($B72,INDIRECT("'Monthly Resource Report'!"&amp;'Coleman Validation'!J$665666&amp;":"&amp;'Coleman Validation'!J$665667),'Coleman Validation'!J$665668,FALSE)),0,HLOOKUP($B72,INDIRECT("'Monthly Resource Report'!"&amp;'Coleman Validation'!J$665666&amp;":"&amp;'Coleman Validation'!J$665667),'Coleman Validation'!J$665668,FALSE))</f>
        <v>0.20037876754426634</v>
      </c>
      <c r="L72" s="301">
        <v>43374</v>
      </c>
      <c r="M72" s="294">
        <v>146</v>
      </c>
      <c r="N72" s="297">
        <v>2.0679134915999997</v>
      </c>
      <c r="O72" s="299">
        <v>0.33</v>
      </c>
      <c r="P72" s="295">
        <v>0.2</v>
      </c>
      <c r="Q72" s="294">
        <f ca="1">+IF(ISERROR(HLOOKUP($B72,INDIRECT("'Monthly Resource Report'!"&amp;'Coleman Validation'!Q$665666&amp;":"&amp;'Coleman Validation'!Q$665667),'Coleman Validation'!Q$665668,FALSE)),0,HLOOKUP($B72,INDIRECT("'Monthly Resource Report'!"&amp;'Coleman Validation'!Q$665666&amp;":"&amp;'Coleman Validation'!Q$665667),'Coleman Validation'!Q$665668,FALSE))</f>
        <v>146</v>
      </c>
      <c r="R72" s="297">
        <f ca="1">+IF(ISERROR(HLOOKUP($B72,INDIRECT("'Monthly Resource Report'!"&amp;'Coleman Validation'!R$665666&amp;":"&amp;'Coleman Validation'!R$665667),'Coleman Validation'!R$665668,FALSE)),0,HLOOKUP($B72,INDIRECT("'Monthly Resource Report'!"&amp;'Coleman Validation'!R$665666&amp;":"&amp;'Coleman Validation'!R$665667),'Coleman Validation'!R$665668,FALSE))</f>
        <v>0</v>
      </c>
      <c r="S72" s="317">
        <f ca="1">+IF(ISERROR(HLOOKUP($B72,INDIRECT("'Monthly Resource Report'!"&amp;'Coleman Validation'!S$665666&amp;":"&amp;'Coleman Validation'!S$665667),'Coleman Validation'!S$665668,FALSE)),0,HLOOKUP($B72,INDIRECT("'Monthly Resource Report'!"&amp;'Coleman Validation'!S$665666&amp;":"&amp;'Coleman Validation'!S$665667),'Coleman Validation'!S$665668,FALSE))</f>
        <v>0</v>
      </c>
      <c r="T72" s="318">
        <f ca="1">+IF(ISERROR(HLOOKUP($B72,INDIRECT("'Monthly Resource Report'!"&amp;'Coleman Validation'!T$665666&amp;":"&amp;'Coleman Validation'!T$665667),'Coleman Validation'!T$665668,FALSE)),0,HLOOKUP($B72,INDIRECT("'Monthly Resource Report'!"&amp;'Coleman Validation'!T$665666&amp;":"&amp;'Coleman Validation'!T$665667),'Coleman Validation'!T$665668,FALSE))</f>
        <v>0</v>
      </c>
      <c r="V72" s="301">
        <v>43374</v>
      </c>
      <c r="W72" s="294">
        <v>151</v>
      </c>
      <c r="X72" s="297">
        <v>2.0679134915999997</v>
      </c>
      <c r="Y72" s="299">
        <v>0.33</v>
      </c>
      <c r="Z72" s="295">
        <v>0.2</v>
      </c>
      <c r="AA72" s="294">
        <f ca="1">+IF(ISERROR(HLOOKUP($B72,INDIRECT("'Monthly Resource Report'!"&amp;'Coleman Validation'!AA$665666&amp;":"&amp;'Coleman Validation'!AA$665667),'Coleman Validation'!AA$665668,FALSE)),0,HLOOKUP($B72,INDIRECT("'Monthly Resource Report'!"&amp;'Coleman Validation'!AA$665666&amp;":"&amp;'Coleman Validation'!AA$665667),'Coleman Validation'!AA$665668,FALSE))</f>
        <v>151</v>
      </c>
      <c r="AB72" s="297">
        <f ca="1">+IF(ISERROR(HLOOKUP($B72,INDIRECT("'Monthly Resource Report'!"&amp;'Coleman Validation'!AB$665666&amp;":"&amp;'Coleman Validation'!AB$665667),'Coleman Validation'!AB$665668,FALSE)),0,HLOOKUP($B72,INDIRECT("'Monthly Resource Report'!"&amp;'Coleman Validation'!AB$665666&amp;":"&amp;'Coleman Validation'!AB$665667),'Coleman Validation'!AB$665668,FALSE))</f>
        <v>2.0680007848329782</v>
      </c>
      <c r="AC72" s="317">
        <f ca="1">+IF(ISERROR(HLOOKUP($B72,INDIRECT("'Monthly Resource Report'!"&amp;'Coleman Validation'!AC$665666&amp;":"&amp;'Coleman Validation'!AC$665667),'Coleman Validation'!AC$665668,FALSE)),0,HLOOKUP($B72,INDIRECT("'Monthly Resource Report'!"&amp;'Coleman Validation'!AC$665666&amp;":"&amp;'Coleman Validation'!AC$665667),'Coleman Validation'!AC$665668,FALSE))</f>
        <v>0.32498963433821176</v>
      </c>
      <c r="AD72" s="318">
        <f ca="1">+IF(ISERROR(HLOOKUP($B72,INDIRECT("'Monthly Resource Report'!"&amp;'Coleman Validation'!AD$665666&amp;":"&amp;'Coleman Validation'!AD$665667),'Coleman Validation'!AD$665668,FALSE)),0,HLOOKUP($B72,INDIRECT("'Monthly Resource Report'!"&amp;'Coleman Validation'!AD$665666&amp;":"&amp;'Coleman Validation'!AD$665667),'Coleman Validation'!AD$665668,FALSE))</f>
        <v>0.20087709053595953</v>
      </c>
    </row>
    <row r="73" spans="2:30">
      <c r="B73" s="301">
        <v>43405</v>
      </c>
      <c r="C73" s="294">
        <v>146</v>
      </c>
      <c r="D73" s="297">
        <v>2.0679134915999997</v>
      </c>
      <c r="E73" s="299">
        <v>0.33</v>
      </c>
      <c r="F73" s="295">
        <v>0.2</v>
      </c>
      <c r="G73" s="294">
        <f ca="1">+IF(ISERROR(HLOOKUP($B73,INDIRECT("'Monthly Resource Report'!"&amp;'Coleman Validation'!G$665666&amp;":"&amp;'Coleman Validation'!G$665667),'Coleman Validation'!G$665668,FALSE)),0,HLOOKUP($B73,INDIRECT("'Monthly Resource Report'!"&amp;'Coleman Validation'!G$665666&amp;":"&amp;'Coleman Validation'!G$665667),'Coleman Validation'!G$665668,FALSE))</f>
        <v>146</v>
      </c>
      <c r="H73" s="297">
        <f ca="1">+IF(ISERROR(HLOOKUP($B73,INDIRECT("'Monthly Resource Report'!"&amp;'Coleman Validation'!H$665666&amp;":"&amp;'Coleman Validation'!H$665667),'Coleman Validation'!H$665668,FALSE)),0,HLOOKUP($B73,INDIRECT("'Monthly Resource Report'!"&amp;'Coleman Validation'!H$665666&amp;":"&amp;'Coleman Validation'!H$665667),'Coleman Validation'!H$665668,FALSE))</f>
        <v>2.0680006984382389</v>
      </c>
      <c r="I73" s="317">
        <f ca="1">+IF(ISERROR(HLOOKUP($B73,INDIRECT("'Monthly Resource Report'!"&amp;'Coleman Validation'!I$665666&amp;":"&amp;'Coleman Validation'!I$665667),'Coleman Validation'!I$665668,FALSE)),0,HLOOKUP($B73,INDIRECT("'Monthly Resource Report'!"&amp;'Coleman Validation'!I$665666&amp;":"&amp;'Coleman Validation'!I$665667),'Coleman Validation'!I$665668,FALSE))</f>
        <v>0.32732600585802901</v>
      </c>
      <c r="J73" s="318">
        <f ca="1">+IF(ISERROR(HLOOKUP($B73,INDIRECT("'Monthly Resource Report'!"&amp;'Coleman Validation'!J$665666&amp;":"&amp;'Coleman Validation'!J$665667),'Coleman Validation'!J$665668,FALSE)),0,HLOOKUP($B73,INDIRECT("'Monthly Resource Report'!"&amp;'Coleman Validation'!J$665666&amp;":"&amp;'Coleman Validation'!J$665667),'Coleman Validation'!J$665668,FALSE))</f>
        <v>0.2001778585302636</v>
      </c>
      <c r="L73" s="301">
        <v>43405</v>
      </c>
      <c r="M73" s="294">
        <v>146</v>
      </c>
      <c r="N73" s="297">
        <v>2.0679134915999997</v>
      </c>
      <c r="O73" s="299">
        <v>0.33</v>
      </c>
      <c r="P73" s="295">
        <v>0.2</v>
      </c>
      <c r="Q73" s="294">
        <f ca="1">+IF(ISERROR(HLOOKUP($B73,INDIRECT("'Monthly Resource Report'!"&amp;'Coleman Validation'!Q$665666&amp;":"&amp;'Coleman Validation'!Q$665667),'Coleman Validation'!Q$665668,FALSE)),0,HLOOKUP($B73,INDIRECT("'Monthly Resource Report'!"&amp;'Coleman Validation'!Q$665666&amp;":"&amp;'Coleman Validation'!Q$665667),'Coleman Validation'!Q$665668,FALSE))</f>
        <v>146</v>
      </c>
      <c r="R73" s="297">
        <f ca="1">+IF(ISERROR(HLOOKUP($B73,INDIRECT("'Monthly Resource Report'!"&amp;'Coleman Validation'!R$665666&amp;":"&amp;'Coleman Validation'!R$665667),'Coleman Validation'!R$665668,FALSE)),0,HLOOKUP($B73,INDIRECT("'Monthly Resource Report'!"&amp;'Coleman Validation'!R$665666&amp;":"&amp;'Coleman Validation'!R$665667),'Coleman Validation'!R$665668,FALSE))</f>
        <v>2.0680003809251719</v>
      </c>
      <c r="S73" s="317">
        <f ca="1">+IF(ISERROR(HLOOKUP($B73,INDIRECT("'Monthly Resource Report'!"&amp;'Coleman Validation'!S$665666&amp;":"&amp;'Coleman Validation'!S$665667),'Coleman Validation'!S$665668,FALSE)),0,HLOOKUP($B73,INDIRECT("'Monthly Resource Report'!"&amp;'Coleman Validation'!S$665666&amp;":"&amp;'Coleman Validation'!S$665667),'Coleman Validation'!S$665668,FALSE))</f>
        <v>0.3271626615648584</v>
      </c>
      <c r="T73" s="318">
        <f ca="1">+IF(ISERROR(HLOOKUP($B73,INDIRECT("'Monthly Resource Report'!"&amp;'Coleman Validation'!T$665666&amp;":"&amp;'Coleman Validation'!T$665667),'Coleman Validation'!T$665668,FALSE)),0,HLOOKUP($B73,INDIRECT("'Monthly Resource Report'!"&amp;'Coleman Validation'!T$665666&amp;":"&amp;'Coleman Validation'!T$665667),'Coleman Validation'!T$665668,FALSE))</f>
        <v>0.20053442272030317</v>
      </c>
      <c r="V73" s="301">
        <v>43405</v>
      </c>
      <c r="W73" s="294">
        <v>151</v>
      </c>
      <c r="X73" s="297">
        <v>2.0679134915999997</v>
      </c>
      <c r="Y73" s="299">
        <v>0.33</v>
      </c>
      <c r="Z73" s="295">
        <v>0.2</v>
      </c>
      <c r="AA73" s="294">
        <f ca="1">+IF(ISERROR(HLOOKUP($B73,INDIRECT("'Monthly Resource Report'!"&amp;'Coleman Validation'!AA$665666&amp;":"&amp;'Coleman Validation'!AA$665667),'Coleman Validation'!AA$665668,FALSE)),0,HLOOKUP($B73,INDIRECT("'Monthly Resource Report'!"&amp;'Coleman Validation'!AA$665666&amp;":"&amp;'Coleman Validation'!AA$665667),'Coleman Validation'!AA$665668,FALSE))</f>
        <v>151</v>
      </c>
      <c r="AB73" s="297">
        <f ca="1">+IF(ISERROR(HLOOKUP($B73,INDIRECT("'Monthly Resource Report'!"&amp;'Coleman Validation'!AB$665666&amp;":"&amp;'Coleman Validation'!AB$665667),'Coleman Validation'!AB$665668,FALSE)),0,HLOOKUP($B73,INDIRECT("'Monthly Resource Report'!"&amp;'Coleman Validation'!AB$665666&amp;":"&amp;'Coleman Validation'!AB$665667),'Coleman Validation'!AB$665668,FALSE))</f>
        <v>2.0680008645844592</v>
      </c>
      <c r="AC73" s="317">
        <f ca="1">+IF(ISERROR(HLOOKUP($B73,INDIRECT("'Monthly Resource Report'!"&amp;'Coleman Validation'!AC$665666&amp;":"&amp;'Coleman Validation'!AC$665667),'Coleman Validation'!AC$665668,FALSE)),0,HLOOKUP($B73,INDIRECT("'Monthly Resource Report'!"&amp;'Coleman Validation'!AC$665666&amp;":"&amp;'Coleman Validation'!AC$665667),'Coleman Validation'!AC$665668,FALSE))</f>
        <v>0.3276992101870429</v>
      </c>
      <c r="AD73" s="318">
        <f ca="1">+IF(ISERROR(HLOOKUP($B73,INDIRECT("'Monthly Resource Report'!"&amp;'Coleman Validation'!AD$665666&amp;":"&amp;'Coleman Validation'!AD$665667),'Coleman Validation'!AD$665668,FALSE)),0,HLOOKUP($B73,INDIRECT("'Monthly Resource Report'!"&amp;'Coleman Validation'!AD$665666&amp;":"&amp;'Coleman Validation'!AD$665667),'Coleman Validation'!AD$665668,FALSE))</f>
        <v>0.20064221054933051</v>
      </c>
    </row>
    <row r="74" spans="2:30" s="29" customFormat="1">
      <c r="B74" s="301">
        <v>43435</v>
      </c>
      <c r="C74" s="294">
        <v>146</v>
      </c>
      <c r="D74" s="297">
        <v>2.0679134915999997</v>
      </c>
      <c r="E74" s="299">
        <v>0.33</v>
      </c>
      <c r="F74" s="295">
        <v>0.2</v>
      </c>
      <c r="G74" s="294">
        <f ca="1">+IF(ISERROR(HLOOKUP($B74,INDIRECT("'Monthly Resource Report'!"&amp;'Coleman Validation'!G$665666&amp;":"&amp;'Coleman Validation'!G$665667),'Coleman Validation'!G$665668,FALSE)),0,HLOOKUP($B74,INDIRECT("'Monthly Resource Report'!"&amp;'Coleman Validation'!G$665666&amp;":"&amp;'Coleman Validation'!G$665667),'Coleman Validation'!G$665668,FALSE))</f>
        <v>146</v>
      </c>
      <c r="H74" s="297">
        <f ca="1">+IF(ISERROR(HLOOKUP($B74,INDIRECT("'Monthly Resource Report'!"&amp;'Coleman Validation'!H$665666&amp;":"&amp;'Coleman Validation'!H$665667),'Coleman Validation'!H$665668,FALSE)),0,HLOOKUP($B74,INDIRECT("'Monthly Resource Report'!"&amp;'Coleman Validation'!H$665666&amp;":"&amp;'Coleman Validation'!H$665667),'Coleman Validation'!H$665668,FALSE))</f>
        <v>2.0680003996536334</v>
      </c>
      <c r="I74" s="317">
        <f ca="1">+IF(ISERROR(HLOOKUP($B74,INDIRECT("'Monthly Resource Report'!"&amp;'Coleman Validation'!I$665666&amp;":"&amp;'Coleman Validation'!I$665667),'Coleman Validation'!I$665668,FALSE)),0,HLOOKUP($B74,INDIRECT("'Monthly Resource Report'!"&amp;'Coleman Validation'!I$665666&amp;":"&amp;'Coleman Validation'!I$665667),'Coleman Validation'!I$665668,FALSE))</f>
        <v>0.32636405884568059</v>
      </c>
      <c r="J74" s="318">
        <f ca="1">+IF(ISERROR(HLOOKUP($B74,INDIRECT("'Monthly Resource Report'!"&amp;'Coleman Validation'!J$665666&amp;":"&amp;'Coleman Validation'!J$665667),'Coleman Validation'!J$665668,FALSE)),0,HLOOKUP($B74,INDIRECT("'Monthly Resource Report'!"&amp;'Coleman Validation'!J$665666&amp;":"&amp;'Coleman Validation'!J$665667),'Coleman Validation'!J$665668,FALSE))</f>
        <v>0.20088437284715915</v>
      </c>
      <c r="L74" s="301">
        <v>43435</v>
      </c>
      <c r="M74" s="294">
        <v>146</v>
      </c>
      <c r="N74" s="297">
        <v>2.0679134915999997</v>
      </c>
      <c r="O74" s="299">
        <v>0.33</v>
      </c>
      <c r="P74" s="295">
        <v>0.2</v>
      </c>
      <c r="Q74" s="294">
        <f ca="1">+IF(ISERROR(HLOOKUP($B74,INDIRECT("'Monthly Resource Report'!"&amp;'Coleman Validation'!Q$665666&amp;":"&amp;'Coleman Validation'!Q$665667),'Coleman Validation'!Q$665668,FALSE)),0,HLOOKUP($B74,INDIRECT("'Monthly Resource Report'!"&amp;'Coleman Validation'!Q$665666&amp;":"&amp;'Coleman Validation'!Q$665667),'Coleman Validation'!Q$665668,FALSE))</f>
        <v>146</v>
      </c>
      <c r="R74" s="297">
        <f ca="1">+IF(ISERROR(HLOOKUP($B74,INDIRECT("'Monthly Resource Report'!"&amp;'Coleman Validation'!R$665666&amp;":"&amp;'Coleman Validation'!R$665667),'Coleman Validation'!R$665668,FALSE)),0,HLOOKUP($B74,INDIRECT("'Monthly Resource Report'!"&amp;'Coleman Validation'!R$665666&amp;":"&amp;'Coleman Validation'!R$665667),'Coleman Validation'!R$665668,FALSE))</f>
        <v>2.0680003777903706</v>
      </c>
      <c r="S74" s="317">
        <f ca="1">+IF(ISERROR(HLOOKUP($B74,INDIRECT("'Monthly Resource Report'!"&amp;'Coleman Validation'!S$665666&amp;":"&amp;'Coleman Validation'!S$665667),'Coleman Validation'!S$665668,FALSE)),0,HLOOKUP($B74,INDIRECT("'Monthly Resource Report'!"&amp;'Coleman Validation'!S$665666&amp;":"&amp;'Coleman Validation'!S$665667),'Coleman Validation'!S$665668,FALSE))</f>
        <v>0.32631840849948435</v>
      </c>
      <c r="T74" s="318">
        <f ca="1">+IF(ISERROR(HLOOKUP($B74,INDIRECT("'Monthly Resource Report'!"&amp;'Coleman Validation'!T$665666&amp;":"&amp;'Coleman Validation'!T$665667),'Coleman Validation'!T$665668,FALSE)),0,HLOOKUP($B74,INDIRECT("'Monthly Resource Report'!"&amp;'Coleman Validation'!T$665666&amp;":"&amp;'Coleman Validation'!T$665667),'Coleman Validation'!T$665668,FALSE))</f>
        <v>0.20059880164046542</v>
      </c>
      <c r="V74" s="301">
        <v>43435</v>
      </c>
      <c r="W74" s="294">
        <v>151</v>
      </c>
      <c r="X74" s="297">
        <v>2.0679134915999997</v>
      </c>
      <c r="Y74" s="299">
        <v>0.33</v>
      </c>
      <c r="Z74" s="295">
        <v>0.2</v>
      </c>
      <c r="AA74" s="294">
        <f ca="1">+IF(ISERROR(HLOOKUP($B74,INDIRECT("'Monthly Resource Report'!"&amp;'Coleman Validation'!AA$665666&amp;":"&amp;'Coleman Validation'!AA$665667),'Coleman Validation'!AA$665668,FALSE)),0,HLOOKUP($B74,INDIRECT("'Monthly Resource Report'!"&amp;'Coleman Validation'!AA$665666&amp;":"&amp;'Coleman Validation'!AA$665667),'Coleman Validation'!AA$665668,FALSE))</f>
        <v>151</v>
      </c>
      <c r="AB74" s="297">
        <f ca="1">+IF(ISERROR(HLOOKUP($B74,INDIRECT("'Monthly Resource Report'!"&amp;'Coleman Validation'!AB$665666&amp;":"&amp;'Coleman Validation'!AB$665667),'Coleman Validation'!AB$665668,FALSE)),0,HLOOKUP($B74,INDIRECT("'Monthly Resource Report'!"&amp;'Coleman Validation'!AB$665666&amp;":"&amp;'Coleman Validation'!AB$665667),'Coleman Validation'!AB$665668,FALSE))</f>
        <v>2.0680011944399408</v>
      </c>
      <c r="AC74" s="317">
        <f ca="1">+IF(ISERROR(HLOOKUP($B74,INDIRECT("'Monthly Resource Report'!"&amp;'Coleman Validation'!AC$665666&amp;":"&amp;'Coleman Validation'!AC$665667),'Coleman Validation'!AC$665668,FALSE)),0,HLOOKUP($B74,INDIRECT("'Monthly Resource Report'!"&amp;'Coleman Validation'!AC$665666&amp;":"&amp;'Coleman Validation'!AC$665667),'Coleman Validation'!AC$665668,FALSE))</f>
        <v>0.32688933016521809</v>
      </c>
      <c r="AD74" s="318">
        <f ca="1">+IF(ISERROR(HLOOKUP($B74,INDIRECT("'Monthly Resource Report'!"&amp;'Coleman Validation'!AD$665666&amp;":"&amp;'Coleman Validation'!AD$665667),'Coleman Validation'!AD$665668,FALSE)),0,HLOOKUP($B74,INDIRECT("'Monthly Resource Report'!"&amp;'Coleman Validation'!AD$665666&amp;":"&amp;'Coleman Validation'!AD$665667),'Coleman Validation'!AD$665668,FALSE))</f>
        <v>0.2006314252855862</v>
      </c>
    </row>
    <row r="75" spans="2:30" s="29" customFormat="1">
      <c r="B75" s="301">
        <v>43466</v>
      </c>
      <c r="C75" s="294">
        <v>146</v>
      </c>
      <c r="D75" s="297">
        <v>2.1218860337307599</v>
      </c>
      <c r="E75" s="299">
        <v>0.33</v>
      </c>
      <c r="F75" s="295">
        <v>0.2</v>
      </c>
      <c r="G75" s="294">
        <f ca="1">+IF(ISERROR(HLOOKUP($B75,INDIRECT("'Monthly Resource Report'!"&amp;'Coleman Validation'!G$665666&amp;":"&amp;'Coleman Validation'!G$665667),'Coleman Validation'!G$665668,FALSE)),0,HLOOKUP($B75,INDIRECT("'Monthly Resource Report'!"&amp;'Coleman Validation'!G$665666&amp;":"&amp;'Coleman Validation'!G$665667),'Coleman Validation'!G$665668,FALSE))</f>
        <v>146</v>
      </c>
      <c r="H75" s="297">
        <f ca="1">+IF(ISERROR(HLOOKUP($B75,INDIRECT("'Monthly Resource Report'!"&amp;'Coleman Validation'!H$665666&amp;":"&amp;'Coleman Validation'!H$665667),'Coleman Validation'!H$665668,FALSE)),0,HLOOKUP($B75,INDIRECT("'Monthly Resource Report'!"&amp;'Coleman Validation'!H$665666&amp;":"&amp;'Coleman Validation'!H$665667),'Coleman Validation'!H$665668,FALSE))</f>
        <v>2.1220021372894138</v>
      </c>
      <c r="I75" s="317">
        <f ca="1">+IF(ISERROR(HLOOKUP($B75,INDIRECT("'Monthly Resource Report'!"&amp;'Coleman Validation'!I$665666&amp;":"&amp;'Coleman Validation'!I$665667),'Coleman Validation'!I$665668,FALSE)),0,HLOOKUP($B75,INDIRECT("'Monthly Resource Report'!"&amp;'Coleman Validation'!I$665666&amp;":"&amp;'Coleman Validation'!I$665667),'Coleman Validation'!I$665668,FALSE))</f>
        <v>0.32802859563765741</v>
      </c>
      <c r="J75" s="318">
        <f ca="1">+IF(ISERROR(HLOOKUP($B75,INDIRECT("'Monthly Resource Report'!"&amp;'Coleman Validation'!J$665666&amp;":"&amp;'Coleman Validation'!J$665667),'Coleman Validation'!J$665668,FALSE)),0,HLOOKUP($B75,INDIRECT("'Monthly Resource Report'!"&amp;'Coleman Validation'!J$665666&amp;":"&amp;'Coleman Validation'!J$665667),'Coleman Validation'!J$665668,FALSE))</f>
        <v>0.20033024769131144</v>
      </c>
      <c r="L75" s="301">
        <v>43466</v>
      </c>
      <c r="M75" s="294">
        <v>146</v>
      </c>
      <c r="N75" s="297">
        <v>2.1218860337307599</v>
      </c>
      <c r="O75" s="299">
        <v>0.33</v>
      </c>
      <c r="P75" s="295">
        <v>0.2</v>
      </c>
      <c r="Q75" s="294">
        <f ca="1">+IF(ISERROR(HLOOKUP($B75,INDIRECT("'Monthly Resource Report'!"&amp;'Coleman Validation'!Q$665666&amp;":"&amp;'Coleman Validation'!Q$665667),'Coleman Validation'!Q$665668,FALSE)),0,HLOOKUP($B75,INDIRECT("'Monthly Resource Report'!"&amp;'Coleman Validation'!Q$665666&amp;":"&amp;'Coleman Validation'!Q$665667),'Coleman Validation'!Q$665668,FALSE))</f>
        <v>146</v>
      </c>
      <c r="R75" s="297">
        <f ca="1">+IF(ISERROR(HLOOKUP($B75,INDIRECT("'Monthly Resource Report'!"&amp;'Coleman Validation'!R$665666&amp;":"&amp;'Coleman Validation'!R$665667),'Coleman Validation'!R$665668,FALSE)),0,HLOOKUP($B75,INDIRECT("'Monthly Resource Report'!"&amp;'Coleman Validation'!R$665666&amp;":"&amp;'Coleman Validation'!R$665667),'Coleman Validation'!R$665668,FALSE))</f>
        <v>2.1220026774317411</v>
      </c>
      <c r="S75" s="317">
        <f ca="1">+IF(ISERROR(HLOOKUP($B75,INDIRECT("'Monthly Resource Report'!"&amp;'Coleman Validation'!S$665666&amp;":"&amp;'Coleman Validation'!S$665667),'Coleman Validation'!S$665668,FALSE)),0,HLOOKUP($B75,INDIRECT("'Monthly Resource Report'!"&amp;'Coleman Validation'!S$665666&amp;":"&amp;'Coleman Validation'!S$665667),'Coleman Validation'!S$665668,FALSE))</f>
        <v>0.3282571988369748</v>
      </c>
      <c r="T75" s="318">
        <f ca="1">+IF(ISERROR(HLOOKUP($B75,INDIRECT("'Monthly Resource Report'!"&amp;'Coleman Validation'!T$665666&amp;":"&amp;'Coleman Validation'!T$665667),'Coleman Validation'!T$665668,FALSE)),0,HLOOKUP($B75,INDIRECT("'Monthly Resource Report'!"&amp;'Coleman Validation'!T$665666&amp;":"&amp;'Coleman Validation'!T$665667),'Coleman Validation'!T$665668,FALSE))</f>
        <v>0.2005835624046057</v>
      </c>
      <c r="V75" s="301">
        <v>43466</v>
      </c>
      <c r="W75" s="294">
        <v>151</v>
      </c>
      <c r="X75" s="297">
        <v>2.1218860337307599</v>
      </c>
      <c r="Y75" s="299">
        <v>0.33</v>
      </c>
      <c r="Z75" s="295">
        <v>0.2</v>
      </c>
      <c r="AA75" s="294">
        <f ca="1">+IF(ISERROR(HLOOKUP($B75,INDIRECT("'Monthly Resource Report'!"&amp;'Coleman Validation'!AA$665666&amp;":"&amp;'Coleman Validation'!AA$665667),'Coleman Validation'!AA$665668,FALSE)),0,HLOOKUP($B75,INDIRECT("'Monthly Resource Report'!"&amp;'Coleman Validation'!AA$665666&amp;":"&amp;'Coleman Validation'!AA$665667),'Coleman Validation'!AA$665668,FALSE))</f>
        <v>151</v>
      </c>
      <c r="AB75" s="297">
        <f ca="1">+IF(ISERROR(HLOOKUP($B75,INDIRECT("'Monthly Resource Report'!"&amp;'Coleman Validation'!AB$665666&amp;":"&amp;'Coleman Validation'!AB$665667),'Coleman Validation'!AB$665668,FALSE)),0,HLOOKUP($B75,INDIRECT("'Monthly Resource Report'!"&amp;'Coleman Validation'!AB$665666&amp;":"&amp;'Coleman Validation'!AB$665667),'Coleman Validation'!AB$665668,FALSE))</f>
        <v>2.1219995720443037</v>
      </c>
      <c r="AC75" s="317">
        <f ca="1">+IF(ISERROR(HLOOKUP($B75,INDIRECT("'Monthly Resource Report'!"&amp;'Coleman Validation'!AC$665666&amp;":"&amp;'Coleman Validation'!AC$665667),'Coleman Validation'!AC$665668,FALSE)),0,HLOOKUP($B75,INDIRECT("'Monthly Resource Report'!"&amp;'Coleman Validation'!AC$665666&amp;":"&amp;'Coleman Validation'!AC$665667),'Coleman Validation'!AC$665668,FALSE))</f>
        <v>0.32863479551160424</v>
      </c>
      <c r="AD75" s="318">
        <f ca="1">+IF(ISERROR(HLOOKUP($B75,INDIRECT("'Monthly Resource Report'!"&amp;'Coleman Validation'!AD$665666&amp;":"&amp;'Coleman Validation'!AD$665667),'Coleman Validation'!AD$665668,FALSE)),0,HLOOKUP($B75,INDIRECT("'Monthly Resource Report'!"&amp;'Coleman Validation'!AD$665666&amp;":"&amp;'Coleman Validation'!AD$665667),'Coleman Validation'!AD$665668,FALSE))</f>
        <v>0.20060493180153416</v>
      </c>
    </row>
    <row r="76" spans="2:30" s="29" customFormat="1">
      <c r="B76" s="301">
        <v>43497</v>
      </c>
      <c r="C76" s="294">
        <v>146</v>
      </c>
      <c r="D76" s="297">
        <v>2.1218860337307599</v>
      </c>
      <c r="E76" s="299">
        <v>0.33</v>
      </c>
      <c r="F76" s="295">
        <v>0.2</v>
      </c>
      <c r="G76" s="294">
        <f ca="1">+IF(ISERROR(HLOOKUP($B76,INDIRECT("'Monthly Resource Report'!"&amp;'Coleman Validation'!G$665666&amp;":"&amp;'Coleman Validation'!G$665667),'Coleman Validation'!G$665668,FALSE)),0,HLOOKUP($B76,INDIRECT("'Monthly Resource Report'!"&amp;'Coleman Validation'!G$665666&amp;":"&amp;'Coleman Validation'!G$665667),'Coleman Validation'!G$665668,FALSE))</f>
        <v>146</v>
      </c>
      <c r="H76" s="297">
        <f ca="1">+IF(ISERROR(HLOOKUP($B76,INDIRECT("'Monthly Resource Report'!"&amp;'Coleman Validation'!H$665666&amp;":"&amp;'Coleman Validation'!H$665667),'Coleman Validation'!H$665668,FALSE)),0,HLOOKUP($B76,INDIRECT("'Monthly Resource Report'!"&amp;'Coleman Validation'!H$665666&amp;":"&amp;'Coleman Validation'!H$665667),'Coleman Validation'!H$665668,FALSE))</f>
        <v>2.1220020000681843</v>
      </c>
      <c r="I76" s="317">
        <f ca="1">+IF(ISERROR(HLOOKUP($B76,INDIRECT("'Monthly Resource Report'!"&amp;'Coleman Validation'!I$665666&amp;":"&amp;'Coleman Validation'!I$665667),'Coleman Validation'!I$665668,FALSE)),0,HLOOKUP($B76,INDIRECT("'Monthly Resource Report'!"&amp;'Coleman Validation'!I$665666&amp;":"&amp;'Coleman Validation'!I$665667),'Coleman Validation'!I$665668,FALSE))</f>
        <v>0.32863351610517644</v>
      </c>
      <c r="J76" s="318">
        <f ca="1">+IF(ISERROR(HLOOKUP($B76,INDIRECT("'Monthly Resource Report'!"&amp;'Coleman Validation'!J$665666&amp;":"&amp;'Coleman Validation'!J$665667),'Coleman Validation'!J$665668,FALSE)),0,HLOOKUP($B76,INDIRECT("'Monthly Resource Report'!"&amp;'Coleman Validation'!J$665666&amp;":"&amp;'Coleman Validation'!J$665667),'Coleman Validation'!J$665668,FALSE))</f>
        <v>0.20037463846963957</v>
      </c>
      <c r="L76" s="301">
        <v>43497</v>
      </c>
      <c r="M76" s="294">
        <v>146</v>
      </c>
      <c r="N76" s="297">
        <v>2.1218860337307599</v>
      </c>
      <c r="O76" s="299">
        <v>0.33</v>
      </c>
      <c r="P76" s="295">
        <v>0.2</v>
      </c>
      <c r="Q76" s="294">
        <f ca="1">+IF(ISERROR(HLOOKUP($B76,INDIRECT("'Monthly Resource Report'!"&amp;'Coleman Validation'!Q$665666&amp;":"&amp;'Coleman Validation'!Q$665667),'Coleman Validation'!Q$665668,FALSE)),0,HLOOKUP($B76,INDIRECT("'Monthly Resource Report'!"&amp;'Coleman Validation'!Q$665666&amp;":"&amp;'Coleman Validation'!Q$665667),'Coleman Validation'!Q$665668,FALSE))</f>
        <v>146</v>
      </c>
      <c r="R76" s="297">
        <f ca="1">+IF(ISERROR(HLOOKUP($B76,INDIRECT("'Monthly Resource Report'!"&amp;'Coleman Validation'!R$665666&amp;":"&amp;'Coleman Validation'!R$665667),'Coleman Validation'!R$665668,FALSE)),0,HLOOKUP($B76,INDIRECT("'Monthly Resource Report'!"&amp;'Coleman Validation'!R$665666&amp;":"&amp;'Coleman Validation'!R$665667),'Coleman Validation'!R$665668,FALSE))</f>
        <v>2.1220022746659084</v>
      </c>
      <c r="S76" s="317">
        <f ca="1">+IF(ISERROR(HLOOKUP($B76,INDIRECT("'Monthly Resource Report'!"&amp;'Coleman Validation'!S$665666&amp;":"&amp;'Coleman Validation'!S$665667),'Coleman Validation'!S$665668,FALSE)),0,HLOOKUP($B76,INDIRECT("'Monthly Resource Report'!"&amp;'Coleman Validation'!S$665666&amp;":"&amp;'Coleman Validation'!S$665667),'Coleman Validation'!S$665668,FALSE))</f>
        <v>0.32859776901750148</v>
      </c>
      <c r="T76" s="318">
        <f ca="1">+IF(ISERROR(HLOOKUP($B76,INDIRECT("'Monthly Resource Report'!"&amp;'Coleman Validation'!T$665666&amp;":"&amp;'Coleman Validation'!T$665667),'Coleman Validation'!T$665668,FALSE)),0,HLOOKUP($B76,INDIRECT("'Monthly Resource Report'!"&amp;'Coleman Validation'!T$665666&amp;":"&amp;'Coleman Validation'!T$665667),'Coleman Validation'!T$665668,FALSE))</f>
        <v>0.20042282208843268</v>
      </c>
      <c r="V76" s="301">
        <v>43497</v>
      </c>
      <c r="W76" s="294">
        <v>151</v>
      </c>
      <c r="X76" s="297">
        <v>2.1218860337307599</v>
      </c>
      <c r="Y76" s="299">
        <v>0.33</v>
      </c>
      <c r="Z76" s="295">
        <v>0.2</v>
      </c>
      <c r="AA76" s="294">
        <f ca="1">+IF(ISERROR(HLOOKUP($B76,INDIRECT("'Monthly Resource Report'!"&amp;'Coleman Validation'!AA$665666&amp;":"&amp;'Coleman Validation'!AA$665667),'Coleman Validation'!AA$665668,FALSE)),0,HLOOKUP($B76,INDIRECT("'Monthly Resource Report'!"&amp;'Coleman Validation'!AA$665666&amp;":"&amp;'Coleman Validation'!AA$665667),'Coleman Validation'!AA$665668,FALSE))</f>
        <v>151</v>
      </c>
      <c r="AB76" s="297">
        <f ca="1">+IF(ISERROR(HLOOKUP($B76,INDIRECT("'Monthly Resource Report'!"&amp;'Coleman Validation'!AB$665666&amp;":"&amp;'Coleman Validation'!AB$665667),'Coleman Validation'!AB$665668,FALSE)),0,HLOOKUP($B76,INDIRECT("'Monthly Resource Report'!"&amp;'Coleman Validation'!AB$665666&amp;":"&amp;'Coleman Validation'!AB$665667),'Coleman Validation'!AB$665668,FALSE))</f>
        <v>2.1219993738982161</v>
      </c>
      <c r="AC76" s="317">
        <f ca="1">+IF(ISERROR(HLOOKUP($B76,INDIRECT("'Monthly Resource Report'!"&amp;'Coleman Validation'!AC$665666&amp;":"&amp;'Coleman Validation'!AC$665667),'Coleman Validation'!AC$665668,FALSE)),0,HLOOKUP($B76,INDIRECT("'Monthly Resource Report'!"&amp;'Coleman Validation'!AC$665666&amp;":"&amp;'Coleman Validation'!AC$665667),'Coleman Validation'!AC$665668,FALSE))</f>
        <v>0.32901530347399366</v>
      </c>
      <c r="AD76" s="318">
        <f ca="1">+IF(ISERROR(HLOOKUP($B76,INDIRECT("'Monthly Resource Report'!"&amp;'Coleman Validation'!AD$665666&amp;":"&amp;'Coleman Validation'!AD$665667),'Coleman Validation'!AD$665668,FALSE)),0,HLOOKUP($B76,INDIRECT("'Monthly Resource Report'!"&amp;'Coleman Validation'!AD$665666&amp;":"&amp;'Coleman Validation'!AD$665667),'Coleman Validation'!AD$665668,FALSE))</f>
        <v>0.20065671129820487</v>
      </c>
    </row>
    <row r="77" spans="2:30" s="29" customFormat="1">
      <c r="B77" s="301">
        <v>43525</v>
      </c>
      <c r="C77" s="294">
        <v>146</v>
      </c>
      <c r="D77" s="297">
        <v>2.1218860337307599</v>
      </c>
      <c r="E77" s="299">
        <v>0.33</v>
      </c>
      <c r="F77" s="295">
        <v>0.2</v>
      </c>
      <c r="G77" s="294">
        <f ca="1">+IF(ISERROR(HLOOKUP($B77,INDIRECT("'Monthly Resource Report'!"&amp;'Coleman Validation'!G$665666&amp;":"&amp;'Coleman Validation'!G$665667),'Coleman Validation'!G$665668,FALSE)),0,HLOOKUP($B77,INDIRECT("'Monthly Resource Report'!"&amp;'Coleman Validation'!G$665666&amp;":"&amp;'Coleman Validation'!G$665667),'Coleman Validation'!G$665668,FALSE))</f>
        <v>146</v>
      </c>
      <c r="H77" s="297">
        <f ca="1">+IF(ISERROR(HLOOKUP($B77,INDIRECT("'Monthly Resource Report'!"&amp;'Coleman Validation'!H$665666&amp;":"&amp;'Coleman Validation'!H$665667),'Coleman Validation'!H$665668,FALSE)),0,HLOOKUP($B77,INDIRECT("'Monthly Resource Report'!"&amp;'Coleman Validation'!H$665666&amp;":"&amp;'Coleman Validation'!H$665667),'Coleman Validation'!H$665668,FALSE))</f>
        <v>2.1220020243768714</v>
      </c>
      <c r="I77" s="317">
        <f ca="1">+IF(ISERROR(HLOOKUP($B77,INDIRECT("'Monthly Resource Report'!"&amp;'Coleman Validation'!I$665666&amp;":"&amp;'Coleman Validation'!I$665667),'Coleman Validation'!I$665668,FALSE)),0,HLOOKUP($B77,INDIRECT("'Monthly Resource Report'!"&amp;'Coleman Validation'!I$665666&amp;":"&amp;'Coleman Validation'!I$665667),'Coleman Validation'!I$665668,FALSE))</f>
        <v>0.32789710203222172</v>
      </c>
      <c r="J77" s="318">
        <f ca="1">+IF(ISERROR(HLOOKUP($B77,INDIRECT("'Monthly Resource Report'!"&amp;'Coleman Validation'!J$665666&amp;":"&amp;'Coleman Validation'!J$665667),'Coleman Validation'!J$665668,FALSE)),0,HLOOKUP($B77,INDIRECT("'Monthly Resource Report'!"&amp;'Coleman Validation'!J$665666&amp;":"&amp;'Coleman Validation'!J$665667),'Coleman Validation'!J$665668,FALSE))</f>
        <v>0.20033776497236372</v>
      </c>
      <c r="L77" s="301">
        <v>43525</v>
      </c>
      <c r="M77" s="294">
        <v>146</v>
      </c>
      <c r="N77" s="297">
        <v>2.1218860337307599</v>
      </c>
      <c r="O77" s="299">
        <v>0.33</v>
      </c>
      <c r="P77" s="295">
        <v>0.2</v>
      </c>
      <c r="Q77" s="294">
        <f ca="1">+IF(ISERROR(HLOOKUP($B77,INDIRECT("'Monthly Resource Report'!"&amp;'Coleman Validation'!Q$665666&amp;":"&amp;'Coleman Validation'!Q$665667),'Coleman Validation'!Q$665668,FALSE)),0,HLOOKUP($B77,INDIRECT("'Monthly Resource Report'!"&amp;'Coleman Validation'!Q$665666&amp;":"&amp;'Coleman Validation'!Q$665667),'Coleman Validation'!Q$665668,FALSE))</f>
        <v>146</v>
      </c>
      <c r="R77" s="297">
        <f ca="1">+IF(ISERROR(HLOOKUP($B77,INDIRECT("'Monthly Resource Report'!"&amp;'Coleman Validation'!R$665666&amp;":"&amp;'Coleman Validation'!R$665667),'Coleman Validation'!R$665668,FALSE)),0,HLOOKUP($B77,INDIRECT("'Monthly Resource Report'!"&amp;'Coleman Validation'!R$665666&amp;":"&amp;'Coleman Validation'!R$665667),'Coleman Validation'!R$665668,FALSE))</f>
        <v>2.1220023349629429</v>
      </c>
      <c r="S77" s="317">
        <f ca="1">+IF(ISERROR(HLOOKUP($B77,INDIRECT("'Monthly Resource Report'!"&amp;'Coleman Validation'!S$665666&amp;":"&amp;'Coleman Validation'!S$665667),'Coleman Validation'!S$665668,FALSE)),0,HLOOKUP($B77,INDIRECT("'Monthly Resource Report'!"&amp;'Coleman Validation'!S$665666&amp;":"&amp;'Coleman Validation'!S$665667),'Coleman Validation'!S$665668,FALSE))</f>
        <v>0.32819214922514867</v>
      </c>
      <c r="T77" s="318">
        <f ca="1">+IF(ISERROR(HLOOKUP($B77,INDIRECT("'Monthly Resource Report'!"&amp;'Coleman Validation'!T$665666&amp;":"&amp;'Coleman Validation'!T$665667),'Coleman Validation'!T$665668,FALSE)),0,HLOOKUP($B77,INDIRECT("'Monthly Resource Report'!"&amp;'Coleman Validation'!T$665666&amp;":"&amp;'Coleman Validation'!T$665667),'Coleman Validation'!T$665668,FALSE))</f>
        <v>0.20058320647493727</v>
      </c>
      <c r="V77" s="301">
        <v>43525</v>
      </c>
      <c r="W77" s="294">
        <v>151</v>
      </c>
      <c r="X77" s="297">
        <v>2.1218860337307599</v>
      </c>
      <c r="Y77" s="299">
        <v>0.33</v>
      </c>
      <c r="Z77" s="295">
        <v>0.2</v>
      </c>
      <c r="AA77" s="294">
        <f ca="1">+IF(ISERROR(HLOOKUP($B77,INDIRECT("'Monthly Resource Report'!"&amp;'Coleman Validation'!AA$665666&amp;":"&amp;'Coleman Validation'!AA$665667),'Coleman Validation'!AA$665668,FALSE)),0,HLOOKUP($B77,INDIRECT("'Monthly Resource Report'!"&amp;'Coleman Validation'!AA$665666&amp;":"&amp;'Coleman Validation'!AA$665667),'Coleman Validation'!AA$665668,FALSE))</f>
        <v>151</v>
      </c>
      <c r="AB77" s="297">
        <f ca="1">+IF(ISERROR(HLOOKUP($B77,INDIRECT("'Monthly Resource Report'!"&amp;'Coleman Validation'!AB$665666&amp;":"&amp;'Coleman Validation'!AB$665667),'Coleman Validation'!AB$665668,FALSE)),0,HLOOKUP($B77,INDIRECT("'Monthly Resource Report'!"&amp;'Coleman Validation'!AB$665666&amp;":"&amp;'Coleman Validation'!AB$665667),'Coleman Validation'!AB$665668,FALSE))</f>
        <v>2.1219994460231644</v>
      </c>
      <c r="AC77" s="317">
        <f ca="1">+IF(ISERROR(HLOOKUP($B77,INDIRECT("'Monthly Resource Report'!"&amp;'Coleman Validation'!AC$665666&amp;":"&amp;'Coleman Validation'!AC$665667),'Coleman Validation'!AC$665668,FALSE)),0,HLOOKUP($B77,INDIRECT("'Monthly Resource Report'!"&amp;'Coleman Validation'!AC$665666&amp;":"&amp;'Coleman Validation'!AC$665667),'Coleman Validation'!AC$665668,FALSE))</f>
        <v>0.32851736662643932</v>
      </c>
      <c r="AD77" s="318">
        <f ca="1">+IF(ISERROR(HLOOKUP($B77,INDIRECT("'Monthly Resource Report'!"&amp;'Coleman Validation'!AD$665666&amp;":"&amp;'Coleman Validation'!AD$665667),'Coleman Validation'!AD$665668,FALSE)),0,HLOOKUP($B77,INDIRECT("'Monthly Resource Report'!"&amp;'Coleman Validation'!AD$665666&amp;":"&amp;'Coleman Validation'!AD$665667),'Coleman Validation'!AD$665668,FALSE))</f>
        <v>0.20101344826415674</v>
      </c>
    </row>
    <row r="78" spans="2:30" s="29" customFormat="1">
      <c r="B78" s="301">
        <v>43556</v>
      </c>
      <c r="C78" s="294">
        <v>146</v>
      </c>
      <c r="D78" s="297">
        <v>2.1218860337307599</v>
      </c>
      <c r="E78" s="299">
        <v>0.33</v>
      </c>
      <c r="F78" s="295">
        <v>0.2</v>
      </c>
      <c r="G78" s="294">
        <f ca="1">+IF(ISERROR(HLOOKUP($B78,INDIRECT("'Monthly Resource Report'!"&amp;'Coleman Validation'!G$665666&amp;":"&amp;'Coleman Validation'!G$665667),'Coleman Validation'!G$665668,FALSE)),0,HLOOKUP($B78,INDIRECT("'Monthly Resource Report'!"&amp;'Coleman Validation'!G$665666&amp;":"&amp;'Coleman Validation'!G$665667),'Coleman Validation'!G$665668,FALSE))</f>
        <v>146</v>
      </c>
      <c r="H78" s="297">
        <f ca="1">+IF(ISERROR(HLOOKUP($B78,INDIRECT("'Monthly Resource Report'!"&amp;'Coleman Validation'!H$665666&amp;":"&amp;'Coleman Validation'!H$665667),'Coleman Validation'!H$665668,FALSE)),0,HLOOKUP($B78,INDIRECT("'Monthly Resource Report'!"&amp;'Coleman Validation'!H$665666&amp;":"&amp;'Coleman Validation'!H$665667),'Coleman Validation'!H$665668,FALSE))</f>
        <v>2.1220022914938168</v>
      </c>
      <c r="I78" s="317">
        <f ca="1">+IF(ISERROR(HLOOKUP($B78,INDIRECT("'Monthly Resource Report'!"&amp;'Coleman Validation'!I$665666&amp;":"&amp;'Coleman Validation'!I$665667),'Coleman Validation'!I$665668,FALSE)),0,HLOOKUP($B78,INDIRECT("'Monthly Resource Report'!"&amp;'Coleman Validation'!I$665666&amp;":"&amp;'Coleman Validation'!I$665667),'Coleman Validation'!I$665668,FALSE))</f>
        <v>0.32744446857747078</v>
      </c>
      <c r="J78" s="318">
        <f ca="1">+IF(ISERROR(HLOOKUP($B78,INDIRECT("'Monthly Resource Report'!"&amp;'Coleman Validation'!J$665666&amp;":"&amp;'Coleman Validation'!J$665667),'Coleman Validation'!J$665668,FALSE)),0,HLOOKUP($B78,INDIRECT("'Monthly Resource Report'!"&amp;'Coleman Validation'!J$665666&amp;":"&amp;'Coleman Validation'!J$665667),'Coleman Validation'!J$665668,FALSE))</f>
        <v>0.20107080695877647</v>
      </c>
      <c r="L78" s="301">
        <v>43556</v>
      </c>
      <c r="M78" s="294">
        <v>146</v>
      </c>
      <c r="N78" s="297">
        <v>2.1218860337307599</v>
      </c>
      <c r="O78" s="299">
        <v>0.33</v>
      </c>
      <c r="P78" s="295">
        <v>2.6</v>
      </c>
      <c r="Q78" s="294">
        <f ca="1">+IF(ISERROR(HLOOKUP($B78,INDIRECT("'Monthly Resource Report'!"&amp;'Coleman Validation'!Q$665666&amp;":"&amp;'Coleman Validation'!Q$665667),'Coleman Validation'!Q$665668,FALSE)),0,HLOOKUP($B78,INDIRECT("'Monthly Resource Report'!"&amp;'Coleman Validation'!Q$665666&amp;":"&amp;'Coleman Validation'!Q$665667),'Coleman Validation'!Q$665668,FALSE))</f>
        <v>146</v>
      </c>
      <c r="R78" s="297">
        <f ca="1">+IF(ISERROR(HLOOKUP($B78,INDIRECT("'Monthly Resource Report'!"&amp;'Coleman Validation'!R$665666&amp;":"&amp;'Coleman Validation'!R$665667),'Coleman Validation'!R$665668,FALSE)),0,HLOOKUP($B78,INDIRECT("'Monthly Resource Report'!"&amp;'Coleman Validation'!R$665666&amp;":"&amp;'Coleman Validation'!R$665667),'Coleman Validation'!R$665668,FALSE))</f>
        <v>2.1220022656343436</v>
      </c>
      <c r="S78" s="317">
        <f ca="1">+IF(ISERROR(HLOOKUP($B78,INDIRECT("'Monthly Resource Report'!"&amp;'Coleman Validation'!S$665666&amp;":"&amp;'Coleman Validation'!S$665667),'Coleman Validation'!S$665668,FALSE)),0,HLOOKUP($B78,INDIRECT("'Monthly Resource Report'!"&amp;'Coleman Validation'!S$665666&amp;":"&amp;'Coleman Validation'!S$665667),'Coleman Validation'!S$665668,FALSE))</f>
        <v>0.32662714372723839</v>
      </c>
      <c r="T78" s="318">
        <f ca="1">+IF(ISERROR(HLOOKUP($B78,INDIRECT("'Monthly Resource Report'!"&amp;'Coleman Validation'!T$665666&amp;":"&amp;'Coleman Validation'!T$665667),'Coleman Validation'!T$665668,FALSE)),0,HLOOKUP($B78,INDIRECT("'Monthly Resource Report'!"&amp;'Coleman Validation'!T$665666&amp;":"&amp;'Coleman Validation'!T$665667),'Coleman Validation'!T$665668,FALSE))</f>
        <v>2.6054043314702202</v>
      </c>
      <c r="V78" s="301">
        <v>43556</v>
      </c>
      <c r="W78" s="294">
        <v>151</v>
      </c>
      <c r="X78" s="297">
        <v>2.1218860337307599</v>
      </c>
      <c r="Y78" s="299">
        <v>0.33</v>
      </c>
      <c r="Z78" s="295">
        <v>2.6</v>
      </c>
      <c r="AA78" s="294">
        <f ca="1">+IF(ISERROR(HLOOKUP($B78,INDIRECT("'Monthly Resource Report'!"&amp;'Coleman Validation'!AA$665666&amp;":"&amp;'Coleman Validation'!AA$665667),'Coleman Validation'!AA$665668,FALSE)),0,HLOOKUP($B78,INDIRECT("'Monthly Resource Report'!"&amp;'Coleman Validation'!AA$665666&amp;":"&amp;'Coleman Validation'!AA$665667),'Coleman Validation'!AA$665668,FALSE))</f>
        <v>151</v>
      </c>
      <c r="AB78" s="297">
        <f ca="1">+IF(ISERROR(HLOOKUP($B78,INDIRECT("'Monthly Resource Report'!"&amp;'Coleman Validation'!AB$665666&amp;":"&amp;'Coleman Validation'!AB$665667),'Coleman Validation'!AB$665668,FALSE)),0,HLOOKUP($B78,INDIRECT("'Monthly Resource Report'!"&amp;'Coleman Validation'!AB$665666&amp;":"&amp;'Coleman Validation'!AB$665667),'Coleman Validation'!AB$665668,FALSE))</f>
        <v>2.1219993352363349</v>
      </c>
      <c r="AC78" s="317">
        <f ca="1">+IF(ISERROR(HLOOKUP($B78,INDIRECT("'Monthly Resource Report'!"&amp;'Coleman Validation'!AC$665666&amp;":"&amp;'Coleman Validation'!AC$665667),'Coleman Validation'!AC$665668,FALSE)),0,HLOOKUP($B78,INDIRECT("'Monthly Resource Report'!"&amp;'Coleman Validation'!AC$665666&amp;":"&amp;'Coleman Validation'!AC$665667),'Coleman Validation'!AC$665668,FALSE))</f>
        <v>0.32718893083634071</v>
      </c>
      <c r="AD78" s="318">
        <f ca="1">+IF(ISERROR(HLOOKUP($B78,INDIRECT("'Monthly Resource Report'!"&amp;'Coleman Validation'!AD$665666&amp;":"&amp;'Coleman Validation'!AD$665667),'Coleman Validation'!AD$665668,FALSE)),0,HLOOKUP($B78,INDIRECT("'Monthly Resource Report'!"&amp;'Coleman Validation'!AD$665666&amp;":"&amp;'Coleman Validation'!AD$665667),'Coleman Validation'!AD$665668,FALSE))</f>
        <v>2.6055995662086877</v>
      </c>
    </row>
    <row r="79" spans="2:30" s="29" customFormat="1">
      <c r="B79" s="301">
        <v>43586</v>
      </c>
      <c r="C79" s="294">
        <v>146</v>
      </c>
      <c r="D79" s="297">
        <v>2.1218860337307599</v>
      </c>
      <c r="E79" s="299">
        <v>0.33</v>
      </c>
      <c r="F79" s="295">
        <v>0.2</v>
      </c>
      <c r="G79" s="294">
        <f ca="1">+IF(ISERROR(HLOOKUP($B79,INDIRECT("'Monthly Resource Report'!"&amp;'Coleman Validation'!G$665666&amp;":"&amp;'Coleman Validation'!G$665667),'Coleman Validation'!G$665668,FALSE)),0,HLOOKUP($B79,INDIRECT("'Monthly Resource Report'!"&amp;'Coleman Validation'!G$665666&amp;":"&amp;'Coleman Validation'!G$665667),'Coleman Validation'!G$665668,FALSE))</f>
        <v>146</v>
      </c>
      <c r="H79" s="297">
        <f ca="1">+IF(ISERROR(HLOOKUP($B79,INDIRECT("'Monthly Resource Report'!"&amp;'Coleman Validation'!H$665666&amp;":"&amp;'Coleman Validation'!H$665667),'Coleman Validation'!H$665668,FALSE)),0,HLOOKUP($B79,INDIRECT("'Monthly Resource Report'!"&amp;'Coleman Validation'!H$665666&amp;":"&amp;'Coleman Validation'!H$665667),'Coleman Validation'!H$665668,FALSE))</f>
        <v>2.1220018388925781</v>
      </c>
      <c r="I79" s="317">
        <f ca="1">+IF(ISERROR(HLOOKUP($B79,INDIRECT("'Monthly Resource Report'!"&amp;'Coleman Validation'!I$665666&amp;":"&amp;'Coleman Validation'!I$665667),'Coleman Validation'!I$665668,FALSE)),0,HLOOKUP($B79,INDIRECT("'Monthly Resource Report'!"&amp;'Coleman Validation'!I$665666&amp;":"&amp;'Coleman Validation'!I$665667),'Coleman Validation'!I$665668,FALSE))</f>
        <v>0.32473430137981635</v>
      </c>
      <c r="J79" s="318">
        <f ca="1">+IF(ISERROR(HLOOKUP($B79,INDIRECT("'Monthly Resource Report'!"&amp;'Coleman Validation'!J$665666&amp;":"&amp;'Coleman Validation'!J$665667),'Coleman Validation'!J$665668,FALSE)),0,HLOOKUP($B79,INDIRECT("'Monthly Resource Report'!"&amp;'Coleman Validation'!J$665666&amp;":"&amp;'Coleman Validation'!J$665667),'Coleman Validation'!J$665668,FALSE))</f>
        <v>0.20212865179635728</v>
      </c>
      <c r="L79" s="301">
        <v>43586</v>
      </c>
      <c r="M79" s="294">
        <v>146</v>
      </c>
      <c r="N79" s="297">
        <v>2.1218860337307599</v>
      </c>
      <c r="O79" s="299">
        <v>0.33</v>
      </c>
      <c r="P79" s="295">
        <v>0.2</v>
      </c>
      <c r="Q79" s="294">
        <f ca="1">+IF(ISERROR(HLOOKUP($B79,INDIRECT("'Monthly Resource Report'!"&amp;'Coleman Validation'!Q$665666&amp;":"&amp;'Coleman Validation'!Q$665667),'Coleman Validation'!Q$665668,FALSE)),0,HLOOKUP($B79,INDIRECT("'Monthly Resource Report'!"&amp;'Coleman Validation'!Q$665666&amp;":"&amp;'Coleman Validation'!Q$665667),'Coleman Validation'!Q$665668,FALSE))</f>
        <v>146</v>
      </c>
      <c r="R79" s="297">
        <f ca="1">+IF(ISERROR(HLOOKUP($B79,INDIRECT("'Monthly Resource Report'!"&amp;'Coleman Validation'!R$665666&amp;":"&amp;'Coleman Validation'!R$665667),'Coleman Validation'!R$665668,FALSE)),0,HLOOKUP($B79,INDIRECT("'Monthly Resource Report'!"&amp;'Coleman Validation'!R$665666&amp;":"&amp;'Coleman Validation'!R$665667),'Coleman Validation'!R$665668,FALSE))</f>
        <v>2.1220023944250554</v>
      </c>
      <c r="S79" s="317">
        <f ca="1">+IF(ISERROR(HLOOKUP($B79,INDIRECT("'Monthly Resource Report'!"&amp;'Coleman Validation'!S$665666&amp;":"&amp;'Coleman Validation'!S$665667),'Coleman Validation'!S$665668,FALSE)),0,HLOOKUP($B79,INDIRECT("'Monthly Resource Report'!"&amp;'Coleman Validation'!S$665666&amp;":"&amp;'Coleman Validation'!S$665667),'Coleman Validation'!S$665668,FALSE))</f>
        <v>0.32551889854624533</v>
      </c>
      <c r="T79" s="318">
        <f ca="1">+IF(ISERROR(HLOOKUP($B79,INDIRECT("'Monthly Resource Report'!"&amp;'Coleman Validation'!T$665666&amp;":"&amp;'Coleman Validation'!T$665667),'Coleman Validation'!T$665668,FALSE)),0,HLOOKUP($B79,INDIRECT("'Monthly Resource Report'!"&amp;'Coleman Validation'!T$665666&amp;":"&amp;'Coleman Validation'!T$665667),'Coleman Validation'!T$665668,FALSE))</f>
        <v>0.61302310038785723</v>
      </c>
      <c r="V79" s="301">
        <v>43586</v>
      </c>
      <c r="W79" s="294">
        <v>151</v>
      </c>
      <c r="X79" s="297">
        <v>2.1218860337307599</v>
      </c>
      <c r="Y79" s="299">
        <v>0.33</v>
      </c>
      <c r="Z79" s="295">
        <v>0.2</v>
      </c>
      <c r="AA79" s="294">
        <f ca="1">+IF(ISERROR(HLOOKUP($B79,INDIRECT("'Monthly Resource Report'!"&amp;'Coleman Validation'!AA$665666&amp;":"&amp;'Coleman Validation'!AA$665667),'Coleman Validation'!AA$665668,FALSE)),0,HLOOKUP($B79,INDIRECT("'Monthly Resource Report'!"&amp;'Coleman Validation'!AA$665666&amp;":"&amp;'Coleman Validation'!AA$665667),'Coleman Validation'!AA$665668,FALSE))</f>
        <v>151</v>
      </c>
      <c r="AB79" s="297">
        <f ca="1">+IF(ISERROR(HLOOKUP($B79,INDIRECT("'Monthly Resource Report'!"&amp;'Coleman Validation'!AB$665666&amp;":"&amp;'Coleman Validation'!AB$665667),'Coleman Validation'!AB$665668,FALSE)),0,HLOOKUP($B79,INDIRECT("'Monthly Resource Report'!"&amp;'Coleman Validation'!AB$665666&amp;":"&amp;'Coleman Validation'!AB$665667),'Coleman Validation'!AB$665668,FALSE))</f>
        <v>2.1219993483618298</v>
      </c>
      <c r="AC79" s="317">
        <f ca="1">+IF(ISERROR(HLOOKUP($B79,INDIRECT("'Monthly Resource Report'!"&amp;'Coleman Validation'!AC$665666&amp;":"&amp;'Coleman Validation'!AC$665667),'Coleman Validation'!AC$665668,FALSE)),0,HLOOKUP($B79,INDIRECT("'Monthly Resource Report'!"&amp;'Coleman Validation'!AC$665666&amp;":"&amp;'Coleman Validation'!AC$665667),'Coleman Validation'!AC$665668,FALSE))</f>
        <v>0.3260353886762179</v>
      </c>
      <c r="AD79" s="318">
        <f ca="1">+IF(ISERROR(HLOOKUP($B79,INDIRECT("'Monthly Resource Report'!"&amp;'Coleman Validation'!AD$665666&amp;":"&amp;'Coleman Validation'!AD$665667),'Coleman Validation'!AD$665668,FALSE)),0,HLOOKUP($B79,INDIRECT("'Monthly Resource Report'!"&amp;'Coleman Validation'!AD$665666&amp;":"&amp;'Coleman Validation'!AD$665667),'Coleman Validation'!AD$665668,FALSE))</f>
        <v>0.55364014084158297</v>
      </c>
    </row>
    <row r="80" spans="2:30" s="29" customFormat="1">
      <c r="B80" s="301">
        <v>43617</v>
      </c>
      <c r="C80" s="294">
        <v>146</v>
      </c>
      <c r="D80" s="297">
        <v>2.1218860337307599</v>
      </c>
      <c r="E80" s="299">
        <v>0.33</v>
      </c>
      <c r="F80" s="295">
        <v>0.2</v>
      </c>
      <c r="G80" s="294">
        <f ca="1">+IF(ISERROR(HLOOKUP($B80,INDIRECT("'Monthly Resource Report'!"&amp;'Coleman Validation'!G$665666&amp;":"&amp;'Coleman Validation'!G$665667),'Coleman Validation'!G$665668,FALSE)),0,HLOOKUP($B80,INDIRECT("'Monthly Resource Report'!"&amp;'Coleman Validation'!G$665666&amp;":"&amp;'Coleman Validation'!G$665667),'Coleman Validation'!G$665668,FALSE))</f>
        <v>146</v>
      </c>
      <c r="H80" s="297">
        <f ca="1">+IF(ISERROR(HLOOKUP($B80,INDIRECT("'Monthly Resource Report'!"&amp;'Coleman Validation'!H$665666&amp;":"&amp;'Coleman Validation'!H$665667),'Coleman Validation'!H$665668,FALSE)),0,HLOOKUP($B80,INDIRECT("'Monthly Resource Report'!"&amp;'Coleman Validation'!H$665666&amp;":"&amp;'Coleman Validation'!H$665667),'Coleman Validation'!H$665668,FALSE))</f>
        <v>2.122001895110186</v>
      </c>
      <c r="I80" s="317">
        <f ca="1">+IF(ISERROR(HLOOKUP($B80,INDIRECT("'Monthly Resource Report'!"&amp;'Coleman Validation'!I$665666&amp;":"&amp;'Coleman Validation'!I$665667),'Coleman Validation'!I$665668,FALSE)),0,HLOOKUP($B80,INDIRECT("'Monthly Resource Report'!"&amp;'Coleman Validation'!I$665666&amp;":"&amp;'Coleman Validation'!I$665667),'Coleman Validation'!I$665668,FALSE))</f>
        <v>0.32482365149108577</v>
      </c>
      <c r="J80" s="318">
        <f ca="1">+IF(ISERROR(HLOOKUP($B80,INDIRECT("'Monthly Resource Report'!"&amp;'Coleman Validation'!J$665666&amp;":"&amp;'Coleman Validation'!J$665667),'Coleman Validation'!J$665668,FALSE)),0,HLOOKUP($B80,INDIRECT("'Monthly Resource Report'!"&amp;'Coleman Validation'!J$665666&amp;":"&amp;'Coleman Validation'!J$665667),'Coleman Validation'!J$665668,FALSE))</f>
        <v>0.20037906657096449</v>
      </c>
      <c r="L80" s="301">
        <v>43617</v>
      </c>
      <c r="M80" s="294">
        <v>146</v>
      </c>
      <c r="N80" s="297">
        <v>2.1218860337307599</v>
      </c>
      <c r="O80" s="299">
        <v>0.33</v>
      </c>
      <c r="P80" s="295">
        <v>0.2</v>
      </c>
      <c r="Q80" s="294">
        <f ca="1">+IF(ISERROR(HLOOKUP($B80,INDIRECT("'Monthly Resource Report'!"&amp;'Coleman Validation'!Q$665666&amp;":"&amp;'Coleman Validation'!Q$665667),'Coleman Validation'!Q$665668,FALSE)),0,HLOOKUP($B80,INDIRECT("'Monthly Resource Report'!"&amp;'Coleman Validation'!Q$665666&amp;":"&amp;'Coleman Validation'!Q$665667),'Coleman Validation'!Q$665668,FALSE))</f>
        <v>146</v>
      </c>
      <c r="R80" s="297">
        <f ca="1">+IF(ISERROR(HLOOKUP($B80,INDIRECT("'Monthly Resource Report'!"&amp;'Coleman Validation'!R$665666&amp;":"&amp;'Coleman Validation'!R$665667),'Coleman Validation'!R$665668,FALSE)),0,HLOOKUP($B80,INDIRECT("'Monthly Resource Report'!"&amp;'Coleman Validation'!R$665666&amp;":"&amp;'Coleman Validation'!R$665667),'Coleman Validation'!R$665668,FALSE))</f>
        <v>2.1220020020020018</v>
      </c>
      <c r="S80" s="317">
        <f ca="1">+IF(ISERROR(HLOOKUP($B80,INDIRECT("'Monthly Resource Report'!"&amp;'Coleman Validation'!S$665666&amp;":"&amp;'Coleman Validation'!S$665667),'Coleman Validation'!S$665668,FALSE)),0,HLOOKUP($B80,INDIRECT("'Monthly Resource Report'!"&amp;'Coleman Validation'!S$665666&amp;":"&amp;'Coleman Validation'!S$665667),'Coleman Validation'!S$665668,FALSE))</f>
        <v>0.32527663027172082</v>
      </c>
      <c r="T80" s="318">
        <f ca="1">+IF(ISERROR(HLOOKUP($B80,INDIRECT("'Monthly Resource Report'!"&amp;'Coleman Validation'!T$665666&amp;":"&amp;'Coleman Validation'!T$665667),'Coleman Validation'!T$665668,FALSE)),0,HLOOKUP($B80,INDIRECT("'Monthly Resource Report'!"&amp;'Coleman Validation'!T$665666&amp;":"&amp;'Coleman Validation'!T$665667),'Coleman Validation'!T$665668,FALSE))</f>
        <v>0.20043817737922934</v>
      </c>
      <c r="V80" s="301">
        <v>43617</v>
      </c>
      <c r="W80" s="294">
        <v>151</v>
      </c>
      <c r="X80" s="297">
        <v>2.1218860337307599</v>
      </c>
      <c r="Y80" s="299">
        <v>0.33</v>
      </c>
      <c r="Z80" s="295">
        <v>0.2</v>
      </c>
      <c r="AA80" s="294">
        <f ca="1">+IF(ISERROR(HLOOKUP($B80,INDIRECT("'Monthly Resource Report'!"&amp;'Coleman Validation'!AA$665666&amp;":"&amp;'Coleman Validation'!AA$665667),'Coleman Validation'!AA$665668,FALSE)),0,HLOOKUP($B80,INDIRECT("'Monthly Resource Report'!"&amp;'Coleman Validation'!AA$665666&amp;":"&amp;'Coleman Validation'!AA$665667),'Coleman Validation'!AA$665668,FALSE))</f>
        <v>151</v>
      </c>
      <c r="AB80" s="297">
        <f ca="1">+IF(ISERROR(HLOOKUP($B80,INDIRECT("'Monthly Resource Report'!"&amp;'Coleman Validation'!AB$665666&amp;":"&amp;'Coleman Validation'!AB$665667),'Coleman Validation'!AB$665668,FALSE)),0,HLOOKUP($B80,INDIRECT("'Monthly Resource Report'!"&amp;'Coleman Validation'!AB$665666&amp;":"&amp;'Coleman Validation'!AB$665667),'Coleman Validation'!AB$665668,FALSE))</f>
        <v>2.121999317095379</v>
      </c>
      <c r="AC80" s="317">
        <f ca="1">+IF(ISERROR(HLOOKUP($B80,INDIRECT("'Monthly Resource Report'!"&amp;'Coleman Validation'!AC$665666&amp;":"&amp;'Coleman Validation'!AC$665667),'Coleman Validation'!AC$665668,FALSE)),0,HLOOKUP($B80,INDIRECT("'Monthly Resource Report'!"&amp;'Coleman Validation'!AC$665666&amp;":"&amp;'Coleman Validation'!AC$665667),'Coleman Validation'!AC$665668,FALSE))</f>
        <v>0.32595050290080485</v>
      </c>
      <c r="AD80" s="318">
        <f ca="1">+IF(ISERROR(HLOOKUP($B80,INDIRECT("'Monthly Resource Report'!"&amp;'Coleman Validation'!AD$665666&amp;":"&amp;'Coleman Validation'!AD$665667),'Coleman Validation'!AD$665668,FALSE)),0,HLOOKUP($B80,INDIRECT("'Monthly Resource Report'!"&amp;'Coleman Validation'!AD$665666&amp;":"&amp;'Coleman Validation'!AD$665667),'Coleman Validation'!AD$665668,FALSE))</f>
        <v>0.20066263407549234</v>
      </c>
    </row>
    <row r="81" spans="2:30" s="29" customFormat="1">
      <c r="B81" s="301">
        <v>43647</v>
      </c>
      <c r="C81" s="294">
        <v>146</v>
      </c>
      <c r="D81" s="297">
        <v>2.1218860337307599</v>
      </c>
      <c r="E81" s="299">
        <v>0.33</v>
      </c>
      <c r="F81" s="295">
        <v>0.2</v>
      </c>
      <c r="G81" s="294">
        <f ca="1">+IF(ISERROR(HLOOKUP($B81,INDIRECT("'Monthly Resource Report'!"&amp;'Coleman Validation'!G$665666&amp;":"&amp;'Coleman Validation'!G$665667),'Coleman Validation'!G$665668,FALSE)),0,HLOOKUP($B81,INDIRECT("'Monthly Resource Report'!"&amp;'Coleman Validation'!G$665666&amp;":"&amp;'Coleman Validation'!G$665667),'Coleman Validation'!G$665668,FALSE))</f>
        <v>146</v>
      </c>
      <c r="H81" s="297">
        <f ca="1">+IF(ISERROR(HLOOKUP($B81,INDIRECT("'Monthly Resource Report'!"&amp;'Coleman Validation'!H$665666&amp;":"&amp;'Coleman Validation'!H$665667),'Coleman Validation'!H$665668,FALSE)),0,HLOOKUP($B81,INDIRECT("'Monthly Resource Report'!"&amp;'Coleman Validation'!H$665666&amp;":"&amp;'Coleman Validation'!H$665667),'Coleman Validation'!H$665668,FALSE))</f>
        <v>2.1220022413149047</v>
      </c>
      <c r="I81" s="317">
        <f ca="1">+IF(ISERROR(HLOOKUP($B81,INDIRECT("'Monthly Resource Report'!"&amp;'Coleman Validation'!I$665666&amp;":"&amp;'Coleman Validation'!I$665667),'Coleman Validation'!I$665668,FALSE)),0,HLOOKUP($B81,INDIRECT("'Monthly Resource Report'!"&amp;'Coleman Validation'!I$665666&amp;":"&amp;'Coleman Validation'!I$665667),'Coleman Validation'!I$665668,FALSE))</f>
        <v>0.32732025023192063</v>
      </c>
      <c r="J81" s="318">
        <f ca="1">+IF(ISERROR(HLOOKUP($B81,INDIRECT("'Monthly Resource Report'!"&amp;'Coleman Validation'!J$665666&amp;":"&amp;'Coleman Validation'!J$665667),'Coleman Validation'!J$665668,FALSE)),0,HLOOKUP($B81,INDIRECT("'Monthly Resource Report'!"&amp;'Coleman Validation'!J$665666&amp;":"&amp;'Coleman Validation'!J$665667),'Coleman Validation'!J$665668,FALSE))</f>
        <v>0.20016937064521231</v>
      </c>
      <c r="L81" s="301">
        <v>43647</v>
      </c>
      <c r="M81" s="294">
        <v>146</v>
      </c>
      <c r="N81" s="297">
        <v>2.1218860337307599</v>
      </c>
      <c r="O81" s="299">
        <v>0.33</v>
      </c>
      <c r="P81" s="295">
        <v>0.2</v>
      </c>
      <c r="Q81" s="294">
        <f ca="1">+IF(ISERROR(HLOOKUP($B81,INDIRECT("'Monthly Resource Report'!"&amp;'Coleman Validation'!Q$665666&amp;":"&amp;'Coleman Validation'!Q$665667),'Coleman Validation'!Q$665668,FALSE)),0,HLOOKUP($B81,INDIRECT("'Monthly Resource Report'!"&amp;'Coleman Validation'!Q$665666&amp;":"&amp;'Coleman Validation'!Q$665667),'Coleman Validation'!Q$665668,FALSE))</f>
        <v>146</v>
      </c>
      <c r="R81" s="297">
        <f ca="1">+IF(ISERROR(HLOOKUP($B81,INDIRECT("'Monthly Resource Report'!"&amp;'Coleman Validation'!R$665666&amp;":"&amp;'Coleman Validation'!R$665667),'Coleman Validation'!R$665668,FALSE)),0,HLOOKUP($B81,INDIRECT("'Monthly Resource Report'!"&amp;'Coleman Validation'!R$665666&amp;":"&amp;'Coleman Validation'!R$665667),'Coleman Validation'!R$665668,FALSE))</f>
        <v>2.1220023177681382</v>
      </c>
      <c r="S81" s="317">
        <f ca="1">+IF(ISERROR(HLOOKUP($B81,INDIRECT("'Monthly Resource Report'!"&amp;'Coleman Validation'!S$665666&amp;":"&amp;'Coleman Validation'!S$665667),'Coleman Validation'!S$665668,FALSE)),0,HLOOKUP($B81,INDIRECT("'Monthly Resource Report'!"&amp;'Coleman Validation'!S$665666&amp;":"&amp;'Coleman Validation'!S$665667),'Coleman Validation'!S$665668,FALSE))</f>
        <v>0.32742186022396741</v>
      </c>
      <c r="T81" s="318">
        <f ca="1">+IF(ISERROR(HLOOKUP($B81,INDIRECT("'Monthly Resource Report'!"&amp;'Coleman Validation'!T$665666&amp;":"&amp;'Coleman Validation'!T$665667),'Coleman Validation'!T$665668,FALSE)),0,HLOOKUP($B81,INDIRECT("'Monthly Resource Report'!"&amp;'Coleman Validation'!T$665666&amp;":"&amp;'Coleman Validation'!T$665667),'Coleman Validation'!T$665668,FALSE))</f>
        <v>0.20038858776538468</v>
      </c>
      <c r="V81" s="301">
        <v>43647</v>
      </c>
      <c r="W81" s="294">
        <v>151</v>
      </c>
      <c r="X81" s="297">
        <v>2.1218860337307599</v>
      </c>
      <c r="Y81" s="299">
        <v>0.33</v>
      </c>
      <c r="Z81" s="295">
        <v>0.2</v>
      </c>
      <c r="AA81" s="294">
        <f ca="1">+IF(ISERROR(HLOOKUP($B81,INDIRECT("'Monthly Resource Report'!"&amp;'Coleman Validation'!AA$665666&amp;":"&amp;'Coleman Validation'!AA$665667),'Coleman Validation'!AA$665668,FALSE)),0,HLOOKUP($B81,INDIRECT("'Monthly Resource Report'!"&amp;'Coleman Validation'!AA$665666&amp;":"&amp;'Coleman Validation'!AA$665667),'Coleman Validation'!AA$665668,FALSE))</f>
        <v>151</v>
      </c>
      <c r="AB81" s="297">
        <f ca="1">+IF(ISERROR(HLOOKUP($B81,INDIRECT("'Monthly Resource Report'!"&amp;'Coleman Validation'!AB$665666&amp;":"&amp;'Coleman Validation'!AB$665667),'Coleman Validation'!AB$665668,FALSE)),0,HLOOKUP($B81,INDIRECT("'Monthly Resource Report'!"&amp;'Coleman Validation'!AB$665666&amp;":"&amp;'Coleman Validation'!AB$665667),'Coleman Validation'!AB$665668,FALSE))</f>
        <v>2.1219991395822877</v>
      </c>
      <c r="AC81" s="317">
        <f ca="1">+IF(ISERROR(HLOOKUP($B81,INDIRECT("'Monthly Resource Report'!"&amp;'Coleman Validation'!AC$665666&amp;":"&amp;'Coleman Validation'!AC$665667),'Coleman Validation'!AC$665668,FALSE)),0,HLOOKUP($B81,INDIRECT("'Monthly Resource Report'!"&amp;'Coleman Validation'!AC$665666&amp;":"&amp;'Coleman Validation'!AC$665667),'Coleman Validation'!AC$665668,FALSE))</f>
        <v>0.32825211773111229</v>
      </c>
      <c r="AD81" s="318">
        <f ca="1">+IF(ISERROR(HLOOKUP($B81,INDIRECT("'Monthly Resource Report'!"&amp;'Coleman Validation'!AD$665666&amp;":"&amp;'Coleman Validation'!AD$665667),'Coleman Validation'!AD$665668,FALSE)),0,HLOOKUP($B81,INDIRECT("'Monthly Resource Report'!"&amp;'Coleman Validation'!AD$665666&amp;":"&amp;'Coleman Validation'!AD$665667),'Coleman Validation'!AD$665668,FALSE))</f>
        <v>0.2005985163912353</v>
      </c>
    </row>
    <row r="82" spans="2:30" s="29" customFormat="1">
      <c r="B82" s="301">
        <v>43678</v>
      </c>
      <c r="C82" s="294">
        <v>146</v>
      </c>
      <c r="D82" s="297">
        <v>2.1218860337307599</v>
      </c>
      <c r="E82" s="299">
        <v>0.33</v>
      </c>
      <c r="F82" s="295">
        <v>0.2</v>
      </c>
      <c r="G82" s="294">
        <f ca="1">+IF(ISERROR(HLOOKUP($B82,INDIRECT("'Monthly Resource Report'!"&amp;'Coleman Validation'!G$665666&amp;":"&amp;'Coleman Validation'!G$665667),'Coleman Validation'!G$665668,FALSE)),0,HLOOKUP($B82,INDIRECT("'Monthly Resource Report'!"&amp;'Coleman Validation'!G$665666&amp;":"&amp;'Coleman Validation'!G$665667),'Coleman Validation'!G$665668,FALSE))</f>
        <v>146</v>
      </c>
      <c r="H82" s="297">
        <f ca="1">+IF(ISERROR(HLOOKUP($B82,INDIRECT("'Monthly Resource Report'!"&amp;'Coleman Validation'!H$665666&amp;":"&amp;'Coleman Validation'!H$665667),'Coleman Validation'!H$665668,FALSE)),0,HLOOKUP($B82,INDIRECT("'Monthly Resource Report'!"&amp;'Coleman Validation'!H$665666&amp;":"&amp;'Coleman Validation'!H$665667),'Coleman Validation'!H$665668,FALSE))</f>
        <v>2.1220024389218284</v>
      </c>
      <c r="I82" s="317">
        <f ca="1">+IF(ISERROR(HLOOKUP($B82,INDIRECT("'Monthly Resource Report'!"&amp;'Coleman Validation'!I$665666&amp;":"&amp;'Coleman Validation'!I$665667),'Coleman Validation'!I$665668,FALSE)),0,HLOOKUP($B82,INDIRECT("'Monthly Resource Report'!"&amp;'Coleman Validation'!I$665666&amp;":"&amp;'Coleman Validation'!I$665667),'Coleman Validation'!I$665668,FALSE))</f>
        <v>0.32777573661909648</v>
      </c>
      <c r="J82" s="318">
        <f ca="1">+IF(ISERROR(HLOOKUP($B82,INDIRECT("'Monthly Resource Report'!"&amp;'Coleman Validation'!J$665666&amp;":"&amp;'Coleman Validation'!J$665667),'Coleman Validation'!J$665668,FALSE)),0,HLOOKUP($B82,INDIRECT("'Monthly Resource Report'!"&amp;'Coleman Validation'!J$665666&amp;":"&amp;'Coleman Validation'!J$665667),'Coleman Validation'!J$665668,FALSE))</f>
        <v>0.20034891835444277</v>
      </c>
      <c r="L82" s="301">
        <v>43678</v>
      </c>
      <c r="M82" s="294">
        <v>146</v>
      </c>
      <c r="N82" s="297">
        <v>2.1218860337307599</v>
      </c>
      <c r="O82" s="299">
        <v>0.33</v>
      </c>
      <c r="P82" s="295">
        <v>0.2</v>
      </c>
      <c r="Q82" s="294">
        <f ca="1">+IF(ISERROR(HLOOKUP($B82,INDIRECT("'Monthly Resource Report'!"&amp;'Coleman Validation'!Q$665666&amp;":"&amp;'Coleman Validation'!Q$665667),'Coleman Validation'!Q$665668,FALSE)),0,HLOOKUP($B82,INDIRECT("'Monthly Resource Report'!"&amp;'Coleman Validation'!Q$665666&amp;":"&amp;'Coleman Validation'!Q$665667),'Coleman Validation'!Q$665668,FALSE))</f>
        <v>146</v>
      </c>
      <c r="R82" s="297">
        <f ca="1">+IF(ISERROR(HLOOKUP($B82,INDIRECT("'Monthly Resource Report'!"&amp;'Coleman Validation'!R$665666&amp;":"&amp;'Coleman Validation'!R$665667),'Coleman Validation'!R$665668,FALSE)),0,HLOOKUP($B82,INDIRECT("'Monthly Resource Report'!"&amp;'Coleman Validation'!R$665666&amp;":"&amp;'Coleman Validation'!R$665667),'Coleman Validation'!R$665668,FALSE))</f>
        <v>2.122002452287024</v>
      </c>
      <c r="S82" s="317">
        <f ca="1">+IF(ISERROR(HLOOKUP($B82,INDIRECT("'Monthly Resource Report'!"&amp;'Coleman Validation'!S$665666&amp;":"&amp;'Coleman Validation'!S$665667),'Coleman Validation'!S$665668,FALSE)),0,HLOOKUP($B82,INDIRECT("'Monthly Resource Report'!"&amp;'Coleman Validation'!S$665666&amp;":"&amp;'Coleman Validation'!S$665667),'Coleman Validation'!S$665668,FALSE))</f>
        <v>0.32733503489172255</v>
      </c>
      <c r="T82" s="318">
        <f ca="1">+IF(ISERROR(HLOOKUP($B82,INDIRECT("'Monthly Resource Report'!"&amp;'Coleman Validation'!T$665666&amp;":"&amp;'Coleman Validation'!T$665667),'Coleman Validation'!T$665668,FALSE)),0,HLOOKUP($B82,INDIRECT("'Monthly Resource Report'!"&amp;'Coleman Validation'!T$665666&amp;":"&amp;'Coleman Validation'!T$665667),'Coleman Validation'!T$665668,FALSE))</f>
        <v>0.20038961469312527</v>
      </c>
      <c r="V82" s="301">
        <v>43678</v>
      </c>
      <c r="W82" s="294">
        <v>151</v>
      </c>
      <c r="X82" s="297">
        <v>2.1218860337307599</v>
      </c>
      <c r="Y82" s="299">
        <v>0.33</v>
      </c>
      <c r="Z82" s="295">
        <v>0.2</v>
      </c>
      <c r="AA82" s="294">
        <f ca="1">+IF(ISERROR(HLOOKUP($B82,INDIRECT("'Monthly Resource Report'!"&amp;'Coleman Validation'!AA$665666&amp;":"&amp;'Coleman Validation'!AA$665667),'Coleman Validation'!AA$665668,FALSE)),0,HLOOKUP($B82,INDIRECT("'Monthly Resource Report'!"&amp;'Coleman Validation'!AA$665666&amp;":"&amp;'Coleman Validation'!AA$665667),'Coleman Validation'!AA$665668,FALSE))</f>
        <v>151</v>
      </c>
      <c r="AB82" s="297">
        <f ca="1">+IF(ISERROR(HLOOKUP($B82,INDIRECT("'Monthly Resource Report'!"&amp;'Coleman Validation'!AB$665666&amp;":"&amp;'Coleman Validation'!AB$665667),'Coleman Validation'!AB$665668,FALSE)),0,HLOOKUP($B82,INDIRECT("'Monthly Resource Report'!"&amp;'Coleman Validation'!AB$665666&amp;":"&amp;'Coleman Validation'!AB$665667),'Coleman Validation'!AB$665668,FALSE))</f>
        <v>2.1219988834212966</v>
      </c>
      <c r="AC82" s="317">
        <f ca="1">+IF(ISERROR(HLOOKUP($B82,INDIRECT("'Monthly Resource Report'!"&amp;'Coleman Validation'!AC$665666&amp;":"&amp;'Coleman Validation'!AC$665667),'Coleman Validation'!AC$665668,FALSE)),0,HLOOKUP($B82,INDIRECT("'Monthly Resource Report'!"&amp;'Coleman Validation'!AC$665666&amp;":"&amp;'Coleman Validation'!AC$665667),'Coleman Validation'!AC$665668,FALSE))</f>
        <v>0.3278712546142642</v>
      </c>
      <c r="AD82" s="318">
        <f ca="1">+IF(ISERROR(HLOOKUP($B82,INDIRECT("'Monthly Resource Report'!"&amp;'Coleman Validation'!AD$665666&amp;":"&amp;'Coleman Validation'!AD$665667),'Coleman Validation'!AD$665668,FALSE)),0,HLOOKUP($B82,INDIRECT("'Monthly Resource Report'!"&amp;'Coleman Validation'!AD$665666&amp;":"&amp;'Coleman Validation'!AD$665667),'Coleman Validation'!AD$665668,FALSE))</f>
        <v>0.20041723654409782</v>
      </c>
    </row>
    <row r="83" spans="2:30" s="29" customFormat="1">
      <c r="B83" s="301">
        <v>43709</v>
      </c>
      <c r="C83" s="294">
        <v>146</v>
      </c>
      <c r="D83" s="297">
        <v>2.1218860337307599</v>
      </c>
      <c r="E83" s="299">
        <v>0.33</v>
      </c>
      <c r="F83" s="295">
        <v>0.2</v>
      </c>
      <c r="G83" s="294">
        <f ca="1">+IF(ISERROR(HLOOKUP($B83,INDIRECT("'Monthly Resource Report'!"&amp;'Coleman Validation'!G$665666&amp;":"&amp;'Coleman Validation'!G$665667),'Coleman Validation'!G$665668,FALSE)),0,HLOOKUP($B83,INDIRECT("'Monthly Resource Report'!"&amp;'Coleman Validation'!G$665666&amp;":"&amp;'Coleman Validation'!G$665667),'Coleman Validation'!G$665668,FALSE))</f>
        <v>146</v>
      </c>
      <c r="H83" s="297">
        <f ca="1">+IF(ISERROR(HLOOKUP($B83,INDIRECT("'Monthly Resource Report'!"&amp;'Coleman Validation'!H$665666&amp;":"&amp;'Coleman Validation'!H$665667),'Coleman Validation'!H$665668,FALSE)),0,HLOOKUP($B83,INDIRECT("'Monthly Resource Report'!"&amp;'Coleman Validation'!H$665666&amp;":"&amp;'Coleman Validation'!H$665667),'Coleman Validation'!H$665668,FALSE))</f>
        <v>2.1220022682065665</v>
      </c>
      <c r="I83" s="317">
        <f ca="1">+IF(ISERROR(HLOOKUP($B83,INDIRECT("'Monthly Resource Report'!"&amp;'Coleman Validation'!I$665666&amp;":"&amp;'Coleman Validation'!I$665667),'Coleman Validation'!I$665668,FALSE)),0,HLOOKUP($B83,INDIRECT("'Monthly Resource Report'!"&amp;'Coleman Validation'!I$665666&amp;":"&amp;'Coleman Validation'!I$665667),'Coleman Validation'!I$665668,FALSE))</f>
        <v>0.32717388292257732</v>
      </c>
      <c r="J83" s="318">
        <f ca="1">+IF(ISERROR(HLOOKUP($B83,INDIRECT("'Monthly Resource Report'!"&amp;'Coleman Validation'!J$665666&amp;":"&amp;'Coleman Validation'!J$665667),'Coleman Validation'!J$665668,FALSE)),0,HLOOKUP($B83,INDIRECT("'Monthly Resource Report'!"&amp;'Coleman Validation'!J$665666&amp;":"&amp;'Coleman Validation'!J$665667),'Coleman Validation'!J$665668,FALSE))</f>
        <v>0.20052852871009269</v>
      </c>
      <c r="L83" s="301">
        <v>43709</v>
      </c>
      <c r="M83" s="294">
        <v>146</v>
      </c>
      <c r="N83" s="297">
        <v>2.1218860337307599</v>
      </c>
      <c r="O83" s="299">
        <v>0.33</v>
      </c>
      <c r="P83" s="295">
        <v>0.2</v>
      </c>
      <c r="Q83" s="294">
        <f ca="1">+IF(ISERROR(HLOOKUP($B83,INDIRECT("'Monthly Resource Report'!"&amp;'Coleman Validation'!Q$665666&amp;":"&amp;'Coleman Validation'!Q$665667),'Coleman Validation'!Q$665668,FALSE)),0,HLOOKUP($B83,INDIRECT("'Monthly Resource Report'!"&amp;'Coleman Validation'!Q$665666&amp;":"&amp;'Coleman Validation'!Q$665667),'Coleman Validation'!Q$665668,FALSE))</f>
        <v>146</v>
      </c>
      <c r="R83" s="297">
        <f ca="1">+IF(ISERROR(HLOOKUP($B83,INDIRECT("'Monthly Resource Report'!"&amp;'Coleman Validation'!R$665666&amp;":"&amp;'Coleman Validation'!R$665667),'Coleman Validation'!R$665668,FALSE)),0,HLOOKUP($B83,INDIRECT("'Monthly Resource Report'!"&amp;'Coleman Validation'!R$665666&amp;":"&amp;'Coleman Validation'!R$665667),'Coleman Validation'!R$665668,FALSE))</f>
        <v>2.1220022898410322</v>
      </c>
      <c r="S83" s="317">
        <f ca="1">+IF(ISERROR(HLOOKUP($B83,INDIRECT("'Monthly Resource Report'!"&amp;'Coleman Validation'!S$665666&amp;":"&amp;'Coleman Validation'!S$665667),'Coleman Validation'!S$665668,FALSE)),0,HLOOKUP($B83,INDIRECT("'Monthly Resource Report'!"&amp;'Coleman Validation'!S$665666&amp;":"&amp;'Coleman Validation'!S$665667),'Coleman Validation'!S$665668,FALSE))</f>
        <v>0.32734675020758564</v>
      </c>
      <c r="T83" s="318">
        <f ca="1">+IF(ISERROR(HLOOKUP($B83,INDIRECT("'Monthly Resource Report'!"&amp;'Coleman Validation'!T$665666&amp;":"&amp;'Coleman Validation'!T$665667),'Coleman Validation'!T$665668,FALSE)),0,HLOOKUP($B83,INDIRECT("'Monthly Resource Report'!"&amp;'Coleman Validation'!T$665666&amp;":"&amp;'Coleman Validation'!T$665667),'Coleman Validation'!T$665668,FALSE))</f>
        <v>0.20040935943063592</v>
      </c>
      <c r="V83" s="301">
        <v>43709</v>
      </c>
      <c r="W83" s="294">
        <v>151</v>
      </c>
      <c r="X83" s="297">
        <v>2.1218860337307599</v>
      </c>
      <c r="Y83" s="299">
        <v>0.33</v>
      </c>
      <c r="Z83" s="295">
        <v>0.2</v>
      </c>
      <c r="AA83" s="294">
        <f ca="1">+IF(ISERROR(HLOOKUP($B83,INDIRECT("'Monthly Resource Report'!"&amp;'Coleman Validation'!AA$665666&amp;":"&amp;'Coleman Validation'!AA$665667),'Coleman Validation'!AA$665668,FALSE)),0,HLOOKUP($B83,INDIRECT("'Monthly Resource Report'!"&amp;'Coleman Validation'!AA$665666&amp;":"&amp;'Coleman Validation'!AA$665667),'Coleman Validation'!AA$665668,FALSE))</f>
        <v>151</v>
      </c>
      <c r="AB83" s="297">
        <f ca="1">+IF(ISERROR(HLOOKUP($B83,INDIRECT("'Monthly Resource Report'!"&amp;'Coleman Validation'!AB$665666&amp;":"&amp;'Coleman Validation'!AB$665667),'Coleman Validation'!AB$665668,FALSE)),0,HLOOKUP($B83,INDIRECT("'Monthly Resource Report'!"&amp;'Coleman Validation'!AB$665666&amp;":"&amp;'Coleman Validation'!AB$665667),'Coleman Validation'!AB$665668,FALSE))</f>
        <v>2.1219991313789359</v>
      </c>
      <c r="AC83" s="317">
        <f ca="1">+IF(ISERROR(HLOOKUP($B83,INDIRECT("'Monthly Resource Report'!"&amp;'Coleman Validation'!AC$665666&amp;":"&amp;'Coleman Validation'!AC$665667),'Coleman Validation'!AC$665668,FALSE)),0,HLOOKUP($B83,INDIRECT("'Monthly Resource Report'!"&amp;'Coleman Validation'!AC$665666&amp;":"&amp;'Coleman Validation'!AC$665667),'Coleman Validation'!AC$665668,FALSE))</f>
        <v>0.32740264310120964</v>
      </c>
      <c r="AD83" s="318">
        <f ca="1">+IF(ISERROR(HLOOKUP($B83,INDIRECT("'Monthly Resource Report'!"&amp;'Coleman Validation'!AD$665666&amp;":"&amp;'Coleman Validation'!AD$665667),'Coleman Validation'!AD$665668,FALSE)),0,HLOOKUP($B83,INDIRECT("'Monthly Resource Report'!"&amp;'Coleman Validation'!AD$665666&amp;":"&amp;'Coleman Validation'!AD$665667),'Coleman Validation'!AD$665668,FALSE))</f>
        <v>0.20085094264224934</v>
      </c>
    </row>
    <row r="84" spans="2:30" s="29" customFormat="1">
      <c r="B84" s="301">
        <v>43739</v>
      </c>
      <c r="C84" s="294">
        <v>146</v>
      </c>
      <c r="D84" s="297">
        <v>2.1218860337307599</v>
      </c>
      <c r="E84" s="299">
        <v>0.33</v>
      </c>
      <c r="F84" s="295">
        <v>0.2</v>
      </c>
      <c r="G84" s="294">
        <f ca="1">+IF(ISERROR(HLOOKUP($B84,INDIRECT("'Monthly Resource Report'!"&amp;'Coleman Validation'!G$665666&amp;":"&amp;'Coleman Validation'!G$665667),'Coleman Validation'!G$665668,FALSE)),0,HLOOKUP($B84,INDIRECT("'Monthly Resource Report'!"&amp;'Coleman Validation'!G$665666&amp;":"&amp;'Coleman Validation'!G$665667),'Coleman Validation'!G$665668,FALSE))</f>
        <v>146</v>
      </c>
      <c r="H84" s="297">
        <f ca="1">+IF(ISERROR(HLOOKUP($B84,INDIRECT("'Monthly Resource Report'!"&amp;'Coleman Validation'!H$665666&amp;":"&amp;'Coleman Validation'!H$665667),'Coleman Validation'!H$665668,FALSE)),0,HLOOKUP($B84,INDIRECT("'Monthly Resource Report'!"&amp;'Coleman Validation'!H$665666&amp;":"&amp;'Coleman Validation'!H$665667),'Coleman Validation'!H$665668,FALSE))</f>
        <v>2.1220027839701925</v>
      </c>
      <c r="I84" s="317">
        <f ca="1">+IF(ISERROR(HLOOKUP($B84,INDIRECT("'Monthly Resource Report'!"&amp;'Coleman Validation'!I$665666&amp;":"&amp;'Coleman Validation'!I$665667),'Coleman Validation'!I$665668,FALSE)),0,HLOOKUP($B84,INDIRECT("'Monthly Resource Report'!"&amp;'Coleman Validation'!I$665666&amp;":"&amp;'Coleman Validation'!I$665667),'Coleman Validation'!I$665668,FALSE))</f>
        <v>0.32792561175764595</v>
      </c>
      <c r="J84" s="318">
        <f ca="1">+IF(ISERROR(HLOOKUP($B84,INDIRECT("'Monthly Resource Report'!"&amp;'Coleman Validation'!J$665666&amp;":"&amp;'Coleman Validation'!J$665667),'Coleman Validation'!J$665668,FALSE)),0,HLOOKUP($B84,INDIRECT("'Monthly Resource Report'!"&amp;'Coleman Validation'!J$665666&amp;":"&amp;'Coleman Validation'!J$665667),'Coleman Validation'!J$665668,FALSE))</f>
        <v>0.20033641628712348</v>
      </c>
      <c r="L84" s="301">
        <v>43739</v>
      </c>
      <c r="M84" s="294">
        <v>146</v>
      </c>
      <c r="N84" s="297">
        <v>2.1218860337307599</v>
      </c>
      <c r="O84" s="299">
        <v>0.33</v>
      </c>
      <c r="P84" s="295">
        <v>0.2</v>
      </c>
      <c r="Q84" s="294">
        <f ca="1">+IF(ISERROR(HLOOKUP($B84,INDIRECT("'Monthly Resource Report'!"&amp;'Coleman Validation'!Q$665666&amp;":"&amp;'Coleman Validation'!Q$665667),'Coleman Validation'!Q$665668,FALSE)),0,HLOOKUP($B84,INDIRECT("'Monthly Resource Report'!"&amp;'Coleman Validation'!Q$665666&amp;":"&amp;'Coleman Validation'!Q$665667),'Coleman Validation'!Q$665668,FALSE))</f>
        <v>146</v>
      </c>
      <c r="R84" s="297">
        <f ca="1">+IF(ISERROR(HLOOKUP($B84,INDIRECT("'Monthly Resource Report'!"&amp;'Coleman Validation'!R$665666&amp;":"&amp;'Coleman Validation'!R$665667),'Coleman Validation'!R$665668,FALSE)),0,HLOOKUP($B84,INDIRECT("'Monthly Resource Report'!"&amp;'Coleman Validation'!R$665666&amp;":"&amp;'Coleman Validation'!R$665667),'Coleman Validation'!R$665668,FALSE))</f>
        <v>2.1220023536272938</v>
      </c>
      <c r="S84" s="317">
        <f ca="1">+IF(ISERROR(HLOOKUP($B84,INDIRECT("'Monthly Resource Report'!"&amp;'Coleman Validation'!S$665666&amp;":"&amp;'Coleman Validation'!S$665667),'Coleman Validation'!S$665668,FALSE)),0,HLOOKUP($B84,INDIRECT("'Monthly Resource Report'!"&amp;'Coleman Validation'!S$665666&amp;":"&amp;'Coleman Validation'!S$665667),'Coleman Validation'!S$665668,FALSE))</f>
        <v>0.32806098582000209</v>
      </c>
      <c r="T84" s="318">
        <f ca="1">+IF(ISERROR(HLOOKUP($B84,INDIRECT("'Monthly Resource Report'!"&amp;'Coleman Validation'!T$665666&amp;":"&amp;'Coleman Validation'!T$665667),'Coleman Validation'!T$665668,FALSE)),0,HLOOKUP($B84,INDIRECT("'Monthly Resource Report'!"&amp;'Coleman Validation'!T$665666&amp;":"&amp;'Coleman Validation'!T$665667),'Coleman Validation'!T$665668,FALSE))</f>
        <v>0.2005839968836316</v>
      </c>
      <c r="V84" s="301">
        <v>43739</v>
      </c>
      <c r="W84" s="294">
        <v>151</v>
      </c>
      <c r="X84" s="297">
        <v>2.1218860337307599</v>
      </c>
      <c r="Y84" s="299">
        <v>0.33</v>
      </c>
      <c r="Z84" s="295">
        <v>0.2</v>
      </c>
      <c r="AA84" s="294">
        <f ca="1">+IF(ISERROR(HLOOKUP($B84,INDIRECT("'Monthly Resource Report'!"&amp;'Coleman Validation'!AA$665666&amp;":"&amp;'Coleman Validation'!AA$665667),'Coleman Validation'!AA$665668,FALSE)),0,HLOOKUP($B84,INDIRECT("'Monthly Resource Report'!"&amp;'Coleman Validation'!AA$665666&amp;":"&amp;'Coleman Validation'!AA$665667),'Coleman Validation'!AA$665668,FALSE))</f>
        <v>151</v>
      </c>
      <c r="AB84" s="297">
        <f ca="1">+IF(ISERROR(HLOOKUP($B84,INDIRECT("'Monthly Resource Report'!"&amp;'Coleman Validation'!AB$665666&amp;":"&amp;'Coleman Validation'!AB$665667),'Coleman Validation'!AB$665668,FALSE)),0,HLOOKUP($B84,INDIRECT("'Monthly Resource Report'!"&amp;'Coleman Validation'!AB$665666&amp;":"&amp;'Coleman Validation'!AB$665667),'Coleman Validation'!AB$665668,FALSE))</f>
        <v>2.1219991252792259</v>
      </c>
      <c r="AC84" s="317">
        <f ca="1">+IF(ISERROR(HLOOKUP($B84,INDIRECT("'Monthly Resource Report'!"&amp;'Coleman Validation'!AC$665666&amp;":"&amp;'Coleman Validation'!AC$665667),'Coleman Validation'!AC$665668,FALSE)),0,HLOOKUP($B84,INDIRECT("'Monthly Resource Report'!"&amp;'Coleman Validation'!AC$665666&amp;":"&amp;'Coleman Validation'!AC$665667),'Coleman Validation'!AC$665668,FALSE))</f>
        <v>0.32833841603749508</v>
      </c>
      <c r="AD84" s="318">
        <f ca="1">+IF(ISERROR(HLOOKUP($B84,INDIRECT("'Monthly Resource Report'!"&amp;'Coleman Validation'!AD$665666&amp;":"&amp;'Coleman Validation'!AD$665667),'Coleman Validation'!AD$665668,FALSE)),0,HLOOKUP($B84,INDIRECT("'Monthly Resource Report'!"&amp;'Coleman Validation'!AD$665666&amp;":"&amp;'Coleman Validation'!AD$665667),'Coleman Validation'!AD$665668,FALSE))</f>
        <v>0.20080662922906428</v>
      </c>
    </row>
    <row r="85" spans="2:30" s="29" customFormat="1">
      <c r="B85" s="301">
        <v>43770</v>
      </c>
      <c r="C85" s="294">
        <v>146</v>
      </c>
      <c r="D85" s="297">
        <v>2.1218860337307599</v>
      </c>
      <c r="E85" s="299">
        <v>0.33</v>
      </c>
      <c r="F85" s="295">
        <v>0.2</v>
      </c>
      <c r="G85" s="294">
        <f ca="1">+IF(ISERROR(HLOOKUP($B85,INDIRECT("'Monthly Resource Report'!"&amp;'Coleman Validation'!G$665666&amp;":"&amp;'Coleman Validation'!G$665667),'Coleman Validation'!G$665668,FALSE)),0,HLOOKUP($B85,INDIRECT("'Monthly Resource Report'!"&amp;'Coleman Validation'!G$665666&amp;":"&amp;'Coleman Validation'!G$665667),'Coleman Validation'!G$665668,FALSE))</f>
        <v>146</v>
      </c>
      <c r="H85" s="297">
        <f ca="1">+IF(ISERROR(HLOOKUP($B85,INDIRECT("'Monthly Resource Report'!"&amp;'Coleman Validation'!H$665666&amp;":"&amp;'Coleman Validation'!H$665667),'Coleman Validation'!H$665668,FALSE)),0,HLOOKUP($B85,INDIRECT("'Monthly Resource Report'!"&amp;'Coleman Validation'!H$665666&amp;":"&amp;'Coleman Validation'!H$665667),'Coleman Validation'!H$665668,FALSE))</f>
        <v>2.1220021979039907</v>
      </c>
      <c r="I85" s="317">
        <f ca="1">+IF(ISERROR(HLOOKUP($B85,INDIRECT("'Monthly Resource Report'!"&amp;'Coleman Validation'!I$665666&amp;":"&amp;'Coleman Validation'!I$665667),'Coleman Validation'!I$665668,FALSE)),0,HLOOKUP($B85,INDIRECT("'Monthly Resource Report'!"&amp;'Coleman Validation'!I$665666&amp;":"&amp;'Coleman Validation'!I$665667),'Coleman Validation'!I$665668,FALSE))</f>
        <v>0.3287336222825083</v>
      </c>
      <c r="J85" s="318">
        <f ca="1">+IF(ISERROR(HLOOKUP($B85,INDIRECT("'Monthly Resource Report'!"&amp;'Coleman Validation'!J$665666&amp;":"&amp;'Coleman Validation'!J$665667),'Coleman Validation'!J$665668,FALSE)),0,HLOOKUP($B85,INDIRECT("'Monthly Resource Report'!"&amp;'Coleman Validation'!J$665666&amp;":"&amp;'Coleman Validation'!J$665667),'Coleman Validation'!J$665668,FALSE))</f>
        <v>0.200346408755981</v>
      </c>
      <c r="L85" s="301">
        <v>43770</v>
      </c>
      <c r="M85" s="294">
        <v>146</v>
      </c>
      <c r="N85" s="297">
        <v>2.1218860337307599</v>
      </c>
      <c r="O85" s="299">
        <v>0.33</v>
      </c>
      <c r="P85" s="295">
        <v>0.2</v>
      </c>
      <c r="Q85" s="294">
        <f ca="1">+IF(ISERROR(HLOOKUP($B85,INDIRECT("'Monthly Resource Report'!"&amp;'Coleman Validation'!Q$665666&amp;":"&amp;'Coleman Validation'!Q$665667),'Coleman Validation'!Q$665668,FALSE)),0,HLOOKUP($B85,INDIRECT("'Monthly Resource Report'!"&amp;'Coleman Validation'!Q$665666&amp;":"&amp;'Coleman Validation'!Q$665667),'Coleman Validation'!Q$665668,FALSE))</f>
        <v>146</v>
      </c>
      <c r="R85" s="297">
        <f ca="1">+IF(ISERROR(HLOOKUP($B85,INDIRECT("'Monthly Resource Report'!"&amp;'Coleman Validation'!R$665666&amp;":"&amp;'Coleman Validation'!R$665667),'Coleman Validation'!R$665668,FALSE)),0,HLOOKUP($B85,INDIRECT("'Monthly Resource Report'!"&amp;'Coleman Validation'!R$665666&amp;":"&amp;'Coleman Validation'!R$665667),'Coleman Validation'!R$665668,FALSE))</f>
        <v>2.1220025927644075</v>
      </c>
      <c r="S85" s="317">
        <f ca="1">+IF(ISERROR(HLOOKUP($B85,INDIRECT("'Monthly Resource Report'!"&amp;'Coleman Validation'!S$665666&amp;":"&amp;'Coleman Validation'!S$665667),'Coleman Validation'!S$665668,FALSE)),0,HLOOKUP($B85,INDIRECT("'Monthly Resource Report'!"&amp;'Coleman Validation'!S$665666&amp;":"&amp;'Coleman Validation'!S$665667),'Coleman Validation'!S$665668,FALSE))</f>
        <v>0.32853132648742017</v>
      </c>
      <c r="T85" s="318">
        <f ca="1">+IF(ISERROR(HLOOKUP($B85,INDIRECT("'Monthly Resource Report'!"&amp;'Coleman Validation'!T$665666&amp;":"&amp;'Coleman Validation'!T$665667),'Coleman Validation'!T$665668,FALSE)),0,HLOOKUP($B85,INDIRECT("'Monthly Resource Report'!"&amp;'Coleman Validation'!T$665666&amp;":"&amp;'Coleman Validation'!T$665667),'Coleman Validation'!T$665668,FALSE))</f>
        <v>0.20040020272062611</v>
      </c>
      <c r="V85" s="301">
        <v>43770</v>
      </c>
      <c r="W85" s="294">
        <v>151</v>
      </c>
      <c r="X85" s="297">
        <v>2.1218860337307599</v>
      </c>
      <c r="Y85" s="299">
        <v>0.33</v>
      </c>
      <c r="Z85" s="295">
        <v>0.2</v>
      </c>
      <c r="AA85" s="294">
        <f ca="1">+IF(ISERROR(HLOOKUP($B85,INDIRECT("'Monthly Resource Report'!"&amp;'Coleman Validation'!AA$665666&amp;":"&amp;'Coleman Validation'!AA$665667),'Coleman Validation'!AA$665668,FALSE)),0,HLOOKUP($B85,INDIRECT("'Monthly Resource Report'!"&amp;'Coleman Validation'!AA$665666&amp;":"&amp;'Coleman Validation'!AA$665667),'Coleman Validation'!AA$665668,FALSE))</f>
        <v>151</v>
      </c>
      <c r="AB85" s="297">
        <f ca="1">+IF(ISERROR(HLOOKUP($B85,INDIRECT("'Monthly Resource Report'!"&amp;'Coleman Validation'!AB$665666&amp;":"&amp;'Coleman Validation'!AB$665667),'Coleman Validation'!AB$665668,FALSE)),0,HLOOKUP($B85,INDIRECT("'Monthly Resource Report'!"&amp;'Coleman Validation'!AB$665666&amp;":"&amp;'Coleman Validation'!AB$665667),'Coleman Validation'!AB$665668,FALSE))</f>
        <v>2.1219991692627205</v>
      </c>
      <c r="AC85" s="317">
        <f ca="1">+IF(ISERROR(HLOOKUP($B85,INDIRECT("'Monthly Resource Report'!"&amp;'Coleman Validation'!AC$665666&amp;":"&amp;'Coleman Validation'!AC$665667),'Coleman Validation'!AC$665668,FALSE)),0,HLOOKUP($B85,INDIRECT("'Monthly Resource Report'!"&amp;'Coleman Validation'!AC$665666&amp;":"&amp;'Coleman Validation'!AC$665667),'Coleman Validation'!AC$665668,FALSE))</f>
        <v>0.32874200513728391</v>
      </c>
      <c r="AD85" s="318">
        <f ca="1">+IF(ISERROR(HLOOKUP($B85,INDIRECT("'Monthly Resource Report'!"&amp;'Coleman Validation'!AD$665666&amp;":"&amp;'Coleman Validation'!AD$665667),'Coleman Validation'!AD$665668,FALSE)),0,HLOOKUP($B85,INDIRECT("'Monthly Resource Report'!"&amp;'Coleman Validation'!AD$665666&amp;":"&amp;'Coleman Validation'!AD$665667),'Coleman Validation'!AD$665668,FALSE))</f>
        <v>0.20061438653856412</v>
      </c>
    </row>
    <row r="86" spans="2:30" s="29" customFormat="1">
      <c r="B86" s="301">
        <v>43800</v>
      </c>
      <c r="C86" s="294">
        <v>146</v>
      </c>
      <c r="D86" s="297">
        <v>2.1218860337307599</v>
      </c>
      <c r="E86" s="299">
        <v>0.33</v>
      </c>
      <c r="F86" s="295">
        <v>0.2</v>
      </c>
      <c r="G86" s="294">
        <f ca="1">+IF(ISERROR(HLOOKUP($B86,INDIRECT("'Monthly Resource Report'!"&amp;'Coleman Validation'!G$665666&amp;":"&amp;'Coleman Validation'!G$665667),'Coleman Validation'!G$665668,FALSE)),0,HLOOKUP($B86,INDIRECT("'Monthly Resource Report'!"&amp;'Coleman Validation'!G$665666&amp;":"&amp;'Coleman Validation'!G$665667),'Coleman Validation'!G$665668,FALSE))</f>
        <v>146</v>
      </c>
      <c r="H86" s="297">
        <f ca="1">+IF(ISERROR(HLOOKUP($B86,INDIRECT("'Monthly Resource Report'!"&amp;'Coleman Validation'!H$665666&amp;":"&amp;'Coleman Validation'!H$665667),'Coleman Validation'!H$665668,FALSE)),0,HLOOKUP($B86,INDIRECT("'Monthly Resource Report'!"&amp;'Coleman Validation'!H$665666&amp;":"&amp;'Coleman Validation'!H$665667),'Coleman Validation'!H$665668,FALSE))</f>
        <v>2.1220027001765502</v>
      </c>
      <c r="I86" s="317">
        <f ca="1">+IF(ISERROR(HLOOKUP($B86,INDIRECT("'Monthly Resource Report'!"&amp;'Coleman Validation'!I$665666&amp;":"&amp;'Coleman Validation'!I$665667),'Coleman Validation'!I$665668,FALSE)),0,HLOOKUP($B86,INDIRECT("'Monthly Resource Report'!"&amp;'Coleman Validation'!I$665666&amp;":"&amp;'Coleman Validation'!I$665667),'Coleman Validation'!I$665668,FALSE))</f>
        <v>0.32815254269413752</v>
      </c>
      <c r="J86" s="318">
        <f ca="1">+IF(ISERROR(HLOOKUP($B86,INDIRECT("'Monthly Resource Report'!"&amp;'Coleman Validation'!J$665666&amp;":"&amp;'Coleman Validation'!J$665667),'Coleman Validation'!J$665668,FALSE)),0,HLOOKUP($B86,INDIRECT("'Monthly Resource Report'!"&amp;'Coleman Validation'!J$665666&amp;":"&amp;'Coleman Validation'!J$665667),'Coleman Validation'!J$665668,FALSE))</f>
        <v>0.20061032240944673</v>
      </c>
      <c r="L86" s="301">
        <v>43800</v>
      </c>
      <c r="M86" s="294">
        <v>146</v>
      </c>
      <c r="N86" s="297">
        <v>2.1218860337307599</v>
      </c>
      <c r="O86" s="299">
        <v>0.33</v>
      </c>
      <c r="P86" s="295">
        <v>0.2</v>
      </c>
      <c r="Q86" s="294">
        <f ca="1">+IF(ISERROR(HLOOKUP($B86,INDIRECT("'Monthly Resource Report'!"&amp;'Coleman Validation'!Q$665666&amp;":"&amp;'Coleman Validation'!Q$665667),'Coleman Validation'!Q$665668,FALSE)),0,HLOOKUP($B86,INDIRECT("'Monthly Resource Report'!"&amp;'Coleman Validation'!Q$665666&amp;":"&amp;'Coleman Validation'!Q$665667),'Coleman Validation'!Q$665668,FALSE))</f>
        <v>146</v>
      </c>
      <c r="R86" s="297">
        <f ca="1">+IF(ISERROR(HLOOKUP($B86,INDIRECT("'Monthly Resource Report'!"&amp;'Coleman Validation'!R$665666&amp;":"&amp;'Coleman Validation'!R$665667),'Coleman Validation'!R$665668,FALSE)),0,HLOOKUP($B86,INDIRECT("'Monthly Resource Report'!"&amp;'Coleman Validation'!R$665666&amp;":"&amp;'Coleman Validation'!R$665667),'Coleman Validation'!R$665668,FALSE))</f>
        <v>2.1220021254870907</v>
      </c>
      <c r="S86" s="317">
        <f ca="1">+IF(ISERROR(HLOOKUP($B86,INDIRECT("'Monthly Resource Report'!"&amp;'Coleman Validation'!S$665666&amp;":"&amp;'Coleman Validation'!S$665667),'Coleman Validation'!S$665668,FALSE)),0,HLOOKUP($B86,INDIRECT("'Monthly Resource Report'!"&amp;'Coleman Validation'!S$665666&amp;":"&amp;'Coleman Validation'!S$665667),'Coleman Validation'!S$665668,FALSE))</f>
        <v>0.3280302574434143</v>
      </c>
      <c r="T86" s="318">
        <f ca="1">+IF(ISERROR(HLOOKUP($B86,INDIRECT("'Monthly Resource Report'!"&amp;'Coleman Validation'!T$665666&amp;":"&amp;'Coleman Validation'!T$665667),'Coleman Validation'!T$665668,FALSE)),0,HLOOKUP($B86,INDIRECT("'Monthly Resource Report'!"&amp;'Coleman Validation'!T$665666&amp;":"&amp;'Coleman Validation'!T$665667),'Coleman Validation'!T$665668,FALSE))</f>
        <v>0.20058231030359672</v>
      </c>
      <c r="V86" s="301">
        <v>43800</v>
      </c>
      <c r="W86" s="294">
        <v>151</v>
      </c>
      <c r="X86" s="297">
        <v>2.1218860337307599</v>
      </c>
      <c r="Y86" s="299">
        <v>0.33</v>
      </c>
      <c r="Z86" s="295">
        <v>0.2</v>
      </c>
      <c r="AA86" s="294">
        <f ca="1">+IF(ISERROR(HLOOKUP($B86,INDIRECT("'Monthly Resource Report'!"&amp;'Coleman Validation'!AA$665666&amp;":"&amp;'Coleman Validation'!AA$665667),'Coleman Validation'!AA$665668,FALSE)),0,HLOOKUP($B86,INDIRECT("'Monthly Resource Report'!"&amp;'Coleman Validation'!AA$665666&amp;":"&amp;'Coleman Validation'!AA$665667),'Coleman Validation'!AA$665668,FALSE))</f>
        <v>151</v>
      </c>
      <c r="AB86" s="297">
        <f ca="1">+IF(ISERROR(HLOOKUP($B86,INDIRECT("'Monthly Resource Report'!"&amp;'Coleman Validation'!AB$665666&amp;":"&amp;'Coleman Validation'!AB$665667),'Coleman Validation'!AB$665668,FALSE)),0,HLOOKUP($B86,INDIRECT("'Monthly Resource Report'!"&amp;'Coleman Validation'!AB$665666&amp;":"&amp;'Coleman Validation'!AB$665667),'Coleman Validation'!AB$665668,FALSE))</f>
        <v>2.1219990434762255</v>
      </c>
      <c r="AC86" s="317">
        <f ca="1">+IF(ISERROR(HLOOKUP($B86,INDIRECT("'Monthly Resource Report'!"&amp;'Coleman Validation'!AC$665666&amp;":"&amp;'Coleman Validation'!AC$665667),'Coleman Validation'!AC$665668,FALSE)),0,HLOOKUP($B86,INDIRECT("'Monthly Resource Report'!"&amp;'Coleman Validation'!AC$665666&amp;":"&amp;'Coleman Validation'!AC$665667),'Coleman Validation'!AC$665668,FALSE))</f>
        <v>0.32843517416414536</v>
      </c>
      <c r="AD86" s="318">
        <f ca="1">+IF(ISERROR(HLOOKUP($B86,INDIRECT("'Monthly Resource Report'!"&amp;'Coleman Validation'!AD$665666&amp;":"&amp;'Coleman Validation'!AD$665667),'Coleman Validation'!AD$665668,FALSE)),0,HLOOKUP($B86,INDIRECT("'Monthly Resource Report'!"&amp;'Coleman Validation'!AD$665666&amp;":"&amp;'Coleman Validation'!AD$665667),'Coleman Validation'!AD$665668,FALSE))</f>
        <v>0.20060145662368531</v>
      </c>
    </row>
    <row r="87" spans="2:30" s="29" customFormat="1">
      <c r="B87" s="301">
        <v>43831</v>
      </c>
      <c r="C87" s="294">
        <v>146</v>
      </c>
      <c r="D87" s="297">
        <v>2.1781160136246251</v>
      </c>
      <c r="E87" s="299">
        <v>0.33</v>
      </c>
      <c r="F87" s="295">
        <v>0.2</v>
      </c>
      <c r="G87" s="294">
        <f ca="1">+IF(ISERROR(HLOOKUP($B87,INDIRECT("'Monthly Resource Report'!"&amp;'Coleman Validation'!G$665666&amp;":"&amp;'Coleman Validation'!G$665667),'Coleman Validation'!G$665668,FALSE)),0,HLOOKUP($B87,INDIRECT("'Monthly Resource Report'!"&amp;'Coleman Validation'!G$665666&amp;":"&amp;'Coleman Validation'!G$665667),'Coleman Validation'!G$665668,FALSE))</f>
        <v>146</v>
      </c>
      <c r="H87" s="297">
        <f ca="1">+IF(ISERROR(HLOOKUP($B87,INDIRECT("'Monthly Resource Report'!"&amp;'Coleman Validation'!H$665666&amp;":"&amp;'Coleman Validation'!H$665667),'Coleman Validation'!H$665668,FALSE)),0,HLOOKUP($B87,INDIRECT("'Monthly Resource Report'!"&amp;'Coleman Validation'!H$665666&amp;":"&amp;'Coleman Validation'!H$665667),'Coleman Validation'!H$665668,FALSE))</f>
        <v>2.1780015581613696</v>
      </c>
      <c r="I87" s="317">
        <f ca="1">+IF(ISERROR(HLOOKUP($B87,INDIRECT("'Monthly Resource Report'!"&amp;'Coleman Validation'!I$665666&amp;":"&amp;'Coleman Validation'!I$665667),'Coleman Validation'!I$665668,FALSE)),0,HLOOKUP($B87,INDIRECT("'Monthly Resource Report'!"&amp;'Coleman Validation'!I$665666&amp;":"&amp;'Coleman Validation'!I$665667),'Coleman Validation'!I$665668,FALSE))</f>
        <v>0.32931122275697855</v>
      </c>
      <c r="J87" s="318">
        <f ca="1">+IF(ISERROR(HLOOKUP($B87,INDIRECT("'Monthly Resource Report'!"&amp;'Coleman Validation'!J$665666&amp;":"&amp;'Coleman Validation'!J$665667),'Coleman Validation'!J$665668,FALSE)),0,HLOOKUP($B87,INDIRECT("'Monthly Resource Report'!"&amp;'Coleman Validation'!J$665666&amp;":"&amp;'Coleman Validation'!J$665667),'Coleman Validation'!J$665668,FALSE))</f>
        <v>0.20049285534413713</v>
      </c>
      <c r="L87" s="301">
        <v>43831</v>
      </c>
      <c r="M87" s="294">
        <v>146</v>
      </c>
      <c r="N87" s="297">
        <v>2.1781160136246251</v>
      </c>
      <c r="O87" s="299">
        <v>0.33</v>
      </c>
      <c r="P87" s="295">
        <v>0.2</v>
      </c>
      <c r="Q87" s="294">
        <f ca="1">+IF(ISERROR(HLOOKUP($B87,INDIRECT("'Monthly Resource Report'!"&amp;'Coleman Validation'!Q$665666&amp;":"&amp;'Coleman Validation'!Q$665667),'Coleman Validation'!Q$665668,FALSE)),0,HLOOKUP($B87,INDIRECT("'Monthly Resource Report'!"&amp;'Coleman Validation'!Q$665666&amp;":"&amp;'Coleman Validation'!Q$665667),'Coleman Validation'!Q$665668,FALSE))</f>
        <v>146</v>
      </c>
      <c r="R87" s="297">
        <f ca="1">+IF(ISERROR(HLOOKUP($B87,INDIRECT("'Monthly Resource Report'!"&amp;'Coleman Validation'!R$665666&amp;":"&amp;'Coleman Validation'!R$665667),'Coleman Validation'!R$665668,FALSE)),0,HLOOKUP($B87,INDIRECT("'Monthly Resource Report'!"&amp;'Coleman Validation'!R$665666&amp;":"&amp;'Coleman Validation'!R$665667),'Coleman Validation'!R$665668,FALSE))</f>
        <v>2.1780013583970916</v>
      </c>
      <c r="S87" s="317">
        <f ca="1">+IF(ISERROR(HLOOKUP($B87,INDIRECT("'Monthly Resource Report'!"&amp;'Coleman Validation'!S$665666&amp;":"&amp;'Coleman Validation'!S$665667),'Coleman Validation'!S$665668,FALSE)),0,HLOOKUP($B87,INDIRECT("'Monthly Resource Report'!"&amp;'Coleman Validation'!S$665666&amp;":"&amp;'Coleman Validation'!S$665667),'Coleman Validation'!S$665668,FALSE))</f>
        <v>0.32936532747801506</v>
      </c>
      <c r="T87" s="318">
        <f ca="1">+IF(ISERROR(HLOOKUP($B87,INDIRECT("'Monthly Resource Report'!"&amp;'Coleman Validation'!T$665666&amp;":"&amp;'Coleman Validation'!T$665667),'Coleman Validation'!T$665668,FALSE)),0,HLOOKUP($B87,INDIRECT("'Monthly Resource Report'!"&amp;'Coleman Validation'!T$665666&amp;":"&amp;'Coleman Validation'!T$665667),'Coleman Validation'!T$665668,FALSE))</f>
        <v>0.20054876700184701</v>
      </c>
      <c r="V87" s="301">
        <v>43831</v>
      </c>
      <c r="W87" s="294">
        <v>151</v>
      </c>
      <c r="X87" s="297">
        <v>2.1781160136246251</v>
      </c>
      <c r="Y87" s="299">
        <v>0.33</v>
      </c>
      <c r="Z87" s="295">
        <v>0.2</v>
      </c>
      <c r="AA87" s="294">
        <f ca="1">+IF(ISERROR(HLOOKUP($B87,INDIRECT("'Monthly Resource Report'!"&amp;'Coleman Validation'!AA$665666&amp;":"&amp;'Coleman Validation'!AA$665667),'Coleman Validation'!AA$665668,FALSE)),0,HLOOKUP($B87,INDIRECT("'Monthly Resource Report'!"&amp;'Coleman Validation'!AA$665666&amp;":"&amp;'Coleman Validation'!AA$665667),'Coleman Validation'!AA$665668,FALSE))</f>
        <v>151</v>
      </c>
      <c r="AB87" s="297">
        <f ca="1">+IF(ISERROR(HLOOKUP($B87,INDIRECT("'Monthly Resource Report'!"&amp;'Coleman Validation'!AB$665666&amp;":"&amp;'Coleman Validation'!AB$665667),'Coleman Validation'!AB$665668,FALSE)),0,HLOOKUP($B87,INDIRECT("'Monthly Resource Report'!"&amp;'Coleman Validation'!AB$665666&amp;":"&amp;'Coleman Validation'!AB$665667),'Coleman Validation'!AB$665668,FALSE))</f>
        <v>2.1780035382314709</v>
      </c>
      <c r="AC87" s="317">
        <f ca="1">+IF(ISERROR(HLOOKUP($B87,INDIRECT("'Monthly Resource Report'!"&amp;'Coleman Validation'!AC$665666&amp;":"&amp;'Coleman Validation'!AC$665667),'Coleman Validation'!AC$665668,FALSE)),0,HLOOKUP($B87,INDIRECT("'Monthly Resource Report'!"&amp;'Coleman Validation'!AC$665666&amp;":"&amp;'Coleman Validation'!AC$665667),'Coleman Validation'!AC$665668,FALSE))</f>
        <v>0.32961256290954566</v>
      </c>
      <c r="AD87" s="318">
        <f ca="1">+IF(ISERROR(HLOOKUP($B87,INDIRECT("'Monthly Resource Report'!"&amp;'Coleman Validation'!AD$665666&amp;":"&amp;'Coleman Validation'!AD$665667),'Coleman Validation'!AD$665668,FALSE)),0,HLOOKUP($B87,INDIRECT("'Monthly Resource Report'!"&amp;'Coleman Validation'!AD$665666&amp;":"&amp;'Coleman Validation'!AD$665667),'Coleman Validation'!AD$665668,FALSE))</f>
        <v>0.20058547362112591</v>
      </c>
    </row>
    <row r="88" spans="2:30" s="29" customFormat="1">
      <c r="B88" s="301">
        <v>43862</v>
      </c>
      <c r="C88" s="294">
        <v>146</v>
      </c>
      <c r="D88" s="297">
        <v>2.1781160136246251</v>
      </c>
      <c r="E88" s="299">
        <v>0.33</v>
      </c>
      <c r="F88" s="295">
        <v>0.2</v>
      </c>
      <c r="G88" s="294">
        <f ca="1">+IF(ISERROR(HLOOKUP($B88,INDIRECT("'Monthly Resource Report'!"&amp;'Coleman Validation'!G$665666&amp;":"&amp;'Coleman Validation'!G$665667),'Coleman Validation'!G$665668,FALSE)),0,HLOOKUP($B88,INDIRECT("'Monthly Resource Report'!"&amp;'Coleman Validation'!G$665666&amp;":"&amp;'Coleman Validation'!G$665667),'Coleman Validation'!G$665668,FALSE))</f>
        <v>146</v>
      </c>
      <c r="H88" s="297">
        <f ca="1">+IF(ISERROR(HLOOKUP($B88,INDIRECT("'Monthly Resource Report'!"&amp;'Coleman Validation'!H$665666&amp;":"&amp;'Coleman Validation'!H$665667),'Coleman Validation'!H$665668,FALSE)),0,HLOOKUP($B88,INDIRECT("'Monthly Resource Report'!"&amp;'Coleman Validation'!H$665666&amp;":"&amp;'Coleman Validation'!H$665667),'Coleman Validation'!H$665668,FALSE))</f>
        <v>2.1780011933174226</v>
      </c>
      <c r="I88" s="317">
        <f ca="1">+IF(ISERROR(HLOOKUP($B88,INDIRECT("'Monthly Resource Report'!"&amp;'Coleman Validation'!I$665666&amp;":"&amp;'Coleman Validation'!I$665667),'Coleman Validation'!I$665668,FALSE)),0,HLOOKUP($B88,INDIRECT("'Monthly Resource Report'!"&amp;'Coleman Validation'!I$665666&amp;":"&amp;'Coleman Validation'!I$665667),'Coleman Validation'!I$665668,FALSE))</f>
        <v>0.32935875259312153</v>
      </c>
      <c r="J88" s="318">
        <f ca="1">+IF(ISERROR(HLOOKUP($B88,INDIRECT("'Monthly Resource Report'!"&amp;'Coleman Validation'!J$665666&amp;":"&amp;'Coleman Validation'!J$665667),'Coleman Validation'!J$665668,FALSE)),0,HLOOKUP($B88,INDIRECT("'Monthly Resource Report'!"&amp;'Coleman Validation'!J$665666&amp;":"&amp;'Coleman Validation'!J$665667),'Coleman Validation'!J$665668,FALSE))</f>
        <v>0.20053062807404171</v>
      </c>
      <c r="L88" s="301">
        <v>43862</v>
      </c>
      <c r="M88" s="294">
        <v>146</v>
      </c>
      <c r="N88" s="297">
        <v>2.1781160136246251</v>
      </c>
      <c r="O88" s="299">
        <v>0.33</v>
      </c>
      <c r="P88" s="295">
        <v>0.2</v>
      </c>
      <c r="Q88" s="294">
        <f ca="1">+IF(ISERROR(HLOOKUP($B88,INDIRECT("'Monthly Resource Report'!"&amp;'Coleman Validation'!Q$665666&amp;":"&amp;'Coleman Validation'!Q$665667),'Coleman Validation'!Q$665668,FALSE)),0,HLOOKUP($B88,INDIRECT("'Monthly Resource Report'!"&amp;'Coleman Validation'!Q$665666&amp;":"&amp;'Coleman Validation'!Q$665667),'Coleman Validation'!Q$665668,FALSE))</f>
        <v>146</v>
      </c>
      <c r="R88" s="297">
        <f ca="1">+IF(ISERROR(HLOOKUP($B88,INDIRECT("'Monthly Resource Report'!"&amp;'Coleman Validation'!R$665666&amp;":"&amp;'Coleman Validation'!R$665667),'Coleman Validation'!R$665668,FALSE)),0,HLOOKUP($B88,INDIRECT("'Monthly Resource Report'!"&amp;'Coleman Validation'!R$665666&amp;":"&amp;'Coleman Validation'!R$665667),'Coleman Validation'!R$665668,FALSE))</f>
        <v>2.1780017467807045</v>
      </c>
      <c r="S88" s="317">
        <f ca="1">+IF(ISERROR(HLOOKUP($B88,INDIRECT("'Monthly Resource Report'!"&amp;'Coleman Validation'!S$665666&amp;":"&amp;'Coleman Validation'!S$665667),'Coleman Validation'!S$665668,FALSE)),0,HLOOKUP($B88,INDIRECT("'Monthly Resource Report'!"&amp;'Coleman Validation'!S$665666&amp;":"&amp;'Coleman Validation'!S$665667),'Coleman Validation'!S$665668,FALSE))</f>
        <v>0.32942685020534196</v>
      </c>
      <c r="T88" s="318">
        <f ca="1">+IF(ISERROR(HLOOKUP($B88,INDIRECT("'Monthly Resource Report'!"&amp;'Coleman Validation'!T$665666&amp;":"&amp;'Coleman Validation'!T$665667),'Coleman Validation'!T$665668,FALSE)),0,HLOOKUP($B88,INDIRECT("'Monthly Resource Report'!"&amp;'Coleman Validation'!T$665666&amp;":"&amp;'Coleman Validation'!T$665667),'Coleman Validation'!T$665668,FALSE))</f>
        <v>0.20038859274361601</v>
      </c>
      <c r="V88" s="301">
        <v>43862</v>
      </c>
      <c r="W88" s="294">
        <v>151</v>
      </c>
      <c r="X88" s="297">
        <v>2.1781160136246251</v>
      </c>
      <c r="Y88" s="299">
        <v>0.33</v>
      </c>
      <c r="Z88" s="295">
        <v>0.2</v>
      </c>
      <c r="AA88" s="294">
        <f ca="1">+IF(ISERROR(HLOOKUP($B88,INDIRECT("'Monthly Resource Report'!"&amp;'Coleman Validation'!AA$665666&amp;":"&amp;'Coleman Validation'!AA$665667),'Coleman Validation'!AA$665668,FALSE)),0,HLOOKUP($B88,INDIRECT("'Monthly Resource Report'!"&amp;'Coleman Validation'!AA$665666&amp;":"&amp;'Coleman Validation'!AA$665667),'Coleman Validation'!AA$665668,FALSE))</f>
        <v>151</v>
      </c>
      <c r="AB88" s="297">
        <f ca="1">+IF(ISERROR(HLOOKUP($B88,INDIRECT("'Monthly Resource Report'!"&amp;'Coleman Validation'!AB$665666&amp;":"&amp;'Coleman Validation'!AB$665667),'Coleman Validation'!AB$665668,FALSE)),0,HLOOKUP($B88,INDIRECT("'Monthly Resource Report'!"&amp;'Coleman Validation'!AB$665666&amp;":"&amp;'Coleman Validation'!AB$665667),'Coleman Validation'!AB$665668,FALSE))</f>
        <v>2.1780031586426167</v>
      </c>
      <c r="AC88" s="317">
        <f ca="1">+IF(ISERROR(HLOOKUP($B88,INDIRECT("'Monthly Resource Report'!"&amp;'Coleman Validation'!AC$665666&amp;":"&amp;'Coleman Validation'!AC$665667),'Coleman Validation'!AC$665668,FALSE)),0,HLOOKUP($B88,INDIRECT("'Monthly Resource Report'!"&amp;'Coleman Validation'!AC$665666&amp;":"&amp;'Coleman Validation'!AC$665667),'Coleman Validation'!AC$665668,FALSE))</f>
        <v>0.32971305887892849</v>
      </c>
      <c r="AD88" s="318">
        <f ca="1">+IF(ISERROR(HLOOKUP($B88,INDIRECT("'Monthly Resource Report'!"&amp;'Coleman Validation'!AD$665666&amp;":"&amp;'Coleman Validation'!AD$665667),'Coleman Validation'!AD$665668,FALSE)),0,HLOOKUP($B88,INDIRECT("'Monthly Resource Report'!"&amp;'Coleman Validation'!AD$665666&amp;":"&amp;'Coleman Validation'!AD$665667),'Coleman Validation'!AD$665668,FALSE))</f>
        <v>0.20083598503670749</v>
      </c>
    </row>
    <row r="89" spans="2:30" s="29" customFormat="1">
      <c r="B89" s="301">
        <v>43891</v>
      </c>
      <c r="C89" s="294">
        <v>146</v>
      </c>
      <c r="D89" s="297">
        <v>2.1781160136246251</v>
      </c>
      <c r="E89" s="299">
        <v>0.33</v>
      </c>
      <c r="F89" s="295">
        <v>0.2</v>
      </c>
      <c r="G89" s="294">
        <f ca="1">+IF(ISERROR(HLOOKUP($B89,INDIRECT("'Monthly Resource Report'!"&amp;'Coleman Validation'!G$665666&amp;":"&amp;'Coleman Validation'!G$665667),'Coleman Validation'!G$665668,FALSE)),0,HLOOKUP($B89,INDIRECT("'Monthly Resource Report'!"&amp;'Coleman Validation'!G$665666&amp;":"&amp;'Coleman Validation'!G$665667),'Coleman Validation'!G$665668,FALSE))</f>
        <v>146</v>
      </c>
      <c r="H89" s="297">
        <f ca="1">+IF(ISERROR(HLOOKUP($B89,INDIRECT("'Monthly Resource Report'!"&amp;'Coleman Validation'!H$665666&amp;":"&amp;'Coleman Validation'!H$665667),'Coleman Validation'!H$665668,FALSE)),0,HLOOKUP($B89,INDIRECT("'Monthly Resource Report'!"&amp;'Coleman Validation'!H$665666&amp;":"&amp;'Coleman Validation'!H$665667),'Coleman Validation'!H$665668,FALSE))</f>
        <v>2.178001416091587</v>
      </c>
      <c r="I89" s="317">
        <f ca="1">+IF(ISERROR(HLOOKUP($B89,INDIRECT("'Monthly Resource Report'!"&amp;'Coleman Validation'!I$665666&amp;":"&amp;'Coleman Validation'!I$665667),'Coleman Validation'!I$665668,FALSE)),0,HLOOKUP($B89,INDIRECT("'Monthly Resource Report'!"&amp;'Coleman Validation'!I$665666&amp;":"&amp;'Coleman Validation'!I$665667),'Coleman Validation'!I$665668,FALSE))</f>
        <v>0.32936063272788246</v>
      </c>
      <c r="J89" s="318">
        <f ca="1">+IF(ISERROR(HLOOKUP($B89,INDIRECT("'Monthly Resource Report'!"&amp;'Coleman Validation'!J$665666&amp;":"&amp;'Coleman Validation'!J$665667),'Coleman Validation'!J$665668,FALSE)),0,HLOOKUP($B89,INDIRECT("'Monthly Resource Report'!"&amp;'Coleman Validation'!J$665666&amp;":"&amp;'Coleman Validation'!J$665667),'Coleman Validation'!J$665668,FALSE))</f>
        <v>0.2006511288612598</v>
      </c>
      <c r="L89" s="301">
        <v>43891</v>
      </c>
      <c r="M89" s="294">
        <v>146</v>
      </c>
      <c r="N89" s="297">
        <v>2.1781160136246251</v>
      </c>
      <c r="O89" s="299">
        <v>0.33</v>
      </c>
      <c r="P89" s="295">
        <v>0.2</v>
      </c>
      <c r="Q89" s="294">
        <f ca="1">+IF(ISERROR(HLOOKUP($B89,INDIRECT("'Monthly Resource Report'!"&amp;'Coleman Validation'!Q$665666&amp;":"&amp;'Coleman Validation'!Q$665667),'Coleman Validation'!Q$665668,FALSE)),0,HLOOKUP($B89,INDIRECT("'Monthly Resource Report'!"&amp;'Coleman Validation'!Q$665666&amp;":"&amp;'Coleman Validation'!Q$665667),'Coleman Validation'!Q$665668,FALSE))</f>
        <v>146</v>
      </c>
      <c r="R89" s="297">
        <f ca="1">+IF(ISERROR(HLOOKUP($B89,INDIRECT("'Monthly Resource Report'!"&amp;'Coleman Validation'!R$665666&amp;":"&amp;'Coleman Validation'!R$665667),'Coleman Validation'!R$665668,FALSE)),0,HLOOKUP($B89,INDIRECT("'Monthly Resource Report'!"&amp;'Coleman Validation'!R$665666&amp;":"&amp;'Coleman Validation'!R$665667),'Coleman Validation'!R$665668,FALSE))</f>
        <v>2.1780011750764299</v>
      </c>
      <c r="S89" s="317">
        <f ca="1">+IF(ISERROR(HLOOKUP($B89,INDIRECT("'Monthly Resource Report'!"&amp;'Coleman Validation'!S$665666&amp;":"&amp;'Coleman Validation'!S$665667),'Coleman Validation'!S$665668,FALSE)),0,HLOOKUP($B89,INDIRECT("'Monthly Resource Report'!"&amp;'Coleman Validation'!S$665666&amp;":"&amp;'Coleman Validation'!S$665667),'Coleman Validation'!S$665668,FALSE))</f>
        <v>0.32945954887410978</v>
      </c>
      <c r="T89" s="318">
        <f ca="1">+IF(ISERROR(HLOOKUP($B89,INDIRECT("'Monthly Resource Report'!"&amp;'Coleman Validation'!T$665666&amp;":"&amp;'Coleman Validation'!T$665667),'Coleman Validation'!T$665668,FALSE)),0,HLOOKUP($B89,INDIRECT("'Monthly Resource Report'!"&amp;'Coleman Validation'!T$665666&amp;":"&amp;'Coleman Validation'!T$665667),'Coleman Validation'!T$665668,FALSE))</f>
        <v>0.20055334541198941</v>
      </c>
      <c r="V89" s="301">
        <v>43891</v>
      </c>
      <c r="W89" s="294">
        <v>151</v>
      </c>
      <c r="X89" s="297">
        <v>2.1781160136246251</v>
      </c>
      <c r="Y89" s="299">
        <v>0.33</v>
      </c>
      <c r="Z89" s="295">
        <v>0.2</v>
      </c>
      <c r="AA89" s="294">
        <f ca="1">+IF(ISERROR(HLOOKUP($B89,INDIRECT("'Monthly Resource Report'!"&amp;'Coleman Validation'!AA$665666&amp;":"&amp;'Coleman Validation'!AA$665667),'Coleman Validation'!AA$665668,FALSE)),0,HLOOKUP($B89,INDIRECT("'Monthly Resource Report'!"&amp;'Coleman Validation'!AA$665666&amp;":"&amp;'Coleman Validation'!AA$665667),'Coleman Validation'!AA$665668,FALSE))</f>
        <v>151</v>
      </c>
      <c r="AB89" s="297">
        <f ca="1">+IF(ISERROR(HLOOKUP($B89,INDIRECT("'Monthly Resource Report'!"&amp;'Coleman Validation'!AB$665666&amp;":"&amp;'Coleman Validation'!AB$665667),'Coleman Validation'!AB$665668,FALSE)),0,HLOOKUP($B89,INDIRECT("'Monthly Resource Report'!"&amp;'Coleman Validation'!AB$665666&amp;":"&amp;'Coleman Validation'!AB$665667),'Coleman Validation'!AB$665668,FALSE))</f>
        <v>2.1780032624515271</v>
      </c>
      <c r="AC89" s="317">
        <f ca="1">+IF(ISERROR(HLOOKUP($B89,INDIRECT("'Monthly Resource Report'!"&amp;'Coleman Validation'!AC$665666&amp;":"&amp;'Coleman Validation'!AC$665667),'Coleman Validation'!AC$665668,FALSE)),0,HLOOKUP($B89,INDIRECT("'Monthly Resource Report'!"&amp;'Coleman Validation'!AC$665666&amp;":"&amp;'Coleman Validation'!AC$665667),'Coleman Validation'!AC$665668,FALSE))</f>
        <v>0.32968504314359076</v>
      </c>
      <c r="AD89" s="318">
        <f ca="1">+IF(ISERROR(HLOOKUP($B89,INDIRECT("'Monthly Resource Report'!"&amp;'Coleman Validation'!AD$665666&amp;":"&amp;'Coleman Validation'!AD$665667),'Coleman Validation'!AD$665668,FALSE)),0,HLOOKUP($B89,INDIRECT("'Monthly Resource Report'!"&amp;'Coleman Validation'!AD$665666&amp;":"&amp;'Coleman Validation'!AD$665667),'Coleman Validation'!AD$665668,FALSE))</f>
        <v>0.2003915276079862</v>
      </c>
    </row>
    <row r="90" spans="2:30" s="29" customFormat="1">
      <c r="B90" s="301">
        <v>43922</v>
      </c>
      <c r="C90" s="294">
        <v>146</v>
      </c>
      <c r="D90" s="297">
        <v>2.1781160136246251</v>
      </c>
      <c r="E90" s="299">
        <v>0.33</v>
      </c>
      <c r="F90" s="295">
        <v>0.2</v>
      </c>
      <c r="G90" s="294">
        <f ca="1">+IF(ISERROR(HLOOKUP($B90,INDIRECT("'Monthly Resource Report'!"&amp;'Coleman Validation'!G$665666&amp;":"&amp;'Coleman Validation'!G$665667),'Coleman Validation'!G$665668,FALSE)),0,HLOOKUP($B90,INDIRECT("'Monthly Resource Report'!"&amp;'Coleman Validation'!G$665666&amp;":"&amp;'Coleman Validation'!G$665667),'Coleman Validation'!G$665668,FALSE))</f>
        <v>146</v>
      </c>
      <c r="H90" s="297">
        <f ca="1">+IF(ISERROR(HLOOKUP($B90,INDIRECT("'Monthly Resource Report'!"&amp;'Coleman Validation'!H$665666&amp;":"&amp;'Coleman Validation'!H$665667),'Coleman Validation'!H$665668,FALSE)),0,HLOOKUP($B90,INDIRECT("'Monthly Resource Report'!"&amp;'Coleman Validation'!H$665666&amp;":"&amp;'Coleman Validation'!H$665667),'Coleman Validation'!H$665668,FALSE))</f>
        <v>2.1780008689640709</v>
      </c>
      <c r="I90" s="317">
        <f ca="1">+IF(ISERROR(HLOOKUP($B90,INDIRECT("'Monthly Resource Report'!"&amp;'Coleman Validation'!I$665666&amp;":"&amp;'Coleman Validation'!I$665667),'Coleman Validation'!I$665668,FALSE)),0,HLOOKUP($B90,INDIRECT("'Monthly Resource Report'!"&amp;'Coleman Validation'!I$665666&amp;":"&amp;'Coleman Validation'!I$665667),'Coleman Validation'!I$665668,FALSE))</f>
        <v>0.32822913078786287</v>
      </c>
      <c r="J90" s="318">
        <f ca="1">+IF(ISERROR(HLOOKUP($B90,INDIRECT("'Monthly Resource Report'!"&amp;'Coleman Validation'!J$665666&amp;":"&amp;'Coleman Validation'!J$665667),'Coleman Validation'!J$665668,FALSE)),0,HLOOKUP($B90,INDIRECT("'Monthly Resource Report'!"&amp;'Coleman Validation'!J$665666&amp;":"&amp;'Coleman Validation'!J$665667),'Coleman Validation'!J$665668,FALSE))</f>
        <v>0.20016712535342007</v>
      </c>
      <c r="L90" s="301">
        <v>43922</v>
      </c>
      <c r="M90" s="294">
        <v>146</v>
      </c>
      <c r="N90" s="297">
        <v>2.1781160136246251</v>
      </c>
      <c r="O90" s="299">
        <v>0.33</v>
      </c>
      <c r="P90" s="295">
        <v>0.2</v>
      </c>
      <c r="Q90" s="294">
        <f ca="1">+IF(ISERROR(HLOOKUP($B90,INDIRECT("'Monthly Resource Report'!"&amp;'Coleman Validation'!Q$665666&amp;":"&amp;'Coleman Validation'!Q$665667),'Coleman Validation'!Q$665668,FALSE)),0,HLOOKUP($B90,INDIRECT("'Monthly Resource Report'!"&amp;'Coleman Validation'!Q$665666&amp;":"&amp;'Coleman Validation'!Q$665667),'Coleman Validation'!Q$665668,FALSE))</f>
        <v>146</v>
      </c>
      <c r="R90" s="297">
        <f ca="1">+IF(ISERROR(HLOOKUP($B90,INDIRECT("'Monthly Resource Report'!"&amp;'Coleman Validation'!R$665666&amp;":"&amp;'Coleman Validation'!R$665667),'Coleman Validation'!R$665668,FALSE)),0,HLOOKUP($B90,INDIRECT("'Monthly Resource Report'!"&amp;'Coleman Validation'!R$665666&amp;":"&amp;'Coleman Validation'!R$665667),'Coleman Validation'!R$665668,FALSE))</f>
        <v>2.1780007907905312</v>
      </c>
      <c r="S90" s="317">
        <f ca="1">+IF(ISERROR(HLOOKUP($B90,INDIRECT("'Monthly Resource Report'!"&amp;'Coleman Validation'!S$665666&amp;":"&amp;'Coleman Validation'!S$665667),'Coleman Validation'!S$665668,FALSE)),0,HLOOKUP($B90,INDIRECT("'Monthly Resource Report'!"&amp;'Coleman Validation'!S$665666&amp;":"&amp;'Coleman Validation'!S$665667),'Coleman Validation'!S$665668,FALSE))</f>
        <v>0.32803317916328256</v>
      </c>
      <c r="T90" s="318">
        <f ca="1">+IF(ISERROR(HLOOKUP($B90,INDIRECT("'Monthly Resource Report'!"&amp;'Coleman Validation'!T$665666&amp;":"&amp;'Coleman Validation'!T$665667),'Coleman Validation'!T$665668,FALSE)),0,HLOOKUP($B90,INDIRECT("'Monthly Resource Report'!"&amp;'Coleman Validation'!T$665666&amp;":"&amp;'Coleman Validation'!T$665667),'Coleman Validation'!T$665668,FALSE))</f>
        <v>0.20039542757503448</v>
      </c>
      <c r="V90" s="301">
        <v>43922</v>
      </c>
      <c r="W90" s="294">
        <v>151</v>
      </c>
      <c r="X90" s="297">
        <v>2.1781160136246251</v>
      </c>
      <c r="Y90" s="299">
        <v>0.33</v>
      </c>
      <c r="Z90" s="295">
        <v>0.2</v>
      </c>
      <c r="AA90" s="294">
        <f ca="1">+IF(ISERROR(HLOOKUP($B90,INDIRECT("'Monthly Resource Report'!"&amp;'Coleman Validation'!AA$665666&amp;":"&amp;'Coleman Validation'!AA$665667),'Coleman Validation'!AA$665668,FALSE)),0,HLOOKUP($B90,INDIRECT("'Monthly Resource Report'!"&amp;'Coleman Validation'!AA$665666&amp;":"&amp;'Coleman Validation'!AA$665667),'Coleman Validation'!AA$665668,FALSE))</f>
        <v>151</v>
      </c>
      <c r="AB90" s="297">
        <f ca="1">+IF(ISERROR(HLOOKUP($B90,INDIRECT("'Monthly Resource Report'!"&amp;'Coleman Validation'!AB$665666&amp;":"&amp;'Coleman Validation'!AB$665667),'Coleman Validation'!AB$665668,FALSE)),0,HLOOKUP($B90,INDIRECT("'Monthly Resource Report'!"&amp;'Coleman Validation'!AB$665666&amp;":"&amp;'Coleman Validation'!AB$665667),'Coleman Validation'!AB$665668,FALSE))</f>
        <v>2.178002747971735</v>
      </c>
      <c r="AC90" s="317">
        <f ca="1">+IF(ISERROR(HLOOKUP($B90,INDIRECT("'Monthly Resource Report'!"&amp;'Coleman Validation'!AC$665666&amp;":"&amp;'Coleman Validation'!AC$665667),'Coleman Validation'!AC$665668,FALSE)),0,HLOOKUP($B90,INDIRECT("'Monthly Resource Report'!"&amp;'Coleman Validation'!AC$665666&amp;":"&amp;'Coleman Validation'!AC$665667),'Coleman Validation'!AC$665668,FALSE))</f>
        <v>0.32865815200195758</v>
      </c>
      <c r="AD90" s="318">
        <f ca="1">+IF(ISERROR(HLOOKUP($B90,INDIRECT("'Monthly Resource Report'!"&amp;'Coleman Validation'!AD$665666&amp;":"&amp;'Coleman Validation'!AD$665667),'Coleman Validation'!AD$665668,FALSE)),0,HLOOKUP($B90,INDIRECT("'Monthly Resource Report'!"&amp;'Coleman Validation'!AD$665666&amp;":"&amp;'Coleman Validation'!AD$665667),'Coleman Validation'!AD$665668,FALSE))</f>
        <v>0.20077495164110282</v>
      </c>
    </row>
    <row r="91" spans="2:30" s="29" customFormat="1">
      <c r="B91" s="301">
        <v>43952</v>
      </c>
      <c r="C91" s="294">
        <v>146</v>
      </c>
      <c r="D91" s="297">
        <v>2.1781160136246251</v>
      </c>
      <c r="E91" s="299">
        <v>0.33</v>
      </c>
      <c r="F91" s="295">
        <v>0.2</v>
      </c>
      <c r="G91" s="294">
        <f ca="1">+IF(ISERROR(HLOOKUP($B91,INDIRECT("'Monthly Resource Report'!"&amp;'Coleman Validation'!G$665666&amp;":"&amp;'Coleman Validation'!G$665667),'Coleman Validation'!G$665668,FALSE)),0,HLOOKUP($B91,INDIRECT("'Monthly Resource Report'!"&amp;'Coleman Validation'!G$665666&amp;":"&amp;'Coleman Validation'!G$665667),'Coleman Validation'!G$665668,FALSE))</f>
        <v>146</v>
      </c>
      <c r="H91" s="297">
        <f ca="1">+IF(ISERROR(HLOOKUP($B91,INDIRECT("'Monthly Resource Report'!"&amp;'Coleman Validation'!H$665666&amp;":"&amp;'Coleman Validation'!H$665667),'Coleman Validation'!H$665668,FALSE)),0,HLOOKUP($B91,INDIRECT("'Monthly Resource Report'!"&amp;'Coleman Validation'!H$665666&amp;":"&amp;'Coleman Validation'!H$665667),'Coleman Validation'!H$665668,FALSE))</f>
        <v>2.1780012209881434</v>
      </c>
      <c r="I91" s="317">
        <f ca="1">+IF(ISERROR(HLOOKUP($B91,INDIRECT("'Monthly Resource Report'!"&amp;'Coleman Validation'!I$665666&amp;":"&amp;'Coleman Validation'!I$665667),'Coleman Validation'!I$665668,FALSE)),0,HLOOKUP($B91,INDIRECT("'Monthly Resource Report'!"&amp;'Coleman Validation'!I$665666&amp;":"&amp;'Coleman Validation'!I$665667),'Coleman Validation'!I$665668,FALSE))</f>
        <v>0.3272567875385306</v>
      </c>
      <c r="J91" s="318">
        <f ca="1">+IF(ISERROR(HLOOKUP($B91,INDIRECT("'Monthly Resource Report'!"&amp;'Coleman Validation'!J$665666&amp;":"&amp;'Coleman Validation'!J$665667),'Coleman Validation'!J$665668,FALSE)),0,HLOOKUP($B91,INDIRECT("'Monthly Resource Report'!"&amp;'Coleman Validation'!J$665666&amp;":"&amp;'Coleman Validation'!J$665667),'Coleman Validation'!J$665668,FALSE))</f>
        <v>0.20017498685847473</v>
      </c>
      <c r="L91" s="301">
        <v>43952</v>
      </c>
      <c r="M91" s="294">
        <v>146</v>
      </c>
      <c r="N91" s="297">
        <v>2.1781160136246251</v>
      </c>
      <c r="O91" s="299">
        <v>0.33</v>
      </c>
      <c r="P91" s="295">
        <v>0.2</v>
      </c>
      <c r="Q91" s="294">
        <f ca="1">+IF(ISERROR(HLOOKUP($B91,INDIRECT("'Monthly Resource Report'!"&amp;'Coleman Validation'!Q$665666&amp;":"&amp;'Coleman Validation'!Q$665667),'Coleman Validation'!Q$665668,FALSE)),0,HLOOKUP($B91,INDIRECT("'Monthly Resource Report'!"&amp;'Coleman Validation'!Q$665666&amp;":"&amp;'Coleman Validation'!Q$665667),'Coleman Validation'!Q$665668,FALSE))</f>
        <v>146</v>
      </c>
      <c r="R91" s="297">
        <f ca="1">+IF(ISERROR(HLOOKUP($B91,INDIRECT("'Monthly Resource Report'!"&amp;'Coleman Validation'!R$665666&amp;":"&amp;'Coleman Validation'!R$665667),'Coleman Validation'!R$665668,FALSE)),0,HLOOKUP($B91,INDIRECT("'Monthly Resource Report'!"&amp;'Coleman Validation'!R$665666&amp;":"&amp;'Coleman Validation'!R$665667),'Coleman Validation'!R$665668,FALSE))</f>
        <v>2.1780011158558827</v>
      </c>
      <c r="S91" s="317">
        <f ca="1">+IF(ISERROR(HLOOKUP($B91,INDIRECT("'Monthly Resource Report'!"&amp;'Coleman Validation'!S$665666&amp;":"&amp;'Coleman Validation'!S$665667),'Coleman Validation'!S$665668,FALSE)),0,HLOOKUP($B91,INDIRECT("'Monthly Resource Report'!"&amp;'Coleman Validation'!S$665666&amp;":"&amp;'Coleman Validation'!S$665667),'Coleman Validation'!S$665668,FALSE))</f>
        <v>0.32725955899562686</v>
      </c>
      <c r="T91" s="318">
        <f ca="1">+IF(ISERROR(HLOOKUP($B91,INDIRECT("'Monthly Resource Report'!"&amp;'Coleman Validation'!T$665666&amp;":"&amp;'Coleman Validation'!T$665667),'Coleman Validation'!T$665668,FALSE)),0,HLOOKUP($B91,INDIRECT("'Monthly Resource Report'!"&amp;'Coleman Validation'!T$665666&amp;":"&amp;'Coleman Validation'!T$665667),'Coleman Validation'!T$665668,FALSE))</f>
        <v>0.20040062666782496</v>
      </c>
      <c r="V91" s="301">
        <v>43952</v>
      </c>
      <c r="W91" s="294">
        <v>151</v>
      </c>
      <c r="X91" s="297">
        <v>2.1781160136246251</v>
      </c>
      <c r="Y91" s="299">
        <v>0.33</v>
      </c>
      <c r="Z91" s="295">
        <v>0.2</v>
      </c>
      <c r="AA91" s="294">
        <f ca="1">+IF(ISERROR(HLOOKUP($B91,INDIRECT("'Monthly Resource Report'!"&amp;'Coleman Validation'!AA$665666&amp;":"&amp;'Coleman Validation'!AA$665667),'Coleman Validation'!AA$665668,FALSE)),0,HLOOKUP($B91,INDIRECT("'Monthly Resource Report'!"&amp;'Coleman Validation'!AA$665666&amp;":"&amp;'Coleman Validation'!AA$665667),'Coleman Validation'!AA$665668,FALSE))</f>
        <v>151</v>
      </c>
      <c r="AB91" s="297">
        <f ca="1">+IF(ISERROR(HLOOKUP($B91,INDIRECT("'Monthly Resource Report'!"&amp;'Coleman Validation'!AB$665666&amp;":"&amp;'Coleman Validation'!AB$665667),'Coleman Validation'!AB$665668,FALSE)),0,HLOOKUP($B91,INDIRECT("'Monthly Resource Report'!"&amp;'Coleman Validation'!AB$665666&amp;":"&amp;'Coleman Validation'!AB$665667),'Coleman Validation'!AB$665668,FALSE))</f>
        <v>2.1780031537886959</v>
      </c>
      <c r="AC91" s="317">
        <f ca="1">+IF(ISERROR(HLOOKUP($B91,INDIRECT("'Monthly Resource Report'!"&amp;'Coleman Validation'!AC$665666&amp;":"&amp;'Coleman Validation'!AC$665667),'Coleman Validation'!AC$665668,FALSE)),0,HLOOKUP($B91,INDIRECT("'Monthly Resource Report'!"&amp;'Coleman Validation'!AC$665666&amp;":"&amp;'Coleman Validation'!AC$665667),'Coleman Validation'!AC$665668,FALSE))</f>
        <v>0.32683276118340193</v>
      </c>
      <c r="AD91" s="318">
        <f ca="1">+IF(ISERROR(HLOOKUP($B91,INDIRECT("'Monthly Resource Report'!"&amp;'Coleman Validation'!AD$665666&amp;":"&amp;'Coleman Validation'!AD$665667),'Coleman Validation'!AD$665668,FALSE)),0,HLOOKUP($B91,INDIRECT("'Monthly Resource Report'!"&amp;'Coleman Validation'!AD$665666&amp;":"&amp;'Coleman Validation'!AD$665667),'Coleman Validation'!AD$665668,FALSE))</f>
        <v>0.20112398816558921</v>
      </c>
    </row>
    <row r="92" spans="2:30" s="29" customFormat="1">
      <c r="B92" s="301">
        <v>43983</v>
      </c>
      <c r="C92" s="294">
        <v>146</v>
      </c>
      <c r="D92" s="297">
        <v>2.1781160136246251</v>
      </c>
      <c r="E92" s="299">
        <v>0.33</v>
      </c>
      <c r="F92" s="295">
        <v>0.2</v>
      </c>
      <c r="G92" s="294">
        <f ca="1">+IF(ISERROR(HLOOKUP($B92,INDIRECT("'Monthly Resource Report'!"&amp;'Coleman Validation'!G$665666&amp;":"&amp;'Coleman Validation'!G$665667),'Coleman Validation'!G$665668,FALSE)),0,HLOOKUP($B92,INDIRECT("'Monthly Resource Report'!"&amp;'Coleman Validation'!G$665666&amp;":"&amp;'Coleman Validation'!G$665667),'Coleman Validation'!G$665668,FALSE))</f>
        <v>146</v>
      </c>
      <c r="H92" s="297">
        <f ca="1">+IF(ISERROR(HLOOKUP($B92,INDIRECT("'Monthly Resource Report'!"&amp;'Coleman Validation'!H$665666&amp;":"&amp;'Coleman Validation'!H$665667),'Coleman Validation'!H$665668,FALSE)),0,HLOOKUP($B92,INDIRECT("'Monthly Resource Report'!"&amp;'Coleman Validation'!H$665666&amp;":"&amp;'Coleman Validation'!H$665667),'Coleman Validation'!H$665668,FALSE))</f>
        <v>2.1780014887965851</v>
      </c>
      <c r="I92" s="317">
        <f ca="1">+IF(ISERROR(HLOOKUP($B92,INDIRECT("'Monthly Resource Report'!"&amp;'Coleman Validation'!I$665666&amp;":"&amp;'Coleman Validation'!I$665667),'Coleman Validation'!I$665668,FALSE)),0,HLOOKUP($B92,INDIRECT("'Monthly Resource Report'!"&amp;'Coleman Validation'!I$665666&amp;":"&amp;'Coleman Validation'!I$665667),'Coleman Validation'!I$665668,FALSE))</f>
        <v>0.32742413522272723</v>
      </c>
      <c r="J92" s="318">
        <f ca="1">+IF(ISERROR(HLOOKUP($B92,INDIRECT("'Monthly Resource Report'!"&amp;'Coleman Validation'!J$665666&amp;":"&amp;'Coleman Validation'!J$665667),'Coleman Validation'!J$665668,FALSE)),0,HLOOKUP($B92,INDIRECT("'Monthly Resource Report'!"&amp;'Coleman Validation'!J$665666&amp;":"&amp;'Coleman Validation'!J$665667),'Coleman Validation'!J$665668,FALSE))</f>
        <v>0.20036462719155643</v>
      </c>
      <c r="L92" s="301">
        <v>43983</v>
      </c>
      <c r="M92" s="294">
        <v>146</v>
      </c>
      <c r="N92" s="297">
        <v>2.1781160136246251</v>
      </c>
      <c r="O92" s="299">
        <v>0.33</v>
      </c>
      <c r="P92" s="295">
        <v>0.2</v>
      </c>
      <c r="Q92" s="294">
        <f ca="1">+IF(ISERROR(HLOOKUP($B92,INDIRECT("'Monthly Resource Report'!"&amp;'Coleman Validation'!Q$665666&amp;":"&amp;'Coleman Validation'!Q$665667),'Coleman Validation'!Q$665668,FALSE)),0,HLOOKUP($B92,INDIRECT("'Monthly Resource Report'!"&amp;'Coleman Validation'!Q$665666&amp;":"&amp;'Coleman Validation'!Q$665667),'Coleman Validation'!Q$665668,FALSE))</f>
        <v>146</v>
      </c>
      <c r="R92" s="297">
        <f ca="1">+IF(ISERROR(HLOOKUP($B92,INDIRECT("'Monthly Resource Report'!"&amp;'Coleman Validation'!R$665666&amp;":"&amp;'Coleman Validation'!R$665667),'Coleman Validation'!R$665668,FALSE)),0,HLOOKUP($B92,INDIRECT("'Monthly Resource Report'!"&amp;'Coleman Validation'!R$665666&amp;":"&amp;'Coleman Validation'!R$665667),'Coleman Validation'!R$665668,FALSE))</f>
        <v>2.1780013771619902</v>
      </c>
      <c r="S92" s="317">
        <f ca="1">+IF(ISERROR(HLOOKUP($B92,INDIRECT("'Monthly Resource Report'!"&amp;'Coleman Validation'!S$665666&amp;":"&amp;'Coleman Validation'!S$665667),'Coleman Validation'!S$665668,FALSE)),0,HLOOKUP($B92,INDIRECT("'Monthly Resource Report'!"&amp;'Coleman Validation'!S$665666&amp;":"&amp;'Coleman Validation'!S$665667),'Coleman Validation'!S$665668,FALSE))</f>
        <v>0.32750969980565164</v>
      </c>
      <c r="T92" s="318">
        <f ca="1">+IF(ISERROR(HLOOKUP($B92,INDIRECT("'Monthly Resource Report'!"&amp;'Coleman Validation'!T$665666&amp;":"&amp;'Coleman Validation'!T$665667),'Coleman Validation'!T$665668,FALSE)),0,HLOOKUP($B92,INDIRECT("'Monthly Resource Report'!"&amp;'Coleman Validation'!T$665666&amp;":"&amp;'Coleman Validation'!T$665667),'Coleman Validation'!T$665668,FALSE))</f>
        <v>0.20069604415055359</v>
      </c>
      <c r="V92" s="301">
        <v>43983</v>
      </c>
      <c r="W92" s="294">
        <v>151</v>
      </c>
      <c r="X92" s="297">
        <v>2.1781160136246251</v>
      </c>
      <c r="Y92" s="299">
        <v>0.33</v>
      </c>
      <c r="Z92" s="295">
        <v>0.2</v>
      </c>
      <c r="AA92" s="294">
        <f ca="1">+IF(ISERROR(HLOOKUP($B92,INDIRECT("'Monthly Resource Report'!"&amp;'Coleman Validation'!AA$665666&amp;":"&amp;'Coleman Validation'!AA$665667),'Coleman Validation'!AA$665668,FALSE)),0,HLOOKUP($B92,INDIRECT("'Monthly Resource Report'!"&amp;'Coleman Validation'!AA$665666&amp;":"&amp;'Coleman Validation'!AA$665667),'Coleman Validation'!AA$665668,FALSE))</f>
        <v>151</v>
      </c>
      <c r="AB92" s="297">
        <f ca="1">+IF(ISERROR(HLOOKUP($B92,INDIRECT("'Monthly Resource Report'!"&amp;'Coleman Validation'!AB$665666&amp;":"&amp;'Coleman Validation'!AB$665667),'Coleman Validation'!AB$665668,FALSE)),0,HLOOKUP($B92,INDIRECT("'Monthly Resource Report'!"&amp;'Coleman Validation'!AB$665666&amp;":"&amp;'Coleman Validation'!AB$665667),'Coleman Validation'!AB$665668,FALSE))</f>
        <v>2.1780028956068889</v>
      </c>
      <c r="AC92" s="317">
        <f ca="1">+IF(ISERROR(HLOOKUP($B92,INDIRECT("'Monthly Resource Report'!"&amp;'Coleman Validation'!AC$665666&amp;":"&amp;'Coleman Validation'!AC$665667),'Coleman Validation'!AC$665668,FALSE)),0,HLOOKUP($B92,INDIRECT("'Monthly Resource Report'!"&amp;'Coleman Validation'!AC$665666&amp;":"&amp;'Coleman Validation'!AC$665667),'Coleman Validation'!AC$665668,FALSE))</f>
        <v>0.32770644349966083</v>
      </c>
      <c r="AD92" s="318">
        <f ca="1">+IF(ISERROR(HLOOKUP($B92,INDIRECT("'Monthly Resource Report'!"&amp;'Coleman Validation'!AD$665666&amp;":"&amp;'Coleman Validation'!AD$665667),'Coleman Validation'!AD$665668,FALSE)),0,HLOOKUP($B92,INDIRECT("'Monthly Resource Report'!"&amp;'Coleman Validation'!AD$665666&amp;":"&amp;'Coleman Validation'!AD$665667),'Coleman Validation'!AD$665668,FALSE))</f>
        <v>0.20063780272386919</v>
      </c>
    </row>
    <row r="93" spans="2:30" s="29" customFormat="1">
      <c r="B93" s="301">
        <v>44013</v>
      </c>
      <c r="C93" s="294">
        <v>146</v>
      </c>
      <c r="D93" s="297">
        <v>2.1781160136246251</v>
      </c>
      <c r="E93" s="299">
        <v>0.33</v>
      </c>
      <c r="F93" s="295">
        <v>0.2</v>
      </c>
      <c r="G93" s="294">
        <f ca="1">+IF(ISERROR(HLOOKUP($B93,INDIRECT("'Monthly Resource Report'!"&amp;'Coleman Validation'!G$665666&amp;":"&amp;'Coleman Validation'!G$665667),'Coleman Validation'!G$665668,FALSE)),0,HLOOKUP($B93,INDIRECT("'Monthly Resource Report'!"&amp;'Coleman Validation'!G$665666&amp;":"&amp;'Coleman Validation'!G$665667),'Coleman Validation'!G$665668,FALSE))</f>
        <v>146</v>
      </c>
      <c r="H93" s="297">
        <f ca="1">+IF(ISERROR(HLOOKUP($B93,INDIRECT("'Monthly Resource Report'!"&amp;'Coleman Validation'!H$665666&amp;":"&amp;'Coleman Validation'!H$665667),'Coleman Validation'!H$665668,FALSE)),0,HLOOKUP($B93,INDIRECT("'Monthly Resource Report'!"&amp;'Coleman Validation'!H$665666&amp;":"&amp;'Coleman Validation'!H$665667),'Coleman Validation'!H$665668,FALSE))</f>
        <v>2.178001331248415</v>
      </c>
      <c r="I93" s="317">
        <f ca="1">+IF(ISERROR(HLOOKUP($B93,INDIRECT("'Monthly Resource Report'!"&amp;'Coleman Validation'!I$665666&amp;":"&amp;'Coleman Validation'!I$665667),'Coleman Validation'!I$665668,FALSE)),0,HLOOKUP($B93,INDIRECT("'Monthly Resource Report'!"&amp;'Coleman Validation'!I$665666&amp;":"&amp;'Coleman Validation'!I$665667),'Coleman Validation'!I$665668,FALSE))</f>
        <v>0.32763718031463251</v>
      </c>
      <c r="J93" s="318">
        <f ca="1">+IF(ISERROR(HLOOKUP($B93,INDIRECT("'Monthly Resource Report'!"&amp;'Coleman Validation'!J$665666&amp;":"&amp;'Coleman Validation'!J$665667),'Coleman Validation'!J$665668,FALSE)),0,HLOOKUP($B93,INDIRECT("'Monthly Resource Report'!"&amp;'Coleman Validation'!J$665666&amp;":"&amp;'Coleman Validation'!J$665667),'Coleman Validation'!J$665668,FALSE))</f>
        <v>0.20034794011529924</v>
      </c>
      <c r="L93" s="301">
        <v>44013</v>
      </c>
      <c r="M93" s="294">
        <v>146</v>
      </c>
      <c r="N93" s="297">
        <v>2.1781160136246251</v>
      </c>
      <c r="O93" s="299">
        <v>0.33</v>
      </c>
      <c r="P93" s="295">
        <v>0.2</v>
      </c>
      <c r="Q93" s="294">
        <f ca="1">+IF(ISERROR(HLOOKUP($B93,INDIRECT("'Monthly Resource Report'!"&amp;'Coleman Validation'!Q$665666&amp;":"&amp;'Coleman Validation'!Q$665667),'Coleman Validation'!Q$665668,FALSE)),0,HLOOKUP($B93,INDIRECT("'Monthly Resource Report'!"&amp;'Coleman Validation'!Q$665666&amp;":"&amp;'Coleman Validation'!Q$665667),'Coleman Validation'!Q$665668,FALSE))</f>
        <v>146</v>
      </c>
      <c r="R93" s="297">
        <f ca="1">+IF(ISERROR(HLOOKUP($B93,INDIRECT("'Monthly Resource Report'!"&amp;'Coleman Validation'!R$665666&amp;":"&amp;'Coleman Validation'!R$665667),'Coleman Validation'!R$665668,FALSE)),0,HLOOKUP($B93,INDIRECT("'Monthly Resource Report'!"&amp;'Coleman Validation'!R$665666&amp;":"&amp;'Coleman Validation'!R$665667),'Coleman Validation'!R$665668,FALSE))</f>
        <v>2.1780012938635389</v>
      </c>
      <c r="S93" s="317">
        <f ca="1">+IF(ISERROR(HLOOKUP($B93,INDIRECT("'Monthly Resource Report'!"&amp;'Coleman Validation'!S$665666&amp;":"&amp;'Coleman Validation'!S$665667),'Coleman Validation'!S$665668,FALSE)),0,HLOOKUP($B93,INDIRECT("'Monthly Resource Report'!"&amp;'Coleman Validation'!S$665666&amp;":"&amp;'Coleman Validation'!S$665667),'Coleman Validation'!S$665668,FALSE))</f>
        <v>0.32806941761463126</v>
      </c>
      <c r="T93" s="318">
        <f ca="1">+IF(ISERROR(HLOOKUP($B93,INDIRECT("'Monthly Resource Report'!"&amp;'Coleman Validation'!T$665666&amp;":"&amp;'Coleman Validation'!T$665667),'Coleman Validation'!T$665668,FALSE)),0,HLOOKUP($B93,INDIRECT("'Monthly Resource Report'!"&amp;'Coleman Validation'!T$665666&amp;":"&amp;'Coleman Validation'!T$665667),'Coleman Validation'!T$665668,FALSE))</f>
        <v>0.20057079871420885</v>
      </c>
      <c r="V93" s="301">
        <v>44013</v>
      </c>
      <c r="W93" s="294">
        <v>151</v>
      </c>
      <c r="X93" s="297">
        <v>2.1781160136246251</v>
      </c>
      <c r="Y93" s="299">
        <v>0.33</v>
      </c>
      <c r="Z93" s="295">
        <v>0.2</v>
      </c>
      <c r="AA93" s="294">
        <f ca="1">+IF(ISERROR(HLOOKUP($B93,INDIRECT("'Monthly Resource Report'!"&amp;'Coleman Validation'!AA$665666&amp;":"&amp;'Coleman Validation'!AA$665667),'Coleman Validation'!AA$665668,FALSE)),0,HLOOKUP($B93,INDIRECT("'Monthly Resource Report'!"&amp;'Coleman Validation'!AA$665666&amp;":"&amp;'Coleman Validation'!AA$665667),'Coleman Validation'!AA$665668,FALSE))</f>
        <v>151</v>
      </c>
      <c r="AB93" s="297">
        <f ca="1">+IF(ISERROR(HLOOKUP($B93,INDIRECT("'Monthly Resource Report'!"&amp;'Coleman Validation'!AB$665666&amp;":"&amp;'Coleman Validation'!AB$665667),'Coleman Validation'!AB$665668,FALSE)),0,HLOOKUP($B93,INDIRECT("'Monthly Resource Report'!"&amp;'Coleman Validation'!AB$665666&amp;":"&amp;'Coleman Validation'!AB$665667),'Coleman Validation'!AB$665668,FALSE))</f>
        <v>2.1780033113604342</v>
      </c>
      <c r="AC93" s="317">
        <f ca="1">+IF(ISERROR(HLOOKUP($B93,INDIRECT("'Monthly Resource Report'!"&amp;'Coleman Validation'!AC$665666&amp;":"&amp;'Coleman Validation'!AC$665667),'Coleman Validation'!AC$665668,FALSE)),0,HLOOKUP($B93,INDIRECT("'Monthly Resource Report'!"&amp;'Coleman Validation'!AC$665666&amp;":"&amp;'Coleman Validation'!AC$665667),'Coleman Validation'!AC$665668,FALSE))</f>
        <v>0.32804283111967381</v>
      </c>
      <c r="AD93" s="318">
        <f ca="1">+IF(ISERROR(HLOOKUP($B93,INDIRECT("'Monthly Resource Report'!"&amp;'Coleman Validation'!AD$665666&amp;":"&amp;'Coleman Validation'!AD$665667),'Coleman Validation'!AD$665668,FALSE)),0,HLOOKUP($B93,INDIRECT("'Monthly Resource Report'!"&amp;'Coleman Validation'!AD$665666&amp;":"&amp;'Coleman Validation'!AD$665667),'Coleman Validation'!AD$665668,FALSE))</f>
        <v>0.2006049680445528</v>
      </c>
    </row>
    <row r="94" spans="2:30" s="29" customFormat="1">
      <c r="B94" s="301">
        <v>44044</v>
      </c>
      <c r="C94" s="294">
        <v>146</v>
      </c>
      <c r="D94" s="297">
        <v>2.1781160136246251</v>
      </c>
      <c r="E94" s="299">
        <v>0.33</v>
      </c>
      <c r="F94" s="295">
        <v>0.2</v>
      </c>
      <c r="G94" s="294">
        <f ca="1">+IF(ISERROR(HLOOKUP($B94,INDIRECT("'Monthly Resource Report'!"&amp;'Coleman Validation'!G$665666&amp;":"&amp;'Coleman Validation'!G$665667),'Coleman Validation'!G$665668,FALSE)),0,HLOOKUP($B94,INDIRECT("'Monthly Resource Report'!"&amp;'Coleman Validation'!G$665666&amp;":"&amp;'Coleman Validation'!G$665667),'Coleman Validation'!G$665668,FALSE))</f>
        <v>146</v>
      </c>
      <c r="H94" s="297">
        <f ca="1">+IF(ISERROR(HLOOKUP($B94,INDIRECT("'Monthly Resource Report'!"&amp;'Coleman Validation'!H$665666&amp;":"&amp;'Coleman Validation'!H$665667),'Coleman Validation'!H$665668,FALSE)),0,HLOOKUP($B94,INDIRECT("'Monthly Resource Report'!"&amp;'Coleman Validation'!H$665666&amp;":"&amp;'Coleman Validation'!H$665667),'Coleman Validation'!H$665668,FALSE))</f>
        <v>2.178001351365618</v>
      </c>
      <c r="I94" s="317">
        <f ca="1">+IF(ISERROR(HLOOKUP($B94,INDIRECT("'Monthly Resource Report'!"&amp;'Coleman Validation'!I$665666&amp;":"&amp;'Coleman Validation'!I$665667),'Coleman Validation'!I$665668,FALSE)),0,HLOOKUP($B94,INDIRECT("'Monthly Resource Report'!"&amp;'Coleman Validation'!I$665666&amp;":"&amp;'Coleman Validation'!I$665667),'Coleman Validation'!I$665668,FALSE))</f>
        <v>0.3276072094787168</v>
      </c>
      <c r="J94" s="318">
        <f ca="1">+IF(ISERROR(HLOOKUP($B94,INDIRECT("'Monthly Resource Report'!"&amp;'Coleman Validation'!J$665666&amp;":"&amp;'Coleman Validation'!J$665667),'Coleman Validation'!J$665668,FALSE)),0,HLOOKUP($B94,INDIRECT("'Monthly Resource Report'!"&amp;'Coleman Validation'!J$665666&amp;":"&amp;'Coleman Validation'!J$665667),'Coleman Validation'!J$665668,FALSE))</f>
        <v>0.20051720158209002</v>
      </c>
      <c r="L94" s="301">
        <v>44044</v>
      </c>
      <c r="M94" s="294">
        <v>146</v>
      </c>
      <c r="N94" s="297">
        <v>2.1781160136246251</v>
      </c>
      <c r="O94" s="299">
        <v>0.33</v>
      </c>
      <c r="P94" s="295">
        <v>0.2</v>
      </c>
      <c r="Q94" s="294">
        <f ca="1">+IF(ISERROR(HLOOKUP($B94,INDIRECT("'Monthly Resource Report'!"&amp;'Coleman Validation'!Q$665666&amp;":"&amp;'Coleman Validation'!Q$665667),'Coleman Validation'!Q$665668,FALSE)),0,HLOOKUP($B94,INDIRECT("'Monthly Resource Report'!"&amp;'Coleman Validation'!Q$665666&amp;":"&amp;'Coleman Validation'!Q$665667),'Coleman Validation'!Q$665668,FALSE))</f>
        <v>146</v>
      </c>
      <c r="R94" s="297">
        <f ca="1">+IF(ISERROR(HLOOKUP($B94,INDIRECT("'Monthly Resource Report'!"&amp;'Coleman Validation'!R$665666&amp;":"&amp;'Coleman Validation'!R$665667),'Coleman Validation'!R$665668,FALSE)),0,HLOOKUP($B94,INDIRECT("'Monthly Resource Report'!"&amp;'Coleman Validation'!R$665666&amp;":"&amp;'Coleman Validation'!R$665667),'Coleman Validation'!R$665668,FALSE))</f>
        <v>2.1780014514246049</v>
      </c>
      <c r="S94" s="317">
        <f ca="1">+IF(ISERROR(HLOOKUP($B94,INDIRECT("'Monthly Resource Report'!"&amp;'Coleman Validation'!S$665666&amp;":"&amp;'Coleman Validation'!S$665667),'Coleman Validation'!S$665668,FALSE)),0,HLOOKUP($B94,INDIRECT("'Monthly Resource Report'!"&amp;'Coleman Validation'!S$665666&amp;":"&amp;'Coleman Validation'!S$665667),'Coleman Validation'!S$665668,FALSE))</f>
        <v>0.32777691532802361</v>
      </c>
      <c r="T94" s="318">
        <f ca="1">+IF(ISERROR(HLOOKUP($B94,INDIRECT("'Monthly Resource Report'!"&amp;'Coleman Validation'!T$665666&amp;":"&amp;'Coleman Validation'!T$665667),'Coleman Validation'!T$665668,FALSE)),0,HLOOKUP($B94,INDIRECT("'Monthly Resource Report'!"&amp;'Coleman Validation'!T$665666&amp;":"&amp;'Coleman Validation'!T$665667),'Coleman Validation'!T$665668,FALSE))</f>
        <v>0.20020218783916829</v>
      </c>
      <c r="V94" s="301">
        <v>44044</v>
      </c>
      <c r="W94" s="294">
        <v>151</v>
      </c>
      <c r="X94" s="297">
        <v>2.1781160136246251</v>
      </c>
      <c r="Y94" s="299">
        <v>0.33</v>
      </c>
      <c r="Z94" s="295">
        <v>0.2</v>
      </c>
      <c r="AA94" s="294">
        <f ca="1">+IF(ISERROR(HLOOKUP($B94,INDIRECT("'Monthly Resource Report'!"&amp;'Coleman Validation'!AA$665666&amp;":"&amp;'Coleman Validation'!AA$665667),'Coleman Validation'!AA$665668,FALSE)),0,HLOOKUP($B94,INDIRECT("'Monthly Resource Report'!"&amp;'Coleman Validation'!AA$665666&amp;":"&amp;'Coleman Validation'!AA$665667),'Coleman Validation'!AA$665668,FALSE))</f>
        <v>151</v>
      </c>
      <c r="AB94" s="297">
        <f ca="1">+IF(ISERROR(HLOOKUP($B94,INDIRECT("'Monthly Resource Report'!"&amp;'Coleman Validation'!AB$665666&amp;":"&amp;'Coleman Validation'!AB$665667),'Coleman Validation'!AB$665668,FALSE)),0,HLOOKUP($B94,INDIRECT("'Monthly Resource Report'!"&amp;'Coleman Validation'!AB$665666&amp;":"&amp;'Coleman Validation'!AB$665667),'Coleman Validation'!AB$665668,FALSE))</f>
        <v>2.1780032961446145</v>
      </c>
      <c r="AC94" s="317">
        <f ca="1">+IF(ISERROR(HLOOKUP($B94,INDIRECT("'Monthly Resource Report'!"&amp;'Coleman Validation'!AC$665666&amp;":"&amp;'Coleman Validation'!AC$665667),'Coleman Validation'!AC$665668,FALSE)),0,HLOOKUP($B94,INDIRECT("'Monthly Resource Report'!"&amp;'Coleman Validation'!AC$665666&amp;":"&amp;'Coleman Validation'!AC$665667),'Coleman Validation'!AC$665668,FALSE))</f>
        <v>0.32804793482419542</v>
      </c>
      <c r="AD94" s="318">
        <f ca="1">+IF(ISERROR(HLOOKUP($B94,INDIRECT("'Monthly Resource Report'!"&amp;'Coleman Validation'!AD$665666&amp;":"&amp;'Coleman Validation'!AD$665667),'Coleman Validation'!AD$665668,FALSE)),0,HLOOKUP($B94,INDIRECT("'Monthly Resource Report'!"&amp;'Coleman Validation'!AD$665666&amp;":"&amp;'Coleman Validation'!AD$665667),'Coleman Validation'!AD$665668,FALSE))</f>
        <v>0.20060565931768554</v>
      </c>
    </row>
    <row r="95" spans="2:30" s="29" customFormat="1">
      <c r="B95" s="301">
        <v>44075</v>
      </c>
      <c r="C95" s="294">
        <v>146</v>
      </c>
      <c r="D95" s="297">
        <v>2.1781160136246251</v>
      </c>
      <c r="E95" s="299">
        <v>0.33</v>
      </c>
      <c r="F95" s="295">
        <v>0.2</v>
      </c>
      <c r="G95" s="294">
        <f ca="1">+IF(ISERROR(HLOOKUP($B95,INDIRECT("'Monthly Resource Report'!"&amp;'Coleman Validation'!G$665666&amp;":"&amp;'Coleman Validation'!G$665667),'Coleman Validation'!G$665668,FALSE)),0,HLOOKUP($B95,INDIRECT("'Monthly Resource Report'!"&amp;'Coleman Validation'!G$665666&amp;":"&amp;'Coleman Validation'!G$665667),'Coleman Validation'!G$665668,FALSE))</f>
        <v>146</v>
      </c>
      <c r="H95" s="297">
        <f ca="1">+IF(ISERROR(HLOOKUP($B95,INDIRECT("'Monthly Resource Report'!"&amp;'Coleman Validation'!H$665666&amp;":"&amp;'Coleman Validation'!H$665667),'Coleman Validation'!H$665668,FALSE)),0,HLOOKUP($B95,INDIRECT("'Monthly Resource Report'!"&amp;'Coleman Validation'!H$665666&amp;":"&amp;'Coleman Validation'!H$665667),'Coleman Validation'!H$665668,FALSE))</f>
        <v>2.178001477451633</v>
      </c>
      <c r="I95" s="317">
        <f ca="1">+IF(ISERROR(HLOOKUP($B95,INDIRECT("'Monthly Resource Report'!"&amp;'Coleman Validation'!I$665666&amp;":"&amp;'Coleman Validation'!I$665667),'Coleman Validation'!I$665668,FALSE)),0,HLOOKUP($B95,INDIRECT("'Monthly Resource Report'!"&amp;'Coleman Validation'!I$665666&amp;":"&amp;'Coleman Validation'!I$665667),'Coleman Validation'!I$665668,FALSE))</f>
        <v>0.32799657026182005</v>
      </c>
      <c r="J95" s="318">
        <f ca="1">+IF(ISERROR(HLOOKUP($B95,INDIRECT("'Monthly Resource Report'!"&amp;'Coleman Validation'!J$665666&amp;":"&amp;'Coleman Validation'!J$665667),'Coleman Validation'!J$665668,FALSE)),0,HLOOKUP($B95,INDIRECT("'Monthly Resource Report'!"&amp;'Coleman Validation'!J$665666&amp;":"&amp;'Coleman Validation'!J$665667),'Coleman Validation'!J$665668,FALSE))</f>
        <v>0.20035092440885521</v>
      </c>
      <c r="L95" s="301">
        <v>44075</v>
      </c>
      <c r="M95" s="294">
        <v>146</v>
      </c>
      <c r="N95" s="297">
        <v>2.1781160136246251</v>
      </c>
      <c r="O95" s="299">
        <v>0.33</v>
      </c>
      <c r="P95" s="295">
        <v>0.2</v>
      </c>
      <c r="Q95" s="294">
        <f ca="1">+IF(ISERROR(HLOOKUP($B95,INDIRECT("'Monthly Resource Report'!"&amp;'Coleman Validation'!Q$665666&amp;":"&amp;'Coleman Validation'!Q$665667),'Coleman Validation'!Q$665668,FALSE)),0,HLOOKUP($B95,INDIRECT("'Monthly Resource Report'!"&amp;'Coleman Validation'!Q$665666&amp;":"&amp;'Coleman Validation'!Q$665667),'Coleman Validation'!Q$665668,FALSE))</f>
        <v>146</v>
      </c>
      <c r="R95" s="297">
        <f ca="1">+IF(ISERROR(HLOOKUP($B95,INDIRECT("'Monthly Resource Report'!"&amp;'Coleman Validation'!R$665666&amp;":"&amp;'Coleman Validation'!R$665667),'Coleman Validation'!R$665668,FALSE)),0,HLOOKUP($B95,INDIRECT("'Monthly Resource Report'!"&amp;'Coleman Validation'!R$665666&amp;":"&amp;'Coleman Validation'!R$665667),'Coleman Validation'!R$665668,FALSE))</f>
        <v>2.1780014099631573</v>
      </c>
      <c r="S95" s="317">
        <f ca="1">+IF(ISERROR(HLOOKUP($B95,INDIRECT("'Monthly Resource Report'!"&amp;'Coleman Validation'!S$665666&amp;":"&amp;'Coleman Validation'!S$665667),'Coleman Validation'!S$665668,FALSE)),0,HLOOKUP($B95,INDIRECT("'Monthly Resource Report'!"&amp;'Coleman Validation'!S$665666&amp;":"&amp;'Coleman Validation'!S$665667),'Coleman Validation'!S$665668,FALSE))</f>
        <v>0.32765060691272069</v>
      </c>
      <c r="T95" s="318">
        <f ca="1">+IF(ISERROR(HLOOKUP($B95,INDIRECT("'Monthly Resource Report'!"&amp;'Coleman Validation'!T$665666&amp;":"&amp;'Coleman Validation'!T$665667),'Coleman Validation'!T$665668,FALSE)),0,HLOOKUP($B95,INDIRECT("'Monthly Resource Report'!"&amp;'Coleman Validation'!T$665666&amp;":"&amp;'Coleman Validation'!T$665667),'Coleman Validation'!T$665668,FALSE))</f>
        <v>0.20040183444387352</v>
      </c>
      <c r="V95" s="301">
        <v>44075</v>
      </c>
      <c r="W95" s="294">
        <v>151</v>
      </c>
      <c r="X95" s="297">
        <v>2.1781160136246251</v>
      </c>
      <c r="Y95" s="299">
        <v>0.33</v>
      </c>
      <c r="Z95" s="295">
        <v>0.2</v>
      </c>
      <c r="AA95" s="294">
        <f ca="1">+IF(ISERROR(HLOOKUP($B95,INDIRECT("'Monthly Resource Report'!"&amp;'Coleman Validation'!AA$665666&amp;":"&amp;'Coleman Validation'!AA$665667),'Coleman Validation'!AA$665668,FALSE)),0,HLOOKUP($B95,INDIRECT("'Monthly Resource Report'!"&amp;'Coleman Validation'!AA$665666&amp;":"&amp;'Coleman Validation'!AA$665667),'Coleman Validation'!AA$665668,FALSE))</f>
        <v>151</v>
      </c>
      <c r="AB95" s="297">
        <f ca="1">+IF(ISERROR(HLOOKUP($B95,INDIRECT("'Monthly Resource Report'!"&amp;'Coleman Validation'!AB$665666&amp;":"&amp;'Coleman Validation'!AB$665667),'Coleman Validation'!AB$665668,FALSE)),0,HLOOKUP($B95,INDIRECT("'Monthly Resource Report'!"&amp;'Coleman Validation'!AB$665666&amp;":"&amp;'Coleman Validation'!AB$665667),'Coleman Validation'!AB$665668,FALSE))</f>
        <v>2.1780031163214688</v>
      </c>
      <c r="AC95" s="317">
        <f ca="1">+IF(ISERROR(HLOOKUP($B95,INDIRECT("'Monthly Resource Report'!"&amp;'Coleman Validation'!AC$665666&amp;":"&amp;'Coleman Validation'!AC$665667),'Coleman Validation'!AC$665668,FALSE)),0,HLOOKUP($B95,INDIRECT("'Monthly Resource Report'!"&amp;'Coleman Validation'!AC$665666&amp;":"&amp;'Coleman Validation'!AC$665667),'Coleman Validation'!AC$665668,FALSE))</f>
        <v>0.32809815115039448</v>
      </c>
      <c r="AD95" s="318">
        <f ca="1">+IF(ISERROR(HLOOKUP($B95,INDIRECT("'Monthly Resource Report'!"&amp;'Coleman Validation'!AD$665666&amp;":"&amp;'Coleman Validation'!AD$665667),'Coleman Validation'!AD$665668,FALSE)),0,HLOOKUP($B95,INDIRECT("'Monthly Resource Report'!"&amp;'Coleman Validation'!AD$665666&amp;":"&amp;'Coleman Validation'!AD$665667),'Coleman Validation'!AD$665668,FALSE))</f>
        <v>0.20083618935942155</v>
      </c>
    </row>
    <row r="96" spans="2:30" s="29" customFormat="1">
      <c r="B96" s="301">
        <v>44105</v>
      </c>
      <c r="C96" s="294">
        <v>146</v>
      </c>
      <c r="D96" s="297">
        <v>2.1781160136246251</v>
      </c>
      <c r="E96" s="299">
        <v>0.33</v>
      </c>
      <c r="F96" s="295">
        <v>0.2</v>
      </c>
      <c r="G96" s="294">
        <f ca="1">+IF(ISERROR(HLOOKUP($B96,INDIRECT("'Monthly Resource Report'!"&amp;'Coleman Validation'!G$665666&amp;":"&amp;'Coleman Validation'!G$665667),'Coleman Validation'!G$665668,FALSE)),0,HLOOKUP($B96,INDIRECT("'Monthly Resource Report'!"&amp;'Coleman Validation'!G$665666&amp;":"&amp;'Coleman Validation'!G$665667),'Coleman Validation'!G$665668,FALSE))</f>
        <v>146</v>
      </c>
      <c r="H96" s="297">
        <f ca="1">+IF(ISERROR(HLOOKUP($B96,INDIRECT("'Monthly Resource Report'!"&amp;'Coleman Validation'!H$665666&amp;":"&amp;'Coleman Validation'!H$665667),'Coleman Validation'!H$665668,FALSE)),0,HLOOKUP($B96,INDIRECT("'Monthly Resource Report'!"&amp;'Coleman Validation'!H$665666&amp;":"&amp;'Coleman Validation'!H$665667),'Coleman Validation'!H$665668,FALSE))</f>
        <v>2.1780012426862734</v>
      </c>
      <c r="I96" s="317">
        <f ca="1">+IF(ISERROR(HLOOKUP($B96,INDIRECT("'Monthly Resource Report'!"&amp;'Coleman Validation'!I$665666&amp;":"&amp;'Coleman Validation'!I$665667),'Coleman Validation'!I$665668,FALSE)),0,HLOOKUP($B96,INDIRECT("'Monthly Resource Report'!"&amp;'Coleman Validation'!I$665666&amp;":"&amp;'Coleman Validation'!I$665667),'Coleman Validation'!I$665668,FALSE))</f>
        <v>0.32818941621087455</v>
      </c>
      <c r="J96" s="318">
        <f ca="1">+IF(ISERROR(HLOOKUP($B96,INDIRECT("'Monthly Resource Report'!"&amp;'Coleman Validation'!J$665666&amp;":"&amp;'Coleman Validation'!J$665667),'Coleman Validation'!J$665668,FALSE)),0,HLOOKUP($B96,INDIRECT("'Monthly Resource Report'!"&amp;'Coleman Validation'!J$665666&amp;":"&amp;'Coleman Validation'!J$665667),'Coleman Validation'!J$665668,FALSE))</f>
        <v>0.2005040262963606</v>
      </c>
      <c r="L96" s="301">
        <v>44105</v>
      </c>
      <c r="M96" s="294">
        <v>146</v>
      </c>
      <c r="N96" s="297">
        <v>2.1781160136246251</v>
      </c>
      <c r="O96" s="299">
        <v>0.33</v>
      </c>
      <c r="P96" s="295">
        <v>0.2</v>
      </c>
      <c r="Q96" s="294">
        <f ca="1">+IF(ISERROR(HLOOKUP($B96,INDIRECT("'Monthly Resource Report'!"&amp;'Coleman Validation'!Q$665666&amp;":"&amp;'Coleman Validation'!Q$665667),'Coleman Validation'!Q$665668,FALSE)),0,HLOOKUP($B96,INDIRECT("'Monthly Resource Report'!"&amp;'Coleman Validation'!Q$665666&amp;":"&amp;'Coleman Validation'!Q$665667),'Coleman Validation'!Q$665668,FALSE))</f>
        <v>146</v>
      </c>
      <c r="R96" s="297">
        <f ca="1">+IF(ISERROR(HLOOKUP($B96,INDIRECT("'Monthly Resource Report'!"&amp;'Coleman Validation'!R$665666&amp;":"&amp;'Coleman Validation'!R$665667),'Coleman Validation'!R$665668,FALSE)),0,HLOOKUP($B96,INDIRECT("'Monthly Resource Report'!"&amp;'Coleman Validation'!R$665666&amp;":"&amp;'Coleman Validation'!R$665667),'Coleman Validation'!R$665668,FALSE))</f>
        <v>2.1780011349425696</v>
      </c>
      <c r="S96" s="317">
        <f ca="1">+IF(ISERROR(HLOOKUP($B96,INDIRECT("'Monthly Resource Report'!"&amp;'Coleman Validation'!S$665666&amp;":"&amp;'Coleman Validation'!S$665667),'Coleman Validation'!S$665668,FALSE)),0,HLOOKUP($B96,INDIRECT("'Monthly Resource Report'!"&amp;'Coleman Validation'!S$665666&amp;":"&amp;'Coleman Validation'!S$665667),'Coleman Validation'!S$665668,FALSE))</f>
        <v>0.32780151359505444</v>
      </c>
      <c r="T96" s="318">
        <f ca="1">+IF(ISERROR(HLOOKUP($B96,INDIRECT("'Monthly Resource Report'!"&amp;'Coleman Validation'!T$665666&amp;":"&amp;'Coleman Validation'!T$665667),'Coleman Validation'!T$665668,FALSE)),0,HLOOKUP($B96,INDIRECT("'Monthly Resource Report'!"&amp;'Coleman Validation'!T$665666&amp;":"&amp;'Coleman Validation'!T$665667),'Coleman Validation'!T$665668,FALSE))</f>
        <v>0.20057226411598997</v>
      </c>
      <c r="V96" s="301">
        <v>44105</v>
      </c>
      <c r="W96" s="294">
        <v>151</v>
      </c>
      <c r="X96" s="297">
        <v>2.1781160136246251</v>
      </c>
      <c r="Y96" s="299">
        <v>0.33</v>
      </c>
      <c r="Z96" s="295">
        <v>0.2</v>
      </c>
      <c r="AA96" s="294">
        <f ca="1">+IF(ISERROR(HLOOKUP($B96,INDIRECT("'Monthly Resource Report'!"&amp;'Coleman Validation'!AA$665666&amp;":"&amp;'Coleman Validation'!AA$665667),'Coleman Validation'!AA$665668,FALSE)),0,HLOOKUP($B96,INDIRECT("'Monthly Resource Report'!"&amp;'Coleman Validation'!AA$665666&amp;":"&amp;'Coleman Validation'!AA$665667),'Coleman Validation'!AA$665668,FALSE))</f>
        <v>151</v>
      </c>
      <c r="AB96" s="297">
        <f ca="1">+IF(ISERROR(HLOOKUP($B96,INDIRECT("'Monthly Resource Report'!"&amp;'Coleman Validation'!AB$665666&amp;":"&amp;'Coleman Validation'!AB$665667),'Coleman Validation'!AB$665668,FALSE)),0,HLOOKUP($B96,INDIRECT("'Monthly Resource Report'!"&amp;'Coleman Validation'!AB$665666&amp;":"&amp;'Coleman Validation'!AB$665667),'Coleman Validation'!AB$665668,FALSE))</f>
        <v>2.1780030886993891</v>
      </c>
      <c r="AC96" s="317">
        <f ca="1">+IF(ISERROR(HLOOKUP($B96,INDIRECT("'Monthly Resource Report'!"&amp;'Coleman Validation'!AC$665666&amp;":"&amp;'Coleman Validation'!AC$665667),'Coleman Validation'!AC$665668,FALSE)),0,HLOOKUP($B96,INDIRECT("'Monthly Resource Report'!"&amp;'Coleman Validation'!AC$665666&amp;":"&amp;'Coleman Validation'!AC$665667),'Coleman Validation'!AC$665668,FALSE))</f>
        <v>0.32833055246376691</v>
      </c>
      <c r="AD96" s="318">
        <f ca="1">+IF(ISERROR(HLOOKUP($B96,INDIRECT("'Monthly Resource Report'!"&amp;'Coleman Validation'!AD$665666&amp;":"&amp;'Coleman Validation'!AD$665667),'Coleman Validation'!AD$665668,FALSE)),0,HLOOKUP($B96,INDIRECT("'Monthly Resource Report'!"&amp;'Coleman Validation'!AD$665666&amp;":"&amp;'Coleman Validation'!AD$665667),'Coleman Validation'!AD$665668,FALSE))</f>
        <v>0.20060313661668527</v>
      </c>
    </row>
    <row r="97" spans="2:30" s="29" customFormat="1">
      <c r="B97" s="301">
        <v>44136</v>
      </c>
      <c r="C97" s="294">
        <v>146</v>
      </c>
      <c r="D97" s="297">
        <v>2.1781160136246251</v>
      </c>
      <c r="E97" s="299">
        <v>0.33</v>
      </c>
      <c r="F97" s="295">
        <v>0.2</v>
      </c>
      <c r="G97" s="294">
        <f ca="1">+IF(ISERROR(HLOOKUP($B97,INDIRECT("'Monthly Resource Report'!"&amp;'Coleman Validation'!G$665666&amp;":"&amp;'Coleman Validation'!G$665667),'Coleman Validation'!G$665668,FALSE)),0,HLOOKUP($B97,INDIRECT("'Monthly Resource Report'!"&amp;'Coleman Validation'!G$665666&amp;":"&amp;'Coleman Validation'!G$665667),'Coleman Validation'!G$665668,FALSE))</f>
        <v>146</v>
      </c>
      <c r="H97" s="297">
        <f ca="1">+IF(ISERROR(HLOOKUP($B97,INDIRECT("'Monthly Resource Report'!"&amp;'Coleman Validation'!H$665666&amp;":"&amp;'Coleman Validation'!H$665667),'Coleman Validation'!H$665668,FALSE)),0,HLOOKUP($B97,INDIRECT("'Monthly Resource Report'!"&amp;'Coleman Validation'!H$665666&amp;":"&amp;'Coleman Validation'!H$665667),'Coleman Validation'!H$665668,FALSE))</f>
        <v>2.1780010605016171</v>
      </c>
      <c r="I97" s="317">
        <f ca="1">+IF(ISERROR(HLOOKUP($B97,INDIRECT("'Monthly Resource Report'!"&amp;'Coleman Validation'!I$665666&amp;":"&amp;'Coleman Validation'!I$665667),'Coleman Validation'!I$665668,FALSE)),0,HLOOKUP($B97,INDIRECT("'Monthly Resource Report'!"&amp;'Coleman Validation'!I$665666&amp;":"&amp;'Coleman Validation'!I$665667),'Coleman Validation'!I$665668,FALSE))</f>
        <v>0.32851207944332972</v>
      </c>
      <c r="J97" s="318">
        <f ca="1">+IF(ISERROR(HLOOKUP($B97,INDIRECT("'Monthly Resource Report'!"&amp;'Coleman Validation'!J$665666&amp;":"&amp;'Coleman Validation'!J$665667),'Coleman Validation'!J$665668,FALSE)),0,HLOOKUP($B97,INDIRECT("'Monthly Resource Report'!"&amp;'Coleman Validation'!J$665666&amp;":"&amp;'Coleman Validation'!J$665667),'Coleman Validation'!J$665668,FALSE))</f>
        <v>0.20052163001439985</v>
      </c>
      <c r="L97" s="301">
        <v>44136</v>
      </c>
      <c r="M97" s="294">
        <v>146</v>
      </c>
      <c r="N97" s="297">
        <v>2.1781160136246251</v>
      </c>
      <c r="O97" s="299">
        <v>0.33</v>
      </c>
      <c r="P97" s="295">
        <v>0.2</v>
      </c>
      <c r="Q97" s="294">
        <f ca="1">+IF(ISERROR(HLOOKUP($B97,INDIRECT("'Monthly Resource Report'!"&amp;'Coleman Validation'!Q$665666&amp;":"&amp;'Coleman Validation'!Q$665667),'Coleman Validation'!Q$665668,FALSE)),0,HLOOKUP($B97,INDIRECT("'Monthly Resource Report'!"&amp;'Coleman Validation'!Q$665666&amp;":"&amp;'Coleman Validation'!Q$665667),'Coleman Validation'!Q$665668,FALSE))</f>
        <v>146</v>
      </c>
      <c r="R97" s="297">
        <f ca="1">+IF(ISERROR(HLOOKUP($B97,INDIRECT("'Monthly Resource Report'!"&amp;'Coleman Validation'!R$665666&amp;":"&amp;'Coleman Validation'!R$665667),'Coleman Validation'!R$665668,FALSE)),0,HLOOKUP($B97,INDIRECT("'Monthly Resource Report'!"&amp;'Coleman Validation'!R$665666&amp;":"&amp;'Coleman Validation'!R$665667),'Coleman Validation'!R$665668,FALSE))</f>
        <v>2.1780010949532418</v>
      </c>
      <c r="S97" s="317">
        <f ca="1">+IF(ISERROR(HLOOKUP($B97,INDIRECT("'Monthly Resource Report'!"&amp;'Coleman Validation'!S$665666&amp;":"&amp;'Coleman Validation'!S$665667),'Coleman Validation'!S$665668,FALSE)),0,HLOOKUP($B97,INDIRECT("'Monthly Resource Report'!"&amp;'Coleman Validation'!S$665666&amp;":"&amp;'Coleman Validation'!S$665667),'Coleman Validation'!S$665668,FALSE))</f>
        <v>0.3285482925922058</v>
      </c>
      <c r="T97" s="318">
        <f ca="1">+IF(ISERROR(HLOOKUP($B97,INDIRECT("'Monthly Resource Report'!"&amp;'Coleman Validation'!T$665666&amp;":"&amp;'Coleman Validation'!T$665667),'Coleman Validation'!T$665668,FALSE)),0,HLOOKUP($B97,INDIRECT("'Monthly Resource Report'!"&amp;'Coleman Validation'!T$665666&amp;":"&amp;'Coleman Validation'!T$665667),'Coleman Validation'!T$665668,FALSE))</f>
        <v>0.20058368879732796</v>
      </c>
      <c r="V97" s="301">
        <v>44136</v>
      </c>
      <c r="W97" s="294">
        <v>151</v>
      </c>
      <c r="X97" s="297">
        <v>2.1781160136246251</v>
      </c>
      <c r="Y97" s="299">
        <v>0.33</v>
      </c>
      <c r="Z97" s="295">
        <v>0.2</v>
      </c>
      <c r="AA97" s="294">
        <f ca="1">+IF(ISERROR(HLOOKUP($B97,INDIRECT("'Monthly Resource Report'!"&amp;'Coleman Validation'!AA$665666&amp;":"&amp;'Coleman Validation'!AA$665667),'Coleman Validation'!AA$665668,FALSE)),0,HLOOKUP($B97,INDIRECT("'Monthly Resource Report'!"&amp;'Coleman Validation'!AA$665666&amp;":"&amp;'Coleman Validation'!AA$665667),'Coleman Validation'!AA$665668,FALSE))</f>
        <v>151</v>
      </c>
      <c r="AB97" s="297">
        <f ca="1">+IF(ISERROR(HLOOKUP($B97,INDIRECT("'Monthly Resource Report'!"&amp;'Coleman Validation'!AB$665666&amp;":"&amp;'Coleman Validation'!AB$665667),'Coleman Validation'!AB$665668,FALSE)),0,HLOOKUP($B97,INDIRECT("'Monthly Resource Report'!"&amp;'Coleman Validation'!AB$665666&amp;":"&amp;'Coleman Validation'!AB$665667),'Coleman Validation'!AB$665668,FALSE))</f>
        <v>2.1780026302811115</v>
      </c>
      <c r="AC97" s="317">
        <f ca="1">+IF(ISERROR(HLOOKUP($B97,INDIRECT("'Monthly Resource Report'!"&amp;'Coleman Validation'!AC$665666&amp;":"&amp;'Coleman Validation'!AC$665667),'Coleman Validation'!AC$665668,FALSE)),0,HLOOKUP($B97,INDIRECT("'Monthly Resource Report'!"&amp;'Coleman Validation'!AC$665666&amp;":"&amp;'Coleman Validation'!AC$665667),'Coleman Validation'!AC$665668,FALSE))</f>
        <v>0.32910945816216686</v>
      </c>
      <c r="AD97" s="318">
        <f ca="1">+IF(ISERROR(HLOOKUP($B97,INDIRECT("'Monthly Resource Report'!"&amp;'Coleman Validation'!AD$665666&amp;":"&amp;'Coleman Validation'!AD$665667),'Coleman Validation'!AD$665668,FALSE)),0,HLOOKUP($B97,INDIRECT("'Monthly Resource Report'!"&amp;'Coleman Validation'!AD$665666&amp;":"&amp;'Coleman Validation'!AD$665667),'Coleman Validation'!AD$665668,FALSE))</f>
        <v>0.2006150836667405</v>
      </c>
    </row>
    <row r="98" spans="2:30" s="29" customFormat="1">
      <c r="B98" s="301">
        <v>44166</v>
      </c>
      <c r="C98" s="294">
        <v>146</v>
      </c>
      <c r="D98" s="297">
        <v>2.1781160136246251</v>
      </c>
      <c r="E98" s="299">
        <v>0.33</v>
      </c>
      <c r="F98" s="295">
        <v>0.2</v>
      </c>
      <c r="G98" s="294">
        <f ca="1">+IF(ISERROR(HLOOKUP($B98,INDIRECT("'Monthly Resource Report'!"&amp;'Coleman Validation'!G$665666&amp;":"&amp;'Coleman Validation'!G$665667),'Coleman Validation'!G$665668,FALSE)),0,HLOOKUP($B98,INDIRECT("'Monthly Resource Report'!"&amp;'Coleman Validation'!G$665666&amp;":"&amp;'Coleman Validation'!G$665667),'Coleman Validation'!G$665668,FALSE))</f>
        <v>146</v>
      </c>
      <c r="H98" s="297">
        <f ca="1">+IF(ISERROR(HLOOKUP($B98,INDIRECT("'Monthly Resource Report'!"&amp;'Coleman Validation'!H$665666&amp;":"&amp;'Coleman Validation'!H$665667),'Coleman Validation'!H$665668,FALSE)),0,HLOOKUP($B98,INDIRECT("'Monthly Resource Report'!"&amp;'Coleman Validation'!H$665666&amp;":"&amp;'Coleman Validation'!H$665667),'Coleman Validation'!H$665668,FALSE))</f>
        <v>2.1780012858135365</v>
      </c>
      <c r="I98" s="317">
        <f ca="1">+IF(ISERROR(HLOOKUP($B98,INDIRECT("'Monthly Resource Report'!"&amp;'Coleman Validation'!I$665666&amp;":"&amp;'Coleman Validation'!I$665667),'Coleman Validation'!I$665668,FALSE)),0,HLOOKUP($B98,INDIRECT("'Monthly Resource Report'!"&amp;'Coleman Validation'!I$665666&amp;":"&amp;'Coleman Validation'!I$665667),'Coleman Validation'!I$665668,FALSE))</f>
        <v>0.3281813039332806</v>
      </c>
      <c r="J98" s="318">
        <f ca="1">+IF(ISERROR(HLOOKUP($B98,INDIRECT("'Monthly Resource Report'!"&amp;'Coleman Validation'!J$665666&amp;":"&amp;'Coleman Validation'!J$665667),'Coleman Validation'!J$665668,FALSE)),0,HLOOKUP($B98,INDIRECT("'Monthly Resource Report'!"&amp;'Coleman Validation'!J$665666&amp;":"&amp;'Coleman Validation'!J$665667),'Coleman Validation'!J$665668,FALSE))</f>
        <v>0.20017531338281999</v>
      </c>
      <c r="L98" s="301">
        <v>44166</v>
      </c>
      <c r="M98" s="294">
        <v>146</v>
      </c>
      <c r="N98" s="297">
        <v>2.1781160136246251</v>
      </c>
      <c r="O98" s="299">
        <v>0.33</v>
      </c>
      <c r="P98" s="295">
        <v>0.2</v>
      </c>
      <c r="Q98" s="294">
        <f ca="1">+IF(ISERROR(HLOOKUP($B98,INDIRECT("'Monthly Resource Report'!"&amp;'Coleman Validation'!Q$665666&amp;":"&amp;'Coleman Validation'!Q$665667),'Coleman Validation'!Q$665668,FALSE)),0,HLOOKUP($B98,INDIRECT("'Monthly Resource Report'!"&amp;'Coleman Validation'!Q$665666&amp;":"&amp;'Coleman Validation'!Q$665667),'Coleman Validation'!Q$665668,FALSE))</f>
        <v>146</v>
      </c>
      <c r="R98" s="297">
        <f ca="1">+IF(ISERROR(HLOOKUP($B98,INDIRECT("'Monthly Resource Report'!"&amp;'Coleman Validation'!R$665666&amp;":"&amp;'Coleman Validation'!R$665667),'Coleman Validation'!R$665668,FALSE)),0,HLOOKUP($B98,INDIRECT("'Monthly Resource Report'!"&amp;'Coleman Validation'!R$665666&amp;":"&amp;'Coleman Validation'!R$665667),'Coleman Validation'!R$665668,FALSE))</f>
        <v>2.1780010340192328</v>
      </c>
      <c r="S98" s="317">
        <f ca="1">+IF(ISERROR(HLOOKUP($B98,INDIRECT("'Monthly Resource Report'!"&amp;'Coleman Validation'!S$665666&amp;":"&amp;'Coleman Validation'!S$665667),'Coleman Validation'!S$665668,FALSE)),0,HLOOKUP($B98,INDIRECT("'Monthly Resource Report'!"&amp;'Coleman Validation'!S$665666&amp;":"&amp;'Coleman Validation'!S$665667),'Coleman Validation'!S$665668,FALSE))</f>
        <v>0.3283155977921321</v>
      </c>
      <c r="T98" s="318">
        <f ca="1">+IF(ISERROR(HLOOKUP($B98,INDIRECT("'Monthly Resource Report'!"&amp;'Coleman Validation'!T$665666&amp;":"&amp;'Coleman Validation'!T$665667),'Coleman Validation'!T$665668,FALSE)),0,HLOOKUP($B98,INDIRECT("'Monthly Resource Report'!"&amp;'Coleman Validation'!T$665666&amp;":"&amp;'Coleman Validation'!T$665667),'Coleman Validation'!T$665668,FALSE))</f>
        <v>0.20056250052866945</v>
      </c>
      <c r="V98" s="301">
        <v>44166</v>
      </c>
      <c r="W98" s="294">
        <v>151</v>
      </c>
      <c r="X98" s="297">
        <v>2.1781160136246251</v>
      </c>
      <c r="Y98" s="299">
        <v>0.33</v>
      </c>
      <c r="Z98" s="295">
        <v>0.2</v>
      </c>
      <c r="AA98" s="294">
        <f ca="1">+IF(ISERROR(HLOOKUP($B98,INDIRECT("'Monthly Resource Report'!"&amp;'Coleman Validation'!AA$665666&amp;":"&amp;'Coleman Validation'!AA$665667),'Coleman Validation'!AA$665668,FALSE)),0,HLOOKUP($B98,INDIRECT("'Monthly Resource Report'!"&amp;'Coleman Validation'!AA$665666&amp;":"&amp;'Coleman Validation'!AA$665667),'Coleman Validation'!AA$665668,FALSE))</f>
        <v>151</v>
      </c>
      <c r="AB98" s="297">
        <f ca="1">+IF(ISERROR(HLOOKUP($B98,INDIRECT("'Monthly Resource Report'!"&amp;'Coleman Validation'!AB$665666&amp;":"&amp;'Coleman Validation'!AB$665667),'Coleman Validation'!AB$665668,FALSE)),0,HLOOKUP($B98,INDIRECT("'Monthly Resource Report'!"&amp;'Coleman Validation'!AB$665666&amp;":"&amp;'Coleman Validation'!AB$665667),'Coleman Validation'!AB$665668,FALSE))</f>
        <v>2.1780032377081562</v>
      </c>
      <c r="AC98" s="317">
        <f ca="1">+IF(ISERROR(HLOOKUP($B98,INDIRECT("'Monthly Resource Report'!"&amp;'Coleman Validation'!AC$665666&amp;":"&amp;'Coleman Validation'!AC$665667),'Coleman Validation'!AC$665668,FALSE)),0,HLOOKUP($B98,INDIRECT("'Monthly Resource Report'!"&amp;'Coleman Validation'!AC$665666&amp;":"&amp;'Coleman Validation'!AC$665667),'Coleman Validation'!AC$665668,FALSE))</f>
        <v>0.32842527402862465</v>
      </c>
      <c r="AD98" s="318">
        <f ca="1">+IF(ISERROR(HLOOKUP($B98,INDIRECT("'Monthly Resource Report'!"&amp;'Coleman Validation'!AD$665666&amp;":"&amp;'Coleman Validation'!AD$665667),'Coleman Validation'!AD$665668,FALSE)),0,HLOOKUP($B98,INDIRECT("'Monthly Resource Report'!"&amp;'Coleman Validation'!AD$665666&amp;":"&amp;'Coleman Validation'!AD$665667),'Coleman Validation'!AD$665668,FALSE))</f>
        <v>0.20060880612568696</v>
      </c>
    </row>
    <row r="99" spans="2:30" s="29" customFormat="1">
      <c r="B99" s="301">
        <v>44197</v>
      </c>
      <c r="C99" s="294">
        <v>146</v>
      </c>
      <c r="D99" s="297">
        <v>2.236489522789765</v>
      </c>
      <c r="E99" s="299">
        <v>0.33</v>
      </c>
      <c r="F99" s="295">
        <v>0.2</v>
      </c>
      <c r="G99" s="294">
        <f ca="1">+IF(ISERROR(HLOOKUP($B99,INDIRECT("'Monthly Resource Report'!"&amp;'Coleman Validation'!G$665666&amp;":"&amp;'Coleman Validation'!G$665667),'Coleman Validation'!G$665668,FALSE)),0,HLOOKUP($B99,INDIRECT("'Monthly Resource Report'!"&amp;'Coleman Validation'!G$665666&amp;":"&amp;'Coleman Validation'!G$665667),'Coleman Validation'!G$665668,FALSE))</f>
        <v>146</v>
      </c>
      <c r="H99" s="297">
        <f ca="1">+IF(ISERROR(HLOOKUP($B99,INDIRECT("'Monthly Resource Report'!"&amp;'Coleman Validation'!H$665666&amp;":"&amp;'Coleman Validation'!H$665667),'Coleman Validation'!H$665668,FALSE)),0,HLOOKUP($B99,INDIRECT("'Monthly Resource Report'!"&amp;'Coleman Validation'!H$665666&amp;":"&amp;'Coleman Validation'!H$665667),'Coleman Validation'!H$665668,FALSE))</f>
        <v>2.2360007843768228</v>
      </c>
      <c r="I99" s="317">
        <f ca="1">+IF(ISERROR(HLOOKUP($B99,INDIRECT("'Monthly Resource Report'!"&amp;'Coleman Validation'!I$665666&amp;":"&amp;'Coleman Validation'!I$665667),'Coleman Validation'!I$665668,FALSE)),0,HLOOKUP($B99,INDIRECT("'Monthly Resource Report'!"&amp;'Coleman Validation'!I$665666&amp;":"&amp;'Coleman Validation'!I$665667),'Coleman Validation'!I$665668,FALSE))</f>
        <v>0.32918933888886576</v>
      </c>
      <c r="J99" s="318">
        <f ca="1">+IF(ISERROR(HLOOKUP($B99,INDIRECT("'Monthly Resource Report'!"&amp;'Coleman Validation'!J$665666&amp;":"&amp;'Coleman Validation'!J$665667),'Coleman Validation'!J$665668,FALSE)),0,HLOOKUP($B99,INDIRECT("'Monthly Resource Report'!"&amp;'Coleman Validation'!J$665666&amp;":"&amp;'Coleman Validation'!J$665667),'Coleman Validation'!J$665668,FALSE))</f>
        <v>0.20065754645753897</v>
      </c>
      <c r="L99" s="301">
        <v>44197</v>
      </c>
      <c r="M99" s="294">
        <v>146</v>
      </c>
      <c r="N99" s="297">
        <v>2.236489522789765</v>
      </c>
      <c r="O99" s="299">
        <v>0.33</v>
      </c>
      <c r="P99" s="295">
        <v>0.2</v>
      </c>
      <c r="Q99" s="294">
        <f ca="1">+IF(ISERROR(HLOOKUP($B99,INDIRECT("'Monthly Resource Report'!"&amp;'Coleman Validation'!Q$665666&amp;":"&amp;'Coleman Validation'!Q$665667),'Coleman Validation'!Q$665668,FALSE)),0,HLOOKUP($B99,INDIRECT("'Monthly Resource Report'!"&amp;'Coleman Validation'!Q$665666&amp;":"&amp;'Coleman Validation'!Q$665667),'Coleman Validation'!Q$665668,FALSE))</f>
        <v>146</v>
      </c>
      <c r="R99" s="297">
        <f ca="1">+IF(ISERROR(HLOOKUP($B99,INDIRECT("'Monthly Resource Report'!"&amp;'Coleman Validation'!R$665666&amp;":"&amp;'Coleman Validation'!R$665667),'Coleman Validation'!R$665668,FALSE)),0,HLOOKUP($B99,INDIRECT("'Monthly Resource Report'!"&amp;'Coleman Validation'!R$665666&amp;":"&amp;'Coleman Validation'!R$665667),'Coleman Validation'!R$665668,FALSE))</f>
        <v>2.2360004628977399</v>
      </c>
      <c r="S99" s="317">
        <f ca="1">+IF(ISERROR(HLOOKUP($B99,INDIRECT("'Monthly Resource Report'!"&amp;'Coleman Validation'!S$665666&amp;":"&amp;'Coleman Validation'!S$665667),'Coleman Validation'!S$665668,FALSE)),0,HLOOKUP($B99,INDIRECT("'Monthly Resource Report'!"&amp;'Coleman Validation'!S$665666&amp;":"&amp;'Coleman Validation'!S$665667),'Coleman Validation'!S$665668,FALSE))</f>
        <v>0.32911906686759262</v>
      </c>
      <c r="T99" s="318">
        <f ca="1">+IF(ISERROR(HLOOKUP($B99,INDIRECT("'Monthly Resource Report'!"&amp;'Coleman Validation'!T$665666&amp;":"&amp;'Coleman Validation'!T$665667),'Coleman Validation'!T$665668,FALSE)),0,HLOOKUP($B99,INDIRECT("'Monthly Resource Report'!"&amp;'Coleman Validation'!T$665666&amp;":"&amp;'Coleman Validation'!T$665667),'Coleman Validation'!T$665668,FALSE))</f>
        <v>0.20056239995826652</v>
      </c>
      <c r="V99" s="301">
        <v>44197</v>
      </c>
      <c r="W99" s="294">
        <v>151</v>
      </c>
      <c r="X99" s="297">
        <v>2.236489522789765</v>
      </c>
      <c r="Y99" s="299">
        <v>0.33</v>
      </c>
      <c r="Z99" s="295">
        <v>0.2</v>
      </c>
      <c r="AA99" s="294">
        <f ca="1">+IF(ISERROR(HLOOKUP($B99,INDIRECT("'Monthly Resource Report'!"&amp;'Coleman Validation'!AA$665666&amp;":"&amp;'Coleman Validation'!AA$665667),'Coleman Validation'!AA$665668,FALSE)),0,HLOOKUP($B99,INDIRECT("'Monthly Resource Report'!"&amp;'Coleman Validation'!AA$665666&amp;":"&amp;'Coleman Validation'!AA$665667),'Coleman Validation'!AA$665668,FALSE))</f>
        <v>151</v>
      </c>
      <c r="AB99" s="297">
        <f ca="1">+IF(ISERROR(HLOOKUP($B99,INDIRECT("'Monthly Resource Report'!"&amp;'Coleman Validation'!AB$665666&amp;":"&amp;'Coleman Validation'!AB$665667),'Coleman Validation'!AB$665668,FALSE)),0,HLOOKUP($B99,INDIRECT("'Monthly Resource Report'!"&amp;'Coleman Validation'!AB$665666&amp;":"&amp;'Coleman Validation'!AB$665667),'Coleman Validation'!AB$665668,FALSE))</f>
        <v>2.2360022762281329</v>
      </c>
      <c r="AC99" s="317">
        <f ca="1">+IF(ISERROR(HLOOKUP($B99,INDIRECT("'Monthly Resource Report'!"&amp;'Coleman Validation'!AC$665666&amp;":"&amp;'Coleman Validation'!AC$665667),'Coleman Validation'!AC$665668,FALSE)),0,HLOOKUP($B99,INDIRECT("'Monthly Resource Report'!"&amp;'Coleman Validation'!AC$665666&amp;":"&amp;'Coleman Validation'!AC$665667),'Coleman Validation'!AC$665668,FALSE))</f>
        <v>0.32957864176582419</v>
      </c>
      <c r="AD99" s="318">
        <f ca="1">+IF(ISERROR(HLOOKUP($B99,INDIRECT("'Monthly Resource Report'!"&amp;'Coleman Validation'!AD$665666&amp;":"&amp;'Coleman Validation'!AD$665667),'Coleman Validation'!AD$665668,FALSE)),0,HLOOKUP($B99,INDIRECT("'Monthly Resource Report'!"&amp;'Coleman Validation'!AD$665666&amp;":"&amp;'Coleman Validation'!AD$665667),'Coleman Validation'!AD$665668,FALSE))</f>
        <v>0.20057558472221415</v>
      </c>
    </row>
    <row r="100" spans="2:30" s="29" customFormat="1">
      <c r="B100" s="301">
        <v>44228</v>
      </c>
      <c r="C100" s="294">
        <v>146</v>
      </c>
      <c r="D100" s="297">
        <v>2.236489522789765</v>
      </c>
      <c r="E100" s="299">
        <v>0.33</v>
      </c>
      <c r="F100" s="295">
        <v>0.2</v>
      </c>
      <c r="G100" s="294">
        <f ca="1">+IF(ISERROR(HLOOKUP($B100,INDIRECT("'Monthly Resource Report'!"&amp;'Coleman Validation'!G$665666&amp;":"&amp;'Coleman Validation'!G$665667),'Coleman Validation'!G$665668,FALSE)),0,HLOOKUP($B100,INDIRECT("'Monthly Resource Report'!"&amp;'Coleman Validation'!G$665666&amp;":"&amp;'Coleman Validation'!G$665667),'Coleman Validation'!G$665668,FALSE))</f>
        <v>146</v>
      </c>
      <c r="H100" s="297">
        <f ca="1">+IF(ISERROR(HLOOKUP($B100,INDIRECT("'Monthly Resource Report'!"&amp;'Coleman Validation'!H$665666&amp;":"&amp;'Coleman Validation'!H$665667),'Coleman Validation'!H$665668,FALSE)),0,HLOOKUP($B100,INDIRECT("'Monthly Resource Report'!"&amp;'Coleman Validation'!H$665666&amp;":"&amp;'Coleman Validation'!H$665667),'Coleman Validation'!H$665668,FALSE))</f>
        <v>2.2360005333807451</v>
      </c>
      <c r="I100" s="317">
        <f ca="1">+IF(ISERROR(HLOOKUP($B100,INDIRECT("'Monthly Resource Report'!"&amp;'Coleman Validation'!I$665666&amp;":"&amp;'Coleman Validation'!I$665667),'Coleman Validation'!I$665668,FALSE)),0,HLOOKUP($B100,INDIRECT("'Monthly Resource Report'!"&amp;'Coleman Validation'!I$665666&amp;":"&amp;'Coleman Validation'!I$665667),'Coleman Validation'!I$665668,FALSE))</f>
        <v>0.32925215184032514</v>
      </c>
      <c r="J100" s="318">
        <f ca="1">+IF(ISERROR(HLOOKUP($B100,INDIRECT("'Monthly Resource Report'!"&amp;'Coleman Validation'!J$665666&amp;":"&amp;'Coleman Validation'!J$665667),'Coleman Validation'!J$665668,FALSE)),0,HLOOKUP($B100,INDIRECT("'Monthly Resource Report'!"&amp;'Coleman Validation'!J$665666&amp;":"&amp;'Coleman Validation'!J$665667),'Coleman Validation'!J$665668,FALSE))</f>
        <v>0.20036370007391566</v>
      </c>
      <c r="L100" s="301">
        <v>44228</v>
      </c>
      <c r="M100" s="294">
        <v>146</v>
      </c>
      <c r="N100" s="297">
        <v>2.236489522789765</v>
      </c>
      <c r="O100" s="299">
        <v>0.33</v>
      </c>
      <c r="P100" s="295">
        <v>0.2</v>
      </c>
      <c r="Q100" s="294">
        <f ca="1">+IF(ISERROR(HLOOKUP($B100,INDIRECT("'Monthly Resource Report'!"&amp;'Coleman Validation'!Q$665666&amp;":"&amp;'Coleman Validation'!Q$665667),'Coleman Validation'!Q$665668,FALSE)),0,HLOOKUP($B100,INDIRECT("'Monthly Resource Report'!"&amp;'Coleman Validation'!Q$665666&amp;":"&amp;'Coleman Validation'!Q$665667),'Coleman Validation'!Q$665668,FALSE))</f>
        <v>146</v>
      </c>
      <c r="R100" s="297">
        <f ca="1">+IF(ISERROR(HLOOKUP($B100,INDIRECT("'Monthly Resource Report'!"&amp;'Coleman Validation'!R$665666&amp;":"&amp;'Coleman Validation'!R$665667),'Coleman Validation'!R$665668,FALSE)),0,HLOOKUP($B100,INDIRECT("'Monthly Resource Report'!"&amp;'Coleman Validation'!R$665666&amp;":"&amp;'Coleman Validation'!R$665667),'Coleman Validation'!R$665668,FALSE))</f>
        <v>2.2360005769252105</v>
      </c>
      <c r="S100" s="317">
        <f ca="1">+IF(ISERROR(HLOOKUP($B100,INDIRECT("'Monthly Resource Report'!"&amp;'Coleman Validation'!S$665666&amp;":"&amp;'Coleman Validation'!S$665667),'Coleman Validation'!S$665668,FALSE)),0,HLOOKUP($B100,INDIRECT("'Monthly Resource Report'!"&amp;'Coleman Validation'!S$665666&amp;":"&amp;'Coleman Validation'!S$665667),'Coleman Validation'!S$665668,FALSE))</f>
        <v>0.32924178730832232</v>
      </c>
      <c r="T100" s="318">
        <f ca="1">+IF(ISERROR(HLOOKUP($B100,INDIRECT("'Monthly Resource Report'!"&amp;'Coleman Validation'!T$665666&amp;":"&amp;'Coleman Validation'!T$665667),'Coleman Validation'!T$665668,FALSE)),0,HLOOKUP($B100,INDIRECT("'Monthly Resource Report'!"&amp;'Coleman Validation'!T$665666&amp;":"&amp;'Coleman Validation'!T$665667),'Coleman Validation'!T$665668,FALSE))</f>
        <v>0.2006209212433471</v>
      </c>
      <c r="V100" s="301">
        <v>44228</v>
      </c>
      <c r="W100" s="294">
        <v>151</v>
      </c>
      <c r="X100" s="297">
        <v>2.236489522789765</v>
      </c>
      <c r="Y100" s="299">
        <v>0.33</v>
      </c>
      <c r="Z100" s="295">
        <v>0.2</v>
      </c>
      <c r="AA100" s="294">
        <f ca="1">+IF(ISERROR(HLOOKUP($B100,INDIRECT("'Monthly Resource Report'!"&amp;'Coleman Validation'!AA$665666&amp;":"&amp;'Coleman Validation'!AA$665667),'Coleman Validation'!AA$665668,FALSE)),0,HLOOKUP($B100,INDIRECT("'Monthly Resource Report'!"&amp;'Coleman Validation'!AA$665666&amp;":"&amp;'Coleman Validation'!AA$665667),'Coleman Validation'!AA$665668,FALSE))</f>
        <v>151</v>
      </c>
      <c r="AB100" s="297">
        <f ca="1">+IF(ISERROR(HLOOKUP($B100,INDIRECT("'Monthly Resource Report'!"&amp;'Coleman Validation'!AB$665666&amp;":"&amp;'Coleman Validation'!AB$665667),'Coleman Validation'!AB$665668,FALSE)),0,HLOOKUP($B100,INDIRECT("'Monthly Resource Report'!"&amp;'Coleman Validation'!AB$665666&amp;":"&amp;'Coleman Validation'!AB$665667),'Coleman Validation'!AB$665668,FALSE))</f>
        <v>2.2360026771902954</v>
      </c>
      <c r="AC100" s="317">
        <f ca="1">+IF(ISERROR(HLOOKUP($B100,INDIRECT("'Monthly Resource Report'!"&amp;'Coleman Validation'!AC$665666&amp;":"&amp;'Coleman Validation'!AC$665667),'Coleman Validation'!AC$665668,FALSE)),0,HLOOKUP($B100,INDIRECT("'Monthly Resource Report'!"&amp;'Coleman Validation'!AC$665666&amp;":"&amp;'Coleman Validation'!AC$665667),'Coleman Validation'!AC$665668,FALSE))</f>
        <v>0.3295850263456927</v>
      </c>
      <c r="AD100" s="318">
        <f ca="1">+IF(ISERROR(HLOOKUP($B100,INDIRECT("'Monthly Resource Report'!"&amp;'Coleman Validation'!AD$665666&amp;":"&amp;'Coleman Validation'!AD$665667),'Coleman Validation'!AD$665668,FALSE)),0,HLOOKUP($B100,INDIRECT("'Monthly Resource Report'!"&amp;'Coleman Validation'!AD$665666&amp;":"&amp;'Coleman Validation'!AD$665667),'Coleman Validation'!AD$665668,FALSE))</f>
        <v>0.20108083981221023</v>
      </c>
    </row>
    <row r="101" spans="2:30" s="29" customFormat="1">
      <c r="B101" s="301">
        <v>44256</v>
      </c>
      <c r="C101" s="294">
        <v>146</v>
      </c>
      <c r="D101" s="297">
        <v>2.236489522789765</v>
      </c>
      <c r="E101" s="299">
        <v>0.33</v>
      </c>
      <c r="F101" s="295">
        <v>0.2</v>
      </c>
      <c r="G101" s="294">
        <f ca="1">+IF(ISERROR(HLOOKUP($B101,INDIRECT("'Monthly Resource Report'!"&amp;'Coleman Validation'!G$665666&amp;":"&amp;'Coleman Validation'!G$665667),'Coleman Validation'!G$665668,FALSE)),0,HLOOKUP($B101,INDIRECT("'Monthly Resource Report'!"&amp;'Coleman Validation'!G$665666&amp;":"&amp;'Coleman Validation'!G$665667),'Coleman Validation'!G$665668,FALSE))</f>
        <v>146</v>
      </c>
      <c r="H101" s="297">
        <f ca="1">+IF(ISERROR(HLOOKUP($B101,INDIRECT("'Monthly Resource Report'!"&amp;'Coleman Validation'!H$665666&amp;":"&amp;'Coleman Validation'!H$665667),'Coleman Validation'!H$665668,FALSE)),0,HLOOKUP($B101,INDIRECT("'Monthly Resource Report'!"&amp;'Coleman Validation'!H$665666&amp;":"&amp;'Coleman Validation'!H$665667),'Coleman Validation'!H$665668,FALSE))</f>
        <v>2.2360003004356317</v>
      </c>
      <c r="I101" s="317">
        <f ca="1">+IF(ISERROR(HLOOKUP($B101,INDIRECT("'Monthly Resource Report'!"&amp;'Coleman Validation'!I$665666&amp;":"&amp;'Coleman Validation'!I$665667),'Coleman Validation'!I$665668,FALSE)),0,HLOOKUP($B101,INDIRECT("'Monthly Resource Report'!"&amp;'Coleman Validation'!I$665666&amp;":"&amp;'Coleman Validation'!I$665667),'Coleman Validation'!I$665668,FALSE))</f>
        <v>0.32930324976009029</v>
      </c>
      <c r="J101" s="318">
        <f ca="1">+IF(ISERROR(HLOOKUP($B101,INDIRECT("'Monthly Resource Report'!"&amp;'Coleman Validation'!J$665666&amp;":"&amp;'Coleman Validation'!J$665667),'Coleman Validation'!J$665668,FALSE)),0,HLOOKUP($B101,INDIRECT("'Monthly Resource Report'!"&amp;'Coleman Validation'!J$665666&amp;":"&amp;'Coleman Validation'!J$665667),'Coleman Validation'!J$665668,FALSE))</f>
        <v>0.20017230662657387</v>
      </c>
      <c r="L101" s="301">
        <v>44256</v>
      </c>
      <c r="M101" s="294">
        <v>146</v>
      </c>
      <c r="N101" s="297">
        <v>2.236489522789765</v>
      </c>
      <c r="O101" s="299">
        <v>0.33</v>
      </c>
      <c r="P101" s="295">
        <v>0.2</v>
      </c>
      <c r="Q101" s="294">
        <f ca="1">+IF(ISERROR(HLOOKUP($B101,INDIRECT("'Monthly Resource Report'!"&amp;'Coleman Validation'!Q$665666&amp;":"&amp;'Coleman Validation'!Q$665667),'Coleman Validation'!Q$665668,FALSE)),0,HLOOKUP($B101,INDIRECT("'Monthly Resource Report'!"&amp;'Coleman Validation'!Q$665666&amp;":"&amp;'Coleman Validation'!Q$665667),'Coleman Validation'!Q$665668,FALSE))</f>
        <v>146</v>
      </c>
      <c r="R101" s="297">
        <f ca="1">+IF(ISERROR(HLOOKUP($B101,INDIRECT("'Monthly Resource Report'!"&amp;'Coleman Validation'!R$665666&amp;":"&amp;'Coleman Validation'!R$665667),'Coleman Validation'!R$665668,FALSE)),0,HLOOKUP($B101,INDIRECT("'Monthly Resource Report'!"&amp;'Coleman Validation'!R$665666&amp;":"&amp;'Coleman Validation'!R$665667),'Coleman Validation'!R$665668,FALSE))</f>
        <v>2.2360003210820465</v>
      </c>
      <c r="S101" s="317">
        <f ca="1">+IF(ISERROR(HLOOKUP($B101,INDIRECT("'Monthly Resource Report'!"&amp;'Coleman Validation'!S$665666&amp;":"&amp;'Coleman Validation'!S$665667),'Coleman Validation'!S$665668,FALSE)),0,HLOOKUP($B101,INDIRECT("'Monthly Resource Report'!"&amp;'Coleman Validation'!S$665666&amp;":"&amp;'Coleman Validation'!S$665667),'Coleman Validation'!S$665668,FALSE))</f>
        <v>0.32920812713617725</v>
      </c>
      <c r="T101" s="318">
        <f ca="1">+IF(ISERROR(HLOOKUP($B101,INDIRECT("'Monthly Resource Report'!"&amp;'Coleman Validation'!T$665666&amp;":"&amp;'Coleman Validation'!T$665667),'Coleman Validation'!T$665668,FALSE)),0,HLOOKUP($B101,INDIRECT("'Monthly Resource Report'!"&amp;'Coleman Validation'!T$665666&amp;":"&amp;'Coleman Validation'!T$665667),'Coleman Validation'!T$665668,FALSE))</f>
        <v>0.20036518971745909</v>
      </c>
      <c r="V101" s="301">
        <v>44256</v>
      </c>
      <c r="W101" s="294">
        <v>151</v>
      </c>
      <c r="X101" s="297">
        <v>2.236489522789765</v>
      </c>
      <c r="Y101" s="299">
        <v>0.33</v>
      </c>
      <c r="Z101" s="295">
        <v>0.2</v>
      </c>
      <c r="AA101" s="294">
        <f ca="1">+IF(ISERROR(HLOOKUP($B101,INDIRECT("'Monthly Resource Report'!"&amp;'Coleman Validation'!AA$665666&amp;":"&amp;'Coleman Validation'!AA$665667),'Coleman Validation'!AA$665668,FALSE)),0,HLOOKUP($B101,INDIRECT("'Monthly Resource Report'!"&amp;'Coleman Validation'!AA$665666&amp;":"&amp;'Coleman Validation'!AA$665667),'Coleman Validation'!AA$665668,FALSE))</f>
        <v>151</v>
      </c>
      <c r="AB101" s="297">
        <f ca="1">+IF(ISERROR(HLOOKUP($B101,INDIRECT("'Monthly Resource Report'!"&amp;'Coleman Validation'!AB$665666&amp;":"&amp;'Coleman Validation'!AB$665667),'Coleman Validation'!AB$665668,FALSE)),0,HLOOKUP($B101,INDIRECT("'Monthly Resource Report'!"&amp;'Coleman Validation'!AB$665666&amp;":"&amp;'Coleman Validation'!AB$665667),'Coleman Validation'!AB$665668,FALSE))</f>
        <v>2.2360025404769845</v>
      </c>
      <c r="AC101" s="317">
        <f ca="1">+IF(ISERROR(HLOOKUP($B101,INDIRECT("'Monthly Resource Report'!"&amp;'Coleman Validation'!AC$665666&amp;":"&amp;'Coleman Validation'!AC$665667),'Coleman Validation'!AC$665668,FALSE)),0,HLOOKUP($B101,INDIRECT("'Monthly Resource Report'!"&amp;'Coleman Validation'!AC$665666&amp;":"&amp;'Coleman Validation'!AC$665667),'Coleman Validation'!AC$665668,FALSE))</f>
        <v>0.32961618548321198</v>
      </c>
      <c r="AD101" s="318">
        <f ca="1">+IF(ISERROR(HLOOKUP($B101,INDIRECT("'Monthly Resource Report'!"&amp;'Coleman Validation'!AD$665666&amp;":"&amp;'Coleman Validation'!AD$665667),'Coleman Validation'!AD$665668,FALSE)),0,HLOOKUP($B101,INDIRECT("'Monthly Resource Report'!"&amp;'Coleman Validation'!AD$665666&amp;":"&amp;'Coleman Validation'!AD$665667),'Coleman Validation'!AD$665668,FALSE))</f>
        <v>0.20058449187849745</v>
      </c>
    </row>
    <row r="102" spans="2:30" s="29" customFormat="1">
      <c r="B102" s="301">
        <v>44287</v>
      </c>
      <c r="C102" s="294">
        <v>146</v>
      </c>
      <c r="D102" s="297">
        <v>2.236489522789765</v>
      </c>
      <c r="E102" s="299">
        <v>0.33</v>
      </c>
      <c r="F102" s="295">
        <v>0.2</v>
      </c>
      <c r="G102" s="294">
        <f ca="1">+IF(ISERROR(HLOOKUP($B102,INDIRECT("'Monthly Resource Report'!"&amp;'Coleman Validation'!G$665666&amp;":"&amp;'Coleman Validation'!G$665667),'Coleman Validation'!G$665668,FALSE)),0,HLOOKUP($B102,INDIRECT("'Monthly Resource Report'!"&amp;'Coleman Validation'!G$665666&amp;":"&amp;'Coleman Validation'!G$665667),'Coleman Validation'!G$665668,FALSE))</f>
        <v>146</v>
      </c>
      <c r="H102" s="297">
        <f ca="1">+IF(ISERROR(HLOOKUP($B102,INDIRECT("'Monthly Resource Report'!"&amp;'Coleman Validation'!H$665666&amp;":"&amp;'Coleman Validation'!H$665667),'Coleman Validation'!H$665668,FALSE)),0,HLOOKUP($B102,INDIRECT("'Monthly Resource Report'!"&amp;'Coleman Validation'!H$665666&amp;":"&amp;'Coleman Validation'!H$665667),'Coleman Validation'!H$665668,FALSE))</f>
        <v>2.2360002158428665</v>
      </c>
      <c r="I102" s="317">
        <f ca="1">+IF(ISERROR(HLOOKUP($B102,INDIRECT("'Monthly Resource Report'!"&amp;'Coleman Validation'!I$665666&amp;":"&amp;'Coleman Validation'!I$665667),'Coleman Validation'!I$665668,FALSE)),0,HLOOKUP($B102,INDIRECT("'Monthly Resource Report'!"&amp;'Coleman Validation'!I$665666&amp;":"&amp;'Coleman Validation'!I$665667),'Coleman Validation'!I$665668,FALSE))</f>
        <v>0.32801756406890936</v>
      </c>
      <c r="J102" s="318">
        <f ca="1">+IF(ISERROR(HLOOKUP($B102,INDIRECT("'Monthly Resource Report'!"&amp;'Coleman Validation'!J$665666&amp;":"&amp;'Coleman Validation'!J$665667),'Coleman Validation'!J$665668,FALSE)),0,HLOOKUP($B102,INDIRECT("'Monthly Resource Report'!"&amp;'Coleman Validation'!J$665666&amp;":"&amp;'Coleman Validation'!J$665667),'Coleman Validation'!J$665668,FALSE))</f>
        <v>0.20035849159424338</v>
      </c>
      <c r="L102" s="301">
        <v>44287</v>
      </c>
      <c r="M102" s="294">
        <v>146</v>
      </c>
      <c r="N102" s="297">
        <v>2.236489522789765</v>
      </c>
      <c r="O102" s="299">
        <v>0.33</v>
      </c>
      <c r="P102" s="295">
        <v>0.2</v>
      </c>
      <c r="Q102" s="294">
        <f ca="1">+IF(ISERROR(HLOOKUP($B102,INDIRECT("'Monthly Resource Report'!"&amp;'Coleman Validation'!Q$665666&amp;":"&amp;'Coleman Validation'!Q$665667),'Coleman Validation'!Q$665668,FALSE)),0,HLOOKUP($B102,INDIRECT("'Monthly Resource Report'!"&amp;'Coleman Validation'!Q$665666&amp;":"&amp;'Coleman Validation'!Q$665667),'Coleman Validation'!Q$665668,FALSE))</f>
        <v>146</v>
      </c>
      <c r="R102" s="297">
        <f ca="1">+IF(ISERROR(HLOOKUP($B102,INDIRECT("'Monthly Resource Report'!"&amp;'Coleman Validation'!R$665666&amp;":"&amp;'Coleman Validation'!R$665667),'Coleman Validation'!R$665668,FALSE)),0,HLOOKUP($B102,INDIRECT("'Monthly Resource Report'!"&amp;'Coleman Validation'!R$665666&amp;":"&amp;'Coleman Validation'!R$665667),'Coleman Validation'!R$665668,FALSE))</f>
        <v>2.2359994836655446</v>
      </c>
      <c r="S102" s="317">
        <f ca="1">+IF(ISERROR(HLOOKUP($B102,INDIRECT("'Monthly Resource Report'!"&amp;'Coleman Validation'!S$665666&amp;":"&amp;'Coleman Validation'!S$665667),'Coleman Validation'!S$665668,FALSE)),0,HLOOKUP($B102,INDIRECT("'Monthly Resource Report'!"&amp;'Coleman Validation'!S$665666&amp;":"&amp;'Coleman Validation'!S$665667),'Coleman Validation'!S$665668,FALSE))</f>
        <v>0.32808995274523256</v>
      </c>
      <c r="T102" s="318">
        <f ca="1">+IF(ISERROR(HLOOKUP($B102,INDIRECT("'Monthly Resource Report'!"&amp;'Coleman Validation'!T$665666&amp;":"&amp;'Coleman Validation'!T$665667),'Coleman Validation'!T$665668,FALSE)),0,HLOOKUP($B102,INDIRECT("'Monthly Resource Report'!"&amp;'Coleman Validation'!T$665666&amp;":"&amp;'Coleman Validation'!T$665667),'Coleman Validation'!T$665668,FALSE))</f>
        <v>0.20038709707305291</v>
      </c>
      <c r="V102" s="301">
        <v>44287</v>
      </c>
      <c r="W102" s="294">
        <v>151</v>
      </c>
      <c r="X102" s="297">
        <v>2.236489522789765</v>
      </c>
      <c r="Y102" s="299">
        <v>0.33</v>
      </c>
      <c r="Z102" s="295">
        <v>0.2</v>
      </c>
      <c r="AA102" s="294">
        <f ca="1">+IF(ISERROR(HLOOKUP($B102,INDIRECT("'Monthly Resource Report'!"&amp;'Coleman Validation'!AA$665666&amp;":"&amp;'Coleman Validation'!AA$665667),'Coleman Validation'!AA$665668,FALSE)),0,HLOOKUP($B102,INDIRECT("'Monthly Resource Report'!"&amp;'Coleman Validation'!AA$665666&amp;":"&amp;'Coleman Validation'!AA$665667),'Coleman Validation'!AA$665668,FALSE))</f>
        <v>151</v>
      </c>
      <c r="AB102" s="297">
        <f ca="1">+IF(ISERROR(HLOOKUP($B102,INDIRECT("'Monthly Resource Report'!"&amp;'Coleman Validation'!AB$665666&amp;":"&amp;'Coleman Validation'!AB$665667),'Coleman Validation'!AB$665668,FALSE)),0,HLOOKUP($B102,INDIRECT("'Monthly Resource Report'!"&amp;'Coleman Validation'!AB$665666&amp;":"&amp;'Coleman Validation'!AB$665667),'Coleman Validation'!AB$665668,FALSE))</f>
        <v>2.2360023086205993</v>
      </c>
      <c r="AC102" s="317">
        <f ca="1">+IF(ISERROR(HLOOKUP($B102,INDIRECT("'Monthly Resource Report'!"&amp;'Coleman Validation'!AC$665666&amp;":"&amp;'Coleman Validation'!AC$665667),'Coleman Validation'!AC$665668,FALSE)),0,HLOOKUP($B102,INDIRECT("'Monthly Resource Report'!"&amp;'Coleman Validation'!AC$665666&amp;":"&amp;'Coleman Validation'!AC$665667),'Coleman Validation'!AC$665668,FALSE))</f>
        <v>0.32846191759603416</v>
      </c>
      <c r="AD102" s="318">
        <f ca="1">+IF(ISERROR(HLOOKUP($B102,INDIRECT("'Monthly Resource Report'!"&amp;'Coleman Validation'!AD$665666&amp;":"&amp;'Coleman Validation'!AD$665667),'Coleman Validation'!AD$665668,FALSE)),0,HLOOKUP($B102,INDIRECT("'Monthly Resource Report'!"&amp;'Coleman Validation'!AD$665666&amp;":"&amp;'Coleman Validation'!AD$665667),'Coleman Validation'!AD$665668,FALSE))</f>
        <v>0.20062456991490915</v>
      </c>
    </row>
    <row r="103" spans="2:30" s="29" customFormat="1">
      <c r="B103" s="301">
        <v>44317</v>
      </c>
      <c r="C103" s="294">
        <v>146</v>
      </c>
      <c r="D103" s="297">
        <v>2.236489522789765</v>
      </c>
      <c r="E103" s="299">
        <v>0.33</v>
      </c>
      <c r="F103" s="295">
        <v>2.6</v>
      </c>
      <c r="G103" s="294">
        <f ca="1">+IF(ISERROR(HLOOKUP($B103,INDIRECT("'Monthly Resource Report'!"&amp;'Coleman Validation'!G$665666&amp;":"&amp;'Coleman Validation'!G$665667),'Coleman Validation'!G$665668,FALSE)),0,HLOOKUP($B103,INDIRECT("'Monthly Resource Report'!"&amp;'Coleman Validation'!G$665666&amp;":"&amp;'Coleman Validation'!G$665667),'Coleman Validation'!G$665668,FALSE))</f>
        <v>146</v>
      </c>
      <c r="H103" s="297">
        <f ca="1">+IF(ISERROR(HLOOKUP($B103,INDIRECT("'Monthly Resource Report'!"&amp;'Coleman Validation'!H$665666&amp;":"&amp;'Coleman Validation'!H$665667),'Coleman Validation'!H$665668,FALSE)),0,HLOOKUP($B103,INDIRECT("'Monthly Resource Report'!"&amp;'Coleman Validation'!H$665666&amp;":"&amp;'Coleman Validation'!H$665667),'Coleman Validation'!H$665668,FALSE))</f>
        <v>2.2360000639495223</v>
      </c>
      <c r="I103" s="317">
        <f ca="1">+IF(ISERROR(HLOOKUP($B103,INDIRECT("'Monthly Resource Report'!"&amp;'Coleman Validation'!I$665666&amp;":"&amp;'Coleman Validation'!I$665667),'Coleman Validation'!I$665668,FALSE)),0,HLOOKUP($B103,INDIRECT("'Monthly Resource Report'!"&amp;'Coleman Validation'!I$665666&amp;":"&amp;'Coleman Validation'!I$665667),'Coleman Validation'!I$665668,FALSE))</f>
        <v>0.32748121375371958</v>
      </c>
      <c r="J103" s="318">
        <f ca="1">+IF(ISERROR(HLOOKUP($B103,INDIRECT("'Monthly Resource Report'!"&amp;'Coleman Validation'!J$665666&amp;":"&amp;'Coleman Validation'!J$665667),'Coleman Validation'!J$665668,FALSE)),0,HLOOKUP($B103,INDIRECT("'Monthly Resource Report'!"&amp;'Coleman Validation'!J$665666&amp;":"&amp;'Coleman Validation'!J$665667),'Coleman Validation'!J$665668,FALSE))</f>
        <v>2.4339572239803218</v>
      </c>
      <c r="L103" s="301">
        <v>44317</v>
      </c>
      <c r="M103" s="294">
        <v>146</v>
      </c>
      <c r="N103" s="297">
        <v>2.236489522789765</v>
      </c>
      <c r="O103" s="299">
        <v>0.33</v>
      </c>
      <c r="P103" s="295">
        <v>0.2</v>
      </c>
      <c r="Q103" s="294">
        <f ca="1">+IF(ISERROR(HLOOKUP($B103,INDIRECT("'Monthly Resource Report'!"&amp;'Coleman Validation'!Q$665666&amp;":"&amp;'Coleman Validation'!Q$665667),'Coleman Validation'!Q$665668,FALSE)),0,HLOOKUP($B103,INDIRECT("'Monthly Resource Report'!"&amp;'Coleman Validation'!Q$665666&amp;":"&amp;'Coleman Validation'!Q$665667),'Coleman Validation'!Q$665668,FALSE))</f>
        <v>146</v>
      </c>
      <c r="R103" s="297">
        <f ca="1">+IF(ISERROR(HLOOKUP($B103,INDIRECT("'Monthly Resource Report'!"&amp;'Coleman Validation'!R$665666&amp;":"&amp;'Coleman Validation'!R$665667),'Coleman Validation'!R$665668,FALSE)),0,HLOOKUP($B103,INDIRECT("'Monthly Resource Report'!"&amp;'Coleman Validation'!R$665666&amp;":"&amp;'Coleman Validation'!R$665667),'Coleman Validation'!R$665668,FALSE))</f>
        <v>2.2359983873754534</v>
      </c>
      <c r="S103" s="317">
        <f ca="1">+IF(ISERROR(HLOOKUP($B103,INDIRECT("'Monthly Resource Report'!"&amp;'Coleman Validation'!S$665666&amp;":"&amp;'Coleman Validation'!S$665667),'Coleman Validation'!S$665668,FALSE)),0,HLOOKUP($B103,INDIRECT("'Monthly Resource Report'!"&amp;'Coleman Validation'!S$665666&amp;":"&amp;'Coleman Validation'!S$665667),'Coleman Validation'!S$665668,FALSE))</f>
        <v>0.32603942821331333</v>
      </c>
      <c r="T103" s="318">
        <f ca="1">+IF(ISERROR(HLOOKUP($B103,INDIRECT("'Monthly Resource Report'!"&amp;'Coleman Validation'!T$665666&amp;":"&amp;'Coleman Validation'!T$665667),'Coleman Validation'!T$665668,FALSE)),0,HLOOKUP($B103,INDIRECT("'Monthly Resource Report'!"&amp;'Coleman Validation'!T$665666&amp;":"&amp;'Coleman Validation'!T$665667),'Coleman Validation'!T$665668,FALSE))</f>
        <v>0.20249533994414304</v>
      </c>
      <c r="V103" s="301">
        <v>44317</v>
      </c>
      <c r="W103" s="294">
        <v>151</v>
      </c>
      <c r="X103" s="297">
        <v>2.236489522789765</v>
      </c>
      <c r="Y103" s="299">
        <v>0.33</v>
      </c>
      <c r="Z103" s="295">
        <v>2.6</v>
      </c>
      <c r="AA103" s="294">
        <f ca="1">+IF(ISERROR(HLOOKUP($B103,INDIRECT("'Monthly Resource Report'!"&amp;'Coleman Validation'!AA$665666&amp;":"&amp;'Coleman Validation'!AA$665667),'Coleman Validation'!AA$665668,FALSE)),0,HLOOKUP($B103,INDIRECT("'Monthly Resource Report'!"&amp;'Coleman Validation'!AA$665666&amp;":"&amp;'Coleman Validation'!AA$665667),'Coleman Validation'!AA$665668,FALSE))</f>
        <v>151</v>
      </c>
      <c r="AB103" s="297">
        <f ca="1">+IF(ISERROR(HLOOKUP($B103,INDIRECT("'Monthly Resource Report'!"&amp;'Coleman Validation'!AB$665666&amp;":"&amp;'Coleman Validation'!AB$665667),'Coleman Validation'!AB$665668,FALSE)),0,HLOOKUP($B103,INDIRECT("'Monthly Resource Report'!"&amp;'Coleman Validation'!AB$665666&amp;":"&amp;'Coleman Validation'!AB$665667),'Coleman Validation'!AB$665668,FALSE))</f>
        <v>2.2360018023939316</v>
      </c>
      <c r="AC103" s="317">
        <f ca="1">+IF(ISERROR(HLOOKUP($B103,INDIRECT("'Monthly Resource Report'!"&amp;'Coleman Validation'!AC$665666&amp;":"&amp;'Coleman Validation'!AC$665667),'Coleman Validation'!AC$665668,FALSE)),0,HLOOKUP($B103,INDIRECT("'Monthly Resource Report'!"&amp;'Coleman Validation'!AC$665666&amp;":"&amp;'Coleman Validation'!AC$665667),'Coleman Validation'!AC$665668,FALSE))</f>
        <v>0.32831647662924923</v>
      </c>
      <c r="AD103" s="318">
        <f ca="1">+IF(ISERROR(HLOOKUP($B103,INDIRECT("'Monthly Resource Report'!"&amp;'Coleman Validation'!AD$665666&amp;":"&amp;'Coleman Validation'!AD$665667),'Coleman Validation'!AD$665668,FALSE)),0,HLOOKUP($B103,INDIRECT("'Monthly Resource Report'!"&amp;'Coleman Validation'!AD$665666&amp;":"&amp;'Coleman Validation'!AD$665667),'Coleman Validation'!AD$665668,FALSE))</f>
        <v>2.4385103164340163</v>
      </c>
    </row>
    <row r="104" spans="2:30" s="29" customFormat="1">
      <c r="B104" s="301">
        <v>44348</v>
      </c>
      <c r="C104" s="294">
        <v>146</v>
      </c>
      <c r="D104" s="297">
        <v>2.236489522789765</v>
      </c>
      <c r="E104" s="299">
        <v>0.33</v>
      </c>
      <c r="F104" s="295">
        <v>0.2</v>
      </c>
      <c r="G104" s="294">
        <f ca="1">+IF(ISERROR(HLOOKUP($B104,INDIRECT("'Monthly Resource Report'!"&amp;'Coleman Validation'!G$665666&amp;":"&amp;'Coleman Validation'!G$665667),'Coleman Validation'!G$665668,FALSE)),0,HLOOKUP($B104,INDIRECT("'Monthly Resource Report'!"&amp;'Coleman Validation'!G$665666&amp;":"&amp;'Coleman Validation'!G$665667),'Coleman Validation'!G$665668,FALSE))</f>
        <v>146</v>
      </c>
      <c r="H104" s="297">
        <f ca="1">+IF(ISERROR(HLOOKUP($B104,INDIRECT("'Monthly Resource Report'!"&amp;'Coleman Validation'!H$665666&amp;":"&amp;'Coleman Validation'!H$665667),'Coleman Validation'!H$665668,FALSE)),0,HLOOKUP($B104,INDIRECT("'Monthly Resource Report'!"&amp;'Coleman Validation'!H$665666&amp;":"&amp;'Coleman Validation'!H$665667),'Coleman Validation'!H$665668,FALSE))</f>
        <v>2.2359999780152138</v>
      </c>
      <c r="I104" s="317">
        <f ca="1">+IF(ISERROR(HLOOKUP($B104,INDIRECT("'Monthly Resource Report'!"&amp;'Coleman Validation'!I$665666&amp;":"&amp;'Coleman Validation'!I$665667),'Coleman Validation'!I$665668,FALSE)),0,HLOOKUP($B104,INDIRECT("'Monthly Resource Report'!"&amp;'Coleman Validation'!I$665666&amp;":"&amp;'Coleman Validation'!I$665667),'Coleman Validation'!I$665668,FALSE))</f>
        <v>0.32752099551579428</v>
      </c>
      <c r="J104" s="318">
        <f ca="1">+IF(ISERROR(HLOOKUP($B104,INDIRECT("'Monthly Resource Report'!"&amp;'Coleman Validation'!J$665666&amp;":"&amp;'Coleman Validation'!J$665667),'Coleman Validation'!J$665668,FALSE)),0,HLOOKUP($B104,INDIRECT("'Monthly Resource Report'!"&amp;'Coleman Validation'!J$665666&amp;":"&amp;'Coleman Validation'!J$665667),'Coleman Validation'!J$665668,FALSE))</f>
        <v>0.63510995304607198</v>
      </c>
      <c r="L104" s="301">
        <v>44348</v>
      </c>
      <c r="M104" s="294">
        <v>146</v>
      </c>
      <c r="N104" s="297">
        <v>2.236489522789765</v>
      </c>
      <c r="O104" s="299">
        <v>0.33</v>
      </c>
      <c r="P104" s="295">
        <v>0.2</v>
      </c>
      <c r="Q104" s="294">
        <f ca="1">+IF(ISERROR(HLOOKUP($B104,INDIRECT("'Monthly Resource Report'!"&amp;'Coleman Validation'!Q$665666&amp;":"&amp;'Coleman Validation'!Q$665667),'Coleman Validation'!Q$665668,FALSE)),0,HLOOKUP($B104,INDIRECT("'Monthly Resource Report'!"&amp;'Coleman Validation'!Q$665666&amp;":"&amp;'Coleman Validation'!Q$665667),'Coleman Validation'!Q$665668,FALSE))</f>
        <v>146</v>
      </c>
      <c r="R104" s="297">
        <f ca="1">+IF(ISERROR(HLOOKUP($B104,INDIRECT("'Monthly Resource Report'!"&amp;'Coleman Validation'!R$665666&amp;":"&amp;'Coleman Validation'!R$665667),'Coleman Validation'!R$665668,FALSE)),0,HLOOKUP($B104,INDIRECT("'Monthly Resource Report'!"&amp;'Coleman Validation'!R$665666&amp;":"&amp;'Coleman Validation'!R$665667),'Coleman Validation'!R$665668,FALSE))</f>
        <v>2.2360002914788795</v>
      </c>
      <c r="S104" s="317">
        <f ca="1">+IF(ISERROR(HLOOKUP($B104,INDIRECT("'Monthly Resource Report'!"&amp;'Coleman Validation'!S$665666&amp;":"&amp;'Coleman Validation'!S$665667),'Coleman Validation'!S$665668,FALSE)),0,HLOOKUP($B104,INDIRECT("'Monthly Resource Report'!"&amp;'Coleman Validation'!S$665666&amp;":"&amp;'Coleman Validation'!S$665667),'Coleman Validation'!S$665668,FALSE))</f>
        <v>0.3273461221711006</v>
      </c>
      <c r="T104" s="318">
        <f ca="1">+IF(ISERROR(HLOOKUP($B104,INDIRECT("'Monthly Resource Report'!"&amp;'Coleman Validation'!T$665666&amp;":"&amp;'Coleman Validation'!T$665667),'Coleman Validation'!T$665668,FALSE)),0,HLOOKUP($B104,INDIRECT("'Monthly Resource Report'!"&amp;'Coleman Validation'!T$665666&amp;":"&amp;'Coleman Validation'!T$665667),'Coleman Validation'!T$665668,FALSE))</f>
        <v>0.2004077886426695</v>
      </c>
      <c r="V104" s="301">
        <v>44348</v>
      </c>
      <c r="W104" s="294">
        <v>151</v>
      </c>
      <c r="X104" s="297">
        <v>2.236489522789765</v>
      </c>
      <c r="Y104" s="299">
        <v>0.33</v>
      </c>
      <c r="Z104" s="295">
        <v>0.2</v>
      </c>
      <c r="AA104" s="294">
        <f ca="1">+IF(ISERROR(HLOOKUP($B104,INDIRECT("'Monthly Resource Report'!"&amp;'Coleman Validation'!AA$665666&amp;":"&amp;'Coleman Validation'!AA$665667),'Coleman Validation'!AA$665668,FALSE)),0,HLOOKUP($B104,INDIRECT("'Monthly Resource Report'!"&amp;'Coleman Validation'!AA$665666&amp;":"&amp;'Coleman Validation'!AA$665667),'Coleman Validation'!AA$665668,FALSE))</f>
        <v>151</v>
      </c>
      <c r="AB104" s="297">
        <f ca="1">+IF(ISERROR(HLOOKUP($B104,INDIRECT("'Monthly Resource Report'!"&amp;'Coleman Validation'!AB$665666&amp;":"&amp;'Coleman Validation'!AB$665667),'Coleman Validation'!AB$665668,FALSE)),0,HLOOKUP($B104,INDIRECT("'Monthly Resource Report'!"&amp;'Coleman Validation'!AB$665666&amp;":"&amp;'Coleman Validation'!AB$665667),'Coleman Validation'!AB$665668,FALSE))</f>
        <v>2.2360021337885416</v>
      </c>
      <c r="AC104" s="317">
        <f ca="1">+IF(ISERROR(HLOOKUP($B104,INDIRECT("'Monthly Resource Report'!"&amp;'Coleman Validation'!AC$665666&amp;":"&amp;'Coleman Validation'!AC$665667),'Coleman Validation'!AC$665668,FALSE)),0,HLOOKUP($B104,INDIRECT("'Monthly Resource Report'!"&amp;'Coleman Validation'!AC$665666&amp;":"&amp;'Coleman Validation'!AC$665667),'Coleman Validation'!AC$665668,FALSE))</f>
        <v>0.32808439154505881</v>
      </c>
      <c r="AD104" s="318">
        <f ca="1">+IF(ISERROR(HLOOKUP($B104,INDIRECT("'Monthly Resource Report'!"&amp;'Coleman Validation'!AD$665666&amp;":"&amp;'Coleman Validation'!AD$665667),'Coleman Validation'!AD$665668,FALSE)),0,HLOOKUP($B104,INDIRECT("'Monthly Resource Report'!"&amp;'Coleman Validation'!AD$665666&amp;":"&amp;'Coleman Validation'!AD$665667),'Coleman Validation'!AD$665668,FALSE))</f>
        <v>0.71452256115587787</v>
      </c>
    </row>
    <row r="105" spans="2:30" s="29" customFormat="1">
      <c r="B105" s="301">
        <v>44378</v>
      </c>
      <c r="C105" s="294">
        <v>146</v>
      </c>
      <c r="D105" s="297">
        <v>2.236489522789765</v>
      </c>
      <c r="E105" s="299">
        <v>0.33</v>
      </c>
      <c r="F105" s="295">
        <v>0.2</v>
      </c>
      <c r="G105" s="294">
        <f ca="1">+IF(ISERROR(HLOOKUP($B105,INDIRECT("'Monthly Resource Report'!"&amp;'Coleman Validation'!G$665666&amp;":"&amp;'Coleman Validation'!G$665667),'Coleman Validation'!G$665668,FALSE)),0,HLOOKUP($B105,INDIRECT("'Monthly Resource Report'!"&amp;'Coleman Validation'!G$665666&amp;":"&amp;'Coleman Validation'!G$665667),'Coleman Validation'!G$665668,FALSE))</f>
        <v>146</v>
      </c>
      <c r="H105" s="297">
        <f ca="1">+IF(ISERROR(HLOOKUP($B105,INDIRECT("'Monthly Resource Report'!"&amp;'Coleman Validation'!H$665666&amp;":"&amp;'Coleman Validation'!H$665667),'Coleman Validation'!H$665668,FALSE)),0,HLOOKUP($B105,INDIRECT("'Monthly Resource Report'!"&amp;'Coleman Validation'!H$665666&amp;":"&amp;'Coleman Validation'!H$665667),'Coleman Validation'!H$665668,FALSE))</f>
        <v>2.2359998718249985</v>
      </c>
      <c r="I105" s="317">
        <f ca="1">+IF(ISERROR(HLOOKUP($B105,INDIRECT("'Monthly Resource Report'!"&amp;'Coleman Validation'!I$665666&amp;":"&amp;'Coleman Validation'!I$665667),'Coleman Validation'!I$665668,FALSE)),0,HLOOKUP($B105,INDIRECT("'Monthly Resource Report'!"&amp;'Coleman Validation'!I$665666&amp;":"&amp;'Coleman Validation'!I$665667),'Coleman Validation'!I$665668,FALSE))</f>
        <v>0.32731181867839332</v>
      </c>
      <c r="J105" s="318">
        <f ca="1">+IF(ISERROR(HLOOKUP($B105,INDIRECT("'Monthly Resource Report'!"&amp;'Coleman Validation'!J$665666&amp;":"&amp;'Coleman Validation'!J$665667),'Coleman Validation'!J$665668,FALSE)),0,HLOOKUP($B105,INDIRECT("'Monthly Resource Report'!"&amp;'Coleman Validation'!J$665666&amp;":"&amp;'Coleman Validation'!J$665667),'Coleman Validation'!J$665668,FALSE))</f>
        <v>0.20035592767651023</v>
      </c>
      <c r="L105" s="301">
        <v>44378</v>
      </c>
      <c r="M105" s="294">
        <v>146</v>
      </c>
      <c r="N105" s="297">
        <v>2.236489522789765</v>
      </c>
      <c r="O105" s="299">
        <v>0.33</v>
      </c>
      <c r="P105" s="295">
        <v>0.2</v>
      </c>
      <c r="Q105" s="294">
        <f ca="1">+IF(ISERROR(HLOOKUP($B105,INDIRECT("'Monthly Resource Report'!"&amp;'Coleman Validation'!Q$665666&amp;":"&amp;'Coleman Validation'!Q$665667),'Coleman Validation'!Q$665668,FALSE)),0,HLOOKUP($B105,INDIRECT("'Monthly Resource Report'!"&amp;'Coleman Validation'!Q$665666&amp;":"&amp;'Coleman Validation'!Q$665667),'Coleman Validation'!Q$665668,FALSE))</f>
        <v>146</v>
      </c>
      <c r="R105" s="297">
        <f ca="1">+IF(ISERROR(HLOOKUP($B105,INDIRECT("'Monthly Resource Report'!"&amp;'Coleman Validation'!R$665666&amp;":"&amp;'Coleman Validation'!R$665667),'Coleman Validation'!R$665668,FALSE)),0,HLOOKUP($B105,INDIRECT("'Monthly Resource Report'!"&amp;'Coleman Validation'!R$665666&amp;":"&amp;'Coleman Validation'!R$665667),'Coleman Validation'!R$665668,FALSE))</f>
        <v>2.2360002564349135</v>
      </c>
      <c r="S105" s="317">
        <f ca="1">+IF(ISERROR(HLOOKUP($B105,INDIRECT("'Monthly Resource Report'!"&amp;'Coleman Validation'!S$665666&amp;":"&amp;'Coleman Validation'!S$665667),'Coleman Validation'!S$665668,FALSE)),0,HLOOKUP($B105,INDIRECT("'Monthly Resource Report'!"&amp;'Coleman Validation'!S$665666&amp;":"&amp;'Coleman Validation'!S$665667),'Coleman Validation'!S$665668,FALSE))</f>
        <v>0.32728462923920193</v>
      </c>
      <c r="T105" s="318">
        <f ca="1">+IF(ISERROR(HLOOKUP($B105,INDIRECT("'Monthly Resource Report'!"&amp;'Coleman Validation'!T$665666&amp;":"&amp;'Coleman Validation'!T$665667),'Coleman Validation'!T$665668,FALSE)),0,HLOOKUP($B105,INDIRECT("'Monthly Resource Report'!"&amp;'Coleman Validation'!T$665666&amp;":"&amp;'Coleman Validation'!T$665667),'Coleman Validation'!T$665668,FALSE))</f>
        <v>0.20038112283405618</v>
      </c>
      <c r="V105" s="301">
        <v>44378</v>
      </c>
      <c r="W105" s="294">
        <v>151</v>
      </c>
      <c r="X105" s="297">
        <v>2.236489522789765</v>
      </c>
      <c r="Y105" s="299">
        <v>0.33</v>
      </c>
      <c r="Z105" s="295">
        <v>0.2</v>
      </c>
      <c r="AA105" s="294">
        <f ca="1">+IF(ISERROR(HLOOKUP($B105,INDIRECT("'Monthly Resource Report'!"&amp;'Coleman Validation'!AA$665666&amp;":"&amp;'Coleman Validation'!AA$665667),'Coleman Validation'!AA$665668,FALSE)),0,HLOOKUP($B105,INDIRECT("'Monthly Resource Report'!"&amp;'Coleman Validation'!AA$665666&amp;":"&amp;'Coleman Validation'!AA$665667),'Coleman Validation'!AA$665668,FALSE))</f>
        <v>151</v>
      </c>
      <c r="AB105" s="297">
        <f ca="1">+IF(ISERROR(HLOOKUP($B105,INDIRECT("'Monthly Resource Report'!"&amp;'Coleman Validation'!AB$665666&amp;":"&amp;'Coleman Validation'!AB$665667),'Coleman Validation'!AB$665668,FALSE)),0,HLOOKUP($B105,INDIRECT("'Monthly Resource Report'!"&amp;'Coleman Validation'!AB$665666&amp;":"&amp;'Coleman Validation'!AB$665667),'Coleman Validation'!AB$665668,FALSE))</f>
        <v>2.2360025167177531</v>
      </c>
      <c r="AC105" s="317">
        <f ca="1">+IF(ISERROR(HLOOKUP($B105,INDIRECT("'Monthly Resource Report'!"&amp;'Coleman Validation'!AC$665666&amp;":"&amp;'Coleman Validation'!AC$665667),'Coleman Validation'!AC$665668,FALSE)),0,HLOOKUP($B105,INDIRECT("'Monthly Resource Report'!"&amp;'Coleman Validation'!AC$665666&amp;":"&amp;'Coleman Validation'!AC$665667),'Coleman Validation'!AC$665668,FALSE))</f>
        <v>0.32782361298647539</v>
      </c>
      <c r="AD105" s="318">
        <f ca="1">+IF(ISERROR(HLOOKUP($B105,INDIRECT("'Monthly Resource Report'!"&amp;'Coleman Validation'!AD$665666&amp;":"&amp;'Coleman Validation'!AD$665667),'Coleman Validation'!AD$665668,FALSE)),0,HLOOKUP($B105,INDIRECT("'Monthly Resource Report'!"&amp;'Coleman Validation'!AD$665666&amp;":"&amp;'Coleman Validation'!AD$665667),'Coleman Validation'!AD$665668,FALSE))</f>
        <v>0.20081529274437496</v>
      </c>
    </row>
    <row r="106" spans="2:30" s="29" customFormat="1">
      <c r="B106" s="301">
        <v>44409</v>
      </c>
      <c r="C106" s="294">
        <v>146</v>
      </c>
      <c r="D106" s="297">
        <v>2.236489522789765</v>
      </c>
      <c r="E106" s="299">
        <v>0.33</v>
      </c>
      <c r="F106" s="295">
        <v>0.2</v>
      </c>
      <c r="G106" s="294">
        <f ca="1">+IF(ISERROR(HLOOKUP($B106,INDIRECT("'Monthly Resource Report'!"&amp;'Coleman Validation'!G$665666&amp;":"&amp;'Coleman Validation'!G$665667),'Coleman Validation'!G$665668,FALSE)),0,HLOOKUP($B106,INDIRECT("'Monthly Resource Report'!"&amp;'Coleman Validation'!G$665666&amp;":"&amp;'Coleman Validation'!G$665667),'Coleman Validation'!G$665668,FALSE))</f>
        <v>146</v>
      </c>
      <c r="H106" s="297">
        <f ca="1">+IF(ISERROR(HLOOKUP($B106,INDIRECT("'Monthly Resource Report'!"&amp;'Coleman Validation'!H$665666&amp;":"&amp;'Coleman Validation'!H$665667),'Coleman Validation'!H$665668,FALSE)),0,HLOOKUP($B106,INDIRECT("'Monthly Resource Report'!"&amp;'Coleman Validation'!H$665666&amp;":"&amp;'Coleman Validation'!H$665667),'Coleman Validation'!H$665668,FALSE))</f>
        <v>2.2360008804016309</v>
      </c>
      <c r="I106" s="317">
        <f ca="1">+IF(ISERROR(HLOOKUP($B106,INDIRECT("'Monthly Resource Report'!"&amp;'Coleman Validation'!I$665666&amp;":"&amp;'Coleman Validation'!I$665667),'Coleman Validation'!I$665668,FALSE)),0,HLOOKUP($B106,INDIRECT("'Monthly Resource Report'!"&amp;'Coleman Validation'!I$665666&amp;":"&amp;'Coleman Validation'!I$665667),'Coleman Validation'!I$665668,FALSE))</f>
        <v>0.32790225268214018</v>
      </c>
      <c r="J106" s="318">
        <f ca="1">+IF(ISERROR(HLOOKUP($B106,INDIRECT("'Monthly Resource Report'!"&amp;'Coleman Validation'!J$665666&amp;":"&amp;'Coleman Validation'!J$665667),'Coleman Validation'!J$665668,FALSE)),0,HLOOKUP($B106,INDIRECT("'Monthly Resource Report'!"&amp;'Coleman Validation'!J$665666&amp;":"&amp;'Coleman Validation'!J$665667),'Coleman Validation'!J$665668,FALSE))</f>
        <v>0.20051590415201548</v>
      </c>
      <c r="L106" s="301">
        <v>44409</v>
      </c>
      <c r="M106" s="294">
        <v>146</v>
      </c>
      <c r="N106" s="297">
        <v>2.236489522789765</v>
      </c>
      <c r="O106" s="299">
        <v>0.33</v>
      </c>
      <c r="P106" s="295">
        <v>0.2</v>
      </c>
      <c r="Q106" s="294">
        <f ca="1">+IF(ISERROR(HLOOKUP($B106,INDIRECT("'Monthly Resource Report'!"&amp;'Coleman Validation'!Q$665666&amp;":"&amp;'Coleman Validation'!Q$665667),'Coleman Validation'!Q$665668,FALSE)),0,HLOOKUP($B106,INDIRECT("'Monthly Resource Report'!"&amp;'Coleman Validation'!Q$665666&amp;":"&amp;'Coleman Validation'!Q$665667),'Coleman Validation'!Q$665668,FALSE))</f>
        <v>146</v>
      </c>
      <c r="R106" s="297">
        <f ca="1">+IF(ISERROR(HLOOKUP($B106,INDIRECT("'Monthly Resource Report'!"&amp;'Coleman Validation'!R$665666&amp;":"&amp;'Coleman Validation'!R$665667),'Coleman Validation'!R$665668,FALSE)),0,HLOOKUP($B106,INDIRECT("'Monthly Resource Report'!"&amp;'Coleman Validation'!R$665666&amp;":"&amp;'Coleman Validation'!R$665667),'Coleman Validation'!R$665668,FALSE))</f>
        <v>2.2360008567726837</v>
      </c>
      <c r="S106" s="317">
        <f ca="1">+IF(ISERROR(HLOOKUP($B106,INDIRECT("'Monthly Resource Report'!"&amp;'Coleman Validation'!S$665666&amp;":"&amp;'Coleman Validation'!S$665667),'Coleman Validation'!S$665668,FALSE)),0,HLOOKUP($B106,INDIRECT("'Monthly Resource Report'!"&amp;'Coleman Validation'!S$665666&amp;":"&amp;'Coleman Validation'!S$665667),'Coleman Validation'!S$665668,FALSE))</f>
        <v>0.32795008328346492</v>
      </c>
      <c r="T106" s="318">
        <f ca="1">+IF(ISERROR(HLOOKUP($B106,INDIRECT("'Monthly Resource Report'!"&amp;'Coleman Validation'!T$665666&amp;":"&amp;'Coleman Validation'!T$665667),'Coleman Validation'!T$665668,FALSE)),0,HLOOKUP($B106,INDIRECT("'Monthly Resource Report'!"&amp;'Coleman Validation'!T$665666&amp;":"&amp;'Coleman Validation'!T$665667),'Coleman Validation'!T$665668,FALSE))</f>
        <v>0.20056640379330454</v>
      </c>
      <c r="V106" s="301">
        <v>44409</v>
      </c>
      <c r="W106" s="294">
        <v>151</v>
      </c>
      <c r="X106" s="297">
        <v>2.236489522789765</v>
      </c>
      <c r="Y106" s="299">
        <v>0.33</v>
      </c>
      <c r="Z106" s="295">
        <v>0.2</v>
      </c>
      <c r="AA106" s="294">
        <f ca="1">+IF(ISERROR(HLOOKUP($B106,INDIRECT("'Monthly Resource Report'!"&amp;'Coleman Validation'!AA$665666&amp;":"&amp;'Coleman Validation'!AA$665667),'Coleman Validation'!AA$665668,FALSE)),0,HLOOKUP($B106,INDIRECT("'Monthly Resource Report'!"&amp;'Coleman Validation'!AA$665666&amp;":"&amp;'Coleman Validation'!AA$665667),'Coleman Validation'!AA$665668,FALSE))</f>
        <v>151</v>
      </c>
      <c r="AB106" s="297">
        <f ca="1">+IF(ISERROR(HLOOKUP($B106,INDIRECT("'Monthly Resource Report'!"&amp;'Coleman Validation'!AB$665666&amp;":"&amp;'Coleman Validation'!AB$665667),'Coleman Validation'!AB$665668,FALSE)),0,HLOOKUP($B106,INDIRECT("'Monthly Resource Report'!"&amp;'Coleman Validation'!AB$665666&amp;":"&amp;'Coleman Validation'!AB$665667),'Coleman Validation'!AB$665668,FALSE))</f>
        <v>2.2360024461091577</v>
      </c>
      <c r="AC106" s="317">
        <f ca="1">+IF(ISERROR(HLOOKUP($B106,INDIRECT("'Monthly Resource Report'!"&amp;'Coleman Validation'!AC$665666&amp;":"&amp;'Coleman Validation'!AC$665667),'Coleman Validation'!AC$665668,FALSE)),0,HLOOKUP($B106,INDIRECT("'Monthly Resource Report'!"&amp;'Coleman Validation'!AC$665666&amp;":"&amp;'Coleman Validation'!AC$665667),'Coleman Validation'!AC$665668,FALSE))</f>
        <v>0.32827023229320851</v>
      </c>
      <c r="AD106" s="318">
        <f ca="1">+IF(ISERROR(HLOOKUP($B106,INDIRECT("'Monthly Resource Report'!"&amp;'Coleman Validation'!AD$665666&amp;":"&amp;'Coleman Validation'!AD$665667),'Coleman Validation'!AD$665668,FALSE)),0,HLOOKUP($B106,INDIRECT("'Monthly Resource Report'!"&amp;'Coleman Validation'!AD$665666&amp;":"&amp;'Coleman Validation'!AD$665667),'Coleman Validation'!AD$665668,FALSE))</f>
        <v>0.20059512552171649</v>
      </c>
    </row>
    <row r="107" spans="2:30" s="29" customFormat="1">
      <c r="B107" s="301">
        <v>44440</v>
      </c>
      <c r="C107" s="294">
        <v>146</v>
      </c>
      <c r="D107" s="297">
        <v>2.236489522789765</v>
      </c>
      <c r="E107" s="299">
        <v>0.33</v>
      </c>
      <c r="F107" s="295">
        <v>0.2</v>
      </c>
      <c r="G107" s="294">
        <f ca="1">+IF(ISERROR(HLOOKUP($B107,INDIRECT("'Monthly Resource Report'!"&amp;'Coleman Validation'!G$665666&amp;":"&amp;'Coleman Validation'!G$665667),'Coleman Validation'!G$665668,FALSE)),0,HLOOKUP($B107,INDIRECT("'Monthly Resource Report'!"&amp;'Coleman Validation'!G$665666&amp;":"&amp;'Coleman Validation'!G$665667),'Coleman Validation'!G$665668,FALSE))</f>
        <v>146</v>
      </c>
      <c r="H107" s="297">
        <f ca="1">+IF(ISERROR(HLOOKUP($B107,INDIRECT("'Monthly Resource Report'!"&amp;'Coleman Validation'!H$665666&amp;":"&amp;'Coleman Validation'!H$665667),'Coleman Validation'!H$665668,FALSE)),0,HLOOKUP($B107,INDIRECT("'Monthly Resource Report'!"&amp;'Coleman Validation'!H$665666&amp;":"&amp;'Coleman Validation'!H$665667),'Coleman Validation'!H$665668,FALSE))</f>
        <v>2.2360005321570169</v>
      </c>
      <c r="I107" s="317">
        <f ca="1">+IF(ISERROR(HLOOKUP($B107,INDIRECT("'Monthly Resource Report'!"&amp;'Coleman Validation'!I$665666&amp;":"&amp;'Coleman Validation'!I$665667),'Coleman Validation'!I$665668,FALSE)),0,HLOOKUP($B107,INDIRECT("'Monthly Resource Report'!"&amp;'Coleman Validation'!I$665666&amp;":"&amp;'Coleman Validation'!I$665667),'Coleman Validation'!I$665668,FALSE))</f>
        <v>0.32745904722833419</v>
      </c>
      <c r="J107" s="318">
        <f ca="1">+IF(ISERROR(HLOOKUP($B107,INDIRECT("'Monthly Resource Report'!"&amp;'Coleman Validation'!J$665666&amp;":"&amp;'Coleman Validation'!J$665667),'Coleman Validation'!J$665668,FALSE)),0,HLOOKUP($B107,INDIRECT("'Monthly Resource Report'!"&amp;'Coleman Validation'!J$665666&amp;":"&amp;'Coleman Validation'!J$665667),'Coleman Validation'!J$665668,FALSE))</f>
        <v>0.20017643968159596</v>
      </c>
      <c r="L107" s="301">
        <v>44440</v>
      </c>
      <c r="M107" s="294">
        <v>146</v>
      </c>
      <c r="N107" s="297">
        <v>2.236489522789765</v>
      </c>
      <c r="O107" s="299">
        <v>0.33</v>
      </c>
      <c r="P107" s="295">
        <v>0.2</v>
      </c>
      <c r="Q107" s="294">
        <f ca="1">+IF(ISERROR(HLOOKUP($B107,INDIRECT("'Monthly Resource Report'!"&amp;'Coleman Validation'!Q$665666&amp;":"&amp;'Coleman Validation'!Q$665667),'Coleman Validation'!Q$665668,FALSE)),0,HLOOKUP($B107,INDIRECT("'Monthly Resource Report'!"&amp;'Coleman Validation'!Q$665666&amp;":"&amp;'Coleman Validation'!Q$665667),'Coleman Validation'!Q$665668,FALSE))</f>
        <v>146</v>
      </c>
      <c r="R107" s="297">
        <f ca="1">+IF(ISERROR(HLOOKUP($B107,INDIRECT("'Monthly Resource Report'!"&amp;'Coleman Validation'!R$665666&amp;":"&amp;'Coleman Validation'!R$665667),'Coleman Validation'!R$665668,FALSE)),0,HLOOKUP($B107,INDIRECT("'Monthly Resource Report'!"&amp;'Coleman Validation'!R$665666&amp;":"&amp;'Coleman Validation'!R$665667),'Coleman Validation'!R$665668,FALSE))</f>
        <v>2.2360000665122102</v>
      </c>
      <c r="S107" s="317">
        <f ca="1">+IF(ISERROR(HLOOKUP($B107,INDIRECT("'Monthly Resource Report'!"&amp;'Coleman Validation'!S$665666&amp;":"&amp;'Coleman Validation'!S$665667),'Coleman Validation'!S$665668,FALSE)),0,HLOOKUP($B107,INDIRECT("'Monthly Resource Report'!"&amp;'Coleman Validation'!S$665666&amp;":"&amp;'Coleman Validation'!S$665667),'Coleman Validation'!S$665668,FALSE))</f>
        <v>0.32721181291130003</v>
      </c>
      <c r="T107" s="318">
        <f ca="1">+IF(ISERROR(HLOOKUP($B107,INDIRECT("'Monthly Resource Report'!"&amp;'Coleman Validation'!T$665666&amp;":"&amp;'Coleman Validation'!T$665667),'Coleman Validation'!T$665668,FALSE)),0,HLOOKUP($B107,INDIRECT("'Monthly Resource Report'!"&amp;'Coleman Validation'!T$665666&amp;":"&amp;'Coleman Validation'!T$665667),'Coleman Validation'!T$665668,FALSE))</f>
        <v>0.20060383893896225</v>
      </c>
      <c r="V107" s="301">
        <v>44440</v>
      </c>
      <c r="W107" s="294">
        <v>151</v>
      </c>
      <c r="X107" s="297">
        <v>2.236489522789765</v>
      </c>
      <c r="Y107" s="299">
        <v>0.33</v>
      </c>
      <c r="Z107" s="295">
        <v>0.2</v>
      </c>
      <c r="AA107" s="294">
        <f ca="1">+IF(ISERROR(HLOOKUP($B107,INDIRECT("'Monthly Resource Report'!"&amp;'Coleman Validation'!AA$665666&amp;":"&amp;'Coleman Validation'!AA$665667),'Coleman Validation'!AA$665668,FALSE)),0,HLOOKUP($B107,INDIRECT("'Monthly Resource Report'!"&amp;'Coleman Validation'!AA$665666&amp;":"&amp;'Coleman Validation'!AA$665667),'Coleman Validation'!AA$665668,FALSE))</f>
        <v>151</v>
      </c>
      <c r="AB107" s="297">
        <f ca="1">+IF(ISERROR(HLOOKUP($B107,INDIRECT("'Monthly Resource Report'!"&amp;'Coleman Validation'!AB$665666&amp;":"&amp;'Coleman Validation'!AB$665667),'Coleman Validation'!AB$665668,FALSE)),0,HLOOKUP($B107,INDIRECT("'Monthly Resource Report'!"&amp;'Coleman Validation'!AB$665666&amp;":"&amp;'Coleman Validation'!AB$665667),'Coleman Validation'!AB$665668,FALSE))</f>
        <v>2.2360021519580688</v>
      </c>
      <c r="AC107" s="317">
        <f ca="1">+IF(ISERROR(HLOOKUP($B107,INDIRECT("'Monthly Resource Report'!"&amp;'Coleman Validation'!AC$665666&amp;":"&amp;'Coleman Validation'!AC$665667),'Coleman Validation'!AC$665668,FALSE)),0,HLOOKUP($B107,INDIRECT("'Monthly Resource Report'!"&amp;'Coleman Validation'!AC$665666&amp;":"&amp;'Coleman Validation'!AC$665667),'Coleman Validation'!AC$665668,FALSE))</f>
        <v>0.32800318449693688</v>
      </c>
      <c r="AD107" s="318">
        <f ca="1">+IF(ISERROR(HLOOKUP($B107,INDIRECT("'Monthly Resource Report'!"&amp;'Coleman Validation'!AD$665666&amp;":"&amp;'Coleman Validation'!AD$665667),'Coleman Validation'!AD$665668,FALSE)),0,HLOOKUP($B107,INDIRECT("'Monthly Resource Report'!"&amp;'Coleman Validation'!AD$665666&amp;":"&amp;'Coleman Validation'!AD$665667),'Coleman Validation'!AD$665668,FALSE))</f>
        <v>0.20042913037990659</v>
      </c>
    </row>
    <row r="108" spans="2:30" s="29" customFormat="1">
      <c r="B108" s="301">
        <v>44470</v>
      </c>
      <c r="C108" s="294">
        <v>146</v>
      </c>
      <c r="D108" s="297">
        <v>2.236489522789765</v>
      </c>
      <c r="E108" s="299">
        <v>0.33</v>
      </c>
      <c r="F108" s="295">
        <v>0.2</v>
      </c>
      <c r="G108" s="294">
        <f ca="1">+IF(ISERROR(HLOOKUP($B108,INDIRECT("'Monthly Resource Report'!"&amp;'Coleman Validation'!G$665666&amp;":"&amp;'Coleman Validation'!G$665667),'Coleman Validation'!G$665668,FALSE)),0,HLOOKUP($B108,INDIRECT("'Monthly Resource Report'!"&amp;'Coleman Validation'!G$665666&amp;":"&amp;'Coleman Validation'!G$665667),'Coleman Validation'!G$665668,FALSE))</f>
        <v>146</v>
      </c>
      <c r="H108" s="297">
        <f ca="1">+IF(ISERROR(HLOOKUP($B108,INDIRECT("'Monthly Resource Report'!"&amp;'Coleman Validation'!H$665666&amp;":"&amp;'Coleman Validation'!H$665667),'Coleman Validation'!H$665668,FALSE)),0,HLOOKUP($B108,INDIRECT("'Monthly Resource Report'!"&amp;'Coleman Validation'!H$665666&amp;":"&amp;'Coleman Validation'!H$665667),'Coleman Validation'!H$665668,FALSE))</f>
        <v>2.236000505066448</v>
      </c>
      <c r="I108" s="317">
        <f ca="1">+IF(ISERROR(HLOOKUP($B108,INDIRECT("'Monthly Resource Report'!"&amp;'Coleman Validation'!I$665666&amp;":"&amp;'Coleman Validation'!I$665667),'Coleman Validation'!I$665668,FALSE)),0,HLOOKUP($B108,INDIRECT("'Monthly Resource Report'!"&amp;'Coleman Validation'!I$665666&amp;":"&amp;'Coleman Validation'!I$665667),'Coleman Validation'!I$665668,FALSE))</f>
        <v>0.32778191096449472</v>
      </c>
      <c r="J108" s="318">
        <f ca="1">+IF(ISERROR(HLOOKUP($B108,INDIRECT("'Monthly Resource Report'!"&amp;'Coleman Validation'!J$665666&amp;":"&amp;'Coleman Validation'!J$665667),'Coleman Validation'!J$665668,FALSE)),0,HLOOKUP($B108,INDIRECT("'Monthly Resource Report'!"&amp;'Coleman Validation'!J$665666&amp;":"&amp;'Coleman Validation'!J$665667),'Coleman Validation'!J$665668,FALSE))</f>
        <v>0.20034542147947426</v>
      </c>
      <c r="L108" s="301">
        <v>44470</v>
      </c>
      <c r="M108" s="294">
        <v>146</v>
      </c>
      <c r="N108" s="297">
        <v>2.236489522789765</v>
      </c>
      <c r="O108" s="299">
        <v>0.33</v>
      </c>
      <c r="P108" s="295">
        <v>0.2</v>
      </c>
      <c r="Q108" s="294">
        <f ca="1">+IF(ISERROR(HLOOKUP($B108,INDIRECT("'Monthly Resource Report'!"&amp;'Coleman Validation'!Q$665666&amp;":"&amp;'Coleman Validation'!Q$665667),'Coleman Validation'!Q$665668,FALSE)),0,HLOOKUP($B108,INDIRECT("'Monthly Resource Report'!"&amp;'Coleman Validation'!Q$665666&amp;":"&amp;'Coleman Validation'!Q$665667),'Coleman Validation'!Q$665668,FALSE))</f>
        <v>146</v>
      </c>
      <c r="R108" s="297">
        <f ca="1">+IF(ISERROR(HLOOKUP($B108,INDIRECT("'Monthly Resource Report'!"&amp;'Coleman Validation'!R$665666&amp;":"&amp;'Coleman Validation'!R$665667),'Coleman Validation'!R$665668,FALSE)),0,HLOOKUP($B108,INDIRECT("'Monthly Resource Report'!"&amp;'Coleman Validation'!R$665666&amp;":"&amp;'Coleman Validation'!R$665667),'Coleman Validation'!R$665668,FALSE))</f>
        <v>2.2360002316569791</v>
      </c>
      <c r="S108" s="317">
        <f ca="1">+IF(ISERROR(HLOOKUP($B108,INDIRECT("'Monthly Resource Report'!"&amp;'Coleman Validation'!S$665666&amp;":"&amp;'Coleman Validation'!S$665667),'Coleman Validation'!S$665668,FALSE)),0,HLOOKUP($B108,INDIRECT("'Monthly Resource Report'!"&amp;'Coleman Validation'!S$665666&amp;":"&amp;'Coleman Validation'!S$665667),'Coleman Validation'!S$665668,FALSE))</f>
        <v>0.32772382111887621</v>
      </c>
      <c r="T108" s="318">
        <f ca="1">+IF(ISERROR(HLOOKUP($B108,INDIRECT("'Monthly Resource Report'!"&amp;'Coleman Validation'!T$665666&amp;":"&amp;'Coleman Validation'!T$665667),'Coleman Validation'!T$665668,FALSE)),0,HLOOKUP($B108,INDIRECT("'Monthly Resource Report'!"&amp;'Coleman Validation'!T$665666&amp;":"&amp;'Coleman Validation'!T$665667),'Coleman Validation'!T$665668,FALSE))</f>
        <v>0.20056889784434884</v>
      </c>
      <c r="V108" s="301">
        <v>44470</v>
      </c>
      <c r="W108" s="294">
        <v>151</v>
      </c>
      <c r="X108" s="297">
        <v>2.236489522789765</v>
      </c>
      <c r="Y108" s="299">
        <v>0.33</v>
      </c>
      <c r="Z108" s="295">
        <v>0.2</v>
      </c>
      <c r="AA108" s="294">
        <f ca="1">+IF(ISERROR(HLOOKUP($B108,INDIRECT("'Monthly Resource Report'!"&amp;'Coleman Validation'!AA$665666&amp;":"&amp;'Coleman Validation'!AA$665667),'Coleman Validation'!AA$665668,FALSE)),0,HLOOKUP($B108,INDIRECT("'Monthly Resource Report'!"&amp;'Coleman Validation'!AA$665666&amp;":"&amp;'Coleman Validation'!AA$665667),'Coleman Validation'!AA$665668,FALSE))</f>
        <v>151</v>
      </c>
      <c r="AB108" s="297">
        <f ca="1">+IF(ISERROR(HLOOKUP($B108,INDIRECT("'Monthly Resource Report'!"&amp;'Coleman Validation'!AB$665666&amp;":"&amp;'Coleman Validation'!AB$665667),'Coleman Validation'!AB$665668,FALSE)),0,HLOOKUP($B108,INDIRECT("'Monthly Resource Report'!"&amp;'Coleman Validation'!AB$665666&amp;":"&amp;'Coleman Validation'!AB$665667),'Coleman Validation'!AB$665668,FALSE))</f>
        <v>2.2360023129437296</v>
      </c>
      <c r="AC108" s="317">
        <f ca="1">+IF(ISERROR(HLOOKUP($B108,INDIRECT("'Monthly Resource Report'!"&amp;'Coleman Validation'!AC$665666&amp;":"&amp;'Coleman Validation'!AC$665667),'Coleman Validation'!AC$665668,FALSE)),0,HLOOKUP($B108,INDIRECT("'Monthly Resource Report'!"&amp;'Coleman Validation'!AC$665666&amp;":"&amp;'Coleman Validation'!AC$665667),'Coleman Validation'!AC$665668,FALSE))</f>
        <v>0.32833883453199481</v>
      </c>
      <c r="AD108" s="318">
        <f ca="1">+IF(ISERROR(HLOOKUP($B108,INDIRECT("'Monthly Resource Report'!"&amp;'Coleman Validation'!AD$665666&amp;":"&amp;'Coleman Validation'!AD$665667),'Coleman Validation'!AD$665668,FALSE)),0,HLOOKUP($B108,INDIRECT("'Monthly Resource Report'!"&amp;'Coleman Validation'!AD$665666&amp;":"&amp;'Coleman Validation'!AD$665667),'Coleman Validation'!AD$665668,FALSE))</f>
        <v>0.20041002974460806</v>
      </c>
    </row>
    <row r="109" spans="2:30" s="29" customFormat="1">
      <c r="B109" s="301">
        <v>44501</v>
      </c>
      <c r="C109" s="294">
        <v>146</v>
      </c>
      <c r="D109" s="297">
        <v>2.236489522789765</v>
      </c>
      <c r="E109" s="299">
        <v>0.33</v>
      </c>
      <c r="F109" s="295">
        <v>0.2</v>
      </c>
      <c r="G109" s="294">
        <f ca="1">+IF(ISERROR(HLOOKUP($B109,INDIRECT("'Monthly Resource Report'!"&amp;'Coleman Validation'!G$665666&amp;":"&amp;'Coleman Validation'!G$665667),'Coleman Validation'!G$665668,FALSE)),0,HLOOKUP($B109,INDIRECT("'Monthly Resource Report'!"&amp;'Coleman Validation'!G$665666&amp;":"&amp;'Coleman Validation'!G$665667),'Coleman Validation'!G$665668,FALSE))</f>
        <v>146</v>
      </c>
      <c r="H109" s="297">
        <f ca="1">+IF(ISERROR(HLOOKUP($B109,INDIRECT("'Monthly Resource Report'!"&amp;'Coleman Validation'!H$665666&amp;":"&amp;'Coleman Validation'!H$665667),'Coleman Validation'!H$665668,FALSE)),0,HLOOKUP($B109,INDIRECT("'Monthly Resource Report'!"&amp;'Coleman Validation'!H$665666&amp;":"&amp;'Coleman Validation'!H$665667),'Coleman Validation'!H$665668,FALSE))</f>
        <v>2.2360006680863505</v>
      </c>
      <c r="I109" s="317">
        <f ca="1">+IF(ISERROR(HLOOKUP($B109,INDIRECT("'Monthly Resource Report'!"&amp;'Coleman Validation'!I$665666&amp;":"&amp;'Coleman Validation'!I$665667),'Coleman Validation'!I$665668,FALSE)),0,HLOOKUP($B109,INDIRECT("'Monthly Resource Report'!"&amp;'Coleman Validation'!I$665666&amp;":"&amp;'Coleman Validation'!I$665667),'Coleman Validation'!I$665668,FALSE))</f>
        <v>0.32899246637566815</v>
      </c>
      <c r="J109" s="318">
        <f ca="1">+IF(ISERROR(HLOOKUP($B109,INDIRECT("'Monthly Resource Report'!"&amp;'Coleman Validation'!J$665666&amp;":"&amp;'Coleman Validation'!J$665667),'Coleman Validation'!J$665668,FALSE)),0,HLOOKUP($B109,INDIRECT("'Monthly Resource Report'!"&amp;'Coleman Validation'!J$665666&amp;":"&amp;'Coleman Validation'!J$665667),'Coleman Validation'!J$665668,FALSE))</f>
        <v>0.2001736981219657</v>
      </c>
      <c r="L109" s="301">
        <v>44501</v>
      </c>
      <c r="M109" s="294">
        <v>146</v>
      </c>
      <c r="N109" s="297">
        <v>2.236489522789765</v>
      </c>
      <c r="O109" s="299">
        <v>0.33</v>
      </c>
      <c r="P109" s="295">
        <v>0.2</v>
      </c>
      <c r="Q109" s="294">
        <f ca="1">+IF(ISERROR(HLOOKUP($B109,INDIRECT("'Monthly Resource Report'!"&amp;'Coleman Validation'!Q$665666&amp;":"&amp;'Coleman Validation'!Q$665667),'Coleman Validation'!Q$665668,FALSE)),0,HLOOKUP($B109,INDIRECT("'Monthly Resource Report'!"&amp;'Coleman Validation'!Q$665666&amp;":"&amp;'Coleman Validation'!Q$665667),'Coleman Validation'!Q$665668,FALSE))</f>
        <v>146</v>
      </c>
      <c r="R109" s="297">
        <f ca="1">+IF(ISERROR(HLOOKUP($B109,INDIRECT("'Monthly Resource Report'!"&amp;'Coleman Validation'!R$665666&amp;":"&amp;'Coleman Validation'!R$665667),'Coleman Validation'!R$665668,FALSE)),0,HLOOKUP($B109,INDIRECT("'Monthly Resource Report'!"&amp;'Coleman Validation'!R$665666&amp;":"&amp;'Coleman Validation'!R$665667),'Coleman Validation'!R$665668,FALSE))</f>
        <v>2.2360007805729656</v>
      </c>
      <c r="S109" s="317">
        <f ca="1">+IF(ISERROR(HLOOKUP($B109,INDIRECT("'Monthly Resource Report'!"&amp;'Coleman Validation'!S$665666&amp;":"&amp;'Coleman Validation'!S$665667),'Coleman Validation'!S$665668,FALSE)),0,HLOOKUP($B109,INDIRECT("'Monthly Resource Report'!"&amp;'Coleman Validation'!S$665666&amp;":"&amp;'Coleman Validation'!S$665667),'Coleman Validation'!S$665668,FALSE))</f>
        <v>0.32884668107774218</v>
      </c>
      <c r="T109" s="318">
        <f ca="1">+IF(ISERROR(HLOOKUP($B109,INDIRECT("'Monthly Resource Report'!"&amp;'Coleman Validation'!T$665666&amp;":"&amp;'Coleman Validation'!T$665667),'Coleman Validation'!T$665668,FALSE)),0,HLOOKUP($B109,INDIRECT("'Monthly Resource Report'!"&amp;'Coleman Validation'!T$665666&amp;":"&amp;'Coleman Validation'!T$665667),'Coleman Validation'!T$665668,FALSE))</f>
        <v>0.20038195183188595</v>
      </c>
      <c r="V109" s="301">
        <v>44501</v>
      </c>
      <c r="W109" s="294">
        <v>151</v>
      </c>
      <c r="X109" s="297">
        <v>2.236489522789765</v>
      </c>
      <c r="Y109" s="299">
        <v>0.33</v>
      </c>
      <c r="Z109" s="295">
        <v>0.2</v>
      </c>
      <c r="AA109" s="294">
        <f ca="1">+IF(ISERROR(HLOOKUP($B109,INDIRECT("'Monthly Resource Report'!"&amp;'Coleman Validation'!AA$665666&amp;":"&amp;'Coleman Validation'!AA$665667),'Coleman Validation'!AA$665668,FALSE)),0,HLOOKUP($B109,INDIRECT("'Monthly Resource Report'!"&amp;'Coleman Validation'!AA$665666&amp;":"&amp;'Coleman Validation'!AA$665667),'Coleman Validation'!AA$665668,FALSE))</f>
        <v>151</v>
      </c>
      <c r="AB109" s="297">
        <f ca="1">+IF(ISERROR(HLOOKUP($B109,INDIRECT("'Monthly Resource Report'!"&amp;'Coleman Validation'!AB$665666&amp;":"&amp;'Coleman Validation'!AB$665667),'Coleman Validation'!AB$665668,FALSE)),0,HLOOKUP($B109,INDIRECT("'Monthly Resource Report'!"&amp;'Coleman Validation'!AB$665666&amp;":"&amp;'Coleman Validation'!AB$665667),'Coleman Validation'!AB$665668,FALSE))</f>
        <v>2.2360024305059127</v>
      </c>
      <c r="AC109" s="317">
        <f ca="1">+IF(ISERROR(HLOOKUP($B109,INDIRECT("'Monthly Resource Report'!"&amp;'Coleman Validation'!AC$665666&amp;":"&amp;'Coleman Validation'!AC$665667),'Coleman Validation'!AC$665668,FALSE)),0,HLOOKUP($B109,INDIRECT("'Monthly Resource Report'!"&amp;'Coleman Validation'!AC$665666&amp;":"&amp;'Coleman Validation'!AC$665667),'Coleman Validation'!AC$665668,FALSE))</f>
        <v>0.32928927877201286</v>
      </c>
      <c r="AD109" s="318">
        <f ca="1">+IF(ISERROR(HLOOKUP($B109,INDIRECT("'Monthly Resource Report'!"&amp;'Coleman Validation'!AD$665666&amp;":"&amp;'Coleman Validation'!AD$665667),'Coleman Validation'!AD$665668,FALSE)),0,HLOOKUP($B109,INDIRECT("'Monthly Resource Report'!"&amp;'Coleman Validation'!AD$665666&amp;":"&amp;'Coleman Validation'!AD$665667),'Coleman Validation'!AD$665668,FALSE))</f>
        <v>0.20081394867964644</v>
      </c>
    </row>
    <row r="110" spans="2:30" s="29" customFormat="1">
      <c r="B110" s="301">
        <v>44531</v>
      </c>
      <c r="C110" s="294">
        <v>146</v>
      </c>
      <c r="D110" s="297">
        <v>2.236489522789765</v>
      </c>
      <c r="E110" s="299">
        <v>0.33</v>
      </c>
      <c r="F110" s="295">
        <v>0.2</v>
      </c>
      <c r="G110" s="294">
        <f ca="1">+IF(ISERROR(HLOOKUP($B110,INDIRECT("'Monthly Resource Report'!"&amp;'Coleman Validation'!G$665666&amp;":"&amp;'Coleman Validation'!G$665667),'Coleman Validation'!G$665668,FALSE)),0,HLOOKUP($B110,INDIRECT("'Monthly Resource Report'!"&amp;'Coleman Validation'!G$665666&amp;":"&amp;'Coleman Validation'!G$665667),'Coleman Validation'!G$665668,FALSE))</f>
        <v>146</v>
      </c>
      <c r="H110" s="297">
        <f ca="1">+IF(ISERROR(HLOOKUP($B110,INDIRECT("'Monthly Resource Report'!"&amp;'Coleman Validation'!H$665666&amp;":"&amp;'Coleman Validation'!H$665667),'Coleman Validation'!H$665668,FALSE)),0,HLOOKUP($B110,INDIRECT("'Monthly Resource Report'!"&amp;'Coleman Validation'!H$665666&amp;":"&amp;'Coleman Validation'!H$665667),'Coleman Validation'!H$665668,FALSE))</f>
        <v>2.2359994332731623</v>
      </c>
      <c r="I110" s="317">
        <f ca="1">+IF(ISERROR(HLOOKUP($B110,INDIRECT("'Monthly Resource Report'!"&amp;'Coleman Validation'!I$665666&amp;":"&amp;'Coleman Validation'!I$665667),'Coleman Validation'!I$665668,FALSE)),0,HLOOKUP($B110,INDIRECT("'Monthly Resource Report'!"&amp;'Coleman Validation'!I$665666&amp;":"&amp;'Coleman Validation'!I$665667),'Coleman Validation'!I$665668,FALSE))</f>
        <v>0.32791274052794123</v>
      </c>
      <c r="J110" s="318">
        <f ca="1">+IF(ISERROR(HLOOKUP($B110,INDIRECT("'Monthly Resource Report'!"&amp;'Coleman Validation'!J$665666&amp;":"&amp;'Coleman Validation'!J$665667),'Coleman Validation'!J$665668,FALSE)),0,HLOOKUP($B110,INDIRECT("'Monthly Resource Report'!"&amp;'Coleman Validation'!J$665666&amp;":"&amp;'Coleman Validation'!J$665667),'Coleman Validation'!J$665668,FALSE))</f>
        <v>0.20033130606831306</v>
      </c>
      <c r="L110" s="301">
        <v>44531</v>
      </c>
      <c r="M110" s="294">
        <v>146</v>
      </c>
      <c r="N110" s="297">
        <v>2.236489522789765</v>
      </c>
      <c r="O110" s="299">
        <v>0.33</v>
      </c>
      <c r="P110" s="295">
        <v>0.2</v>
      </c>
      <c r="Q110" s="294">
        <f ca="1">+IF(ISERROR(HLOOKUP($B110,INDIRECT("'Monthly Resource Report'!"&amp;'Coleman Validation'!Q$665666&amp;":"&amp;'Coleman Validation'!Q$665667),'Coleman Validation'!Q$665668,FALSE)),0,HLOOKUP($B110,INDIRECT("'Monthly Resource Report'!"&amp;'Coleman Validation'!Q$665666&amp;":"&amp;'Coleman Validation'!Q$665667),'Coleman Validation'!Q$665668,FALSE))</f>
        <v>146</v>
      </c>
      <c r="R110" s="297">
        <f ca="1">+IF(ISERROR(HLOOKUP($B110,INDIRECT("'Monthly Resource Report'!"&amp;'Coleman Validation'!R$665666&amp;":"&amp;'Coleman Validation'!R$665667),'Coleman Validation'!R$665668,FALSE)),0,HLOOKUP($B110,INDIRECT("'Monthly Resource Report'!"&amp;'Coleman Validation'!R$665666&amp;":"&amp;'Coleman Validation'!R$665667),'Coleman Validation'!R$665668,FALSE))</f>
        <v>2.235999790455236</v>
      </c>
      <c r="S110" s="317">
        <f ca="1">+IF(ISERROR(HLOOKUP($B110,INDIRECT("'Monthly Resource Report'!"&amp;'Coleman Validation'!S$665666&amp;":"&amp;'Coleman Validation'!S$665667),'Coleman Validation'!S$665668,FALSE)),0,HLOOKUP($B110,INDIRECT("'Monthly Resource Report'!"&amp;'Coleman Validation'!S$665666&amp;":"&amp;'Coleman Validation'!S$665667),'Coleman Validation'!S$665668,FALSE))</f>
        <v>0.32791914825786289</v>
      </c>
      <c r="T110" s="318">
        <f ca="1">+IF(ISERROR(HLOOKUP($B110,INDIRECT("'Monthly Resource Report'!"&amp;'Coleman Validation'!T$665666&amp;":"&amp;'Coleman Validation'!T$665667),'Coleman Validation'!T$665668,FALSE)),0,HLOOKUP($B110,INDIRECT("'Monthly Resource Report'!"&amp;'Coleman Validation'!T$665666&amp;":"&amp;'Coleman Validation'!T$665667),'Coleman Validation'!T$665668,FALSE))</f>
        <v>0.20077189503789789</v>
      </c>
      <c r="V110" s="301">
        <v>44531</v>
      </c>
      <c r="W110" s="294">
        <v>151</v>
      </c>
      <c r="X110" s="297">
        <v>2.236489522789765</v>
      </c>
      <c r="Y110" s="299">
        <v>0.33</v>
      </c>
      <c r="Z110" s="295">
        <v>0.2</v>
      </c>
      <c r="AA110" s="294">
        <f ca="1">+IF(ISERROR(HLOOKUP($B110,INDIRECT("'Monthly Resource Report'!"&amp;'Coleman Validation'!AA$665666&amp;":"&amp;'Coleman Validation'!AA$665667),'Coleman Validation'!AA$665668,FALSE)),0,HLOOKUP($B110,INDIRECT("'Monthly Resource Report'!"&amp;'Coleman Validation'!AA$665666&amp;":"&amp;'Coleman Validation'!AA$665667),'Coleman Validation'!AA$665668,FALSE))</f>
        <v>151</v>
      </c>
      <c r="AB110" s="297">
        <f ca="1">+IF(ISERROR(HLOOKUP($B110,INDIRECT("'Monthly Resource Report'!"&amp;'Coleman Validation'!AB$665666&amp;":"&amp;'Coleman Validation'!AB$665667),'Coleman Validation'!AB$665668,FALSE)),0,HLOOKUP($B110,INDIRECT("'Monthly Resource Report'!"&amp;'Coleman Validation'!AB$665666&amp;":"&amp;'Coleman Validation'!AB$665667),'Coleman Validation'!AB$665668,FALSE))</f>
        <v>2.2360023989911935</v>
      </c>
      <c r="AC110" s="317">
        <f ca="1">+IF(ISERROR(HLOOKUP($B110,INDIRECT("'Monthly Resource Report'!"&amp;'Coleman Validation'!AC$665666&amp;":"&amp;'Coleman Validation'!AC$665667),'Coleman Validation'!AC$665668,FALSE)),0,HLOOKUP($B110,INDIRECT("'Monthly Resource Report'!"&amp;'Coleman Validation'!AC$665666&amp;":"&amp;'Coleman Validation'!AC$665667),'Coleman Validation'!AC$665668,FALSE))</f>
        <v>0.32816752566116558</v>
      </c>
      <c r="AD110" s="318">
        <f ca="1">+IF(ISERROR(HLOOKUP($B110,INDIRECT("'Monthly Resource Report'!"&amp;'Coleman Validation'!AD$665666&amp;":"&amp;'Coleman Validation'!AD$665667),'Coleman Validation'!AD$665668,FALSE)),0,HLOOKUP($B110,INDIRECT("'Monthly Resource Report'!"&amp;'Coleman Validation'!AD$665666&amp;":"&amp;'Coleman Validation'!AD$665667),'Coleman Validation'!AD$665668,FALSE))</f>
        <v>0.20060602463079283</v>
      </c>
    </row>
    <row r="111" spans="2:30" s="29" customFormat="1">
      <c r="B111" s="301">
        <v>44562</v>
      </c>
      <c r="C111" s="294">
        <v>146</v>
      </c>
      <c r="D111" s="297">
        <v>2.2970983888573673</v>
      </c>
      <c r="E111" s="299">
        <v>0.33</v>
      </c>
      <c r="F111" s="295">
        <v>0.2</v>
      </c>
      <c r="G111" s="294">
        <f ca="1">+IF(ISERROR(HLOOKUP($B111,INDIRECT("'Monthly Resource Report'!"&amp;'Coleman Validation'!G$665666&amp;":"&amp;'Coleman Validation'!G$665667),'Coleman Validation'!G$665668,FALSE)),0,HLOOKUP($B111,INDIRECT("'Monthly Resource Report'!"&amp;'Coleman Validation'!G$665666&amp;":"&amp;'Coleman Validation'!G$665667),'Coleman Validation'!G$665668,FALSE))</f>
        <v>146</v>
      </c>
      <c r="H111" s="297">
        <f ca="1">+IF(ISERROR(HLOOKUP($B111,INDIRECT("'Monthly Resource Report'!"&amp;'Coleman Validation'!H$665666&amp;":"&amp;'Coleman Validation'!H$665667),'Coleman Validation'!H$665668,FALSE)),0,HLOOKUP($B111,INDIRECT("'Monthly Resource Report'!"&amp;'Coleman Validation'!H$665666&amp;":"&amp;'Coleman Validation'!H$665667),'Coleman Validation'!H$665668,FALSE))</f>
        <v>2.2970012710325625</v>
      </c>
      <c r="I111" s="317">
        <f ca="1">+IF(ISERROR(HLOOKUP($B111,INDIRECT("'Monthly Resource Report'!"&amp;'Coleman Validation'!I$665666&amp;":"&amp;'Coleman Validation'!I$665667),'Coleman Validation'!I$665668,FALSE)),0,HLOOKUP($B111,INDIRECT("'Monthly Resource Report'!"&amp;'Coleman Validation'!I$665666&amp;":"&amp;'Coleman Validation'!I$665667),'Coleman Validation'!I$665668,FALSE))</f>
        <v>0.32904956606311558</v>
      </c>
      <c r="J111" s="318">
        <f ca="1">+IF(ISERROR(HLOOKUP($B111,INDIRECT("'Monthly Resource Report'!"&amp;'Coleman Validation'!J$665666&amp;":"&amp;'Coleman Validation'!J$665667),'Coleman Validation'!J$665668,FALSE)),0,HLOOKUP($B111,INDIRECT("'Monthly Resource Report'!"&amp;'Coleman Validation'!J$665666&amp;":"&amp;'Coleman Validation'!J$665667),'Coleman Validation'!J$665668,FALSE))</f>
        <v>0.20032073840613032</v>
      </c>
      <c r="L111" s="301">
        <v>44562</v>
      </c>
      <c r="M111" s="294">
        <v>146</v>
      </c>
      <c r="N111" s="297">
        <v>2.2970983888573673</v>
      </c>
      <c r="O111" s="299">
        <v>0.33</v>
      </c>
      <c r="P111" s="295">
        <v>0.2</v>
      </c>
      <c r="Q111" s="294">
        <f ca="1">+IF(ISERROR(HLOOKUP($B111,INDIRECT("'Monthly Resource Report'!"&amp;'Coleman Validation'!Q$665666&amp;":"&amp;'Coleman Validation'!Q$665667),'Coleman Validation'!Q$665668,FALSE)),0,HLOOKUP($B111,INDIRECT("'Monthly Resource Report'!"&amp;'Coleman Validation'!Q$665666&amp;":"&amp;'Coleman Validation'!Q$665667),'Coleman Validation'!Q$665668,FALSE))</f>
        <v>146</v>
      </c>
      <c r="R111" s="297">
        <f ca="1">+IF(ISERROR(HLOOKUP($B111,INDIRECT("'Monthly Resource Report'!"&amp;'Coleman Validation'!R$665666&amp;":"&amp;'Coleman Validation'!R$665667),'Coleman Validation'!R$665668,FALSE)),0,HLOOKUP($B111,INDIRECT("'Monthly Resource Report'!"&amp;'Coleman Validation'!R$665666&amp;":"&amp;'Coleman Validation'!R$665667),'Coleman Validation'!R$665668,FALSE))</f>
        <v>2.2970014431179422</v>
      </c>
      <c r="S111" s="317">
        <f ca="1">+IF(ISERROR(HLOOKUP($B111,INDIRECT("'Monthly Resource Report'!"&amp;'Coleman Validation'!S$665666&amp;":"&amp;'Coleman Validation'!S$665667),'Coleman Validation'!S$665668,FALSE)),0,HLOOKUP($B111,INDIRECT("'Monthly Resource Report'!"&amp;'Coleman Validation'!S$665666&amp;":"&amp;'Coleman Validation'!S$665667),'Coleman Validation'!S$665668,FALSE))</f>
        <v>0.32904532200862396</v>
      </c>
      <c r="T111" s="318">
        <f ca="1">+IF(ISERROR(HLOOKUP($B111,INDIRECT("'Monthly Resource Report'!"&amp;'Coleman Validation'!T$665666&amp;":"&amp;'Coleman Validation'!T$665667),'Coleman Validation'!T$665668,FALSE)),0,HLOOKUP($B111,INDIRECT("'Monthly Resource Report'!"&amp;'Coleman Validation'!T$665666&amp;":"&amp;'Coleman Validation'!T$665667),'Coleman Validation'!T$665668,FALSE))</f>
        <v>0.20056306881145289</v>
      </c>
      <c r="V111" s="301">
        <v>44562</v>
      </c>
      <c r="W111" s="294">
        <v>151</v>
      </c>
      <c r="X111" s="297">
        <v>2.2970983888573673</v>
      </c>
      <c r="Y111" s="299">
        <v>0.33</v>
      </c>
      <c r="Z111" s="295">
        <v>0.2</v>
      </c>
      <c r="AA111" s="294">
        <f ca="1">+IF(ISERROR(HLOOKUP($B111,INDIRECT("'Monthly Resource Report'!"&amp;'Coleman Validation'!AA$665666&amp;":"&amp;'Coleman Validation'!AA$665667),'Coleman Validation'!AA$665668,FALSE)),0,HLOOKUP($B111,INDIRECT("'Monthly Resource Report'!"&amp;'Coleman Validation'!AA$665666&amp;":"&amp;'Coleman Validation'!AA$665667),'Coleman Validation'!AA$665668,FALSE))</f>
        <v>151</v>
      </c>
      <c r="AB111" s="297">
        <f ca="1">+IF(ISERROR(HLOOKUP($B111,INDIRECT("'Monthly Resource Report'!"&amp;'Coleman Validation'!AB$665666&amp;":"&amp;'Coleman Validation'!AB$665667),'Coleman Validation'!AB$665668,FALSE)),0,HLOOKUP($B111,INDIRECT("'Monthly Resource Report'!"&amp;'Coleman Validation'!AB$665666&amp;":"&amp;'Coleman Validation'!AB$665667),'Coleman Validation'!AB$665668,FALSE))</f>
        <v>2.2970020917009553</v>
      </c>
      <c r="AC111" s="317">
        <f ca="1">+IF(ISERROR(HLOOKUP($B111,INDIRECT("'Monthly Resource Report'!"&amp;'Coleman Validation'!AC$665666&amp;":"&amp;'Coleman Validation'!AC$665667),'Coleman Validation'!AC$665668,FALSE)),0,HLOOKUP($B111,INDIRECT("'Monthly Resource Report'!"&amp;'Coleman Validation'!AC$665666&amp;":"&amp;'Coleman Validation'!AC$665667),'Coleman Validation'!AC$665668,FALSE))</f>
        <v>0.32954641507669452</v>
      </c>
      <c r="AD111" s="318">
        <f ca="1">+IF(ISERROR(HLOOKUP($B111,INDIRECT("'Monthly Resource Report'!"&amp;'Coleman Validation'!AD$665666&amp;":"&amp;'Coleman Validation'!AD$665667),'Coleman Validation'!AD$665668,FALSE)),0,HLOOKUP($B111,INDIRECT("'Monthly Resource Report'!"&amp;'Coleman Validation'!AD$665666&amp;":"&amp;'Coleman Validation'!AD$665667),'Coleman Validation'!AD$665668,FALSE))</f>
        <v>0.20058017721842253</v>
      </c>
    </row>
    <row r="112" spans="2:30" s="29" customFormat="1">
      <c r="B112" s="301">
        <v>44593</v>
      </c>
      <c r="C112" s="294">
        <v>146</v>
      </c>
      <c r="D112" s="297">
        <v>2.2970983888573673</v>
      </c>
      <c r="E112" s="299">
        <v>0.33</v>
      </c>
      <c r="F112" s="295">
        <v>0.2</v>
      </c>
      <c r="G112" s="294">
        <f ca="1">+IF(ISERROR(HLOOKUP($B112,INDIRECT("'Monthly Resource Report'!"&amp;'Coleman Validation'!G$665666&amp;":"&amp;'Coleman Validation'!G$665667),'Coleman Validation'!G$665668,FALSE)),0,HLOOKUP($B112,INDIRECT("'Monthly Resource Report'!"&amp;'Coleman Validation'!G$665666&amp;":"&amp;'Coleman Validation'!G$665667),'Coleman Validation'!G$665668,FALSE))</f>
        <v>146</v>
      </c>
      <c r="H112" s="297">
        <f ca="1">+IF(ISERROR(HLOOKUP($B112,INDIRECT("'Monthly Resource Report'!"&amp;'Coleman Validation'!H$665666&amp;":"&amp;'Coleman Validation'!H$665667),'Coleman Validation'!H$665668,FALSE)),0,HLOOKUP($B112,INDIRECT("'Monthly Resource Report'!"&amp;'Coleman Validation'!H$665666&amp;":"&amp;'Coleman Validation'!H$665667),'Coleman Validation'!H$665668,FALSE))</f>
        <v>2.2970012915868705</v>
      </c>
      <c r="I112" s="317">
        <f ca="1">+IF(ISERROR(HLOOKUP($B112,INDIRECT("'Monthly Resource Report'!"&amp;'Coleman Validation'!I$665666&amp;":"&amp;'Coleman Validation'!I$665667),'Coleman Validation'!I$665668,FALSE)),0,HLOOKUP($B112,INDIRECT("'Monthly Resource Report'!"&amp;'Coleman Validation'!I$665666&amp;":"&amp;'Coleman Validation'!I$665667),'Coleman Validation'!I$665668,FALSE))</f>
        <v>0.32913691243568044</v>
      </c>
      <c r="J112" s="318">
        <f ca="1">+IF(ISERROR(HLOOKUP($B112,INDIRECT("'Monthly Resource Report'!"&amp;'Coleman Validation'!J$665666&amp;":"&amp;'Coleman Validation'!J$665667),'Coleman Validation'!J$665668,FALSE)),0,HLOOKUP($B112,INDIRECT("'Monthly Resource Report'!"&amp;'Coleman Validation'!J$665666&amp;":"&amp;'Coleman Validation'!J$665667),'Coleman Validation'!J$665668,FALSE))</f>
        <v>0.20036015910594121</v>
      </c>
      <c r="L112" s="301">
        <v>44593</v>
      </c>
      <c r="M112" s="294">
        <v>146</v>
      </c>
      <c r="N112" s="297">
        <v>2.2970983888573673</v>
      </c>
      <c r="O112" s="299">
        <v>0.33</v>
      </c>
      <c r="P112" s="295">
        <v>0.2</v>
      </c>
      <c r="Q112" s="294">
        <f ca="1">+IF(ISERROR(HLOOKUP($B112,INDIRECT("'Monthly Resource Report'!"&amp;'Coleman Validation'!Q$665666&amp;":"&amp;'Coleman Validation'!Q$665667),'Coleman Validation'!Q$665668,FALSE)),0,HLOOKUP($B112,INDIRECT("'Monthly Resource Report'!"&amp;'Coleman Validation'!Q$665666&amp;":"&amp;'Coleman Validation'!Q$665667),'Coleman Validation'!Q$665668,FALSE))</f>
        <v>146</v>
      </c>
      <c r="R112" s="297">
        <f ca="1">+IF(ISERROR(HLOOKUP($B112,INDIRECT("'Monthly Resource Report'!"&amp;'Coleman Validation'!R$665666&amp;":"&amp;'Coleman Validation'!R$665667),'Coleman Validation'!R$665668,FALSE)),0,HLOOKUP($B112,INDIRECT("'Monthly Resource Report'!"&amp;'Coleman Validation'!R$665666&amp;":"&amp;'Coleman Validation'!R$665667),'Coleman Validation'!R$665668,FALSE))</f>
        <v>2.2970011473638481</v>
      </c>
      <c r="S112" s="317">
        <f ca="1">+IF(ISERROR(HLOOKUP($B112,INDIRECT("'Monthly Resource Report'!"&amp;'Coleman Validation'!S$665666&amp;":"&amp;'Coleman Validation'!S$665667),'Coleman Validation'!S$665668,FALSE)),0,HLOOKUP($B112,INDIRECT("'Monthly Resource Report'!"&amp;'Coleman Validation'!S$665666&amp;":"&amp;'Coleman Validation'!S$665667),'Coleman Validation'!S$665668,FALSE))</f>
        <v>0.32913226310801713</v>
      </c>
      <c r="T112" s="318">
        <f ca="1">+IF(ISERROR(HLOOKUP($B112,INDIRECT("'Monthly Resource Report'!"&amp;'Coleman Validation'!T$665666&amp;":"&amp;'Coleman Validation'!T$665667),'Coleman Validation'!T$665668,FALSE)),0,HLOOKUP($B112,INDIRECT("'Monthly Resource Report'!"&amp;'Coleman Validation'!T$665666&amp;":"&amp;'Coleman Validation'!T$665667),'Coleman Validation'!T$665668,FALSE))</f>
        <v>0.20040343732269328</v>
      </c>
      <c r="V112" s="301">
        <v>44593</v>
      </c>
      <c r="W112" s="294">
        <v>151</v>
      </c>
      <c r="X112" s="297">
        <v>2.2970983888573673</v>
      </c>
      <c r="Y112" s="299">
        <v>0.33</v>
      </c>
      <c r="Z112" s="295">
        <v>0.2</v>
      </c>
      <c r="AA112" s="294">
        <f ca="1">+IF(ISERROR(HLOOKUP($B112,INDIRECT("'Monthly Resource Report'!"&amp;'Coleman Validation'!AA$665666&amp;":"&amp;'Coleman Validation'!AA$665667),'Coleman Validation'!AA$665668,FALSE)),0,HLOOKUP($B112,INDIRECT("'Monthly Resource Report'!"&amp;'Coleman Validation'!AA$665666&amp;":"&amp;'Coleman Validation'!AA$665667),'Coleman Validation'!AA$665668,FALSE))</f>
        <v>151</v>
      </c>
      <c r="AB112" s="297">
        <f ca="1">+IF(ISERROR(HLOOKUP($B112,INDIRECT("'Monthly Resource Report'!"&amp;'Coleman Validation'!AB$665666&amp;":"&amp;'Coleman Validation'!AB$665667),'Coleman Validation'!AB$665668,FALSE)),0,HLOOKUP($B112,INDIRECT("'Monthly Resource Report'!"&amp;'Coleman Validation'!AB$665666&amp;":"&amp;'Coleman Validation'!AB$665667),'Coleman Validation'!AB$665668,FALSE))</f>
        <v>2.2970021531676283</v>
      </c>
      <c r="AC112" s="317">
        <f ca="1">+IF(ISERROR(HLOOKUP($B112,INDIRECT("'Monthly Resource Report'!"&amp;'Coleman Validation'!AC$665666&amp;":"&amp;'Coleman Validation'!AC$665667),'Coleman Validation'!AC$665668,FALSE)),0,HLOOKUP($B112,INDIRECT("'Monthly Resource Report'!"&amp;'Coleman Validation'!AC$665666&amp;":"&amp;'Coleman Validation'!AC$665667),'Coleman Validation'!AC$665668,FALSE))</f>
        <v>0.32961497404406198</v>
      </c>
      <c r="AD112" s="318">
        <f ca="1">+IF(ISERROR(HLOOKUP($B112,INDIRECT("'Monthly Resource Report'!"&amp;'Coleman Validation'!AD$665666&amp;":"&amp;'Coleman Validation'!AD$665667),'Coleman Validation'!AD$665668,FALSE)),0,HLOOKUP($B112,INDIRECT("'Monthly Resource Report'!"&amp;'Coleman Validation'!AD$665666&amp;":"&amp;'Coleman Validation'!AD$665667),'Coleman Validation'!AD$665668,FALSE))</f>
        <v>0.20065247004104123</v>
      </c>
    </row>
    <row r="113" spans="2:30" s="29" customFormat="1">
      <c r="B113" s="301">
        <v>44621</v>
      </c>
      <c r="C113" s="294">
        <v>146</v>
      </c>
      <c r="D113" s="297">
        <v>2.2970983888573673</v>
      </c>
      <c r="E113" s="299">
        <v>0.33</v>
      </c>
      <c r="F113" s="295">
        <v>0.2</v>
      </c>
      <c r="G113" s="294">
        <f ca="1">+IF(ISERROR(HLOOKUP($B113,INDIRECT("'Monthly Resource Report'!"&amp;'Coleman Validation'!G$665666&amp;":"&amp;'Coleman Validation'!G$665667),'Coleman Validation'!G$665668,FALSE)),0,HLOOKUP($B113,INDIRECT("'Monthly Resource Report'!"&amp;'Coleman Validation'!G$665666&amp;":"&amp;'Coleman Validation'!G$665667),'Coleman Validation'!G$665668,FALSE))</f>
        <v>146</v>
      </c>
      <c r="H113" s="297">
        <f ca="1">+IF(ISERROR(HLOOKUP($B113,INDIRECT("'Monthly Resource Report'!"&amp;'Coleman Validation'!H$665666&amp;":"&amp;'Coleman Validation'!H$665667),'Coleman Validation'!H$665668,FALSE)),0,HLOOKUP($B113,INDIRECT("'Monthly Resource Report'!"&amp;'Coleman Validation'!H$665666&amp;":"&amp;'Coleman Validation'!H$665667),'Coleman Validation'!H$665668,FALSE))</f>
        <v>2.2970007947446254</v>
      </c>
      <c r="I113" s="317">
        <f ca="1">+IF(ISERROR(HLOOKUP($B113,INDIRECT("'Monthly Resource Report'!"&amp;'Coleman Validation'!I$665666&amp;":"&amp;'Coleman Validation'!I$665667),'Coleman Validation'!I$665668,FALSE)),0,HLOOKUP($B113,INDIRECT("'Monthly Resource Report'!"&amp;'Coleman Validation'!I$665666&amp;":"&amp;'Coleman Validation'!I$665667),'Coleman Validation'!I$665668,FALSE))</f>
        <v>0.32916634245141718</v>
      </c>
      <c r="J113" s="318">
        <f ca="1">+IF(ISERROR(HLOOKUP($B113,INDIRECT("'Monthly Resource Report'!"&amp;'Coleman Validation'!J$665666&amp;":"&amp;'Coleman Validation'!J$665667),'Coleman Validation'!J$665668,FALSE)),0,HLOOKUP($B113,INDIRECT("'Monthly Resource Report'!"&amp;'Coleman Validation'!J$665666&amp;":"&amp;'Coleman Validation'!J$665667),'Coleman Validation'!J$665668,FALSE))</f>
        <v>0.20048703653142325</v>
      </c>
      <c r="L113" s="301">
        <v>44621</v>
      </c>
      <c r="M113" s="294">
        <v>146</v>
      </c>
      <c r="N113" s="297">
        <v>2.2970983888573673</v>
      </c>
      <c r="O113" s="299">
        <v>0.33</v>
      </c>
      <c r="P113" s="295">
        <v>0.2</v>
      </c>
      <c r="Q113" s="294">
        <f ca="1">+IF(ISERROR(HLOOKUP($B113,INDIRECT("'Monthly Resource Report'!"&amp;'Coleman Validation'!Q$665666&amp;":"&amp;'Coleman Validation'!Q$665667),'Coleman Validation'!Q$665668,FALSE)),0,HLOOKUP($B113,INDIRECT("'Monthly Resource Report'!"&amp;'Coleman Validation'!Q$665666&amp;":"&amp;'Coleman Validation'!Q$665667),'Coleman Validation'!Q$665668,FALSE))</f>
        <v>146</v>
      </c>
      <c r="R113" s="297">
        <f ca="1">+IF(ISERROR(HLOOKUP($B113,INDIRECT("'Monthly Resource Report'!"&amp;'Coleman Validation'!R$665666&amp;":"&amp;'Coleman Validation'!R$665667),'Coleman Validation'!R$665668,FALSE)),0,HLOOKUP($B113,INDIRECT("'Monthly Resource Report'!"&amp;'Coleman Validation'!R$665666&amp;":"&amp;'Coleman Validation'!R$665667),'Coleman Validation'!R$665668,FALSE))</f>
        <v>2.2970008125432604</v>
      </c>
      <c r="S113" s="317">
        <f ca="1">+IF(ISERROR(HLOOKUP($B113,INDIRECT("'Monthly Resource Report'!"&amp;'Coleman Validation'!S$665666&amp;":"&amp;'Coleman Validation'!S$665667),'Coleman Validation'!S$665668,FALSE)),0,HLOOKUP($B113,INDIRECT("'Monthly Resource Report'!"&amp;'Coleman Validation'!S$665666&amp;":"&amp;'Coleman Validation'!S$665667),'Coleman Validation'!S$665668,FALSE))</f>
        <v>0.32922993514919702</v>
      </c>
      <c r="T113" s="318">
        <f ca="1">+IF(ISERROR(HLOOKUP($B113,INDIRECT("'Monthly Resource Report'!"&amp;'Coleman Validation'!T$665666&amp;":"&amp;'Coleman Validation'!T$665667),'Coleman Validation'!T$665668,FALSE)),0,HLOOKUP($B113,INDIRECT("'Monthly Resource Report'!"&amp;'Coleman Validation'!T$665666&amp;":"&amp;'Coleman Validation'!T$665667),'Coleman Validation'!T$665668,FALSE))</f>
        <v>0.20045114272947928</v>
      </c>
      <c r="V113" s="301">
        <v>44621</v>
      </c>
      <c r="W113" s="294">
        <v>151</v>
      </c>
      <c r="X113" s="297">
        <v>2.2970983888573673</v>
      </c>
      <c r="Y113" s="299">
        <v>0.33</v>
      </c>
      <c r="Z113" s="295">
        <v>0.2</v>
      </c>
      <c r="AA113" s="294">
        <f ca="1">+IF(ISERROR(HLOOKUP($B113,INDIRECT("'Monthly Resource Report'!"&amp;'Coleman Validation'!AA$665666&amp;":"&amp;'Coleman Validation'!AA$665667),'Coleman Validation'!AA$665668,FALSE)),0,HLOOKUP($B113,INDIRECT("'Monthly Resource Report'!"&amp;'Coleman Validation'!AA$665666&amp;":"&amp;'Coleman Validation'!AA$665667),'Coleman Validation'!AA$665668,FALSE))</f>
        <v>151</v>
      </c>
      <c r="AB113" s="297">
        <f ca="1">+IF(ISERROR(HLOOKUP($B113,INDIRECT("'Monthly Resource Report'!"&amp;'Coleman Validation'!AB$665666&amp;":"&amp;'Coleman Validation'!AB$665667),'Coleman Validation'!AB$665668,FALSE)),0,HLOOKUP($B113,INDIRECT("'Monthly Resource Report'!"&amp;'Coleman Validation'!AB$665666&amp;":"&amp;'Coleman Validation'!AB$665667),'Coleman Validation'!AB$665668,FALSE))</f>
        <v>2.2970021320874254</v>
      </c>
      <c r="AC113" s="317">
        <f ca="1">+IF(ISERROR(HLOOKUP($B113,INDIRECT("'Monthly Resource Report'!"&amp;'Coleman Validation'!AC$665666&amp;":"&amp;'Coleman Validation'!AC$665667),'Coleman Validation'!AC$665668,FALSE)),0,HLOOKUP($B113,INDIRECT("'Monthly Resource Report'!"&amp;'Coleman Validation'!AC$665666&amp;":"&amp;'Coleman Validation'!AC$665667),'Coleman Validation'!AC$665668,FALSE))</f>
        <v>0.3296173404768567</v>
      </c>
      <c r="AD113" s="318">
        <f ca="1">+IF(ISERROR(HLOOKUP($B113,INDIRECT("'Monthly Resource Report'!"&amp;'Coleman Validation'!AD$665666&amp;":"&amp;'Coleman Validation'!AD$665667),'Coleman Validation'!AD$665668,FALSE)),0,HLOOKUP($B113,INDIRECT("'Monthly Resource Report'!"&amp;'Coleman Validation'!AD$665666&amp;":"&amp;'Coleman Validation'!AD$665667),'Coleman Validation'!AD$665668,FALSE))</f>
        <v>0.20058353173276919</v>
      </c>
    </row>
    <row r="114" spans="2:30" s="29" customFormat="1">
      <c r="B114" s="301">
        <v>44652</v>
      </c>
      <c r="C114" s="294">
        <v>146</v>
      </c>
      <c r="D114" s="297">
        <v>2.2970983888573673</v>
      </c>
      <c r="E114" s="299">
        <v>0.33</v>
      </c>
      <c r="F114" s="295">
        <v>0.2</v>
      </c>
      <c r="G114" s="294">
        <f ca="1">+IF(ISERROR(HLOOKUP($B114,INDIRECT("'Monthly Resource Report'!"&amp;'Coleman Validation'!G$665666&amp;":"&amp;'Coleman Validation'!G$665667),'Coleman Validation'!G$665668,FALSE)),0,HLOOKUP($B114,INDIRECT("'Monthly Resource Report'!"&amp;'Coleman Validation'!G$665666&amp;":"&amp;'Coleman Validation'!G$665667),'Coleman Validation'!G$665668,FALSE))</f>
        <v>146</v>
      </c>
      <c r="H114" s="297">
        <f ca="1">+IF(ISERROR(HLOOKUP($B114,INDIRECT("'Monthly Resource Report'!"&amp;'Coleman Validation'!H$665666&amp;":"&amp;'Coleman Validation'!H$665667),'Coleman Validation'!H$665668,FALSE)),0,HLOOKUP($B114,INDIRECT("'Monthly Resource Report'!"&amp;'Coleman Validation'!H$665666&amp;":"&amp;'Coleman Validation'!H$665667),'Coleman Validation'!H$665668,FALSE))</f>
        <v>2.2970005266755567</v>
      </c>
      <c r="I114" s="317">
        <f ca="1">+IF(ISERROR(HLOOKUP($B114,INDIRECT("'Monthly Resource Report'!"&amp;'Coleman Validation'!I$665666&amp;":"&amp;'Coleman Validation'!I$665667),'Coleman Validation'!I$665668,FALSE)),0,HLOOKUP($B114,INDIRECT("'Monthly Resource Report'!"&amp;'Coleman Validation'!I$665666&amp;":"&amp;'Coleman Validation'!I$665667),'Coleman Validation'!I$665668,FALSE))</f>
        <v>0.32787383717178337</v>
      </c>
      <c r="J114" s="318">
        <f ca="1">+IF(ISERROR(HLOOKUP($B114,INDIRECT("'Monthly Resource Report'!"&amp;'Coleman Validation'!J$665666&amp;":"&amp;'Coleman Validation'!J$665667),'Coleman Validation'!J$665668,FALSE)),0,HLOOKUP($B114,INDIRECT("'Monthly Resource Report'!"&amp;'Coleman Validation'!J$665666&amp;":"&amp;'Coleman Validation'!J$665667),'Coleman Validation'!J$665668,FALSE))</f>
        <v>0.20036166864875887</v>
      </c>
      <c r="L114" s="301">
        <v>44652</v>
      </c>
      <c r="M114" s="294">
        <v>146</v>
      </c>
      <c r="N114" s="297">
        <v>2.2970983888573673</v>
      </c>
      <c r="O114" s="299">
        <v>0.33</v>
      </c>
      <c r="P114" s="295">
        <v>0.2</v>
      </c>
      <c r="Q114" s="294">
        <f ca="1">+IF(ISERROR(HLOOKUP($B114,INDIRECT("'Monthly Resource Report'!"&amp;'Coleman Validation'!Q$665666&amp;":"&amp;'Coleman Validation'!Q$665667),'Coleman Validation'!Q$665668,FALSE)),0,HLOOKUP($B114,INDIRECT("'Monthly Resource Report'!"&amp;'Coleman Validation'!Q$665666&amp;":"&amp;'Coleman Validation'!Q$665667),'Coleman Validation'!Q$665668,FALSE))</f>
        <v>146</v>
      </c>
      <c r="R114" s="297">
        <f ca="1">+IF(ISERROR(HLOOKUP($B114,INDIRECT("'Monthly Resource Report'!"&amp;'Coleman Validation'!R$665666&amp;":"&amp;'Coleman Validation'!R$665667),'Coleman Validation'!R$665668,FALSE)),0,HLOOKUP($B114,INDIRECT("'Monthly Resource Report'!"&amp;'Coleman Validation'!R$665666&amp;":"&amp;'Coleman Validation'!R$665667),'Coleman Validation'!R$665668,FALSE))</f>
        <v>2.2970010111615853</v>
      </c>
      <c r="S114" s="317">
        <f ca="1">+IF(ISERROR(HLOOKUP($B114,INDIRECT("'Monthly Resource Report'!"&amp;'Coleman Validation'!S$665666&amp;":"&amp;'Coleman Validation'!S$665667),'Coleman Validation'!S$665668,FALSE)),0,HLOOKUP($B114,INDIRECT("'Monthly Resource Report'!"&amp;'Coleman Validation'!S$665666&amp;":"&amp;'Coleman Validation'!S$665667),'Coleman Validation'!S$665668,FALSE))</f>
        <v>0.32804042077915296</v>
      </c>
      <c r="T114" s="318">
        <f ca="1">+IF(ISERROR(HLOOKUP($B114,INDIRECT("'Monthly Resource Report'!"&amp;'Coleman Validation'!T$665666&amp;":"&amp;'Coleman Validation'!T$665667),'Coleman Validation'!T$665668,FALSE)),0,HLOOKUP($B114,INDIRECT("'Monthly Resource Report'!"&amp;'Coleman Validation'!T$665666&amp;":"&amp;'Coleman Validation'!T$665667),'Coleman Validation'!T$665668,FALSE))</f>
        <v>0.20039593784512197</v>
      </c>
      <c r="V114" s="301">
        <v>44652</v>
      </c>
      <c r="W114" s="294">
        <v>151</v>
      </c>
      <c r="X114" s="297">
        <v>2.2970983888573673</v>
      </c>
      <c r="Y114" s="299">
        <v>0.33</v>
      </c>
      <c r="Z114" s="295">
        <v>0.2</v>
      </c>
      <c r="AA114" s="294">
        <f ca="1">+IF(ISERROR(HLOOKUP($B114,INDIRECT("'Monthly Resource Report'!"&amp;'Coleman Validation'!AA$665666&amp;":"&amp;'Coleman Validation'!AA$665667),'Coleman Validation'!AA$665668,FALSE)),0,HLOOKUP($B114,INDIRECT("'Monthly Resource Report'!"&amp;'Coleman Validation'!AA$665666&amp;":"&amp;'Coleman Validation'!AA$665667),'Coleman Validation'!AA$665668,FALSE))</f>
        <v>151</v>
      </c>
      <c r="AB114" s="297">
        <f ca="1">+IF(ISERROR(HLOOKUP($B114,INDIRECT("'Monthly Resource Report'!"&amp;'Coleman Validation'!AB$665666&amp;":"&amp;'Coleman Validation'!AB$665667),'Coleman Validation'!AB$665668,FALSE)),0,HLOOKUP($B114,INDIRECT("'Monthly Resource Report'!"&amp;'Coleman Validation'!AB$665666&amp;":"&amp;'Coleman Validation'!AB$665667),'Coleman Validation'!AB$665668,FALSE))</f>
        <v>2.2970021847196276</v>
      </c>
      <c r="AC114" s="317">
        <f ca="1">+IF(ISERROR(HLOOKUP($B114,INDIRECT("'Monthly Resource Report'!"&amp;'Coleman Validation'!AC$665666&amp;":"&amp;'Coleman Validation'!AC$665667),'Coleman Validation'!AC$665668,FALSE)),0,HLOOKUP($B114,INDIRECT("'Monthly Resource Report'!"&amp;'Coleman Validation'!AC$665666&amp;":"&amp;'Coleman Validation'!AC$665667),'Coleman Validation'!AC$665668,FALSE))</f>
        <v>0.3284368598581397</v>
      </c>
      <c r="AD114" s="318">
        <f ca="1">+IF(ISERROR(HLOOKUP($B114,INDIRECT("'Monthly Resource Report'!"&amp;'Coleman Validation'!AD$665666&amp;":"&amp;'Coleman Validation'!AD$665667),'Coleman Validation'!AD$665668,FALSE)),0,HLOOKUP($B114,INDIRECT("'Monthly Resource Report'!"&amp;'Coleman Validation'!AD$665666&amp;":"&amp;'Coleman Validation'!AD$665667),'Coleman Validation'!AD$665668,FALSE))</f>
        <v>0.20104958981462781</v>
      </c>
    </row>
    <row r="115" spans="2:30" s="29" customFormat="1">
      <c r="B115" s="301">
        <v>44682</v>
      </c>
      <c r="C115" s="294">
        <v>146</v>
      </c>
      <c r="D115" s="297">
        <v>2.2970983888573673</v>
      </c>
      <c r="E115" s="299">
        <v>0.33</v>
      </c>
      <c r="F115" s="295">
        <v>0.2</v>
      </c>
      <c r="G115" s="294">
        <f ca="1">+IF(ISERROR(HLOOKUP($B115,INDIRECT("'Monthly Resource Report'!"&amp;'Coleman Validation'!G$665666&amp;":"&amp;'Coleman Validation'!G$665667),'Coleman Validation'!G$665668,FALSE)),0,HLOOKUP($B115,INDIRECT("'Monthly Resource Report'!"&amp;'Coleman Validation'!G$665666&amp;":"&amp;'Coleman Validation'!G$665667),'Coleman Validation'!G$665668,FALSE))</f>
        <v>146</v>
      </c>
      <c r="H115" s="297">
        <f ca="1">+IF(ISERROR(HLOOKUP($B115,INDIRECT("'Monthly Resource Report'!"&amp;'Coleman Validation'!H$665666&amp;":"&amp;'Coleman Validation'!H$665667),'Coleman Validation'!H$665668,FALSE)),0,HLOOKUP($B115,INDIRECT("'Monthly Resource Report'!"&amp;'Coleman Validation'!H$665666&amp;":"&amp;'Coleman Validation'!H$665667),'Coleman Validation'!H$665668,FALSE))</f>
        <v>2.2970003328340822</v>
      </c>
      <c r="I115" s="317">
        <f ca="1">+IF(ISERROR(HLOOKUP($B115,INDIRECT("'Monthly Resource Report'!"&amp;'Coleman Validation'!I$665666&amp;":"&amp;'Coleman Validation'!I$665667),'Coleman Validation'!I$665668,FALSE)),0,HLOOKUP($B115,INDIRECT("'Monthly Resource Report'!"&amp;'Coleman Validation'!I$665666&amp;":"&amp;'Coleman Validation'!I$665667),'Coleman Validation'!I$665668,FALSE))</f>
        <v>0.32708489184894912</v>
      </c>
      <c r="J115" s="318">
        <f ca="1">+IF(ISERROR(HLOOKUP($B115,INDIRECT("'Monthly Resource Report'!"&amp;'Coleman Validation'!J$665666&amp;":"&amp;'Coleman Validation'!J$665667),'Coleman Validation'!J$665668,FALSE)),0,HLOOKUP($B115,INDIRECT("'Monthly Resource Report'!"&amp;'Coleman Validation'!J$665666&amp;":"&amp;'Coleman Validation'!J$665667),'Coleman Validation'!J$665668,FALSE))</f>
        <v>0.20342530987736585</v>
      </c>
      <c r="L115" s="301">
        <v>44682</v>
      </c>
      <c r="M115" s="294">
        <v>146</v>
      </c>
      <c r="N115" s="297">
        <v>2.2970983888573673</v>
      </c>
      <c r="O115" s="299">
        <v>0.33</v>
      </c>
      <c r="P115" s="295">
        <v>0.2</v>
      </c>
      <c r="Q115" s="294">
        <f ca="1">+IF(ISERROR(HLOOKUP($B115,INDIRECT("'Monthly Resource Report'!"&amp;'Coleman Validation'!Q$665666&amp;":"&amp;'Coleman Validation'!Q$665667),'Coleman Validation'!Q$665668,FALSE)),0,HLOOKUP($B115,INDIRECT("'Monthly Resource Report'!"&amp;'Coleman Validation'!Q$665666&amp;":"&amp;'Coleman Validation'!Q$665667),'Coleman Validation'!Q$665668,FALSE))</f>
        <v>146</v>
      </c>
      <c r="R115" s="297">
        <f ca="1">+IF(ISERROR(HLOOKUP($B115,INDIRECT("'Monthly Resource Report'!"&amp;'Coleman Validation'!R$665666&amp;":"&amp;'Coleman Validation'!R$665667),'Coleman Validation'!R$665668,FALSE)),0,HLOOKUP($B115,INDIRECT("'Monthly Resource Report'!"&amp;'Coleman Validation'!R$665666&amp;":"&amp;'Coleman Validation'!R$665667),'Coleman Validation'!R$665668,FALSE))</f>
        <v>2.2970012518858538</v>
      </c>
      <c r="S115" s="317">
        <f ca="1">+IF(ISERROR(HLOOKUP($B115,INDIRECT("'Monthly Resource Report'!"&amp;'Coleman Validation'!S$665666&amp;":"&amp;'Coleman Validation'!S$665667),'Coleman Validation'!S$665668,FALSE)),0,HLOOKUP($B115,INDIRECT("'Monthly Resource Report'!"&amp;'Coleman Validation'!S$665666&amp;":"&amp;'Coleman Validation'!S$665667),'Coleman Validation'!S$665668,FALSE))</f>
        <v>0.32737812572905878</v>
      </c>
      <c r="T115" s="318">
        <f ca="1">+IF(ISERROR(HLOOKUP($B115,INDIRECT("'Monthly Resource Report'!"&amp;'Coleman Validation'!T$665666&amp;":"&amp;'Coleman Validation'!T$665667),'Coleman Validation'!T$665668,FALSE)),0,HLOOKUP($B115,INDIRECT("'Monthly Resource Report'!"&amp;'Coleman Validation'!T$665666&amp;":"&amp;'Coleman Validation'!T$665667),'Coleman Validation'!T$665668,FALSE))</f>
        <v>0.20039344211194349</v>
      </c>
      <c r="V115" s="301">
        <v>44682</v>
      </c>
      <c r="W115" s="294">
        <v>151</v>
      </c>
      <c r="X115" s="297">
        <v>2.2970983888573673</v>
      </c>
      <c r="Y115" s="299">
        <v>0.33</v>
      </c>
      <c r="Z115" s="295">
        <v>0.2</v>
      </c>
      <c r="AA115" s="294">
        <f ca="1">+IF(ISERROR(HLOOKUP($B115,INDIRECT("'Monthly Resource Report'!"&amp;'Coleman Validation'!AA$665666&amp;":"&amp;'Coleman Validation'!AA$665667),'Coleman Validation'!AA$665668,FALSE)),0,HLOOKUP($B115,INDIRECT("'Monthly Resource Report'!"&amp;'Coleman Validation'!AA$665666&amp;":"&amp;'Coleman Validation'!AA$665667),'Coleman Validation'!AA$665668,FALSE))</f>
        <v>151</v>
      </c>
      <c r="AB115" s="297">
        <f ca="1">+IF(ISERROR(HLOOKUP($B115,INDIRECT("'Monthly Resource Report'!"&amp;'Coleman Validation'!AB$665666&amp;":"&amp;'Coleman Validation'!AB$665667),'Coleman Validation'!AB$665668,FALSE)),0,HLOOKUP($B115,INDIRECT("'Monthly Resource Report'!"&amp;'Coleman Validation'!AB$665666&amp;":"&amp;'Coleman Validation'!AB$665667),'Coleman Validation'!AB$665668,FALSE))</f>
        <v>2.2970017346870364</v>
      </c>
      <c r="AC115" s="317">
        <f ca="1">+IF(ISERROR(HLOOKUP($B115,INDIRECT("'Monthly Resource Report'!"&amp;'Coleman Validation'!AC$665666&amp;":"&amp;'Coleman Validation'!AC$665667),'Coleman Validation'!AC$665668,FALSE)),0,HLOOKUP($B115,INDIRECT("'Monthly Resource Report'!"&amp;'Coleman Validation'!AC$665666&amp;":"&amp;'Coleman Validation'!AC$665667),'Coleman Validation'!AC$665668,FALSE))</f>
        <v>0.32782868344274252</v>
      </c>
      <c r="AD115" s="318">
        <f ca="1">+IF(ISERROR(HLOOKUP($B115,INDIRECT("'Monthly Resource Report'!"&amp;'Coleman Validation'!AD$665666&amp;":"&amp;'Coleman Validation'!AD$665667),'Coleman Validation'!AD$665668,FALSE)),0,HLOOKUP($B115,INDIRECT("'Monthly Resource Report'!"&amp;'Coleman Validation'!AD$665666&amp;":"&amp;'Coleman Validation'!AD$665667),'Coleman Validation'!AD$665668,FALSE))</f>
        <v>0.20062150498419645</v>
      </c>
    </row>
    <row r="116" spans="2:30" s="29" customFormat="1">
      <c r="B116" s="301">
        <v>44713</v>
      </c>
      <c r="C116" s="294">
        <v>146</v>
      </c>
      <c r="D116" s="297">
        <v>2.2970983888573673</v>
      </c>
      <c r="E116" s="299">
        <v>0.33</v>
      </c>
      <c r="F116" s="295">
        <v>0.2</v>
      </c>
      <c r="G116" s="294">
        <f ca="1">+IF(ISERROR(HLOOKUP($B116,INDIRECT("'Monthly Resource Report'!"&amp;'Coleman Validation'!G$665666&amp;":"&amp;'Coleman Validation'!G$665667),'Coleman Validation'!G$665668,FALSE)),0,HLOOKUP($B116,INDIRECT("'Monthly Resource Report'!"&amp;'Coleman Validation'!G$665666&amp;":"&amp;'Coleman Validation'!G$665667),'Coleman Validation'!G$665668,FALSE))</f>
        <v>146</v>
      </c>
      <c r="H116" s="297">
        <f ca="1">+IF(ISERROR(HLOOKUP($B116,INDIRECT("'Monthly Resource Report'!"&amp;'Coleman Validation'!H$665666&amp;":"&amp;'Coleman Validation'!H$665667),'Coleman Validation'!H$665668,FALSE)),0,HLOOKUP($B116,INDIRECT("'Monthly Resource Report'!"&amp;'Coleman Validation'!H$665666&amp;":"&amp;'Coleman Validation'!H$665667),'Coleman Validation'!H$665668,FALSE))</f>
        <v>2.2970007231462426</v>
      </c>
      <c r="I116" s="317">
        <f ca="1">+IF(ISERROR(HLOOKUP($B116,INDIRECT("'Monthly Resource Report'!"&amp;'Coleman Validation'!I$665666&amp;":"&amp;'Coleman Validation'!I$665667),'Coleman Validation'!I$665668,FALSE)),0,HLOOKUP($B116,INDIRECT("'Monthly Resource Report'!"&amp;'Coleman Validation'!I$665666&amp;":"&amp;'Coleman Validation'!I$665667),'Coleman Validation'!I$665668,FALSE))</f>
        <v>0.32709652228552771</v>
      </c>
      <c r="J116" s="318">
        <f ca="1">+IF(ISERROR(HLOOKUP($B116,INDIRECT("'Monthly Resource Report'!"&amp;'Coleman Validation'!J$665666&amp;":"&amp;'Coleman Validation'!J$665667),'Coleman Validation'!J$665668,FALSE)),0,HLOOKUP($B116,INDIRECT("'Monthly Resource Report'!"&amp;'Coleman Validation'!J$665666&amp;":"&amp;'Coleman Validation'!J$665667),'Coleman Validation'!J$665668,FALSE))</f>
        <v>0.20035446284910827</v>
      </c>
      <c r="L116" s="301">
        <v>44713</v>
      </c>
      <c r="M116" s="294">
        <v>146</v>
      </c>
      <c r="N116" s="297">
        <v>2.2970983888573673</v>
      </c>
      <c r="O116" s="299">
        <v>0.33</v>
      </c>
      <c r="P116" s="295">
        <v>0.2</v>
      </c>
      <c r="Q116" s="294">
        <f ca="1">+IF(ISERROR(HLOOKUP($B116,INDIRECT("'Monthly Resource Report'!"&amp;'Coleman Validation'!Q$665666&amp;":"&amp;'Coleman Validation'!Q$665667),'Coleman Validation'!Q$665668,FALSE)),0,HLOOKUP($B116,INDIRECT("'Monthly Resource Report'!"&amp;'Coleman Validation'!Q$665666&amp;":"&amp;'Coleman Validation'!Q$665667),'Coleman Validation'!Q$665668,FALSE))</f>
        <v>146</v>
      </c>
      <c r="R116" s="297">
        <f ca="1">+IF(ISERROR(HLOOKUP($B116,INDIRECT("'Monthly Resource Report'!"&amp;'Coleman Validation'!R$665666&amp;":"&amp;'Coleman Validation'!R$665667),'Coleman Validation'!R$665668,FALSE)),0,HLOOKUP($B116,INDIRECT("'Monthly Resource Report'!"&amp;'Coleman Validation'!R$665666&amp;":"&amp;'Coleman Validation'!R$665667),'Coleman Validation'!R$665668,FALSE))</f>
        <v>2.2970004888141902</v>
      </c>
      <c r="S116" s="317">
        <f ca="1">+IF(ISERROR(HLOOKUP($B116,INDIRECT("'Monthly Resource Report'!"&amp;'Coleman Validation'!S$665666&amp;":"&amp;'Coleman Validation'!S$665667),'Coleman Validation'!S$665668,FALSE)),0,HLOOKUP($B116,INDIRECT("'Monthly Resource Report'!"&amp;'Coleman Validation'!S$665666&amp;":"&amp;'Coleman Validation'!S$665667),'Coleman Validation'!S$665668,FALSE))</f>
        <v>0.32701564519490589</v>
      </c>
      <c r="T116" s="318">
        <f ca="1">+IF(ISERROR(HLOOKUP($B116,INDIRECT("'Monthly Resource Report'!"&amp;'Coleman Validation'!T$665666&amp;":"&amp;'Coleman Validation'!T$665667),'Coleman Validation'!T$665668,FALSE)),0,HLOOKUP($B116,INDIRECT("'Monthly Resource Report'!"&amp;'Coleman Validation'!T$665666&amp;":"&amp;'Coleman Validation'!T$665667),'Coleman Validation'!T$665668,FALSE))</f>
        <v>0.20060180134450095</v>
      </c>
      <c r="V116" s="301">
        <v>44713</v>
      </c>
      <c r="W116" s="294">
        <v>151</v>
      </c>
      <c r="X116" s="297">
        <v>2.2970983888573673</v>
      </c>
      <c r="Y116" s="299">
        <v>0.33</v>
      </c>
      <c r="Z116" s="295">
        <v>0.2</v>
      </c>
      <c r="AA116" s="294">
        <f ca="1">+IF(ISERROR(HLOOKUP($B116,INDIRECT("'Monthly Resource Report'!"&amp;'Coleman Validation'!AA$665666&amp;":"&amp;'Coleman Validation'!AA$665667),'Coleman Validation'!AA$665668,FALSE)),0,HLOOKUP($B116,INDIRECT("'Monthly Resource Report'!"&amp;'Coleman Validation'!AA$665666&amp;":"&amp;'Coleman Validation'!AA$665667),'Coleman Validation'!AA$665668,FALSE))</f>
        <v>151</v>
      </c>
      <c r="AB116" s="297">
        <f ca="1">+IF(ISERROR(HLOOKUP($B116,INDIRECT("'Monthly Resource Report'!"&amp;'Coleman Validation'!AB$665666&amp;":"&amp;'Coleman Validation'!AB$665667),'Coleman Validation'!AB$665668,FALSE)),0,HLOOKUP($B116,INDIRECT("'Monthly Resource Report'!"&amp;'Coleman Validation'!AB$665666&amp;":"&amp;'Coleman Validation'!AB$665667),'Coleman Validation'!AB$665668,FALSE))</f>
        <v>2.2970016866323575</v>
      </c>
      <c r="AC116" s="317">
        <f ca="1">+IF(ISERROR(HLOOKUP($B116,INDIRECT("'Monthly Resource Report'!"&amp;'Coleman Validation'!AC$665666&amp;":"&amp;'Coleman Validation'!AC$665667),'Coleman Validation'!AC$665668,FALSE)),0,HLOOKUP($B116,INDIRECT("'Monthly Resource Report'!"&amp;'Coleman Validation'!AC$665666&amp;":"&amp;'Coleman Validation'!AC$665667),'Coleman Validation'!AC$665668,FALSE))</f>
        <v>0.32766829164730138</v>
      </c>
      <c r="AD116" s="318">
        <f ca="1">+IF(ISERROR(HLOOKUP($B116,INDIRECT("'Monthly Resource Report'!"&amp;'Coleman Validation'!AD$665666&amp;":"&amp;'Coleman Validation'!AD$665667),'Coleman Validation'!AD$665668,FALSE)),0,HLOOKUP($B116,INDIRECT("'Monthly Resource Report'!"&amp;'Coleman Validation'!AD$665666&amp;":"&amp;'Coleman Validation'!AD$665667),'Coleman Validation'!AD$665668,FALSE))</f>
        <v>0.20084546451488636</v>
      </c>
    </row>
    <row r="117" spans="2:30" s="29" customFormat="1">
      <c r="B117" s="301">
        <v>44743</v>
      </c>
      <c r="C117" s="294">
        <v>146</v>
      </c>
      <c r="D117" s="297">
        <v>2.2970983888573673</v>
      </c>
      <c r="E117" s="299">
        <v>0.33</v>
      </c>
      <c r="F117" s="295">
        <v>0.2</v>
      </c>
      <c r="G117" s="294">
        <f ca="1">+IF(ISERROR(HLOOKUP($B117,INDIRECT("'Monthly Resource Report'!"&amp;'Coleman Validation'!G$665666&amp;":"&amp;'Coleman Validation'!G$665667),'Coleman Validation'!G$665668,FALSE)),0,HLOOKUP($B117,INDIRECT("'Monthly Resource Report'!"&amp;'Coleman Validation'!G$665666&amp;":"&amp;'Coleman Validation'!G$665667),'Coleman Validation'!G$665668,FALSE))</f>
        <v>146</v>
      </c>
      <c r="H117" s="297">
        <f ca="1">+IF(ISERROR(HLOOKUP($B117,INDIRECT("'Monthly Resource Report'!"&amp;'Coleman Validation'!H$665666&amp;":"&amp;'Coleman Validation'!H$665667),'Coleman Validation'!H$665668,FALSE)),0,HLOOKUP($B117,INDIRECT("'Monthly Resource Report'!"&amp;'Coleman Validation'!H$665666&amp;":"&amp;'Coleman Validation'!H$665667),'Coleman Validation'!H$665668,FALSE))</f>
        <v>2.2970013607467097</v>
      </c>
      <c r="I117" s="317">
        <f ca="1">+IF(ISERROR(HLOOKUP($B117,INDIRECT("'Monthly Resource Report'!"&amp;'Coleman Validation'!I$665666&amp;":"&amp;'Coleman Validation'!I$665667),'Coleman Validation'!I$665668,FALSE)),0,HLOOKUP($B117,INDIRECT("'Monthly Resource Report'!"&amp;'Coleman Validation'!I$665666&amp;":"&amp;'Coleman Validation'!I$665667),'Coleman Validation'!I$665668,FALSE))</f>
        <v>0.32743693871998236</v>
      </c>
      <c r="J117" s="318">
        <f ca="1">+IF(ISERROR(HLOOKUP($B117,INDIRECT("'Monthly Resource Report'!"&amp;'Coleman Validation'!J$665666&amp;":"&amp;'Coleman Validation'!J$665667),'Coleman Validation'!J$665668,FALSE)),0,HLOOKUP($B117,INDIRECT("'Monthly Resource Report'!"&amp;'Coleman Validation'!J$665666&amp;":"&amp;'Coleman Validation'!J$665667),'Coleman Validation'!J$665668,FALSE))</f>
        <v>0.20033805013151879</v>
      </c>
      <c r="L117" s="301">
        <v>44743</v>
      </c>
      <c r="M117" s="294">
        <v>146</v>
      </c>
      <c r="N117" s="297">
        <v>2.2970983888573673</v>
      </c>
      <c r="O117" s="299">
        <v>0.33</v>
      </c>
      <c r="P117" s="295">
        <v>0.2</v>
      </c>
      <c r="Q117" s="294">
        <f ca="1">+IF(ISERROR(HLOOKUP($B117,INDIRECT("'Monthly Resource Report'!"&amp;'Coleman Validation'!Q$665666&amp;":"&amp;'Coleman Validation'!Q$665667),'Coleman Validation'!Q$665668,FALSE)),0,HLOOKUP($B117,INDIRECT("'Monthly Resource Report'!"&amp;'Coleman Validation'!Q$665666&amp;":"&amp;'Coleman Validation'!Q$665667),'Coleman Validation'!Q$665668,FALSE))</f>
        <v>146</v>
      </c>
      <c r="R117" s="297">
        <f ca="1">+IF(ISERROR(HLOOKUP($B117,INDIRECT("'Monthly Resource Report'!"&amp;'Coleman Validation'!R$665666&amp;":"&amp;'Coleman Validation'!R$665667),'Coleman Validation'!R$665668,FALSE)),0,HLOOKUP($B117,INDIRECT("'Monthly Resource Report'!"&amp;'Coleman Validation'!R$665666&amp;":"&amp;'Coleman Validation'!R$665667),'Coleman Validation'!R$665668,FALSE))</f>
        <v>2.2970015151354612</v>
      </c>
      <c r="S117" s="317">
        <f ca="1">+IF(ISERROR(HLOOKUP($B117,INDIRECT("'Monthly Resource Report'!"&amp;'Coleman Validation'!S$665666&amp;":"&amp;'Coleman Validation'!S$665667),'Coleman Validation'!S$665668,FALSE)),0,HLOOKUP($B117,INDIRECT("'Monthly Resource Report'!"&amp;'Coleman Validation'!S$665666&amp;":"&amp;'Coleman Validation'!S$665667),'Coleman Validation'!S$665668,FALSE))</f>
        <v>0.32753844101256085</v>
      </c>
      <c r="T117" s="318">
        <f ca="1">+IF(ISERROR(HLOOKUP($B117,INDIRECT("'Monthly Resource Report'!"&amp;'Coleman Validation'!T$665666&amp;":"&amp;'Coleman Validation'!T$665667),'Coleman Validation'!T$665668,FALSE)),0,HLOOKUP($B117,INDIRECT("'Monthly Resource Report'!"&amp;'Coleman Validation'!T$665666&amp;":"&amp;'Coleman Validation'!T$665667),'Coleman Validation'!T$665668,FALSE))</f>
        <v>0.20057628043621287</v>
      </c>
      <c r="V117" s="301">
        <v>44743</v>
      </c>
      <c r="W117" s="294">
        <v>151</v>
      </c>
      <c r="X117" s="297">
        <v>2.2970983888573673</v>
      </c>
      <c r="Y117" s="299">
        <v>0.33</v>
      </c>
      <c r="Z117" s="295">
        <v>0.2</v>
      </c>
      <c r="AA117" s="294">
        <f ca="1">+IF(ISERROR(HLOOKUP($B117,INDIRECT("'Monthly Resource Report'!"&amp;'Coleman Validation'!AA$665666&amp;":"&amp;'Coleman Validation'!AA$665667),'Coleman Validation'!AA$665668,FALSE)),0,HLOOKUP($B117,INDIRECT("'Monthly Resource Report'!"&amp;'Coleman Validation'!AA$665666&amp;":"&amp;'Coleman Validation'!AA$665667),'Coleman Validation'!AA$665668,FALSE))</f>
        <v>151</v>
      </c>
      <c r="AB117" s="297">
        <f ca="1">+IF(ISERROR(HLOOKUP($B117,INDIRECT("'Monthly Resource Report'!"&amp;'Coleman Validation'!AB$665666&amp;":"&amp;'Coleman Validation'!AB$665667),'Coleman Validation'!AB$665668,FALSE)),0,HLOOKUP($B117,INDIRECT("'Monthly Resource Report'!"&amp;'Coleman Validation'!AB$665666&amp;":"&amp;'Coleman Validation'!AB$665667),'Coleman Validation'!AB$665668,FALSE))</f>
        <v>2.2970021155537057</v>
      </c>
      <c r="AC117" s="317">
        <f ca="1">+IF(ISERROR(HLOOKUP($B117,INDIRECT("'Monthly Resource Report'!"&amp;'Coleman Validation'!AC$665666&amp;":"&amp;'Coleman Validation'!AC$665667),'Coleman Validation'!AC$665668,FALSE)),0,HLOOKUP($B117,INDIRECT("'Monthly Resource Report'!"&amp;'Coleman Validation'!AC$665666&amp;":"&amp;'Coleman Validation'!AC$665667),'Coleman Validation'!AC$665668,FALSE))</f>
        <v>0.32828708093015291</v>
      </c>
      <c r="AD117" s="318">
        <f ca="1">+IF(ISERROR(HLOOKUP($B117,INDIRECT("'Monthly Resource Report'!"&amp;'Coleman Validation'!AD$665666&amp;":"&amp;'Coleman Validation'!AD$665667),'Coleman Validation'!AD$665668,FALSE)),0,HLOOKUP($B117,INDIRECT("'Monthly Resource Report'!"&amp;'Coleman Validation'!AD$665666&amp;":"&amp;'Coleman Validation'!AD$665667),'Coleman Validation'!AD$665668,FALSE))</f>
        <v>0.20059713935081333</v>
      </c>
    </row>
    <row r="118" spans="2:30" s="29" customFormat="1">
      <c r="B118" s="301">
        <v>44774</v>
      </c>
      <c r="C118" s="294">
        <v>146</v>
      </c>
      <c r="D118" s="297">
        <v>2.2970983888573673</v>
      </c>
      <c r="E118" s="299">
        <v>0.33</v>
      </c>
      <c r="F118" s="295">
        <v>0.2</v>
      </c>
      <c r="G118" s="294">
        <f ca="1">+IF(ISERROR(HLOOKUP($B118,INDIRECT("'Monthly Resource Report'!"&amp;'Coleman Validation'!G$665666&amp;":"&amp;'Coleman Validation'!G$665667),'Coleman Validation'!G$665668,FALSE)),0,HLOOKUP($B118,INDIRECT("'Monthly Resource Report'!"&amp;'Coleman Validation'!G$665666&amp;":"&amp;'Coleman Validation'!G$665667),'Coleman Validation'!G$665668,FALSE))</f>
        <v>146</v>
      </c>
      <c r="H118" s="297">
        <f ca="1">+IF(ISERROR(HLOOKUP($B118,INDIRECT("'Monthly Resource Report'!"&amp;'Coleman Validation'!H$665666&amp;":"&amp;'Coleman Validation'!H$665667),'Coleman Validation'!H$665668,FALSE)),0,HLOOKUP($B118,INDIRECT("'Monthly Resource Report'!"&amp;'Coleman Validation'!H$665666&amp;":"&amp;'Coleman Validation'!H$665667),'Coleman Validation'!H$665668,FALSE))</f>
        <v>2.297001220256254</v>
      </c>
      <c r="I118" s="317">
        <f ca="1">+IF(ISERROR(HLOOKUP($B118,INDIRECT("'Monthly Resource Report'!"&amp;'Coleman Validation'!I$665666&amp;":"&amp;'Coleman Validation'!I$665667),'Coleman Validation'!I$665668,FALSE)),0,HLOOKUP($B118,INDIRECT("'Monthly Resource Report'!"&amp;'Coleman Validation'!I$665666&amp;":"&amp;'Coleman Validation'!I$665667),'Coleman Validation'!I$665668,FALSE))</f>
        <v>0.32775748975578067</v>
      </c>
      <c r="J118" s="318">
        <f ca="1">+IF(ISERROR(HLOOKUP($B118,INDIRECT("'Monthly Resource Report'!"&amp;'Coleman Validation'!J$665666&amp;":"&amp;'Coleman Validation'!J$665667),'Coleman Validation'!J$665668,FALSE)),0,HLOOKUP($B118,INDIRECT("'Monthly Resource Report'!"&amp;'Coleman Validation'!J$665666&amp;":"&amp;'Coleman Validation'!J$665667),'Coleman Validation'!J$665668,FALSE))</f>
        <v>0.20033246521639603</v>
      </c>
      <c r="L118" s="301">
        <v>44774</v>
      </c>
      <c r="M118" s="294">
        <v>146</v>
      </c>
      <c r="N118" s="297">
        <v>2.2970983888573673</v>
      </c>
      <c r="O118" s="299">
        <v>0.33</v>
      </c>
      <c r="P118" s="295">
        <v>0.2</v>
      </c>
      <c r="Q118" s="294">
        <f ca="1">+IF(ISERROR(HLOOKUP($B118,INDIRECT("'Monthly Resource Report'!"&amp;'Coleman Validation'!Q$665666&amp;":"&amp;'Coleman Validation'!Q$665667),'Coleman Validation'!Q$665668,FALSE)),0,HLOOKUP($B118,INDIRECT("'Monthly Resource Report'!"&amp;'Coleman Validation'!Q$665666&amp;":"&amp;'Coleman Validation'!Q$665667),'Coleman Validation'!Q$665668,FALSE))</f>
        <v>146</v>
      </c>
      <c r="R118" s="297">
        <f ca="1">+IF(ISERROR(HLOOKUP($B118,INDIRECT("'Monthly Resource Report'!"&amp;'Coleman Validation'!R$665666&amp;":"&amp;'Coleman Validation'!R$665667),'Coleman Validation'!R$665668,FALSE)),0,HLOOKUP($B118,INDIRECT("'Monthly Resource Report'!"&amp;'Coleman Validation'!R$665666&amp;":"&amp;'Coleman Validation'!R$665667),'Coleman Validation'!R$665668,FALSE))</f>
        <v>2.2970012321700812</v>
      </c>
      <c r="S118" s="317">
        <f ca="1">+IF(ISERROR(HLOOKUP($B118,INDIRECT("'Monthly Resource Report'!"&amp;'Coleman Validation'!S$665666&amp;":"&amp;'Coleman Validation'!S$665667),'Coleman Validation'!S$665668,FALSE)),0,HLOOKUP($B118,INDIRECT("'Monthly Resource Report'!"&amp;'Coleman Validation'!S$665666&amp;":"&amp;'Coleman Validation'!S$665667),'Coleman Validation'!S$665668,FALSE))</f>
        <v>0.32797935309115439</v>
      </c>
      <c r="T118" s="318">
        <f ca="1">+IF(ISERROR(HLOOKUP($B118,INDIRECT("'Monthly Resource Report'!"&amp;'Coleman Validation'!T$665666&amp;":"&amp;'Coleman Validation'!T$665667),'Coleman Validation'!T$665668,FALSE)),0,HLOOKUP($B118,INDIRECT("'Monthly Resource Report'!"&amp;'Coleman Validation'!T$665666&amp;":"&amp;'Coleman Validation'!T$665667),'Coleman Validation'!T$665668,FALSE))</f>
        <v>0.20037997529002524</v>
      </c>
      <c r="V118" s="301">
        <v>44774</v>
      </c>
      <c r="W118" s="294">
        <v>151</v>
      </c>
      <c r="X118" s="297">
        <v>2.2970983888573673</v>
      </c>
      <c r="Y118" s="299">
        <v>0.33</v>
      </c>
      <c r="Z118" s="295">
        <v>0.2</v>
      </c>
      <c r="AA118" s="294">
        <f ca="1">+IF(ISERROR(HLOOKUP($B118,INDIRECT("'Monthly Resource Report'!"&amp;'Coleman Validation'!AA$665666&amp;":"&amp;'Coleman Validation'!AA$665667),'Coleman Validation'!AA$665668,FALSE)),0,HLOOKUP($B118,INDIRECT("'Monthly Resource Report'!"&amp;'Coleman Validation'!AA$665666&amp;":"&amp;'Coleman Validation'!AA$665667),'Coleman Validation'!AA$665668,FALSE))</f>
        <v>151</v>
      </c>
      <c r="AB118" s="297">
        <f ca="1">+IF(ISERROR(HLOOKUP($B118,INDIRECT("'Monthly Resource Report'!"&amp;'Coleman Validation'!AB$665666&amp;":"&amp;'Coleman Validation'!AB$665667),'Coleman Validation'!AB$665668,FALSE)),0,HLOOKUP($B118,INDIRECT("'Monthly Resource Report'!"&amp;'Coleman Validation'!AB$665666&amp;":"&amp;'Coleman Validation'!AB$665667),'Coleman Validation'!AB$665668,FALSE))</f>
        <v>2.2970024348182378</v>
      </c>
      <c r="AC118" s="317">
        <f ca="1">+IF(ISERROR(HLOOKUP($B118,INDIRECT("'Monthly Resource Report'!"&amp;'Coleman Validation'!AC$665666&amp;":"&amp;'Coleman Validation'!AC$665667),'Coleman Validation'!AC$665668,FALSE)),0,HLOOKUP($B118,INDIRECT("'Monthly Resource Report'!"&amp;'Coleman Validation'!AC$665666&amp;":"&amp;'Coleman Validation'!AC$665667),'Coleman Validation'!AC$665668,FALSE))</f>
        <v>0.32818432108262274</v>
      </c>
      <c r="AD118" s="318">
        <f ca="1">+IF(ISERROR(HLOOKUP($B118,INDIRECT("'Monthly Resource Report'!"&amp;'Coleman Validation'!AD$665666&amp;":"&amp;'Coleman Validation'!AD$665667),'Coleman Validation'!AD$665668,FALSE)),0,HLOOKUP($B118,INDIRECT("'Monthly Resource Report'!"&amp;'Coleman Validation'!AD$665666&amp;":"&amp;'Coleman Validation'!AD$665667),'Coleman Validation'!AD$665668,FALSE))</f>
        <v>0.20061716252977052</v>
      </c>
    </row>
    <row r="119" spans="2:30" s="29" customFormat="1">
      <c r="B119" s="301">
        <v>44805</v>
      </c>
      <c r="C119" s="294">
        <v>146</v>
      </c>
      <c r="D119" s="297">
        <v>2.2970983888573673</v>
      </c>
      <c r="E119" s="299">
        <v>0.33</v>
      </c>
      <c r="F119" s="295">
        <v>0.2</v>
      </c>
      <c r="G119" s="294">
        <f ca="1">+IF(ISERROR(HLOOKUP($B119,INDIRECT("'Monthly Resource Report'!"&amp;'Coleman Validation'!G$665666&amp;":"&amp;'Coleman Validation'!G$665667),'Coleman Validation'!G$665668,FALSE)),0,HLOOKUP($B119,INDIRECT("'Monthly Resource Report'!"&amp;'Coleman Validation'!G$665666&amp;":"&amp;'Coleman Validation'!G$665667),'Coleman Validation'!G$665668,FALSE))</f>
        <v>146</v>
      </c>
      <c r="H119" s="297">
        <f ca="1">+IF(ISERROR(HLOOKUP($B119,INDIRECT("'Monthly Resource Report'!"&amp;'Coleman Validation'!H$665666&amp;":"&amp;'Coleman Validation'!H$665667),'Coleman Validation'!H$665668,FALSE)),0,HLOOKUP($B119,INDIRECT("'Monthly Resource Report'!"&amp;'Coleman Validation'!H$665666&amp;":"&amp;'Coleman Validation'!H$665667),'Coleman Validation'!H$665668,FALSE))</f>
        <v>2.2970011292679686</v>
      </c>
      <c r="I119" s="317">
        <f ca="1">+IF(ISERROR(HLOOKUP($B119,INDIRECT("'Monthly Resource Report'!"&amp;'Coleman Validation'!I$665666&amp;":"&amp;'Coleman Validation'!I$665667),'Coleman Validation'!I$665668,FALSE)),0,HLOOKUP($B119,INDIRECT("'Monthly Resource Report'!"&amp;'Coleman Validation'!I$665666&amp;":"&amp;'Coleman Validation'!I$665667),'Coleman Validation'!I$665668,FALSE))</f>
        <v>0.32720957128292749</v>
      </c>
      <c r="J119" s="318">
        <f ca="1">+IF(ISERROR(HLOOKUP($B119,INDIRECT("'Monthly Resource Report'!"&amp;'Coleman Validation'!J$665666&amp;":"&amp;'Coleman Validation'!J$665667),'Coleman Validation'!J$665668,FALSE)),0,HLOOKUP($B119,INDIRECT("'Monthly Resource Report'!"&amp;'Coleman Validation'!J$665666&amp;":"&amp;'Coleman Validation'!J$665667),'Coleman Validation'!J$665668,FALSE))</f>
        <v>0.20017408193940175</v>
      </c>
      <c r="L119" s="301">
        <v>44805</v>
      </c>
      <c r="M119" s="294">
        <v>146</v>
      </c>
      <c r="N119" s="297">
        <v>2.2970983888573673</v>
      </c>
      <c r="O119" s="299">
        <v>0.33</v>
      </c>
      <c r="P119" s="295">
        <v>0.2</v>
      </c>
      <c r="Q119" s="294">
        <f ca="1">+IF(ISERROR(HLOOKUP($B119,INDIRECT("'Monthly Resource Report'!"&amp;'Coleman Validation'!Q$665666&amp;":"&amp;'Coleman Validation'!Q$665667),'Coleman Validation'!Q$665668,FALSE)),0,HLOOKUP($B119,INDIRECT("'Monthly Resource Report'!"&amp;'Coleman Validation'!Q$665666&amp;":"&amp;'Coleman Validation'!Q$665667),'Coleman Validation'!Q$665668,FALSE))</f>
        <v>146</v>
      </c>
      <c r="R119" s="297">
        <f ca="1">+IF(ISERROR(HLOOKUP($B119,INDIRECT("'Monthly Resource Report'!"&amp;'Coleman Validation'!R$665666&amp;":"&amp;'Coleman Validation'!R$665667),'Coleman Validation'!R$665668,FALSE)),0,HLOOKUP($B119,INDIRECT("'Monthly Resource Report'!"&amp;'Coleman Validation'!R$665666&amp;":"&amp;'Coleman Validation'!R$665667),'Coleman Validation'!R$665668,FALSE))</f>
        <v>2.2970005468424333</v>
      </c>
      <c r="S119" s="317">
        <f ca="1">+IF(ISERROR(HLOOKUP($B119,INDIRECT("'Monthly Resource Report'!"&amp;'Coleman Validation'!S$665666&amp;":"&amp;'Coleman Validation'!S$665667),'Coleman Validation'!S$665668,FALSE)),0,HLOOKUP($B119,INDIRECT("'Monthly Resource Report'!"&amp;'Coleman Validation'!S$665666&amp;":"&amp;'Coleman Validation'!S$665667),'Coleman Validation'!S$665668,FALSE))</f>
        <v>0.32682020419815982</v>
      </c>
      <c r="T119" s="318">
        <f ca="1">+IF(ISERROR(HLOOKUP($B119,INDIRECT("'Monthly Resource Report'!"&amp;'Coleman Validation'!T$665666&amp;":"&amp;'Coleman Validation'!T$665667),'Coleman Validation'!T$665668,FALSE)),0,HLOOKUP($B119,INDIRECT("'Monthly Resource Report'!"&amp;'Coleman Validation'!T$665666&amp;":"&amp;'Coleman Validation'!T$665667),'Coleman Validation'!T$665668,FALSE))</f>
        <v>0.20041034522316575</v>
      </c>
      <c r="V119" s="301">
        <v>44805</v>
      </c>
      <c r="W119" s="294">
        <v>151</v>
      </c>
      <c r="X119" s="297">
        <v>2.2970983888573673</v>
      </c>
      <c r="Y119" s="299">
        <v>0.33</v>
      </c>
      <c r="Z119" s="295">
        <v>0.2</v>
      </c>
      <c r="AA119" s="294">
        <f ca="1">+IF(ISERROR(HLOOKUP($B119,INDIRECT("'Monthly Resource Report'!"&amp;'Coleman Validation'!AA$665666&amp;":"&amp;'Coleman Validation'!AA$665667),'Coleman Validation'!AA$665668,FALSE)),0,HLOOKUP($B119,INDIRECT("'Monthly Resource Report'!"&amp;'Coleman Validation'!AA$665666&amp;":"&amp;'Coleman Validation'!AA$665667),'Coleman Validation'!AA$665668,FALSE))</f>
        <v>151</v>
      </c>
      <c r="AB119" s="297">
        <f ca="1">+IF(ISERROR(HLOOKUP($B119,INDIRECT("'Monthly Resource Report'!"&amp;'Coleman Validation'!AB$665666&amp;":"&amp;'Coleman Validation'!AB$665667),'Coleman Validation'!AB$665668,FALSE)),0,HLOOKUP($B119,INDIRECT("'Monthly Resource Report'!"&amp;'Coleman Validation'!AB$665666&amp;":"&amp;'Coleman Validation'!AB$665667),'Coleman Validation'!AB$665668,FALSE))</f>
        <v>2.2970017918014163</v>
      </c>
      <c r="AC119" s="317">
        <f ca="1">+IF(ISERROR(HLOOKUP($B119,INDIRECT("'Monthly Resource Report'!"&amp;'Coleman Validation'!AC$665666&amp;":"&amp;'Coleman Validation'!AC$665667),'Coleman Validation'!AC$665668,FALSE)),0,HLOOKUP($B119,INDIRECT("'Monthly Resource Report'!"&amp;'Coleman Validation'!AC$665666&amp;":"&amp;'Coleman Validation'!AC$665667),'Coleman Validation'!AC$665668,FALSE))</f>
        <v>0.32723605017504198</v>
      </c>
      <c r="AD119" s="318">
        <f ca="1">+IF(ISERROR(HLOOKUP($B119,INDIRECT("'Monthly Resource Report'!"&amp;'Coleman Validation'!AD$665666&amp;":"&amp;'Coleman Validation'!AD$665667),'Coleman Validation'!AD$665668,FALSE)),0,HLOOKUP($B119,INDIRECT("'Monthly Resource Report'!"&amp;'Coleman Validation'!AD$665666&amp;":"&amp;'Coleman Validation'!AD$665667),'Coleman Validation'!AD$665668,FALSE))</f>
        <v>0.20065311904782931</v>
      </c>
    </row>
    <row r="120" spans="2:30" s="29" customFormat="1">
      <c r="B120" s="301">
        <v>44835</v>
      </c>
      <c r="C120" s="294">
        <v>146</v>
      </c>
      <c r="D120" s="297">
        <v>2.2970983888573673</v>
      </c>
      <c r="E120" s="299">
        <v>0.33</v>
      </c>
      <c r="F120" s="295">
        <v>0.2</v>
      </c>
      <c r="G120" s="294">
        <f ca="1">+IF(ISERROR(HLOOKUP($B120,INDIRECT("'Monthly Resource Report'!"&amp;'Coleman Validation'!G$665666&amp;":"&amp;'Coleman Validation'!G$665667),'Coleman Validation'!G$665668,FALSE)),0,HLOOKUP($B120,INDIRECT("'Monthly Resource Report'!"&amp;'Coleman Validation'!G$665666&amp;":"&amp;'Coleman Validation'!G$665667),'Coleman Validation'!G$665668,FALSE))</f>
        <v>146</v>
      </c>
      <c r="H120" s="297">
        <f ca="1">+IF(ISERROR(HLOOKUP($B120,INDIRECT("'Monthly Resource Report'!"&amp;'Coleman Validation'!H$665666&amp;":"&amp;'Coleman Validation'!H$665667),'Coleman Validation'!H$665668,FALSE)),0,HLOOKUP($B120,INDIRECT("'Monthly Resource Report'!"&amp;'Coleman Validation'!H$665666&amp;":"&amp;'Coleman Validation'!H$665667),'Coleman Validation'!H$665668,FALSE))</f>
        <v>2.2970016000669307</v>
      </c>
      <c r="I120" s="317">
        <f ca="1">+IF(ISERROR(HLOOKUP($B120,INDIRECT("'Monthly Resource Report'!"&amp;'Coleman Validation'!I$665666&amp;":"&amp;'Coleman Validation'!I$665667),'Coleman Validation'!I$665668,FALSE)),0,HLOOKUP($B120,INDIRECT("'Monthly Resource Report'!"&amp;'Coleman Validation'!I$665666&amp;":"&amp;'Coleman Validation'!I$665667),'Coleman Validation'!I$665668,FALSE))</f>
        <v>0.32793005951635895</v>
      </c>
      <c r="J120" s="318">
        <f ca="1">+IF(ISERROR(HLOOKUP($B120,INDIRECT("'Monthly Resource Report'!"&amp;'Coleman Validation'!J$665666&amp;":"&amp;'Coleman Validation'!J$665667),'Coleman Validation'!J$665668,FALSE)),0,HLOOKUP($B120,INDIRECT("'Monthly Resource Report'!"&amp;'Coleman Validation'!J$665666&amp;":"&amp;'Coleman Validation'!J$665667),'Coleman Validation'!J$665668,FALSE))</f>
        <v>0.20050024926632731</v>
      </c>
      <c r="L120" s="301">
        <v>44835</v>
      </c>
      <c r="M120" s="294">
        <v>146</v>
      </c>
      <c r="N120" s="297">
        <v>2.2970983888573673</v>
      </c>
      <c r="O120" s="299">
        <v>0.33</v>
      </c>
      <c r="P120" s="295">
        <v>0.2</v>
      </c>
      <c r="Q120" s="294">
        <f ca="1">+IF(ISERROR(HLOOKUP($B120,INDIRECT("'Monthly Resource Report'!"&amp;'Coleman Validation'!Q$665666&amp;":"&amp;'Coleman Validation'!Q$665667),'Coleman Validation'!Q$665668,FALSE)),0,HLOOKUP($B120,INDIRECT("'Monthly Resource Report'!"&amp;'Coleman Validation'!Q$665666&amp;":"&amp;'Coleman Validation'!Q$665667),'Coleman Validation'!Q$665668,FALSE))</f>
        <v>146</v>
      </c>
      <c r="R120" s="297">
        <f ca="1">+IF(ISERROR(HLOOKUP($B120,INDIRECT("'Monthly Resource Report'!"&amp;'Coleman Validation'!R$665666&amp;":"&amp;'Coleman Validation'!R$665667),'Coleman Validation'!R$665668,FALSE)),0,HLOOKUP($B120,INDIRECT("'Monthly Resource Report'!"&amp;'Coleman Validation'!R$665666&amp;":"&amp;'Coleman Validation'!R$665667),'Coleman Validation'!R$665668,FALSE))</f>
        <v>2.2970015336623231</v>
      </c>
      <c r="S120" s="317">
        <f ca="1">+IF(ISERROR(HLOOKUP($B120,INDIRECT("'Monthly Resource Report'!"&amp;'Coleman Validation'!S$665666&amp;":"&amp;'Coleman Validation'!S$665667),'Coleman Validation'!S$665668,FALSE)),0,HLOOKUP($B120,INDIRECT("'Monthly Resource Report'!"&amp;'Coleman Validation'!S$665666&amp;":"&amp;'Coleman Validation'!S$665667),'Coleman Validation'!S$665668,FALSE))</f>
        <v>0.32800121996508064</v>
      </c>
      <c r="T120" s="318">
        <f ca="1">+IF(ISERROR(HLOOKUP($B120,INDIRECT("'Monthly Resource Report'!"&amp;'Coleman Validation'!T$665666&amp;":"&amp;'Coleman Validation'!T$665667),'Coleman Validation'!T$665668,FALSE)),0,HLOOKUP($B120,INDIRECT("'Monthly Resource Report'!"&amp;'Coleman Validation'!T$665666&amp;":"&amp;'Coleman Validation'!T$665667),'Coleman Validation'!T$665668,FALSE))</f>
        <v>0.20039020801974783</v>
      </c>
      <c r="V120" s="301">
        <v>44835</v>
      </c>
      <c r="W120" s="294">
        <v>151</v>
      </c>
      <c r="X120" s="297">
        <v>2.2970983888573673</v>
      </c>
      <c r="Y120" s="299">
        <v>0.33</v>
      </c>
      <c r="Z120" s="295">
        <v>0.2</v>
      </c>
      <c r="AA120" s="294">
        <f ca="1">+IF(ISERROR(HLOOKUP($B120,INDIRECT("'Monthly Resource Report'!"&amp;'Coleman Validation'!AA$665666&amp;":"&amp;'Coleman Validation'!AA$665667),'Coleman Validation'!AA$665668,FALSE)),0,HLOOKUP($B120,INDIRECT("'Monthly Resource Report'!"&amp;'Coleman Validation'!AA$665666&amp;":"&amp;'Coleman Validation'!AA$665667),'Coleman Validation'!AA$665668,FALSE))</f>
        <v>151</v>
      </c>
      <c r="AB120" s="297">
        <f ca="1">+IF(ISERROR(HLOOKUP($B120,INDIRECT("'Monthly Resource Report'!"&amp;'Coleman Validation'!AB$665666&amp;":"&amp;'Coleman Validation'!AB$665667),'Coleman Validation'!AB$665668,FALSE)),0,HLOOKUP($B120,INDIRECT("'Monthly Resource Report'!"&amp;'Coleman Validation'!AB$665666&amp;":"&amp;'Coleman Validation'!AB$665667),'Coleman Validation'!AB$665668,FALSE))</f>
        <v>2.2970020110030145</v>
      </c>
      <c r="AC120" s="317">
        <f ca="1">+IF(ISERROR(HLOOKUP($B120,INDIRECT("'Monthly Resource Report'!"&amp;'Coleman Validation'!AC$665666&amp;":"&amp;'Coleman Validation'!AC$665667),'Coleman Validation'!AC$665668,FALSE)),0,HLOOKUP($B120,INDIRECT("'Monthly Resource Report'!"&amp;'Coleman Validation'!AC$665666&amp;":"&amp;'Coleman Validation'!AC$665667),'Coleman Validation'!AC$665668,FALSE))</f>
        <v>0.32816003811526928</v>
      </c>
      <c r="AD120" s="318">
        <f ca="1">+IF(ISERROR(HLOOKUP($B120,INDIRECT("'Monthly Resource Report'!"&amp;'Coleman Validation'!AD$665666&amp;":"&amp;'Coleman Validation'!AD$665667),'Coleman Validation'!AD$665668,FALSE)),0,HLOOKUP($B120,INDIRECT("'Monthly Resource Report'!"&amp;'Coleman Validation'!AD$665666&amp;":"&amp;'Coleman Validation'!AD$665667),'Coleman Validation'!AD$665668,FALSE))</f>
        <v>0.20060864610939122</v>
      </c>
    </row>
    <row r="121" spans="2:30" s="29" customFormat="1">
      <c r="B121" s="301">
        <v>44866</v>
      </c>
      <c r="C121" s="294">
        <v>146</v>
      </c>
      <c r="D121" s="297">
        <v>2.2970983888573673</v>
      </c>
      <c r="E121" s="299">
        <v>0.33</v>
      </c>
      <c r="F121" s="295">
        <v>0.2</v>
      </c>
      <c r="G121" s="294">
        <f ca="1">+IF(ISERROR(HLOOKUP($B121,INDIRECT("'Monthly Resource Report'!"&amp;'Coleman Validation'!G$665666&amp;":"&amp;'Coleman Validation'!G$665667),'Coleman Validation'!G$665668,FALSE)),0,HLOOKUP($B121,INDIRECT("'Monthly Resource Report'!"&amp;'Coleman Validation'!G$665666&amp;":"&amp;'Coleman Validation'!G$665667),'Coleman Validation'!G$665668,FALSE))</f>
        <v>146</v>
      </c>
      <c r="H121" s="297">
        <f ca="1">+IF(ISERROR(HLOOKUP($B121,INDIRECT("'Monthly Resource Report'!"&amp;'Coleman Validation'!H$665666&amp;":"&amp;'Coleman Validation'!H$665667),'Coleman Validation'!H$665668,FALSE)),0,HLOOKUP($B121,INDIRECT("'Monthly Resource Report'!"&amp;'Coleman Validation'!H$665666&amp;":"&amp;'Coleman Validation'!H$665667),'Coleman Validation'!H$665668,FALSE))</f>
        <v>2.2970016991105888</v>
      </c>
      <c r="I121" s="317">
        <f ca="1">+IF(ISERROR(HLOOKUP($B121,INDIRECT("'Monthly Resource Report'!"&amp;'Coleman Validation'!I$665666&amp;":"&amp;'Coleman Validation'!I$665667),'Coleman Validation'!I$665668,FALSE)),0,HLOOKUP($B121,INDIRECT("'Monthly Resource Report'!"&amp;'Coleman Validation'!I$665666&amp;":"&amp;'Coleman Validation'!I$665667),'Coleman Validation'!I$665668,FALSE))</f>
        <v>0.32884066105662413</v>
      </c>
      <c r="J121" s="318">
        <f ca="1">+IF(ISERROR(HLOOKUP($B121,INDIRECT("'Monthly Resource Report'!"&amp;'Coleman Validation'!J$665666&amp;":"&amp;'Coleman Validation'!J$665667),'Coleman Validation'!J$665668,FALSE)),0,HLOOKUP($B121,INDIRECT("'Monthly Resource Report'!"&amp;'Coleman Validation'!J$665666&amp;":"&amp;'Coleman Validation'!J$665667),'Coleman Validation'!J$665668,FALSE))</f>
        <v>0.20033902257920916</v>
      </c>
      <c r="L121" s="301">
        <v>44866</v>
      </c>
      <c r="M121" s="294">
        <v>146</v>
      </c>
      <c r="N121" s="297">
        <v>2.2970983888573673</v>
      </c>
      <c r="O121" s="299">
        <v>0.33</v>
      </c>
      <c r="P121" s="295">
        <v>0.2</v>
      </c>
      <c r="Q121" s="294">
        <f ca="1">+IF(ISERROR(HLOOKUP($B121,INDIRECT("'Monthly Resource Report'!"&amp;'Coleman Validation'!Q$665666&amp;":"&amp;'Coleman Validation'!Q$665667),'Coleman Validation'!Q$665668,FALSE)),0,HLOOKUP($B121,INDIRECT("'Monthly Resource Report'!"&amp;'Coleman Validation'!Q$665666&amp;":"&amp;'Coleman Validation'!Q$665667),'Coleman Validation'!Q$665668,FALSE))</f>
        <v>146</v>
      </c>
      <c r="R121" s="297">
        <f ca="1">+IF(ISERROR(HLOOKUP($B121,INDIRECT("'Monthly Resource Report'!"&amp;'Coleman Validation'!R$665666&amp;":"&amp;'Coleman Validation'!R$665667),'Coleman Validation'!R$665668,FALSE)),0,HLOOKUP($B121,INDIRECT("'Monthly Resource Report'!"&amp;'Coleman Validation'!R$665666&amp;":"&amp;'Coleman Validation'!R$665667),'Coleman Validation'!R$665668,FALSE))</f>
        <v>2.2970017445543176</v>
      </c>
      <c r="S121" s="317">
        <f ca="1">+IF(ISERROR(HLOOKUP($B121,INDIRECT("'Monthly Resource Report'!"&amp;'Coleman Validation'!S$665666&amp;":"&amp;'Coleman Validation'!S$665667),'Coleman Validation'!S$665668,FALSE)),0,HLOOKUP($B121,INDIRECT("'Monthly Resource Report'!"&amp;'Coleman Validation'!S$665666&amp;":"&amp;'Coleman Validation'!S$665667),'Coleman Validation'!S$665668,FALSE))</f>
        <v>0.32874040079664912</v>
      </c>
      <c r="T121" s="318">
        <f ca="1">+IF(ISERROR(HLOOKUP($B121,INDIRECT("'Monthly Resource Report'!"&amp;'Coleman Validation'!T$665666&amp;":"&amp;'Coleman Validation'!T$665667),'Coleman Validation'!T$665668,FALSE)),0,HLOOKUP($B121,INDIRECT("'Monthly Resource Report'!"&amp;'Coleman Validation'!T$665666&amp;":"&amp;'Coleman Validation'!T$665667),'Coleman Validation'!T$665668,FALSE))</f>
        <v>0.20057627684374202</v>
      </c>
      <c r="V121" s="301">
        <v>44866</v>
      </c>
      <c r="W121" s="294">
        <v>151</v>
      </c>
      <c r="X121" s="297">
        <v>2.2970983888573673</v>
      </c>
      <c r="Y121" s="299">
        <v>0.33</v>
      </c>
      <c r="Z121" s="295">
        <v>0.2</v>
      </c>
      <c r="AA121" s="294">
        <f ca="1">+IF(ISERROR(HLOOKUP($B121,INDIRECT("'Monthly Resource Report'!"&amp;'Coleman Validation'!AA$665666&amp;":"&amp;'Coleman Validation'!AA$665667),'Coleman Validation'!AA$665668,FALSE)),0,HLOOKUP($B121,INDIRECT("'Monthly Resource Report'!"&amp;'Coleman Validation'!AA$665666&amp;":"&amp;'Coleman Validation'!AA$665667),'Coleman Validation'!AA$665668,FALSE))</f>
        <v>151</v>
      </c>
      <c r="AB121" s="297">
        <f ca="1">+IF(ISERROR(HLOOKUP($B121,INDIRECT("'Monthly Resource Report'!"&amp;'Coleman Validation'!AB$665666&amp;":"&amp;'Coleman Validation'!AB$665667),'Coleman Validation'!AB$665668,FALSE)),0,HLOOKUP($B121,INDIRECT("'Monthly Resource Report'!"&amp;'Coleman Validation'!AB$665666&amp;":"&amp;'Coleman Validation'!AB$665667),'Coleman Validation'!AB$665668,FALSE))</f>
        <v>2.2970022295859924</v>
      </c>
      <c r="AC121" s="317">
        <f ca="1">+IF(ISERROR(HLOOKUP($B121,INDIRECT("'Monthly Resource Report'!"&amp;'Coleman Validation'!AC$665666&amp;":"&amp;'Coleman Validation'!AC$665667),'Coleman Validation'!AC$665668,FALSE)),0,HLOOKUP($B121,INDIRECT("'Monthly Resource Report'!"&amp;'Coleman Validation'!AC$665666&amp;":"&amp;'Coleman Validation'!AC$665667),'Coleman Validation'!AC$665668,FALSE))</f>
        <v>0.32921768503890947</v>
      </c>
      <c r="AD121" s="318">
        <f ca="1">+IF(ISERROR(HLOOKUP($B121,INDIRECT("'Monthly Resource Report'!"&amp;'Coleman Validation'!AD$665666&amp;":"&amp;'Coleman Validation'!AD$665667),'Coleman Validation'!AD$665668,FALSE)),0,HLOOKUP($B121,INDIRECT("'Monthly Resource Report'!"&amp;'Coleman Validation'!AD$665666&amp;":"&amp;'Coleman Validation'!AD$665667),'Coleman Validation'!AD$665668,FALSE))</f>
        <v>0.20059919302655008</v>
      </c>
    </row>
    <row r="122" spans="2:30" s="29" customFormat="1">
      <c r="B122" s="301">
        <v>44896</v>
      </c>
      <c r="C122" s="294">
        <v>146</v>
      </c>
      <c r="D122" s="297">
        <v>2.2970983888573673</v>
      </c>
      <c r="E122" s="299">
        <v>0.33</v>
      </c>
      <c r="F122" s="295">
        <v>0.2</v>
      </c>
      <c r="G122" s="294">
        <f ca="1">+IF(ISERROR(HLOOKUP($B122,INDIRECT("'Monthly Resource Report'!"&amp;'Coleman Validation'!G$665666&amp;":"&amp;'Coleman Validation'!G$665667),'Coleman Validation'!G$665668,FALSE)),0,HLOOKUP($B122,INDIRECT("'Monthly Resource Report'!"&amp;'Coleman Validation'!G$665666&amp;":"&amp;'Coleman Validation'!G$665667),'Coleman Validation'!G$665668,FALSE))</f>
        <v>146</v>
      </c>
      <c r="H122" s="297">
        <f ca="1">+IF(ISERROR(HLOOKUP($B122,INDIRECT("'Monthly Resource Report'!"&amp;'Coleman Validation'!H$665666&amp;":"&amp;'Coleman Validation'!H$665667),'Coleman Validation'!H$665668,FALSE)),0,HLOOKUP($B122,INDIRECT("'Monthly Resource Report'!"&amp;'Coleman Validation'!H$665666&amp;":"&amp;'Coleman Validation'!H$665667),'Coleman Validation'!H$665668,FALSE))</f>
        <v>2.2970006465494399</v>
      </c>
      <c r="I122" s="317">
        <f ca="1">+IF(ISERROR(HLOOKUP($B122,INDIRECT("'Monthly Resource Report'!"&amp;'Coleman Validation'!I$665666&amp;":"&amp;'Coleman Validation'!I$665667),'Coleman Validation'!I$665668,FALSE)),0,HLOOKUP($B122,INDIRECT("'Monthly Resource Report'!"&amp;'Coleman Validation'!I$665666&amp;":"&amp;'Coleman Validation'!I$665667),'Coleman Validation'!I$665668,FALSE))</f>
        <v>0.32759267909537532</v>
      </c>
      <c r="J122" s="318">
        <f ca="1">+IF(ISERROR(HLOOKUP($B122,INDIRECT("'Monthly Resource Report'!"&amp;'Coleman Validation'!J$665666&amp;":"&amp;'Coleman Validation'!J$665667),'Coleman Validation'!J$665668,FALSE)),0,HLOOKUP($B122,INDIRECT("'Monthly Resource Report'!"&amp;'Coleman Validation'!J$665666&amp;":"&amp;'Coleman Validation'!J$665667),'Coleman Validation'!J$665668,FALSE))</f>
        <v>0.20068044807587482</v>
      </c>
      <c r="L122" s="301">
        <v>44896</v>
      </c>
      <c r="M122" s="294">
        <v>146</v>
      </c>
      <c r="N122" s="297">
        <v>2.2970983888573673</v>
      </c>
      <c r="O122" s="299">
        <v>0.33</v>
      </c>
      <c r="P122" s="295">
        <v>0.2</v>
      </c>
      <c r="Q122" s="294">
        <f ca="1">+IF(ISERROR(HLOOKUP($B122,INDIRECT("'Monthly Resource Report'!"&amp;'Coleman Validation'!Q$665666&amp;":"&amp;'Coleman Validation'!Q$665667),'Coleman Validation'!Q$665668,FALSE)),0,HLOOKUP($B122,INDIRECT("'Monthly Resource Report'!"&amp;'Coleman Validation'!Q$665666&amp;":"&amp;'Coleman Validation'!Q$665667),'Coleman Validation'!Q$665668,FALSE))</f>
        <v>146</v>
      </c>
      <c r="R122" s="297">
        <f ca="1">+IF(ISERROR(HLOOKUP($B122,INDIRECT("'Monthly Resource Report'!"&amp;'Coleman Validation'!R$665666&amp;":"&amp;'Coleman Validation'!R$665667),'Coleman Validation'!R$665668,FALSE)),0,HLOOKUP($B122,INDIRECT("'Monthly Resource Report'!"&amp;'Coleman Validation'!R$665666&amp;":"&amp;'Coleman Validation'!R$665667),'Coleman Validation'!R$665668,FALSE))</f>
        <v>2.2970010011064863</v>
      </c>
      <c r="S122" s="317">
        <f ca="1">+IF(ISERROR(HLOOKUP($B122,INDIRECT("'Monthly Resource Report'!"&amp;'Coleman Validation'!S$665666&amp;":"&amp;'Coleman Validation'!S$665667),'Coleman Validation'!S$665668,FALSE)),0,HLOOKUP($B122,INDIRECT("'Monthly Resource Report'!"&amp;'Coleman Validation'!S$665666&amp;":"&amp;'Coleman Validation'!S$665667),'Coleman Validation'!S$665668,FALSE))</f>
        <v>0.3277582195501938</v>
      </c>
      <c r="T122" s="318">
        <f ca="1">+IF(ISERROR(HLOOKUP($B122,INDIRECT("'Monthly Resource Report'!"&amp;'Coleman Validation'!T$665666&amp;":"&amp;'Coleman Validation'!T$665667),'Coleman Validation'!T$665668,FALSE)),0,HLOOKUP($B122,INDIRECT("'Monthly Resource Report'!"&amp;'Coleman Validation'!T$665666&amp;":"&amp;'Coleman Validation'!T$665667),'Coleman Validation'!T$665668,FALSE))</f>
        <v>0.20037779792099822</v>
      </c>
      <c r="V122" s="301">
        <v>44896</v>
      </c>
      <c r="W122" s="294">
        <v>151</v>
      </c>
      <c r="X122" s="297">
        <v>2.2970983888573673</v>
      </c>
      <c r="Y122" s="299">
        <v>0.33</v>
      </c>
      <c r="Z122" s="295">
        <v>0.2</v>
      </c>
      <c r="AA122" s="294">
        <f ca="1">+IF(ISERROR(HLOOKUP($B122,INDIRECT("'Monthly Resource Report'!"&amp;'Coleman Validation'!AA$665666&amp;":"&amp;'Coleman Validation'!AA$665667),'Coleman Validation'!AA$665668,FALSE)),0,HLOOKUP($B122,INDIRECT("'Monthly Resource Report'!"&amp;'Coleman Validation'!AA$665666&amp;":"&amp;'Coleman Validation'!AA$665667),'Coleman Validation'!AA$665668,FALSE))</f>
        <v>151</v>
      </c>
      <c r="AB122" s="297">
        <f ca="1">+IF(ISERROR(HLOOKUP($B122,INDIRECT("'Monthly Resource Report'!"&amp;'Coleman Validation'!AB$665666&amp;":"&amp;'Coleman Validation'!AB$665667),'Coleman Validation'!AB$665668,FALSE)),0,HLOOKUP($B122,INDIRECT("'Monthly Resource Report'!"&amp;'Coleman Validation'!AB$665666&amp;":"&amp;'Coleman Validation'!AB$665667),'Coleman Validation'!AB$665668,FALSE))</f>
        <v>2.2970019524262217</v>
      </c>
      <c r="AC122" s="317">
        <f ca="1">+IF(ISERROR(HLOOKUP($B122,INDIRECT("'Monthly Resource Report'!"&amp;'Coleman Validation'!AC$665666&amp;":"&amp;'Coleman Validation'!AC$665667),'Coleman Validation'!AC$665668,FALSE)),0,HLOOKUP($B122,INDIRECT("'Monthly Resource Report'!"&amp;'Coleman Validation'!AC$665666&amp;":"&amp;'Coleman Validation'!AC$665667),'Coleman Validation'!AC$665668,FALSE))</f>
        <v>0.32827853266134577</v>
      </c>
      <c r="AD122" s="318">
        <f ca="1">+IF(ISERROR(HLOOKUP($B122,INDIRECT("'Monthly Resource Report'!"&amp;'Coleman Validation'!AD$665666&amp;":"&amp;'Coleman Validation'!AD$665667),'Coleman Validation'!AD$665668,FALSE)),0,HLOOKUP($B122,INDIRECT("'Monthly Resource Report'!"&amp;'Coleman Validation'!AD$665666&amp;":"&amp;'Coleman Validation'!AD$665667),'Coleman Validation'!AD$665668,FALSE))</f>
        <v>0.20080113836045052</v>
      </c>
    </row>
    <row r="123" spans="2:30" s="29" customFormat="1">
      <c r="B123" s="301">
        <v>44927</v>
      </c>
      <c r="C123" s="294">
        <v>146</v>
      </c>
      <c r="D123" s="297">
        <v>2.3595794650342876</v>
      </c>
      <c r="E123" s="299">
        <v>0.33</v>
      </c>
      <c r="F123" s="295">
        <v>0.2</v>
      </c>
      <c r="G123" s="294">
        <f ca="1">+IF(ISERROR(HLOOKUP($B123,INDIRECT("'Monthly Resource Report'!"&amp;'Coleman Validation'!G$665666&amp;":"&amp;'Coleman Validation'!G$665667),'Coleman Validation'!G$665668,FALSE)),0,HLOOKUP($B123,INDIRECT("'Monthly Resource Report'!"&amp;'Coleman Validation'!G$665666&amp;":"&amp;'Coleman Validation'!G$665667),'Coleman Validation'!G$665668,FALSE))</f>
        <v>146</v>
      </c>
      <c r="H123" s="297">
        <f ca="1">+IF(ISERROR(HLOOKUP($B123,INDIRECT("'Monthly Resource Report'!"&amp;'Coleman Validation'!H$665666&amp;":"&amp;'Coleman Validation'!H$665667),'Coleman Validation'!H$665668,FALSE)),0,HLOOKUP($B123,INDIRECT("'Monthly Resource Report'!"&amp;'Coleman Validation'!H$665666&amp;":"&amp;'Coleman Validation'!H$665667),'Coleman Validation'!H$665668,FALSE))</f>
        <v>2.3599978681501637</v>
      </c>
      <c r="I123" s="317">
        <f ca="1">+IF(ISERROR(HLOOKUP($B123,INDIRECT("'Monthly Resource Report'!"&amp;'Coleman Validation'!I$665666&amp;":"&amp;'Coleman Validation'!I$665667),'Coleman Validation'!I$665668,FALSE)),0,HLOOKUP($B123,INDIRECT("'Monthly Resource Report'!"&amp;'Coleman Validation'!I$665666&amp;":"&amp;'Coleman Validation'!I$665667),'Coleman Validation'!I$665668,FALSE))</f>
        <v>0.32885565288588609</v>
      </c>
      <c r="J123" s="318">
        <f ca="1">+IF(ISERROR(HLOOKUP($B123,INDIRECT("'Monthly Resource Report'!"&amp;'Coleman Validation'!J$665666&amp;":"&amp;'Coleman Validation'!J$665667),'Coleman Validation'!J$665668,FALSE)),0,HLOOKUP($B123,INDIRECT("'Monthly Resource Report'!"&amp;'Coleman Validation'!J$665666&amp;":"&amp;'Coleman Validation'!J$665667),'Coleman Validation'!J$665668,FALSE))</f>
        <v>0.20049592568809205</v>
      </c>
      <c r="L123" s="301">
        <v>44927</v>
      </c>
      <c r="M123" s="294">
        <v>146</v>
      </c>
      <c r="N123" s="297">
        <v>2.3595794650342876</v>
      </c>
      <c r="O123" s="299">
        <v>0.33</v>
      </c>
      <c r="P123" s="295">
        <v>0.2</v>
      </c>
      <c r="Q123" s="294">
        <f ca="1">+IF(ISERROR(HLOOKUP($B123,INDIRECT("'Monthly Resource Report'!"&amp;'Coleman Validation'!Q$665666&amp;":"&amp;'Coleman Validation'!Q$665667),'Coleman Validation'!Q$665668,FALSE)),0,HLOOKUP($B123,INDIRECT("'Monthly Resource Report'!"&amp;'Coleman Validation'!Q$665666&amp;":"&amp;'Coleman Validation'!Q$665667),'Coleman Validation'!Q$665668,FALSE))</f>
        <v>146</v>
      </c>
      <c r="R123" s="297">
        <f ca="1">+IF(ISERROR(HLOOKUP($B123,INDIRECT("'Monthly Resource Report'!"&amp;'Coleman Validation'!R$665666&amp;":"&amp;'Coleman Validation'!R$665667),'Coleman Validation'!R$665668,FALSE)),0,HLOOKUP($B123,INDIRECT("'Monthly Resource Report'!"&amp;'Coleman Validation'!R$665666&amp;":"&amp;'Coleman Validation'!R$665667),'Coleman Validation'!R$665668,FALSE))</f>
        <v>2.3599977638413141</v>
      </c>
      <c r="S123" s="317">
        <f ca="1">+IF(ISERROR(HLOOKUP($B123,INDIRECT("'Monthly Resource Report'!"&amp;'Coleman Validation'!S$665666&amp;":"&amp;'Coleman Validation'!S$665667),'Coleman Validation'!S$665668,FALSE)),0,HLOOKUP($B123,INDIRECT("'Monthly Resource Report'!"&amp;'Coleman Validation'!S$665666&amp;":"&amp;'Coleman Validation'!S$665667),'Coleman Validation'!S$665668,FALSE))</f>
        <v>0.32882394607175752</v>
      </c>
      <c r="T123" s="318">
        <f ca="1">+IF(ISERROR(HLOOKUP($B123,INDIRECT("'Monthly Resource Report'!"&amp;'Coleman Validation'!T$665666&amp;":"&amp;'Coleman Validation'!T$665667),'Coleman Validation'!T$665668,FALSE)),0,HLOOKUP($B123,INDIRECT("'Monthly Resource Report'!"&amp;'Coleman Validation'!T$665666&amp;":"&amp;'Coleman Validation'!T$665667),'Coleman Validation'!T$665668,FALSE))</f>
        <v>0.20074451883254618</v>
      </c>
      <c r="V123" s="301">
        <v>44927</v>
      </c>
      <c r="W123" s="294">
        <v>151</v>
      </c>
      <c r="X123" s="297">
        <v>2.3595794650342876</v>
      </c>
      <c r="Y123" s="299">
        <v>0.33</v>
      </c>
      <c r="Z123" s="295">
        <v>0.2</v>
      </c>
      <c r="AA123" s="294">
        <f ca="1">+IF(ISERROR(HLOOKUP($B123,INDIRECT("'Monthly Resource Report'!"&amp;'Coleman Validation'!AA$665666&amp;":"&amp;'Coleman Validation'!AA$665667),'Coleman Validation'!AA$665668,FALSE)),0,HLOOKUP($B123,INDIRECT("'Monthly Resource Report'!"&amp;'Coleman Validation'!AA$665666&amp;":"&amp;'Coleman Validation'!AA$665667),'Coleman Validation'!AA$665668,FALSE))</f>
        <v>151</v>
      </c>
      <c r="AB123" s="297">
        <f ca="1">+IF(ISERROR(HLOOKUP($B123,INDIRECT("'Monthly Resource Report'!"&amp;'Coleman Validation'!AB$665666&amp;":"&amp;'Coleman Validation'!AB$665667),'Coleman Validation'!AB$665668,FALSE)),0,HLOOKUP($B123,INDIRECT("'Monthly Resource Report'!"&amp;'Coleman Validation'!AB$665666&amp;":"&amp;'Coleman Validation'!AB$665667),'Coleman Validation'!AB$665668,FALSE))</f>
        <v>2.3599979508560103</v>
      </c>
      <c r="AC123" s="317">
        <f ca="1">+IF(ISERROR(HLOOKUP($B123,INDIRECT("'Monthly Resource Report'!"&amp;'Coleman Validation'!AC$665666&amp;":"&amp;'Coleman Validation'!AC$665667),'Coleman Validation'!AC$665668,FALSE)),0,HLOOKUP($B123,INDIRECT("'Monthly Resource Report'!"&amp;'Coleman Validation'!AC$665666&amp;":"&amp;'Coleman Validation'!AC$665667),'Coleman Validation'!AC$665668,FALSE))</f>
        <v>0.3294767216651327</v>
      </c>
      <c r="AD123" s="318">
        <f ca="1">+IF(ISERROR(HLOOKUP($B123,INDIRECT("'Monthly Resource Report'!"&amp;'Coleman Validation'!AD$665666&amp;":"&amp;'Coleman Validation'!AD$665667),'Coleman Validation'!AD$665668,FALSE)),0,HLOOKUP($B123,INDIRECT("'Monthly Resource Report'!"&amp;'Coleman Validation'!AD$665666&amp;":"&amp;'Coleman Validation'!AD$665667),'Coleman Validation'!AD$665668,FALSE))</f>
        <v>0.20057928089982896</v>
      </c>
    </row>
    <row r="124" spans="2:30" s="29" customFormat="1">
      <c r="B124" s="301">
        <v>44958</v>
      </c>
      <c r="C124" s="294">
        <v>146</v>
      </c>
      <c r="D124" s="297">
        <v>2.3595794650342876</v>
      </c>
      <c r="E124" s="299">
        <v>0.33</v>
      </c>
      <c r="F124" s="295">
        <v>0.2</v>
      </c>
      <c r="G124" s="294">
        <f ca="1">+IF(ISERROR(HLOOKUP($B124,INDIRECT("'Monthly Resource Report'!"&amp;'Coleman Validation'!G$665666&amp;":"&amp;'Coleman Validation'!G$665667),'Coleman Validation'!G$665668,FALSE)),0,HLOOKUP($B124,INDIRECT("'Monthly Resource Report'!"&amp;'Coleman Validation'!G$665666&amp;":"&amp;'Coleman Validation'!G$665667),'Coleman Validation'!G$665668,FALSE))</f>
        <v>146</v>
      </c>
      <c r="H124" s="297">
        <f ca="1">+IF(ISERROR(HLOOKUP($B124,INDIRECT("'Monthly Resource Report'!"&amp;'Coleman Validation'!H$665666&amp;":"&amp;'Coleman Validation'!H$665667),'Coleman Validation'!H$665668,FALSE)),0,HLOOKUP($B124,INDIRECT("'Monthly Resource Report'!"&amp;'Coleman Validation'!H$665666&amp;":"&amp;'Coleman Validation'!H$665667),'Coleman Validation'!H$665668,FALSE))</f>
        <v>2.3599983181405362</v>
      </c>
      <c r="I124" s="317">
        <f ca="1">+IF(ISERROR(HLOOKUP($B124,INDIRECT("'Monthly Resource Report'!"&amp;'Coleman Validation'!I$665666&amp;":"&amp;'Coleman Validation'!I$665667),'Coleman Validation'!I$665668,FALSE)),0,HLOOKUP($B124,INDIRECT("'Monthly Resource Report'!"&amp;'Coleman Validation'!I$665666&amp;":"&amp;'Coleman Validation'!I$665667),'Coleman Validation'!I$665668,FALSE))</f>
        <v>0.32891497920062973</v>
      </c>
      <c r="J124" s="318">
        <f ca="1">+IF(ISERROR(HLOOKUP($B124,INDIRECT("'Monthly Resource Report'!"&amp;'Coleman Validation'!J$665666&amp;":"&amp;'Coleman Validation'!J$665667),'Coleman Validation'!J$665668,FALSE)),0,HLOOKUP($B124,INDIRECT("'Monthly Resource Report'!"&amp;'Coleman Validation'!J$665666&amp;":"&amp;'Coleman Validation'!J$665667),'Coleman Validation'!J$665668,FALSE))</f>
        <v>0.20037231428105212</v>
      </c>
      <c r="L124" s="301">
        <v>44958</v>
      </c>
      <c r="M124" s="294">
        <v>146</v>
      </c>
      <c r="N124" s="297">
        <v>2.3595794650342876</v>
      </c>
      <c r="O124" s="299">
        <v>0.33</v>
      </c>
      <c r="P124" s="295">
        <v>0.2</v>
      </c>
      <c r="Q124" s="294">
        <f ca="1">+IF(ISERROR(HLOOKUP($B124,INDIRECT("'Monthly Resource Report'!"&amp;'Coleman Validation'!Q$665666&amp;":"&amp;'Coleman Validation'!Q$665667),'Coleman Validation'!Q$665668,FALSE)),0,HLOOKUP($B124,INDIRECT("'Monthly Resource Report'!"&amp;'Coleman Validation'!Q$665666&amp;":"&amp;'Coleman Validation'!Q$665667),'Coleman Validation'!Q$665668,FALSE))</f>
        <v>146</v>
      </c>
      <c r="R124" s="297">
        <f ca="1">+IF(ISERROR(HLOOKUP($B124,INDIRECT("'Monthly Resource Report'!"&amp;'Coleman Validation'!R$665666&amp;":"&amp;'Coleman Validation'!R$665667),'Coleman Validation'!R$665668,FALSE)),0,HLOOKUP($B124,INDIRECT("'Monthly Resource Report'!"&amp;'Coleman Validation'!R$665666&amp;":"&amp;'Coleman Validation'!R$665667),'Coleman Validation'!R$665668,FALSE))</f>
        <v>2.3599981999009945</v>
      </c>
      <c r="S124" s="317">
        <f ca="1">+IF(ISERROR(HLOOKUP($B124,INDIRECT("'Monthly Resource Report'!"&amp;'Coleman Validation'!S$665666&amp;":"&amp;'Coleman Validation'!S$665667),'Coleman Validation'!S$665668,FALSE)),0,HLOOKUP($B124,INDIRECT("'Monthly Resource Report'!"&amp;'Coleman Validation'!S$665666&amp;":"&amp;'Coleman Validation'!S$665667),'Coleman Validation'!S$665668,FALSE))</f>
        <v>0.32880830137571843</v>
      </c>
      <c r="T124" s="318">
        <f ca="1">+IF(ISERROR(HLOOKUP($B124,INDIRECT("'Monthly Resource Report'!"&amp;'Coleman Validation'!T$665666&amp;":"&amp;'Coleman Validation'!T$665667),'Coleman Validation'!T$665668,FALSE)),0,HLOOKUP($B124,INDIRECT("'Monthly Resource Report'!"&amp;'Coleman Validation'!T$665666&amp;":"&amp;'Coleman Validation'!T$665667),'Coleman Validation'!T$665668,FALSE))</f>
        <v>0.20091440228608287</v>
      </c>
      <c r="V124" s="301">
        <v>44958</v>
      </c>
      <c r="W124" s="294">
        <v>151</v>
      </c>
      <c r="X124" s="297">
        <v>2.3595794650342876</v>
      </c>
      <c r="Y124" s="299">
        <v>0.33</v>
      </c>
      <c r="Z124" s="295">
        <v>0.2</v>
      </c>
      <c r="AA124" s="294">
        <f ca="1">+IF(ISERROR(HLOOKUP($B124,INDIRECT("'Monthly Resource Report'!"&amp;'Coleman Validation'!AA$665666&amp;":"&amp;'Coleman Validation'!AA$665667),'Coleman Validation'!AA$665668,FALSE)),0,HLOOKUP($B124,INDIRECT("'Monthly Resource Report'!"&amp;'Coleman Validation'!AA$665666&amp;":"&amp;'Coleman Validation'!AA$665667),'Coleman Validation'!AA$665668,FALSE))</f>
        <v>151</v>
      </c>
      <c r="AB124" s="297">
        <f ca="1">+IF(ISERROR(HLOOKUP($B124,INDIRECT("'Monthly Resource Report'!"&amp;'Coleman Validation'!AB$665666&amp;":"&amp;'Coleman Validation'!AB$665667),'Coleman Validation'!AB$665668,FALSE)),0,HLOOKUP($B124,INDIRECT("'Monthly Resource Report'!"&amp;'Coleman Validation'!AB$665666&amp;":"&amp;'Coleman Validation'!AB$665667),'Coleman Validation'!AB$665668,FALSE))</f>
        <v>2.3599984560384124</v>
      </c>
      <c r="AC124" s="317">
        <f ca="1">+IF(ISERROR(HLOOKUP($B124,INDIRECT("'Monthly Resource Report'!"&amp;'Coleman Validation'!AC$665666&amp;":"&amp;'Coleman Validation'!AC$665667),'Coleman Validation'!AC$665668,FALSE)),0,HLOOKUP($B124,INDIRECT("'Monthly Resource Report'!"&amp;'Coleman Validation'!AC$665666&amp;":"&amp;'Coleman Validation'!AC$665667),'Coleman Validation'!AC$665668,FALSE))</f>
        <v>0.32950435993997085</v>
      </c>
      <c r="AD124" s="318">
        <f ca="1">+IF(ISERROR(HLOOKUP($B124,INDIRECT("'Monthly Resource Report'!"&amp;'Coleman Validation'!AD$665666&amp;":"&amp;'Coleman Validation'!AD$665667),'Coleman Validation'!AD$665668,FALSE)),0,HLOOKUP($B124,INDIRECT("'Monthly Resource Report'!"&amp;'Coleman Validation'!AD$665666&amp;":"&amp;'Coleman Validation'!AD$665667),'Coleman Validation'!AD$665668,FALSE))</f>
        <v>0.2004302351368995</v>
      </c>
    </row>
    <row r="125" spans="2:30" s="29" customFormat="1">
      <c r="B125" s="301">
        <v>44986</v>
      </c>
      <c r="C125" s="294">
        <v>146</v>
      </c>
      <c r="D125" s="297">
        <v>2.3595794650342876</v>
      </c>
      <c r="E125" s="299">
        <v>0.33</v>
      </c>
      <c r="F125" s="295">
        <v>0.2</v>
      </c>
      <c r="G125" s="294">
        <f ca="1">+IF(ISERROR(HLOOKUP($B125,INDIRECT("'Monthly Resource Report'!"&amp;'Coleman Validation'!G$665666&amp;":"&amp;'Coleman Validation'!G$665667),'Coleman Validation'!G$665668,FALSE)),0,HLOOKUP($B125,INDIRECT("'Monthly Resource Report'!"&amp;'Coleman Validation'!G$665666&amp;":"&amp;'Coleman Validation'!G$665667),'Coleman Validation'!G$665668,FALSE))</f>
        <v>146</v>
      </c>
      <c r="H125" s="297">
        <f ca="1">+IF(ISERROR(HLOOKUP($B125,INDIRECT("'Monthly Resource Report'!"&amp;'Coleman Validation'!H$665666&amp;":"&amp;'Coleman Validation'!H$665667),'Coleman Validation'!H$665668,FALSE)),0,HLOOKUP($B125,INDIRECT("'Monthly Resource Report'!"&amp;'Coleman Validation'!H$665666&amp;":"&amp;'Coleman Validation'!H$665667),'Coleman Validation'!H$665668,FALSE))</f>
        <v>2.3599983793037085</v>
      </c>
      <c r="I125" s="317">
        <f ca="1">+IF(ISERROR(HLOOKUP($B125,INDIRECT("'Monthly Resource Report'!"&amp;'Coleman Validation'!I$665666&amp;":"&amp;'Coleman Validation'!I$665667),'Coleman Validation'!I$665668,FALSE)),0,HLOOKUP($B125,INDIRECT("'Monthly Resource Report'!"&amp;'Coleman Validation'!I$665666&amp;":"&amp;'Coleman Validation'!I$665667),'Coleman Validation'!I$665668,FALSE))</f>
        <v>0.32893948021335445</v>
      </c>
      <c r="J125" s="318">
        <f ca="1">+IF(ISERROR(HLOOKUP($B125,INDIRECT("'Monthly Resource Report'!"&amp;'Coleman Validation'!J$665666&amp;":"&amp;'Coleman Validation'!J$665667),'Coleman Validation'!J$665668,FALSE)),0,HLOOKUP($B125,INDIRECT("'Monthly Resource Report'!"&amp;'Coleman Validation'!J$665666&amp;":"&amp;'Coleman Validation'!J$665667),'Coleman Validation'!J$665668,FALSE))</f>
        <v>0.20049556261567783</v>
      </c>
      <c r="L125" s="301">
        <v>44986</v>
      </c>
      <c r="M125" s="294">
        <v>146</v>
      </c>
      <c r="N125" s="297">
        <v>2.3595794650342876</v>
      </c>
      <c r="O125" s="299">
        <v>0.33</v>
      </c>
      <c r="P125" s="295">
        <v>0.2</v>
      </c>
      <c r="Q125" s="294">
        <f ca="1">+IF(ISERROR(HLOOKUP($B125,INDIRECT("'Monthly Resource Report'!"&amp;'Coleman Validation'!Q$665666&amp;":"&amp;'Coleman Validation'!Q$665667),'Coleman Validation'!Q$665668,FALSE)),0,HLOOKUP($B125,INDIRECT("'Monthly Resource Report'!"&amp;'Coleman Validation'!Q$665666&amp;":"&amp;'Coleman Validation'!Q$665667),'Coleman Validation'!Q$665668,FALSE))</f>
        <v>146</v>
      </c>
      <c r="R125" s="297">
        <f ca="1">+IF(ISERROR(HLOOKUP($B125,INDIRECT("'Monthly Resource Report'!"&amp;'Coleman Validation'!R$665666&amp;":"&amp;'Coleman Validation'!R$665667),'Coleman Validation'!R$665668,FALSE)),0,HLOOKUP($B125,INDIRECT("'Monthly Resource Report'!"&amp;'Coleman Validation'!R$665666&amp;":"&amp;'Coleman Validation'!R$665667),'Coleman Validation'!R$665668,FALSE))</f>
        <v>2.3599987857200677</v>
      </c>
      <c r="S125" s="317">
        <f ca="1">+IF(ISERROR(HLOOKUP($B125,INDIRECT("'Monthly Resource Report'!"&amp;'Coleman Validation'!S$665666&amp;":"&amp;'Coleman Validation'!S$665667),'Coleman Validation'!S$665668,FALSE)),0,HLOOKUP($B125,INDIRECT("'Monthly Resource Report'!"&amp;'Coleman Validation'!S$665666&amp;":"&amp;'Coleman Validation'!S$665667),'Coleman Validation'!S$665668,FALSE))</f>
        <v>0.32898446444970997</v>
      </c>
      <c r="T125" s="318">
        <f ca="1">+IF(ISERROR(HLOOKUP($B125,INDIRECT("'Monthly Resource Report'!"&amp;'Coleman Validation'!T$665666&amp;":"&amp;'Coleman Validation'!T$665667),'Coleman Validation'!T$665668,FALSE)),0,HLOOKUP($B125,INDIRECT("'Monthly Resource Report'!"&amp;'Coleman Validation'!T$665666&amp;":"&amp;'Coleman Validation'!T$665667),'Coleman Validation'!T$665668,FALSE))</f>
        <v>0.2007344005607381</v>
      </c>
      <c r="V125" s="301">
        <v>44986</v>
      </c>
      <c r="W125" s="294">
        <v>151</v>
      </c>
      <c r="X125" s="297">
        <v>2.3595794650342876</v>
      </c>
      <c r="Y125" s="299">
        <v>0.33</v>
      </c>
      <c r="Z125" s="295">
        <v>0.2</v>
      </c>
      <c r="AA125" s="294">
        <f ca="1">+IF(ISERROR(HLOOKUP($B125,INDIRECT("'Monthly Resource Report'!"&amp;'Coleman Validation'!AA$665666&amp;":"&amp;'Coleman Validation'!AA$665667),'Coleman Validation'!AA$665668,FALSE)),0,HLOOKUP($B125,INDIRECT("'Monthly Resource Report'!"&amp;'Coleman Validation'!AA$665666&amp;":"&amp;'Coleman Validation'!AA$665667),'Coleman Validation'!AA$665668,FALSE))</f>
        <v>151</v>
      </c>
      <c r="AB125" s="297">
        <f ca="1">+IF(ISERROR(HLOOKUP($B125,INDIRECT("'Monthly Resource Report'!"&amp;'Coleman Validation'!AB$665666&amp;":"&amp;'Coleman Validation'!AB$665667),'Coleman Validation'!AB$665668,FALSE)),0,HLOOKUP($B125,INDIRECT("'Monthly Resource Report'!"&amp;'Coleman Validation'!AB$665666&amp;":"&amp;'Coleman Validation'!AB$665667),'Coleman Validation'!AB$665668,FALSE))</f>
        <v>2.359997829839704</v>
      </c>
      <c r="AC125" s="317">
        <f ca="1">+IF(ISERROR(HLOOKUP($B125,INDIRECT("'Monthly Resource Report'!"&amp;'Coleman Validation'!AC$665666&amp;":"&amp;'Coleman Validation'!AC$665667),'Coleman Validation'!AC$665668,FALSE)),0,HLOOKUP($B125,INDIRECT("'Monthly Resource Report'!"&amp;'Coleman Validation'!AC$665666&amp;":"&amp;'Coleman Validation'!AC$665667),'Coleman Validation'!AC$665668,FALSE))</f>
        <v>0.32946445284085341</v>
      </c>
      <c r="AD125" s="318">
        <f ca="1">+IF(ISERROR(HLOOKUP($B125,INDIRECT("'Monthly Resource Report'!"&amp;'Coleman Validation'!AD$665666&amp;":"&amp;'Coleman Validation'!AD$665667),'Coleman Validation'!AD$665668,FALSE)),0,HLOOKUP($B125,INDIRECT("'Monthly Resource Report'!"&amp;'Coleman Validation'!AD$665666&amp;":"&amp;'Coleman Validation'!AD$665667),'Coleman Validation'!AD$665668,FALSE))</f>
        <v>0.20078151092159674</v>
      </c>
    </row>
    <row r="126" spans="2:30" s="29" customFormat="1">
      <c r="B126" s="301">
        <v>45017</v>
      </c>
      <c r="C126" s="294">
        <v>146</v>
      </c>
      <c r="D126" s="297">
        <v>2.3595794650342876</v>
      </c>
      <c r="E126" s="299">
        <v>0.33</v>
      </c>
      <c r="F126" s="295">
        <v>0.2</v>
      </c>
      <c r="G126" s="294">
        <f ca="1">+IF(ISERROR(HLOOKUP($B126,INDIRECT("'Monthly Resource Report'!"&amp;'Coleman Validation'!G$665666&amp;":"&amp;'Coleman Validation'!G$665667),'Coleman Validation'!G$665668,FALSE)),0,HLOOKUP($B126,INDIRECT("'Monthly Resource Report'!"&amp;'Coleman Validation'!G$665666&amp;":"&amp;'Coleman Validation'!G$665667),'Coleman Validation'!G$665668,FALSE))</f>
        <v>146</v>
      </c>
      <c r="H126" s="297">
        <f ca="1">+IF(ISERROR(HLOOKUP($B126,INDIRECT("'Monthly Resource Report'!"&amp;'Coleman Validation'!H$665666&amp;":"&amp;'Coleman Validation'!H$665667),'Coleman Validation'!H$665668,FALSE)),0,HLOOKUP($B126,INDIRECT("'Monthly Resource Report'!"&amp;'Coleman Validation'!H$665666&amp;":"&amp;'Coleman Validation'!H$665667),'Coleman Validation'!H$665668,FALSE))</f>
        <v>2.3599981950557574</v>
      </c>
      <c r="I126" s="317">
        <f ca="1">+IF(ISERROR(HLOOKUP($B126,INDIRECT("'Monthly Resource Report'!"&amp;'Coleman Validation'!I$665666&amp;":"&amp;'Coleman Validation'!I$665667),'Coleman Validation'!I$665668,FALSE)),0,HLOOKUP($B126,INDIRECT("'Monthly Resource Report'!"&amp;'Coleman Validation'!I$665666&amp;":"&amp;'Coleman Validation'!I$665667),'Coleman Validation'!I$665668,FALSE))</f>
        <v>0.32780962420391163</v>
      </c>
      <c r="J126" s="318">
        <f ca="1">+IF(ISERROR(HLOOKUP($B126,INDIRECT("'Monthly Resource Report'!"&amp;'Coleman Validation'!J$665666&amp;":"&amp;'Coleman Validation'!J$665667),'Coleman Validation'!J$665668,FALSE)),0,HLOOKUP($B126,INDIRECT("'Monthly Resource Report'!"&amp;'Coleman Validation'!J$665666&amp;":"&amp;'Coleman Validation'!J$665667),'Coleman Validation'!J$665668,FALSE))</f>
        <v>0.2006981516352444</v>
      </c>
      <c r="L126" s="301">
        <v>45017</v>
      </c>
      <c r="M126" s="294">
        <v>146</v>
      </c>
      <c r="N126" s="297">
        <v>2.3595794650342876</v>
      </c>
      <c r="O126" s="299">
        <v>0.33</v>
      </c>
      <c r="P126" s="295">
        <v>0.2</v>
      </c>
      <c r="Q126" s="294">
        <f ca="1">+IF(ISERROR(HLOOKUP($B126,INDIRECT("'Monthly Resource Report'!"&amp;'Coleman Validation'!Q$665666&amp;":"&amp;'Coleman Validation'!Q$665667),'Coleman Validation'!Q$665668,FALSE)),0,HLOOKUP($B126,INDIRECT("'Monthly Resource Report'!"&amp;'Coleman Validation'!Q$665666&amp;":"&amp;'Coleman Validation'!Q$665667),'Coleman Validation'!Q$665668,FALSE))</f>
        <v>146</v>
      </c>
      <c r="R126" s="297">
        <f ca="1">+IF(ISERROR(HLOOKUP($B126,INDIRECT("'Monthly Resource Report'!"&amp;'Coleman Validation'!R$665666&amp;":"&amp;'Coleman Validation'!R$665667),'Coleman Validation'!R$665668,FALSE)),0,HLOOKUP($B126,INDIRECT("'Monthly Resource Report'!"&amp;'Coleman Validation'!R$665666&amp;":"&amp;'Coleman Validation'!R$665667),'Coleman Validation'!R$665668,FALSE))</f>
        <v>2.3599979843210521</v>
      </c>
      <c r="S126" s="317">
        <f ca="1">+IF(ISERROR(HLOOKUP($B126,INDIRECT("'Monthly Resource Report'!"&amp;'Coleman Validation'!S$665666&amp;":"&amp;'Coleman Validation'!S$665667),'Coleman Validation'!S$665668,FALSE)),0,HLOOKUP($B126,INDIRECT("'Monthly Resource Report'!"&amp;'Coleman Validation'!S$665666&amp;":"&amp;'Coleman Validation'!S$665667),'Coleman Validation'!S$665668,FALSE))</f>
        <v>0.32790090866557453</v>
      </c>
      <c r="T126" s="318">
        <f ca="1">+IF(ISERROR(HLOOKUP($B126,INDIRECT("'Monthly Resource Report'!"&amp;'Coleman Validation'!T$665666&amp;":"&amp;'Coleman Validation'!T$665667),'Coleman Validation'!T$665668,FALSE)),0,HLOOKUP($B126,INDIRECT("'Monthly Resource Report'!"&amp;'Coleman Validation'!T$665666&amp;":"&amp;'Coleman Validation'!T$665667),'Coleman Validation'!T$665668,FALSE))</f>
        <v>0.2002071125780405</v>
      </c>
      <c r="V126" s="301">
        <v>45017</v>
      </c>
      <c r="W126" s="294">
        <v>151</v>
      </c>
      <c r="X126" s="297">
        <v>2.3595794650342876</v>
      </c>
      <c r="Y126" s="299">
        <v>0.33</v>
      </c>
      <c r="Z126" s="295">
        <v>0.2</v>
      </c>
      <c r="AA126" s="294">
        <f ca="1">+IF(ISERROR(HLOOKUP($B126,INDIRECT("'Monthly Resource Report'!"&amp;'Coleman Validation'!AA$665666&amp;":"&amp;'Coleman Validation'!AA$665667),'Coleman Validation'!AA$665668,FALSE)),0,HLOOKUP($B126,INDIRECT("'Monthly Resource Report'!"&amp;'Coleman Validation'!AA$665666&amp;":"&amp;'Coleman Validation'!AA$665667),'Coleman Validation'!AA$665668,FALSE))</f>
        <v>151</v>
      </c>
      <c r="AB126" s="297">
        <f ca="1">+IF(ISERROR(HLOOKUP($B126,INDIRECT("'Monthly Resource Report'!"&amp;'Coleman Validation'!AB$665666&amp;":"&amp;'Coleman Validation'!AB$665667),'Coleman Validation'!AB$665668,FALSE)),0,HLOOKUP($B126,INDIRECT("'Monthly Resource Report'!"&amp;'Coleman Validation'!AB$665666&amp;":"&amp;'Coleman Validation'!AB$665667),'Coleman Validation'!AB$665668,FALSE))</f>
        <v>2.35999896711844</v>
      </c>
      <c r="AC126" s="317">
        <f ca="1">+IF(ISERROR(HLOOKUP($B126,INDIRECT("'Monthly Resource Report'!"&amp;'Coleman Validation'!AC$665666&amp;":"&amp;'Coleman Validation'!AC$665667),'Coleman Validation'!AC$665668,FALSE)),0,HLOOKUP($B126,INDIRECT("'Monthly Resource Report'!"&amp;'Coleman Validation'!AC$665666&amp;":"&amp;'Coleman Validation'!AC$665667),'Coleman Validation'!AC$665668,FALSE))</f>
        <v>0.32861324595135072</v>
      </c>
      <c r="AD126" s="318">
        <f ca="1">+IF(ISERROR(HLOOKUP($B126,INDIRECT("'Monthly Resource Report'!"&amp;'Coleman Validation'!AD$665666&amp;":"&amp;'Coleman Validation'!AD$665667),'Coleman Validation'!AD$665668,FALSE)),0,HLOOKUP($B126,INDIRECT("'Monthly Resource Report'!"&amp;'Coleman Validation'!AD$665666&amp;":"&amp;'Coleman Validation'!AD$665667),'Coleman Validation'!AD$665668,FALSE))</f>
        <v>0.20133404512367509</v>
      </c>
    </row>
    <row r="127" spans="2:30" s="29" customFormat="1">
      <c r="B127" s="301">
        <v>45047</v>
      </c>
      <c r="C127" s="294">
        <v>146</v>
      </c>
      <c r="D127" s="297">
        <v>2.3595794650342876</v>
      </c>
      <c r="E127" s="299">
        <v>0.33</v>
      </c>
      <c r="F127" s="295">
        <v>2.6</v>
      </c>
      <c r="G127" s="294">
        <f ca="1">+IF(ISERROR(HLOOKUP($B127,INDIRECT("'Monthly Resource Report'!"&amp;'Coleman Validation'!G$665666&amp;":"&amp;'Coleman Validation'!G$665667),'Coleman Validation'!G$665668,FALSE)),0,HLOOKUP($B127,INDIRECT("'Monthly Resource Report'!"&amp;'Coleman Validation'!G$665666&amp;":"&amp;'Coleman Validation'!G$665667),'Coleman Validation'!G$665668,FALSE))</f>
        <v>146</v>
      </c>
      <c r="H127" s="297">
        <f ca="1">+IF(ISERROR(HLOOKUP($B127,INDIRECT("'Monthly Resource Report'!"&amp;'Coleman Validation'!H$665666&amp;":"&amp;'Coleman Validation'!H$665667),'Coleman Validation'!H$665668,FALSE)),0,HLOOKUP($B127,INDIRECT("'Monthly Resource Report'!"&amp;'Coleman Validation'!H$665666&amp;":"&amp;'Coleman Validation'!H$665667),'Coleman Validation'!H$665668,FALSE))</f>
        <v>2.3599979792178507</v>
      </c>
      <c r="I127" s="317">
        <f ca="1">+IF(ISERROR(HLOOKUP($B127,INDIRECT("'Monthly Resource Report'!"&amp;'Coleman Validation'!I$665666&amp;":"&amp;'Coleman Validation'!I$665667),'Coleman Validation'!I$665668,FALSE)),0,HLOOKUP($B127,INDIRECT("'Monthly Resource Report'!"&amp;'Coleman Validation'!I$665666&amp;":"&amp;'Coleman Validation'!I$665667),'Coleman Validation'!I$665668,FALSE))</f>
        <v>0.32756269781102954</v>
      </c>
      <c r="J127" s="318">
        <f ca="1">+IF(ISERROR(HLOOKUP($B127,INDIRECT("'Monthly Resource Report'!"&amp;'Coleman Validation'!J$665666&amp;":"&amp;'Coleman Validation'!J$665667),'Coleman Validation'!J$665668,FALSE)),0,HLOOKUP($B127,INDIRECT("'Monthly Resource Report'!"&amp;'Coleman Validation'!J$665666&amp;":"&amp;'Coleman Validation'!J$665667),'Coleman Validation'!J$665668,FALSE))</f>
        <v>2.6022293775763288</v>
      </c>
      <c r="L127" s="301">
        <v>45047</v>
      </c>
      <c r="M127" s="294">
        <v>146</v>
      </c>
      <c r="N127" s="297">
        <v>2.3595794650342876</v>
      </c>
      <c r="O127" s="299">
        <v>0.33</v>
      </c>
      <c r="P127" s="295">
        <v>2.6</v>
      </c>
      <c r="Q127" s="294">
        <f ca="1">+IF(ISERROR(HLOOKUP($B127,INDIRECT("'Monthly Resource Report'!"&amp;'Coleman Validation'!Q$665666&amp;":"&amp;'Coleman Validation'!Q$665667),'Coleman Validation'!Q$665668,FALSE)),0,HLOOKUP($B127,INDIRECT("'Monthly Resource Report'!"&amp;'Coleman Validation'!Q$665666&amp;":"&amp;'Coleman Validation'!Q$665667),'Coleman Validation'!Q$665668,FALSE))</f>
        <v>146</v>
      </c>
      <c r="R127" s="297">
        <f ca="1">+IF(ISERROR(HLOOKUP($B127,INDIRECT("'Monthly Resource Report'!"&amp;'Coleman Validation'!R$665666&amp;":"&amp;'Coleman Validation'!R$665667),'Coleman Validation'!R$665668,FALSE)),0,HLOOKUP($B127,INDIRECT("'Monthly Resource Report'!"&amp;'Coleman Validation'!R$665666&amp;":"&amp;'Coleman Validation'!R$665667),'Coleman Validation'!R$665668,FALSE))</f>
        <v>2.3599983786588266</v>
      </c>
      <c r="S127" s="317">
        <f ca="1">+IF(ISERROR(HLOOKUP($B127,INDIRECT("'Monthly Resource Report'!"&amp;'Coleman Validation'!S$665666&amp;":"&amp;'Coleman Validation'!S$665667),'Coleman Validation'!S$665668,FALSE)),0,HLOOKUP($B127,INDIRECT("'Monthly Resource Report'!"&amp;'Coleman Validation'!S$665666&amp;":"&amp;'Coleman Validation'!S$665667),'Coleman Validation'!S$665668,FALSE))</f>
        <v>0.32705122279043292</v>
      </c>
      <c r="T127" s="318">
        <f ca="1">+IF(ISERROR(HLOOKUP($B127,INDIRECT("'Monthly Resource Report'!"&amp;'Coleman Validation'!T$665666&amp;":"&amp;'Coleman Validation'!T$665667),'Coleman Validation'!T$665668,FALSE)),0,HLOOKUP($B127,INDIRECT("'Monthly Resource Report'!"&amp;'Coleman Validation'!T$665666&amp;":"&amp;'Coleman Validation'!T$665667),'Coleman Validation'!T$665668,FALSE))</f>
        <v>2.6113174253015372</v>
      </c>
      <c r="V127" s="301">
        <v>45047</v>
      </c>
      <c r="W127" s="294">
        <v>151</v>
      </c>
      <c r="X127" s="297">
        <v>2.3595794650342876</v>
      </c>
      <c r="Y127" s="299">
        <v>0.33</v>
      </c>
      <c r="Z127" s="295">
        <v>0.2</v>
      </c>
      <c r="AA127" s="294">
        <f ca="1">+IF(ISERROR(HLOOKUP($B127,INDIRECT("'Monthly Resource Report'!"&amp;'Coleman Validation'!AA$665666&amp;":"&amp;'Coleman Validation'!AA$665667),'Coleman Validation'!AA$665668,FALSE)),0,HLOOKUP($B127,INDIRECT("'Monthly Resource Report'!"&amp;'Coleman Validation'!AA$665666&amp;":"&amp;'Coleman Validation'!AA$665667),'Coleman Validation'!AA$665668,FALSE))</f>
        <v>151</v>
      </c>
      <c r="AB127" s="297">
        <f ca="1">+IF(ISERROR(HLOOKUP($B127,INDIRECT("'Monthly Resource Report'!"&amp;'Coleman Validation'!AB$665666&amp;":"&amp;'Coleman Validation'!AB$665667),'Coleman Validation'!AB$665668,FALSE)),0,HLOOKUP($B127,INDIRECT("'Monthly Resource Report'!"&amp;'Coleman Validation'!AB$665666&amp;":"&amp;'Coleman Validation'!AB$665667),'Coleman Validation'!AB$665668,FALSE))</f>
        <v>0</v>
      </c>
      <c r="AC127" s="317">
        <f ca="1">+IF(ISERROR(HLOOKUP($B127,INDIRECT("'Monthly Resource Report'!"&amp;'Coleman Validation'!AC$665666&amp;":"&amp;'Coleman Validation'!AC$665667),'Coleman Validation'!AC$665668,FALSE)),0,HLOOKUP($B127,INDIRECT("'Monthly Resource Report'!"&amp;'Coleman Validation'!AC$665666&amp;":"&amp;'Coleman Validation'!AC$665667),'Coleman Validation'!AC$665668,FALSE))</f>
        <v>0</v>
      </c>
      <c r="AD127" s="318">
        <f ca="1">+IF(ISERROR(HLOOKUP($B127,INDIRECT("'Monthly Resource Report'!"&amp;'Coleman Validation'!AD$665666&amp;":"&amp;'Coleman Validation'!AD$665667),'Coleman Validation'!AD$665668,FALSE)),0,HLOOKUP($B127,INDIRECT("'Monthly Resource Report'!"&amp;'Coleman Validation'!AD$665666&amp;":"&amp;'Coleman Validation'!AD$665667),'Coleman Validation'!AD$665668,FALSE))</f>
        <v>0</v>
      </c>
    </row>
    <row r="128" spans="2:30" s="29" customFormat="1">
      <c r="B128" s="301">
        <v>45078</v>
      </c>
      <c r="C128" s="294">
        <v>146</v>
      </c>
      <c r="D128" s="297">
        <v>2.3595794650342876</v>
      </c>
      <c r="E128" s="299">
        <v>0.33</v>
      </c>
      <c r="F128" s="295">
        <v>0.2</v>
      </c>
      <c r="G128" s="294">
        <f ca="1">+IF(ISERROR(HLOOKUP($B128,INDIRECT("'Monthly Resource Report'!"&amp;'Coleman Validation'!G$665666&amp;":"&amp;'Coleman Validation'!G$665667),'Coleman Validation'!G$665668,FALSE)),0,HLOOKUP($B128,INDIRECT("'Monthly Resource Report'!"&amp;'Coleman Validation'!G$665666&amp;":"&amp;'Coleman Validation'!G$665667),'Coleman Validation'!G$665668,FALSE))</f>
        <v>146</v>
      </c>
      <c r="H128" s="297">
        <f ca="1">+IF(ISERROR(HLOOKUP($B128,INDIRECT("'Monthly Resource Report'!"&amp;'Coleman Validation'!H$665666&amp;":"&amp;'Coleman Validation'!H$665667),'Coleman Validation'!H$665668,FALSE)),0,HLOOKUP($B128,INDIRECT("'Monthly Resource Report'!"&amp;'Coleman Validation'!H$665666&amp;":"&amp;'Coleman Validation'!H$665667),'Coleman Validation'!H$665668,FALSE))</f>
        <v>2.3599991322675447</v>
      </c>
      <c r="I128" s="317">
        <f ca="1">+IF(ISERROR(HLOOKUP($B128,INDIRECT("'Monthly Resource Report'!"&amp;'Coleman Validation'!I$665666&amp;":"&amp;'Coleman Validation'!I$665667),'Coleman Validation'!I$665668,FALSE)),0,HLOOKUP($B128,INDIRECT("'Monthly Resource Report'!"&amp;'Coleman Validation'!I$665666&amp;":"&amp;'Coleman Validation'!I$665667),'Coleman Validation'!I$665668,FALSE))</f>
        <v>0.32628914748475624</v>
      </c>
      <c r="J128" s="318">
        <f ca="1">+IF(ISERROR(HLOOKUP($B128,INDIRECT("'Monthly Resource Report'!"&amp;'Coleman Validation'!J$665666&amp;":"&amp;'Coleman Validation'!J$665667),'Coleman Validation'!J$665668,FALSE)),0,HLOOKUP($B128,INDIRECT("'Monthly Resource Report'!"&amp;'Coleman Validation'!J$665666&amp;":"&amp;'Coleman Validation'!J$665667),'Coleman Validation'!J$665668,FALSE))</f>
        <v>0.53240576160580999</v>
      </c>
      <c r="L128" s="301">
        <v>45078</v>
      </c>
      <c r="M128" s="294">
        <v>146</v>
      </c>
      <c r="N128" s="297">
        <v>2.3595794650342876</v>
      </c>
      <c r="O128" s="299">
        <v>0.33</v>
      </c>
      <c r="P128" s="295">
        <v>0.2</v>
      </c>
      <c r="Q128" s="294">
        <f ca="1">+IF(ISERROR(HLOOKUP($B128,INDIRECT("'Monthly Resource Report'!"&amp;'Coleman Validation'!Q$665666&amp;":"&amp;'Coleman Validation'!Q$665667),'Coleman Validation'!Q$665668,FALSE)),0,HLOOKUP($B128,INDIRECT("'Monthly Resource Report'!"&amp;'Coleman Validation'!Q$665666&amp;":"&amp;'Coleman Validation'!Q$665667),'Coleman Validation'!Q$665668,FALSE))</f>
        <v>146</v>
      </c>
      <c r="R128" s="297">
        <f ca="1">+IF(ISERROR(HLOOKUP($B128,INDIRECT("'Monthly Resource Report'!"&amp;'Coleman Validation'!R$665666&amp;":"&amp;'Coleman Validation'!R$665667),'Coleman Validation'!R$665668,FALSE)),0,HLOOKUP($B128,INDIRECT("'Monthly Resource Report'!"&amp;'Coleman Validation'!R$665666&amp;":"&amp;'Coleman Validation'!R$665667),'Coleman Validation'!R$665668,FALSE))</f>
        <v>2.3599991396447186</v>
      </c>
      <c r="S128" s="317">
        <f ca="1">+IF(ISERROR(HLOOKUP($B128,INDIRECT("'Monthly Resource Report'!"&amp;'Coleman Validation'!S$665666&amp;":"&amp;'Coleman Validation'!S$665667),'Coleman Validation'!S$665668,FALSE)),0,HLOOKUP($B128,INDIRECT("'Monthly Resource Report'!"&amp;'Coleman Validation'!S$665666&amp;":"&amp;'Coleman Validation'!S$665667),'Coleman Validation'!S$665668,FALSE))</f>
        <v>0.32655954438991341</v>
      </c>
      <c r="T128" s="318">
        <f ca="1">+IF(ISERROR(HLOOKUP($B128,INDIRECT("'Monthly Resource Report'!"&amp;'Coleman Validation'!T$665666&amp;":"&amp;'Coleman Validation'!T$665667),'Coleman Validation'!T$665668,FALSE)),0,HLOOKUP($B128,INDIRECT("'Monthly Resource Report'!"&amp;'Coleman Validation'!T$665666&amp;":"&amp;'Coleman Validation'!T$665667),'Coleman Validation'!T$665668,FALSE))</f>
        <v>0.51540607308231123</v>
      </c>
      <c r="V128" s="301">
        <v>45078</v>
      </c>
      <c r="W128" s="294">
        <v>151</v>
      </c>
      <c r="X128" s="297">
        <v>2.3595794650342876</v>
      </c>
      <c r="Y128" s="299">
        <v>0.33</v>
      </c>
      <c r="Z128" s="295">
        <v>0.2</v>
      </c>
      <c r="AA128" s="294">
        <f ca="1">+IF(ISERROR(HLOOKUP($B128,INDIRECT("'Monthly Resource Report'!"&amp;'Coleman Validation'!AA$665666&amp;":"&amp;'Coleman Validation'!AA$665667),'Coleman Validation'!AA$665668,FALSE)),0,HLOOKUP($B128,INDIRECT("'Monthly Resource Report'!"&amp;'Coleman Validation'!AA$665666&amp;":"&amp;'Coleman Validation'!AA$665667),'Coleman Validation'!AA$665668,FALSE))</f>
        <v>151</v>
      </c>
      <c r="AB128" s="297">
        <f ca="1">+IF(ISERROR(HLOOKUP($B128,INDIRECT("'Monthly Resource Report'!"&amp;'Coleman Validation'!AB$665666&amp;":"&amp;'Coleman Validation'!AB$665667),'Coleman Validation'!AB$665668,FALSE)),0,HLOOKUP($B128,INDIRECT("'Monthly Resource Report'!"&amp;'Coleman Validation'!AB$665666&amp;":"&amp;'Coleman Validation'!AB$665667),'Coleman Validation'!AB$665668,FALSE))</f>
        <v>2.3599988120361699</v>
      </c>
      <c r="AC128" s="317">
        <f ca="1">+IF(ISERROR(HLOOKUP($B128,INDIRECT("'Monthly Resource Report'!"&amp;'Coleman Validation'!AC$665666&amp;":"&amp;'Coleman Validation'!AC$665667),'Coleman Validation'!AC$665668,FALSE)),0,HLOOKUP($B128,INDIRECT("'Monthly Resource Report'!"&amp;'Coleman Validation'!AC$665666&amp;":"&amp;'Coleman Validation'!AC$665667),'Coleman Validation'!AC$665668,FALSE))</f>
        <v>0.32751705633409955</v>
      </c>
      <c r="AD128" s="318">
        <f ca="1">+IF(ISERROR(HLOOKUP($B128,INDIRECT("'Monthly Resource Report'!"&amp;'Coleman Validation'!AD$665666&amp;":"&amp;'Coleman Validation'!AD$665667),'Coleman Validation'!AD$665668,FALSE)),0,HLOOKUP($B128,INDIRECT("'Monthly Resource Report'!"&amp;'Coleman Validation'!AD$665666&amp;":"&amp;'Coleman Validation'!AD$665667),'Coleman Validation'!AD$665668,FALSE))</f>
        <v>0.20094891554250621</v>
      </c>
    </row>
    <row r="129" spans="2:30" s="29" customFormat="1">
      <c r="B129" s="301">
        <v>45108</v>
      </c>
      <c r="C129" s="294">
        <v>146</v>
      </c>
      <c r="D129" s="297">
        <v>2.3595794650342876</v>
      </c>
      <c r="E129" s="299">
        <v>0.33</v>
      </c>
      <c r="F129" s="295">
        <v>0.2</v>
      </c>
      <c r="G129" s="294">
        <f ca="1">+IF(ISERROR(HLOOKUP($B129,INDIRECT("'Monthly Resource Report'!"&amp;'Coleman Validation'!G$665666&amp;":"&amp;'Coleman Validation'!G$665667),'Coleman Validation'!G$665668,FALSE)),0,HLOOKUP($B129,INDIRECT("'Monthly Resource Report'!"&amp;'Coleman Validation'!G$665666&amp;":"&amp;'Coleman Validation'!G$665667),'Coleman Validation'!G$665668,FALSE))</f>
        <v>146</v>
      </c>
      <c r="H129" s="297">
        <f ca="1">+IF(ISERROR(HLOOKUP($B129,INDIRECT("'Monthly Resource Report'!"&amp;'Coleman Validation'!H$665666&amp;":"&amp;'Coleman Validation'!H$665667),'Coleman Validation'!H$665668,FALSE)),0,HLOOKUP($B129,INDIRECT("'Monthly Resource Report'!"&amp;'Coleman Validation'!H$665666&amp;":"&amp;'Coleman Validation'!H$665667),'Coleman Validation'!H$665668,FALSE))</f>
        <v>2.3599974551199803</v>
      </c>
      <c r="I129" s="317">
        <f ca="1">+IF(ISERROR(HLOOKUP($B129,INDIRECT("'Monthly Resource Report'!"&amp;'Coleman Validation'!I$665666&amp;":"&amp;'Coleman Validation'!I$665667),'Coleman Validation'!I$665668,FALSE)),0,HLOOKUP($B129,INDIRECT("'Monthly Resource Report'!"&amp;'Coleman Validation'!I$665666&amp;":"&amp;'Coleman Validation'!I$665667),'Coleman Validation'!I$665668,FALSE))</f>
        <v>0.32751392822708808</v>
      </c>
      <c r="J129" s="318">
        <f ca="1">+IF(ISERROR(HLOOKUP($B129,INDIRECT("'Monthly Resource Report'!"&amp;'Coleman Validation'!J$665666&amp;":"&amp;'Coleman Validation'!J$665667),'Coleman Validation'!J$665668,FALSE)),0,HLOOKUP($B129,INDIRECT("'Monthly Resource Report'!"&amp;'Coleman Validation'!J$665666&amp;":"&amp;'Coleman Validation'!J$665667),'Coleman Validation'!J$665668,FALSE))</f>
        <v>0.20034055576618054</v>
      </c>
      <c r="L129" s="301">
        <v>45108</v>
      </c>
      <c r="M129" s="294">
        <v>146</v>
      </c>
      <c r="N129" s="297">
        <v>2.3595794650342876</v>
      </c>
      <c r="O129" s="299">
        <v>0.33</v>
      </c>
      <c r="P129" s="295">
        <v>0.2</v>
      </c>
      <c r="Q129" s="294">
        <f ca="1">+IF(ISERROR(HLOOKUP($B129,INDIRECT("'Monthly Resource Report'!"&amp;'Coleman Validation'!Q$665666&amp;":"&amp;'Coleman Validation'!Q$665667),'Coleman Validation'!Q$665668,FALSE)),0,HLOOKUP($B129,INDIRECT("'Monthly Resource Report'!"&amp;'Coleman Validation'!Q$665666&amp;":"&amp;'Coleman Validation'!Q$665667),'Coleman Validation'!Q$665668,FALSE))</f>
        <v>146</v>
      </c>
      <c r="R129" s="297">
        <f ca="1">+IF(ISERROR(HLOOKUP($B129,INDIRECT("'Monthly Resource Report'!"&amp;'Coleman Validation'!R$665666&amp;":"&amp;'Coleman Validation'!R$665667),'Coleman Validation'!R$665668,FALSE)),0,HLOOKUP($B129,INDIRECT("'Monthly Resource Report'!"&amp;'Coleman Validation'!R$665666&amp;":"&amp;'Coleman Validation'!R$665667),'Coleman Validation'!R$665668,FALSE))</f>
        <v>2.3599979996841607</v>
      </c>
      <c r="S129" s="317">
        <f ca="1">+IF(ISERROR(HLOOKUP($B129,INDIRECT("'Monthly Resource Report'!"&amp;'Coleman Validation'!S$665666&amp;":"&amp;'Coleman Validation'!S$665667),'Coleman Validation'!S$665668,FALSE)),0,HLOOKUP($B129,INDIRECT("'Monthly Resource Report'!"&amp;'Coleman Validation'!S$665666&amp;":"&amp;'Coleman Validation'!S$665667),'Coleman Validation'!S$665668,FALSE))</f>
        <v>0.32773670173022063</v>
      </c>
      <c r="T129" s="318">
        <f ca="1">+IF(ISERROR(HLOOKUP($B129,INDIRECT("'Monthly Resource Report'!"&amp;'Coleman Validation'!T$665666&amp;":"&amp;'Coleman Validation'!T$665667),'Coleman Validation'!T$665668,FALSE)),0,HLOOKUP($B129,INDIRECT("'Monthly Resource Report'!"&amp;'Coleman Validation'!T$665666&amp;":"&amp;'Coleman Validation'!T$665667),'Coleman Validation'!T$665668,FALSE))</f>
        <v>0.20038802198541772</v>
      </c>
      <c r="V129" s="301">
        <v>45108</v>
      </c>
      <c r="W129" s="294">
        <v>151</v>
      </c>
      <c r="X129" s="297">
        <v>2.3595794650342876</v>
      </c>
      <c r="Y129" s="299">
        <v>0.33</v>
      </c>
      <c r="Z129" s="295">
        <v>0.2</v>
      </c>
      <c r="AA129" s="294">
        <f ca="1">+IF(ISERROR(HLOOKUP($B129,INDIRECT("'Monthly Resource Report'!"&amp;'Coleman Validation'!AA$665666&amp;":"&amp;'Coleman Validation'!AA$665667),'Coleman Validation'!AA$665668,FALSE)),0,HLOOKUP($B129,INDIRECT("'Monthly Resource Report'!"&amp;'Coleman Validation'!AA$665666&amp;":"&amp;'Coleman Validation'!AA$665667),'Coleman Validation'!AA$665668,FALSE))</f>
        <v>151</v>
      </c>
      <c r="AB129" s="297">
        <f ca="1">+IF(ISERROR(HLOOKUP($B129,INDIRECT("'Monthly Resource Report'!"&amp;'Coleman Validation'!AB$665666&amp;":"&amp;'Coleman Validation'!AB$665667),'Coleman Validation'!AB$665668,FALSE)),0,HLOOKUP($B129,INDIRECT("'Monthly Resource Report'!"&amp;'Coleman Validation'!AB$665666&amp;":"&amp;'Coleman Validation'!AB$665667),'Coleman Validation'!AB$665668,FALSE))</f>
        <v>2.3599982111314195</v>
      </c>
      <c r="AC129" s="317">
        <f ca="1">+IF(ISERROR(HLOOKUP($B129,INDIRECT("'Monthly Resource Report'!"&amp;'Coleman Validation'!AC$665666&amp;":"&amp;'Coleman Validation'!AC$665667),'Coleman Validation'!AC$665668,FALSE)),0,HLOOKUP($B129,INDIRECT("'Monthly Resource Report'!"&amp;'Coleman Validation'!AC$665666&amp;":"&amp;'Coleman Validation'!AC$665667),'Coleman Validation'!AC$665668,FALSE))</f>
        <v>0.3281481535793212</v>
      </c>
      <c r="AD129" s="318">
        <f ca="1">+IF(ISERROR(HLOOKUP($B129,INDIRECT("'Monthly Resource Report'!"&amp;'Coleman Validation'!AD$665666&amp;":"&amp;'Coleman Validation'!AD$665667),'Coleman Validation'!AD$665668,FALSE)),0,HLOOKUP($B129,INDIRECT("'Monthly Resource Report'!"&amp;'Coleman Validation'!AD$665666&amp;":"&amp;'Coleman Validation'!AD$665667),'Coleman Validation'!AD$665668,FALSE))</f>
        <v>0.20080931240467353</v>
      </c>
    </row>
    <row r="130" spans="2:30" s="29" customFormat="1">
      <c r="B130" s="301">
        <v>45139</v>
      </c>
      <c r="C130" s="294">
        <v>146</v>
      </c>
      <c r="D130" s="297">
        <v>2.3595794650342876</v>
      </c>
      <c r="E130" s="299">
        <v>0.33</v>
      </c>
      <c r="F130" s="295">
        <v>0.2</v>
      </c>
      <c r="G130" s="294">
        <f ca="1">+IF(ISERROR(HLOOKUP($B130,INDIRECT("'Monthly Resource Report'!"&amp;'Coleman Validation'!G$665666&amp;":"&amp;'Coleman Validation'!G$665667),'Coleman Validation'!G$665668,FALSE)),0,HLOOKUP($B130,INDIRECT("'Monthly Resource Report'!"&amp;'Coleman Validation'!G$665666&amp;":"&amp;'Coleman Validation'!G$665667),'Coleman Validation'!G$665668,FALSE))</f>
        <v>146</v>
      </c>
      <c r="H130" s="297">
        <f ca="1">+IF(ISERROR(HLOOKUP($B130,INDIRECT("'Monthly Resource Report'!"&amp;'Coleman Validation'!H$665666&amp;":"&amp;'Coleman Validation'!H$665667),'Coleman Validation'!H$665668,FALSE)),0,HLOOKUP($B130,INDIRECT("'Monthly Resource Report'!"&amp;'Coleman Validation'!H$665666&amp;":"&amp;'Coleman Validation'!H$665667),'Coleman Validation'!H$665668,FALSE))</f>
        <v>2.3599984142757471</v>
      </c>
      <c r="I130" s="317">
        <f ca="1">+IF(ISERROR(HLOOKUP($B130,INDIRECT("'Monthly Resource Report'!"&amp;'Coleman Validation'!I$665666&amp;":"&amp;'Coleman Validation'!I$665667),'Coleman Validation'!I$665668,FALSE)),0,HLOOKUP($B130,INDIRECT("'Monthly Resource Report'!"&amp;'Coleman Validation'!I$665666&amp;":"&amp;'Coleman Validation'!I$665667),'Coleman Validation'!I$665668,FALSE))</f>
        <v>0.32769099078665798</v>
      </c>
      <c r="J130" s="318">
        <f ca="1">+IF(ISERROR(HLOOKUP($B130,INDIRECT("'Monthly Resource Report'!"&amp;'Coleman Validation'!J$665666&amp;":"&amp;'Coleman Validation'!J$665667),'Coleman Validation'!J$665668,FALSE)),0,HLOOKUP($B130,INDIRECT("'Monthly Resource Report'!"&amp;'Coleman Validation'!J$665666&amp;":"&amp;'Coleman Validation'!J$665667),'Coleman Validation'!J$665668,FALSE))</f>
        <v>0.20051035636857653</v>
      </c>
      <c r="L130" s="301">
        <v>45139</v>
      </c>
      <c r="M130" s="294">
        <v>146</v>
      </c>
      <c r="N130" s="297">
        <v>2.3595794650342876</v>
      </c>
      <c r="O130" s="299">
        <v>0.33</v>
      </c>
      <c r="P130" s="295">
        <v>0.2</v>
      </c>
      <c r="Q130" s="294">
        <f ca="1">+IF(ISERROR(HLOOKUP($B130,INDIRECT("'Monthly Resource Report'!"&amp;'Coleman Validation'!Q$665666&amp;":"&amp;'Coleman Validation'!Q$665667),'Coleman Validation'!Q$665668,FALSE)),0,HLOOKUP($B130,INDIRECT("'Monthly Resource Report'!"&amp;'Coleman Validation'!Q$665666&amp;":"&amp;'Coleman Validation'!Q$665667),'Coleman Validation'!Q$665668,FALSE))</f>
        <v>146</v>
      </c>
      <c r="R130" s="297">
        <f ca="1">+IF(ISERROR(HLOOKUP($B130,INDIRECT("'Monthly Resource Report'!"&amp;'Coleman Validation'!R$665666&amp;":"&amp;'Coleman Validation'!R$665667),'Coleman Validation'!R$665668,FALSE)),0,HLOOKUP($B130,INDIRECT("'Monthly Resource Report'!"&amp;'Coleman Validation'!R$665666&amp;":"&amp;'Coleman Validation'!R$665667),'Coleman Validation'!R$665668,FALSE))</f>
        <v>2.3599985153292256</v>
      </c>
      <c r="S130" s="317">
        <f ca="1">+IF(ISERROR(HLOOKUP($B130,INDIRECT("'Monthly Resource Report'!"&amp;'Coleman Validation'!S$665666&amp;":"&amp;'Coleman Validation'!S$665667),'Coleman Validation'!S$665668,FALSE)),0,HLOOKUP($B130,INDIRECT("'Monthly Resource Report'!"&amp;'Coleman Validation'!S$665666&amp;":"&amp;'Coleman Validation'!S$665667),'Coleman Validation'!S$665668,FALSE))</f>
        <v>0.3276150450760526</v>
      </c>
      <c r="T130" s="318">
        <f ca="1">+IF(ISERROR(HLOOKUP($B130,INDIRECT("'Monthly Resource Report'!"&amp;'Coleman Validation'!T$665666&amp;":"&amp;'Coleman Validation'!T$665667),'Coleman Validation'!T$665668,FALSE)),0,HLOOKUP($B130,INDIRECT("'Monthly Resource Report'!"&amp;'Coleman Validation'!T$665666&amp;":"&amp;'Coleman Validation'!T$665667),'Coleman Validation'!T$665668,FALSE))</f>
        <v>0.20039490607394525</v>
      </c>
      <c r="V130" s="301">
        <v>45139</v>
      </c>
      <c r="W130" s="294">
        <v>151</v>
      </c>
      <c r="X130" s="297">
        <v>2.3595794650342876</v>
      </c>
      <c r="Y130" s="299">
        <v>0.33</v>
      </c>
      <c r="Z130" s="295">
        <v>0.2</v>
      </c>
      <c r="AA130" s="294">
        <f ca="1">+IF(ISERROR(HLOOKUP($B130,INDIRECT("'Monthly Resource Report'!"&amp;'Coleman Validation'!AA$665666&amp;":"&amp;'Coleman Validation'!AA$665667),'Coleman Validation'!AA$665668,FALSE)),0,HLOOKUP($B130,INDIRECT("'Monthly Resource Report'!"&amp;'Coleman Validation'!AA$665666&amp;":"&amp;'Coleman Validation'!AA$665667),'Coleman Validation'!AA$665668,FALSE))</f>
        <v>151</v>
      </c>
      <c r="AB130" s="297">
        <f ca="1">+IF(ISERROR(HLOOKUP($B130,INDIRECT("'Monthly Resource Report'!"&amp;'Coleman Validation'!AB$665666&amp;":"&amp;'Coleman Validation'!AB$665667),'Coleman Validation'!AB$665668,FALSE)),0,HLOOKUP($B130,INDIRECT("'Monthly Resource Report'!"&amp;'Coleman Validation'!AB$665666&amp;":"&amp;'Coleman Validation'!AB$665667),'Coleman Validation'!AB$665668,FALSE))</f>
        <v>2.3599982686088476</v>
      </c>
      <c r="AC130" s="317">
        <f ca="1">+IF(ISERROR(HLOOKUP($B130,INDIRECT("'Monthly Resource Report'!"&amp;'Coleman Validation'!AC$665666&amp;":"&amp;'Coleman Validation'!AC$665667),'Coleman Validation'!AC$665668,FALSE)),0,HLOOKUP($B130,INDIRECT("'Monthly Resource Report'!"&amp;'Coleman Validation'!AC$665666&amp;":"&amp;'Coleman Validation'!AC$665667),'Coleman Validation'!AC$665668,FALSE))</f>
        <v>0.3280738737963822</v>
      </c>
      <c r="AD130" s="318">
        <f ca="1">+IF(ISERROR(HLOOKUP($B130,INDIRECT("'Monthly Resource Report'!"&amp;'Coleman Validation'!AD$665666&amp;":"&amp;'Coleman Validation'!AD$665667),'Coleman Validation'!AD$665668,FALSE)),0,HLOOKUP($B130,INDIRECT("'Monthly Resource Report'!"&amp;'Coleman Validation'!AD$665666&amp;":"&amp;'Coleman Validation'!AD$665667),'Coleman Validation'!AD$665668,FALSE))</f>
        <v>0.20060963006265234</v>
      </c>
    </row>
    <row r="131" spans="2:30" s="29" customFormat="1">
      <c r="B131" s="301">
        <v>45170</v>
      </c>
      <c r="C131" s="294">
        <v>146</v>
      </c>
      <c r="D131" s="297">
        <v>2.3595794650342876</v>
      </c>
      <c r="E131" s="299">
        <v>0.33</v>
      </c>
      <c r="F131" s="295">
        <v>0.2</v>
      </c>
      <c r="G131" s="294">
        <f ca="1">+IF(ISERROR(HLOOKUP($B131,INDIRECT("'Monthly Resource Report'!"&amp;'Coleman Validation'!G$665666&amp;":"&amp;'Coleman Validation'!G$665667),'Coleman Validation'!G$665668,FALSE)),0,HLOOKUP($B131,INDIRECT("'Monthly Resource Report'!"&amp;'Coleman Validation'!G$665666&amp;":"&amp;'Coleman Validation'!G$665667),'Coleman Validation'!G$665668,FALSE))</f>
        <v>146</v>
      </c>
      <c r="H131" s="297">
        <f ca="1">+IF(ISERROR(HLOOKUP($B131,INDIRECT("'Monthly Resource Report'!"&amp;'Coleman Validation'!H$665666&amp;":"&amp;'Coleman Validation'!H$665667),'Coleman Validation'!H$665668,FALSE)),0,HLOOKUP($B131,INDIRECT("'Monthly Resource Report'!"&amp;'Coleman Validation'!H$665666&amp;":"&amp;'Coleman Validation'!H$665667),'Coleman Validation'!H$665668,FALSE))</f>
        <v>2.3599981056807295</v>
      </c>
      <c r="I131" s="317">
        <f ca="1">+IF(ISERROR(HLOOKUP($B131,INDIRECT("'Monthly Resource Report'!"&amp;'Coleman Validation'!I$665666&amp;":"&amp;'Coleman Validation'!I$665667),'Coleman Validation'!I$665668,FALSE)),0,HLOOKUP($B131,INDIRECT("'Monthly Resource Report'!"&amp;'Coleman Validation'!I$665666&amp;":"&amp;'Coleman Validation'!I$665667),'Coleman Validation'!I$665668,FALSE))</f>
        <v>0.32705965314914348</v>
      </c>
      <c r="J131" s="318">
        <f ca="1">+IF(ISERROR(HLOOKUP($B131,INDIRECT("'Monthly Resource Report'!"&amp;'Coleman Validation'!J$665666&amp;":"&amp;'Coleman Validation'!J$665667),'Coleman Validation'!J$665668,FALSE)),0,HLOOKUP($B131,INDIRECT("'Monthly Resource Report'!"&amp;'Coleman Validation'!J$665666&amp;":"&amp;'Coleman Validation'!J$665667),'Coleman Validation'!J$665668,FALSE))</f>
        <v>0.20054091523659059</v>
      </c>
      <c r="L131" s="301">
        <v>45170</v>
      </c>
      <c r="M131" s="294">
        <v>146</v>
      </c>
      <c r="N131" s="297">
        <v>2.3595794650342876</v>
      </c>
      <c r="O131" s="299">
        <v>0.33</v>
      </c>
      <c r="P131" s="295">
        <v>0.2</v>
      </c>
      <c r="Q131" s="294">
        <f ca="1">+IF(ISERROR(HLOOKUP($B131,INDIRECT("'Monthly Resource Report'!"&amp;'Coleman Validation'!Q$665666&amp;":"&amp;'Coleman Validation'!Q$665667),'Coleman Validation'!Q$665668,FALSE)),0,HLOOKUP($B131,INDIRECT("'Monthly Resource Report'!"&amp;'Coleman Validation'!Q$665666&amp;":"&amp;'Coleman Validation'!Q$665667),'Coleman Validation'!Q$665668,FALSE))</f>
        <v>146</v>
      </c>
      <c r="R131" s="297">
        <f ca="1">+IF(ISERROR(HLOOKUP($B131,INDIRECT("'Monthly Resource Report'!"&amp;'Coleman Validation'!R$665666&amp;":"&amp;'Coleman Validation'!R$665667),'Coleman Validation'!R$665668,FALSE)),0,HLOOKUP($B131,INDIRECT("'Monthly Resource Report'!"&amp;'Coleman Validation'!R$665666&amp;":"&amp;'Coleman Validation'!R$665667),'Coleman Validation'!R$665668,FALSE))</f>
        <v>2.3599982591539486</v>
      </c>
      <c r="S131" s="317">
        <f ca="1">+IF(ISERROR(HLOOKUP($B131,INDIRECT("'Monthly Resource Report'!"&amp;'Coleman Validation'!S$665666&amp;":"&amp;'Coleman Validation'!S$665667),'Coleman Validation'!S$665668,FALSE)),0,HLOOKUP($B131,INDIRECT("'Monthly Resource Report'!"&amp;'Coleman Validation'!S$665666&amp;":"&amp;'Coleman Validation'!S$665667),'Coleman Validation'!S$665668,FALSE))</f>
        <v>0.32699924843143818</v>
      </c>
      <c r="T131" s="318">
        <f ca="1">+IF(ISERROR(HLOOKUP($B131,INDIRECT("'Monthly Resource Report'!"&amp;'Coleman Validation'!T$665666&amp;":"&amp;'Coleman Validation'!T$665667),'Coleman Validation'!T$665668,FALSE)),0,HLOOKUP($B131,INDIRECT("'Monthly Resource Report'!"&amp;'Coleman Validation'!T$665666&amp;":"&amp;'Coleman Validation'!T$665667),'Coleman Validation'!T$665668,FALSE))</f>
        <v>0.20041693013036568</v>
      </c>
      <c r="V131" s="301">
        <v>45170</v>
      </c>
      <c r="W131" s="294">
        <v>151</v>
      </c>
      <c r="X131" s="297">
        <v>2.3595794650342876</v>
      </c>
      <c r="Y131" s="299">
        <v>0.33</v>
      </c>
      <c r="Z131" s="295">
        <v>0.2</v>
      </c>
      <c r="AA131" s="294">
        <f ca="1">+IF(ISERROR(HLOOKUP($B131,INDIRECT("'Monthly Resource Report'!"&amp;'Coleman Validation'!AA$665666&amp;":"&amp;'Coleman Validation'!AA$665667),'Coleman Validation'!AA$665668,FALSE)),0,HLOOKUP($B131,INDIRECT("'Monthly Resource Report'!"&amp;'Coleman Validation'!AA$665666&amp;":"&amp;'Coleman Validation'!AA$665667),'Coleman Validation'!AA$665668,FALSE))</f>
        <v>151</v>
      </c>
      <c r="AB131" s="297">
        <f ca="1">+IF(ISERROR(HLOOKUP($B131,INDIRECT("'Monthly Resource Report'!"&amp;'Coleman Validation'!AB$665666&amp;":"&amp;'Coleman Validation'!AB$665667),'Coleman Validation'!AB$665668,FALSE)),0,HLOOKUP($B131,INDIRECT("'Monthly Resource Report'!"&amp;'Coleman Validation'!AB$665666&amp;":"&amp;'Coleman Validation'!AB$665667),'Coleman Validation'!AB$665668,FALSE))</f>
        <v>2.3599985892872644</v>
      </c>
      <c r="AC131" s="317">
        <f ca="1">+IF(ISERROR(HLOOKUP($B131,INDIRECT("'Monthly Resource Report'!"&amp;'Coleman Validation'!AC$665666&amp;":"&amp;'Coleman Validation'!AC$665667),'Coleman Validation'!AC$665668,FALSE)),0,HLOOKUP($B131,INDIRECT("'Monthly Resource Report'!"&amp;'Coleman Validation'!AC$665666&amp;":"&amp;'Coleman Validation'!AC$665667),'Coleman Validation'!AC$665668,FALSE))</f>
        <v>0.32754145444681126</v>
      </c>
      <c r="AD131" s="318">
        <f ca="1">+IF(ISERROR(HLOOKUP($B131,INDIRECT("'Monthly Resource Report'!"&amp;'Coleman Validation'!AD$665666&amp;":"&amp;'Coleman Validation'!AD$665667),'Coleman Validation'!AD$665668,FALSE)),0,HLOOKUP($B131,INDIRECT("'Monthly Resource Report'!"&amp;'Coleman Validation'!AD$665666&amp;":"&amp;'Coleman Validation'!AD$665667),'Coleman Validation'!AD$665668,FALSE))</f>
        <v>0.2006371642206301</v>
      </c>
    </row>
    <row r="132" spans="2:30" s="29" customFormat="1">
      <c r="B132" s="301">
        <v>45200</v>
      </c>
      <c r="C132" s="294">
        <v>146</v>
      </c>
      <c r="D132" s="297">
        <v>2.3595794650342876</v>
      </c>
      <c r="E132" s="299">
        <v>0.33</v>
      </c>
      <c r="F132" s="295">
        <v>0.2</v>
      </c>
      <c r="G132" s="294">
        <f ca="1">+IF(ISERROR(HLOOKUP($B132,INDIRECT("'Monthly Resource Report'!"&amp;'Coleman Validation'!G$665666&amp;":"&amp;'Coleman Validation'!G$665667),'Coleman Validation'!G$665668,FALSE)),0,HLOOKUP($B132,INDIRECT("'Monthly Resource Report'!"&amp;'Coleman Validation'!G$665666&amp;":"&amp;'Coleman Validation'!G$665667),'Coleman Validation'!G$665668,FALSE))</f>
        <v>146</v>
      </c>
      <c r="H132" s="297">
        <f ca="1">+IF(ISERROR(HLOOKUP($B132,INDIRECT("'Monthly Resource Report'!"&amp;'Coleman Validation'!H$665666&amp;":"&amp;'Coleman Validation'!H$665667),'Coleman Validation'!H$665668,FALSE)),0,HLOOKUP($B132,INDIRECT("'Monthly Resource Report'!"&amp;'Coleman Validation'!H$665666&amp;":"&amp;'Coleman Validation'!H$665667),'Coleman Validation'!H$665668,FALSE))</f>
        <v>2.3599975852764858</v>
      </c>
      <c r="I132" s="317">
        <f ca="1">+IF(ISERROR(HLOOKUP($B132,INDIRECT("'Monthly Resource Report'!"&amp;'Coleman Validation'!I$665666&amp;":"&amp;'Coleman Validation'!I$665667),'Coleman Validation'!I$665668,FALSE)),0,HLOOKUP($B132,INDIRECT("'Monthly Resource Report'!"&amp;'Coleman Validation'!I$665666&amp;":"&amp;'Coleman Validation'!I$665667),'Coleman Validation'!I$665668,FALSE))</f>
        <v>0.3278506128371414</v>
      </c>
      <c r="J132" s="318">
        <f ca="1">+IF(ISERROR(HLOOKUP($B132,INDIRECT("'Monthly Resource Report'!"&amp;'Coleman Validation'!J$665666&amp;":"&amp;'Coleman Validation'!J$665667),'Coleman Validation'!J$665668,FALSE)),0,HLOOKUP($B132,INDIRECT("'Monthly Resource Report'!"&amp;'Coleman Validation'!J$665666&amp;":"&amp;'Coleman Validation'!J$665667),'Coleman Validation'!J$665668,FALSE))</f>
        <v>0.20033613589517019</v>
      </c>
      <c r="L132" s="301">
        <v>45200</v>
      </c>
      <c r="M132" s="294">
        <v>146</v>
      </c>
      <c r="N132" s="297">
        <v>2.3595794650342876</v>
      </c>
      <c r="O132" s="299">
        <v>0.33</v>
      </c>
      <c r="P132" s="295">
        <v>0.2</v>
      </c>
      <c r="Q132" s="294">
        <f ca="1">+IF(ISERROR(HLOOKUP($B132,INDIRECT("'Monthly Resource Report'!"&amp;'Coleman Validation'!Q$665666&amp;":"&amp;'Coleman Validation'!Q$665667),'Coleman Validation'!Q$665668,FALSE)),0,HLOOKUP($B132,INDIRECT("'Monthly Resource Report'!"&amp;'Coleman Validation'!Q$665666&amp;":"&amp;'Coleman Validation'!Q$665667),'Coleman Validation'!Q$665668,FALSE))</f>
        <v>146</v>
      </c>
      <c r="R132" s="297">
        <f ca="1">+IF(ISERROR(HLOOKUP($B132,INDIRECT("'Monthly Resource Report'!"&amp;'Coleman Validation'!R$665666&amp;":"&amp;'Coleman Validation'!R$665667),'Coleman Validation'!R$665668,FALSE)),0,HLOOKUP($B132,INDIRECT("'Monthly Resource Report'!"&amp;'Coleman Validation'!R$665666&amp;":"&amp;'Coleman Validation'!R$665667),'Coleman Validation'!R$665668,FALSE))</f>
        <v>2.3599976842105264</v>
      </c>
      <c r="S132" s="317">
        <f ca="1">+IF(ISERROR(HLOOKUP($B132,INDIRECT("'Monthly Resource Report'!"&amp;'Coleman Validation'!S$665666&amp;":"&amp;'Coleman Validation'!S$665667),'Coleman Validation'!S$665668,FALSE)),0,HLOOKUP($B132,INDIRECT("'Monthly Resource Report'!"&amp;'Coleman Validation'!S$665666&amp;":"&amp;'Coleman Validation'!S$665667),'Coleman Validation'!S$665668,FALSE))</f>
        <v>0.32777383041533514</v>
      </c>
      <c r="T132" s="318">
        <f ca="1">+IF(ISERROR(HLOOKUP($B132,INDIRECT("'Monthly Resource Report'!"&amp;'Coleman Validation'!T$665666&amp;":"&amp;'Coleman Validation'!T$665667),'Coleman Validation'!T$665668,FALSE)),0,HLOOKUP($B132,INDIRECT("'Monthly Resource Report'!"&amp;'Coleman Validation'!T$665666&amp;":"&amp;'Coleman Validation'!T$665667),'Coleman Validation'!T$665668,FALSE))</f>
        <v>0.20037552468807035</v>
      </c>
      <c r="V132" s="301">
        <v>45200</v>
      </c>
      <c r="W132" s="294">
        <v>151</v>
      </c>
      <c r="X132" s="297">
        <v>2.3595794650342876</v>
      </c>
      <c r="Y132" s="299">
        <v>0.33</v>
      </c>
      <c r="Z132" s="295">
        <v>0.2</v>
      </c>
      <c r="AA132" s="294">
        <f ca="1">+IF(ISERROR(HLOOKUP($B132,INDIRECT("'Monthly Resource Report'!"&amp;'Coleman Validation'!AA$665666&amp;":"&amp;'Coleman Validation'!AA$665667),'Coleman Validation'!AA$665668,FALSE)),0,HLOOKUP($B132,INDIRECT("'Monthly Resource Report'!"&amp;'Coleman Validation'!AA$665666&amp;":"&amp;'Coleman Validation'!AA$665667),'Coleman Validation'!AA$665668,FALSE))</f>
        <v>151</v>
      </c>
      <c r="AB132" s="297">
        <f ca="1">+IF(ISERROR(HLOOKUP($B132,INDIRECT("'Monthly Resource Report'!"&amp;'Coleman Validation'!AB$665666&amp;":"&amp;'Coleman Validation'!AB$665667),'Coleman Validation'!AB$665668,FALSE)),0,HLOOKUP($B132,INDIRECT("'Monthly Resource Report'!"&amp;'Coleman Validation'!AB$665666&amp;":"&amp;'Coleman Validation'!AB$665667),'Coleman Validation'!AB$665668,FALSE))</f>
        <v>2.3599985095238232</v>
      </c>
      <c r="AC132" s="317">
        <f ca="1">+IF(ISERROR(HLOOKUP($B132,INDIRECT("'Monthly Resource Report'!"&amp;'Coleman Validation'!AC$665666&amp;":"&amp;'Coleman Validation'!AC$665667),'Coleman Validation'!AC$665668,FALSE)),0,HLOOKUP($B132,INDIRECT("'Monthly Resource Report'!"&amp;'Coleman Validation'!AC$665666&amp;":"&amp;'Coleman Validation'!AC$665667),'Coleman Validation'!AC$665668,FALSE))</f>
        <v>0.32803711632532195</v>
      </c>
      <c r="AD132" s="318">
        <f ca="1">+IF(ISERROR(HLOOKUP($B132,INDIRECT("'Monthly Resource Report'!"&amp;'Coleman Validation'!AD$665666&amp;":"&amp;'Coleman Validation'!AD$665667),'Coleman Validation'!AD$665668,FALSE)),0,HLOOKUP($B132,INDIRECT("'Monthly Resource Report'!"&amp;'Coleman Validation'!AD$665666&amp;":"&amp;'Coleman Validation'!AD$665667),'Coleman Validation'!AD$665668,FALSE))</f>
        <v>0.20061556351156262</v>
      </c>
    </row>
    <row r="133" spans="2:30" s="29" customFormat="1">
      <c r="B133" s="301">
        <v>45231</v>
      </c>
      <c r="C133" s="294">
        <v>146</v>
      </c>
      <c r="D133" s="297">
        <v>2.3595794650342876</v>
      </c>
      <c r="E133" s="299">
        <v>0.33</v>
      </c>
      <c r="F133" s="295">
        <v>0.2</v>
      </c>
      <c r="G133" s="294">
        <f ca="1">+IF(ISERROR(HLOOKUP($B133,INDIRECT("'Monthly Resource Report'!"&amp;'Coleman Validation'!G$665666&amp;":"&amp;'Coleman Validation'!G$665667),'Coleman Validation'!G$665668,FALSE)),0,HLOOKUP($B133,INDIRECT("'Monthly Resource Report'!"&amp;'Coleman Validation'!G$665666&amp;":"&amp;'Coleman Validation'!G$665667),'Coleman Validation'!G$665668,FALSE))</f>
        <v>146</v>
      </c>
      <c r="H133" s="297">
        <f ca="1">+IF(ISERROR(HLOOKUP($B133,INDIRECT("'Monthly Resource Report'!"&amp;'Coleman Validation'!H$665666&amp;":"&amp;'Coleman Validation'!H$665667),'Coleman Validation'!H$665668,FALSE)),0,HLOOKUP($B133,INDIRECT("'Monthly Resource Report'!"&amp;'Coleman Validation'!H$665666&amp;":"&amp;'Coleman Validation'!H$665667),'Coleman Validation'!H$665668,FALSE))</f>
        <v>2.3599982250469398</v>
      </c>
      <c r="I133" s="317">
        <f ca="1">+IF(ISERROR(HLOOKUP($B133,INDIRECT("'Monthly Resource Report'!"&amp;'Coleman Validation'!I$665666&amp;":"&amp;'Coleman Validation'!I$665667),'Coleman Validation'!I$665668,FALSE)),0,HLOOKUP($B133,INDIRECT("'Monthly Resource Report'!"&amp;'Coleman Validation'!I$665666&amp;":"&amp;'Coleman Validation'!I$665667),'Coleman Validation'!I$665668,FALSE))</f>
        <v>0.32824763246563893</v>
      </c>
      <c r="J133" s="318">
        <f ca="1">+IF(ISERROR(HLOOKUP($B133,INDIRECT("'Monthly Resource Report'!"&amp;'Coleman Validation'!J$665666&amp;":"&amp;'Coleman Validation'!J$665667),'Coleman Validation'!J$665668,FALSE)),0,HLOOKUP($B133,INDIRECT("'Monthly Resource Report'!"&amp;'Coleman Validation'!J$665666&amp;":"&amp;'Coleman Validation'!J$665667),'Coleman Validation'!J$665668,FALSE))</f>
        <v>0.20035286034891281</v>
      </c>
      <c r="L133" s="301">
        <v>45231</v>
      </c>
      <c r="M133" s="294">
        <v>146</v>
      </c>
      <c r="N133" s="297">
        <v>2.3595794650342876</v>
      </c>
      <c r="O133" s="299">
        <v>0.33</v>
      </c>
      <c r="P133" s="295">
        <v>0.2</v>
      </c>
      <c r="Q133" s="294">
        <f ca="1">+IF(ISERROR(HLOOKUP($B133,INDIRECT("'Monthly Resource Report'!"&amp;'Coleman Validation'!Q$665666&amp;":"&amp;'Coleman Validation'!Q$665667),'Coleman Validation'!Q$665668,FALSE)),0,HLOOKUP($B133,INDIRECT("'Monthly Resource Report'!"&amp;'Coleman Validation'!Q$665666&amp;":"&amp;'Coleman Validation'!Q$665667),'Coleman Validation'!Q$665668,FALSE))</f>
        <v>146</v>
      </c>
      <c r="R133" s="297">
        <f ca="1">+IF(ISERROR(HLOOKUP($B133,INDIRECT("'Monthly Resource Report'!"&amp;'Coleman Validation'!R$665666&amp;":"&amp;'Coleman Validation'!R$665667),'Coleman Validation'!R$665668,FALSE)),0,HLOOKUP($B133,INDIRECT("'Monthly Resource Report'!"&amp;'Coleman Validation'!R$665666&amp;":"&amp;'Coleman Validation'!R$665667),'Coleman Validation'!R$665668,FALSE))</f>
        <v>2.3599981205335974</v>
      </c>
      <c r="S133" s="317">
        <f ca="1">+IF(ISERROR(HLOOKUP($B133,INDIRECT("'Monthly Resource Report'!"&amp;'Coleman Validation'!S$665666&amp;":"&amp;'Coleman Validation'!S$665667),'Coleman Validation'!S$665668,FALSE)),0,HLOOKUP($B133,INDIRECT("'Monthly Resource Report'!"&amp;'Coleman Validation'!S$665666&amp;":"&amp;'Coleman Validation'!S$665667),'Coleman Validation'!S$665668,FALSE))</f>
        <v>0.32827731928939941</v>
      </c>
      <c r="T133" s="318">
        <f ca="1">+IF(ISERROR(HLOOKUP($B133,INDIRECT("'Monthly Resource Report'!"&amp;'Coleman Validation'!T$665666&amp;":"&amp;'Coleman Validation'!T$665667),'Coleman Validation'!T$665668,FALSE)),0,HLOOKUP($B133,INDIRECT("'Monthly Resource Report'!"&amp;'Coleman Validation'!T$665666&amp;":"&amp;'Coleman Validation'!T$665667),'Coleman Validation'!T$665668,FALSE))</f>
        <v>0.20078397778952514</v>
      </c>
      <c r="V133" s="301">
        <v>45231</v>
      </c>
      <c r="W133" s="294">
        <v>151</v>
      </c>
      <c r="X133" s="297">
        <v>2.3595794650342876</v>
      </c>
      <c r="Y133" s="299">
        <v>0.33</v>
      </c>
      <c r="Z133" s="295">
        <v>0.2</v>
      </c>
      <c r="AA133" s="294">
        <f ca="1">+IF(ISERROR(HLOOKUP($B133,INDIRECT("'Monthly Resource Report'!"&amp;'Coleman Validation'!AA$665666&amp;":"&amp;'Coleman Validation'!AA$665667),'Coleman Validation'!AA$665668,FALSE)),0,HLOOKUP($B133,INDIRECT("'Monthly Resource Report'!"&amp;'Coleman Validation'!AA$665666&amp;":"&amp;'Coleman Validation'!AA$665667),'Coleman Validation'!AA$665668,FALSE))</f>
        <v>151</v>
      </c>
      <c r="AB133" s="297">
        <f ca="1">+IF(ISERROR(HLOOKUP($B133,INDIRECT("'Monthly Resource Report'!"&amp;'Coleman Validation'!AB$665666&amp;":"&amp;'Coleman Validation'!AB$665667),'Coleman Validation'!AB$665668,FALSE)),0,HLOOKUP($B133,INDIRECT("'Monthly Resource Report'!"&amp;'Coleman Validation'!AB$665666&amp;":"&amp;'Coleman Validation'!AB$665667),'Coleman Validation'!AB$665668,FALSE))</f>
        <v>2.3599981328962927</v>
      </c>
      <c r="AC133" s="317">
        <f ca="1">+IF(ISERROR(HLOOKUP($B133,INDIRECT("'Monthly Resource Report'!"&amp;'Coleman Validation'!AC$665666&amp;":"&amp;'Coleman Validation'!AC$665667),'Coleman Validation'!AC$665668,FALSE)),0,HLOOKUP($B133,INDIRECT("'Monthly Resource Report'!"&amp;'Coleman Validation'!AC$665666&amp;":"&amp;'Coleman Validation'!AC$665667),'Coleman Validation'!AC$665668,FALSE))</f>
        <v>0.32877695125747136</v>
      </c>
      <c r="AD133" s="318">
        <f ca="1">+IF(ISERROR(HLOOKUP($B133,INDIRECT("'Monthly Resource Report'!"&amp;'Coleman Validation'!AD$665666&amp;":"&amp;'Coleman Validation'!AD$665667),'Coleman Validation'!AD$665668,FALSE)),0,HLOOKUP($B133,INDIRECT("'Monthly Resource Report'!"&amp;'Coleman Validation'!AD$665666&amp;":"&amp;'Coleman Validation'!AD$665667),'Coleman Validation'!AD$665668,FALSE))</f>
        <v>0.20062444120426515</v>
      </c>
    </row>
    <row r="134" spans="2:30" s="29" customFormat="1">
      <c r="B134" s="301">
        <v>45261</v>
      </c>
      <c r="C134" s="294">
        <v>146</v>
      </c>
      <c r="D134" s="297">
        <v>2.3595794650342876</v>
      </c>
      <c r="E134" s="299">
        <v>0.33</v>
      </c>
      <c r="F134" s="295">
        <v>0.2</v>
      </c>
      <c r="G134" s="294">
        <f ca="1">+IF(ISERROR(HLOOKUP($B134,INDIRECT("'Monthly Resource Report'!"&amp;'Coleman Validation'!G$665666&amp;":"&amp;'Coleman Validation'!G$665667),'Coleman Validation'!G$665668,FALSE)),0,HLOOKUP($B134,INDIRECT("'Monthly Resource Report'!"&amp;'Coleman Validation'!G$665666&amp;":"&amp;'Coleman Validation'!G$665667),'Coleman Validation'!G$665668,FALSE))</f>
        <v>146</v>
      </c>
      <c r="H134" s="297">
        <f ca="1">+IF(ISERROR(HLOOKUP($B134,INDIRECT("'Monthly Resource Report'!"&amp;'Coleman Validation'!H$665666&amp;":"&amp;'Coleman Validation'!H$665667),'Coleman Validation'!H$665668,FALSE)),0,HLOOKUP($B134,INDIRECT("'Monthly Resource Report'!"&amp;'Coleman Validation'!H$665666&amp;":"&amp;'Coleman Validation'!H$665667),'Coleman Validation'!H$665668,FALSE))</f>
        <v>2.3599984175545945</v>
      </c>
      <c r="I134" s="317">
        <f ca="1">+IF(ISERROR(HLOOKUP($B134,INDIRECT("'Monthly Resource Report'!"&amp;'Coleman Validation'!I$665666&amp;":"&amp;'Coleman Validation'!I$665667),'Coleman Validation'!I$665668,FALSE)),0,HLOOKUP($B134,INDIRECT("'Monthly Resource Report'!"&amp;'Coleman Validation'!I$665666&amp;":"&amp;'Coleman Validation'!I$665667),'Coleman Validation'!I$665668,FALSE))</f>
        <v>0.32768290692480717</v>
      </c>
      <c r="J134" s="318">
        <f ca="1">+IF(ISERROR(HLOOKUP($B134,INDIRECT("'Monthly Resource Report'!"&amp;'Coleman Validation'!J$665666&amp;":"&amp;'Coleman Validation'!J$665667),'Coleman Validation'!J$665668,FALSE)),0,HLOOKUP($B134,INDIRECT("'Monthly Resource Report'!"&amp;'Coleman Validation'!J$665666&amp;":"&amp;'Coleman Validation'!J$665667),'Coleman Validation'!J$665668,FALSE))</f>
        <v>0.20051663652636353</v>
      </c>
      <c r="L134" s="301">
        <v>45261</v>
      </c>
      <c r="M134" s="294">
        <v>146</v>
      </c>
      <c r="N134" s="297">
        <v>2.3595794650342876</v>
      </c>
      <c r="O134" s="299">
        <v>0.33</v>
      </c>
      <c r="P134" s="295">
        <v>0.2</v>
      </c>
      <c r="Q134" s="294">
        <f ca="1">+IF(ISERROR(HLOOKUP($B134,INDIRECT("'Monthly Resource Report'!"&amp;'Coleman Validation'!Q$665666&amp;":"&amp;'Coleman Validation'!Q$665667),'Coleman Validation'!Q$665668,FALSE)),0,HLOOKUP($B134,INDIRECT("'Monthly Resource Report'!"&amp;'Coleman Validation'!Q$665666&amp;":"&amp;'Coleman Validation'!Q$665667),'Coleman Validation'!Q$665668,FALSE))</f>
        <v>146</v>
      </c>
      <c r="R134" s="297">
        <f ca="1">+IF(ISERROR(HLOOKUP($B134,INDIRECT("'Monthly Resource Report'!"&amp;'Coleman Validation'!R$665666&amp;":"&amp;'Coleman Validation'!R$665667),'Coleman Validation'!R$665668,FALSE)),0,HLOOKUP($B134,INDIRECT("'Monthly Resource Report'!"&amp;'Coleman Validation'!R$665666&amp;":"&amp;'Coleman Validation'!R$665667),'Coleman Validation'!R$665668,FALSE))</f>
        <v>2.3599982983611092</v>
      </c>
      <c r="S134" s="317">
        <f ca="1">+IF(ISERROR(HLOOKUP($B134,INDIRECT("'Monthly Resource Report'!"&amp;'Coleman Validation'!S$665666&amp;":"&amp;'Coleman Validation'!S$665667),'Coleman Validation'!S$665668,FALSE)),0,HLOOKUP($B134,INDIRECT("'Monthly Resource Report'!"&amp;'Coleman Validation'!S$665666&amp;":"&amp;'Coleman Validation'!S$665667),'Coleman Validation'!S$665668,FALSE))</f>
        <v>0.32743741649980307</v>
      </c>
      <c r="T134" s="318">
        <f ca="1">+IF(ISERROR(HLOOKUP($B134,INDIRECT("'Monthly Resource Report'!"&amp;'Coleman Validation'!T$665666&amp;":"&amp;'Coleman Validation'!T$665667),'Coleman Validation'!T$665668,FALSE)),0,HLOOKUP($B134,INDIRECT("'Monthly Resource Report'!"&amp;'Coleman Validation'!T$665666&amp;":"&amp;'Coleman Validation'!T$665667),'Coleman Validation'!T$665668,FALSE))</f>
        <v>0.200382557145804</v>
      </c>
      <c r="V134" s="301">
        <v>45261</v>
      </c>
      <c r="W134" s="294">
        <v>151</v>
      </c>
      <c r="X134" s="297">
        <v>2.3595794650342876</v>
      </c>
      <c r="Y134" s="299">
        <v>0.33</v>
      </c>
      <c r="Z134" s="295">
        <v>0.2</v>
      </c>
      <c r="AA134" s="294">
        <f ca="1">+IF(ISERROR(HLOOKUP($B134,INDIRECT("'Monthly Resource Report'!"&amp;'Coleman Validation'!AA$665666&amp;":"&amp;'Coleman Validation'!AA$665667),'Coleman Validation'!AA$665668,FALSE)),0,HLOOKUP($B134,INDIRECT("'Monthly Resource Report'!"&amp;'Coleman Validation'!AA$665666&amp;":"&amp;'Coleman Validation'!AA$665667),'Coleman Validation'!AA$665668,FALSE))</f>
        <v>151</v>
      </c>
      <c r="AB134" s="297">
        <f ca="1">+IF(ISERROR(HLOOKUP($B134,INDIRECT("'Monthly Resource Report'!"&amp;'Coleman Validation'!AB$665666&amp;":"&amp;'Coleman Validation'!AB$665667),'Coleman Validation'!AB$665668,FALSE)),0,HLOOKUP($B134,INDIRECT("'Monthly Resource Report'!"&amp;'Coleman Validation'!AB$665666&amp;":"&amp;'Coleman Validation'!AB$665667),'Coleman Validation'!AB$665668,FALSE))</f>
        <v>2.3599981642633643</v>
      </c>
      <c r="AC134" s="317">
        <f ca="1">+IF(ISERROR(HLOOKUP($B134,INDIRECT("'Monthly Resource Report'!"&amp;'Coleman Validation'!AC$665666&amp;":"&amp;'Coleman Validation'!AC$665667),'Coleman Validation'!AC$665668,FALSE)),0,HLOOKUP($B134,INDIRECT("'Monthly Resource Report'!"&amp;'Coleman Validation'!AC$665666&amp;":"&amp;'Coleman Validation'!AC$665667),'Coleman Validation'!AC$665668,FALSE))</f>
        <v>0.32799700804471449</v>
      </c>
      <c r="AD134" s="318">
        <f ca="1">+IF(ISERROR(HLOOKUP($B134,INDIRECT("'Monthly Resource Report'!"&amp;'Coleman Validation'!AD$665666&amp;":"&amp;'Coleman Validation'!AD$665667),'Coleman Validation'!AD$665668,FALSE)),0,HLOOKUP($B134,INDIRECT("'Monthly Resource Report'!"&amp;'Coleman Validation'!AD$665666&amp;":"&amp;'Coleman Validation'!AD$665667),'Coleman Validation'!AD$665668,FALSE))</f>
        <v>0.20081334385590491</v>
      </c>
    </row>
    <row r="135" spans="2:30" s="29" customFormat="1">
      <c r="B135" s="301">
        <v>45292</v>
      </c>
      <c r="C135" s="294">
        <v>146</v>
      </c>
      <c r="D135" s="297">
        <v>2.4237600264832202</v>
      </c>
      <c r="E135" s="299">
        <v>0.33</v>
      </c>
      <c r="F135" s="295">
        <v>0.2</v>
      </c>
      <c r="G135" s="294">
        <f ca="1">+IF(ISERROR(HLOOKUP($B135,INDIRECT("'Monthly Resource Report'!"&amp;'Coleman Validation'!G$665666&amp;":"&amp;'Coleman Validation'!G$665667),'Coleman Validation'!G$665668,FALSE)),0,HLOOKUP($B135,INDIRECT("'Monthly Resource Report'!"&amp;'Coleman Validation'!G$665666&amp;":"&amp;'Coleman Validation'!G$665667),'Coleman Validation'!G$665668,FALSE))</f>
        <v>146</v>
      </c>
      <c r="H135" s="297">
        <f ca="1">+IF(ISERROR(HLOOKUP($B135,INDIRECT("'Monthly Resource Report'!"&amp;'Coleman Validation'!H$665666&amp;":"&amp;'Coleman Validation'!H$665667),'Coleman Validation'!H$665668,FALSE)),0,HLOOKUP($B135,INDIRECT("'Monthly Resource Report'!"&amp;'Coleman Validation'!H$665666&amp;":"&amp;'Coleman Validation'!H$665667),'Coleman Validation'!H$665668,FALSE))</f>
        <v>2.4239971945232215</v>
      </c>
      <c r="I135" s="317">
        <f ca="1">+IF(ISERROR(HLOOKUP($B135,INDIRECT("'Monthly Resource Report'!"&amp;'Coleman Validation'!I$665666&amp;":"&amp;'Coleman Validation'!I$665667),'Coleman Validation'!I$665668,FALSE)),0,HLOOKUP($B135,INDIRECT("'Monthly Resource Report'!"&amp;'Coleman Validation'!I$665666&amp;":"&amp;'Coleman Validation'!I$665667),'Coleman Validation'!I$665668,FALSE))</f>
        <v>0.32883590574293997</v>
      </c>
      <c r="J135" s="318">
        <f ca="1">+IF(ISERROR(HLOOKUP($B135,INDIRECT("'Monthly Resource Report'!"&amp;'Coleman Validation'!J$665666&amp;":"&amp;'Coleman Validation'!J$665667),'Coleman Validation'!J$665668,FALSE)),0,HLOOKUP($B135,INDIRECT("'Monthly Resource Report'!"&amp;'Coleman Validation'!J$665666&amp;":"&amp;'Coleman Validation'!J$665667),'Coleman Validation'!J$665668,FALSE))</f>
        <v>0.20049156218201186</v>
      </c>
      <c r="L135" s="301">
        <v>45292</v>
      </c>
      <c r="M135" s="294">
        <v>146</v>
      </c>
      <c r="N135" s="297">
        <v>2.4237600264832202</v>
      </c>
      <c r="O135" s="299">
        <v>0.33</v>
      </c>
      <c r="P135" s="295">
        <v>0.2</v>
      </c>
      <c r="Q135" s="294">
        <f ca="1">+IF(ISERROR(HLOOKUP($B135,INDIRECT("'Monthly Resource Report'!"&amp;'Coleman Validation'!Q$665666&amp;":"&amp;'Coleman Validation'!Q$665667),'Coleman Validation'!Q$665668,FALSE)),0,HLOOKUP($B135,INDIRECT("'Monthly Resource Report'!"&amp;'Coleman Validation'!Q$665666&amp;":"&amp;'Coleman Validation'!Q$665667),'Coleman Validation'!Q$665668,FALSE))</f>
        <v>146</v>
      </c>
      <c r="R135" s="297">
        <f ca="1">+IF(ISERROR(HLOOKUP($B135,INDIRECT("'Monthly Resource Report'!"&amp;'Coleman Validation'!R$665666&amp;":"&amp;'Coleman Validation'!R$665667),'Coleman Validation'!R$665668,FALSE)),0,HLOOKUP($B135,INDIRECT("'Monthly Resource Report'!"&amp;'Coleman Validation'!R$665666&amp;":"&amp;'Coleman Validation'!R$665667),'Coleman Validation'!R$665668,FALSE))</f>
        <v>2.4239971314643771</v>
      </c>
      <c r="S135" s="317">
        <f ca="1">+IF(ISERROR(HLOOKUP($B135,INDIRECT("'Monthly Resource Report'!"&amp;'Coleman Validation'!S$665666&amp;":"&amp;'Coleman Validation'!S$665667),'Coleman Validation'!S$665668,FALSE)),0,HLOOKUP($B135,INDIRECT("'Monthly Resource Report'!"&amp;'Coleman Validation'!S$665666&amp;":"&amp;'Coleman Validation'!S$665667),'Coleman Validation'!S$665668,FALSE))</f>
        <v>0.32881104059523508</v>
      </c>
      <c r="T135" s="318">
        <f ca="1">+IF(ISERROR(HLOOKUP($B135,INDIRECT("'Monthly Resource Report'!"&amp;'Coleman Validation'!T$665666&amp;":"&amp;'Coleman Validation'!T$665667),'Coleman Validation'!T$665668,FALSE)),0,HLOOKUP($B135,INDIRECT("'Monthly Resource Report'!"&amp;'Coleman Validation'!T$665666&amp;":"&amp;'Coleman Validation'!T$665667),'Coleman Validation'!T$665668,FALSE))</f>
        <v>0.20056803800055581</v>
      </c>
      <c r="V135" s="301">
        <v>45292</v>
      </c>
      <c r="W135" s="294">
        <v>151</v>
      </c>
      <c r="X135" s="297">
        <v>2.4237600264832202</v>
      </c>
      <c r="Y135" s="299">
        <v>0.33</v>
      </c>
      <c r="Z135" s="295">
        <v>0.2</v>
      </c>
      <c r="AA135" s="294">
        <f ca="1">+IF(ISERROR(HLOOKUP($B135,INDIRECT("'Monthly Resource Report'!"&amp;'Coleman Validation'!AA$665666&amp;":"&amp;'Coleman Validation'!AA$665667),'Coleman Validation'!AA$665668,FALSE)),0,HLOOKUP($B135,INDIRECT("'Monthly Resource Report'!"&amp;'Coleman Validation'!AA$665666&amp;":"&amp;'Coleman Validation'!AA$665667),'Coleman Validation'!AA$665668,FALSE))</f>
        <v>151</v>
      </c>
      <c r="AB135" s="297">
        <f ca="1">+IF(ISERROR(HLOOKUP($B135,INDIRECT("'Monthly Resource Report'!"&amp;'Coleman Validation'!AB$665666&amp;":"&amp;'Coleman Validation'!AB$665667),'Coleman Validation'!AB$665668,FALSE)),0,HLOOKUP($B135,INDIRECT("'Monthly Resource Report'!"&amp;'Coleman Validation'!AB$665666&amp;":"&amp;'Coleman Validation'!AB$665667),'Coleman Validation'!AB$665668,FALSE))</f>
        <v>2.4239983829778842</v>
      </c>
      <c r="AC135" s="317">
        <f ca="1">+IF(ISERROR(HLOOKUP($B135,INDIRECT("'Monthly Resource Report'!"&amp;'Coleman Validation'!AC$665666&amp;":"&amp;'Coleman Validation'!AC$665667),'Coleman Validation'!AC$665668,FALSE)),0,HLOOKUP($B135,INDIRECT("'Monthly Resource Report'!"&amp;'Coleman Validation'!AC$665666&amp;":"&amp;'Coleman Validation'!AC$665667),'Coleman Validation'!AC$665668,FALSE))</f>
        <v>0.32943807379928425</v>
      </c>
      <c r="AD135" s="318">
        <f ca="1">+IF(ISERROR(HLOOKUP($B135,INDIRECT("'Monthly Resource Report'!"&amp;'Coleman Validation'!AD$665666&amp;":"&amp;'Coleman Validation'!AD$665667),'Coleman Validation'!AD$665668,FALSE)),0,HLOOKUP($B135,INDIRECT("'Monthly Resource Report'!"&amp;'Coleman Validation'!AD$665666&amp;":"&amp;'Coleman Validation'!AD$665667),'Coleman Validation'!AD$665668,FALSE))</f>
        <v>0.20059960352839235</v>
      </c>
    </row>
    <row r="136" spans="2:30" s="29" customFormat="1">
      <c r="B136" s="301">
        <v>45323</v>
      </c>
      <c r="C136" s="294">
        <v>146</v>
      </c>
      <c r="D136" s="297">
        <v>2.4237600264832202</v>
      </c>
      <c r="E136" s="299">
        <v>0.33</v>
      </c>
      <c r="F136" s="295">
        <v>0.2</v>
      </c>
      <c r="G136" s="294">
        <f ca="1">+IF(ISERROR(HLOOKUP($B136,INDIRECT("'Monthly Resource Report'!"&amp;'Coleman Validation'!G$665666&amp;":"&amp;'Coleman Validation'!G$665667),'Coleman Validation'!G$665668,FALSE)),0,HLOOKUP($B136,INDIRECT("'Monthly Resource Report'!"&amp;'Coleman Validation'!G$665666&amp;":"&amp;'Coleman Validation'!G$665667),'Coleman Validation'!G$665668,FALSE))</f>
        <v>146</v>
      </c>
      <c r="H136" s="297">
        <f ca="1">+IF(ISERROR(HLOOKUP($B136,INDIRECT("'Monthly Resource Report'!"&amp;'Coleman Validation'!H$665666&amp;":"&amp;'Coleman Validation'!H$665667),'Coleman Validation'!H$665668,FALSE)),0,HLOOKUP($B136,INDIRECT("'Monthly Resource Report'!"&amp;'Coleman Validation'!H$665666&amp;":"&amp;'Coleman Validation'!H$665667),'Coleman Validation'!H$665668,FALSE))</f>
        <v>2.4239982445304116</v>
      </c>
      <c r="I136" s="317">
        <f ca="1">+IF(ISERROR(HLOOKUP($B136,INDIRECT("'Monthly Resource Report'!"&amp;'Coleman Validation'!I$665666&amp;":"&amp;'Coleman Validation'!I$665667),'Coleman Validation'!I$665668,FALSE)),0,HLOOKUP($B136,INDIRECT("'Monthly Resource Report'!"&amp;'Coleman Validation'!I$665666&amp;":"&amp;'Coleman Validation'!I$665667),'Coleman Validation'!I$665668,FALSE))</f>
        <v>0.32885033935236285</v>
      </c>
      <c r="J136" s="318">
        <f ca="1">+IF(ISERROR(HLOOKUP($B136,INDIRECT("'Monthly Resource Report'!"&amp;'Coleman Validation'!J$665666&amp;":"&amp;'Coleman Validation'!J$665667),'Coleman Validation'!J$665668,FALSE)),0,HLOOKUP($B136,INDIRECT("'Monthly Resource Report'!"&amp;'Coleman Validation'!J$665666&amp;":"&amp;'Coleman Validation'!J$665667),'Coleman Validation'!J$665668,FALSE))</f>
        <v>0.20035849086987922</v>
      </c>
      <c r="L136" s="301">
        <v>45323</v>
      </c>
      <c r="M136" s="294">
        <v>146</v>
      </c>
      <c r="N136" s="297">
        <v>2.4237600264832202</v>
      </c>
      <c r="O136" s="299">
        <v>0.33</v>
      </c>
      <c r="P136" s="295">
        <v>0.2</v>
      </c>
      <c r="Q136" s="294">
        <f ca="1">+IF(ISERROR(HLOOKUP($B136,INDIRECT("'Monthly Resource Report'!"&amp;'Coleman Validation'!Q$665666&amp;":"&amp;'Coleman Validation'!Q$665667),'Coleman Validation'!Q$665668,FALSE)),0,HLOOKUP($B136,INDIRECT("'Monthly Resource Report'!"&amp;'Coleman Validation'!Q$665666&amp;":"&amp;'Coleman Validation'!Q$665667),'Coleman Validation'!Q$665668,FALSE))</f>
        <v>146</v>
      </c>
      <c r="R136" s="297">
        <f ca="1">+IF(ISERROR(HLOOKUP($B136,INDIRECT("'Monthly Resource Report'!"&amp;'Coleman Validation'!R$665666&amp;":"&amp;'Coleman Validation'!R$665667),'Coleman Validation'!R$665668,FALSE)),0,HLOOKUP($B136,INDIRECT("'Monthly Resource Report'!"&amp;'Coleman Validation'!R$665666&amp;":"&amp;'Coleman Validation'!R$665667),'Coleman Validation'!R$665668,FALSE))</f>
        <v>2.4239979809821546</v>
      </c>
      <c r="S136" s="317">
        <f ca="1">+IF(ISERROR(HLOOKUP($B136,INDIRECT("'Monthly Resource Report'!"&amp;'Coleman Validation'!S$665666&amp;":"&amp;'Coleman Validation'!S$665667),'Coleman Validation'!S$665668,FALSE)),0,HLOOKUP($B136,INDIRECT("'Monthly Resource Report'!"&amp;'Coleman Validation'!S$665666&amp;":"&amp;'Coleman Validation'!S$665667),'Coleman Validation'!S$665668,FALSE))</f>
        <v>0.32881154922576783</v>
      </c>
      <c r="T136" s="318">
        <f ca="1">+IF(ISERROR(HLOOKUP($B136,INDIRECT("'Monthly Resource Report'!"&amp;'Coleman Validation'!T$665666&amp;":"&amp;'Coleman Validation'!T$665667),'Coleman Validation'!T$665668,FALSE)),0,HLOOKUP($B136,INDIRECT("'Monthly Resource Report'!"&amp;'Coleman Validation'!T$665666&amp;":"&amp;'Coleman Validation'!T$665667),'Coleman Validation'!T$665668,FALSE))</f>
        <v>0.2005941019636793</v>
      </c>
      <c r="V136" s="301">
        <v>45323</v>
      </c>
      <c r="W136" s="294">
        <v>151</v>
      </c>
      <c r="X136" s="297">
        <v>2.4237600264832202</v>
      </c>
      <c r="Y136" s="299">
        <v>0.33</v>
      </c>
      <c r="Z136" s="295">
        <v>0.2</v>
      </c>
      <c r="AA136" s="294">
        <f ca="1">+IF(ISERROR(HLOOKUP($B136,INDIRECT("'Monthly Resource Report'!"&amp;'Coleman Validation'!AA$665666&amp;":"&amp;'Coleman Validation'!AA$665667),'Coleman Validation'!AA$665668,FALSE)),0,HLOOKUP($B136,INDIRECT("'Monthly Resource Report'!"&amp;'Coleman Validation'!AA$665666&amp;":"&amp;'Coleman Validation'!AA$665667),'Coleman Validation'!AA$665668,FALSE))</f>
        <v>151</v>
      </c>
      <c r="AB136" s="297">
        <f ca="1">+IF(ISERROR(HLOOKUP($B136,INDIRECT("'Monthly Resource Report'!"&amp;'Coleman Validation'!AB$665666&amp;":"&amp;'Coleman Validation'!AB$665667),'Coleman Validation'!AB$665668,FALSE)),0,HLOOKUP($B136,INDIRECT("'Monthly Resource Report'!"&amp;'Coleman Validation'!AB$665666&amp;":"&amp;'Coleman Validation'!AB$665667),'Coleman Validation'!AB$665668,FALSE))</f>
        <v>2.4239983799482925</v>
      </c>
      <c r="AC136" s="317">
        <f ca="1">+IF(ISERROR(HLOOKUP($B136,INDIRECT("'Monthly Resource Report'!"&amp;'Coleman Validation'!AC$665666&amp;":"&amp;'Coleman Validation'!AC$665667),'Coleman Validation'!AC$665668,FALSE)),0,HLOOKUP($B136,INDIRECT("'Monthly Resource Report'!"&amp;'Coleman Validation'!AC$665666&amp;":"&amp;'Coleman Validation'!AC$665667),'Coleman Validation'!AC$665668,FALSE))</f>
        <v>0.32955803558121344</v>
      </c>
      <c r="AD136" s="318">
        <f ca="1">+IF(ISERROR(HLOOKUP($B136,INDIRECT("'Monthly Resource Report'!"&amp;'Coleman Validation'!AD$665666&amp;":"&amp;'Coleman Validation'!AD$665667),'Coleman Validation'!AD$665668,FALSE)),0,HLOOKUP($B136,INDIRECT("'Monthly Resource Report'!"&amp;'Coleman Validation'!AD$665666&amp;":"&amp;'Coleman Validation'!AD$665667),'Coleman Validation'!AD$665668,FALSE))</f>
        <v>0.20062836921600971</v>
      </c>
    </row>
    <row r="137" spans="2:30" s="29" customFormat="1">
      <c r="B137" s="301">
        <v>45352</v>
      </c>
      <c r="C137" s="294">
        <v>146</v>
      </c>
      <c r="D137" s="297">
        <v>2.4237600264832202</v>
      </c>
      <c r="E137" s="299">
        <v>0.33</v>
      </c>
      <c r="F137" s="295">
        <v>0.2</v>
      </c>
      <c r="G137" s="294">
        <f ca="1">+IF(ISERROR(HLOOKUP($B137,INDIRECT("'Monthly Resource Report'!"&amp;'Coleman Validation'!G$665666&amp;":"&amp;'Coleman Validation'!G$665667),'Coleman Validation'!G$665668,FALSE)),0,HLOOKUP($B137,INDIRECT("'Monthly Resource Report'!"&amp;'Coleman Validation'!G$665666&amp;":"&amp;'Coleman Validation'!G$665667),'Coleman Validation'!G$665668,FALSE))</f>
        <v>146</v>
      </c>
      <c r="H137" s="297">
        <f ca="1">+IF(ISERROR(HLOOKUP($B137,INDIRECT("'Monthly Resource Report'!"&amp;'Coleman Validation'!H$665666&amp;":"&amp;'Coleman Validation'!H$665667),'Coleman Validation'!H$665668,FALSE)),0,HLOOKUP($B137,INDIRECT("'Monthly Resource Report'!"&amp;'Coleman Validation'!H$665666&amp;":"&amp;'Coleman Validation'!H$665667),'Coleman Validation'!H$665668,FALSE))</f>
        <v>2.4239973084823281</v>
      </c>
      <c r="I137" s="317">
        <f ca="1">+IF(ISERROR(HLOOKUP($B137,INDIRECT("'Monthly Resource Report'!"&amp;'Coleman Validation'!I$665666&amp;":"&amp;'Coleman Validation'!I$665667),'Coleman Validation'!I$665668,FALSE)),0,HLOOKUP($B137,INDIRECT("'Monthly Resource Report'!"&amp;'Coleman Validation'!I$665666&amp;":"&amp;'Coleman Validation'!I$665667),'Coleman Validation'!I$665668,FALSE))</f>
        <v>0.32898393453454833</v>
      </c>
      <c r="J137" s="318">
        <f ca="1">+IF(ISERROR(HLOOKUP($B137,INDIRECT("'Monthly Resource Report'!"&amp;'Coleman Validation'!J$665666&amp;":"&amp;'Coleman Validation'!J$665667),'Coleman Validation'!J$665668,FALSE)),0,HLOOKUP($B137,INDIRECT("'Monthly Resource Report'!"&amp;'Coleman Validation'!J$665666&amp;":"&amp;'Coleman Validation'!J$665667),'Coleman Validation'!J$665668,FALSE))</f>
        <v>0.20032675849309545</v>
      </c>
      <c r="L137" s="301">
        <v>45352</v>
      </c>
      <c r="M137" s="294">
        <v>146</v>
      </c>
      <c r="N137" s="297">
        <v>2.4237600264832202</v>
      </c>
      <c r="O137" s="299">
        <v>0.33</v>
      </c>
      <c r="P137" s="295">
        <v>0.2</v>
      </c>
      <c r="Q137" s="294">
        <f ca="1">+IF(ISERROR(HLOOKUP($B137,INDIRECT("'Monthly Resource Report'!"&amp;'Coleman Validation'!Q$665666&amp;":"&amp;'Coleman Validation'!Q$665667),'Coleman Validation'!Q$665668,FALSE)),0,HLOOKUP($B137,INDIRECT("'Monthly Resource Report'!"&amp;'Coleman Validation'!Q$665666&amp;":"&amp;'Coleman Validation'!Q$665667),'Coleman Validation'!Q$665668,FALSE))</f>
        <v>146</v>
      </c>
      <c r="R137" s="297">
        <f ca="1">+IF(ISERROR(HLOOKUP($B137,INDIRECT("'Monthly Resource Report'!"&amp;'Coleman Validation'!R$665666&amp;":"&amp;'Coleman Validation'!R$665667),'Coleman Validation'!R$665668,FALSE)),0,HLOOKUP($B137,INDIRECT("'Monthly Resource Report'!"&amp;'Coleman Validation'!R$665666&amp;":"&amp;'Coleman Validation'!R$665667),'Coleman Validation'!R$665668,FALSE))</f>
        <v>2.4239972938040228</v>
      </c>
      <c r="S137" s="317">
        <f ca="1">+IF(ISERROR(HLOOKUP($B137,INDIRECT("'Monthly Resource Report'!"&amp;'Coleman Validation'!S$665666&amp;":"&amp;'Coleman Validation'!S$665667),'Coleman Validation'!S$665668,FALSE)),0,HLOOKUP($B137,INDIRECT("'Monthly Resource Report'!"&amp;'Coleman Validation'!S$665666&amp;":"&amp;'Coleman Validation'!S$665667),'Coleman Validation'!S$665668,FALSE))</f>
        <v>0.32904870865198343</v>
      </c>
      <c r="T137" s="318">
        <f ca="1">+IF(ISERROR(HLOOKUP($B137,INDIRECT("'Monthly Resource Report'!"&amp;'Coleman Validation'!T$665666&amp;":"&amp;'Coleman Validation'!T$665667),'Coleman Validation'!T$665668,FALSE)),0,HLOOKUP($B137,INDIRECT("'Monthly Resource Report'!"&amp;'Coleman Validation'!T$665666&amp;":"&amp;'Coleman Validation'!T$665667),'Coleman Validation'!T$665668,FALSE))</f>
        <v>0.20037488194504416</v>
      </c>
      <c r="V137" s="301">
        <v>45352</v>
      </c>
      <c r="W137" s="294">
        <v>151</v>
      </c>
      <c r="X137" s="297">
        <v>2.4237600264832202</v>
      </c>
      <c r="Y137" s="299">
        <v>0.33</v>
      </c>
      <c r="Z137" s="295">
        <v>0.2</v>
      </c>
      <c r="AA137" s="294">
        <f ca="1">+IF(ISERROR(HLOOKUP($B137,INDIRECT("'Monthly Resource Report'!"&amp;'Coleman Validation'!AA$665666&amp;":"&amp;'Coleman Validation'!AA$665667),'Coleman Validation'!AA$665668,FALSE)),0,HLOOKUP($B137,INDIRECT("'Monthly Resource Report'!"&amp;'Coleman Validation'!AA$665666&amp;":"&amp;'Coleman Validation'!AA$665667),'Coleman Validation'!AA$665668,FALSE))</f>
        <v>151</v>
      </c>
      <c r="AB137" s="297">
        <f ca="1">+IF(ISERROR(HLOOKUP($B137,INDIRECT("'Monthly Resource Report'!"&amp;'Coleman Validation'!AB$665666&amp;":"&amp;'Coleman Validation'!AB$665667),'Coleman Validation'!AB$665668,FALSE)),0,HLOOKUP($B137,INDIRECT("'Monthly Resource Report'!"&amp;'Coleman Validation'!AB$665666&amp;":"&amp;'Coleman Validation'!AB$665667),'Coleman Validation'!AB$665668,FALSE))</f>
        <v>2.4239982983205248</v>
      </c>
      <c r="AC137" s="317">
        <f ca="1">+IF(ISERROR(HLOOKUP($B137,INDIRECT("'Monthly Resource Report'!"&amp;'Coleman Validation'!AC$665666&amp;":"&amp;'Coleman Validation'!AC$665667),'Coleman Validation'!AC$665668,FALSE)),0,HLOOKUP($B137,INDIRECT("'Monthly Resource Report'!"&amp;'Coleman Validation'!AC$665666&amp;":"&amp;'Coleman Validation'!AC$665667),'Coleman Validation'!AC$665668,FALSE))</f>
        <v>0.32957327778894036</v>
      </c>
      <c r="AD137" s="318">
        <f ca="1">+IF(ISERROR(HLOOKUP($B137,INDIRECT("'Monthly Resource Report'!"&amp;'Coleman Validation'!AD$665666&amp;":"&amp;'Coleman Validation'!AD$665667),'Coleman Validation'!AD$665668,FALSE)),0,HLOOKUP($B137,INDIRECT("'Monthly Resource Report'!"&amp;'Coleman Validation'!AD$665666&amp;":"&amp;'Coleman Validation'!AD$665667),'Coleman Validation'!AD$665668,FALSE))</f>
        <v>0.20059876716203631</v>
      </c>
    </row>
    <row r="138" spans="2:30" s="29" customFormat="1">
      <c r="B138" s="301">
        <v>45383</v>
      </c>
      <c r="C138" s="294">
        <v>146</v>
      </c>
      <c r="D138" s="297">
        <v>2.4237600264832202</v>
      </c>
      <c r="E138" s="299">
        <v>0.33</v>
      </c>
      <c r="F138" s="295">
        <v>0.2</v>
      </c>
      <c r="G138" s="294">
        <f ca="1">+IF(ISERROR(HLOOKUP($B138,INDIRECT("'Monthly Resource Report'!"&amp;'Coleman Validation'!G$665666&amp;":"&amp;'Coleman Validation'!G$665667),'Coleman Validation'!G$665668,FALSE)),0,HLOOKUP($B138,INDIRECT("'Monthly Resource Report'!"&amp;'Coleman Validation'!G$665666&amp;":"&amp;'Coleman Validation'!G$665667),'Coleman Validation'!G$665668,FALSE))</f>
        <v>146</v>
      </c>
      <c r="H138" s="297">
        <f ca="1">+IF(ISERROR(HLOOKUP($B138,INDIRECT("'Monthly Resource Report'!"&amp;'Coleman Validation'!H$665666&amp;":"&amp;'Coleman Validation'!H$665667),'Coleman Validation'!H$665668,FALSE)),0,HLOOKUP($B138,INDIRECT("'Monthly Resource Report'!"&amp;'Coleman Validation'!H$665666&amp;":"&amp;'Coleman Validation'!H$665667),'Coleman Validation'!H$665668,FALSE))</f>
        <v>2.4239979030566978</v>
      </c>
      <c r="I138" s="317">
        <f ca="1">+IF(ISERROR(HLOOKUP($B138,INDIRECT("'Monthly Resource Report'!"&amp;'Coleman Validation'!I$665666&amp;":"&amp;'Coleman Validation'!I$665667),'Coleman Validation'!I$665668,FALSE)),0,HLOOKUP($B138,INDIRECT("'Monthly Resource Report'!"&amp;'Coleman Validation'!I$665666&amp;":"&amp;'Coleman Validation'!I$665667),'Coleman Validation'!I$665668,FALSE))</f>
        <v>0.32775819563123182</v>
      </c>
      <c r="J138" s="318">
        <f ca="1">+IF(ISERROR(HLOOKUP($B138,INDIRECT("'Monthly Resource Report'!"&amp;'Coleman Validation'!J$665666&amp;":"&amp;'Coleman Validation'!J$665667),'Coleman Validation'!J$665668,FALSE)),0,HLOOKUP($B138,INDIRECT("'Monthly Resource Report'!"&amp;'Coleman Validation'!J$665666&amp;":"&amp;'Coleman Validation'!J$665667),'Coleman Validation'!J$665668,FALSE))</f>
        <v>0.20052515417991287</v>
      </c>
      <c r="L138" s="301">
        <v>45383</v>
      </c>
      <c r="M138" s="294">
        <v>146</v>
      </c>
      <c r="N138" s="297">
        <v>2.4237600264832202</v>
      </c>
      <c r="O138" s="299">
        <v>0.33</v>
      </c>
      <c r="P138" s="295">
        <v>0.2</v>
      </c>
      <c r="Q138" s="294">
        <f ca="1">+IF(ISERROR(HLOOKUP($B138,INDIRECT("'Monthly Resource Report'!"&amp;'Coleman Validation'!Q$665666&amp;":"&amp;'Coleman Validation'!Q$665667),'Coleman Validation'!Q$665668,FALSE)),0,HLOOKUP($B138,INDIRECT("'Monthly Resource Report'!"&amp;'Coleman Validation'!Q$665666&amp;":"&amp;'Coleman Validation'!Q$665667),'Coleman Validation'!Q$665668,FALSE))</f>
        <v>146</v>
      </c>
      <c r="R138" s="297">
        <f ca="1">+IF(ISERROR(HLOOKUP($B138,INDIRECT("'Monthly Resource Report'!"&amp;'Coleman Validation'!R$665666&amp;":"&amp;'Coleman Validation'!R$665667),'Coleman Validation'!R$665668,FALSE)),0,HLOOKUP($B138,INDIRECT("'Monthly Resource Report'!"&amp;'Coleman Validation'!R$665666&amp;":"&amp;'Coleman Validation'!R$665667),'Coleman Validation'!R$665668,FALSE))</f>
        <v>2.4239979286408246</v>
      </c>
      <c r="S138" s="317">
        <f ca="1">+IF(ISERROR(HLOOKUP($B138,INDIRECT("'Monthly Resource Report'!"&amp;'Coleman Validation'!S$665666&amp;":"&amp;'Coleman Validation'!S$665667),'Coleman Validation'!S$665668,FALSE)),0,HLOOKUP($B138,INDIRECT("'Monthly Resource Report'!"&amp;'Coleman Validation'!S$665666&amp;":"&amp;'Coleman Validation'!S$665667),'Coleman Validation'!S$665668,FALSE))</f>
        <v>0.32786862029828368</v>
      </c>
      <c r="T138" s="318">
        <f ca="1">+IF(ISERROR(HLOOKUP($B138,INDIRECT("'Monthly Resource Report'!"&amp;'Coleman Validation'!T$665666&amp;":"&amp;'Coleman Validation'!T$665667),'Coleman Validation'!T$665668,FALSE)),0,HLOOKUP($B138,INDIRECT("'Monthly Resource Report'!"&amp;'Coleman Validation'!T$665666&amp;":"&amp;'Coleman Validation'!T$665667),'Coleman Validation'!T$665668,FALSE))</f>
        <v>0.20045806128868174</v>
      </c>
      <c r="V138" s="301">
        <v>45383</v>
      </c>
      <c r="W138" s="294">
        <v>151</v>
      </c>
      <c r="X138" s="297">
        <v>2.4237600264832202</v>
      </c>
      <c r="Y138" s="299">
        <v>0.33</v>
      </c>
      <c r="Z138" s="295">
        <v>0.2</v>
      </c>
      <c r="AA138" s="294">
        <f ca="1">+IF(ISERROR(HLOOKUP($B138,INDIRECT("'Monthly Resource Report'!"&amp;'Coleman Validation'!AA$665666&amp;":"&amp;'Coleman Validation'!AA$665667),'Coleman Validation'!AA$665668,FALSE)),0,HLOOKUP($B138,INDIRECT("'Monthly Resource Report'!"&amp;'Coleman Validation'!AA$665666&amp;":"&amp;'Coleman Validation'!AA$665667),'Coleman Validation'!AA$665668,FALSE))</f>
        <v>151</v>
      </c>
      <c r="AB138" s="297">
        <f ca="1">+IF(ISERROR(HLOOKUP($B138,INDIRECT("'Monthly Resource Report'!"&amp;'Coleman Validation'!AB$665666&amp;":"&amp;'Coleman Validation'!AB$665667),'Coleman Validation'!AB$665668,FALSE)),0,HLOOKUP($B138,INDIRECT("'Monthly Resource Report'!"&amp;'Coleman Validation'!AB$665666&amp;":"&amp;'Coleman Validation'!AB$665667),'Coleman Validation'!AB$665668,FALSE))</f>
        <v>2.4239986104970628</v>
      </c>
      <c r="AC138" s="317">
        <f ca="1">+IF(ISERROR(HLOOKUP($B138,INDIRECT("'Monthly Resource Report'!"&amp;'Coleman Validation'!AC$665666&amp;":"&amp;'Coleman Validation'!AC$665667),'Coleman Validation'!AC$665668,FALSE)),0,HLOOKUP($B138,INDIRECT("'Monthly Resource Report'!"&amp;'Coleman Validation'!AC$665666&amp;":"&amp;'Coleman Validation'!AC$665667),'Coleman Validation'!AC$665668,FALSE))</f>
        <v>0.32850217148313726</v>
      </c>
      <c r="AD138" s="318">
        <f ca="1">+IF(ISERROR(HLOOKUP($B138,INDIRECT("'Monthly Resource Report'!"&amp;'Coleman Validation'!AD$665666&amp;":"&amp;'Coleman Validation'!AD$665667),'Coleman Validation'!AD$665668,FALSE)),0,HLOOKUP($B138,INDIRECT("'Monthly Resource Report'!"&amp;'Coleman Validation'!AD$665666&amp;":"&amp;'Coleman Validation'!AD$665667),'Coleman Validation'!AD$665668,FALSE))</f>
        <v>0.20063496067971748</v>
      </c>
    </row>
    <row r="139" spans="2:30" s="29" customFormat="1">
      <c r="B139" s="301">
        <v>45413</v>
      </c>
      <c r="C139" s="294">
        <v>146</v>
      </c>
      <c r="D139" s="297">
        <v>2.4237600264832202</v>
      </c>
      <c r="E139" s="299">
        <v>0.33</v>
      </c>
      <c r="F139" s="295">
        <v>0.2</v>
      </c>
      <c r="G139" s="294">
        <f ca="1">+IF(ISERROR(HLOOKUP($B139,INDIRECT("'Monthly Resource Report'!"&amp;'Coleman Validation'!G$665666&amp;":"&amp;'Coleman Validation'!G$665667),'Coleman Validation'!G$665668,FALSE)),0,HLOOKUP($B139,INDIRECT("'Monthly Resource Report'!"&amp;'Coleman Validation'!G$665666&amp;":"&amp;'Coleman Validation'!G$665667),'Coleman Validation'!G$665668,FALSE))</f>
        <v>146</v>
      </c>
      <c r="H139" s="297">
        <f ca="1">+IF(ISERROR(HLOOKUP($B139,INDIRECT("'Monthly Resource Report'!"&amp;'Coleman Validation'!H$665666&amp;":"&amp;'Coleman Validation'!H$665667),'Coleman Validation'!H$665668,FALSE)),0,HLOOKUP($B139,INDIRECT("'Monthly Resource Report'!"&amp;'Coleman Validation'!H$665666&amp;":"&amp;'Coleman Validation'!H$665667),'Coleman Validation'!H$665668,FALSE))</f>
        <v>2.4239982659516395</v>
      </c>
      <c r="I139" s="317">
        <f ca="1">+IF(ISERROR(HLOOKUP($B139,INDIRECT("'Monthly Resource Report'!"&amp;'Coleman Validation'!I$665666&amp;":"&amp;'Coleman Validation'!I$665667),'Coleman Validation'!I$665668,FALSE)),0,HLOOKUP($B139,INDIRECT("'Monthly Resource Report'!"&amp;'Coleman Validation'!I$665666&amp;":"&amp;'Coleman Validation'!I$665667),'Coleman Validation'!I$665668,FALSE))</f>
        <v>0.32736161332035318</v>
      </c>
      <c r="J139" s="318">
        <f ca="1">+IF(ISERROR(HLOOKUP($B139,INDIRECT("'Monthly Resource Report'!"&amp;'Coleman Validation'!J$665666&amp;":"&amp;'Coleman Validation'!J$665667),'Coleman Validation'!J$665668,FALSE)),0,HLOOKUP($B139,INDIRECT("'Monthly Resource Report'!"&amp;'Coleman Validation'!J$665666&amp;":"&amp;'Coleman Validation'!J$665667),'Coleman Validation'!J$665668,FALSE))</f>
        <v>0.20017450320970101</v>
      </c>
      <c r="L139" s="301">
        <v>45413</v>
      </c>
      <c r="M139" s="294">
        <v>146</v>
      </c>
      <c r="N139" s="297">
        <v>2.4237600264832202</v>
      </c>
      <c r="O139" s="299">
        <v>0.33</v>
      </c>
      <c r="P139" s="295">
        <v>0.2</v>
      </c>
      <c r="Q139" s="294">
        <f ca="1">+IF(ISERROR(HLOOKUP($B139,INDIRECT("'Monthly Resource Report'!"&amp;'Coleman Validation'!Q$665666&amp;":"&amp;'Coleman Validation'!Q$665667),'Coleman Validation'!Q$665668,FALSE)),0,HLOOKUP($B139,INDIRECT("'Monthly Resource Report'!"&amp;'Coleman Validation'!Q$665666&amp;":"&amp;'Coleman Validation'!Q$665667),'Coleman Validation'!Q$665668,FALSE))</f>
        <v>146</v>
      </c>
      <c r="R139" s="297">
        <f ca="1">+IF(ISERROR(HLOOKUP($B139,INDIRECT("'Monthly Resource Report'!"&amp;'Coleman Validation'!R$665666&amp;":"&amp;'Coleman Validation'!R$665667),'Coleman Validation'!R$665668,FALSE)),0,HLOOKUP($B139,INDIRECT("'Monthly Resource Report'!"&amp;'Coleman Validation'!R$665666&amp;":"&amp;'Coleman Validation'!R$665667),'Coleman Validation'!R$665668,FALSE))</f>
        <v>2.4240003065097961</v>
      </c>
      <c r="S139" s="317">
        <f ca="1">+IF(ISERROR(HLOOKUP($B139,INDIRECT("'Monthly Resource Report'!"&amp;'Coleman Validation'!S$665666&amp;":"&amp;'Coleman Validation'!S$665667),'Coleman Validation'!S$665668,FALSE)),0,HLOOKUP($B139,INDIRECT("'Monthly Resource Report'!"&amp;'Coleman Validation'!S$665666&amp;":"&amp;'Coleman Validation'!S$665667),'Coleman Validation'!S$665668,FALSE))</f>
        <v>0.32609206986852252</v>
      </c>
      <c r="T139" s="318">
        <f ca="1">+IF(ISERROR(HLOOKUP($B139,INDIRECT("'Monthly Resource Report'!"&amp;'Coleman Validation'!T$665666&amp;":"&amp;'Coleman Validation'!T$665667),'Coleman Validation'!T$665668,FALSE)),0,HLOOKUP($B139,INDIRECT("'Monthly Resource Report'!"&amp;'Coleman Validation'!T$665666&amp;":"&amp;'Coleman Validation'!T$665667),'Coleman Validation'!T$665668,FALSE))</f>
        <v>0.20215926407969334</v>
      </c>
      <c r="V139" s="301">
        <v>45413</v>
      </c>
      <c r="W139" s="294">
        <v>151</v>
      </c>
      <c r="X139" s="297">
        <v>2.4237600264832202</v>
      </c>
      <c r="Y139" s="299">
        <v>0.33</v>
      </c>
      <c r="Z139" s="295">
        <v>0.2</v>
      </c>
      <c r="AA139" s="294">
        <f ca="1">+IF(ISERROR(HLOOKUP($B139,INDIRECT("'Monthly Resource Report'!"&amp;'Coleman Validation'!AA$665666&amp;":"&amp;'Coleman Validation'!AA$665667),'Coleman Validation'!AA$665668,FALSE)),0,HLOOKUP($B139,INDIRECT("'Monthly Resource Report'!"&amp;'Coleman Validation'!AA$665666&amp;":"&amp;'Coleman Validation'!AA$665667),'Coleman Validation'!AA$665668,FALSE))</f>
        <v>151</v>
      </c>
      <c r="AB139" s="297">
        <f ca="1">+IF(ISERROR(HLOOKUP($B139,INDIRECT("'Monthly Resource Report'!"&amp;'Coleman Validation'!AB$665666&amp;":"&amp;'Coleman Validation'!AB$665667),'Coleman Validation'!AB$665668,FALSE)),0,HLOOKUP($B139,INDIRECT("'Monthly Resource Report'!"&amp;'Coleman Validation'!AB$665666&amp;":"&amp;'Coleman Validation'!AB$665667),'Coleman Validation'!AB$665668,FALSE))</f>
        <v>2.4239985575780767</v>
      </c>
      <c r="AC139" s="317">
        <f ca="1">+IF(ISERROR(HLOOKUP($B139,INDIRECT("'Monthly Resource Report'!"&amp;'Coleman Validation'!AC$665666&amp;":"&amp;'Coleman Validation'!AC$665667),'Coleman Validation'!AC$665668,FALSE)),0,HLOOKUP($B139,INDIRECT("'Monthly Resource Report'!"&amp;'Coleman Validation'!AC$665666&amp;":"&amp;'Coleman Validation'!AC$665667),'Coleman Validation'!AC$665668,FALSE))</f>
        <v>0.32745838684016565</v>
      </c>
      <c r="AD139" s="318">
        <f ca="1">+IF(ISERROR(HLOOKUP($B139,INDIRECT("'Monthly Resource Report'!"&amp;'Coleman Validation'!AD$665666&amp;":"&amp;'Coleman Validation'!AD$665667),'Coleman Validation'!AD$665668,FALSE)),0,HLOOKUP($B139,INDIRECT("'Monthly Resource Report'!"&amp;'Coleman Validation'!AD$665666&amp;":"&amp;'Coleman Validation'!AD$665667),'Coleman Validation'!AD$665668,FALSE))</f>
        <v>0.20041380043637497</v>
      </c>
    </row>
    <row r="140" spans="2:30" s="29" customFormat="1">
      <c r="B140" s="301">
        <v>45444</v>
      </c>
      <c r="C140" s="294">
        <v>146</v>
      </c>
      <c r="D140" s="297">
        <v>2.4237600264832202</v>
      </c>
      <c r="E140" s="299">
        <v>0.33</v>
      </c>
      <c r="F140" s="295">
        <v>0.2</v>
      </c>
      <c r="G140" s="294">
        <f ca="1">+IF(ISERROR(HLOOKUP($B140,INDIRECT("'Monthly Resource Report'!"&amp;'Coleman Validation'!G$665666&amp;":"&amp;'Coleman Validation'!G$665667),'Coleman Validation'!G$665668,FALSE)),0,HLOOKUP($B140,INDIRECT("'Monthly Resource Report'!"&amp;'Coleman Validation'!G$665666&amp;":"&amp;'Coleman Validation'!G$665667),'Coleman Validation'!G$665668,FALSE))</f>
        <v>146</v>
      </c>
      <c r="H140" s="297">
        <f ca="1">+IF(ISERROR(HLOOKUP($B140,INDIRECT("'Monthly Resource Report'!"&amp;'Coleman Validation'!H$665666&amp;":"&amp;'Coleman Validation'!H$665667),'Coleman Validation'!H$665668,FALSE)),0,HLOOKUP($B140,INDIRECT("'Monthly Resource Report'!"&amp;'Coleman Validation'!H$665666&amp;":"&amp;'Coleman Validation'!H$665667),'Coleman Validation'!H$665668,FALSE))</f>
        <v>2.4239977831565138</v>
      </c>
      <c r="I140" s="317">
        <f ca="1">+IF(ISERROR(HLOOKUP($B140,INDIRECT("'Monthly Resource Report'!"&amp;'Coleman Validation'!I$665666&amp;":"&amp;'Coleman Validation'!I$665667),'Coleman Validation'!I$665668,FALSE)),0,HLOOKUP($B140,INDIRECT("'Monthly Resource Report'!"&amp;'Coleman Validation'!I$665666&amp;":"&amp;'Coleman Validation'!I$665667),'Coleman Validation'!I$665668,FALSE))</f>
        <v>0.32657627027835878</v>
      </c>
      <c r="J140" s="318">
        <f ca="1">+IF(ISERROR(HLOOKUP($B140,INDIRECT("'Monthly Resource Report'!"&amp;'Coleman Validation'!J$665666&amp;":"&amp;'Coleman Validation'!J$665667),'Coleman Validation'!J$665668,FALSE)),0,HLOOKUP($B140,INDIRECT("'Monthly Resource Report'!"&amp;'Coleman Validation'!J$665666&amp;":"&amp;'Coleman Validation'!J$665667),'Coleman Validation'!J$665668,FALSE))</f>
        <v>0.20035845530759472</v>
      </c>
      <c r="L140" s="301">
        <v>45444</v>
      </c>
      <c r="M140" s="294">
        <v>146</v>
      </c>
      <c r="N140" s="297">
        <v>2.4237600264832202</v>
      </c>
      <c r="O140" s="299">
        <v>0.33</v>
      </c>
      <c r="P140" s="295">
        <v>0.2</v>
      </c>
      <c r="Q140" s="294">
        <f ca="1">+IF(ISERROR(HLOOKUP($B140,INDIRECT("'Monthly Resource Report'!"&amp;'Coleman Validation'!Q$665666&amp;":"&amp;'Coleman Validation'!Q$665667),'Coleman Validation'!Q$665668,FALSE)),0,HLOOKUP($B140,INDIRECT("'Monthly Resource Report'!"&amp;'Coleman Validation'!Q$665666&amp;":"&amp;'Coleman Validation'!Q$665667),'Coleman Validation'!Q$665668,FALSE))</f>
        <v>146</v>
      </c>
      <c r="R140" s="297">
        <f ca="1">+IF(ISERROR(HLOOKUP($B140,INDIRECT("'Monthly Resource Report'!"&amp;'Coleman Validation'!R$665666&amp;":"&amp;'Coleman Validation'!R$665667),'Coleman Validation'!R$665668,FALSE)),0,HLOOKUP($B140,INDIRECT("'Monthly Resource Report'!"&amp;'Coleman Validation'!R$665666&amp;":"&amp;'Coleman Validation'!R$665667),'Coleman Validation'!R$665668,FALSE))</f>
        <v>2.423997864170321</v>
      </c>
      <c r="S140" s="317">
        <f ca="1">+IF(ISERROR(HLOOKUP($B140,INDIRECT("'Monthly Resource Report'!"&amp;'Coleman Validation'!S$665666&amp;":"&amp;'Coleman Validation'!S$665667),'Coleman Validation'!S$665668,FALSE)),0,HLOOKUP($B140,INDIRECT("'Monthly Resource Report'!"&amp;'Coleman Validation'!S$665666&amp;":"&amp;'Coleman Validation'!S$665667),'Coleman Validation'!S$665668,FALSE))</f>
        <v>0.32642339866283976</v>
      </c>
      <c r="T140" s="318">
        <f ca="1">+IF(ISERROR(HLOOKUP($B140,INDIRECT("'Monthly Resource Report'!"&amp;'Coleman Validation'!T$665666&amp;":"&amp;'Coleman Validation'!T$665667),'Coleman Validation'!T$665668,FALSE)),0,HLOOKUP($B140,INDIRECT("'Monthly Resource Report'!"&amp;'Coleman Validation'!T$665666&amp;":"&amp;'Coleman Validation'!T$665667),'Coleman Validation'!T$665668,FALSE))</f>
        <v>0.20062684182948579</v>
      </c>
      <c r="V140" s="301">
        <v>45444</v>
      </c>
      <c r="W140" s="294">
        <v>151</v>
      </c>
      <c r="X140" s="297">
        <v>2.4237600264832202</v>
      </c>
      <c r="Y140" s="299">
        <v>0.33</v>
      </c>
      <c r="Z140" s="295">
        <v>0.2</v>
      </c>
      <c r="AA140" s="294">
        <f ca="1">+IF(ISERROR(HLOOKUP($B140,INDIRECT("'Monthly Resource Report'!"&amp;'Coleman Validation'!AA$665666&amp;":"&amp;'Coleman Validation'!AA$665667),'Coleman Validation'!AA$665668,FALSE)),0,HLOOKUP($B140,INDIRECT("'Monthly Resource Report'!"&amp;'Coleman Validation'!AA$665666&amp;":"&amp;'Coleman Validation'!AA$665667),'Coleman Validation'!AA$665668,FALSE))</f>
        <v>151</v>
      </c>
      <c r="AB140" s="297">
        <f ca="1">+IF(ISERROR(HLOOKUP($B140,INDIRECT("'Monthly Resource Report'!"&amp;'Coleman Validation'!AB$665666&amp;":"&amp;'Coleman Validation'!AB$665667),'Coleman Validation'!AB$665668,FALSE)),0,HLOOKUP($B140,INDIRECT("'Monthly Resource Report'!"&amp;'Coleman Validation'!AB$665666&amp;":"&amp;'Coleman Validation'!AB$665667),'Coleman Validation'!AB$665668,FALSE))</f>
        <v>2.4239990797142732</v>
      </c>
      <c r="AC140" s="317">
        <f ca="1">+IF(ISERROR(HLOOKUP($B140,INDIRECT("'Monthly Resource Report'!"&amp;'Coleman Validation'!AC$665666&amp;":"&amp;'Coleman Validation'!AC$665667),'Coleman Validation'!AC$665668,FALSE)),0,HLOOKUP($B140,INDIRECT("'Monthly Resource Report'!"&amp;'Coleman Validation'!AC$665666&amp;":"&amp;'Coleman Validation'!AC$665667),'Coleman Validation'!AC$665668,FALSE))</f>
        <v>0.32720855875456401</v>
      </c>
      <c r="AD140" s="318">
        <f ca="1">+IF(ISERROR(HLOOKUP($B140,INDIRECT("'Monthly Resource Report'!"&amp;'Coleman Validation'!AD$665666&amp;":"&amp;'Coleman Validation'!AD$665667),'Coleman Validation'!AD$665668,FALSE)),0,HLOOKUP($B140,INDIRECT("'Monthly Resource Report'!"&amp;'Coleman Validation'!AD$665666&amp;":"&amp;'Coleman Validation'!AD$665667),'Coleman Validation'!AD$665668,FALSE))</f>
        <v>0.20064770607499532</v>
      </c>
    </row>
    <row r="141" spans="2:30" s="29" customFormat="1">
      <c r="B141" s="301">
        <v>45474</v>
      </c>
      <c r="C141" s="294">
        <v>146</v>
      </c>
      <c r="D141" s="297">
        <v>2.4237600264832202</v>
      </c>
      <c r="E141" s="299">
        <v>0.33</v>
      </c>
      <c r="F141" s="295">
        <v>0.2</v>
      </c>
      <c r="G141" s="294">
        <f ca="1">+IF(ISERROR(HLOOKUP($B141,INDIRECT("'Monthly Resource Report'!"&amp;'Coleman Validation'!G$665666&amp;":"&amp;'Coleman Validation'!G$665667),'Coleman Validation'!G$665668,FALSE)),0,HLOOKUP($B141,INDIRECT("'Monthly Resource Report'!"&amp;'Coleman Validation'!G$665666&amp;":"&amp;'Coleman Validation'!G$665667),'Coleman Validation'!G$665668,FALSE))</f>
        <v>146</v>
      </c>
      <c r="H141" s="297">
        <f ca="1">+IF(ISERROR(HLOOKUP($B141,INDIRECT("'Monthly Resource Report'!"&amp;'Coleman Validation'!H$665666&amp;":"&amp;'Coleman Validation'!H$665667),'Coleman Validation'!H$665668,FALSE)),0,HLOOKUP($B141,INDIRECT("'Monthly Resource Report'!"&amp;'Coleman Validation'!H$665666&amp;":"&amp;'Coleman Validation'!H$665667),'Coleman Validation'!H$665668,FALSE))</f>
        <v>2.4239974868534984</v>
      </c>
      <c r="I141" s="317">
        <f ca="1">+IF(ISERROR(HLOOKUP($B141,INDIRECT("'Monthly Resource Report'!"&amp;'Coleman Validation'!I$665666&amp;":"&amp;'Coleman Validation'!I$665667),'Coleman Validation'!I$665668,FALSE)),0,HLOOKUP($B141,INDIRECT("'Monthly Resource Report'!"&amp;'Coleman Validation'!I$665666&amp;":"&amp;'Coleman Validation'!I$665667),'Coleman Validation'!I$665668,FALSE))</f>
        <v>0.32764363840726979</v>
      </c>
      <c r="J141" s="318">
        <f ca="1">+IF(ISERROR(HLOOKUP($B141,INDIRECT("'Monthly Resource Report'!"&amp;'Coleman Validation'!J$665666&amp;":"&amp;'Coleman Validation'!J$665667),'Coleman Validation'!J$665668,FALSE)),0,HLOOKUP($B141,INDIRECT("'Monthly Resource Report'!"&amp;'Coleman Validation'!J$665666&amp;":"&amp;'Coleman Validation'!J$665667),'Coleman Validation'!J$665668,FALSE))</f>
        <v>0.20068100692719895</v>
      </c>
      <c r="L141" s="301">
        <v>45474</v>
      </c>
      <c r="M141" s="294">
        <v>146</v>
      </c>
      <c r="N141" s="297">
        <v>2.4237600264832202</v>
      </c>
      <c r="O141" s="299">
        <v>0.33</v>
      </c>
      <c r="P141" s="295">
        <v>0.2</v>
      </c>
      <c r="Q141" s="294">
        <f ca="1">+IF(ISERROR(HLOOKUP($B141,INDIRECT("'Monthly Resource Report'!"&amp;'Coleman Validation'!Q$665666&amp;":"&amp;'Coleman Validation'!Q$665667),'Coleman Validation'!Q$665668,FALSE)),0,HLOOKUP($B141,INDIRECT("'Monthly Resource Report'!"&amp;'Coleman Validation'!Q$665666&amp;":"&amp;'Coleman Validation'!Q$665667),'Coleman Validation'!Q$665668,FALSE))</f>
        <v>146</v>
      </c>
      <c r="R141" s="297">
        <f ca="1">+IF(ISERROR(HLOOKUP($B141,INDIRECT("'Monthly Resource Report'!"&amp;'Coleman Validation'!R$665666&amp;":"&amp;'Coleman Validation'!R$665667),'Coleman Validation'!R$665668,FALSE)),0,HLOOKUP($B141,INDIRECT("'Monthly Resource Report'!"&amp;'Coleman Validation'!R$665666&amp;":"&amp;'Coleman Validation'!R$665667),'Coleman Validation'!R$665668,FALSE))</f>
        <v>2.4239974162395694</v>
      </c>
      <c r="S141" s="317">
        <f ca="1">+IF(ISERROR(HLOOKUP($B141,INDIRECT("'Monthly Resource Report'!"&amp;'Coleman Validation'!S$665666&amp;":"&amp;'Coleman Validation'!S$665667),'Coleman Validation'!S$665668,FALSE)),0,HLOOKUP($B141,INDIRECT("'Monthly Resource Report'!"&amp;'Coleman Validation'!S$665666&amp;":"&amp;'Coleman Validation'!S$665667),'Coleman Validation'!S$665668,FALSE))</f>
        <v>0.32756989409277565</v>
      </c>
      <c r="T141" s="318">
        <f ca="1">+IF(ISERROR(HLOOKUP($B141,INDIRECT("'Monthly Resource Report'!"&amp;'Coleman Validation'!T$665666&amp;":"&amp;'Coleman Validation'!T$665667),'Coleman Validation'!T$665668,FALSE)),0,HLOOKUP($B141,INDIRECT("'Monthly Resource Report'!"&amp;'Coleman Validation'!T$665666&amp;":"&amp;'Coleman Validation'!T$665667),'Coleman Validation'!T$665668,FALSE))</f>
        <v>0.20057386271393335</v>
      </c>
      <c r="V141" s="301">
        <v>45474</v>
      </c>
      <c r="W141" s="294">
        <v>151</v>
      </c>
      <c r="X141" s="297">
        <v>2.4237600264832202</v>
      </c>
      <c r="Y141" s="299">
        <v>0.33</v>
      </c>
      <c r="Z141" s="295">
        <v>0.2</v>
      </c>
      <c r="AA141" s="294">
        <f ca="1">+IF(ISERROR(HLOOKUP($B141,INDIRECT("'Monthly Resource Report'!"&amp;'Coleman Validation'!AA$665666&amp;":"&amp;'Coleman Validation'!AA$665667),'Coleman Validation'!AA$665668,FALSE)),0,HLOOKUP($B141,INDIRECT("'Monthly Resource Report'!"&amp;'Coleman Validation'!AA$665666&amp;":"&amp;'Coleman Validation'!AA$665667),'Coleman Validation'!AA$665668,FALSE))</f>
        <v>151</v>
      </c>
      <c r="AB141" s="297">
        <f ca="1">+IF(ISERROR(HLOOKUP($B141,INDIRECT("'Monthly Resource Report'!"&amp;'Coleman Validation'!AB$665666&amp;":"&amp;'Coleman Validation'!AB$665667),'Coleman Validation'!AB$665668,FALSE)),0,HLOOKUP($B141,INDIRECT("'Monthly Resource Report'!"&amp;'Coleman Validation'!AB$665666&amp;":"&amp;'Coleman Validation'!AB$665667),'Coleman Validation'!AB$665668,FALSE))</f>
        <v>2.4239986876774968</v>
      </c>
      <c r="AC141" s="317">
        <f ca="1">+IF(ISERROR(HLOOKUP($B141,INDIRECT("'Monthly Resource Report'!"&amp;'Coleman Validation'!AC$665666&amp;":"&amp;'Coleman Validation'!AC$665667),'Coleman Validation'!AC$665668,FALSE)),0,HLOOKUP($B141,INDIRECT("'Monthly Resource Report'!"&amp;'Coleman Validation'!AC$665666&amp;":"&amp;'Coleman Validation'!AC$665667),'Coleman Validation'!AC$665668,FALSE))</f>
        <v>0.32813137896641259</v>
      </c>
      <c r="AD141" s="318">
        <f ca="1">+IF(ISERROR(HLOOKUP($B141,INDIRECT("'Monthly Resource Report'!"&amp;'Coleman Validation'!AD$665666&amp;":"&amp;'Coleman Validation'!AD$665667),'Coleman Validation'!AD$665668,FALSE)),0,HLOOKUP($B141,INDIRECT("'Monthly Resource Report'!"&amp;'Coleman Validation'!AD$665666&amp;":"&amp;'Coleman Validation'!AD$665667),'Coleman Validation'!AD$665668,FALSE))</f>
        <v>0.20062221566039129</v>
      </c>
    </row>
    <row r="142" spans="2:30" s="29" customFormat="1">
      <c r="B142" s="301">
        <v>45505</v>
      </c>
      <c r="C142" s="294">
        <v>146</v>
      </c>
      <c r="D142" s="297">
        <v>2.4237600264832202</v>
      </c>
      <c r="E142" s="299">
        <v>0.33</v>
      </c>
      <c r="F142" s="295">
        <v>0.2</v>
      </c>
      <c r="G142" s="294">
        <f ca="1">+IF(ISERROR(HLOOKUP($B142,INDIRECT("'Monthly Resource Report'!"&amp;'Coleman Validation'!G$665666&amp;":"&amp;'Coleman Validation'!G$665667),'Coleman Validation'!G$665668,FALSE)),0,HLOOKUP($B142,INDIRECT("'Monthly Resource Report'!"&amp;'Coleman Validation'!G$665666&amp;":"&amp;'Coleman Validation'!G$665667),'Coleman Validation'!G$665668,FALSE))</f>
        <v>146</v>
      </c>
      <c r="H142" s="297">
        <f ca="1">+IF(ISERROR(HLOOKUP($B142,INDIRECT("'Monthly Resource Report'!"&amp;'Coleman Validation'!H$665666&amp;":"&amp;'Coleman Validation'!H$665667),'Coleman Validation'!H$665668,FALSE)),0,HLOOKUP($B142,INDIRECT("'Monthly Resource Report'!"&amp;'Coleman Validation'!H$665666&amp;":"&amp;'Coleman Validation'!H$665667),'Coleman Validation'!H$665668,FALSE))</f>
        <v>2.4239982051665563</v>
      </c>
      <c r="I142" s="317">
        <f ca="1">+IF(ISERROR(HLOOKUP($B142,INDIRECT("'Monthly Resource Report'!"&amp;'Coleman Validation'!I$665666&amp;":"&amp;'Coleman Validation'!I$665667),'Coleman Validation'!I$665668,FALSE)),0,HLOOKUP($B142,INDIRECT("'Monthly Resource Report'!"&amp;'Coleman Validation'!I$665666&amp;":"&amp;'Coleman Validation'!I$665667),'Coleman Validation'!I$665668,FALSE))</f>
        <v>0.32731376162997039</v>
      </c>
      <c r="J142" s="318">
        <f ca="1">+IF(ISERROR(HLOOKUP($B142,INDIRECT("'Monthly Resource Report'!"&amp;'Coleman Validation'!J$665666&amp;":"&amp;'Coleman Validation'!J$665667),'Coleman Validation'!J$665668,FALSE)),0,HLOOKUP($B142,INDIRECT("'Monthly Resource Report'!"&amp;'Coleman Validation'!J$665666&amp;":"&amp;'Coleman Validation'!J$665667),'Coleman Validation'!J$665668,FALSE))</f>
        <v>0.20018066241576266</v>
      </c>
      <c r="L142" s="301">
        <v>45505</v>
      </c>
      <c r="M142" s="294">
        <v>146</v>
      </c>
      <c r="N142" s="297">
        <v>2.4237600264832202</v>
      </c>
      <c r="O142" s="299">
        <v>0.33</v>
      </c>
      <c r="P142" s="295">
        <v>0.2</v>
      </c>
      <c r="Q142" s="294">
        <f ca="1">+IF(ISERROR(HLOOKUP($B142,INDIRECT("'Monthly Resource Report'!"&amp;'Coleman Validation'!Q$665666&amp;":"&amp;'Coleman Validation'!Q$665667),'Coleman Validation'!Q$665668,FALSE)),0,HLOOKUP($B142,INDIRECT("'Monthly Resource Report'!"&amp;'Coleman Validation'!Q$665666&amp;":"&amp;'Coleman Validation'!Q$665667),'Coleman Validation'!Q$665668,FALSE))</f>
        <v>146</v>
      </c>
      <c r="R142" s="297">
        <f ca="1">+IF(ISERROR(HLOOKUP($B142,INDIRECT("'Monthly Resource Report'!"&amp;'Coleman Validation'!R$665666&amp;":"&amp;'Coleman Validation'!R$665667),'Coleman Validation'!R$665668,FALSE)),0,HLOOKUP($B142,INDIRECT("'Monthly Resource Report'!"&amp;'Coleman Validation'!R$665666&amp;":"&amp;'Coleman Validation'!R$665667),'Coleman Validation'!R$665668,FALSE))</f>
        <v>2.4239977700172508</v>
      </c>
      <c r="S142" s="317">
        <f ca="1">+IF(ISERROR(HLOOKUP($B142,INDIRECT("'Monthly Resource Report'!"&amp;'Coleman Validation'!S$665666&amp;":"&amp;'Coleman Validation'!S$665667),'Coleman Validation'!S$665668,FALSE)),0,HLOOKUP($B142,INDIRECT("'Monthly Resource Report'!"&amp;'Coleman Validation'!S$665666&amp;":"&amp;'Coleman Validation'!S$665667),'Coleman Validation'!S$665668,FALSE))</f>
        <v>0.32777309258083603</v>
      </c>
      <c r="T142" s="318">
        <f ca="1">+IF(ISERROR(HLOOKUP($B142,INDIRECT("'Monthly Resource Report'!"&amp;'Coleman Validation'!T$665666&amp;":"&amp;'Coleman Validation'!T$665667),'Coleman Validation'!T$665668,FALSE)),0,HLOOKUP($B142,INDIRECT("'Monthly Resource Report'!"&amp;'Coleman Validation'!T$665666&amp;":"&amp;'Coleman Validation'!T$665667),'Coleman Validation'!T$665668,FALSE))</f>
        <v>0.20038780889660893</v>
      </c>
      <c r="V142" s="301">
        <v>45505</v>
      </c>
      <c r="W142" s="294">
        <v>151</v>
      </c>
      <c r="X142" s="297">
        <v>2.4237600264832202</v>
      </c>
      <c r="Y142" s="299">
        <v>0.33</v>
      </c>
      <c r="Z142" s="295">
        <v>0.2</v>
      </c>
      <c r="AA142" s="294">
        <f ca="1">+IF(ISERROR(HLOOKUP($B142,INDIRECT("'Monthly Resource Report'!"&amp;'Coleman Validation'!AA$665666&amp;":"&amp;'Coleman Validation'!AA$665667),'Coleman Validation'!AA$665668,FALSE)),0,HLOOKUP($B142,INDIRECT("'Monthly Resource Report'!"&amp;'Coleman Validation'!AA$665666&amp;":"&amp;'Coleman Validation'!AA$665667),'Coleman Validation'!AA$665668,FALSE))</f>
        <v>151</v>
      </c>
      <c r="AB142" s="297">
        <f ca="1">+IF(ISERROR(HLOOKUP($B142,INDIRECT("'Monthly Resource Report'!"&amp;'Coleman Validation'!AB$665666&amp;":"&amp;'Coleman Validation'!AB$665667),'Coleman Validation'!AB$665668,FALSE)),0,HLOOKUP($B142,INDIRECT("'Monthly Resource Report'!"&amp;'Coleman Validation'!AB$665666&amp;":"&amp;'Coleman Validation'!AB$665667),'Coleman Validation'!AB$665668,FALSE))</f>
        <v>2.4239986109084781</v>
      </c>
      <c r="AC142" s="317">
        <f ca="1">+IF(ISERROR(HLOOKUP($B142,INDIRECT("'Monthly Resource Report'!"&amp;'Coleman Validation'!AC$665666&amp;":"&amp;'Coleman Validation'!AC$665667),'Coleman Validation'!AC$665668,FALSE)),0,HLOOKUP($B142,INDIRECT("'Monthly Resource Report'!"&amp;'Coleman Validation'!AC$665666&amp;":"&amp;'Coleman Validation'!AC$665667),'Coleman Validation'!AC$665668,FALSE))</f>
        <v>0.32806436579755255</v>
      </c>
      <c r="AD142" s="318">
        <f ca="1">+IF(ISERROR(HLOOKUP($B142,INDIRECT("'Monthly Resource Report'!"&amp;'Coleman Validation'!AD$665666&amp;":"&amp;'Coleman Validation'!AD$665667),'Coleman Validation'!AD$665668,FALSE)),0,HLOOKUP($B142,INDIRECT("'Monthly Resource Report'!"&amp;'Coleman Validation'!AD$665666&amp;":"&amp;'Coleman Validation'!AD$665667),'Coleman Validation'!AD$665668,FALSE))</f>
        <v>0.20061190790847225</v>
      </c>
    </row>
    <row r="143" spans="2:30" s="29" customFormat="1">
      <c r="B143" s="301">
        <v>45536</v>
      </c>
      <c r="C143" s="294">
        <v>146</v>
      </c>
      <c r="D143" s="297">
        <v>2.4237600264832202</v>
      </c>
      <c r="E143" s="299">
        <v>0.33</v>
      </c>
      <c r="F143" s="295">
        <v>0.2</v>
      </c>
      <c r="G143" s="294">
        <f ca="1">+IF(ISERROR(HLOOKUP($B143,INDIRECT("'Monthly Resource Report'!"&amp;'Coleman Validation'!G$665666&amp;":"&amp;'Coleman Validation'!G$665667),'Coleman Validation'!G$665668,FALSE)),0,HLOOKUP($B143,INDIRECT("'Monthly Resource Report'!"&amp;'Coleman Validation'!G$665666&amp;":"&amp;'Coleman Validation'!G$665667),'Coleman Validation'!G$665668,FALSE))</f>
        <v>146</v>
      </c>
      <c r="H143" s="297">
        <f ca="1">+IF(ISERROR(HLOOKUP($B143,INDIRECT("'Monthly Resource Report'!"&amp;'Coleman Validation'!H$665666&amp;":"&amp;'Coleman Validation'!H$665667),'Coleman Validation'!H$665668,FALSE)),0,HLOOKUP($B143,INDIRECT("'Monthly Resource Report'!"&amp;'Coleman Validation'!H$665666&amp;":"&amp;'Coleman Validation'!H$665667),'Coleman Validation'!H$665668,FALSE))</f>
        <v>2.4239974978891201</v>
      </c>
      <c r="I143" s="317">
        <f ca="1">+IF(ISERROR(HLOOKUP($B143,INDIRECT("'Monthly Resource Report'!"&amp;'Coleman Validation'!I$665666&amp;":"&amp;'Coleman Validation'!I$665667),'Coleman Validation'!I$665668,FALSE)),0,HLOOKUP($B143,INDIRECT("'Monthly Resource Report'!"&amp;'Coleman Validation'!I$665666&amp;":"&amp;'Coleman Validation'!I$665667),'Coleman Validation'!I$665668,FALSE))</f>
        <v>0.32728125865182311</v>
      </c>
      <c r="J143" s="318">
        <f ca="1">+IF(ISERROR(HLOOKUP($B143,INDIRECT("'Monthly Resource Report'!"&amp;'Coleman Validation'!J$665666&amp;":"&amp;'Coleman Validation'!J$665667),'Coleman Validation'!J$665668,FALSE)),0,HLOOKUP($B143,INDIRECT("'Monthly Resource Report'!"&amp;'Coleman Validation'!J$665666&amp;":"&amp;'Coleman Validation'!J$665667),'Coleman Validation'!J$665668,FALSE))</f>
        <v>0.20088700282113869</v>
      </c>
      <c r="L143" s="301">
        <v>45536</v>
      </c>
      <c r="M143" s="294">
        <v>146</v>
      </c>
      <c r="N143" s="297">
        <v>2.4237600264832202</v>
      </c>
      <c r="O143" s="299">
        <v>0.33</v>
      </c>
      <c r="P143" s="295">
        <v>0.2</v>
      </c>
      <c r="Q143" s="294">
        <f ca="1">+IF(ISERROR(HLOOKUP($B143,INDIRECT("'Monthly Resource Report'!"&amp;'Coleman Validation'!Q$665666&amp;":"&amp;'Coleman Validation'!Q$665667),'Coleman Validation'!Q$665668,FALSE)),0,HLOOKUP($B143,INDIRECT("'Monthly Resource Report'!"&amp;'Coleman Validation'!Q$665666&amp;":"&amp;'Coleman Validation'!Q$665667),'Coleman Validation'!Q$665668,FALSE))</f>
        <v>146</v>
      </c>
      <c r="R143" s="297">
        <f ca="1">+IF(ISERROR(HLOOKUP($B143,INDIRECT("'Monthly Resource Report'!"&amp;'Coleman Validation'!R$665666&amp;":"&amp;'Coleman Validation'!R$665667),'Coleman Validation'!R$665668,FALSE)),0,HLOOKUP($B143,INDIRECT("'Monthly Resource Report'!"&amp;'Coleman Validation'!R$665666&amp;":"&amp;'Coleman Validation'!R$665667),'Coleman Validation'!R$665668,FALSE))</f>
        <v>2.4239974811303426</v>
      </c>
      <c r="S143" s="317">
        <f ca="1">+IF(ISERROR(HLOOKUP($B143,INDIRECT("'Monthly Resource Report'!"&amp;'Coleman Validation'!S$665666&amp;":"&amp;'Coleman Validation'!S$665667),'Coleman Validation'!S$665668,FALSE)),0,HLOOKUP($B143,INDIRECT("'Monthly Resource Report'!"&amp;'Coleman Validation'!S$665666&amp;":"&amp;'Coleman Validation'!S$665667),'Coleman Validation'!S$665668,FALSE))</f>
        <v>0.32760796939552722</v>
      </c>
      <c r="T143" s="318">
        <f ca="1">+IF(ISERROR(HLOOKUP($B143,INDIRECT("'Monthly Resource Report'!"&amp;'Coleman Validation'!T$665666&amp;":"&amp;'Coleman Validation'!T$665667),'Coleman Validation'!T$665668,FALSE)),0,HLOOKUP($B143,INDIRECT("'Monthly Resource Report'!"&amp;'Coleman Validation'!T$665666&amp;":"&amp;'Coleman Validation'!T$665667),'Coleman Validation'!T$665668,FALSE))</f>
        <v>0.2005966345502225</v>
      </c>
      <c r="V143" s="301">
        <v>45536</v>
      </c>
      <c r="W143" s="294">
        <v>151</v>
      </c>
      <c r="X143" s="297">
        <v>2.4237600264832202</v>
      </c>
      <c r="Y143" s="299">
        <v>0.33</v>
      </c>
      <c r="Z143" s="295">
        <v>0.2</v>
      </c>
      <c r="AA143" s="294">
        <f ca="1">+IF(ISERROR(HLOOKUP($B143,INDIRECT("'Monthly Resource Report'!"&amp;'Coleman Validation'!AA$665666&amp;":"&amp;'Coleman Validation'!AA$665667),'Coleman Validation'!AA$665668,FALSE)),0,HLOOKUP($B143,INDIRECT("'Monthly Resource Report'!"&amp;'Coleman Validation'!AA$665666&amp;":"&amp;'Coleman Validation'!AA$665667),'Coleman Validation'!AA$665668,FALSE))</f>
        <v>151</v>
      </c>
      <c r="AB143" s="297">
        <f ca="1">+IF(ISERROR(HLOOKUP($B143,INDIRECT("'Monthly Resource Report'!"&amp;'Coleman Validation'!AB$665666&amp;":"&amp;'Coleman Validation'!AB$665667),'Coleman Validation'!AB$665668,FALSE)),0,HLOOKUP($B143,INDIRECT("'Monthly Resource Report'!"&amp;'Coleman Validation'!AB$665666&amp;":"&amp;'Coleman Validation'!AB$665667),'Coleman Validation'!AB$665668,FALSE))</f>
        <v>2.4239978197208387</v>
      </c>
      <c r="AC143" s="317">
        <f ca="1">+IF(ISERROR(HLOOKUP($B143,INDIRECT("'Monthly Resource Report'!"&amp;'Coleman Validation'!AC$665666&amp;":"&amp;'Coleman Validation'!AC$665667),'Coleman Validation'!AC$665668,FALSE)),0,HLOOKUP($B143,INDIRECT("'Monthly Resource Report'!"&amp;'Coleman Validation'!AC$665666&amp;":"&amp;'Coleman Validation'!AC$665667),'Coleman Validation'!AC$665668,FALSE))</f>
        <v>0.3278970261431986</v>
      </c>
      <c r="AD143" s="318">
        <f ca="1">+IF(ISERROR(HLOOKUP($B143,INDIRECT("'Monthly Resource Report'!"&amp;'Coleman Validation'!AD$665666&amp;":"&amp;'Coleman Validation'!AD$665667),'Coleman Validation'!AD$665668,FALSE)),0,HLOOKUP($B143,INDIRECT("'Monthly Resource Report'!"&amp;'Coleman Validation'!AD$665666&amp;":"&amp;'Coleman Validation'!AD$665667),'Coleman Validation'!AD$665668,FALSE))</f>
        <v>0.20041754933658193</v>
      </c>
    </row>
    <row r="144" spans="2:30" s="29" customFormat="1">
      <c r="B144" s="301">
        <v>45566</v>
      </c>
      <c r="C144" s="294">
        <v>146</v>
      </c>
      <c r="D144" s="297">
        <v>2.4237600264832202</v>
      </c>
      <c r="E144" s="299">
        <v>0.33</v>
      </c>
      <c r="F144" s="295">
        <v>0.2</v>
      </c>
      <c r="G144" s="294">
        <f ca="1">+IF(ISERROR(HLOOKUP($B144,INDIRECT("'Monthly Resource Report'!"&amp;'Coleman Validation'!G$665666&amp;":"&amp;'Coleman Validation'!G$665667),'Coleman Validation'!G$665668,FALSE)),0,HLOOKUP($B144,INDIRECT("'Monthly Resource Report'!"&amp;'Coleman Validation'!G$665666&amp;":"&amp;'Coleman Validation'!G$665667),'Coleman Validation'!G$665668,FALSE))</f>
        <v>146</v>
      </c>
      <c r="H144" s="297">
        <f ca="1">+IF(ISERROR(HLOOKUP($B144,INDIRECT("'Monthly Resource Report'!"&amp;'Coleman Validation'!H$665666&amp;":"&amp;'Coleman Validation'!H$665667),'Coleman Validation'!H$665668,FALSE)),0,HLOOKUP($B144,INDIRECT("'Monthly Resource Report'!"&amp;'Coleman Validation'!H$665666&amp;":"&amp;'Coleman Validation'!H$665667),'Coleman Validation'!H$665668,FALSE))</f>
        <v>2.4239973739495797</v>
      </c>
      <c r="I144" s="317">
        <f ca="1">+IF(ISERROR(HLOOKUP($B144,INDIRECT("'Monthly Resource Report'!"&amp;'Coleman Validation'!I$665666&amp;":"&amp;'Coleman Validation'!I$665667),'Coleman Validation'!I$665668,FALSE)),0,HLOOKUP($B144,INDIRECT("'Monthly Resource Report'!"&amp;'Coleman Validation'!I$665666&amp;":"&amp;'Coleman Validation'!I$665667),'Coleman Validation'!I$665668,FALSE))</f>
        <v>0.32783095904230308</v>
      </c>
      <c r="J144" s="318">
        <f ca="1">+IF(ISERROR(HLOOKUP($B144,INDIRECT("'Monthly Resource Report'!"&amp;'Coleman Validation'!J$665666&amp;":"&amp;'Coleman Validation'!J$665667),'Coleman Validation'!J$665668,FALSE)),0,HLOOKUP($B144,INDIRECT("'Monthly Resource Report'!"&amp;'Coleman Validation'!J$665666&amp;":"&amp;'Coleman Validation'!J$665667),'Coleman Validation'!J$665668,FALSE))</f>
        <v>0.20033369349666941</v>
      </c>
      <c r="L144" s="301">
        <v>45566</v>
      </c>
      <c r="M144" s="294">
        <v>146</v>
      </c>
      <c r="N144" s="297">
        <v>2.4237600264832202</v>
      </c>
      <c r="O144" s="299">
        <v>0.33</v>
      </c>
      <c r="P144" s="295">
        <v>0.2</v>
      </c>
      <c r="Q144" s="294">
        <f ca="1">+IF(ISERROR(HLOOKUP($B144,INDIRECT("'Monthly Resource Report'!"&amp;'Coleman Validation'!Q$665666&amp;":"&amp;'Coleman Validation'!Q$665667),'Coleman Validation'!Q$665668,FALSE)),0,HLOOKUP($B144,INDIRECT("'Monthly Resource Report'!"&amp;'Coleman Validation'!Q$665666&amp;":"&amp;'Coleman Validation'!Q$665667),'Coleman Validation'!Q$665668,FALSE))</f>
        <v>146</v>
      </c>
      <c r="R144" s="297">
        <f ca="1">+IF(ISERROR(HLOOKUP($B144,INDIRECT("'Monthly Resource Report'!"&amp;'Coleman Validation'!R$665666&amp;":"&amp;'Coleman Validation'!R$665667),'Coleman Validation'!R$665668,FALSE)),0,HLOOKUP($B144,INDIRECT("'Monthly Resource Report'!"&amp;'Coleman Validation'!R$665666&amp;":"&amp;'Coleman Validation'!R$665667),'Coleman Validation'!R$665668,FALSE))</f>
        <v>2.423997646341848</v>
      </c>
      <c r="S144" s="317">
        <f ca="1">+IF(ISERROR(HLOOKUP($B144,INDIRECT("'Monthly Resource Report'!"&amp;'Coleman Validation'!S$665666&amp;":"&amp;'Coleman Validation'!S$665667),'Coleman Validation'!S$665668,FALSE)),0,HLOOKUP($B144,INDIRECT("'Monthly Resource Report'!"&amp;'Coleman Validation'!S$665666&amp;":"&amp;'Coleman Validation'!S$665667),'Coleman Validation'!S$665668,FALSE))</f>
        <v>0.32782202038289737</v>
      </c>
      <c r="T144" s="318">
        <f ca="1">+IF(ISERROR(HLOOKUP($B144,INDIRECT("'Monthly Resource Report'!"&amp;'Coleman Validation'!T$665666&amp;":"&amp;'Coleman Validation'!T$665667),'Coleman Validation'!T$665668,FALSE)),0,HLOOKUP($B144,INDIRECT("'Monthly Resource Report'!"&amp;'Coleman Validation'!T$665666&amp;":"&amp;'Coleman Validation'!T$665667),'Coleman Validation'!T$665668,FALSE))</f>
        <v>0.20076991430649627</v>
      </c>
      <c r="V144" s="301">
        <v>45566</v>
      </c>
      <c r="W144" s="294">
        <v>151</v>
      </c>
      <c r="X144" s="297">
        <v>2.4237600264832202</v>
      </c>
      <c r="Y144" s="299">
        <v>0.33</v>
      </c>
      <c r="Z144" s="295">
        <v>0.2</v>
      </c>
      <c r="AA144" s="294">
        <f ca="1">+IF(ISERROR(HLOOKUP($B144,INDIRECT("'Monthly Resource Report'!"&amp;'Coleman Validation'!AA$665666&amp;":"&amp;'Coleman Validation'!AA$665667),'Coleman Validation'!AA$665668,FALSE)),0,HLOOKUP($B144,INDIRECT("'Monthly Resource Report'!"&amp;'Coleman Validation'!AA$665666&amp;":"&amp;'Coleman Validation'!AA$665667),'Coleman Validation'!AA$665668,FALSE))</f>
        <v>151</v>
      </c>
      <c r="AB144" s="297">
        <f ca="1">+IF(ISERROR(HLOOKUP($B144,INDIRECT("'Monthly Resource Report'!"&amp;'Coleman Validation'!AB$665666&amp;":"&amp;'Coleman Validation'!AB$665667),'Coleman Validation'!AB$665668,FALSE)),0,HLOOKUP($B144,INDIRECT("'Monthly Resource Report'!"&amp;'Coleman Validation'!AB$665666&amp;":"&amp;'Coleman Validation'!AB$665667),'Coleman Validation'!AB$665668,FALSE))</f>
        <v>2.4239985179238581</v>
      </c>
      <c r="AC144" s="317">
        <f ca="1">+IF(ISERROR(HLOOKUP($B144,INDIRECT("'Monthly Resource Report'!"&amp;'Coleman Validation'!AC$665666&amp;":"&amp;'Coleman Validation'!AC$665667),'Coleman Validation'!AC$665668,FALSE)),0,HLOOKUP($B144,INDIRECT("'Monthly Resource Report'!"&amp;'Coleman Validation'!AC$665666&amp;":"&amp;'Coleman Validation'!AC$665667),'Coleman Validation'!AC$665668,FALSE))</f>
        <v>0.32797592621866895</v>
      </c>
      <c r="AD144" s="318">
        <f ca="1">+IF(ISERROR(HLOOKUP($B144,INDIRECT("'Monthly Resource Report'!"&amp;'Coleman Validation'!AD$665666&amp;":"&amp;'Coleman Validation'!AD$665667),'Coleman Validation'!AD$665668,FALSE)),0,HLOOKUP($B144,INDIRECT("'Monthly Resource Report'!"&amp;'Coleman Validation'!AD$665666&amp;":"&amp;'Coleman Validation'!AD$665667),'Coleman Validation'!AD$665668,FALSE))</f>
        <v>0.20062115505306133</v>
      </c>
    </row>
    <row r="145" spans="2:30" s="29" customFormat="1">
      <c r="B145" s="301">
        <v>45597</v>
      </c>
      <c r="C145" s="294">
        <v>146</v>
      </c>
      <c r="D145" s="297">
        <v>2.4237600264832202</v>
      </c>
      <c r="E145" s="299">
        <v>0.33</v>
      </c>
      <c r="F145" s="295">
        <v>0.2</v>
      </c>
      <c r="G145" s="294">
        <f ca="1">+IF(ISERROR(HLOOKUP($B145,INDIRECT("'Monthly Resource Report'!"&amp;'Coleman Validation'!G$665666&amp;":"&amp;'Coleman Validation'!G$665667),'Coleman Validation'!G$665668,FALSE)),0,HLOOKUP($B145,INDIRECT("'Monthly Resource Report'!"&amp;'Coleman Validation'!G$665666&amp;":"&amp;'Coleman Validation'!G$665667),'Coleman Validation'!G$665668,FALSE))</f>
        <v>146</v>
      </c>
      <c r="H145" s="297">
        <f ca="1">+IF(ISERROR(HLOOKUP($B145,INDIRECT("'Monthly Resource Report'!"&amp;'Coleman Validation'!H$665666&amp;":"&amp;'Coleman Validation'!H$665667),'Coleman Validation'!H$665668,FALSE)),0,HLOOKUP($B145,INDIRECT("'Monthly Resource Report'!"&amp;'Coleman Validation'!H$665666&amp;":"&amp;'Coleman Validation'!H$665667),'Coleman Validation'!H$665668,FALSE))</f>
        <v>2.423997598656948</v>
      </c>
      <c r="I145" s="317">
        <f ca="1">+IF(ISERROR(HLOOKUP($B145,INDIRECT("'Monthly Resource Report'!"&amp;'Coleman Validation'!I$665666&amp;":"&amp;'Coleman Validation'!I$665667),'Coleman Validation'!I$665668,FALSE)),0,HLOOKUP($B145,INDIRECT("'Monthly Resource Report'!"&amp;'Coleman Validation'!I$665666&amp;":"&amp;'Coleman Validation'!I$665667),'Coleman Validation'!I$665668,FALSE))</f>
        <v>0.32846513147165307</v>
      </c>
      <c r="J145" s="318">
        <f ca="1">+IF(ISERROR(HLOOKUP($B145,INDIRECT("'Monthly Resource Report'!"&amp;'Coleman Validation'!J$665666&amp;":"&amp;'Coleman Validation'!J$665667),'Coleman Validation'!J$665668,FALSE)),0,HLOOKUP($B145,INDIRECT("'Monthly Resource Report'!"&amp;'Coleman Validation'!J$665666&amp;":"&amp;'Coleman Validation'!J$665667),'Coleman Validation'!J$665668,FALSE))</f>
        <v>0.20033616723312442</v>
      </c>
      <c r="L145" s="301">
        <v>45597</v>
      </c>
      <c r="M145" s="294">
        <v>146</v>
      </c>
      <c r="N145" s="297">
        <v>2.4237600264832202</v>
      </c>
      <c r="O145" s="299">
        <v>0.33</v>
      </c>
      <c r="P145" s="295">
        <v>0.2</v>
      </c>
      <c r="Q145" s="294">
        <f ca="1">+IF(ISERROR(HLOOKUP($B145,INDIRECT("'Monthly Resource Report'!"&amp;'Coleman Validation'!Q$665666&amp;":"&amp;'Coleman Validation'!Q$665667),'Coleman Validation'!Q$665668,FALSE)),0,HLOOKUP($B145,INDIRECT("'Monthly Resource Report'!"&amp;'Coleman Validation'!Q$665666&amp;":"&amp;'Coleman Validation'!Q$665667),'Coleman Validation'!Q$665668,FALSE))</f>
        <v>146</v>
      </c>
      <c r="R145" s="297">
        <f ca="1">+IF(ISERROR(HLOOKUP($B145,INDIRECT("'Monthly Resource Report'!"&amp;'Coleman Validation'!R$665666&amp;":"&amp;'Coleman Validation'!R$665667),'Coleman Validation'!R$665668,FALSE)),0,HLOOKUP($B145,INDIRECT("'Monthly Resource Report'!"&amp;'Coleman Validation'!R$665666&amp;":"&amp;'Coleman Validation'!R$665667),'Coleman Validation'!R$665668,FALSE))</f>
        <v>2.4239973463219426</v>
      </c>
      <c r="S145" s="317">
        <f ca="1">+IF(ISERROR(HLOOKUP($B145,INDIRECT("'Monthly Resource Report'!"&amp;'Coleman Validation'!S$665666&amp;":"&amp;'Coleman Validation'!S$665667),'Coleman Validation'!S$665668,FALSE)),0,HLOOKUP($B145,INDIRECT("'Monthly Resource Report'!"&amp;'Coleman Validation'!S$665666&amp;":"&amp;'Coleman Validation'!S$665667),'Coleman Validation'!S$665668,FALSE))</f>
        <v>0.32852899217041404</v>
      </c>
      <c r="T145" s="318">
        <f ca="1">+IF(ISERROR(HLOOKUP($B145,INDIRECT("'Monthly Resource Report'!"&amp;'Coleman Validation'!T$665666&amp;":"&amp;'Coleman Validation'!T$665667),'Coleman Validation'!T$665668,FALSE)),0,HLOOKUP($B145,INDIRECT("'Monthly Resource Report'!"&amp;'Coleman Validation'!T$665666&amp;":"&amp;'Coleman Validation'!T$665667),'Coleman Validation'!T$665668,FALSE))</f>
        <v>0.20097856947640735</v>
      </c>
      <c r="V145" s="301">
        <v>45597</v>
      </c>
      <c r="W145" s="294">
        <v>151</v>
      </c>
      <c r="X145" s="297">
        <v>2.4237600264832202</v>
      </c>
      <c r="Y145" s="299">
        <v>0.33</v>
      </c>
      <c r="Z145" s="295">
        <v>0.2</v>
      </c>
      <c r="AA145" s="294">
        <f ca="1">+IF(ISERROR(HLOOKUP($B145,INDIRECT("'Monthly Resource Report'!"&amp;'Coleman Validation'!AA$665666&amp;":"&amp;'Coleman Validation'!AA$665667),'Coleman Validation'!AA$665668,FALSE)),0,HLOOKUP($B145,INDIRECT("'Monthly Resource Report'!"&amp;'Coleman Validation'!AA$665666&amp;":"&amp;'Coleman Validation'!AA$665667),'Coleman Validation'!AA$665668,FALSE))</f>
        <v>151</v>
      </c>
      <c r="AB145" s="297">
        <f ca="1">+IF(ISERROR(HLOOKUP($B145,INDIRECT("'Monthly Resource Report'!"&amp;'Coleman Validation'!AB$665666&amp;":"&amp;'Coleman Validation'!AB$665667),'Coleman Validation'!AB$665668,FALSE)),0,HLOOKUP($B145,INDIRECT("'Monthly Resource Report'!"&amp;'Coleman Validation'!AB$665666&amp;":"&amp;'Coleman Validation'!AB$665667),'Coleman Validation'!AB$665668,FALSE))</f>
        <v>2.4239982620749587</v>
      </c>
      <c r="AC145" s="317">
        <f ca="1">+IF(ISERROR(HLOOKUP($B145,INDIRECT("'Monthly Resource Report'!"&amp;'Coleman Validation'!AC$665666&amp;":"&amp;'Coleman Validation'!AC$665667),'Coleman Validation'!AC$665668,FALSE)),0,HLOOKUP($B145,INDIRECT("'Monthly Resource Report'!"&amp;'Coleman Validation'!AC$665666&amp;":"&amp;'Coleman Validation'!AC$665667),'Coleman Validation'!AC$665668,FALSE))</f>
        <v>0.32885798873728167</v>
      </c>
      <c r="AD145" s="318">
        <f ca="1">+IF(ISERROR(HLOOKUP($B145,INDIRECT("'Monthly Resource Report'!"&amp;'Coleman Validation'!AD$665666&amp;":"&amp;'Coleman Validation'!AD$665667),'Coleman Validation'!AD$665668,FALSE)),0,HLOOKUP($B145,INDIRECT("'Monthly Resource Report'!"&amp;'Coleman Validation'!AD$665666&amp;":"&amp;'Coleman Validation'!AD$665667),'Coleman Validation'!AD$665668,FALSE))</f>
        <v>0.20062321603460878</v>
      </c>
    </row>
    <row r="146" spans="2:30" s="29" customFormat="1">
      <c r="B146" s="301">
        <v>45627</v>
      </c>
      <c r="C146" s="294">
        <v>146</v>
      </c>
      <c r="D146" s="297">
        <v>2.4237600264832202</v>
      </c>
      <c r="E146" s="299">
        <v>0.33</v>
      </c>
      <c r="F146" s="295">
        <v>0.2</v>
      </c>
      <c r="G146" s="294">
        <f ca="1">+IF(ISERROR(HLOOKUP($B146,INDIRECT("'Monthly Resource Report'!"&amp;'Coleman Validation'!G$665666&amp;":"&amp;'Coleman Validation'!G$665667),'Coleman Validation'!G$665668,FALSE)),0,HLOOKUP($B146,INDIRECT("'Monthly Resource Report'!"&amp;'Coleman Validation'!G$665666&amp;":"&amp;'Coleman Validation'!G$665667),'Coleman Validation'!G$665668,FALSE))</f>
        <v>146</v>
      </c>
      <c r="H146" s="297">
        <f ca="1">+IF(ISERROR(HLOOKUP($B146,INDIRECT("'Monthly Resource Report'!"&amp;'Coleman Validation'!H$665666&amp;":"&amp;'Coleman Validation'!H$665667),'Coleman Validation'!H$665668,FALSE)),0,HLOOKUP($B146,INDIRECT("'Monthly Resource Report'!"&amp;'Coleman Validation'!H$665666&amp;":"&amp;'Coleman Validation'!H$665667),'Coleman Validation'!H$665668,FALSE))</f>
        <v>2.4239975251418326</v>
      </c>
      <c r="I146" s="317">
        <f ca="1">+IF(ISERROR(HLOOKUP($B146,INDIRECT("'Monthly Resource Report'!"&amp;'Coleman Validation'!I$665666&amp;":"&amp;'Coleman Validation'!I$665667),'Coleman Validation'!I$665668,FALSE)),0,HLOOKUP($B146,INDIRECT("'Monthly Resource Report'!"&amp;'Coleman Validation'!I$665666&amp;":"&amp;'Coleman Validation'!I$665667),'Coleman Validation'!I$665668,FALSE))</f>
        <v>0.32789230544941006</v>
      </c>
      <c r="J146" s="318">
        <f ca="1">+IF(ISERROR(HLOOKUP($B146,INDIRECT("'Monthly Resource Report'!"&amp;'Coleman Validation'!J$665666&amp;":"&amp;'Coleman Validation'!J$665667),'Coleman Validation'!J$665668,FALSE)),0,HLOOKUP($B146,INDIRECT("'Monthly Resource Report'!"&amp;'Coleman Validation'!J$665666&amp;":"&amp;'Coleman Validation'!J$665667),'Coleman Validation'!J$665668,FALSE))</f>
        <v>0.20051037108579636</v>
      </c>
      <c r="L146" s="301">
        <v>45627</v>
      </c>
      <c r="M146" s="294">
        <v>146</v>
      </c>
      <c r="N146" s="297">
        <v>2.4237600264832202</v>
      </c>
      <c r="O146" s="299">
        <v>0.33</v>
      </c>
      <c r="P146" s="295">
        <v>0.2</v>
      </c>
      <c r="Q146" s="294">
        <f ca="1">+IF(ISERROR(HLOOKUP($B146,INDIRECT("'Monthly Resource Report'!"&amp;'Coleman Validation'!Q$665666&amp;":"&amp;'Coleman Validation'!Q$665667),'Coleman Validation'!Q$665668,FALSE)),0,HLOOKUP($B146,INDIRECT("'Monthly Resource Report'!"&amp;'Coleman Validation'!Q$665666&amp;":"&amp;'Coleman Validation'!Q$665667),'Coleman Validation'!Q$665668,FALSE))</f>
        <v>146</v>
      </c>
      <c r="R146" s="297">
        <f ca="1">+IF(ISERROR(HLOOKUP($B146,INDIRECT("'Monthly Resource Report'!"&amp;'Coleman Validation'!R$665666&amp;":"&amp;'Coleman Validation'!R$665667),'Coleman Validation'!R$665668,FALSE)),0,HLOOKUP($B146,INDIRECT("'Monthly Resource Report'!"&amp;'Coleman Validation'!R$665666&amp;":"&amp;'Coleman Validation'!R$665667),'Coleman Validation'!R$665668,FALSE))</f>
        <v>2.4239974893720264</v>
      </c>
      <c r="S146" s="317">
        <f ca="1">+IF(ISERROR(HLOOKUP($B146,INDIRECT("'Monthly Resource Report'!"&amp;'Coleman Validation'!S$665666&amp;":"&amp;'Coleman Validation'!S$665667),'Coleman Validation'!S$665668,FALSE)),0,HLOOKUP($B146,INDIRECT("'Monthly Resource Report'!"&amp;'Coleman Validation'!S$665666&amp;":"&amp;'Coleman Validation'!S$665667),'Coleman Validation'!S$665668,FALSE))</f>
        <v>0.32771801476982504</v>
      </c>
      <c r="T146" s="318">
        <f ca="1">+IF(ISERROR(HLOOKUP($B146,INDIRECT("'Monthly Resource Report'!"&amp;'Coleman Validation'!T$665666&amp;":"&amp;'Coleman Validation'!T$665667),'Coleman Validation'!T$665668,FALSE)),0,HLOOKUP($B146,INDIRECT("'Monthly Resource Report'!"&amp;'Coleman Validation'!T$665666&amp;":"&amp;'Coleman Validation'!T$665667),'Coleman Validation'!T$665668,FALSE))</f>
        <v>0.20057226929180491</v>
      </c>
      <c r="V146" s="301">
        <v>45627</v>
      </c>
      <c r="W146" s="294">
        <v>151</v>
      </c>
      <c r="X146" s="297">
        <v>2.4237600264832202</v>
      </c>
      <c r="Y146" s="299">
        <v>0.33</v>
      </c>
      <c r="Z146" s="295">
        <v>0.2</v>
      </c>
      <c r="AA146" s="294">
        <f ca="1">+IF(ISERROR(HLOOKUP($B146,INDIRECT("'Monthly Resource Report'!"&amp;'Coleman Validation'!AA$665666&amp;":"&amp;'Coleman Validation'!AA$665667),'Coleman Validation'!AA$665668,FALSE)),0,HLOOKUP($B146,INDIRECT("'Monthly Resource Report'!"&amp;'Coleman Validation'!AA$665666&amp;":"&amp;'Coleman Validation'!AA$665667),'Coleman Validation'!AA$665668,FALSE))</f>
        <v>151</v>
      </c>
      <c r="AB146" s="297">
        <f ca="1">+IF(ISERROR(HLOOKUP($B146,INDIRECT("'Monthly Resource Report'!"&amp;'Coleman Validation'!AB$665666&amp;":"&amp;'Coleman Validation'!AB$665667),'Coleman Validation'!AB$665668,FALSE)),0,HLOOKUP($B146,INDIRECT("'Monthly Resource Report'!"&amp;'Coleman Validation'!AB$665666&amp;":"&amp;'Coleman Validation'!AB$665667),'Coleman Validation'!AB$665668,FALSE))</f>
        <v>2.4239986468248471</v>
      </c>
      <c r="AC146" s="317">
        <f ca="1">+IF(ISERROR(HLOOKUP($B146,INDIRECT("'Monthly Resource Report'!"&amp;'Coleman Validation'!AC$665666&amp;":"&amp;'Coleman Validation'!AC$665667),'Coleman Validation'!AC$665668,FALSE)),0,HLOOKUP($B146,INDIRECT("'Monthly Resource Report'!"&amp;'Coleman Validation'!AC$665666&amp;":"&amp;'Coleman Validation'!AC$665667),'Coleman Validation'!AC$665668,FALSE))</f>
        <v>0.32838559332907324</v>
      </c>
      <c r="AD146" s="318">
        <f ca="1">+IF(ISERROR(HLOOKUP($B146,INDIRECT("'Monthly Resource Report'!"&amp;'Coleman Validation'!AD$665666&amp;":"&amp;'Coleman Validation'!AD$665667),'Coleman Validation'!AD$665668,FALSE)),0,HLOOKUP($B146,INDIRECT("'Monthly Resource Report'!"&amp;'Coleman Validation'!AD$665666&amp;":"&amp;'Coleman Validation'!AD$665667),'Coleman Validation'!AD$665668,FALSE))</f>
        <v>0.20060406528955657</v>
      </c>
    </row>
    <row r="147" spans="2:30" s="29" customFormat="1">
      <c r="B147" s="301">
        <v>45658</v>
      </c>
      <c r="C147" s="294">
        <v>146</v>
      </c>
      <c r="D147" s="297">
        <v>2.490413427211509</v>
      </c>
      <c r="E147" s="299">
        <v>0.33</v>
      </c>
      <c r="F147" s="295">
        <v>0.2</v>
      </c>
      <c r="G147" s="294">
        <f ca="1">+IF(ISERROR(HLOOKUP($B147,INDIRECT("'Monthly Resource Report'!"&amp;'Coleman Validation'!G$665666&amp;":"&amp;'Coleman Validation'!G$665667),'Coleman Validation'!G$665668,FALSE)),0,HLOOKUP($B147,INDIRECT("'Monthly Resource Report'!"&amp;'Coleman Validation'!G$665666&amp;":"&amp;'Coleman Validation'!G$665667),'Coleman Validation'!G$665668,FALSE))</f>
        <v>146</v>
      </c>
      <c r="H147" s="297">
        <f ca="1">+IF(ISERROR(HLOOKUP($B147,INDIRECT("'Monthly Resource Report'!"&amp;'Coleman Validation'!H$665666&amp;":"&amp;'Coleman Validation'!H$665667),'Coleman Validation'!H$665668,FALSE)),0,HLOOKUP($B147,INDIRECT("'Monthly Resource Report'!"&amp;'Coleman Validation'!H$665666&amp;":"&amp;'Coleman Validation'!H$665667),'Coleman Validation'!H$665668,FALSE))</f>
        <v>2.4899961945901468</v>
      </c>
      <c r="I147" s="317">
        <f ca="1">+IF(ISERROR(HLOOKUP($B147,INDIRECT("'Monthly Resource Report'!"&amp;'Coleman Validation'!I$665666&amp;":"&amp;'Coleman Validation'!I$665667),'Coleman Validation'!I$665668,FALSE)),0,HLOOKUP($B147,INDIRECT("'Monthly Resource Report'!"&amp;'Coleman Validation'!I$665666&amp;":"&amp;'Coleman Validation'!I$665667),'Coleman Validation'!I$665668,FALSE))</f>
        <v>0.32848047678484621</v>
      </c>
      <c r="J147" s="318">
        <f ca="1">+IF(ISERROR(HLOOKUP($B147,INDIRECT("'Monthly Resource Report'!"&amp;'Coleman Validation'!J$665666&amp;":"&amp;'Coleman Validation'!J$665667),'Coleman Validation'!J$665668,FALSE)),0,HLOOKUP($B147,INDIRECT("'Monthly Resource Report'!"&amp;'Coleman Validation'!J$665666&amp;":"&amp;'Coleman Validation'!J$665667),'Coleman Validation'!J$665668,FALSE))</f>
        <v>0.20050424252208524</v>
      </c>
      <c r="L147" s="301">
        <v>45658</v>
      </c>
      <c r="M147" s="294">
        <v>146</v>
      </c>
      <c r="N147" s="297">
        <v>2.490413427211509</v>
      </c>
      <c r="O147" s="299">
        <v>0.33</v>
      </c>
      <c r="P147" s="295">
        <v>0.2</v>
      </c>
      <c r="Q147" s="294">
        <f ca="1">+IF(ISERROR(HLOOKUP($B147,INDIRECT("'Monthly Resource Report'!"&amp;'Coleman Validation'!Q$665666&amp;":"&amp;'Coleman Validation'!Q$665667),'Coleman Validation'!Q$665668,FALSE)),0,HLOOKUP($B147,INDIRECT("'Monthly Resource Report'!"&amp;'Coleman Validation'!Q$665666&amp;":"&amp;'Coleman Validation'!Q$665667),'Coleman Validation'!Q$665668,FALSE))</f>
        <v>146</v>
      </c>
      <c r="R147" s="297">
        <f ca="1">+IF(ISERROR(HLOOKUP($B147,INDIRECT("'Monthly Resource Report'!"&amp;'Coleman Validation'!R$665666&amp;":"&amp;'Coleman Validation'!R$665667),'Coleman Validation'!R$665668,FALSE)),0,HLOOKUP($B147,INDIRECT("'Monthly Resource Report'!"&amp;'Coleman Validation'!R$665666&amp;":"&amp;'Coleman Validation'!R$665667),'Coleman Validation'!R$665668,FALSE))</f>
        <v>2.4899958707972458</v>
      </c>
      <c r="S147" s="317">
        <f ca="1">+IF(ISERROR(HLOOKUP($B147,INDIRECT("'Monthly Resource Report'!"&amp;'Coleman Validation'!S$665666&amp;":"&amp;'Coleman Validation'!S$665667),'Coleman Validation'!S$665668,FALSE)),0,HLOOKUP($B147,INDIRECT("'Monthly Resource Report'!"&amp;'Coleman Validation'!S$665666&amp;":"&amp;'Coleman Validation'!S$665667),'Coleman Validation'!S$665668,FALSE))</f>
        <v>0.32836842858503257</v>
      </c>
      <c r="T147" s="318">
        <f ca="1">+IF(ISERROR(HLOOKUP($B147,INDIRECT("'Monthly Resource Report'!"&amp;'Coleman Validation'!T$665666&amp;":"&amp;'Coleman Validation'!T$665667),'Coleman Validation'!T$665668,FALSE)),0,HLOOKUP($B147,INDIRECT("'Monthly Resource Report'!"&amp;'Coleman Validation'!T$665666&amp;":"&amp;'Coleman Validation'!T$665667),'Coleman Validation'!T$665668,FALSE))</f>
        <v>0.20075024559760157</v>
      </c>
      <c r="V147" s="301">
        <v>45658</v>
      </c>
      <c r="W147" s="294">
        <v>151</v>
      </c>
      <c r="X147" s="297">
        <v>2.490413427211509</v>
      </c>
      <c r="Y147" s="299">
        <v>0.33</v>
      </c>
      <c r="Z147" s="295">
        <v>0.2</v>
      </c>
      <c r="AA147" s="294">
        <f ca="1">+IF(ISERROR(HLOOKUP($B147,INDIRECT("'Monthly Resource Report'!"&amp;'Coleman Validation'!AA$665666&amp;":"&amp;'Coleman Validation'!AA$665667),'Coleman Validation'!AA$665668,FALSE)),0,HLOOKUP($B147,INDIRECT("'Monthly Resource Report'!"&amp;'Coleman Validation'!AA$665666&amp;":"&amp;'Coleman Validation'!AA$665667),'Coleman Validation'!AA$665668,FALSE))</f>
        <v>151</v>
      </c>
      <c r="AB147" s="297">
        <f ca="1">+IF(ISERROR(HLOOKUP($B147,INDIRECT("'Monthly Resource Report'!"&amp;'Coleman Validation'!AB$665666&amp;":"&amp;'Coleman Validation'!AB$665667),'Coleman Validation'!AB$665668,FALSE)),0,HLOOKUP($B147,INDIRECT("'Monthly Resource Report'!"&amp;'Coleman Validation'!AB$665666&amp;":"&amp;'Coleman Validation'!AB$665667),'Coleman Validation'!AB$665668,FALSE))</f>
        <v>2.4899974160749485</v>
      </c>
      <c r="AC147" s="317">
        <f ca="1">+IF(ISERROR(HLOOKUP($B147,INDIRECT("'Monthly Resource Report'!"&amp;'Coleman Validation'!AC$665666&amp;":"&amp;'Coleman Validation'!AC$665667),'Coleman Validation'!AC$665668,FALSE)),0,HLOOKUP($B147,INDIRECT("'Monthly Resource Report'!"&amp;'Coleman Validation'!AC$665666&amp;":"&amp;'Coleman Validation'!AC$665667),'Coleman Validation'!AC$665668,FALSE))</f>
        <v>0.32885296307865852</v>
      </c>
      <c r="AD147" s="318">
        <f ca="1">+IF(ISERROR(HLOOKUP($B147,INDIRECT("'Monthly Resource Report'!"&amp;'Coleman Validation'!AD$665666&amp;":"&amp;'Coleman Validation'!AD$665667),'Coleman Validation'!AD$665668,FALSE)),0,HLOOKUP($B147,INDIRECT("'Monthly Resource Report'!"&amp;'Coleman Validation'!AD$665666&amp;":"&amp;'Coleman Validation'!AD$665667),'Coleman Validation'!AD$665668,FALSE))</f>
        <v>0.20100157266434696</v>
      </c>
    </row>
    <row r="148" spans="2:30" s="29" customFormat="1">
      <c r="B148" s="301">
        <v>45689</v>
      </c>
      <c r="C148" s="294">
        <v>146</v>
      </c>
      <c r="D148" s="297">
        <v>2.490413427211509</v>
      </c>
      <c r="E148" s="299">
        <v>0.33</v>
      </c>
      <c r="F148" s="295">
        <v>0.2</v>
      </c>
      <c r="G148" s="294">
        <f ca="1">+IF(ISERROR(HLOOKUP($B148,INDIRECT("'Monthly Resource Report'!"&amp;'Coleman Validation'!G$665666&amp;":"&amp;'Coleman Validation'!G$665667),'Coleman Validation'!G$665668,FALSE)),0,HLOOKUP($B148,INDIRECT("'Monthly Resource Report'!"&amp;'Coleman Validation'!G$665666&amp;":"&amp;'Coleman Validation'!G$665667),'Coleman Validation'!G$665668,FALSE))</f>
        <v>146</v>
      </c>
      <c r="H148" s="297">
        <f ca="1">+IF(ISERROR(HLOOKUP($B148,INDIRECT("'Monthly Resource Report'!"&amp;'Coleman Validation'!H$665666&amp;":"&amp;'Coleman Validation'!H$665667),'Coleman Validation'!H$665668,FALSE)),0,HLOOKUP($B148,INDIRECT("'Monthly Resource Report'!"&amp;'Coleman Validation'!H$665666&amp;":"&amp;'Coleman Validation'!H$665667),'Coleman Validation'!H$665668,FALSE))</f>
        <v>2.4899963772217819</v>
      </c>
      <c r="I148" s="317">
        <f ca="1">+IF(ISERROR(HLOOKUP($B148,INDIRECT("'Monthly Resource Report'!"&amp;'Coleman Validation'!I$665666&amp;":"&amp;'Coleman Validation'!I$665667),'Coleman Validation'!I$665668,FALSE)),0,HLOOKUP($B148,INDIRECT("'Monthly Resource Report'!"&amp;'Coleman Validation'!I$665666&amp;":"&amp;'Coleman Validation'!I$665667),'Coleman Validation'!I$665668,FALSE))</f>
        <v>0.32866549485684132</v>
      </c>
      <c r="J148" s="318">
        <f ca="1">+IF(ISERROR(HLOOKUP($B148,INDIRECT("'Monthly Resource Report'!"&amp;'Coleman Validation'!J$665666&amp;":"&amp;'Coleman Validation'!J$665667),'Coleman Validation'!J$665668,FALSE)),0,HLOOKUP($B148,INDIRECT("'Monthly Resource Report'!"&amp;'Coleman Validation'!J$665666&amp;":"&amp;'Coleman Validation'!J$665667),'Coleman Validation'!J$665668,FALSE))</f>
        <v>0.2003613726989005</v>
      </c>
      <c r="L148" s="301">
        <v>45689</v>
      </c>
      <c r="M148" s="294">
        <v>146</v>
      </c>
      <c r="N148" s="297">
        <v>2.490413427211509</v>
      </c>
      <c r="O148" s="299">
        <v>0.33</v>
      </c>
      <c r="P148" s="295">
        <v>0.2</v>
      </c>
      <c r="Q148" s="294">
        <f ca="1">+IF(ISERROR(HLOOKUP($B148,INDIRECT("'Monthly Resource Report'!"&amp;'Coleman Validation'!Q$665666&amp;":"&amp;'Coleman Validation'!Q$665667),'Coleman Validation'!Q$665668,FALSE)),0,HLOOKUP($B148,INDIRECT("'Monthly Resource Report'!"&amp;'Coleman Validation'!Q$665666&amp;":"&amp;'Coleman Validation'!Q$665667),'Coleman Validation'!Q$665668,FALSE))</f>
        <v>146</v>
      </c>
      <c r="R148" s="297">
        <f ca="1">+IF(ISERROR(HLOOKUP($B148,INDIRECT("'Monthly Resource Report'!"&amp;'Coleman Validation'!R$665666&amp;":"&amp;'Coleman Validation'!R$665667),'Coleman Validation'!R$665668,FALSE)),0,HLOOKUP($B148,INDIRECT("'Monthly Resource Report'!"&amp;'Coleman Validation'!R$665666&amp;":"&amp;'Coleman Validation'!R$665667),'Coleman Validation'!R$665668,FALSE))</f>
        <v>2.4899960325557142</v>
      </c>
      <c r="S148" s="317">
        <f ca="1">+IF(ISERROR(HLOOKUP($B148,INDIRECT("'Monthly Resource Report'!"&amp;'Coleman Validation'!S$665666&amp;":"&amp;'Coleman Validation'!S$665667),'Coleman Validation'!S$665668,FALSE)),0,HLOOKUP($B148,INDIRECT("'Monthly Resource Report'!"&amp;'Coleman Validation'!S$665666&amp;":"&amp;'Coleman Validation'!S$665667),'Coleman Validation'!S$665668,FALSE))</f>
        <v>0.32863275101538031</v>
      </c>
      <c r="T148" s="318">
        <f ca="1">+IF(ISERROR(HLOOKUP($B148,INDIRECT("'Monthly Resource Report'!"&amp;'Coleman Validation'!T$665666&amp;":"&amp;'Coleman Validation'!T$665667),'Coleman Validation'!T$665668,FALSE)),0,HLOOKUP($B148,INDIRECT("'Monthly Resource Report'!"&amp;'Coleman Validation'!T$665666&amp;":"&amp;'Coleman Validation'!T$665667),'Coleman Validation'!T$665668,FALSE))</f>
        <v>0.20040755267757998</v>
      </c>
      <c r="V148" s="301">
        <v>45689</v>
      </c>
      <c r="W148" s="294">
        <v>151</v>
      </c>
      <c r="X148" s="297">
        <v>2.490413427211509</v>
      </c>
      <c r="Y148" s="299">
        <v>0.33</v>
      </c>
      <c r="Z148" s="295">
        <v>0.2</v>
      </c>
      <c r="AA148" s="294">
        <f ca="1">+IF(ISERROR(HLOOKUP($B148,INDIRECT("'Monthly Resource Report'!"&amp;'Coleman Validation'!AA$665666&amp;":"&amp;'Coleman Validation'!AA$665667),'Coleman Validation'!AA$665668,FALSE)),0,HLOOKUP($B148,INDIRECT("'Monthly Resource Report'!"&amp;'Coleman Validation'!AA$665666&amp;":"&amp;'Coleman Validation'!AA$665667),'Coleman Validation'!AA$665668,FALSE))</f>
        <v>151</v>
      </c>
      <c r="AB148" s="297">
        <f ca="1">+IF(ISERROR(HLOOKUP($B148,INDIRECT("'Monthly Resource Report'!"&amp;'Coleman Validation'!AB$665666&amp;":"&amp;'Coleman Validation'!AB$665667),'Coleman Validation'!AB$665668,FALSE)),0,HLOOKUP($B148,INDIRECT("'Monthly Resource Report'!"&amp;'Coleman Validation'!AB$665666&amp;":"&amp;'Coleman Validation'!AB$665667),'Coleman Validation'!AB$665668,FALSE))</f>
        <v>2.4899972533314432</v>
      </c>
      <c r="AC148" s="317">
        <f ca="1">+IF(ISERROR(HLOOKUP($B148,INDIRECT("'Monthly Resource Report'!"&amp;'Coleman Validation'!AC$665666&amp;":"&amp;'Coleman Validation'!AC$665667),'Coleman Validation'!AC$665668,FALSE)),0,HLOOKUP($B148,INDIRECT("'Monthly Resource Report'!"&amp;'Coleman Validation'!AC$665666&amp;":"&amp;'Coleman Validation'!AC$665667),'Coleman Validation'!AC$665668,FALSE))</f>
        <v>0.32906745870697729</v>
      </c>
      <c r="AD148" s="318">
        <f ca="1">+IF(ISERROR(HLOOKUP($B148,INDIRECT("'Monthly Resource Report'!"&amp;'Coleman Validation'!AD$665666&amp;":"&amp;'Coleman Validation'!AD$665667),'Coleman Validation'!AD$665668,FALSE)),0,HLOOKUP($B148,INDIRECT("'Monthly Resource Report'!"&amp;'Coleman Validation'!AD$665666&amp;":"&amp;'Coleman Validation'!AD$665667),'Coleman Validation'!AD$665668,FALSE))</f>
        <v>0.20066279752013005</v>
      </c>
    </row>
    <row r="149" spans="2:30" s="29" customFormat="1">
      <c r="B149" s="301">
        <v>45717</v>
      </c>
      <c r="C149" s="294">
        <v>146</v>
      </c>
      <c r="D149" s="297">
        <v>2.490413427211509</v>
      </c>
      <c r="E149" s="299">
        <v>0.33</v>
      </c>
      <c r="F149" s="295">
        <v>0.2</v>
      </c>
      <c r="G149" s="294">
        <f ca="1">+IF(ISERROR(HLOOKUP($B149,INDIRECT("'Monthly Resource Report'!"&amp;'Coleman Validation'!G$665666&amp;":"&amp;'Coleman Validation'!G$665667),'Coleman Validation'!G$665668,FALSE)),0,HLOOKUP($B149,INDIRECT("'Monthly Resource Report'!"&amp;'Coleman Validation'!G$665666&amp;":"&amp;'Coleman Validation'!G$665667),'Coleman Validation'!G$665668,FALSE))</f>
        <v>146</v>
      </c>
      <c r="H149" s="297">
        <f ca="1">+IF(ISERROR(HLOOKUP($B149,INDIRECT("'Monthly Resource Report'!"&amp;'Coleman Validation'!H$665666&amp;":"&amp;'Coleman Validation'!H$665667),'Coleman Validation'!H$665668,FALSE)),0,HLOOKUP($B149,INDIRECT("'Monthly Resource Report'!"&amp;'Coleman Validation'!H$665666&amp;":"&amp;'Coleman Validation'!H$665667),'Coleman Validation'!H$665668,FALSE))</f>
        <v>2.48999669738784</v>
      </c>
      <c r="I149" s="317">
        <f ca="1">+IF(ISERROR(HLOOKUP($B149,INDIRECT("'Monthly Resource Report'!"&amp;'Coleman Validation'!I$665666&amp;":"&amp;'Coleman Validation'!I$665667),'Coleman Validation'!I$665668,FALSE)),0,HLOOKUP($B149,INDIRECT("'Monthly Resource Report'!"&amp;'Coleman Validation'!I$665666&amp;":"&amp;'Coleman Validation'!I$665667),'Coleman Validation'!I$665668,FALSE))</f>
        <v>0.32844155697247812</v>
      </c>
      <c r="J149" s="318">
        <f ca="1">+IF(ISERROR(HLOOKUP($B149,INDIRECT("'Monthly Resource Report'!"&amp;'Coleman Validation'!J$665666&amp;":"&amp;'Coleman Validation'!J$665667),'Coleman Validation'!J$665668,FALSE)),0,HLOOKUP($B149,INDIRECT("'Monthly Resource Report'!"&amp;'Coleman Validation'!J$665666&amp;":"&amp;'Coleman Validation'!J$665667),'Coleman Validation'!J$665668,FALSE))</f>
        <v>0.20033407866308203</v>
      </c>
      <c r="L149" s="301">
        <v>45717</v>
      </c>
      <c r="M149" s="294">
        <v>146</v>
      </c>
      <c r="N149" s="297">
        <v>2.490413427211509</v>
      </c>
      <c r="O149" s="299">
        <v>0.33</v>
      </c>
      <c r="P149" s="295">
        <v>0.2</v>
      </c>
      <c r="Q149" s="294">
        <f ca="1">+IF(ISERROR(HLOOKUP($B149,INDIRECT("'Monthly Resource Report'!"&amp;'Coleman Validation'!Q$665666&amp;":"&amp;'Coleman Validation'!Q$665667),'Coleman Validation'!Q$665668,FALSE)),0,HLOOKUP($B149,INDIRECT("'Monthly Resource Report'!"&amp;'Coleman Validation'!Q$665666&amp;":"&amp;'Coleman Validation'!Q$665667),'Coleman Validation'!Q$665668,FALSE))</f>
        <v>146</v>
      </c>
      <c r="R149" s="297">
        <f ca="1">+IF(ISERROR(HLOOKUP($B149,INDIRECT("'Monthly Resource Report'!"&amp;'Coleman Validation'!R$665666&amp;":"&amp;'Coleman Validation'!R$665667),'Coleman Validation'!R$665668,FALSE)),0,HLOOKUP($B149,INDIRECT("'Monthly Resource Report'!"&amp;'Coleman Validation'!R$665666&amp;":"&amp;'Coleman Validation'!R$665667),'Coleman Validation'!R$665668,FALSE))</f>
        <v>2.4899966994657263</v>
      </c>
      <c r="S149" s="317">
        <f ca="1">+IF(ISERROR(HLOOKUP($B149,INDIRECT("'Monthly Resource Report'!"&amp;'Coleman Validation'!S$665666&amp;":"&amp;'Coleman Validation'!S$665667),'Coleman Validation'!S$665668,FALSE)),0,HLOOKUP($B149,INDIRECT("'Monthly Resource Report'!"&amp;'Coleman Validation'!S$665666&amp;":"&amp;'Coleman Validation'!S$665667),'Coleman Validation'!S$665668,FALSE))</f>
        <v>0.32846169481768867</v>
      </c>
      <c r="T149" s="318">
        <f ca="1">+IF(ISERROR(HLOOKUP($B149,INDIRECT("'Monthly Resource Report'!"&amp;'Coleman Validation'!T$665666&amp;":"&amp;'Coleman Validation'!T$665667),'Coleman Validation'!T$665668,FALSE)),0,HLOOKUP($B149,INDIRECT("'Monthly Resource Report'!"&amp;'Coleman Validation'!T$665666&amp;":"&amp;'Coleman Validation'!T$665667),'Coleman Validation'!T$665668,FALSE))</f>
        <v>0.20037067821772034</v>
      </c>
      <c r="V149" s="301">
        <v>45717</v>
      </c>
      <c r="W149" s="294">
        <v>151</v>
      </c>
      <c r="X149" s="297">
        <v>2.490413427211509</v>
      </c>
      <c r="Y149" s="299">
        <v>0.33</v>
      </c>
      <c r="Z149" s="295">
        <v>0.2</v>
      </c>
      <c r="AA149" s="294">
        <f ca="1">+IF(ISERROR(HLOOKUP($B149,INDIRECT("'Monthly Resource Report'!"&amp;'Coleman Validation'!AA$665666&amp;":"&amp;'Coleman Validation'!AA$665667),'Coleman Validation'!AA$665668,FALSE)),0,HLOOKUP($B149,INDIRECT("'Monthly Resource Report'!"&amp;'Coleman Validation'!AA$665666&amp;":"&amp;'Coleman Validation'!AA$665667),'Coleman Validation'!AA$665668,FALSE))</f>
        <v>151</v>
      </c>
      <c r="AB149" s="297">
        <f ca="1">+IF(ISERROR(HLOOKUP($B149,INDIRECT("'Monthly Resource Report'!"&amp;'Coleman Validation'!AB$665666&amp;":"&amp;'Coleman Validation'!AB$665667),'Coleman Validation'!AB$665668,FALSE)),0,HLOOKUP($B149,INDIRECT("'Monthly Resource Report'!"&amp;'Coleman Validation'!AB$665666&amp;":"&amp;'Coleman Validation'!AB$665667),'Coleman Validation'!AB$665668,FALSE))</f>
        <v>2.4899972949957418</v>
      </c>
      <c r="AC149" s="317">
        <f ca="1">+IF(ISERROR(HLOOKUP($B149,INDIRECT("'Monthly Resource Report'!"&amp;'Coleman Validation'!AC$665666&amp;":"&amp;'Coleman Validation'!AC$665667),'Coleman Validation'!AC$665668,FALSE)),0,HLOOKUP($B149,INDIRECT("'Monthly Resource Report'!"&amp;'Coleman Validation'!AC$665666&amp;":"&amp;'Coleman Validation'!AC$665667),'Coleman Validation'!AC$665668,FALSE))</f>
        <v>0.32916954960771677</v>
      </c>
      <c r="AD149" s="318">
        <f ca="1">+IF(ISERROR(HLOOKUP($B149,INDIRECT("'Monthly Resource Report'!"&amp;'Coleman Validation'!AD$665666&amp;":"&amp;'Coleman Validation'!AD$665667),'Coleman Validation'!AD$665668,FALSE)),0,HLOOKUP($B149,INDIRECT("'Monthly Resource Report'!"&amp;'Coleman Validation'!AD$665666&amp;":"&amp;'Coleman Validation'!AD$665667),'Coleman Validation'!AD$665668,FALSE))</f>
        <v>0.20079305710328679</v>
      </c>
    </row>
    <row r="150" spans="2:30" s="29" customFormat="1">
      <c r="B150" s="301">
        <v>45748</v>
      </c>
      <c r="C150" s="294">
        <v>146</v>
      </c>
      <c r="D150" s="297">
        <v>2.490413427211509</v>
      </c>
      <c r="E150" s="299">
        <v>0.33</v>
      </c>
      <c r="F150" s="295">
        <v>0.2</v>
      </c>
      <c r="G150" s="294">
        <f ca="1">+IF(ISERROR(HLOOKUP($B150,INDIRECT("'Monthly Resource Report'!"&amp;'Coleman Validation'!G$665666&amp;":"&amp;'Coleman Validation'!G$665667),'Coleman Validation'!G$665668,FALSE)),0,HLOOKUP($B150,INDIRECT("'Monthly Resource Report'!"&amp;'Coleman Validation'!G$665666&amp;":"&amp;'Coleman Validation'!G$665667),'Coleman Validation'!G$665668,FALSE))</f>
        <v>146</v>
      </c>
      <c r="H150" s="297">
        <f ca="1">+IF(ISERROR(HLOOKUP($B150,INDIRECT("'Monthly Resource Report'!"&amp;'Coleman Validation'!H$665666&amp;":"&amp;'Coleman Validation'!H$665667),'Coleman Validation'!H$665668,FALSE)),0,HLOOKUP($B150,INDIRECT("'Monthly Resource Report'!"&amp;'Coleman Validation'!H$665666&amp;":"&amp;'Coleman Validation'!H$665667),'Coleman Validation'!H$665668,FALSE))</f>
        <v>2.4899967832730199</v>
      </c>
      <c r="I150" s="317">
        <f ca="1">+IF(ISERROR(HLOOKUP($B150,INDIRECT("'Monthly Resource Report'!"&amp;'Coleman Validation'!I$665666&amp;":"&amp;'Coleman Validation'!I$665667),'Coleman Validation'!I$665668,FALSE)),0,HLOOKUP($B150,INDIRECT("'Monthly Resource Report'!"&amp;'Coleman Validation'!I$665666&amp;":"&amp;'Coleman Validation'!I$665667),'Coleman Validation'!I$665668,FALSE))</f>
        <v>0.32709746740122619</v>
      </c>
      <c r="J150" s="318">
        <f ca="1">+IF(ISERROR(HLOOKUP($B150,INDIRECT("'Monthly Resource Report'!"&amp;'Coleman Validation'!J$665666&amp;":"&amp;'Coleman Validation'!J$665667),'Coleman Validation'!J$665668,FALSE)),0,HLOOKUP($B150,INDIRECT("'Monthly Resource Report'!"&amp;'Coleman Validation'!J$665666&amp;":"&amp;'Coleman Validation'!J$665667),'Coleman Validation'!J$665668,FALSE))</f>
        <v>0.20042796735281992</v>
      </c>
      <c r="L150" s="301">
        <v>45748</v>
      </c>
      <c r="M150" s="294">
        <v>146</v>
      </c>
      <c r="N150" s="297">
        <v>2.490413427211509</v>
      </c>
      <c r="O150" s="299">
        <v>0.33</v>
      </c>
      <c r="P150" s="295">
        <v>0.2</v>
      </c>
      <c r="Q150" s="294">
        <f ca="1">+IF(ISERROR(HLOOKUP($B150,INDIRECT("'Monthly Resource Report'!"&amp;'Coleman Validation'!Q$665666&amp;":"&amp;'Coleman Validation'!Q$665667),'Coleman Validation'!Q$665668,FALSE)),0,HLOOKUP($B150,INDIRECT("'Monthly Resource Report'!"&amp;'Coleman Validation'!Q$665666&amp;":"&amp;'Coleman Validation'!Q$665667),'Coleman Validation'!Q$665668,FALSE))</f>
        <v>146</v>
      </c>
      <c r="R150" s="297">
        <f ca="1">+IF(ISERROR(HLOOKUP($B150,INDIRECT("'Monthly Resource Report'!"&amp;'Coleman Validation'!R$665666&amp;":"&amp;'Coleman Validation'!R$665667),'Coleman Validation'!R$665668,FALSE)),0,HLOOKUP($B150,INDIRECT("'Monthly Resource Report'!"&amp;'Coleman Validation'!R$665666&amp;":"&amp;'Coleman Validation'!R$665667),'Coleman Validation'!R$665668,FALSE))</f>
        <v>2.4899967136737997</v>
      </c>
      <c r="S150" s="317">
        <f ca="1">+IF(ISERROR(HLOOKUP($B150,INDIRECT("'Monthly Resource Report'!"&amp;'Coleman Validation'!S$665666&amp;":"&amp;'Coleman Validation'!S$665667),'Coleman Validation'!S$665668,FALSE)),0,HLOOKUP($B150,INDIRECT("'Monthly Resource Report'!"&amp;'Coleman Validation'!S$665666&amp;":"&amp;'Coleman Validation'!S$665667),'Coleman Validation'!S$665668,FALSE))</f>
        <v>0.32704071883651659</v>
      </c>
      <c r="T150" s="318">
        <f ca="1">+IF(ISERROR(HLOOKUP($B150,INDIRECT("'Monthly Resource Report'!"&amp;'Coleman Validation'!T$665666&amp;":"&amp;'Coleman Validation'!T$665667),'Coleman Validation'!T$665668,FALSE)),0,HLOOKUP($B150,INDIRECT("'Monthly Resource Report'!"&amp;'Coleman Validation'!T$665666&amp;":"&amp;'Coleman Validation'!T$665667),'Coleman Validation'!T$665668,FALSE))</f>
        <v>0.20041282969049076</v>
      </c>
      <c r="V150" s="301">
        <v>45748</v>
      </c>
      <c r="W150" s="294">
        <v>151</v>
      </c>
      <c r="X150" s="297">
        <v>2.490413427211509</v>
      </c>
      <c r="Y150" s="299">
        <v>0.33</v>
      </c>
      <c r="Z150" s="295">
        <v>0.2</v>
      </c>
      <c r="AA150" s="294">
        <f ca="1">+IF(ISERROR(HLOOKUP($B150,INDIRECT("'Monthly Resource Report'!"&amp;'Coleman Validation'!AA$665666&amp;":"&amp;'Coleman Validation'!AA$665667),'Coleman Validation'!AA$665668,FALSE)),0,HLOOKUP($B150,INDIRECT("'Monthly Resource Report'!"&amp;'Coleman Validation'!AA$665666&amp;":"&amp;'Coleman Validation'!AA$665667),'Coleman Validation'!AA$665668,FALSE))</f>
        <v>151</v>
      </c>
      <c r="AB150" s="297">
        <f ca="1">+IF(ISERROR(HLOOKUP($B150,INDIRECT("'Monthly Resource Report'!"&amp;'Coleman Validation'!AB$665666&amp;":"&amp;'Coleman Validation'!AB$665667),'Coleman Validation'!AB$665668,FALSE)),0,HLOOKUP($B150,INDIRECT("'Monthly Resource Report'!"&amp;'Coleman Validation'!AB$665666&amp;":"&amp;'Coleman Validation'!AB$665667),'Coleman Validation'!AB$665668,FALSE))</f>
        <v>2.4899979251299524</v>
      </c>
      <c r="AC150" s="317">
        <f ca="1">+IF(ISERROR(HLOOKUP($B150,INDIRECT("'Monthly Resource Report'!"&amp;'Coleman Validation'!AC$665666&amp;":"&amp;'Coleman Validation'!AC$665667),'Coleman Validation'!AC$665668,FALSE)),0,HLOOKUP($B150,INDIRECT("'Monthly Resource Report'!"&amp;'Coleman Validation'!AC$665666&amp;":"&amp;'Coleman Validation'!AC$665667),'Coleman Validation'!AC$665668,FALSE))</f>
        <v>0.32743403845786134</v>
      </c>
      <c r="AD150" s="318">
        <f ca="1">+IF(ISERROR(HLOOKUP($B150,INDIRECT("'Monthly Resource Report'!"&amp;'Coleman Validation'!AD$665666&amp;":"&amp;'Coleman Validation'!AD$665667),'Coleman Validation'!AD$665668,FALSE)),0,HLOOKUP($B150,INDIRECT("'Monthly Resource Report'!"&amp;'Coleman Validation'!AD$665666&amp;":"&amp;'Coleman Validation'!AD$665667),'Coleman Validation'!AD$665668,FALSE))</f>
        <v>0.20065189811745687</v>
      </c>
    </row>
    <row r="151" spans="2:30" s="29" customFormat="1">
      <c r="B151" s="301">
        <v>45778</v>
      </c>
      <c r="C151" s="294">
        <v>146</v>
      </c>
      <c r="D151" s="297">
        <v>2.490413427211509</v>
      </c>
      <c r="E151" s="299">
        <v>0.33</v>
      </c>
      <c r="F151" s="295">
        <v>0.2</v>
      </c>
      <c r="G151" s="294">
        <f ca="1">+IF(ISERROR(HLOOKUP($B151,INDIRECT("'Monthly Resource Report'!"&amp;'Coleman Validation'!G$665666&amp;":"&amp;'Coleman Validation'!G$665667),'Coleman Validation'!G$665668,FALSE)),0,HLOOKUP($B151,INDIRECT("'Monthly Resource Report'!"&amp;'Coleman Validation'!G$665666&amp;":"&amp;'Coleman Validation'!G$665667),'Coleman Validation'!G$665668,FALSE))</f>
        <v>146</v>
      </c>
      <c r="H151" s="297">
        <f ca="1">+IF(ISERROR(HLOOKUP($B151,INDIRECT("'Monthly Resource Report'!"&amp;'Coleman Validation'!H$665666&amp;":"&amp;'Coleman Validation'!H$665667),'Coleman Validation'!H$665668,FALSE)),0,HLOOKUP($B151,INDIRECT("'Monthly Resource Report'!"&amp;'Coleman Validation'!H$665666&amp;":"&amp;'Coleman Validation'!H$665667),'Coleman Validation'!H$665668,FALSE))</f>
        <v>2.4899970393193445</v>
      </c>
      <c r="I151" s="317">
        <f ca="1">+IF(ISERROR(HLOOKUP($B151,INDIRECT("'Monthly Resource Report'!"&amp;'Coleman Validation'!I$665666&amp;":"&amp;'Coleman Validation'!I$665667),'Coleman Validation'!I$665668,FALSE)),0,HLOOKUP($B151,INDIRECT("'Monthly Resource Report'!"&amp;'Coleman Validation'!I$665666&amp;":"&amp;'Coleman Validation'!I$665667),'Coleman Validation'!I$665668,FALSE))</f>
        <v>0.32601677868979639</v>
      </c>
      <c r="J151" s="318">
        <f ca="1">+IF(ISERROR(HLOOKUP($B151,INDIRECT("'Monthly Resource Report'!"&amp;'Coleman Validation'!J$665666&amp;":"&amp;'Coleman Validation'!J$665667),'Coleman Validation'!J$665668,FALSE)),0,HLOOKUP($B151,INDIRECT("'Monthly Resource Report'!"&amp;'Coleman Validation'!J$665666&amp;":"&amp;'Coleman Validation'!J$665667),'Coleman Validation'!J$665668,FALSE))</f>
        <v>0.20181991061749302</v>
      </c>
      <c r="L151" s="301">
        <v>45778</v>
      </c>
      <c r="M151" s="294">
        <v>146</v>
      </c>
      <c r="N151" s="297">
        <v>2.490413427211509</v>
      </c>
      <c r="O151" s="299">
        <v>0.33</v>
      </c>
      <c r="P151" s="295">
        <v>2.6</v>
      </c>
      <c r="Q151" s="294">
        <f ca="1">+IF(ISERROR(HLOOKUP($B151,INDIRECT("'Monthly Resource Report'!"&amp;'Coleman Validation'!Q$665666&amp;":"&amp;'Coleman Validation'!Q$665667),'Coleman Validation'!Q$665668,FALSE)),0,HLOOKUP($B151,INDIRECT("'Monthly Resource Report'!"&amp;'Coleman Validation'!Q$665666&amp;":"&amp;'Coleman Validation'!Q$665667),'Coleman Validation'!Q$665668,FALSE))</f>
        <v>146</v>
      </c>
      <c r="R151" s="297">
        <f ca="1">+IF(ISERROR(HLOOKUP($B151,INDIRECT("'Monthly Resource Report'!"&amp;'Coleman Validation'!R$665666&amp;":"&amp;'Coleman Validation'!R$665667),'Coleman Validation'!R$665668,FALSE)),0,HLOOKUP($B151,INDIRECT("'Monthly Resource Report'!"&amp;'Coleman Validation'!R$665666&amp;":"&amp;'Coleman Validation'!R$665667),'Coleman Validation'!R$665668,FALSE))</f>
        <v>2.489996410155995</v>
      </c>
      <c r="S151" s="317">
        <f ca="1">+IF(ISERROR(HLOOKUP($B151,INDIRECT("'Monthly Resource Report'!"&amp;'Coleman Validation'!S$665666&amp;":"&amp;'Coleman Validation'!S$665667),'Coleman Validation'!S$665668,FALSE)),0,HLOOKUP($B151,INDIRECT("'Monthly Resource Report'!"&amp;'Coleman Validation'!S$665666&amp;":"&amp;'Coleman Validation'!S$665667),'Coleman Validation'!S$665668,FALSE))</f>
        <v>0.32679327935622354</v>
      </c>
      <c r="T151" s="318">
        <f ca="1">+IF(ISERROR(HLOOKUP($B151,INDIRECT("'Monthly Resource Report'!"&amp;'Coleman Validation'!T$665666&amp;":"&amp;'Coleman Validation'!T$665667),'Coleman Validation'!T$665668,FALSE)),0,HLOOKUP($B151,INDIRECT("'Monthly Resource Report'!"&amp;'Coleman Validation'!T$665666&amp;":"&amp;'Coleman Validation'!T$665667),'Coleman Validation'!T$665668,FALSE))</f>
        <v>2.2600499635051507</v>
      </c>
      <c r="V151" s="301">
        <v>45778</v>
      </c>
      <c r="W151" s="294">
        <v>151</v>
      </c>
      <c r="X151" s="297">
        <v>2.490413427211509</v>
      </c>
      <c r="Y151" s="299">
        <v>0.33</v>
      </c>
      <c r="Z151" s="295">
        <v>2.6</v>
      </c>
      <c r="AA151" s="294">
        <f ca="1">+IF(ISERROR(HLOOKUP($B151,INDIRECT("'Monthly Resource Report'!"&amp;'Coleman Validation'!AA$665666&amp;":"&amp;'Coleman Validation'!AA$665667),'Coleman Validation'!AA$665668,FALSE)),0,HLOOKUP($B151,INDIRECT("'Monthly Resource Report'!"&amp;'Coleman Validation'!AA$665666&amp;":"&amp;'Coleman Validation'!AA$665667),'Coleman Validation'!AA$665668,FALSE))</f>
        <v>151</v>
      </c>
      <c r="AB151" s="297">
        <f ca="1">+IF(ISERROR(HLOOKUP($B151,INDIRECT("'Monthly Resource Report'!"&amp;'Coleman Validation'!AB$665666&amp;":"&amp;'Coleman Validation'!AB$665667),'Coleman Validation'!AB$665668,FALSE)),0,HLOOKUP($B151,INDIRECT("'Monthly Resource Report'!"&amp;'Coleman Validation'!AB$665666&amp;":"&amp;'Coleman Validation'!AB$665667),'Coleman Validation'!AB$665668,FALSE))</f>
        <v>2.4899975856313574</v>
      </c>
      <c r="AC151" s="317">
        <f ca="1">+IF(ISERROR(HLOOKUP($B151,INDIRECT("'Monthly Resource Report'!"&amp;'Coleman Validation'!AC$665666&amp;":"&amp;'Coleman Validation'!AC$665667),'Coleman Validation'!AC$665668,FALSE)),0,HLOOKUP($B151,INDIRECT("'Monthly Resource Report'!"&amp;'Coleman Validation'!AC$665666&amp;":"&amp;'Coleman Validation'!AC$665667),'Coleman Validation'!AC$665668,FALSE))</f>
        <v>0.32767773077584061</v>
      </c>
      <c r="AD151" s="318">
        <f ca="1">+IF(ISERROR(HLOOKUP($B151,INDIRECT("'Monthly Resource Report'!"&amp;'Coleman Validation'!AD$665666&amp;":"&amp;'Coleman Validation'!AD$665667),'Coleman Validation'!AD$665668,FALSE)),0,HLOOKUP($B151,INDIRECT("'Monthly Resource Report'!"&amp;'Coleman Validation'!AD$665666&amp;":"&amp;'Coleman Validation'!AD$665667),'Coleman Validation'!AD$665668,FALSE))</f>
        <v>2.3630199417896813</v>
      </c>
    </row>
    <row r="152" spans="2:30" s="29" customFormat="1">
      <c r="B152" s="301">
        <v>45809</v>
      </c>
      <c r="C152" s="294">
        <v>146</v>
      </c>
      <c r="D152" s="297">
        <v>2.490413427211509</v>
      </c>
      <c r="E152" s="299">
        <v>0.33</v>
      </c>
      <c r="F152" s="295">
        <v>0.2</v>
      </c>
      <c r="G152" s="294">
        <f ca="1">+IF(ISERROR(HLOOKUP($B152,INDIRECT("'Monthly Resource Report'!"&amp;'Coleman Validation'!G$665666&amp;":"&amp;'Coleman Validation'!G$665667),'Coleman Validation'!G$665668,FALSE)),0,HLOOKUP($B152,INDIRECT("'Monthly Resource Report'!"&amp;'Coleman Validation'!G$665666&amp;":"&amp;'Coleman Validation'!G$665667),'Coleman Validation'!G$665668,FALSE))</f>
        <v>146</v>
      </c>
      <c r="H152" s="297">
        <f ca="1">+IF(ISERROR(HLOOKUP($B152,INDIRECT("'Monthly Resource Report'!"&amp;'Coleman Validation'!H$665666&amp;":"&amp;'Coleman Validation'!H$665667),'Coleman Validation'!H$665668,FALSE)),0,HLOOKUP($B152,INDIRECT("'Monthly Resource Report'!"&amp;'Coleman Validation'!H$665666&amp;":"&amp;'Coleman Validation'!H$665667),'Coleman Validation'!H$665668,FALSE))</f>
        <v>2.4899969594199511</v>
      </c>
      <c r="I152" s="317">
        <f ca="1">+IF(ISERROR(HLOOKUP($B152,INDIRECT("'Monthly Resource Report'!"&amp;'Coleman Validation'!I$665666&amp;":"&amp;'Coleman Validation'!I$665667),'Coleman Validation'!I$665668,FALSE)),0,HLOOKUP($B152,INDIRECT("'Monthly Resource Report'!"&amp;'Coleman Validation'!I$665666&amp;":"&amp;'Coleman Validation'!I$665667),'Coleman Validation'!I$665668,FALSE))</f>
        <v>0.32552333168630876</v>
      </c>
      <c r="J152" s="318">
        <f ca="1">+IF(ISERROR(HLOOKUP($B152,INDIRECT("'Monthly Resource Report'!"&amp;'Coleman Validation'!J$665666&amp;":"&amp;'Coleman Validation'!J$665667),'Coleman Validation'!J$665668,FALSE)),0,HLOOKUP($B152,INDIRECT("'Monthly Resource Report'!"&amp;'Coleman Validation'!J$665666&amp;":"&amp;'Coleman Validation'!J$665667),'Coleman Validation'!J$665668,FALSE))</f>
        <v>0.20037416657425863</v>
      </c>
      <c r="L152" s="301">
        <v>45809</v>
      </c>
      <c r="M152" s="294">
        <v>146</v>
      </c>
      <c r="N152" s="297">
        <v>2.490413427211509</v>
      </c>
      <c r="O152" s="299">
        <v>0.33</v>
      </c>
      <c r="P152" s="295">
        <v>0.2</v>
      </c>
      <c r="Q152" s="294">
        <f ca="1">+IF(ISERROR(HLOOKUP($B152,INDIRECT("'Monthly Resource Report'!"&amp;'Coleman Validation'!Q$665666&amp;":"&amp;'Coleman Validation'!Q$665667),'Coleman Validation'!Q$665668,FALSE)),0,HLOOKUP($B152,INDIRECT("'Monthly Resource Report'!"&amp;'Coleman Validation'!Q$665666&amp;":"&amp;'Coleman Validation'!Q$665667),'Coleman Validation'!Q$665668,FALSE))</f>
        <v>146</v>
      </c>
      <c r="R152" s="297">
        <f ca="1">+IF(ISERROR(HLOOKUP($B152,INDIRECT("'Monthly Resource Report'!"&amp;'Coleman Validation'!R$665666&amp;":"&amp;'Coleman Validation'!R$665667),'Coleman Validation'!R$665668,FALSE)),0,HLOOKUP($B152,INDIRECT("'Monthly Resource Report'!"&amp;'Coleman Validation'!R$665666&amp;":"&amp;'Coleman Validation'!R$665667),'Coleman Validation'!R$665668,FALSE))</f>
        <v>2.4899966085441299</v>
      </c>
      <c r="S152" s="317">
        <f ca="1">+IF(ISERROR(HLOOKUP($B152,INDIRECT("'Monthly Resource Report'!"&amp;'Coleman Validation'!S$665666&amp;":"&amp;'Coleman Validation'!S$665667),'Coleman Validation'!S$665668,FALSE)),0,HLOOKUP($B152,INDIRECT("'Monthly Resource Report'!"&amp;'Coleman Validation'!S$665666&amp;":"&amp;'Coleman Validation'!S$665667),'Coleman Validation'!S$665668,FALSE))</f>
        <v>0.32552171550600412</v>
      </c>
      <c r="T152" s="318">
        <f ca="1">+IF(ISERROR(HLOOKUP($B152,INDIRECT("'Monthly Resource Report'!"&amp;'Coleman Validation'!T$665666&amp;":"&amp;'Coleman Validation'!T$665667),'Coleman Validation'!T$665668,FALSE)),0,HLOOKUP($B152,INDIRECT("'Monthly Resource Report'!"&amp;'Coleman Validation'!T$665666&amp;":"&amp;'Coleman Validation'!T$665667),'Coleman Validation'!T$665668,FALSE))</f>
        <v>0.24396661644069498</v>
      </c>
      <c r="V152" s="301">
        <v>45809</v>
      </c>
      <c r="W152" s="294">
        <v>151</v>
      </c>
      <c r="X152" s="297">
        <v>2.490413427211509</v>
      </c>
      <c r="Y152" s="299">
        <v>0.33</v>
      </c>
      <c r="Z152" s="295">
        <v>0.2</v>
      </c>
      <c r="AA152" s="294">
        <f ca="1">+IF(ISERROR(HLOOKUP($B152,INDIRECT("'Monthly Resource Report'!"&amp;'Coleman Validation'!AA$665666&amp;":"&amp;'Coleman Validation'!AA$665667),'Coleman Validation'!AA$665668,FALSE)),0,HLOOKUP($B152,INDIRECT("'Monthly Resource Report'!"&amp;'Coleman Validation'!AA$665666&amp;":"&amp;'Coleman Validation'!AA$665667),'Coleman Validation'!AA$665668,FALSE))</f>
        <v>151</v>
      </c>
      <c r="AB152" s="297">
        <f ca="1">+IF(ISERROR(HLOOKUP($B152,INDIRECT("'Monthly Resource Report'!"&amp;'Coleman Validation'!AB$665666&amp;":"&amp;'Coleman Validation'!AB$665667),'Coleman Validation'!AB$665668,FALSE)),0,HLOOKUP($B152,INDIRECT("'Monthly Resource Report'!"&amp;'Coleman Validation'!AB$665666&amp;":"&amp;'Coleman Validation'!AB$665667),'Coleman Validation'!AB$665668,FALSE))</f>
        <v>2.4899981938455289</v>
      </c>
      <c r="AC152" s="317">
        <f ca="1">+IF(ISERROR(HLOOKUP($B152,INDIRECT("'Monthly Resource Report'!"&amp;'Coleman Validation'!AC$665666&amp;":"&amp;'Coleman Validation'!AC$665667),'Coleman Validation'!AC$665668,FALSE)),0,HLOOKUP($B152,INDIRECT("'Monthly Resource Report'!"&amp;'Coleman Validation'!AC$665666&amp;":"&amp;'Coleman Validation'!AC$665667),'Coleman Validation'!AC$665668,FALSE))</f>
        <v>0.32630081402697908</v>
      </c>
      <c r="AD152" s="318">
        <f ca="1">+IF(ISERROR(HLOOKUP($B152,INDIRECT("'Monthly Resource Report'!"&amp;'Coleman Validation'!AD$665666&amp;":"&amp;'Coleman Validation'!AD$665667),'Coleman Validation'!AD$665668,FALSE)),0,HLOOKUP($B152,INDIRECT("'Monthly Resource Report'!"&amp;'Coleman Validation'!AD$665666&amp;":"&amp;'Coleman Validation'!AD$665667),'Coleman Validation'!AD$665668,FALSE))</f>
        <v>0.28853051816260855</v>
      </c>
    </row>
    <row r="153" spans="2:30" s="29" customFormat="1">
      <c r="B153" s="301">
        <v>45839</v>
      </c>
      <c r="C153" s="294">
        <v>146</v>
      </c>
      <c r="D153" s="297">
        <v>2.490413427211509</v>
      </c>
      <c r="E153" s="299">
        <v>0.33</v>
      </c>
      <c r="F153" s="295">
        <v>0.2</v>
      </c>
      <c r="G153" s="294">
        <f ca="1">+IF(ISERROR(HLOOKUP($B153,INDIRECT("'Monthly Resource Report'!"&amp;'Coleman Validation'!G$665666&amp;":"&amp;'Coleman Validation'!G$665667),'Coleman Validation'!G$665668,FALSE)),0,HLOOKUP($B153,INDIRECT("'Monthly Resource Report'!"&amp;'Coleman Validation'!G$665666&amp;":"&amp;'Coleman Validation'!G$665667),'Coleman Validation'!G$665668,FALSE))</f>
        <v>146</v>
      </c>
      <c r="H153" s="297">
        <f ca="1">+IF(ISERROR(HLOOKUP($B153,INDIRECT("'Monthly Resource Report'!"&amp;'Coleman Validation'!H$665666&amp;":"&amp;'Coleman Validation'!H$665667),'Coleman Validation'!H$665668,FALSE)),0,HLOOKUP($B153,INDIRECT("'Monthly Resource Report'!"&amp;'Coleman Validation'!H$665666&amp;":"&amp;'Coleman Validation'!H$665667),'Coleman Validation'!H$665668,FALSE))</f>
        <v>2.4899962531580524</v>
      </c>
      <c r="I153" s="317">
        <f ca="1">+IF(ISERROR(HLOOKUP($B153,INDIRECT("'Monthly Resource Report'!"&amp;'Coleman Validation'!I$665666&amp;":"&amp;'Coleman Validation'!I$665667),'Coleman Validation'!I$665668,FALSE)),0,HLOOKUP($B153,INDIRECT("'Monthly Resource Report'!"&amp;'Coleman Validation'!I$665666&amp;":"&amp;'Coleman Validation'!I$665667),'Coleman Validation'!I$665668,FALSE))</f>
        <v>0.32721240910248228</v>
      </c>
      <c r="J153" s="318">
        <f ca="1">+IF(ISERROR(HLOOKUP($B153,INDIRECT("'Monthly Resource Report'!"&amp;'Coleman Validation'!J$665666&amp;":"&amp;'Coleman Validation'!J$665667),'Coleman Validation'!J$665668,FALSE)),0,HLOOKUP($B153,INDIRECT("'Monthly Resource Report'!"&amp;'Coleman Validation'!J$665666&amp;":"&amp;'Coleman Validation'!J$665667),'Coleman Validation'!J$665668,FALSE))</f>
        <v>0.20069157643135871</v>
      </c>
      <c r="L153" s="301">
        <v>45839</v>
      </c>
      <c r="M153" s="294">
        <v>146</v>
      </c>
      <c r="N153" s="297">
        <v>2.490413427211509</v>
      </c>
      <c r="O153" s="299">
        <v>0.33</v>
      </c>
      <c r="P153" s="295">
        <v>0.2</v>
      </c>
      <c r="Q153" s="294">
        <f ca="1">+IF(ISERROR(HLOOKUP($B153,INDIRECT("'Monthly Resource Report'!"&amp;'Coleman Validation'!Q$665666&amp;":"&amp;'Coleman Validation'!Q$665667),'Coleman Validation'!Q$665668,FALSE)),0,HLOOKUP($B153,INDIRECT("'Monthly Resource Report'!"&amp;'Coleman Validation'!Q$665666&amp;":"&amp;'Coleman Validation'!Q$665667),'Coleman Validation'!Q$665668,FALSE))</f>
        <v>146</v>
      </c>
      <c r="R153" s="297">
        <f ca="1">+IF(ISERROR(HLOOKUP($B153,INDIRECT("'Monthly Resource Report'!"&amp;'Coleman Validation'!R$665666&amp;":"&amp;'Coleman Validation'!R$665667),'Coleman Validation'!R$665668,FALSE)),0,HLOOKUP($B153,INDIRECT("'Monthly Resource Report'!"&amp;'Coleman Validation'!R$665666&amp;":"&amp;'Coleman Validation'!R$665667),'Coleman Validation'!R$665668,FALSE))</f>
        <v>2.4899959353941599</v>
      </c>
      <c r="S153" s="317">
        <f ca="1">+IF(ISERROR(HLOOKUP($B153,INDIRECT("'Monthly Resource Report'!"&amp;'Coleman Validation'!S$665666&amp;":"&amp;'Coleman Validation'!S$665667),'Coleman Validation'!S$665668,FALSE)),0,HLOOKUP($B153,INDIRECT("'Monthly Resource Report'!"&amp;'Coleman Validation'!S$665666&amp;":"&amp;'Coleman Validation'!S$665667),'Coleman Validation'!S$665668,FALSE))</f>
        <v>0.32725270806482859</v>
      </c>
      <c r="T153" s="318">
        <f ca="1">+IF(ISERROR(HLOOKUP($B153,INDIRECT("'Monthly Resource Report'!"&amp;'Coleman Validation'!T$665666&amp;":"&amp;'Coleman Validation'!T$665667),'Coleman Validation'!T$665668,FALSE)),0,HLOOKUP($B153,INDIRECT("'Monthly Resource Report'!"&amp;'Coleman Validation'!T$665666&amp;":"&amp;'Coleman Validation'!T$665667),'Coleman Validation'!T$665668,FALSE))</f>
        <v>0.20059559214158201</v>
      </c>
      <c r="V153" s="301">
        <v>45839</v>
      </c>
      <c r="W153" s="294">
        <v>151</v>
      </c>
      <c r="X153" s="297">
        <v>2.490413427211509</v>
      </c>
      <c r="Y153" s="299">
        <v>0.33</v>
      </c>
      <c r="Z153" s="295">
        <v>0.2</v>
      </c>
      <c r="AA153" s="294">
        <f ca="1">+IF(ISERROR(HLOOKUP($B153,INDIRECT("'Monthly Resource Report'!"&amp;'Coleman Validation'!AA$665666&amp;":"&amp;'Coleman Validation'!AA$665667),'Coleman Validation'!AA$665668,FALSE)),0,HLOOKUP($B153,INDIRECT("'Monthly Resource Report'!"&amp;'Coleman Validation'!AA$665666&amp;":"&amp;'Coleman Validation'!AA$665667),'Coleman Validation'!AA$665668,FALSE))</f>
        <v>151</v>
      </c>
      <c r="AB153" s="297">
        <f ca="1">+IF(ISERROR(HLOOKUP($B153,INDIRECT("'Monthly Resource Report'!"&amp;'Coleman Validation'!AB$665666&amp;":"&amp;'Coleman Validation'!AB$665667),'Coleman Validation'!AB$665668,FALSE)),0,HLOOKUP($B153,INDIRECT("'Monthly Resource Report'!"&amp;'Coleman Validation'!AB$665666&amp;":"&amp;'Coleman Validation'!AB$665667),'Coleman Validation'!AB$665668,FALSE))</f>
        <v>2.4899975061048476</v>
      </c>
      <c r="AC153" s="317">
        <f ca="1">+IF(ISERROR(HLOOKUP($B153,INDIRECT("'Monthly Resource Report'!"&amp;'Coleman Validation'!AC$665666&amp;":"&amp;'Coleman Validation'!AC$665667),'Coleman Validation'!AC$665668,FALSE)),0,HLOOKUP($B153,INDIRECT("'Monthly Resource Report'!"&amp;'Coleman Validation'!AC$665666&amp;":"&amp;'Coleman Validation'!AC$665667),'Coleman Validation'!AC$665668,FALSE))</f>
        <v>0.32780343521116545</v>
      </c>
      <c r="AD153" s="318">
        <f ca="1">+IF(ISERROR(HLOOKUP($B153,INDIRECT("'Monthly Resource Report'!"&amp;'Coleman Validation'!AD$665666&amp;":"&amp;'Coleman Validation'!AD$665667),'Coleman Validation'!AD$665668,FALSE)),0,HLOOKUP($B153,INDIRECT("'Monthly Resource Report'!"&amp;'Coleman Validation'!AD$665666&amp;":"&amp;'Coleman Validation'!AD$665667),'Coleman Validation'!AD$665668,FALSE))</f>
        <v>0.20081549113742414</v>
      </c>
    </row>
    <row r="154" spans="2:30" s="29" customFormat="1">
      <c r="B154" s="301">
        <v>45870</v>
      </c>
      <c r="C154" s="294">
        <v>146</v>
      </c>
      <c r="D154" s="297">
        <v>2.490413427211509</v>
      </c>
      <c r="E154" s="299">
        <v>0.33</v>
      </c>
      <c r="F154" s="295">
        <v>0.2</v>
      </c>
      <c r="G154" s="294">
        <f ca="1">+IF(ISERROR(HLOOKUP($B154,INDIRECT("'Monthly Resource Report'!"&amp;'Coleman Validation'!G$665666&amp;":"&amp;'Coleman Validation'!G$665667),'Coleman Validation'!G$665668,FALSE)),0,HLOOKUP($B154,INDIRECT("'Monthly Resource Report'!"&amp;'Coleman Validation'!G$665666&amp;":"&amp;'Coleman Validation'!G$665667),'Coleman Validation'!G$665668,FALSE))</f>
        <v>146</v>
      </c>
      <c r="H154" s="297">
        <f ca="1">+IF(ISERROR(HLOOKUP($B154,INDIRECT("'Monthly Resource Report'!"&amp;'Coleman Validation'!H$665666&amp;":"&amp;'Coleman Validation'!H$665667),'Coleman Validation'!H$665668,FALSE)),0,HLOOKUP($B154,INDIRECT("'Monthly Resource Report'!"&amp;'Coleman Validation'!H$665666&amp;":"&amp;'Coleman Validation'!H$665667),'Coleman Validation'!H$665668,FALSE))</f>
        <v>2.489996496517751</v>
      </c>
      <c r="I154" s="317">
        <f ca="1">+IF(ISERROR(HLOOKUP($B154,INDIRECT("'Monthly Resource Report'!"&amp;'Coleman Validation'!I$665666&amp;":"&amp;'Coleman Validation'!I$665667),'Coleman Validation'!I$665668,FALSE)),0,HLOOKUP($B154,INDIRECT("'Monthly Resource Report'!"&amp;'Coleman Validation'!I$665666&amp;":"&amp;'Coleman Validation'!I$665667),'Coleman Validation'!I$665668,FALSE))</f>
        <v>0.32758283865152543</v>
      </c>
      <c r="J154" s="318">
        <f ca="1">+IF(ISERROR(HLOOKUP($B154,INDIRECT("'Monthly Resource Report'!"&amp;'Coleman Validation'!J$665666&amp;":"&amp;'Coleman Validation'!J$665667),'Coleman Validation'!J$665668,FALSE)),0,HLOOKUP($B154,INDIRECT("'Monthly Resource Report'!"&amp;'Coleman Validation'!J$665666&amp;":"&amp;'Coleman Validation'!J$665667),'Coleman Validation'!J$665668,FALSE))</f>
        <v>0.20017446842256947</v>
      </c>
      <c r="L154" s="301">
        <v>45870</v>
      </c>
      <c r="M154" s="294">
        <v>146</v>
      </c>
      <c r="N154" s="297">
        <v>2.490413427211509</v>
      </c>
      <c r="O154" s="299">
        <v>0.33</v>
      </c>
      <c r="P154" s="295">
        <v>0.2</v>
      </c>
      <c r="Q154" s="294">
        <f ca="1">+IF(ISERROR(HLOOKUP($B154,INDIRECT("'Monthly Resource Report'!"&amp;'Coleman Validation'!Q$665666&amp;":"&amp;'Coleman Validation'!Q$665667),'Coleman Validation'!Q$665668,FALSE)),0,HLOOKUP($B154,INDIRECT("'Monthly Resource Report'!"&amp;'Coleman Validation'!Q$665666&amp;":"&amp;'Coleman Validation'!Q$665667),'Coleman Validation'!Q$665668,FALSE))</f>
        <v>146</v>
      </c>
      <c r="R154" s="297">
        <f ca="1">+IF(ISERROR(HLOOKUP($B154,INDIRECT("'Monthly Resource Report'!"&amp;'Coleman Validation'!R$665666&amp;":"&amp;'Coleman Validation'!R$665667),'Coleman Validation'!R$665668,FALSE)),0,HLOOKUP($B154,INDIRECT("'Monthly Resource Report'!"&amp;'Coleman Validation'!R$665666&amp;":"&amp;'Coleman Validation'!R$665667),'Coleman Validation'!R$665668,FALSE))</f>
        <v>2.4899964976704201</v>
      </c>
      <c r="S154" s="317">
        <f ca="1">+IF(ISERROR(HLOOKUP($B154,INDIRECT("'Monthly Resource Report'!"&amp;'Coleman Validation'!S$665666&amp;":"&amp;'Coleman Validation'!S$665667),'Coleman Validation'!S$665668,FALSE)),0,HLOOKUP($B154,INDIRECT("'Monthly Resource Report'!"&amp;'Coleman Validation'!S$665666&amp;":"&amp;'Coleman Validation'!S$665667),'Coleman Validation'!S$665668,FALSE))</f>
        <v>0.32757819128613397</v>
      </c>
      <c r="T154" s="318">
        <f ca="1">+IF(ISERROR(HLOOKUP($B154,INDIRECT("'Monthly Resource Report'!"&amp;'Coleman Validation'!T$665666&amp;":"&amp;'Coleman Validation'!T$665667),'Coleman Validation'!T$665668,FALSE)),0,HLOOKUP($B154,INDIRECT("'Monthly Resource Report'!"&amp;'Coleman Validation'!T$665666&amp;":"&amp;'Coleman Validation'!T$665667),'Coleman Validation'!T$665668,FALSE))</f>
        <v>0.20038325932933157</v>
      </c>
      <c r="V154" s="301">
        <v>45870</v>
      </c>
      <c r="W154" s="294">
        <v>151</v>
      </c>
      <c r="X154" s="297">
        <v>2.490413427211509</v>
      </c>
      <c r="Y154" s="299">
        <v>0.33</v>
      </c>
      <c r="Z154" s="295">
        <v>0.2</v>
      </c>
      <c r="AA154" s="294">
        <f ca="1">+IF(ISERROR(HLOOKUP($B154,INDIRECT("'Monthly Resource Report'!"&amp;'Coleman Validation'!AA$665666&amp;":"&amp;'Coleman Validation'!AA$665667),'Coleman Validation'!AA$665668,FALSE)),0,HLOOKUP($B154,INDIRECT("'Monthly Resource Report'!"&amp;'Coleman Validation'!AA$665666&amp;":"&amp;'Coleman Validation'!AA$665667),'Coleman Validation'!AA$665668,FALSE))</f>
        <v>151</v>
      </c>
      <c r="AB154" s="297">
        <f ca="1">+IF(ISERROR(HLOOKUP($B154,INDIRECT("'Monthly Resource Report'!"&amp;'Coleman Validation'!AB$665666&amp;":"&amp;'Coleman Validation'!AB$665667),'Coleman Validation'!AB$665668,FALSE)),0,HLOOKUP($B154,INDIRECT("'Monthly Resource Report'!"&amp;'Coleman Validation'!AB$665666&amp;":"&amp;'Coleman Validation'!AB$665667),'Coleman Validation'!AB$665668,FALSE))</f>
        <v>2.4899976051316246</v>
      </c>
      <c r="AC154" s="317">
        <f ca="1">+IF(ISERROR(HLOOKUP($B154,INDIRECT("'Monthly Resource Report'!"&amp;'Coleman Validation'!AC$665666&amp;":"&amp;'Coleman Validation'!AC$665667),'Coleman Validation'!AC$665668,FALSE)),0,HLOOKUP($B154,INDIRECT("'Monthly Resource Report'!"&amp;'Coleman Validation'!AC$665666&amp;":"&amp;'Coleman Validation'!AC$665667),'Coleman Validation'!AC$665668,FALSE))</f>
        <v>0.32816310207257549</v>
      </c>
      <c r="AD154" s="318">
        <f ca="1">+IF(ISERROR(HLOOKUP($B154,INDIRECT("'Monthly Resource Report'!"&amp;'Coleman Validation'!AD$665666&amp;":"&amp;'Coleman Validation'!AD$665667),'Coleman Validation'!AD$665668,FALSE)),0,HLOOKUP($B154,INDIRECT("'Monthly Resource Report'!"&amp;'Coleman Validation'!AD$665666&amp;":"&amp;'Coleman Validation'!AD$665667),'Coleman Validation'!AD$665668,FALSE))</f>
        <v>0.20062290481071887</v>
      </c>
    </row>
    <row r="155" spans="2:30" s="29" customFormat="1">
      <c r="B155" s="301">
        <v>45901</v>
      </c>
      <c r="C155" s="294">
        <v>146</v>
      </c>
      <c r="D155" s="297">
        <v>2.490413427211509</v>
      </c>
      <c r="E155" s="299">
        <v>0.33</v>
      </c>
      <c r="F155" s="295">
        <v>0.2</v>
      </c>
      <c r="G155" s="294">
        <f ca="1">+IF(ISERROR(HLOOKUP($B155,INDIRECT("'Monthly Resource Report'!"&amp;'Coleman Validation'!G$665666&amp;":"&amp;'Coleman Validation'!G$665667),'Coleman Validation'!G$665668,FALSE)),0,HLOOKUP($B155,INDIRECT("'Monthly Resource Report'!"&amp;'Coleman Validation'!G$665666&amp;":"&amp;'Coleman Validation'!G$665667),'Coleman Validation'!G$665668,FALSE))</f>
        <v>146</v>
      </c>
      <c r="H155" s="297">
        <f ca="1">+IF(ISERROR(HLOOKUP($B155,INDIRECT("'Monthly Resource Report'!"&amp;'Coleman Validation'!H$665666&amp;":"&amp;'Coleman Validation'!H$665667),'Coleman Validation'!H$665668,FALSE)),0,HLOOKUP($B155,INDIRECT("'Monthly Resource Report'!"&amp;'Coleman Validation'!H$665666&amp;":"&amp;'Coleman Validation'!H$665667),'Coleman Validation'!H$665668,FALSE))</f>
        <v>2.4899967482591974</v>
      </c>
      <c r="I155" s="317">
        <f ca="1">+IF(ISERROR(HLOOKUP($B155,INDIRECT("'Monthly Resource Report'!"&amp;'Coleman Validation'!I$665666&amp;":"&amp;'Coleman Validation'!I$665667),'Coleman Validation'!I$665668,FALSE)),0,HLOOKUP($B155,INDIRECT("'Monthly Resource Report'!"&amp;'Coleman Validation'!I$665666&amp;":"&amp;'Coleman Validation'!I$665667),'Coleman Validation'!I$665668,FALSE))</f>
        <v>0.32691204478835684</v>
      </c>
      <c r="J155" s="318">
        <f ca="1">+IF(ISERROR(HLOOKUP($B155,INDIRECT("'Monthly Resource Report'!"&amp;'Coleman Validation'!J$665666&amp;":"&amp;'Coleman Validation'!J$665667),'Coleman Validation'!J$665668,FALSE)),0,HLOOKUP($B155,INDIRECT("'Monthly Resource Report'!"&amp;'Coleman Validation'!J$665666&amp;":"&amp;'Coleman Validation'!J$665667),'Coleman Validation'!J$665668,FALSE))</f>
        <v>0.20089749231958018</v>
      </c>
      <c r="L155" s="301">
        <v>45901</v>
      </c>
      <c r="M155" s="294">
        <v>146</v>
      </c>
      <c r="N155" s="297">
        <v>2.490413427211509</v>
      </c>
      <c r="O155" s="299">
        <v>0.33</v>
      </c>
      <c r="P155" s="295">
        <v>0.2</v>
      </c>
      <c r="Q155" s="294">
        <f ca="1">+IF(ISERROR(HLOOKUP($B155,INDIRECT("'Monthly Resource Report'!"&amp;'Coleman Validation'!Q$665666&amp;":"&amp;'Coleman Validation'!Q$665667),'Coleman Validation'!Q$665668,FALSE)),0,HLOOKUP($B155,INDIRECT("'Monthly Resource Report'!"&amp;'Coleman Validation'!Q$665666&amp;":"&amp;'Coleman Validation'!Q$665667),'Coleman Validation'!Q$665668,FALSE))</f>
        <v>146</v>
      </c>
      <c r="R155" s="297">
        <f ca="1">+IF(ISERROR(HLOOKUP($B155,INDIRECT("'Monthly Resource Report'!"&amp;'Coleman Validation'!R$665666&amp;":"&amp;'Coleman Validation'!R$665667),'Coleman Validation'!R$665668,FALSE)),0,HLOOKUP($B155,INDIRECT("'Monthly Resource Report'!"&amp;'Coleman Validation'!R$665666&amp;":"&amp;'Coleman Validation'!R$665667),'Coleman Validation'!R$665668,FALSE))</f>
        <v>2.4899966905904702</v>
      </c>
      <c r="S155" s="317">
        <f ca="1">+IF(ISERROR(HLOOKUP($B155,INDIRECT("'Monthly Resource Report'!"&amp;'Coleman Validation'!S$665666&amp;":"&amp;'Coleman Validation'!S$665667),'Coleman Validation'!S$665668,FALSE)),0,HLOOKUP($B155,INDIRECT("'Monthly Resource Report'!"&amp;'Coleman Validation'!S$665666&amp;":"&amp;'Coleman Validation'!S$665667),'Coleman Validation'!S$665668,FALSE))</f>
        <v>0.32678461239121298</v>
      </c>
      <c r="T155" s="318">
        <f ca="1">+IF(ISERROR(HLOOKUP($B155,INDIRECT("'Monthly Resource Report'!"&amp;'Coleman Validation'!T$665666&amp;":"&amp;'Coleman Validation'!T$665667),'Coleman Validation'!T$665668,FALSE)),0,HLOOKUP($B155,INDIRECT("'Monthly Resource Report'!"&amp;'Coleman Validation'!T$665666&amp;":"&amp;'Coleman Validation'!T$665667),'Coleman Validation'!T$665668,FALSE))</f>
        <v>0.20061665993290143</v>
      </c>
      <c r="V155" s="301">
        <v>45901</v>
      </c>
      <c r="W155" s="294">
        <v>151</v>
      </c>
      <c r="X155" s="297">
        <v>2.490413427211509</v>
      </c>
      <c r="Y155" s="299">
        <v>0.33</v>
      </c>
      <c r="Z155" s="295">
        <v>0.2</v>
      </c>
      <c r="AA155" s="294">
        <f ca="1">+IF(ISERROR(HLOOKUP($B155,INDIRECT("'Monthly Resource Report'!"&amp;'Coleman Validation'!AA$665666&amp;":"&amp;'Coleman Validation'!AA$665667),'Coleman Validation'!AA$665668,FALSE)),0,HLOOKUP($B155,INDIRECT("'Monthly Resource Report'!"&amp;'Coleman Validation'!AA$665666&amp;":"&amp;'Coleman Validation'!AA$665667),'Coleman Validation'!AA$665668,FALSE))</f>
        <v>151</v>
      </c>
      <c r="AB155" s="297">
        <f ca="1">+IF(ISERROR(HLOOKUP($B155,INDIRECT("'Monthly Resource Report'!"&amp;'Coleman Validation'!AB$665666&amp;":"&amp;'Coleman Validation'!AB$665667),'Coleman Validation'!AB$665668,FALSE)),0,HLOOKUP($B155,INDIRECT("'Monthly Resource Report'!"&amp;'Coleman Validation'!AB$665666&amp;":"&amp;'Coleman Validation'!AB$665667),'Coleman Validation'!AB$665668,FALSE))</f>
        <v>2.4899973895451284</v>
      </c>
      <c r="AC155" s="317">
        <f ca="1">+IF(ISERROR(HLOOKUP($B155,INDIRECT("'Monthly Resource Report'!"&amp;'Coleman Validation'!AC$665666&amp;":"&amp;'Coleman Validation'!AC$665667),'Coleman Validation'!AC$665668,FALSE)),0,HLOOKUP($B155,INDIRECT("'Monthly Resource Report'!"&amp;'Coleman Validation'!AC$665666&amp;":"&amp;'Coleman Validation'!AC$665667),'Coleman Validation'!AC$665668,FALSE))</f>
        <v>0.32755131972099172</v>
      </c>
      <c r="AD155" s="318">
        <f ca="1">+IF(ISERROR(HLOOKUP($B155,INDIRECT("'Monthly Resource Report'!"&amp;'Coleman Validation'!AD$665666&amp;":"&amp;'Coleman Validation'!AD$665667),'Coleman Validation'!AD$665668,FALSE)),0,HLOOKUP($B155,INDIRECT("'Monthly Resource Report'!"&amp;'Coleman Validation'!AD$665666&amp;":"&amp;'Coleman Validation'!AD$665667),'Coleman Validation'!AD$665668,FALSE))</f>
        <v>0.20065526173181997</v>
      </c>
    </row>
    <row r="156" spans="2:30" s="29" customFormat="1">
      <c r="B156" s="301">
        <v>45931</v>
      </c>
      <c r="C156" s="294">
        <v>146</v>
      </c>
      <c r="D156" s="297">
        <v>2.490413427211509</v>
      </c>
      <c r="E156" s="299">
        <v>0.33</v>
      </c>
      <c r="F156" s="295">
        <v>0.2</v>
      </c>
      <c r="G156" s="294">
        <f ca="1">+IF(ISERROR(HLOOKUP($B156,INDIRECT("'Monthly Resource Report'!"&amp;'Coleman Validation'!G$665666&amp;":"&amp;'Coleman Validation'!G$665667),'Coleman Validation'!G$665668,FALSE)),0,HLOOKUP($B156,INDIRECT("'Monthly Resource Report'!"&amp;'Coleman Validation'!G$665666&amp;":"&amp;'Coleman Validation'!G$665667),'Coleman Validation'!G$665668,FALSE))</f>
        <v>146</v>
      </c>
      <c r="H156" s="297">
        <f ca="1">+IF(ISERROR(HLOOKUP($B156,INDIRECT("'Monthly Resource Report'!"&amp;'Coleman Validation'!H$665666&amp;":"&amp;'Coleman Validation'!H$665667),'Coleman Validation'!H$665668,FALSE)),0,HLOOKUP($B156,INDIRECT("'Monthly Resource Report'!"&amp;'Coleman Validation'!H$665666&amp;":"&amp;'Coleman Validation'!H$665667),'Coleman Validation'!H$665668,FALSE))</f>
        <v>2.4899965932077079</v>
      </c>
      <c r="I156" s="317">
        <f ca="1">+IF(ISERROR(HLOOKUP($B156,INDIRECT("'Monthly Resource Report'!"&amp;'Coleman Validation'!I$665666&amp;":"&amp;'Coleman Validation'!I$665667),'Coleman Validation'!I$665668,FALSE)),0,HLOOKUP($B156,INDIRECT("'Monthly Resource Report'!"&amp;'Coleman Validation'!I$665666&amp;":"&amp;'Coleman Validation'!I$665667),'Coleman Validation'!I$665668,FALSE))</f>
        <v>0.32751022264722429</v>
      </c>
      <c r="J156" s="318">
        <f ca="1">+IF(ISERROR(HLOOKUP($B156,INDIRECT("'Monthly Resource Report'!"&amp;'Coleman Validation'!J$665666&amp;":"&amp;'Coleman Validation'!J$665667),'Coleman Validation'!J$665668,FALSE)),0,HLOOKUP($B156,INDIRECT("'Monthly Resource Report'!"&amp;'Coleman Validation'!J$665666&amp;":"&amp;'Coleman Validation'!J$665667),'Coleman Validation'!J$665668,FALSE))</f>
        <v>0.20051250530950909</v>
      </c>
      <c r="L156" s="301">
        <v>45931</v>
      </c>
      <c r="M156" s="294">
        <v>146</v>
      </c>
      <c r="N156" s="297">
        <v>2.490413427211509</v>
      </c>
      <c r="O156" s="299">
        <v>0.33</v>
      </c>
      <c r="P156" s="295">
        <v>0.2</v>
      </c>
      <c r="Q156" s="294">
        <f ca="1">+IF(ISERROR(HLOOKUP($B156,INDIRECT("'Monthly Resource Report'!"&amp;'Coleman Validation'!Q$665666&amp;":"&amp;'Coleman Validation'!Q$665667),'Coleman Validation'!Q$665668,FALSE)),0,HLOOKUP($B156,INDIRECT("'Monthly Resource Report'!"&amp;'Coleman Validation'!Q$665666&amp;":"&amp;'Coleman Validation'!Q$665667),'Coleman Validation'!Q$665668,FALSE))</f>
        <v>146</v>
      </c>
      <c r="R156" s="297">
        <f ca="1">+IF(ISERROR(HLOOKUP($B156,INDIRECT("'Monthly Resource Report'!"&amp;'Coleman Validation'!R$665666&amp;":"&amp;'Coleman Validation'!R$665667),'Coleman Validation'!R$665668,FALSE)),0,HLOOKUP($B156,INDIRECT("'Monthly Resource Report'!"&amp;'Coleman Validation'!R$665666&amp;":"&amp;'Coleman Validation'!R$665667),'Coleman Validation'!R$665668,FALSE))</f>
        <v>2.489996695976552</v>
      </c>
      <c r="S156" s="317">
        <f ca="1">+IF(ISERROR(HLOOKUP($B156,INDIRECT("'Monthly Resource Report'!"&amp;'Coleman Validation'!S$665666&amp;":"&amp;'Coleman Validation'!S$665667),'Coleman Validation'!S$665668,FALSE)),0,HLOOKUP($B156,INDIRECT("'Monthly Resource Report'!"&amp;'Coleman Validation'!S$665666&amp;":"&amp;'Coleman Validation'!S$665667),'Coleman Validation'!S$665668,FALSE))</f>
        <v>0.3274714551702691</v>
      </c>
      <c r="T156" s="318">
        <f ca="1">+IF(ISERROR(HLOOKUP($B156,INDIRECT("'Monthly Resource Report'!"&amp;'Coleman Validation'!T$665666&amp;":"&amp;'Coleman Validation'!T$665667),'Coleman Validation'!T$665668,FALSE)),0,HLOOKUP($B156,INDIRECT("'Monthly Resource Report'!"&amp;'Coleman Validation'!T$665666&amp;":"&amp;'Coleman Validation'!T$665667),'Coleman Validation'!T$665668,FALSE))</f>
        <v>0.20038457805113738</v>
      </c>
      <c r="V156" s="301">
        <v>45931</v>
      </c>
      <c r="W156" s="294">
        <v>151</v>
      </c>
      <c r="X156" s="297">
        <v>2.490413427211509</v>
      </c>
      <c r="Y156" s="299">
        <v>0.33</v>
      </c>
      <c r="Z156" s="295">
        <v>0.2</v>
      </c>
      <c r="AA156" s="294">
        <f ca="1">+IF(ISERROR(HLOOKUP($B156,INDIRECT("'Monthly Resource Report'!"&amp;'Coleman Validation'!AA$665666&amp;":"&amp;'Coleman Validation'!AA$665667),'Coleman Validation'!AA$665668,FALSE)),0,HLOOKUP($B156,INDIRECT("'Monthly Resource Report'!"&amp;'Coleman Validation'!AA$665666&amp;":"&amp;'Coleman Validation'!AA$665667),'Coleman Validation'!AA$665668,FALSE))</f>
        <v>151</v>
      </c>
      <c r="AB156" s="297">
        <f ca="1">+IF(ISERROR(HLOOKUP($B156,INDIRECT("'Monthly Resource Report'!"&amp;'Coleman Validation'!AB$665666&amp;":"&amp;'Coleman Validation'!AB$665667),'Coleman Validation'!AB$665668,FALSE)),0,HLOOKUP($B156,INDIRECT("'Monthly Resource Report'!"&amp;'Coleman Validation'!AB$665666&amp;":"&amp;'Coleman Validation'!AB$665667),'Coleman Validation'!AB$665668,FALSE))</f>
        <v>2.4899976939808743</v>
      </c>
      <c r="AC156" s="317">
        <f ca="1">+IF(ISERROR(HLOOKUP($B156,INDIRECT("'Monthly Resource Report'!"&amp;'Coleman Validation'!AC$665666&amp;":"&amp;'Coleman Validation'!AC$665667),'Coleman Validation'!AC$665668,FALSE)),0,HLOOKUP($B156,INDIRECT("'Monthly Resource Report'!"&amp;'Coleman Validation'!AC$665666&amp;":"&amp;'Coleman Validation'!AC$665667),'Coleman Validation'!AC$665668,FALSE))</f>
        <v>0.32785853118237451</v>
      </c>
      <c r="AD156" s="318">
        <f ca="1">+IF(ISERROR(HLOOKUP($B156,INDIRECT("'Monthly Resource Report'!"&amp;'Coleman Validation'!AD$665666&amp;":"&amp;'Coleman Validation'!AD$665667),'Coleman Validation'!AD$665668,FALSE)),0,HLOOKUP($B156,INDIRECT("'Monthly Resource Report'!"&amp;'Coleman Validation'!AD$665666&amp;":"&amp;'Coleman Validation'!AD$665667),'Coleman Validation'!AD$665668,FALSE))</f>
        <v>0.20060828431423425</v>
      </c>
    </row>
    <row r="157" spans="2:30" s="29" customFormat="1">
      <c r="B157" s="301">
        <v>45962</v>
      </c>
      <c r="C157" s="294">
        <v>146</v>
      </c>
      <c r="D157" s="297">
        <v>2.490413427211509</v>
      </c>
      <c r="E157" s="299">
        <v>0.33</v>
      </c>
      <c r="F157" s="295">
        <v>0.2</v>
      </c>
      <c r="G157" s="294">
        <f ca="1">+IF(ISERROR(HLOOKUP($B157,INDIRECT("'Monthly Resource Report'!"&amp;'Coleman Validation'!G$665666&amp;":"&amp;'Coleman Validation'!G$665667),'Coleman Validation'!G$665668,FALSE)),0,HLOOKUP($B157,INDIRECT("'Monthly Resource Report'!"&amp;'Coleman Validation'!G$665666&amp;":"&amp;'Coleman Validation'!G$665667),'Coleman Validation'!G$665668,FALSE))</f>
        <v>146</v>
      </c>
      <c r="H157" s="297">
        <f ca="1">+IF(ISERROR(HLOOKUP($B157,INDIRECT("'Monthly Resource Report'!"&amp;'Coleman Validation'!H$665666&amp;":"&amp;'Coleman Validation'!H$665667),'Coleman Validation'!H$665668,FALSE)),0,HLOOKUP($B157,INDIRECT("'Monthly Resource Report'!"&amp;'Coleman Validation'!H$665666&amp;":"&amp;'Coleman Validation'!H$665667),'Coleman Validation'!H$665668,FALSE))</f>
        <v>2.489996450582427</v>
      </c>
      <c r="I157" s="317">
        <f ca="1">+IF(ISERROR(HLOOKUP($B157,INDIRECT("'Monthly Resource Report'!"&amp;'Coleman Validation'!I$665666&amp;":"&amp;'Coleman Validation'!I$665667),'Coleman Validation'!I$665668,FALSE)),0,HLOOKUP($B157,INDIRECT("'Monthly Resource Report'!"&amp;'Coleman Validation'!I$665666&amp;":"&amp;'Coleman Validation'!I$665667),'Coleman Validation'!I$665668,FALSE))</f>
        <v>0.32804381568038843</v>
      </c>
      <c r="J157" s="318">
        <f ca="1">+IF(ISERROR(HLOOKUP($B157,INDIRECT("'Monthly Resource Report'!"&amp;'Coleman Validation'!J$665666&amp;":"&amp;'Coleman Validation'!J$665667),'Coleman Validation'!J$665668,FALSE)),0,HLOOKUP($B157,INDIRECT("'Monthly Resource Report'!"&amp;'Coleman Validation'!J$665666&amp;":"&amp;'Coleman Validation'!J$665667),'Coleman Validation'!J$665668,FALSE))</f>
        <v>0.20035457068234527</v>
      </c>
      <c r="L157" s="301">
        <v>45962</v>
      </c>
      <c r="M157" s="294">
        <v>146</v>
      </c>
      <c r="N157" s="297">
        <v>2.490413427211509</v>
      </c>
      <c r="O157" s="299">
        <v>0.33</v>
      </c>
      <c r="P157" s="295">
        <v>0.2</v>
      </c>
      <c r="Q157" s="294">
        <f ca="1">+IF(ISERROR(HLOOKUP($B157,INDIRECT("'Monthly Resource Report'!"&amp;'Coleman Validation'!Q$665666&amp;":"&amp;'Coleman Validation'!Q$665667),'Coleman Validation'!Q$665668,FALSE)),0,HLOOKUP($B157,INDIRECT("'Monthly Resource Report'!"&amp;'Coleman Validation'!Q$665666&amp;":"&amp;'Coleman Validation'!Q$665667),'Coleman Validation'!Q$665668,FALSE))</f>
        <v>146</v>
      </c>
      <c r="R157" s="297">
        <f ca="1">+IF(ISERROR(HLOOKUP($B157,INDIRECT("'Monthly Resource Report'!"&amp;'Coleman Validation'!R$665666&amp;":"&amp;'Coleman Validation'!R$665667),'Coleman Validation'!R$665668,FALSE)),0,HLOOKUP($B157,INDIRECT("'Monthly Resource Report'!"&amp;'Coleman Validation'!R$665666&amp;":"&amp;'Coleman Validation'!R$665667),'Coleman Validation'!R$665668,FALSE))</f>
        <v>2.489996463439466</v>
      </c>
      <c r="S157" s="317">
        <f ca="1">+IF(ISERROR(HLOOKUP($B157,INDIRECT("'Monthly Resource Report'!"&amp;'Coleman Validation'!S$665666&amp;":"&amp;'Coleman Validation'!S$665667),'Coleman Validation'!S$665668,FALSE)),0,HLOOKUP($B157,INDIRECT("'Monthly Resource Report'!"&amp;'Coleman Validation'!S$665666&amp;":"&amp;'Coleman Validation'!S$665667),'Coleman Validation'!S$665668,FALSE))</f>
        <v>0.32813840833860775</v>
      </c>
      <c r="T157" s="318">
        <f ca="1">+IF(ISERROR(HLOOKUP($B157,INDIRECT("'Monthly Resource Report'!"&amp;'Coleman Validation'!T$665666&amp;":"&amp;'Coleman Validation'!T$665667),'Coleman Validation'!T$665668,FALSE)),0,HLOOKUP($B157,INDIRECT("'Monthly Resource Report'!"&amp;'Coleman Validation'!T$665666&amp;":"&amp;'Coleman Validation'!T$665667),'Coleman Validation'!T$665668,FALSE))</f>
        <v>0.20059531000302563</v>
      </c>
      <c r="V157" s="301">
        <v>45962</v>
      </c>
      <c r="W157" s="294">
        <v>151</v>
      </c>
      <c r="X157" s="297">
        <v>2.490413427211509</v>
      </c>
      <c r="Y157" s="299">
        <v>0.33</v>
      </c>
      <c r="Z157" s="295">
        <v>0.2</v>
      </c>
      <c r="AA157" s="294">
        <f ca="1">+IF(ISERROR(HLOOKUP($B157,INDIRECT("'Monthly Resource Report'!"&amp;'Coleman Validation'!AA$665666&amp;":"&amp;'Coleman Validation'!AA$665667),'Coleman Validation'!AA$665668,FALSE)),0,HLOOKUP($B157,INDIRECT("'Monthly Resource Report'!"&amp;'Coleman Validation'!AA$665666&amp;":"&amp;'Coleman Validation'!AA$665667),'Coleman Validation'!AA$665668,FALSE))</f>
        <v>151</v>
      </c>
      <c r="AB157" s="297">
        <f ca="1">+IF(ISERROR(HLOOKUP($B157,INDIRECT("'Monthly Resource Report'!"&amp;'Coleman Validation'!AB$665666&amp;":"&amp;'Coleman Validation'!AB$665667),'Coleman Validation'!AB$665668,FALSE)),0,HLOOKUP($B157,INDIRECT("'Monthly Resource Report'!"&amp;'Coleman Validation'!AB$665666&amp;":"&amp;'Coleman Validation'!AB$665667),'Coleman Validation'!AB$665668,FALSE))</f>
        <v>2.4899969586374695</v>
      </c>
      <c r="AC157" s="317">
        <f ca="1">+IF(ISERROR(HLOOKUP($B157,INDIRECT("'Monthly Resource Report'!"&amp;'Coleman Validation'!AC$665666&amp;":"&amp;'Coleman Validation'!AC$665667),'Coleman Validation'!AC$665668,FALSE)),0,HLOOKUP($B157,INDIRECT("'Monthly Resource Report'!"&amp;'Coleman Validation'!AC$665666&amp;":"&amp;'Coleman Validation'!AC$665667),'Coleman Validation'!AC$665668,FALSE))</f>
        <v>0.32844479285169381</v>
      </c>
      <c r="AD157" s="318">
        <f ca="1">+IF(ISERROR(HLOOKUP($B157,INDIRECT("'Monthly Resource Report'!"&amp;'Coleman Validation'!AD$665666&amp;":"&amp;'Coleman Validation'!AD$665667),'Coleman Validation'!AD$665668,FALSE)),0,HLOOKUP($B157,INDIRECT("'Monthly Resource Report'!"&amp;'Coleman Validation'!AD$665666&amp;":"&amp;'Coleman Validation'!AD$665667),'Coleman Validation'!AD$665668,FALSE))</f>
        <v>0.20062012461155446</v>
      </c>
    </row>
    <row r="158" spans="2:30" s="29" customFormat="1">
      <c r="B158" s="301">
        <v>45992</v>
      </c>
      <c r="C158" s="294">
        <v>146</v>
      </c>
      <c r="D158" s="297">
        <v>2.490413427211509</v>
      </c>
      <c r="E158" s="299">
        <v>0.33</v>
      </c>
      <c r="F158" s="295">
        <v>0.2</v>
      </c>
      <c r="G158" s="294">
        <f ca="1">+IF(ISERROR(HLOOKUP($B158,INDIRECT("'Monthly Resource Report'!"&amp;'Coleman Validation'!G$665666&amp;":"&amp;'Coleman Validation'!G$665667),'Coleman Validation'!G$665668,FALSE)),0,HLOOKUP($B158,INDIRECT("'Monthly Resource Report'!"&amp;'Coleman Validation'!G$665666&amp;":"&amp;'Coleman Validation'!G$665667),'Coleman Validation'!G$665668,FALSE))</f>
        <v>146</v>
      </c>
      <c r="H158" s="297">
        <f ca="1">+IF(ISERROR(HLOOKUP($B158,INDIRECT("'Monthly Resource Report'!"&amp;'Coleman Validation'!H$665666&amp;":"&amp;'Coleman Validation'!H$665667),'Coleman Validation'!H$665668,FALSE)),0,HLOOKUP($B158,INDIRECT("'Monthly Resource Report'!"&amp;'Coleman Validation'!H$665666&amp;":"&amp;'Coleman Validation'!H$665667),'Coleman Validation'!H$665668,FALSE))</f>
        <v>2.4899963587294107</v>
      </c>
      <c r="I158" s="317">
        <f ca="1">+IF(ISERROR(HLOOKUP($B158,INDIRECT("'Monthly Resource Report'!"&amp;'Coleman Validation'!I$665666&amp;":"&amp;'Coleman Validation'!I$665667),'Coleman Validation'!I$665668,FALSE)),0,HLOOKUP($B158,INDIRECT("'Monthly Resource Report'!"&amp;'Coleman Validation'!I$665666&amp;":"&amp;'Coleman Validation'!I$665667),'Coleman Validation'!I$665668,FALSE))</f>
        <v>0.32722016587581315</v>
      </c>
      <c r="J158" s="318">
        <f ca="1">+IF(ISERROR(HLOOKUP($B158,INDIRECT("'Monthly Resource Report'!"&amp;'Coleman Validation'!J$665666&amp;":"&amp;'Coleman Validation'!J$665667),'Coleman Validation'!J$665668,FALSE)),0,HLOOKUP($B158,INDIRECT("'Monthly Resource Report'!"&amp;'Coleman Validation'!J$665666&amp;":"&amp;'Coleman Validation'!J$665667),'Coleman Validation'!J$665668,FALSE))</f>
        <v>0.20033927482503325</v>
      </c>
      <c r="L158" s="301">
        <v>45992</v>
      </c>
      <c r="M158" s="294">
        <v>146</v>
      </c>
      <c r="N158" s="297">
        <v>2.490413427211509</v>
      </c>
      <c r="O158" s="299">
        <v>0.33</v>
      </c>
      <c r="P158" s="295">
        <v>0.2</v>
      </c>
      <c r="Q158" s="294">
        <f ca="1">+IF(ISERROR(HLOOKUP($B158,INDIRECT("'Monthly Resource Report'!"&amp;'Coleman Validation'!Q$665666&amp;":"&amp;'Coleman Validation'!Q$665667),'Coleman Validation'!Q$665668,FALSE)),0,HLOOKUP($B158,INDIRECT("'Monthly Resource Report'!"&amp;'Coleman Validation'!Q$665666&amp;":"&amp;'Coleman Validation'!Q$665667),'Coleman Validation'!Q$665668,FALSE))</f>
        <v>146</v>
      </c>
      <c r="R158" s="297">
        <f ca="1">+IF(ISERROR(HLOOKUP($B158,INDIRECT("'Monthly Resource Report'!"&amp;'Coleman Validation'!R$665666&amp;":"&amp;'Coleman Validation'!R$665667),'Coleman Validation'!R$665668,FALSE)),0,HLOOKUP($B158,INDIRECT("'Monthly Resource Report'!"&amp;'Coleman Validation'!R$665666&amp;":"&amp;'Coleman Validation'!R$665667),'Coleman Validation'!R$665668,FALSE))</f>
        <v>2.4899962558435584</v>
      </c>
      <c r="S158" s="317">
        <f ca="1">+IF(ISERROR(HLOOKUP($B158,INDIRECT("'Monthly Resource Report'!"&amp;'Coleman Validation'!S$665666&amp;":"&amp;'Coleman Validation'!S$665667),'Coleman Validation'!S$665668,FALSE)),0,HLOOKUP($B158,INDIRECT("'Monthly Resource Report'!"&amp;'Coleman Validation'!S$665666&amp;":"&amp;'Coleman Validation'!S$665667),'Coleman Validation'!S$665668,FALSE))</f>
        <v>0.32725938257790055</v>
      </c>
      <c r="T158" s="318">
        <f ca="1">+IF(ISERROR(HLOOKUP($B158,INDIRECT("'Monthly Resource Report'!"&amp;'Coleman Validation'!T$665666&amp;":"&amp;'Coleman Validation'!T$665667),'Coleman Validation'!T$665668,FALSE)),0,HLOOKUP($B158,INDIRECT("'Monthly Resource Report'!"&amp;'Coleman Validation'!T$665666&amp;":"&amp;'Coleman Validation'!T$665667),'Coleman Validation'!T$665668,FALSE))</f>
        <v>0.20077931658396658</v>
      </c>
      <c r="V158" s="301">
        <v>45992</v>
      </c>
      <c r="W158" s="294">
        <v>151</v>
      </c>
      <c r="X158" s="297">
        <v>2.490413427211509</v>
      </c>
      <c r="Y158" s="299">
        <v>0.33</v>
      </c>
      <c r="Z158" s="295">
        <v>0.2</v>
      </c>
      <c r="AA158" s="294">
        <f ca="1">+IF(ISERROR(HLOOKUP($B158,INDIRECT("'Monthly Resource Report'!"&amp;'Coleman Validation'!AA$665666&amp;":"&amp;'Coleman Validation'!AA$665667),'Coleman Validation'!AA$665668,FALSE)),0,HLOOKUP($B158,INDIRECT("'Monthly Resource Report'!"&amp;'Coleman Validation'!AA$665666&amp;":"&amp;'Coleman Validation'!AA$665667),'Coleman Validation'!AA$665668,FALSE))</f>
        <v>151</v>
      </c>
      <c r="AB158" s="297">
        <f ca="1">+IF(ISERROR(HLOOKUP($B158,INDIRECT("'Monthly Resource Report'!"&amp;'Coleman Validation'!AB$665666&amp;":"&amp;'Coleman Validation'!AB$665667),'Coleman Validation'!AB$665668,FALSE)),0,HLOOKUP($B158,INDIRECT("'Monthly Resource Report'!"&amp;'Coleman Validation'!AB$665666&amp;":"&amp;'Coleman Validation'!AB$665667),'Coleman Validation'!AB$665668,FALSE))</f>
        <v>2.4899970092438433</v>
      </c>
      <c r="AC158" s="317">
        <f ca="1">+IF(ISERROR(HLOOKUP($B158,INDIRECT("'Monthly Resource Report'!"&amp;'Coleman Validation'!AC$665666&amp;":"&amp;'Coleman Validation'!AC$665667),'Coleman Validation'!AC$665668,FALSE)),0,HLOOKUP($B158,INDIRECT("'Monthly Resource Report'!"&amp;'Coleman Validation'!AC$665666&amp;":"&amp;'Coleman Validation'!AC$665667),'Coleman Validation'!AC$665668,FALSE))</f>
        <v>0.32768975162019987</v>
      </c>
      <c r="AD158" s="318">
        <f ca="1">+IF(ISERROR(HLOOKUP($B158,INDIRECT("'Monthly Resource Report'!"&amp;'Coleman Validation'!AD$665666&amp;":"&amp;'Coleman Validation'!AD$665667),'Coleman Validation'!AD$665668,FALSE)),0,HLOOKUP($B158,INDIRECT("'Monthly Resource Report'!"&amp;'Coleman Validation'!AD$665666&amp;":"&amp;'Coleman Validation'!AD$665667),'Coleman Validation'!AD$665668,FALSE))</f>
        <v>0.20082858367699191</v>
      </c>
    </row>
    <row r="159" spans="2:30" s="29" customFormat="1">
      <c r="B159" s="301">
        <v>46023</v>
      </c>
      <c r="C159" s="294">
        <v>146</v>
      </c>
      <c r="D159" s="297">
        <v>2.5596469204879893</v>
      </c>
      <c r="E159" s="299">
        <v>0.33</v>
      </c>
      <c r="F159" s="295">
        <v>0.2</v>
      </c>
      <c r="G159" s="294">
        <f ca="1">+IF(ISERROR(HLOOKUP($B159,INDIRECT("'Monthly Resource Report'!"&amp;'Coleman Validation'!G$665666&amp;":"&amp;'Coleman Validation'!G$665667),'Coleman Validation'!G$665668,FALSE)),0,HLOOKUP($B159,INDIRECT("'Monthly Resource Report'!"&amp;'Coleman Validation'!G$665666&amp;":"&amp;'Coleman Validation'!G$665667),'Coleman Validation'!G$665668,FALSE))</f>
        <v>146</v>
      </c>
      <c r="H159" s="297">
        <f ca="1">+IF(ISERROR(HLOOKUP($B159,INDIRECT("'Monthly Resource Report'!"&amp;'Coleman Validation'!H$665666&amp;":"&amp;'Coleman Validation'!H$665667),'Coleman Validation'!H$665668,FALSE)),0,HLOOKUP($B159,INDIRECT("'Monthly Resource Report'!"&amp;'Coleman Validation'!H$665666&amp;":"&amp;'Coleman Validation'!H$665667),'Coleman Validation'!H$665668,FALSE))</f>
        <v>2.5600025386348491</v>
      </c>
      <c r="I159" s="317">
        <f ca="1">+IF(ISERROR(HLOOKUP($B159,INDIRECT("'Monthly Resource Report'!"&amp;'Coleman Validation'!I$665666&amp;":"&amp;'Coleman Validation'!I$665667),'Coleman Validation'!I$665668,FALSE)),0,HLOOKUP($B159,INDIRECT("'Monthly Resource Report'!"&amp;'Coleman Validation'!I$665666&amp;":"&amp;'Coleman Validation'!I$665667),'Coleman Validation'!I$665668,FALSE))</f>
        <v>0.32776710309684959</v>
      </c>
      <c r="J159" s="318">
        <f ca="1">+IF(ISERROR(HLOOKUP($B159,INDIRECT("'Monthly Resource Report'!"&amp;'Coleman Validation'!J$665666&amp;":"&amp;'Coleman Validation'!J$665667),'Coleman Validation'!J$665668,FALSE)),0,HLOOKUP($B159,INDIRECT("'Monthly Resource Report'!"&amp;'Coleman Validation'!J$665666&amp;":"&amp;'Coleman Validation'!J$665667),'Coleman Validation'!J$665668,FALSE))</f>
        <v>0.20017356731664873</v>
      </c>
      <c r="L159" s="301">
        <v>46023</v>
      </c>
      <c r="M159" s="294">
        <v>146</v>
      </c>
      <c r="N159" s="297">
        <v>2.5596469204879893</v>
      </c>
      <c r="O159" s="299">
        <v>0.33</v>
      </c>
      <c r="P159" s="295">
        <v>0.2</v>
      </c>
      <c r="Q159" s="294">
        <f ca="1">+IF(ISERROR(HLOOKUP($B159,INDIRECT("'Monthly Resource Report'!"&amp;'Coleman Validation'!Q$665666&amp;":"&amp;'Coleman Validation'!Q$665667),'Coleman Validation'!Q$665668,FALSE)),0,HLOOKUP($B159,INDIRECT("'Monthly Resource Report'!"&amp;'Coleman Validation'!Q$665666&amp;":"&amp;'Coleman Validation'!Q$665667),'Coleman Validation'!Q$665668,FALSE))</f>
        <v>146</v>
      </c>
      <c r="R159" s="297">
        <f ca="1">+IF(ISERROR(HLOOKUP($B159,INDIRECT("'Monthly Resource Report'!"&amp;'Coleman Validation'!R$665666&amp;":"&amp;'Coleman Validation'!R$665667),'Coleman Validation'!R$665668,FALSE)),0,HLOOKUP($B159,INDIRECT("'Monthly Resource Report'!"&amp;'Coleman Validation'!R$665666&amp;":"&amp;'Coleman Validation'!R$665667),'Coleman Validation'!R$665668,FALSE))</f>
        <v>2.5600025255448338</v>
      </c>
      <c r="S159" s="317">
        <f ca="1">+IF(ISERROR(HLOOKUP($B159,INDIRECT("'Monthly Resource Report'!"&amp;'Coleman Validation'!S$665666&amp;":"&amp;'Coleman Validation'!S$665667),'Coleman Validation'!S$665668,FALSE)),0,HLOOKUP($B159,INDIRECT("'Monthly Resource Report'!"&amp;'Coleman Validation'!S$665666&amp;":"&amp;'Coleman Validation'!S$665667),'Coleman Validation'!S$665668,FALSE))</f>
        <v>0.32791679503805043</v>
      </c>
      <c r="T159" s="318">
        <f ca="1">+IF(ISERROR(HLOOKUP($B159,INDIRECT("'Monthly Resource Report'!"&amp;'Coleman Validation'!T$665666&amp;":"&amp;'Coleman Validation'!T$665667),'Coleman Validation'!T$665668,FALSE)),0,HLOOKUP($B159,INDIRECT("'Monthly Resource Report'!"&amp;'Coleman Validation'!T$665666&amp;":"&amp;'Coleman Validation'!T$665667),'Coleman Validation'!T$665668,FALSE))</f>
        <v>0.2005769884667368</v>
      </c>
      <c r="V159" s="301">
        <v>46023</v>
      </c>
      <c r="W159" s="294">
        <v>151</v>
      </c>
      <c r="X159" s="297">
        <v>2.5596469204879893</v>
      </c>
      <c r="Y159" s="299">
        <v>0.33</v>
      </c>
      <c r="Z159" s="295">
        <v>0.2</v>
      </c>
      <c r="AA159" s="294">
        <f ca="1">+IF(ISERROR(HLOOKUP($B159,INDIRECT("'Monthly Resource Report'!"&amp;'Coleman Validation'!AA$665666&amp;":"&amp;'Coleman Validation'!AA$665667),'Coleman Validation'!AA$665668,FALSE)),0,HLOOKUP($B159,INDIRECT("'Monthly Resource Report'!"&amp;'Coleman Validation'!AA$665666&amp;":"&amp;'Coleman Validation'!AA$665667),'Coleman Validation'!AA$665668,FALSE))</f>
        <v>151</v>
      </c>
      <c r="AB159" s="297">
        <f ca="1">+IF(ISERROR(HLOOKUP($B159,INDIRECT("'Monthly Resource Report'!"&amp;'Coleman Validation'!AB$665666&amp;":"&amp;'Coleman Validation'!AB$665667),'Coleman Validation'!AB$665668,FALSE)),0,HLOOKUP($B159,INDIRECT("'Monthly Resource Report'!"&amp;'Coleman Validation'!AB$665666&amp;":"&amp;'Coleman Validation'!AB$665667),'Coleman Validation'!AB$665668,FALSE))</f>
        <v>2.5599984329015006</v>
      </c>
      <c r="AC159" s="317">
        <f ca="1">+IF(ISERROR(HLOOKUP($B159,INDIRECT("'Monthly Resource Report'!"&amp;'Coleman Validation'!AC$665666&amp;":"&amp;'Coleman Validation'!AC$665667),'Coleman Validation'!AC$665668,FALSE)),0,HLOOKUP($B159,INDIRECT("'Monthly Resource Report'!"&amp;'Coleman Validation'!AC$665666&amp;":"&amp;'Coleman Validation'!AC$665667),'Coleman Validation'!AC$665668,FALSE))</f>
        <v>0.32837290717860518</v>
      </c>
      <c r="AD159" s="318">
        <f ca="1">+IF(ISERROR(HLOOKUP($B159,INDIRECT("'Monthly Resource Report'!"&amp;'Coleman Validation'!AD$665666&amp;":"&amp;'Coleman Validation'!AD$665667),'Coleman Validation'!AD$665668,FALSE)),0,HLOOKUP($B159,INDIRECT("'Monthly Resource Report'!"&amp;'Coleman Validation'!AD$665666&amp;":"&amp;'Coleman Validation'!AD$665667),'Coleman Validation'!AD$665668,FALSE))</f>
        <v>0.20081410586431045</v>
      </c>
    </row>
    <row r="160" spans="2:30" s="29" customFormat="1">
      <c r="B160" s="301">
        <v>46054</v>
      </c>
      <c r="C160" s="294">
        <v>146</v>
      </c>
      <c r="D160" s="297">
        <v>2.5596469204879893</v>
      </c>
      <c r="E160" s="299">
        <v>0.33</v>
      </c>
      <c r="F160" s="295">
        <v>0.2</v>
      </c>
      <c r="G160" s="294">
        <f ca="1">+IF(ISERROR(HLOOKUP($B160,INDIRECT("'Monthly Resource Report'!"&amp;'Coleman Validation'!G$665666&amp;":"&amp;'Coleman Validation'!G$665667),'Coleman Validation'!G$665668,FALSE)),0,HLOOKUP($B160,INDIRECT("'Monthly Resource Report'!"&amp;'Coleman Validation'!G$665666&amp;":"&amp;'Coleman Validation'!G$665667),'Coleman Validation'!G$665668,FALSE))</f>
        <v>146</v>
      </c>
      <c r="H160" s="297">
        <f ca="1">+IF(ISERROR(HLOOKUP($B160,INDIRECT("'Monthly Resource Report'!"&amp;'Coleman Validation'!H$665666&amp;":"&amp;'Coleman Validation'!H$665667),'Coleman Validation'!H$665668,FALSE)),0,HLOOKUP($B160,INDIRECT("'Monthly Resource Report'!"&amp;'Coleman Validation'!H$665666&amp;":"&amp;'Coleman Validation'!H$665667),'Coleman Validation'!H$665668,FALSE))</f>
        <v>2.5600030176415967</v>
      </c>
      <c r="I160" s="317">
        <f ca="1">+IF(ISERROR(HLOOKUP($B160,INDIRECT("'Monthly Resource Report'!"&amp;'Coleman Validation'!I$665666&amp;":"&amp;'Coleman Validation'!I$665667),'Coleman Validation'!I$665668,FALSE)),0,HLOOKUP($B160,INDIRECT("'Monthly Resource Report'!"&amp;'Coleman Validation'!I$665666&amp;":"&amp;'Coleman Validation'!I$665667),'Coleman Validation'!I$665668,FALSE))</f>
        <v>0.32804736697361109</v>
      </c>
      <c r="J160" s="318">
        <f ca="1">+IF(ISERROR(HLOOKUP($B160,INDIRECT("'Monthly Resource Report'!"&amp;'Coleman Validation'!J$665666&amp;":"&amp;'Coleman Validation'!J$665667),'Coleman Validation'!J$665668,FALSE)),0,HLOOKUP($B160,INDIRECT("'Monthly Resource Report'!"&amp;'Coleman Validation'!J$665666&amp;":"&amp;'Coleman Validation'!J$665667),'Coleman Validation'!J$665668,FALSE))</f>
        <v>0.20038163140145118</v>
      </c>
      <c r="L160" s="301">
        <v>46054</v>
      </c>
      <c r="M160" s="294">
        <v>146</v>
      </c>
      <c r="N160" s="297">
        <v>2.5596469204879893</v>
      </c>
      <c r="O160" s="299">
        <v>0.33</v>
      </c>
      <c r="P160" s="295">
        <v>0.2</v>
      </c>
      <c r="Q160" s="294">
        <f ca="1">+IF(ISERROR(HLOOKUP($B160,INDIRECT("'Monthly Resource Report'!"&amp;'Coleman Validation'!Q$665666&amp;":"&amp;'Coleman Validation'!Q$665667),'Coleman Validation'!Q$665668,FALSE)),0,HLOOKUP($B160,INDIRECT("'Monthly Resource Report'!"&amp;'Coleman Validation'!Q$665666&amp;":"&amp;'Coleman Validation'!Q$665667),'Coleman Validation'!Q$665668,FALSE))</f>
        <v>146</v>
      </c>
      <c r="R160" s="297">
        <f ca="1">+IF(ISERROR(HLOOKUP($B160,INDIRECT("'Monthly Resource Report'!"&amp;'Coleman Validation'!R$665666&amp;":"&amp;'Coleman Validation'!R$665667),'Coleman Validation'!R$665668,FALSE)),0,HLOOKUP($B160,INDIRECT("'Monthly Resource Report'!"&amp;'Coleman Validation'!R$665666&amp;":"&amp;'Coleman Validation'!R$665667),'Coleman Validation'!R$665668,FALSE))</f>
        <v>2.560003025542561</v>
      </c>
      <c r="S160" s="317">
        <f ca="1">+IF(ISERROR(HLOOKUP($B160,INDIRECT("'Monthly Resource Report'!"&amp;'Coleman Validation'!S$665666&amp;":"&amp;'Coleman Validation'!S$665667),'Coleman Validation'!S$665668,FALSE)),0,HLOOKUP($B160,INDIRECT("'Monthly Resource Report'!"&amp;'Coleman Validation'!S$665666&amp;":"&amp;'Coleman Validation'!S$665667),'Coleman Validation'!S$665668,FALSE))</f>
        <v>0.32796060728472654</v>
      </c>
      <c r="T160" s="318">
        <f ca="1">+IF(ISERROR(HLOOKUP($B160,INDIRECT("'Monthly Resource Report'!"&amp;'Coleman Validation'!T$665666&amp;":"&amp;'Coleman Validation'!T$665667),'Coleman Validation'!T$665668,FALSE)),0,HLOOKUP($B160,INDIRECT("'Monthly Resource Report'!"&amp;'Coleman Validation'!T$665666&amp;":"&amp;'Coleman Validation'!T$665667),'Coleman Validation'!T$665668,FALSE))</f>
        <v>0.20086021789757086</v>
      </c>
      <c r="V160" s="301">
        <v>46054</v>
      </c>
      <c r="W160" s="294">
        <v>151</v>
      </c>
      <c r="X160" s="297">
        <v>2.5596469204879893</v>
      </c>
      <c r="Y160" s="299">
        <v>0.33</v>
      </c>
      <c r="Z160" s="295">
        <v>0.2</v>
      </c>
      <c r="AA160" s="294">
        <f ca="1">+IF(ISERROR(HLOOKUP($B160,INDIRECT("'Monthly Resource Report'!"&amp;'Coleman Validation'!AA$665666&amp;":"&amp;'Coleman Validation'!AA$665667),'Coleman Validation'!AA$665668,FALSE)),0,HLOOKUP($B160,INDIRECT("'Monthly Resource Report'!"&amp;'Coleman Validation'!AA$665666&amp;":"&amp;'Coleman Validation'!AA$665667),'Coleman Validation'!AA$665668,FALSE))</f>
        <v>151</v>
      </c>
      <c r="AB160" s="297">
        <f ca="1">+IF(ISERROR(HLOOKUP($B160,INDIRECT("'Monthly Resource Report'!"&amp;'Coleman Validation'!AB$665666&amp;":"&amp;'Coleman Validation'!AB$665667),'Coleman Validation'!AB$665668,FALSE)),0,HLOOKUP($B160,INDIRECT("'Monthly Resource Report'!"&amp;'Coleman Validation'!AB$665666&amp;":"&amp;'Coleman Validation'!AB$665667),'Coleman Validation'!AB$665668,FALSE))</f>
        <v>2.5599980534442719</v>
      </c>
      <c r="AC160" s="317">
        <f ca="1">+IF(ISERROR(HLOOKUP($B160,INDIRECT("'Monthly Resource Report'!"&amp;'Coleman Validation'!AC$665666&amp;":"&amp;'Coleman Validation'!AC$665667),'Coleman Validation'!AC$665668,FALSE)),0,HLOOKUP($B160,INDIRECT("'Monthly Resource Report'!"&amp;'Coleman Validation'!AC$665666&amp;":"&amp;'Coleman Validation'!AC$665667),'Coleman Validation'!AC$665668,FALSE))</f>
        <v>0.32851990687356264</v>
      </c>
      <c r="AD160" s="318">
        <f ca="1">+IF(ISERROR(HLOOKUP($B160,INDIRECT("'Monthly Resource Report'!"&amp;'Coleman Validation'!AD$665666&amp;":"&amp;'Coleman Validation'!AD$665667),'Coleman Validation'!AD$665668,FALSE)),0,HLOOKUP($B160,INDIRECT("'Monthly Resource Report'!"&amp;'Coleman Validation'!AD$665666&amp;":"&amp;'Coleman Validation'!AD$665667),'Coleman Validation'!AD$665668,FALSE))</f>
        <v>0.20067378501118885</v>
      </c>
    </row>
    <row r="161" spans="2:30" s="29" customFormat="1">
      <c r="B161" s="301">
        <v>46082</v>
      </c>
      <c r="C161" s="294">
        <v>146</v>
      </c>
      <c r="D161" s="297">
        <v>2.5596469204879893</v>
      </c>
      <c r="E161" s="299">
        <v>0.33</v>
      </c>
      <c r="F161" s="295">
        <v>0.2</v>
      </c>
      <c r="G161" s="294">
        <f ca="1">+IF(ISERROR(HLOOKUP($B161,INDIRECT("'Monthly Resource Report'!"&amp;'Coleman Validation'!G$665666&amp;":"&amp;'Coleman Validation'!G$665667),'Coleman Validation'!G$665668,FALSE)),0,HLOOKUP($B161,INDIRECT("'Monthly Resource Report'!"&amp;'Coleman Validation'!G$665666&amp;":"&amp;'Coleman Validation'!G$665667),'Coleman Validation'!G$665668,FALSE))</f>
        <v>146</v>
      </c>
      <c r="H161" s="297">
        <f ca="1">+IF(ISERROR(HLOOKUP($B161,INDIRECT("'Monthly Resource Report'!"&amp;'Coleman Validation'!H$665666&amp;":"&amp;'Coleman Validation'!H$665667),'Coleman Validation'!H$665668,FALSE)),0,HLOOKUP($B161,INDIRECT("'Monthly Resource Report'!"&amp;'Coleman Validation'!H$665666&amp;":"&amp;'Coleman Validation'!H$665667),'Coleman Validation'!H$665668,FALSE))</f>
        <v>2.5600025379368692</v>
      </c>
      <c r="I161" s="317">
        <f ca="1">+IF(ISERROR(HLOOKUP($B161,INDIRECT("'Monthly Resource Report'!"&amp;'Coleman Validation'!I$665666&amp;":"&amp;'Coleman Validation'!I$665667),'Coleman Validation'!I$665668,FALSE)),0,HLOOKUP($B161,INDIRECT("'Monthly Resource Report'!"&amp;'Coleman Validation'!I$665666&amp;":"&amp;'Coleman Validation'!I$665667),'Coleman Validation'!I$665668,FALSE))</f>
        <v>0.32781514071768092</v>
      </c>
      <c r="J161" s="318">
        <f ca="1">+IF(ISERROR(HLOOKUP($B161,INDIRECT("'Monthly Resource Report'!"&amp;'Coleman Validation'!J$665666&amp;":"&amp;'Coleman Validation'!J$665667),'Coleman Validation'!J$665668,FALSE)),0,HLOOKUP($B161,INDIRECT("'Monthly Resource Report'!"&amp;'Coleman Validation'!J$665666&amp;":"&amp;'Coleman Validation'!J$665667),'Coleman Validation'!J$665668,FALSE))</f>
        <v>0.20033683039448466</v>
      </c>
      <c r="L161" s="301">
        <v>46082</v>
      </c>
      <c r="M161" s="294">
        <v>146</v>
      </c>
      <c r="N161" s="297">
        <v>2.5596469204879893</v>
      </c>
      <c r="O161" s="299">
        <v>0.33</v>
      </c>
      <c r="P161" s="295">
        <v>0.2</v>
      </c>
      <c r="Q161" s="294">
        <f ca="1">+IF(ISERROR(HLOOKUP($B161,INDIRECT("'Monthly Resource Report'!"&amp;'Coleman Validation'!Q$665666&amp;":"&amp;'Coleman Validation'!Q$665667),'Coleman Validation'!Q$665668,FALSE)),0,HLOOKUP($B161,INDIRECT("'Monthly Resource Report'!"&amp;'Coleman Validation'!Q$665666&amp;":"&amp;'Coleman Validation'!Q$665667),'Coleman Validation'!Q$665668,FALSE))</f>
        <v>146</v>
      </c>
      <c r="R161" s="297">
        <f ca="1">+IF(ISERROR(HLOOKUP($B161,INDIRECT("'Monthly Resource Report'!"&amp;'Coleman Validation'!R$665666&amp;":"&amp;'Coleman Validation'!R$665667),'Coleman Validation'!R$665668,FALSE)),0,HLOOKUP($B161,INDIRECT("'Monthly Resource Report'!"&amp;'Coleman Validation'!R$665666&amp;":"&amp;'Coleman Validation'!R$665667),'Coleman Validation'!R$665668,FALSE))</f>
        <v>2.5600024419765148</v>
      </c>
      <c r="S161" s="317">
        <f ca="1">+IF(ISERROR(HLOOKUP($B161,INDIRECT("'Monthly Resource Report'!"&amp;'Coleman Validation'!S$665666&amp;":"&amp;'Coleman Validation'!S$665667),'Coleman Validation'!S$665668,FALSE)),0,HLOOKUP($B161,INDIRECT("'Monthly Resource Report'!"&amp;'Coleman Validation'!S$665666&amp;":"&amp;'Coleman Validation'!S$665667),'Coleman Validation'!S$665668,FALSE))</f>
        <v>0.32769495796463177</v>
      </c>
      <c r="T161" s="318">
        <f ca="1">+IF(ISERROR(HLOOKUP($B161,INDIRECT("'Monthly Resource Report'!"&amp;'Coleman Validation'!T$665666&amp;":"&amp;'Coleman Validation'!T$665667),'Coleman Validation'!T$665668,FALSE)),0,HLOOKUP($B161,INDIRECT("'Monthly Resource Report'!"&amp;'Coleman Validation'!T$665666&amp;":"&amp;'Coleman Validation'!T$665667),'Coleman Validation'!T$665668,FALSE))</f>
        <v>0.20058375755898275</v>
      </c>
      <c r="V161" s="301">
        <v>46082</v>
      </c>
      <c r="W161" s="294">
        <v>151</v>
      </c>
      <c r="X161" s="297">
        <v>2.5596469204879893</v>
      </c>
      <c r="Y161" s="299">
        <v>0.33</v>
      </c>
      <c r="Z161" s="295">
        <v>0.2</v>
      </c>
      <c r="AA161" s="294">
        <f ca="1">+IF(ISERROR(HLOOKUP($B161,INDIRECT("'Monthly Resource Report'!"&amp;'Coleman Validation'!AA$665666&amp;":"&amp;'Coleman Validation'!AA$665667),'Coleman Validation'!AA$665668,FALSE)),0,HLOOKUP($B161,INDIRECT("'Monthly Resource Report'!"&amp;'Coleman Validation'!AA$665666&amp;":"&amp;'Coleman Validation'!AA$665667),'Coleman Validation'!AA$665668,FALSE))</f>
        <v>151</v>
      </c>
      <c r="AB161" s="297">
        <f ca="1">+IF(ISERROR(HLOOKUP($B161,INDIRECT("'Monthly Resource Report'!"&amp;'Coleman Validation'!AB$665666&amp;":"&amp;'Coleman Validation'!AB$665667),'Coleman Validation'!AB$665668,FALSE)),0,HLOOKUP($B161,INDIRECT("'Monthly Resource Report'!"&amp;'Coleman Validation'!AB$665666&amp;":"&amp;'Coleman Validation'!AB$665667),'Coleman Validation'!AB$665668,FALSE))</f>
        <v>2.5599980408533631</v>
      </c>
      <c r="AC161" s="317">
        <f ca="1">+IF(ISERROR(HLOOKUP($B161,INDIRECT("'Monthly Resource Report'!"&amp;'Coleman Validation'!AC$665666&amp;":"&amp;'Coleman Validation'!AC$665667),'Coleman Validation'!AC$665668,FALSE)),0,HLOOKUP($B161,INDIRECT("'Monthly Resource Report'!"&amp;'Coleman Validation'!AC$665666&amp;":"&amp;'Coleman Validation'!AC$665667),'Coleman Validation'!AC$665668,FALSE))</f>
        <v>0.32836001126719622</v>
      </c>
      <c r="AD161" s="318">
        <f ca="1">+IF(ISERROR(HLOOKUP($B161,INDIRECT("'Monthly Resource Report'!"&amp;'Coleman Validation'!AD$665666&amp;":"&amp;'Coleman Validation'!AD$665667),'Coleman Validation'!AD$665668,FALSE)),0,HLOOKUP($B161,INDIRECT("'Monthly Resource Report'!"&amp;'Coleman Validation'!AD$665666&amp;":"&amp;'Coleman Validation'!AD$665667),'Coleman Validation'!AD$665668,FALSE))</f>
        <v>0.20081288105975162</v>
      </c>
    </row>
    <row r="162" spans="2:30" s="29" customFormat="1">
      <c r="B162" s="301">
        <v>46113</v>
      </c>
      <c r="C162" s="294">
        <v>146</v>
      </c>
      <c r="D162" s="297">
        <v>2.5596469204879893</v>
      </c>
      <c r="E162" s="299">
        <v>0.33</v>
      </c>
      <c r="F162" s="295">
        <v>0.2</v>
      </c>
      <c r="G162" s="294">
        <f ca="1">+IF(ISERROR(HLOOKUP($B162,INDIRECT("'Monthly Resource Report'!"&amp;'Coleman Validation'!G$665666&amp;":"&amp;'Coleman Validation'!G$665667),'Coleman Validation'!G$665668,FALSE)),0,HLOOKUP($B162,INDIRECT("'Monthly Resource Report'!"&amp;'Coleman Validation'!G$665666&amp;":"&amp;'Coleman Validation'!G$665667),'Coleman Validation'!G$665668,FALSE))</f>
        <v>146</v>
      </c>
      <c r="H162" s="297">
        <f ca="1">+IF(ISERROR(HLOOKUP($B162,INDIRECT("'Monthly Resource Report'!"&amp;'Coleman Validation'!H$665666&amp;":"&amp;'Coleman Validation'!H$665667),'Coleman Validation'!H$665668,FALSE)),0,HLOOKUP($B162,INDIRECT("'Monthly Resource Report'!"&amp;'Coleman Validation'!H$665666&amp;":"&amp;'Coleman Validation'!H$665667),'Coleman Validation'!H$665668,FALSE))</f>
        <v>2.5600014642049129</v>
      </c>
      <c r="I162" s="317">
        <f ca="1">+IF(ISERROR(HLOOKUP($B162,INDIRECT("'Monthly Resource Report'!"&amp;'Coleman Validation'!I$665666&amp;":"&amp;'Coleman Validation'!I$665667),'Coleman Validation'!I$665668,FALSE)),0,HLOOKUP($B162,INDIRECT("'Monthly Resource Report'!"&amp;'Coleman Validation'!I$665666&amp;":"&amp;'Coleman Validation'!I$665667),'Coleman Validation'!I$665668,FALSE))</f>
        <v>0.32521918549285356</v>
      </c>
      <c r="J162" s="318">
        <f ca="1">+IF(ISERROR(HLOOKUP($B162,INDIRECT("'Monthly Resource Report'!"&amp;'Coleman Validation'!J$665666&amp;":"&amp;'Coleman Validation'!J$665667),'Coleman Validation'!J$665668,FALSE)),0,HLOOKUP($B162,INDIRECT("'Monthly Resource Report'!"&amp;'Coleman Validation'!J$665666&amp;":"&amp;'Coleman Validation'!J$665667),'Coleman Validation'!J$665668,FALSE))</f>
        <v>0.20057354508198516</v>
      </c>
      <c r="L162" s="301">
        <v>46113</v>
      </c>
      <c r="M162" s="294">
        <v>146</v>
      </c>
      <c r="N162" s="297">
        <v>2.5596469204879893</v>
      </c>
      <c r="O162" s="299">
        <v>0.33</v>
      </c>
      <c r="P162" s="295">
        <v>0.2</v>
      </c>
      <c r="Q162" s="294">
        <f ca="1">+IF(ISERROR(HLOOKUP($B162,INDIRECT("'Monthly Resource Report'!"&amp;'Coleman Validation'!Q$665666&amp;":"&amp;'Coleman Validation'!Q$665667),'Coleman Validation'!Q$665668,FALSE)),0,HLOOKUP($B162,INDIRECT("'Monthly Resource Report'!"&amp;'Coleman Validation'!Q$665666&amp;":"&amp;'Coleman Validation'!Q$665667),'Coleman Validation'!Q$665668,FALSE))</f>
        <v>146</v>
      </c>
      <c r="R162" s="297">
        <f ca="1">+IF(ISERROR(HLOOKUP($B162,INDIRECT("'Monthly Resource Report'!"&amp;'Coleman Validation'!R$665666&amp;":"&amp;'Coleman Validation'!R$665667),'Coleman Validation'!R$665668,FALSE)),0,HLOOKUP($B162,INDIRECT("'Monthly Resource Report'!"&amp;'Coleman Validation'!R$665666&amp;":"&amp;'Coleman Validation'!R$665667),'Coleman Validation'!R$665668,FALSE))</f>
        <v>2.5600013467599787</v>
      </c>
      <c r="S162" s="317">
        <f ca="1">+IF(ISERROR(HLOOKUP($B162,INDIRECT("'Monthly Resource Report'!"&amp;'Coleman Validation'!S$665666&amp;":"&amp;'Coleman Validation'!S$665667),'Coleman Validation'!S$665668,FALSE)),0,HLOOKUP($B162,INDIRECT("'Monthly Resource Report'!"&amp;'Coleman Validation'!S$665666&amp;":"&amp;'Coleman Validation'!S$665667),'Coleman Validation'!S$665668,FALSE))</f>
        <v>0.32521096164785207</v>
      </c>
      <c r="T162" s="318">
        <f ca="1">+IF(ISERROR(HLOOKUP($B162,INDIRECT("'Monthly Resource Report'!"&amp;'Coleman Validation'!T$665666&amp;":"&amp;'Coleman Validation'!T$665667),'Coleman Validation'!T$665668,FALSE)),0,HLOOKUP($B162,INDIRECT("'Monthly Resource Report'!"&amp;'Coleman Validation'!T$665666&amp;":"&amp;'Coleman Validation'!T$665667),'Coleman Validation'!T$665668,FALSE))</f>
        <v>0.20042567807206652</v>
      </c>
      <c r="V162" s="301">
        <v>46113</v>
      </c>
      <c r="W162" s="294">
        <v>151</v>
      </c>
      <c r="X162" s="297">
        <v>2.5596469204879893</v>
      </c>
      <c r="Y162" s="299">
        <v>0.33</v>
      </c>
      <c r="Z162" s="295">
        <v>0.2</v>
      </c>
      <c r="AA162" s="294">
        <f ca="1">+IF(ISERROR(HLOOKUP($B162,INDIRECT("'Monthly Resource Report'!"&amp;'Coleman Validation'!AA$665666&amp;":"&amp;'Coleman Validation'!AA$665667),'Coleman Validation'!AA$665668,FALSE)),0,HLOOKUP($B162,INDIRECT("'Monthly Resource Report'!"&amp;'Coleman Validation'!AA$665666&amp;":"&amp;'Coleman Validation'!AA$665667),'Coleman Validation'!AA$665668,FALSE))</f>
        <v>151</v>
      </c>
      <c r="AB162" s="297">
        <f ca="1">+IF(ISERROR(HLOOKUP($B162,INDIRECT("'Monthly Resource Report'!"&amp;'Coleman Validation'!AB$665666&amp;":"&amp;'Coleman Validation'!AB$665667),'Coleman Validation'!AB$665668,FALSE)),0,HLOOKUP($B162,INDIRECT("'Monthly Resource Report'!"&amp;'Coleman Validation'!AB$665666&amp;":"&amp;'Coleman Validation'!AB$665667),'Coleman Validation'!AB$665668,FALSE))</f>
        <v>2.5600009225943348</v>
      </c>
      <c r="AC162" s="317">
        <f ca="1">+IF(ISERROR(HLOOKUP($B162,INDIRECT("'Monthly Resource Report'!"&amp;'Coleman Validation'!AC$665666&amp;":"&amp;'Coleman Validation'!AC$665667),'Coleman Validation'!AC$665668,FALSE)),0,HLOOKUP($B162,INDIRECT("'Monthly Resource Report'!"&amp;'Coleman Validation'!AC$665666&amp;":"&amp;'Coleman Validation'!AC$665667),'Coleman Validation'!AC$665668,FALSE))</f>
        <v>0.32493115521148958</v>
      </c>
      <c r="AD162" s="318">
        <f ca="1">+IF(ISERROR(HLOOKUP($B162,INDIRECT("'Monthly Resource Report'!"&amp;'Coleman Validation'!AD$665666&amp;":"&amp;'Coleman Validation'!AD$665667),'Coleman Validation'!AD$665668,FALSE)),0,HLOOKUP($B162,INDIRECT("'Monthly Resource Report'!"&amp;'Coleman Validation'!AD$665666&amp;":"&amp;'Coleman Validation'!AD$665667),'Coleman Validation'!AD$665668,FALSE))</f>
        <v>0.20224881519894639</v>
      </c>
    </row>
    <row r="163" spans="2:30" s="29" customFormat="1">
      <c r="B163" s="301">
        <v>46143</v>
      </c>
      <c r="C163" s="294">
        <v>146</v>
      </c>
      <c r="D163" s="297">
        <v>2.5596469204879893</v>
      </c>
      <c r="E163" s="299">
        <v>0.33</v>
      </c>
      <c r="F163" s="295">
        <v>0.2</v>
      </c>
      <c r="G163" s="294">
        <f ca="1">+IF(ISERROR(HLOOKUP($B163,INDIRECT("'Monthly Resource Report'!"&amp;'Coleman Validation'!G$665666&amp;":"&amp;'Coleman Validation'!G$665667),'Coleman Validation'!G$665668,FALSE)),0,HLOOKUP($B163,INDIRECT("'Monthly Resource Report'!"&amp;'Coleman Validation'!G$665666&amp;":"&amp;'Coleman Validation'!G$665667),'Coleman Validation'!G$665668,FALSE))</f>
        <v>146</v>
      </c>
      <c r="H163" s="297">
        <f ca="1">+IF(ISERROR(HLOOKUP($B163,INDIRECT("'Monthly Resource Report'!"&amp;'Coleman Validation'!H$665666&amp;":"&amp;'Coleman Validation'!H$665667),'Coleman Validation'!H$665668,FALSE)),0,HLOOKUP($B163,INDIRECT("'Monthly Resource Report'!"&amp;'Coleman Validation'!H$665666&amp;":"&amp;'Coleman Validation'!H$665667),'Coleman Validation'!H$665668,FALSE))</f>
        <v>2.5600018315647284</v>
      </c>
      <c r="I163" s="317">
        <f ca="1">+IF(ISERROR(HLOOKUP($B163,INDIRECT("'Monthly Resource Report'!"&amp;'Coleman Validation'!I$665666&amp;":"&amp;'Coleman Validation'!I$665667),'Coleman Validation'!I$665668,FALSE)),0,HLOOKUP($B163,INDIRECT("'Monthly Resource Report'!"&amp;'Coleman Validation'!I$665666&amp;":"&amp;'Coleman Validation'!I$665667),'Coleman Validation'!I$665668,FALSE))</f>
        <v>0.32520447073226016</v>
      </c>
      <c r="J163" s="318">
        <f ca="1">+IF(ISERROR(HLOOKUP($B163,INDIRECT("'Monthly Resource Report'!"&amp;'Coleman Validation'!J$665666&amp;":"&amp;'Coleman Validation'!J$665667),'Coleman Validation'!J$665668,FALSE)),0,HLOOKUP($B163,INDIRECT("'Monthly Resource Report'!"&amp;'Coleman Validation'!J$665666&amp;":"&amp;'Coleman Validation'!J$665667),'Coleman Validation'!J$665668,FALSE))</f>
        <v>0.20019112672758793</v>
      </c>
      <c r="L163" s="301">
        <v>46143</v>
      </c>
      <c r="M163" s="294">
        <v>146</v>
      </c>
      <c r="N163" s="297">
        <v>2.5596469204879893</v>
      </c>
      <c r="O163" s="299">
        <v>0.33</v>
      </c>
      <c r="P163" s="295">
        <v>0.2</v>
      </c>
      <c r="Q163" s="294">
        <f ca="1">+IF(ISERROR(HLOOKUP($B163,INDIRECT("'Monthly Resource Report'!"&amp;'Coleman Validation'!Q$665666&amp;":"&amp;'Coleman Validation'!Q$665667),'Coleman Validation'!Q$665668,FALSE)),0,HLOOKUP($B163,INDIRECT("'Monthly Resource Report'!"&amp;'Coleman Validation'!Q$665666&amp;":"&amp;'Coleman Validation'!Q$665667),'Coleman Validation'!Q$665668,FALSE))</f>
        <v>146</v>
      </c>
      <c r="R163" s="297">
        <f ca="1">+IF(ISERROR(HLOOKUP($B163,INDIRECT("'Monthly Resource Report'!"&amp;'Coleman Validation'!R$665666&amp;":"&amp;'Coleman Validation'!R$665667),'Coleman Validation'!R$665668,FALSE)),0,HLOOKUP($B163,INDIRECT("'Monthly Resource Report'!"&amp;'Coleman Validation'!R$665666&amp;":"&amp;'Coleman Validation'!R$665667),'Coleman Validation'!R$665668,FALSE))</f>
        <v>2.560002069750595</v>
      </c>
      <c r="S163" s="317">
        <f ca="1">+IF(ISERROR(HLOOKUP($B163,INDIRECT("'Monthly Resource Report'!"&amp;'Coleman Validation'!S$665666&amp;":"&amp;'Coleman Validation'!S$665667),'Coleman Validation'!S$665668,FALSE)),0,HLOOKUP($B163,INDIRECT("'Monthly Resource Report'!"&amp;'Coleman Validation'!S$665666&amp;":"&amp;'Coleman Validation'!S$665667),'Coleman Validation'!S$665668,FALSE))</f>
        <v>0.32507155025015355</v>
      </c>
      <c r="T163" s="318">
        <f ca="1">+IF(ISERROR(HLOOKUP($B163,INDIRECT("'Monthly Resource Report'!"&amp;'Coleman Validation'!T$665666&amp;":"&amp;'Coleman Validation'!T$665667),'Coleman Validation'!T$665668,FALSE)),0,HLOOKUP($B163,INDIRECT("'Monthly Resource Report'!"&amp;'Coleman Validation'!T$665666&amp;":"&amp;'Coleman Validation'!T$665667),'Coleman Validation'!T$665668,FALSE))</f>
        <v>0.20063090947523385</v>
      </c>
      <c r="V163" s="301">
        <v>46143</v>
      </c>
      <c r="W163" s="294">
        <v>151</v>
      </c>
      <c r="X163" s="297">
        <v>2.5596469204879893</v>
      </c>
      <c r="Y163" s="299">
        <v>0.33</v>
      </c>
      <c r="Z163" s="295">
        <v>0.2</v>
      </c>
      <c r="AA163" s="294">
        <f ca="1">+IF(ISERROR(HLOOKUP($B163,INDIRECT("'Monthly Resource Report'!"&amp;'Coleman Validation'!AA$665666&amp;":"&amp;'Coleman Validation'!AA$665667),'Coleman Validation'!AA$665668,FALSE)),0,HLOOKUP($B163,INDIRECT("'Monthly Resource Report'!"&amp;'Coleman Validation'!AA$665666&amp;":"&amp;'Coleman Validation'!AA$665667),'Coleman Validation'!AA$665668,FALSE))</f>
        <v>151</v>
      </c>
      <c r="AB163" s="297">
        <f ca="1">+IF(ISERROR(HLOOKUP($B163,INDIRECT("'Monthly Resource Report'!"&amp;'Coleman Validation'!AB$665666&amp;":"&amp;'Coleman Validation'!AB$665667),'Coleman Validation'!AB$665668,FALSE)),0,HLOOKUP($B163,INDIRECT("'Monthly Resource Report'!"&amp;'Coleman Validation'!AB$665666&amp;":"&amp;'Coleman Validation'!AB$665667),'Coleman Validation'!AB$665668,FALSE))</f>
        <v>2.5599980516205934</v>
      </c>
      <c r="AC163" s="317">
        <f ca="1">+IF(ISERROR(HLOOKUP($B163,INDIRECT("'Monthly Resource Report'!"&amp;'Coleman Validation'!AC$665666&amp;":"&amp;'Coleman Validation'!AC$665667),'Coleman Validation'!AC$665668,FALSE)),0,HLOOKUP($B163,INDIRECT("'Monthly Resource Report'!"&amp;'Coleman Validation'!AC$665666&amp;":"&amp;'Coleman Validation'!AC$665667),'Coleman Validation'!AC$665668,FALSE))</f>
        <v>0.32573193605998896</v>
      </c>
      <c r="AD163" s="318">
        <f ca="1">+IF(ISERROR(HLOOKUP($B163,INDIRECT("'Monthly Resource Report'!"&amp;'Coleman Validation'!AD$665666&amp;":"&amp;'Coleman Validation'!AD$665667),'Coleman Validation'!AD$665668,FALSE)),0,HLOOKUP($B163,INDIRECT("'Monthly Resource Report'!"&amp;'Coleman Validation'!AD$665666&amp;":"&amp;'Coleman Validation'!AD$665667),'Coleman Validation'!AD$665668,FALSE))</f>
        <v>0.20092438702891491</v>
      </c>
    </row>
    <row r="164" spans="2:30" s="29" customFormat="1">
      <c r="B164" s="301">
        <v>46174</v>
      </c>
      <c r="C164" s="294">
        <v>146</v>
      </c>
      <c r="D164" s="297">
        <v>2.5596469204879893</v>
      </c>
      <c r="E164" s="299">
        <v>0.33</v>
      </c>
      <c r="F164" s="295">
        <v>0.2</v>
      </c>
      <c r="G164" s="294">
        <f ca="1">+IF(ISERROR(HLOOKUP($B164,INDIRECT("'Monthly Resource Report'!"&amp;'Coleman Validation'!G$665666&amp;":"&amp;'Coleman Validation'!G$665667),'Coleman Validation'!G$665668,FALSE)),0,HLOOKUP($B164,INDIRECT("'Monthly Resource Report'!"&amp;'Coleman Validation'!G$665666&amp;":"&amp;'Coleman Validation'!G$665667),'Coleman Validation'!G$665668,FALSE))</f>
        <v>146</v>
      </c>
      <c r="H164" s="297">
        <f ca="1">+IF(ISERROR(HLOOKUP($B164,INDIRECT("'Monthly Resource Report'!"&amp;'Coleman Validation'!H$665666&amp;":"&amp;'Coleman Validation'!H$665667),'Coleman Validation'!H$665668,FALSE)),0,HLOOKUP($B164,INDIRECT("'Monthly Resource Report'!"&amp;'Coleman Validation'!H$665666&amp;":"&amp;'Coleman Validation'!H$665667),'Coleman Validation'!H$665668,FALSE))</f>
        <v>2.5600020136454087</v>
      </c>
      <c r="I164" s="317">
        <f ca="1">+IF(ISERROR(HLOOKUP($B164,INDIRECT("'Monthly Resource Report'!"&amp;'Coleman Validation'!I$665666&amp;":"&amp;'Coleman Validation'!I$665667),'Coleman Validation'!I$665668,FALSE)),0,HLOOKUP($B164,INDIRECT("'Monthly Resource Report'!"&amp;'Coleman Validation'!I$665666&amp;":"&amp;'Coleman Validation'!I$665667),'Coleman Validation'!I$665668,FALSE))</f>
        <v>0.32509490430282456</v>
      </c>
      <c r="J164" s="318">
        <f ca="1">+IF(ISERROR(HLOOKUP($B164,INDIRECT("'Monthly Resource Report'!"&amp;'Coleman Validation'!J$665666&amp;":"&amp;'Coleman Validation'!J$665667),'Coleman Validation'!J$665668,FALSE)),0,HLOOKUP($B164,INDIRECT("'Monthly Resource Report'!"&amp;'Coleman Validation'!J$665666&amp;":"&amp;'Coleman Validation'!J$665667),'Coleman Validation'!J$665668,FALSE))</f>
        <v>0.20038131132862683</v>
      </c>
      <c r="L164" s="301">
        <v>46174</v>
      </c>
      <c r="M164" s="294">
        <v>146</v>
      </c>
      <c r="N164" s="297">
        <v>2.5596469204879893</v>
      </c>
      <c r="O164" s="299">
        <v>0.33</v>
      </c>
      <c r="P164" s="295">
        <v>0.2</v>
      </c>
      <c r="Q164" s="294">
        <f ca="1">+IF(ISERROR(HLOOKUP($B164,INDIRECT("'Monthly Resource Report'!"&amp;'Coleman Validation'!Q$665666&amp;":"&amp;'Coleman Validation'!Q$665667),'Coleman Validation'!Q$665668,FALSE)),0,HLOOKUP($B164,INDIRECT("'Monthly Resource Report'!"&amp;'Coleman Validation'!Q$665666&amp;":"&amp;'Coleman Validation'!Q$665667),'Coleman Validation'!Q$665668,FALSE))</f>
        <v>146</v>
      </c>
      <c r="R164" s="297">
        <f ca="1">+IF(ISERROR(HLOOKUP($B164,INDIRECT("'Monthly Resource Report'!"&amp;'Coleman Validation'!R$665666&amp;":"&amp;'Coleman Validation'!R$665667),'Coleman Validation'!R$665668,FALSE)),0,HLOOKUP($B164,INDIRECT("'Monthly Resource Report'!"&amp;'Coleman Validation'!R$665666&amp;":"&amp;'Coleman Validation'!R$665667),'Coleman Validation'!R$665668,FALSE))</f>
        <v>2.5600020604981193</v>
      </c>
      <c r="S164" s="317">
        <f ca="1">+IF(ISERROR(HLOOKUP($B164,INDIRECT("'Monthly Resource Report'!"&amp;'Coleman Validation'!S$665666&amp;":"&amp;'Coleman Validation'!S$665667),'Coleman Validation'!S$665668,FALSE)),0,HLOOKUP($B164,INDIRECT("'Monthly Resource Report'!"&amp;'Coleman Validation'!S$665666&amp;":"&amp;'Coleman Validation'!S$665667),'Coleman Validation'!S$665668,FALSE))</f>
        <v>0.32510589655975308</v>
      </c>
      <c r="T164" s="318">
        <f ca="1">+IF(ISERROR(HLOOKUP($B164,INDIRECT("'Monthly Resource Report'!"&amp;'Coleman Validation'!T$665666&amp;":"&amp;'Coleman Validation'!T$665667),'Coleman Validation'!T$665668,FALSE)),0,HLOOKUP($B164,INDIRECT("'Monthly Resource Report'!"&amp;'Coleman Validation'!T$665666&amp;":"&amp;'Coleman Validation'!T$665667),'Coleman Validation'!T$665668,FALSE))</f>
        <v>0.20063506887735535</v>
      </c>
      <c r="V164" s="301">
        <v>46174</v>
      </c>
      <c r="W164" s="294">
        <v>151</v>
      </c>
      <c r="X164" s="297">
        <v>2.5596469204879893</v>
      </c>
      <c r="Y164" s="299">
        <v>0.33</v>
      </c>
      <c r="Z164" s="295">
        <v>0.2</v>
      </c>
      <c r="AA164" s="294">
        <f ca="1">+IF(ISERROR(HLOOKUP($B164,INDIRECT("'Monthly Resource Report'!"&amp;'Coleman Validation'!AA$665666&amp;":"&amp;'Coleman Validation'!AA$665667),'Coleman Validation'!AA$665668,FALSE)),0,HLOOKUP($B164,INDIRECT("'Monthly Resource Report'!"&amp;'Coleman Validation'!AA$665666&amp;":"&amp;'Coleman Validation'!AA$665667),'Coleman Validation'!AA$665668,FALSE))</f>
        <v>151</v>
      </c>
      <c r="AB164" s="297">
        <f ca="1">+IF(ISERROR(HLOOKUP($B164,INDIRECT("'Monthly Resource Report'!"&amp;'Coleman Validation'!AB$665666&amp;":"&amp;'Coleman Validation'!AB$665667),'Coleman Validation'!AB$665668,FALSE)),0,HLOOKUP($B164,INDIRECT("'Monthly Resource Report'!"&amp;'Coleman Validation'!AB$665666&amp;":"&amp;'Coleman Validation'!AB$665667),'Coleman Validation'!AB$665668,FALSE))</f>
        <v>2.5599985741301587</v>
      </c>
      <c r="AC164" s="317">
        <f ca="1">+IF(ISERROR(HLOOKUP($B164,INDIRECT("'Monthly Resource Report'!"&amp;'Coleman Validation'!AC$665666&amp;":"&amp;'Coleman Validation'!AC$665667),'Coleman Validation'!AC$665668,FALSE)),0,HLOOKUP($B164,INDIRECT("'Monthly Resource Report'!"&amp;'Coleman Validation'!AC$665666&amp;":"&amp;'Coleman Validation'!AC$665667),'Coleman Validation'!AC$665668,FALSE))</f>
        <v>0.32573621389682189</v>
      </c>
      <c r="AD164" s="318">
        <f ca="1">+IF(ISERROR(HLOOKUP($B164,INDIRECT("'Monthly Resource Report'!"&amp;'Coleman Validation'!AD$665666&amp;":"&amp;'Coleman Validation'!AD$665667),'Coleman Validation'!AD$665668,FALSE)),0,HLOOKUP($B164,INDIRECT("'Monthly Resource Report'!"&amp;'Coleman Validation'!AD$665666&amp;":"&amp;'Coleman Validation'!AD$665667),'Coleman Validation'!AD$665668,FALSE))</f>
        <v>0.20067010578408032</v>
      </c>
    </row>
    <row r="165" spans="2:30" s="29" customFormat="1">
      <c r="B165" s="301">
        <v>46204</v>
      </c>
      <c r="C165" s="294">
        <v>146</v>
      </c>
      <c r="D165" s="297">
        <v>2.5596469204879893</v>
      </c>
      <c r="E165" s="299">
        <v>0.33</v>
      </c>
      <c r="F165" s="295">
        <v>0.2</v>
      </c>
      <c r="G165" s="294">
        <f ca="1">+IF(ISERROR(HLOOKUP($B165,INDIRECT("'Monthly Resource Report'!"&amp;'Coleman Validation'!G$665666&amp;":"&amp;'Coleman Validation'!G$665667),'Coleman Validation'!G$665668,FALSE)),0,HLOOKUP($B165,INDIRECT("'Monthly Resource Report'!"&amp;'Coleman Validation'!G$665666&amp;":"&amp;'Coleman Validation'!G$665667),'Coleman Validation'!G$665668,FALSE))</f>
        <v>146</v>
      </c>
      <c r="H165" s="297">
        <f ca="1">+IF(ISERROR(HLOOKUP($B165,INDIRECT("'Monthly Resource Report'!"&amp;'Coleman Validation'!H$665666&amp;":"&amp;'Coleman Validation'!H$665667),'Coleman Validation'!H$665668,FALSE)),0,HLOOKUP($B165,INDIRECT("'Monthly Resource Report'!"&amp;'Coleman Validation'!H$665666&amp;":"&amp;'Coleman Validation'!H$665667),'Coleman Validation'!H$665668,FALSE))</f>
        <v>2.5600020665651511</v>
      </c>
      <c r="I165" s="317">
        <f ca="1">+IF(ISERROR(HLOOKUP($B165,INDIRECT("'Monthly Resource Report'!"&amp;'Coleman Validation'!I$665666&amp;":"&amp;'Coleman Validation'!I$665667),'Coleman Validation'!I$665668,FALSE)),0,HLOOKUP($B165,INDIRECT("'Monthly Resource Report'!"&amp;'Coleman Validation'!I$665666&amp;":"&amp;'Coleman Validation'!I$665667),'Coleman Validation'!I$665668,FALSE))</f>
        <v>0.32686204742898606</v>
      </c>
      <c r="J165" s="318">
        <f ca="1">+IF(ISERROR(HLOOKUP($B165,INDIRECT("'Monthly Resource Report'!"&amp;'Coleman Validation'!J$665666&amp;":"&amp;'Coleman Validation'!J$665667),'Coleman Validation'!J$665668,FALSE)),0,HLOOKUP($B165,INDIRECT("'Monthly Resource Report'!"&amp;'Coleman Validation'!J$665666&amp;":"&amp;'Coleman Validation'!J$665667),'Coleman Validation'!J$665668,FALSE))</f>
        <v>0.20069262485053588</v>
      </c>
      <c r="L165" s="301">
        <v>46204</v>
      </c>
      <c r="M165" s="294">
        <v>146</v>
      </c>
      <c r="N165" s="297">
        <v>2.5596469204879893</v>
      </c>
      <c r="O165" s="299">
        <v>0.33</v>
      </c>
      <c r="P165" s="295">
        <v>0.2</v>
      </c>
      <c r="Q165" s="294">
        <f ca="1">+IF(ISERROR(HLOOKUP($B165,INDIRECT("'Monthly Resource Report'!"&amp;'Coleman Validation'!Q$665666&amp;":"&amp;'Coleman Validation'!Q$665667),'Coleman Validation'!Q$665668,FALSE)),0,HLOOKUP($B165,INDIRECT("'Monthly Resource Report'!"&amp;'Coleman Validation'!Q$665666&amp;":"&amp;'Coleman Validation'!Q$665667),'Coleman Validation'!Q$665668,FALSE))</f>
        <v>146</v>
      </c>
      <c r="R165" s="297">
        <f ca="1">+IF(ISERROR(HLOOKUP($B165,INDIRECT("'Monthly Resource Report'!"&amp;'Coleman Validation'!R$665666&amp;":"&amp;'Coleman Validation'!R$665667),'Coleman Validation'!R$665668,FALSE)),0,HLOOKUP($B165,INDIRECT("'Monthly Resource Report'!"&amp;'Coleman Validation'!R$665666&amp;":"&amp;'Coleman Validation'!R$665667),'Coleman Validation'!R$665668,FALSE))</f>
        <v>2.560002045187888</v>
      </c>
      <c r="S165" s="317">
        <f ca="1">+IF(ISERROR(HLOOKUP($B165,INDIRECT("'Monthly Resource Report'!"&amp;'Coleman Validation'!S$665666&amp;":"&amp;'Coleman Validation'!S$665667),'Coleman Validation'!S$665668,FALSE)),0,HLOOKUP($B165,INDIRECT("'Monthly Resource Report'!"&amp;'Coleman Validation'!S$665666&amp;":"&amp;'Coleman Validation'!S$665667),'Coleman Validation'!S$665668,FALSE))</f>
        <v>0.32720545270335677</v>
      </c>
      <c r="T165" s="318">
        <f ca="1">+IF(ISERROR(HLOOKUP($B165,INDIRECT("'Monthly Resource Report'!"&amp;'Coleman Validation'!T$665666&amp;":"&amp;'Coleman Validation'!T$665667),'Coleman Validation'!T$665668,FALSE)),0,HLOOKUP($B165,INDIRECT("'Monthly Resource Report'!"&amp;'Coleman Validation'!T$665666&amp;":"&amp;'Coleman Validation'!T$665667),'Coleman Validation'!T$665668,FALSE))</f>
        <v>0.20038983364196242</v>
      </c>
      <c r="V165" s="301">
        <v>46204</v>
      </c>
      <c r="W165" s="294">
        <v>151</v>
      </c>
      <c r="X165" s="297">
        <v>2.5596469204879893</v>
      </c>
      <c r="Y165" s="299">
        <v>0.33</v>
      </c>
      <c r="Z165" s="295">
        <v>0.2</v>
      </c>
      <c r="AA165" s="294">
        <f ca="1">+IF(ISERROR(HLOOKUP($B165,INDIRECT("'Monthly Resource Report'!"&amp;'Coleman Validation'!AA$665666&amp;":"&amp;'Coleman Validation'!AA$665667),'Coleman Validation'!AA$665668,FALSE)),0,HLOOKUP($B165,INDIRECT("'Monthly Resource Report'!"&amp;'Coleman Validation'!AA$665666&amp;":"&amp;'Coleman Validation'!AA$665667),'Coleman Validation'!AA$665668,FALSE))</f>
        <v>151</v>
      </c>
      <c r="AB165" s="297">
        <f ca="1">+IF(ISERROR(HLOOKUP($B165,INDIRECT("'Monthly Resource Report'!"&amp;'Coleman Validation'!AB$665666&amp;":"&amp;'Coleman Validation'!AB$665667),'Coleman Validation'!AB$665668,FALSE)),0,HLOOKUP($B165,INDIRECT("'Monthly Resource Report'!"&amp;'Coleman Validation'!AB$665666&amp;":"&amp;'Coleman Validation'!AB$665667),'Coleman Validation'!AB$665668,FALSE))</f>
        <v>2.5599982233100254</v>
      </c>
      <c r="AC165" s="317">
        <f ca="1">+IF(ISERROR(HLOOKUP($B165,INDIRECT("'Monthly Resource Report'!"&amp;'Coleman Validation'!AC$665666&amp;":"&amp;'Coleman Validation'!AC$665667),'Coleman Validation'!AC$665668,FALSE)),0,HLOOKUP($B165,INDIRECT("'Monthly Resource Report'!"&amp;'Coleman Validation'!AC$665666&amp;":"&amp;'Coleman Validation'!AC$665667),'Coleman Validation'!AC$665668,FALSE))</f>
        <v>0.32768036380951793</v>
      </c>
      <c r="AD165" s="318">
        <f ca="1">+IF(ISERROR(HLOOKUP($B165,INDIRECT("'Monthly Resource Report'!"&amp;'Coleman Validation'!AD$665666&amp;":"&amp;'Coleman Validation'!AD$665667),'Coleman Validation'!AD$665668,FALSE)),0,HLOOKUP($B165,INDIRECT("'Monthly Resource Report'!"&amp;'Coleman Validation'!AD$665666&amp;":"&amp;'Coleman Validation'!AD$665667),'Coleman Validation'!AD$665668,FALSE))</f>
        <v>0.20061790582050879</v>
      </c>
    </row>
    <row r="166" spans="2:30" s="29" customFormat="1">
      <c r="B166" s="301">
        <v>46235</v>
      </c>
      <c r="C166" s="294">
        <v>146</v>
      </c>
      <c r="D166" s="297">
        <v>2.5596469204879893</v>
      </c>
      <c r="E166" s="299">
        <v>0.33</v>
      </c>
      <c r="F166" s="295">
        <v>0.2</v>
      </c>
      <c r="G166" s="294">
        <f ca="1">+IF(ISERROR(HLOOKUP($B166,INDIRECT("'Monthly Resource Report'!"&amp;'Coleman Validation'!G$665666&amp;":"&amp;'Coleman Validation'!G$665667),'Coleman Validation'!G$665668,FALSE)),0,HLOOKUP($B166,INDIRECT("'Monthly Resource Report'!"&amp;'Coleman Validation'!G$665666&amp;":"&amp;'Coleman Validation'!G$665667),'Coleman Validation'!G$665668,FALSE))</f>
        <v>146</v>
      </c>
      <c r="H166" s="297">
        <f ca="1">+IF(ISERROR(HLOOKUP($B166,INDIRECT("'Monthly Resource Report'!"&amp;'Coleman Validation'!H$665666&amp;":"&amp;'Coleman Validation'!H$665667),'Coleman Validation'!H$665668,FALSE)),0,HLOOKUP($B166,INDIRECT("'Monthly Resource Report'!"&amp;'Coleman Validation'!H$665666&amp;":"&amp;'Coleman Validation'!H$665667),'Coleman Validation'!H$665668,FALSE))</f>
        <v>2.5600028645087369</v>
      </c>
      <c r="I166" s="317">
        <f ca="1">+IF(ISERROR(HLOOKUP($B166,INDIRECT("'Monthly Resource Report'!"&amp;'Coleman Validation'!I$665666&amp;":"&amp;'Coleman Validation'!I$665667),'Coleman Validation'!I$665668,FALSE)),0,HLOOKUP($B166,INDIRECT("'Monthly Resource Report'!"&amp;'Coleman Validation'!I$665666&amp;":"&amp;'Coleman Validation'!I$665667),'Coleman Validation'!I$665668,FALSE))</f>
        <v>0.32643064530898158</v>
      </c>
      <c r="J166" s="318">
        <f ca="1">+IF(ISERROR(HLOOKUP($B166,INDIRECT("'Monthly Resource Report'!"&amp;'Coleman Validation'!J$665666&amp;":"&amp;'Coleman Validation'!J$665667),'Coleman Validation'!J$665668,FALSE)),0,HLOOKUP($B166,INDIRECT("'Monthly Resource Report'!"&amp;'Coleman Validation'!J$665666&amp;":"&amp;'Coleman Validation'!J$665667),'Coleman Validation'!J$665668,FALSE))</f>
        <v>0.20017879278506667</v>
      </c>
      <c r="L166" s="301">
        <v>46235</v>
      </c>
      <c r="M166" s="294">
        <v>146</v>
      </c>
      <c r="N166" s="297">
        <v>2.5596469204879893</v>
      </c>
      <c r="O166" s="299">
        <v>0.33</v>
      </c>
      <c r="P166" s="295">
        <v>0.2</v>
      </c>
      <c r="Q166" s="294">
        <f ca="1">+IF(ISERROR(HLOOKUP($B166,INDIRECT("'Monthly Resource Report'!"&amp;'Coleman Validation'!Q$665666&amp;":"&amp;'Coleman Validation'!Q$665667),'Coleman Validation'!Q$665668,FALSE)),0,HLOOKUP($B166,INDIRECT("'Monthly Resource Report'!"&amp;'Coleman Validation'!Q$665666&amp;":"&amp;'Coleman Validation'!Q$665667),'Coleman Validation'!Q$665668,FALSE))</f>
        <v>146</v>
      </c>
      <c r="R166" s="297">
        <f ca="1">+IF(ISERROR(HLOOKUP($B166,INDIRECT("'Monthly Resource Report'!"&amp;'Coleman Validation'!R$665666&amp;":"&amp;'Coleman Validation'!R$665667),'Coleman Validation'!R$665668,FALSE)),0,HLOOKUP($B166,INDIRECT("'Monthly Resource Report'!"&amp;'Coleman Validation'!R$665666&amp;":"&amp;'Coleman Validation'!R$665667),'Coleman Validation'!R$665668,FALSE))</f>
        <v>2.5600024259265384</v>
      </c>
      <c r="S166" s="317">
        <f ca="1">+IF(ISERROR(HLOOKUP($B166,INDIRECT("'Monthly Resource Report'!"&amp;'Coleman Validation'!S$665666&amp;":"&amp;'Coleman Validation'!S$665667),'Coleman Validation'!S$665668,FALSE)),0,HLOOKUP($B166,INDIRECT("'Monthly Resource Report'!"&amp;'Coleman Validation'!S$665666&amp;":"&amp;'Coleman Validation'!S$665667),'Coleman Validation'!S$665668,FALSE))</f>
        <v>0.32641373319022321</v>
      </c>
      <c r="T166" s="318">
        <f ca="1">+IF(ISERROR(HLOOKUP($B166,INDIRECT("'Monthly Resource Report'!"&amp;'Coleman Validation'!T$665666&amp;":"&amp;'Coleman Validation'!T$665667),'Coleman Validation'!T$665668,FALSE)),0,HLOOKUP($B166,INDIRECT("'Monthly Resource Report'!"&amp;'Coleman Validation'!T$665666&amp;":"&amp;'Coleman Validation'!T$665667),'Coleman Validation'!T$665668,FALSE))</f>
        <v>0.20060051639269147</v>
      </c>
      <c r="V166" s="301">
        <v>46235</v>
      </c>
      <c r="W166" s="294">
        <v>151</v>
      </c>
      <c r="X166" s="297">
        <v>2.5596469204879893</v>
      </c>
      <c r="Y166" s="299">
        <v>0.33</v>
      </c>
      <c r="Z166" s="295">
        <v>0.2</v>
      </c>
      <c r="AA166" s="294">
        <f ca="1">+IF(ISERROR(HLOOKUP($B166,INDIRECT("'Monthly Resource Report'!"&amp;'Coleman Validation'!AA$665666&amp;":"&amp;'Coleman Validation'!AA$665667),'Coleman Validation'!AA$665668,FALSE)),0,HLOOKUP($B166,INDIRECT("'Monthly Resource Report'!"&amp;'Coleman Validation'!AA$665666&amp;":"&amp;'Coleman Validation'!AA$665667),'Coleman Validation'!AA$665668,FALSE))</f>
        <v>151</v>
      </c>
      <c r="AB166" s="297">
        <f ca="1">+IF(ISERROR(HLOOKUP($B166,INDIRECT("'Monthly Resource Report'!"&amp;'Coleman Validation'!AB$665666&amp;":"&amp;'Coleman Validation'!AB$665667),'Coleman Validation'!AB$665668,FALSE)),0,HLOOKUP($B166,INDIRECT("'Monthly Resource Report'!"&amp;'Coleman Validation'!AB$665666&amp;":"&amp;'Coleman Validation'!AB$665667),'Coleman Validation'!AB$665668,FALSE))</f>
        <v>2.5599982141919218</v>
      </c>
      <c r="AC166" s="317">
        <f ca="1">+IF(ISERROR(HLOOKUP($B166,INDIRECT("'Monthly Resource Report'!"&amp;'Coleman Validation'!AC$665666&amp;":"&amp;'Coleman Validation'!AC$665667),'Coleman Validation'!AC$665668,FALSE)),0,HLOOKUP($B166,INDIRECT("'Monthly Resource Report'!"&amp;'Coleman Validation'!AC$665666&amp;":"&amp;'Coleman Validation'!AC$665667),'Coleman Validation'!AC$665668,FALSE))</f>
        <v>0.3275567906127157</v>
      </c>
      <c r="AD166" s="318">
        <f ca="1">+IF(ISERROR(HLOOKUP($B166,INDIRECT("'Monthly Resource Report'!"&amp;'Coleman Validation'!AD$665666&amp;":"&amp;'Coleman Validation'!AD$665667),'Coleman Validation'!AD$665668,FALSE)),0,HLOOKUP($B166,INDIRECT("'Monthly Resource Report'!"&amp;'Coleman Validation'!AD$665666&amp;":"&amp;'Coleman Validation'!AD$665667),'Coleman Validation'!AD$665668,FALSE))</f>
        <v>0.20062614402268614</v>
      </c>
    </row>
    <row r="167" spans="2:30" s="29" customFormat="1">
      <c r="B167" s="301">
        <v>46266</v>
      </c>
      <c r="C167" s="294">
        <v>146</v>
      </c>
      <c r="D167" s="297">
        <v>2.5596469204879893</v>
      </c>
      <c r="E167" s="299">
        <v>0.33</v>
      </c>
      <c r="F167" s="295">
        <v>0.2</v>
      </c>
      <c r="G167" s="294">
        <f ca="1">+IF(ISERROR(HLOOKUP($B167,INDIRECT("'Monthly Resource Report'!"&amp;'Coleman Validation'!G$665666&amp;":"&amp;'Coleman Validation'!G$665667),'Coleman Validation'!G$665668,FALSE)),0,HLOOKUP($B167,INDIRECT("'Monthly Resource Report'!"&amp;'Coleman Validation'!G$665666&amp;":"&amp;'Coleman Validation'!G$665667),'Coleman Validation'!G$665668,FALSE))</f>
        <v>146</v>
      </c>
      <c r="H167" s="297">
        <f ca="1">+IF(ISERROR(HLOOKUP($B167,INDIRECT("'Monthly Resource Report'!"&amp;'Coleman Validation'!H$665666&amp;":"&amp;'Coleman Validation'!H$665667),'Coleman Validation'!H$665668,FALSE)),0,HLOOKUP($B167,INDIRECT("'Monthly Resource Report'!"&amp;'Coleman Validation'!H$665666&amp;":"&amp;'Coleman Validation'!H$665667),'Coleman Validation'!H$665668,FALSE))</f>
        <v>2.5600023018138294</v>
      </c>
      <c r="I167" s="317">
        <f ca="1">+IF(ISERROR(HLOOKUP($B167,INDIRECT("'Monthly Resource Report'!"&amp;'Coleman Validation'!I$665666&amp;":"&amp;'Coleman Validation'!I$665667),'Coleman Validation'!I$665668,FALSE)),0,HLOOKUP($B167,INDIRECT("'Monthly Resource Report'!"&amp;'Coleman Validation'!I$665666&amp;":"&amp;'Coleman Validation'!I$665667),'Coleman Validation'!I$665668,FALSE))</f>
        <v>0.32600673098931254</v>
      </c>
      <c r="J167" s="318">
        <f ca="1">+IF(ISERROR(HLOOKUP($B167,INDIRECT("'Monthly Resource Report'!"&amp;'Coleman Validation'!J$665666&amp;":"&amp;'Coleman Validation'!J$665667),'Coleman Validation'!J$665668,FALSE)),0,HLOOKUP($B167,INDIRECT("'Monthly Resource Report'!"&amp;'Coleman Validation'!J$665666&amp;":"&amp;'Coleman Validation'!J$665667),'Coleman Validation'!J$665668,FALSE))</f>
        <v>0.20054568459910979</v>
      </c>
      <c r="L167" s="301">
        <v>46266</v>
      </c>
      <c r="M167" s="294">
        <v>146</v>
      </c>
      <c r="N167" s="297">
        <v>2.5596469204879893</v>
      </c>
      <c r="O167" s="299">
        <v>0.33</v>
      </c>
      <c r="P167" s="295">
        <v>0.2</v>
      </c>
      <c r="Q167" s="294">
        <f ca="1">+IF(ISERROR(HLOOKUP($B167,INDIRECT("'Monthly Resource Report'!"&amp;'Coleman Validation'!Q$665666&amp;":"&amp;'Coleman Validation'!Q$665667),'Coleman Validation'!Q$665668,FALSE)),0,HLOOKUP($B167,INDIRECT("'Monthly Resource Report'!"&amp;'Coleman Validation'!Q$665666&amp;":"&amp;'Coleman Validation'!Q$665667),'Coleman Validation'!Q$665668,FALSE))</f>
        <v>146</v>
      </c>
      <c r="R167" s="297">
        <f ca="1">+IF(ISERROR(HLOOKUP($B167,INDIRECT("'Monthly Resource Report'!"&amp;'Coleman Validation'!R$665666&amp;":"&amp;'Coleman Validation'!R$665667),'Coleman Validation'!R$665668,FALSE)),0,HLOOKUP($B167,INDIRECT("'Monthly Resource Report'!"&amp;'Coleman Validation'!R$665666&amp;":"&amp;'Coleman Validation'!R$665667),'Coleman Validation'!R$665668,FALSE))</f>
        <v>2.5600021336153413</v>
      </c>
      <c r="S167" s="317">
        <f ca="1">+IF(ISERROR(HLOOKUP($B167,INDIRECT("'Monthly Resource Report'!"&amp;'Coleman Validation'!S$665666&amp;":"&amp;'Coleman Validation'!S$665667),'Coleman Validation'!S$665668,FALSE)),0,HLOOKUP($B167,INDIRECT("'Monthly Resource Report'!"&amp;'Coleman Validation'!S$665666&amp;":"&amp;'Coleman Validation'!S$665667),'Coleman Validation'!S$665668,FALSE))</f>
        <v>0.32577375468643804</v>
      </c>
      <c r="T167" s="318">
        <f ca="1">+IF(ISERROR(HLOOKUP($B167,INDIRECT("'Monthly Resource Report'!"&amp;'Coleman Validation'!T$665666&amp;":"&amp;'Coleman Validation'!T$665667),'Coleman Validation'!T$665668,FALSE)),0,HLOOKUP($B167,INDIRECT("'Monthly Resource Report'!"&amp;'Coleman Validation'!T$665666&amp;":"&amp;'Coleman Validation'!T$665667),'Coleman Validation'!T$665668,FALSE))</f>
        <v>0.20043090543716102</v>
      </c>
      <c r="V167" s="301">
        <v>46266</v>
      </c>
      <c r="W167" s="294">
        <v>151</v>
      </c>
      <c r="X167" s="297">
        <v>2.5596469204879893</v>
      </c>
      <c r="Y167" s="299">
        <v>0.33</v>
      </c>
      <c r="Z167" s="295">
        <v>0.2</v>
      </c>
      <c r="AA167" s="294">
        <f ca="1">+IF(ISERROR(HLOOKUP($B167,INDIRECT("'Monthly Resource Report'!"&amp;'Coleman Validation'!AA$665666&amp;":"&amp;'Coleman Validation'!AA$665667),'Coleman Validation'!AA$665668,FALSE)),0,HLOOKUP($B167,INDIRECT("'Monthly Resource Report'!"&amp;'Coleman Validation'!AA$665666&amp;":"&amp;'Coleman Validation'!AA$665667),'Coleman Validation'!AA$665668,FALSE))</f>
        <v>151</v>
      </c>
      <c r="AB167" s="297">
        <f ca="1">+IF(ISERROR(HLOOKUP($B167,INDIRECT("'Monthly Resource Report'!"&amp;'Coleman Validation'!AB$665666&amp;":"&amp;'Coleman Validation'!AB$665667),'Coleman Validation'!AB$665668,FALSE)),0,HLOOKUP($B167,INDIRECT("'Monthly Resource Report'!"&amp;'Coleman Validation'!AB$665666&amp;":"&amp;'Coleman Validation'!AB$665667),'Coleman Validation'!AB$665668,FALSE))</f>
        <v>2.5599986560645087</v>
      </c>
      <c r="AC167" s="317">
        <f ca="1">+IF(ISERROR(HLOOKUP($B167,INDIRECT("'Monthly Resource Report'!"&amp;'Coleman Validation'!AC$665666&amp;":"&amp;'Coleman Validation'!AC$665667),'Coleman Validation'!AC$665668,FALSE)),0,HLOOKUP($B167,INDIRECT("'Monthly Resource Report'!"&amp;'Coleman Validation'!AC$665666&amp;":"&amp;'Coleman Validation'!AC$665667),'Coleman Validation'!AC$665668,FALSE))</f>
        <v>0.32647169133040282</v>
      </c>
      <c r="AD167" s="318">
        <f ca="1">+IF(ISERROR(HLOOKUP($B167,INDIRECT("'Monthly Resource Report'!"&amp;'Coleman Validation'!AD$665666&amp;":"&amp;'Coleman Validation'!AD$665667),'Coleman Validation'!AD$665668,FALSE)),0,HLOOKUP($B167,INDIRECT("'Monthly Resource Report'!"&amp;'Coleman Validation'!AD$665666&amp;":"&amp;'Coleman Validation'!AD$665667),'Coleman Validation'!AD$665668,FALSE))</f>
        <v>0.20066183865938875</v>
      </c>
    </row>
    <row r="168" spans="2:30" s="29" customFormat="1">
      <c r="B168" s="301">
        <v>46296</v>
      </c>
      <c r="C168" s="294">
        <v>146</v>
      </c>
      <c r="D168" s="297">
        <v>2.5596469204879893</v>
      </c>
      <c r="E168" s="299">
        <v>0.33</v>
      </c>
      <c r="F168" s="295">
        <v>0.2</v>
      </c>
      <c r="G168" s="294">
        <f ca="1">+IF(ISERROR(HLOOKUP($B168,INDIRECT("'Monthly Resource Report'!"&amp;'Coleman Validation'!G$665666&amp;":"&amp;'Coleman Validation'!G$665667),'Coleman Validation'!G$665668,FALSE)),0,HLOOKUP($B168,INDIRECT("'Monthly Resource Report'!"&amp;'Coleman Validation'!G$665666&amp;":"&amp;'Coleman Validation'!G$665667),'Coleman Validation'!G$665668,FALSE))</f>
        <v>146</v>
      </c>
      <c r="H168" s="297">
        <f ca="1">+IF(ISERROR(HLOOKUP($B168,INDIRECT("'Monthly Resource Report'!"&amp;'Coleman Validation'!H$665666&amp;":"&amp;'Coleman Validation'!H$665667),'Coleman Validation'!H$665668,FALSE)),0,HLOOKUP($B168,INDIRECT("'Monthly Resource Report'!"&amp;'Coleman Validation'!H$665666&amp;":"&amp;'Coleman Validation'!H$665667),'Coleman Validation'!H$665668,FALSE))</f>
        <v>2.5600020390422937</v>
      </c>
      <c r="I168" s="317">
        <f ca="1">+IF(ISERROR(HLOOKUP($B168,INDIRECT("'Monthly Resource Report'!"&amp;'Coleman Validation'!I$665666&amp;":"&amp;'Coleman Validation'!I$665667),'Coleman Validation'!I$665668,FALSE)),0,HLOOKUP($B168,INDIRECT("'Monthly Resource Report'!"&amp;'Coleman Validation'!I$665666&amp;":"&amp;'Coleman Validation'!I$665667),'Coleman Validation'!I$665668,FALSE))</f>
        <v>0.32727714024164378</v>
      </c>
      <c r="J168" s="318">
        <f ca="1">+IF(ISERROR(HLOOKUP($B168,INDIRECT("'Monthly Resource Report'!"&amp;'Coleman Validation'!J$665666&amp;":"&amp;'Coleman Validation'!J$665667),'Coleman Validation'!J$665668,FALSE)),0,HLOOKUP($B168,INDIRECT("'Monthly Resource Report'!"&amp;'Coleman Validation'!J$665666&amp;":"&amp;'Coleman Validation'!J$665667),'Coleman Validation'!J$665668,FALSE))</f>
        <v>0.20034346128198036</v>
      </c>
      <c r="L168" s="301">
        <v>46296</v>
      </c>
      <c r="M168" s="294">
        <v>146</v>
      </c>
      <c r="N168" s="297">
        <v>2.5596469204879893</v>
      </c>
      <c r="O168" s="299">
        <v>0.33</v>
      </c>
      <c r="P168" s="295">
        <v>0.2</v>
      </c>
      <c r="Q168" s="294">
        <f ca="1">+IF(ISERROR(HLOOKUP($B168,INDIRECT("'Monthly Resource Report'!"&amp;'Coleman Validation'!Q$665666&amp;":"&amp;'Coleman Validation'!Q$665667),'Coleman Validation'!Q$665668,FALSE)),0,HLOOKUP($B168,INDIRECT("'Monthly Resource Report'!"&amp;'Coleman Validation'!Q$665666&amp;":"&amp;'Coleman Validation'!Q$665667),'Coleman Validation'!Q$665668,FALSE))</f>
        <v>146</v>
      </c>
      <c r="R168" s="297">
        <f ca="1">+IF(ISERROR(HLOOKUP($B168,INDIRECT("'Monthly Resource Report'!"&amp;'Coleman Validation'!R$665666&amp;":"&amp;'Coleman Validation'!R$665667),'Coleman Validation'!R$665668,FALSE)),0,HLOOKUP($B168,INDIRECT("'Monthly Resource Report'!"&amp;'Coleman Validation'!R$665666&amp;":"&amp;'Coleman Validation'!R$665667),'Coleman Validation'!R$665668,FALSE))</f>
        <v>2.560002137665669</v>
      </c>
      <c r="S168" s="317">
        <f ca="1">+IF(ISERROR(HLOOKUP($B168,INDIRECT("'Monthly Resource Report'!"&amp;'Coleman Validation'!S$665666&amp;":"&amp;'Coleman Validation'!S$665667),'Coleman Validation'!S$665668,FALSE)),0,HLOOKUP($B168,INDIRECT("'Monthly Resource Report'!"&amp;'Coleman Validation'!S$665666&amp;":"&amp;'Coleman Validation'!S$665667),'Coleman Validation'!S$665668,FALSE))</f>
        <v>0.32740140963998438</v>
      </c>
      <c r="T168" s="318">
        <f ca="1">+IF(ISERROR(HLOOKUP($B168,INDIRECT("'Monthly Resource Report'!"&amp;'Coleman Validation'!T$665666&amp;":"&amp;'Coleman Validation'!T$665667),'Coleman Validation'!T$665668,FALSE)),0,HLOOKUP($B168,INDIRECT("'Monthly Resource Report'!"&amp;'Coleman Validation'!T$665666&amp;":"&amp;'Coleman Validation'!T$665667),'Coleman Validation'!T$665668,FALSE))</f>
        <v>0.20058250670251329</v>
      </c>
      <c r="V168" s="301">
        <v>46296</v>
      </c>
      <c r="W168" s="294">
        <v>151</v>
      </c>
      <c r="X168" s="297">
        <v>2.5596469204879893</v>
      </c>
      <c r="Y168" s="299">
        <v>0.33</v>
      </c>
      <c r="Z168" s="295">
        <v>0.2</v>
      </c>
      <c r="AA168" s="294">
        <f ca="1">+IF(ISERROR(HLOOKUP($B168,INDIRECT("'Monthly Resource Report'!"&amp;'Coleman Validation'!AA$665666&amp;":"&amp;'Coleman Validation'!AA$665667),'Coleman Validation'!AA$665668,FALSE)),0,HLOOKUP($B168,INDIRECT("'Monthly Resource Report'!"&amp;'Coleman Validation'!AA$665666&amp;":"&amp;'Coleman Validation'!AA$665667),'Coleman Validation'!AA$665668,FALSE))</f>
        <v>151</v>
      </c>
      <c r="AB168" s="297">
        <f ca="1">+IF(ISERROR(HLOOKUP($B168,INDIRECT("'Monthly Resource Report'!"&amp;'Coleman Validation'!AB$665666&amp;":"&amp;'Coleman Validation'!AB$665667),'Coleman Validation'!AB$665668,FALSE)),0,HLOOKUP($B168,INDIRECT("'Monthly Resource Report'!"&amp;'Coleman Validation'!AB$665666&amp;":"&amp;'Coleman Validation'!AB$665667),'Coleman Validation'!AB$665668,FALSE))</f>
        <v>2.5599987679817242</v>
      </c>
      <c r="AC168" s="317">
        <f ca="1">+IF(ISERROR(HLOOKUP($B168,INDIRECT("'Monthly Resource Report'!"&amp;'Coleman Validation'!AC$665666&amp;":"&amp;'Coleman Validation'!AC$665667),'Coleman Validation'!AC$665668,FALSE)),0,HLOOKUP($B168,INDIRECT("'Monthly Resource Report'!"&amp;'Coleman Validation'!AC$665666&amp;":"&amp;'Coleman Validation'!AC$665667),'Coleman Validation'!AC$665668,FALSE))</f>
        <v>0.3278212633639947</v>
      </c>
      <c r="AD168" s="318">
        <f ca="1">+IF(ISERROR(HLOOKUP($B168,INDIRECT("'Monthly Resource Report'!"&amp;'Coleman Validation'!AD$665666&amp;":"&amp;'Coleman Validation'!AD$665667),'Coleman Validation'!AD$665668,FALSE)),0,HLOOKUP($B168,INDIRECT("'Monthly Resource Report'!"&amp;'Coleman Validation'!AD$665666&amp;":"&amp;'Coleman Validation'!AD$665667),'Coleman Validation'!AD$665668,FALSE))</f>
        <v>0.20061101622860761</v>
      </c>
    </row>
    <row r="169" spans="2:30" s="29" customFormat="1">
      <c r="B169" s="301">
        <v>46327</v>
      </c>
      <c r="C169" s="294">
        <v>146</v>
      </c>
      <c r="D169" s="297">
        <v>2.5596469204879893</v>
      </c>
      <c r="E169" s="299">
        <v>0.33</v>
      </c>
      <c r="F169" s="295">
        <v>0.2</v>
      </c>
      <c r="G169" s="294">
        <f ca="1">+IF(ISERROR(HLOOKUP($B169,INDIRECT("'Monthly Resource Report'!"&amp;'Coleman Validation'!G$665666&amp;":"&amp;'Coleman Validation'!G$665667),'Coleman Validation'!G$665668,FALSE)),0,HLOOKUP($B169,INDIRECT("'Monthly Resource Report'!"&amp;'Coleman Validation'!G$665666&amp;":"&amp;'Coleman Validation'!G$665667),'Coleman Validation'!G$665668,FALSE))</f>
        <v>146</v>
      </c>
      <c r="H169" s="297">
        <f ca="1">+IF(ISERROR(HLOOKUP($B169,INDIRECT("'Monthly Resource Report'!"&amp;'Coleman Validation'!H$665666&amp;":"&amp;'Coleman Validation'!H$665667),'Coleman Validation'!H$665668,FALSE)),0,HLOOKUP($B169,INDIRECT("'Monthly Resource Report'!"&amp;'Coleman Validation'!H$665666&amp;":"&amp;'Coleman Validation'!H$665667),'Coleman Validation'!H$665668,FALSE))</f>
        <v>2.5600027477962675</v>
      </c>
      <c r="I169" s="317">
        <f ca="1">+IF(ISERROR(HLOOKUP($B169,INDIRECT("'Monthly Resource Report'!"&amp;'Coleman Validation'!I$665666&amp;":"&amp;'Coleman Validation'!I$665667),'Coleman Validation'!I$665668,FALSE)),0,HLOOKUP($B169,INDIRECT("'Monthly Resource Report'!"&amp;'Coleman Validation'!I$665666&amp;":"&amp;'Coleman Validation'!I$665667),'Coleman Validation'!I$665668,FALSE))</f>
        <v>0.32754470137229597</v>
      </c>
      <c r="J169" s="318">
        <f ca="1">+IF(ISERROR(HLOOKUP($B169,INDIRECT("'Monthly Resource Report'!"&amp;'Coleman Validation'!J$665666&amp;":"&amp;'Coleman Validation'!J$665667),'Coleman Validation'!J$665668,FALSE)),0,HLOOKUP($B169,INDIRECT("'Monthly Resource Report'!"&amp;'Coleman Validation'!J$665666&amp;":"&amp;'Coleman Validation'!J$665667),'Coleman Validation'!J$665668,FALSE))</f>
        <v>0.20052327063045075</v>
      </c>
      <c r="L169" s="301">
        <v>46327</v>
      </c>
      <c r="M169" s="294">
        <v>146</v>
      </c>
      <c r="N169" s="297">
        <v>2.5596469204879893</v>
      </c>
      <c r="O169" s="299">
        <v>0.33</v>
      </c>
      <c r="P169" s="295">
        <v>0.2</v>
      </c>
      <c r="Q169" s="294">
        <f ca="1">+IF(ISERROR(HLOOKUP($B169,INDIRECT("'Monthly Resource Report'!"&amp;'Coleman Validation'!Q$665666&amp;":"&amp;'Coleman Validation'!Q$665667),'Coleman Validation'!Q$665668,FALSE)),0,HLOOKUP($B169,INDIRECT("'Monthly Resource Report'!"&amp;'Coleman Validation'!Q$665666&amp;":"&amp;'Coleman Validation'!Q$665667),'Coleman Validation'!Q$665668,FALSE))</f>
        <v>146</v>
      </c>
      <c r="R169" s="297">
        <f ca="1">+IF(ISERROR(HLOOKUP($B169,INDIRECT("'Monthly Resource Report'!"&amp;'Coleman Validation'!R$665666&amp;":"&amp;'Coleman Validation'!R$665667),'Coleman Validation'!R$665668,FALSE)),0,HLOOKUP($B169,INDIRECT("'Monthly Resource Report'!"&amp;'Coleman Validation'!R$665666&amp;":"&amp;'Coleman Validation'!R$665667),'Coleman Validation'!R$665668,FALSE))</f>
        <v>2.5600025581710604</v>
      </c>
      <c r="S169" s="317">
        <f ca="1">+IF(ISERROR(HLOOKUP($B169,INDIRECT("'Monthly Resource Report'!"&amp;'Coleman Validation'!S$665666&amp;":"&amp;'Coleman Validation'!S$665667),'Coleman Validation'!S$665668,FALSE)),0,HLOOKUP($B169,INDIRECT("'Monthly Resource Report'!"&amp;'Coleman Validation'!S$665666&amp;":"&amp;'Coleman Validation'!S$665667),'Coleman Validation'!S$665668,FALSE))</f>
        <v>0.32770769453960713</v>
      </c>
      <c r="T169" s="318">
        <f ca="1">+IF(ISERROR(HLOOKUP($B169,INDIRECT("'Monthly Resource Report'!"&amp;'Coleman Validation'!T$665666&amp;":"&amp;'Coleman Validation'!T$665667),'Coleman Validation'!T$665668,FALSE)),0,HLOOKUP($B169,INDIRECT("'Monthly Resource Report'!"&amp;'Coleman Validation'!T$665666&amp;":"&amp;'Coleman Validation'!T$665667),'Coleman Validation'!T$665668,FALSE))</f>
        <v>0.20100414802186156</v>
      </c>
      <c r="V169" s="301">
        <v>46327</v>
      </c>
      <c r="W169" s="294">
        <v>151</v>
      </c>
      <c r="X169" s="297">
        <v>2.5596469204879893</v>
      </c>
      <c r="Y169" s="299">
        <v>0.33</v>
      </c>
      <c r="Z169" s="295">
        <v>0.2</v>
      </c>
      <c r="AA169" s="294">
        <f ca="1">+IF(ISERROR(HLOOKUP($B169,INDIRECT("'Monthly Resource Report'!"&amp;'Coleman Validation'!AA$665666&amp;":"&amp;'Coleman Validation'!AA$665667),'Coleman Validation'!AA$665668,FALSE)),0,HLOOKUP($B169,INDIRECT("'Monthly Resource Report'!"&amp;'Coleman Validation'!AA$665666&amp;":"&amp;'Coleman Validation'!AA$665667),'Coleman Validation'!AA$665668,FALSE))</f>
        <v>151</v>
      </c>
      <c r="AB169" s="297">
        <f ca="1">+IF(ISERROR(HLOOKUP($B169,INDIRECT("'Monthly Resource Report'!"&amp;'Coleman Validation'!AB$665666&amp;":"&amp;'Coleman Validation'!AB$665667),'Coleman Validation'!AB$665668,FALSE)),0,HLOOKUP($B169,INDIRECT("'Monthly Resource Report'!"&amp;'Coleman Validation'!AB$665666&amp;":"&amp;'Coleman Validation'!AB$665667),'Coleman Validation'!AB$665668,FALSE))</f>
        <v>2.5599977012231228</v>
      </c>
      <c r="AC169" s="317">
        <f ca="1">+IF(ISERROR(HLOOKUP($B169,INDIRECT("'Monthly Resource Report'!"&amp;'Coleman Validation'!AC$665666&amp;":"&amp;'Coleman Validation'!AC$665667),'Coleman Validation'!AC$665668,FALSE)),0,HLOOKUP($B169,INDIRECT("'Monthly Resource Report'!"&amp;'Coleman Validation'!AC$665666&amp;":"&amp;'Coleman Validation'!AC$665667),'Coleman Validation'!AC$665668,FALSE))</f>
        <v>0.3278585660771659</v>
      </c>
      <c r="AD169" s="318">
        <f ca="1">+IF(ISERROR(HLOOKUP($B169,INDIRECT("'Monthly Resource Report'!"&amp;'Coleman Validation'!AD$665666&amp;":"&amp;'Coleman Validation'!AD$665667),'Coleman Validation'!AD$665668,FALSE)),0,HLOOKUP($B169,INDIRECT("'Monthly Resource Report'!"&amp;'Coleman Validation'!AD$665666&amp;":"&amp;'Coleman Validation'!AD$665667),'Coleman Validation'!AD$665668,FALSE))</f>
        <v>0.20084096513372715</v>
      </c>
    </row>
    <row r="170" spans="2:30" s="29" customFormat="1">
      <c r="B170" s="301">
        <v>46357</v>
      </c>
      <c r="C170" s="294">
        <v>146</v>
      </c>
      <c r="D170" s="297">
        <v>2.5596469204879893</v>
      </c>
      <c r="E170" s="299">
        <v>0.33</v>
      </c>
      <c r="F170" s="295">
        <v>0.2</v>
      </c>
      <c r="G170" s="294">
        <f ca="1">+IF(ISERROR(HLOOKUP($B170,INDIRECT("'Monthly Resource Report'!"&amp;'Coleman Validation'!G$665666&amp;":"&amp;'Coleman Validation'!G$665667),'Coleman Validation'!G$665668,FALSE)),0,HLOOKUP($B170,INDIRECT("'Monthly Resource Report'!"&amp;'Coleman Validation'!G$665666&amp;":"&amp;'Coleman Validation'!G$665667),'Coleman Validation'!G$665668,FALSE))</f>
        <v>146</v>
      </c>
      <c r="H170" s="297">
        <f ca="1">+IF(ISERROR(HLOOKUP($B170,INDIRECT("'Monthly Resource Report'!"&amp;'Coleman Validation'!H$665666&amp;":"&amp;'Coleman Validation'!H$665667),'Coleman Validation'!H$665668,FALSE)),0,HLOOKUP($B170,INDIRECT("'Monthly Resource Report'!"&amp;'Coleman Validation'!H$665666&amp;":"&amp;'Coleman Validation'!H$665667),'Coleman Validation'!H$665668,FALSE))</f>
        <v>2.5600018332596433</v>
      </c>
      <c r="I170" s="317">
        <f ca="1">+IF(ISERROR(HLOOKUP($B170,INDIRECT("'Monthly Resource Report'!"&amp;'Coleman Validation'!I$665666&amp;":"&amp;'Coleman Validation'!I$665667),'Coleman Validation'!I$665668,FALSE)),0,HLOOKUP($B170,INDIRECT("'Monthly Resource Report'!"&amp;'Coleman Validation'!I$665666&amp;":"&amp;'Coleman Validation'!I$665667),'Coleman Validation'!I$665668,FALSE))</f>
        <v>0.32711948232836713</v>
      </c>
      <c r="J170" s="318">
        <f ca="1">+IF(ISERROR(HLOOKUP($B170,INDIRECT("'Monthly Resource Report'!"&amp;'Coleman Validation'!J$665666&amp;":"&amp;'Coleman Validation'!J$665667),'Coleman Validation'!J$665668,FALSE)),0,HLOOKUP($B170,INDIRECT("'Monthly Resource Report'!"&amp;'Coleman Validation'!J$665666&amp;":"&amp;'Coleman Validation'!J$665667),'Coleman Validation'!J$665668,FALSE))</f>
        <v>0.20063118972529734</v>
      </c>
      <c r="L170" s="301">
        <v>46357</v>
      </c>
      <c r="M170" s="294">
        <v>146</v>
      </c>
      <c r="N170" s="297">
        <v>2.5596469204879893</v>
      </c>
      <c r="O170" s="299">
        <v>0.33</v>
      </c>
      <c r="P170" s="295">
        <v>0.2</v>
      </c>
      <c r="Q170" s="294">
        <f ca="1">+IF(ISERROR(HLOOKUP($B170,INDIRECT("'Monthly Resource Report'!"&amp;'Coleman Validation'!Q$665666&amp;":"&amp;'Coleman Validation'!Q$665667),'Coleman Validation'!Q$665668,FALSE)),0,HLOOKUP($B170,INDIRECT("'Monthly Resource Report'!"&amp;'Coleman Validation'!Q$665666&amp;":"&amp;'Coleman Validation'!Q$665667),'Coleman Validation'!Q$665668,FALSE))</f>
        <v>146</v>
      </c>
      <c r="R170" s="297">
        <f ca="1">+IF(ISERROR(HLOOKUP($B170,INDIRECT("'Monthly Resource Report'!"&amp;'Coleman Validation'!R$665666&amp;":"&amp;'Coleman Validation'!R$665667),'Coleman Validation'!R$665668,FALSE)),0,HLOOKUP($B170,INDIRECT("'Monthly Resource Report'!"&amp;'Coleman Validation'!R$665666&amp;":"&amp;'Coleman Validation'!R$665667),'Coleman Validation'!R$665668,FALSE))</f>
        <v>2.5600021638230426</v>
      </c>
      <c r="S170" s="317">
        <f ca="1">+IF(ISERROR(HLOOKUP($B170,INDIRECT("'Monthly Resource Report'!"&amp;'Coleman Validation'!S$665666&amp;":"&amp;'Coleman Validation'!S$665667),'Coleman Validation'!S$665668,FALSE)),0,HLOOKUP($B170,INDIRECT("'Monthly Resource Report'!"&amp;'Coleman Validation'!S$665666&amp;":"&amp;'Coleman Validation'!S$665667),'Coleman Validation'!S$665668,FALSE))</f>
        <v>0.3270214880312034</v>
      </c>
      <c r="T170" s="318">
        <f ca="1">+IF(ISERROR(HLOOKUP($B170,INDIRECT("'Monthly Resource Report'!"&amp;'Coleman Validation'!T$665666&amp;":"&amp;'Coleman Validation'!T$665667),'Coleman Validation'!T$665668,FALSE)),0,HLOOKUP($B170,INDIRECT("'Monthly Resource Report'!"&amp;'Coleman Validation'!T$665666&amp;":"&amp;'Coleman Validation'!T$665667),'Coleman Validation'!T$665668,FALSE))</f>
        <v>0.20039634358925179</v>
      </c>
      <c r="V170" s="301">
        <v>46357</v>
      </c>
      <c r="W170" s="294">
        <v>151</v>
      </c>
      <c r="X170" s="297">
        <v>2.5596469204879893</v>
      </c>
      <c r="Y170" s="299">
        <v>0.33</v>
      </c>
      <c r="Z170" s="295">
        <v>0.2</v>
      </c>
      <c r="AA170" s="294">
        <f ca="1">+IF(ISERROR(HLOOKUP($B170,INDIRECT("'Monthly Resource Report'!"&amp;'Coleman Validation'!AA$665666&amp;":"&amp;'Coleman Validation'!AA$665667),'Coleman Validation'!AA$665668,FALSE)),0,HLOOKUP($B170,INDIRECT("'Monthly Resource Report'!"&amp;'Coleman Validation'!AA$665666&amp;":"&amp;'Coleman Validation'!AA$665667),'Coleman Validation'!AA$665668,FALSE))</f>
        <v>151</v>
      </c>
      <c r="AB170" s="297">
        <f ca="1">+IF(ISERROR(HLOOKUP($B170,INDIRECT("'Monthly Resource Report'!"&amp;'Coleman Validation'!AB$665666&amp;":"&amp;'Coleman Validation'!AB$665667),'Coleman Validation'!AB$665668,FALSE)),0,HLOOKUP($B170,INDIRECT("'Monthly Resource Report'!"&amp;'Coleman Validation'!AB$665666&amp;":"&amp;'Coleman Validation'!AB$665667),'Coleman Validation'!AB$665668,FALSE))</f>
        <v>2.559998942884024</v>
      </c>
      <c r="AC170" s="317">
        <f ca="1">+IF(ISERROR(HLOOKUP($B170,INDIRECT("'Monthly Resource Report'!"&amp;'Coleman Validation'!AC$665666&amp;":"&amp;'Coleman Validation'!AC$665667),'Coleman Validation'!AC$665668,FALSE)),0,HLOOKUP($B170,INDIRECT("'Monthly Resource Report'!"&amp;'Coleman Validation'!AC$665666&amp;":"&amp;'Coleman Validation'!AC$665667),'Coleman Validation'!AC$665668,FALSE))</f>
        <v>0.32740595776907433</v>
      </c>
      <c r="AD170" s="318">
        <f ca="1">+IF(ISERROR(HLOOKUP($B170,INDIRECT("'Monthly Resource Report'!"&amp;'Coleman Validation'!AD$665666&amp;":"&amp;'Coleman Validation'!AD$665667),'Coleman Validation'!AD$665668,FALSE)),0,HLOOKUP($B170,INDIRECT("'Monthly Resource Report'!"&amp;'Coleman Validation'!AD$665666&amp;":"&amp;'Coleman Validation'!AD$665667),'Coleman Validation'!AD$665668,FALSE))</f>
        <v>0.20062101541968008</v>
      </c>
    </row>
    <row r="171" spans="2:30" s="29" customFormat="1">
      <c r="B171" s="301">
        <v>46388</v>
      </c>
      <c r="C171" s="294">
        <v>146</v>
      </c>
      <c r="D171" s="297">
        <v>2.6315729989537018</v>
      </c>
      <c r="E171" s="299">
        <v>0.33</v>
      </c>
      <c r="F171" s="295">
        <v>0.2</v>
      </c>
      <c r="G171" s="294">
        <f ca="1">+IF(ISERROR(HLOOKUP($B171,INDIRECT("'Monthly Resource Report'!"&amp;'Coleman Validation'!G$665666&amp;":"&amp;'Coleman Validation'!G$665667),'Coleman Validation'!G$665668,FALSE)),0,HLOOKUP($B171,INDIRECT("'Monthly Resource Report'!"&amp;'Coleman Validation'!G$665666&amp;":"&amp;'Coleman Validation'!G$665667),'Coleman Validation'!G$665668,FALSE))</f>
        <v>146</v>
      </c>
      <c r="H171" s="297">
        <f ca="1">+IF(ISERROR(HLOOKUP($B171,INDIRECT("'Monthly Resource Report'!"&amp;'Coleman Validation'!H$665666&amp;":"&amp;'Coleman Validation'!H$665667),'Coleman Validation'!H$665668,FALSE)),0,HLOOKUP($B171,INDIRECT("'Monthly Resource Report'!"&amp;'Coleman Validation'!H$665666&amp;":"&amp;'Coleman Validation'!H$665667),'Coleman Validation'!H$665668,FALSE))</f>
        <v>2.6320025831518721</v>
      </c>
      <c r="I171" s="317">
        <f ca="1">+IF(ISERROR(HLOOKUP($B171,INDIRECT("'Monthly Resource Report'!"&amp;'Coleman Validation'!I$665666&amp;":"&amp;'Coleman Validation'!I$665667),'Coleman Validation'!I$665668,FALSE)),0,HLOOKUP($B171,INDIRECT("'Monthly Resource Report'!"&amp;'Coleman Validation'!I$665666&amp;":"&amp;'Coleman Validation'!I$665667),'Coleman Validation'!I$665668,FALSE))</f>
        <v>0.32750950120734618</v>
      </c>
      <c r="J171" s="318">
        <f ca="1">+IF(ISERROR(HLOOKUP($B171,INDIRECT("'Monthly Resource Report'!"&amp;'Coleman Validation'!J$665666&amp;":"&amp;'Coleman Validation'!J$665667),'Coleman Validation'!J$665668,FALSE)),0,HLOOKUP($B171,INDIRECT("'Monthly Resource Report'!"&amp;'Coleman Validation'!J$665666&amp;":"&amp;'Coleman Validation'!J$665667),'Coleman Validation'!J$665668,FALSE))</f>
        <v>0.20017278051113921</v>
      </c>
      <c r="L171" s="301">
        <v>46388</v>
      </c>
      <c r="M171" s="294">
        <v>146</v>
      </c>
      <c r="N171" s="297">
        <v>2.6315729989537018</v>
      </c>
      <c r="O171" s="299">
        <v>0.33</v>
      </c>
      <c r="P171" s="295">
        <v>0.2</v>
      </c>
      <c r="Q171" s="294">
        <f ca="1">+IF(ISERROR(HLOOKUP($B171,INDIRECT("'Monthly Resource Report'!"&amp;'Coleman Validation'!Q$665666&amp;":"&amp;'Coleman Validation'!Q$665667),'Coleman Validation'!Q$665668,FALSE)),0,HLOOKUP($B171,INDIRECT("'Monthly Resource Report'!"&amp;'Coleman Validation'!Q$665666&amp;":"&amp;'Coleman Validation'!Q$665667),'Coleman Validation'!Q$665668,FALSE))</f>
        <v>146</v>
      </c>
      <c r="R171" s="297">
        <f ca="1">+IF(ISERROR(HLOOKUP($B171,INDIRECT("'Monthly Resource Report'!"&amp;'Coleman Validation'!R$665666&amp;":"&amp;'Coleman Validation'!R$665667),'Coleman Validation'!R$665668,FALSE)),0,HLOOKUP($B171,INDIRECT("'Monthly Resource Report'!"&amp;'Coleman Validation'!R$665666&amp;":"&amp;'Coleman Validation'!R$665667),'Coleman Validation'!R$665668,FALSE))</f>
        <v>2.6320026253441764</v>
      </c>
      <c r="S171" s="317">
        <f ca="1">+IF(ISERROR(HLOOKUP($B171,INDIRECT("'Monthly Resource Report'!"&amp;'Coleman Validation'!S$665666&amp;":"&amp;'Coleman Validation'!S$665667),'Coleman Validation'!S$665668,FALSE)),0,HLOOKUP($B171,INDIRECT("'Monthly Resource Report'!"&amp;'Coleman Validation'!S$665666&amp;":"&amp;'Coleman Validation'!S$665667),'Coleman Validation'!S$665668,FALSE))</f>
        <v>0.32752361557922605</v>
      </c>
      <c r="T171" s="318">
        <f ca="1">+IF(ISERROR(HLOOKUP($B171,INDIRECT("'Monthly Resource Report'!"&amp;'Coleman Validation'!T$665666&amp;":"&amp;'Coleman Validation'!T$665667),'Coleman Validation'!T$665668,FALSE)),0,HLOOKUP($B171,INDIRECT("'Monthly Resource Report'!"&amp;'Coleman Validation'!T$665666&amp;":"&amp;'Coleman Validation'!T$665667),'Coleman Validation'!T$665668,FALSE))</f>
        <v>0.20077539777434988</v>
      </c>
      <c r="V171" s="301">
        <v>46388</v>
      </c>
      <c r="W171" s="294">
        <v>151</v>
      </c>
      <c r="X171" s="297">
        <v>2.6315729989537018</v>
      </c>
      <c r="Y171" s="299">
        <v>0.33</v>
      </c>
      <c r="Z171" s="295">
        <v>0.2</v>
      </c>
      <c r="AA171" s="294">
        <f ca="1">+IF(ISERROR(HLOOKUP($B171,INDIRECT("'Monthly Resource Report'!"&amp;'Coleman Validation'!AA$665666&amp;":"&amp;'Coleman Validation'!AA$665667),'Coleman Validation'!AA$665668,FALSE)),0,HLOOKUP($B171,INDIRECT("'Monthly Resource Report'!"&amp;'Coleman Validation'!AA$665666&amp;":"&amp;'Coleman Validation'!AA$665667),'Coleman Validation'!AA$665668,FALSE))</f>
        <v>151</v>
      </c>
      <c r="AB171" s="297">
        <f ca="1">+IF(ISERROR(HLOOKUP($B171,INDIRECT("'Monthly Resource Report'!"&amp;'Coleman Validation'!AB$665666&amp;":"&amp;'Coleman Validation'!AB$665667),'Coleman Validation'!AB$665668,FALSE)),0,HLOOKUP($B171,INDIRECT("'Monthly Resource Report'!"&amp;'Coleman Validation'!AB$665666&amp;":"&amp;'Coleman Validation'!AB$665667),'Coleman Validation'!AB$665668,FALSE))</f>
        <v>2.632002856048925</v>
      </c>
      <c r="AC171" s="317">
        <f ca="1">+IF(ISERROR(HLOOKUP($B171,INDIRECT("'Monthly Resource Report'!"&amp;'Coleman Validation'!AC$665666&amp;":"&amp;'Coleman Validation'!AC$665667),'Coleman Validation'!AC$665668,FALSE)),0,HLOOKUP($B171,INDIRECT("'Monthly Resource Report'!"&amp;'Coleman Validation'!AC$665666&amp;":"&amp;'Coleman Validation'!AC$665667),'Coleman Validation'!AC$665668,FALSE))</f>
        <v>0.32826657926734165</v>
      </c>
      <c r="AD171" s="318">
        <f ca="1">+IF(ISERROR(HLOOKUP($B171,INDIRECT("'Monthly Resource Report'!"&amp;'Coleman Validation'!AD$665666&amp;":"&amp;'Coleman Validation'!AD$665667),'Coleman Validation'!AD$665668,FALSE)),0,HLOOKUP($B171,INDIRECT("'Monthly Resource Report'!"&amp;'Coleman Validation'!AD$665666&amp;":"&amp;'Coleman Validation'!AD$665667),'Coleman Validation'!AD$665668,FALSE))</f>
        <v>0.20081080334939508</v>
      </c>
    </row>
    <row r="172" spans="2:30" s="29" customFormat="1">
      <c r="B172" s="301">
        <v>46419</v>
      </c>
      <c r="C172" s="294">
        <v>146</v>
      </c>
      <c r="D172" s="297">
        <v>2.6315729989537018</v>
      </c>
      <c r="E172" s="299">
        <v>0.33</v>
      </c>
      <c r="F172" s="295">
        <v>0.2</v>
      </c>
      <c r="G172" s="294">
        <f ca="1">+IF(ISERROR(HLOOKUP($B172,INDIRECT("'Monthly Resource Report'!"&amp;'Coleman Validation'!G$665666&amp;":"&amp;'Coleman Validation'!G$665667),'Coleman Validation'!G$665668,FALSE)),0,HLOOKUP($B172,INDIRECT("'Monthly Resource Report'!"&amp;'Coleman Validation'!G$665666&amp;":"&amp;'Coleman Validation'!G$665667),'Coleman Validation'!G$665668,FALSE))</f>
        <v>146</v>
      </c>
      <c r="H172" s="297">
        <f ca="1">+IF(ISERROR(HLOOKUP($B172,INDIRECT("'Monthly Resource Report'!"&amp;'Coleman Validation'!H$665666&amp;":"&amp;'Coleman Validation'!H$665667),'Coleman Validation'!H$665668,FALSE)),0,HLOOKUP($B172,INDIRECT("'Monthly Resource Report'!"&amp;'Coleman Validation'!H$665666&amp;":"&amp;'Coleman Validation'!H$665667),'Coleman Validation'!H$665668,FALSE))</f>
        <v>2.6320027484789401</v>
      </c>
      <c r="I172" s="317">
        <f ca="1">+IF(ISERROR(HLOOKUP($B172,INDIRECT("'Monthly Resource Report'!"&amp;'Coleman Validation'!I$665666&amp;":"&amp;'Coleman Validation'!I$665667),'Coleman Validation'!I$665668,FALSE)),0,HLOOKUP($B172,INDIRECT("'Monthly Resource Report'!"&amp;'Coleman Validation'!I$665666&amp;":"&amp;'Coleman Validation'!I$665667),'Coleman Validation'!I$665668,FALSE))</f>
        <v>0.32764702997267214</v>
      </c>
      <c r="J172" s="318">
        <f ca="1">+IF(ISERROR(HLOOKUP($B172,INDIRECT("'Monthly Resource Report'!"&amp;'Coleman Validation'!J$665666&amp;":"&amp;'Coleman Validation'!J$665667),'Coleman Validation'!J$665668,FALSE)),0,HLOOKUP($B172,INDIRECT("'Monthly Resource Report'!"&amp;'Coleman Validation'!J$665666&amp;":"&amp;'Coleman Validation'!J$665667),'Coleman Validation'!J$665668,FALSE))</f>
        <v>0.20038094425164338</v>
      </c>
      <c r="L172" s="301">
        <v>46419</v>
      </c>
      <c r="M172" s="294">
        <v>146</v>
      </c>
      <c r="N172" s="297">
        <v>2.6315729989537018</v>
      </c>
      <c r="O172" s="299">
        <v>0.33</v>
      </c>
      <c r="P172" s="295">
        <v>0.2</v>
      </c>
      <c r="Q172" s="294">
        <f ca="1">+IF(ISERROR(HLOOKUP($B172,INDIRECT("'Monthly Resource Report'!"&amp;'Coleman Validation'!Q$665666&amp;":"&amp;'Coleman Validation'!Q$665667),'Coleman Validation'!Q$665668,FALSE)),0,HLOOKUP($B172,INDIRECT("'Monthly Resource Report'!"&amp;'Coleman Validation'!Q$665666&amp;":"&amp;'Coleman Validation'!Q$665667),'Coleman Validation'!Q$665668,FALSE))</f>
        <v>146</v>
      </c>
      <c r="R172" s="297">
        <f ca="1">+IF(ISERROR(HLOOKUP($B172,INDIRECT("'Monthly Resource Report'!"&amp;'Coleman Validation'!R$665666&amp;":"&amp;'Coleman Validation'!R$665667),'Coleman Validation'!R$665668,FALSE)),0,HLOOKUP($B172,INDIRECT("'Monthly Resource Report'!"&amp;'Coleman Validation'!R$665666&amp;":"&amp;'Coleman Validation'!R$665667),'Coleman Validation'!R$665668,FALSE))</f>
        <v>2.6320025367893174</v>
      </c>
      <c r="S172" s="317">
        <f ca="1">+IF(ISERROR(HLOOKUP($B172,INDIRECT("'Monthly Resource Report'!"&amp;'Coleman Validation'!S$665666&amp;":"&amp;'Coleman Validation'!S$665667),'Coleman Validation'!S$665668,FALSE)),0,HLOOKUP($B172,INDIRECT("'Monthly Resource Report'!"&amp;'Coleman Validation'!S$665666&amp;":"&amp;'Coleman Validation'!S$665667),'Coleman Validation'!S$665668,FALSE))</f>
        <v>0.32765197773892785</v>
      </c>
      <c r="T172" s="318">
        <f ca="1">+IF(ISERROR(HLOOKUP($B172,INDIRECT("'Monthly Resource Report'!"&amp;'Coleman Validation'!T$665666&amp;":"&amp;'Coleman Validation'!T$665667),'Coleman Validation'!T$665668,FALSE)),0,HLOOKUP($B172,INDIRECT("'Monthly Resource Report'!"&amp;'Coleman Validation'!T$665666&amp;":"&amp;'Coleman Validation'!T$665667),'Coleman Validation'!T$665668,FALSE))</f>
        <v>0.20043508860964526</v>
      </c>
      <c r="V172" s="301">
        <v>46419</v>
      </c>
      <c r="W172" s="294">
        <v>151</v>
      </c>
      <c r="X172" s="297">
        <v>2.6315729989537018</v>
      </c>
      <c r="Y172" s="299">
        <v>0.33</v>
      </c>
      <c r="Z172" s="295">
        <v>0.2</v>
      </c>
      <c r="AA172" s="294">
        <f ca="1">+IF(ISERROR(HLOOKUP($B172,INDIRECT("'Monthly Resource Report'!"&amp;'Coleman Validation'!AA$665666&amp;":"&amp;'Coleman Validation'!AA$665667),'Coleman Validation'!AA$665668,FALSE)),0,HLOOKUP($B172,INDIRECT("'Monthly Resource Report'!"&amp;'Coleman Validation'!AA$665666&amp;":"&amp;'Coleman Validation'!AA$665667),'Coleman Validation'!AA$665668,FALSE))</f>
        <v>151</v>
      </c>
      <c r="AB172" s="297">
        <f ca="1">+IF(ISERROR(HLOOKUP($B172,INDIRECT("'Monthly Resource Report'!"&amp;'Coleman Validation'!AB$665666&amp;":"&amp;'Coleman Validation'!AB$665667),'Coleman Validation'!AB$665668,FALSE)),0,HLOOKUP($B172,INDIRECT("'Monthly Resource Report'!"&amp;'Coleman Validation'!AB$665666&amp;":"&amp;'Coleman Validation'!AB$665667),'Coleman Validation'!AB$665668,FALSE))</f>
        <v>2.6320035124901224</v>
      </c>
      <c r="AC172" s="317">
        <f ca="1">+IF(ISERROR(HLOOKUP($B172,INDIRECT("'Monthly Resource Report'!"&amp;'Coleman Validation'!AC$665666&amp;":"&amp;'Coleman Validation'!AC$665667),'Coleman Validation'!AC$665668,FALSE)),0,HLOOKUP($B172,INDIRECT("'Monthly Resource Report'!"&amp;'Coleman Validation'!AC$665666&amp;":"&amp;'Coleman Validation'!AC$665667),'Coleman Validation'!AC$665668,FALSE))</f>
        <v>0.32831132355109061</v>
      </c>
      <c r="AD172" s="318">
        <f ca="1">+IF(ISERROR(HLOOKUP($B172,INDIRECT("'Monthly Resource Report'!"&amp;'Coleman Validation'!AD$665666&amp;":"&amp;'Coleman Validation'!AD$665667),'Coleman Validation'!AD$665668,FALSE)),0,HLOOKUP($B172,INDIRECT("'Monthly Resource Report'!"&amp;'Coleman Validation'!AD$665666&amp;":"&amp;'Coleman Validation'!AD$665667),'Coleman Validation'!AD$665668,FALSE))</f>
        <v>0.20089511345917679</v>
      </c>
    </row>
    <row r="173" spans="2:30" s="29" customFormat="1">
      <c r="B173" s="301">
        <v>46447</v>
      </c>
      <c r="C173" s="294">
        <v>146</v>
      </c>
      <c r="D173" s="297">
        <v>2.6315729989537018</v>
      </c>
      <c r="E173" s="299">
        <v>0.33</v>
      </c>
      <c r="F173" s="295">
        <v>0.2</v>
      </c>
      <c r="G173" s="294">
        <f ca="1">+IF(ISERROR(HLOOKUP($B173,INDIRECT("'Monthly Resource Report'!"&amp;'Coleman Validation'!G$665666&amp;":"&amp;'Coleman Validation'!G$665667),'Coleman Validation'!G$665668,FALSE)),0,HLOOKUP($B173,INDIRECT("'Monthly Resource Report'!"&amp;'Coleman Validation'!G$665666&amp;":"&amp;'Coleman Validation'!G$665667),'Coleman Validation'!G$665668,FALSE))</f>
        <v>146</v>
      </c>
      <c r="H173" s="297">
        <f ca="1">+IF(ISERROR(HLOOKUP($B173,INDIRECT("'Monthly Resource Report'!"&amp;'Coleman Validation'!H$665666&amp;":"&amp;'Coleman Validation'!H$665667),'Coleman Validation'!H$665668,FALSE)),0,HLOOKUP($B173,INDIRECT("'Monthly Resource Report'!"&amp;'Coleman Validation'!H$665666&amp;":"&amp;'Coleman Validation'!H$665667),'Coleman Validation'!H$665668,FALSE))</f>
        <v>2.6320023038720266</v>
      </c>
      <c r="I173" s="317">
        <f ca="1">+IF(ISERROR(HLOOKUP($B173,INDIRECT("'Monthly Resource Report'!"&amp;'Coleman Validation'!I$665666&amp;":"&amp;'Coleman Validation'!I$665667),'Coleman Validation'!I$665668,FALSE)),0,HLOOKUP($B173,INDIRECT("'Monthly Resource Report'!"&amp;'Coleman Validation'!I$665666&amp;":"&amp;'Coleman Validation'!I$665667),'Coleman Validation'!I$665668,FALSE))</f>
        <v>0.32689411529145468</v>
      </c>
      <c r="J173" s="318">
        <f ca="1">+IF(ISERROR(HLOOKUP($B173,INDIRECT("'Monthly Resource Report'!"&amp;'Coleman Validation'!J$665666&amp;":"&amp;'Coleman Validation'!J$665667),'Coleman Validation'!J$665668,FALSE)),0,HLOOKUP($B173,INDIRECT("'Monthly Resource Report'!"&amp;'Coleman Validation'!J$665666&amp;":"&amp;'Coleman Validation'!J$665667),'Coleman Validation'!J$665668,FALSE))</f>
        <v>0.20034489749503478</v>
      </c>
      <c r="L173" s="301">
        <v>46447</v>
      </c>
      <c r="M173" s="294">
        <v>146</v>
      </c>
      <c r="N173" s="297">
        <v>2.6315729989537018</v>
      </c>
      <c r="O173" s="299">
        <v>0.33</v>
      </c>
      <c r="P173" s="295">
        <v>0.2</v>
      </c>
      <c r="Q173" s="294">
        <f ca="1">+IF(ISERROR(HLOOKUP($B173,INDIRECT("'Monthly Resource Report'!"&amp;'Coleman Validation'!Q$665666&amp;":"&amp;'Coleman Validation'!Q$665667),'Coleman Validation'!Q$665668,FALSE)),0,HLOOKUP($B173,INDIRECT("'Monthly Resource Report'!"&amp;'Coleman Validation'!Q$665666&amp;":"&amp;'Coleman Validation'!Q$665667),'Coleman Validation'!Q$665668,FALSE))</f>
        <v>146</v>
      </c>
      <c r="R173" s="297">
        <f ca="1">+IF(ISERROR(HLOOKUP($B173,INDIRECT("'Monthly Resource Report'!"&amp;'Coleman Validation'!R$665666&amp;":"&amp;'Coleman Validation'!R$665667),'Coleman Validation'!R$665668,FALSE)),0,HLOOKUP($B173,INDIRECT("'Monthly Resource Report'!"&amp;'Coleman Validation'!R$665666&amp;":"&amp;'Coleman Validation'!R$665667),'Coleman Validation'!R$665668,FALSE))</f>
        <v>2.6320022833532675</v>
      </c>
      <c r="S173" s="317">
        <f ca="1">+IF(ISERROR(HLOOKUP($B173,INDIRECT("'Monthly Resource Report'!"&amp;'Coleman Validation'!S$665666&amp;":"&amp;'Coleman Validation'!S$665667),'Coleman Validation'!S$665668,FALSE)),0,HLOOKUP($B173,INDIRECT("'Monthly Resource Report'!"&amp;'Coleman Validation'!S$665666&amp;":"&amp;'Coleman Validation'!S$665667),'Coleman Validation'!S$665668,FALSE))</f>
        <v>0.32687159686658707</v>
      </c>
      <c r="T173" s="318">
        <f ca="1">+IF(ISERROR(HLOOKUP($B173,INDIRECT("'Monthly Resource Report'!"&amp;'Coleman Validation'!T$665666&amp;":"&amp;'Coleman Validation'!T$665667),'Coleman Validation'!T$665668,FALSE)),0,HLOOKUP($B173,INDIRECT("'Monthly Resource Report'!"&amp;'Coleman Validation'!T$665666&amp;":"&amp;'Coleman Validation'!T$665667),'Coleman Validation'!T$665668,FALSE))</f>
        <v>0.20059826832378602</v>
      </c>
      <c r="V173" s="301">
        <v>46447</v>
      </c>
      <c r="W173" s="294">
        <v>151</v>
      </c>
      <c r="X173" s="297">
        <v>2.6315729989537018</v>
      </c>
      <c r="Y173" s="299">
        <v>0.33</v>
      </c>
      <c r="Z173" s="295">
        <v>0.2</v>
      </c>
      <c r="AA173" s="294">
        <f ca="1">+IF(ISERROR(HLOOKUP($B173,INDIRECT("'Monthly Resource Report'!"&amp;'Coleman Validation'!AA$665666&amp;":"&amp;'Coleman Validation'!AA$665667),'Coleman Validation'!AA$665668,FALSE)),0,HLOOKUP($B173,INDIRECT("'Monthly Resource Report'!"&amp;'Coleman Validation'!AA$665666&amp;":"&amp;'Coleman Validation'!AA$665667),'Coleman Validation'!AA$665668,FALSE))</f>
        <v>151</v>
      </c>
      <c r="AB173" s="297">
        <f ca="1">+IF(ISERROR(HLOOKUP($B173,INDIRECT("'Monthly Resource Report'!"&amp;'Coleman Validation'!AB$665666&amp;":"&amp;'Coleman Validation'!AB$665667),'Coleman Validation'!AB$665668,FALSE)),0,HLOOKUP($B173,INDIRECT("'Monthly Resource Report'!"&amp;'Coleman Validation'!AB$665666&amp;":"&amp;'Coleman Validation'!AB$665667),'Coleman Validation'!AB$665668,FALSE))</f>
        <v>2.6320030520346256</v>
      </c>
      <c r="AC173" s="317">
        <f ca="1">+IF(ISERROR(HLOOKUP($B173,INDIRECT("'Monthly Resource Report'!"&amp;'Coleman Validation'!AC$665666&amp;":"&amp;'Coleman Validation'!AC$665667),'Coleman Validation'!AC$665668,FALSE)),0,HLOOKUP($B173,INDIRECT("'Monthly Resource Report'!"&amp;'Coleman Validation'!AC$665666&amp;":"&amp;'Coleman Validation'!AC$665667),'Coleman Validation'!AC$665668,FALSE))</f>
        <v>0.32797808097723524</v>
      </c>
      <c r="AD173" s="318">
        <f ca="1">+IF(ISERROR(HLOOKUP($B173,INDIRECT("'Monthly Resource Report'!"&amp;'Coleman Validation'!AD$665666&amp;":"&amp;'Coleman Validation'!AD$665667),'Coleman Validation'!AD$665668,FALSE)),0,HLOOKUP($B173,INDIRECT("'Monthly Resource Report'!"&amp;'Coleman Validation'!AD$665666&amp;":"&amp;'Coleman Validation'!AD$665667),'Coleman Validation'!AD$665668,FALSE))</f>
        <v>0.20082695172185075</v>
      </c>
    </row>
    <row r="174" spans="2:30" s="29" customFormat="1">
      <c r="B174" s="301">
        <v>46478</v>
      </c>
      <c r="C174" s="294">
        <v>146</v>
      </c>
      <c r="D174" s="297">
        <v>2.6315729989537018</v>
      </c>
      <c r="E174" s="299">
        <v>0.33</v>
      </c>
      <c r="F174" s="295">
        <v>2.6</v>
      </c>
      <c r="G174" s="294">
        <f ca="1">+IF(ISERROR(HLOOKUP($B174,INDIRECT("'Monthly Resource Report'!"&amp;'Coleman Validation'!G$665666&amp;":"&amp;'Coleman Validation'!G$665667),'Coleman Validation'!G$665668,FALSE)),0,HLOOKUP($B174,INDIRECT("'Monthly Resource Report'!"&amp;'Coleman Validation'!G$665666&amp;":"&amp;'Coleman Validation'!G$665667),'Coleman Validation'!G$665668,FALSE))</f>
        <v>146</v>
      </c>
      <c r="H174" s="297">
        <f ca="1">+IF(ISERROR(HLOOKUP($B174,INDIRECT("'Monthly Resource Report'!"&amp;'Coleman Validation'!H$665666&amp;":"&amp;'Coleman Validation'!H$665667),'Coleman Validation'!H$665668,FALSE)),0,HLOOKUP($B174,INDIRECT("'Monthly Resource Report'!"&amp;'Coleman Validation'!H$665666&amp;":"&amp;'Coleman Validation'!H$665667),'Coleman Validation'!H$665668,FALSE))</f>
        <v>2.6320023593557806</v>
      </c>
      <c r="I174" s="317">
        <f ca="1">+IF(ISERROR(HLOOKUP($B174,INDIRECT("'Monthly Resource Report'!"&amp;'Coleman Validation'!I$665666&amp;":"&amp;'Coleman Validation'!I$665667),'Coleman Validation'!I$665668,FALSE)),0,HLOOKUP($B174,INDIRECT("'Monthly Resource Report'!"&amp;'Coleman Validation'!I$665666&amp;":"&amp;'Coleman Validation'!I$665667),'Coleman Validation'!I$665668,FALSE))</f>
        <v>0.32472426475762228</v>
      </c>
      <c r="J174" s="318">
        <f ca="1">+IF(ISERROR(HLOOKUP($B174,INDIRECT("'Monthly Resource Report'!"&amp;'Coleman Validation'!J$665666&amp;":"&amp;'Coleman Validation'!J$665667),'Coleman Validation'!J$665668,FALSE)),0,HLOOKUP($B174,INDIRECT("'Monthly Resource Report'!"&amp;'Coleman Validation'!J$665666&amp;":"&amp;'Coleman Validation'!J$665667),'Coleman Validation'!J$665668,FALSE))</f>
        <v>2.4334400779372878</v>
      </c>
      <c r="L174" s="301">
        <v>46478</v>
      </c>
      <c r="M174" s="294">
        <v>146</v>
      </c>
      <c r="N174" s="297">
        <v>2.6315729989537018</v>
      </c>
      <c r="O174" s="299">
        <v>0.33</v>
      </c>
      <c r="P174" s="295">
        <v>0.2</v>
      </c>
      <c r="Q174" s="294">
        <f ca="1">+IF(ISERROR(HLOOKUP($B174,INDIRECT("'Monthly Resource Report'!"&amp;'Coleman Validation'!Q$665666&amp;":"&amp;'Coleman Validation'!Q$665667),'Coleman Validation'!Q$665668,FALSE)),0,HLOOKUP($B174,INDIRECT("'Monthly Resource Report'!"&amp;'Coleman Validation'!Q$665666&amp;":"&amp;'Coleman Validation'!Q$665667),'Coleman Validation'!Q$665668,FALSE))</f>
        <v>146</v>
      </c>
      <c r="R174" s="297">
        <f ca="1">+IF(ISERROR(HLOOKUP($B174,INDIRECT("'Monthly Resource Report'!"&amp;'Coleman Validation'!R$665666&amp;":"&amp;'Coleman Validation'!R$665667),'Coleman Validation'!R$665668,FALSE)),0,HLOOKUP($B174,INDIRECT("'Monthly Resource Report'!"&amp;'Coleman Validation'!R$665666&amp;":"&amp;'Coleman Validation'!R$665667),'Coleman Validation'!R$665668,FALSE))</f>
        <v>2.6320006093507646</v>
      </c>
      <c r="S174" s="317">
        <f ca="1">+IF(ISERROR(HLOOKUP($B174,INDIRECT("'Monthly Resource Report'!"&amp;'Coleman Validation'!S$665666&amp;":"&amp;'Coleman Validation'!S$665667),'Coleman Validation'!S$665668,FALSE)),0,HLOOKUP($B174,INDIRECT("'Monthly Resource Report'!"&amp;'Coleman Validation'!S$665666&amp;":"&amp;'Coleman Validation'!S$665667),'Coleman Validation'!S$665668,FALSE))</f>
        <v>0.325791321721909</v>
      </c>
      <c r="T174" s="318">
        <f ca="1">+IF(ISERROR(HLOOKUP($B174,INDIRECT("'Monthly Resource Report'!"&amp;'Coleman Validation'!T$665666&amp;":"&amp;'Coleman Validation'!T$665667),'Coleman Validation'!T$665668,FALSE)),0,HLOOKUP($B174,INDIRECT("'Monthly Resource Report'!"&amp;'Coleman Validation'!T$665666&amp;":"&amp;'Coleman Validation'!T$665667),'Coleman Validation'!T$665668,FALSE))</f>
        <v>0.20318842779191246</v>
      </c>
      <c r="V174" s="301">
        <v>46478</v>
      </c>
      <c r="W174" s="294">
        <v>151</v>
      </c>
      <c r="X174" s="297">
        <v>2.6315729989537018</v>
      </c>
      <c r="Y174" s="299">
        <v>0.33</v>
      </c>
      <c r="Z174" s="295">
        <v>2.6</v>
      </c>
      <c r="AA174" s="294">
        <f ca="1">+IF(ISERROR(HLOOKUP($B174,INDIRECT("'Monthly Resource Report'!"&amp;'Coleman Validation'!AA$665666&amp;":"&amp;'Coleman Validation'!AA$665667),'Coleman Validation'!AA$665668,FALSE)),0,HLOOKUP($B174,INDIRECT("'Monthly Resource Report'!"&amp;'Coleman Validation'!AA$665666&amp;":"&amp;'Coleman Validation'!AA$665667),'Coleman Validation'!AA$665668,FALSE))</f>
        <v>151</v>
      </c>
      <c r="AB174" s="297">
        <f ca="1">+IF(ISERROR(HLOOKUP($B174,INDIRECT("'Monthly Resource Report'!"&amp;'Coleman Validation'!AB$665666&amp;":"&amp;'Coleman Validation'!AB$665667),'Coleman Validation'!AB$665668,FALSE)),0,HLOOKUP($B174,INDIRECT("'Monthly Resource Report'!"&amp;'Coleman Validation'!AB$665666&amp;":"&amp;'Coleman Validation'!AB$665667),'Coleman Validation'!AB$665668,FALSE))</f>
        <v>2.632000926462073</v>
      </c>
      <c r="AC174" s="317">
        <f ca="1">+IF(ISERROR(HLOOKUP($B174,INDIRECT("'Monthly Resource Report'!"&amp;'Coleman Validation'!AC$665666&amp;":"&amp;'Coleman Validation'!AC$665667),'Coleman Validation'!AC$665668,FALSE)),0,HLOOKUP($B174,INDIRECT("'Monthly Resource Report'!"&amp;'Coleman Validation'!AC$665666&amp;":"&amp;'Coleman Validation'!AC$665667),'Coleman Validation'!AC$665668,FALSE))</f>
        <v>0.32530792669842495</v>
      </c>
      <c r="AD174" s="318">
        <f ca="1">+IF(ISERROR(HLOOKUP($B174,INDIRECT("'Monthly Resource Report'!"&amp;'Coleman Validation'!AD$665666&amp;":"&amp;'Coleman Validation'!AD$665667),'Coleman Validation'!AD$665668,FALSE)),0,HLOOKUP($B174,INDIRECT("'Monthly Resource Report'!"&amp;'Coleman Validation'!AD$665666&amp;":"&amp;'Coleman Validation'!AD$665667),'Coleman Validation'!AD$665668,FALSE))</f>
        <v>2.2559693345098766</v>
      </c>
    </row>
    <row r="175" spans="2:30" s="29" customFormat="1">
      <c r="B175" s="301">
        <v>46508</v>
      </c>
      <c r="C175" s="294">
        <v>146</v>
      </c>
      <c r="D175" s="297">
        <v>2.6315729989537018</v>
      </c>
      <c r="E175" s="299">
        <v>0.33</v>
      </c>
      <c r="F175" s="295">
        <v>0.2</v>
      </c>
      <c r="G175" s="294">
        <f ca="1">+IF(ISERROR(HLOOKUP($B175,INDIRECT("'Monthly Resource Report'!"&amp;'Coleman Validation'!G$665666&amp;":"&amp;'Coleman Validation'!G$665667),'Coleman Validation'!G$665668,FALSE)),0,HLOOKUP($B175,INDIRECT("'Monthly Resource Report'!"&amp;'Coleman Validation'!G$665666&amp;":"&amp;'Coleman Validation'!G$665667),'Coleman Validation'!G$665668,FALSE))</f>
        <v>146</v>
      </c>
      <c r="H175" s="297">
        <f ca="1">+IF(ISERROR(HLOOKUP($B175,INDIRECT("'Monthly Resource Report'!"&amp;'Coleman Validation'!H$665666&amp;":"&amp;'Coleman Validation'!H$665667),'Coleman Validation'!H$665668,FALSE)),0,HLOOKUP($B175,INDIRECT("'Monthly Resource Report'!"&amp;'Coleman Validation'!H$665666&amp;":"&amp;'Coleman Validation'!H$665667),'Coleman Validation'!H$665668,FALSE))</f>
        <v>2.6320023076035537</v>
      </c>
      <c r="I175" s="317">
        <f ca="1">+IF(ISERROR(HLOOKUP($B175,INDIRECT("'Monthly Resource Report'!"&amp;'Coleman Validation'!I$665666&amp;":"&amp;'Coleman Validation'!I$665667),'Coleman Validation'!I$665668,FALSE)),0,HLOOKUP($B175,INDIRECT("'Monthly Resource Report'!"&amp;'Coleman Validation'!I$665666&amp;":"&amp;'Coleman Validation'!I$665667),'Coleman Validation'!I$665668,FALSE))</f>
        <v>0.32496305143203957</v>
      </c>
      <c r="J175" s="318">
        <f ca="1">+IF(ISERROR(HLOOKUP($B175,INDIRECT("'Monthly Resource Report'!"&amp;'Coleman Validation'!J$665666&amp;":"&amp;'Coleman Validation'!J$665667),'Coleman Validation'!J$665668,FALSE)),0,HLOOKUP($B175,INDIRECT("'Monthly Resource Report'!"&amp;'Coleman Validation'!J$665666&amp;":"&amp;'Coleman Validation'!J$665667),'Coleman Validation'!J$665668,FALSE))</f>
        <v>0.36512725839206706</v>
      </c>
      <c r="L175" s="301">
        <v>46508</v>
      </c>
      <c r="M175" s="294">
        <v>146</v>
      </c>
      <c r="N175" s="297">
        <v>2.6315729989537018</v>
      </c>
      <c r="O175" s="299">
        <v>0.33</v>
      </c>
      <c r="P175" s="295">
        <v>0.2</v>
      </c>
      <c r="Q175" s="294">
        <f ca="1">+IF(ISERROR(HLOOKUP($B175,INDIRECT("'Monthly Resource Report'!"&amp;'Coleman Validation'!Q$665666&amp;":"&amp;'Coleman Validation'!Q$665667),'Coleman Validation'!Q$665668,FALSE)),0,HLOOKUP($B175,INDIRECT("'Monthly Resource Report'!"&amp;'Coleman Validation'!Q$665666&amp;":"&amp;'Coleman Validation'!Q$665667),'Coleman Validation'!Q$665668,FALSE))</f>
        <v>146</v>
      </c>
      <c r="R175" s="297">
        <f ca="1">+IF(ISERROR(HLOOKUP($B175,INDIRECT("'Monthly Resource Report'!"&amp;'Coleman Validation'!R$665666&amp;":"&amp;'Coleman Validation'!R$665667),'Coleman Validation'!R$665668,FALSE)),0,HLOOKUP($B175,INDIRECT("'Monthly Resource Report'!"&amp;'Coleman Validation'!R$665666&amp;":"&amp;'Coleman Validation'!R$665667),'Coleman Validation'!R$665668,FALSE))</f>
        <v>2.6320015030965234</v>
      </c>
      <c r="S175" s="317">
        <f ca="1">+IF(ISERROR(HLOOKUP($B175,INDIRECT("'Monthly Resource Report'!"&amp;'Coleman Validation'!S$665666&amp;":"&amp;'Coleman Validation'!S$665667),'Coleman Validation'!S$665668,FALSE)),0,HLOOKUP($B175,INDIRECT("'Monthly Resource Report'!"&amp;'Coleman Validation'!S$665666&amp;":"&amp;'Coleman Validation'!S$665667),'Coleman Validation'!S$665668,FALSE))</f>
        <v>0.32454331420554</v>
      </c>
      <c r="T175" s="318">
        <f ca="1">+IF(ISERROR(HLOOKUP($B175,INDIRECT("'Monthly Resource Report'!"&amp;'Coleman Validation'!T$665666&amp;":"&amp;'Coleman Validation'!T$665667),'Coleman Validation'!T$665668,FALSE)),0,HLOOKUP($B175,INDIRECT("'Monthly Resource Report'!"&amp;'Coleman Validation'!T$665666&amp;":"&amp;'Coleman Validation'!T$665667),'Coleman Validation'!T$665668,FALSE))</f>
        <v>0.20160035856296707</v>
      </c>
      <c r="V175" s="301">
        <v>46508</v>
      </c>
      <c r="W175" s="294">
        <v>151</v>
      </c>
      <c r="X175" s="297">
        <v>2.6315729989537018</v>
      </c>
      <c r="Y175" s="299">
        <v>0.33</v>
      </c>
      <c r="Z175" s="295">
        <v>0.2</v>
      </c>
      <c r="AA175" s="294">
        <f ca="1">+IF(ISERROR(HLOOKUP($B175,INDIRECT("'Monthly Resource Report'!"&amp;'Coleman Validation'!AA$665666&amp;":"&amp;'Coleman Validation'!AA$665667),'Coleman Validation'!AA$665668,FALSE)),0,HLOOKUP($B175,INDIRECT("'Monthly Resource Report'!"&amp;'Coleman Validation'!AA$665666&amp;":"&amp;'Coleman Validation'!AA$665667),'Coleman Validation'!AA$665668,FALSE))</f>
        <v>151</v>
      </c>
      <c r="AB175" s="297">
        <f ca="1">+IF(ISERROR(HLOOKUP($B175,INDIRECT("'Monthly Resource Report'!"&amp;'Coleman Validation'!AB$665666&amp;":"&amp;'Coleman Validation'!AB$665667),'Coleman Validation'!AB$665668,FALSE)),0,HLOOKUP($B175,INDIRECT("'Monthly Resource Report'!"&amp;'Coleman Validation'!AB$665666&amp;":"&amp;'Coleman Validation'!AB$665667),'Coleman Validation'!AB$665668,FALSE))</f>
        <v>2.6320016582447257</v>
      </c>
      <c r="AC175" s="317">
        <f ca="1">+IF(ISERROR(HLOOKUP($B175,INDIRECT("'Monthly Resource Report'!"&amp;'Coleman Validation'!AC$665666&amp;":"&amp;'Coleman Validation'!AC$665667),'Coleman Validation'!AC$665668,FALSE)),0,HLOOKUP($B175,INDIRECT("'Monthly Resource Report'!"&amp;'Coleman Validation'!AC$665666&amp;":"&amp;'Coleman Validation'!AC$665667),'Coleman Validation'!AC$665668,FALSE))</f>
        <v>0.32540579562492</v>
      </c>
      <c r="AD175" s="318">
        <f ca="1">+IF(ISERROR(HLOOKUP($B175,INDIRECT("'Monthly Resource Report'!"&amp;'Coleman Validation'!AD$665666&amp;":"&amp;'Coleman Validation'!AD$665667),'Coleman Validation'!AD$665668,FALSE)),0,HLOOKUP($B175,INDIRECT("'Monthly Resource Report'!"&amp;'Coleman Validation'!AD$665666&amp;":"&amp;'Coleman Validation'!AD$665667),'Coleman Validation'!AD$665668,FALSE))</f>
        <v>0.28950397943368916</v>
      </c>
    </row>
    <row r="176" spans="2:30" s="29" customFormat="1">
      <c r="B176" s="301">
        <v>46539</v>
      </c>
      <c r="C176" s="294">
        <v>146</v>
      </c>
      <c r="D176" s="297">
        <v>2.6315729989537018</v>
      </c>
      <c r="E176" s="299">
        <v>0.33</v>
      </c>
      <c r="F176" s="295">
        <v>0.2</v>
      </c>
      <c r="G176" s="294">
        <f ca="1">+IF(ISERROR(HLOOKUP($B176,INDIRECT("'Monthly Resource Report'!"&amp;'Coleman Validation'!G$665666&amp;":"&amp;'Coleman Validation'!G$665667),'Coleman Validation'!G$665668,FALSE)),0,HLOOKUP($B176,INDIRECT("'Monthly Resource Report'!"&amp;'Coleman Validation'!G$665666&amp;":"&amp;'Coleman Validation'!G$665667),'Coleman Validation'!G$665668,FALSE))</f>
        <v>146</v>
      </c>
      <c r="H176" s="297">
        <f ca="1">+IF(ISERROR(HLOOKUP($B176,INDIRECT("'Monthly Resource Report'!"&amp;'Coleman Validation'!H$665666&amp;":"&amp;'Coleman Validation'!H$665667),'Coleman Validation'!H$665668,FALSE)),0,HLOOKUP($B176,INDIRECT("'Monthly Resource Report'!"&amp;'Coleman Validation'!H$665666&amp;":"&amp;'Coleman Validation'!H$665667),'Coleman Validation'!H$665668,FALSE))</f>
        <v>2.6320015411934192</v>
      </c>
      <c r="I176" s="317">
        <f ca="1">+IF(ISERROR(HLOOKUP($B176,INDIRECT("'Monthly Resource Report'!"&amp;'Coleman Validation'!I$665666&amp;":"&amp;'Coleman Validation'!I$665667),'Coleman Validation'!I$665668,FALSE)),0,HLOOKUP($B176,INDIRECT("'Monthly Resource Report'!"&amp;'Coleman Validation'!I$665666&amp;":"&amp;'Coleman Validation'!I$665667),'Coleman Validation'!I$665668,FALSE))</f>
        <v>0.32479729890386855</v>
      </c>
      <c r="J176" s="318">
        <f ca="1">+IF(ISERROR(HLOOKUP($B176,INDIRECT("'Monthly Resource Report'!"&amp;'Coleman Validation'!J$665666&amp;":"&amp;'Coleman Validation'!J$665667),'Coleman Validation'!J$665668,FALSE)),0,HLOOKUP($B176,INDIRECT("'Monthly Resource Report'!"&amp;'Coleman Validation'!J$665666&amp;":"&amp;'Coleman Validation'!J$665667),'Coleman Validation'!J$665668,FALSE))</f>
        <v>0.20057195105344047</v>
      </c>
      <c r="L176" s="301">
        <v>46539</v>
      </c>
      <c r="M176" s="294">
        <v>146</v>
      </c>
      <c r="N176" s="297">
        <v>2.6315729989537018</v>
      </c>
      <c r="O176" s="299">
        <v>0.33</v>
      </c>
      <c r="P176" s="295">
        <v>0.2</v>
      </c>
      <c r="Q176" s="294">
        <f ca="1">+IF(ISERROR(HLOOKUP($B176,INDIRECT("'Monthly Resource Report'!"&amp;'Coleman Validation'!Q$665666&amp;":"&amp;'Coleman Validation'!Q$665667),'Coleman Validation'!Q$665668,FALSE)),0,HLOOKUP($B176,INDIRECT("'Monthly Resource Report'!"&amp;'Coleman Validation'!Q$665666&amp;":"&amp;'Coleman Validation'!Q$665667),'Coleman Validation'!Q$665668,FALSE))</f>
        <v>146</v>
      </c>
      <c r="R176" s="297">
        <f ca="1">+IF(ISERROR(HLOOKUP($B176,INDIRECT("'Monthly Resource Report'!"&amp;'Coleman Validation'!R$665666&amp;":"&amp;'Coleman Validation'!R$665667),'Coleman Validation'!R$665668,FALSE)),0,HLOOKUP($B176,INDIRECT("'Monthly Resource Report'!"&amp;'Coleman Validation'!R$665666&amp;":"&amp;'Coleman Validation'!R$665667),'Coleman Validation'!R$665668,FALSE))</f>
        <v>2.6320013840076024</v>
      </c>
      <c r="S176" s="317">
        <f ca="1">+IF(ISERROR(HLOOKUP($B176,INDIRECT("'Monthly Resource Report'!"&amp;'Coleman Validation'!S$665666&amp;":"&amp;'Coleman Validation'!S$665667),'Coleman Validation'!S$665668,FALSE)),0,HLOOKUP($B176,INDIRECT("'Monthly Resource Report'!"&amp;'Coleman Validation'!S$665666&amp;":"&amp;'Coleman Validation'!S$665667),'Coleman Validation'!S$665668,FALSE))</f>
        <v>0.32512151186173932</v>
      </c>
      <c r="T176" s="318">
        <f ca="1">+IF(ISERROR(HLOOKUP($B176,INDIRECT("'Monthly Resource Report'!"&amp;'Coleman Validation'!T$665666&amp;":"&amp;'Coleman Validation'!T$665667),'Coleman Validation'!T$665668,FALSE)),0,HLOOKUP($B176,INDIRECT("'Monthly Resource Report'!"&amp;'Coleman Validation'!T$665666&amp;":"&amp;'Coleman Validation'!T$665667),'Coleman Validation'!T$665668,FALSE))</f>
        <v>0.20042089244462302</v>
      </c>
      <c r="V176" s="301">
        <v>46539</v>
      </c>
      <c r="W176" s="294">
        <v>151</v>
      </c>
      <c r="X176" s="297">
        <v>2.6315729989537018</v>
      </c>
      <c r="Y176" s="299">
        <v>0.33</v>
      </c>
      <c r="Z176" s="295">
        <v>0.2</v>
      </c>
      <c r="AA176" s="294">
        <f ca="1">+IF(ISERROR(HLOOKUP($B176,INDIRECT("'Monthly Resource Report'!"&amp;'Coleman Validation'!AA$665666&amp;":"&amp;'Coleman Validation'!AA$665667),'Coleman Validation'!AA$665668,FALSE)),0,HLOOKUP($B176,INDIRECT("'Monthly Resource Report'!"&amp;'Coleman Validation'!AA$665666&amp;":"&amp;'Coleman Validation'!AA$665667),'Coleman Validation'!AA$665668,FALSE))</f>
        <v>151</v>
      </c>
      <c r="AB176" s="297">
        <f ca="1">+IF(ISERROR(HLOOKUP($B176,INDIRECT("'Monthly Resource Report'!"&amp;'Coleman Validation'!AB$665666&amp;":"&amp;'Coleman Validation'!AB$665667),'Coleman Validation'!AB$665668,FALSE)),0,HLOOKUP($B176,INDIRECT("'Monthly Resource Report'!"&amp;'Coleman Validation'!AB$665666&amp;":"&amp;'Coleman Validation'!AB$665667),'Coleman Validation'!AB$665668,FALSE))</f>
        <v>2.6320009716823987</v>
      </c>
      <c r="AC176" s="317">
        <f ca="1">+IF(ISERROR(HLOOKUP($B176,INDIRECT("'Monthly Resource Report'!"&amp;'Coleman Validation'!AC$665666&amp;":"&amp;'Coleman Validation'!AC$665667),'Coleman Validation'!AC$665668,FALSE)),0,HLOOKUP($B176,INDIRECT("'Monthly Resource Report'!"&amp;'Coleman Validation'!AC$665666&amp;":"&amp;'Coleman Validation'!AC$665667),'Coleman Validation'!AC$665668,FALSE))</f>
        <v>0.32538857537200894</v>
      </c>
      <c r="AD176" s="318">
        <f ca="1">+IF(ISERROR(HLOOKUP($B176,INDIRECT("'Monthly Resource Report'!"&amp;'Coleman Validation'!AD$665666&amp;":"&amp;'Coleman Validation'!AD$665667),'Coleman Validation'!AD$665668,FALSE)),0,HLOOKUP($B176,INDIRECT("'Monthly Resource Report'!"&amp;'Coleman Validation'!AD$665666&amp;":"&amp;'Coleman Validation'!AD$665667),'Coleman Validation'!AD$665668,FALSE))</f>
        <v>0.2009100839835527</v>
      </c>
    </row>
    <row r="177" spans="2:30" s="29" customFormat="1">
      <c r="B177" s="301">
        <v>46569</v>
      </c>
      <c r="C177" s="294">
        <v>146</v>
      </c>
      <c r="D177" s="297">
        <v>2.6315729989537018</v>
      </c>
      <c r="E177" s="299">
        <v>0.33</v>
      </c>
      <c r="F177" s="295">
        <v>0.2</v>
      </c>
      <c r="G177" s="294">
        <f ca="1">+IF(ISERROR(HLOOKUP($B177,INDIRECT("'Monthly Resource Report'!"&amp;'Coleman Validation'!G$665666&amp;":"&amp;'Coleman Validation'!G$665667),'Coleman Validation'!G$665668,FALSE)),0,HLOOKUP($B177,INDIRECT("'Monthly Resource Report'!"&amp;'Coleman Validation'!G$665666&amp;":"&amp;'Coleman Validation'!G$665667),'Coleman Validation'!G$665668,FALSE))</f>
        <v>146</v>
      </c>
      <c r="H177" s="297">
        <f ca="1">+IF(ISERROR(HLOOKUP($B177,INDIRECT("'Monthly Resource Report'!"&amp;'Coleman Validation'!H$665666&amp;":"&amp;'Coleman Validation'!H$665667),'Coleman Validation'!H$665668,FALSE)),0,HLOOKUP($B177,INDIRECT("'Monthly Resource Report'!"&amp;'Coleman Validation'!H$665666&amp;":"&amp;'Coleman Validation'!H$665667),'Coleman Validation'!H$665668,FALSE))</f>
        <v>2.6320025043661648</v>
      </c>
      <c r="I177" s="317">
        <f ca="1">+IF(ISERROR(HLOOKUP($B177,INDIRECT("'Monthly Resource Report'!"&amp;'Coleman Validation'!I$665666&amp;":"&amp;'Coleman Validation'!I$665667),'Coleman Validation'!I$665668,FALSE)),0,HLOOKUP($B177,INDIRECT("'Monthly Resource Report'!"&amp;'Coleman Validation'!I$665666&amp;":"&amp;'Coleman Validation'!I$665667),'Coleman Validation'!I$665668,FALSE))</f>
        <v>0.32648620483591712</v>
      </c>
      <c r="J177" s="318">
        <f ca="1">+IF(ISERROR(HLOOKUP($B177,INDIRECT("'Monthly Resource Report'!"&amp;'Coleman Validation'!J$665666&amp;":"&amp;'Coleman Validation'!J$665667),'Coleman Validation'!J$665668,FALSE)),0,HLOOKUP($B177,INDIRECT("'Monthly Resource Report'!"&amp;'Coleman Validation'!J$665666&amp;":"&amp;'Coleman Validation'!J$665667),'Coleman Validation'!J$665668,FALSE))</f>
        <v>0.20035151368909446</v>
      </c>
      <c r="L177" s="301">
        <v>46569</v>
      </c>
      <c r="M177" s="294">
        <v>146</v>
      </c>
      <c r="N177" s="297">
        <v>2.6315729989537018</v>
      </c>
      <c r="O177" s="299">
        <v>0.33</v>
      </c>
      <c r="P177" s="295">
        <v>0.2</v>
      </c>
      <c r="Q177" s="294">
        <f ca="1">+IF(ISERROR(HLOOKUP($B177,INDIRECT("'Monthly Resource Report'!"&amp;'Coleman Validation'!Q$665666&amp;":"&amp;'Coleman Validation'!Q$665667),'Coleman Validation'!Q$665668,FALSE)),0,HLOOKUP($B177,INDIRECT("'Monthly Resource Report'!"&amp;'Coleman Validation'!Q$665666&amp;":"&amp;'Coleman Validation'!Q$665667),'Coleman Validation'!Q$665668,FALSE))</f>
        <v>146</v>
      </c>
      <c r="R177" s="297">
        <f ca="1">+IF(ISERROR(HLOOKUP($B177,INDIRECT("'Monthly Resource Report'!"&amp;'Coleman Validation'!R$665666&amp;":"&amp;'Coleman Validation'!R$665667),'Coleman Validation'!R$665668,FALSE)),0,HLOOKUP($B177,INDIRECT("'Monthly Resource Report'!"&amp;'Coleman Validation'!R$665666&amp;":"&amp;'Coleman Validation'!R$665667),'Coleman Validation'!R$665668,FALSE))</f>
        <v>2.6320021402753966</v>
      </c>
      <c r="S177" s="317">
        <f ca="1">+IF(ISERROR(HLOOKUP($B177,INDIRECT("'Monthly Resource Report'!"&amp;'Coleman Validation'!S$665666&amp;":"&amp;'Coleman Validation'!S$665667),'Coleman Validation'!S$665668,FALSE)),0,HLOOKUP($B177,INDIRECT("'Monthly Resource Report'!"&amp;'Coleman Validation'!S$665666&amp;":"&amp;'Coleman Validation'!S$665667),'Coleman Validation'!S$665668,FALSE))</f>
        <v>0.32669028693390828</v>
      </c>
      <c r="T177" s="318">
        <f ca="1">+IF(ISERROR(HLOOKUP($B177,INDIRECT("'Monthly Resource Report'!"&amp;'Coleman Validation'!T$665666&amp;":"&amp;'Coleman Validation'!T$665667),'Coleman Validation'!T$665668,FALSE)),0,HLOOKUP($B177,INDIRECT("'Monthly Resource Report'!"&amp;'Coleman Validation'!T$665666&amp;":"&amp;'Coleman Validation'!T$665667),'Coleman Validation'!T$665668,FALSE))</f>
        <v>0.20040681333167784</v>
      </c>
      <c r="V177" s="301">
        <v>46569</v>
      </c>
      <c r="W177" s="294">
        <v>151</v>
      </c>
      <c r="X177" s="297">
        <v>2.6315729989537018</v>
      </c>
      <c r="Y177" s="299">
        <v>0.33</v>
      </c>
      <c r="Z177" s="295">
        <v>0.2</v>
      </c>
      <c r="AA177" s="294">
        <f ca="1">+IF(ISERROR(HLOOKUP($B177,INDIRECT("'Monthly Resource Report'!"&amp;'Coleman Validation'!AA$665666&amp;":"&amp;'Coleman Validation'!AA$665667),'Coleman Validation'!AA$665668,FALSE)),0,HLOOKUP($B177,INDIRECT("'Monthly Resource Report'!"&amp;'Coleman Validation'!AA$665666&amp;":"&amp;'Coleman Validation'!AA$665667),'Coleman Validation'!AA$665668,FALSE))</f>
        <v>151</v>
      </c>
      <c r="AB177" s="297">
        <f ca="1">+IF(ISERROR(HLOOKUP($B177,INDIRECT("'Monthly Resource Report'!"&amp;'Coleman Validation'!AB$665666&amp;":"&amp;'Coleman Validation'!AB$665667),'Coleman Validation'!AB$665668,FALSE)),0,HLOOKUP($B177,INDIRECT("'Monthly Resource Report'!"&amp;'Coleman Validation'!AB$665666&amp;":"&amp;'Coleman Validation'!AB$665667),'Coleman Validation'!AB$665668,FALSE))</f>
        <v>2.6320024140241696</v>
      </c>
      <c r="AC177" s="317">
        <f ca="1">+IF(ISERROR(HLOOKUP($B177,INDIRECT("'Monthly Resource Report'!"&amp;'Coleman Validation'!AC$665666&amp;":"&amp;'Coleman Validation'!AC$665667),'Coleman Validation'!AC$665668,FALSE)),0,HLOOKUP($B177,INDIRECT("'Monthly Resource Report'!"&amp;'Coleman Validation'!AC$665666&amp;":"&amp;'Coleman Validation'!AC$665667),'Coleman Validation'!AC$665668,FALSE))</f>
        <v>0.32742862431957742</v>
      </c>
      <c r="AD177" s="318">
        <f ca="1">+IF(ISERROR(HLOOKUP($B177,INDIRECT("'Monthly Resource Report'!"&amp;'Coleman Validation'!AD$665666&amp;":"&amp;'Coleman Validation'!AD$665667),'Coleman Validation'!AD$665668,FALSE)),0,HLOOKUP($B177,INDIRECT("'Monthly Resource Report'!"&amp;'Coleman Validation'!AD$665666&amp;":"&amp;'Coleman Validation'!AD$665667),'Coleman Validation'!AD$665668,FALSE))</f>
        <v>0.20061878356054455</v>
      </c>
    </row>
    <row r="178" spans="2:30" s="29" customFormat="1">
      <c r="B178" s="301">
        <v>46600</v>
      </c>
      <c r="C178" s="294">
        <v>146</v>
      </c>
      <c r="D178" s="297">
        <v>2.6315729989537018</v>
      </c>
      <c r="E178" s="299">
        <v>0.33</v>
      </c>
      <c r="F178" s="295">
        <v>0.2</v>
      </c>
      <c r="G178" s="294">
        <f ca="1">+IF(ISERROR(HLOOKUP($B178,INDIRECT("'Monthly Resource Report'!"&amp;'Coleman Validation'!G$665666&amp;":"&amp;'Coleman Validation'!G$665667),'Coleman Validation'!G$665668,FALSE)),0,HLOOKUP($B178,INDIRECT("'Monthly Resource Report'!"&amp;'Coleman Validation'!G$665666&amp;":"&amp;'Coleman Validation'!G$665667),'Coleman Validation'!G$665668,FALSE))</f>
        <v>146</v>
      </c>
      <c r="H178" s="297">
        <f ca="1">+IF(ISERROR(HLOOKUP($B178,INDIRECT("'Monthly Resource Report'!"&amp;'Coleman Validation'!H$665666&amp;":"&amp;'Coleman Validation'!H$665667),'Coleman Validation'!H$665668,FALSE)),0,HLOOKUP($B178,INDIRECT("'Monthly Resource Report'!"&amp;'Coleman Validation'!H$665666&amp;":"&amp;'Coleman Validation'!H$665667),'Coleman Validation'!H$665668,FALSE))</f>
        <v>2.6320018571971984</v>
      </c>
      <c r="I178" s="317">
        <f ca="1">+IF(ISERROR(HLOOKUP($B178,INDIRECT("'Monthly Resource Report'!"&amp;'Coleman Validation'!I$665666&amp;":"&amp;'Coleman Validation'!I$665667),'Coleman Validation'!I$665668,FALSE)),0,HLOOKUP($B178,INDIRECT("'Monthly Resource Report'!"&amp;'Coleman Validation'!I$665666&amp;":"&amp;'Coleman Validation'!I$665667),'Coleman Validation'!I$665668,FALSE))</f>
        <v>0.32592127923219916</v>
      </c>
      <c r="J178" s="318">
        <f ca="1">+IF(ISERROR(HLOOKUP($B178,INDIRECT("'Monthly Resource Report'!"&amp;'Coleman Validation'!J$665666&amp;":"&amp;'Coleman Validation'!J$665667),'Coleman Validation'!J$665668,FALSE)),0,HLOOKUP($B178,INDIRECT("'Monthly Resource Report'!"&amp;'Coleman Validation'!J$665666&amp;":"&amp;'Coleman Validation'!J$665667),'Coleman Validation'!J$665668,FALSE))</f>
        <v>0.20036726020870682</v>
      </c>
      <c r="L178" s="301">
        <v>46600</v>
      </c>
      <c r="M178" s="294">
        <v>146</v>
      </c>
      <c r="N178" s="297">
        <v>2.6315729989537018</v>
      </c>
      <c r="O178" s="299">
        <v>0.33</v>
      </c>
      <c r="P178" s="295">
        <v>0.2</v>
      </c>
      <c r="Q178" s="294">
        <f ca="1">+IF(ISERROR(HLOOKUP($B178,INDIRECT("'Monthly Resource Report'!"&amp;'Coleman Validation'!Q$665666&amp;":"&amp;'Coleman Validation'!Q$665667),'Coleman Validation'!Q$665668,FALSE)),0,HLOOKUP($B178,INDIRECT("'Monthly Resource Report'!"&amp;'Coleman Validation'!Q$665666&amp;":"&amp;'Coleman Validation'!Q$665667),'Coleman Validation'!Q$665668,FALSE))</f>
        <v>146</v>
      </c>
      <c r="R178" s="297">
        <f ca="1">+IF(ISERROR(HLOOKUP($B178,INDIRECT("'Monthly Resource Report'!"&amp;'Coleman Validation'!R$665666&amp;":"&amp;'Coleman Validation'!R$665667),'Coleman Validation'!R$665668,FALSE)),0,HLOOKUP($B178,INDIRECT("'Monthly Resource Report'!"&amp;'Coleman Validation'!R$665666&amp;":"&amp;'Coleman Validation'!R$665667),'Coleman Validation'!R$665668,FALSE))</f>
        <v>2.6320019475504517</v>
      </c>
      <c r="S178" s="317">
        <f ca="1">+IF(ISERROR(HLOOKUP($B178,INDIRECT("'Monthly Resource Report'!"&amp;'Coleman Validation'!S$665666&amp;":"&amp;'Coleman Validation'!S$665667),'Coleman Validation'!S$665668,FALSE)),0,HLOOKUP($B178,INDIRECT("'Monthly Resource Report'!"&amp;'Coleman Validation'!S$665666&amp;":"&amp;'Coleman Validation'!S$665667),'Coleman Validation'!S$665668,FALSE))</f>
        <v>0.32590220911039297</v>
      </c>
      <c r="T178" s="318">
        <f ca="1">+IF(ISERROR(HLOOKUP($B178,INDIRECT("'Monthly Resource Report'!"&amp;'Coleman Validation'!T$665666&amp;":"&amp;'Coleman Validation'!T$665667),'Coleman Validation'!T$665668,FALSE)),0,HLOOKUP($B178,INDIRECT("'Monthly Resource Report'!"&amp;'Coleman Validation'!T$665666&amp;":"&amp;'Coleman Validation'!T$665667),'Coleman Validation'!T$665668,FALSE))</f>
        <v>0.20040226728040725</v>
      </c>
      <c r="V178" s="301">
        <v>46600</v>
      </c>
      <c r="W178" s="294">
        <v>151</v>
      </c>
      <c r="X178" s="297">
        <v>2.6315729989537018</v>
      </c>
      <c r="Y178" s="299">
        <v>0.33</v>
      </c>
      <c r="Z178" s="295">
        <v>0.2</v>
      </c>
      <c r="AA178" s="294">
        <f ca="1">+IF(ISERROR(HLOOKUP($B178,INDIRECT("'Monthly Resource Report'!"&amp;'Coleman Validation'!AA$665666&amp;":"&amp;'Coleman Validation'!AA$665667),'Coleman Validation'!AA$665668,FALSE)),0,HLOOKUP($B178,INDIRECT("'Monthly Resource Report'!"&amp;'Coleman Validation'!AA$665666&amp;":"&amp;'Coleman Validation'!AA$665667),'Coleman Validation'!AA$665668,FALSE))</f>
        <v>151</v>
      </c>
      <c r="AB178" s="297">
        <f ca="1">+IF(ISERROR(HLOOKUP($B178,INDIRECT("'Monthly Resource Report'!"&amp;'Coleman Validation'!AB$665666&amp;":"&amp;'Coleman Validation'!AB$665667),'Coleman Validation'!AB$665668,FALSE)),0,HLOOKUP($B178,INDIRECT("'Monthly Resource Report'!"&amp;'Coleman Validation'!AB$665666&amp;":"&amp;'Coleman Validation'!AB$665667),'Coleman Validation'!AB$665668,FALSE))</f>
        <v>2.6320020749427275</v>
      </c>
      <c r="AC178" s="317">
        <f ca="1">+IF(ISERROR(HLOOKUP($B178,INDIRECT("'Monthly Resource Report'!"&amp;'Coleman Validation'!AC$665666&amp;":"&amp;'Coleman Validation'!AC$665667),'Coleman Validation'!AC$665668,FALSE)),0,HLOOKUP($B178,INDIRECT("'Monthly Resource Report'!"&amp;'Coleman Validation'!AC$665666&amp;":"&amp;'Coleman Validation'!AC$665667),'Coleman Validation'!AC$665668,FALSE))</f>
        <v>0.32636013471885905</v>
      </c>
      <c r="AD178" s="318">
        <f ca="1">+IF(ISERROR(HLOOKUP($B178,INDIRECT("'Monthly Resource Report'!"&amp;'Coleman Validation'!AD$665666&amp;":"&amp;'Coleman Validation'!AD$665667),'Coleman Validation'!AD$665668,FALSE)),0,HLOOKUP($B178,INDIRECT("'Monthly Resource Report'!"&amp;'Coleman Validation'!AD$665666&amp;":"&amp;'Coleman Validation'!AD$665667),'Coleman Validation'!AD$665668,FALSE))</f>
        <v>0.20043326774329931</v>
      </c>
    </row>
    <row r="179" spans="2:30" s="29" customFormat="1">
      <c r="B179" s="301">
        <v>46631</v>
      </c>
      <c r="C179" s="294">
        <v>146</v>
      </c>
      <c r="D179" s="297">
        <v>2.6315729989537018</v>
      </c>
      <c r="E179" s="299">
        <v>0.33</v>
      </c>
      <c r="F179" s="295">
        <v>0.2</v>
      </c>
      <c r="G179" s="294">
        <f ca="1">+IF(ISERROR(HLOOKUP($B179,INDIRECT("'Monthly Resource Report'!"&amp;'Coleman Validation'!G$665666&amp;":"&amp;'Coleman Validation'!G$665667),'Coleman Validation'!G$665668,FALSE)),0,HLOOKUP($B179,INDIRECT("'Monthly Resource Report'!"&amp;'Coleman Validation'!G$665666&amp;":"&amp;'Coleman Validation'!G$665667),'Coleman Validation'!G$665668,FALSE))</f>
        <v>146</v>
      </c>
      <c r="H179" s="297">
        <f ca="1">+IF(ISERROR(HLOOKUP($B179,INDIRECT("'Monthly Resource Report'!"&amp;'Coleman Validation'!H$665666&amp;":"&amp;'Coleman Validation'!H$665667),'Coleman Validation'!H$665668,FALSE)),0,HLOOKUP($B179,INDIRECT("'Monthly Resource Report'!"&amp;'Coleman Validation'!H$665666&amp;":"&amp;'Coleman Validation'!H$665667),'Coleman Validation'!H$665668,FALSE))</f>
        <v>2.6320016741531966</v>
      </c>
      <c r="I179" s="317">
        <f ca="1">+IF(ISERROR(HLOOKUP($B179,INDIRECT("'Monthly Resource Report'!"&amp;'Coleman Validation'!I$665666&amp;":"&amp;'Coleman Validation'!I$665667),'Coleman Validation'!I$665668,FALSE)),0,HLOOKUP($B179,INDIRECT("'Monthly Resource Report'!"&amp;'Coleman Validation'!I$665666&amp;":"&amp;'Coleman Validation'!I$665667),'Coleman Validation'!I$665668,FALSE))</f>
        <v>0.32522461984920709</v>
      </c>
      <c r="J179" s="318">
        <f ca="1">+IF(ISERROR(HLOOKUP($B179,INDIRECT("'Monthly Resource Report'!"&amp;'Coleman Validation'!J$665666&amp;":"&amp;'Coleman Validation'!J$665667),'Coleman Validation'!J$665668,FALSE)),0,HLOOKUP($B179,INDIRECT("'Monthly Resource Report'!"&amp;'Coleman Validation'!J$665666&amp;":"&amp;'Coleman Validation'!J$665667),'Coleman Validation'!J$665668,FALSE))</f>
        <v>0.20057295407749462</v>
      </c>
      <c r="L179" s="301">
        <v>46631</v>
      </c>
      <c r="M179" s="294">
        <v>146</v>
      </c>
      <c r="N179" s="297">
        <v>2.6315729989537018</v>
      </c>
      <c r="O179" s="299">
        <v>0.33</v>
      </c>
      <c r="P179" s="295">
        <v>0.2</v>
      </c>
      <c r="Q179" s="294">
        <f ca="1">+IF(ISERROR(HLOOKUP($B179,INDIRECT("'Monthly Resource Report'!"&amp;'Coleman Validation'!Q$665666&amp;":"&amp;'Coleman Validation'!Q$665667),'Coleman Validation'!Q$665668,FALSE)),0,HLOOKUP($B179,INDIRECT("'Monthly Resource Report'!"&amp;'Coleman Validation'!Q$665666&amp;":"&amp;'Coleman Validation'!Q$665667),'Coleman Validation'!Q$665668,FALSE))</f>
        <v>146</v>
      </c>
      <c r="R179" s="297">
        <f ca="1">+IF(ISERROR(HLOOKUP($B179,INDIRECT("'Monthly Resource Report'!"&amp;'Coleman Validation'!R$665666&amp;":"&amp;'Coleman Validation'!R$665667),'Coleman Validation'!R$665668,FALSE)),0,HLOOKUP($B179,INDIRECT("'Monthly Resource Report'!"&amp;'Coleman Validation'!R$665666&amp;":"&amp;'Coleman Validation'!R$665667),'Coleman Validation'!R$665668,FALSE))</f>
        <v>2.6320013220955212</v>
      </c>
      <c r="S179" s="317">
        <f ca="1">+IF(ISERROR(HLOOKUP($B179,INDIRECT("'Monthly Resource Report'!"&amp;'Coleman Validation'!S$665666&amp;":"&amp;'Coleman Validation'!S$665667),'Coleman Validation'!S$665668,FALSE)),0,HLOOKUP($B179,INDIRECT("'Monthly Resource Report'!"&amp;'Coleman Validation'!S$665666&amp;":"&amp;'Coleman Validation'!S$665667),'Coleman Validation'!S$665668,FALSE))</f>
        <v>0.32519932576222244</v>
      </c>
      <c r="T179" s="318">
        <f ca="1">+IF(ISERROR(HLOOKUP($B179,INDIRECT("'Monthly Resource Report'!"&amp;'Coleman Validation'!T$665666&amp;":"&amp;'Coleman Validation'!T$665667),'Coleman Validation'!T$665668,FALSE)),0,HLOOKUP($B179,INDIRECT("'Monthly Resource Report'!"&amp;'Coleman Validation'!T$665666&amp;":"&amp;'Coleman Validation'!T$665667),'Coleman Validation'!T$665668,FALSE))</f>
        <v>0.20043141217540339</v>
      </c>
      <c r="V179" s="301">
        <v>46631</v>
      </c>
      <c r="W179" s="294">
        <v>151</v>
      </c>
      <c r="X179" s="297">
        <v>2.6315729989537018</v>
      </c>
      <c r="Y179" s="299">
        <v>0.33</v>
      </c>
      <c r="Z179" s="295">
        <v>0.2</v>
      </c>
      <c r="AA179" s="294">
        <f ca="1">+IF(ISERROR(HLOOKUP($B179,INDIRECT("'Monthly Resource Report'!"&amp;'Coleman Validation'!AA$665666&amp;":"&amp;'Coleman Validation'!AA$665667),'Coleman Validation'!AA$665668,FALSE)),0,HLOOKUP($B179,INDIRECT("'Monthly Resource Report'!"&amp;'Coleman Validation'!AA$665666&amp;":"&amp;'Coleman Validation'!AA$665667),'Coleman Validation'!AA$665668,FALSE))</f>
        <v>151</v>
      </c>
      <c r="AB179" s="297">
        <f ca="1">+IF(ISERROR(HLOOKUP($B179,INDIRECT("'Monthly Resource Report'!"&amp;'Coleman Validation'!AB$665666&amp;":"&amp;'Coleman Validation'!AB$665667),'Coleman Validation'!AB$665668,FALSE)),0,HLOOKUP($B179,INDIRECT("'Monthly Resource Report'!"&amp;'Coleman Validation'!AB$665666&amp;":"&amp;'Coleman Validation'!AB$665667),'Coleman Validation'!AB$665668,FALSE))</f>
        <v>2.6320009019843655</v>
      </c>
      <c r="AC179" s="317">
        <f ca="1">+IF(ISERROR(HLOOKUP($B179,INDIRECT("'Monthly Resource Report'!"&amp;'Coleman Validation'!AC$665666&amp;":"&amp;'Coleman Validation'!AC$665667),'Coleman Validation'!AC$665668,FALSE)),0,HLOOKUP($B179,INDIRECT("'Monthly Resource Report'!"&amp;'Coleman Validation'!AC$665666&amp;":"&amp;'Coleman Validation'!AC$665667),'Coleman Validation'!AC$665668,FALSE))</f>
        <v>0.32538426332049275</v>
      </c>
      <c r="AD179" s="318">
        <f ca="1">+IF(ISERROR(HLOOKUP($B179,INDIRECT("'Monthly Resource Report'!"&amp;'Coleman Validation'!AD$665666&amp;":"&amp;'Coleman Validation'!AD$665667),'Coleman Validation'!AD$665668,FALSE)),0,HLOOKUP($B179,INDIRECT("'Monthly Resource Report'!"&amp;'Coleman Validation'!AD$665666&amp;":"&amp;'Coleman Validation'!AD$665667),'Coleman Validation'!AD$665668,FALSE))</f>
        <v>0.2006755848008977</v>
      </c>
    </row>
    <row r="180" spans="2:30" s="29" customFormat="1">
      <c r="B180" s="301">
        <v>46661</v>
      </c>
      <c r="C180" s="294">
        <v>146</v>
      </c>
      <c r="D180" s="297">
        <v>2.6315729989537018</v>
      </c>
      <c r="E180" s="299">
        <v>0.33</v>
      </c>
      <c r="F180" s="295">
        <v>0.2</v>
      </c>
      <c r="G180" s="294">
        <f ca="1">+IF(ISERROR(HLOOKUP($B180,INDIRECT("'Monthly Resource Report'!"&amp;'Coleman Validation'!G$665666&amp;":"&amp;'Coleman Validation'!G$665667),'Coleman Validation'!G$665668,FALSE)),0,HLOOKUP($B180,INDIRECT("'Monthly Resource Report'!"&amp;'Coleman Validation'!G$665666&amp;":"&amp;'Coleman Validation'!G$665667),'Coleman Validation'!G$665668,FALSE))</f>
        <v>146</v>
      </c>
      <c r="H180" s="297">
        <f ca="1">+IF(ISERROR(HLOOKUP($B180,INDIRECT("'Monthly Resource Report'!"&amp;'Coleman Validation'!H$665666&amp;":"&amp;'Coleman Validation'!H$665667),'Coleman Validation'!H$665668,FALSE)),0,HLOOKUP($B180,INDIRECT("'Monthly Resource Report'!"&amp;'Coleman Validation'!H$665666&amp;":"&amp;'Coleman Validation'!H$665667),'Coleman Validation'!H$665668,FALSE))</f>
        <v>2.6320023970268069</v>
      </c>
      <c r="I180" s="317">
        <f ca="1">+IF(ISERROR(HLOOKUP($B180,INDIRECT("'Monthly Resource Report'!"&amp;'Coleman Validation'!I$665666&amp;":"&amp;'Coleman Validation'!I$665667),'Coleman Validation'!I$665668,FALSE)),0,HLOOKUP($B180,INDIRECT("'Monthly Resource Report'!"&amp;'Coleman Validation'!I$665666&amp;":"&amp;'Coleman Validation'!I$665667),'Coleman Validation'!I$665668,FALSE))</f>
        <v>0.32652180988770818</v>
      </c>
      <c r="J180" s="318">
        <f ca="1">+IF(ISERROR(HLOOKUP($B180,INDIRECT("'Monthly Resource Report'!"&amp;'Coleman Validation'!J$665666&amp;":"&amp;'Coleman Validation'!J$665667),'Coleman Validation'!J$665668,FALSE)),0,HLOOKUP($B180,INDIRECT("'Monthly Resource Report'!"&amp;'Coleman Validation'!J$665666&amp;":"&amp;'Coleman Validation'!J$665667),'Coleman Validation'!J$665668,FALSE))</f>
        <v>0.20018231067296202</v>
      </c>
      <c r="L180" s="301">
        <v>46661</v>
      </c>
      <c r="M180" s="294">
        <v>146</v>
      </c>
      <c r="N180" s="297">
        <v>2.6315729989537018</v>
      </c>
      <c r="O180" s="299">
        <v>0.33</v>
      </c>
      <c r="P180" s="295">
        <v>0.2</v>
      </c>
      <c r="Q180" s="294">
        <f ca="1">+IF(ISERROR(HLOOKUP($B180,INDIRECT("'Monthly Resource Report'!"&amp;'Coleman Validation'!Q$665666&amp;":"&amp;'Coleman Validation'!Q$665667),'Coleman Validation'!Q$665668,FALSE)),0,HLOOKUP($B180,INDIRECT("'Monthly Resource Report'!"&amp;'Coleman Validation'!Q$665666&amp;":"&amp;'Coleman Validation'!Q$665667),'Coleman Validation'!Q$665668,FALSE))</f>
        <v>146</v>
      </c>
      <c r="R180" s="297">
        <f ca="1">+IF(ISERROR(HLOOKUP($B180,INDIRECT("'Monthly Resource Report'!"&amp;'Coleman Validation'!R$665666&amp;":"&amp;'Coleman Validation'!R$665667),'Coleman Validation'!R$665668,FALSE)),0,HLOOKUP($B180,INDIRECT("'Monthly Resource Report'!"&amp;'Coleman Validation'!R$665666&amp;":"&amp;'Coleman Validation'!R$665667),'Coleman Validation'!R$665668,FALSE))</f>
        <v>2.6320025039536108</v>
      </c>
      <c r="S180" s="317">
        <f ca="1">+IF(ISERROR(HLOOKUP($B180,INDIRECT("'Monthly Resource Report'!"&amp;'Coleman Validation'!S$665666&amp;":"&amp;'Coleman Validation'!S$665667),'Coleman Validation'!S$665668,FALSE)),0,HLOOKUP($B180,INDIRECT("'Monthly Resource Report'!"&amp;'Coleman Validation'!S$665666&amp;":"&amp;'Coleman Validation'!S$665667),'Coleman Validation'!S$665668,FALSE))</f>
        <v>0.32656985462235871</v>
      </c>
      <c r="T180" s="318">
        <f ca="1">+IF(ISERROR(HLOOKUP($B180,INDIRECT("'Monthly Resource Report'!"&amp;'Coleman Validation'!T$665666&amp;":"&amp;'Coleman Validation'!T$665667),'Coleman Validation'!T$665668,FALSE)),0,HLOOKUP($B180,INDIRECT("'Monthly Resource Report'!"&amp;'Coleman Validation'!T$665666&amp;":"&amp;'Coleman Validation'!T$665667),'Coleman Validation'!T$665668,FALSE))</f>
        <v>0.20060548668073916</v>
      </c>
      <c r="V180" s="301">
        <v>46661</v>
      </c>
      <c r="W180" s="294">
        <v>151</v>
      </c>
      <c r="X180" s="297">
        <v>2.6315729989537018</v>
      </c>
      <c r="Y180" s="299">
        <v>0.33</v>
      </c>
      <c r="Z180" s="295">
        <v>0.2</v>
      </c>
      <c r="AA180" s="294">
        <f ca="1">+IF(ISERROR(HLOOKUP($B180,INDIRECT("'Monthly Resource Report'!"&amp;'Coleman Validation'!AA$665666&amp;":"&amp;'Coleman Validation'!AA$665667),'Coleman Validation'!AA$665668,FALSE)),0,HLOOKUP($B180,INDIRECT("'Monthly Resource Report'!"&amp;'Coleman Validation'!AA$665666&amp;":"&amp;'Coleman Validation'!AA$665667),'Coleman Validation'!AA$665668,FALSE))</f>
        <v>151</v>
      </c>
      <c r="AB180" s="297">
        <f ca="1">+IF(ISERROR(HLOOKUP($B180,INDIRECT("'Monthly Resource Report'!"&amp;'Coleman Validation'!AB$665666&amp;":"&amp;'Coleman Validation'!AB$665667),'Coleman Validation'!AB$665668,FALSE)),0,HLOOKUP($B180,INDIRECT("'Monthly Resource Report'!"&amp;'Coleman Validation'!AB$665666&amp;":"&amp;'Coleman Validation'!AB$665667),'Coleman Validation'!AB$665668,FALSE))</f>
        <v>2.6320026015592242</v>
      </c>
      <c r="AC180" s="317">
        <f ca="1">+IF(ISERROR(HLOOKUP($B180,INDIRECT("'Monthly Resource Report'!"&amp;'Coleman Validation'!AC$665666&amp;":"&amp;'Coleman Validation'!AC$665667),'Coleman Validation'!AC$665668,FALSE)),0,HLOOKUP($B180,INDIRECT("'Monthly Resource Report'!"&amp;'Coleman Validation'!AC$665666&amp;":"&amp;'Coleman Validation'!AC$665667),'Coleman Validation'!AC$665668,FALSE))</f>
        <v>0.32701523772036589</v>
      </c>
      <c r="AD180" s="318">
        <f ca="1">+IF(ISERROR(HLOOKUP($B180,INDIRECT("'Monthly Resource Report'!"&amp;'Coleman Validation'!AD$665666&amp;":"&amp;'Coleman Validation'!AD$665667),'Coleman Validation'!AD$665668,FALSE)),0,HLOOKUP($B180,INDIRECT("'Monthly Resource Report'!"&amp;'Coleman Validation'!AD$665666&amp;":"&amp;'Coleman Validation'!AD$665667),'Coleman Validation'!AD$665668,FALSE))</f>
        <v>0.20042367738063088</v>
      </c>
    </row>
    <row r="181" spans="2:30" s="29" customFormat="1">
      <c r="B181" s="301">
        <v>46692</v>
      </c>
      <c r="C181" s="294">
        <v>146</v>
      </c>
      <c r="D181" s="297">
        <v>2.6315729989537018</v>
      </c>
      <c r="E181" s="299">
        <v>0.33</v>
      </c>
      <c r="F181" s="295">
        <v>0.2</v>
      </c>
      <c r="G181" s="294">
        <f ca="1">+IF(ISERROR(HLOOKUP($B181,INDIRECT("'Monthly Resource Report'!"&amp;'Coleman Validation'!G$665666&amp;":"&amp;'Coleman Validation'!G$665667),'Coleman Validation'!G$665668,FALSE)),0,HLOOKUP($B181,INDIRECT("'Monthly Resource Report'!"&amp;'Coleman Validation'!G$665666&amp;":"&amp;'Coleman Validation'!G$665667),'Coleman Validation'!G$665668,FALSE))</f>
        <v>146</v>
      </c>
      <c r="H181" s="297">
        <f ca="1">+IF(ISERROR(HLOOKUP($B181,INDIRECT("'Monthly Resource Report'!"&amp;'Coleman Validation'!H$665666&amp;":"&amp;'Coleman Validation'!H$665667),'Coleman Validation'!H$665668,FALSE)),0,HLOOKUP($B181,INDIRECT("'Monthly Resource Report'!"&amp;'Coleman Validation'!H$665666&amp;":"&amp;'Coleman Validation'!H$665667),'Coleman Validation'!H$665668,FALSE))</f>
        <v>2.6320031214026387</v>
      </c>
      <c r="I181" s="317">
        <f ca="1">+IF(ISERROR(HLOOKUP($B181,INDIRECT("'Monthly Resource Report'!"&amp;'Coleman Validation'!I$665666&amp;":"&amp;'Coleman Validation'!I$665667),'Coleman Validation'!I$665668,FALSE)),0,HLOOKUP($B181,INDIRECT("'Monthly Resource Report'!"&amp;'Coleman Validation'!I$665666&amp;":"&amp;'Coleman Validation'!I$665667),'Coleman Validation'!I$665668,FALSE))</f>
        <v>0.32730139536096414</v>
      </c>
      <c r="J181" s="318">
        <f ca="1">+IF(ISERROR(HLOOKUP($B181,INDIRECT("'Monthly Resource Report'!"&amp;'Coleman Validation'!J$665666&amp;":"&amp;'Coleman Validation'!J$665667),'Coleman Validation'!J$665668,FALSE)),0,HLOOKUP($B181,INDIRECT("'Monthly Resource Report'!"&amp;'Coleman Validation'!J$665666&amp;":"&amp;'Coleman Validation'!J$665667),'Coleman Validation'!J$665668,FALSE))</f>
        <v>0.20036229225987612</v>
      </c>
      <c r="L181" s="301">
        <v>46692</v>
      </c>
      <c r="M181" s="294">
        <v>146</v>
      </c>
      <c r="N181" s="297">
        <v>2.6315729989537018</v>
      </c>
      <c r="O181" s="299">
        <v>0.33</v>
      </c>
      <c r="P181" s="295">
        <v>0.2</v>
      </c>
      <c r="Q181" s="294">
        <f ca="1">+IF(ISERROR(HLOOKUP($B181,INDIRECT("'Monthly Resource Report'!"&amp;'Coleman Validation'!Q$665666&amp;":"&amp;'Coleman Validation'!Q$665667),'Coleman Validation'!Q$665668,FALSE)),0,HLOOKUP($B181,INDIRECT("'Monthly Resource Report'!"&amp;'Coleman Validation'!Q$665666&amp;":"&amp;'Coleman Validation'!Q$665667),'Coleman Validation'!Q$665668,FALSE))</f>
        <v>146</v>
      </c>
      <c r="R181" s="297">
        <f ca="1">+IF(ISERROR(HLOOKUP($B181,INDIRECT("'Monthly Resource Report'!"&amp;'Coleman Validation'!R$665666&amp;":"&amp;'Coleman Validation'!R$665667),'Coleman Validation'!R$665668,FALSE)),0,HLOOKUP($B181,INDIRECT("'Monthly Resource Report'!"&amp;'Coleman Validation'!R$665666&amp;":"&amp;'Coleman Validation'!R$665667),'Coleman Validation'!R$665668,FALSE))</f>
        <v>2.6320031025704482</v>
      </c>
      <c r="S181" s="317">
        <f ca="1">+IF(ISERROR(HLOOKUP($B181,INDIRECT("'Monthly Resource Report'!"&amp;'Coleman Validation'!S$665666&amp;":"&amp;'Coleman Validation'!S$665667),'Coleman Validation'!S$665668,FALSE)),0,HLOOKUP($B181,INDIRECT("'Monthly Resource Report'!"&amp;'Coleman Validation'!S$665666&amp;":"&amp;'Coleman Validation'!S$665667),'Coleman Validation'!S$665668,FALSE))</f>
        <v>0.32735042908695139</v>
      </c>
      <c r="T181" s="318">
        <f ca="1">+IF(ISERROR(HLOOKUP($B181,INDIRECT("'Monthly Resource Report'!"&amp;'Coleman Validation'!T$665666&amp;":"&amp;'Coleman Validation'!T$665667),'Coleman Validation'!T$665668,FALSE)),0,HLOOKUP($B181,INDIRECT("'Monthly Resource Report'!"&amp;'Coleman Validation'!T$665666&amp;":"&amp;'Coleman Validation'!T$665667),'Coleman Validation'!T$665668,FALSE))</f>
        <v>0.2005984439780667</v>
      </c>
      <c r="V181" s="301">
        <v>46692</v>
      </c>
      <c r="W181" s="294">
        <v>151</v>
      </c>
      <c r="X181" s="297">
        <v>2.6315729989537018</v>
      </c>
      <c r="Y181" s="299">
        <v>0.33</v>
      </c>
      <c r="Z181" s="295">
        <v>0.2</v>
      </c>
      <c r="AA181" s="294">
        <f ca="1">+IF(ISERROR(HLOOKUP($B181,INDIRECT("'Monthly Resource Report'!"&amp;'Coleman Validation'!AA$665666&amp;":"&amp;'Coleman Validation'!AA$665667),'Coleman Validation'!AA$665668,FALSE)),0,HLOOKUP($B181,INDIRECT("'Monthly Resource Report'!"&amp;'Coleman Validation'!AA$665666&amp;":"&amp;'Coleman Validation'!AA$665667),'Coleman Validation'!AA$665668,FALSE))</f>
        <v>151</v>
      </c>
      <c r="AB181" s="297">
        <f ca="1">+IF(ISERROR(HLOOKUP($B181,INDIRECT("'Monthly Resource Report'!"&amp;'Coleman Validation'!AB$665666&amp;":"&amp;'Coleman Validation'!AB$665667),'Coleman Validation'!AB$665668,FALSE)),0,HLOOKUP($B181,INDIRECT("'Monthly Resource Report'!"&amp;'Coleman Validation'!AB$665666&amp;":"&amp;'Coleman Validation'!AB$665667),'Coleman Validation'!AB$665668,FALSE))</f>
        <v>2.6320028516494198</v>
      </c>
      <c r="AC181" s="317">
        <f ca="1">+IF(ISERROR(HLOOKUP($B181,INDIRECT("'Monthly Resource Report'!"&amp;'Coleman Validation'!AC$665666&amp;":"&amp;'Coleman Validation'!AC$665667),'Coleman Validation'!AC$665668,FALSE)),0,HLOOKUP($B181,INDIRECT("'Monthly Resource Report'!"&amp;'Coleman Validation'!AC$665666&amp;":"&amp;'Coleman Validation'!AC$665667),'Coleman Validation'!AC$665668,FALSE))</f>
        <v>0.32770875809180378</v>
      </c>
      <c r="AD181" s="318">
        <f ca="1">+IF(ISERROR(HLOOKUP($B181,INDIRECT("'Monthly Resource Report'!"&amp;'Coleman Validation'!AD$665666&amp;":"&amp;'Coleman Validation'!AD$665667),'Coleman Validation'!AD$665668,FALSE)),0,HLOOKUP($B181,INDIRECT("'Monthly Resource Report'!"&amp;'Coleman Validation'!AD$665666&amp;":"&amp;'Coleman Validation'!AD$665667),'Coleman Validation'!AD$665668,FALSE))</f>
        <v>0.20108283361632862</v>
      </c>
    </row>
    <row r="182" spans="2:30" s="29" customFormat="1">
      <c r="B182" s="301">
        <v>46722</v>
      </c>
      <c r="C182" s="294">
        <v>146</v>
      </c>
      <c r="D182" s="297">
        <v>2.6315729989537018</v>
      </c>
      <c r="E182" s="299">
        <v>0.33</v>
      </c>
      <c r="F182" s="295">
        <v>0.2</v>
      </c>
      <c r="G182" s="294">
        <f ca="1">+IF(ISERROR(HLOOKUP($B182,INDIRECT("'Monthly Resource Report'!"&amp;'Coleman Validation'!G$665666&amp;":"&amp;'Coleman Validation'!G$665667),'Coleman Validation'!G$665668,FALSE)),0,HLOOKUP($B182,INDIRECT("'Monthly Resource Report'!"&amp;'Coleman Validation'!G$665666&amp;":"&amp;'Coleman Validation'!G$665667),'Coleman Validation'!G$665668,FALSE))</f>
        <v>146</v>
      </c>
      <c r="H182" s="297">
        <f ca="1">+IF(ISERROR(HLOOKUP($B182,INDIRECT("'Monthly Resource Report'!"&amp;'Coleman Validation'!H$665666&amp;":"&amp;'Coleman Validation'!H$665667),'Coleman Validation'!H$665668,FALSE)),0,HLOOKUP($B182,INDIRECT("'Monthly Resource Report'!"&amp;'Coleman Validation'!H$665666&amp;":"&amp;'Coleman Validation'!H$665667),'Coleman Validation'!H$665668,FALSE))</f>
        <v>2.6320021960340929</v>
      </c>
      <c r="I182" s="317">
        <f ca="1">+IF(ISERROR(HLOOKUP($B182,INDIRECT("'Monthly Resource Report'!"&amp;'Coleman Validation'!I$665666&amp;":"&amp;'Coleman Validation'!I$665667),'Coleman Validation'!I$665668,FALSE)),0,HLOOKUP($B182,INDIRECT("'Monthly Resource Report'!"&amp;'Coleman Validation'!I$665666&amp;":"&amp;'Coleman Validation'!I$665667),'Coleman Validation'!I$665668,FALSE))</f>
        <v>0.32693063694791602</v>
      </c>
      <c r="J182" s="318">
        <f ca="1">+IF(ISERROR(HLOOKUP($B182,INDIRECT("'Monthly Resource Report'!"&amp;'Coleman Validation'!J$665666&amp;":"&amp;'Coleman Validation'!J$665667),'Coleman Validation'!J$665668,FALSE)),0,HLOOKUP($B182,INDIRECT("'Monthly Resource Report'!"&amp;'Coleman Validation'!J$665666&amp;":"&amp;'Coleman Validation'!J$665667),'Coleman Validation'!J$665668,FALSE))</f>
        <v>0.20051903870848661</v>
      </c>
      <c r="L182" s="301">
        <v>46722</v>
      </c>
      <c r="M182" s="294">
        <v>146</v>
      </c>
      <c r="N182" s="297">
        <v>2.6315729989537018</v>
      </c>
      <c r="O182" s="299">
        <v>0.33</v>
      </c>
      <c r="P182" s="295">
        <v>0.2</v>
      </c>
      <c r="Q182" s="294">
        <f ca="1">+IF(ISERROR(HLOOKUP($B182,INDIRECT("'Monthly Resource Report'!"&amp;'Coleman Validation'!Q$665666&amp;":"&amp;'Coleman Validation'!Q$665667),'Coleman Validation'!Q$665668,FALSE)),0,HLOOKUP($B182,INDIRECT("'Monthly Resource Report'!"&amp;'Coleman Validation'!Q$665666&amp;":"&amp;'Coleman Validation'!Q$665667),'Coleman Validation'!Q$665668,FALSE))</f>
        <v>146</v>
      </c>
      <c r="R182" s="297">
        <f ca="1">+IF(ISERROR(HLOOKUP($B182,INDIRECT("'Monthly Resource Report'!"&amp;'Coleman Validation'!R$665666&amp;":"&amp;'Coleman Validation'!R$665667),'Coleman Validation'!R$665668,FALSE)),0,HLOOKUP($B182,INDIRECT("'Monthly Resource Report'!"&amp;'Coleman Validation'!R$665666&amp;":"&amp;'Coleman Validation'!R$665667),'Coleman Validation'!R$665668,FALSE))</f>
        <v>2.6320020261677408</v>
      </c>
      <c r="S182" s="317">
        <f ca="1">+IF(ISERROR(HLOOKUP($B182,INDIRECT("'Monthly Resource Report'!"&amp;'Coleman Validation'!S$665666&amp;":"&amp;'Coleman Validation'!S$665667),'Coleman Validation'!S$665668,FALSE)),0,HLOOKUP($B182,INDIRECT("'Monthly Resource Report'!"&amp;'Coleman Validation'!S$665666&amp;":"&amp;'Coleman Validation'!S$665667),'Coleman Validation'!S$665668,FALSE))</f>
        <v>0.32720385885987119</v>
      </c>
      <c r="T182" s="318">
        <f ca="1">+IF(ISERROR(HLOOKUP($B182,INDIRECT("'Monthly Resource Report'!"&amp;'Coleman Validation'!T$665666&amp;":"&amp;'Coleman Validation'!T$665667),'Coleman Validation'!T$665668,FALSE)),0,HLOOKUP($B182,INDIRECT("'Monthly Resource Report'!"&amp;'Coleman Validation'!T$665666&amp;":"&amp;'Coleman Validation'!T$665667),'Coleman Validation'!T$665668,FALSE))</f>
        <v>0.20077839136537201</v>
      </c>
      <c r="V182" s="301">
        <v>46722</v>
      </c>
      <c r="W182" s="294">
        <v>151</v>
      </c>
      <c r="X182" s="297">
        <v>2.6315729989537018</v>
      </c>
      <c r="Y182" s="299">
        <v>0.33</v>
      </c>
      <c r="Z182" s="295">
        <v>0.2</v>
      </c>
      <c r="AA182" s="294">
        <f ca="1">+IF(ISERROR(HLOOKUP($B182,INDIRECT("'Monthly Resource Report'!"&amp;'Coleman Validation'!AA$665666&amp;":"&amp;'Coleman Validation'!AA$665667),'Coleman Validation'!AA$665668,FALSE)),0,HLOOKUP($B182,INDIRECT("'Monthly Resource Report'!"&amp;'Coleman Validation'!AA$665666&amp;":"&amp;'Coleman Validation'!AA$665667),'Coleman Validation'!AA$665668,FALSE))</f>
        <v>151</v>
      </c>
      <c r="AB182" s="297">
        <f ca="1">+IF(ISERROR(HLOOKUP($B182,INDIRECT("'Monthly Resource Report'!"&amp;'Coleman Validation'!AB$665666&amp;":"&amp;'Coleman Validation'!AB$665667),'Coleman Validation'!AB$665668,FALSE)),0,HLOOKUP($B182,INDIRECT("'Monthly Resource Report'!"&amp;'Coleman Validation'!AB$665666&amp;":"&amp;'Coleman Validation'!AB$665667),'Coleman Validation'!AB$665668,FALSE))</f>
        <v>2.6320023690417016</v>
      </c>
      <c r="AC182" s="317">
        <f ca="1">+IF(ISERROR(HLOOKUP($B182,INDIRECT("'Monthly Resource Report'!"&amp;'Coleman Validation'!AC$665666&amp;":"&amp;'Coleman Validation'!AC$665667),'Coleman Validation'!AC$665668,FALSE)),0,HLOOKUP($B182,INDIRECT("'Monthly Resource Report'!"&amp;'Coleman Validation'!AC$665666&amp;":"&amp;'Coleman Validation'!AC$665667),'Coleman Validation'!AC$665668,FALSE))</f>
        <v>0.32742587962798997</v>
      </c>
      <c r="AD182" s="318">
        <f ca="1">+IF(ISERROR(HLOOKUP($B182,INDIRECT("'Monthly Resource Report'!"&amp;'Coleman Validation'!AD$665666&amp;":"&amp;'Coleman Validation'!AD$665667),'Coleman Validation'!AD$665668,FALSE)),0,HLOOKUP($B182,INDIRECT("'Monthly Resource Report'!"&amp;'Coleman Validation'!AD$665666&amp;":"&amp;'Coleman Validation'!AD$665667),'Coleman Validation'!AD$665668,FALSE))</f>
        <v>0.20082377195402309</v>
      </c>
    </row>
    <row r="183" spans="2:30" s="29" customFormat="1">
      <c r="B183" s="639"/>
      <c r="C183" s="640"/>
      <c r="D183" s="641"/>
      <c r="E183" s="642"/>
      <c r="F183" s="642"/>
      <c r="G183" s="640"/>
      <c r="H183" s="641"/>
      <c r="I183" s="643"/>
      <c r="J183" s="643"/>
      <c r="L183" s="639"/>
      <c r="M183" s="640"/>
      <c r="N183" s="641"/>
      <c r="O183" s="642"/>
      <c r="P183" s="642"/>
      <c r="Q183" s="640"/>
      <c r="R183" s="641"/>
      <c r="S183" s="643"/>
      <c r="T183" s="643"/>
      <c r="V183" s="639"/>
      <c r="W183" s="640"/>
      <c r="X183" s="641"/>
      <c r="Y183" s="642"/>
      <c r="Z183" s="642"/>
      <c r="AA183" s="640"/>
      <c r="AB183" s="641"/>
      <c r="AC183" s="643"/>
      <c r="AD183" s="643"/>
    </row>
    <row r="184" spans="2:30" s="29" customFormat="1">
      <c r="B184" s="639"/>
      <c r="C184" s="640"/>
      <c r="D184" s="641"/>
      <c r="E184" s="642"/>
      <c r="F184" s="642"/>
      <c r="G184" s="640"/>
      <c r="H184" s="641"/>
      <c r="I184" s="643"/>
      <c r="J184" s="643"/>
      <c r="L184" s="639"/>
      <c r="M184" s="640"/>
      <c r="N184" s="641"/>
      <c r="O184" s="642"/>
      <c r="P184" s="642"/>
      <c r="Q184" s="640"/>
      <c r="R184" s="641"/>
      <c r="S184" s="643"/>
      <c r="T184" s="643"/>
      <c r="V184" s="639"/>
      <c r="W184" s="640"/>
      <c r="X184" s="641"/>
      <c r="Y184" s="642"/>
      <c r="Z184" s="642"/>
      <c r="AA184" s="640"/>
      <c r="AB184" s="641"/>
      <c r="AC184" s="643"/>
      <c r="AD184" s="643"/>
    </row>
    <row r="185" spans="2:30" s="29" customFormat="1">
      <c r="B185" s="639"/>
      <c r="C185" s="640"/>
      <c r="D185" s="641"/>
      <c r="E185" s="642"/>
      <c r="F185" s="642"/>
      <c r="G185" s="640"/>
      <c r="H185" s="641"/>
      <c r="I185" s="643"/>
      <c r="J185" s="643"/>
      <c r="L185" s="639"/>
      <c r="M185" s="640"/>
      <c r="N185" s="641"/>
      <c r="O185" s="642"/>
      <c r="P185" s="642"/>
      <c r="Q185" s="640"/>
      <c r="R185" s="641"/>
      <c r="S185" s="643"/>
      <c r="T185" s="643"/>
      <c r="V185" s="639"/>
      <c r="W185" s="640"/>
      <c r="X185" s="641"/>
      <c r="Y185" s="642"/>
      <c r="Z185" s="642"/>
      <c r="AA185" s="640"/>
      <c r="AB185" s="641"/>
      <c r="AC185" s="643"/>
      <c r="AD185" s="643"/>
    </row>
    <row r="186" spans="2:30" s="29" customFormat="1">
      <c r="B186" s="639"/>
      <c r="C186" s="640"/>
      <c r="D186" s="641"/>
      <c r="E186" s="642"/>
      <c r="F186" s="642"/>
      <c r="G186" s="640"/>
      <c r="H186" s="641"/>
      <c r="I186" s="643"/>
      <c r="J186" s="643"/>
      <c r="L186" s="639"/>
      <c r="M186" s="640"/>
      <c r="N186" s="641"/>
      <c r="O186" s="642"/>
      <c r="P186" s="642"/>
      <c r="Q186" s="640"/>
      <c r="R186" s="641"/>
      <c r="S186" s="643"/>
      <c r="T186" s="643"/>
      <c r="V186" s="639"/>
      <c r="W186" s="640"/>
      <c r="X186" s="641"/>
      <c r="Y186" s="642"/>
      <c r="Z186" s="642"/>
      <c r="AA186" s="640"/>
      <c r="AB186" s="641"/>
      <c r="AC186" s="643"/>
      <c r="AD186" s="643"/>
    </row>
    <row r="187" spans="2:30" s="29" customFormat="1">
      <c r="B187" s="639"/>
      <c r="C187" s="640"/>
      <c r="D187" s="641"/>
      <c r="E187" s="642"/>
      <c r="F187" s="642"/>
      <c r="G187" s="640"/>
      <c r="H187" s="641"/>
      <c r="I187" s="643"/>
      <c r="J187" s="643"/>
      <c r="L187" s="639"/>
      <c r="M187" s="640"/>
      <c r="N187" s="641"/>
      <c r="O187" s="642"/>
      <c r="P187" s="642"/>
      <c r="Q187" s="640"/>
      <c r="R187" s="641"/>
      <c r="S187" s="643"/>
      <c r="T187" s="643"/>
      <c r="V187" s="639"/>
      <c r="W187" s="640"/>
      <c r="X187" s="641"/>
      <c r="Y187" s="642"/>
      <c r="Z187" s="642"/>
      <c r="AA187" s="640"/>
      <c r="AB187" s="641"/>
      <c r="AC187" s="643"/>
      <c r="AD187" s="643"/>
    </row>
    <row r="188" spans="2:30" s="29" customFormat="1">
      <c r="B188" s="639"/>
      <c r="C188" s="640"/>
      <c r="D188" s="641"/>
      <c r="E188" s="642"/>
      <c r="F188" s="642"/>
      <c r="G188" s="640"/>
      <c r="H188" s="641"/>
      <c r="I188" s="643"/>
      <c r="J188" s="643"/>
      <c r="L188" s="639"/>
      <c r="M188" s="640"/>
      <c r="N188" s="641"/>
      <c r="O188" s="642"/>
      <c r="P188" s="642"/>
      <c r="Q188" s="640"/>
      <c r="R188" s="641"/>
      <c r="S188" s="643"/>
      <c r="T188" s="643"/>
      <c r="V188" s="639"/>
      <c r="W188" s="640"/>
      <c r="X188" s="641"/>
      <c r="Y188" s="642"/>
      <c r="Z188" s="642"/>
      <c r="AA188" s="640"/>
      <c r="AB188" s="641"/>
      <c r="AC188" s="643"/>
      <c r="AD188" s="643"/>
    </row>
    <row r="189" spans="2:30" s="29" customFormat="1">
      <c r="B189" s="639"/>
      <c r="C189" s="640"/>
      <c r="D189" s="641"/>
      <c r="E189" s="642"/>
      <c r="F189" s="642"/>
      <c r="G189" s="640"/>
      <c r="H189" s="641"/>
      <c r="I189" s="643"/>
      <c r="J189" s="643"/>
      <c r="L189" s="639"/>
      <c r="M189" s="640"/>
      <c r="N189" s="641"/>
      <c r="O189" s="642"/>
      <c r="P189" s="642"/>
      <c r="Q189" s="640"/>
      <c r="R189" s="641"/>
      <c r="S189" s="643"/>
      <c r="T189" s="643"/>
      <c r="V189" s="639"/>
      <c r="W189" s="640"/>
      <c r="X189" s="641"/>
      <c r="Y189" s="642"/>
      <c r="Z189" s="642"/>
      <c r="AA189" s="640"/>
      <c r="AB189" s="641"/>
      <c r="AC189" s="643"/>
      <c r="AD189" s="643"/>
    </row>
    <row r="190" spans="2:30" s="29" customFormat="1">
      <c r="B190" s="639"/>
      <c r="C190" s="640"/>
      <c r="D190" s="641"/>
      <c r="E190" s="642"/>
      <c r="F190" s="642"/>
      <c r="G190" s="640"/>
      <c r="H190" s="641"/>
      <c r="I190" s="643"/>
      <c r="J190" s="643"/>
      <c r="L190" s="639"/>
      <c r="M190" s="640"/>
      <c r="N190" s="641"/>
      <c r="O190" s="642"/>
      <c r="P190" s="642"/>
      <c r="Q190" s="640"/>
      <c r="R190" s="641"/>
      <c r="S190" s="643"/>
      <c r="T190" s="643"/>
      <c r="V190" s="639"/>
      <c r="W190" s="640"/>
      <c r="X190" s="641"/>
      <c r="Y190" s="642"/>
      <c r="Z190" s="642"/>
      <c r="AA190" s="640"/>
      <c r="AB190" s="641"/>
      <c r="AC190" s="643"/>
      <c r="AD190" s="643"/>
    </row>
    <row r="191" spans="2:30" s="29" customFormat="1">
      <c r="B191" s="639"/>
      <c r="C191" s="640"/>
      <c r="D191" s="641"/>
      <c r="E191" s="642"/>
      <c r="F191" s="642"/>
      <c r="G191" s="640"/>
      <c r="H191" s="641"/>
      <c r="I191" s="643"/>
      <c r="J191" s="643"/>
      <c r="L191" s="639"/>
      <c r="M191" s="640"/>
      <c r="N191" s="641"/>
      <c r="O191" s="642"/>
      <c r="P191" s="642"/>
      <c r="Q191" s="640"/>
      <c r="R191" s="641"/>
      <c r="S191" s="643"/>
      <c r="T191" s="643"/>
      <c r="V191" s="639"/>
      <c r="W191" s="640"/>
      <c r="X191" s="641"/>
      <c r="Y191" s="642"/>
      <c r="Z191" s="642"/>
      <c r="AA191" s="640"/>
      <c r="AB191" s="641"/>
      <c r="AC191" s="643"/>
      <c r="AD191" s="643"/>
    </row>
    <row r="192" spans="2:30" s="29" customFormat="1">
      <c r="B192" s="639"/>
      <c r="C192" s="640"/>
      <c r="D192" s="641"/>
      <c r="E192" s="642"/>
      <c r="F192" s="642"/>
      <c r="G192" s="640"/>
      <c r="H192" s="641"/>
      <c r="I192" s="643"/>
      <c r="J192" s="643"/>
      <c r="L192" s="639"/>
      <c r="M192" s="640"/>
      <c r="N192" s="641"/>
      <c r="O192" s="642"/>
      <c r="P192" s="642"/>
      <c r="Q192" s="640"/>
      <c r="R192" s="641"/>
      <c r="S192" s="643"/>
      <c r="T192" s="643"/>
      <c r="V192" s="639"/>
      <c r="W192" s="640"/>
      <c r="X192" s="641"/>
      <c r="Y192" s="642"/>
      <c r="Z192" s="642"/>
      <c r="AA192" s="640"/>
      <c r="AB192" s="641"/>
      <c r="AC192" s="643"/>
      <c r="AD192" s="643"/>
    </row>
    <row r="193" spans="2:30" s="29" customFormat="1">
      <c r="B193" s="639"/>
      <c r="C193" s="640"/>
      <c r="D193" s="641"/>
      <c r="E193" s="642"/>
      <c r="F193" s="642"/>
      <c r="G193" s="640"/>
      <c r="H193" s="641"/>
      <c r="I193" s="643"/>
      <c r="J193" s="643"/>
      <c r="L193" s="639"/>
      <c r="M193" s="640"/>
      <c r="N193" s="641"/>
      <c r="O193" s="642"/>
      <c r="P193" s="642"/>
      <c r="Q193" s="640"/>
      <c r="R193" s="641"/>
      <c r="S193" s="643"/>
      <c r="T193" s="643"/>
      <c r="V193" s="639"/>
      <c r="W193" s="640"/>
      <c r="X193" s="641"/>
      <c r="Y193" s="642"/>
      <c r="Z193" s="642"/>
      <c r="AA193" s="640"/>
      <c r="AB193" s="641"/>
      <c r="AC193" s="643"/>
      <c r="AD193" s="643"/>
    </row>
    <row r="194" spans="2:30" s="29" customFormat="1">
      <c r="B194" s="639"/>
      <c r="C194" s="640"/>
      <c r="D194" s="641"/>
      <c r="E194" s="642"/>
      <c r="F194" s="642"/>
      <c r="G194" s="640"/>
      <c r="H194" s="641"/>
      <c r="I194" s="643"/>
      <c r="J194" s="643"/>
      <c r="L194" s="639"/>
      <c r="M194" s="640"/>
      <c r="N194" s="641"/>
      <c r="O194" s="642"/>
      <c r="P194" s="642"/>
      <c r="Q194" s="640"/>
      <c r="R194" s="641"/>
      <c r="S194" s="643"/>
      <c r="T194" s="643"/>
      <c r="V194" s="639"/>
      <c r="W194" s="640"/>
      <c r="X194" s="641"/>
      <c r="Y194" s="642"/>
      <c r="Z194" s="642"/>
      <c r="AA194" s="640"/>
      <c r="AB194" s="641"/>
      <c r="AC194" s="643"/>
      <c r="AD194" s="643"/>
    </row>
    <row r="195" spans="2:30" s="29" customFormat="1">
      <c r="B195" s="639"/>
      <c r="C195" s="640"/>
      <c r="D195" s="641"/>
      <c r="E195" s="642"/>
      <c r="F195" s="642"/>
      <c r="G195" s="640"/>
      <c r="H195" s="641"/>
      <c r="I195" s="643"/>
      <c r="J195" s="643"/>
      <c r="L195" s="639"/>
      <c r="M195" s="640"/>
      <c r="N195" s="641"/>
      <c r="O195" s="642"/>
      <c r="P195" s="642"/>
      <c r="Q195" s="640"/>
      <c r="R195" s="641"/>
      <c r="S195" s="643"/>
      <c r="T195" s="643"/>
      <c r="V195" s="639"/>
      <c r="W195" s="640"/>
      <c r="X195" s="641"/>
      <c r="Y195" s="642"/>
      <c r="Z195" s="642"/>
      <c r="AA195" s="640"/>
      <c r="AB195" s="641"/>
      <c r="AC195" s="643"/>
      <c r="AD195" s="643"/>
    </row>
    <row r="196" spans="2:30" s="29" customFormat="1">
      <c r="B196" s="639"/>
      <c r="C196" s="640"/>
      <c r="D196" s="641"/>
      <c r="E196" s="642"/>
      <c r="F196" s="642"/>
      <c r="G196" s="640"/>
      <c r="H196" s="641"/>
      <c r="I196" s="643"/>
      <c r="J196" s="643"/>
      <c r="L196" s="639"/>
      <c r="M196" s="640"/>
      <c r="N196" s="641"/>
      <c r="O196" s="642"/>
      <c r="P196" s="642"/>
      <c r="Q196" s="640"/>
      <c r="R196" s="641"/>
      <c r="S196" s="643"/>
      <c r="T196" s="643"/>
      <c r="V196" s="639"/>
      <c r="W196" s="640"/>
      <c r="X196" s="641"/>
      <c r="Y196" s="642"/>
      <c r="Z196" s="642"/>
      <c r="AA196" s="640"/>
      <c r="AB196" s="641"/>
      <c r="AC196" s="643"/>
      <c r="AD196" s="643"/>
    </row>
    <row r="197" spans="2:30" s="29" customFormat="1">
      <c r="B197" s="639"/>
      <c r="C197" s="640"/>
      <c r="D197" s="641"/>
      <c r="E197" s="642"/>
      <c r="F197" s="642"/>
      <c r="G197" s="640"/>
      <c r="H197" s="641"/>
      <c r="I197" s="643"/>
      <c r="J197" s="643"/>
      <c r="L197" s="639"/>
      <c r="M197" s="640"/>
      <c r="N197" s="641"/>
      <c r="O197" s="642"/>
      <c r="P197" s="642"/>
      <c r="Q197" s="640"/>
      <c r="R197" s="641"/>
      <c r="S197" s="643"/>
      <c r="T197" s="643"/>
      <c r="V197" s="639"/>
      <c r="W197" s="640"/>
      <c r="X197" s="641"/>
      <c r="Y197" s="642"/>
      <c r="Z197" s="642"/>
      <c r="AA197" s="640"/>
      <c r="AB197" s="641"/>
      <c r="AC197" s="643"/>
      <c r="AD197" s="643"/>
    </row>
    <row r="198" spans="2:30" s="29" customFormat="1">
      <c r="B198" s="639"/>
      <c r="C198" s="640"/>
      <c r="D198" s="641"/>
      <c r="E198" s="642"/>
      <c r="F198" s="642"/>
      <c r="G198" s="640"/>
      <c r="H198" s="641"/>
      <c r="I198" s="643"/>
      <c r="J198" s="643"/>
      <c r="L198" s="639"/>
      <c r="M198" s="640"/>
      <c r="N198" s="641"/>
      <c r="O198" s="642"/>
      <c r="P198" s="642"/>
      <c r="Q198" s="640"/>
      <c r="R198" s="641"/>
      <c r="S198" s="643"/>
      <c r="T198" s="643"/>
      <c r="V198" s="639"/>
      <c r="W198" s="640"/>
      <c r="X198" s="641"/>
      <c r="Y198" s="642"/>
      <c r="Z198" s="642"/>
      <c r="AA198" s="640"/>
      <c r="AB198" s="641"/>
      <c r="AC198" s="643"/>
      <c r="AD198" s="643"/>
    </row>
    <row r="199" spans="2:30" s="29" customFormat="1">
      <c r="B199" s="639"/>
      <c r="C199" s="640"/>
      <c r="D199" s="641"/>
      <c r="E199" s="642"/>
      <c r="F199" s="642"/>
      <c r="G199" s="640"/>
      <c r="H199" s="641"/>
      <c r="I199" s="643"/>
      <c r="J199" s="643"/>
      <c r="L199" s="639"/>
      <c r="M199" s="640"/>
      <c r="N199" s="641"/>
      <c r="O199" s="642"/>
      <c r="P199" s="642"/>
      <c r="Q199" s="640"/>
      <c r="R199" s="641"/>
      <c r="S199" s="643"/>
      <c r="T199" s="643"/>
      <c r="V199" s="639"/>
      <c r="W199" s="640"/>
      <c r="X199" s="641"/>
      <c r="Y199" s="642"/>
      <c r="Z199" s="642"/>
      <c r="AA199" s="640"/>
      <c r="AB199" s="641"/>
      <c r="AC199" s="643"/>
      <c r="AD199" s="643"/>
    </row>
    <row r="200" spans="2:30" s="29" customFormat="1">
      <c r="B200" s="639"/>
      <c r="C200" s="640"/>
      <c r="D200" s="641"/>
      <c r="E200" s="642"/>
      <c r="F200" s="642"/>
      <c r="G200" s="640"/>
      <c r="H200" s="641"/>
      <c r="I200" s="643"/>
      <c r="J200" s="643"/>
      <c r="L200" s="639"/>
      <c r="M200" s="640"/>
      <c r="N200" s="641"/>
      <c r="O200" s="642"/>
      <c r="P200" s="642"/>
      <c r="Q200" s="640"/>
      <c r="R200" s="641"/>
      <c r="S200" s="643"/>
      <c r="T200" s="643"/>
      <c r="V200" s="639"/>
      <c r="W200" s="640"/>
      <c r="X200" s="641"/>
      <c r="Y200" s="642"/>
      <c r="Z200" s="642"/>
      <c r="AA200" s="640"/>
      <c r="AB200" s="641"/>
      <c r="AC200" s="643"/>
      <c r="AD200" s="643"/>
    </row>
    <row r="243" spans="6:30">
      <c r="G243" s="684" t="s">
        <v>221</v>
      </c>
      <c r="H243" s="685"/>
      <c r="I243" s="685"/>
      <c r="J243" s="686"/>
      <c r="P243" s="461"/>
      <c r="Q243" s="684" t="s">
        <v>221</v>
      </c>
      <c r="R243" s="685"/>
      <c r="S243" s="685"/>
      <c r="T243" s="686"/>
      <c r="Z243" s="461"/>
      <c r="AA243" s="684" t="s">
        <v>221</v>
      </c>
      <c r="AB243" s="685"/>
      <c r="AC243" s="685"/>
      <c r="AD243" s="686"/>
    </row>
    <row r="244" spans="6:30" ht="30">
      <c r="F244" s="293" t="s">
        <v>199</v>
      </c>
      <c r="G244" s="304" t="s">
        <v>34</v>
      </c>
      <c r="H244" s="305" t="s">
        <v>39</v>
      </c>
      <c r="I244" s="306" t="s">
        <v>48</v>
      </c>
      <c r="J244" s="307" t="s">
        <v>45</v>
      </c>
      <c r="P244" s="293" t="s">
        <v>199</v>
      </c>
      <c r="Q244" s="304" t="s">
        <v>34</v>
      </c>
      <c r="R244" s="305" t="s">
        <v>39</v>
      </c>
      <c r="S244" s="306" t="s">
        <v>48</v>
      </c>
      <c r="T244" s="307" t="s">
        <v>45</v>
      </c>
      <c r="Z244" s="293" t="s">
        <v>199</v>
      </c>
      <c r="AA244" s="304" t="s">
        <v>34</v>
      </c>
      <c r="AB244" s="305" t="s">
        <v>39</v>
      </c>
      <c r="AC244" s="306" t="s">
        <v>48</v>
      </c>
      <c r="AD244" s="307" t="s">
        <v>45</v>
      </c>
    </row>
    <row r="245" spans="6:30">
      <c r="F245" s="300">
        <f>+B3</f>
        <v>41275</v>
      </c>
      <c r="G245" s="308">
        <f t="shared" ref="G245:G276" ca="1" si="0">+IF(ISERROR(G3/C3-1),0,G3/C3-1)</f>
        <v>0</v>
      </c>
      <c r="H245" s="309">
        <f t="shared" ref="H245:H276" ca="1" si="1">+IF(ISERROR(H3/D3-1),0,H3/D3-1)</f>
        <v>1.0922360251797159E-6</v>
      </c>
      <c r="I245" s="309">
        <f t="shared" ref="I245:I276" ca="1" si="2">+IF(ISERROR(I3/E3-1),0,I3/E3-1)</f>
        <v>-6.5812674662780735E-3</v>
      </c>
      <c r="J245" s="310">
        <f t="shared" ref="J245:J276" ca="1" si="3">+IF(ISERROR(J3/F3-1),0,J3/F3-1)</f>
        <v>3.4670050491911741E-3</v>
      </c>
      <c r="P245" s="300">
        <f>+L3</f>
        <v>41275</v>
      </c>
      <c r="Q245" s="308">
        <f t="shared" ref="Q245:Q308" ca="1" si="4">+IF(ISERROR(Q3/M3-1),0,Q3/M3-1)</f>
        <v>0</v>
      </c>
      <c r="R245" s="309">
        <f t="shared" ref="R245:R308" ca="1" si="5">+IF(ISERROR(R3/N3-1),0,R3/N3-1)</f>
        <v>1.0893523403332495E-6</v>
      </c>
      <c r="S245" s="309">
        <f t="shared" ref="S245:S308" ca="1" si="6">+IF(ISERROR(S3/O3-1),0,S3/O3-1)</f>
        <v>-6.3551110830901703E-3</v>
      </c>
      <c r="T245" s="310">
        <f t="shared" ref="T245:T308" ca="1" si="7">+IF(ISERROR(T3/P3-1),0,T3/P3-1)</f>
        <v>1.9092129269324687E-3</v>
      </c>
      <c r="Z245" s="300">
        <f>+V3</f>
        <v>41275</v>
      </c>
      <c r="AA245" s="308">
        <f t="shared" ref="AA245:AA308" ca="1" si="8">+IF(ISERROR(AA3/W3-1),0,AA3/W3-1)</f>
        <v>0</v>
      </c>
      <c r="AB245" s="309">
        <f t="shared" ref="AB245:AB308" ca="1" si="9">+IF(ISERROR(AB3/X3-1),0,AB3/X3-1)</f>
        <v>1.1168239926195866E-6</v>
      </c>
      <c r="AC245" s="309">
        <f t="shared" ref="AC245:AC308" ca="1" si="10">+IF(ISERROR(AC3/Y3-1),0,AC3/Y3-1)</f>
        <v>-4.0552492788914485E-3</v>
      </c>
      <c r="AD245" s="310">
        <f t="shared" ref="AD245:AD308" ca="1" si="11">+IF(ISERROR(AD3/Z3-1),0,AD3/Z3-1)</f>
        <v>2.9953855842848043E-3</v>
      </c>
    </row>
    <row r="246" spans="6:30">
      <c r="F246" s="301">
        <f t="shared" ref="F246:F309" si="12">+B4</f>
        <v>41306</v>
      </c>
      <c r="G246" s="308">
        <f t="shared" ca="1" si="0"/>
        <v>0</v>
      </c>
      <c r="H246" s="311">
        <f t="shared" ca="1" si="1"/>
        <v>9.5832707858178878E-7</v>
      </c>
      <c r="I246" s="311">
        <f t="shared" ca="1" si="2"/>
        <v>-8.3507029746657802E-3</v>
      </c>
      <c r="J246" s="310">
        <f t="shared" ca="1" si="3"/>
        <v>1.9301150429267278E-3</v>
      </c>
      <c r="P246" s="301">
        <f t="shared" ref="P246:P309" si="13">+L4</f>
        <v>41306</v>
      </c>
      <c r="Q246" s="308">
        <f t="shared" ca="1" si="4"/>
        <v>0</v>
      </c>
      <c r="R246" s="311">
        <f t="shared" ca="1" si="5"/>
        <v>8.5849997399911615E-7</v>
      </c>
      <c r="S246" s="311">
        <f t="shared" ca="1" si="6"/>
        <v>-8.5830441084338016E-3</v>
      </c>
      <c r="T246" s="310">
        <f t="shared" ca="1" si="7"/>
        <v>3.3314048115988815E-3</v>
      </c>
      <c r="Z246" s="301">
        <f t="shared" ref="Z246:Z309" si="14">+V4</f>
        <v>41306</v>
      </c>
      <c r="AA246" s="308">
        <f t="shared" ca="1" si="8"/>
        <v>0</v>
      </c>
      <c r="AB246" s="311">
        <f t="shared" ca="1" si="9"/>
        <v>8.6746697802730921E-7</v>
      </c>
      <c r="AC246" s="311">
        <f t="shared" ca="1" si="10"/>
        <v>-5.4557762868429061E-3</v>
      </c>
      <c r="AD246" s="310">
        <f t="shared" ca="1" si="11"/>
        <v>4.5356475749640524E-3</v>
      </c>
    </row>
    <row r="247" spans="6:30">
      <c r="F247" s="301">
        <f t="shared" si="12"/>
        <v>41334</v>
      </c>
      <c r="G247" s="308">
        <f t="shared" ca="1" si="0"/>
        <v>0</v>
      </c>
      <c r="H247" s="311">
        <f t="shared" ca="1" si="1"/>
        <v>8.7976957074964446E-7</v>
      </c>
      <c r="I247" s="311">
        <f t="shared" ca="1" si="2"/>
        <v>-1.1246253284326491E-2</v>
      </c>
      <c r="J247" s="310">
        <f t="shared" ca="1" si="3"/>
        <v>9.1055507693194038E-4</v>
      </c>
      <c r="P247" s="301">
        <f t="shared" si="13"/>
        <v>41334</v>
      </c>
      <c r="Q247" s="308">
        <f t="shared" ca="1" si="4"/>
        <v>0</v>
      </c>
      <c r="R247" s="311">
        <f t="shared" ca="1" si="5"/>
        <v>8.0126664236956913E-7</v>
      </c>
      <c r="S247" s="311">
        <f t="shared" ca="1" si="6"/>
        <v>-1.1441516478824298E-2</v>
      </c>
      <c r="T247" s="310">
        <f t="shared" ca="1" si="7"/>
        <v>2.0732108294858609E-3</v>
      </c>
      <c r="Z247" s="301">
        <f t="shared" si="14"/>
        <v>41334</v>
      </c>
      <c r="AA247" s="308">
        <f t="shared" ca="1" si="8"/>
        <v>0</v>
      </c>
      <c r="AB247" s="311">
        <f t="shared" ca="1" si="9"/>
        <v>9.3541152845766362E-7</v>
      </c>
      <c r="AC247" s="311">
        <f t="shared" ca="1" si="10"/>
        <v>-6.4335016681236201E-3</v>
      </c>
      <c r="AD247" s="310">
        <f t="shared" ca="1" si="11"/>
        <v>3.1551348468767948E-3</v>
      </c>
    </row>
    <row r="248" spans="6:30">
      <c r="F248" s="301">
        <f t="shared" si="12"/>
        <v>41365</v>
      </c>
      <c r="G248" s="308">
        <f t="shared" ca="1" si="0"/>
        <v>0</v>
      </c>
      <c r="H248" s="311">
        <f t="shared" ca="1" si="1"/>
        <v>9.4056070309989082E-7</v>
      </c>
      <c r="I248" s="311">
        <f t="shared" ca="1" si="2"/>
        <v>-9.7543853027047822E-3</v>
      </c>
      <c r="J248" s="310">
        <f t="shared" ca="1" si="3"/>
        <v>3.83722117353269E-3</v>
      </c>
      <c r="P248" s="301">
        <f t="shared" si="13"/>
        <v>41365</v>
      </c>
      <c r="Q248" s="308">
        <f t="shared" ca="1" si="4"/>
        <v>0</v>
      </c>
      <c r="R248" s="311">
        <f t="shared" ca="1" si="5"/>
        <v>8.9813468928667817E-7</v>
      </c>
      <c r="S248" s="311">
        <f t="shared" ca="1" si="6"/>
        <v>-1.0006604926152574E-2</v>
      </c>
      <c r="T248" s="310">
        <f t="shared" ca="1" si="7"/>
        <v>4.1129319995469871E-3</v>
      </c>
      <c r="Z248" s="301">
        <f t="shared" si="14"/>
        <v>41365</v>
      </c>
      <c r="AA248" s="308">
        <f t="shared" ca="1" si="8"/>
        <v>0</v>
      </c>
      <c r="AB248" s="311">
        <f t="shared" ca="1" si="9"/>
        <v>8.0105332167512699E-7</v>
      </c>
      <c r="AC248" s="311">
        <f t="shared" ca="1" si="10"/>
        <v>-4.6655959566097582E-3</v>
      </c>
      <c r="AD248" s="310">
        <f t="shared" ca="1" si="11"/>
        <v>4.2887843296315342E-3</v>
      </c>
    </row>
    <row r="249" spans="6:30">
      <c r="F249" s="301">
        <f t="shared" si="12"/>
        <v>41395</v>
      </c>
      <c r="G249" s="308">
        <f t="shared" ca="1" si="0"/>
        <v>0</v>
      </c>
      <c r="H249" s="311">
        <f t="shared" ca="1" si="1"/>
        <v>7.3746989803780139E-7</v>
      </c>
      <c r="I249" s="311">
        <f t="shared" ca="1" si="2"/>
        <v>-1.1343201602660002E-2</v>
      </c>
      <c r="J249" s="310">
        <f t="shared" ca="1" si="3"/>
        <v>1.0139357346399924E-2</v>
      </c>
      <c r="P249" s="301">
        <f t="shared" si="13"/>
        <v>41395</v>
      </c>
      <c r="Q249" s="308">
        <f t="shared" ca="1" si="4"/>
        <v>0</v>
      </c>
      <c r="R249" s="311">
        <f t="shared" ca="1" si="5"/>
        <v>9.2574743049134156E-7</v>
      </c>
      <c r="S249" s="311">
        <f t="shared" ca="1" si="6"/>
        <v>-9.8793594601086498E-3</v>
      </c>
      <c r="T249" s="310">
        <f t="shared" ca="1" si="7"/>
        <v>-0.15666097152239666</v>
      </c>
      <c r="Z249" s="301">
        <f t="shared" si="14"/>
        <v>41395</v>
      </c>
      <c r="AA249" s="308">
        <f t="shared" ca="1" si="8"/>
        <v>0</v>
      </c>
      <c r="AB249" s="311">
        <f t="shared" ca="1" si="9"/>
        <v>9.9515023377350076E-7</v>
      </c>
      <c r="AC249" s="311">
        <f t="shared" ca="1" si="10"/>
        <v>-4.7847781007163137E-3</v>
      </c>
      <c r="AD249" s="310">
        <f t="shared" ca="1" si="11"/>
        <v>-0.13290561085373143</v>
      </c>
    </row>
    <row r="250" spans="6:30">
      <c r="F250" s="301">
        <f t="shared" si="12"/>
        <v>41426</v>
      </c>
      <c r="G250" s="308">
        <f t="shared" ca="1" si="0"/>
        <v>0</v>
      </c>
      <c r="H250" s="311">
        <f t="shared" ca="1" si="1"/>
        <v>9.1856387562927466E-7</v>
      </c>
      <c r="I250" s="311">
        <f t="shared" ca="1" si="2"/>
        <v>-1.4122153664068771E-2</v>
      </c>
      <c r="J250" s="310">
        <f t="shared" ca="1" si="3"/>
        <v>1.8767127612722145E-3</v>
      </c>
      <c r="P250" s="301">
        <f t="shared" si="13"/>
        <v>41426</v>
      </c>
      <c r="Q250" s="308">
        <f t="shared" ca="1" si="4"/>
        <v>0</v>
      </c>
      <c r="R250" s="311">
        <f t="shared" ca="1" si="5"/>
        <v>8.4380590026356117E-7</v>
      </c>
      <c r="S250" s="311">
        <f t="shared" ca="1" si="6"/>
        <v>-1.3331293269430722E-2</v>
      </c>
      <c r="T250" s="310">
        <f t="shared" ca="1" si="7"/>
        <v>0.1673819895682005</v>
      </c>
      <c r="Z250" s="301">
        <f t="shared" si="14"/>
        <v>41426</v>
      </c>
      <c r="AA250" s="308">
        <f t="shared" ca="1" si="8"/>
        <v>0</v>
      </c>
      <c r="AB250" s="311">
        <f t="shared" ca="1" si="9"/>
        <v>1.0254166071810289E-6</v>
      </c>
      <c r="AC250" s="311">
        <f t="shared" ca="1" si="10"/>
        <v>-6.9492575280083457E-3</v>
      </c>
      <c r="AD250" s="310">
        <f t="shared" ca="1" si="11"/>
        <v>0.58589450064687076</v>
      </c>
    </row>
    <row r="251" spans="6:30">
      <c r="F251" s="301">
        <f t="shared" si="12"/>
        <v>41456</v>
      </c>
      <c r="G251" s="308">
        <f t="shared" ca="1" si="0"/>
        <v>0</v>
      </c>
      <c r="H251" s="311">
        <f t="shared" ca="1" si="1"/>
        <v>8.2496954423305624E-7</v>
      </c>
      <c r="I251" s="311">
        <f t="shared" ca="1" si="2"/>
        <v>-1.2687323756279012E-2</v>
      </c>
      <c r="J251" s="310">
        <f t="shared" ca="1" si="3"/>
        <v>2.7066942978068997E-3</v>
      </c>
      <c r="P251" s="301">
        <f t="shared" si="13"/>
        <v>41456</v>
      </c>
      <c r="Q251" s="308">
        <f t="shared" ca="1" si="4"/>
        <v>0</v>
      </c>
      <c r="R251" s="311">
        <f t="shared" ca="1" si="5"/>
        <v>8.6884725036817656E-7</v>
      </c>
      <c r="S251" s="311">
        <f t="shared" ca="1" si="6"/>
        <v>-1.2191461411867777E-2</v>
      </c>
      <c r="T251" s="310">
        <f t="shared" ca="1" si="7"/>
        <v>2.0580315292271223E-3</v>
      </c>
      <c r="Z251" s="301">
        <f t="shared" si="14"/>
        <v>41456</v>
      </c>
      <c r="AA251" s="308">
        <f t="shared" ca="1" si="8"/>
        <v>0</v>
      </c>
      <c r="AB251" s="311">
        <f t="shared" ca="1" si="9"/>
        <v>9.5592920534848247E-7</v>
      </c>
      <c r="AC251" s="311">
        <f t="shared" ca="1" si="10"/>
        <v>-6.5604674602678381E-3</v>
      </c>
      <c r="AD251" s="310">
        <f t="shared" ca="1" si="11"/>
        <v>4.1889797798846384E-3</v>
      </c>
    </row>
    <row r="252" spans="6:30">
      <c r="F252" s="301">
        <f t="shared" si="12"/>
        <v>41487</v>
      </c>
      <c r="G252" s="308">
        <f t="shared" ca="1" si="0"/>
        <v>0</v>
      </c>
      <c r="H252" s="311">
        <f t="shared" ca="1" si="1"/>
        <v>8.1498558435200152E-7</v>
      </c>
      <c r="I252" s="311">
        <f t="shared" ca="1" si="2"/>
        <v>-1.1466437415185937E-2</v>
      </c>
      <c r="J252" s="310">
        <f t="shared" ca="1" si="3"/>
        <v>1.8192819603723986E-3</v>
      </c>
      <c r="P252" s="301">
        <f t="shared" si="13"/>
        <v>41487</v>
      </c>
      <c r="Q252" s="308">
        <f t="shared" ca="1" si="4"/>
        <v>0</v>
      </c>
      <c r="R252" s="311">
        <f t="shared" ca="1" si="5"/>
        <v>8.2895002107008509E-7</v>
      </c>
      <c r="S252" s="311">
        <f t="shared" ca="1" si="6"/>
        <v>-1.1225910991256582E-2</v>
      </c>
      <c r="T252" s="310">
        <f t="shared" ca="1" si="7"/>
        <v>3.0773220866437967E-3</v>
      </c>
      <c r="Z252" s="301">
        <f t="shared" si="14"/>
        <v>41487</v>
      </c>
      <c r="AA252" s="308">
        <f t="shared" ca="1" si="8"/>
        <v>0</v>
      </c>
      <c r="AB252" s="311">
        <f t="shared" ca="1" si="9"/>
        <v>9.65618274673119E-7</v>
      </c>
      <c r="AC252" s="311">
        <f t="shared" ca="1" si="10"/>
        <v>-6.7063414711912017E-3</v>
      </c>
      <c r="AD252" s="310">
        <f t="shared" ca="1" si="11"/>
        <v>4.2093591578711287E-3</v>
      </c>
    </row>
    <row r="253" spans="6:30">
      <c r="F253" s="301">
        <f t="shared" si="12"/>
        <v>41518</v>
      </c>
      <c r="G253" s="308">
        <f t="shared" ca="1" si="0"/>
        <v>0</v>
      </c>
      <c r="H253" s="311">
        <f t="shared" ca="1" si="1"/>
        <v>7.7841520296217936E-7</v>
      </c>
      <c r="I253" s="311">
        <f t="shared" ca="1" si="2"/>
        <v>-1.3512874893479299E-2</v>
      </c>
      <c r="J253" s="310">
        <f t="shared" ca="1" si="3"/>
        <v>3.3673600573229656E-3</v>
      </c>
      <c r="P253" s="301">
        <f t="shared" si="13"/>
        <v>41518</v>
      </c>
      <c r="Q253" s="308">
        <f t="shared" ca="1" si="4"/>
        <v>0</v>
      </c>
      <c r="R253" s="311">
        <f t="shared" ca="1" si="5"/>
        <v>8.4768466290796596E-7</v>
      </c>
      <c r="S253" s="311">
        <f t="shared" ca="1" si="6"/>
        <v>-1.3695417144290234E-2</v>
      </c>
      <c r="T253" s="310">
        <f t="shared" ca="1" si="7"/>
        <v>3.6449230144708356E-3</v>
      </c>
      <c r="Z253" s="301">
        <f t="shared" si="14"/>
        <v>41518</v>
      </c>
      <c r="AA253" s="308">
        <f t="shared" ca="1" si="8"/>
        <v>0</v>
      </c>
      <c r="AB253" s="311">
        <f t="shared" ca="1" si="9"/>
        <v>8.0532914403796951E-7</v>
      </c>
      <c r="AC253" s="311">
        <f t="shared" ca="1" si="10"/>
        <v>-7.024706919072865E-3</v>
      </c>
      <c r="AD253" s="310">
        <f t="shared" ca="1" si="11"/>
        <v>4.2996024807966382E-3</v>
      </c>
    </row>
    <row r="254" spans="6:30">
      <c r="F254" s="301">
        <f t="shared" si="12"/>
        <v>41548</v>
      </c>
      <c r="G254" s="308">
        <f t="shared" ca="1" si="0"/>
        <v>0</v>
      </c>
      <c r="H254" s="311">
        <f t="shared" ca="1" si="1"/>
        <v>8.6780354191517972E-7</v>
      </c>
      <c r="I254" s="311">
        <f t="shared" ca="1" si="2"/>
        <v>-1.0280704633944149E-2</v>
      </c>
      <c r="J254" s="310">
        <f t="shared" ca="1" si="3"/>
        <v>1.7679729327595428E-3</v>
      </c>
      <c r="P254" s="301">
        <f t="shared" si="13"/>
        <v>41548</v>
      </c>
      <c r="Q254" s="308">
        <f t="shared" ca="1" si="4"/>
        <v>0</v>
      </c>
      <c r="R254" s="311">
        <f t="shared" ca="1" si="5"/>
        <v>9.0019281184794409E-7</v>
      </c>
      <c r="S254" s="311">
        <f t="shared" ca="1" si="6"/>
        <v>-1.0327922555023683E-2</v>
      </c>
      <c r="T254" s="310">
        <f t="shared" ca="1" si="7"/>
        <v>3.0418427729759223E-3</v>
      </c>
      <c r="Z254" s="301">
        <f t="shared" si="14"/>
        <v>41548</v>
      </c>
      <c r="AA254" s="308">
        <f t="shared" ca="1" si="8"/>
        <v>0</v>
      </c>
      <c r="AB254" s="311">
        <f t="shared" ca="1" si="9"/>
        <v>7.951830274244287E-7</v>
      </c>
      <c r="AC254" s="311">
        <f t="shared" ca="1" si="10"/>
        <v>-5.4238054850352935E-3</v>
      </c>
      <c r="AD254" s="310">
        <f t="shared" ca="1" si="11"/>
        <v>4.132414599607781E-3</v>
      </c>
    </row>
    <row r="255" spans="6:30">
      <c r="F255" s="301">
        <f t="shared" si="12"/>
        <v>41579</v>
      </c>
      <c r="G255" s="308">
        <f t="shared" ca="1" si="0"/>
        <v>0</v>
      </c>
      <c r="H255" s="311">
        <f t="shared" ca="1" si="1"/>
        <v>8.6683643996110504E-7</v>
      </c>
      <c r="I255" s="311">
        <f t="shared" ca="1" si="2"/>
        <v>-1.2120878157950488E-2</v>
      </c>
      <c r="J255" s="310">
        <f t="shared" ca="1" si="3"/>
        <v>2.7781884069635332E-3</v>
      </c>
      <c r="P255" s="301">
        <f t="shared" si="13"/>
        <v>41579</v>
      </c>
      <c r="Q255" s="308">
        <f t="shared" ca="1" si="4"/>
        <v>0</v>
      </c>
      <c r="R255" s="311">
        <f t="shared" ca="1" si="5"/>
        <v>8.2945175261528448E-7</v>
      </c>
      <c r="S255" s="311">
        <f t="shared" ca="1" si="6"/>
        <v>-1.1674906506989879E-2</v>
      </c>
      <c r="T255" s="310">
        <f t="shared" ca="1" si="7"/>
        <v>3.1277817117796314E-3</v>
      </c>
      <c r="Z255" s="301">
        <f t="shared" si="14"/>
        <v>41579</v>
      </c>
      <c r="AA255" s="308">
        <f t="shared" ca="1" si="8"/>
        <v>0</v>
      </c>
      <c r="AB255" s="311">
        <f t="shared" ca="1" si="9"/>
        <v>8.8776434603587973E-7</v>
      </c>
      <c r="AC255" s="311">
        <f t="shared" ca="1" si="10"/>
        <v>-5.9923892633007014E-3</v>
      </c>
      <c r="AD255" s="310">
        <f t="shared" ca="1" si="11"/>
        <v>3.2102728731941976E-3</v>
      </c>
    </row>
    <row r="256" spans="6:30">
      <c r="F256" s="301">
        <f t="shared" si="12"/>
        <v>41609</v>
      </c>
      <c r="G256" s="308">
        <f t="shared" ca="1" si="0"/>
        <v>0</v>
      </c>
      <c r="H256" s="311">
        <f t="shared" ca="1" si="1"/>
        <v>7.0002027774407338E-7</v>
      </c>
      <c r="I256" s="311">
        <f t="shared" ca="1" si="2"/>
        <v>-1.3255924155469168E-2</v>
      </c>
      <c r="J256" s="310">
        <f t="shared" ca="1" si="3"/>
        <v>2.7241788234324549E-3</v>
      </c>
      <c r="P256" s="301">
        <f t="shared" si="13"/>
        <v>41609</v>
      </c>
      <c r="Q256" s="308">
        <f t="shared" ca="1" si="4"/>
        <v>0</v>
      </c>
      <c r="R256" s="311">
        <f t="shared" ca="1" si="5"/>
        <v>8.3258395333629664E-7</v>
      </c>
      <c r="S256" s="311">
        <f t="shared" ca="1" si="6"/>
        <v>-1.3494105222460639E-2</v>
      </c>
      <c r="T256" s="310">
        <f t="shared" ca="1" si="7"/>
        <v>4.1428371006742015E-3</v>
      </c>
      <c r="Z256" s="301">
        <f t="shared" si="14"/>
        <v>41609</v>
      </c>
      <c r="AA256" s="308">
        <f t="shared" ca="1" si="8"/>
        <v>0</v>
      </c>
      <c r="AB256" s="311">
        <f t="shared" ca="1" si="9"/>
        <v>8.4391851529197481E-7</v>
      </c>
      <c r="AC256" s="311">
        <f t="shared" ca="1" si="10"/>
        <v>-7.9899494841094709E-3</v>
      </c>
      <c r="AD256" s="310">
        <f t="shared" ca="1" si="11"/>
        <v>2.1405863768504396E-3</v>
      </c>
    </row>
    <row r="257" spans="6:30">
      <c r="F257" s="301">
        <f t="shared" si="12"/>
        <v>41640</v>
      </c>
      <c r="G257" s="308">
        <f t="shared" ca="1" si="0"/>
        <v>0</v>
      </c>
      <c r="H257" s="311">
        <f t="shared" ca="1" si="1"/>
        <v>-8.5499088997575967E-7</v>
      </c>
      <c r="I257" s="311">
        <f t="shared" ca="1" si="2"/>
        <v>-8.1120998361005059E-3</v>
      </c>
      <c r="J257" s="310">
        <f t="shared" ca="1" si="3"/>
        <v>1.7634678742883825E-3</v>
      </c>
      <c r="P257" s="301">
        <f t="shared" si="13"/>
        <v>41640</v>
      </c>
      <c r="Q257" s="308">
        <f t="shared" ca="1" si="4"/>
        <v>0</v>
      </c>
      <c r="R257" s="311">
        <f t="shared" ca="1" si="5"/>
        <v>-6.2897859842703241E-7</v>
      </c>
      <c r="S257" s="311">
        <f t="shared" ca="1" si="6"/>
        <v>-7.9693994798921697E-3</v>
      </c>
      <c r="T257" s="310">
        <f t="shared" ca="1" si="7"/>
        <v>2.9313846643717056E-3</v>
      </c>
      <c r="Z257" s="301">
        <f t="shared" si="14"/>
        <v>41640</v>
      </c>
      <c r="AA257" s="308">
        <f t="shared" ca="1" si="8"/>
        <v>0</v>
      </c>
      <c r="AB257" s="311">
        <f t="shared" ca="1" si="9"/>
        <v>-6.4038289582235564E-7</v>
      </c>
      <c r="AC257" s="311">
        <f t="shared" ca="1" si="10"/>
        <v>-4.4737649032733362E-3</v>
      </c>
      <c r="AD257" s="310">
        <f t="shared" ca="1" si="11"/>
        <v>3.0762068013505672E-3</v>
      </c>
    </row>
    <row r="258" spans="6:30">
      <c r="F258" s="301">
        <f t="shared" si="12"/>
        <v>41671</v>
      </c>
      <c r="G258" s="308">
        <f t="shared" ca="1" si="0"/>
        <v>0</v>
      </c>
      <c r="H258" s="311">
        <f t="shared" ca="1" si="1"/>
        <v>-8.8675616782829536E-7</v>
      </c>
      <c r="I258" s="311">
        <f t="shared" ca="1" si="2"/>
        <v>-8.5961923400421636E-3</v>
      </c>
      <c r="J258" s="310">
        <f t="shared" ca="1" si="3"/>
        <v>1.9211018565106208E-3</v>
      </c>
      <c r="P258" s="301">
        <f t="shared" si="13"/>
        <v>41671</v>
      </c>
      <c r="Q258" s="308">
        <f t="shared" ca="1" si="4"/>
        <v>0</v>
      </c>
      <c r="R258" s="311">
        <f t="shared" ca="1" si="5"/>
        <v>-8.897447898448263E-7</v>
      </c>
      <c r="S258" s="311">
        <f t="shared" ca="1" si="6"/>
        <v>-8.8883737249272343E-3</v>
      </c>
      <c r="T258" s="310">
        <f t="shared" ca="1" si="7"/>
        <v>3.3363094415730377E-3</v>
      </c>
      <c r="Z258" s="301">
        <f t="shared" si="14"/>
        <v>41671</v>
      </c>
      <c r="AA258" s="308">
        <f t="shared" ca="1" si="8"/>
        <v>0</v>
      </c>
      <c r="AB258" s="311">
        <f t="shared" ca="1" si="9"/>
        <v>-7.2972813935923142E-7</v>
      </c>
      <c r="AC258" s="311">
        <f t="shared" ca="1" si="10"/>
        <v>-5.3042767385056422E-3</v>
      </c>
      <c r="AD258" s="310">
        <f t="shared" ca="1" si="11"/>
        <v>3.4169890815596293E-3</v>
      </c>
    </row>
    <row r="259" spans="6:30">
      <c r="F259" s="301">
        <f t="shared" si="12"/>
        <v>41699</v>
      </c>
      <c r="G259" s="308">
        <f t="shared" ca="1" si="0"/>
        <v>0</v>
      </c>
      <c r="H259" s="311">
        <f t="shared" ca="1" si="1"/>
        <v>-8.0067750118928416E-7</v>
      </c>
      <c r="I259" s="311">
        <f t="shared" ca="1" si="2"/>
        <v>-1.413746330464305E-2</v>
      </c>
      <c r="J259" s="310">
        <f t="shared" ca="1" si="3"/>
        <v>9.3376857817095704E-4</v>
      </c>
      <c r="P259" s="301">
        <f t="shared" si="13"/>
        <v>41699</v>
      </c>
      <c r="Q259" s="308">
        <f t="shared" ca="1" si="4"/>
        <v>0</v>
      </c>
      <c r="R259" s="311">
        <f t="shared" ca="1" si="5"/>
        <v>-6.9097064314682655E-7</v>
      </c>
      <c r="S259" s="311">
        <f t="shared" ca="1" si="6"/>
        <v>-1.4447679798120783E-2</v>
      </c>
      <c r="T259" s="310">
        <f t="shared" ca="1" si="7"/>
        <v>3.1433492158632337E-3</v>
      </c>
      <c r="Z259" s="301">
        <f t="shared" si="14"/>
        <v>41699</v>
      </c>
      <c r="AA259" s="308">
        <f t="shared" ca="1" si="8"/>
        <v>0</v>
      </c>
      <c r="AB259" s="311">
        <f t="shared" ca="1" si="9"/>
        <v>-3.8707934058024307E-7</v>
      </c>
      <c r="AC259" s="311">
        <f t="shared" ca="1" si="10"/>
        <v>-9.2675744744635802E-3</v>
      </c>
      <c r="AD259" s="310">
        <f t="shared" ca="1" si="11"/>
        <v>4.3423778776428001E-3</v>
      </c>
    </row>
    <row r="260" spans="6:30">
      <c r="F260" s="301">
        <f t="shared" si="12"/>
        <v>41730</v>
      </c>
      <c r="G260" s="308">
        <f t="shared" ca="1" si="0"/>
        <v>0</v>
      </c>
      <c r="H260" s="311">
        <f t="shared" ca="1" si="1"/>
        <v>-5.7395335872900688E-7</v>
      </c>
      <c r="I260" s="311">
        <f t="shared" ca="1" si="2"/>
        <v>-1.2988840625857478E-2</v>
      </c>
      <c r="J260" s="310">
        <f t="shared" ca="1" si="3"/>
        <v>2.8313200338556666E-3</v>
      </c>
      <c r="P260" s="301">
        <f t="shared" si="13"/>
        <v>41730</v>
      </c>
      <c r="Q260" s="308">
        <f t="shared" ca="1" si="4"/>
        <v>0</v>
      </c>
      <c r="R260" s="311">
        <f t="shared" ca="1" si="5"/>
        <v>-4.4329692694411449E-7</v>
      </c>
      <c r="S260" s="311">
        <f t="shared" ca="1" si="6"/>
        <v>-1.2905481393694185E-2</v>
      </c>
      <c r="T260" s="310">
        <f t="shared" ca="1" si="7"/>
        <v>1.0185366256403316E-3</v>
      </c>
      <c r="Z260" s="301">
        <f t="shared" si="14"/>
        <v>41730</v>
      </c>
      <c r="AA260" s="308">
        <f t="shared" ca="1" si="8"/>
        <v>0</v>
      </c>
      <c r="AB260" s="311">
        <f t="shared" ca="1" si="9"/>
        <v>8.8288924393609136E-8</v>
      </c>
      <c r="AC260" s="311">
        <f t="shared" ca="1" si="10"/>
        <v>-3.9967717406710346E-3</v>
      </c>
      <c r="AD260" s="310">
        <f t="shared" ca="1" si="11"/>
        <v>8.1576212163194661E-3</v>
      </c>
    </row>
    <row r="261" spans="6:30">
      <c r="F261" s="301">
        <f t="shared" si="12"/>
        <v>41760</v>
      </c>
      <c r="G261" s="308">
        <f t="shared" ca="1" si="0"/>
        <v>0</v>
      </c>
      <c r="H261" s="311">
        <f t="shared" ca="1" si="1"/>
        <v>-6.1420241737053516E-7</v>
      </c>
      <c r="I261" s="311">
        <f t="shared" ca="1" si="2"/>
        <v>-1.029438378727543E-2</v>
      </c>
      <c r="J261" s="310">
        <f t="shared" ca="1" si="3"/>
        <v>2.6473610135466785E-3</v>
      </c>
      <c r="P261" s="301">
        <f t="shared" si="13"/>
        <v>41760</v>
      </c>
      <c r="Q261" s="308">
        <f t="shared" ca="1" si="4"/>
        <v>0</v>
      </c>
      <c r="R261" s="311">
        <f t="shared" ca="1" si="5"/>
        <v>-5.5288565525835054E-7</v>
      </c>
      <c r="S261" s="311">
        <f t="shared" ca="1" si="6"/>
        <v>-1.0319336273887592E-2</v>
      </c>
      <c r="T261" s="310">
        <f t="shared" ca="1" si="7"/>
        <v>4.0064246810160853E-3</v>
      </c>
      <c r="Z261" s="301">
        <f t="shared" si="14"/>
        <v>41760</v>
      </c>
      <c r="AA261" s="308">
        <f t="shared" ca="1" si="8"/>
        <v>0</v>
      </c>
      <c r="AB261" s="311">
        <f t="shared" ca="1" si="9"/>
        <v>-7.2989900334885505E-7</v>
      </c>
      <c r="AC261" s="311">
        <f t="shared" ca="1" si="10"/>
        <v>-6.0578021860996367E-3</v>
      </c>
      <c r="AD261" s="310">
        <f t="shared" ca="1" si="11"/>
        <v>1.1526634152080106E-2</v>
      </c>
    </row>
    <row r="262" spans="6:30">
      <c r="F262" s="301">
        <f t="shared" si="12"/>
        <v>41791</v>
      </c>
      <c r="G262" s="308">
        <f t="shared" ca="1" si="0"/>
        <v>0</v>
      </c>
      <c r="H262" s="311">
        <f t="shared" ca="1" si="1"/>
        <v>-6.925775213328933E-7</v>
      </c>
      <c r="I262" s="311">
        <f t="shared" ca="1" si="2"/>
        <v>-1.3347326625273714E-2</v>
      </c>
      <c r="J262" s="310">
        <f t="shared" ca="1" si="3"/>
        <v>1.9302926496256312E-3</v>
      </c>
      <c r="P262" s="301">
        <f t="shared" si="13"/>
        <v>41791</v>
      </c>
      <c r="Q262" s="308">
        <f t="shared" ca="1" si="4"/>
        <v>0</v>
      </c>
      <c r="R262" s="311">
        <f t="shared" ca="1" si="5"/>
        <v>-6.230956618447081E-7</v>
      </c>
      <c r="S262" s="311">
        <f t="shared" ca="1" si="6"/>
        <v>-1.2779058488897044E-2</v>
      </c>
      <c r="T262" s="310">
        <f t="shared" ca="1" si="7"/>
        <v>3.1587740649636764E-3</v>
      </c>
      <c r="Z262" s="301">
        <f t="shared" si="14"/>
        <v>41791</v>
      </c>
      <c r="AA262" s="308">
        <f t="shared" ca="1" si="8"/>
        <v>0</v>
      </c>
      <c r="AB262" s="311">
        <f t="shared" ca="1" si="9"/>
        <v>-8.24810396982123E-7</v>
      </c>
      <c r="AC262" s="311">
        <f t="shared" ca="1" si="10"/>
        <v>-6.3932660804004726E-3</v>
      </c>
      <c r="AD262" s="310">
        <f t="shared" ca="1" si="11"/>
        <v>3.2880303013802514E-3</v>
      </c>
    </row>
    <row r="263" spans="6:30">
      <c r="F263" s="301">
        <f t="shared" si="12"/>
        <v>41821</v>
      </c>
      <c r="G263" s="308">
        <f t="shared" ca="1" si="0"/>
        <v>0</v>
      </c>
      <c r="H263" s="311">
        <f t="shared" ca="1" si="1"/>
        <v>-5.7925942520409279E-7</v>
      </c>
      <c r="I263" s="311">
        <f t="shared" ca="1" si="2"/>
        <v>-1.2119436304446563E-2</v>
      </c>
      <c r="J263" s="310">
        <f t="shared" ca="1" si="3"/>
        <v>2.7499608679217857E-3</v>
      </c>
      <c r="P263" s="301">
        <f t="shared" si="13"/>
        <v>41821</v>
      </c>
      <c r="Q263" s="308">
        <f t="shared" ca="1" si="4"/>
        <v>0</v>
      </c>
      <c r="R263" s="311">
        <f t="shared" ca="1" si="5"/>
        <v>-5.3378439990314774E-7</v>
      </c>
      <c r="S263" s="311">
        <f t="shared" ca="1" si="6"/>
        <v>-1.2409173029744536E-2</v>
      </c>
      <c r="T263" s="310">
        <f t="shared" ca="1" si="7"/>
        <v>2.0154773134697379E-3</v>
      </c>
      <c r="Z263" s="301">
        <f t="shared" si="14"/>
        <v>41821</v>
      </c>
      <c r="AA263" s="308">
        <f t="shared" ca="1" si="8"/>
        <v>0</v>
      </c>
      <c r="AB263" s="311">
        <f t="shared" ca="1" si="9"/>
        <v>-5.9129300722382538E-7</v>
      </c>
      <c r="AC263" s="311">
        <f t="shared" ca="1" si="10"/>
        <v>-6.8363284156711668E-3</v>
      </c>
      <c r="AD263" s="310">
        <f t="shared" ca="1" si="11"/>
        <v>3.1304334521289334E-3</v>
      </c>
    </row>
    <row r="264" spans="6:30">
      <c r="F264" s="301">
        <f t="shared" si="12"/>
        <v>41852</v>
      </c>
      <c r="G264" s="308">
        <f t="shared" ca="1" si="0"/>
        <v>0</v>
      </c>
      <c r="H264" s="311">
        <f t="shared" ca="1" si="1"/>
        <v>-6.5998248965914996E-7</v>
      </c>
      <c r="I264" s="311">
        <f t="shared" ca="1" si="2"/>
        <v>-1.2394563952572213E-2</v>
      </c>
      <c r="J264" s="310">
        <f t="shared" ca="1" si="3"/>
        <v>1.8489121162530431E-3</v>
      </c>
      <c r="P264" s="301">
        <f t="shared" si="13"/>
        <v>41852</v>
      </c>
      <c r="Q264" s="308">
        <f t="shared" ca="1" si="4"/>
        <v>0</v>
      </c>
      <c r="R264" s="311">
        <f t="shared" ca="1" si="5"/>
        <v>-7.1925610900525072E-7</v>
      </c>
      <c r="S264" s="311">
        <f t="shared" ca="1" si="6"/>
        <v>-1.1891479416205164E-2</v>
      </c>
      <c r="T264" s="310">
        <f t="shared" ca="1" si="7"/>
        <v>2.035564546755575E-3</v>
      </c>
      <c r="Z264" s="301">
        <f t="shared" si="14"/>
        <v>41852</v>
      </c>
      <c r="AA264" s="308">
        <f t="shared" ca="1" si="8"/>
        <v>0</v>
      </c>
      <c r="AB264" s="311">
        <f t="shared" ca="1" si="9"/>
        <v>-6.7938364989306166E-7</v>
      </c>
      <c r="AC264" s="311">
        <f t="shared" ca="1" si="10"/>
        <v>-7.3112533903888499E-3</v>
      </c>
      <c r="AD264" s="310">
        <f t="shared" ca="1" si="11"/>
        <v>2.1117760297877375E-3</v>
      </c>
    </row>
    <row r="265" spans="6:30">
      <c r="F265" s="301">
        <f t="shared" si="12"/>
        <v>41883</v>
      </c>
      <c r="G265" s="308">
        <f t="shared" ca="1" si="0"/>
        <v>0</v>
      </c>
      <c r="H265" s="311">
        <f t="shared" ca="1" si="1"/>
        <v>-5.9339455604767721E-7</v>
      </c>
      <c r="I265" s="311">
        <f t="shared" ca="1" si="2"/>
        <v>-1.3430554289897145E-2</v>
      </c>
      <c r="J265" s="310">
        <f t="shared" ca="1" si="3"/>
        <v>1.8374752742202904E-3</v>
      </c>
      <c r="P265" s="301">
        <f t="shared" si="13"/>
        <v>41883</v>
      </c>
      <c r="Q265" s="308">
        <f t="shared" ca="1" si="4"/>
        <v>0</v>
      </c>
      <c r="R265" s="311">
        <f t="shared" ca="1" si="5"/>
        <v>-5.7712453582769996E-7</v>
      </c>
      <c r="S265" s="311">
        <f t="shared" ca="1" si="6"/>
        <v>-1.3403950053472835E-2</v>
      </c>
      <c r="T265" s="310">
        <f t="shared" ca="1" si="7"/>
        <v>3.2317558164982607E-3</v>
      </c>
      <c r="Z265" s="301">
        <f t="shared" si="14"/>
        <v>41883</v>
      </c>
      <c r="AA265" s="308">
        <f t="shared" ca="1" si="8"/>
        <v>0</v>
      </c>
      <c r="AB265" s="311">
        <f t="shared" ca="1" si="9"/>
        <v>-6.1760218728057481E-7</v>
      </c>
      <c r="AC265" s="311">
        <f t="shared" ca="1" si="10"/>
        <v>-7.4218263634835413E-3</v>
      </c>
      <c r="AD265" s="310">
        <f t="shared" ca="1" si="11"/>
        <v>4.3144716969862884E-3</v>
      </c>
    </row>
    <row r="266" spans="6:30">
      <c r="F266" s="301">
        <f t="shared" si="12"/>
        <v>41913</v>
      </c>
      <c r="G266" s="308">
        <f t="shared" ca="1" si="0"/>
        <v>0</v>
      </c>
      <c r="H266" s="311">
        <f t="shared" ca="1" si="1"/>
        <v>-5.7124407948361267E-7</v>
      </c>
      <c r="I266" s="311">
        <f t="shared" ca="1" si="2"/>
        <v>-1.0695221562169288E-2</v>
      </c>
      <c r="J266" s="310">
        <f t="shared" ca="1" si="3"/>
        <v>8.9905036097093216E-4</v>
      </c>
      <c r="P266" s="301">
        <f t="shared" si="13"/>
        <v>41913</v>
      </c>
      <c r="Q266" s="308">
        <f t="shared" ca="1" si="4"/>
        <v>0</v>
      </c>
      <c r="R266" s="311">
        <f t="shared" ca="1" si="5"/>
        <v>-5.0952744523602433E-7</v>
      </c>
      <c r="S266" s="311">
        <f t="shared" ca="1" si="6"/>
        <v>-1.0693114830193973E-2</v>
      </c>
      <c r="T266" s="310">
        <f t="shared" ca="1" si="7"/>
        <v>3.0734855052765298E-3</v>
      </c>
      <c r="Z266" s="301">
        <f t="shared" si="14"/>
        <v>41913</v>
      </c>
      <c r="AA266" s="308">
        <f t="shared" ca="1" si="8"/>
        <v>0</v>
      </c>
      <c r="AB266" s="311">
        <f t="shared" ca="1" si="9"/>
        <v>-7.7484153282458834E-7</v>
      </c>
      <c r="AC266" s="311">
        <f t="shared" ca="1" si="10"/>
        <v>-5.2751005419408026E-3</v>
      </c>
      <c r="AD266" s="310">
        <f t="shared" ca="1" si="11"/>
        <v>4.1668766449112216E-3</v>
      </c>
    </row>
    <row r="267" spans="6:30">
      <c r="F267" s="301">
        <f t="shared" si="12"/>
        <v>41944</v>
      </c>
      <c r="G267" s="308">
        <f t="shared" ca="1" si="0"/>
        <v>0</v>
      </c>
      <c r="H267" s="311">
        <f t="shared" ca="1" si="1"/>
        <v>-6.1653407323891685E-7</v>
      </c>
      <c r="I267" s="311">
        <f t="shared" ca="1" si="2"/>
        <v>-1.1992751147820391E-2</v>
      </c>
      <c r="J267" s="310">
        <f t="shared" ca="1" si="3"/>
        <v>1.81912852333177E-3</v>
      </c>
      <c r="P267" s="301">
        <f t="shared" si="13"/>
        <v>41944</v>
      </c>
      <c r="Q267" s="308">
        <f t="shared" ca="1" si="4"/>
        <v>0</v>
      </c>
      <c r="R267" s="311">
        <f t="shared" ca="1" si="5"/>
        <v>-6.5110387803546388E-7</v>
      </c>
      <c r="S267" s="311">
        <f t="shared" ca="1" si="6"/>
        <v>-1.2271615154870741E-2</v>
      </c>
      <c r="T267" s="310">
        <f t="shared" ca="1" si="7"/>
        <v>2.0821203350314121E-3</v>
      </c>
      <c r="Z267" s="301">
        <f t="shared" si="14"/>
        <v>41944</v>
      </c>
      <c r="AA267" s="308">
        <f t="shared" ca="1" si="8"/>
        <v>0</v>
      </c>
      <c r="AB267" s="311">
        <f t="shared" ca="1" si="9"/>
        <v>-6.0701817727881746E-7</v>
      </c>
      <c r="AC267" s="311">
        <f t="shared" ca="1" si="10"/>
        <v>-6.121333741840429E-3</v>
      </c>
      <c r="AD267" s="310">
        <f t="shared" ca="1" si="11"/>
        <v>4.2874088507289798E-3</v>
      </c>
    </row>
    <row r="268" spans="6:30">
      <c r="F268" s="301">
        <f t="shared" si="12"/>
        <v>41974</v>
      </c>
      <c r="G268" s="308">
        <f t="shared" ca="1" si="0"/>
        <v>0</v>
      </c>
      <c r="H268" s="311">
        <f t="shared" ca="1" si="1"/>
        <v>-6.8352848781039199E-7</v>
      </c>
      <c r="I268" s="311">
        <f t="shared" ca="1" si="2"/>
        <v>-1.3603000829144118E-2</v>
      </c>
      <c r="J268" s="310">
        <f t="shared" ca="1" si="3"/>
        <v>2.7389868560099284E-3</v>
      </c>
      <c r="P268" s="301">
        <f t="shared" si="13"/>
        <v>41974</v>
      </c>
      <c r="Q268" s="308">
        <f t="shared" ca="1" si="4"/>
        <v>0</v>
      </c>
      <c r="R268" s="311">
        <f t="shared" ca="1" si="5"/>
        <v>-7.2736988998567398E-7</v>
      </c>
      <c r="S268" s="311">
        <f t="shared" ca="1" si="6"/>
        <v>-1.3069302344533296E-2</v>
      </c>
      <c r="T268" s="310">
        <f t="shared" ca="1" si="7"/>
        <v>2.0747537292706841E-3</v>
      </c>
      <c r="Z268" s="301">
        <f t="shared" si="14"/>
        <v>41974</v>
      </c>
      <c r="AA268" s="308">
        <f t="shared" ca="1" si="8"/>
        <v>0</v>
      </c>
      <c r="AB268" s="311">
        <f t="shared" ca="1" si="9"/>
        <v>-1.4241529200376135E-7</v>
      </c>
      <c r="AC268" s="311">
        <f t="shared" ca="1" si="10"/>
        <v>-8.4712595649644173E-3</v>
      </c>
      <c r="AD268" s="310">
        <f t="shared" ca="1" si="11"/>
        <v>3.193433463983153E-3</v>
      </c>
    </row>
    <row r="269" spans="6:30">
      <c r="F269" s="301">
        <f t="shared" si="12"/>
        <v>42005</v>
      </c>
      <c r="G269" s="308">
        <f t="shared" ca="1" si="0"/>
        <v>0</v>
      </c>
      <c r="H269" s="311">
        <f t="shared" ca="1" si="1"/>
        <v>-1.1778628419278903E-6</v>
      </c>
      <c r="I269" s="311">
        <f t="shared" ca="1" si="2"/>
        <v>-1.2358140021497932E-2</v>
      </c>
      <c r="J269" s="310">
        <f t="shared" ca="1" si="3"/>
        <v>1.7988031181486175E-3</v>
      </c>
      <c r="P269" s="301">
        <f t="shared" si="13"/>
        <v>42005</v>
      </c>
      <c r="Q269" s="308">
        <f t="shared" ca="1" si="4"/>
        <v>0</v>
      </c>
      <c r="R269" s="311">
        <f t="shared" ca="1" si="5"/>
        <v>-1.0901123569384552E-6</v>
      </c>
      <c r="S269" s="311">
        <f t="shared" ca="1" si="6"/>
        <v>-1.2691226381588372E-2</v>
      </c>
      <c r="T269" s="310">
        <f t="shared" ca="1" si="7"/>
        <v>3.1290778391459551E-3</v>
      </c>
      <c r="Z269" s="301">
        <f t="shared" si="14"/>
        <v>42005</v>
      </c>
      <c r="AA269" s="308">
        <f t="shared" ca="1" si="8"/>
        <v>0</v>
      </c>
      <c r="AB269" s="311">
        <f t="shared" ca="1" si="9"/>
        <v>4.5912790969104833E-7</v>
      </c>
      <c r="AC269" s="311">
        <f t="shared" ca="1" si="10"/>
        <v>-6.4483634209430152E-3</v>
      </c>
      <c r="AD269" s="310">
        <f t="shared" ca="1" si="11"/>
        <v>5.2772192904335657E-3</v>
      </c>
    </row>
    <row r="270" spans="6:30">
      <c r="F270" s="301">
        <f t="shared" si="12"/>
        <v>42036</v>
      </c>
      <c r="G270" s="308">
        <f t="shared" ca="1" si="0"/>
        <v>0</v>
      </c>
      <c r="H270" s="311">
        <f t="shared" ca="1" si="1"/>
        <v>-1.0791726730019491E-6</v>
      </c>
      <c r="I270" s="311">
        <f t="shared" ca="1" si="2"/>
        <v>-1.0628930755931632E-2</v>
      </c>
      <c r="J270" s="310">
        <f t="shared" ca="1" si="3"/>
        <v>1.9856513743852222E-3</v>
      </c>
      <c r="P270" s="301">
        <f t="shared" si="13"/>
        <v>42036</v>
      </c>
      <c r="Q270" s="308">
        <f t="shared" ca="1" si="4"/>
        <v>0</v>
      </c>
      <c r="R270" s="311">
        <f t="shared" ca="1" si="5"/>
        <v>-1.146747937497139E-6</v>
      </c>
      <c r="S270" s="311">
        <f t="shared" ca="1" si="6"/>
        <v>-1.0708054169344727E-2</v>
      </c>
      <c r="T270" s="310">
        <f t="shared" ca="1" si="7"/>
        <v>2.2621232933643931E-3</v>
      </c>
      <c r="Z270" s="301">
        <f t="shared" si="14"/>
        <v>42036</v>
      </c>
      <c r="AA270" s="308">
        <f t="shared" ca="1" si="8"/>
        <v>0</v>
      </c>
      <c r="AB270" s="311">
        <f t="shared" ca="1" si="9"/>
        <v>5.485164340512938E-7</v>
      </c>
      <c r="AC270" s="311">
        <f t="shared" ca="1" si="10"/>
        <v>-6.4929746412312195E-3</v>
      </c>
      <c r="AD270" s="310">
        <f t="shared" ca="1" si="11"/>
        <v>3.487015332394261E-3</v>
      </c>
    </row>
    <row r="271" spans="6:30">
      <c r="F271" s="301">
        <f t="shared" si="12"/>
        <v>42064</v>
      </c>
      <c r="G271" s="308">
        <f t="shared" ca="1" si="0"/>
        <v>0</v>
      </c>
      <c r="H271" s="311">
        <f t="shared" ca="1" si="1"/>
        <v>-9.8647128232709491E-7</v>
      </c>
      <c r="I271" s="311">
        <f t="shared" ca="1" si="2"/>
        <v>-1.4520624918203051E-2</v>
      </c>
      <c r="J271" s="310">
        <f t="shared" ca="1" si="3"/>
        <v>1.8207484163528243E-3</v>
      </c>
      <c r="P271" s="301">
        <f t="shared" si="13"/>
        <v>42064</v>
      </c>
      <c r="Q271" s="308">
        <f t="shared" ca="1" si="4"/>
        <v>0</v>
      </c>
      <c r="R271" s="311">
        <f t="shared" ca="1" si="5"/>
        <v>-1.0647626539350696E-6</v>
      </c>
      <c r="S271" s="311">
        <f t="shared" ca="1" si="6"/>
        <v>-1.4520686629232782E-2</v>
      </c>
      <c r="T271" s="310">
        <f t="shared" ca="1" si="7"/>
        <v>4.2211311212010383E-3</v>
      </c>
      <c r="Z271" s="301">
        <f t="shared" si="14"/>
        <v>42064</v>
      </c>
      <c r="AA271" s="308">
        <f t="shared" ca="1" si="8"/>
        <v>0</v>
      </c>
      <c r="AB271" s="311">
        <f t="shared" ca="1" si="9"/>
        <v>4.9714651439991542E-7</v>
      </c>
      <c r="AC271" s="311">
        <f t="shared" ca="1" si="10"/>
        <v>-8.6895822800038269E-3</v>
      </c>
      <c r="AD271" s="310">
        <f t="shared" ca="1" si="11"/>
        <v>3.2539167286709247E-3</v>
      </c>
    </row>
    <row r="272" spans="6:30">
      <c r="F272" s="301">
        <f t="shared" si="12"/>
        <v>42095</v>
      </c>
      <c r="G272" s="308">
        <f t="shared" ca="1" si="0"/>
        <v>0</v>
      </c>
      <c r="H272" s="311">
        <f t="shared" ca="1" si="1"/>
        <v>5.3940785771366961E-7</v>
      </c>
      <c r="I272" s="311">
        <f t="shared" ca="1" si="2"/>
        <v>-1.4929143538771172E-2</v>
      </c>
      <c r="J272" s="310">
        <f t="shared" ca="1" si="3"/>
        <v>9.9013563535144122E-4</v>
      </c>
      <c r="P272" s="301">
        <f t="shared" si="13"/>
        <v>42095</v>
      </c>
      <c r="Q272" s="308">
        <f t="shared" ca="1" si="4"/>
        <v>0</v>
      </c>
      <c r="R272" s="311">
        <f t="shared" ca="1" si="5"/>
        <v>3.396415158007926E-7</v>
      </c>
      <c r="S272" s="311">
        <f t="shared" ca="1" si="6"/>
        <v>-1.4501196818183404E-2</v>
      </c>
      <c r="T272" s="310">
        <f t="shared" ca="1" si="7"/>
        <v>2.1172740653856437E-3</v>
      </c>
      <c r="Z272" s="301">
        <f t="shared" si="14"/>
        <v>42095</v>
      </c>
      <c r="AA272" s="308">
        <f t="shared" ca="1" si="8"/>
        <v>0</v>
      </c>
      <c r="AB272" s="311">
        <f t="shared" ca="1" si="9"/>
        <v>-4.8922666395778691E-7</v>
      </c>
      <c r="AC272" s="311">
        <f t="shared" ca="1" si="10"/>
        <v>-8.5700776346044893E-3</v>
      </c>
      <c r="AD272" s="310">
        <f t="shared" ca="1" si="11"/>
        <v>3.3243356091070542E-3</v>
      </c>
    </row>
    <row r="273" spans="6:30">
      <c r="F273" s="301">
        <f t="shared" si="12"/>
        <v>42125</v>
      </c>
      <c r="G273" s="308">
        <f t="shared" ca="1" si="0"/>
        <v>0</v>
      </c>
      <c r="H273" s="311">
        <f t="shared" ca="1" si="1"/>
        <v>7.553731580234313E-7</v>
      </c>
      <c r="I273" s="311">
        <f t="shared" ca="1" si="2"/>
        <v>-1.1754691149647334E-2</v>
      </c>
      <c r="J273" s="310">
        <f t="shared" ca="1" si="3"/>
        <v>-9.2010744366378239E-2</v>
      </c>
      <c r="P273" s="301">
        <f t="shared" si="13"/>
        <v>42125</v>
      </c>
      <c r="Q273" s="308">
        <f t="shared" ca="1" si="4"/>
        <v>0</v>
      </c>
      <c r="R273" s="311">
        <f t="shared" ca="1" si="5"/>
        <v>-9.0151374143587759E-8</v>
      </c>
      <c r="S273" s="311">
        <f t="shared" ca="1" si="6"/>
        <v>-1.1859886772891182E-2</v>
      </c>
      <c r="T273" s="310">
        <f t="shared" ca="1" si="7"/>
        <v>1.291522041381743E-2</v>
      </c>
      <c r="Z273" s="301">
        <f t="shared" si="14"/>
        <v>42125</v>
      </c>
      <c r="AA273" s="308">
        <f t="shared" ca="1" si="8"/>
        <v>0</v>
      </c>
      <c r="AB273" s="311">
        <f t="shared" ca="1" si="9"/>
        <v>-6.7338812770323386E-7</v>
      </c>
      <c r="AC273" s="311">
        <f t="shared" ca="1" si="10"/>
        <v>-5.8115541195257192E-3</v>
      </c>
      <c r="AD273" s="310">
        <f t="shared" ca="1" si="11"/>
        <v>-9.1682724209632083E-2</v>
      </c>
    </row>
    <row r="274" spans="6:30">
      <c r="F274" s="301">
        <f t="shared" si="12"/>
        <v>42156</v>
      </c>
      <c r="G274" s="308">
        <f t="shared" ca="1" si="0"/>
        <v>0</v>
      </c>
      <c r="H274" s="311">
        <f t="shared" ca="1" si="1"/>
        <v>9.4252025983898591E-7</v>
      </c>
      <c r="I274" s="311">
        <f t="shared" ca="1" si="2"/>
        <v>-1.3622388539117902E-2</v>
      </c>
      <c r="J274" s="310">
        <f t="shared" ca="1" si="3"/>
        <v>9.2775014038526393E-4</v>
      </c>
      <c r="P274" s="301">
        <f t="shared" si="13"/>
        <v>42156</v>
      </c>
      <c r="Q274" s="308">
        <f t="shared" ca="1" si="4"/>
        <v>0</v>
      </c>
      <c r="R274" s="311">
        <f t="shared" ca="1" si="5"/>
        <v>8.6405038546288893E-7</v>
      </c>
      <c r="S274" s="311">
        <f t="shared" ca="1" si="6"/>
        <v>-1.2943346824818791E-2</v>
      </c>
      <c r="T274" s="310">
        <f t="shared" ca="1" si="7"/>
        <v>2.1032484979734978E-3</v>
      </c>
      <c r="Z274" s="301">
        <f t="shared" si="14"/>
        <v>42156</v>
      </c>
      <c r="AA274" s="308">
        <f t="shared" ca="1" si="8"/>
        <v>0</v>
      </c>
      <c r="AB274" s="311">
        <f t="shared" ca="1" si="9"/>
        <v>-6.2413720947063211E-7</v>
      </c>
      <c r="AC274" s="311">
        <f t="shared" ca="1" si="10"/>
        <v>-7.2030605329858055E-3</v>
      </c>
      <c r="AD274" s="310">
        <f t="shared" ca="1" si="11"/>
        <v>4.3731032968314931E-3</v>
      </c>
    </row>
    <row r="275" spans="6:30">
      <c r="F275" s="301">
        <f t="shared" si="12"/>
        <v>42186</v>
      </c>
      <c r="G275" s="308">
        <f t="shared" ca="1" si="0"/>
        <v>0</v>
      </c>
      <c r="H275" s="311">
        <f t="shared" ca="1" si="1"/>
        <v>4.1423360563896949E-7</v>
      </c>
      <c r="I275" s="311">
        <f t="shared" ca="1" si="2"/>
        <v>-1.2257092762534727E-2</v>
      </c>
      <c r="J275" s="310">
        <f t="shared" ca="1" si="3"/>
        <v>2.7508186023563752E-3</v>
      </c>
      <c r="P275" s="301">
        <f t="shared" si="13"/>
        <v>42186</v>
      </c>
      <c r="Q275" s="308">
        <f t="shared" ca="1" si="4"/>
        <v>0</v>
      </c>
      <c r="R275" s="311">
        <f t="shared" ca="1" si="5"/>
        <v>4.7670311009717636E-7</v>
      </c>
      <c r="S275" s="311">
        <f t="shared" ca="1" si="6"/>
        <v>-1.3127378183706684E-2</v>
      </c>
      <c r="T275" s="310">
        <f t="shared" ca="1" si="7"/>
        <v>2.0236749353854666E-3</v>
      </c>
      <c r="Z275" s="301">
        <f t="shared" si="14"/>
        <v>42186</v>
      </c>
      <c r="AA275" s="308">
        <f t="shared" ca="1" si="8"/>
        <v>0</v>
      </c>
      <c r="AB275" s="311">
        <f t="shared" ca="1" si="9"/>
        <v>-6.7644487200535508E-7</v>
      </c>
      <c r="AC275" s="311">
        <f t="shared" ca="1" si="10"/>
        <v>-6.8322338095584412E-3</v>
      </c>
      <c r="AD275" s="310">
        <f t="shared" ca="1" si="11"/>
        <v>4.245406659488582E-3</v>
      </c>
    </row>
    <row r="276" spans="6:30">
      <c r="F276" s="301">
        <f t="shared" si="12"/>
        <v>42217</v>
      </c>
      <c r="G276" s="308">
        <f t="shared" ca="1" si="0"/>
        <v>0</v>
      </c>
      <c r="H276" s="311">
        <f t="shared" ca="1" si="1"/>
        <v>6.8783367157543296E-7</v>
      </c>
      <c r="I276" s="311">
        <f t="shared" ca="1" si="2"/>
        <v>-1.2053264938065467E-2</v>
      </c>
      <c r="J276" s="310">
        <f t="shared" ca="1" si="3"/>
        <v>1.7750268087095566E-3</v>
      </c>
      <c r="P276" s="301">
        <f t="shared" si="13"/>
        <v>42217</v>
      </c>
      <c r="Q276" s="308">
        <f t="shared" ca="1" si="4"/>
        <v>0</v>
      </c>
      <c r="R276" s="311">
        <f t="shared" ca="1" si="5"/>
        <v>5.8650696144191272E-7</v>
      </c>
      <c r="S276" s="311">
        <f t="shared" ca="1" si="6"/>
        <v>-1.2641167421952981E-2</v>
      </c>
      <c r="T276" s="310">
        <f t="shared" ca="1" si="7"/>
        <v>3.0452330390504656E-3</v>
      </c>
      <c r="Z276" s="301">
        <f t="shared" si="14"/>
        <v>42217</v>
      </c>
      <c r="AA276" s="308">
        <f t="shared" ca="1" si="8"/>
        <v>0</v>
      </c>
      <c r="AB276" s="311">
        <f t="shared" ca="1" si="9"/>
        <v>-5.7309939049954295E-7</v>
      </c>
      <c r="AC276" s="311">
        <f t="shared" ca="1" si="10"/>
        <v>-7.2791572055069809E-3</v>
      </c>
      <c r="AD276" s="310">
        <f t="shared" ca="1" si="11"/>
        <v>3.1766312703511712E-3</v>
      </c>
    </row>
    <row r="277" spans="6:30">
      <c r="F277" s="301">
        <f t="shared" si="12"/>
        <v>42248</v>
      </c>
      <c r="G277" s="308">
        <f t="shared" ref="G277:G308" ca="1" si="15">+IF(ISERROR(G35/C35-1),0,G35/C35-1)</f>
        <v>0</v>
      </c>
      <c r="H277" s="311">
        <f t="shared" ref="H277:H308" ca="1" si="16">+IF(ISERROR(H35/D35-1),0,H35/D35-1)</f>
        <v>4.8919372219735635E-7</v>
      </c>
      <c r="I277" s="311">
        <f t="shared" ref="I277:I308" ca="1" si="17">+IF(ISERROR(I35/E35-1),0,I35/E35-1)</f>
        <v>-1.3805971936585171E-2</v>
      </c>
      <c r="J277" s="310">
        <f t="shared" ref="J277:J308" ca="1" si="18">+IF(ISERROR(J35/F35-1),0,J35/F35-1)</f>
        <v>1.9254458423909604E-3</v>
      </c>
      <c r="P277" s="301">
        <f t="shared" si="13"/>
        <v>42248</v>
      </c>
      <c r="Q277" s="308">
        <f t="shared" ca="1" si="4"/>
        <v>0</v>
      </c>
      <c r="R277" s="311">
        <f t="shared" ca="1" si="5"/>
        <v>5.9018114151321299E-7</v>
      </c>
      <c r="S277" s="311">
        <f t="shared" ca="1" si="6"/>
        <v>-1.4103590156684831E-2</v>
      </c>
      <c r="T277" s="310">
        <f t="shared" ca="1" si="7"/>
        <v>2.1688649178195352E-3</v>
      </c>
      <c r="Z277" s="301">
        <f t="shared" si="14"/>
        <v>42248</v>
      </c>
      <c r="AA277" s="308">
        <f t="shared" ca="1" si="8"/>
        <v>0</v>
      </c>
      <c r="AB277" s="311">
        <f t="shared" ca="1" si="9"/>
        <v>-7.9487987691972961E-7</v>
      </c>
      <c r="AC277" s="311">
        <f t="shared" ca="1" si="10"/>
        <v>-7.7439708847570898E-3</v>
      </c>
      <c r="AD277" s="310">
        <f t="shared" ca="1" si="11"/>
        <v>3.2879593194250489E-3</v>
      </c>
    </row>
    <row r="278" spans="6:30">
      <c r="F278" s="301">
        <f t="shared" si="12"/>
        <v>42278</v>
      </c>
      <c r="G278" s="308">
        <f t="shared" ca="1" si="15"/>
        <v>0</v>
      </c>
      <c r="H278" s="311">
        <f t="shared" ca="1" si="16"/>
        <v>4.9964126325185987E-7</v>
      </c>
      <c r="I278" s="311">
        <f t="shared" ca="1" si="17"/>
        <v>-1.1713897942537188E-2</v>
      </c>
      <c r="J278" s="310">
        <f t="shared" ca="1" si="18"/>
        <v>1.7565770101637401E-3</v>
      </c>
      <c r="P278" s="301">
        <f t="shared" si="13"/>
        <v>42278</v>
      </c>
      <c r="Q278" s="308">
        <f t="shared" ca="1" si="4"/>
        <v>0</v>
      </c>
      <c r="R278" s="311">
        <f t="shared" ca="1" si="5"/>
        <v>5.1694907265975587E-7</v>
      </c>
      <c r="S278" s="311">
        <f t="shared" ca="1" si="6"/>
        <v>-1.1670338639899636E-2</v>
      </c>
      <c r="T278" s="310">
        <f t="shared" ca="1" si="7"/>
        <v>3.0740091778884704E-3</v>
      </c>
      <c r="Z278" s="301">
        <f t="shared" si="14"/>
        <v>42278</v>
      </c>
      <c r="AA278" s="308">
        <f t="shared" ca="1" si="8"/>
        <v>0</v>
      </c>
      <c r="AB278" s="311">
        <f t="shared" ca="1" si="9"/>
        <v>-6.9158821902615131E-7</v>
      </c>
      <c r="AC278" s="311">
        <f t="shared" ca="1" si="10"/>
        <v>-5.7305790534768475E-3</v>
      </c>
      <c r="AD278" s="310">
        <f t="shared" ca="1" si="11"/>
        <v>2.0707201579881485E-3</v>
      </c>
    </row>
    <row r="279" spans="6:30">
      <c r="F279" s="301">
        <f t="shared" si="12"/>
        <v>42309</v>
      </c>
      <c r="G279" s="308">
        <f t="shared" ca="1" si="15"/>
        <v>0</v>
      </c>
      <c r="H279" s="311">
        <f t="shared" ca="1" si="16"/>
        <v>4.8720110945588146E-7</v>
      </c>
      <c r="I279" s="311">
        <f t="shared" ca="1" si="17"/>
        <v>-1.2120785078215013E-2</v>
      </c>
      <c r="J279" s="310">
        <f t="shared" ca="1" si="18"/>
        <v>2.8187149424547808E-3</v>
      </c>
      <c r="P279" s="301">
        <f t="shared" si="13"/>
        <v>42309</v>
      </c>
      <c r="Q279" s="308">
        <f t="shared" ca="1" si="4"/>
        <v>0</v>
      </c>
      <c r="R279" s="311">
        <f t="shared" ca="1" si="5"/>
        <v>4.6331033609625649E-7</v>
      </c>
      <c r="S279" s="311">
        <f t="shared" ca="1" si="6"/>
        <v>-1.2413653569664174E-2</v>
      </c>
      <c r="T279" s="310">
        <f t="shared" ca="1" si="7"/>
        <v>3.1851920004482004E-3</v>
      </c>
      <c r="Z279" s="301">
        <f t="shared" si="14"/>
        <v>42309</v>
      </c>
      <c r="AA279" s="308">
        <f t="shared" ca="1" si="8"/>
        <v>0</v>
      </c>
      <c r="AB279" s="311">
        <f t="shared" ca="1" si="9"/>
        <v>-7.1894501596503346E-7</v>
      </c>
      <c r="AC279" s="311">
        <f t="shared" ca="1" si="10"/>
        <v>-7.1811762261219103E-3</v>
      </c>
      <c r="AD279" s="310">
        <f t="shared" ca="1" si="11"/>
        <v>4.3474242004086783E-3</v>
      </c>
    </row>
    <row r="280" spans="6:30">
      <c r="F280" s="301">
        <f t="shared" si="12"/>
        <v>42339</v>
      </c>
      <c r="G280" s="308">
        <f t="shared" ca="1" si="15"/>
        <v>0</v>
      </c>
      <c r="H280" s="311">
        <f t="shared" ca="1" si="16"/>
        <v>2.3165392071256008E-7</v>
      </c>
      <c r="I280" s="311">
        <f t="shared" ca="1" si="17"/>
        <v>-1.6215681063895926E-2</v>
      </c>
      <c r="J280" s="310">
        <f t="shared" ca="1" si="18"/>
        <v>1.8807827409166311E-3</v>
      </c>
      <c r="P280" s="301">
        <f t="shared" si="13"/>
        <v>42339</v>
      </c>
      <c r="Q280" s="308">
        <f t="shared" ca="1" si="4"/>
        <v>0</v>
      </c>
      <c r="R280" s="311">
        <f t="shared" ca="1" si="5"/>
        <v>3.9244986305142504E-7</v>
      </c>
      <c r="S280" s="311">
        <f t="shared" ca="1" si="6"/>
        <v>-1.6842372138300754E-2</v>
      </c>
      <c r="T280" s="310">
        <f t="shared" ca="1" si="7"/>
        <v>3.220091285139004E-3</v>
      </c>
      <c r="Z280" s="301">
        <f t="shared" si="14"/>
        <v>42339</v>
      </c>
      <c r="AA280" s="308">
        <f t="shared" ca="1" si="8"/>
        <v>0</v>
      </c>
      <c r="AB280" s="311">
        <f t="shared" ca="1" si="9"/>
        <v>-5.0605126722391702E-7</v>
      </c>
      <c r="AC280" s="311">
        <f t="shared" ca="1" si="10"/>
        <v>-9.1078141755946973E-3</v>
      </c>
      <c r="AD280" s="310">
        <f t="shared" ca="1" si="11"/>
        <v>3.30802289744625E-3</v>
      </c>
    </row>
    <row r="281" spans="6:30">
      <c r="F281" s="301">
        <f t="shared" si="12"/>
        <v>42370</v>
      </c>
      <c r="G281" s="308">
        <f t="shared" ca="1" si="15"/>
        <v>0</v>
      </c>
      <c r="H281" s="311">
        <f t="shared" ca="1" si="16"/>
        <v>-5.183792216589822E-7</v>
      </c>
      <c r="I281" s="311">
        <f t="shared" ca="1" si="17"/>
        <v>-1.3036969748821736E-2</v>
      </c>
      <c r="J281" s="310">
        <f t="shared" ca="1" si="18"/>
        <v>1.7992408914553337E-3</v>
      </c>
      <c r="P281" s="301">
        <f t="shared" si="13"/>
        <v>42370</v>
      </c>
      <c r="Q281" s="308">
        <f t="shared" ca="1" si="4"/>
        <v>0</v>
      </c>
      <c r="R281" s="311">
        <f t="shared" ca="1" si="5"/>
        <v>-4.004439664306858E-7</v>
      </c>
      <c r="S281" s="311">
        <f t="shared" ca="1" si="6"/>
        <v>-1.2411920811347454E-2</v>
      </c>
      <c r="T281" s="310">
        <f t="shared" ca="1" si="7"/>
        <v>3.1038715948601414E-3</v>
      </c>
      <c r="Z281" s="301">
        <f t="shared" si="14"/>
        <v>42370</v>
      </c>
      <c r="AA281" s="308">
        <f t="shared" ca="1" si="8"/>
        <v>0</v>
      </c>
      <c r="AB281" s="311">
        <f t="shared" ca="1" si="9"/>
        <v>2.1428945307100378E-7</v>
      </c>
      <c r="AC281" s="311">
        <f t="shared" ca="1" si="10"/>
        <v>-6.0204116926084739E-3</v>
      </c>
      <c r="AD281" s="310">
        <f t="shared" ca="1" si="11"/>
        <v>4.1360395351923707E-3</v>
      </c>
    </row>
    <row r="282" spans="6:30">
      <c r="F282" s="301">
        <f t="shared" si="12"/>
        <v>42401</v>
      </c>
      <c r="G282" s="308">
        <f t="shared" ca="1" si="15"/>
        <v>0</v>
      </c>
      <c r="H282" s="311">
        <f t="shared" ca="1" si="16"/>
        <v>-1.7832298637721067E-7</v>
      </c>
      <c r="I282" s="311">
        <f t="shared" ca="1" si="17"/>
        <v>-9.6869769193861366E-3</v>
      </c>
      <c r="J282" s="310">
        <f t="shared" ca="1" si="18"/>
        <v>1.905909169753528E-3</v>
      </c>
      <c r="P282" s="301">
        <f t="shared" si="13"/>
        <v>42401</v>
      </c>
      <c r="Q282" s="308">
        <f t="shared" ca="1" si="4"/>
        <v>0</v>
      </c>
      <c r="R282" s="311">
        <f t="shared" ca="1" si="5"/>
        <v>-1.7923175887890608E-7</v>
      </c>
      <c r="S282" s="311">
        <f t="shared" ca="1" si="6"/>
        <v>-1.0152833938041117E-2</v>
      </c>
      <c r="T282" s="310">
        <f t="shared" ca="1" si="7"/>
        <v>3.2334607866038034E-3</v>
      </c>
      <c r="Z282" s="301">
        <f t="shared" si="14"/>
        <v>42401</v>
      </c>
      <c r="AA282" s="308">
        <f t="shared" ca="1" si="8"/>
        <v>0</v>
      </c>
      <c r="AB282" s="311">
        <f t="shared" ca="1" si="9"/>
        <v>2.7142531244805923E-7</v>
      </c>
      <c r="AC282" s="311">
        <f t="shared" ca="1" si="10"/>
        <v>-5.6550723556331173E-3</v>
      </c>
      <c r="AD282" s="310">
        <f t="shared" ca="1" si="11"/>
        <v>3.3725492812832769E-3</v>
      </c>
    </row>
    <row r="283" spans="6:30">
      <c r="F283" s="301">
        <f t="shared" si="12"/>
        <v>42430</v>
      </c>
      <c r="G283" s="308">
        <f t="shared" ca="1" si="15"/>
        <v>0</v>
      </c>
      <c r="H283" s="311">
        <f t="shared" ca="1" si="16"/>
        <v>-4.6416277532657091E-7</v>
      </c>
      <c r="I283" s="311">
        <f t="shared" ca="1" si="17"/>
        <v>-1.3639301807435888E-2</v>
      </c>
      <c r="J283" s="310">
        <f t="shared" ca="1" si="18"/>
        <v>1.7821853021224854E-3</v>
      </c>
      <c r="P283" s="301">
        <f t="shared" si="13"/>
        <v>42430</v>
      </c>
      <c r="Q283" s="308">
        <f t="shared" ca="1" si="4"/>
        <v>0</v>
      </c>
      <c r="R283" s="311">
        <f t="shared" ca="1" si="5"/>
        <v>-4.119433195670652E-7</v>
      </c>
      <c r="S283" s="311">
        <f t="shared" ca="1" si="6"/>
        <v>-1.5056963096778064E-2</v>
      </c>
      <c r="T283" s="310">
        <f t="shared" ca="1" si="7"/>
        <v>3.1348566801854272E-3</v>
      </c>
      <c r="Z283" s="301">
        <f t="shared" si="14"/>
        <v>42430</v>
      </c>
      <c r="AA283" s="308">
        <f t="shared" ca="1" si="8"/>
        <v>0</v>
      </c>
      <c r="AB283" s="311">
        <f t="shared" ca="1" si="9"/>
        <v>3.9785296368499701E-7</v>
      </c>
      <c r="AC283" s="311">
        <f t="shared" ca="1" si="10"/>
        <v>-8.2957851830363083E-3</v>
      </c>
      <c r="AD283" s="310">
        <f t="shared" ca="1" si="11"/>
        <v>3.2138885675321305E-3</v>
      </c>
    </row>
    <row r="284" spans="6:30">
      <c r="F284" s="301">
        <f t="shared" si="12"/>
        <v>42461</v>
      </c>
      <c r="G284" s="308">
        <f t="shared" ca="1" si="15"/>
        <v>0</v>
      </c>
      <c r="H284" s="311">
        <f t="shared" ca="1" si="16"/>
        <v>-4.4104206387007849E-7</v>
      </c>
      <c r="I284" s="311">
        <f t="shared" ca="1" si="17"/>
        <v>-1.5357762558740551E-2</v>
      </c>
      <c r="J284" s="310">
        <f t="shared" ca="1" si="18"/>
        <v>1.9818919194634077E-3</v>
      </c>
      <c r="P284" s="301">
        <f t="shared" si="13"/>
        <v>42461</v>
      </c>
      <c r="Q284" s="308">
        <f t="shared" ca="1" si="4"/>
        <v>0</v>
      </c>
      <c r="R284" s="311">
        <f t="shared" ca="1" si="5"/>
        <v>-5.6017574723288277E-7</v>
      </c>
      <c r="S284" s="311">
        <f t="shared" ca="1" si="6"/>
        <v>-1.5331326070245344E-2</v>
      </c>
      <c r="T284" s="310">
        <f t="shared" ca="1" si="7"/>
        <v>2.2020696914366589E-3</v>
      </c>
      <c r="Z284" s="301">
        <f t="shared" si="14"/>
        <v>42461</v>
      </c>
      <c r="AA284" s="308">
        <f t="shared" ca="1" si="8"/>
        <v>0</v>
      </c>
      <c r="AB284" s="311">
        <f t="shared" ca="1" si="9"/>
        <v>4.554534112077846E-7</v>
      </c>
      <c r="AC284" s="311">
        <f t="shared" ca="1" si="10"/>
        <v>-8.4467102402410177E-3</v>
      </c>
      <c r="AD284" s="310">
        <f t="shared" ca="1" si="11"/>
        <v>2.2460246349307322E-3</v>
      </c>
    </row>
    <row r="285" spans="6:30">
      <c r="F285" s="301">
        <f t="shared" si="12"/>
        <v>42491</v>
      </c>
      <c r="G285" s="308">
        <f t="shared" ca="1" si="15"/>
        <v>0</v>
      </c>
      <c r="H285" s="311">
        <f t="shared" ca="1" si="16"/>
        <v>-5.8213693232556096E-7</v>
      </c>
      <c r="I285" s="311">
        <f t="shared" ca="1" si="17"/>
        <v>-1.3396167551073535E-2</v>
      </c>
      <c r="J285" s="310">
        <f t="shared" ca="1" si="18"/>
        <v>1.0434109632692978E-2</v>
      </c>
      <c r="P285" s="301">
        <f t="shared" si="13"/>
        <v>42491</v>
      </c>
      <c r="Q285" s="308">
        <f t="shared" ca="1" si="4"/>
        <v>0</v>
      </c>
      <c r="R285" s="311">
        <f t="shared" ca="1" si="5"/>
        <v>-2.834250213412659E-7</v>
      </c>
      <c r="S285" s="311">
        <f t="shared" ca="1" si="6"/>
        <v>-1.1572197599646339E-2</v>
      </c>
      <c r="T285" s="310">
        <f t="shared" ca="1" si="7"/>
        <v>9.6961968067121873E-4</v>
      </c>
      <c r="Z285" s="301">
        <f t="shared" si="14"/>
        <v>42491</v>
      </c>
      <c r="AA285" s="308">
        <f t="shared" ca="1" si="8"/>
        <v>0</v>
      </c>
      <c r="AB285" s="311">
        <f t="shared" ca="1" si="9"/>
        <v>2.3278265159909495E-7</v>
      </c>
      <c r="AC285" s="311">
        <f t="shared" ca="1" si="10"/>
        <v>-5.3180554801158797E-3</v>
      </c>
      <c r="AD285" s="310">
        <f t="shared" ca="1" si="11"/>
        <v>3.0777779433444064E-3</v>
      </c>
    </row>
    <row r="286" spans="6:30">
      <c r="F286" s="301">
        <f t="shared" si="12"/>
        <v>42522</v>
      </c>
      <c r="G286" s="308">
        <f t="shared" ca="1" si="15"/>
        <v>0</v>
      </c>
      <c r="H286" s="311">
        <f t="shared" ca="1" si="16"/>
        <v>-6.0426314052453023E-7</v>
      </c>
      <c r="I286" s="311">
        <f t="shared" ca="1" si="17"/>
        <v>-1.2465357303483637E-2</v>
      </c>
      <c r="J286" s="310">
        <f t="shared" ca="1" si="18"/>
        <v>2.4508643864733504E-3</v>
      </c>
      <c r="P286" s="301">
        <f t="shared" si="13"/>
        <v>42522</v>
      </c>
      <c r="Q286" s="308">
        <f t="shared" ca="1" si="4"/>
        <v>0</v>
      </c>
      <c r="R286" s="311">
        <f t="shared" ca="1" si="5"/>
        <v>-1.9064293277359923E-7</v>
      </c>
      <c r="S286" s="311">
        <f t="shared" ca="1" si="6"/>
        <v>-1.2942025822529457E-2</v>
      </c>
      <c r="T286" s="310">
        <f t="shared" ca="1" si="7"/>
        <v>4.7212864242560659E-3</v>
      </c>
      <c r="Z286" s="301">
        <f t="shared" si="14"/>
        <v>42522</v>
      </c>
      <c r="AA286" s="308">
        <f t="shared" ca="1" si="8"/>
        <v>0</v>
      </c>
      <c r="AB286" s="311">
        <f t="shared" ca="1" si="9"/>
        <v>3.9229167048127067E-7</v>
      </c>
      <c r="AC286" s="311">
        <f t="shared" ca="1" si="10"/>
        <v>-6.7729746558504722E-3</v>
      </c>
      <c r="AD286" s="310">
        <f t="shared" ca="1" si="11"/>
        <v>2.1603762006836558E-3</v>
      </c>
    </row>
    <row r="287" spans="6:30">
      <c r="F287" s="301">
        <f t="shared" si="12"/>
        <v>42552</v>
      </c>
      <c r="G287" s="308">
        <f t="shared" ca="1" si="15"/>
        <v>0</v>
      </c>
      <c r="H287" s="311">
        <f t="shared" ca="1" si="16"/>
        <v>-2.3077306954277788E-7</v>
      </c>
      <c r="I287" s="311">
        <f t="shared" ca="1" si="17"/>
        <v>-1.3170248576089283E-2</v>
      </c>
      <c r="J287" s="310">
        <f t="shared" ca="1" si="18"/>
        <v>9.4291395612700057E-4</v>
      </c>
      <c r="P287" s="301">
        <f t="shared" si="13"/>
        <v>42552</v>
      </c>
      <c r="Q287" s="308">
        <f t="shared" ca="1" si="4"/>
        <v>0</v>
      </c>
      <c r="R287" s="311">
        <f t="shared" ca="1" si="5"/>
        <v>-1.7177758415698463E-7</v>
      </c>
      <c r="S287" s="311">
        <f t="shared" ca="1" si="6"/>
        <v>-1.2420086887466764E-2</v>
      </c>
      <c r="T287" s="310">
        <f t="shared" ca="1" si="7"/>
        <v>3.0565418638199837E-3</v>
      </c>
      <c r="Z287" s="301">
        <f t="shared" si="14"/>
        <v>42552</v>
      </c>
      <c r="AA287" s="308">
        <f t="shared" ca="1" si="8"/>
        <v>0</v>
      </c>
      <c r="AB287" s="311">
        <f t="shared" ca="1" si="9"/>
        <v>6.6998898429204701E-8</v>
      </c>
      <c r="AC287" s="311">
        <f t="shared" ca="1" si="10"/>
        <v>-7.5881831572245373E-3</v>
      </c>
      <c r="AD287" s="310">
        <f t="shared" ca="1" si="11"/>
        <v>3.1830070920662035E-3</v>
      </c>
    </row>
    <row r="288" spans="6:30">
      <c r="F288" s="301">
        <f t="shared" si="12"/>
        <v>42583</v>
      </c>
      <c r="G288" s="308">
        <f t="shared" ca="1" si="15"/>
        <v>0</v>
      </c>
      <c r="H288" s="311">
        <f t="shared" ca="1" si="16"/>
        <v>-3.9199306023363079E-7</v>
      </c>
      <c r="I288" s="311">
        <f t="shared" ca="1" si="17"/>
        <v>-1.0656566078454111E-2</v>
      </c>
      <c r="J288" s="310">
        <f t="shared" ca="1" si="18"/>
        <v>1.8058346445850582E-3</v>
      </c>
      <c r="P288" s="301">
        <f t="shared" si="13"/>
        <v>42583</v>
      </c>
      <c r="Q288" s="308">
        <f t="shared" ca="1" si="4"/>
        <v>0</v>
      </c>
      <c r="R288" s="311">
        <f t="shared" ca="1" si="5"/>
        <v>-2.8062658974370436E-7</v>
      </c>
      <c r="S288" s="311">
        <f t="shared" ca="1" si="6"/>
        <v>-1.0812342395016827E-2</v>
      </c>
      <c r="T288" s="310">
        <f t="shared" ca="1" si="7"/>
        <v>2.058897818315808E-3</v>
      </c>
      <c r="Z288" s="301">
        <f t="shared" si="14"/>
        <v>42583</v>
      </c>
      <c r="AA288" s="308">
        <f t="shared" ca="1" si="8"/>
        <v>0</v>
      </c>
      <c r="AB288" s="311">
        <f t="shared" ca="1" si="9"/>
        <v>7.3017471846625881E-8</v>
      </c>
      <c r="AC288" s="311">
        <f t="shared" ca="1" si="10"/>
        <v>-5.7283886996988276E-3</v>
      </c>
      <c r="AD288" s="310">
        <f t="shared" ca="1" si="11"/>
        <v>5.2119204500187255E-3</v>
      </c>
    </row>
    <row r="289" spans="6:30">
      <c r="F289" s="301">
        <f t="shared" si="12"/>
        <v>42614</v>
      </c>
      <c r="G289" s="308">
        <f t="shared" ca="1" si="15"/>
        <v>0</v>
      </c>
      <c r="H289" s="311">
        <f t="shared" ca="1" si="16"/>
        <v>-4.8121933271527695E-7</v>
      </c>
      <c r="I289" s="311">
        <f t="shared" ca="1" si="17"/>
        <v>-1.434038819638972E-2</v>
      </c>
      <c r="J289" s="310">
        <f t="shared" ca="1" si="18"/>
        <v>1.8707339367145526E-3</v>
      </c>
      <c r="P289" s="301">
        <f t="shared" si="13"/>
        <v>42614</v>
      </c>
      <c r="Q289" s="308">
        <f t="shared" ca="1" si="4"/>
        <v>0</v>
      </c>
      <c r="R289" s="311">
        <f t="shared" ca="1" si="5"/>
        <v>-5.5063171766622787E-7</v>
      </c>
      <c r="S289" s="311">
        <f t="shared" ca="1" si="6"/>
        <v>-1.3861632715944983E-2</v>
      </c>
      <c r="T289" s="310">
        <f t="shared" ca="1" si="7"/>
        <v>1.5231346508906007E-3</v>
      </c>
      <c r="Z289" s="301">
        <f t="shared" si="14"/>
        <v>42614</v>
      </c>
      <c r="AA289" s="308">
        <f t="shared" ca="1" si="8"/>
        <v>0</v>
      </c>
      <c r="AB289" s="311">
        <f t="shared" ca="1" si="9"/>
        <v>2.2602320415288091E-7</v>
      </c>
      <c r="AC289" s="311">
        <f t="shared" ca="1" si="10"/>
        <v>-7.8103940187629339E-3</v>
      </c>
      <c r="AD289" s="310">
        <f t="shared" ca="1" si="11"/>
        <v>5.5213446598403326E-3</v>
      </c>
    </row>
    <row r="290" spans="6:30">
      <c r="F290" s="301">
        <f t="shared" si="12"/>
        <v>42644</v>
      </c>
      <c r="G290" s="308">
        <f t="shared" ca="1" si="15"/>
        <v>0</v>
      </c>
      <c r="H290" s="311">
        <f t="shared" ca="1" si="16"/>
        <v>-3.4096672596461985E-7</v>
      </c>
      <c r="I290" s="311">
        <f t="shared" ca="1" si="17"/>
        <v>-1.1690052014689201E-2</v>
      </c>
      <c r="J290" s="310">
        <f t="shared" ca="1" si="18"/>
        <v>1.8199068347082292E-3</v>
      </c>
      <c r="P290" s="301">
        <f t="shared" si="13"/>
        <v>42644</v>
      </c>
      <c r="Q290" s="308">
        <f t="shared" ca="1" si="4"/>
        <v>0</v>
      </c>
      <c r="R290" s="311">
        <f t="shared" ca="1" si="5"/>
        <v>-3.9912156757360151E-7</v>
      </c>
      <c r="S290" s="311">
        <f t="shared" ca="1" si="6"/>
        <v>-1.2036352111005844E-2</v>
      </c>
      <c r="T290" s="310">
        <f t="shared" ca="1" si="7"/>
        <v>3.1160859196526225E-3</v>
      </c>
      <c r="Z290" s="301">
        <f t="shared" si="14"/>
        <v>42644</v>
      </c>
      <c r="AA290" s="308">
        <f t="shared" ca="1" si="8"/>
        <v>0</v>
      </c>
      <c r="AB290" s="311">
        <f t="shared" ca="1" si="9"/>
        <v>1.8099196985588151E-7</v>
      </c>
      <c r="AC290" s="311">
        <f t="shared" ca="1" si="10"/>
        <v>-5.966314865330502E-3</v>
      </c>
      <c r="AD290" s="310">
        <f t="shared" ca="1" si="11"/>
        <v>3.0975722772190739E-3</v>
      </c>
    </row>
    <row r="291" spans="6:30">
      <c r="F291" s="301">
        <f t="shared" si="12"/>
        <v>42675</v>
      </c>
      <c r="G291" s="308">
        <f t="shared" ca="1" si="15"/>
        <v>0</v>
      </c>
      <c r="H291" s="311">
        <f t="shared" ca="1" si="16"/>
        <v>-4.8044781875145048E-7</v>
      </c>
      <c r="I291" s="311">
        <f t="shared" ca="1" si="17"/>
        <v>-1.1728898439579361E-2</v>
      </c>
      <c r="J291" s="310">
        <f t="shared" ca="1" si="18"/>
        <v>1.8164492000913857E-3</v>
      </c>
      <c r="P291" s="301">
        <f t="shared" si="13"/>
        <v>42675</v>
      </c>
      <c r="Q291" s="308">
        <f t="shared" ca="1" si="4"/>
        <v>0</v>
      </c>
      <c r="R291" s="311">
        <f t="shared" ca="1" si="5"/>
        <v>-4.8044781875145048E-7</v>
      </c>
      <c r="S291" s="311">
        <f t="shared" ca="1" si="6"/>
        <v>-1.1728898439579361E-2</v>
      </c>
      <c r="T291" s="310">
        <f t="shared" ca="1" si="7"/>
        <v>2.1304982437277964E-3</v>
      </c>
      <c r="Z291" s="301">
        <f t="shared" si="14"/>
        <v>42675</v>
      </c>
      <c r="AA291" s="308">
        <f t="shared" ca="1" si="8"/>
        <v>0</v>
      </c>
      <c r="AB291" s="311">
        <f t="shared" ca="1" si="9"/>
        <v>3.3222274953281783E-7</v>
      </c>
      <c r="AC291" s="311">
        <f t="shared" ca="1" si="10"/>
        <v>-6.0958632727664552E-3</v>
      </c>
      <c r="AD291" s="310">
        <f t="shared" ca="1" si="11"/>
        <v>3.1962689845681513E-3</v>
      </c>
    </row>
    <row r="292" spans="6:30">
      <c r="F292" s="301">
        <f t="shared" si="12"/>
        <v>42705</v>
      </c>
      <c r="G292" s="308">
        <f t="shared" ca="1" si="15"/>
        <v>0</v>
      </c>
      <c r="H292" s="311">
        <f t="shared" ca="1" si="16"/>
        <v>-5.9088119053196664E-7</v>
      </c>
      <c r="I292" s="311">
        <f t="shared" ca="1" si="17"/>
        <v>-1.5477060734389703E-2</v>
      </c>
      <c r="J292" s="310">
        <f t="shared" ca="1" si="18"/>
        <v>3.3261418477257276E-3</v>
      </c>
      <c r="P292" s="301">
        <f t="shared" si="13"/>
        <v>42705</v>
      </c>
      <c r="Q292" s="308">
        <f t="shared" ca="1" si="4"/>
        <v>0</v>
      </c>
      <c r="R292" s="311">
        <f t="shared" ca="1" si="5"/>
        <v>-7.1486569175327475E-7</v>
      </c>
      <c r="S292" s="311">
        <f t="shared" ca="1" si="6"/>
        <v>-1.6222773488489328E-2</v>
      </c>
      <c r="T292" s="310">
        <f t="shared" ca="1" si="7"/>
        <v>5.3425017235653183E-3</v>
      </c>
      <c r="Z292" s="301">
        <f t="shared" si="14"/>
        <v>42705</v>
      </c>
      <c r="AA292" s="308">
        <f t="shared" ca="1" si="8"/>
        <v>0</v>
      </c>
      <c r="AB292" s="311">
        <f t="shared" ca="1" si="9"/>
        <v>4.7229445931940006E-7</v>
      </c>
      <c r="AC292" s="311">
        <f t="shared" ca="1" si="10"/>
        <v>-9.9568315194040746E-3</v>
      </c>
      <c r="AD292" s="310">
        <f t="shared" ca="1" si="11"/>
        <v>3.2312976168111796E-3</v>
      </c>
    </row>
    <row r="293" spans="6:30">
      <c r="F293" s="301">
        <f t="shared" si="12"/>
        <v>42736</v>
      </c>
      <c r="G293" s="308">
        <f t="shared" ca="1" si="15"/>
        <v>0</v>
      </c>
      <c r="H293" s="311">
        <f t="shared" ca="1" si="16"/>
        <v>-4.1137266788227045E-5</v>
      </c>
      <c r="I293" s="311">
        <f t="shared" ca="1" si="17"/>
        <v>-1.3450478376251906E-2</v>
      </c>
      <c r="J293" s="310">
        <f t="shared" ca="1" si="18"/>
        <v>1.8379540992237153E-3</v>
      </c>
      <c r="P293" s="301">
        <f t="shared" si="13"/>
        <v>42736</v>
      </c>
      <c r="Q293" s="308">
        <f t="shared" ca="1" si="4"/>
        <v>0</v>
      </c>
      <c r="R293" s="311">
        <f t="shared" ca="1" si="5"/>
        <v>-4.1198982570156417E-5</v>
      </c>
      <c r="S293" s="311">
        <f t="shared" ca="1" si="6"/>
        <v>-1.3010826039441592E-2</v>
      </c>
      <c r="T293" s="310">
        <f t="shared" ca="1" si="7"/>
        <v>4.0959104138336144E-3</v>
      </c>
      <c r="Z293" s="301">
        <f t="shared" si="14"/>
        <v>42736</v>
      </c>
      <c r="AA293" s="308">
        <f t="shared" ca="1" si="8"/>
        <v>0</v>
      </c>
      <c r="AB293" s="311">
        <f t="shared" ca="1" si="9"/>
        <v>-4.1497729692308027E-5</v>
      </c>
      <c r="AC293" s="311">
        <f t="shared" ca="1" si="10"/>
        <v>-1.0036916829462172E-2</v>
      </c>
      <c r="AD293" s="310">
        <f t="shared" ca="1" si="11"/>
        <v>4.2720805948186502E-3</v>
      </c>
    </row>
    <row r="294" spans="6:30">
      <c r="F294" s="301">
        <f t="shared" si="12"/>
        <v>42767</v>
      </c>
      <c r="G294" s="308">
        <f t="shared" ca="1" si="15"/>
        <v>0</v>
      </c>
      <c r="H294" s="311">
        <f t="shared" ca="1" si="16"/>
        <v>-4.111186169664105E-5</v>
      </c>
      <c r="I294" s="311">
        <f t="shared" ca="1" si="17"/>
        <v>-1.1366555801043954E-2</v>
      </c>
      <c r="J294" s="310">
        <f t="shared" ca="1" si="18"/>
        <v>2.9484985945971154E-3</v>
      </c>
      <c r="P294" s="301">
        <f t="shared" si="13"/>
        <v>42767</v>
      </c>
      <c r="Q294" s="308">
        <f t="shared" ca="1" si="4"/>
        <v>0</v>
      </c>
      <c r="R294" s="311">
        <f t="shared" ca="1" si="5"/>
        <v>-4.1270190058062539E-5</v>
      </c>
      <c r="S294" s="311">
        <f t="shared" ca="1" si="6"/>
        <v>-1.0870693414301469E-2</v>
      </c>
      <c r="T294" s="310">
        <f t="shared" ca="1" si="7"/>
        <v>3.3614557800205613E-3</v>
      </c>
      <c r="Z294" s="301">
        <f t="shared" si="14"/>
        <v>42767</v>
      </c>
      <c r="AA294" s="308">
        <f t="shared" ca="1" si="8"/>
        <v>0</v>
      </c>
      <c r="AB294" s="311">
        <f t="shared" ca="1" si="9"/>
        <v>-4.1690278196560016E-5</v>
      </c>
      <c r="AC294" s="311">
        <f t="shared" ca="1" si="10"/>
        <v>-8.0373276805283389E-3</v>
      </c>
      <c r="AD294" s="310">
        <f t="shared" ca="1" si="11"/>
        <v>2.3086552385767067E-3</v>
      </c>
    </row>
    <row r="295" spans="6:30">
      <c r="F295" s="301">
        <f t="shared" si="12"/>
        <v>42795</v>
      </c>
      <c r="G295" s="308">
        <f t="shared" ca="1" si="15"/>
        <v>0</v>
      </c>
      <c r="H295" s="311">
        <f t="shared" ca="1" si="16"/>
        <v>-4.0991282224567271E-5</v>
      </c>
      <c r="I295" s="311">
        <f t="shared" ca="1" si="17"/>
        <v>-2.0625505259710519E-2</v>
      </c>
      <c r="J295" s="310">
        <f t="shared" ca="1" si="18"/>
        <v>2.8671233185804113E-3</v>
      </c>
      <c r="P295" s="301">
        <f t="shared" si="13"/>
        <v>42795</v>
      </c>
      <c r="Q295" s="308">
        <f t="shared" ca="1" si="4"/>
        <v>0</v>
      </c>
      <c r="R295" s="311">
        <f t="shared" ca="1" si="5"/>
        <v>-4.094747222160855E-5</v>
      </c>
      <c r="S295" s="311">
        <f t="shared" ca="1" si="6"/>
        <v>-2.1375815955629873E-2</v>
      </c>
      <c r="T295" s="310">
        <f t="shared" ca="1" si="7"/>
        <v>2.2118963335675534E-3</v>
      </c>
      <c r="Z295" s="301">
        <f t="shared" si="14"/>
        <v>42795</v>
      </c>
      <c r="AA295" s="308">
        <f t="shared" ca="1" si="8"/>
        <v>0</v>
      </c>
      <c r="AB295" s="311">
        <f t="shared" ca="1" si="9"/>
        <v>-4.1431041099215804E-5</v>
      </c>
      <c r="AC295" s="311">
        <f t="shared" ca="1" si="10"/>
        <v>-1.7988370273085863E-2</v>
      </c>
      <c r="AD295" s="310">
        <f t="shared" ca="1" si="11"/>
        <v>4.5831161663594244E-3</v>
      </c>
    </row>
    <row r="296" spans="6:30">
      <c r="F296" s="301">
        <f t="shared" si="12"/>
        <v>42826</v>
      </c>
      <c r="G296" s="308">
        <f t="shared" ca="1" si="15"/>
        <v>0</v>
      </c>
      <c r="H296" s="311">
        <f t="shared" ca="1" si="16"/>
        <v>-4.110497961562487E-5</v>
      </c>
      <c r="I296" s="311">
        <f t="shared" ca="1" si="17"/>
        <v>-2.3480375775191575E-2</v>
      </c>
      <c r="J296" s="310">
        <f t="shared" ca="1" si="18"/>
        <v>2.0867855315709338E-3</v>
      </c>
      <c r="P296" s="301">
        <f t="shared" si="13"/>
        <v>42826</v>
      </c>
      <c r="Q296" s="308">
        <f t="shared" ca="1" si="4"/>
        <v>0</v>
      </c>
      <c r="R296" s="311">
        <f t="shared" ca="1" si="5"/>
        <v>-4.12503453931512E-5</v>
      </c>
      <c r="S296" s="311">
        <f t="shared" ca="1" si="6"/>
        <v>-2.2790628619332343E-2</v>
      </c>
      <c r="T296" s="310">
        <f t="shared" ca="1" si="7"/>
        <v>2.3372137258501624E-3</v>
      </c>
      <c r="Z296" s="301">
        <f t="shared" si="14"/>
        <v>42826</v>
      </c>
      <c r="AA296" s="308">
        <f t="shared" ca="1" si="8"/>
        <v>0</v>
      </c>
      <c r="AB296" s="311">
        <f t="shared" ca="1" si="9"/>
        <v>-4.1285258865930707E-5</v>
      </c>
      <c r="AC296" s="311">
        <f t="shared" ca="1" si="10"/>
        <v>-1.7501420711557025E-2</v>
      </c>
      <c r="AD296" s="310">
        <f t="shared" ca="1" si="11"/>
        <v>3.8119660725486337E-3</v>
      </c>
    </row>
    <row r="297" spans="6:30">
      <c r="F297" s="301">
        <f t="shared" si="12"/>
        <v>42856</v>
      </c>
      <c r="G297" s="308">
        <f t="shared" ca="1" si="15"/>
        <v>0</v>
      </c>
      <c r="H297" s="311">
        <f t="shared" ca="1" si="16"/>
        <v>-4.117902908917781E-5</v>
      </c>
      <c r="I297" s="311">
        <f t="shared" ca="1" si="17"/>
        <v>-2.1814038936560642E-2</v>
      </c>
      <c r="J297" s="310">
        <f t="shared" ca="1" si="18"/>
        <v>1.9520350191284397E-3</v>
      </c>
      <c r="P297" s="301">
        <f t="shared" si="13"/>
        <v>42856</v>
      </c>
      <c r="Q297" s="308">
        <f t="shared" ca="1" si="4"/>
        <v>0</v>
      </c>
      <c r="R297" s="311">
        <f t="shared" ca="1" si="5"/>
        <v>-4.119744359287747E-5</v>
      </c>
      <c r="S297" s="311">
        <f t="shared" ca="1" si="6"/>
        <v>-2.204207028376981E-2</v>
      </c>
      <c r="T297" s="310">
        <f t="shared" ca="1" si="7"/>
        <v>4.4462360599455408E-3</v>
      </c>
      <c r="Z297" s="301">
        <f t="shared" si="14"/>
        <v>42856</v>
      </c>
      <c r="AA297" s="308">
        <f t="shared" ca="1" si="8"/>
        <v>0</v>
      </c>
      <c r="AB297" s="311">
        <f t="shared" ca="1" si="9"/>
        <v>-4.0845448420312458E-5</v>
      </c>
      <c r="AC297" s="311">
        <f t="shared" ca="1" si="10"/>
        <v>-2.424027674236251E-2</v>
      </c>
      <c r="AD297" s="310">
        <f t="shared" ca="1" si="11"/>
        <v>1.5225164293854121E-2</v>
      </c>
    </row>
    <row r="298" spans="6:30">
      <c r="F298" s="301">
        <f t="shared" si="12"/>
        <v>42887</v>
      </c>
      <c r="G298" s="308">
        <f t="shared" ca="1" si="15"/>
        <v>0</v>
      </c>
      <c r="H298" s="311">
        <f t="shared" ca="1" si="16"/>
        <v>-4.0981873545065106E-5</v>
      </c>
      <c r="I298" s="311">
        <f t="shared" ca="1" si="17"/>
        <v>-1.9610870200560848E-2</v>
      </c>
      <c r="J298" s="310">
        <f t="shared" ca="1" si="18"/>
        <v>1.6722850967950587</v>
      </c>
      <c r="P298" s="301">
        <f t="shared" si="13"/>
        <v>42887</v>
      </c>
      <c r="Q298" s="308">
        <f t="shared" ca="1" si="4"/>
        <v>0</v>
      </c>
      <c r="R298" s="311">
        <f t="shared" ca="1" si="5"/>
        <v>-4.1117515417576911E-5</v>
      </c>
      <c r="S298" s="311">
        <f t="shared" ca="1" si="6"/>
        <v>-2.0085903575014274E-2</v>
      </c>
      <c r="T298" s="310">
        <f t="shared" ca="1" si="7"/>
        <v>1.3702145253973654</v>
      </c>
      <c r="Z298" s="301">
        <f t="shared" si="14"/>
        <v>42887</v>
      </c>
      <c r="AA298" s="308">
        <f t="shared" ca="1" si="8"/>
        <v>0</v>
      </c>
      <c r="AB298" s="311">
        <f t="shared" ca="1" si="9"/>
        <v>-4.1352247705850331E-5</v>
      </c>
      <c r="AC298" s="311">
        <f t="shared" ca="1" si="10"/>
        <v>-1.8060411432252232E-2</v>
      </c>
      <c r="AD298" s="310">
        <f t="shared" ca="1" si="11"/>
        <v>3.5252442422875063E-3</v>
      </c>
    </row>
    <row r="299" spans="6:30">
      <c r="F299" s="301">
        <f t="shared" si="12"/>
        <v>42917</v>
      </c>
      <c r="G299" s="308">
        <f t="shared" ca="1" si="15"/>
        <v>0</v>
      </c>
      <c r="H299" s="311">
        <f t="shared" ca="1" si="16"/>
        <v>-4.1299668610550455E-5</v>
      </c>
      <c r="I299" s="311">
        <f t="shared" ca="1" si="17"/>
        <v>-2.1028156507052143E-2</v>
      </c>
      <c r="J299" s="310">
        <f t="shared" ca="1" si="18"/>
        <v>1.8957467055049637E-3</v>
      </c>
      <c r="P299" s="301">
        <f t="shared" si="13"/>
        <v>42917</v>
      </c>
      <c r="Q299" s="308">
        <f t="shared" ca="1" si="4"/>
        <v>0</v>
      </c>
      <c r="R299" s="311">
        <f t="shared" ca="1" si="5"/>
        <v>-4.1160656276795216E-5</v>
      </c>
      <c r="S299" s="311">
        <f t="shared" ca="1" si="6"/>
        <v>-2.1235981996953424E-2</v>
      </c>
      <c r="T299" s="310">
        <f t="shared" ca="1" si="7"/>
        <v>3.3363074225081224E-3</v>
      </c>
      <c r="Z299" s="301">
        <f t="shared" si="14"/>
        <v>42917</v>
      </c>
      <c r="AA299" s="308">
        <f t="shared" ca="1" si="8"/>
        <v>0</v>
      </c>
      <c r="AB299" s="311">
        <f t="shared" ca="1" si="9"/>
        <v>-4.1525273297371434E-5</v>
      </c>
      <c r="AC299" s="311">
        <f t="shared" ca="1" si="10"/>
        <v>-1.8477438340233854E-2</v>
      </c>
      <c r="AD299" s="310">
        <f t="shared" ca="1" si="11"/>
        <v>4.5142430271274403E-3</v>
      </c>
    </row>
    <row r="300" spans="6:30">
      <c r="F300" s="301">
        <f t="shared" si="12"/>
        <v>42948</v>
      </c>
      <c r="G300" s="308">
        <f t="shared" ca="1" si="15"/>
        <v>0</v>
      </c>
      <c r="H300" s="311">
        <f t="shared" ca="1" si="16"/>
        <v>-4.1013669160538946E-5</v>
      </c>
      <c r="I300" s="311">
        <f t="shared" ca="1" si="17"/>
        <v>-1.779540098261112E-2</v>
      </c>
      <c r="J300" s="310">
        <f t="shared" ca="1" si="18"/>
        <v>1.8913337444377287E-3</v>
      </c>
      <c r="P300" s="301">
        <f t="shared" si="13"/>
        <v>42948</v>
      </c>
      <c r="Q300" s="308">
        <f t="shared" ca="1" si="4"/>
        <v>0</v>
      </c>
      <c r="R300" s="311">
        <f t="shared" ca="1" si="5"/>
        <v>-4.1078361109225803E-5</v>
      </c>
      <c r="S300" s="311">
        <f t="shared" ca="1" si="6"/>
        <v>-1.7491093538071878E-2</v>
      </c>
      <c r="T300" s="310">
        <f t="shared" ca="1" si="7"/>
        <v>3.1626049056256988E-3</v>
      </c>
      <c r="Z300" s="301">
        <f t="shared" si="14"/>
        <v>42948</v>
      </c>
      <c r="AA300" s="308">
        <f t="shared" ca="1" si="8"/>
        <v>0</v>
      </c>
      <c r="AB300" s="311">
        <f t="shared" ca="1" si="9"/>
        <v>-4.1476777852267332E-5</v>
      </c>
      <c r="AC300" s="311">
        <f t="shared" ca="1" si="10"/>
        <v>-1.4672719372477494E-2</v>
      </c>
      <c r="AD300" s="310">
        <f t="shared" ca="1" si="11"/>
        <v>3.3207784344235769E-3</v>
      </c>
    </row>
    <row r="301" spans="6:30">
      <c r="F301" s="301">
        <f t="shared" si="12"/>
        <v>42979</v>
      </c>
      <c r="G301" s="308">
        <f t="shared" ca="1" si="15"/>
        <v>0</v>
      </c>
      <c r="H301" s="311">
        <f t="shared" ca="1" si="16"/>
        <v>-4.1077758590191138E-5</v>
      </c>
      <c r="I301" s="311">
        <f t="shared" ca="1" si="17"/>
        <v>-2.4004383596080481E-2</v>
      </c>
      <c r="J301" s="310">
        <f t="shared" ca="1" si="18"/>
        <v>2.0350808285827249E-3</v>
      </c>
      <c r="P301" s="301">
        <f t="shared" si="13"/>
        <v>42979</v>
      </c>
      <c r="Q301" s="308">
        <f t="shared" ca="1" si="4"/>
        <v>0</v>
      </c>
      <c r="R301" s="311">
        <f t="shared" ca="1" si="5"/>
        <v>-4.1194880135764222E-5</v>
      </c>
      <c r="S301" s="311">
        <f t="shared" ca="1" si="6"/>
        <v>-2.4048187771205876E-2</v>
      </c>
      <c r="T301" s="310">
        <f t="shared" ca="1" si="7"/>
        <v>3.4993507432465876E-3</v>
      </c>
      <c r="Z301" s="301">
        <f t="shared" si="14"/>
        <v>42979</v>
      </c>
      <c r="AA301" s="308">
        <f t="shared" ca="1" si="8"/>
        <v>0</v>
      </c>
      <c r="AB301" s="311">
        <f t="shared" ca="1" si="9"/>
        <v>-4.1185514371711029E-5</v>
      </c>
      <c r="AC301" s="311">
        <f t="shared" ca="1" si="10"/>
        <v>-2.1035916707164093E-2</v>
      </c>
      <c r="AD301" s="310">
        <f t="shared" ca="1" si="11"/>
        <v>3.5717757893420909E-3</v>
      </c>
    </row>
    <row r="302" spans="6:30">
      <c r="F302" s="301">
        <f t="shared" si="12"/>
        <v>43009</v>
      </c>
      <c r="G302" s="308">
        <f t="shared" ca="1" si="15"/>
        <v>0</v>
      </c>
      <c r="H302" s="311">
        <f t="shared" ca="1" si="16"/>
        <v>-4.1136504571825938E-5</v>
      </c>
      <c r="I302" s="311">
        <f t="shared" ca="1" si="17"/>
        <v>-2.039997913983882E-2</v>
      </c>
      <c r="J302" s="310">
        <f t="shared" ca="1" si="18"/>
        <v>1.967279346580364E-3</v>
      </c>
      <c r="P302" s="301">
        <f t="shared" si="13"/>
        <v>43009</v>
      </c>
      <c r="Q302" s="308">
        <f t="shared" ca="1" si="4"/>
        <v>0</v>
      </c>
      <c r="R302" s="311">
        <f t="shared" ca="1" si="5"/>
        <v>-4.105270892074131E-5</v>
      </c>
      <c r="S302" s="311">
        <f t="shared" ca="1" si="6"/>
        <v>-1.9922202196145822E-2</v>
      </c>
      <c r="T302" s="310">
        <f t="shared" ca="1" si="7"/>
        <v>2.1763001515411329E-3</v>
      </c>
      <c r="Z302" s="301">
        <f t="shared" si="14"/>
        <v>43009</v>
      </c>
      <c r="AA302" s="308">
        <f t="shared" ca="1" si="8"/>
        <v>0</v>
      </c>
      <c r="AB302" s="311">
        <f t="shared" ca="1" si="9"/>
        <v>-4.1247078868766884E-5</v>
      </c>
      <c r="AC302" s="311">
        <f t="shared" ca="1" si="10"/>
        <v>-1.8173157435564913E-2</v>
      </c>
      <c r="AD302" s="310">
        <f t="shared" ca="1" si="11"/>
        <v>3.377271896356282E-3</v>
      </c>
    </row>
    <row r="303" spans="6:30">
      <c r="F303" s="301">
        <f t="shared" si="12"/>
        <v>43040</v>
      </c>
      <c r="G303" s="308">
        <f t="shared" ca="1" si="15"/>
        <v>0</v>
      </c>
      <c r="H303" s="311">
        <f t="shared" ca="1" si="16"/>
        <v>-4.1148529832502057E-5</v>
      </c>
      <c r="I303" s="311">
        <f t="shared" ca="1" si="17"/>
        <v>-2.0243579374289333E-2</v>
      </c>
      <c r="J303" s="310">
        <f t="shared" ca="1" si="18"/>
        <v>2.97499736259077E-3</v>
      </c>
      <c r="P303" s="301">
        <f t="shared" si="13"/>
        <v>43040</v>
      </c>
      <c r="Q303" s="308">
        <f t="shared" ca="1" si="4"/>
        <v>0</v>
      </c>
      <c r="R303" s="311">
        <f t="shared" ca="1" si="5"/>
        <v>-4.0984518243081247E-5</v>
      </c>
      <c r="S303" s="311">
        <f t="shared" ca="1" si="6"/>
        <v>-1.8817414465163163E-2</v>
      </c>
      <c r="T303" s="310">
        <f t="shared" ca="1" si="7"/>
        <v>3.3140930507966626E-3</v>
      </c>
      <c r="Z303" s="301">
        <f t="shared" si="14"/>
        <v>43040</v>
      </c>
      <c r="AA303" s="308">
        <f t="shared" ca="1" si="8"/>
        <v>0</v>
      </c>
      <c r="AB303" s="311">
        <f t="shared" ca="1" si="9"/>
        <v>-4.1219798041725042E-5</v>
      </c>
      <c r="AC303" s="311">
        <f t="shared" ca="1" si="10"/>
        <v>-1.7379165707357092E-2</v>
      </c>
      <c r="AD303" s="310">
        <f t="shared" ca="1" si="11"/>
        <v>3.5330883682225256E-3</v>
      </c>
    </row>
    <row r="304" spans="6:30">
      <c r="F304" s="301">
        <f t="shared" si="12"/>
        <v>43070</v>
      </c>
      <c r="G304" s="308">
        <f t="shared" ca="1" si="15"/>
        <v>0</v>
      </c>
      <c r="H304" s="311">
        <f t="shared" ca="1" si="16"/>
        <v>-4.1210353678211575E-5</v>
      </c>
      <c r="I304" s="311">
        <f t="shared" ca="1" si="17"/>
        <v>-2.315494732079515E-2</v>
      </c>
      <c r="J304" s="310">
        <f t="shared" ca="1" si="18"/>
        <v>2.9836864233883098E-3</v>
      </c>
      <c r="P304" s="301">
        <f t="shared" si="13"/>
        <v>43070</v>
      </c>
      <c r="Q304" s="308">
        <f t="shared" ca="1" si="4"/>
        <v>0</v>
      </c>
      <c r="R304" s="311">
        <f t="shared" ca="1" si="5"/>
        <v>-4.1024743210660297E-5</v>
      </c>
      <c r="S304" s="311">
        <f t="shared" ca="1" si="6"/>
        <v>-2.3222649223201497E-2</v>
      </c>
      <c r="T304" s="310">
        <f t="shared" ca="1" si="7"/>
        <v>2.2378574759798209E-3</v>
      </c>
      <c r="Z304" s="301">
        <f t="shared" si="14"/>
        <v>43070</v>
      </c>
      <c r="AA304" s="308">
        <f t="shared" ca="1" si="8"/>
        <v>0</v>
      </c>
      <c r="AB304" s="311">
        <f t="shared" ca="1" si="9"/>
        <v>-4.1163761116846942E-5</v>
      </c>
      <c r="AC304" s="311">
        <f t="shared" ca="1" si="10"/>
        <v>-1.8520637695737308E-2</v>
      </c>
      <c r="AD304" s="310">
        <f t="shared" ca="1" si="11"/>
        <v>3.4174787221739056E-3</v>
      </c>
    </row>
    <row r="305" spans="6:30">
      <c r="F305" s="301">
        <f t="shared" si="12"/>
        <v>43101</v>
      </c>
      <c r="G305" s="308">
        <f t="shared" ca="1" si="15"/>
        <v>0</v>
      </c>
      <c r="H305" s="311">
        <f t="shared" ca="1" si="16"/>
        <v>4.2051187158165249E-5</v>
      </c>
      <c r="I305" s="311">
        <f t="shared" ca="1" si="17"/>
        <v>-1.2336879102620157E-2</v>
      </c>
      <c r="J305" s="310">
        <f t="shared" ca="1" si="18"/>
        <v>2.7168142217084412E-3</v>
      </c>
      <c r="P305" s="301">
        <f t="shared" si="13"/>
        <v>43101</v>
      </c>
      <c r="Q305" s="308">
        <f t="shared" ca="1" si="4"/>
        <v>0</v>
      </c>
      <c r="R305" s="311">
        <f t="shared" ca="1" si="5"/>
        <v>4.201744898102433E-5</v>
      </c>
      <c r="S305" s="311">
        <f t="shared" ca="1" si="6"/>
        <v>-1.1783856079737087E-2</v>
      </c>
      <c r="T305" s="310">
        <f t="shared" ca="1" si="7"/>
        <v>3.0685687130962425E-3</v>
      </c>
      <c r="Z305" s="301">
        <f t="shared" si="14"/>
        <v>43101</v>
      </c>
      <c r="AA305" s="308">
        <f t="shared" ca="1" si="8"/>
        <v>0</v>
      </c>
      <c r="AB305" s="311">
        <f t="shared" ca="1" si="9"/>
        <v>4.2123100192359431E-5</v>
      </c>
      <c r="AC305" s="311">
        <f t="shared" ca="1" si="10"/>
        <v>-7.8866447542490503E-3</v>
      </c>
      <c r="AD305" s="310">
        <f t="shared" ca="1" si="11"/>
        <v>4.242982505793691E-3</v>
      </c>
    </row>
    <row r="306" spans="6:30">
      <c r="F306" s="301">
        <f t="shared" si="12"/>
        <v>43132</v>
      </c>
      <c r="G306" s="308">
        <f t="shared" ca="1" si="15"/>
        <v>0</v>
      </c>
      <c r="H306" s="311">
        <f t="shared" ca="1" si="16"/>
        <v>4.2031419243082624E-5</v>
      </c>
      <c r="I306" s="311">
        <f t="shared" ca="1" si="17"/>
        <v>-8.8655120205142213E-3</v>
      </c>
      <c r="J306" s="310">
        <f t="shared" ca="1" si="18"/>
        <v>1.9647654971424178E-3</v>
      </c>
      <c r="P306" s="301">
        <f t="shared" si="13"/>
        <v>43132</v>
      </c>
      <c r="Q306" s="308">
        <f t="shared" ca="1" si="4"/>
        <v>0</v>
      </c>
      <c r="R306" s="311">
        <f t="shared" ca="1" si="5"/>
        <v>4.1997077640631986E-5</v>
      </c>
      <c r="S306" s="311">
        <f t="shared" ca="1" si="6"/>
        <v>-9.2042985362259522E-3</v>
      </c>
      <c r="T306" s="310">
        <f t="shared" ca="1" si="7"/>
        <v>2.1980321803780623E-3</v>
      </c>
      <c r="Z306" s="301">
        <f t="shared" si="14"/>
        <v>43132</v>
      </c>
      <c r="AA306" s="308">
        <f t="shared" ca="1" si="8"/>
        <v>0</v>
      </c>
      <c r="AB306" s="311">
        <f t="shared" ca="1" si="9"/>
        <v>4.2004809085449679E-5</v>
      </c>
      <c r="AC306" s="311">
        <f t="shared" ca="1" si="10"/>
        <v>-6.4389920427770919E-3</v>
      </c>
      <c r="AD306" s="310">
        <f t="shared" ca="1" si="11"/>
        <v>2.2708168838065923E-3</v>
      </c>
    </row>
    <row r="307" spans="6:30">
      <c r="F307" s="301">
        <f t="shared" si="12"/>
        <v>43160</v>
      </c>
      <c r="G307" s="308">
        <f t="shared" ca="1" si="15"/>
        <v>0</v>
      </c>
      <c r="H307" s="311">
        <f t="shared" ca="1" si="16"/>
        <v>4.1857058116878676E-5</v>
      </c>
      <c r="I307" s="311">
        <f t="shared" ca="1" si="17"/>
        <v>-1.9876888461245246E-2</v>
      </c>
      <c r="J307" s="310">
        <f t="shared" ca="1" si="18"/>
        <v>2.9335370847565212E-3</v>
      </c>
      <c r="P307" s="301">
        <f t="shared" si="13"/>
        <v>43160</v>
      </c>
      <c r="Q307" s="308">
        <f t="shared" ca="1" si="4"/>
        <v>0</v>
      </c>
      <c r="R307" s="311">
        <f t="shared" ca="1" si="5"/>
        <v>4.1857106310994041E-5</v>
      </c>
      <c r="S307" s="311">
        <f t="shared" ca="1" si="6"/>
        <v>-2.0088427314103208E-2</v>
      </c>
      <c r="T307" s="310">
        <f t="shared" ca="1" si="7"/>
        <v>5.507362265624538E-3</v>
      </c>
      <c r="Z307" s="301">
        <f t="shared" si="14"/>
        <v>43160</v>
      </c>
      <c r="AA307" s="308">
        <f t="shared" ca="1" si="8"/>
        <v>0</v>
      </c>
      <c r="AB307" s="311">
        <f t="shared" ca="1" si="9"/>
        <v>4.2021615130449774E-5</v>
      </c>
      <c r="AC307" s="311">
        <f t="shared" ca="1" si="10"/>
        <v>-1.6416082288477907E-2</v>
      </c>
      <c r="AD307" s="310">
        <f t="shared" ca="1" si="11"/>
        <v>5.6492765391444877E-3</v>
      </c>
    </row>
    <row r="308" spans="6:30">
      <c r="F308" s="301">
        <f t="shared" si="12"/>
        <v>43191</v>
      </c>
      <c r="G308" s="308">
        <f t="shared" ca="1" si="15"/>
        <v>0</v>
      </c>
      <c r="H308" s="311">
        <f t="shared" ca="1" si="16"/>
        <v>4.1780884562969689E-5</v>
      </c>
      <c r="I308" s="311">
        <f t="shared" ca="1" si="17"/>
        <v>-1.9071239693078113E-2</v>
      </c>
      <c r="J308" s="310">
        <f t="shared" ca="1" si="18"/>
        <v>2.0230929982154588E-3</v>
      </c>
      <c r="P308" s="301">
        <f t="shared" si="13"/>
        <v>43191</v>
      </c>
      <c r="Q308" s="308">
        <f t="shared" ca="1" si="4"/>
        <v>0</v>
      </c>
      <c r="R308" s="311">
        <f t="shared" ca="1" si="5"/>
        <v>4.1745136253990012E-5</v>
      </c>
      <c r="S308" s="311">
        <f t="shared" ca="1" si="6"/>
        <v>-1.8793089836294796E-2</v>
      </c>
      <c r="T308" s="310">
        <f t="shared" ca="1" si="7"/>
        <v>3.4048939561746039E-3</v>
      </c>
      <c r="Z308" s="301">
        <f t="shared" si="14"/>
        <v>43191</v>
      </c>
      <c r="AA308" s="308">
        <f t="shared" ca="1" si="8"/>
        <v>0</v>
      </c>
      <c r="AB308" s="311">
        <f t="shared" ca="1" si="9"/>
        <v>4.1927044725387219E-5</v>
      </c>
      <c r="AC308" s="311">
        <f t="shared" ca="1" si="10"/>
        <v>-1.786949791559056E-2</v>
      </c>
      <c r="AD308" s="310">
        <f t="shared" ca="1" si="11"/>
        <v>3.5022151227250831E-3</v>
      </c>
    </row>
    <row r="309" spans="6:30">
      <c r="F309" s="301">
        <f t="shared" si="12"/>
        <v>43221</v>
      </c>
      <c r="G309" s="308">
        <f t="shared" ref="G309:G316" ca="1" si="19">+IF(ISERROR(G67/C67-1),0,G67/C67-1)</f>
        <v>0</v>
      </c>
      <c r="H309" s="311">
        <f t="shared" ref="H309:H316" ca="1" si="20">+IF(ISERROR(H67/D67-1),0,H67/D67-1)</f>
        <v>4.1971009570485052E-5</v>
      </c>
      <c r="I309" s="311">
        <f t="shared" ref="I309:I316" ca="1" si="21">+IF(ISERROR(I67/E67-1),0,I67/E67-1)</f>
        <v>-1.7961265455178066E-2</v>
      </c>
      <c r="J309" s="310">
        <f t="shared" ref="J309:J316" ca="1" si="22">+IF(ISERROR(J67/F67-1),0,J67/F67-1)</f>
        <v>1.8889349909954056E-3</v>
      </c>
      <c r="P309" s="301">
        <f t="shared" si="13"/>
        <v>43221</v>
      </c>
      <c r="Q309" s="308">
        <f t="shared" ref="Q309:Q372" ca="1" si="23">+IF(ISERROR(Q67/M67-1),0,Q67/M67-1)</f>
        <v>0</v>
      </c>
      <c r="R309" s="311">
        <f t="shared" ref="R309:R372" ca="1" si="24">+IF(ISERROR(R67/N67-1),0,R67/N67-1)</f>
        <v>4.1948202825548009E-5</v>
      </c>
      <c r="S309" s="311">
        <f t="shared" ref="S309:S372" ca="1" si="25">+IF(ISERROR(S67/O67-1),0,S67/O67-1)</f>
        <v>-1.8021046585057765E-2</v>
      </c>
      <c r="T309" s="310">
        <f t="shared" ref="T309:T372" ca="1" si="26">+IF(ISERROR(T67/P67-1),0,T67/P67-1)</f>
        <v>3.1941488253033334E-3</v>
      </c>
      <c r="Z309" s="301">
        <f t="shared" si="14"/>
        <v>43221</v>
      </c>
      <c r="AA309" s="308">
        <f t="shared" ref="AA309:AA372" ca="1" si="27">+IF(ISERROR(AA67/W67-1),0,AA67/W67-1)</f>
        <v>0</v>
      </c>
      <c r="AB309" s="311">
        <f t="shared" ref="AB309:AB372" ca="1" si="28">+IF(ISERROR(AB67/X67-1),0,AB67/X67-1)</f>
        <v>4.2193228598330634E-5</v>
      </c>
      <c r="AC309" s="311">
        <f t="shared" ref="AC309:AC372" ca="1" si="29">+IF(ISERROR(AC67/Y67-1),0,AC67/Y67-1)</f>
        <v>-1.5062430445589081E-2</v>
      </c>
      <c r="AD309" s="310">
        <f t="shared" ref="AD309:AD372" ca="1" si="30">+IF(ISERROR(AD67/Z67-1),0,AD67/Z67-1)</f>
        <v>3.2795191915211408E-3</v>
      </c>
    </row>
    <row r="310" spans="6:30">
      <c r="F310" s="301">
        <f t="shared" ref="F310:F316" si="31">+B68</f>
        <v>43252</v>
      </c>
      <c r="G310" s="308">
        <f t="shared" ca="1" si="19"/>
        <v>0</v>
      </c>
      <c r="H310" s="311">
        <f t="shared" ca="1" si="20"/>
        <v>4.2024977774834937E-5</v>
      </c>
      <c r="I310" s="311">
        <f t="shared" ca="1" si="21"/>
        <v>-1.8995610666421081E-2</v>
      </c>
      <c r="J310" s="310">
        <f t="shared" ca="1" si="22"/>
        <v>9.3409756630991048E-4</v>
      </c>
      <c r="P310" s="301">
        <f t="shared" ref="P310:P373" si="32">+L68</f>
        <v>43252</v>
      </c>
      <c r="Q310" s="308">
        <f t="shared" ca="1" si="23"/>
        <v>0</v>
      </c>
      <c r="R310" s="311">
        <f t="shared" ca="1" si="24"/>
        <v>4.1900902364888637E-5</v>
      </c>
      <c r="S310" s="311">
        <f t="shared" ca="1" si="25"/>
        <v>-1.9399494753426838E-2</v>
      </c>
      <c r="T310" s="310">
        <f t="shared" ca="1" si="26"/>
        <v>3.3263603584983148E-3</v>
      </c>
      <c r="Z310" s="301">
        <f t="shared" ref="Z310:Z373" si="33">+V68</f>
        <v>43252</v>
      </c>
      <c r="AA310" s="308">
        <f t="shared" ca="1" si="27"/>
        <v>0</v>
      </c>
      <c r="AB310" s="311">
        <f t="shared" ca="1" si="28"/>
        <v>4.1948761680288271E-5</v>
      </c>
      <c r="AC310" s="311">
        <f t="shared" ca="1" si="29"/>
        <v>-1.6349850475240624E-2</v>
      </c>
      <c r="AD310" s="310">
        <f t="shared" ca="1" si="30"/>
        <v>5.8426135489888509E-3</v>
      </c>
    </row>
    <row r="311" spans="6:30">
      <c r="F311" s="301">
        <f t="shared" si="31"/>
        <v>43282</v>
      </c>
      <c r="G311" s="308">
        <f t="shared" ca="1" si="19"/>
        <v>0</v>
      </c>
      <c r="H311" s="311">
        <f t="shared" ca="1" si="20"/>
        <v>4.1855824030267996E-5</v>
      </c>
      <c r="I311" s="311">
        <f t="shared" ca="1" si="21"/>
        <v>-1.4508033478408566E-2</v>
      </c>
      <c r="J311" s="310">
        <f t="shared" ca="1" si="22"/>
        <v>9.1637566947477822E-4</v>
      </c>
      <c r="P311" s="301">
        <f t="shared" si="32"/>
        <v>43282</v>
      </c>
      <c r="Q311" s="308">
        <f t="shared" ca="1" si="23"/>
        <v>0</v>
      </c>
      <c r="R311" s="311">
        <f t="shared" ca="1" si="24"/>
        <v>4.2067773495357841E-5</v>
      </c>
      <c r="S311" s="311">
        <f t="shared" ca="1" si="25"/>
        <v>-1.5106020866197944E-2</v>
      </c>
      <c r="T311" s="310">
        <f t="shared" ca="1" si="26"/>
        <v>3.1314703750866535E-3</v>
      </c>
      <c r="Z311" s="301">
        <f t="shared" si="33"/>
        <v>43282</v>
      </c>
      <c r="AA311" s="308">
        <f t="shared" ca="1" si="27"/>
        <v>0</v>
      </c>
      <c r="AB311" s="311">
        <f t="shared" ca="1" si="28"/>
        <v>4.2282916984381913E-5</v>
      </c>
      <c r="AC311" s="311">
        <f t="shared" ca="1" si="29"/>
        <v>-1.1878454838549546E-2</v>
      </c>
      <c r="AD311" s="310">
        <f t="shared" ca="1" si="30"/>
        <v>2.2094648941504147E-3</v>
      </c>
    </row>
    <row r="312" spans="6:30">
      <c r="F312" s="301">
        <f t="shared" si="31"/>
        <v>43313</v>
      </c>
      <c r="G312" s="308">
        <f t="shared" ca="1" si="19"/>
        <v>0</v>
      </c>
      <c r="H312" s="311">
        <f t="shared" ca="1" si="20"/>
        <v>4.1833664876200771E-5</v>
      </c>
      <c r="I312" s="311">
        <f t="shared" ca="1" si="21"/>
        <v>-1.4005765699110606E-2</v>
      </c>
      <c r="J312" s="310">
        <f t="shared" ca="1" si="22"/>
        <v>9.0990124170287068E-4</v>
      </c>
      <c r="P312" s="301">
        <f t="shared" si="32"/>
        <v>43313</v>
      </c>
      <c r="Q312" s="308">
        <f t="shared" ca="1" si="23"/>
        <v>0</v>
      </c>
      <c r="R312" s="311">
        <f t="shared" ca="1" si="24"/>
        <v>4.1657625843294355E-5</v>
      </c>
      <c r="S312" s="311">
        <f t="shared" ca="1" si="25"/>
        <v>-1.3971965468029257E-2</v>
      </c>
      <c r="T312" s="310">
        <f t="shared" ca="1" si="26"/>
        <v>2.1083082365334072E-3</v>
      </c>
      <c r="Z312" s="301">
        <f t="shared" si="33"/>
        <v>43313</v>
      </c>
      <c r="AA312" s="308">
        <f t="shared" ca="1" si="27"/>
        <v>0</v>
      </c>
      <c r="AB312" s="311">
        <f t="shared" ca="1" si="28"/>
        <v>4.1863346685877545E-5</v>
      </c>
      <c r="AC312" s="311">
        <f t="shared" ca="1" si="29"/>
        <v>-1.1599394034212507E-2</v>
      </c>
      <c r="AD312" s="310">
        <f t="shared" ca="1" si="30"/>
        <v>2.1778917908130691E-3</v>
      </c>
    </row>
    <row r="313" spans="6:30">
      <c r="F313" s="301">
        <f t="shared" si="31"/>
        <v>43344</v>
      </c>
      <c r="G313" s="308">
        <f t="shared" ca="1" si="19"/>
        <v>0</v>
      </c>
      <c r="H313" s="311">
        <f t="shared" ca="1" si="20"/>
        <v>4.2055111736161166E-5</v>
      </c>
      <c r="I313" s="311">
        <f t="shared" ca="1" si="21"/>
        <v>-1.8563898795188161E-2</v>
      </c>
      <c r="J313" s="310">
        <f t="shared" ca="1" si="22"/>
        <v>4.9271364630072423E-3</v>
      </c>
      <c r="P313" s="301">
        <f t="shared" si="32"/>
        <v>43344</v>
      </c>
      <c r="Q313" s="308">
        <f t="shared" ca="1" si="23"/>
        <v>0</v>
      </c>
      <c r="R313" s="311">
        <f t="shared" ca="1" si="24"/>
        <v>4.1817483607875516E-5</v>
      </c>
      <c r="S313" s="311">
        <f t="shared" ca="1" si="25"/>
        <v>-1.7725483546659704E-2</v>
      </c>
      <c r="T313" s="310">
        <f t="shared" ca="1" si="26"/>
        <v>2.4255682520559763E-3</v>
      </c>
      <c r="Z313" s="301">
        <f t="shared" si="33"/>
        <v>43344</v>
      </c>
      <c r="AA313" s="308">
        <f t="shared" ca="1" si="27"/>
        <v>0</v>
      </c>
      <c r="AB313" s="311">
        <f t="shared" ca="1" si="28"/>
        <v>4.2468119729299758E-5</v>
      </c>
      <c r="AC313" s="311">
        <f t="shared" ca="1" si="29"/>
        <v>-1.4791484674132716E-2</v>
      </c>
      <c r="AD313" s="310">
        <f t="shared" ca="1" si="30"/>
        <v>2.3191540375546715E-3</v>
      </c>
    </row>
    <row r="314" spans="6:30">
      <c r="F314" s="301">
        <f t="shared" si="31"/>
        <v>43374</v>
      </c>
      <c r="G314" s="308">
        <f t="shared" ca="1" si="19"/>
        <v>0</v>
      </c>
      <c r="H314" s="311">
        <f t="shared" ca="1" si="20"/>
        <v>4.207325538896356E-5</v>
      </c>
      <c r="I314" s="311">
        <f t="shared" ca="1" si="21"/>
        <v>-1.7821264247149249E-2</v>
      </c>
      <c r="J314" s="310">
        <f t="shared" ca="1" si="22"/>
        <v>1.8938377213315594E-3</v>
      </c>
      <c r="P314" s="301">
        <f t="shared" si="32"/>
        <v>43374</v>
      </c>
      <c r="Q314" s="308">
        <f t="shared" ca="1" si="23"/>
        <v>0</v>
      </c>
      <c r="R314" s="311">
        <f t="shared" ca="1" si="24"/>
        <v>-1</v>
      </c>
      <c r="S314" s="311">
        <f t="shared" ca="1" si="25"/>
        <v>-1</v>
      </c>
      <c r="T314" s="310">
        <f t="shared" ca="1" si="26"/>
        <v>-1</v>
      </c>
      <c r="Z314" s="301">
        <f t="shared" si="33"/>
        <v>43374</v>
      </c>
      <c r="AA314" s="308">
        <f t="shared" ca="1" si="27"/>
        <v>0</v>
      </c>
      <c r="AB314" s="311">
        <f t="shared" ca="1" si="28"/>
        <v>4.2213193798046333E-5</v>
      </c>
      <c r="AC314" s="311">
        <f t="shared" ca="1" si="29"/>
        <v>-1.5182926247843231E-2</v>
      </c>
      <c r="AD314" s="310">
        <f t="shared" ca="1" si="30"/>
        <v>4.385452679797508E-3</v>
      </c>
    </row>
    <row r="315" spans="6:30">
      <c r="F315" s="301">
        <f t="shared" si="31"/>
        <v>43405</v>
      </c>
      <c r="G315" s="308">
        <f t="shared" ca="1" si="19"/>
        <v>0</v>
      </c>
      <c r="H315" s="311">
        <f t="shared" ca="1" si="20"/>
        <v>4.2171415097103093E-5</v>
      </c>
      <c r="I315" s="311">
        <f t="shared" ca="1" si="21"/>
        <v>-8.1030125514273132E-3</v>
      </c>
      <c r="J315" s="310">
        <f t="shared" ca="1" si="22"/>
        <v>8.8929265131798552E-4</v>
      </c>
      <c r="P315" s="301">
        <f t="shared" si="32"/>
        <v>43405</v>
      </c>
      <c r="Q315" s="308">
        <f t="shared" ca="1" si="23"/>
        <v>0</v>
      </c>
      <c r="R315" s="311">
        <f t="shared" ca="1" si="24"/>
        <v>4.2017872374788823E-5</v>
      </c>
      <c r="S315" s="311">
        <f t="shared" ca="1" si="25"/>
        <v>-8.5979952580048646E-3</v>
      </c>
      <c r="T315" s="310">
        <f t="shared" ca="1" si="26"/>
        <v>2.6721136015157576E-3</v>
      </c>
      <c r="Z315" s="301">
        <f t="shared" si="33"/>
        <v>43405</v>
      </c>
      <c r="AA315" s="308">
        <f t="shared" ca="1" si="27"/>
        <v>0</v>
      </c>
      <c r="AB315" s="311">
        <f t="shared" ca="1" si="28"/>
        <v>4.2251759957201429E-5</v>
      </c>
      <c r="AC315" s="311">
        <f t="shared" ca="1" si="29"/>
        <v>-6.9720903422942904E-3</v>
      </c>
      <c r="AD315" s="310">
        <f t="shared" ca="1" si="30"/>
        <v>3.2110527466524541E-3</v>
      </c>
    </row>
    <row r="316" spans="6:30">
      <c r="F316" s="301">
        <f t="shared" si="31"/>
        <v>43435</v>
      </c>
      <c r="G316" s="308">
        <f t="shared" ca="1" si="19"/>
        <v>0</v>
      </c>
      <c r="H316" s="311">
        <f t="shared" ca="1" si="20"/>
        <v>4.2026929069738372E-5</v>
      </c>
      <c r="I316" s="311">
        <f t="shared" ca="1" si="21"/>
        <v>-1.101800349793769E-2</v>
      </c>
      <c r="J316" s="310">
        <f t="shared" ca="1" si="22"/>
        <v>4.4218642357956028E-3</v>
      </c>
      <c r="P316" s="301">
        <f t="shared" si="32"/>
        <v>43435</v>
      </c>
      <c r="Q316" s="308">
        <f t="shared" ca="1" si="23"/>
        <v>0</v>
      </c>
      <c r="R316" s="311">
        <f t="shared" ca="1" si="24"/>
        <v>4.2016356450069736E-5</v>
      </c>
      <c r="S316" s="311">
        <f t="shared" ca="1" si="25"/>
        <v>-1.1156337880350531E-2</v>
      </c>
      <c r="T316" s="310">
        <f t="shared" ca="1" si="26"/>
        <v>2.9940082023269809E-3</v>
      </c>
      <c r="Z316" s="301">
        <f t="shared" si="33"/>
        <v>43435</v>
      </c>
      <c r="AA316" s="308">
        <f t="shared" ca="1" si="27"/>
        <v>0</v>
      </c>
      <c r="AB316" s="311">
        <f t="shared" ca="1" si="28"/>
        <v>4.2411271214737312E-5</v>
      </c>
      <c r="AC316" s="311">
        <f t="shared" ca="1" si="29"/>
        <v>-9.4262722266118537E-3</v>
      </c>
      <c r="AD316" s="310">
        <f t="shared" ca="1" si="30"/>
        <v>3.1571264279308675E-3</v>
      </c>
    </row>
    <row r="317" spans="6:30">
      <c r="F317" s="301">
        <f t="shared" ref="F317:F380" si="34">+B75</f>
        <v>43466</v>
      </c>
      <c r="G317" s="308">
        <f t="shared" ref="G317:G380" ca="1" si="35">+IF(ISERROR(G75/C75-1),0,G75/C75-1)</f>
        <v>0</v>
      </c>
      <c r="H317" s="311">
        <f t="shared" ref="H317:H380" ca="1" si="36">+IF(ISERROR(H75/D75-1),0,H75/D75-1)</f>
        <v>5.4717151066752123E-5</v>
      </c>
      <c r="I317" s="311">
        <f t="shared" ref="I317:I380" ca="1" si="37">+IF(ISERROR(I75/E75-1),0,I75/E75-1)</f>
        <v>-5.9739526131594722E-3</v>
      </c>
      <c r="J317" s="310">
        <f t="shared" ref="J317:J380" ca="1" si="38">+IF(ISERROR(J75/F75-1),0,J75/F75-1)</f>
        <v>1.6512384565572358E-3</v>
      </c>
      <c r="P317" s="301">
        <f t="shared" si="32"/>
        <v>43466</v>
      </c>
      <c r="Q317" s="308">
        <f t="shared" ca="1" si="23"/>
        <v>0</v>
      </c>
      <c r="R317" s="311">
        <f t="shared" ca="1" si="24"/>
        <v>5.4971708719042667E-5</v>
      </c>
      <c r="S317" s="311">
        <f t="shared" ca="1" si="25"/>
        <v>-5.2812156455309678E-3</v>
      </c>
      <c r="T317" s="310">
        <f t="shared" ca="1" si="26"/>
        <v>2.9178120230284321E-3</v>
      </c>
      <c r="Z317" s="301">
        <f t="shared" si="33"/>
        <v>43466</v>
      </c>
      <c r="AA317" s="308">
        <f t="shared" ca="1" si="27"/>
        <v>0</v>
      </c>
      <c r="AB317" s="311">
        <f t="shared" ca="1" si="28"/>
        <v>5.3508205313024249E-5</v>
      </c>
      <c r="AC317" s="311">
        <f t="shared" ca="1" si="29"/>
        <v>-4.136983298169028E-3</v>
      </c>
      <c r="AD317" s="310">
        <f t="shared" ca="1" si="30"/>
        <v>3.0246590076707935E-3</v>
      </c>
    </row>
    <row r="318" spans="6:30">
      <c r="F318" s="301">
        <f t="shared" si="34"/>
        <v>43497</v>
      </c>
      <c r="G318" s="308">
        <f t="shared" ca="1" si="35"/>
        <v>0</v>
      </c>
      <c r="H318" s="311">
        <f t="shared" ca="1" si="36"/>
        <v>5.4652481604078318E-5</v>
      </c>
      <c r="I318" s="311">
        <f t="shared" ca="1" si="37"/>
        <v>-4.1408602873441724E-3</v>
      </c>
      <c r="J318" s="310">
        <f t="shared" ca="1" si="38"/>
        <v>1.8731923481978274E-3</v>
      </c>
      <c r="P318" s="301">
        <f t="shared" si="32"/>
        <v>43497</v>
      </c>
      <c r="Q318" s="308">
        <f t="shared" ca="1" si="23"/>
        <v>0</v>
      </c>
      <c r="R318" s="311">
        <f t="shared" ca="1" si="24"/>
        <v>5.4781893702449125E-5</v>
      </c>
      <c r="S318" s="311">
        <f t="shared" ca="1" si="25"/>
        <v>-4.2491847954501116E-3</v>
      </c>
      <c r="T318" s="310">
        <f t="shared" ca="1" si="26"/>
        <v>2.1141104421633639E-3</v>
      </c>
      <c r="Z318" s="301">
        <f t="shared" si="33"/>
        <v>43497</v>
      </c>
      <c r="AA318" s="308">
        <f t="shared" ca="1" si="27"/>
        <v>0</v>
      </c>
      <c r="AB318" s="311">
        <f t="shared" ca="1" si="28"/>
        <v>5.3414823253605803E-5</v>
      </c>
      <c r="AC318" s="311">
        <f t="shared" ca="1" si="29"/>
        <v>-2.9839288666859698E-3</v>
      </c>
      <c r="AD318" s="310">
        <f t="shared" ca="1" si="30"/>
        <v>3.2835564910242976E-3</v>
      </c>
    </row>
    <row r="319" spans="6:30">
      <c r="F319" s="301">
        <f t="shared" si="34"/>
        <v>43525</v>
      </c>
      <c r="G319" s="308">
        <f t="shared" ca="1" si="35"/>
        <v>0</v>
      </c>
      <c r="H319" s="311">
        <f t="shared" ca="1" si="36"/>
        <v>5.4663937774090954E-5</v>
      </c>
      <c r="I319" s="311">
        <f t="shared" ca="1" si="37"/>
        <v>-6.3724180841766564E-3</v>
      </c>
      <c r="J319" s="310">
        <f t="shared" ca="1" si="38"/>
        <v>1.6888248618185386E-3</v>
      </c>
      <c r="P319" s="301">
        <f t="shared" si="32"/>
        <v>43525</v>
      </c>
      <c r="Q319" s="308">
        <f t="shared" ca="1" si="23"/>
        <v>0</v>
      </c>
      <c r="R319" s="311">
        <f t="shared" ca="1" si="24"/>
        <v>5.4810310419206587E-5</v>
      </c>
      <c r="S319" s="311">
        <f t="shared" ca="1" si="25"/>
        <v>-5.4783356813676853E-3</v>
      </c>
      <c r="T319" s="310">
        <f t="shared" ca="1" si="26"/>
        <v>2.9160323746861838E-3</v>
      </c>
      <c r="Z319" s="301">
        <f t="shared" si="33"/>
        <v>43525</v>
      </c>
      <c r="AA319" s="308">
        <f t="shared" ca="1" si="27"/>
        <v>0</v>
      </c>
      <c r="AB319" s="311">
        <f t="shared" ca="1" si="28"/>
        <v>5.3448814216094931E-5</v>
      </c>
      <c r="AC319" s="311">
        <f t="shared" ca="1" si="29"/>
        <v>-4.4928284047294209E-3</v>
      </c>
      <c r="AD319" s="310">
        <f t="shared" ca="1" si="30"/>
        <v>5.067241320783511E-3</v>
      </c>
    </row>
    <row r="320" spans="6:30">
      <c r="F320" s="301">
        <f t="shared" si="34"/>
        <v>43556</v>
      </c>
      <c r="G320" s="308">
        <f t="shared" ca="1" si="35"/>
        <v>0</v>
      </c>
      <c r="H320" s="311">
        <f t="shared" ca="1" si="36"/>
        <v>5.4789824339707138E-5</v>
      </c>
      <c r="I320" s="311">
        <f t="shared" ca="1" si="37"/>
        <v>-7.7440346137249705E-3</v>
      </c>
      <c r="J320" s="310">
        <f t="shared" ca="1" si="38"/>
        <v>5.3540347938823007E-3</v>
      </c>
      <c r="P320" s="301">
        <f t="shared" si="32"/>
        <v>43556</v>
      </c>
      <c r="Q320" s="308">
        <f t="shared" ca="1" si="23"/>
        <v>0</v>
      </c>
      <c r="R320" s="311">
        <f t="shared" ca="1" si="24"/>
        <v>5.4777637316982819E-5</v>
      </c>
      <c r="S320" s="311">
        <f t="shared" ca="1" si="25"/>
        <v>-1.0220776584126123E-2</v>
      </c>
      <c r="T320" s="310">
        <f t="shared" ca="1" si="26"/>
        <v>2.0785890270076379E-3</v>
      </c>
      <c r="Z320" s="301">
        <f t="shared" si="33"/>
        <v>43556</v>
      </c>
      <c r="AA320" s="308">
        <f t="shared" ca="1" si="27"/>
        <v>0</v>
      </c>
      <c r="AB320" s="311">
        <f t="shared" ca="1" si="28"/>
        <v>5.3396602726962783E-5</v>
      </c>
      <c r="AC320" s="311">
        <f t="shared" ca="1" si="29"/>
        <v>-8.5183914050281917E-3</v>
      </c>
      <c r="AD320" s="310">
        <f t="shared" ca="1" si="30"/>
        <v>2.1536793110337182E-3</v>
      </c>
    </row>
    <row r="321" spans="6:30">
      <c r="F321" s="301">
        <f t="shared" si="34"/>
        <v>43586</v>
      </c>
      <c r="G321" s="308">
        <f t="shared" ca="1" si="35"/>
        <v>0</v>
      </c>
      <c r="H321" s="311">
        <f t="shared" ca="1" si="36"/>
        <v>5.4576522950489093E-5</v>
      </c>
      <c r="I321" s="311">
        <f t="shared" ca="1" si="37"/>
        <v>-1.595666248540506E-2</v>
      </c>
      <c r="J321" s="310">
        <f t="shared" ca="1" si="38"/>
        <v>1.0643258981786419E-2</v>
      </c>
      <c r="P321" s="301">
        <f t="shared" si="32"/>
        <v>43586</v>
      </c>
      <c r="Q321" s="308">
        <f t="shared" ca="1" si="23"/>
        <v>0</v>
      </c>
      <c r="R321" s="311">
        <f t="shared" ca="1" si="24"/>
        <v>5.4838333654938509E-5</v>
      </c>
      <c r="S321" s="311">
        <f t="shared" ca="1" si="25"/>
        <v>-1.3579095314408152E-2</v>
      </c>
      <c r="T321" s="310">
        <f t="shared" ca="1" si="26"/>
        <v>2.0651155019392862</v>
      </c>
      <c r="Z321" s="301">
        <f t="shared" si="33"/>
        <v>43586</v>
      </c>
      <c r="AA321" s="308">
        <f t="shared" ca="1" si="27"/>
        <v>0</v>
      </c>
      <c r="AB321" s="311">
        <f t="shared" ca="1" si="28"/>
        <v>5.3402788495082731E-5</v>
      </c>
      <c r="AC321" s="311">
        <f t="shared" ca="1" si="29"/>
        <v>-1.2013973708430714E-2</v>
      </c>
      <c r="AD321" s="310">
        <f t="shared" ca="1" si="30"/>
        <v>1.7682007042079149</v>
      </c>
    </row>
    <row r="322" spans="6:30">
      <c r="F322" s="301">
        <f t="shared" si="34"/>
        <v>43617</v>
      </c>
      <c r="G322" s="308">
        <f t="shared" ca="1" si="35"/>
        <v>0</v>
      </c>
      <c r="H322" s="311">
        <f t="shared" ca="1" si="36"/>
        <v>5.4603017119791986E-5</v>
      </c>
      <c r="I322" s="311">
        <f t="shared" ca="1" si="37"/>
        <v>-1.5685904572467435E-2</v>
      </c>
      <c r="J322" s="310">
        <f t="shared" ca="1" si="38"/>
        <v>1.8953328548223514E-3</v>
      </c>
      <c r="P322" s="301">
        <f t="shared" si="32"/>
        <v>43617</v>
      </c>
      <c r="Q322" s="308">
        <f t="shared" ca="1" si="23"/>
        <v>0</v>
      </c>
      <c r="R322" s="311">
        <f t="shared" ca="1" si="24"/>
        <v>5.4653392971282244E-5</v>
      </c>
      <c r="S322" s="311">
        <f t="shared" ca="1" si="25"/>
        <v>-1.4313241600846016E-2</v>
      </c>
      <c r="T322" s="310">
        <f t="shared" ca="1" si="26"/>
        <v>2.1908868961466599E-3</v>
      </c>
      <c r="Z322" s="301">
        <f t="shared" si="33"/>
        <v>43617</v>
      </c>
      <c r="AA322" s="308">
        <f t="shared" ca="1" si="27"/>
        <v>0</v>
      </c>
      <c r="AB322" s="311">
        <f t="shared" ca="1" si="28"/>
        <v>5.3388053278258241E-5</v>
      </c>
      <c r="AC322" s="311">
        <f t="shared" ca="1" si="29"/>
        <v>-1.2271203330894487E-2</v>
      </c>
      <c r="AD322" s="310">
        <f t="shared" ca="1" si="30"/>
        <v>3.3131703774615939E-3</v>
      </c>
    </row>
    <row r="323" spans="6:30">
      <c r="F323" s="301">
        <f t="shared" si="34"/>
        <v>43647</v>
      </c>
      <c r="G323" s="308">
        <f t="shared" ca="1" si="35"/>
        <v>0</v>
      </c>
      <c r="H323" s="311">
        <f t="shared" ca="1" si="36"/>
        <v>5.4766176079912299E-5</v>
      </c>
      <c r="I323" s="311">
        <f t="shared" ca="1" si="37"/>
        <v>-8.1204538426647987E-3</v>
      </c>
      <c r="J323" s="310">
        <f t="shared" ca="1" si="38"/>
        <v>8.4685322606148361E-4</v>
      </c>
      <c r="P323" s="301">
        <f t="shared" si="32"/>
        <v>43647</v>
      </c>
      <c r="Q323" s="308">
        <f t="shared" ca="1" si="23"/>
        <v>0</v>
      </c>
      <c r="R323" s="311">
        <f t="shared" ca="1" si="24"/>
        <v>5.4802206871595871E-5</v>
      </c>
      <c r="S323" s="311">
        <f t="shared" ca="1" si="25"/>
        <v>-7.812544775856356E-3</v>
      </c>
      <c r="T323" s="310">
        <f t="shared" ca="1" si="26"/>
        <v>1.9429388269234238E-3</v>
      </c>
      <c r="Z323" s="301">
        <f t="shared" si="33"/>
        <v>43647</v>
      </c>
      <c r="AA323" s="308">
        <f t="shared" ca="1" si="27"/>
        <v>0</v>
      </c>
      <c r="AB323" s="311">
        <f t="shared" ca="1" si="28"/>
        <v>5.3304395113418224E-5</v>
      </c>
      <c r="AC323" s="311">
        <f t="shared" ca="1" si="29"/>
        <v>-5.2966129360234593E-3</v>
      </c>
      <c r="AD323" s="310">
        <f t="shared" ca="1" si="30"/>
        <v>2.9925819561764655E-3</v>
      </c>
    </row>
    <row r="324" spans="6:30">
      <c r="F324" s="301">
        <f t="shared" si="34"/>
        <v>43678</v>
      </c>
      <c r="G324" s="308">
        <f t="shared" ca="1" si="35"/>
        <v>0</v>
      </c>
      <c r="H324" s="311">
        <f t="shared" ca="1" si="36"/>
        <v>5.4859304042809143E-5</v>
      </c>
      <c r="I324" s="311">
        <f t="shared" ca="1" si="37"/>
        <v>-6.7401920633440859E-3</v>
      </c>
      <c r="J324" s="310">
        <f t="shared" ca="1" si="38"/>
        <v>1.744591772213866E-3</v>
      </c>
      <c r="P324" s="301">
        <f t="shared" si="32"/>
        <v>43678</v>
      </c>
      <c r="Q324" s="308">
        <f t="shared" ca="1" si="23"/>
        <v>0</v>
      </c>
      <c r="R324" s="311">
        <f t="shared" ca="1" si="24"/>
        <v>5.4865602776787981E-5</v>
      </c>
      <c r="S324" s="311">
        <f t="shared" ca="1" si="25"/>
        <v>-8.0756518432650859E-3</v>
      </c>
      <c r="T324" s="310">
        <f t="shared" ca="1" si="26"/>
        <v>1.9480734656263099E-3</v>
      </c>
      <c r="Z324" s="301">
        <f t="shared" si="33"/>
        <v>43678</v>
      </c>
      <c r="AA324" s="308">
        <f t="shared" ca="1" si="27"/>
        <v>0</v>
      </c>
      <c r="AB324" s="311">
        <f t="shared" ca="1" si="28"/>
        <v>5.3183671857359727E-5</v>
      </c>
      <c r="AC324" s="311">
        <f t="shared" ca="1" si="29"/>
        <v>-6.4507435931387969E-3</v>
      </c>
      <c r="AD324" s="310">
        <f t="shared" ca="1" si="30"/>
        <v>2.0861827204889938E-3</v>
      </c>
    </row>
    <row r="325" spans="6:30">
      <c r="F325" s="301">
        <f t="shared" si="34"/>
        <v>43709</v>
      </c>
      <c r="G325" s="308">
        <f t="shared" ca="1" si="35"/>
        <v>0</v>
      </c>
      <c r="H325" s="311">
        <f t="shared" ca="1" si="36"/>
        <v>5.477884955129575E-5</v>
      </c>
      <c r="I325" s="311">
        <f t="shared" ca="1" si="37"/>
        <v>-8.5639911437050964E-3</v>
      </c>
      <c r="J325" s="310">
        <f t="shared" ca="1" si="38"/>
        <v>2.6426435504633972E-3</v>
      </c>
      <c r="P325" s="301">
        <f t="shared" si="32"/>
        <v>43709</v>
      </c>
      <c r="Q325" s="308">
        <f t="shared" ca="1" si="23"/>
        <v>0</v>
      </c>
      <c r="R325" s="311">
        <f t="shared" ca="1" si="24"/>
        <v>5.4789045417225068E-5</v>
      </c>
      <c r="S325" s="311">
        <f t="shared" ca="1" si="25"/>
        <v>-8.0401508861042137E-3</v>
      </c>
      <c r="T325" s="310">
        <f t="shared" ca="1" si="26"/>
        <v>2.0467971531794582E-3</v>
      </c>
      <c r="Z325" s="301">
        <f t="shared" si="33"/>
        <v>43709</v>
      </c>
      <c r="AA325" s="308">
        <f t="shared" ca="1" si="27"/>
        <v>0</v>
      </c>
      <c r="AB325" s="311">
        <f t="shared" ca="1" si="28"/>
        <v>5.3300529047284328E-5</v>
      </c>
      <c r="AC325" s="311">
        <f t="shared" ca="1" si="29"/>
        <v>-7.870778481182894E-3</v>
      </c>
      <c r="AD325" s="310">
        <f t="shared" ca="1" si="30"/>
        <v>4.2547132112467079E-3</v>
      </c>
    </row>
    <row r="326" spans="6:30">
      <c r="F326" s="301">
        <f t="shared" si="34"/>
        <v>43739</v>
      </c>
      <c r="G326" s="308">
        <f t="shared" ca="1" si="35"/>
        <v>0</v>
      </c>
      <c r="H326" s="311">
        <f t="shared" ca="1" si="36"/>
        <v>5.5021918037301276E-5</v>
      </c>
      <c r="I326" s="311">
        <f t="shared" ca="1" si="37"/>
        <v>-6.2860249768305065E-3</v>
      </c>
      <c r="J326" s="310">
        <f t="shared" ca="1" si="38"/>
        <v>1.6820814356173219E-3</v>
      </c>
      <c r="P326" s="301">
        <f t="shared" si="32"/>
        <v>43739</v>
      </c>
      <c r="Q326" s="308">
        <f t="shared" ca="1" si="23"/>
        <v>0</v>
      </c>
      <c r="R326" s="311">
        <f t="shared" ca="1" si="24"/>
        <v>5.4819106533043893E-5</v>
      </c>
      <c r="S326" s="311">
        <f t="shared" ca="1" si="25"/>
        <v>-5.8758005454482287E-3</v>
      </c>
      <c r="T326" s="310">
        <f t="shared" ca="1" si="26"/>
        <v>2.9199844181579948E-3</v>
      </c>
      <c r="Z326" s="301">
        <f t="shared" si="33"/>
        <v>43739</v>
      </c>
      <c r="AA326" s="308">
        <f t="shared" ca="1" si="27"/>
        <v>0</v>
      </c>
      <c r="AB326" s="311">
        <f t="shared" ca="1" si="28"/>
        <v>5.3297654382999937E-5</v>
      </c>
      <c r="AC326" s="311">
        <f t="shared" ca="1" si="29"/>
        <v>-5.035102916681633E-3</v>
      </c>
      <c r="AD326" s="310">
        <f t="shared" ca="1" si="30"/>
        <v>4.0331461453213535E-3</v>
      </c>
    </row>
    <row r="327" spans="6:30">
      <c r="F327" s="301">
        <f t="shared" si="34"/>
        <v>43770</v>
      </c>
      <c r="G327" s="308">
        <f t="shared" ca="1" si="35"/>
        <v>0</v>
      </c>
      <c r="H327" s="311">
        <f t="shared" ca="1" si="36"/>
        <v>5.4745717434467878E-5</v>
      </c>
      <c r="I327" s="311">
        <f t="shared" ca="1" si="37"/>
        <v>-3.837508234823428E-3</v>
      </c>
      <c r="J327" s="310">
        <f t="shared" ca="1" si="38"/>
        <v>1.7320437799048793E-3</v>
      </c>
      <c r="P327" s="301">
        <f t="shared" si="32"/>
        <v>43770</v>
      </c>
      <c r="Q327" s="308">
        <f t="shared" ca="1" si="23"/>
        <v>0</v>
      </c>
      <c r="R327" s="311">
        <f t="shared" ca="1" si="24"/>
        <v>5.4931806795721627E-5</v>
      </c>
      <c r="S327" s="311">
        <f t="shared" ca="1" si="25"/>
        <v>-4.4505257956964916E-3</v>
      </c>
      <c r="T327" s="310">
        <f t="shared" ca="1" si="26"/>
        <v>2.0010136031305414E-3</v>
      </c>
      <c r="Z327" s="301">
        <f t="shared" si="33"/>
        <v>43770</v>
      </c>
      <c r="AA327" s="308">
        <f t="shared" ca="1" si="27"/>
        <v>0</v>
      </c>
      <c r="AB327" s="311">
        <f t="shared" ca="1" si="28"/>
        <v>5.3318382873479564E-5</v>
      </c>
      <c r="AC327" s="311">
        <f t="shared" ca="1" si="29"/>
        <v>-3.8121056445942214E-3</v>
      </c>
      <c r="AD327" s="310">
        <f t="shared" ca="1" si="30"/>
        <v>3.0719326928205781E-3</v>
      </c>
    </row>
    <row r="328" spans="6:30">
      <c r="F328" s="301">
        <f t="shared" si="34"/>
        <v>43800</v>
      </c>
      <c r="G328" s="308">
        <f t="shared" ca="1" si="35"/>
        <v>0</v>
      </c>
      <c r="H328" s="311">
        <f t="shared" ca="1" si="36"/>
        <v>5.4982427866390182E-5</v>
      </c>
      <c r="I328" s="311">
        <f t="shared" ca="1" si="37"/>
        <v>-5.5983554723105788E-3</v>
      </c>
      <c r="J328" s="310">
        <f t="shared" ca="1" si="38"/>
        <v>3.0516120472336983E-3</v>
      </c>
      <c r="P328" s="301">
        <f t="shared" si="32"/>
        <v>43800</v>
      </c>
      <c r="Q328" s="308">
        <f t="shared" ca="1" si="23"/>
        <v>0</v>
      </c>
      <c r="R328" s="311">
        <f t="shared" ca="1" si="24"/>
        <v>5.4711588881373174E-5</v>
      </c>
      <c r="S328" s="311">
        <f t="shared" ca="1" si="25"/>
        <v>-5.9689168381384938E-3</v>
      </c>
      <c r="T328" s="310">
        <f t="shared" ca="1" si="26"/>
        <v>2.9115515179836127E-3</v>
      </c>
      <c r="Z328" s="301">
        <f t="shared" si="33"/>
        <v>43800</v>
      </c>
      <c r="AA328" s="308">
        <f t="shared" ca="1" si="27"/>
        <v>0</v>
      </c>
      <c r="AB328" s="311">
        <f t="shared" ca="1" si="28"/>
        <v>5.3259102359426436E-5</v>
      </c>
      <c r="AC328" s="311">
        <f t="shared" ca="1" si="29"/>
        <v>-4.741896472286844E-3</v>
      </c>
      <c r="AD328" s="310">
        <f t="shared" ca="1" si="30"/>
        <v>3.0072831184264626E-3</v>
      </c>
    </row>
    <row r="329" spans="6:30">
      <c r="F329" s="301">
        <f t="shared" si="34"/>
        <v>43831</v>
      </c>
      <c r="G329" s="308">
        <f t="shared" ca="1" si="35"/>
        <v>0</v>
      </c>
      <c r="H329" s="311">
        <f t="shared" ca="1" si="36"/>
        <v>-5.2547918723999665E-5</v>
      </c>
      <c r="I329" s="311">
        <f t="shared" ca="1" si="37"/>
        <v>-2.0872037667316601E-3</v>
      </c>
      <c r="J329" s="310">
        <f t="shared" ca="1" si="38"/>
        <v>2.4642767206854987E-3</v>
      </c>
      <c r="P329" s="301">
        <f t="shared" si="32"/>
        <v>43831</v>
      </c>
      <c r="Q329" s="308">
        <f t="shared" ca="1" si="23"/>
        <v>0</v>
      </c>
      <c r="R329" s="311">
        <f t="shared" ca="1" si="24"/>
        <v>-5.2639632974749162E-5</v>
      </c>
      <c r="S329" s="311">
        <f t="shared" ca="1" si="25"/>
        <v>-1.923250066621085E-3</v>
      </c>
      <c r="T329" s="310">
        <f t="shared" ca="1" si="26"/>
        <v>2.7438350092350294E-3</v>
      </c>
      <c r="Z329" s="301">
        <f t="shared" si="33"/>
        <v>43831</v>
      </c>
      <c r="AA329" s="308">
        <f t="shared" ca="1" si="27"/>
        <v>0</v>
      </c>
      <c r="AB329" s="311">
        <f t="shared" ca="1" si="28"/>
        <v>-5.163884405179342E-5</v>
      </c>
      <c r="AC329" s="311">
        <f t="shared" ca="1" si="29"/>
        <v>-1.1740517892556701E-3</v>
      </c>
      <c r="AD329" s="310">
        <f t="shared" ca="1" si="30"/>
        <v>2.9273681056294354E-3</v>
      </c>
    </row>
    <row r="330" spans="6:30">
      <c r="F330" s="301">
        <f t="shared" si="34"/>
        <v>43862</v>
      </c>
      <c r="G330" s="308">
        <f t="shared" ca="1" si="35"/>
        <v>0</v>
      </c>
      <c r="H330" s="311">
        <f t="shared" ca="1" si="36"/>
        <v>-5.2715423092375424E-5</v>
      </c>
      <c r="I330" s="311">
        <f t="shared" ca="1" si="37"/>
        <v>-1.9431739602377984E-3</v>
      </c>
      <c r="J330" s="310">
        <f t="shared" ca="1" si="38"/>
        <v>2.6531403702083622E-3</v>
      </c>
      <c r="P330" s="301">
        <f t="shared" si="32"/>
        <v>43862</v>
      </c>
      <c r="Q330" s="308">
        <f t="shared" ca="1" si="23"/>
        <v>0</v>
      </c>
      <c r="R330" s="311">
        <f t="shared" ca="1" si="24"/>
        <v>-5.2461321254693161E-5</v>
      </c>
      <c r="S330" s="311">
        <f t="shared" ca="1" si="25"/>
        <v>-1.736817559569892E-3</v>
      </c>
      <c r="T330" s="310">
        <f t="shared" ca="1" si="26"/>
        <v>1.9429637180798931E-3</v>
      </c>
      <c r="Z330" s="301">
        <f t="shared" si="33"/>
        <v>43862</v>
      </c>
      <c r="AA330" s="308">
        <f t="shared" ca="1" si="27"/>
        <v>0</v>
      </c>
      <c r="AB330" s="311">
        <f t="shared" ca="1" si="28"/>
        <v>-5.1813117989296664E-5</v>
      </c>
      <c r="AC330" s="311">
        <f t="shared" ca="1" si="29"/>
        <v>-8.6951854870154222E-4</v>
      </c>
      <c r="AD330" s="310">
        <f t="shared" ca="1" si="30"/>
        <v>4.1799251835374918E-3</v>
      </c>
    </row>
    <row r="331" spans="6:30">
      <c r="F331" s="301">
        <f t="shared" si="34"/>
        <v>43891</v>
      </c>
      <c r="G331" s="308">
        <f t="shared" ca="1" si="35"/>
        <v>0</v>
      </c>
      <c r="H331" s="311">
        <f t="shared" ca="1" si="36"/>
        <v>-5.2613144718272054E-5</v>
      </c>
      <c r="I331" s="311">
        <f t="shared" ca="1" si="37"/>
        <v>-1.9374765821743578E-3</v>
      </c>
      <c r="J331" s="310">
        <f t="shared" ca="1" si="38"/>
        <v>3.2556443062989882E-3</v>
      </c>
      <c r="P331" s="301">
        <f t="shared" si="32"/>
        <v>43891</v>
      </c>
      <c r="Q331" s="308">
        <f t="shared" ca="1" si="23"/>
        <v>0</v>
      </c>
      <c r="R331" s="311">
        <f t="shared" ca="1" si="24"/>
        <v>-5.2723797757781021E-5</v>
      </c>
      <c r="S331" s="311">
        <f t="shared" ca="1" si="25"/>
        <v>-1.6377306845158923E-3</v>
      </c>
      <c r="T331" s="310">
        <f t="shared" ca="1" si="26"/>
        <v>2.7667270599469607E-3</v>
      </c>
      <c r="Z331" s="301">
        <f t="shared" si="33"/>
        <v>43891</v>
      </c>
      <c r="AA331" s="308">
        <f t="shared" ca="1" si="27"/>
        <v>0</v>
      </c>
      <c r="AB331" s="311">
        <f t="shared" ca="1" si="28"/>
        <v>-5.1765458034758183E-5</v>
      </c>
      <c r="AC331" s="311">
        <f t="shared" ca="1" si="29"/>
        <v>-9.5441471639168274E-4</v>
      </c>
      <c r="AD331" s="310">
        <f t="shared" ca="1" si="30"/>
        <v>1.9576380399308757E-3</v>
      </c>
    </row>
    <row r="332" spans="6:30">
      <c r="F332" s="301">
        <f t="shared" si="34"/>
        <v>43922</v>
      </c>
      <c r="G332" s="308">
        <f t="shared" ca="1" si="35"/>
        <v>0</v>
      </c>
      <c r="H332" s="311">
        <f t="shared" ca="1" si="36"/>
        <v>-5.2864337727664967E-5</v>
      </c>
      <c r="I332" s="311">
        <f t="shared" ca="1" si="37"/>
        <v>-5.3662703398095202E-3</v>
      </c>
      <c r="J332" s="310">
        <f t="shared" ca="1" si="38"/>
        <v>8.3562676710036143E-4</v>
      </c>
      <c r="P332" s="301">
        <f t="shared" si="32"/>
        <v>43922</v>
      </c>
      <c r="Q332" s="308">
        <f t="shared" ca="1" si="23"/>
        <v>0</v>
      </c>
      <c r="R332" s="311">
        <f t="shared" ca="1" si="24"/>
        <v>-5.2900228166508079E-5</v>
      </c>
      <c r="S332" s="311">
        <f t="shared" ca="1" si="25"/>
        <v>-5.9600631415680505E-3</v>
      </c>
      <c r="T332" s="310">
        <f t="shared" ca="1" si="26"/>
        <v>1.9771378751722857E-3</v>
      </c>
      <c r="Z332" s="301">
        <f t="shared" si="33"/>
        <v>43922</v>
      </c>
      <c r="AA332" s="308">
        <f t="shared" ca="1" si="27"/>
        <v>0</v>
      </c>
      <c r="AB332" s="311">
        <f t="shared" ca="1" si="28"/>
        <v>-5.2001662070200183E-5</v>
      </c>
      <c r="AC332" s="311">
        <f t="shared" ca="1" si="29"/>
        <v>-4.0662060546740042E-3</v>
      </c>
      <c r="AD332" s="310">
        <f t="shared" ca="1" si="30"/>
        <v>3.8747582055140839E-3</v>
      </c>
    </row>
    <row r="333" spans="6:30">
      <c r="F333" s="301">
        <f t="shared" si="34"/>
        <v>43952</v>
      </c>
      <c r="G333" s="308">
        <f t="shared" ca="1" si="35"/>
        <v>0</v>
      </c>
      <c r="H333" s="311">
        <f t="shared" ca="1" si="36"/>
        <v>-5.2702719122277308E-5</v>
      </c>
      <c r="I333" s="311">
        <f t="shared" ca="1" si="37"/>
        <v>-8.3127650347557536E-3</v>
      </c>
      <c r="J333" s="310">
        <f t="shared" ca="1" si="38"/>
        <v>8.7493429237373022E-4</v>
      </c>
      <c r="P333" s="301">
        <f t="shared" si="32"/>
        <v>43952</v>
      </c>
      <c r="Q333" s="308">
        <f t="shared" ca="1" si="23"/>
        <v>0</v>
      </c>
      <c r="R333" s="311">
        <f t="shared" ca="1" si="24"/>
        <v>-5.2750986643368414E-5</v>
      </c>
      <c r="S333" s="311">
        <f t="shared" ca="1" si="25"/>
        <v>-8.3043666799186289E-3</v>
      </c>
      <c r="T333" s="310">
        <f t="shared" ca="1" si="26"/>
        <v>2.0031333391248296E-3</v>
      </c>
      <c r="Z333" s="301">
        <f t="shared" si="33"/>
        <v>43952</v>
      </c>
      <c r="AA333" s="308">
        <f t="shared" ca="1" si="27"/>
        <v>0</v>
      </c>
      <c r="AB333" s="311">
        <f t="shared" ca="1" si="28"/>
        <v>-5.1815346484462843E-5</v>
      </c>
      <c r="AC333" s="311">
        <f t="shared" ca="1" si="29"/>
        <v>-9.59769338363059E-3</v>
      </c>
      <c r="AD333" s="310">
        <f t="shared" ca="1" si="30"/>
        <v>5.619940827946035E-3</v>
      </c>
    </row>
    <row r="334" spans="6:30">
      <c r="F334" s="301">
        <f t="shared" si="34"/>
        <v>43983</v>
      </c>
      <c r="G334" s="308">
        <f t="shared" ca="1" si="35"/>
        <v>0</v>
      </c>
      <c r="H334" s="311">
        <f t="shared" ca="1" si="36"/>
        <v>-5.2579764954541197E-5</v>
      </c>
      <c r="I334" s="311">
        <f t="shared" ca="1" si="37"/>
        <v>-7.8056508402205571E-3</v>
      </c>
      <c r="J334" s="310">
        <f t="shared" ca="1" si="38"/>
        <v>1.8231359577820516E-3</v>
      </c>
      <c r="P334" s="301">
        <f t="shared" si="32"/>
        <v>43983</v>
      </c>
      <c r="Q334" s="308">
        <f t="shared" ca="1" si="23"/>
        <v>0</v>
      </c>
      <c r="R334" s="311">
        <f t="shared" ca="1" si="24"/>
        <v>-5.2631017777748923E-5</v>
      </c>
      <c r="S334" s="311">
        <f t="shared" ca="1" si="25"/>
        <v>-7.5463642252980856E-3</v>
      </c>
      <c r="T334" s="310">
        <f t="shared" ca="1" si="26"/>
        <v>3.4802207527677709E-3</v>
      </c>
      <c r="Z334" s="301">
        <f t="shared" si="33"/>
        <v>43983</v>
      </c>
      <c r="AA334" s="308">
        <f t="shared" ca="1" si="27"/>
        <v>0</v>
      </c>
      <c r="AB334" s="311">
        <f t="shared" ca="1" si="28"/>
        <v>-5.1933880945154165E-5</v>
      </c>
      <c r="AC334" s="311">
        <f t="shared" ca="1" si="29"/>
        <v>-6.9501712131490034E-3</v>
      </c>
      <c r="AD334" s="310">
        <f t="shared" ca="1" si="30"/>
        <v>3.1890136193459817E-3</v>
      </c>
    </row>
    <row r="335" spans="6:30">
      <c r="F335" s="301">
        <f t="shared" si="34"/>
        <v>44013</v>
      </c>
      <c r="G335" s="308">
        <f t="shared" ca="1" si="35"/>
        <v>0</v>
      </c>
      <c r="H335" s="311">
        <f t="shared" ca="1" si="36"/>
        <v>-5.265209726790232E-5</v>
      </c>
      <c r="I335" s="311">
        <f t="shared" ca="1" si="37"/>
        <v>-7.1600596526287807E-3</v>
      </c>
      <c r="J335" s="310">
        <f t="shared" ca="1" si="38"/>
        <v>1.7397005764960838E-3</v>
      </c>
      <c r="P335" s="301">
        <f t="shared" si="32"/>
        <v>44013</v>
      </c>
      <c r="Q335" s="308">
        <f t="shared" ca="1" si="23"/>
        <v>0</v>
      </c>
      <c r="R335" s="311">
        <f t="shared" ca="1" si="24"/>
        <v>-5.2669261126903066E-5</v>
      </c>
      <c r="S335" s="311">
        <f t="shared" ca="1" si="25"/>
        <v>-5.8502496526325887E-3</v>
      </c>
      <c r="T335" s="310">
        <f t="shared" ca="1" si="26"/>
        <v>2.8539935710441E-3</v>
      </c>
      <c r="Z335" s="301">
        <f t="shared" si="33"/>
        <v>44013</v>
      </c>
      <c r="AA335" s="308">
        <f t="shared" ca="1" si="27"/>
        <v>0</v>
      </c>
      <c r="AB335" s="311">
        <f t="shared" ca="1" si="28"/>
        <v>-5.1743003350535055E-5</v>
      </c>
      <c r="AC335" s="311">
        <f t="shared" ca="1" si="29"/>
        <v>-5.9308147888672558E-3</v>
      </c>
      <c r="AD335" s="310">
        <f t="shared" ca="1" si="30"/>
        <v>3.024840222763947E-3</v>
      </c>
    </row>
    <row r="336" spans="6:30">
      <c r="F336" s="301">
        <f t="shared" si="34"/>
        <v>44044</v>
      </c>
      <c r="G336" s="308">
        <f t="shared" ca="1" si="35"/>
        <v>0</v>
      </c>
      <c r="H336" s="311">
        <f t="shared" ca="1" si="36"/>
        <v>-5.2642861211205094E-5</v>
      </c>
      <c r="I336" s="311">
        <f t="shared" ca="1" si="37"/>
        <v>-7.250880367524859E-3</v>
      </c>
      <c r="J336" s="310">
        <f t="shared" ca="1" si="38"/>
        <v>2.58600791045005E-3</v>
      </c>
      <c r="P336" s="301">
        <f t="shared" si="32"/>
        <v>44044</v>
      </c>
      <c r="Q336" s="308">
        <f t="shared" ca="1" si="23"/>
        <v>0</v>
      </c>
      <c r="R336" s="311">
        <f t="shared" ca="1" si="24"/>
        <v>-5.2596922892833575E-5</v>
      </c>
      <c r="S336" s="311">
        <f t="shared" ca="1" si="25"/>
        <v>-6.7366202181102786E-3</v>
      </c>
      <c r="T336" s="310">
        <f t="shared" ca="1" si="26"/>
        <v>1.0109391958414982E-3</v>
      </c>
      <c r="Z336" s="301">
        <f t="shared" si="33"/>
        <v>44044</v>
      </c>
      <c r="AA336" s="308">
        <f t="shared" ca="1" si="27"/>
        <v>0</v>
      </c>
      <c r="AB336" s="311">
        <f t="shared" ca="1" si="28"/>
        <v>-5.1749989121607776E-5</v>
      </c>
      <c r="AC336" s="311">
        <f t="shared" ca="1" si="29"/>
        <v>-5.9153490175897216E-3</v>
      </c>
      <c r="AD336" s="310">
        <f t="shared" ca="1" si="30"/>
        <v>3.0282965884276258E-3</v>
      </c>
    </row>
    <row r="337" spans="6:30">
      <c r="F337" s="301">
        <f t="shared" si="34"/>
        <v>44075</v>
      </c>
      <c r="G337" s="308">
        <f t="shared" ca="1" si="35"/>
        <v>0</v>
      </c>
      <c r="H337" s="311">
        <f t="shared" ca="1" si="36"/>
        <v>-5.2584973562308512E-5</v>
      </c>
      <c r="I337" s="311">
        <f t="shared" ca="1" si="37"/>
        <v>-6.0709992066059204E-3</v>
      </c>
      <c r="J337" s="310">
        <f t="shared" ca="1" si="38"/>
        <v>1.7546220442758997E-3</v>
      </c>
      <c r="P337" s="301">
        <f t="shared" si="32"/>
        <v>44075</v>
      </c>
      <c r="Q337" s="308">
        <f t="shared" ca="1" si="23"/>
        <v>0</v>
      </c>
      <c r="R337" s="311">
        <f t="shared" ca="1" si="24"/>
        <v>-5.2615958356261316E-5</v>
      </c>
      <c r="S337" s="311">
        <f t="shared" ca="1" si="25"/>
        <v>-7.1193729917555792E-3</v>
      </c>
      <c r="T337" s="310">
        <f t="shared" ca="1" si="26"/>
        <v>2.0091722193675832E-3</v>
      </c>
      <c r="Z337" s="301">
        <f t="shared" si="33"/>
        <v>44075</v>
      </c>
      <c r="AA337" s="308">
        <f t="shared" ca="1" si="27"/>
        <v>0</v>
      </c>
      <c r="AB337" s="311">
        <f t="shared" ca="1" si="28"/>
        <v>-5.1832548151775626E-5</v>
      </c>
      <c r="AC337" s="311">
        <f t="shared" ca="1" si="29"/>
        <v>-5.7631783321380192E-3</v>
      </c>
      <c r="AD337" s="310">
        <f t="shared" ca="1" si="30"/>
        <v>4.1809467971076764E-3</v>
      </c>
    </row>
    <row r="338" spans="6:30">
      <c r="F338" s="301">
        <f t="shared" si="34"/>
        <v>44105</v>
      </c>
      <c r="G338" s="308">
        <f t="shared" ca="1" si="35"/>
        <v>0</v>
      </c>
      <c r="H338" s="311">
        <f t="shared" ca="1" si="36"/>
        <v>-5.2692757242400745E-5</v>
      </c>
      <c r="I338" s="311">
        <f t="shared" ca="1" si="37"/>
        <v>-5.4866175428044395E-3</v>
      </c>
      <c r="J338" s="310">
        <f t="shared" ca="1" si="38"/>
        <v>2.5201314818028564E-3</v>
      </c>
      <c r="P338" s="301">
        <f t="shared" si="32"/>
        <v>44105</v>
      </c>
      <c r="Q338" s="308">
        <f t="shared" ca="1" si="23"/>
        <v>0</v>
      </c>
      <c r="R338" s="311">
        <f t="shared" ca="1" si="24"/>
        <v>-5.2742223709323355E-5</v>
      </c>
      <c r="S338" s="311">
        <f t="shared" ca="1" si="25"/>
        <v>-6.6620800149865822E-3</v>
      </c>
      <c r="T338" s="310">
        <f t="shared" ca="1" si="26"/>
        <v>2.8613205799496999E-3</v>
      </c>
      <c r="Z338" s="301">
        <f t="shared" si="33"/>
        <v>44105</v>
      </c>
      <c r="AA338" s="308">
        <f t="shared" ca="1" si="27"/>
        <v>0</v>
      </c>
      <c r="AB338" s="311">
        <f t="shared" ca="1" si="28"/>
        <v>-5.1845229790181691E-5</v>
      </c>
      <c r="AC338" s="311">
        <f t="shared" ca="1" si="29"/>
        <v>-5.0589319279791267E-3</v>
      </c>
      <c r="AD338" s="310">
        <f t="shared" ca="1" si="30"/>
        <v>3.0156830834262571E-3</v>
      </c>
    </row>
    <row r="339" spans="6:30">
      <c r="F339" s="301">
        <f t="shared" si="34"/>
        <v>44136</v>
      </c>
      <c r="G339" s="308">
        <f t="shared" ca="1" si="35"/>
        <v>0</v>
      </c>
      <c r="H339" s="311">
        <f t="shared" ca="1" si="36"/>
        <v>-5.2776400471299389E-5</v>
      </c>
      <c r="I339" s="311">
        <f t="shared" ca="1" si="37"/>
        <v>-4.5088501717281959E-3</v>
      </c>
      <c r="J339" s="310">
        <f t="shared" ca="1" si="38"/>
        <v>2.6081500719992157E-3</v>
      </c>
      <c r="P339" s="301">
        <f t="shared" si="32"/>
        <v>44136</v>
      </c>
      <c r="Q339" s="308">
        <f t="shared" ca="1" si="23"/>
        <v>0</v>
      </c>
      <c r="R339" s="311">
        <f t="shared" ca="1" si="24"/>
        <v>-5.2760583304389819E-5</v>
      </c>
      <c r="S339" s="311">
        <f t="shared" ca="1" si="25"/>
        <v>-4.3991133569522001E-3</v>
      </c>
      <c r="T339" s="310">
        <f t="shared" ca="1" si="26"/>
        <v>2.9184439866396517E-3</v>
      </c>
      <c r="Z339" s="301">
        <f t="shared" si="33"/>
        <v>44136</v>
      </c>
      <c r="AA339" s="308">
        <f t="shared" ca="1" si="27"/>
        <v>0</v>
      </c>
      <c r="AB339" s="311">
        <f t="shared" ca="1" si="28"/>
        <v>-5.2055695290986748E-5</v>
      </c>
      <c r="AC339" s="311">
        <f t="shared" ca="1" si="29"/>
        <v>-2.6986116297974538E-3</v>
      </c>
      <c r="AD339" s="310">
        <f t="shared" ca="1" si="30"/>
        <v>3.0754183337025065E-3</v>
      </c>
    </row>
    <row r="340" spans="6:30">
      <c r="F340" s="301">
        <f t="shared" si="34"/>
        <v>44166</v>
      </c>
      <c r="G340" s="308">
        <f t="shared" ca="1" si="35"/>
        <v>0</v>
      </c>
      <c r="H340" s="311">
        <f t="shared" ca="1" si="36"/>
        <v>-5.267295698252461E-5</v>
      </c>
      <c r="I340" s="311">
        <f t="shared" ca="1" si="37"/>
        <v>-5.5112002021800999E-3</v>
      </c>
      <c r="J340" s="310">
        <f t="shared" ca="1" si="38"/>
        <v>8.7656691409998544E-4</v>
      </c>
      <c r="P340" s="301">
        <f t="shared" si="32"/>
        <v>44166</v>
      </c>
      <c r="Q340" s="308">
        <f t="shared" ca="1" si="23"/>
        <v>0</v>
      </c>
      <c r="R340" s="311">
        <f t="shared" ca="1" si="24"/>
        <v>-5.2788558861482926E-5</v>
      </c>
      <c r="S340" s="311">
        <f t="shared" ca="1" si="25"/>
        <v>-5.1042491147512692E-3</v>
      </c>
      <c r="T340" s="310">
        <f t="shared" ca="1" si="26"/>
        <v>2.8125026433472033E-3</v>
      </c>
      <c r="Z340" s="301">
        <f t="shared" si="33"/>
        <v>44166</v>
      </c>
      <c r="AA340" s="308">
        <f t="shared" ca="1" si="27"/>
        <v>0</v>
      </c>
      <c r="AB340" s="311">
        <f t="shared" ca="1" si="28"/>
        <v>-5.1776818022375437E-5</v>
      </c>
      <c r="AC340" s="311">
        <f t="shared" ca="1" si="29"/>
        <v>-4.7718968829556507E-3</v>
      </c>
      <c r="AD340" s="310">
        <f t="shared" ca="1" si="30"/>
        <v>3.0440306284347241E-3</v>
      </c>
    </row>
    <row r="341" spans="6:30">
      <c r="F341" s="301">
        <f t="shared" si="34"/>
        <v>44197</v>
      </c>
      <c r="G341" s="308">
        <f t="shared" ca="1" si="35"/>
        <v>0</v>
      </c>
      <c r="H341" s="311">
        <f t="shared" ca="1" si="36"/>
        <v>-2.1852926560217423E-4</v>
      </c>
      <c r="I341" s="311">
        <f t="shared" ca="1" si="37"/>
        <v>-2.4565488216189424E-3</v>
      </c>
      <c r="J341" s="310">
        <f t="shared" ca="1" si="38"/>
        <v>3.2877322876947446E-3</v>
      </c>
      <c r="P341" s="301">
        <f t="shared" si="32"/>
        <v>44197</v>
      </c>
      <c r="Q341" s="308">
        <f t="shared" ca="1" si="23"/>
        <v>0</v>
      </c>
      <c r="R341" s="311">
        <f t="shared" ca="1" si="24"/>
        <v>-2.1867300832023595E-4</v>
      </c>
      <c r="S341" s="311">
        <f t="shared" ca="1" si="25"/>
        <v>-2.6694943406284644E-3</v>
      </c>
      <c r="T341" s="310">
        <f t="shared" ca="1" si="26"/>
        <v>2.811999791332509E-3</v>
      </c>
      <c r="Z341" s="301">
        <f t="shared" si="33"/>
        <v>44197</v>
      </c>
      <c r="AA341" s="308">
        <f t="shared" ca="1" si="27"/>
        <v>0</v>
      </c>
      <c r="AB341" s="311">
        <f t="shared" ca="1" si="28"/>
        <v>-2.1786221516673088E-4</v>
      </c>
      <c r="AC341" s="311">
        <f t="shared" ca="1" si="29"/>
        <v>-1.2768431338661124E-3</v>
      </c>
      <c r="AD341" s="310">
        <f t="shared" ca="1" si="30"/>
        <v>2.877923611070754E-3</v>
      </c>
    </row>
    <row r="342" spans="6:30">
      <c r="F342" s="301">
        <f t="shared" si="34"/>
        <v>44228</v>
      </c>
      <c r="G342" s="308">
        <f t="shared" ca="1" si="35"/>
        <v>0</v>
      </c>
      <c r="H342" s="311">
        <f t="shared" ca="1" si="36"/>
        <v>-2.1864149330330651E-4</v>
      </c>
      <c r="I342" s="311">
        <f t="shared" ca="1" si="37"/>
        <v>-2.2662065444692958E-3</v>
      </c>
      <c r="J342" s="310">
        <f t="shared" ca="1" si="38"/>
        <v>1.8185003695783131E-3</v>
      </c>
      <c r="P342" s="301">
        <f t="shared" si="32"/>
        <v>44228</v>
      </c>
      <c r="Q342" s="308">
        <f t="shared" ca="1" si="23"/>
        <v>0</v>
      </c>
      <c r="R342" s="311">
        <f t="shared" ca="1" si="24"/>
        <v>-2.1862202329681057E-4</v>
      </c>
      <c r="S342" s="311">
        <f t="shared" ca="1" si="25"/>
        <v>-2.2976142172050906E-3</v>
      </c>
      <c r="T342" s="310">
        <f t="shared" ca="1" si="26"/>
        <v>3.1046062167354727E-3</v>
      </c>
      <c r="Z342" s="301">
        <f t="shared" si="33"/>
        <v>44228</v>
      </c>
      <c r="AA342" s="308">
        <f t="shared" ca="1" si="27"/>
        <v>0</v>
      </c>
      <c r="AB342" s="311">
        <f t="shared" ca="1" si="28"/>
        <v>-2.1768293323465304E-4</v>
      </c>
      <c r="AC342" s="311">
        <f t="shared" ca="1" si="29"/>
        <v>-1.2574959221434145E-3</v>
      </c>
      <c r="AD342" s="310">
        <f t="shared" ca="1" si="30"/>
        <v>5.4041990610511625E-3</v>
      </c>
    </row>
    <row r="343" spans="6:30">
      <c r="F343" s="301">
        <f t="shared" si="34"/>
        <v>44256</v>
      </c>
      <c r="G343" s="308">
        <f t="shared" ca="1" si="35"/>
        <v>0</v>
      </c>
      <c r="H343" s="311">
        <f t="shared" ca="1" si="36"/>
        <v>-2.1874564988932921E-4</v>
      </c>
      <c r="I343" s="311">
        <f t="shared" ca="1" si="37"/>
        <v>-2.1113643633627888E-3</v>
      </c>
      <c r="J343" s="310">
        <f t="shared" ca="1" si="38"/>
        <v>8.6153313286940758E-4</v>
      </c>
      <c r="P343" s="301">
        <f t="shared" si="32"/>
        <v>44256</v>
      </c>
      <c r="Q343" s="308">
        <f t="shared" ca="1" si="23"/>
        <v>0</v>
      </c>
      <c r="R343" s="311">
        <f t="shared" ca="1" si="24"/>
        <v>-2.1873641827230283E-4</v>
      </c>
      <c r="S343" s="311">
        <f t="shared" ca="1" si="25"/>
        <v>-2.3996147388568589E-3</v>
      </c>
      <c r="T343" s="310">
        <f t="shared" ca="1" si="26"/>
        <v>1.8259485872953451E-3</v>
      </c>
      <c r="Z343" s="301">
        <f t="shared" si="33"/>
        <v>44256</v>
      </c>
      <c r="AA343" s="308">
        <f t="shared" ca="1" si="27"/>
        <v>0</v>
      </c>
      <c r="AB343" s="311">
        <f t="shared" ca="1" si="28"/>
        <v>-2.1774406176200412E-4</v>
      </c>
      <c r="AC343" s="311">
        <f t="shared" ca="1" si="29"/>
        <v>-1.163074293297095E-3</v>
      </c>
      <c r="AD343" s="310">
        <f t="shared" ca="1" si="30"/>
        <v>2.9224593924872533E-3</v>
      </c>
    </row>
    <row r="344" spans="6:30">
      <c r="F344" s="301">
        <f t="shared" si="34"/>
        <v>44287</v>
      </c>
      <c r="G344" s="308">
        <f t="shared" ca="1" si="35"/>
        <v>0</v>
      </c>
      <c r="H344" s="311">
        <f t="shared" ca="1" si="36"/>
        <v>-2.1878347379344909E-4</v>
      </c>
      <c r="I344" s="311">
        <f t="shared" ca="1" si="37"/>
        <v>-6.0073816093656474E-3</v>
      </c>
      <c r="J344" s="310">
        <f t="shared" ca="1" si="38"/>
        <v>1.7924579712167432E-3</v>
      </c>
      <c r="P344" s="301">
        <f t="shared" si="32"/>
        <v>44287</v>
      </c>
      <c r="Q344" s="308">
        <f t="shared" ca="1" si="23"/>
        <v>0</v>
      </c>
      <c r="R344" s="311">
        <f t="shared" ca="1" si="24"/>
        <v>-2.1911085172854339E-4</v>
      </c>
      <c r="S344" s="311">
        <f t="shared" ca="1" si="25"/>
        <v>-5.788021984143854E-3</v>
      </c>
      <c r="T344" s="310">
        <f t="shared" ca="1" si="26"/>
        <v>1.9354853652644444E-3</v>
      </c>
      <c r="Z344" s="301">
        <f t="shared" si="33"/>
        <v>44287</v>
      </c>
      <c r="AA344" s="308">
        <f t="shared" ca="1" si="27"/>
        <v>0</v>
      </c>
      <c r="AB344" s="311">
        <f t="shared" ca="1" si="28"/>
        <v>-2.1784773154576165E-4</v>
      </c>
      <c r="AC344" s="311">
        <f t="shared" ca="1" si="29"/>
        <v>-4.6608557695935193E-3</v>
      </c>
      <c r="AD344" s="310">
        <f t="shared" ca="1" si="30"/>
        <v>3.1228495745456719E-3</v>
      </c>
    </row>
    <row r="345" spans="6:30">
      <c r="F345" s="301">
        <f t="shared" si="34"/>
        <v>44317</v>
      </c>
      <c r="G345" s="308">
        <f t="shared" ca="1" si="35"/>
        <v>0</v>
      </c>
      <c r="H345" s="311">
        <f t="shared" ca="1" si="36"/>
        <v>-2.1885138975841212E-4</v>
      </c>
      <c r="I345" s="311">
        <f t="shared" ca="1" si="37"/>
        <v>-7.6326855947892458E-3</v>
      </c>
      <c r="J345" s="310">
        <f t="shared" ca="1" si="38"/>
        <v>-6.3862606161414703E-2</v>
      </c>
      <c r="P345" s="301">
        <f t="shared" si="32"/>
        <v>44317</v>
      </c>
      <c r="Q345" s="308">
        <f t="shared" ca="1" si="23"/>
        <v>0</v>
      </c>
      <c r="R345" s="311">
        <f t="shared" ca="1" si="24"/>
        <v>-2.1960103515217266E-4</v>
      </c>
      <c r="S345" s="311">
        <f t="shared" ca="1" si="25"/>
        <v>-1.2001732686929389E-2</v>
      </c>
      <c r="T345" s="310">
        <f t="shared" ca="1" si="26"/>
        <v>1.2476699720715079E-2</v>
      </c>
      <c r="Z345" s="301">
        <f t="shared" si="33"/>
        <v>44317</v>
      </c>
      <c r="AA345" s="308">
        <f t="shared" ca="1" si="27"/>
        <v>0</v>
      </c>
      <c r="AB345" s="311">
        <f t="shared" ca="1" si="28"/>
        <v>-2.1807408032248343E-4</v>
      </c>
      <c r="AC345" s="311">
        <f t="shared" ca="1" si="29"/>
        <v>-5.101585971972078E-3</v>
      </c>
      <c r="AD345" s="310">
        <f t="shared" ca="1" si="30"/>
        <v>-6.2111416756147619E-2</v>
      </c>
    </row>
    <row r="346" spans="6:30">
      <c r="F346" s="301">
        <f t="shared" si="34"/>
        <v>44348</v>
      </c>
      <c r="G346" s="308">
        <f t="shared" ca="1" si="35"/>
        <v>0</v>
      </c>
      <c r="H346" s="311">
        <f t="shared" ca="1" si="36"/>
        <v>-2.1888981350581815E-4</v>
      </c>
      <c r="I346" s="311">
        <f t="shared" ca="1" si="37"/>
        <v>-7.5121348006234046E-3</v>
      </c>
      <c r="J346" s="310">
        <f t="shared" ca="1" si="38"/>
        <v>2.1755497652303597</v>
      </c>
      <c r="P346" s="301">
        <f t="shared" si="32"/>
        <v>44348</v>
      </c>
      <c r="Q346" s="308">
        <f t="shared" ca="1" si="23"/>
        <v>0</v>
      </c>
      <c r="R346" s="311">
        <f t="shared" ca="1" si="24"/>
        <v>-2.1874965471568864E-4</v>
      </c>
      <c r="S346" s="311">
        <f t="shared" ca="1" si="25"/>
        <v>-8.0420540269678931E-3</v>
      </c>
      <c r="T346" s="310">
        <f t="shared" ca="1" si="26"/>
        <v>2.0389432133474106E-3</v>
      </c>
      <c r="Z346" s="301">
        <f t="shared" si="33"/>
        <v>44348</v>
      </c>
      <c r="AA346" s="308">
        <f t="shared" ca="1" si="27"/>
        <v>0</v>
      </c>
      <c r="AB346" s="311">
        <f t="shared" ca="1" si="28"/>
        <v>-2.179259040817616E-4</v>
      </c>
      <c r="AC346" s="311">
        <f t="shared" ca="1" si="29"/>
        <v>-5.8048741058824849E-3</v>
      </c>
      <c r="AD346" s="310">
        <f t="shared" ca="1" si="30"/>
        <v>2.5726128057793893</v>
      </c>
    </row>
    <row r="347" spans="6:30">
      <c r="F347" s="301">
        <f t="shared" si="34"/>
        <v>44378</v>
      </c>
      <c r="G347" s="308">
        <f t="shared" ca="1" si="35"/>
        <v>0</v>
      </c>
      <c r="H347" s="311">
        <f t="shared" ca="1" si="36"/>
        <v>-2.1893729426269992E-4</v>
      </c>
      <c r="I347" s="311">
        <f t="shared" ca="1" si="37"/>
        <v>-8.1460040048687565E-3</v>
      </c>
      <c r="J347" s="310">
        <f t="shared" ca="1" si="38"/>
        <v>1.7796383825510187E-3</v>
      </c>
      <c r="P347" s="301">
        <f t="shared" si="32"/>
        <v>44378</v>
      </c>
      <c r="Q347" s="308">
        <f t="shared" ca="1" si="23"/>
        <v>0</v>
      </c>
      <c r="R347" s="311">
        <f t="shared" ca="1" si="24"/>
        <v>-2.1876532389975001E-4</v>
      </c>
      <c r="S347" s="311">
        <f t="shared" ca="1" si="25"/>
        <v>-8.2283962448427284E-3</v>
      </c>
      <c r="T347" s="310">
        <f t="shared" ca="1" si="26"/>
        <v>1.9056141702809004E-3</v>
      </c>
      <c r="Z347" s="301">
        <f t="shared" si="33"/>
        <v>44378</v>
      </c>
      <c r="AA347" s="308">
        <f t="shared" ca="1" si="27"/>
        <v>0</v>
      </c>
      <c r="AB347" s="311">
        <f t="shared" ca="1" si="28"/>
        <v>-2.177546852105694E-4</v>
      </c>
      <c r="AC347" s="311">
        <f t="shared" ca="1" si="29"/>
        <v>-6.5951121621958819E-3</v>
      </c>
      <c r="AD347" s="310">
        <f t="shared" ca="1" si="30"/>
        <v>4.0764637218746458E-3</v>
      </c>
    </row>
    <row r="348" spans="6:30">
      <c r="F348" s="301">
        <f t="shared" si="34"/>
        <v>44409</v>
      </c>
      <c r="G348" s="308">
        <f t="shared" ca="1" si="35"/>
        <v>0</v>
      </c>
      <c r="H348" s="311">
        <f t="shared" ca="1" si="36"/>
        <v>-2.1848633009668994E-4</v>
      </c>
      <c r="I348" s="311">
        <f t="shared" ca="1" si="37"/>
        <v>-6.3568100541206984E-3</v>
      </c>
      <c r="J348" s="310">
        <f t="shared" ca="1" si="38"/>
        <v>2.5795207600773917E-3</v>
      </c>
      <c r="P348" s="301">
        <f t="shared" si="32"/>
        <v>44409</v>
      </c>
      <c r="Q348" s="308">
        <f t="shared" ca="1" si="23"/>
        <v>0</v>
      </c>
      <c r="R348" s="311">
        <f t="shared" ca="1" si="24"/>
        <v>-2.1849689529140903E-4</v>
      </c>
      <c r="S348" s="311">
        <f t="shared" ca="1" si="25"/>
        <v>-6.2118688379850795E-3</v>
      </c>
      <c r="T348" s="310">
        <f t="shared" ca="1" si="26"/>
        <v>2.8320189665225204E-3</v>
      </c>
      <c r="Z348" s="301">
        <f t="shared" si="33"/>
        <v>44409</v>
      </c>
      <c r="AA348" s="308">
        <f t="shared" ca="1" si="27"/>
        <v>0</v>
      </c>
      <c r="AB348" s="311">
        <f t="shared" ca="1" si="28"/>
        <v>-2.1778625638257942E-4</v>
      </c>
      <c r="AC348" s="311">
        <f t="shared" ca="1" si="29"/>
        <v>-5.241720323610588E-3</v>
      </c>
      <c r="AD348" s="310">
        <f t="shared" ca="1" si="30"/>
        <v>2.9756276085823874E-3</v>
      </c>
    </row>
    <row r="349" spans="6:30">
      <c r="F349" s="301">
        <f t="shared" si="34"/>
        <v>44440</v>
      </c>
      <c r="G349" s="308">
        <f t="shared" ca="1" si="35"/>
        <v>0</v>
      </c>
      <c r="H349" s="311">
        <f t="shared" ca="1" si="36"/>
        <v>-2.1864204046806446E-4</v>
      </c>
      <c r="I349" s="311">
        <f t="shared" ca="1" si="37"/>
        <v>-7.6998568838357873E-3</v>
      </c>
      <c r="J349" s="310">
        <f t="shared" ca="1" si="38"/>
        <v>8.8219840797965077E-4</v>
      </c>
      <c r="P349" s="301">
        <f t="shared" si="32"/>
        <v>44440</v>
      </c>
      <c r="Q349" s="308">
        <f t="shared" ca="1" si="23"/>
        <v>0</v>
      </c>
      <c r="R349" s="311">
        <f t="shared" ca="1" si="24"/>
        <v>-2.1885024390555508E-4</v>
      </c>
      <c r="S349" s="311">
        <f t="shared" ca="1" si="25"/>
        <v>-8.4490517839393986E-3</v>
      </c>
      <c r="T349" s="310">
        <f t="shared" ca="1" si="26"/>
        <v>3.0191946948112669E-3</v>
      </c>
      <c r="Z349" s="301">
        <f t="shared" si="33"/>
        <v>44440</v>
      </c>
      <c r="AA349" s="308">
        <f t="shared" ca="1" si="27"/>
        <v>0</v>
      </c>
      <c r="AB349" s="311">
        <f t="shared" ca="1" si="28"/>
        <v>-2.1791777995372463E-4</v>
      </c>
      <c r="AC349" s="311">
        <f t="shared" ca="1" si="29"/>
        <v>-6.0509560698882581E-3</v>
      </c>
      <c r="AD349" s="310">
        <f t="shared" ca="1" si="30"/>
        <v>2.1456518995328633E-3</v>
      </c>
    </row>
    <row r="350" spans="6:30">
      <c r="F350" s="301">
        <f t="shared" si="34"/>
        <v>44470</v>
      </c>
      <c r="G350" s="308">
        <f t="shared" ca="1" si="35"/>
        <v>0</v>
      </c>
      <c r="H350" s="311">
        <f t="shared" ca="1" si="36"/>
        <v>-2.1865415345523331E-4</v>
      </c>
      <c r="I350" s="311">
        <f t="shared" ca="1" si="37"/>
        <v>-6.721481925773598E-3</v>
      </c>
      <c r="J350" s="310">
        <f t="shared" ca="1" si="38"/>
        <v>1.7271073973712525E-3</v>
      </c>
      <c r="P350" s="301">
        <f t="shared" si="32"/>
        <v>44470</v>
      </c>
      <c r="Q350" s="308">
        <f t="shared" ca="1" si="23"/>
        <v>0</v>
      </c>
      <c r="R350" s="311">
        <f t="shared" ca="1" si="24"/>
        <v>-2.1877640284029276E-4</v>
      </c>
      <c r="S350" s="311">
        <f t="shared" ca="1" si="25"/>
        <v>-6.8975117609811898E-3</v>
      </c>
      <c r="T350" s="310">
        <f t="shared" ca="1" si="26"/>
        <v>2.8444892217440731E-3</v>
      </c>
      <c r="Z350" s="301">
        <f t="shared" si="33"/>
        <v>44470</v>
      </c>
      <c r="AA350" s="308">
        <f t="shared" ca="1" si="27"/>
        <v>0</v>
      </c>
      <c r="AB350" s="311">
        <f t="shared" ca="1" si="28"/>
        <v>-2.178457985475557E-4</v>
      </c>
      <c r="AC350" s="311">
        <f t="shared" ca="1" si="29"/>
        <v>-5.0338347515309634E-3</v>
      </c>
      <c r="AD350" s="310">
        <f t="shared" ca="1" si="30"/>
        <v>2.0501487230402127E-3</v>
      </c>
    </row>
    <row r="351" spans="6:30">
      <c r="F351" s="301">
        <f t="shared" si="34"/>
        <v>44501</v>
      </c>
      <c r="G351" s="308">
        <f t="shared" ca="1" si="35"/>
        <v>0</v>
      </c>
      <c r="H351" s="311">
        <f t="shared" ca="1" si="36"/>
        <v>-2.1858126247997767E-4</v>
      </c>
      <c r="I351" s="311">
        <f t="shared" ca="1" si="37"/>
        <v>-3.053132194945074E-3</v>
      </c>
      <c r="J351" s="310">
        <f t="shared" ca="1" si="38"/>
        <v>8.6849060982840953E-4</v>
      </c>
      <c r="P351" s="301">
        <f t="shared" si="32"/>
        <v>44501</v>
      </c>
      <c r="Q351" s="308">
        <f t="shared" ca="1" si="23"/>
        <v>0</v>
      </c>
      <c r="R351" s="311">
        <f t="shared" ca="1" si="24"/>
        <v>-2.1853096641821779E-4</v>
      </c>
      <c r="S351" s="311">
        <f t="shared" ca="1" si="25"/>
        <v>-3.4949058250237641E-3</v>
      </c>
      <c r="T351" s="310">
        <f t="shared" ca="1" si="26"/>
        <v>1.9097591594297025E-3</v>
      </c>
      <c r="Z351" s="301">
        <f t="shared" si="33"/>
        <v>44501</v>
      </c>
      <c r="AA351" s="308">
        <f t="shared" ca="1" si="27"/>
        <v>0</v>
      </c>
      <c r="AB351" s="311">
        <f t="shared" ca="1" si="28"/>
        <v>-2.177932330506005E-4</v>
      </c>
      <c r="AC351" s="311">
        <f t="shared" ca="1" si="29"/>
        <v>-2.153700690870175E-3</v>
      </c>
      <c r="AD351" s="310">
        <f t="shared" ca="1" si="30"/>
        <v>4.069743398232184E-3</v>
      </c>
    </row>
    <row r="352" spans="6:30">
      <c r="F352" s="301">
        <f t="shared" si="34"/>
        <v>44531</v>
      </c>
      <c r="G352" s="308">
        <f t="shared" ca="1" si="35"/>
        <v>0</v>
      </c>
      <c r="H352" s="311">
        <f t="shared" ca="1" si="36"/>
        <v>-2.1913338363921397E-4</v>
      </c>
      <c r="I352" s="311">
        <f t="shared" ca="1" si="37"/>
        <v>-6.3250287032085017E-3</v>
      </c>
      <c r="J352" s="310">
        <f t="shared" ca="1" si="38"/>
        <v>1.65653034156521E-3</v>
      </c>
      <c r="P352" s="301">
        <f t="shared" si="32"/>
        <v>44531</v>
      </c>
      <c r="Q352" s="308">
        <f t="shared" ca="1" si="23"/>
        <v>0</v>
      </c>
      <c r="R352" s="311">
        <f t="shared" ca="1" si="24"/>
        <v>-2.1897367706780191E-4</v>
      </c>
      <c r="S352" s="311">
        <f t="shared" ca="1" si="25"/>
        <v>-6.3056113398094471E-3</v>
      </c>
      <c r="T352" s="310">
        <f t="shared" ca="1" si="26"/>
        <v>3.8594751894893697E-3</v>
      </c>
      <c r="Z352" s="301">
        <f t="shared" si="33"/>
        <v>44531</v>
      </c>
      <c r="AA352" s="308">
        <f t="shared" ca="1" si="27"/>
        <v>0</v>
      </c>
      <c r="AB352" s="311">
        <f t="shared" ca="1" si="28"/>
        <v>-2.1780732420506599E-4</v>
      </c>
      <c r="AC352" s="311">
        <f t="shared" ca="1" si="29"/>
        <v>-5.5529525419225623E-3</v>
      </c>
      <c r="AD352" s="310">
        <f t="shared" ca="1" si="30"/>
        <v>3.0301231539640039E-3</v>
      </c>
    </row>
    <row r="353" spans="6:30">
      <c r="F353" s="301">
        <f t="shared" si="34"/>
        <v>44562</v>
      </c>
      <c r="G353" s="308">
        <f t="shared" ca="1" si="35"/>
        <v>0</v>
      </c>
      <c r="H353" s="311">
        <f t="shared" ca="1" si="36"/>
        <v>-4.2278478482260518E-5</v>
      </c>
      <c r="I353" s="311">
        <f t="shared" ca="1" si="37"/>
        <v>-2.8801028390437189E-3</v>
      </c>
      <c r="J353" s="310">
        <f t="shared" ca="1" si="38"/>
        <v>1.6036920306514713E-3</v>
      </c>
      <c r="P353" s="301">
        <f t="shared" si="32"/>
        <v>44562</v>
      </c>
      <c r="Q353" s="308">
        <f t="shared" ca="1" si="23"/>
        <v>0</v>
      </c>
      <c r="R353" s="311">
        <f t="shared" ca="1" si="24"/>
        <v>-4.2203564242337954E-5</v>
      </c>
      <c r="S353" s="311">
        <f t="shared" ca="1" si="25"/>
        <v>-2.8929636102305034E-3</v>
      </c>
      <c r="T353" s="310">
        <f t="shared" ca="1" si="26"/>
        <v>2.8153440572644683E-3</v>
      </c>
      <c r="Z353" s="301">
        <f t="shared" si="33"/>
        <v>44562</v>
      </c>
      <c r="AA353" s="308">
        <f t="shared" ca="1" si="27"/>
        <v>0</v>
      </c>
      <c r="AB353" s="311">
        <f t="shared" ca="1" si="28"/>
        <v>-4.1921215425122504E-5</v>
      </c>
      <c r="AC353" s="311">
        <f t="shared" ca="1" si="29"/>
        <v>-1.3744997675924076E-3</v>
      </c>
      <c r="AD353" s="310">
        <f t="shared" ca="1" si="30"/>
        <v>2.9008860921124757E-3</v>
      </c>
    </row>
    <row r="354" spans="6:30">
      <c r="F354" s="301">
        <f t="shared" si="34"/>
        <v>44593</v>
      </c>
      <c r="G354" s="308">
        <f t="shared" ca="1" si="35"/>
        <v>0</v>
      </c>
      <c r="H354" s="311">
        <f t="shared" ca="1" si="36"/>
        <v>-4.2269530538097122E-5</v>
      </c>
      <c r="I354" s="311">
        <f t="shared" ca="1" si="37"/>
        <v>-2.6154168615745155E-3</v>
      </c>
      <c r="J354" s="310">
        <f t="shared" ca="1" si="38"/>
        <v>1.8007955297059119E-3</v>
      </c>
      <c r="P354" s="301">
        <f t="shared" si="32"/>
        <v>44593</v>
      </c>
      <c r="Q354" s="308">
        <f t="shared" ca="1" si="23"/>
        <v>0</v>
      </c>
      <c r="R354" s="311">
        <f t="shared" ca="1" si="24"/>
        <v>-4.23323154075117E-5</v>
      </c>
      <c r="S354" s="311">
        <f t="shared" ca="1" si="25"/>
        <v>-2.6295057332814675E-3</v>
      </c>
      <c r="T354" s="310">
        <f t="shared" ca="1" si="26"/>
        <v>2.0171866134663929E-3</v>
      </c>
      <c r="Z354" s="301">
        <f t="shared" si="33"/>
        <v>44593</v>
      </c>
      <c r="AA354" s="308">
        <f t="shared" ca="1" si="27"/>
        <v>0</v>
      </c>
      <c r="AB354" s="311">
        <f t="shared" ca="1" si="28"/>
        <v>-4.189445702706962E-5</v>
      </c>
      <c r="AC354" s="311">
        <f t="shared" ca="1" si="29"/>
        <v>-1.1667453210243428E-3</v>
      </c>
      <c r="AD354" s="310">
        <f t="shared" ca="1" si="30"/>
        <v>3.2623502052060438E-3</v>
      </c>
    </row>
    <row r="355" spans="6:30">
      <c r="F355" s="301">
        <f t="shared" si="34"/>
        <v>44621</v>
      </c>
      <c r="G355" s="308">
        <f t="shared" ca="1" si="35"/>
        <v>0</v>
      </c>
      <c r="H355" s="311">
        <f t="shared" ca="1" si="36"/>
        <v>-4.2485821772020316E-5</v>
      </c>
      <c r="I355" s="311">
        <f t="shared" ca="1" si="37"/>
        <v>-2.5262349957055896E-3</v>
      </c>
      <c r="J355" s="310">
        <f t="shared" ca="1" si="38"/>
        <v>2.435182657116064E-3</v>
      </c>
      <c r="P355" s="301">
        <f t="shared" si="32"/>
        <v>44621</v>
      </c>
      <c r="Q355" s="308">
        <f t="shared" ca="1" si="23"/>
        <v>0</v>
      </c>
      <c r="R355" s="311">
        <f t="shared" ca="1" si="24"/>
        <v>-4.2478073460028298E-5</v>
      </c>
      <c r="S355" s="311">
        <f t="shared" ca="1" si="25"/>
        <v>-2.3335298509181701E-3</v>
      </c>
      <c r="T355" s="310">
        <f t="shared" ca="1" si="26"/>
        <v>2.2557136473964068E-3</v>
      </c>
      <c r="Z355" s="301">
        <f t="shared" si="33"/>
        <v>44621</v>
      </c>
      <c r="AA355" s="308">
        <f t="shared" ca="1" si="27"/>
        <v>0</v>
      </c>
      <c r="AB355" s="311">
        <f t="shared" ca="1" si="28"/>
        <v>-4.1903633909989857E-5</v>
      </c>
      <c r="AC355" s="311">
        <f t="shared" ca="1" si="29"/>
        <v>-1.1595743125555336E-3</v>
      </c>
      <c r="AD355" s="310">
        <f t="shared" ca="1" si="30"/>
        <v>2.9176586638459678E-3</v>
      </c>
    </row>
    <row r="356" spans="6:30">
      <c r="F356" s="301">
        <f t="shared" si="34"/>
        <v>44652</v>
      </c>
      <c r="G356" s="308">
        <f t="shared" ca="1" si="35"/>
        <v>0</v>
      </c>
      <c r="H356" s="311">
        <f t="shared" ca="1" si="36"/>
        <v>-4.2602520765044893E-5</v>
      </c>
      <c r="I356" s="311">
        <f t="shared" ca="1" si="37"/>
        <v>-6.4429176612625927E-3</v>
      </c>
      <c r="J356" s="310">
        <f t="shared" ca="1" si="38"/>
        <v>1.8083432437943081E-3</v>
      </c>
      <c r="P356" s="301">
        <f t="shared" si="32"/>
        <v>44652</v>
      </c>
      <c r="Q356" s="308">
        <f t="shared" ca="1" si="23"/>
        <v>0</v>
      </c>
      <c r="R356" s="311">
        <f t="shared" ca="1" si="24"/>
        <v>-4.2391608585101714E-5</v>
      </c>
      <c r="S356" s="311">
        <f t="shared" ca="1" si="25"/>
        <v>-5.9381188510516658E-3</v>
      </c>
      <c r="T356" s="310">
        <f t="shared" ca="1" si="26"/>
        <v>1.9796892256098708E-3</v>
      </c>
      <c r="Z356" s="301">
        <f t="shared" si="33"/>
        <v>44652</v>
      </c>
      <c r="AA356" s="308">
        <f t="shared" ca="1" si="27"/>
        <v>0</v>
      </c>
      <c r="AB356" s="311">
        <f t="shared" ca="1" si="28"/>
        <v>-4.188072143807009E-5</v>
      </c>
      <c r="AC356" s="311">
        <f t="shared" ca="1" si="29"/>
        <v>-4.7367883086676388E-3</v>
      </c>
      <c r="AD356" s="310">
        <f t="shared" ca="1" si="30"/>
        <v>5.2479490731389689E-3</v>
      </c>
    </row>
    <row r="357" spans="6:30">
      <c r="F357" s="301">
        <f t="shared" si="34"/>
        <v>44682</v>
      </c>
      <c r="G357" s="308">
        <f t="shared" ca="1" si="35"/>
        <v>0</v>
      </c>
      <c r="H357" s="311">
        <f t="shared" ca="1" si="36"/>
        <v>-4.2686906124966839E-5</v>
      </c>
      <c r="I357" s="311">
        <f t="shared" ca="1" si="37"/>
        <v>-8.8336610637905766E-3</v>
      </c>
      <c r="J357" s="310">
        <f t="shared" ca="1" si="38"/>
        <v>1.7126549386829115E-2</v>
      </c>
      <c r="P357" s="301">
        <f t="shared" si="32"/>
        <v>44682</v>
      </c>
      <c r="Q357" s="308">
        <f t="shared" ca="1" si="23"/>
        <v>0</v>
      </c>
      <c r="R357" s="311">
        <f t="shared" ca="1" si="24"/>
        <v>-4.2286813653591437E-5</v>
      </c>
      <c r="S357" s="311">
        <f t="shared" ca="1" si="25"/>
        <v>-7.945073548306758E-3</v>
      </c>
      <c r="T357" s="310">
        <f t="shared" ca="1" si="26"/>
        <v>1.9672105597172695E-3</v>
      </c>
      <c r="Z357" s="301">
        <f t="shared" si="33"/>
        <v>44682</v>
      </c>
      <c r="AA357" s="308">
        <f t="shared" ca="1" si="27"/>
        <v>0</v>
      </c>
      <c r="AB357" s="311">
        <f t="shared" ca="1" si="28"/>
        <v>-4.207663494071312E-5</v>
      </c>
      <c r="AC357" s="311">
        <f t="shared" ca="1" si="29"/>
        <v>-6.5797471432045285E-3</v>
      </c>
      <c r="AD357" s="310">
        <f t="shared" ca="1" si="30"/>
        <v>3.1075249209822076E-3</v>
      </c>
    </row>
    <row r="358" spans="6:30">
      <c r="F358" s="301">
        <f t="shared" si="34"/>
        <v>44713</v>
      </c>
      <c r="G358" s="308">
        <f t="shared" ca="1" si="35"/>
        <v>0</v>
      </c>
      <c r="H358" s="311">
        <f t="shared" ca="1" si="36"/>
        <v>-4.2516990825691714E-5</v>
      </c>
      <c r="I358" s="311">
        <f t="shared" ca="1" si="37"/>
        <v>-8.7984173165827073E-3</v>
      </c>
      <c r="J358" s="310">
        <f t="shared" ca="1" si="38"/>
        <v>1.7723142455412511E-3</v>
      </c>
      <c r="P358" s="301">
        <f t="shared" si="32"/>
        <v>44713</v>
      </c>
      <c r="Q358" s="308">
        <f t="shared" ca="1" si="23"/>
        <v>0</v>
      </c>
      <c r="R358" s="311">
        <f t="shared" ca="1" si="24"/>
        <v>-4.2619003022270618E-5</v>
      </c>
      <c r="S358" s="311">
        <f t="shared" ca="1" si="25"/>
        <v>-9.043499409376099E-3</v>
      </c>
      <c r="T358" s="310">
        <f t="shared" ca="1" si="26"/>
        <v>3.0090067225045924E-3</v>
      </c>
      <c r="Z358" s="301">
        <f t="shared" si="33"/>
        <v>44713</v>
      </c>
      <c r="AA358" s="308">
        <f t="shared" ca="1" si="27"/>
        <v>0</v>
      </c>
      <c r="AB358" s="311">
        <f t="shared" ca="1" si="28"/>
        <v>-4.2097554671105542E-5</v>
      </c>
      <c r="AC358" s="311">
        <f t="shared" ca="1" si="29"/>
        <v>-7.065782886965577E-3</v>
      </c>
      <c r="AD358" s="310">
        <f t="shared" ca="1" si="30"/>
        <v>4.2273225744318133E-3</v>
      </c>
    </row>
    <row r="359" spans="6:30">
      <c r="F359" s="301">
        <f t="shared" si="34"/>
        <v>44743</v>
      </c>
      <c r="G359" s="308">
        <f t="shared" ca="1" si="35"/>
        <v>0</v>
      </c>
      <c r="H359" s="311">
        <f t="shared" ca="1" si="36"/>
        <v>-4.2239423060141945E-5</v>
      </c>
      <c r="I359" s="311">
        <f t="shared" ca="1" si="37"/>
        <v>-7.7668523636899023E-3</v>
      </c>
      <c r="J359" s="310">
        <f t="shared" ca="1" si="38"/>
        <v>1.6902506575937615E-3</v>
      </c>
      <c r="P359" s="301">
        <f t="shared" si="32"/>
        <v>44743</v>
      </c>
      <c r="Q359" s="308">
        <f t="shared" ca="1" si="23"/>
        <v>0</v>
      </c>
      <c r="R359" s="311">
        <f t="shared" ca="1" si="24"/>
        <v>-4.2172212725399838E-5</v>
      </c>
      <c r="S359" s="311">
        <f t="shared" ca="1" si="25"/>
        <v>-7.459269658906531E-3</v>
      </c>
      <c r="T359" s="310">
        <f t="shared" ca="1" si="26"/>
        <v>2.8814021810643631E-3</v>
      </c>
      <c r="Z359" s="301">
        <f t="shared" si="33"/>
        <v>44743</v>
      </c>
      <c r="AA359" s="308">
        <f t="shared" ca="1" si="27"/>
        <v>0</v>
      </c>
      <c r="AB359" s="311">
        <f t="shared" ca="1" si="28"/>
        <v>-4.1910831564129225E-5</v>
      </c>
      <c r="AC359" s="311">
        <f t="shared" ca="1" si="29"/>
        <v>-5.1906638480215817E-3</v>
      </c>
      <c r="AD359" s="310">
        <f t="shared" ca="1" si="30"/>
        <v>2.9856967540666801E-3</v>
      </c>
    </row>
    <row r="360" spans="6:30">
      <c r="F360" s="301">
        <f t="shared" si="34"/>
        <v>44774</v>
      </c>
      <c r="G360" s="308">
        <f t="shared" ca="1" si="35"/>
        <v>0</v>
      </c>
      <c r="H360" s="311">
        <f t="shared" ca="1" si="36"/>
        <v>-4.2300583024457161E-5</v>
      </c>
      <c r="I360" s="311">
        <f t="shared" ca="1" si="37"/>
        <v>-6.7954855885434817E-3</v>
      </c>
      <c r="J360" s="310">
        <f t="shared" ca="1" si="38"/>
        <v>1.6623260819801366E-3</v>
      </c>
      <c r="P360" s="301">
        <f t="shared" si="32"/>
        <v>44774</v>
      </c>
      <c r="Q360" s="308">
        <f t="shared" ca="1" si="23"/>
        <v>0</v>
      </c>
      <c r="R360" s="311">
        <f t="shared" ca="1" si="24"/>
        <v>-4.2295396556535358E-5</v>
      </c>
      <c r="S360" s="311">
        <f t="shared" ca="1" si="25"/>
        <v>-6.1231724510473207E-3</v>
      </c>
      <c r="T360" s="310">
        <f t="shared" ca="1" si="26"/>
        <v>1.8998764501261256E-3</v>
      </c>
      <c r="Z360" s="301">
        <f t="shared" si="33"/>
        <v>44774</v>
      </c>
      <c r="AA360" s="308">
        <f t="shared" ca="1" si="27"/>
        <v>0</v>
      </c>
      <c r="AB360" s="311">
        <f t="shared" ca="1" si="28"/>
        <v>-4.1771845557314613E-5</v>
      </c>
      <c r="AC360" s="311">
        <f t="shared" ca="1" si="29"/>
        <v>-5.5020573253856675E-3</v>
      </c>
      <c r="AD360" s="310">
        <f t="shared" ca="1" si="30"/>
        <v>3.0858126488524373E-3</v>
      </c>
    </row>
    <row r="361" spans="6:30">
      <c r="F361" s="301">
        <f t="shared" si="34"/>
        <v>44805</v>
      </c>
      <c r="G361" s="308">
        <f t="shared" ca="1" si="35"/>
        <v>0</v>
      </c>
      <c r="H361" s="311">
        <f t="shared" ca="1" si="36"/>
        <v>-4.2340193119438929E-5</v>
      </c>
      <c r="I361" s="311">
        <f t="shared" ca="1" si="37"/>
        <v>-8.4558445971895102E-3</v>
      </c>
      <c r="J361" s="310">
        <f t="shared" ca="1" si="38"/>
        <v>8.7040969700868942E-4</v>
      </c>
      <c r="P361" s="301">
        <f t="shared" si="32"/>
        <v>44805</v>
      </c>
      <c r="Q361" s="308">
        <f t="shared" ca="1" si="23"/>
        <v>0</v>
      </c>
      <c r="R361" s="311">
        <f t="shared" ca="1" si="24"/>
        <v>-4.2593741482077618E-5</v>
      </c>
      <c r="S361" s="311">
        <f t="shared" ca="1" si="25"/>
        <v>-9.6357448540611568E-3</v>
      </c>
      <c r="T361" s="310">
        <f t="shared" ca="1" si="26"/>
        <v>2.0517261158286004E-3</v>
      </c>
      <c r="Z361" s="301">
        <f t="shared" si="33"/>
        <v>44805</v>
      </c>
      <c r="AA361" s="308">
        <f t="shared" ca="1" si="27"/>
        <v>0</v>
      </c>
      <c r="AB361" s="311">
        <f t="shared" ca="1" si="28"/>
        <v>-4.2051771234286051E-5</v>
      </c>
      <c r="AC361" s="311">
        <f t="shared" ca="1" si="29"/>
        <v>-8.3756055301759114E-3</v>
      </c>
      <c r="AD361" s="310">
        <f t="shared" ca="1" si="30"/>
        <v>3.2655952391464904E-3</v>
      </c>
    </row>
    <row r="362" spans="6:30">
      <c r="F362" s="301">
        <f t="shared" si="34"/>
        <v>44835</v>
      </c>
      <c r="G362" s="308">
        <f t="shared" ca="1" si="35"/>
        <v>0</v>
      </c>
      <c r="H362" s="311">
        <f t="shared" ca="1" si="36"/>
        <v>-4.2135239355034493E-5</v>
      </c>
      <c r="I362" s="311">
        <f t="shared" ca="1" si="37"/>
        <v>-6.2725469201244666E-3</v>
      </c>
      <c r="J362" s="310">
        <f t="shared" ca="1" si="38"/>
        <v>2.5012463316365086E-3</v>
      </c>
      <c r="P362" s="301">
        <f t="shared" si="32"/>
        <v>44835</v>
      </c>
      <c r="Q362" s="308">
        <f t="shared" ca="1" si="23"/>
        <v>0</v>
      </c>
      <c r="R362" s="311">
        <f t="shared" ca="1" si="24"/>
        <v>-4.2164147393108919E-5</v>
      </c>
      <c r="S362" s="311">
        <f t="shared" ca="1" si="25"/>
        <v>-6.0569091967254129E-3</v>
      </c>
      <c r="T362" s="310">
        <f t="shared" ca="1" si="26"/>
        <v>1.9510400987390319E-3</v>
      </c>
      <c r="Z362" s="301">
        <f t="shared" si="33"/>
        <v>44835</v>
      </c>
      <c r="AA362" s="308">
        <f t="shared" ca="1" si="27"/>
        <v>0</v>
      </c>
      <c r="AB362" s="311">
        <f t="shared" ca="1" si="28"/>
        <v>-4.1956345805727047E-5</v>
      </c>
      <c r="AC362" s="311">
        <f t="shared" ca="1" si="29"/>
        <v>-5.5756420749416558E-3</v>
      </c>
      <c r="AD362" s="310">
        <f t="shared" ca="1" si="30"/>
        <v>3.0432305469560994E-3</v>
      </c>
    </row>
    <row r="363" spans="6:30">
      <c r="F363" s="301">
        <f t="shared" si="34"/>
        <v>44866</v>
      </c>
      <c r="G363" s="308">
        <f t="shared" ca="1" si="35"/>
        <v>0</v>
      </c>
      <c r="H363" s="311">
        <f t="shared" ca="1" si="36"/>
        <v>-4.2092122500059226E-5</v>
      </c>
      <c r="I363" s="311">
        <f t="shared" ca="1" si="37"/>
        <v>-3.513148313260217E-3</v>
      </c>
      <c r="J363" s="310">
        <f t="shared" ca="1" si="38"/>
        <v>1.6951128960456252E-3</v>
      </c>
      <c r="P363" s="301">
        <f t="shared" si="32"/>
        <v>44866</v>
      </c>
      <c r="Q363" s="308">
        <f t="shared" ca="1" si="23"/>
        <v>0</v>
      </c>
      <c r="R363" s="311">
        <f t="shared" ca="1" si="24"/>
        <v>-4.207233939934607E-5</v>
      </c>
      <c r="S363" s="311">
        <f t="shared" ca="1" si="25"/>
        <v>-3.8169672828815004E-3</v>
      </c>
      <c r="T363" s="310">
        <f t="shared" ca="1" si="26"/>
        <v>2.8813842187100924E-3</v>
      </c>
      <c r="Z363" s="301">
        <f t="shared" si="33"/>
        <v>44866</v>
      </c>
      <c r="AA363" s="308">
        <f t="shared" ca="1" si="27"/>
        <v>0</v>
      </c>
      <c r="AB363" s="311">
        <f t="shared" ca="1" si="28"/>
        <v>-4.1861189682301791E-5</v>
      </c>
      <c r="AC363" s="311">
        <f t="shared" ca="1" si="29"/>
        <v>-2.3706513972441279E-3</v>
      </c>
      <c r="AD363" s="310">
        <f t="shared" ca="1" si="30"/>
        <v>2.9959651327502446E-3</v>
      </c>
    </row>
    <row r="364" spans="6:30">
      <c r="F364" s="301">
        <f t="shared" si="34"/>
        <v>44896</v>
      </c>
      <c r="G364" s="308">
        <f t="shared" ca="1" si="35"/>
        <v>0</v>
      </c>
      <c r="H364" s="311">
        <f t="shared" ca="1" si="36"/>
        <v>-4.2550335850433108E-5</v>
      </c>
      <c r="I364" s="311">
        <f t="shared" ca="1" si="37"/>
        <v>-7.2949118321961048E-3</v>
      </c>
      <c r="J364" s="310">
        <f t="shared" ca="1" si="38"/>
        <v>3.4022403793740885E-3</v>
      </c>
      <c r="P364" s="301">
        <f t="shared" si="32"/>
        <v>44896</v>
      </c>
      <c r="Q364" s="308">
        <f t="shared" ca="1" si="23"/>
        <v>0</v>
      </c>
      <c r="R364" s="311">
        <f t="shared" ca="1" si="24"/>
        <v>-4.2395985889620569E-5</v>
      </c>
      <c r="S364" s="311">
        <f t="shared" ca="1" si="25"/>
        <v>-6.7932740903218214E-3</v>
      </c>
      <c r="T364" s="310">
        <f t="shared" ca="1" si="26"/>
        <v>1.8889896049909538E-3</v>
      </c>
      <c r="Z364" s="301">
        <f t="shared" si="33"/>
        <v>44896</v>
      </c>
      <c r="AA364" s="308">
        <f t="shared" ca="1" si="27"/>
        <v>0</v>
      </c>
      <c r="AB364" s="311">
        <f t="shared" ca="1" si="28"/>
        <v>-4.198184614701006E-5</v>
      </c>
      <c r="AC364" s="311">
        <f t="shared" ca="1" si="29"/>
        <v>-5.2165676928916938E-3</v>
      </c>
      <c r="AD364" s="310">
        <f t="shared" ca="1" si="30"/>
        <v>4.0056918022526311E-3</v>
      </c>
    </row>
    <row r="365" spans="6:30">
      <c r="F365" s="301">
        <f t="shared" si="34"/>
        <v>44927</v>
      </c>
      <c r="G365" s="308">
        <f t="shared" ca="1" si="35"/>
        <v>0</v>
      </c>
      <c r="H365" s="311">
        <f t="shared" ca="1" si="36"/>
        <v>1.7732105321144331E-4</v>
      </c>
      <c r="I365" s="311">
        <f t="shared" ca="1" si="37"/>
        <v>-3.4677185276179578E-3</v>
      </c>
      <c r="J365" s="310">
        <f t="shared" ca="1" si="38"/>
        <v>2.4796284404602353E-3</v>
      </c>
      <c r="P365" s="301">
        <f t="shared" si="32"/>
        <v>44927</v>
      </c>
      <c r="Q365" s="308">
        <f t="shared" ca="1" si="23"/>
        <v>0</v>
      </c>
      <c r="R365" s="311">
        <f t="shared" ca="1" si="24"/>
        <v>1.7727684666901666E-4</v>
      </c>
      <c r="S365" s="311">
        <f t="shared" ca="1" si="25"/>
        <v>-3.5637997825530565E-3</v>
      </c>
      <c r="T365" s="310">
        <f t="shared" ca="1" si="26"/>
        <v>3.7225941627307968E-3</v>
      </c>
      <c r="Z365" s="301">
        <f t="shared" si="33"/>
        <v>44927</v>
      </c>
      <c r="AA365" s="308">
        <f t="shared" ca="1" si="27"/>
        <v>0</v>
      </c>
      <c r="AB365" s="311">
        <f t="shared" ca="1" si="28"/>
        <v>1.77356104307691E-4</v>
      </c>
      <c r="AC365" s="311">
        <f t="shared" ca="1" si="29"/>
        <v>-1.5856919238403933E-3</v>
      </c>
      <c r="AD365" s="310">
        <f t="shared" ca="1" si="30"/>
        <v>2.8964044991446336E-3</v>
      </c>
    </row>
    <row r="366" spans="6:30">
      <c r="F366" s="301">
        <f t="shared" si="34"/>
        <v>44958</v>
      </c>
      <c r="G366" s="308">
        <f t="shared" ca="1" si="35"/>
        <v>0</v>
      </c>
      <c r="H366" s="311">
        <f t="shared" ca="1" si="36"/>
        <v>1.7751176108093958E-4</v>
      </c>
      <c r="I366" s="311">
        <f t="shared" ca="1" si="37"/>
        <v>-3.2879418162735652E-3</v>
      </c>
      <c r="J366" s="310">
        <f t="shared" ca="1" si="38"/>
        <v>1.8615714052605536E-3</v>
      </c>
      <c r="P366" s="301">
        <f t="shared" si="32"/>
        <v>44958</v>
      </c>
      <c r="Q366" s="308">
        <f t="shared" ca="1" si="23"/>
        <v>0</v>
      </c>
      <c r="R366" s="311">
        <f t="shared" ca="1" si="24"/>
        <v>1.7746165065091191E-4</v>
      </c>
      <c r="S366" s="311">
        <f t="shared" ca="1" si="25"/>
        <v>-3.611207952368467E-3</v>
      </c>
      <c r="T366" s="310">
        <f t="shared" ca="1" si="26"/>
        <v>4.5720114304141912E-3</v>
      </c>
      <c r="Z366" s="301">
        <f t="shared" si="33"/>
        <v>44958</v>
      </c>
      <c r="AA366" s="308">
        <f t="shared" ca="1" si="27"/>
        <v>0</v>
      </c>
      <c r="AB366" s="311">
        <f t="shared" ca="1" si="28"/>
        <v>1.7757020279818292E-4</v>
      </c>
      <c r="AC366" s="311">
        <f t="shared" ca="1" si="29"/>
        <v>-1.5019395758459897E-3</v>
      </c>
      <c r="AD366" s="310">
        <f t="shared" ca="1" si="30"/>
        <v>2.1511756844974084E-3</v>
      </c>
    </row>
    <row r="367" spans="6:30">
      <c r="F367" s="301">
        <f t="shared" si="34"/>
        <v>44986</v>
      </c>
      <c r="G367" s="308">
        <f t="shared" ca="1" si="35"/>
        <v>0</v>
      </c>
      <c r="H367" s="311">
        <f t="shared" ca="1" si="36"/>
        <v>1.7753768229833433E-4</v>
      </c>
      <c r="I367" s="311">
        <f t="shared" ca="1" si="37"/>
        <v>-3.2136963231683691E-3</v>
      </c>
      <c r="J367" s="310">
        <f t="shared" ca="1" si="38"/>
        <v>2.4778130783891239E-3</v>
      </c>
      <c r="P367" s="301">
        <f t="shared" si="32"/>
        <v>44986</v>
      </c>
      <c r="Q367" s="308">
        <f t="shared" ca="1" si="23"/>
        <v>0</v>
      </c>
      <c r="R367" s="311">
        <f t="shared" ca="1" si="24"/>
        <v>1.7770992331223034E-4</v>
      </c>
      <c r="S367" s="311">
        <f t="shared" ca="1" si="25"/>
        <v>-3.0773804554243833E-3</v>
      </c>
      <c r="T367" s="310">
        <f t="shared" ca="1" si="26"/>
        <v>3.6720028036905106E-3</v>
      </c>
      <c r="Z367" s="301">
        <f t="shared" si="33"/>
        <v>44986</v>
      </c>
      <c r="AA367" s="308">
        <f t="shared" ca="1" si="27"/>
        <v>0</v>
      </c>
      <c r="AB367" s="311">
        <f t="shared" ca="1" si="28"/>
        <v>1.7730481707278756E-4</v>
      </c>
      <c r="AC367" s="311">
        <f t="shared" ca="1" si="29"/>
        <v>-1.6228701792321276E-3</v>
      </c>
      <c r="AD367" s="310">
        <f t="shared" ca="1" si="30"/>
        <v>3.9075546079836432E-3</v>
      </c>
    </row>
    <row r="368" spans="6:30">
      <c r="F368" s="301">
        <f t="shared" si="34"/>
        <v>45017</v>
      </c>
      <c r="G368" s="308">
        <f t="shared" ca="1" si="35"/>
        <v>0</v>
      </c>
      <c r="H368" s="311">
        <f t="shared" ca="1" si="36"/>
        <v>1.7745959721837679E-4</v>
      </c>
      <c r="I368" s="311">
        <f t="shared" ca="1" si="37"/>
        <v>-6.6375024123890292E-3</v>
      </c>
      <c r="J368" s="310">
        <f t="shared" ca="1" si="38"/>
        <v>3.4907581762220197E-3</v>
      </c>
      <c r="P368" s="301">
        <f t="shared" si="32"/>
        <v>45017</v>
      </c>
      <c r="Q368" s="308">
        <f t="shared" ca="1" si="23"/>
        <v>0</v>
      </c>
      <c r="R368" s="311">
        <f t="shared" ca="1" si="24"/>
        <v>1.7737028693720625E-4</v>
      </c>
      <c r="S368" s="311">
        <f t="shared" ca="1" si="25"/>
        <v>-6.3608828315924182E-3</v>
      </c>
      <c r="T368" s="310">
        <f t="shared" ca="1" si="26"/>
        <v>1.0355628902023462E-3</v>
      </c>
      <c r="Z368" s="301">
        <f t="shared" si="33"/>
        <v>45017</v>
      </c>
      <c r="AA368" s="308">
        <f t="shared" ca="1" si="27"/>
        <v>0</v>
      </c>
      <c r="AB368" s="311">
        <f t="shared" ca="1" si="28"/>
        <v>1.7778680072821906E-4</v>
      </c>
      <c r="AC368" s="311">
        <f t="shared" ca="1" si="29"/>
        <v>-4.2022849959069131E-3</v>
      </c>
      <c r="AD368" s="310">
        <f t="shared" ca="1" si="30"/>
        <v>6.6702256183752695E-3</v>
      </c>
    </row>
    <row r="369" spans="6:30">
      <c r="F369" s="301">
        <f t="shared" si="34"/>
        <v>45047</v>
      </c>
      <c r="G369" s="308">
        <f t="shared" ca="1" si="35"/>
        <v>0</v>
      </c>
      <c r="H369" s="311">
        <f t="shared" ca="1" si="36"/>
        <v>1.7736812417834535E-4</v>
      </c>
      <c r="I369" s="311">
        <f t="shared" ca="1" si="37"/>
        <v>-7.3857642090014997E-3</v>
      </c>
      <c r="J369" s="310">
        <f t="shared" ca="1" si="38"/>
        <v>8.5745291397265611E-4</v>
      </c>
      <c r="P369" s="301">
        <f t="shared" si="32"/>
        <v>45047</v>
      </c>
      <c r="Q369" s="308">
        <f t="shared" ca="1" si="23"/>
        <v>0</v>
      </c>
      <c r="R369" s="311">
        <f t="shared" ca="1" si="24"/>
        <v>1.7753740899451032E-4</v>
      </c>
      <c r="S369" s="311">
        <f t="shared" ca="1" si="25"/>
        <v>-8.9356885138397457E-3</v>
      </c>
      <c r="T369" s="310">
        <f t="shared" ca="1" si="26"/>
        <v>4.352855885206619E-3</v>
      </c>
      <c r="Z369" s="301">
        <f t="shared" si="33"/>
        <v>45047</v>
      </c>
      <c r="AA369" s="308">
        <f t="shared" ca="1" si="27"/>
        <v>0</v>
      </c>
      <c r="AB369" s="311">
        <f t="shared" ca="1" si="28"/>
        <v>-1</v>
      </c>
      <c r="AC369" s="311">
        <f t="shared" ca="1" si="29"/>
        <v>-1</v>
      </c>
      <c r="AD369" s="310">
        <f t="shared" ca="1" si="30"/>
        <v>-1</v>
      </c>
    </row>
    <row r="370" spans="6:30">
      <c r="F370" s="301">
        <f t="shared" si="34"/>
        <v>45078</v>
      </c>
      <c r="G370" s="308">
        <f t="shared" ca="1" si="35"/>
        <v>0</v>
      </c>
      <c r="H370" s="311">
        <f t="shared" ca="1" si="36"/>
        <v>1.7785679163417889E-4</v>
      </c>
      <c r="I370" s="311">
        <f t="shared" ca="1" si="37"/>
        <v>-1.1245007621950798E-2</v>
      </c>
      <c r="J370" s="310">
        <f t="shared" ca="1" si="38"/>
        <v>1.6620288080290497</v>
      </c>
      <c r="P370" s="301">
        <f t="shared" si="32"/>
        <v>45078</v>
      </c>
      <c r="Q370" s="308">
        <f t="shared" ca="1" si="23"/>
        <v>0</v>
      </c>
      <c r="R370" s="311">
        <f t="shared" ca="1" si="24"/>
        <v>1.7785991811258839E-4</v>
      </c>
      <c r="S370" s="311">
        <f t="shared" ca="1" si="25"/>
        <v>-1.0425623060868472E-2</v>
      </c>
      <c r="T370" s="310">
        <f t="shared" ca="1" si="26"/>
        <v>1.5770303654115558</v>
      </c>
      <c r="Z370" s="301">
        <f t="shared" si="33"/>
        <v>45078</v>
      </c>
      <c r="AA370" s="308">
        <f t="shared" ca="1" si="27"/>
        <v>0</v>
      </c>
      <c r="AB370" s="311">
        <f t="shared" ca="1" si="28"/>
        <v>1.7772107619018485E-4</v>
      </c>
      <c r="AC370" s="311">
        <f t="shared" ca="1" si="29"/>
        <v>-7.5240717148499225E-3</v>
      </c>
      <c r="AD370" s="310">
        <f t="shared" ca="1" si="30"/>
        <v>4.7445777125310062E-3</v>
      </c>
    </row>
    <row r="371" spans="6:30">
      <c r="F371" s="301">
        <f t="shared" si="34"/>
        <v>45108</v>
      </c>
      <c r="G371" s="308">
        <f t="shared" ca="1" si="35"/>
        <v>0</v>
      </c>
      <c r="H371" s="311">
        <f t="shared" ca="1" si="36"/>
        <v>1.7714600923035562E-4</v>
      </c>
      <c r="I371" s="311">
        <f t="shared" ca="1" si="37"/>
        <v>-7.5335508270059082E-3</v>
      </c>
      <c r="J371" s="310">
        <f t="shared" ca="1" si="38"/>
        <v>1.7027788309025294E-3</v>
      </c>
      <c r="P371" s="301">
        <f t="shared" si="32"/>
        <v>45108</v>
      </c>
      <c r="Q371" s="308">
        <f t="shared" ca="1" si="23"/>
        <v>0</v>
      </c>
      <c r="R371" s="311">
        <f t="shared" ca="1" si="24"/>
        <v>1.7737679788920602E-4</v>
      </c>
      <c r="S371" s="311">
        <f t="shared" ca="1" si="25"/>
        <v>-6.8584796053920982E-3</v>
      </c>
      <c r="T371" s="310">
        <f t="shared" ca="1" si="26"/>
        <v>1.9401099270885958E-3</v>
      </c>
      <c r="Z371" s="301">
        <f t="shared" si="33"/>
        <v>45108</v>
      </c>
      <c r="AA371" s="308">
        <f t="shared" ca="1" si="27"/>
        <v>0</v>
      </c>
      <c r="AB371" s="311">
        <f t="shared" ca="1" si="28"/>
        <v>1.7746641015370379E-4</v>
      </c>
      <c r="AC371" s="311">
        <f t="shared" ca="1" si="29"/>
        <v>-5.6116558202388145E-3</v>
      </c>
      <c r="AD371" s="310">
        <f t="shared" ca="1" si="30"/>
        <v>4.0465620233676169E-3</v>
      </c>
    </row>
    <row r="372" spans="6:30">
      <c r="F372" s="301">
        <f t="shared" si="34"/>
        <v>45139</v>
      </c>
      <c r="G372" s="308">
        <f t="shared" ca="1" si="35"/>
        <v>0</v>
      </c>
      <c r="H372" s="311">
        <f t="shared" ca="1" si="36"/>
        <v>1.7755250359985375E-4</v>
      </c>
      <c r="I372" s="311">
        <f t="shared" ca="1" si="37"/>
        <v>-6.9969976161879943E-3</v>
      </c>
      <c r="J372" s="310">
        <f t="shared" ca="1" si="38"/>
        <v>2.5517818428826278E-3</v>
      </c>
      <c r="P372" s="301">
        <f t="shared" si="32"/>
        <v>45139</v>
      </c>
      <c r="Q372" s="308">
        <f t="shared" ca="1" si="23"/>
        <v>0</v>
      </c>
      <c r="R372" s="311">
        <f t="shared" ca="1" si="24"/>
        <v>1.7759533050165643E-4</v>
      </c>
      <c r="S372" s="311">
        <f t="shared" ca="1" si="25"/>
        <v>-7.2271361331739392E-3</v>
      </c>
      <c r="T372" s="310">
        <f t="shared" ca="1" si="26"/>
        <v>1.9745303697262795E-3</v>
      </c>
      <c r="Z372" s="301">
        <f t="shared" si="33"/>
        <v>45139</v>
      </c>
      <c r="AA372" s="308">
        <f t="shared" ca="1" si="27"/>
        <v>0</v>
      </c>
      <c r="AB372" s="311">
        <f t="shared" ca="1" si="28"/>
        <v>1.7749076933681884E-4</v>
      </c>
      <c r="AC372" s="311">
        <f t="shared" ca="1" si="29"/>
        <v>-5.8367460715691433E-3</v>
      </c>
      <c r="AD372" s="310">
        <f t="shared" ca="1" si="30"/>
        <v>3.0481503132615551E-3</v>
      </c>
    </row>
    <row r="373" spans="6:30">
      <c r="F373" s="301">
        <f t="shared" si="34"/>
        <v>45170</v>
      </c>
      <c r="G373" s="308">
        <f t="shared" ca="1" si="35"/>
        <v>0</v>
      </c>
      <c r="H373" s="311">
        <f t="shared" ca="1" si="36"/>
        <v>1.7742171969437059E-4</v>
      </c>
      <c r="I373" s="311">
        <f t="shared" ca="1" si="37"/>
        <v>-8.9101419722925623E-3</v>
      </c>
      <c r="J373" s="310">
        <f t="shared" ca="1" si="38"/>
        <v>2.7045761829529447E-3</v>
      </c>
      <c r="P373" s="301">
        <f t="shared" si="32"/>
        <v>45170</v>
      </c>
      <c r="Q373" s="308">
        <f t="shared" ref="Q373:Q424" ca="1" si="39">+IF(ISERROR(Q131/M131-1),0,Q131/M131-1)</f>
        <v>0</v>
      </c>
      <c r="R373" s="311">
        <f t="shared" ref="R373:R424" ca="1" si="40">+IF(ISERROR(R131/N131-1),0,R131/N131-1)</f>
        <v>1.7748676230944227E-4</v>
      </c>
      <c r="S373" s="311">
        <f t="shared" ref="S373:S424" ca="1" si="41">+IF(ISERROR(S131/O131-1),0,S131/O131-1)</f>
        <v>-9.0931865713994586E-3</v>
      </c>
      <c r="T373" s="310">
        <f t="shared" ref="T373:T424" ca="1" si="42">+IF(ISERROR(T131/P131-1),0,T131/P131-1)</f>
        <v>2.0846506518283903E-3</v>
      </c>
      <c r="Z373" s="301">
        <f t="shared" si="33"/>
        <v>45170</v>
      </c>
      <c r="AA373" s="308">
        <f t="shared" ref="AA373:AA424" ca="1" si="43">+IF(ISERROR(AA131/W131-1),0,AA131/W131-1)</f>
        <v>0</v>
      </c>
      <c r="AB373" s="311">
        <f t="shared" ref="AB373:AB424" ca="1" si="44">+IF(ISERROR(AB131/X131-1),0,AB131/X131-1)</f>
        <v>1.7762667423903977E-4</v>
      </c>
      <c r="AC373" s="311">
        <f t="shared" ref="AC373:AC424" ca="1" si="45">+IF(ISERROR(AC131/Y131-1),0,AC131/Y131-1)</f>
        <v>-7.450138039965859E-3</v>
      </c>
      <c r="AD373" s="310">
        <f t="shared" ref="AD373:AD424" ca="1" si="46">+IF(ISERROR(AD131/Z131-1),0,AD131/Z131-1)</f>
        <v>3.1858211031503547E-3</v>
      </c>
    </row>
    <row r="374" spans="6:30">
      <c r="F374" s="301">
        <f t="shared" si="34"/>
        <v>45200</v>
      </c>
      <c r="G374" s="308">
        <f t="shared" ca="1" si="35"/>
        <v>0</v>
      </c>
      <c r="H374" s="311">
        <f t="shared" ca="1" si="36"/>
        <v>1.7720117012132164E-4</v>
      </c>
      <c r="I374" s="311">
        <f t="shared" ca="1" si="37"/>
        <v>-6.5132944329049369E-3</v>
      </c>
      <c r="J374" s="310">
        <f t="shared" ca="1" si="38"/>
        <v>1.6806794758508214E-3</v>
      </c>
      <c r="P374" s="301">
        <f t="shared" ref="P374:P424" si="47">+L132</f>
        <v>45200</v>
      </c>
      <c r="Q374" s="308">
        <f t="shared" ca="1" si="39"/>
        <v>0</v>
      </c>
      <c r="R374" s="311">
        <f t="shared" ca="1" si="40"/>
        <v>1.7724309879629807E-4</v>
      </c>
      <c r="S374" s="311">
        <f t="shared" ca="1" si="41"/>
        <v>-6.7459684383783802E-3</v>
      </c>
      <c r="T374" s="310">
        <f t="shared" ca="1" si="42"/>
        <v>1.8776234403516945E-3</v>
      </c>
      <c r="Z374" s="301">
        <f t="shared" ref="Z374:Z424" si="48">+V132</f>
        <v>45200</v>
      </c>
      <c r="AA374" s="308">
        <f t="shared" ca="1" si="43"/>
        <v>0</v>
      </c>
      <c r="AB374" s="311">
        <f t="shared" ca="1" si="44"/>
        <v>1.775928701470697E-4</v>
      </c>
      <c r="AC374" s="311">
        <f t="shared" ca="1" si="45"/>
        <v>-5.9481323475092385E-3</v>
      </c>
      <c r="AD374" s="310">
        <f t="shared" ca="1" si="46"/>
        <v>3.0778175578130007E-3</v>
      </c>
    </row>
    <row r="375" spans="6:30">
      <c r="F375" s="301">
        <f t="shared" si="34"/>
        <v>45231</v>
      </c>
      <c r="G375" s="308">
        <f t="shared" ca="1" si="35"/>
        <v>0</v>
      </c>
      <c r="H375" s="311">
        <f t="shared" ca="1" si="36"/>
        <v>1.7747230761133714E-4</v>
      </c>
      <c r="I375" s="311">
        <f t="shared" ca="1" si="37"/>
        <v>-5.3102046495790978E-3</v>
      </c>
      <c r="J375" s="310">
        <f t="shared" ca="1" si="38"/>
        <v>1.7643017445638787E-3</v>
      </c>
      <c r="P375" s="301">
        <f t="shared" si="47"/>
        <v>45231</v>
      </c>
      <c r="Q375" s="308">
        <f t="shared" ca="1" si="39"/>
        <v>0</v>
      </c>
      <c r="R375" s="311">
        <f t="shared" ca="1" si="40"/>
        <v>1.7742801440401301E-4</v>
      </c>
      <c r="S375" s="311">
        <f t="shared" ca="1" si="41"/>
        <v>-5.2202445775776374E-3</v>
      </c>
      <c r="T375" s="310">
        <f t="shared" ca="1" si="42"/>
        <v>3.9198889476257381E-3</v>
      </c>
      <c r="Z375" s="301">
        <f t="shared" si="48"/>
        <v>45231</v>
      </c>
      <c r="AA375" s="308">
        <f t="shared" ca="1" si="43"/>
        <v>0</v>
      </c>
      <c r="AB375" s="311">
        <f t="shared" ca="1" si="44"/>
        <v>1.7743325376784469E-4</v>
      </c>
      <c r="AC375" s="311">
        <f t="shared" ca="1" si="45"/>
        <v>-3.7062083106929045E-3</v>
      </c>
      <c r="AD375" s="310">
        <f t="shared" ca="1" si="46"/>
        <v>3.1222060213256242E-3</v>
      </c>
    </row>
    <row r="376" spans="6:30">
      <c r="F376" s="301">
        <f t="shared" si="34"/>
        <v>45261</v>
      </c>
      <c r="G376" s="308">
        <f t="shared" ca="1" si="35"/>
        <v>0</v>
      </c>
      <c r="H376" s="311">
        <f t="shared" ca="1" si="36"/>
        <v>1.7755389318940829E-4</v>
      </c>
      <c r="I376" s="311">
        <f t="shared" ca="1" si="37"/>
        <v>-7.0214941672510633E-3</v>
      </c>
      <c r="J376" s="310">
        <f t="shared" ca="1" si="38"/>
        <v>2.5831826318176709E-3</v>
      </c>
      <c r="P376" s="301">
        <f t="shared" si="47"/>
        <v>45261</v>
      </c>
      <c r="Q376" s="308">
        <f t="shared" ca="1" si="39"/>
        <v>0</v>
      </c>
      <c r="R376" s="311">
        <f t="shared" ca="1" si="40"/>
        <v>1.7750337847410869E-4</v>
      </c>
      <c r="S376" s="311">
        <f t="shared" ca="1" si="41"/>
        <v>-7.7654045460513466E-3</v>
      </c>
      <c r="T376" s="310">
        <f t="shared" ca="1" si="42"/>
        <v>1.9127857290199834E-3</v>
      </c>
      <c r="Z376" s="301">
        <f t="shared" si="48"/>
        <v>45261</v>
      </c>
      <c r="AA376" s="308">
        <f t="shared" ca="1" si="43"/>
        <v>0</v>
      </c>
      <c r="AB376" s="311">
        <f t="shared" ca="1" si="44"/>
        <v>1.7744654726881137E-4</v>
      </c>
      <c r="AC376" s="311">
        <f t="shared" ca="1" si="45"/>
        <v>-6.0696725917743777E-3</v>
      </c>
      <c r="AD376" s="310">
        <f t="shared" ca="1" si="46"/>
        <v>4.0667192795245111E-3</v>
      </c>
    </row>
    <row r="377" spans="6:30">
      <c r="F377" s="301">
        <f t="shared" si="34"/>
        <v>45292</v>
      </c>
      <c r="G377" s="308">
        <f t="shared" ca="1" si="35"/>
        <v>0</v>
      </c>
      <c r="H377" s="311">
        <f t="shared" ca="1" si="36"/>
        <v>9.785128783779129E-5</v>
      </c>
      <c r="I377" s="311">
        <f t="shared" ca="1" si="37"/>
        <v>-3.5275583547274003E-3</v>
      </c>
      <c r="J377" s="310">
        <f t="shared" ca="1" si="38"/>
        <v>2.4578109100592549E-3</v>
      </c>
      <c r="P377" s="301">
        <f t="shared" si="47"/>
        <v>45292</v>
      </c>
      <c r="Q377" s="308">
        <f t="shared" ca="1" si="39"/>
        <v>0</v>
      </c>
      <c r="R377" s="311">
        <f t="shared" ca="1" si="40"/>
        <v>9.7825270887419435E-5</v>
      </c>
      <c r="S377" s="311">
        <f t="shared" ca="1" si="41"/>
        <v>-3.6029072871665013E-3</v>
      </c>
      <c r="T377" s="310">
        <f t="shared" ca="1" si="42"/>
        <v>2.8401900027790195E-3</v>
      </c>
      <c r="Z377" s="301">
        <f t="shared" si="48"/>
        <v>45292</v>
      </c>
      <c r="AA377" s="308">
        <f t="shared" ca="1" si="43"/>
        <v>0</v>
      </c>
      <c r="AB377" s="311">
        <f t="shared" ca="1" si="44"/>
        <v>9.8341622957631714E-5</v>
      </c>
      <c r="AC377" s="311">
        <f t="shared" ca="1" si="45"/>
        <v>-1.7028066688357102E-3</v>
      </c>
      <c r="AD377" s="310">
        <f t="shared" ca="1" si="46"/>
        <v>2.9980176419617255E-3</v>
      </c>
    </row>
    <row r="378" spans="6:30">
      <c r="F378" s="301">
        <f t="shared" si="34"/>
        <v>45323</v>
      </c>
      <c r="G378" s="308">
        <f t="shared" ca="1" si="35"/>
        <v>0</v>
      </c>
      <c r="H378" s="311">
        <f t="shared" ca="1" si="36"/>
        <v>9.8284502008549879E-5</v>
      </c>
      <c r="I378" s="311">
        <f t="shared" ca="1" si="37"/>
        <v>-3.4838201443549988E-3</v>
      </c>
      <c r="J378" s="310">
        <f t="shared" ca="1" si="38"/>
        <v>1.792454349396122E-3</v>
      </c>
      <c r="P378" s="301">
        <f t="shared" si="47"/>
        <v>45323</v>
      </c>
      <c r="Q378" s="308">
        <f t="shared" ca="1" si="39"/>
        <v>0</v>
      </c>
      <c r="R378" s="311">
        <f t="shared" ca="1" si="40"/>
        <v>9.8175766715558055E-5</v>
      </c>
      <c r="S378" s="311">
        <f t="shared" ca="1" si="41"/>
        <v>-3.6013659825218092E-3</v>
      </c>
      <c r="T378" s="310">
        <f t="shared" ca="1" si="42"/>
        <v>2.9705098183965273E-3</v>
      </c>
      <c r="Z378" s="301">
        <f t="shared" si="48"/>
        <v>45323</v>
      </c>
      <c r="AA378" s="308">
        <f t="shared" ca="1" si="43"/>
        <v>0</v>
      </c>
      <c r="AB378" s="311">
        <f t="shared" ca="1" si="44"/>
        <v>9.8340373002159254E-5</v>
      </c>
      <c r="AC378" s="311">
        <f t="shared" ca="1" si="45"/>
        <v>-1.3392861175350879E-3</v>
      </c>
      <c r="AD378" s="310">
        <f t="shared" ca="1" si="46"/>
        <v>3.1418460800485271E-3</v>
      </c>
    </row>
    <row r="379" spans="6:30">
      <c r="F379" s="301">
        <f t="shared" si="34"/>
        <v>45352</v>
      </c>
      <c r="G379" s="308">
        <f t="shared" ca="1" si="35"/>
        <v>0</v>
      </c>
      <c r="H379" s="311">
        <f t="shared" ca="1" si="36"/>
        <v>9.7898305325250234E-5</v>
      </c>
      <c r="I379" s="311">
        <f t="shared" ca="1" si="37"/>
        <v>-3.0789862589445383E-3</v>
      </c>
      <c r="J379" s="310">
        <f t="shared" ca="1" si="38"/>
        <v>1.6337924654772351E-3</v>
      </c>
      <c r="P379" s="301">
        <f t="shared" si="47"/>
        <v>45352</v>
      </c>
      <c r="Q379" s="308">
        <f t="shared" ca="1" si="39"/>
        <v>0</v>
      </c>
      <c r="R379" s="311">
        <f t="shared" ca="1" si="40"/>
        <v>9.789224931933127E-5</v>
      </c>
      <c r="S379" s="311">
        <f t="shared" ca="1" si="41"/>
        <v>-2.8827010545956488E-3</v>
      </c>
      <c r="T379" s="310">
        <f t="shared" ca="1" si="42"/>
        <v>1.8744097252207936E-3</v>
      </c>
      <c r="Z379" s="301">
        <f t="shared" si="48"/>
        <v>45352</v>
      </c>
      <c r="AA379" s="308">
        <f t="shared" ca="1" si="43"/>
        <v>0</v>
      </c>
      <c r="AB379" s="311">
        <f t="shared" ca="1" si="44"/>
        <v>9.8306694846561626E-5</v>
      </c>
      <c r="AC379" s="311">
        <f t="shared" ca="1" si="45"/>
        <v>-1.293097609271654E-3</v>
      </c>
      <c r="AD379" s="310">
        <f t="shared" ca="1" si="46"/>
        <v>2.9938358101815332E-3</v>
      </c>
    </row>
    <row r="380" spans="6:30">
      <c r="F380" s="301">
        <f t="shared" si="34"/>
        <v>45383</v>
      </c>
      <c r="G380" s="308">
        <f t="shared" ca="1" si="35"/>
        <v>0</v>
      </c>
      <c r="H380" s="311">
        <f t="shared" ca="1" si="36"/>
        <v>9.8143616066970196E-5</v>
      </c>
      <c r="I380" s="311">
        <f t="shared" ca="1" si="37"/>
        <v>-6.7933465720247943E-3</v>
      </c>
      <c r="J380" s="310">
        <f t="shared" ca="1" si="38"/>
        <v>2.6257708995642837E-3</v>
      </c>
      <c r="P380" s="301">
        <f t="shared" si="47"/>
        <v>45383</v>
      </c>
      <c r="Q380" s="308">
        <f t="shared" ca="1" si="39"/>
        <v>0</v>
      </c>
      <c r="R380" s="311">
        <f t="shared" ca="1" si="40"/>
        <v>9.8154171619624364E-5</v>
      </c>
      <c r="S380" s="311">
        <f t="shared" ca="1" si="41"/>
        <v>-6.4587263688373753E-3</v>
      </c>
      <c r="T380" s="310">
        <f t="shared" ca="1" si="42"/>
        <v>2.2903064434085518E-3</v>
      </c>
      <c r="Z380" s="301">
        <f t="shared" si="48"/>
        <v>45383</v>
      </c>
      <c r="AA380" s="308">
        <f t="shared" ca="1" si="43"/>
        <v>0</v>
      </c>
      <c r="AB380" s="311">
        <f t="shared" ca="1" si="44"/>
        <v>9.8435493297799326E-5</v>
      </c>
      <c r="AC380" s="311">
        <f t="shared" ca="1" si="45"/>
        <v>-4.5388742935235094E-3</v>
      </c>
      <c r="AD380" s="310">
        <f t="shared" ca="1" si="46"/>
        <v>3.1748033985872226E-3</v>
      </c>
    </row>
    <row r="381" spans="6:30">
      <c r="F381" s="301">
        <f t="shared" ref="F381" si="49">+B139</f>
        <v>45413</v>
      </c>
      <c r="G381" s="308">
        <f t="shared" ref="G381" ca="1" si="50">+IF(ISERROR(G139/C139-1),0,G139/C139-1)</f>
        <v>0</v>
      </c>
      <c r="H381" s="311">
        <f t="shared" ref="H381" ca="1" si="51">+IF(ISERROR(H139/D139-1),0,H139/D139-1)</f>
        <v>9.8293340023758446E-5</v>
      </c>
      <c r="I381" s="311">
        <f t="shared" ref="I381" ca="1" si="52">+IF(ISERROR(I139/E139-1),0,I139/E139-1)</f>
        <v>-7.9951111504449335E-3</v>
      </c>
      <c r="J381" s="310">
        <f t="shared" ref="J381" ca="1" si="53">+IF(ISERROR(J139/F139-1),0,J139/F139-1)</f>
        <v>8.7251604850502318E-4</v>
      </c>
      <c r="P381" s="301">
        <f t="shared" si="47"/>
        <v>45413</v>
      </c>
      <c r="Q381" s="308">
        <f t="shared" ca="1" si="39"/>
        <v>0</v>
      </c>
      <c r="R381" s="311">
        <f t="shared" ca="1" si="40"/>
        <v>9.9135237791925235E-5</v>
      </c>
      <c r="S381" s="311">
        <f t="shared" ca="1" si="41"/>
        <v>-1.1842212519628803E-2</v>
      </c>
      <c r="T381" s="310">
        <f t="shared" ca="1" si="42"/>
        <v>1.0796320398466674E-2</v>
      </c>
      <c r="Z381" s="301">
        <f t="shared" si="48"/>
        <v>45413</v>
      </c>
      <c r="AA381" s="308">
        <f t="shared" ca="1" si="43"/>
        <v>0</v>
      </c>
      <c r="AB381" s="311">
        <f t="shared" ca="1" si="44"/>
        <v>9.8413659871621206E-5</v>
      </c>
      <c r="AC381" s="311">
        <f t="shared" ca="1" si="45"/>
        <v>-7.7018580601041498E-3</v>
      </c>
      <c r="AD381" s="310">
        <f t="shared" ca="1" si="46"/>
        <v>2.0690021818747795E-3</v>
      </c>
    </row>
    <row r="382" spans="6:30">
      <c r="F382" s="301">
        <f t="shared" ref="F382:F403" si="54">+B140</f>
        <v>45444</v>
      </c>
      <c r="G382" s="308">
        <f t="shared" ref="G382:G403" ca="1" si="55">+IF(ISERROR(G140/C140-1),0,G140/C140-1)</f>
        <v>0</v>
      </c>
      <c r="H382" s="311">
        <f t="shared" ref="H382:H403" ca="1" si="56">+IF(ISERROR(H140/D140-1),0,H140/D140-1)</f>
        <v>9.8094147397365106E-5</v>
      </c>
      <c r="I382" s="311">
        <f t="shared" ref="I382:I403" ca="1" si="57">+IF(ISERROR(I140/E140-1),0,I140/E140-1)</f>
        <v>-1.0374938550427926E-2</v>
      </c>
      <c r="J382" s="310">
        <f t="shared" ref="J382:J403" ca="1" si="58">+IF(ISERROR(J140/F140-1),0,J140/F140-1)</f>
        <v>1.7922765379734251E-3</v>
      </c>
      <c r="P382" s="301">
        <f t="shared" si="47"/>
        <v>45444</v>
      </c>
      <c r="Q382" s="308">
        <f t="shared" ca="1" si="39"/>
        <v>0</v>
      </c>
      <c r="R382" s="311">
        <f t="shared" ca="1" si="40"/>
        <v>9.8127572244033345E-5</v>
      </c>
      <c r="S382" s="311">
        <f t="shared" ca="1" si="41"/>
        <v>-1.0838185870182593E-2</v>
      </c>
      <c r="T382" s="310">
        <f t="shared" ca="1" si="42"/>
        <v>3.1342091474289013E-3</v>
      </c>
      <c r="Z382" s="301">
        <f t="shared" si="48"/>
        <v>45444</v>
      </c>
      <c r="AA382" s="308">
        <f t="shared" ca="1" si="43"/>
        <v>0</v>
      </c>
      <c r="AB382" s="311">
        <f t="shared" ca="1" si="44"/>
        <v>9.8629083919554716E-5</v>
      </c>
      <c r="AC382" s="311">
        <f t="shared" ca="1" si="45"/>
        <v>-8.4589128649575906E-3</v>
      </c>
      <c r="AD382" s="310">
        <f t="shared" ca="1" si="46"/>
        <v>3.238530374976456E-3</v>
      </c>
    </row>
    <row r="383" spans="6:30">
      <c r="F383" s="301">
        <f t="shared" si="54"/>
        <v>45474</v>
      </c>
      <c r="G383" s="308">
        <f t="shared" ca="1" si="55"/>
        <v>0</v>
      </c>
      <c r="H383" s="311">
        <f t="shared" ca="1" si="56"/>
        <v>9.7971898077142683E-5</v>
      </c>
      <c r="I383" s="311">
        <f t="shared" ca="1" si="57"/>
        <v>-7.1404896749400759E-3</v>
      </c>
      <c r="J383" s="310">
        <f t="shared" ca="1" si="58"/>
        <v>3.4050346359946193E-3</v>
      </c>
      <c r="P383" s="301">
        <f t="shared" si="47"/>
        <v>45474</v>
      </c>
      <c r="Q383" s="308">
        <f t="shared" ca="1" si="39"/>
        <v>0</v>
      </c>
      <c r="R383" s="311">
        <f t="shared" ca="1" si="40"/>
        <v>9.794276403418678E-5</v>
      </c>
      <c r="S383" s="311">
        <f t="shared" ca="1" si="41"/>
        <v>-7.36395729461925E-3</v>
      </c>
      <c r="T383" s="310">
        <f t="shared" ca="1" si="42"/>
        <v>2.8693135696666872E-3</v>
      </c>
      <c r="Z383" s="301">
        <f t="shared" si="48"/>
        <v>45474</v>
      </c>
      <c r="AA383" s="308">
        <f t="shared" ca="1" si="43"/>
        <v>0</v>
      </c>
      <c r="AB383" s="311">
        <f t="shared" ca="1" si="44"/>
        <v>9.8467336563379249E-5</v>
      </c>
      <c r="AC383" s="311">
        <f t="shared" ca="1" si="45"/>
        <v>-5.6624879805680095E-3</v>
      </c>
      <c r="AD383" s="310">
        <f t="shared" ca="1" si="46"/>
        <v>3.1110783019563382E-3</v>
      </c>
    </row>
    <row r="384" spans="6:30">
      <c r="F384" s="301">
        <f t="shared" si="54"/>
        <v>45505</v>
      </c>
      <c r="G384" s="308">
        <f t="shared" ca="1" si="55"/>
        <v>0</v>
      </c>
      <c r="H384" s="311">
        <f t="shared" ca="1" si="56"/>
        <v>9.8268261186529315E-5</v>
      </c>
      <c r="I384" s="311">
        <f t="shared" ca="1" si="57"/>
        <v>-8.1401162728170773E-3</v>
      </c>
      <c r="J384" s="310">
        <f t="shared" ca="1" si="58"/>
        <v>9.0331207881311215E-4</v>
      </c>
      <c r="P384" s="301">
        <f t="shared" si="47"/>
        <v>45505</v>
      </c>
      <c r="Q384" s="308">
        <f t="shared" ca="1" si="39"/>
        <v>0</v>
      </c>
      <c r="R384" s="311">
        <f t="shared" ca="1" si="40"/>
        <v>9.808872637262489E-5</v>
      </c>
      <c r="S384" s="311">
        <f t="shared" ca="1" si="41"/>
        <v>-6.7482043004969405E-3</v>
      </c>
      <c r="T384" s="310">
        <f t="shared" ca="1" si="42"/>
        <v>1.9390444830444942E-3</v>
      </c>
      <c r="Z384" s="301">
        <f t="shared" si="48"/>
        <v>45505</v>
      </c>
      <c r="AA384" s="308">
        <f t="shared" ca="1" si="43"/>
        <v>0</v>
      </c>
      <c r="AB384" s="311">
        <f t="shared" ca="1" si="44"/>
        <v>9.8435663040463695E-5</v>
      </c>
      <c r="AC384" s="311">
        <f t="shared" ca="1" si="45"/>
        <v>-5.8655581892347319E-3</v>
      </c>
      <c r="AD384" s="310">
        <f t="shared" ca="1" si="46"/>
        <v>3.059539542361156E-3</v>
      </c>
    </row>
    <row r="385" spans="6:30">
      <c r="F385" s="301">
        <f t="shared" si="54"/>
        <v>45536</v>
      </c>
      <c r="G385" s="308">
        <f t="shared" ca="1" si="55"/>
        <v>0</v>
      </c>
      <c r="H385" s="311">
        <f t="shared" ca="1" si="56"/>
        <v>9.7976451177261836E-5</v>
      </c>
      <c r="I385" s="311">
        <f t="shared" ca="1" si="57"/>
        <v>-8.2386101459905881E-3</v>
      </c>
      <c r="J385" s="310">
        <f t="shared" ca="1" si="58"/>
        <v>4.4350141056934689E-3</v>
      </c>
      <c r="P385" s="301">
        <f t="shared" si="47"/>
        <v>45536</v>
      </c>
      <c r="Q385" s="308">
        <f t="shared" ca="1" si="39"/>
        <v>0</v>
      </c>
      <c r="R385" s="311">
        <f t="shared" ca="1" si="40"/>
        <v>9.7969536805520008E-5</v>
      </c>
      <c r="S385" s="311">
        <f t="shared" ca="1" si="41"/>
        <v>-7.2485775893115223E-3</v>
      </c>
      <c r="T385" s="310">
        <f t="shared" ca="1" si="42"/>
        <v>2.9831727511124839E-3</v>
      </c>
      <c r="Z385" s="301">
        <f t="shared" si="48"/>
        <v>45536</v>
      </c>
      <c r="AA385" s="308">
        <f t="shared" ca="1" si="43"/>
        <v>0</v>
      </c>
      <c r="AB385" s="311">
        <f t="shared" ca="1" si="44"/>
        <v>9.8109233183318878E-5</v>
      </c>
      <c r="AC385" s="311">
        <f t="shared" ca="1" si="45"/>
        <v>-6.3726480509134209E-3</v>
      </c>
      <c r="AD385" s="310">
        <f t="shared" ca="1" si="46"/>
        <v>2.0877466829096747E-3</v>
      </c>
    </row>
    <row r="386" spans="6:30">
      <c r="F386" s="301">
        <f t="shared" si="54"/>
        <v>45566</v>
      </c>
      <c r="G386" s="308">
        <f t="shared" ca="1" si="55"/>
        <v>0</v>
      </c>
      <c r="H386" s="311">
        <f t="shared" ca="1" si="56"/>
        <v>9.7925315941438384E-5</v>
      </c>
      <c r="I386" s="311">
        <f t="shared" ca="1" si="57"/>
        <v>-6.5728513869603988E-3</v>
      </c>
      <c r="J386" s="310">
        <f t="shared" ca="1" si="58"/>
        <v>1.6684674833469249E-3</v>
      </c>
      <c r="P386" s="301">
        <f t="shared" si="47"/>
        <v>45566</v>
      </c>
      <c r="Q386" s="308">
        <f t="shared" ca="1" si="39"/>
        <v>0</v>
      </c>
      <c r="R386" s="311">
        <f t="shared" ca="1" si="40"/>
        <v>9.8037700115405357E-5</v>
      </c>
      <c r="S386" s="311">
        <f t="shared" ca="1" si="41"/>
        <v>-6.5999382336443535E-3</v>
      </c>
      <c r="T386" s="310">
        <f t="shared" ca="1" si="42"/>
        <v>3.8495715324813329E-3</v>
      </c>
      <c r="Z386" s="301">
        <f t="shared" si="48"/>
        <v>45566</v>
      </c>
      <c r="AA386" s="308">
        <f t="shared" ca="1" si="43"/>
        <v>0</v>
      </c>
      <c r="AB386" s="311">
        <f t="shared" ca="1" si="44"/>
        <v>9.8397299250763126E-5</v>
      </c>
      <c r="AC386" s="311">
        <f t="shared" ca="1" si="45"/>
        <v>-6.1335569131244494E-3</v>
      </c>
      <c r="AD386" s="310">
        <f t="shared" ca="1" si="46"/>
        <v>3.1057752653065318E-3</v>
      </c>
    </row>
    <row r="387" spans="6:30">
      <c r="F387" s="301">
        <f t="shared" si="54"/>
        <v>45597</v>
      </c>
      <c r="G387" s="308">
        <f t="shared" ca="1" si="55"/>
        <v>0</v>
      </c>
      <c r="H387" s="311">
        <f t="shared" ca="1" si="56"/>
        <v>9.8018026179147455E-5</v>
      </c>
      <c r="I387" s="311">
        <f t="shared" ca="1" si="57"/>
        <v>-4.6511167525664643E-3</v>
      </c>
      <c r="J387" s="310">
        <f t="shared" ca="1" si="58"/>
        <v>1.6808361656219795E-3</v>
      </c>
      <c r="P387" s="301">
        <f t="shared" si="47"/>
        <v>45597</v>
      </c>
      <c r="Q387" s="308">
        <f t="shared" ca="1" si="39"/>
        <v>0</v>
      </c>
      <c r="R387" s="311">
        <f t="shared" ca="1" si="40"/>
        <v>9.7913917272984818E-5</v>
      </c>
      <c r="S387" s="311">
        <f t="shared" ca="1" si="41"/>
        <v>-4.4575994835939214E-3</v>
      </c>
      <c r="T387" s="310">
        <f t="shared" ca="1" si="42"/>
        <v>4.892847382036658E-3</v>
      </c>
      <c r="Z387" s="301">
        <f t="shared" si="48"/>
        <v>45597</v>
      </c>
      <c r="AA387" s="308">
        <f t="shared" ca="1" si="43"/>
        <v>0</v>
      </c>
      <c r="AB387" s="311">
        <f t="shared" ca="1" si="44"/>
        <v>9.8291740574740771E-5</v>
      </c>
      <c r="AC387" s="311">
        <f t="shared" ca="1" si="45"/>
        <v>-3.4606401900555417E-3</v>
      </c>
      <c r="AD387" s="310">
        <f t="shared" ca="1" si="46"/>
        <v>3.1160801730438781E-3</v>
      </c>
    </row>
    <row r="388" spans="6:30">
      <c r="F388" s="301">
        <f t="shared" si="54"/>
        <v>45627</v>
      </c>
      <c r="G388" s="308">
        <f t="shared" ca="1" si="55"/>
        <v>0</v>
      </c>
      <c r="H388" s="311">
        <f t="shared" ca="1" si="56"/>
        <v>9.7987695158563426E-5</v>
      </c>
      <c r="I388" s="311">
        <f t="shared" ca="1" si="57"/>
        <v>-6.3869531836059368E-3</v>
      </c>
      <c r="J388" s="310">
        <f t="shared" ca="1" si="58"/>
        <v>2.5518554289818418E-3</v>
      </c>
      <c r="P388" s="301">
        <f t="shared" si="47"/>
        <v>45627</v>
      </c>
      <c r="Q388" s="308">
        <f t="shared" ca="1" si="39"/>
        <v>0</v>
      </c>
      <c r="R388" s="311">
        <f t="shared" ca="1" si="40"/>
        <v>9.797293717683786E-5</v>
      </c>
      <c r="S388" s="311">
        <f t="shared" ca="1" si="41"/>
        <v>-6.9151067581060266E-3</v>
      </c>
      <c r="T388" s="310">
        <f t="shared" ca="1" si="42"/>
        <v>2.861346459024583E-3</v>
      </c>
      <c r="Z388" s="301">
        <f t="shared" si="48"/>
        <v>45627</v>
      </c>
      <c r="AA388" s="308">
        <f t="shared" ca="1" si="43"/>
        <v>0</v>
      </c>
      <c r="AB388" s="311">
        <f t="shared" ca="1" si="44"/>
        <v>9.8450481491374475E-5</v>
      </c>
      <c r="AC388" s="311">
        <f t="shared" ca="1" si="45"/>
        <v>-4.8921414270508556E-3</v>
      </c>
      <c r="AD388" s="310">
        <f t="shared" ca="1" si="46"/>
        <v>3.0203264477828284E-3</v>
      </c>
    </row>
    <row r="389" spans="6:30">
      <c r="F389" s="301">
        <f t="shared" si="54"/>
        <v>45658</v>
      </c>
      <c r="G389" s="308">
        <f t="shared" ca="1" si="55"/>
        <v>0</v>
      </c>
      <c r="H389" s="311">
        <f t="shared" ca="1" si="56"/>
        <v>-1.6753548499348625E-4</v>
      </c>
      <c r="I389" s="311">
        <f t="shared" ca="1" si="57"/>
        <v>-4.6046158034963591E-3</v>
      </c>
      <c r="J389" s="310">
        <f t="shared" ca="1" si="58"/>
        <v>2.521212610426149E-3</v>
      </c>
      <c r="P389" s="301">
        <f t="shared" si="47"/>
        <v>45658</v>
      </c>
      <c r="Q389" s="308">
        <f t="shared" ca="1" si="39"/>
        <v>0</v>
      </c>
      <c r="R389" s="311">
        <f t="shared" ca="1" si="40"/>
        <v>-1.6766550071600772E-4</v>
      </c>
      <c r="S389" s="311">
        <f t="shared" ca="1" si="41"/>
        <v>-4.9441558029316157E-3</v>
      </c>
      <c r="T389" s="310">
        <f t="shared" ca="1" si="42"/>
        <v>3.7512279880078658E-3</v>
      </c>
      <c r="Z389" s="301">
        <f t="shared" si="48"/>
        <v>45658</v>
      </c>
      <c r="AA389" s="308">
        <f t="shared" ca="1" si="43"/>
        <v>0</v>
      </c>
      <c r="AB389" s="311">
        <f t="shared" ca="1" si="44"/>
        <v>-1.6704501028419472E-4</v>
      </c>
      <c r="AC389" s="311">
        <f t="shared" ca="1" si="45"/>
        <v>-3.4758694586105587E-3</v>
      </c>
      <c r="AD389" s="310">
        <f t="shared" ca="1" si="46"/>
        <v>5.0078633217347512E-3</v>
      </c>
    </row>
    <row r="390" spans="6:30">
      <c r="F390" s="301">
        <f t="shared" si="54"/>
        <v>45689</v>
      </c>
      <c r="G390" s="308">
        <f t="shared" ca="1" si="55"/>
        <v>0</v>
      </c>
      <c r="H390" s="311">
        <f t="shared" ca="1" si="56"/>
        <v>-1.6746215113128127E-4</v>
      </c>
      <c r="I390" s="311">
        <f t="shared" ca="1" si="57"/>
        <v>-4.0439549792687934E-3</v>
      </c>
      <c r="J390" s="310">
        <f t="shared" ca="1" si="58"/>
        <v>1.8068634945025419E-3</v>
      </c>
      <c r="P390" s="301">
        <f t="shared" si="47"/>
        <v>45689</v>
      </c>
      <c r="Q390" s="308">
        <f t="shared" ca="1" si="39"/>
        <v>0</v>
      </c>
      <c r="R390" s="311">
        <f t="shared" ca="1" si="40"/>
        <v>-1.6760054826003845E-4</v>
      </c>
      <c r="S390" s="311">
        <f t="shared" ca="1" si="41"/>
        <v>-4.1431787412717913E-3</v>
      </c>
      <c r="T390" s="310">
        <f t="shared" ca="1" si="42"/>
        <v>2.0377633878998491E-3</v>
      </c>
      <c r="Z390" s="301">
        <f t="shared" si="48"/>
        <v>45689</v>
      </c>
      <c r="AA390" s="308">
        <f t="shared" ca="1" si="43"/>
        <v>0</v>
      </c>
      <c r="AB390" s="311">
        <f t="shared" ca="1" si="44"/>
        <v>-1.6711035827166043E-4</v>
      </c>
      <c r="AC390" s="311">
        <f t="shared" ca="1" si="45"/>
        <v>-2.82588270612949E-3</v>
      </c>
      <c r="AD390" s="310">
        <f t="shared" ca="1" si="46"/>
        <v>3.31398760065027E-3</v>
      </c>
    </row>
    <row r="391" spans="6:30">
      <c r="F391" s="301">
        <f t="shared" si="54"/>
        <v>45717</v>
      </c>
      <c r="G391" s="308">
        <f t="shared" ca="1" si="55"/>
        <v>0</v>
      </c>
      <c r="H391" s="311">
        <f t="shared" ca="1" si="56"/>
        <v>-1.6733359173048967E-4</v>
      </c>
      <c r="I391" s="311">
        <f t="shared" ca="1" si="57"/>
        <v>-4.7225546288541809E-3</v>
      </c>
      <c r="J391" s="310">
        <f t="shared" ca="1" si="58"/>
        <v>1.6703933154100792E-3</v>
      </c>
      <c r="P391" s="301">
        <f t="shared" si="47"/>
        <v>45717</v>
      </c>
      <c r="Q391" s="308">
        <f t="shared" ca="1" si="39"/>
        <v>0</v>
      </c>
      <c r="R391" s="311">
        <f t="shared" ca="1" si="40"/>
        <v>-1.6733275737645936E-4</v>
      </c>
      <c r="S391" s="311">
        <f t="shared" ca="1" si="41"/>
        <v>-4.6615308554889268E-3</v>
      </c>
      <c r="T391" s="310">
        <f t="shared" ca="1" si="42"/>
        <v>1.8533910886016081E-3</v>
      </c>
      <c r="Z391" s="301">
        <f t="shared" si="48"/>
        <v>45717</v>
      </c>
      <c r="AA391" s="308">
        <f t="shared" ca="1" si="43"/>
        <v>0</v>
      </c>
      <c r="AB391" s="311">
        <f t="shared" ca="1" si="44"/>
        <v>-1.670936283992841E-4</v>
      </c>
      <c r="AC391" s="311">
        <f t="shared" ca="1" si="45"/>
        <v>-2.516516340252295E-3</v>
      </c>
      <c r="AD391" s="310">
        <f t="shared" ca="1" si="46"/>
        <v>3.9652855164338252E-3</v>
      </c>
    </row>
    <row r="392" spans="6:30">
      <c r="F392" s="301">
        <f t="shared" si="54"/>
        <v>45748</v>
      </c>
      <c r="G392" s="308">
        <f t="shared" ca="1" si="55"/>
        <v>0</v>
      </c>
      <c r="H392" s="311">
        <f t="shared" ca="1" si="56"/>
        <v>-1.6729910541624093E-4</v>
      </c>
      <c r="I392" s="311">
        <f t="shared" ca="1" si="57"/>
        <v>-8.795553329617678E-3</v>
      </c>
      <c r="J392" s="310">
        <f t="shared" ca="1" si="58"/>
        <v>2.1398367640994564E-3</v>
      </c>
      <c r="P392" s="301">
        <f t="shared" si="47"/>
        <v>45748</v>
      </c>
      <c r="Q392" s="308">
        <f t="shared" ca="1" si="39"/>
        <v>0</v>
      </c>
      <c r="R392" s="311">
        <f t="shared" ca="1" si="40"/>
        <v>-1.6732705227018307E-4</v>
      </c>
      <c r="S392" s="311">
        <f t="shared" ca="1" si="41"/>
        <v>-8.9675186772225635E-3</v>
      </c>
      <c r="T392" s="310">
        <f t="shared" ca="1" si="42"/>
        <v>2.064148452453729E-3</v>
      </c>
      <c r="Z392" s="301">
        <f t="shared" si="48"/>
        <v>45748</v>
      </c>
      <c r="AA392" s="308">
        <f t="shared" ca="1" si="43"/>
        <v>0</v>
      </c>
      <c r="AB392" s="311">
        <f t="shared" ca="1" si="44"/>
        <v>-1.6684060446214843E-4</v>
      </c>
      <c r="AC392" s="311">
        <f t="shared" ca="1" si="45"/>
        <v>-7.7756410367838535E-3</v>
      </c>
      <c r="AD392" s="310">
        <f t="shared" ca="1" si="46"/>
        <v>3.2594905872842528E-3</v>
      </c>
    </row>
    <row r="393" spans="6:30">
      <c r="F393" s="301">
        <f t="shared" si="54"/>
        <v>45778</v>
      </c>
      <c r="G393" s="308">
        <f t="shared" ca="1" si="55"/>
        <v>0</v>
      </c>
      <c r="H393" s="311">
        <f t="shared" ca="1" si="56"/>
        <v>-1.6719629263761693E-4</v>
      </c>
      <c r="I393" s="311">
        <f t="shared" ca="1" si="57"/>
        <v>-1.2070367606677679E-2</v>
      </c>
      <c r="J393" s="310">
        <f t="shared" ca="1" si="58"/>
        <v>9.0995530874651287E-3</v>
      </c>
      <c r="P393" s="301">
        <f t="shared" si="47"/>
        <v>45778</v>
      </c>
      <c r="Q393" s="308">
        <f t="shared" ca="1" si="39"/>
        <v>0</v>
      </c>
      <c r="R393" s="311">
        <f t="shared" ca="1" si="40"/>
        <v>-1.674489267353696E-4</v>
      </c>
      <c r="S393" s="311">
        <f t="shared" ca="1" si="41"/>
        <v>-9.7173352841711802E-3</v>
      </c>
      <c r="T393" s="310">
        <f t="shared" ca="1" si="42"/>
        <v>-0.13075001403648046</v>
      </c>
      <c r="Z393" s="301">
        <f t="shared" si="48"/>
        <v>45778</v>
      </c>
      <c r="AA393" s="308">
        <f t="shared" ca="1" si="43"/>
        <v>0</v>
      </c>
      <c r="AB393" s="311">
        <f t="shared" ca="1" si="44"/>
        <v>-1.6697692664513486E-4</v>
      </c>
      <c r="AC393" s="311">
        <f t="shared" ca="1" si="45"/>
        <v>-7.0371794671496568E-3</v>
      </c>
      <c r="AD393" s="310">
        <f t="shared" ca="1" si="46"/>
        <v>-9.1146176234737974E-2</v>
      </c>
    </row>
    <row r="394" spans="6:30">
      <c r="F394" s="301">
        <f t="shared" si="54"/>
        <v>45809</v>
      </c>
      <c r="G394" s="308">
        <f t="shared" ca="1" si="55"/>
        <v>0</v>
      </c>
      <c r="H394" s="311">
        <f t="shared" ca="1" si="56"/>
        <v>-1.6722837542049174E-4</v>
      </c>
      <c r="I394" s="311">
        <f t="shared" ca="1" si="57"/>
        <v>-1.3565661556640185E-2</v>
      </c>
      <c r="J394" s="310">
        <f t="shared" ca="1" si="58"/>
        <v>1.8708328712930822E-3</v>
      </c>
      <c r="P394" s="301">
        <f t="shared" si="47"/>
        <v>45809</v>
      </c>
      <c r="Q394" s="308">
        <f t="shared" ca="1" si="39"/>
        <v>0</v>
      </c>
      <c r="R394" s="311">
        <f t="shared" ca="1" si="40"/>
        <v>-1.6736926601212954E-4</v>
      </c>
      <c r="S394" s="311">
        <f t="shared" ca="1" si="41"/>
        <v>-1.3570559072714872E-2</v>
      </c>
      <c r="T394" s="310">
        <f t="shared" ca="1" si="42"/>
        <v>0.21983308220347486</v>
      </c>
      <c r="Z394" s="301">
        <f t="shared" si="48"/>
        <v>45809</v>
      </c>
      <c r="AA394" s="308">
        <f t="shared" ca="1" si="43"/>
        <v>0</v>
      </c>
      <c r="AB394" s="311">
        <f t="shared" ca="1" si="44"/>
        <v>-1.6673270447509214E-4</v>
      </c>
      <c r="AC394" s="311">
        <f t="shared" ca="1" si="45"/>
        <v>-1.1209654463699814E-2</v>
      </c>
      <c r="AD394" s="310">
        <f t="shared" ca="1" si="46"/>
        <v>0.44265259081304276</v>
      </c>
    </row>
    <row r="395" spans="6:30">
      <c r="F395" s="301">
        <f t="shared" si="54"/>
        <v>45839</v>
      </c>
      <c r="G395" s="308">
        <f t="shared" ca="1" si="55"/>
        <v>0</v>
      </c>
      <c r="H395" s="311">
        <f t="shared" ca="1" si="56"/>
        <v>-1.6751196765096843E-4</v>
      </c>
      <c r="I395" s="311">
        <f t="shared" ca="1" si="57"/>
        <v>-8.4472451439930873E-3</v>
      </c>
      <c r="J395" s="310">
        <f t="shared" ca="1" si="58"/>
        <v>3.4578821567934348E-3</v>
      </c>
      <c r="P395" s="301">
        <f t="shared" si="47"/>
        <v>45839</v>
      </c>
      <c r="Q395" s="308">
        <f t="shared" ca="1" si="39"/>
        <v>0</v>
      </c>
      <c r="R395" s="311">
        <f t="shared" ca="1" si="40"/>
        <v>-1.6763956248688761E-4</v>
      </c>
      <c r="S395" s="311">
        <f t="shared" ca="1" si="41"/>
        <v>-8.3251270762770835E-3</v>
      </c>
      <c r="T395" s="310">
        <f t="shared" ca="1" si="42"/>
        <v>2.9779607079098991E-3</v>
      </c>
      <c r="Z395" s="301">
        <f t="shared" si="48"/>
        <v>45839</v>
      </c>
      <c r="AA395" s="308">
        <f t="shared" ca="1" si="43"/>
        <v>0</v>
      </c>
      <c r="AB395" s="311">
        <f t="shared" ca="1" si="44"/>
        <v>-1.6700885970055701E-4</v>
      </c>
      <c r="AC395" s="311">
        <f t="shared" ca="1" si="45"/>
        <v>-6.6562569358623591E-3</v>
      </c>
      <c r="AD395" s="310">
        <f t="shared" ca="1" si="46"/>
        <v>4.0774556871205903E-3</v>
      </c>
    </row>
    <row r="396" spans="6:30">
      <c r="F396" s="301">
        <f t="shared" si="54"/>
        <v>45870</v>
      </c>
      <c r="G396" s="308">
        <f t="shared" ca="1" si="55"/>
        <v>0</v>
      </c>
      <c r="H396" s="311">
        <f t="shared" ca="1" si="56"/>
        <v>-1.6741424905697411E-4</v>
      </c>
      <c r="I396" s="311">
        <f t="shared" ca="1" si="57"/>
        <v>-7.3247313590139029E-3</v>
      </c>
      <c r="J396" s="310">
        <f t="shared" ca="1" si="58"/>
        <v>8.7234211284736851E-4</v>
      </c>
      <c r="P396" s="301">
        <f t="shared" si="47"/>
        <v>45870</v>
      </c>
      <c r="Q396" s="308">
        <f t="shared" ca="1" si="39"/>
        <v>0</v>
      </c>
      <c r="R396" s="311">
        <f t="shared" ca="1" si="40"/>
        <v>-1.6741378621454306E-4</v>
      </c>
      <c r="S396" s="311">
        <f t="shared" ca="1" si="41"/>
        <v>-7.3388142844426074E-3</v>
      </c>
      <c r="T396" s="310">
        <f t="shared" ca="1" si="42"/>
        <v>1.9162966466577114E-3</v>
      </c>
      <c r="Z396" s="301">
        <f t="shared" si="48"/>
        <v>45870</v>
      </c>
      <c r="AA396" s="308">
        <f t="shared" ca="1" si="43"/>
        <v>0</v>
      </c>
      <c r="AB396" s="311">
        <f t="shared" ca="1" si="44"/>
        <v>-1.6696909651259251E-4</v>
      </c>
      <c r="AC396" s="311">
        <f t="shared" ca="1" si="45"/>
        <v>-5.5663573558318857E-3</v>
      </c>
      <c r="AD396" s="310">
        <f t="shared" ca="1" si="46"/>
        <v>3.1145240535943586E-3</v>
      </c>
    </row>
    <row r="397" spans="6:30">
      <c r="F397" s="301">
        <f t="shared" si="54"/>
        <v>45901</v>
      </c>
      <c r="G397" s="308">
        <f t="shared" ca="1" si="55"/>
        <v>0</v>
      </c>
      <c r="H397" s="311">
        <f t="shared" ca="1" si="56"/>
        <v>-1.673131648580739E-4</v>
      </c>
      <c r="I397" s="311">
        <f t="shared" ca="1" si="57"/>
        <v>-9.3574400352823828E-3</v>
      </c>
      <c r="J397" s="310">
        <f t="shared" ca="1" si="58"/>
        <v>4.4874615979009214E-3</v>
      </c>
      <c r="P397" s="301">
        <f t="shared" si="47"/>
        <v>45901</v>
      </c>
      <c r="Q397" s="308">
        <f t="shared" ca="1" si="39"/>
        <v>0</v>
      </c>
      <c r="R397" s="311">
        <f t="shared" ca="1" si="40"/>
        <v>-1.6733632114462882E-4</v>
      </c>
      <c r="S397" s="311">
        <f t="shared" ca="1" si="41"/>
        <v>-9.7435988145061492E-3</v>
      </c>
      <c r="T397" s="310">
        <f t="shared" ca="1" si="42"/>
        <v>3.0832996645071553E-3</v>
      </c>
      <c r="Z397" s="301">
        <f t="shared" si="48"/>
        <v>45901</v>
      </c>
      <c r="AA397" s="308">
        <f t="shared" ca="1" si="43"/>
        <v>0</v>
      </c>
      <c r="AB397" s="311">
        <f t="shared" ca="1" si="44"/>
        <v>-1.6705566306174369E-4</v>
      </c>
      <c r="AC397" s="311">
        <f t="shared" ca="1" si="45"/>
        <v>-7.4202432697221266E-3</v>
      </c>
      <c r="AD397" s="310">
        <f t="shared" ca="1" si="46"/>
        <v>3.2763086590996693E-3</v>
      </c>
    </row>
    <row r="398" spans="6:30">
      <c r="F398" s="301">
        <f t="shared" si="54"/>
        <v>45931</v>
      </c>
      <c r="G398" s="308">
        <f t="shared" ca="1" si="55"/>
        <v>0</v>
      </c>
      <c r="H398" s="311">
        <f t="shared" ca="1" si="56"/>
        <v>-1.6737542419531515E-4</v>
      </c>
      <c r="I398" s="311">
        <f t="shared" ca="1" si="57"/>
        <v>-7.5447798568961666E-3</v>
      </c>
      <c r="J398" s="310">
        <f t="shared" ca="1" si="58"/>
        <v>2.5625265475452963E-3</v>
      </c>
      <c r="P398" s="301">
        <f t="shared" si="47"/>
        <v>45931</v>
      </c>
      <c r="Q398" s="308">
        <f t="shared" ca="1" si="39"/>
        <v>0</v>
      </c>
      <c r="R398" s="311">
        <f t="shared" ca="1" si="40"/>
        <v>-1.6733415841863053E-4</v>
      </c>
      <c r="S398" s="311">
        <f t="shared" ca="1" si="41"/>
        <v>-7.6622570597906225E-3</v>
      </c>
      <c r="T398" s="310">
        <f t="shared" ca="1" si="42"/>
        <v>1.9228902556869265E-3</v>
      </c>
      <c r="Z398" s="301">
        <f t="shared" si="48"/>
        <v>45931</v>
      </c>
      <c r="AA398" s="308">
        <f t="shared" ca="1" si="43"/>
        <v>0</v>
      </c>
      <c r="AB398" s="311">
        <f t="shared" ca="1" si="44"/>
        <v>-1.6693342000662081E-4</v>
      </c>
      <c r="AC398" s="311">
        <f t="shared" ca="1" si="45"/>
        <v>-6.4892994473499943E-3</v>
      </c>
      <c r="AD398" s="310">
        <f t="shared" ca="1" si="46"/>
        <v>3.0414215711711545E-3</v>
      </c>
    </row>
    <row r="399" spans="6:30">
      <c r="F399" s="301">
        <f t="shared" si="54"/>
        <v>45962</v>
      </c>
      <c r="G399" s="308">
        <f t="shared" ca="1" si="55"/>
        <v>0</v>
      </c>
      <c r="H399" s="311">
        <f t="shared" ca="1" si="56"/>
        <v>-1.6743269391572557E-4</v>
      </c>
      <c r="I399" s="311">
        <f t="shared" ca="1" si="57"/>
        <v>-5.9278312715502768E-3</v>
      </c>
      <c r="J399" s="310">
        <f t="shared" ca="1" si="58"/>
        <v>1.7728534117262829E-3</v>
      </c>
      <c r="P399" s="301">
        <f t="shared" si="47"/>
        <v>45962</v>
      </c>
      <c r="Q399" s="308">
        <f t="shared" ca="1" si="39"/>
        <v>0</v>
      </c>
      <c r="R399" s="311">
        <f t="shared" ca="1" si="40"/>
        <v>-1.6742753130349897E-4</v>
      </c>
      <c r="S399" s="311">
        <f t="shared" ca="1" si="41"/>
        <v>-5.6411868527038722E-3</v>
      </c>
      <c r="T399" s="310">
        <f t="shared" ca="1" si="42"/>
        <v>2.9765500151281987E-3</v>
      </c>
      <c r="Z399" s="301">
        <f t="shared" si="48"/>
        <v>45962</v>
      </c>
      <c r="AA399" s="308">
        <f t="shared" ca="1" si="43"/>
        <v>0</v>
      </c>
      <c r="AB399" s="311">
        <f t="shared" ca="1" si="44"/>
        <v>-1.6722868961793758E-4</v>
      </c>
      <c r="AC399" s="311">
        <f t="shared" ca="1" si="45"/>
        <v>-4.7127489342612128E-3</v>
      </c>
      <c r="AD399" s="310">
        <f t="shared" ca="1" si="46"/>
        <v>3.100623057772145E-3</v>
      </c>
    </row>
    <row r="400" spans="6:30">
      <c r="F400" s="301">
        <f t="shared" si="54"/>
        <v>45992</v>
      </c>
      <c r="G400" s="308">
        <f t="shared" ca="1" si="55"/>
        <v>0</v>
      </c>
      <c r="H400" s="311">
        <f t="shared" ca="1" si="56"/>
        <v>-1.6746957655355832E-4</v>
      </c>
      <c r="I400" s="311">
        <f t="shared" ca="1" si="57"/>
        <v>-8.4237397702632277E-3</v>
      </c>
      <c r="J400" s="310">
        <f t="shared" ca="1" si="58"/>
        <v>1.6963741251661002E-3</v>
      </c>
      <c r="P400" s="301">
        <f t="shared" si="47"/>
        <v>45992</v>
      </c>
      <c r="Q400" s="308">
        <f t="shared" ca="1" si="39"/>
        <v>0</v>
      </c>
      <c r="R400" s="311">
        <f t="shared" ca="1" si="40"/>
        <v>-1.6751088931354907E-4</v>
      </c>
      <c r="S400" s="311">
        <f t="shared" ca="1" si="41"/>
        <v>-8.3049012790893384E-3</v>
      </c>
      <c r="T400" s="310">
        <f t="shared" ca="1" si="42"/>
        <v>3.8965829198327473E-3</v>
      </c>
      <c r="Z400" s="301">
        <f t="shared" si="48"/>
        <v>45992</v>
      </c>
      <c r="AA400" s="308">
        <f t="shared" ca="1" si="43"/>
        <v>0</v>
      </c>
      <c r="AB400" s="311">
        <f t="shared" ca="1" si="44"/>
        <v>-1.6720836914696502E-4</v>
      </c>
      <c r="AC400" s="311">
        <f t="shared" ca="1" si="45"/>
        <v>-7.0007526660610386E-3</v>
      </c>
      <c r="AD400" s="310">
        <f t="shared" ca="1" si="46"/>
        <v>4.1429183849595042E-3</v>
      </c>
    </row>
    <row r="401" spans="6:30">
      <c r="F401" s="301">
        <f t="shared" si="54"/>
        <v>46023</v>
      </c>
      <c r="G401" s="308">
        <f t="shared" ca="1" si="55"/>
        <v>0</v>
      </c>
      <c r="H401" s="311">
        <f t="shared" ca="1" si="56"/>
        <v>1.3893250042151806E-4</v>
      </c>
      <c r="I401" s="311">
        <f t="shared" ca="1" si="57"/>
        <v>-6.7663542519710296E-3</v>
      </c>
      <c r="J401" s="310">
        <f t="shared" ca="1" si="58"/>
        <v>8.6783658324351975E-4</v>
      </c>
      <c r="P401" s="301">
        <f t="shared" si="47"/>
        <v>46023</v>
      </c>
      <c r="Q401" s="308">
        <f t="shared" ca="1" si="39"/>
        <v>0</v>
      </c>
      <c r="R401" s="311">
        <f t="shared" ca="1" si="40"/>
        <v>1.389273864289553E-4</v>
      </c>
      <c r="S401" s="311">
        <f t="shared" ca="1" si="41"/>
        <v>-6.3127423089380796E-3</v>
      </c>
      <c r="T401" s="310">
        <f t="shared" ca="1" si="42"/>
        <v>2.8849423336838598E-3</v>
      </c>
      <c r="Z401" s="301">
        <f t="shared" si="48"/>
        <v>46023</v>
      </c>
      <c r="AA401" s="308">
        <f t="shared" ca="1" si="43"/>
        <v>0</v>
      </c>
      <c r="AB401" s="311">
        <f t="shared" ca="1" si="44"/>
        <v>1.3732847710268281E-4</v>
      </c>
      <c r="AC401" s="311">
        <f t="shared" ca="1" si="45"/>
        <v>-4.9305843072571243E-3</v>
      </c>
      <c r="AD401" s="310">
        <f t="shared" ca="1" si="46"/>
        <v>4.0705293215521632E-3</v>
      </c>
    </row>
    <row r="402" spans="6:30">
      <c r="F402" s="301">
        <f t="shared" si="54"/>
        <v>46054</v>
      </c>
      <c r="G402" s="308">
        <f t="shared" ca="1" si="55"/>
        <v>0</v>
      </c>
      <c r="H402" s="311">
        <f t="shared" ca="1" si="56"/>
        <v>1.391196382427573E-4</v>
      </c>
      <c r="I402" s="311">
        <f t="shared" ca="1" si="57"/>
        <v>-5.9170697769361791E-3</v>
      </c>
      <c r="J402" s="310">
        <f t="shared" ca="1" si="58"/>
        <v>1.908157007255884E-3</v>
      </c>
      <c r="P402" s="301">
        <f t="shared" si="47"/>
        <v>46054</v>
      </c>
      <c r="Q402" s="308">
        <f t="shared" ca="1" si="39"/>
        <v>0</v>
      </c>
      <c r="R402" s="311">
        <f t="shared" ca="1" si="40"/>
        <v>1.3912272498273204E-4</v>
      </c>
      <c r="S402" s="311">
        <f t="shared" ca="1" si="41"/>
        <v>-6.1799779250711895E-3</v>
      </c>
      <c r="T402" s="310">
        <f t="shared" ca="1" si="42"/>
        <v>4.3010894878541261E-3</v>
      </c>
      <c r="Z402" s="301">
        <f t="shared" si="48"/>
        <v>46054</v>
      </c>
      <c r="AA402" s="308">
        <f t="shared" ca="1" si="43"/>
        <v>0</v>
      </c>
      <c r="AB402" s="311">
        <f t="shared" ca="1" si="44"/>
        <v>1.3718023117648137E-4</v>
      </c>
      <c r="AC402" s="311">
        <f t="shared" ca="1" si="45"/>
        <v>-4.4851306861738438E-3</v>
      </c>
      <c r="AD402" s="310">
        <f t="shared" ca="1" si="46"/>
        <v>3.3689250559441053E-3</v>
      </c>
    </row>
    <row r="403" spans="6:30">
      <c r="F403" s="301">
        <f t="shared" si="54"/>
        <v>46082</v>
      </c>
      <c r="G403" s="308">
        <f t="shared" ca="1" si="55"/>
        <v>0</v>
      </c>
      <c r="H403" s="311">
        <f t="shared" ca="1" si="56"/>
        <v>1.3893222773564418E-4</v>
      </c>
      <c r="I403" s="311">
        <f t="shared" ca="1" si="57"/>
        <v>-6.6207857039972673E-3</v>
      </c>
      <c r="J403" s="310">
        <f t="shared" ca="1" si="58"/>
        <v>1.6841519724233311E-3</v>
      </c>
      <c r="P403" s="301">
        <f t="shared" si="47"/>
        <v>46082</v>
      </c>
      <c r="Q403" s="308">
        <f t="shared" ca="1" si="39"/>
        <v>0</v>
      </c>
      <c r="R403" s="311">
        <f t="shared" ca="1" si="40"/>
        <v>1.3889473805162034E-4</v>
      </c>
      <c r="S403" s="311">
        <f t="shared" ca="1" si="41"/>
        <v>-6.9849758647522187E-3</v>
      </c>
      <c r="T403" s="310">
        <f t="shared" ca="1" si="42"/>
        <v>2.9187877949137242E-3</v>
      </c>
      <c r="Z403" s="301">
        <f t="shared" si="48"/>
        <v>46082</v>
      </c>
      <c r="AA403" s="308">
        <f t="shared" ca="1" si="43"/>
        <v>0</v>
      </c>
      <c r="AB403" s="311">
        <f t="shared" ca="1" si="44"/>
        <v>1.3717531217438683E-4</v>
      </c>
      <c r="AC403" s="311">
        <f t="shared" ca="1" si="45"/>
        <v>-4.9696628266782117E-3</v>
      </c>
      <c r="AD403" s="310">
        <f t="shared" ca="1" si="46"/>
        <v>4.064405298757956E-3</v>
      </c>
    </row>
    <row r="404" spans="6:30">
      <c r="F404" s="301">
        <f t="shared" ref="F404:F424" si="59">+B162</f>
        <v>46113</v>
      </c>
      <c r="G404" s="308">
        <f t="shared" ref="G404:G424" ca="1" si="60">+IF(ISERROR(G162/C162-1),0,G162/C162-1)</f>
        <v>0</v>
      </c>
      <c r="H404" s="311">
        <f t="shared" ref="H404:H424" ca="1" si="61">+IF(ISERROR(H162/D162-1),0,H162/D162-1)</f>
        <v>1.3851274333420704E-4</v>
      </c>
      <c r="I404" s="311">
        <f t="shared" ref="I404:I424" ca="1" si="62">+IF(ISERROR(I162/E162-1),0,I162/E162-1)</f>
        <v>-1.4487316688322593E-2</v>
      </c>
      <c r="J404" s="310">
        <f t="shared" ref="J404:J424" ca="1" si="63">+IF(ISERROR(J162/F162-1),0,J162/F162-1)</f>
        <v>2.8677254099256366E-3</v>
      </c>
      <c r="P404" s="301">
        <f t="shared" si="47"/>
        <v>46113</v>
      </c>
      <c r="Q404" s="308">
        <f t="shared" ca="1" si="39"/>
        <v>0</v>
      </c>
      <c r="R404" s="311">
        <f t="shared" ca="1" si="40"/>
        <v>1.3846686007834563E-4</v>
      </c>
      <c r="S404" s="311">
        <f t="shared" ca="1" si="41"/>
        <v>-1.4512237430751362E-2</v>
      </c>
      <c r="T404" s="310">
        <f t="shared" ca="1" si="42"/>
        <v>2.1283903603324106E-3</v>
      </c>
      <c r="Z404" s="301">
        <f t="shared" si="48"/>
        <v>46113</v>
      </c>
      <c r="AA404" s="308">
        <f t="shared" ca="1" si="43"/>
        <v>0</v>
      </c>
      <c r="AB404" s="311">
        <f t="shared" ca="1" si="44"/>
        <v>1.3830114751844924E-4</v>
      </c>
      <c r="AC404" s="311">
        <f t="shared" ca="1" si="45"/>
        <v>-1.5360135722758961E-2</v>
      </c>
      <c r="AD404" s="310">
        <f t="shared" ca="1" si="46"/>
        <v>1.1244075994731872E-2</v>
      </c>
    </row>
    <row r="405" spans="6:30">
      <c r="F405" s="301">
        <f t="shared" si="59"/>
        <v>46143</v>
      </c>
      <c r="G405" s="308">
        <f t="shared" ca="1" si="60"/>
        <v>0</v>
      </c>
      <c r="H405" s="311">
        <f t="shared" ca="1" si="61"/>
        <v>1.3865626305653578E-4</v>
      </c>
      <c r="I405" s="311">
        <f t="shared" ca="1" si="62"/>
        <v>-1.4531906871938949E-2</v>
      </c>
      <c r="J405" s="310">
        <f t="shared" ca="1" si="63"/>
        <v>9.5563363793971234E-4</v>
      </c>
      <c r="P405" s="301">
        <f t="shared" si="47"/>
        <v>46143</v>
      </c>
      <c r="Q405" s="308">
        <f t="shared" ca="1" si="39"/>
        <v>0</v>
      </c>
      <c r="R405" s="311">
        <f t="shared" ca="1" si="40"/>
        <v>1.3874931724489059E-4</v>
      </c>
      <c r="S405" s="311">
        <f t="shared" ca="1" si="41"/>
        <v>-1.4934696211655996E-2</v>
      </c>
      <c r="T405" s="310">
        <f t="shared" ca="1" si="42"/>
        <v>3.1545473761691589E-3</v>
      </c>
      <c r="Z405" s="301">
        <f t="shared" si="48"/>
        <v>46143</v>
      </c>
      <c r="AA405" s="308">
        <f t="shared" ca="1" si="43"/>
        <v>0</v>
      </c>
      <c r="AB405" s="311">
        <f t="shared" ca="1" si="44"/>
        <v>1.371795187037339E-4</v>
      </c>
      <c r="AC405" s="311">
        <f t="shared" ca="1" si="45"/>
        <v>-1.2933527090942643E-2</v>
      </c>
      <c r="AD405" s="310">
        <f t="shared" ca="1" si="46"/>
        <v>4.6219351445744294E-3</v>
      </c>
    </row>
    <row r="406" spans="6:30">
      <c r="F406" s="301">
        <f t="shared" si="59"/>
        <v>46174</v>
      </c>
      <c r="G406" s="308">
        <f t="shared" ca="1" si="60"/>
        <v>0</v>
      </c>
      <c r="H406" s="311">
        <f t="shared" ca="1" si="61"/>
        <v>1.3872739813347579E-4</v>
      </c>
      <c r="I406" s="311">
        <f t="shared" ca="1" si="62"/>
        <v>-1.4863926355077162E-2</v>
      </c>
      <c r="J406" s="310">
        <f t="shared" ca="1" si="63"/>
        <v>1.9065566431339942E-3</v>
      </c>
      <c r="P406" s="301">
        <f t="shared" si="47"/>
        <v>46174</v>
      </c>
      <c r="Q406" s="308">
        <f t="shared" ca="1" si="39"/>
        <v>0</v>
      </c>
      <c r="R406" s="311">
        <f t="shared" ca="1" si="40"/>
        <v>1.3874570249794438E-4</v>
      </c>
      <c r="S406" s="311">
        <f t="shared" ca="1" si="41"/>
        <v>-1.4830616485596804E-2</v>
      </c>
      <c r="T406" s="310">
        <f t="shared" ca="1" si="42"/>
        <v>3.1753443867768016E-3</v>
      </c>
      <c r="Z406" s="301">
        <f t="shared" si="48"/>
        <v>46174</v>
      </c>
      <c r="AA406" s="308">
        <f t="shared" ca="1" si="43"/>
        <v>0</v>
      </c>
      <c r="AB406" s="311">
        <f t="shared" ca="1" si="44"/>
        <v>1.3738365215720805E-4</v>
      </c>
      <c r="AC406" s="311">
        <f t="shared" ca="1" si="45"/>
        <v>-1.2920563949024633E-2</v>
      </c>
      <c r="AD406" s="310">
        <f t="shared" ca="1" si="46"/>
        <v>3.350528920401441E-3</v>
      </c>
    </row>
    <row r="407" spans="6:30">
      <c r="F407" s="301">
        <f t="shared" si="59"/>
        <v>46204</v>
      </c>
      <c r="G407" s="308">
        <f t="shared" ca="1" si="60"/>
        <v>0</v>
      </c>
      <c r="H407" s="311">
        <f t="shared" ca="1" si="61"/>
        <v>1.3874807275926493E-4</v>
      </c>
      <c r="I407" s="311">
        <f t="shared" ca="1" si="62"/>
        <v>-9.5089471848908147E-3</v>
      </c>
      <c r="J407" s="310">
        <f t="shared" ca="1" si="63"/>
        <v>3.4631242526792505E-3</v>
      </c>
      <c r="P407" s="301">
        <f t="shared" si="47"/>
        <v>46204</v>
      </c>
      <c r="Q407" s="308">
        <f t="shared" ca="1" si="39"/>
        <v>0</v>
      </c>
      <c r="R407" s="311">
        <f t="shared" ca="1" si="40"/>
        <v>1.3873972111388966E-4</v>
      </c>
      <c r="S407" s="311">
        <f t="shared" ca="1" si="41"/>
        <v>-8.4683251413432137E-3</v>
      </c>
      <c r="T407" s="310">
        <f t="shared" ca="1" si="42"/>
        <v>1.9491682098120577E-3</v>
      </c>
      <c r="Z407" s="301">
        <f t="shared" si="48"/>
        <v>46204</v>
      </c>
      <c r="AA407" s="308">
        <f t="shared" ca="1" si="43"/>
        <v>0</v>
      </c>
      <c r="AB407" s="311">
        <f t="shared" ca="1" si="44"/>
        <v>1.3724659413938411E-4</v>
      </c>
      <c r="AC407" s="311">
        <f t="shared" ca="1" si="45"/>
        <v>-7.0292005772184529E-3</v>
      </c>
      <c r="AD407" s="310">
        <f t="shared" ca="1" si="46"/>
        <v>3.0895291025438976E-3</v>
      </c>
    </row>
    <row r="408" spans="6:30">
      <c r="F408" s="301">
        <f t="shared" si="59"/>
        <v>46235</v>
      </c>
      <c r="G408" s="308">
        <f t="shared" ca="1" si="60"/>
        <v>0</v>
      </c>
      <c r="H408" s="311">
        <f t="shared" ca="1" si="61"/>
        <v>1.3905981246820076E-4</v>
      </c>
      <c r="I408" s="311">
        <f t="shared" ca="1" si="62"/>
        <v>-1.0816226336419543E-2</v>
      </c>
      <c r="J408" s="310">
        <f t="shared" ca="1" si="63"/>
        <v>8.9396392533336311E-4</v>
      </c>
      <c r="P408" s="301">
        <f t="shared" si="47"/>
        <v>46235</v>
      </c>
      <c r="Q408" s="308">
        <f t="shared" ca="1" si="39"/>
        <v>0</v>
      </c>
      <c r="R408" s="311">
        <f t="shared" ca="1" si="40"/>
        <v>1.3888846766474394E-4</v>
      </c>
      <c r="S408" s="311">
        <f t="shared" ca="1" si="41"/>
        <v>-1.0867475181141839E-2</v>
      </c>
      <c r="T408" s="310">
        <f t="shared" ca="1" si="42"/>
        <v>3.0025819634573736E-3</v>
      </c>
      <c r="Z408" s="301">
        <f t="shared" si="48"/>
        <v>46235</v>
      </c>
      <c r="AA408" s="308">
        <f t="shared" ca="1" si="43"/>
        <v>0</v>
      </c>
      <c r="AB408" s="311">
        <f t="shared" ca="1" si="44"/>
        <v>1.3724303188866749E-4</v>
      </c>
      <c r="AC408" s="311">
        <f t="shared" ca="1" si="45"/>
        <v>-7.4036648099524704E-3</v>
      </c>
      <c r="AD408" s="310">
        <f t="shared" ca="1" si="46"/>
        <v>3.1307201134305185E-3</v>
      </c>
    </row>
    <row r="409" spans="6:30">
      <c r="F409" s="301">
        <f t="shared" si="59"/>
        <v>46266</v>
      </c>
      <c r="G409" s="308">
        <f t="shared" ca="1" si="60"/>
        <v>0</v>
      </c>
      <c r="H409" s="311">
        <f t="shared" ca="1" si="61"/>
        <v>1.3883997945018933E-4</v>
      </c>
      <c r="I409" s="311">
        <f t="shared" ca="1" si="62"/>
        <v>-1.2100815183901381E-2</v>
      </c>
      <c r="J409" s="310">
        <f t="shared" ca="1" si="63"/>
        <v>2.7284229955488737E-3</v>
      </c>
      <c r="P409" s="301">
        <f t="shared" si="47"/>
        <v>46266</v>
      </c>
      <c r="Q409" s="308">
        <f t="shared" ca="1" si="39"/>
        <v>0</v>
      </c>
      <c r="R409" s="311">
        <f t="shared" ca="1" si="40"/>
        <v>1.3877426785269265E-4</v>
      </c>
      <c r="S409" s="311">
        <f t="shared" ca="1" si="41"/>
        <v>-1.2806803980490833E-2</v>
      </c>
      <c r="T409" s="310">
        <f t="shared" ca="1" si="42"/>
        <v>2.1545271858049997E-3</v>
      </c>
      <c r="Z409" s="301">
        <f t="shared" si="48"/>
        <v>46266</v>
      </c>
      <c r="AA409" s="308">
        <f t="shared" ca="1" si="43"/>
        <v>0</v>
      </c>
      <c r="AB409" s="311">
        <f t="shared" ca="1" si="44"/>
        <v>1.3741566217739809E-4</v>
      </c>
      <c r="AC409" s="311">
        <f t="shared" ca="1" si="45"/>
        <v>-1.0691844453324828E-2</v>
      </c>
      <c r="AD409" s="310">
        <f t="shared" ca="1" si="46"/>
        <v>3.3091932969435689E-3</v>
      </c>
    </row>
    <row r="410" spans="6:30">
      <c r="F410" s="301">
        <f t="shared" si="59"/>
        <v>46296</v>
      </c>
      <c r="G410" s="308">
        <f t="shared" ca="1" si="60"/>
        <v>0</v>
      </c>
      <c r="H410" s="311">
        <f t="shared" ca="1" si="61"/>
        <v>1.387373201600095E-4</v>
      </c>
      <c r="I410" s="311">
        <f t="shared" ca="1" si="62"/>
        <v>-8.251090176837117E-3</v>
      </c>
      <c r="J410" s="310">
        <f t="shared" ca="1" si="63"/>
        <v>1.7173064099016422E-3</v>
      </c>
      <c r="P410" s="301">
        <f t="shared" si="47"/>
        <v>46296</v>
      </c>
      <c r="Q410" s="308">
        <f t="shared" ca="1" si="39"/>
        <v>0</v>
      </c>
      <c r="R410" s="311">
        <f t="shared" ca="1" si="40"/>
        <v>1.3877585023025496E-4</v>
      </c>
      <c r="S410" s="311">
        <f t="shared" ca="1" si="41"/>
        <v>-7.8745162424715964E-3</v>
      </c>
      <c r="T410" s="310">
        <f t="shared" ca="1" si="42"/>
        <v>2.9125335125663732E-3</v>
      </c>
      <c r="Z410" s="301">
        <f t="shared" si="48"/>
        <v>46296</v>
      </c>
      <c r="AA410" s="308">
        <f t="shared" ca="1" si="43"/>
        <v>0</v>
      </c>
      <c r="AB410" s="311">
        <f t="shared" ca="1" si="44"/>
        <v>1.3745938587028661E-4</v>
      </c>
      <c r="AC410" s="311">
        <f t="shared" ca="1" si="45"/>
        <v>-6.6022322303191938E-3</v>
      </c>
      <c r="AD410" s="310">
        <f t="shared" ca="1" si="46"/>
        <v>3.0550811430378744E-3</v>
      </c>
    </row>
    <row r="411" spans="6:30">
      <c r="F411" s="301">
        <f t="shared" si="59"/>
        <v>46327</v>
      </c>
      <c r="G411" s="308">
        <f t="shared" ca="1" si="60"/>
        <v>0</v>
      </c>
      <c r="H411" s="311">
        <f t="shared" ca="1" si="61"/>
        <v>1.3901421537099168E-4</v>
      </c>
      <c r="I411" s="311">
        <f t="shared" ca="1" si="62"/>
        <v>-7.4402988718305085E-3</v>
      </c>
      <c r="J411" s="310">
        <f t="shared" ca="1" si="63"/>
        <v>2.6163531522536143E-3</v>
      </c>
      <c r="P411" s="301">
        <f t="shared" si="47"/>
        <v>46327</v>
      </c>
      <c r="Q411" s="308">
        <f t="shared" ca="1" si="39"/>
        <v>0</v>
      </c>
      <c r="R411" s="311">
        <f t="shared" ca="1" si="40"/>
        <v>1.3894013280690842E-4</v>
      </c>
      <c r="S411" s="311">
        <f t="shared" ca="1" si="41"/>
        <v>-6.946380183008749E-3</v>
      </c>
      <c r="T411" s="310">
        <f t="shared" ca="1" si="42"/>
        <v>5.020740109307642E-3</v>
      </c>
      <c r="Z411" s="301">
        <f t="shared" si="48"/>
        <v>46327</v>
      </c>
      <c r="AA411" s="308">
        <f t="shared" ca="1" si="43"/>
        <v>0</v>
      </c>
      <c r="AB411" s="311">
        <f t="shared" ca="1" si="44"/>
        <v>1.3704262581137883E-4</v>
      </c>
      <c r="AC411" s="311">
        <f t="shared" ca="1" si="45"/>
        <v>-6.4891937055578941E-3</v>
      </c>
      <c r="AD411" s="310">
        <f t="shared" ca="1" si="46"/>
        <v>4.204825668635781E-3</v>
      </c>
    </row>
    <row r="412" spans="6:30">
      <c r="F412" s="301">
        <f t="shared" si="59"/>
        <v>46357</v>
      </c>
      <c r="G412" s="308">
        <f t="shared" ca="1" si="60"/>
        <v>0</v>
      </c>
      <c r="H412" s="311">
        <f t="shared" ca="1" si="61"/>
        <v>1.3865692522396778E-4</v>
      </c>
      <c r="I412" s="311">
        <f t="shared" ca="1" si="62"/>
        <v>-8.7288414291906147E-3</v>
      </c>
      <c r="J412" s="310">
        <f t="shared" ca="1" si="63"/>
        <v>3.1559486264867154E-3</v>
      </c>
      <c r="P412" s="301">
        <f t="shared" si="47"/>
        <v>46357</v>
      </c>
      <c r="Q412" s="308">
        <f t="shared" ca="1" si="39"/>
        <v>0</v>
      </c>
      <c r="R412" s="311">
        <f t="shared" ca="1" si="40"/>
        <v>1.387860693635723E-4</v>
      </c>
      <c r="S412" s="311">
        <f t="shared" ca="1" si="41"/>
        <v>-9.0257938448382591E-3</v>
      </c>
      <c r="T412" s="310">
        <f t="shared" ca="1" si="42"/>
        <v>1.9817179462588985E-3</v>
      </c>
      <c r="Z412" s="301">
        <f t="shared" si="48"/>
        <v>46357</v>
      </c>
      <c r="AA412" s="308">
        <f t="shared" ca="1" si="43"/>
        <v>0</v>
      </c>
      <c r="AB412" s="311">
        <f t="shared" ca="1" si="44"/>
        <v>1.3752771650543671E-4</v>
      </c>
      <c r="AC412" s="311">
        <f t="shared" ca="1" si="45"/>
        <v>-7.8607340331081632E-3</v>
      </c>
      <c r="AD412" s="310">
        <f t="shared" ca="1" si="46"/>
        <v>3.105077098400244E-3</v>
      </c>
    </row>
    <row r="413" spans="6:30">
      <c r="F413" s="301">
        <f t="shared" si="59"/>
        <v>46388</v>
      </c>
      <c r="G413" s="308">
        <f t="shared" ca="1" si="60"/>
        <v>0</v>
      </c>
      <c r="H413" s="311">
        <f t="shared" ca="1" si="61"/>
        <v>1.6324236429743344E-4</v>
      </c>
      <c r="I413" s="311">
        <f t="shared" ca="1" si="62"/>
        <v>-7.5469660383449266E-3</v>
      </c>
      <c r="J413" s="310">
        <f t="shared" ca="1" si="63"/>
        <v>8.6390255569601671E-4</v>
      </c>
      <c r="P413" s="301">
        <f t="shared" si="47"/>
        <v>46388</v>
      </c>
      <c r="Q413" s="308">
        <f t="shared" ca="1" si="39"/>
        <v>0</v>
      </c>
      <c r="R413" s="311">
        <f t="shared" ca="1" si="40"/>
        <v>1.6325839740916059E-4</v>
      </c>
      <c r="S413" s="311">
        <f t="shared" ca="1" si="41"/>
        <v>-7.5041952144665469E-3</v>
      </c>
      <c r="T413" s="310">
        <f t="shared" ca="1" si="42"/>
        <v>3.876988871749365E-3</v>
      </c>
      <c r="Z413" s="301">
        <f t="shared" si="48"/>
        <v>46388</v>
      </c>
      <c r="AA413" s="308">
        <f t="shared" ca="1" si="43"/>
        <v>0</v>
      </c>
      <c r="AB413" s="311">
        <f t="shared" ca="1" si="44"/>
        <v>1.6334606541179575E-4</v>
      </c>
      <c r="AC413" s="311">
        <f t="shared" ca="1" si="45"/>
        <v>-5.2527900989647325E-3</v>
      </c>
      <c r="AD413" s="310">
        <f t="shared" ca="1" si="46"/>
        <v>4.0540167469753641E-3</v>
      </c>
    </row>
    <row r="414" spans="6:30">
      <c r="F414" s="301">
        <f t="shared" si="59"/>
        <v>46419</v>
      </c>
      <c r="G414" s="308">
        <f t="shared" ca="1" si="60"/>
        <v>0</v>
      </c>
      <c r="H414" s="311">
        <f t="shared" ca="1" si="61"/>
        <v>1.6330518872531563E-4</v>
      </c>
      <c r="I414" s="311">
        <f t="shared" ca="1" si="62"/>
        <v>-7.130212204023878E-3</v>
      </c>
      <c r="J414" s="310">
        <f t="shared" ca="1" si="63"/>
        <v>1.9047212582168349E-3</v>
      </c>
      <c r="P414" s="301">
        <f t="shared" si="47"/>
        <v>46419</v>
      </c>
      <c r="Q414" s="308">
        <f t="shared" ca="1" si="39"/>
        <v>0</v>
      </c>
      <c r="R414" s="311">
        <f t="shared" ca="1" si="40"/>
        <v>1.6322474648666763E-4</v>
      </c>
      <c r="S414" s="311">
        <f t="shared" ca="1" si="41"/>
        <v>-7.1152189729459803E-3</v>
      </c>
      <c r="T414" s="310">
        <f t="shared" ca="1" si="42"/>
        <v>2.1754430482261444E-3</v>
      </c>
      <c r="Z414" s="301">
        <f t="shared" si="48"/>
        <v>46419</v>
      </c>
      <c r="AA414" s="308">
        <f t="shared" ca="1" si="43"/>
        <v>0</v>
      </c>
      <c r="AB414" s="311">
        <f t="shared" ca="1" si="44"/>
        <v>1.6359551363076541E-4</v>
      </c>
      <c r="AC414" s="311">
        <f t="shared" ca="1" si="45"/>
        <v>-5.117201360331558E-3</v>
      </c>
      <c r="AD414" s="310">
        <f t="shared" ca="1" si="46"/>
        <v>4.4755672958838311E-3</v>
      </c>
    </row>
    <row r="415" spans="6:30">
      <c r="F415" s="301">
        <f t="shared" si="59"/>
        <v>46447</v>
      </c>
      <c r="G415" s="308">
        <f t="shared" ca="1" si="60"/>
        <v>0</v>
      </c>
      <c r="H415" s="311">
        <f t="shared" ca="1" si="61"/>
        <v>1.6313623771613273E-4</v>
      </c>
      <c r="I415" s="311">
        <f t="shared" ca="1" si="62"/>
        <v>-9.4117718440768217E-3</v>
      </c>
      <c r="J415" s="310">
        <f t="shared" ca="1" si="63"/>
        <v>1.7244874751738415E-3</v>
      </c>
      <c r="P415" s="301">
        <f t="shared" si="47"/>
        <v>46447</v>
      </c>
      <c r="Q415" s="308">
        <f t="shared" ca="1" si="39"/>
        <v>0</v>
      </c>
      <c r="R415" s="311">
        <f t="shared" ca="1" si="40"/>
        <v>1.6312844057009279E-4</v>
      </c>
      <c r="S415" s="311">
        <f t="shared" ca="1" si="41"/>
        <v>-9.4800094951907887E-3</v>
      </c>
      <c r="T415" s="310">
        <f t="shared" ca="1" si="42"/>
        <v>2.9913416189299991E-3</v>
      </c>
      <c r="Z415" s="301">
        <f t="shared" si="48"/>
        <v>46447</v>
      </c>
      <c r="AA415" s="308">
        <f t="shared" ca="1" si="43"/>
        <v>0</v>
      </c>
      <c r="AB415" s="311">
        <f t="shared" ca="1" si="44"/>
        <v>1.6342054014639729E-4</v>
      </c>
      <c r="AC415" s="311">
        <f t="shared" ca="1" si="45"/>
        <v>-6.127027341711444E-3</v>
      </c>
      <c r="AD415" s="310">
        <f t="shared" ca="1" si="46"/>
        <v>4.1347586092537192E-3</v>
      </c>
    </row>
    <row r="416" spans="6:30">
      <c r="F416" s="301">
        <f t="shared" si="59"/>
        <v>46478</v>
      </c>
      <c r="G416" s="308">
        <f t="shared" ca="1" si="60"/>
        <v>0</v>
      </c>
      <c r="H416" s="311">
        <f t="shared" ca="1" si="61"/>
        <v>1.631573215903348E-4</v>
      </c>
      <c r="I416" s="311">
        <f t="shared" ca="1" si="62"/>
        <v>-1.5987076492053776E-2</v>
      </c>
      <c r="J416" s="310">
        <f t="shared" ca="1" si="63"/>
        <v>-6.4061508485658614E-2</v>
      </c>
      <c r="P416" s="301">
        <f t="shared" si="47"/>
        <v>46478</v>
      </c>
      <c r="Q416" s="308">
        <f t="shared" ca="1" si="39"/>
        <v>0</v>
      </c>
      <c r="R416" s="311">
        <f t="shared" ca="1" si="40"/>
        <v>1.6249231818110665E-4</v>
      </c>
      <c r="S416" s="311">
        <f t="shared" ca="1" si="41"/>
        <v>-1.2753570539669745E-2</v>
      </c>
      <c r="T416" s="310">
        <f t="shared" ca="1" si="42"/>
        <v>1.5942138959562202E-2</v>
      </c>
      <c r="Z416" s="301">
        <f t="shared" si="48"/>
        <v>46478</v>
      </c>
      <c r="AA416" s="308">
        <f t="shared" ca="1" si="43"/>
        <v>0</v>
      </c>
      <c r="AB416" s="311">
        <f t="shared" ca="1" si="44"/>
        <v>1.6261282075058503E-4</v>
      </c>
      <c r="AC416" s="311">
        <f t="shared" ca="1" si="45"/>
        <v>-1.4218403944166846E-2</v>
      </c>
      <c r="AD416" s="310">
        <f t="shared" ca="1" si="46"/>
        <v>-0.13231948672697058</v>
      </c>
    </row>
    <row r="417" spans="6:30">
      <c r="F417" s="301">
        <f t="shared" si="59"/>
        <v>46508</v>
      </c>
      <c r="G417" s="308">
        <f t="shared" ca="1" si="60"/>
        <v>0</v>
      </c>
      <c r="H417" s="311">
        <f t="shared" ca="1" si="61"/>
        <v>1.6313765569964112E-4</v>
      </c>
      <c r="I417" s="311">
        <f t="shared" ca="1" si="62"/>
        <v>-1.5263480508971083E-2</v>
      </c>
      <c r="J417" s="310">
        <f t="shared" ca="1" si="63"/>
        <v>0.82563629196033528</v>
      </c>
      <c r="P417" s="301">
        <f t="shared" si="47"/>
        <v>46508</v>
      </c>
      <c r="Q417" s="308">
        <f t="shared" ca="1" si="39"/>
        <v>0</v>
      </c>
      <c r="R417" s="311">
        <f t="shared" ca="1" si="40"/>
        <v>1.6283194233723819E-4</v>
      </c>
      <c r="S417" s="311">
        <f t="shared" ca="1" si="41"/>
        <v>-1.6535411498363684E-2</v>
      </c>
      <c r="T417" s="310">
        <f t="shared" ca="1" si="42"/>
        <v>8.0017928148352624E-3</v>
      </c>
      <c r="Z417" s="301">
        <f t="shared" si="48"/>
        <v>46508</v>
      </c>
      <c r="AA417" s="308">
        <f t="shared" ca="1" si="43"/>
        <v>0</v>
      </c>
      <c r="AB417" s="311">
        <f t="shared" ca="1" si="44"/>
        <v>1.6289089878718244E-4</v>
      </c>
      <c r="AC417" s="311">
        <f t="shared" ca="1" si="45"/>
        <v>-1.3921831439636434E-2</v>
      </c>
      <c r="AD417" s="310">
        <f t="shared" ca="1" si="46"/>
        <v>0.44751989716844576</v>
      </c>
    </row>
    <row r="418" spans="6:30">
      <c r="F418" s="301">
        <f t="shared" si="59"/>
        <v>46539</v>
      </c>
      <c r="G418" s="308">
        <f t="shared" ca="1" si="60"/>
        <v>0</v>
      </c>
      <c r="H418" s="311">
        <f t="shared" ca="1" si="61"/>
        <v>1.6284641919028786E-4</v>
      </c>
      <c r="I418" s="311">
        <f t="shared" ca="1" si="62"/>
        <v>-1.5765760897368031E-2</v>
      </c>
      <c r="J418" s="310">
        <f t="shared" ca="1" si="63"/>
        <v>2.8597552672022797E-3</v>
      </c>
      <c r="P418" s="301">
        <f t="shared" si="47"/>
        <v>46539</v>
      </c>
      <c r="Q418" s="308">
        <f t="shared" ca="1" si="39"/>
        <v>0</v>
      </c>
      <c r="R418" s="311">
        <f t="shared" ca="1" si="40"/>
        <v>1.6278668844482702E-4</v>
      </c>
      <c r="S418" s="311">
        <f t="shared" ca="1" si="41"/>
        <v>-1.4783297388668792E-2</v>
      </c>
      <c r="T418" s="310">
        <f t="shared" ca="1" si="42"/>
        <v>2.1044622231150001E-3</v>
      </c>
      <c r="Z418" s="301">
        <f t="shared" si="48"/>
        <v>46539</v>
      </c>
      <c r="AA418" s="308">
        <f t="shared" ca="1" si="43"/>
        <v>0</v>
      </c>
      <c r="AB418" s="311">
        <f t="shared" ca="1" si="44"/>
        <v>1.6263000451322007E-4</v>
      </c>
      <c r="AC418" s="311">
        <f t="shared" ca="1" si="45"/>
        <v>-1.3974014024215387E-2</v>
      </c>
      <c r="AD418" s="310">
        <f t="shared" ca="1" si="46"/>
        <v>4.5504199177635041E-3</v>
      </c>
    </row>
    <row r="419" spans="6:30">
      <c r="F419" s="301">
        <f t="shared" si="59"/>
        <v>46569</v>
      </c>
      <c r="G419" s="308">
        <f t="shared" ca="1" si="60"/>
        <v>0</v>
      </c>
      <c r="H419" s="311">
        <f t="shared" ca="1" si="61"/>
        <v>1.632124256609746E-4</v>
      </c>
      <c r="I419" s="311">
        <f t="shared" ca="1" si="62"/>
        <v>-1.0647864133584539E-2</v>
      </c>
      <c r="J419" s="310">
        <f t="shared" ca="1" si="63"/>
        <v>1.7575684454722573E-3</v>
      </c>
      <c r="P419" s="301">
        <f t="shared" si="47"/>
        <v>46569</v>
      </c>
      <c r="Q419" s="308">
        <f t="shared" ca="1" si="39"/>
        <v>0</v>
      </c>
      <c r="R419" s="311">
        <f t="shared" ca="1" si="40"/>
        <v>1.6307407085625059E-4</v>
      </c>
      <c r="S419" s="311">
        <f t="shared" ca="1" si="41"/>
        <v>-1.0029433533611298E-2</v>
      </c>
      <c r="T419" s="310">
        <f t="shared" ca="1" si="42"/>
        <v>2.034066658389122E-3</v>
      </c>
      <c r="Z419" s="301">
        <f t="shared" si="48"/>
        <v>46569</v>
      </c>
      <c r="AA419" s="308">
        <f t="shared" ca="1" si="43"/>
        <v>0</v>
      </c>
      <c r="AB419" s="311">
        <f t="shared" ca="1" si="44"/>
        <v>1.6317809562504948E-4</v>
      </c>
      <c r="AC419" s="311">
        <f t="shared" ca="1" si="45"/>
        <v>-7.7920475164321434E-3</v>
      </c>
      <c r="AD419" s="310">
        <f t="shared" ca="1" si="46"/>
        <v>3.0939178027227232E-3</v>
      </c>
    </row>
    <row r="420" spans="6:30">
      <c r="F420" s="301">
        <f t="shared" si="59"/>
        <v>46600</v>
      </c>
      <c r="G420" s="308">
        <f t="shared" ca="1" si="60"/>
        <v>0</v>
      </c>
      <c r="H420" s="311">
        <f t="shared" ca="1" si="61"/>
        <v>1.6296650089775433E-4</v>
      </c>
      <c r="I420" s="311">
        <f t="shared" ca="1" si="62"/>
        <v>-1.2359759902426881E-2</v>
      </c>
      <c r="J420" s="310">
        <f t="shared" ca="1" si="63"/>
        <v>1.8363010435340499E-3</v>
      </c>
      <c r="P420" s="301">
        <f t="shared" si="47"/>
        <v>46600</v>
      </c>
      <c r="Q420" s="308">
        <f t="shared" ca="1" si="39"/>
        <v>0</v>
      </c>
      <c r="R420" s="311">
        <f t="shared" ca="1" si="40"/>
        <v>1.6300083521159081E-4</v>
      </c>
      <c r="S420" s="311">
        <f t="shared" ca="1" si="41"/>
        <v>-1.2417548150324365E-2</v>
      </c>
      <c r="T420" s="310">
        <f t="shared" ca="1" si="42"/>
        <v>2.0113364020362123E-3</v>
      </c>
      <c r="Z420" s="301">
        <f t="shared" si="48"/>
        <v>46600</v>
      </c>
      <c r="AA420" s="308">
        <f t="shared" ca="1" si="43"/>
        <v>0</v>
      </c>
      <c r="AB420" s="311">
        <f t="shared" ca="1" si="44"/>
        <v>1.6304924438581558E-4</v>
      </c>
      <c r="AC420" s="311">
        <f t="shared" ca="1" si="45"/>
        <v>-1.1029894791336203E-2</v>
      </c>
      <c r="AD420" s="310">
        <f t="shared" ca="1" si="46"/>
        <v>2.1663387164965187E-3</v>
      </c>
    </row>
    <row r="421" spans="6:30">
      <c r="F421" s="301">
        <f t="shared" si="59"/>
        <v>46631</v>
      </c>
      <c r="G421" s="308">
        <f t="shared" ca="1" si="60"/>
        <v>0</v>
      </c>
      <c r="H421" s="311">
        <f t="shared" ca="1" si="61"/>
        <v>1.6289694401994126E-4</v>
      </c>
      <c r="I421" s="311">
        <f t="shared" ca="1" si="62"/>
        <v>-1.4470848941796732E-2</v>
      </c>
      <c r="J421" s="310">
        <f t="shared" ca="1" si="63"/>
        <v>2.8647703874731256E-3</v>
      </c>
      <c r="P421" s="301">
        <f t="shared" si="47"/>
        <v>46631</v>
      </c>
      <c r="Q421" s="308">
        <f t="shared" ca="1" si="39"/>
        <v>0</v>
      </c>
      <c r="R421" s="311">
        <f t="shared" ca="1" si="40"/>
        <v>1.627631618008607E-4</v>
      </c>
      <c r="S421" s="311">
        <f t="shared" ca="1" si="41"/>
        <v>-1.4547497690235112E-2</v>
      </c>
      <c r="T421" s="310">
        <f t="shared" ca="1" si="42"/>
        <v>2.1570608770169475E-3</v>
      </c>
      <c r="Z421" s="301">
        <f t="shared" si="48"/>
        <v>46631</v>
      </c>
      <c r="AA421" s="308">
        <f t="shared" ca="1" si="43"/>
        <v>0</v>
      </c>
      <c r="AB421" s="311">
        <f t="shared" ca="1" si="44"/>
        <v>1.6260351920083238E-4</v>
      </c>
      <c r="AC421" s="311">
        <f t="shared" ca="1" si="45"/>
        <v>-1.398708084699174E-2</v>
      </c>
      <c r="AD421" s="310">
        <f t="shared" ca="1" si="46"/>
        <v>3.3779240044884418E-3</v>
      </c>
    </row>
    <row r="422" spans="6:30">
      <c r="F422" s="301">
        <f t="shared" si="59"/>
        <v>46661</v>
      </c>
      <c r="G422" s="308">
        <f t="shared" ca="1" si="60"/>
        <v>0</v>
      </c>
      <c r="H422" s="311">
        <f t="shared" ca="1" si="61"/>
        <v>1.6317163661283551E-4</v>
      </c>
      <c r="I422" s="311">
        <f t="shared" ca="1" si="62"/>
        <v>-1.0539970037247937E-2</v>
      </c>
      <c r="J422" s="310">
        <f t="shared" ca="1" si="63"/>
        <v>9.1155336481008042E-4</v>
      </c>
      <c r="P422" s="301">
        <f t="shared" si="47"/>
        <v>46661</v>
      </c>
      <c r="Q422" s="308">
        <f t="shared" ca="1" si="39"/>
        <v>0</v>
      </c>
      <c r="R422" s="311">
        <f t="shared" ca="1" si="40"/>
        <v>1.6321226889015605E-4</v>
      </c>
      <c r="S422" s="311">
        <f t="shared" ca="1" si="41"/>
        <v>-1.0394379932246345E-2</v>
      </c>
      <c r="T422" s="310">
        <f t="shared" ca="1" si="42"/>
        <v>3.0274334036957118E-3</v>
      </c>
      <c r="Z422" s="301">
        <f t="shared" si="48"/>
        <v>46661</v>
      </c>
      <c r="AA422" s="308">
        <f t="shared" ca="1" si="43"/>
        <v>0</v>
      </c>
      <c r="AB422" s="311">
        <f t="shared" ca="1" si="44"/>
        <v>1.6324935910705385E-4</v>
      </c>
      <c r="AC422" s="311">
        <f t="shared" ca="1" si="45"/>
        <v>-9.0447341807095016E-3</v>
      </c>
      <c r="AD422" s="310">
        <f t="shared" ca="1" si="46"/>
        <v>2.1183869031542457E-3</v>
      </c>
    </row>
    <row r="423" spans="6:30">
      <c r="F423" s="301">
        <f t="shared" si="59"/>
        <v>46692</v>
      </c>
      <c r="G423" s="308">
        <f t="shared" ca="1" si="60"/>
        <v>0</v>
      </c>
      <c r="H423" s="311">
        <f t="shared" ca="1" si="61"/>
        <v>1.6344690005110074E-4</v>
      </c>
      <c r="I423" s="311">
        <f t="shared" ca="1" si="62"/>
        <v>-8.1775898152601778E-3</v>
      </c>
      <c r="J423" s="310">
        <f t="shared" ca="1" si="63"/>
        <v>1.8114612993804791E-3</v>
      </c>
      <c r="P423" s="301">
        <f t="shared" si="47"/>
        <v>46692</v>
      </c>
      <c r="Q423" s="308">
        <f t="shared" ca="1" si="39"/>
        <v>0</v>
      </c>
      <c r="R423" s="311">
        <f t="shared" ca="1" si="40"/>
        <v>1.6343974380239601E-4</v>
      </c>
      <c r="S423" s="311">
        <f t="shared" ca="1" si="41"/>
        <v>-8.029002766814064E-3</v>
      </c>
      <c r="T423" s="310">
        <f t="shared" ca="1" si="42"/>
        <v>2.9922198903333808E-3</v>
      </c>
      <c r="Z423" s="301">
        <f t="shared" si="48"/>
        <v>46692</v>
      </c>
      <c r="AA423" s="308">
        <f t="shared" ca="1" si="43"/>
        <v>0</v>
      </c>
      <c r="AB423" s="311">
        <f t="shared" ca="1" si="44"/>
        <v>1.6334439359622088E-4</v>
      </c>
      <c r="AC423" s="311">
        <f t="shared" ca="1" si="45"/>
        <v>-6.9431572975643396E-3</v>
      </c>
      <c r="AD423" s="310">
        <f t="shared" ca="1" si="46"/>
        <v>5.4141680816430782E-3</v>
      </c>
    </row>
    <row r="424" spans="6:30">
      <c r="F424" s="302">
        <f t="shared" si="59"/>
        <v>46722</v>
      </c>
      <c r="G424" s="312">
        <f t="shared" ca="1" si="60"/>
        <v>0</v>
      </c>
      <c r="H424" s="313">
        <f t="shared" ca="1" si="61"/>
        <v>1.6309525920865653E-4</v>
      </c>
      <c r="I424" s="313">
        <f t="shared" ca="1" si="62"/>
        <v>-9.3011001578302555E-3</v>
      </c>
      <c r="J424" s="314">
        <f t="shared" ca="1" si="63"/>
        <v>2.5951935424330941E-3</v>
      </c>
      <c r="P424" s="302">
        <f t="shared" si="47"/>
        <v>46722</v>
      </c>
      <c r="Q424" s="312">
        <f t="shared" ca="1" si="39"/>
        <v>0</v>
      </c>
      <c r="R424" s="313">
        <f t="shared" ca="1" si="40"/>
        <v>1.6303070984902135E-4</v>
      </c>
      <c r="S424" s="313">
        <f t="shared" ca="1" si="41"/>
        <v>-8.4731549700873821E-3</v>
      </c>
      <c r="T424" s="314">
        <f t="shared" ca="1" si="42"/>
        <v>3.8919568268600546E-3</v>
      </c>
      <c r="Z424" s="302">
        <f t="shared" si="48"/>
        <v>46722</v>
      </c>
      <c r="AA424" s="312">
        <f t="shared" ca="1" si="43"/>
        <v>0</v>
      </c>
      <c r="AB424" s="313">
        <f t="shared" ca="1" si="44"/>
        <v>1.6316100224855745E-4</v>
      </c>
      <c r="AC424" s="313">
        <f t="shared" ca="1" si="45"/>
        <v>-7.800364763666856E-3</v>
      </c>
      <c r="AD424" s="314">
        <f t="shared" ca="1" si="46"/>
        <v>4.1188597701153906E-3</v>
      </c>
    </row>
    <row r="425" spans="6:30">
      <c r="F425" s="646"/>
      <c r="G425" s="647"/>
      <c r="H425" s="647"/>
      <c r="I425" s="647"/>
      <c r="J425" s="647"/>
    </row>
    <row r="665666" spans="7:30">
      <c r="G665666" s="462" t="s">
        <v>304</v>
      </c>
      <c r="H665666" s="45" t="str">
        <f>+$G665666</f>
        <v>d98</v>
      </c>
      <c r="I665666" s="45" t="str">
        <f t="shared" ref="I665666:J665667" si="64">+$G665666</f>
        <v>d98</v>
      </c>
      <c r="J665666" s="45" t="str">
        <f t="shared" si="64"/>
        <v>d98</v>
      </c>
      <c r="Q665666" s="462" t="s">
        <v>303</v>
      </c>
      <c r="R665666" s="45" t="str">
        <f>+Q665666</f>
        <v>d130</v>
      </c>
      <c r="S665666" s="45" t="str">
        <f>+Q665666</f>
        <v>d130</v>
      </c>
      <c r="T665666" s="45" t="str">
        <f>+Q665666</f>
        <v>d130</v>
      </c>
      <c r="AA665666" s="462" t="s">
        <v>305</v>
      </c>
      <c r="AB665666" s="45" t="str">
        <f>+AA665666</f>
        <v>d162</v>
      </c>
      <c r="AC665666" s="45" t="str">
        <f>+AA665666</f>
        <v>d162</v>
      </c>
      <c r="AD665666" s="45" t="str">
        <f>+AA665666</f>
        <v>d162</v>
      </c>
    </row>
    <row r="665667" spans="7:30">
      <c r="G665667" s="462" t="s">
        <v>301</v>
      </c>
      <c r="H665667" s="45" t="str">
        <f>+$G665667</f>
        <v>aaa128</v>
      </c>
      <c r="I665667" s="45" t="str">
        <f t="shared" si="64"/>
        <v>aaa128</v>
      </c>
      <c r="J665667" s="45" t="str">
        <f t="shared" si="64"/>
        <v>aaa128</v>
      </c>
      <c r="Q665667" s="462" t="s">
        <v>302</v>
      </c>
      <c r="R665667" s="45" t="str">
        <f>+Q665667</f>
        <v>aaa160</v>
      </c>
      <c r="S665667" s="45" t="str">
        <f>+Q665667</f>
        <v>aaa160</v>
      </c>
      <c r="T665667" s="45" t="str">
        <f>+Q665667</f>
        <v>aaa160</v>
      </c>
      <c r="AA665667" s="462" t="s">
        <v>306</v>
      </c>
      <c r="AB665667" s="45" t="str">
        <f>+AA665667</f>
        <v>aaa192</v>
      </c>
      <c r="AC665667" s="45" t="str">
        <f>+AA665667</f>
        <v>aaa192</v>
      </c>
      <c r="AD665667" s="45" t="str">
        <f>+AA665667</f>
        <v>aaa192</v>
      </c>
    </row>
    <row r="665668" spans="7:30">
      <c r="G665668" s="45">
        <v>2</v>
      </c>
      <c r="H665668" s="45">
        <v>11</v>
      </c>
      <c r="I665668" s="45">
        <v>23</v>
      </c>
      <c r="J665668" s="45">
        <v>20</v>
      </c>
      <c r="Q665668" s="45">
        <v>2</v>
      </c>
      <c r="R665668" s="45">
        <v>11</v>
      </c>
      <c r="S665668" s="45">
        <v>23</v>
      </c>
      <c r="T665668" s="45">
        <v>20</v>
      </c>
      <c r="AA665668" s="45">
        <v>2</v>
      </c>
      <c r="AB665668" s="45">
        <v>11</v>
      </c>
      <c r="AC665668" s="45">
        <v>23</v>
      </c>
      <c r="AD665668" s="45">
        <v>20</v>
      </c>
    </row>
  </sheetData>
  <mergeCells count="9">
    <mergeCell ref="AA243:AD243"/>
    <mergeCell ref="AA1:AD1"/>
    <mergeCell ref="W1:Z1"/>
    <mergeCell ref="G1:J1"/>
    <mergeCell ref="C1:F1"/>
    <mergeCell ref="Q1:T1"/>
    <mergeCell ref="M1:P1"/>
    <mergeCell ref="G243:J243"/>
    <mergeCell ref="Q243:T243"/>
  </mergeCells>
  <conditionalFormatting sqref="G3:J182 Q3:T182 AA3:AD182">
    <cfRule type="expression" dxfId="7" priority="65">
      <formula>AND(G245&lt;0.05,G245&gt;-0.05)</formula>
    </cfRule>
    <cfRule type="expression" dxfId="6" priority="66">
      <formula>OR(G245&lt;-0.05,G245&gt;0.05)</formula>
    </cfRule>
  </conditionalFormatting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T450678"/>
  <sheetViews>
    <sheetView showGridLines="0" topLeftCell="H1" zoomScale="80" zoomScaleNormal="80" workbookViewId="0">
      <selection activeCell="D8" sqref="D8"/>
    </sheetView>
  </sheetViews>
  <sheetFormatPr defaultColWidth="9.140625" defaultRowHeight="15"/>
  <cols>
    <col min="1" max="1" width="9.140625" style="41"/>
    <col min="2" max="2" width="15" style="41" bestFit="1" customWidth="1"/>
    <col min="3" max="3" width="20.85546875" style="41" bestFit="1" customWidth="1"/>
    <col min="4" max="4" width="12.28515625" style="41" bestFit="1" customWidth="1"/>
    <col min="5" max="6" width="18" style="41" bestFit="1" customWidth="1"/>
    <col min="7" max="7" width="20.85546875" style="41" bestFit="1" customWidth="1"/>
    <col min="8" max="8" width="12.28515625" style="41" bestFit="1" customWidth="1"/>
    <col min="9" max="10" width="18" style="41" bestFit="1" customWidth="1"/>
    <col min="11" max="11" width="9.140625" style="41"/>
    <col min="12" max="12" width="15" style="41" bestFit="1" customWidth="1"/>
    <col min="13" max="13" width="20.85546875" style="41" bestFit="1" customWidth="1"/>
    <col min="14" max="14" width="12.28515625" style="41" bestFit="1" customWidth="1"/>
    <col min="15" max="16" width="18" style="41" bestFit="1" customWidth="1"/>
    <col min="17" max="17" width="20.85546875" style="41" bestFit="1" customWidth="1"/>
    <col min="18" max="18" width="12.28515625" style="41" bestFit="1" customWidth="1"/>
    <col min="19" max="20" width="18" style="41" bestFit="1" customWidth="1"/>
    <col min="21" max="16384" width="9.140625" style="41"/>
  </cols>
  <sheetData>
    <row r="1" spans="2:20">
      <c r="C1" s="687" t="s">
        <v>209</v>
      </c>
      <c r="D1" s="688"/>
      <c r="E1" s="688"/>
      <c r="F1" s="689"/>
      <c r="G1" s="681" t="s">
        <v>210</v>
      </c>
      <c r="H1" s="682"/>
      <c r="I1" s="682"/>
      <c r="J1" s="683"/>
      <c r="M1" s="687" t="s">
        <v>211</v>
      </c>
      <c r="N1" s="688"/>
      <c r="O1" s="688"/>
      <c r="P1" s="689"/>
      <c r="Q1" s="681" t="s">
        <v>212</v>
      </c>
      <c r="R1" s="682"/>
      <c r="S1" s="682"/>
      <c r="T1" s="683"/>
    </row>
    <row r="2" spans="2:20" ht="30">
      <c r="B2" s="293" t="s">
        <v>199</v>
      </c>
      <c r="C2" s="304" t="s">
        <v>34</v>
      </c>
      <c r="D2" s="305" t="s">
        <v>39</v>
      </c>
      <c r="E2" s="306" t="s">
        <v>48</v>
      </c>
      <c r="F2" s="307" t="s">
        <v>45</v>
      </c>
      <c r="G2" s="304" t="s">
        <v>34</v>
      </c>
      <c r="H2" s="305" t="s">
        <v>39</v>
      </c>
      <c r="I2" s="306" t="s">
        <v>48</v>
      </c>
      <c r="J2" s="307" t="s">
        <v>45</v>
      </c>
      <c r="L2" s="293" t="s">
        <v>199</v>
      </c>
      <c r="M2" s="304" t="s">
        <v>34</v>
      </c>
      <c r="N2" s="305" t="s">
        <v>39</v>
      </c>
      <c r="O2" s="306" t="s">
        <v>48</v>
      </c>
      <c r="P2" s="307" t="s">
        <v>45</v>
      </c>
      <c r="Q2" s="304" t="s">
        <v>34</v>
      </c>
      <c r="R2" s="305" t="s">
        <v>39</v>
      </c>
      <c r="S2" s="306" t="s">
        <v>48</v>
      </c>
      <c r="T2" s="307" t="s">
        <v>45</v>
      </c>
    </row>
    <row r="3" spans="2:20">
      <c r="B3" s="300">
        <v>41275</v>
      </c>
      <c r="C3" s="294">
        <v>231</v>
      </c>
      <c r="D3" s="296">
        <v>3.4870000000000001</v>
      </c>
      <c r="E3" s="298">
        <v>0.22500000000000001</v>
      </c>
      <c r="F3" s="295">
        <v>0.17</v>
      </c>
      <c r="G3" s="294">
        <f ca="1">+IF(ISERROR(HLOOKUP($B3,INDIRECT("'Monthly Resource Report'!"&amp;'Green Validation'!G$450676&amp;":"&amp;'Green Validation'!G$450677),'Green Validation'!G$450678,FALSE)),0,HLOOKUP($B3,INDIRECT("'Monthly Resource Report'!"&amp;'Green Validation'!G$450676&amp;":"&amp;'Green Validation'!G$450677),'Green Validation'!G$450678,FALSE))</f>
        <v>231</v>
      </c>
      <c r="H3" s="296">
        <f ca="1">+IF(ISERROR(HLOOKUP($B3,INDIRECT("'Monthly Resource Report'!"&amp;'Green Validation'!H$450676&amp;":"&amp;'Green Validation'!H$450677),'Green Validation'!H$450678,FALSE)),0,HLOOKUP($B3,INDIRECT("'Monthly Resource Report'!"&amp;'Green Validation'!H$450676&amp;":"&amp;'Green Validation'!H$450677),'Green Validation'!H$450678,FALSE))</f>
        <v>3.4869999606655391</v>
      </c>
      <c r="I3" s="315">
        <f ca="1">+IF(ISERROR(HLOOKUP($B3,INDIRECT("'Monthly Resource Report'!"&amp;'Green Validation'!I$450676&amp;":"&amp;'Green Validation'!I$450677),'Green Validation'!I$450678,FALSE)),0,HLOOKUP($B3,INDIRECT("'Monthly Resource Report'!"&amp;'Green Validation'!I$450676&amp;":"&amp;'Green Validation'!I$450677),'Green Validation'!I$450678,FALSE))</f>
        <v>0.22334837523577586</v>
      </c>
      <c r="J3" s="316">
        <f ca="1">+IF(ISERROR(HLOOKUP($B3,INDIRECT("'Monthly Resource Report'!"&amp;'Green Validation'!J$450676&amp;":"&amp;'Green Validation'!J$450677),'Green Validation'!J$450678,FALSE)),0,HLOOKUP($B3,INDIRECT("'Monthly Resource Report'!"&amp;'Green Validation'!J$450676&amp;":"&amp;'Green Validation'!J$450677),'Green Validation'!J$450678,FALSE))</f>
        <v>0.17022419597450039</v>
      </c>
      <c r="L3" s="300">
        <v>41275</v>
      </c>
      <c r="M3" s="294">
        <v>223</v>
      </c>
      <c r="N3" s="296">
        <v>3.4870000000000001</v>
      </c>
      <c r="O3" s="298">
        <v>0.22500000000000001</v>
      </c>
      <c r="P3" s="295">
        <v>0.17</v>
      </c>
      <c r="Q3" s="294">
        <f ca="1">+IF(ISERROR(HLOOKUP($B3,INDIRECT("'Monthly Resource Report'!"&amp;'Green Validation'!Q$450676&amp;":"&amp;'Green Validation'!Q$450677),'Green Validation'!Q$450678,FALSE)),0,HLOOKUP($B3,INDIRECT("'Monthly Resource Report'!"&amp;'Green Validation'!Q$450676&amp;":"&amp;'Green Validation'!Q$450677),'Green Validation'!Q$450678,FALSE))</f>
        <v>223</v>
      </c>
      <c r="R3" s="296">
        <f ca="1">+IF(ISERROR(HLOOKUP($B3,INDIRECT("'Monthly Resource Report'!"&amp;'Green Validation'!R$450676&amp;":"&amp;'Green Validation'!R$450677),'Green Validation'!R$450678,FALSE)),0,HLOOKUP($B3,INDIRECT("'Monthly Resource Report'!"&amp;'Green Validation'!R$450676&amp;":"&amp;'Green Validation'!R$450677),'Green Validation'!R$450678,FALSE))</f>
        <v>3.4870017353431555</v>
      </c>
      <c r="S3" s="315">
        <f ca="1">+IF(ISERROR(HLOOKUP($B3,INDIRECT("'Monthly Resource Report'!"&amp;'Green Validation'!S$450676&amp;":"&amp;'Green Validation'!S$450677),'Green Validation'!S$450678,FALSE)),0,HLOOKUP($B3,INDIRECT("'Monthly Resource Report'!"&amp;'Green Validation'!S$450676&amp;":"&amp;'Green Validation'!S$450677),'Green Validation'!S$450678,FALSE))</f>
        <v>0.22351885092155013</v>
      </c>
      <c r="T3" s="316">
        <f ca="1">+IF(ISERROR(HLOOKUP($B3,INDIRECT("'Monthly Resource Report'!"&amp;'Green Validation'!T$450676&amp;":"&amp;'Green Validation'!T$450677),'Green Validation'!T$450678,FALSE)),0,HLOOKUP($B3,INDIRECT("'Monthly Resource Report'!"&amp;'Green Validation'!T$450676&amp;":"&amp;'Green Validation'!T$450677),'Green Validation'!T$450678,FALSE))</f>
        <v>0.17024765321108384</v>
      </c>
    </row>
    <row r="4" spans="2:20">
      <c r="B4" s="301">
        <v>41306</v>
      </c>
      <c r="C4" s="294">
        <v>231</v>
      </c>
      <c r="D4" s="297">
        <v>3.4870000000000001</v>
      </c>
      <c r="E4" s="299">
        <v>0.22500000000000001</v>
      </c>
      <c r="F4" s="295">
        <v>0.17</v>
      </c>
      <c r="G4" s="294">
        <f ca="1">+IF(ISERROR(HLOOKUP($B4,INDIRECT("'Monthly Resource Report'!"&amp;'Green Validation'!G$450676&amp;":"&amp;'Green Validation'!G$450677),'Green Validation'!G$450678,FALSE)),0,HLOOKUP($B4,INDIRECT("'Monthly Resource Report'!"&amp;'Green Validation'!G$450676&amp;":"&amp;'Green Validation'!G$450677),'Green Validation'!G$450678,FALSE))</f>
        <v>231</v>
      </c>
      <c r="H4" s="297">
        <f ca="1">+IF(ISERROR(HLOOKUP($B4,INDIRECT("'Monthly Resource Report'!"&amp;'Green Validation'!H$450676&amp;":"&amp;'Green Validation'!H$450677),'Green Validation'!H$450678,FALSE)),0,HLOOKUP($B4,INDIRECT("'Monthly Resource Report'!"&amp;'Green Validation'!H$450676&amp;":"&amp;'Green Validation'!H$450677),'Green Validation'!H$450678,FALSE))</f>
        <v>3.4870006419659521</v>
      </c>
      <c r="I4" s="317">
        <f ca="1">+IF(ISERROR(HLOOKUP($B4,INDIRECT("'Monthly Resource Report'!"&amp;'Green Validation'!I$450676&amp;":"&amp;'Green Validation'!I$450677),'Green Validation'!I$450678,FALSE)),0,HLOOKUP($B4,INDIRECT("'Monthly Resource Report'!"&amp;'Green Validation'!I$450676&amp;":"&amp;'Green Validation'!I$450677),'Green Validation'!I$450678,FALSE))</f>
        <v>0.22337468610885686</v>
      </c>
      <c r="J4" s="318">
        <f ca="1">+IF(ISERROR(HLOOKUP($B4,INDIRECT("'Monthly Resource Report'!"&amp;'Green Validation'!J$450676&amp;":"&amp;'Green Validation'!J$450677),'Green Validation'!J$450678,FALSE)),0,HLOOKUP($B4,INDIRECT("'Monthly Resource Report'!"&amp;'Green Validation'!J$450676&amp;":"&amp;'Green Validation'!J$450677),'Green Validation'!J$450678,FALSE))</f>
        <v>0.1702373279234668</v>
      </c>
      <c r="L4" s="301">
        <v>41306</v>
      </c>
      <c r="M4" s="294">
        <v>223</v>
      </c>
      <c r="N4" s="297">
        <v>3.4870000000000001</v>
      </c>
      <c r="O4" s="299">
        <v>0.22500000000000001</v>
      </c>
      <c r="P4" s="295">
        <v>0.17</v>
      </c>
      <c r="Q4" s="294">
        <f ca="1">+IF(ISERROR(HLOOKUP($B4,INDIRECT("'Monthly Resource Report'!"&amp;'Green Validation'!Q$450676&amp;":"&amp;'Green Validation'!Q$450677),'Green Validation'!Q$450678,FALSE)),0,HLOOKUP($B4,INDIRECT("'Monthly Resource Report'!"&amp;'Green Validation'!Q$450676&amp;":"&amp;'Green Validation'!Q$450677),'Green Validation'!Q$450678,FALSE))</f>
        <v>223</v>
      </c>
      <c r="R4" s="297">
        <f ca="1">+IF(ISERROR(HLOOKUP($B4,INDIRECT("'Monthly Resource Report'!"&amp;'Green Validation'!R$450676&amp;":"&amp;'Green Validation'!R$450677),'Green Validation'!R$450678,FALSE)),0,HLOOKUP($B4,INDIRECT("'Monthly Resource Report'!"&amp;'Green Validation'!R$450676&amp;":"&amp;'Green Validation'!R$450677),'Green Validation'!R$450678,FALSE))</f>
        <v>3.4870012381345439</v>
      </c>
      <c r="S4" s="317">
        <f ca="1">+IF(ISERROR(HLOOKUP($B4,INDIRECT("'Monthly Resource Report'!"&amp;'Green Validation'!S$450676&amp;":"&amp;'Green Validation'!S$450677),'Green Validation'!S$450678,FALSE)),0,HLOOKUP($B4,INDIRECT("'Monthly Resource Report'!"&amp;'Green Validation'!S$450676&amp;":"&amp;'Green Validation'!S$450677),'Green Validation'!S$450678,FALSE))</f>
        <v>0.22352950896041818</v>
      </c>
      <c r="T4" s="318">
        <f ca="1">+IF(ISERROR(HLOOKUP($B4,INDIRECT("'Monthly Resource Report'!"&amp;'Green Validation'!T$450676&amp;":"&amp;'Green Validation'!T$450677),'Green Validation'!T$450678,FALSE)),0,HLOOKUP($B4,INDIRECT("'Monthly Resource Report'!"&amp;'Green Validation'!T$450676&amp;":"&amp;'Green Validation'!T$450677),'Green Validation'!T$450678,FALSE))</f>
        <v>0.17018294801795775</v>
      </c>
    </row>
    <row r="5" spans="2:20">
      <c r="B5" s="301">
        <v>41334</v>
      </c>
      <c r="C5" s="294">
        <v>231</v>
      </c>
      <c r="D5" s="297">
        <v>3.4870000000000001</v>
      </c>
      <c r="E5" s="299">
        <v>0.22500000000000001</v>
      </c>
      <c r="F5" s="295">
        <v>0.17</v>
      </c>
      <c r="G5" s="294">
        <f ca="1">+IF(ISERROR(HLOOKUP($B5,INDIRECT("'Monthly Resource Report'!"&amp;'Green Validation'!G$450676&amp;":"&amp;'Green Validation'!G$450677),'Green Validation'!G$450678,FALSE)),0,HLOOKUP($B5,INDIRECT("'Monthly Resource Report'!"&amp;'Green Validation'!G$450676&amp;":"&amp;'Green Validation'!G$450677),'Green Validation'!G$450678,FALSE))</f>
        <v>231</v>
      </c>
      <c r="H5" s="297">
        <f ca="1">+IF(ISERROR(HLOOKUP($B5,INDIRECT("'Monthly Resource Report'!"&amp;'Green Validation'!H$450676&amp;":"&amp;'Green Validation'!H$450677),'Green Validation'!H$450678,FALSE)),0,HLOOKUP($B5,INDIRECT("'Monthly Resource Report'!"&amp;'Green Validation'!H$450676&amp;":"&amp;'Green Validation'!H$450677),'Green Validation'!H$450678,FALSE))</f>
        <v>3.4869994457104143</v>
      </c>
      <c r="I5" s="317">
        <f ca="1">+IF(ISERROR(HLOOKUP($B5,INDIRECT("'Monthly Resource Report'!"&amp;'Green Validation'!I$450676&amp;":"&amp;'Green Validation'!I$450677),'Green Validation'!I$450678,FALSE)),0,HLOOKUP($B5,INDIRECT("'Monthly Resource Report'!"&amp;'Green Validation'!I$450676&amp;":"&amp;'Green Validation'!I$450677),'Green Validation'!I$450678,FALSE))</f>
        <v>0.22235495120200199</v>
      </c>
      <c r="J5" s="318">
        <f ca="1">+IF(ISERROR(HLOOKUP($B5,INDIRECT("'Monthly Resource Report'!"&amp;'Green Validation'!J$450676&amp;":"&amp;'Green Validation'!J$450677),'Green Validation'!J$450678,FALSE)),0,HLOOKUP($B5,INDIRECT("'Monthly Resource Report'!"&amp;'Green Validation'!J$450676&amp;":"&amp;'Green Validation'!J$450677),'Green Validation'!J$450678,FALSE))</f>
        <v>0.17033607543399473</v>
      </c>
      <c r="L5" s="301">
        <v>41334</v>
      </c>
      <c r="M5" s="294">
        <v>223</v>
      </c>
      <c r="N5" s="297">
        <v>3.4870000000000001</v>
      </c>
      <c r="O5" s="299">
        <v>0.22500000000000001</v>
      </c>
      <c r="P5" s="295">
        <v>0.17</v>
      </c>
      <c r="Q5" s="294">
        <f ca="1">+IF(ISERROR(HLOOKUP($B5,INDIRECT("'Monthly Resource Report'!"&amp;'Green Validation'!Q$450676&amp;":"&amp;'Green Validation'!Q$450677),'Green Validation'!Q$450678,FALSE)),0,HLOOKUP($B5,INDIRECT("'Monthly Resource Report'!"&amp;'Green Validation'!Q$450676&amp;":"&amp;'Green Validation'!Q$450677),'Green Validation'!Q$450678,FALSE))</f>
        <v>223</v>
      </c>
      <c r="R5" s="297">
        <f ca="1">+IF(ISERROR(HLOOKUP($B5,INDIRECT("'Monthly Resource Report'!"&amp;'Green Validation'!R$450676&amp;":"&amp;'Green Validation'!R$450677),'Green Validation'!R$450678,FALSE)),0,HLOOKUP($B5,INDIRECT("'Monthly Resource Report'!"&amp;'Green Validation'!R$450676&amp;":"&amp;'Green Validation'!R$450677),'Green Validation'!R$450678,FALSE))</f>
        <v>3.4870004577303617</v>
      </c>
      <c r="S5" s="317">
        <f ca="1">+IF(ISERROR(HLOOKUP($B5,INDIRECT("'Monthly Resource Report'!"&amp;'Green Validation'!S$450676&amp;":"&amp;'Green Validation'!S$450677),'Green Validation'!S$450678,FALSE)),0,HLOOKUP($B5,INDIRECT("'Monthly Resource Report'!"&amp;'Green Validation'!S$450676&amp;":"&amp;'Green Validation'!S$450677),'Green Validation'!S$450678,FALSE))</f>
        <v>0.22269901801436798</v>
      </c>
      <c r="T5" s="318">
        <f ca="1">+IF(ISERROR(HLOOKUP($B5,INDIRECT("'Monthly Resource Report'!"&amp;'Green Validation'!T$450676&amp;":"&amp;'Green Validation'!T$450677),'Green Validation'!T$450678,FALSE)),0,HLOOKUP($B5,INDIRECT("'Monthly Resource Report'!"&amp;'Green Validation'!T$450676&amp;":"&amp;'Green Validation'!T$450677),'Green Validation'!T$450678,FALSE))</f>
        <v>0.17024657629266923</v>
      </c>
    </row>
    <row r="6" spans="2:20">
      <c r="B6" s="301">
        <v>41365</v>
      </c>
      <c r="C6" s="294">
        <v>231</v>
      </c>
      <c r="D6" s="297">
        <v>3.4870000000000001</v>
      </c>
      <c r="E6" s="299">
        <v>0.22500000000000001</v>
      </c>
      <c r="F6" s="295">
        <v>0.17</v>
      </c>
      <c r="G6" s="294">
        <f ca="1">+IF(ISERROR(HLOOKUP($B6,INDIRECT("'Monthly Resource Report'!"&amp;'Green Validation'!G$450676&amp;":"&amp;'Green Validation'!G$450677),'Green Validation'!G$450678,FALSE)),0,HLOOKUP($B6,INDIRECT("'Monthly Resource Report'!"&amp;'Green Validation'!G$450676&amp;":"&amp;'Green Validation'!G$450677),'Green Validation'!G$450678,FALSE))</f>
        <v>231</v>
      </c>
      <c r="H6" s="297">
        <f ca="1">+IF(ISERROR(HLOOKUP($B6,INDIRECT("'Monthly Resource Report'!"&amp;'Green Validation'!H$450676&amp;":"&amp;'Green Validation'!H$450677),'Green Validation'!H$450678,FALSE)),0,HLOOKUP($B6,INDIRECT("'Monthly Resource Report'!"&amp;'Green Validation'!H$450676&amp;":"&amp;'Green Validation'!H$450677),'Green Validation'!H$450678,FALSE))</f>
        <v>3.4869990987533335</v>
      </c>
      <c r="I6" s="317">
        <f ca="1">+IF(ISERROR(HLOOKUP($B6,INDIRECT("'Monthly Resource Report'!"&amp;'Green Validation'!I$450676&amp;":"&amp;'Green Validation'!I$450677),'Green Validation'!I$450678,FALSE)),0,HLOOKUP($B6,INDIRECT("'Monthly Resource Report'!"&amp;'Green Validation'!I$450676&amp;":"&amp;'Green Validation'!I$450677),'Green Validation'!I$450678,FALSE))</f>
        <v>0.22250654392956701</v>
      </c>
      <c r="J6" s="318">
        <f ca="1">+IF(ISERROR(HLOOKUP($B6,INDIRECT("'Monthly Resource Report'!"&amp;'Green Validation'!J$450676&amp;":"&amp;'Green Validation'!J$450677),'Green Validation'!J$450678,FALSE)),0,HLOOKUP($B6,INDIRECT("'Monthly Resource Report'!"&amp;'Green Validation'!J$450676&amp;":"&amp;'Green Validation'!J$450677),'Green Validation'!J$450678,FALSE))</f>
        <v>0.17022929748699159</v>
      </c>
      <c r="L6" s="301">
        <v>41365</v>
      </c>
      <c r="M6" s="294">
        <v>223</v>
      </c>
      <c r="N6" s="297">
        <v>3.4870000000000001</v>
      </c>
      <c r="O6" s="299">
        <v>0.22500000000000001</v>
      </c>
      <c r="P6" s="295">
        <v>0.17</v>
      </c>
      <c r="Q6" s="294">
        <f ca="1">+IF(ISERROR(HLOOKUP($B6,INDIRECT("'Monthly Resource Report'!"&amp;'Green Validation'!Q$450676&amp;":"&amp;'Green Validation'!Q$450677),'Green Validation'!Q$450678,FALSE)),0,HLOOKUP($B6,INDIRECT("'Monthly Resource Report'!"&amp;'Green Validation'!Q$450676&amp;":"&amp;'Green Validation'!Q$450677),'Green Validation'!Q$450678,FALSE))</f>
        <v>223</v>
      </c>
      <c r="R6" s="297">
        <f ca="1">+IF(ISERROR(HLOOKUP($B6,INDIRECT("'Monthly Resource Report'!"&amp;'Green Validation'!R$450676&amp;":"&amp;'Green Validation'!R$450677),'Green Validation'!R$450678,FALSE)),0,HLOOKUP($B6,INDIRECT("'Monthly Resource Report'!"&amp;'Green Validation'!R$450676&amp;":"&amp;'Green Validation'!R$450677),'Green Validation'!R$450678,FALSE))</f>
        <v>3.4870010153311073</v>
      </c>
      <c r="S6" s="317">
        <f ca="1">+IF(ISERROR(HLOOKUP($B6,INDIRECT("'Monthly Resource Report'!"&amp;'Green Validation'!S$450676&amp;":"&amp;'Green Validation'!S$450677),'Green Validation'!S$450678,FALSE)),0,HLOOKUP($B6,INDIRECT("'Monthly Resource Report'!"&amp;'Green Validation'!S$450676&amp;":"&amp;'Green Validation'!S$450677),'Green Validation'!S$450678,FALSE))</f>
        <v>0.22270810373419181</v>
      </c>
      <c r="T6" s="318">
        <f ca="1">+IF(ISERROR(HLOOKUP($B6,INDIRECT("'Monthly Resource Report'!"&amp;'Green Validation'!T$450676&amp;":"&amp;'Green Validation'!T$450677),'Green Validation'!T$450678,FALSE)),0,HLOOKUP($B6,INDIRECT("'Monthly Resource Report'!"&amp;'Green Validation'!T$450676&amp;":"&amp;'Green Validation'!T$450677),'Green Validation'!T$450678,FALSE))</f>
        <v>0.17017376840785478</v>
      </c>
    </row>
    <row r="7" spans="2:20">
      <c r="B7" s="301">
        <v>41395</v>
      </c>
      <c r="C7" s="294">
        <v>231</v>
      </c>
      <c r="D7" s="297">
        <v>3.4870000000000001</v>
      </c>
      <c r="E7" s="299">
        <v>0.21</v>
      </c>
      <c r="F7" s="295">
        <v>0.17</v>
      </c>
      <c r="G7" s="294">
        <f ca="1">+IF(ISERROR(HLOOKUP($B7,INDIRECT("'Monthly Resource Report'!"&amp;'Green Validation'!G$450676&amp;":"&amp;'Green Validation'!G$450677),'Green Validation'!G$450678,FALSE)),0,HLOOKUP($B7,INDIRECT("'Monthly Resource Report'!"&amp;'Green Validation'!G$450676&amp;":"&amp;'Green Validation'!G$450677),'Green Validation'!G$450678,FALSE))</f>
        <v>231</v>
      </c>
      <c r="H7" s="297">
        <f ca="1">+IF(ISERROR(HLOOKUP($B7,INDIRECT("'Monthly Resource Report'!"&amp;'Green Validation'!H$450676&amp;":"&amp;'Green Validation'!H$450677),'Green Validation'!H$450678,FALSE)),0,HLOOKUP($B7,INDIRECT("'Monthly Resource Report'!"&amp;'Green Validation'!H$450676&amp;":"&amp;'Green Validation'!H$450677),'Green Validation'!H$450678,FALSE))</f>
        <v>3.4870004895353439</v>
      </c>
      <c r="I7" s="317">
        <f ca="1">+IF(ISERROR(HLOOKUP($B7,INDIRECT("'Monthly Resource Report'!"&amp;'Green Validation'!I$450676&amp;":"&amp;'Green Validation'!I$450677),'Green Validation'!I$450678,FALSE)),0,HLOOKUP($B7,INDIRECT("'Monthly Resource Report'!"&amp;'Green Validation'!I$450676&amp;":"&amp;'Green Validation'!I$450677),'Green Validation'!I$450678,FALSE))</f>
        <v>0.20788471637156089</v>
      </c>
      <c r="J7" s="318">
        <f ca="1">+IF(ISERROR(HLOOKUP($B7,INDIRECT("'Monthly Resource Report'!"&amp;'Green Validation'!J$450676&amp;":"&amp;'Green Validation'!J$450677),'Green Validation'!J$450678,FALSE)),0,HLOOKUP($B7,INDIRECT("'Monthly Resource Report'!"&amp;'Green Validation'!J$450676&amp;":"&amp;'Green Validation'!J$450677),'Green Validation'!J$450678,FALSE))</f>
        <v>0.17044183724071316</v>
      </c>
      <c r="L7" s="301">
        <v>41395</v>
      </c>
      <c r="M7" s="294">
        <v>223</v>
      </c>
      <c r="N7" s="297">
        <v>3.4870000000000001</v>
      </c>
      <c r="O7" s="299">
        <v>0.21</v>
      </c>
      <c r="P7" s="295">
        <v>0.17</v>
      </c>
      <c r="Q7" s="294">
        <f ca="1">+IF(ISERROR(HLOOKUP($B7,INDIRECT("'Monthly Resource Report'!"&amp;'Green Validation'!Q$450676&amp;":"&amp;'Green Validation'!Q$450677),'Green Validation'!Q$450678,FALSE)),0,HLOOKUP($B7,INDIRECT("'Monthly Resource Report'!"&amp;'Green Validation'!Q$450676&amp;":"&amp;'Green Validation'!Q$450677),'Green Validation'!Q$450678,FALSE))</f>
        <v>223</v>
      </c>
      <c r="R7" s="297">
        <f ca="1">+IF(ISERROR(HLOOKUP($B7,INDIRECT("'Monthly Resource Report'!"&amp;'Green Validation'!R$450676&amp;":"&amp;'Green Validation'!R$450677),'Green Validation'!R$450678,FALSE)),0,HLOOKUP($B7,INDIRECT("'Monthly Resource Report'!"&amp;'Green Validation'!R$450676&amp;":"&amp;'Green Validation'!R$450677),'Green Validation'!R$450678,FALSE))</f>
        <v>3.4870005581135759</v>
      </c>
      <c r="S7" s="317">
        <f ca="1">+IF(ISERROR(HLOOKUP($B7,INDIRECT("'Monthly Resource Report'!"&amp;'Green Validation'!S$450676&amp;":"&amp;'Green Validation'!S$450677),'Green Validation'!S$450678,FALSE)),0,HLOOKUP($B7,INDIRECT("'Monthly Resource Report'!"&amp;'Green Validation'!S$450676&amp;":"&amp;'Green Validation'!S$450677),'Green Validation'!S$450678,FALSE))</f>
        <v>0.20801649686489065</v>
      </c>
      <c r="T7" s="318">
        <f ca="1">+IF(ISERROR(HLOOKUP($B7,INDIRECT("'Monthly Resource Report'!"&amp;'Green Validation'!T$450676&amp;":"&amp;'Green Validation'!T$450677),'Green Validation'!T$450678,FALSE)),0,HLOOKUP($B7,INDIRECT("'Monthly Resource Report'!"&amp;'Green Validation'!T$450676&amp;":"&amp;'Green Validation'!T$450677),'Green Validation'!T$450678,FALSE))</f>
        <v>0.17025215538415908</v>
      </c>
    </row>
    <row r="8" spans="2:20">
      <c r="B8" s="301">
        <v>41426</v>
      </c>
      <c r="C8" s="294">
        <v>231</v>
      </c>
      <c r="D8" s="297">
        <v>3.4870000000000001</v>
      </c>
      <c r="E8" s="299">
        <v>0.21</v>
      </c>
      <c r="F8" s="295">
        <v>0.17</v>
      </c>
      <c r="G8" s="294">
        <f ca="1">+IF(ISERROR(HLOOKUP($B8,INDIRECT("'Monthly Resource Report'!"&amp;'Green Validation'!G$450676&amp;":"&amp;'Green Validation'!G$450677),'Green Validation'!G$450678,FALSE)),0,HLOOKUP($B8,INDIRECT("'Monthly Resource Report'!"&amp;'Green Validation'!G$450676&amp;":"&amp;'Green Validation'!G$450677),'Green Validation'!G$450678,FALSE))</f>
        <v>231</v>
      </c>
      <c r="H8" s="297">
        <f ca="1">+IF(ISERROR(HLOOKUP($B8,INDIRECT("'Monthly Resource Report'!"&amp;'Green Validation'!H$450676&amp;":"&amp;'Green Validation'!H$450677),'Green Validation'!H$450678,FALSE)),0,HLOOKUP($B8,INDIRECT("'Monthly Resource Report'!"&amp;'Green Validation'!H$450676&amp;":"&amp;'Green Validation'!H$450677),'Green Validation'!H$450678,FALSE))</f>
        <v>3.4869999081719869</v>
      </c>
      <c r="I8" s="317">
        <f ca="1">+IF(ISERROR(HLOOKUP($B8,INDIRECT("'Monthly Resource Report'!"&amp;'Green Validation'!I$450676&amp;":"&amp;'Green Validation'!I$450677),'Green Validation'!I$450678,FALSE)),0,HLOOKUP($B8,INDIRECT("'Monthly Resource Report'!"&amp;'Green Validation'!I$450676&amp;":"&amp;'Green Validation'!I$450677),'Green Validation'!I$450678,FALSE))</f>
        <v>0.207429099506727</v>
      </c>
      <c r="J8" s="318">
        <f ca="1">+IF(ISERROR(HLOOKUP($B8,INDIRECT("'Monthly Resource Report'!"&amp;'Green Validation'!J$450676&amp;":"&amp;'Green Validation'!J$450677),'Green Validation'!J$450678,FALSE)),0,HLOOKUP($B8,INDIRECT("'Monthly Resource Report'!"&amp;'Green Validation'!J$450676&amp;":"&amp;'Green Validation'!J$450677),'Green Validation'!J$450678,FALSE))</f>
        <v>0.1702395954601281</v>
      </c>
      <c r="L8" s="301">
        <v>41426</v>
      </c>
      <c r="M8" s="294">
        <v>223</v>
      </c>
      <c r="N8" s="297">
        <v>3.4870000000000001</v>
      </c>
      <c r="O8" s="299">
        <v>0.21</v>
      </c>
      <c r="P8" s="295">
        <v>0.17</v>
      </c>
      <c r="Q8" s="294">
        <f ca="1">+IF(ISERROR(HLOOKUP($B8,INDIRECT("'Monthly Resource Report'!"&amp;'Green Validation'!Q$450676&amp;":"&amp;'Green Validation'!Q$450677),'Green Validation'!Q$450678,FALSE)),0,HLOOKUP($B8,INDIRECT("'Monthly Resource Report'!"&amp;'Green Validation'!Q$450676&amp;":"&amp;'Green Validation'!Q$450677),'Green Validation'!Q$450678,FALSE))</f>
        <v>223</v>
      </c>
      <c r="R8" s="297">
        <f ca="1">+IF(ISERROR(HLOOKUP($B8,INDIRECT("'Monthly Resource Report'!"&amp;'Green Validation'!R$450676&amp;":"&amp;'Green Validation'!R$450677),'Green Validation'!R$450678,FALSE)),0,HLOOKUP($B8,INDIRECT("'Monthly Resource Report'!"&amp;'Green Validation'!R$450676&amp;":"&amp;'Green Validation'!R$450677),'Green Validation'!R$450678,FALSE))</f>
        <v>3.4869999561140448</v>
      </c>
      <c r="S8" s="317">
        <f ca="1">+IF(ISERROR(HLOOKUP($B8,INDIRECT("'Monthly Resource Report'!"&amp;'Green Validation'!S$450676&amp;":"&amp;'Green Validation'!S$450677),'Green Validation'!S$450678,FALSE)),0,HLOOKUP($B8,INDIRECT("'Monthly Resource Report'!"&amp;'Green Validation'!S$450676&amp;":"&amp;'Green Validation'!S$450677),'Green Validation'!S$450678,FALSE))</f>
        <v>0.20771552686982514</v>
      </c>
      <c r="T8" s="318">
        <f ca="1">+IF(ISERROR(HLOOKUP($B8,INDIRECT("'Monthly Resource Report'!"&amp;'Green Validation'!T$450676&amp;":"&amp;'Green Validation'!T$450677),'Green Validation'!T$450678,FALSE)),0,HLOOKUP($B8,INDIRECT("'Monthly Resource Report'!"&amp;'Green Validation'!T$450676&amp;":"&amp;'Green Validation'!T$450677),'Green Validation'!T$450678,FALSE))</f>
        <v>0.17033825287427803</v>
      </c>
    </row>
    <row r="9" spans="2:20">
      <c r="B9" s="301">
        <v>41456</v>
      </c>
      <c r="C9" s="294">
        <v>231</v>
      </c>
      <c r="D9" s="297">
        <v>3.4870000000000001</v>
      </c>
      <c r="E9" s="299">
        <v>0.21</v>
      </c>
      <c r="F9" s="295">
        <v>0.17</v>
      </c>
      <c r="G9" s="294">
        <f ca="1">+IF(ISERROR(HLOOKUP($B9,INDIRECT("'Monthly Resource Report'!"&amp;'Green Validation'!G$450676&amp;":"&amp;'Green Validation'!G$450677),'Green Validation'!G$450678,FALSE)),0,HLOOKUP($B9,INDIRECT("'Monthly Resource Report'!"&amp;'Green Validation'!G$450676&amp;":"&amp;'Green Validation'!G$450677),'Green Validation'!G$450678,FALSE))</f>
        <v>231</v>
      </c>
      <c r="H9" s="297">
        <f ca="1">+IF(ISERROR(HLOOKUP($B9,INDIRECT("'Monthly Resource Report'!"&amp;'Green Validation'!H$450676&amp;":"&amp;'Green Validation'!H$450677),'Green Validation'!H$450678,FALSE)),0,HLOOKUP($B9,INDIRECT("'Monthly Resource Report'!"&amp;'Green Validation'!H$450676&amp;":"&amp;'Green Validation'!H$450677),'Green Validation'!H$450678,FALSE))</f>
        <v>3.4869997033081148</v>
      </c>
      <c r="I9" s="317">
        <f ca="1">+IF(ISERROR(HLOOKUP($B9,INDIRECT("'Monthly Resource Report'!"&amp;'Green Validation'!I$450676&amp;":"&amp;'Green Validation'!I$450677),'Green Validation'!I$450678,FALSE)),0,HLOOKUP($B9,INDIRECT("'Monthly Resource Report'!"&amp;'Green Validation'!I$450676&amp;":"&amp;'Green Validation'!I$450677),'Green Validation'!I$450678,FALSE))</f>
        <v>0.20769583872582709</v>
      </c>
      <c r="J9" s="318">
        <f ca="1">+IF(ISERROR(HLOOKUP($B9,INDIRECT("'Monthly Resource Report'!"&amp;'Green Validation'!J$450676&amp;":"&amp;'Green Validation'!J$450677),'Green Validation'!J$450678,FALSE)),0,HLOOKUP($B9,INDIRECT("'Monthly Resource Report'!"&amp;'Green Validation'!J$450676&amp;":"&amp;'Green Validation'!J$450677),'Green Validation'!J$450678,FALSE))</f>
        <v>0.17022664305161023</v>
      </c>
      <c r="L9" s="301">
        <v>41456</v>
      </c>
      <c r="M9" s="294">
        <v>223</v>
      </c>
      <c r="N9" s="297">
        <v>3.4870000000000001</v>
      </c>
      <c r="O9" s="299">
        <v>0.21</v>
      </c>
      <c r="P9" s="295">
        <v>0.17</v>
      </c>
      <c r="Q9" s="294">
        <f ca="1">+IF(ISERROR(HLOOKUP($B9,INDIRECT("'Monthly Resource Report'!"&amp;'Green Validation'!Q$450676&amp;":"&amp;'Green Validation'!Q$450677),'Green Validation'!Q$450678,FALSE)),0,HLOOKUP($B9,INDIRECT("'Monthly Resource Report'!"&amp;'Green Validation'!Q$450676&amp;":"&amp;'Green Validation'!Q$450677),'Green Validation'!Q$450678,FALSE))</f>
        <v>223</v>
      </c>
      <c r="R9" s="297">
        <f ca="1">+IF(ISERROR(HLOOKUP($B9,INDIRECT("'Monthly Resource Report'!"&amp;'Green Validation'!R$450676&amp;":"&amp;'Green Validation'!R$450677),'Green Validation'!R$450678,FALSE)),0,HLOOKUP($B9,INDIRECT("'Monthly Resource Report'!"&amp;'Green Validation'!R$450676&amp;":"&amp;'Green Validation'!R$450677),'Green Validation'!R$450678,FALSE))</f>
        <v>3.4870003052630119</v>
      </c>
      <c r="S9" s="317">
        <f ca="1">+IF(ISERROR(HLOOKUP($B9,INDIRECT("'Monthly Resource Report'!"&amp;'Green Validation'!S$450676&amp;":"&amp;'Green Validation'!S$450677),'Green Validation'!S$450678,FALSE)),0,HLOOKUP($B9,INDIRECT("'Monthly Resource Report'!"&amp;'Green Validation'!S$450676&amp;":"&amp;'Green Validation'!S$450677),'Green Validation'!S$450678,FALSE))</f>
        <v>0.20801754226969127</v>
      </c>
      <c r="T9" s="318">
        <f ca="1">+IF(ISERROR(HLOOKUP($B9,INDIRECT("'Monthly Resource Report'!"&amp;'Green Validation'!T$450676&amp;":"&amp;'Green Validation'!T$450677),'Green Validation'!T$450678,FALSE)),0,HLOOKUP($B9,INDIRECT("'Monthly Resource Report'!"&amp;'Green Validation'!T$450676&amp;":"&amp;'Green Validation'!T$450677),'Green Validation'!T$450678,FALSE))</f>
        <v>0.17024930672996194</v>
      </c>
    </row>
    <row r="10" spans="2:20">
      <c r="B10" s="301">
        <v>41487</v>
      </c>
      <c r="C10" s="294">
        <v>231</v>
      </c>
      <c r="D10" s="297">
        <v>3.4870000000000001</v>
      </c>
      <c r="E10" s="299">
        <v>0.21</v>
      </c>
      <c r="F10" s="295">
        <v>0.17</v>
      </c>
      <c r="G10" s="294">
        <f ca="1">+IF(ISERROR(HLOOKUP($B10,INDIRECT("'Monthly Resource Report'!"&amp;'Green Validation'!G$450676&amp;":"&amp;'Green Validation'!G$450677),'Green Validation'!G$450678,FALSE)),0,HLOOKUP($B10,INDIRECT("'Monthly Resource Report'!"&amp;'Green Validation'!G$450676&amp;":"&amp;'Green Validation'!G$450677),'Green Validation'!G$450678,FALSE))</f>
        <v>231</v>
      </c>
      <c r="H10" s="297">
        <f ca="1">+IF(ISERROR(HLOOKUP($B10,INDIRECT("'Monthly Resource Report'!"&amp;'Green Validation'!H$450676&amp;":"&amp;'Green Validation'!H$450677),'Green Validation'!H$450678,FALSE)),0,HLOOKUP($B10,INDIRECT("'Monthly Resource Report'!"&amp;'Green Validation'!H$450676&amp;":"&amp;'Green Validation'!H$450677),'Green Validation'!H$450678,FALSE))</f>
        <v>3.4870004032258062</v>
      </c>
      <c r="I10" s="317">
        <f ca="1">+IF(ISERROR(HLOOKUP($B10,INDIRECT("'Monthly Resource Report'!"&amp;'Green Validation'!I$450676&amp;":"&amp;'Green Validation'!I$450677),'Green Validation'!I$450678,FALSE)),0,HLOOKUP($B10,INDIRECT("'Monthly Resource Report'!"&amp;'Green Validation'!I$450676&amp;":"&amp;'Green Validation'!I$450677),'Green Validation'!I$450678,FALSE))</f>
        <v>0.20780421987162934</v>
      </c>
      <c r="J10" s="318">
        <f ca="1">+IF(ISERROR(HLOOKUP($B10,INDIRECT("'Monthly Resource Report'!"&amp;'Green Validation'!J$450676&amp;":"&amp;'Green Validation'!J$450677),'Green Validation'!J$450678,FALSE)),0,HLOOKUP($B10,INDIRECT("'Monthly Resource Report'!"&amp;'Green Validation'!J$450676&amp;":"&amp;'Green Validation'!J$450677),'Green Validation'!J$450678,FALSE))</f>
        <v>0.17033112772683934</v>
      </c>
      <c r="L10" s="301">
        <v>41487</v>
      </c>
      <c r="M10" s="294">
        <v>223</v>
      </c>
      <c r="N10" s="297">
        <v>3.4870000000000001</v>
      </c>
      <c r="O10" s="299">
        <v>0.21</v>
      </c>
      <c r="P10" s="295">
        <v>0.17</v>
      </c>
      <c r="Q10" s="294">
        <f ca="1">+IF(ISERROR(HLOOKUP($B10,INDIRECT("'Monthly Resource Report'!"&amp;'Green Validation'!Q$450676&amp;":"&amp;'Green Validation'!Q$450677),'Green Validation'!Q$450678,FALSE)),0,HLOOKUP($B10,INDIRECT("'Monthly Resource Report'!"&amp;'Green Validation'!Q$450676&amp;":"&amp;'Green Validation'!Q$450677),'Green Validation'!Q$450678,FALSE))</f>
        <v>223</v>
      </c>
      <c r="R10" s="297">
        <f ca="1">+IF(ISERROR(HLOOKUP($B10,INDIRECT("'Monthly Resource Report'!"&amp;'Green Validation'!R$450676&amp;":"&amp;'Green Validation'!R$450677),'Green Validation'!R$450678,FALSE)),0,HLOOKUP($B10,INDIRECT("'Monthly Resource Report'!"&amp;'Green Validation'!R$450676&amp;":"&amp;'Green Validation'!R$450677),'Green Validation'!R$450678,FALSE))</f>
        <v>3.4870002984846695</v>
      </c>
      <c r="S10" s="317">
        <f ca="1">+IF(ISERROR(HLOOKUP($B10,INDIRECT("'Monthly Resource Report'!"&amp;'Green Validation'!S$450676&amp;":"&amp;'Green Validation'!S$450677),'Green Validation'!S$450678,FALSE)),0,HLOOKUP($B10,INDIRECT("'Monthly Resource Report'!"&amp;'Green Validation'!S$450676&amp;":"&amp;'Green Validation'!S$450677),'Green Validation'!S$450678,FALSE))</f>
        <v>0.20808420452568832</v>
      </c>
      <c r="T10" s="318">
        <f ca="1">+IF(ISERROR(HLOOKUP($B10,INDIRECT("'Monthly Resource Report'!"&amp;'Green Validation'!T$450676&amp;":"&amp;'Green Validation'!T$450677),'Green Validation'!T$450678,FALSE)),0,HLOOKUP($B10,INDIRECT("'Monthly Resource Report'!"&amp;'Green Validation'!T$450676&amp;":"&amp;'Green Validation'!T$450677),'Green Validation'!T$450678,FALSE))</f>
        <v>0.17024618671505951</v>
      </c>
    </row>
    <row r="11" spans="2:20">
      <c r="B11" s="301">
        <v>41518</v>
      </c>
      <c r="C11" s="294">
        <v>231</v>
      </c>
      <c r="D11" s="297">
        <v>3.4870000000000001</v>
      </c>
      <c r="E11" s="299">
        <v>0.21</v>
      </c>
      <c r="F11" s="295">
        <v>0.17</v>
      </c>
      <c r="G11" s="294">
        <f ca="1">+IF(ISERROR(HLOOKUP($B11,INDIRECT("'Monthly Resource Report'!"&amp;'Green Validation'!G$450676&amp;":"&amp;'Green Validation'!G$450677),'Green Validation'!G$450678,FALSE)),0,HLOOKUP($B11,INDIRECT("'Monthly Resource Report'!"&amp;'Green Validation'!G$450676&amp;":"&amp;'Green Validation'!G$450677),'Green Validation'!G$450678,FALSE))</f>
        <v>231</v>
      </c>
      <c r="H11" s="297">
        <f ca="1">+IF(ISERROR(HLOOKUP($B11,INDIRECT("'Monthly Resource Report'!"&amp;'Green Validation'!H$450676&amp;":"&amp;'Green Validation'!H$450677),'Green Validation'!H$450678,FALSE)),0,HLOOKUP($B11,INDIRECT("'Monthly Resource Report'!"&amp;'Green Validation'!H$450676&amp;":"&amp;'Green Validation'!H$450677),'Green Validation'!H$450678,FALSE))</f>
        <v>3.4869991765756003</v>
      </c>
      <c r="I11" s="317">
        <f ca="1">+IF(ISERROR(HLOOKUP($B11,INDIRECT("'Monthly Resource Report'!"&amp;'Green Validation'!I$450676&amp;":"&amp;'Green Validation'!I$450677),'Green Validation'!I$450678,FALSE)),0,HLOOKUP($B11,INDIRECT("'Monthly Resource Report'!"&amp;'Green Validation'!I$450676&amp;":"&amp;'Green Validation'!I$450677),'Green Validation'!I$450678,FALSE))</f>
        <v>0.20699465585313689</v>
      </c>
      <c r="J11" s="318">
        <f ca="1">+IF(ISERROR(HLOOKUP($B11,INDIRECT("'Monthly Resource Report'!"&amp;'Green Validation'!J$450676&amp;":"&amp;'Green Validation'!J$450677),'Green Validation'!J$450678,FALSE)),0,HLOOKUP($B11,INDIRECT("'Monthly Resource Report'!"&amp;'Green Validation'!J$450676&amp;":"&amp;'Green Validation'!J$450677),'Green Validation'!J$450678,FALSE))</f>
        <v>0.17023847365391481</v>
      </c>
      <c r="L11" s="301">
        <v>41518</v>
      </c>
      <c r="M11" s="294">
        <v>223</v>
      </c>
      <c r="N11" s="297">
        <v>3.4870000000000001</v>
      </c>
      <c r="O11" s="299">
        <v>0.21</v>
      </c>
      <c r="P11" s="295">
        <v>0.17</v>
      </c>
      <c r="Q11" s="294">
        <f ca="1">+IF(ISERROR(HLOOKUP($B11,INDIRECT("'Monthly Resource Report'!"&amp;'Green Validation'!Q$450676&amp;":"&amp;'Green Validation'!Q$450677),'Green Validation'!Q$450678,FALSE)),0,HLOOKUP($B11,INDIRECT("'Monthly Resource Report'!"&amp;'Green Validation'!Q$450676&amp;":"&amp;'Green Validation'!Q$450677),'Green Validation'!Q$450678,FALSE))</f>
        <v>223</v>
      </c>
      <c r="R11" s="297">
        <f ca="1">+IF(ISERROR(HLOOKUP($B11,INDIRECT("'Monthly Resource Report'!"&amp;'Green Validation'!R$450676&amp;":"&amp;'Green Validation'!R$450677),'Green Validation'!R$450678,FALSE)),0,HLOOKUP($B11,INDIRECT("'Monthly Resource Report'!"&amp;'Green Validation'!R$450676&amp;":"&amp;'Green Validation'!R$450677),'Green Validation'!R$450678,FALSE))</f>
        <v>3.4870000573435358</v>
      </c>
      <c r="S11" s="317">
        <f ca="1">+IF(ISERROR(HLOOKUP($B11,INDIRECT("'Monthly Resource Report'!"&amp;'Green Validation'!S$450676&amp;":"&amp;'Green Validation'!S$450677),'Green Validation'!S$450678,FALSE)),0,HLOOKUP($B11,INDIRECT("'Monthly Resource Report'!"&amp;'Green Validation'!S$450676&amp;":"&amp;'Green Validation'!S$450677),'Green Validation'!S$450678,FALSE))</f>
        <v>0.20742505693893293</v>
      </c>
      <c r="T11" s="318">
        <f ca="1">+IF(ISERROR(HLOOKUP($B11,INDIRECT("'Monthly Resource Report'!"&amp;'Green Validation'!T$450676&amp;":"&amp;'Green Validation'!T$450677),'Green Validation'!T$450678,FALSE)),0,HLOOKUP($B11,INDIRECT("'Monthly Resource Report'!"&amp;'Green Validation'!T$450676&amp;":"&amp;'Green Validation'!T$450677),'Green Validation'!T$450678,FALSE))</f>
        <v>0.17017488551597462</v>
      </c>
    </row>
    <row r="12" spans="2:20">
      <c r="B12" s="301">
        <v>41548</v>
      </c>
      <c r="C12" s="294">
        <v>231</v>
      </c>
      <c r="D12" s="297">
        <v>3.4870000000000001</v>
      </c>
      <c r="E12" s="299">
        <v>0.22500000000000001</v>
      </c>
      <c r="F12" s="295">
        <v>0.17</v>
      </c>
      <c r="G12" s="294">
        <f ca="1">+IF(ISERROR(HLOOKUP($B12,INDIRECT("'Monthly Resource Report'!"&amp;'Green Validation'!G$450676&amp;":"&amp;'Green Validation'!G$450677),'Green Validation'!G$450678,FALSE)),0,HLOOKUP($B12,INDIRECT("'Monthly Resource Report'!"&amp;'Green Validation'!G$450676&amp;":"&amp;'Green Validation'!G$450677),'Green Validation'!G$450678,FALSE))</f>
        <v>231</v>
      </c>
      <c r="H12" s="297">
        <f ca="1">+IF(ISERROR(HLOOKUP($B12,INDIRECT("'Monthly Resource Report'!"&amp;'Green Validation'!H$450676&amp;":"&amp;'Green Validation'!H$450677),'Green Validation'!H$450678,FALSE)),0,HLOOKUP($B12,INDIRECT("'Monthly Resource Report'!"&amp;'Green Validation'!H$450676&amp;":"&amp;'Green Validation'!H$450677),'Green Validation'!H$450678,FALSE))</f>
        <v>3.4869985014062146</v>
      </c>
      <c r="I12" s="317">
        <f ca="1">+IF(ISERROR(HLOOKUP($B12,INDIRECT("'Monthly Resource Report'!"&amp;'Green Validation'!I$450676&amp;":"&amp;'Green Validation'!I$450677),'Green Validation'!I$450678,FALSE)),0,HLOOKUP($B12,INDIRECT("'Monthly Resource Report'!"&amp;'Green Validation'!I$450676&amp;":"&amp;'Green Validation'!I$450677),'Green Validation'!I$450678,FALSE))</f>
        <v>0.22230287309161947</v>
      </c>
      <c r="J12" s="318">
        <f ca="1">+IF(ISERROR(HLOOKUP($B12,INDIRECT("'Monthly Resource Report'!"&amp;'Green Validation'!J$450676&amp;":"&amp;'Green Validation'!J$450677),'Green Validation'!J$450678,FALSE)),0,HLOOKUP($B12,INDIRECT("'Monthly Resource Report'!"&amp;'Green Validation'!J$450676&amp;":"&amp;'Green Validation'!J$450677),'Green Validation'!J$450678,FALSE))</f>
        <v>0.17033628983710677</v>
      </c>
      <c r="L12" s="301">
        <v>41548</v>
      </c>
      <c r="M12" s="294">
        <v>223</v>
      </c>
      <c r="N12" s="297">
        <v>3.4870000000000001</v>
      </c>
      <c r="O12" s="299">
        <v>0.22500000000000001</v>
      </c>
      <c r="P12" s="295">
        <v>0.17</v>
      </c>
      <c r="Q12" s="294">
        <f ca="1">+IF(ISERROR(HLOOKUP($B12,INDIRECT("'Monthly Resource Report'!"&amp;'Green Validation'!Q$450676&amp;":"&amp;'Green Validation'!Q$450677),'Green Validation'!Q$450678,FALSE)),0,HLOOKUP($B12,INDIRECT("'Monthly Resource Report'!"&amp;'Green Validation'!Q$450676&amp;":"&amp;'Green Validation'!Q$450677),'Green Validation'!Q$450678,FALSE))</f>
        <v>223</v>
      </c>
      <c r="R12" s="297">
        <f ca="1">+IF(ISERROR(HLOOKUP($B12,INDIRECT("'Monthly Resource Report'!"&amp;'Green Validation'!R$450676&amp;":"&amp;'Green Validation'!R$450677),'Green Validation'!R$450678,FALSE)),0,HLOOKUP($B12,INDIRECT("'Monthly Resource Report'!"&amp;'Green Validation'!R$450676&amp;":"&amp;'Green Validation'!R$450677),'Green Validation'!R$450678,FALSE))</f>
        <v>3.4870005145156857</v>
      </c>
      <c r="S12" s="317">
        <f ca="1">+IF(ISERROR(HLOOKUP($B12,INDIRECT("'Monthly Resource Report'!"&amp;'Green Validation'!S$450676&amp;":"&amp;'Green Validation'!S$450677),'Green Validation'!S$450678,FALSE)),0,HLOOKUP($B12,INDIRECT("'Monthly Resource Report'!"&amp;'Green Validation'!S$450676&amp;":"&amp;'Green Validation'!S$450677),'Green Validation'!S$450678,FALSE))</f>
        <v>0.22261974315740812</v>
      </c>
      <c r="T12" s="318">
        <f ca="1">+IF(ISERROR(HLOOKUP($B12,INDIRECT("'Monthly Resource Report'!"&amp;'Green Validation'!T$450676&amp;":"&amp;'Green Validation'!T$450677),'Green Validation'!T$450678,FALSE)),0,HLOOKUP($B12,INDIRECT("'Monthly Resource Report'!"&amp;'Green Validation'!T$450676&amp;":"&amp;'Green Validation'!T$450677),'Green Validation'!T$450678,FALSE))</f>
        <v>0.17016663017745315</v>
      </c>
    </row>
    <row r="13" spans="2:20">
      <c r="B13" s="301">
        <v>41579</v>
      </c>
      <c r="C13" s="294">
        <v>231</v>
      </c>
      <c r="D13" s="297">
        <v>3.4870000000000001</v>
      </c>
      <c r="E13" s="299">
        <v>0.22500000000000001</v>
      </c>
      <c r="F13" s="295">
        <v>0.17</v>
      </c>
      <c r="G13" s="294">
        <f ca="1">+IF(ISERROR(HLOOKUP($B13,INDIRECT("'Monthly Resource Report'!"&amp;'Green Validation'!G$450676&amp;":"&amp;'Green Validation'!G$450677),'Green Validation'!G$450678,FALSE)),0,HLOOKUP($B13,INDIRECT("'Monthly Resource Report'!"&amp;'Green Validation'!G$450676&amp;":"&amp;'Green Validation'!G$450677),'Green Validation'!G$450678,FALSE))</f>
        <v>231</v>
      </c>
      <c r="H13" s="297">
        <f ca="1">+IF(ISERROR(HLOOKUP($B13,INDIRECT("'Monthly Resource Report'!"&amp;'Green Validation'!H$450676&amp;":"&amp;'Green Validation'!H$450677),'Green Validation'!H$450678,FALSE)),0,HLOOKUP($B13,INDIRECT("'Monthly Resource Report'!"&amp;'Green Validation'!H$450676&amp;":"&amp;'Green Validation'!H$450677),'Green Validation'!H$450678,FALSE))</f>
        <v>3.4869984738243121</v>
      </c>
      <c r="I13" s="317">
        <f ca="1">+IF(ISERROR(HLOOKUP($B13,INDIRECT("'Monthly Resource Report'!"&amp;'Green Validation'!I$450676&amp;":"&amp;'Green Validation'!I$450677),'Green Validation'!I$450678,FALSE)),0,HLOOKUP($B13,INDIRECT("'Monthly Resource Report'!"&amp;'Green Validation'!I$450676&amp;":"&amp;'Green Validation'!I$450677),'Green Validation'!I$450678,FALSE))</f>
        <v>0.22225134320534662</v>
      </c>
      <c r="J13" s="318">
        <f ca="1">+IF(ISERROR(HLOOKUP($B13,INDIRECT("'Monthly Resource Report'!"&amp;'Green Validation'!J$450676&amp;":"&amp;'Green Validation'!J$450677),'Green Validation'!J$450678,FALSE)),0,HLOOKUP($B13,INDIRECT("'Monthly Resource Report'!"&amp;'Green Validation'!J$450676&amp;":"&amp;'Green Validation'!J$450677),'Green Validation'!J$450678,FALSE))</f>
        <v>0.17023233452827624</v>
      </c>
      <c r="L13" s="301">
        <v>41579</v>
      </c>
      <c r="M13" s="294">
        <v>223</v>
      </c>
      <c r="N13" s="297">
        <v>3.4870000000000001</v>
      </c>
      <c r="O13" s="299">
        <v>0.22500000000000001</v>
      </c>
      <c r="P13" s="295">
        <v>0.17</v>
      </c>
      <c r="Q13" s="294">
        <f ca="1">+IF(ISERROR(HLOOKUP($B13,INDIRECT("'Monthly Resource Report'!"&amp;'Green Validation'!Q$450676&amp;":"&amp;'Green Validation'!Q$450677),'Green Validation'!Q$450678,FALSE)),0,HLOOKUP($B13,INDIRECT("'Monthly Resource Report'!"&amp;'Green Validation'!Q$450676&amp;":"&amp;'Green Validation'!Q$450677),'Green Validation'!Q$450678,FALSE))</f>
        <v>223</v>
      </c>
      <c r="R13" s="297">
        <f ca="1">+IF(ISERROR(HLOOKUP($B13,INDIRECT("'Monthly Resource Report'!"&amp;'Green Validation'!R$450676&amp;":"&amp;'Green Validation'!R$450677),'Green Validation'!R$450678,FALSE)),0,HLOOKUP($B13,INDIRECT("'Monthly Resource Report'!"&amp;'Green Validation'!R$450676&amp;":"&amp;'Green Validation'!R$450677),'Green Validation'!R$450678,FALSE))</f>
        <v>3.4869995353605381</v>
      </c>
      <c r="S13" s="317">
        <f ca="1">+IF(ISERROR(HLOOKUP($B13,INDIRECT("'Monthly Resource Report'!"&amp;'Green Validation'!S$450676&amp;":"&amp;'Green Validation'!S$450677),'Green Validation'!S$450678,FALSE)),0,HLOOKUP($B13,INDIRECT("'Monthly Resource Report'!"&amp;'Green Validation'!S$450676&amp;":"&amp;'Green Validation'!S$450677),'Green Validation'!S$450678,FALSE))</f>
        <v>0.22250772541279737</v>
      </c>
      <c r="T13" s="318">
        <f ca="1">+IF(ISERROR(HLOOKUP($B13,INDIRECT("'Monthly Resource Report'!"&amp;'Green Validation'!T$450676&amp;":"&amp;'Green Validation'!T$450677),'Green Validation'!T$450678,FALSE)),0,HLOOKUP($B13,INDIRECT("'Monthly Resource Report'!"&amp;'Green Validation'!T$450676&amp;":"&amp;'Green Validation'!T$450677),'Green Validation'!T$450678,FALSE))</f>
        <v>0.17025932180014819</v>
      </c>
    </row>
    <row r="14" spans="2:20">
      <c r="B14" s="301">
        <v>41609</v>
      </c>
      <c r="C14" s="294">
        <v>231</v>
      </c>
      <c r="D14" s="297">
        <v>3.4870000000000001</v>
      </c>
      <c r="E14" s="299">
        <v>0.22500000000000001</v>
      </c>
      <c r="F14" s="295">
        <v>0.17</v>
      </c>
      <c r="G14" s="294">
        <f ca="1">+IF(ISERROR(HLOOKUP($B14,INDIRECT("'Monthly Resource Report'!"&amp;'Green Validation'!G$450676&amp;":"&amp;'Green Validation'!G$450677),'Green Validation'!G$450678,FALSE)),0,HLOOKUP($B14,INDIRECT("'Monthly Resource Report'!"&amp;'Green Validation'!G$450676&amp;":"&amp;'Green Validation'!G$450677),'Green Validation'!G$450678,FALSE))</f>
        <v>231</v>
      </c>
      <c r="H14" s="297">
        <f ca="1">+IF(ISERROR(HLOOKUP($B14,INDIRECT("'Monthly Resource Report'!"&amp;'Green Validation'!H$450676&amp;":"&amp;'Green Validation'!H$450677),'Green Validation'!H$450678,FALSE)),0,HLOOKUP($B14,INDIRECT("'Monthly Resource Report'!"&amp;'Green Validation'!H$450676&amp;":"&amp;'Green Validation'!H$450677),'Green Validation'!H$450678,FALSE))</f>
        <v>3.4869995644836411</v>
      </c>
      <c r="I14" s="317">
        <f ca="1">+IF(ISERROR(HLOOKUP($B14,INDIRECT("'Monthly Resource Report'!"&amp;'Green Validation'!I$450676&amp;":"&amp;'Green Validation'!I$450677),'Green Validation'!I$450678,FALSE)),0,HLOOKUP($B14,INDIRECT("'Monthly Resource Report'!"&amp;'Green Validation'!I$450676&amp;":"&amp;'Green Validation'!I$450677),'Green Validation'!I$450678,FALSE))</f>
        <v>0.22246388029093203</v>
      </c>
      <c r="J14" s="318">
        <f ca="1">+IF(ISERROR(HLOOKUP($B14,INDIRECT("'Monthly Resource Report'!"&amp;'Green Validation'!J$450676&amp;":"&amp;'Green Validation'!J$450677),'Green Validation'!J$450678,FALSE)),0,HLOOKUP($B14,INDIRECT("'Monthly Resource Report'!"&amp;'Green Validation'!J$450676&amp;":"&amp;'Green Validation'!J$450677),'Green Validation'!J$450678,FALSE))</f>
        <v>0.1705630471449395</v>
      </c>
      <c r="L14" s="301">
        <v>41609</v>
      </c>
      <c r="M14" s="294">
        <v>223</v>
      </c>
      <c r="N14" s="297">
        <v>3.4870000000000001</v>
      </c>
      <c r="O14" s="299">
        <v>0.22500000000000001</v>
      </c>
      <c r="P14" s="295">
        <v>0.17</v>
      </c>
      <c r="Q14" s="294">
        <f ca="1">+IF(ISERROR(HLOOKUP($B14,INDIRECT("'Monthly Resource Report'!"&amp;'Green Validation'!Q$450676&amp;":"&amp;'Green Validation'!Q$450677),'Green Validation'!Q$450678,FALSE)),0,HLOOKUP($B14,INDIRECT("'Monthly Resource Report'!"&amp;'Green Validation'!Q$450676&amp;":"&amp;'Green Validation'!Q$450677),'Green Validation'!Q$450678,FALSE))</f>
        <v>223</v>
      </c>
      <c r="R14" s="297">
        <f ca="1">+IF(ISERROR(HLOOKUP($B14,INDIRECT("'Monthly Resource Report'!"&amp;'Green Validation'!R$450676&amp;":"&amp;'Green Validation'!R$450677),'Green Validation'!R$450678,FALSE)),0,HLOOKUP($B14,INDIRECT("'Monthly Resource Report'!"&amp;'Green Validation'!R$450676&amp;":"&amp;'Green Validation'!R$450677),'Green Validation'!R$450678,FALSE))</f>
        <v>3.4870002466786483</v>
      </c>
      <c r="S14" s="317">
        <f ca="1">+IF(ISERROR(HLOOKUP($B14,INDIRECT("'Monthly Resource Report'!"&amp;'Green Validation'!S$450676&amp;":"&amp;'Green Validation'!S$450677),'Green Validation'!S$450678,FALSE)),0,HLOOKUP($B14,INDIRECT("'Monthly Resource Report'!"&amp;'Green Validation'!S$450676&amp;":"&amp;'Green Validation'!S$450677),'Green Validation'!S$450678,FALSE))</f>
        <v>0.22272476156075863</v>
      </c>
      <c r="T14" s="318">
        <f ca="1">+IF(ISERROR(HLOOKUP($B14,INDIRECT("'Monthly Resource Report'!"&amp;'Green Validation'!T$450676&amp;":"&amp;'Green Validation'!T$450677),'Green Validation'!T$450678,FALSE)),0,HLOOKUP($B14,INDIRECT("'Monthly Resource Report'!"&amp;'Green Validation'!T$450676&amp;":"&amp;'Green Validation'!T$450677),'Green Validation'!T$450678,FALSE))</f>
        <v>0.17024690440448853</v>
      </c>
    </row>
    <row r="15" spans="2:20">
      <c r="B15" s="301">
        <v>41640</v>
      </c>
      <c r="C15" s="294">
        <v>231</v>
      </c>
      <c r="D15" s="297">
        <v>3.9079999999999999</v>
      </c>
      <c r="E15" s="299">
        <v>0.22500000000000001</v>
      </c>
      <c r="F15" s="295">
        <v>0.18</v>
      </c>
      <c r="G15" s="294">
        <f ca="1">+IF(ISERROR(HLOOKUP($B15,INDIRECT("'Monthly Resource Report'!"&amp;'Green Validation'!G$450676&amp;":"&amp;'Green Validation'!G$450677),'Green Validation'!G$450678,FALSE)),0,HLOOKUP($B15,INDIRECT("'Monthly Resource Report'!"&amp;'Green Validation'!G$450676&amp;":"&amp;'Green Validation'!G$450677),'Green Validation'!G$450678,FALSE))</f>
        <v>231</v>
      </c>
      <c r="H15" s="297">
        <f ca="1">+IF(ISERROR(HLOOKUP($B15,INDIRECT("'Monthly Resource Report'!"&amp;'Green Validation'!H$450676&amp;":"&amp;'Green Validation'!H$450677),'Green Validation'!H$450678,FALSE)),0,HLOOKUP($B15,INDIRECT("'Monthly Resource Report'!"&amp;'Green Validation'!H$450676&amp;":"&amp;'Green Validation'!H$450677),'Green Validation'!H$450678,FALSE))</f>
        <v>3.9079995632812139</v>
      </c>
      <c r="I15" s="317">
        <f ca="1">+IF(ISERROR(HLOOKUP($B15,INDIRECT("'Monthly Resource Report'!"&amp;'Green Validation'!I$450676&amp;":"&amp;'Green Validation'!I$450677),'Green Validation'!I$450678,FALSE)),0,HLOOKUP($B15,INDIRECT("'Monthly Resource Report'!"&amp;'Green Validation'!I$450676&amp;":"&amp;'Green Validation'!I$450677),'Green Validation'!I$450678,FALSE))</f>
        <v>0.22311740551386833</v>
      </c>
      <c r="J15" s="318">
        <f ca="1">+IF(ISERROR(HLOOKUP($B15,INDIRECT("'Monthly Resource Report'!"&amp;'Green Validation'!J$450676&amp;":"&amp;'Green Validation'!J$450677),'Green Validation'!J$450678,FALSE)),0,HLOOKUP($B15,INDIRECT("'Monthly Resource Report'!"&amp;'Green Validation'!J$450676&amp;":"&amp;'Green Validation'!J$450677),'Green Validation'!J$450678,FALSE))</f>
        <v>0.18035002626317917</v>
      </c>
      <c r="L15" s="301">
        <v>41640</v>
      </c>
      <c r="M15" s="294">
        <v>223</v>
      </c>
      <c r="N15" s="297">
        <v>3.9079999999999999</v>
      </c>
      <c r="O15" s="299">
        <v>0.22500000000000001</v>
      </c>
      <c r="P15" s="295">
        <v>0.18</v>
      </c>
      <c r="Q15" s="294">
        <f ca="1">+IF(ISERROR(HLOOKUP($B15,INDIRECT("'Monthly Resource Report'!"&amp;'Green Validation'!Q$450676&amp;":"&amp;'Green Validation'!Q$450677),'Green Validation'!Q$450678,FALSE)),0,HLOOKUP($B15,INDIRECT("'Monthly Resource Report'!"&amp;'Green Validation'!Q$450676&amp;":"&amp;'Green Validation'!Q$450677),'Green Validation'!Q$450678,FALSE))</f>
        <v>223</v>
      </c>
      <c r="R15" s="297">
        <f ca="1">+IF(ISERROR(HLOOKUP($B15,INDIRECT("'Monthly Resource Report'!"&amp;'Green Validation'!R$450676&amp;":"&amp;'Green Validation'!R$450677),'Green Validation'!R$450678,FALSE)),0,HLOOKUP($B15,INDIRECT("'Monthly Resource Report'!"&amp;'Green Validation'!R$450676&amp;":"&amp;'Green Validation'!R$450677),'Green Validation'!R$450678,FALSE))</f>
        <v>3.9079999311128719</v>
      </c>
      <c r="S15" s="317">
        <f ca="1">+IF(ISERROR(HLOOKUP($B15,INDIRECT("'Monthly Resource Report'!"&amp;'Green Validation'!S$450676&amp;":"&amp;'Green Validation'!S$450677),'Green Validation'!S$450678,FALSE)),0,HLOOKUP($B15,INDIRECT("'Monthly Resource Report'!"&amp;'Green Validation'!S$450676&amp;":"&amp;'Green Validation'!S$450677),'Green Validation'!S$450678,FALSE))</f>
        <v>0.22325812651664881</v>
      </c>
      <c r="T15" s="318">
        <f ca="1">+IF(ISERROR(HLOOKUP($B15,INDIRECT("'Monthly Resource Report'!"&amp;'Green Validation'!T$450676&amp;":"&amp;'Green Validation'!T$450677),'Green Validation'!T$450678,FALSE)),0,HLOOKUP($B15,INDIRECT("'Monthly Resource Report'!"&amp;'Green Validation'!T$450676&amp;":"&amp;'Green Validation'!T$450677),'Green Validation'!T$450678,FALSE))</f>
        <v>0.18025394359612432</v>
      </c>
    </row>
    <row r="16" spans="2:20">
      <c r="B16" s="301">
        <v>41671</v>
      </c>
      <c r="C16" s="294">
        <v>231</v>
      </c>
      <c r="D16" s="297">
        <v>3.9079999999999999</v>
      </c>
      <c r="E16" s="299">
        <v>0.22500000000000001</v>
      </c>
      <c r="F16" s="295">
        <v>0.18</v>
      </c>
      <c r="G16" s="294">
        <f ca="1">+IF(ISERROR(HLOOKUP($B16,INDIRECT("'Monthly Resource Report'!"&amp;'Green Validation'!G$450676&amp;":"&amp;'Green Validation'!G$450677),'Green Validation'!G$450678,FALSE)),0,HLOOKUP($B16,INDIRECT("'Monthly Resource Report'!"&amp;'Green Validation'!G$450676&amp;":"&amp;'Green Validation'!G$450677),'Green Validation'!G$450678,FALSE))</f>
        <v>231</v>
      </c>
      <c r="H16" s="297">
        <f ca="1">+IF(ISERROR(HLOOKUP($B16,INDIRECT("'Monthly Resource Report'!"&amp;'Green Validation'!H$450676&amp;":"&amp;'Green Validation'!H$450677),'Green Validation'!H$450678,FALSE)),0,HLOOKUP($B16,INDIRECT("'Monthly Resource Report'!"&amp;'Green Validation'!H$450676&amp;":"&amp;'Green Validation'!H$450677),'Green Validation'!H$450678,FALSE))</f>
        <v>3.9079996484574453</v>
      </c>
      <c r="I16" s="317">
        <f ca="1">+IF(ISERROR(HLOOKUP($B16,INDIRECT("'Monthly Resource Report'!"&amp;'Green Validation'!I$450676&amp;":"&amp;'Green Validation'!I$450677),'Green Validation'!I$450678,FALSE)),0,HLOOKUP($B16,INDIRECT("'Monthly Resource Report'!"&amp;'Green Validation'!I$450676&amp;":"&amp;'Green Validation'!I$450677),'Green Validation'!I$450678,FALSE))</f>
        <v>0.22292872630926189</v>
      </c>
      <c r="J16" s="318">
        <f ca="1">+IF(ISERROR(HLOOKUP($B16,INDIRECT("'Monthly Resource Report'!"&amp;'Green Validation'!J$450676&amp;":"&amp;'Green Validation'!J$450677),'Green Validation'!J$450678,FALSE)),0,HLOOKUP($B16,INDIRECT("'Monthly Resource Report'!"&amp;'Green Validation'!J$450676&amp;":"&amp;'Green Validation'!J$450677),'Green Validation'!J$450678,FALSE))</f>
        <v>0.18025506117936715</v>
      </c>
      <c r="L16" s="301">
        <v>41671</v>
      </c>
      <c r="M16" s="294">
        <v>223</v>
      </c>
      <c r="N16" s="297">
        <v>3.9079999999999999</v>
      </c>
      <c r="O16" s="299">
        <v>0.22500000000000001</v>
      </c>
      <c r="P16" s="295">
        <v>0.18</v>
      </c>
      <c r="Q16" s="294">
        <f ca="1">+IF(ISERROR(HLOOKUP($B16,INDIRECT("'Monthly Resource Report'!"&amp;'Green Validation'!Q$450676&amp;":"&amp;'Green Validation'!Q$450677),'Green Validation'!Q$450678,FALSE)),0,HLOOKUP($B16,INDIRECT("'Monthly Resource Report'!"&amp;'Green Validation'!Q$450676&amp;":"&amp;'Green Validation'!Q$450677),'Green Validation'!Q$450678,FALSE))</f>
        <v>223</v>
      </c>
      <c r="R16" s="297">
        <f ca="1">+IF(ISERROR(HLOOKUP($B16,INDIRECT("'Monthly Resource Report'!"&amp;'Green Validation'!R$450676&amp;":"&amp;'Green Validation'!R$450677),'Green Validation'!R$450678,FALSE)),0,HLOOKUP($B16,INDIRECT("'Monthly Resource Report'!"&amp;'Green Validation'!R$450676&amp;":"&amp;'Green Validation'!R$450677),'Green Validation'!R$450678,FALSE))</f>
        <v>3.9080004747101968</v>
      </c>
      <c r="S16" s="317">
        <f ca="1">+IF(ISERROR(HLOOKUP($B16,INDIRECT("'Monthly Resource Report'!"&amp;'Green Validation'!S$450676&amp;":"&amp;'Green Validation'!S$450677),'Green Validation'!S$450678,FALSE)),0,HLOOKUP($B16,INDIRECT("'Monthly Resource Report'!"&amp;'Green Validation'!S$450676&amp;":"&amp;'Green Validation'!S$450677),'Green Validation'!S$450678,FALSE))</f>
        <v>0.22308489529274661</v>
      </c>
      <c r="T16" s="318">
        <f ca="1">+IF(ISERROR(HLOOKUP($B16,INDIRECT("'Monthly Resource Report'!"&amp;'Green Validation'!T$450676&amp;":"&amp;'Green Validation'!T$450677),'Green Validation'!T$450678,FALSE)),0,HLOOKUP($B16,INDIRECT("'Monthly Resource Report'!"&amp;'Green Validation'!T$450676&amp;":"&amp;'Green Validation'!T$450677),'Green Validation'!T$450678,FALSE))</f>
        <v>0.18009150065779206</v>
      </c>
    </row>
    <row r="17" spans="2:20">
      <c r="B17" s="301">
        <v>41699</v>
      </c>
      <c r="C17" s="294">
        <v>231</v>
      </c>
      <c r="D17" s="297">
        <v>3.9079999999999999</v>
      </c>
      <c r="E17" s="299">
        <v>0.22500000000000001</v>
      </c>
      <c r="F17" s="295">
        <v>0.18</v>
      </c>
      <c r="G17" s="294">
        <f ca="1">+IF(ISERROR(HLOOKUP($B17,INDIRECT("'Monthly Resource Report'!"&amp;'Green Validation'!G$450676&amp;":"&amp;'Green Validation'!G$450677),'Green Validation'!G$450678,FALSE)),0,HLOOKUP($B17,INDIRECT("'Monthly Resource Report'!"&amp;'Green Validation'!G$450676&amp;":"&amp;'Green Validation'!G$450677),'Green Validation'!G$450678,FALSE))</f>
        <v>231</v>
      </c>
      <c r="H17" s="297">
        <f ca="1">+IF(ISERROR(HLOOKUP($B17,INDIRECT("'Monthly Resource Report'!"&amp;'Green Validation'!H$450676&amp;":"&amp;'Green Validation'!H$450677),'Green Validation'!H$450678,FALSE)),0,HLOOKUP($B17,INDIRECT("'Monthly Resource Report'!"&amp;'Green Validation'!H$450676&amp;":"&amp;'Green Validation'!H$450677),'Green Validation'!H$450678,FALSE))</f>
        <v>3.9079985904492256</v>
      </c>
      <c r="I17" s="317">
        <f ca="1">+IF(ISERROR(HLOOKUP($B17,INDIRECT("'Monthly Resource Report'!"&amp;'Green Validation'!I$450676&amp;":"&amp;'Green Validation'!I$450677),'Green Validation'!I$450678,FALSE)),0,HLOOKUP($B17,INDIRECT("'Monthly Resource Report'!"&amp;'Green Validation'!I$450676&amp;":"&amp;'Green Validation'!I$450677),'Green Validation'!I$450678,FALSE))</f>
        <v>0.22214108055693474</v>
      </c>
      <c r="J17" s="318">
        <f ca="1">+IF(ISERROR(HLOOKUP($B17,INDIRECT("'Monthly Resource Report'!"&amp;'Green Validation'!J$450676&amp;":"&amp;'Green Validation'!J$450677),'Green Validation'!J$450678,FALSE)),0,HLOOKUP($B17,INDIRECT("'Monthly Resource Report'!"&amp;'Green Validation'!J$450676&amp;":"&amp;'Green Validation'!J$450677),'Green Validation'!J$450678,FALSE))</f>
        <v>0.18025477730764206</v>
      </c>
      <c r="L17" s="301">
        <v>41699</v>
      </c>
      <c r="M17" s="294">
        <v>223</v>
      </c>
      <c r="N17" s="297">
        <v>3.9079999999999999</v>
      </c>
      <c r="O17" s="299">
        <v>0.22500000000000001</v>
      </c>
      <c r="P17" s="295">
        <v>0.18</v>
      </c>
      <c r="Q17" s="294">
        <f ca="1">+IF(ISERROR(HLOOKUP($B17,INDIRECT("'Monthly Resource Report'!"&amp;'Green Validation'!Q$450676&amp;":"&amp;'Green Validation'!Q$450677),'Green Validation'!Q$450678,FALSE)),0,HLOOKUP($B17,INDIRECT("'Monthly Resource Report'!"&amp;'Green Validation'!Q$450676&amp;":"&amp;'Green Validation'!Q$450677),'Green Validation'!Q$450678,FALSE))</f>
        <v>223</v>
      </c>
      <c r="R17" s="297">
        <f ca="1">+IF(ISERROR(HLOOKUP($B17,INDIRECT("'Monthly Resource Report'!"&amp;'Green Validation'!R$450676&amp;":"&amp;'Green Validation'!R$450677),'Green Validation'!R$450678,FALSE)),0,HLOOKUP($B17,INDIRECT("'Monthly Resource Report'!"&amp;'Green Validation'!R$450676&amp;":"&amp;'Green Validation'!R$450677),'Green Validation'!R$450678,FALSE))</f>
        <v>3.9079993295914077</v>
      </c>
      <c r="S17" s="317">
        <f ca="1">+IF(ISERROR(HLOOKUP($B17,INDIRECT("'Monthly Resource Report'!"&amp;'Green Validation'!S$450676&amp;":"&amp;'Green Validation'!S$450677),'Green Validation'!S$450678,FALSE)),0,HLOOKUP($B17,INDIRECT("'Monthly Resource Report'!"&amp;'Green Validation'!S$450676&amp;":"&amp;'Green Validation'!S$450677),'Green Validation'!S$450678,FALSE))</f>
        <v>0.22245617583033106</v>
      </c>
      <c r="T17" s="318">
        <f ca="1">+IF(ISERROR(HLOOKUP($B17,INDIRECT("'Monthly Resource Report'!"&amp;'Green Validation'!T$450676&amp;":"&amp;'Green Validation'!T$450677),'Green Validation'!T$450678,FALSE)),0,HLOOKUP($B17,INDIRECT("'Monthly Resource Report'!"&amp;'Green Validation'!T$450676&amp;":"&amp;'Green Validation'!T$450677),'Green Validation'!T$450678,FALSE))</f>
        <v>0.18017227753943821</v>
      </c>
    </row>
    <row r="18" spans="2:20">
      <c r="B18" s="301">
        <v>41730</v>
      </c>
      <c r="C18" s="294">
        <v>231</v>
      </c>
      <c r="D18" s="297">
        <v>3.9079999999999999</v>
      </c>
      <c r="E18" s="299">
        <v>0.22500000000000001</v>
      </c>
      <c r="F18" s="295">
        <v>0.18</v>
      </c>
      <c r="G18" s="294">
        <f ca="1">+IF(ISERROR(HLOOKUP($B18,INDIRECT("'Monthly Resource Report'!"&amp;'Green Validation'!G$450676&amp;":"&amp;'Green Validation'!G$450677),'Green Validation'!G$450678,FALSE)),0,HLOOKUP($B18,INDIRECT("'Monthly Resource Report'!"&amp;'Green Validation'!G$450676&amp;":"&amp;'Green Validation'!G$450677),'Green Validation'!G$450678,FALSE))</f>
        <v>231</v>
      </c>
      <c r="H18" s="297">
        <f ca="1">+IF(ISERROR(HLOOKUP($B18,INDIRECT("'Monthly Resource Report'!"&amp;'Green Validation'!H$450676&amp;":"&amp;'Green Validation'!H$450677),'Green Validation'!H$450678,FALSE)),0,HLOOKUP($B18,INDIRECT("'Monthly Resource Report'!"&amp;'Green Validation'!H$450676&amp;":"&amp;'Green Validation'!H$450677),'Green Validation'!H$450678,FALSE))</f>
        <v>3.9079980679200417</v>
      </c>
      <c r="I18" s="317">
        <f ca="1">+IF(ISERROR(HLOOKUP($B18,INDIRECT("'Monthly Resource Report'!"&amp;'Green Validation'!I$450676&amp;":"&amp;'Green Validation'!I$450677),'Green Validation'!I$450678,FALSE)),0,HLOOKUP($B18,INDIRECT("'Monthly Resource Report'!"&amp;'Green Validation'!I$450676&amp;":"&amp;'Green Validation'!I$450677),'Green Validation'!I$450678,FALSE))</f>
        <v>0.22222958648988181</v>
      </c>
      <c r="J18" s="318">
        <f ca="1">+IF(ISERROR(HLOOKUP($B18,INDIRECT("'Monthly Resource Report'!"&amp;'Green Validation'!J$450676&amp;":"&amp;'Green Validation'!J$450677),'Green Validation'!J$450678,FALSE)),0,HLOOKUP($B18,INDIRECT("'Monthly Resource Report'!"&amp;'Green Validation'!J$450676&amp;":"&amp;'Green Validation'!J$450677),'Green Validation'!J$450678,FALSE))</f>
        <v>0.18059099235356194</v>
      </c>
      <c r="L18" s="301">
        <v>41730</v>
      </c>
      <c r="M18" s="294">
        <v>223</v>
      </c>
      <c r="N18" s="297">
        <v>3.9079999999999999</v>
      </c>
      <c r="O18" s="299">
        <v>0.22500000000000001</v>
      </c>
      <c r="P18" s="295">
        <v>0.18</v>
      </c>
      <c r="Q18" s="294">
        <f ca="1">+IF(ISERROR(HLOOKUP($B18,INDIRECT("'Monthly Resource Report'!"&amp;'Green Validation'!Q$450676&amp;":"&amp;'Green Validation'!Q$450677),'Green Validation'!Q$450678,FALSE)),0,HLOOKUP($B18,INDIRECT("'Monthly Resource Report'!"&amp;'Green Validation'!Q$450676&amp;":"&amp;'Green Validation'!Q$450677),'Green Validation'!Q$450678,FALSE))</f>
        <v>223</v>
      </c>
      <c r="R18" s="297">
        <f ca="1">+IF(ISERROR(HLOOKUP($B18,INDIRECT("'Monthly Resource Report'!"&amp;'Green Validation'!R$450676&amp;":"&amp;'Green Validation'!R$450677),'Green Validation'!R$450678,FALSE)),0,HLOOKUP($B18,INDIRECT("'Monthly Resource Report'!"&amp;'Green Validation'!R$450676&amp;":"&amp;'Green Validation'!R$450677),'Green Validation'!R$450678,FALSE))</f>
        <v>3.9079992683908258</v>
      </c>
      <c r="S18" s="317">
        <f ca="1">+IF(ISERROR(HLOOKUP($B18,INDIRECT("'Monthly Resource Report'!"&amp;'Green Validation'!S$450676&amp;":"&amp;'Green Validation'!S$450677),'Green Validation'!S$450678,FALSE)),0,HLOOKUP($B18,INDIRECT("'Monthly Resource Report'!"&amp;'Green Validation'!S$450676&amp;":"&amp;'Green Validation'!S$450677),'Green Validation'!S$450678,FALSE))</f>
        <v>0.22262716956542383</v>
      </c>
      <c r="T18" s="318">
        <f ca="1">+IF(ISERROR(HLOOKUP($B18,INDIRECT("'Monthly Resource Report'!"&amp;'Green Validation'!T$450676&amp;":"&amp;'Green Validation'!T$450677),'Green Validation'!T$450678,FALSE)),0,HLOOKUP($B18,INDIRECT("'Monthly Resource Report'!"&amp;'Green Validation'!T$450676&amp;":"&amp;'Green Validation'!T$450677),'Green Validation'!T$450678,FALSE))</f>
        <v>0.18017646317244043</v>
      </c>
    </row>
    <row r="19" spans="2:20">
      <c r="B19" s="301">
        <v>41760</v>
      </c>
      <c r="C19" s="294">
        <v>231</v>
      </c>
      <c r="D19" s="297">
        <v>3.9079999999999999</v>
      </c>
      <c r="E19" s="299">
        <v>0.21</v>
      </c>
      <c r="F19" s="295">
        <v>0.18</v>
      </c>
      <c r="G19" s="294">
        <f ca="1">+IF(ISERROR(HLOOKUP($B19,INDIRECT("'Monthly Resource Report'!"&amp;'Green Validation'!G$450676&amp;":"&amp;'Green Validation'!G$450677),'Green Validation'!G$450678,FALSE)),0,HLOOKUP($B19,INDIRECT("'Monthly Resource Report'!"&amp;'Green Validation'!G$450676&amp;":"&amp;'Green Validation'!G$450677),'Green Validation'!G$450678,FALSE))</f>
        <v>231</v>
      </c>
      <c r="H19" s="297">
        <f ca="1">+IF(ISERROR(HLOOKUP($B19,INDIRECT("'Monthly Resource Report'!"&amp;'Green Validation'!H$450676&amp;":"&amp;'Green Validation'!H$450677),'Green Validation'!H$450678,FALSE)),0,HLOOKUP($B19,INDIRECT("'Monthly Resource Report'!"&amp;'Green Validation'!H$450676&amp;":"&amp;'Green Validation'!H$450677),'Green Validation'!H$450678,FALSE))</f>
        <v>3.9079990436178567</v>
      </c>
      <c r="I19" s="317">
        <f ca="1">+IF(ISERROR(HLOOKUP($B19,INDIRECT("'Monthly Resource Report'!"&amp;'Green Validation'!I$450676&amp;":"&amp;'Green Validation'!I$450677),'Green Validation'!I$450678,FALSE)),0,HLOOKUP($B19,INDIRECT("'Monthly Resource Report'!"&amp;'Green Validation'!I$450676&amp;":"&amp;'Green Validation'!I$450677),'Green Validation'!I$450678,FALSE))</f>
        <v>0.2075199988356882</v>
      </c>
      <c r="J19" s="318">
        <f ca="1">+IF(ISERROR(HLOOKUP($B19,INDIRECT("'Monthly Resource Report'!"&amp;'Green Validation'!J$450676&amp;":"&amp;'Green Validation'!J$450677),'Green Validation'!J$450678,FALSE)),0,HLOOKUP($B19,INDIRECT("'Monthly Resource Report'!"&amp;'Green Validation'!J$450676&amp;":"&amp;'Green Validation'!J$450677),'Green Validation'!J$450678,FALSE))</f>
        <v>0.18024537561519247</v>
      </c>
      <c r="L19" s="301">
        <v>41760</v>
      </c>
      <c r="M19" s="294">
        <v>223</v>
      </c>
      <c r="N19" s="297">
        <v>3.9079999999999999</v>
      </c>
      <c r="O19" s="299">
        <v>0.21</v>
      </c>
      <c r="P19" s="295">
        <v>0.18</v>
      </c>
      <c r="Q19" s="294">
        <f ca="1">+IF(ISERROR(HLOOKUP($B19,INDIRECT("'Monthly Resource Report'!"&amp;'Green Validation'!Q$450676&amp;":"&amp;'Green Validation'!Q$450677),'Green Validation'!Q$450678,FALSE)),0,HLOOKUP($B19,INDIRECT("'Monthly Resource Report'!"&amp;'Green Validation'!Q$450676&amp;":"&amp;'Green Validation'!Q$450677),'Green Validation'!Q$450678,FALSE))</f>
        <v>223</v>
      </c>
      <c r="R19" s="297">
        <f ca="1">+IF(ISERROR(HLOOKUP($B19,INDIRECT("'Monthly Resource Report'!"&amp;'Green Validation'!R$450676&amp;":"&amp;'Green Validation'!R$450677),'Green Validation'!R$450678,FALSE)),0,HLOOKUP($B19,INDIRECT("'Monthly Resource Report'!"&amp;'Green Validation'!R$450676&amp;":"&amp;'Green Validation'!R$450677),'Green Validation'!R$450678,FALSE))</f>
        <v>3.9079999152626153</v>
      </c>
      <c r="S19" s="317">
        <f ca="1">+IF(ISERROR(HLOOKUP($B19,INDIRECT("'Monthly Resource Report'!"&amp;'Green Validation'!S$450676&amp;":"&amp;'Green Validation'!S$450677),'Green Validation'!S$450678,FALSE)),0,HLOOKUP($B19,INDIRECT("'Monthly Resource Report'!"&amp;'Green Validation'!S$450676&amp;":"&amp;'Green Validation'!S$450677),'Green Validation'!S$450678,FALSE))</f>
        <v>0.20780900832198321</v>
      </c>
      <c r="T19" s="318">
        <f ca="1">+IF(ISERROR(HLOOKUP($B19,INDIRECT("'Monthly Resource Report'!"&amp;'Green Validation'!T$450676&amp;":"&amp;'Green Validation'!T$450677),'Green Validation'!T$450678,FALSE)),0,HLOOKUP($B19,INDIRECT("'Monthly Resource Report'!"&amp;'Green Validation'!T$450676&amp;":"&amp;'Green Validation'!T$450677),'Green Validation'!T$450678,FALSE))</f>
        <v>0.18017953995253369</v>
      </c>
    </row>
    <row r="20" spans="2:20">
      <c r="B20" s="301">
        <v>41791</v>
      </c>
      <c r="C20" s="294">
        <v>231</v>
      </c>
      <c r="D20" s="297">
        <v>3.9079999999999999</v>
      </c>
      <c r="E20" s="299">
        <v>0.21</v>
      </c>
      <c r="F20" s="295">
        <v>0.18</v>
      </c>
      <c r="G20" s="294">
        <f ca="1">+IF(ISERROR(HLOOKUP($B20,INDIRECT("'Monthly Resource Report'!"&amp;'Green Validation'!G$450676&amp;":"&amp;'Green Validation'!G$450677),'Green Validation'!G$450678,FALSE)),0,HLOOKUP($B20,INDIRECT("'Monthly Resource Report'!"&amp;'Green Validation'!G$450676&amp;":"&amp;'Green Validation'!G$450677),'Green Validation'!G$450678,FALSE))</f>
        <v>231</v>
      </c>
      <c r="H20" s="297">
        <f ca="1">+IF(ISERROR(HLOOKUP($B20,INDIRECT("'Monthly Resource Report'!"&amp;'Green Validation'!H$450676&amp;":"&amp;'Green Validation'!H$450677),'Green Validation'!H$450678,FALSE)),0,HLOOKUP($B20,INDIRECT("'Monthly Resource Report'!"&amp;'Green Validation'!H$450676&amp;":"&amp;'Green Validation'!H$450677),'Green Validation'!H$450678,FALSE))</f>
        <v>3.9079999870152764</v>
      </c>
      <c r="I20" s="317">
        <f ca="1">+IF(ISERROR(HLOOKUP($B20,INDIRECT("'Monthly Resource Report'!"&amp;'Green Validation'!I$450676&amp;":"&amp;'Green Validation'!I$450677),'Green Validation'!I$450678,FALSE)),0,HLOOKUP($B20,INDIRECT("'Monthly Resource Report'!"&amp;'Green Validation'!I$450676&amp;":"&amp;'Green Validation'!I$450677),'Green Validation'!I$450678,FALSE))</f>
        <v>0.20751521375180212</v>
      </c>
      <c r="J20" s="318">
        <f ca="1">+IF(ISERROR(HLOOKUP($B20,INDIRECT("'Monthly Resource Report'!"&amp;'Green Validation'!J$450676&amp;":"&amp;'Green Validation'!J$450677),'Green Validation'!J$450678,FALSE)),0,HLOOKUP($B20,INDIRECT("'Monthly Resource Report'!"&amp;'Green Validation'!J$450676&amp;":"&amp;'Green Validation'!J$450677),'Green Validation'!J$450678,FALSE))</f>
        <v>0.18024829301526923</v>
      </c>
      <c r="L20" s="301">
        <v>41791</v>
      </c>
      <c r="M20" s="294">
        <v>223</v>
      </c>
      <c r="N20" s="297">
        <v>3.9079999999999999</v>
      </c>
      <c r="O20" s="299">
        <v>0.21</v>
      </c>
      <c r="P20" s="295">
        <v>0.18</v>
      </c>
      <c r="Q20" s="294">
        <f ca="1">+IF(ISERROR(HLOOKUP($B20,INDIRECT("'Monthly Resource Report'!"&amp;'Green Validation'!Q$450676&amp;":"&amp;'Green Validation'!Q$450677),'Green Validation'!Q$450678,FALSE)),0,HLOOKUP($B20,INDIRECT("'Monthly Resource Report'!"&amp;'Green Validation'!Q$450676&amp;":"&amp;'Green Validation'!Q$450677),'Green Validation'!Q$450678,FALSE))</f>
        <v>223</v>
      </c>
      <c r="R20" s="297">
        <f ca="1">+IF(ISERROR(HLOOKUP($B20,INDIRECT("'Monthly Resource Report'!"&amp;'Green Validation'!R$450676&amp;":"&amp;'Green Validation'!R$450677),'Green Validation'!R$450678,FALSE)),0,HLOOKUP($B20,INDIRECT("'Monthly Resource Report'!"&amp;'Green Validation'!R$450676&amp;":"&amp;'Green Validation'!R$450677),'Green Validation'!R$450678,FALSE))</f>
        <v>3.9079995075564389</v>
      </c>
      <c r="S20" s="317">
        <f ca="1">+IF(ISERROR(HLOOKUP($B20,INDIRECT("'Monthly Resource Report'!"&amp;'Green Validation'!S$450676&amp;":"&amp;'Green Validation'!S$450677),'Green Validation'!S$450678,FALSE)),0,HLOOKUP($B20,INDIRECT("'Monthly Resource Report'!"&amp;'Green Validation'!S$450676&amp;":"&amp;'Green Validation'!S$450677),'Green Validation'!S$450678,FALSE))</f>
        <v>0.20787194557647992</v>
      </c>
      <c r="T20" s="318">
        <f ca="1">+IF(ISERROR(HLOOKUP($B20,INDIRECT("'Monthly Resource Report'!"&amp;'Green Validation'!T$450676&amp;":"&amp;'Green Validation'!T$450677),'Green Validation'!T$450678,FALSE)),0,HLOOKUP($B20,INDIRECT("'Monthly Resource Report'!"&amp;'Green Validation'!T$450676&amp;":"&amp;'Green Validation'!T$450677),'Green Validation'!T$450678,FALSE))</f>
        <v>0.18017649026416979</v>
      </c>
    </row>
    <row r="21" spans="2:20">
      <c r="B21" s="301">
        <v>41821</v>
      </c>
      <c r="C21" s="294">
        <v>231</v>
      </c>
      <c r="D21" s="297">
        <v>3.9079999999999999</v>
      </c>
      <c r="E21" s="299">
        <v>0.21</v>
      </c>
      <c r="F21" s="295">
        <v>0.18</v>
      </c>
      <c r="G21" s="294">
        <f ca="1">+IF(ISERROR(HLOOKUP($B21,INDIRECT("'Monthly Resource Report'!"&amp;'Green Validation'!G$450676&amp;":"&amp;'Green Validation'!G$450677),'Green Validation'!G$450678,FALSE)),0,HLOOKUP($B21,INDIRECT("'Monthly Resource Report'!"&amp;'Green Validation'!G$450676&amp;":"&amp;'Green Validation'!G$450677),'Green Validation'!G$450678,FALSE))</f>
        <v>231</v>
      </c>
      <c r="H21" s="297">
        <f ca="1">+IF(ISERROR(HLOOKUP($B21,INDIRECT("'Monthly Resource Report'!"&amp;'Green Validation'!H$450676&amp;":"&amp;'Green Validation'!H$450677),'Green Validation'!H$450678,FALSE)),0,HLOOKUP($B21,INDIRECT("'Monthly Resource Report'!"&amp;'Green Validation'!H$450676&amp;":"&amp;'Green Validation'!H$450677),'Green Validation'!H$450678,FALSE))</f>
        <v>3.9079999459280437</v>
      </c>
      <c r="I21" s="317">
        <f ca="1">+IF(ISERROR(HLOOKUP($B21,INDIRECT("'Monthly Resource Report'!"&amp;'Green Validation'!I$450676&amp;":"&amp;'Green Validation'!I$450677),'Green Validation'!I$450678,FALSE)),0,HLOOKUP($B21,INDIRECT("'Monthly Resource Report'!"&amp;'Green Validation'!I$450676&amp;":"&amp;'Green Validation'!I$450677),'Green Validation'!I$450678,FALSE))</f>
        <v>0.20767926109600315</v>
      </c>
      <c r="J21" s="318">
        <f ca="1">+IF(ISERROR(HLOOKUP($B21,INDIRECT("'Monthly Resource Report'!"&amp;'Green Validation'!J$450676&amp;":"&amp;'Green Validation'!J$450677),'Green Validation'!J$450678,FALSE)),0,HLOOKUP($B21,INDIRECT("'Monthly Resource Report'!"&amp;'Green Validation'!J$450676&amp;":"&amp;'Green Validation'!J$450677),'Green Validation'!J$450678,FALSE))</f>
        <v>0.18035336528770604</v>
      </c>
      <c r="L21" s="301">
        <v>41821</v>
      </c>
      <c r="M21" s="294">
        <v>223</v>
      </c>
      <c r="N21" s="297">
        <v>3.9079999999999999</v>
      </c>
      <c r="O21" s="299">
        <v>0.21</v>
      </c>
      <c r="P21" s="295">
        <v>0.18</v>
      </c>
      <c r="Q21" s="294">
        <f ca="1">+IF(ISERROR(HLOOKUP($B21,INDIRECT("'Monthly Resource Report'!"&amp;'Green Validation'!Q$450676&amp;":"&amp;'Green Validation'!Q$450677),'Green Validation'!Q$450678,FALSE)),0,HLOOKUP($B21,INDIRECT("'Monthly Resource Report'!"&amp;'Green Validation'!Q$450676&amp;":"&amp;'Green Validation'!Q$450677),'Green Validation'!Q$450678,FALSE))</f>
        <v>223</v>
      </c>
      <c r="R21" s="297">
        <f ca="1">+IF(ISERROR(HLOOKUP($B21,INDIRECT("'Monthly Resource Report'!"&amp;'Green Validation'!R$450676&amp;":"&amp;'Green Validation'!R$450677),'Green Validation'!R$450678,FALSE)),0,HLOOKUP($B21,INDIRECT("'Monthly Resource Report'!"&amp;'Green Validation'!R$450676&amp;":"&amp;'Green Validation'!R$450677),'Green Validation'!R$450678,FALSE))</f>
        <v>3.9079998048045952</v>
      </c>
      <c r="S21" s="317">
        <f ca="1">+IF(ISERROR(HLOOKUP($B21,INDIRECT("'Monthly Resource Report'!"&amp;'Green Validation'!S$450676&amp;":"&amp;'Green Validation'!S$450677),'Green Validation'!S$450678,FALSE)),0,HLOOKUP($B21,INDIRECT("'Monthly Resource Report'!"&amp;'Green Validation'!S$450676&amp;":"&amp;'Green Validation'!S$450677),'Green Validation'!S$450678,FALSE))</f>
        <v>0.20797387867073519</v>
      </c>
      <c r="T21" s="318">
        <f ca="1">+IF(ISERROR(HLOOKUP($B21,INDIRECT("'Monthly Resource Report'!"&amp;'Green Validation'!T$450676&amp;":"&amp;'Green Validation'!T$450677),'Green Validation'!T$450678,FALSE)),0,HLOOKUP($B21,INDIRECT("'Monthly Resource Report'!"&amp;'Green Validation'!T$450676&amp;":"&amp;'Green Validation'!T$450677),'Green Validation'!T$450678,FALSE))</f>
        <v>0.18017656503810556</v>
      </c>
    </row>
    <row r="22" spans="2:20">
      <c r="B22" s="301">
        <v>41852</v>
      </c>
      <c r="C22" s="294">
        <v>231</v>
      </c>
      <c r="D22" s="297">
        <v>3.9079999999999999</v>
      </c>
      <c r="E22" s="299">
        <v>0.21</v>
      </c>
      <c r="F22" s="295">
        <v>0.18</v>
      </c>
      <c r="G22" s="294">
        <f ca="1">+IF(ISERROR(HLOOKUP($B22,INDIRECT("'Monthly Resource Report'!"&amp;'Green Validation'!G$450676&amp;":"&amp;'Green Validation'!G$450677),'Green Validation'!G$450678,FALSE)),0,HLOOKUP($B22,INDIRECT("'Monthly Resource Report'!"&amp;'Green Validation'!G$450676&amp;":"&amp;'Green Validation'!G$450677),'Green Validation'!G$450678,FALSE))</f>
        <v>231</v>
      </c>
      <c r="H22" s="297">
        <f ca="1">+IF(ISERROR(HLOOKUP($B22,INDIRECT("'Monthly Resource Report'!"&amp;'Green Validation'!H$450676&amp;":"&amp;'Green Validation'!H$450677),'Green Validation'!H$450678,FALSE)),0,HLOOKUP($B22,INDIRECT("'Monthly Resource Report'!"&amp;'Green Validation'!H$450676&amp;":"&amp;'Green Validation'!H$450677),'Green Validation'!H$450678,FALSE))</f>
        <v>3.9080003246555606</v>
      </c>
      <c r="I22" s="317">
        <f ca="1">+IF(ISERROR(HLOOKUP($B22,INDIRECT("'Monthly Resource Report'!"&amp;'Green Validation'!I$450676&amp;":"&amp;'Green Validation'!I$450677),'Green Validation'!I$450678,FALSE)),0,HLOOKUP($B22,INDIRECT("'Monthly Resource Report'!"&amp;'Green Validation'!I$450676&amp;":"&amp;'Green Validation'!I$450677),'Green Validation'!I$450678,FALSE))</f>
        <v>0.20769554271139282</v>
      </c>
      <c r="J22" s="318">
        <f ca="1">+IF(ISERROR(HLOOKUP($B22,INDIRECT("'Monthly Resource Report'!"&amp;'Green Validation'!J$450676&amp;":"&amp;'Green Validation'!J$450677),'Green Validation'!J$450678,FALSE)),0,HLOOKUP($B22,INDIRECT("'Monthly Resource Report'!"&amp;'Green Validation'!J$450676&amp;":"&amp;'Green Validation'!J$450677),'Green Validation'!J$450678,FALSE))</f>
        <v>0.18023765434513872</v>
      </c>
      <c r="L22" s="301">
        <v>41852</v>
      </c>
      <c r="M22" s="294">
        <v>223</v>
      </c>
      <c r="N22" s="297">
        <v>3.9079999999999999</v>
      </c>
      <c r="O22" s="299">
        <v>0.21</v>
      </c>
      <c r="P22" s="295">
        <v>0.18</v>
      </c>
      <c r="Q22" s="294">
        <f ca="1">+IF(ISERROR(HLOOKUP($B22,INDIRECT("'Monthly Resource Report'!"&amp;'Green Validation'!Q$450676&amp;":"&amp;'Green Validation'!Q$450677),'Green Validation'!Q$450678,FALSE)),0,HLOOKUP($B22,INDIRECT("'Monthly Resource Report'!"&amp;'Green Validation'!Q$450676&amp;":"&amp;'Green Validation'!Q$450677),'Green Validation'!Q$450678,FALSE))</f>
        <v>223</v>
      </c>
      <c r="R22" s="297">
        <f ca="1">+IF(ISERROR(HLOOKUP($B22,INDIRECT("'Monthly Resource Report'!"&amp;'Green Validation'!R$450676&amp;":"&amp;'Green Validation'!R$450677),'Green Validation'!R$450678,FALSE)),0,HLOOKUP($B22,INDIRECT("'Monthly Resource Report'!"&amp;'Green Validation'!R$450676&amp;":"&amp;'Green Validation'!R$450677),'Green Validation'!R$450678,FALSE))</f>
        <v>3.9079998474436408</v>
      </c>
      <c r="S22" s="317">
        <f ca="1">+IF(ISERROR(HLOOKUP($B22,INDIRECT("'Monthly Resource Report'!"&amp;'Green Validation'!S$450676&amp;":"&amp;'Green Validation'!S$450677),'Green Validation'!S$450678,FALSE)),0,HLOOKUP($B22,INDIRECT("'Monthly Resource Report'!"&amp;'Green Validation'!S$450676&amp;":"&amp;'Green Validation'!S$450677),'Green Validation'!S$450678,FALSE))</f>
        <v>0.20809883355350028</v>
      </c>
      <c r="T22" s="318">
        <f ca="1">+IF(ISERROR(HLOOKUP($B22,INDIRECT("'Monthly Resource Report'!"&amp;'Green Validation'!T$450676&amp;":"&amp;'Green Validation'!T$450677),'Green Validation'!T$450678,FALSE)),0,HLOOKUP($B22,INDIRECT("'Monthly Resource Report'!"&amp;'Green Validation'!T$450676&amp;":"&amp;'Green Validation'!T$450677),'Green Validation'!T$450678,FALSE))</f>
        <v>0.18016994319430329</v>
      </c>
    </row>
    <row r="23" spans="2:20">
      <c r="B23" s="301">
        <v>41883</v>
      </c>
      <c r="C23" s="294">
        <v>231</v>
      </c>
      <c r="D23" s="297">
        <v>3.9079999999999999</v>
      </c>
      <c r="E23" s="299">
        <v>0.21</v>
      </c>
      <c r="F23" s="295">
        <v>0.18</v>
      </c>
      <c r="G23" s="294">
        <f ca="1">+IF(ISERROR(HLOOKUP($B23,INDIRECT("'Monthly Resource Report'!"&amp;'Green Validation'!G$450676&amp;":"&amp;'Green Validation'!G$450677),'Green Validation'!G$450678,FALSE)),0,HLOOKUP($B23,INDIRECT("'Monthly Resource Report'!"&amp;'Green Validation'!G$450676&amp;":"&amp;'Green Validation'!G$450677),'Green Validation'!G$450678,FALSE))</f>
        <v>231</v>
      </c>
      <c r="H23" s="297">
        <f ca="1">+IF(ISERROR(HLOOKUP($B23,INDIRECT("'Monthly Resource Report'!"&amp;'Green Validation'!H$450676&amp;":"&amp;'Green Validation'!H$450677),'Green Validation'!H$450678,FALSE)),0,HLOOKUP($B23,INDIRECT("'Monthly Resource Report'!"&amp;'Green Validation'!H$450676&amp;":"&amp;'Green Validation'!H$450677),'Green Validation'!H$450678,FALSE))</f>
        <v>3.9079992348066392</v>
      </c>
      <c r="I23" s="317">
        <f ca="1">+IF(ISERROR(HLOOKUP($B23,INDIRECT("'Monthly Resource Report'!"&amp;'Green Validation'!I$450676&amp;":"&amp;'Green Validation'!I$450677),'Green Validation'!I$450678,FALSE)),0,HLOOKUP($B23,INDIRECT("'Monthly Resource Report'!"&amp;'Green Validation'!I$450676&amp;":"&amp;'Green Validation'!I$450677),'Green Validation'!I$450678,FALSE))</f>
        <v>0.20694241000965968</v>
      </c>
      <c r="J23" s="318">
        <f ca="1">+IF(ISERROR(HLOOKUP($B23,INDIRECT("'Monthly Resource Report'!"&amp;'Green Validation'!J$450676&amp;":"&amp;'Green Validation'!J$450677),'Green Validation'!J$450678,FALSE)),0,HLOOKUP($B23,INDIRECT("'Monthly Resource Report'!"&amp;'Green Validation'!J$450676&amp;":"&amp;'Green Validation'!J$450677),'Green Validation'!J$450678,FALSE))</f>
        <v>0.18024944044110905</v>
      </c>
      <c r="L23" s="301">
        <v>41883</v>
      </c>
      <c r="M23" s="294">
        <v>223</v>
      </c>
      <c r="N23" s="297">
        <v>3.9079999999999999</v>
      </c>
      <c r="O23" s="299">
        <v>0.21</v>
      </c>
      <c r="P23" s="295">
        <v>0.18</v>
      </c>
      <c r="Q23" s="294">
        <f ca="1">+IF(ISERROR(HLOOKUP($B23,INDIRECT("'Monthly Resource Report'!"&amp;'Green Validation'!Q$450676&amp;":"&amp;'Green Validation'!Q$450677),'Green Validation'!Q$450678,FALSE)),0,HLOOKUP($B23,INDIRECT("'Monthly Resource Report'!"&amp;'Green Validation'!Q$450676&amp;":"&amp;'Green Validation'!Q$450677),'Green Validation'!Q$450678,FALSE))</f>
        <v>223</v>
      </c>
      <c r="R23" s="297">
        <f ca="1">+IF(ISERROR(HLOOKUP($B23,INDIRECT("'Monthly Resource Report'!"&amp;'Green Validation'!R$450676&amp;":"&amp;'Green Validation'!R$450677),'Green Validation'!R$450678,FALSE)),0,HLOOKUP($B23,INDIRECT("'Monthly Resource Report'!"&amp;'Green Validation'!R$450676&amp;":"&amp;'Green Validation'!R$450677),'Green Validation'!R$450678,FALSE))</f>
        <v>3.9080000458592723</v>
      </c>
      <c r="S23" s="317">
        <f ca="1">+IF(ISERROR(HLOOKUP($B23,INDIRECT("'Monthly Resource Report'!"&amp;'Green Validation'!S$450676&amp;":"&amp;'Green Validation'!S$450677),'Green Validation'!S$450678,FALSE)),0,HLOOKUP($B23,INDIRECT("'Monthly Resource Report'!"&amp;'Green Validation'!S$450676&amp;":"&amp;'Green Validation'!S$450677),'Green Validation'!S$450678,FALSE))</f>
        <v>0.20729424676281599</v>
      </c>
      <c r="T23" s="318">
        <f ca="1">+IF(ISERROR(HLOOKUP($B23,INDIRECT("'Monthly Resource Report'!"&amp;'Green Validation'!T$450676&amp;":"&amp;'Green Validation'!T$450677),'Green Validation'!T$450678,FALSE)),0,HLOOKUP($B23,INDIRECT("'Monthly Resource Report'!"&amp;'Green Validation'!T$450676&amp;":"&amp;'Green Validation'!T$450677),'Green Validation'!T$450678,FALSE))</f>
        <v>0.18017896775656878</v>
      </c>
    </row>
    <row r="24" spans="2:20">
      <c r="B24" s="301">
        <v>41913</v>
      </c>
      <c r="C24" s="294">
        <v>231</v>
      </c>
      <c r="D24" s="297">
        <v>3.9079999999999999</v>
      </c>
      <c r="E24" s="299">
        <v>0.22500000000000001</v>
      </c>
      <c r="F24" s="295">
        <v>0.18</v>
      </c>
      <c r="G24" s="294">
        <f ca="1">+IF(ISERROR(HLOOKUP($B24,INDIRECT("'Monthly Resource Report'!"&amp;'Green Validation'!G$450676&amp;":"&amp;'Green Validation'!G$450677),'Green Validation'!G$450678,FALSE)),0,HLOOKUP($B24,INDIRECT("'Monthly Resource Report'!"&amp;'Green Validation'!G$450676&amp;":"&amp;'Green Validation'!G$450677),'Green Validation'!G$450678,FALSE))</f>
        <v>231</v>
      </c>
      <c r="H24" s="297">
        <f ca="1">+IF(ISERROR(HLOOKUP($B24,INDIRECT("'Monthly Resource Report'!"&amp;'Green Validation'!H$450676&amp;":"&amp;'Green Validation'!H$450677),'Green Validation'!H$450678,FALSE)),0,HLOOKUP($B24,INDIRECT("'Monthly Resource Report'!"&amp;'Green Validation'!H$450676&amp;":"&amp;'Green Validation'!H$450677),'Green Validation'!H$450678,FALSE))</f>
        <v>3.9079987533762721</v>
      </c>
      <c r="I24" s="317">
        <f ca="1">+IF(ISERROR(HLOOKUP($B24,INDIRECT("'Monthly Resource Report'!"&amp;'Green Validation'!I$450676&amp;":"&amp;'Green Validation'!I$450677),'Green Validation'!I$450678,FALSE)),0,HLOOKUP($B24,INDIRECT("'Monthly Resource Report'!"&amp;'Green Validation'!I$450676&amp;":"&amp;'Green Validation'!I$450677),'Green Validation'!I$450678,FALSE))</f>
        <v>0.22202790653448856</v>
      </c>
      <c r="J24" s="318">
        <f ca="1">+IF(ISERROR(HLOOKUP($B24,INDIRECT("'Monthly Resource Report'!"&amp;'Green Validation'!J$450676&amp;":"&amp;'Green Validation'!J$450677),'Green Validation'!J$450678,FALSE)),0,HLOOKUP($B24,INDIRECT("'Monthly Resource Report'!"&amp;'Green Validation'!J$450676&amp;":"&amp;'Green Validation'!J$450677),'Green Validation'!J$450678,FALSE))</f>
        <v>0.1802401707798186</v>
      </c>
      <c r="L24" s="301">
        <v>41913</v>
      </c>
      <c r="M24" s="294">
        <v>223</v>
      </c>
      <c r="N24" s="297">
        <v>3.9079999999999999</v>
      </c>
      <c r="O24" s="299">
        <v>0.22500000000000001</v>
      </c>
      <c r="P24" s="295">
        <v>0.18</v>
      </c>
      <c r="Q24" s="294">
        <f ca="1">+IF(ISERROR(HLOOKUP($B24,INDIRECT("'Monthly Resource Report'!"&amp;'Green Validation'!Q$450676&amp;":"&amp;'Green Validation'!Q$450677),'Green Validation'!Q$450678,FALSE)),0,HLOOKUP($B24,INDIRECT("'Monthly Resource Report'!"&amp;'Green Validation'!Q$450676&amp;":"&amp;'Green Validation'!Q$450677),'Green Validation'!Q$450678,FALSE))</f>
        <v>223</v>
      </c>
      <c r="R24" s="297">
        <f ca="1">+IF(ISERROR(HLOOKUP($B24,INDIRECT("'Monthly Resource Report'!"&amp;'Green Validation'!R$450676&amp;":"&amp;'Green Validation'!R$450677),'Green Validation'!R$450678,FALSE)),0,HLOOKUP($B24,INDIRECT("'Monthly Resource Report'!"&amp;'Green Validation'!R$450676&amp;":"&amp;'Green Validation'!R$450677),'Green Validation'!R$450678,FALSE))</f>
        <v>3.9079994618973783</v>
      </c>
      <c r="S24" s="317">
        <f ca="1">+IF(ISERROR(HLOOKUP($B24,INDIRECT("'Monthly Resource Report'!"&amp;'Green Validation'!S$450676&amp;":"&amp;'Green Validation'!S$450677),'Green Validation'!S$450678,FALSE)),0,HLOOKUP($B24,INDIRECT("'Monthly Resource Report'!"&amp;'Green Validation'!S$450676&amp;":"&amp;'Green Validation'!S$450677),'Green Validation'!S$450678,FALSE))</f>
        <v>0.22254093329901603</v>
      </c>
      <c r="T24" s="318">
        <f ca="1">+IF(ISERROR(HLOOKUP($B24,INDIRECT("'Monthly Resource Report'!"&amp;'Green Validation'!T$450676&amp;":"&amp;'Green Validation'!T$450677),'Green Validation'!T$450678,FALSE)),0,HLOOKUP($B24,INDIRECT("'Monthly Resource Report'!"&amp;'Green Validation'!T$450676&amp;":"&amp;'Green Validation'!T$450677),'Green Validation'!T$450678,FALSE))</f>
        <v>0.18027044685105625</v>
      </c>
    </row>
    <row r="25" spans="2:20">
      <c r="B25" s="301">
        <v>41944</v>
      </c>
      <c r="C25" s="294">
        <v>231</v>
      </c>
      <c r="D25" s="297">
        <v>3.9079999999999999</v>
      </c>
      <c r="E25" s="299">
        <v>0.22500000000000001</v>
      </c>
      <c r="F25" s="295">
        <v>0.18</v>
      </c>
      <c r="G25" s="294">
        <f ca="1">+IF(ISERROR(HLOOKUP($B25,INDIRECT("'Monthly Resource Report'!"&amp;'Green Validation'!G$450676&amp;":"&amp;'Green Validation'!G$450677),'Green Validation'!G$450678,FALSE)),0,HLOOKUP($B25,INDIRECT("'Monthly Resource Report'!"&amp;'Green Validation'!G$450676&amp;":"&amp;'Green Validation'!G$450677),'Green Validation'!G$450678,FALSE))</f>
        <v>231</v>
      </c>
      <c r="H25" s="297">
        <f ca="1">+IF(ISERROR(HLOOKUP($B25,INDIRECT("'Monthly Resource Report'!"&amp;'Green Validation'!H$450676&amp;":"&amp;'Green Validation'!H$450677),'Green Validation'!H$450678,FALSE)),0,HLOOKUP($B25,INDIRECT("'Monthly Resource Report'!"&amp;'Green Validation'!H$450676&amp;":"&amp;'Green Validation'!H$450677),'Green Validation'!H$450678,FALSE))</f>
        <v>3.9079979631794481</v>
      </c>
      <c r="I25" s="317">
        <f ca="1">+IF(ISERROR(HLOOKUP($B25,INDIRECT("'Monthly Resource Report'!"&amp;'Green Validation'!I$450676&amp;":"&amp;'Green Validation'!I$450677),'Green Validation'!I$450678,FALSE)),0,HLOOKUP($B25,INDIRECT("'Monthly Resource Report'!"&amp;'Green Validation'!I$450676&amp;":"&amp;'Green Validation'!I$450677),'Green Validation'!I$450678,FALSE))</f>
        <v>0.22201581584535227</v>
      </c>
      <c r="J25" s="318">
        <f ca="1">+IF(ISERROR(HLOOKUP($B25,INDIRECT("'Monthly Resource Report'!"&amp;'Green Validation'!J$450676&amp;":"&amp;'Green Validation'!J$450677),'Green Validation'!J$450678,FALSE)),0,HLOOKUP($B25,INDIRECT("'Monthly Resource Report'!"&amp;'Green Validation'!J$450676&amp;":"&amp;'Green Validation'!J$450677),'Green Validation'!J$450678,FALSE))</f>
        <v>0.18025072143131227</v>
      </c>
      <c r="L25" s="301">
        <v>41944</v>
      </c>
      <c r="M25" s="294">
        <v>223</v>
      </c>
      <c r="N25" s="297">
        <v>3.9079999999999999</v>
      </c>
      <c r="O25" s="299">
        <v>0.22500000000000001</v>
      </c>
      <c r="P25" s="295">
        <v>0.18</v>
      </c>
      <c r="Q25" s="294">
        <f ca="1">+IF(ISERROR(HLOOKUP($B25,INDIRECT("'Monthly Resource Report'!"&amp;'Green Validation'!Q$450676&amp;":"&amp;'Green Validation'!Q$450677),'Green Validation'!Q$450678,FALSE)),0,HLOOKUP($B25,INDIRECT("'Monthly Resource Report'!"&amp;'Green Validation'!Q$450676&amp;":"&amp;'Green Validation'!Q$450677),'Green Validation'!Q$450678,FALSE))</f>
        <v>223</v>
      </c>
      <c r="R25" s="297">
        <f ca="1">+IF(ISERROR(HLOOKUP($B25,INDIRECT("'Monthly Resource Report'!"&amp;'Green Validation'!R$450676&amp;":"&amp;'Green Validation'!R$450677),'Green Validation'!R$450678,FALSE)),0,HLOOKUP($B25,INDIRECT("'Monthly Resource Report'!"&amp;'Green Validation'!R$450676&amp;":"&amp;'Green Validation'!R$450677),'Green Validation'!R$450678,FALSE))</f>
        <v>3.9079991206563784</v>
      </c>
      <c r="S25" s="317">
        <f ca="1">+IF(ISERROR(HLOOKUP($B25,INDIRECT("'Monthly Resource Report'!"&amp;'Green Validation'!S$450676&amp;":"&amp;'Green Validation'!S$450677),'Green Validation'!S$450678,FALSE)),0,HLOOKUP($B25,INDIRECT("'Monthly Resource Report'!"&amp;'Green Validation'!S$450676&amp;":"&amp;'Green Validation'!S$450677),'Green Validation'!S$450678,FALSE))</f>
        <v>0.22231227924894925</v>
      </c>
      <c r="T25" s="318">
        <f ca="1">+IF(ISERROR(HLOOKUP($B25,INDIRECT("'Monthly Resource Report'!"&amp;'Green Validation'!T$450676&amp;":"&amp;'Green Validation'!T$450677),'Green Validation'!T$450678,FALSE)),0,HLOOKUP($B25,INDIRECT("'Monthly Resource Report'!"&amp;'Green Validation'!T$450676&amp;":"&amp;'Green Validation'!T$450677),'Green Validation'!T$450678,FALSE))</f>
        <v>0.18018658697441353</v>
      </c>
    </row>
    <row r="26" spans="2:20">
      <c r="B26" s="301">
        <v>41974</v>
      </c>
      <c r="C26" s="294">
        <v>231</v>
      </c>
      <c r="D26" s="297">
        <v>3.9079999999999999</v>
      </c>
      <c r="E26" s="299">
        <v>0.22500000000000001</v>
      </c>
      <c r="F26" s="295">
        <v>0.18</v>
      </c>
      <c r="G26" s="294">
        <f ca="1">+IF(ISERROR(HLOOKUP($B26,INDIRECT("'Monthly Resource Report'!"&amp;'Green Validation'!G$450676&amp;":"&amp;'Green Validation'!G$450677),'Green Validation'!G$450678,FALSE)),0,HLOOKUP($B26,INDIRECT("'Monthly Resource Report'!"&amp;'Green Validation'!G$450676&amp;":"&amp;'Green Validation'!G$450677),'Green Validation'!G$450678,FALSE))</f>
        <v>231</v>
      </c>
      <c r="H26" s="297">
        <f ca="1">+IF(ISERROR(HLOOKUP($B26,INDIRECT("'Monthly Resource Report'!"&amp;'Green Validation'!H$450676&amp;":"&amp;'Green Validation'!H$450677),'Green Validation'!H$450678,FALSE)),0,HLOOKUP($B26,INDIRECT("'Monthly Resource Report'!"&amp;'Green Validation'!H$450676&amp;":"&amp;'Green Validation'!H$450677),'Green Validation'!H$450678,FALSE))</f>
        <v>3.9079979832722098</v>
      </c>
      <c r="I26" s="317">
        <f ca="1">+IF(ISERROR(HLOOKUP($B26,INDIRECT("'Monthly Resource Report'!"&amp;'Green Validation'!I$450676&amp;":"&amp;'Green Validation'!I$450677),'Green Validation'!I$450678,FALSE)),0,HLOOKUP($B26,INDIRECT("'Monthly Resource Report'!"&amp;'Green Validation'!I$450676&amp;":"&amp;'Green Validation'!I$450677),'Green Validation'!I$450678,FALSE))</f>
        <v>0.22219627693984398</v>
      </c>
      <c r="J26" s="318">
        <f ca="1">+IF(ISERROR(HLOOKUP($B26,INDIRECT("'Monthly Resource Report'!"&amp;'Green Validation'!J$450676&amp;":"&amp;'Green Validation'!J$450677),'Green Validation'!J$450678,FALSE)),0,HLOOKUP($B26,INDIRECT("'Monthly Resource Report'!"&amp;'Green Validation'!J$450676&amp;":"&amp;'Green Validation'!J$450677),'Green Validation'!J$450678,FALSE))</f>
        <v>0.18024199624498552</v>
      </c>
      <c r="L26" s="301">
        <v>41974</v>
      </c>
      <c r="M26" s="294">
        <v>223</v>
      </c>
      <c r="N26" s="297">
        <v>3.9079999999999999</v>
      </c>
      <c r="O26" s="299">
        <v>0.22500000000000001</v>
      </c>
      <c r="P26" s="295">
        <v>0.18</v>
      </c>
      <c r="Q26" s="294">
        <f ca="1">+IF(ISERROR(HLOOKUP($B26,INDIRECT("'Monthly Resource Report'!"&amp;'Green Validation'!Q$450676&amp;":"&amp;'Green Validation'!Q$450677),'Green Validation'!Q$450678,FALSE)),0,HLOOKUP($B26,INDIRECT("'Monthly Resource Report'!"&amp;'Green Validation'!Q$450676&amp;":"&amp;'Green Validation'!Q$450677),'Green Validation'!Q$450678,FALSE))</f>
        <v>223</v>
      </c>
      <c r="R26" s="297">
        <f ca="1">+IF(ISERROR(HLOOKUP($B26,INDIRECT("'Monthly Resource Report'!"&amp;'Green Validation'!R$450676&amp;":"&amp;'Green Validation'!R$450677),'Green Validation'!R$450678,FALSE)),0,HLOOKUP($B26,INDIRECT("'Monthly Resource Report'!"&amp;'Green Validation'!R$450676&amp;":"&amp;'Green Validation'!R$450677),'Green Validation'!R$450678,FALSE))</f>
        <v>3.9079994882147222</v>
      </c>
      <c r="S26" s="317">
        <f ca="1">+IF(ISERROR(HLOOKUP($B26,INDIRECT("'Monthly Resource Report'!"&amp;'Green Validation'!S$450676&amp;":"&amp;'Green Validation'!S$450677),'Green Validation'!S$450678,FALSE)),0,HLOOKUP($B26,INDIRECT("'Monthly Resource Report'!"&amp;'Green Validation'!S$450676&amp;":"&amp;'Green Validation'!S$450677),'Green Validation'!S$450678,FALSE))</f>
        <v>0.22261621131869946</v>
      </c>
      <c r="T26" s="318">
        <f ca="1">+IF(ISERROR(HLOOKUP($B26,INDIRECT("'Monthly Resource Report'!"&amp;'Green Validation'!T$450676&amp;":"&amp;'Green Validation'!T$450677),'Green Validation'!T$450678,FALSE)),0,HLOOKUP($B26,INDIRECT("'Monthly Resource Report'!"&amp;'Green Validation'!T$450676&amp;":"&amp;'Green Validation'!T$450677),'Green Validation'!T$450678,FALSE))</f>
        <v>0.18026644847037251</v>
      </c>
    </row>
    <row r="27" spans="2:20">
      <c r="B27" s="301">
        <v>42005</v>
      </c>
      <c r="C27" s="294">
        <v>231</v>
      </c>
      <c r="D27" s="297">
        <v>4.55</v>
      </c>
      <c r="E27" s="299">
        <v>0.22500000000000001</v>
      </c>
      <c r="F27" s="295">
        <v>0.19</v>
      </c>
      <c r="G27" s="294">
        <f ca="1">+IF(ISERROR(HLOOKUP($B27,INDIRECT("'Monthly Resource Report'!"&amp;'Green Validation'!G$450676&amp;":"&amp;'Green Validation'!G$450677),'Green Validation'!G$450678,FALSE)),0,HLOOKUP($B27,INDIRECT("'Monthly Resource Report'!"&amp;'Green Validation'!G$450676&amp;":"&amp;'Green Validation'!G$450677),'Green Validation'!G$450678,FALSE))</f>
        <v>231</v>
      </c>
      <c r="H27" s="297">
        <f ca="1">+IF(ISERROR(HLOOKUP($B27,INDIRECT("'Monthly Resource Report'!"&amp;'Green Validation'!H$450676&amp;":"&amp;'Green Validation'!H$450677),'Green Validation'!H$450678,FALSE)),0,HLOOKUP($B27,INDIRECT("'Monthly Resource Report'!"&amp;'Green Validation'!H$450676&amp;":"&amp;'Green Validation'!H$450677),'Green Validation'!H$450678,FALSE))</f>
        <v>4.5499961748633879</v>
      </c>
      <c r="I27" s="317">
        <f ca="1">+IF(ISERROR(HLOOKUP($B27,INDIRECT("'Monthly Resource Report'!"&amp;'Green Validation'!I$450676&amp;":"&amp;'Green Validation'!I$450677),'Green Validation'!I$450678,FALSE)),0,HLOOKUP($B27,INDIRECT("'Monthly Resource Report'!"&amp;'Green Validation'!I$450676&amp;":"&amp;'Green Validation'!I$450677),'Green Validation'!I$450678,FALSE))</f>
        <v>0.22235730506933729</v>
      </c>
      <c r="J27" s="318">
        <f ca="1">+IF(ISERROR(HLOOKUP($B27,INDIRECT("'Monthly Resource Report'!"&amp;'Green Validation'!J$450676&amp;":"&amp;'Green Validation'!J$450677),'Green Validation'!J$450678,FALSE)),0,HLOOKUP($B27,INDIRECT("'Monthly Resource Report'!"&amp;'Green Validation'!J$450676&amp;":"&amp;'Green Validation'!J$450677),'Green Validation'!J$450678,FALSE))</f>
        <v>0.19038322611583824</v>
      </c>
      <c r="L27" s="301">
        <v>42005</v>
      </c>
      <c r="M27" s="294">
        <v>223</v>
      </c>
      <c r="N27" s="297">
        <v>4.55</v>
      </c>
      <c r="O27" s="299">
        <v>0.22500000000000001</v>
      </c>
      <c r="P27" s="295">
        <v>0.19</v>
      </c>
      <c r="Q27" s="294">
        <f ca="1">+IF(ISERROR(HLOOKUP($B27,INDIRECT("'Monthly Resource Report'!"&amp;'Green Validation'!Q$450676&amp;":"&amp;'Green Validation'!Q$450677),'Green Validation'!Q$450678,FALSE)),0,HLOOKUP($B27,INDIRECT("'Monthly Resource Report'!"&amp;'Green Validation'!Q$450676&amp;":"&amp;'Green Validation'!Q$450677),'Green Validation'!Q$450678,FALSE))</f>
        <v>223</v>
      </c>
      <c r="R27" s="297">
        <f ca="1">+IF(ISERROR(HLOOKUP($B27,INDIRECT("'Monthly Resource Report'!"&amp;'Green Validation'!R$450676&amp;":"&amp;'Green Validation'!R$450677),'Green Validation'!R$450678,FALSE)),0,HLOOKUP($B27,INDIRECT("'Monthly Resource Report'!"&amp;'Green Validation'!R$450676&amp;":"&amp;'Green Validation'!R$450677),'Green Validation'!R$450678,FALSE))</f>
        <v>4.5499952724014081</v>
      </c>
      <c r="S27" s="317">
        <f ca="1">+IF(ISERROR(HLOOKUP($B27,INDIRECT("'Monthly Resource Report'!"&amp;'Green Validation'!S$450676&amp;":"&amp;'Green Validation'!S$450677),'Green Validation'!S$450678,FALSE)),0,HLOOKUP($B27,INDIRECT("'Monthly Resource Report'!"&amp;'Green Validation'!S$450676&amp;":"&amp;'Green Validation'!S$450677),'Green Validation'!S$450678,FALSE))</f>
        <v>0.22266314176707519</v>
      </c>
      <c r="T27" s="318">
        <f ca="1">+IF(ISERROR(HLOOKUP($B27,INDIRECT("'Monthly Resource Report'!"&amp;'Green Validation'!T$450676&amp;":"&amp;'Green Validation'!T$450677),'Green Validation'!T$450678,FALSE)),0,HLOOKUP($B27,INDIRECT("'Monthly Resource Report'!"&amp;'Green Validation'!T$450676&amp;":"&amp;'Green Validation'!T$450677),'Green Validation'!T$450678,FALSE))</f>
        <v>0.1902801404421581</v>
      </c>
    </row>
    <row r="28" spans="2:20">
      <c r="B28" s="301">
        <v>42036</v>
      </c>
      <c r="C28" s="294">
        <v>231</v>
      </c>
      <c r="D28" s="297">
        <v>4.55</v>
      </c>
      <c r="E28" s="299">
        <v>0.22500000000000001</v>
      </c>
      <c r="F28" s="295">
        <v>0.19</v>
      </c>
      <c r="G28" s="294">
        <f ca="1">+IF(ISERROR(HLOOKUP($B28,INDIRECT("'Monthly Resource Report'!"&amp;'Green Validation'!G$450676&amp;":"&amp;'Green Validation'!G$450677),'Green Validation'!G$450678,FALSE)),0,HLOOKUP($B28,INDIRECT("'Monthly Resource Report'!"&amp;'Green Validation'!G$450676&amp;":"&amp;'Green Validation'!G$450677),'Green Validation'!G$450678,FALSE))</f>
        <v>231</v>
      </c>
      <c r="H28" s="297">
        <f ca="1">+IF(ISERROR(HLOOKUP($B28,INDIRECT("'Monthly Resource Report'!"&amp;'Green Validation'!H$450676&amp;":"&amp;'Green Validation'!H$450677),'Green Validation'!H$450678,FALSE)),0,HLOOKUP($B28,INDIRECT("'Monthly Resource Report'!"&amp;'Green Validation'!H$450676&amp;":"&amp;'Green Validation'!H$450677),'Green Validation'!H$450678,FALSE))</f>
        <v>4.5499955557246707</v>
      </c>
      <c r="I28" s="317">
        <f ca="1">+IF(ISERROR(HLOOKUP($B28,INDIRECT("'Monthly Resource Report'!"&amp;'Green Validation'!I$450676&amp;":"&amp;'Green Validation'!I$450677),'Green Validation'!I$450678,FALSE)),0,HLOOKUP($B28,INDIRECT("'Monthly Resource Report'!"&amp;'Green Validation'!I$450676&amp;":"&amp;'Green Validation'!I$450677),'Green Validation'!I$450678,FALSE))</f>
        <v>0.22262114107073075</v>
      </c>
      <c r="J28" s="318">
        <f ca="1">+IF(ISERROR(HLOOKUP($B28,INDIRECT("'Monthly Resource Report'!"&amp;'Green Validation'!J$450676&amp;":"&amp;'Green Validation'!J$450677),'Green Validation'!J$450678,FALSE)),0,HLOOKUP($B28,INDIRECT("'Monthly Resource Report'!"&amp;'Green Validation'!J$450676&amp;":"&amp;'Green Validation'!J$450677),'Green Validation'!J$450678,FALSE))</f>
        <v>0.19027343580391645</v>
      </c>
      <c r="L28" s="301">
        <v>42036</v>
      </c>
      <c r="M28" s="294">
        <v>223</v>
      </c>
      <c r="N28" s="297">
        <v>4.55</v>
      </c>
      <c r="O28" s="299">
        <v>0.22500000000000001</v>
      </c>
      <c r="P28" s="295">
        <v>0.19</v>
      </c>
      <c r="Q28" s="294">
        <f ca="1">+IF(ISERROR(HLOOKUP($B28,INDIRECT("'Monthly Resource Report'!"&amp;'Green Validation'!Q$450676&amp;":"&amp;'Green Validation'!Q$450677),'Green Validation'!Q$450678,FALSE)),0,HLOOKUP($B28,INDIRECT("'Monthly Resource Report'!"&amp;'Green Validation'!Q$450676&amp;":"&amp;'Green Validation'!Q$450677),'Green Validation'!Q$450678,FALSE))</f>
        <v>223</v>
      </c>
      <c r="R28" s="297">
        <f ca="1">+IF(ISERROR(HLOOKUP($B28,INDIRECT("'Monthly Resource Report'!"&amp;'Green Validation'!R$450676&amp;":"&amp;'Green Validation'!R$450677),'Green Validation'!R$450678,FALSE)),0,HLOOKUP($B28,INDIRECT("'Monthly Resource Report'!"&amp;'Green Validation'!R$450676&amp;":"&amp;'Green Validation'!R$450677),'Green Validation'!R$450678,FALSE))</f>
        <v>4.549995214572399</v>
      </c>
      <c r="S28" s="317">
        <f ca="1">+IF(ISERROR(HLOOKUP($B28,INDIRECT("'Monthly Resource Report'!"&amp;'Green Validation'!S$450676&amp;":"&amp;'Green Validation'!S$450677),'Green Validation'!S$450678,FALSE)),0,HLOOKUP($B28,INDIRECT("'Monthly Resource Report'!"&amp;'Green Validation'!S$450676&amp;":"&amp;'Green Validation'!S$450677),'Green Validation'!S$450678,FALSE))</f>
        <v>0.22290161565969976</v>
      </c>
      <c r="T28" s="318">
        <f ca="1">+IF(ISERROR(HLOOKUP($B28,INDIRECT("'Monthly Resource Report'!"&amp;'Green Validation'!T$450676&amp;":"&amp;'Green Validation'!T$450677),'Green Validation'!T$450678,FALSE)),0,HLOOKUP($B28,INDIRECT("'Monthly Resource Report'!"&amp;'Green Validation'!T$450676&amp;":"&amp;'Green Validation'!T$450677),'Green Validation'!T$450678,FALSE))</f>
        <v>0.19030548838676495</v>
      </c>
    </row>
    <row r="29" spans="2:20">
      <c r="B29" s="301">
        <v>42064</v>
      </c>
      <c r="C29" s="294">
        <v>231</v>
      </c>
      <c r="D29" s="297">
        <v>4.55</v>
      </c>
      <c r="E29" s="299">
        <v>0.22500000000000001</v>
      </c>
      <c r="F29" s="295">
        <v>0.19</v>
      </c>
      <c r="G29" s="294">
        <f ca="1">+IF(ISERROR(HLOOKUP($B29,INDIRECT("'Monthly Resource Report'!"&amp;'Green Validation'!G$450676&amp;":"&amp;'Green Validation'!G$450677),'Green Validation'!G$450678,FALSE)),0,HLOOKUP($B29,INDIRECT("'Monthly Resource Report'!"&amp;'Green Validation'!G$450676&amp;":"&amp;'Green Validation'!G$450677),'Green Validation'!G$450678,FALSE))</f>
        <v>231</v>
      </c>
      <c r="H29" s="297">
        <f ca="1">+IF(ISERROR(HLOOKUP($B29,INDIRECT("'Monthly Resource Report'!"&amp;'Green Validation'!H$450676&amp;":"&amp;'Green Validation'!H$450677),'Green Validation'!H$450678,FALSE)),0,HLOOKUP($B29,INDIRECT("'Monthly Resource Report'!"&amp;'Green Validation'!H$450676&amp;":"&amp;'Green Validation'!H$450677),'Green Validation'!H$450678,FALSE))</f>
        <v>4.5499965579252022</v>
      </c>
      <c r="I29" s="317">
        <f ca="1">+IF(ISERROR(HLOOKUP($B29,INDIRECT("'Monthly Resource Report'!"&amp;'Green Validation'!I$450676&amp;":"&amp;'Green Validation'!I$450677),'Green Validation'!I$450678,FALSE)),0,HLOOKUP($B29,INDIRECT("'Monthly Resource Report'!"&amp;'Green Validation'!I$450676&amp;":"&amp;'Green Validation'!I$450677),'Green Validation'!I$450678,FALSE))</f>
        <v>0.2217329225424039</v>
      </c>
      <c r="J29" s="318">
        <f ca="1">+IF(ISERROR(HLOOKUP($B29,INDIRECT("'Monthly Resource Report'!"&amp;'Green Validation'!J$450676&amp;":"&amp;'Green Validation'!J$450677),'Green Validation'!J$450678,FALSE)),0,HLOOKUP($B29,INDIRECT("'Monthly Resource Report'!"&amp;'Green Validation'!J$450676&amp;":"&amp;'Green Validation'!J$450677),'Green Validation'!J$450678,FALSE))</f>
        <v>0.19039060565611221</v>
      </c>
      <c r="L29" s="301">
        <v>42064</v>
      </c>
      <c r="M29" s="294">
        <v>223</v>
      </c>
      <c r="N29" s="297">
        <v>4.55</v>
      </c>
      <c r="O29" s="299">
        <v>0.22500000000000001</v>
      </c>
      <c r="P29" s="295">
        <v>0.19</v>
      </c>
      <c r="Q29" s="294">
        <f ca="1">+IF(ISERROR(HLOOKUP($B29,INDIRECT("'Monthly Resource Report'!"&amp;'Green Validation'!Q$450676&amp;":"&amp;'Green Validation'!Q$450677),'Green Validation'!Q$450678,FALSE)),0,HLOOKUP($B29,INDIRECT("'Monthly Resource Report'!"&amp;'Green Validation'!Q$450676&amp;":"&amp;'Green Validation'!Q$450677),'Green Validation'!Q$450678,FALSE))</f>
        <v>223</v>
      </c>
      <c r="R29" s="297">
        <f ca="1">+IF(ISERROR(HLOOKUP($B29,INDIRECT("'Monthly Resource Report'!"&amp;'Green Validation'!R$450676&amp;":"&amp;'Green Validation'!R$450677),'Green Validation'!R$450678,FALSE)),0,HLOOKUP($B29,INDIRECT("'Monthly Resource Report'!"&amp;'Green Validation'!R$450676&amp;":"&amp;'Green Validation'!R$450677),'Green Validation'!R$450678,FALSE))</f>
        <v>4.5499949536456308</v>
      </c>
      <c r="S29" s="317">
        <f ca="1">+IF(ISERROR(HLOOKUP($B29,INDIRECT("'Monthly Resource Report'!"&amp;'Green Validation'!S$450676&amp;":"&amp;'Green Validation'!S$450677),'Green Validation'!S$450678,FALSE)),0,HLOOKUP($B29,INDIRECT("'Monthly Resource Report'!"&amp;'Green Validation'!S$450676&amp;":"&amp;'Green Validation'!S$450677),'Green Validation'!S$450678,FALSE))</f>
        <v>0.22216991445318399</v>
      </c>
      <c r="T29" s="318">
        <f ca="1">+IF(ISERROR(HLOOKUP($B29,INDIRECT("'Monthly Resource Report'!"&amp;'Green Validation'!T$450676&amp;":"&amp;'Green Validation'!T$450677),'Green Validation'!T$450678,FALSE)),0,HLOOKUP($B29,INDIRECT("'Monthly Resource Report'!"&amp;'Green Validation'!T$450676&amp;":"&amp;'Green Validation'!T$450677),'Green Validation'!T$450678,FALSE))</f>
        <v>0.19027863332464995</v>
      </c>
    </row>
    <row r="30" spans="2:20">
      <c r="B30" s="301">
        <v>42095</v>
      </c>
      <c r="C30" s="294">
        <v>231</v>
      </c>
      <c r="D30" s="297">
        <v>4.9930000000000003</v>
      </c>
      <c r="E30" s="299">
        <v>0.22500000000000001</v>
      </c>
      <c r="F30" s="295">
        <v>0.19</v>
      </c>
      <c r="G30" s="294">
        <f ca="1">+IF(ISERROR(HLOOKUP($B30,INDIRECT("'Monthly Resource Report'!"&amp;'Green Validation'!G$450676&amp;":"&amp;'Green Validation'!G$450677),'Green Validation'!G$450678,FALSE)),0,HLOOKUP($B30,INDIRECT("'Monthly Resource Report'!"&amp;'Green Validation'!G$450676&amp;":"&amp;'Green Validation'!G$450677),'Green Validation'!G$450678,FALSE))</f>
        <v>231</v>
      </c>
      <c r="H30" s="297">
        <f ca="1">+IF(ISERROR(HLOOKUP($B30,INDIRECT("'Monthly Resource Report'!"&amp;'Green Validation'!H$450676&amp;":"&amp;'Green Validation'!H$450677),'Green Validation'!H$450678,FALSE)),0,HLOOKUP($B30,INDIRECT("'Monthly Resource Report'!"&amp;'Green Validation'!H$450676&amp;":"&amp;'Green Validation'!H$450677),'Green Validation'!H$450678,FALSE))</f>
        <v>4.9929995136080842</v>
      </c>
      <c r="I30" s="317">
        <f ca="1">+IF(ISERROR(HLOOKUP($B30,INDIRECT("'Monthly Resource Report'!"&amp;'Green Validation'!I$450676&amp;":"&amp;'Green Validation'!I$450677),'Green Validation'!I$450678,FALSE)),0,HLOOKUP($B30,INDIRECT("'Monthly Resource Report'!"&amp;'Green Validation'!I$450676&amp;":"&amp;'Green Validation'!I$450677),'Green Validation'!I$450678,FALSE))</f>
        <v>0.22173423628711555</v>
      </c>
      <c r="J30" s="318">
        <f ca="1">+IF(ISERROR(HLOOKUP($B30,INDIRECT("'Monthly Resource Report'!"&amp;'Green Validation'!J$450676&amp;":"&amp;'Green Validation'!J$450677),'Green Validation'!J$450678,FALSE)),0,HLOOKUP($B30,INDIRECT("'Monthly Resource Report'!"&amp;'Green Validation'!J$450676&amp;":"&amp;'Green Validation'!J$450677),'Green Validation'!J$450678,FALSE))</f>
        <v>0.19027540442087015</v>
      </c>
      <c r="L30" s="301">
        <v>42095</v>
      </c>
      <c r="M30" s="294">
        <v>223</v>
      </c>
      <c r="N30" s="297">
        <v>4.9930000000000003</v>
      </c>
      <c r="O30" s="299">
        <v>0.22500000000000001</v>
      </c>
      <c r="P30" s="295">
        <v>0.19</v>
      </c>
      <c r="Q30" s="294">
        <f ca="1">+IF(ISERROR(HLOOKUP($B30,INDIRECT("'Monthly Resource Report'!"&amp;'Green Validation'!Q$450676&amp;":"&amp;'Green Validation'!Q$450677),'Green Validation'!Q$450678,FALSE)),0,HLOOKUP($B30,INDIRECT("'Monthly Resource Report'!"&amp;'Green Validation'!Q$450676&amp;":"&amp;'Green Validation'!Q$450677),'Green Validation'!Q$450678,FALSE))</f>
        <v>223</v>
      </c>
      <c r="R30" s="297">
        <f ca="1">+IF(ISERROR(HLOOKUP($B30,INDIRECT("'Monthly Resource Report'!"&amp;'Green Validation'!R$450676&amp;":"&amp;'Green Validation'!R$450677),'Green Validation'!R$450678,FALSE)),0,HLOOKUP($B30,INDIRECT("'Monthly Resource Report'!"&amp;'Green Validation'!R$450676&amp;":"&amp;'Green Validation'!R$450677),'Green Validation'!R$450678,FALSE))</f>
        <v>4.9929986482593565</v>
      </c>
      <c r="S30" s="317">
        <f ca="1">+IF(ISERROR(HLOOKUP($B30,INDIRECT("'Monthly Resource Report'!"&amp;'Green Validation'!S$450676&amp;":"&amp;'Green Validation'!S$450677),'Green Validation'!S$450678,FALSE)),0,HLOOKUP($B30,INDIRECT("'Monthly Resource Report'!"&amp;'Green Validation'!S$450676&amp;":"&amp;'Green Validation'!S$450677),'Green Validation'!S$450678,FALSE))</f>
        <v>0.22230466438323757</v>
      </c>
      <c r="T30" s="318">
        <f ca="1">+IF(ISERROR(HLOOKUP($B30,INDIRECT("'Monthly Resource Report'!"&amp;'Green Validation'!T$450676&amp;":"&amp;'Green Validation'!T$450677),'Green Validation'!T$450678,FALSE)),0,HLOOKUP($B30,INDIRECT("'Monthly Resource Report'!"&amp;'Green Validation'!T$450676&amp;":"&amp;'Green Validation'!T$450677),'Green Validation'!T$450678,FALSE))</f>
        <v>0.19029786309641361</v>
      </c>
    </row>
    <row r="31" spans="2:20">
      <c r="B31" s="301">
        <v>42125</v>
      </c>
      <c r="C31" s="294">
        <v>231</v>
      </c>
      <c r="D31" s="297">
        <v>4.9930000000000003</v>
      </c>
      <c r="E31" s="299">
        <v>0.21</v>
      </c>
      <c r="F31" s="295">
        <v>0.19</v>
      </c>
      <c r="G31" s="294">
        <f ca="1">+IF(ISERROR(HLOOKUP($B31,INDIRECT("'Monthly Resource Report'!"&amp;'Green Validation'!G$450676&amp;":"&amp;'Green Validation'!G$450677),'Green Validation'!G$450678,FALSE)),0,HLOOKUP($B31,INDIRECT("'Monthly Resource Report'!"&amp;'Green Validation'!G$450676&amp;":"&amp;'Green Validation'!G$450677),'Green Validation'!G$450678,FALSE))</f>
        <v>231</v>
      </c>
      <c r="H31" s="297">
        <f ca="1">+IF(ISERROR(HLOOKUP($B31,INDIRECT("'Monthly Resource Report'!"&amp;'Green Validation'!H$450676&amp;":"&amp;'Green Validation'!H$450677),'Green Validation'!H$450678,FALSE)),0,HLOOKUP($B31,INDIRECT("'Monthly Resource Report'!"&amp;'Green Validation'!H$450676&amp;":"&amp;'Green Validation'!H$450677),'Green Validation'!H$450678,FALSE))</f>
        <v>4.9929999929921438</v>
      </c>
      <c r="I31" s="317">
        <f ca="1">+IF(ISERROR(HLOOKUP($B31,INDIRECT("'Monthly Resource Report'!"&amp;'Green Validation'!I$450676&amp;":"&amp;'Green Validation'!I$450677),'Green Validation'!I$450678,FALSE)),0,HLOOKUP($B31,INDIRECT("'Monthly Resource Report'!"&amp;'Green Validation'!I$450676&amp;":"&amp;'Green Validation'!I$450677),'Green Validation'!I$450678,FALSE))</f>
        <v>0.20704992835593267</v>
      </c>
      <c r="J31" s="318">
        <f ca="1">+IF(ISERROR(HLOOKUP($B31,INDIRECT("'Monthly Resource Report'!"&amp;'Green Validation'!J$450676&amp;":"&amp;'Green Validation'!J$450677),'Green Validation'!J$450678,FALSE)),0,HLOOKUP($B31,INDIRECT("'Monthly Resource Report'!"&amp;'Green Validation'!J$450676&amp;":"&amp;'Green Validation'!J$450677),'Green Validation'!J$450678,FALSE))</f>
        <v>0.19039161303265961</v>
      </c>
      <c r="L31" s="301">
        <v>42125</v>
      </c>
      <c r="M31" s="294">
        <v>223</v>
      </c>
      <c r="N31" s="297">
        <v>4.9930000000000003</v>
      </c>
      <c r="O31" s="299">
        <v>0.21</v>
      </c>
      <c r="P31" s="295">
        <v>0.19</v>
      </c>
      <c r="Q31" s="294">
        <f ca="1">+IF(ISERROR(HLOOKUP($B31,INDIRECT("'Monthly Resource Report'!"&amp;'Green Validation'!Q$450676&amp;":"&amp;'Green Validation'!Q$450677),'Green Validation'!Q$450678,FALSE)),0,HLOOKUP($B31,INDIRECT("'Monthly Resource Report'!"&amp;'Green Validation'!Q$450676&amp;":"&amp;'Green Validation'!Q$450677),'Green Validation'!Q$450678,FALSE))</f>
        <v>223</v>
      </c>
      <c r="R31" s="297">
        <f ca="1">+IF(ISERROR(HLOOKUP($B31,INDIRECT("'Monthly Resource Report'!"&amp;'Green Validation'!R$450676&amp;":"&amp;'Green Validation'!R$450677),'Green Validation'!R$450678,FALSE)),0,HLOOKUP($B31,INDIRECT("'Monthly Resource Report'!"&amp;'Green Validation'!R$450676&amp;":"&amp;'Green Validation'!R$450677),'Green Validation'!R$450678,FALSE))</f>
        <v>4.9930011190739103</v>
      </c>
      <c r="S31" s="317">
        <f ca="1">+IF(ISERROR(HLOOKUP($B31,INDIRECT("'Monthly Resource Report'!"&amp;'Green Validation'!S$450676&amp;":"&amp;'Green Validation'!S$450677),'Green Validation'!S$450678,FALSE)),0,HLOOKUP($B31,INDIRECT("'Monthly Resource Report'!"&amp;'Green Validation'!S$450676&amp;":"&amp;'Green Validation'!S$450677),'Green Validation'!S$450678,FALSE))</f>
        <v>0.20752689265049584</v>
      </c>
      <c r="T31" s="318">
        <f ca="1">+IF(ISERROR(HLOOKUP($B31,INDIRECT("'Monthly Resource Report'!"&amp;'Green Validation'!T$450676&amp;":"&amp;'Green Validation'!T$450677),'Green Validation'!T$450678,FALSE)),0,HLOOKUP($B31,INDIRECT("'Monthly Resource Report'!"&amp;'Green Validation'!T$450676&amp;":"&amp;'Green Validation'!T$450677),'Green Validation'!T$450678,FALSE))</f>
        <v>0.19037766223413838</v>
      </c>
    </row>
    <row r="32" spans="2:20">
      <c r="B32" s="301">
        <v>42156</v>
      </c>
      <c r="C32" s="294">
        <v>231</v>
      </c>
      <c r="D32" s="297">
        <v>4.9930000000000003</v>
      </c>
      <c r="E32" s="299">
        <v>0.21</v>
      </c>
      <c r="F32" s="295">
        <v>0.19</v>
      </c>
      <c r="G32" s="294">
        <f ca="1">+IF(ISERROR(HLOOKUP($B32,INDIRECT("'Monthly Resource Report'!"&amp;'Green Validation'!G$450676&amp;":"&amp;'Green Validation'!G$450677),'Green Validation'!G$450678,FALSE)),0,HLOOKUP($B32,INDIRECT("'Monthly Resource Report'!"&amp;'Green Validation'!G$450676&amp;":"&amp;'Green Validation'!G$450677),'Green Validation'!G$450678,FALSE))</f>
        <v>231</v>
      </c>
      <c r="H32" s="297">
        <f ca="1">+IF(ISERROR(HLOOKUP($B32,INDIRECT("'Monthly Resource Report'!"&amp;'Green Validation'!H$450676&amp;":"&amp;'Green Validation'!H$450677),'Green Validation'!H$450678,FALSE)),0,HLOOKUP($B32,INDIRECT("'Monthly Resource Report'!"&amp;'Green Validation'!H$450676&amp;":"&amp;'Green Validation'!H$450677),'Green Validation'!H$450678,FALSE))</f>
        <v>4.9930031507333528</v>
      </c>
      <c r="I32" s="317">
        <f ca="1">+IF(ISERROR(HLOOKUP($B32,INDIRECT("'Monthly Resource Report'!"&amp;'Green Validation'!I$450676&amp;":"&amp;'Green Validation'!I$450677),'Green Validation'!I$450678,FALSE)),0,HLOOKUP($B32,INDIRECT("'Monthly Resource Report'!"&amp;'Green Validation'!I$450676&amp;":"&amp;'Green Validation'!I$450677),'Green Validation'!I$450678,FALSE))</f>
        <v>0.20719725423140617</v>
      </c>
      <c r="J32" s="318">
        <f ca="1">+IF(ISERROR(HLOOKUP($B32,INDIRECT("'Monthly Resource Report'!"&amp;'Green Validation'!J$450676&amp;":"&amp;'Green Validation'!J$450677),'Green Validation'!J$450678,FALSE)),0,HLOOKUP($B32,INDIRECT("'Monthly Resource Report'!"&amp;'Green Validation'!J$450676&amp;":"&amp;'Green Validation'!J$450677),'Green Validation'!J$450678,FALSE))</f>
        <v>0.19026074831227849</v>
      </c>
      <c r="L32" s="301">
        <v>42156</v>
      </c>
      <c r="M32" s="294">
        <v>223</v>
      </c>
      <c r="N32" s="297">
        <v>4.9930000000000003</v>
      </c>
      <c r="O32" s="299">
        <v>0.21</v>
      </c>
      <c r="P32" s="295">
        <v>0.19</v>
      </c>
      <c r="Q32" s="294">
        <f ca="1">+IF(ISERROR(HLOOKUP($B32,INDIRECT("'Monthly Resource Report'!"&amp;'Green Validation'!Q$450676&amp;":"&amp;'Green Validation'!Q$450677),'Green Validation'!Q$450678,FALSE)),0,HLOOKUP($B32,INDIRECT("'Monthly Resource Report'!"&amp;'Green Validation'!Q$450676&amp;":"&amp;'Green Validation'!Q$450677),'Green Validation'!Q$450678,FALSE))</f>
        <v>223</v>
      </c>
      <c r="R32" s="297">
        <f ca="1">+IF(ISERROR(HLOOKUP($B32,INDIRECT("'Monthly Resource Report'!"&amp;'Green Validation'!R$450676&amp;":"&amp;'Green Validation'!R$450677),'Green Validation'!R$450678,FALSE)),0,HLOOKUP($B32,INDIRECT("'Monthly Resource Report'!"&amp;'Green Validation'!R$450676&amp;":"&amp;'Green Validation'!R$450677),'Green Validation'!R$450678,FALSE))</f>
        <v>4.9929985560691925</v>
      </c>
      <c r="S32" s="317">
        <f ca="1">+IF(ISERROR(HLOOKUP($B32,INDIRECT("'Monthly Resource Report'!"&amp;'Green Validation'!S$450676&amp;":"&amp;'Green Validation'!S$450677),'Green Validation'!S$450678,FALSE)),0,HLOOKUP($B32,INDIRECT("'Monthly Resource Report'!"&amp;'Green Validation'!S$450676&amp;":"&amp;'Green Validation'!S$450677),'Green Validation'!S$450678,FALSE))</f>
        <v>0.20744078345320896</v>
      </c>
      <c r="T32" s="318">
        <f ca="1">+IF(ISERROR(HLOOKUP($B32,INDIRECT("'Monthly Resource Report'!"&amp;'Green Validation'!T$450676&amp;":"&amp;'Green Validation'!T$450677),'Green Validation'!T$450678,FALSE)),0,HLOOKUP($B32,INDIRECT("'Monthly Resource Report'!"&amp;'Green Validation'!T$450676&amp;":"&amp;'Green Validation'!T$450677),'Green Validation'!T$450678,FALSE))</f>
        <v>0.19019373030203679</v>
      </c>
    </row>
    <row r="33" spans="2:20">
      <c r="B33" s="301">
        <v>42186</v>
      </c>
      <c r="C33" s="294">
        <v>231</v>
      </c>
      <c r="D33" s="297">
        <v>4.9930000000000003</v>
      </c>
      <c r="E33" s="299">
        <v>0.21</v>
      </c>
      <c r="F33" s="295">
        <v>0.19</v>
      </c>
      <c r="G33" s="294">
        <f ca="1">+IF(ISERROR(HLOOKUP($B33,INDIRECT("'Monthly Resource Report'!"&amp;'Green Validation'!G$450676&amp;":"&amp;'Green Validation'!G$450677),'Green Validation'!G$450678,FALSE)),0,HLOOKUP($B33,INDIRECT("'Monthly Resource Report'!"&amp;'Green Validation'!G$450676&amp;":"&amp;'Green Validation'!G$450677),'Green Validation'!G$450678,FALSE))</f>
        <v>231</v>
      </c>
      <c r="H33" s="297">
        <f ca="1">+IF(ISERROR(HLOOKUP($B33,INDIRECT("'Monthly Resource Report'!"&amp;'Green Validation'!H$450676&amp;":"&amp;'Green Validation'!H$450677),'Green Validation'!H$450678,FALSE)),0,HLOOKUP($B33,INDIRECT("'Monthly Resource Report'!"&amp;'Green Validation'!H$450676&amp;":"&amp;'Green Validation'!H$450677),'Green Validation'!H$450678,FALSE))</f>
        <v>4.9930018769381421</v>
      </c>
      <c r="I33" s="317">
        <f ca="1">+IF(ISERROR(HLOOKUP($B33,INDIRECT("'Monthly Resource Report'!"&amp;'Green Validation'!I$450676&amp;":"&amp;'Green Validation'!I$450677),'Green Validation'!I$450678,FALSE)),0,HLOOKUP($B33,INDIRECT("'Monthly Resource Report'!"&amp;'Green Validation'!I$450676&amp;":"&amp;'Green Validation'!I$450677),'Green Validation'!I$450678,FALSE))</f>
        <v>0.20752068270975402</v>
      </c>
      <c r="J33" s="318">
        <f ca="1">+IF(ISERROR(HLOOKUP($B33,INDIRECT("'Monthly Resource Report'!"&amp;'Green Validation'!J$450676&amp;":"&amp;'Green Validation'!J$450677),'Green Validation'!J$450678,FALSE)),0,HLOOKUP($B33,INDIRECT("'Monthly Resource Report'!"&amp;'Green Validation'!J$450676&amp;":"&amp;'Green Validation'!J$450677),'Green Validation'!J$450678,FALSE))</f>
        <v>0.19038142252160442</v>
      </c>
      <c r="L33" s="301">
        <v>42186</v>
      </c>
      <c r="M33" s="294">
        <v>223</v>
      </c>
      <c r="N33" s="297">
        <v>4.9930000000000003</v>
      </c>
      <c r="O33" s="299">
        <v>0.21</v>
      </c>
      <c r="P33" s="295">
        <v>0.19</v>
      </c>
      <c r="Q33" s="294">
        <f ca="1">+IF(ISERROR(HLOOKUP($B33,INDIRECT("'Monthly Resource Report'!"&amp;'Green Validation'!Q$450676&amp;":"&amp;'Green Validation'!Q$450677),'Green Validation'!Q$450678,FALSE)),0,HLOOKUP($B33,INDIRECT("'Monthly Resource Report'!"&amp;'Green Validation'!Q$450676&amp;":"&amp;'Green Validation'!Q$450677),'Green Validation'!Q$450678,FALSE))</f>
        <v>223</v>
      </c>
      <c r="R33" s="297">
        <f ca="1">+IF(ISERROR(HLOOKUP($B33,INDIRECT("'Monthly Resource Report'!"&amp;'Green Validation'!R$450676&amp;":"&amp;'Green Validation'!R$450677),'Green Validation'!R$450678,FALSE)),0,HLOOKUP($B33,INDIRECT("'Monthly Resource Report'!"&amp;'Green Validation'!R$450676&amp;":"&amp;'Green Validation'!R$450677),'Green Validation'!R$450678,FALSE))</f>
        <v>4.9929982470475665</v>
      </c>
      <c r="S33" s="317">
        <f ca="1">+IF(ISERROR(HLOOKUP($B33,INDIRECT("'Monthly Resource Report'!"&amp;'Green Validation'!S$450676&amp;":"&amp;'Green Validation'!S$450677),'Green Validation'!S$450678,FALSE)),0,HLOOKUP($B33,INDIRECT("'Monthly Resource Report'!"&amp;'Green Validation'!S$450676&amp;":"&amp;'Green Validation'!S$450677),'Green Validation'!S$450678,FALSE))</f>
        <v>0.20790963992057271</v>
      </c>
      <c r="T33" s="318">
        <f ca="1">+IF(ISERROR(HLOOKUP($B33,INDIRECT("'Monthly Resource Report'!"&amp;'Green Validation'!T$450676&amp;":"&amp;'Green Validation'!T$450677),'Green Validation'!T$450678,FALSE)),0,HLOOKUP($B33,INDIRECT("'Monthly Resource Report'!"&amp;'Green Validation'!T$450676&amp;":"&amp;'Green Validation'!T$450677),'Green Validation'!T$450678,FALSE))</f>
        <v>0.19018032898794637</v>
      </c>
    </row>
    <row r="34" spans="2:20">
      <c r="B34" s="301">
        <v>42217</v>
      </c>
      <c r="C34" s="294">
        <v>231</v>
      </c>
      <c r="D34" s="297">
        <v>4.9930000000000003</v>
      </c>
      <c r="E34" s="299">
        <v>0.21</v>
      </c>
      <c r="F34" s="295">
        <v>0.19</v>
      </c>
      <c r="G34" s="294">
        <f ca="1">+IF(ISERROR(HLOOKUP($B34,INDIRECT("'Monthly Resource Report'!"&amp;'Green Validation'!G$450676&amp;":"&amp;'Green Validation'!G$450677),'Green Validation'!G$450678,FALSE)),0,HLOOKUP($B34,INDIRECT("'Monthly Resource Report'!"&amp;'Green Validation'!G$450676&amp;":"&amp;'Green Validation'!G$450677),'Green Validation'!G$450678,FALSE))</f>
        <v>231</v>
      </c>
      <c r="H34" s="297">
        <f ca="1">+IF(ISERROR(HLOOKUP($B34,INDIRECT("'Monthly Resource Report'!"&amp;'Green Validation'!H$450676&amp;":"&amp;'Green Validation'!H$450677),'Green Validation'!H$450678,FALSE)),0,HLOOKUP($B34,INDIRECT("'Monthly Resource Report'!"&amp;'Green Validation'!H$450676&amp;":"&amp;'Green Validation'!H$450677),'Green Validation'!H$450678,FALSE))</f>
        <v>4.9930012526209726</v>
      </c>
      <c r="I34" s="317">
        <f ca="1">+IF(ISERROR(HLOOKUP($B34,INDIRECT("'Monthly Resource Report'!"&amp;'Green Validation'!I$450676&amp;":"&amp;'Green Validation'!I$450677),'Green Validation'!I$450678,FALSE)),0,HLOOKUP($B34,INDIRECT("'Monthly Resource Report'!"&amp;'Green Validation'!I$450676&amp;":"&amp;'Green Validation'!I$450677),'Green Validation'!I$450678,FALSE))</f>
        <v>0.20752018489293045</v>
      </c>
      <c r="J34" s="318">
        <f ca="1">+IF(ISERROR(HLOOKUP($B34,INDIRECT("'Monthly Resource Report'!"&amp;'Green Validation'!J$450676&amp;":"&amp;'Green Validation'!J$450677),'Green Validation'!J$450678,FALSE)),0,HLOOKUP($B34,INDIRECT("'Monthly Resource Report'!"&amp;'Green Validation'!J$450676&amp;":"&amp;'Green Validation'!J$450677),'Green Validation'!J$450678,FALSE))</f>
        <v>0.19037495905327542</v>
      </c>
      <c r="L34" s="301">
        <v>42217</v>
      </c>
      <c r="M34" s="294">
        <v>223</v>
      </c>
      <c r="N34" s="297">
        <v>4.9930000000000003</v>
      </c>
      <c r="O34" s="299">
        <v>0.21</v>
      </c>
      <c r="P34" s="295">
        <v>0.19</v>
      </c>
      <c r="Q34" s="294">
        <f ca="1">+IF(ISERROR(HLOOKUP($B34,INDIRECT("'Monthly Resource Report'!"&amp;'Green Validation'!Q$450676&amp;":"&amp;'Green Validation'!Q$450677),'Green Validation'!Q$450678,FALSE)),0,HLOOKUP($B34,INDIRECT("'Monthly Resource Report'!"&amp;'Green Validation'!Q$450676&amp;":"&amp;'Green Validation'!Q$450677),'Green Validation'!Q$450678,FALSE))</f>
        <v>223</v>
      </c>
      <c r="R34" s="297">
        <f ca="1">+IF(ISERROR(HLOOKUP($B34,INDIRECT("'Monthly Resource Report'!"&amp;'Green Validation'!R$450676&amp;":"&amp;'Green Validation'!R$450677),'Green Validation'!R$450678,FALSE)),0,HLOOKUP($B34,INDIRECT("'Monthly Resource Report'!"&amp;'Green Validation'!R$450676&amp;":"&amp;'Green Validation'!R$450677),'Green Validation'!R$450678,FALSE))</f>
        <v>4.9929990163012929</v>
      </c>
      <c r="S34" s="317">
        <f ca="1">+IF(ISERROR(HLOOKUP($B34,INDIRECT("'Monthly Resource Report'!"&amp;'Green Validation'!S$450676&amp;":"&amp;'Green Validation'!S$450677),'Green Validation'!S$450678,FALSE)),0,HLOOKUP($B34,INDIRECT("'Monthly Resource Report'!"&amp;'Green Validation'!S$450676&amp;":"&amp;'Green Validation'!S$450677),'Green Validation'!S$450678,FALSE))</f>
        <v>0.20780715998839971</v>
      </c>
      <c r="T34" s="318">
        <f ca="1">+IF(ISERROR(HLOOKUP($B34,INDIRECT("'Monthly Resource Report'!"&amp;'Green Validation'!T$450676&amp;":"&amp;'Green Validation'!T$450677),'Green Validation'!T$450678,FALSE)),0,HLOOKUP($B34,INDIRECT("'Monthly Resource Report'!"&amp;'Green Validation'!T$450676&amp;":"&amp;'Green Validation'!T$450677),'Green Validation'!T$450678,FALSE))</f>
        <v>0.19017953640255883</v>
      </c>
    </row>
    <row r="35" spans="2:20">
      <c r="B35" s="301">
        <v>42248</v>
      </c>
      <c r="C35" s="294">
        <v>231</v>
      </c>
      <c r="D35" s="297">
        <v>4.9930000000000003</v>
      </c>
      <c r="E35" s="299">
        <v>0.21</v>
      </c>
      <c r="F35" s="295">
        <v>0.19</v>
      </c>
      <c r="G35" s="294">
        <f ca="1">+IF(ISERROR(HLOOKUP($B35,INDIRECT("'Monthly Resource Report'!"&amp;'Green Validation'!G$450676&amp;":"&amp;'Green Validation'!G$450677),'Green Validation'!G$450678,FALSE)),0,HLOOKUP($B35,INDIRECT("'Monthly Resource Report'!"&amp;'Green Validation'!G$450676&amp;":"&amp;'Green Validation'!G$450677),'Green Validation'!G$450678,FALSE))</f>
        <v>231</v>
      </c>
      <c r="H35" s="297">
        <f ca="1">+IF(ISERROR(HLOOKUP($B35,INDIRECT("'Monthly Resource Report'!"&amp;'Green Validation'!H$450676&amp;":"&amp;'Green Validation'!H$450677),'Green Validation'!H$450678,FALSE)),0,HLOOKUP($B35,INDIRECT("'Monthly Resource Report'!"&amp;'Green Validation'!H$450676&amp;":"&amp;'Green Validation'!H$450677),'Green Validation'!H$450678,FALSE))</f>
        <v>4.9930004592874484</v>
      </c>
      <c r="I35" s="317">
        <f ca="1">+IF(ISERROR(HLOOKUP($B35,INDIRECT("'Monthly Resource Report'!"&amp;'Green Validation'!I$450676&amp;":"&amp;'Green Validation'!I$450677),'Green Validation'!I$450678,FALSE)),0,HLOOKUP($B35,INDIRECT("'Monthly Resource Report'!"&amp;'Green Validation'!I$450676&amp;":"&amp;'Green Validation'!I$450677),'Green Validation'!I$450678,FALSE))</f>
        <v>0.20681205909668751</v>
      </c>
      <c r="J35" s="318">
        <f ca="1">+IF(ISERROR(HLOOKUP($B35,INDIRECT("'Monthly Resource Report'!"&amp;'Green Validation'!J$450676&amp;":"&amp;'Green Validation'!J$450677),'Green Validation'!J$450678,FALSE)),0,HLOOKUP($B35,INDIRECT("'Monthly Resource Report'!"&amp;'Green Validation'!J$450676&amp;":"&amp;'Green Validation'!J$450677),'Green Validation'!J$450678,FALSE))</f>
        <v>0.19026604048241655</v>
      </c>
      <c r="L35" s="301">
        <v>42248</v>
      </c>
      <c r="M35" s="294">
        <v>223</v>
      </c>
      <c r="N35" s="297">
        <v>4.9930000000000003</v>
      </c>
      <c r="O35" s="299">
        <v>0.21</v>
      </c>
      <c r="P35" s="295">
        <v>0.19</v>
      </c>
      <c r="Q35" s="294">
        <f ca="1">+IF(ISERROR(HLOOKUP($B35,INDIRECT("'Monthly Resource Report'!"&amp;'Green Validation'!Q$450676&amp;":"&amp;'Green Validation'!Q$450677),'Green Validation'!Q$450678,FALSE)),0,HLOOKUP($B35,INDIRECT("'Monthly Resource Report'!"&amp;'Green Validation'!Q$450676&amp;":"&amp;'Green Validation'!Q$450677),'Green Validation'!Q$450678,FALSE))</f>
        <v>223</v>
      </c>
      <c r="R35" s="297">
        <f ca="1">+IF(ISERROR(HLOOKUP($B35,INDIRECT("'Monthly Resource Report'!"&amp;'Green Validation'!R$450676&amp;":"&amp;'Green Validation'!R$450677),'Green Validation'!R$450678,FALSE)),0,HLOOKUP($B35,INDIRECT("'Monthly Resource Report'!"&amp;'Green Validation'!R$450676&amp;":"&amp;'Green Validation'!R$450677),'Green Validation'!R$450678,FALSE))</f>
        <v>4.9930006756756748</v>
      </c>
      <c r="S35" s="317">
        <f ca="1">+IF(ISERROR(HLOOKUP($B35,INDIRECT("'Monthly Resource Report'!"&amp;'Green Validation'!S$450676&amp;":"&amp;'Green Validation'!S$450677),'Green Validation'!S$450678,FALSE)),0,HLOOKUP($B35,INDIRECT("'Monthly Resource Report'!"&amp;'Green Validation'!S$450676&amp;":"&amp;'Green Validation'!S$450677),'Green Validation'!S$450678,FALSE))</f>
        <v>0.20721591001022421</v>
      </c>
      <c r="T35" s="318">
        <f ca="1">+IF(ISERROR(HLOOKUP($B35,INDIRECT("'Monthly Resource Report'!"&amp;'Green Validation'!T$450676&amp;":"&amp;'Green Validation'!T$450677),'Green Validation'!T$450678,FALSE)),0,HLOOKUP($B35,INDIRECT("'Monthly Resource Report'!"&amp;'Green Validation'!T$450676&amp;":"&amp;'Green Validation'!T$450677),'Green Validation'!T$450678,FALSE))</f>
        <v>0.19029868407977377</v>
      </c>
    </row>
    <row r="36" spans="2:20">
      <c r="B36" s="301">
        <v>42278</v>
      </c>
      <c r="C36" s="294">
        <v>231</v>
      </c>
      <c r="D36" s="297">
        <v>4.9930000000000003</v>
      </c>
      <c r="E36" s="299">
        <v>0.22500000000000001</v>
      </c>
      <c r="F36" s="295">
        <v>0.19</v>
      </c>
      <c r="G36" s="294">
        <f ca="1">+IF(ISERROR(HLOOKUP($B36,INDIRECT("'Monthly Resource Report'!"&amp;'Green Validation'!G$450676&amp;":"&amp;'Green Validation'!G$450677),'Green Validation'!G$450678,FALSE)),0,HLOOKUP($B36,INDIRECT("'Monthly Resource Report'!"&amp;'Green Validation'!G$450676&amp;":"&amp;'Green Validation'!G$450677),'Green Validation'!G$450678,FALSE))</f>
        <v>231</v>
      </c>
      <c r="H36" s="297">
        <f ca="1">+IF(ISERROR(HLOOKUP($B36,INDIRECT("'Monthly Resource Report'!"&amp;'Green Validation'!H$450676&amp;":"&amp;'Green Validation'!H$450677),'Green Validation'!H$450678,FALSE)),0,HLOOKUP($B36,INDIRECT("'Monthly Resource Report'!"&amp;'Green Validation'!H$450676&amp;":"&amp;'Green Validation'!H$450677),'Green Validation'!H$450678,FALSE))</f>
        <v>4.9929978666107084</v>
      </c>
      <c r="I36" s="317">
        <f ca="1">+IF(ISERROR(HLOOKUP($B36,INDIRECT("'Monthly Resource Report'!"&amp;'Green Validation'!I$450676&amp;":"&amp;'Green Validation'!I$450677),'Green Validation'!I$450678,FALSE)),0,HLOOKUP($B36,INDIRECT("'Monthly Resource Report'!"&amp;'Green Validation'!I$450676&amp;":"&amp;'Green Validation'!I$450677),'Green Validation'!I$450678,FALSE))</f>
        <v>0.22181524820126935</v>
      </c>
      <c r="J36" s="318">
        <f ca="1">+IF(ISERROR(HLOOKUP($B36,INDIRECT("'Monthly Resource Report'!"&amp;'Green Validation'!J$450676&amp;":"&amp;'Green Validation'!J$450677),'Green Validation'!J$450678,FALSE)),0,HLOOKUP($B36,INDIRECT("'Monthly Resource Report'!"&amp;'Green Validation'!J$450676&amp;":"&amp;'Green Validation'!J$450677),'Green Validation'!J$450678,FALSE))</f>
        <v>0.19025385417434224</v>
      </c>
      <c r="L36" s="301">
        <v>42278</v>
      </c>
      <c r="M36" s="294">
        <v>223</v>
      </c>
      <c r="N36" s="297">
        <v>4.9930000000000003</v>
      </c>
      <c r="O36" s="299">
        <v>0.22500000000000001</v>
      </c>
      <c r="P36" s="295">
        <v>0.19</v>
      </c>
      <c r="Q36" s="294">
        <f ca="1">+IF(ISERROR(HLOOKUP($B36,INDIRECT("'Monthly Resource Report'!"&amp;'Green Validation'!Q$450676&amp;":"&amp;'Green Validation'!Q$450677),'Green Validation'!Q$450678,FALSE)),0,HLOOKUP($B36,INDIRECT("'Monthly Resource Report'!"&amp;'Green Validation'!Q$450676&amp;":"&amp;'Green Validation'!Q$450677),'Green Validation'!Q$450678,FALSE))</f>
        <v>223</v>
      </c>
      <c r="R36" s="297">
        <f ca="1">+IF(ISERROR(HLOOKUP($B36,INDIRECT("'Monthly Resource Report'!"&amp;'Green Validation'!R$450676&amp;":"&amp;'Green Validation'!R$450677),'Green Validation'!R$450678,FALSE)),0,HLOOKUP($B36,INDIRECT("'Monthly Resource Report'!"&amp;'Green Validation'!R$450676&amp;":"&amp;'Green Validation'!R$450677),'Green Validation'!R$450678,FALSE))</f>
        <v>4.9930004088923319</v>
      </c>
      <c r="S36" s="317">
        <f ca="1">+IF(ISERROR(HLOOKUP($B36,INDIRECT("'Monthly Resource Report'!"&amp;'Green Validation'!S$450676&amp;":"&amp;'Green Validation'!S$450677),'Green Validation'!S$450678,FALSE)),0,HLOOKUP($B36,INDIRECT("'Monthly Resource Report'!"&amp;'Green Validation'!S$450676&amp;":"&amp;'Green Validation'!S$450677),'Green Validation'!S$450678,FALSE))</f>
        <v>0.22223404575836694</v>
      </c>
      <c r="T36" s="318">
        <f ca="1">+IF(ISERROR(HLOOKUP($B36,INDIRECT("'Monthly Resource Report'!"&amp;'Green Validation'!T$450676&amp;":"&amp;'Green Validation'!T$450677),'Green Validation'!T$450678,FALSE)),0,HLOOKUP($B36,INDIRECT("'Monthly Resource Report'!"&amp;'Green Validation'!T$450676&amp;":"&amp;'Green Validation'!T$450677),'Green Validation'!T$450678,FALSE))</f>
        <v>0.19028485676391382</v>
      </c>
    </row>
    <row r="37" spans="2:20">
      <c r="B37" s="301">
        <v>42309</v>
      </c>
      <c r="C37" s="294">
        <v>231</v>
      </c>
      <c r="D37" s="297">
        <v>4.9930000000000003</v>
      </c>
      <c r="E37" s="299">
        <v>0.22500000000000001</v>
      </c>
      <c r="F37" s="295">
        <v>0.19</v>
      </c>
      <c r="G37" s="294">
        <f ca="1">+IF(ISERROR(HLOOKUP($B37,INDIRECT("'Monthly Resource Report'!"&amp;'Green Validation'!G$450676&amp;":"&amp;'Green Validation'!G$450677),'Green Validation'!G$450678,FALSE)),0,HLOOKUP($B37,INDIRECT("'Monthly Resource Report'!"&amp;'Green Validation'!G$450676&amp;":"&amp;'Green Validation'!G$450677),'Green Validation'!G$450678,FALSE))</f>
        <v>231</v>
      </c>
      <c r="H37" s="297">
        <f ca="1">+IF(ISERROR(HLOOKUP($B37,INDIRECT("'Monthly Resource Report'!"&amp;'Green Validation'!H$450676&amp;":"&amp;'Green Validation'!H$450677),'Green Validation'!H$450678,FALSE)),0,HLOOKUP($B37,INDIRECT("'Monthly Resource Report'!"&amp;'Green Validation'!H$450676&amp;":"&amp;'Green Validation'!H$450677),'Green Validation'!H$450678,FALSE))</f>
        <v>4.9929987520116503</v>
      </c>
      <c r="I37" s="317">
        <f ca="1">+IF(ISERROR(HLOOKUP($B37,INDIRECT("'Monthly Resource Report'!"&amp;'Green Validation'!I$450676&amp;":"&amp;'Green Validation'!I$450677),'Green Validation'!I$450678,FALSE)),0,HLOOKUP($B37,INDIRECT("'Monthly Resource Report'!"&amp;'Green Validation'!I$450676&amp;":"&amp;'Green Validation'!I$450677),'Green Validation'!I$450678,FALSE))</f>
        <v>0.2219231778905853</v>
      </c>
      <c r="J37" s="318">
        <f ca="1">+IF(ISERROR(HLOOKUP($B37,INDIRECT("'Monthly Resource Report'!"&amp;'Green Validation'!J$450676&amp;":"&amp;'Green Validation'!J$450677),'Green Validation'!J$450678,FALSE)),0,HLOOKUP($B37,INDIRECT("'Monthly Resource Report'!"&amp;'Green Validation'!J$450676&amp;":"&amp;'Green Validation'!J$450677),'Green Validation'!J$450678,FALSE))</f>
        <v>0.19027046313411394</v>
      </c>
      <c r="L37" s="301">
        <v>42309</v>
      </c>
      <c r="M37" s="294">
        <v>223</v>
      </c>
      <c r="N37" s="297">
        <v>4.9930000000000003</v>
      </c>
      <c r="O37" s="299">
        <v>0.22500000000000001</v>
      </c>
      <c r="P37" s="295">
        <v>0.19</v>
      </c>
      <c r="Q37" s="294">
        <f ca="1">+IF(ISERROR(HLOOKUP($B37,INDIRECT("'Monthly Resource Report'!"&amp;'Green Validation'!Q$450676&amp;":"&amp;'Green Validation'!Q$450677),'Green Validation'!Q$450678,FALSE)),0,HLOOKUP($B37,INDIRECT("'Monthly Resource Report'!"&amp;'Green Validation'!Q$450676&amp;":"&amp;'Green Validation'!Q$450677),'Green Validation'!Q$450678,FALSE))</f>
        <v>223</v>
      </c>
      <c r="R37" s="297">
        <f ca="1">+IF(ISERROR(HLOOKUP($B37,INDIRECT("'Monthly Resource Report'!"&amp;'Green Validation'!R$450676&amp;":"&amp;'Green Validation'!R$450677),'Green Validation'!R$450678,FALSE)),0,HLOOKUP($B37,INDIRECT("'Monthly Resource Report'!"&amp;'Green Validation'!R$450676&amp;":"&amp;'Green Validation'!R$450677),'Green Validation'!R$450678,FALSE))</f>
        <v>4.9930004976147089</v>
      </c>
      <c r="S37" s="317">
        <f ca="1">+IF(ISERROR(HLOOKUP($B37,INDIRECT("'Monthly Resource Report'!"&amp;'Green Validation'!S$450676&amp;":"&amp;'Green Validation'!S$450677),'Green Validation'!S$450678,FALSE)),0,HLOOKUP($B37,INDIRECT("'Monthly Resource Report'!"&amp;'Green Validation'!S$450676&amp;":"&amp;'Green Validation'!S$450677),'Green Validation'!S$450678,FALSE))</f>
        <v>0.22236880741118448</v>
      </c>
      <c r="T37" s="318">
        <f ca="1">+IF(ISERROR(HLOOKUP($B37,INDIRECT("'Monthly Resource Report'!"&amp;'Green Validation'!T$450676&amp;":"&amp;'Green Validation'!T$450677),'Green Validation'!T$450678,FALSE)),0,HLOOKUP($B37,INDIRECT("'Monthly Resource Report'!"&amp;'Green Validation'!T$450676&amp;":"&amp;'Green Validation'!T$450677),'Green Validation'!T$450678,FALSE))</f>
        <v>0.19029382381883622</v>
      </c>
    </row>
    <row r="38" spans="2:20">
      <c r="B38" s="301">
        <v>42339</v>
      </c>
      <c r="C38" s="294">
        <v>231</v>
      </c>
      <c r="D38" s="297">
        <v>4.9930000000000003</v>
      </c>
      <c r="E38" s="299">
        <v>0.22500000000000001</v>
      </c>
      <c r="F38" s="295">
        <v>0.19</v>
      </c>
      <c r="G38" s="294">
        <f ca="1">+IF(ISERROR(HLOOKUP($B38,INDIRECT("'Monthly Resource Report'!"&amp;'Green Validation'!G$450676&amp;":"&amp;'Green Validation'!G$450677),'Green Validation'!G$450678,FALSE)),0,HLOOKUP($B38,INDIRECT("'Monthly Resource Report'!"&amp;'Green Validation'!G$450676&amp;":"&amp;'Green Validation'!G$450677),'Green Validation'!G$450678,FALSE))</f>
        <v>231</v>
      </c>
      <c r="H38" s="297">
        <f ca="1">+IF(ISERROR(HLOOKUP($B38,INDIRECT("'Monthly Resource Report'!"&amp;'Green Validation'!H$450676&amp;":"&amp;'Green Validation'!H$450677),'Green Validation'!H$450678,FALSE)),0,HLOOKUP($B38,INDIRECT("'Monthly Resource Report'!"&amp;'Green Validation'!H$450676&amp;":"&amp;'Green Validation'!H$450677),'Green Validation'!H$450678,FALSE))</f>
        <v>4.9929999290327158</v>
      </c>
      <c r="I38" s="317">
        <f ca="1">+IF(ISERROR(HLOOKUP($B38,INDIRECT("'Monthly Resource Report'!"&amp;'Green Validation'!I$450676&amp;":"&amp;'Green Validation'!I$450677),'Green Validation'!I$450678,FALSE)),0,HLOOKUP($B38,INDIRECT("'Monthly Resource Report'!"&amp;'Green Validation'!I$450676&amp;":"&amp;'Green Validation'!I$450677),'Green Validation'!I$450678,FALSE))</f>
        <v>0.22155961302202878</v>
      </c>
      <c r="J38" s="318">
        <f ca="1">+IF(ISERROR(HLOOKUP($B38,INDIRECT("'Monthly Resource Report'!"&amp;'Green Validation'!J$450676&amp;":"&amp;'Green Validation'!J$450677),'Green Validation'!J$450678,FALSE)),0,HLOOKUP($B38,INDIRECT("'Monthly Resource Report'!"&amp;'Green Validation'!J$450676&amp;":"&amp;'Green Validation'!J$450677),'Green Validation'!J$450678,FALSE))</f>
        <v>0.19026718604831055</v>
      </c>
      <c r="L38" s="301">
        <v>42339</v>
      </c>
      <c r="M38" s="294">
        <v>223</v>
      </c>
      <c r="N38" s="297">
        <v>4.9930000000000003</v>
      </c>
      <c r="O38" s="299">
        <v>0.22500000000000001</v>
      </c>
      <c r="P38" s="295">
        <v>0.19</v>
      </c>
      <c r="Q38" s="294">
        <f ca="1">+IF(ISERROR(HLOOKUP($B38,INDIRECT("'Monthly Resource Report'!"&amp;'Green Validation'!Q$450676&amp;":"&amp;'Green Validation'!Q$450677),'Green Validation'!Q$450678,FALSE)),0,HLOOKUP($B38,INDIRECT("'Monthly Resource Report'!"&amp;'Green Validation'!Q$450676&amp;":"&amp;'Green Validation'!Q$450677),'Green Validation'!Q$450678,FALSE))</f>
        <v>223</v>
      </c>
      <c r="R38" s="297">
        <f ca="1">+IF(ISERROR(HLOOKUP($B38,INDIRECT("'Monthly Resource Report'!"&amp;'Green Validation'!R$450676&amp;":"&amp;'Green Validation'!R$450677),'Green Validation'!R$450678,FALSE)),0,HLOOKUP($B38,INDIRECT("'Monthly Resource Report'!"&amp;'Green Validation'!R$450676&amp;":"&amp;'Green Validation'!R$450677),'Green Validation'!R$450678,FALSE))</f>
        <v>4.9929999854771481</v>
      </c>
      <c r="S38" s="317">
        <f ca="1">+IF(ISERROR(HLOOKUP($B38,INDIRECT("'Monthly Resource Report'!"&amp;'Green Validation'!S$450676&amp;":"&amp;'Green Validation'!S$450677),'Green Validation'!S$450678,FALSE)),0,HLOOKUP($B38,INDIRECT("'Monthly Resource Report'!"&amp;'Green Validation'!S$450676&amp;":"&amp;'Green Validation'!S$450677),'Green Validation'!S$450678,FALSE))</f>
        <v>0.22206450851431633</v>
      </c>
      <c r="T38" s="318">
        <f ca="1">+IF(ISERROR(HLOOKUP($B38,INDIRECT("'Monthly Resource Report'!"&amp;'Green Validation'!T$450676&amp;":"&amp;'Green Validation'!T$450677),'Green Validation'!T$450678,FALSE)),0,HLOOKUP($B38,INDIRECT("'Monthly Resource Report'!"&amp;'Green Validation'!T$450676&amp;":"&amp;'Green Validation'!T$450677),'Green Validation'!T$450678,FALSE))</f>
        <v>0.1901909574528162</v>
      </c>
    </row>
    <row r="39" spans="2:20">
      <c r="B39" s="301">
        <v>42370</v>
      </c>
      <c r="C39" s="294">
        <v>231</v>
      </c>
      <c r="D39" s="297">
        <v>5.3289999999999997</v>
      </c>
      <c r="E39" s="299">
        <v>0.22500000000000001</v>
      </c>
      <c r="F39" s="295">
        <v>0.19</v>
      </c>
      <c r="G39" s="294">
        <f ca="1">+IF(ISERROR(HLOOKUP($B39,INDIRECT("'Monthly Resource Report'!"&amp;'Green Validation'!G$450676&amp;":"&amp;'Green Validation'!G$450677),'Green Validation'!G$450678,FALSE)),0,HLOOKUP($B39,INDIRECT("'Monthly Resource Report'!"&amp;'Green Validation'!G$450676&amp;":"&amp;'Green Validation'!G$450677),'Green Validation'!G$450678,FALSE))</f>
        <v>231</v>
      </c>
      <c r="H39" s="297">
        <f ca="1">+IF(ISERROR(HLOOKUP($B39,INDIRECT("'Monthly Resource Report'!"&amp;'Green Validation'!H$450676&amp;":"&amp;'Green Validation'!H$450677),'Green Validation'!H$450678,FALSE)),0,HLOOKUP($B39,INDIRECT("'Monthly Resource Report'!"&amp;'Green Validation'!H$450676&amp;":"&amp;'Green Validation'!H$450677),'Green Validation'!H$450678,FALSE))</f>
        <v>5.3290003840193112</v>
      </c>
      <c r="I39" s="317">
        <f ca="1">+IF(ISERROR(HLOOKUP($B39,INDIRECT("'Monthly Resource Report'!"&amp;'Green Validation'!I$450676&amp;":"&amp;'Green Validation'!I$450677),'Green Validation'!I$450678,FALSE)),0,HLOOKUP($B39,INDIRECT("'Monthly Resource Report'!"&amp;'Green Validation'!I$450676&amp;":"&amp;'Green Validation'!I$450677),'Green Validation'!I$450678,FALSE))</f>
        <v>0.22229708629742914</v>
      </c>
      <c r="J39" s="318">
        <f ca="1">+IF(ISERROR(HLOOKUP($B39,INDIRECT("'Monthly Resource Report'!"&amp;'Green Validation'!J$450676&amp;":"&amp;'Green Validation'!J$450677),'Green Validation'!J$450678,FALSE)),0,HLOOKUP($B39,INDIRECT("'Monthly Resource Report'!"&amp;'Green Validation'!J$450676&amp;":"&amp;'Green Validation'!J$450677),'Green Validation'!J$450678,FALSE))</f>
        <v>0.19038056401118303</v>
      </c>
      <c r="L39" s="301">
        <v>42370</v>
      </c>
      <c r="M39" s="294">
        <v>223</v>
      </c>
      <c r="N39" s="297">
        <v>5.3289999999999997</v>
      </c>
      <c r="O39" s="299">
        <v>0.22500000000000001</v>
      </c>
      <c r="P39" s="295">
        <v>0.19</v>
      </c>
      <c r="Q39" s="294">
        <f ca="1">+IF(ISERROR(HLOOKUP($B39,INDIRECT("'Monthly Resource Report'!"&amp;'Green Validation'!Q$450676&amp;":"&amp;'Green Validation'!Q$450677),'Green Validation'!Q$450678,FALSE)),0,HLOOKUP($B39,INDIRECT("'Monthly Resource Report'!"&amp;'Green Validation'!Q$450676&amp;":"&amp;'Green Validation'!Q$450677),'Green Validation'!Q$450678,FALSE))</f>
        <v>223</v>
      </c>
      <c r="R39" s="297">
        <f ca="1">+IF(ISERROR(HLOOKUP($B39,INDIRECT("'Monthly Resource Report'!"&amp;'Green Validation'!R$450676&amp;":"&amp;'Green Validation'!R$450677),'Green Validation'!R$450678,FALSE)),0,HLOOKUP($B39,INDIRECT("'Monthly Resource Report'!"&amp;'Green Validation'!R$450676&amp;":"&amp;'Green Validation'!R$450677),'Green Validation'!R$450678,FALSE))</f>
        <v>5.3289977503849899</v>
      </c>
      <c r="S39" s="317">
        <f ca="1">+IF(ISERROR(HLOOKUP($B39,INDIRECT("'Monthly Resource Report'!"&amp;'Green Validation'!S$450676&amp;":"&amp;'Green Validation'!S$450677),'Green Validation'!S$450678,FALSE)),0,HLOOKUP($B39,INDIRECT("'Monthly Resource Report'!"&amp;'Green Validation'!S$450676&amp;":"&amp;'Green Validation'!S$450677),'Green Validation'!S$450678,FALSE))</f>
        <v>0.22258507200689956</v>
      </c>
      <c r="T39" s="318">
        <f ca="1">+IF(ISERROR(HLOOKUP($B39,INDIRECT("'Monthly Resource Report'!"&amp;'Green Validation'!T$450676&amp;":"&amp;'Green Validation'!T$450677),'Green Validation'!T$450678,FALSE)),0,HLOOKUP($B39,INDIRECT("'Monthly Resource Report'!"&amp;'Green Validation'!T$450676&amp;":"&amp;'Green Validation'!T$450677),'Green Validation'!T$450678,FALSE))</f>
        <v>0.19018111613806427</v>
      </c>
    </row>
    <row r="40" spans="2:20">
      <c r="B40" s="301">
        <v>42401</v>
      </c>
      <c r="C40" s="294">
        <v>231</v>
      </c>
      <c r="D40" s="297">
        <v>5.3289999999999997</v>
      </c>
      <c r="E40" s="299">
        <v>0.22500000000000001</v>
      </c>
      <c r="F40" s="295">
        <v>0.19</v>
      </c>
      <c r="G40" s="294">
        <f ca="1">+IF(ISERROR(HLOOKUP($B40,INDIRECT("'Monthly Resource Report'!"&amp;'Green Validation'!G$450676&amp;":"&amp;'Green Validation'!G$450677),'Green Validation'!G$450678,FALSE)),0,HLOOKUP($B40,INDIRECT("'Monthly Resource Report'!"&amp;'Green Validation'!G$450676&amp;":"&amp;'Green Validation'!G$450677),'Green Validation'!G$450678,FALSE))</f>
        <v>231</v>
      </c>
      <c r="H40" s="297">
        <f ca="1">+IF(ISERROR(HLOOKUP($B40,INDIRECT("'Monthly Resource Report'!"&amp;'Green Validation'!H$450676&amp;":"&amp;'Green Validation'!H$450677),'Green Validation'!H$450678,FALSE)),0,HLOOKUP($B40,INDIRECT("'Monthly Resource Report'!"&amp;'Green Validation'!H$450676&amp;":"&amp;'Green Validation'!H$450677),'Green Validation'!H$450678,FALSE))</f>
        <v>5.3290005534715688</v>
      </c>
      <c r="I40" s="317">
        <f ca="1">+IF(ISERROR(HLOOKUP($B40,INDIRECT("'Monthly Resource Report'!"&amp;'Green Validation'!I$450676&amp;":"&amp;'Green Validation'!I$450677),'Green Validation'!I$450678,FALSE)),0,HLOOKUP($B40,INDIRECT("'Monthly Resource Report'!"&amp;'Green Validation'!I$450676&amp;":"&amp;'Green Validation'!I$450677),'Green Validation'!I$450678,FALSE))</f>
        <v>0.22238616212388984</v>
      </c>
      <c r="J40" s="318">
        <f ca="1">+IF(ISERROR(HLOOKUP($B40,INDIRECT("'Monthly Resource Report'!"&amp;'Green Validation'!J$450676&amp;":"&amp;'Green Validation'!J$450677),'Green Validation'!J$450678,FALSE)),0,HLOOKUP($B40,INDIRECT("'Monthly Resource Report'!"&amp;'Green Validation'!J$450676&amp;":"&amp;'Green Validation'!J$450677),'Green Validation'!J$450678,FALSE))</f>
        <v>0.19027473770302725</v>
      </c>
      <c r="L40" s="301">
        <v>42401</v>
      </c>
      <c r="M40" s="294">
        <v>223</v>
      </c>
      <c r="N40" s="297">
        <v>5.3289999999999997</v>
      </c>
      <c r="O40" s="299">
        <v>0.22500000000000001</v>
      </c>
      <c r="P40" s="295">
        <v>0.19</v>
      </c>
      <c r="Q40" s="294">
        <f ca="1">+IF(ISERROR(HLOOKUP($B40,INDIRECT("'Monthly Resource Report'!"&amp;'Green Validation'!Q$450676&amp;":"&amp;'Green Validation'!Q$450677),'Green Validation'!Q$450678,FALSE)),0,HLOOKUP($B40,INDIRECT("'Monthly Resource Report'!"&amp;'Green Validation'!Q$450676&amp;":"&amp;'Green Validation'!Q$450677),'Green Validation'!Q$450678,FALSE))</f>
        <v>223</v>
      </c>
      <c r="R40" s="297">
        <f ca="1">+IF(ISERROR(HLOOKUP($B40,INDIRECT("'Monthly Resource Report'!"&amp;'Green Validation'!R$450676&amp;":"&amp;'Green Validation'!R$450677),'Green Validation'!R$450678,FALSE)),0,HLOOKUP($B40,INDIRECT("'Monthly Resource Report'!"&amp;'Green Validation'!R$450676&amp;":"&amp;'Green Validation'!R$450677),'Green Validation'!R$450678,FALSE))</f>
        <v>5.3289980501467431</v>
      </c>
      <c r="S40" s="317">
        <f ca="1">+IF(ISERROR(HLOOKUP($B40,INDIRECT("'Monthly Resource Report'!"&amp;'Green Validation'!S$450676&amp;":"&amp;'Green Validation'!S$450677),'Green Validation'!S$450678,FALSE)),0,HLOOKUP($B40,INDIRECT("'Monthly Resource Report'!"&amp;'Green Validation'!S$450676&amp;":"&amp;'Green Validation'!S$450677),'Green Validation'!S$450678,FALSE))</f>
        <v>0.22267885112331512</v>
      </c>
      <c r="T40" s="318">
        <f ca="1">+IF(ISERROR(HLOOKUP($B40,INDIRECT("'Monthly Resource Report'!"&amp;'Green Validation'!T$450676&amp;":"&amp;'Green Validation'!T$450677),'Green Validation'!T$450678,FALSE)),0,HLOOKUP($B40,INDIRECT("'Monthly Resource Report'!"&amp;'Green Validation'!T$450676&amp;":"&amp;'Green Validation'!T$450677),'Green Validation'!T$450678,FALSE))</f>
        <v>0.19029925316140381</v>
      </c>
    </row>
    <row r="41" spans="2:20">
      <c r="B41" s="301">
        <v>42430</v>
      </c>
      <c r="C41" s="294">
        <v>231</v>
      </c>
      <c r="D41" s="297">
        <v>5.3289999999999997</v>
      </c>
      <c r="E41" s="299">
        <v>0.22500000000000001</v>
      </c>
      <c r="F41" s="295">
        <v>0.19</v>
      </c>
      <c r="G41" s="294">
        <f ca="1">+IF(ISERROR(HLOOKUP($B41,INDIRECT("'Monthly Resource Report'!"&amp;'Green Validation'!G$450676&amp;":"&amp;'Green Validation'!G$450677),'Green Validation'!G$450678,FALSE)),0,HLOOKUP($B41,INDIRECT("'Monthly Resource Report'!"&amp;'Green Validation'!G$450676&amp;":"&amp;'Green Validation'!G$450677),'Green Validation'!G$450678,FALSE))</f>
        <v>231</v>
      </c>
      <c r="H41" s="297">
        <f ca="1">+IF(ISERROR(HLOOKUP($B41,INDIRECT("'Monthly Resource Report'!"&amp;'Green Validation'!H$450676&amp;":"&amp;'Green Validation'!H$450677),'Green Validation'!H$450678,FALSE)),0,HLOOKUP($B41,INDIRECT("'Monthly Resource Report'!"&amp;'Green Validation'!H$450676&amp;":"&amp;'Green Validation'!H$450677),'Green Validation'!H$450678,FALSE))</f>
        <v>5.3290009621552272</v>
      </c>
      <c r="I41" s="317">
        <f ca="1">+IF(ISERROR(HLOOKUP($B41,INDIRECT("'Monthly Resource Report'!"&amp;'Green Validation'!I$450676&amp;":"&amp;'Green Validation'!I$450677),'Green Validation'!I$450678,FALSE)),0,HLOOKUP($B41,INDIRECT("'Monthly Resource Report'!"&amp;'Green Validation'!I$450676&amp;":"&amp;'Green Validation'!I$450677),'Green Validation'!I$450678,FALSE))</f>
        <v>0.22208692714576253</v>
      </c>
      <c r="J41" s="318">
        <f ca="1">+IF(ISERROR(HLOOKUP($B41,INDIRECT("'Monthly Resource Report'!"&amp;'Green Validation'!J$450676&amp;":"&amp;'Green Validation'!J$450677),'Green Validation'!J$450678,FALSE)),0,HLOOKUP($B41,INDIRECT("'Monthly Resource Report'!"&amp;'Green Validation'!J$450676&amp;":"&amp;'Green Validation'!J$450677),'Green Validation'!J$450678,FALSE))</f>
        <v>0.19102378831622452</v>
      </c>
      <c r="L41" s="301">
        <v>42430</v>
      </c>
      <c r="M41" s="294">
        <v>223</v>
      </c>
      <c r="N41" s="297">
        <v>5.3289999999999997</v>
      </c>
      <c r="O41" s="299">
        <v>0.22500000000000001</v>
      </c>
      <c r="P41" s="295">
        <v>0.19</v>
      </c>
      <c r="Q41" s="294">
        <f ca="1">+IF(ISERROR(HLOOKUP($B41,INDIRECT("'Monthly Resource Report'!"&amp;'Green Validation'!Q$450676&amp;":"&amp;'Green Validation'!Q$450677),'Green Validation'!Q$450678,FALSE)),0,HLOOKUP($B41,INDIRECT("'Monthly Resource Report'!"&amp;'Green Validation'!Q$450676&amp;":"&amp;'Green Validation'!Q$450677),'Green Validation'!Q$450678,FALSE))</f>
        <v>223</v>
      </c>
      <c r="R41" s="297">
        <f ca="1">+IF(ISERROR(HLOOKUP($B41,INDIRECT("'Monthly Resource Report'!"&amp;'Green Validation'!R$450676&amp;":"&amp;'Green Validation'!R$450677),'Green Validation'!R$450678,FALSE)),0,HLOOKUP($B41,INDIRECT("'Monthly Resource Report'!"&amp;'Green Validation'!R$450676&amp;":"&amp;'Green Validation'!R$450677),'Green Validation'!R$450678,FALSE))</f>
        <v>5.3289987126822496</v>
      </c>
      <c r="S41" s="317">
        <f ca="1">+IF(ISERROR(HLOOKUP($B41,INDIRECT("'Monthly Resource Report'!"&amp;'Green Validation'!S$450676&amp;":"&amp;'Green Validation'!S$450677),'Green Validation'!S$450678,FALSE)),0,HLOOKUP($B41,INDIRECT("'Monthly Resource Report'!"&amp;'Green Validation'!S$450676&amp;":"&amp;'Green Validation'!S$450677),'Green Validation'!S$450678,FALSE))</f>
        <v>0.2220453877354262</v>
      </c>
      <c r="T41" s="318">
        <f ca="1">+IF(ISERROR(HLOOKUP($B41,INDIRECT("'Monthly Resource Report'!"&amp;'Green Validation'!T$450676&amp;":"&amp;'Green Validation'!T$450677),'Green Validation'!T$450678,FALSE)),0,HLOOKUP($B41,INDIRECT("'Monthly Resource Report'!"&amp;'Green Validation'!T$450676&amp;":"&amp;'Green Validation'!T$450677),'Green Validation'!T$450678,FALSE))</f>
        <v>0.19018625248223925</v>
      </c>
    </row>
    <row r="42" spans="2:20">
      <c r="B42" s="301">
        <v>42461</v>
      </c>
      <c r="C42" s="294">
        <v>231</v>
      </c>
      <c r="D42" s="297">
        <v>5.3289999999999997</v>
      </c>
      <c r="E42" s="299">
        <v>0.22500000000000001</v>
      </c>
      <c r="F42" s="295">
        <v>0.19</v>
      </c>
      <c r="G42" s="294">
        <f ca="1">+IF(ISERROR(HLOOKUP($B42,INDIRECT("'Monthly Resource Report'!"&amp;'Green Validation'!G$450676&amp;":"&amp;'Green Validation'!G$450677),'Green Validation'!G$450678,FALSE)),0,HLOOKUP($B42,INDIRECT("'Monthly Resource Report'!"&amp;'Green Validation'!G$450676&amp;":"&amp;'Green Validation'!G$450677),'Green Validation'!G$450678,FALSE))</f>
        <v>231</v>
      </c>
      <c r="H42" s="297">
        <f ca="1">+IF(ISERROR(HLOOKUP($B42,INDIRECT("'Monthly Resource Report'!"&amp;'Green Validation'!H$450676&amp;":"&amp;'Green Validation'!H$450677),'Green Validation'!H$450678,FALSE)),0,HLOOKUP($B42,INDIRECT("'Monthly Resource Report'!"&amp;'Green Validation'!H$450676&amp;":"&amp;'Green Validation'!H$450677),'Green Validation'!H$450678,FALSE))</f>
        <v>5.3290002999904873</v>
      </c>
      <c r="I42" s="317">
        <f ca="1">+IF(ISERROR(HLOOKUP($B42,INDIRECT("'Monthly Resource Report'!"&amp;'Green Validation'!I$450676&amp;":"&amp;'Green Validation'!I$450677),'Green Validation'!I$450678,FALSE)),0,HLOOKUP($B42,INDIRECT("'Monthly Resource Report'!"&amp;'Green Validation'!I$450676&amp;":"&amp;'Green Validation'!I$450677),'Green Validation'!I$450678,FALSE))</f>
        <v>0.22141872063576237</v>
      </c>
      <c r="J42" s="318">
        <f ca="1">+IF(ISERROR(HLOOKUP($B42,INDIRECT("'Monthly Resource Report'!"&amp;'Green Validation'!J$450676&amp;":"&amp;'Green Validation'!J$450677),'Green Validation'!J$450678,FALSE)),0,HLOOKUP($B42,INDIRECT("'Monthly Resource Report'!"&amp;'Green Validation'!J$450676&amp;":"&amp;'Green Validation'!J$450677),'Green Validation'!J$450678,FALSE))</f>
        <v>0.19354321344355124</v>
      </c>
      <c r="L42" s="301">
        <v>42461</v>
      </c>
      <c r="M42" s="294">
        <v>223</v>
      </c>
      <c r="N42" s="297">
        <v>5.3289999999999997</v>
      </c>
      <c r="O42" s="299">
        <v>0.22500000000000001</v>
      </c>
      <c r="P42" s="295">
        <v>0.19</v>
      </c>
      <c r="Q42" s="294">
        <f ca="1">+IF(ISERROR(HLOOKUP($B42,INDIRECT("'Monthly Resource Report'!"&amp;'Green Validation'!Q$450676&amp;":"&amp;'Green Validation'!Q$450677),'Green Validation'!Q$450678,FALSE)),0,HLOOKUP($B42,INDIRECT("'Monthly Resource Report'!"&amp;'Green Validation'!Q$450676&amp;":"&amp;'Green Validation'!Q$450677),'Green Validation'!Q$450678,FALSE))</f>
        <v>223</v>
      </c>
      <c r="R42" s="297">
        <f ca="1">+IF(ISERROR(HLOOKUP($B42,INDIRECT("'Monthly Resource Report'!"&amp;'Green Validation'!R$450676&amp;":"&amp;'Green Validation'!R$450677),'Green Validation'!R$450678,FALSE)),0,HLOOKUP($B42,INDIRECT("'Monthly Resource Report'!"&amp;'Green Validation'!R$450676&amp;":"&amp;'Green Validation'!R$450677),'Green Validation'!R$450678,FALSE))</f>
        <v>5.3289983931038618</v>
      </c>
      <c r="S42" s="317">
        <f ca="1">+IF(ISERROR(HLOOKUP($B42,INDIRECT("'Monthly Resource Report'!"&amp;'Green Validation'!S$450676&amp;":"&amp;'Green Validation'!S$450677),'Green Validation'!S$450678,FALSE)),0,HLOOKUP($B42,INDIRECT("'Monthly Resource Report'!"&amp;'Green Validation'!S$450676&amp;":"&amp;'Green Validation'!S$450677),'Green Validation'!S$450678,FALSE))</f>
        <v>0.22204429924558908</v>
      </c>
      <c r="T42" s="318">
        <f ca="1">+IF(ISERROR(HLOOKUP($B42,INDIRECT("'Monthly Resource Report'!"&amp;'Green Validation'!T$450676&amp;":"&amp;'Green Validation'!T$450677),'Green Validation'!T$450678,FALSE)),0,HLOOKUP($B42,INDIRECT("'Monthly Resource Report'!"&amp;'Green Validation'!T$450676&amp;":"&amp;'Green Validation'!T$450677),'Green Validation'!T$450678,FALSE))</f>
        <v>0.19019917782600732</v>
      </c>
    </row>
    <row r="43" spans="2:20">
      <c r="B43" s="301">
        <v>42491</v>
      </c>
      <c r="C43" s="294">
        <v>231</v>
      </c>
      <c r="D43" s="297">
        <v>5.3289999999999997</v>
      </c>
      <c r="E43" s="299">
        <v>0.21</v>
      </c>
      <c r="F43" s="295">
        <v>0.19</v>
      </c>
      <c r="G43" s="294">
        <f ca="1">+IF(ISERROR(HLOOKUP($B43,INDIRECT("'Monthly Resource Report'!"&amp;'Green Validation'!G$450676&amp;":"&amp;'Green Validation'!G$450677),'Green Validation'!G$450678,FALSE)),0,HLOOKUP($B43,INDIRECT("'Monthly Resource Report'!"&amp;'Green Validation'!G$450676&amp;":"&amp;'Green Validation'!G$450677),'Green Validation'!G$450678,FALSE))</f>
        <v>231</v>
      </c>
      <c r="H43" s="297">
        <f ca="1">+IF(ISERROR(HLOOKUP($B43,INDIRECT("'Monthly Resource Report'!"&amp;'Green Validation'!H$450676&amp;":"&amp;'Green Validation'!H$450677),'Green Validation'!H$450678,FALSE)),0,HLOOKUP($B43,INDIRECT("'Monthly Resource Report'!"&amp;'Green Validation'!H$450676&amp;":"&amp;'Green Validation'!H$450677),'Green Validation'!H$450678,FALSE))</f>
        <v>5.3290000626352745</v>
      </c>
      <c r="I43" s="317">
        <f ca="1">+IF(ISERROR(HLOOKUP($B43,INDIRECT("'Monthly Resource Report'!"&amp;'Green Validation'!I$450676&amp;":"&amp;'Green Validation'!I$450677),'Green Validation'!I$450678,FALSE)),0,HLOOKUP($B43,INDIRECT("'Monthly Resource Report'!"&amp;'Green Validation'!I$450676&amp;":"&amp;'Green Validation'!I$450677),'Green Validation'!I$450678,FALSE))</f>
        <v>0.20716916158848167</v>
      </c>
      <c r="J43" s="318">
        <f ca="1">+IF(ISERROR(HLOOKUP($B43,INDIRECT("'Monthly Resource Report'!"&amp;'Green Validation'!J$450676&amp;":"&amp;'Green Validation'!J$450677),'Green Validation'!J$450678,FALSE)),0,HLOOKUP($B43,INDIRECT("'Monthly Resource Report'!"&amp;'Green Validation'!J$450676&amp;":"&amp;'Green Validation'!J$450677),'Green Validation'!J$450678,FALSE))</f>
        <v>0.19026304940534136</v>
      </c>
      <c r="L43" s="301">
        <v>42491</v>
      </c>
      <c r="M43" s="294">
        <v>223</v>
      </c>
      <c r="N43" s="297">
        <v>5.3289999999999997</v>
      </c>
      <c r="O43" s="299">
        <v>0.21</v>
      </c>
      <c r="P43" s="295">
        <v>0.19</v>
      </c>
      <c r="Q43" s="294">
        <f ca="1">+IF(ISERROR(HLOOKUP($B43,INDIRECT("'Monthly Resource Report'!"&amp;'Green Validation'!Q$450676&amp;":"&amp;'Green Validation'!Q$450677),'Green Validation'!Q$450678,FALSE)),0,HLOOKUP($B43,INDIRECT("'Monthly Resource Report'!"&amp;'Green Validation'!Q$450676&amp;":"&amp;'Green Validation'!Q$450677),'Green Validation'!Q$450678,FALSE))</f>
        <v>223</v>
      </c>
      <c r="R43" s="297">
        <f ca="1">+IF(ISERROR(HLOOKUP($B43,INDIRECT("'Monthly Resource Report'!"&amp;'Green Validation'!R$450676&amp;":"&amp;'Green Validation'!R$450677),'Green Validation'!R$450678,FALSE)),0,HLOOKUP($B43,INDIRECT("'Monthly Resource Report'!"&amp;'Green Validation'!R$450676&amp;":"&amp;'Green Validation'!R$450677),'Green Validation'!R$450678,FALSE))</f>
        <v>5.3289994780382823</v>
      </c>
      <c r="S43" s="317">
        <f ca="1">+IF(ISERROR(HLOOKUP($B43,INDIRECT("'Monthly Resource Report'!"&amp;'Green Validation'!S$450676&amp;":"&amp;'Green Validation'!S$450677),'Green Validation'!S$450678,FALSE)),0,HLOOKUP($B43,INDIRECT("'Monthly Resource Report'!"&amp;'Green Validation'!S$450676&amp;":"&amp;'Green Validation'!S$450677),'Green Validation'!S$450678,FALSE))</f>
        <v>0.20758017838747317</v>
      </c>
      <c r="T43" s="318">
        <f ca="1">+IF(ISERROR(HLOOKUP($B43,INDIRECT("'Monthly Resource Report'!"&amp;'Green Validation'!T$450676&amp;":"&amp;'Green Validation'!T$450677),'Green Validation'!T$450678,FALSE)),0,HLOOKUP($B43,INDIRECT("'Monthly Resource Report'!"&amp;'Green Validation'!T$450676&amp;":"&amp;'Green Validation'!T$450677),'Green Validation'!T$450678,FALSE))</f>
        <v>0.19018590589166517</v>
      </c>
    </row>
    <row r="44" spans="2:20">
      <c r="B44" s="301">
        <v>42522</v>
      </c>
      <c r="C44" s="294">
        <v>231</v>
      </c>
      <c r="D44" s="297">
        <v>5.3289999999999997</v>
      </c>
      <c r="E44" s="299">
        <v>0.21</v>
      </c>
      <c r="F44" s="295">
        <v>0.19</v>
      </c>
      <c r="G44" s="294">
        <f ca="1">+IF(ISERROR(HLOOKUP($B44,INDIRECT("'Monthly Resource Report'!"&amp;'Green Validation'!G$450676&amp;":"&amp;'Green Validation'!G$450677),'Green Validation'!G$450678,FALSE)),0,HLOOKUP($B44,INDIRECT("'Monthly Resource Report'!"&amp;'Green Validation'!G$450676&amp;":"&amp;'Green Validation'!G$450677),'Green Validation'!G$450678,FALSE))</f>
        <v>231</v>
      </c>
      <c r="H44" s="297">
        <f ca="1">+IF(ISERROR(HLOOKUP($B44,INDIRECT("'Monthly Resource Report'!"&amp;'Green Validation'!H$450676&amp;":"&amp;'Green Validation'!H$450677),'Green Validation'!H$450678,FALSE)),0,HLOOKUP($B44,INDIRECT("'Monthly Resource Report'!"&amp;'Green Validation'!H$450676&amp;":"&amp;'Green Validation'!H$450677),'Green Validation'!H$450678,FALSE))</f>
        <v>5.3290013827672631</v>
      </c>
      <c r="I44" s="317">
        <f ca="1">+IF(ISERROR(HLOOKUP($B44,INDIRECT("'Monthly Resource Report'!"&amp;'Green Validation'!I$450676&amp;":"&amp;'Green Validation'!I$450677),'Green Validation'!I$450678,FALSE)),0,HLOOKUP($B44,INDIRECT("'Monthly Resource Report'!"&amp;'Green Validation'!I$450676&amp;":"&amp;'Green Validation'!I$450677),'Green Validation'!I$450678,FALSE))</f>
        <v>0.20705271688290031</v>
      </c>
      <c r="J44" s="318">
        <f ca="1">+IF(ISERROR(HLOOKUP($B44,INDIRECT("'Monthly Resource Report'!"&amp;'Green Validation'!J$450676&amp;":"&amp;'Green Validation'!J$450677),'Green Validation'!J$450678,FALSE)),0,HLOOKUP($B44,INDIRECT("'Monthly Resource Report'!"&amp;'Green Validation'!J$450676&amp;":"&amp;'Green Validation'!J$450677),'Green Validation'!J$450678,FALSE))</f>
        <v>0.19027170131876894</v>
      </c>
      <c r="L44" s="301">
        <v>42522</v>
      </c>
      <c r="M44" s="294">
        <v>223</v>
      </c>
      <c r="N44" s="297">
        <v>5.3289999999999997</v>
      </c>
      <c r="O44" s="299">
        <v>0.21</v>
      </c>
      <c r="P44" s="295">
        <v>0.19</v>
      </c>
      <c r="Q44" s="294">
        <f ca="1">+IF(ISERROR(HLOOKUP($B44,INDIRECT("'Monthly Resource Report'!"&amp;'Green Validation'!Q$450676&amp;":"&amp;'Green Validation'!Q$450677),'Green Validation'!Q$450678,FALSE)),0,HLOOKUP($B44,INDIRECT("'Monthly Resource Report'!"&amp;'Green Validation'!Q$450676&amp;":"&amp;'Green Validation'!Q$450677),'Green Validation'!Q$450678,FALSE))</f>
        <v>223</v>
      </c>
      <c r="R44" s="297">
        <f ca="1">+IF(ISERROR(HLOOKUP($B44,INDIRECT("'Monthly Resource Report'!"&amp;'Green Validation'!R$450676&amp;":"&amp;'Green Validation'!R$450677),'Green Validation'!R$450678,FALSE)),0,HLOOKUP($B44,INDIRECT("'Monthly Resource Report'!"&amp;'Green Validation'!R$450676&amp;":"&amp;'Green Validation'!R$450677),'Green Validation'!R$450678,FALSE))</f>
        <v>5.3289975604346864</v>
      </c>
      <c r="S44" s="317">
        <f ca="1">+IF(ISERROR(HLOOKUP($B44,INDIRECT("'Monthly Resource Report'!"&amp;'Green Validation'!S$450676&amp;":"&amp;'Green Validation'!S$450677),'Green Validation'!S$450678,FALSE)),0,HLOOKUP($B44,INDIRECT("'Monthly Resource Report'!"&amp;'Green Validation'!S$450676&amp;":"&amp;'Green Validation'!S$450677),'Green Validation'!S$450678,FALSE))</f>
        <v>0.20744505474538161</v>
      </c>
      <c r="T44" s="318">
        <f ca="1">+IF(ISERROR(HLOOKUP($B44,INDIRECT("'Monthly Resource Report'!"&amp;'Green Validation'!T$450676&amp;":"&amp;'Green Validation'!T$450677),'Green Validation'!T$450678,FALSE)),0,HLOOKUP($B44,INDIRECT("'Monthly Resource Report'!"&amp;'Green Validation'!T$450676&amp;":"&amp;'Green Validation'!T$450677),'Green Validation'!T$450678,FALSE))</f>
        <v>0.19019981353995907</v>
      </c>
    </row>
    <row r="45" spans="2:20">
      <c r="B45" s="301">
        <v>42552</v>
      </c>
      <c r="C45" s="294">
        <v>231</v>
      </c>
      <c r="D45" s="297">
        <v>5.3289999999999997</v>
      </c>
      <c r="E45" s="299">
        <v>0.21</v>
      </c>
      <c r="F45" s="295">
        <v>0.19</v>
      </c>
      <c r="G45" s="294">
        <f ca="1">+IF(ISERROR(HLOOKUP($B45,INDIRECT("'Monthly Resource Report'!"&amp;'Green Validation'!G$450676&amp;":"&amp;'Green Validation'!G$450677),'Green Validation'!G$450678,FALSE)),0,HLOOKUP($B45,INDIRECT("'Monthly Resource Report'!"&amp;'Green Validation'!G$450676&amp;":"&amp;'Green Validation'!G$450677),'Green Validation'!G$450678,FALSE))</f>
        <v>231</v>
      </c>
      <c r="H45" s="297">
        <f ca="1">+IF(ISERROR(HLOOKUP($B45,INDIRECT("'Monthly Resource Report'!"&amp;'Green Validation'!H$450676&amp;":"&amp;'Green Validation'!H$450677),'Green Validation'!H$450678,FALSE)),0,HLOOKUP($B45,INDIRECT("'Monthly Resource Report'!"&amp;'Green Validation'!H$450676&amp;":"&amp;'Green Validation'!H$450677),'Green Validation'!H$450678,FALSE))</f>
        <v>5.329001158097431</v>
      </c>
      <c r="I45" s="317">
        <f ca="1">+IF(ISERROR(HLOOKUP($B45,INDIRECT("'Monthly Resource Report'!"&amp;'Green Validation'!I$450676&amp;":"&amp;'Green Validation'!I$450677),'Green Validation'!I$450678,FALSE)),0,HLOOKUP($B45,INDIRECT("'Monthly Resource Report'!"&amp;'Green Validation'!I$450676&amp;":"&amp;'Green Validation'!I$450677),'Green Validation'!I$450678,FALSE))</f>
        <v>0.20735322043810006</v>
      </c>
      <c r="J45" s="318">
        <f ca="1">+IF(ISERROR(HLOOKUP($B45,INDIRECT("'Monthly Resource Report'!"&amp;'Green Validation'!J$450676&amp;":"&amp;'Green Validation'!J$450677),'Green Validation'!J$450678,FALSE)),0,HLOOKUP($B45,INDIRECT("'Monthly Resource Report'!"&amp;'Green Validation'!J$450676&amp;":"&amp;'Green Validation'!J$450677),'Green Validation'!J$450678,FALSE))</f>
        <v>0.19038208809832741</v>
      </c>
      <c r="L45" s="301">
        <v>42552</v>
      </c>
      <c r="M45" s="294">
        <v>223</v>
      </c>
      <c r="N45" s="297">
        <v>5.3289999999999997</v>
      </c>
      <c r="O45" s="299">
        <v>0.21</v>
      </c>
      <c r="P45" s="295">
        <v>0.19</v>
      </c>
      <c r="Q45" s="294">
        <f ca="1">+IF(ISERROR(HLOOKUP($B45,INDIRECT("'Monthly Resource Report'!"&amp;'Green Validation'!Q$450676&amp;":"&amp;'Green Validation'!Q$450677),'Green Validation'!Q$450678,FALSE)),0,HLOOKUP($B45,INDIRECT("'Monthly Resource Report'!"&amp;'Green Validation'!Q$450676&amp;":"&amp;'Green Validation'!Q$450677),'Green Validation'!Q$450678,FALSE))</f>
        <v>223</v>
      </c>
      <c r="R45" s="297">
        <f ca="1">+IF(ISERROR(HLOOKUP($B45,INDIRECT("'Monthly Resource Report'!"&amp;'Green Validation'!R$450676&amp;":"&amp;'Green Validation'!R$450677),'Green Validation'!R$450678,FALSE)),0,HLOOKUP($B45,INDIRECT("'Monthly Resource Report'!"&amp;'Green Validation'!R$450676&amp;":"&amp;'Green Validation'!R$450677),'Green Validation'!R$450678,FALSE))</f>
        <v>5.3289954334676715</v>
      </c>
      <c r="S45" s="317">
        <f ca="1">+IF(ISERROR(HLOOKUP($B45,INDIRECT("'Monthly Resource Report'!"&amp;'Green Validation'!S$450676&amp;":"&amp;'Green Validation'!S$450677),'Green Validation'!S$450678,FALSE)),0,HLOOKUP($B45,INDIRECT("'Monthly Resource Report'!"&amp;'Green Validation'!S$450676&amp;":"&amp;'Green Validation'!S$450677),'Green Validation'!S$450678,FALSE))</f>
        <v>0.20764715391299077</v>
      </c>
      <c r="T45" s="318">
        <f ca="1">+IF(ISERROR(HLOOKUP($B45,INDIRECT("'Monthly Resource Report'!"&amp;'Green Validation'!T$450676&amp;":"&amp;'Green Validation'!T$450677),'Green Validation'!T$450678,FALSE)),0,HLOOKUP($B45,INDIRECT("'Monthly Resource Report'!"&amp;'Green Validation'!T$450676&amp;":"&amp;'Green Validation'!T$450677),'Green Validation'!T$450678,FALSE))</f>
        <v>0.19028218391965893</v>
      </c>
    </row>
    <row r="46" spans="2:20">
      <c r="B46" s="301">
        <v>42583</v>
      </c>
      <c r="C46" s="294">
        <v>231</v>
      </c>
      <c r="D46" s="297">
        <v>5.3289999999999997</v>
      </c>
      <c r="E46" s="299">
        <v>0.21</v>
      </c>
      <c r="F46" s="295">
        <v>0.19</v>
      </c>
      <c r="G46" s="294">
        <f ca="1">+IF(ISERROR(HLOOKUP($B46,INDIRECT("'Monthly Resource Report'!"&amp;'Green Validation'!G$450676&amp;":"&amp;'Green Validation'!G$450677),'Green Validation'!G$450678,FALSE)),0,HLOOKUP($B46,INDIRECT("'Monthly Resource Report'!"&amp;'Green Validation'!G$450676&amp;":"&amp;'Green Validation'!G$450677),'Green Validation'!G$450678,FALSE))</f>
        <v>231</v>
      </c>
      <c r="H46" s="297">
        <f ca="1">+IF(ISERROR(HLOOKUP($B46,INDIRECT("'Monthly Resource Report'!"&amp;'Green Validation'!H$450676&amp;":"&amp;'Green Validation'!H$450677),'Green Validation'!H$450678,FALSE)),0,HLOOKUP($B46,INDIRECT("'Monthly Resource Report'!"&amp;'Green Validation'!H$450676&amp;":"&amp;'Green Validation'!H$450677),'Green Validation'!H$450678,FALSE))</f>
        <v>5.3290014577259477</v>
      </c>
      <c r="I46" s="317">
        <f ca="1">+IF(ISERROR(HLOOKUP($B46,INDIRECT("'Monthly Resource Report'!"&amp;'Green Validation'!I$450676&amp;":"&amp;'Green Validation'!I$450677),'Green Validation'!I$450678,FALSE)),0,HLOOKUP($B46,INDIRECT("'Monthly Resource Report'!"&amp;'Green Validation'!I$450676&amp;":"&amp;'Green Validation'!I$450677),'Green Validation'!I$450678,FALSE))</f>
        <v>0.20778184991051621</v>
      </c>
      <c r="J46" s="318">
        <f ca="1">+IF(ISERROR(HLOOKUP($B46,INDIRECT("'Monthly Resource Report'!"&amp;'Green Validation'!J$450676&amp;":"&amp;'Green Validation'!J$450677),'Green Validation'!J$450678,FALSE)),0,HLOOKUP($B46,INDIRECT("'Monthly Resource Report'!"&amp;'Green Validation'!J$450676&amp;":"&amp;'Green Validation'!J$450677),'Green Validation'!J$450678,FALSE))</f>
        <v>0.19024922256091134</v>
      </c>
      <c r="L46" s="301">
        <v>42583</v>
      </c>
      <c r="M46" s="294">
        <v>223</v>
      </c>
      <c r="N46" s="297">
        <v>5.3289999999999997</v>
      </c>
      <c r="O46" s="299">
        <v>0.21</v>
      </c>
      <c r="P46" s="295">
        <v>0.19</v>
      </c>
      <c r="Q46" s="294">
        <f ca="1">+IF(ISERROR(HLOOKUP($B46,INDIRECT("'Monthly Resource Report'!"&amp;'Green Validation'!Q$450676&amp;":"&amp;'Green Validation'!Q$450677),'Green Validation'!Q$450678,FALSE)),0,HLOOKUP($B46,INDIRECT("'Monthly Resource Report'!"&amp;'Green Validation'!Q$450676&amp;":"&amp;'Green Validation'!Q$450677),'Green Validation'!Q$450678,FALSE))</f>
        <v>223</v>
      </c>
      <c r="R46" s="297">
        <f ca="1">+IF(ISERROR(HLOOKUP($B46,INDIRECT("'Monthly Resource Report'!"&amp;'Green Validation'!R$450676&amp;":"&amp;'Green Validation'!R$450677),'Green Validation'!R$450678,FALSE)),0,HLOOKUP($B46,INDIRECT("'Monthly Resource Report'!"&amp;'Green Validation'!R$450676&amp;":"&amp;'Green Validation'!R$450677),'Green Validation'!R$450678,FALSE))</f>
        <v>5.3289970435965408</v>
      </c>
      <c r="S46" s="317">
        <f ca="1">+IF(ISERROR(HLOOKUP($B46,INDIRECT("'Monthly Resource Report'!"&amp;'Green Validation'!S$450676&amp;":"&amp;'Green Validation'!S$450677),'Green Validation'!S$450678,FALSE)),0,HLOOKUP($B46,INDIRECT("'Monthly Resource Report'!"&amp;'Green Validation'!S$450676&amp;":"&amp;'Green Validation'!S$450677),'Green Validation'!S$450678,FALSE))</f>
        <v>0.2081329875444754</v>
      </c>
      <c r="T46" s="318">
        <f ca="1">+IF(ISERROR(HLOOKUP($B46,INDIRECT("'Monthly Resource Report'!"&amp;'Green Validation'!T$450676&amp;":"&amp;'Green Validation'!T$450677),'Green Validation'!T$450678,FALSE)),0,HLOOKUP($B46,INDIRECT("'Monthly Resource Report'!"&amp;'Green Validation'!T$450676&amp;":"&amp;'Green Validation'!T$450677),'Green Validation'!T$450678,FALSE))</f>
        <v>0.19034671561521721</v>
      </c>
    </row>
    <row r="47" spans="2:20">
      <c r="B47" s="301">
        <v>42614</v>
      </c>
      <c r="C47" s="294">
        <v>231</v>
      </c>
      <c r="D47" s="297">
        <v>5.3289999999999997</v>
      </c>
      <c r="E47" s="299">
        <v>0.21</v>
      </c>
      <c r="F47" s="295">
        <v>0.19</v>
      </c>
      <c r="G47" s="294">
        <f ca="1">+IF(ISERROR(HLOOKUP($B47,INDIRECT("'Monthly Resource Report'!"&amp;'Green Validation'!G$450676&amp;":"&amp;'Green Validation'!G$450677),'Green Validation'!G$450678,FALSE)),0,HLOOKUP($B47,INDIRECT("'Monthly Resource Report'!"&amp;'Green Validation'!G$450676&amp;":"&amp;'Green Validation'!G$450677),'Green Validation'!G$450678,FALSE))</f>
        <v>231</v>
      </c>
      <c r="H47" s="297">
        <f ca="1">+IF(ISERROR(HLOOKUP($B47,INDIRECT("'Monthly Resource Report'!"&amp;'Green Validation'!H$450676&amp;":"&amp;'Green Validation'!H$450677),'Green Validation'!H$450678,FALSE)),0,HLOOKUP($B47,INDIRECT("'Monthly Resource Report'!"&amp;'Green Validation'!H$450676&amp;":"&amp;'Green Validation'!H$450677),'Green Validation'!H$450678,FALSE))</f>
        <v>5.328999759294514</v>
      </c>
      <c r="I47" s="317">
        <f ca="1">+IF(ISERROR(HLOOKUP($B47,INDIRECT("'Monthly Resource Report'!"&amp;'Green Validation'!I$450676&amp;":"&amp;'Green Validation'!I$450677),'Green Validation'!I$450678,FALSE)),0,HLOOKUP($B47,INDIRECT("'Monthly Resource Report'!"&amp;'Green Validation'!I$450676&amp;":"&amp;'Green Validation'!I$450677),'Green Validation'!I$450678,FALSE))</f>
        <v>0.20677567148425913</v>
      </c>
      <c r="J47" s="318">
        <f ca="1">+IF(ISERROR(HLOOKUP($B47,INDIRECT("'Monthly Resource Report'!"&amp;'Green Validation'!J$450676&amp;":"&amp;'Green Validation'!J$450677),'Green Validation'!J$450678,FALSE)),0,HLOOKUP($B47,INDIRECT("'Monthly Resource Report'!"&amp;'Green Validation'!J$450676&amp;":"&amp;'Green Validation'!J$450677),'Green Validation'!J$450678,FALSE))</f>
        <v>0.19040862132917344</v>
      </c>
      <c r="L47" s="301">
        <v>42614</v>
      </c>
      <c r="M47" s="294">
        <v>223</v>
      </c>
      <c r="N47" s="297">
        <v>5.3289999999999997</v>
      </c>
      <c r="O47" s="299">
        <v>0.21</v>
      </c>
      <c r="P47" s="295">
        <v>0.19</v>
      </c>
      <c r="Q47" s="294">
        <f ca="1">+IF(ISERROR(HLOOKUP($B47,INDIRECT("'Monthly Resource Report'!"&amp;'Green Validation'!Q$450676&amp;":"&amp;'Green Validation'!Q$450677),'Green Validation'!Q$450678,FALSE)),0,HLOOKUP($B47,INDIRECT("'Monthly Resource Report'!"&amp;'Green Validation'!Q$450676&amp;":"&amp;'Green Validation'!Q$450677),'Green Validation'!Q$450678,FALSE))</f>
        <v>223</v>
      </c>
      <c r="R47" s="297">
        <f ca="1">+IF(ISERROR(HLOOKUP($B47,INDIRECT("'Monthly Resource Report'!"&amp;'Green Validation'!R$450676&amp;":"&amp;'Green Validation'!R$450677),'Green Validation'!R$450678,FALSE)),0,HLOOKUP($B47,INDIRECT("'Monthly Resource Report'!"&amp;'Green Validation'!R$450676&amp;":"&amp;'Green Validation'!R$450677),'Green Validation'!R$450678,FALSE))</f>
        <v>5.3289980045610035</v>
      </c>
      <c r="S47" s="317">
        <f ca="1">+IF(ISERROR(HLOOKUP($B47,INDIRECT("'Monthly Resource Report'!"&amp;'Green Validation'!S$450676&amp;":"&amp;'Green Validation'!S$450677),'Green Validation'!S$450678,FALSE)),0,HLOOKUP($B47,INDIRECT("'Monthly Resource Report'!"&amp;'Green Validation'!S$450676&amp;":"&amp;'Green Validation'!S$450677),'Green Validation'!S$450678,FALSE))</f>
        <v>0.2071511856573286</v>
      </c>
      <c r="T47" s="318">
        <f ca="1">+IF(ISERROR(HLOOKUP($B47,INDIRECT("'Monthly Resource Report'!"&amp;'Green Validation'!T$450676&amp;":"&amp;'Green Validation'!T$450677),'Green Validation'!T$450678,FALSE)),0,HLOOKUP($B47,INDIRECT("'Monthly Resource Report'!"&amp;'Green Validation'!T$450676&amp;":"&amp;'Green Validation'!T$450677),'Green Validation'!T$450678,FALSE))</f>
        <v>0.19019880032816389</v>
      </c>
    </row>
    <row r="48" spans="2:20">
      <c r="B48" s="301">
        <v>42644</v>
      </c>
      <c r="C48" s="294">
        <v>231</v>
      </c>
      <c r="D48" s="297">
        <v>5.3289999999999997</v>
      </c>
      <c r="E48" s="299">
        <v>0.22500000000000001</v>
      </c>
      <c r="F48" s="295">
        <v>0.19</v>
      </c>
      <c r="G48" s="294">
        <f ca="1">+IF(ISERROR(HLOOKUP($B48,INDIRECT("'Monthly Resource Report'!"&amp;'Green Validation'!G$450676&amp;":"&amp;'Green Validation'!G$450677),'Green Validation'!G$450678,FALSE)),0,HLOOKUP($B48,INDIRECT("'Monthly Resource Report'!"&amp;'Green Validation'!G$450676&amp;":"&amp;'Green Validation'!G$450677),'Green Validation'!G$450678,FALSE))</f>
        <v>231</v>
      </c>
      <c r="H48" s="297">
        <f ca="1">+IF(ISERROR(HLOOKUP($B48,INDIRECT("'Monthly Resource Report'!"&amp;'Green Validation'!H$450676&amp;":"&amp;'Green Validation'!H$450677),'Green Validation'!H$450678,FALSE)),0,HLOOKUP($B48,INDIRECT("'Monthly Resource Report'!"&amp;'Green Validation'!H$450676&amp;":"&amp;'Green Validation'!H$450677),'Green Validation'!H$450678,FALSE))</f>
        <v>5.3290000422457862</v>
      </c>
      <c r="I48" s="317">
        <f ca="1">+IF(ISERROR(HLOOKUP($B48,INDIRECT("'Monthly Resource Report'!"&amp;'Green Validation'!I$450676&amp;":"&amp;'Green Validation'!I$450677),'Green Validation'!I$450678,FALSE)),0,HLOOKUP($B48,INDIRECT("'Monthly Resource Report'!"&amp;'Green Validation'!I$450676&amp;":"&amp;'Green Validation'!I$450677),'Green Validation'!I$450678,FALSE))</f>
        <v>0.22175550179677461</v>
      </c>
      <c r="J48" s="318">
        <f ca="1">+IF(ISERROR(HLOOKUP($B48,INDIRECT("'Monthly Resource Report'!"&amp;'Green Validation'!J$450676&amp;":"&amp;'Green Validation'!J$450677),'Green Validation'!J$450678,FALSE)),0,HLOOKUP($B48,INDIRECT("'Monthly Resource Report'!"&amp;'Green Validation'!J$450676&amp;":"&amp;'Green Validation'!J$450677),'Green Validation'!J$450678,FALSE))</f>
        <v>0.19038713642406363</v>
      </c>
      <c r="L48" s="301">
        <v>42644</v>
      </c>
      <c r="M48" s="294">
        <v>223</v>
      </c>
      <c r="N48" s="297">
        <v>5.3289999999999997</v>
      </c>
      <c r="O48" s="299">
        <v>0.22500000000000001</v>
      </c>
      <c r="P48" s="295">
        <v>0.19</v>
      </c>
      <c r="Q48" s="294">
        <f ca="1">+IF(ISERROR(HLOOKUP($B48,INDIRECT("'Monthly Resource Report'!"&amp;'Green Validation'!Q$450676&amp;":"&amp;'Green Validation'!Q$450677),'Green Validation'!Q$450678,FALSE)),0,HLOOKUP($B48,INDIRECT("'Monthly Resource Report'!"&amp;'Green Validation'!Q$450676&amp;":"&amp;'Green Validation'!Q$450677),'Green Validation'!Q$450678,FALSE))</f>
        <v>223</v>
      </c>
      <c r="R48" s="297">
        <f ca="1">+IF(ISERROR(HLOOKUP($B48,INDIRECT("'Monthly Resource Report'!"&amp;'Green Validation'!R$450676&amp;":"&amp;'Green Validation'!R$450677),'Green Validation'!R$450678,FALSE)),0,HLOOKUP($B48,INDIRECT("'Monthly Resource Report'!"&amp;'Green Validation'!R$450676&amp;":"&amp;'Green Validation'!R$450677),'Green Validation'!R$450678,FALSE))</f>
        <v>5.3289996784471922</v>
      </c>
      <c r="S48" s="317">
        <f ca="1">+IF(ISERROR(HLOOKUP($B48,INDIRECT("'Monthly Resource Report'!"&amp;'Green Validation'!S$450676&amp;":"&amp;'Green Validation'!S$450677),'Green Validation'!S$450678,FALSE)),0,HLOOKUP($B48,INDIRECT("'Monthly Resource Report'!"&amp;'Green Validation'!S$450676&amp;":"&amp;'Green Validation'!S$450677),'Green Validation'!S$450678,FALSE))</f>
        <v>0.22208364182090259</v>
      </c>
      <c r="T48" s="318">
        <f ca="1">+IF(ISERROR(HLOOKUP($B48,INDIRECT("'Monthly Resource Report'!"&amp;'Green Validation'!T$450676&amp;":"&amp;'Green Validation'!T$450677),'Green Validation'!T$450678,FALSE)),0,HLOOKUP($B48,INDIRECT("'Monthly Resource Report'!"&amp;'Green Validation'!T$450676&amp;":"&amp;'Green Validation'!T$450677),'Green Validation'!T$450678,FALSE))</f>
        <v>0.19029028548123883</v>
      </c>
    </row>
    <row r="49" spans="2:20">
      <c r="B49" s="301">
        <v>42675</v>
      </c>
      <c r="C49" s="294">
        <v>231</v>
      </c>
      <c r="D49" s="297">
        <v>5.3289999999999997</v>
      </c>
      <c r="E49" s="299">
        <v>0.22500000000000001</v>
      </c>
      <c r="F49" s="295">
        <v>0.19</v>
      </c>
      <c r="G49" s="294">
        <f ca="1">+IF(ISERROR(HLOOKUP($B49,INDIRECT("'Monthly Resource Report'!"&amp;'Green Validation'!G$450676&amp;":"&amp;'Green Validation'!G$450677),'Green Validation'!G$450678,FALSE)),0,HLOOKUP($B49,INDIRECT("'Monthly Resource Report'!"&amp;'Green Validation'!G$450676&amp;":"&amp;'Green Validation'!G$450677),'Green Validation'!G$450678,FALSE))</f>
        <v>231</v>
      </c>
      <c r="H49" s="297">
        <f ca="1">+IF(ISERROR(HLOOKUP($B49,INDIRECT("'Monthly Resource Report'!"&amp;'Green Validation'!H$450676&amp;":"&amp;'Green Validation'!H$450677),'Green Validation'!H$450678,FALSE)),0,HLOOKUP($B49,INDIRECT("'Monthly Resource Report'!"&amp;'Green Validation'!H$450676&amp;":"&amp;'Green Validation'!H$450677),'Green Validation'!H$450678,FALSE))</f>
        <v>5.329000102553584</v>
      </c>
      <c r="I49" s="317">
        <f ca="1">+IF(ISERROR(HLOOKUP($B49,INDIRECT("'Monthly Resource Report'!"&amp;'Green Validation'!I$450676&amp;":"&amp;'Green Validation'!I$450677),'Green Validation'!I$450678,FALSE)),0,HLOOKUP($B49,INDIRECT("'Monthly Resource Report'!"&amp;'Green Validation'!I$450676&amp;":"&amp;'Green Validation'!I$450677),'Green Validation'!I$450678,FALSE))</f>
        <v>0.22161623557126817</v>
      </c>
      <c r="J49" s="318">
        <f ca="1">+IF(ISERROR(HLOOKUP($B49,INDIRECT("'Monthly Resource Report'!"&amp;'Green Validation'!J$450676&amp;":"&amp;'Green Validation'!J$450677),'Green Validation'!J$450678,FALSE)),0,HLOOKUP($B49,INDIRECT("'Monthly Resource Report'!"&amp;'Green Validation'!J$450676&amp;":"&amp;'Green Validation'!J$450677),'Green Validation'!J$450678,FALSE))</f>
        <v>0.19040491839531104</v>
      </c>
      <c r="L49" s="301">
        <v>42675</v>
      </c>
      <c r="M49" s="294">
        <v>223</v>
      </c>
      <c r="N49" s="297">
        <v>5.3289999999999997</v>
      </c>
      <c r="O49" s="299">
        <v>0.22500000000000001</v>
      </c>
      <c r="P49" s="295">
        <v>0.19</v>
      </c>
      <c r="Q49" s="294">
        <f ca="1">+IF(ISERROR(HLOOKUP($B49,INDIRECT("'Monthly Resource Report'!"&amp;'Green Validation'!Q$450676&amp;":"&amp;'Green Validation'!Q$450677),'Green Validation'!Q$450678,FALSE)),0,HLOOKUP($B49,INDIRECT("'Monthly Resource Report'!"&amp;'Green Validation'!Q$450676&amp;":"&amp;'Green Validation'!Q$450677),'Green Validation'!Q$450678,FALSE))</f>
        <v>223</v>
      </c>
      <c r="R49" s="297">
        <f ca="1">+IF(ISERROR(HLOOKUP($B49,INDIRECT("'Monthly Resource Report'!"&amp;'Green Validation'!R$450676&amp;":"&amp;'Green Validation'!R$450677),'Green Validation'!R$450678,FALSE)),0,HLOOKUP($B49,INDIRECT("'Monthly Resource Report'!"&amp;'Green Validation'!R$450676&amp;":"&amp;'Green Validation'!R$450677),'Green Validation'!R$450678,FALSE))</f>
        <v>5.3289988140096982</v>
      </c>
      <c r="S49" s="317">
        <f ca="1">+IF(ISERROR(HLOOKUP($B49,INDIRECT("'Monthly Resource Report'!"&amp;'Green Validation'!S$450676&amp;":"&amp;'Green Validation'!S$450677),'Green Validation'!S$450678,FALSE)),0,HLOOKUP($B49,INDIRECT("'Monthly Resource Report'!"&amp;'Green Validation'!S$450676&amp;":"&amp;'Green Validation'!S$450677),'Green Validation'!S$450678,FALSE))</f>
        <v>0.22212824969918457</v>
      </c>
      <c r="T49" s="318">
        <f ca="1">+IF(ISERROR(HLOOKUP($B49,INDIRECT("'Monthly Resource Report'!"&amp;'Green Validation'!T$450676&amp;":"&amp;'Green Validation'!T$450677),'Green Validation'!T$450678,FALSE)),0,HLOOKUP($B49,INDIRECT("'Monthly Resource Report'!"&amp;'Green Validation'!T$450676&amp;":"&amp;'Green Validation'!T$450677),'Green Validation'!T$450678,FALSE))</f>
        <v>0.19020217445267013</v>
      </c>
    </row>
    <row r="50" spans="2:20">
      <c r="B50" s="301">
        <v>42705</v>
      </c>
      <c r="C50" s="294">
        <v>231</v>
      </c>
      <c r="D50" s="297">
        <v>5.3289999999999997</v>
      </c>
      <c r="E50" s="299">
        <v>0.22500000000000001</v>
      </c>
      <c r="F50" s="295">
        <v>0.19</v>
      </c>
      <c r="G50" s="294">
        <f ca="1">+IF(ISERROR(HLOOKUP($B50,INDIRECT("'Monthly Resource Report'!"&amp;'Green Validation'!G$450676&amp;":"&amp;'Green Validation'!G$450677),'Green Validation'!G$450678,FALSE)),0,HLOOKUP($B50,INDIRECT("'Monthly Resource Report'!"&amp;'Green Validation'!G$450676&amp;":"&amp;'Green Validation'!G$450677),'Green Validation'!G$450678,FALSE))</f>
        <v>231</v>
      </c>
      <c r="H50" s="297">
        <f ca="1">+IF(ISERROR(HLOOKUP($B50,INDIRECT("'Monthly Resource Report'!"&amp;'Green Validation'!H$450676&amp;":"&amp;'Green Validation'!H$450677),'Green Validation'!H$450678,FALSE)),0,HLOOKUP($B50,INDIRECT("'Monthly Resource Report'!"&amp;'Green Validation'!H$450676&amp;":"&amp;'Green Validation'!H$450677),'Green Validation'!H$450678,FALSE))</f>
        <v>5.3290004085230809</v>
      </c>
      <c r="I50" s="317">
        <f ca="1">+IF(ISERROR(HLOOKUP($B50,INDIRECT("'Monthly Resource Report'!"&amp;'Green Validation'!I$450676&amp;":"&amp;'Green Validation'!I$450677),'Green Validation'!I$450678,FALSE)),0,HLOOKUP($B50,INDIRECT("'Monthly Resource Report'!"&amp;'Green Validation'!I$450676&amp;":"&amp;'Green Validation'!I$450677),'Green Validation'!I$450678,FALSE))</f>
        <v>0.22138151378849916</v>
      </c>
      <c r="J50" s="318">
        <f ca="1">+IF(ISERROR(HLOOKUP($B50,INDIRECT("'Monthly Resource Report'!"&amp;'Green Validation'!J$450676&amp;":"&amp;'Green Validation'!J$450677),'Green Validation'!J$450678,FALSE)),0,HLOOKUP($B50,INDIRECT("'Monthly Resource Report'!"&amp;'Green Validation'!J$450676&amp;":"&amp;'Green Validation'!J$450677),'Green Validation'!J$450678,FALSE))</f>
        <v>0.19026934522300273</v>
      </c>
      <c r="L50" s="301">
        <v>42705</v>
      </c>
      <c r="M50" s="294">
        <v>223</v>
      </c>
      <c r="N50" s="297">
        <v>5.3289999999999997</v>
      </c>
      <c r="O50" s="299">
        <v>0.22500000000000001</v>
      </c>
      <c r="P50" s="295">
        <v>0.19</v>
      </c>
      <c r="Q50" s="294">
        <f ca="1">+IF(ISERROR(HLOOKUP($B50,INDIRECT("'Monthly Resource Report'!"&amp;'Green Validation'!Q$450676&amp;":"&amp;'Green Validation'!Q$450677),'Green Validation'!Q$450678,FALSE)),0,HLOOKUP($B50,INDIRECT("'Monthly Resource Report'!"&amp;'Green Validation'!Q$450676&amp;":"&amp;'Green Validation'!Q$450677),'Green Validation'!Q$450678,FALSE))</f>
        <v>223</v>
      </c>
      <c r="R50" s="297">
        <f ca="1">+IF(ISERROR(HLOOKUP($B50,INDIRECT("'Monthly Resource Report'!"&amp;'Green Validation'!R$450676&amp;":"&amp;'Green Validation'!R$450677),'Green Validation'!R$450678,FALSE)),0,HLOOKUP($B50,INDIRECT("'Monthly Resource Report'!"&amp;'Green Validation'!R$450676&amp;":"&amp;'Green Validation'!R$450677),'Green Validation'!R$450678,FALSE))</f>
        <v>5.3289994045825093</v>
      </c>
      <c r="S50" s="317">
        <f ca="1">+IF(ISERROR(HLOOKUP($B50,INDIRECT("'Monthly Resource Report'!"&amp;'Green Validation'!S$450676&amp;":"&amp;'Green Validation'!S$450677),'Green Validation'!S$450678,FALSE)),0,HLOOKUP($B50,INDIRECT("'Monthly Resource Report'!"&amp;'Green Validation'!S$450676&amp;":"&amp;'Green Validation'!S$450677),'Green Validation'!S$450678,FALSE))</f>
        <v>0.22183054365294896</v>
      </c>
      <c r="T50" s="318">
        <f ca="1">+IF(ISERROR(HLOOKUP($B50,INDIRECT("'Monthly Resource Report'!"&amp;'Green Validation'!T$450676&amp;":"&amp;'Green Validation'!T$450677),'Green Validation'!T$450678,FALSE)),0,HLOOKUP($B50,INDIRECT("'Monthly Resource Report'!"&amp;'Green Validation'!T$450676&amp;":"&amp;'Green Validation'!T$450677),'Green Validation'!T$450678,FALSE))</f>
        <v>0.19018730046102617</v>
      </c>
    </row>
    <row r="51" spans="2:20">
      <c r="B51" s="301">
        <v>42736</v>
      </c>
      <c r="C51" s="294">
        <v>231</v>
      </c>
      <c r="D51" s="297">
        <v>5.4563630999999999</v>
      </c>
      <c r="E51" s="299">
        <v>0.22500000000000001</v>
      </c>
      <c r="F51" s="295">
        <v>0.19</v>
      </c>
      <c r="G51" s="294">
        <f ca="1">+IF(ISERROR(HLOOKUP($B51,INDIRECT("'Monthly Resource Report'!"&amp;'Green Validation'!G$450676&amp;":"&amp;'Green Validation'!G$450677),'Green Validation'!G$450678,FALSE)),0,HLOOKUP($B51,INDIRECT("'Monthly Resource Report'!"&amp;'Green Validation'!G$450676&amp;":"&amp;'Green Validation'!G$450677),'Green Validation'!G$450678,FALSE))</f>
        <v>231</v>
      </c>
      <c r="H51" s="297">
        <f ca="1">+IF(ISERROR(HLOOKUP($B51,INDIRECT("'Monthly Resource Report'!"&amp;'Green Validation'!H$450676&amp;":"&amp;'Green Validation'!H$450677),'Green Validation'!H$450678,FALSE)),0,HLOOKUP($B51,INDIRECT("'Monthly Resource Report'!"&amp;'Green Validation'!H$450676&amp;":"&amp;'Green Validation'!H$450677),'Green Validation'!H$450678,FALSE))</f>
        <v>5.456006196598695</v>
      </c>
      <c r="I51" s="317">
        <f ca="1">+IF(ISERROR(HLOOKUP($B51,INDIRECT("'Monthly Resource Report'!"&amp;'Green Validation'!I$450676&amp;":"&amp;'Green Validation'!I$450677),'Green Validation'!I$450678,FALSE)),0,HLOOKUP($B51,INDIRECT("'Monthly Resource Report'!"&amp;'Green Validation'!I$450676&amp;":"&amp;'Green Validation'!I$450677),'Green Validation'!I$450678,FALSE))</f>
        <v>0.22229547168492075</v>
      </c>
      <c r="J51" s="318">
        <f ca="1">+IF(ISERROR(HLOOKUP($B51,INDIRECT("'Monthly Resource Report'!"&amp;'Green Validation'!J$450676&amp;":"&amp;'Green Validation'!J$450677),'Green Validation'!J$450678,FALSE)),0,HLOOKUP($B51,INDIRECT("'Monthly Resource Report'!"&amp;'Green Validation'!J$450676&amp;":"&amp;'Green Validation'!J$450677),'Green Validation'!J$450678,FALSE))</f>
        <v>0.19025715555688735</v>
      </c>
      <c r="L51" s="301">
        <v>42736</v>
      </c>
      <c r="M51" s="294">
        <v>223</v>
      </c>
      <c r="N51" s="297">
        <v>5.4563630999999999</v>
      </c>
      <c r="O51" s="299">
        <v>0.22500000000000001</v>
      </c>
      <c r="P51" s="295">
        <v>0.19</v>
      </c>
      <c r="Q51" s="294">
        <f ca="1">+IF(ISERROR(HLOOKUP($B51,INDIRECT("'Monthly Resource Report'!"&amp;'Green Validation'!Q$450676&amp;":"&amp;'Green Validation'!Q$450677),'Green Validation'!Q$450678,FALSE)),0,HLOOKUP($B51,INDIRECT("'Monthly Resource Report'!"&amp;'Green Validation'!Q$450676&amp;":"&amp;'Green Validation'!Q$450677),'Green Validation'!Q$450678,FALSE))</f>
        <v>223</v>
      </c>
      <c r="R51" s="297">
        <f ca="1">+IF(ISERROR(HLOOKUP($B51,INDIRECT("'Monthly Resource Report'!"&amp;'Green Validation'!R$450676&amp;":"&amp;'Green Validation'!R$450677),'Green Validation'!R$450678,FALSE)),0,HLOOKUP($B51,INDIRECT("'Monthly Resource Report'!"&amp;'Green Validation'!R$450676&amp;":"&amp;'Green Validation'!R$450677),'Green Validation'!R$450678,FALSE))</f>
        <v>5.4560020218586969</v>
      </c>
      <c r="S51" s="317">
        <f ca="1">+IF(ISERROR(HLOOKUP($B51,INDIRECT("'Monthly Resource Report'!"&amp;'Green Validation'!S$450676&amp;":"&amp;'Green Validation'!S$450677),'Green Validation'!S$450678,FALSE)),0,HLOOKUP($B51,INDIRECT("'Monthly Resource Report'!"&amp;'Green Validation'!S$450676&amp;":"&amp;'Green Validation'!S$450677),'Green Validation'!S$450678,FALSE))</f>
        <v>0.22266115203728151</v>
      </c>
      <c r="T51" s="318">
        <f ca="1">+IF(ISERROR(HLOOKUP($B51,INDIRECT("'Monthly Resource Report'!"&amp;'Green Validation'!T$450676&amp;":"&amp;'Green Validation'!T$450677),'Green Validation'!T$450678,FALSE)),0,HLOOKUP($B51,INDIRECT("'Monthly Resource Report'!"&amp;'Green Validation'!T$450676&amp;":"&amp;'Green Validation'!T$450677),'Green Validation'!T$450678,FALSE))</f>
        <v>0.19028097995590765</v>
      </c>
    </row>
    <row r="52" spans="2:20">
      <c r="B52" s="301">
        <v>42767</v>
      </c>
      <c r="C52" s="294">
        <v>231</v>
      </c>
      <c r="D52" s="297">
        <v>5.4563630999999999</v>
      </c>
      <c r="E52" s="299">
        <v>0.22500000000000001</v>
      </c>
      <c r="F52" s="295">
        <v>0.19</v>
      </c>
      <c r="G52" s="294">
        <f ca="1">+IF(ISERROR(HLOOKUP($B52,INDIRECT("'Monthly Resource Report'!"&amp;'Green Validation'!G$450676&amp;":"&amp;'Green Validation'!G$450677),'Green Validation'!G$450678,FALSE)),0,HLOOKUP($B52,INDIRECT("'Monthly Resource Report'!"&amp;'Green Validation'!G$450676&amp;":"&amp;'Green Validation'!G$450677),'Green Validation'!G$450678,FALSE))</f>
        <v>231</v>
      </c>
      <c r="H52" s="297">
        <f ca="1">+IF(ISERROR(HLOOKUP($B52,INDIRECT("'Monthly Resource Report'!"&amp;'Green Validation'!H$450676&amp;":"&amp;'Green Validation'!H$450677),'Green Validation'!H$450678,FALSE)),0,HLOOKUP($B52,INDIRECT("'Monthly Resource Report'!"&amp;'Green Validation'!H$450676&amp;":"&amp;'Green Validation'!H$450677),'Green Validation'!H$450678,FALSE))</f>
        <v>5.456007347796425</v>
      </c>
      <c r="I52" s="317">
        <f ca="1">+IF(ISERROR(HLOOKUP($B52,INDIRECT("'Monthly Resource Report'!"&amp;'Green Validation'!I$450676&amp;":"&amp;'Green Validation'!I$450677),'Green Validation'!I$450678,FALSE)),0,HLOOKUP($B52,INDIRECT("'Monthly Resource Report'!"&amp;'Green Validation'!I$450676&amp;":"&amp;'Green Validation'!I$450677),'Green Validation'!I$450678,FALSE))</f>
        <v>0.22236933361850197</v>
      </c>
      <c r="J52" s="318">
        <f ca="1">+IF(ISERROR(HLOOKUP($B52,INDIRECT("'Monthly Resource Report'!"&amp;'Green Validation'!J$450676&amp;":"&amp;'Green Validation'!J$450677),'Green Validation'!J$450678,FALSE)),0,HLOOKUP($B52,INDIRECT("'Monthly Resource Report'!"&amp;'Green Validation'!J$450676&amp;":"&amp;'Green Validation'!J$450677),'Green Validation'!J$450678,FALSE))</f>
        <v>0.19028373060613873</v>
      </c>
      <c r="L52" s="301">
        <v>42767</v>
      </c>
      <c r="M52" s="294">
        <v>223</v>
      </c>
      <c r="N52" s="297">
        <v>5.4563630999999999</v>
      </c>
      <c r="O52" s="299">
        <v>0.22500000000000001</v>
      </c>
      <c r="P52" s="295">
        <v>0.19</v>
      </c>
      <c r="Q52" s="294">
        <f ca="1">+IF(ISERROR(HLOOKUP($B52,INDIRECT("'Monthly Resource Report'!"&amp;'Green Validation'!Q$450676&amp;":"&amp;'Green Validation'!Q$450677),'Green Validation'!Q$450678,FALSE)),0,HLOOKUP($B52,INDIRECT("'Monthly Resource Report'!"&amp;'Green Validation'!Q$450676&amp;":"&amp;'Green Validation'!Q$450677),'Green Validation'!Q$450678,FALSE))</f>
        <v>223</v>
      </c>
      <c r="R52" s="297">
        <f ca="1">+IF(ISERROR(HLOOKUP($B52,INDIRECT("'Monthly Resource Report'!"&amp;'Green Validation'!R$450676&amp;":"&amp;'Green Validation'!R$450677),'Green Validation'!R$450678,FALSE)),0,HLOOKUP($B52,INDIRECT("'Monthly Resource Report'!"&amp;'Green Validation'!R$450676&amp;":"&amp;'Green Validation'!R$450677),'Green Validation'!R$450678,FALSE))</f>
        <v>5.4560018679950186</v>
      </c>
      <c r="S52" s="317">
        <f ca="1">+IF(ISERROR(HLOOKUP($B52,INDIRECT("'Monthly Resource Report'!"&amp;'Green Validation'!S$450676&amp;":"&amp;'Green Validation'!S$450677),'Green Validation'!S$450678,FALSE)),0,HLOOKUP($B52,INDIRECT("'Monthly Resource Report'!"&amp;'Green Validation'!S$450676&amp;":"&amp;'Green Validation'!S$450677),'Green Validation'!S$450678,FALSE))</f>
        <v>0.22272156128595161</v>
      </c>
      <c r="T52" s="318">
        <f ca="1">+IF(ISERROR(HLOOKUP($B52,INDIRECT("'Monthly Resource Report'!"&amp;'Green Validation'!T$450676&amp;":"&amp;'Green Validation'!T$450677),'Green Validation'!T$450678,FALSE)),0,HLOOKUP($B52,INDIRECT("'Monthly Resource Report'!"&amp;'Green Validation'!T$450676&amp;":"&amp;'Green Validation'!T$450677),'Green Validation'!T$450678,FALSE))</f>
        <v>0.19030871514237138</v>
      </c>
    </row>
    <row r="53" spans="2:20">
      <c r="B53" s="301">
        <v>42795</v>
      </c>
      <c r="C53" s="294">
        <v>231</v>
      </c>
      <c r="D53" s="297">
        <v>5.4563630999999999</v>
      </c>
      <c r="E53" s="299">
        <v>0.22500000000000001</v>
      </c>
      <c r="F53" s="295">
        <v>0.19</v>
      </c>
      <c r="G53" s="294">
        <f ca="1">+IF(ISERROR(HLOOKUP($B53,INDIRECT("'Monthly Resource Report'!"&amp;'Green Validation'!G$450676&amp;":"&amp;'Green Validation'!G$450677),'Green Validation'!G$450678,FALSE)),0,HLOOKUP($B53,INDIRECT("'Monthly Resource Report'!"&amp;'Green Validation'!G$450676&amp;":"&amp;'Green Validation'!G$450677),'Green Validation'!G$450678,FALSE))</f>
        <v>231</v>
      </c>
      <c r="H53" s="297">
        <f ca="1">+IF(ISERROR(HLOOKUP($B53,INDIRECT("'Monthly Resource Report'!"&amp;'Green Validation'!H$450676&amp;":"&amp;'Green Validation'!H$450677),'Green Validation'!H$450678,FALSE)),0,HLOOKUP($B53,INDIRECT("'Monthly Resource Report'!"&amp;'Green Validation'!H$450676&amp;":"&amp;'Green Validation'!H$450677),'Green Validation'!H$450678,FALSE))</f>
        <v>5.4560054003881522</v>
      </c>
      <c r="I53" s="317">
        <f ca="1">+IF(ISERROR(HLOOKUP($B53,INDIRECT("'Monthly Resource Report'!"&amp;'Green Validation'!I$450676&amp;":"&amp;'Green Validation'!I$450677),'Green Validation'!I$450678,FALSE)),0,HLOOKUP($B53,INDIRECT("'Monthly Resource Report'!"&amp;'Green Validation'!I$450676&amp;":"&amp;'Green Validation'!I$450677),'Green Validation'!I$450678,FALSE))</f>
        <v>0.22158551172640556</v>
      </c>
      <c r="J53" s="318">
        <f ca="1">+IF(ISERROR(HLOOKUP($B53,INDIRECT("'Monthly Resource Report'!"&amp;'Green Validation'!J$450676&amp;":"&amp;'Green Validation'!J$450677),'Green Validation'!J$450678,FALSE)),0,HLOOKUP($B53,INDIRECT("'Monthly Resource Report'!"&amp;'Green Validation'!J$450676&amp;":"&amp;'Green Validation'!J$450677),'Green Validation'!J$450678,FALSE))</f>
        <v>0.19026935803487929</v>
      </c>
      <c r="L53" s="301">
        <v>42795</v>
      </c>
      <c r="M53" s="294">
        <v>223</v>
      </c>
      <c r="N53" s="297">
        <v>5.4563630999999999</v>
      </c>
      <c r="O53" s="299">
        <v>0.22500000000000001</v>
      </c>
      <c r="P53" s="295">
        <v>0.19</v>
      </c>
      <c r="Q53" s="294">
        <f ca="1">+IF(ISERROR(HLOOKUP($B53,INDIRECT("'Monthly Resource Report'!"&amp;'Green Validation'!Q$450676&amp;":"&amp;'Green Validation'!Q$450677),'Green Validation'!Q$450678,FALSE)),0,HLOOKUP($B53,INDIRECT("'Monthly Resource Report'!"&amp;'Green Validation'!Q$450676&amp;":"&amp;'Green Validation'!Q$450677),'Green Validation'!Q$450678,FALSE))</f>
        <v>223</v>
      </c>
      <c r="R53" s="297">
        <f ca="1">+IF(ISERROR(HLOOKUP($B53,INDIRECT("'Monthly Resource Report'!"&amp;'Green Validation'!R$450676&amp;":"&amp;'Green Validation'!R$450677),'Green Validation'!R$450678,FALSE)),0,HLOOKUP($B53,INDIRECT("'Monthly Resource Report'!"&amp;'Green Validation'!R$450676&amp;":"&amp;'Green Validation'!R$450677),'Green Validation'!R$450678,FALSE))</f>
        <v>5.455999365608025</v>
      </c>
      <c r="S53" s="317">
        <f ca="1">+IF(ISERROR(HLOOKUP($B53,INDIRECT("'Monthly Resource Report'!"&amp;'Green Validation'!S$450676&amp;":"&amp;'Green Validation'!S$450677),'Green Validation'!S$450678,FALSE)),0,HLOOKUP($B53,INDIRECT("'Monthly Resource Report'!"&amp;'Green Validation'!S$450676&amp;":"&amp;'Green Validation'!S$450677),'Green Validation'!S$450678,FALSE))</f>
        <v>0.22204514671764633</v>
      </c>
      <c r="T53" s="318">
        <f ca="1">+IF(ISERROR(HLOOKUP($B53,INDIRECT("'Monthly Resource Report'!"&amp;'Green Validation'!T$450676&amp;":"&amp;'Green Validation'!T$450677),'Green Validation'!T$450678,FALSE)),0,HLOOKUP($B53,INDIRECT("'Monthly Resource Report'!"&amp;'Green Validation'!T$450676&amp;":"&amp;'Green Validation'!T$450677),'Green Validation'!T$450678,FALSE))</f>
        <v>0.19035138201982521</v>
      </c>
    </row>
    <row r="54" spans="2:20">
      <c r="B54" s="301">
        <v>42826</v>
      </c>
      <c r="C54" s="294">
        <v>231</v>
      </c>
      <c r="D54" s="297">
        <v>5.4563630999999999</v>
      </c>
      <c r="E54" s="299">
        <v>0.22500000000000001</v>
      </c>
      <c r="F54" s="295">
        <v>0.19</v>
      </c>
      <c r="G54" s="294">
        <f ca="1">+IF(ISERROR(HLOOKUP($B54,INDIRECT("'Monthly Resource Report'!"&amp;'Green Validation'!G$450676&amp;":"&amp;'Green Validation'!G$450677),'Green Validation'!G$450678,FALSE)),0,HLOOKUP($B54,INDIRECT("'Monthly Resource Report'!"&amp;'Green Validation'!G$450676&amp;":"&amp;'Green Validation'!G$450677),'Green Validation'!G$450678,FALSE))</f>
        <v>231</v>
      </c>
      <c r="H54" s="297">
        <f ca="1">+IF(ISERROR(HLOOKUP($B54,INDIRECT("'Monthly Resource Report'!"&amp;'Green Validation'!H$450676&amp;":"&amp;'Green Validation'!H$450677),'Green Validation'!H$450678,FALSE)),0,HLOOKUP($B54,INDIRECT("'Monthly Resource Report'!"&amp;'Green Validation'!H$450676&amp;":"&amp;'Green Validation'!H$450677),'Green Validation'!H$450678,FALSE))</f>
        <v>5.4560059544761232</v>
      </c>
      <c r="I54" s="317">
        <f ca="1">+IF(ISERROR(HLOOKUP($B54,INDIRECT("'Monthly Resource Report'!"&amp;'Green Validation'!I$450676&amp;":"&amp;'Green Validation'!I$450677),'Green Validation'!I$450678,FALSE)),0,HLOOKUP($B54,INDIRECT("'Monthly Resource Report'!"&amp;'Green Validation'!I$450676&amp;":"&amp;'Green Validation'!I$450677),'Green Validation'!I$450678,FALSE))</f>
        <v>0.22144676575588595</v>
      </c>
      <c r="J54" s="318">
        <f ca="1">+IF(ISERROR(HLOOKUP($B54,INDIRECT("'Monthly Resource Report'!"&amp;'Green Validation'!J$450676&amp;":"&amp;'Green Validation'!J$450677),'Green Validation'!J$450678,FALSE)),0,HLOOKUP($B54,INDIRECT("'Monthly Resource Report'!"&amp;'Green Validation'!J$450676&amp;":"&amp;'Green Validation'!J$450677),'Green Validation'!J$450678,FALSE))</f>
        <v>0.19041294415620177</v>
      </c>
      <c r="L54" s="301">
        <v>42826</v>
      </c>
      <c r="M54" s="294">
        <v>223</v>
      </c>
      <c r="N54" s="297">
        <v>5.4563630999999999</v>
      </c>
      <c r="O54" s="299">
        <v>0.22500000000000001</v>
      </c>
      <c r="P54" s="295">
        <v>0.19</v>
      </c>
      <c r="Q54" s="294">
        <f ca="1">+IF(ISERROR(HLOOKUP($B54,INDIRECT("'Monthly Resource Report'!"&amp;'Green Validation'!Q$450676&amp;":"&amp;'Green Validation'!Q$450677),'Green Validation'!Q$450678,FALSE)),0,HLOOKUP($B54,INDIRECT("'Monthly Resource Report'!"&amp;'Green Validation'!Q$450676&amp;":"&amp;'Green Validation'!Q$450677),'Green Validation'!Q$450678,FALSE))</f>
        <v>223</v>
      </c>
      <c r="R54" s="297">
        <f ca="1">+IF(ISERROR(HLOOKUP($B54,INDIRECT("'Monthly Resource Report'!"&amp;'Green Validation'!R$450676&amp;":"&amp;'Green Validation'!R$450677),'Green Validation'!R$450678,FALSE)),0,HLOOKUP($B54,INDIRECT("'Monthly Resource Report'!"&amp;'Green Validation'!R$450676&amp;":"&amp;'Green Validation'!R$450677),'Green Validation'!R$450678,FALSE))</f>
        <v>5.4560015797008443</v>
      </c>
      <c r="S54" s="317">
        <f ca="1">+IF(ISERROR(HLOOKUP($B54,INDIRECT("'Monthly Resource Report'!"&amp;'Green Validation'!S$450676&amp;":"&amp;'Green Validation'!S$450677),'Green Validation'!S$450678,FALSE)),0,HLOOKUP($B54,INDIRECT("'Monthly Resource Report'!"&amp;'Green Validation'!S$450676&amp;":"&amp;'Green Validation'!S$450677),'Green Validation'!S$450678,FALSE))</f>
        <v>0.22187159248965277</v>
      </c>
      <c r="T54" s="318">
        <f ca="1">+IF(ISERROR(HLOOKUP($B54,INDIRECT("'Monthly Resource Report'!"&amp;'Green Validation'!T$450676&amp;":"&amp;'Green Validation'!T$450677),'Green Validation'!T$450678,FALSE)),0,HLOOKUP($B54,INDIRECT("'Monthly Resource Report'!"&amp;'Green Validation'!T$450676&amp;":"&amp;'Green Validation'!T$450677),'Green Validation'!T$450678,FALSE))</f>
        <v>0.1904977690498694</v>
      </c>
    </row>
    <row r="55" spans="2:20">
      <c r="B55" s="301">
        <v>42856</v>
      </c>
      <c r="C55" s="294">
        <v>231</v>
      </c>
      <c r="D55" s="297">
        <v>5.4563630999999999</v>
      </c>
      <c r="E55" s="299">
        <v>0.21</v>
      </c>
      <c r="F55" s="295">
        <v>0.19</v>
      </c>
      <c r="G55" s="294">
        <f ca="1">+IF(ISERROR(HLOOKUP($B55,INDIRECT("'Monthly Resource Report'!"&amp;'Green Validation'!G$450676&amp;":"&amp;'Green Validation'!G$450677),'Green Validation'!G$450678,FALSE)),0,HLOOKUP($B55,INDIRECT("'Monthly Resource Report'!"&amp;'Green Validation'!G$450676&amp;":"&amp;'Green Validation'!G$450677),'Green Validation'!G$450678,FALSE))</f>
        <v>231</v>
      </c>
      <c r="H55" s="297">
        <f ca="1">+IF(ISERROR(HLOOKUP($B55,INDIRECT("'Monthly Resource Report'!"&amp;'Green Validation'!H$450676&amp;":"&amp;'Green Validation'!H$450677),'Green Validation'!H$450678,FALSE)),0,HLOOKUP($B55,INDIRECT("'Monthly Resource Report'!"&amp;'Green Validation'!H$450676&amp;":"&amp;'Green Validation'!H$450677),'Green Validation'!H$450678,FALSE))</f>
        <v>5.4560037878787879</v>
      </c>
      <c r="I55" s="317">
        <f ca="1">+IF(ISERROR(HLOOKUP($B55,INDIRECT("'Monthly Resource Report'!"&amp;'Green Validation'!I$450676&amp;":"&amp;'Green Validation'!I$450677),'Green Validation'!I$450678,FALSE)),0,HLOOKUP($B55,INDIRECT("'Monthly Resource Report'!"&amp;'Green Validation'!I$450676&amp;":"&amp;'Green Validation'!I$450677),'Green Validation'!I$450678,FALSE))</f>
        <v>0.20707567906575633</v>
      </c>
      <c r="J55" s="318">
        <f ca="1">+IF(ISERROR(HLOOKUP($B55,INDIRECT("'Monthly Resource Report'!"&amp;'Green Validation'!J$450676&amp;":"&amp;'Green Validation'!J$450677),'Green Validation'!J$450678,FALSE)),0,HLOOKUP($B55,INDIRECT("'Monthly Resource Report'!"&amp;'Green Validation'!J$450676&amp;":"&amp;'Green Validation'!J$450677),'Green Validation'!J$450678,FALSE))</f>
        <v>0.19046995409585102</v>
      </c>
      <c r="L55" s="301">
        <v>42856</v>
      </c>
      <c r="M55" s="294">
        <v>223</v>
      </c>
      <c r="N55" s="297">
        <v>5.4563630999999999</v>
      </c>
      <c r="O55" s="299">
        <v>0.21</v>
      </c>
      <c r="P55" s="295">
        <v>0.19</v>
      </c>
      <c r="Q55" s="294">
        <f ca="1">+IF(ISERROR(HLOOKUP($B55,INDIRECT("'Monthly Resource Report'!"&amp;'Green Validation'!Q$450676&amp;":"&amp;'Green Validation'!Q$450677),'Green Validation'!Q$450678,FALSE)),0,HLOOKUP($B55,INDIRECT("'Monthly Resource Report'!"&amp;'Green Validation'!Q$450676&amp;":"&amp;'Green Validation'!Q$450677),'Green Validation'!Q$450678,FALSE))</f>
        <v>223</v>
      </c>
      <c r="R55" s="297">
        <f ca="1">+IF(ISERROR(HLOOKUP($B55,INDIRECT("'Monthly Resource Report'!"&amp;'Green Validation'!R$450676&amp;":"&amp;'Green Validation'!R$450677),'Green Validation'!R$450678,FALSE)),0,HLOOKUP($B55,INDIRECT("'Monthly Resource Report'!"&amp;'Green Validation'!R$450676&amp;":"&amp;'Green Validation'!R$450677),'Green Validation'!R$450678,FALSE))</f>
        <v>5.4560030220963425</v>
      </c>
      <c r="S55" s="317">
        <f ca="1">+IF(ISERROR(HLOOKUP($B55,INDIRECT("'Monthly Resource Report'!"&amp;'Green Validation'!S$450676&amp;":"&amp;'Green Validation'!S$450677),'Green Validation'!S$450678,FALSE)),0,HLOOKUP($B55,INDIRECT("'Monthly Resource Report'!"&amp;'Green Validation'!S$450676&amp;":"&amp;'Green Validation'!S$450677),'Green Validation'!S$450678,FALSE))</f>
        <v>0.20719540724232532</v>
      </c>
      <c r="T55" s="318">
        <f ca="1">+IF(ISERROR(HLOOKUP($B55,INDIRECT("'Monthly Resource Report'!"&amp;'Green Validation'!T$450676&amp;":"&amp;'Green Validation'!T$450677),'Green Validation'!T$450678,FALSE)),0,HLOOKUP($B55,INDIRECT("'Monthly Resource Report'!"&amp;'Green Validation'!T$450676&amp;":"&amp;'Green Validation'!T$450677),'Green Validation'!T$450678,FALSE))</f>
        <v>0.1902918694895705</v>
      </c>
    </row>
    <row r="56" spans="2:20">
      <c r="B56" s="301">
        <v>42887</v>
      </c>
      <c r="C56" s="294">
        <v>231</v>
      </c>
      <c r="D56" s="297">
        <v>5.4563630999999999</v>
      </c>
      <c r="E56" s="299">
        <v>0.21</v>
      </c>
      <c r="F56" s="295">
        <v>0.19</v>
      </c>
      <c r="G56" s="294">
        <f ca="1">+IF(ISERROR(HLOOKUP($B56,INDIRECT("'Monthly Resource Report'!"&amp;'Green Validation'!G$450676&amp;":"&amp;'Green Validation'!G$450677),'Green Validation'!G$450678,FALSE)),0,HLOOKUP($B56,INDIRECT("'Monthly Resource Report'!"&amp;'Green Validation'!G$450676&amp;":"&amp;'Green Validation'!G$450677),'Green Validation'!G$450678,FALSE))</f>
        <v>231</v>
      </c>
      <c r="H56" s="297">
        <f ca="1">+IF(ISERROR(HLOOKUP($B56,INDIRECT("'Monthly Resource Report'!"&amp;'Green Validation'!H$450676&amp;":"&amp;'Green Validation'!H$450677),'Green Validation'!H$450678,FALSE)),0,HLOOKUP($B56,INDIRECT("'Monthly Resource Report'!"&amp;'Green Validation'!H$450676&amp;":"&amp;'Green Validation'!H$450677),'Green Validation'!H$450678,FALSE))</f>
        <v>5.4560054506101379</v>
      </c>
      <c r="I56" s="317">
        <f ca="1">+IF(ISERROR(HLOOKUP($B56,INDIRECT("'Monthly Resource Report'!"&amp;'Green Validation'!I$450676&amp;":"&amp;'Green Validation'!I$450677),'Green Validation'!I$450678,FALSE)),0,HLOOKUP($B56,INDIRECT("'Monthly Resource Report'!"&amp;'Green Validation'!I$450676&amp;":"&amp;'Green Validation'!I$450677),'Green Validation'!I$450678,FALSE))</f>
        <v>0.20705063473820715</v>
      </c>
      <c r="J56" s="318">
        <f ca="1">+IF(ISERROR(HLOOKUP($B56,INDIRECT("'Monthly Resource Report'!"&amp;'Green Validation'!J$450676&amp;":"&amp;'Green Validation'!J$450677),'Green Validation'!J$450678,FALSE)),0,HLOOKUP($B56,INDIRECT("'Monthly Resource Report'!"&amp;'Green Validation'!J$450676&amp;":"&amp;'Green Validation'!J$450677),'Green Validation'!J$450678,FALSE))</f>
        <v>0.1904025558004743</v>
      </c>
      <c r="L56" s="301">
        <v>42887</v>
      </c>
      <c r="M56" s="294">
        <v>223</v>
      </c>
      <c r="N56" s="297">
        <v>5.4563630999999999</v>
      </c>
      <c r="O56" s="299">
        <v>0.21</v>
      </c>
      <c r="P56" s="295">
        <v>0.19</v>
      </c>
      <c r="Q56" s="294">
        <f ca="1">+IF(ISERROR(HLOOKUP($B56,INDIRECT("'Monthly Resource Report'!"&amp;'Green Validation'!Q$450676&amp;":"&amp;'Green Validation'!Q$450677),'Green Validation'!Q$450678,FALSE)),0,HLOOKUP($B56,INDIRECT("'Monthly Resource Report'!"&amp;'Green Validation'!Q$450676&amp;":"&amp;'Green Validation'!Q$450677),'Green Validation'!Q$450678,FALSE))</f>
        <v>223</v>
      </c>
      <c r="R56" s="297">
        <f ca="1">+IF(ISERROR(HLOOKUP($B56,INDIRECT("'Monthly Resource Report'!"&amp;'Green Validation'!R$450676&amp;":"&amp;'Green Validation'!R$450677),'Green Validation'!R$450678,FALSE)),0,HLOOKUP($B56,INDIRECT("'Monthly Resource Report'!"&amp;'Green Validation'!R$450676&amp;":"&amp;'Green Validation'!R$450677),'Green Validation'!R$450678,FALSE))</f>
        <v>5.4559990809300389</v>
      </c>
      <c r="S56" s="317">
        <f ca="1">+IF(ISERROR(HLOOKUP($B56,INDIRECT("'Monthly Resource Report'!"&amp;'Green Validation'!S$450676&amp;":"&amp;'Green Validation'!S$450677),'Green Validation'!S$450678,FALSE)),0,HLOOKUP($B56,INDIRECT("'Monthly Resource Report'!"&amp;'Green Validation'!S$450676&amp;":"&amp;'Green Validation'!S$450677),'Green Validation'!S$450678,FALSE))</f>
        <v>0.20739058338665126</v>
      </c>
      <c r="T56" s="318">
        <f ca="1">+IF(ISERROR(HLOOKUP($B56,INDIRECT("'Monthly Resource Report'!"&amp;'Green Validation'!T$450676&amp;":"&amp;'Green Validation'!T$450677),'Green Validation'!T$450678,FALSE)),0,HLOOKUP($B56,INDIRECT("'Monthly Resource Report'!"&amp;'Green Validation'!T$450676&amp;":"&amp;'Green Validation'!T$450677),'Green Validation'!T$450678,FALSE))</f>
        <v>0.19029016548078379</v>
      </c>
    </row>
    <row r="57" spans="2:20">
      <c r="B57" s="301">
        <v>42917</v>
      </c>
      <c r="C57" s="294">
        <v>231</v>
      </c>
      <c r="D57" s="297">
        <v>5.4563630999999999</v>
      </c>
      <c r="E57" s="299">
        <v>0.21</v>
      </c>
      <c r="F57" s="295">
        <v>0.19</v>
      </c>
      <c r="G57" s="294">
        <f ca="1">+IF(ISERROR(HLOOKUP($B57,INDIRECT("'Monthly Resource Report'!"&amp;'Green Validation'!G$450676&amp;":"&amp;'Green Validation'!G$450677),'Green Validation'!G$450678,FALSE)),0,HLOOKUP($B57,INDIRECT("'Monthly Resource Report'!"&amp;'Green Validation'!G$450676&amp;":"&amp;'Green Validation'!G$450677),'Green Validation'!G$450678,FALSE))</f>
        <v>231</v>
      </c>
      <c r="H57" s="297">
        <f ca="1">+IF(ISERROR(HLOOKUP($B57,INDIRECT("'Monthly Resource Report'!"&amp;'Green Validation'!H$450676&amp;":"&amp;'Green Validation'!H$450677),'Green Validation'!H$450678,FALSE)),0,HLOOKUP($B57,INDIRECT("'Monthly Resource Report'!"&amp;'Green Validation'!H$450676&amp;":"&amp;'Green Validation'!H$450677),'Green Validation'!H$450678,FALSE))</f>
        <v>5.4560069123001913</v>
      </c>
      <c r="I57" s="317">
        <f ca="1">+IF(ISERROR(HLOOKUP($B57,INDIRECT("'Monthly Resource Report'!"&amp;'Green Validation'!I$450676&amp;":"&amp;'Green Validation'!I$450677),'Green Validation'!I$450678,FALSE)),0,HLOOKUP($B57,INDIRECT("'Monthly Resource Report'!"&amp;'Green Validation'!I$450676&amp;":"&amp;'Green Validation'!I$450677),'Green Validation'!I$450678,FALSE))</f>
        <v>0.2072992865429707</v>
      </c>
      <c r="J57" s="318">
        <f ca="1">+IF(ISERROR(HLOOKUP($B57,INDIRECT("'Monthly Resource Report'!"&amp;'Green Validation'!J$450676&amp;":"&amp;'Green Validation'!J$450677),'Green Validation'!J$450678,FALSE)),0,HLOOKUP($B57,INDIRECT("'Monthly Resource Report'!"&amp;'Green Validation'!J$450676&amp;":"&amp;'Green Validation'!J$450677),'Green Validation'!J$450678,FALSE))</f>
        <v>0.19026356480312084</v>
      </c>
      <c r="L57" s="301">
        <v>42917</v>
      </c>
      <c r="M57" s="294">
        <v>223</v>
      </c>
      <c r="N57" s="297">
        <v>5.4563630999999999</v>
      </c>
      <c r="O57" s="299">
        <v>0.21</v>
      </c>
      <c r="P57" s="295">
        <v>0.19</v>
      </c>
      <c r="Q57" s="294">
        <f ca="1">+IF(ISERROR(HLOOKUP($B57,INDIRECT("'Monthly Resource Report'!"&amp;'Green Validation'!Q$450676&amp;":"&amp;'Green Validation'!Q$450677),'Green Validation'!Q$450678,FALSE)),0,HLOOKUP($B57,INDIRECT("'Monthly Resource Report'!"&amp;'Green Validation'!Q$450676&amp;":"&amp;'Green Validation'!Q$450677),'Green Validation'!Q$450678,FALSE))</f>
        <v>223</v>
      </c>
      <c r="R57" s="297">
        <f ca="1">+IF(ISERROR(HLOOKUP($B57,INDIRECT("'Monthly Resource Report'!"&amp;'Green Validation'!R$450676&amp;":"&amp;'Green Validation'!R$450677),'Green Validation'!R$450678,FALSE)),0,HLOOKUP($B57,INDIRECT("'Monthly Resource Report'!"&amp;'Green Validation'!R$450676&amp;":"&amp;'Green Validation'!R$450677),'Green Validation'!R$450678,FALSE))</f>
        <v>5.4559997734866075</v>
      </c>
      <c r="S57" s="317">
        <f ca="1">+IF(ISERROR(HLOOKUP($B57,INDIRECT("'Monthly Resource Report'!"&amp;'Green Validation'!S$450676&amp;":"&amp;'Green Validation'!S$450677),'Green Validation'!S$450678,FALSE)),0,HLOOKUP($B57,INDIRECT("'Monthly Resource Report'!"&amp;'Green Validation'!S$450676&amp;":"&amp;'Green Validation'!S$450677),'Green Validation'!S$450678,FALSE))</f>
        <v>0.20762017980768699</v>
      </c>
      <c r="T57" s="318">
        <f ca="1">+IF(ISERROR(HLOOKUP($B57,INDIRECT("'Monthly Resource Report'!"&amp;'Green Validation'!T$450676&amp;":"&amp;'Green Validation'!T$450677),'Green Validation'!T$450678,FALSE)),0,HLOOKUP($B57,INDIRECT("'Monthly Resource Report'!"&amp;'Green Validation'!T$450676&amp;":"&amp;'Green Validation'!T$450677),'Green Validation'!T$450678,FALSE))</f>
        <v>0.19028367318025646</v>
      </c>
    </row>
    <row r="58" spans="2:20">
      <c r="B58" s="301">
        <v>42948</v>
      </c>
      <c r="C58" s="294">
        <v>231</v>
      </c>
      <c r="D58" s="297">
        <v>5.4563630999999999</v>
      </c>
      <c r="E58" s="299">
        <v>0.21</v>
      </c>
      <c r="F58" s="295">
        <v>0.19</v>
      </c>
      <c r="G58" s="294">
        <f ca="1">+IF(ISERROR(HLOOKUP($B58,INDIRECT("'Monthly Resource Report'!"&amp;'Green Validation'!G$450676&amp;":"&amp;'Green Validation'!G$450677),'Green Validation'!G$450678,FALSE)),0,HLOOKUP($B58,INDIRECT("'Monthly Resource Report'!"&amp;'Green Validation'!G$450676&amp;":"&amp;'Green Validation'!G$450677),'Green Validation'!G$450678,FALSE))</f>
        <v>231</v>
      </c>
      <c r="H58" s="297">
        <f ca="1">+IF(ISERROR(HLOOKUP($B58,INDIRECT("'Monthly Resource Report'!"&amp;'Green Validation'!H$450676&amp;":"&amp;'Green Validation'!H$450677),'Green Validation'!H$450678,FALSE)),0,HLOOKUP($B58,INDIRECT("'Monthly Resource Report'!"&amp;'Green Validation'!H$450676&amp;":"&amp;'Green Validation'!H$450677),'Green Validation'!H$450678,FALSE))</f>
        <v>5.4560066071659197</v>
      </c>
      <c r="I58" s="317">
        <f ca="1">+IF(ISERROR(HLOOKUP($B58,INDIRECT("'Monthly Resource Report'!"&amp;'Green Validation'!I$450676&amp;":"&amp;'Green Validation'!I$450677),'Green Validation'!I$450678,FALSE)),0,HLOOKUP($B58,INDIRECT("'Monthly Resource Report'!"&amp;'Green Validation'!I$450676&amp;":"&amp;'Green Validation'!I$450677),'Green Validation'!I$450678,FALSE))</f>
        <v>0.20755572897138272</v>
      </c>
      <c r="J58" s="318">
        <f ca="1">+IF(ISERROR(HLOOKUP($B58,INDIRECT("'Monthly Resource Report'!"&amp;'Green Validation'!J$450676&amp;":"&amp;'Green Validation'!J$450677),'Green Validation'!J$450678,FALSE)),0,HLOOKUP($B58,INDIRECT("'Monthly Resource Report'!"&amp;'Green Validation'!J$450676&amp;":"&amp;'Green Validation'!J$450677),'Green Validation'!J$450678,FALSE))</f>
        <v>0.19038694002571896</v>
      </c>
      <c r="L58" s="301">
        <v>42948</v>
      </c>
      <c r="M58" s="294">
        <v>223</v>
      </c>
      <c r="N58" s="297">
        <v>5.4563630999999999</v>
      </c>
      <c r="O58" s="299">
        <v>0.21</v>
      </c>
      <c r="P58" s="295">
        <v>0.19</v>
      </c>
      <c r="Q58" s="294">
        <f ca="1">+IF(ISERROR(HLOOKUP($B58,INDIRECT("'Monthly Resource Report'!"&amp;'Green Validation'!Q$450676&amp;":"&amp;'Green Validation'!Q$450677),'Green Validation'!Q$450678,FALSE)),0,HLOOKUP($B58,INDIRECT("'Monthly Resource Report'!"&amp;'Green Validation'!Q$450676&amp;":"&amp;'Green Validation'!Q$450677),'Green Validation'!Q$450678,FALSE))</f>
        <v>223</v>
      </c>
      <c r="R58" s="297">
        <f ca="1">+IF(ISERROR(HLOOKUP($B58,INDIRECT("'Monthly Resource Report'!"&amp;'Green Validation'!R$450676&amp;":"&amp;'Green Validation'!R$450677),'Green Validation'!R$450678,FALSE)),0,HLOOKUP($B58,INDIRECT("'Monthly Resource Report'!"&amp;'Green Validation'!R$450676&amp;":"&amp;'Green Validation'!R$450677),'Green Validation'!R$450678,FALSE))</f>
        <v>5.4560003372160013</v>
      </c>
      <c r="S58" s="317">
        <f ca="1">+IF(ISERROR(HLOOKUP($B58,INDIRECT("'Monthly Resource Report'!"&amp;'Green Validation'!S$450676&amp;":"&amp;'Green Validation'!S$450677),'Green Validation'!S$450678,FALSE)),0,HLOOKUP($B58,INDIRECT("'Monthly Resource Report'!"&amp;'Green Validation'!S$450676&amp;":"&amp;'Green Validation'!S$450677),'Green Validation'!S$450678,FALSE))</f>
        <v>0.20780766311986365</v>
      </c>
      <c r="T58" s="318">
        <f ca="1">+IF(ISERROR(HLOOKUP($B58,INDIRECT("'Monthly Resource Report'!"&amp;'Green Validation'!T$450676&amp;":"&amp;'Green Validation'!T$450677),'Green Validation'!T$450678,FALSE)),0,HLOOKUP($B58,INDIRECT("'Monthly Resource Report'!"&amp;'Green Validation'!T$450676&amp;":"&amp;'Green Validation'!T$450677),'Green Validation'!T$450678,FALSE))</f>
        <v>0.19018319819880736</v>
      </c>
    </row>
    <row r="59" spans="2:20">
      <c r="B59" s="301">
        <v>42979</v>
      </c>
      <c r="C59" s="294">
        <v>231</v>
      </c>
      <c r="D59" s="297">
        <v>5.4563630999999999</v>
      </c>
      <c r="E59" s="299">
        <v>0.21</v>
      </c>
      <c r="F59" s="295">
        <v>0.19</v>
      </c>
      <c r="G59" s="294">
        <f ca="1">+IF(ISERROR(HLOOKUP($B59,INDIRECT("'Monthly Resource Report'!"&amp;'Green Validation'!G$450676&amp;":"&amp;'Green Validation'!G$450677),'Green Validation'!G$450678,FALSE)),0,HLOOKUP($B59,INDIRECT("'Monthly Resource Report'!"&amp;'Green Validation'!G$450676&amp;":"&amp;'Green Validation'!G$450677),'Green Validation'!G$450678,FALSE))</f>
        <v>231</v>
      </c>
      <c r="H59" s="297">
        <f ca="1">+IF(ISERROR(HLOOKUP($B59,INDIRECT("'Monthly Resource Report'!"&amp;'Green Validation'!H$450676&amp;":"&amp;'Green Validation'!H$450677),'Green Validation'!H$450678,FALSE)),0,HLOOKUP($B59,INDIRECT("'Monthly Resource Report'!"&amp;'Green Validation'!H$450676&amp;":"&amp;'Green Validation'!H$450677),'Green Validation'!H$450678,FALSE))</f>
        <v>5.4560049314585966</v>
      </c>
      <c r="I59" s="317">
        <f ca="1">+IF(ISERROR(HLOOKUP($B59,INDIRECT("'Monthly Resource Report'!"&amp;'Green Validation'!I$450676&amp;":"&amp;'Green Validation'!I$450677),'Green Validation'!I$450678,FALSE)),0,HLOOKUP($B59,INDIRECT("'Monthly Resource Report'!"&amp;'Green Validation'!I$450676&amp;":"&amp;'Green Validation'!I$450677),'Green Validation'!I$450678,FALSE))</f>
        <v>0.20665678508534188</v>
      </c>
      <c r="J59" s="318">
        <f ca="1">+IF(ISERROR(HLOOKUP($B59,INDIRECT("'Monthly Resource Report'!"&amp;'Green Validation'!J$450676&amp;":"&amp;'Green Validation'!J$450677),'Green Validation'!J$450678,FALSE)),0,HLOOKUP($B59,INDIRECT("'Monthly Resource Report'!"&amp;'Green Validation'!J$450676&amp;":"&amp;'Green Validation'!J$450677),'Green Validation'!J$450678,FALSE))</f>
        <v>0.19027455757420852</v>
      </c>
      <c r="L59" s="301">
        <v>42979</v>
      </c>
      <c r="M59" s="294">
        <v>223</v>
      </c>
      <c r="N59" s="297">
        <v>5.4563630999999999</v>
      </c>
      <c r="O59" s="299">
        <v>0.21</v>
      </c>
      <c r="P59" s="295">
        <v>0.19</v>
      </c>
      <c r="Q59" s="294">
        <f ca="1">+IF(ISERROR(HLOOKUP($B59,INDIRECT("'Monthly Resource Report'!"&amp;'Green Validation'!Q$450676&amp;":"&amp;'Green Validation'!Q$450677),'Green Validation'!Q$450678,FALSE)),0,HLOOKUP($B59,INDIRECT("'Monthly Resource Report'!"&amp;'Green Validation'!Q$450676&amp;":"&amp;'Green Validation'!Q$450677),'Green Validation'!Q$450678,FALSE))</f>
        <v>223</v>
      </c>
      <c r="R59" s="297">
        <f ca="1">+IF(ISERROR(HLOOKUP($B59,INDIRECT("'Monthly Resource Report'!"&amp;'Green Validation'!R$450676&amp;":"&amp;'Green Validation'!R$450677),'Green Validation'!R$450678,FALSE)),0,HLOOKUP($B59,INDIRECT("'Monthly Resource Report'!"&amp;'Green Validation'!R$450676&amp;":"&amp;'Green Validation'!R$450677),'Green Validation'!R$450678,FALSE))</f>
        <v>5.4560005292205336</v>
      </c>
      <c r="S59" s="317">
        <f ca="1">+IF(ISERROR(HLOOKUP($B59,INDIRECT("'Monthly Resource Report'!"&amp;'Green Validation'!S$450676&amp;":"&amp;'Green Validation'!S$450677),'Green Validation'!S$450678,FALSE)),0,HLOOKUP($B59,INDIRECT("'Monthly Resource Report'!"&amp;'Green Validation'!S$450676&amp;":"&amp;'Green Validation'!S$450677),'Green Validation'!S$450678,FALSE))</f>
        <v>0.20702389316024211</v>
      </c>
      <c r="T59" s="318">
        <f ca="1">+IF(ISERROR(HLOOKUP($B59,INDIRECT("'Monthly Resource Report'!"&amp;'Green Validation'!T$450676&amp;":"&amp;'Green Validation'!T$450677),'Green Validation'!T$450678,FALSE)),0,HLOOKUP($B59,INDIRECT("'Monthly Resource Report'!"&amp;'Green Validation'!T$450676&amp;":"&amp;'Green Validation'!T$450677),'Green Validation'!T$450678,FALSE))</f>
        <v>0.19019224373587845</v>
      </c>
    </row>
    <row r="60" spans="2:20">
      <c r="B60" s="301">
        <v>43009</v>
      </c>
      <c r="C60" s="294">
        <v>231</v>
      </c>
      <c r="D60" s="297">
        <v>5.4563630999999999</v>
      </c>
      <c r="E60" s="299">
        <v>0.22500000000000001</v>
      </c>
      <c r="F60" s="295">
        <v>0.19</v>
      </c>
      <c r="G60" s="294">
        <f ca="1">+IF(ISERROR(HLOOKUP($B60,INDIRECT("'Monthly Resource Report'!"&amp;'Green Validation'!G$450676&amp;":"&amp;'Green Validation'!G$450677),'Green Validation'!G$450678,FALSE)),0,HLOOKUP($B60,INDIRECT("'Monthly Resource Report'!"&amp;'Green Validation'!G$450676&amp;":"&amp;'Green Validation'!G$450677),'Green Validation'!G$450678,FALSE))</f>
        <v>231</v>
      </c>
      <c r="H60" s="297">
        <f ca="1">+IF(ISERROR(HLOOKUP($B60,INDIRECT("'Monthly Resource Report'!"&amp;'Green Validation'!H$450676&amp;":"&amp;'Green Validation'!H$450677),'Green Validation'!H$450678,FALSE)),0,HLOOKUP($B60,INDIRECT("'Monthly Resource Report'!"&amp;'Green Validation'!H$450676&amp;":"&amp;'Green Validation'!H$450677),'Green Validation'!H$450678,FALSE))</f>
        <v>5.4560034577658598</v>
      </c>
      <c r="I60" s="317">
        <f ca="1">+IF(ISERROR(HLOOKUP($B60,INDIRECT("'Monthly Resource Report'!"&amp;'Green Validation'!I$450676&amp;":"&amp;'Green Validation'!I$450677),'Green Validation'!I$450678,FALSE)),0,HLOOKUP($B60,INDIRECT("'Monthly Resource Report'!"&amp;'Green Validation'!I$450676&amp;":"&amp;'Green Validation'!I$450677),'Green Validation'!I$450678,FALSE))</f>
        <v>0.22161659575967446</v>
      </c>
      <c r="J60" s="318">
        <f ca="1">+IF(ISERROR(HLOOKUP($B60,INDIRECT("'Monthly Resource Report'!"&amp;'Green Validation'!J$450676&amp;":"&amp;'Green Validation'!J$450677),'Green Validation'!J$450678,FALSE)),0,HLOOKUP($B60,INDIRECT("'Monthly Resource Report'!"&amp;'Green Validation'!J$450676&amp;":"&amp;'Green Validation'!J$450677),'Green Validation'!J$450678,FALSE))</f>
        <v>0.19048112444229423</v>
      </c>
      <c r="L60" s="301">
        <v>43009</v>
      </c>
      <c r="M60" s="294">
        <v>223</v>
      </c>
      <c r="N60" s="297">
        <v>5.4563630999999999</v>
      </c>
      <c r="O60" s="299">
        <v>0.22500000000000001</v>
      </c>
      <c r="P60" s="295">
        <v>0.19</v>
      </c>
      <c r="Q60" s="294">
        <f ca="1">+IF(ISERROR(HLOOKUP($B60,INDIRECT("'Monthly Resource Report'!"&amp;'Green Validation'!Q$450676&amp;":"&amp;'Green Validation'!Q$450677),'Green Validation'!Q$450678,FALSE)),0,HLOOKUP($B60,INDIRECT("'Monthly Resource Report'!"&amp;'Green Validation'!Q$450676&amp;":"&amp;'Green Validation'!Q$450677),'Green Validation'!Q$450678,FALSE))</f>
        <v>223</v>
      </c>
      <c r="R60" s="297">
        <f ca="1">+IF(ISERROR(HLOOKUP($B60,INDIRECT("'Monthly Resource Report'!"&amp;'Green Validation'!R$450676&amp;":"&amp;'Green Validation'!R$450677),'Green Validation'!R$450678,FALSE)),0,HLOOKUP($B60,INDIRECT("'Monthly Resource Report'!"&amp;'Green Validation'!R$450676&amp;":"&amp;'Green Validation'!R$450677),'Green Validation'!R$450678,FALSE))</f>
        <v>5.4560031632593287</v>
      </c>
      <c r="S60" s="317">
        <f ca="1">+IF(ISERROR(HLOOKUP($B60,INDIRECT("'Monthly Resource Report'!"&amp;'Green Validation'!S$450676&amp;":"&amp;'Green Validation'!S$450677),'Green Validation'!S$450678,FALSE)),0,HLOOKUP($B60,INDIRECT("'Monthly Resource Report'!"&amp;'Green Validation'!S$450676&amp;":"&amp;'Green Validation'!S$450677),'Green Validation'!S$450678,FALSE))</f>
        <v>0.22199467325206415</v>
      </c>
      <c r="T60" s="318">
        <f ca="1">+IF(ISERROR(HLOOKUP($B60,INDIRECT("'Monthly Resource Report'!"&amp;'Green Validation'!T$450676&amp;":"&amp;'Green Validation'!T$450677),'Green Validation'!T$450678,FALSE)),0,HLOOKUP($B60,INDIRECT("'Monthly Resource Report'!"&amp;'Green Validation'!T$450676&amp;":"&amp;'Green Validation'!T$450677),'Green Validation'!T$450678,FALSE))</f>
        <v>0.1901896420412367</v>
      </c>
    </row>
    <row r="61" spans="2:20">
      <c r="B61" s="301">
        <v>43040</v>
      </c>
      <c r="C61" s="294">
        <v>231</v>
      </c>
      <c r="D61" s="297">
        <v>5.4563630999999999</v>
      </c>
      <c r="E61" s="299">
        <v>0.22500000000000001</v>
      </c>
      <c r="F61" s="295">
        <v>0.19</v>
      </c>
      <c r="G61" s="294">
        <f ca="1">+IF(ISERROR(HLOOKUP($B61,INDIRECT("'Monthly Resource Report'!"&amp;'Green Validation'!G$450676&amp;":"&amp;'Green Validation'!G$450677),'Green Validation'!G$450678,FALSE)),0,HLOOKUP($B61,INDIRECT("'Monthly Resource Report'!"&amp;'Green Validation'!G$450676&amp;":"&amp;'Green Validation'!G$450677),'Green Validation'!G$450678,FALSE))</f>
        <v>231</v>
      </c>
      <c r="H61" s="297">
        <f ca="1">+IF(ISERROR(HLOOKUP($B61,INDIRECT("'Monthly Resource Report'!"&amp;'Green Validation'!H$450676&amp;":"&amp;'Green Validation'!H$450677),'Green Validation'!H$450678,FALSE)),0,HLOOKUP($B61,INDIRECT("'Monthly Resource Report'!"&amp;'Green Validation'!H$450676&amp;":"&amp;'Green Validation'!H$450677),'Green Validation'!H$450678,FALSE))</f>
        <v>5.4560047587671132</v>
      </c>
      <c r="I61" s="317">
        <f ca="1">+IF(ISERROR(HLOOKUP($B61,INDIRECT("'Monthly Resource Report'!"&amp;'Green Validation'!I$450676&amp;":"&amp;'Green Validation'!I$450677),'Green Validation'!I$450678,FALSE)),0,HLOOKUP($B61,INDIRECT("'Monthly Resource Report'!"&amp;'Green Validation'!I$450676&amp;":"&amp;'Green Validation'!I$450677),'Green Validation'!I$450678,FALSE))</f>
        <v>0.2215668921975805</v>
      </c>
      <c r="J61" s="318">
        <f ca="1">+IF(ISERROR(HLOOKUP($B61,INDIRECT("'Monthly Resource Report'!"&amp;'Green Validation'!J$450676&amp;":"&amp;'Green Validation'!J$450677),'Green Validation'!J$450678,FALSE)),0,HLOOKUP($B61,INDIRECT("'Monthly Resource Report'!"&amp;'Green Validation'!J$450676&amp;":"&amp;'Green Validation'!J$450677),'Green Validation'!J$450678,FALSE))</f>
        <v>0.19040654474101548</v>
      </c>
      <c r="L61" s="301">
        <v>43040</v>
      </c>
      <c r="M61" s="294">
        <v>223</v>
      </c>
      <c r="N61" s="297">
        <v>5.4563630999999999</v>
      </c>
      <c r="O61" s="299">
        <v>0.22500000000000001</v>
      </c>
      <c r="P61" s="295">
        <v>0.19</v>
      </c>
      <c r="Q61" s="294">
        <f ca="1">+IF(ISERROR(HLOOKUP($B61,INDIRECT("'Monthly Resource Report'!"&amp;'Green Validation'!Q$450676&amp;":"&amp;'Green Validation'!Q$450677),'Green Validation'!Q$450678,FALSE)),0,HLOOKUP($B61,INDIRECT("'Monthly Resource Report'!"&amp;'Green Validation'!Q$450676&amp;":"&amp;'Green Validation'!Q$450677),'Green Validation'!Q$450678,FALSE))</f>
        <v>223</v>
      </c>
      <c r="R61" s="297">
        <f ca="1">+IF(ISERROR(HLOOKUP($B61,INDIRECT("'Monthly Resource Report'!"&amp;'Green Validation'!R$450676&amp;":"&amp;'Green Validation'!R$450677),'Green Validation'!R$450678,FALSE)),0,HLOOKUP($B61,INDIRECT("'Monthly Resource Report'!"&amp;'Green Validation'!R$450676&amp;":"&amp;'Green Validation'!R$450677),'Green Validation'!R$450678,FALSE))</f>
        <v>5.4560013012263298</v>
      </c>
      <c r="S61" s="317">
        <f ca="1">+IF(ISERROR(HLOOKUP($B61,INDIRECT("'Monthly Resource Report'!"&amp;'Green Validation'!S$450676&amp;":"&amp;'Green Validation'!S$450677),'Green Validation'!S$450678,FALSE)),0,HLOOKUP($B61,INDIRECT("'Monthly Resource Report'!"&amp;'Green Validation'!S$450676&amp;":"&amp;'Green Validation'!S$450677),'Green Validation'!S$450678,FALSE))</f>
        <v>0.22190616273253605</v>
      </c>
      <c r="T61" s="318">
        <f ca="1">+IF(ISERROR(HLOOKUP($B61,INDIRECT("'Monthly Resource Report'!"&amp;'Green Validation'!T$450676&amp;":"&amp;'Green Validation'!T$450677),'Green Validation'!T$450678,FALSE)),0,HLOOKUP($B61,INDIRECT("'Monthly Resource Report'!"&amp;'Green Validation'!T$450676&amp;":"&amp;'Green Validation'!T$450677),'Green Validation'!T$450678,FALSE))</f>
        <v>0.19019371056615975</v>
      </c>
    </row>
    <row r="62" spans="2:20">
      <c r="B62" s="301">
        <v>43070</v>
      </c>
      <c r="C62" s="294">
        <v>231</v>
      </c>
      <c r="D62" s="297">
        <v>5.4563630999999999</v>
      </c>
      <c r="E62" s="299">
        <v>0.22500000000000001</v>
      </c>
      <c r="F62" s="295">
        <v>0.19</v>
      </c>
      <c r="G62" s="294">
        <f ca="1">+IF(ISERROR(HLOOKUP($B62,INDIRECT("'Monthly Resource Report'!"&amp;'Green Validation'!G$450676&amp;":"&amp;'Green Validation'!G$450677),'Green Validation'!G$450678,FALSE)),0,HLOOKUP($B62,INDIRECT("'Monthly Resource Report'!"&amp;'Green Validation'!G$450676&amp;":"&amp;'Green Validation'!G$450677),'Green Validation'!G$450678,FALSE))</f>
        <v>231</v>
      </c>
      <c r="H62" s="297">
        <f ca="1">+IF(ISERROR(HLOOKUP($B62,INDIRECT("'Monthly Resource Report'!"&amp;'Green Validation'!H$450676&amp;":"&amp;'Green Validation'!H$450677),'Green Validation'!H$450678,FALSE)),0,HLOOKUP($B62,INDIRECT("'Monthly Resource Report'!"&amp;'Green Validation'!H$450676&amp;":"&amp;'Green Validation'!H$450677),'Green Validation'!H$450678,FALSE))</f>
        <v>5.4560055470651498</v>
      </c>
      <c r="I62" s="317">
        <f ca="1">+IF(ISERROR(HLOOKUP($B62,INDIRECT("'Monthly Resource Report'!"&amp;'Green Validation'!I$450676&amp;":"&amp;'Green Validation'!I$450677),'Green Validation'!I$450678,FALSE)),0,HLOOKUP($B62,INDIRECT("'Monthly Resource Report'!"&amp;'Green Validation'!I$450676&amp;":"&amp;'Green Validation'!I$450677),'Green Validation'!I$450678,FALSE))</f>
        <v>0.22155784400890471</v>
      </c>
      <c r="J62" s="318">
        <f ca="1">+IF(ISERROR(HLOOKUP($B62,INDIRECT("'Monthly Resource Report'!"&amp;'Green Validation'!J$450676&amp;":"&amp;'Green Validation'!J$450677),'Green Validation'!J$450678,FALSE)),0,HLOOKUP($B62,INDIRECT("'Monthly Resource Report'!"&amp;'Green Validation'!J$450676&amp;":"&amp;'Green Validation'!J$450677),'Green Validation'!J$450678,FALSE))</f>
        <v>0.19026983028181443</v>
      </c>
      <c r="L62" s="301">
        <v>43070</v>
      </c>
      <c r="M62" s="294">
        <v>223</v>
      </c>
      <c r="N62" s="297">
        <v>5.4563630999999999</v>
      </c>
      <c r="O62" s="299">
        <v>0.22500000000000001</v>
      </c>
      <c r="P62" s="295">
        <v>0.19</v>
      </c>
      <c r="Q62" s="294">
        <f ca="1">+IF(ISERROR(HLOOKUP($B62,INDIRECT("'Monthly Resource Report'!"&amp;'Green Validation'!Q$450676&amp;":"&amp;'Green Validation'!Q$450677),'Green Validation'!Q$450678,FALSE)),0,HLOOKUP($B62,INDIRECT("'Monthly Resource Report'!"&amp;'Green Validation'!Q$450676&amp;":"&amp;'Green Validation'!Q$450677),'Green Validation'!Q$450678,FALSE))</f>
        <v>223</v>
      </c>
      <c r="R62" s="297">
        <f ca="1">+IF(ISERROR(HLOOKUP($B62,INDIRECT("'Monthly Resource Report'!"&amp;'Green Validation'!R$450676&amp;":"&amp;'Green Validation'!R$450677),'Green Validation'!R$450678,FALSE)),0,HLOOKUP($B62,INDIRECT("'Monthly Resource Report'!"&amp;'Green Validation'!R$450676&amp;":"&amp;'Green Validation'!R$450677),'Green Validation'!R$450678,FALSE))</f>
        <v>5.4560023781739764</v>
      </c>
      <c r="S62" s="317">
        <f ca="1">+IF(ISERROR(HLOOKUP($B62,INDIRECT("'Monthly Resource Report'!"&amp;'Green Validation'!S$450676&amp;":"&amp;'Green Validation'!S$450677),'Green Validation'!S$450678,FALSE)),0,HLOOKUP($B62,INDIRECT("'Monthly Resource Report'!"&amp;'Green Validation'!S$450676&amp;":"&amp;'Green Validation'!S$450677),'Green Validation'!S$450678,FALSE))</f>
        <v>0.22174670473294286</v>
      </c>
      <c r="T62" s="318">
        <f ca="1">+IF(ISERROR(HLOOKUP($B62,INDIRECT("'Monthly Resource Report'!"&amp;'Green Validation'!T$450676&amp;":"&amp;'Green Validation'!T$450677),'Green Validation'!T$450678,FALSE)),0,HLOOKUP($B62,INDIRECT("'Monthly Resource Report'!"&amp;'Green Validation'!T$450676&amp;":"&amp;'Green Validation'!T$450677),'Green Validation'!T$450678,FALSE))</f>
        <v>0.1901908987971983</v>
      </c>
    </row>
    <row r="63" spans="2:20">
      <c r="B63" s="301">
        <v>43101</v>
      </c>
      <c r="C63" s="294">
        <v>231</v>
      </c>
      <c r="D63" s="297">
        <v>5.5938634501199997</v>
      </c>
      <c r="E63" s="299">
        <v>0.22500000000000001</v>
      </c>
      <c r="F63" s="295">
        <v>0.19</v>
      </c>
      <c r="G63" s="294">
        <f ca="1">+IF(ISERROR(HLOOKUP($B63,INDIRECT("'Monthly Resource Report'!"&amp;'Green Validation'!G$450676&amp;":"&amp;'Green Validation'!G$450677),'Green Validation'!G$450678,FALSE)),0,HLOOKUP($B63,INDIRECT("'Monthly Resource Report'!"&amp;'Green Validation'!G$450676&amp;":"&amp;'Green Validation'!G$450677),'Green Validation'!G$450678,FALSE))</f>
        <v>231</v>
      </c>
      <c r="H63" s="297">
        <f ca="1">+IF(ISERROR(HLOOKUP($B63,INDIRECT("'Monthly Resource Report'!"&amp;'Green Validation'!H$450676&amp;":"&amp;'Green Validation'!H$450677),'Green Validation'!H$450678,FALSE)),0,HLOOKUP($B63,INDIRECT("'Monthly Resource Report'!"&amp;'Green Validation'!H$450676&amp;":"&amp;'Green Validation'!H$450677),'Green Validation'!H$450678,FALSE))</f>
        <v>5.5940022202395951</v>
      </c>
      <c r="I63" s="317">
        <f ca="1">+IF(ISERROR(HLOOKUP($B63,INDIRECT("'Monthly Resource Report'!"&amp;'Green Validation'!I$450676&amp;":"&amp;'Green Validation'!I$450677),'Green Validation'!I$450678,FALSE)),0,HLOOKUP($B63,INDIRECT("'Monthly Resource Report'!"&amp;'Green Validation'!I$450676&amp;":"&amp;'Green Validation'!I$450677),'Green Validation'!I$450678,FALSE))</f>
        <v>0.2224280017598958</v>
      </c>
      <c r="J63" s="318">
        <f ca="1">+IF(ISERROR(HLOOKUP($B63,INDIRECT("'Monthly Resource Report'!"&amp;'Green Validation'!J$450676&amp;":"&amp;'Green Validation'!J$450677),'Green Validation'!J$450678,FALSE)),0,HLOOKUP($B63,INDIRECT("'Monthly Resource Report'!"&amp;'Green Validation'!J$450676&amp;":"&amp;'Green Validation'!J$450677),'Green Validation'!J$450678,FALSE))</f>
        <v>0.19025732970705056</v>
      </c>
      <c r="L63" s="301">
        <v>43101</v>
      </c>
      <c r="M63" s="294">
        <v>223</v>
      </c>
      <c r="N63" s="297">
        <v>5.5938634501199997</v>
      </c>
      <c r="O63" s="299">
        <v>0.22500000000000001</v>
      </c>
      <c r="P63" s="295">
        <v>0.19</v>
      </c>
      <c r="Q63" s="294">
        <f ca="1">+IF(ISERROR(HLOOKUP($B63,INDIRECT("'Monthly Resource Report'!"&amp;'Green Validation'!Q$450676&amp;":"&amp;'Green Validation'!Q$450677),'Green Validation'!Q$450678,FALSE)),0,HLOOKUP($B63,INDIRECT("'Monthly Resource Report'!"&amp;'Green Validation'!Q$450676&amp;":"&amp;'Green Validation'!Q$450677),'Green Validation'!Q$450678,FALSE))</f>
        <v>223</v>
      </c>
      <c r="R63" s="297">
        <f ca="1">+IF(ISERROR(HLOOKUP($B63,INDIRECT("'Monthly Resource Report'!"&amp;'Green Validation'!R$450676&amp;":"&amp;'Green Validation'!R$450677),'Green Validation'!R$450678,FALSE)),0,HLOOKUP($B63,INDIRECT("'Monthly Resource Report'!"&amp;'Green Validation'!R$450676&amp;":"&amp;'Green Validation'!R$450677),'Green Validation'!R$450678,FALSE))</f>
        <v>5.5940039720413202</v>
      </c>
      <c r="S63" s="317">
        <f ca="1">+IF(ISERROR(HLOOKUP($B63,INDIRECT("'Monthly Resource Report'!"&amp;'Green Validation'!S$450676&amp;":"&amp;'Green Validation'!S$450677),'Green Validation'!S$450678,FALSE)),0,HLOOKUP($B63,INDIRECT("'Monthly Resource Report'!"&amp;'Green Validation'!S$450676&amp;":"&amp;'Green Validation'!S$450677),'Green Validation'!S$450678,FALSE))</f>
        <v>0.22275334880852476</v>
      </c>
      <c r="T63" s="318">
        <f ca="1">+IF(ISERROR(HLOOKUP($B63,INDIRECT("'Monthly Resource Report'!"&amp;'Green Validation'!T$450676&amp;":"&amp;'Green Validation'!T$450677),'Green Validation'!T$450678,FALSE)),0,HLOOKUP($B63,INDIRECT("'Monthly Resource Report'!"&amp;'Green Validation'!T$450676&amp;":"&amp;'Green Validation'!T$450677),'Green Validation'!T$450678,FALSE))</f>
        <v>0.19028131878581359</v>
      </c>
    </row>
    <row r="64" spans="2:20">
      <c r="B64" s="301">
        <v>43132</v>
      </c>
      <c r="C64" s="294">
        <v>231</v>
      </c>
      <c r="D64" s="297">
        <v>5.5938634501199997</v>
      </c>
      <c r="E64" s="299">
        <v>0.22500000000000001</v>
      </c>
      <c r="F64" s="295">
        <v>0.19</v>
      </c>
      <c r="G64" s="294">
        <f ca="1">+IF(ISERROR(HLOOKUP($B64,INDIRECT("'Monthly Resource Report'!"&amp;'Green Validation'!G$450676&amp;":"&amp;'Green Validation'!G$450677),'Green Validation'!G$450678,FALSE)),0,HLOOKUP($B64,INDIRECT("'Monthly Resource Report'!"&amp;'Green Validation'!G$450676&amp;":"&amp;'Green Validation'!G$450677),'Green Validation'!G$450678,FALSE))</f>
        <v>231</v>
      </c>
      <c r="H64" s="297">
        <f ca="1">+IF(ISERROR(HLOOKUP($B64,INDIRECT("'Monthly Resource Report'!"&amp;'Green Validation'!H$450676&amp;":"&amp;'Green Validation'!H$450677),'Green Validation'!H$450678,FALSE)),0,HLOOKUP($B64,INDIRECT("'Monthly Resource Report'!"&amp;'Green Validation'!H$450676&amp;":"&amp;'Green Validation'!H$450677),'Green Validation'!H$450678,FALSE))</f>
        <v>5.5940019364236182</v>
      </c>
      <c r="I64" s="317">
        <f ca="1">+IF(ISERROR(HLOOKUP($B64,INDIRECT("'Monthly Resource Report'!"&amp;'Green Validation'!I$450676&amp;":"&amp;'Green Validation'!I$450677),'Green Validation'!I$450678,FALSE)),0,HLOOKUP($B64,INDIRECT("'Monthly Resource Report'!"&amp;'Green Validation'!I$450676&amp;":"&amp;'Green Validation'!I$450677),'Green Validation'!I$450678,FALSE))</f>
        <v>0.22264876274021322</v>
      </c>
      <c r="J64" s="318">
        <f ca="1">+IF(ISERROR(HLOOKUP($B64,INDIRECT("'Monthly Resource Report'!"&amp;'Green Validation'!J$450676&amp;":"&amp;'Green Validation'!J$450677),'Green Validation'!J$450678,FALSE)),0,HLOOKUP($B64,INDIRECT("'Monthly Resource Report'!"&amp;'Green Validation'!J$450676&amp;":"&amp;'Green Validation'!J$450677),'Green Validation'!J$450678,FALSE))</f>
        <v>0.19041809247247324</v>
      </c>
      <c r="L64" s="301">
        <v>43132</v>
      </c>
      <c r="M64" s="294">
        <v>223</v>
      </c>
      <c r="N64" s="297">
        <v>5.5938634501199997</v>
      </c>
      <c r="O64" s="299">
        <v>0.22500000000000001</v>
      </c>
      <c r="P64" s="295">
        <v>0.19</v>
      </c>
      <c r="Q64" s="294">
        <f ca="1">+IF(ISERROR(HLOOKUP($B64,INDIRECT("'Monthly Resource Report'!"&amp;'Green Validation'!Q$450676&amp;":"&amp;'Green Validation'!Q$450677),'Green Validation'!Q$450678,FALSE)),0,HLOOKUP($B64,INDIRECT("'Monthly Resource Report'!"&amp;'Green Validation'!Q$450676&amp;":"&amp;'Green Validation'!Q$450677),'Green Validation'!Q$450678,FALSE))</f>
        <v>223</v>
      </c>
      <c r="R64" s="297">
        <f ca="1">+IF(ISERROR(HLOOKUP($B64,INDIRECT("'Monthly Resource Report'!"&amp;'Green Validation'!R$450676&amp;":"&amp;'Green Validation'!R$450677),'Green Validation'!R$450678,FALSE)),0,HLOOKUP($B64,INDIRECT("'Monthly Resource Report'!"&amp;'Green Validation'!R$450676&amp;":"&amp;'Green Validation'!R$450677),'Green Validation'!R$450678,FALSE))</f>
        <v>5.5940029019467872</v>
      </c>
      <c r="S64" s="317">
        <f ca="1">+IF(ISERROR(HLOOKUP($B64,INDIRECT("'Monthly Resource Report'!"&amp;'Green Validation'!S$450676&amp;":"&amp;'Green Validation'!S$450677),'Green Validation'!S$450678,FALSE)),0,HLOOKUP($B64,INDIRECT("'Monthly Resource Report'!"&amp;'Green Validation'!S$450676&amp;":"&amp;'Green Validation'!S$450677),'Green Validation'!S$450678,FALSE))</f>
        <v>0.22277029020535638</v>
      </c>
      <c r="T64" s="318">
        <f ca="1">+IF(ISERROR(HLOOKUP($B64,INDIRECT("'Monthly Resource Report'!"&amp;'Green Validation'!T$450676&amp;":"&amp;'Green Validation'!T$450677),'Green Validation'!T$450678,FALSE)),0,HLOOKUP($B64,INDIRECT("'Monthly Resource Report'!"&amp;'Green Validation'!T$450676&amp;":"&amp;'Green Validation'!T$450677),'Green Validation'!T$450678,FALSE))</f>
        <v>0.19028469378641727</v>
      </c>
    </row>
    <row r="65" spans="2:20">
      <c r="B65" s="301">
        <v>43160</v>
      </c>
      <c r="C65" s="294">
        <v>231</v>
      </c>
      <c r="D65" s="297">
        <v>5.5938634501199997</v>
      </c>
      <c r="E65" s="299">
        <v>0.22500000000000001</v>
      </c>
      <c r="F65" s="295">
        <v>0.19</v>
      </c>
      <c r="G65" s="294">
        <f ca="1">+IF(ISERROR(HLOOKUP($B65,INDIRECT("'Monthly Resource Report'!"&amp;'Green Validation'!G$450676&amp;":"&amp;'Green Validation'!G$450677),'Green Validation'!G$450678,FALSE)),0,HLOOKUP($B65,INDIRECT("'Monthly Resource Report'!"&amp;'Green Validation'!G$450676&amp;":"&amp;'Green Validation'!G$450677),'Green Validation'!G$450678,FALSE))</f>
        <v>231</v>
      </c>
      <c r="H65" s="297">
        <f ca="1">+IF(ISERROR(HLOOKUP($B65,INDIRECT("'Monthly Resource Report'!"&amp;'Green Validation'!H$450676&amp;":"&amp;'Green Validation'!H$450677),'Green Validation'!H$450678,FALSE)),0,HLOOKUP($B65,INDIRECT("'Monthly Resource Report'!"&amp;'Green Validation'!H$450676&amp;":"&amp;'Green Validation'!H$450677),'Green Validation'!H$450678,FALSE))</f>
        <v>5.5939988558198026</v>
      </c>
      <c r="I65" s="317">
        <f ca="1">+IF(ISERROR(HLOOKUP($B65,INDIRECT("'Monthly Resource Report'!"&amp;'Green Validation'!I$450676&amp;":"&amp;'Green Validation'!I$450677),'Green Validation'!I$450678,FALSE)),0,HLOOKUP($B65,INDIRECT("'Monthly Resource Report'!"&amp;'Green Validation'!I$450676&amp;":"&amp;'Green Validation'!I$450677),'Green Validation'!I$450678,FALSE))</f>
        <v>0.22186141852733349</v>
      </c>
      <c r="J65" s="318">
        <f ca="1">+IF(ISERROR(HLOOKUP($B65,INDIRECT("'Monthly Resource Report'!"&amp;'Green Validation'!J$450676&amp;":"&amp;'Green Validation'!J$450677),'Green Validation'!J$450678,FALSE)),0,HLOOKUP($B65,INDIRECT("'Monthly Resource Report'!"&amp;'Green Validation'!J$450676&amp;":"&amp;'Green Validation'!J$450677),'Green Validation'!J$450678,FALSE))</f>
        <v>0.19025799621749451</v>
      </c>
      <c r="L65" s="301">
        <v>43160</v>
      </c>
      <c r="M65" s="294">
        <v>223</v>
      </c>
      <c r="N65" s="297">
        <v>5.5938634501199997</v>
      </c>
      <c r="O65" s="299">
        <v>0.22500000000000001</v>
      </c>
      <c r="P65" s="295">
        <v>0.19</v>
      </c>
      <c r="Q65" s="294">
        <f ca="1">+IF(ISERROR(HLOOKUP($B65,INDIRECT("'Monthly Resource Report'!"&amp;'Green Validation'!Q$450676&amp;":"&amp;'Green Validation'!Q$450677),'Green Validation'!Q$450678,FALSE)),0,HLOOKUP($B65,INDIRECT("'Monthly Resource Report'!"&amp;'Green Validation'!Q$450676&amp;":"&amp;'Green Validation'!Q$450677),'Green Validation'!Q$450678,FALSE))</f>
        <v>223</v>
      </c>
      <c r="R65" s="297">
        <f ca="1">+IF(ISERROR(HLOOKUP($B65,INDIRECT("'Monthly Resource Report'!"&amp;'Green Validation'!R$450676&amp;":"&amp;'Green Validation'!R$450677),'Green Validation'!R$450678,FALSE)),0,HLOOKUP($B65,INDIRECT("'Monthly Resource Report'!"&amp;'Green Validation'!R$450676&amp;":"&amp;'Green Validation'!R$450677),'Green Validation'!R$450678,FALSE))</f>
        <v>5.5940027028775585</v>
      </c>
      <c r="S65" s="317">
        <f ca="1">+IF(ISERROR(HLOOKUP($B65,INDIRECT("'Monthly Resource Report'!"&amp;'Green Validation'!S$450676&amp;":"&amp;'Green Validation'!S$450677),'Green Validation'!S$450678,FALSE)),0,HLOOKUP($B65,INDIRECT("'Monthly Resource Report'!"&amp;'Green Validation'!S$450676&amp;":"&amp;'Green Validation'!S$450677),'Green Validation'!S$450678,FALSE))</f>
        <v>0.22217801695716108</v>
      </c>
      <c r="T65" s="318">
        <f ca="1">+IF(ISERROR(HLOOKUP($B65,INDIRECT("'Monthly Resource Report'!"&amp;'Green Validation'!T$450676&amp;":"&amp;'Green Validation'!T$450677),'Green Validation'!T$450678,FALSE)),0,HLOOKUP($B65,INDIRECT("'Monthly Resource Report'!"&amp;'Green Validation'!T$450676&amp;":"&amp;'Green Validation'!T$450677),'Green Validation'!T$450678,FALSE))</f>
        <v>0.19018325223058644</v>
      </c>
    </row>
    <row r="66" spans="2:20">
      <c r="B66" s="301">
        <v>43191</v>
      </c>
      <c r="C66" s="294">
        <v>231</v>
      </c>
      <c r="D66" s="297">
        <v>5.5938634501199997</v>
      </c>
      <c r="E66" s="299">
        <v>0.22500000000000001</v>
      </c>
      <c r="F66" s="295">
        <v>0.19</v>
      </c>
      <c r="G66" s="294">
        <f ca="1">+IF(ISERROR(HLOOKUP($B66,INDIRECT("'Monthly Resource Report'!"&amp;'Green Validation'!G$450676&amp;":"&amp;'Green Validation'!G$450677),'Green Validation'!G$450678,FALSE)),0,HLOOKUP($B66,INDIRECT("'Monthly Resource Report'!"&amp;'Green Validation'!G$450676&amp;":"&amp;'Green Validation'!G$450677),'Green Validation'!G$450678,FALSE))</f>
        <v>231</v>
      </c>
      <c r="H66" s="297">
        <f ca="1">+IF(ISERROR(HLOOKUP($B66,INDIRECT("'Monthly Resource Report'!"&amp;'Green Validation'!H$450676&amp;":"&amp;'Green Validation'!H$450677),'Green Validation'!H$450678,FALSE)),0,HLOOKUP($B66,INDIRECT("'Monthly Resource Report'!"&amp;'Green Validation'!H$450676&amp;":"&amp;'Green Validation'!H$450677),'Green Validation'!H$450678,FALSE))</f>
        <v>5.5940037847577493</v>
      </c>
      <c r="I66" s="317">
        <f ca="1">+IF(ISERROR(HLOOKUP($B66,INDIRECT("'Monthly Resource Report'!"&amp;'Green Validation'!I$450676&amp;":"&amp;'Green Validation'!I$450677),'Green Validation'!I$450678,FALSE)),0,HLOOKUP($B66,INDIRECT("'Monthly Resource Report'!"&amp;'Green Validation'!I$450676&amp;":"&amp;'Green Validation'!I$450677),'Green Validation'!I$450678,FALSE))</f>
        <v>0.22170882375963616</v>
      </c>
      <c r="J66" s="318">
        <f ca="1">+IF(ISERROR(HLOOKUP($B66,INDIRECT("'Monthly Resource Report'!"&amp;'Green Validation'!J$450676&amp;":"&amp;'Green Validation'!J$450677),'Green Validation'!J$450678,FALSE)),0,HLOOKUP($B66,INDIRECT("'Monthly Resource Report'!"&amp;'Green Validation'!J$450676&amp;":"&amp;'Green Validation'!J$450677),'Green Validation'!J$450678,FALSE))</f>
        <v>0.19060217974382365</v>
      </c>
      <c r="L66" s="301">
        <v>43191</v>
      </c>
      <c r="M66" s="294">
        <v>223</v>
      </c>
      <c r="N66" s="297">
        <v>5.5938634501199997</v>
      </c>
      <c r="O66" s="299">
        <v>0.22500000000000001</v>
      </c>
      <c r="P66" s="295">
        <v>0.19</v>
      </c>
      <c r="Q66" s="294">
        <f ca="1">+IF(ISERROR(HLOOKUP($B66,INDIRECT("'Monthly Resource Report'!"&amp;'Green Validation'!Q$450676&amp;":"&amp;'Green Validation'!Q$450677),'Green Validation'!Q$450678,FALSE)),0,HLOOKUP($B66,INDIRECT("'Monthly Resource Report'!"&amp;'Green Validation'!Q$450676&amp;":"&amp;'Green Validation'!Q$450677),'Green Validation'!Q$450678,FALSE))</f>
        <v>223</v>
      </c>
      <c r="R66" s="297">
        <f ca="1">+IF(ISERROR(HLOOKUP($B66,INDIRECT("'Monthly Resource Report'!"&amp;'Green Validation'!R$450676&amp;":"&amp;'Green Validation'!R$450677),'Green Validation'!R$450678,FALSE)),0,HLOOKUP($B66,INDIRECT("'Monthly Resource Report'!"&amp;'Green Validation'!R$450676&amp;":"&amp;'Green Validation'!R$450677),'Green Validation'!R$450678,FALSE))</f>
        <v>5.5940050931926599</v>
      </c>
      <c r="S66" s="317">
        <f ca="1">+IF(ISERROR(HLOOKUP($B66,INDIRECT("'Monthly Resource Report'!"&amp;'Green Validation'!S$450676&amp;":"&amp;'Green Validation'!S$450677),'Green Validation'!S$450678,FALSE)),0,HLOOKUP($B66,INDIRECT("'Monthly Resource Report'!"&amp;'Green Validation'!S$450676&amp;":"&amp;'Green Validation'!S$450677),'Green Validation'!S$450678,FALSE))</f>
        <v>0.22208604881103219</v>
      </c>
      <c r="T66" s="318">
        <f ca="1">+IF(ISERROR(HLOOKUP($B66,INDIRECT("'Monthly Resource Report'!"&amp;'Green Validation'!T$450676&amp;":"&amp;'Green Validation'!T$450677),'Green Validation'!T$450678,FALSE)),0,HLOOKUP($B66,INDIRECT("'Monthly Resource Report'!"&amp;'Green Validation'!T$450676&amp;":"&amp;'Green Validation'!T$450677),'Green Validation'!T$450678,FALSE))</f>
        <v>0.19029639570090431</v>
      </c>
    </row>
    <row r="67" spans="2:20">
      <c r="B67" s="301">
        <v>43221</v>
      </c>
      <c r="C67" s="294">
        <v>231</v>
      </c>
      <c r="D67" s="297">
        <v>5.5938634501199997</v>
      </c>
      <c r="E67" s="299">
        <v>0.21</v>
      </c>
      <c r="F67" s="295">
        <v>0.19</v>
      </c>
      <c r="G67" s="294">
        <f ca="1">+IF(ISERROR(HLOOKUP($B67,INDIRECT("'Monthly Resource Report'!"&amp;'Green Validation'!G$450676&amp;":"&amp;'Green Validation'!G$450677),'Green Validation'!G$450678,FALSE)),0,HLOOKUP($B67,INDIRECT("'Monthly Resource Report'!"&amp;'Green Validation'!G$450676&amp;":"&amp;'Green Validation'!G$450677),'Green Validation'!G$450678,FALSE))</f>
        <v>231</v>
      </c>
      <c r="H67" s="297">
        <f ca="1">+IF(ISERROR(HLOOKUP($B67,INDIRECT("'Monthly Resource Report'!"&amp;'Green Validation'!H$450676&amp;":"&amp;'Green Validation'!H$450677),'Green Validation'!H$450678,FALSE)),0,HLOOKUP($B67,INDIRECT("'Monthly Resource Report'!"&amp;'Green Validation'!H$450676&amp;":"&amp;'Green Validation'!H$450677),'Green Validation'!H$450678,FALSE))</f>
        <v>5.5940001098101657</v>
      </c>
      <c r="I67" s="317">
        <f ca="1">+IF(ISERROR(HLOOKUP($B67,INDIRECT("'Monthly Resource Report'!"&amp;'Green Validation'!I$450676&amp;":"&amp;'Green Validation'!I$450677),'Green Validation'!I$450678,FALSE)),0,HLOOKUP($B67,INDIRECT("'Monthly Resource Report'!"&amp;'Green Validation'!I$450676&amp;":"&amp;'Green Validation'!I$450677),'Green Validation'!I$450678,FALSE))</f>
        <v>0.2074007775186951</v>
      </c>
      <c r="J67" s="318">
        <f ca="1">+IF(ISERROR(HLOOKUP($B67,INDIRECT("'Monthly Resource Report'!"&amp;'Green Validation'!J$450676&amp;":"&amp;'Green Validation'!J$450677),'Green Validation'!J$450678,FALSE)),0,HLOOKUP($B67,INDIRECT("'Monthly Resource Report'!"&amp;'Green Validation'!J$450676&amp;":"&amp;'Green Validation'!J$450677),'Green Validation'!J$450678,FALSE))</f>
        <v>0.19038699332424452</v>
      </c>
      <c r="L67" s="301">
        <v>43221</v>
      </c>
      <c r="M67" s="294">
        <v>223</v>
      </c>
      <c r="N67" s="297">
        <v>5.5938634501199997</v>
      </c>
      <c r="O67" s="299">
        <v>0.21</v>
      </c>
      <c r="P67" s="295">
        <v>0.19</v>
      </c>
      <c r="Q67" s="294">
        <f ca="1">+IF(ISERROR(HLOOKUP($B67,INDIRECT("'Monthly Resource Report'!"&amp;'Green Validation'!Q$450676&amp;":"&amp;'Green Validation'!Q$450677),'Green Validation'!Q$450678,FALSE)),0,HLOOKUP($B67,INDIRECT("'Monthly Resource Report'!"&amp;'Green Validation'!Q$450676&amp;":"&amp;'Green Validation'!Q$450677),'Green Validation'!Q$450678,FALSE))</f>
        <v>223</v>
      </c>
      <c r="R67" s="297">
        <f ca="1">+IF(ISERROR(HLOOKUP($B67,INDIRECT("'Monthly Resource Report'!"&amp;'Green Validation'!R$450676&amp;":"&amp;'Green Validation'!R$450677),'Green Validation'!R$450678,FALSE)),0,HLOOKUP($B67,INDIRECT("'Monthly Resource Report'!"&amp;'Green Validation'!R$450676&amp;":"&amp;'Green Validation'!R$450677),'Green Validation'!R$450678,FALSE))</f>
        <v>5.5940024360362406</v>
      </c>
      <c r="S67" s="317">
        <f ca="1">+IF(ISERROR(HLOOKUP($B67,INDIRECT("'Monthly Resource Report'!"&amp;'Green Validation'!S$450676&amp;":"&amp;'Green Validation'!S$450677),'Green Validation'!S$450678,FALSE)),0,HLOOKUP($B67,INDIRECT("'Monthly Resource Report'!"&amp;'Green Validation'!S$450676&amp;":"&amp;'Green Validation'!S$450677),'Green Validation'!S$450678,FALSE))</f>
        <v>0.20759334985687372</v>
      </c>
      <c r="T67" s="318">
        <f ca="1">+IF(ISERROR(HLOOKUP($B67,INDIRECT("'Monthly Resource Report'!"&amp;'Green Validation'!T$450676&amp;":"&amp;'Green Validation'!T$450677),'Green Validation'!T$450678,FALSE)),0,HLOOKUP($B67,INDIRECT("'Monthly Resource Report'!"&amp;'Green Validation'!T$450676&amp;":"&amp;'Green Validation'!T$450677),'Green Validation'!T$450678,FALSE))</f>
        <v>0.19018772035131951</v>
      </c>
    </row>
    <row r="68" spans="2:20">
      <c r="B68" s="301">
        <v>43252</v>
      </c>
      <c r="C68" s="294">
        <v>231</v>
      </c>
      <c r="D68" s="297">
        <v>5.5938634501199997</v>
      </c>
      <c r="E68" s="299">
        <v>0.21</v>
      </c>
      <c r="F68" s="295">
        <v>0.19</v>
      </c>
      <c r="G68" s="294">
        <f ca="1">+IF(ISERROR(HLOOKUP($B68,INDIRECT("'Monthly Resource Report'!"&amp;'Green Validation'!G$450676&amp;":"&amp;'Green Validation'!G$450677),'Green Validation'!G$450678,FALSE)),0,HLOOKUP($B68,INDIRECT("'Monthly Resource Report'!"&amp;'Green Validation'!G$450676&amp;":"&amp;'Green Validation'!G$450677),'Green Validation'!G$450678,FALSE))</f>
        <v>231</v>
      </c>
      <c r="H68" s="297">
        <f ca="1">+IF(ISERROR(HLOOKUP($B68,INDIRECT("'Monthly Resource Report'!"&amp;'Green Validation'!H$450676&amp;":"&amp;'Green Validation'!H$450677),'Green Validation'!H$450678,FALSE)),0,HLOOKUP($B68,INDIRECT("'Monthly Resource Report'!"&amp;'Green Validation'!H$450676&amp;":"&amp;'Green Validation'!H$450677),'Green Validation'!H$450678,FALSE))</f>
        <v>5.5940015594048971</v>
      </c>
      <c r="I68" s="317">
        <f ca="1">+IF(ISERROR(HLOOKUP($B68,INDIRECT("'Monthly Resource Report'!"&amp;'Green Validation'!I$450676&amp;":"&amp;'Green Validation'!I$450677),'Green Validation'!I$450678,FALSE)),0,HLOOKUP($B68,INDIRECT("'Monthly Resource Report'!"&amp;'Green Validation'!I$450676&amp;":"&amp;'Green Validation'!I$450677),'Green Validation'!I$450678,FALSE))</f>
        <v>0.20762905854045119</v>
      </c>
      <c r="J68" s="318">
        <f ca="1">+IF(ISERROR(HLOOKUP($B68,INDIRECT("'Monthly Resource Report'!"&amp;'Green Validation'!J$450676&amp;":"&amp;'Green Validation'!J$450677),'Green Validation'!J$450678,FALSE)),0,HLOOKUP($B68,INDIRECT("'Monthly Resource Report'!"&amp;'Green Validation'!J$450676&amp;":"&amp;'Green Validation'!J$450677),'Green Validation'!J$450678,FALSE))</f>
        <v>0.19038849992536133</v>
      </c>
      <c r="L68" s="301">
        <v>43252</v>
      </c>
      <c r="M68" s="294">
        <v>223</v>
      </c>
      <c r="N68" s="297">
        <v>5.5938634501199997</v>
      </c>
      <c r="O68" s="299">
        <v>0.21</v>
      </c>
      <c r="P68" s="295">
        <v>0.19</v>
      </c>
      <c r="Q68" s="294">
        <f ca="1">+IF(ISERROR(HLOOKUP($B68,INDIRECT("'Monthly Resource Report'!"&amp;'Green Validation'!Q$450676&amp;":"&amp;'Green Validation'!Q$450677),'Green Validation'!Q$450678,FALSE)),0,HLOOKUP($B68,INDIRECT("'Monthly Resource Report'!"&amp;'Green Validation'!Q$450676&amp;":"&amp;'Green Validation'!Q$450677),'Green Validation'!Q$450678,FALSE))</f>
        <v>223</v>
      </c>
      <c r="R68" s="297">
        <f ca="1">+IF(ISERROR(HLOOKUP($B68,INDIRECT("'Monthly Resource Report'!"&amp;'Green Validation'!R$450676&amp;":"&amp;'Green Validation'!R$450677),'Green Validation'!R$450678,FALSE)),0,HLOOKUP($B68,INDIRECT("'Monthly Resource Report'!"&amp;'Green Validation'!R$450676&amp;":"&amp;'Green Validation'!R$450677),'Green Validation'!R$450678,FALSE))</f>
        <v>5.5940036647150722</v>
      </c>
      <c r="S68" s="317">
        <f ca="1">+IF(ISERROR(HLOOKUP($B68,INDIRECT("'Monthly Resource Report'!"&amp;'Green Validation'!S$450676&amp;":"&amp;'Green Validation'!S$450677),'Green Validation'!S$450678,FALSE)),0,HLOOKUP($B68,INDIRECT("'Monthly Resource Report'!"&amp;'Green Validation'!S$450676&amp;":"&amp;'Green Validation'!S$450677),'Green Validation'!S$450678,FALSE))</f>
        <v>0.20769798473638656</v>
      </c>
      <c r="T68" s="318">
        <f ca="1">+IF(ISERROR(HLOOKUP($B68,INDIRECT("'Monthly Resource Report'!"&amp;'Green Validation'!T$450676&amp;":"&amp;'Green Validation'!T$450677),'Green Validation'!T$450678,FALSE)),0,HLOOKUP($B68,INDIRECT("'Monthly Resource Report'!"&amp;'Green Validation'!T$450676&amp;":"&amp;'Green Validation'!T$450677),'Green Validation'!T$450678,FALSE))</f>
        <v>0.19019057456171473</v>
      </c>
    </row>
    <row r="69" spans="2:20">
      <c r="B69" s="301">
        <v>43282</v>
      </c>
      <c r="C69" s="294">
        <v>231</v>
      </c>
      <c r="D69" s="297">
        <v>5.5938634501199997</v>
      </c>
      <c r="E69" s="299">
        <v>0.21</v>
      </c>
      <c r="F69" s="295">
        <v>0.19</v>
      </c>
      <c r="G69" s="294">
        <f ca="1">+IF(ISERROR(HLOOKUP($B69,INDIRECT("'Monthly Resource Report'!"&amp;'Green Validation'!G$450676&amp;":"&amp;'Green Validation'!G$450677),'Green Validation'!G$450678,FALSE)),0,HLOOKUP($B69,INDIRECT("'Monthly Resource Report'!"&amp;'Green Validation'!G$450676&amp;":"&amp;'Green Validation'!G$450677),'Green Validation'!G$450678,FALSE))</f>
        <v>231</v>
      </c>
      <c r="H69" s="297">
        <f ca="1">+IF(ISERROR(HLOOKUP($B69,INDIRECT("'Monthly Resource Report'!"&amp;'Green Validation'!H$450676&amp;":"&amp;'Green Validation'!H$450677),'Green Validation'!H$450678,FALSE)),0,HLOOKUP($B69,INDIRECT("'Monthly Resource Report'!"&amp;'Green Validation'!H$450676&amp;":"&amp;'Green Validation'!H$450677),'Green Validation'!H$450678,FALSE))</f>
        <v>5.594003538641295</v>
      </c>
      <c r="I69" s="317">
        <f ca="1">+IF(ISERROR(HLOOKUP($B69,INDIRECT("'Monthly Resource Report'!"&amp;'Green Validation'!I$450676&amp;":"&amp;'Green Validation'!I$450677),'Green Validation'!I$450678,FALSE)),0,HLOOKUP($B69,INDIRECT("'Monthly Resource Report'!"&amp;'Green Validation'!I$450676&amp;":"&amp;'Green Validation'!I$450677),'Green Validation'!I$450678,FALSE))</f>
        <v>0.20794908433622639</v>
      </c>
      <c r="J69" s="318">
        <f ca="1">+IF(ISERROR(HLOOKUP($B69,INDIRECT("'Monthly Resource Report'!"&amp;'Green Validation'!J$450676&amp;":"&amp;'Green Validation'!J$450677),'Green Validation'!J$450678,FALSE)),0,HLOOKUP($B69,INDIRECT("'Monthly Resource Report'!"&amp;'Green Validation'!J$450676&amp;":"&amp;'Green Validation'!J$450677),'Green Validation'!J$450678,FALSE))</f>
        <v>0.19037935447082308</v>
      </c>
      <c r="L69" s="301">
        <v>43282</v>
      </c>
      <c r="M69" s="294">
        <v>223</v>
      </c>
      <c r="N69" s="297">
        <v>5.5938634501199997</v>
      </c>
      <c r="O69" s="299">
        <v>0.21</v>
      </c>
      <c r="P69" s="295">
        <v>0.19</v>
      </c>
      <c r="Q69" s="294">
        <f ca="1">+IF(ISERROR(HLOOKUP($B69,INDIRECT("'Monthly Resource Report'!"&amp;'Green Validation'!Q$450676&amp;":"&amp;'Green Validation'!Q$450677),'Green Validation'!Q$450678,FALSE)),0,HLOOKUP($B69,INDIRECT("'Monthly Resource Report'!"&amp;'Green Validation'!Q$450676&amp;":"&amp;'Green Validation'!Q$450677),'Green Validation'!Q$450678,FALSE))</f>
        <v>223</v>
      </c>
      <c r="R69" s="297">
        <f ca="1">+IF(ISERROR(HLOOKUP($B69,INDIRECT("'Monthly Resource Report'!"&amp;'Green Validation'!R$450676&amp;":"&amp;'Green Validation'!R$450677),'Green Validation'!R$450678,FALSE)),0,HLOOKUP($B69,INDIRECT("'Monthly Resource Report'!"&amp;'Green Validation'!R$450676&amp;":"&amp;'Green Validation'!R$450677),'Green Validation'!R$450678,FALSE))</f>
        <v>5.5940059137098119</v>
      </c>
      <c r="S69" s="317">
        <f ca="1">+IF(ISERROR(HLOOKUP($B69,INDIRECT("'Monthly Resource Report'!"&amp;'Green Validation'!S$450676&amp;":"&amp;'Green Validation'!S$450677),'Green Validation'!S$450678,FALSE)),0,HLOOKUP($B69,INDIRECT("'Monthly Resource Report'!"&amp;'Green Validation'!S$450676&amp;":"&amp;'Green Validation'!S$450677),'Green Validation'!S$450678,FALSE))</f>
        <v>0.20802365398151612</v>
      </c>
      <c r="T69" s="318">
        <f ca="1">+IF(ISERROR(HLOOKUP($B69,INDIRECT("'Monthly Resource Report'!"&amp;'Green Validation'!T$450676&amp;":"&amp;'Green Validation'!T$450677),'Green Validation'!T$450678,FALSE)),0,HLOOKUP($B69,INDIRECT("'Monthly Resource Report'!"&amp;'Green Validation'!T$450676&amp;":"&amp;'Green Validation'!T$450677),'Green Validation'!T$450678,FALSE))</f>
        <v>0.19026948207771088</v>
      </c>
    </row>
    <row r="70" spans="2:20">
      <c r="B70" s="301">
        <v>43313</v>
      </c>
      <c r="C70" s="294">
        <v>231</v>
      </c>
      <c r="D70" s="297">
        <v>5.5938634501199997</v>
      </c>
      <c r="E70" s="299">
        <v>0.21</v>
      </c>
      <c r="F70" s="295">
        <v>0.19</v>
      </c>
      <c r="G70" s="294">
        <f ca="1">+IF(ISERROR(HLOOKUP($B70,INDIRECT("'Monthly Resource Report'!"&amp;'Green Validation'!G$450676&amp;":"&amp;'Green Validation'!G$450677),'Green Validation'!G$450678,FALSE)),0,HLOOKUP($B70,INDIRECT("'Monthly Resource Report'!"&amp;'Green Validation'!G$450676&amp;":"&amp;'Green Validation'!G$450677),'Green Validation'!G$450678,FALSE))</f>
        <v>231</v>
      </c>
      <c r="H70" s="297">
        <f ca="1">+IF(ISERROR(HLOOKUP($B70,INDIRECT("'Monthly Resource Report'!"&amp;'Green Validation'!H$450676&amp;":"&amp;'Green Validation'!H$450677),'Green Validation'!H$450678,FALSE)),0,HLOOKUP($B70,INDIRECT("'Monthly Resource Report'!"&amp;'Green Validation'!H$450676&amp;":"&amp;'Green Validation'!H$450677),'Green Validation'!H$450678,FALSE))</f>
        <v>5.5940016595306847</v>
      </c>
      <c r="I70" s="317">
        <f ca="1">+IF(ISERROR(HLOOKUP($B70,INDIRECT("'Monthly Resource Report'!"&amp;'Green Validation'!I$450676&amp;":"&amp;'Green Validation'!I$450677),'Green Validation'!I$450678,FALSE)),0,HLOOKUP($B70,INDIRECT("'Monthly Resource Report'!"&amp;'Green Validation'!I$450676&amp;":"&amp;'Green Validation'!I$450677),'Green Validation'!I$450678,FALSE))</f>
        <v>0.20799898217904561</v>
      </c>
      <c r="J70" s="318">
        <f ca="1">+IF(ISERROR(HLOOKUP($B70,INDIRECT("'Monthly Resource Report'!"&amp;'Green Validation'!J$450676&amp;":"&amp;'Green Validation'!J$450677),'Green Validation'!J$450678,FALSE)),0,HLOOKUP($B70,INDIRECT("'Monthly Resource Report'!"&amp;'Green Validation'!J$450676&amp;":"&amp;'Green Validation'!J$450677),'Green Validation'!J$450678,FALSE))</f>
        <v>0.19050215529645551</v>
      </c>
      <c r="L70" s="301">
        <v>43313</v>
      </c>
      <c r="M70" s="294">
        <v>223</v>
      </c>
      <c r="N70" s="297">
        <v>5.5938634501199997</v>
      </c>
      <c r="O70" s="299">
        <v>0.21</v>
      </c>
      <c r="P70" s="295">
        <v>0.19</v>
      </c>
      <c r="Q70" s="294">
        <f ca="1">+IF(ISERROR(HLOOKUP($B70,INDIRECT("'Monthly Resource Report'!"&amp;'Green Validation'!Q$450676&amp;":"&amp;'Green Validation'!Q$450677),'Green Validation'!Q$450678,FALSE)),0,HLOOKUP($B70,INDIRECT("'Monthly Resource Report'!"&amp;'Green Validation'!Q$450676&amp;":"&amp;'Green Validation'!Q$450677),'Green Validation'!Q$450678,FALSE))</f>
        <v>223</v>
      </c>
      <c r="R70" s="297">
        <f ca="1">+IF(ISERROR(HLOOKUP($B70,INDIRECT("'Monthly Resource Report'!"&amp;'Green Validation'!R$450676&amp;":"&amp;'Green Validation'!R$450677),'Green Validation'!R$450678,FALSE)),0,HLOOKUP($B70,INDIRECT("'Monthly Resource Report'!"&amp;'Green Validation'!R$450676&amp;":"&amp;'Green Validation'!R$450677),'Green Validation'!R$450678,FALSE))</f>
        <v>5.5940030717963838</v>
      </c>
      <c r="S70" s="317">
        <f ca="1">+IF(ISERROR(HLOOKUP($B70,INDIRECT("'Monthly Resource Report'!"&amp;'Green Validation'!S$450676&amp;":"&amp;'Green Validation'!S$450677),'Green Validation'!S$450678,FALSE)),0,HLOOKUP($B70,INDIRECT("'Monthly Resource Report'!"&amp;'Green Validation'!S$450676&amp;":"&amp;'Green Validation'!S$450677),'Green Validation'!S$450678,FALSE))</f>
        <v>0.20824369677704832</v>
      </c>
      <c r="T70" s="318">
        <f ca="1">+IF(ISERROR(HLOOKUP($B70,INDIRECT("'Monthly Resource Report'!"&amp;'Green Validation'!T$450676&amp;":"&amp;'Green Validation'!T$450677),'Green Validation'!T$450678,FALSE)),0,HLOOKUP($B70,INDIRECT("'Monthly Resource Report'!"&amp;'Green Validation'!T$450676&amp;":"&amp;'Green Validation'!T$450677),'Green Validation'!T$450678,FALSE))</f>
        <v>0.1901815551599903</v>
      </c>
    </row>
    <row r="71" spans="2:20">
      <c r="B71" s="301">
        <v>43344</v>
      </c>
      <c r="C71" s="294">
        <v>231</v>
      </c>
      <c r="D71" s="297">
        <v>5.5938634501199997</v>
      </c>
      <c r="E71" s="299">
        <v>0.21</v>
      </c>
      <c r="F71" s="295">
        <v>0.19</v>
      </c>
      <c r="G71" s="294">
        <f ca="1">+IF(ISERROR(HLOOKUP($B71,INDIRECT("'Monthly Resource Report'!"&amp;'Green Validation'!G$450676&amp;":"&amp;'Green Validation'!G$450677),'Green Validation'!G$450678,FALSE)),0,HLOOKUP($B71,INDIRECT("'Monthly Resource Report'!"&amp;'Green Validation'!G$450676&amp;":"&amp;'Green Validation'!G$450677),'Green Validation'!G$450678,FALSE))</f>
        <v>231</v>
      </c>
      <c r="H71" s="297">
        <f ca="1">+IF(ISERROR(HLOOKUP($B71,INDIRECT("'Monthly Resource Report'!"&amp;'Green Validation'!H$450676&amp;":"&amp;'Green Validation'!H$450677),'Green Validation'!H$450678,FALSE)),0,HLOOKUP($B71,INDIRECT("'Monthly Resource Report'!"&amp;'Green Validation'!H$450676&amp;":"&amp;'Green Validation'!H$450677),'Green Validation'!H$450678,FALSE))</f>
        <v>5.5940038425418122</v>
      </c>
      <c r="I71" s="317">
        <f ca="1">+IF(ISERROR(HLOOKUP($B71,INDIRECT("'Monthly Resource Report'!"&amp;'Green Validation'!I$450676&amp;":"&amp;'Green Validation'!I$450677),'Green Validation'!I$450678,FALSE)),0,HLOOKUP($B71,INDIRECT("'Monthly Resource Report'!"&amp;'Green Validation'!I$450676&amp;":"&amp;'Green Validation'!I$450677),'Green Validation'!I$450678,FALSE))</f>
        <v>0.20713980747856806</v>
      </c>
      <c r="J71" s="318">
        <f ca="1">+IF(ISERROR(HLOOKUP($B71,INDIRECT("'Monthly Resource Report'!"&amp;'Green Validation'!J$450676&amp;":"&amp;'Green Validation'!J$450677),'Green Validation'!J$450678,FALSE)),0,HLOOKUP($B71,INDIRECT("'Monthly Resource Report'!"&amp;'Green Validation'!J$450676&amp;":"&amp;'Green Validation'!J$450677),'Green Validation'!J$450678,FALSE))</f>
        <v>0.19040702907010745</v>
      </c>
      <c r="L71" s="301">
        <v>43344</v>
      </c>
      <c r="M71" s="294">
        <v>223</v>
      </c>
      <c r="N71" s="297">
        <v>5.5938634501199997</v>
      </c>
      <c r="O71" s="299">
        <v>0.21</v>
      </c>
      <c r="P71" s="295">
        <v>0.19</v>
      </c>
      <c r="Q71" s="294">
        <f ca="1">+IF(ISERROR(HLOOKUP($B71,INDIRECT("'Monthly Resource Report'!"&amp;'Green Validation'!Q$450676&amp;":"&amp;'Green Validation'!Q$450677),'Green Validation'!Q$450678,FALSE)),0,HLOOKUP($B71,INDIRECT("'Monthly Resource Report'!"&amp;'Green Validation'!Q$450676&amp;":"&amp;'Green Validation'!Q$450677),'Green Validation'!Q$450678,FALSE))</f>
        <v>223</v>
      </c>
      <c r="R71" s="297">
        <f ca="1">+IF(ISERROR(HLOOKUP($B71,INDIRECT("'Monthly Resource Report'!"&amp;'Green Validation'!R$450676&amp;":"&amp;'Green Validation'!R$450677),'Green Validation'!R$450678,FALSE)),0,HLOOKUP($B71,INDIRECT("'Monthly Resource Report'!"&amp;'Green Validation'!R$450676&amp;":"&amp;'Green Validation'!R$450677),'Green Validation'!R$450678,FALSE))</f>
        <v>5.5940045081664325</v>
      </c>
      <c r="S71" s="317">
        <f ca="1">+IF(ISERROR(HLOOKUP($B71,INDIRECT("'Monthly Resource Report'!"&amp;'Green Validation'!S$450676&amp;":"&amp;'Green Validation'!S$450677),'Green Validation'!S$450678,FALSE)),0,HLOOKUP($B71,INDIRECT("'Monthly Resource Report'!"&amp;'Green Validation'!S$450676&amp;":"&amp;'Green Validation'!S$450677),'Green Validation'!S$450678,FALSE))</f>
        <v>0.20741406550159436</v>
      </c>
      <c r="T71" s="318">
        <f ca="1">+IF(ISERROR(HLOOKUP($B71,INDIRECT("'Monthly Resource Report'!"&amp;'Green Validation'!T$450676&amp;":"&amp;'Green Validation'!T$450677),'Green Validation'!T$450678,FALSE)),0,HLOOKUP($B71,INDIRECT("'Monthly Resource Report'!"&amp;'Green Validation'!T$450676&amp;":"&amp;'Green Validation'!T$450677),'Green Validation'!T$450678,FALSE))</f>
        <v>0.1901900992904195</v>
      </c>
    </row>
    <row r="72" spans="2:20">
      <c r="B72" s="301">
        <v>43374</v>
      </c>
      <c r="C72" s="294">
        <v>231</v>
      </c>
      <c r="D72" s="297">
        <v>5.5938634501199997</v>
      </c>
      <c r="E72" s="299">
        <v>0.22500000000000001</v>
      </c>
      <c r="F72" s="295">
        <v>0.19</v>
      </c>
      <c r="G72" s="294">
        <f ca="1">+IF(ISERROR(HLOOKUP($B72,INDIRECT("'Monthly Resource Report'!"&amp;'Green Validation'!G$450676&amp;":"&amp;'Green Validation'!G$450677),'Green Validation'!G$450678,FALSE)),0,HLOOKUP($B72,INDIRECT("'Monthly Resource Report'!"&amp;'Green Validation'!G$450676&amp;":"&amp;'Green Validation'!G$450677),'Green Validation'!G$450678,FALSE))</f>
        <v>231</v>
      </c>
      <c r="H72" s="297">
        <f ca="1">+IF(ISERROR(HLOOKUP($B72,INDIRECT("'Monthly Resource Report'!"&amp;'Green Validation'!H$450676&amp;":"&amp;'Green Validation'!H$450677),'Green Validation'!H$450678,FALSE)),0,HLOOKUP($B72,INDIRECT("'Monthly Resource Report'!"&amp;'Green Validation'!H$450676&amp;":"&amp;'Green Validation'!H$450677),'Green Validation'!H$450678,FALSE))</f>
        <v>5.5940025596120169</v>
      </c>
      <c r="I72" s="317">
        <f ca="1">+IF(ISERROR(HLOOKUP($B72,INDIRECT("'Monthly Resource Report'!"&amp;'Green Validation'!I$450676&amp;":"&amp;'Green Validation'!I$450677),'Green Validation'!I$450678,FALSE)),0,HLOOKUP($B72,INDIRECT("'Monthly Resource Report'!"&amp;'Green Validation'!I$450676&amp;":"&amp;'Green Validation'!I$450677),'Green Validation'!I$450678,FALSE))</f>
        <v>0.22272355944857275</v>
      </c>
      <c r="J72" s="318">
        <f ca="1">+IF(ISERROR(HLOOKUP($B72,INDIRECT("'Monthly Resource Report'!"&amp;'Green Validation'!J$450676&amp;":"&amp;'Green Validation'!J$450677),'Green Validation'!J$450678,FALSE)),0,HLOOKUP($B72,INDIRECT("'Monthly Resource Report'!"&amp;'Green Validation'!J$450676&amp;":"&amp;'Green Validation'!J$450677),'Green Validation'!J$450678,FALSE))</f>
        <v>0.19024943975846528</v>
      </c>
      <c r="L72" s="301">
        <v>43374</v>
      </c>
      <c r="M72" s="294">
        <v>223</v>
      </c>
      <c r="N72" s="297">
        <v>5.5938634501199997</v>
      </c>
      <c r="O72" s="299">
        <v>0.22500000000000001</v>
      </c>
      <c r="P72" s="295">
        <v>0.19</v>
      </c>
      <c r="Q72" s="294">
        <f ca="1">+IF(ISERROR(HLOOKUP($B72,INDIRECT("'Monthly Resource Report'!"&amp;'Green Validation'!Q$450676&amp;":"&amp;'Green Validation'!Q$450677),'Green Validation'!Q$450678,FALSE)),0,HLOOKUP($B72,INDIRECT("'Monthly Resource Report'!"&amp;'Green Validation'!Q$450676&amp;":"&amp;'Green Validation'!Q$450677),'Green Validation'!Q$450678,FALSE))</f>
        <v>223</v>
      </c>
      <c r="R72" s="297">
        <f ca="1">+IF(ISERROR(HLOOKUP($B72,INDIRECT("'Monthly Resource Report'!"&amp;'Green Validation'!R$450676&amp;":"&amp;'Green Validation'!R$450677),'Green Validation'!R$450678,FALSE)),0,HLOOKUP($B72,INDIRECT("'Monthly Resource Report'!"&amp;'Green Validation'!R$450676&amp;":"&amp;'Green Validation'!R$450677),'Green Validation'!R$450678,FALSE))</f>
        <v>5.5940036737383796</v>
      </c>
      <c r="S72" s="317">
        <f ca="1">+IF(ISERROR(HLOOKUP($B72,INDIRECT("'Monthly Resource Report'!"&amp;'Green Validation'!S$450676&amp;":"&amp;'Green Validation'!S$450677),'Green Validation'!S$450678,FALSE)),0,HLOOKUP($B72,INDIRECT("'Monthly Resource Report'!"&amp;'Green Validation'!S$450676&amp;":"&amp;'Green Validation'!S$450677),'Green Validation'!S$450678,FALSE))</f>
        <v>0.22295630074103648</v>
      </c>
      <c r="T72" s="318">
        <f ca="1">+IF(ISERROR(HLOOKUP($B72,INDIRECT("'Monthly Resource Report'!"&amp;'Green Validation'!T$450676&amp;":"&amp;'Green Validation'!T$450677),'Green Validation'!T$450678,FALSE)),0,HLOOKUP($B72,INDIRECT("'Monthly Resource Report'!"&amp;'Green Validation'!T$450676&amp;":"&amp;'Green Validation'!T$450677),'Green Validation'!T$450678,FALSE))</f>
        <v>0.19018598580435711</v>
      </c>
    </row>
    <row r="73" spans="2:20">
      <c r="B73" s="301">
        <v>43405</v>
      </c>
      <c r="C73" s="294">
        <v>231</v>
      </c>
      <c r="D73" s="297">
        <v>5.5938634501199997</v>
      </c>
      <c r="E73" s="299">
        <v>0.22500000000000001</v>
      </c>
      <c r="F73" s="295">
        <v>0.19</v>
      </c>
      <c r="G73" s="294">
        <f ca="1">+IF(ISERROR(HLOOKUP($B73,INDIRECT("'Monthly Resource Report'!"&amp;'Green Validation'!G$450676&amp;":"&amp;'Green Validation'!G$450677),'Green Validation'!G$450678,FALSE)),0,HLOOKUP($B73,INDIRECT("'Monthly Resource Report'!"&amp;'Green Validation'!G$450676&amp;":"&amp;'Green Validation'!G$450677),'Green Validation'!G$450678,FALSE))</f>
        <v>231</v>
      </c>
      <c r="H73" s="297">
        <f ca="1">+IF(ISERROR(HLOOKUP($B73,INDIRECT("'Monthly Resource Report'!"&amp;'Green Validation'!H$450676&amp;":"&amp;'Green Validation'!H$450677),'Green Validation'!H$450678,FALSE)),0,HLOOKUP($B73,INDIRECT("'Monthly Resource Report'!"&amp;'Green Validation'!H$450676&amp;":"&amp;'Green Validation'!H$450677),'Green Validation'!H$450678,FALSE))</f>
        <v>5.5939992212650269</v>
      </c>
      <c r="I73" s="317">
        <f ca="1">+IF(ISERROR(HLOOKUP($B73,INDIRECT("'Monthly Resource Report'!"&amp;'Green Validation'!I$450676&amp;":"&amp;'Green Validation'!I$450677),'Green Validation'!I$450678,FALSE)),0,HLOOKUP($B73,INDIRECT("'Monthly Resource Report'!"&amp;'Green Validation'!I$450676&amp;":"&amp;'Green Validation'!I$450677),'Green Validation'!I$450678,FALSE))</f>
        <v>0.22283081573170588</v>
      </c>
      <c r="J73" s="318">
        <f ca="1">+IF(ISERROR(HLOOKUP($B73,INDIRECT("'Monthly Resource Report'!"&amp;'Green Validation'!J$450676&amp;":"&amp;'Green Validation'!J$450677),'Green Validation'!J$450678,FALSE)),0,HLOOKUP($B73,INDIRECT("'Monthly Resource Report'!"&amp;'Green Validation'!J$450676&amp;":"&amp;'Green Validation'!J$450677),'Green Validation'!J$450678,FALSE))</f>
        <v>0.1902582569945446</v>
      </c>
      <c r="L73" s="301">
        <v>43405</v>
      </c>
      <c r="M73" s="294">
        <v>223</v>
      </c>
      <c r="N73" s="297">
        <v>5.5938634501199997</v>
      </c>
      <c r="O73" s="299">
        <v>0.22500000000000001</v>
      </c>
      <c r="P73" s="295">
        <v>0.19</v>
      </c>
      <c r="Q73" s="294">
        <f ca="1">+IF(ISERROR(HLOOKUP($B73,INDIRECT("'Monthly Resource Report'!"&amp;'Green Validation'!Q$450676&amp;":"&amp;'Green Validation'!Q$450677),'Green Validation'!Q$450678,FALSE)),0,HLOOKUP($B73,INDIRECT("'Monthly Resource Report'!"&amp;'Green Validation'!Q$450676&amp;":"&amp;'Green Validation'!Q$450677),'Green Validation'!Q$450678,FALSE))</f>
        <v>223</v>
      </c>
      <c r="R73" s="297">
        <f ca="1">+IF(ISERROR(HLOOKUP($B73,INDIRECT("'Monthly Resource Report'!"&amp;'Green Validation'!R$450676&amp;":"&amp;'Green Validation'!R$450677),'Green Validation'!R$450678,FALSE)),0,HLOOKUP($B73,INDIRECT("'Monthly Resource Report'!"&amp;'Green Validation'!R$450676&amp;":"&amp;'Green Validation'!R$450677),'Green Validation'!R$450678,FALSE))</f>
        <v>5.5940018814675447</v>
      </c>
      <c r="S73" s="317">
        <f ca="1">+IF(ISERROR(HLOOKUP($B73,INDIRECT("'Monthly Resource Report'!"&amp;'Green Validation'!S$450676&amp;":"&amp;'Green Validation'!S$450677),'Green Validation'!S$450678,FALSE)),0,HLOOKUP($B73,INDIRECT("'Monthly Resource Report'!"&amp;'Green Validation'!S$450676&amp;":"&amp;'Green Validation'!S$450677),'Green Validation'!S$450678,FALSE))</f>
        <v>0.22290498114802915</v>
      </c>
      <c r="T73" s="318">
        <f ca="1">+IF(ISERROR(HLOOKUP($B73,INDIRECT("'Monthly Resource Report'!"&amp;'Green Validation'!T$450676&amp;":"&amp;'Green Validation'!T$450677),'Green Validation'!T$450678,FALSE)),0,HLOOKUP($B73,INDIRECT("'Monthly Resource Report'!"&amp;'Green Validation'!T$450676&amp;":"&amp;'Green Validation'!T$450677),'Green Validation'!T$450678,FALSE))</f>
        <v>0.19019045819322647</v>
      </c>
    </row>
    <row r="74" spans="2:20" s="29" customFormat="1">
      <c r="B74" s="301">
        <v>43435</v>
      </c>
      <c r="C74" s="294">
        <v>231</v>
      </c>
      <c r="D74" s="297">
        <v>5.5938634501199997</v>
      </c>
      <c r="E74" s="299">
        <v>0.22500000000000001</v>
      </c>
      <c r="F74" s="295">
        <v>0.19</v>
      </c>
      <c r="G74" s="294">
        <f ca="1">+IF(ISERROR(HLOOKUP($B74,INDIRECT("'Monthly Resource Report'!"&amp;'Green Validation'!G$450676&amp;":"&amp;'Green Validation'!G$450677),'Green Validation'!G$450678,FALSE)),0,HLOOKUP($B74,INDIRECT("'Monthly Resource Report'!"&amp;'Green Validation'!G$450676&amp;":"&amp;'Green Validation'!G$450677),'Green Validation'!G$450678,FALSE))</f>
        <v>231</v>
      </c>
      <c r="H74" s="297">
        <f ca="1">+IF(ISERROR(HLOOKUP($B74,INDIRECT("'Monthly Resource Report'!"&amp;'Green Validation'!H$450676&amp;":"&amp;'Green Validation'!H$450677),'Green Validation'!H$450678,FALSE)),0,HLOOKUP($B74,INDIRECT("'Monthly Resource Report'!"&amp;'Green Validation'!H$450676&amp;":"&amp;'Green Validation'!H$450677),'Green Validation'!H$450678,FALSE))</f>
        <v>5.5940026818638957</v>
      </c>
      <c r="I74" s="317">
        <f ca="1">+IF(ISERROR(HLOOKUP($B74,INDIRECT("'Monthly Resource Report'!"&amp;'Green Validation'!I$450676&amp;":"&amp;'Green Validation'!I$450677),'Green Validation'!I$450678,FALSE)),0,HLOOKUP($B74,INDIRECT("'Monthly Resource Report'!"&amp;'Green Validation'!I$450676&amp;":"&amp;'Green Validation'!I$450677),'Green Validation'!I$450678,FALSE))</f>
        <v>0.22284666168517722</v>
      </c>
      <c r="J74" s="318">
        <f ca="1">+IF(ISERROR(HLOOKUP($B74,INDIRECT("'Monthly Resource Report'!"&amp;'Green Validation'!J$450676&amp;":"&amp;'Green Validation'!J$450677),'Green Validation'!J$450678,FALSE)),0,HLOOKUP($B74,INDIRECT("'Monthly Resource Report'!"&amp;'Green Validation'!J$450676&amp;":"&amp;'Green Validation'!J$450677),'Green Validation'!J$450678,FALSE))</f>
        <v>0.19038209667223036</v>
      </c>
      <c r="L74" s="301">
        <v>43435</v>
      </c>
      <c r="M74" s="294">
        <v>223</v>
      </c>
      <c r="N74" s="297">
        <v>5.5938634501199997</v>
      </c>
      <c r="O74" s="299">
        <v>0.22500000000000001</v>
      </c>
      <c r="P74" s="295">
        <v>0.19</v>
      </c>
      <c r="Q74" s="294">
        <f ca="1">+IF(ISERROR(HLOOKUP($B74,INDIRECT("'Monthly Resource Report'!"&amp;'Green Validation'!Q$450676&amp;":"&amp;'Green Validation'!Q$450677),'Green Validation'!Q$450678,FALSE)),0,HLOOKUP($B74,INDIRECT("'Monthly Resource Report'!"&amp;'Green Validation'!Q$450676&amp;":"&amp;'Green Validation'!Q$450677),'Green Validation'!Q$450678,FALSE))</f>
        <v>223</v>
      </c>
      <c r="R74" s="297">
        <f ca="1">+IF(ISERROR(HLOOKUP($B74,INDIRECT("'Monthly Resource Report'!"&amp;'Green Validation'!R$450676&amp;":"&amp;'Green Validation'!R$450677),'Green Validation'!R$450678,FALSE)),0,HLOOKUP($B74,INDIRECT("'Monthly Resource Report'!"&amp;'Green Validation'!R$450676&amp;":"&amp;'Green Validation'!R$450677),'Green Validation'!R$450678,FALSE))</f>
        <v>5.5940047291188533</v>
      </c>
      <c r="S74" s="317">
        <f ca="1">+IF(ISERROR(HLOOKUP($B74,INDIRECT("'Monthly Resource Report'!"&amp;'Green Validation'!S$450676&amp;":"&amp;'Green Validation'!S$450677),'Green Validation'!S$450678,FALSE)),0,HLOOKUP($B74,INDIRECT("'Monthly Resource Report'!"&amp;'Green Validation'!S$450676&amp;":"&amp;'Green Validation'!S$450677),'Green Validation'!S$450678,FALSE))</f>
        <v>0.22306304041598513</v>
      </c>
      <c r="T74" s="318">
        <f ca="1">+IF(ISERROR(HLOOKUP($B74,INDIRECT("'Monthly Resource Report'!"&amp;'Green Validation'!T$450676&amp;":"&amp;'Green Validation'!T$450677),'Green Validation'!T$450678,FALSE)),0,HLOOKUP($B74,INDIRECT("'Monthly Resource Report'!"&amp;'Green Validation'!T$450676&amp;":"&amp;'Green Validation'!T$450677),'Green Validation'!T$450678,FALSE))</f>
        <v>0.19017746018463519</v>
      </c>
    </row>
    <row r="75" spans="2:20" s="29" customFormat="1">
      <c r="B75" s="301">
        <v>43466</v>
      </c>
      <c r="C75" s="294">
        <v>231</v>
      </c>
      <c r="D75" s="297">
        <v>5.7398632861681316</v>
      </c>
      <c r="E75" s="299">
        <v>0.22500000000000001</v>
      </c>
      <c r="F75" s="295">
        <v>0.19</v>
      </c>
      <c r="G75" s="294">
        <f ca="1">+IF(ISERROR(HLOOKUP($B75,INDIRECT("'Monthly Resource Report'!"&amp;'Green Validation'!G$450676&amp;":"&amp;'Green Validation'!G$450677),'Green Validation'!G$450678,FALSE)),0,HLOOKUP($B75,INDIRECT("'Monthly Resource Report'!"&amp;'Green Validation'!G$450676&amp;":"&amp;'Green Validation'!G$450677),'Green Validation'!G$450678,FALSE))</f>
        <v>231</v>
      </c>
      <c r="H75" s="297">
        <f ca="1">+IF(ISERROR(HLOOKUP($B75,INDIRECT("'Monthly Resource Report'!"&amp;'Green Validation'!H$450676&amp;":"&amp;'Green Validation'!H$450677),'Green Validation'!H$450678,FALSE)),0,HLOOKUP($B75,INDIRECT("'Monthly Resource Report'!"&amp;'Green Validation'!H$450676&amp;":"&amp;'Green Validation'!H$450677),'Green Validation'!H$450678,FALSE))</f>
        <v>5.7399944217422325</v>
      </c>
      <c r="I75" s="317">
        <f ca="1">+IF(ISERROR(HLOOKUP($B75,INDIRECT("'Monthly Resource Report'!"&amp;'Green Validation'!I$450676&amp;":"&amp;'Green Validation'!I$450677),'Green Validation'!I$450678,FALSE)),0,HLOOKUP($B75,INDIRECT("'Monthly Resource Report'!"&amp;'Green Validation'!I$450676&amp;":"&amp;'Green Validation'!I$450677),'Green Validation'!I$450678,FALSE))</f>
        <v>0.22356686034224327</v>
      </c>
      <c r="J75" s="318">
        <f ca="1">+IF(ISERROR(HLOOKUP($B75,INDIRECT("'Monthly Resource Report'!"&amp;'Green Validation'!J$450676&amp;":"&amp;'Green Validation'!J$450677),'Green Validation'!J$450678,FALSE)),0,HLOOKUP($B75,INDIRECT("'Monthly Resource Report'!"&amp;'Green Validation'!J$450676&amp;":"&amp;'Green Validation'!J$450677),'Green Validation'!J$450678,FALSE))</f>
        <v>0.19036702196681257</v>
      </c>
      <c r="L75" s="301">
        <v>43466</v>
      </c>
      <c r="M75" s="294">
        <v>223</v>
      </c>
      <c r="N75" s="297">
        <v>5.7398632861681316</v>
      </c>
      <c r="O75" s="299">
        <v>0.22500000000000001</v>
      </c>
      <c r="P75" s="295">
        <v>0.19</v>
      </c>
      <c r="Q75" s="294">
        <f ca="1">+IF(ISERROR(HLOOKUP($B75,INDIRECT("'Monthly Resource Report'!"&amp;'Green Validation'!Q$450676&amp;":"&amp;'Green Validation'!Q$450677),'Green Validation'!Q$450678,FALSE)),0,HLOOKUP($B75,INDIRECT("'Monthly Resource Report'!"&amp;'Green Validation'!Q$450676&amp;":"&amp;'Green Validation'!Q$450677),'Green Validation'!Q$450678,FALSE))</f>
        <v>223</v>
      </c>
      <c r="R75" s="297">
        <f ca="1">+IF(ISERROR(HLOOKUP($B75,INDIRECT("'Monthly Resource Report'!"&amp;'Green Validation'!R$450676&amp;":"&amp;'Green Validation'!R$450677),'Green Validation'!R$450678,FALSE)),0,HLOOKUP($B75,INDIRECT("'Monthly Resource Report'!"&amp;'Green Validation'!R$450676&amp;":"&amp;'Green Validation'!R$450677),'Green Validation'!R$450678,FALSE))</f>
        <v>5.7400005398729945</v>
      </c>
      <c r="S75" s="317">
        <f ca="1">+IF(ISERROR(HLOOKUP($B75,INDIRECT("'Monthly Resource Report'!"&amp;'Green Validation'!S$450676&amp;":"&amp;'Green Validation'!S$450677),'Green Validation'!S$450678,FALSE)),0,HLOOKUP($B75,INDIRECT("'Monthly Resource Report'!"&amp;'Green Validation'!S$450676&amp;":"&amp;'Green Validation'!S$450677),'Green Validation'!S$450678,FALSE))</f>
        <v>0.22366565825745735</v>
      </c>
      <c r="T75" s="318">
        <f ca="1">+IF(ISERROR(HLOOKUP($B75,INDIRECT("'Monthly Resource Report'!"&amp;'Green Validation'!T$450676&amp;":"&amp;'Green Validation'!T$450677),'Green Validation'!T$450678,FALSE)),0,HLOOKUP($B75,INDIRECT("'Monthly Resource Report'!"&amp;'Green Validation'!T$450676&amp;":"&amp;'Green Validation'!T$450677),'Green Validation'!T$450678,FALSE))</f>
        <v>0.19017710607140836</v>
      </c>
    </row>
    <row r="76" spans="2:20" s="29" customFormat="1">
      <c r="B76" s="301">
        <v>43497</v>
      </c>
      <c r="C76" s="294">
        <v>231</v>
      </c>
      <c r="D76" s="297">
        <v>5.7398632861681316</v>
      </c>
      <c r="E76" s="299">
        <v>0.22500000000000001</v>
      </c>
      <c r="F76" s="295">
        <v>0.19</v>
      </c>
      <c r="G76" s="294">
        <f ca="1">+IF(ISERROR(HLOOKUP($B76,INDIRECT("'Monthly Resource Report'!"&amp;'Green Validation'!G$450676&amp;":"&amp;'Green Validation'!G$450677),'Green Validation'!G$450678,FALSE)),0,HLOOKUP($B76,INDIRECT("'Monthly Resource Report'!"&amp;'Green Validation'!G$450676&amp;":"&amp;'Green Validation'!G$450677),'Green Validation'!G$450678,FALSE))</f>
        <v>231</v>
      </c>
      <c r="H76" s="297">
        <f ca="1">+IF(ISERROR(HLOOKUP($B76,INDIRECT("'Monthly Resource Report'!"&amp;'Green Validation'!H$450676&amp;":"&amp;'Green Validation'!H$450677),'Green Validation'!H$450678,FALSE)),0,HLOOKUP($B76,INDIRECT("'Monthly Resource Report'!"&amp;'Green Validation'!H$450676&amp;":"&amp;'Green Validation'!H$450677),'Green Validation'!H$450678,FALSE))</f>
        <v>5.7399938233499466</v>
      </c>
      <c r="I76" s="317">
        <f ca="1">+IF(ISERROR(HLOOKUP($B76,INDIRECT("'Monthly Resource Report'!"&amp;'Green Validation'!I$450676&amp;":"&amp;'Green Validation'!I$450677),'Green Validation'!I$450678,FALSE)),0,HLOOKUP($B76,INDIRECT("'Monthly Resource Report'!"&amp;'Green Validation'!I$450676&amp;":"&amp;'Green Validation'!I$450677),'Green Validation'!I$450678,FALSE))</f>
        <v>0.22369469989285196</v>
      </c>
      <c r="J76" s="318">
        <f ca="1">+IF(ISERROR(HLOOKUP($B76,INDIRECT("'Monthly Resource Report'!"&amp;'Green Validation'!J$450676&amp;":"&amp;'Green Validation'!J$450677),'Green Validation'!J$450678,FALSE)),0,HLOOKUP($B76,INDIRECT("'Monthly Resource Report'!"&amp;'Green Validation'!J$450676&amp;":"&amp;'Green Validation'!J$450677),'Green Validation'!J$450678,FALSE))</f>
        <v>0.19040308399178305</v>
      </c>
      <c r="L76" s="301">
        <v>43497</v>
      </c>
      <c r="M76" s="294">
        <v>223</v>
      </c>
      <c r="N76" s="297">
        <v>5.7398632861681316</v>
      </c>
      <c r="O76" s="299">
        <v>0.22500000000000001</v>
      </c>
      <c r="P76" s="295">
        <v>0.19</v>
      </c>
      <c r="Q76" s="294">
        <f ca="1">+IF(ISERROR(HLOOKUP($B76,INDIRECT("'Monthly Resource Report'!"&amp;'Green Validation'!Q$450676&amp;":"&amp;'Green Validation'!Q$450677),'Green Validation'!Q$450678,FALSE)),0,HLOOKUP($B76,INDIRECT("'Monthly Resource Report'!"&amp;'Green Validation'!Q$450676&amp;":"&amp;'Green Validation'!Q$450677),'Green Validation'!Q$450678,FALSE))</f>
        <v>223</v>
      </c>
      <c r="R76" s="297">
        <f ca="1">+IF(ISERROR(HLOOKUP($B76,INDIRECT("'Monthly Resource Report'!"&amp;'Green Validation'!R$450676&amp;":"&amp;'Green Validation'!R$450677),'Green Validation'!R$450678,FALSE)),0,HLOOKUP($B76,INDIRECT("'Monthly Resource Report'!"&amp;'Green Validation'!R$450676&amp;":"&amp;'Green Validation'!R$450677),'Green Validation'!R$450678,FALSE))</f>
        <v>5.7400000939178781</v>
      </c>
      <c r="S76" s="317">
        <f ca="1">+IF(ISERROR(HLOOKUP($B76,INDIRECT("'Monthly Resource Report'!"&amp;'Green Validation'!S$450676&amp;":"&amp;'Green Validation'!S$450677),'Green Validation'!S$450678,FALSE)),0,HLOOKUP($B76,INDIRECT("'Monthly Resource Report'!"&amp;'Green Validation'!S$450676&amp;":"&amp;'Green Validation'!S$450677),'Green Validation'!S$450678,FALSE))</f>
        <v>0.22392195447199881</v>
      </c>
      <c r="T76" s="318">
        <f ca="1">+IF(ISERROR(HLOOKUP($B76,INDIRECT("'Monthly Resource Report'!"&amp;'Green Validation'!T$450676&amp;":"&amp;'Green Validation'!T$450677),'Green Validation'!T$450678,FALSE)),0,HLOOKUP($B76,INDIRECT("'Monthly Resource Report'!"&amp;'Green Validation'!T$450676&amp;":"&amp;'Green Validation'!T$450677),'Green Validation'!T$450678,FALSE))</f>
        <v>0.1902490986295706</v>
      </c>
    </row>
    <row r="77" spans="2:20" s="29" customFormat="1">
      <c r="B77" s="301">
        <v>43525</v>
      </c>
      <c r="C77" s="294">
        <v>231</v>
      </c>
      <c r="D77" s="297">
        <v>5.7398632861681316</v>
      </c>
      <c r="E77" s="299">
        <v>0.22500000000000001</v>
      </c>
      <c r="F77" s="295">
        <v>0.19</v>
      </c>
      <c r="G77" s="294">
        <f ca="1">+IF(ISERROR(HLOOKUP($B77,INDIRECT("'Monthly Resource Report'!"&amp;'Green Validation'!G$450676&amp;":"&amp;'Green Validation'!G$450677),'Green Validation'!G$450678,FALSE)),0,HLOOKUP($B77,INDIRECT("'Monthly Resource Report'!"&amp;'Green Validation'!G$450676&amp;":"&amp;'Green Validation'!G$450677),'Green Validation'!G$450678,FALSE))</f>
        <v>231</v>
      </c>
      <c r="H77" s="297">
        <f ca="1">+IF(ISERROR(HLOOKUP($B77,INDIRECT("'Monthly Resource Report'!"&amp;'Green Validation'!H$450676&amp;":"&amp;'Green Validation'!H$450677),'Green Validation'!H$450678,FALSE)),0,HLOOKUP($B77,INDIRECT("'Monthly Resource Report'!"&amp;'Green Validation'!H$450676&amp;":"&amp;'Green Validation'!H$450677),'Green Validation'!H$450678,FALSE))</f>
        <v>5.7399949488907502</v>
      </c>
      <c r="I77" s="317">
        <f ca="1">+IF(ISERROR(HLOOKUP($B77,INDIRECT("'Monthly Resource Report'!"&amp;'Green Validation'!I$450676&amp;":"&amp;'Green Validation'!I$450677),'Green Validation'!I$450678,FALSE)),0,HLOOKUP($B77,INDIRECT("'Monthly Resource Report'!"&amp;'Green Validation'!I$450676&amp;":"&amp;'Green Validation'!I$450677),'Green Validation'!I$450678,FALSE))</f>
        <v>0.22303864470242427</v>
      </c>
      <c r="J77" s="318">
        <f ca="1">+IF(ISERROR(HLOOKUP($B77,INDIRECT("'Monthly Resource Report'!"&amp;'Green Validation'!J$450676&amp;":"&amp;'Green Validation'!J$450677),'Green Validation'!J$450678,FALSE)),0,HLOOKUP($B77,INDIRECT("'Monthly Resource Report'!"&amp;'Green Validation'!J$450676&amp;":"&amp;'Green Validation'!J$450677),'Green Validation'!J$450678,FALSE))</f>
        <v>0.19024879734804706</v>
      </c>
      <c r="L77" s="301">
        <v>43525</v>
      </c>
      <c r="M77" s="294">
        <v>223</v>
      </c>
      <c r="N77" s="297">
        <v>5.7398632861681316</v>
      </c>
      <c r="O77" s="299">
        <v>0.22500000000000001</v>
      </c>
      <c r="P77" s="295">
        <v>0.19</v>
      </c>
      <c r="Q77" s="294">
        <f ca="1">+IF(ISERROR(HLOOKUP($B77,INDIRECT("'Monthly Resource Report'!"&amp;'Green Validation'!Q$450676&amp;":"&amp;'Green Validation'!Q$450677),'Green Validation'!Q$450678,FALSE)),0,HLOOKUP($B77,INDIRECT("'Monthly Resource Report'!"&amp;'Green Validation'!Q$450676&amp;":"&amp;'Green Validation'!Q$450677),'Green Validation'!Q$450678,FALSE))</f>
        <v>223</v>
      </c>
      <c r="R77" s="297">
        <f ca="1">+IF(ISERROR(HLOOKUP($B77,INDIRECT("'Monthly Resource Report'!"&amp;'Green Validation'!R$450676&amp;":"&amp;'Green Validation'!R$450677),'Green Validation'!R$450678,FALSE)),0,HLOOKUP($B77,INDIRECT("'Monthly Resource Report'!"&amp;'Green Validation'!R$450676&amp;":"&amp;'Green Validation'!R$450677),'Green Validation'!R$450678,FALSE))</f>
        <v>0</v>
      </c>
      <c r="S77" s="317">
        <f ca="1">+IF(ISERROR(HLOOKUP($B77,INDIRECT("'Monthly Resource Report'!"&amp;'Green Validation'!S$450676&amp;":"&amp;'Green Validation'!S$450677),'Green Validation'!S$450678,FALSE)),0,HLOOKUP($B77,INDIRECT("'Monthly Resource Report'!"&amp;'Green Validation'!S$450676&amp;":"&amp;'Green Validation'!S$450677),'Green Validation'!S$450678,FALSE))</f>
        <v>0</v>
      </c>
      <c r="T77" s="318">
        <f ca="1">+IF(ISERROR(HLOOKUP($B77,INDIRECT("'Monthly Resource Report'!"&amp;'Green Validation'!T$450676&amp;":"&amp;'Green Validation'!T$450677),'Green Validation'!T$450678,FALSE)),0,HLOOKUP($B77,INDIRECT("'Monthly Resource Report'!"&amp;'Green Validation'!T$450676&amp;":"&amp;'Green Validation'!T$450677),'Green Validation'!T$450678,FALSE))</f>
        <v>0</v>
      </c>
    </row>
    <row r="78" spans="2:20" s="29" customFormat="1">
      <c r="B78" s="301">
        <v>43556</v>
      </c>
      <c r="C78" s="294">
        <v>231</v>
      </c>
      <c r="D78" s="297">
        <v>5.7398632861681316</v>
      </c>
      <c r="E78" s="299">
        <v>0.22500000000000001</v>
      </c>
      <c r="F78" s="295">
        <v>0.19</v>
      </c>
      <c r="G78" s="294">
        <f ca="1">+IF(ISERROR(HLOOKUP($B78,INDIRECT("'Monthly Resource Report'!"&amp;'Green Validation'!G$450676&amp;":"&amp;'Green Validation'!G$450677),'Green Validation'!G$450678,FALSE)),0,HLOOKUP($B78,INDIRECT("'Monthly Resource Report'!"&amp;'Green Validation'!G$450676&amp;":"&amp;'Green Validation'!G$450677),'Green Validation'!G$450678,FALSE))</f>
        <v>231</v>
      </c>
      <c r="H78" s="297">
        <f ca="1">+IF(ISERROR(HLOOKUP($B78,INDIRECT("'Monthly Resource Report'!"&amp;'Green Validation'!H$450676&amp;":"&amp;'Green Validation'!H$450677),'Green Validation'!H$450678,FALSE)),0,HLOOKUP($B78,INDIRECT("'Monthly Resource Report'!"&amp;'Green Validation'!H$450676&amp;":"&amp;'Green Validation'!H$450677),'Green Validation'!H$450678,FALSE))</f>
        <v>5.7399942531932107</v>
      </c>
      <c r="I78" s="317">
        <f ca="1">+IF(ISERROR(HLOOKUP($B78,INDIRECT("'Monthly Resource Report'!"&amp;'Green Validation'!I$450676&amp;":"&amp;'Green Validation'!I$450677),'Green Validation'!I$450678,FALSE)),0,HLOOKUP($B78,INDIRECT("'Monthly Resource Report'!"&amp;'Green Validation'!I$450676&amp;":"&amp;'Green Validation'!I$450677),'Green Validation'!I$450678,FALSE))</f>
        <v>0.22322731026127235</v>
      </c>
      <c r="J78" s="318">
        <f ca="1">+IF(ISERROR(HLOOKUP($B78,INDIRECT("'Monthly Resource Report'!"&amp;'Green Validation'!J$450676&amp;":"&amp;'Green Validation'!J$450677),'Green Validation'!J$450678,FALSE)),0,HLOOKUP($B78,INDIRECT("'Monthly Resource Report'!"&amp;'Green Validation'!J$450676&amp;":"&amp;'Green Validation'!J$450677),'Green Validation'!J$450678,FALSE))</f>
        <v>0.1902592675438963</v>
      </c>
      <c r="L78" s="301">
        <v>43556</v>
      </c>
      <c r="M78" s="294">
        <v>223</v>
      </c>
      <c r="N78" s="297">
        <v>5.7398632861681316</v>
      </c>
      <c r="O78" s="299">
        <v>0.22500000000000001</v>
      </c>
      <c r="P78" s="295">
        <v>0.19</v>
      </c>
      <c r="Q78" s="294">
        <f ca="1">+IF(ISERROR(HLOOKUP($B78,INDIRECT("'Monthly Resource Report'!"&amp;'Green Validation'!Q$450676&amp;":"&amp;'Green Validation'!Q$450677),'Green Validation'!Q$450678,FALSE)),0,HLOOKUP($B78,INDIRECT("'Monthly Resource Report'!"&amp;'Green Validation'!Q$450676&amp;":"&amp;'Green Validation'!Q$450677),'Green Validation'!Q$450678,FALSE))</f>
        <v>223</v>
      </c>
      <c r="R78" s="297">
        <f ca="1">+IF(ISERROR(HLOOKUP($B78,INDIRECT("'Monthly Resource Report'!"&amp;'Green Validation'!R$450676&amp;":"&amp;'Green Validation'!R$450677),'Green Validation'!R$450678,FALSE)),0,HLOOKUP($B78,INDIRECT("'Monthly Resource Report'!"&amp;'Green Validation'!R$450676&amp;":"&amp;'Green Validation'!R$450677),'Green Validation'!R$450678,FALSE))</f>
        <v>5.7400001629805892</v>
      </c>
      <c r="S78" s="317">
        <f ca="1">+IF(ISERROR(HLOOKUP($B78,INDIRECT("'Monthly Resource Report'!"&amp;'Green Validation'!S$450676&amp;":"&amp;'Green Validation'!S$450677),'Green Validation'!S$450678,FALSE)),0,HLOOKUP($B78,INDIRECT("'Monthly Resource Report'!"&amp;'Green Validation'!S$450676&amp;":"&amp;'Green Validation'!S$450677),'Green Validation'!S$450678,FALSE))</f>
        <v>0.22346014979942547</v>
      </c>
      <c r="T78" s="318">
        <f ca="1">+IF(ISERROR(HLOOKUP($B78,INDIRECT("'Monthly Resource Report'!"&amp;'Green Validation'!T$450676&amp;":"&amp;'Green Validation'!T$450677),'Green Validation'!T$450678,FALSE)),0,HLOOKUP($B78,INDIRECT("'Monthly Resource Report'!"&amp;'Green Validation'!T$450676&amp;":"&amp;'Green Validation'!T$450677),'Green Validation'!T$450678,FALSE))</f>
        <v>0.19060008583154139</v>
      </c>
    </row>
    <row r="79" spans="2:20" s="29" customFormat="1">
      <c r="B79" s="301">
        <v>43586</v>
      </c>
      <c r="C79" s="294">
        <v>231</v>
      </c>
      <c r="D79" s="297">
        <v>5.7398632861681316</v>
      </c>
      <c r="E79" s="299">
        <v>0.21</v>
      </c>
      <c r="F79" s="295">
        <v>0.19</v>
      </c>
      <c r="G79" s="294">
        <f ca="1">+IF(ISERROR(HLOOKUP($B79,INDIRECT("'Monthly Resource Report'!"&amp;'Green Validation'!G$450676&amp;":"&amp;'Green Validation'!G$450677),'Green Validation'!G$450678,FALSE)),0,HLOOKUP($B79,INDIRECT("'Monthly Resource Report'!"&amp;'Green Validation'!G$450676&amp;":"&amp;'Green Validation'!G$450677),'Green Validation'!G$450678,FALSE))</f>
        <v>231</v>
      </c>
      <c r="H79" s="297">
        <f ca="1">+IF(ISERROR(HLOOKUP($B79,INDIRECT("'Monthly Resource Report'!"&amp;'Green Validation'!H$450676&amp;":"&amp;'Green Validation'!H$450677),'Green Validation'!H$450678,FALSE)),0,HLOOKUP($B79,INDIRECT("'Monthly Resource Report'!"&amp;'Green Validation'!H$450676&amp;":"&amp;'Green Validation'!H$450677),'Green Validation'!H$450678,FALSE))</f>
        <v>5.7399947965037779</v>
      </c>
      <c r="I79" s="317">
        <f ca="1">+IF(ISERROR(HLOOKUP($B79,INDIRECT("'Monthly Resource Report'!"&amp;'Green Validation'!I$450676&amp;":"&amp;'Green Validation'!I$450677),'Green Validation'!I$450678,FALSE)),0,HLOOKUP($B79,INDIRECT("'Monthly Resource Report'!"&amp;'Green Validation'!I$450676&amp;":"&amp;'Green Validation'!I$450677),'Green Validation'!I$450678,FALSE))</f>
        <v>0.20826569457630933</v>
      </c>
      <c r="J79" s="318">
        <f ca="1">+IF(ISERROR(HLOOKUP($B79,INDIRECT("'Monthly Resource Report'!"&amp;'Green Validation'!J$450676&amp;":"&amp;'Green Validation'!J$450677),'Green Validation'!J$450678,FALSE)),0,HLOOKUP($B79,INDIRECT("'Monthly Resource Report'!"&amp;'Green Validation'!J$450676&amp;":"&amp;'Green Validation'!J$450677),'Green Validation'!J$450678,FALSE))</f>
        <v>0.19025099965525771</v>
      </c>
      <c r="L79" s="301">
        <v>43586</v>
      </c>
      <c r="M79" s="294">
        <v>223</v>
      </c>
      <c r="N79" s="297">
        <v>5.7398632861681316</v>
      </c>
      <c r="O79" s="299">
        <v>0.21</v>
      </c>
      <c r="P79" s="295">
        <v>0.19</v>
      </c>
      <c r="Q79" s="294">
        <f ca="1">+IF(ISERROR(HLOOKUP($B79,INDIRECT("'Monthly Resource Report'!"&amp;'Green Validation'!Q$450676&amp;":"&amp;'Green Validation'!Q$450677),'Green Validation'!Q$450678,FALSE)),0,HLOOKUP($B79,INDIRECT("'Monthly Resource Report'!"&amp;'Green Validation'!Q$450676&amp;":"&amp;'Green Validation'!Q$450677),'Green Validation'!Q$450678,FALSE))</f>
        <v>223</v>
      </c>
      <c r="R79" s="297">
        <f ca="1">+IF(ISERROR(HLOOKUP($B79,INDIRECT("'Monthly Resource Report'!"&amp;'Green Validation'!R$450676&amp;":"&amp;'Green Validation'!R$450677),'Green Validation'!R$450678,FALSE)),0,HLOOKUP($B79,INDIRECT("'Monthly Resource Report'!"&amp;'Green Validation'!R$450676&amp;":"&amp;'Green Validation'!R$450677),'Green Validation'!R$450678,FALSE))</f>
        <v>5.7400008812424161</v>
      </c>
      <c r="S79" s="317">
        <f ca="1">+IF(ISERROR(HLOOKUP($B79,INDIRECT("'Monthly Resource Report'!"&amp;'Green Validation'!S$450676&amp;":"&amp;'Green Validation'!S$450677),'Green Validation'!S$450678,FALSE)),0,HLOOKUP($B79,INDIRECT("'Monthly Resource Report'!"&amp;'Green Validation'!S$450676&amp;":"&amp;'Green Validation'!S$450677),'Green Validation'!S$450678,FALSE))</f>
        <v>0.20858265224660391</v>
      </c>
      <c r="T79" s="318">
        <f ca="1">+IF(ISERROR(HLOOKUP($B79,INDIRECT("'Monthly Resource Report'!"&amp;'Green Validation'!T$450676&amp;":"&amp;'Green Validation'!T$450677),'Green Validation'!T$450678,FALSE)),0,HLOOKUP($B79,INDIRECT("'Monthly Resource Report'!"&amp;'Green Validation'!T$450676&amp;":"&amp;'Green Validation'!T$450677),'Green Validation'!T$450678,FALSE))</f>
        <v>0.19017328381525936</v>
      </c>
    </row>
    <row r="80" spans="2:20" s="29" customFormat="1">
      <c r="B80" s="301">
        <v>43617</v>
      </c>
      <c r="C80" s="294">
        <v>231</v>
      </c>
      <c r="D80" s="297">
        <v>5.7398632861681316</v>
      </c>
      <c r="E80" s="299">
        <v>0.21</v>
      </c>
      <c r="F80" s="295">
        <v>0.19</v>
      </c>
      <c r="G80" s="294">
        <f ca="1">+IF(ISERROR(HLOOKUP($B80,INDIRECT("'Monthly Resource Report'!"&amp;'Green Validation'!G$450676&amp;":"&amp;'Green Validation'!G$450677),'Green Validation'!G$450678,FALSE)),0,HLOOKUP($B80,INDIRECT("'Monthly Resource Report'!"&amp;'Green Validation'!G$450676&amp;":"&amp;'Green Validation'!G$450677),'Green Validation'!G$450678,FALSE))</f>
        <v>231</v>
      </c>
      <c r="H80" s="297">
        <f ca="1">+IF(ISERROR(HLOOKUP($B80,INDIRECT("'Monthly Resource Report'!"&amp;'Green Validation'!H$450676&amp;":"&amp;'Green Validation'!H$450677),'Green Validation'!H$450678,FALSE)),0,HLOOKUP($B80,INDIRECT("'Monthly Resource Report'!"&amp;'Green Validation'!H$450676&amp;":"&amp;'Green Validation'!H$450677),'Green Validation'!H$450678,FALSE))</f>
        <v>5.7399936629939283</v>
      </c>
      <c r="I80" s="317">
        <f ca="1">+IF(ISERROR(HLOOKUP($B80,INDIRECT("'Monthly Resource Report'!"&amp;'Green Validation'!I$450676&amp;":"&amp;'Green Validation'!I$450677),'Green Validation'!I$450678,FALSE)),0,HLOOKUP($B80,INDIRECT("'Monthly Resource Report'!"&amp;'Green Validation'!I$450676&amp;":"&amp;'Green Validation'!I$450677),'Green Validation'!I$450678,FALSE))</f>
        <v>0.20807554881753287</v>
      </c>
      <c r="J80" s="318">
        <f ca="1">+IF(ISERROR(HLOOKUP($B80,INDIRECT("'Monthly Resource Report'!"&amp;'Green Validation'!J$450676&amp;":"&amp;'Green Validation'!J$450677),'Green Validation'!J$450678,FALSE)),0,HLOOKUP($B80,INDIRECT("'Monthly Resource Report'!"&amp;'Green Validation'!J$450676&amp;":"&amp;'Green Validation'!J$450677),'Green Validation'!J$450678,FALSE))</f>
        <v>0.19058312949564932</v>
      </c>
      <c r="L80" s="301">
        <v>43617</v>
      </c>
      <c r="M80" s="294">
        <v>223</v>
      </c>
      <c r="N80" s="297">
        <v>5.7398632861681316</v>
      </c>
      <c r="O80" s="299">
        <v>0.21</v>
      </c>
      <c r="P80" s="295">
        <v>0.19</v>
      </c>
      <c r="Q80" s="294">
        <f ca="1">+IF(ISERROR(HLOOKUP($B80,INDIRECT("'Monthly Resource Report'!"&amp;'Green Validation'!Q$450676&amp;":"&amp;'Green Validation'!Q$450677),'Green Validation'!Q$450678,FALSE)),0,HLOOKUP($B80,INDIRECT("'Monthly Resource Report'!"&amp;'Green Validation'!Q$450676&amp;":"&amp;'Green Validation'!Q$450677),'Green Validation'!Q$450678,FALSE))</f>
        <v>223</v>
      </c>
      <c r="R80" s="297">
        <f ca="1">+IF(ISERROR(HLOOKUP($B80,INDIRECT("'Monthly Resource Report'!"&amp;'Green Validation'!R$450676&amp;":"&amp;'Green Validation'!R$450677),'Green Validation'!R$450678,FALSE)),0,HLOOKUP($B80,INDIRECT("'Monthly Resource Report'!"&amp;'Green Validation'!R$450676&amp;":"&amp;'Green Validation'!R$450677),'Green Validation'!R$450678,FALSE))</f>
        <v>5.7400003512962829</v>
      </c>
      <c r="S80" s="317">
        <f ca="1">+IF(ISERROR(HLOOKUP($B80,INDIRECT("'Monthly Resource Report'!"&amp;'Green Validation'!S$450676&amp;":"&amp;'Green Validation'!S$450677),'Green Validation'!S$450678,FALSE)),0,HLOOKUP($B80,INDIRECT("'Monthly Resource Report'!"&amp;'Green Validation'!S$450676&amp;":"&amp;'Green Validation'!S$450677),'Green Validation'!S$450678,FALSE))</f>
        <v>0.20837624041549088</v>
      </c>
      <c r="T80" s="318">
        <f ca="1">+IF(ISERROR(HLOOKUP($B80,INDIRECT("'Monthly Resource Report'!"&amp;'Green Validation'!T$450676&amp;":"&amp;'Green Validation'!T$450677),'Green Validation'!T$450678,FALSE)),0,HLOOKUP($B80,INDIRECT("'Monthly Resource Report'!"&amp;'Green Validation'!T$450676&amp;":"&amp;'Green Validation'!T$450677),'Green Validation'!T$450678,FALSE))</f>
        <v>0.19027247429596378</v>
      </c>
    </row>
    <row r="81" spans="2:20" s="29" customFormat="1">
      <c r="B81" s="301">
        <v>43647</v>
      </c>
      <c r="C81" s="294">
        <v>231</v>
      </c>
      <c r="D81" s="297">
        <v>5.7398632861681316</v>
      </c>
      <c r="E81" s="299">
        <v>0.21</v>
      </c>
      <c r="F81" s="295">
        <v>0.19</v>
      </c>
      <c r="G81" s="294">
        <f ca="1">+IF(ISERROR(HLOOKUP($B81,INDIRECT("'Monthly Resource Report'!"&amp;'Green Validation'!G$450676&amp;":"&amp;'Green Validation'!G$450677),'Green Validation'!G$450678,FALSE)),0,HLOOKUP($B81,INDIRECT("'Monthly Resource Report'!"&amp;'Green Validation'!G$450676&amp;":"&amp;'Green Validation'!G$450677),'Green Validation'!G$450678,FALSE))</f>
        <v>231</v>
      </c>
      <c r="H81" s="297">
        <f ca="1">+IF(ISERROR(HLOOKUP($B81,INDIRECT("'Monthly Resource Report'!"&amp;'Green Validation'!H$450676&amp;":"&amp;'Green Validation'!H$450677),'Green Validation'!H$450678,FALSE)),0,HLOOKUP($B81,INDIRECT("'Monthly Resource Report'!"&amp;'Green Validation'!H$450676&amp;":"&amp;'Green Validation'!H$450677),'Green Validation'!H$450678,FALSE))</f>
        <v>5.7399931411587639</v>
      </c>
      <c r="I81" s="317">
        <f ca="1">+IF(ISERROR(HLOOKUP($B81,INDIRECT("'Monthly Resource Report'!"&amp;'Green Validation'!I$450676&amp;":"&amp;'Green Validation'!I$450677),'Green Validation'!I$450678,FALSE)),0,HLOOKUP($B81,INDIRECT("'Monthly Resource Report'!"&amp;'Green Validation'!I$450676&amp;":"&amp;'Green Validation'!I$450677),'Green Validation'!I$450678,FALSE))</f>
        <v>0.20882249248028709</v>
      </c>
      <c r="J81" s="318">
        <f ca="1">+IF(ISERROR(HLOOKUP($B81,INDIRECT("'Monthly Resource Report'!"&amp;'Green Validation'!J$450676&amp;":"&amp;'Green Validation'!J$450677),'Green Validation'!J$450678,FALSE)),0,HLOOKUP($B81,INDIRECT("'Monthly Resource Report'!"&amp;'Green Validation'!J$450676&amp;":"&amp;'Green Validation'!J$450677),'Green Validation'!J$450678,FALSE))</f>
        <v>0.19023577265683775</v>
      </c>
      <c r="L81" s="301">
        <v>43647</v>
      </c>
      <c r="M81" s="294">
        <v>223</v>
      </c>
      <c r="N81" s="297">
        <v>5.7398632861681316</v>
      </c>
      <c r="O81" s="299">
        <v>0.21</v>
      </c>
      <c r="P81" s="295">
        <v>0.19</v>
      </c>
      <c r="Q81" s="294">
        <f ca="1">+IF(ISERROR(HLOOKUP($B81,INDIRECT("'Monthly Resource Report'!"&amp;'Green Validation'!Q$450676&amp;":"&amp;'Green Validation'!Q$450677),'Green Validation'!Q$450678,FALSE)),0,HLOOKUP($B81,INDIRECT("'Monthly Resource Report'!"&amp;'Green Validation'!Q$450676&amp;":"&amp;'Green Validation'!Q$450677),'Green Validation'!Q$450678,FALSE))</f>
        <v>223</v>
      </c>
      <c r="R81" s="297">
        <f ca="1">+IF(ISERROR(HLOOKUP($B81,INDIRECT("'Monthly Resource Report'!"&amp;'Green Validation'!R$450676&amp;":"&amp;'Green Validation'!R$450677),'Green Validation'!R$450678,FALSE)),0,HLOOKUP($B81,INDIRECT("'Monthly Resource Report'!"&amp;'Green Validation'!R$450676&amp;":"&amp;'Green Validation'!R$450677),'Green Validation'!R$450678,FALSE))</f>
        <v>5.7399996030590916</v>
      </c>
      <c r="S81" s="317">
        <f ca="1">+IF(ISERROR(HLOOKUP($B81,INDIRECT("'Monthly Resource Report'!"&amp;'Green Validation'!S$450676&amp;":"&amp;'Green Validation'!S$450677),'Green Validation'!S$450678,FALSE)),0,HLOOKUP($B81,INDIRECT("'Monthly Resource Report'!"&amp;'Green Validation'!S$450676&amp;":"&amp;'Green Validation'!S$450677),'Green Validation'!S$450678,FALSE))</f>
        <v>0.2089510399316491</v>
      </c>
      <c r="T81" s="318">
        <f ca="1">+IF(ISERROR(HLOOKUP($B81,INDIRECT("'Monthly Resource Report'!"&amp;'Green Validation'!T$450676&amp;":"&amp;'Green Validation'!T$450677),'Green Validation'!T$450678,FALSE)),0,HLOOKUP($B81,INDIRECT("'Monthly Resource Report'!"&amp;'Green Validation'!T$450676&amp;":"&amp;'Green Validation'!T$450677),'Green Validation'!T$450678,FALSE))</f>
        <v>0.19017856022966079</v>
      </c>
    </row>
    <row r="82" spans="2:20" s="29" customFormat="1">
      <c r="B82" s="301">
        <v>43678</v>
      </c>
      <c r="C82" s="294">
        <v>231</v>
      </c>
      <c r="D82" s="297">
        <v>5.7398632861681316</v>
      </c>
      <c r="E82" s="299">
        <v>0.21</v>
      </c>
      <c r="F82" s="295">
        <v>0.19</v>
      </c>
      <c r="G82" s="294">
        <f ca="1">+IF(ISERROR(HLOOKUP($B82,INDIRECT("'Monthly Resource Report'!"&amp;'Green Validation'!G$450676&amp;":"&amp;'Green Validation'!G$450677),'Green Validation'!G$450678,FALSE)),0,HLOOKUP($B82,INDIRECT("'Monthly Resource Report'!"&amp;'Green Validation'!G$450676&amp;":"&amp;'Green Validation'!G$450677),'Green Validation'!G$450678,FALSE))</f>
        <v>231</v>
      </c>
      <c r="H82" s="297">
        <f ca="1">+IF(ISERROR(HLOOKUP($B82,INDIRECT("'Monthly Resource Report'!"&amp;'Green Validation'!H$450676&amp;":"&amp;'Green Validation'!H$450677),'Green Validation'!H$450678,FALSE)),0,HLOOKUP($B82,INDIRECT("'Monthly Resource Report'!"&amp;'Green Validation'!H$450676&amp;":"&amp;'Green Validation'!H$450677),'Green Validation'!H$450678,FALSE))</f>
        <v>5.7399934448347842</v>
      </c>
      <c r="I82" s="317">
        <f ca="1">+IF(ISERROR(HLOOKUP($B82,INDIRECT("'Monthly Resource Report'!"&amp;'Green Validation'!I$450676&amp;":"&amp;'Green Validation'!I$450677),'Green Validation'!I$450678,FALSE)),0,HLOOKUP($B82,INDIRECT("'Monthly Resource Report'!"&amp;'Green Validation'!I$450676&amp;":"&amp;'Green Validation'!I$450677),'Green Validation'!I$450678,FALSE))</f>
        <v>0.20885633069983653</v>
      </c>
      <c r="J82" s="318">
        <f ca="1">+IF(ISERROR(HLOOKUP($B82,INDIRECT("'Monthly Resource Report'!"&amp;'Green Validation'!J$450676&amp;":"&amp;'Green Validation'!J$450677),'Green Validation'!J$450678,FALSE)),0,HLOOKUP($B82,INDIRECT("'Monthly Resource Report'!"&amp;'Green Validation'!J$450676&amp;":"&amp;'Green Validation'!J$450677),'Green Validation'!J$450678,FALSE))</f>
        <v>0.19035507202192742</v>
      </c>
      <c r="L82" s="301">
        <v>43678</v>
      </c>
      <c r="M82" s="294">
        <v>223</v>
      </c>
      <c r="N82" s="297">
        <v>5.7398632861681316</v>
      </c>
      <c r="O82" s="299">
        <v>0.21</v>
      </c>
      <c r="P82" s="295">
        <v>0.19</v>
      </c>
      <c r="Q82" s="294">
        <f ca="1">+IF(ISERROR(HLOOKUP($B82,INDIRECT("'Monthly Resource Report'!"&amp;'Green Validation'!Q$450676&amp;":"&amp;'Green Validation'!Q$450677),'Green Validation'!Q$450678,FALSE)),0,HLOOKUP($B82,INDIRECT("'Monthly Resource Report'!"&amp;'Green Validation'!Q$450676&amp;":"&amp;'Green Validation'!Q$450677),'Green Validation'!Q$450678,FALSE))</f>
        <v>223</v>
      </c>
      <c r="R82" s="297">
        <f ca="1">+IF(ISERROR(HLOOKUP($B82,INDIRECT("'Monthly Resource Report'!"&amp;'Green Validation'!R$450676&amp;":"&amp;'Green Validation'!R$450677),'Green Validation'!R$450678,FALSE)),0,HLOOKUP($B82,INDIRECT("'Monthly Resource Report'!"&amp;'Green Validation'!R$450676&amp;":"&amp;'Green Validation'!R$450677),'Green Validation'!R$450678,FALSE))</f>
        <v>5.7400000658948187</v>
      </c>
      <c r="S82" s="317">
        <f ca="1">+IF(ISERROR(HLOOKUP($B82,INDIRECT("'Monthly Resource Report'!"&amp;'Green Validation'!S$450676&amp;":"&amp;'Green Validation'!S$450677),'Green Validation'!S$450678,FALSE)),0,HLOOKUP($B82,INDIRECT("'Monthly Resource Report'!"&amp;'Green Validation'!S$450676&amp;":"&amp;'Green Validation'!S$450677),'Green Validation'!S$450678,FALSE))</f>
        <v>0.20905421385561138</v>
      </c>
      <c r="T82" s="318">
        <f ca="1">+IF(ISERROR(HLOOKUP($B82,INDIRECT("'Monthly Resource Report'!"&amp;'Green Validation'!T$450676&amp;":"&amp;'Green Validation'!T$450677),'Green Validation'!T$450678,FALSE)),0,HLOOKUP($B82,INDIRECT("'Monthly Resource Report'!"&amp;'Green Validation'!T$450676&amp;":"&amp;'Green Validation'!T$450677),'Green Validation'!T$450678,FALSE))</f>
        <v>0.1901798625961473</v>
      </c>
    </row>
    <row r="83" spans="2:20" s="29" customFormat="1">
      <c r="B83" s="301">
        <v>43709</v>
      </c>
      <c r="C83" s="294">
        <v>231</v>
      </c>
      <c r="D83" s="297">
        <v>5.7398632861681316</v>
      </c>
      <c r="E83" s="299">
        <v>0.21</v>
      </c>
      <c r="F83" s="295">
        <v>0.19</v>
      </c>
      <c r="G83" s="294">
        <f ca="1">+IF(ISERROR(HLOOKUP($B83,INDIRECT("'Monthly Resource Report'!"&amp;'Green Validation'!G$450676&amp;":"&amp;'Green Validation'!G$450677),'Green Validation'!G$450678,FALSE)),0,HLOOKUP($B83,INDIRECT("'Monthly Resource Report'!"&amp;'Green Validation'!G$450676&amp;":"&amp;'Green Validation'!G$450677),'Green Validation'!G$450678,FALSE))</f>
        <v>231</v>
      </c>
      <c r="H83" s="297">
        <f ca="1">+IF(ISERROR(HLOOKUP($B83,INDIRECT("'Monthly Resource Report'!"&amp;'Green Validation'!H$450676&amp;":"&amp;'Green Validation'!H$450677),'Green Validation'!H$450678,FALSE)),0,HLOOKUP($B83,INDIRECT("'Monthly Resource Report'!"&amp;'Green Validation'!H$450676&amp;":"&amp;'Green Validation'!H$450677),'Green Validation'!H$450678,FALSE))</f>
        <v>5.7399933777407384</v>
      </c>
      <c r="I83" s="317">
        <f ca="1">+IF(ISERROR(HLOOKUP($B83,INDIRECT("'Monthly Resource Report'!"&amp;'Green Validation'!I$450676&amp;":"&amp;'Green Validation'!I$450677),'Green Validation'!I$450678,FALSE)),0,HLOOKUP($B83,INDIRECT("'Monthly Resource Report'!"&amp;'Green Validation'!I$450676&amp;":"&amp;'Green Validation'!I$450677),'Green Validation'!I$450678,FALSE))</f>
        <v>0.20844062479988529</v>
      </c>
      <c r="J83" s="318">
        <f ca="1">+IF(ISERROR(HLOOKUP($B83,INDIRECT("'Monthly Resource Report'!"&amp;'Green Validation'!J$450676&amp;":"&amp;'Green Validation'!J$450677),'Green Validation'!J$450678,FALSE)),0,HLOOKUP($B83,INDIRECT("'Monthly Resource Report'!"&amp;'Green Validation'!J$450676&amp;":"&amp;'Green Validation'!J$450677),'Green Validation'!J$450678,FALSE))</f>
        <v>0.19024935396811049</v>
      </c>
      <c r="L83" s="301">
        <v>43709</v>
      </c>
      <c r="M83" s="294">
        <v>223</v>
      </c>
      <c r="N83" s="297">
        <v>5.7398632861681316</v>
      </c>
      <c r="O83" s="299">
        <v>0.21</v>
      </c>
      <c r="P83" s="295">
        <v>0.19</v>
      </c>
      <c r="Q83" s="294">
        <f ca="1">+IF(ISERROR(HLOOKUP($B83,INDIRECT("'Monthly Resource Report'!"&amp;'Green Validation'!Q$450676&amp;":"&amp;'Green Validation'!Q$450677),'Green Validation'!Q$450678,FALSE)),0,HLOOKUP($B83,INDIRECT("'Monthly Resource Report'!"&amp;'Green Validation'!Q$450676&amp;":"&amp;'Green Validation'!Q$450677),'Green Validation'!Q$450678,FALSE))</f>
        <v>223</v>
      </c>
      <c r="R83" s="297">
        <f ca="1">+IF(ISERROR(HLOOKUP($B83,INDIRECT("'Monthly Resource Report'!"&amp;'Green Validation'!R$450676&amp;":"&amp;'Green Validation'!R$450677),'Green Validation'!R$450678,FALSE)),0,HLOOKUP($B83,INDIRECT("'Monthly Resource Report'!"&amp;'Green Validation'!R$450676&amp;":"&amp;'Green Validation'!R$450677),'Green Validation'!R$450678,FALSE))</f>
        <v>5.7399994765271867</v>
      </c>
      <c r="S83" s="317">
        <f ca="1">+IF(ISERROR(HLOOKUP($B83,INDIRECT("'Monthly Resource Report'!"&amp;'Green Validation'!S$450676&amp;":"&amp;'Green Validation'!S$450677),'Green Validation'!S$450678,FALSE)),0,HLOOKUP($B83,INDIRECT("'Monthly Resource Report'!"&amp;'Green Validation'!S$450676&amp;":"&amp;'Green Validation'!S$450677),'Green Validation'!S$450678,FALSE))</f>
        <v>0.20862729099258459</v>
      </c>
      <c r="T83" s="318">
        <f ca="1">+IF(ISERROR(HLOOKUP($B83,INDIRECT("'Monthly Resource Report'!"&amp;'Green Validation'!T$450676&amp;":"&amp;'Green Validation'!T$450677),'Green Validation'!T$450678,FALSE)),0,HLOOKUP($B83,INDIRECT("'Monthly Resource Report'!"&amp;'Green Validation'!T$450676&amp;":"&amp;'Green Validation'!T$450677),'Green Validation'!T$450678,FALSE))</f>
        <v>0.1901810893896172</v>
      </c>
    </row>
    <row r="84" spans="2:20" s="29" customFormat="1">
      <c r="B84" s="301">
        <v>43739</v>
      </c>
      <c r="C84" s="294">
        <v>231</v>
      </c>
      <c r="D84" s="297">
        <v>5.7398632861681316</v>
      </c>
      <c r="E84" s="299">
        <v>0.22500000000000001</v>
      </c>
      <c r="F84" s="295">
        <v>0.19</v>
      </c>
      <c r="G84" s="294">
        <f ca="1">+IF(ISERROR(HLOOKUP($B84,INDIRECT("'Monthly Resource Report'!"&amp;'Green Validation'!G$450676&amp;":"&amp;'Green Validation'!G$450677),'Green Validation'!G$450678,FALSE)),0,HLOOKUP($B84,INDIRECT("'Monthly Resource Report'!"&amp;'Green Validation'!G$450676&amp;":"&amp;'Green Validation'!G$450677),'Green Validation'!G$450678,FALSE))</f>
        <v>231</v>
      </c>
      <c r="H84" s="297">
        <f ca="1">+IF(ISERROR(HLOOKUP($B84,INDIRECT("'Monthly Resource Report'!"&amp;'Green Validation'!H$450676&amp;":"&amp;'Green Validation'!H$450677),'Green Validation'!H$450678,FALSE)),0,HLOOKUP($B84,INDIRECT("'Monthly Resource Report'!"&amp;'Green Validation'!H$450676&amp;":"&amp;'Green Validation'!H$450677),'Green Validation'!H$450678,FALSE))</f>
        <v>5.7399933845704831</v>
      </c>
      <c r="I84" s="317">
        <f ca="1">+IF(ISERROR(HLOOKUP($B84,INDIRECT("'Monthly Resource Report'!"&amp;'Green Validation'!I$450676&amp;":"&amp;'Green Validation'!I$450677),'Green Validation'!I$450678,FALSE)),0,HLOOKUP($B84,INDIRECT("'Monthly Resource Report'!"&amp;'Green Validation'!I$450676&amp;":"&amp;'Green Validation'!I$450677),'Green Validation'!I$450678,FALSE))</f>
        <v>0.22350262665520146</v>
      </c>
      <c r="J84" s="318">
        <f ca="1">+IF(ISERROR(HLOOKUP($B84,INDIRECT("'Monthly Resource Report'!"&amp;'Green Validation'!J$450676&amp;":"&amp;'Green Validation'!J$450677),'Green Validation'!J$450678,FALSE)),0,HLOOKUP($B84,INDIRECT("'Monthly Resource Report'!"&amp;'Green Validation'!J$450676&amp;":"&amp;'Green Validation'!J$450677),'Green Validation'!J$450678,FALSE))</f>
        <v>0.1903631118150986</v>
      </c>
      <c r="L84" s="301">
        <v>43739</v>
      </c>
      <c r="M84" s="294">
        <v>223</v>
      </c>
      <c r="N84" s="297">
        <v>5.7398632861681316</v>
      </c>
      <c r="O84" s="299">
        <v>0.22500000000000001</v>
      </c>
      <c r="P84" s="295">
        <v>0.19</v>
      </c>
      <c r="Q84" s="294">
        <f ca="1">+IF(ISERROR(HLOOKUP($B84,INDIRECT("'Monthly Resource Report'!"&amp;'Green Validation'!Q$450676&amp;":"&amp;'Green Validation'!Q$450677),'Green Validation'!Q$450678,FALSE)),0,HLOOKUP($B84,INDIRECT("'Monthly Resource Report'!"&amp;'Green Validation'!Q$450676&amp;":"&amp;'Green Validation'!Q$450677),'Green Validation'!Q$450678,FALSE))</f>
        <v>223</v>
      </c>
      <c r="R84" s="297">
        <f ca="1">+IF(ISERROR(HLOOKUP($B84,INDIRECT("'Monthly Resource Report'!"&amp;'Green Validation'!R$450676&amp;":"&amp;'Green Validation'!R$450677),'Green Validation'!R$450678,FALSE)),0,HLOOKUP($B84,INDIRECT("'Monthly Resource Report'!"&amp;'Green Validation'!R$450676&amp;":"&amp;'Green Validation'!R$450677),'Green Validation'!R$450678,FALSE))</f>
        <v>5.7400005351993952</v>
      </c>
      <c r="S84" s="317">
        <f ca="1">+IF(ISERROR(HLOOKUP($B84,INDIRECT("'Monthly Resource Report'!"&amp;'Green Validation'!S$450676&amp;":"&amp;'Green Validation'!S$450677),'Green Validation'!S$450678,FALSE)),0,HLOOKUP($B84,INDIRECT("'Monthly Resource Report'!"&amp;'Green Validation'!S$450676&amp;":"&amp;'Green Validation'!S$450677),'Green Validation'!S$450678,FALSE))</f>
        <v>0.22373783967928895</v>
      </c>
      <c r="T84" s="318">
        <f ca="1">+IF(ISERROR(HLOOKUP($B84,INDIRECT("'Monthly Resource Report'!"&amp;'Green Validation'!T$450676&amp;":"&amp;'Green Validation'!T$450677),'Green Validation'!T$450678,FALSE)),0,HLOOKUP($B84,INDIRECT("'Monthly Resource Report'!"&amp;'Green Validation'!T$450676&amp;":"&amp;'Green Validation'!T$450677),'Green Validation'!T$450678,FALSE))</f>
        <v>0.19017776559386054</v>
      </c>
    </row>
    <row r="85" spans="2:20" s="29" customFormat="1">
      <c r="B85" s="301">
        <v>43770</v>
      </c>
      <c r="C85" s="294">
        <v>231</v>
      </c>
      <c r="D85" s="297">
        <v>5.7398632861681316</v>
      </c>
      <c r="E85" s="299">
        <v>0.22500000000000001</v>
      </c>
      <c r="F85" s="295">
        <v>0.19</v>
      </c>
      <c r="G85" s="294">
        <f ca="1">+IF(ISERROR(HLOOKUP($B85,INDIRECT("'Monthly Resource Report'!"&amp;'Green Validation'!G$450676&amp;":"&amp;'Green Validation'!G$450677),'Green Validation'!G$450678,FALSE)),0,HLOOKUP($B85,INDIRECT("'Monthly Resource Report'!"&amp;'Green Validation'!G$450676&amp;":"&amp;'Green Validation'!G$450677),'Green Validation'!G$450678,FALSE))</f>
        <v>231</v>
      </c>
      <c r="H85" s="297">
        <f ca="1">+IF(ISERROR(HLOOKUP($B85,INDIRECT("'Monthly Resource Report'!"&amp;'Green Validation'!H$450676&amp;":"&amp;'Green Validation'!H$450677),'Green Validation'!H$450678,FALSE)),0,HLOOKUP($B85,INDIRECT("'Monthly Resource Report'!"&amp;'Green Validation'!H$450676&amp;":"&amp;'Green Validation'!H$450677),'Green Validation'!H$450678,FALSE))</f>
        <v>5.7399930518026716</v>
      </c>
      <c r="I85" s="317">
        <f ca="1">+IF(ISERROR(HLOOKUP($B85,INDIRECT("'Monthly Resource Report'!"&amp;'Green Validation'!I$450676&amp;":"&amp;'Green Validation'!I$450677),'Green Validation'!I$450678,FALSE)),0,HLOOKUP($B85,INDIRECT("'Monthly Resource Report'!"&amp;'Green Validation'!I$450676&amp;":"&amp;'Green Validation'!I$450677),'Green Validation'!I$450678,FALSE))</f>
        <v>0.22419911967740538</v>
      </c>
      <c r="J85" s="318">
        <f ca="1">+IF(ISERROR(HLOOKUP($B85,INDIRECT("'Monthly Resource Report'!"&amp;'Green Validation'!J$450676&amp;":"&amp;'Green Validation'!J$450677),'Green Validation'!J$450678,FALSE)),0,HLOOKUP($B85,INDIRECT("'Monthly Resource Report'!"&amp;'Green Validation'!J$450676&amp;":"&amp;'Green Validation'!J$450677),'Green Validation'!J$450678,FALSE))</f>
        <v>0.19024701841278782</v>
      </c>
      <c r="L85" s="301">
        <v>43770</v>
      </c>
      <c r="M85" s="294">
        <v>223</v>
      </c>
      <c r="N85" s="297">
        <v>5.7398632861681316</v>
      </c>
      <c r="O85" s="299">
        <v>0.22500000000000001</v>
      </c>
      <c r="P85" s="295">
        <v>0.19</v>
      </c>
      <c r="Q85" s="294">
        <f ca="1">+IF(ISERROR(HLOOKUP($B85,INDIRECT("'Monthly Resource Report'!"&amp;'Green Validation'!Q$450676&amp;":"&amp;'Green Validation'!Q$450677),'Green Validation'!Q$450678,FALSE)),0,HLOOKUP($B85,INDIRECT("'Monthly Resource Report'!"&amp;'Green Validation'!Q$450676&amp;":"&amp;'Green Validation'!Q$450677),'Green Validation'!Q$450678,FALSE))</f>
        <v>223</v>
      </c>
      <c r="R85" s="297">
        <f ca="1">+IF(ISERROR(HLOOKUP($B85,INDIRECT("'Monthly Resource Report'!"&amp;'Green Validation'!R$450676&amp;":"&amp;'Green Validation'!R$450677),'Green Validation'!R$450678,FALSE)),0,HLOOKUP($B85,INDIRECT("'Monthly Resource Report'!"&amp;'Green Validation'!R$450676&amp;":"&amp;'Green Validation'!R$450677),'Green Validation'!R$450678,FALSE))</f>
        <v>5.7399994651691406</v>
      </c>
      <c r="S85" s="317">
        <f ca="1">+IF(ISERROR(HLOOKUP($B85,INDIRECT("'Monthly Resource Report'!"&amp;'Green Validation'!S$450676&amp;":"&amp;'Green Validation'!S$450677),'Green Validation'!S$450678,FALSE)),0,HLOOKUP($B85,INDIRECT("'Monthly Resource Report'!"&amp;'Green Validation'!S$450676&amp;":"&amp;'Green Validation'!S$450677),'Green Validation'!S$450678,FALSE))</f>
        <v>0.22431745985802876</v>
      </c>
      <c r="T85" s="318">
        <f ca="1">+IF(ISERROR(HLOOKUP($B85,INDIRECT("'Monthly Resource Report'!"&amp;'Green Validation'!T$450676&amp;":"&amp;'Green Validation'!T$450677),'Green Validation'!T$450678,FALSE)),0,HLOOKUP($B85,INDIRECT("'Monthly Resource Report'!"&amp;'Green Validation'!T$450676&amp;":"&amp;'Green Validation'!T$450677),'Green Validation'!T$450678,FALSE))</f>
        <v>0.19017537766135781</v>
      </c>
    </row>
    <row r="86" spans="2:20" s="29" customFormat="1">
      <c r="B86" s="301">
        <v>43800</v>
      </c>
      <c r="C86" s="294">
        <v>231</v>
      </c>
      <c r="D86" s="297">
        <v>5.7398632861681316</v>
      </c>
      <c r="E86" s="299">
        <v>0.22500000000000001</v>
      </c>
      <c r="F86" s="295">
        <v>0.19</v>
      </c>
      <c r="G86" s="294">
        <f ca="1">+IF(ISERROR(HLOOKUP($B86,INDIRECT("'Monthly Resource Report'!"&amp;'Green Validation'!G$450676&amp;":"&amp;'Green Validation'!G$450677),'Green Validation'!G$450678,FALSE)),0,HLOOKUP($B86,INDIRECT("'Monthly Resource Report'!"&amp;'Green Validation'!G$450676&amp;":"&amp;'Green Validation'!G$450677),'Green Validation'!G$450678,FALSE))</f>
        <v>231</v>
      </c>
      <c r="H86" s="297">
        <f ca="1">+IF(ISERROR(HLOOKUP($B86,INDIRECT("'Monthly Resource Report'!"&amp;'Green Validation'!H$450676&amp;":"&amp;'Green Validation'!H$450677),'Green Validation'!H$450678,FALSE)),0,HLOOKUP($B86,INDIRECT("'Monthly Resource Report'!"&amp;'Green Validation'!H$450676&amp;":"&amp;'Green Validation'!H$450677),'Green Validation'!H$450678,FALSE))</f>
        <v>5.7399935574594085</v>
      </c>
      <c r="I86" s="317">
        <f ca="1">+IF(ISERROR(HLOOKUP($B86,INDIRECT("'Monthly Resource Report'!"&amp;'Green Validation'!I$450676&amp;":"&amp;'Green Validation'!I$450677),'Green Validation'!I$450678,FALSE)),0,HLOOKUP($B86,INDIRECT("'Monthly Resource Report'!"&amp;'Green Validation'!I$450676&amp;":"&amp;'Green Validation'!I$450677),'Green Validation'!I$450678,FALSE))</f>
        <v>0.22428014684861275</v>
      </c>
      <c r="J86" s="318">
        <f ca="1">+IF(ISERROR(HLOOKUP($B86,INDIRECT("'Monthly Resource Report'!"&amp;'Green Validation'!J$450676&amp;":"&amp;'Green Validation'!J$450677),'Green Validation'!J$450678,FALSE)),0,HLOOKUP($B86,INDIRECT("'Monthly Resource Report'!"&amp;'Green Validation'!J$450676&amp;":"&amp;'Green Validation'!J$450677),'Green Validation'!J$450678,FALSE))</f>
        <v>0.19035322933704169</v>
      </c>
      <c r="L86" s="301">
        <v>43800</v>
      </c>
      <c r="M86" s="294">
        <v>223</v>
      </c>
      <c r="N86" s="297">
        <v>5.7398632861681316</v>
      </c>
      <c r="O86" s="299">
        <v>0.22500000000000001</v>
      </c>
      <c r="P86" s="295">
        <v>0.19</v>
      </c>
      <c r="Q86" s="294">
        <f ca="1">+IF(ISERROR(HLOOKUP($B86,INDIRECT("'Monthly Resource Report'!"&amp;'Green Validation'!Q$450676&amp;":"&amp;'Green Validation'!Q$450677),'Green Validation'!Q$450678,FALSE)),0,HLOOKUP($B86,INDIRECT("'Monthly Resource Report'!"&amp;'Green Validation'!Q$450676&amp;":"&amp;'Green Validation'!Q$450677),'Green Validation'!Q$450678,FALSE))</f>
        <v>223</v>
      </c>
      <c r="R86" s="297">
        <f ca="1">+IF(ISERROR(HLOOKUP($B86,INDIRECT("'Monthly Resource Report'!"&amp;'Green Validation'!R$450676&amp;":"&amp;'Green Validation'!R$450677),'Green Validation'!R$450678,FALSE)),0,HLOOKUP($B86,INDIRECT("'Monthly Resource Report'!"&amp;'Green Validation'!R$450676&amp;":"&amp;'Green Validation'!R$450677),'Green Validation'!R$450678,FALSE))</f>
        <v>5.7399989751998364</v>
      </c>
      <c r="S86" s="317">
        <f ca="1">+IF(ISERROR(HLOOKUP($B86,INDIRECT("'Monthly Resource Report'!"&amp;'Green Validation'!S$450676&amp;":"&amp;'Green Validation'!S$450677),'Green Validation'!S$450678,FALSE)),0,HLOOKUP($B86,INDIRECT("'Monthly Resource Report'!"&amp;'Green Validation'!S$450676&amp;":"&amp;'Green Validation'!S$450677),'Green Validation'!S$450678,FALSE))</f>
        <v>0.22442869920455488</v>
      </c>
      <c r="T86" s="318">
        <f ca="1">+IF(ISERROR(HLOOKUP($B86,INDIRECT("'Monthly Resource Report'!"&amp;'Green Validation'!T$450676&amp;":"&amp;'Green Validation'!T$450677),'Green Validation'!T$450678,FALSE)),0,HLOOKUP($B86,INDIRECT("'Monthly Resource Report'!"&amp;'Green Validation'!T$450676&amp;":"&amp;'Green Validation'!T$450677),'Green Validation'!T$450678,FALSE))</f>
        <v>0.19033958079331448</v>
      </c>
    </row>
    <row r="87" spans="2:20" s="29" customFormat="1">
      <c r="B87" s="301">
        <v>43831</v>
      </c>
      <c r="C87" s="294">
        <v>231</v>
      </c>
      <c r="D87" s="297">
        <v>5.8919696632515866</v>
      </c>
      <c r="E87" s="299">
        <v>0.22500000000000001</v>
      </c>
      <c r="F87" s="295">
        <v>0.19</v>
      </c>
      <c r="G87" s="294">
        <f ca="1">+IF(ISERROR(HLOOKUP($B87,INDIRECT("'Monthly Resource Report'!"&amp;'Green Validation'!G$450676&amp;":"&amp;'Green Validation'!G$450677),'Green Validation'!G$450678,FALSE)),0,HLOOKUP($B87,INDIRECT("'Monthly Resource Report'!"&amp;'Green Validation'!G$450676&amp;":"&amp;'Green Validation'!G$450677),'Green Validation'!G$450678,FALSE))</f>
        <v>231</v>
      </c>
      <c r="H87" s="297">
        <f ca="1">+IF(ISERROR(HLOOKUP($B87,INDIRECT("'Monthly Resource Report'!"&amp;'Green Validation'!H$450676&amp;":"&amp;'Green Validation'!H$450677),'Green Validation'!H$450678,FALSE)),0,HLOOKUP($B87,INDIRECT("'Monthly Resource Report'!"&amp;'Green Validation'!H$450676&amp;":"&amp;'Green Validation'!H$450677),'Green Validation'!H$450678,FALSE))</f>
        <v>5.8919970171788405</v>
      </c>
      <c r="I87" s="317">
        <f ca="1">+IF(ISERROR(HLOOKUP($B87,INDIRECT("'Monthly Resource Report'!"&amp;'Green Validation'!I$450676&amp;":"&amp;'Green Validation'!I$450677),'Green Validation'!I$450678,FALSE)),0,HLOOKUP($B87,INDIRECT("'Monthly Resource Report'!"&amp;'Green Validation'!I$450676&amp;":"&amp;'Green Validation'!I$450677),'Green Validation'!I$450678,FALSE))</f>
        <v>0.22451591312146424</v>
      </c>
      <c r="J87" s="318">
        <f ca="1">+IF(ISERROR(HLOOKUP($B87,INDIRECT("'Monthly Resource Report'!"&amp;'Green Validation'!J$450676&amp;":"&amp;'Green Validation'!J$450677),'Green Validation'!J$450678,FALSE)),0,HLOOKUP($B87,INDIRECT("'Monthly Resource Report'!"&amp;'Green Validation'!J$450676&amp;":"&amp;'Green Validation'!J$450677),'Green Validation'!J$450678,FALSE))</f>
        <v>0.19046328438491711</v>
      </c>
      <c r="L87" s="301">
        <v>43831</v>
      </c>
      <c r="M87" s="294">
        <v>223</v>
      </c>
      <c r="N87" s="297">
        <v>5.8919696632515866</v>
      </c>
      <c r="O87" s="299">
        <v>0.22500000000000001</v>
      </c>
      <c r="P87" s="295">
        <v>0.19</v>
      </c>
      <c r="Q87" s="294">
        <f ca="1">+IF(ISERROR(HLOOKUP($B87,INDIRECT("'Monthly Resource Report'!"&amp;'Green Validation'!Q$450676&amp;":"&amp;'Green Validation'!Q$450677),'Green Validation'!Q$450678,FALSE)),0,HLOOKUP($B87,INDIRECT("'Monthly Resource Report'!"&amp;'Green Validation'!Q$450676&amp;":"&amp;'Green Validation'!Q$450677),'Green Validation'!Q$450678,FALSE))</f>
        <v>223</v>
      </c>
      <c r="R87" s="297">
        <f ca="1">+IF(ISERROR(HLOOKUP($B87,INDIRECT("'Monthly Resource Report'!"&amp;'Green Validation'!R$450676&amp;":"&amp;'Green Validation'!R$450677),'Green Validation'!R$450678,FALSE)),0,HLOOKUP($B87,INDIRECT("'Monthly Resource Report'!"&amp;'Green Validation'!R$450676&amp;":"&amp;'Green Validation'!R$450677),'Green Validation'!R$450678,FALSE))</f>
        <v>5.8920015847860538</v>
      </c>
      <c r="S87" s="317">
        <f ca="1">+IF(ISERROR(HLOOKUP($B87,INDIRECT("'Monthly Resource Report'!"&amp;'Green Validation'!S$450676&amp;":"&amp;'Green Validation'!S$450677),'Green Validation'!S$450678,FALSE)),0,HLOOKUP($B87,INDIRECT("'Monthly Resource Report'!"&amp;'Green Validation'!S$450676&amp;":"&amp;'Green Validation'!S$450677),'Green Validation'!S$450678,FALSE))</f>
        <v>0.22464077299265639</v>
      </c>
      <c r="T87" s="318">
        <f ca="1">+IF(ISERROR(HLOOKUP($B87,INDIRECT("'Monthly Resource Report'!"&amp;'Green Validation'!T$450676&amp;":"&amp;'Green Validation'!T$450677),'Green Validation'!T$450678,FALSE)),0,HLOOKUP($B87,INDIRECT("'Monthly Resource Report'!"&amp;'Green Validation'!T$450676&amp;":"&amp;'Green Validation'!T$450677),'Green Validation'!T$450678,FALSE))</f>
        <v>0.1901731226163198</v>
      </c>
    </row>
    <row r="88" spans="2:20" s="29" customFormat="1">
      <c r="B88" s="301">
        <v>43862</v>
      </c>
      <c r="C88" s="294">
        <v>231</v>
      </c>
      <c r="D88" s="297">
        <v>5.8919696632515866</v>
      </c>
      <c r="E88" s="299">
        <v>0.22500000000000001</v>
      </c>
      <c r="F88" s="295">
        <v>0.19</v>
      </c>
      <c r="G88" s="294">
        <f ca="1">+IF(ISERROR(HLOOKUP($B88,INDIRECT("'Monthly Resource Report'!"&amp;'Green Validation'!G$450676&amp;":"&amp;'Green Validation'!G$450677),'Green Validation'!G$450678,FALSE)),0,HLOOKUP($B88,INDIRECT("'Monthly Resource Report'!"&amp;'Green Validation'!G$450676&amp;":"&amp;'Green Validation'!G$450677),'Green Validation'!G$450678,FALSE))</f>
        <v>231</v>
      </c>
      <c r="H88" s="297">
        <f ca="1">+IF(ISERROR(HLOOKUP($B88,INDIRECT("'Monthly Resource Report'!"&amp;'Green Validation'!H$450676&amp;":"&amp;'Green Validation'!H$450677),'Green Validation'!H$450678,FALSE)),0,HLOOKUP($B88,INDIRECT("'Monthly Resource Report'!"&amp;'Green Validation'!H$450676&amp;":"&amp;'Green Validation'!H$450677),'Green Validation'!H$450678,FALSE))</f>
        <v>5.8919966214593913</v>
      </c>
      <c r="I88" s="317">
        <f ca="1">+IF(ISERROR(HLOOKUP($B88,INDIRECT("'Monthly Resource Report'!"&amp;'Green Validation'!I$450676&amp;":"&amp;'Green Validation'!I$450677),'Green Validation'!I$450678,FALSE)),0,HLOOKUP($B88,INDIRECT("'Monthly Resource Report'!"&amp;'Green Validation'!I$450676&amp;":"&amp;'Green Validation'!I$450677),'Green Validation'!I$450678,FALSE))</f>
        <v>0.22446493194420702</v>
      </c>
      <c r="J88" s="318">
        <f ca="1">+IF(ISERROR(HLOOKUP($B88,INDIRECT("'Monthly Resource Report'!"&amp;'Green Validation'!J$450676&amp;":"&amp;'Green Validation'!J$450677),'Green Validation'!J$450678,FALSE)),0,HLOOKUP($B88,INDIRECT("'Monthly Resource Report'!"&amp;'Green Validation'!J$450676&amp;":"&amp;'Green Validation'!J$450677),'Green Validation'!J$450678,FALSE))</f>
        <v>0.19025043279776366</v>
      </c>
      <c r="L88" s="301">
        <v>43862</v>
      </c>
      <c r="M88" s="294">
        <v>223</v>
      </c>
      <c r="N88" s="297">
        <v>5.8919696632515866</v>
      </c>
      <c r="O88" s="299">
        <v>0.22500000000000001</v>
      </c>
      <c r="P88" s="295">
        <v>0.19</v>
      </c>
      <c r="Q88" s="294">
        <f ca="1">+IF(ISERROR(HLOOKUP($B88,INDIRECT("'Monthly Resource Report'!"&amp;'Green Validation'!Q$450676&amp;":"&amp;'Green Validation'!Q$450677),'Green Validation'!Q$450678,FALSE)),0,HLOOKUP($B88,INDIRECT("'Monthly Resource Report'!"&amp;'Green Validation'!Q$450676&amp;":"&amp;'Green Validation'!Q$450677),'Green Validation'!Q$450678,FALSE))</f>
        <v>223</v>
      </c>
      <c r="R88" s="297">
        <f ca="1">+IF(ISERROR(HLOOKUP($B88,INDIRECT("'Monthly Resource Report'!"&amp;'Green Validation'!R$450676&amp;":"&amp;'Green Validation'!R$450677),'Green Validation'!R$450678,FALSE)),0,HLOOKUP($B88,INDIRECT("'Monthly Resource Report'!"&amp;'Green Validation'!R$450676&amp;":"&amp;'Green Validation'!R$450677),'Green Validation'!R$450678,FALSE))</f>
        <v>5.8920015515111928</v>
      </c>
      <c r="S88" s="317">
        <f ca="1">+IF(ISERROR(HLOOKUP($B88,INDIRECT("'Monthly Resource Report'!"&amp;'Green Validation'!S$450676&amp;":"&amp;'Green Validation'!S$450677),'Green Validation'!S$450678,FALSE)),0,HLOOKUP($B88,INDIRECT("'Monthly Resource Report'!"&amp;'Green Validation'!S$450676&amp;":"&amp;'Green Validation'!S$450677),'Green Validation'!S$450678,FALSE))</f>
        <v>0.22458954725141408</v>
      </c>
      <c r="T88" s="318">
        <f ca="1">+IF(ISERROR(HLOOKUP($B88,INDIRECT("'Monthly Resource Report'!"&amp;'Green Validation'!T$450676&amp;":"&amp;'Green Validation'!T$450677),'Green Validation'!T$450678,FALSE)),0,HLOOKUP($B88,INDIRECT("'Monthly Resource Report'!"&amp;'Green Validation'!T$450676&amp;":"&amp;'Green Validation'!T$450677),'Green Validation'!T$450678,FALSE))</f>
        <v>0.19017853349414135</v>
      </c>
    </row>
    <row r="89" spans="2:20" s="29" customFormat="1">
      <c r="B89" s="301">
        <v>43891</v>
      </c>
      <c r="C89" s="294">
        <v>231</v>
      </c>
      <c r="D89" s="297">
        <v>5.8919696632515866</v>
      </c>
      <c r="E89" s="299">
        <v>0.22500000000000001</v>
      </c>
      <c r="F89" s="295">
        <v>0.19</v>
      </c>
      <c r="G89" s="294">
        <f ca="1">+IF(ISERROR(HLOOKUP($B89,INDIRECT("'Monthly Resource Report'!"&amp;'Green Validation'!G$450676&amp;":"&amp;'Green Validation'!G$450677),'Green Validation'!G$450678,FALSE)),0,HLOOKUP($B89,INDIRECT("'Monthly Resource Report'!"&amp;'Green Validation'!G$450676&amp;":"&amp;'Green Validation'!G$450677),'Green Validation'!G$450678,FALSE))</f>
        <v>231</v>
      </c>
      <c r="H89" s="297">
        <f ca="1">+IF(ISERROR(HLOOKUP($B89,INDIRECT("'Monthly Resource Report'!"&amp;'Green Validation'!H$450676&amp;":"&amp;'Green Validation'!H$450677),'Green Validation'!H$450678,FALSE)),0,HLOOKUP($B89,INDIRECT("'Monthly Resource Report'!"&amp;'Green Validation'!H$450676&amp;":"&amp;'Green Validation'!H$450677),'Green Validation'!H$450678,FALSE))</f>
        <v>5.8919980134201335</v>
      </c>
      <c r="I89" s="317">
        <f ca="1">+IF(ISERROR(HLOOKUP($B89,INDIRECT("'Monthly Resource Report'!"&amp;'Green Validation'!I$450676&amp;":"&amp;'Green Validation'!I$450677),'Green Validation'!I$450678,FALSE)),0,HLOOKUP($B89,INDIRECT("'Monthly Resource Report'!"&amp;'Green Validation'!I$450676&amp;":"&amp;'Green Validation'!I$450677),'Green Validation'!I$450678,FALSE))</f>
        <v>0.22439079872221179</v>
      </c>
      <c r="J89" s="318">
        <f ca="1">+IF(ISERROR(HLOOKUP($B89,INDIRECT("'Monthly Resource Report'!"&amp;'Green Validation'!J$450676&amp;":"&amp;'Green Validation'!J$450677),'Green Validation'!J$450678,FALSE)),0,HLOOKUP($B89,INDIRECT("'Monthly Resource Report'!"&amp;'Green Validation'!J$450676&amp;":"&amp;'Green Validation'!J$450677),'Green Validation'!J$450678,FALSE))</f>
        <v>0.19026938269652008</v>
      </c>
      <c r="L89" s="301">
        <v>43891</v>
      </c>
      <c r="M89" s="294">
        <v>223</v>
      </c>
      <c r="N89" s="297">
        <v>5.8919696632515866</v>
      </c>
      <c r="O89" s="299">
        <v>0.22500000000000001</v>
      </c>
      <c r="P89" s="295">
        <v>0.19</v>
      </c>
      <c r="Q89" s="294">
        <f ca="1">+IF(ISERROR(HLOOKUP($B89,INDIRECT("'Monthly Resource Report'!"&amp;'Green Validation'!Q$450676&amp;":"&amp;'Green Validation'!Q$450677),'Green Validation'!Q$450678,FALSE)),0,HLOOKUP($B89,INDIRECT("'Monthly Resource Report'!"&amp;'Green Validation'!Q$450676&amp;":"&amp;'Green Validation'!Q$450677),'Green Validation'!Q$450678,FALSE))</f>
        <v>223</v>
      </c>
      <c r="R89" s="297">
        <f ca="1">+IF(ISERROR(HLOOKUP($B89,INDIRECT("'Monthly Resource Report'!"&amp;'Green Validation'!R$450676&amp;":"&amp;'Green Validation'!R$450677),'Green Validation'!R$450678,FALSE)),0,HLOOKUP($B89,INDIRECT("'Monthly Resource Report'!"&amp;'Green Validation'!R$450676&amp;":"&amp;'Green Validation'!R$450677),'Green Validation'!R$450678,FALSE))</f>
        <v>5.892002008812856</v>
      </c>
      <c r="S89" s="317">
        <f ca="1">+IF(ISERROR(HLOOKUP($B89,INDIRECT("'Monthly Resource Report'!"&amp;'Green Validation'!S$450676&amp;":"&amp;'Green Validation'!S$450677),'Green Validation'!S$450678,FALSE)),0,HLOOKUP($B89,INDIRECT("'Monthly Resource Report'!"&amp;'Green Validation'!S$450676&amp;":"&amp;'Green Validation'!S$450677),'Green Validation'!S$450678,FALSE))</f>
        <v>0.22439922572116519</v>
      </c>
      <c r="T89" s="318">
        <f ca="1">+IF(ISERROR(HLOOKUP($B89,INDIRECT("'Monthly Resource Report'!"&amp;'Green Validation'!T$450676&amp;":"&amp;'Green Validation'!T$450677),'Green Validation'!T$450678,FALSE)),0,HLOOKUP($B89,INDIRECT("'Monthly Resource Report'!"&amp;'Green Validation'!T$450676&amp;":"&amp;'Green Validation'!T$450677),'Green Validation'!T$450678,FALSE))</f>
        <v>0.19026486001605211</v>
      </c>
    </row>
    <row r="90" spans="2:20" s="29" customFormat="1">
      <c r="B90" s="301">
        <v>43922</v>
      </c>
      <c r="C90" s="294">
        <v>231</v>
      </c>
      <c r="D90" s="297">
        <v>5.8919696632515866</v>
      </c>
      <c r="E90" s="299">
        <v>0.22500000000000001</v>
      </c>
      <c r="F90" s="295">
        <v>0.19</v>
      </c>
      <c r="G90" s="294">
        <f ca="1">+IF(ISERROR(HLOOKUP($B90,INDIRECT("'Monthly Resource Report'!"&amp;'Green Validation'!G$450676&amp;":"&amp;'Green Validation'!G$450677),'Green Validation'!G$450678,FALSE)),0,HLOOKUP($B90,INDIRECT("'Monthly Resource Report'!"&amp;'Green Validation'!G$450676&amp;":"&amp;'Green Validation'!G$450677),'Green Validation'!G$450678,FALSE))</f>
        <v>231</v>
      </c>
      <c r="H90" s="297">
        <f ca="1">+IF(ISERROR(HLOOKUP($B90,INDIRECT("'Monthly Resource Report'!"&amp;'Green Validation'!H$450676&amp;":"&amp;'Green Validation'!H$450677),'Green Validation'!H$450678,FALSE)),0,HLOOKUP($B90,INDIRECT("'Monthly Resource Report'!"&amp;'Green Validation'!H$450676&amp;":"&amp;'Green Validation'!H$450677),'Green Validation'!H$450678,FALSE))</f>
        <v>5.8919970691944865</v>
      </c>
      <c r="I90" s="317">
        <f ca="1">+IF(ISERROR(HLOOKUP($B90,INDIRECT("'Monthly Resource Report'!"&amp;'Green Validation'!I$450676&amp;":"&amp;'Green Validation'!I$450677),'Green Validation'!I$450678,FALSE)),0,HLOOKUP($B90,INDIRECT("'Monthly Resource Report'!"&amp;'Green Validation'!I$450676&amp;":"&amp;'Green Validation'!I$450677),'Green Validation'!I$450678,FALSE))</f>
        <v>0.22367737009975008</v>
      </c>
      <c r="J90" s="318">
        <f ca="1">+IF(ISERROR(HLOOKUP($B90,INDIRECT("'Monthly Resource Report'!"&amp;'Green Validation'!J$450676&amp;":"&amp;'Green Validation'!J$450677),'Green Validation'!J$450678,FALSE)),0,HLOOKUP($B90,INDIRECT("'Monthly Resource Report'!"&amp;'Green Validation'!J$450676&amp;":"&amp;'Green Validation'!J$450677),'Green Validation'!J$450678,FALSE))</f>
        <v>0.19074515742669415</v>
      </c>
      <c r="L90" s="301">
        <v>43922</v>
      </c>
      <c r="M90" s="294">
        <v>223</v>
      </c>
      <c r="N90" s="297">
        <v>5.8919696632515866</v>
      </c>
      <c r="O90" s="299">
        <v>0.22500000000000001</v>
      </c>
      <c r="P90" s="295">
        <v>0.19</v>
      </c>
      <c r="Q90" s="294">
        <f ca="1">+IF(ISERROR(HLOOKUP($B90,INDIRECT("'Monthly Resource Report'!"&amp;'Green Validation'!Q$450676&amp;":"&amp;'Green Validation'!Q$450677),'Green Validation'!Q$450678,FALSE)),0,HLOOKUP($B90,INDIRECT("'Monthly Resource Report'!"&amp;'Green Validation'!Q$450676&amp;":"&amp;'Green Validation'!Q$450677),'Green Validation'!Q$450678,FALSE))</f>
        <v>223</v>
      </c>
      <c r="R90" s="297">
        <f ca="1">+IF(ISERROR(HLOOKUP($B90,INDIRECT("'Monthly Resource Report'!"&amp;'Green Validation'!R$450676&amp;":"&amp;'Green Validation'!R$450677),'Green Validation'!R$450678,FALSE)),0,HLOOKUP($B90,INDIRECT("'Monthly Resource Report'!"&amp;'Green Validation'!R$450676&amp;":"&amp;'Green Validation'!R$450677),'Green Validation'!R$450678,FALSE))</f>
        <v>5.8920001364442625</v>
      </c>
      <c r="S90" s="317">
        <f ca="1">+IF(ISERROR(HLOOKUP($B90,INDIRECT("'Monthly Resource Report'!"&amp;'Green Validation'!S$450676&amp;":"&amp;'Green Validation'!S$450677),'Green Validation'!S$450678,FALSE)),0,HLOOKUP($B90,INDIRECT("'Monthly Resource Report'!"&amp;'Green Validation'!S$450676&amp;":"&amp;'Green Validation'!S$450677),'Green Validation'!S$450678,FALSE))</f>
        <v>0.22383738362197517</v>
      </c>
      <c r="T90" s="318">
        <f ca="1">+IF(ISERROR(HLOOKUP($B90,INDIRECT("'Monthly Resource Report'!"&amp;'Green Validation'!T$450676&amp;":"&amp;'Green Validation'!T$450677),'Green Validation'!T$450678,FALSE)),0,HLOOKUP($B90,INDIRECT("'Monthly Resource Report'!"&amp;'Green Validation'!T$450676&amp;":"&amp;'Green Validation'!T$450677),'Green Validation'!T$450678,FALSE))</f>
        <v>0.19018554816410582</v>
      </c>
    </row>
    <row r="91" spans="2:20" s="29" customFormat="1">
      <c r="B91" s="301">
        <v>43952</v>
      </c>
      <c r="C91" s="294">
        <v>231</v>
      </c>
      <c r="D91" s="297">
        <v>5.8919696632515866</v>
      </c>
      <c r="E91" s="299">
        <v>0.21</v>
      </c>
      <c r="F91" s="295">
        <v>0.19</v>
      </c>
      <c r="G91" s="294">
        <f ca="1">+IF(ISERROR(HLOOKUP($B91,INDIRECT("'Monthly Resource Report'!"&amp;'Green Validation'!G$450676&amp;":"&amp;'Green Validation'!G$450677),'Green Validation'!G$450678,FALSE)),0,HLOOKUP($B91,INDIRECT("'Monthly Resource Report'!"&amp;'Green Validation'!G$450676&amp;":"&amp;'Green Validation'!G$450677),'Green Validation'!G$450678,FALSE))</f>
        <v>231</v>
      </c>
      <c r="H91" s="297">
        <f ca="1">+IF(ISERROR(HLOOKUP($B91,INDIRECT("'Monthly Resource Report'!"&amp;'Green Validation'!H$450676&amp;":"&amp;'Green Validation'!H$450677),'Green Validation'!H$450678,FALSE)),0,HLOOKUP($B91,INDIRECT("'Monthly Resource Report'!"&amp;'Green Validation'!H$450676&amp;":"&amp;'Green Validation'!H$450677),'Green Validation'!H$450678,FALSE))</f>
        <v>5.8919958313974501</v>
      </c>
      <c r="I91" s="317">
        <f ca="1">+IF(ISERROR(HLOOKUP($B91,INDIRECT("'Monthly Resource Report'!"&amp;'Green Validation'!I$450676&amp;":"&amp;'Green Validation'!I$450677),'Green Validation'!I$450678,FALSE)),0,HLOOKUP($B91,INDIRECT("'Monthly Resource Report'!"&amp;'Green Validation'!I$450676&amp;":"&amp;'Green Validation'!I$450677),'Green Validation'!I$450678,FALSE))</f>
        <v>0.2085592671498282</v>
      </c>
      <c r="J91" s="318">
        <f ca="1">+IF(ISERROR(HLOOKUP($B91,INDIRECT("'Monthly Resource Report'!"&amp;'Green Validation'!J$450676&amp;":"&amp;'Green Validation'!J$450677),'Green Validation'!J$450678,FALSE)),0,HLOOKUP($B91,INDIRECT("'Monthly Resource Report'!"&amp;'Green Validation'!J$450676&amp;":"&amp;'Green Validation'!J$450677),'Green Validation'!J$450678,FALSE))</f>
        <v>0.19023860080908436</v>
      </c>
      <c r="L91" s="301">
        <v>43952</v>
      </c>
      <c r="M91" s="294">
        <v>223</v>
      </c>
      <c r="N91" s="297">
        <v>5.8919696632515866</v>
      </c>
      <c r="O91" s="299">
        <v>0.21</v>
      </c>
      <c r="P91" s="295">
        <v>0.19</v>
      </c>
      <c r="Q91" s="294">
        <f ca="1">+IF(ISERROR(HLOOKUP($B91,INDIRECT("'Monthly Resource Report'!"&amp;'Green Validation'!Q$450676&amp;":"&amp;'Green Validation'!Q$450677),'Green Validation'!Q$450678,FALSE)),0,HLOOKUP($B91,INDIRECT("'Monthly Resource Report'!"&amp;'Green Validation'!Q$450676&amp;":"&amp;'Green Validation'!Q$450677),'Green Validation'!Q$450678,FALSE))</f>
        <v>223</v>
      </c>
      <c r="R91" s="297">
        <f ca="1">+IF(ISERROR(HLOOKUP($B91,INDIRECT("'Monthly Resource Report'!"&amp;'Green Validation'!R$450676&amp;":"&amp;'Green Validation'!R$450677),'Green Validation'!R$450678,FALSE)),0,HLOOKUP($B91,INDIRECT("'Monthly Resource Report'!"&amp;'Green Validation'!R$450676&amp;":"&amp;'Green Validation'!R$450677),'Green Validation'!R$450678,FALSE))</f>
        <v>5.8920014644212211</v>
      </c>
      <c r="S91" s="317">
        <f ca="1">+IF(ISERROR(HLOOKUP($B91,INDIRECT("'Monthly Resource Report'!"&amp;'Green Validation'!S$450676&amp;":"&amp;'Green Validation'!S$450677),'Green Validation'!S$450678,FALSE)),0,HLOOKUP($B91,INDIRECT("'Monthly Resource Report'!"&amp;'Green Validation'!S$450676&amp;":"&amp;'Green Validation'!S$450677),'Green Validation'!S$450678,FALSE))</f>
        <v>0.20879697452265383</v>
      </c>
      <c r="T91" s="318">
        <f ca="1">+IF(ISERROR(HLOOKUP($B91,INDIRECT("'Monthly Resource Report'!"&amp;'Green Validation'!T$450676&amp;":"&amp;'Green Validation'!T$450677),'Green Validation'!T$450678,FALSE)),0,HLOOKUP($B91,INDIRECT("'Monthly Resource Report'!"&amp;'Green Validation'!T$450676&amp;":"&amp;'Green Validation'!T$450677),'Green Validation'!T$450678,FALSE))</f>
        <v>0.19017251644558683</v>
      </c>
    </row>
    <row r="92" spans="2:20" s="29" customFormat="1">
      <c r="B92" s="301">
        <v>43983</v>
      </c>
      <c r="C92" s="294">
        <v>231</v>
      </c>
      <c r="D92" s="297">
        <v>5.8919696632515866</v>
      </c>
      <c r="E92" s="299">
        <v>0.21</v>
      </c>
      <c r="F92" s="295">
        <v>0.19</v>
      </c>
      <c r="G92" s="294">
        <f ca="1">+IF(ISERROR(HLOOKUP($B92,INDIRECT("'Monthly Resource Report'!"&amp;'Green Validation'!G$450676&amp;":"&amp;'Green Validation'!G$450677),'Green Validation'!G$450678,FALSE)),0,HLOOKUP($B92,INDIRECT("'Monthly Resource Report'!"&amp;'Green Validation'!G$450676&amp;":"&amp;'Green Validation'!G$450677),'Green Validation'!G$450678,FALSE))</f>
        <v>231</v>
      </c>
      <c r="H92" s="297">
        <f ca="1">+IF(ISERROR(HLOOKUP($B92,INDIRECT("'Monthly Resource Report'!"&amp;'Green Validation'!H$450676&amp;":"&amp;'Green Validation'!H$450677),'Green Validation'!H$450678,FALSE)),0,HLOOKUP($B92,INDIRECT("'Monthly Resource Report'!"&amp;'Green Validation'!H$450676&amp;":"&amp;'Green Validation'!H$450677),'Green Validation'!H$450678,FALSE))</f>
        <v>5.8919946144883601</v>
      </c>
      <c r="I92" s="317">
        <f ca="1">+IF(ISERROR(HLOOKUP($B92,INDIRECT("'Monthly Resource Report'!"&amp;'Green Validation'!I$450676&amp;":"&amp;'Green Validation'!I$450677),'Green Validation'!I$450678,FALSE)),0,HLOOKUP($B92,INDIRECT("'Monthly Resource Report'!"&amp;'Green Validation'!I$450676&amp;":"&amp;'Green Validation'!I$450677),'Green Validation'!I$450678,FALSE))</f>
        <v>0.2087579044644583</v>
      </c>
      <c r="J92" s="318">
        <f ca="1">+IF(ISERROR(HLOOKUP($B92,INDIRECT("'Monthly Resource Report'!"&amp;'Green Validation'!J$450676&amp;":"&amp;'Green Validation'!J$450677),'Green Validation'!J$450678,FALSE)),0,HLOOKUP($B92,INDIRECT("'Monthly Resource Report'!"&amp;'Green Validation'!J$450676&amp;":"&amp;'Green Validation'!J$450677),'Green Validation'!J$450678,FALSE))</f>
        <v>0.19024937218793078</v>
      </c>
      <c r="L92" s="301">
        <v>43983</v>
      </c>
      <c r="M92" s="294">
        <v>223</v>
      </c>
      <c r="N92" s="297">
        <v>5.8919696632515866</v>
      </c>
      <c r="O92" s="299">
        <v>0.21</v>
      </c>
      <c r="P92" s="295">
        <v>0.19</v>
      </c>
      <c r="Q92" s="294">
        <f ca="1">+IF(ISERROR(HLOOKUP($B92,INDIRECT("'Monthly Resource Report'!"&amp;'Green Validation'!Q$450676&amp;":"&amp;'Green Validation'!Q$450677),'Green Validation'!Q$450678,FALSE)),0,HLOOKUP($B92,INDIRECT("'Monthly Resource Report'!"&amp;'Green Validation'!Q$450676&amp;":"&amp;'Green Validation'!Q$450677),'Green Validation'!Q$450678,FALSE))</f>
        <v>223</v>
      </c>
      <c r="R92" s="297">
        <f ca="1">+IF(ISERROR(HLOOKUP($B92,INDIRECT("'Monthly Resource Report'!"&amp;'Green Validation'!R$450676&amp;":"&amp;'Green Validation'!R$450677),'Green Validation'!R$450678,FALSE)),0,HLOOKUP($B92,INDIRECT("'Monthly Resource Report'!"&amp;'Green Validation'!R$450676&amp;":"&amp;'Green Validation'!R$450677),'Green Validation'!R$450678,FALSE))</f>
        <v>5.8920007494593643</v>
      </c>
      <c r="S92" s="317">
        <f ca="1">+IF(ISERROR(HLOOKUP($B92,INDIRECT("'Monthly Resource Report'!"&amp;'Green Validation'!S$450676&amp;":"&amp;'Green Validation'!S$450677),'Green Validation'!S$450678,FALSE)),0,HLOOKUP($B92,INDIRECT("'Monthly Resource Report'!"&amp;'Green Validation'!S$450676&amp;":"&amp;'Green Validation'!S$450677),'Green Validation'!S$450678,FALSE))</f>
        <v>0.20898525624144901</v>
      </c>
      <c r="T92" s="318">
        <f ca="1">+IF(ISERROR(HLOOKUP($B92,INDIRECT("'Monthly Resource Report'!"&amp;'Green Validation'!T$450676&amp;":"&amp;'Green Validation'!T$450677),'Green Validation'!T$450678,FALSE)),0,HLOOKUP($B92,INDIRECT("'Monthly Resource Report'!"&amp;'Green Validation'!T$450676&amp;":"&amp;'Green Validation'!T$450677),'Green Validation'!T$450678,FALSE))</f>
        <v>0.19027404515397148</v>
      </c>
    </row>
    <row r="93" spans="2:20" s="29" customFormat="1">
      <c r="B93" s="301">
        <v>44013</v>
      </c>
      <c r="C93" s="294">
        <v>231</v>
      </c>
      <c r="D93" s="297">
        <v>5.8919696632515866</v>
      </c>
      <c r="E93" s="299">
        <v>0.21</v>
      </c>
      <c r="F93" s="295">
        <v>0.19</v>
      </c>
      <c r="G93" s="294">
        <f ca="1">+IF(ISERROR(HLOOKUP($B93,INDIRECT("'Monthly Resource Report'!"&amp;'Green Validation'!G$450676&amp;":"&amp;'Green Validation'!G$450677),'Green Validation'!G$450678,FALSE)),0,HLOOKUP($B93,INDIRECT("'Monthly Resource Report'!"&amp;'Green Validation'!G$450676&amp;":"&amp;'Green Validation'!G$450677),'Green Validation'!G$450678,FALSE))</f>
        <v>231</v>
      </c>
      <c r="H93" s="297">
        <f ca="1">+IF(ISERROR(HLOOKUP($B93,INDIRECT("'Monthly Resource Report'!"&amp;'Green Validation'!H$450676&amp;":"&amp;'Green Validation'!H$450677),'Green Validation'!H$450678,FALSE)),0,HLOOKUP($B93,INDIRECT("'Monthly Resource Report'!"&amp;'Green Validation'!H$450676&amp;":"&amp;'Green Validation'!H$450677),'Green Validation'!H$450678,FALSE))</f>
        <v>5.8919972074944811</v>
      </c>
      <c r="I93" s="317">
        <f ca="1">+IF(ISERROR(HLOOKUP($B93,INDIRECT("'Monthly Resource Report'!"&amp;'Green Validation'!I$450676&amp;":"&amp;'Green Validation'!I$450677),'Green Validation'!I$450678,FALSE)),0,HLOOKUP($B93,INDIRECT("'Monthly Resource Report'!"&amp;'Green Validation'!I$450676&amp;":"&amp;'Green Validation'!I$450677),'Green Validation'!I$450678,FALSE))</f>
        <v>0.20900917767603491</v>
      </c>
      <c r="J93" s="318">
        <f ca="1">+IF(ISERROR(HLOOKUP($B93,INDIRECT("'Monthly Resource Report'!"&amp;'Green Validation'!J$450676&amp;":"&amp;'Green Validation'!J$450677),'Green Validation'!J$450678,FALSE)),0,HLOOKUP($B93,INDIRECT("'Monthly Resource Report'!"&amp;'Green Validation'!J$450676&amp;":"&amp;'Green Validation'!J$450677),'Green Validation'!J$450678,FALSE))</f>
        <v>0.19035605328487809</v>
      </c>
      <c r="L93" s="301">
        <v>44013</v>
      </c>
      <c r="M93" s="294">
        <v>223</v>
      </c>
      <c r="N93" s="297">
        <v>5.8919696632515866</v>
      </c>
      <c r="O93" s="299">
        <v>0.21</v>
      </c>
      <c r="P93" s="295">
        <v>0.19</v>
      </c>
      <c r="Q93" s="294">
        <f ca="1">+IF(ISERROR(HLOOKUP($B93,INDIRECT("'Monthly Resource Report'!"&amp;'Green Validation'!Q$450676&amp;":"&amp;'Green Validation'!Q$450677),'Green Validation'!Q$450678,FALSE)),0,HLOOKUP($B93,INDIRECT("'Monthly Resource Report'!"&amp;'Green Validation'!Q$450676&amp;":"&amp;'Green Validation'!Q$450677),'Green Validation'!Q$450678,FALSE))</f>
        <v>223</v>
      </c>
      <c r="R93" s="297">
        <f ca="1">+IF(ISERROR(HLOOKUP($B93,INDIRECT("'Monthly Resource Report'!"&amp;'Green Validation'!R$450676&amp;":"&amp;'Green Validation'!R$450677),'Green Validation'!R$450678,FALSE)),0,HLOOKUP($B93,INDIRECT("'Monthly Resource Report'!"&amp;'Green Validation'!R$450676&amp;":"&amp;'Green Validation'!R$450677),'Green Validation'!R$450678,FALSE))</f>
        <v>5.8919999221264669</v>
      </c>
      <c r="S93" s="317">
        <f ca="1">+IF(ISERROR(HLOOKUP($B93,INDIRECT("'Monthly Resource Report'!"&amp;'Green Validation'!S$450676&amp;":"&amp;'Green Validation'!S$450677),'Green Validation'!S$450678,FALSE)),0,HLOOKUP($B93,INDIRECT("'Monthly Resource Report'!"&amp;'Green Validation'!S$450676&amp;":"&amp;'Green Validation'!S$450677),'Green Validation'!S$450678,FALSE))</f>
        <v>0.20921360124291366</v>
      </c>
      <c r="T93" s="318">
        <f ca="1">+IF(ISERROR(HLOOKUP($B93,INDIRECT("'Monthly Resource Report'!"&amp;'Green Validation'!T$450676&amp;":"&amp;'Green Validation'!T$450677),'Green Validation'!T$450678,FALSE)),0,HLOOKUP($B93,INDIRECT("'Monthly Resource Report'!"&amp;'Green Validation'!T$450676&amp;":"&amp;'Green Validation'!T$450677),'Green Validation'!T$450678,FALSE))</f>
        <v>0.19026501877043037</v>
      </c>
    </row>
    <row r="94" spans="2:20" s="29" customFormat="1">
      <c r="B94" s="301">
        <v>44044</v>
      </c>
      <c r="C94" s="294">
        <v>231</v>
      </c>
      <c r="D94" s="297">
        <v>5.8919696632515866</v>
      </c>
      <c r="E94" s="299">
        <v>0.21</v>
      </c>
      <c r="F94" s="295">
        <v>0.19</v>
      </c>
      <c r="G94" s="294">
        <f ca="1">+IF(ISERROR(HLOOKUP($B94,INDIRECT("'Monthly Resource Report'!"&amp;'Green Validation'!G$450676&amp;":"&amp;'Green Validation'!G$450677),'Green Validation'!G$450678,FALSE)),0,HLOOKUP($B94,INDIRECT("'Monthly Resource Report'!"&amp;'Green Validation'!G$450676&amp;":"&amp;'Green Validation'!G$450677),'Green Validation'!G$450678,FALSE))</f>
        <v>231</v>
      </c>
      <c r="H94" s="297">
        <f ca="1">+IF(ISERROR(HLOOKUP($B94,INDIRECT("'Monthly Resource Report'!"&amp;'Green Validation'!H$450676&amp;":"&amp;'Green Validation'!H$450677),'Green Validation'!H$450678,FALSE)),0,HLOOKUP($B94,INDIRECT("'Monthly Resource Report'!"&amp;'Green Validation'!H$450676&amp;":"&amp;'Green Validation'!H$450677),'Green Validation'!H$450678,FALSE))</f>
        <v>5.8919952684852248</v>
      </c>
      <c r="I94" s="317">
        <f ca="1">+IF(ISERROR(HLOOKUP($B94,INDIRECT("'Monthly Resource Report'!"&amp;'Green Validation'!I$450676&amp;":"&amp;'Green Validation'!I$450677),'Green Validation'!I$450678,FALSE)),0,HLOOKUP($B94,INDIRECT("'Monthly Resource Report'!"&amp;'Green Validation'!I$450676&amp;":"&amp;'Green Validation'!I$450677),'Green Validation'!I$450678,FALSE))</f>
        <v>0.20903988980372462</v>
      </c>
      <c r="J94" s="318">
        <f ca="1">+IF(ISERROR(HLOOKUP($B94,INDIRECT("'Monthly Resource Report'!"&amp;'Green Validation'!J$450676&amp;":"&amp;'Green Validation'!J$450677),'Green Validation'!J$450678,FALSE)),0,HLOOKUP($B94,INDIRECT("'Monthly Resource Report'!"&amp;'Green Validation'!J$450676&amp;":"&amp;'Green Validation'!J$450677),'Green Validation'!J$450678,FALSE))</f>
        <v>0.19047181098576027</v>
      </c>
      <c r="L94" s="301">
        <v>44044</v>
      </c>
      <c r="M94" s="294">
        <v>223</v>
      </c>
      <c r="N94" s="297">
        <v>5.8919696632515866</v>
      </c>
      <c r="O94" s="299">
        <v>0.21</v>
      </c>
      <c r="P94" s="295">
        <v>0.19</v>
      </c>
      <c r="Q94" s="294">
        <f ca="1">+IF(ISERROR(HLOOKUP($B94,INDIRECT("'Monthly Resource Report'!"&amp;'Green Validation'!Q$450676&amp;":"&amp;'Green Validation'!Q$450677),'Green Validation'!Q$450678,FALSE)),0,HLOOKUP($B94,INDIRECT("'Monthly Resource Report'!"&amp;'Green Validation'!Q$450676&amp;":"&amp;'Green Validation'!Q$450677),'Green Validation'!Q$450678,FALSE))</f>
        <v>223</v>
      </c>
      <c r="R94" s="297">
        <f ca="1">+IF(ISERROR(HLOOKUP($B94,INDIRECT("'Monthly Resource Report'!"&amp;'Green Validation'!R$450676&amp;":"&amp;'Green Validation'!R$450677),'Green Validation'!R$450678,FALSE)),0,HLOOKUP($B94,INDIRECT("'Monthly Resource Report'!"&amp;'Green Validation'!R$450676&amp;":"&amp;'Green Validation'!R$450677),'Green Validation'!R$450678,FALSE))</f>
        <v>5.8920014349984484</v>
      </c>
      <c r="S94" s="317">
        <f ca="1">+IF(ISERROR(HLOOKUP($B94,INDIRECT("'Monthly Resource Report'!"&amp;'Green Validation'!S$450676&amp;":"&amp;'Green Validation'!S$450677),'Green Validation'!S$450678,FALSE)),0,HLOOKUP($B94,INDIRECT("'Monthly Resource Report'!"&amp;'Green Validation'!S$450676&amp;":"&amp;'Green Validation'!S$450677),'Green Validation'!S$450678,FALSE))</f>
        <v>0.20930400477289837</v>
      </c>
      <c r="T94" s="318">
        <f ca="1">+IF(ISERROR(HLOOKUP($B94,INDIRECT("'Monthly Resource Report'!"&amp;'Green Validation'!T$450676&amp;":"&amp;'Green Validation'!T$450677),'Green Validation'!T$450678,FALSE)),0,HLOOKUP($B94,INDIRECT("'Monthly Resource Report'!"&amp;'Green Validation'!T$450676&amp;":"&amp;'Green Validation'!T$450677),'Green Validation'!T$450678,FALSE))</f>
        <v>0.19025711681115801</v>
      </c>
    </row>
    <row r="95" spans="2:20" s="29" customFormat="1">
      <c r="B95" s="301">
        <v>44075</v>
      </c>
      <c r="C95" s="294">
        <v>231</v>
      </c>
      <c r="D95" s="297">
        <v>5.8919696632515866</v>
      </c>
      <c r="E95" s="299">
        <v>0.21</v>
      </c>
      <c r="F95" s="295">
        <v>0.19</v>
      </c>
      <c r="G95" s="294">
        <f ca="1">+IF(ISERROR(HLOOKUP($B95,INDIRECT("'Monthly Resource Report'!"&amp;'Green Validation'!G$450676&amp;":"&amp;'Green Validation'!G$450677),'Green Validation'!G$450678,FALSE)),0,HLOOKUP($B95,INDIRECT("'Monthly Resource Report'!"&amp;'Green Validation'!G$450676&amp;":"&amp;'Green Validation'!G$450677),'Green Validation'!G$450678,FALSE))</f>
        <v>231</v>
      </c>
      <c r="H95" s="297">
        <f ca="1">+IF(ISERROR(HLOOKUP($B95,INDIRECT("'Monthly Resource Report'!"&amp;'Green Validation'!H$450676&amp;":"&amp;'Green Validation'!H$450677),'Green Validation'!H$450678,FALSE)),0,HLOOKUP($B95,INDIRECT("'Monthly Resource Report'!"&amp;'Green Validation'!H$450676&amp;":"&amp;'Green Validation'!H$450677),'Green Validation'!H$450678,FALSE))</f>
        <v>5.8919962832162742</v>
      </c>
      <c r="I95" s="317">
        <f ca="1">+IF(ISERROR(HLOOKUP($B95,INDIRECT("'Monthly Resource Report'!"&amp;'Green Validation'!I$450676&amp;":"&amp;'Green Validation'!I$450677),'Green Validation'!I$450678,FALSE)),0,HLOOKUP($B95,INDIRECT("'Monthly Resource Report'!"&amp;'Green Validation'!I$450676&amp;":"&amp;'Green Validation'!I$450677),'Green Validation'!I$450678,FALSE))</f>
        <v>0.20872735682521179</v>
      </c>
      <c r="J95" s="318">
        <f ca="1">+IF(ISERROR(HLOOKUP($B95,INDIRECT("'Monthly Resource Report'!"&amp;'Green Validation'!J$450676&amp;":"&amp;'Green Validation'!J$450677),'Green Validation'!J$450678,FALSE)),0,HLOOKUP($B95,INDIRECT("'Monthly Resource Report'!"&amp;'Green Validation'!J$450676&amp;":"&amp;'Green Validation'!J$450677),'Green Validation'!J$450678,FALSE))</f>
        <v>0.19024993219466607</v>
      </c>
      <c r="L95" s="301">
        <v>44075</v>
      </c>
      <c r="M95" s="294">
        <v>223</v>
      </c>
      <c r="N95" s="297">
        <v>5.8919696632515866</v>
      </c>
      <c r="O95" s="299">
        <v>0.21</v>
      </c>
      <c r="P95" s="295">
        <v>0.19</v>
      </c>
      <c r="Q95" s="294">
        <f ca="1">+IF(ISERROR(HLOOKUP($B95,INDIRECT("'Monthly Resource Report'!"&amp;'Green Validation'!Q$450676&amp;":"&amp;'Green Validation'!Q$450677),'Green Validation'!Q$450678,FALSE)),0,HLOOKUP($B95,INDIRECT("'Monthly Resource Report'!"&amp;'Green Validation'!Q$450676&amp;":"&amp;'Green Validation'!Q$450677),'Green Validation'!Q$450678,FALSE))</f>
        <v>223</v>
      </c>
      <c r="R95" s="297">
        <f ca="1">+IF(ISERROR(HLOOKUP($B95,INDIRECT("'Monthly Resource Report'!"&amp;'Green Validation'!R$450676&amp;":"&amp;'Green Validation'!R$450677),'Green Validation'!R$450678,FALSE)),0,HLOOKUP($B95,INDIRECT("'Monthly Resource Report'!"&amp;'Green Validation'!R$450676&amp;":"&amp;'Green Validation'!R$450677),'Green Validation'!R$450678,FALSE))</f>
        <v>5.8920009502477431</v>
      </c>
      <c r="S95" s="317">
        <f ca="1">+IF(ISERROR(HLOOKUP($B95,INDIRECT("'Monthly Resource Report'!"&amp;'Green Validation'!S$450676&amp;":"&amp;'Green Validation'!S$450677),'Green Validation'!S$450678,FALSE)),0,HLOOKUP($B95,INDIRECT("'Monthly Resource Report'!"&amp;'Green Validation'!S$450676&amp;":"&amp;'Green Validation'!S$450677),'Green Validation'!S$450678,FALSE))</f>
        <v>0.20907610954067857</v>
      </c>
      <c r="T95" s="318">
        <f ca="1">+IF(ISERROR(HLOOKUP($B95,INDIRECT("'Monthly Resource Report'!"&amp;'Green Validation'!T$450676&amp;":"&amp;'Green Validation'!T$450677),'Green Validation'!T$450678,FALSE)),0,HLOOKUP($B95,INDIRECT("'Monthly Resource Report'!"&amp;'Green Validation'!T$450676&amp;":"&amp;'Green Validation'!T$450677),'Green Validation'!T$450678,FALSE))</f>
        <v>0.19026999545580608</v>
      </c>
    </row>
    <row r="96" spans="2:20" s="29" customFormat="1">
      <c r="B96" s="301">
        <v>44105</v>
      </c>
      <c r="C96" s="294">
        <v>231</v>
      </c>
      <c r="D96" s="297">
        <v>5.8919696632515866</v>
      </c>
      <c r="E96" s="299">
        <v>0.22500000000000001</v>
      </c>
      <c r="F96" s="295">
        <v>0.19</v>
      </c>
      <c r="G96" s="294">
        <f ca="1">+IF(ISERROR(HLOOKUP($B96,INDIRECT("'Monthly Resource Report'!"&amp;'Green Validation'!G$450676&amp;":"&amp;'Green Validation'!G$450677),'Green Validation'!G$450678,FALSE)),0,HLOOKUP($B96,INDIRECT("'Monthly Resource Report'!"&amp;'Green Validation'!G$450676&amp;":"&amp;'Green Validation'!G$450677),'Green Validation'!G$450678,FALSE))</f>
        <v>231</v>
      </c>
      <c r="H96" s="297">
        <f ca="1">+IF(ISERROR(HLOOKUP($B96,INDIRECT("'Monthly Resource Report'!"&amp;'Green Validation'!H$450676&amp;":"&amp;'Green Validation'!H$450677),'Green Validation'!H$450678,FALSE)),0,HLOOKUP($B96,INDIRECT("'Monthly Resource Report'!"&amp;'Green Validation'!H$450676&amp;":"&amp;'Green Validation'!H$450677),'Green Validation'!H$450678,FALSE))</f>
        <v>5.8919968324520395</v>
      </c>
      <c r="I96" s="317">
        <f ca="1">+IF(ISERROR(HLOOKUP($B96,INDIRECT("'Monthly Resource Report'!"&amp;'Green Validation'!I$450676&amp;":"&amp;'Green Validation'!I$450677),'Green Validation'!I$450678,FALSE)),0,HLOOKUP($B96,INDIRECT("'Monthly Resource Report'!"&amp;'Green Validation'!I$450676&amp;":"&amp;'Green Validation'!I$450677),'Green Validation'!I$450678,FALSE))</f>
        <v>0.22383785514898333</v>
      </c>
      <c r="J96" s="318">
        <f ca="1">+IF(ISERROR(HLOOKUP($B96,INDIRECT("'Monthly Resource Report'!"&amp;'Green Validation'!J$450676&amp;":"&amp;'Green Validation'!J$450677),'Green Validation'!J$450678,FALSE)),0,HLOOKUP($B96,INDIRECT("'Monthly Resource Report'!"&amp;'Green Validation'!J$450676&amp;":"&amp;'Green Validation'!J$450677),'Green Validation'!J$450678,FALSE))</f>
        <v>0.19035424805520904</v>
      </c>
      <c r="L96" s="301">
        <v>44105</v>
      </c>
      <c r="M96" s="294">
        <v>223</v>
      </c>
      <c r="N96" s="297">
        <v>5.8919696632515866</v>
      </c>
      <c r="O96" s="299">
        <v>0.22500000000000001</v>
      </c>
      <c r="P96" s="295">
        <v>0.19</v>
      </c>
      <c r="Q96" s="294">
        <f ca="1">+IF(ISERROR(HLOOKUP($B96,INDIRECT("'Monthly Resource Report'!"&amp;'Green Validation'!Q$450676&amp;":"&amp;'Green Validation'!Q$450677),'Green Validation'!Q$450678,FALSE)),0,HLOOKUP($B96,INDIRECT("'Monthly Resource Report'!"&amp;'Green Validation'!Q$450676&amp;":"&amp;'Green Validation'!Q$450677),'Green Validation'!Q$450678,FALSE))</f>
        <v>223</v>
      </c>
      <c r="R96" s="297">
        <f ca="1">+IF(ISERROR(HLOOKUP($B96,INDIRECT("'Monthly Resource Report'!"&amp;'Green Validation'!R$450676&amp;":"&amp;'Green Validation'!R$450677),'Green Validation'!R$450678,FALSE)),0,HLOOKUP($B96,INDIRECT("'Monthly Resource Report'!"&amp;'Green Validation'!R$450676&amp;":"&amp;'Green Validation'!R$450677),'Green Validation'!R$450678,FALSE))</f>
        <v>5.8920006073850093</v>
      </c>
      <c r="S96" s="317">
        <f ca="1">+IF(ISERROR(HLOOKUP($B96,INDIRECT("'Monthly Resource Report'!"&amp;'Green Validation'!S$450676&amp;":"&amp;'Green Validation'!S$450677),'Green Validation'!S$450678,FALSE)),0,HLOOKUP($B96,INDIRECT("'Monthly Resource Report'!"&amp;'Green Validation'!S$450676&amp;":"&amp;'Green Validation'!S$450677),'Green Validation'!S$450678,FALSE))</f>
        <v>0.22398962625912694</v>
      </c>
      <c r="T96" s="318">
        <f ca="1">+IF(ISERROR(HLOOKUP($B96,INDIRECT("'Monthly Resource Report'!"&amp;'Green Validation'!T$450676&amp;":"&amp;'Green Validation'!T$450677),'Green Validation'!T$450678,FALSE)),0,HLOOKUP($B96,INDIRECT("'Monthly Resource Report'!"&amp;'Green Validation'!T$450676&amp;":"&amp;'Green Validation'!T$450677),'Green Validation'!T$450678,FALSE))</f>
        <v>0.1902609488148235</v>
      </c>
    </row>
    <row r="97" spans="2:20" s="29" customFormat="1">
      <c r="B97" s="301">
        <v>44136</v>
      </c>
      <c r="C97" s="294">
        <v>231</v>
      </c>
      <c r="D97" s="297">
        <v>5.8919696632515866</v>
      </c>
      <c r="E97" s="299">
        <v>0.22500000000000001</v>
      </c>
      <c r="F97" s="295">
        <v>0.19</v>
      </c>
      <c r="G97" s="294">
        <f ca="1">+IF(ISERROR(HLOOKUP($B97,INDIRECT("'Monthly Resource Report'!"&amp;'Green Validation'!G$450676&amp;":"&amp;'Green Validation'!G$450677),'Green Validation'!G$450678,FALSE)),0,HLOOKUP($B97,INDIRECT("'Monthly Resource Report'!"&amp;'Green Validation'!G$450676&amp;":"&amp;'Green Validation'!G$450677),'Green Validation'!G$450678,FALSE))</f>
        <v>231</v>
      </c>
      <c r="H97" s="297">
        <f ca="1">+IF(ISERROR(HLOOKUP($B97,INDIRECT("'Monthly Resource Report'!"&amp;'Green Validation'!H$450676&amp;":"&amp;'Green Validation'!H$450677),'Green Validation'!H$450678,FALSE)),0,HLOOKUP($B97,INDIRECT("'Monthly Resource Report'!"&amp;'Green Validation'!H$450676&amp;":"&amp;'Green Validation'!H$450677),'Green Validation'!H$450678,FALSE))</f>
        <v>5.8919956627802641</v>
      </c>
      <c r="I97" s="317">
        <f ca="1">+IF(ISERROR(HLOOKUP($B97,INDIRECT("'Monthly Resource Report'!"&amp;'Green Validation'!I$450676&amp;":"&amp;'Green Validation'!I$450677),'Green Validation'!I$450678,FALSE)),0,HLOOKUP($B97,INDIRECT("'Monthly Resource Report'!"&amp;'Green Validation'!I$450676&amp;":"&amp;'Green Validation'!I$450677),'Green Validation'!I$450678,FALSE))</f>
        <v>0.22419911967740538</v>
      </c>
      <c r="J97" s="318">
        <f ca="1">+IF(ISERROR(HLOOKUP($B97,INDIRECT("'Monthly Resource Report'!"&amp;'Green Validation'!J$450676&amp;":"&amp;'Green Validation'!J$450677),'Green Validation'!J$450678,FALSE)),0,HLOOKUP($B97,INDIRECT("'Monthly Resource Report'!"&amp;'Green Validation'!J$450676&amp;":"&amp;'Green Validation'!J$450677),'Green Validation'!J$450678,FALSE))</f>
        <v>0.19023525807289707</v>
      </c>
      <c r="L97" s="301">
        <v>44136</v>
      </c>
      <c r="M97" s="294">
        <v>223</v>
      </c>
      <c r="N97" s="297">
        <v>5.8919696632515866</v>
      </c>
      <c r="O97" s="299">
        <v>0.22500000000000001</v>
      </c>
      <c r="P97" s="295">
        <v>0.19</v>
      </c>
      <c r="Q97" s="294">
        <f ca="1">+IF(ISERROR(HLOOKUP($B97,INDIRECT("'Monthly Resource Report'!"&amp;'Green Validation'!Q$450676&amp;":"&amp;'Green Validation'!Q$450677),'Green Validation'!Q$450678,FALSE)),0,HLOOKUP($B97,INDIRECT("'Monthly Resource Report'!"&amp;'Green Validation'!Q$450676&amp;":"&amp;'Green Validation'!Q$450677),'Green Validation'!Q$450678,FALSE))</f>
        <v>223</v>
      </c>
      <c r="R97" s="297">
        <f ca="1">+IF(ISERROR(HLOOKUP($B97,INDIRECT("'Monthly Resource Report'!"&amp;'Green Validation'!R$450676&amp;":"&amp;'Green Validation'!R$450677),'Green Validation'!R$450678,FALSE)),0,HLOOKUP($B97,INDIRECT("'Monthly Resource Report'!"&amp;'Green Validation'!R$450676&amp;":"&amp;'Green Validation'!R$450677),'Green Validation'!R$450678,FALSE))</f>
        <v>5.8920023259249543</v>
      </c>
      <c r="S97" s="317">
        <f ca="1">+IF(ISERROR(HLOOKUP($B97,INDIRECT("'Monthly Resource Report'!"&amp;'Green Validation'!S$450676&amp;":"&amp;'Green Validation'!S$450677),'Green Validation'!S$450678,FALSE)),0,HLOOKUP($B97,INDIRECT("'Monthly Resource Report'!"&amp;'Green Validation'!S$450676&amp;":"&amp;'Green Validation'!S$450677),'Green Validation'!S$450678,FALSE))</f>
        <v>0.22430824043773395</v>
      </c>
      <c r="T97" s="318">
        <f ca="1">+IF(ISERROR(HLOOKUP($B97,INDIRECT("'Monthly Resource Report'!"&amp;'Green Validation'!T$450676&amp;":"&amp;'Green Validation'!T$450677),'Green Validation'!T$450678,FALSE)),0,HLOOKUP($B97,INDIRECT("'Monthly Resource Report'!"&amp;'Green Validation'!T$450676&amp;":"&amp;'Green Validation'!T$450677),'Green Validation'!T$450678,FALSE))</f>
        <v>0.19026858732867255</v>
      </c>
    </row>
    <row r="98" spans="2:20" s="29" customFormat="1">
      <c r="B98" s="301">
        <v>44166</v>
      </c>
      <c r="C98" s="294">
        <v>231</v>
      </c>
      <c r="D98" s="297">
        <v>5.8919696632515866</v>
      </c>
      <c r="E98" s="299">
        <v>0.22500000000000001</v>
      </c>
      <c r="F98" s="295">
        <v>0.19</v>
      </c>
      <c r="G98" s="294">
        <f ca="1">+IF(ISERROR(HLOOKUP($B98,INDIRECT("'Monthly Resource Report'!"&amp;'Green Validation'!G$450676&amp;":"&amp;'Green Validation'!G$450677),'Green Validation'!G$450678,FALSE)),0,HLOOKUP($B98,INDIRECT("'Monthly Resource Report'!"&amp;'Green Validation'!G$450676&amp;":"&amp;'Green Validation'!G$450677),'Green Validation'!G$450678,FALSE))</f>
        <v>231</v>
      </c>
      <c r="H98" s="297">
        <f ca="1">+IF(ISERROR(HLOOKUP($B98,INDIRECT("'Monthly Resource Report'!"&amp;'Green Validation'!H$450676&amp;":"&amp;'Green Validation'!H$450677),'Green Validation'!H$450678,FALSE)),0,HLOOKUP($B98,INDIRECT("'Monthly Resource Report'!"&amp;'Green Validation'!H$450676&amp;":"&amp;'Green Validation'!H$450677),'Green Validation'!H$450678,FALSE))</f>
        <v>5.8919962321303236</v>
      </c>
      <c r="I98" s="317">
        <f ca="1">+IF(ISERROR(HLOOKUP($B98,INDIRECT("'Monthly Resource Report'!"&amp;'Green Validation'!I$450676&amp;":"&amp;'Green Validation'!I$450677),'Green Validation'!I$450678,FALSE)),0,HLOOKUP($B98,INDIRECT("'Monthly Resource Report'!"&amp;'Green Validation'!I$450676&amp;":"&amp;'Green Validation'!I$450677),'Green Validation'!I$450678,FALSE))</f>
        <v>0.22440568005222181</v>
      </c>
      <c r="J98" s="318">
        <f ca="1">+IF(ISERROR(HLOOKUP($B98,INDIRECT("'Monthly Resource Report'!"&amp;'Green Validation'!J$450676&amp;":"&amp;'Green Validation'!J$450677),'Green Validation'!J$450678,FALSE)),0,HLOOKUP($B98,INDIRECT("'Monthly Resource Report'!"&amp;'Green Validation'!J$450676&amp;":"&amp;'Green Validation'!J$450677),'Green Validation'!J$450678,FALSE))</f>
        <v>0.19023005344452976</v>
      </c>
      <c r="L98" s="301">
        <v>44166</v>
      </c>
      <c r="M98" s="294">
        <v>223</v>
      </c>
      <c r="N98" s="297">
        <v>5.8919696632515866</v>
      </c>
      <c r="O98" s="299">
        <v>0.22500000000000001</v>
      </c>
      <c r="P98" s="295">
        <v>0.19</v>
      </c>
      <c r="Q98" s="294">
        <f ca="1">+IF(ISERROR(HLOOKUP($B98,INDIRECT("'Monthly Resource Report'!"&amp;'Green Validation'!Q$450676&amp;":"&amp;'Green Validation'!Q$450677),'Green Validation'!Q$450678,FALSE)),0,HLOOKUP($B98,INDIRECT("'Monthly Resource Report'!"&amp;'Green Validation'!Q$450676&amp;":"&amp;'Green Validation'!Q$450677),'Green Validation'!Q$450678,FALSE))</f>
        <v>223</v>
      </c>
      <c r="R98" s="297">
        <f ca="1">+IF(ISERROR(HLOOKUP($B98,INDIRECT("'Monthly Resource Report'!"&amp;'Green Validation'!R$450676&amp;":"&amp;'Green Validation'!R$450677),'Green Validation'!R$450678,FALSE)),0,HLOOKUP($B98,INDIRECT("'Monthly Resource Report'!"&amp;'Green Validation'!R$450676&amp;":"&amp;'Green Validation'!R$450677),'Green Validation'!R$450678,FALSE))</f>
        <v>5.8920009453184381</v>
      </c>
      <c r="S98" s="317">
        <f ca="1">+IF(ISERROR(HLOOKUP($B98,INDIRECT("'Monthly Resource Report'!"&amp;'Green Validation'!S$450676&amp;":"&amp;'Green Validation'!S$450677),'Green Validation'!S$450678,FALSE)),0,HLOOKUP($B98,INDIRECT("'Monthly Resource Report'!"&amp;'Green Validation'!S$450676&amp;":"&amp;'Green Validation'!S$450677),'Green Validation'!S$450678,FALSE))</f>
        <v>0.22442274207543844</v>
      </c>
      <c r="T98" s="318">
        <f ca="1">+IF(ISERROR(HLOOKUP($B98,INDIRECT("'Monthly Resource Report'!"&amp;'Green Validation'!T$450676&amp;":"&amp;'Green Validation'!T$450677),'Green Validation'!T$450678,FALSE)),0,HLOOKUP($B98,INDIRECT("'Monthly Resource Report'!"&amp;'Green Validation'!T$450676&amp;":"&amp;'Green Validation'!T$450677),'Green Validation'!T$450678,FALSE))</f>
        <v>0.1902613375372029</v>
      </c>
    </row>
    <row r="99" spans="2:20" s="29" customFormat="1">
      <c r="B99" s="301">
        <v>44197</v>
      </c>
      <c r="C99" s="294">
        <v>231</v>
      </c>
      <c r="D99" s="297">
        <v>6.0498744502267288</v>
      </c>
      <c r="E99" s="299">
        <v>0.22500000000000001</v>
      </c>
      <c r="F99" s="295">
        <v>0.19</v>
      </c>
      <c r="G99" s="294">
        <f ca="1">+IF(ISERROR(HLOOKUP($B99,INDIRECT("'Monthly Resource Report'!"&amp;'Green Validation'!G$450676&amp;":"&amp;'Green Validation'!G$450677),'Green Validation'!G$450678,FALSE)),0,HLOOKUP($B99,INDIRECT("'Monthly Resource Report'!"&amp;'Green Validation'!G$450676&amp;":"&amp;'Green Validation'!G$450677),'Green Validation'!G$450678,FALSE))</f>
        <v>231</v>
      </c>
      <c r="H99" s="297">
        <f ca="1">+IF(ISERROR(HLOOKUP($B99,INDIRECT("'Monthly Resource Report'!"&amp;'Green Validation'!H$450676&amp;":"&amp;'Green Validation'!H$450677),'Green Validation'!H$450678,FALSE)),0,HLOOKUP($B99,INDIRECT("'Monthly Resource Report'!"&amp;'Green Validation'!H$450676&amp;":"&amp;'Green Validation'!H$450677),'Green Validation'!H$450678,FALSE))</f>
        <v>6.0499919674248179</v>
      </c>
      <c r="I99" s="317">
        <f ca="1">+IF(ISERROR(HLOOKUP($B99,INDIRECT("'Monthly Resource Report'!"&amp;'Green Validation'!I$450676&amp;":"&amp;'Green Validation'!I$450677),'Green Validation'!I$450678,FALSE)),0,HLOOKUP($B99,INDIRECT("'Monthly Resource Report'!"&amp;'Green Validation'!I$450676&amp;":"&amp;'Green Validation'!I$450677),'Green Validation'!I$450678,FALSE))</f>
        <v>0.22436408859368126</v>
      </c>
      <c r="J99" s="318">
        <f ca="1">+IF(ISERROR(HLOOKUP($B99,INDIRECT("'Monthly Resource Report'!"&amp;'Green Validation'!J$450676&amp;":"&amp;'Green Validation'!J$450677),'Green Validation'!J$450678,FALSE)),0,HLOOKUP($B99,INDIRECT("'Monthly Resource Report'!"&amp;'Green Validation'!J$450676&amp;":"&amp;'Green Validation'!J$450677),'Green Validation'!J$450678,FALSE))</f>
        <v>0.19035343153683559</v>
      </c>
      <c r="L99" s="301">
        <v>44197</v>
      </c>
      <c r="M99" s="294">
        <v>223</v>
      </c>
      <c r="N99" s="297">
        <v>6.0498744502267288</v>
      </c>
      <c r="O99" s="299">
        <v>0.22500000000000001</v>
      </c>
      <c r="P99" s="295">
        <v>0.19</v>
      </c>
      <c r="Q99" s="294">
        <f ca="1">+IF(ISERROR(HLOOKUP($B99,INDIRECT("'Monthly Resource Report'!"&amp;'Green Validation'!Q$450676&amp;":"&amp;'Green Validation'!Q$450677),'Green Validation'!Q$450678,FALSE)),0,HLOOKUP($B99,INDIRECT("'Monthly Resource Report'!"&amp;'Green Validation'!Q$450676&amp;":"&amp;'Green Validation'!Q$450677),'Green Validation'!Q$450678,FALSE))</f>
        <v>223</v>
      </c>
      <c r="R99" s="297">
        <f ca="1">+IF(ISERROR(HLOOKUP($B99,INDIRECT("'Monthly Resource Report'!"&amp;'Green Validation'!R$450676&amp;":"&amp;'Green Validation'!R$450677),'Green Validation'!R$450678,FALSE)),0,HLOOKUP($B99,INDIRECT("'Monthly Resource Report'!"&amp;'Green Validation'!R$450676&amp;":"&amp;'Green Validation'!R$450677),'Green Validation'!R$450678,FALSE))</f>
        <v>6.0500057496230806</v>
      </c>
      <c r="S99" s="317">
        <f ca="1">+IF(ISERROR(HLOOKUP($B99,INDIRECT("'Monthly Resource Report'!"&amp;'Green Validation'!S$450676&amp;":"&amp;'Green Validation'!S$450677),'Green Validation'!S$450678,FALSE)),0,HLOOKUP($B99,INDIRECT("'Monthly Resource Report'!"&amp;'Green Validation'!S$450676&amp;":"&amp;'Green Validation'!S$450677),'Green Validation'!S$450678,FALSE))</f>
        <v>0.22454480764754728</v>
      </c>
      <c r="T99" s="318">
        <f ca="1">+IF(ISERROR(HLOOKUP($B99,INDIRECT("'Monthly Resource Report'!"&amp;'Green Validation'!T$450676&amp;":"&amp;'Green Validation'!T$450677),'Green Validation'!T$450678,FALSE)),0,HLOOKUP($B99,INDIRECT("'Monthly Resource Report'!"&amp;'Green Validation'!T$450676&amp;":"&amp;'Green Validation'!T$450677),'Green Validation'!T$450678,FALSE))</f>
        <v>0.19025882354985943</v>
      </c>
    </row>
    <row r="100" spans="2:20" s="29" customFormat="1">
      <c r="B100" s="301">
        <v>44228</v>
      </c>
      <c r="C100" s="294">
        <v>231</v>
      </c>
      <c r="D100" s="297">
        <v>6.0498744502267288</v>
      </c>
      <c r="E100" s="299">
        <v>0.22500000000000001</v>
      </c>
      <c r="F100" s="295">
        <v>0.19</v>
      </c>
      <c r="G100" s="294">
        <f ca="1">+IF(ISERROR(HLOOKUP($B100,INDIRECT("'Monthly Resource Report'!"&amp;'Green Validation'!G$450676&amp;":"&amp;'Green Validation'!G$450677),'Green Validation'!G$450678,FALSE)),0,HLOOKUP($B100,INDIRECT("'Monthly Resource Report'!"&amp;'Green Validation'!G$450676&amp;":"&amp;'Green Validation'!G$450677),'Green Validation'!G$450678,FALSE))</f>
        <v>231</v>
      </c>
      <c r="H100" s="297">
        <f ca="1">+IF(ISERROR(HLOOKUP($B100,INDIRECT("'Monthly Resource Report'!"&amp;'Green Validation'!H$450676&amp;":"&amp;'Green Validation'!H$450677),'Green Validation'!H$450678,FALSE)),0,HLOOKUP($B100,INDIRECT("'Monthly Resource Report'!"&amp;'Green Validation'!H$450676&amp;":"&amp;'Green Validation'!H$450677),'Green Validation'!H$450678,FALSE))</f>
        <v>6.0499910030363306</v>
      </c>
      <c r="I100" s="317">
        <f ca="1">+IF(ISERROR(HLOOKUP($B100,INDIRECT("'Monthly Resource Report'!"&amp;'Green Validation'!I$450676&amp;":"&amp;'Green Validation'!I$450677),'Green Validation'!I$450678,FALSE)),0,HLOOKUP($B100,INDIRECT("'Monthly Resource Report'!"&amp;'Green Validation'!I$450676&amp;":"&amp;'Green Validation'!I$450677),'Green Validation'!I$450678,FALSE))</f>
        <v>0.22441818854773321</v>
      </c>
      <c r="J100" s="318">
        <f ca="1">+IF(ISERROR(HLOOKUP($B100,INDIRECT("'Monthly Resource Report'!"&amp;'Green Validation'!J$450676&amp;":"&amp;'Green Validation'!J$450677),'Green Validation'!J$450678,FALSE)),0,HLOOKUP($B100,INDIRECT("'Monthly Resource Report'!"&amp;'Green Validation'!J$450676&amp;":"&amp;'Green Validation'!J$450677),'Green Validation'!J$450678,FALSE))</f>
        <v>0.19025891568561995</v>
      </c>
      <c r="L100" s="301">
        <v>44228</v>
      </c>
      <c r="M100" s="294">
        <v>223</v>
      </c>
      <c r="N100" s="297">
        <v>6.0498744502267288</v>
      </c>
      <c r="O100" s="299">
        <v>0.22500000000000001</v>
      </c>
      <c r="P100" s="295">
        <v>0.19</v>
      </c>
      <c r="Q100" s="294">
        <f ca="1">+IF(ISERROR(HLOOKUP($B100,INDIRECT("'Monthly Resource Report'!"&amp;'Green Validation'!Q$450676&amp;":"&amp;'Green Validation'!Q$450677),'Green Validation'!Q$450678,FALSE)),0,HLOOKUP($B100,INDIRECT("'Monthly Resource Report'!"&amp;'Green Validation'!Q$450676&amp;":"&amp;'Green Validation'!Q$450677),'Green Validation'!Q$450678,FALSE))</f>
        <v>223</v>
      </c>
      <c r="R100" s="297">
        <f ca="1">+IF(ISERROR(HLOOKUP($B100,INDIRECT("'Monthly Resource Report'!"&amp;'Green Validation'!R$450676&amp;":"&amp;'Green Validation'!R$450677),'Green Validation'!R$450678,FALSE)),0,HLOOKUP($B100,INDIRECT("'Monthly Resource Report'!"&amp;'Green Validation'!R$450676&amp;":"&amp;'Green Validation'!R$450677),'Green Validation'!R$450678,FALSE))</f>
        <v>6.0500044068165675</v>
      </c>
      <c r="S100" s="317">
        <f ca="1">+IF(ISERROR(HLOOKUP($B100,INDIRECT("'Monthly Resource Report'!"&amp;'Green Validation'!S$450676&amp;":"&amp;'Green Validation'!S$450677),'Green Validation'!S$450678,FALSE)),0,HLOOKUP($B100,INDIRECT("'Monthly Resource Report'!"&amp;'Green Validation'!S$450676&amp;":"&amp;'Green Validation'!S$450677),'Green Validation'!S$450678,FALSE))</f>
        <v>0.22460022843041577</v>
      </c>
      <c r="T100" s="318">
        <f ca="1">+IF(ISERROR(HLOOKUP($B100,INDIRECT("'Monthly Resource Report'!"&amp;'Green Validation'!T$450676&amp;":"&amp;'Green Validation'!T$450677),'Green Validation'!T$450678,FALSE)),0,HLOOKUP($B100,INDIRECT("'Monthly Resource Report'!"&amp;'Green Validation'!T$450676&amp;":"&amp;'Green Validation'!T$450677),'Green Validation'!T$450678,FALSE))</f>
        <v>0.19013606740482555</v>
      </c>
    </row>
    <row r="101" spans="2:20" s="29" customFormat="1">
      <c r="B101" s="301">
        <v>44256</v>
      </c>
      <c r="C101" s="294">
        <v>231</v>
      </c>
      <c r="D101" s="297">
        <v>6.0498744502267288</v>
      </c>
      <c r="E101" s="299">
        <v>0.22500000000000001</v>
      </c>
      <c r="F101" s="295">
        <v>0.19</v>
      </c>
      <c r="G101" s="294">
        <f ca="1">+IF(ISERROR(HLOOKUP($B101,INDIRECT("'Monthly Resource Report'!"&amp;'Green Validation'!G$450676&amp;":"&amp;'Green Validation'!G$450677),'Green Validation'!G$450678,FALSE)),0,HLOOKUP($B101,INDIRECT("'Monthly Resource Report'!"&amp;'Green Validation'!G$450676&amp;":"&amp;'Green Validation'!G$450677),'Green Validation'!G$450678,FALSE))</f>
        <v>231</v>
      </c>
      <c r="H101" s="297">
        <f ca="1">+IF(ISERROR(HLOOKUP($B101,INDIRECT("'Monthly Resource Report'!"&amp;'Green Validation'!H$450676&amp;":"&amp;'Green Validation'!H$450677),'Green Validation'!H$450678,FALSE)),0,HLOOKUP($B101,INDIRECT("'Monthly Resource Report'!"&amp;'Green Validation'!H$450676&amp;":"&amp;'Green Validation'!H$450677),'Green Validation'!H$450678,FALSE))</f>
        <v>6.0499906434207658</v>
      </c>
      <c r="I101" s="317">
        <f ca="1">+IF(ISERROR(HLOOKUP($B101,INDIRECT("'Monthly Resource Report'!"&amp;'Green Validation'!I$450676&amp;":"&amp;'Green Validation'!I$450677),'Green Validation'!I$450678,FALSE)),0,HLOOKUP($B101,INDIRECT("'Monthly Resource Report'!"&amp;'Green Validation'!I$450676&amp;":"&amp;'Green Validation'!I$450677),'Green Validation'!I$450678,FALSE))</f>
        <v>0.22427534273448088</v>
      </c>
      <c r="J101" s="318">
        <f ca="1">+IF(ISERROR(HLOOKUP($B101,INDIRECT("'Monthly Resource Report'!"&amp;'Green Validation'!J$450676&amp;":"&amp;'Green Validation'!J$450677),'Green Validation'!J$450678,FALSE)),0,HLOOKUP($B101,INDIRECT("'Monthly Resource Report'!"&amp;'Green Validation'!J$450676&amp;":"&amp;'Green Validation'!J$450677),'Green Validation'!J$450678,FALSE))</f>
        <v>0.19035402506716939</v>
      </c>
      <c r="L101" s="301">
        <v>44256</v>
      </c>
      <c r="M101" s="294">
        <v>223</v>
      </c>
      <c r="N101" s="297">
        <v>6.0498744502267288</v>
      </c>
      <c r="O101" s="299">
        <v>0.22500000000000001</v>
      </c>
      <c r="P101" s="295">
        <v>0.19</v>
      </c>
      <c r="Q101" s="294">
        <f ca="1">+IF(ISERROR(HLOOKUP($B101,INDIRECT("'Monthly Resource Report'!"&amp;'Green Validation'!Q$450676&amp;":"&amp;'Green Validation'!Q$450677),'Green Validation'!Q$450678,FALSE)),0,HLOOKUP($B101,INDIRECT("'Monthly Resource Report'!"&amp;'Green Validation'!Q$450676&amp;":"&amp;'Green Validation'!Q$450677),'Green Validation'!Q$450678,FALSE))</f>
        <v>223</v>
      </c>
      <c r="R101" s="297">
        <f ca="1">+IF(ISERROR(HLOOKUP($B101,INDIRECT("'Monthly Resource Report'!"&amp;'Green Validation'!R$450676&amp;":"&amp;'Green Validation'!R$450677),'Green Validation'!R$450678,FALSE)),0,HLOOKUP($B101,INDIRECT("'Monthly Resource Report'!"&amp;'Green Validation'!R$450676&amp;":"&amp;'Green Validation'!R$450677),'Green Validation'!R$450678,FALSE))</f>
        <v>6.0500038627588717</v>
      </c>
      <c r="S101" s="317">
        <f ca="1">+IF(ISERROR(HLOOKUP($B101,INDIRECT("'Monthly Resource Report'!"&amp;'Green Validation'!S$450676&amp;":"&amp;'Green Validation'!S$450677),'Green Validation'!S$450678,FALSE)),0,HLOOKUP($B101,INDIRECT("'Monthly Resource Report'!"&amp;'Green Validation'!S$450676&amp;":"&amp;'Green Validation'!S$450677),'Green Validation'!S$450678,FALSE))</f>
        <v>0.2243903864024866</v>
      </c>
      <c r="T101" s="318">
        <f ca="1">+IF(ISERROR(HLOOKUP($B101,INDIRECT("'Monthly Resource Report'!"&amp;'Green Validation'!T$450676&amp;":"&amp;'Green Validation'!T$450677),'Green Validation'!T$450678,FALSE)),0,HLOOKUP($B101,INDIRECT("'Monthly Resource Report'!"&amp;'Green Validation'!T$450676&amp;":"&amp;'Green Validation'!T$450677),'Green Validation'!T$450678,FALSE))</f>
        <v>0.19054218657551086</v>
      </c>
    </row>
    <row r="102" spans="2:20" s="29" customFormat="1">
      <c r="B102" s="301">
        <v>44287</v>
      </c>
      <c r="C102" s="294">
        <v>231</v>
      </c>
      <c r="D102" s="297">
        <v>6.0498744502267288</v>
      </c>
      <c r="E102" s="299">
        <v>0.22500000000000001</v>
      </c>
      <c r="F102" s="295">
        <v>0.19</v>
      </c>
      <c r="G102" s="294">
        <f ca="1">+IF(ISERROR(HLOOKUP($B102,INDIRECT("'Monthly Resource Report'!"&amp;'Green Validation'!G$450676&amp;":"&amp;'Green Validation'!G$450677),'Green Validation'!G$450678,FALSE)),0,HLOOKUP($B102,INDIRECT("'Monthly Resource Report'!"&amp;'Green Validation'!G$450676&amp;":"&amp;'Green Validation'!G$450677),'Green Validation'!G$450678,FALSE))</f>
        <v>231</v>
      </c>
      <c r="H102" s="297">
        <f ca="1">+IF(ISERROR(HLOOKUP($B102,INDIRECT("'Monthly Resource Report'!"&amp;'Green Validation'!H$450676&amp;":"&amp;'Green Validation'!H$450677),'Green Validation'!H$450678,FALSE)),0,HLOOKUP($B102,INDIRECT("'Monthly Resource Report'!"&amp;'Green Validation'!H$450676&amp;":"&amp;'Green Validation'!H$450677),'Green Validation'!H$450678,FALSE))</f>
        <v>6.0499921960768752</v>
      </c>
      <c r="I102" s="317">
        <f ca="1">+IF(ISERROR(HLOOKUP($B102,INDIRECT("'Monthly Resource Report'!"&amp;'Green Validation'!I$450676&amp;":"&amp;'Green Validation'!I$450677),'Green Validation'!I$450678,FALSE)),0,HLOOKUP($B102,INDIRECT("'Monthly Resource Report'!"&amp;'Green Validation'!I$450676&amp;":"&amp;'Green Validation'!I$450677),'Green Validation'!I$450678,FALSE))</f>
        <v>0.22375803311850551</v>
      </c>
      <c r="J102" s="318">
        <f ca="1">+IF(ISERROR(HLOOKUP($B102,INDIRECT("'Monthly Resource Report'!"&amp;'Green Validation'!J$450676&amp;":"&amp;'Green Validation'!J$450677),'Green Validation'!J$450678,FALSE)),0,HLOOKUP($B102,INDIRECT("'Monthly Resource Report'!"&amp;'Green Validation'!J$450676&amp;":"&amp;'Green Validation'!J$450677),'Green Validation'!J$450678,FALSE))</f>
        <v>0.19037229692875599</v>
      </c>
      <c r="L102" s="301">
        <v>44287</v>
      </c>
      <c r="M102" s="294">
        <v>223</v>
      </c>
      <c r="N102" s="297">
        <v>6.0498744502267288</v>
      </c>
      <c r="O102" s="299">
        <v>0.22500000000000001</v>
      </c>
      <c r="P102" s="295">
        <v>0.19</v>
      </c>
      <c r="Q102" s="294">
        <f ca="1">+IF(ISERROR(HLOOKUP($B102,INDIRECT("'Monthly Resource Report'!"&amp;'Green Validation'!Q$450676&amp;":"&amp;'Green Validation'!Q$450677),'Green Validation'!Q$450678,FALSE)),0,HLOOKUP($B102,INDIRECT("'Monthly Resource Report'!"&amp;'Green Validation'!Q$450676&amp;":"&amp;'Green Validation'!Q$450677),'Green Validation'!Q$450678,FALSE))</f>
        <v>223</v>
      </c>
      <c r="R102" s="297">
        <f ca="1">+IF(ISERROR(HLOOKUP($B102,INDIRECT("'Monthly Resource Report'!"&amp;'Green Validation'!R$450676&amp;":"&amp;'Green Validation'!R$450677),'Green Validation'!R$450678,FALSE)),0,HLOOKUP($B102,INDIRECT("'Monthly Resource Report'!"&amp;'Green Validation'!R$450676&amp;":"&amp;'Green Validation'!R$450677),'Green Validation'!R$450678,FALSE))</f>
        <v>6.0500023923772028</v>
      </c>
      <c r="S102" s="317">
        <f ca="1">+IF(ISERROR(HLOOKUP($B102,INDIRECT("'Monthly Resource Report'!"&amp;'Green Validation'!S$450676&amp;":"&amp;'Green Validation'!S$450677),'Green Validation'!S$450678,FALSE)),0,HLOOKUP($B102,INDIRECT("'Monthly Resource Report'!"&amp;'Green Validation'!S$450676&amp;":"&amp;'Green Validation'!S$450677),'Green Validation'!S$450678,FALSE))</f>
        <v>0.22397572593819698</v>
      </c>
      <c r="T102" s="318">
        <f ca="1">+IF(ISERROR(HLOOKUP($B102,INDIRECT("'Monthly Resource Report'!"&amp;'Green Validation'!T$450676&amp;":"&amp;'Green Validation'!T$450677),'Green Validation'!T$450678,FALSE)),0,HLOOKUP($B102,INDIRECT("'Monthly Resource Report'!"&amp;'Green Validation'!T$450676&amp;":"&amp;'Green Validation'!T$450677),'Green Validation'!T$450678,FALSE))</f>
        <v>0.19017903540213843</v>
      </c>
    </row>
    <row r="103" spans="2:20" s="29" customFormat="1">
      <c r="B103" s="301">
        <v>44317</v>
      </c>
      <c r="C103" s="294">
        <v>231</v>
      </c>
      <c r="D103" s="297">
        <v>6.0498744502267288</v>
      </c>
      <c r="E103" s="299">
        <v>0.21</v>
      </c>
      <c r="F103" s="295">
        <v>0.19</v>
      </c>
      <c r="G103" s="294">
        <f ca="1">+IF(ISERROR(HLOOKUP($B103,INDIRECT("'Monthly Resource Report'!"&amp;'Green Validation'!G$450676&amp;":"&amp;'Green Validation'!G$450677),'Green Validation'!G$450678,FALSE)),0,HLOOKUP($B103,INDIRECT("'Monthly Resource Report'!"&amp;'Green Validation'!G$450676&amp;":"&amp;'Green Validation'!G$450677),'Green Validation'!G$450678,FALSE))</f>
        <v>231</v>
      </c>
      <c r="H103" s="297">
        <f ca="1">+IF(ISERROR(HLOOKUP($B103,INDIRECT("'Monthly Resource Report'!"&amp;'Green Validation'!H$450676&amp;":"&amp;'Green Validation'!H$450677),'Green Validation'!H$450678,FALSE)),0,HLOOKUP($B103,INDIRECT("'Monthly Resource Report'!"&amp;'Green Validation'!H$450676&amp;":"&amp;'Green Validation'!H$450677),'Green Validation'!H$450678,FALSE))</f>
        <v>6.049992414960033</v>
      </c>
      <c r="I103" s="317">
        <f ca="1">+IF(ISERROR(HLOOKUP($B103,INDIRECT("'Monthly Resource Report'!"&amp;'Green Validation'!I$450676&amp;":"&amp;'Green Validation'!I$450677),'Green Validation'!I$450678,FALSE)),0,HLOOKUP($B103,INDIRECT("'Monthly Resource Report'!"&amp;'Green Validation'!I$450676&amp;":"&amp;'Green Validation'!I$450677),'Green Validation'!I$450678,FALSE))</f>
        <v>0.20848687303867458</v>
      </c>
      <c r="J103" s="318">
        <f ca="1">+IF(ISERROR(HLOOKUP($B103,INDIRECT("'Monthly Resource Report'!"&amp;'Green Validation'!J$450676&amp;":"&amp;'Green Validation'!J$450677),'Green Validation'!J$450678,FALSE)),0,HLOOKUP($B103,INDIRECT("'Monthly Resource Report'!"&amp;'Green Validation'!J$450676&amp;":"&amp;'Green Validation'!J$450677),'Green Validation'!J$450678,FALSE))</f>
        <v>0.19024102400475862</v>
      </c>
      <c r="L103" s="301">
        <v>44317</v>
      </c>
      <c r="M103" s="294">
        <v>223</v>
      </c>
      <c r="N103" s="297">
        <v>6.0498744502267288</v>
      </c>
      <c r="O103" s="299">
        <v>0.21</v>
      </c>
      <c r="P103" s="295">
        <v>0.19</v>
      </c>
      <c r="Q103" s="294">
        <f ca="1">+IF(ISERROR(HLOOKUP($B103,INDIRECT("'Monthly Resource Report'!"&amp;'Green Validation'!Q$450676&amp;":"&amp;'Green Validation'!Q$450677),'Green Validation'!Q$450678,FALSE)),0,HLOOKUP($B103,INDIRECT("'Monthly Resource Report'!"&amp;'Green Validation'!Q$450676&amp;":"&amp;'Green Validation'!Q$450677),'Green Validation'!Q$450678,FALSE))</f>
        <v>223</v>
      </c>
      <c r="R103" s="297">
        <f ca="1">+IF(ISERROR(HLOOKUP($B103,INDIRECT("'Monthly Resource Report'!"&amp;'Green Validation'!R$450676&amp;":"&amp;'Green Validation'!R$450677),'Green Validation'!R$450678,FALSE)),0,HLOOKUP($B103,INDIRECT("'Monthly Resource Report'!"&amp;'Green Validation'!R$450676&amp;":"&amp;'Green Validation'!R$450677),'Green Validation'!R$450678,FALSE))</f>
        <v>6.0500032836541031</v>
      </c>
      <c r="S103" s="317">
        <f ca="1">+IF(ISERROR(HLOOKUP($B103,INDIRECT("'Monthly Resource Report'!"&amp;'Green Validation'!S$450676&amp;":"&amp;'Green Validation'!S$450677),'Green Validation'!S$450678,FALSE)),0,HLOOKUP($B103,INDIRECT("'Monthly Resource Report'!"&amp;'Green Validation'!S$450676&amp;":"&amp;'Green Validation'!S$450677),'Green Validation'!S$450678,FALSE))</f>
        <v>0.20876027764208904</v>
      </c>
      <c r="T103" s="318">
        <f ca="1">+IF(ISERROR(HLOOKUP($B103,INDIRECT("'Monthly Resource Report'!"&amp;'Green Validation'!T$450676&amp;":"&amp;'Green Validation'!T$450677),'Green Validation'!T$450678,FALSE)),0,HLOOKUP($B103,INDIRECT("'Monthly Resource Report'!"&amp;'Green Validation'!T$450676&amp;":"&amp;'Green Validation'!T$450677),'Green Validation'!T$450678,FALSE))</f>
        <v>0.19017609703659077</v>
      </c>
    </row>
    <row r="104" spans="2:20" s="29" customFormat="1">
      <c r="B104" s="301">
        <v>44348</v>
      </c>
      <c r="C104" s="294">
        <v>231</v>
      </c>
      <c r="D104" s="297">
        <v>6.0498744502267288</v>
      </c>
      <c r="E104" s="299">
        <v>0.21</v>
      </c>
      <c r="F104" s="295">
        <v>0.19</v>
      </c>
      <c r="G104" s="294">
        <f ca="1">+IF(ISERROR(HLOOKUP($B104,INDIRECT("'Monthly Resource Report'!"&amp;'Green Validation'!G$450676&amp;":"&amp;'Green Validation'!G$450677),'Green Validation'!G$450678,FALSE)),0,HLOOKUP($B104,INDIRECT("'Monthly Resource Report'!"&amp;'Green Validation'!G$450676&amp;":"&amp;'Green Validation'!G$450677),'Green Validation'!G$450678,FALSE))</f>
        <v>231</v>
      </c>
      <c r="H104" s="297">
        <f ca="1">+IF(ISERROR(HLOOKUP($B104,INDIRECT("'Monthly Resource Report'!"&amp;'Green Validation'!H$450676&amp;":"&amp;'Green Validation'!H$450677),'Green Validation'!H$450678,FALSE)),0,HLOOKUP($B104,INDIRECT("'Monthly Resource Report'!"&amp;'Green Validation'!H$450676&amp;":"&amp;'Green Validation'!H$450677),'Green Validation'!H$450678,FALSE))</f>
        <v>6.049991965332385</v>
      </c>
      <c r="I104" s="317">
        <f ca="1">+IF(ISERROR(HLOOKUP($B104,INDIRECT("'Monthly Resource Report'!"&amp;'Green Validation'!I$450676&amp;":"&amp;'Green Validation'!I$450677),'Green Validation'!I$450678,FALSE)),0,HLOOKUP($B104,INDIRECT("'Monthly Resource Report'!"&amp;'Green Validation'!I$450676&amp;":"&amp;'Green Validation'!I$450677),'Green Validation'!I$450678,FALSE))</f>
        <v>0.208817799620588</v>
      </c>
      <c r="J104" s="318">
        <f ca="1">+IF(ISERROR(HLOOKUP($B104,INDIRECT("'Monthly Resource Report'!"&amp;'Green Validation'!J$450676&amp;":"&amp;'Green Validation'!J$450677),'Green Validation'!J$450678,FALSE)),0,HLOOKUP($B104,INDIRECT("'Monthly Resource Report'!"&amp;'Green Validation'!J$450676&amp;":"&amp;'Green Validation'!J$450677),'Green Validation'!J$450678,FALSE))</f>
        <v>0.19024072986495275</v>
      </c>
      <c r="L104" s="301">
        <v>44348</v>
      </c>
      <c r="M104" s="294">
        <v>223</v>
      </c>
      <c r="N104" s="297">
        <v>6.0498744502267288</v>
      </c>
      <c r="O104" s="299">
        <v>0.21</v>
      </c>
      <c r="P104" s="295">
        <v>0.19</v>
      </c>
      <c r="Q104" s="294">
        <f ca="1">+IF(ISERROR(HLOOKUP($B104,INDIRECT("'Monthly Resource Report'!"&amp;'Green Validation'!Q$450676&amp;":"&amp;'Green Validation'!Q$450677),'Green Validation'!Q$450678,FALSE)),0,HLOOKUP($B104,INDIRECT("'Monthly Resource Report'!"&amp;'Green Validation'!Q$450676&amp;":"&amp;'Green Validation'!Q$450677),'Green Validation'!Q$450678,FALSE))</f>
        <v>223</v>
      </c>
      <c r="R104" s="297">
        <f ca="1">+IF(ISERROR(HLOOKUP($B104,INDIRECT("'Monthly Resource Report'!"&amp;'Green Validation'!R$450676&amp;":"&amp;'Green Validation'!R$450677),'Green Validation'!R$450678,FALSE)),0,HLOOKUP($B104,INDIRECT("'Monthly Resource Report'!"&amp;'Green Validation'!R$450676&amp;":"&amp;'Green Validation'!R$450677),'Green Validation'!R$450678,FALSE))</f>
        <v>6.0500032644622479</v>
      </c>
      <c r="S104" s="317">
        <f ca="1">+IF(ISERROR(HLOOKUP($B104,INDIRECT("'Monthly Resource Report'!"&amp;'Green Validation'!S$450676&amp;":"&amp;'Green Validation'!S$450677),'Green Validation'!S$450678,FALSE)),0,HLOOKUP($B104,INDIRECT("'Monthly Resource Report'!"&amp;'Green Validation'!S$450676&amp;":"&amp;'Green Validation'!S$450677),'Green Validation'!S$450678,FALSE))</f>
        <v>0.20908305267410024</v>
      </c>
      <c r="T104" s="318">
        <f ca="1">+IF(ISERROR(HLOOKUP($B104,INDIRECT("'Monthly Resource Report'!"&amp;'Green Validation'!T$450676&amp;":"&amp;'Green Validation'!T$450677),'Green Validation'!T$450678,FALSE)),0,HLOOKUP($B104,INDIRECT("'Monthly Resource Report'!"&amp;'Green Validation'!T$450676&amp;":"&amp;'Green Validation'!T$450677),'Green Validation'!T$450678,FALSE))</f>
        <v>0.19018066486318688</v>
      </c>
    </row>
    <row r="105" spans="2:20" s="29" customFormat="1">
      <c r="B105" s="301">
        <v>44378</v>
      </c>
      <c r="C105" s="294">
        <v>231</v>
      </c>
      <c r="D105" s="297">
        <v>6.0498744502267288</v>
      </c>
      <c r="E105" s="299">
        <v>0.21</v>
      </c>
      <c r="F105" s="295">
        <v>0.19</v>
      </c>
      <c r="G105" s="294">
        <f ca="1">+IF(ISERROR(HLOOKUP($B105,INDIRECT("'Monthly Resource Report'!"&amp;'Green Validation'!G$450676&amp;":"&amp;'Green Validation'!G$450677),'Green Validation'!G$450678,FALSE)),0,HLOOKUP($B105,INDIRECT("'Monthly Resource Report'!"&amp;'Green Validation'!G$450676&amp;":"&amp;'Green Validation'!G$450677),'Green Validation'!G$450678,FALSE))</f>
        <v>231</v>
      </c>
      <c r="H105" s="297">
        <f ca="1">+IF(ISERROR(HLOOKUP($B105,INDIRECT("'Monthly Resource Report'!"&amp;'Green Validation'!H$450676&amp;":"&amp;'Green Validation'!H$450677),'Green Validation'!H$450678,FALSE)),0,HLOOKUP($B105,INDIRECT("'Monthly Resource Report'!"&amp;'Green Validation'!H$450676&amp;":"&amp;'Green Validation'!H$450677),'Green Validation'!H$450678,FALSE))</f>
        <v>6.0499923309991077</v>
      </c>
      <c r="I105" s="317">
        <f ca="1">+IF(ISERROR(HLOOKUP($B105,INDIRECT("'Monthly Resource Report'!"&amp;'Green Validation'!I$450676&amp;":"&amp;'Green Validation'!I$450677),'Green Validation'!I$450678,FALSE)),0,HLOOKUP($B105,INDIRECT("'Monthly Resource Report'!"&amp;'Green Validation'!I$450676&amp;":"&amp;'Green Validation'!I$450677),'Green Validation'!I$450678,FALSE))</f>
        <v>0.2090247320675935</v>
      </c>
      <c r="J105" s="318">
        <f ca="1">+IF(ISERROR(HLOOKUP($B105,INDIRECT("'Monthly Resource Report'!"&amp;'Green Validation'!J$450676&amp;":"&amp;'Green Validation'!J$450677),'Green Validation'!J$450678,FALSE)),0,HLOOKUP($B105,INDIRECT("'Monthly Resource Report'!"&amp;'Green Validation'!J$450676&amp;":"&amp;'Green Validation'!J$450677),'Green Validation'!J$450678,FALSE))</f>
        <v>0.19023121933102788</v>
      </c>
      <c r="L105" s="301">
        <v>44378</v>
      </c>
      <c r="M105" s="294">
        <v>223</v>
      </c>
      <c r="N105" s="297">
        <v>6.0498744502267288</v>
      </c>
      <c r="O105" s="299">
        <v>0.21</v>
      </c>
      <c r="P105" s="295">
        <v>0.19</v>
      </c>
      <c r="Q105" s="294">
        <f ca="1">+IF(ISERROR(HLOOKUP($B105,INDIRECT("'Monthly Resource Report'!"&amp;'Green Validation'!Q$450676&amp;":"&amp;'Green Validation'!Q$450677),'Green Validation'!Q$450678,FALSE)),0,HLOOKUP($B105,INDIRECT("'Monthly Resource Report'!"&amp;'Green Validation'!Q$450676&amp;":"&amp;'Green Validation'!Q$450677),'Green Validation'!Q$450678,FALSE))</f>
        <v>223</v>
      </c>
      <c r="R105" s="297">
        <f ca="1">+IF(ISERROR(HLOOKUP($B105,INDIRECT("'Monthly Resource Report'!"&amp;'Green Validation'!R$450676&amp;":"&amp;'Green Validation'!R$450677),'Green Validation'!R$450678,FALSE)),0,HLOOKUP($B105,INDIRECT("'Monthly Resource Report'!"&amp;'Green Validation'!R$450676&amp;":"&amp;'Green Validation'!R$450677),'Green Validation'!R$450678,FALSE))</f>
        <v>6.0500036432242537</v>
      </c>
      <c r="S105" s="317">
        <f ca="1">+IF(ISERROR(HLOOKUP($B105,INDIRECT("'Monthly Resource Report'!"&amp;'Green Validation'!S$450676&amp;":"&amp;'Green Validation'!S$450677),'Green Validation'!S$450678,FALSE)),0,HLOOKUP($B105,INDIRECT("'Monthly Resource Report'!"&amp;'Green Validation'!S$450676&amp;":"&amp;'Green Validation'!S$450677),'Green Validation'!S$450678,FALSE))</f>
        <v>0.20922667366437084</v>
      </c>
      <c r="T105" s="318">
        <f ca="1">+IF(ISERROR(HLOOKUP($B105,INDIRECT("'Monthly Resource Report'!"&amp;'Green Validation'!T$450676&amp;":"&amp;'Green Validation'!T$450677),'Green Validation'!T$450678,FALSE)),0,HLOOKUP($B105,INDIRECT("'Monthly Resource Report'!"&amp;'Green Validation'!T$450676&amp;":"&amp;'Green Validation'!T$450677),'Green Validation'!T$450678,FALSE))</f>
        <v>0.19017822305262108</v>
      </c>
    </row>
    <row r="106" spans="2:20" s="29" customFormat="1">
      <c r="B106" s="301">
        <v>44409</v>
      </c>
      <c r="C106" s="294">
        <v>231</v>
      </c>
      <c r="D106" s="297">
        <v>6.0498744502267288</v>
      </c>
      <c r="E106" s="299">
        <v>0.21</v>
      </c>
      <c r="F106" s="295">
        <v>0.19</v>
      </c>
      <c r="G106" s="294">
        <f ca="1">+IF(ISERROR(HLOOKUP($B106,INDIRECT("'Monthly Resource Report'!"&amp;'Green Validation'!G$450676&amp;":"&amp;'Green Validation'!G$450677),'Green Validation'!G$450678,FALSE)),0,HLOOKUP($B106,INDIRECT("'Monthly Resource Report'!"&amp;'Green Validation'!G$450676&amp;":"&amp;'Green Validation'!G$450677),'Green Validation'!G$450678,FALSE))</f>
        <v>231</v>
      </c>
      <c r="H106" s="297">
        <f ca="1">+IF(ISERROR(HLOOKUP($B106,INDIRECT("'Monthly Resource Report'!"&amp;'Green Validation'!H$450676&amp;":"&amp;'Green Validation'!H$450677),'Green Validation'!H$450678,FALSE)),0,HLOOKUP($B106,INDIRECT("'Monthly Resource Report'!"&amp;'Green Validation'!H$450676&amp;":"&amp;'Green Validation'!H$450677),'Green Validation'!H$450678,FALSE))</f>
        <v>6.0499923691116528</v>
      </c>
      <c r="I106" s="317">
        <f ca="1">+IF(ISERROR(HLOOKUP($B106,INDIRECT("'Monthly Resource Report'!"&amp;'Green Validation'!I$450676&amp;":"&amp;'Green Validation'!I$450677),'Green Validation'!I$450678,FALSE)),0,HLOOKUP($B106,INDIRECT("'Monthly Resource Report'!"&amp;'Green Validation'!I$450676&amp;":"&amp;'Green Validation'!I$450677),'Green Validation'!I$450678,FALSE))</f>
        <v>0.20926812308114642</v>
      </c>
      <c r="J106" s="318">
        <f ca="1">+IF(ISERROR(HLOOKUP($B106,INDIRECT("'Monthly Resource Report'!"&amp;'Green Validation'!J$450676&amp;":"&amp;'Green Validation'!J$450677),'Green Validation'!J$450678,FALSE)),0,HLOOKUP($B106,INDIRECT("'Monthly Resource Report'!"&amp;'Green Validation'!J$450676&amp;":"&amp;'Green Validation'!J$450677),'Green Validation'!J$450678,FALSE))</f>
        <v>0.19023343582344024</v>
      </c>
      <c r="L106" s="301">
        <v>44409</v>
      </c>
      <c r="M106" s="294">
        <v>223</v>
      </c>
      <c r="N106" s="297">
        <v>6.0498744502267288</v>
      </c>
      <c r="O106" s="299">
        <v>0.21</v>
      </c>
      <c r="P106" s="295">
        <v>0.19</v>
      </c>
      <c r="Q106" s="294">
        <f ca="1">+IF(ISERROR(HLOOKUP($B106,INDIRECT("'Monthly Resource Report'!"&amp;'Green Validation'!Q$450676&amp;":"&amp;'Green Validation'!Q$450677),'Green Validation'!Q$450678,FALSE)),0,HLOOKUP($B106,INDIRECT("'Monthly Resource Report'!"&amp;'Green Validation'!Q$450676&amp;":"&amp;'Green Validation'!Q$450677),'Green Validation'!Q$450678,FALSE))</f>
        <v>223</v>
      </c>
      <c r="R106" s="297">
        <f ca="1">+IF(ISERROR(HLOOKUP($B106,INDIRECT("'Monthly Resource Report'!"&amp;'Green Validation'!R$450676&amp;":"&amp;'Green Validation'!R$450677),'Green Validation'!R$450678,FALSE)),0,HLOOKUP($B106,INDIRECT("'Monthly Resource Report'!"&amp;'Green Validation'!R$450676&amp;":"&amp;'Green Validation'!R$450677),'Green Validation'!R$450678,FALSE))</f>
        <v>6.0500052748044464</v>
      </c>
      <c r="S106" s="317">
        <f ca="1">+IF(ISERROR(HLOOKUP($B106,INDIRECT("'Monthly Resource Report'!"&amp;'Green Validation'!S$450676&amp;":"&amp;'Green Validation'!S$450677),'Green Validation'!S$450678,FALSE)),0,HLOOKUP($B106,INDIRECT("'Monthly Resource Report'!"&amp;'Green Validation'!S$450676&amp;":"&amp;'Green Validation'!S$450677),'Green Validation'!S$450678,FALSE))</f>
        <v>0.20943465886984755</v>
      </c>
      <c r="T106" s="318">
        <f ca="1">+IF(ISERROR(HLOOKUP($B106,INDIRECT("'Monthly Resource Report'!"&amp;'Green Validation'!T$450676&amp;":"&amp;'Green Validation'!T$450677),'Green Validation'!T$450678,FALSE)),0,HLOOKUP($B106,INDIRECT("'Monthly Resource Report'!"&amp;'Green Validation'!T$450676&amp;":"&amp;'Green Validation'!T$450677),'Green Validation'!T$450678,FALSE))</f>
        <v>0.19017361915192804</v>
      </c>
    </row>
    <row r="107" spans="2:20" s="29" customFormat="1">
      <c r="B107" s="301">
        <v>44440</v>
      </c>
      <c r="C107" s="294">
        <v>231</v>
      </c>
      <c r="D107" s="297">
        <v>6.0498744502267288</v>
      </c>
      <c r="E107" s="299">
        <v>0.21</v>
      </c>
      <c r="F107" s="295">
        <v>0.19</v>
      </c>
      <c r="G107" s="294">
        <f ca="1">+IF(ISERROR(HLOOKUP($B107,INDIRECT("'Monthly Resource Report'!"&amp;'Green Validation'!G$450676&amp;":"&amp;'Green Validation'!G$450677),'Green Validation'!G$450678,FALSE)),0,HLOOKUP($B107,INDIRECT("'Monthly Resource Report'!"&amp;'Green Validation'!G$450676&amp;":"&amp;'Green Validation'!G$450677),'Green Validation'!G$450678,FALSE))</f>
        <v>231</v>
      </c>
      <c r="H107" s="297">
        <f ca="1">+IF(ISERROR(HLOOKUP($B107,INDIRECT("'Monthly Resource Report'!"&amp;'Green Validation'!H$450676&amp;":"&amp;'Green Validation'!H$450677),'Green Validation'!H$450678,FALSE)),0,HLOOKUP($B107,INDIRECT("'Monthly Resource Report'!"&amp;'Green Validation'!H$450676&amp;":"&amp;'Green Validation'!H$450677),'Green Validation'!H$450678,FALSE))</f>
        <v>6.0499928398878469</v>
      </c>
      <c r="I107" s="317">
        <f ca="1">+IF(ISERROR(HLOOKUP($B107,INDIRECT("'Monthly Resource Report'!"&amp;'Green Validation'!I$450676&amp;":"&amp;'Green Validation'!I$450677),'Green Validation'!I$450678,FALSE)),0,HLOOKUP($B107,INDIRECT("'Monthly Resource Report'!"&amp;'Green Validation'!I$450676&amp;":"&amp;'Green Validation'!I$450677),'Green Validation'!I$450678,FALSE))</f>
        <v>0.20845221506286699</v>
      </c>
      <c r="J107" s="318">
        <f ca="1">+IF(ISERROR(HLOOKUP($B107,INDIRECT("'Monthly Resource Report'!"&amp;'Green Validation'!J$450676&amp;":"&amp;'Green Validation'!J$450677),'Green Validation'!J$450678,FALSE)),0,HLOOKUP($B107,INDIRECT("'Monthly Resource Report'!"&amp;'Green Validation'!J$450676&amp;":"&amp;'Green Validation'!J$450677),'Green Validation'!J$450678,FALSE))</f>
        <v>0.19025545676965172</v>
      </c>
      <c r="L107" s="301">
        <v>44440</v>
      </c>
      <c r="M107" s="294">
        <v>223</v>
      </c>
      <c r="N107" s="297">
        <v>6.0498744502267288</v>
      </c>
      <c r="O107" s="299">
        <v>0.21</v>
      </c>
      <c r="P107" s="295">
        <v>0.19</v>
      </c>
      <c r="Q107" s="294">
        <f ca="1">+IF(ISERROR(HLOOKUP($B107,INDIRECT("'Monthly Resource Report'!"&amp;'Green Validation'!Q$450676&amp;":"&amp;'Green Validation'!Q$450677),'Green Validation'!Q$450678,FALSE)),0,HLOOKUP($B107,INDIRECT("'Monthly Resource Report'!"&amp;'Green Validation'!Q$450676&amp;":"&amp;'Green Validation'!Q$450677),'Green Validation'!Q$450678,FALSE))</f>
        <v>223</v>
      </c>
      <c r="R107" s="297">
        <f ca="1">+IF(ISERROR(HLOOKUP($B107,INDIRECT("'Monthly Resource Report'!"&amp;'Green Validation'!R$450676&amp;":"&amp;'Green Validation'!R$450677),'Green Validation'!R$450678,FALSE)),0,HLOOKUP($B107,INDIRECT("'Monthly Resource Report'!"&amp;'Green Validation'!R$450676&amp;":"&amp;'Green Validation'!R$450677),'Green Validation'!R$450678,FALSE))</f>
        <v>6.0500012412594648</v>
      </c>
      <c r="S107" s="317">
        <f ca="1">+IF(ISERROR(HLOOKUP($B107,INDIRECT("'Monthly Resource Report'!"&amp;'Green Validation'!S$450676&amp;":"&amp;'Green Validation'!S$450677),'Green Validation'!S$450678,FALSE)),0,HLOOKUP($B107,INDIRECT("'Monthly Resource Report'!"&amp;'Green Validation'!S$450676&amp;":"&amp;'Green Validation'!S$450677),'Green Validation'!S$450678,FALSE))</f>
        <v>0.20877863055771553</v>
      </c>
      <c r="T107" s="318">
        <f ca="1">+IF(ISERROR(HLOOKUP($B107,INDIRECT("'Monthly Resource Report'!"&amp;'Green Validation'!T$450676&amp;":"&amp;'Green Validation'!T$450677),'Green Validation'!T$450678,FALSE)),0,HLOOKUP($B107,INDIRECT("'Monthly Resource Report'!"&amp;'Green Validation'!T$450676&amp;":"&amp;'Green Validation'!T$450677),'Green Validation'!T$450678,FALSE))</f>
        <v>0.19018841112634102</v>
      </c>
    </row>
    <row r="108" spans="2:20" s="29" customFormat="1">
      <c r="B108" s="301">
        <v>44470</v>
      </c>
      <c r="C108" s="294">
        <v>231</v>
      </c>
      <c r="D108" s="297">
        <v>6.0498744502267288</v>
      </c>
      <c r="E108" s="299">
        <v>0.22500000000000001</v>
      </c>
      <c r="F108" s="295">
        <v>0.19</v>
      </c>
      <c r="G108" s="294">
        <f ca="1">+IF(ISERROR(HLOOKUP($B108,INDIRECT("'Monthly Resource Report'!"&amp;'Green Validation'!G$450676&amp;":"&amp;'Green Validation'!G$450677),'Green Validation'!G$450678,FALSE)),0,HLOOKUP($B108,INDIRECT("'Monthly Resource Report'!"&amp;'Green Validation'!G$450676&amp;":"&amp;'Green Validation'!G$450677),'Green Validation'!G$450678,FALSE))</f>
        <v>231</v>
      </c>
      <c r="H108" s="297">
        <f ca="1">+IF(ISERROR(HLOOKUP($B108,INDIRECT("'Monthly Resource Report'!"&amp;'Green Validation'!H$450676&amp;":"&amp;'Green Validation'!H$450677),'Green Validation'!H$450678,FALSE)),0,HLOOKUP($B108,INDIRECT("'Monthly Resource Report'!"&amp;'Green Validation'!H$450676&amp;":"&amp;'Green Validation'!H$450677),'Green Validation'!H$450678,FALSE))</f>
        <v>6.0499926759989302</v>
      </c>
      <c r="I108" s="317">
        <f ca="1">+IF(ISERROR(HLOOKUP($B108,INDIRECT("'Monthly Resource Report'!"&amp;'Green Validation'!I$450676&amp;":"&amp;'Green Validation'!I$450677),'Green Validation'!I$450678,FALSE)),0,HLOOKUP($B108,INDIRECT("'Monthly Resource Report'!"&amp;'Green Validation'!I$450676&amp;":"&amp;'Green Validation'!I$450677),'Green Validation'!I$450678,FALSE))</f>
        <v>0.22385996655886872</v>
      </c>
      <c r="J108" s="318">
        <f ca="1">+IF(ISERROR(HLOOKUP($B108,INDIRECT("'Monthly Resource Report'!"&amp;'Green Validation'!J$450676&amp;":"&amp;'Green Validation'!J$450677),'Green Validation'!J$450678,FALSE)),0,HLOOKUP($B108,INDIRECT("'Monthly Resource Report'!"&amp;'Green Validation'!J$450676&amp;":"&amp;'Green Validation'!J$450677),'Green Validation'!J$450678,FALSE))</f>
        <v>0.19024261152261115</v>
      </c>
      <c r="L108" s="301">
        <v>44470</v>
      </c>
      <c r="M108" s="294">
        <v>223</v>
      </c>
      <c r="N108" s="297">
        <v>6.0498744502267288</v>
      </c>
      <c r="O108" s="299">
        <v>0.22500000000000001</v>
      </c>
      <c r="P108" s="295">
        <v>0.19</v>
      </c>
      <c r="Q108" s="294">
        <f ca="1">+IF(ISERROR(HLOOKUP($B108,INDIRECT("'Monthly Resource Report'!"&amp;'Green Validation'!Q$450676&amp;":"&amp;'Green Validation'!Q$450677),'Green Validation'!Q$450678,FALSE)),0,HLOOKUP($B108,INDIRECT("'Monthly Resource Report'!"&amp;'Green Validation'!Q$450676&amp;":"&amp;'Green Validation'!Q$450677),'Green Validation'!Q$450678,FALSE))</f>
        <v>223</v>
      </c>
      <c r="R108" s="297">
        <f ca="1">+IF(ISERROR(HLOOKUP($B108,INDIRECT("'Monthly Resource Report'!"&amp;'Green Validation'!R$450676&amp;":"&amp;'Green Validation'!R$450677),'Green Validation'!R$450678,FALSE)),0,HLOOKUP($B108,INDIRECT("'Monthly Resource Report'!"&amp;'Green Validation'!R$450676&amp;":"&amp;'Green Validation'!R$450677),'Green Validation'!R$450678,FALSE))</f>
        <v>6.0500049632717889</v>
      </c>
      <c r="S108" s="317">
        <f ca="1">+IF(ISERROR(HLOOKUP($B108,INDIRECT("'Monthly Resource Report'!"&amp;'Green Validation'!S$450676&amp;":"&amp;'Green Validation'!S$450677),'Green Validation'!S$450678,FALSE)),0,HLOOKUP($B108,INDIRECT("'Monthly Resource Report'!"&amp;'Green Validation'!S$450676&amp;":"&amp;'Green Validation'!S$450677),'Green Validation'!S$450678,FALSE))</f>
        <v>0.22402308370642821</v>
      </c>
      <c r="T108" s="318">
        <f ca="1">+IF(ISERROR(HLOOKUP($B108,INDIRECT("'Monthly Resource Report'!"&amp;'Green Validation'!T$450676&amp;":"&amp;'Green Validation'!T$450677),'Green Validation'!T$450678,FALSE)),0,HLOOKUP($B108,INDIRECT("'Monthly Resource Report'!"&amp;'Green Validation'!T$450676&amp;":"&amp;'Green Validation'!T$450677),'Green Validation'!T$450678,FALSE))</f>
        <v>0.19018071269267048</v>
      </c>
    </row>
    <row r="109" spans="2:20" s="29" customFormat="1">
      <c r="B109" s="301">
        <v>44501</v>
      </c>
      <c r="C109" s="294">
        <v>231</v>
      </c>
      <c r="D109" s="297">
        <v>6.0498744502267288</v>
      </c>
      <c r="E109" s="299">
        <v>0.22500000000000001</v>
      </c>
      <c r="F109" s="295">
        <v>0.19</v>
      </c>
      <c r="G109" s="294">
        <f ca="1">+IF(ISERROR(HLOOKUP($B109,INDIRECT("'Monthly Resource Report'!"&amp;'Green Validation'!G$450676&amp;":"&amp;'Green Validation'!G$450677),'Green Validation'!G$450678,FALSE)),0,HLOOKUP($B109,INDIRECT("'Monthly Resource Report'!"&amp;'Green Validation'!G$450676&amp;":"&amp;'Green Validation'!G$450677),'Green Validation'!G$450678,FALSE))</f>
        <v>231</v>
      </c>
      <c r="H109" s="297">
        <f ca="1">+IF(ISERROR(HLOOKUP($B109,INDIRECT("'Monthly Resource Report'!"&amp;'Green Validation'!H$450676&amp;":"&amp;'Green Validation'!H$450677),'Green Validation'!H$450678,FALSE)),0,HLOOKUP($B109,INDIRECT("'Monthly Resource Report'!"&amp;'Green Validation'!H$450676&amp;":"&amp;'Green Validation'!H$450677),'Green Validation'!H$450678,FALSE))</f>
        <v>6.0499921606698681</v>
      </c>
      <c r="I109" s="317">
        <f ca="1">+IF(ISERROR(HLOOKUP($B109,INDIRECT("'Monthly Resource Report'!"&amp;'Green Validation'!I$450676&amp;":"&amp;'Green Validation'!I$450677),'Green Validation'!I$450678,FALSE)),0,HLOOKUP($B109,INDIRECT("'Monthly Resource Report'!"&amp;'Green Validation'!I$450676&amp;":"&amp;'Green Validation'!I$450677),'Green Validation'!I$450678,FALSE))</f>
        <v>0.22423956837457379</v>
      </c>
      <c r="J109" s="318">
        <f ca="1">+IF(ISERROR(HLOOKUP($B109,INDIRECT("'Monthly Resource Report'!"&amp;'Green Validation'!J$450676&amp;":"&amp;'Green Validation'!J$450677),'Green Validation'!J$450678,FALSE)),0,HLOOKUP($B109,INDIRECT("'Monthly Resource Report'!"&amp;'Green Validation'!J$450676&amp;":"&amp;'Green Validation'!J$450677),'Green Validation'!J$450678,FALSE))</f>
        <v>0.19036613105876279</v>
      </c>
      <c r="L109" s="301">
        <v>44501</v>
      </c>
      <c r="M109" s="294">
        <v>223</v>
      </c>
      <c r="N109" s="297">
        <v>6.0498744502267288</v>
      </c>
      <c r="O109" s="299">
        <v>0.22500000000000001</v>
      </c>
      <c r="P109" s="295">
        <v>0.19</v>
      </c>
      <c r="Q109" s="294">
        <f ca="1">+IF(ISERROR(HLOOKUP($B109,INDIRECT("'Monthly Resource Report'!"&amp;'Green Validation'!Q$450676&amp;":"&amp;'Green Validation'!Q$450677),'Green Validation'!Q$450678,FALSE)),0,HLOOKUP($B109,INDIRECT("'Monthly Resource Report'!"&amp;'Green Validation'!Q$450676&amp;":"&amp;'Green Validation'!Q$450677),'Green Validation'!Q$450678,FALSE))</f>
        <v>223</v>
      </c>
      <c r="R109" s="297">
        <f ca="1">+IF(ISERROR(HLOOKUP($B109,INDIRECT("'Monthly Resource Report'!"&amp;'Green Validation'!R$450676&amp;":"&amp;'Green Validation'!R$450677),'Green Validation'!R$450678,FALSE)),0,HLOOKUP($B109,INDIRECT("'Monthly Resource Report'!"&amp;'Green Validation'!R$450676&amp;":"&amp;'Green Validation'!R$450677),'Green Validation'!R$450678,FALSE))</f>
        <v>6.0500065113941428</v>
      </c>
      <c r="S109" s="317">
        <f ca="1">+IF(ISERROR(HLOOKUP($B109,INDIRECT("'Monthly Resource Report'!"&amp;'Green Validation'!S$450676&amp;":"&amp;'Green Validation'!S$450677),'Green Validation'!S$450678,FALSE)),0,HLOOKUP($B109,INDIRECT("'Monthly Resource Report'!"&amp;'Green Validation'!S$450676&amp;":"&amp;'Green Validation'!S$450677),'Green Validation'!S$450678,FALSE))</f>
        <v>0.22445937085622034</v>
      </c>
      <c r="T109" s="318">
        <f ca="1">+IF(ISERROR(HLOOKUP($B109,INDIRECT("'Monthly Resource Report'!"&amp;'Green Validation'!T$450676&amp;":"&amp;'Green Validation'!T$450677),'Green Validation'!T$450678,FALSE)),0,HLOOKUP($B109,INDIRECT("'Monthly Resource Report'!"&amp;'Green Validation'!T$450676&amp;":"&amp;'Green Validation'!T$450677),'Green Validation'!T$450678,FALSE))</f>
        <v>0.19027059364184537</v>
      </c>
    </row>
    <row r="110" spans="2:20" s="29" customFormat="1">
      <c r="B110" s="301">
        <v>44531</v>
      </c>
      <c r="C110" s="294">
        <v>231</v>
      </c>
      <c r="D110" s="297">
        <v>6.0498744502267288</v>
      </c>
      <c r="E110" s="299">
        <v>0.22500000000000001</v>
      </c>
      <c r="F110" s="295">
        <v>0.19</v>
      </c>
      <c r="G110" s="294">
        <f ca="1">+IF(ISERROR(HLOOKUP($B110,INDIRECT("'Monthly Resource Report'!"&amp;'Green Validation'!G$450676&amp;":"&amp;'Green Validation'!G$450677),'Green Validation'!G$450678,FALSE)),0,HLOOKUP($B110,INDIRECT("'Monthly Resource Report'!"&amp;'Green Validation'!G$450676&amp;":"&amp;'Green Validation'!G$450677),'Green Validation'!G$450678,FALSE))</f>
        <v>231</v>
      </c>
      <c r="H110" s="297">
        <f ca="1">+IF(ISERROR(HLOOKUP($B110,INDIRECT("'Monthly Resource Report'!"&amp;'Green Validation'!H$450676&amp;":"&amp;'Green Validation'!H$450677),'Green Validation'!H$450678,FALSE)),0,HLOOKUP($B110,INDIRECT("'Monthly Resource Report'!"&amp;'Green Validation'!H$450676&amp;":"&amp;'Green Validation'!H$450677),'Green Validation'!H$450678,FALSE))</f>
        <v>6.0499915578568215</v>
      </c>
      <c r="I110" s="317">
        <f ca="1">+IF(ISERROR(HLOOKUP($B110,INDIRECT("'Monthly Resource Report'!"&amp;'Green Validation'!I$450676&amp;":"&amp;'Green Validation'!I$450677),'Green Validation'!I$450678,FALSE)),0,HLOOKUP($B110,INDIRECT("'Monthly Resource Report'!"&amp;'Green Validation'!I$450676&amp;":"&amp;'Green Validation'!I$450677),'Green Validation'!I$450678,FALSE))</f>
        <v>0.22411628331580022</v>
      </c>
      <c r="J110" s="318">
        <f ca="1">+IF(ISERROR(HLOOKUP($B110,INDIRECT("'Monthly Resource Report'!"&amp;'Green Validation'!J$450676&amp;":"&amp;'Green Validation'!J$450677),'Green Validation'!J$450678,FALSE)),0,HLOOKUP($B110,INDIRECT("'Monthly Resource Report'!"&amp;'Green Validation'!J$450676&amp;":"&amp;'Green Validation'!J$450677),'Green Validation'!J$450678,FALSE))</f>
        <v>0.19034971944499057</v>
      </c>
      <c r="L110" s="301">
        <v>44531</v>
      </c>
      <c r="M110" s="294">
        <v>223</v>
      </c>
      <c r="N110" s="297">
        <v>6.0498744502267288</v>
      </c>
      <c r="O110" s="299">
        <v>0.22500000000000001</v>
      </c>
      <c r="P110" s="295">
        <v>0.19</v>
      </c>
      <c r="Q110" s="294">
        <f ca="1">+IF(ISERROR(HLOOKUP($B110,INDIRECT("'Monthly Resource Report'!"&amp;'Green Validation'!Q$450676&amp;":"&amp;'Green Validation'!Q$450677),'Green Validation'!Q$450678,FALSE)),0,HLOOKUP($B110,INDIRECT("'Monthly Resource Report'!"&amp;'Green Validation'!Q$450676&amp;":"&amp;'Green Validation'!Q$450677),'Green Validation'!Q$450678,FALSE))</f>
        <v>223</v>
      </c>
      <c r="R110" s="297">
        <f ca="1">+IF(ISERROR(HLOOKUP($B110,INDIRECT("'Monthly Resource Report'!"&amp;'Green Validation'!R$450676&amp;":"&amp;'Green Validation'!R$450677),'Green Validation'!R$450678,FALSE)),0,HLOOKUP($B110,INDIRECT("'Monthly Resource Report'!"&amp;'Green Validation'!R$450676&amp;":"&amp;'Green Validation'!R$450677),'Green Validation'!R$450678,FALSE))</f>
        <v>6.0500036766840184</v>
      </c>
      <c r="S110" s="317">
        <f ca="1">+IF(ISERROR(HLOOKUP($B110,INDIRECT("'Monthly Resource Report'!"&amp;'Green Validation'!S$450676&amp;":"&amp;'Green Validation'!S$450677),'Green Validation'!S$450678,FALSE)),0,HLOOKUP($B110,INDIRECT("'Monthly Resource Report'!"&amp;'Green Validation'!S$450676&amp;":"&amp;'Green Validation'!S$450677),'Green Validation'!S$450678,FALSE))</f>
        <v>0.22433681197017188</v>
      </c>
      <c r="T110" s="318">
        <f ca="1">+IF(ISERROR(HLOOKUP($B110,INDIRECT("'Monthly Resource Report'!"&amp;'Green Validation'!T$450676&amp;":"&amp;'Green Validation'!T$450677),'Green Validation'!T$450678,FALSE)),0,HLOOKUP($B110,INDIRECT("'Monthly Resource Report'!"&amp;'Green Validation'!T$450676&amp;":"&amp;'Green Validation'!T$450677),'Green Validation'!T$450678,FALSE))</f>
        <v>0.19025323234713112</v>
      </c>
    </row>
    <row r="111" spans="2:20" s="29" customFormat="1">
      <c r="B111" s="301">
        <v>44562</v>
      </c>
      <c r="C111" s="294">
        <v>231</v>
      </c>
      <c r="D111" s="297">
        <v>6.2138260478278724</v>
      </c>
      <c r="E111" s="299">
        <v>0.22500000000000001</v>
      </c>
      <c r="F111" s="295">
        <v>0.19</v>
      </c>
      <c r="G111" s="294">
        <f ca="1">+IF(ISERROR(HLOOKUP($B111,INDIRECT("'Monthly Resource Report'!"&amp;'Green Validation'!G$450676&amp;":"&amp;'Green Validation'!G$450677),'Green Validation'!G$450678,FALSE)),0,HLOOKUP($B111,INDIRECT("'Monthly Resource Report'!"&amp;'Green Validation'!G$450676&amp;":"&amp;'Green Validation'!G$450677),'Green Validation'!G$450678,FALSE))</f>
        <v>231</v>
      </c>
      <c r="H111" s="297">
        <f ca="1">+IF(ISERROR(HLOOKUP($B111,INDIRECT("'Monthly Resource Report'!"&amp;'Green Validation'!H$450676&amp;":"&amp;'Green Validation'!H$450677),'Green Validation'!H$450678,FALSE)),0,HLOOKUP($B111,INDIRECT("'Monthly Resource Report'!"&amp;'Green Validation'!H$450676&amp;":"&amp;'Green Validation'!H$450677),'Green Validation'!H$450678,FALSE))</f>
        <v>6.214009459851134</v>
      </c>
      <c r="I111" s="317">
        <f ca="1">+IF(ISERROR(HLOOKUP($B111,INDIRECT("'Monthly Resource Report'!"&amp;'Green Validation'!I$450676&amp;":"&amp;'Green Validation'!I$450677),'Green Validation'!I$450678,FALSE)),0,HLOOKUP($B111,INDIRECT("'Monthly Resource Report'!"&amp;'Green Validation'!I$450676&amp;":"&amp;'Green Validation'!I$450677),'Green Validation'!I$450678,FALSE))</f>
        <v>0.22439826143416272</v>
      </c>
      <c r="J111" s="318">
        <f ca="1">+IF(ISERROR(HLOOKUP($B111,INDIRECT("'Monthly Resource Report'!"&amp;'Green Validation'!J$450676&amp;":"&amp;'Green Validation'!J$450677),'Green Validation'!J$450678,FALSE)),0,HLOOKUP($B111,INDIRECT("'Monthly Resource Report'!"&amp;'Green Validation'!J$450676&amp;":"&amp;'Green Validation'!J$450677),'Green Validation'!J$450678,FALSE))</f>
        <v>0.19023475720455615</v>
      </c>
      <c r="L111" s="301">
        <v>44562</v>
      </c>
      <c r="M111" s="294">
        <v>223</v>
      </c>
      <c r="N111" s="297">
        <v>6.2138260478278724</v>
      </c>
      <c r="O111" s="299">
        <v>0.22500000000000001</v>
      </c>
      <c r="P111" s="295">
        <v>0.19</v>
      </c>
      <c r="Q111" s="294">
        <f ca="1">+IF(ISERROR(HLOOKUP($B111,INDIRECT("'Monthly Resource Report'!"&amp;'Green Validation'!Q$450676&amp;":"&amp;'Green Validation'!Q$450677),'Green Validation'!Q$450678,FALSE)),0,HLOOKUP($B111,INDIRECT("'Monthly Resource Report'!"&amp;'Green Validation'!Q$450676&amp;":"&amp;'Green Validation'!Q$450677),'Green Validation'!Q$450678,FALSE))</f>
        <v>223</v>
      </c>
      <c r="R111" s="297">
        <f ca="1">+IF(ISERROR(HLOOKUP($B111,INDIRECT("'Monthly Resource Report'!"&amp;'Green Validation'!R$450676&amp;":"&amp;'Green Validation'!R$450677),'Green Validation'!R$450678,FALSE)),0,HLOOKUP($B111,INDIRECT("'Monthly Resource Report'!"&amp;'Green Validation'!R$450676&amp;":"&amp;'Green Validation'!R$450677),'Green Validation'!R$450678,FALSE))</f>
        <v>6.213991857271802</v>
      </c>
      <c r="S111" s="317">
        <f ca="1">+IF(ISERROR(HLOOKUP($B111,INDIRECT("'Monthly Resource Report'!"&amp;'Green Validation'!S$450676&amp;":"&amp;'Green Validation'!S$450677),'Green Validation'!S$450678,FALSE)),0,HLOOKUP($B111,INDIRECT("'Monthly Resource Report'!"&amp;'Green Validation'!S$450676&amp;":"&amp;'Green Validation'!S$450677),'Green Validation'!S$450678,FALSE))</f>
        <v>0.22448944426363943</v>
      </c>
      <c r="T111" s="318">
        <f ca="1">+IF(ISERROR(HLOOKUP($B111,INDIRECT("'Monthly Resource Report'!"&amp;'Green Validation'!T$450676&amp;":"&amp;'Green Validation'!T$450677),'Green Validation'!T$450678,FALSE)),0,HLOOKUP($B111,INDIRECT("'Monthly Resource Report'!"&amp;'Green Validation'!T$450676&amp;":"&amp;'Green Validation'!T$450677),'Green Validation'!T$450678,FALSE))</f>
        <v>0.19025841549098046</v>
      </c>
    </row>
    <row r="112" spans="2:20" s="29" customFormat="1">
      <c r="B112" s="301">
        <v>44593</v>
      </c>
      <c r="C112" s="294">
        <v>231</v>
      </c>
      <c r="D112" s="297">
        <v>6.2138260478278724</v>
      </c>
      <c r="E112" s="299">
        <v>0.22500000000000001</v>
      </c>
      <c r="F112" s="295">
        <v>0.19</v>
      </c>
      <c r="G112" s="294">
        <f ca="1">+IF(ISERROR(HLOOKUP($B112,INDIRECT("'Monthly Resource Report'!"&amp;'Green Validation'!G$450676&amp;":"&amp;'Green Validation'!G$450677),'Green Validation'!G$450678,FALSE)),0,HLOOKUP($B112,INDIRECT("'Monthly Resource Report'!"&amp;'Green Validation'!G$450676&amp;":"&amp;'Green Validation'!G$450677),'Green Validation'!G$450678,FALSE))</f>
        <v>231</v>
      </c>
      <c r="H112" s="297">
        <f ca="1">+IF(ISERROR(HLOOKUP($B112,INDIRECT("'Monthly Resource Report'!"&amp;'Green Validation'!H$450676&amp;":"&amp;'Green Validation'!H$450677),'Green Validation'!H$450678,FALSE)),0,HLOOKUP($B112,INDIRECT("'Monthly Resource Report'!"&amp;'Green Validation'!H$450676&amp;":"&amp;'Green Validation'!H$450677),'Green Validation'!H$450678,FALSE))</f>
        <v>6.2140107487442329</v>
      </c>
      <c r="I112" s="317">
        <f ca="1">+IF(ISERROR(HLOOKUP($B112,INDIRECT("'Monthly Resource Report'!"&amp;'Green Validation'!I$450676&amp;":"&amp;'Green Validation'!I$450677),'Green Validation'!I$450678,FALSE)),0,HLOOKUP($B112,INDIRECT("'Monthly Resource Report'!"&amp;'Green Validation'!I$450676&amp;":"&amp;'Green Validation'!I$450677),'Green Validation'!I$450678,FALSE))</f>
        <v>0.2243940717332685</v>
      </c>
      <c r="J112" s="318">
        <f ca="1">+IF(ISERROR(HLOOKUP($B112,INDIRECT("'Monthly Resource Report'!"&amp;'Green Validation'!J$450676&amp;":"&amp;'Green Validation'!J$450677),'Green Validation'!J$450678,FALSE)),0,HLOOKUP($B112,INDIRECT("'Monthly Resource Report'!"&amp;'Green Validation'!J$450676&amp;":"&amp;'Green Validation'!J$450677),'Green Validation'!J$450678,FALSE))</f>
        <v>0.19038551525533987</v>
      </c>
      <c r="L112" s="301">
        <v>44593</v>
      </c>
      <c r="M112" s="294">
        <v>223</v>
      </c>
      <c r="N112" s="297">
        <v>6.2138260478278724</v>
      </c>
      <c r="O112" s="299">
        <v>0.22500000000000001</v>
      </c>
      <c r="P112" s="295">
        <v>0.19</v>
      </c>
      <c r="Q112" s="294">
        <f ca="1">+IF(ISERROR(HLOOKUP($B112,INDIRECT("'Monthly Resource Report'!"&amp;'Green Validation'!Q$450676&amp;":"&amp;'Green Validation'!Q$450677),'Green Validation'!Q$450678,FALSE)),0,HLOOKUP($B112,INDIRECT("'Monthly Resource Report'!"&amp;'Green Validation'!Q$450676&amp;":"&amp;'Green Validation'!Q$450677),'Green Validation'!Q$450678,FALSE))</f>
        <v>223</v>
      </c>
      <c r="R112" s="297">
        <f ca="1">+IF(ISERROR(HLOOKUP($B112,INDIRECT("'Monthly Resource Report'!"&amp;'Green Validation'!R$450676&amp;":"&amp;'Green Validation'!R$450677),'Green Validation'!R$450678,FALSE)),0,HLOOKUP($B112,INDIRECT("'Monthly Resource Report'!"&amp;'Green Validation'!R$450676&amp;":"&amp;'Green Validation'!R$450677),'Green Validation'!R$450678,FALSE))</f>
        <v>6.2139916941752738</v>
      </c>
      <c r="S112" s="317">
        <f ca="1">+IF(ISERROR(HLOOKUP($B112,INDIRECT("'Monthly Resource Report'!"&amp;'Green Validation'!S$450676&amp;":"&amp;'Green Validation'!S$450677),'Green Validation'!S$450678,FALSE)),0,HLOOKUP($B112,INDIRECT("'Monthly Resource Report'!"&amp;'Green Validation'!S$450676&amp;":"&amp;'Green Validation'!S$450677),'Green Validation'!S$450678,FALSE))</f>
        <v>0.22446848465422747</v>
      </c>
      <c r="T112" s="318">
        <f ca="1">+IF(ISERROR(HLOOKUP($B112,INDIRECT("'Monthly Resource Report'!"&amp;'Green Validation'!T$450676&amp;":"&amp;'Green Validation'!T$450677),'Green Validation'!T$450678,FALSE)),0,HLOOKUP($B112,INDIRECT("'Monthly Resource Report'!"&amp;'Green Validation'!T$450676&amp;":"&amp;'Green Validation'!T$450677),'Green Validation'!T$450678,FALSE))</f>
        <v>0.19019017236045238</v>
      </c>
    </row>
    <row r="113" spans="2:20" s="29" customFormat="1">
      <c r="B113" s="301">
        <v>44621</v>
      </c>
      <c r="C113" s="294">
        <v>231</v>
      </c>
      <c r="D113" s="297">
        <v>6.2138260478278724</v>
      </c>
      <c r="E113" s="299">
        <v>0.22500000000000001</v>
      </c>
      <c r="F113" s="295">
        <v>0.19</v>
      </c>
      <c r="G113" s="294">
        <f ca="1">+IF(ISERROR(HLOOKUP($B113,INDIRECT("'Monthly Resource Report'!"&amp;'Green Validation'!G$450676&amp;":"&amp;'Green Validation'!G$450677),'Green Validation'!G$450678,FALSE)),0,HLOOKUP($B113,INDIRECT("'Monthly Resource Report'!"&amp;'Green Validation'!G$450676&amp;":"&amp;'Green Validation'!G$450677),'Green Validation'!G$450678,FALSE))</f>
        <v>231</v>
      </c>
      <c r="H113" s="297">
        <f ca="1">+IF(ISERROR(HLOOKUP($B113,INDIRECT("'Monthly Resource Report'!"&amp;'Green Validation'!H$450676&amp;":"&amp;'Green Validation'!H$450677),'Green Validation'!H$450678,FALSE)),0,HLOOKUP($B113,INDIRECT("'Monthly Resource Report'!"&amp;'Green Validation'!H$450676&amp;":"&amp;'Green Validation'!H$450677),'Green Validation'!H$450678,FALSE))</f>
        <v>6.2140090984492424</v>
      </c>
      <c r="I113" s="317">
        <f ca="1">+IF(ISERROR(HLOOKUP($B113,INDIRECT("'Monthly Resource Report'!"&amp;'Green Validation'!I$450676&amp;":"&amp;'Green Validation'!I$450677),'Green Validation'!I$450678,FALSE)),0,HLOOKUP($B113,INDIRECT("'Monthly Resource Report'!"&amp;'Green Validation'!I$450676&amp;":"&amp;'Green Validation'!I$450677),'Green Validation'!I$450678,FALSE))</f>
        <v>0.22416807718189583</v>
      </c>
      <c r="J113" s="318">
        <f ca="1">+IF(ISERROR(HLOOKUP($B113,INDIRECT("'Monthly Resource Report'!"&amp;'Green Validation'!J$450676&amp;":"&amp;'Green Validation'!J$450677),'Green Validation'!J$450678,FALSE)),0,HLOOKUP($B113,INDIRECT("'Monthly Resource Report'!"&amp;'Green Validation'!J$450676&amp;":"&amp;'Green Validation'!J$450677),'Green Validation'!J$450678,FALSE))</f>
        <v>0.19023279705523077</v>
      </c>
      <c r="L113" s="301">
        <v>44621</v>
      </c>
      <c r="M113" s="294">
        <v>223</v>
      </c>
      <c r="N113" s="297">
        <v>6.2138260478278724</v>
      </c>
      <c r="O113" s="299">
        <v>0.22500000000000001</v>
      </c>
      <c r="P113" s="295">
        <v>0.19</v>
      </c>
      <c r="Q113" s="294">
        <f ca="1">+IF(ISERROR(HLOOKUP($B113,INDIRECT("'Monthly Resource Report'!"&amp;'Green Validation'!Q$450676&amp;":"&amp;'Green Validation'!Q$450677),'Green Validation'!Q$450678,FALSE)),0,HLOOKUP($B113,INDIRECT("'Monthly Resource Report'!"&amp;'Green Validation'!Q$450676&amp;":"&amp;'Green Validation'!Q$450677),'Green Validation'!Q$450678,FALSE))</f>
        <v>223</v>
      </c>
      <c r="R113" s="297">
        <f ca="1">+IF(ISERROR(HLOOKUP($B113,INDIRECT("'Monthly Resource Report'!"&amp;'Green Validation'!R$450676&amp;":"&amp;'Green Validation'!R$450677),'Green Validation'!R$450678,FALSE)),0,HLOOKUP($B113,INDIRECT("'Monthly Resource Report'!"&amp;'Green Validation'!R$450676&amp;":"&amp;'Green Validation'!R$450677),'Green Validation'!R$450678,FALSE))</f>
        <v>6.2139927415361358</v>
      </c>
      <c r="S113" s="317">
        <f ca="1">+IF(ISERROR(HLOOKUP($B113,INDIRECT("'Monthly Resource Report'!"&amp;'Green Validation'!S$450676&amp;":"&amp;'Green Validation'!S$450677),'Green Validation'!S$450678,FALSE)),0,HLOOKUP($B113,INDIRECT("'Monthly Resource Report'!"&amp;'Green Validation'!S$450676&amp;":"&amp;'Green Validation'!S$450677),'Green Validation'!S$450678,FALSE))</f>
        <v>0.22430408511684807</v>
      </c>
      <c r="T113" s="318">
        <f ca="1">+IF(ISERROR(HLOOKUP($B113,INDIRECT("'Monthly Resource Report'!"&amp;'Green Validation'!T$450676&amp;":"&amp;'Green Validation'!T$450677),'Green Validation'!T$450678,FALSE)),0,HLOOKUP($B113,INDIRECT("'Monthly Resource Report'!"&amp;'Green Validation'!T$450676&amp;":"&amp;'Green Validation'!T$450677),'Green Validation'!T$450678,FALSE))</f>
        <v>0.19017366524892421</v>
      </c>
    </row>
    <row r="114" spans="2:20" s="29" customFormat="1">
      <c r="B114" s="301">
        <v>44652</v>
      </c>
      <c r="C114" s="294">
        <v>231</v>
      </c>
      <c r="D114" s="297">
        <v>6.2138260478278724</v>
      </c>
      <c r="E114" s="299">
        <v>0.22500000000000001</v>
      </c>
      <c r="F114" s="295">
        <v>0.19</v>
      </c>
      <c r="G114" s="294">
        <f ca="1">+IF(ISERROR(HLOOKUP($B114,INDIRECT("'Monthly Resource Report'!"&amp;'Green Validation'!G$450676&amp;":"&amp;'Green Validation'!G$450677),'Green Validation'!G$450678,FALSE)),0,HLOOKUP($B114,INDIRECT("'Monthly Resource Report'!"&amp;'Green Validation'!G$450676&amp;":"&amp;'Green Validation'!G$450677),'Green Validation'!G$450678,FALSE))</f>
        <v>231</v>
      </c>
      <c r="H114" s="297">
        <f ca="1">+IF(ISERROR(HLOOKUP($B114,INDIRECT("'Monthly Resource Report'!"&amp;'Green Validation'!H$450676&amp;":"&amp;'Green Validation'!H$450677),'Green Validation'!H$450678,FALSE)),0,HLOOKUP($B114,INDIRECT("'Monthly Resource Report'!"&amp;'Green Validation'!H$450676&amp;":"&amp;'Green Validation'!H$450677),'Green Validation'!H$450678,FALSE))</f>
        <v>6.2140057675541547</v>
      </c>
      <c r="I114" s="317">
        <f ca="1">+IF(ISERROR(HLOOKUP($B114,INDIRECT("'Monthly Resource Report'!"&amp;'Green Validation'!I$450676&amp;":"&amp;'Green Validation'!I$450677),'Green Validation'!I$450678,FALSE)),0,HLOOKUP($B114,INDIRECT("'Monthly Resource Report'!"&amp;'Green Validation'!I$450676&amp;":"&amp;'Green Validation'!I$450677),'Green Validation'!I$450678,FALSE))</f>
        <v>0.22342904861092783</v>
      </c>
      <c r="J114" s="318">
        <f ca="1">+IF(ISERROR(HLOOKUP($B114,INDIRECT("'Monthly Resource Report'!"&amp;'Green Validation'!J$450676&amp;":"&amp;'Green Validation'!J$450677),'Green Validation'!J$450678,FALSE)),0,HLOOKUP($B114,INDIRECT("'Monthly Resource Report'!"&amp;'Green Validation'!J$450676&amp;":"&amp;'Green Validation'!J$450677),'Green Validation'!J$450678,FALSE))</f>
        <v>0.19109170544704218</v>
      </c>
      <c r="L114" s="301">
        <v>44652</v>
      </c>
      <c r="M114" s="294">
        <v>223</v>
      </c>
      <c r="N114" s="297">
        <v>6.2138260478278724</v>
      </c>
      <c r="O114" s="299">
        <v>0.22500000000000001</v>
      </c>
      <c r="P114" s="295">
        <v>0.19</v>
      </c>
      <c r="Q114" s="294">
        <f ca="1">+IF(ISERROR(HLOOKUP($B114,INDIRECT("'Monthly Resource Report'!"&amp;'Green Validation'!Q$450676&amp;":"&amp;'Green Validation'!Q$450677),'Green Validation'!Q$450678,FALSE)),0,HLOOKUP($B114,INDIRECT("'Monthly Resource Report'!"&amp;'Green Validation'!Q$450676&amp;":"&amp;'Green Validation'!Q$450677),'Green Validation'!Q$450678,FALSE))</f>
        <v>223</v>
      </c>
      <c r="R114" s="297">
        <f ca="1">+IF(ISERROR(HLOOKUP($B114,INDIRECT("'Monthly Resource Report'!"&amp;'Green Validation'!R$450676&amp;":"&amp;'Green Validation'!R$450677),'Green Validation'!R$450678,FALSE)),0,HLOOKUP($B114,INDIRECT("'Monthly Resource Report'!"&amp;'Green Validation'!R$450676&amp;":"&amp;'Green Validation'!R$450677),'Green Validation'!R$450678,FALSE))</f>
        <v>6.2139913590269273</v>
      </c>
      <c r="S114" s="317">
        <f ca="1">+IF(ISERROR(HLOOKUP($B114,INDIRECT("'Monthly Resource Report'!"&amp;'Green Validation'!S$450676&amp;":"&amp;'Green Validation'!S$450677),'Green Validation'!S$450678,FALSE)),0,HLOOKUP($B114,INDIRECT("'Monthly Resource Report'!"&amp;'Green Validation'!S$450676&amp;":"&amp;'Green Validation'!S$450677),'Green Validation'!S$450678,FALSE))</f>
        <v>0.22380711919859442</v>
      </c>
      <c r="T114" s="318">
        <f ca="1">+IF(ISERROR(HLOOKUP($B114,INDIRECT("'Monthly Resource Report'!"&amp;'Green Validation'!T$450676&amp;":"&amp;'Green Validation'!T$450677),'Green Validation'!T$450678,FALSE)),0,HLOOKUP($B114,INDIRECT("'Monthly Resource Report'!"&amp;'Green Validation'!T$450676&amp;":"&amp;'Green Validation'!T$450677),'Green Validation'!T$450678,FALSE))</f>
        <v>0.19017723616991489</v>
      </c>
    </row>
    <row r="115" spans="2:20" s="29" customFormat="1">
      <c r="B115" s="301">
        <v>44682</v>
      </c>
      <c r="C115" s="294">
        <v>231</v>
      </c>
      <c r="D115" s="297">
        <v>6.2138260478278724</v>
      </c>
      <c r="E115" s="299">
        <v>0.21</v>
      </c>
      <c r="F115" s="295">
        <v>0.19</v>
      </c>
      <c r="G115" s="294">
        <f ca="1">+IF(ISERROR(HLOOKUP($B115,INDIRECT("'Monthly Resource Report'!"&amp;'Green Validation'!G$450676&amp;":"&amp;'Green Validation'!G$450677),'Green Validation'!G$450678,FALSE)),0,HLOOKUP($B115,INDIRECT("'Monthly Resource Report'!"&amp;'Green Validation'!G$450676&amp;":"&amp;'Green Validation'!G$450677),'Green Validation'!G$450678,FALSE))</f>
        <v>231</v>
      </c>
      <c r="H115" s="297">
        <f ca="1">+IF(ISERROR(HLOOKUP($B115,INDIRECT("'Monthly Resource Report'!"&amp;'Green Validation'!H$450676&amp;":"&amp;'Green Validation'!H$450677),'Green Validation'!H$450678,FALSE)),0,HLOOKUP($B115,INDIRECT("'Monthly Resource Report'!"&amp;'Green Validation'!H$450676&amp;":"&amp;'Green Validation'!H$450677),'Green Validation'!H$450678,FALSE))</f>
        <v>6.2140097202188347</v>
      </c>
      <c r="I115" s="317">
        <f ca="1">+IF(ISERROR(HLOOKUP($B115,INDIRECT("'Monthly Resource Report'!"&amp;'Green Validation'!I$450676&amp;":"&amp;'Green Validation'!I$450677),'Green Validation'!I$450678,FALSE)),0,HLOOKUP($B115,INDIRECT("'Monthly Resource Report'!"&amp;'Green Validation'!I$450676&amp;":"&amp;'Green Validation'!I$450677),'Green Validation'!I$450678,FALSE))</f>
        <v>0.20846405236531787</v>
      </c>
      <c r="J115" s="318">
        <f ca="1">+IF(ISERROR(HLOOKUP($B115,INDIRECT("'Monthly Resource Report'!"&amp;'Green Validation'!J$450676&amp;":"&amp;'Green Validation'!J$450677),'Green Validation'!J$450678,FALSE)),0,HLOOKUP($B115,INDIRECT("'Monthly Resource Report'!"&amp;'Green Validation'!J$450676&amp;":"&amp;'Green Validation'!J$450677),'Green Validation'!J$450678,FALSE))</f>
        <v>0.19036915959968795</v>
      </c>
      <c r="L115" s="301">
        <v>44682</v>
      </c>
      <c r="M115" s="294">
        <v>223</v>
      </c>
      <c r="N115" s="297">
        <v>6.2138260478278724</v>
      </c>
      <c r="O115" s="299">
        <v>0.21</v>
      </c>
      <c r="P115" s="295">
        <v>0.19</v>
      </c>
      <c r="Q115" s="294">
        <f ca="1">+IF(ISERROR(HLOOKUP($B115,INDIRECT("'Monthly Resource Report'!"&amp;'Green Validation'!Q$450676&amp;":"&amp;'Green Validation'!Q$450677),'Green Validation'!Q$450678,FALSE)),0,HLOOKUP($B115,INDIRECT("'Monthly Resource Report'!"&amp;'Green Validation'!Q$450676&amp;":"&amp;'Green Validation'!Q$450677),'Green Validation'!Q$450678,FALSE))</f>
        <v>223</v>
      </c>
      <c r="R115" s="297">
        <f ca="1">+IF(ISERROR(HLOOKUP($B115,INDIRECT("'Monthly Resource Report'!"&amp;'Green Validation'!R$450676&amp;":"&amp;'Green Validation'!R$450677),'Green Validation'!R$450678,FALSE)),0,HLOOKUP($B115,INDIRECT("'Monthly Resource Report'!"&amp;'Green Validation'!R$450676&amp;":"&amp;'Green Validation'!R$450677),'Green Validation'!R$450678,FALSE))</f>
        <v>6.2139919939587136</v>
      </c>
      <c r="S115" s="317">
        <f ca="1">+IF(ISERROR(HLOOKUP($B115,INDIRECT("'Monthly Resource Report'!"&amp;'Green Validation'!S$450676&amp;":"&amp;'Green Validation'!S$450677),'Green Validation'!S$450678,FALSE)),0,HLOOKUP($B115,INDIRECT("'Monthly Resource Report'!"&amp;'Green Validation'!S$450676&amp;":"&amp;'Green Validation'!S$450677),'Green Validation'!S$450678,FALSE))</f>
        <v>0.20877116869318771</v>
      </c>
      <c r="T115" s="318">
        <f ca="1">+IF(ISERROR(HLOOKUP($B115,INDIRECT("'Monthly Resource Report'!"&amp;'Green Validation'!T$450676&amp;":"&amp;'Green Validation'!T$450677),'Green Validation'!T$450678,FALSE)),0,HLOOKUP($B115,INDIRECT("'Monthly Resource Report'!"&amp;'Green Validation'!T$450676&amp;":"&amp;'Green Validation'!T$450677),'Green Validation'!T$450678,FALSE))</f>
        <v>0.19017232055219369</v>
      </c>
    </row>
    <row r="116" spans="2:20" s="29" customFormat="1">
      <c r="B116" s="301">
        <v>44713</v>
      </c>
      <c r="C116" s="294">
        <v>231</v>
      </c>
      <c r="D116" s="297">
        <v>6.2138260478278724</v>
      </c>
      <c r="E116" s="299">
        <v>0.21</v>
      </c>
      <c r="F116" s="295">
        <v>0.19</v>
      </c>
      <c r="G116" s="294">
        <f ca="1">+IF(ISERROR(HLOOKUP($B116,INDIRECT("'Monthly Resource Report'!"&amp;'Green Validation'!G$450676&amp;":"&amp;'Green Validation'!G$450677),'Green Validation'!G$450678,FALSE)),0,HLOOKUP($B116,INDIRECT("'Monthly Resource Report'!"&amp;'Green Validation'!G$450676&amp;":"&amp;'Green Validation'!G$450677),'Green Validation'!G$450678,FALSE))</f>
        <v>231</v>
      </c>
      <c r="H116" s="297">
        <f ca="1">+IF(ISERROR(HLOOKUP($B116,INDIRECT("'Monthly Resource Report'!"&amp;'Green Validation'!H$450676&amp;":"&amp;'Green Validation'!H$450677),'Green Validation'!H$450678,FALSE)),0,HLOOKUP($B116,INDIRECT("'Monthly Resource Report'!"&amp;'Green Validation'!H$450676&amp;":"&amp;'Green Validation'!H$450677),'Green Validation'!H$450678,FALSE))</f>
        <v>6.214009824505804</v>
      </c>
      <c r="I116" s="317">
        <f ca="1">+IF(ISERROR(HLOOKUP($B116,INDIRECT("'Monthly Resource Report'!"&amp;'Green Validation'!I$450676&amp;":"&amp;'Green Validation'!I$450677),'Green Validation'!I$450678,FALSE)),0,HLOOKUP($B116,INDIRECT("'Monthly Resource Report'!"&amp;'Green Validation'!I$450676&amp;":"&amp;'Green Validation'!I$450677),'Green Validation'!I$450678,FALSE))</f>
        <v>0.2087672388487625</v>
      </c>
      <c r="J116" s="318">
        <f ca="1">+IF(ISERROR(HLOOKUP($B116,INDIRECT("'Monthly Resource Report'!"&amp;'Green Validation'!J$450676&amp;":"&amp;'Green Validation'!J$450677),'Green Validation'!J$450678,FALSE)),0,HLOOKUP($B116,INDIRECT("'Monthly Resource Report'!"&amp;'Green Validation'!J$450676&amp;":"&amp;'Green Validation'!J$450677),'Green Validation'!J$450678,FALSE))</f>
        <v>0.19024387359265332</v>
      </c>
      <c r="L116" s="301">
        <v>44713</v>
      </c>
      <c r="M116" s="294">
        <v>223</v>
      </c>
      <c r="N116" s="297">
        <v>6.2138260478278724</v>
      </c>
      <c r="O116" s="299">
        <v>0.21</v>
      </c>
      <c r="P116" s="295">
        <v>0.19</v>
      </c>
      <c r="Q116" s="294">
        <f ca="1">+IF(ISERROR(HLOOKUP($B116,INDIRECT("'Monthly Resource Report'!"&amp;'Green Validation'!Q$450676&amp;":"&amp;'Green Validation'!Q$450677),'Green Validation'!Q$450678,FALSE)),0,HLOOKUP($B116,INDIRECT("'Monthly Resource Report'!"&amp;'Green Validation'!Q$450676&amp;":"&amp;'Green Validation'!Q$450677),'Green Validation'!Q$450678,FALSE))</f>
        <v>223</v>
      </c>
      <c r="R116" s="297">
        <f ca="1">+IF(ISERROR(HLOOKUP($B116,INDIRECT("'Monthly Resource Report'!"&amp;'Green Validation'!R$450676&amp;":"&amp;'Green Validation'!R$450677),'Green Validation'!R$450678,FALSE)),0,HLOOKUP($B116,INDIRECT("'Monthly Resource Report'!"&amp;'Green Validation'!R$450676&amp;":"&amp;'Green Validation'!R$450677),'Green Validation'!R$450678,FALSE))</f>
        <v>6.2139923301704938</v>
      </c>
      <c r="S116" s="317">
        <f ca="1">+IF(ISERROR(HLOOKUP($B116,INDIRECT("'Monthly Resource Report'!"&amp;'Green Validation'!S$450676&amp;":"&amp;'Green Validation'!S$450677),'Green Validation'!S$450678,FALSE)),0,HLOOKUP($B116,INDIRECT("'Monthly Resource Report'!"&amp;'Green Validation'!S$450676&amp;":"&amp;'Green Validation'!S$450677),'Green Validation'!S$450678,FALSE))</f>
        <v>0.20899984722168824</v>
      </c>
      <c r="T116" s="318">
        <f ca="1">+IF(ISERROR(HLOOKUP($B116,INDIRECT("'Monthly Resource Report'!"&amp;'Green Validation'!T$450676&amp;":"&amp;'Green Validation'!T$450677),'Green Validation'!T$450678,FALSE)),0,HLOOKUP($B116,INDIRECT("'Monthly Resource Report'!"&amp;'Green Validation'!T$450676&amp;":"&amp;'Green Validation'!T$450677),'Green Validation'!T$450678,FALSE))</f>
        <v>0.19018164180770281</v>
      </c>
    </row>
    <row r="117" spans="2:20" s="29" customFormat="1">
      <c r="B117" s="301">
        <v>44743</v>
      </c>
      <c r="C117" s="294">
        <v>231</v>
      </c>
      <c r="D117" s="297">
        <v>6.2138260478278724</v>
      </c>
      <c r="E117" s="299">
        <v>0.21</v>
      </c>
      <c r="F117" s="295">
        <v>0.19</v>
      </c>
      <c r="G117" s="294">
        <f ca="1">+IF(ISERROR(HLOOKUP($B117,INDIRECT("'Monthly Resource Report'!"&amp;'Green Validation'!G$450676&amp;":"&amp;'Green Validation'!G$450677),'Green Validation'!G$450678,FALSE)),0,HLOOKUP($B117,INDIRECT("'Monthly Resource Report'!"&amp;'Green Validation'!G$450676&amp;":"&amp;'Green Validation'!G$450677),'Green Validation'!G$450678,FALSE))</f>
        <v>231</v>
      </c>
      <c r="H117" s="297">
        <f ca="1">+IF(ISERROR(HLOOKUP($B117,INDIRECT("'Monthly Resource Report'!"&amp;'Green Validation'!H$450676&amp;":"&amp;'Green Validation'!H$450677),'Green Validation'!H$450678,FALSE)),0,HLOOKUP($B117,INDIRECT("'Monthly Resource Report'!"&amp;'Green Validation'!H$450676&amp;":"&amp;'Green Validation'!H$450677),'Green Validation'!H$450678,FALSE))</f>
        <v>6.2140101046371718</v>
      </c>
      <c r="I117" s="317">
        <f ca="1">+IF(ISERROR(HLOOKUP($B117,INDIRECT("'Monthly Resource Report'!"&amp;'Green Validation'!I$450676&amp;":"&amp;'Green Validation'!I$450677),'Green Validation'!I$450678,FALSE)),0,HLOOKUP($B117,INDIRECT("'Monthly Resource Report'!"&amp;'Green Validation'!I$450676&amp;":"&amp;'Green Validation'!I$450677),'Green Validation'!I$450678,FALSE))</f>
        <v>0.20898877179985942</v>
      </c>
      <c r="J117" s="318">
        <f ca="1">+IF(ISERROR(HLOOKUP($B117,INDIRECT("'Monthly Resource Report'!"&amp;'Green Validation'!J$450676&amp;":"&amp;'Green Validation'!J$450677),'Green Validation'!J$450678,FALSE)),0,HLOOKUP($B117,INDIRECT("'Monthly Resource Report'!"&amp;'Green Validation'!J$450676&amp;":"&amp;'Green Validation'!J$450677),'Green Validation'!J$450678,FALSE))</f>
        <v>0.19035370958520884</v>
      </c>
      <c r="L117" s="301">
        <v>44743</v>
      </c>
      <c r="M117" s="294">
        <v>223</v>
      </c>
      <c r="N117" s="297">
        <v>6.2138260478278724</v>
      </c>
      <c r="O117" s="299">
        <v>0.21</v>
      </c>
      <c r="P117" s="295">
        <v>0.19</v>
      </c>
      <c r="Q117" s="294">
        <f ca="1">+IF(ISERROR(HLOOKUP($B117,INDIRECT("'Monthly Resource Report'!"&amp;'Green Validation'!Q$450676&amp;":"&amp;'Green Validation'!Q$450677),'Green Validation'!Q$450678,FALSE)),0,HLOOKUP($B117,INDIRECT("'Monthly Resource Report'!"&amp;'Green Validation'!Q$450676&amp;":"&amp;'Green Validation'!Q$450677),'Green Validation'!Q$450678,FALSE))</f>
        <v>223</v>
      </c>
      <c r="R117" s="297">
        <f ca="1">+IF(ISERROR(HLOOKUP($B117,INDIRECT("'Monthly Resource Report'!"&amp;'Green Validation'!R$450676&amp;":"&amp;'Green Validation'!R$450677),'Green Validation'!R$450678,FALSE)),0,HLOOKUP($B117,INDIRECT("'Monthly Resource Report'!"&amp;'Green Validation'!R$450676&amp;":"&amp;'Green Validation'!R$450677),'Green Validation'!R$450678,FALSE))</f>
        <v>6.2139915824478447</v>
      </c>
      <c r="S117" s="317">
        <f ca="1">+IF(ISERROR(HLOOKUP($B117,INDIRECT("'Monthly Resource Report'!"&amp;'Green Validation'!S$450676&amp;":"&amp;'Green Validation'!S$450677),'Green Validation'!S$450678,FALSE)),0,HLOOKUP($B117,INDIRECT("'Monthly Resource Report'!"&amp;'Green Validation'!S$450676&amp;":"&amp;'Green Validation'!S$450677),'Green Validation'!S$450678,FALSE))</f>
        <v>0.2092191282440308</v>
      </c>
      <c r="T117" s="318">
        <f ca="1">+IF(ISERROR(HLOOKUP($B117,INDIRECT("'Monthly Resource Report'!"&amp;'Green Validation'!T$450676&amp;":"&amp;'Green Validation'!T$450677),'Green Validation'!T$450678,FALSE)),0,HLOOKUP($B117,INDIRECT("'Monthly Resource Report'!"&amp;'Green Validation'!T$450676&amp;":"&amp;'Green Validation'!T$450677),'Green Validation'!T$450678,FALSE))</f>
        <v>0.19016833791198254</v>
      </c>
    </row>
    <row r="118" spans="2:20" s="29" customFormat="1">
      <c r="B118" s="301">
        <v>44774</v>
      </c>
      <c r="C118" s="294">
        <v>231</v>
      </c>
      <c r="D118" s="297">
        <v>6.2138260478278724</v>
      </c>
      <c r="E118" s="299">
        <v>0.21</v>
      </c>
      <c r="F118" s="295">
        <v>0.19</v>
      </c>
      <c r="G118" s="294">
        <f ca="1">+IF(ISERROR(HLOOKUP($B118,INDIRECT("'Monthly Resource Report'!"&amp;'Green Validation'!G$450676&amp;":"&amp;'Green Validation'!G$450677),'Green Validation'!G$450678,FALSE)),0,HLOOKUP($B118,INDIRECT("'Monthly Resource Report'!"&amp;'Green Validation'!G$450676&amp;":"&amp;'Green Validation'!G$450677),'Green Validation'!G$450678,FALSE))</f>
        <v>231</v>
      </c>
      <c r="H118" s="297">
        <f ca="1">+IF(ISERROR(HLOOKUP($B118,INDIRECT("'Monthly Resource Report'!"&amp;'Green Validation'!H$450676&amp;":"&amp;'Green Validation'!H$450677),'Green Validation'!H$450678,FALSE)),0,HLOOKUP($B118,INDIRECT("'Monthly Resource Report'!"&amp;'Green Validation'!H$450676&amp;":"&amp;'Green Validation'!H$450677),'Green Validation'!H$450678,FALSE))</f>
        <v>6.2140101175827178</v>
      </c>
      <c r="I118" s="317">
        <f ca="1">+IF(ISERROR(HLOOKUP($B118,INDIRECT("'Monthly Resource Report'!"&amp;'Green Validation'!I$450676&amp;":"&amp;'Green Validation'!I$450677),'Green Validation'!I$450678,FALSE)),0,HLOOKUP($B118,INDIRECT("'Monthly Resource Report'!"&amp;'Green Validation'!I$450676&amp;":"&amp;'Green Validation'!I$450677),'Green Validation'!I$450678,FALSE))</f>
        <v>0.20924729897028196</v>
      </c>
      <c r="J118" s="318">
        <f ca="1">+IF(ISERROR(HLOOKUP($B118,INDIRECT("'Monthly Resource Report'!"&amp;'Green Validation'!J$450676&amp;":"&amp;'Green Validation'!J$450677),'Green Validation'!J$450678,FALSE)),0,HLOOKUP($B118,INDIRECT("'Monthly Resource Report'!"&amp;'Green Validation'!J$450676&amp;":"&amp;'Green Validation'!J$450677),'Green Validation'!J$450678,FALSE))</f>
        <v>0.19023824536595521</v>
      </c>
      <c r="L118" s="301">
        <v>44774</v>
      </c>
      <c r="M118" s="294">
        <v>223</v>
      </c>
      <c r="N118" s="297">
        <v>6.2138260478278724</v>
      </c>
      <c r="O118" s="299">
        <v>0.21</v>
      </c>
      <c r="P118" s="295">
        <v>0.19</v>
      </c>
      <c r="Q118" s="294">
        <f ca="1">+IF(ISERROR(HLOOKUP($B118,INDIRECT("'Monthly Resource Report'!"&amp;'Green Validation'!Q$450676&amp;":"&amp;'Green Validation'!Q$450677),'Green Validation'!Q$450678,FALSE)),0,HLOOKUP($B118,INDIRECT("'Monthly Resource Report'!"&amp;'Green Validation'!Q$450676&amp;":"&amp;'Green Validation'!Q$450677),'Green Validation'!Q$450678,FALSE))</f>
        <v>223</v>
      </c>
      <c r="R118" s="297">
        <f ca="1">+IF(ISERROR(HLOOKUP($B118,INDIRECT("'Monthly Resource Report'!"&amp;'Green Validation'!R$450676&amp;":"&amp;'Green Validation'!R$450677),'Green Validation'!R$450678,FALSE)),0,HLOOKUP($B118,INDIRECT("'Monthly Resource Report'!"&amp;'Green Validation'!R$450676&amp;":"&amp;'Green Validation'!R$450677),'Green Validation'!R$450678,FALSE))</f>
        <v>6.2139911705511919</v>
      </c>
      <c r="S118" s="317">
        <f ca="1">+IF(ISERROR(HLOOKUP($B118,INDIRECT("'Monthly Resource Report'!"&amp;'Green Validation'!S$450676&amp;":"&amp;'Green Validation'!S$450677),'Green Validation'!S$450678,FALSE)),0,HLOOKUP($B118,INDIRECT("'Monthly Resource Report'!"&amp;'Green Validation'!S$450676&amp;":"&amp;'Green Validation'!S$450677),'Green Validation'!S$450678,FALSE))</f>
        <v>0.20929784513027316</v>
      </c>
      <c r="T118" s="318">
        <f ca="1">+IF(ISERROR(HLOOKUP($B118,INDIRECT("'Monthly Resource Report'!"&amp;'Green Validation'!T$450676&amp;":"&amp;'Green Validation'!T$450677),'Green Validation'!T$450678,FALSE)),0,HLOOKUP($B118,INDIRECT("'Monthly Resource Report'!"&amp;'Green Validation'!T$450676&amp;":"&amp;'Green Validation'!T$450677),'Green Validation'!T$450678,FALSE))</f>
        <v>0.19017709653739284</v>
      </c>
    </row>
    <row r="119" spans="2:20" s="29" customFormat="1">
      <c r="B119" s="301">
        <v>44805</v>
      </c>
      <c r="C119" s="294">
        <v>231</v>
      </c>
      <c r="D119" s="297">
        <v>6.2138260478278724</v>
      </c>
      <c r="E119" s="299">
        <v>0.21</v>
      </c>
      <c r="F119" s="295">
        <v>0.19</v>
      </c>
      <c r="G119" s="294">
        <f ca="1">+IF(ISERROR(HLOOKUP($B119,INDIRECT("'Monthly Resource Report'!"&amp;'Green Validation'!G$450676&amp;":"&amp;'Green Validation'!G$450677),'Green Validation'!G$450678,FALSE)),0,HLOOKUP($B119,INDIRECT("'Monthly Resource Report'!"&amp;'Green Validation'!G$450676&amp;":"&amp;'Green Validation'!G$450677),'Green Validation'!G$450678,FALSE))</f>
        <v>231</v>
      </c>
      <c r="H119" s="297">
        <f ca="1">+IF(ISERROR(HLOOKUP($B119,INDIRECT("'Monthly Resource Report'!"&amp;'Green Validation'!H$450676&amp;":"&amp;'Green Validation'!H$450677),'Green Validation'!H$450678,FALSE)),0,HLOOKUP($B119,INDIRECT("'Monthly Resource Report'!"&amp;'Green Validation'!H$450676&amp;":"&amp;'Green Validation'!H$450677),'Green Validation'!H$450678,FALSE))</f>
        <v>6.214009866008035</v>
      </c>
      <c r="I119" s="317">
        <f ca="1">+IF(ISERROR(HLOOKUP($B119,INDIRECT("'Monthly Resource Report'!"&amp;'Green Validation'!I$450676&amp;":"&amp;'Green Validation'!I$450677),'Green Validation'!I$450678,FALSE)),0,HLOOKUP($B119,INDIRECT("'Monthly Resource Report'!"&amp;'Green Validation'!I$450676&amp;":"&amp;'Green Validation'!I$450677),'Green Validation'!I$450678,FALSE))</f>
        <v>0.20835871553994825</v>
      </c>
      <c r="J119" s="318">
        <f ca="1">+IF(ISERROR(HLOOKUP($B119,INDIRECT("'Monthly Resource Report'!"&amp;'Green Validation'!J$450676&amp;":"&amp;'Green Validation'!J$450677),'Green Validation'!J$450678,FALSE)),0,HLOOKUP($B119,INDIRECT("'Monthly Resource Report'!"&amp;'Green Validation'!J$450676&amp;":"&amp;'Green Validation'!J$450677),'Green Validation'!J$450678,FALSE))</f>
        <v>0.19025015493968697</v>
      </c>
      <c r="L119" s="301">
        <v>44805</v>
      </c>
      <c r="M119" s="294">
        <v>223</v>
      </c>
      <c r="N119" s="297">
        <v>6.2138260478278724</v>
      </c>
      <c r="O119" s="299">
        <v>0.21</v>
      </c>
      <c r="P119" s="295">
        <v>0.19</v>
      </c>
      <c r="Q119" s="294">
        <f ca="1">+IF(ISERROR(HLOOKUP($B119,INDIRECT("'Monthly Resource Report'!"&amp;'Green Validation'!Q$450676&amp;":"&amp;'Green Validation'!Q$450677),'Green Validation'!Q$450678,FALSE)),0,HLOOKUP($B119,INDIRECT("'Monthly Resource Report'!"&amp;'Green Validation'!Q$450676&amp;":"&amp;'Green Validation'!Q$450677),'Green Validation'!Q$450678,FALSE))</f>
        <v>223</v>
      </c>
      <c r="R119" s="297">
        <f ca="1">+IF(ISERROR(HLOOKUP($B119,INDIRECT("'Monthly Resource Report'!"&amp;'Green Validation'!R$450676&amp;":"&amp;'Green Validation'!R$450677),'Green Validation'!R$450678,FALSE)),0,HLOOKUP($B119,INDIRECT("'Monthly Resource Report'!"&amp;'Green Validation'!R$450676&amp;":"&amp;'Green Validation'!R$450677),'Green Validation'!R$450678,FALSE))</f>
        <v>6.2139926360042317</v>
      </c>
      <c r="S119" s="317">
        <f ca="1">+IF(ISERROR(HLOOKUP($B119,INDIRECT("'Monthly Resource Report'!"&amp;'Green Validation'!S$450676&amp;":"&amp;'Green Validation'!S$450677),'Green Validation'!S$450678,FALSE)),0,HLOOKUP($B119,INDIRECT("'Monthly Resource Report'!"&amp;'Green Validation'!S$450676&amp;":"&amp;'Green Validation'!S$450677),'Green Validation'!S$450678,FALSE))</f>
        <v>0.20857856503901992</v>
      </c>
      <c r="T119" s="318">
        <f ca="1">+IF(ISERROR(HLOOKUP($B119,INDIRECT("'Monthly Resource Report'!"&amp;'Green Validation'!T$450676&amp;":"&amp;'Green Validation'!T$450677),'Green Validation'!T$450678,FALSE)),0,HLOOKUP($B119,INDIRECT("'Monthly Resource Report'!"&amp;'Green Validation'!T$450676&amp;":"&amp;'Green Validation'!T$450677),'Green Validation'!T$450678,FALSE))</f>
        <v>0.19027649338712249</v>
      </c>
    </row>
    <row r="120" spans="2:20" s="29" customFormat="1">
      <c r="B120" s="301">
        <v>44835</v>
      </c>
      <c r="C120" s="294">
        <v>231</v>
      </c>
      <c r="D120" s="297">
        <v>6.2138260478278724</v>
      </c>
      <c r="E120" s="299">
        <v>0.22500000000000001</v>
      </c>
      <c r="F120" s="295">
        <v>0.19</v>
      </c>
      <c r="G120" s="294">
        <f ca="1">+IF(ISERROR(HLOOKUP($B120,INDIRECT("'Monthly Resource Report'!"&amp;'Green Validation'!G$450676&amp;":"&amp;'Green Validation'!G$450677),'Green Validation'!G$450678,FALSE)),0,HLOOKUP($B120,INDIRECT("'Monthly Resource Report'!"&amp;'Green Validation'!G$450676&amp;":"&amp;'Green Validation'!G$450677),'Green Validation'!G$450678,FALSE))</f>
        <v>231</v>
      </c>
      <c r="H120" s="297">
        <f ca="1">+IF(ISERROR(HLOOKUP($B120,INDIRECT("'Monthly Resource Report'!"&amp;'Green Validation'!H$450676&amp;":"&amp;'Green Validation'!H$450677),'Green Validation'!H$450678,FALSE)),0,HLOOKUP($B120,INDIRECT("'Monthly Resource Report'!"&amp;'Green Validation'!H$450676&amp;":"&amp;'Green Validation'!H$450677),'Green Validation'!H$450678,FALSE))</f>
        <v>6.2140090590873571</v>
      </c>
      <c r="I120" s="317">
        <f ca="1">+IF(ISERROR(HLOOKUP($B120,INDIRECT("'Monthly Resource Report'!"&amp;'Green Validation'!I$450676&amp;":"&amp;'Green Validation'!I$450677),'Green Validation'!I$450678,FALSE)),0,HLOOKUP($B120,INDIRECT("'Monthly Resource Report'!"&amp;'Green Validation'!I$450676&amp;":"&amp;'Green Validation'!I$450677),'Green Validation'!I$450678,FALSE))</f>
        <v>0.22392916758310388</v>
      </c>
      <c r="J120" s="318">
        <f ca="1">+IF(ISERROR(HLOOKUP($B120,INDIRECT("'Monthly Resource Report'!"&amp;'Green Validation'!J$450676&amp;":"&amp;'Green Validation'!J$450677),'Green Validation'!J$450678,FALSE)),0,HLOOKUP($B120,INDIRECT("'Monthly Resource Report'!"&amp;'Green Validation'!J$450676&amp;":"&amp;'Green Validation'!J$450677),'Green Validation'!J$450678,FALSE))</f>
        <v>0.19036183043478197</v>
      </c>
      <c r="L120" s="301">
        <v>44835</v>
      </c>
      <c r="M120" s="294">
        <v>223</v>
      </c>
      <c r="N120" s="297">
        <v>6.2138260478278724</v>
      </c>
      <c r="O120" s="299">
        <v>0.22500000000000001</v>
      </c>
      <c r="P120" s="295">
        <v>0.19</v>
      </c>
      <c r="Q120" s="294">
        <f ca="1">+IF(ISERROR(HLOOKUP($B120,INDIRECT("'Monthly Resource Report'!"&amp;'Green Validation'!Q$450676&amp;":"&amp;'Green Validation'!Q$450677),'Green Validation'!Q$450678,FALSE)),0,HLOOKUP($B120,INDIRECT("'Monthly Resource Report'!"&amp;'Green Validation'!Q$450676&amp;":"&amp;'Green Validation'!Q$450677),'Green Validation'!Q$450678,FALSE))</f>
        <v>223</v>
      </c>
      <c r="R120" s="297">
        <f ca="1">+IF(ISERROR(HLOOKUP($B120,INDIRECT("'Monthly Resource Report'!"&amp;'Green Validation'!R$450676&amp;":"&amp;'Green Validation'!R$450677),'Green Validation'!R$450678,FALSE)),0,HLOOKUP($B120,INDIRECT("'Monthly Resource Report'!"&amp;'Green Validation'!R$450676&amp;":"&amp;'Green Validation'!R$450677),'Green Validation'!R$450678,FALSE))</f>
        <v>6.2139915974713142</v>
      </c>
      <c r="S120" s="317">
        <f ca="1">+IF(ISERROR(HLOOKUP($B120,INDIRECT("'Monthly Resource Report'!"&amp;'Green Validation'!S$450676&amp;":"&amp;'Green Validation'!S$450677),'Green Validation'!S$450678,FALSE)),0,HLOOKUP($B120,INDIRECT("'Monthly Resource Report'!"&amp;'Green Validation'!S$450676&amp;":"&amp;'Green Validation'!S$450677),'Green Validation'!S$450678,FALSE))</f>
        <v>0.22404919465211093</v>
      </c>
      <c r="T120" s="318">
        <f ca="1">+IF(ISERROR(HLOOKUP($B120,INDIRECT("'Monthly Resource Report'!"&amp;'Green Validation'!T$450676&amp;":"&amp;'Green Validation'!T$450677),'Green Validation'!T$450678,FALSE)),0,HLOOKUP($B120,INDIRECT("'Monthly Resource Report'!"&amp;'Green Validation'!T$450676&amp;":"&amp;'Green Validation'!T$450677),'Green Validation'!T$450678,FALSE))</f>
        <v>0.19025851978931116</v>
      </c>
    </row>
    <row r="121" spans="2:20" s="29" customFormat="1">
      <c r="B121" s="301">
        <v>44866</v>
      </c>
      <c r="C121" s="294">
        <v>231</v>
      </c>
      <c r="D121" s="297">
        <v>6.2138260478278724</v>
      </c>
      <c r="E121" s="299">
        <v>0.22500000000000001</v>
      </c>
      <c r="F121" s="295">
        <v>0.19</v>
      </c>
      <c r="G121" s="294">
        <f ca="1">+IF(ISERROR(HLOOKUP($B121,INDIRECT("'Monthly Resource Report'!"&amp;'Green Validation'!G$450676&amp;":"&amp;'Green Validation'!G$450677),'Green Validation'!G$450678,FALSE)),0,HLOOKUP($B121,INDIRECT("'Monthly Resource Report'!"&amp;'Green Validation'!G$450676&amp;":"&amp;'Green Validation'!G$450677),'Green Validation'!G$450678,FALSE))</f>
        <v>231</v>
      </c>
      <c r="H121" s="297">
        <f ca="1">+IF(ISERROR(HLOOKUP($B121,INDIRECT("'Monthly Resource Report'!"&amp;'Green Validation'!H$450676&amp;":"&amp;'Green Validation'!H$450677),'Green Validation'!H$450678,FALSE)),0,HLOOKUP($B121,INDIRECT("'Monthly Resource Report'!"&amp;'Green Validation'!H$450676&amp;":"&amp;'Green Validation'!H$450677),'Green Validation'!H$450678,FALSE))</f>
        <v>6.2140096633877109</v>
      </c>
      <c r="I121" s="317">
        <f ca="1">+IF(ISERROR(HLOOKUP($B121,INDIRECT("'Monthly Resource Report'!"&amp;'Green Validation'!I$450676&amp;":"&amp;'Green Validation'!I$450677),'Green Validation'!I$450678,FALSE)),0,HLOOKUP($B121,INDIRECT("'Monthly Resource Report'!"&amp;'Green Validation'!I$450676&amp;":"&amp;'Green Validation'!I$450677),'Green Validation'!I$450678,FALSE))</f>
        <v>0.22424699239690626</v>
      </c>
      <c r="J121" s="318">
        <f ca="1">+IF(ISERROR(HLOOKUP($B121,INDIRECT("'Monthly Resource Report'!"&amp;'Green Validation'!J$450676&amp;":"&amp;'Green Validation'!J$450677),'Green Validation'!J$450678,FALSE)),0,HLOOKUP($B121,INDIRECT("'Monthly Resource Report'!"&amp;'Green Validation'!J$450676&amp;":"&amp;'Green Validation'!J$450677),'Green Validation'!J$450678,FALSE))</f>
        <v>0.190238136878595</v>
      </c>
      <c r="L121" s="301">
        <v>44866</v>
      </c>
      <c r="M121" s="294">
        <v>223</v>
      </c>
      <c r="N121" s="297">
        <v>6.2138260478278724</v>
      </c>
      <c r="O121" s="299">
        <v>0.22500000000000001</v>
      </c>
      <c r="P121" s="295">
        <v>0.19</v>
      </c>
      <c r="Q121" s="294">
        <f ca="1">+IF(ISERROR(HLOOKUP($B121,INDIRECT("'Monthly Resource Report'!"&amp;'Green Validation'!Q$450676&amp;":"&amp;'Green Validation'!Q$450677),'Green Validation'!Q$450678,FALSE)),0,HLOOKUP($B121,INDIRECT("'Monthly Resource Report'!"&amp;'Green Validation'!Q$450676&amp;":"&amp;'Green Validation'!Q$450677),'Green Validation'!Q$450678,FALSE))</f>
        <v>223</v>
      </c>
      <c r="R121" s="297">
        <f ca="1">+IF(ISERROR(HLOOKUP($B121,INDIRECT("'Monthly Resource Report'!"&amp;'Green Validation'!R$450676&amp;":"&amp;'Green Validation'!R$450677),'Green Validation'!R$450678,FALSE)),0,HLOOKUP($B121,INDIRECT("'Monthly Resource Report'!"&amp;'Green Validation'!R$450676&amp;":"&amp;'Green Validation'!R$450677),'Green Validation'!R$450678,FALSE))</f>
        <v>6.2139909014613615</v>
      </c>
      <c r="S121" s="317">
        <f ca="1">+IF(ISERROR(HLOOKUP($B121,INDIRECT("'Monthly Resource Report'!"&amp;'Green Validation'!S$450676&amp;":"&amp;'Green Validation'!S$450677),'Green Validation'!S$450678,FALSE)),0,HLOOKUP($B121,INDIRECT("'Monthly Resource Report'!"&amp;'Green Validation'!S$450676&amp;":"&amp;'Green Validation'!S$450677),'Green Validation'!S$450678,FALSE))</f>
        <v>0.22437545661333858</v>
      </c>
      <c r="T121" s="318">
        <f ca="1">+IF(ISERROR(HLOOKUP($B121,INDIRECT("'Monthly Resource Report'!"&amp;'Green Validation'!T$450676&amp;":"&amp;'Green Validation'!T$450677),'Green Validation'!T$450678,FALSE)),0,HLOOKUP($B121,INDIRECT("'Monthly Resource Report'!"&amp;'Green Validation'!T$450676&amp;":"&amp;'Green Validation'!T$450677),'Green Validation'!T$450678,FALSE))</f>
        <v>0.19018250712140286</v>
      </c>
    </row>
    <row r="122" spans="2:20" s="29" customFormat="1">
      <c r="B122" s="301">
        <v>44896</v>
      </c>
      <c r="C122" s="294">
        <v>231</v>
      </c>
      <c r="D122" s="297">
        <v>6.2138260478278724</v>
      </c>
      <c r="E122" s="299">
        <v>0.22500000000000001</v>
      </c>
      <c r="F122" s="295">
        <v>0.19</v>
      </c>
      <c r="G122" s="294">
        <f ca="1">+IF(ISERROR(HLOOKUP($B122,INDIRECT("'Monthly Resource Report'!"&amp;'Green Validation'!G$450676&amp;":"&amp;'Green Validation'!G$450677),'Green Validation'!G$450678,FALSE)),0,HLOOKUP($B122,INDIRECT("'Monthly Resource Report'!"&amp;'Green Validation'!G$450676&amp;":"&amp;'Green Validation'!G$450677),'Green Validation'!G$450678,FALSE))</f>
        <v>231</v>
      </c>
      <c r="H122" s="297">
        <f ca="1">+IF(ISERROR(HLOOKUP($B122,INDIRECT("'Monthly Resource Report'!"&amp;'Green Validation'!H$450676&amp;":"&amp;'Green Validation'!H$450677),'Green Validation'!H$450678,FALSE)),0,HLOOKUP($B122,INDIRECT("'Monthly Resource Report'!"&amp;'Green Validation'!H$450676&amp;":"&amp;'Green Validation'!H$450677),'Green Validation'!H$450678,FALSE))</f>
        <v>6.2140101618366579</v>
      </c>
      <c r="I122" s="317">
        <f ca="1">+IF(ISERROR(HLOOKUP($B122,INDIRECT("'Monthly Resource Report'!"&amp;'Green Validation'!I$450676&amp;":"&amp;'Green Validation'!I$450677),'Green Validation'!I$450678,FALSE)),0,HLOOKUP($B122,INDIRECT("'Monthly Resource Report'!"&amp;'Green Validation'!I$450676&amp;":"&amp;'Green Validation'!I$450677),'Green Validation'!I$450678,FALSE))</f>
        <v>0.22406106818619023</v>
      </c>
      <c r="J122" s="318">
        <f ca="1">+IF(ISERROR(HLOOKUP($B122,INDIRECT("'Monthly Resource Report'!"&amp;'Green Validation'!J$450676&amp;":"&amp;'Green Validation'!J$450677),'Green Validation'!J$450678,FALSE)),0,HLOOKUP($B122,INDIRECT("'Monthly Resource Report'!"&amp;'Green Validation'!J$450676&amp;":"&amp;'Green Validation'!J$450677),'Green Validation'!J$450678,FALSE))</f>
        <v>0.19023361085045487</v>
      </c>
      <c r="L122" s="301">
        <v>44896</v>
      </c>
      <c r="M122" s="294">
        <v>223</v>
      </c>
      <c r="N122" s="297">
        <v>6.2138260478278724</v>
      </c>
      <c r="O122" s="299">
        <v>0.22500000000000001</v>
      </c>
      <c r="P122" s="295">
        <v>0.19</v>
      </c>
      <c r="Q122" s="294">
        <f ca="1">+IF(ISERROR(HLOOKUP($B122,INDIRECT("'Monthly Resource Report'!"&amp;'Green Validation'!Q$450676&amp;":"&amp;'Green Validation'!Q$450677),'Green Validation'!Q$450678,FALSE)),0,HLOOKUP($B122,INDIRECT("'Monthly Resource Report'!"&amp;'Green Validation'!Q$450676&amp;":"&amp;'Green Validation'!Q$450677),'Green Validation'!Q$450678,FALSE))</f>
        <v>223</v>
      </c>
      <c r="R122" s="297">
        <f ca="1">+IF(ISERROR(HLOOKUP($B122,INDIRECT("'Monthly Resource Report'!"&amp;'Green Validation'!R$450676&amp;":"&amp;'Green Validation'!R$450677),'Green Validation'!R$450678,FALSE)),0,HLOOKUP($B122,INDIRECT("'Monthly Resource Report'!"&amp;'Green Validation'!R$450676&amp;":"&amp;'Green Validation'!R$450677),'Green Validation'!R$450678,FALSE))</f>
        <v>6.2139912502103316</v>
      </c>
      <c r="S122" s="317">
        <f ca="1">+IF(ISERROR(HLOOKUP($B122,INDIRECT("'Monthly Resource Report'!"&amp;'Green Validation'!S$450676&amp;":"&amp;'Green Validation'!S$450677),'Green Validation'!S$450678,FALSE)),0,HLOOKUP($B122,INDIRECT("'Monthly Resource Report'!"&amp;'Green Validation'!S$450676&amp;":"&amp;'Green Validation'!S$450677),'Green Validation'!S$450678,FALSE))</f>
        <v>0.22425905457312698</v>
      </c>
      <c r="T122" s="318">
        <f ca="1">+IF(ISERROR(HLOOKUP($B122,INDIRECT("'Monthly Resource Report'!"&amp;'Green Validation'!T$450676&amp;":"&amp;'Green Validation'!T$450677),'Green Validation'!T$450678,FALSE)),0,HLOOKUP($B122,INDIRECT("'Monthly Resource Report'!"&amp;'Green Validation'!T$450676&amp;":"&amp;'Green Validation'!T$450677),'Green Validation'!T$450678,FALSE))</f>
        <v>0.19016616925991245</v>
      </c>
    </row>
    <row r="123" spans="2:20" s="29" customFormat="1">
      <c r="B123" s="301">
        <v>44927</v>
      </c>
      <c r="C123" s="294">
        <v>231</v>
      </c>
      <c r="D123" s="297">
        <v>6.3828421163287903</v>
      </c>
      <c r="E123" s="299">
        <v>0.22500000000000001</v>
      </c>
      <c r="F123" s="295">
        <v>0.19</v>
      </c>
      <c r="G123" s="294">
        <f ca="1">+IF(ISERROR(HLOOKUP($B123,INDIRECT("'Monthly Resource Report'!"&amp;'Green Validation'!G$450676&amp;":"&amp;'Green Validation'!G$450677),'Green Validation'!G$450678,FALSE)),0,HLOOKUP($B123,INDIRECT("'Monthly Resource Report'!"&amp;'Green Validation'!G$450676&amp;":"&amp;'Green Validation'!G$450677),'Green Validation'!G$450678,FALSE))</f>
        <v>231</v>
      </c>
      <c r="H123" s="297">
        <f ca="1">+IF(ISERROR(HLOOKUP($B123,INDIRECT("'Monthly Resource Report'!"&amp;'Green Validation'!H$450676&amp;":"&amp;'Green Validation'!H$450677),'Green Validation'!H$450678,FALSE)),0,HLOOKUP($B123,INDIRECT("'Monthly Resource Report'!"&amp;'Green Validation'!H$450676&amp;":"&amp;'Green Validation'!H$450677),'Green Validation'!H$450678,FALSE))</f>
        <v>6.3829972978333087</v>
      </c>
      <c r="I123" s="317">
        <f ca="1">+IF(ISERROR(HLOOKUP($B123,INDIRECT("'Monthly Resource Report'!"&amp;'Green Validation'!I$450676&amp;":"&amp;'Green Validation'!I$450677),'Green Validation'!I$450678,FALSE)),0,HLOOKUP($B123,INDIRECT("'Monthly Resource Report'!"&amp;'Green Validation'!I$450676&amp;":"&amp;'Green Validation'!I$450677),'Green Validation'!I$450678,FALSE))</f>
        <v>0.22430859313072332</v>
      </c>
      <c r="J123" s="318">
        <f ca="1">+IF(ISERROR(HLOOKUP($B123,INDIRECT("'Monthly Resource Report'!"&amp;'Green Validation'!J$450676&amp;":"&amp;'Green Validation'!J$450677),'Green Validation'!J$450678,FALSE)),0,HLOOKUP($B123,INDIRECT("'Monthly Resource Report'!"&amp;'Green Validation'!J$450676&amp;":"&amp;'Green Validation'!J$450677),'Green Validation'!J$450678,FALSE))</f>
        <v>0.19023726261273677</v>
      </c>
      <c r="L123" s="301">
        <v>44927</v>
      </c>
      <c r="M123" s="294">
        <v>223</v>
      </c>
      <c r="N123" s="297">
        <v>6.3828421163287903</v>
      </c>
      <c r="O123" s="299">
        <v>0.22500000000000001</v>
      </c>
      <c r="P123" s="295">
        <v>0.19</v>
      </c>
      <c r="Q123" s="294">
        <f ca="1">+IF(ISERROR(HLOOKUP($B123,INDIRECT("'Monthly Resource Report'!"&amp;'Green Validation'!Q$450676&amp;":"&amp;'Green Validation'!Q$450677),'Green Validation'!Q$450678,FALSE)),0,HLOOKUP($B123,INDIRECT("'Monthly Resource Report'!"&amp;'Green Validation'!Q$450676&amp;":"&amp;'Green Validation'!Q$450677),'Green Validation'!Q$450678,FALSE))</f>
        <v>223</v>
      </c>
      <c r="R123" s="297">
        <f ca="1">+IF(ISERROR(HLOOKUP($B123,INDIRECT("'Monthly Resource Report'!"&amp;'Green Validation'!R$450676&amp;":"&amp;'Green Validation'!R$450677),'Green Validation'!R$450678,FALSE)),0,HLOOKUP($B123,INDIRECT("'Monthly Resource Report'!"&amp;'Green Validation'!R$450676&amp;":"&amp;'Green Validation'!R$450677),'Green Validation'!R$450678,FALSE))</f>
        <v>6.3829929437168236</v>
      </c>
      <c r="S123" s="317">
        <f ca="1">+IF(ISERROR(HLOOKUP($B123,INDIRECT("'Monthly Resource Report'!"&amp;'Green Validation'!S$450676&amp;":"&amp;'Green Validation'!S$450677),'Green Validation'!S$450678,FALSE)),0,HLOOKUP($B123,INDIRECT("'Monthly Resource Report'!"&amp;'Green Validation'!S$450676&amp;":"&amp;'Green Validation'!S$450677),'Green Validation'!S$450678,FALSE))</f>
        <v>0.22442912537499379</v>
      </c>
      <c r="T123" s="318">
        <f ca="1">+IF(ISERROR(HLOOKUP($B123,INDIRECT("'Monthly Resource Report'!"&amp;'Green Validation'!T$450676&amp;":"&amp;'Green Validation'!T$450677),'Green Validation'!T$450678,FALSE)),0,HLOOKUP($B123,INDIRECT("'Monthly Resource Report'!"&amp;'Green Validation'!T$450676&amp;":"&amp;'Green Validation'!T$450677),'Green Validation'!T$450678,FALSE))</f>
        <v>0.19016743874151928</v>
      </c>
    </row>
    <row r="124" spans="2:20" s="29" customFormat="1">
      <c r="B124" s="301">
        <v>44958</v>
      </c>
      <c r="C124" s="294">
        <v>231</v>
      </c>
      <c r="D124" s="297">
        <v>6.3828421163287903</v>
      </c>
      <c r="E124" s="299">
        <v>0.22500000000000001</v>
      </c>
      <c r="F124" s="295">
        <v>0.19</v>
      </c>
      <c r="G124" s="294">
        <f ca="1">+IF(ISERROR(HLOOKUP($B124,INDIRECT("'Monthly Resource Report'!"&amp;'Green Validation'!G$450676&amp;":"&amp;'Green Validation'!G$450677),'Green Validation'!G$450678,FALSE)),0,HLOOKUP($B124,INDIRECT("'Monthly Resource Report'!"&amp;'Green Validation'!G$450676&amp;":"&amp;'Green Validation'!G$450677),'Green Validation'!G$450678,FALSE))</f>
        <v>231</v>
      </c>
      <c r="H124" s="297">
        <f ca="1">+IF(ISERROR(HLOOKUP($B124,INDIRECT("'Monthly Resource Report'!"&amp;'Green Validation'!H$450676&amp;":"&amp;'Green Validation'!H$450677),'Green Validation'!H$450678,FALSE)),0,HLOOKUP($B124,INDIRECT("'Monthly Resource Report'!"&amp;'Green Validation'!H$450676&amp;":"&amp;'Green Validation'!H$450677),'Green Validation'!H$450678,FALSE))</f>
        <v>6.382998736072758</v>
      </c>
      <c r="I124" s="317">
        <f ca="1">+IF(ISERROR(HLOOKUP($B124,INDIRECT("'Monthly Resource Report'!"&amp;'Green Validation'!I$450676&amp;":"&amp;'Green Validation'!I$450677),'Green Validation'!I$450678,FALSE)),0,HLOOKUP($B124,INDIRECT("'Monthly Resource Report'!"&amp;'Green Validation'!I$450676&amp;":"&amp;'Green Validation'!I$450677),'Green Validation'!I$450678,FALSE))</f>
        <v>0.22428451481173428</v>
      </c>
      <c r="J124" s="318">
        <f ca="1">+IF(ISERROR(HLOOKUP($B124,INDIRECT("'Monthly Resource Report'!"&amp;'Green Validation'!J$450676&amp;":"&amp;'Green Validation'!J$450677),'Green Validation'!J$450678,FALSE)),0,HLOOKUP($B124,INDIRECT("'Monthly Resource Report'!"&amp;'Green Validation'!J$450676&amp;":"&amp;'Green Validation'!J$450677),'Green Validation'!J$450678,FALSE))</f>
        <v>0.19038118770577678</v>
      </c>
      <c r="L124" s="301">
        <v>44958</v>
      </c>
      <c r="M124" s="294">
        <v>223</v>
      </c>
      <c r="N124" s="297">
        <v>6.3828421163287903</v>
      </c>
      <c r="O124" s="299">
        <v>0.22500000000000001</v>
      </c>
      <c r="P124" s="295">
        <v>0.19</v>
      </c>
      <c r="Q124" s="294">
        <f ca="1">+IF(ISERROR(HLOOKUP($B124,INDIRECT("'Monthly Resource Report'!"&amp;'Green Validation'!Q$450676&amp;":"&amp;'Green Validation'!Q$450677),'Green Validation'!Q$450678,FALSE)),0,HLOOKUP($B124,INDIRECT("'Monthly Resource Report'!"&amp;'Green Validation'!Q$450676&amp;":"&amp;'Green Validation'!Q$450677),'Green Validation'!Q$450678,FALSE))</f>
        <v>223</v>
      </c>
      <c r="R124" s="297">
        <f ca="1">+IF(ISERROR(HLOOKUP($B124,INDIRECT("'Monthly Resource Report'!"&amp;'Green Validation'!R$450676&amp;":"&amp;'Green Validation'!R$450677),'Green Validation'!R$450678,FALSE)),0,HLOOKUP($B124,INDIRECT("'Monthly Resource Report'!"&amp;'Green Validation'!R$450676&amp;":"&amp;'Green Validation'!R$450677),'Green Validation'!R$450678,FALSE))</f>
        <v>6.3829939842665429</v>
      </c>
      <c r="S124" s="317">
        <f ca="1">+IF(ISERROR(HLOOKUP($B124,INDIRECT("'Monthly Resource Report'!"&amp;'Green Validation'!S$450676&amp;":"&amp;'Green Validation'!S$450677),'Green Validation'!S$450678,FALSE)),0,HLOOKUP($B124,INDIRECT("'Monthly Resource Report'!"&amp;'Green Validation'!S$450676&amp;":"&amp;'Green Validation'!S$450677),'Green Validation'!S$450678,FALSE))</f>
        <v>0.22441886553610327</v>
      </c>
      <c r="T124" s="318">
        <f ca="1">+IF(ISERROR(HLOOKUP($B124,INDIRECT("'Monthly Resource Report'!"&amp;'Green Validation'!T$450676&amp;":"&amp;'Green Validation'!T$450677),'Green Validation'!T$450678,FALSE)),0,HLOOKUP($B124,INDIRECT("'Monthly Resource Report'!"&amp;'Green Validation'!T$450676&amp;":"&amp;'Green Validation'!T$450677),'Green Validation'!T$450678,FALSE))</f>
        <v>0.19019135893576095</v>
      </c>
    </row>
    <row r="125" spans="2:20" s="29" customFormat="1">
      <c r="B125" s="301">
        <v>44986</v>
      </c>
      <c r="C125" s="294">
        <v>231</v>
      </c>
      <c r="D125" s="297">
        <v>6.3828421163287903</v>
      </c>
      <c r="E125" s="299">
        <v>0.22500000000000001</v>
      </c>
      <c r="F125" s="295">
        <v>0.19</v>
      </c>
      <c r="G125" s="294">
        <f ca="1">+IF(ISERROR(HLOOKUP($B125,INDIRECT("'Monthly Resource Report'!"&amp;'Green Validation'!G$450676&amp;":"&amp;'Green Validation'!G$450677),'Green Validation'!G$450678,FALSE)),0,HLOOKUP($B125,INDIRECT("'Monthly Resource Report'!"&amp;'Green Validation'!G$450676&amp;":"&amp;'Green Validation'!G$450677),'Green Validation'!G$450678,FALSE))</f>
        <v>231</v>
      </c>
      <c r="H125" s="297">
        <f ca="1">+IF(ISERROR(HLOOKUP($B125,INDIRECT("'Monthly Resource Report'!"&amp;'Green Validation'!H$450676&amp;":"&amp;'Green Validation'!H$450677),'Green Validation'!H$450678,FALSE)),0,HLOOKUP($B125,INDIRECT("'Monthly Resource Report'!"&amp;'Green Validation'!H$450676&amp;":"&amp;'Green Validation'!H$450677),'Green Validation'!H$450678,FALSE))</f>
        <v>6.3829999684731549</v>
      </c>
      <c r="I125" s="317">
        <f ca="1">+IF(ISERROR(HLOOKUP($B125,INDIRECT("'Monthly Resource Report'!"&amp;'Green Validation'!I$450676&amp;":"&amp;'Green Validation'!I$450677),'Green Validation'!I$450678,FALSE)),0,HLOOKUP($B125,INDIRECT("'Monthly Resource Report'!"&amp;'Green Validation'!I$450676&amp;":"&amp;'Green Validation'!I$450677),'Green Validation'!I$450678,FALSE))</f>
        <v>0.22410338341154543</v>
      </c>
      <c r="J125" s="318">
        <f ca="1">+IF(ISERROR(HLOOKUP($B125,INDIRECT("'Monthly Resource Report'!"&amp;'Green Validation'!J$450676&amp;":"&amp;'Green Validation'!J$450677),'Green Validation'!J$450678,FALSE)),0,HLOOKUP($B125,INDIRECT("'Monthly Resource Report'!"&amp;'Green Validation'!J$450676&amp;":"&amp;'Green Validation'!J$450677),'Green Validation'!J$450678,FALSE))</f>
        <v>0.19035884248966509</v>
      </c>
      <c r="L125" s="301">
        <v>44986</v>
      </c>
      <c r="M125" s="294">
        <v>223</v>
      </c>
      <c r="N125" s="297">
        <v>6.3828421163287903</v>
      </c>
      <c r="O125" s="299">
        <v>0.22500000000000001</v>
      </c>
      <c r="P125" s="295">
        <v>0.19</v>
      </c>
      <c r="Q125" s="294">
        <f ca="1">+IF(ISERROR(HLOOKUP($B125,INDIRECT("'Monthly Resource Report'!"&amp;'Green Validation'!Q$450676&amp;":"&amp;'Green Validation'!Q$450677),'Green Validation'!Q$450678,FALSE)),0,HLOOKUP($B125,INDIRECT("'Monthly Resource Report'!"&amp;'Green Validation'!Q$450676&amp;":"&amp;'Green Validation'!Q$450677),'Green Validation'!Q$450678,FALSE))</f>
        <v>223</v>
      </c>
      <c r="R125" s="297">
        <f ca="1">+IF(ISERROR(HLOOKUP($B125,INDIRECT("'Monthly Resource Report'!"&amp;'Green Validation'!R$450676&amp;":"&amp;'Green Validation'!R$450677),'Green Validation'!R$450678,FALSE)),0,HLOOKUP($B125,INDIRECT("'Monthly Resource Report'!"&amp;'Green Validation'!R$450676&amp;":"&amp;'Green Validation'!R$450677),'Green Validation'!R$450678,FALSE))</f>
        <v>6.3829932568378691</v>
      </c>
      <c r="S125" s="317">
        <f ca="1">+IF(ISERROR(HLOOKUP($B125,INDIRECT("'Monthly Resource Report'!"&amp;'Green Validation'!S$450676&amp;":"&amp;'Green Validation'!S$450677),'Green Validation'!S$450678,FALSE)),0,HLOOKUP($B125,INDIRECT("'Monthly Resource Report'!"&amp;'Green Validation'!S$450676&amp;":"&amp;'Green Validation'!S$450677),'Green Validation'!S$450678,FALSE))</f>
        <v>0.22426472681448362</v>
      </c>
      <c r="T125" s="318">
        <f ca="1">+IF(ISERROR(HLOOKUP($B125,INDIRECT("'Monthly Resource Report'!"&amp;'Green Validation'!T$450676&amp;":"&amp;'Green Validation'!T$450677),'Green Validation'!T$450678,FALSE)),0,HLOOKUP($B125,INDIRECT("'Monthly Resource Report'!"&amp;'Green Validation'!T$450676&amp;":"&amp;'Green Validation'!T$450677),'Green Validation'!T$450678,FALSE))</f>
        <v>0.1902249517472524</v>
      </c>
    </row>
    <row r="126" spans="2:20" s="29" customFormat="1">
      <c r="B126" s="301">
        <v>45017</v>
      </c>
      <c r="C126" s="294">
        <v>231</v>
      </c>
      <c r="D126" s="297">
        <v>6.3828421163287903</v>
      </c>
      <c r="E126" s="299">
        <v>0.22500000000000001</v>
      </c>
      <c r="F126" s="295">
        <v>0.19</v>
      </c>
      <c r="G126" s="294">
        <f ca="1">+IF(ISERROR(HLOOKUP($B126,INDIRECT("'Monthly Resource Report'!"&amp;'Green Validation'!G$450676&amp;":"&amp;'Green Validation'!G$450677),'Green Validation'!G$450678,FALSE)),0,HLOOKUP($B126,INDIRECT("'Monthly Resource Report'!"&amp;'Green Validation'!G$450676&amp;":"&amp;'Green Validation'!G$450677),'Green Validation'!G$450678,FALSE))</f>
        <v>231</v>
      </c>
      <c r="H126" s="297">
        <f ca="1">+IF(ISERROR(HLOOKUP($B126,INDIRECT("'Monthly Resource Report'!"&amp;'Green Validation'!H$450676&amp;":"&amp;'Green Validation'!H$450677),'Green Validation'!H$450678,FALSE)),0,HLOOKUP($B126,INDIRECT("'Monthly Resource Report'!"&amp;'Green Validation'!H$450676&amp;":"&amp;'Green Validation'!H$450677),'Green Validation'!H$450678,FALSE))</f>
        <v>6.3829996922706416</v>
      </c>
      <c r="I126" s="317">
        <f ca="1">+IF(ISERROR(HLOOKUP($B126,INDIRECT("'Monthly Resource Report'!"&amp;'Green Validation'!I$450676&amp;":"&amp;'Green Validation'!I$450677),'Green Validation'!I$450678,FALSE)),0,HLOOKUP($B126,INDIRECT("'Monthly Resource Report'!"&amp;'Green Validation'!I$450676&amp;":"&amp;'Green Validation'!I$450677),'Green Validation'!I$450678,FALSE))</f>
        <v>0.22348009855113979</v>
      </c>
      <c r="J126" s="318">
        <f ca="1">+IF(ISERROR(HLOOKUP($B126,INDIRECT("'Monthly Resource Report'!"&amp;'Green Validation'!J$450676&amp;":"&amp;'Green Validation'!J$450677),'Green Validation'!J$450678,FALSE)),0,HLOOKUP($B126,INDIRECT("'Monthly Resource Report'!"&amp;'Green Validation'!J$450676&amp;":"&amp;'Green Validation'!J$450677),'Green Validation'!J$450678,FALSE))</f>
        <v>0.19025184783387095</v>
      </c>
      <c r="L126" s="301">
        <v>45017</v>
      </c>
      <c r="M126" s="294">
        <v>223</v>
      </c>
      <c r="N126" s="297">
        <v>6.3828421163287903</v>
      </c>
      <c r="O126" s="299">
        <v>0.22500000000000001</v>
      </c>
      <c r="P126" s="295">
        <v>0.19</v>
      </c>
      <c r="Q126" s="294">
        <f ca="1">+IF(ISERROR(HLOOKUP($B126,INDIRECT("'Monthly Resource Report'!"&amp;'Green Validation'!Q$450676&amp;":"&amp;'Green Validation'!Q$450677),'Green Validation'!Q$450678,FALSE)),0,HLOOKUP($B126,INDIRECT("'Monthly Resource Report'!"&amp;'Green Validation'!Q$450676&amp;":"&amp;'Green Validation'!Q$450677),'Green Validation'!Q$450678,FALSE))</f>
        <v>223</v>
      </c>
      <c r="R126" s="297">
        <f ca="1">+IF(ISERROR(HLOOKUP($B126,INDIRECT("'Monthly Resource Report'!"&amp;'Green Validation'!R$450676&amp;":"&amp;'Green Validation'!R$450677),'Green Validation'!R$450678,FALSE)),0,HLOOKUP($B126,INDIRECT("'Monthly Resource Report'!"&amp;'Green Validation'!R$450676&amp;":"&amp;'Green Validation'!R$450677),'Green Validation'!R$450678,FALSE))</f>
        <v>6.3829931399374944</v>
      </c>
      <c r="S126" s="317">
        <f ca="1">+IF(ISERROR(HLOOKUP($B126,INDIRECT("'Monthly Resource Report'!"&amp;'Green Validation'!S$450676&amp;":"&amp;'Green Validation'!S$450677),'Green Validation'!S$450678,FALSE)),0,HLOOKUP($B126,INDIRECT("'Monthly Resource Report'!"&amp;'Green Validation'!S$450676&amp;":"&amp;'Green Validation'!S$450677),'Green Validation'!S$450678,FALSE))</f>
        <v>0.22365016142158564</v>
      </c>
      <c r="T126" s="318">
        <f ca="1">+IF(ISERROR(HLOOKUP($B126,INDIRECT("'Monthly Resource Report'!"&amp;'Green Validation'!T$450676&amp;":"&amp;'Green Validation'!T$450677),'Green Validation'!T$450678,FALSE)),0,HLOOKUP($B126,INDIRECT("'Monthly Resource Report'!"&amp;'Green Validation'!T$450676&amp;":"&amp;'Green Validation'!T$450677),'Green Validation'!T$450678,FALSE))</f>
        <v>0.19048397834290229</v>
      </c>
    </row>
    <row r="127" spans="2:20" s="29" customFormat="1">
      <c r="B127" s="301">
        <v>45047</v>
      </c>
      <c r="C127" s="294">
        <v>231</v>
      </c>
      <c r="D127" s="297">
        <v>6.3828421163287903</v>
      </c>
      <c r="E127" s="299">
        <v>0.21</v>
      </c>
      <c r="F127" s="295">
        <v>0.19</v>
      </c>
      <c r="G127" s="294">
        <f ca="1">+IF(ISERROR(HLOOKUP($B127,INDIRECT("'Monthly Resource Report'!"&amp;'Green Validation'!G$450676&amp;":"&amp;'Green Validation'!G$450677),'Green Validation'!G$450678,FALSE)),0,HLOOKUP($B127,INDIRECT("'Monthly Resource Report'!"&amp;'Green Validation'!G$450676&amp;":"&amp;'Green Validation'!G$450677),'Green Validation'!G$450678,FALSE))</f>
        <v>231</v>
      </c>
      <c r="H127" s="297">
        <f ca="1">+IF(ISERROR(HLOOKUP($B127,INDIRECT("'Monthly Resource Report'!"&amp;'Green Validation'!H$450676&amp;":"&amp;'Green Validation'!H$450677),'Green Validation'!H$450678,FALSE)),0,HLOOKUP($B127,INDIRECT("'Monthly Resource Report'!"&amp;'Green Validation'!H$450676&amp;":"&amp;'Green Validation'!H$450677),'Green Validation'!H$450678,FALSE))</f>
        <v>6.3829999089715077</v>
      </c>
      <c r="I127" s="317">
        <f ca="1">+IF(ISERROR(HLOOKUP($B127,INDIRECT("'Monthly Resource Report'!"&amp;'Green Validation'!I$450676&amp;":"&amp;'Green Validation'!I$450677),'Green Validation'!I$450678,FALSE)),0,HLOOKUP($B127,INDIRECT("'Monthly Resource Report'!"&amp;'Green Validation'!I$450676&amp;":"&amp;'Green Validation'!I$450677),'Green Validation'!I$450678,FALSE))</f>
        <v>0.20843819681941927</v>
      </c>
      <c r="J127" s="318">
        <f ca="1">+IF(ISERROR(HLOOKUP($B127,INDIRECT("'Monthly Resource Report'!"&amp;'Green Validation'!J$450676&amp;":"&amp;'Green Validation'!J$450677),'Green Validation'!J$450678,FALSE)),0,HLOOKUP($B127,INDIRECT("'Monthly Resource Report'!"&amp;'Green Validation'!J$450676&amp;":"&amp;'Green Validation'!J$450677),'Green Validation'!J$450678,FALSE))</f>
        <v>0.19023745210225945</v>
      </c>
      <c r="L127" s="301">
        <v>45047</v>
      </c>
      <c r="M127" s="294">
        <v>223</v>
      </c>
      <c r="N127" s="297">
        <v>6.3828421163287903</v>
      </c>
      <c r="O127" s="299">
        <v>0.21</v>
      </c>
      <c r="P127" s="295">
        <v>0.19</v>
      </c>
      <c r="Q127" s="294">
        <f ca="1">+IF(ISERROR(HLOOKUP($B127,INDIRECT("'Monthly Resource Report'!"&amp;'Green Validation'!Q$450676&amp;":"&amp;'Green Validation'!Q$450677),'Green Validation'!Q$450678,FALSE)),0,HLOOKUP($B127,INDIRECT("'Monthly Resource Report'!"&amp;'Green Validation'!Q$450676&amp;":"&amp;'Green Validation'!Q$450677),'Green Validation'!Q$450678,FALSE))</f>
        <v>223</v>
      </c>
      <c r="R127" s="297">
        <f ca="1">+IF(ISERROR(HLOOKUP($B127,INDIRECT("'Monthly Resource Report'!"&amp;'Green Validation'!R$450676&amp;":"&amp;'Green Validation'!R$450677),'Green Validation'!R$450678,FALSE)),0,HLOOKUP($B127,INDIRECT("'Monthly Resource Report'!"&amp;'Green Validation'!R$450676&amp;":"&amp;'Green Validation'!R$450677),'Green Validation'!R$450678,FALSE))</f>
        <v>6.3829924981396191</v>
      </c>
      <c r="S127" s="317">
        <f ca="1">+IF(ISERROR(HLOOKUP($B127,INDIRECT("'Monthly Resource Report'!"&amp;'Green Validation'!S$450676&amp;":"&amp;'Green Validation'!S$450677),'Green Validation'!S$450678,FALSE)),0,HLOOKUP($B127,INDIRECT("'Monthly Resource Report'!"&amp;'Green Validation'!S$450676&amp;":"&amp;'Green Validation'!S$450677),'Green Validation'!S$450678,FALSE))</f>
        <v>0.20870087323411302</v>
      </c>
      <c r="T127" s="318">
        <f ca="1">+IF(ISERROR(HLOOKUP($B127,INDIRECT("'Monthly Resource Report'!"&amp;'Green Validation'!T$450676&amp;":"&amp;'Green Validation'!T$450677),'Green Validation'!T$450678,FALSE)),0,HLOOKUP($B127,INDIRECT("'Monthly Resource Report'!"&amp;'Green Validation'!T$450676&amp;":"&amp;'Green Validation'!T$450677),'Green Validation'!T$450678,FALSE))</f>
        <v>0.19026623226502237</v>
      </c>
    </row>
    <row r="128" spans="2:20" s="29" customFormat="1">
      <c r="B128" s="301">
        <v>45078</v>
      </c>
      <c r="C128" s="294">
        <v>231</v>
      </c>
      <c r="D128" s="297">
        <v>6.3828421163287903</v>
      </c>
      <c r="E128" s="299">
        <v>0.21</v>
      </c>
      <c r="F128" s="295">
        <v>0.19</v>
      </c>
      <c r="G128" s="294">
        <f ca="1">+IF(ISERROR(HLOOKUP($B128,INDIRECT("'Monthly Resource Report'!"&amp;'Green Validation'!G$450676&amp;":"&amp;'Green Validation'!G$450677),'Green Validation'!G$450678,FALSE)),0,HLOOKUP($B128,INDIRECT("'Monthly Resource Report'!"&amp;'Green Validation'!G$450676&amp;":"&amp;'Green Validation'!G$450677),'Green Validation'!G$450678,FALSE))</f>
        <v>231</v>
      </c>
      <c r="H128" s="297">
        <f ca="1">+IF(ISERROR(HLOOKUP($B128,INDIRECT("'Monthly Resource Report'!"&amp;'Green Validation'!H$450676&amp;":"&amp;'Green Validation'!H$450677),'Green Validation'!H$450678,FALSE)),0,HLOOKUP($B128,INDIRECT("'Monthly Resource Report'!"&amp;'Green Validation'!H$450676&amp;":"&amp;'Green Validation'!H$450677),'Green Validation'!H$450678,FALSE))</f>
        <v>6.3830004796290867</v>
      </c>
      <c r="I128" s="317">
        <f ca="1">+IF(ISERROR(HLOOKUP($B128,INDIRECT("'Monthly Resource Report'!"&amp;'Green Validation'!I$450676&amp;":"&amp;'Green Validation'!I$450677),'Green Validation'!I$450678,FALSE)),0,HLOOKUP($B128,INDIRECT("'Monthly Resource Report'!"&amp;'Green Validation'!I$450676&amp;":"&amp;'Green Validation'!I$450677),'Green Validation'!I$450678,FALSE))</f>
        <v>0.20857518239402573</v>
      </c>
      <c r="J128" s="318">
        <f ca="1">+IF(ISERROR(HLOOKUP($B128,INDIRECT("'Monthly Resource Report'!"&amp;'Green Validation'!J$450676&amp;":"&amp;'Green Validation'!J$450677),'Green Validation'!J$450678,FALSE)),0,HLOOKUP($B128,INDIRECT("'Monthly Resource Report'!"&amp;'Green Validation'!J$450676&amp;":"&amp;'Green Validation'!J$450677),'Green Validation'!J$450678,FALSE))</f>
        <v>0.19024397202123142</v>
      </c>
      <c r="L128" s="301">
        <v>45078</v>
      </c>
      <c r="M128" s="294">
        <v>223</v>
      </c>
      <c r="N128" s="297">
        <v>6.3828421163287903</v>
      </c>
      <c r="O128" s="299">
        <v>0.21</v>
      </c>
      <c r="P128" s="295">
        <v>0.19</v>
      </c>
      <c r="Q128" s="294">
        <f ca="1">+IF(ISERROR(HLOOKUP($B128,INDIRECT("'Monthly Resource Report'!"&amp;'Green Validation'!Q$450676&amp;":"&amp;'Green Validation'!Q$450677),'Green Validation'!Q$450678,FALSE)),0,HLOOKUP($B128,INDIRECT("'Monthly Resource Report'!"&amp;'Green Validation'!Q$450676&amp;":"&amp;'Green Validation'!Q$450677),'Green Validation'!Q$450678,FALSE))</f>
        <v>223</v>
      </c>
      <c r="R128" s="297">
        <f ca="1">+IF(ISERROR(HLOOKUP($B128,INDIRECT("'Monthly Resource Report'!"&amp;'Green Validation'!R$450676&amp;":"&amp;'Green Validation'!R$450677),'Green Validation'!R$450678,FALSE)),0,HLOOKUP($B128,INDIRECT("'Monthly Resource Report'!"&amp;'Green Validation'!R$450676&amp;":"&amp;'Green Validation'!R$450677),'Green Validation'!R$450678,FALSE))</f>
        <v>6.3829923890209042</v>
      </c>
      <c r="S128" s="317">
        <f ca="1">+IF(ISERROR(HLOOKUP($B128,INDIRECT("'Monthly Resource Report'!"&amp;'Green Validation'!S$450676&amp;":"&amp;'Green Validation'!S$450677),'Green Validation'!S$450678,FALSE)),0,HLOOKUP($B128,INDIRECT("'Monthly Resource Report'!"&amp;'Green Validation'!S$450676&amp;":"&amp;'Green Validation'!S$450677),'Green Validation'!S$450678,FALSE))</f>
        <v>0.20877403325349431</v>
      </c>
      <c r="T128" s="318">
        <f ca="1">+IF(ISERROR(HLOOKUP($B128,INDIRECT("'Monthly Resource Report'!"&amp;'Green Validation'!T$450676&amp;":"&amp;'Green Validation'!T$450677),'Green Validation'!T$450678,FALSE)),0,HLOOKUP($B128,INDIRECT("'Monthly Resource Report'!"&amp;'Green Validation'!T$450676&amp;":"&amp;'Green Validation'!T$450677),'Green Validation'!T$450678,FALSE))</f>
        <v>0.19027444089504769</v>
      </c>
    </row>
    <row r="129" spans="2:20" s="29" customFormat="1">
      <c r="B129" s="301">
        <v>45108</v>
      </c>
      <c r="C129" s="294">
        <v>231</v>
      </c>
      <c r="D129" s="297">
        <v>6.3828421163287903</v>
      </c>
      <c r="E129" s="299">
        <v>0.21</v>
      </c>
      <c r="F129" s="295">
        <v>0.19</v>
      </c>
      <c r="G129" s="294">
        <f ca="1">+IF(ISERROR(HLOOKUP($B129,INDIRECT("'Monthly Resource Report'!"&amp;'Green Validation'!G$450676&amp;":"&amp;'Green Validation'!G$450677),'Green Validation'!G$450678,FALSE)),0,HLOOKUP($B129,INDIRECT("'Monthly Resource Report'!"&amp;'Green Validation'!G$450676&amp;":"&amp;'Green Validation'!G$450677),'Green Validation'!G$450678,FALSE))</f>
        <v>231</v>
      </c>
      <c r="H129" s="297">
        <f ca="1">+IF(ISERROR(HLOOKUP($B129,INDIRECT("'Monthly Resource Report'!"&amp;'Green Validation'!H$450676&amp;":"&amp;'Green Validation'!H$450677),'Green Validation'!H$450678,FALSE)),0,HLOOKUP($B129,INDIRECT("'Monthly Resource Report'!"&amp;'Green Validation'!H$450676&amp;":"&amp;'Green Validation'!H$450677),'Green Validation'!H$450678,FALSE))</f>
        <v>6.382997657346162</v>
      </c>
      <c r="I129" s="317">
        <f ca="1">+IF(ISERROR(HLOOKUP($B129,INDIRECT("'Monthly Resource Report'!"&amp;'Green Validation'!I$450676&amp;":"&amp;'Green Validation'!I$450677),'Green Validation'!I$450678,FALSE)),0,HLOOKUP($B129,INDIRECT("'Monthly Resource Report'!"&amp;'Green Validation'!I$450676&amp;":"&amp;'Green Validation'!I$450677),'Green Validation'!I$450678,FALSE))</f>
        <v>0.20909583115301075</v>
      </c>
      <c r="J129" s="318">
        <f ca="1">+IF(ISERROR(HLOOKUP($B129,INDIRECT("'Monthly Resource Report'!"&amp;'Green Validation'!J$450676&amp;":"&amp;'Green Validation'!J$450677),'Green Validation'!J$450678,FALSE)),0,HLOOKUP($B129,INDIRECT("'Monthly Resource Report'!"&amp;'Green Validation'!J$450676&amp;":"&amp;'Green Validation'!J$450677),'Green Validation'!J$450678,FALSE))</f>
        <v>0.19023692519087407</v>
      </c>
      <c r="L129" s="301">
        <v>45108</v>
      </c>
      <c r="M129" s="294">
        <v>223</v>
      </c>
      <c r="N129" s="297">
        <v>6.3828421163287903</v>
      </c>
      <c r="O129" s="299">
        <v>0.21</v>
      </c>
      <c r="P129" s="295">
        <v>0.19</v>
      </c>
      <c r="Q129" s="294">
        <f ca="1">+IF(ISERROR(HLOOKUP($B129,INDIRECT("'Monthly Resource Report'!"&amp;'Green Validation'!Q$450676&amp;":"&amp;'Green Validation'!Q$450677),'Green Validation'!Q$450678,FALSE)),0,HLOOKUP($B129,INDIRECT("'Monthly Resource Report'!"&amp;'Green Validation'!Q$450676&amp;":"&amp;'Green Validation'!Q$450677),'Green Validation'!Q$450678,FALSE))</f>
        <v>223</v>
      </c>
      <c r="R129" s="297">
        <f ca="1">+IF(ISERROR(HLOOKUP($B129,INDIRECT("'Monthly Resource Report'!"&amp;'Green Validation'!R$450676&amp;":"&amp;'Green Validation'!R$450677),'Green Validation'!R$450678,FALSE)),0,HLOOKUP($B129,INDIRECT("'Monthly Resource Report'!"&amp;'Green Validation'!R$450676&amp;":"&amp;'Green Validation'!R$450677),'Green Validation'!R$450678,FALSE))</f>
        <v>6.3829925585382004</v>
      </c>
      <c r="S129" s="317">
        <f ca="1">+IF(ISERROR(HLOOKUP($B129,INDIRECT("'Monthly Resource Report'!"&amp;'Green Validation'!S$450676&amp;":"&amp;'Green Validation'!S$450677),'Green Validation'!S$450678,FALSE)),0,HLOOKUP($B129,INDIRECT("'Monthly Resource Report'!"&amp;'Green Validation'!S$450676&amp;":"&amp;'Green Validation'!S$450677),'Green Validation'!S$450678,FALSE))</f>
        <v>0.20923002717812825</v>
      </c>
      <c r="T129" s="318">
        <f ca="1">+IF(ISERROR(HLOOKUP($B129,INDIRECT("'Monthly Resource Report'!"&amp;'Green Validation'!T$450676&amp;":"&amp;'Green Validation'!T$450677),'Green Validation'!T$450678,FALSE)),0,HLOOKUP($B129,INDIRECT("'Monthly Resource Report'!"&amp;'Green Validation'!T$450676&amp;":"&amp;'Green Validation'!T$450677),'Green Validation'!T$450678,FALSE))</f>
        <v>0.19017080133625308</v>
      </c>
    </row>
    <row r="130" spans="2:20" s="29" customFormat="1">
      <c r="B130" s="301">
        <v>45139</v>
      </c>
      <c r="C130" s="294">
        <v>231</v>
      </c>
      <c r="D130" s="297">
        <v>6.3828421163287903</v>
      </c>
      <c r="E130" s="299">
        <v>0.21</v>
      </c>
      <c r="F130" s="295">
        <v>0.19</v>
      </c>
      <c r="G130" s="294">
        <f ca="1">+IF(ISERROR(HLOOKUP($B130,INDIRECT("'Monthly Resource Report'!"&amp;'Green Validation'!G$450676&amp;":"&amp;'Green Validation'!G$450677),'Green Validation'!G$450678,FALSE)),0,HLOOKUP($B130,INDIRECT("'Monthly Resource Report'!"&amp;'Green Validation'!G$450676&amp;":"&amp;'Green Validation'!G$450677),'Green Validation'!G$450678,FALSE))</f>
        <v>231</v>
      </c>
      <c r="H130" s="297">
        <f ca="1">+IF(ISERROR(HLOOKUP($B130,INDIRECT("'Monthly Resource Report'!"&amp;'Green Validation'!H$450676&amp;":"&amp;'Green Validation'!H$450677),'Green Validation'!H$450678,FALSE)),0,HLOOKUP($B130,INDIRECT("'Monthly Resource Report'!"&amp;'Green Validation'!H$450676&amp;":"&amp;'Green Validation'!H$450677),'Green Validation'!H$450678,FALSE))</f>
        <v>6.3829998677973148</v>
      </c>
      <c r="I130" s="317">
        <f ca="1">+IF(ISERROR(HLOOKUP($B130,INDIRECT("'Monthly Resource Report'!"&amp;'Green Validation'!I$450676&amp;":"&amp;'Green Validation'!I$450677),'Green Validation'!I$450678,FALSE)),0,HLOOKUP($B130,INDIRECT("'Monthly Resource Report'!"&amp;'Green Validation'!I$450676&amp;":"&amp;'Green Validation'!I$450677),'Green Validation'!I$450678,FALSE))</f>
        <v>0.20906877558871576</v>
      </c>
      <c r="J130" s="318">
        <f ca="1">+IF(ISERROR(HLOOKUP($B130,INDIRECT("'Monthly Resource Report'!"&amp;'Green Validation'!J$450676&amp;":"&amp;'Green Validation'!J$450677),'Green Validation'!J$450678,FALSE)),0,HLOOKUP($B130,INDIRECT("'Monthly Resource Report'!"&amp;'Green Validation'!J$450676&amp;":"&amp;'Green Validation'!J$450677),'Green Validation'!J$450678,FALSE))</f>
        <v>0.19023188590696016</v>
      </c>
      <c r="L130" s="301">
        <v>45139</v>
      </c>
      <c r="M130" s="294">
        <v>223</v>
      </c>
      <c r="N130" s="297">
        <v>6.3828421163287903</v>
      </c>
      <c r="O130" s="299">
        <v>0.21</v>
      </c>
      <c r="P130" s="295">
        <v>0.19</v>
      </c>
      <c r="Q130" s="294">
        <f ca="1">+IF(ISERROR(HLOOKUP($B130,INDIRECT("'Monthly Resource Report'!"&amp;'Green Validation'!Q$450676&amp;":"&amp;'Green Validation'!Q$450677),'Green Validation'!Q$450678,FALSE)),0,HLOOKUP($B130,INDIRECT("'Monthly Resource Report'!"&amp;'Green Validation'!Q$450676&amp;":"&amp;'Green Validation'!Q$450677),'Green Validation'!Q$450678,FALSE))</f>
        <v>223</v>
      </c>
      <c r="R130" s="297">
        <f ca="1">+IF(ISERROR(HLOOKUP($B130,INDIRECT("'Monthly Resource Report'!"&amp;'Green Validation'!R$450676&amp;":"&amp;'Green Validation'!R$450677),'Green Validation'!R$450678,FALSE)),0,HLOOKUP($B130,INDIRECT("'Monthly Resource Report'!"&amp;'Green Validation'!R$450676&amp;":"&amp;'Green Validation'!R$450677),'Green Validation'!R$450678,FALSE))</f>
        <v>6.3829931108199887</v>
      </c>
      <c r="S130" s="317">
        <f ca="1">+IF(ISERROR(HLOOKUP($B130,INDIRECT("'Monthly Resource Report'!"&amp;'Green Validation'!S$450676&amp;":"&amp;'Green Validation'!S$450677),'Green Validation'!S$450678,FALSE)),0,HLOOKUP($B130,INDIRECT("'Monthly Resource Report'!"&amp;'Green Validation'!S$450676&amp;":"&amp;'Green Validation'!S$450677),'Green Validation'!S$450678,FALSE))</f>
        <v>0.209223581336622</v>
      </c>
      <c r="T130" s="318">
        <f ca="1">+IF(ISERROR(HLOOKUP($B130,INDIRECT("'Monthly Resource Report'!"&amp;'Green Validation'!T$450676&amp;":"&amp;'Green Validation'!T$450677),'Green Validation'!T$450678,FALSE)),0,HLOOKUP($B130,INDIRECT("'Monthly Resource Report'!"&amp;'Green Validation'!T$450676&amp;":"&amp;'Green Validation'!T$450677),'Green Validation'!T$450678,FALSE))</f>
        <v>0.19025773689532416</v>
      </c>
    </row>
    <row r="131" spans="2:20" s="29" customFormat="1">
      <c r="B131" s="301">
        <v>45170</v>
      </c>
      <c r="C131" s="294">
        <v>231</v>
      </c>
      <c r="D131" s="297">
        <v>6.3828421163287903</v>
      </c>
      <c r="E131" s="299">
        <v>0.21</v>
      </c>
      <c r="F131" s="295">
        <v>0.19</v>
      </c>
      <c r="G131" s="294">
        <f ca="1">+IF(ISERROR(HLOOKUP($B131,INDIRECT("'Monthly Resource Report'!"&amp;'Green Validation'!G$450676&amp;":"&amp;'Green Validation'!G$450677),'Green Validation'!G$450678,FALSE)),0,HLOOKUP($B131,INDIRECT("'Monthly Resource Report'!"&amp;'Green Validation'!G$450676&amp;":"&amp;'Green Validation'!G$450677),'Green Validation'!G$450678,FALSE))</f>
        <v>231</v>
      </c>
      <c r="H131" s="297">
        <f ca="1">+IF(ISERROR(HLOOKUP($B131,INDIRECT("'Monthly Resource Report'!"&amp;'Green Validation'!H$450676&amp;":"&amp;'Green Validation'!H$450677),'Green Validation'!H$450678,FALSE)),0,HLOOKUP($B131,INDIRECT("'Monthly Resource Report'!"&amp;'Green Validation'!H$450676&amp;":"&amp;'Green Validation'!H$450677),'Green Validation'!H$450678,FALSE))</f>
        <v>6.3829993136582024</v>
      </c>
      <c r="I131" s="317">
        <f ca="1">+IF(ISERROR(HLOOKUP($B131,INDIRECT("'Monthly Resource Report'!"&amp;'Green Validation'!I$450676&amp;":"&amp;'Green Validation'!I$450677),'Green Validation'!I$450678,FALSE)),0,HLOOKUP($B131,INDIRECT("'Monthly Resource Report'!"&amp;'Green Validation'!I$450676&amp;":"&amp;'Green Validation'!I$450677),'Green Validation'!I$450678,FALSE))</f>
        <v>0.20836510751156886</v>
      </c>
      <c r="J131" s="318">
        <f ca="1">+IF(ISERROR(HLOOKUP($B131,INDIRECT("'Monthly Resource Report'!"&amp;'Green Validation'!J$450676&amp;":"&amp;'Green Validation'!J$450677),'Green Validation'!J$450678,FALSE)),0,HLOOKUP($B131,INDIRECT("'Monthly Resource Report'!"&amp;'Green Validation'!J$450676&amp;":"&amp;'Green Validation'!J$450677),'Green Validation'!J$450678,FALSE))</f>
        <v>0.19024693513167526</v>
      </c>
      <c r="L131" s="301">
        <v>45170</v>
      </c>
      <c r="M131" s="294">
        <v>223</v>
      </c>
      <c r="N131" s="297">
        <v>6.3828421163287903</v>
      </c>
      <c r="O131" s="299">
        <v>0.21</v>
      </c>
      <c r="P131" s="295">
        <v>0.19</v>
      </c>
      <c r="Q131" s="294">
        <f ca="1">+IF(ISERROR(HLOOKUP($B131,INDIRECT("'Monthly Resource Report'!"&amp;'Green Validation'!Q$450676&amp;":"&amp;'Green Validation'!Q$450677),'Green Validation'!Q$450678,FALSE)),0,HLOOKUP($B131,INDIRECT("'Monthly Resource Report'!"&amp;'Green Validation'!Q$450676&amp;":"&amp;'Green Validation'!Q$450677),'Green Validation'!Q$450678,FALSE))</f>
        <v>223</v>
      </c>
      <c r="R131" s="297">
        <f ca="1">+IF(ISERROR(HLOOKUP($B131,INDIRECT("'Monthly Resource Report'!"&amp;'Green Validation'!R$450676&amp;":"&amp;'Green Validation'!R$450677),'Green Validation'!R$450678,FALSE)),0,HLOOKUP($B131,INDIRECT("'Monthly Resource Report'!"&amp;'Green Validation'!R$450676&amp;":"&amp;'Green Validation'!R$450677),'Green Validation'!R$450678,FALSE))</f>
        <v>6.3829929986303178</v>
      </c>
      <c r="S131" s="317">
        <f ca="1">+IF(ISERROR(HLOOKUP($B131,INDIRECT("'Monthly Resource Report'!"&amp;'Green Validation'!S$450676&amp;":"&amp;'Green Validation'!S$450677),'Green Validation'!S$450678,FALSE)),0,HLOOKUP($B131,INDIRECT("'Monthly Resource Report'!"&amp;'Green Validation'!S$450676&amp;":"&amp;'Green Validation'!S$450677),'Green Validation'!S$450678,FALSE))</f>
        <v>0.20861145616351959</v>
      </c>
      <c r="T131" s="318">
        <f ca="1">+IF(ISERROR(HLOOKUP($B131,INDIRECT("'Monthly Resource Report'!"&amp;'Green Validation'!T$450676&amp;":"&amp;'Green Validation'!T$450677),'Green Validation'!T$450678,FALSE)),0,HLOOKUP($B131,INDIRECT("'Monthly Resource Report'!"&amp;'Green Validation'!T$450676&amp;":"&amp;'Green Validation'!T$450677),'Green Validation'!T$450678,FALSE))</f>
        <v>0.19027624520001332</v>
      </c>
    </row>
    <row r="132" spans="2:20" s="29" customFormat="1">
      <c r="B132" s="301">
        <v>45200</v>
      </c>
      <c r="C132" s="294">
        <v>231</v>
      </c>
      <c r="D132" s="297">
        <v>6.3828421163287903</v>
      </c>
      <c r="E132" s="299">
        <v>0.22500000000000001</v>
      </c>
      <c r="F132" s="295">
        <v>0.19</v>
      </c>
      <c r="G132" s="294">
        <f ca="1">+IF(ISERROR(HLOOKUP($B132,INDIRECT("'Monthly Resource Report'!"&amp;'Green Validation'!G$450676&amp;":"&amp;'Green Validation'!G$450677),'Green Validation'!G$450678,FALSE)),0,HLOOKUP($B132,INDIRECT("'Monthly Resource Report'!"&amp;'Green Validation'!G$450676&amp;":"&amp;'Green Validation'!G$450677),'Green Validation'!G$450678,FALSE))</f>
        <v>231</v>
      </c>
      <c r="H132" s="297">
        <f ca="1">+IF(ISERROR(HLOOKUP($B132,INDIRECT("'Monthly Resource Report'!"&amp;'Green Validation'!H$450676&amp;":"&amp;'Green Validation'!H$450677),'Green Validation'!H$450678,FALSE)),0,HLOOKUP($B132,INDIRECT("'Monthly Resource Report'!"&amp;'Green Validation'!H$450676&amp;":"&amp;'Green Validation'!H$450677),'Green Validation'!H$450678,FALSE))</f>
        <v>6.3829995796281329</v>
      </c>
      <c r="I132" s="317">
        <f ca="1">+IF(ISERROR(HLOOKUP($B132,INDIRECT("'Monthly Resource Report'!"&amp;'Green Validation'!I$450676&amp;":"&amp;'Green Validation'!I$450677),'Green Validation'!I$450678,FALSE)),0,HLOOKUP($B132,INDIRECT("'Monthly Resource Report'!"&amp;'Green Validation'!I$450676&amp;":"&amp;'Green Validation'!I$450677),'Green Validation'!I$450678,FALSE))</f>
        <v>0.22354078082812423</v>
      </c>
      <c r="J132" s="318">
        <f ca="1">+IF(ISERROR(HLOOKUP($B132,INDIRECT("'Monthly Resource Report'!"&amp;'Green Validation'!J$450676&amp;":"&amp;'Green Validation'!J$450677),'Green Validation'!J$450678,FALSE)),0,HLOOKUP($B132,INDIRECT("'Monthly Resource Report'!"&amp;'Green Validation'!J$450676&amp;":"&amp;'Green Validation'!J$450677),'Green Validation'!J$450678,FALSE))</f>
        <v>0.19036032746502538</v>
      </c>
      <c r="L132" s="301">
        <v>45200</v>
      </c>
      <c r="M132" s="294">
        <v>223</v>
      </c>
      <c r="N132" s="297">
        <v>6.3828421163287903</v>
      </c>
      <c r="O132" s="299">
        <v>0.22500000000000001</v>
      </c>
      <c r="P132" s="295">
        <v>0.19</v>
      </c>
      <c r="Q132" s="294">
        <f ca="1">+IF(ISERROR(HLOOKUP($B132,INDIRECT("'Monthly Resource Report'!"&amp;'Green Validation'!Q$450676&amp;":"&amp;'Green Validation'!Q$450677),'Green Validation'!Q$450678,FALSE)),0,HLOOKUP($B132,INDIRECT("'Monthly Resource Report'!"&amp;'Green Validation'!Q$450676&amp;":"&amp;'Green Validation'!Q$450677),'Green Validation'!Q$450678,FALSE))</f>
        <v>223</v>
      </c>
      <c r="R132" s="297">
        <f ca="1">+IF(ISERROR(HLOOKUP($B132,INDIRECT("'Monthly Resource Report'!"&amp;'Green Validation'!R$450676&amp;":"&amp;'Green Validation'!R$450677),'Green Validation'!R$450678,FALSE)),0,HLOOKUP($B132,INDIRECT("'Monthly Resource Report'!"&amp;'Green Validation'!R$450676&amp;":"&amp;'Green Validation'!R$450677),'Green Validation'!R$450678,FALSE))</f>
        <v>6.3829946299042195</v>
      </c>
      <c r="S132" s="317">
        <f ca="1">+IF(ISERROR(HLOOKUP($B132,INDIRECT("'Monthly Resource Report'!"&amp;'Green Validation'!S$450676&amp;":"&amp;'Green Validation'!S$450677),'Green Validation'!S$450678,FALSE)),0,HLOOKUP($B132,INDIRECT("'Monthly Resource Report'!"&amp;'Green Validation'!S$450676&amp;":"&amp;'Green Validation'!S$450677),'Green Validation'!S$450678,FALSE))</f>
        <v>0.22378229277682457</v>
      </c>
      <c r="T132" s="318">
        <f ca="1">+IF(ISERROR(HLOOKUP($B132,INDIRECT("'Monthly Resource Report'!"&amp;'Green Validation'!T$450676&amp;":"&amp;'Green Validation'!T$450677),'Green Validation'!T$450678,FALSE)),0,HLOOKUP($B132,INDIRECT("'Monthly Resource Report'!"&amp;'Green Validation'!T$450676&amp;":"&amp;'Green Validation'!T$450677),'Green Validation'!T$450678,FALSE))</f>
        <v>0.19026964131516122</v>
      </c>
    </row>
    <row r="133" spans="2:20" s="29" customFormat="1">
      <c r="B133" s="301">
        <v>45231</v>
      </c>
      <c r="C133" s="294">
        <v>231</v>
      </c>
      <c r="D133" s="297">
        <v>6.3828421163287903</v>
      </c>
      <c r="E133" s="299">
        <v>0.22500000000000001</v>
      </c>
      <c r="F133" s="295">
        <v>0.19</v>
      </c>
      <c r="G133" s="294">
        <f ca="1">+IF(ISERROR(HLOOKUP($B133,INDIRECT("'Monthly Resource Report'!"&amp;'Green Validation'!G$450676&amp;":"&amp;'Green Validation'!G$450677),'Green Validation'!G$450678,FALSE)),0,HLOOKUP($B133,INDIRECT("'Monthly Resource Report'!"&amp;'Green Validation'!G$450676&amp;":"&amp;'Green Validation'!G$450677),'Green Validation'!G$450678,FALSE))</f>
        <v>231</v>
      </c>
      <c r="H133" s="297">
        <f ca="1">+IF(ISERROR(HLOOKUP($B133,INDIRECT("'Monthly Resource Report'!"&amp;'Green Validation'!H$450676&amp;":"&amp;'Green Validation'!H$450677),'Green Validation'!H$450678,FALSE)),0,HLOOKUP($B133,INDIRECT("'Monthly Resource Report'!"&amp;'Green Validation'!H$450676&amp;":"&amp;'Green Validation'!H$450677),'Green Validation'!H$450678,FALSE))</f>
        <v>6.382999804992199</v>
      </c>
      <c r="I133" s="317">
        <f ca="1">+IF(ISERROR(HLOOKUP($B133,INDIRECT("'Monthly Resource Report'!"&amp;'Green Validation'!I$450676&amp;":"&amp;'Green Validation'!I$450677),'Green Validation'!I$450678,FALSE)),0,HLOOKUP($B133,INDIRECT("'Monthly Resource Report'!"&amp;'Green Validation'!I$450676&amp;":"&amp;'Green Validation'!I$450677),'Green Validation'!I$450678,FALSE))</f>
        <v>0.22409366136387088</v>
      </c>
      <c r="J133" s="318">
        <f ca="1">+IF(ISERROR(HLOOKUP($B133,INDIRECT("'Monthly Resource Report'!"&amp;'Green Validation'!J$450676&amp;":"&amp;'Green Validation'!J$450677),'Green Validation'!J$450678,FALSE)),0,HLOOKUP($B133,INDIRECT("'Monthly Resource Report'!"&amp;'Green Validation'!J$450676&amp;":"&amp;'Green Validation'!J$450677),'Green Validation'!J$450678,FALSE))</f>
        <v>0.19036321837715298</v>
      </c>
      <c r="L133" s="301">
        <v>45231</v>
      </c>
      <c r="M133" s="294">
        <v>223</v>
      </c>
      <c r="N133" s="297">
        <v>6.3828421163287903</v>
      </c>
      <c r="O133" s="299">
        <v>0.22500000000000001</v>
      </c>
      <c r="P133" s="295">
        <v>0.19</v>
      </c>
      <c r="Q133" s="294">
        <f ca="1">+IF(ISERROR(HLOOKUP($B133,INDIRECT("'Monthly Resource Report'!"&amp;'Green Validation'!Q$450676&amp;":"&amp;'Green Validation'!Q$450677),'Green Validation'!Q$450678,FALSE)),0,HLOOKUP($B133,INDIRECT("'Monthly Resource Report'!"&amp;'Green Validation'!Q$450676&amp;":"&amp;'Green Validation'!Q$450677),'Green Validation'!Q$450678,FALSE))</f>
        <v>223</v>
      </c>
      <c r="R133" s="297">
        <f ca="1">+IF(ISERROR(HLOOKUP($B133,INDIRECT("'Monthly Resource Report'!"&amp;'Green Validation'!R$450676&amp;":"&amp;'Green Validation'!R$450677),'Green Validation'!R$450678,FALSE)),0,HLOOKUP($B133,INDIRECT("'Monthly Resource Report'!"&amp;'Green Validation'!R$450676&amp;":"&amp;'Green Validation'!R$450677),'Green Validation'!R$450678,FALSE))</f>
        <v>6.3829942983759826</v>
      </c>
      <c r="S133" s="317">
        <f ca="1">+IF(ISERROR(HLOOKUP($B133,INDIRECT("'Monthly Resource Report'!"&amp;'Green Validation'!S$450676&amp;":"&amp;'Green Validation'!S$450677),'Green Validation'!S$450678,FALSE)),0,HLOOKUP($B133,INDIRECT("'Monthly Resource Report'!"&amp;'Green Validation'!S$450676&amp;":"&amp;'Green Validation'!S$450677),'Green Validation'!S$450678,FALSE))</f>
        <v>0.22419084364011974</v>
      </c>
      <c r="T133" s="318">
        <f ca="1">+IF(ISERROR(HLOOKUP($B133,INDIRECT("'Monthly Resource Report'!"&amp;'Green Validation'!T$450676&amp;":"&amp;'Green Validation'!T$450677),'Green Validation'!T$450678,FALSE)),0,HLOOKUP($B133,INDIRECT("'Monthly Resource Report'!"&amp;'Green Validation'!T$450676&amp;":"&amp;'Green Validation'!T$450677),'Green Validation'!T$450678,FALSE))</f>
        <v>0.19018525688273319</v>
      </c>
    </row>
    <row r="134" spans="2:20" s="29" customFormat="1">
      <c r="B134" s="301">
        <v>45261</v>
      </c>
      <c r="C134" s="294">
        <v>231</v>
      </c>
      <c r="D134" s="297">
        <v>6.3828421163287903</v>
      </c>
      <c r="E134" s="299">
        <v>0.22500000000000001</v>
      </c>
      <c r="F134" s="295">
        <v>0.19</v>
      </c>
      <c r="G134" s="294">
        <f ca="1">+IF(ISERROR(HLOOKUP($B134,INDIRECT("'Monthly Resource Report'!"&amp;'Green Validation'!G$450676&amp;":"&amp;'Green Validation'!G$450677),'Green Validation'!G$450678,FALSE)),0,HLOOKUP($B134,INDIRECT("'Monthly Resource Report'!"&amp;'Green Validation'!G$450676&amp;":"&amp;'Green Validation'!G$450677),'Green Validation'!G$450678,FALSE))</f>
        <v>231</v>
      </c>
      <c r="H134" s="297">
        <f ca="1">+IF(ISERROR(HLOOKUP($B134,INDIRECT("'Monthly Resource Report'!"&amp;'Green Validation'!H$450676&amp;":"&amp;'Green Validation'!H$450677),'Green Validation'!H$450678,FALSE)),0,HLOOKUP($B134,INDIRECT("'Monthly Resource Report'!"&amp;'Green Validation'!H$450676&amp;":"&amp;'Green Validation'!H$450677),'Green Validation'!H$450678,FALSE))</f>
        <v>6.3829978963232756</v>
      </c>
      <c r="I134" s="317">
        <f ca="1">+IF(ISERROR(HLOOKUP($B134,INDIRECT("'Monthly Resource Report'!"&amp;'Green Validation'!I$450676&amp;":"&amp;'Green Validation'!I$450677),'Green Validation'!I$450678,FALSE)),0,HLOOKUP($B134,INDIRECT("'Monthly Resource Report'!"&amp;'Green Validation'!I$450676&amp;":"&amp;'Green Validation'!I$450677),'Green Validation'!I$450678,FALSE))</f>
        <v>0.22401191916370872</v>
      </c>
      <c r="J134" s="318">
        <f ca="1">+IF(ISERROR(HLOOKUP($B134,INDIRECT("'Monthly Resource Report'!"&amp;'Green Validation'!J$450676&amp;":"&amp;'Green Validation'!J$450677),'Green Validation'!J$450678,FALSE)),0,HLOOKUP($B134,INDIRECT("'Monthly Resource Report'!"&amp;'Green Validation'!J$450676&amp;":"&amp;'Green Validation'!J$450677),'Green Validation'!J$450678,FALSE))</f>
        <v>0.19034876915881982</v>
      </c>
      <c r="L134" s="301">
        <v>45261</v>
      </c>
      <c r="M134" s="294">
        <v>223</v>
      </c>
      <c r="N134" s="297">
        <v>6.3828421163287903</v>
      </c>
      <c r="O134" s="299">
        <v>0.22500000000000001</v>
      </c>
      <c r="P134" s="295">
        <v>0.19</v>
      </c>
      <c r="Q134" s="294">
        <f ca="1">+IF(ISERROR(HLOOKUP($B134,INDIRECT("'Monthly Resource Report'!"&amp;'Green Validation'!Q$450676&amp;":"&amp;'Green Validation'!Q$450677),'Green Validation'!Q$450678,FALSE)),0,HLOOKUP($B134,INDIRECT("'Monthly Resource Report'!"&amp;'Green Validation'!Q$450676&amp;":"&amp;'Green Validation'!Q$450677),'Green Validation'!Q$450678,FALSE))</f>
        <v>223</v>
      </c>
      <c r="R134" s="297">
        <f ca="1">+IF(ISERROR(HLOOKUP($B134,INDIRECT("'Monthly Resource Report'!"&amp;'Green Validation'!R$450676&amp;":"&amp;'Green Validation'!R$450677),'Green Validation'!R$450678,FALSE)),0,HLOOKUP($B134,INDIRECT("'Monthly Resource Report'!"&amp;'Green Validation'!R$450676&amp;":"&amp;'Green Validation'!R$450677),'Green Validation'!R$450678,FALSE))</f>
        <v>6.3829924723381097</v>
      </c>
      <c r="S134" s="317">
        <f ca="1">+IF(ISERROR(HLOOKUP($B134,INDIRECT("'Monthly Resource Report'!"&amp;'Green Validation'!S$450676&amp;":"&amp;'Green Validation'!S$450677),'Green Validation'!S$450678,FALSE)),0,HLOOKUP($B134,INDIRECT("'Monthly Resource Report'!"&amp;'Green Validation'!S$450676&amp;":"&amp;'Green Validation'!S$450677),'Green Validation'!S$450678,FALSE))</f>
        <v>0.22422231826836592</v>
      </c>
      <c r="T134" s="318">
        <f ca="1">+IF(ISERROR(HLOOKUP($B134,INDIRECT("'Monthly Resource Report'!"&amp;'Green Validation'!T$450676&amp;":"&amp;'Green Validation'!T$450677),'Green Validation'!T$450678,FALSE)),0,HLOOKUP($B134,INDIRECT("'Monthly Resource Report'!"&amp;'Green Validation'!T$450676&amp;":"&amp;'Green Validation'!T$450677),'Green Validation'!T$450678,FALSE))</f>
        <v>0.19025313350543763</v>
      </c>
    </row>
    <row r="135" spans="2:20" s="29" customFormat="1">
      <c r="B135" s="301">
        <v>45292</v>
      </c>
      <c r="C135" s="294">
        <v>231</v>
      </c>
      <c r="D135" s="297">
        <v>6.5564554218929327</v>
      </c>
      <c r="E135" s="299">
        <v>0.22500000000000001</v>
      </c>
      <c r="F135" s="295">
        <v>0.19</v>
      </c>
      <c r="G135" s="294">
        <f ca="1">+IF(ISERROR(HLOOKUP($B135,INDIRECT("'Monthly Resource Report'!"&amp;'Green Validation'!G$450676&amp;":"&amp;'Green Validation'!G$450677),'Green Validation'!G$450678,FALSE)),0,HLOOKUP($B135,INDIRECT("'Monthly Resource Report'!"&amp;'Green Validation'!G$450676&amp;":"&amp;'Green Validation'!G$450677),'Green Validation'!G$450678,FALSE))</f>
        <v>231</v>
      </c>
      <c r="H135" s="297">
        <f ca="1">+IF(ISERROR(HLOOKUP($B135,INDIRECT("'Monthly Resource Report'!"&amp;'Green Validation'!H$450676&amp;":"&amp;'Green Validation'!H$450677),'Green Validation'!H$450678,FALSE)),0,HLOOKUP($B135,INDIRECT("'Monthly Resource Report'!"&amp;'Green Validation'!H$450676&amp;":"&amp;'Green Validation'!H$450677),'Green Validation'!H$450678,FALSE))</f>
        <v>6.556005251847127</v>
      </c>
      <c r="I135" s="317">
        <f ca="1">+IF(ISERROR(HLOOKUP($B135,INDIRECT("'Monthly Resource Report'!"&amp;'Green Validation'!I$450676&amp;":"&amp;'Green Validation'!I$450677),'Green Validation'!I$450678,FALSE)),0,HLOOKUP($B135,INDIRECT("'Monthly Resource Report'!"&amp;'Green Validation'!I$450676&amp;":"&amp;'Green Validation'!I$450677),'Green Validation'!I$450678,FALSE))</f>
        <v>0.22434134394149347</v>
      </c>
      <c r="J135" s="318">
        <f ca="1">+IF(ISERROR(HLOOKUP($B135,INDIRECT("'Monthly Resource Report'!"&amp;'Green Validation'!J$450676&amp;":"&amp;'Green Validation'!J$450677),'Green Validation'!J$450678,FALSE)),0,HLOOKUP($B135,INDIRECT("'Monthly Resource Report'!"&amp;'Green Validation'!J$450676&amp;":"&amp;'Green Validation'!J$450677),'Green Validation'!J$450678,FALSE))</f>
        <v>0.19034576864516839</v>
      </c>
      <c r="L135" s="301">
        <v>45292</v>
      </c>
      <c r="M135" s="294">
        <v>223</v>
      </c>
      <c r="N135" s="297">
        <v>6.5564554218929327</v>
      </c>
      <c r="O135" s="299">
        <v>0.22500000000000001</v>
      </c>
      <c r="P135" s="295">
        <v>0.19</v>
      </c>
      <c r="Q135" s="294">
        <f ca="1">+IF(ISERROR(HLOOKUP($B135,INDIRECT("'Monthly Resource Report'!"&amp;'Green Validation'!Q$450676&amp;":"&amp;'Green Validation'!Q$450677),'Green Validation'!Q$450678,FALSE)),0,HLOOKUP($B135,INDIRECT("'Monthly Resource Report'!"&amp;'Green Validation'!Q$450676&amp;":"&amp;'Green Validation'!Q$450677),'Green Validation'!Q$450678,FALSE))</f>
        <v>223</v>
      </c>
      <c r="R135" s="297">
        <f ca="1">+IF(ISERROR(HLOOKUP($B135,INDIRECT("'Monthly Resource Report'!"&amp;'Green Validation'!R$450676&amp;":"&amp;'Green Validation'!R$450677),'Green Validation'!R$450678,FALSE)),0,HLOOKUP($B135,INDIRECT("'Monthly Resource Report'!"&amp;'Green Validation'!R$450676&amp;":"&amp;'Green Validation'!R$450677),'Green Validation'!R$450678,FALSE))</f>
        <v>6.5559912786572232</v>
      </c>
      <c r="S135" s="317">
        <f ca="1">+IF(ISERROR(HLOOKUP($B135,INDIRECT("'Monthly Resource Report'!"&amp;'Green Validation'!S$450676&amp;":"&amp;'Green Validation'!S$450677),'Green Validation'!S$450678,FALSE)),0,HLOOKUP($B135,INDIRECT("'Monthly Resource Report'!"&amp;'Green Validation'!S$450676&amp;":"&amp;'Green Validation'!S$450677),'Green Validation'!S$450678,FALSE))</f>
        <v>0.22438494058926509</v>
      </c>
      <c r="T135" s="318">
        <f ca="1">+IF(ISERROR(HLOOKUP($B135,INDIRECT("'Monthly Resource Report'!"&amp;'Green Validation'!T$450676&amp;":"&amp;'Green Validation'!T$450677),'Green Validation'!T$450678,FALSE)),0,HLOOKUP($B135,INDIRECT("'Monthly Resource Report'!"&amp;'Green Validation'!T$450676&amp;":"&amp;'Green Validation'!T$450677),'Green Validation'!T$450678,FALSE))</f>
        <v>0.19017487987484635</v>
      </c>
    </row>
    <row r="136" spans="2:20" s="29" customFormat="1">
      <c r="B136" s="301">
        <v>45323</v>
      </c>
      <c r="C136" s="294">
        <v>231</v>
      </c>
      <c r="D136" s="297">
        <v>6.5564554218929327</v>
      </c>
      <c r="E136" s="299">
        <v>0.22500000000000001</v>
      </c>
      <c r="F136" s="295">
        <v>0.19</v>
      </c>
      <c r="G136" s="294">
        <f ca="1">+IF(ISERROR(HLOOKUP($B136,INDIRECT("'Monthly Resource Report'!"&amp;'Green Validation'!G$450676&amp;":"&amp;'Green Validation'!G$450677),'Green Validation'!G$450678,FALSE)),0,HLOOKUP($B136,INDIRECT("'Monthly Resource Report'!"&amp;'Green Validation'!G$450676&amp;":"&amp;'Green Validation'!G$450677),'Green Validation'!G$450678,FALSE))</f>
        <v>231</v>
      </c>
      <c r="H136" s="297">
        <f ca="1">+IF(ISERROR(HLOOKUP($B136,INDIRECT("'Monthly Resource Report'!"&amp;'Green Validation'!H$450676&amp;":"&amp;'Green Validation'!H$450677),'Green Validation'!H$450678,FALSE)),0,HLOOKUP($B136,INDIRECT("'Monthly Resource Report'!"&amp;'Green Validation'!H$450676&amp;":"&amp;'Green Validation'!H$450677),'Green Validation'!H$450678,FALSE))</f>
        <v>6.5560051420054481</v>
      </c>
      <c r="I136" s="317">
        <f ca="1">+IF(ISERROR(HLOOKUP($B136,INDIRECT("'Monthly Resource Report'!"&amp;'Green Validation'!I$450676&amp;":"&amp;'Green Validation'!I$450677),'Green Validation'!I$450678,FALSE)),0,HLOOKUP($B136,INDIRECT("'Monthly Resource Report'!"&amp;'Green Validation'!I$450676&amp;":"&amp;'Green Validation'!I$450677),'Green Validation'!I$450678,FALSE))</f>
        <v>0.22428381788918178</v>
      </c>
      <c r="J136" s="318">
        <f ca="1">+IF(ISERROR(HLOOKUP($B136,INDIRECT("'Monthly Resource Report'!"&amp;'Green Validation'!J$450676&amp;":"&amp;'Green Validation'!J$450677),'Green Validation'!J$450678,FALSE)),0,HLOOKUP($B136,INDIRECT("'Monthly Resource Report'!"&amp;'Green Validation'!J$450676&amp;":"&amp;'Green Validation'!J$450677),'Green Validation'!J$450678,FALSE))</f>
        <v>0.19036832006234825</v>
      </c>
      <c r="L136" s="301">
        <v>45323</v>
      </c>
      <c r="M136" s="294">
        <v>223</v>
      </c>
      <c r="N136" s="297">
        <v>6.5564554218929327</v>
      </c>
      <c r="O136" s="299">
        <v>0.22500000000000001</v>
      </c>
      <c r="P136" s="295">
        <v>0.19</v>
      </c>
      <c r="Q136" s="294">
        <f ca="1">+IF(ISERROR(HLOOKUP($B136,INDIRECT("'Monthly Resource Report'!"&amp;'Green Validation'!Q$450676&amp;":"&amp;'Green Validation'!Q$450677),'Green Validation'!Q$450678,FALSE)),0,HLOOKUP($B136,INDIRECT("'Monthly Resource Report'!"&amp;'Green Validation'!Q$450676&amp;":"&amp;'Green Validation'!Q$450677),'Green Validation'!Q$450678,FALSE))</f>
        <v>223</v>
      </c>
      <c r="R136" s="297">
        <f ca="1">+IF(ISERROR(HLOOKUP($B136,INDIRECT("'Monthly Resource Report'!"&amp;'Green Validation'!R$450676&amp;":"&amp;'Green Validation'!R$450677),'Green Validation'!R$450678,FALSE)),0,HLOOKUP($B136,INDIRECT("'Monthly Resource Report'!"&amp;'Green Validation'!R$450676&amp;":"&amp;'Green Validation'!R$450677),'Green Validation'!R$450678,FALSE))</f>
        <v>6.5559917996415775</v>
      </c>
      <c r="S136" s="317">
        <f ca="1">+IF(ISERROR(HLOOKUP($B136,INDIRECT("'Monthly Resource Report'!"&amp;'Green Validation'!S$450676&amp;":"&amp;'Green Validation'!S$450677),'Green Validation'!S$450678,FALSE)),0,HLOOKUP($B136,INDIRECT("'Monthly Resource Report'!"&amp;'Green Validation'!S$450676&amp;":"&amp;'Green Validation'!S$450677),'Green Validation'!S$450678,FALSE))</f>
        <v>0.22438883139507004</v>
      </c>
      <c r="T136" s="318">
        <f ca="1">+IF(ISERROR(HLOOKUP($B136,INDIRECT("'Monthly Resource Report'!"&amp;'Green Validation'!T$450676&amp;":"&amp;'Green Validation'!T$450677),'Green Validation'!T$450678,FALSE)),0,HLOOKUP($B136,INDIRECT("'Monthly Resource Report'!"&amp;'Green Validation'!T$450676&amp;":"&amp;'Green Validation'!T$450677),'Green Validation'!T$450678,FALSE))</f>
        <v>0.19027428043110589</v>
      </c>
    </row>
    <row r="137" spans="2:20" s="29" customFormat="1">
      <c r="B137" s="301">
        <v>45352</v>
      </c>
      <c r="C137" s="294">
        <v>231</v>
      </c>
      <c r="D137" s="297">
        <v>6.5564554218929327</v>
      </c>
      <c r="E137" s="299">
        <v>0.22500000000000001</v>
      </c>
      <c r="F137" s="295">
        <v>0.19</v>
      </c>
      <c r="G137" s="294">
        <f ca="1">+IF(ISERROR(HLOOKUP($B137,INDIRECT("'Monthly Resource Report'!"&amp;'Green Validation'!G$450676&amp;":"&amp;'Green Validation'!G$450677),'Green Validation'!G$450678,FALSE)),0,HLOOKUP($B137,INDIRECT("'Monthly Resource Report'!"&amp;'Green Validation'!G$450676&amp;":"&amp;'Green Validation'!G$450677),'Green Validation'!G$450678,FALSE))</f>
        <v>231</v>
      </c>
      <c r="H137" s="297">
        <f ca="1">+IF(ISERROR(HLOOKUP($B137,INDIRECT("'Monthly Resource Report'!"&amp;'Green Validation'!H$450676&amp;":"&amp;'Green Validation'!H$450677),'Green Validation'!H$450678,FALSE)),0,HLOOKUP($B137,INDIRECT("'Monthly Resource Report'!"&amp;'Green Validation'!H$450676&amp;":"&amp;'Green Validation'!H$450677),'Green Validation'!H$450678,FALSE))</f>
        <v>6.5559976865240017</v>
      </c>
      <c r="I137" s="317">
        <f ca="1">+IF(ISERROR(HLOOKUP($B137,INDIRECT("'Monthly Resource Report'!"&amp;'Green Validation'!I$450676&amp;":"&amp;'Green Validation'!I$450677),'Green Validation'!I$450678,FALSE)),0,HLOOKUP($B137,INDIRECT("'Monthly Resource Report'!"&amp;'Green Validation'!I$450676&amp;":"&amp;'Green Validation'!I$450677),'Green Validation'!I$450678,FALSE))</f>
        <v>0.22365609850574164</v>
      </c>
      <c r="J137" s="318">
        <f ca="1">+IF(ISERROR(HLOOKUP($B137,INDIRECT("'Monthly Resource Report'!"&amp;'Green Validation'!J$450676&amp;":"&amp;'Green Validation'!J$450677),'Green Validation'!J$450678,FALSE)),0,HLOOKUP($B137,INDIRECT("'Monthly Resource Report'!"&amp;'Green Validation'!J$450676&amp;":"&amp;'Green Validation'!J$450677),'Green Validation'!J$450678,FALSE))</f>
        <v>0.18989668741053536</v>
      </c>
      <c r="L137" s="301">
        <v>45352</v>
      </c>
      <c r="M137" s="294">
        <v>223</v>
      </c>
      <c r="N137" s="297">
        <v>6.5564554218929327</v>
      </c>
      <c r="O137" s="299">
        <v>0.22500000000000001</v>
      </c>
      <c r="P137" s="295">
        <v>0.19</v>
      </c>
      <c r="Q137" s="294">
        <f ca="1">+IF(ISERROR(HLOOKUP($B137,INDIRECT("'Monthly Resource Report'!"&amp;'Green Validation'!Q$450676&amp;":"&amp;'Green Validation'!Q$450677),'Green Validation'!Q$450678,FALSE)),0,HLOOKUP($B137,INDIRECT("'Monthly Resource Report'!"&amp;'Green Validation'!Q$450676&amp;":"&amp;'Green Validation'!Q$450677),'Green Validation'!Q$450678,FALSE))</f>
        <v>223</v>
      </c>
      <c r="R137" s="297">
        <f ca="1">+IF(ISERROR(HLOOKUP($B137,INDIRECT("'Monthly Resource Report'!"&amp;'Green Validation'!R$450676&amp;":"&amp;'Green Validation'!R$450677),'Green Validation'!R$450678,FALSE)),0,HLOOKUP($B137,INDIRECT("'Monthly Resource Report'!"&amp;'Green Validation'!R$450676&amp;":"&amp;'Green Validation'!R$450677),'Green Validation'!R$450678,FALSE))</f>
        <v>6.5559924073130249</v>
      </c>
      <c r="S137" s="317">
        <f ca="1">+IF(ISERROR(HLOOKUP($B137,INDIRECT("'Monthly Resource Report'!"&amp;'Green Validation'!S$450676&amp;":"&amp;'Green Validation'!S$450677),'Green Validation'!S$450678,FALSE)),0,HLOOKUP($B137,INDIRECT("'Monthly Resource Report'!"&amp;'Green Validation'!S$450676&amp;":"&amp;'Green Validation'!S$450677),'Green Validation'!S$450678,FALSE))</f>
        <v>0.22425746486828463</v>
      </c>
      <c r="T137" s="318">
        <f ca="1">+IF(ISERROR(HLOOKUP($B137,INDIRECT("'Monthly Resource Report'!"&amp;'Green Validation'!T$450676&amp;":"&amp;'Green Validation'!T$450677),'Green Validation'!T$450678,FALSE)),0,HLOOKUP($B137,INDIRECT("'Monthly Resource Report'!"&amp;'Green Validation'!T$450676&amp;":"&amp;'Green Validation'!T$450677),'Green Validation'!T$450678,FALSE))</f>
        <v>0.1901787202726733</v>
      </c>
    </row>
    <row r="138" spans="2:20" s="29" customFormat="1">
      <c r="B138" s="301">
        <v>45383</v>
      </c>
      <c r="C138" s="294">
        <v>231</v>
      </c>
      <c r="D138" s="297">
        <v>6.5564554218929327</v>
      </c>
      <c r="E138" s="299">
        <v>0.22500000000000001</v>
      </c>
      <c r="F138" s="295">
        <v>0.19</v>
      </c>
      <c r="G138" s="294">
        <f ca="1">+IF(ISERROR(HLOOKUP($B138,INDIRECT("'Monthly Resource Report'!"&amp;'Green Validation'!G$450676&amp;":"&amp;'Green Validation'!G$450677),'Green Validation'!G$450678,FALSE)),0,HLOOKUP($B138,INDIRECT("'Monthly Resource Report'!"&amp;'Green Validation'!G$450676&amp;":"&amp;'Green Validation'!G$450677),'Green Validation'!G$450678,FALSE))</f>
        <v>231</v>
      </c>
      <c r="H138" s="297">
        <f ca="1">+IF(ISERROR(HLOOKUP($B138,INDIRECT("'Monthly Resource Report'!"&amp;'Green Validation'!H$450676&amp;":"&amp;'Green Validation'!H$450677),'Green Validation'!H$450678,FALSE)),0,HLOOKUP($B138,INDIRECT("'Monthly Resource Report'!"&amp;'Green Validation'!H$450676&amp;":"&amp;'Green Validation'!H$450677),'Green Validation'!H$450678,FALSE))</f>
        <v>6.556001373358197</v>
      </c>
      <c r="I138" s="317">
        <f ca="1">+IF(ISERROR(HLOOKUP($B138,INDIRECT("'Monthly Resource Report'!"&amp;'Green Validation'!I$450676&amp;":"&amp;'Green Validation'!I$450677),'Green Validation'!I$450678,FALSE)),0,HLOOKUP($B138,INDIRECT("'Monthly Resource Report'!"&amp;'Green Validation'!I$450676&amp;":"&amp;'Green Validation'!I$450677),'Green Validation'!I$450678,FALSE))</f>
        <v>0.22326975741287453</v>
      </c>
      <c r="J138" s="318">
        <f ca="1">+IF(ISERROR(HLOOKUP($B138,INDIRECT("'Monthly Resource Report'!"&amp;'Green Validation'!J$450676&amp;":"&amp;'Green Validation'!J$450677),'Green Validation'!J$450678,FALSE)),0,HLOOKUP($B138,INDIRECT("'Monthly Resource Report'!"&amp;'Green Validation'!J$450676&amp;":"&amp;'Green Validation'!J$450677),'Green Validation'!J$450678,FALSE))</f>
        <v>0.19165417156626552</v>
      </c>
      <c r="L138" s="301">
        <v>45383</v>
      </c>
      <c r="M138" s="294">
        <v>223</v>
      </c>
      <c r="N138" s="297">
        <v>6.5564554218929327</v>
      </c>
      <c r="O138" s="299">
        <v>0.22500000000000001</v>
      </c>
      <c r="P138" s="295">
        <v>0.19</v>
      </c>
      <c r="Q138" s="294">
        <f ca="1">+IF(ISERROR(HLOOKUP($B138,INDIRECT("'Monthly Resource Report'!"&amp;'Green Validation'!Q$450676&amp;":"&amp;'Green Validation'!Q$450677),'Green Validation'!Q$450678,FALSE)),0,HLOOKUP($B138,INDIRECT("'Monthly Resource Report'!"&amp;'Green Validation'!Q$450676&amp;":"&amp;'Green Validation'!Q$450677),'Green Validation'!Q$450678,FALSE))</f>
        <v>223</v>
      </c>
      <c r="R138" s="297">
        <f ca="1">+IF(ISERROR(HLOOKUP($B138,INDIRECT("'Monthly Resource Report'!"&amp;'Green Validation'!R$450676&amp;":"&amp;'Green Validation'!R$450677),'Green Validation'!R$450678,FALSE)),0,HLOOKUP($B138,INDIRECT("'Monthly Resource Report'!"&amp;'Green Validation'!R$450676&amp;":"&amp;'Green Validation'!R$450677),'Green Validation'!R$450678,FALSE))</f>
        <v>6.5559925992443349</v>
      </c>
      <c r="S138" s="317">
        <f ca="1">+IF(ISERROR(HLOOKUP($B138,INDIRECT("'Monthly Resource Report'!"&amp;'Green Validation'!S$450676&amp;":"&amp;'Green Validation'!S$450677),'Green Validation'!S$450678,FALSE)),0,HLOOKUP($B138,INDIRECT("'Monthly Resource Report'!"&amp;'Green Validation'!S$450676&amp;":"&amp;'Green Validation'!S$450677),'Green Validation'!S$450678,FALSE))</f>
        <v>0.22370079592289013</v>
      </c>
      <c r="T138" s="318">
        <f ca="1">+IF(ISERROR(HLOOKUP($B138,INDIRECT("'Monthly Resource Report'!"&amp;'Green Validation'!T$450676&amp;":"&amp;'Green Validation'!T$450677),'Green Validation'!T$450678,FALSE)),0,HLOOKUP($B138,INDIRECT("'Monthly Resource Report'!"&amp;'Green Validation'!T$450676&amp;":"&amp;'Green Validation'!T$450677),'Green Validation'!T$450678,FALSE))</f>
        <v>0.19018352461941612</v>
      </c>
    </row>
    <row r="139" spans="2:20" s="29" customFormat="1">
      <c r="B139" s="301">
        <v>45413</v>
      </c>
      <c r="C139" s="294">
        <v>231</v>
      </c>
      <c r="D139" s="297">
        <v>6.5564554218929327</v>
      </c>
      <c r="E139" s="299">
        <v>0.21</v>
      </c>
      <c r="F139" s="295">
        <v>0.19</v>
      </c>
      <c r="G139" s="294">
        <f ca="1">+IF(ISERROR(HLOOKUP($B139,INDIRECT("'Monthly Resource Report'!"&amp;'Green Validation'!G$450676&amp;":"&amp;'Green Validation'!G$450677),'Green Validation'!G$450678,FALSE)),0,HLOOKUP($B139,INDIRECT("'Monthly Resource Report'!"&amp;'Green Validation'!G$450676&amp;":"&amp;'Green Validation'!G$450677),'Green Validation'!G$450678,FALSE))</f>
        <v>231</v>
      </c>
      <c r="H139" s="297">
        <f ca="1">+IF(ISERROR(HLOOKUP($B139,INDIRECT("'Monthly Resource Report'!"&amp;'Green Validation'!H$450676&amp;":"&amp;'Green Validation'!H$450677),'Green Validation'!H$450678,FALSE)),0,HLOOKUP($B139,INDIRECT("'Monthly Resource Report'!"&amp;'Green Validation'!H$450676&amp;":"&amp;'Green Validation'!H$450677),'Green Validation'!H$450678,FALSE))</f>
        <v>6.5560054724909609</v>
      </c>
      <c r="I139" s="317">
        <f ca="1">+IF(ISERROR(HLOOKUP($B139,INDIRECT("'Monthly Resource Report'!"&amp;'Green Validation'!I$450676&amp;":"&amp;'Green Validation'!I$450677),'Green Validation'!I$450678,FALSE)),0,HLOOKUP($B139,INDIRECT("'Monthly Resource Report'!"&amp;'Green Validation'!I$450676&amp;":"&amp;'Green Validation'!I$450677),'Green Validation'!I$450678,FALSE))</f>
        <v>0.20840654936087413</v>
      </c>
      <c r="J139" s="318">
        <f ca="1">+IF(ISERROR(HLOOKUP($B139,INDIRECT("'Monthly Resource Report'!"&amp;'Green Validation'!J$450676&amp;":"&amp;'Green Validation'!J$450677),'Green Validation'!J$450678,FALSE)),0,HLOOKUP($B139,INDIRECT("'Monthly Resource Report'!"&amp;'Green Validation'!J$450676&amp;":"&amp;'Green Validation'!J$450677),'Green Validation'!J$450678,FALSE))</f>
        <v>0.19024452596199559</v>
      </c>
      <c r="L139" s="301">
        <v>45413</v>
      </c>
      <c r="M139" s="294">
        <v>223</v>
      </c>
      <c r="N139" s="297">
        <v>6.5564554218929327</v>
      </c>
      <c r="O139" s="299">
        <v>0.21</v>
      </c>
      <c r="P139" s="295">
        <v>0.19</v>
      </c>
      <c r="Q139" s="294">
        <f ca="1">+IF(ISERROR(HLOOKUP($B139,INDIRECT("'Monthly Resource Report'!"&amp;'Green Validation'!Q$450676&amp;":"&amp;'Green Validation'!Q$450677),'Green Validation'!Q$450678,FALSE)),0,HLOOKUP($B139,INDIRECT("'Monthly Resource Report'!"&amp;'Green Validation'!Q$450676&amp;":"&amp;'Green Validation'!Q$450677),'Green Validation'!Q$450678,FALSE))</f>
        <v>223</v>
      </c>
      <c r="R139" s="297">
        <f ca="1">+IF(ISERROR(HLOOKUP($B139,INDIRECT("'Monthly Resource Report'!"&amp;'Green Validation'!R$450676&amp;":"&amp;'Green Validation'!R$450677),'Green Validation'!R$450678,FALSE)),0,HLOOKUP($B139,INDIRECT("'Monthly Resource Report'!"&amp;'Green Validation'!R$450676&amp;":"&amp;'Green Validation'!R$450677),'Green Validation'!R$450678,FALSE))</f>
        <v>6.555992246866218</v>
      </c>
      <c r="S139" s="317">
        <f ca="1">+IF(ISERROR(HLOOKUP($B139,INDIRECT("'Monthly Resource Report'!"&amp;'Green Validation'!S$450676&amp;":"&amp;'Green Validation'!S$450677),'Green Validation'!S$450678,FALSE)),0,HLOOKUP($B139,INDIRECT("'Monthly Resource Report'!"&amp;'Green Validation'!S$450676&amp;":"&amp;'Green Validation'!S$450677),'Green Validation'!S$450678,FALSE))</f>
        <v>0.20869732439970964</v>
      </c>
      <c r="T139" s="318">
        <f ca="1">+IF(ISERROR(HLOOKUP($B139,INDIRECT("'Monthly Resource Report'!"&amp;'Green Validation'!T$450676&amp;":"&amp;'Green Validation'!T$450677),'Green Validation'!T$450678,FALSE)),0,HLOOKUP($B139,INDIRECT("'Monthly Resource Report'!"&amp;'Green Validation'!T$450676&amp;":"&amp;'Green Validation'!T$450677),'Green Validation'!T$450678,FALSE))</f>
        <v>0.19026760055513031</v>
      </c>
    </row>
    <row r="140" spans="2:20" s="29" customFormat="1">
      <c r="B140" s="301">
        <v>45444</v>
      </c>
      <c r="C140" s="294">
        <v>231</v>
      </c>
      <c r="D140" s="297">
        <v>6.5564554218929327</v>
      </c>
      <c r="E140" s="299">
        <v>0.21</v>
      </c>
      <c r="F140" s="295">
        <v>0.19</v>
      </c>
      <c r="G140" s="294">
        <f ca="1">+IF(ISERROR(HLOOKUP($B140,INDIRECT("'Monthly Resource Report'!"&amp;'Green Validation'!G$450676&amp;":"&amp;'Green Validation'!G$450677),'Green Validation'!G$450678,FALSE)),0,HLOOKUP($B140,INDIRECT("'Monthly Resource Report'!"&amp;'Green Validation'!G$450676&amp;":"&amp;'Green Validation'!G$450677),'Green Validation'!G$450678,FALSE))</f>
        <v>231</v>
      </c>
      <c r="H140" s="297">
        <f ca="1">+IF(ISERROR(HLOOKUP($B140,INDIRECT("'Monthly Resource Report'!"&amp;'Green Validation'!H$450676&amp;":"&amp;'Green Validation'!H$450677),'Green Validation'!H$450678,FALSE)),0,HLOOKUP($B140,INDIRECT("'Monthly Resource Report'!"&amp;'Green Validation'!H$450676&amp;":"&amp;'Green Validation'!H$450677),'Green Validation'!H$450678,FALSE))</f>
        <v>6.5560059925194061</v>
      </c>
      <c r="I140" s="317">
        <f ca="1">+IF(ISERROR(HLOOKUP($B140,INDIRECT("'Monthly Resource Report'!"&amp;'Green Validation'!I$450676&amp;":"&amp;'Green Validation'!I$450677),'Green Validation'!I$450678,FALSE)),0,HLOOKUP($B140,INDIRECT("'Monthly Resource Report'!"&amp;'Green Validation'!I$450676&amp;":"&amp;'Green Validation'!I$450677),'Green Validation'!I$450678,FALSE))</f>
        <v>0.20844626105470829</v>
      </c>
      <c r="J140" s="318">
        <f ca="1">+IF(ISERROR(HLOOKUP($B140,INDIRECT("'Monthly Resource Report'!"&amp;'Green Validation'!J$450676&amp;":"&amp;'Green Validation'!J$450677),'Green Validation'!J$450678,FALSE)),0,HLOOKUP($B140,INDIRECT("'Monthly Resource Report'!"&amp;'Green Validation'!J$450676&amp;":"&amp;'Green Validation'!J$450677),'Green Validation'!J$450678,FALSE))</f>
        <v>0.1904999096578229</v>
      </c>
      <c r="L140" s="301">
        <v>45444</v>
      </c>
      <c r="M140" s="294">
        <v>223</v>
      </c>
      <c r="N140" s="297">
        <v>6.5564554218929327</v>
      </c>
      <c r="O140" s="299">
        <v>0.21</v>
      </c>
      <c r="P140" s="295">
        <v>0.19</v>
      </c>
      <c r="Q140" s="294">
        <f ca="1">+IF(ISERROR(HLOOKUP($B140,INDIRECT("'Monthly Resource Report'!"&amp;'Green Validation'!Q$450676&amp;":"&amp;'Green Validation'!Q$450677),'Green Validation'!Q$450678,FALSE)),0,HLOOKUP($B140,INDIRECT("'Monthly Resource Report'!"&amp;'Green Validation'!Q$450676&amp;":"&amp;'Green Validation'!Q$450677),'Green Validation'!Q$450678,FALSE))</f>
        <v>223</v>
      </c>
      <c r="R140" s="297">
        <f ca="1">+IF(ISERROR(HLOOKUP($B140,INDIRECT("'Monthly Resource Report'!"&amp;'Green Validation'!R$450676&amp;":"&amp;'Green Validation'!R$450677),'Green Validation'!R$450678,FALSE)),0,HLOOKUP($B140,INDIRECT("'Monthly Resource Report'!"&amp;'Green Validation'!R$450676&amp;":"&amp;'Green Validation'!R$450677),'Green Validation'!R$450678,FALSE))</f>
        <v>6.5559918166486968</v>
      </c>
      <c r="S140" s="317">
        <f ca="1">+IF(ISERROR(HLOOKUP($B140,INDIRECT("'Monthly Resource Report'!"&amp;'Green Validation'!S$450676&amp;":"&amp;'Green Validation'!S$450677),'Green Validation'!S$450678,FALSE)),0,HLOOKUP($B140,INDIRECT("'Monthly Resource Report'!"&amp;'Green Validation'!S$450676&amp;":"&amp;'Green Validation'!S$450677),'Green Validation'!S$450678,FALSE))</f>
        <v>0.20870628763271373</v>
      </c>
      <c r="T140" s="318">
        <f ca="1">+IF(ISERROR(HLOOKUP($B140,INDIRECT("'Monthly Resource Report'!"&amp;'Green Validation'!T$450676&amp;":"&amp;'Green Validation'!T$450677),'Green Validation'!T$450678,FALSE)),0,HLOOKUP($B140,INDIRECT("'Monthly Resource Report'!"&amp;'Green Validation'!T$450676&amp;":"&amp;'Green Validation'!T$450677),'Green Validation'!T$450678,FALSE))</f>
        <v>0.19018610607278619</v>
      </c>
    </row>
    <row r="141" spans="2:20" s="29" customFormat="1">
      <c r="B141" s="301">
        <v>45474</v>
      </c>
      <c r="C141" s="294">
        <v>231</v>
      </c>
      <c r="D141" s="297">
        <v>6.5564554218929327</v>
      </c>
      <c r="E141" s="299">
        <v>0.21</v>
      </c>
      <c r="F141" s="295">
        <v>0.19</v>
      </c>
      <c r="G141" s="294">
        <f ca="1">+IF(ISERROR(HLOOKUP($B141,INDIRECT("'Monthly Resource Report'!"&amp;'Green Validation'!G$450676&amp;":"&amp;'Green Validation'!G$450677),'Green Validation'!G$450678,FALSE)),0,HLOOKUP($B141,INDIRECT("'Monthly Resource Report'!"&amp;'Green Validation'!G$450676&amp;":"&amp;'Green Validation'!G$450677),'Green Validation'!G$450678,FALSE))</f>
        <v>231</v>
      </c>
      <c r="H141" s="297">
        <f ca="1">+IF(ISERROR(HLOOKUP($B141,INDIRECT("'Monthly Resource Report'!"&amp;'Green Validation'!H$450676&amp;":"&amp;'Green Validation'!H$450677),'Green Validation'!H$450678,FALSE)),0,HLOOKUP($B141,INDIRECT("'Monthly Resource Report'!"&amp;'Green Validation'!H$450676&amp;":"&amp;'Green Validation'!H$450677),'Green Validation'!H$450678,FALSE))</f>
        <v>6.5560060404408773</v>
      </c>
      <c r="I141" s="317">
        <f ca="1">+IF(ISERROR(HLOOKUP($B141,INDIRECT("'Monthly Resource Report'!"&amp;'Green Validation'!I$450676&amp;":"&amp;'Green Validation'!I$450677),'Green Validation'!I$450678,FALSE)),0,HLOOKUP($B141,INDIRECT("'Monthly Resource Report'!"&amp;'Green Validation'!I$450676&amp;":"&amp;'Green Validation'!I$450677),'Green Validation'!I$450678,FALSE))</f>
        <v>0.20907172696937998</v>
      </c>
      <c r="J141" s="318">
        <f ca="1">+IF(ISERROR(HLOOKUP($B141,INDIRECT("'Monthly Resource Report'!"&amp;'Green Validation'!J$450676&amp;":"&amp;'Green Validation'!J$450677),'Green Validation'!J$450678,FALSE)),0,HLOOKUP($B141,INDIRECT("'Monthly Resource Report'!"&amp;'Green Validation'!J$450676&amp;":"&amp;'Green Validation'!J$450677),'Green Validation'!J$450678,FALSE))</f>
        <v>0.19035657374764792</v>
      </c>
      <c r="L141" s="301">
        <v>45474</v>
      </c>
      <c r="M141" s="294">
        <v>223</v>
      </c>
      <c r="N141" s="297">
        <v>6.5564554218929327</v>
      </c>
      <c r="O141" s="299">
        <v>0.21</v>
      </c>
      <c r="P141" s="295">
        <v>0.19</v>
      </c>
      <c r="Q141" s="294">
        <f ca="1">+IF(ISERROR(HLOOKUP($B141,INDIRECT("'Monthly Resource Report'!"&amp;'Green Validation'!Q$450676&amp;":"&amp;'Green Validation'!Q$450677),'Green Validation'!Q$450678,FALSE)),0,HLOOKUP($B141,INDIRECT("'Monthly Resource Report'!"&amp;'Green Validation'!Q$450676&amp;":"&amp;'Green Validation'!Q$450677),'Green Validation'!Q$450678,FALSE))</f>
        <v>223</v>
      </c>
      <c r="R141" s="297">
        <f ca="1">+IF(ISERROR(HLOOKUP($B141,INDIRECT("'Monthly Resource Report'!"&amp;'Green Validation'!R$450676&amp;":"&amp;'Green Validation'!R$450677),'Green Validation'!R$450678,FALSE)),0,HLOOKUP($B141,INDIRECT("'Monthly Resource Report'!"&amp;'Green Validation'!R$450676&amp;":"&amp;'Green Validation'!R$450677),'Green Validation'!R$450678,FALSE))</f>
        <v>6.5559910263309753</v>
      </c>
      <c r="S141" s="317">
        <f ca="1">+IF(ISERROR(HLOOKUP($B141,INDIRECT("'Monthly Resource Report'!"&amp;'Green Validation'!S$450676&amp;":"&amp;'Green Validation'!S$450677),'Green Validation'!S$450678,FALSE)),0,HLOOKUP($B141,INDIRECT("'Monthly Resource Report'!"&amp;'Green Validation'!S$450676&amp;":"&amp;'Green Validation'!S$450677),'Green Validation'!S$450678,FALSE))</f>
        <v>0.20923488036874718</v>
      </c>
      <c r="T141" s="318">
        <f ca="1">+IF(ISERROR(HLOOKUP($B141,INDIRECT("'Monthly Resource Report'!"&amp;'Green Validation'!T$450676&amp;":"&amp;'Green Validation'!T$450677),'Green Validation'!T$450678,FALSE)),0,HLOOKUP($B141,INDIRECT("'Monthly Resource Report'!"&amp;'Green Validation'!T$450676&amp;":"&amp;'Green Validation'!T$450677),'Green Validation'!T$450678,FALSE))</f>
        <v>0.19016782874949215</v>
      </c>
    </row>
    <row r="142" spans="2:20" s="29" customFormat="1">
      <c r="B142" s="301">
        <v>45505</v>
      </c>
      <c r="C142" s="294">
        <v>231</v>
      </c>
      <c r="D142" s="297">
        <v>6.5564554218929327</v>
      </c>
      <c r="E142" s="299">
        <v>0.21</v>
      </c>
      <c r="F142" s="295">
        <v>0.19</v>
      </c>
      <c r="G142" s="294">
        <f ca="1">+IF(ISERROR(HLOOKUP($B142,INDIRECT("'Monthly Resource Report'!"&amp;'Green Validation'!G$450676&amp;":"&amp;'Green Validation'!G$450677),'Green Validation'!G$450678,FALSE)),0,HLOOKUP($B142,INDIRECT("'Monthly Resource Report'!"&amp;'Green Validation'!G$450676&amp;":"&amp;'Green Validation'!G$450677),'Green Validation'!G$450678,FALSE))</f>
        <v>231</v>
      </c>
      <c r="H142" s="297">
        <f ca="1">+IF(ISERROR(HLOOKUP($B142,INDIRECT("'Monthly Resource Report'!"&amp;'Green Validation'!H$450676&amp;":"&amp;'Green Validation'!H$450677),'Green Validation'!H$450678,FALSE)),0,HLOOKUP($B142,INDIRECT("'Monthly Resource Report'!"&amp;'Green Validation'!H$450676&amp;":"&amp;'Green Validation'!H$450677),'Green Validation'!H$450678,FALSE))</f>
        <v>6.5560056838499614</v>
      </c>
      <c r="I142" s="317">
        <f ca="1">+IF(ISERROR(HLOOKUP($B142,INDIRECT("'Monthly Resource Report'!"&amp;'Green Validation'!I$450676&amp;":"&amp;'Green Validation'!I$450677),'Green Validation'!I$450678,FALSE)),0,HLOOKUP($B142,INDIRECT("'Monthly Resource Report'!"&amp;'Green Validation'!I$450676&amp;":"&amp;'Green Validation'!I$450677),'Green Validation'!I$450678,FALSE))</f>
        <v>0.20907128718910103</v>
      </c>
      <c r="J142" s="318">
        <f ca="1">+IF(ISERROR(HLOOKUP($B142,INDIRECT("'Monthly Resource Report'!"&amp;'Green Validation'!J$450676&amp;":"&amp;'Green Validation'!J$450677),'Green Validation'!J$450678,FALSE)),0,HLOOKUP($B142,INDIRECT("'Monthly Resource Report'!"&amp;'Green Validation'!J$450676&amp;":"&amp;'Green Validation'!J$450677),'Green Validation'!J$450678,FALSE))</f>
        <v>0.19023046078232131</v>
      </c>
      <c r="L142" s="301">
        <v>45505</v>
      </c>
      <c r="M142" s="294">
        <v>223</v>
      </c>
      <c r="N142" s="297">
        <v>6.5564554218929327</v>
      </c>
      <c r="O142" s="299">
        <v>0.21</v>
      </c>
      <c r="P142" s="295">
        <v>0.19</v>
      </c>
      <c r="Q142" s="294">
        <f ca="1">+IF(ISERROR(HLOOKUP($B142,INDIRECT("'Monthly Resource Report'!"&amp;'Green Validation'!Q$450676&amp;":"&amp;'Green Validation'!Q$450677),'Green Validation'!Q$450678,FALSE)),0,HLOOKUP($B142,INDIRECT("'Monthly Resource Report'!"&amp;'Green Validation'!Q$450676&amp;":"&amp;'Green Validation'!Q$450677),'Green Validation'!Q$450678,FALSE))</f>
        <v>223</v>
      </c>
      <c r="R142" s="297">
        <f ca="1">+IF(ISERROR(HLOOKUP($B142,INDIRECT("'Monthly Resource Report'!"&amp;'Green Validation'!R$450676&amp;":"&amp;'Green Validation'!R$450677),'Green Validation'!R$450678,FALSE)),0,HLOOKUP($B142,INDIRECT("'Monthly Resource Report'!"&amp;'Green Validation'!R$450676&amp;":"&amp;'Green Validation'!R$450677),'Green Validation'!R$450678,FALSE))</f>
        <v>6.5559919070685675</v>
      </c>
      <c r="S142" s="317">
        <f ca="1">+IF(ISERROR(HLOOKUP($B142,INDIRECT("'Monthly Resource Report'!"&amp;'Green Validation'!S$450676&amp;":"&amp;'Green Validation'!S$450677),'Green Validation'!S$450678,FALSE)),0,HLOOKUP($B142,INDIRECT("'Monthly Resource Report'!"&amp;'Green Validation'!S$450676&amp;":"&amp;'Green Validation'!S$450677),'Green Validation'!S$450678,FALSE))</f>
        <v>0.20920250016608166</v>
      </c>
      <c r="T142" s="318">
        <f ca="1">+IF(ISERROR(HLOOKUP($B142,INDIRECT("'Monthly Resource Report'!"&amp;'Green Validation'!T$450676&amp;":"&amp;'Green Validation'!T$450677),'Green Validation'!T$450678,FALSE)),0,HLOOKUP($B142,INDIRECT("'Monthly Resource Report'!"&amp;'Green Validation'!T$450676&amp;":"&amp;'Green Validation'!T$450677),'Green Validation'!T$450678,FALSE))</f>
        <v>0.19034799668691021</v>
      </c>
    </row>
    <row r="143" spans="2:20" s="29" customFormat="1">
      <c r="B143" s="301">
        <v>45536</v>
      </c>
      <c r="C143" s="294">
        <v>231</v>
      </c>
      <c r="D143" s="297">
        <v>6.5564554218929327</v>
      </c>
      <c r="E143" s="299">
        <v>0.21</v>
      </c>
      <c r="F143" s="295">
        <v>0.19</v>
      </c>
      <c r="G143" s="294">
        <f ca="1">+IF(ISERROR(HLOOKUP($B143,INDIRECT("'Monthly Resource Report'!"&amp;'Green Validation'!G$450676&amp;":"&amp;'Green Validation'!G$450677),'Green Validation'!G$450678,FALSE)),0,HLOOKUP($B143,INDIRECT("'Monthly Resource Report'!"&amp;'Green Validation'!G$450676&amp;":"&amp;'Green Validation'!G$450677),'Green Validation'!G$450678,FALSE))</f>
        <v>231</v>
      </c>
      <c r="H143" s="297">
        <f ca="1">+IF(ISERROR(HLOOKUP($B143,INDIRECT("'Monthly Resource Report'!"&amp;'Green Validation'!H$450676&amp;":"&amp;'Green Validation'!H$450677),'Green Validation'!H$450678,FALSE)),0,HLOOKUP($B143,INDIRECT("'Monthly Resource Report'!"&amp;'Green Validation'!H$450676&amp;":"&amp;'Green Validation'!H$450677),'Green Validation'!H$450678,FALSE))</f>
        <v>6.556006969142107</v>
      </c>
      <c r="I143" s="317">
        <f ca="1">+IF(ISERROR(HLOOKUP($B143,INDIRECT("'Monthly Resource Report'!"&amp;'Green Validation'!I$450676&amp;":"&amp;'Green Validation'!I$450677),'Green Validation'!I$450678,FALSE)),0,HLOOKUP($B143,INDIRECT("'Monthly Resource Report'!"&amp;'Green Validation'!I$450676&amp;":"&amp;'Green Validation'!I$450677),'Green Validation'!I$450678,FALSE))</f>
        <v>0.20847002443255763</v>
      </c>
      <c r="J143" s="318">
        <f ca="1">+IF(ISERROR(HLOOKUP($B143,INDIRECT("'Monthly Resource Report'!"&amp;'Green Validation'!J$450676&amp;":"&amp;'Green Validation'!J$450677),'Green Validation'!J$450678,FALSE)),0,HLOOKUP($B143,INDIRECT("'Monthly Resource Report'!"&amp;'Green Validation'!J$450676&amp;":"&amp;'Green Validation'!J$450677),'Green Validation'!J$450678,FALSE))</f>
        <v>0.1902541970549555</v>
      </c>
      <c r="L143" s="301">
        <v>45536</v>
      </c>
      <c r="M143" s="294">
        <v>223</v>
      </c>
      <c r="N143" s="297">
        <v>6.5564554218929327</v>
      </c>
      <c r="O143" s="299">
        <v>0.21</v>
      </c>
      <c r="P143" s="295">
        <v>0.19</v>
      </c>
      <c r="Q143" s="294">
        <f ca="1">+IF(ISERROR(HLOOKUP($B143,INDIRECT("'Monthly Resource Report'!"&amp;'Green Validation'!Q$450676&amp;":"&amp;'Green Validation'!Q$450677),'Green Validation'!Q$450678,FALSE)),0,HLOOKUP($B143,INDIRECT("'Monthly Resource Report'!"&amp;'Green Validation'!Q$450676&amp;":"&amp;'Green Validation'!Q$450677),'Green Validation'!Q$450678,FALSE))</f>
        <v>223</v>
      </c>
      <c r="R143" s="297">
        <f ca="1">+IF(ISERROR(HLOOKUP($B143,INDIRECT("'Monthly Resource Report'!"&amp;'Green Validation'!R$450676&amp;":"&amp;'Green Validation'!R$450677),'Green Validation'!R$450678,FALSE)),0,HLOOKUP($B143,INDIRECT("'Monthly Resource Report'!"&amp;'Green Validation'!R$450676&amp;":"&amp;'Green Validation'!R$450677),'Green Validation'!R$450678,FALSE))</f>
        <v>6.5559931327768233</v>
      </c>
      <c r="S143" s="317">
        <f ca="1">+IF(ISERROR(HLOOKUP($B143,INDIRECT("'Monthly Resource Report'!"&amp;'Green Validation'!S$450676&amp;":"&amp;'Green Validation'!S$450677),'Green Validation'!S$450678,FALSE)),0,HLOOKUP($B143,INDIRECT("'Monthly Resource Report'!"&amp;'Green Validation'!S$450676&amp;":"&amp;'Green Validation'!S$450677),'Green Validation'!S$450678,FALSE))</f>
        <v>0.2086241120585261</v>
      </c>
      <c r="T143" s="318">
        <f ca="1">+IF(ISERROR(HLOOKUP($B143,INDIRECT("'Monthly Resource Report'!"&amp;'Green Validation'!T$450676&amp;":"&amp;'Green Validation'!T$450677),'Green Validation'!T$450678,FALSE)),0,HLOOKUP($B143,INDIRECT("'Monthly Resource Report'!"&amp;'Green Validation'!T$450676&amp;":"&amp;'Green Validation'!T$450677),'Green Validation'!T$450678,FALSE))</f>
        <v>0.19018489157438734</v>
      </c>
    </row>
    <row r="144" spans="2:20" s="29" customFormat="1">
      <c r="B144" s="301">
        <v>45566</v>
      </c>
      <c r="C144" s="294">
        <v>231</v>
      </c>
      <c r="D144" s="297">
        <v>6.5564554218929327</v>
      </c>
      <c r="E144" s="299">
        <v>0.22500000000000001</v>
      </c>
      <c r="F144" s="295">
        <v>0.19</v>
      </c>
      <c r="G144" s="294">
        <f ca="1">+IF(ISERROR(HLOOKUP($B144,INDIRECT("'Monthly Resource Report'!"&amp;'Green Validation'!G$450676&amp;":"&amp;'Green Validation'!G$450677),'Green Validation'!G$450678,FALSE)),0,HLOOKUP($B144,INDIRECT("'Monthly Resource Report'!"&amp;'Green Validation'!G$450676&amp;":"&amp;'Green Validation'!G$450677),'Green Validation'!G$450678,FALSE))</f>
        <v>231</v>
      </c>
      <c r="H144" s="297">
        <f ca="1">+IF(ISERROR(HLOOKUP($B144,INDIRECT("'Monthly Resource Report'!"&amp;'Green Validation'!H$450676&amp;":"&amp;'Green Validation'!H$450677),'Green Validation'!H$450678,FALSE)),0,HLOOKUP($B144,INDIRECT("'Monthly Resource Report'!"&amp;'Green Validation'!H$450676&amp;":"&amp;'Green Validation'!H$450677),'Green Validation'!H$450678,FALSE))</f>
        <v>6.5560037262500082</v>
      </c>
      <c r="I144" s="317">
        <f ca="1">+IF(ISERROR(HLOOKUP($B144,INDIRECT("'Monthly Resource Report'!"&amp;'Green Validation'!I$450676&amp;":"&amp;'Green Validation'!I$450677),'Green Validation'!I$450678,FALSE)),0,HLOOKUP($B144,INDIRECT("'Monthly Resource Report'!"&amp;'Green Validation'!I$450676&amp;":"&amp;'Green Validation'!I$450677),'Green Validation'!I$450678,FALSE))</f>
        <v>0.22353004808772839</v>
      </c>
      <c r="J144" s="318">
        <f ca="1">+IF(ISERROR(HLOOKUP($B144,INDIRECT("'Monthly Resource Report'!"&amp;'Green Validation'!J$450676&amp;":"&amp;'Green Validation'!J$450677),'Green Validation'!J$450678,FALSE)),0,HLOOKUP($B144,INDIRECT("'Monthly Resource Report'!"&amp;'Green Validation'!J$450676&amp;":"&amp;'Green Validation'!J$450677),'Green Validation'!J$450678,FALSE))</f>
        <v>0.1903642679690101</v>
      </c>
      <c r="L144" s="301">
        <v>45566</v>
      </c>
      <c r="M144" s="294">
        <v>223</v>
      </c>
      <c r="N144" s="297">
        <v>6.5564554218929327</v>
      </c>
      <c r="O144" s="299">
        <v>0.22500000000000001</v>
      </c>
      <c r="P144" s="295">
        <v>0.19</v>
      </c>
      <c r="Q144" s="294">
        <f ca="1">+IF(ISERROR(HLOOKUP($B144,INDIRECT("'Monthly Resource Report'!"&amp;'Green Validation'!Q$450676&amp;":"&amp;'Green Validation'!Q$450677),'Green Validation'!Q$450678,FALSE)),0,HLOOKUP($B144,INDIRECT("'Monthly Resource Report'!"&amp;'Green Validation'!Q$450676&amp;":"&amp;'Green Validation'!Q$450677),'Green Validation'!Q$450678,FALSE))</f>
        <v>223</v>
      </c>
      <c r="R144" s="297">
        <f ca="1">+IF(ISERROR(HLOOKUP($B144,INDIRECT("'Monthly Resource Report'!"&amp;'Green Validation'!R$450676&amp;":"&amp;'Green Validation'!R$450677),'Green Validation'!R$450678,FALSE)),0,HLOOKUP($B144,INDIRECT("'Monthly Resource Report'!"&amp;'Green Validation'!R$450676&amp;":"&amp;'Green Validation'!R$450677),'Green Validation'!R$450678,FALSE))</f>
        <v>6.555992783166972</v>
      </c>
      <c r="S144" s="317">
        <f ca="1">+IF(ISERROR(HLOOKUP($B144,INDIRECT("'Monthly Resource Report'!"&amp;'Green Validation'!S$450676&amp;":"&amp;'Green Validation'!S$450677),'Green Validation'!S$450678,FALSE)),0,HLOOKUP($B144,INDIRECT("'Monthly Resource Report'!"&amp;'Green Validation'!S$450676&amp;":"&amp;'Green Validation'!S$450677),'Green Validation'!S$450678,FALSE))</f>
        <v>0.22374251362216996</v>
      </c>
      <c r="T144" s="318">
        <f ca="1">+IF(ISERROR(HLOOKUP($B144,INDIRECT("'Monthly Resource Report'!"&amp;'Green Validation'!T$450676&amp;":"&amp;'Green Validation'!T$450677),'Green Validation'!T$450678,FALSE)),0,HLOOKUP($B144,INDIRECT("'Monthly Resource Report'!"&amp;'Green Validation'!T$450676&amp;":"&amp;'Green Validation'!T$450677),'Green Validation'!T$450678,FALSE))</f>
        <v>0.19026846541996215</v>
      </c>
    </row>
    <row r="145" spans="2:20" s="29" customFormat="1">
      <c r="B145" s="301">
        <v>45597</v>
      </c>
      <c r="C145" s="294">
        <v>231</v>
      </c>
      <c r="D145" s="297">
        <v>6.5564554218929327</v>
      </c>
      <c r="E145" s="299">
        <v>0.22500000000000001</v>
      </c>
      <c r="F145" s="295">
        <v>0.19</v>
      </c>
      <c r="G145" s="294">
        <f ca="1">+IF(ISERROR(HLOOKUP($B145,INDIRECT("'Monthly Resource Report'!"&amp;'Green Validation'!G$450676&amp;":"&amp;'Green Validation'!G$450677),'Green Validation'!G$450678,FALSE)),0,HLOOKUP($B145,INDIRECT("'Monthly Resource Report'!"&amp;'Green Validation'!G$450676&amp;":"&amp;'Green Validation'!G$450677),'Green Validation'!G$450678,FALSE))</f>
        <v>231</v>
      </c>
      <c r="H145" s="297">
        <f ca="1">+IF(ISERROR(HLOOKUP($B145,INDIRECT("'Monthly Resource Report'!"&amp;'Green Validation'!H$450676&amp;":"&amp;'Green Validation'!H$450677),'Green Validation'!H$450678,FALSE)),0,HLOOKUP($B145,INDIRECT("'Monthly Resource Report'!"&amp;'Green Validation'!H$450676&amp;":"&amp;'Green Validation'!H$450677),'Green Validation'!H$450678,FALSE))</f>
        <v>6.5560033021964808</v>
      </c>
      <c r="I145" s="317">
        <f ca="1">+IF(ISERROR(HLOOKUP($B145,INDIRECT("'Monthly Resource Report'!"&amp;'Green Validation'!I$450676&amp;":"&amp;'Green Validation'!I$450677),'Green Validation'!I$450678,FALSE)),0,HLOOKUP($B145,INDIRECT("'Monthly Resource Report'!"&amp;'Green Validation'!I$450676&amp;":"&amp;'Green Validation'!I$450677),'Green Validation'!I$450678,FALSE))</f>
        <v>0.22410133085879599</v>
      </c>
      <c r="J145" s="318">
        <f ca="1">+IF(ISERROR(HLOOKUP($B145,INDIRECT("'Monthly Resource Report'!"&amp;'Green Validation'!J$450676&amp;":"&amp;'Green Validation'!J$450677),'Green Validation'!J$450678,FALSE)),0,HLOOKUP($B145,INDIRECT("'Monthly Resource Report'!"&amp;'Green Validation'!J$450676&amp;":"&amp;'Green Validation'!J$450677),'Green Validation'!J$450678,FALSE))</f>
        <v>0.1903697334643196</v>
      </c>
      <c r="L145" s="301">
        <v>45597</v>
      </c>
      <c r="M145" s="294">
        <v>223</v>
      </c>
      <c r="N145" s="297">
        <v>6.5564554218929327</v>
      </c>
      <c r="O145" s="299">
        <v>0.22500000000000001</v>
      </c>
      <c r="P145" s="295">
        <v>0.19</v>
      </c>
      <c r="Q145" s="294">
        <f ca="1">+IF(ISERROR(HLOOKUP($B145,INDIRECT("'Monthly Resource Report'!"&amp;'Green Validation'!Q$450676&amp;":"&amp;'Green Validation'!Q$450677),'Green Validation'!Q$450678,FALSE)),0,HLOOKUP($B145,INDIRECT("'Monthly Resource Report'!"&amp;'Green Validation'!Q$450676&amp;":"&amp;'Green Validation'!Q$450677),'Green Validation'!Q$450678,FALSE))</f>
        <v>223</v>
      </c>
      <c r="R145" s="297">
        <f ca="1">+IF(ISERROR(HLOOKUP($B145,INDIRECT("'Monthly Resource Report'!"&amp;'Green Validation'!R$450676&amp;":"&amp;'Green Validation'!R$450677),'Green Validation'!R$450678,FALSE)),0,HLOOKUP($B145,INDIRECT("'Monthly Resource Report'!"&amp;'Green Validation'!R$450676&amp;":"&amp;'Green Validation'!R$450677),'Green Validation'!R$450678,FALSE))</f>
        <v>6.5559931160153875</v>
      </c>
      <c r="S145" s="317">
        <f ca="1">+IF(ISERROR(HLOOKUP($B145,INDIRECT("'Monthly Resource Report'!"&amp;'Green Validation'!S$450676&amp;":"&amp;'Green Validation'!S$450677),'Green Validation'!S$450678,FALSE)),0,HLOOKUP($B145,INDIRECT("'Monthly Resource Report'!"&amp;'Green Validation'!S$450676&amp;":"&amp;'Green Validation'!S$450677),'Green Validation'!S$450678,FALSE))</f>
        <v>0.22422950391732291</v>
      </c>
      <c r="T145" s="318">
        <f ca="1">+IF(ISERROR(HLOOKUP($B145,INDIRECT("'Monthly Resource Report'!"&amp;'Green Validation'!T$450676&amp;":"&amp;'Green Validation'!T$450677),'Green Validation'!T$450678,FALSE)),0,HLOOKUP($B145,INDIRECT("'Monthly Resource Report'!"&amp;'Green Validation'!T$450676&amp;":"&amp;'Green Validation'!T$450677),'Green Validation'!T$450678,FALSE))</f>
        <v>0.19017826093438289</v>
      </c>
    </row>
    <row r="146" spans="2:20" s="29" customFormat="1">
      <c r="B146" s="301">
        <v>45627</v>
      </c>
      <c r="C146" s="294">
        <v>231</v>
      </c>
      <c r="D146" s="297">
        <v>6.5564554218929327</v>
      </c>
      <c r="E146" s="299">
        <v>0.22500000000000001</v>
      </c>
      <c r="F146" s="295">
        <v>0.19</v>
      </c>
      <c r="G146" s="294">
        <f ca="1">+IF(ISERROR(HLOOKUP($B146,INDIRECT("'Monthly Resource Report'!"&amp;'Green Validation'!G$450676&amp;":"&amp;'Green Validation'!G$450677),'Green Validation'!G$450678,FALSE)),0,HLOOKUP($B146,INDIRECT("'Monthly Resource Report'!"&amp;'Green Validation'!G$450676&amp;":"&amp;'Green Validation'!G$450677),'Green Validation'!G$450678,FALSE))</f>
        <v>231</v>
      </c>
      <c r="H146" s="297">
        <f ca="1">+IF(ISERROR(HLOOKUP($B146,INDIRECT("'Monthly Resource Report'!"&amp;'Green Validation'!H$450676&amp;":"&amp;'Green Validation'!H$450677),'Green Validation'!H$450678,FALSE)),0,HLOOKUP($B146,INDIRECT("'Monthly Resource Report'!"&amp;'Green Validation'!H$450676&amp;":"&amp;'Green Validation'!H$450677),'Green Validation'!H$450678,FALSE))</f>
        <v>6.556005168346692</v>
      </c>
      <c r="I146" s="317">
        <f ca="1">+IF(ISERROR(HLOOKUP($B146,INDIRECT("'Monthly Resource Report'!"&amp;'Green Validation'!I$450676&amp;":"&amp;'Green Validation'!I$450677),'Green Validation'!I$450678,FALSE)),0,HLOOKUP($B146,INDIRECT("'Monthly Resource Report'!"&amp;'Green Validation'!I$450676&amp;":"&amp;'Green Validation'!I$450677),'Green Validation'!I$450678,FALSE))</f>
        <v>0.22409754565342993</v>
      </c>
      <c r="J146" s="318">
        <f ca="1">+IF(ISERROR(HLOOKUP($B146,INDIRECT("'Monthly Resource Report'!"&amp;'Green Validation'!J$450676&amp;":"&amp;'Green Validation'!J$450677),'Green Validation'!J$450678,FALSE)),0,HLOOKUP($B146,INDIRECT("'Monthly Resource Report'!"&amp;'Green Validation'!J$450676&amp;":"&amp;'Green Validation'!J$450677),'Green Validation'!J$450678,FALSE))</f>
        <v>0.19023483112300144</v>
      </c>
      <c r="L146" s="301">
        <v>45627</v>
      </c>
      <c r="M146" s="294">
        <v>223</v>
      </c>
      <c r="N146" s="297">
        <v>6.5564554218929327</v>
      </c>
      <c r="O146" s="299">
        <v>0.22500000000000001</v>
      </c>
      <c r="P146" s="295">
        <v>0.19</v>
      </c>
      <c r="Q146" s="294">
        <f ca="1">+IF(ISERROR(HLOOKUP($B146,INDIRECT("'Monthly Resource Report'!"&amp;'Green Validation'!Q$450676&amp;":"&amp;'Green Validation'!Q$450677),'Green Validation'!Q$450678,FALSE)),0,HLOOKUP($B146,INDIRECT("'Monthly Resource Report'!"&amp;'Green Validation'!Q$450676&amp;":"&amp;'Green Validation'!Q$450677),'Green Validation'!Q$450678,FALSE))</f>
        <v>223</v>
      </c>
      <c r="R146" s="297">
        <f ca="1">+IF(ISERROR(HLOOKUP($B146,INDIRECT("'Monthly Resource Report'!"&amp;'Green Validation'!R$450676&amp;":"&amp;'Green Validation'!R$450677),'Green Validation'!R$450678,FALSE)),0,HLOOKUP($B146,INDIRECT("'Monthly Resource Report'!"&amp;'Green Validation'!R$450676&amp;":"&amp;'Green Validation'!R$450677),'Green Validation'!R$450678,FALSE))</f>
        <v>6.5559910293643116</v>
      </c>
      <c r="S146" s="317">
        <f ca="1">+IF(ISERROR(HLOOKUP($B146,INDIRECT("'Monthly Resource Report'!"&amp;'Green Validation'!S$450676&amp;":"&amp;'Green Validation'!S$450677),'Green Validation'!S$450678,FALSE)),0,HLOOKUP($B146,INDIRECT("'Monthly Resource Report'!"&amp;'Green Validation'!S$450676&amp;":"&amp;'Green Validation'!S$450677),'Green Validation'!S$450678,FALSE))</f>
        <v>0.22429793396318665</v>
      </c>
      <c r="T146" s="318">
        <f ca="1">+IF(ISERROR(HLOOKUP($B146,INDIRECT("'Monthly Resource Report'!"&amp;'Green Validation'!T$450676&amp;":"&amp;'Green Validation'!T$450677),'Green Validation'!T$450678,FALSE)),0,HLOOKUP($B146,INDIRECT("'Monthly Resource Report'!"&amp;'Green Validation'!T$450676&amp;":"&amp;'Green Validation'!T$450677),'Green Validation'!T$450678,FALSE))</f>
        <v>0.19025977956686332</v>
      </c>
    </row>
    <row r="147" spans="2:20" s="29" customFormat="1">
      <c r="B147" s="301">
        <v>45658</v>
      </c>
      <c r="C147" s="294">
        <v>231</v>
      </c>
      <c r="D147" s="297">
        <v>6.7367579459949889</v>
      </c>
      <c r="E147" s="299">
        <v>0.22500000000000001</v>
      </c>
      <c r="F147" s="295">
        <v>0.19</v>
      </c>
      <c r="G147" s="294">
        <f ca="1">+IF(ISERROR(HLOOKUP($B147,INDIRECT("'Monthly Resource Report'!"&amp;'Green Validation'!G$450676&amp;":"&amp;'Green Validation'!G$450677),'Green Validation'!G$450678,FALSE)),0,HLOOKUP($B147,INDIRECT("'Monthly Resource Report'!"&amp;'Green Validation'!G$450676&amp;":"&amp;'Green Validation'!G$450677),'Green Validation'!G$450678,FALSE))</f>
        <v>231</v>
      </c>
      <c r="H147" s="297">
        <f ca="1">+IF(ISERROR(HLOOKUP($B147,INDIRECT("'Monthly Resource Report'!"&amp;'Green Validation'!H$450676&amp;":"&amp;'Green Validation'!H$450677),'Green Validation'!H$450678,FALSE)),0,HLOOKUP($B147,INDIRECT("'Monthly Resource Report'!"&amp;'Green Validation'!H$450676&amp;":"&amp;'Green Validation'!H$450677),'Green Validation'!H$450678,FALSE))</f>
        <v>6.7370060979034943</v>
      </c>
      <c r="I147" s="317">
        <f ca="1">+IF(ISERROR(HLOOKUP($B147,INDIRECT("'Monthly Resource Report'!"&amp;'Green Validation'!I$450676&amp;":"&amp;'Green Validation'!I$450677),'Green Validation'!I$450678,FALSE)),0,HLOOKUP($B147,INDIRECT("'Monthly Resource Report'!"&amp;'Green Validation'!I$450676&amp;":"&amp;'Green Validation'!I$450677),'Green Validation'!I$450678,FALSE))</f>
        <v>0.22416335406689866</v>
      </c>
      <c r="J147" s="318">
        <f ca="1">+IF(ISERROR(HLOOKUP($B147,INDIRECT("'Monthly Resource Report'!"&amp;'Green Validation'!J$450676&amp;":"&amp;'Green Validation'!J$450677),'Green Validation'!J$450678,FALSE)),0,HLOOKUP($B147,INDIRECT("'Monthly Resource Report'!"&amp;'Green Validation'!J$450676&amp;":"&amp;'Green Validation'!J$450677),'Green Validation'!J$450678,FALSE))</f>
        <v>0.19024003557503635</v>
      </c>
      <c r="L147" s="301">
        <v>45658</v>
      </c>
      <c r="M147" s="294">
        <v>223</v>
      </c>
      <c r="N147" s="297">
        <v>6.7367579459949889</v>
      </c>
      <c r="O147" s="299">
        <v>0.22500000000000001</v>
      </c>
      <c r="P147" s="295">
        <v>0.19</v>
      </c>
      <c r="Q147" s="294">
        <f ca="1">+IF(ISERROR(HLOOKUP($B147,INDIRECT("'Monthly Resource Report'!"&amp;'Green Validation'!Q$450676&amp;":"&amp;'Green Validation'!Q$450677),'Green Validation'!Q$450678,FALSE)),0,HLOOKUP($B147,INDIRECT("'Monthly Resource Report'!"&amp;'Green Validation'!Q$450676&amp;":"&amp;'Green Validation'!Q$450677),'Green Validation'!Q$450678,FALSE))</f>
        <v>223</v>
      </c>
      <c r="R147" s="297">
        <f ca="1">+IF(ISERROR(HLOOKUP($B147,INDIRECT("'Monthly Resource Report'!"&amp;'Green Validation'!R$450676&amp;":"&amp;'Green Validation'!R$450677),'Green Validation'!R$450678,FALSE)),0,HLOOKUP($B147,INDIRECT("'Monthly Resource Report'!"&amp;'Green Validation'!R$450676&amp;":"&amp;'Green Validation'!R$450677),'Green Validation'!R$450678,FALSE))</f>
        <v>6.7369904408692021</v>
      </c>
      <c r="S147" s="317">
        <f ca="1">+IF(ISERROR(HLOOKUP($B147,INDIRECT("'Monthly Resource Report'!"&amp;'Green Validation'!S$450676&amp;":"&amp;'Green Validation'!S$450677),'Green Validation'!S$450678,FALSE)),0,HLOOKUP($B147,INDIRECT("'Monthly Resource Report'!"&amp;'Green Validation'!S$450676&amp;":"&amp;'Green Validation'!S$450677),'Green Validation'!S$450678,FALSE))</f>
        <v>0.22426561886120489</v>
      </c>
      <c r="T147" s="318">
        <f ca="1">+IF(ISERROR(HLOOKUP($B147,INDIRECT("'Monthly Resource Report'!"&amp;'Green Validation'!T$450676&amp;":"&amp;'Green Validation'!T$450677),'Green Validation'!T$450678,FALSE)),0,HLOOKUP($B147,INDIRECT("'Monthly Resource Report'!"&amp;'Green Validation'!T$450676&amp;":"&amp;'Green Validation'!T$450677),'Green Validation'!T$450678,FALSE))</f>
        <v>0.19017357062537268</v>
      </c>
    </row>
    <row r="148" spans="2:20" s="29" customFormat="1">
      <c r="B148" s="301">
        <v>45689</v>
      </c>
      <c r="C148" s="294">
        <v>231</v>
      </c>
      <c r="D148" s="297">
        <v>6.7367579459949889</v>
      </c>
      <c r="E148" s="299">
        <v>0.22500000000000001</v>
      </c>
      <c r="F148" s="295">
        <v>0.19</v>
      </c>
      <c r="G148" s="294">
        <f ca="1">+IF(ISERROR(HLOOKUP($B148,INDIRECT("'Monthly Resource Report'!"&amp;'Green Validation'!G$450676&amp;":"&amp;'Green Validation'!G$450677),'Green Validation'!G$450678,FALSE)),0,HLOOKUP($B148,INDIRECT("'Monthly Resource Report'!"&amp;'Green Validation'!G$450676&amp;":"&amp;'Green Validation'!G$450677),'Green Validation'!G$450678,FALSE))</f>
        <v>231</v>
      </c>
      <c r="H148" s="297">
        <f ca="1">+IF(ISERROR(HLOOKUP($B148,INDIRECT("'Monthly Resource Report'!"&amp;'Green Validation'!H$450676&amp;":"&amp;'Green Validation'!H$450677),'Green Validation'!H$450678,FALSE)),0,HLOOKUP($B148,INDIRECT("'Monthly Resource Report'!"&amp;'Green Validation'!H$450676&amp;":"&amp;'Green Validation'!H$450677),'Green Validation'!H$450678,FALSE))</f>
        <v>6.7370059602832173</v>
      </c>
      <c r="I148" s="317">
        <f ca="1">+IF(ISERROR(HLOOKUP($B148,INDIRECT("'Monthly Resource Report'!"&amp;'Green Validation'!I$450676&amp;":"&amp;'Green Validation'!I$450677),'Green Validation'!I$450678,FALSE)),0,HLOOKUP($B148,INDIRECT("'Monthly Resource Report'!"&amp;'Green Validation'!I$450676&amp;":"&amp;'Green Validation'!I$450677),'Green Validation'!I$450678,FALSE))</f>
        <v>0.22413933578695666</v>
      </c>
      <c r="J148" s="318">
        <f ca="1">+IF(ISERROR(HLOOKUP($B148,INDIRECT("'Monthly Resource Report'!"&amp;'Green Validation'!J$450676&amp;":"&amp;'Green Validation'!J$450677),'Green Validation'!J$450678,FALSE)),0,HLOOKUP($B148,INDIRECT("'Monthly Resource Report'!"&amp;'Green Validation'!J$450676&amp;":"&amp;'Green Validation'!J$450677),'Green Validation'!J$450678,FALSE))</f>
        <v>0.19038832949898218</v>
      </c>
      <c r="L148" s="301">
        <v>45689</v>
      </c>
      <c r="M148" s="294">
        <v>223</v>
      </c>
      <c r="N148" s="297">
        <v>6.7367579459949889</v>
      </c>
      <c r="O148" s="299">
        <v>0.22500000000000001</v>
      </c>
      <c r="P148" s="295">
        <v>0.19</v>
      </c>
      <c r="Q148" s="294">
        <f ca="1">+IF(ISERROR(HLOOKUP($B148,INDIRECT("'Monthly Resource Report'!"&amp;'Green Validation'!Q$450676&amp;":"&amp;'Green Validation'!Q$450677),'Green Validation'!Q$450678,FALSE)),0,HLOOKUP($B148,INDIRECT("'Monthly Resource Report'!"&amp;'Green Validation'!Q$450676&amp;":"&amp;'Green Validation'!Q$450677),'Green Validation'!Q$450678,FALSE))</f>
        <v>223</v>
      </c>
      <c r="R148" s="297">
        <f ca="1">+IF(ISERROR(HLOOKUP($B148,INDIRECT("'Monthly Resource Report'!"&amp;'Green Validation'!R$450676&amp;":"&amp;'Green Validation'!R$450677),'Green Validation'!R$450678,FALSE)),0,HLOOKUP($B148,INDIRECT("'Monthly Resource Report'!"&amp;'Green Validation'!R$450676&amp;":"&amp;'Green Validation'!R$450677),'Green Validation'!R$450678,FALSE))</f>
        <v>6.7369896046598807</v>
      </c>
      <c r="S148" s="317">
        <f ca="1">+IF(ISERROR(HLOOKUP($B148,INDIRECT("'Monthly Resource Report'!"&amp;'Green Validation'!S$450676&amp;":"&amp;'Green Validation'!S$450677),'Green Validation'!S$450678,FALSE)),0,HLOOKUP($B148,INDIRECT("'Monthly Resource Report'!"&amp;'Green Validation'!S$450676&amp;":"&amp;'Green Validation'!S$450677),'Green Validation'!S$450678,FALSE))</f>
        <v>0.2242858073952618</v>
      </c>
      <c r="T148" s="318">
        <f ca="1">+IF(ISERROR(HLOOKUP($B148,INDIRECT("'Monthly Resource Report'!"&amp;'Green Validation'!T$450676&amp;":"&amp;'Green Validation'!T$450677),'Green Validation'!T$450678,FALSE)),0,HLOOKUP($B148,INDIRECT("'Monthly Resource Report'!"&amp;'Green Validation'!T$450676&amp;":"&amp;'Green Validation'!T$450677),'Green Validation'!T$450678,FALSE))</f>
        <v>0.19028340804813387</v>
      </c>
    </row>
    <row r="149" spans="2:20" s="29" customFormat="1">
      <c r="B149" s="301">
        <v>45717</v>
      </c>
      <c r="C149" s="294">
        <v>231</v>
      </c>
      <c r="D149" s="297">
        <v>6.7367579459949889</v>
      </c>
      <c r="E149" s="299">
        <v>0.22500000000000001</v>
      </c>
      <c r="F149" s="295">
        <v>0.19</v>
      </c>
      <c r="G149" s="294">
        <f ca="1">+IF(ISERROR(HLOOKUP($B149,INDIRECT("'Monthly Resource Report'!"&amp;'Green Validation'!G$450676&amp;":"&amp;'Green Validation'!G$450677),'Green Validation'!G$450678,FALSE)),0,HLOOKUP($B149,INDIRECT("'Monthly Resource Report'!"&amp;'Green Validation'!G$450676&amp;":"&amp;'Green Validation'!G$450677),'Green Validation'!G$450678,FALSE))</f>
        <v>231</v>
      </c>
      <c r="H149" s="297">
        <f ca="1">+IF(ISERROR(HLOOKUP($B149,INDIRECT("'Monthly Resource Report'!"&amp;'Green Validation'!H$450676&amp;":"&amp;'Green Validation'!H$450677),'Green Validation'!H$450678,FALSE)),0,HLOOKUP($B149,INDIRECT("'Monthly Resource Report'!"&amp;'Green Validation'!H$450676&amp;":"&amp;'Green Validation'!H$450677),'Green Validation'!H$450678,FALSE))</f>
        <v>6.7370052844935318</v>
      </c>
      <c r="I149" s="317">
        <f ca="1">+IF(ISERROR(HLOOKUP($B149,INDIRECT("'Monthly Resource Report'!"&amp;'Green Validation'!I$450676&amp;":"&amp;'Green Validation'!I$450677),'Green Validation'!I$450678,FALSE)),0,HLOOKUP($B149,INDIRECT("'Monthly Resource Report'!"&amp;'Green Validation'!I$450676&amp;":"&amp;'Green Validation'!I$450677),'Green Validation'!I$450678,FALSE))</f>
        <v>0.22391681686671661</v>
      </c>
      <c r="J149" s="318">
        <f ca="1">+IF(ISERROR(HLOOKUP($B149,INDIRECT("'Monthly Resource Report'!"&amp;'Green Validation'!J$450676&amp;":"&amp;'Green Validation'!J$450677),'Green Validation'!J$450678,FALSE)),0,HLOOKUP($B149,INDIRECT("'Monthly Resource Report'!"&amp;'Green Validation'!J$450676&amp;":"&amp;'Green Validation'!J$450677),'Green Validation'!J$450678,FALSE))</f>
        <v>0.19036203071344401</v>
      </c>
      <c r="L149" s="301">
        <v>45717</v>
      </c>
      <c r="M149" s="294">
        <v>223</v>
      </c>
      <c r="N149" s="297">
        <v>6.7367579459949889</v>
      </c>
      <c r="O149" s="299">
        <v>0.22500000000000001</v>
      </c>
      <c r="P149" s="295">
        <v>0.19</v>
      </c>
      <c r="Q149" s="294">
        <f ca="1">+IF(ISERROR(HLOOKUP($B149,INDIRECT("'Monthly Resource Report'!"&amp;'Green Validation'!Q$450676&amp;":"&amp;'Green Validation'!Q$450677),'Green Validation'!Q$450678,FALSE)),0,HLOOKUP($B149,INDIRECT("'Monthly Resource Report'!"&amp;'Green Validation'!Q$450676&amp;":"&amp;'Green Validation'!Q$450677),'Green Validation'!Q$450678,FALSE))</f>
        <v>223</v>
      </c>
      <c r="R149" s="297">
        <f ca="1">+IF(ISERROR(HLOOKUP($B149,INDIRECT("'Monthly Resource Report'!"&amp;'Green Validation'!R$450676&amp;":"&amp;'Green Validation'!R$450677),'Green Validation'!R$450678,FALSE)),0,HLOOKUP($B149,INDIRECT("'Monthly Resource Report'!"&amp;'Green Validation'!R$450676&amp;":"&amp;'Green Validation'!R$450677),'Green Validation'!R$450678,FALSE))</f>
        <v>6.7369912750073704</v>
      </c>
      <c r="S149" s="317">
        <f ca="1">+IF(ISERROR(HLOOKUP($B149,INDIRECT("'Monthly Resource Report'!"&amp;'Green Validation'!S$450676&amp;":"&amp;'Green Validation'!S$450677),'Green Validation'!S$450678,FALSE)),0,HLOOKUP($B149,INDIRECT("'Monthly Resource Report'!"&amp;'Green Validation'!S$450676&amp;":"&amp;'Green Validation'!S$450677),'Green Validation'!S$450678,FALSE))</f>
        <v>0.22381927991796097</v>
      </c>
      <c r="T149" s="318">
        <f ca="1">+IF(ISERROR(HLOOKUP($B149,INDIRECT("'Monthly Resource Report'!"&amp;'Green Validation'!T$450676&amp;":"&amp;'Green Validation'!T$450677),'Green Validation'!T$450678,FALSE)),0,HLOOKUP($B149,INDIRECT("'Monthly Resource Report'!"&amp;'Green Validation'!T$450676&amp;":"&amp;'Green Validation'!T$450677),'Green Validation'!T$450678,FALSE))</f>
        <v>0.19025876535924</v>
      </c>
    </row>
    <row r="150" spans="2:20" s="29" customFormat="1">
      <c r="B150" s="301">
        <v>45748</v>
      </c>
      <c r="C150" s="294">
        <v>231</v>
      </c>
      <c r="D150" s="297">
        <v>6.7367579459949889</v>
      </c>
      <c r="E150" s="299">
        <v>0.22500000000000001</v>
      </c>
      <c r="F150" s="295">
        <v>0.19</v>
      </c>
      <c r="G150" s="294">
        <f ca="1">+IF(ISERROR(HLOOKUP($B150,INDIRECT("'Monthly Resource Report'!"&amp;'Green Validation'!G$450676&amp;":"&amp;'Green Validation'!G$450677),'Green Validation'!G$450678,FALSE)),0,HLOOKUP($B150,INDIRECT("'Monthly Resource Report'!"&amp;'Green Validation'!G$450676&amp;":"&amp;'Green Validation'!G$450677),'Green Validation'!G$450678,FALSE))</f>
        <v>231</v>
      </c>
      <c r="H150" s="297">
        <f ca="1">+IF(ISERROR(HLOOKUP($B150,INDIRECT("'Monthly Resource Report'!"&amp;'Green Validation'!H$450676&amp;":"&amp;'Green Validation'!H$450677),'Green Validation'!H$450678,FALSE)),0,HLOOKUP($B150,INDIRECT("'Monthly Resource Report'!"&amp;'Green Validation'!H$450676&amp;":"&amp;'Green Validation'!H$450677),'Green Validation'!H$450678,FALSE))</f>
        <v>6.7370022426095817</v>
      </c>
      <c r="I150" s="317">
        <f ca="1">+IF(ISERROR(HLOOKUP($B150,INDIRECT("'Monthly Resource Report'!"&amp;'Green Validation'!I$450676&amp;":"&amp;'Green Validation'!I$450677),'Green Validation'!I$450678,FALSE)),0,HLOOKUP($B150,INDIRECT("'Monthly Resource Report'!"&amp;'Green Validation'!I$450676&amp;":"&amp;'Green Validation'!I$450677),'Green Validation'!I$450678,FALSE))</f>
        <v>0.22305726157743788</v>
      </c>
      <c r="J150" s="318">
        <f ca="1">+IF(ISERROR(HLOOKUP($B150,INDIRECT("'Monthly Resource Report'!"&amp;'Green Validation'!J$450676&amp;":"&amp;'Green Validation'!J$450677),'Green Validation'!J$450678,FALSE)),0,HLOOKUP($B150,INDIRECT("'Monthly Resource Report'!"&amp;'Green Validation'!J$450676&amp;":"&amp;'Green Validation'!J$450677),'Green Validation'!J$450678,FALSE))</f>
        <v>0.19038278492486729</v>
      </c>
      <c r="L150" s="301">
        <v>45748</v>
      </c>
      <c r="M150" s="294">
        <v>223</v>
      </c>
      <c r="N150" s="297">
        <v>6.7367579459949889</v>
      </c>
      <c r="O150" s="299">
        <v>0.22500000000000001</v>
      </c>
      <c r="P150" s="295">
        <v>0.19</v>
      </c>
      <c r="Q150" s="294">
        <f ca="1">+IF(ISERROR(HLOOKUP($B150,INDIRECT("'Monthly Resource Report'!"&amp;'Green Validation'!Q$450676&amp;":"&amp;'Green Validation'!Q$450677),'Green Validation'!Q$450678,FALSE)),0,HLOOKUP($B150,INDIRECT("'Monthly Resource Report'!"&amp;'Green Validation'!Q$450676&amp;":"&amp;'Green Validation'!Q$450677),'Green Validation'!Q$450678,FALSE))</f>
        <v>223</v>
      </c>
      <c r="R150" s="297">
        <f ca="1">+IF(ISERROR(HLOOKUP($B150,INDIRECT("'Monthly Resource Report'!"&amp;'Green Validation'!R$450676&amp;":"&amp;'Green Validation'!R$450677),'Green Validation'!R$450678,FALSE)),0,HLOOKUP($B150,INDIRECT("'Monthly Resource Report'!"&amp;'Green Validation'!R$450676&amp;":"&amp;'Green Validation'!R$450677),'Green Validation'!R$450678,FALSE))</f>
        <v>6.7369918947257466</v>
      </c>
      <c r="S150" s="317">
        <f ca="1">+IF(ISERROR(HLOOKUP($B150,INDIRECT("'Monthly Resource Report'!"&amp;'Green Validation'!S$450676&amp;":"&amp;'Green Validation'!S$450677),'Green Validation'!S$450678,FALSE)),0,HLOOKUP($B150,INDIRECT("'Monthly Resource Report'!"&amp;'Green Validation'!S$450676&amp;":"&amp;'Green Validation'!S$450677),'Green Validation'!S$450678,FALSE))</f>
        <v>0.22330415913411147</v>
      </c>
      <c r="T150" s="318">
        <f ca="1">+IF(ISERROR(HLOOKUP($B150,INDIRECT("'Monthly Resource Report'!"&amp;'Green Validation'!T$450676&amp;":"&amp;'Green Validation'!T$450677),'Green Validation'!T$450678,FALSE)),0,HLOOKUP($B150,INDIRECT("'Monthly Resource Report'!"&amp;'Green Validation'!T$450676&amp;":"&amp;'Green Validation'!T$450677),'Green Validation'!T$450678,FALSE))</f>
        <v>0.19056669741756421</v>
      </c>
    </row>
    <row r="151" spans="2:20" s="29" customFormat="1">
      <c r="B151" s="301">
        <v>45778</v>
      </c>
      <c r="C151" s="294">
        <v>231</v>
      </c>
      <c r="D151" s="297">
        <v>6.7367579459949889</v>
      </c>
      <c r="E151" s="299">
        <v>0.21</v>
      </c>
      <c r="F151" s="295">
        <v>0.19</v>
      </c>
      <c r="G151" s="294">
        <f ca="1">+IF(ISERROR(HLOOKUP($B151,INDIRECT("'Monthly Resource Report'!"&amp;'Green Validation'!G$450676&amp;":"&amp;'Green Validation'!G$450677),'Green Validation'!G$450678,FALSE)),0,HLOOKUP($B151,INDIRECT("'Monthly Resource Report'!"&amp;'Green Validation'!G$450676&amp;":"&amp;'Green Validation'!G$450677),'Green Validation'!G$450678,FALSE))</f>
        <v>231</v>
      </c>
      <c r="H151" s="297">
        <f ca="1">+IF(ISERROR(HLOOKUP($B151,INDIRECT("'Monthly Resource Report'!"&amp;'Green Validation'!H$450676&amp;":"&amp;'Green Validation'!H$450677),'Green Validation'!H$450678,FALSE)),0,HLOOKUP($B151,INDIRECT("'Monthly Resource Report'!"&amp;'Green Validation'!H$450676&amp;":"&amp;'Green Validation'!H$450677),'Green Validation'!H$450678,FALSE))</f>
        <v>6.7370047932153563</v>
      </c>
      <c r="I151" s="317">
        <f ca="1">+IF(ISERROR(HLOOKUP($B151,INDIRECT("'Monthly Resource Report'!"&amp;'Green Validation'!I$450676&amp;":"&amp;'Green Validation'!I$450677),'Green Validation'!I$450678,FALSE)),0,HLOOKUP($B151,INDIRECT("'Monthly Resource Report'!"&amp;'Green Validation'!I$450676&amp;":"&amp;'Green Validation'!I$450677),'Green Validation'!I$450678,FALSE))</f>
        <v>0.20842544563176646</v>
      </c>
      <c r="J151" s="318">
        <f ca="1">+IF(ISERROR(HLOOKUP($B151,INDIRECT("'Monthly Resource Report'!"&amp;'Green Validation'!J$450676&amp;":"&amp;'Green Validation'!J$450677),'Green Validation'!J$450678,FALSE)),0,HLOOKUP($B151,INDIRECT("'Monthly Resource Report'!"&amp;'Green Validation'!J$450676&amp;":"&amp;'Green Validation'!J$450677),'Green Validation'!J$450678,FALSE))</f>
        <v>0.19024380403931884</v>
      </c>
      <c r="L151" s="301">
        <v>45778</v>
      </c>
      <c r="M151" s="294">
        <v>223</v>
      </c>
      <c r="N151" s="297">
        <v>6.7367579459949889</v>
      </c>
      <c r="O151" s="299">
        <v>0.21</v>
      </c>
      <c r="P151" s="295">
        <v>0.19</v>
      </c>
      <c r="Q151" s="294">
        <f ca="1">+IF(ISERROR(HLOOKUP($B151,INDIRECT("'Monthly Resource Report'!"&amp;'Green Validation'!Q$450676&amp;":"&amp;'Green Validation'!Q$450677),'Green Validation'!Q$450678,FALSE)),0,HLOOKUP($B151,INDIRECT("'Monthly Resource Report'!"&amp;'Green Validation'!Q$450676&amp;":"&amp;'Green Validation'!Q$450677),'Green Validation'!Q$450678,FALSE))</f>
        <v>223</v>
      </c>
      <c r="R151" s="297">
        <f ca="1">+IF(ISERROR(HLOOKUP($B151,INDIRECT("'Monthly Resource Report'!"&amp;'Green Validation'!R$450676&amp;":"&amp;'Green Validation'!R$450677),'Green Validation'!R$450678,FALSE)),0,HLOOKUP($B151,INDIRECT("'Monthly Resource Report'!"&amp;'Green Validation'!R$450676&amp;":"&amp;'Green Validation'!R$450677),'Green Validation'!R$450678,FALSE))</f>
        <v>6.7369913594197204</v>
      </c>
      <c r="S151" s="317">
        <f ca="1">+IF(ISERROR(HLOOKUP($B151,INDIRECT("'Monthly Resource Report'!"&amp;'Green Validation'!S$450676&amp;":"&amp;'Green Validation'!S$450677),'Green Validation'!S$450678,FALSE)),0,HLOOKUP($B151,INDIRECT("'Monthly Resource Report'!"&amp;'Green Validation'!S$450676&amp;":"&amp;'Green Validation'!S$450677),'Green Validation'!S$450678,FALSE))</f>
        <v>0.20850402211808136</v>
      </c>
      <c r="T151" s="318">
        <f ca="1">+IF(ISERROR(HLOOKUP($B151,INDIRECT("'Monthly Resource Report'!"&amp;'Green Validation'!T$450676&amp;":"&amp;'Green Validation'!T$450677),'Green Validation'!T$450678,FALSE)),0,HLOOKUP($B151,INDIRECT("'Monthly Resource Report'!"&amp;'Green Validation'!T$450676&amp;":"&amp;'Green Validation'!T$450677),'Green Validation'!T$450678,FALSE))</f>
        <v>0.19026858201679736</v>
      </c>
    </row>
    <row r="152" spans="2:20" s="29" customFormat="1">
      <c r="B152" s="301">
        <v>45809</v>
      </c>
      <c r="C152" s="294">
        <v>231</v>
      </c>
      <c r="D152" s="297">
        <v>6.7367579459949889</v>
      </c>
      <c r="E152" s="299">
        <v>0.21</v>
      </c>
      <c r="F152" s="295">
        <v>0.19</v>
      </c>
      <c r="G152" s="294">
        <f ca="1">+IF(ISERROR(HLOOKUP($B152,INDIRECT("'Monthly Resource Report'!"&amp;'Green Validation'!G$450676&amp;":"&amp;'Green Validation'!G$450677),'Green Validation'!G$450678,FALSE)),0,HLOOKUP($B152,INDIRECT("'Monthly Resource Report'!"&amp;'Green Validation'!G$450676&amp;":"&amp;'Green Validation'!G$450677),'Green Validation'!G$450678,FALSE))</f>
        <v>231</v>
      </c>
      <c r="H152" s="297">
        <f ca="1">+IF(ISERROR(HLOOKUP($B152,INDIRECT("'Monthly Resource Report'!"&amp;'Green Validation'!H$450676&amp;":"&amp;'Green Validation'!H$450677),'Green Validation'!H$450678,FALSE)),0,HLOOKUP($B152,INDIRECT("'Monthly Resource Report'!"&amp;'Green Validation'!H$450676&amp;":"&amp;'Green Validation'!H$450677),'Green Validation'!H$450678,FALSE))</f>
        <v>6.7370038654023059</v>
      </c>
      <c r="I152" s="317">
        <f ca="1">+IF(ISERROR(HLOOKUP($B152,INDIRECT("'Monthly Resource Report'!"&amp;'Green Validation'!I$450676&amp;":"&amp;'Green Validation'!I$450677),'Green Validation'!I$450678,FALSE)),0,HLOOKUP($B152,INDIRECT("'Monthly Resource Report'!"&amp;'Green Validation'!I$450676&amp;":"&amp;'Green Validation'!I$450677),'Green Validation'!I$450678,FALSE))</f>
        <v>0.20840771710666645</v>
      </c>
      <c r="J152" s="318">
        <f ca="1">+IF(ISERROR(HLOOKUP($B152,INDIRECT("'Monthly Resource Report'!"&amp;'Green Validation'!J$450676&amp;":"&amp;'Green Validation'!J$450677),'Green Validation'!J$450678,FALSE)),0,HLOOKUP($B152,INDIRECT("'Monthly Resource Report'!"&amp;'Green Validation'!J$450676&amp;":"&amp;'Green Validation'!J$450677),'Green Validation'!J$450678,FALSE))</f>
        <v>0.19038133177170466</v>
      </c>
      <c r="L152" s="301">
        <v>45809</v>
      </c>
      <c r="M152" s="294">
        <v>223</v>
      </c>
      <c r="N152" s="297">
        <v>6.7367579459949889</v>
      </c>
      <c r="O152" s="299">
        <v>0.21</v>
      </c>
      <c r="P152" s="295">
        <v>0.19</v>
      </c>
      <c r="Q152" s="294">
        <f ca="1">+IF(ISERROR(HLOOKUP($B152,INDIRECT("'Monthly Resource Report'!"&amp;'Green Validation'!Q$450676&amp;":"&amp;'Green Validation'!Q$450677),'Green Validation'!Q$450678,FALSE)),0,HLOOKUP($B152,INDIRECT("'Monthly Resource Report'!"&amp;'Green Validation'!Q$450676&amp;":"&amp;'Green Validation'!Q$450677),'Green Validation'!Q$450678,FALSE))</f>
        <v>223</v>
      </c>
      <c r="R152" s="297">
        <f ca="1">+IF(ISERROR(HLOOKUP($B152,INDIRECT("'Monthly Resource Report'!"&amp;'Green Validation'!R$450676&amp;":"&amp;'Green Validation'!R$450677),'Green Validation'!R$450678,FALSE)),0,HLOOKUP($B152,INDIRECT("'Monthly Resource Report'!"&amp;'Green Validation'!R$450676&amp;":"&amp;'Green Validation'!R$450677),'Green Validation'!R$450678,FALSE))</f>
        <v>6.7369901372901717</v>
      </c>
      <c r="S152" s="317">
        <f ca="1">+IF(ISERROR(HLOOKUP($B152,INDIRECT("'Monthly Resource Report'!"&amp;'Green Validation'!S$450676&amp;":"&amp;'Green Validation'!S$450677),'Green Validation'!S$450678,FALSE)),0,HLOOKUP($B152,INDIRECT("'Monthly Resource Report'!"&amp;'Green Validation'!S$450676&amp;":"&amp;'Green Validation'!S$450677),'Green Validation'!S$450678,FALSE))</f>
        <v>0.20867882152984571</v>
      </c>
      <c r="T152" s="318">
        <f ca="1">+IF(ISERROR(HLOOKUP($B152,INDIRECT("'Monthly Resource Report'!"&amp;'Green Validation'!T$450676&amp;":"&amp;'Green Validation'!T$450677),'Green Validation'!T$450678,FALSE)),0,HLOOKUP($B152,INDIRECT("'Monthly Resource Report'!"&amp;'Green Validation'!T$450676&amp;":"&amp;'Green Validation'!T$450677),'Green Validation'!T$450678,FALSE))</f>
        <v>0.19018766298522133</v>
      </c>
    </row>
    <row r="153" spans="2:20" s="29" customFormat="1">
      <c r="B153" s="301">
        <v>45839</v>
      </c>
      <c r="C153" s="294">
        <v>231</v>
      </c>
      <c r="D153" s="297">
        <v>6.7367579459949889</v>
      </c>
      <c r="E153" s="299">
        <v>0.21</v>
      </c>
      <c r="F153" s="295">
        <v>0.19</v>
      </c>
      <c r="G153" s="294">
        <f ca="1">+IF(ISERROR(HLOOKUP($B153,INDIRECT("'Monthly Resource Report'!"&amp;'Green Validation'!G$450676&amp;":"&amp;'Green Validation'!G$450677),'Green Validation'!G$450678,FALSE)),0,HLOOKUP($B153,INDIRECT("'Monthly Resource Report'!"&amp;'Green Validation'!G$450676&amp;":"&amp;'Green Validation'!G$450677),'Green Validation'!G$450678,FALSE))</f>
        <v>231</v>
      </c>
      <c r="H153" s="297">
        <f ca="1">+IF(ISERROR(HLOOKUP($B153,INDIRECT("'Monthly Resource Report'!"&amp;'Green Validation'!H$450676&amp;":"&amp;'Green Validation'!H$450677),'Green Validation'!H$450678,FALSE)),0,HLOOKUP($B153,INDIRECT("'Monthly Resource Report'!"&amp;'Green Validation'!H$450676&amp;":"&amp;'Green Validation'!H$450677),'Green Validation'!H$450678,FALSE))</f>
        <v>6.7370056822132183</v>
      </c>
      <c r="I153" s="317">
        <f ca="1">+IF(ISERROR(HLOOKUP($B153,INDIRECT("'Monthly Resource Report'!"&amp;'Green Validation'!I$450676&amp;":"&amp;'Green Validation'!I$450677),'Green Validation'!I$450678,FALSE)),0,HLOOKUP($B153,INDIRECT("'Monthly Resource Report'!"&amp;'Green Validation'!I$450676&amp;":"&amp;'Green Validation'!I$450677),'Green Validation'!I$450678,FALSE))</f>
        <v>0.2089333086416032</v>
      </c>
      <c r="J153" s="318">
        <f ca="1">+IF(ISERROR(HLOOKUP($B153,INDIRECT("'Monthly Resource Report'!"&amp;'Green Validation'!J$450676&amp;":"&amp;'Green Validation'!J$450677),'Green Validation'!J$450678,FALSE)),0,HLOOKUP($B153,INDIRECT("'Monthly Resource Report'!"&amp;'Green Validation'!J$450676&amp;":"&amp;'Green Validation'!J$450677),'Green Validation'!J$450678,FALSE))</f>
        <v>0.19024215651129983</v>
      </c>
      <c r="L153" s="301">
        <v>45839</v>
      </c>
      <c r="M153" s="294">
        <v>223</v>
      </c>
      <c r="N153" s="297">
        <v>6.7367579459949889</v>
      </c>
      <c r="O153" s="299">
        <v>0.21</v>
      </c>
      <c r="P153" s="295">
        <v>0.19</v>
      </c>
      <c r="Q153" s="294">
        <f ca="1">+IF(ISERROR(HLOOKUP($B153,INDIRECT("'Monthly Resource Report'!"&amp;'Green Validation'!Q$450676&amp;":"&amp;'Green Validation'!Q$450677),'Green Validation'!Q$450678,FALSE)),0,HLOOKUP($B153,INDIRECT("'Monthly Resource Report'!"&amp;'Green Validation'!Q$450676&amp;":"&amp;'Green Validation'!Q$450677),'Green Validation'!Q$450678,FALSE))</f>
        <v>223</v>
      </c>
      <c r="R153" s="297">
        <f ca="1">+IF(ISERROR(HLOOKUP($B153,INDIRECT("'Monthly Resource Report'!"&amp;'Green Validation'!R$450676&amp;":"&amp;'Green Validation'!R$450677),'Green Validation'!R$450678,FALSE)),0,HLOOKUP($B153,INDIRECT("'Monthly Resource Report'!"&amp;'Green Validation'!R$450676&amp;":"&amp;'Green Validation'!R$450677),'Green Validation'!R$450678,FALSE))</f>
        <v>6.7369898531410399</v>
      </c>
      <c r="S153" s="317">
        <f ca="1">+IF(ISERROR(HLOOKUP($B153,INDIRECT("'Monthly Resource Report'!"&amp;'Green Validation'!S$450676&amp;":"&amp;'Green Validation'!S$450677),'Green Validation'!S$450678,FALSE)),0,HLOOKUP($B153,INDIRECT("'Monthly Resource Report'!"&amp;'Green Validation'!S$450676&amp;":"&amp;'Green Validation'!S$450677),'Green Validation'!S$450678,FALSE))</f>
        <v>0.20903392825054801</v>
      </c>
      <c r="T153" s="318">
        <f ca="1">+IF(ISERROR(HLOOKUP($B153,INDIRECT("'Monthly Resource Report'!"&amp;'Green Validation'!T$450676&amp;":"&amp;'Green Validation'!T$450677),'Green Validation'!T$450678,FALSE)),0,HLOOKUP($B153,INDIRECT("'Monthly Resource Report'!"&amp;'Green Validation'!T$450676&amp;":"&amp;'Green Validation'!T$450677),'Green Validation'!T$450678,FALSE))</f>
        <v>0.19017452835665263</v>
      </c>
    </row>
    <row r="154" spans="2:20" s="29" customFormat="1">
      <c r="B154" s="301">
        <v>45870</v>
      </c>
      <c r="C154" s="294">
        <v>231</v>
      </c>
      <c r="D154" s="297">
        <v>6.7367579459949889</v>
      </c>
      <c r="E154" s="299">
        <v>0.21</v>
      </c>
      <c r="F154" s="295">
        <v>0.19</v>
      </c>
      <c r="G154" s="294">
        <f ca="1">+IF(ISERROR(HLOOKUP($B154,INDIRECT("'Monthly Resource Report'!"&amp;'Green Validation'!G$450676&amp;":"&amp;'Green Validation'!G$450677),'Green Validation'!G$450678,FALSE)),0,HLOOKUP($B154,INDIRECT("'Monthly Resource Report'!"&amp;'Green Validation'!G$450676&amp;":"&amp;'Green Validation'!G$450677),'Green Validation'!G$450678,FALSE))</f>
        <v>231</v>
      </c>
      <c r="H154" s="297">
        <f ca="1">+IF(ISERROR(HLOOKUP($B154,INDIRECT("'Monthly Resource Report'!"&amp;'Green Validation'!H$450676&amp;":"&amp;'Green Validation'!H$450677),'Green Validation'!H$450678,FALSE)),0,HLOOKUP($B154,INDIRECT("'Monthly Resource Report'!"&amp;'Green Validation'!H$450676&amp;":"&amp;'Green Validation'!H$450677),'Green Validation'!H$450678,FALSE))</f>
        <v>6.7370066080408355</v>
      </c>
      <c r="I154" s="317">
        <f ca="1">+IF(ISERROR(HLOOKUP($B154,INDIRECT("'Monthly Resource Report'!"&amp;'Green Validation'!I$450676&amp;":"&amp;'Green Validation'!I$450677),'Green Validation'!I$450678,FALSE)),0,HLOOKUP($B154,INDIRECT("'Monthly Resource Report'!"&amp;'Green Validation'!I$450676&amp;":"&amp;'Green Validation'!I$450677),'Green Validation'!I$450678,FALSE))</f>
        <v>0.20899706152460154</v>
      </c>
      <c r="J154" s="318">
        <f ca="1">+IF(ISERROR(HLOOKUP($B154,INDIRECT("'Monthly Resource Report'!"&amp;'Green Validation'!J$450676&amp;":"&amp;'Green Validation'!J$450677),'Green Validation'!J$450678,FALSE)),0,HLOOKUP($B154,INDIRECT("'Monthly Resource Report'!"&amp;'Green Validation'!J$450676&amp;":"&amp;'Green Validation'!J$450677),'Green Validation'!J$450678,FALSE))</f>
        <v>0.19035615369725409</v>
      </c>
      <c r="L154" s="301">
        <v>45870</v>
      </c>
      <c r="M154" s="294">
        <v>223</v>
      </c>
      <c r="N154" s="297">
        <v>6.7367579459949889</v>
      </c>
      <c r="O154" s="299">
        <v>0.21</v>
      </c>
      <c r="P154" s="295">
        <v>0.19</v>
      </c>
      <c r="Q154" s="294">
        <f ca="1">+IF(ISERROR(HLOOKUP($B154,INDIRECT("'Monthly Resource Report'!"&amp;'Green Validation'!Q$450676&amp;":"&amp;'Green Validation'!Q$450677),'Green Validation'!Q$450678,FALSE)),0,HLOOKUP($B154,INDIRECT("'Monthly Resource Report'!"&amp;'Green Validation'!Q$450676&amp;":"&amp;'Green Validation'!Q$450677),'Green Validation'!Q$450678,FALSE))</f>
        <v>223</v>
      </c>
      <c r="R154" s="297">
        <f ca="1">+IF(ISERROR(HLOOKUP($B154,INDIRECT("'Monthly Resource Report'!"&amp;'Green Validation'!R$450676&amp;":"&amp;'Green Validation'!R$450677),'Green Validation'!R$450678,FALSE)),0,HLOOKUP($B154,INDIRECT("'Monthly Resource Report'!"&amp;'Green Validation'!R$450676&amp;":"&amp;'Green Validation'!R$450677),'Green Validation'!R$450678,FALSE))</f>
        <v>6.7369888231858184</v>
      </c>
      <c r="S154" s="317">
        <f ca="1">+IF(ISERROR(HLOOKUP($B154,INDIRECT("'Monthly Resource Report'!"&amp;'Green Validation'!S$450676&amp;":"&amp;'Green Validation'!S$450677),'Green Validation'!S$450678,FALSE)),0,HLOOKUP($B154,INDIRECT("'Monthly Resource Report'!"&amp;'Green Validation'!S$450676&amp;":"&amp;'Green Validation'!S$450677),'Green Validation'!S$450678,FALSE))</f>
        <v>0.20911109159786029</v>
      </c>
      <c r="T154" s="318">
        <f ca="1">+IF(ISERROR(HLOOKUP($B154,INDIRECT("'Monthly Resource Report'!"&amp;'Green Validation'!T$450676&amp;":"&amp;'Green Validation'!T$450677),'Green Validation'!T$450678,FALSE)),0,HLOOKUP($B154,INDIRECT("'Monthly Resource Report'!"&amp;'Green Validation'!T$450676&amp;":"&amp;'Green Validation'!T$450677),'Green Validation'!T$450678,FALSE))</f>
        <v>0.1902601086769809</v>
      </c>
    </row>
    <row r="155" spans="2:20" s="29" customFormat="1">
      <c r="B155" s="301">
        <v>45901</v>
      </c>
      <c r="C155" s="294">
        <v>231</v>
      </c>
      <c r="D155" s="297">
        <v>6.7367579459949889</v>
      </c>
      <c r="E155" s="299">
        <v>0.21</v>
      </c>
      <c r="F155" s="295">
        <v>0.19</v>
      </c>
      <c r="G155" s="294">
        <f ca="1">+IF(ISERROR(HLOOKUP($B155,INDIRECT("'Monthly Resource Report'!"&amp;'Green Validation'!G$450676&amp;":"&amp;'Green Validation'!G$450677),'Green Validation'!G$450678,FALSE)),0,HLOOKUP($B155,INDIRECT("'Monthly Resource Report'!"&amp;'Green Validation'!G$450676&amp;":"&amp;'Green Validation'!G$450677),'Green Validation'!G$450678,FALSE))</f>
        <v>231</v>
      </c>
      <c r="H155" s="297">
        <f ca="1">+IF(ISERROR(HLOOKUP($B155,INDIRECT("'Monthly Resource Report'!"&amp;'Green Validation'!H$450676&amp;":"&amp;'Green Validation'!H$450677),'Green Validation'!H$450678,FALSE)),0,HLOOKUP($B155,INDIRECT("'Monthly Resource Report'!"&amp;'Green Validation'!H$450676&amp;":"&amp;'Green Validation'!H$450677),'Green Validation'!H$450678,FALSE))</f>
        <v>6.7370041409613739</v>
      </c>
      <c r="I155" s="317">
        <f ca="1">+IF(ISERROR(HLOOKUP($B155,INDIRECT("'Monthly Resource Report'!"&amp;'Green Validation'!I$450676&amp;":"&amp;'Green Validation'!I$450677),'Green Validation'!I$450678,FALSE)),0,HLOOKUP($B155,INDIRECT("'Monthly Resource Report'!"&amp;'Green Validation'!I$450676&amp;":"&amp;'Green Validation'!I$450677),'Green Validation'!I$450678,FALSE))</f>
        <v>0.20826756075844305</v>
      </c>
      <c r="J155" s="318">
        <f ca="1">+IF(ISERROR(HLOOKUP($B155,INDIRECT("'Monthly Resource Report'!"&amp;'Green Validation'!J$450676&amp;":"&amp;'Green Validation'!J$450677),'Green Validation'!J$450678,FALSE)),0,HLOOKUP($B155,INDIRECT("'Monthly Resource Report'!"&amp;'Green Validation'!J$450676&amp;":"&amp;'Green Validation'!J$450677),'Green Validation'!J$450678,FALSE))</f>
        <v>0.19025301350802615</v>
      </c>
      <c r="L155" s="301">
        <v>45901</v>
      </c>
      <c r="M155" s="294">
        <v>223</v>
      </c>
      <c r="N155" s="297">
        <v>6.7367579459949889</v>
      </c>
      <c r="O155" s="299">
        <v>0.21</v>
      </c>
      <c r="P155" s="295">
        <v>0.19</v>
      </c>
      <c r="Q155" s="294">
        <f ca="1">+IF(ISERROR(HLOOKUP($B155,INDIRECT("'Monthly Resource Report'!"&amp;'Green Validation'!Q$450676&amp;":"&amp;'Green Validation'!Q$450677),'Green Validation'!Q$450678,FALSE)),0,HLOOKUP($B155,INDIRECT("'Monthly Resource Report'!"&amp;'Green Validation'!Q$450676&amp;":"&amp;'Green Validation'!Q$450677),'Green Validation'!Q$450678,FALSE))</f>
        <v>223</v>
      </c>
      <c r="R155" s="297">
        <f ca="1">+IF(ISERROR(HLOOKUP($B155,INDIRECT("'Monthly Resource Report'!"&amp;'Green Validation'!R$450676&amp;":"&amp;'Green Validation'!R$450677),'Green Validation'!R$450678,FALSE)),0,HLOOKUP($B155,INDIRECT("'Monthly Resource Report'!"&amp;'Green Validation'!R$450676&amp;":"&amp;'Green Validation'!R$450677),'Green Validation'!R$450678,FALSE))</f>
        <v>6.7369901313702147</v>
      </c>
      <c r="S155" s="317">
        <f ca="1">+IF(ISERROR(HLOOKUP($B155,INDIRECT("'Monthly Resource Report'!"&amp;'Green Validation'!S$450676&amp;":"&amp;'Green Validation'!S$450677),'Green Validation'!S$450678,FALSE)),0,HLOOKUP($B155,INDIRECT("'Monthly Resource Report'!"&amp;'Green Validation'!S$450676&amp;":"&amp;'Green Validation'!S$450677),'Green Validation'!S$450678,FALSE))</f>
        <v>0.20857957877089003</v>
      </c>
      <c r="T155" s="318">
        <f ca="1">+IF(ISERROR(HLOOKUP($B155,INDIRECT("'Monthly Resource Report'!"&amp;'Green Validation'!T$450676&amp;":"&amp;'Green Validation'!T$450677),'Green Validation'!T$450678,FALSE)),0,HLOOKUP($B155,INDIRECT("'Monthly Resource Report'!"&amp;'Green Validation'!T$450676&amp;":"&amp;'Green Validation'!T$450677),'Green Validation'!T$450678,FALSE))</f>
        <v>0.19018176457659414</v>
      </c>
    </row>
    <row r="156" spans="2:20" s="29" customFormat="1">
      <c r="B156" s="301">
        <v>45931</v>
      </c>
      <c r="C156" s="294">
        <v>231</v>
      </c>
      <c r="D156" s="297">
        <v>6.7367579459949889</v>
      </c>
      <c r="E156" s="299">
        <v>0.22500000000000001</v>
      </c>
      <c r="F156" s="295">
        <v>0.19</v>
      </c>
      <c r="G156" s="294">
        <f ca="1">+IF(ISERROR(HLOOKUP($B156,INDIRECT("'Monthly Resource Report'!"&amp;'Green Validation'!G$450676&amp;":"&amp;'Green Validation'!G$450677),'Green Validation'!G$450678,FALSE)),0,HLOOKUP($B156,INDIRECT("'Monthly Resource Report'!"&amp;'Green Validation'!G$450676&amp;":"&amp;'Green Validation'!G$450677),'Green Validation'!G$450678,FALSE))</f>
        <v>231</v>
      </c>
      <c r="H156" s="297">
        <f ca="1">+IF(ISERROR(HLOOKUP($B156,INDIRECT("'Monthly Resource Report'!"&amp;'Green Validation'!H$450676&amp;":"&amp;'Green Validation'!H$450677),'Green Validation'!H$450678,FALSE)),0,HLOOKUP($B156,INDIRECT("'Monthly Resource Report'!"&amp;'Green Validation'!H$450676&amp;":"&amp;'Green Validation'!H$450677),'Green Validation'!H$450678,FALSE))</f>
        <v>6.7370049261724878</v>
      </c>
      <c r="I156" s="317">
        <f ca="1">+IF(ISERROR(HLOOKUP($B156,INDIRECT("'Monthly Resource Report'!"&amp;'Green Validation'!I$450676&amp;":"&amp;'Green Validation'!I$450677),'Green Validation'!I$450678,FALSE)),0,HLOOKUP($B156,INDIRECT("'Monthly Resource Report'!"&amp;'Green Validation'!I$450676&amp;":"&amp;'Green Validation'!I$450677),'Green Validation'!I$450678,FALSE))</f>
        <v>0.22332840480202121</v>
      </c>
      <c r="J156" s="318">
        <f ca="1">+IF(ISERROR(HLOOKUP($B156,INDIRECT("'Monthly Resource Report'!"&amp;'Green Validation'!J$450676&amp;":"&amp;'Green Validation'!J$450677),'Green Validation'!J$450678,FALSE)),0,HLOOKUP($B156,INDIRECT("'Monthly Resource Report'!"&amp;'Green Validation'!J$450676&amp;":"&amp;'Green Validation'!J$450677),'Green Validation'!J$450678,FALSE))</f>
        <v>0.19024360121986758</v>
      </c>
      <c r="L156" s="301">
        <v>45931</v>
      </c>
      <c r="M156" s="294">
        <v>223</v>
      </c>
      <c r="N156" s="297">
        <v>6.7367579459949889</v>
      </c>
      <c r="O156" s="299">
        <v>0.22500000000000001</v>
      </c>
      <c r="P156" s="295">
        <v>0.19</v>
      </c>
      <c r="Q156" s="294">
        <f ca="1">+IF(ISERROR(HLOOKUP($B156,INDIRECT("'Monthly Resource Report'!"&amp;'Green Validation'!Q$450676&amp;":"&amp;'Green Validation'!Q$450677),'Green Validation'!Q$450678,FALSE)),0,HLOOKUP($B156,INDIRECT("'Monthly Resource Report'!"&amp;'Green Validation'!Q$450676&amp;":"&amp;'Green Validation'!Q$450677),'Green Validation'!Q$450678,FALSE))</f>
        <v>223</v>
      </c>
      <c r="R156" s="297">
        <f ca="1">+IF(ISERROR(HLOOKUP($B156,INDIRECT("'Monthly Resource Report'!"&amp;'Green Validation'!R$450676&amp;":"&amp;'Green Validation'!R$450677),'Green Validation'!R$450678,FALSE)),0,HLOOKUP($B156,INDIRECT("'Monthly Resource Report'!"&amp;'Green Validation'!R$450676&amp;":"&amp;'Green Validation'!R$450677),'Green Validation'!R$450678,FALSE))</f>
        <v>6.736990165701199</v>
      </c>
      <c r="S156" s="317">
        <f ca="1">+IF(ISERROR(HLOOKUP($B156,INDIRECT("'Monthly Resource Report'!"&amp;'Green Validation'!S$450676&amp;":"&amp;'Green Validation'!S$450677),'Green Validation'!S$450678,FALSE)),0,HLOOKUP($B156,INDIRECT("'Monthly Resource Report'!"&amp;'Green Validation'!S$450676&amp;":"&amp;'Green Validation'!S$450677),'Green Validation'!S$450678,FALSE))</f>
        <v>0.22358583082295333</v>
      </c>
      <c r="T156" s="318">
        <f ca="1">+IF(ISERROR(HLOOKUP($B156,INDIRECT("'Monthly Resource Report'!"&amp;'Green Validation'!T$450676&amp;":"&amp;'Green Validation'!T$450677),'Green Validation'!T$450678,FALSE)),0,HLOOKUP($B156,INDIRECT("'Monthly Resource Report'!"&amp;'Green Validation'!T$450676&amp;":"&amp;'Green Validation'!T$450677),'Green Validation'!T$450678,FALSE))</f>
        <v>0.19018299666393132</v>
      </c>
    </row>
    <row r="157" spans="2:20" s="29" customFormat="1">
      <c r="B157" s="301">
        <v>45962</v>
      </c>
      <c r="C157" s="294">
        <v>231</v>
      </c>
      <c r="D157" s="297">
        <v>6.7367579459949889</v>
      </c>
      <c r="E157" s="299">
        <v>0.22500000000000001</v>
      </c>
      <c r="F157" s="295">
        <v>0.19</v>
      </c>
      <c r="G157" s="294">
        <f ca="1">+IF(ISERROR(HLOOKUP($B157,INDIRECT("'Monthly Resource Report'!"&amp;'Green Validation'!G$450676&amp;":"&amp;'Green Validation'!G$450677),'Green Validation'!G$450678,FALSE)),0,HLOOKUP($B157,INDIRECT("'Monthly Resource Report'!"&amp;'Green Validation'!G$450676&amp;":"&amp;'Green Validation'!G$450677),'Green Validation'!G$450678,FALSE))</f>
        <v>231</v>
      </c>
      <c r="H157" s="297">
        <f ca="1">+IF(ISERROR(HLOOKUP($B157,INDIRECT("'Monthly Resource Report'!"&amp;'Green Validation'!H$450676&amp;":"&amp;'Green Validation'!H$450677),'Green Validation'!H$450678,FALSE)),0,HLOOKUP($B157,INDIRECT("'Monthly Resource Report'!"&amp;'Green Validation'!H$450676&amp;":"&amp;'Green Validation'!H$450677),'Green Validation'!H$450678,FALSE))</f>
        <v>6.7370062611923718</v>
      </c>
      <c r="I157" s="317">
        <f ca="1">+IF(ISERROR(HLOOKUP($B157,INDIRECT("'Monthly Resource Report'!"&amp;'Green Validation'!I$450676&amp;":"&amp;'Green Validation'!I$450677),'Green Validation'!I$450678,FALSE)),0,HLOOKUP($B157,INDIRECT("'Monthly Resource Report'!"&amp;'Green Validation'!I$450676&amp;":"&amp;'Green Validation'!I$450677),'Green Validation'!I$450678,FALSE))</f>
        <v>0.22396251308468454</v>
      </c>
      <c r="J157" s="318">
        <f ca="1">+IF(ISERROR(HLOOKUP($B157,INDIRECT("'Monthly Resource Report'!"&amp;'Green Validation'!J$450676&amp;":"&amp;'Green Validation'!J$450677),'Green Validation'!J$450678,FALSE)),0,HLOOKUP($B157,INDIRECT("'Monthly Resource Report'!"&amp;'Green Validation'!J$450676&amp;":"&amp;'Green Validation'!J$450677),'Green Validation'!J$450678,FALSE))</f>
        <v>0.19024163766112176</v>
      </c>
      <c r="L157" s="301">
        <v>45962</v>
      </c>
      <c r="M157" s="294">
        <v>223</v>
      </c>
      <c r="N157" s="297">
        <v>6.7367579459949889</v>
      </c>
      <c r="O157" s="299">
        <v>0.22500000000000001</v>
      </c>
      <c r="P157" s="295">
        <v>0.19</v>
      </c>
      <c r="Q157" s="294">
        <f ca="1">+IF(ISERROR(HLOOKUP($B157,INDIRECT("'Monthly Resource Report'!"&amp;'Green Validation'!Q$450676&amp;":"&amp;'Green Validation'!Q$450677),'Green Validation'!Q$450678,FALSE)),0,HLOOKUP($B157,INDIRECT("'Monthly Resource Report'!"&amp;'Green Validation'!Q$450676&amp;":"&amp;'Green Validation'!Q$450677),'Green Validation'!Q$450678,FALSE))</f>
        <v>223</v>
      </c>
      <c r="R157" s="297">
        <f ca="1">+IF(ISERROR(HLOOKUP($B157,INDIRECT("'Monthly Resource Report'!"&amp;'Green Validation'!R$450676&amp;":"&amp;'Green Validation'!R$450677),'Green Validation'!R$450678,FALSE)),0,HLOOKUP($B157,INDIRECT("'Monthly Resource Report'!"&amp;'Green Validation'!R$450676&amp;":"&amp;'Green Validation'!R$450677),'Green Validation'!R$450678,FALSE))</f>
        <v>6.7369875704364679</v>
      </c>
      <c r="S157" s="317">
        <f ca="1">+IF(ISERROR(HLOOKUP($B157,INDIRECT("'Monthly Resource Report'!"&amp;'Green Validation'!S$450676&amp;":"&amp;'Green Validation'!S$450677),'Green Validation'!S$450678,FALSE)),0,HLOOKUP($B157,INDIRECT("'Monthly Resource Report'!"&amp;'Green Validation'!S$450676&amp;":"&amp;'Green Validation'!S$450677),'Green Validation'!S$450678,FALSE))</f>
        <v>0.22398713192206776</v>
      </c>
      <c r="T157" s="318">
        <f ca="1">+IF(ISERROR(HLOOKUP($B157,INDIRECT("'Monthly Resource Report'!"&amp;'Green Validation'!T$450676&amp;":"&amp;'Green Validation'!T$450677),'Green Validation'!T$450678,FALSE)),0,HLOOKUP($B157,INDIRECT("'Monthly Resource Report'!"&amp;'Green Validation'!T$450676&amp;":"&amp;'Green Validation'!T$450677),'Green Validation'!T$450678,FALSE))</f>
        <v>0.19018262238083403</v>
      </c>
    </row>
    <row r="158" spans="2:20" s="29" customFormat="1">
      <c r="B158" s="301">
        <v>45992</v>
      </c>
      <c r="C158" s="294">
        <v>231</v>
      </c>
      <c r="D158" s="297">
        <v>6.7367579459949889</v>
      </c>
      <c r="E158" s="299">
        <v>0.22500000000000001</v>
      </c>
      <c r="F158" s="295">
        <v>0.19</v>
      </c>
      <c r="G158" s="294">
        <f ca="1">+IF(ISERROR(HLOOKUP($B158,INDIRECT("'Monthly Resource Report'!"&amp;'Green Validation'!G$450676&amp;":"&amp;'Green Validation'!G$450677),'Green Validation'!G$450678,FALSE)),0,HLOOKUP($B158,INDIRECT("'Monthly Resource Report'!"&amp;'Green Validation'!G$450676&amp;":"&amp;'Green Validation'!G$450677),'Green Validation'!G$450678,FALSE))</f>
        <v>231</v>
      </c>
      <c r="H158" s="297">
        <f ca="1">+IF(ISERROR(HLOOKUP($B158,INDIRECT("'Monthly Resource Report'!"&amp;'Green Validation'!H$450676&amp;":"&amp;'Green Validation'!H$450677),'Green Validation'!H$450678,FALSE)),0,HLOOKUP($B158,INDIRECT("'Monthly Resource Report'!"&amp;'Green Validation'!H$450676&amp;":"&amp;'Green Validation'!H$450677),'Green Validation'!H$450678,FALSE))</f>
        <v>6.7370056714106763</v>
      </c>
      <c r="I158" s="317">
        <f ca="1">+IF(ISERROR(HLOOKUP($B158,INDIRECT("'Monthly Resource Report'!"&amp;'Green Validation'!I$450676&amp;":"&amp;'Green Validation'!I$450677),'Green Validation'!I$450678,FALSE)),0,HLOOKUP($B158,INDIRECT("'Monthly Resource Report'!"&amp;'Green Validation'!I$450676&amp;":"&amp;'Green Validation'!I$450677),'Green Validation'!I$450678,FALSE))</f>
        <v>0.22393433023091705</v>
      </c>
      <c r="J158" s="318">
        <f ca="1">+IF(ISERROR(HLOOKUP($B158,INDIRECT("'Monthly Resource Report'!"&amp;'Green Validation'!J$450676&amp;":"&amp;'Green Validation'!J$450677),'Green Validation'!J$450678,FALSE)),0,HLOOKUP($B158,INDIRECT("'Monthly Resource Report'!"&amp;'Green Validation'!J$450676&amp;":"&amp;'Green Validation'!J$450677),'Green Validation'!J$450678,FALSE))</f>
        <v>0.19024324666493514</v>
      </c>
      <c r="L158" s="301">
        <v>45992</v>
      </c>
      <c r="M158" s="294">
        <v>223</v>
      </c>
      <c r="N158" s="297">
        <v>6.7367579459949889</v>
      </c>
      <c r="O158" s="299">
        <v>0.22500000000000001</v>
      </c>
      <c r="P158" s="295">
        <v>0.19</v>
      </c>
      <c r="Q158" s="294">
        <f ca="1">+IF(ISERROR(HLOOKUP($B158,INDIRECT("'Monthly Resource Report'!"&amp;'Green Validation'!Q$450676&amp;":"&amp;'Green Validation'!Q$450677),'Green Validation'!Q$450678,FALSE)),0,HLOOKUP($B158,INDIRECT("'Monthly Resource Report'!"&amp;'Green Validation'!Q$450676&amp;":"&amp;'Green Validation'!Q$450677),'Green Validation'!Q$450678,FALSE))</f>
        <v>223</v>
      </c>
      <c r="R158" s="297">
        <f ca="1">+IF(ISERROR(HLOOKUP($B158,INDIRECT("'Monthly Resource Report'!"&amp;'Green Validation'!R$450676&amp;":"&amp;'Green Validation'!R$450677),'Green Validation'!R$450678,FALSE)),0,HLOOKUP($B158,INDIRECT("'Monthly Resource Report'!"&amp;'Green Validation'!R$450676&amp;":"&amp;'Green Validation'!R$450677),'Green Validation'!R$450678,FALSE))</f>
        <v>6.7369890364969249</v>
      </c>
      <c r="S158" s="317">
        <f ca="1">+IF(ISERROR(HLOOKUP($B158,INDIRECT("'Monthly Resource Report'!"&amp;'Green Validation'!S$450676&amp;":"&amp;'Green Validation'!S$450677),'Green Validation'!S$450678,FALSE)),0,HLOOKUP($B158,INDIRECT("'Monthly Resource Report'!"&amp;'Green Validation'!S$450676&amp;":"&amp;'Green Validation'!S$450677),'Green Validation'!S$450678,FALSE))</f>
        <v>0.22406451602421951</v>
      </c>
      <c r="T158" s="318">
        <f ca="1">+IF(ISERROR(HLOOKUP($B158,INDIRECT("'Monthly Resource Report'!"&amp;'Green Validation'!T$450676&amp;":"&amp;'Green Validation'!T$450677),'Green Validation'!T$450678,FALSE)),0,HLOOKUP($B158,INDIRECT("'Monthly Resource Report'!"&amp;'Green Validation'!T$450676&amp;":"&amp;'Green Validation'!T$450677),'Green Validation'!T$450678,FALSE))</f>
        <v>0.19042648200602963</v>
      </c>
    </row>
    <row r="159" spans="2:20" s="29" customFormat="1">
      <c r="B159" s="301">
        <v>46023</v>
      </c>
      <c r="C159" s="294">
        <v>231</v>
      </c>
      <c r="D159" s="297">
        <v>6.9240398168936501</v>
      </c>
      <c r="E159" s="299">
        <v>0.22500000000000001</v>
      </c>
      <c r="F159" s="295">
        <v>0.19</v>
      </c>
      <c r="G159" s="294">
        <f ca="1">+IF(ISERROR(HLOOKUP($B159,INDIRECT("'Monthly Resource Report'!"&amp;'Green Validation'!G$450676&amp;":"&amp;'Green Validation'!G$450677),'Green Validation'!G$450678,FALSE)),0,HLOOKUP($B159,INDIRECT("'Monthly Resource Report'!"&amp;'Green Validation'!G$450676&amp;":"&amp;'Green Validation'!G$450677),'Green Validation'!G$450678,FALSE))</f>
        <v>231</v>
      </c>
      <c r="H159" s="297">
        <f ca="1">+IF(ISERROR(HLOOKUP($B159,INDIRECT("'Monthly Resource Report'!"&amp;'Green Validation'!H$450676&amp;":"&amp;'Green Validation'!H$450677),'Green Validation'!H$450678,FALSE)),0,HLOOKUP($B159,INDIRECT("'Monthly Resource Report'!"&amp;'Green Validation'!H$450676&amp;":"&amp;'Green Validation'!H$450677),'Green Validation'!H$450678,FALSE))</f>
        <v>6.9239925334969827</v>
      </c>
      <c r="I159" s="317">
        <f ca="1">+IF(ISERROR(HLOOKUP($B159,INDIRECT("'Monthly Resource Report'!"&amp;'Green Validation'!I$450676&amp;":"&amp;'Green Validation'!I$450677),'Green Validation'!I$450678,FALSE)),0,HLOOKUP($B159,INDIRECT("'Monthly Resource Report'!"&amp;'Green Validation'!I$450676&amp;":"&amp;'Green Validation'!I$450677),'Green Validation'!I$450678,FALSE))</f>
        <v>0.22385634751412506</v>
      </c>
      <c r="J159" s="318">
        <f ca="1">+IF(ISERROR(HLOOKUP($B159,INDIRECT("'Monthly Resource Report'!"&amp;'Green Validation'!J$450676&amp;":"&amp;'Green Validation'!J$450677),'Green Validation'!J$450678,FALSE)),0,HLOOKUP($B159,INDIRECT("'Monthly Resource Report'!"&amp;'Green Validation'!J$450676&amp;":"&amp;'Green Validation'!J$450677),'Green Validation'!J$450678,FALSE))</f>
        <v>0.19024273470415068</v>
      </c>
      <c r="L159" s="301">
        <v>46023</v>
      </c>
      <c r="M159" s="294">
        <v>223</v>
      </c>
      <c r="N159" s="297">
        <v>6.9240398168936501</v>
      </c>
      <c r="O159" s="299">
        <v>0.22500000000000001</v>
      </c>
      <c r="P159" s="295">
        <v>0.19</v>
      </c>
      <c r="Q159" s="294">
        <f ca="1">+IF(ISERROR(HLOOKUP($B159,INDIRECT("'Monthly Resource Report'!"&amp;'Green Validation'!Q$450676&amp;":"&amp;'Green Validation'!Q$450677),'Green Validation'!Q$450678,FALSE)),0,HLOOKUP($B159,INDIRECT("'Monthly Resource Report'!"&amp;'Green Validation'!Q$450676&amp;":"&amp;'Green Validation'!Q$450677),'Green Validation'!Q$450678,FALSE))</f>
        <v>223</v>
      </c>
      <c r="R159" s="297">
        <f ca="1">+IF(ISERROR(HLOOKUP($B159,INDIRECT("'Monthly Resource Report'!"&amp;'Green Validation'!R$450676&amp;":"&amp;'Green Validation'!R$450677),'Green Validation'!R$450678,FALSE)),0,HLOOKUP($B159,INDIRECT("'Monthly Resource Report'!"&amp;'Green Validation'!R$450676&amp;":"&amp;'Green Validation'!R$450677),'Green Validation'!R$450678,FALSE))</f>
        <v>6.9239951904501797</v>
      </c>
      <c r="S159" s="317">
        <f ca="1">+IF(ISERROR(HLOOKUP($B159,INDIRECT("'Monthly Resource Report'!"&amp;'Green Validation'!S$450676&amp;":"&amp;'Green Validation'!S$450677),'Green Validation'!S$450678,FALSE)),0,HLOOKUP($B159,INDIRECT("'Monthly Resource Report'!"&amp;'Green Validation'!S$450676&amp;":"&amp;'Green Validation'!S$450677),'Green Validation'!S$450678,FALSE))</f>
        <v>0.22386523713276327</v>
      </c>
      <c r="T159" s="318">
        <f ca="1">+IF(ISERROR(HLOOKUP($B159,INDIRECT("'Monthly Resource Report'!"&amp;'Green Validation'!T$450676&amp;":"&amp;'Green Validation'!T$450677),'Green Validation'!T$450678,FALSE)),0,HLOOKUP($B159,INDIRECT("'Monthly Resource Report'!"&amp;'Green Validation'!T$450676&amp;":"&amp;'Green Validation'!T$450677),'Green Validation'!T$450678,FALSE))</f>
        <v>0.19017811809349974</v>
      </c>
    </row>
    <row r="160" spans="2:20" s="29" customFormat="1">
      <c r="B160" s="301">
        <v>46054</v>
      </c>
      <c r="C160" s="294">
        <v>231</v>
      </c>
      <c r="D160" s="297">
        <v>6.9240398168936501</v>
      </c>
      <c r="E160" s="299">
        <v>0.22500000000000001</v>
      </c>
      <c r="F160" s="295">
        <v>0.19</v>
      </c>
      <c r="G160" s="294">
        <f ca="1">+IF(ISERROR(HLOOKUP($B160,INDIRECT("'Monthly Resource Report'!"&amp;'Green Validation'!G$450676&amp;":"&amp;'Green Validation'!G$450677),'Green Validation'!G$450678,FALSE)),0,HLOOKUP($B160,INDIRECT("'Monthly Resource Report'!"&amp;'Green Validation'!G$450676&amp;":"&amp;'Green Validation'!G$450677),'Green Validation'!G$450678,FALSE))</f>
        <v>231</v>
      </c>
      <c r="H160" s="297">
        <f ca="1">+IF(ISERROR(HLOOKUP($B160,INDIRECT("'Monthly Resource Report'!"&amp;'Green Validation'!H$450676&amp;":"&amp;'Green Validation'!H$450677),'Green Validation'!H$450678,FALSE)),0,HLOOKUP($B160,INDIRECT("'Monthly Resource Report'!"&amp;'Green Validation'!H$450676&amp;":"&amp;'Green Validation'!H$450677),'Green Validation'!H$450678,FALSE))</f>
        <v>6.9239915999954516</v>
      </c>
      <c r="I160" s="317">
        <f ca="1">+IF(ISERROR(HLOOKUP($B160,INDIRECT("'Monthly Resource Report'!"&amp;'Green Validation'!I$450676&amp;":"&amp;'Green Validation'!I$450677),'Green Validation'!I$450678,FALSE)),0,HLOOKUP($B160,INDIRECT("'Monthly Resource Report'!"&amp;'Green Validation'!I$450676&amp;":"&amp;'Green Validation'!I$450677),'Green Validation'!I$450678,FALSE))</f>
        <v>0.22382313059839465</v>
      </c>
      <c r="J160" s="318">
        <f ca="1">+IF(ISERROR(HLOOKUP($B160,INDIRECT("'Monthly Resource Report'!"&amp;'Green Validation'!J$450676&amp;":"&amp;'Green Validation'!J$450677),'Green Validation'!J$450678,FALSE)),0,HLOOKUP($B160,INDIRECT("'Monthly Resource Report'!"&amp;'Green Validation'!J$450676&amp;":"&amp;'Green Validation'!J$450677),'Green Validation'!J$450678,FALSE))</f>
        <v>0.19040181153131588</v>
      </c>
      <c r="L160" s="301">
        <v>46054</v>
      </c>
      <c r="M160" s="294">
        <v>223</v>
      </c>
      <c r="N160" s="297">
        <v>6.9240398168936501</v>
      </c>
      <c r="O160" s="299">
        <v>0.22500000000000001</v>
      </c>
      <c r="P160" s="295">
        <v>0.19</v>
      </c>
      <c r="Q160" s="294">
        <f ca="1">+IF(ISERROR(HLOOKUP($B160,INDIRECT("'Monthly Resource Report'!"&amp;'Green Validation'!Q$450676&amp;":"&amp;'Green Validation'!Q$450677),'Green Validation'!Q$450678,FALSE)),0,HLOOKUP($B160,INDIRECT("'Monthly Resource Report'!"&amp;'Green Validation'!Q$450676&amp;":"&amp;'Green Validation'!Q$450677),'Green Validation'!Q$450678,FALSE))</f>
        <v>223</v>
      </c>
      <c r="R160" s="297">
        <f ca="1">+IF(ISERROR(HLOOKUP($B160,INDIRECT("'Monthly Resource Report'!"&amp;'Green Validation'!R$450676&amp;":"&amp;'Green Validation'!R$450677),'Green Validation'!R$450678,FALSE)),0,HLOOKUP($B160,INDIRECT("'Monthly Resource Report'!"&amp;'Green Validation'!R$450676&amp;":"&amp;'Green Validation'!R$450677),'Green Validation'!R$450678,FALSE))</f>
        <v>6.9239952956742252</v>
      </c>
      <c r="S160" s="317">
        <f ca="1">+IF(ISERROR(HLOOKUP($B160,INDIRECT("'Monthly Resource Report'!"&amp;'Green Validation'!S$450676&amp;":"&amp;'Green Validation'!S$450677),'Green Validation'!S$450678,FALSE)),0,HLOOKUP($B160,INDIRECT("'Monthly Resource Report'!"&amp;'Green Validation'!S$450676&amp;":"&amp;'Green Validation'!S$450677),'Green Validation'!S$450678,FALSE))</f>
        <v>0.22388274510128289</v>
      </c>
      <c r="T160" s="318">
        <f ca="1">+IF(ISERROR(HLOOKUP($B160,INDIRECT("'Monthly Resource Report'!"&amp;'Green Validation'!T$450676&amp;":"&amp;'Green Validation'!T$450677),'Green Validation'!T$450678,FALSE)),0,HLOOKUP($B160,INDIRECT("'Monthly Resource Report'!"&amp;'Green Validation'!T$450676&amp;":"&amp;'Green Validation'!T$450677),'Green Validation'!T$450678,FALSE))</f>
        <v>0.19018850445413113</v>
      </c>
    </row>
    <row r="161" spans="2:20" s="29" customFormat="1">
      <c r="B161" s="301">
        <v>46082</v>
      </c>
      <c r="C161" s="294">
        <v>231</v>
      </c>
      <c r="D161" s="297">
        <v>6.9240398168936501</v>
      </c>
      <c r="E161" s="299">
        <v>0.22500000000000001</v>
      </c>
      <c r="F161" s="295">
        <v>0.19</v>
      </c>
      <c r="G161" s="294">
        <f ca="1">+IF(ISERROR(HLOOKUP($B161,INDIRECT("'Monthly Resource Report'!"&amp;'Green Validation'!G$450676&amp;":"&amp;'Green Validation'!G$450677),'Green Validation'!G$450678,FALSE)),0,HLOOKUP($B161,INDIRECT("'Monthly Resource Report'!"&amp;'Green Validation'!G$450676&amp;":"&amp;'Green Validation'!G$450677),'Green Validation'!G$450678,FALSE))</f>
        <v>231</v>
      </c>
      <c r="H161" s="297">
        <f ca="1">+IF(ISERROR(HLOOKUP($B161,INDIRECT("'Monthly Resource Report'!"&amp;'Green Validation'!H$450676&amp;":"&amp;'Green Validation'!H$450677),'Green Validation'!H$450678,FALSE)),0,HLOOKUP($B161,INDIRECT("'Monthly Resource Report'!"&amp;'Green Validation'!H$450676&amp;":"&amp;'Green Validation'!H$450677),'Green Validation'!H$450678,FALSE))</f>
        <v>6.9239933599143617</v>
      </c>
      <c r="I161" s="317">
        <f ca="1">+IF(ISERROR(HLOOKUP($B161,INDIRECT("'Monthly Resource Report'!"&amp;'Green Validation'!I$450676&amp;":"&amp;'Green Validation'!I$450677),'Green Validation'!I$450678,FALSE)),0,HLOOKUP($B161,INDIRECT("'Monthly Resource Report'!"&amp;'Green Validation'!I$450676&amp;":"&amp;'Green Validation'!I$450677),'Green Validation'!I$450678,FALSE))</f>
        <v>0.22339030467343587</v>
      </c>
      <c r="J161" s="318">
        <f ca="1">+IF(ISERROR(HLOOKUP($B161,INDIRECT("'Monthly Resource Report'!"&amp;'Green Validation'!J$450676&amp;":"&amp;'Green Validation'!J$450677),'Green Validation'!J$450678,FALSE)),0,HLOOKUP($B161,INDIRECT("'Monthly Resource Report'!"&amp;'Green Validation'!J$450676&amp;":"&amp;'Green Validation'!J$450677),'Green Validation'!J$450678,FALSE))</f>
        <v>0.19057719257654998</v>
      </c>
      <c r="L161" s="301">
        <v>46082</v>
      </c>
      <c r="M161" s="294">
        <v>223</v>
      </c>
      <c r="N161" s="297">
        <v>6.9240398168936501</v>
      </c>
      <c r="O161" s="299">
        <v>0.22500000000000001</v>
      </c>
      <c r="P161" s="295">
        <v>0.19</v>
      </c>
      <c r="Q161" s="294">
        <f ca="1">+IF(ISERROR(HLOOKUP($B161,INDIRECT("'Monthly Resource Report'!"&amp;'Green Validation'!Q$450676&amp;":"&amp;'Green Validation'!Q$450677),'Green Validation'!Q$450678,FALSE)),0,HLOOKUP($B161,INDIRECT("'Monthly Resource Report'!"&amp;'Green Validation'!Q$450676&amp;":"&amp;'Green Validation'!Q$450677),'Green Validation'!Q$450678,FALSE))</f>
        <v>223</v>
      </c>
      <c r="R161" s="297">
        <f ca="1">+IF(ISERROR(HLOOKUP($B161,INDIRECT("'Monthly Resource Report'!"&amp;'Green Validation'!R$450676&amp;":"&amp;'Green Validation'!R$450677),'Green Validation'!R$450678,FALSE)),0,HLOOKUP($B161,INDIRECT("'Monthly Resource Report'!"&amp;'Green Validation'!R$450676&amp;":"&amp;'Green Validation'!R$450677),'Green Validation'!R$450678,FALSE))</f>
        <v>6.9239954626172322</v>
      </c>
      <c r="S161" s="317">
        <f ca="1">+IF(ISERROR(HLOOKUP($B161,INDIRECT("'Monthly Resource Report'!"&amp;'Green Validation'!S$450676&amp;":"&amp;'Green Validation'!S$450677),'Green Validation'!S$450678,FALSE)),0,HLOOKUP($B161,INDIRECT("'Monthly Resource Report'!"&amp;'Green Validation'!S$450676&amp;":"&amp;'Green Validation'!S$450677),'Green Validation'!S$450678,FALSE))</f>
        <v>0.22354819575655591</v>
      </c>
      <c r="T161" s="318">
        <f ca="1">+IF(ISERROR(HLOOKUP($B161,INDIRECT("'Monthly Resource Report'!"&amp;'Green Validation'!T$450676&amp;":"&amp;'Green Validation'!T$450677),'Green Validation'!T$450678,FALSE)),0,HLOOKUP($B161,INDIRECT("'Monthly Resource Report'!"&amp;'Green Validation'!T$450676&amp;":"&amp;'Green Validation'!T$450677),'Green Validation'!T$450678,FALSE))</f>
        <v>0.19018043824258662</v>
      </c>
    </row>
    <row r="162" spans="2:20" s="29" customFormat="1">
      <c r="B162" s="301">
        <v>46113</v>
      </c>
      <c r="C162" s="294">
        <v>231</v>
      </c>
      <c r="D162" s="297">
        <v>6.9240398168936501</v>
      </c>
      <c r="E162" s="299">
        <v>0.22500000000000001</v>
      </c>
      <c r="F162" s="295">
        <v>0.19</v>
      </c>
      <c r="G162" s="294">
        <f ca="1">+IF(ISERROR(HLOOKUP($B162,INDIRECT("'Monthly Resource Report'!"&amp;'Green Validation'!G$450676&amp;":"&amp;'Green Validation'!G$450677),'Green Validation'!G$450678,FALSE)),0,HLOOKUP($B162,INDIRECT("'Monthly Resource Report'!"&amp;'Green Validation'!G$450676&amp;":"&amp;'Green Validation'!G$450677),'Green Validation'!G$450678,FALSE))</f>
        <v>231</v>
      </c>
      <c r="H162" s="297">
        <f ca="1">+IF(ISERROR(HLOOKUP($B162,INDIRECT("'Monthly Resource Report'!"&amp;'Green Validation'!H$450676&amp;":"&amp;'Green Validation'!H$450677),'Green Validation'!H$450678,FALSE)),0,HLOOKUP($B162,INDIRECT("'Monthly Resource Report'!"&amp;'Green Validation'!H$450676&amp;":"&amp;'Green Validation'!H$450677),'Green Validation'!H$450678,FALSE))</f>
        <v>6.923993169926475</v>
      </c>
      <c r="I162" s="317">
        <f ca="1">+IF(ISERROR(HLOOKUP($B162,INDIRECT("'Monthly Resource Report'!"&amp;'Green Validation'!I$450676&amp;":"&amp;'Green Validation'!I$450677),'Green Validation'!I$450678,FALSE)),0,HLOOKUP($B162,INDIRECT("'Monthly Resource Report'!"&amp;'Green Validation'!I$450676&amp;":"&amp;'Green Validation'!I$450677),'Green Validation'!I$450678,FALSE))</f>
        <v>0.22307438250313277</v>
      </c>
      <c r="J162" s="318">
        <f ca="1">+IF(ISERROR(HLOOKUP($B162,INDIRECT("'Monthly Resource Report'!"&amp;'Green Validation'!J$450676&amp;":"&amp;'Green Validation'!J$450677),'Green Validation'!J$450678,FALSE)),0,HLOOKUP($B162,INDIRECT("'Monthly Resource Report'!"&amp;'Green Validation'!J$450676&amp;":"&amp;'Green Validation'!J$450677),'Green Validation'!J$450678,FALSE))</f>
        <v>0.19050898117523357</v>
      </c>
      <c r="L162" s="301">
        <v>46113</v>
      </c>
      <c r="M162" s="294">
        <v>223</v>
      </c>
      <c r="N162" s="297">
        <v>6.9240398168936501</v>
      </c>
      <c r="O162" s="299">
        <v>0.22500000000000001</v>
      </c>
      <c r="P162" s="295">
        <v>0.19</v>
      </c>
      <c r="Q162" s="294">
        <f ca="1">+IF(ISERROR(HLOOKUP($B162,INDIRECT("'Monthly Resource Report'!"&amp;'Green Validation'!Q$450676&amp;":"&amp;'Green Validation'!Q$450677),'Green Validation'!Q$450678,FALSE)),0,HLOOKUP($B162,INDIRECT("'Monthly Resource Report'!"&amp;'Green Validation'!Q$450676&amp;":"&amp;'Green Validation'!Q$450677),'Green Validation'!Q$450678,FALSE))</f>
        <v>223</v>
      </c>
      <c r="R162" s="297">
        <f ca="1">+IF(ISERROR(HLOOKUP($B162,INDIRECT("'Monthly Resource Report'!"&amp;'Green Validation'!R$450676&amp;":"&amp;'Green Validation'!R$450677),'Green Validation'!R$450678,FALSE)),0,HLOOKUP($B162,INDIRECT("'Monthly Resource Report'!"&amp;'Green Validation'!R$450676&amp;":"&amp;'Green Validation'!R$450677),'Green Validation'!R$450678,FALSE))</f>
        <v>6.9239985110059141</v>
      </c>
      <c r="S162" s="317">
        <f ca="1">+IF(ISERROR(HLOOKUP($B162,INDIRECT("'Monthly Resource Report'!"&amp;'Green Validation'!S$450676&amp;":"&amp;'Green Validation'!S$450677),'Green Validation'!S$450678,FALSE)),0,HLOOKUP($B162,INDIRECT("'Monthly Resource Report'!"&amp;'Green Validation'!S$450676&amp;":"&amp;'Green Validation'!S$450677),'Green Validation'!S$450678,FALSE))</f>
        <v>0.22334891866418929</v>
      </c>
      <c r="T162" s="318">
        <f ca="1">+IF(ISERROR(HLOOKUP($B162,INDIRECT("'Monthly Resource Report'!"&amp;'Green Validation'!T$450676&amp;":"&amp;'Green Validation'!T$450677),'Green Validation'!T$450678,FALSE)),0,HLOOKUP($B162,INDIRECT("'Monthly Resource Report'!"&amp;'Green Validation'!T$450676&amp;":"&amp;'Green Validation'!T$450677),'Green Validation'!T$450678,FALSE))</f>
        <v>0.19018403263379371</v>
      </c>
    </row>
    <row r="163" spans="2:20" s="29" customFormat="1">
      <c r="B163" s="301">
        <v>46143</v>
      </c>
      <c r="C163" s="294">
        <v>231</v>
      </c>
      <c r="D163" s="297">
        <v>6.9240398168936501</v>
      </c>
      <c r="E163" s="299">
        <v>0.21</v>
      </c>
      <c r="F163" s="295">
        <v>0.19</v>
      </c>
      <c r="G163" s="294">
        <f ca="1">+IF(ISERROR(HLOOKUP($B163,INDIRECT("'Monthly Resource Report'!"&amp;'Green Validation'!G$450676&amp;":"&amp;'Green Validation'!G$450677),'Green Validation'!G$450678,FALSE)),0,HLOOKUP($B163,INDIRECT("'Monthly Resource Report'!"&amp;'Green Validation'!G$450676&amp;":"&amp;'Green Validation'!G$450677),'Green Validation'!G$450678,FALSE))</f>
        <v>231</v>
      </c>
      <c r="H163" s="297">
        <f ca="1">+IF(ISERROR(HLOOKUP($B163,INDIRECT("'Monthly Resource Report'!"&amp;'Green Validation'!H$450676&amp;":"&amp;'Green Validation'!H$450677),'Green Validation'!H$450678,FALSE)),0,HLOOKUP($B163,INDIRECT("'Monthly Resource Report'!"&amp;'Green Validation'!H$450676&amp;":"&amp;'Green Validation'!H$450677),'Green Validation'!H$450678,FALSE))</f>
        <v>6.9239928698752227</v>
      </c>
      <c r="I163" s="317">
        <f ca="1">+IF(ISERROR(HLOOKUP($B163,INDIRECT("'Monthly Resource Report'!"&amp;'Green Validation'!I$450676&amp;":"&amp;'Green Validation'!I$450677),'Green Validation'!I$450678,FALSE)),0,HLOOKUP($B163,INDIRECT("'Monthly Resource Report'!"&amp;'Green Validation'!I$450676&amp;":"&amp;'Green Validation'!I$450677),'Green Validation'!I$450678,FALSE))</f>
        <v>0.20797892857122838</v>
      </c>
      <c r="J163" s="318">
        <f ca="1">+IF(ISERROR(HLOOKUP($B163,INDIRECT("'Monthly Resource Report'!"&amp;'Green Validation'!J$450676&amp;":"&amp;'Green Validation'!J$450677),'Green Validation'!J$450678,FALSE)),0,HLOOKUP($B163,INDIRECT("'Monthly Resource Report'!"&amp;'Green Validation'!J$450676&amp;":"&amp;'Green Validation'!J$450677),'Green Validation'!J$450678,FALSE))</f>
        <v>0.19024929762025947</v>
      </c>
      <c r="L163" s="301">
        <v>46143</v>
      </c>
      <c r="M163" s="294">
        <v>223</v>
      </c>
      <c r="N163" s="297">
        <v>6.9240398168936501</v>
      </c>
      <c r="O163" s="299">
        <v>0.21</v>
      </c>
      <c r="P163" s="295">
        <v>0.19</v>
      </c>
      <c r="Q163" s="294">
        <f ca="1">+IF(ISERROR(HLOOKUP($B163,INDIRECT("'Monthly Resource Report'!"&amp;'Green Validation'!Q$450676&amp;":"&amp;'Green Validation'!Q$450677),'Green Validation'!Q$450678,FALSE)),0,HLOOKUP($B163,INDIRECT("'Monthly Resource Report'!"&amp;'Green Validation'!Q$450676&amp;":"&amp;'Green Validation'!Q$450677),'Green Validation'!Q$450678,FALSE))</f>
        <v>223</v>
      </c>
      <c r="R163" s="297">
        <f ca="1">+IF(ISERROR(HLOOKUP($B163,INDIRECT("'Monthly Resource Report'!"&amp;'Green Validation'!R$450676&amp;":"&amp;'Green Validation'!R$450677),'Green Validation'!R$450678,FALSE)),0,HLOOKUP($B163,INDIRECT("'Monthly Resource Report'!"&amp;'Green Validation'!R$450676&amp;":"&amp;'Green Validation'!R$450677),'Green Validation'!R$450678,FALSE))</f>
        <v>6.9239965959440744</v>
      </c>
      <c r="S163" s="317">
        <f ca="1">+IF(ISERROR(HLOOKUP($B163,INDIRECT("'Monthly Resource Report'!"&amp;'Green Validation'!S$450676&amp;":"&amp;'Green Validation'!S$450677),'Green Validation'!S$450678,FALSE)),0,HLOOKUP($B163,INDIRECT("'Monthly Resource Report'!"&amp;'Green Validation'!S$450676&amp;":"&amp;'Green Validation'!S$450677),'Green Validation'!S$450678,FALSE))</f>
        <v>0.20821256449268588</v>
      </c>
      <c r="T163" s="318">
        <f ca="1">+IF(ISERROR(HLOOKUP($B163,INDIRECT("'Monthly Resource Report'!"&amp;'Green Validation'!T$450676&amp;":"&amp;'Green Validation'!T$450677),'Green Validation'!T$450678,FALSE)),0,HLOOKUP($B163,INDIRECT("'Monthly Resource Report'!"&amp;'Green Validation'!T$450676&amp;":"&amp;'Green Validation'!T$450677),'Green Validation'!T$450678,FALSE))</f>
        <v>0.19027322412816552</v>
      </c>
    </row>
    <row r="164" spans="2:20" s="29" customFormat="1">
      <c r="B164" s="301">
        <v>46174</v>
      </c>
      <c r="C164" s="294">
        <v>231</v>
      </c>
      <c r="D164" s="297">
        <v>6.9240398168936501</v>
      </c>
      <c r="E164" s="299">
        <v>0.21</v>
      </c>
      <c r="F164" s="295">
        <v>0.19</v>
      </c>
      <c r="G164" s="294">
        <f ca="1">+IF(ISERROR(HLOOKUP($B164,INDIRECT("'Monthly Resource Report'!"&amp;'Green Validation'!G$450676&amp;":"&amp;'Green Validation'!G$450677),'Green Validation'!G$450678,FALSE)),0,HLOOKUP($B164,INDIRECT("'Monthly Resource Report'!"&amp;'Green Validation'!G$450676&amp;":"&amp;'Green Validation'!G$450677),'Green Validation'!G$450678,FALSE))</f>
        <v>231</v>
      </c>
      <c r="H164" s="297">
        <f ca="1">+IF(ISERROR(HLOOKUP($B164,INDIRECT("'Monthly Resource Report'!"&amp;'Green Validation'!H$450676&amp;":"&amp;'Green Validation'!H$450677),'Green Validation'!H$450678,FALSE)),0,HLOOKUP($B164,INDIRECT("'Monthly Resource Report'!"&amp;'Green Validation'!H$450676&amp;":"&amp;'Green Validation'!H$450677),'Green Validation'!H$450678,FALSE))</f>
        <v>6.9239920484362134</v>
      </c>
      <c r="I164" s="317">
        <f ca="1">+IF(ISERROR(HLOOKUP($B164,INDIRECT("'Monthly Resource Report'!"&amp;'Green Validation'!I$450676&amp;":"&amp;'Green Validation'!I$450677),'Green Validation'!I$450678,FALSE)),0,HLOOKUP($B164,INDIRECT("'Monthly Resource Report'!"&amp;'Green Validation'!I$450676&amp;":"&amp;'Green Validation'!I$450677),'Green Validation'!I$450678,FALSE))</f>
        <v>0.20823352184082269</v>
      </c>
      <c r="J164" s="318">
        <f ca="1">+IF(ISERROR(HLOOKUP($B164,INDIRECT("'Monthly Resource Report'!"&amp;'Green Validation'!J$450676&amp;":"&amp;'Green Validation'!J$450677),'Green Validation'!J$450678,FALSE)),0,HLOOKUP($B164,INDIRECT("'Monthly Resource Report'!"&amp;'Green Validation'!J$450676&amp;":"&amp;'Green Validation'!J$450677),'Green Validation'!J$450678,FALSE))</f>
        <v>0.19026154135321596</v>
      </c>
      <c r="L164" s="301">
        <v>46174</v>
      </c>
      <c r="M164" s="294">
        <v>223</v>
      </c>
      <c r="N164" s="297">
        <v>6.9240398168936501</v>
      </c>
      <c r="O164" s="299">
        <v>0.21</v>
      </c>
      <c r="P164" s="295">
        <v>0.19</v>
      </c>
      <c r="Q164" s="294">
        <f ca="1">+IF(ISERROR(HLOOKUP($B164,INDIRECT("'Monthly Resource Report'!"&amp;'Green Validation'!Q$450676&amp;":"&amp;'Green Validation'!Q$450677),'Green Validation'!Q$450678,FALSE)),0,HLOOKUP($B164,INDIRECT("'Monthly Resource Report'!"&amp;'Green Validation'!Q$450676&amp;":"&amp;'Green Validation'!Q$450677),'Green Validation'!Q$450678,FALSE))</f>
        <v>223</v>
      </c>
      <c r="R164" s="297">
        <f ca="1">+IF(ISERROR(HLOOKUP($B164,INDIRECT("'Monthly Resource Report'!"&amp;'Green Validation'!R$450676&amp;":"&amp;'Green Validation'!R$450677),'Green Validation'!R$450678,FALSE)),0,HLOOKUP($B164,INDIRECT("'Monthly Resource Report'!"&amp;'Green Validation'!R$450676&amp;":"&amp;'Green Validation'!R$450677),'Green Validation'!R$450678,FALSE))</f>
        <v>6.9239959440711418</v>
      </c>
      <c r="S164" s="317">
        <f ca="1">+IF(ISERROR(HLOOKUP($B164,INDIRECT("'Monthly Resource Report'!"&amp;'Green Validation'!S$450676&amp;":"&amp;'Green Validation'!S$450677),'Green Validation'!S$450678,FALSE)),0,HLOOKUP($B164,INDIRECT("'Monthly Resource Report'!"&amp;'Green Validation'!S$450676&amp;":"&amp;'Green Validation'!S$450677),'Green Validation'!S$450678,FALSE))</f>
        <v>0.20842305310598383</v>
      </c>
      <c r="T164" s="318">
        <f ca="1">+IF(ISERROR(HLOOKUP($B164,INDIRECT("'Monthly Resource Report'!"&amp;'Green Validation'!T$450676&amp;":"&amp;'Green Validation'!T$450677),'Green Validation'!T$450678,FALSE)),0,HLOOKUP($B164,INDIRECT("'Monthly Resource Report'!"&amp;'Green Validation'!T$450676&amp;":"&amp;'Green Validation'!T$450677),'Green Validation'!T$450678,FALSE))</f>
        <v>0.19028555173348885</v>
      </c>
    </row>
    <row r="165" spans="2:20" s="29" customFormat="1">
      <c r="B165" s="301">
        <v>46204</v>
      </c>
      <c r="C165" s="294">
        <v>231</v>
      </c>
      <c r="D165" s="297">
        <v>6.9240398168936501</v>
      </c>
      <c r="E165" s="299">
        <v>0.21</v>
      </c>
      <c r="F165" s="295">
        <v>0.19</v>
      </c>
      <c r="G165" s="294">
        <f ca="1">+IF(ISERROR(HLOOKUP($B165,INDIRECT("'Monthly Resource Report'!"&amp;'Green Validation'!G$450676&amp;":"&amp;'Green Validation'!G$450677),'Green Validation'!G$450678,FALSE)),0,HLOOKUP($B165,INDIRECT("'Monthly Resource Report'!"&amp;'Green Validation'!G$450676&amp;":"&amp;'Green Validation'!G$450677),'Green Validation'!G$450678,FALSE))</f>
        <v>231</v>
      </c>
      <c r="H165" s="297">
        <f ca="1">+IF(ISERROR(HLOOKUP($B165,INDIRECT("'Monthly Resource Report'!"&amp;'Green Validation'!H$450676&amp;":"&amp;'Green Validation'!H$450677),'Green Validation'!H$450678,FALSE)),0,HLOOKUP($B165,INDIRECT("'Monthly Resource Report'!"&amp;'Green Validation'!H$450676&amp;":"&amp;'Green Validation'!H$450677),'Green Validation'!H$450678,FALSE))</f>
        <v>6.9239917432482514</v>
      </c>
      <c r="I165" s="317">
        <f ca="1">+IF(ISERROR(HLOOKUP($B165,INDIRECT("'Monthly Resource Report'!"&amp;'Green Validation'!I$450676&amp;":"&amp;'Green Validation'!I$450677),'Green Validation'!I$450678,FALSE)),0,HLOOKUP($B165,INDIRECT("'Monthly Resource Report'!"&amp;'Green Validation'!I$450676&amp;":"&amp;'Green Validation'!I$450677),'Green Validation'!I$450678,FALSE))</f>
        <v>0.2088355130464368</v>
      </c>
      <c r="J165" s="318">
        <f ca="1">+IF(ISERROR(HLOOKUP($B165,INDIRECT("'Monthly Resource Report'!"&amp;'Green Validation'!J$450676&amp;":"&amp;'Green Validation'!J$450677),'Green Validation'!J$450678,FALSE)),0,HLOOKUP($B165,INDIRECT("'Monthly Resource Report'!"&amp;'Green Validation'!J$450676&amp;":"&amp;'Green Validation'!J$450677),'Green Validation'!J$450678,FALSE))</f>
        <v>0.19023696026096534</v>
      </c>
      <c r="L165" s="301">
        <v>46204</v>
      </c>
      <c r="M165" s="294">
        <v>223</v>
      </c>
      <c r="N165" s="297">
        <v>6.9240398168936501</v>
      </c>
      <c r="O165" s="299">
        <v>0.21</v>
      </c>
      <c r="P165" s="295">
        <v>0.19</v>
      </c>
      <c r="Q165" s="294">
        <f ca="1">+IF(ISERROR(HLOOKUP($B165,INDIRECT("'Monthly Resource Report'!"&amp;'Green Validation'!Q$450676&amp;":"&amp;'Green Validation'!Q$450677),'Green Validation'!Q$450678,FALSE)),0,HLOOKUP($B165,INDIRECT("'Monthly Resource Report'!"&amp;'Green Validation'!Q$450676&amp;":"&amp;'Green Validation'!Q$450677),'Green Validation'!Q$450678,FALSE))</f>
        <v>223</v>
      </c>
      <c r="R165" s="297">
        <f ca="1">+IF(ISERROR(HLOOKUP($B165,INDIRECT("'Monthly Resource Report'!"&amp;'Green Validation'!R$450676&amp;":"&amp;'Green Validation'!R$450677),'Green Validation'!R$450678,FALSE)),0,HLOOKUP($B165,INDIRECT("'Monthly Resource Report'!"&amp;'Green Validation'!R$450676&amp;":"&amp;'Green Validation'!R$450677),'Green Validation'!R$450678,FALSE))</f>
        <v>6.9239957825710459</v>
      </c>
      <c r="S165" s="317">
        <f ca="1">+IF(ISERROR(HLOOKUP($B165,INDIRECT("'Monthly Resource Report'!"&amp;'Green Validation'!S$450676&amp;":"&amp;'Green Validation'!S$450677),'Green Validation'!S$450678,FALSE)),0,HLOOKUP($B165,INDIRECT("'Monthly Resource Report'!"&amp;'Green Validation'!S$450676&amp;":"&amp;'Green Validation'!S$450677),'Green Validation'!S$450678,FALSE))</f>
        <v>0.20897933592423587</v>
      </c>
      <c r="T165" s="318">
        <f ca="1">+IF(ISERROR(HLOOKUP($B165,INDIRECT("'Monthly Resource Report'!"&amp;'Green Validation'!T$450676&amp;":"&amp;'Green Validation'!T$450677),'Green Validation'!T$450678,FALSE)),0,HLOOKUP($B165,INDIRECT("'Monthly Resource Report'!"&amp;'Green Validation'!T$450676&amp;":"&amp;'Green Validation'!T$450677),'Green Validation'!T$450678,FALSE))</f>
        <v>0.19026690051338493</v>
      </c>
    </row>
    <row r="166" spans="2:20" s="29" customFormat="1">
      <c r="B166" s="301">
        <v>46235</v>
      </c>
      <c r="C166" s="294">
        <v>231</v>
      </c>
      <c r="D166" s="297">
        <v>6.9240398168936501</v>
      </c>
      <c r="E166" s="299">
        <v>0.21</v>
      </c>
      <c r="F166" s="295">
        <v>0.19</v>
      </c>
      <c r="G166" s="294">
        <f ca="1">+IF(ISERROR(HLOOKUP($B166,INDIRECT("'Monthly Resource Report'!"&amp;'Green Validation'!G$450676&amp;":"&amp;'Green Validation'!G$450677),'Green Validation'!G$450678,FALSE)),0,HLOOKUP($B166,INDIRECT("'Monthly Resource Report'!"&amp;'Green Validation'!G$450676&amp;":"&amp;'Green Validation'!G$450677),'Green Validation'!G$450678,FALSE))</f>
        <v>231</v>
      </c>
      <c r="H166" s="297">
        <f ca="1">+IF(ISERROR(HLOOKUP($B166,INDIRECT("'Monthly Resource Report'!"&amp;'Green Validation'!H$450676&amp;":"&amp;'Green Validation'!H$450677),'Green Validation'!H$450678,FALSE)),0,HLOOKUP($B166,INDIRECT("'Monthly Resource Report'!"&amp;'Green Validation'!H$450676&amp;":"&amp;'Green Validation'!H$450677),'Green Validation'!H$450678,FALSE))</f>
        <v>6.9239909419590591</v>
      </c>
      <c r="I166" s="317">
        <f ca="1">+IF(ISERROR(HLOOKUP($B166,INDIRECT("'Monthly Resource Report'!"&amp;'Green Validation'!I$450676&amp;":"&amp;'Green Validation'!I$450677),'Green Validation'!I$450678,FALSE)),0,HLOOKUP($B166,INDIRECT("'Monthly Resource Report'!"&amp;'Green Validation'!I$450676&amp;":"&amp;'Green Validation'!I$450677),'Green Validation'!I$450678,FALSE))</f>
        <v>0.20864480704065794</v>
      </c>
      <c r="J166" s="318">
        <f ca="1">+IF(ISERROR(HLOOKUP($B166,INDIRECT("'Monthly Resource Report'!"&amp;'Green Validation'!J$450676&amp;":"&amp;'Green Validation'!J$450677),'Green Validation'!J$450678,FALSE)),0,HLOOKUP($B166,INDIRECT("'Monthly Resource Report'!"&amp;'Green Validation'!J$450676&amp;":"&amp;'Green Validation'!J$450677),'Green Validation'!J$450678,FALSE))</f>
        <v>0.19024571097576168</v>
      </c>
      <c r="L166" s="301">
        <v>46235</v>
      </c>
      <c r="M166" s="294">
        <v>223</v>
      </c>
      <c r="N166" s="297">
        <v>6.9240398168936501</v>
      </c>
      <c r="O166" s="299">
        <v>0.21</v>
      </c>
      <c r="P166" s="295">
        <v>0.19</v>
      </c>
      <c r="Q166" s="294">
        <f ca="1">+IF(ISERROR(HLOOKUP($B166,INDIRECT("'Monthly Resource Report'!"&amp;'Green Validation'!Q$450676&amp;":"&amp;'Green Validation'!Q$450677),'Green Validation'!Q$450678,FALSE)),0,HLOOKUP($B166,INDIRECT("'Monthly Resource Report'!"&amp;'Green Validation'!Q$450676&amp;":"&amp;'Green Validation'!Q$450677),'Green Validation'!Q$450678,FALSE))</f>
        <v>223</v>
      </c>
      <c r="R166" s="297">
        <f ca="1">+IF(ISERROR(HLOOKUP($B166,INDIRECT("'Monthly Resource Report'!"&amp;'Green Validation'!R$450676&amp;":"&amp;'Green Validation'!R$450677),'Green Validation'!R$450678,FALSE)),0,HLOOKUP($B166,INDIRECT("'Monthly Resource Report'!"&amp;'Green Validation'!R$450676&amp;":"&amp;'Green Validation'!R$450677),'Green Validation'!R$450678,FALSE))</f>
        <v>6.9239951638544879</v>
      </c>
      <c r="S166" s="317">
        <f ca="1">+IF(ISERROR(HLOOKUP($B166,INDIRECT("'Monthly Resource Report'!"&amp;'Green Validation'!S$450676&amp;":"&amp;'Green Validation'!S$450677),'Green Validation'!S$450678,FALSE)),0,HLOOKUP($B166,INDIRECT("'Monthly Resource Report'!"&amp;'Green Validation'!S$450676&amp;":"&amp;'Green Validation'!S$450677),'Green Validation'!S$450678,FALSE))</f>
        <v>0.2087564956654008</v>
      </c>
      <c r="T166" s="318">
        <f ca="1">+IF(ISERROR(HLOOKUP($B166,INDIRECT("'Monthly Resource Report'!"&amp;'Green Validation'!T$450676&amp;":"&amp;'Green Validation'!T$450677),'Green Validation'!T$450678,FALSE)),0,HLOOKUP($B166,INDIRECT("'Monthly Resource Report'!"&amp;'Green Validation'!T$450676&amp;":"&amp;'Green Validation'!T$450677),'Green Validation'!T$450678,FALSE))</f>
        <v>0.19034776076875695</v>
      </c>
    </row>
    <row r="167" spans="2:20" s="29" customFormat="1">
      <c r="B167" s="301">
        <v>46266</v>
      </c>
      <c r="C167" s="294">
        <v>231</v>
      </c>
      <c r="D167" s="297">
        <v>6.9240398168936501</v>
      </c>
      <c r="E167" s="299">
        <v>0.21</v>
      </c>
      <c r="F167" s="295">
        <v>0.19</v>
      </c>
      <c r="G167" s="294">
        <f ca="1">+IF(ISERROR(HLOOKUP($B167,INDIRECT("'Monthly Resource Report'!"&amp;'Green Validation'!G$450676&amp;":"&amp;'Green Validation'!G$450677),'Green Validation'!G$450678,FALSE)),0,HLOOKUP($B167,INDIRECT("'Monthly Resource Report'!"&amp;'Green Validation'!G$450676&amp;":"&amp;'Green Validation'!G$450677),'Green Validation'!G$450678,FALSE))</f>
        <v>231</v>
      </c>
      <c r="H167" s="297">
        <f ca="1">+IF(ISERROR(HLOOKUP($B167,INDIRECT("'Monthly Resource Report'!"&amp;'Green Validation'!H$450676&amp;":"&amp;'Green Validation'!H$450677),'Green Validation'!H$450678,FALSE)),0,HLOOKUP($B167,INDIRECT("'Monthly Resource Report'!"&amp;'Green Validation'!H$450676&amp;":"&amp;'Green Validation'!H$450677),'Green Validation'!H$450678,FALSE))</f>
        <v>6.9239933069626751</v>
      </c>
      <c r="I167" s="317">
        <f ca="1">+IF(ISERROR(HLOOKUP($B167,INDIRECT("'Monthly Resource Report'!"&amp;'Green Validation'!I$450676&amp;":"&amp;'Green Validation'!I$450677),'Green Validation'!I$450678,FALSE)),0,HLOOKUP($B167,INDIRECT("'Monthly Resource Report'!"&amp;'Green Validation'!I$450676&amp;":"&amp;'Green Validation'!I$450677),'Green Validation'!I$450678,FALSE))</f>
        <v>0.20814182544731008</v>
      </c>
      <c r="J167" s="318">
        <f ca="1">+IF(ISERROR(HLOOKUP($B167,INDIRECT("'Monthly Resource Report'!"&amp;'Green Validation'!J$450676&amp;":"&amp;'Green Validation'!J$450677),'Green Validation'!J$450678,FALSE)),0,HLOOKUP($B167,INDIRECT("'Monthly Resource Report'!"&amp;'Green Validation'!J$450676&amp;":"&amp;'Green Validation'!J$450677),'Green Validation'!J$450678,FALSE))</f>
        <v>0.19025395371497564</v>
      </c>
      <c r="L167" s="301">
        <v>46266</v>
      </c>
      <c r="M167" s="294">
        <v>223</v>
      </c>
      <c r="N167" s="297">
        <v>6.9240398168936501</v>
      </c>
      <c r="O167" s="299">
        <v>0.21</v>
      </c>
      <c r="P167" s="295">
        <v>0.19</v>
      </c>
      <c r="Q167" s="294">
        <f ca="1">+IF(ISERROR(HLOOKUP($B167,INDIRECT("'Monthly Resource Report'!"&amp;'Green Validation'!Q$450676&amp;":"&amp;'Green Validation'!Q$450677),'Green Validation'!Q$450678,FALSE)),0,HLOOKUP($B167,INDIRECT("'Monthly Resource Report'!"&amp;'Green Validation'!Q$450676&amp;":"&amp;'Green Validation'!Q$450677),'Green Validation'!Q$450678,FALSE))</f>
        <v>223</v>
      </c>
      <c r="R167" s="297">
        <f ca="1">+IF(ISERROR(HLOOKUP($B167,INDIRECT("'Monthly Resource Report'!"&amp;'Green Validation'!R$450676&amp;":"&amp;'Green Validation'!R$450677),'Green Validation'!R$450678,FALSE)),0,HLOOKUP($B167,INDIRECT("'Monthly Resource Report'!"&amp;'Green Validation'!R$450676&amp;":"&amp;'Green Validation'!R$450677),'Green Validation'!R$450678,FALSE))</f>
        <v>6.9239986687626569</v>
      </c>
      <c r="S167" s="317">
        <f ca="1">+IF(ISERROR(HLOOKUP($B167,INDIRECT("'Monthly Resource Report'!"&amp;'Green Validation'!S$450676&amp;":"&amp;'Green Validation'!S$450677),'Green Validation'!S$450678,FALSE)),0,HLOOKUP($B167,INDIRECT("'Monthly Resource Report'!"&amp;'Green Validation'!S$450676&amp;":"&amp;'Green Validation'!S$450677),'Green Validation'!S$450678,FALSE))</f>
        <v>0.20834000458223428</v>
      </c>
      <c r="T167" s="318">
        <f ca="1">+IF(ISERROR(HLOOKUP($B167,INDIRECT("'Monthly Resource Report'!"&amp;'Green Validation'!T$450676&amp;":"&amp;'Green Validation'!T$450677),'Green Validation'!T$450678,FALSE)),0,HLOOKUP($B167,INDIRECT("'Monthly Resource Report'!"&amp;'Green Validation'!T$450676&amp;":"&amp;'Green Validation'!T$450677),'Green Validation'!T$450678,FALSE))</f>
        <v>0.19018700399992722</v>
      </c>
    </row>
    <row r="168" spans="2:20" s="29" customFormat="1">
      <c r="B168" s="301">
        <v>46296</v>
      </c>
      <c r="C168" s="294">
        <v>231</v>
      </c>
      <c r="D168" s="297">
        <v>6.9240398168936501</v>
      </c>
      <c r="E168" s="299">
        <v>0.22500000000000001</v>
      </c>
      <c r="F168" s="295">
        <v>0.19</v>
      </c>
      <c r="G168" s="294">
        <f ca="1">+IF(ISERROR(HLOOKUP($B168,INDIRECT("'Monthly Resource Report'!"&amp;'Green Validation'!G$450676&amp;":"&amp;'Green Validation'!G$450677),'Green Validation'!G$450678,FALSE)),0,HLOOKUP($B168,INDIRECT("'Monthly Resource Report'!"&amp;'Green Validation'!G$450676&amp;":"&amp;'Green Validation'!G$450677),'Green Validation'!G$450678,FALSE))</f>
        <v>231</v>
      </c>
      <c r="H168" s="297">
        <f ca="1">+IF(ISERROR(HLOOKUP($B168,INDIRECT("'Monthly Resource Report'!"&amp;'Green Validation'!H$450676&amp;":"&amp;'Green Validation'!H$450677),'Green Validation'!H$450678,FALSE)),0,HLOOKUP($B168,INDIRECT("'Monthly Resource Report'!"&amp;'Green Validation'!H$450676&amp;":"&amp;'Green Validation'!H$450677),'Green Validation'!H$450678,FALSE))</f>
        <v>6.9239928005475271</v>
      </c>
      <c r="I168" s="317">
        <f ca="1">+IF(ISERROR(HLOOKUP($B168,INDIRECT("'Monthly Resource Report'!"&amp;'Green Validation'!I$450676&amp;":"&amp;'Green Validation'!I$450677),'Green Validation'!I$450678,FALSE)),0,HLOOKUP($B168,INDIRECT("'Monthly Resource Report'!"&amp;'Green Validation'!I$450676&amp;":"&amp;'Green Validation'!I$450677),'Green Validation'!I$450678,FALSE))</f>
        <v>0.22315888388131824</v>
      </c>
      <c r="J168" s="318">
        <f ca="1">+IF(ISERROR(HLOOKUP($B168,INDIRECT("'Monthly Resource Report'!"&amp;'Green Validation'!J$450676&amp;":"&amp;'Green Validation'!J$450677),'Green Validation'!J$450678,FALSE)),0,HLOOKUP($B168,INDIRECT("'Monthly Resource Report'!"&amp;'Green Validation'!J$450676&amp;":"&amp;'Green Validation'!J$450677),'Green Validation'!J$450678,FALSE))</f>
        <v>0.19044398875589053</v>
      </c>
      <c r="L168" s="301">
        <v>46296</v>
      </c>
      <c r="M168" s="294">
        <v>223</v>
      </c>
      <c r="N168" s="297">
        <v>6.9240398168936501</v>
      </c>
      <c r="O168" s="299">
        <v>0.22500000000000001</v>
      </c>
      <c r="P168" s="295">
        <v>0.19</v>
      </c>
      <c r="Q168" s="294">
        <f ca="1">+IF(ISERROR(HLOOKUP($B168,INDIRECT("'Monthly Resource Report'!"&amp;'Green Validation'!Q$450676&amp;":"&amp;'Green Validation'!Q$450677),'Green Validation'!Q$450678,FALSE)),0,HLOOKUP($B168,INDIRECT("'Monthly Resource Report'!"&amp;'Green Validation'!Q$450676&amp;":"&amp;'Green Validation'!Q$450677),'Green Validation'!Q$450678,FALSE))</f>
        <v>223</v>
      </c>
      <c r="R168" s="297">
        <f ca="1">+IF(ISERROR(HLOOKUP($B168,INDIRECT("'Monthly Resource Report'!"&amp;'Green Validation'!R$450676&amp;":"&amp;'Green Validation'!R$450677),'Green Validation'!R$450678,FALSE)),0,HLOOKUP($B168,INDIRECT("'Monthly Resource Report'!"&amp;'Green Validation'!R$450676&amp;":"&amp;'Green Validation'!R$450677),'Green Validation'!R$450678,FALSE))</f>
        <v>6.9239974445063677</v>
      </c>
      <c r="S168" s="317">
        <f ca="1">+IF(ISERROR(HLOOKUP($B168,INDIRECT("'Monthly Resource Report'!"&amp;'Green Validation'!S$450676&amp;":"&amp;'Green Validation'!S$450677),'Green Validation'!S$450678,FALSE)),0,HLOOKUP($B168,INDIRECT("'Monthly Resource Report'!"&amp;'Green Validation'!S$450676&amp;":"&amp;'Green Validation'!S$450677),'Green Validation'!S$450678,FALSE))</f>
        <v>0.22335260636658208</v>
      </c>
      <c r="T168" s="318">
        <f ca="1">+IF(ISERROR(HLOOKUP($B168,INDIRECT("'Monthly Resource Report'!"&amp;'Green Validation'!T$450676&amp;":"&amp;'Green Validation'!T$450677),'Green Validation'!T$450678,FALSE)),0,HLOOKUP($B168,INDIRECT("'Monthly Resource Report'!"&amp;'Green Validation'!T$450676&amp;":"&amp;'Green Validation'!T$450677),'Green Validation'!T$450678,FALSE))</f>
        <v>0.19018420718107684</v>
      </c>
    </row>
    <row r="169" spans="2:20" s="29" customFormat="1">
      <c r="B169" s="301">
        <v>46327</v>
      </c>
      <c r="C169" s="294">
        <v>231</v>
      </c>
      <c r="D169" s="297">
        <v>6.9240398168936501</v>
      </c>
      <c r="E169" s="299">
        <v>0.22500000000000001</v>
      </c>
      <c r="F169" s="295">
        <v>0.19</v>
      </c>
      <c r="G169" s="294">
        <f ca="1">+IF(ISERROR(HLOOKUP($B169,INDIRECT("'Monthly Resource Report'!"&amp;'Green Validation'!G$450676&amp;":"&amp;'Green Validation'!G$450677),'Green Validation'!G$450678,FALSE)),0,HLOOKUP($B169,INDIRECT("'Monthly Resource Report'!"&amp;'Green Validation'!G$450676&amp;":"&amp;'Green Validation'!G$450677),'Green Validation'!G$450678,FALSE))</f>
        <v>231</v>
      </c>
      <c r="H169" s="297">
        <f ca="1">+IF(ISERROR(HLOOKUP($B169,INDIRECT("'Monthly Resource Report'!"&amp;'Green Validation'!H$450676&amp;":"&amp;'Green Validation'!H$450677),'Green Validation'!H$450678,FALSE)),0,HLOOKUP($B169,INDIRECT("'Monthly Resource Report'!"&amp;'Green Validation'!H$450676&amp;":"&amp;'Green Validation'!H$450677),'Green Validation'!H$450678,FALSE))</f>
        <v>6.9239925704790384</v>
      </c>
      <c r="I169" s="317">
        <f ca="1">+IF(ISERROR(HLOOKUP($B169,INDIRECT("'Monthly Resource Report'!"&amp;'Green Validation'!I$450676&amp;":"&amp;'Green Validation'!I$450677),'Green Validation'!I$450678,FALSE)),0,HLOOKUP($B169,INDIRECT("'Monthly Resource Report'!"&amp;'Green Validation'!I$450676&amp;":"&amp;'Green Validation'!I$450677),'Green Validation'!I$450678,FALSE))</f>
        <v>0.22348883801241434</v>
      </c>
      <c r="J169" s="318">
        <f ca="1">+IF(ISERROR(HLOOKUP($B169,INDIRECT("'Monthly Resource Report'!"&amp;'Green Validation'!J$450676&amp;":"&amp;'Green Validation'!J$450677),'Green Validation'!J$450678,FALSE)),0,HLOOKUP($B169,INDIRECT("'Monthly Resource Report'!"&amp;'Green Validation'!J$450676&amp;":"&amp;'Green Validation'!J$450677),'Green Validation'!J$450678,FALSE))</f>
        <v>0.19037573591932064</v>
      </c>
      <c r="L169" s="301">
        <v>46327</v>
      </c>
      <c r="M169" s="294">
        <v>223</v>
      </c>
      <c r="N169" s="297">
        <v>6.9240398168936501</v>
      </c>
      <c r="O169" s="299">
        <v>0.22500000000000001</v>
      </c>
      <c r="P169" s="295">
        <v>0.19</v>
      </c>
      <c r="Q169" s="294">
        <f ca="1">+IF(ISERROR(HLOOKUP($B169,INDIRECT("'Monthly Resource Report'!"&amp;'Green Validation'!Q$450676&amp;":"&amp;'Green Validation'!Q$450677),'Green Validation'!Q$450678,FALSE)),0,HLOOKUP($B169,INDIRECT("'Monthly Resource Report'!"&amp;'Green Validation'!Q$450676&amp;":"&amp;'Green Validation'!Q$450677),'Green Validation'!Q$450678,FALSE))</f>
        <v>223</v>
      </c>
      <c r="R169" s="297">
        <f ca="1">+IF(ISERROR(HLOOKUP($B169,INDIRECT("'Monthly Resource Report'!"&amp;'Green Validation'!R$450676&amp;":"&amp;'Green Validation'!R$450677),'Green Validation'!R$450678,FALSE)),0,HLOOKUP($B169,INDIRECT("'Monthly Resource Report'!"&amp;'Green Validation'!R$450676&amp;":"&amp;'Green Validation'!R$450677),'Green Validation'!R$450678,FALSE))</f>
        <v>6.9239938566791164</v>
      </c>
      <c r="S169" s="317">
        <f ca="1">+IF(ISERROR(HLOOKUP($B169,INDIRECT("'Monthly Resource Report'!"&amp;'Green Validation'!S$450676&amp;":"&amp;'Green Validation'!S$450677),'Green Validation'!S$450678,FALSE)),0,HLOOKUP($B169,INDIRECT("'Monthly Resource Report'!"&amp;'Green Validation'!S$450676&amp;":"&amp;'Green Validation'!S$450677),'Green Validation'!S$450678,FALSE))</f>
        <v>0.22366826459490455</v>
      </c>
      <c r="T169" s="318">
        <f ca="1">+IF(ISERROR(HLOOKUP($B169,INDIRECT("'Monthly Resource Report'!"&amp;'Green Validation'!T$450676&amp;":"&amp;'Green Validation'!T$450677),'Green Validation'!T$450678,FALSE)),0,HLOOKUP($B169,INDIRECT("'Monthly Resource Report'!"&amp;'Green Validation'!T$450676&amp;":"&amp;'Green Validation'!T$450677),'Green Validation'!T$450678,FALSE))</f>
        <v>0.19018806193774959</v>
      </c>
    </row>
    <row r="170" spans="2:20" s="29" customFormat="1">
      <c r="B170" s="301">
        <v>46357</v>
      </c>
      <c r="C170" s="294">
        <v>231</v>
      </c>
      <c r="D170" s="297">
        <v>6.9240398168936501</v>
      </c>
      <c r="E170" s="299">
        <v>0.22500000000000001</v>
      </c>
      <c r="F170" s="295">
        <v>0.19</v>
      </c>
      <c r="G170" s="294">
        <f ca="1">+IF(ISERROR(HLOOKUP($B170,INDIRECT("'Monthly Resource Report'!"&amp;'Green Validation'!G$450676&amp;":"&amp;'Green Validation'!G$450677),'Green Validation'!G$450678,FALSE)),0,HLOOKUP($B170,INDIRECT("'Monthly Resource Report'!"&amp;'Green Validation'!G$450676&amp;":"&amp;'Green Validation'!G$450677),'Green Validation'!G$450678,FALSE))</f>
        <v>231</v>
      </c>
      <c r="H170" s="297">
        <f ca="1">+IF(ISERROR(HLOOKUP($B170,INDIRECT("'Monthly Resource Report'!"&amp;'Green Validation'!H$450676&amp;":"&amp;'Green Validation'!H$450677),'Green Validation'!H$450678,FALSE)),0,HLOOKUP($B170,INDIRECT("'Monthly Resource Report'!"&amp;'Green Validation'!H$450676&amp;":"&amp;'Green Validation'!H$450677),'Green Validation'!H$450678,FALSE))</f>
        <v>6.9239923234358356</v>
      </c>
      <c r="I170" s="317">
        <f ca="1">+IF(ISERROR(HLOOKUP($B170,INDIRECT("'Monthly Resource Report'!"&amp;'Green Validation'!I$450676&amp;":"&amp;'Green Validation'!I$450677),'Green Validation'!I$450678,FALSE)),0,HLOOKUP($B170,INDIRECT("'Monthly Resource Report'!"&amp;'Green Validation'!I$450676&amp;":"&amp;'Green Validation'!I$450677),'Green Validation'!I$450678,FALSE))</f>
        <v>0.22384580238711385</v>
      </c>
      <c r="J170" s="318">
        <f ca="1">+IF(ISERROR(HLOOKUP($B170,INDIRECT("'Monthly Resource Report'!"&amp;'Green Validation'!J$450676&amp;":"&amp;'Green Validation'!J$450677),'Green Validation'!J$450678,FALSE)),0,HLOOKUP($B170,INDIRECT("'Monthly Resource Report'!"&amp;'Green Validation'!J$450676&amp;":"&amp;'Green Validation'!J$450677),'Green Validation'!J$450678,FALSE))</f>
        <v>0.19035660009786678</v>
      </c>
      <c r="L170" s="301">
        <v>46357</v>
      </c>
      <c r="M170" s="294">
        <v>223</v>
      </c>
      <c r="N170" s="297">
        <v>6.9240398168936501</v>
      </c>
      <c r="O170" s="299">
        <v>0.22500000000000001</v>
      </c>
      <c r="P170" s="295">
        <v>0.19</v>
      </c>
      <c r="Q170" s="294">
        <f ca="1">+IF(ISERROR(HLOOKUP($B170,INDIRECT("'Monthly Resource Report'!"&amp;'Green Validation'!Q$450676&amp;":"&amp;'Green Validation'!Q$450677),'Green Validation'!Q$450678,FALSE)),0,HLOOKUP($B170,INDIRECT("'Monthly Resource Report'!"&amp;'Green Validation'!Q$450676&amp;":"&amp;'Green Validation'!Q$450677),'Green Validation'!Q$450678,FALSE))</f>
        <v>223</v>
      </c>
      <c r="R170" s="297">
        <f ca="1">+IF(ISERROR(HLOOKUP($B170,INDIRECT("'Monthly Resource Report'!"&amp;'Green Validation'!R$450676&amp;":"&amp;'Green Validation'!R$450677),'Green Validation'!R$450678,FALSE)),0,HLOOKUP($B170,INDIRECT("'Monthly Resource Report'!"&amp;'Green Validation'!R$450676&amp;":"&amp;'Green Validation'!R$450677),'Green Validation'!R$450678,FALSE))</f>
        <v>6.9239952663820308</v>
      </c>
      <c r="S170" s="317">
        <f ca="1">+IF(ISERROR(HLOOKUP($B170,INDIRECT("'Monthly Resource Report'!"&amp;'Green Validation'!S$450676&amp;":"&amp;'Green Validation'!S$450677),'Green Validation'!S$450678,FALSE)),0,HLOOKUP($B170,INDIRECT("'Monthly Resource Report'!"&amp;'Green Validation'!S$450676&amp;":"&amp;'Green Validation'!S$450677),'Green Validation'!S$450678,FALSE))</f>
        <v>0.22394897917844039</v>
      </c>
      <c r="T170" s="318">
        <f ca="1">+IF(ISERROR(HLOOKUP($B170,INDIRECT("'Monthly Resource Report'!"&amp;'Green Validation'!T$450676&amp;":"&amp;'Green Validation'!T$450677),'Green Validation'!T$450678,FALSE)),0,HLOOKUP($B170,INDIRECT("'Monthly Resource Report'!"&amp;'Green Validation'!T$450676&amp;":"&amp;'Green Validation'!T$450677),'Green Validation'!T$450678,FALSE))</f>
        <v>0.19026588735383065</v>
      </c>
    </row>
    <row r="171" spans="2:20" s="29" customFormat="1">
      <c r="B171" s="301">
        <v>46388</v>
      </c>
      <c r="C171" s="294">
        <v>231</v>
      </c>
      <c r="D171" s="297">
        <v>7.1186053357483621</v>
      </c>
      <c r="E171" s="299">
        <v>0.22500000000000001</v>
      </c>
      <c r="F171" s="295">
        <v>0.19</v>
      </c>
      <c r="G171" s="294">
        <f ca="1">+IF(ISERROR(HLOOKUP($B171,INDIRECT("'Monthly Resource Report'!"&amp;'Green Validation'!G$450676&amp;":"&amp;'Green Validation'!G$450677),'Green Validation'!G$450678,FALSE)),0,HLOOKUP($B171,INDIRECT("'Monthly Resource Report'!"&amp;'Green Validation'!G$450676&amp;":"&amp;'Green Validation'!G$450677),'Green Validation'!G$450678,FALSE))</f>
        <v>231</v>
      </c>
      <c r="H171" s="297">
        <f ca="1">+IF(ISERROR(HLOOKUP($B171,INDIRECT("'Monthly Resource Report'!"&amp;'Green Validation'!H$450676&amp;":"&amp;'Green Validation'!H$450677),'Green Validation'!H$450678,FALSE)),0,HLOOKUP($B171,INDIRECT("'Monthly Resource Report'!"&amp;'Green Validation'!H$450676&amp;":"&amp;'Green Validation'!H$450677),'Green Validation'!H$450678,FALSE))</f>
        <v>7.1189985348840228</v>
      </c>
      <c r="I171" s="317">
        <f ca="1">+IF(ISERROR(HLOOKUP($B171,INDIRECT("'Monthly Resource Report'!"&amp;'Green Validation'!I$450676&amp;":"&amp;'Green Validation'!I$450677),'Green Validation'!I$450678,FALSE)),0,HLOOKUP($B171,INDIRECT("'Monthly Resource Report'!"&amp;'Green Validation'!I$450676&amp;":"&amp;'Green Validation'!I$450677),'Green Validation'!I$450678,FALSE))</f>
        <v>0.22353827689786437</v>
      </c>
      <c r="J171" s="318">
        <f ca="1">+IF(ISERROR(HLOOKUP($B171,INDIRECT("'Monthly Resource Report'!"&amp;'Green Validation'!J$450676&amp;":"&amp;'Green Validation'!J$450677),'Green Validation'!J$450678,FALSE)),0,HLOOKUP($B171,INDIRECT("'Monthly Resource Report'!"&amp;'Green Validation'!J$450676&amp;":"&amp;'Green Validation'!J$450677),'Green Validation'!J$450678,FALSE))</f>
        <v>0.19024207391154471</v>
      </c>
      <c r="L171" s="301">
        <v>46388</v>
      </c>
      <c r="M171" s="294">
        <v>223</v>
      </c>
      <c r="N171" s="297">
        <v>7.1186053357483621</v>
      </c>
      <c r="O171" s="299">
        <v>0.22500000000000001</v>
      </c>
      <c r="P171" s="295">
        <v>0.19</v>
      </c>
      <c r="Q171" s="294">
        <f ca="1">+IF(ISERROR(HLOOKUP($B171,INDIRECT("'Monthly Resource Report'!"&amp;'Green Validation'!Q$450676&amp;":"&amp;'Green Validation'!Q$450677),'Green Validation'!Q$450678,FALSE)),0,HLOOKUP($B171,INDIRECT("'Monthly Resource Report'!"&amp;'Green Validation'!Q$450676&amp;":"&amp;'Green Validation'!Q$450677),'Green Validation'!Q$450678,FALSE))</f>
        <v>223</v>
      </c>
      <c r="R171" s="297">
        <f ca="1">+IF(ISERROR(HLOOKUP($B171,INDIRECT("'Monthly Resource Report'!"&amp;'Green Validation'!R$450676&amp;":"&amp;'Green Validation'!R$450677),'Green Validation'!R$450678,FALSE)),0,HLOOKUP($B171,INDIRECT("'Monthly Resource Report'!"&amp;'Green Validation'!R$450676&amp;":"&amp;'Green Validation'!R$450677),'Green Validation'!R$450678,FALSE))</f>
        <v>7.1189926435053428</v>
      </c>
      <c r="S171" s="317">
        <f ca="1">+IF(ISERROR(HLOOKUP($B171,INDIRECT("'Monthly Resource Report'!"&amp;'Green Validation'!S$450676&amp;":"&amp;'Green Validation'!S$450677),'Green Validation'!S$450678,FALSE)),0,HLOOKUP($B171,INDIRECT("'Monthly Resource Report'!"&amp;'Green Validation'!S$450676&amp;":"&amp;'Green Validation'!S$450677),'Green Validation'!S$450678,FALSE))</f>
        <v>0.22373056994318069</v>
      </c>
      <c r="T171" s="318">
        <f ca="1">+IF(ISERROR(HLOOKUP($B171,INDIRECT("'Monthly Resource Report'!"&amp;'Green Validation'!T$450676&amp;":"&amp;'Green Validation'!T$450677),'Green Validation'!T$450678,FALSE)),0,HLOOKUP($B171,INDIRECT("'Monthly Resource Report'!"&amp;'Green Validation'!T$450676&amp;":"&amp;'Green Validation'!T$450677),'Green Validation'!T$450678,FALSE))</f>
        <v>0.19018185336636129</v>
      </c>
    </row>
    <row r="172" spans="2:20" s="29" customFormat="1">
      <c r="B172" s="301">
        <v>46419</v>
      </c>
      <c r="C172" s="294">
        <v>231</v>
      </c>
      <c r="D172" s="297">
        <v>7.1186053357483621</v>
      </c>
      <c r="E172" s="299">
        <v>0.22500000000000001</v>
      </c>
      <c r="F172" s="295">
        <v>0.19</v>
      </c>
      <c r="G172" s="294">
        <f ca="1">+IF(ISERROR(HLOOKUP($B172,INDIRECT("'Monthly Resource Report'!"&amp;'Green Validation'!G$450676&amp;":"&amp;'Green Validation'!G$450677),'Green Validation'!G$450678,FALSE)),0,HLOOKUP($B172,INDIRECT("'Monthly Resource Report'!"&amp;'Green Validation'!G$450676&amp;":"&amp;'Green Validation'!G$450677),'Green Validation'!G$450678,FALSE))</f>
        <v>231</v>
      </c>
      <c r="H172" s="297">
        <f ca="1">+IF(ISERROR(HLOOKUP($B172,INDIRECT("'Monthly Resource Report'!"&amp;'Green Validation'!H$450676&amp;":"&amp;'Green Validation'!H$450677),'Green Validation'!H$450678,FALSE)),0,HLOOKUP($B172,INDIRECT("'Monthly Resource Report'!"&amp;'Green Validation'!H$450676&amp;":"&amp;'Green Validation'!H$450677),'Green Validation'!H$450678,FALSE))</f>
        <v>7.1189980584516839</v>
      </c>
      <c r="I172" s="317">
        <f ca="1">+IF(ISERROR(HLOOKUP($B172,INDIRECT("'Monthly Resource Report'!"&amp;'Green Validation'!I$450676&amp;":"&amp;'Green Validation'!I$450677),'Green Validation'!I$450678,FALSE)),0,HLOOKUP($B172,INDIRECT("'Monthly Resource Report'!"&amp;'Green Validation'!I$450676&amp;":"&amp;'Green Validation'!I$450677),'Green Validation'!I$450678,FALSE))</f>
        <v>0.22368763827379864</v>
      </c>
      <c r="J172" s="318">
        <f ca="1">+IF(ISERROR(HLOOKUP($B172,INDIRECT("'Monthly Resource Report'!"&amp;'Green Validation'!J$450676&amp;":"&amp;'Green Validation'!J$450677),'Green Validation'!J$450678,FALSE)),0,HLOOKUP($B172,INDIRECT("'Monthly Resource Report'!"&amp;'Green Validation'!J$450676&amp;":"&amp;'Green Validation'!J$450677),'Green Validation'!J$450678,FALSE))</f>
        <v>0.19026215480962769</v>
      </c>
      <c r="L172" s="301">
        <v>46419</v>
      </c>
      <c r="M172" s="294">
        <v>223</v>
      </c>
      <c r="N172" s="297">
        <v>7.1186053357483621</v>
      </c>
      <c r="O172" s="299">
        <v>0.22500000000000001</v>
      </c>
      <c r="P172" s="295">
        <v>0.19</v>
      </c>
      <c r="Q172" s="294">
        <f ca="1">+IF(ISERROR(HLOOKUP($B172,INDIRECT("'Monthly Resource Report'!"&amp;'Green Validation'!Q$450676&amp;":"&amp;'Green Validation'!Q$450677),'Green Validation'!Q$450678,FALSE)),0,HLOOKUP($B172,INDIRECT("'Monthly Resource Report'!"&amp;'Green Validation'!Q$450676&amp;":"&amp;'Green Validation'!Q$450677),'Green Validation'!Q$450678,FALSE))</f>
        <v>223</v>
      </c>
      <c r="R172" s="297">
        <f ca="1">+IF(ISERROR(HLOOKUP($B172,INDIRECT("'Monthly Resource Report'!"&amp;'Green Validation'!R$450676&amp;":"&amp;'Green Validation'!R$450677),'Green Validation'!R$450678,FALSE)),0,HLOOKUP($B172,INDIRECT("'Monthly Resource Report'!"&amp;'Green Validation'!R$450676&amp;":"&amp;'Green Validation'!R$450677),'Green Validation'!R$450678,FALSE))</f>
        <v>7.1189912894810536</v>
      </c>
      <c r="S172" s="317">
        <f ca="1">+IF(ISERROR(HLOOKUP($B172,INDIRECT("'Monthly Resource Report'!"&amp;'Green Validation'!S$450676&amp;":"&amp;'Green Validation'!S$450677),'Green Validation'!S$450678,FALSE)),0,HLOOKUP($B172,INDIRECT("'Monthly Resource Report'!"&amp;'Green Validation'!S$450676&amp;":"&amp;'Green Validation'!S$450677),'Green Validation'!S$450678,FALSE))</f>
        <v>0.22383364286773214</v>
      </c>
      <c r="T172" s="318">
        <f ca="1">+IF(ISERROR(HLOOKUP($B172,INDIRECT("'Monthly Resource Report'!"&amp;'Green Validation'!T$450676&amp;":"&amp;'Green Validation'!T$450677),'Green Validation'!T$450678,FALSE)),0,HLOOKUP($B172,INDIRECT("'Monthly Resource Report'!"&amp;'Green Validation'!T$450676&amp;":"&amp;'Green Validation'!T$450677),'Green Validation'!T$450678,FALSE))</f>
        <v>0.19028645294166277</v>
      </c>
    </row>
    <row r="173" spans="2:20" s="29" customFormat="1">
      <c r="B173" s="301">
        <v>46447</v>
      </c>
      <c r="C173" s="294">
        <v>231</v>
      </c>
      <c r="D173" s="297">
        <v>7.1186053357483621</v>
      </c>
      <c r="E173" s="299">
        <v>0.22500000000000001</v>
      </c>
      <c r="F173" s="295">
        <v>0.19</v>
      </c>
      <c r="G173" s="294">
        <f ca="1">+IF(ISERROR(HLOOKUP($B173,INDIRECT("'Monthly Resource Report'!"&amp;'Green Validation'!G$450676&amp;":"&amp;'Green Validation'!G$450677),'Green Validation'!G$450678,FALSE)),0,HLOOKUP($B173,INDIRECT("'Monthly Resource Report'!"&amp;'Green Validation'!G$450676&amp;":"&amp;'Green Validation'!G$450677),'Green Validation'!G$450678,FALSE))</f>
        <v>231</v>
      </c>
      <c r="H173" s="297">
        <f ca="1">+IF(ISERROR(HLOOKUP($B173,INDIRECT("'Monthly Resource Report'!"&amp;'Green Validation'!H$450676&amp;":"&amp;'Green Validation'!H$450677),'Green Validation'!H$450678,FALSE)),0,HLOOKUP($B173,INDIRECT("'Monthly Resource Report'!"&amp;'Green Validation'!H$450676&amp;":"&amp;'Green Validation'!H$450677),'Green Validation'!H$450678,FALSE))</f>
        <v>7.1189998168641928</v>
      </c>
      <c r="I173" s="317">
        <f ca="1">+IF(ISERROR(HLOOKUP($B173,INDIRECT("'Monthly Resource Report'!"&amp;'Green Validation'!I$450676&amp;":"&amp;'Green Validation'!I$450677),'Green Validation'!I$450678,FALSE)),0,HLOOKUP($B173,INDIRECT("'Monthly Resource Report'!"&amp;'Green Validation'!I$450676&amp;":"&amp;'Green Validation'!I$450677),'Green Validation'!I$450678,FALSE))</f>
        <v>0.22328703895958146</v>
      </c>
      <c r="J173" s="318">
        <f ca="1">+IF(ISERROR(HLOOKUP($B173,INDIRECT("'Monthly Resource Report'!"&amp;'Green Validation'!J$450676&amp;":"&amp;'Green Validation'!J$450677),'Green Validation'!J$450678,FALSE)),0,HLOOKUP($B173,INDIRECT("'Monthly Resource Report'!"&amp;'Green Validation'!J$450676&amp;":"&amp;'Green Validation'!J$450677),'Green Validation'!J$450678,FALSE))</f>
        <v>0.19049413658678457</v>
      </c>
      <c r="L173" s="301">
        <v>46447</v>
      </c>
      <c r="M173" s="294">
        <v>223</v>
      </c>
      <c r="N173" s="297">
        <v>7.1186053357483621</v>
      </c>
      <c r="O173" s="299">
        <v>0.22500000000000001</v>
      </c>
      <c r="P173" s="295">
        <v>0.19</v>
      </c>
      <c r="Q173" s="294">
        <f ca="1">+IF(ISERROR(HLOOKUP($B173,INDIRECT("'Monthly Resource Report'!"&amp;'Green Validation'!Q$450676&amp;":"&amp;'Green Validation'!Q$450677),'Green Validation'!Q$450678,FALSE)),0,HLOOKUP($B173,INDIRECT("'Monthly Resource Report'!"&amp;'Green Validation'!Q$450676&amp;":"&amp;'Green Validation'!Q$450677),'Green Validation'!Q$450678,FALSE))</f>
        <v>223</v>
      </c>
      <c r="R173" s="297">
        <f ca="1">+IF(ISERROR(HLOOKUP($B173,INDIRECT("'Monthly Resource Report'!"&amp;'Green Validation'!R$450676&amp;":"&amp;'Green Validation'!R$450677),'Green Validation'!R$450678,FALSE)),0,HLOOKUP($B173,INDIRECT("'Monthly Resource Report'!"&amp;'Green Validation'!R$450676&amp;":"&amp;'Green Validation'!R$450677),'Green Validation'!R$450678,FALSE))</f>
        <v>7.1189925984900109</v>
      </c>
      <c r="S173" s="317">
        <f ca="1">+IF(ISERROR(HLOOKUP($B173,INDIRECT("'Monthly Resource Report'!"&amp;'Green Validation'!S$450676&amp;":"&amp;'Green Validation'!S$450677),'Green Validation'!S$450678,FALSE)),0,HLOOKUP($B173,INDIRECT("'Monthly Resource Report'!"&amp;'Green Validation'!S$450676&amp;":"&amp;'Green Validation'!S$450677),'Green Validation'!S$450678,FALSE))</f>
        <v>0.22354310361034849</v>
      </c>
      <c r="T173" s="318">
        <f ca="1">+IF(ISERROR(HLOOKUP($B173,INDIRECT("'Monthly Resource Report'!"&amp;'Green Validation'!T$450676&amp;":"&amp;'Green Validation'!T$450677),'Green Validation'!T$450678,FALSE)),0,HLOOKUP($B173,INDIRECT("'Monthly Resource Report'!"&amp;'Green Validation'!T$450676&amp;":"&amp;'Green Validation'!T$450677),'Green Validation'!T$450678,FALSE))</f>
        <v>0.19017538369542344</v>
      </c>
    </row>
    <row r="174" spans="2:20" s="29" customFormat="1">
      <c r="B174" s="301">
        <v>46478</v>
      </c>
      <c r="C174" s="294">
        <v>231</v>
      </c>
      <c r="D174" s="297">
        <v>7.1186053357483621</v>
      </c>
      <c r="E174" s="299">
        <v>0.22500000000000001</v>
      </c>
      <c r="F174" s="295">
        <v>0.19</v>
      </c>
      <c r="G174" s="294">
        <f ca="1">+IF(ISERROR(HLOOKUP($B174,INDIRECT("'Monthly Resource Report'!"&amp;'Green Validation'!G$450676&amp;":"&amp;'Green Validation'!G$450677),'Green Validation'!G$450678,FALSE)),0,HLOOKUP($B174,INDIRECT("'Monthly Resource Report'!"&amp;'Green Validation'!G$450676&amp;":"&amp;'Green Validation'!G$450677),'Green Validation'!G$450678,FALSE))</f>
        <v>231</v>
      </c>
      <c r="H174" s="297">
        <f ca="1">+IF(ISERROR(HLOOKUP($B174,INDIRECT("'Monthly Resource Report'!"&amp;'Green Validation'!H$450676&amp;":"&amp;'Green Validation'!H$450677),'Green Validation'!H$450678,FALSE)),0,HLOOKUP($B174,INDIRECT("'Monthly Resource Report'!"&amp;'Green Validation'!H$450676&amp;":"&amp;'Green Validation'!H$450677),'Green Validation'!H$450678,FALSE))</f>
        <v>7.119000047903536</v>
      </c>
      <c r="I174" s="317">
        <f ca="1">+IF(ISERROR(HLOOKUP($B174,INDIRECT("'Monthly Resource Report'!"&amp;'Green Validation'!I$450676&amp;":"&amp;'Green Validation'!I$450677),'Green Validation'!I$450678,FALSE)),0,HLOOKUP($B174,INDIRECT("'Monthly Resource Report'!"&amp;'Green Validation'!I$450676&amp;":"&amp;'Green Validation'!I$450677),'Green Validation'!I$450678,FALSE))</f>
        <v>0.22295183527539161</v>
      </c>
      <c r="J174" s="318">
        <f ca="1">+IF(ISERROR(HLOOKUP($B174,INDIRECT("'Monthly Resource Report'!"&amp;'Green Validation'!J$450676&amp;":"&amp;'Green Validation'!J$450677),'Green Validation'!J$450678,FALSE)),0,HLOOKUP($B174,INDIRECT("'Monthly Resource Report'!"&amp;'Green Validation'!J$450676&amp;":"&amp;'Green Validation'!J$450677),'Green Validation'!J$450678,FALSE))</f>
        <v>0.19025919923567902</v>
      </c>
      <c r="L174" s="301">
        <v>46478</v>
      </c>
      <c r="M174" s="294">
        <v>223</v>
      </c>
      <c r="N174" s="297">
        <v>7.1186053357483621</v>
      </c>
      <c r="O174" s="299">
        <v>0.22500000000000001</v>
      </c>
      <c r="P174" s="295">
        <v>0.19</v>
      </c>
      <c r="Q174" s="294">
        <f ca="1">+IF(ISERROR(HLOOKUP($B174,INDIRECT("'Monthly Resource Report'!"&amp;'Green Validation'!Q$450676&amp;":"&amp;'Green Validation'!Q$450677),'Green Validation'!Q$450678,FALSE)),0,HLOOKUP($B174,INDIRECT("'Monthly Resource Report'!"&amp;'Green Validation'!Q$450676&amp;":"&amp;'Green Validation'!Q$450677),'Green Validation'!Q$450678,FALSE))</f>
        <v>223</v>
      </c>
      <c r="R174" s="297">
        <f ca="1">+IF(ISERROR(HLOOKUP($B174,INDIRECT("'Monthly Resource Report'!"&amp;'Green Validation'!R$450676&amp;":"&amp;'Green Validation'!R$450677),'Green Validation'!R$450678,FALSE)),0,HLOOKUP($B174,INDIRECT("'Monthly Resource Report'!"&amp;'Green Validation'!R$450676&amp;":"&amp;'Green Validation'!R$450677),'Green Validation'!R$450678,FALSE))</f>
        <v>7.1189918530714209</v>
      </c>
      <c r="S174" s="317">
        <f ca="1">+IF(ISERROR(HLOOKUP($B174,INDIRECT("'Monthly Resource Report'!"&amp;'Green Validation'!S$450676&amp;":"&amp;'Green Validation'!S$450677),'Green Validation'!S$450678,FALSE)),0,HLOOKUP($B174,INDIRECT("'Monthly Resource Report'!"&amp;'Green Validation'!S$450676&amp;":"&amp;'Green Validation'!S$450677),'Green Validation'!S$450678,FALSE))</f>
        <v>0.22310916952456586</v>
      </c>
      <c r="T174" s="318">
        <f ca="1">+IF(ISERROR(HLOOKUP($B174,INDIRECT("'Monthly Resource Report'!"&amp;'Green Validation'!T$450676&amp;":"&amp;'Green Validation'!T$450677),'Green Validation'!T$450678,FALSE)),0,HLOOKUP($B174,INDIRECT("'Monthly Resource Report'!"&amp;'Green Validation'!T$450676&amp;":"&amp;'Green Validation'!T$450677),'Green Validation'!T$450678,FALSE))</f>
        <v>0.19018140372211595</v>
      </c>
    </row>
    <row r="175" spans="2:20" s="29" customFormat="1">
      <c r="B175" s="301">
        <v>46508</v>
      </c>
      <c r="C175" s="294">
        <v>231</v>
      </c>
      <c r="D175" s="297">
        <v>7.1186053357483621</v>
      </c>
      <c r="E175" s="299">
        <v>0.21</v>
      </c>
      <c r="F175" s="295">
        <v>0.19</v>
      </c>
      <c r="G175" s="294">
        <f ca="1">+IF(ISERROR(HLOOKUP($B175,INDIRECT("'Monthly Resource Report'!"&amp;'Green Validation'!G$450676&amp;":"&amp;'Green Validation'!G$450677),'Green Validation'!G$450678,FALSE)),0,HLOOKUP($B175,INDIRECT("'Monthly Resource Report'!"&amp;'Green Validation'!G$450676&amp;":"&amp;'Green Validation'!G$450677),'Green Validation'!G$450678,FALSE))</f>
        <v>231</v>
      </c>
      <c r="H175" s="297">
        <f ca="1">+IF(ISERROR(HLOOKUP($B175,INDIRECT("'Monthly Resource Report'!"&amp;'Green Validation'!H$450676&amp;":"&amp;'Green Validation'!H$450677),'Green Validation'!H$450678,FALSE)),0,HLOOKUP($B175,INDIRECT("'Monthly Resource Report'!"&amp;'Green Validation'!H$450676&amp;":"&amp;'Green Validation'!H$450677),'Green Validation'!H$450678,FALSE))</f>
        <v>7.1190003210530541</v>
      </c>
      <c r="I175" s="317">
        <f ca="1">+IF(ISERROR(HLOOKUP($B175,INDIRECT("'Monthly Resource Report'!"&amp;'Green Validation'!I$450676&amp;":"&amp;'Green Validation'!I$450677),'Green Validation'!I$450678,FALSE)),0,HLOOKUP($B175,INDIRECT("'Monthly Resource Report'!"&amp;'Green Validation'!I$450676&amp;":"&amp;'Green Validation'!I$450677),'Green Validation'!I$450678,FALSE))</f>
        <v>0.2078986228432424</v>
      </c>
      <c r="J175" s="318">
        <f ca="1">+IF(ISERROR(HLOOKUP($B175,INDIRECT("'Monthly Resource Report'!"&amp;'Green Validation'!J$450676&amp;":"&amp;'Green Validation'!J$450677),'Green Validation'!J$450678,FALSE)),0,HLOOKUP($B175,INDIRECT("'Monthly Resource Report'!"&amp;'Green Validation'!J$450676&amp;":"&amp;'Green Validation'!J$450677),'Green Validation'!J$450678,FALSE))</f>
        <v>0.19037832513183128</v>
      </c>
      <c r="L175" s="301">
        <v>46508</v>
      </c>
      <c r="M175" s="294">
        <v>223</v>
      </c>
      <c r="N175" s="297">
        <v>7.1186053357483621</v>
      </c>
      <c r="O175" s="299">
        <v>0.21</v>
      </c>
      <c r="P175" s="295">
        <v>0.19</v>
      </c>
      <c r="Q175" s="294">
        <f ca="1">+IF(ISERROR(HLOOKUP($B175,INDIRECT("'Monthly Resource Report'!"&amp;'Green Validation'!Q$450676&amp;":"&amp;'Green Validation'!Q$450677),'Green Validation'!Q$450678,FALSE)),0,HLOOKUP($B175,INDIRECT("'Monthly Resource Report'!"&amp;'Green Validation'!Q$450676&amp;":"&amp;'Green Validation'!Q$450677),'Green Validation'!Q$450678,FALSE))</f>
        <v>223</v>
      </c>
      <c r="R175" s="297">
        <f ca="1">+IF(ISERROR(HLOOKUP($B175,INDIRECT("'Monthly Resource Report'!"&amp;'Green Validation'!R$450676&amp;":"&amp;'Green Validation'!R$450677),'Green Validation'!R$450678,FALSE)),0,HLOOKUP($B175,INDIRECT("'Monthly Resource Report'!"&amp;'Green Validation'!R$450676&amp;":"&amp;'Green Validation'!R$450677),'Green Validation'!R$450678,FALSE))</f>
        <v>7.1189928694437343</v>
      </c>
      <c r="S175" s="317">
        <f ca="1">+IF(ISERROR(HLOOKUP($B175,INDIRECT("'Monthly Resource Report'!"&amp;'Green Validation'!S$450676&amp;":"&amp;'Green Validation'!S$450677),'Green Validation'!S$450678,FALSE)),0,HLOOKUP($B175,INDIRECT("'Monthly Resource Report'!"&amp;'Green Validation'!S$450676&amp;":"&amp;'Green Validation'!S$450677),'Green Validation'!S$450678,FALSE))</f>
        <v>0.20818792436589778</v>
      </c>
      <c r="T175" s="318">
        <f ca="1">+IF(ISERROR(HLOOKUP($B175,INDIRECT("'Monthly Resource Report'!"&amp;'Green Validation'!T$450676&amp;":"&amp;'Green Validation'!T$450677),'Green Validation'!T$450678,FALSE)),0,HLOOKUP($B175,INDIRECT("'Monthly Resource Report'!"&amp;'Green Validation'!T$450676&amp;":"&amp;'Green Validation'!T$450677),'Green Validation'!T$450678,FALSE))</f>
        <v>0.19027234851462504</v>
      </c>
    </row>
    <row r="176" spans="2:20" s="29" customFormat="1">
      <c r="B176" s="301">
        <v>46539</v>
      </c>
      <c r="C176" s="294">
        <v>231</v>
      </c>
      <c r="D176" s="297">
        <v>7.1186053357483621</v>
      </c>
      <c r="E176" s="299">
        <v>0.21</v>
      </c>
      <c r="F176" s="295">
        <v>0.19</v>
      </c>
      <c r="G176" s="294">
        <f ca="1">+IF(ISERROR(HLOOKUP($B176,INDIRECT("'Monthly Resource Report'!"&amp;'Green Validation'!G$450676&amp;":"&amp;'Green Validation'!G$450677),'Green Validation'!G$450678,FALSE)),0,HLOOKUP($B176,INDIRECT("'Monthly Resource Report'!"&amp;'Green Validation'!G$450676&amp;":"&amp;'Green Validation'!G$450677),'Green Validation'!G$450678,FALSE))</f>
        <v>231</v>
      </c>
      <c r="H176" s="297">
        <f ca="1">+IF(ISERROR(HLOOKUP($B176,INDIRECT("'Monthly Resource Report'!"&amp;'Green Validation'!H$450676&amp;":"&amp;'Green Validation'!H$450677),'Green Validation'!H$450678,FALSE)),0,HLOOKUP($B176,INDIRECT("'Monthly Resource Report'!"&amp;'Green Validation'!H$450676&amp;":"&amp;'Green Validation'!H$450677),'Green Validation'!H$450678,FALSE))</f>
        <v>7.1190009291140628</v>
      </c>
      <c r="I176" s="317">
        <f ca="1">+IF(ISERROR(HLOOKUP($B176,INDIRECT("'Monthly Resource Report'!"&amp;'Green Validation'!I$450676&amp;":"&amp;'Green Validation'!I$450677),'Green Validation'!I$450678,FALSE)),0,HLOOKUP($B176,INDIRECT("'Monthly Resource Report'!"&amp;'Green Validation'!I$450676&amp;":"&amp;'Green Validation'!I$450677),'Green Validation'!I$450678,FALSE))</f>
        <v>0.20815390004529985</v>
      </c>
      <c r="J176" s="318">
        <f ca="1">+IF(ISERROR(HLOOKUP($B176,INDIRECT("'Monthly Resource Report'!"&amp;'Green Validation'!J$450676&amp;":"&amp;'Green Validation'!J$450677),'Green Validation'!J$450678,FALSE)),0,HLOOKUP($B176,INDIRECT("'Monthly Resource Report'!"&amp;'Green Validation'!J$450676&amp;":"&amp;'Green Validation'!J$450677),'Green Validation'!J$450678,FALSE))</f>
        <v>0.19038633142685668</v>
      </c>
      <c r="L176" s="301">
        <v>46539</v>
      </c>
      <c r="M176" s="294">
        <v>223</v>
      </c>
      <c r="N176" s="297">
        <v>7.1186053357483621</v>
      </c>
      <c r="O176" s="299">
        <v>0.21</v>
      </c>
      <c r="P176" s="295">
        <v>0.19</v>
      </c>
      <c r="Q176" s="294">
        <f ca="1">+IF(ISERROR(HLOOKUP($B176,INDIRECT("'Monthly Resource Report'!"&amp;'Green Validation'!Q$450676&amp;":"&amp;'Green Validation'!Q$450677),'Green Validation'!Q$450678,FALSE)),0,HLOOKUP($B176,INDIRECT("'Monthly Resource Report'!"&amp;'Green Validation'!Q$450676&amp;":"&amp;'Green Validation'!Q$450677),'Green Validation'!Q$450678,FALSE))</f>
        <v>223</v>
      </c>
      <c r="R176" s="297">
        <f ca="1">+IF(ISERROR(HLOOKUP($B176,INDIRECT("'Monthly Resource Report'!"&amp;'Green Validation'!R$450676&amp;":"&amp;'Green Validation'!R$450677),'Green Validation'!R$450678,FALSE)),0,HLOOKUP($B176,INDIRECT("'Monthly Resource Report'!"&amp;'Green Validation'!R$450676&amp;":"&amp;'Green Validation'!R$450677),'Green Validation'!R$450678,FALSE))</f>
        <v>7.1189926025081025</v>
      </c>
      <c r="S176" s="317">
        <f ca="1">+IF(ISERROR(HLOOKUP($B176,INDIRECT("'Monthly Resource Report'!"&amp;'Green Validation'!S$450676&amp;":"&amp;'Green Validation'!S$450677),'Green Validation'!S$450678,FALSE)),0,HLOOKUP($B176,INDIRECT("'Monthly Resource Report'!"&amp;'Green Validation'!S$450676&amp;":"&amp;'Green Validation'!S$450677),'Green Validation'!S$450678,FALSE))</f>
        <v>0.20842141058034108</v>
      </c>
      <c r="T176" s="318">
        <f ca="1">+IF(ISERROR(HLOOKUP($B176,INDIRECT("'Monthly Resource Report'!"&amp;'Green Validation'!T$450676&amp;":"&amp;'Green Validation'!T$450677),'Green Validation'!T$450678,FALSE)),0,HLOOKUP($B176,INDIRECT("'Monthly Resource Report'!"&amp;'Green Validation'!T$450676&amp;":"&amp;'Green Validation'!T$450677),'Green Validation'!T$450678,FALSE))</f>
        <v>0.19027690458397092</v>
      </c>
    </row>
    <row r="177" spans="2:20" s="29" customFormat="1">
      <c r="B177" s="301">
        <v>46569</v>
      </c>
      <c r="C177" s="294">
        <v>231</v>
      </c>
      <c r="D177" s="297">
        <v>7.1186053357483621</v>
      </c>
      <c r="E177" s="299">
        <v>0.21</v>
      </c>
      <c r="F177" s="295">
        <v>0.19</v>
      </c>
      <c r="G177" s="294">
        <f ca="1">+IF(ISERROR(HLOOKUP($B177,INDIRECT("'Monthly Resource Report'!"&amp;'Green Validation'!G$450676&amp;":"&amp;'Green Validation'!G$450677),'Green Validation'!G$450678,FALSE)),0,HLOOKUP($B177,INDIRECT("'Monthly Resource Report'!"&amp;'Green Validation'!G$450676&amp;":"&amp;'Green Validation'!G$450677),'Green Validation'!G$450678,FALSE))</f>
        <v>231</v>
      </c>
      <c r="H177" s="297">
        <f ca="1">+IF(ISERROR(HLOOKUP($B177,INDIRECT("'Monthly Resource Report'!"&amp;'Green Validation'!H$450676&amp;":"&amp;'Green Validation'!H$450677),'Green Validation'!H$450678,FALSE)),0,HLOOKUP($B177,INDIRECT("'Monthly Resource Report'!"&amp;'Green Validation'!H$450676&amp;":"&amp;'Green Validation'!H$450677),'Green Validation'!H$450678,FALSE))</f>
        <v>7.1189968773889278</v>
      </c>
      <c r="I177" s="317">
        <f ca="1">+IF(ISERROR(HLOOKUP($B177,INDIRECT("'Monthly Resource Report'!"&amp;'Green Validation'!I$450676&amp;":"&amp;'Green Validation'!I$450677),'Green Validation'!I$450678,FALSE)),0,HLOOKUP($B177,INDIRECT("'Monthly Resource Report'!"&amp;'Green Validation'!I$450676&amp;":"&amp;'Green Validation'!I$450677),'Green Validation'!I$450678,FALSE))</f>
        <v>0.20849144367212891</v>
      </c>
      <c r="J177" s="318">
        <f ca="1">+IF(ISERROR(HLOOKUP($B177,INDIRECT("'Monthly Resource Report'!"&amp;'Green Validation'!J$450676&amp;":"&amp;'Green Validation'!J$450677),'Green Validation'!J$450678,FALSE)),0,HLOOKUP($B177,INDIRECT("'Monthly Resource Report'!"&amp;'Green Validation'!J$450676&amp;":"&amp;'Green Validation'!J$450677),'Green Validation'!J$450678,FALSE))</f>
        <v>0.19024578693505706</v>
      </c>
      <c r="L177" s="301">
        <v>46569</v>
      </c>
      <c r="M177" s="294">
        <v>223</v>
      </c>
      <c r="N177" s="297">
        <v>7.1186053357483621</v>
      </c>
      <c r="O177" s="299">
        <v>0.21</v>
      </c>
      <c r="P177" s="295">
        <v>0.19</v>
      </c>
      <c r="Q177" s="294">
        <f ca="1">+IF(ISERROR(HLOOKUP($B177,INDIRECT("'Monthly Resource Report'!"&amp;'Green Validation'!Q$450676&amp;":"&amp;'Green Validation'!Q$450677),'Green Validation'!Q$450678,FALSE)),0,HLOOKUP($B177,INDIRECT("'Monthly Resource Report'!"&amp;'Green Validation'!Q$450676&amp;":"&amp;'Green Validation'!Q$450677),'Green Validation'!Q$450678,FALSE))</f>
        <v>223</v>
      </c>
      <c r="R177" s="297">
        <f ca="1">+IF(ISERROR(HLOOKUP($B177,INDIRECT("'Monthly Resource Report'!"&amp;'Green Validation'!R$450676&amp;":"&amp;'Green Validation'!R$450677),'Green Validation'!R$450678,FALSE)),0,HLOOKUP($B177,INDIRECT("'Monthly Resource Report'!"&amp;'Green Validation'!R$450676&amp;":"&amp;'Green Validation'!R$450677),'Green Validation'!R$450678,FALSE))</f>
        <v>7.1189916913866931</v>
      </c>
      <c r="S177" s="317">
        <f ca="1">+IF(ISERROR(HLOOKUP($B177,INDIRECT("'Monthly Resource Report'!"&amp;'Green Validation'!S$450676&amp;":"&amp;'Green Validation'!S$450677),'Green Validation'!S$450678,FALSE)),0,HLOOKUP($B177,INDIRECT("'Monthly Resource Report'!"&amp;'Green Validation'!S$450676&amp;":"&amp;'Green Validation'!S$450677),'Green Validation'!S$450678,FALSE))</f>
        <v>0.20868327964745173</v>
      </c>
      <c r="T177" s="318">
        <f ca="1">+IF(ISERROR(HLOOKUP($B177,INDIRECT("'Monthly Resource Report'!"&amp;'Green Validation'!T$450676&amp;":"&amp;'Green Validation'!T$450677),'Green Validation'!T$450678,FALSE)),0,HLOOKUP($B177,INDIRECT("'Monthly Resource Report'!"&amp;'Green Validation'!T$450676&amp;":"&amp;'Green Validation'!T$450677),'Green Validation'!T$450678,FALSE))</f>
        <v>0.19025514131633567</v>
      </c>
    </row>
    <row r="178" spans="2:20" s="29" customFormat="1">
      <c r="B178" s="301">
        <v>46600</v>
      </c>
      <c r="C178" s="294">
        <v>231</v>
      </c>
      <c r="D178" s="297">
        <v>7.1186053357483621</v>
      </c>
      <c r="E178" s="299">
        <v>0.21</v>
      </c>
      <c r="F178" s="295">
        <v>0.19</v>
      </c>
      <c r="G178" s="294">
        <f ca="1">+IF(ISERROR(HLOOKUP($B178,INDIRECT("'Monthly Resource Report'!"&amp;'Green Validation'!G$450676&amp;":"&amp;'Green Validation'!G$450677),'Green Validation'!G$450678,FALSE)),0,HLOOKUP($B178,INDIRECT("'Monthly Resource Report'!"&amp;'Green Validation'!G$450676&amp;":"&amp;'Green Validation'!G$450677),'Green Validation'!G$450678,FALSE))</f>
        <v>231</v>
      </c>
      <c r="H178" s="297">
        <f ca="1">+IF(ISERROR(HLOOKUP($B178,INDIRECT("'Monthly Resource Report'!"&amp;'Green Validation'!H$450676&amp;":"&amp;'Green Validation'!H$450677),'Green Validation'!H$450678,FALSE)),0,HLOOKUP($B178,INDIRECT("'Monthly Resource Report'!"&amp;'Green Validation'!H$450676&amp;":"&amp;'Green Validation'!H$450677),'Green Validation'!H$450678,FALSE))</f>
        <v>7.1189979125896929</v>
      </c>
      <c r="I178" s="317">
        <f ca="1">+IF(ISERROR(HLOOKUP($B178,INDIRECT("'Monthly Resource Report'!"&amp;'Green Validation'!I$450676&amp;":"&amp;'Green Validation'!I$450677),'Green Validation'!I$450678,FALSE)),0,HLOOKUP($B178,INDIRECT("'Monthly Resource Report'!"&amp;'Green Validation'!I$450676&amp;":"&amp;'Green Validation'!I$450677),'Green Validation'!I$450678,FALSE))</f>
        <v>0.20838206369766388</v>
      </c>
      <c r="J178" s="318">
        <f ca="1">+IF(ISERROR(HLOOKUP($B178,INDIRECT("'Monthly Resource Report'!"&amp;'Green Validation'!J$450676&amp;":"&amp;'Green Validation'!J$450677),'Green Validation'!J$450678,FALSE)),0,HLOOKUP($B178,INDIRECT("'Monthly Resource Report'!"&amp;'Green Validation'!J$450676&amp;":"&amp;'Green Validation'!J$450677),'Green Validation'!J$450678,FALSE))</f>
        <v>0.19024587610767626</v>
      </c>
      <c r="L178" s="301">
        <v>46600</v>
      </c>
      <c r="M178" s="294">
        <v>223</v>
      </c>
      <c r="N178" s="297">
        <v>7.1186053357483621</v>
      </c>
      <c r="O178" s="299">
        <v>0.21</v>
      </c>
      <c r="P178" s="295">
        <v>0.19</v>
      </c>
      <c r="Q178" s="294">
        <f ca="1">+IF(ISERROR(HLOOKUP($B178,INDIRECT("'Monthly Resource Report'!"&amp;'Green Validation'!Q$450676&amp;":"&amp;'Green Validation'!Q$450677),'Green Validation'!Q$450678,FALSE)),0,HLOOKUP($B178,INDIRECT("'Monthly Resource Report'!"&amp;'Green Validation'!Q$450676&amp;":"&amp;'Green Validation'!Q$450677),'Green Validation'!Q$450678,FALSE))</f>
        <v>223</v>
      </c>
      <c r="R178" s="297">
        <f ca="1">+IF(ISERROR(HLOOKUP($B178,INDIRECT("'Monthly Resource Report'!"&amp;'Green Validation'!R$450676&amp;":"&amp;'Green Validation'!R$450677),'Green Validation'!R$450678,FALSE)),0,HLOOKUP($B178,INDIRECT("'Monthly Resource Report'!"&amp;'Green Validation'!R$450676&amp;":"&amp;'Green Validation'!R$450677),'Green Validation'!R$450678,FALSE))</f>
        <v>7.118990959895914</v>
      </c>
      <c r="S178" s="317">
        <f ca="1">+IF(ISERROR(HLOOKUP($B178,INDIRECT("'Monthly Resource Report'!"&amp;'Green Validation'!S$450676&amp;":"&amp;'Green Validation'!S$450677),'Green Validation'!S$450678,FALSE)),0,HLOOKUP($B178,INDIRECT("'Monthly Resource Report'!"&amp;'Green Validation'!S$450676&amp;":"&amp;'Green Validation'!S$450677),'Green Validation'!S$450678,FALSE))</f>
        <v>0.20862557375062488</v>
      </c>
      <c r="T178" s="318">
        <f ca="1">+IF(ISERROR(HLOOKUP($B178,INDIRECT("'Monthly Resource Report'!"&amp;'Green Validation'!T$450676&amp;":"&amp;'Green Validation'!T$450677),'Green Validation'!T$450678,FALSE)),0,HLOOKUP($B178,INDIRECT("'Monthly Resource Report'!"&amp;'Green Validation'!T$450676&amp;":"&amp;'Green Validation'!T$450677),'Green Validation'!T$450678,FALSE))</f>
        <v>0.1902655537545635</v>
      </c>
    </row>
    <row r="179" spans="2:20" s="29" customFormat="1">
      <c r="B179" s="301">
        <v>46631</v>
      </c>
      <c r="C179" s="294">
        <v>231</v>
      </c>
      <c r="D179" s="297">
        <v>7.1186053357483621</v>
      </c>
      <c r="E179" s="299">
        <v>0.21</v>
      </c>
      <c r="F179" s="295">
        <v>0.19</v>
      </c>
      <c r="G179" s="294">
        <f ca="1">+IF(ISERROR(HLOOKUP($B179,INDIRECT("'Monthly Resource Report'!"&amp;'Green Validation'!G$450676&amp;":"&amp;'Green Validation'!G$450677),'Green Validation'!G$450678,FALSE)),0,HLOOKUP($B179,INDIRECT("'Monthly Resource Report'!"&amp;'Green Validation'!G$450676&amp;":"&amp;'Green Validation'!G$450677),'Green Validation'!G$450678,FALSE))</f>
        <v>231</v>
      </c>
      <c r="H179" s="297">
        <f ca="1">+IF(ISERROR(HLOOKUP($B179,INDIRECT("'Monthly Resource Report'!"&amp;'Green Validation'!H$450676&amp;":"&amp;'Green Validation'!H$450677),'Green Validation'!H$450678,FALSE)),0,HLOOKUP($B179,INDIRECT("'Monthly Resource Report'!"&amp;'Green Validation'!H$450676&amp;":"&amp;'Green Validation'!H$450677),'Green Validation'!H$450678,FALSE))</f>
        <v>7.1190019524759052</v>
      </c>
      <c r="I179" s="317">
        <f ca="1">+IF(ISERROR(HLOOKUP($B179,INDIRECT("'Monthly Resource Report'!"&amp;'Green Validation'!I$450676&amp;":"&amp;'Green Validation'!I$450677),'Green Validation'!I$450678,FALSE)),0,HLOOKUP($B179,INDIRECT("'Monthly Resource Report'!"&amp;'Green Validation'!I$450676&amp;":"&amp;'Green Validation'!I$450677),'Green Validation'!I$450678,FALSE))</f>
        <v>0.20787308298229337</v>
      </c>
      <c r="J179" s="318">
        <f ca="1">+IF(ISERROR(HLOOKUP($B179,INDIRECT("'Monthly Resource Report'!"&amp;'Green Validation'!J$450676&amp;":"&amp;'Green Validation'!J$450677),'Green Validation'!J$450678,FALSE)),0,HLOOKUP($B179,INDIRECT("'Monthly Resource Report'!"&amp;'Green Validation'!J$450676&amp;":"&amp;'Green Validation'!J$450677),'Green Validation'!J$450678,FALSE))</f>
        <v>0.19025480172045472</v>
      </c>
      <c r="L179" s="301">
        <v>46631</v>
      </c>
      <c r="M179" s="294">
        <v>223</v>
      </c>
      <c r="N179" s="297">
        <v>7.1186053357483621</v>
      </c>
      <c r="O179" s="299">
        <v>0.21</v>
      </c>
      <c r="P179" s="295">
        <v>0.19</v>
      </c>
      <c r="Q179" s="294">
        <f ca="1">+IF(ISERROR(HLOOKUP($B179,INDIRECT("'Monthly Resource Report'!"&amp;'Green Validation'!Q$450676&amp;":"&amp;'Green Validation'!Q$450677),'Green Validation'!Q$450678,FALSE)),0,HLOOKUP($B179,INDIRECT("'Monthly Resource Report'!"&amp;'Green Validation'!Q$450676&amp;":"&amp;'Green Validation'!Q$450677),'Green Validation'!Q$450678,FALSE))</f>
        <v>223</v>
      </c>
      <c r="R179" s="297">
        <f ca="1">+IF(ISERROR(HLOOKUP($B179,INDIRECT("'Monthly Resource Report'!"&amp;'Green Validation'!R$450676&amp;":"&amp;'Green Validation'!R$450677),'Green Validation'!R$450678,FALSE)),0,HLOOKUP($B179,INDIRECT("'Monthly Resource Report'!"&amp;'Green Validation'!R$450676&amp;":"&amp;'Green Validation'!R$450677),'Green Validation'!R$450678,FALSE))</f>
        <v>7.118993308324943</v>
      </c>
      <c r="S179" s="317">
        <f ca="1">+IF(ISERROR(HLOOKUP($B179,INDIRECT("'Monthly Resource Report'!"&amp;'Green Validation'!S$450676&amp;":"&amp;'Green Validation'!S$450677),'Green Validation'!S$450678,FALSE)),0,HLOOKUP($B179,INDIRECT("'Monthly Resource Report'!"&amp;'Green Validation'!S$450676&amp;":"&amp;'Green Validation'!S$450677),'Green Validation'!S$450678,FALSE))</f>
        <v>0.20817488915654181</v>
      </c>
      <c r="T179" s="318">
        <f ca="1">+IF(ISERROR(HLOOKUP($B179,INDIRECT("'Monthly Resource Report'!"&amp;'Green Validation'!T$450676&amp;":"&amp;'Green Validation'!T$450677),'Green Validation'!T$450678,FALSE)),0,HLOOKUP($B179,INDIRECT("'Monthly Resource Report'!"&amp;'Green Validation'!T$450676&amp;":"&amp;'Green Validation'!T$450677),'Green Validation'!T$450678,FALSE))</f>
        <v>0.1902409037731235</v>
      </c>
    </row>
    <row r="180" spans="2:20" s="29" customFormat="1">
      <c r="B180" s="301">
        <v>46661</v>
      </c>
      <c r="C180" s="294">
        <v>231</v>
      </c>
      <c r="D180" s="297">
        <v>7.1186053357483621</v>
      </c>
      <c r="E180" s="299">
        <v>0.22500000000000001</v>
      </c>
      <c r="F180" s="295">
        <v>0.19</v>
      </c>
      <c r="G180" s="294">
        <f ca="1">+IF(ISERROR(HLOOKUP($B180,INDIRECT("'Monthly Resource Report'!"&amp;'Green Validation'!G$450676&amp;":"&amp;'Green Validation'!G$450677),'Green Validation'!G$450678,FALSE)),0,HLOOKUP($B180,INDIRECT("'Monthly Resource Report'!"&amp;'Green Validation'!G$450676&amp;":"&amp;'Green Validation'!G$450677),'Green Validation'!G$450678,FALSE))</f>
        <v>231</v>
      </c>
      <c r="H180" s="297">
        <f ca="1">+IF(ISERROR(HLOOKUP($B180,INDIRECT("'Monthly Resource Report'!"&amp;'Green Validation'!H$450676&amp;":"&amp;'Green Validation'!H$450677),'Green Validation'!H$450678,FALSE)),0,HLOOKUP($B180,INDIRECT("'Monthly Resource Report'!"&amp;'Green Validation'!H$450676&amp;":"&amp;'Green Validation'!H$450677),'Green Validation'!H$450678,FALSE))</f>
        <v>7.1189992324890712</v>
      </c>
      <c r="I180" s="317">
        <f ca="1">+IF(ISERROR(HLOOKUP($B180,INDIRECT("'Monthly Resource Report'!"&amp;'Green Validation'!I$450676&amp;":"&amp;'Green Validation'!I$450677),'Green Validation'!I$450678,FALSE)),0,HLOOKUP($B180,INDIRECT("'Monthly Resource Report'!"&amp;'Green Validation'!I$450676&amp;":"&amp;'Green Validation'!I$450677),'Green Validation'!I$450678,FALSE))</f>
        <v>0.22281189312342628</v>
      </c>
      <c r="J180" s="318">
        <f ca="1">+IF(ISERROR(HLOOKUP($B180,INDIRECT("'Monthly Resource Report'!"&amp;'Green Validation'!J$450676&amp;":"&amp;'Green Validation'!J$450677),'Green Validation'!J$450678,FALSE)),0,HLOOKUP($B180,INDIRECT("'Monthly Resource Report'!"&amp;'Green Validation'!J$450676&amp;":"&amp;'Green Validation'!J$450677),'Green Validation'!J$450678,FALSE))</f>
        <v>0.19024549246338804</v>
      </c>
      <c r="L180" s="301">
        <v>46661</v>
      </c>
      <c r="M180" s="294">
        <v>223</v>
      </c>
      <c r="N180" s="297">
        <v>7.1186053357483621</v>
      </c>
      <c r="O180" s="299">
        <v>0.22500000000000001</v>
      </c>
      <c r="P180" s="295">
        <v>0.19</v>
      </c>
      <c r="Q180" s="294">
        <f ca="1">+IF(ISERROR(HLOOKUP($B180,INDIRECT("'Monthly Resource Report'!"&amp;'Green Validation'!Q$450676&amp;":"&amp;'Green Validation'!Q$450677),'Green Validation'!Q$450678,FALSE)),0,HLOOKUP($B180,INDIRECT("'Monthly Resource Report'!"&amp;'Green Validation'!Q$450676&amp;":"&amp;'Green Validation'!Q$450677),'Green Validation'!Q$450678,FALSE))</f>
        <v>223</v>
      </c>
      <c r="R180" s="297">
        <f ca="1">+IF(ISERROR(HLOOKUP($B180,INDIRECT("'Monthly Resource Report'!"&amp;'Green Validation'!R$450676&amp;":"&amp;'Green Validation'!R$450677),'Green Validation'!R$450678,FALSE)),0,HLOOKUP($B180,INDIRECT("'Monthly Resource Report'!"&amp;'Green Validation'!R$450676&amp;":"&amp;'Green Validation'!R$450677),'Green Validation'!R$450678,FALSE))</f>
        <v>0</v>
      </c>
      <c r="S180" s="317">
        <f ca="1">+IF(ISERROR(HLOOKUP($B180,INDIRECT("'Monthly Resource Report'!"&amp;'Green Validation'!S$450676&amp;":"&amp;'Green Validation'!S$450677),'Green Validation'!S$450678,FALSE)),0,HLOOKUP($B180,INDIRECT("'Monthly Resource Report'!"&amp;'Green Validation'!S$450676&amp;":"&amp;'Green Validation'!S$450677),'Green Validation'!S$450678,FALSE))</f>
        <v>0</v>
      </c>
      <c r="T180" s="318">
        <f ca="1">+IF(ISERROR(HLOOKUP($B180,INDIRECT("'Monthly Resource Report'!"&amp;'Green Validation'!T$450676&amp;":"&amp;'Green Validation'!T$450677),'Green Validation'!T$450678,FALSE)),0,HLOOKUP($B180,INDIRECT("'Monthly Resource Report'!"&amp;'Green Validation'!T$450676&amp;":"&amp;'Green Validation'!T$450677),'Green Validation'!T$450678,FALSE))</f>
        <v>0</v>
      </c>
    </row>
    <row r="181" spans="2:20" s="29" customFormat="1">
      <c r="B181" s="301">
        <v>46692</v>
      </c>
      <c r="C181" s="294">
        <v>231</v>
      </c>
      <c r="D181" s="297">
        <v>7.1186053357483621</v>
      </c>
      <c r="E181" s="299">
        <v>0.22500000000000001</v>
      </c>
      <c r="F181" s="295">
        <v>0.19</v>
      </c>
      <c r="G181" s="294">
        <f ca="1">+IF(ISERROR(HLOOKUP($B181,INDIRECT("'Monthly Resource Report'!"&amp;'Green Validation'!G$450676&amp;":"&amp;'Green Validation'!G$450677),'Green Validation'!G$450678,FALSE)),0,HLOOKUP($B181,INDIRECT("'Monthly Resource Report'!"&amp;'Green Validation'!G$450676&amp;":"&amp;'Green Validation'!G$450677),'Green Validation'!G$450678,FALSE))</f>
        <v>231</v>
      </c>
      <c r="H181" s="297">
        <f ca="1">+IF(ISERROR(HLOOKUP($B181,INDIRECT("'Monthly Resource Report'!"&amp;'Green Validation'!H$450676&amp;":"&amp;'Green Validation'!H$450677),'Green Validation'!H$450678,FALSE)),0,HLOOKUP($B181,INDIRECT("'Monthly Resource Report'!"&amp;'Green Validation'!H$450676&amp;":"&amp;'Green Validation'!H$450677),'Green Validation'!H$450678,FALSE))</f>
        <v>7.1189990831033425</v>
      </c>
      <c r="I181" s="317">
        <f ca="1">+IF(ISERROR(HLOOKUP($B181,INDIRECT("'Monthly Resource Report'!"&amp;'Green Validation'!I$450676&amp;":"&amp;'Green Validation'!I$450677),'Green Validation'!I$450678,FALSE)),0,HLOOKUP($B181,INDIRECT("'Monthly Resource Report'!"&amp;'Green Validation'!I$450676&amp;":"&amp;'Green Validation'!I$450677),'Green Validation'!I$450678,FALSE))</f>
        <v>0.2232849925406738</v>
      </c>
      <c r="J181" s="318">
        <f ca="1">+IF(ISERROR(HLOOKUP($B181,INDIRECT("'Monthly Resource Report'!"&amp;'Green Validation'!J$450676&amp;":"&amp;'Green Validation'!J$450677),'Green Validation'!J$450678,FALSE)),0,HLOOKUP($B181,INDIRECT("'Monthly Resource Report'!"&amp;'Green Validation'!J$450676&amp;":"&amp;'Green Validation'!J$450677),'Green Validation'!J$450678,FALSE))</f>
        <v>0.19024949725490298</v>
      </c>
      <c r="L181" s="301">
        <v>46692</v>
      </c>
      <c r="M181" s="294">
        <v>223</v>
      </c>
      <c r="N181" s="297">
        <v>7.1186053357483621</v>
      </c>
      <c r="O181" s="299">
        <v>0.22500000000000001</v>
      </c>
      <c r="P181" s="295">
        <v>0.19</v>
      </c>
      <c r="Q181" s="294">
        <f ca="1">+IF(ISERROR(HLOOKUP($B181,INDIRECT("'Monthly Resource Report'!"&amp;'Green Validation'!Q$450676&amp;":"&amp;'Green Validation'!Q$450677),'Green Validation'!Q$450678,FALSE)),0,HLOOKUP($B181,INDIRECT("'Monthly Resource Report'!"&amp;'Green Validation'!Q$450676&amp;":"&amp;'Green Validation'!Q$450677),'Green Validation'!Q$450678,FALSE))</f>
        <v>223</v>
      </c>
      <c r="R181" s="297">
        <f ca="1">+IF(ISERROR(HLOOKUP($B181,INDIRECT("'Monthly Resource Report'!"&amp;'Green Validation'!R$450676&amp;":"&amp;'Green Validation'!R$450677),'Green Validation'!R$450678,FALSE)),0,HLOOKUP($B181,INDIRECT("'Monthly Resource Report'!"&amp;'Green Validation'!R$450676&amp;":"&amp;'Green Validation'!R$450677),'Green Validation'!R$450678,FALSE))</f>
        <v>7.1189959356202248</v>
      </c>
      <c r="S181" s="317">
        <f ca="1">+IF(ISERROR(HLOOKUP($B181,INDIRECT("'Monthly Resource Report'!"&amp;'Green Validation'!S$450676&amp;":"&amp;'Green Validation'!S$450677),'Green Validation'!S$450678,FALSE)),0,HLOOKUP($B181,INDIRECT("'Monthly Resource Report'!"&amp;'Green Validation'!S$450676&amp;":"&amp;'Green Validation'!S$450677),'Green Validation'!S$450678,FALSE))</f>
        <v>0.22341946573860011</v>
      </c>
      <c r="T181" s="318">
        <f ca="1">+IF(ISERROR(HLOOKUP($B181,INDIRECT("'Monthly Resource Report'!"&amp;'Green Validation'!T$450676&amp;":"&amp;'Green Validation'!T$450677),'Green Validation'!T$450678,FALSE)),0,HLOOKUP($B181,INDIRECT("'Monthly Resource Report'!"&amp;'Green Validation'!T$450676&amp;":"&amp;'Green Validation'!T$450677),'Green Validation'!T$450678,FALSE))</f>
        <v>0.19061778446987898</v>
      </c>
    </row>
    <row r="182" spans="2:20" s="29" customFormat="1">
      <c r="B182" s="301">
        <v>46722</v>
      </c>
      <c r="C182" s="294">
        <v>231</v>
      </c>
      <c r="D182" s="297">
        <v>7.1186053357483621</v>
      </c>
      <c r="E182" s="299">
        <v>0.22500000000000001</v>
      </c>
      <c r="F182" s="295">
        <v>0.19</v>
      </c>
      <c r="G182" s="294">
        <f ca="1">+IF(ISERROR(HLOOKUP($B182,INDIRECT("'Monthly Resource Report'!"&amp;'Green Validation'!G$450676&amp;":"&amp;'Green Validation'!G$450677),'Green Validation'!G$450678,FALSE)),0,HLOOKUP($B182,INDIRECT("'Monthly Resource Report'!"&amp;'Green Validation'!G$450676&amp;":"&amp;'Green Validation'!G$450677),'Green Validation'!G$450678,FALSE))</f>
        <v>231</v>
      </c>
      <c r="H182" s="297">
        <f ca="1">+IF(ISERROR(HLOOKUP($B182,INDIRECT("'Monthly Resource Report'!"&amp;'Green Validation'!H$450676&amp;":"&amp;'Green Validation'!H$450677),'Green Validation'!H$450678,FALSE)),0,HLOOKUP($B182,INDIRECT("'Monthly Resource Report'!"&amp;'Green Validation'!H$450676&amp;":"&amp;'Green Validation'!H$450677),'Green Validation'!H$450678,FALSE))</f>
        <v>7.1189983074319123</v>
      </c>
      <c r="I182" s="317">
        <f ca="1">+IF(ISERROR(HLOOKUP($B182,INDIRECT("'Monthly Resource Report'!"&amp;'Green Validation'!I$450676&amp;":"&amp;'Green Validation'!I$450677),'Green Validation'!I$450678,FALSE)),0,HLOOKUP($B182,INDIRECT("'Monthly Resource Report'!"&amp;'Green Validation'!I$450676&amp;":"&amp;'Green Validation'!I$450677),'Green Validation'!I$450678,FALSE))</f>
        <v>0.22373215763819307</v>
      </c>
      <c r="J182" s="318">
        <f ca="1">+IF(ISERROR(HLOOKUP($B182,INDIRECT("'Monthly Resource Report'!"&amp;'Green Validation'!J$450676&amp;":"&amp;'Green Validation'!J$450677),'Green Validation'!J$450678,FALSE)),0,HLOOKUP($B182,INDIRECT("'Monthly Resource Report'!"&amp;'Green Validation'!J$450676&amp;":"&amp;'Green Validation'!J$450677),'Green Validation'!J$450678,FALSE))</f>
        <v>0.19023665844970455</v>
      </c>
      <c r="L182" s="301">
        <v>46722</v>
      </c>
      <c r="M182" s="294">
        <v>223</v>
      </c>
      <c r="N182" s="297">
        <v>7.1186053357483621</v>
      </c>
      <c r="O182" s="299">
        <v>0.22500000000000001</v>
      </c>
      <c r="P182" s="295">
        <v>0.19</v>
      </c>
      <c r="Q182" s="294">
        <f ca="1">+IF(ISERROR(HLOOKUP($B182,INDIRECT("'Monthly Resource Report'!"&amp;'Green Validation'!Q$450676&amp;":"&amp;'Green Validation'!Q$450677),'Green Validation'!Q$450678,FALSE)),0,HLOOKUP($B182,INDIRECT("'Monthly Resource Report'!"&amp;'Green Validation'!Q$450676&amp;":"&amp;'Green Validation'!Q$450677),'Green Validation'!Q$450678,FALSE))</f>
        <v>223</v>
      </c>
      <c r="R182" s="297">
        <f ca="1">+IF(ISERROR(HLOOKUP($B182,INDIRECT("'Monthly Resource Report'!"&amp;'Green Validation'!R$450676&amp;":"&amp;'Green Validation'!R$450677),'Green Validation'!R$450678,FALSE)),0,HLOOKUP($B182,INDIRECT("'Monthly Resource Report'!"&amp;'Green Validation'!R$450676&amp;":"&amp;'Green Validation'!R$450677),'Green Validation'!R$450678,FALSE))</f>
        <v>7.1189937695945584</v>
      </c>
      <c r="S182" s="317">
        <f ca="1">+IF(ISERROR(HLOOKUP($B182,INDIRECT("'Monthly Resource Report'!"&amp;'Green Validation'!S$450676&amp;":"&amp;'Green Validation'!S$450677),'Green Validation'!S$450678,FALSE)),0,HLOOKUP($B182,INDIRECT("'Monthly Resource Report'!"&amp;'Green Validation'!S$450676&amp;":"&amp;'Green Validation'!S$450677),'Green Validation'!S$450678,FALSE))</f>
        <v>0.22391399559233535</v>
      </c>
      <c r="T182" s="318">
        <f ca="1">+IF(ISERROR(HLOOKUP($B182,INDIRECT("'Monthly Resource Report'!"&amp;'Green Validation'!T$450676&amp;":"&amp;'Green Validation'!T$450677),'Green Validation'!T$450678,FALSE)),0,HLOOKUP($B182,INDIRECT("'Monthly Resource Report'!"&amp;'Green Validation'!T$450676&amp;":"&amp;'Green Validation'!T$450677),'Green Validation'!T$450678,FALSE))</f>
        <v>0.19017320281598912</v>
      </c>
    </row>
    <row r="183" spans="2:20" s="29" customFormat="1">
      <c r="B183" s="639"/>
      <c r="C183" s="640"/>
      <c r="D183" s="641"/>
      <c r="E183" s="642"/>
      <c r="F183" s="642"/>
      <c r="G183" s="640"/>
      <c r="H183" s="641"/>
      <c r="I183" s="643"/>
      <c r="J183" s="643"/>
      <c r="L183" s="639"/>
      <c r="M183" s="640"/>
      <c r="N183" s="641"/>
      <c r="O183" s="642"/>
      <c r="P183" s="642"/>
      <c r="Q183" s="640"/>
      <c r="R183" s="641"/>
      <c r="S183" s="643"/>
      <c r="T183" s="643"/>
    </row>
    <row r="184" spans="2:20" s="29" customFormat="1">
      <c r="B184" s="639"/>
      <c r="C184" s="640"/>
      <c r="D184" s="641"/>
      <c r="E184" s="642"/>
      <c r="F184" s="642"/>
      <c r="G184" s="640"/>
      <c r="H184" s="641"/>
      <c r="I184" s="643"/>
      <c r="J184" s="643"/>
      <c r="L184" s="639"/>
      <c r="M184" s="640"/>
      <c r="N184" s="641"/>
      <c r="O184" s="642"/>
      <c r="P184" s="642"/>
      <c r="Q184" s="640"/>
      <c r="R184" s="641"/>
      <c r="S184" s="643"/>
      <c r="T184" s="643"/>
    </row>
    <row r="185" spans="2:20" s="29" customFormat="1">
      <c r="B185" s="639"/>
      <c r="C185" s="640"/>
      <c r="D185" s="641"/>
      <c r="E185" s="642"/>
      <c r="F185" s="642"/>
      <c r="G185" s="640"/>
      <c r="H185" s="641"/>
      <c r="I185" s="643"/>
      <c r="J185" s="643"/>
      <c r="L185" s="639"/>
      <c r="M185" s="640"/>
      <c r="N185" s="641"/>
      <c r="O185" s="642"/>
      <c r="P185" s="642"/>
      <c r="Q185" s="640"/>
      <c r="R185" s="641"/>
      <c r="S185" s="643"/>
      <c r="T185" s="643"/>
    </row>
    <row r="186" spans="2:20" s="29" customFormat="1">
      <c r="B186" s="639"/>
      <c r="C186" s="640"/>
      <c r="D186" s="641"/>
      <c r="E186" s="642"/>
      <c r="F186" s="642"/>
      <c r="G186" s="640"/>
      <c r="H186" s="641"/>
      <c r="I186" s="643"/>
      <c r="J186" s="643"/>
      <c r="L186" s="639"/>
      <c r="M186" s="640"/>
      <c r="N186" s="641"/>
      <c r="O186" s="642"/>
      <c r="P186" s="642"/>
      <c r="Q186" s="640"/>
      <c r="R186" s="641"/>
      <c r="S186" s="643"/>
      <c r="T186" s="643"/>
    </row>
    <row r="187" spans="2:20" s="29" customFormat="1">
      <c r="B187" s="639"/>
      <c r="C187" s="640"/>
      <c r="D187" s="641"/>
      <c r="E187" s="642"/>
      <c r="F187" s="642"/>
      <c r="G187" s="640"/>
      <c r="H187" s="641"/>
      <c r="I187" s="643"/>
      <c r="J187" s="643"/>
      <c r="L187" s="639"/>
      <c r="M187" s="640"/>
      <c r="N187" s="641"/>
      <c r="O187" s="642"/>
      <c r="P187" s="642"/>
      <c r="Q187" s="640"/>
      <c r="R187" s="641"/>
      <c r="S187" s="643"/>
      <c r="T187" s="643"/>
    </row>
    <row r="188" spans="2:20" s="29" customFormat="1">
      <c r="B188" s="639"/>
      <c r="C188" s="640"/>
      <c r="D188" s="641"/>
      <c r="E188" s="642"/>
      <c r="F188" s="642"/>
      <c r="G188" s="640"/>
      <c r="H188" s="641"/>
      <c r="I188" s="643"/>
      <c r="J188" s="643"/>
      <c r="L188" s="639"/>
      <c r="M188" s="640"/>
      <c r="N188" s="641"/>
      <c r="O188" s="642"/>
      <c r="P188" s="642"/>
      <c r="Q188" s="640"/>
      <c r="R188" s="641"/>
      <c r="S188" s="643"/>
      <c r="T188" s="643"/>
    </row>
    <row r="189" spans="2:20" s="29" customFormat="1">
      <c r="B189" s="639"/>
      <c r="C189" s="640"/>
      <c r="D189" s="641"/>
      <c r="E189" s="642"/>
      <c r="F189" s="642"/>
      <c r="G189" s="640"/>
      <c r="H189" s="641"/>
      <c r="I189" s="643"/>
      <c r="J189" s="643"/>
      <c r="L189" s="639"/>
      <c r="M189" s="640"/>
      <c r="N189" s="641"/>
      <c r="O189" s="642"/>
      <c r="P189" s="642"/>
      <c r="Q189" s="640"/>
      <c r="R189" s="641"/>
      <c r="S189" s="643"/>
      <c r="T189" s="643"/>
    </row>
    <row r="190" spans="2:20" s="29" customFormat="1">
      <c r="B190" s="639"/>
      <c r="C190" s="640"/>
      <c r="D190" s="641"/>
      <c r="E190" s="642"/>
      <c r="F190" s="642"/>
      <c r="G190" s="640"/>
      <c r="H190" s="641"/>
      <c r="I190" s="643"/>
      <c r="J190" s="643"/>
      <c r="L190" s="639"/>
      <c r="M190" s="640"/>
      <c r="N190" s="641"/>
      <c r="O190" s="642"/>
      <c r="P190" s="642"/>
      <c r="Q190" s="640"/>
      <c r="R190" s="641"/>
      <c r="S190" s="643"/>
      <c r="T190" s="643"/>
    </row>
    <row r="191" spans="2:20" s="29" customFormat="1">
      <c r="B191" s="639"/>
      <c r="C191" s="640"/>
      <c r="D191" s="641"/>
      <c r="E191" s="642"/>
      <c r="F191" s="642"/>
      <c r="G191" s="640"/>
      <c r="H191" s="641"/>
      <c r="I191" s="643"/>
      <c r="J191" s="643"/>
      <c r="L191" s="639"/>
      <c r="M191" s="640"/>
      <c r="N191" s="641"/>
      <c r="O191" s="642"/>
      <c r="P191" s="642"/>
      <c r="Q191" s="640"/>
      <c r="R191" s="641"/>
      <c r="S191" s="643"/>
      <c r="T191" s="643"/>
    </row>
    <row r="192" spans="2:20" s="29" customFormat="1">
      <c r="B192" s="639"/>
      <c r="C192" s="640"/>
      <c r="D192" s="641"/>
      <c r="E192" s="642"/>
      <c r="F192" s="642"/>
      <c r="G192" s="640"/>
      <c r="H192" s="641"/>
      <c r="I192" s="643"/>
      <c r="J192" s="643"/>
      <c r="L192" s="639"/>
      <c r="M192" s="640"/>
      <c r="N192" s="641"/>
      <c r="O192" s="642"/>
      <c r="P192" s="642"/>
      <c r="Q192" s="640"/>
      <c r="R192" s="641"/>
      <c r="S192" s="643"/>
      <c r="T192" s="643"/>
    </row>
    <row r="193" spans="2:20" s="29" customFormat="1">
      <c r="B193" s="639"/>
      <c r="C193" s="640"/>
      <c r="D193" s="641"/>
      <c r="E193" s="642"/>
      <c r="F193" s="642"/>
      <c r="G193" s="640"/>
      <c r="H193" s="641"/>
      <c r="I193" s="643"/>
      <c r="J193" s="643"/>
      <c r="L193" s="639"/>
      <c r="M193" s="640"/>
      <c r="N193" s="641"/>
      <c r="O193" s="642"/>
      <c r="P193" s="642"/>
      <c r="Q193" s="640"/>
      <c r="R193" s="641"/>
      <c r="S193" s="643"/>
      <c r="T193" s="643"/>
    </row>
    <row r="194" spans="2:20" s="29" customFormat="1">
      <c r="B194" s="639"/>
      <c r="C194" s="640"/>
      <c r="D194" s="641"/>
      <c r="E194" s="642"/>
      <c r="F194" s="642"/>
      <c r="G194" s="640"/>
      <c r="H194" s="641"/>
      <c r="I194" s="643"/>
      <c r="J194" s="643"/>
      <c r="L194" s="639"/>
      <c r="M194" s="640"/>
      <c r="N194" s="641"/>
      <c r="O194" s="642"/>
      <c r="P194" s="642"/>
      <c r="Q194" s="640"/>
      <c r="R194" s="641"/>
      <c r="S194" s="643"/>
      <c r="T194" s="643"/>
    </row>
    <row r="195" spans="2:20" s="29" customFormat="1">
      <c r="B195" s="639"/>
      <c r="C195" s="640"/>
      <c r="D195" s="641"/>
      <c r="E195" s="642"/>
      <c r="F195" s="642"/>
      <c r="G195" s="640"/>
      <c r="H195" s="641"/>
      <c r="I195" s="643"/>
      <c r="J195" s="643"/>
      <c r="L195" s="639"/>
      <c r="M195" s="640"/>
      <c r="N195" s="641"/>
      <c r="O195" s="642"/>
      <c r="P195" s="642"/>
      <c r="Q195" s="640"/>
      <c r="R195" s="641"/>
      <c r="S195" s="643"/>
      <c r="T195" s="643"/>
    </row>
    <row r="196" spans="2:20" s="29" customFormat="1">
      <c r="B196" s="639"/>
      <c r="C196" s="640"/>
      <c r="D196" s="641"/>
      <c r="E196" s="642"/>
      <c r="F196" s="642"/>
      <c r="G196" s="640"/>
      <c r="H196" s="641"/>
      <c r="I196" s="643"/>
      <c r="J196" s="643"/>
      <c r="L196" s="639"/>
      <c r="M196" s="640"/>
      <c r="N196" s="641"/>
      <c r="O196" s="642"/>
      <c r="P196" s="642"/>
      <c r="Q196" s="640"/>
      <c r="R196" s="641"/>
      <c r="S196" s="643"/>
      <c r="T196" s="643"/>
    </row>
    <row r="197" spans="2:20" s="29" customFormat="1">
      <c r="B197" s="639"/>
      <c r="C197" s="640"/>
      <c r="D197" s="641"/>
      <c r="E197" s="642"/>
      <c r="F197" s="642"/>
      <c r="G197" s="640"/>
      <c r="H197" s="641"/>
      <c r="I197" s="643"/>
      <c r="J197" s="643"/>
      <c r="L197" s="639"/>
      <c r="M197" s="640"/>
      <c r="N197" s="641"/>
      <c r="O197" s="642"/>
      <c r="P197" s="642"/>
      <c r="Q197" s="640"/>
      <c r="R197" s="641"/>
      <c r="S197" s="643"/>
      <c r="T197" s="643"/>
    </row>
    <row r="240" spans="7:20">
      <c r="G240" s="684" t="s">
        <v>221</v>
      </c>
      <c r="H240" s="685"/>
      <c r="I240" s="685"/>
      <c r="J240" s="686"/>
      <c r="Q240" s="684" t="s">
        <v>221</v>
      </c>
      <c r="R240" s="685"/>
      <c r="S240" s="685"/>
      <c r="T240" s="686"/>
    </row>
    <row r="241" spans="6:20" ht="30">
      <c r="F241" s="293" t="s">
        <v>199</v>
      </c>
      <c r="G241" s="304" t="s">
        <v>34</v>
      </c>
      <c r="H241" s="305" t="s">
        <v>39</v>
      </c>
      <c r="I241" s="306" t="s">
        <v>48</v>
      </c>
      <c r="J241" s="307" t="s">
        <v>45</v>
      </c>
      <c r="P241" s="293" t="s">
        <v>199</v>
      </c>
      <c r="Q241" s="304" t="s">
        <v>34</v>
      </c>
      <c r="R241" s="305" t="s">
        <v>39</v>
      </c>
      <c r="S241" s="306" t="s">
        <v>48</v>
      </c>
      <c r="T241" s="307" t="s">
        <v>45</v>
      </c>
    </row>
    <row r="242" spans="6:20">
      <c r="F242" s="300">
        <f>+B3</f>
        <v>41275</v>
      </c>
      <c r="G242" s="308">
        <f t="shared" ref="G242:G273" ca="1" si="0">+IF(ISERROR(G3/C3-1),0,G3/C3-1)</f>
        <v>0</v>
      </c>
      <c r="H242" s="309">
        <f t="shared" ref="H242:H273" ca="1" si="1">+IF(ISERROR(H3/D3-1),0,H3/D3-1)</f>
        <v>-1.1280315792561169E-8</v>
      </c>
      <c r="I242" s="309">
        <f t="shared" ref="I242:I273" ca="1" si="2">+IF(ISERROR(I3/E3-1),0,I3/E3-1)</f>
        <v>-7.3405545076629108E-3</v>
      </c>
      <c r="J242" s="310">
        <f t="shared" ref="J242:J273" ca="1" si="3">+IF(ISERROR(J3/F3-1),0,J3/F3-1)</f>
        <v>1.3187998500021614E-3</v>
      </c>
      <c r="P242" s="300">
        <f>+L3</f>
        <v>41275</v>
      </c>
      <c r="Q242" s="648">
        <f t="shared" ref="Q242:Q273" ca="1" si="4">+IF(ISERROR(Q3/M3-1),0,Q3/M3-1)</f>
        <v>0</v>
      </c>
      <c r="R242" s="649">
        <f t="shared" ref="R242:R273" ca="1" si="5">+IF(ISERROR(R3/N3-1),0,R3/N3-1)</f>
        <v>4.9766078435986572E-7</v>
      </c>
      <c r="S242" s="649">
        <f t="shared" ref="S242:S273" ca="1" si="6">+IF(ISERROR(S3/O3-1),0,S3/O3-1)</f>
        <v>-6.5828847931105328E-3</v>
      </c>
      <c r="T242" s="310">
        <f t="shared" ref="T242:T273" ca="1" si="7">+IF(ISERROR(T3/P3-1),0,T3/P3-1)</f>
        <v>1.4567835946108776E-3</v>
      </c>
    </row>
    <row r="243" spans="6:20">
      <c r="F243" s="301">
        <f t="shared" ref="F243:F306" si="8">+B4</f>
        <v>41306</v>
      </c>
      <c r="G243" s="308">
        <f t="shared" ca="1" si="0"/>
        <v>0</v>
      </c>
      <c r="H243" s="311">
        <f t="shared" ca="1" si="1"/>
        <v>1.8410265334445342E-7</v>
      </c>
      <c r="I243" s="311">
        <f t="shared" ca="1" si="2"/>
        <v>-7.2236172939695864E-3</v>
      </c>
      <c r="J243" s="310">
        <f t="shared" ca="1" si="3"/>
        <v>1.396046608628243E-3</v>
      </c>
      <c r="P243" s="301">
        <f t="shared" ref="P243:P306" si="9">+L4</f>
        <v>41306</v>
      </c>
      <c r="Q243" s="648">
        <f t="shared" ca="1" si="4"/>
        <v>0</v>
      </c>
      <c r="R243" s="648">
        <f t="shared" ca="1" si="5"/>
        <v>3.5507156392888817E-7</v>
      </c>
      <c r="S243" s="648">
        <f t="shared" ca="1" si="6"/>
        <v>-6.5355157314748169E-3</v>
      </c>
      <c r="T243" s="648">
        <f t="shared" ca="1" si="7"/>
        <v>1.0761648115160671E-3</v>
      </c>
    </row>
    <row r="244" spans="6:20">
      <c r="F244" s="301">
        <f t="shared" si="8"/>
        <v>41334</v>
      </c>
      <c r="G244" s="308">
        <f t="shared" ca="1" si="0"/>
        <v>0</v>
      </c>
      <c r="H244" s="311">
        <f t="shared" ca="1" si="1"/>
        <v>-1.5895887173211776E-7</v>
      </c>
      <c r="I244" s="311">
        <f t="shared" ca="1" si="2"/>
        <v>-1.1755772435546707E-2</v>
      </c>
      <c r="J244" s="310">
        <f t="shared" ca="1" si="3"/>
        <v>1.9769143176160409E-3</v>
      </c>
      <c r="P244" s="301">
        <f t="shared" si="9"/>
        <v>41334</v>
      </c>
      <c r="Q244" s="648">
        <f t="shared" ca="1" si="4"/>
        <v>0</v>
      </c>
      <c r="R244" s="648">
        <f t="shared" ca="1" si="5"/>
        <v>1.3126766895688036E-7</v>
      </c>
      <c r="S244" s="648">
        <f t="shared" ca="1" si="6"/>
        <v>-1.0226586602809062E-2</v>
      </c>
      <c r="T244" s="648">
        <f t="shared" ca="1" si="7"/>
        <v>1.4504487804072319E-3</v>
      </c>
    </row>
    <row r="245" spans="6:20">
      <c r="F245" s="301">
        <f t="shared" si="8"/>
        <v>41365</v>
      </c>
      <c r="G245" s="308">
        <f t="shared" ca="1" si="0"/>
        <v>0</v>
      </c>
      <c r="H245" s="311">
        <f t="shared" ca="1" si="1"/>
        <v>-2.5845903828258798E-7</v>
      </c>
      <c r="I245" s="311">
        <f t="shared" ca="1" si="2"/>
        <v>-1.1082026979702175E-2</v>
      </c>
      <c r="J245" s="310">
        <f t="shared" ca="1" si="3"/>
        <v>1.3488087470092669E-3</v>
      </c>
      <c r="P245" s="301">
        <f t="shared" si="9"/>
        <v>41365</v>
      </c>
      <c r="Q245" s="648">
        <f t="shared" ca="1" si="4"/>
        <v>0</v>
      </c>
      <c r="R245" s="648">
        <f t="shared" ca="1" si="5"/>
        <v>2.9117611344275929E-7</v>
      </c>
      <c r="S245" s="648">
        <f t="shared" ca="1" si="6"/>
        <v>-1.0186205625814182E-2</v>
      </c>
      <c r="T245" s="648">
        <f t="shared" ca="1" si="7"/>
        <v>1.0221671050281156E-3</v>
      </c>
    </row>
    <row r="246" spans="6:20">
      <c r="F246" s="301">
        <f t="shared" si="8"/>
        <v>41395</v>
      </c>
      <c r="G246" s="308">
        <f t="shared" ca="1" si="0"/>
        <v>0</v>
      </c>
      <c r="H246" s="311">
        <f t="shared" ca="1" si="1"/>
        <v>1.4038868467736165E-7</v>
      </c>
      <c r="I246" s="311">
        <f t="shared" ca="1" si="2"/>
        <v>-1.007277918304339E-2</v>
      </c>
      <c r="J246" s="310">
        <f t="shared" ca="1" si="3"/>
        <v>2.5990425924302674E-3</v>
      </c>
      <c r="P246" s="301">
        <f t="shared" si="9"/>
        <v>41395</v>
      </c>
      <c r="Q246" s="648">
        <f t="shared" ca="1" si="4"/>
        <v>0</v>
      </c>
      <c r="R246" s="648">
        <f t="shared" ca="1" si="5"/>
        <v>1.6005551350950498E-7</v>
      </c>
      <c r="S246" s="648">
        <f t="shared" ca="1" si="6"/>
        <v>-9.4452530243301913E-3</v>
      </c>
      <c r="T246" s="648">
        <f t="shared" ca="1" si="7"/>
        <v>1.4832669656414943E-3</v>
      </c>
    </row>
    <row r="247" spans="6:20">
      <c r="F247" s="301">
        <f t="shared" si="8"/>
        <v>41426</v>
      </c>
      <c r="G247" s="308">
        <f t="shared" ca="1" si="0"/>
        <v>0</v>
      </c>
      <c r="H247" s="311">
        <f t="shared" ca="1" si="1"/>
        <v>-2.6334388669724262E-8</v>
      </c>
      <c r="I247" s="311">
        <f t="shared" ca="1" si="2"/>
        <v>-1.2242383301300008E-2</v>
      </c>
      <c r="J247" s="310">
        <f t="shared" ca="1" si="3"/>
        <v>1.4093850595768842E-3</v>
      </c>
      <c r="P247" s="301">
        <f t="shared" si="9"/>
        <v>41426</v>
      </c>
      <c r="Q247" s="648">
        <f t="shared" ca="1" si="4"/>
        <v>0</v>
      </c>
      <c r="R247" s="648">
        <f t="shared" ca="1" si="5"/>
        <v>-1.2585590902780552E-8</v>
      </c>
      <c r="S247" s="648">
        <f t="shared" ca="1" si="6"/>
        <v>-1.0878443477023159E-2</v>
      </c>
      <c r="T247" s="648">
        <f t="shared" ca="1" si="7"/>
        <v>1.9897227898706404E-3</v>
      </c>
    </row>
    <row r="248" spans="6:20">
      <c r="F248" s="301">
        <f t="shared" si="8"/>
        <v>41456</v>
      </c>
      <c r="G248" s="308">
        <f t="shared" ca="1" si="0"/>
        <v>0</v>
      </c>
      <c r="H248" s="311">
        <f t="shared" ca="1" si="1"/>
        <v>-8.5085140599794329E-8</v>
      </c>
      <c r="I248" s="311">
        <f t="shared" ca="1" si="2"/>
        <v>-1.0972196543680535E-2</v>
      </c>
      <c r="J248" s="310">
        <f t="shared" ca="1" si="3"/>
        <v>1.3331944212364721E-3</v>
      </c>
      <c r="P248" s="301">
        <f t="shared" si="9"/>
        <v>41456</v>
      </c>
      <c r="Q248" s="648">
        <f t="shared" ca="1" si="4"/>
        <v>0</v>
      </c>
      <c r="R248" s="648">
        <f t="shared" ca="1" si="5"/>
        <v>8.7543163607151087E-8</v>
      </c>
      <c r="S248" s="648">
        <f t="shared" ca="1" si="6"/>
        <v>-9.4402749062320046E-3</v>
      </c>
      <c r="T248" s="648">
        <f t="shared" ca="1" si="7"/>
        <v>1.4665101762465493E-3</v>
      </c>
    </row>
    <row r="249" spans="6:20">
      <c r="F249" s="301">
        <f t="shared" si="8"/>
        <v>41487</v>
      </c>
      <c r="G249" s="308">
        <f t="shared" ca="1" si="0"/>
        <v>0</v>
      </c>
      <c r="H249" s="311">
        <f t="shared" ca="1" si="1"/>
        <v>1.1563688162574692E-7</v>
      </c>
      <c r="I249" s="311">
        <f t="shared" ca="1" si="2"/>
        <v>-1.0456095849384117E-2</v>
      </c>
      <c r="J249" s="310">
        <f t="shared" ca="1" si="3"/>
        <v>1.9478101578784823E-3</v>
      </c>
      <c r="P249" s="301">
        <f t="shared" si="9"/>
        <v>41487</v>
      </c>
      <c r="Q249" s="648">
        <f t="shared" ca="1" si="4"/>
        <v>0</v>
      </c>
      <c r="R249" s="648">
        <f t="shared" ca="1" si="5"/>
        <v>8.5599274335379505E-8</v>
      </c>
      <c r="S249" s="648">
        <f t="shared" ca="1" si="6"/>
        <v>-9.1228355919603654E-3</v>
      </c>
      <c r="T249" s="648">
        <f t="shared" ca="1" si="7"/>
        <v>1.4481571474087573E-3</v>
      </c>
    </row>
    <row r="250" spans="6:20">
      <c r="F250" s="301">
        <f t="shared" si="8"/>
        <v>41518</v>
      </c>
      <c r="G250" s="308">
        <f t="shared" ca="1" si="0"/>
        <v>0</v>
      </c>
      <c r="H250" s="311">
        <f t="shared" ca="1" si="1"/>
        <v>-2.3614121014148282E-7</v>
      </c>
      <c r="I250" s="311">
        <f t="shared" ca="1" si="2"/>
        <v>-1.4311162604110028E-2</v>
      </c>
      <c r="J250" s="310">
        <f t="shared" ca="1" si="3"/>
        <v>1.4027861994987401E-3</v>
      </c>
      <c r="P250" s="301">
        <f t="shared" si="9"/>
        <v>41518</v>
      </c>
      <c r="Q250" s="648">
        <f t="shared" ca="1" si="4"/>
        <v>0</v>
      </c>
      <c r="R250" s="648">
        <f t="shared" ca="1" si="5"/>
        <v>1.6444948514049429E-8</v>
      </c>
      <c r="S250" s="648">
        <f t="shared" ca="1" si="6"/>
        <v>-1.2261633624128909E-2</v>
      </c>
      <c r="T250" s="648">
        <f t="shared" ca="1" si="7"/>
        <v>1.0287383292624241E-3</v>
      </c>
    </row>
    <row r="251" spans="6:20">
      <c r="F251" s="301">
        <f t="shared" si="8"/>
        <v>41548</v>
      </c>
      <c r="G251" s="308">
        <f t="shared" ca="1" si="0"/>
        <v>0</v>
      </c>
      <c r="H251" s="311">
        <f t="shared" ca="1" si="1"/>
        <v>-4.297659264018705E-7</v>
      </c>
      <c r="I251" s="311">
        <f t="shared" ca="1" si="2"/>
        <v>-1.1987230703913498E-2</v>
      </c>
      <c r="J251" s="310">
        <f t="shared" ca="1" si="3"/>
        <v>1.9781755123926548E-3</v>
      </c>
      <c r="P251" s="301">
        <f t="shared" si="9"/>
        <v>41548</v>
      </c>
      <c r="Q251" s="648">
        <f t="shared" ca="1" si="4"/>
        <v>0</v>
      </c>
      <c r="R251" s="648">
        <f t="shared" ca="1" si="5"/>
        <v>1.4755253396891987E-7</v>
      </c>
      <c r="S251" s="648">
        <f t="shared" ca="1" si="6"/>
        <v>-1.0578919300408329E-2</v>
      </c>
      <c r="T251" s="648">
        <f t="shared" ca="1" si="7"/>
        <v>9.8017751443024714E-4</v>
      </c>
    </row>
    <row r="252" spans="6:20">
      <c r="F252" s="301">
        <f t="shared" si="8"/>
        <v>41579</v>
      </c>
      <c r="G252" s="308">
        <f t="shared" ca="1" si="0"/>
        <v>0</v>
      </c>
      <c r="H252" s="311">
        <f t="shared" ca="1" si="1"/>
        <v>-4.3767584978482432E-7</v>
      </c>
      <c r="I252" s="311">
        <f t="shared" ca="1" si="2"/>
        <v>-1.2216252420681695E-2</v>
      </c>
      <c r="J252" s="310">
        <f t="shared" ca="1" si="3"/>
        <v>1.3666736957425041E-3</v>
      </c>
      <c r="P252" s="301">
        <f t="shared" si="9"/>
        <v>41579</v>
      </c>
      <c r="Q252" s="648">
        <f t="shared" ca="1" si="4"/>
        <v>0</v>
      </c>
      <c r="R252" s="648">
        <f t="shared" ca="1" si="5"/>
        <v>-1.3324905712153168E-7</v>
      </c>
      <c r="S252" s="648">
        <f t="shared" ca="1" si="6"/>
        <v>-1.1076775943122841E-2</v>
      </c>
      <c r="T252" s="648">
        <f t="shared" ca="1" si="7"/>
        <v>1.5254223538128109E-3</v>
      </c>
    </row>
    <row r="253" spans="6:20">
      <c r="F253" s="301">
        <f t="shared" si="8"/>
        <v>41609</v>
      </c>
      <c r="G253" s="308">
        <f t="shared" ca="1" si="0"/>
        <v>0</v>
      </c>
      <c r="H253" s="311">
        <f t="shared" ca="1" si="1"/>
        <v>-1.2489714906749327E-7</v>
      </c>
      <c r="I253" s="311">
        <f t="shared" ca="1" si="2"/>
        <v>-1.1271643151413269E-2</v>
      </c>
      <c r="J253" s="310">
        <f t="shared" ca="1" si="3"/>
        <v>3.3120420290557728E-3</v>
      </c>
      <c r="P253" s="301">
        <f t="shared" si="9"/>
        <v>41609</v>
      </c>
      <c r="Q253" s="648">
        <f t="shared" ca="1" si="4"/>
        <v>0</v>
      </c>
      <c r="R253" s="648">
        <f t="shared" ca="1" si="5"/>
        <v>7.0742371072185506E-8</v>
      </c>
      <c r="S253" s="648">
        <f t="shared" ca="1" si="6"/>
        <v>-1.0112170841072743E-2</v>
      </c>
      <c r="T253" s="648">
        <f t="shared" ca="1" si="7"/>
        <v>1.4523788499325452E-3</v>
      </c>
    </row>
    <row r="254" spans="6:20">
      <c r="F254" s="301">
        <f t="shared" si="8"/>
        <v>41640</v>
      </c>
      <c r="G254" s="308">
        <f t="shared" ca="1" si="0"/>
        <v>0</v>
      </c>
      <c r="H254" s="311">
        <f t="shared" ca="1" si="1"/>
        <v>-1.1174994529739024E-7</v>
      </c>
      <c r="I254" s="311">
        <f t="shared" ca="1" si="2"/>
        <v>-8.3670866050297166E-3</v>
      </c>
      <c r="J254" s="310">
        <f t="shared" ca="1" si="3"/>
        <v>1.9445903509953677E-3</v>
      </c>
      <c r="P254" s="301">
        <f t="shared" si="9"/>
        <v>41640</v>
      </c>
      <c r="Q254" s="648">
        <f t="shared" ca="1" si="4"/>
        <v>0</v>
      </c>
      <c r="R254" s="648">
        <f t="shared" ca="1" si="5"/>
        <v>-1.7627207804515876E-8</v>
      </c>
      <c r="S254" s="648">
        <f t="shared" ca="1" si="6"/>
        <v>-7.7416599260052843E-3</v>
      </c>
      <c r="T254" s="648">
        <f t="shared" ca="1" si="7"/>
        <v>1.410797756246307E-3</v>
      </c>
    </row>
    <row r="255" spans="6:20">
      <c r="F255" s="301">
        <f t="shared" si="8"/>
        <v>41671</v>
      </c>
      <c r="G255" s="308">
        <f t="shared" ca="1" si="0"/>
        <v>0</v>
      </c>
      <c r="H255" s="311">
        <f t="shared" ca="1" si="1"/>
        <v>-8.995459432892261E-8</v>
      </c>
      <c r="I255" s="311">
        <f t="shared" ca="1" si="2"/>
        <v>-9.2056608477250057E-3</v>
      </c>
      <c r="J255" s="310">
        <f t="shared" ca="1" si="3"/>
        <v>1.4170065520398012E-3</v>
      </c>
      <c r="P255" s="301">
        <f t="shared" si="9"/>
        <v>41671</v>
      </c>
      <c r="Q255" s="648">
        <f t="shared" ca="1" si="4"/>
        <v>0</v>
      </c>
      <c r="R255" s="648">
        <f t="shared" ca="1" si="5"/>
        <v>1.214713911679155E-7</v>
      </c>
      <c r="S255" s="648">
        <f t="shared" ca="1" si="6"/>
        <v>-8.5115764766817703E-3</v>
      </c>
      <c r="T255" s="648">
        <f t="shared" ca="1" si="7"/>
        <v>5.0833698773367075E-4</v>
      </c>
    </row>
    <row r="256" spans="6:20">
      <c r="F256" s="301">
        <f t="shared" si="8"/>
        <v>41699</v>
      </c>
      <c r="G256" s="308">
        <f t="shared" ca="1" si="0"/>
        <v>0</v>
      </c>
      <c r="H256" s="311">
        <f t="shared" ca="1" si="1"/>
        <v>-3.6068341202621923E-7</v>
      </c>
      <c r="I256" s="311">
        <f t="shared" ca="1" si="2"/>
        <v>-1.2706308635845653E-2</v>
      </c>
      <c r="J256" s="310">
        <f t="shared" ca="1" si="3"/>
        <v>1.4154294869004325E-3</v>
      </c>
      <c r="P256" s="301">
        <f t="shared" si="9"/>
        <v>41699</v>
      </c>
      <c r="Q256" s="648">
        <f t="shared" ca="1" si="4"/>
        <v>0</v>
      </c>
      <c r="R256" s="648">
        <f t="shared" ca="1" si="5"/>
        <v>-1.7154774623051594E-7</v>
      </c>
      <c r="S256" s="648">
        <f t="shared" ca="1" si="6"/>
        <v>-1.1305885198528598E-2</v>
      </c>
      <c r="T256" s="648">
        <f t="shared" ca="1" si="7"/>
        <v>9.5709744132332908E-4</v>
      </c>
    </row>
    <row r="257" spans="6:20">
      <c r="F257" s="301">
        <f t="shared" si="8"/>
        <v>41730</v>
      </c>
      <c r="G257" s="308">
        <f t="shared" ca="1" si="0"/>
        <v>0</v>
      </c>
      <c r="H257" s="311">
        <f t="shared" ca="1" si="1"/>
        <v>-4.943909821530923E-7</v>
      </c>
      <c r="I257" s="311">
        <f t="shared" ca="1" si="2"/>
        <v>-1.2312948933858703E-2</v>
      </c>
      <c r="J257" s="310">
        <f t="shared" ca="1" si="3"/>
        <v>3.2832908531219562E-3</v>
      </c>
      <c r="P257" s="301">
        <f t="shared" si="9"/>
        <v>41730</v>
      </c>
      <c r="Q257" s="648">
        <f t="shared" ca="1" si="4"/>
        <v>0</v>
      </c>
      <c r="R257" s="648">
        <f t="shared" ca="1" si="5"/>
        <v>-1.8720807937189221E-7</v>
      </c>
      <c r="S257" s="648">
        <f t="shared" ca="1" si="6"/>
        <v>-1.0545913042560806E-2</v>
      </c>
      <c r="T257" s="648">
        <f t="shared" ca="1" si="7"/>
        <v>9.8035095800241834E-4</v>
      </c>
    </row>
    <row r="258" spans="6:20">
      <c r="F258" s="301">
        <f t="shared" si="8"/>
        <v>41760</v>
      </c>
      <c r="G258" s="308">
        <f t="shared" ca="1" si="0"/>
        <v>0</v>
      </c>
      <c r="H258" s="311">
        <f t="shared" ca="1" si="1"/>
        <v>-2.4472419224430553E-7</v>
      </c>
      <c r="I258" s="311">
        <f t="shared" ca="1" si="2"/>
        <v>-1.18095293538657E-2</v>
      </c>
      <c r="J258" s="310">
        <f t="shared" ca="1" si="3"/>
        <v>1.3631978621804208E-3</v>
      </c>
      <c r="P258" s="301">
        <f t="shared" si="9"/>
        <v>41760</v>
      </c>
      <c r="Q258" s="648">
        <f t="shared" ca="1" si="4"/>
        <v>0</v>
      </c>
      <c r="R258" s="648">
        <f t="shared" ca="1" si="5"/>
        <v>-2.1683056461441197E-8</v>
      </c>
      <c r="S258" s="648">
        <f t="shared" ca="1" si="6"/>
        <v>-1.0433293704841806E-2</v>
      </c>
      <c r="T258" s="648">
        <f t="shared" ca="1" si="7"/>
        <v>9.9744418074276808E-4</v>
      </c>
    </row>
    <row r="259" spans="6:20">
      <c r="F259" s="301">
        <f t="shared" si="8"/>
        <v>41791</v>
      </c>
      <c r="G259" s="308">
        <f t="shared" ca="1" si="0"/>
        <v>0</v>
      </c>
      <c r="H259" s="311">
        <f t="shared" ca="1" si="1"/>
        <v>-3.3226007500886112E-9</v>
      </c>
      <c r="I259" s="311">
        <f t="shared" ca="1" si="2"/>
        <v>-1.1832315467608878E-2</v>
      </c>
      <c r="J259" s="310">
        <f t="shared" ca="1" si="3"/>
        <v>1.3794056403846344E-3</v>
      </c>
      <c r="P259" s="301">
        <f t="shared" si="9"/>
        <v>41791</v>
      </c>
      <c r="Q259" s="648">
        <f t="shared" ca="1" si="4"/>
        <v>0</v>
      </c>
      <c r="R259" s="648">
        <f t="shared" ca="1" si="5"/>
        <v>-1.2600909959914475E-7</v>
      </c>
      <c r="S259" s="648">
        <f t="shared" ca="1" si="6"/>
        <v>-1.0133592492952759E-2</v>
      </c>
      <c r="T259" s="648">
        <f t="shared" ca="1" si="7"/>
        <v>9.8050146761008428E-4</v>
      </c>
    </row>
    <row r="260" spans="6:20">
      <c r="F260" s="301">
        <f t="shared" si="8"/>
        <v>41821</v>
      </c>
      <c r="G260" s="308">
        <f t="shared" ca="1" si="0"/>
        <v>0</v>
      </c>
      <c r="H260" s="311">
        <f t="shared" ca="1" si="1"/>
        <v>-1.3836222167995516E-8</v>
      </c>
      <c r="I260" s="311">
        <f t="shared" ca="1" si="2"/>
        <v>-1.1051137638080188E-2</v>
      </c>
      <c r="J260" s="310">
        <f t="shared" ca="1" si="3"/>
        <v>1.9631404872557656E-3</v>
      </c>
      <c r="P260" s="301">
        <f t="shared" si="9"/>
        <v>41821</v>
      </c>
      <c r="Q260" s="648">
        <f t="shared" ca="1" si="4"/>
        <v>0</v>
      </c>
      <c r="R260" s="648">
        <f t="shared" ca="1" si="5"/>
        <v>-4.994764701837795E-8</v>
      </c>
      <c r="S260" s="648">
        <f t="shared" ca="1" si="6"/>
        <v>-9.6481968060229129E-3</v>
      </c>
      <c r="T260" s="648">
        <f t="shared" ca="1" si="7"/>
        <v>9.8091687836432406E-4</v>
      </c>
    </row>
    <row r="261" spans="6:20">
      <c r="F261" s="301">
        <f t="shared" si="8"/>
        <v>41852</v>
      </c>
      <c r="G261" s="308">
        <f t="shared" ca="1" si="0"/>
        <v>0</v>
      </c>
      <c r="H261" s="311">
        <f t="shared" ca="1" si="1"/>
        <v>8.3074606083144431E-8</v>
      </c>
      <c r="I261" s="311">
        <f t="shared" ca="1" si="2"/>
        <v>-1.0973606136224667E-2</v>
      </c>
      <c r="J261" s="310">
        <f t="shared" ca="1" si="3"/>
        <v>1.320301917437483E-3</v>
      </c>
      <c r="P261" s="301">
        <f t="shared" si="9"/>
        <v>41852</v>
      </c>
      <c r="Q261" s="648">
        <f t="shared" ca="1" si="4"/>
        <v>0</v>
      </c>
      <c r="R261" s="648">
        <f t="shared" ca="1" si="5"/>
        <v>-3.9036939347703026E-8</v>
      </c>
      <c r="S261" s="648">
        <f t="shared" ca="1" si="6"/>
        <v>-9.0531735547605408E-3</v>
      </c>
      <c r="T261" s="648">
        <f t="shared" ca="1" si="7"/>
        <v>9.4412885724048934E-4</v>
      </c>
    </row>
    <row r="262" spans="6:20">
      <c r="F262" s="301">
        <f t="shared" si="8"/>
        <v>41883</v>
      </c>
      <c r="G262" s="308">
        <f t="shared" ca="1" si="0"/>
        <v>0</v>
      </c>
      <c r="H262" s="311">
        <f t="shared" ca="1" si="1"/>
        <v>-1.9580178112210689E-7</v>
      </c>
      <c r="I262" s="311">
        <f t="shared" ca="1" si="2"/>
        <v>-1.4559952334953885E-2</v>
      </c>
      <c r="J262" s="310">
        <f t="shared" ca="1" si="3"/>
        <v>1.3857802283836484E-3</v>
      </c>
      <c r="P262" s="301">
        <f t="shared" si="9"/>
        <v>41883</v>
      </c>
      <c r="Q262" s="648">
        <f t="shared" ca="1" si="4"/>
        <v>0</v>
      </c>
      <c r="R262" s="648">
        <f t="shared" ca="1" si="5"/>
        <v>1.1734716531819345E-8</v>
      </c>
      <c r="S262" s="648">
        <f t="shared" ca="1" si="6"/>
        <v>-1.2884539224685687E-2</v>
      </c>
      <c r="T262" s="648">
        <f t="shared" ca="1" si="7"/>
        <v>9.9426531427093678E-4</v>
      </c>
    </row>
    <row r="263" spans="6:20">
      <c r="F263" s="301">
        <f t="shared" si="8"/>
        <v>41913</v>
      </c>
      <c r="G263" s="308">
        <f t="shared" ca="1" si="0"/>
        <v>0</v>
      </c>
      <c r="H263" s="311">
        <f t="shared" ca="1" si="1"/>
        <v>-3.189927655355973E-7</v>
      </c>
      <c r="I263" s="311">
        <f t="shared" ca="1" si="2"/>
        <v>-1.3209304291161961E-2</v>
      </c>
      <c r="J263" s="310">
        <f t="shared" ca="1" si="3"/>
        <v>1.3342821101034463E-3</v>
      </c>
      <c r="P263" s="301">
        <f t="shared" si="9"/>
        <v>41913</v>
      </c>
      <c r="Q263" s="648">
        <f t="shared" ca="1" si="4"/>
        <v>0</v>
      </c>
      <c r="R263" s="648">
        <f t="shared" ca="1" si="5"/>
        <v>-1.3769258488949276E-7</v>
      </c>
      <c r="S263" s="648">
        <f t="shared" ca="1" si="6"/>
        <v>-1.0929185337706593E-2</v>
      </c>
      <c r="T263" s="648">
        <f t="shared" ca="1" si="7"/>
        <v>1.5024825058680413E-3</v>
      </c>
    </row>
    <row r="264" spans="6:20">
      <c r="F264" s="301">
        <f t="shared" si="8"/>
        <v>41944</v>
      </c>
      <c r="G264" s="308">
        <f t="shared" ca="1" si="0"/>
        <v>0</v>
      </c>
      <c r="H264" s="311">
        <f t="shared" ca="1" si="1"/>
        <v>-5.2119256699345584E-7</v>
      </c>
      <c r="I264" s="311">
        <f t="shared" ca="1" si="2"/>
        <v>-1.3263040687323313E-2</v>
      </c>
      <c r="J264" s="310">
        <f t="shared" ca="1" si="3"/>
        <v>1.3928968406238251E-3</v>
      </c>
      <c r="P264" s="301">
        <f t="shared" si="9"/>
        <v>41944</v>
      </c>
      <c r="Q264" s="648">
        <f t="shared" ca="1" si="4"/>
        <v>0</v>
      </c>
      <c r="R264" s="648">
        <f t="shared" ca="1" si="5"/>
        <v>-2.2501116214712624E-7</v>
      </c>
      <c r="S264" s="648">
        <f t="shared" ca="1" si="6"/>
        <v>-1.1945425560225598E-2</v>
      </c>
      <c r="T264" s="648">
        <f t="shared" ca="1" si="7"/>
        <v>1.0365943022974111E-3</v>
      </c>
    </row>
    <row r="265" spans="6:20">
      <c r="F265" s="301">
        <f t="shared" si="8"/>
        <v>41974</v>
      </c>
      <c r="G265" s="308">
        <f t="shared" ca="1" si="0"/>
        <v>0</v>
      </c>
      <c r="H265" s="311">
        <f t="shared" ca="1" si="1"/>
        <v>-5.1605112338926062E-7</v>
      </c>
      <c r="I265" s="311">
        <f t="shared" ca="1" si="2"/>
        <v>-1.2460991378471231E-2</v>
      </c>
      <c r="J265" s="310">
        <f t="shared" ca="1" si="3"/>
        <v>1.3444235832529294E-3</v>
      </c>
      <c r="P265" s="301">
        <f t="shared" si="9"/>
        <v>41974</v>
      </c>
      <c r="Q265" s="648">
        <f t="shared" ca="1" si="4"/>
        <v>0</v>
      </c>
      <c r="R265" s="648">
        <f t="shared" ca="1" si="5"/>
        <v>-1.3095836171039821E-7</v>
      </c>
      <c r="S265" s="648">
        <f t="shared" ca="1" si="6"/>
        <v>-1.059461636133574E-2</v>
      </c>
      <c r="T265" s="648">
        <f t="shared" ca="1" si="7"/>
        <v>1.480269279847235E-3</v>
      </c>
    </row>
    <row r="266" spans="6:20">
      <c r="F266" s="301">
        <f t="shared" si="8"/>
        <v>42005</v>
      </c>
      <c r="G266" s="308">
        <f t="shared" ca="1" si="0"/>
        <v>0</v>
      </c>
      <c r="H266" s="311">
        <f t="shared" ca="1" si="1"/>
        <v>-8.4068936523351567E-7</v>
      </c>
      <c r="I266" s="311">
        <f t="shared" ca="1" si="2"/>
        <v>-1.1745310802945386E-2</v>
      </c>
      <c r="J266" s="310">
        <f t="shared" ca="1" si="3"/>
        <v>2.0169795570432747E-3</v>
      </c>
      <c r="P266" s="301">
        <f t="shared" si="9"/>
        <v>42005</v>
      </c>
      <c r="Q266" s="648">
        <f t="shared" ca="1" si="4"/>
        <v>0</v>
      </c>
      <c r="R266" s="648">
        <f t="shared" ca="1" si="5"/>
        <v>-1.0390326574682973E-6</v>
      </c>
      <c r="S266" s="648">
        <f t="shared" ca="1" si="6"/>
        <v>-1.038603659077697E-2</v>
      </c>
      <c r="T266" s="648">
        <f t="shared" ca="1" si="7"/>
        <v>1.4744233797794326E-3</v>
      </c>
    </row>
    <row r="267" spans="6:20">
      <c r="F267" s="301">
        <f t="shared" si="8"/>
        <v>42036</v>
      </c>
      <c r="G267" s="308">
        <f t="shared" ca="1" si="0"/>
        <v>0</v>
      </c>
      <c r="H267" s="311">
        <f t="shared" ca="1" si="1"/>
        <v>-9.7676380861333456E-7</v>
      </c>
      <c r="I267" s="311">
        <f t="shared" ca="1" si="2"/>
        <v>-1.0572706352307781E-2</v>
      </c>
      <c r="J267" s="310">
        <f t="shared" ca="1" si="3"/>
        <v>1.4391358100864782E-3</v>
      </c>
      <c r="P267" s="301">
        <f t="shared" si="9"/>
        <v>42036</v>
      </c>
      <c r="Q267" s="648">
        <f t="shared" ca="1" si="4"/>
        <v>0</v>
      </c>
      <c r="R267" s="648">
        <f t="shared" ca="1" si="5"/>
        <v>-1.0517423298939121E-6</v>
      </c>
      <c r="S267" s="648">
        <f t="shared" ca="1" si="6"/>
        <v>-9.3261526235566272E-3</v>
      </c>
      <c r="T267" s="648">
        <f t="shared" ca="1" si="7"/>
        <v>1.6078336145524119E-3</v>
      </c>
    </row>
    <row r="268" spans="6:20">
      <c r="F268" s="301">
        <f t="shared" si="8"/>
        <v>42064</v>
      </c>
      <c r="G268" s="308">
        <f t="shared" ca="1" si="0"/>
        <v>0</v>
      </c>
      <c r="H268" s="311">
        <f t="shared" ca="1" si="1"/>
        <v>-7.5649995556759109E-7</v>
      </c>
      <c r="I268" s="311">
        <f t="shared" ca="1" si="2"/>
        <v>-1.4520344255982698E-2</v>
      </c>
      <c r="J268" s="310">
        <f t="shared" ca="1" si="3"/>
        <v>2.0558192426958222E-3</v>
      </c>
      <c r="P268" s="301">
        <f t="shared" si="9"/>
        <v>42064</v>
      </c>
      <c r="Q268" s="648">
        <f t="shared" ca="1" si="4"/>
        <v>0</v>
      </c>
      <c r="R268" s="648">
        <f t="shared" ca="1" si="5"/>
        <v>-1.1090888722975478E-6</v>
      </c>
      <c r="S268" s="310">
        <f t="shared" ca="1" si="6"/>
        <v>-1.2578157985848937E-2</v>
      </c>
      <c r="T268" s="648">
        <f t="shared" ca="1" si="7"/>
        <v>1.4664911823680793E-3</v>
      </c>
    </row>
    <row r="269" spans="6:20">
      <c r="F269" s="301">
        <f t="shared" si="8"/>
        <v>42095</v>
      </c>
      <c r="G269" s="308">
        <f t="shared" ca="1" si="0"/>
        <v>0</v>
      </c>
      <c r="H269" s="311">
        <f t="shared" ca="1" si="1"/>
        <v>-9.7414763922110126E-8</v>
      </c>
      <c r="I269" s="311">
        <f t="shared" ca="1" si="2"/>
        <v>-1.451450539059751E-2</v>
      </c>
      <c r="J269" s="310">
        <f t="shared" ca="1" si="3"/>
        <v>1.4494969519480705E-3</v>
      </c>
      <c r="P269" s="301">
        <f t="shared" si="9"/>
        <v>42095</v>
      </c>
      <c r="Q269" s="648">
        <f t="shared" ca="1" si="4"/>
        <v>0</v>
      </c>
      <c r="R269" s="648">
        <f t="shared" ca="1" si="5"/>
        <v>-2.7072714681164456E-7</v>
      </c>
      <c r="S269" s="310">
        <f t="shared" ca="1" si="6"/>
        <v>-1.1979269407833115E-2</v>
      </c>
      <c r="T269" s="648">
        <f t="shared" ca="1" si="7"/>
        <v>1.5677005074401507E-3</v>
      </c>
    </row>
    <row r="270" spans="6:20">
      <c r="F270" s="301">
        <f t="shared" si="8"/>
        <v>42125</v>
      </c>
      <c r="G270" s="308">
        <f t="shared" ca="1" si="0"/>
        <v>0</v>
      </c>
      <c r="H270" s="311">
        <f t="shared" ca="1" si="1"/>
        <v>-1.403536287192253E-9</v>
      </c>
      <c r="I270" s="311">
        <f t="shared" ca="1" si="2"/>
        <v>-1.4047960209844446E-2</v>
      </c>
      <c r="J270" s="310">
        <f t="shared" ca="1" si="3"/>
        <v>2.0611212245242871E-3</v>
      </c>
      <c r="P270" s="301">
        <f t="shared" si="9"/>
        <v>42125</v>
      </c>
      <c r="Q270" s="648">
        <f t="shared" ca="1" si="4"/>
        <v>0</v>
      </c>
      <c r="R270" s="648">
        <f t="shared" ca="1" si="5"/>
        <v>2.2412856193199104E-7</v>
      </c>
      <c r="S270" s="648">
        <f t="shared" ca="1" si="6"/>
        <v>-1.1776701664305445E-2</v>
      </c>
      <c r="T270" s="648">
        <f t="shared" ca="1" si="7"/>
        <v>1.9876959691493834E-3</v>
      </c>
    </row>
    <row r="271" spans="6:20">
      <c r="F271" s="301">
        <f t="shared" si="8"/>
        <v>42156</v>
      </c>
      <c r="G271" s="308">
        <f t="shared" ca="1" si="0"/>
        <v>0</v>
      </c>
      <c r="H271" s="311">
        <f t="shared" ca="1" si="1"/>
        <v>6.3103011260778885E-7</v>
      </c>
      <c r="I271" s="311">
        <f t="shared" ca="1" si="2"/>
        <v>-1.33464084218754E-2</v>
      </c>
      <c r="J271" s="310">
        <f t="shared" ca="1" si="3"/>
        <v>1.3723595383077214E-3</v>
      </c>
      <c r="P271" s="301">
        <f t="shared" si="9"/>
        <v>42156</v>
      </c>
      <c r="Q271" s="648">
        <f t="shared" ca="1" si="4"/>
        <v>0</v>
      </c>
      <c r="R271" s="648">
        <f t="shared" ca="1" si="5"/>
        <v>-2.8919102901259208E-7</v>
      </c>
      <c r="S271" s="648">
        <f t="shared" ca="1" si="6"/>
        <v>-1.2186745460909698E-2</v>
      </c>
      <c r="T271" s="648">
        <f t="shared" ca="1" si="7"/>
        <v>1.0196331686147531E-3</v>
      </c>
    </row>
    <row r="272" spans="6:20">
      <c r="F272" s="301">
        <f t="shared" si="8"/>
        <v>42186</v>
      </c>
      <c r="G272" s="308">
        <f t="shared" ca="1" si="0"/>
        <v>0</v>
      </c>
      <c r="H272" s="311">
        <f t="shared" ca="1" si="1"/>
        <v>3.7591390777969025E-7</v>
      </c>
      <c r="I272" s="311">
        <f t="shared" ca="1" si="2"/>
        <v>-1.1806272810695129E-2</v>
      </c>
      <c r="J272" s="310">
        <f t="shared" ca="1" si="3"/>
        <v>2.007486955812654E-3</v>
      </c>
      <c r="P272" s="301">
        <f t="shared" si="9"/>
        <v>42186</v>
      </c>
      <c r="Q272" s="648">
        <f t="shared" ca="1" si="4"/>
        <v>0</v>
      </c>
      <c r="R272" s="648">
        <f t="shared" ca="1" si="5"/>
        <v>-3.510820015817373E-7</v>
      </c>
      <c r="S272" s="648">
        <f t="shared" ca="1" si="6"/>
        <v>-9.9540956163204353E-3</v>
      </c>
      <c r="T272" s="648">
        <f t="shared" ca="1" si="7"/>
        <v>9.4909993655978298E-4</v>
      </c>
    </row>
    <row r="273" spans="6:20">
      <c r="F273" s="301">
        <f t="shared" si="8"/>
        <v>42217</v>
      </c>
      <c r="G273" s="308">
        <f t="shared" ca="1" si="0"/>
        <v>0</v>
      </c>
      <c r="H273" s="311">
        <f t="shared" ca="1" si="1"/>
        <v>2.5087541999369023E-7</v>
      </c>
      <c r="I273" s="311">
        <f t="shared" ca="1" si="2"/>
        <v>-1.1808643366997829E-2</v>
      </c>
      <c r="J273" s="310">
        <f t="shared" ca="1" si="3"/>
        <v>1.9734687014496544E-3</v>
      </c>
      <c r="P273" s="301">
        <f t="shared" si="9"/>
        <v>42217</v>
      </c>
      <c r="Q273" s="648">
        <f t="shared" ca="1" si="4"/>
        <v>0</v>
      </c>
      <c r="R273" s="648">
        <f t="shared" ca="1" si="5"/>
        <v>-1.9701556330797843E-7</v>
      </c>
      <c r="S273" s="648">
        <f t="shared" ca="1" si="6"/>
        <v>-1.0442095293334619E-2</v>
      </c>
      <c r="T273" s="648">
        <f t="shared" ca="1" si="7"/>
        <v>9.4492843452020914E-4</v>
      </c>
    </row>
    <row r="274" spans="6:20">
      <c r="F274" s="301">
        <f t="shared" si="8"/>
        <v>42248</v>
      </c>
      <c r="G274" s="308">
        <f t="shared" ref="G274:G337" ca="1" si="10">+IF(ISERROR(G35/C35-1),0,G35/C35-1)</f>
        <v>0</v>
      </c>
      <c r="H274" s="311">
        <f t="shared" ref="H274:H337" ca="1" si="11">+IF(ISERROR(H35/D35-1),0,H35/D35-1)</f>
        <v>9.1986270378541235E-8</v>
      </c>
      <c r="I274" s="311">
        <f t="shared" ref="I274:I337" ca="1" si="12">+IF(ISERROR(I35/E35-1),0,I35/E35-1)</f>
        <v>-1.5180670968154675E-2</v>
      </c>
      <c r="J274" s="310">
        <f t="shared" ref="J274:J337" ca="1" si="13">+IF(ISERROR(J35/F35-1),0,J35/F35-1)</f>
        <v>1.4002130653503198E-3</v>
      </c>
      <c r="P274" s="301">
        <f t="shared" si="9"/>
        <v>42248</v>
      </c>
      <c r="Q274" s="648">
        <f t="shared" ref="Q274:Q305" ca="1" si="14">+IF(ISERROR(Q35/M35-1),0,Q35/M35-1)</f>
        <v>0</v>
      </c>
      <c r="R274" s="648">
        <f t="shared" ref="R274:R305" ca="1" si="15">+IF(ISERROR(R35/N35-1),0,R35/N35-1)</f>
        <v>1.3532458931209135E-7</v>
      </c>
      <c r="S274" s="648">
        <f t="shared" ref="S274:S305" ca="1" si="16">+IF(ISERROR(S35/O35-1),0,S35/O35-1)</f>
        <v>-1.3257571379884703E-2</v>
      </c>
      <c r="T274" s="648">
        <f t="shared" ref="T274:T305" ca="1" si="17">+IF(ISERROR(T35/P35-1),0,T35/P35-1)</f>
        <v>1.5720214724934678E-3</v>
      </c>
    </row>
    <row r="275" spans="6:20">
      <c r="F275" s="301">
        <f t="shared" si="8"/>
        <v>42278</v>
      </c>
      <c r="G275" s="308">
        <f t="shared" ca="1" si="10"/>
        <v>0</v>
      </c>
      <c r="H275" s="311">
        <f t="shared" ca="1" si="11"/>
        <v>-4.2727604487868831E-7</v>
      </c>
      <c r="I275" s="311">
        <f t="shared" ca="1" si="12"/>
        <v>-1.4154452438802867E-2</v>
      </c>
      <c r="J275" s="310">
        <f t="shared" ca="1" si="13"/>
        <v>1.3360746018011849E-3</v>
      </c>
      <c r="P275" s="301">
        <f t="shared" si="9"/>
        <v>42278</v>
      </c>
      <c r="Q275" s="648">
        <f t="shared" ca="1" si="14"/>
        <v>0</v>
      </c>
      <c r="R275" s="648">
        <f t="shared" ca="1" si="15"/>
        <v>8.1893116732345561E-8</v>
      </c>
      <c r="S275" s="648">
        <f t="shared" ca="1" si="16"/>
        <v>-1.229312996281362E-2</v>
      </c>
      <c r="T275" s="648">
        <f t="shared" ca="1" si="17"/>
        <v>1.4992461258622747E-3</v>
      </c>
    </row>
    <row r="276" spans="6:20">
      <c r="F276" s="301">
        <f t="shared" si="8"/>
        <v>42309</v>
      </c>
      <c r="G276" s="308">
        <f t="shared" ca="1" si="10"/>
        <v>0</v>
      </c>
      <c r="H276" s="311">
        <f t="shared" ca="1" si="11"/>
        <v>-2.4994759662000376E-7</v>
      </c>
      <c r="I276" s="311">
        <f t="shared" ca="1" si="12"/>
        <v>-1.3674764930732053E-2</v>
      </c>
      <c r="J276" s="310">
        <f t="shared" ca="1" si="13"/>
        <v>1.4234901795471266E-3</v>
      </c>
      <c r="P276" s="301">
        <f t="shared" si="9"/>
        <v>42309</v>
      </c>
      <c r="Q276" s="648">
        <f t="shared" ca="1" si="14"/>
        <v>0</v>
      </c>
      <c r="R276" s="648">
        <f t="shared" ca="1" si="15"/>
        <v>9.9662469166261758E-8</v>
      </c>
      <c r="S276" s="648">
        <f t="shared" ca="1" si="16"/>
        <v>-1.1694189283624534E-2</v>
      </c>
      <c r="T276" s="648">
        <f t="shared" ca="1" si="17"/>
        <v>1.5464411517696064E-3</v>
      </c>
    </row>
    <row r="277" spans="6:20">
      <c r="F277" s="301">
        <f t="shared" si="8"/>
        <v>42339</v>
      </c>
      <c r="G277" s="308">
        <f t="shared" ca="1" si="10"/>
        <v>0</v>
      </c>
      <c r="H277" s="311">
        <f t="shared" ca="1" si="11"/>
        <v>-1.4213355603587274E-8</v>
      </c>
      <c r="I277" s="311">
        <f t="shared" ca="1" si="12"/>
        <v>-1.5290608790983207E-2</v>
      </c>
      <c r="J277" s="310">
        <f t="shared" ca="1" si="13"/>
        <v>1.4062423595291307E-3</v>
      </c>
      <c r="P277" s="301">
        <f t="shared" si="9"/>
        <v>42339</v>
      </c>
      <c r="Q277" s="648">
        <f t="shared" ca="1" si="14"/>
        <v>0</v>
      </c>
      <c r="R277" s="648">
        <f t="shared" ca="1" si="15"/>
        <v>-2.9086425490376655E-9</v>
      </c>
      <c r="S277" s="648">
        <f t="shared" ca="1" si="16"/>
        <v>-1.3046628825260753E-2</v>
      </c>
      <c r="T277" s="648">
        <f t="shared" ca="1" si="17"/>
        <v>1.0050392253484475E-3</v>
      </c>
    </row>
    <row r="278" spans="6:20">
      <c r="F278" s="301">
        <f t="shared" si="8"/>
        <v>42370</v>
      </c>
      <c r="G278" s="308">
        <f t="shared" ca="1" si="10"/>
        <v>0</v>
      </c>
      <c r="H278" s="311">
        <f t="shared" ca="1" si="11"/>
        <v>7.2062171341258363E-8</v>
      </c>
      <c r="I278" s="311">
        <f t="shared" ca="1" si="12"/>
        <v>-1.2012949789203864E-2</v>
      </c>
      <c r="J278" s="310">
        <f t="shared" ca="1" si="13"/>
        <v>2.0029684799107716E-3</v>
      </c>
      <c r="P278" s="301">
        <f t="shared" si="9"/>
        <v>42370</v>
      </c>
      <c r="Q278" s="648">
        <f t="shared" ca="1" si="14"/>
        <v>0</v>
      </c>
      <c r="R278" s="648">
        <f t="shared" ca="1" si="15"/>
        <v>-4.2214580786570366E-7</v>
      </c>
      <c r="S278" s="648">
        <f t="shared" ca="1" si="16"/>
        <v>-1.0733013302668626E-2</v>
      </c>
      <c r="T278" s="648">
        <f t="shared" ca="1" si="17"/>
        <v>9.5324283191722259E-4</v>
      </c>
    </row>
    <row r="279" spans="6:20">
      <c r="F279" s="301">
        <f t="shared" si="8"/>
        <v>42401</v>
      </c>
      <c r="G279" s="308">
        <f t="shared" ca="1" si="10"/>
        <v>0</v>
      </c>
      <c r="H279" s="311">
        <f t="shared" ca="1" si="11"/>
        <v>1.0386030568909632E-7</v>
      </c>
      <c r="I279" s="311">
        <f t="shared" ca="1" si="12"/>
        <v>-1.1617057227156335E-2</v>
      </c>
      <c r="J279" s="310">
        <f t="shared" ca="1" si="13"/>
        <v>1.4459879106696327E-3</v>
      </c>
      <c r="P279" s="301">
        <f t="shared" si="9"/>
        <v>42401</v>
      </c>
      <c r="Q279" s="648">
        <f t="shared" ca="1" si="14"/>
        <v>0</v>
      </c>
      <c r="R279" s="648">
        <f t="shared" ca="1" si="15"/>
        <v>-3.6589477514503699E-7</v>
      </c>
      <c r="S279" s="648">
        <f t="shared" ca="1" si="16"/>
        <v>-1.0316217229710656E-2</v>
      </c>
      <c r="T279" s="648">
        <f t="shared" ca="1" si="17"/>
        <v>1.5750166389674192E-3</v>
      </c>
    </row>
    <row r="280" spans="6:20">
      <c r="F280" s="301">
        <f t="shared" si="8"/>
        <v>42430</v>
      </c>
      <c r="G280" s="308">
        <f t="shared" ca="1" si="10"/>
        <v>0</v>
      </c>
      <c r="H280" s="311">
        <f t="shared" ca="1" si="11"/>
        <v>1.8055080275303226E-7</v>
      </c>
      <c r="I280" s="311">
        <f t="shared" ca="1" si="12"/>
        <v>-1.294699046327763E-2</v>
      </c>
      <c r="J280" s="310">
        <f t="shared" ca="1" si="13"/>
        <v>5.388359559076461E-3</v>
      </c>
      <c r="P280" s="301">
        <f t="shared" si="9"/>
        <v>42430</v>
      </c>
      <c r="Q280" s="648">
        <f t="shared" ca="1" si="14"/>
        <v>0</v>
      </c>
      <c r="R280" s="648">
        <f t="shared" ca="1" si="15"/>
        <v>-2.4156835243260844E-7</v>
      </c>
      <c r="S280" s="648">
        <f t="shared" ca="1" si="16"/>
        <v>-1.3131610064772481E-2</v>
      </c>
      <c r="T280" s="648">
        <f t="shared" ca="1" si="17"/>
        <v>9.8027622231189326E-4</v>
      </c>
    </row>
    <row r="281" spans="6:20">
      <c r="F281" s="301">
        <f t="shared" si="8"/>
        <v>42461</v>
      </c>
      <c r="G281" s="308">
        <f t="shared" ca="1" si="10"/>
        <v>0</v>
      </c>
      <c r="H281" s="311">
        <f t="shared" ca="1" si="11"/>
        <v>5.629395527506631E-8</v>
      </c>
      <c r="I281" s="311">
        <f t="shared" ca="1" si="12"/>
        <v>-1.591679717438943E-2</v>
      </c>
      <c r="J281" s="310">
        <f t="shared" ca="1" si="13"/>
        <v>1.8648491808164414E-2</v>
      </c>
      <c r="P281" s="301">
        <f t="shared" si="9"/>
        <v>42461</v>
      </c>
      <c r="Q281" s="648">
        <f t="shared" ca="1" si="14"/>
        <v>0</v>
      </c>
      <c r="R281" s="648">
        <f t="shared" ca="1" si="15"/>
        <v>-3.0153802554888642E-7</v>
      </c>
      <c r="S281" s="648">
        <f t="shared" ca="1" si="16"/>
        <v>-1.3136447797381878E-2</v>
      </c>
      <c r="T281" s="648">
        <f t="shared" ca="1" si="17"/>
        <v>1.048304347406992E-3</v>
      </c>
    </row>
    <row r="282" spans="6:20">
      <c r="F282" s="301">
        <f t="shared" si="8"/>
        <v>42491</v>
      </c>
      <c r="G282" s="308">
        <f t="shared" ca="1" si="10"/>
        <v>0</v>
      </c>
      <c r="H282" s="311">
        <f t="shared" ca="1" si="11"/>
        <v>1.1753663820002203E-8</v>
      </c>
      <c r="I282" s="311">
        <f t="shared" ca="1" si="12"/>
        <v>-1.3480182911992045E-2</v>
      </c>
      <c r="J282" s="310">
        <f t="shared" ca="1" si="13"/>
        <v>1.384470554428141E-3</v>
      </c>
      <c r="P282" s="301">
        <f t="shared" si="9"/>
        <v>42491</v>
      </c>
      <c r="Q282" s="648">
        <f t="shared" ca="1" si="14"/>
        <v>0</v>
      </c>
      <c r="R282" s="648">
        <f t="shared" ca="1" si="15"/>
        <v>-9.7947404298359686E-8</v>
      </c>
      <c r="S282" s="648">
        <f t="shared" ca="1" si="16"/>
        <v>-1.1522960059651588E-2</v>
      </c>
      <c r="T282" s="648">
        <f t="shared" ca="1" si="17"/>
        <v>9.7845206139557384E-4</v>
      </c>
    </row>
    <row r="283" spans="6:20">
      <c r="F283" s="301">
        <f t="shared" si="8"/>
        <v>42522</v>
      </c>
      <c r="G283" s="308">
        <f t="shared" ca="1" si="10"/>
        <v>0</v>
      </c>
      <c r="H283" s="311">
        <f t="shared" ca="1" si="11"/>
        <v>2.5947968906869789E-7</v>
      </c>
      <c r="I283" s="311">
        <f t="shared" ca="1" si="12"/>
        <v>-1.4034681509998537E-2</v>
      </c>
      <c r="J283" s="310">
        <f t="shared" ca="1" si="13"/>
        <v>1.4300069408892391E-3</v>
      </c>
      <c r="P283" s="301">
        <f t="shared" si="9"/>
        <v>42522</v>
      </c>
      <c r="Q283" s="648">
        <f t="shared" ca="1" si="14"/>
        <v>0</v>
      </c>
      <c r="R283" s="648">
        <f t="shared" ca="1" si="15"/>
        <v>-4.577904509917019E-7</v>
      </c>
      <c r="S283" s="648">
        <f t="shared" ca="1" si="16"/>
        <v>-1.216640597437324E-2</v>
      </c>
      <c r="T283" s="648">
        <f t="shared" ca="1" si="17"/>
        <v>1.0516502103108394E-3</v>
      </c>
    </row>
    <row r="284" spans="6:20">
      <c r="F284" s="301">
        <f t="shared" si="8"/>
        <v>42552</v>
      </c>
      <c r="G284" s="308">
        <f t="shared" ca="1" si="10"/>
        <v>0</v>
      </c>
      <c r="H284" s="311">
        <f t="shared" ca="1" si="11"/>
        <v>2.173198407895427E-7</v>
      </c>
      <c r="I284" s="311">
        <f t="shared" ca="1" si="12"/>
        <v>-1.2603712199523498E-2</v>
      </c>
      <c r="J284" s="310">
        <f t="shared" ca="1" si="13"/>
        <v>2.0109899911968654E-3</v>
      </c>
      <c r="P284" s="301">
        <f t="shared" si="9"/>
        <v>42552</v>
      </c>
      <c r="Q284" s="648">
        <f t="shared" ca="1" si="14"/>
        <v>0</v>
      </c>
      <c r="R284" s="648">
        <f t="shared" ca="1" si="15"/>
        <v>-8.5692105988854905E-7</v>
      </c>
      <c r="S284" s="648">
        <f t="shared" ca="1" si="16"/>
        <v>-1.120402898575823E-2</v>
      </c>
      <c r="T284" s="648">
        <f t="shared" ca="1" si="17"/>
        <v>1.4851785245206806E-3</v>
      </c>
    </row>
    <row r="285" spans="6:20">
      <c r="F285" s="301">
        <f t="shared" si="8"/>
        <v>42583</v>
      </c>
      <c r="G285" s="308">
        <f t="shared" ca="1" si="10"/>
        <v>0</v>
      </c>
      <c r="H285" s="311">
        <f t="shared" ca="1" si="11"/>
        <v>2.7354587128769481E-7</v>
      </c>
      <c r="I285" s="311">
        <f t="shared" ca="1" si="12"/>
        <v>-1.0562619473732271E-2</v>
      </c>
      <c r="J285" s="310">
        <f t="shared" ca="1" si="13"/>
        <v>1.3116976890070742E-3</v>
      </c>
      <c r="P285" s="301">
        <f t="shared" si="9"/>
        <v>42583</v>
      </c>
      <c r="Q285" s="648">
        <f t="shared" ca="1" si="14"/>
        <v>0</v>
      </c>
      <c r="R285" s="648">
        <f t="shared" ca="1" si="15"/>
        <v>-5.5477640437118225E-7</v>
      </c>
      <c r="S285" s="648">
        <f t="shared" ca="1" si="16"/>
        <v>-8.8905355024980759E-3</v>
      </c>
      <c r="T285" s="648">
        <f t="shared" ca="1" si="17"/>
        <v>1.8248190274590126E-3</v>
      </c>
    </row>
    <row r="286" spans="6:20">
      <c r="F286" s="301">
        <f t="shared" si="8"/>
        <v>42614</v>
      </c>
      <c r="G286" s="308">
        <f t="shared" ca="1" si="10"/>
        <v>0</v>
      </c>
      <c r="H286" s="311">
        <f t="shared" ca="1" si="11"/>
        <v>-4.5168978335397014E-8</v>
      </c>
      <c r="I286" s="311">
        <f t="shared" ca="1" si="12"/>
        <v>-1.5353945313051787E-2</v>
      </c>
      <c r="J286" s="310">
        <f t="shared" ca="1" si="13"/>
        <v>2.1506385745970746E-3</v>
      </c>
      <c r="P286" s="301">
        <f t="shared" si="9"/>
        <v>42614</v>
      </c>
      <c r="Q286" s="648">
        <f t="shared" ca="1" si="14"/>
        <v>0</v>
      </c>
      <c r="R286" s="648">
        <f t="shared" ca="1" si="15"/>
        <v>-3.744490516544019E-7</v>
      </c>
      <c r="S286" s="648">
        <f t="shared" ca="1" si="16"/>
        <v>-1.3565782584149533E-2</v>
      </c>
      <c r="T286" s="648">
        <f t="shared" ca="1" si="17"/>
        <v>1.0463175166519623E-3</v>
      </c>
    </row>
    <row r="287" spans="6:20">
      <c r="F287" s="301">
        <f t="shared" si="8"/>
        <v>42644</v>
      </c>
      <c r="G287" s="308">
        <f t="shared" ca="1" si="10"/>
        <v>0</v>
      </c>
      <c r="H287" s="311">
        <f t="shared" ca="1" si="11"/>
        <v>7.9275259690092525E-9</v>
      </c>
      <c r="I287" s="311">
        <f t="shared" ca="1" si="12"/>
        <v>-1.4419992014335081E-2</v>
      </c>
      <c r="J287" s="310">
        <f t="shared" ca="1" si="13"/>
        <v>2.0375601266506838E-3</v>
      </c>
      <c r="P287" s="301">
        <f t="shared" si="9"/>
        <v>42644</v>
      </c>
      <c r="Q287" s="648">
        <f t="shared" ca="1" si="14"/>
        <v>0</v>
      </c>
      <c r="R287" s="648">
        <f t="shared" ca="1" si="15"/>
        <v>-6.034017785427892E-8</v>
      </c>
      <c r="S287" s="648">
        <f t="shared" ca="1" si="16"/>
        <v>-1.2961591907099557E-2</v>
      </c>
      <c r="T287" s="648">
        <f t="shared" ca="1" si="17"/>
        <v>1.5278183223095265E-3</v>
      </c>
    </row>
    <row r="288" spans="6:20">
      <c r="F288" s="301">
        <f t="shared" si="8"/>
        <v>42675</v>
      </c>
      <c r="G288" s="308">
        <f t="shared" ca="1" si="10"/>
        <v>0</v>
      </c>
      <c r="H288" s="311">
        <f t="shared" ca="1" si="11"/>
        <v>1.9244433158149832E-8</v>
      </c>
      <c r="I288" s="311">
        <f t="shared" ca="1" si="12"/>
        <v>-1.5038953016585976E-2</v>
      </c>
      <c r="J288" s="310">
        <f t="shared" ca="1" si="13"/>
        <v>2.1311494490054983E-3</v>
      </c>
      <c r="P288" s="301">
        <f t="shared" si="9"/>
        <v>42675</v>
      </c>
      <c r="Q288" s="648">
        <f t="shared" ca="1" si="14"/>
        <v>0</v>
      </c>
      <c r="R288" s="648">
        <f t="shared" ca="1" si="15"/>
        <v>-2.2255400666804093E-7</v>
      </c>
      <c r="S288" s="648">
        <f t="shared" ca="1" si="16"/>
        <v>-1.2763334670290782E-2</v>
      </c>
      <c r="T288" s="648">
        <f t="shared" ca="1" si="17"/>
        <v>1.0640760666849047E-3</v>
      </c>
    </row>
    <row r="289" spans="6:20">
      <c r="F289" s="301">
        <f t="shared" si="8"/>
        <v>42705</v>
      </c>
      <c r="G289" s="308">
        <f t="shared" ca="1" si="10"/>
        <v>0</v>
      </c>
      <c r="H289" s="311">
        <f t="shared" ca="1" si="11"/>
        <v>7.666036427877998E-8</v>
      </c>
      <c r="I289" s="311">
        <f t="shared" ca="1" si="12"/>
        <v>-1.6082160940003809E-2</v>
      </c>
      <c r="J289" s="310">
        <f t="shared" ca="1" si="13"/>
        <v>1.4176064368565111E-3</v>
      </c>
      <c r="P289" s="301">
        <f t="shared" si="9"/>
        <v>42705</v>
      </c>
      <c r="Q289" s="648">
        <f t="shared" ca="1" si="14"/>
        <v>0</v>
      </c>
      <c r="R289" s="648">
        <f t="shared" ca="1" si="15"/>
        <v>-1.1173156133637008E-7</v>
      </c>
      <c r="S289" s="648">
        <f t="shared" ca="1" si="16"/>
        <v>-1.4086472653560222E-2</v>
      </c>
      <c r="T289" s="648">
        <f t="shared" ca="1" si="17"/>
        <v>9.8579190013770024E-4</v>
      </c>
    </row>
    <row r="290" spans="6:20">
      <c r="F290" s="301">
        <f t="shared" si="8"/>
        <v>42736</v>
      </c>
      <c r="G290" s="648">
        <f t="shared" ca="1" si="10"/>
        <v>0</v>
      </c>
      <c r="H290" s="648">
        <f t="shared" ca="1" si="11"/>
        <v>-6.5410493173545525E-5</v>
      </c>
      <c r="I290" s="648">
        <f t="shared" ca="1" si="12"/>
        <v>-1.2020125844796725E-2</v>
      </c>
      <c r="J290" s="648">
        <f t="shared" ca="1" si="13"/>
        <v>1.353450299407033E-3</v>
      </c>
      <c r="P290" s="301">
        <f t="shared" si="9"/>
        <v>42736</v>
      </c>
      <c r="Q290" s="648">
        <f t="shared" ca="1" si="14"/>
        <v>0</v>
      </c>
      <c r="R290" s="648">
        <f t="shared" ca="1" si="15"/>
        <v>-6.6175607210450238E-5</v>
      </c>
      <c r="S290" s="648">
        <f t="shared" ca="1" si="16"/>
        <v>-1.0394879834304427E-2</v>
      </c>
      <c r="T290" s="648">
        <f t="shared" ca="1" si="17"/>
        <v>1.4788418731981334E-3</v>
      </c>
    </row>
    <row r="291" spans="6:20">
      <c r="F291" s="301">
        <f t="shared" si="8"/>
        <v>42767</v>
      </c>
      <c r="G291" s="648">
        <f t="shared" ca="1" si="10"/>
        <v>0</v>
      </c>
      <c r="H291" s="648">
        <f t="shared" ca="1" si="11"/>
        <v>-6.5199510563163088E-5</v>
      </c>
      <c r="I291" s="648">
        <f t="shared" ca="1" si="12"/>
        <v>-1.169185058443567E-2</v>
      </c>
      <c r="J291" s="648">
        <f t="shared" ca="1" si="13"/>
        <v>1.493318979677527E-3</v>
      </c>
      <c r="P291" s="301">
        <f t="shared" si="9"/>
        <v>42767</v>
      </c>
      <c r="Q291" s="648">
        <f t="shared" ca="1" si="14"/>
        <v>0</v>
      </c>
      <c r="R291" s="648">
        <f t="shared" ca="1" si="15"/>
        <v>-6.6203806154518929E-5</v>
      </c>
      <c r="S291" s="648">
        <f t="shared" ca="1" si="16"/>
        <v>-1.0126394284659557E-2</v>
      </c>
      <c r="T291" s="648">
        <f t="shared" ca="1" si="17"/>
        <v>1.6248165387966473E-3</v>
      </c>
    </row>
    <row r="292" spans="6:20">
      <c r="F292" s="301">
        <f t="shared" si="8"/>
        <v>42795</v>
      </c>
      <c r="G292" s="648">
        <f t="shared" ca="1" si="10"/>
        <v>0</v>
      </c>
      <c r="H292" s="648">
        <f t="shared" ca="1" si="11"/>
        <v>-6.5556416479650714E-5</v>
      </c>
      <c r="I292" s="648">
        <f t="shared" ca="1" si="12"/>
        <v>-1.5175503438197513E-2</v>
      </c>
      <c r="J292" s="648">
        <f t="shared" ca="1" si="13"/>
        <v>1.4176738677857958E-3</v>
      </c>
      <c r="P292" s="301">
        <f t="shared" si="9"/>
        <v>42795</v>
      </c>
      <c r="Q292" s="648">
        <f t="shared" ca="1" si="14"/>
        <v>0</v>
      </c>
      <c r="R292" s="648">
        <f t="shared" ca="1" si="15"/>
        <v>-6.6662424275776289E-5</v>
      </c>
      <c r="S292" s="648">
        <f t="shared" ca="1" si="16"/>
        <v>-1.3132681254905187E-2</v>
      </c>
      <c r="T292" s="648">
        <f t="shared" ca="1" si="17"/>
        <v>1.8493790517115638E-3</v>
      </c>
    </row>
    <row r="293" spans="6:20">
      <c r="F293" s="301">
        <f t="shared" si="8"/>
        <v>42826</v>
      </c>
      <c r="G293" s="648">
        <f t="shared" ca="1" si="10"/>
        <v>0</v>
      </c>
      <c r="H293" s="648">
        <f t="shared" ca="1" si="11"/>
        <v>-6.5454867524628035E-5</v>
      </c>
      <c r="I293" s="648">
        <f t="shared" ca="1" si="12"/>
        <v>-1.5792152196062448E-2</v>
      </c>
      <c r="J293" s="648">
        <f t="shared" ca="1" si="13"/>
        <v>2.1733902957987716E-3</v>
      </c>
      <c r="P293" s="301">
        <f t="shared" si="9"/>
        <v>42826</v>
      </c>
      <c r="Q293" s="648">
        <f t="shared" ca="1" si="14"/>
        <v>0</v>
      </c>
      <c r="R293" s="648">
        <f t="shared" ca="1" si="15"/>
        <v>-6.6256642479611827E-5</v>
      </c>
      <c r="S293" s="648">
        <f t="shared" ca="1" si="16"/>
        <v>-1.3904033379321001E-2</v>
      </c>
      <c r="T293" s="648">
        <f t="shared" ca="1" si="17"/>
        <v>2.6198371045758062E-3</v>
      </c>
    </row>
    <row r="294" spans="6:20">
      <c r="F294" s="301">
        <f t="shared" si="8"/>
        <v>42856</v>
      </c>
      <c r="G294" s="648">
        <f t="shared" ca="1" si="10"/>
        <v>0</v>
      </c>
      <c r="H294" s="648">
        <f t="shared" ca="1" si="11"/>
        <v>-6.5851944716088795E-5</v>
      </c>
      <c r="I294" s="648">
        <f t="shared" ca="1" si="12"/>
        <v>-1.392533778211269E-2</v>
      </c>
      <c r="J294" s="648">
        <f t="shared" ca="1" si="13"/>
        <v>2.473442609742138E-3</v>
      </c>
      <c r="P294" s="301">
        <f t="shared" si="9"/>
        <v>42856</v>
      </c>
      <c r="Q294" s="648">
        <f t="shared" ca="1" si="14"/>
        <v>0</v>
      </c>
      <c r="R294" s="648">
        <f t="shared" ca="1" si="15"/>
        <v>-6.5992291395922109E-5</v>
      </c>
      <c r="S294" s="648">
        <f t="shared" ca="1" si="16"/>
        <v>-1.3355203607974597E-2</v>
      </c>
      <c r="T294" s="648">
        <f t="shared" ca="1" si="17"/>
        <v>1.536155208265777E-3</v>
      </c>
    </row>
    <row r="295" spans="6:20">
      <c r="F295" s="301">
        <f t="shared" si="8"/>
        <v>42887</v>
      </c>
      <c r="G295" s="648">
        <f t="shared" ca="1" si="10"/>
        <v>0</v>
      </c>
      <c r="H295" s="648">
        <f t="shared" ca="1" si="11"/>
        <v>-6.5547212182770487E-5</v>
      </c>
      <c r="I295" s="648">
        <f t="shared" ca="1" si="12"/>
        <v>-1.4044596484727889E-2</v>
      </c>
      <c r="J295" s="648">
        <f t="shared" ca="1" si="13"/>
        <v>2.1187147393384453E-3</v>
      </c>
      <c r="P295" s="301">
        <f t="shared" si="9"/>
        <v>42887</v>
      </c>
      <c r="Q295" s="648">
        <f t="shared" ca="1" si="14"/>
        <v>0</v>
      </c>
      <c r="R295" s="648">
        <f t="shared" ca="1" si="15"/>
        <v>-6.6714597853789748E-5</v>
      </c>
      <c r="S295" s="648">
        <f t="shared" ca="1" si="16"/>
        <v>-1.2425793396898754E-2</v>
      </c>
      <c r="T295" s="648">
        <f t="shared" ca="1" si="17"/>
        <v>1.5271867409671902E-3</v>
      </c>
    </row>
    <row r="296" spans="6:20">
      <c r="F296" s="301">
        <f t="shared" si="8"/>
        <v>42917</v>
      </c>
      <c r="G296" s="648">
        <f t="shared" ca="1" si="10"/>
        <v>0</v>
      </c>
      <c r="H296" s="648">
        <f t="shared" ca="1" si="11"/>
        <v>-6.5279324942379979E-5</v>
      </c>
      <c r="I296" s="648">
        <f t="shared" ca="1" si="12"/>
        <v>-1.2860540271568133E-2</v>
      </c>
      <c r="J296" s="648">
        <f t="shared" ca="1" si="13"/>
        <v>1.3871831743201835E-3</v>
      </c>
      <c r="P296" s="301">
        <f t="shared" si="9"/>
        <v>42917</v>
      </c>
      <c r="Q296" s="648">
        <f t="shared" ca="1" si="14"/>
        <v>0</v>
      </c>
      <c r="R296" s="648">
        <f t="shared" ca="1" si="15"/>
        <v>-6.6587671445961227E-5</v>
      </c>
      <c r="S296" s="648">
        <f t="shared" ca="1" si="16"/>
        <v>-1.1332477106252403E-2</v>
      </c>
      <c r="T296" s="648">
        <f t="shared" ca="1" si="17"/>
        <v>1.4930167381919102E-3</v>
      </c>
    </row>
    <row r="297" spans="6:20">
      <c r="F297" s="301">
        <f t="shared" si="8"/>
        <v>42948</v>
      </c>
      <c r="G297" s="648">
        <f t="shared" ca="1" si="10"/>
        <v>0</v>
      </c>
      <c r="H297" s="648">
        <f t="shared" ca="1" si="11"/>
        <v>-6.5335247590114776E-5</v>
      </c>
      <c r="I297" s="648">
        <f t="shared" ca="1" si="12"/>
        <v>-1.1639385850558459E-2</v>
      </c>
      <c r="J297" s="648">
        <f t="shared" ca="1" si="13"/>
        <v>2.0365264511523762E-3</v>
      </c>
      <c r="P297" s="301">
        <f t="shared" si="9"/>
        <v>42948</v>
      </c>
      <c r="Q297" s="648">
        <f t="shared" ca="1" si="14"/>
        <v>0</v>
      </c>
      <c r="R297" s="648">
        <f t="shared" ca="1" si="15"/>
        <v>-6.6484355485507685E-5</v>
      </c>
      <c r="S297" s="648">
        <f t="shared" ca="1" si="16"/>
        <v>-1.0439699429220628E-2</v>
      </c>
      <c r="T297" s="648">
        <f t="shared" ca="1" si="17"/>
        <v>9.6420104635441817E-4</v>
      </c>
    </row>
    <row r="298" spans="6:20">
      <c r="F298" s="301">
        <f t="shared" si="8"/>
        <v>42979</v>
      </c>
      <c r="G298" s="648">
        <f t="shared" ca="1" si="10"/>
        <v>0</v>
      </c>
      <c r="H298" s="648">
        <f t="shared" ca="1" si="11"/>
        <v>-6.5642358259343503E-5</v>
      </c>
      <c r="I298" s="648">
        <f t="shared" ca="1" si="12"/>
        <v>-1.5920071022181514E-2</v>
      </c>
      <c r="J298" s="648">
        <f t="shared" ca="1" si="13"/>
        <v>1.4450398642553708E-3</v>
      </c>
      <c r="P298" s="301">
        <f t="shared" si="9"/>
        <v>42979</v>
      </c>
      <c r="Q298" s="648">
        <f t="shared" ca="1" si="14"/>
        <v>0</v>
      </c>
      <c r="R298" s="648">
        <f t="shared" ca="1" si="15"/>
        <v>-6.64491663808775E-5</v>
      </c>
      <c r="S298" s="648">
        <f t="shared" ca="1" si="16"/>
        <v>-1.4171937332180362E-2</v>
      </c>
      <c r="T298" s="648">
        <f t="shared" ca="1" si="17"/>
        <v>1.0118091362023574E-3</v>
      </c>
    </row>
    <row r="299" spans="6:20">
      <c r="F299" s="301">
        <f t="shared" si="8"/>
        <v>43009</v>
      </c>
      <c r="G299" s="648">
        <f t="shared" ca="1" si="10"/>
        <v>0</v>
      </c>
      <c r="H299" s="648">
        <f t="shared" ca="1" si="11"/>
        <v>-6.5912445258664576E-5</v>
      </c>
      <c r="I299" s="648">
        <f t="shared" ca="1" si="12"/>
        <v>-1.5037352179224639E-2</v>
      </c>
      <c r="J299" s="648">
        <f t="shared" ca="1" si="13"/>
        <v>2.5322339068116761E-3</v>
      </c>
      <c r="P299" s="301">
        <f t="shared" si="9"/>
        <v>43009</v>
      </c>
      <c r="Q299" s="648">
        <f t="shared" ca="1" si="14"/>
        <v>0</v>
      </c>
      <c r="R299" s="648">
        <f t="shared" ca="1" si="15"/>
        <v>-6.5966420136343018E-5</v>
      </c>
      <c r="S299" s="648">
        <f t="shared" ca="1" si="16"/>
        <v>-1.3357007768603824E-2</v>
      </c>
      <c r="T299" s="648">
        <f t="shared" ca="1" si="17"/>
        <v>9.9811600650889787E-4</v>
      </c>
    </row>
    <row r="300" spans="6:20">
      <c r="F300" s="301">
        <f t="shared" si="8"/>
        <v>43040</v>
      </c>
      <c r="G300" s="648">
        <f t="shared" ca="1" si="10"/>
        <v>0</v>
      </c>
      <c r="H300" s="648">
        <f t="shared" ca="1" si="11"/>
        <v>-6.5674007817873026E-5</v>
      </c>
      <c r="I300" s="648">
        <f t="shared" ca="1" si="12"/>
        <v>-1.525825689964222E-2</v>
      </c>
      <c r="J300" s="648">
        <f t="shared" ca="1" si="13"/>
        <v>2.1397091632393561E-3</v>
      </c>
      <c r="P300" s="301">
        <f t="shared" si="9"/>
        <v>43040</v>
      </c>
      <c r="Q300" s="648">
        <f t="shared" ca="1" si="14"/>
        <v>0</v>
      </c>
      <c r="R300" s="648">
        <f t="shared" ca="1" si="15"/>
        <v>-6.6307679133403852E-5</v>
      </c>
      <c r="S300" s="648">
        <f t="shared" ca="1" si="16"/>
        <v>-1.3750387855395396E-2</v>
      </c>
      <c r="T300" s="648">
        <f t="shared" ca="1" si="17"/>
        <v>1.0195292955776925E-3</v>
      </c>
    </row>
    <row r="301" spans="6:20">
      <c r="F301" s="301">
        <f t="shared" si="8"/>
        <v>43070</v>
      </c>
      <c r="G301" s="648">
        <f t="shared" ca="1" si="10"/>
        <v>0</v>
      </c>
      <c r="H301" s="648">
        <f t="shared" ca="1" si="11"/>
        <v>-6.5529534654662491E-5</v>
      </c>
      <c r="I301" s="648">
        <f t="shared" ca="1" si="12"/>
        <v>-1.5298471071534592E-2</v>
      </c>
      <c r="J301" s="648">
        <f t="shared" ca="1" si="13"/>
        <v>1.4201593779707977E-3</v>
      </c>
      <c r="P301" s="301">
        <f t="shared" si="9"/>
        <v>43070</v>
      </c>
      <c r="Q301" s="648">
        <f t="shared" ca="1" si="14"/>
        <v>0</v>
      </c>
      <c r="R301" s="648">
        <f t="shared" ca="1" si="15"/>
        <v>-6.6110304503652628E-5</v>
      </c>
      <c r="S301" s="648">
        <f t="shared" ca="1" si="16"/>
        <v>-1.4459090075809478E-2</v>
      </c>
      <c r="T301" s="648">
        <f t="shared" ca="1" si="17"/>
        <v>1.0047305115699068E-3</v>
      </c>
    </row>
    <row r="302" spans="6:20">
      <c r="F302" s="301">
        <f t="shared" si="8"/>
        <v>43101</v>
      </c>
      <c r="G302" s="648">
        <f t="shared" ca="1" si="10"/>
        <v>0</v>
      </c>
      <c r="H302" s="648">
        <f t="shared" ca="1" si="11"/>
        <v>2.4807562936102201E-5</v>
      </c>
      <c r="I302" s="648">
        <f t="shared" ca="1" si="12"/>
        <v>-1.143110328935204E-2</v>
      </c>
      <c r="J302" s="648">
        <f t="shared" ca="1" si="13"/>
        <v>1.354366879213531E-3</v>
      </c>
      <c r="P302" s="301">
        <f t="shared" si="9"/>
        <v>43101</v>
      </c>
      <c r="Q302" s="648">
        <f t="shared" ca="1" si="14"/>
        <v>0</v>
      </c>
      <c r="R302" s="648">
        <f t="shared" ca="1" si="15"/>
        <v>2.5120727842775636E-5</v>
      </c>
      <c r="S302" s="648">
        <f t="shared" ca="1" si="16"/>
        <v>-9.9851164065566378E-3</v>
      </c>
      <c r="T302" s="648">
        <f t="shared" ca="1" si="17"/>
        <v>1.4806251884924571E-3</v>
      </c>
    </row>
    <row r="303" spans="6:20">
      <c r="F303" s="301">
        <f t="shared" si="8"/>
        <v>43132</v>
      </c>
      <c r="G303" s="648">
        <f t="shared" ca="1" si="10"/>
        <v>0</v>
      </c>
      <c r="H303" s="648">
        <f t="shared" ca="1" si="11"/>
        <v>2.4756825913518909E-5</v>
      </c>
      <c r="I303" s="648">
        <f t="shared" ca="1" si="12"/>
        <v>-1.044994337683014E-2</v>
      </c>
      <c r="J303" s="648">
        <f t="shared" ca="1" si="13"/>
        <v>2.2004866972276105E-3</v>
      </c>
      <c r="P303" s="301">
        <f t="shared" si="9"/>
        <v>43132</v>
      </c>
      <c r="Q303" s="648">
        <f t="shared" ca="1" si="14"/>
        <v>0</v>
      </c>
      <c r="R303" s="648">
        <f t="shared" ca="1" si="15"/>
        <v>2.4929429906617173E-5</v>
      </c>
      <c r="S303" s="648">
        <f t="shared" ca="1" si="16"/>
        <v>-9.9098213095272225E-3</v>
      </c>
      <c r="T303" s="648">
        <f t="shared" ca="1" si="17"/>
        <v>1.4983883495645056E-3</v>
      </c>
    </row>
    <row r="304" spans="6:20">
      <c r="F304" s="301">
        <f t="shared" si="8"/>
        <v>43160</v>
      </c>
      <c r="G304" s="648">
        <f t="shared" ca="1" si="10"/>
        <v>0</v>
      </c>
      <c r="H304" s="648">
        <f t="shared" ca="1" si="11"/>
        <v>2.4206114612956853E-5</v>
      </c>
      <c r="I304" s="648">
        <f t="shared" ca="1" si="12"/>
        <v>-1.3949250989628958E-2</v>
      </c>
      <c r="J304" s="648">
        <f t="shared" ca="1" si="13"/>
        <v>1.3578748289184706E-3</v>
      </c>
      <c r="P304" s="301">
        <f t="shared" si="9"/>
        <v>43160</v>
      </c>
      <c r="Q304" s="648">
        <f t="shared" ca="1" si="14"/>
        <v>0</v>
      </c>
      <c r="R304" s="648">
        <f t="shared" ca="1" si="15"/>
        <v>2.4893842833328961E-5</v>
      </c>
      <c r="S304" s="648">
        <f t="shared" ca="1" si="16"/>
        <v>-1.2542146857061898E-2</v>
      </c>
      <c r="T304" s="648">
        <f t="shared" ca="1" si="17"/>
        <v>9.6448542413907212E-4</v>
      </c>
    </row>
    <row r="305" spans="6:20">
      <c r="F305" s="301">
        <f t="shared" si="8"/>
        <v>43191</v>
      </c>
      <c r="G305" s="648">
        <f t="shared" ca="1" si="10"/>
        <v>0</v>
      </c>
      <c r="H305" s="648">
        <f t="shared" ca="1" si="11"/>
        <v>2.5087247659927314E-5</v>
      </c>
      <c r="I305" s="648">
        <f t="shared" ca="1" si="12"/>
        <v>-1.4627449957172689E-2</v>
      </c>
      <c r="J305" s="648">
        <f t="shared" ca="1" si="13"/>
        <v>3.1693670727559464E-3</v>
      </c>
      <c r="P305" s="301">
        <f t="shared" si="9"/>
        <v>43191</v>
      </c>
      <c r="Q305" s="648">
        <f t="shared" ca="1" si="14"/>
        <v>0</v>
      </c>
      <c r="R305" s="648">
        <f t="shared" ca="1" si="15"/>
        <v>2.5321153067636715E-5</v>
      </c>
      <c r="S305" s="648">
        <f t="shared" ca="1" si="16"/>
        <v>-1.2950894173190286E-2</v>
      </c>
      <c r="T305" s="648">
        <f t="shared" ca="1" si="17"/>
        <v>1.5599773731804767E-3</v>
      </c>
    </row>
    <row r="306" spans="6:20">
      <c r="F306" s="301">
        <f t="shared" si="8"/>
        <v>43221</v>
      </c>
      <c r="G306" s="648">
        <f t="shared" ca="1" si="10"/>
        <v>0</v>
      </c>
      <c r="H306" s="648">
        <f t="shared" ca="1" si="11"/>
        <v>2.4430287114629579E-5</v>
      </c>
      <c r="I306" s="648">
        <f t="shared" ca="1" si="12"/>
        <v>-1.2377249910975663E-2</v>
      </c>
      <c r="J306" s="648">
        <f t="shared" ca="1" si="13"/>
        <v>2.0368069697080937E-3</v>
      </c>
      <c r="P306" s="301">
        <f t="shared" si="9"/>
        <v>43221</v>
      </c>
      <c r="Q306" s="648">
        <f t="shared" ref="Q306:Q313" ca="1" si="18">+IF(ISERROR(Q67/M67-1),0,Q67/M67-1)</f>
        <v>0</v>
      </c>
      <c r="R306" s="648">
        <f t="shared" ref="R306:R313" ca="1" si="19">+IF(ISERROR(R67/N67-1),0,R67/N67-1)</f>
        <v>2.4846140324941146E-5</v>
      </c>
      <c r="S306" s="648">
        <f t="shared" ref="S306:S313" ca="1" si="20">+IF(ISERROR(S67/O67-1),0,S67/O67-1)</f>
        <v>-1.1460238776791809E-2</v>
      </c>
      <c r="T306" s="648">
        <f t="shared" ref="T306:T313" ca="1" si="21">+IF(ISERROR(T67/P67-1),0,T67/P67-1)</f>
        <v>9.8800184905001309E-4</v>
      </c>
    </row>
    <row r="307" spans="6:20">
      <c r="F307" s="301">
        <f t="shared" ref="F307:F370" si="22">+B68</f>
        <v>43252</v>
      </c>
      <c r="G307" s="648">
        <f t="shared" ca="1" si="10"/>
        <v>0</v>
      </c>
      <c r="H307" s="648">
        <f t="shared" ca="1" si="11"/>
        <v>2.4689427285506937E-5</v>
      </c>
      <c r="I307" s="648">
        <f t="shared" ca="1" si="12"/>
        <v>-1.1290197426422899E-2</v>
      </c>
      <c r="J307" s="648">
        <f t="shared" ca="1" si="13"/>
        <v>2.0447364492701681E-3</v>
      </c>
      <c r="P307" s="301">
        <f t="shared" ref="P307:P313" si="23">+L68</f>
        <v>43252</v>
      </c>
      <c r="Q307" s="648">
        <f t="shared" ca="1" si="18"/>
        <v>0</v>
      </c>
      <c r="R307" s="648">
        <f t="shared" ca="1" si="19"/>
        <v>2.5065787951916718E-5</v>
      </c>
      <c r="S307" s="648">
        <f t="shared" ca="1" si="20"/>
        <v>-1.0961977445778204E-2</v>
      </c>
      <c r="T307" s="648">
        <f t="shared" ca="1" si="21"/>
        <v>1.0030240090248554E-3</v>
      </c>
    </row>
    <row r="308" spans="6:20">
      <c r="F308" s="301">
        <f t="shared" si="22"/>
        <v>43282</v>
      </c>
      <c r="G308" s="648">
        <f t="shared" ca="1" si="10"/>
        <v>0</v>
      </c>
      <c r="H308" s="648">
        <f t="shared" ca="1" si="11"/>
        <v>2.5043250080125645E-5</v>
      </c>
      <c r="I308" s="648">
        <f t="shared" ca="1" si="12"/>
        <v>-9.7662650655886418E-3</v>
      </c>
      <c r="J308" s="648">
        <f t="shared" ca="1" si="13"/>
        <v>1.9966024780162517E-3</v>
      </c>
      <c r="P308" s="301">
        <f t="shared" si="23"/>
        <v>43282</v>
      </c>
      <c r="Q308" s="648">
        <f t="shared" ca="1" si="18"/>
        <v>0</v>
      </c>
      <c r="R308" s="648">
        <f t="shared" ca="1" si="19"/>
        <v>2.5467834723347238E-5</v>
      </c>
      <c r="S308" s="648">
        <f t="shared" ca="1" si="20"/>
        <v>-9.4111715165898779E-3</v>
      </c>
      <c r="T308" s="648">
        <f t="shared" ca="1" si="21"/>
        <v>1.4183267247940279E-3</v>
      </c>
    </row>
    <row r="309" spans="6:20">
      <c r="F309" s="301">
        <f t="shared" si="22"/>
        <v>43313</v>
      </c>
      <c r="G309" s="648">
        <f t="shared" ca="1" si="10"/>
        <v>0</v>
      </c>
      <c r="H309" s="648">
        <f t="shared" ca="1" si="11"/>
        <v>2.4707326504724847E-5</v>
      </c>
      <c r="I309" s="648">
        <f t="shared" ca="1" si="12"/>
        <v>-9.5286562902590077E-3</v>
      </c>
      <c r="J309" s="648">
        <f t="shared" ca="1" si="13"/>
        <v>2.6429226129236483E-3</v>
      </c>
      <c r="P309" s="301">
        <f t="shared" si="23"/>
        <v>43313</v>
      </c>
      <c r="Q309" s="648">
        <f t="shared" ca="1" si="18"/>
        <v>0</v>
      </c>
      <c r="R309" s="648">
        <f t="shared" ca="1" si="19"/>
        <v>2.4959793464507385E-5</v>
      </c>
      <c r="S309" s="648">
        <f t="shared" ca="1" si="20"/>
        <v>-8.3633486807221935E-3</v>
      </c>
      <c r="T309" s="648">
        <f t="shared" ca="1" si="21"/>
        <v>9.555534736331861E-4</v>
      </c>
    </row>
    <row r="310" spans="6:20">
      <c r="F310" s="301">
        <f t="shared" si="22"/>
        <v>43344</v>
      </c>
      <c r="G310" s="648">
        <f t="shared" ca="1" si="10"/>
        <v>0</v>
      </c>
      <c r="H310" s="648">
        <f t="shared" ca="1" si="11"/>
        <v>2.5097577562416262E-5</v>
      </c>
      <c r="I310" s="648">
        <f t="shared" ca="1" si="12"/>
        <v>-1.3619964387771133E-2</v>
      </c>
      <c r="J310" s="648">
        <f t="shared" ca="1" si="13"/>
        <v>2.1422582637233845E-3</v>
      </c>
      <c r="P310" s="301">
        <f t="shared" si="23"/>
        <v>43344</v>
      </c>
      <c r="Q310" s="648">
        <f t="shared" ca="1" si="18"/>
        <v>0</v>
      </c>
      <c r="R310" s="648">
        <f t="shared" ca="1" si="19"/>
        <v>2.5216569494501684E-5</v>
      </c>
      <c r="S310" s="648">
        <f t="shared" ca="1" si="20"/>
        <v>-1.2313973801931555E-2</v>
      </c>
      <c r="T310" s="648">
        <f t="shared" ca="1" si="21"/>
        <v>1.0005225811551277E-3</v>
      </c>
    </row>
    <row r="311" spans="6:20">
      <c r="F311" s="301">
        <f t="shared" si="22"/>
        <v>43374</v>
      </c>
      <c r="G311" s="648">
        <f t="shared" ca="1" si="10"/>
        <v>0</v>
      </c>
      <c r="H311" s="648">
        <f t="shared" ca="1" si="11"/>
        <v>2.4868231635943872E-5</v>
      </c>
      <c r="I311" s="648">
        <f t="shared" ca="1" si="12"/>
        <v>-1.0117513561898939E-2</v>
      </c>
      <c r="J311" s="648">
        <f t="shared" ca="1" si="13"/>
        <v>1.3128408340277176E-3</v>
      </c>
      <c r="P311" s="301">
        <f t="shared" si="23"/>
        <v>43374</v>
      </c>
      <c r="Q311" s="648">
        <f t="shared" ca="1" si="18"/>
        <v>0</v>
      </c>
      <c r="R311" s="648">
        <f t="shared" ca="1" si="19"/>
        <v>2.5067401024481129E-5</v>
      </c>
      <c r="S311" s="648">
        <f t="shared" ca="1" si="20"/>
        <v>-9.0831078176156765E-3</v>
      </c>
      <c r="T311" s="648">
        <f t="shared" ca="1" si="21"/>
        <v>9.7887265451102046E-4</v>
      </c>
    </row>
    <row r="312" spans="6:20">
      <c r="F312" s="301">
        <f t="shared" si="22"/>
        <v>43405</v>
      </c>
      <c r="G312" s="648">
        <f t="shared" ca="1" si="10"/>
        <v>0</v>
      </c>
      <c r="H312" s="648">
        <f t="shared" ca="1" si="11"/>
        <v>2.4271444277745857E-5</v>
      </c>
      <c r="I312" s="648">
        <f t="shared" ca="1" si="12"/>
        <v>-9.6408189701960856E-3</v>
      </c>
      <c r="J312" s="648">
        <f t="shared" ca="1" si="13"/>
        <v>1.3592473397083804E-3</v>
      </c>
      <c r="P312" s="301">
        <f t="shared" si="23"/>
        <v>43405</v>
      </c>
      <c r="Q312" s="648">
        <f t="shared" ca="1" si="18"/>
        <v>0</v>
      </c>
      <c r="R312" s="648">
        <f t="shared" ca="1" si="19"/>
        <v>2.4747001563296678E-5</v>
      </c>
      <c r="S312" s="648">
        <f t="shared" ca="1" si="20"/>
        <v>-9.3111948976483117E-3</v>
      </c>
      <c r="T312" s="648">
        <f t="shared" ca="1" si="21"/>
        <v>1.0024115432971659E-3</v>
      </c>
    </row>
    <row r="313" spans="6:20">
      <c r="F313" s="301">
        <f t="shared" si="22"/>
        <v>43435</v>
      </c>
      <c r="G313" s="648">
        <f t="shared" ca="1" si="10"/>
        <v>0</v>
      </c>
      <c r="H313" s="648">
        <f t="shared" ca="1" si="11"/>
        <v>2.4890086277151724E-5</v>
      </c>
      <c r="I313" s="648">
        <f t="shared" ca="1" si="12"/>
        <v>-9.5703925103234333E-3</v>
      </c>
      <c r="J313" s="648">
        <f t="shared" ca="1" si="13"/>
        <v>2.011035117001958E-3</v>
      </c>
      <c r="P313" s="301">
        <f t="shared" si="23"/>
        <v>43435</v>
      </c>
      <c r="Q313" s="648">
        <f t="shared" ca="1" si="18"/>
        <v>0</v>
      </c>
      <c r="R313" s="648">
        <f t="shared" ca="1" si="19"/>
        <v>2.5256068567403034E-5</v>
      </c>
      <c r="S313" s="648">
        <f t="shared" ca="1" si="20"/>
        <v>-8.6087092622884054E-3</v>
      </c>
      <c r="T313" s="648">
        <f t="shared" ca="1" si="21"/>
        <v>9.3400097176421504E-4</v>
      </c>
    </row>
    <row r="314" spans="6:20">
      <c r="F314" s="301">
        <f t="shared" si="22"/>
        <v>43466</v>
      </c>
      <c r="G314" s="648">
        <f t="shared" ca="1" si="10"/>
        <v>0</v>
      </c>
      <c r="H314" s="648">
        <f t="shared" ca="1" si="11"/>
        <v>2.28464629841163E-5</v>
      </c>
      <c r="I314" s="648">
        <f t="shared" ca="1" si="12"/>
        <v>-6.3695095900299092E-3</v>
      </c>
      <c r="J314" s="648">
        <f t="shared" ca="1" si="13"/>
        <v>1.9316945621714599E-3</v>
      </c>
      <c r="P314" s="301">
        <f t="shared" ref="P314:P347" si="24">+L75</f>
        <v>43466</v>
      </c>
      <c r="Q314" s="648">
        <f t="shared" ref="Q314:Q347" ca="1" si="25">+IF(ISERROR(Q75/M75-1),0,Q75/M75-1)</f>
        <v>0</v>
      </c>
      <c r="R314" s="648">
        <f t="shared" ref="R314:R347" ca="1" si="26">+IF(ISERROR(R75/N75-1),0,R75/N75-1)</f>
        <v>2.3912364810696474E-5</v>
      </c>
      <c r="S314" s="648">
        <f t="shared" ref="S314:S347" ca="1" si="27">+IF(ISERROR(S75/O75-1),0,S75/O75-1)</f>
        <v>-5.9304077446340475E-3</v>
      </c>
      <c r="T314" s="648">
        <f t="shared" ref="T314:T347" ca="1" si="28">+IF(ISERROR(T75/P75-1),0,T75/P75-1)</f>
        <v>9.3213721793872217E-4</v>
      </c>
    </row>
    <row r="315" spans="6:20">
      <c r="F315" s="301">
        <f t="shared" si="22"/>
        <v>43497</v>
      </c>
      <c r="G315" s="648">
        <f t="shared" ca="1" si="10"/>
        <v>0</v>
      </c>
      <c r="H315" s="648">
        <f t="shared" ca="1" si="11"/>
        <v>2.2742210973758503E-5</v>
      </c>
      <c r="I315" s="648">
        <f t="shared" ca="1" si="12"/>
        <v>-5.8013338095468381E-3</v>
      </c>
      <c r="J315" s="648">
        <f t="shared" ca="1" si="13"/>
        <v>2.1214946935950163E-3</v>
      </c>
      <c r="P315" s="301">
        <f t="shared" si="24"/>
        <v>43497</v>
      </c>
      <c r="Q315" s="648">
        <f t="shared" ca="1" si="25"/>
        <v>0</v>
      </c>
      <c r="R315" s="648">
        <f t="shared" ca="1" si="26"/>
        <v>2.3834670431321925E-5</v>
      </c>
      <c r="S315" s="648">
        <f t="shared" ca="1" si="27"/>
        <v>-4.791313457783053E-3</v>
      </c>
      <c r="T315" s="648">
        <f t="shared" ca="1" si="28"/>
        <v>1.3110454187925669E-3</v>
      </c>
    </row>
    <row r="316" spans="6:20">
      <c r="F316" s="301">
        <f t="shared" si="22"/>
        <v>43525</v>
      </c>
      <c r="G316" s="648">
        <f t="shared" ca="1" si="10"/>
        <v>0</v>
      </c>
      <c r="H316" s="648">
        <f t="shared" ca="1" si="11"/>
        <v>2.2938302892239193E-5</v>
      </c>
      <c r="I316" s="648">
        <f t="shared" ca="1" si="12"/>
        <v>-8.7171346558921892E-3</v>
      </c>
      <c r="J316" s="648">
        <f t="shared" ca="1" si="13"/>
        <v>1.3094597265634889E-3</v>
      </c>
      <c r="P316" s="301">
        <f t="shared" si="24"/>
        <v>43525</v>
      </c>
      <c r="Q316" s="648">
        <f t="shared" ca="1" si="25"/>
        <v>0</v>
      </c>
      <c r="R316" s="648">
        <f t="shared" ca="1" si="26"/>
        <v>-1</v>
      </c>
      <c r="S316" s="648">
        <f t="shared" ca="1" si="27"/>
        <v>-1</v>
      </c>
      <c r="T316" s="648">
        <f t="shared" ca="1" si="28"/>
        <v>-1</v>
      </c>
    </row>
    <row r="317" spans="6:20">
      <c r="F317" s="301">
        <f t="shared" si="22"/>
        <v>43556</v>
      </c>
      <c r="G317" s="648">
        <f t="shared" ca="1" si="10"/>
        <v>0</v>
      </c>
      <c r="H317" s="648">
        <f t="shared" ca="1" si="11"/>
        <v>2.2817098343619335E-5</v>
      </c>
      <c r="I317" s="648">
        <f t="shared" ca="1" si="12"/>
        <v>-7.8786210610117813E-3</v>
      </c>
      <c r="J317" s="648">
        <f t="shared" ca="1" si="13"/>
        <v>1.36456602050683E-3</v>
      </c>
      <c r="P317" s="301">
        <f t="shared" si="24"/>
        <v>43556</v>
      </c>
      <c r="Q317" s="648">
        <f t="shared" ca="1" si="25"/>
        <v>0</v>
      </c>
      <c r="R317" s="648">
        <f t="shared" ca="1" si="26"/>
        <v>2.384670254906851E-5</v>
      </c>
      <c r="S317" s="648">
        <f t="shared" ca="1" si="27"/>
        <v>-6.8437786692201463E-3</v>
      </c>
      <c r="T317" s="648">
        <f t="shared" ca="1" si="28"/>
        <v>3.1583464817968032E-3</v>
      </c>
    </row>
    <row r="318" spans="6:20">
      <c r="F318" s="301">
        <f t="shared" si="22"/>
        <v>43586</v>
      </c>
      <c r="G318" s="648">
        <f t="shared" ca="1" si="10"/>
        <v>0</v>
      </c>
      <c r="H318" s="648">
        <f t="shared" ca="1" si="11"/>
        <v>2.2911754006926799E-5</v>
      </c>
      <c r="I318" s="648">
        <f t="shared" ca="1" si="12"/>
        <v>-8.2585972556697973E-3</v>
      </c>
      <c r="J318" s="648">
        <f t="shared" ca="1" si="13"/>
        <v>1.3210508171459523E-3</v>
      </c>
      <c r="P318" s="301">
        <f t="shared" si="24"/>
        <v>43586</v>
      </c>
      <c r="Q318" s="648">
        <f t="shared" ca="1" si="25"/>
        <v>0</v>
      </c>
      <c r="R318" s="648">
        <f t="shared" ca="1" si="26"/>
        <v>2.3971838251979349E-5</v>
      </c>
      <c r="S318" s="648">
        <f t="shared" ca="1" si="27"/>
        <v>-6.7492750161718407E-3</v>
      </c>
      <c r="T318" s="648">
        <f t="shared" ca="1" si="28"/>
        <v>9.1202008031232573E-4</v>
      </c>
    </row>
    <row r="319" spans="6:20">
      <c r="F319" s="301">
        <f t="shared" si="22"/>
        <v>43617</v>
      </c>
      <c r="G319" s="648">
        <f t="shared" ca="1" si="10"/>
        <v>0</v>
      </c>
      <c r="H319" s="648">
        <f t="shared" ca="1" si="11"/>
        <v>2.2714273719914857E-5</v>
      </c>
      <c r="I319" s="648">
        <f t="shared" ca="1" si="12"/>
        <v>-9.1640532498433735E-3</v>
      </c>
      <c r="J319" s="648">
        <f t="shared" ca="1" si="13"/>
        <v>3.0691026086806517E-3</v>
      </c>
      <c r="P319" s="301">
        <f t="shared" si="24"/>
        <v>43617</v>
      </c>
      <c r="Q319" s="648">
        <f t="shared" ca="1" si="25"/>
        <v>0</v>
      </c>
      <c r="R319" s="648">
        <f t="shared" ca="1" si="26"/>
        <v>2.387951094262597E-5</v>
      </c>
      <c r="S319" s="648">
        <f t="shared" ca="1" si="27"/>
        <v>-7.73218849766244E-3</v>
      </c>
      <c r="T319" s="648">
        <f t="shared" ca="1" si="28"/>
        <v>1.4340752419146341E-3</v>
      </c>
    </row>
    <row r="320" spans="6:20">
      <c r="F320" s="301">
        <f t="shared" si="22"/>
        <v>43647</v>
      </c>
      <c r="G320" s="648">
        <f t="shared" ca="1" si="10"/>
        <v>0</v>
      </c>
      <c r="H320" s="648">
        <f t="shared" ca="1" si="11"/>
        <v>2.2623359504869711E-5</v>
      </c>
      <c r="I320" s="648">
        <f t="shared" ca="1" si="12"/>
        <v>-5.6071786652995836E-3</v>
      </c>
      <c r="J320" s="648">
        <f t="shared" ca="1" si="13"/>
        <v>1.2409087201987745E-3</v>
      </c>
      <c r="P320" s="301">
        <f t="shared" si="24"/>
        <v>43647</v>
      </c>
      <c r="Q320" s="648">
        <f t="shared" ca="1" si="25"/>
        <v>0</v>
      </c>
      <c r="R320" s="648">
        <f t="shared" ca="1" si="26"/>
        <v>2.3749152926466621E-5</v>
      </c>
      <c r="S320" s="648">
        <f t="shared" ca="1" si="27"/>
        <v>-4.9950479445280971E-3</v>
      </c>
      <c r="T320" s="648">
        <f t="shared" ca="1" si="28"/>
        <v>9.3979068242511232E-4</v>
      </c>
    </row>
    <row r="321" spans="6:20">
      <c r="F321" s="301">
        <f t="shared" si="22"/>
        <v>43678</v>
      </c>
      <c r="G321" s="648">
        <f t="shared" ca="1" si="10"/>
        <v>0</v>
      </c>
      <c r="H321" s="648">
        <f t="shared" ca="1" si="11"/>
        <v>2.2676265995169587E-5</v>
      </c>
      <c r="I321" s="648">
        <f t="shared" ca="1" si="12"/>
        <v>-5.4460442864926462E-3</v>
      </c>
      <c r="J321" s="648">
        <f t="shared" ca="1" si="13"/>
        <v>1.8688001154074652E-3</v>
      </c>
      <c r="P321" s="301">
        <f t="shared" si="24"/>
        <v>43678</v>
      </c>
      <c r="Q321" s="648">
        <f t="shared" ca="1" si="25"/>
        <v>0</v>
      </c>
      <c r="R321" s="648">
        <f t="shared" ca="1" si="26"/>
        <v>2.3829788248885819E-5</v>
      </c>
      <c r="S321" s="648">
        <f t="shared" ca="1" si="27"/>
        <v>-4.5037435447077279E-3</v>
      </c>
      <c r="T321" s="648">
        <f t="shared" ca="1" si="28"/>
        <v>9.4664524288057272E-4</v>
      </c>
    </row>
    <row r="322" spans="6:20">
      <c r="F322" s="301">
        <f t="shared" si="22"/>
        <v>43709</v>
      </c>
      <c r="G322" s="648">
        <f t="shared" ca="1" si="10"/>
        <v>0</v>
      </c>
      <c r="H322" s="648">
        <f t="shared" ca="1" si="11"/>
        <v>2.2664576858621999E-5</v>
      </c>
      <c r="I322" s="648">
        <f t="shared" ca="1" si="12"/>
        <v>-7.4255961910224544E-3</v>
      </c>
      <c r="J322" s="648">
        <f t="shared" ca="1" si="13"/>
        <v>1.3123893058446523E-3</v>
      </c>
      <c r="P322" s="301">
        <f t="shared" si="24"/>
        <v>43709</v>
      </c>
      <c r="Q322" s="648">
        <f t="shared" ca="1" si="25"/>
        <v>0</v>
      </c>
      <c r="R322" s="648">
        <f t="shared" ca="1" si="26"/>
        <v>2.3727108515503303E-5</v>
      </c>
      <c r="S322" s="648">
        <f t="shared" ca="1" si="27"/>
        <v>-6.5367095591210012E-3</v>
      </c>
      <c r="T322" s="648">
        <f t="shared" ca="1" si="28"/>
        <v>9.5310205061682751E-4</v>
      </c>
    </row>
    <row r="323" spans="6:20">
      <c r="F323" s="301">
        <f t="shared" si="22"/>
        <v>43739</v>
      </c>
      <c r="G323" s="648">
        <f t="shared" ca="1" si="10"/>
        <v>0</v>
      </c>
      <c r="H323" s="648">
        <f t="shared" ca="1" si="11"/>
        <v>2.2665766737928195E-5</v>
      </c>
      <c r="I323" s="648">
        <f t="shared" ca="1" si="12"/>
        <v>-6.6549926435490736E-3</v>
      </c>
      <c r="J323" s="648">
        <f t="shared" ca="1" si="13"/>
        <v>1.9111148163084568E-3</v>
      </c>
      <c r="P323" s="301">
        <f t="shared" si="24"/>
        <v>43739</v>
      </c>
      <c r="Q323" s="648">
        <f t="shared" ca="1" si="25"/>
        <v>0</v>
      </c>
      <c r="R323" s="648">
        <f t="shared" ca="1" si="26"/>
        <v>2.3911550575572704E-5</v>
      </c>
      <c r="S323" s="648">
        <f t="shared" ca="1" si="27"/>
        <v>-5.6096014253824711E-3</v>
      </c>
      <c r="T323" s="648">
        <f t="shared" ca="1" si="28"/>
        <v>9.3560838873973928E-4</v>
      </c>
    </row>
    <row r="324" spans="6:20">
      <c r="F324" s="301">
        <f t="shared" si="22"/>
        <v>43770</v>
      </c>
      <c r="G324" s="648">
        <f t="shared" ca="1" si="10"/>
        <v>0</v>
      </c>
      <c r="H324" s="648">
        <f t="shared" ca="1" si="11"/>
        <v>2.2607791870798977E-5</v>
      </c>
      <c r="I324" s="648">
        <f t="shared" ca="1" si="12"/>
        <v>-3.5594681004205153E-3</v>
      </c>
      <c r="J324" s="648">
        <f t="shared" ca="1" si="13"/>
        <v>1.300096909409465E-3</v>
      </c>
      <c r="P324" s="301">
        <f t="shared" si="24"/>
        <v>43770</v>
      </c>
      <c r="Q324" s="648">
        <f t="shared" ca="1" si="25"/>
        <v>0</v>
      </c>
      <c r="R324" s="648">
        <f t="shared" ca="1" si="26"/>
        <v>2.3725129714602389E-5</v>
      </c>
      <c r="S324" s="648">
        <f t="shared" ca="1" si="27"/>
        <v>-3.0335117420944302E-3</v>
      </c>
      <c r="T324" s="648">
        <f t="shared" ca="1" si="28"/>
        <v>9.2304032293588634E-4</v>
      </c>
    </row>
    <row r="325" spans="6:20">
      <c r="F325" s="301">
        <f t="shared" si="22"/>
        <v>43800</v>
      </c>
      <c r="G325" s="648">
        <f t="shared" ca="1" si="10"/>
        <v>0</v>
      </c>
      <c r="H325" s="648">
        <f t="shared" ca="1" si="11"/>
        <v>2.2695887477164334E-5</v>
      </c>
      <c r="I325" s="648">
        <f t="shared" ca="1" si="12"/>
        <v>-3.1993473394988925E-3</v>
      </c>
      <c r="J325" s="648">
        <f t="shared" ca="1" si="13"/>
        <v>1.859101773903582E-3</v>
      </c>
      <c r="P325" s="301">
        <f t="shared" si="24"/>
        <v>43800</v>
      </c>
      <c r="Q325" s="648">
        <f t="shared" ca="1" si="25"/>
        <v>0</v>
      </c>
      <c r="R325" s="648">
        <f t="shared" ca="1" si="26"/>
        <v>2.3639767175565041E-5</v>
      </c>
      <c r="S325" s="648">
        <f t="shared" ca="1" si="27"/>
        <v>-2.5391146464227576E-3</v>
      </c>
      <c r="T325" s="648">
        <f t="shared" ca="1" si="28"/>
        <v>1.7872673332339772E-3</v>
      </c>
    </row>
    <row r="326" spans="6:20">
      <c r="F326" s="301">
        <f t="shared" si="22"/>
        <v>43831</v>
      </c>
      <c r="G326" s="648">
        <f t="shared" ca="1" si="10"/>
        <v>0</v>
      </c>
      <c r="H326" s="648">
        <f t="shared" ca="1" si="11"/>
        <v>4.6425777486813757E-6</v>
      </c>
      <c r="I326" s="648">
        <f t="shared" ca="1" si="12"/>
        <v>-2.1514972379367281E-3</v>
      </c>
      <c r="J326" s="648">
        <f t="shared" ca="1" si="13"/>
        <v>2.438338867984724E-3</v>
      </c>
      <c r="P326" s="301">
        <f t="shared" si="24"/>
        <v>43831</v>
      </c>
      <c r="Q326" s="648">
        <f t="shared" ca="1" si="25"/>
        <v>0</v>
      </c>
      <c r="R326" s="648">
        <f t="shared" ca="1" si="26"/>
        <v>5.417803602414395E-6</v>
      </c>
      <c r="S326" s="648">
        <f t="shared" ca="1" si="27"/>
        <v>-1.5965644770827847E-3</v>
      </c>
      <c r="T326" s="648">
        <f t="shared" ca="1" si="28"/>
        <v>9.11171664841115E-4</v>
      </c>
    </row>
    <row r="327" spans="6:20">
      <c r="F327" s="301">
        <f t="shared" si="22"/>
        <v>43862</v>
      </c>
      <c r="G327" s="648">
        <f t="shared" ca="1" si="10"/>
        <v>0</v>
      </c>
      <c r="H327" s="648">
        <f t="shared" ca="1" si="11"/>
        <v>4.5754152424581918E-6</v>
      </c>
      <c r="I327" s="648">
        <f t="shared" ca="1" si="12"/>
        <v>-2.3780802479688168E-3</v>
      </c>
      <c r="J327" s="648">
        <f t="shared" ca="1" si="13"/>
        <v>1.3180673566508538E-3</v>
      </c>
      <c r="P327" s="301">
        <f t="shared" si="24"/>
        <v>43862</v>
      </c>
      <c r="Q327" s="648">
        <f t="shared" ca="1" si="25"/>
        <v>0</v>
      </c>
      <c r="R327" s="648">
        <f t="shared" ca="1" si="26"/>
        <v>5.4121561088305015E-6</v>
      </c>
      <c r="S327" s="648">
        <f t="shared" ca="1" si="27"/>
        <v>-1.8242344381595998E-3</v>
      </c>
      <c r="T327" s="648">
        <f t="shared" ca="1" si="28"/>
        <v>9.3964996916495735E-4</v>
      </c>
    </row>
    <row r="328" spans="6:20">
      <c r="F328" s="301">
        <f t="shared" si="22"/>
        <v>43891</v>
      </c>
      <c r="G328" s="648">
        <f t="shared" ca="1" si="10"/>
        <v>0</v>
      </c>
      <c r="H328" s="648">
        <f t="shared" ca="1" si="11"/>
        <v>4.8116623416749604E-6</v>
      </c>
      <c r="I328" s="648">
        <f t="shared" ca="1" si="12"/>
        <v>-2.7075612346142419E-3</v>
      </c>
      <c r="J328" s="648">
        <f t="shared" ca="1" si="13"/>
        <v>1.4178036658951676E-3</v>
      </c>
      <c r="P328" s="301">
        <f t="shared" si="24"/>
        <v>43891</v>
      </c>
      <c r="Q328" s="648">
        <f t="shared" ca="1" si="25"/>
        <v>0</v>
      </c>
      <c r="R328" s="648">
        <f t="shared" ca="1" si="26"/>
        <v>5.4897705041856426E-6</v>
      </c>
      <c r="S328" s="648">
        <f t="shared" ca="1" si="27"/>
        <v>-2.6701079059324728E-3</v>
      </c>
      <c r="T328" s="648">
        <f t="shared" ca="1" si="28"/>
        <v>1.3940000844847589E-3</v>
      </c>
    </row>
    <row r="329" spans="6:20">
      <c r="F329" s="301">
        <f t="shared" si="22"/>
        <v>43922</v>
      </c>
      <c r="G329" s="648">
        <f t="shared" ca="1" si="10"/>
        <v>0</v>
      </c>
      <c r="H329" s="648">
        <f t="shared" ca="1" si="11"/>
        <v>4.6514059757196691E-6</v>
      </c>
      <c r="I329" s="648">
        <f t="shared" ca="1" si="12"/>
        <v>-5.8783551122219002E-3</v>
      </c>
      <c r="J329" s="648">
        <f t="shared" ca="1" si="13"/>
        <v>3.9218811931271969E-3</v>
      </c>
      <c r="P329" s="301">
        <f t="shared" si="24"/>
        <v>43922</v>
      </c>
      <c r="Q329" s="648">
        <f t="shared" ca="1" si="25"/>
        <v>0</v>
      </c>
      <c r="R329" s="648">
        <f t="shared" ca="1" si="26"/>
        <v>5.1719873688238494E-6</v>
      </c>
      <c r="S329" s="648">
        <f t="shared" ca="1" si="27"/>
        <v>-5.1671839023326172E-3</v>
      </c>
      <c r="T329" s="648">
        <f t="shared" ca="1" si="28"/>
        <v>9.7656928476741456E-4</v>
      </c>
    </row>
    <row r="330" spans="6:20">
      <c r="F330" s="301">
        <f t="shared" si="22"/>
        <v>43952</v>
      </c>
      <c r="G330" s="648">
        <f t="shared" ca="1" si="10"/>
        <v>0</v>
      </c>
      <c r="H330" s="648">
        <f t="shared" ca="1" si="11"/>
        <v>4.4413239306262398E-6</v>
      </c>
      <c r="I330" s="648">
        <f t="shared" ca="1" si="12"/>
        <v>-6.860632619865692E-3</v>
      </c>
      <c r="J330" s="648">
        <f t="shared" ca="1" si="13"/>
        <v>1.2557937320230028E-3</v>
      </c>
      <c r="P330" s="301">
        <f t="shared" si="24"/>
        <v>43952</v>
      </c>
      <c r="Q330" s="648">
        <f t="shared" ca="1" si="25"/>
        <v>0</v>
      </c>
      <c r="R330" s="648">
        <f t="shared" ca="1" si="26"/>
        <v>5.3973749785107827E-6</v>
      </c>
      <c r="S330" s="648">
        <f t="shared" ca="1" si="27"/>
        <v>-5.7286927492674611E-3</v>
      </c>
      <c r="T330" s="648">
        <f t="shared" ca="1" si="28"/>
        <v>9.0798129256230986E-4</v>
      </c>
    </row>
    <row r="331" spans="6:20">
      <c r="F331" s="301">
        <f t="shared" si="22"/>
        <v>43983</v>
      </c>
      <c r="G331" s="648">
        <f t="shared" ca="1" si="10"/>
        <v>0</v>
      </c>
      <c r="H331" s="648">
        <f t="shared" ca="1" si="11"/>
        <v>4.2347870405912147E-6</v>
      </c>
      <c r="I331" s="648">
        <f t="shared" ca="1" si="12"/>
        <v>-5.9147406454366225E-3</v>
      </c>
      <c r="J331" s="648">
        <f t="shared" ca="1" si="13"/>
        <v>1.3124851996357823E-3</v>
      </c>
      <c r="P331" s="301">
        <f t="shared" si="24"/>
        <v>43983</v>
      </c>
      <c r="Q331" s="648">
        <f t="shared" ca="1" si="25"/>
        <v>0</v>
      </c>
      <c r="R331" s="648">
        <f t="shared" ca="1" si="26"/>
        <v>5.2760298430154506E-6</v>
      </c>
      <c r="S331" s="648">
        <f t="shared" ca="1" si="27"/>
        <v>-4.8321131359571057E-3</v>
      </c>
      <c r="T331" s="648">
        <f t="shared" ca="1" si="28"/>
        <v>1.442342915639383E-3</v>
      </c>
    </row>
    <row r="332" spans="6:20">
      <c r="F332" s="301">
        <f t="shared" si="22"/>
        <v>44013</v>
      </c>
      <c r="G332" s="648">
        <f t="shared" ca="1" si="10"/>
        <v>0</v>
      </c>
      <c r="H332" s="648">
        <f t="shared" ca="1" si="11"/>
        <v>4.6748786006745036E-6</v>
      </c>
      <c r="I332" s="648">
        <f t="shared" ca="1" si="12"/>
        <v>-4.7182015426908697E-3</v>
      </c>
      <c r="J332" s="648">
        <f t="shared" ca="1" si="13"/>
        <v>1.873964657253202E-3</v>
      </c>
      <c r="P332" s="301">
        <f t="shared" si="24"/>
        <v>44013</v>
      </c>
      <c r="Q332" s="648">
        <f t="shared" ca="1" si="25"/>
        <v>0</v>
      </c>
      <c r="R332" s="648">
        <f t="shared" ca="1" si="26"/>
        <v>5.1356128103474674E-6</v>
      </c>
      <c r="S332" s="648">
        <f t="shared" ca="1" si="27"/>
        <v>-3.7447559861253366E-3</v>
      </c>
      <c r="T332" s="648">
        <f t="shared" ca="1" si="28"/>
        <v>1.394835633844016E-3</v>
      </c>
    </row>
    <row r="333" spans="6:20">
      <c r="F333" s="301">
        <f t="shared" si="22"/>
        <v>44044</v>
      </c>
      <c r="G333" s="648">
        <f t="shared" ca="1" si="10"/>
        <v>0</v>
      </c>
      <c r="H333" s="648">
        <f t="shared" ca="1" si="11"/>
        <v>4.3457850433803458E-6</v>
      </c>
      <c r="I333" s="648">
        <f t="shared" ca="1" si="12"/>
        <v>-4.5719533155970105E-3</v>
      </c>
      <c r="J333" s="648">
        <f t="shared" ca="1" si="13"/>
        <v>2.4832157145278089E-3</v>
      </c>
      <c r="P333" s="301">
        <f t="shared" si="24"/>
        <v>44044</v>
      </c>
      <c r="Q333" s="648">
        <f t="shared" ca="1" si="25"/>
        <v>0</v>
      </c>
      <c r="R333" s="648">
        <f t="shared" ca="1" si="26"/>
        <v>5.3923812710632291E-6</v>
      </c>
      <c r="S333" s="648">
        <f t="shared" ca="1" si="27"/>
        <v>-3.3142629861981909E-3</v>
      </c>
      <c r="T333" s="648">
        <f t="shared" ca="1" si="28"/>
        <v>1.3532463745158374E-3</v>
      </c>
    </row>
    <row r="334" spans="6:20">
      <c r="F334" s="301">
        <f t="shared" si="22"/>
        <v>44075</v>
      </c>
      <c r="G334" s="648">
        <f t="shared" ca="1" si="10"/>
        <v>0</v>
      </c>
      <c r="H334" s="648">
        <f t="shared" ca="1" si="11"/>
        <v>4.5180077645756711E-6</v>
      </c>
      <c r="I334" s="648">
        <f t="shared" ca="1" si="12"/>
        <v>-6.0602055942294841E-3</v>
      </c>
      <c r="J334" s="648">
        <f t="shared" ca="1" si="13"/>
        <v>1.3154326035056396E-3</v>
      </c>
      <c r="P334" s="301">
        <f t="shared" si="24"/>
        <v>44075</v>
      </c>
      <c r="Q334" s="648">
        <f t="shared" ca="1" si="25"/>
        <v>0</v>
      </c>
      <c r="R334" s="648">
        <f t="shared" ca="1" si="26"/>
        <v>5.3101081547435314E-6</v>
      </c>
      <c r="S334" s="648">
        <f t="shared" ca="1" si="27"/>
        <v>-4.3994783777210333E-3</v>
      </c>
      <c r="T334" s="648">
        <f t="shared" ca="1" si="28"/>
        <v>1.4210287147689016E-3</v>
      </c>
    </row>
    <row r="335" spans="6:20">
      <c r="F335" s="301">
        <f t="shared" si="22"/>
        <v>44105</v>
      </c>
      <c r="G335" s="648">
        <f t="shared" ca="1" si="10"/>
        <v>0</v>
      </c>
      <c r="H335" s="648">
        <f t="shared" ca="1" si="11"/>
        <v>4.6112254485919379E-6</v>
      </c>
      <c r="I335" s="648">
        <f t="shared" ca="1" si="12"/>
        <v>-5.1650882267407772E-3</v>
      </c>
      <c r="J335" s="648">
        <f t="shared" ca="1" si="13"/>
        <v>1.8644634484685785E-3</v>
      </c>
      <c r="P335" s="301">
        <f t="shared" si="24"/>
        <v>44105</v>
      </c>
      <c r="Q335" s="648">
        <f t="shared" ca="1" si="25"/>
        <v>0</v>
      </c>
      <c r="R335" s="648">
        <f t="shared" ca="1" si="26"/>
        <v>5.2519166240383441E-6</v>
      </c>
      <c r="S335" s="648">
        <f t="shared" ca="1" si="27"/>
        <v>-4.4905499594358744E-3</v>
      </c>
      <c r="T335" s="648">
        <f t="shared" ca="1" si="28"/>
        <v>1.3734148148605296E-3</v>
      </c>
    </row>
    <row r="336" spans="6:20">
      <c r="F336" s="301">
        <f t="shared" si="22"/>
        <v>44136</v>
      </c>
      <c r="G336" s="648">
        <f t="shared" ca="1" si="10"/>
        <v>0</v>
      </c>
      <c r="H336" s="648">
        <f t="shared" ca="1" si="11"/>
        <v>4.4127057949872039E-6</v>
      </c>
      <c r="I336" s="648">
        <f t="shared" ca="1" si="12"/>
        <v>-3.5594681004205153E-3</v>
      </c>
      <c r="J336" s="648">
        <f t="shared" ca="1" si="13"/>
        <v>1.2382003836688416E-3</v>
      </c>
      <c r="P336" s="301">
        <f t="shared" si="24"/>
        <v>44136</v>
      </c>
      <c r="Q336" s="648">
        <f t="shared" ca="1" si="25"/>
        <v>0</v>
      </c>
      <c r="R336" s="648">
        <f t="shared" ca="1" si="26"/>
        <v>5.5435915720103424E-6</v>
      </c>
      <c r="S336" s="648">
        <f t="shared" ca="1" si="27"/>
        <v>-3.0744869434047306E-3</v>
      </c>
      <c r="T336" s="648">
        <f t="shared" ca="1" si="28"/>
        <v>1.4136175193291134E-3</v>
      </c>
    </row>
    <row r="337" spans="6:20">
      <c r="F337" s="301">
        <f t="shared" si="22"/>
        <v>44166</v>
      </c>
      <c r="G337" s="648">
        <f t="shared" ca="1" si="10"/>
        <v>0</v>
      </c>
      <c r="H337" s="648">
        <f t="shared" ca="1" si="11"/>
        <v>4.509337327762708E-6</v>
      </c>
      <c r="I337" s="648">
        <f t="shared" ca="1" si="12"/>
        <v>-2.6414219901252922E-3</v>
      </c>
      <c r="J337" s="648">
        <f t="shared" ca="1" si="13"/>
        <v>1.2108076027881332E-3</v>
      </c>
      <c r="P337" s="301">
        <f t="shared" si="24"/>
        <v>44166</v>
      </c>
      <c r="Q337" s="648">
        <f t="shared" ca="1" si="25"/>
        <v>0</v>
      </c>
      <c r="R337" s="648">
        <f t="shared" ca="1" si="26"/>
        <v>5.30927154063221E-6</v>
      </c>
      <c r="S337" s="648">
        <f t="shared" ca="1" si="27"/>
        <v>-2.5655907758291852E-3</v>
      </c>
      <c r="T337" s="648">
        <f t="shared" ca="1" si="28"/>
        <v>1.3754607221205806E-3</v>
      </c>
    </row>
    <row r="338" spans="6:20">
      <c r="F338" s="301">
        <f t="shared" si="22"/>
        <v>44197</v>
      </c>
      <c r="G338" s="648">
        <f t="shared" ref="G338:G401" ca="1" si="29">+IF(ISERROR(G99/C99-1),0,G99/C99-1)</f>
        <v>0</v>
      </c>
      <c r="H338" s="648">
        <f t="shared" ref="H338:H401" ca="1" si="30">+IF(ISERROR(H99/D99-1),0,H99/D99-1)</f>
        <v>1.9424733365358549E-5</v>
      </c>
      <c r="I338" s="648">
        <f t="shared" ref="I338:I401" ca="1" si="31">+IF(ISERROR(I99/E99-1),0,I99/E99-1)</f>
        <v>-2.8262729169722389E-3</v>
      </c>
      <c r="J338" s="648">
        <f t="shared" ref="J338:J401" ca="1" si="32">+IF(ISERROR(J99/F99-1),0,J99/F99-1)</f>
        <v>1.8601659833452633E-3</v>
      </c>
      <c r="P338" s="301">
        <f t="shared" si="24"/>
        <v>44197</v>
      </c>
      <c r="Q338" s="648">
        <f t="shared" ca="1" si="25"/>
        <v>0</v>
      </c>
      <c r="R338" s="648">
        <f t="shared" ca="1" si="26"/>
        <v>2.1702829940073443E-5</v>
      </c>
      <c r="S338" s="648">
        <f t="shared" ca="1" si="27"/>
        <v>-2.0230771220121069E-3</v>
      </c>
      <c r="T338" s="648">
        <f t="shared" ca="1" si="28"/>
        <v>1.3622292097865696E-3</v>
      </c>
    </row>
    <row r="339" spans="6:20">
      <c r="F339" s="301">
        <f t="shared" si="22"/>
        <v>44228</v>
      </c>
      <c r="G339" s="648">
        <f t="shared" ca="1" si="29"/>
        <v>0</v>
      </c>
      <c r="H339" s="648">
        <f t="shared" ca="1" si="30"/>
        <v>1.9265327001471988E-5</v>
      </c>
      <c r="I339" s="648">
        <f t="shared" ca="1" si="31"/>
        <v>-2.5858286767412864E-3</v>
      </c>
      <c r="J339" s="648">
        <f t="shared" ca="1" si="32"/>
        <v>1.3627141348417915E-3</v>
      </c>
      <c r="P339" s="301">
        <f t="shared" si="24"/>
        <v>44228</v>
      </c>
      <c r="Q339" s="648">
        <f t="shared" ca="1" si="25"/>
        <v>0</v>
      </c>
      <c r="R339" s="648">
        <f t="shared" ca="1" si="26"/>
        <v>2.1480873844126336E-5</v>
      </c>
      <c r="S339" s="648">
        <f t="shared" ca="1" si="27"/>
        <v>-1.7767625314855096E-3</v>
      </c>
      <c r="T339" s="648">
        <f t="shared" ca="1" si="28"/>
        <v>7.161442359240322E-4</v>
      </c>
    </row>
    <row r="340" spans="6:20">
      <c r="F340" s="301">
        <f t="shared" si="22"/>
        <v>44256</v>
      </c>
      <c r="G340" s="648">
        <f t="shared" ca="1" si="29"/>
        <v>0</v>
      </c>
      <c r="H340" s="648">
        <f t="shared" ca="1" si="30"/>
        <v>1.920588517867472E-5</v>
      </c>
      <c r="I340" s="648">
        <f t="shared" ca="1" si="31"/>
        <v>-3.2206989578628109E-3</v>
      </c>
      <c r="J340" s="648">
        <f t="shared" ca="1" si="32"/>
        <v>1.8632898272072929E-3</v>
      </c>
      <c r="P340" s="301">
        <f t="shared" si="24"/>
        <v>44256</v>
      </c>
      <c r="Q340" s="648">
        <f t="shared" ca="1" si="25"/>
        <v>0</v>
      </c>
      <c r="R340" s="648">
        <f t="shared" ca="1" si="26"/>
        <v>2.1390945086130486E-5</v>
      </c>
      <c r="S340" s="648">
        <f t="shared" ca="1" si="27"/>
        <v>-2.7093937667262979E-3</v>
      </c>
      <c r="T340" s="648">
        <f t="shared" ca="1" si="28"/>
        <v>2.8536135553203223E-3</v>
      </c>
    </row>
    <row r="341" spans="6:20">
      <c r="F341" s="301">
        <f t="shared" si="22"/>
        <v>44287</v>
      </c>
      <c r="G341" s="648">
        <f t="shared" ca="1" si="29"/>
        <v>0</v>
      </c>
      <c r="H341" s="648">
        <f t="shared" ca="1" si="30"/>
        <v>1.9462527877989189E-5</v>
      </c>
      <c r="I341" s="648">
        <f t="shared" ca="1" si="31"/>
        <v>-5.5198528066422448E-3</v>
      </c>
      <c r="J341" s="648">
        <f t="shared" ca="1" si="32"/>
        <v>1.9594575197683373E-3</v>
      </c>
      <c r="P341" s="301">
        <f t="shared" si="24"/>
        <v>44287</v>
      </c>
      <c r="Q341" s="648">
        <f t="shared" ca="1" si="25"/>
        <v>0</v>
      </c>
      <c r="R341" s="648">
        <f t="shared" ca="1" si="26"/>
        <v>2.1147901750229181E-5</v>
      </c>
      <c r="S341" s="648">
        <f t="shared" ca="1" si="27"/>
        <v>-4.5523291635689578E-3</v>
      </c>
      <c r="T341" s="648">
        <f t="shared" ca="1" si="28"/>
        <v>9.4229159020220443E-4</v>
      </c>
    </row>
    <row r="342" spans="6:20">
      <c r="F342" s="301">
        <f t="shared" si="22"/>
        <v>44317</v>
      </c>
      <c r="G342" s="648">
        <f t="shared" ca="1" si="29"/>
        <v>0</v>
      </c>
      <c r="H342" s="648">
        <f t="shared" ca="1" si="30"/>
        <v>1.9498707663156978E-5</v>
      </c>
      <c r="I342" s="648">
        <f t="shared" ca="1" si="31"/>
        <v>-7.2053664825019181E-3</v>
      </c>
      <c r="J342" s="648">
        <f t="shared" ca="1" si="32"/>
        <v>1.2685473934663793E-3</v>
      </c>
      <c r="P342" s="301">
        <f t="shared" si="24"/>
        <v>44317</v>
      </c>
      <c r="Q342" s="648">
        <f t="shared" ca="1" si="25"/>
        <v>0</v>
      </c>
      <c r="R342" s="648">
        <f t="shared" ca="1" si="26"/>
        <v>2.1295223303186006E-5</v>
      </c>
      <c r="S342" s="648">
        <f t="shared" ca="1" si="27"/>
        <v>-5.9034397995759713E-3</v>
      </c>
      <c r="T342" s="648">
        <f t="shared" ca="1" si="28"/>
        <v>9.2682650837239144E-4</v>
      </c>
    </row>
    <row r="343" spans="6:20">
      <c r="F343" s="301">
        <f t="shared" si="22"/>
        <v>44348</v>
      </c>
      <c r="G343" s="648">
        <f t="shared" ca="1" si="29"/>
        <v>0</v>
      </c>
      <c r="H343" s="648">
        <f t="shared" ca="1" si="30"/>
        <v>1.9424387501354445E-5</v>
      </c>
      <c r="I343" s="648">
        <f t="shared" ca="1" si="31"/>
        <v>-5.6295256162476326E-3</v>
      </c>
      <c r="J343" s="648">
        <f t="shared" ca="1" si="32"/>
        <v>1.2669992892249127E-3</v>
      </c>
      <c r="P343" s="301">
        <f t="shared" si="24"/>
        <v>44348</v>
      </c>
      <c r="Q343" s="648">
        <f t="shared" ca="1" si="25"/>
        <v>0</v>
      </c>
      <c r="R343" s="648">
        <f t="shared" ca="1" si="26"/>
        <v>2.1292051030075143E-5</v>
      </c>
      <c r="S343" s="648">
        <f t="shared" ca="1" si="27"/>
        <v>-4.3664158376178763E-3</v>
      </c>
      <c r="T343" s="648">
        <f t="shared" ca="1" si="28"/>
        <v>9.5086770098351536E-4</v>
      </c>
    </row>
    <row r="344" spans="6:20">
      <c r="F344" s="301">
        <f t="shared" si="22"/>
        <v>44378</v>
      </c>
      <c r="G344" s="648">
        <f t="shared" ca="1" si="29"/>
        <v>0</v>
      </c>
      <c r="H344" s="648">
        <f t="shared" ca="1" si="30"/>
        <v>1.9484829536287052E-5</v>
      </c>
      <c r="I344" s="648">
        <f t="shared" ca="1" si="31"/>
        <v>-4.6441330114594948E-3</v>
      </c>
      <c r="J344" s="648">
        <f t="shared" ca="1" si="32"/>
        <v>1.2169438475151395E-3</v>
      </c>
      <c r="P344" s="301">
        <f t="shared" si="24"/>
        <v>44378</v>
      </c>
      <c r="Q344" s="648">
        <f t="shared" ca="1" si="25"/>
        <v>0</v>
      </c>
      <c r="R344" s="648">
        <f t="shared" ca="1" si="26"/>
        <v>2.1354657619321316E-5</v>
      </c>
      <c r="S344" s="648">
        <f t="shared" ca="1" si="27"/>
        <v>-3.682506360138782E-3</v>
      </c>
      <c r="T344" s="648">
        <f t="shared" ca="1" si="28"/>
        <v>9.3801606642673896E-4</v>
      </c>
    </row>
    <row r="345" spans="6:20">
      <c r="F345" s="301">
        <f t="shared" si="22"/>
        <v>44409</v>
      </c>
      <c r="G345" s="648">
        <f t="shared" ca="1" si="29"/>
        <v>0</v>
      </c>
      <c r="H345" s="648">
        <f t="shared" ca="1" si="30"/>
        <v>1.9491129261250961E-5</v>
      </c>
      <c r="I345" s="648">
        <f t="shared" ca="1" si="31"/>
        <v>-3.4851281850170057E-3</v>
      </c>
      <c r="J345" s="648">
        <f t="shared" ca="1" si="32"/>
        <v>1.2286095970539535E-3</v>
      </c>
      <c r="P345" s="301">
        <f t="shared" si="24"/>
        <v>44409</v>
      </c>
      <c r="Q345" s="648">
        <f t="shared" ca="1" si="25"/>
        <v>0</v>
      </c>
      <c r="R345" s="648">
        <f t="shared" ca="1" si="26"/>
        <v>2.1624345892368169E-5</v>
      </c>
      <c r="S345" s="648">
        <f t="shared" ca="1" si="27"/>
        <v>-2.6921006197735409E-3</v>
      </c>
      <c r="T345" s="648">
        <f t="shared" ca="1" si="28"/>
        <v>9.1378501014749425E-4</v>
      </c>
    </row>
    <row r="346" spans="6:20">
      <c r="F346" s="301">
        <f t="shared" si="22"/>
        <v>44440</v>
      </c>
      <c r="G346" s="648">
        <f t="shared" ca="1" si="29"/>
        <v>0</v>
      </c>
      <c r="H346" s="648">
        <f t="shared" ca="1" si="30"/>
        <v>1.9568945123005221E-5</v>
      </c>
      <c r="I346" s="648">
        <f t="shared" ca="1" si="31"/>
        <v>-7.370404462538116E-3</v>
      </c>
      <c r="J346" s="648">
        <f t="shared" ca="1" si="32"/>
        <v>1.3445093139563546E-3</v>
      </c>
      <c r="P346" s="301">
        <f t="shared" si="24"/>
        <v>44440</v>
      </c>
      <c r="Q346" s="648">
        <f t="shared" ca="1" si="25"/>
        <v>0</v>
      </c>
      <c r="R346" s="648">
        <f t="shared" ca="1" si="26"/>
        <v>2.0957630406881478E-5</v>
      </c>
      <c r="S346" s="648">
        <f t="shared" ca="1" si="27"/>
        <v>-5.8160449632593814E-3</v>
      </c>
      <c r="T346" s="648">
        <f t="shared" ca="1" si="28"/>
        <v>9.9163750705799636E-4</v>
      </c>
    </row>
    <row r="347" spans="6:20">
      <c r="F347" s="301">
        <f t="shared" si="22"/>
        <v>44470</v>
      </c>
      <c r="G347" s="648">
        <f t="shared" ca="1" si="29"/>
        <v>0</v>
      </c>
      <c r="H347" s="648">
        <f t="shared" ca="1" si="30"/>
        <v>1.9541855483806714E-5</v>
      </c>
      <c r="I347" s="648">
        <f t="shared" ca="1" si="31"/>
        <v>-5.0668152939168376E-3</v>
      </c>
      <c r="J347" s="648">
        <f t="shared" ca="1" si="32"/>
        <v>1.2769027505850072E-3</v>
      </c>
      <c r="P347" s="301">
        <f t="shared" si="24"/>
        <v>44470</v>
      </c>
      <c r="Q347" s="648">
        <f t="shared" ca="1" si="25"/>
        <v>0</v>
      </c>
      <c r="R347" s="648">
        <f t="shared" ca="1" si="26"/>
        <v>2.1572851822693195E-5</v>
      </c>
      <c r="S347" s="648">
        <f t="shared" ca="1" si="27"/>
        <v>-4.3418501936524079E-3</v>
      </c>
      <c r="T347" s="648">
        <f t="shared" ca="1" si="28"/>
        <v>9.511194351077279E-4</v>
      </c>
    </row>
    <row r="348" spans="6:20">
      <c r="F348" s="301">
        <f t="shared" si="22"/>
        <v>44501</v>
      </c>
      <c r="G348" s="648">
        <f t="shared" ca="1" si="29"/>
        <v>0</v>
      </c>
      <c r="H348" s="648">
        <f t="shared" ca="1" si="30"/>
        <v>1.9456675358853204E-5</v>
      </c>
      <c r="I348" s="648">
        <f t="shared" ca="1" si="31"/>
        <v>-3.3796961130053704E-3</v>
      </c>
      <c r="J348" s="648">
        <f t="shared" ca="1" si="32"/>
        <v>1.9270055724356361E-3</v>
      </c>
      <c r="P348" s="301">
        <f t="shared" ref="P348:P402" si="33">+L109</f>
        <v>44501</v>
      </c>
      <c r="Q348" s="648">
        <f t="shared" ref="Q348:Q402" ca="1" si="34">+IF(ISERROR(Q109/M109-1),0,Q109/M109-1)</f>
        <v>0</v>
      </c>
      <c r="R348" s="648">
        <f t="shared" ref="R348:R402" ca="1" si="35">+IF(ISERROR(R109/N109-1),0,R109/N109-1)</f>
        <v>2.18287451252408E-5</v>
      </c>
      <c r="S348" s="648">
        <f t="shared" ref="S348:S402" ca="1" si="36">+IF(ISERROR(S109/O109-1),0,S109/O109-1)</f>
        <v>-2.4027961945762843E-3</v>
      </c>
      <c r="T348" s="648">
        <f t="shared" ref="T348:T402" ca="1" si="37">+IF(ISERROR(T109/P109-1),0,T109/P109-1)</f>
        <v>1.4241770623439898E-3</v>
      </c>
    </row>
    <row r="349" spans="6:20">
      <c r="F349" s="301">
        <f t="shared" si="22"/>
        <v>44531</v>
      </c>
      <c r="G349" s="648">
        <f t="shared" ca="1" si="29"/>
        <v>0</v>
      </c>
      <c r="H349" s="648">
        <f t="shared" ca="1" si="30"/>
        <v>1.935703477085049E-5</v>
      </c>
      <c r="I349" s="648">
        <f t="shared" ca="1" si="31"/>
        <v>-3.9276297075545585E-3</v>
      </c>
      <c r="J349" s="648">
        <f t="shared" ca="1" si="32"/>
        <v>1.840628657845178E-3</v>
      </c>
      <c r="P349" s="301">
        <f t="shared" si="33"/>
        <v>44531</v>
      </c>
      <c r="Q349" s="648">
        <f t="shared" ca="1" si="34"/>
        <v>0</v>
      </c>
      <c r="R349" s="648">
        <f t="shared" ca="1" si="35"/>
        <v>2.1360188273700231E-5</v>
      </c>
      <c r="S349" s="648">
        <f t="shared" ca="1" si="36"/>
        <v>-2.9475023547916868E-3</v>
      </c>
      <c r="T349" s="648">
        <f t="shared" ca="1" si="37"/>
        <v>1.3328018270057918E-3</v>
      </c>
    </row>
    <row r="350" spans="6:20">
      <c r="F350" s="301">
        <f t="shared" si="22"/>
        <v>44562</v>
      </c>
      <c r="G350" s="648">
        <f t="shared" ca="1" si="29"/>
        <v>0</v>
      </c>
      <c r="H350" s="648">
        <f t="shared" ca="1" si="30"/>
        <v>2.9516761790526758E-5</v>
      </c>
      <c r="I350" s="648">
        <f t="shared" ca="1" si="31"/>
        <v>-2.6743936259434609E-3</v>
      </c>
      <c r="J350" s="648">
        <f t="shared" ca="1" si="32"/>
        <v>1.2355642345061035E-3</v>
      </c>
      <c r="P350" s="301">
        <f t="shared" si="33"/>
        <v>44562</v>
      </c>
      <c r="Q350" s="648">
        <f t="shared" ca="1" si="34"/>
        <v>0</v>
      </c>
      <c r="R350" s="648">
        <f t="shared" ca="1" si="35"/>
        <v>2.6683953276762651E-5</v>
      </c>
      <c r="S350" s="648">
        <f t="shared" ca="1" si="36"/>
        <v>-2.2691366060469953E-3</v>
      </c>
      <c r="T350" s="648">
        <f t="shared" ca="1" si="37"/>
        <v>1.3600815314760428E-3</v>
      </c>
    </row>
    <row r="351" spans="6:20">
      <c r="F351" s="301">
        <f t="shared" si="22"/>
        <v>44593</v>
      </c>
      <c r="G351" s="648">
        <f t="shared" ca="1" si="29"/>
        <v>0</v>
      </c>
      <c r="H351" s="648">
        <f t="shared" ca="1" si="30"/>
        <v>2.9724185218293897E-5</v>
      </c>
      <c r="I351" s="648">
        <f t="shared" ca="1" si="31"/>
        <v>-2.6930145188066579E-3</v>
      </c>
      <c r="J351" s="648">
        <f t="shared" ca="1" si="32"/>
        <v>2.0290276596834911E-3</v>
      </c>
      <c r="P351" s="301">
        <f t="shared" si="33"/>
        <v>44593</v>
      </c>
      <c r="Q351" s="648">
        <f t="shared" ca="1" si="34"/>
        <v>0</v>
      </c>
      <c r="R351" s="648">
        <f t="shared" ca="1" si="35"/>
        <v>2.6657705916921515E-5</v>
      </c>
      <c r="S351" s="648">
        <f t="shared" ca="1" si="36"/>
        <v>-2.362290425655722E-3</v>
      </c>
      <c r="T351" s="648">
        <f t="shared" ca="1" si="37"/>
        <v>1.0009071602756769E-3</v>
      </c>
    </row>
    <row r="352" spans="6:20">
      <c r="F352" s="301">
        <f t="shared" si="22"/>
        <v>44621</v>
      </c>
      <c r="G352" s="648">
        <f t="shared" ca="1" si="29"/>
        <v>0</v>
      </c>
      <c r="H352" s="648">
        <f t="shared" ca="1" si="30"/>
        <v>2.9458600862231066E-5</v>
      </c>
      <c r="I352" s="648">
        <f t="shared" ca="1" si="31"/>
        <v>-3.6974347471296909E-3</v>
      </c>
      <c r="J352" s="648">
        <f t="shared" ca="1" si="32"/>
        <v>1.225247659109252E-3</v>
      </c>
      <c r="P352" s="301">
        <f t="shared" si="33"/>
        <v>44621</v>
      </c>
      <c r="Q352" s="648">
        <f t="shared" ca="1" si="34"/>
        <v>0</v>
      </c>
      <c r="R352" s="648">
        <f t="shared" ca="1" si="35"/>
        <v>2.682625921290871E-5</v>
      </c>
      <c r="S352" s="648">
        <f t="shared" ca="1" si="36"/>
        <v>-3.09295503623086E-3</v>
      </c>
      <c r="T352" s="648">
        <f t="shared" ca="1" si="37"/>
        <v>9.1402762591696884E-4</v>
      </c>
    </row>
    <row r="353" spans="6:20">
      <c r="F353" s="301">
        <f t="shared" si="22"/>
        <v>44652</v>
      </c>
      <c r="G353" s="648">
        <f t="shared" ca="1" si="29"/>
        <v>0</v>
      </c>
      <c r="H353" s="648">
        <f t="shared" ca="1" si="30"/>
        <v>2.8922555105115322E-5</v>
      </c>
      <c r="I353" s="648">
        <f t="shared" ca="1" si="31"/>
        <v>-6.9820061736540762E-3</v>
      </c>
      <c r="J353" s="648">
        <f t="shared" ca="1" si="32"/>
        <v>5.7458181423273302E-3</v>
      </c>
      <c r="P353" s="301">
        <f t="shared" si="33"/>
        <v>44652</v>
      </c>
      <c r="Q353" s="648">
        <f t="shared" ca="1" si="34"/>
        <v>0</v>
      </c>
      <c r="R353" s="648">
        <f t="shared" ca="1" si="35"/>
        <v>2.6603770009403505E-5</v>
      </c>
      <c r="S353" s="648">
        <f t="shared" ca="1" si="36"/>
        <v>-5.3016924506914531E-3</v>
      </c>
      <c r="T353" s="648">
        <f t="shared" ca="1" si="37"/>
        <v>9.3282194692045906E-4</v>
      </c>
    </row>
    <row r="354" spans="6:20">
      <c r="F354" s="301">
        <f t="shared" si="22"/>
        <v>44682</v>
      </c>
      <c r="G354" s="648">
        <f t="shared" ca="1" si="29"/>
        <v>0</v>
      </c>
      <c r="H354" s="648">
        <f t="shared" ca="1" si="30"/>
        <v>2.9558663140694108E-5</v>
      </c>
      <c r="I354" s="648">
        <f t="shared" ca="1" si="31"/>
        <v>-7.3140363556291055E-3</v>
      </c>
      <c r="J354" s="648">
        <f t="shared" ca="1" si="32"/>
        <v>1.9429452615153942E-3</v>
      </c>
      <c r="P354" s="301">
        <f t="shared" si="33"/>
        <v>44682</v>
      </c>
      <c r="Q354" s="648">
        <f t="shared" ca="1" si="34"/>
        <v>0</v>
      </c>
      <c r="R354" s="648">
        <f t="shared" ca="1" si="35"/>
        <v>2.670595049880653E-5</v>
      </c>
      <c r="S354" s="648">
        <f t="shared" ca="1" si="36"/>
        <v>-5.8515776514870277E-3</v>
      </c>
      <c r="T354" s="648">
        <f t="shared" ca="1" si="37"/>
        <v>9.0695027470366618E-4</v>
      </c>
    </row>
    <row r="355" spans="6:20">
      <c r="F355" s="301">
        <f t="shared" si="22"/>
        <v>44713</v>
      </c>
      <c r="G355" s="648">
        <f t="shared" ca="1" si="29"/>
        <v>0</v>
      </c>
      <c r="H355" s="648">
        <f t="shared" ca="1" si="30"/>
        <v>2.9575446193197408E-5</v>
      </c>
      <c r="I355" s="648">
        <f t="shared" ca="1" si="31"/>
        <v>-5.8702911963690596E-3</v>
      </c>
      <c r="J355" s="648">
        <f t="shared" ca="1" si="32"/>
        <v>1.283545224491256E-3</v>
      </c>
      <c r="P355" s="301">
        <f t="shared" si="33"/>
        <v>44713</v>
      </c>
      <c r="Q355" s="648">
        <f t="shared" ca="1" si="34"/>
        <v>0</v>
      </c>
      <c r="R355" s="648">
        <f t="shared" ca="1" si="35"/>
        <v>2.6760057546093563E-5</v>
      </c>
      <c r="S355" s="648">
        <f t="shared" ca="1" si="36"/>
        <v>-4.7626322776750385E-3</v>
      </c>
      <c r="T355" s="648">
        <f t="shared" ca="1" si="37"/>
        <v>9.560095142253644E-4</v>
      </c>
    </row>
    <row r="356" spans="6:20">
      <c r="F356" s="301">
        <f t="shared" si="22"/>
        <v>44743</v>
      </c>
      <c r="G356" s="648">
        <f t="shared" ca="1" si="29"/>
        <v>0</v>
      </c>
      <c r="H356" s="648">
        <f t="shared" ca="1" si="30"/>
        <v>2.9620528138929458E-5</v>
      </c>
      <c r="I356" s="648">
        <f t="shared" ca="1" si="31"/>
        <v>-4.8153723816217742E-3</v>
      </c>
      <c r="J356" s="648">
        <f t="shared" ca="1" si="32"/>
        <v>1.8616293958360064E-3</v>
      </c>
      <c r="P356" s="301">
        <f t="shared" si="33"/>
        <v>44743</v>
      </c>
      <c r="Q356" s="648">
        <f t="shared" ca="1" si="34"/>
        <v>0</v>
      </c>
      <c r="R356" s="648">
        <f t="shared" ca="1" si="35"/>
        <v>2.6639725460242403E-5</v>
      </c>
      <c r="S356" s="648">
        <f t="shared" ca="1" si="36"/>
        <v>-3.7184369331866307E-3</v>
      </c>
      <c r="T356" s="648">
        <f t="shared" ca="1" si="37"/>
        <v>8.8598901043446254E-4</v>
      </c>
    </row>
    <row r="357" spans="6:20">
      <c r="F357" s="301">
        <f t="shared" si="22"/>
        <v>44774</v>
      </c>
      <c r="G357" s="648">
        <f t="shared" ca="1" si="29"/>
        <v>0</v>
      </c>
      <c r="H357" s="648">
        <f t="shared" ca="1" si="30"/>
        <v>2.9622611484203532E-5</v>
      </c>
      <c r="I357" s="648">
        <f t="shared" ca="1" si="31"/>
        <v>-3.5842906177049327E-3</v>
      </c>
      <c r="J357" s="648">
        <f t="shared" ca="1" si="32"/>
        <v>1.2539229787116302E-3</v>
      </c>
      <c r="P357" s="301">
        <f t="shared" si="33"/>
        <v>44774</v>
      </c>
      <c r="Q357" s="648">
        <f t="shared" ca="1" si="34"/>
        <v>0</v>
      </c>
      <c r="R357" s="648">
        <f t="shared" ca="1" si="35"/>
        <v>2.657343833711856E-5</v>
      </c>
      <c r="S357" s="648">
        <f t="shared" ca="1" si="36"/>
        <v>-3.3435946177468034E-3</v>
      </c>
      <c r="T357" s="648">
        <f t="shared" ca="1" si="37"/>
        <v>9.3208703890979017E-4</v>
      </c>
    </row>
    <row r="358" spans="6:20">
      <c r="F358" s="301">
        <f t="shared" si="22"/>
        <v>44805</v>
      </c>
      <c r="G358" s="648">
        <f t="shared" ca="1" si="29"/>
        <v>0</v>
      </c>
      <c r="H358" s="648">
        <f t="shared" ca="1" si="30"/>
        <v>2.9582125207205934E-5</v>
      </c>
      <c r="I358" s="648">
        <f t="shared" ca="1" si="31"/>
        <v>-7.8156402859607121E-3</v>
      </c>
      <c r="J358" s="648">
        <f t="shared" ca="1" si="32"/>
        <v>1.316604945720945E-3</v>
      </c>
      <c r="P358" s="301">
        <f t="shared" si="33"/>
        <v>44805</v>
      </c>
      <c r="Q358" s="648">
        <f t="shared" ca="1" si="34"/>
        <v>0</v>
      </c>
      <c r="R358" s="648">
        <f t="shared" ca="1" si="35"/>
        <v>2.6809275811334743E-5</v>
      </c>
      <c r="S358" s="648">
        <f t="shared" ca="1" si="36"/>
        <v>-6.7687379094288902E-3</v>
      </c>
      <c r="T358" s="648">
        <f t="shared" ca="1" si="37"/>
        <v>1.4552283532762722E-3</v>
      </c>
    </row>
    <row r="359" spans="6:20">
      <c r="F359" s="301">
        <f t="shared" si="22"/>
        <v>44835</v>
      </c>
      <c r="G359" s="648">
        <f t="shared" ca="1" si="29"/>
        <v>0</v>
      </c>
      <c r="H359" s="648">
        <f t="shared" ca="1" si="30"/>
        <v>2.9452266297136376E-5</v>
      </c>
      <c r="I359" s="648">
        <f t="shared" ca="1" si="31"/>
        <v>-4.7592551862050136E-3</v>
      </c>
      <c r="J359" s="648">
        <f t="shared" ca="1" si="32"/>
        <v>1.9043707093788775E-3</v>
      </c>
      <c r="P359" s="301">
        <f t="shared" si="33"/>
        <v>44835</v>
      </c>
      <c r="Q359" s="648">
        <f t="shared" ca="1" si="34"/>
        <v>0</v>
      </c>
      <c r="R359" s="648">
        <f t="shared" ca="1" si="35"/>
        <v>2.664214320891034E-5</v>
      </c>
      <c r="S359" s="648">
        <f t="shared" ca="1" si="36"/>
        <v>-4.2258015461736909E-3</v>
      </c>
      <c r="T359" s="648">
        <f t="shared" ca="1" si="37"/>
        <v>1.3606304700586325E-3</v>
      </c>
    </row>
    <row r="360" spans="6:20">
      <c r="F360" s="301">
        <f t="shared" si="22"/>
        <v>44866</v>
      </c>
      <c r="G360" s="648">
        <f t="shared" ca="1" si="29"/>
        <v>0</v>
      </c>
      <c r="H360" s="648">
        <f t="shared" ca="1" si="30"/>
        <v>2.9549517225779809E-5</v>
      </c>
      <c r="I360" s="648">
        <f t="shared" ca="1" si="31"/>
        <v>-3.3467004581944071E-3</v>
      </c>
      <c r="J360" s="648">
        <f t="shared" ca="1" si="32"/>
        <v>1.2533519926052339E-3</v>
      </c>
      <c r="P360" s="301">
        <f t="shared" si="33"/>
        <v>44866</v>
      </c>
      <c r="Q360" s="648">
        <f t="shared" ca="1" si="34"/>
        <v>0</v>
      </c>
      <c r="R360" s="648">
        <f t="shared" ca="1" si="35"/>
        <v>2.6530133321989169E-5</v>
      </c>
      <c r="S360" s="648">
        <f t="shared" ca="1" si="36"/>
        <v>-2.7757483851619247E-3</v>
      </c>
      <c r="T360" s="648">
        <f t="shared" ca="1" si="37"/>
        <v>9.6056379685705018E-4</v>
      </c>
    </row>
    <row r="361" spans="6:20">
      <c r="F361" s="301">
        <f t="shared" si="22"/>
        <v>44896</v>
      </c>
      <c r="G361" s="648">
        <f t="shared" ca="1" si="29"/>
        <v>0</v>
      </c>
      <c r="H361" s="648">
        <f t="shared" ca="1" si="30"/>
        <v>2.9629733334646247E-5</v>
      </c>
      <c r="I361" s="648">
        <f t="shared" ca="1" si="31"/>
        <v>-4.1730302835989441E-3</v>
      </c>
      <c r="J361" s="648">
        <f t="shared" ca="1" si="32"/>
        <v>1.2295307918677167E-3</v>
      </c>
      <c r="P361" s="301">
        <f t="shared" si="33"/>
        <v>44896</v>
      </c>
      <c r="Q361" s="648">
        <f t="shared" ca="1" si="34"/>
        <v>0</v>
      </c>
      <c r="R361" s="648">
        <f t="shared" ca="1" si="35"/>
        <v>2.6586257997562868E-5</v>
      </c>
      <c r="S361" s="648">
        <f t="shared" ca="1" si="36"/>
        <v>-3.2930907861024039E-3</v>
      </c>
      <c r="T361" s="648">
        <f t="shared" ca="1" si="37"/>
        <v>8.7457505217081177E-4</v>
      </c>
    </row>
    <row r="362" spans="6:20">
      <c r="F362" s="301">
        <f t="shared" si="22"/>
        <v>44927</v>
      </c>
      <c r="G362" s="648">
        <f t="shared" ca="1" si="29"/>
        <v>0</v>
      </c>
      <c r="H362" s="648">
        <f t="shared" ca="1" si="30"/>
        <v>2.4312289367278694E-5</v>
      </c>
      <c r="I362" s="648">
        <f t="shared" ca="1" si="31"/>
        <v>-3.0729194190074471E-3</v>
      </c>
      <c r="J362" s="648">
        <f t="shared" ca="1" si="32"/>
        <v>1.2487505933513887E-3</v>
      </c>
      <c r="P362" s="301">
        <f t="shared" si="33"/>
        <v>44927</v>
      </c>
      <c r="Q362" s="648">
        <f t="shared" ca="1" si="34"/>
        <v>0</v>
      </c>
      <c r="R362" s="648">
        <f t="shared" ca="1" si="35"/>
        <v>2.3630129851959225E-5</v>
      </c>
      <c r="S362" s="648">
        <f t="shared" ca="1" si="36"/>
        <v>-2.5372205555831417E-3</v>
      </c>
      <c r="T362" s="648">
        <f t="shared" ca="1" si="37"/>
        <v>8.8125653431192497E-4</v>
      </c>
    </row>
    <row r="363" spans="6:20">
      <c r="F363" s="301">
        <f t="shared" si="22"/>
        <v>44958</v>
      </c>
      <c r="G363" s="648">
        <f t="shared" ca="1" si="29"/>
        <v>0</v>
      </c>
      <c r="H363" s="648">
        <f t="shared" ca="1" si="30"/>
        <v>2.4537618370290559E-5</v>
      </c>
      <c r="I363" s="648">
        <f t="shared" ca="1" si="31"/>
        <v>-3.179934170069898E-3</v>
      </c>
      <c r="J363" s="648">
        <f t="shared" ca="1" si="32"/>
        <v>2.0062510830356484E-3</v>
      </c>
      <c r="P363" s="301">
        <f t="shared" si="33"/>
        <v>44958</v>
      </c>
      <c r="Q363" s="648">
        <f t="shared" ca="1" si="34"/>
        <v>0</v>
      </c>
      <c r="R363" s="648">
        <f t="shared" ca="1" si="35"/>
        <v>2.3793152796880435E-5</v>
      </c>
      <c r="S363" s="648">
        <f t="shared" ca="1" si="36"/>
        <v>-2.5828198395410062E-3</v>
      </c>
      <c r="T363" s="648">
        <f t="shared" ca="1" si="37"/>
        <v>1.0071522934786969E-3</v>
      </c>
    </row>
    <row r="364" spans="6:20">
      <c r="F364" s="301">
        <f t="shared" si="22"/>
        <v>44986</v>
      </c>
      <c r="G364" s="648">
        <f t="shared" ca="1" si="29"/>
        <v>0</v>
      </c>
      <c r="H364" s="648">
        <f t="shared" ca="1" si="30"/>
        <v>2.4730698564567888E-5</v>
      </c>
      <c r="I364" s="648">
        <f t="shared" ca="1" si="31"/>
        <v>-3.9849626153536377E-3</v>
      </c>
      <c r="J364" s="648">
        <f t="shared" ca="1" si="32"/>
        <v>1.8886446824477598E-3</v>
      </c>
      <c r="P364" s="301">
        <f t="shared" si="33"/>
        <v>44986</v>
      </c>
      <c r="Q364" s="648">
        <f t="shared" ca="1" si="34"/>
        <v>0</v>
      </c>
      <c r="R364" s="648">
        <f t="shared" ca="1" si="35"/>
        <v>2.3679186532232777E-5</v>
      </c>
      <c r="S364" s="648">
        <f t="shared" ca="1" si="36"/>
        <v>-3.2678808245172331E-3</v>
      </c>
      <c r="T364" s="648">
        <f t="shared" ca="1" si="37"/>
        <v>1.1839565644862216E-3</v>
      </c>
    </row>
    <row r="365" spans="6:20">
      <c r="F365" s="301">
        <f t="shared" si="22"/>
        <v>45017</v>
      </c>
      <c r="G365" s="648">
        <f t="shared" ca="1" si="29"/>
        <v>0</v>
      </c>
      <c r="H365" s="648">
        <f t="shared" ca="1" si="30"/>
        <v>2.4687425911329441E-5</v>
      </c>
      <c r="I365" s="648">
        <f t="shared" ca="1" si="31"/>
        <v>-6.7551175504898531E-3</v>
      </c>
      <c r="J365" s="648">
        <f t="shared" ca="1" si="32"/>
        <v>1.3255149151101264E-3</v>
      </c>
      <c r="P365" s="301">
        <f t="shared" si="33"/>
        <v>45017</v>
      </c>
      <c r="Q365" s="648">
        <f t="shared" ca="1" si="34"/>
        <v>0</v>
      </c>
      <c r="R365" s="648">
        <f t="shared" ca="1" si="35"/>
        <v>2.36608717483211E-5</v>
      </c>
      <c r="S365" s="648">
        <f t="shared" ca="1" si="36"/>
        <v>-5.9992825707304576E-3</v>
      </c>
      <c r="T365" s="648">
        <f t="shared" ca="1" si="37"/>
        <v>2.5472544363278615E-3</v>
      </c>
    </row>
    <row r="366" spans="6:20">
      <c r="F366" s="301">
        <f t="shared" si="22"/>
        <v>45047</v>
      </c>
      <c r="G366" s="648">
        <f t="shared" ca="1" si="29"/>
        <v>0</v>
      </c>
      <c r="H366" s="648">
        <f t="shared" ca="1" si="30"/>
        <v>2.4721376440384191E-5</v>
      </c>
      <c r="I366" s="648">
        <f t="shared" ca="1" si="31"/>
        <v>-7.4371580027653428E-3</v>
      </c>
      <c r="J366" s="648">
        <f t="shared" ca="1" si="32"/>
        <v>1.2497479066286843E-3</v>
      </c>
      <c r="P366" s="301">
        <f t="shared" si="33"/>
        <v>45047</v>
      </c>
      <c r="Q366" s="648">
        <f t="shared" ca="1" si="34"/>
        <v>0</v>
      </c>
      <c r="R366" s="648">
        <f t="shared" ca="1" si="35"/>
        <v>2.3560321262605655E-5</v>
      </c>
      <c r="S366" s="648">
        <f t="shared" ca="1" si="36"/>
        <v>-6.1863179327951157E-3</v>
      </c>
      <c r="T366" s="648">
        <f t="shared" ca="1" si="37"/>
        <v>1.4012224474861945E-3</v>
      </c>
    </row>
    <row r="367" spans="6:20">
      <c r="F367" s="301">
        <f t="shared" si="22"/>
        <v>45078</v>
      </c>
      <c r="G367" s="648">
        <f t="shared" ca="1" si="29"/>
        <v>0</v>
      </c>
      <c r="H367" s="648">
        <f t="shared" ca="1" si="30"/>
        <v>2.4810781374506874E-5</v>
      </c>
      <c r="I367" s="648">
        <f t="shared" ca="1" si="31"/>
        <v>-6.7848457427346354E-3</v>
      </c>
      <c r="J367" s="648">
        <f t="shared" ca="1" si="32"/>
        <v>1.2840632696389243E-3</v>
      </c>
      <c r="P367" s="301">
        <f t="shared" si="33"/>
        <v>45078</v>
      </c>
      <c r="Q367" s="648">
        <f t="shared" ca="1" si="34"/>
        <v>0</v>
      </c>
      <c r="R367" s="648">
        <f t="shared" ca="1" si="35"/>
        <v>2.3543225631250664E-5</v>
      </c>
      <c r="S367" s="648">
        <f t="shared" ca="1" si="36"/>
        <v>-5.8379368881222859E-3</v>
      </c>
      <c r="T367" s="648">
        <f t="shared" ca="1" si="37"/>
        <v>1.4444257634089741E-3</v>
      </c>
    </row>
    <row r="368" spans="6:20">
      <c r="F368" s="301">
        <f t="shared" si="22"/>
        <v>45108</v>
      </c>
      <c r="G368" s="648">
        <f t="shared" ca="1" si="29"/>
        <v>0</v>
      </c>
      <c r="H368" s="648">
        <f t="shared" ca="1" si="30"/>
        <v>2.4368614253145182E-5</v>
      </c>
      <c r="I368" s="648">
        <f t="shared" ca="1" si="31"/>
        <v>-4.305565938043987E-3</v>
      </c>
      <c r="J368" s="648">
        <f t="shared" ca="1" si="32"/>
        <v>1.2469746888108535E-3</v>
      </c>
      <c r="P368" s="301">
        <f t="shared" si="33"/>
        <v>45108</v>
      </c>
      <c r="Q368" s="648">
        <f t="shared" ca="1" si="34"/>
        <v>0</v>
      </c>
      <c r="R368" s="648">
        <f t="shared" ca="1" si="35"/>
        <v>2.3569783909493935E-5</v>
      </c>
      <c r="S368" s="648">
        <f t="shared" ca="1" si="36"/>
        <v>-3.6665372470082724E-3</v>
      </c>
      <c r="T368" s="648">
        <f t="shared" ca="1" si="37"/>
        <v>8.9895440133203053E-4</v>
      </c>
    </row>
    <row r="369" spans="6:20">
      <c r="F369" s="301">
        <f t="shared" si="22"/>
        <v>45139</v>
      </c>
      <c r="G369" s="648">
        <f t="shared" ca="1" si="29"/>
        <v>0</v>
      </c>
      <c r="H369" s="648">
        <f t="shared" ca="1" si="30"/>
        <v>2.471492567868161E-5</v>
      </c>
      <c r="I369" s="648">
        <f t="shared" ca="1" si="31"/>
        <v>-4.4344019584963146E-3</v>
      </c>
      <c r="J369" s="648">
        <f t="shared" ca="1" si="32"/>
        <v>1.2204521418954783E-3</v>
      </c>
      <c r="P369" s="301">
        <f t="shared" si="33"/>
        <v>45139</v>
      </c>
      <c r="Q369" s="648">
        <f t="shared" ca="1" si="34"/>
        <v>0</v>
      </c>
      <c r="R369" s="648">
        <f t="shared" ca="1" si="35"/>
        <v>2.3656309908082207E-5</v>
      </c>
      <c r="S369" s="648">
        <f t="shared" ca="1" si="36"/>
        <v>-3.6972317303713975E-3</v>
      </c>
      <c r="T369" s="648">
        <f t="shared" ca="1" si="37"/>
        <v>1.3565099753902743E-3</v>
      </c>
    </row>
    <row r="370" spans="6:20">
      <c r="F370" s="301">
        <f t="shared" si="22"/>
        <v>45170</v>
      </c>
      <c r="G370" s="648">
        <f t="shared" ca="1" si="29"/>
        <v>0</v>
      </c>
      <c r="H370" s="648">
        <f t="shared" ca="1" si="30"/>
        <v>2.4628108693081074E-5</v>
      </c>
      <c r="I370" s="648">
        <f t="shared" ca="1" si="31"/>
        <v>-7.7852023258625502E-3</v>
      </c>
      <c r="J370" s="648">
        <f t="shared" ca="1" si="32"/>
        <v>1.2996585877644851E-3</v>
      </c>
      <c r="P370" s="301">
        <f t="shared" si="33"/>
        <v>45170</v>
      </c>
      <c r="Q370" s="648">
        <f t="shared" ca="1" si="34"/>
        <v>0</v>
      </c>
      <c r="R370" s="648">
        <f t="shared" ca="1" si="35"/>
        <v>2.363873315025522E-5</v>
      </c>
      <c r="S370" s="648">
        <f t="shared" ca="1" si="36"/>
        <v>-6.6121135070495995E-3</v>
      </c>
      <c r="T370" s="648">
        <f t="shared" ca="1" si="37"/>
        <v>1.4539221053333495E-3</v>
      </c>
    </row>
    <row r="371" spans="6:20">
      <c r="F371" s="301">
        <f t="shared" ref="F371:F421" si="38">+B132</f>
        <v>45200</v>
      </c>
      <c r="G371" s="648">
        <f t="shared" ca="1" si="29"/>
        <v>0</v>
      </c>
      <c r="H371" s="648">
        <f t="shared" ca="1" si="30"/>
        <v>2.4669778207364601E-5</v>
      </c>
      <c r="I371" s="648">
        <f t="shared" ca="1" si="31"/>
        <v>-6.4854185416700627E-3</v>
      </c>
      <c r="J371" s="648">
        <f t="shared" ca="1" si="32"/>
        <v>1.8964603422388926E-3</v>
      </c>
      <c r="P371" s="301">
        <f t="shared" si="33"/>
        <v>45200</v>
      </c>
      <c r="Q371" s="648">
        <f t="shared" ca="1" si="34"/>
        <v>0</v>
      </c>
      <c r="R371" s="648">
        <f t="shared" ca="1" si="35"/>
        <v>2.3894304864491289E-5</v>
      </c>
      <c r="S371" s="648">
        <f t="shared" ca="1" si="36"/>
        <v>-5.4120321030018959E-3</v>
      </c>
      <c r="T371" s="648">
        <f t="shared" ca="1" si="37"/>
        <v>1.4191648166379522E-3</v>
      </c>
    </row>
    <row r="372" spans="6:20">
      <c r="F372" s="301">
        <f t="shared" si="38"/>
        <v>45231</v>
      </c>
      <c r="G372" s="648">
        <f t="shared" ca="1" si="29"/>
        <v>0</v>
      </c>
      <c r="H372" s="648">
        <f t="shared" ca="1" si="30"/>
        <v>2.4705086000054166E-5</v>
      </c>
      <c r="I372" s="648">
        <f t="shared" ca="1" si="31"/>
        <v>-4.0281717161294583E-3</v>
      </c>
      <c r="J372" s="648">
        <f t="shared" ca="1" si="32"/>
        <v>1.9116756692261205E-3</v>
      </c>
      <c r="P372" s="301">
        <f t="shared" si="33"/>
        <v>45231</v>
      </c>
      <c r="Q372" s="648">
        <f t="shared" ca="1" si="34"/>
        <v>0</v>
      </c>
      <c r="R372" s="648">
        <f t="shared" ca="1" si="35"/>
        <v>2.3842364329063059E-5</v>
      </c>
      <c r="S372" s="648">
        <f t="shared" ca="1" si="36"/>
        <v>-3.596250488356767E-3</v>
      </c>
      <c r="T372" s="648">
        <f t="shared" ca="1" si="37"/>
        <v>9.7503622491146302E-4</v>
      </c>
    </row>
    <row r="373" spans="6:20">
      <c r="F373" s="301">
        <f t="shared" si="38"/>
        <v>45261</v>
      </c>
      <c r="G373" s="648">
        <f t="shared" ca="1" si="29"/>
        <v>0</v>
      </c>
      <c r="H373" s="648">
        <f t="shared" ca="1" si="30"/>
        <v>2.4406054802250665E-5</v>
      </c>
      <c r="I373" s="648">
        <f t="shared" ca="1" si="31"/>
        <v>-4.3914703835168378E-3</v>
      </c>
      <c r="J373" s="648">
        <f t="shared" ca="1" si="32"/>
        <v>1.8356271516832834E-3</v>
      </c>
      <c r="P373" s="301">
        <f t="shared" si="33"/>
        <v>45261</v>
      </c>
      <c r="Q373" s="648">
        <f t="shared" ca="1" si="34"/>
        <v>0</v>
      </c>
      <c r="R373" s="648">
        <f t="shared" ca="1" si="35"/>
        <v>2.3556278939462771E-5</v>
      </c>
      <c r="S373" s="648">
        <f t="shared" ca="1" si="36"/>
        <v>-3.4563632517070619E-3</v>
      </c>
      <c r="T373" s="648">
        <f t="shared" ca="1" si="37"/>
        <v>1.3322816075664878E-3</v>
      </c>
    </row>
    <row r="374" spans="6:20">
      <c r="F374" s="301">
        <f t="shared" si="38"/>
        <v>45292</v>
      </c>
      <c r="G374" s="648">
        <f t="shared" ca="1" si="29"/>
        <v>0</v>
      </c>
      <c r="H374" s="648">
        <f t="shared" ca="1" si="30"/>
        <v>-6.8660582103974299E-5</v>
      </c>
      <c r="I374" s="648">
        <f t="shared" ca="1" si="31"/>
        <v>-2.9273602600290438E-3</v>
      </c>
      <c r="J374" s="648">
        <f t="shared" ca="1" si="32"/>
        <v>1.819834974570389E-3</v>
      </c>
      <c r="P374" s="301">
        <f t="shared" si="33"/>
        <v>45292</v>
      </c>
      <c r="Q374" s="648">
        <f t="shared" ca="1" si="34"/>
        <v>0</v>
      </c>
      <c r="R374" s="648">
        <f t="shared" ca="1" si="35"/>
        <v>-7.0791793102098488E-5</v>
      </c>
      <c r="S374" s="648">
        <f t="shared" ca="1" si="36"/>
        <v>-2.7335973810440617E-3</v>
      </c>
      <c r="T374" s="648">
        <f t="shared" ca="1" si="37"/>
        <v>9.2042039392814523E-4</v>
      </c>
    </row>
    <row r="375" spans="6:20">
      <c r="F375" s="301">
        <f t="shared" si="38"/>
        <v>45323</v>
      </c>
      <c r="G375" s="648">
        <f t="shared" ca="1" si="29"/>
        <v>0</v>
      </c>
      <c r="H375" s="648">
        <f t="shared" ca="1" si="30"/>
        <v>-6.8677335314570875E-5</v>
      </c>
      <c r="I375" s="648">
        <f t="shared" ca="1" si="31"/>
        <v>-3.1830316036365325E-3</v>
      </c>
      <c r="J375" s="648">
        <f t="shared" ca="1" si="32"/>
        <v>1.938526643938232E-3</v>
      </c>
      <c r="P375" s="301">
        <f t="shared" si="33"/>
        <v>45323</v>
      </c>
      <c r="Q375" s="648">
        <f t="shared" ca="1" si="34"/>
        <v>0</v>
      </c>
      <c r="R375" s="648">
        <f t="shared" ca="1" si="35"/>
        <v>-7.0712331819877683E-5</v>
      </c>
      <c r="S375" s="648">
        <f t="shared" ca="1" si="36"/>
        <v>-2.7163049107998827E-3</v>
      </c>
      <c r="T375" s="648">
        <f t="shared" ca="1" si="37"/>
        <v>1.4435812163466899E-3</v>
      </c>
    </row>
    <row r="376" spans="6:20">
      <c r="F376" s="301">
        <f t="shared" si="38"/>
        <v>45352</v>
      </c>
      <c r="G376" s="648">
        <f t="shared" ca="1" si="29"/>
        <v>0</v>
      </c>
      <c r="H376" s="648">
        <f t="shared" ca="1" si="30"/>
        <v>-6.9814456055361518E-5</v>
      </c>
      <c r="I376" s="648">
        <f t="shared" ca="1" si="31"/>
        <v>-5.9728955300372144E-3</v>
      </c>
      <c r="J376" s="648">
        <f t="shared" ca="1" si="32"/>
        <v>-5.4375047086652195E-4</v>
      </c>
      <c r="P376" s="301">
        <f t="shared" si="33"/>
        <v>45352</v>
      </c>
      <c r="Q376" s="648">
        <f t="shared" ca="1" si="34"/>
        <v>0</v>
      </c>
      <c r="R376" s="648">
        <f t="shared" ca="1" si="35"/>
        <v>-7.0619648897762843E-5</v>
      </c>
      <c r="S376" s="648">
        <f t="shared" ca="1" si="36"/>
        <v>-3.3001561409572444E-3</v>
      </c>
      <c r="T376" s="648">
        <f t="shared" ca="1" si="37"/>
        <v>9.4063301406999145E-4</v>
      </c>
    </row>
    <row r="377" spans="6:20">
      <c r="F377" s="301">
        <f t="shared" si="38"/>
        <v>45383</v>
      </c>
      <c r="G377" s="648">
        <f t="shared" ca="1" si="29"/>
        <v>0</v>
      </c>
      <c r="H377" s="648">
        <f t="shared" ca="1" si="30"/>
        <v>-6.9252134807462618E-5</v>
      </c>
      <c r="I377" s="648">
        <f t="shared" ca="1" si="31"/>
        <v>-7.6899670538910225E-3</v>
      </c>
      <c r="J377" s="648">
        <f t="shared" ca="1" si="32"/>
        <v>8.7061661382394906E-3</v>
      </c>
      <c r="P377" s="301">
        <f t="shared" si="33"/>
        <v>45383</v>
      </c>
      <c r="Q377" s="648">
        <f t="shared" ca="1" si="34"/>
        <v>0</v>
      </c>
      <c r="R377" s="648">
        <f t="shared" ca="1" si="35"/>
        <v>-7.0590375258583471E-5</v>
      </c>
      <c r="S377" s="648">
        <f t="shared" ca="1" si="36"/>
        <v>-5.7742403427105682E-3</v>
      </c>
      <c r="T377" s="648">
        <f t="shared" ca="1" si="37"/>
        <v>9.6591904955856123E-4</v>
      </c>
    </row>
    <row r="378" spans="6:20">
      <c r="F378" s="301">
        <f t="shared" si="38"/>
        <v>45413</v>
      </c>
      <c r="G378" s="648">
        <f t="shared" ca="1" si="29"/>
        <v>0</v>
      </c>
      <c r="H378" s="648">
        <f t="shared" ca="1" si="30"/>
        <v>-6.8626929189408159E-5</v>
      </c>
      <c r="I378" s="648">
        <f t="shared" ca="1" si="31"/>
        <v>-7.587860186313633E-3</v>
      </c>
      <c r="J378" s="648">
        <f t="shared" ca="1" si="32"/>
        <v>1.2869787473452909E-3</v>
      </c>
      <c r="P378" s="301">
        <f t="shared" si="33"/>
        <v>45413</v>
      </c>
      <c r="Q378" s="648">
        <f t="shared" ca="1" si="34"/>
        <v>0</v>
      </c>
      <c r="R378" s="648">
        <f t="shared" ca="1" si="35"/>
        <v>-7.0644120475193972E-5</v>
      </c>
      <c r="S378" s="648">
        <f t="shared" ca="1" si="36"/>
        <v>-6.2032171442397699E-3</v>
      </c>
      <c r="T378" s="648">
        <f t="shared" ca="1" si="37"/>
        <v>1.4084239743701321E-3</v>
      </c>
    </row>
    <row r="379" spans="6:20">
      <c r="F379" s="301">
        <f t="shared" si="38"/>
        <v>45444</v>
      </c>
      <c r="G379" s="648">
        <f t="shared" ca="1" si="29"/>
        <v>0</v>
      </c>
      <c r="H379" s="648">
        <f t="shared" ca="1" si="30"/>
        <v>-6.8547613703895394E-5</v>
      </c>
      <c r="I379" s="648">
        <f t="shared" ca="1" si="31"/>
        <v>-7.398756882341484E-3</v>
      </c>
      <c r="J379" s="648">
        <f t="shared" ca="1" si="32"/>
        <v>2.6311034622257257E-3</v>
      </c>
      <c r="P379" s="301">
        <f t="shared" si="33"/>
        <v>45444</v>
      </c>
      <c r="Q379" s="648">
        <f t="shared" ca="1" si="34"/>
        <v>0</v>
      </c>
      <c r="R379" s="648">
        <f t="shared" ca="1" si="35"/>
        <v>-7.0709737869600886E-5</v>
      </c>
      <c r="S379" s="648">
        <f t="shared" ca="1" si="36"/>
        <v>-6.1605350823155103E-3</v>
      </c>
      <c r="T379" s="648">
        <f t="shared" ca="1" si="37"/>
        <v>9.7950564624316172E-4</v>
      </c>
    </row>
    <row r="380" spans="6:20">
      <c r="F380" s="301">
        <f t="shared" si="38"/>
        <v>45474</v>
      </c>
      <c r="G380" s="648">
        <f t="shared" ca="1" si="29"/>
        <v>0</v>
      </c>
      <c r="H380" s="648">
        <f t="shared" ca="1" si="30"/>
        <v>-6.8540304652198181E-5</v>
      </c>
      <c r="I380" s="648">
        <f t="shared" ca="1" si="31"/>
        <v>-4.4203477648572242E-3</v>
      </c>
      <c r="J380" s="648">
        <f t="shared" ca="1" si="32"/>
        <v>1.8767039349889547E-3</v>
      </c>
      <c r="P380" s="301">
        <f t="shared" si="33"/>
        <v>45474</v>
      </c>
      <c r="Q380" s="648">
        <f t="shared" ca="1" si="34"/>
        <v>0</v>
      </c>
      <c r="R380" s="648">
        <f t="shared" ca="1" si="35"/>
        <v>-7.0830278263933621E-5</v>
      </c>
      <c r="S380" s="648">
        <f t="shared" ca="1" si="36"/>
        <v>-3.6434268154895699E-3</v>
      </c>
      <c r="T380" s="648">
        <f t="shared" ca="1" si="37"/>
        <v>8.8330920785328892E-4</v>
      </c>
    </row>
    <row r="381" spans="6:20">
      <c r="F381" s="301">
        <f t="shared" si="38"/>
        <v>45505</v>
      </c>
      <c r="G381" s="648">
        <f t="shared" ca="1" si="29"/>
        <v>0</v>
      </c>
      <c r="H381" s="648">
        <f t="shared" ca="1" si="30"/>
        <v>-6.8594692411050318E-5</v>
      </c>
      <c r="I381" s="648">
        <f t="shared" ca="1" si="31"/>
        <v>-4.422441956661749E-3</v>
      </c>
      <c r="J381" s="648">
        <f t="shared" ca="1" si="32"/>
        <v>1.2129514859016144E-3</v>
      </c>
      <c r="P381" s="301">
        <f t="shared" si="33"/>
        <v>45505</v>
      </c>
      <c r="Q381" s="648">
        <f t="shared" ca="1" si="34"/>
        <v>0</v>
      </c>
      <c r="R381" s="648">
        <f t="shared" ca="1" si="35"/>
        <v>-7.0695946901011553E-5</v>
      </c>
      <c r="S381" s="648">
        <f t="shared" ca="1" si="36"/>
        <v>-3.797618256753954E-3</v>
      </c>
      <c r="T381" s="648">
        <f t="shared" ca="1" si="37"/>
        <v>1.831561510053703E-3</v>
      </c>
    </row>
    <row r="382" spans="6:20">
      <c r="F382" s="301">
        <f t="shared" si="38"/>
        <v>45536</v>
      </c>
      <c r="G382" s="648">
        <f t="shared" ca="1" si="29"/>
        <v>0</v>
      </c>
      <c r="H382" s="648">
        <f t="shared" ca="1" si="30"/>
        <v>-6.8398657806501006E-5</v>
      </c>
      <c r="I382" s="648">
        <f t="shared" ca="1" si="31"/>
        <v>-7.2855979402016713E-3</v>
      </c>
      <c r="J382" s="648">
        <f t="shared" ca="1" si="32"/>
        <v>1.3378792366078862E-3</v>
      </c>
      <c r="P382" s="301">
        <f t="shared" si="33"/>
        <v>45536</v>
      </c>
      <c r="Q382" s="648">
        <f t="shared" ca="1" si="34"/>
        <v>0</v>
      </c>
      <c r="R382" s="648">
        <f t="shared" ca="1" si="35"/>
        <v>-7.0509000117069398E-5</v>
      </c>
      <c r="S382" s="648">
        <f t="shared" ca="1" si="36"/>
        <v>-6.5518473403518573E-3</v>
      </c>
      <c r="T382" s="648">
        <f t="shared" ca="1" si="37"/>
        <v>9.7311354940710082E-4</v>
      </c>
    </row>
    <row r="383" spans="6:20">
      <c r="F383" s="301">
        <f t="shared" si="38"/>
        <v>45566</v>
      </c>
      <c r="G383" s="648">
        <f t="shared" ca="1" si="29"/>
        <v>0</v>
      </c>
      <c r="H383" s="648">
        <f t="shared" ca="1" si="30"/>
        <v>-6.8893268368230842E-5</v>
      </c>
      <c r="I383" s="648">
        <f t="shared" ca="1" si="31"/>
        <v>-6.5331196100960609E-3</v>
      </c>
      <c r="J383" s="648">
        <f t="shared" ca="1" si="32"/>
        <v>1.9171998368952003E-3</v>
      </c>
      <c r="P383" s="301">
        <f t="shared" si="33"/>
        <v>45566</v>
      </c>
      <c r="Q383" s="648">
        <f t="shared" ca="1" si="34"/>
        <v>0</v>
      </c>
      <c r="R383" s="648">
        <f t="shared" ca="1" si="35"/>
        <v>-7.0562323113754211E-5</v>
      </c>
      <c r="S383" s="648">
        <f t="shared" ca="1" si="36"/>
        <v>-5.5888283459113453E-3</v>
      </c>
      <c r="T383" s="648">
        <f t="shared" ca="1" si="37"/>
        <v>1.4129758945375936E-3</v>
      </c>
    </row>
    <row r="384" spans="6:20">
      <c r="F384" s="301">
        <f t="shared" si="38"/>
        <v>45597</v>
      </c>
      <c r="G384" s="648">
        <f t="shared" ca="1" si="29"/>
        <v>0</v>
      </c>
      <c r="H384" s="648">
        <f t="shared" ca="1" si="30"/>
        <v>-6.8957945621339611E-5</v>
      </c>
      <c r="I384" s="648">
        <f t="shared" ca="1" si="31"/>
        <v>-3.9940850720178167E-3</v>
      </c>
      <c r="J384" s="648">
        <f t="shared" ca="1" si="32"/>
        <v>1.9459656016820315E-3</v>
      </c>
      <c r="P384" s="301">
        <f t="shared" si="33"/>
        <v>45597</v>
      </c>
      <c r="Q384" s="648">
        <f t="shared" ca="1" si="34"/>
        <v>0</v>
      </c>
      <c r="R384" s="648">
        <f t="shared" ca="1" si="35"/>
        <v>-7.0511556595320712E-5</v>
      </c>
      <c r="S384" s="648">
        <f t="shared" ca="1" si="36"/>
        <v>-3.4244270341203809E-3</v>
      </c>
      <c r="T384" s="648">
        <f t="shared" ca="1" si="37"/>
        <v>9.3821544412042712E-4</v>
      </c>
    </row>
    <row r="385" spans="6:20">
      <c r="F385" s="301">
        <f t="shared" si="38"/>
        <v>45627</v>
      </c>
      <c r="G385" s="648">
        <f t="shared" ca="1" si="29"/>
        <v>0</v>
      </c>
      <c r="H385" s="648">
        <f t="shared" ca="1" si="30"/>
        <v>-6.8673317710210569E-5</v>
      </c>
      <c r="I385" s="648">
        <f t="shared" ca="1" si="31"/>
        <v>-4.0109082069781365E-3</v>
      </c>
      <c r="J385" s="648">
        <f t="shared" ca="1" si="32"/>
        <v>1.2359532789549821E-3</v>
      </c>
      <c r="P385" s="301">
        <f t="shared" si="33"/>
        <v>45627</v>
      </c>
      <c r="Q385" s="648">
        <f t="shared" ca="1" si="34"/>
        <v>0</v>
      </c>
      <c r="R385" s="648">
        <f t="shared" ca="1" si="35"/>
        <v>-7.0829815615125469E-5</v>
      </c>
      <c r="S385" s="648">
        <f t="shared" ca="1" si="36"/>
        <v>-3.120293496948312E-3</v>
      </c>
      <c r="T385" s="648">
        <f t="shared" ca="1" si="37"/>
        <v>1.3672608782280271E-3</v>
      </c>
    </row>
    <row r="386" spans="6:20">
      <c r="F386" s="301">
        <f t="shared" si="38"/>
        <v>45658</v>
      </c>
      <c r="G386" s="648">
        <f t="shared" ca="1" si="29"/>
        <v>0</v>
      </c>
      <c r="H386" s="648">
        <f t="shared" ca="1" si="30"/>
        <v>3.6835509082289164E-5</v>
      </c>
      <c r="I386" s="648">
        <f t="shared" ca="1" si="31"/>
        <v>-3.7184263693392783E-3</v>
      </c>
      <c r="J386" s="648">
        <f t="shared" ca="1" si="32"/>
        <v>1.2633451317702882E-3</v>
      </c>
      <c r="P386" s="301">
        <f t="shared" si="33"/>
        <v>45658</v>
      </c>
      <c r="Q386" s="648">
        <f t="shared" ca="1" si="34"/>
        <v>0</v>
      </c>
      <c r="R386" s="648">
        <f t="shared" ca="1" si="35"/>
        <v>3.4511389020774885E-5</v>
      </c>
      <c r="S386" s="648">
        <f t="shared" ca="1" si="36"/>
        <v>-3.2639161724227206E-3</v>
      </c>
      <c r="T386" s="648">
        <f t="shared" ca="1" si="37"/>
        <v>9.1352960722468346E-4</v>
      </c>
    </row>
    <row r="387" spans="6:20">
      <c r="F387" s="301">
        <f t="shared" si="38"/>
        <v>45689</v>
      </c>
      <c r="G387" s="648">
        <f t="shared" ca="1" si="29"/>
        <v>0</v>
      </c>
      <c r="H387" s="648">
        <f t="shared" ca="1" si="30"/>
        <v>3.6815080817209633E-5</v>
      </c>
      <c r="I387" s="648">
        <f t="shared" ca="1" si="31"/>
        <v>-3.8251742801926891E-3</v>
      </c>
      <c r="J387" s="648">
        <f t="shared" ca="1" si="32"/>
        <v>2.0438394683273131E-3</v>
      </c>
      <c r="P387" s="301">
        <f t="shared" si="33"/>
        <v>45689</v>
      </c>
      <c r="Q387" s="648">
        <f t="shared" ca="1" si="34"/>
        <v>0</v>
      </c>
      <c r="R387" s="648">
        <f t="shared" ca="1" si="35"/>
        <v>3.4387262648927219E-5</v>
      </c>
      <c r="S387" s="648">
        <f t="shared" ca="1" si="36"/>
        <v>-3.1741893543920652E-3</v>
      </c>
      <c r="T387" s="648">
        <f t="shared" ca="1" si="37"/>
        <v>1.4916213059676942E-3</v>
      </c>
    </row>
    <row r="388" spans="6:20">
      <c r="F388" s="301">
        <f t="shared" si="38"/>
        <v>45717</v>
      </c>
      <c r="G388" s="648">
        <f t="shared" ca="1" si="29"/>
        <v>0</v>
      </c>
      <c r="H388" s="648">
        <f t="shared" ca="1" si="30"/>
        <v>3.6714767032597351E-5</v>
      </c>
      <c r="I388" s="648">
        <f t="shared" ca="1" si="31"/>
        <v>-4.8141472590372825E-3</v>
      </c>
      <c r="J388" s="648">
        <f t="shared" ca="1" si="32"/>
        <v>1.9054248076000313E-3</v>
      </c>
      <c r="P388" s="301">
        <f t="shared" si="33"/>
        <v>45717</v>
      </c>
      <c r="Q388" s="648">
        <f t="shared" ca="1" si="34"/>
        <v>0</v>
      </c>
      <c r="R388" s="648">
        <f t="shared" ca="1" si="35"/>
        <v>3.4635207951883018E-5</v>
      </c>
      <c r="S388" s="648">
        <f t="shared" ca="1" si="36"/>
        <v>-5.2476448090623684E-3</v>
      </c>
      <c r="T388" s="648">
        <f t="shared" ca="1" si="37"/>
        <v>1.3619229433683433E-3</v>
      </c>
    </row>
    <row r="389" spans="6:20">
      <c r="F389" s="301">
        <f t="shared" si="38"/>
        <v>45748</v>
      </c>
      <c r="G389" s="648">
        <f t="shared" ca="1" si="29"/>
        <v>0</v>
      </c>
      <c r="H389" s="648">
        <f t="shared" ca="1" si="30"/>
        <v>3.6263231742994506E-5</v>
      </c>
      <c r="I389" s="648">
        <f t="shared" ca="1" si="31"/>
        <v>-8.6343929891650184E-3</v>
      </c>
      <c r="J389" s="648">
        <f t="shared" ca="1" si="32"/>
        <v>2.0146574993016308E-3</v>
      </c>
      <c r="P389" s="301">
        <f t="shared" si="33"/>
        <v>45748</v>
      </c>
      <c r="Q389" s="648">
        <f t="shared" ca="1" si="34"/>
        <v>0</v>
      </c>
      <c r="R389" s="648">
        <f t="shared" ca="1" si="35"/>
        <v>3.4727198547690463E-5</v>
      </c>
      <c r="S389" s="648">
        <f t="shared" ca="1" si="36"/>
        <v>-7.5370705150601403E-3</v>
      </c>
      <c r="T389" s="648">
        <f t="shared" ca="1" si="37"/>
        <v>2.9826179871801362E-3</v>
      </c>
    </row>
    <row r="390" spans="6:20">
      <c r="F390" s="301">
        <f t="shared" si="38"/>
        <v>45778</v>
      </c>
      <c r="G390" s="648">
        <f t="shared" ca="1" si="29"/>
        <v>0</v>
      </c>
      <c r="H390" s="648">
        <f t="shared" ca="1" si="30"/>
        <v>3.664184201745968E-5</v>
      </c>
      <c r="I390" s="648">
        <f t="shared" ca="1" si="31"/>
        <v>-7.4978779439691667E-3</v>
      </c>
      <c r="J390" s="648">
        <f t="shared" ca="1" si="32"/>
        <v>1.2831791543097548E-3</v>
      </c>
      <c r="P390" s="301">
        <f t="shared" si="33"/>
        <v>45778</v>
      </c>
      <c r="Q390" s="648">
        <f t="shared" ca="1" si="34"/>
        <v>0</v>
      </c>
      <c r="R390" s="648">
        <f t="shared" ca="1" si="35"/>
        <v>3.4647738066606593E-5</v>
      </c>
      <c r="S390" s="648">
        <f t="shared" ca="1" si="36"/>
        <v>-7.1237041996125017E-3</v>
      </c>
      <c r="T390" s="648">
        <f t="shared" ca="1" si="37"/>
        <v>1.4135895620912553E-3</v>
      </c>
    </row>
    <row r="391" spans="6:20">
      <c r="F391" s="301">
        <f t="shared" si="38"/>
        <v>45809</v>
      </c>
      <c r="G391" s="648">
        <f t="shared" ca="1" si="29"/>
        <v>0</v>
      </c>
      <c r="H391" s="648">
        <f t="shared" ca="1" si="30"/>
        <v>3.650411804745346E-5</v>
      </c>
      <c r="I391" s="648">
        <f t="shared" ca="1" si="31"/>
        <v>-7.5822994920644593E-3</v>
      </c>
      <c r="J391" s="648">
        <f t="shared" ca="1" si="32"/>
        <v>2.0070093247612775E-3</v>
      </c>
      <c r="P391" s="301">
        <f t="shared" si="33"/>
        <v>45809</v>
      </c>
      <c r="Q391" s="648">
        <f t="shared" ca="1" si="34"/>
        <v>0</v>
      </c>
      <c r="R391" s="648">
        <f t="shared" ca="1" si="35"/>
        <v>3.4466325945503584E-5</v>
      </c>
      <c r="S391" s="648">
        <f t="shared" ca="1" si="36"/>
        <v>-6.2913260483536959E-3</v>
      </c>
      <c r="T391" s="648">
        <f t="shared" ca="1" si="37"/>
        <v>9.8769992221758862E-4</v>
      </c>
    </row>
    <row r="392" spans="6:20">
      <c r="F392" s="301">
        <f t="shared" si="38"/>
        <v>45839</v>
      </c>
      <c r="G392" s="648">
        <f t="shared" ca="1" si="29"/>
        <v>0</v>
      </c>
      <c r="H392" s="648">
        <f t="shared" ca="1" si="30"/>
        <v>3.6773804286127643E-5</v>
      </c>
      <c r="I392" s="648">
        <f t="shared" ca="1" si="31"/>
        <v>-5.0794826590323527E-3</v>
      </c>
      <c r="J392" s="648">
        <f t="shared" ca="1" si="32"/>
        <v>1.2745079542095805E-3</v>
      </c>
      <c r="P392" s="301">
        <f t="shared" si="33"/>
        <v>45839</v>
      </c>
      <c r="Q392" s="648">
        <f t="shared" ca="1" si="34"/>
        <v>0</v>
      </c>
      <c r="R392" s="648">
        <f t="shared" ca="1" si="35"/>
        <v>3.4424147031808516E-5</v>
      </c>
      <c r="S392" s="648">
        <f t="shared" ca="1" si="36"/>
        <v>-4.6003416640570949E-3</v>
      </c>
      <c r="T392" s="648">
        <f t="shared" ca="1" si="37"/>
        <v>9.1857029817177249E-4</v>
      </c>
    </row>
    <row r="393" spans="6:20">
      <c r="F393" s="301">
        <f t="shared" si="38"/>
        <v>45870</v>
      </c>
      <c r="G393" s="648">
        <f t="shared" ca="1" si="29"/>
        <v>0</v>
      </c>
      <c r="H393" s="648">
        <f t="shared" ca="1" si="30"/>
        <v>3.691123353988246E-5</v>
      </c>
      <c r="I393" s="648">
        <f t="shared" ca="1" si="31"/>
        <v>-4.7758975018974414E-3</v>
      </c>
      <c r="J393" s="648">
        <f t="shared" ca="1" si="32"/>
        <v>1.8744931434424572E-3</v>
      </c>
      <c r="P393" s="301">
        <f t="shared" si="33"/>
        <v>45870</v>
      </c>
      <c r="Q393" s="648">
        <f t="shared" ca="1" si="34"/>
        <v>0</v>
      </c>
      <c r="R393" s="648">
        <f t="shared" ca="1" si="35"/>
        <v>3.4271261143858922E-5</v>
      </c>
      <c r="S393" s="648">
        <f t="shared" ca="1" si="36"/>
        <v>-4.2328971530462001E-3</v>
      </c>
      <c r="T393" s="648">
        <f t="shared" ca="1" si="37"/>
        <v>1.3689930367415393E-3</v>
      </c>
    </row>
    <row r="394" spans="6:20">
      <c r="F394" s="301">
        <f t="shared" si="38"/>
        <v>45901</v>
      </c>
      <c r="G394" s="648">
        <f t="shared" ca="1" si="29"/>
        <v>0</v>
      </c>
      <c r="H394" s="648">
        <f t="shared" ca="1" si="30"/>
        <v>3.6545021857570248E-5</v>
      </c>
      <c r="I394" s="648">
        <f t="shared" ca="1" si="31"/>
        <v>-8.2497106740806458E-3</v>
      </c>
      <c r="J394" s="648">
        <f t="shared" ca="1" si="32"/>
        <v>1.3316500422428934E-3</v>
      </c>
      <c r="P394" s="301">
        <f t="shared" si="33"/>
        <v>45901</v>
      </c>
      <c r="Q394" s="648">
        <f t="shared" ca="1" si="34"/>
        <v>0</v>
      </c>
      <c r="R394" s="648">
        <f t="shared" ca="1" si="35"/>
        <v>3.4465447190878962E-5</v>
      </c>
      <c r="S394" s="648">
        <f t="shared" ca="1" si="36"/>
        <v>-6.7639106148092987E-3</v>
      </c>
      <c r="T394" s="648">
        <f t="shared" ca="1" si="37"/>
        <v>9.5665566628500009E-4</v>
      </c>
    </row>
    <row r="395" spans="6:20">
      <c r="F395" s="301">
        <f t="shared" si="38"/>
        <v>45931</v>
      </c>
      <c r="G395" s="648">
        <f t="shared" ca="1" si="29"/>
        <v>0</v>
      </c>
      <c r="H395" s="648">
        <f t="shared" ca="1" si="30"/>
        <v>3.6661578088237334E-5</v>
      </c>
      <c r="I395" s="648">
        <f t="shared" ca="1" si="31"/>
        <v>-7.4293119910169292E-3</v>
      </c>
      <c r="J395" s="648">
        <f t="shared" ca="1" si="32"/>
        <v>1.2821116835135538E-3</v>
      </c>
      <c r="P395" s="301">
        <f t="shared" si="33"/>
        <v>45931</v>
      </c>
      <c r="Q395" s="648">
        <f t="shared" ca="1" si="34"/>
        <v>0</v>
      </c>
      <c r="R395" s="648">
        <f t="shared" ca="1" si="35"/>
        <v>3.4470543260001207E-5</v>
      </c>
      <c r="S395" s="648">
        <f t="shared" ca="1" si="36"/>
        <v>-6.2851963424296331E-3</v>
      </c>
      <c r="T395" s="648">
        <f t="shared" ca="1" si="37"/>
        <v>9.6314033648070563E-4</v>
      </c>
    </row>
    <row r="396" spans="6:20">
      <c r="F396" s="301">
        <f t="shared" si="38"/>
        <v>45962</v>
      </c>
      <c r="G396" s="648">
        <f t="shared" ca="1" si="29"/>
        <v>0</v>
      </c>
      <c r="H396" s="648">
        <f t="shared" ca="1" si="30"/>
        <v>3.6859747577944191E-5</v>
      </c>
      <c r="I396" s="648">
        <f t="shared" ca="1" si="31"/>
        <v>-4.6110529569576286E-3</v>
      </c>
      <c r="J396" s="648">
        <f t="shared" ca="1" si="32"/>
        <v>1.2717771637986708E-3</v>
      </c>
      <c r="P396" s="301">
        <f t="shared" si="33"/>
        <v>45962</v>
      </c>
      <c r="Q396" s="648">
        <f t="shared" ca="1" si="34"/>
        <v>0</v>
      </c>
      <c r="R396" s="648">
        <f t="shared" ca="1" si="35"/>
        <v>3.4085303838971015E-5</v>
      </c>
      <c r="S396" s="648">
        <f t="shared" ca="1" si="36"/>
        <v>-4.5016359019210972E-3</v>
      </c>
      <c r="T396" s="648">
        <f t="shared" ca="1" si="37"/>
        <v>9.6117042544219267E-4</v>
      </c>
    </row>
    <row r="397" spans="6:20">
      <c r="F397" s="301">
        <f t="shared" si="38"/>
        <v>45992</v>
      </c>
      <c r="G397" s="648">
        <f t="shared" ca="1" si="29"/>
        <v>0</v>
      </c>
      <c r="H397" s="648">
        <f t="shared" ca="1" si="30"/>
        <v>3.6772200763923735E-5</v>
      </c>
      <c r="I397" s="648">
        <f t="shared" ca="1" si="31"/>
        <v>-4.7363100848131223E-3</v>
      </c>
      <c r="J397" s="648">
        <f t="shared" ca="1" si="32"/>
        <v>1.2802456049216815E-3</v>
      </c>
      <c r="P397" s="301">
        <f t="shared" si="33"/>
        <v>45992</v>
      </c>
      <c r="Q397" s="648">
        <f t="shared" ca="1" si="34"/>
        <v>0</v>
      </c>
      <c r="R397" s="648">
        <f t="shared" ca="1" si="35"/>
        <v>3.4302924906803867E-5</v>
      </c>
      <c r="S397" s="648">
        <f t="shared" ca="1" si="36"/>
        <v>-4.1577065590244766E-3</v>
      </c>
      <c r="T397" s="648">
        <f t="shared" ca="1" si="37"/>
        <v>2.2446421369979319E-3</v>
      </c>
    </row>
    <row r="398" spans="6:20">
      <c r="F398" s="301">
        <f t="shared" si="38"/>
        <v>46023</v>
      </c>
      <c r="G398" s="648">
        <f t="shared" ca="1" si="29"/>
        <v>0</v>
      </c>
      <c r="H398" s="648">
        <f t="shared" ca="1" si="30"/>
        <v>-6.8288741713606882E-6</v>
      </c>
      <c r="I398" s="648">
        <f t="shared" ca="1" si="31"/>
        <v>-5.0828999372219963E-3</v>
      </c>
      <c r="J398" s="648">
        <f t="shared" ca="1" si="32"/>
        <v>1.2775510744771346E-3</v>
      </c>
      <c r="P398" s="301">
        <f t="shared" si="33"/>
        <v>46023</v>
      </c>
      <c r="Q398" s="648">
        <f t="shared" ca="1" si="34"/>
        <v>0</v>
      </c>
      <c r="R398" s="648">
        <f t="shared" ca="1" si="35"/>
        <v>-6.4451454137026687E-6</v>
      </c>
      <c r="S398" s="648">
        <f t="shared" ca="1" si="36"/>
        <v>-5.0433905210521823E-3</v>
      </c>
      <c r="T398" s="648">
        <f t="shared" ca="1" si="37"/>
        <v>9.3746364999858223E-4</v>
      </c>
    </row>
    <row r="399" spans="6:20">
      <c r="F399" s="301">
        <f t="shared" si="38"/>
        <v>46054</v>
      </c>
      <c r="G399" s="648">
        <f t="shared" ca="1" si="29"/>
        <v>0</v>
      </c>
      <c r="H399" s="648">
        <f t="shared" ca="1" si="30"/>
        <v>-6.9636945300155517E-6</v>
      </c>
      <c r="I399" s="648">
        <f t="shared" ca="1" si="31"/>
        <v>-5.2305306738016366E-3</v>
      </c>
      <c r="J399" s="648">
        <f t="shared" ca="1" si="32"/>
        <v>2.1147975332413971E-3</v>
      </c>
      <c r="P399" s="301">
        <f t="shared" si="33"/>
        <v>46054</v>
      </c>
      <c r="Q399" s="648">
        <f t="shared" ca="1" si="34"/>
        <v>0</v>
      </c>
      <c r="R399" s="648">
        <f t="shared" ca="1" si="35"/>
        <v>-6.4299484986429789E-6</v>
      </c>
      <c r="S399" s="648">
        <f t="shared" ca="1" si="36"/>
        <v>-4.9655773276315873E-3</v>
      </c>
      <c r="T399" s="648">
        <f t="shared" ca="1" si="37"/>
        <v>9.9212870595333236E-4</v>
      </c>
    </row>
    <row r="400" spans="6:20">
      <c r="F400" s="301">
        <f t="shared" si="38"/>
        <v>46082</v>
      </c>
      <c r="G400" s="648">
        <f t="shared" ca="1" si="29"/>
        <v>0</v>
      </c>
      <c r="H400" s="648">
        <f t="shared" ca="1" si="30"/>
        <v>-6.7095193726496305E-6</v>
      </c>
      <c r="I400" s="648">
        <f t="shared" ca="1" si="31"/>
        <v>-7.1542014513961139E-3</v>
      </c>
      <c r="J400" s="648">
        <f t="shared" ca="1" si="32"/>
        <v>3.0378556660524136E-3</v>
      </c>
      <c r="P400" s="301">
        <f t="shared" si="33"/>
        <v>46082</v>
      </c>
      <c r="Q400" s="648">
        <f t="shared" ca="1" si="34"/>
        <v>0</v>
      </c>
      <c r="R400" s="648">
        <f t="shared" ca="1" si="35"/>
        <v>-6.40583786215565E-6</v>
      </c>
      <c r="S400" s="648">
        <f t="shared" ca="1" si="36"/>
        <v>-6.4524633041960211E-3</v>
      </c>
      <c r="T400" s="648">
        <f t="shared" ca="1" si="37"/>
        <v>9.4967496098230519E-4</v>
      </c>
    </row>
    <row r="401" spans="6:20">
      <c r="F401" s="301">
        <f t="shared" si="38"/>
        <v>46113</v>
      </c>
      <c r="G401" s="648">
        <f t="shared" ca="1" si="29"/>
        <v>0</v>
      </c>
      <c r="H401" s="648">
        <f t="shared" ca="1" si="30"/>
        <v>-6.7369582510412584E-6</v>
      </c>
      <c r="I401" s="648">
        <f t="shared" ca="1" si="31"/>
        <v>-8.5582999860766007E-3</v>
      </c>
      <c r="J401" s="648">
        <f t="shared" ca="1" si="32"/>
        <v>2.6788482907029731E-3</v>
      </c>
      <c r="P401" s="301">
        <f t="shared" si="33"/>
        <v>46113</v>
      </c>
      <c r="Q401" s="648">
        <f t="shared" ca="1" si="34"/>
        <v>0</v>
      </c>
      <c r="R401" s="648">
        <f t="shared" ca="1" si="35"/>
        <v>-5.965576286182106E-6</v>
      </c>
      <c r="S401" s="648">
        <f t="shared" ca="1" si="36"/>
        <v>-7.3381392702698278E-3</v>
      </c>
      <c r="T401" s="648">
        <f t="shared" ca="1" si="37"/>
        <v>9.6859280944050496E-4</v>
      </c>
    </row>
    <row r="402" spans="6:20">
      <c r="F402" s="301">
        <f t="shared" si="38"/>
        <v>46143</v>
      </c>
      <c r="G402" s="648">
        <f t="shared" ref="G402:G421" ca="1" si="39">+IF(ISERROR(G163/C163-1),0,G163/C163-1)</f>
        <v>0</v>
      </c>
      <c r="H402" s="648">
        <f t="shared" ref="H402:H421" ca="1" si="40">+IF(ISERROR(H163/D163-1),0,H163/D163-1)</f>
        <v>-6.7802929603066886E-6</v>
      </c>
      <c r="I402" s="648">
        <f t="shared" ref="I402:I421" ca="1" si="41">+IF(ISERROR(I163/E163-1),0,I163/E163-1)</f>
        <v>-9.6241496608172605E-3</v>
      </c>
      <c r="J402" s="648">
        <f t="shared" ref="J402:J421" ca="1" si="42">+IF(ISERROR(J163/F163-1),0,J163/F163-1)</f>
        <v>1.3120927382077596E-3</v>
      </c>
      <c r="P402" s="301">
        <f t="shared" si="33"/>
        <v>46143</v>
      </c>
      <c r="Q402" s="648">
        <f t="shared" ca="1" si="34"/>
        <v>0</v>
      </c>
      <c r="R402" s="648">
        <f t="shared" ca="1" si="35"/>
        <v>-6.2421578613802708E-6</v>
      </c>
      <c r="S402" s="648">
        <f t="shared" ca="1" si="36"/>
        <v>-8.5115976538767679E-3</v>
      </c>
      <c r="T402" s="648">
        <f t="shared" ca="1" si="37"/>
        <v>1.4380217271869888E-3</v>
      </c>
    </row>
    <row r="403" spans="6:20">
      <c r="F403" s="301">
        <f t="shared" si="38"/>
        <v>46174</v>
      </c>
      <c r="G403" s="648">
        <f t="shared" ca="1" si="39"/>
        <v>0</v>
      </c>
      <c r="H403" s="648">
        <f t="shared" ca="1" si="40"/>
        <v>-6.8989287612675199E-6</v>
      </c>
      <c r="I403" s="648">
        <f t="shared" ca="1" si="41"/>
        <v>-8.4118007579870868E-3</v>
      </c>
      <c r="J403" s="648">
        <f t="shared" ca="1" si="42"/>
        <v>1.376533437978722E-3</v>
      </c>
      <c r="P403" s="301">
        <f t="shared" ref="P403:P419" si="43">+L164</f>
        <v>46174</v>
      </c>
      <c r="Q403" s="648">
        <f t="shared" ref="Q403:Q419" ca="1" si="44">+IF(ISERROR(Q164/M164-1),0,Q164/M164-1)</f>
        <v>0</v>
      </c>
      <c r="R403" s="648">
        <f t="shared" ref="R403:R419" ca="1" si="45">+IF(ISERROR(R164/N164-1),0,R164/N164-1)</f>
        <v>-6.3363041906683293E-6</v>
      </c>
      <c r="S403" s="648">
        <f t="shared" ref="S403:S419" ca="1" si="46">+IF(ISERROR(S164/O164-1),0,S164/O164-1)</f>
        <v>-7.5092709238865352E-3</v>
      </c>
      <c r="T403" s="648">
        <f t="shared" ref="T403:T419" ca="1" si="47">+IF(ISERROR(T164/P164-1),0,T164/P164-1)</f>
        <v>1.502903860467697E-3</v>
      </c>
    </row>
    <row r="404" spans="6:20">
      <c r="F404" s="301">
        <f t="shared" si="38"/>
        <v>46204</v>
      </c>
      <c r="G404" s="648">
        <f t="shared" ca="1" si="39"/>
        <v>0</v>
      </c>
      <c r="H404" s="648">
        <f t="shared" ca="1" si="40"/>
        <v>-6.9430053364349931E-6</v>
      </c>
      <c r="I404" s="648">
        <f t="shared" ca="1" si="41"/>
        <v>-5.5451759693485592E-3</v>
      </c>
      <c r="J404" s="648">
        <f t="shared" ca="1" si="42"/>
        <v>1.2471592682385957E-3</v>
      </c>
      <c r="P404" s="301">
        <f t="shared" si="43"/>
        <v>46204</v>
      </c>
      <c r="Q404" s="648">
        <f t="shared" ca="1" si="44"/>
        <v>0</v>
      </c>
      <c r="R404" s="648">
        <f t="shared" ca="1" si="45"/>
        <v>-6.3596287382949868E-6</v>
      </c>
      <c r="S404" s="648">
        <f t="shared" ca="1" si="46"/>
        <v>-4.8603051226863148E-3</v>
      </c>
      <c r="T404" s="648">
        <f t="shared" ca="1" si="47"/>
        <v>1.4047395441312283E-3</v>
      </c>
    </row>
    <row r="405" spans="6:20">
      <c r="F405" s="301">
        <f t="shared" si="38"/>
        <v>46235</v>
      </c>
      <c r="G405" s="648">
        <f t="shared" ca="1" si="39"/>
        <v>0</v>
      </c>
      <c r="H405" s="648">
        <f t="shared" ca="1" si="40"/>
        <v>-7.0587310130321157E-6</v>
      </c>
      <c r="I405" s="648">
        <f t="shared" ca="1" si="41"/>
        <v>-6.4532998063907554E-3</v>
      </c>
      <c r="J405" s="648">
        <f t="shared" ca="1" si="42"/>
        <v>1.2932156619036572E-3</v>
      </c>
      <c r="P405" s="301">
        <f t="shared" si="43"/>
        <v>46235</v>
      </c>
      <c r="Q405" s="648">
        <f t="shared" ca="1" si="44"/>
        <v>0</v>
      </c>
      <c r="R405" s="648">
        <f t="shared" ca="1" si="45"/>
        <v>-6.4489864793904061E-6</v>
      </c>
      <c r="S405" s="648">
        <f t="shared" ca="1" si="46"/>
        <v>-5.9214492123771389E-3</v>
      </c>
      <c r="T405" s="648">
        <f t="shared" ca="1" si="47"/>
        <v>1.8303198355629213E-3</v>
      </c>
    </row>
    <row r="406" spans="6:20">
      <c r="F406" s="301">
        <f t="shared" si="38"/>
        <v>46266</v>
      </c>
      <c r="G406" s="648">
        <f t="shared" ca="1" si="39"/>
        <v>0</v>
      </c>
      <c r="H406" s="648">
        <f t="shared" ca="1" si="40"/>
        <v>-6.71716688593893E-6</v>
      </c>
      <c r="I406" s="648">
        <f t="shared" ca="1" si="41"/>
        <v>-8.848450250904305E-3</v>
      </c>
      <c r="J406" s="648">
        <f t="shared" ca="1" si="42"/>
        <v>1.3365984998716662E-3</v>
      </c>
      <c r="P406" s="301">
        <f t="shared" si="43"/>
        <v>46266</v>
      </c>
      <c r="Q406" s="648">
        <f t="shared" ca="1" si="44"/>
        <v>0</v>
      </c>
      <c r="R406" s="648">
        <f t="shared" ca="1" si="45"/>
        <v>-5.9427923699839624E-6</v>
      </c>
      <c r="S406" s="648">
        <f t="shared" ca="1" si="46"/>
        <v>-7.9047400845986271E-3</v>
      </c>
      <c r="T406" s="648">
        <f t="shared" ca="1" si="47"/>
        <v>9.8423157856419863E-4</v>
      </c>
    </row>
    <row r="407" spans="6:20">
      <c r="F407" s="301">
        <f t="shared" si="38"/>
        <v>46296</v>
      </c>
      <c r="G407" s="648">
        <f t="shared" ca="1" si="39"/>
        <v>0</v>
      </c>
      <c r="H407" s="648">
        <f t="shared" ca="1" si="40"/>
        <v>-6.7903055681606261E-6</v>
      </c>
      <c r="I407" s="648">
        <f t="shared" ca="1" si="41"/>
        <v>-8.1827383052522906E-3</v>
      </c>
      <c r="J407" s="648">
        <f t="shared" ca="1" si="42"/>
        <v>2.3367829257396888E-3</v>
      </c>
      <c r="P407" s="301">
        <f t="shared" si="43"/>
        <v>46296</v>
      </c>
      <c r="Q407" s="648">
        <f t="shared" ca="1" si="44"/>
        <v>0</v>
      </c>
      <c r="R407" s="648">
        <f t="shared" ca="1" si="45"/>
        <v>-6.1196047976830314E-6</v>
      </c>
      <c r="S407" s="648">
        <f t="shared" ca="1" si="46"/>
        <v>-7.3217494818574869E-3</v>
      </c>
      <c r="T407" s="648">
        <f t="shared" ca="1" si="47"/>
        <v>9.6951147935175896E-4</v>
      </c>
    </row>
    <row r="408" spans="6:20">
      <c r="F408" s="301">
        <f t="shared" si="38"/>
        <v>46327</v>
      </c>
      <c r="G408" s="648">
        <f t="shared" ca="1" si="39"/>
        <v>0</v>
      </c>
      <c r="H408" s="648">
        <f t="shared" ca="1" si="40"/>
        <v>-6.823533061806053E-6</v>
      </c>
      <c r="I408" s="648">
        <f t="shared" ca="1" si="41"/>
        <v>-6.7162755003806751E-3</v>
      </c>
      <c r="J408" s="648">
        <f t="shared" ca="1" si="42"/>
        <v>1.9775574701086374E-3</v>
      </c>
      <c r="P408" s="301">
        <f t="shared" si="43"/>
        <v>46327</v>
      </c>
      <c r="Q408" s="648">
        <f t="shared" ca="1" si="44"/>
        <v>0</v>
      </c>
      <c r="R408" s="648">
        <f t="shared" ca="1" si="45"/>
        <v>-6.6377744422085883E-6</v>
      </c>
      <c r="S408" s="648">
        <f t="shared" ca="1" si="46"/>
        <v>-5.9188240226464295E-3</v>
      </c>
      <c r="T408" s="648">
        <f t="shared" ca="1" si="47"/>
        <v>9.8979967236623168E-4</v>
      </c>
    </row>
    <row r="409" spans="6:20">
      <c r="F409" s="301">
        <f t="shared" si="38"/>
        <v>46357</v>
      </c>
      <c r="G409" s="648">
        <f t="shared" ca="1" si="39"/>
        <v>0</v>
      </c>
      <c r="H409" s="648">
        <f t="shared" ca="1" si="40"/>
        <v>-6.8592121175159448E-6</v>
      </c>
      <c r="I409" s="648">
        <f t="shared" ca="1" si="41"/>
        <v>-5.1297671683828705E-3</v>
      </c>
      <c r="J409" s="648">
        <f t="shared" ca="1" si="42"/>
        <v>1.8768426203514821E-3</v>
      </c>
      <c r="P409" s="301">
        <f t="shared" si="43"/>
        <v>46357</v>
      </c>
      <c r="Q409" s="648">
        <f t="shared" ca="1" si="44"/>
        <v>0</v>
      </c>
      <c r="R409" s="648">
        <f t="shared" ca="1" si="45"/>
        <v>-6.434179004921603E-6</v>
      </c>
      <c r="S409" s="648">
        <f t="shared" ca="1" si="46"/>
        <v>-4.6712036513760768E-3</v>
      </c>
      <c r="T409" s="648">
        <f t="shared" ca="1" si="47"/>
        <v>1.3994071254244123E-3</v>
      </c>
    </row>
    <row r="410" spans="6:20">
      <c r="F410" s="301">
        <f t="shared" si="38"/>
        <v>46388</v>
      </c>
      <c r="G410" s="648">
        <f t="shared" ca="1" si="39"/>
        <v>0</v>
      </c>
      <c r="H410" s="648">
        <f t="shared" ca="1" si="40"/>
        <v>5.5235417208310267E-5</v>
      </c>
      <c r="I410" s="648">
        <f t="shared" ca="1" si="41"/>
        <v>-6.4965471206027692E-3</v>
      </c>
      <c r="J410" s="648">
        <f t="shared" ca="1" si="42"/>
        <v>1.2740732186564685E-3</v>
      </c>
      <c r="P410" s="301">
        <f t="shared" si="43"/>
        <v>46388</v>
      </c>
      <c r="Q410" s="648">
        <f t="shared" ca="1" si="44"/>
        <v>0</v>
      </c>
      <c r="R410" s="648">
        <f t="shared" ca="1" si="45"/>
        <v>5.4407814271684174E-5</v>
      </c>
      <c r="S410" s="648">
        <f t="shared" ca="1" si="46"/>
        <v>-5.6419113636414497E-3</v>
      </c>
      <c r="T410" s="648">
        <f t="shared" ca="1" si="47"/>
        <v>9.5712298084893455E-4</v>
      </c>
    </row>
    <row r="411" spans="6:20">
      <c r="F411" s="301">
        <f t="shared" si="38"/>
        <v>46419</v>
      </c>
      <c r="G411" s="648">
        <f t="shared" ca="1" si="39"/>
        <v>0</v>
      </c>
      <c r="H411" s="648">
        <f t="shared" ca="1" si="40"/>
        <v>5.5168489444090696E-5</v>
      </c>
      <c r="I411" s="648">
        <f t="shared" ca="1" si="41"/>
        <v>-5.8327187831171967E-3</v>
      </c>
      <c r="J411" s="648">
        <f t="shared" ca="1" si="42"/>
        <v>1.3797621559352713E-3</v>
      </c>
      <c r="P411" s="301">
        <f t="shared" si="43"/>
        <v>46419</v>
      </c>
      <c r="Q411" s="648">
        <f t="shared" ca="1" si="44"/>
        <v>0</v>
      </c>
      <c r="R411" s="648">
        <f t="shared" ca="1" si="45"/>
        <v>5.4217605062856222E-5</v>
      </c>
      <c r="S411" s="648">
        <f t="shared" ca="1" si="46"/>
        <v>-5.1838094767461262E-3</v>
      </c>
      <c r="T411" s="648">
        <f t="shared" ca="1" si="47"/>
        <v>1.5076470613830661E-3</v>
      </c>
    </row>
    <row r="412" spans="6:20">
      <c r="F412" s="301">
        <f t="shared" si="38"/>
        <v>46447</v>
      </c>
      <c r="G412" s="648">
        <f t="shared" ca="1" si="39"/>
        <v>0</v>
      </c>
      <c r="H412" s="648">
        <f t="shared" ca="1" si="40"/>
        <v>5.5415505878508853E-5</v>
      </c>
      <c r="I412" s="648">
        <f t="shared" ca="1" si="41"/>
        <v>-7.6131601796379789E-3</v>
      </c>
      <c r="J412" s="648">
        <f t="shared" ca="1" si="42"/>
        <v>2.6007188778134349E-3</v>
      </c>
      <c r="P412" s="301">
        <f t="shared" si="43"/>
        <v>46447</v>
      </c>
      <c r="Q412" s="648">
        <f t="shared" ca="1" si="44"/>
        <v>0</v>
      </c>
      <c r="R412" s="648">
        <f t="shared" ca="1" si="45"/>
        <v>5.4401490654942819E-5</v>
      </c>
      <c r="S412" s="648">
        <f t="shared" ca="1" si="46"/>
        <v>-6.4750950651178973E-3</v>
      </c>
      <c r="T412" s="648">
        <f t="shared" ca="1" si="47"/>
        <v>9.230720811759241E-4</v>
      </c>
    </row>
    <row r="413" spans="6:20">
      <c r="F413" s="301">
        <f t="shared" si="38"/>
        <v>46478</v>
      </c>
      <c r="G413" s="648">
        <f t="shared" ca="1" si="39"/>
        <v>0</v>
      </c>
      <c r="H413" s="648">
        <f t="shared" ca="1" si="40"/>
        <v>5.5447961581966965E-5</v>
      </c>
      <c r="I413" s="648">
        <f t="shared" ca="1" si="41"/>
        <v>-9.1029543315928052E-3</v>
      </c>
      <c r="J413" s="648">
        <f t="shared" ca="1" si="42"/>
        <v>1.3642065035737172E-3</v>
      </c>
      <c r="P413" s="301">
        <f t="shared" si="43"/>
        <v>46478</v>
      </c>
      <c r="Q413" s="648">
        <f t="shared" ca="1" si="44"/>
        <v>0</v>
      </c>
      <c r="R413" s="648">
        <f t="shared" ca="1" si="45"/>
        <v>5.4296776521356449E-5</v>
      </c>
      <c r="S413" s="648">
        <f t="shared" ca="1" si="46"/>
        <v>-8.403691001929503E-3</v>
      </c>
      <c r="T413" s="648">
        <f t="shared" ca="1" si="47"/>
        <v>9.547564321892299E-4</v>
      </c>
    </row>
    <row r="414" spans="6:20">
      <c r="F414" s="301">
        <f t="shared" si="38"/>
        <v>46508</v>
      </c>
      <c r="G414" s="648">
        <f t="shared" ca="1" si="39"/>
        <v>0</v>
      </c>
      <c r="H414" s="648">
        <f t="shared" ca="1" si="40"/>
        <v>5.5486332794396631E-5</v>
      </c>
      <c r="I414" s="648">
        <f t="shared" ca="1" si="41"/>
        <v>-1.0006557889321921E-2</v>
      </c>
      <c r="J414" s="648">
        <f t="shared" ca="1" si="42"/>
        <v>1.9911849043752206E-3</v>
      </c>
      <c r="P414" s="301">
        <f t="shared" si="43"/>
        <v>46508</v>
      </c>
      <c r="Q414" s="648">
        <f t="shared" ca="1" si="44"/>
        <v>0</v>
      </c>
      <c r="R414" s="648">
        <f t="shared" ca="1" si="45"/>
        <v>5.4439553408780483E-5</v>
      </c>
      <c r="S414" s="648">
        <f t="shared" ca="1" si="46"/>
        <v>-8.6289315909628961E-3</v>
      </c>
      <c r="T414" s="648">
        <f t="shared" ca="1" si="47"/>
        <v>1.4334132348685635E-3</v>
      </c>
    </row>
    <row r="415" spans="6:20">
      <c r="F415" s="301">
        <f t="shared" si="38"/>
        <v>46539</v>
      </c>
      <c r="G415" s="648">
        <f t="shared" ca="1" si="39"/>
        <v>0</v>
      </c>
      <c r="H415" s="648">
        <f t="shared" ca="1" si="40"/>
        <v>5.55717513532894E-5</v>
      </c>
      <c r="I415" s="648">
        <f t="shared" ca="1" si="41"/>
        <v>-8.7909521652387301E-3</v>
      </c>
      <c r="J415" s="648">
        <f t="shared" ca="1" si="42"/>
        <v>2.0333232992457706E-3</v>
      </c>
      <c r="P415" s="301">
        <f t="shared" si="43"/>
        <v>46539</v>
      </c>
      <c r="Q415" s="648">
        <f t="shared" ca="1" si="44"/>
        <v>0</v>
      </c>
      <c r="R415" s="648">
        <f t="shared" ca="1" si="45"/>
        <v>5.4402055104096902E-5</v>
      </c>
      <c r="S415" s="648">
        <f t="shared" ca="1" si="46"/>
        <v>-7.5170924745662226E-3</v>
      </c>
      <c r="T415" s="648">
        <f t="shared" ca="1" si="47"/>
        <v>1.4573925472154414E-3</v>
      </c>
    </row>
    <row r="416" spans="6:20">
      <c r="F416" s="301">
        <f t="shared" si="38"/>
        <v>46569</v>
      </c>
      <c r="G416" s="648">
        <f t="shared" ca="1" si="39"/>
        <v>0</v>
      </c>
      <c r="H416" s="648">
        <f t="shared" ca="1" si="40"/>
        <v>5.5002577344698267E-5</v>
      </c>
      <c r="I416" s="648">
        <f t="shared" ca="1" si="41"/>
        <v>-7.1836015612908311E-3</v>
      </c>
      <c r="J416" s="648">
        <f t="shared" ca="1" si="42"/>
        <v>1.2936154476688166E-3</v>
      </c>
      <c r="P416" s="301">
        <f t="shared" si="43"/>
        <v>46569</v>
      </c>
      <c r="Q416" s="648">
        <f t="shared" ca="1" si="44"/>
        <v>0</v>
      </c>
      <c r="R416" s="648">
        <f t="shared" ca="1" si="45"/>
        <v>5.4274063543191531E-5</v>
      </c>
      <c r="S416" s="648">
        <f t="shared" ca="1" si="46"/>
        <v>-6.2700969168965059E-3</v>
      </c>
      <c r="T416" s="648">
        <f t="shared" ca="1" si="47"/>
        <v>1.3428490333455834E-3</v>
      </c>
    </row>
    <row r="417" spans="6:20">
      <c r="F417" s="301">
        <f t="shared" si="38"/>
        <v>46600</v>
      </c>
      <c r="G417" s="648">
        <f t="shared" ca="1" si="39"/>
        <v>0</v>
      </c>
      <c r="H417" s="648">
        <f t="shared" ca="1" si="40"/>
        <v>5.514799919570379E-5</v>
      </c>
      <c r="I417" s="648">
        <f t="shared" ca="1" si="41"/>
        <v>-7.7044585825529754E-3</v>
      </c>
      <c r="J417" s="648">
        <f t="shared" ca="1" si="42"/>
        <v>1.294084777243576E-3</v>
      </c>
      <c r="P417" s="301">
        <f t="shared" si="43"/>
        <v>46600</v>
      </c>
      <c r="Q417" s="648">
        <f t="shared" ca="1" si="44"/>
        <v>0</v>
      </c>
      <c r="R417" s="648">
        <f t="shared" ca="1" si="45"/>
        <v>5.417130594609354E-5</v>
      </c>
      <c r="S417" s="648">
        <f t="shared" ca="1" si="46"/>
        <v>-6.5448869017862288E-3</v>
      </c>
      <c r="T417" s="648">
        <f t="shared" ca="1" si="47"/>
        <v>1.3976513398079593E-3</v>
      </c>
    </row>
    <row r="418" spans="6:20">
      <c r="F418" s="301">
        <f t="shared" si="38"/>
        <v>46631</v>
      </c>
      <c r="G418" s="648">
        <f t="shared" ca="1" si="39"/>
        <v>0</v>
      </c>
      <c r="H418" s="648">
        <f t="shared" ca="1" si="40"/>
        <v>5.5715510108633737E-5</v>
      </c>
      <c r="I418" s="648">
        <f t="shared" ca="1" si="41"/>
        <v>-1.0128176274793455E-2</v>
      </c>
      <c r="J418" s="648">
        <f t="shared" ca="1" si="42"/>
        <v>1.3410616866038616E-3</v>
      </c>
      <c r="P418" s="301">
        <f t="shared" si="43"/>
        <v>46631</v>
      </c>
      <c r="Q418" s="648">
        <f t="shared" ca="1" si="44"/>
        <v>0</v>
      </c>
      <c r="R418" s="648">
        <f t="shared" ca="1" si="45"/>
        <v>5.450120610461795E-5</v>
      </c>
      <c r="S418" s="648">
        <f t="shared" ca="1" si="46"/>
        <v>-8.6910040164674962E-3</v>
      </c>
      <c r="T418" s="648">
        <f t="shared" ca="1" si="47"/>
        <v>1.2679145953868876E-3</v>
      </c>
    </row>
    <row r="419" spans="6:20">
      <c r="F419" s="301">
        <f t="shared" si="38"/>
        <v>46661</v>
      </c>
      <c r="G419" s="648">
        <f t="shared" ca="1" si="39"/>
        <v>0</v>
      </c>
      <c r="H419" s="648">
        <f t="shared" ca="1" si="40"/>
        <v>5.5333414641145495E-5</v>
      </c>
      <c r="I419" s="648">
        <f t="shared" ca="1" si="41"/>
        <v>-9.7249194514388293E-3</v>
      </c>
      <c r="J419" s="648">
        <f t="shared" ca="1" si="42"/>
        <v>1.2920655967791905E-3</v>
      </c>
      <c r="P419" s="301">
        <f t="shared" si="43"/>
        <v>46661</v>
      </c>
      <c r="Q419" s="648">
        <f t="shared" ca="1" si="44"/>
        <v>0</v>
      </c>
      <c r="R419" s="648">
        <f t="shared" ca="1" si="45"/>
        <v>-1</v>
      </c>
      <c r="S419" s="648">
        <f t="shared" ca="1" si="46"/>
        <v>-1</v>
      </c>
      <c r="T419" s="648">
        <f t="shared" ca="1" si="47"/>
        <v>-1</v>
      </c>
    </row>
    <row r="420" spans="6:20">
      <c r="F420" s="301">
        <f t="shared" si="38"/>
        <v>46692</v>
      </c>
      <c r="G420" s="648">
        <f t="shared" ca="1" si="39"/>
        <v>0</v>
      </c>
      <c r="H420" s="648">
        <f t="shared" ca="1" si="40"/>
        <v>5.531242938872083E-5</v>
      </c>
      <c r="I420" s="648">
        <f t="shared" ca="1" si="41"/>
        <v>-7.6222553747831157E-3</v>
      </c>
      <c r="J420" s="648">
        <f t="shared" ca="1" si="42"/>
        <v>1.3131434468578451E-3</v>
      </c>
      <c r="P420" s="301">
        <f t="shared" ref="P420:P421" si="48">+L181</f>
        <v>46692</v>
      </c>
      <c r="Q420" s="648">
        <f t="shared" ref="Q420:Q421" ca="1" si="49">+IF(ISERROR(Q181/M181-1),0,Q181/M181-1)</f>
        <v>0</v>
      </c>
      <c r="R420" s="648">
        <f t="shared" ref="R420:R421" ca="1" si="50">+IF(ISERROR(R181/N181-1),0,R181/N181-1)</f>
        <v>5.4870280545182837E-5</v>
      </c>
      <c r="S420" s="648">
        <f t="shared" ref="S420:S421" ca="1" si="51">+IF(ISERROR(S181/O181-1),0,S181/O181-1)</f>
        <v>-7.0245967173329094E-3</v>
      </c>
      <c r="T420" s="648">
        <f t="shared" ref="T420:T421" ca="1" si="52">+IF(ISERROR(T181/P181-1),0,T181/P181-1)</f>
        <v>3.2514972098893757E-3</v>
      </c>
    </row>
    <row r="421" spans="6:20">
      <c r="F421" s="302">
        <f t="shared" si="38"/>
        <v>46722</v>
      </c>
      <c r="G421" s="312">
        <f t="shared" ca="1" si="39"/>
        <v>0</v>
      </c>
      <c r="H421" s="313">
        <f t="shared" ca="1" si="40"/>
        <v>5.5203465428421694E-5</v>
      </c>
      <c r="I421" s="313">
        <f t="shared" ca="1" si="41"/>
        <v>-5.6348549413641758E-3</v>
      </c>
      <c r="J421" s="314">
        <f t="shared" ca="1" si="42"/>
        <v>1.2455707879186484E-3</v>
      </c>
      <c r="P421" s="302">
        <f t="shared" si="48"/>
        <v>46722</v>
      </c>
      <c r="Q421" s="312">
        <f t="shared" ca="1" si="49"/>
        <v>0</v>
      </c>
      <c r="R421" s="313">
        <f t="shared" ca="1" si="50"/>
        <v>5.4566003855560652E-5</v>
      </c>
      <c r="S421" s="313">
        <f t="shared" ca="1" si="51"/>
        <v>-4.8266862562873492E-3</v>
      </c>
      <c r="T421" s="314">
        <f t="shared" ca="1" si="52"/>
        <v>9.1159376836369432E-4</v>
      </c>
    </row>
    <row r="450676" spans="7:20">
      <c r="G450676" s="462" t="s">
        <v>307</v>
      </c>
      <c r="H450676" s="45" t="str">
        <f>+G450676</f>
        <v>d194</v>
      </c>
      <c r="I450676" s="45" t="str">
        <f>+H450676</f>
        <v>d194</v>
      </c>
      <c r="J450676" s="45" t="str">
        <f>+I450676</f>
        <v>d194</v>
      </c>
      <c r="Q450676" s="462" t="s">
        <v>309</v>
      </c>
      <c r="R450676" s="45" t="str">
        <f>+Q450676</f>
        <v>d226</v>
      </c>
      <c r="S450676" s="45" t="str">
        <f t="shared" ref="S450676:T450677" si="53">+R450676</f>
        <v>d226</v>
      </c>
      <c r="T450676" s="45" t="str">
        <f t="shared" si="53"/>
        <v>d226</v>
      </c>
    </row>
    <row r="450677" spans="7:20">
      <c r="G450677" s="462" t="s">
        <v>308</v>
      </c>
      <c r="H450677" s="45" t="str">
        <f>+G450677</f>
        <v>aaa224</v>
      </c>
      <c r="I450677" s="45" t="str">
        <f t="shared" ref="I450677:J450677" si="54">+H450677</f>
        <v>aaa224</v>
      </c>
      <c r="J450677" s="45" t="str">
        <f t="shared" si="54"/>
        <v>aaa224</v>
      </c>
      <c r="Q450677" s="462" t="s">
        <v>310</v>
      </c>
      <c r="R450677" s="45" t="str">
        <f>+Q450677</f>
        <v>aaa256</v>
      </c>
      <c r="S450677" s="45" t="str">
        <f t="shared" si="53"/>
        <v>aaa256</v>
      </c>
      <c r="T450677" s="45" t="str">
        <f t="shared" si="53"/>
        <v>aaa256</v>
      </c>
    </row>
    <row r="450678" spans="7:20">
      <c r="G450678" s="45">
        <v>2</v>
      </c>
      <c r="H450678" s="45">
        <v>11</v>
      </c>
      <c r="I450678" s="45">
        <v>23</v>
      </c>
      <c r="J450678" s="45">
        <v>20</v>
      </c>
      <c r="Q450678" s="45">
        <v>2</v>
      </c>
      <c r="R450678" s="45">
        <v>11</v>
      </c>
      <c r="S450678" s="45">
        <v>23</v>
      </c>
      <c r="T450678" s="45">
        <v>20</v>
      </c>
    </row>
  </sheetData>
  <mergeCells count="6">
    <mergeCell ref="C1:F1"/>
    <mergeCell ref="G1:J1"/>
    <mergeCell ref="M1:P1"/>
    <mergeCell ref="Q1:T1"/>
    <mergeCell ref="G240:J240"/>
    <mergeCell ref="Q240:T240"/>
  </mergeCells>
  <conditionalFormatting sqref="G3:J182 Q3:T182">
    <cfRule type="expression" dxfId="5" priority="7">
      <formula>AND(G242&lt;0.05,G242&gt;-0.05)</formula>
    </cfRule>
    <cfRule type="expression" dxfId="4" priority="8">
      <formula>OR(G242&lt;-0.05,G242&gt;0.05)</formula>
    </cfRule>
  </conditionalFormatting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T482023"/>
  <sheetViews>
    <sheetView showGridLines="0" topLeftCell="B1" zoomScale="80" zoomScaleNormal="80" workbookViewId="0">
      <selection activeCell="D8" sqref="D8"/>
    </sheetView>
  </sheetViews>
  <sheetFormatPr defaultColWidth="9.140625" defaultRowHeight="15"/>
  <cols>
    <col min="1" max="1" width="9.140625" style="41"/>
    <col min="2" max="2" width="15" style="41" bestFit="1" customWidth="1"/>
    <col min="3" max="3" width="20.85546875" style="41" bestFit="1" customWidth="1"/>
    <col min="4" max="4" width="12.28515625" style="41" bestFit="1" customWidth="1"/>
    <col min="5" max="6" width="18" style="41" bestFit="1" customWidth="1"/>
    <col min="7" max="7" width="20.85546875" style="41" bestFit="1" customWidth="1"/>
    <col min="8" max="8" width="12.28515625" style="41" bestFit="1" customWidth="1"/>
    <col min="9" max="10" width="18" style="41" bestFit="1" customWidth="1"/>
    <col min="11" max="11" width="9.140625" style="41"/>
    <col min="12" max="12" width="15" style="41" bestFit="1" customWidth="1"/>
    <col min="13" max="13" width="20.85546875" style="41" bestFit="1" customWidth="1"/>
    <col min="14" max="14" width="12.28515625" style="41" bestFit="1" customWidth="1"/>
    <col min="15" max="16" width="18" style="41" bestFit="1" customWidth="1"/>
    <col min="17" max="17" width="20.85546875" style="41" bestFit="1" customWidth="1"/>
    <col min="18" max="18" width="12.28515625" style="41" bestFit="1" customWidth="1"/>
    <col min="19" max="20" width="18" style="41" bestFit="1" customWidth="1"/>
    <col min="21" max="16384" width="9.140625" style="41"/>
  </cols>
  <sheetData>
    <row r="1" spans="2:20">
      <c r="C1" s="687" t="s">
        <v>213</v>
      </c>
      <c r="D1" s="688"/>
      <c r="E1" s="688"/>
      <c r="F1" s="689"/>
      <c r="G1" s="681" t="s">
        <v>214</v>
      </c>
      <c r="H1" s="682"/>
      <c r="I1" s="682"/>
      <c r="J1" s="683"/>
      <c r="M1" s="687" t="s">
        <v>215</v>
      </c>
      <c r="N1" s="688"/>
      <c r="O1" s="688"/>
      <c r="P1" s="689"/>
      <c r="Q1" s="681" t="s">
        <v>216</v>
      </c>
      <c r="R1" s="682"/>
      <c r="S1" s="682"/>
      <c r="T1" s="683"/>
    </row>
    <row r="2" spans="2:20" ht="30">
      <c r="B2" s="293" t="s">
        <v>199</v>
      </c>
      <c r="C2" s="304" t="s">
        <v>34</v>
      </c>
      <c r="D2" s="305" t="s">
        <v>39</v>
      </c>
      <c r="E2" s="306" t="s">
        <v>48</v>
      </c>
      <c r="F2" s="307" t="s">
        <v>45</v>
      </c>
      <c r="G2" s="304" t="s">
        <v>34</v>
      </c>
      <c r="H2" s="305" t="s">
        <v>39</v>
      </c>
      <c r="I2" s="306" t="s">
        <v>48</v>
      </c>
      <c r="J2" s="307" t="s">
        <v>45</v>
      </c>
      <c r="L2" s="293" t="s">
        <v>199</v>
      </c>
      <c r="M2" s="304" t="s">
        <v>34</v>
      </c>
      <c r="N2" s="305" t="s">
        <v>39</v>
      </c>
      <c r="O2" s="306" t="s">
        <v>48</v>
      </c>
      <c r="P2" s="307" t="s">
        <v>45</v>
      </c>
      <c r="Q2" s="304" t="s">
        <v>34</v>
      </c>
      <c r="R2" s="305" t="s">
        <v>39</v>
      </c>
      <c r="S2" s="306" t="s">
        <v>48</v>
      </c>
      <c r="T2" s="307" t="s">
        <v>45</v>
      </c>
    </row>
    <row r="3" spans="2:20">
      <c r="B3" s="300">
        <v>41275</v>
      </c>
      <c r="C3" s="294">
        <v>153</v>
      </c>
      <c r="D3" s="296">
        <v>3.9470000000000001</v>
      </c>
      <c r="E3" s="298">
        <v>7.0000000000000007E-2</v>
      </c>
      <c r="F3" s="295">
        <v>0.46</v>
      </c>
      <c r="G3" s="294">
        <f ca="1">+IF(ISERROR(HLOOKUP($B3,INDIRECT("'Monthly Resource Report'!"&amp;'HMPL Validation'!G$482021&amp;":"&amp;'HMPL Validation'!G$482022),'HMPL Validation'!G$482023,FALSE)),0,HLOOKUP($B3,INDIRECT("'Monthly Resource Report'!"&amp;'HMPL Validation'!G$482021&amp;":"&amp;'HMPL Validation'!G$482022),'HMPL Validation'!G$482023,FALSE))</f>
        <v>153</v>
      </c>
      <c r="H3" s="296">
        <f ca="1">+IF(ISERROR(HLOOKUP($B3,INDIRECT("'Monthly Resource Report'!"&amp;'HMPL Validation'!H$482021&amp;":"&amp;'HMPL Validation'!H$482022),'HMPL Validation'!H$482023,FALSE)),0,HLOOKUP($B3,INDIRECT("'Monthly Resource Report'!"&amp;'HMPL Validation'!H$482021&amp;":"&amp;'HMPL Validation'!H$482022),'HMPL Validation'!H$482023,FALSE))</f>
        <v>3.9469973367488005</v>
      </c>
      <c r="I3" s="315">
        <f ca="1">+IF(ISERROR(HLOOKUP($B3,INDIRECT("'Monthly Resource Report'!"&amp;'HMPL Validation'!I$482021&amp;":"&amp;'HMPL Validation'!I$482022),'HMPL Validation'!I$482023,FALSE)),0,HLOOKUP($B3,INDIRECT("'Monthly Resource Report'!"&amp;'HMPL Validation'!I$482021&amp;":"&amp;'HMPL Validation'!I$482022),'HMPL Validation'!I$482023,FALSE))</f>
        <v>6.9770629851687596E-2</v>
      </c>
      <c r="J3" s="316">
        <f ca="1">+IF(ISERROR(HLOOKUP($B3,INDIRECT("'Monthly Resource Report'!"&amp;'HMPL Validation'!J$482021&amp;":"&amp;'HMPL Validation'!J$482022),'HMPL Validation'!J$482023,FALSE)),0,HLOOKUP($B3,INDIRECT("'Monthly Resource Report'!"&amp;'HMPL Validation'!J$482021&amp;":"&amp;'HMPL Validation'!J$482022),'HMPL Validation'!J$482023,FALSE))</f>
        <v>0.46143544281583976</v>
      </c>
      <c r="L3" s="300">
        <v>41275</v>
      </c>
      <c r="M3" s="294">
        <v>152</v>
      </c>
      <c r="N3" s="296">
        <v>3.9470000000000001</v>
      </c>
      <c r="O3" s="298">
        <v>7.0000000000000007E-2</v>
      </c>
      <c r="P3" s="295">
        <v>0.46</v>
      </c>
      <c r="Q3" s="294">
        <f ca="1">+IF(ISERROR(HLOOKUP($B3,INDIRECT("'Monthly Resource Report'!"&amp;'HMPL Validation'!Q$482021&amp;":"&amp;'HMPL Validation'!Q$482022),'HMPL Validation'!Q$482023,FALSE)),0,HLOOKUP($B3,INDIRECT("'Monthly Resource Report'!"&amp;'HMPL Validation'!Q$482021&amp;":"&amp;'HMPL Validation'!Q$482022),'HMPL Validation'!Q$482023,FALSE))</f>
        <v>152</v>
      </c>
      <c r="R3" s="296">
        <f ca="1">+IF(ISERROR(HLOOKUP($B3,INDIRECT("'Monthly Resource Report'!"&amp;'HMPL Validation'!R$482021&amp;":"&amp;'HMPL Validation'!R$482022),'HMPL Validation'!R$482023,FALSE)),0,HLOOKUP($B3,INDIRECT("'Monthly Resource Report'!"&amp;'HMPL Validation'!R$482021&amp;":"&amp;'HMPL Validation'!R$482022),'HMPL Validation'!R$482023,FALSE))</f>
        <v>3.9470034353399153</v>
      </c>
      <c r="S3" s="315">
        <f ca="1">+IF(ISERROR(HLOOKUP($B3,INDIRECT("'Monthly Resource Report'!"&amp;'HMPL Validation'!S$482021&amp;":"&amp;'HMPL Validation'!S$482022),'HMPL Validation'!S$482023,FALSE)),0,HLOOKUP($B3,INDIRECT("'Monthly Resource Report'!"&amp;'HMPL Validation'!S$482021&amp;":"&amp;'HMPL Validation'!S$482022),'HMPL Validation'!S$482023,FALSE))</f>
        <v>6.9748912754963741E-2</v>
      </c>
      <c r="T3" s="316">
        <f ca="1">+IF(ISERROR(HLOOKUP($B3,INDIRECT("'Monthly Resource Report'!"&amp;'HMPL Validation'!T$482021&amp;":"&amp;'HMPL Validation'!T$482022),'HMPL Validation'!T$482023,FALSE)),0,HLOOKUP($B3,INDIRECT("'Monthly Resource Report'!"&amp;'HMPL Validation'!T$482021&amp;":"&amp;'HMPL Validation'!T$482022),'HMPL Validation'!T$482023,FALSE))</f>
        <v>0.46203952103564577</v>
      </c>
    </row>
    <row r="4" spans="2:20">
      <c r="B4" s="301">
        <v>41306</v>
      </c>
      <c r="C4" s="294">
        <v>153</v>
      </c>
      <c r="D4" s="297">
        <v>3.9470000000000001</v>
      </c>
      <c r="E4" s="299">
        <v>7.0000000000000007E-2</v>
      </c>
      <c r="F4" s="295">
        <v>0.46</v>
      </c>
      <c r="G4" s="294">
        <f ca="1">+IF(ISERROR(HLOOKUP($B4,INDIRECT("'Monthly Resource Report'!"&amp;'HMPL Validation'!G$482021&amp;":"&amp;'HMPL Validation'!G$482022),'HMPL Validation'!G$482023,FALSE)),0,HLOOKUP($B4,INDIRECT("'Monthly Resource Report'!"&amp;'HMPL Validation'!G$482021&amp;":"&amp;'HMPL Validation'!G$482022),'HMPL Validation'!G$482023,FALSE))</f>
        <v>153</v>
      </c>
      <c r="H4" s="297">
        <f ca="1">+IF(ISERROR(HLOOKUP($B4,INDIRECT("'Monthly Resource Report'!"&amp;'HMPL Validation'!H$482021&amp;":"&amp;'HMPL Validation'!H$482022),'HMPL Validation'!H$482023,FALSE)),0,HLOOKUP($B4,INDIRECT("'Monthly Resource Report'!"&amp;'HMPL Validation'!H$482021&amp;":"&amp;'HMPL Validation'!H$482022),'HMPL Validation'!H$482023,FALSE))</f>
        <v>3.9469978693020829</v>
      </c>
      <c r="I4" s="317">
        <f ca="1">+IF(ISERROR(HLOOKUP($B4,INDIRECT("'Monthly Resource Report'!"&amp;'HMPL Validation'!I$482021&amp;":"&amp;'HMPL Validation'!I$482022),'HMPL Validation'!I$482023,FALSE)),0,HLOOKUP($B4,INDIRECT("'Monthly Resource Report'!"&amp;'HMPL Validation'!I$482021&amp;":"&amp;'HMPL Validation'!I$482022),'HMPL Validation'!I$482023,FALSE))</f>
        <v>6.9740994701901052E-2</v>
      </c>
      <c r="J4" s="318">
        <f ca="1">+IF(ISERROR(HLOOKUP($B4,INDIRECT("'Monthly Resource Report'!"&amp;'HMPL Validation'!J$482021&amp;":"&amp;'HMPL Validation'!J$482022),'HMPL Validation'!J$482023,FALSE)),0,HLOOKUP($B4,INDIRECT("'Monthly Resource Report'!"&amp;'HMPL Validation'!J$482021&amp;":"&amp;'HMPL Validation'!J$482022),'HMPL Validation'!J$482023,FALSE))</f>
        <v>0.46095974399220541</v>
      </c>
      <c r="L4" s="301">
        <v>41306</v>
      </c>
      <c r="M4" s="294">
        <v>152</v>
      </c>
      <c r="N4" s="297">
        <v>3.9470000000000001</v>
      </c>
      <c r="O4" s="299">
        <v>7.0000000000000007E-2</v>
      </c>
      <c r="P4" s="295">
        <v>0.46</v>
      </c>
      <c r="Q4" s="294">
        <f ca="1">+IF(ISERROR(HLOOKUP($B4,INDIRECT("'Monthly Resource Report'!"&amp;'HMPL Validation'!Q$482021&amp;":"&amp;'HMPL Validation'!Q$482022),'HMPL Validation'!Q$482023,FALSE)),0,HLOOKUP($B4,INDIRECT("'Monthly Resource Report'!"&amp;'HMPL Validation'!Q$482021&amp;":"&amp;'HMPL Validation'!Q$482022),'HMPL Validation'!Q$482023,FALSE))</f>
        <v>152</v>
      </c>
      <c r="R4" s="297">
        <f ca="1">+IF(ISERROR(HLOOKUP($B4,INDIRECT("'Monthly Resource Report'!"&amp;'HMPL Validation'!R$482021&amp;":"&amp;'HMPL Validation'!R$482022),'HMPL Validation'!R$482023,FALSE)),0,HLOOKUP($B4,INDIRECT("'Monthly Resource Report'!"&amp;'HMPL Validation'!R$482021&amp;":"&amp;'HMPL Validation'!R$482022),'HMPL Validation'!R$482023,FALSE))</f>
        <v>3.9470028705331055</v>
      </c>
      <c r="S4" s="317">
        <f ca="1">+IF(ISERROR(HLOOKUP($B4,INDIRECT("'Monthly Resource Report'!"&amp;'HMPL Validation'!S$482021&amp;":"&amp;'HMPL Validation'!S$482022),'HMPL Validation'!S$482023,FALSE)),0,HLOOKUP($B4,INDIRECT("'Monthly Resource Report'!"&amp;'HMPL Validation'!S$482021&amp;":"&amp;'HMPL Validation'!S$482022),'HMPL Validation'!S$482023,FALSE))</f>
        <v>6.9720013610014633E-2</v>
      </c>
      <c r="T4" s="318">
        <f ca="1">+IF(ISERROR(HLOOKUP($B4,INDIRECT("'Monthly Resource Report'!"&amp;'HMPL Validation'!T$482021&amp;":"&amp;'HMPL Validation'!T$482022),'HMPL Validation'!T$482023,FALSE)),0,HLOOKUP($B4,INDIRECT("'Monthly Resource Report'!"&amp;'HMPL Validation'!T$482021&amp;":"&amp;'HMPL Validation'!T$482022),'HMPL Validation'!T$482023,FALSE))</f>
        <v>0.46188465303856102</v>
      </c>
    </row>
    <row r="5" spans="2:20">
      <c r="B5" s="301">
        <v>41334</v>
      </c>
      <c r="C5" s="294">
        <v>153</v>
      </c>
      <c r="D5" s="297">
        <v>3.9470000000000001</v>
      </c>
      <c r="E5" s="299">
        <v>7.0000000000000007E-2</v>
      </c>
      <c r="F5" s="295">
        <v>0.46</v>
      </c>
      <c r="G5" s="294">
        <f ca="1">+IF(ISERROR(HLOOKUP($B5,INDIRECT("'Monthly Resource Report'!"&amp;'HMPL Validation'!G$482021&amp;":"&amp;'HMPL Validation'!G$482022),'HMPL Validation'!G$482023,FALSE)),0,HLOOKUP($B5,INDIRECT("'Monthly Resource Report'!"&amp;'HMPL Validation'!G$482021&amp;":"&amp;'HMPL Validation'!G$482022),'HMPL Validation'!G$482023,FALSE))</f>
        <v>153</v>
      </c>
      <c r="H5" s="297">
        <f ca="1">+IF(ISERROR(HLOOKUP($B5,INDIRECT("'Monthly Resource Report'!"&amp;'HMPL Validation'!H$482021&amp;":"&amp;'HMPL Validation'!H$482022),'HMPL Validation'!H$482023,FALSE)),0,HLOOKUP($B5,INDIRECT("'Monthly Resource Report'!"&amp;'HMPL Validation'!H$482021&amp;":"&amp;'HMPL Validation'!H$482022),'HMPL Validation'!H$482023,FALSE))</f>
        <v>3.9469978875779277</v>
      </c>
      <c r="I5" s="317">
        <f ca="1">+IF(ISERROR(HLOOKUP($B5,INDIRECT("'Monthly Resource Report'!"&amp;'HMPL Validation'!I$482021&amp;":"&amp;'HMPL Validation'!I$482022),'HMPL Validation'!I$482023,FALSE)),0,HLOOKUP($B5,INDIRECT("'Monthly Resource Report'!"&amp;'HMPL Validation'!I$482021&amp;":"&amp;'HMPL Validation'!I$482022),'HMPL Validation'!I$482023,FALSE))</f>
        <v>6.9720486047586891E-2</v>
      </c>
      <c r="J5" s="318">
        <f ca="1">+IF(ISERROR(HLOOKUP($B5,INDIRECT("'Monthly Resource Report'!"&amp;'HMPL Validation'!J$482021&amp;":"&amp;'HMPL Validation'!J$482022),'HMPL Validation'!J$482023,FALSE)),0,HLOOKUP($B5,INDIRECT("'Monthly Resource Report'!"&amp;'HMPL Validation'!J$482021&amp;":"&amp;'HMPL Validation'!J$482022),'HMPL Validation'!J$482023,FALSE))</f>
        <v>0.46116642107048889</v>
      </c>
      <c r="L5" s="301">
        <v>41334</v>
      </c>
      <c r="M5" s="294">
        <v>152</v>
      </c>
      <c r="N5" s="297">
        <v>3.9470000000000001</v>
      </c>
      <c r="O5" s="299">
        <v>7.0000000000000007E-2</v>
      </c>
      <c r="P5" s="295">
        <v>0.46</v>
      </c>
      <c r="Q5" s="294">
        <f ca="1">+IF(ISERROR(HLOOKUP($B5,INDIRECT("'Monthly Resource Report'!"&amp;'HMPL Validation'!Q$482021&amp;":"&amp;'HMPL Validation'!Q$482022),'HMPL Validation'!Q$482023,FALSE)),0,HLOOKUP($B5,INDIRECT("'Monthly Resource Report'!"&amp;'HMPL Validation'!Q$482021&amp;":"&amp;'HMPL Validation'!Q$482022),'HMPL Validation'!Q$482023,FALSE))</f>
        <v>152</v>
      </c>
      <c r="R5" s="297">
        <f ca="1">+IF(ISERROR(HLOOKUP($B5,INDIRECT("'Monthly Resource Report'!"&amp;'HMPL Validation'!R$482021&amp;":"&amp;'HMPL Validation'!R$482022),'HMPL Validation'!R$482023,FALSE)),0,HLOOKUP($B5,INDIRECT("'Monthly Resource Report'!"&amp;'HMPL Validation'!R$482021&amp;":"&amp;'HMPL Validation'!R$482022),'HMPL Validation'!R$482023,FALSE))</f>
        <v>3.9470035191984842</v>
      </c>
      <c r="S5" s="317">
        <f ca="1">+IF(ISERROR(HLOOKUP($B5,INDIRECT("'Monthly Resource Report'!"&amp;'HMPL Validation'!S$482021&amp;":"&amp;'HMPL Validation'!S$482022),'HMPL Validation'!S$482023,FALSE)),0,HLOOKUP($B5,INDIRECT("'Monthly Resource Report'!"&amp;'HMPL Validation'!S$482021&amp;":"&amp;'HMPL Validation'!S$482022),'HMPL Validation'!S$482023,FALSE))</f>
        <v>6.9704896457485552E-2</v>
      </c>
      <c r="T5" s="318">
        <f ca="1">+IF(ISERROR(HLOOKUP($B5,INDIRECT("'Monthly Resource Report'!"&amp;'HMPL Validation'!T$482021&amp;":"&amp;'HMPL Validation'!T$482022),'HMPL Validation'!T$482023,FALSE)),0,HLOOKUP($B5,INDIRECT("'Monthly Resource Report'!"&amp;'HMPL Validation'!T$482021&amp;":"&amp;'HMPL Validation'!T$482022),'HMPL Validation'!T$482023,FALSE))</f>
        <v>0.46177718305285043</v>
      </c>
    </row>
    <row r="6" spans="2:20">
      <c r="B6" s="301">
        <v>41365</v>
      </c>
      <c r="C6" s="294">
        <v>153</v>
      </c>
      <c r="D6" s="297">
        <v>3.9470000000000001</v>
      </c>
      <c r="E6" s="299">
        <v>7.0000000000000007E-2</v>
      </c>
      <c r="F6" s="295">
        <v>0.46</v>
      </c>
      <c r="G6" s="294">
        <f ca="1">+IF(ISERROR(HLOOKUP($B6,INDIRECT("'Monthly Resource Report'!"&amp;'HMPL Validation'!G$482021&amp;":"&amp;'HMPL Validation'!G$482022),'HMPL Validation'!G$482023,FALSE)),0,HLOOKUP($B6,INDIRECT("'Monthly Resource Report'!"&amp;'HMPL Validation'!G$482021&amp;":"&amp;'HMPL Validation'!G$482022),'HMPL Validation'!G$482023,FALSE))</f>
        <v>153</v>
      </c>
      <c r="H6" s="297">
        <f ca="1">+IF(ISERROR(HLOOKUP($B6,INDIRECT("'Monthly Resource Report'!"&amp;'HMPL Validation'!H$482021&amp;":"&amp;'HMPL Validation'!H$482022),'HMPL Validation'!H$482023,FALSE)),0,HLOOKUP($B6,INDIRECT("'Monthly Resource Report'!"&amp;'HMPL Validation'!H$482021&amp;":"&amp;'HMPL Validation'!H$482022),'HMPL Validation'!H$482023,FALSE))</f>
        <v>3.9469977042768472</v>
      </c>
      <c r="I6" s="317">
        <f ca="1">+IF(ISERROR(HLOOKUP($B6,INDIRECT("'Monthly Resource Report'!"&amp;'HMPL Validation'!I$482021&amp;":"&amp;'HMPL Validation'!I$482022),'HMPL Validation'!I$482023,FALSE)),0,HLOOKUP($B6,INDIRECT("'Monthly Resource Report'!"&amp;'HMPL Validation'!I$482021&amp;":"&amp;'HMPL Validation'!I$482022),'HMPL Validation'!I$482023,FALSE))</f>
        <v>6.9735552472709572E-2</v>
      </c>
      <c r="J6" s="318">
        <f ca="1">+IF(ISERROR(HLOOKUP($B6,INDIRECT("'Monthly Resource Report'!"&amp;'HMPL Validation'!J$482021&amp;":"&amp;'HMPL Validation'!J$482022),'HMPL Validation'!J$482023,FALSE)),0,HLOOKUP($B6,INDIRECT("'Monthly Resource Report'!"&amp;'HMPL Validation'!J$482021&amp;":"&amp;'HMPL Validation'!J$482022),'HMPL Validation'!J$482023,FALSE))</f>
        <v>0.46060361815963974</v>
      </c>
      <c r="L6" s="301">
        <v>41365</v>
      </c>
      <c r="M6" s="294">
        <v>152</v>
      </c>
      <c r="N6" s="297">
        <v>3.9470000000000001</v>
      </c>
      <c r="O6" s="299">
        <v>7.0000000000000007E-2</v>
      </c>
      <c r="P6" s="295">
        <v>0.46</v>
      </c>
      <c r="Q6" s="294">
        <f ca="1">+IF(ISERROR(HLOOKUP($B6,INDIRECT("'Monthly Resource Report'!"&amp;'HMPL Validation'!Q$482021&amp;":"&amp;'HMPL Validation'!Q$482022),'HMPL Validation'!Q$482023,FALSE)),0,HLOOKUP($B6,INDIRECT("'Monthly Resource Report'!"&amp;'HMPL Validation'!Q$482021&amp;":"&amp;'HMPL Validation'!Q$482022),'HMPL Validation'!Q$482023,FALSE))</f>
        <v>152</v>
      </c>
      <c r="R6" s="297">
        <f ca="1">+IF(ISERROR(HLOOKUP($B6,INDIRECT("'Monthly Resource Report'!"&amp;'HMPL Validation'!R$482021&amp;":"&amp;'HMPL Validation'!R$482022),'HMPL Validation'!R$482023,FALSE)),0,HLOOKUP($B6,INDIRECT("'Monthly Resource Report'!"&amp;'HMPL Validation'!R$482021&amp;":"&amp;'HMPL Validation'!R$482022),'HMPL Validation'!R$482023,FALSE))</f>
        <v>0</v>
      </c>
      <c r="S6" s="317">
        <f ca="1">+IF(ISERROR(HLOOKUP($B6,INDIRECT("'Monthly Resource Report'!"&amp;'HMPL Validation'!S$482021&amp;":"&amp;'HMPL Validation'!S$482022),'HMPL Validation'!S$482023,FALSE)),0,HLOOKUP($B6,INDIRECT("'Monthly Resource Report'!"&amp;'HMPL Validation'!S$482021&amp;":"&amp;'HMPL Validation'!S$482022),'HMPL Validation'!S$482023,FALSE))</f>
        <v>0</v>
      </c>
      <c r="T6" s="318">
        <f ca="1">+IF(ISERROR(HLOOKUP($B6,INDIRECT("'Monthly Resource Report'!"&amp;'HMPL Validation'!T$482021&amp;":"&amp;'HMPL Validation'!T$482022),'HMPL Validation'!T$482023,FALSE)),0,HLOOKUP($B6,INDIRECT("'Monthly Resource Report'!"&amp;'HMPL Validation'!T$482021&amp;":"&amp;'HMPL Validation'!T$482022),'HMPL Validation'!T$482023,FALSE))</f>
        <v>0</v>
      </c>
    </row>
    <row r="7" spans="2:20">
      <c r="B7" s="301">
        <v>41395</v>
      </c>
      <c r="C7" s="294">
        <v>153</v>
      </c>
      <c r="D7" s="297">
        <v>3.9470000000000001</v>
      </c>
      <c r="E7" s="299">
        <v>7.0000000000000007E-2</v>
      </c>
      <c r="F7" s="295">
        <v>0.46</v>
      </c>
      <c r="G7" s="294">
        <f ca="1">+IF(ISERROR(HLOOKUP($B7,INDIRECT("'Monthly Resource Report'!"&amp;'HMPL Validation'!G$482021&amp;":"&amp;'HMPL Validation'!G$482022),'HMPL Validation'!G$482023,FALSE)),0,HLOOKUP($B7,INDIRECT("'Monthly Resource Report'!"&amp;'HMPL Validation'!G$482021&amp;":"&amp;'HMPL Validation'!G$482022),'HMPL Validation'!G$482023,FALSE))</f>
        <v>153</v>
      </c>
      <c r="H7" s="297">
        <f ca="1">+IF(ISERROR(HLOOKUP($B7,INDIRECT("'Monthly Resource Report'!"&amp;'HMPL Validation'!H$482021&amp;":"&amp;'HMPL Validation'!H$482022),'HMPL Validation'!H$482023,FALSE)),0,HLOOKUP($B7,INDIRECT("'Monthly Resource Report'!"&amp;'HMPL Validation'!H$482021&amp;":"&amp;'HMPL Validation'!H$482022),'HMPL Validation'!H$482023,FALSE))</f>
        <v>3.9469977126607318</v>
      </c>
      <c r="I7" s="317">
        <f ca="1">+IF(ISERROR(HLOOKUP($B7,INDIRECT("'Monthly Resource Report'!"&amp;'HMPL Validation'!I$482021&amp;":"&amp;'HMPL Validation'!I$482022),'HMPL Validation'!I$482023,FALSE)),0,HLOOKUP($B7,INDIRECT("'Monthly Resource Report'!"&amp;'HMPL Validation'!I$482021&amp;":"&amp;'HMPL Validation'!I$482022),'HMPL Validation'!I$482023,FALSE))</f>
        <v>6.9735335016845812E-2</v>
      </c>
      <c r="J7" s="318">
        <f ca="1">+IF(ISERROR(HLOOKUP($B7,INDIRECT("'Monthly Resource Report'!"&amp;'HMPL Validation'!J$482021&amp;":"&amp;'HMPL Validation'!J$482022),'HMPL Validation'!J$482023,FALSE)),0,HLOOKUP($B7,INDIRECT("'Monthly Resource Report'!"&amp;'HMPL Validation'!J$482021&amp;":"&amp;'HMPL Validation'!J$482022),'HMPL Validation'!J$482023,FALSE))</f>
        <v>0.46146203294467147</v>
      </c>
      <c r="L7" s="301">
        <v>41395</v>
      </c>
      <c r="M7" s="294">
        <v>152</v>
      </c>
      <c r="N7" s="297">
        <v>3.9470000000000001</v>
      </c>
      <c r="O7" s="299">
        <v>7.0000000000000007E-2</v>
      </c>
      <c r="P7" s="295">
        <v>0.46</v>
      </c>
      <c r="Q7" s="294">
        <f ca="1">+IF(ISERROR(HLOOKUP($B7,INDIRECT("'Monthly Resource Report'!"&amp;'HMPL Validation'!Q$482021&amp;":"&amp;'HMPL Validation'!Q$482022),'HMPL Validation'!Q$482023,FALSE)),0,HLOOKUP($B7,INDIRECT("'Monthly Resource Report'!"&amp;'HMPL Validation'!Q$482021&amp;":"&amp;'HMPL Validation'!Q$482022),'HMPL Validation'!Q$482023,FALSE))</f>
        <v>152</v>
      </c>
      <c r="R7" s="297">
        <f ca="1">+IF(ISERROR(HLOOKUP($B7,INDIRECT("'Monthly Resource Report'!"&amp;'HMPL Validation'!R$482021&amp;":"&amp;'HMPL Validation'!R$482022),'HMPL Validation'!R$482023,FALSE)),0,HLOOKUP($B7,INDIRECT("'Monthly Resource Report'!"&amp;'HMPL Validation'!R$482021&amp;":"&amp;'HMPL Validation'!R$482022),'HMPL Validation'!R$482023,FALSE))</f>
        <v>3.9470026684707036</v>
      </c>
      <c r="S7" s="317">
        <f ca="1">+IF(ISERROR(HLOOKUP($B7,INDIRECT("'Monthly Resource Report'!"&amp;'HMPL Validation'!S$482021&amp;":"&amp;'HMPL Validation'!S$482022),'HMPL Validation'!S$482023,FALSE)),0,HLOOKUP($B7,INDIRECT("'Monthly Resource Report'!"&amp;'HMPL Validation'!S$482021&amp;":"&amp;'HMPL Validation'!S$482022),'HMPL Validation'!S$482023,FALSE))</f>
        <v>6.9656226149189246E-2</v>
      </c>
      <c r="T7" s="318">
        <f ca="1">+IF(ISERROR(HLOOKUP($B7,INDIRECT("'Monthly Resource Report'!"&amp;'HMPL Validation'!T$482021&amp;":"&amp;'HMPL Validation'!T$482022),'HMPL Validation'!T$482023,FALSE)),0,HLOOKUP($B7,INDIRECT("'Monthly Resource Report'!"&amp;'HMPL Validation'!T$482021&amp;":"&amp;'HMPL Validation'!T$482022),'HMPL Validation'!T$482023,FALSE))</f>
        <v>0.46195533770970537</v>
      </c>
    </row>
    <row r="8" spans="2:20">
      <c r="B8" s="301">
        <v>41426</v>
      </c>
      <c r="C8" s="294">
        <v>153</v>
      </c>
      <c r="D8" s="297">
        <v>3.9470000000000001</v>
      </c>
      <c r="E8" s="299">
        <v>7.0000000000000007E-2</v>
      </c>
      <c r="F8" s="295">
        <v>0.46</v>
      </c>
      <c r="G8" s="294">
        <f ca="1">+IF(ISERROR(HLOOKUP($B8,INDIRECT("'Monthly Resource Report'!"&amp;'HMPL Validation'!G$482021&amp;":"&amp;'HMPL Validation'!G$482022),'HMPL Validation'!G$482023,FALSE)),0,HLOOKUP($B8,INDIRECT("'Monthly Resource Report'!"&amp;'HMPL Validation'!G$482021&amp;":"&amp;'HMPL Validation'!G$482022),'HMPL Validation'!G$482023,FALSE))</f>
        <v>153</v>
      </c>
      <c r="H8" s="297">
        <f ca="1">+IF(ISERROR(HLOOKUP($B8,INDIRECT("'Monthly Resource Report'!"&amp;'HMPL Validation'!H$482021&amp;":"&amp;'HMPL Validation'!H$482022),'HMPL Validation'!H$482023,FALSE)),0,HLOOKUP($B8,INDIRECT("'Monthly Resource Report'!"&amp;'HMPL Validation'!H$482021&amp;":"&amp;'HMPL Validation'!H$482022),'HMPL Validation'!H$482023,FALSE))</f>
        <v>3.946997448466433</v>
      </c>
      <c r="I8" s="317">
        <f ca="1">+IF(ISERROR(HLOOKUP($B8,INDIRECT("'Monthly Resource Report'!"&amp;'HMPL Validation'!I$482021&amp;":"&amp;'HMPL Validation'!I$482022),'HMPL Validation'!I$482023,FALSE)),0,HLOOKUP($B8,INDIRECT("'Monthly Resource Report'!"&amp;'HMPL Validation'!I$482021&amp;":"&amp;'HMPL Validation'!I$482022),'HMPL Validation'!I$482023,FALSE))</f>
        <v>6.9727566876573666E-2</v>
      </c>
      <c r="J8" s="318">
        <f ca="1">+IF(ISERROR(HLOOKUP($B8,INDIRECT("'Monthly Resource Report'!"&amp;'HMPL Validation'!J$482021&amp;":"&amp;'HMPL Validation'!J$482022),'HMPL Validation'!J$482023,FALSE)),0,HLOOKUP($B8,INDIRECT("'Monthly Resource Report'!"&amp;'HMPL Validation'!J$482021&amp;":"&amp;'HMPL Validation'!J$482022),'HMPL Validation'!J$482023,FALSE))</f>
        <v>0.46090507651355328</v>
      </c>
      <c r="L8" s="301">
        <v>41426</v>
      </c>
      <c r="M8" s="294">
        <v>152</v>
      </c>
      <c r="N8" s="297">
        <v>3.9470000000000001</v>
      </c>
      <c r="O8" s="299">
        <v>7.0000000000000007E-2</v>
      </c>
      <c r="P8" s="295">
        <v>0.46</v>
      </c>
      <c r="Q8" s="294">
        <f ca="1">+IF(ISERROR(HLOOKUP($B8,INDIRECT("'Monthly Resource Report'!"&amp;'HMPL Validation'!Q$482021&amp;":"&amp;'HMPL Validation'!Q$482022),'HMPL Validation'!Q$482023,FALSE)),0,HLOOKUP($B8,INDIRECT("'Monthly Resource Report'!"&amp;'HMPL Validation'!Q$482021&amp;":"&amp;'HMPL Validation'!Q$482022),'HMPL Validation'!Q$482023,FALSE))</f>
        <v>152</v>
      </c>
      <c r="R8" s="297">
        <f ca="1">+IF(ISERROR(HLOOKUP($B8,INDIRECT("'Monthly Resource Report'!"&amp;'HMPL Validation'!R$482021&amp;":"&amp;'HMPL Validation'!R$482022),'HMPL Validation'!R$482023,FALSE)),0,HLOOKUP($B8,INDIRECT("'Monthly Resource Report'!"&amp;'HMPL Validation'!R$482021&amp;":"&amp;'HMPL Validation'!R$482022),'HMPL Validation'!R$482023,FALSE))</f>
        <v>3.9470037509700782</v>
      </c>
      <c r="S8" s="317">
        <f ca="1">+IF(ISERROR(HLOOKUP($B8,INDIRECT("'Monthly Resource Report'!"&amp;'HMPL Validation'!S$482021&amp;":"&amp;'HMPL Validation'!S$482022),'HMPL Validation'!S$482023,FALSE)),0,HLOOKUP($B8,INDIRECT("'Monthly Resource Report'!"&amp;'HMPL Validation'!S$482021&amp;":"&amp;'HMPL Validation'!S$482022),'HMPL Validation'!S$482023,FALSE))</f>
        <v>6.9730446791745906E-2</v>
      </c>
      <c r="T8" s="318">
        <f ca="1">+IF(ISERROR(HLOOKUP($B8,INDIRECT("'Monthly Resource Report'!"&amp;'HMPL Validation'!T$482021&amp;":"&amp;'HMPL Validation'!T$482022),'HMPL Validation'!T$482023,FALSE)),0,HLOOKUP($B8,INDIRECT("'Monthly Resource Report'!"&amp;'HMPL Validation'!T$482021&amp;":"&amp;'HMPL Validation'!T$482022),'HMPL Validation'!T$482023,FALSE))</f>
        <v>0.46126973217397027</v>
      </c>
    </row>
    <row r="9" spans="2:20">
      <c r="B9" s="301">
        <v>41456</v>
      </c>
      <c r="C9" s="294">
        <v>153</v>
      </c>
      <c r="D9" s="297">
        <v>3.9470000000000001</v>
      </c>
      <c r="E9" s="299">
        <v>7.0000000000000007E-2</v>
      </c>
      <c r="F9" s="295">
        <v>0.46</v>
      </c>
      <c r="G9" s="294">
        <f ca="1">+IF(ISERROR(HLOOKUP($B9,INDIRECT("'Monthly Resource Report'!"&amp;'HMPL Validation'!G$482021&amp;":"&amp;'HMPL Validation'!G$482022),'HMPL Validation'!G$482023,FALSE)),0,HLOOKUP($B9,INDIRECT("'Monthly Resource Report'!"&amp;'HMPL Validation'!G$482021&amp;":"&amp;'HMPL Validation'!G$482022),'HMPL Validation'!G$482023,FALSE))</f>
        <v>153</v>
      </c>
      <c r="H9" s="297">
        <f ca="1">+IF(ISERROR(HLOOKUP($B9,INDIRECT("'Monthly Resource Report'!"&amp;'HMPL Validation'!H$482021&amp;":"&amp;'HMPL Validation'!H$482022),'HMPL Validation'!H$482023,FALSE)),0,HLOOKUP($B9,INDIRECT("'Monthly Resource Report'!"&amp;'HMPL Validation'!H$482021&amp;":"&amp;'HMPL Validation'!H$482022),'HMPL Validation'!H$482023,FALSE))</f>
        <v>3.9469978432345405</v>
      </c>
      <c r="I9" s="317">
        <f ca="1">+IF(ISERROR(HLOOKUP($B9,INDIRECT("'Monthly Resource Report'!"&amp;'HMPL Validation'!I$482021&amp;":"&amp;'HMPL Validation'!I$482022),'HMPL Validation'!I$482023,FALSE)),0,HLOOKUP($B9,INDIRECT("'Monthly Resource Report'!"&amp;'HMPL Validation'!I$482021&amp;":"&amp;'HMPL Validation'!I$482022),'HMPL Validation'!I$482023,FALSE))</f>
        <v>6.9774527157487068E-2</v>
      </c>
      <c r="J9" s="318">
        <f ca="1">+IF(ISERROR(HLOOKUP($B9,INDIRECT("'Monthly Resource Report'!"&amp;'HMPL Validation'!J$482021&amp;":"&amp;'HMPL Validation'!J$482022),'HMPL Validation'!J$482023,FALSE)),0,HLOOKUP($B9,INDIRECT("'Monthly Resource Report'!"&amp;'HMPL Validation'!J$482021&amp;":"&amp;'HMPL Validation'!J$482022),'HMPL Validation'!J$482023,FALSE))</f>
        <v>0.46057169131734232</v>
      </c>
      <c r="L9" s="301">
        <v>41456</v>
      </c>
      <c r="M9" s="294">
        <v>152</v>
      </c>
      <c r="N9" s="297">
        <v>3.9470000000000001</v>
      </c>
      <c r="O9" s="299">
        <v>7.0000000000000007E-2</v>
      </c>
      <c r="P9" s="295">
        <v>0.46</v>
      </c>
      <c r="Q9" s="294">
        <f ca="1">+IF(ISERROR(HLOOKUP($B9,INDIRECT("'Monthly Resource Report'!"&amp;'HMPL Validation'!Q$482021&amp;":"&amp;'HMPL Validation'!Q$482022),'HMPL Validation'!Q$482023,FALSE)),0,HLOOKUP($B9,INDIRECT("'Monthly Resource Report'!"&amp;'HMPL Validation'!Q$482021&amp;":"&amp;'HMPL Validation'!Q$482022),'HMPL Validation'!Q$482023,FALSE))</f>
        <v>152</v>
      </c>
      <c r="R9" s="297">
        <f ca="1">+IF(ISERROR(HLOOKUP($B9,INDIRECT("'Monthly Resource Report'!"&amp;'HMPL Validation'!R$482021&amp;":"&amp;'HMPL Validation'!R$482022),'HMPL Validation'!R$482023,FALSE)),0,HLOOKUP($B9,INDIRECT("'Monthly Resource Report'!"&amp;'HMPL Validation'!R$482021&amp;":"&amp;'HMPL Validation'!R$482022),'HMPL Validation'!R$482023,FALSE))</f>
        <v>3.9470037673287846</v>
      </c>
      <c r="S9" s="317">
        <f ca="1">+IF(ISERROR(HLOOKUP($B9,INDIRECT("'Monthly Resource Report'!"&amp;'HMPL Validation'!S$482021&amp;":"&amp;'HMPL Validation'!S$482022),'HMPL Validation'!S$482023,FALSE)),0,HLOOKUP($B9,INDIRECT("'Monthly Resource Report'!"&amp;'HMPL Validation'!S$482021&amp;":"&amp;'HMPL Validation'!S$482022),'HMPL Validation'!S$482023,FALSE))</f>
        <v>6.9766720444014149E-2</v>
      </c>
      <c r="T9" s="318">
        <f ca="1">+IF(ISERROR(HLOOKUP($B9,INDIRECT("'Monthly Resource Report'!"&amp;'HMPL Validation'!T$482021&amp;":"&amp;'HMPL Validation'!T$482022),'HMPL Validation'!T$482023,FALSE)),0,HLOOKUP($B9,INDIRECT("'Monthly Resource Report'!"&amp;'HMPL Validation'!T$482021&amp;":"&amp;'HMPL Validation'!T$482022),'HMPL Validation'!T$482023,FALSE))</f>
        <v>0.46121791814258933</v>
      </c>
    </row>
    <row r="10" spans="2:20">
      <c r="B10" s="301">
        <v>41487</v>
      </c>
      <c r="C10" s="294">
        <v>153</v>
      </c>
      <c r="D10" s="297">
        <v>3.9470000000000001</v>
      </c>
      <c r="E10" s="299">
        <v>7.0000000000000007E-2</v>
      </c>
      <c r="F10" s="295">
        <v>0.46</v>
      </c>
      <c r="G10" s="294">
        <f ca="1">+IF(ISERROR(HLOOKUP($B10,INDIRECT("'Monthly Resource Report'!"&amp;'HMPL Validation'!G$482021&amp;":"&amp;'HMPL Validation'!G$482022),'HMPL Validation'!G$482023,FALSE)),0,HLOOKUP($B10,INDIRECT("'Monthly Resource Report'!"&amp;'HMPL Validation'!G$482021&amp;":"&amp;'HMPL Validation'!G$482022),'HMPL Validation'!G$482023,FALSE))</f>
        <v>153</v>
      </c>
      <c r="H10" s="297">
        <f ca="1">+IF(ISERROR(HLOOKUP($B10,INDIRECT("'Monthly Resource Report'!"&amp;'HMPL Validation'!H$482021&amp;":"&amp;'HMPL Validation'!H$482022),'HMPL Validation'!H$482023,FALSE)),0,HLOOKUP($B10,INDIRECT("'Monthly Resource Report'!"&amp;'HMPL Validation'!H$482021&amp;":"&amp;'HMPL Validation'!H$482022),'HMPL Validation'!H$482023,FALSE))</f>
        <v>3.9469974070172591</v>
      </c>
      <c r="I10" s="317">
        <f ca="1">+IF(ISERROR(HLOOKUP($B10,INDIRECT("'Monthly Resource Report'!"&amp;'HMPL Validation'!I$482021&amp;":"&amp;'HMPL Validation'!I$482022),'HMPL Validation'!I$482023,FALSE)),0,HLOOKUP($B10,INDIRECT("'Monthly Resource Report'!"&amp;'HMPL Validation'!I$482021&amp;":"&amp;'HMPL Validation'!I$482022),'HMPL Validation'!I$482023,FALSE))</f>
        <v>6.9774844317683077E-2</v>
      </c>
      <c r="J10" s="318">
        <f ca="1">+IF(ISERROR(HLOOKUP($B10,INDIRECT("'Monthly Resource Report'!"&amp;'HMPL Validation'!J$482021&amp;":"&amp;'HMPL Validation'!J$482022),'HMPL Validation'!J$482023,FALSE)),0,HLOOKUP($B10,INDIRECT("'Monthly Resource Report'!"&amp;'HMPL Validation'!J$482021&amp;":"&amp;'HMPL Validation'!J$482022),'HMPL Validation'!J$482023,FALSE))</f>
        <v>0.46142635524126963</v>
      </c>
      <c r="L10" s="301">
        <v>41487</v>
      </c>
      <c r="M10" s="294">
        <v>152</v>
      </c>
      <c r="N10" s="297">
        <v>3.9470000000000001</v>
      </c>
      <c r="O10" s="299">
        <v>7.0000000000000007E-2</v>
      </c>
      <c r="P10" s="295">
        <v>0.46</v>
      </c>
      <c r="Q10" s="294">
        <f ca="1">+IF(ISERROR(HLOOKUP($B10,INDIRECT("'Monthly Resource Report'!"&amp;'HMPL Validation'!Q$482021&amp;":"&amp;'HMPL Validation'!Q$482022),'HMPL Validation'!Q$482023,FALSE)),0,HLOOKUP($B10,INDIRECT("'Monthly Resource Report'!"&amp;'HMPL Validation'!Q$482021&amp;":"&amp;'HMPL Validation'!Q$482022),'HMPL Validation'!Q$482023,FALSE))</f>
        <v>152</v>
      </c>
      <c r="R10" s="297">
        <f ca="1">+IF(ISERROR(HLOOKUP($B10,INDIRECT("'Monthly Resource Report'!"&amp;'HMPL Validation'!R$482021&amp;":"&amp;'HMPL Validation'!R$482022),'HMPL Validation'!R$482023,FALSE)),0,HLOOKUP($B10,INDIRECT("'Monthly Resource Report'!"&amp;'HMPL Validation'!R$482021&amp;":"&amp;'HMPL Validation'!R$482022),'HMPL Validation'!R$482023,FALSE))</f>
        <v>3.9470036319612594</v>
      </c>
      <c r="S10" s="317">
        <f ca="1">+IF(ISERROR(HLOOKUP($B10,INDIRECT("'Monthly Resource Report'!"&amp;'HMPL Validation'!S$482021&amp;":"&amp;'HMPL Validation'!S$482022),'HMPL Validation'!S$482023,FALSE)),0,HLOOKUP($B10,INDIRECT("'Monthly Resource Report'!"&amp;'HMPL Validation'!S$482021&amp;":"&amp;'HMPL Validation'!S$482022),'HMPL Validation'!S$482023,FALSE))</f>
        <v>6.9747133819928517E-2</v>
      </c>
      <c r="T10" s="318">
        <f ca="1">+IF(ISERROR(HLOOKUP($B10,INDIRECT("'Monthly Resource Report'!"&amp;'HMPL Validation'!T$482021&amp;":"&amp;'HMPL Validation'!T$482022),'HMPL Validation'!T$482023,FALSE)),0,HLOOKUP($B10,INDIRECT("'Monthly Resource Report'!"&amp;'HMPL Validation'!T$482021&amp;":"&amp;'HMPL Validation'!T$482022),'HMPL Validation'!T$482023,FALSE))</f>
        <v>0.46163638047258421</v>
      </c>
    </row>
    <row r="11" spans="2:20">
      <c r="B11" s="301">
        <v>41518</v>
      </c>
      <c r="C11" s="294">
        <v>153</v>
      </c>
      <c r="D11" s="297">
        <v>3.9470000000000001</v>
      </c>
      <c r="E11" s="299">
        <v>7.0000000000000007E-2</v>
      </c>
      <c r="F11" s="295">
        <v>0.46</v>
      </c>
      <c r="G11" s="294">
        <f ca="1">+IF(ISERROR(HLOOKUP($B11,INDIRECT("'Monthly Resource Report'!"&amp;'HMPL Validation'!G$482021&amp;":"&amp;'HMPL Validation'!G$482022),'HMPL Validation'!G$482023,FALSE)),0,HLOOKUP($B11,INDIRECT("'Monthly Resource Report'!"&amp;'HMPL Validation'!G$482021&amp;":"&amp;'HMPL Validation'!G$482022),'HMPL Validation'!G$482023,FALSE))</f>
        <v>153</v>
      </c>
      <c r="H11" s="297">
        <f ca="1">+IF(ISERROR(HLOOKUP($B11,INDIRECT("'Monthly Resource Report'!"&amp;'HMPL Validation'!H$482021&amp;":"&amp;'HMPL Validation'!H$482022),'HMPL Validation'!H$482023,FALSE)),0,HLOOKUP($B11,INDIRECT("'Monthly Resource Report'!"&amp;'HMPL Validation'!H$482021&amp;":"&amp;'HMPL Validation'!H$482022),'HMPL Validation'!H$482023,FALSE))</f>
        <v>3.9469977120130011</v>
      </c>
      <c r="I11" s="317">
        <f ca="1">+IF(ISERROR(HLOOKUP($B11,INDIRECT("'Monthly Resource Report'!"&amp;'HMPL Validation'!I$482021&amp;":"&amp;'HMPL Validation'!I$482022),'HMPL Validation'!I$482023,FALSE)),0,HLOOKUP($B11,INDIRECT("'Monthly Resource Report'!"&amp;'HMPL Validation'!I$482021&amp;":"&amp;'HMPL Validation'!I$482022),'HMPL Validation'!I$482023,FALSE))</f>
        <v>6.9718618239685934E-2</v>
      </c>
      <c r="J11" s="318">
        <f ca="1">+IF(ISERROR(HLOOKUP($B11,INDIRECT("'Monthly Resource Report'!"&amp;'HMPL Validation'!J$482021&amp;":"&amp;'HMPL Validation'!J$482022),'HMPL Validation'!J$482023,FALSE)),0,HLOOKUP($B11,INDIRECT("'Monthly Resource Report'!"&amp;'HMPL Validation'!J$482021&amp;":"&amp;'HMPL Validation'!J$482022),'HMPL Validation'!J$482023,FALSE))</f>
        <v>0.46090000564787847</v>
      </c>
      <c r="L11" s="301">
        <v>41518</v>
      </c>
      <c r="M11" s="294">
        <v>152</v>
      </c>
      <c r="N11" s="297">
        <v>3.9470000000000001</v>
      </c>
      <c r="O11" s="299">
        <v>7.0000000000000007E-2</v>
      </c>
      <c r="P11" s="295">
        <v>0.46</v>
      </c>
      <c r="Q11" s="294">
        <f ca="1">+IF(ISERROR(HLOOKUP($B11,INDIRECT("'Monthly Resource Report'!"&amp;'HMPL Validation'!Q$482021&amp;":"&amp;'HMPL Validation'!Q$482022),'HMPL Validation'!Q$482023,FALSE)),0,HLOOKUP($B11,INDIRECT("'Monthly Resource Report'!"&amp;'HMPL Validation'!Q$482021&amp;":"&amp;'HMPL Validation'!Q$482022),'HMPL Validation'!Q$482023,FALSE))</f>
        <v>152</v>
      </c>
      <c r="R11" s="297">
        <f ca="1">+IF(ISERROR(HLOOKUP($B11,INDIRECT("'Monthly Resource Report'!"&amp;'HMPL Validation'!R$482021&amp;":"&amp;'HMPL Validation'!R$482022),'HMPL Validation'!R$482023,FALSE)),0,HLOOKUP($B11,INDIRECT("'Monthly Resource Report'!"&amp;'HMPL Validation'!R$482021&amp;":"&amp;'HMPL Validation'!R$482022),'HMPL Validation'!R$482023,FALSE))</f>
        <v>3.9470035574799551</v>
      </c>
      <c r="S11" s="317">
        <f ca="1">+IF(ISERROR(HLOOKUP($B11,INDIRECT("'Monthly Resource Report'!"&amp;'HMPL Validation'!S$482021&amp;":"&amp;'HMPL Validation'!S$482022),'HMPL Validation'!S$482023,FALSE)),0,HLOOKUP($B11,INDIRECT("'Monthly Resource Report'!"&amp;'HMPL Validation'!S$482021&amp;":"&amp;'HMPL Validation'!S$482022),'HMPL Validation'!S$482023,FALSE))</f>
        <v>6.9684659509306704E-2</v>
      </c>
      <c r="T11" s="318">
        <f ca="1">+IF(ISERROR(HLOOKUP($B11,INDIRECT("'Monthly Resource Report'!"&amp;'HMPL Validation'!T$482021&amp;":"&amp;'HMPL Validation'!T$482022),'HMPL Validation'!T$482023,FALSE)),0,HLOOKUP($B11,INDIRECT("'Monthly Resource Report'!"&amp;'HMPL Validation'!T$482021&amp;":"&amp;'HMPL Validation'!T$482022),'HMPL Validation'!T$482023,FALSE))</f>
        <v>0.46127979663329666</v>
      </c>
    </row>
    <row r="12" spans="2:20">
      <c r="B12" s="301">
        <v>41548</v>
      </c>
      <c r="C12" s="294">
        <v>153</v>
      </c>
      <c r="D12" s="297">
        <v>3.9470000000000001</v>
      </c>
      <c r="E12" s="299">
        <v>7.0000000000000007E-2</v>
      </c>
      <c r="F12" s="295">
        <v>0.46</v>
      </c>
      <c r="G12" s="294">
        <f ca="1">+IF(ISERROR(HLOOKUP($B12,INDIRECT("'Monthly Resource Report'!"&amp;'HMPL Validation'!G$482021&amp;":"&amp;'HMPL Validation'!G$482022),'HMPL Validation'!G$482023,FALSE)),0,HLOOKUP($B12,INDIRECT("'Monthly Resource Report'!"&amp;'HMPL Validation'!G$482021&amp;":"&amp;'HMPL Validation'!G$482022),'HMPL Validation'!G$482023,FALSE))</f>
        <v>153</v>
      </c>
      <c r="H12" s="297">
        <f ca="1">+IF(ISERROR(HLOOKUP($B12,INDIRECT("'Monthly Resource Report'!"&amp;'HMPL Validation'!H$482021&amp;":"&amp;'HMPL Validation'!H$482022),'HMPL Validation'!H$482023,FALSE)),0,HLOOKUP($B12,INDIRECT("'Monthly Resource Report'!"&amp;'HMPL Validation'!H$482021&amp;":"&amp;'HMPL Validation'!H$482022),'HMPL Validation'!H$482023,FALSE))</f>
        <v>3.9469971324514397</v>
      </c>
      <c r="I12" s="317">
        <f ca="1">+IF(ISERROR(HLOOKUP($B12,INDIRECT("'Monthly Resource Report'!"&amp;'HMPL Validation'!I$482021&amp;":"&amp;'HMPL Validation'!I$482022),'HMPL Validation'!I$482023,FALSE)),0,HLOOKUP($B12,INDIRECT("'Monthly Resource Report'!"&amp;'HMPL Validation'!I$482021&amp;":"&amp;'HMPL Validation'!I$482022),'HMPL Validation'!I$482023,FALSE))</f>
        <v>6.9697071673288535E-2</v>
      </c>
      <c r="J12" s="318">
        <f ca="1">+IF(ISERROR(HLOOKUP($B12,INDIRECT("'Monthly Resource Report'!"&amp;'HMPL Validation'!J$482021&amp;":"&amp;'HMPL Validation'!J$482022),'HMPL Validation'!J$482023,FALSE)),0,HLOOKUP($B12,INDIRECT("'Monthly Resource Report'!"&amp;'HMPL Validation'!J$482021&amp;":"&amp;'HMPL Validation'!J$482022),'HMPL Validation'!J$482023,FALSE))</f>
        <v>0.46117386849158248</v>
      </c>
      <c r="L12" s="301">
        <v>41548</v>
      </c>
      <c r="M12" s="294">
        <v>152</v>
      </c>
      <c r="N12" s="297">
        <v>3.9470000000000001</v>
      </c>
      <c r="O12" s="299">
        <v>7.0000000000000007E-2</v>
      </c>
      <c r="P12" s="295">
        <v>0.46</v>
      </c>
      <c r="Q12" s="294">
        <f ca="1">+IF(ISERROR(HLOOKUP($B12,INDIRECT("'Monthly Resource Report'!"&amp;'HMPL Validation'!Q$482021&amp;":"&amp;'HMPL Validation'!Q$482022),'HMPL Validation'!Q$482023,FALSE)),0,HLOOKUP($B12,INDIRECT("'Monthly Resource Report'!"&amp;'HMPL Validation'!Q$482021&amp;":"&amp;'HMPL Validation'!Q$482022),'HMPL Validation'!Q$482023,FALSE))</f>
        <v>152</v>
      </c>
      <c r="R12" s="297">
        <f ca="1">+IF(ISERROR(HLOOKUP($B12,INDIRECT("'Monthly Resource Report'!"&amp;'HMPL Validation'!R$482021&amp;":"&amp;'HMPL Validation'!R$482022),'HMPL Validation'!R$482023,FALSE)),0,HLOOKUP($B12,INDIRECT("'Monthly Resource Report'!"&amp;'HMPL Validation'!R$482021&amp;":"&amp;'HMPL Validation'!R$482022),'HMPL Validation'!R$482023,FALSE))</f>
        <v>3.947003258232531</v>
      </c>
      <c r="S12" s="317">
        <f ca="1">+IF(ISERROR(HLOOKUP($B12,INDIRECT("'Monthly Resource Report'!"&amp;'HMPL Validation'!S$482021&amp;":"&amp;'HMPL Validation'!S$482022),'HMPL Validation'!S$482023,FALSE)),0,HLOOKUP($B12,INDIRECT("'Monthly Resource Report'!"&amp;'HMPL Validation'!S$482021&amp;":"&amp;'HMPL Validation'!S$482022),'HMPL Validation'!S$482023,FALSE))</f>
        <v>6.9649883836697679E-2</v>
      </c>
      <c r="T12" s="318">
        <f ca="1">+IF(ISERROR(HLOOKUP($B12,INDIRECT("'Monthly Resource Report'!"&amp;'HMPL Validation'!T$482021&amp;":"&amp;'HMPL Validation'!T$482022),'HMPL Validation'!T$482023,FALSE)),0,HLOOKUP($B12,INDIRECT("'Monthly Resource Report'!"&amp;'HMPL Validation'!T$482021&amp;":"&amp;'HMPL Validation'!T$482022),'HMPL Validation'!T$482023,FALSE))</f>
        <v>0.46125457253270563</v>
      </c>
    </row>
    <row r="13" spans="2:20">
      <c r="B13" s="301">
        <v>41579</v>
      </c>
      <c r="C13" s="294">
        <v>153</v>
      </c>
      <c r="D13" s="297">
        <v>3.9470000000000001</v>
      </c>
      <c r="E13" s="299">
        <v>7.0000000000000007E-2</v>
      </c>
      <c r="F13" s="295">
        <v>0.46</v>
      </c>
      <c r="G13" s="294">
        <f ca="1">+IF(ISERROR(HLOOKUP($B13,INDIRECT("'Monthly Resource Report'!"&amp;'HMPL Validation'!G$482021&amp;":"&amp;'HMPL Validation'!G$482022),'HMPL Validation'!G$482023,FALSE)),0,HLOOKUP($B13,INDIRECT("'Monthly Resource Report'!"&amp;'HMPL Validation'!G$482021&amp;":"&amp;'HMPL Validation'!G$482022),'HMPL Validation'!G$482023,FALSE))</f>
        <v>153</v>
      </c>
      <c r="H13" s="297">
        <f ca="1">+IF(ISERROR(HLOOKUP($B13,INDIRECT("'Monthly Resource Report'!"&amp;'HMPL Validation'!H$482021&amp;":"&amp;'HMPL Validation'!H$482022),'HMPL Validation'!H$482023,FALSE)),0,HLOOKUP($B13,INDIRECT("'Monthly Resource Report'!"&amp;'HMPL Validation'!H$482021&amp;":"&amp;'HMPL Validation'!H$482022),'HMPL Validation'!H$482023,FALSE))</f>
        <v>3.9469974427877945</v>
      </c>
      <c r="I13" s="317">
        <f ca="1">+IF(ISERROR(HLOOKUP($B13,INDIRECT("'Monthly Resource Report'!"&amp;'HMPL Validation'!I$482021&amp;":"&amp;'HMPL Validation'!I$482022),'HMPL Validation'!I$482023,FALSE)),0,HLOOKUP($B13,INDIRECT("'Monthly Resource Report'!"&amp;'HMPL Validation'!I$482021&amp;":"&amp;'HMPL Validation'!I$482022),'HMPL Validation'!I$482023,FALSE))</f>
        <v>6.966458111988591E-2</v>
      </c>
      <c r="J13" s="318">
        <f ca="1">+IF(ISERROR(HLOOKUP($B13,INDIRECT("'Monthly Resource Report'!"&amp;'HMPL Validation'!J$482021&amp;":"&amp;'HMPL Validation'!J$482022),'HMPL Validation'!J$482023,FALSE)),0,HLOOKUP($B13,INDIRECT("'Monthly Resource Report'!"&amp;'HMPL Validation'!J$482021&amp;":"&amp;'HMPL Validation'!J$482022),'HMPL Validation'!J$482023,FALSE))</f>
        <v>0.46102853382750181</v>
      </c>
      <c r="L13" s="301">
        <v>41579</v>
      </c>
      <c r="M13" s="294">
        <v>152</v>
      </c>
      <c r="N13" s="297">
        <v>3.9470000000000001</v>
      </c>
      <c r="O13" s="299">
        <v>7.0000000000000007E-2</v>
      </c>
      <c r="P13" s="295">
        <v>0.46</v>
      </c>
      <c r="Q13" s="294">
        <f ca="1">+IF(ISERROR(HLOOKUP($B13,INDIRECT("'Monthly Resource Report'!"&amp;'HMPL Validation'!Q$482021&amp;":"&amp;'HMPL Validation'!Q$482022),'HMPL Validation'!Q$482023,FALSE)),0,HLOOKUP($B13,INDIRECT("'Monthly Resource Report'!"&amp;'HMPL Validation'!Q$482021&amp;":"&amp;'HMPL Validation'!Q$482022),'HMPL Validation'!Q$482023,FALSE))</f>
        <v>152</v>
      </c>
      <c r="R13" s="297">
        <f ca="1">+IF(ISERROR(HLOOKUP($B13,INDIRECT("'Monthly Resource Report'!"&amp;'HMPL Validation'!R$482021&amp;":"&amp;'HMPL Validation'!R$482022),'HMPL Validation'!R$482023,FALSE)),0,HLOOKUP($B13,INDIRECT("'Monthly Resource Report'!"&amp;'HMPL Validation'!R$482021&amp;":"&amp;'HMPL Validation'!R$482022),'HMPL Validation'!R$482023,FALSE))</f>
        <v>3.9470032821668934</v>
      </c>
      <c r="S13" s="317">
        <f ca="1">+IF(ISERROR(HLOOKUP($B13,INDIRECT("'Monthly Resource Report'!"&amp;'HMPL Validation'!S$482021&amp;":"&amp;'HMPL Validation'!S$482022),'HMPL Validation'!S$482023,FALSE)),0,HLOOKUP($B13,INDIRECT("'Monthly Resource Report'!"&amp;'HMPL Validation'!S$482021&amp;":"&amp;'HMPL Validation'!S$482022),'HMPL Validation'!S$482023,FALSE))</f>
        <v>6.9640058231307631E-2</v>
      </c>
      <c r="T13" s="318">
        <f ca="1">+IF(ISERROR(HLOOKUP($B13,INDIRECT("'Monthly Resource Report'!"&amp;'HMPL Validation'!T$482021&amp;":"&amp;'HMPL Validation'!T$482022),'HMPL Validation'!T$482023,FALSE)),0,HLOOKUP($B13,INDIRECT("'Monthly Resource Report'!"&amp;'HMPL Validation'!T$482021&amp;":"&amp;'HMPL Validation'!T$482022),'HMPL Validation'!T$482023,FALSE))</f>
        <v>0.46218397591643934</v>
      </c>
    </row>
    <row r="14" spans="2:20">
      <c r="B14" s="301">
        <v>41609</v>
      </c>
      <c r="C14" s="294">
        <v>153</v>
      </c>
      <c r="D14" s="297">
        <v>3.9470000000000001</v>
      </c>
      <c r="E14" s="299">
        <v>7.0000000000000007E-2</v>
      </c>
      <c r="F14" s="295">
        <v>0.46</v>
      </c>
      <c r="G14" s="294">
        <f ca="1">+IF(ISERROR(HLOOKUP($B14,INDIRECT("'Monthly Resource Report'!"&amp;'HMPL Validation'!G$482021&amp;":"&amp;'HMPL Validation'!G$482022),'HMPL Validation'!G$482023,FALSE)),0,HLOOKUP($B14,INDIRECT("'Monthly Resource Report'!"&amp;'HMPL Validation'!G$482021&amp;":"&amp;'HMPL Validation'!G$482022),'HMPL Validation'!G$482023,FALSE))</f>
        <v>153</v>
      </c>
      <c r="H14" s="297">
        <f ca="1">+IF(ISERROR(HLOOKUP($B14,INDIRECT("'Monthly Resource Report'!"&amp;'HMPL Validation'!H$482021&amp;":"&amp;'HMPL Validation'!H$482022),'HMPL Validation'!H$482023,FALSE)),0,HLOOKUP($B14,INDIRECT("'Monthly Resource Report'!"&amp;'HMPL Validation'!H$482021&amp;":"&amp;'HMPL Validation'!H$482022),'HMPL Validation'!H$482023,FALSE))</f>
        <v>3.9469971430937396</v>
      </c>
      <c r="I14" s="317">
        <f ca="1">+IF(ISERROR(HLOOKUP($B14,INDIRECT("'Monthly Resource Report'!"&amp;'HMPL Validation'!I$482021&amp;":"&amp;'HMPL Validation'!I$482022),'HMPL Validation'!I$482023,FALSE)),0,HLOOKUP($B14,INDIRECT("'Monthly Resource Report'!"&amp;'HMPL Validation'!I$482021&amp;":"&amp;'HMPL Validation'!I$482022),'HMPL Validation'!I$482023,FALSE))</f>
        <v>6.9715548535470476E-2</v>
      </c>
      <c r="J14" s="318">
        <f ca="1">+IF(ISERROR(HLOOKUP($B14,INDIRECT("'Monthly Resource Report'!"&amp;'HMPL Validation'!J$482021&amp;":"&amp;'HMPL Validation'!J$482022),'HMPL Validation'!J$482023,FALSE)),0,HLOOKUP($B14,INDIRECT("'Monthly Resource Report'!"&amp;'HMPL Validation'!J$482021&amp;":"&amp;'HMPL Validation'!J$482022),'HMPL Validation'!J$482023,FALSE))</f>
        <v>0.461455080708633</v>
      </c>
      <c r="L14" s="301">
        <v>41609</v>
      </c>
      <c r="M14" s="294">
        <v>152</v>
      </c>
      <c r="N14" s="297">
        <v>3.9470000000000001</v>
      </c>
      <c r="O14" s="299">
        <v>7.0000000000000007E-2</v>
      </c>
      <c r="P14" s="295">
        <v>0.46</v>
      </c>
      <c r="Q14" s="294">
        <f ca="1">+IF(ISERROR(HLOOKUP($B14,INDIRECT("'Monthly Resource Report'!"&amp;'HMPL Validation'!Q$482021&amp;":"&amp;'HMPL Validation'!Q$482022),'HMPL Validation'!Q$482023,FALSE)),0,HLOOKUP($B14,INDIRECT("'Monthly Resource Report'!"&amp;'HMPL Validation'!Q$482021&amp;":"&amp;'HMPL Validation'!Q$482022),'HMPL Validation'!Q$482023,FALSE))</f>
        <v>152</v>
      </c>
      <c r="R14" s="297">
        <f ca="1">+IF(ISERROR(HLOOKUP($B14,INDIRECT("'Monthly Resource Report'!"&amp;'HMPL Validation'!R$482021&amp;":"&amp;'HMPL Validation'!R$482022),'HMPL Validation'!R$482023,FALSE)),0,HLOOKUP($B14,INDIRECT("'Monthly Resource Report'!"&amp;'HMPL Validation'!R$482021&amp;":"&amp;'HMPL Validation'!R$482022),'HMPL Validation'!R$482023,FALSE))</f>
        <v>3.9470029657270262</v>
      </c>
      <c r="S14" s="317">
        <f ca="1">+IF(ISERROR(HLOOKUP($B14,INDIRECT("'Monthly Resource Report'!"&amp;'HMPL Validation'!S$482021&amp;":"&amp;'HMPL Validation'!S$482022),'HMPL Validation'!S$482023,FALSE)),0,HLOOKUP($B14,INDIRECT("'Monthly Resource Report'!"&amp;'HMPL Validation'!S$482021&amp;":"&amp;'HMPL Validation'!S$482022),'HMPL Validation'!S$482023,FALSE))</f>
        <v>6.9688063894376068E-2</v>
      </c>
      <c r="T14" s="318">
        <f ca="1">+IF(ISERROR(HLOOKUP($B14,INDIRECT("'Monthly Resource Report'!"&amp;'HMPL Validation'!T$482021&amp;":"&amp;'HMPL Validation'!T$482022),'HMPL Validation'!T$482023,FALSE)),0,HLOOKUP($B14,INDIRECT("'Monthly Resource Report'!"&amp;'HMPL Validation'!T$482021&amp;":"&amp;'HMPL Validation'!T$482022),'HMPL Validation'!T$482023,FALSE))</f>
        <v>0.46166191463854567</v>
      </c>
    </row>
    <row r="15" spans="2:20">
      <c r="B15" s="301">
        <v>41640</v>
      </c>
      <c r="C15" s="294">
        <v>153</v>
      </c>
      <c r="D15" s="297">
        <v>4.3570000000000002</v>
      </c>
      <c r="E15" s="299">
        <v>7.0000000000000007E-2</v>
      </c>
      <c r="F15" s="295">
        <v>0.49</v>
      </c>
      <c r="G15" s="294">
        <f ca="1">+IF(ISERROR(HLOOKUP($B15,INDIRECT("'Monthly Resource Report'!"&amp;'HMPL Validation'!G$482021&amp;":"&amp;'HMPL Validation'!G$482022),'HMPL Validation'!G$482023,FALSE)),0,HLOOKUP($B15,INDIRECT("'Monthly Resource Report'!"&amp;'HMPL Validation'!G$482021&amp;":"&amp;'HMPL Validation'!G$482022),'HMPL Validation'!G$482023,FALSE))</f>
        <v>153</v>
      </c>
      <c r="H15" s="297">
        <f ca="1">+IF(ISERROR(HLOOKUP($B15,INDIRECT("'Monthly Resource Report'!"&amp;'HMPL Validation'!H$482021&amp;":"&amp;'HMPL Validation'!H$482022),'HMPL Validation'!H$482023,FALSE)),0,HLOOKUP($B15,INDIRECT("'Monthly Resource Report'!"&amp;'HMPL Validation'!H$482021&amp;":"&amp;'HMPL Validation'!H$482022),'HMPL Validation'!H$482023,FALSE))</f>
        <v>4.3569940596869676</v>
      </c>
      <c r="I15" s="317">
        <f ca="1">+IF(ISERROR(HLOOKUP($B15,INDIRECT("'Monthly Resource Report'!"&amp;'HMPL Validation'!I$482021&amp;":"&amp;'HMPL Validation'!I$482022),'HMPL Validation'!I$482023,FALSE)),0,HLOOKUP($B15,INDIRECT("'Monthly Resource Report'!"&amp;'HMPL Validation'!I$482021&amp;":"&amp;'HMPL Validation'!I$482022),'HMPL Validation'!I$482023,FALSE))</f>
        <v>6.9770599544992401E-2</v>
      </c>
      <c r="J15" s="318">
        <f ca="1">+IF(ISERROR(HLOOKUP($B15,INDIRECT("'Monthly Resource Report'!"&amp;'HMPL Validation'!J$482021&amp;":"&amp;'HMPL Validation'!J$482022),'HMPL Validation'!J$482023,FALSE)),0,HLOOKUP($B15,INDIRECT("'Monthly Resource Report'!"&amp;'HMPL Validation'!J$482021&amp;":"&amp;'HMPL Validation'!J$482022),'HMPL Validation'!J$482023,FALSE))</f>
        <v>0.49183688662891267</v>
      </c>
      <c r="L15" s="301">
        <v>41640</v>
      </c>
      <c r="M15" s="294">
        <v>152</v>
      </c>
      <c r="N15" s="297">
        <v>4.3570000000000002</v>
      </c>
      <c r="O15" s="299">
        <v>7.0000000000000007E-2</v>
      </c>
      <c r="P15" s="295">
        <v>0.49</v>
      </c>
      <c r="Q15" s="294">
        <f ca="1">+IF(ISERROR(HLOOKUP($B15,INDIRECT("'Monthly Resource Report'!"&amp;'HMPL Validation'!Q$482021&amp;":"&amp;'HMPL Validation'!Q$482022),'HMPL Validation'!Q$482023,FALSE)),0,HLOOKUP($B15,INDIRECT("'Monthly Resource Report'!"&amp;'HMPL Validation'!Q$482021&amp;":"&amp;'HMPL Validation'!Q$482022),'HMPL Validation'!Q$482023,FALSE))</f>
        <v>152</v>
      </c>
      <c r="R15" s="297">
        <f ca="1">+IF(ISERROR(HLOOKUP($B15,INDIRECT("'Monthly Resource Report'!"&amp;'HMPL Validation'!R$482021&amp;":"&amp;'HMPL Validation'!R$482022),'HMPL Validation'!R$482023,FALSE)),0,HLOOKUP($B15,INDIRECT("'Monthly Resource Report'!"&amp;'HMPL Validation'!R$482021&amp;":"&amp;'HMPL Validation'!R$482022),'HMPL Validation'!R$482023,FALSE))</f>
        <v>4.3570063516191757</v>
      </c>
      <c r="S15" s="317">
        <f ca="1">+IF(ISERROR(HLOOKUP($B15,INDIRECT("'Monthly Resource Report'!"&amp;'HMPL Validation'!S$482021&amp;":"&amp;'HMPL Validation'!S$482022),'HMPL Validation'!S$482023,FALSE)),0,HLOOKUP($B15,INDIRECT("'Monthly Resource Report'!"&amp;'HMPL Validation'!S$482021&amp;":"&amp;'HMPL Validation'!S$482022),'HMPL Validation'!S$482023,FALSE))</f>
        <v>6.9746408279762695E-2</v>
      </c>
      <c r="T15" s="318">
        <f ca="1">+IF(ISERROR(HLOOKUP($B15,INDIRECT("'Monthly Resource Report'!"&amp;'HMPL Validation'!T$482021&amp;":"&amp;'HMPL Validation'!T$482022),'HMPL Validation'!T$482023,FALSE)),0,HLOOKUP($B15,INDIRECT("'Monthly Resource Report'!"&amp;'HMPL Validation'!T$482021&amp;":"&amp;'HMPL Validation'!T$482022),'HMPL Validation'!T$482023,FALSE))</f>
        <v>0.49176039017528539</v>
      </c>
    </row>
    <row r="16" spans="2:20">
      <c r="B16" s="301">
        <v>41671</v>
      </c>
      <c r="C16" s="294">
        <v>153</v>
      </c>
      <c r="D16" s="297">
        <v>4.3570000000000002</v>
      </c>
      <c r="E16" s="299">
        <v>7.0000000000000007E-2</v>
      </c>
      <c r="F16" s="295">
        <v>0.49</v>
      </c>
      <c r="G16" s="294">
        <f ca="1">+IF(ISERROR(HLOOKUP($B16,INDIRECT("'Monthly Resource Report'!"&amp;'HMPL Validation'!G$482021&amp;":"&amp;'HMPL Validation'!G$482022),'HMPL Validation'!G$482023,FALSE)),0,HLOOKUP($B16,INDIRECT("'Monthly Resource Report'!"&amp;'HMPL Validation'!G$482021&amp;":"&amp;'HMPL Validation'!G$482022),'HMPL Validation'!G$482023,FALSE))</f>
        <v>153</v>
      </c>
      <c r="H16" s="297">
        <f ca="1">+IF(ISERROR(HLOOKUP($B16,INDIRECT("'Monthly Resource Report'!"&amp;'HMPL Validation'!H$482021&amp;":"&amp;'HMPL Validation'!H$482022),'HMPL Validation'!H$482023,FALSE)),0,HLOOKUP($B16,INDIRECT("'Monthly Resource Report'!"&amp;'HMPL Validation'!H$482021&amp;":"&amp;'HMPL Validation'!H$482022),'HMPL Validation'!H$482023,FALSE))</f>
        <v>4.3569945077872134</v>
      </c>
      <c r="I16" s="317">
        <f ca="1">+IF(ISERROR(HLOOKUP($B16,INDIRECT("'Monthly Resource Report'!"&amp;'HMPL Validation'!I$482021&amp;":"&amp;'HMPL Validation'!I$482022),'HMPL Validation'!I$482023,FALSE)),0,HLOOKUP($B16,INDIRECT("'Monthly Resource Report'!"&amp;'HMPL Validation'!I$482021&amp;":"&amp;'HMPL Validation'!I$482022),'HMPL Validation'!I$482023,FALSE))</f>
        <v>6.9764831535935004E-2</v>
      </c>
      <c r="J16" s="318">
        <f ca="1">+IF(ISERROR(HLOOKUP($B16,INDIRECT("'Monthly Resource Report'!"&amp;'HMPL Validation'!J$482021&amp;":"&amp;'HMPL Validation'!J$482022),'HMPL Validation'!J$482023,FALSE)),0,HLOOKUP($B16,INDIRECT("'Monthly Resource Report'!"&amp;'HMPL Validation'!J$482021&amp;":"&amp;'HMPL Validation'!J$482022),'HMPL Validation'!J$482023,FALSE))</f>
        <v>0.49068486524200583</v>
      </c>
      <c r="L16" s="301">
        <v>41671</v>
      </c>
      <c r="M16" s="294">
        <v>152</v>
      </c>
      <c r="N16" s="297">
        <v>4.3570000000000002</v>
      </c>
      <c r="O16" s="299">
        <v>7.0000000000000007E-2</v>
      </c>
      <c r="P16" s="295">
        <v>0.49</v>
      </c>
      <c r="Q16" s="294">
        <f ca="1">+IF(ISERROR(HLOOKUP($B16,INDIRECT("'Monthly Resource Report'!"&amp;'HMPL Validation'!Q$482021&amp;":"&amp;'HMPL Validation'!Q$482022),'HMPL Validation'!Q$482023,FALSE)),0,HLOOKUP($B16,INDIRECT("'Monthly Resource Report'!"&amp;'HMPL Validation'!Q$482021&amp;":"&amp;'HMPL Validation'!Q$482022),'HMPL Validation'!Q$482023,FALSE))</f>
        <v>152</v>
      </c>
      <c r="R16" s="297">
        <f ca="1">+IF(ISERROR(HLOOKUP($B16,INDIRECT("'Monthly Resource Report'!"&amp;'HMPL Validation'!R$482021&amp;":"&amp;'HMPL Validation'!R$482022),'HMPL Validation'!R$482023,FALSE)),0,HLOOKUP($B16,INDIRECT("'Monthly Resource Report'!"&amp;'HMPL Validation'!R$482021&amp;":"&amp;'HMPL Validation'!R$482022),'HMPL Validation'!R$482023,FALSE))</f>
        <v>4.3570056955018091</v>
      </c>
      <c r="S16" s="317">
        <f ca="1">+IF(ISERROR(HLOOKUP($B16,INDIRECT("'Monthly Resource Report'!"&amp;'HMPL Validation'!S$482021&amp;":"&amp;'HMPL Validation'!S$482022),'HMPL Validation'!S$482023,FALSE)),0,HLOOKUP($B16,INDIRECT("'Monthly Resource Report'!"&amp;'HMPL Validation'!S$482021&amp;":"&amp;'HMPL Validation'!S$482022),'HMPL Validation'!S$482023,FALSE))</f>
        <v>6.9771138367090618E-2</v>
      </c>
      <c r="T16" s="318">
        <f ca="1">+IF(ISERROR(HLOOKUP($B16,INDIRECT("'Monthly Resource Report'!"&amp;'HMPL Validation'!T$482021&amp;":"&amp;'HMPL Validation'!T$482022),'HMPL Validation'!T$482023,FALSE)),0,HLOOKUP($B16,INDIRECT("'Monthly Resource Report'!"&amp;'HMPL Validation'!T$482021&amp;":"&amp;'HMPL Validation'!T$482022),'HMPL Validation'!T$482023,FALSE))</f>
        <v>0.49144146609027828</v>
      </c>
    </row>
    <row r="17" spans="2:20">
      <c r="B17" s="301">
        <v>41699</v>
      </c>
      <c r="C17" s="294">
        <v>153</v>
      </c>
      <c r="D17" s="297">
        <v>4.3570000000000002</v>
      </c>
      <c r="E17" s="299">
        <v>7.0000000000000007E-2</v>
      </c>
      <c r="F17" s="295">
        <v>0.49</v>
      </c>
      <c r="G17" s="294">
        <f ca="1">+IF(ISERROR(HLOOKUP($B17,INDIRECT("'Monthly Resource Report'!"&amp;'HMPL Validation'!G$482021&amp;":"&amp;'HMPL Validation'!G$482022),'HMPL Validation'!G$482023,FALSE)),0,HLOOKUP($B17,INDIRECT("'Monthly Resource Report'!"&amp;'HMPL Validation'!G$482021&amp;":"&amp;'HMPL Validation'!G$482022),'HMPL Validation'!G$482023,FALSE))</f>
        <v>153</v>
      </c>
      <c r="H17" s="297">
        <f ca="1">+IF(ISERROR(HLOOKUP($B17,INDIRECT("'Monthly Resource Report'!"&amp;'HMPL Validation'!H$482021&amp;":"&amp;'HMPL Validation'!H$482022),'HMPL Validation'!H$482023,FALSE)),0,HLOOKUP($B17,INDIRECT("'Monthly Resource Report'!"&amp;'HMPL Validation'!H$482021&amp;":"&amp;'HMPL Validation'!H$482022),'HMPL Validation'!H$482023,FALSE))</f>
        <v>4.3569944099378883</v>
      </c>
      <c r="I17" s="317">
        <f ca="1">+IF(ISERROR(HLOOKUP($B17,INDIRECT("'Monthly Resource Report'!"&amp;'HMPL Validation'!I$482021&amp;":"&amp;'HMPL Validation'!I$482022),'HMPL Validation'!I$482023,FALSE)),0,HLOOKUP($B17,INDIRECT("'Monthly Resource Report'!"&amp;'HMPL Validation'!I$482021&amp;":"&amp;'HMPL Validation'!I$482022),'HMPL Validation'!I$482023,FALSE))</f>
        <v>6.9705490674389553E-2</v>
      </c>
      <c r="J17" s="318">
        <f ca="1">+IF(ISERROR(HLOOKUP($B17,INDIRECT("'Monthly Resource Report'!"&amp;'HMPL Validation'!J$482021&amp;":"&amp;'HMPL Validation'!J$482022),'HMPL Validation'!J$482023,FALSE)),0,HLOOKUP($B17,INDIRECT("'Monthly Resource Report'!"&amp;'HMPL Validation'!J$482021&amp;":"&amp;'HMPL Validation'!J$482022),'HMPL Validation'!J$482023,FALSE))</f>
        <v>0.49093590446487345</v>
      </c>
      <c r="L17" s="301">
        <v>41699</v>
      </c>
      <c r="M17" s="294">
        <v>152</v>
      </c>
      <c r="N17" s="297">
        <v>4.3570000000000002</v>
      </c>
      <c r="O17" s="299">
        <v>7.0000000000000007E-2</v>
      </c>
      <c r="P17" s="295">
        <v>0.49</v>
      </c>
      <c r="Q17" s="294">
        <f ca="1">+IF(ISERROR(HLOOKUP($B17,INDIRECT("'Monthly Resource Report'!"&amp;'HMPL Validation'!Q$482021&amp;":"&amp;'HMPL Validation'!Q$482022),'HMPL Validation'!Q$482023,FALSE)),0,HLOOKUP($B17,INDIRECT("'Monthly Resource Report'!"&amp;'HMPL Validation'!Q$482021&amp;":"&amp;'HMPL Validation'!Q$482022),'HMPL Validation'!Q$482023,FALSE))</f>
        <v>152</v>
      </c>
      <c r="R17" s="297">
        <f ca="1">+IF(ISERROR(HLOOKUP($B17,INDIRECT("'Monthly Resource Report'!"&amp;'HMPL Validation'!R$482021&amp;":"&amp;'HMPL Validation'!R$482022),'HMPL Validation'!R$482023,FALSE)),0,HLOOKUP($B17,INDIRECT("'Monthly Resource Report'!"&amp;'HMPL Validation'!R$482021&amp;":"&amp;'HMPL Validation'!R$482022),'HMPL Validation'!R$482023,FALSE))</f>
        <v>4.3570063326609558</v>
      </c>
      <c r="S17" s="317">
        <f ca="1">+IF(ISERROR(HLOOKUP($B17,INDIRECT("'Monthly Resource Report'!"&amp;'HMPL Validation'!S$482021&amp;":"&amp;'HMPL Validation'!S$482022),'HMPL Validation'!S$482023,FALSE)),0,HLOOKUP($B17,INDIRECT("'Monthly Resource Report'!"&amp;'HMPL Validation'!S$482021&amp;":"&amp;'HMPL Validation'!S$482022),'HMPL Validation'!S$482023,FALSE))</f>
        <v>6.9714647223583531E-2</v>
      </c>
      <c r="T17" s="318">
        <f ca="1">+IF(ISERROR(HLOOKUP($B17,INDIRECT("'Monthly Resource Report'!"&amp;'HMPL Validation'!T$482021&amp;":"&amp;'HMPL Validation'!T$482022),'HMPL Validation'!T$482023,FALSE)),0,HLOOKUP($B17,INDIRECT("'Monthly Resource Report'!"&amp;'HMPL Validation'!T$482021&amp;":"&amp;'HMPL Validation'!T$482022),'HMPL Validation'!T$482023,FALSE))</f>
        <v>0.49089453928232679</v>
      </c>
    </row>
    <row r="18" spans="2:20">
      <c r="B18" s="301">
        <v>41730</v>
      </c>
      <c r="C18" s="294">
        <v>153</v>
      </c>
      <c r="D18" s="297">
        <v>4.3570000000000002</v>
      </c>
      <c r="E18" s="299">
        <v>7.0000000000000007E-2</v>
      </c>
      <c r="F18" s="295">
        <v>0.49</v>
      </c>
      <c r="G18" s="294">
        <f ca="1">+IF(ISERROR(HLOOKUP($B18,INDIRECT("'Monthly Resource Report'!"&amp;'HMPL Validation'!G$482021&amp;":"&amp;'HMPL Validation'!G$482022),'HMPL Validation'!G$482023,FALSE)),0,HLOOKUP($B18,INDIRECT("'Monthly Resource Report'!"&amp;'HMPL Validation'!G$482021&amp;":"&amp;'HMPL Validation'!G$482022),'HMPL Validation'!G$482023,FALSE))</f>
        <v>153</v>
      </c>
      <c r="H18" s="297">
        <f ca="1">+IF(ISERROR(HLOOKUP($B18,INDIRECT("'Monthly Resource Report'!"&amp;'HMPL Validation'!H$482021&amp;":"&amp;'HMPL Validation'!H$482022),'HMPL Validation'!H$482023,FALSE)),0,HLOOKUP($B18,INDIRECT("'Monthly Resource Report'!"&amp;'HMPL Validation'!H$482021&amp;":"&amp;'HMPL Validation'!H$482022),'HMPL Validation'!H$482023,FALSE))</f>
        <v>4.3569947381161684</v>
      </c>
      <c r="I18" s="317">
        <f ca="1">+IF(ISERROR(HLOOKUP($B18,INDIRECT("'Monthly Resource Report'!"&amp;'HMPL Validation'!I$482021&amp;":"&amp;'HMPL Validation'!I$482022),'HMPL Validation'!I$482023,FALSE)),0,HLOOKUP($B18,INDIRECT("'Monthly Resource Report'!"&amp;'HMPL Validation'!I$482021&amp;":"&amp;'HMPL Validation'!I$482022),'HMPL Validation'!I$482023,FALSE))</f>
        <v>6.9735803546132596E-2</v>
      </c>
      <c r="J18" s="318">
        <f ca="1">+IF(ISERROR(HLOOKUP($B18,INDIRECT("'Monthly Resource Report'!"&amp;'HMPL Validation'!J$482021&amp;":"&amp;'HMPL Validation'!J$482022),'HMPL Validation'!J$482023,FALSE)),0,HLOOKUP($B18,INDIRECT("'Monthly Resource Report'!"&amp;'HMPL Validation'!J$482021&amp;":"&amp;'HMPL Validation'!J$482022),'HMPL Validation'!J$482023,FALSE))</f>
        <v>0.49075954770584718</v>
      </c>
      <c r="L18" s="301">
        <v>41730</v>
      </c>
      <c r="M18" s="294">
        <v>152</v>
      </c>
      <c r="N18" s="297">
        <v>4.3570000000000002</v>
      </c>
      <c r="O18" s="299">
        <v>7.0000000000000007E-2</v>
      </c>
      <c r="P18" s="295">
        <v>0.49</v>
      </c>
      <c r="Q18" s="294">
        <f ca="1">+IF(ISERROR(HLOOKUP($B18,INDIRECT("'Monthly Resource Report'!"&amp;'HMPL Validation'!Q$482021&amp;":"&amp;'HMPL Validation'!Q$482022),'HMPL Validation'!Q$482023,FALSE)),0,HLOOKUP($B18,INDIRECT("'Monthly Resource Report'!"&amp;'HMPL Validation'!Q$482021&amp;":"&amp;'HMPL Validation'!Q$482022),'HMPL Validation'!Q$482023,FALSE))</f>
        <v>152</v>
      </c>
      <c r="R18" s="297">
        <f ca="1">+IF(ISERROR(HLOOKUP($B18,INDIRECT("'Monthly Resource Report'!"&amp;'HMPL Validation'!R$482021&amp;":"&amp;'HMPL Validation'!R$482022),'HMPL Validation'!R$482023,FALSE)),0,HLOOKUP($B18,INDIRECT("'Monthly Resource Report'!"&amp;'HMPL Validation'!R$482021&amp;":"&amp;'HMPL Validation'!R$482022),'HMPL Validation'!R$482023,FALSE))</f>
        <v>4.3570064887935613</v>
      </c>
      <c r="S18" s="317">
        <f ca="1">+IF(ISERROR(HLOOKUP($B18,INDIRECT("'Monthly Resource Report'!"&amp;'HMPL Validation'!S$482021&amp;":"&amp;'HMPL Validation'!S$482022),'HMPL Validation'!S$482023,FALSE)),0,HLOOKUP($B18,INDIRECT("'Monthly Resource Report'!"&amp;'HMPL Validation'!S$482021&amp;":"&amp;'HMPL Validation'!S$482022),'HMPL Validation'!S$482023,FALSE))</f>
        <v>6.9701788134535717E-2</v>
      </c>
      <c r="T18" s="318">
        <f ca="1">+IF(ISERROR(HLOOKUP($B18,INDIRECT("'Monthly Resource Report'!"&amp;'HMPL Validation'!T$482021&amp;":"&amp;'HMPL Validation'!T$482022),'HMPL Validation'!T$482023,FALSE)),0,HLOOKUP($B18,INDIRECT("'Monthly Resource Report'!"&amp;'HMPL Validation'!T$482021&amp;":"&amp;'HMPL Validation'!T$482022),'HMPL Validation'!T$482023,FALSE))</f>
        <v>0.49137190801479136</v>
      </c>
    </row>
    <row r="19" spans="2:20">
      <c r="B19" s="301">
        <v>41760</v>
      </c>
      <c r="C19" s="294">
        <v>153</v>
      </c>
      <c r="D19" s="297">
        <v>4.3570000000000002</v>
      </c>
      <c r="E19" s="299">
        <v>7.0000000000000007E-2</v>
      </c>
      <c r="F19" s="295">
        <v>0.49</v>
      </c>
      <c r="G19" s="294">
        <f ca="1">+IF(ISERROR(HLOOKUP($B19,INDIRECT("'Monthly Resource Report'!"&amp;'HMPL Validation'!G$482021&amp;":"&amp;'HMPL Validation'!G$482022),'HMPL Validation'!G$482023,FALSE)),0,HLOOKUP($B19,INDIRECT("'Monthly Resource Report'!"&amp;'HMPL Validation'!G$482021&amp;":"&amp;'HMPL Validation'!G$482022),'HMPL Validation'!G$482023,FALSE))</f>
        <v>153</v>
      </c>
      <c r="H19" s="297">
        <f ca="1">+IF(ISERROR(HLOOKUP($B19,INDIRECT("'Monthly Resource Report'!"&amp;'HMPL Validation'!H$482021&amp;":"&amp;'HMPL Validation'!H$482022),'HMPL Validation'!H$482023,FALSE)),0,HLOOKUP($B19,INDIRECT("'Monthly Resource Report'!"&amp;'HMPL Validation'!H$482021&amp;":"&amp;'HMPL Validation'!H$482022),'HMPL Validation'!H$482023,FALSE))</f>
        <v>4.3569954316252213</v>
      </c>
      <c r="I19" s="317">
        <f ca="1">+IF(ISERROR(HLOOKUP($B19,INDIRECT("'Monthly Resource Report'!"&amp;'HMPL Validation'!I$482021&amp;":"&amp;'HMPL Validation'!I$482022),'HMPL Validation'!I$482023,FALSE)),0,HLOOKUP($B19,INDIRECT("'Monthly Resource Report'!"&amp;'HMPL Validation'!I$482021&amp;":"&amp;'HMPL Validation'!I$482022),'HMPL Validation'!I$482023,FALSE))</f>
        <v>6.9688137440104797E-2</v>
      </c>
      <c r="J19" s="318">
        <f ca="1">+IF(ISERROR(HLOOKUP($B19,INDIRECT("'Monthly Resource Report'!"&amp;'HMPL Validation'!J$482021&amp;":"&amp;'HMPL Validation'!J$482022),'HMPL Validation'!J$482023,FALSE)),0,HLOOKUP($B19,INDIRECT("'Monthly Resource Report'!"&amp;'HMPL Validation'!J$482021&amp;":"&amp;'HMPL Validation'!J$482022),'HMPL Validation'!J$482023,FALSE))</f>
        <v>0.49218736978792377</v>
      </c>
      <c r="L19" s="301">
        <v>41760</v>
      </c>
      <c r="M19" s="294">
        <v>152</v>
      </c>
      <c r="N19" s="297">
        <v>4.3570000000000002</v>
      </c>
      <c r="O19" s="299">
        <v>7.0000000000000007E-2</v>
      </c>
      <c r="P19" s="295">
        <v>0.49</v>
      </c>
      <c r="Q19" s="294">
        <f ca="1">+IF(ISERROR(HLOOKUP($B19,INDIRECT("'Monthly Resource Report'!"&amp;'HMPL Validation'!Q$482021&amp;":"&amp;'HMPL Validation'!Q$482022),'HMPL Validation'!Q$482023,FALSE)),0,HLOOKUP($B19,INDIRECT("'Monthly Resource Report'!"&amp;'HMPL Validation'!Q$482021&amp;":"&amp;'HMPL Validation'!Q$482022),'HMPL Validation'!Q$482023,FALSE))</f>
        <v>152</v>
      </c>
      <c r="R19" s="297">
        <f ca="1">+IF(ISERROR(HLOOKUP($B19,INDIRECT("'Monthly Resource Report'!"&amp;'HMPL Validation'!R$482021&amp;":"&amp;'HMPL Validation'!R$482022),'HMPL Validation'!R$482023,FALSE)),0,HLOOKUP($B19,INDIRECT("'Monthly Resource Report'!"&amp;'HMPL Validation'!R$482021&amp;":"&amp;'HMPL Validation'!R$482022),'HMPL Validation'!R$482023,FALSE))</f>
        <v>4.3570063499559382</v>
      </c>
      <c r="S19" s="317">
        <f ca="1">+IF(ISERROR(HLOOKUP($B19,INDIRECT("'Monthly Resource Report'!"&amp;'HMPL Validation'!S$482021&amp;":"&amp;'HMPL Validation'!S$482022),'HMPL Validation'!S$482023,FALSE)),0,HLOOKUP($B19,INDIRECT("'Monthly Resource Report'!"&amp;'HMPL Validation'!S$482021&amp;":"&amp;'HMPL Validation'!S$482022),'HMPL Validation'!S$482023,FALSE))</f>
        <v>6.9687859730645271E-2</v>
      </c>
      <c r="T19" s="318">
        <f ca="1">+IF(ISERROR(HLOOKUP($B19,INDIRECT("'Monthly Resource Report'!"&amp;'HMPL Validation'!T$482021&amp;":"&amp;'HMPL Validation'!T$482022),'HMPL Validation'!T$482023,FALSE)),0,HLOOKUP($B19,INDIRECT("'Monthly Resource Report'!"&amp;'HMPL Validation'!T$482021&amp;":"&amp;'HMPL Validation'!T$482022),'HMPL Validation'!T$482023,FALSE))</f>
        <v>0.49133402427641204</v>
      </c>
    </row>
    <row r="20" spans="2:20">
      <c r="B20" s="301">
        <v>41791</v>
      </c>
      <c r="C20" s="294">
        <v>153</v>
      </c>
      <c r="D20" s="297">
        <v>4.3570000000000002</v>
      </c>
      <c r="E20" s="299">
        <v>7.0000000000000007E-2</v>
      </c>
      <c r="F20" s="295">
        <v>0.49</v>
      </c>
      <c r="G20" s="294">
        <f ca="1">+IF(ISERROR(HLOOKUP($B20,INDIRECT("'Monthly Resource Report'!"&amp;'HMPL Validation'!G$482021&amp;":"&amp;'HMPL Validation'!G$482022),'HMPL Validation'!G$482023,FALSE)),0,HLOOKUP($B20,INDIRECT("'Monthly Resource Report'!"&amp;'HMPL Validation'!G$482021&amp;":"&amp;'HMPL Validation'!G$482022),'HMPL Validation'!G$482023,FALSE))</f>
        <v>153</v>
      </c>
      <c r="H20" s="297">
        <f ca="1">+IF(ISERROR(HLOOKUP($B20,INDIRECT("'Monthly Resource Report'!"&amp;'HMPL Validation'!H$482021&amp;":"&amp;'HMPL Validation'!H$482022),'HMPL Validation'!H$482023,FALSE)),0,HLOOKUP($B20,INDIRECT("'Monthly Resource Report'!"&amp;'HMPL Validation'!H$482021&amp;":"&amp;'HMPL Validation'!H$482022),'HMPL Validation'!H$482023,FALSE))</f>
        <v>4.3569938857263333</v>
      </c>
      <c r="I20" s="317">
        <f ca="1">+IF(ISERROR(HLOOKUP($B20,INDIRECT("'Monthly Resource Report'!"&amp;'HMPL Validation'!I$482021&amp;":"&amp;'HMPL Validation'!I$482022),'HMPL Validation'!I$482023,FALSE)),0,HLOOKUP($B20,INDIRECT("'Monthly Resource Report'!"&amp;'HMPL Validation'!I$482021&amp;":"&amp;'HMPL Validation'!I$482022),'HMPL Validation'!I$482023,FALSE))</f>
        <v>6.9752393785057834E-2</v>
      </c>
      <c r="J20" s="318">
        <f ca="1">+IF(ISERROR(HLOOKUP($B20,INDIRECT("'Monthly Resource Report'!"&amp;'HMPL Validation'!J$482021&amp;":"&amp;'HMPL Validation'!J$482022),'HMPL Validation'!J$482023,FALSE)),0,HLOOKUP($B20,INDIRECT("'Monthly Resource Report'!"&amp;'HMPL Validation'!J$482021&amp;":"&amp;'HMPL Validation'!J$482022),'HMPL Validation'!J$482023,FALSE))</f>
        <v>0.4912622580689962</v>
      </c>
      <c r="L20" s="301">
        <v>41791</v>
      </c>
      <c r="M20" s="294">
        <v>152</v>
      </c>
      <c r="N20" s="297">
        <v>4.3570000000000002</v>
      </c>
      <c r="O20" s="299">
        <v>7.0000000000000007E-2</v>
      </c>
      <c r="P20" s="295">
        <v>0.49</v>
      </c>
      <c r="Q20" s="294">
        <f ca="1">+IF(ISERROR(HLOOKUP($B20,INDIRECT("'Monthly Resource Report'!"&amp;'HMPL Validation'!Q$482021&amp;":"&amp;'HMPL Validation'!Q$482022),'HMPL Validation'!Q$482023,FALSE)),0,HLOOKUP($B20,INDIRECT("'Monthly Resource Report'!"&amp;'HMPL Validation'!Q$482021&amp;":"&amp;'HMPL Validation'!Q$482022),'HMPL Validation'!Q$482023,FALSE))</f>
        <v>152</v>
      </c>
      <c r="R20" s="297">
        <f ca="1">+IF(ISERROR(HLOOKUP($B20,INDIRECT("'Monthly Resource Report'!"&amp;'HMPL Validation'!R$482021&amp;":"&amp;'HMPL Validation'!R$482022),'HMPL Validation'!R$482023,FALSE)),0,HLOOKUP($B20,INDIRECT("'Monthly Resource Report'!"&amp;'HMPL Validation'!R$482021&amp;":"&amp;'HMPL Validation'!R$482022),'HMPL Validation'!R$482023,FALSE))</f>
        <v>4.3570065520945223</v>
      </c>
      <c r="S20" s="317">
        <f ca="1">+IF(ISERROR(HLOOKUP($B20,INDIRECT("'Monthly Resource Report'!"&amp;'HMPL Validation'!S$482021&amp;":"&amp;'HMPL Validation'!S$482022),'HMPL Validation'!S$482023,FALSE)),0,HLOOKUP($B20,INDIRECT("'Monthly Resource Report'!"&amp;'HMPL Validation'!S$482021&amp;":"&amp;'HMPL Validation'!S$482022),'HMPL Validation'!S$482023,FALSE))</f>
        <v>6.9724358200615871E-2</v>
      </c>
      <c r="T20" s="318">
        <f ca="1">+IF(ISERROR(HLOOKUP($B20,INDIRECT("'Monthly Resource Report'!"&amp;'HMPL Validation'!T$482021&amp;":"&amp;'HMPL Validation'!T$482022),'HMPL Validation'!T$482023,FALSE)),0,HLOOKUP($B20,INDIRECT("'Monthly Resource Report'!"&amp;'HMPL Validation'!T$482021&amp;":"&amp;'HMPL Validation'!T$482022),'HMPL Validation'!T$482023,FALSE))</f>
        <v>0.49181554464174582</v>
      </c>
    </row>
    <row r="21" spans="2:20">
      <c r="B21" s="301">
        <v>41821</v>
      </c>
      <c r="C21" s="294">
        <v>153</v>
      </c>
      <c r="D21" s="297">
        <v>4.3570000000000002</v>
      </c>
      <c r="E21" s="299">
        <v>7.0000000000000007E-2</v>
      </c>
      <c r="F21" s="295">
        <v>0.49</v>
      </c>
      <c r="G21" s="294">
        <f ca="1">+IF(ISERROR(HLOOKUP($B21,INDIRECT("'Monthly Resource Report'!"&amp;'HMPL Validation'!G$482021&amp;":"&amp;'HMPL Validation'!G$482022),'HMPL Validation'!G$482023,FALSE)),0,HLOOKUP($B21,INDIRECT("'Monthly Resource Report'!"&amp;'HMPL Validation'!G$482021&amp;":"&amp;'HMPL Validation'!G$482022),'HMPL Validation'!G$482023,FALSE))</f>
        <v>153</v>
      </c>
      <c r="H21" s="297">
        <f ca="1">+IF(ISERROR(HLOOKUP($B21,INDIRECT("'Monthly Resource Report'!"&amp;'HMPL Validation'!H$482021&amp;":"&amp;'HMPL Validation'!H$482022),'HMPL Validation'!H$482023,FALSE)),0,HLOOKUP($B21,INDIRECT("'Monthly Resource Report'!"&amp;'HMPL Validation'!H$482021&amp;":"&amp;'HMPL Validation'!H$482022),'HMPL Validation'!H$482023,FALSE))</f>
        <v>4.35699476450415</v>
      </c>
      <c r="I21" s="317">
        <f ca="1">+IF(ISERROR(HLOOKUP($B21,INDIRECT("'Monthly Resource Report'!"&amp;'HMPL Validation'!I$482021&amp;":"&amp;'HMPL Validation'!I$482022),'HMPL Validation'!I$482023,FALSE)),0,HLOOKUP($B21,INDIRECT("'Monthly Resource Report'!"&amp;'HMPL Validation'!I$482021&amp;":"&amp;'HMPL Validation'!I$482022),'HMPL Validation'!I$482023,FALSE))</f>
        <v>6.9758938390684699E-2</v>
      </c>
      <c r="J21" s="318">
        <f ca="1">+IF(ISERROR(HLOOKUP($B21,INDIRECT("'Monthly Resource Report'!"&amp;'HMPL Validation'!J$482021&amp;":"&amp;'HMPL Validation'!J$482022),'HMPL Validation'!J$482023,FALSE)),0,HLOOKUP($B21,INDIRECT("'Monthly Resource Report'!"&amp;'HMPL Validation'!J$482021&amp;":"&amp;'HMPL Validation'!J$482022),'HMPL Validation'!J$482023,FALSE))</f>
        <v>0.49091565395259296</v>
      </c>
      <c r="L21" s="301">
        <v>41821</v>
      </c>
      <c r="M21" s="294">
        <v>152</v>
      </c>
      <c r="N21" s="297">
        <v>4.3570000000000002</v>
      </c>
      <c r="O21" s="299">
        <v>7.0000000000000007E-2</v>
      </c>
      <c r="P21" s="295">
        <v>0.49</v>
      </c>
      <c r="Q21" s="294">
        <f ca="1">+IF(ISERROR(HLOOKUP($B21,INDIRECT("'Monthly Resource Report'!"&amp;'HMPL Validation'!Q$482021&amp;":"&amp;'HMPL Validation'!Q$482022),'HMPL Validation'!Q$482023,FALSE)),0,HLOOKUP($B21,INDIRECT("'Monthly Resource Report'!"&amp;'HMPL Validation'!Q$482021&amp;":"&amp;'HMPL Validation'!Q$482022),'HMPL Validation'!Q$482023,FALSE))</f>
        <v>152</v>
      </c>
      <c r="R21" s="297">
        <f ca="1">+IF(ISERROR(HLOOKUP($B21,INDIRECT("'Monthly Resource Report'!"&amp;'HMPL Validation'!R$482021&amp;":"&amp;'HMPL Validation'!R$482022),'HMPL Validation'!R$482023,FALSE)),0,HLOOKUP($B21,INDIRECT("'Monthly Resource Report'!"&amp;'HMPL Validation'!R$482021&amp;":"&amp;'HMPL Validation'!R$482022),'HMPL Validation'!R$482023,FALSE))</f>
        <v>4.3570064402653541</v>
      </c>
      <c r="S21" s="317">
        <f ca="1">+IF(ISERROR(HLOOKUP($B21,INDIRECT("'Monthly Resource Report'!"&amp;'HMPL Validation'!S$482021&amp;":"&amp;'HMPL Validation'!S$482022),'HMPL Validation'!S$482023,FALSE)),0,HLOOKUP($B21,INDIRECT("'Monthly Resource Report'!"&amp;'HMPL Validation'!S$482021&amp;":"&amp;'HMPL Validation'!S$482022),'HMPL Validation'!S$482023,FALSE))</f>
        <v>6.9779150305869675E-2</v>
      </c>
      <c r="T21" s="318">
        <f ca="1">+IF(ISERROR(HLOOKUP($B21,INDIRECT("'Monthly Resource Report'!"&amp;'HMPL Validation'!T$482021&amp;":"&amp;'HMPL Validation'!T$482022),'HMPL Validation'!T$482023,FALSE)),0,HLOOKUP($B21,INDIRECT("'Monthly Resource Report'!"&amp;'HMPL Validation'!T$482021&amp;":"&amp;'HMPL Validation'!T$482022),'HMPL Validation'!T$482023,FALSE))</f>
        <v>0.49174552149513817</v>
      </c>
    </row>
    <row r="22" spans="2:20">
      <c r="B22" s="301">
        <v>41852</v>
      </c>
      <c r="C22" s="294">
        <v>153</v>
      </c>
      <c r="D22" s="297">
        <v>4.3570000000000002</v>
      </c>
      <c r="E22" s="299">
        <v>7.0000000000000007E-2</v>
      </c>
      <c r="F22" s="295">
        <v>0.49</v>
      </c>
      <c r="G22" s="294">
        <f ca="1">+IF(ISERROR(HLOOKUP($B22,INDIRECT("'Monthly Resource Report'!"&amp;'HMPL Validation'!G$482021&amp;":"&amp;'HMPL Validation'!G$482022),'HMPL Validation'!G$482023,FALSE)),0,HLOOKUP($B22,INDIRECT("'Monthly Resource Report'!"&amp;'HMPL Validation'!G$482021&amp;":"&amp;'HMPL Validation'!G$482022),'HMPL Validation'!G$482023,FALSE))</f>
        <v>153</v>
      </c>
      <c r="H22" s="297">
        <f ca="1">+IF(ISERROR(HLOOKUP($B22,INDIRECT("'Monthly Resource Report'!"&amp;'HMPL Validation'!H$482021&amp;":"&amp;'HMPL Validation'!H$482022),'HMPL Validation'!H$482023,FALSE)),0,HLOOKUP($B22,INDIRECT("'Monthly Resource Report'!"&amp;'HMPL Validation'!H$482021&amp;":"&amp;'HMPL Validation'!H$482022),'HMPL Validation'!H$482023,FALSE))</f>
        <v>4.3569931126821997</v>
      </c>
      <c r="I22" s="317">
        <f ca="1">+IF(ISERROR(HLOOKUP($B22,INDIRECT("'Monthly Resource Report'!"&amp;'HMPL Validation'!I$482021&amp;":"&amp;'HMPL Validation'!I$482022),'HMPL Validation'!I$482023,FALSE)),0,HLOOKUP($B22,INDIRECT("'Monthly Resource Report'!"&amp;'HMPL Validation'!I$482021&amp;":"&amp;'HMPL Validation'!I$482022),'HMPL Validation'!I$482023,FALSE))</f>
        <v>6.9776938927626556E-2</v>
      </c>
      <c r="J22" s="318">
        <f ca="1">+IF(ISERROR(HLOOKUP($B22,INDIRECT("'Monthly Resource Report'!"&amp;'HMPL Validation'!J$482021&amp;":"&amp;'HMPL Validation'!J$482022),'HMPL Validation'!J$482023,FALSE)),0,HLOOKUP($B22,INDIRECT("'Monthly Resource Report'!"&amp;'HMPL Validation'!J$482021&amp;":"&amp;'HMPL Validation'!J$482022),'HMPL Validation'!J$482023,FALSE))</f>
        <v>0.4906103258917236</v>
      </c>
      <c r="L22" s="301">
        <v>41852</v>
      </c>
      <c r="M22" s="294">
        <v>152</v>
      </c>
      <c r="N22" s="297">
        <v>4.3570000000000002</v>
      </c>
      <c r="O22" s="299">
        <v>7.0000000000000007E-2</v>
      </c>
      <c r="P22" s="295">
        <v>0.49</v>
      </c>
      <c r="Q22" s="294">
        <f ca="1">+IF(ISERROR(HLOOKUP($B22,INDIRECT("'Monthly Resource Report'!"&amp;'HMPL Validation'!Q$482021&amp;":"&amp;'HMPL Validation'!Q$482022),'HMPL Validation'!Q$482023,FALSE)),0,HLOOKUP($B22,INDIRECT("'Monthly Resource Report'!"&amp;'HMPL Validation'!Q$482021&amp;":"&amp;'HMPL Validation'!Q$482022),'HMPL Validation'!Q$482023,FALSE))</f>
        <v>152</v>
      </c>
      <c r="R22" s="297">
        <f ca="1">+IF(ISERROR(HLOOKUP($B22,INDIRECT("'Monthly Resource Report'!"&amp;'HMPL Validation'!R$482021&amp;":"&amp;'HMPL Validation'!R$482022),'HMPL Validation'!R$482023,FALSE)),0,HLOOKUP($B22,INDIRECT("'Monthly Resource Report'!"&amp;'HMPL Validation'!R$482021&amp;":"&amp;'HMPL Validation'!R$482022),'HMPL Validation'!R$482023,FALSE))</f>
        <v>4.3570061805918714</v>
      </c>
      <c r="S22" s="317">
        <f ca="1">+IF(ISERROR(HLOOKUP($B22,INDIRECT("'Monthly Resource Report'!"&amp;'HMPL Validation'!S$482021&amp;":"&amp;'HMPL Validation'!S$482022),'HMPL Validation'!S$482023,FALSE)),0,HLOOKUP($B22,INDIRECT("'Monthly Resource Report'!"&amp;'HMPL Validation'!S$482021&amp;":"&amp;'HMPL Validation'!S$482022),'HMPL Validation'!S$482023,FALSE))</f>
        <v>6.9775968562269086E-2</v>
      </c>
      <c r="T22" s="318">
        <f ca="1">+IF(ISERROR(HLOOKUP($B22,INDIRECT("'Monthly Resource Report'!"&amp;'HMPL Validation'!T$482021&amp;":"&amp;'HMPL Validation'!T$482022),'HMPL Validation'!T$482023,FALSE)),0,HLOOKUP($B22,INDIRECT("'Monthly Resource Report'!"&amp;'HMPL Validation'!T$482021&amp;":"&amp;'HMPL Validation'!T$482022),'HMPL Validation'!T$482023,FALSE))</f>
        <v>0.49130855794451389</v>
      </c>
    </row>
    <row r="23" spans="2:20">
      <c r="B23" s="301">
        <v>41883</v>
      </c>
      <c r="C23" s="294">
        <v>153</v>
      </c>
      <c r="D23" s="297">
        <v>4.3570000000000002</v>
      </c>
      <c r="E23" s="299">
        <v>7.0000000000000007E-2</v>
      </c>
      <c r="F23" s="295">
        <v>0.49</v>
      </c>
      <c r="G23" s="294">
        <f ca="1">+IF(ISERROR(HLOOKUP($B23,INDIRECT("'Monthly Resource Report'!"&amp;'HMPL Validation'!G$482021&amp;":"&amp;'HMPL Validation'!G$482022),'HMPL Validation'!G$482023,FALSE)),0,HLOOKUP($B23,INDIRECT("'Monthly Resource Report'!"&amp;'HMPL Validation'!G$482021&amp;":"&amp;'HMPL Validation'!G$482022),'HMPL Validation'!G$482023,FALSE))</f>
        <v>153</v>
      </c>
      <c r="H23" s="297">
        <f ca="1">+IF(ISERROR(HLOOKUP($B23,INDIRECT("'Monthly Resource Report'!"&amp;'HMPL Validation'!H$482021&amp;":"&amp;'HMPL Validation'!H$482022),'HMPL Validation'!H$482023,FALSE)),0,HLOOKUP($B23,INDIRECT("'Monthly Resource Report'!"&amp;'HMPL Validation'!H$482021&amp;":"&amp;'HMPL Validation'!H$482022),'HMPL Validation'!H$482023,FALSE))</f>
        <v>4.3569943475055295</v>
      </c>
      <c r="I23" s="317">
        <f ca="1">+IF(ISERROR(HLOOKUP($B23,INDIRECT("'Monthly Resource Report'!"&amp;'HMPL Validation'!I$482021&amp;":"&amp;'HMPL Validation'!I$482022),'HMPL Validation'!I$482023,FALSE)),0,HLOOKUP($B23,INDIRECT("'Monthly Resource Report'!"&amp;'HMPL Validation'!I$482021&amp;":"&amp;'HMPL Validation'!I$482022),'HMPL Validation'!I$482023,FALSE))</f>
        <v>6.9719003939291216E-2</v>
      </c>
      <c r="J23" s="318">
        <f ca="1">+IF(ISERROR(HLOOKUP($B23,INDIRECT("'Monthly Resource Report'!"&amp;'HMPL Validation'!J$482021&amp;":"&amp;'HMPL Validation'!J$482022),'HMPL Validation'!J$482023,FALSE)),0,HLOOKUP($B23,INDIRECT("'Monthly Resource Report'!"&amp;'HMPL Validation'!J$482021&amp;":"&amp;'HMPL Validation'!J$482022),'HMPL Validation'!J$482023,FALSE))</f>
        <v>0.49128447914371659</v>
      </c>
      <c r="L23" s="301">
        <v>41883</v>
      </c>
      <c r="M23" s="294">
        <v>152</v>
      </c>
      <c r="N23" s="297">
        <v>4.3570000000000002</v>
      </c>
      <c r="O23" s="299">
        <v>7.0000000000000007E-2</v>
      </c>
      <c r="P23" s="295">
        <v>0.49</v>
      </c>
      <c r="Q23" s="294">
        <f ca="1">+IF(ISERROR(HLOOKUP($B23,INDIRECT("'Monthly Resource Report'!"&amp;'HMPL Validation'!Q$482021&amp;":"&amp;'HMPL Validation'!Q$482022),'HMPL Validation'!Q$482023,FALSE)),0,HLOOKUP($B23,INDIRECT("'Monthly Resource Report'!"&amp;'HMPL Validation'!Q$482021&amp;":"&amp;'HMPL Validation'!Q$482022),'HMPL Validation'!Q$482023,FALSE))</f>
        <v>152</v>
      </c>
      <c r="R23" s="297">
        <f ca="1">+IF(ISERROR(HLOOKUP($B23,INDIRECT("'Monthly Resource Report'!"&amp;'HMPL Validation'!R$482021&amp;":"&amp;'HMPL Validation'!R$482022),'HMPL Validation'!R$482023,FALSE)),0,HLOOKUP($B23,INDIRECT("'Monthly Resource Report'!"&amp;'HMPL Validation'!R$482021&amp;":"&amp;'HMPL Validation'!R$482022),'HMPL Validation'!R$482023,FALSE))</f>
        <v>4.3570063604240277</v>
      </c>
      <c r="S23" s="317">
        <f ca="1">+IF(ISERROR(HLOOKUP($B23,INDIRECT("'Monthly Resource Report'!"&amp;'HMPL Validation'!S$482021&amp;":"&amp;'HMPL Validation'!S$482022),'HMPL Validation'!S$482023,FALSE)),0,HLOOKUP($B23,INDIRECT("'Monthly Resource Report'!"&amp;'HMPL Validation'!S$482021&amp;":"&amp;'HMPL Validation'!S$482022),'HMPL Validation'!S$482023,FALSE))</f>
        <v>6.9684151771844532E-2</v>
      </c>
      <c r="T23" s="318">
        <f ca="1">+IF(ISERROR(HLOOKUP($B23,INDIRECT("'Monthly Resource Report'!"&amp;'HMPL Validation'!T$482021&amp;":"&amp;'HMPL Validation'!T$482022),'HMPL Validation'!T$482023,FALSE)),0,HLOOKUP($B23,INDIRECT("'Monthly Resource Report'!"&amp;'HMPL Validation'!T$482021&amp;":"&amp;'HMPL Validation'!T$482022),'HMPL Validation'!T$482023,FALSE))</f>
        <v>0.49183562288154997</v>
      </c>
    </row>
    <row r="24" spans="2:20">
      <c r="B24" s="301">
        <v>41913</v>
      </c>
      <c r="C24" s="294">
        <v>153</v>
      </c>
      <c r="D24" s="297">
        <v>4.3570000000000002</v>
      </c>
      <c r="E24" s="299">
        <v>7.0000000000000007E-2</v>
      </c>
      <c r="F24" s="295">
        <v>0.49</v>
      </c>
      <c r="G24" s="294">
        <f ca="1">+IF(ISERROR(HLOOKUP($B24,INDIRECT("'Monthly Resource Report'!"&amp;'HMPL Validation'!G$482021&amp;":"&amp;'HMPL Validation'!G$482022),'HMPL Validation'!G$482023,FALSE)),0,HLOOKUP($B24,INDIRECT("'Monthly Resource Report'!"&amp;'HMPL Validation'!G$482021&amp;":"&amp;'HMPL Validation'!G$482022),'HMPL Validation'!G$482023,FALSE))</f>
        <v>153</v>
      </c>
      <c r="H24" s="297">
        <f ca="1">+IF(ISERROR(HLOOKUP($B24,INDIRECT("'Monthly Resource Report'!"&amp;'HMPL Validation'!H$482021&amp;":"&amp;'HMPL Validation'!H$482022),'HMPL Validation'!H$482023,FALSE)),0,HLOOKUP($B24,INDIRECT("'Monthly Resource Report'!"&amp;'HMPL Validation'!H$482021&amp;":"&amp;'HMPL Validation'!H$482022),'HMPL Validation'!H$482023,FALSE))</f>
        <v>4.3569953818020268</v>
      </c>
      <c r="I24" s="317">
        <f ca="1">+IF(ISERROR(HLOOKUP($B24,INDIRECT("'Monthly Resource Report'!"&amp;'HMPL Validation'!I$482021&amp;":"&amp;'HMPL Validation'!I$482022),'HMPL Validation'!I$482023,FALSE)),0,HLOOKUP($B24,INDIRECT("'Monthly Resource Report'!"&amp;'HMPL Validation'!I$482021&amp;":"&amp;'HMPL Validation'!I$482022),'HMPL Validation'!I$482023,FALSE))</f>
        <v>6.9730302475911693E-2</v>
      </c>
      <c r="J24" s="318">
        <f ca="1">+IF(ISERROR(HLOOKUP($B24,INDIRECT("'Monthly Resource Report'!"&amp;'HMPL Validation'!J$482021&amp;":"&amp;'HMPL Validation'!J$482022),'HMPL Validation'!J$482023,FALSE)),0,HLOOKUP($B24,INDIRECT("'Monthly Resource Report'!"&amp;'HMPL Validation'!J$482021&amp;":"&amp;'HMPL Validation'!J$482022),'HMPL Validation'!J$482023,FALSE))</f>
        <v>0.49093258324185879</v>
      </c>
      <c r="L24" s="301">
        <v>41913</v>
      </c>
      <c r="M24" s="294">
        <v>152</v>
      </c>
      <c r="N24" s="297">
        <v>4.3570000000000002</v>
      </c>
      <c r="O24" s="299">
        <v>7.0000000000000007E-2</v>
      </c>
      <c r="P24" s="295">
        <v>0.49</v>
      </c>
      <c r="Q24" s="294">
        <f ca="1">+IF(ISERROR(HLOOKUP($B24,INDIRECT("'Monthly Resource Report'!"&amp;'HMPL Validation'!Q$482021&amp;":"&amp;'HMPL Validation'!Q$482022),'HMPL Validation'!Q$482023,FALSE)),0,HLOOKUP($B24,INDIRECT("'Monthly Resource Report'!"&amp;'HMPL Validation'!Q$482021&amp;":"&amp;'HMPL Validation'!Q$482022),'HMPL Validation'!Q$482023,FALSE))</f>
        <v>152</v>
      </c>
      <c r="R24" s="297">
        <f ca="1">+IF(ISERROR(HLOOKUP($B24,INDIRECT("'Monthly Resource Report'!"&amp;'HMPL Validation'!R$482021&amp;":"&amp;'HMPL Validation'!R$482022),'HMPL Validation'!R$482023,FALSE)),0,HLOOKUP($B24,INDIRECT("'Monthly Resource Report'!"&amp;'HMPL Validation'!R$482021&amp;":"&amp;'HMPL Validation'!R$482022),'HMPL Validation'!R$482023,FALSE))</f>
        <v>4.3570067216254689</v>
      </c>
      <c r="S24" s="317">
        <f ca="1">+IF(ISERROR(HLOOKUP($B24,INDIRECT("'Monthly Resource Report'!"&amp;'HMPL Validation'!S$482021&amp;":"&amp;'HMPL Validation'!S$482022),'HMPL Validation'!S$482023,FALSE)),0,HLOOKUP($B24,INDIRECT("'Monthly Resource Report'!"&amp;'HMPL Validation'!S$482021&amp;":"&amp;'HMPL Validation'!S$482022),'HMPL Validation'!S$482023,FALSE))</f>
        <v>6.9718397340187505E-2</v>
      </c>
      <c r="T24" s="318">
        <f ca="1">+IF(ISERROR(HLOOKUP($B24,INDIRECT("'Monthly Resource Report'!"&amp;'HMPL Validation'!T$482021&amp;":"&amp;'HMPL Validation'!T$482022),'HMPL Validation'!T$482023,FALSE)),0,HLOOKUP($B24,INDIRECT("'Monthly Resource Report'!"&amp;'HMPL Validation'!T$482021&amp;":"&amp;'HMPL Validation'!T$482022),'HMPL Validation'!T$482023,FALSE))</f>
        <v>0.49223030285008001</v>
      </c>
    </row>
    <row r="25" spans="2:20">
      <c r="B25" s="301">
        <v>41944</v>
      </c>
      <c r="C25" s="294">
        <v>153</v>
      </c>
      <c r="D25" s="297">
        <v>4.3570000000000002</v>
      </c>
      <c r="E25" s="299">
        <v>7.0000000000000007E-2</v>
      </c>
      <c r="F25" s="295">
        <v>0.49</v>
      </c>
      <c r="G25" s="294">
        <f ca="1">+IF(ISERROR(HLOOKUP($B25,INDIRECT("'Monthly Resource Report'!"&amp;'HMPL Validation'!G$482021&amp;":"&amp;'HMPL Validation'!G$482022),'HMPL Validation'!G$482023,FALSE)),0,HLOOKUP($B25,INDIRECT("'Monthly Resource Report'!"&amp;'HMPL Validation'!G$482021&amp;":"&amp;'HMPL Validation'!G$482022),'HMPL Validation'!G$482023,FALSE))</f>
        <v>153</v>
      </c>
      <c r="H25" s="297">
        <f ca="1">+IF(ISERROR(HLOOKUP($B25,INDIRECT("'Monthly Resource Report'!"&amp;'HMPL Validation'!H$482021&amp;":"&amp;'HMPL Validation'!H$482022),'HMPL Validation'!H$482023,FALSE)),0,HLOOKUP($B25,INDIRECT("'Monthly Resource Report'!"&amp;'HMPL Validation'!H$482021&amp;":"&amp;'HMPL Validation'!H$482022),'HMPL Validation'!H$482023,FALSE))</f>
        <v>4.3569929911580765</v>
      </c>
      <c r="I25" s="317">
        <f ca="1">+IF(ISERROR(HLOOKUP($B25,INDIRECT("'Monthly Resource Report'!"&amp;'HMPL Validation'!I$482021&amp;":"&amp;'HMPL Validation'!I$482022),'HMPL Validation'!I$482023,FALSE)),0,HLOOKUP($B25,INDIRECT("'Monthly Resource Report'!"&amp;'HMPL Validation'!I$482021&amp;":"&amp;'HMPL Validation'!I$482022),'HMPL Validation'!I$482023,FALSE))</f>
        <v>6.9693818120563661E-2</v>
      </c>
      <c r="J25" s="318">
        <f ca="1">+IF(ISERROR(HLOOKUP($B25,INDIRECT("'Monthly Resource Report'!"&amp;'HMPL Validation'!J$482021&amp;":"&amp;'HMPL Validation'!J$482022),'HMPL Validation'!J$482023,FALSE)),0,HLOOKUP($B25,INDIRECT("'Monthly Resource Report'!"&amp;'HMPL Validation'!J$482021&amp;":"&amp;'HMPL Validation'!J$482022),'HMPL Validation'!J$482023,FALSE))</f>
        <v>0.49129569733306644</v>
      </c>
      <c r="L25" s="301">
        <v>41944</v>
      </c>
      <c r="M25" s="294">
        <v>152</v>
      </c>
      <c r="N25" s="297">
        <v>4.3570000000000002</v>
      </c>
      <c r="O25" s="299">
        <v>7.0000000000000007E-2</v>
      </c>
      <c r="P25" s="295">
        <v>0.49</v>
      </c>
      <c r="Q25" s="294">
        <f ca="1">+IF(ISERROR(HLOOKUP($B25,INDIRECT("'Monthly Resource Report'!"&amp;'HMPL Validation'!Q$482021&amp;":"&amp;'HMPL Validation'!Q$482022),'HMPL Validation'!Q$482023,FALSE)),0,HLOOKUP($B25,INDIRECT("'Monthly Resource Report'!"&amp;'HMPL Validation'!Q$482021&amp;":"&amp;'HMPL Validation'!Q$482022),'HMPL Validation'!Q$482023,FALSE))</f>
        <v>152</v>
      </c>
      <c r="R25" s="297">
        <f ca="1">+IF(ISERROR(HLOOKUP($B25,INDIRECT("'Monthly Resource Report'!"&amp;'HMPL Validation'!R$482021&amp;":"&amp;'HMPL Validation'!R$482022),'HMPL Validation'!R$482023,FALSE)),0,HLOOKUP($B25,INDIRECT("'Monthly Resource Report'!"&amp;'HMPL Validation'!R$482021&amp;":"&amp;'HMPL Validation'!R$482022),'HMPL Validation'!R$482023,FALSE))</f>
        <v>4.357006866792978</v>
      </c>
      <c r="S25" s="317">
        <f ca="1">+IF(ISERROR(HLOOKUP($B25,INDIRECT("'Monthly Resource Report'!"&amp;'HMPL Validation'!S$482021&amp;":"&amp;'HMPL Validation'!S$482022),'HMPL Validation'!S$482023,FALSE)),0,HLOOKUP($B25,INDIRECT("'Monthly Resource Report'!"&amp;'HMPL Validation'!S$482021&amp;":"&amp;'HMPL Validation'!S$482022),'HMPL Validation'!S$482023,FALSE))</f>
        <v>6.967178715684498E-2</v>
      </c>
      <c r="T25" s="318">
        <f ca="1">+IF(ISERROR(HLOOKUP($B25,INDIRECT("'Monthly Resource Report'!"&amp;'HMPL Validation'!T$482021&amp;":"&amp;'HMPL Validation'!T$482022),'HMPL Validation'!T$482023,FALSE)),0,HLOOKUP($B25,INDIRECT("'Monthly Resource Report'!"&amp;'HMPL Validation'!T$482021&amp;":"&amp;'HMPL Validation'!T$482022),'HMPL Validation'!T$482023,FALSE))</f>
        <v>0.49139783137773602</v>
      </c>
    </row>
    <row r="26" spans="2:20">
      <c r="B26" s="301">
        <v>41974</v>
      </c>
      <c r="C26" s="294">
        <v>153</v>
      </c>
      <c r="D26" s="297">
        <v>4.3570000000000002</v>
      </c>
      <c r="E26" s="299">
        <v>7.0000000000000007E-2</v>
      </c>
      <c r="F26" s="295">
        <v>0.49</v>
      </c>
      <c r="G26" s="294">
        <f ca="1">+IF(ISERROR(HLOOKUP($B26,INDIRECT("'Monthly Resource Report'!"&amp;'HMPL Validation'!G$482021&amp;":"&amp;'HMPL Validation'!G$482022),'HMPL Validation'!G$482023,FALSE)),0,HLOOKUP($B26,INDIRECT("'Monthly Resource Report'!"&amp;'HMPL Validation'!G$482021&amp;":"&amp;'HMPL Validation'!G$482022),'HMPL Validation'!G$482023,FALSE))</f>
        <v>153</v>
      </c>
      <c r="H26" s="297">
        <f ca="1">+IF(ISERROR(HLOOKUP($B26,INDIRECT("'Monthly Resource Report'!"&amp;'HMPL Validation'!H$482021&amp;":"&amp;'HMPL Validation'!H$482022),'HMPL Validation'!H$482023,FALSE)),0,HLOOKUP($B26,INDIRECT("'Monthly Resource Report'!"&amp;'HMPL Validation'!H$482021&amp;":"&amp;'HMPL Validation'!H$482022),'HMPL Validation'!H$482023,FALSE))</f>
        <v>4.3569929412251058</v>
      </c>
      <c r="I26" s="317">
        <f ca="1">+IF(ISERROR(HLOOKUP($B26,INDIRECT("'Monthly Resource Report'!"&amp;'HMPL Validation'!I$482021&amp;":"&amp;'HMPL Validation'!I$482022),'HMPL Validation'!I$482023,FALSE)),0,HLOOKUP($B26,INDIRECT("'Monthly Resource Report'!"&amp;'HMPL Validation'!I$482021&amp;":"&amp;'HMPL Validation'!I$482022),'HMPL Validation'!I$482023,FALSE))</f>
        <v>6.9707855654073364E-2</v>
      </c>
      <c r="J26" s="318">
        <f ca="1">+IF(ISERROR(HLOOKUP($B26,INDIRECT("'Monthly Resource Report'!"&amp;'HMPL Validation'!J$482021&amp;":"&amp;'HMPL Validation'!J$482022),'HMPL Validation'!J$482023,FALSE)),0,HLOOKUP($B26,INDIRECT("'Monthly Resource Report'!"&amp;'HMPL Validation'!J$482021&amp;":"&amp;'HMPL Validation'!J$482022),'HMPL Validation'!J$482023,FALSE))</f>
        <v>0.49125262672047548</v>
      </c>
      <c r="L26" s="301">
        <v>41974</v>
      </c>
      <c r="M26" s="294">
        <v>152</v>
      </c>
      <c r="N26" s="297">
        <v>4.3570000000000002</v>
      </c>
      <c r="O26" s="299">
        <v>7.0000000000000007E-2</v>
      </c>
      <c r="P26" s="295">
        <v>0.49</v>
      </c>
      <c r="Q26" s="294">
        <f ca="1">+IF(ISERROR(HLOOKUP($B26,INDIRECT("'Monthly Resource Report'!"&amp;'HMPL Validation'!Q$482021&amp;":"&amp;'HMPL Validation'!Q$482022),'HMPL Validation'!Q$482023,FALSE)),0,HLOOKUP($B26,INDIRECT("'Monthly Resource Report'!"&amp;'HMPL Validation'!Q$482021&amp;":"&amp;'HMPL Validation'!Q$482022),'HMPL Validation'!Q$482023,FALSE))</f>
        <v>152</v>
      </c>
      <c r="R26" s="297">
        <f ca="1">+IF(ISERROR(HLOOKUP($B26,INDIRECT("'Monthly Resource Report'!"&amp;'HMPL Validation'!R$482021&amp;":"&amp;'HMPL Validation'!R$482022),'HMPL Validation'!R$482023,FALSE)),0,HLOOKUP($B26,INDIRECT("'Monthly Resource Report'!"&amp;'HMPL Validation'!R$482021&amp;":"&amp;'HMPL Validation'!R$482022),'HMPL Validation'!R$482023,FALSE))</f>
        <v>4.3570065538693514</v>
      </c>
      <c r="S26" s="317">
        <f ca="1">+IF(ISERROR(HLOOKUP($B26,INDIRECT("'Monthly Resource Report'!"&amp;'HMPL Validation'!S$482021&amp;":"&amp;'HMPL Validation'!S$482022),'HMPL Validation'!S$482023,FALSE)),0,HLOOKUP($B26,INDIRECT("'Monthly Resource Report'!"&amp;'HMPL Validation'!S$482021&amp;":"&amp;'HMPL Validation'!S$482022),'HMPL Validation'!S$482023,FALSE))</f>
        <v>6.9696656445066715E-2</v>
      </c>
      <c r="T26" s="318">
        <f ca="1">+IF(ISERROR(HLOOKUP($B26,INDIRECT("'Monthly Resource Report'!"&amp;'HMPL Validation'!T$482021&amp;":"&amp;'HMPL Validation'!T$482022),'HMPL Validation'!T$482023,FALSE)),0,HLOOKUP($B26,INDIRECT("'Monthly Resource Report'!"&amp;'HMPL Validation'!T$482021&amp;":"&amp;'HMPL Validation'!T$482022),'HMPL Validation'!T$482023,FALSE))</f>
        <v>0.49177638046782329</v>
      </c>
    </row>
    <row r="27" spans="2:20">
      <c r="B27" s="301">
        <v>42005</v>
      </c>
      <c r="C27" s="294">
        <v>153</v>
      </c>
      <c r="D27" s="297">
        <v>4.641</v>
      </c>
      <c r="E27" s="299">
        <v>7.0000000000000007E-2</v>
      </c>
      <c r="F27" s="295">
        <v>0.49</v>
      </c>
      <c r="G27" s="294">
        <f ca="1">+IF(ISERROR(HLOOKUP($B27,INDIRECT("'Monthly Resource Report'!"&amp;'HMPL Validation'!G$482021&amp;":"&amp;'HMPL Validation'!G$482022),'HMPL Validation'!G$482023,FALSE)),0,HLOOKUP($B27,INDIRECT("'Monthly Resource Report'!"&amp;'HMPL Validation'!G$482021&amp;":"&amp;'HMPL Validation'!G$482022),'HMPL Validation'!G$482023,FALSE))</f>
        <v>153</v>
      </c>
      <c r="H27" s="297">
        <f ca="1">+IF(ISERROR(HLOOKUP($B27,INDIRECT("'Monthly Resource Report'!"&amp;'HMPL Validation'!H$482021&amp;":"&amp;'HMPL Validation'!H$482022),'HMPL Validation'!H$482023,FALSE)),0,HLOOKUP($B27,INDIRECT("'Monthly Resource Report'!"&amp;'HMPL Validation'!H$482021&amp;":"&amp;'HMPL Validation'!H$482022),'HMPL Validation'!H$482023,FALSE))</f>
        <v>4.6409946663117703</v>
      </c>
      <c r="I27" s="317">
        <f ca="1">+IF(ISERROR(HLOOKUP($B27,INDIRECT("'Monthly Resource Report'!"&amp;'HMPL Validation'!I$482021&amp;":"&amp;'HMPL Validation'!I$482022),'HMPL Validation'!I$482023,FALSE)),0,HLOOKUP($B27,INDIRECT("'Monthly Resource Report'!"&amp;'HMPL Validation'!I$482021&amp;":"&amp;'HMPL Validation'!I$482022),'HMPL Validation'!I$482023,FALSE))</f>
        <v>6.9736660054087463E-2</v>
      </c>
      <c r="J27" s="318">
        <f ca="1">+IF(ISERROR(HLOOKUP($B27,INDIRECT("'Monthly Resource Report'!"&amp;'HMPL Validation'!J$482021&amp;":"&amp;'HMPL Validation'!J$482022),'HMPL Validation'!J$482023,FALSE)),0,HLOOKUP($B27,INDIRECT("'Monthly Resource Report'!"&amp;'HMPL Validation'!J$482021&amp;":"&amp;'HMPL Validation'!J$482022),'HMPL Validation'!J$482023,FALSE))</f>
        <v>0.49123545992054518</v>
      </c>
      <c r="L27" s="301">
        <v>42005</v>
      </c>
      <c r="M27" s="294">
        <v>152</v>
      </c>
      <c r="N27" s="297">
        <v>4.641</v>
      </c>
      <c r="O27" s="299">
        <v>7.0000000000000007E-2</v>
      </c>
      <c r="P27" s="295">
        <v>0.49</v>
      </c>
      <c r="Q27" s="294">
        <f ca="1">+IF(ISERROR(HLOOKUP($B27,INDIRECT("'Monthly Resource Report'!"&amp;'HMPL Validation'!Q$482021&amp;":"&amp;'HMPL Validation'!Q$482022),'HMPL Validation'!Q$482023,FALSE)),0,HLOOKUP($B27,INDIRECT("'Monthly Resource Report'!"&amp;'HMPL Validation'!Q$482021&amp;":"&amp;'HMPL Validation'!Q$482022),'HMPL Validation'!Q$482023,FALSE))</f>
        <v>152</v>
      </c>
      <c r="R27" s="297">
        <f ca="1">+IF(ISERROR(HLOOKUP($B27,INDIRECT("'Monthly Resource Report'!"&amp;'HMPL Validation'!R$482021&amp;":"&amp;'HMPL Validation'!R$482022),'HMPL Validation'!R$482023,FALSE)),0,HLOOKUP($B27,INDIRECT("'Monthly Resource Report'!"&amp;'HMPL Validation'!R$482021&amp;":"&amp;'HMPL Validation'!R$482022),'HMPL Validation'!R$482023,FALSE))</f>
        <v>4.6409973743428035</v>
      </c>
      <c r="S27" s="317">
        <f ca="1">+IF(ISERROR(HLOOKUP($B27,INDIRECT("'Monthly Resource Report'!"&amp;'HMPL Validation'!S$482021&amp;":"&amp;'HMPL Validation'!S$482022),'HMPL Validation'!S$482023,FALSE)),0,HLOOKUP($B27,INDIRECT("'Monthly Resource Report'!"&amp;'HMPL Validation'!S$482021&amp;":"&amp;'HMPL Validation'!S$482022),'HMPL Validation'!S$482023,FALSE))</f>
        <v>6.9691527827582631E-2</v>
      </c>
      <c r="T27" s="318">
        <f ca="1">+IF(ISERROR(HLOOKUP($B27,INDIRECT("'Monthly Resource Report'!"&amp;'HMPL Validation'!T$482021&amp;":"&amp;'HMPL Validation'!T$482022),'HMPL Validation'!T$482023,FALSE)),0,HLOOKUP($B27,INDIRECT("'Monthly Resource Report'!"&amp;'HMPL Validation'!T$482021&amp;":"&amp;'HMPL Validation'!T$482022),'HMPL Validation'!T$482023,FALSE))</f>
        <v>0.49176297490735504</v>
      </c>
    </row>
    <row r="28" spans="2:20">
      <c r="B28" s="301">
        <v>42036</v>
      </c>
      <c r="C28" s="294">
        <v>153</v>
      </c>
      <c r="D28" s="297">
        <v>4.641</v>
      </c>
      <c r="E28" s="299">
        <v>7.0000000000000007E-2</v>
      </c>
      <c r="F28" s="295">
        <v>0.49</v>
      </c>
      <c r="G28" s="294">
        <f ca="1">+IF(ISERROR(HLOOKUP($B28,INDIRECT("'Monthly Resource Report'!"&amp;'HMPL Validation'!G$482021&amp;":"&amp;'HMPL Validation'!G$482022),'HMPL Validation'!G$482023,FALSE)),0,HLOOKUP($B28,INDIRECT("'Monthly Resource Report'!"&amp;'HMPL Validation'!G$482021&amp;":"&amp;'HMPL Validation'!G$482022),'HMPL Validation'!G$482023,FALSE))</f>
        <v>153</v>
      </c>
      <c r="H28" s="297">
        <f ca="1">+IF(ISERROR(HLOOKUP($B28,INDIRECT("'Monthly Resource Report'!"&amp;'HMPL Validation'!H$482021&amp;":"&amp;'HMPL Validation'!H$482022),'HMPL Validation'!H$482023,FALSE)),0,HLOOKUP($B28,INDIRECT("'Monthly Resource Report'!"&amp;'HMPL Validation'!H$482021&amp;":"&amp;'HMPL Validation'!H$482022),'HMPL Validation'!H$482023,FALSE))</f>
        <v>4.6409948130195477</v>
      </c>
      <c r="I28" s="317">
        <f ca="1">+IF(ISERROR(HLOOKUP($B28,INDIRECT("'Monthly Resource Report'!"&amp;'HMPL Validation'!I$482021&amp;":"&amp;'HMPL Validation'!I$482022),'HMPL Validation'!I$482023,FALSE)),0,HLOOKUP($B28,INDIRECT("'Monthly Resource Report'!"&amp;'HMPL Validation'!I$482021&amp;":"&amp;'HMPL Validation'!I$482022),'HMPL Validation'!I$482023,FALSE))</f>
        <v>6.975568874568655E-2</v>
      </c>
      <c r="J28" s="318">
        <f ca="1">+IF(ISERROR(HLOOKUP($B28,INDIRECT("'Monthly Resource Report'!"&amp;'HMPL Validation'!J$482021&amp;":"&amp;'HMPL Validation'!J$482022),'HMPL Validation'!J$482023,FALSE)),0,HLOOKUP($B28,INDIRECT("'Monthly Resource Report'!"&amp;'HMPL Validation'!J$482021&amp;":"&amp;'HMPL Validation'!J$482022),'HMPL Validation'!J$482023,FALSE))</f>
        <v>0.49136174639824082</v>
      </c>
      <c r="L28" s="301">
        <v>42036</v>
      </c>
      <c r="M28" s="294">
        <v>152</v>
      </c>
      <c r="N28" s="297">
        <v>4.641</v>
      </c>
      <c r="O28" s="299">
        <v>7.0000000000000007E-2</v>
      </c>
      <c r="P28" s="295">
        <v>0.49</v>
      </c>
      <c r="Q28" s="294">
        <f ca="1">+IF(ISERROR(HLOOKUP($B28,INDIRECT("'Monthly Resource Report'!"&amp;'HMPL Validation'!Q$482021&amp;":"&amp;'HMPL Validation'!Q$482022),'HMPL Validation'!Q$482023,FALSE)),0,HLOOKUP($B28,INDIRECT("'Monthly Resource Report'!"&amp;'HMPL Validation'!Q$482021&amp;":"&amp;'HMPL Validation'!Q$482022),'HMPL Validation'!Q$482023,FALSE))</f>
        <v>152</v>
      </c>
      <c r="R28" s="297">
        <f ca="1">+IF(ISERROR(HLOOKUP($B28,INDIRECT("'Monthly Resource Report'!"&amp;'HMPL Validation'!R$482021&amp;":"&amp;'HMPL Validation'!R$482022),'HMPL Validation'!R$482023,FALSE)),0,HLOOKUP($B28,INDIRECT("'Monthly Resource Report'!"&amp;'HMPL Validation'!R$482021&amp;":"&amp;'HMPL Validation'!R$482022),'HMPL Validation'!R$482023,FALSE))</f>
        <v>4.64099689981445</v>
      </c>
      <c r="S28" s="317">
        <f ca="1">+IF(ISERROR(HLOOKUP($B28,INDIRECT("'Monthly Resource Report'!"&amp;'HMPL Validation'!S$482021&amp;":"&amp;'HMPL Validation'!S$482022),'HMPL Validation'!S$482023,FALSE)),0,HLOOKUP($B28,INDIRECT("'Monthly Resource Report'!"&amp;'HMPL Validation'!S$482021&amp;":"&amp;'HMPL Validation'!S$482022),'HMPL Validation'!S$482023,FALSE))</f>
        <v>6.9693594040427062E-2</v>
      </c>
      <c r="T28" s="318">
        <f ca="1">+IF(ISERROR(HLOOKUP($B28,INDIRECT("'Monthly Resource Report'!"&amp;'HMPL Validation'!T$482021&amp;":"&amp;'HMPL Validation'!T$482022),'HMPL Validation'!T$482023,FALSE)),0,HLOOKUP($B28,INDIRECT("'Monthly Resource Report'!"&amp;'HMPL Validation'!T$482021&amp;":"&amp;'HMPL Validation'!T$482022),'HMPL Validation'!T$482023,FALSE))</f>
        <v>0.49145711085959798</v>
      </c>
    </row>
    <row r="29" spans="2:20">
      <c r="B29" s="301">
        <v>42064</v>
      </c>
      <c r="C29" s="294">
        <v>153</v>
      </c>
      <c r="D29" s="297">
        <v>4.641</v>
      </c>
      <c r="E29" s="299">
        <v>7.0000000000000007E-2</v>
      </c>
      <c r="F29" s="295">
        <v>0.49</v>
      </c>
      <c r="G29" s="294">
        <f ca="1">+IF(ISERROR(HLOOKUP($B29,INDIRECT("'Monthly Resource Report'!"&amp;'HMPL Validation'!G$482021&amp;":"&amp;'HMPL Validation'!G$482022),'HMPL Validation'!G$482023,FALSE)),0,HLOOKUP($B29,INDIRECT("'Monthly Resource Report'!"&amp;'HMPL Validation'!G$482021&amp;":"&amp;'HMPL Validation'!G$482022),'HMPL Validation'!G$482023,FALSE))</f>
        <v>153</v>
      </c>
      <c r="H29" s="297">
        <f ca="1">+IF(ISERROR(HLOOKUP($B29,INDIRECT("'Monthly Resource Report'!"&amp;'HMPL Validation'!H$482021&amp;":"&amp;'HMPL Validation'!H$482022),'HMPL Validation'!H$482023,FALSE)),0,HLOOKUP($B29,INDIRECT("'Monthly Resource Report'!"&amp;'HMPL Validation'!H$482021&amp;":"&amp;'HMPL Validation'!H$482022),'HMPL Validation'!H$482023,FALSE))</f>
        <v>4.6409947573459327</v>
      </c>
      <c r="I29" s="317">
        <f ca="1">+IF(ISERROR(HLOOKUP($B29,INDIRECT("'Monthly Resource Report'!"&amp;'HMPL Validation'!I$482021&amp;":"&amp;'HMPL Validation'!I$482022),'HMPL Validation'!I$482023,FALSE)),0,HLOOKUP($B29,INDIRECT("'Monthly Resource Report'!"&amp;'HMPL Validation'!I$482021&amp;":"&amp;'HMPL Validation'!I$482022),'HMPL Validation'!I$482023,FALSE))</f>
        <v>6.9706414086901952E-2</v>
      </c>
      <c r="J29" s="318">
        <f ca="1">+IF(ISERROR(HLOOKUP($B29,INDIRECT("'Monthly Resource Report'!"&amp;'HMPL Validation'!J$482021&amp;":"&amp;'HMPL Validation'!J$482022),'HMPL Validation'!J$482023,FALSE)),0,HLOOKUP($B29,INDIRECT("'Monthly Resource Report'!"&amp;'HMPL Validation'!J$482021&amp;":"&amp;'HMPL Validation'!J$482022),'HMPL Validation'!J$482023,FALSE))</f>
        <v>0.49094487311808443</v>
      </c>
      <c r="L29" s="301">
        <v>42064</v>
      </c>
      <c r="M29" s="294">
        <v>152</v>
      </c>
      <c r="N29" s="297">
        <v>4.641</v>
      </c>
      <c r="O29" s="299">
        <v>7.0000000000000007E-2</v>
      </c>
      <c r="P29" s="295">
        <v>0.49</v>
      </c>
      <c r="Q29" s="294">
        <f ca="1">+IF(ISERROR(HLOOKUP($B29,INDIRECT("'Monthly Resource Report'!"&amp;'HMPL Validation'!Q$482021&amp;":"&amp;'HMPL Validation'!Q$482022),'HMPL Validation'!Q$482023,FALSE)),0,HLOOKUP($B29,INDIRECT("'Monthly Resource Report'!"&amp;'HMPL Validation'!Q$482021&amp;":"&amp;'HMPL Validation'!Q$482022),'HMPL Validation'!Q$482023,FALSE))</f>
        <v>152</v>
      </c>
      <c r="R29" s="297">
        <f ca="1">+IF(ISERROR(HLOOKUP($B29,INDIRECT("'Monthly Resource Report'!"&amp;'HMPL Validation'!R$482021&amp;":"&amp;'HMPL Validation'!R$482022),'HMPL Validation'!R$482023,FALSE)),0,HLOOKUP($B29,INDIRECT("'Monthly Resource Report'!"&amp;'HMPL Validation'!R$482021&amp;":"&amp;'HMPL Validation'!R$482022),'HMPL Validation'!R$482023,FALSE))</f>
        <v>4.6409969534836613</v>
      </c>
      <c r="S29" s="317">
        <f ca="1">+IF(ISERROR(HLOOKUP($B29,INDIRECT("'Monthly Resource Report'!"&amp;'HMPL Validation'!S$482021&amp;":"&amp;'HMPL Validation'!S$482022),'HMPL Validation'!S$482023,FALSE)),0,HLOOKUP($B29,INDIRECT("'Monthly Resource Report'!"&amp;'HMPL Validation'!S$482021&amp;":"&amp;'HMPL Validation'!S$482022),'HMPL Validation'!S$482023,FALSE))</f>
        <v>6.963686977806692E-2</v>
      </c>
      <c r="T29" s="318">
        <f ca="1">+IF(ISERROR(HLOOKUP($B29,INDIRECT("'Monthly Resource Report'!"&amp;'HMPL Validation'!T$482021&amp;":"&amp;'HMPL Validation'!T$482022),'HMPL Validation'!T$482023,FALSE)),0,HLOOKUP($B29,INDIRECT("'Monthly Resource Report'!"&amp;'HMPL Validation'!T$482021&amp;":"&amp;'HMPL Validation'!T$482022),'HMPL Validation'!T$482023,FALSE))</f>
        <v>0.49182595813268559</v>
      </c>
    </row>
    <row r="30" spans="2:20">
      <c r="B30" s="301">
        <v>42095</v>
      </c>
      <c r="C30" s="294">
        <v>153</v>
      </c>
      <c r="D30" s="297">
        <v>4.641</v>
      </c>
      <c r="E30" s="299">
        <v>7.0000000000000007E-2</v>
      </c>
      <c r="F30" s="295">
        <v>0.49</v>
      </c>
      <c r="G30" s="294">
        <f ca="1">+IF(ISERROR(HLOOKUP($B30,INDIRECT("'Monthly Resource Report'!"&amp;'HMPL Validation'!G$482021&amp;":"&amp;'HMPL Validation'!G$482022),'HMPL Validation'!G$482023,FALSE)),0,HLOOKUP($B30,INDIRECT("'Monthly Resource Report'!"&amp;'HMPL Validation'!G$482021&amp;":"&amp;'HMPL Validation'!G$482022),'HMPL Validation'!G$482023,FALSE))</f>
        <v>153</v>
      </c>
      <c r="H30" s="297">
        <f ca="1">+IF(ISERROR(HLOOKUP($B30,INDIRECT("'Monthly Resource Report'!"&amp;'HMPL Validation'!H$482021&amp;":"&amp;'HMPL Validation'!H$482022),'HMPL Validation'!H$482023,FALSE)),0,HLOOKUP($B30,INDIRECT("'Monthly Resource Report'!"&amp;'HMPL Validation'!H$482021&amp;":"&amp;'HMPL Validation'!H$482022),'HMPL Validation'!H$482023,FALSE))</f>
        <v>4.640994545006377</v>
      </c>
      <c r="I30" s="317">
        <f ca="1">+IF(ISERROR(HLOOKUP($B30,INDIRECT("'Monthly Resource Report'!"&amp;'HMPL Validation'!I$482021&amp;":"&amp;'HMPL Validation'!I$482022),'HMPL Validation'!I$482023,FALSE)),0,HLOOKUP($B30,INDIRECT("'Monthly Resource Report'!"&amp;'HMPL Validation'!I$482021&amp;":"&amp;'HMPL Validation'!I$482022),'HMPL Validation'!I$482023,FALSE))</f>
        <v>6.9701314748213242E-2</v>
      </c>
      <c r="J30" s="318">
        <f ca="1">+IF(ISERROR(HLOOKUP($B30,INDIRECT("'Monthly Resource Report'!"&amp;'HMPL Validation'!J$482021&amp;":"&amp;'HMPL Validation'!J$482022),'HMPL Validation'!J$482023,FALSE)),0,HLOOKUP($B30,INDIRECT("'Monthly Resource Report'!"&amp;'HMPL Validation'!J$482021&amp;":"&amp;'HMPL Validation'!J$482022),'HMPL Validation'!J$482023,FALSE))</f>
        <v>0.49097234579092985</v>
      </c>
      <c r="L30" s="301">
        <v>42095</v>
      </c>
      <c r="M30" s="294">
        <v>152</v>
      </c>
      <c r="N30" s="297">
        <v>4.641</v>
      </c>
      <c r="O30" s="299">
        <v>7.0000000000000007E-2</v>
      </c>
      <c r="P30" s="295">
        <v>0.49</v>
      </c>
      <c r="Q30" s="294">
        <f ca="1">+IF(ISERROR(HLOOKUP($B30,INDIRECT("'Monthly Resource Report'!"&amp;'HMPL Validation'!Q$482021&amp;":"&amp;'HMPL Validation'!Q$482022),'HMPL Validation'!Q$482023,FALSE)),0,HLOOKUP($B30,INDIRECT("'Monthly Resource Report'!"&amp;'HMPL Validation'!Q$482021&amp;":"&amp;'HMPL Validation'!Q$482022),'HMPL Validation'!Q$482023,FALSE))</f>
        <v>152</v>
      </c>
      <c r="R30" s="297">
        <f ca="1">+IF(ISERROR(HLOOKUP($B30,INDIRECT("'Monthly Resource Report'!"&amp;'HMPL Validation'!R$482021&amp;":"&amp;'HMPL Validation'!R$482022),'HMPL Validation'!R$482023,FALSE)),0,HLOOKUP($B30,INDIRECT("'Monthly Resource Report'!"&amp;'HMPL Validation'!R$482021&amp;":"&amp;'HMPL Validation'!R$482022),'HMPL Validation'!R$482023,FALSE))</f>
        <v>4.6409969709230481</v>
      </c>
      <c r="S30" s="317">
        <f ca="1">+IF(ISERROR(HLOOKUP($B30,INDIRECT("'Monthly Resource Report'!"&amp;'HMPL Validation'!S$482021&amp;":"&amp;'HMPL Validation'!S$482022),'HMPL Validation'!S$482023,FALSE)),0,HLOOKUP($B30,INDIRECT("'Monthly Resource Report'!"&amp;'HMPL Validation'!S$482021&amp;":"&amp;'HMPL Validation'!S$482022),'HMPL Validation'!S$482023,FALSE))</f>
        <v>6.9631161928468285E-2</v>
      </c>
      <c r="T30" s="318">
        <f ca="1">+IF(ISERROR(HLOOKUP($B30,INDIRECT("'Monthly Resource Report'!"&amp;'HMPL Validation'!T$482021&amp;":"&amp;'HMPL Validation'!T$482022),'HMPL Validation'!T$482023,FALSE)),0,HLOOKUP($B30,INDIRECT("'Monthly Resource Report'!"&amp;'HMPL Validation'!T$482021&amp;":"&amp;'HMPL Validation'!T$482022),'HMPL Validation'!T$482023,FALSE))</f>
        <v>0.49230244083728864</v>
      </c>
    </row>
    <row r="31" spans="2:20">
      <c r="B31" s="301">
        <v>42125</v>
      </c>
      <c r="C31" s="294">
        <v>153</v>
      </c>
      <c r="D31" s="297">
        <v>4.641</v>
      </c>
      <c r="E31" s="299">
        <v>7.0000000000000007E-2</v>
      </c>
      <c r="F31" s="295">
        <v>0.49</v>
      </c>
      <c r="G31" s="294">
        <f ca="1">+IF(ISERROR(HLOOKUP($B31,INDIRECT("'Monthly Resource Report'!"&amp;'HMPL Validation'!G$482021&amp;":"&amp;'HMPL Validation'!G$482022),'HMPL Validation'!G$482023,FALSE)),0,HLOOKUP($B31,INDIRECT("'Monthly Resource Report'!"&amp;'HMPL Validation'!G$482021&amp;":"&amp;'HMPL Validation'!G$482022),'HMPL Validation'!G$482023,FALSE))</f>
        <v>153</v>
      </c>
      <c r="H31" s="297">
        <f ca="1">+IF(ISERROR(HLOOKUP($B31,INDIRECT("'Monthly Resource Report'!"&amp;'HMPL Validation'!H$482021&amp;":"&amp;'HMPL Validation'!H$482022),'HMPL Validation'!H$482023,FALSE)),0,HLOOKUP($B31,INDIRECT("'Monthly Resource Report'!"&amp;'HMPL Validation'!H$482021&amp;":"&amp;'HMPL Validation'!H$482022),'HMPL Validation'!H$482023,FALSE))</f>
        <v>4.6409945669209076</v>
      </c>
      <c r="I31" s="317">
        <f ca="1">+IF(ISERROR(HLOOKUP($B31,INDIRECT("'Monthly Resource Report'!"&amp;'HMPL Validation'!I$482021&amp;":"&amp;'HMPL Validation'!I$482022),'HMPL Validation'!I$482023,FALSE)),0,HLOOKUP($B31,INDIRECT("'Monthly Resource Report'!"&amp;'HMPL Validation'!I$482021&amp;":"&amp;'HMPL Validation'!I$482022),'HMPL Validation'!I$482023,FALSE))</f>
        <v>6.9693039051361774E-2</v>
      </c>
      <c r="J31" s="318">
        <f ca="1">+IF(ISERROR(HLOOKUP($B31,INDIRECT("'Monthly Resource Report'!"&amp;'HMPL Validation'!J$482021&amp;":"&amp;'HMPL Validation'!J$482022),'HMPL Validation'!J$482023,FALSE)),0,HLOOKUP($B31,INDIRECT("'Monthly Resource Report'!"&amp;'HMPL Validation'!J$482021&amp;":"&amp;'HMPL Validation'!J$482022),'HMPL Validation'!J$482023,FALSE))</f>
        <v>0.49095259433445482</v>
      </c>
      <c r="L31" s="301">
        <v>42125</v>
      </c>
      <c r="M31" s="294">
        <v>152</v>
      </c>
      <c r="N31" s="297">
        <v>4.641</v>
      </c>
      <c r="O31" s="299">
        <v>7.0000000000000007E-2</v>
      </c>
      <c r="P31" s="295">
        <v>0.49</v>
      </c>
      <c r="Q31" s="294">
        <f ca="1">+IF(ISERROR(HLOOKUP($B31,INDIRECT("'Monthly Resource Report'!"&amp;'HMPL Validation'!Q$482021&amp;":"&amp;'HMPL Validation'!Q$482022),'HMPL Validation'!Q$482023,FALSE)),0,HLOOKUP($B31,INDIRECT("'Monthly Resource Report'!"&amp;'HMPL Validation'!Q$482021&amp;":"&amp;'HMPL Validation'!Q$482022),'HMPL Validation'!Q$482023,FALSE))</f>
        <v>152</v>
      </c>
      <c r="R31" s="297">
        <f ca="1">+IF(ISERROR(HLOOKUP($B31,INDIRECT("'Monthly Resource Report'!"&amp;'HMPL Validation'!R$482021&amp;":"&amp;'HMPL Validation'!R$482022),'HMPL Validation'!R$482023,FALSE)),0,HLOOKUP($B31,INDIRECT("'Monthly Resource Report'!"&amp;'HMPL Validation'!R$482021&amp;":"&amp;'HMPL Validation'!R$482022),'HMPL Validation'!R$482023,FALSE))</f>
        <v>4.6409986995231582</v>
      </c>
      <c r="S31" s="317">
        <f ca="1">+IF(ISERROR(HLOOKUP($B31,INDIRECT("'Monthly Resource Report'!"&amp;'HMPL Validation'!S$482021&amp;":"&amp;'HMPL Validation'!S$482022),'HMPL Validation'!S$482023,FALSE)),0,HLOOKUP($B31,INDIRECT("'Monthly Resource Report'!"&amp;'HMPL Validation'!S$482021&amp;":"&amp;'HMPL Validation'!S$482022),'HMPL Validation'!S$482023,FALSE))</f>
        <v>6.9581533932176226E-2</v>
      </c>
      <c r="T31" s="318">
        <f ca="1">+IF(ISERROR(HLOOKUP($B31,INDIRECT("'Monthly Resource Report'!"&amp;'HMPL Validation'!T$482021&amp;":"&amp;'HMPL Validation'!T$482022),'HMPL Validation'!T$482023,FALSE)),0,HLOOKUP($B31,INDIRECT("'Monthly Resource Report'!"&amp;'HMPL Validation'!T$482021&amp;":"&amp;'HMPL Validation'!T$482022),'HMPL Validation'!T$482023,FALSE))</f>
        <v>0.49439192500853207</v>
      </c>
    </row>
    <row r="32" spans="2:20">
      <c r="B32" s="301">
        <v>42156</v>
      </c>
      <c r="C32" s="294">
        <v>153</v>
      </c>
      <c r="D32" s="297">
        <v>4.641</v>
      </c>
      <c r="E32" s="299">
        <v>7.0000000000000007E-2</v>
      </c>
      <c r="F32" s="295">
        <v>0.49</v>
      </c>
      <c r="G32" s="294">
        <f ca="1">+IF(ISERROR(HLOOKUP($B32,INDIRECT("'Monthly Resource Report'!"&amp;'HMPL Validation'!G$482021&amp;":"&amp;'HMPL Validation'!G$482022),'HMPL Validation'!G$482023,FALSE)),0,HLOOKUP($B32,INDIRECT("'Monthly Resource Report'!"&amp;'HMPL Validation'!G$482021&amp;":"&amp;'HMPL Validation'!G$482022),'HMPL Validation'!G$482023,FALSE))</f>
        <v>153</v>
      </c>
      <c r="H32" s="297">
        <f ca="1">+IF(ISERROR(HLOOKUP($B32,INDIRECT("'Monthly Resource Report'!"&amp;'HMPL Validation'!H$482021&amp;":"&amp;'HMPL Validation'!H$482022),'HMPL Validation'!H$482023,FALSE)),0,HLOOKUP($B32,INDIRECT("'Monthly Resource Report'!"&amp;'HMPL Validation'!H$482021&amp;":"&amp;'HMPL Validation'!H$482022),'HMPL Validation'!H$482023,FALSE))</f>
        <v>4.6409936083672285</v>
      </c>
      <c r="I32" s="317">
        <f ca="1">+IF(ISERROR(HLOOKUP($B32,INDIRECT("'Monthly Resource Report'!"&amp;'HMPL Validation'!I$482021&amp;":"&amp;'HMPL Validation'!I$482022),'HMPL Validation'!I$482023,FALSE)),0,HLOOKUP($B32,INDIRECT("'Monthly Resource Report'!"&amp;'HMPL Validation'!I$482021&amp;":"&amp;'HMPL Validation'!I$482022),'HMPL Validation'!I$482023,FALSE))</f>
        <v>6.9741486553625026E-2</v>
      </c>
      <c r="J32" s="318">
        <f ca="1">+IF(ISERROR(HLOOKUP($B32,INDIRECT("'Monthly Resource Report'!"&amp;'HMPL Validation'!J$482021&amp;":"&amp;'HMPL Validation'!J$482022),'HMPL Validation'!J$482023,FALSE)),0,HLOOKUP($B32,INDIRECT("'Monthly Resource Report'!"&amp;'HMPL Validation'!J$482021&amp;":"&amp;'HMPL Validation'!J$482022),'HMPL Validation'!J$482023,FALSE))</f>
        <v>0.49127010259853698</v>
      </c>
      <c r="L32" s="301">
        <v>42156</v>
      </c>
      <c r="M32" s="294">
        <v>152</v>
      </c>
      <c r="N32" s="297">
        <v>4.641</v>
      </c>
      <c r="O32" s="299">
        <v>7.0000000000000007E-2</v>
      </c>
      <c r="P32" s="295">
        <v>0.49</v>
      </c>
      <c r="Q32" s="294">
        <f ca="1">+IF(ISERROR(HLOOKUP($B32,INDIRECT("'Monthly Resource Report'!"&amp;'HMPL Validation'!Q$482021&amp;":"&amp;'HMPL Validation'!Q$482022),'HMPL Validation'!Q$482023,FALSE)),0,HLOOKUP($B32,INDIRECT("'Monthly Resource Report'!"&amp;'HMPL Validation'!Q$482021&amp;":"&amp;'HMPL Validation'!Q$482022),'HMPL Validation'!Q$482023,FALSE))</f>
        <v>152</v>
      </c>
      <c r="R32" s="297">
        <f ca="1">+IF(ISERROR(HLOOKUP($B32,INDIRECT("'Monthly Resource Report'!"&amp;'HMPL Validation'!R$482021&amp;":"&amp;'HMPL Validation'!R$482022),'HMPL Validation'!R$482023,FALSE)),0,HLOOKUP($B32,INDIRECT("'Monthly Resource Report'!"&amp;'HMPL Validation'!R$482021&amp;":"&amp;'HMPL Validation'!R$482022),'HMPL Validation'!R$482023,FALSE))</f>
        <v>4.6409958526218489</v>
      </c>
      <c r="S32" s="317">
        <f ca="1">+IF(ISERROR(HLOOKUP($B32,INDIRECT("'Monthly Resource Report'!"&amp;'HMPL Validation'!S$482021&amp;":"&amp;'HMPL Validation'!S$482022),'HMPL Validation'!S$482023,FALSE)),0,HLOOKUP($B32,INDIRECT("'Monthly Resource Report'!"&amp;'HMPL Validation'!S$482021&amp;":"&amp;'HMPL Validation'!S$482022),'HMPL Validation'!S$482023,FALSE))</f>
        <v>6.9674161795403672E-2</v>
      </c>
      <c r="T32" s="318">
        <f ca="1">+IF(ISERROR(HLOOKUP($B32,INDIRECT("'Monthly Resource Report'!"&amp;'HMPL Validation'!T$482021&amp;":"&amp;'HMPL Validation'!T$482022),'HMPL Validation'!T$482023,FALSE)),0,HLOOKUP($B32,INDIRECT("'Monthly Resource Report'!"&amp;'HMPL Validation'!T$482021&amp;":"&amp;'HMPL Validation'!T$482022),'HMPL Validation'!T$482023,FALSE))</f>
        <v>0.49180381694797698</v>
      </c>
    </row>
    <row r="33" spans="2:20">
      <c r="B33" s="301">
        <v>42186</v>
      </c>
      <c r="C33" s="294">
        <v>153</v>
      </c>
      <c r="D33" s="297">
        <v>4.641</v>
      </c>
      <c r="E33" s="299">
        <v>7.0000000000000007E-2</v>
      </c>
      <c r="F33" s="295">
        <v>0.49</v>
      </c>
      <c r="G33" s="294">
        <f ca="1">+IF(ISERROR(HLOOKUP($B33,INDIRECT("'Monthly Resource Report'!"&amp;'HMPL Validation'!G$482021&amp;":"&amp;'HMPL Validation'!G$482022),'HMPL Validation'!G$482023,FALSE)),0,HLOOKUP($B33,INDIRECT("'Monthly Resource Report'!"&amp;'HMPL Validation'!G$482021&amp;":"&amp;'HMPL Validation'!G$482022),'HMPL Validation'!G$482023,FALSE))</f>
        <v>153</v>
      </c>
      <c r="H33" s="297">
        <f ca="1">+IF(ISERROR(HLOOKUP($B33,INDIRECT("'Monthly Resource Report'!"&amp;'HMPL Validation'!H$482021&amp;":"&amp;'HMPL Validation'!H$482022),'HMPL Validation'!H$482023,FALSE)),0,HLOOKUP($B33,INDIRECT("'Monthly Resource Report'!"&amp;'HMPL Validation'!H$482021&amp;":"&amp;'HMPL Validation'!H$482022),'HMPL Validation'!H$482023,FALSE))</f>
        <v>4.6409948037185886</v>
      </c>
      <c r="I33" s="317">
        <f ca="1">+IF(ISERROR(HLOOKUP($B33,INDIRECT("'Monthly Resource Report'!"&amp;'HMPL Validation'!I$482021&amp;":"&amp;'HMPL Validation'!I$482022),'HMPL Validation'!I$482023,FALSE)),0,HLOOKUP($B33,INDIRECT("'Monthly Resource Report'!"&amp;'HMPL Validation'!I$482021&amp;":"&amp;'HMPL Validation'!I$482022),'HMPL Validation'!I$482023,FALSE))</f>
        <v>6.9776481111178748E-2</v>
      </c>
      <c r="J33" s="318">
        <f ca="1">+IF(ISERROR(HLOOKUP($B33,INDIRECT("'Monthly Resource Report'!"&amp;'HMPL Validation'!J$482021&amp;":"&amp;'HMPL Validation'!J$482022),'HMPL Validation'!J$482023,FALSE)),0,HLOOKUP($B33,INDIRECT("'Monthly Resource Report'!"&amp;'HMPL Validation'!J$482021&amp;":"&amp;'HMPL Validation'!J$482022),'HMPL Validation'!J$482023,FALSE))</f>
        <v>0.49152613808250484</v>
      </c>
      <c r="L33" s="301">
        <v>42186</v>
      </c>
      <c r="M33" s="294">
        <v>152</v>
      </c>
      <c r="N33" s="297">
        <v>4.641</v>
      </c>
      <c r="O33" s="299">
        <v>7.0000000000000007E-2</v>
      </c>
      <c r="P33" s="295">
        <v>0.49</v>
      </c>
      <c r="Q33" s="294">
        <f ca="1">+IF(ISERROR(HLOOKUP($B33,INDIRECT("'Monthly Resource Report'!"&amp;'HMPL Validation'!Q$482021&amp;":"&amp;'HMPL Validation'!Q$482022),'HMPL Validation'!Q$482023,FALSE)),0,HLOOKUP($B33,INDIRECT("'Monthly Resource Report'!"&amp;'HMPL Validation'!Q$482021&amp;":"&amp;'HMPL Validation'!Q$482022),'HMPL Validation'!Q$482023,FALSE))</f>
        <v>152</v>
      </c>
      <c r="R33" s="297">
        <f ca="1">+IF(ISERROR(HLOOKUP($B33,INDIRECT("'Monthly Resource Report'!"&amp;'HMPL Validation'!R$482021&amp;":"&amp;'HMPL Validation'!R$482022),'HMPL Validation'!R$482023,FALSE)),0,HLOOKUP($B33,INDIRECT("'Monthly Resource Report'!"&amp;'HMPL Validation'!R$482021&amp;":"&amp;'HMPL Validation'!R$482022),'HMPL Validation'!R$482023,FALSE))</f>
        <v>4.6409972505477182</v>
      </c>
      <c r="S33" s="317">
        <f ca="1">+IF(ISERROR(HLOOKUP($B33,INDIRECT("'Monthly Resource Report'!"&amp;'HMPL Validation'!S$482021&amp;":"&amp;'HMPL Validation'!S$482022),'HMPL Validation'!S$482023,FALSE)),0,HLOOKUP($B33,INDIRECT("'Monthly Resource Report'!"&amp;'HMPL Validation'!S$482021&amp;":"&amp;'HMPL Validation'!S$482022),'HMPL Validation'!S$482023,FALSE))</f>
        <v>6.9697351425439633E-2</v>
      </c>
      <c r="T33" s="318">
        <f ca="1">+IF(ISERROR(HLOOKUP($B33,INDIRECT("'Monthly Resource Report'!"&amp;'HMPL Validation'!T$482021&amp;":"&amp;'HMPL Validation'!T$482022),'HMPL Validation'!T$482023,FALSE)),0,HLOOKUP($B33,INDIRECT("'Monthly Resource Report'!"&amp;'HMPL Validation'!T$482021&amp;":"&amp;'HMPL Validation'!T$482022),'HMPL Validation'!T$482023,FALSE))</f>
        <v>0.49218701527250025</v>
      </c>
    </row>
    <row r="34" spans="2:20">
      <c r="B34" s="301">
        <v>42217</v>
      </c>
      <c r="C34" s="294">
        <v>153</v>
      </c>
      <c r="D34" s="297">
        <v>4.641</v>
      </c>
      <c r="E34" s="299">
        <v>7.0000000000000007E-2</v>
      </c>
      <c r="F34" s="295">
        <v>0.49</v>
      </c>
      <c r="G34" s="294">
        <f ca="1">+IF(ISERROR(HLOOKUP($B34,INDIRECT("'Monthly Resource Report'!"&amp;'HMPL Validation'!G$482021&amp;":"&amp;'HMPL Validation'!G$482022),'HMPL Validation'!G$482023,FALSE)),0,HLOOKUP($B34,INDIRECT("'Monthly Resource Report'!"&amp;'HMPL Validation'!G$482021&amp;":"&amp;'HMPL Validation'!G$482022),'HMPL Validation'!G$482023,FALSE))</f>
        <v>153</v>
      </c>
      <c r="H34" s="297">
        <f ca="1">+IF(ISERROR(HLOOKUP($B34,INDIRECT("'Monthly Resource Report'!"&amp;'HMPL Validation'!H$482021&amp;":"&amp;'HMPL Validation'!H$482022),'HMPL Validation'!H$482023,FALSE)),0,HLOOKUP($B34,INDIRECT("'Monthly Resource Report'!"&amp;'HMPL Validation'!H$482021&amp;":"&amp;'HMPL Validation'!H$482022),'HMPL Validation'!H$482023,FALSE))</f>
        <v>4.6409945542844371</v>
      </c>
      <c r="I34" s="317">
        <f ca="1">+IF(ISERROR(HLOOKUP($B34,INDIRECT("'Monthly Resource Report'!"&amp;'HMPL Validation'!I$482021&amp;":"&amp;'HMPL Validation'!I$482022),'HMPL Validation'!I$482023,FALSE)),0,HLOOKUP($B34,INDIRECT("'Monthly Resource Report'!"&amp;'HMPL Validation'!I$482021&amp;":"&amp;'HMPL Validation'!I$482022),'HMPL Validation'!I$482023,FALSE))</f>
        <v>6.9755275242690234E-2</v>
      </c>
      <c r="J34" s="318">
        <f ca="1">+IF(ISERROR(HLOOKUP($B34,INDIRECT("'Monthly Resource Report'!"&amp;'HMPL Validation'!J$482021&amp;":"&amp;'HMPL Validation'!J$482022),'HMPL Validation'!J$482023,FALSE)),0,HLOOKUP($B34,INDIRECT("'Monthly Resource Report'!"&amp;'HMPL Validation'!J$482021&amp;":"&amp;'HMPL Validation'!J$482022),'HMPL Validation'!J$482023,FALSE))</f>
        <v>0.49123089933676239</v>
      </c>
      <c r="L34" s="301">
        <v>42217</v>
      </c>
      <c r="M34" s="294">
        <v>152</v>
      </c>
      <c r="N34" s="297">
        <v>4.641</v>
      </c>
      <c r="O34" s="299">
        <v>7.0000000000000007E-2</v>
      </c>
      <c r="P34" s="295">
        <v>0.49</v>
      </c>
      <c r="Q34" s="294">
        <f ca="1">+IF(ISERROR(HLOOKUP($B34,INDIRECT("'Monthly Resource Report'!"&amp;'HMPL Validation'!Q$482021&amp;":"&amp;'HMPL Validation'!Q$482022),'HMPL Validation'!Q$482023,FALSE)),0,HLOOKUP($B34,INDIRECT("'Monthly Resource Report'!"&amp;'HMPL Validation'!Q$482021&amp;":"&amp;'HMPL Validation'!Q$482022),'HMPL Validation'!Q$482023,FALSE))</f>
        <v>152</v>
      </c>
      <c r="R34" s="297">
        <f ca="1">+IF(ISERROR(HLOOKUP($B34,INDIRECT("'Monthly Resource Report'!"&amp;'HMPL Validation'!R$482021&amp;":"&amp;'HMPL Validation'!R$482022),'HMPL Validation'!R$482023,FALSE)),0,HLOOKUP($B34,INDIRECT("'Monthly Resource Report'!"&amp;'HMPL Validation'!R$482021&amp;":"&amp;'HMPL Validation'!R$482022),'HMPL Validation'!R$482023,FALSE))</f>
        <v>4.6409959478662692</v>
      </c>
      <c r="S34" s="317">
        <f ca="1">+IF(ISERROR(HLOOKUP($B34,INDIRECT("'Monthly Resource Report'!"&amp;'HMPL Validation'!S$482021&amp;":"&amp;'HMPL Validation'!S$482022),'HMPL Validation'!S$482023,FALSE)),0,HLOOKUP($B34,INDIRECT("'Monthly Resource Report'!"&amp;'HMPL Validation'!S$482021&amp;":"&amp;'HMPL Validation'!S$482022),'HMPL Validation'!S$482023,FALSE))</f>
        <v>6.9709148915962582E-2</v>
      </c>
      <c r="T34" s="318">
        <f ca="1">+IF(ISERROR(HLOOKUP($B34,INDIRECT("'Monthly Resource Report'!"&amp;'HMPL Validation'!T$482021&amp;":"&amp;'HMPL Validation'!T$482022),'HMPL Validation'!T$482023,FALSE)),0,HLOOKUP($B34,INDIRECT("'Monthly Resource Report'!"&amp;'HMPL Validation'!T$482021&amp;":"&amp;'HMPL Validation'!T$482022),'HMPL Validation'!T$482023,FALSE))</f>
        <v>0.49174277459407584</v>
      </c>
    </row>
    <row r="35" spans="2:20">
      <c r="B35" s="301">
        <v>42248</v>
      </c>
      <c r="C35" s="294">
        <v>153</v>
      </c>
      <c r="D35" s="297">
        <v>4.641</v>
      </c>
      <c r="E35" s="299">
        <v>7.0000000000000007E-2</v>
      </c>
      <c r="F35" s="295">
        <v>0.49</v>
      </c>
      <c r="G35" s="294">
        <f ca="1">+IF(ISERROR(HLOOKUP($B35,INDIRECT("'Monthly Resource Report'!"&amp;'HMPL Validation'!G$482021&amp;":"&amp;'HMPL Validation'!G$482022),'HMPL Validation'!G$482023,FALSE)),0,HLOOKUP($B35,INDIRECT("'Monthly Resource Report'!"&amp;'HMPL Validation'!G$482021&amp;":"&amp;'HMPL Validation'!G$482022),'HMPL Validation'!G$482023,FALSE))</f>
        <v>153</v>
      </c>
      <c r="H35" s="297">
        <f ca="1">+IF(ISERROR(HLOOKUP($B35,INDIRECT("'Monthly Resource Report'!"&amp;'HMPL Validation'!H$482021&amp;":"&amp;'HMPL Validation'!H$482022),'HMPL Validation'!H$482023,FALSE)),0,HLOOKUP($B35,INDIRECT("'Monthly Resource Report'!"&amp;'HMPL Validation'!H$482021&amp;":"&amp;'HMPL Validation'!H$482022),'HMPL Validation'!H$482023,FALSE))</f>
        <v>4.640994601195449</v>
      </c>
      <c r="I35" s="317">
        <f ca="1">+IF(ISERROR(HLOOKUP($B35,INDIRECT("'Monthly Resource Report'!"&amp;'HMPL Validation'!I$482021&amp;":"&amp;'HMPL Validation'!I$482022),'HMPL Validation'!I$482023,FALSE)),0,HLOOKUP($B35,INDIRECT("'Monthly Resource Report'!"&amp;'HMPL Validation'!I$482021&amp;":"&amp;'HMPL Validation'!I$482022),'HMPL Validation'!I$482023,FALSE))</f>
        <v>6.9707501870389155E-2</v>
      </c>
      <c r="J35" s="318">
        <f ca="1">+IF(ISERROR(HLOOKUP($B35,INDIRECT("'Monthly Resource Report'!"&amp;'HMPL Validation'!J$482021&amp;":"&amp;'HMPL Validation'!J$482022),'HMPL Validation'!J$482023,FALSE)),0,HLOOKUP($B35,INDIRECT("'Monthly Resource Report'!"&amp;'HMPL Validation'!J$482021&amp;":"&amp;'HMPL Validation'!J$482022),'HMPL Validation'!J$482023,FALSE))</f>
        <v>0.4906388889086416</v>
      </c>
      <c r="L35" s="301">
        <v>42248</v>
      </c>
      <c r="M35" s="294">
        <v>152</v>
      </c>
      <c r="N35" s="297">
        <v>4.641</v>
      </c>
      <c r="O35" s="299">
        <v>7.0000000000000007E-2</v>
      </c>
      <c r="P35" s="295">
        <v>0.49</v>
      </c>
      <c r="Q35" s="294">
        <f ca="1">+IF(ISERROR(HLOOKUP($B35,INDIRECT("'Monthly Resource Report'!"&amp;'HMPL Validation'!Q$482021&amp;":"&amp;'HMPL Validation'!Q$482022),'HMPL Validation'!Q$482023,FALSE)),0,HLOOKUP($B35,INDIRECT("'Monthly Resource Report'!"&amp;'HMPL Validation'!Q$482021&amp;":"&amp;'HMPL Validation'!Q$482022),'HMPL Validation'!Q$482023,FALSE))</f>
        <v>152</v>
      </c>
      <c r="R35" s="297">
        <f ca="1">+IF(ISERROR(HLOOKUP($B35,INDIRECT("'Monthly Resource Report'!"&amp;'HMPL Validation'!R$482021&amp;":"&amp;'HMPL Validation'!R$482022),'HMPL Validation'!R$482023,FALSE)),0,HLOOKUP($B35,INDIRECT("'Monthly Resource Report'!"&amp;'HMPL Validation'!R$482021&amp;":"&amp;'HMPL Validation'!R$482022),'HMPL Validation'!R$482023,FALSE))</f>
        <v>4.6409969283535757</v>
      </c>
      <c r="S35" s="317">
        <f ca="1">+IF(ISERROR(HLOOKUP($B35,INDIRECT("'Monthly Resource Report'!"&amp;'HMPL Validation'!S$482021&amp;":"&amp;'HMPL Validation'!S$482022),'HMPL Validation'!S$482023,FALSE)),0,HLOOKUP($B35,INDIRECT("'Monthly Resource Report'!"&amp;'HMPL Validation'!S$482021&amp;":"&amp;'HMPL Validation'!S$482022),'HMPL Validation'!S$482023,FALSE))</f>
        <v>6.9648555321790317E-2</v>
      </c>
      <c r="T35" s="318">
        <f ca="1">+IF(ISERROR(HLOOKUP($B35,INDIRECT("'Monthly Resource Report'!"&amp;'HMPL Validation'!T$482021&amp;":"&amp;'HMPL Validation'!T$482022),'HMPL Validation'!T$482023,FALSE)),0,HLOOKUP($B35,INDIRECT("'Monthly Resource Report'!"&amp;'HMPL Validation'!T$482021&amp;":"&amp;'HMPL Validation'!T$482022),'HMPL Validation'!T$482023,FALSE))</f>
        <v>0.49229089258300252</v>
      </c>
    </row>
    <row r="36" spans="2:20">
      <c r="B36" s="301">
        <v>42278</v>
      </c>
      <c r="C36" s="294">
        <v>153</v>
      </c>
      <c r="D36" s="297">
        <v>4.641</v>
      </c>
      <c r="E36" s="299">
        <v>7.0000000000000007E-2</v>
      </c>
      <c r="F36" s="295">
        <v>0.49</v>
      </c>
      <c r="G36" s="294">
        <f ca="1">+IF(ISERROR(HLOOKUP($B36,INDIRECT("'Monthly Resource Report'!"&amp;'HMPL Validation'!G$482021&amp;":"&amp;'HMPL Validation'!G$482022),'HMPL Validation'!G$482023,FALSE)),0,HLOOKUP($B36,INDIRECT("'Monthly Resource Report'!"&amp;'HMPL Validation'!G$482021&amp;":"&amp;'HMPL Validation'!G$482022),'HMPL Validation'!G$482023,FALSE))</f>
        <v>153</v>
      </c>
      <c r="H36" s="297">
        <f ca="1">+IF(ISERROR(HLOOKUP($B36,INDIRECT("'Monthly Resource Report'!"&amp;'HMPL Validation'!H$482021&amp;":"&amp;'HMPL Validation'!H$482022),'HMPL Validation'!H$482023,FALSE)),0,HLOOKUP($B36,INDIRECT("'Monthly Resource Report'!"&amp;'HMPL Validation'!H$482021&amp;":"&amp;'HMPL Validation'!H$482022),'HMPL Validation'!H$482023,FALSE))</f>
        <v>4.6409952572205446</v>
      </c>
      <c r="I36" s="317">
        <f ca="1">+IF(ISERROR(HLOOKUP($B36,INDIRECT("'Monthly Resource Report'!"&amp;'HMPL Validation'!I$482021&amp;":"&amp;'HMPL Validation'!I$482022),'HMPL Validation'!I$482023,FALSE)),0,HLOOKUP($B36,INDIRECT("'Monthly Resource Report'!"&amp;'HMPL Validation'!I$482021&amp;":"&amp;'HMPL Validation'!I$482022),'HMPL Validation'!I$482023,FALSE))</f>
        <v>6.9704804078255453E-2</v>
      </c>
      <c r="J36" s="318">
        <f ca="1">+IF(ISERROR(HLOOKUP($B36,INDIRECT("'Monthly Resource Report'!"&amp;'HMPL Validation'!J$482021&amp;":"&amp;'HMPL Validation'!J$482022),'HMPL Validation'!J$482023,FALSE)),0,HLOOKUP($B36,INDIRECT("'Monthly Resource Report'!"&amp;'HMPL Validation'!J$482021&amp;":"&amp;'HMPL Validation'!J$482022),'HMPL Validation'!J$482023,FALSE))</f>
        <v>0.49093847595039281</v>
      </c>
      <c r="L36" s="301">
        <v>42278</v>
      </c>
      <c r="M36" s="294">
        <v>152</v>
      </c>
      <c r="N36" s="297">
        <v>4.641</v>
      </c>
      <c r="O36" s="299">
        <v>7.0000000000000007E-2</v>
      </c>
      <c r="P36" s="295">
        <v>0.49</v>
      </c>
      <c r="Q36" s="294">
        <f ca="1">+IF(ISERROR(HLOOKUP($B36,INDIRECT("'Monthly Resource Report'!"&amp;'HMPL Validation'!Q$482021&amp;":"&amp;'HMPL Validation'!Q$482022),'HMPL Validation'!Q$482023,FALSE)),0,HLOOKUP($B36,INDIRECT("'Monthly Resource Report'!"&amp;'HMPL Validation'!Q$482021&amp;":"&amp;'HMPL Validation'!Q$482022),'HMPL Validation'!Q$482023,FALSE))</f>
        <v>152</v>
      </c>
      <c r="R36" s="297">
        <f ca="1">+IF(ISERROR(HLOOKUP($B36,INDIRECT("'Monthly Resource Report'!"&amp;'HMPL Validation'!R$482021&amp;":"&amp;'HMPL Validation'!R$482022),'HMPL Validation'!R$482023,FALSE)),0,HLOOKUP($B36,INDIRECT("'Monthly Resource Report'!"&amp;'HMPL Validation'!R$482021&amp;":"&amp;'HMPL Validation'!R$482022),'HMPL Validation'!R$482023,FALSE))</f>
        <v>4.640996780150175</v>
      </c>
      <c r="S36" s="317">
        <f ca="1">+IF(ISERROR(HLOOKUP($B36,INDIRECT("'Monthly Resource Report'!"&amp;'HMPL Validation'!S$482021&amp;":"&amp;'HMPL Validation'!S$482022),'HMPL Validation'!S$482023,FALSE)),0,HLOOKUP($B36,INDIRECT("'Monthly Resource Report'!"&amp;'HMPL Validation'!S$482021&amp;":"&amp;'HMPL Validation'!S$482022),'HMPL Validation'!S$482023,FALSE))</f>
        <v>6.9647749599187264E-2</v>
      </c>
      <c r="T36" s="318">
        <f ca="1">+IF(ISERROR(HLOOKUP($B36,INDIRECT("'Monthly Resource Report'!"&amp;'HMPL Validation'!T$482021&amp;":"&amp;'HMPL Validation'!T$482022),'HMPL Validation'!T$482023,FALSE)),0,HLOOKUP($B36,INDIRECT("'Monthly Resource Report'!"&amp;'HMPL Validation'!T$482021&amp;":"&amp;'HMPL Validation'!T$482022),'HMPL Validation'!T$482023,FALSE))</f>
        <v>0.49267628490576598</v>
      </c>
    </row>
    <row r="37" spans="2:20">
      <c r="B37" s="301">
        <v>42309</v>
      </c>
      <c r="C37" s="294">
        <v>153</v>
      </c>
      <c r="D37" s="297">
        <v>4.641</v>
      </c>
      <c r="E37" s="299">
        <v>7.0000000000000007E-2</v>
      </c>
      <c r="F37" s="295">
        <v>0.49</v>
      </c>
      <c r="G37" s="294">
        <f ca="1">+IF(ISERROR(HLOOKUP($B37,INDIRECT("'Monthly Resource Report'!"&amp;'HMPL Validation'!G$482021&amp;":"&amp;'HMPL Validation'!G$482022),'HMPL Validation'!G$482023,FALSE)),0,HLOOKUP($B37,INDIRECT("'Monthly Resource Report'!"&amp;'HMPL Validation'!G$482021&amp;":"&amp;'HMPL Validation'!G$482022),'HMPL Validation'!G$482023,FALSE))</f>
        <v>153</v>
      </c>
      <c r="H37" s="297">
        <f ca="1">+IF(ISERROR(HLOOKUP($B37,INDIRECT("'Monthly Resource Report'!"&amp;'HMPL Validation'!H$482021&amp;":"&amp;'HMPL Validation'!H$482022),'HMPL Validation'!H$482023,FALSE)),0,HLOOKUP($B37,INDIRECT("'Monthly Resource Report'!"&amp;'HMPL Validation'!H$482021&amp;":"&amp;'HMPL Validation'!H$482022),'HMPL Validation'!H$482023,FALSE))</f>
        <v>4.6409941451106818</v>
      </c>
      <c r="I37" s="317">
        <f ca="1">+IF(ISERROR(HLOOKUP($B37,INDIRECT("'Monthly Resource Report'!"&amp;'HMPL Validation'!I$482021&amp;":"&amp;'HMPL Validation'!I$482022),'HMPL Validation'!I$482023,FALSE)),0,HLOOKUP($B37,INDIRECT("'Monthly Resource Report'!"&amp;'HMPL Validation'!I$482021&amp;":"&amp;'HMPL Validation'!I$482022),'HMPL Validation'!I$482023,FALSE))</f>
        <v>6.9692281048137322E-2</v>
      </c>
      <c r="J37" s="318">
        <f ca="1">+IF(ISERROR(HLOOKUP($B37,INDIRECT("'Monthly Resource Report'!"&amp;'HMPL Validation'!J$482021&amp;":"&amp;'HMPL Validation'!J$482022),'HMPL Validation'!J$482023,FALSE)),0,HLOOKUP($B37,INDIRECT("'Monthly Resource Report'!"&amp;'HMPL Validation'!J$482021&amp;":"&amp;'HMPL Validation'!J$482022),'HMPL Validation'!J$482023,FALSE))</f>
        <v>0.49110595994731338</v>
      </c>
      <c r="L37" s="301">
        <v>42309</v>
      </c>
      <c r="M37" s="294">
        <v>152</v>
      </c>
      <c r="N37" s="297">
        <v>4.641</v>
      </c>
      <c r="O37" s="299">
        <v>7.0000000000000007E-2</v>
      </c>
      <c r="P37" s="295">
        <v>0.49</v>
      </c>
      <c r="Q37" s="294">
        <f ca="1">+IF(ISERROR(HLOOKUP($B37,INDIRECT("'Monthly Resource Report'!"&amp;'HMPL Validation'!Q$482021&amp;":"&amp;'HMPL Validation'!Q$482022),'HMPL Validation'!Q$482023,FALSE)),0,HLOOKUP($B37,INDIRECT("'Monthly Resource Report'!"&amp;'HMPL Validation'!Q$482021&amp;":"&amp;'HMPL Validation'!Q$482022),'HMPL Validation'!Q$482023,FALSE))</f>
        <v>152</v>
      </c>
      <c r="R37" s="297">
        <f ca="1">+IF(ISERROR(HLOOKUP($B37,INDIRECT("'Monthly Resource Report'!"&amp;'HMPL Validation'!R$482021&amp;":"&amp;'HMPL Validation'!R$482022),'HMPL Validation'!R$482023,FALSE)),0,HLOOKUP($B37,INDIRECT("'Monthly Resource Report'!"&amp;'HMPL Validation'!R$482021&amp;":"&amp;'HMPL Validation'!R$482022),'HMPL Validation'!R$482023,FALSE))</f>
        <v>4.6409963909213579</v>
      </c>
      <c r="S37" s="317">
        <f ca="1">+IF(ISERROR(HLOOKUP($B37,INDIRECT("'Monthly Resource Report'!"&amp;'HMPL Validation'!S$482021&amp;":"&amp;'HMPL Validation'!S$482022),'HMPL Validation'!S$482023,FALSE)),0,HLOOKUP($B37,INDIRECT("'Monthly Resource Report'!"&amp;'HMPL Validation'!S$482021&amp;":"&amp;'HMPL Validation'!S$482022),'HMPL Validation'!S$482023,FALSE))</f>
        <v>6.962726955198606E-2</v>
      </c>
      <c r="T37" s="318">
        <f ca="1">+IF(ISERROR(HLOOKUP($B37,INDIRECT("'Monthly Resource Report'!"&amp;'HMPL Validation'!T$482021&amp;":"&amp;'HMPL Validation'!T$482022),'HMPL Validation'!T$482023,FALSE)),0,HLOOKUP($B37,INDIRECT("'Monthly Resource Report'!"&amp;'HMPL Validation'!T$482021&amp;":"&amp;'HMPL Validation'!T$482022),'HMPL Validation'!T$482023,FALSE))</f>
        <v>0.49185213067959033</v>
      </c>
    </row>
    <row r="38" spans="2:20">
      <c r="B38" s="301">
        <v>42339</v>
      </c>
      <c r="C38" s="294">
        <v>153</v>
      </c>
      <c r="D38" s="297">
        <v>4.641</v>
      </c>
      <c r="E38" s="299">
        <v>7.0000000000000007E-2</v>
      </c>
      <c r="F38" s="295">
        <v>0.49</v>
      </c>
      <c r="G38" s="294">
        <f ca="1">+IF(ISERROR(HLOOKUP($B38,INDIRECT("'Monthly Resource Report'!"&amp;'HMPL Validation'!G$482021&amp;":"&amp;'HMPL Validation'!G$482022),'HMPL Validation'!G$482023,FALSE)),0,HLOOKUP($B38,INDIRECT("'Monthly Resource Report'!"&amp;'HMPL Validation'!G$482021&amp;":"&amp;'HMPL Validation'!G$482022),'HMPL Validation'!G$482023,FALSE))</f>
        <v>153</v>
      </c>
      <c r="H38" s="297">
        <f ca="1">+IF(ISERROR(HLOOKUP($B38,INDIRECT("'Monthly Resource Report'!"&amp;'HMPL Validation'!H$482021&amp;":"&amp;'HMPL Validation'!H$482022),'HMPL Validation'!H$482023,FALSE)),0,HLOOKUP($B38,INDIRECT("'Monthly Resource Report'!"&amp;'HMPL Validation'!H$482021&amp;":"&amp;'HMPL Validation'!H$482022),'HMPL Validation'!H$482023,FALSE))</f>
        <v>4.640994585589338</v>
      </c>
      <c r="I38" s="317">
        <f ca="1">+IF(ISERROR(HLOOKUP($B38,INDIRECT("'Monthly Resource Report'!"&amp;'HMPL Validation'!I$482021&amp;":"&amp;'HMPL Validation'!I$482022),'HMPL Validation'!I$482023,FALSE)),0,HLOOKUP($B38,INDIRECT("'Monthly Resource Report'!"&amp;'HMPL Validation'!I$482021&amp;":"&amp;'HMPL Validation'!I$482022),'HMPL Validation'!I$482023,FALSE))</f>
        <v>6.9690002645628316E-2</v>
      </c>
      <c r="J38" s="318">
        <f ca="1">+IF(ISERROR(HLOOKUP($B38,INDIRECT("'Monthly Resource Report'!"&amp;'HMPL Validation'!J$482021&amp;":"&amp;'HMPL Validation'!J$482022),'HMPL Validation'!J$482023,FALSE)),0,HLOOKUP($B38,INDIRECT("'Monthly Resource Report'!"&amp;'HMPL Validation'!J$482021&amp;":"&amp;'HMPL Validation'!J$482022),'HMPL Validation'!J$482023,FALSE))</f>
        <v>0.49094015086887255</v>
      </c>
      <c r="L38" s="301">
        <v>42339</v>
      </c>
      <c r="M38" s="294">
        <v>152</v>
      </c>
      <c r="N38" s="297">
        <v>4.641</v>
      </c>
      <c r="O38" s="299">
        <v>7.0000000000000007E-2</v>
      </c>
      <c r="P38" s="295">
        <v>0.49</v>
      </c>
      <c r="Q38" s="294">
        <f ca="1">+IF(ISERROR(HLOOKUP($B38,INDIRECT("'Monthly Resource Report'!"&amp;'HMPL Validation'!Q$482021&amp;":"&amp;'HMPL Validation'!Q$482022),'HMPL Validation'!Q$482023,FALSE)),0,HLOOKUP($B38,INDIRECT("'Monthly Resource Report'!"&amp;'HMPL Validation'!Q$482021&amp;":"&amp;'HMPL Validation'!Q$482022),'HMPL Validation'!Q$482023,FALSE))</f>
        <v>152</v>
      </c>
      <c r="R38" s="297">
        <f ca="1">+IF(ISERROR(HLOOKUP($B38,INDIRECT("'Monthly Resource Report'!"&amp;'HMPL Validation'!R$482021&amp;":"&amp;'HMPL Validation'!R$482022),'HMPL Validation'!R$482023,FALSE)),0,HLOOKUP($B38,INDIRECT("'Monthly Resource Report'!"&amp;'HMPL Validation'!R$482021&amp;":"&amp;'HMPL Validation'!R$482022),'HMPL Validation'!R$482023,FALSE))</f>
        <v>4.6409967182730973</v>
      </c>
      <c r="S38" s="317">
        <f ca="1">+IF(ISERROR(HLOOKUP($B38,INDIRECT("'Monthly Resource Report'!"&amp;'HMPL Validation'!S$482021&amp;":"&amp;'HMPL Validation'!S$482022),'HMPL Validation'!S$482023,FALSE)),0,HLOOKUP($B38,INDIRECT("'Monthly Resource Report'!"&amp;'HMPL Validation'!S$482021&amp;":"&amp;'HMPL Validation'!S$482022),'HMPL Validation'!S$482023,FALSE))</f>
        <v>6.962467016783519E-2</v>
      </c>
      <c r="T38" s="318">
        <f ca="1">+IF(ISERROR(HLOOKUP($B38,INDIRECT("'Monthly Resource Report'!"&amp;'HMPL Validation'!T$482021&amp;":"&amp;'HMPL Validation'!T$482022),'HMPL Validation'!T$482023,FALSE)),0,HLOOKUP($B38,INDIRECT("'Monthly Resource Report'!"&amp;'HMPL Validation'!T$482021&amp;":"&amp;'HMPL Validation'!T$482022),'HMPL Validation'!T$482023,FALSE))</f>
        <v>0.49179054916000409</v>
      </c>
    </row>
    <row r="39" spans="2:20">
      <c r="B39" s="301">
        <v>42370</v>
      </c>
      <c r="C39" s="294">
        <v>153</v>
      </c>
      <c r="D39" s="297">
        <v>4.952</v>
      </c>
      <c r="E39" s="299">
        <v>7.0000000000000007E-2</v>
      </c>
      <c r="F39" s="295">
        <v>0.49</v>
      </c>
      <c r="G39" s="294">
        <f ca="1">+IF(ISERROR(HLOOKUP($B39,INDIRECT("'Monthly Resource Report'!"&amp;'HMPL Validation'!G$482021&amp;":"&amp;'HMPL Validation'!G$482022),'HMPL Validation'!G$482023,FALSE)),0,HLOOKUP($B39,INDIRECT("'Monthly Resource Report'!"&amp;'HMPL Validation'!G$482021&amp;":"&amp;'HMPL Validation'!G$482022),'HMPL Validation'!G$482023,FALSE))</f>
        <v>153</v>
      </c>
      <c r="H39" s="297">
        <f ca="1">+IF(ISERROR(HLOOKUP($B39,INDIRECT("'Monthly Resource Report'!"&amp;'HMPL Validation'!H$482021&amp;":"&amp;'HMPL Validation'!H$482022),'HMPL Validation'!H$482023,FALSE)),0,HLOOKUP($B39,INDIRECT("'Monthly Resource Report'!"&amp;'HMPL Validation'!H$482021&amp;":"&amp;'HMPL Validation'!H$482022),'HMPL Validation'!H$482023,FALSE))</f>
        <v>4.9519991635725651</v>
      </c>
      <c r="I39" s="317">
        <f ca="1">+IF(ISERROR(HLOOKUP($B39,INDIRECT("'Monthly Resource Report'!"&amp;'HMPL Validation'!I$482021&amp;":"&amp;'HMPL Validation'!I$482022),'HMPL Validation'!I$482023,FALSE)),0,HLOOKUP($B39,INDIRECT("'Monthly Resource Report'!"&amp;'HMPL Validation'!I$482021&amp;":"&amp;'HMPL Validation'!I$482022),'HMPL Validation'!I$482023,FALSE))</f>
        <v>6.9759195717508202E-2</v>
      </c>
      <c r="J39" s="318">
        <f ca="1">+IF(ISERROR(HLOOKUP($B39,INDIRECT("'Monthly Resource Report'!"&amp;'HMPL Validation'!J$482021&amp;":"&amp;'HMPL Validation'!J$482022),'HMPL Validation'!J$482023,FALSE)),0,HLOOKUP($B39,INDIRECT("'Monthly Resource Report'!"&amp;'HMPL Validation'!J$482021&amp;":"&amp;'HMPL Validation'!J$482022),'HMPL Validation'!J$482023,FALSE))</f>
        <v>0.4912319834430145</v>
      </c>
      <c r="L39" s="301">
        <v>42370</v>
      </c>
      <c r="M39" s="294">
        <v>152</v>
      </c>
      <c r="N39" s="297">
        <v>4.952</v>
      </c>
      <c r="O39" s="299">
        <v>7.0000000000000007E-2</v>
      </c>
      <c r="P39" s="295">
        <v>0.49</v>
      </c>
      <c r="Q39" s="294">
        <f ca="1">+IF(ISERROR(HLOOKUP($B39,INDIRECT("'Monthly Resource Report'!"&amp;'HMPL Validation'!Q$482021&amp;":"&amp;'HMPL Validation'!Q$482022),'HMPL Validation'!Q$482023,FALSE)),0,HLOOKUP($B39,INDIRECT("'Monthly Resource Report'!"&amp;'HMPL Validation'!Q$482021&amp;":"&amp;'HMPL Validation'!Q$482022),'HMPL Validation'!Q$482023,FALSE))</f>
        <v>152</v>
      </c>
      <c r="R39" s="297">
        <f ca="1">+IF(ISERROR(HLOOKUP($B39,INDIRECT("'Monthly Resource Report'!"&amp;'HMPL Validation'!R$482021&amp;":"&amp;'HMPL Validation'!R$482022),'HMPL Validation'!R$482023,FALSE)),0,HLOOKUP($B39,INDIRECT("'Monthly Resource Report'!"&amp;'HMPL Validation'!R$482021&amp;":"&amp;'HMPL Validation'!R$482022),'HMPL Validation'!R$482023,FALSE))</f>
        <v>4.9519933295767151</v>
      </c>
      <c r="S39" s="317">
        <f ca="1">+IF(ISERROR(HLOOKUP($B39,INDIRECT("'Monthly Resource Report'!"&amp;'HMPL Validation'!S$482021&amp;":"&amp;'HMPL Validation'!S$482022),'HMPL Validation'!S$482023,FALSE)),0,HLOOKUP($B39,INDIRECT("'Monthly Resource Report'!"&amp;'HMPL Validation'!S$482021&amp;":"&amp;'HMPL Validation'!S$482022),'HMPL Validation'!S$482023,FALSE))</f>
        <v>6.9738607174443842E-2</v>
      </c>
      <c r="T39" s="318">
        <f ca="1">+IF(ISERROR(HLOOKUP($B39,INDIRECT("'Monthly Resource Report'!"&amp;'HMPL Validation'!T$482021&amp;":"&amp;'HMPL Validation'!T$482022),'HMPL Validation'!T$482023,FALSE)),0,HLOOKUP($B39,INDIRECT("'Monthly Resource Report'!"&amp;'HMPL Validation'!T$482021&amp;":"&amp;'HMPL Validation'!T$482022),'HMPL Validation'!T$482023,FALSE))</f>
        <v>0.49217627053614377</v>
      </c>
    </row>
    <row r="40" spans="2:20">
      <c r="B40" s="301">
        <v>42401</v>
      </c>
      <c r="C40" s="294">
        <v>153</v>
      </c>
      <c r="D40" s="297">
        <v>4.952</v>
      </c>
      <c r="E40" s="299">
        <v>7.0000000000000007E-2</v>
      </c>
      <c r="F40" s="295">
        <v>0.49</v>
      </c>
      <c r="G40" s="294">
        <f ca="1">+IF(ISERROR(HLOOKUP($B40,INDIRECT("'Monthly Resource Report'!"&amp;'HMPL Validation'!G$482021&amp;":"&amp;'HMPL Validation'!G$482022),'HMPL Validation'!G$482023,FALSE)),0,HLOOKUP($B40,INDIRECT("'Monthly Resource Report'!"&amp;'HMPL Validation'!G$482021&amp;":"&amp;'HMPL Validation'!G$482022),'HMPL Validation'!G$482023,FALSE))</f>
        <v>153</v>
      </c>
      <c r="H40" s="297">
        <f ca="1">+IF(ISERROR(HLOOKUP($B40,INDIRECT("'Monthly Resource Report'!"&amp;'HMPL Validation'!H$482021&amp;":"&amp;'HMPL Validation'!H$482022),'HMPL Validation'!H$482023,FALSE)),0,HLOOKUP($B40,INDIRECT("'Monthly Resource Report'!"&amp;'HMPL Validation'!H$482021&amp;":"&amp;'HMPL Validation'!H$482022),'HMPL Validation'!H$482023,FALSE))</f>
        <v>4.9519993921830396</v>
      </c>
      <c r="I40" s="317">
        <f ca="1">+IF(ISERROR(HLOOKUP($B40,INDIRECT("'Monthly Resource Report'!"&amp;'HMPL Validation'!I$482021&amp;":"&amp;'HMPL Validation'!I$482022),'HMPL Validation'!I$482023,FALSE)),0,HLOOKUP($B40,INDIRECT("'Monthly Resource Report'!"&amp;'HMPL Validation'!I$482021&amp;":"&amp;'HMPL Validation'!I$482022),'HMPL Validation'!I$482023,FALSE))</f>
        <v>6.9773360080389007E-2</v>
      </c>
      <c r="J40" s="318">
        <f ca="1">+IF(ISERROR(HLOOKUP($B40,INDIRECT("'Monthly Resource Report'!"&amp;'HMPL Validation'!J$482021&amp;":"&amp;'HMPL Validation'!J$482022),'HMPL Validation'!J$482023,FALSE)),0,HLOOKUP($B40,INDIRECT("'Monthly Resource Report'!"&amp;'HMPL Validation'!J$482021&amp;":"&amp;'HMPL Validation'!J$482022),'HMPL Validation'!J$482023,FALSE))</f>
        <v>0.49097768653754065</v>
      </c>
      <c r="L40" s="301">
        <v>42401</v>
      </c>
      <c r="M40" s="294">
        <v>152</v>
      </c>
      <c r="N40" s="297">
        <v>4.952</v>
      </c>
      <c r="O40" s="299">
        <v>7.0000000000000007E-2</v>
      </c>
      <c r="P40" s="295">
        <v>0.49</v>
      </c>
      <c r="Q40" s="294">
        <f ca="1">+IF(ISERROR(HLOOKUP($B40,INDIRECT("'Monthly Resource Report'!"&amp;'HMPL Validation'!Q$482021&amp;":"&amp;'HMPL Validation'!Q$482022),'HMPL Validation'!Q$482023,FALSE)),0,HLOOKUP($B40,INDIRECT("'Monthly Resource Report'!"&amp;'HMPL Validation'!Q$482021&amp;":"&amp;'HMPL Validation'!Q$482022),'HMPL Validation'!Q$482023,FALSE))</f>
        <v>152</v>
      </c>
      <c r="R40" s="297">
        <f ca="1">+IF(ISERROR(HLOOKUP($B40,INDIRECT("'Monthly Resource Report'!"&amp;'HMPL Validation'!R$482021&amp;":"&amp;'HMPL Validation'!R$482022),'HMPL Validation'!R$482023,FALSE)),0,HLOOKUP($B40,INDIRECT("'Monthly Resource Report'!"&amp;'HMPL Validation'!R$482021&amp;":"&amp;'HMPL Validation'!R$482022),'HMPL Validation'!R$482023,FALSE))</f>
        <v>4.9519934788294693</v>
      </c>
      <c r="S40" s="317">
        <f ca="1">+IF(ISERROR(HLOOKUP($B40,INDIRECT("'Monthly Resource Report'!"&amp;'HMPL Validation'!S$482021&amp;":"&amp;'HMPL Validation'!S$482022),'HMPL Validation'!S$482023,FALSE)),0,HLOOKUP($B40,INDIRECT("'Monthly Resource Report'!"&amp;'HMPL Validation'!S$482021&amp;":"&amp;'HMPL Validation'!S$482022),'HMPL Validation'!S$482023,FALSE))</f>
        <v>6.9746235701106732E-2</v>
      </c>
      <c r="T40" s="318">
        <f ca="1">+IF(ISERROR(HLOOKUP($B40,INDIRECT("'Monthly Resource Report'!"&amp;'HMPL Validation'!T$482021&amp;":"&amp;'HMPL Validation'!T$482022),'HMPL Validation'!T$482023,FALSE)),0,HLOOKUP($B40,INDIRECT("'Monthly Resource Report'!"&amp;'HMPL Validation'!T$482021&amp;":"&amp;'HMPL Validation'!T$482022),'HMPL Validation'!T$482023,FALSE))</f>
        <v>0.49185334187494101</v>
      </c>
    </row>
    <row r="41" spans="2:20">
      <c r="B41" s="301">
        <v>42430</v>
      </c>
      <c r="C41" s="294">
        <v>153</v>
      </c>
      <c r="D41" s="297">
        <v>4.952</v>
      </c>
      <c r="E41" s="299">
        <v>7.0000000000000007E-2</v>
      </c>
      <c r="F41" s="295">
        <v>0.49</v>
      </c>
      <c r="G41" s="294">
        <f ca="1">+IF(ISERROR(HLOOKUP($B41,INDIRECT("'Monthly Resource Report'!"&amp;'HMPL Validation'!G$482021&amp;":"&amp;'HMPL Validation'!G$482022),'HMPL Validation'!G$482023,FALSE)),0,HLOOKUP($B41,INDIRECT("'Monthly Resource Report'!"&amp;'HMPL Validation'!G$482021&amp;":"&amp;'HMPL Validation'!G$482022),'HMPL Validation'!G$482023,FALSE))</f>
        <v>153</v>
      </c>
      <c r="H41" s="297">
        <f ca="1">+IF(ISERROR(HLOOKUP($B41,INDIRECT("'Monthly Resource Report'!"&amp;'HMPL Validation'!H$482021&amp;":"&amp;'HMPL Validation'!H$482022),'HMPL Validation'!H$482023,FALSE)),0,HLOOKUP($B41,INDIRECT("'Monthly Resource Report'!"&amp;'HMPL Validation'!H$482021&amp;":"&amp;'HMPL Validation'!H$482022),'HMPL Validation'!H$482023,FALSE))</f>
        <v>4.9519985591519582</v>
      </c>
      <c r="I41" s="317">
        <f ca="1">+IF(ISERROR(HLOOKUP($B41,INDIRECT("'Monthly Resource Report'!"&amp;'HMPL Validation'!I$482021&amp;":"&amp;'HMPL Validation'!I$482022),'HMPL Validation'!I$482023,FALSE)),0,HLOOKUP($B41,INDIRECT("'Monthly Resource Report'!"&amp;'HMPL Validation'!I$482021&amp;":"&amp;'HMPL Validation'!I$482022),'HMPL Validation'!I$482023,FALSE))</f>
        <v>6.9735935094431822E-2</v>
      </c>
      <c r="J41" s="318">
        <f ca="1">+IF(ISERROR(HLOOKUP($B41,INDIRECT("'Monthly Resource Report'!"&amp;'HMPL Validation'!J$482021&amp;":"&amp;'HMPL Validation'!J$482022),'HMPL Validation'!J$482023,FALSE)),0,HLOOKUP($B41,INDIRECT("'Monthly Resource Report'!"&amp;'HMPL Validation'!J$482021&amp;":"&amp;'HMPL Validation'!J$482022),'HMPL Validation'!J$482023,FALSE))</f>
        <v>0.49124627950812116</v>
      </c>
      <c r="L41" s="301">
        <v>42430</v>
      </c>
      <c r="M41" s="294">
        <v>152</v>
      </c>
      <c r="N41" s="297">
        <v>4.952</v>
      </c>
      <c r="O41" s="299">
        <v>7.0000000000000007E-2</v>
      </c>
      <c r="P41" s="295">
        <v>0.49</v>
      </c>
      <c r="Q41" s="294">
        <f ca="1">+IF(ISERROR(HLOOKUP($B41,INDIRECT("'Monthly Resource Report'!"&amp;'HMPL Validation'!Q$482021&amp;":"&amp;'HMPL Validation'!Q$482022),'HMPL Validation'!Q$482023,FALSE)),0,HLOOKUP($B41,INDIRECT("'Monthly Resource Report'!"&amp;'HMPL Validation'!Q$482021&amp;":"&amp;'HMPL Validation'!Q$482022),'HMPL Validation'!Q$482023,FALSE))</f>
        <v>152</v>
      </c>
      <c r="R41" s="297">
        <f ca="1">+IF(ISERROR(HLOOKUP($B41,INDIRECT("'Monthly Resource Report'!"&amp;'HMPL Validation'!R$482021&amp;":"&amp;'HMPL Validation'!R$482022),'HMPL Validation'!R$482023,FALSE)),0,HLOOKUP($B41,INDIRECT("'Monthly Resource Report'!"&amp;'HMPL Validation'!R$482021&amp;":"&amp;'HMPL Validation'!R$482022),'HMPL Validation'!R$482023,FALSE))</f>
        <v>4.9519942810902826</v>
      </c>
      <c r="S41" s="317">
        <f ca="1">+IF(ISERROR(HLOOKUP($B41,INDIRECT("'Monthly Resource Report'!"&amp;'HMPL Validation'!S$482021&amp;":"&amp;'HMPL Validation'!S$482022),'HMPL Validation'!S$482023,FALSE)),0,HLOOKUP($B41,INDIRECT("'Monthly Resource Report'!"&amp;'HMPL Validation'!S$482021&amp;":"&amp;'HMPL Validation'!S$482022),'HMPL Validation'!S$482023,FALSE))</f>
        <v>6.9721590769179859E-2</v>
      </c>
      <c r="T41" s="318">
        <f ca="1">+IF(ISERROR(HLOOKUP($B41,INDIRECT("'Monthly Resource Report'!"&amp;'HMPL Validation'!T$482021&amp;":"&amp;'HMPL Validation'!T$482022),'HMPL Validation'!T$482023,FALSE)),0,HLOOKUP($B41,INDIRECT("'Monthly Resource Report'!"&amp;'HMPL Validation'!T$482021&amp;":"&amp;'HMPL Validation'!T$482022),'HMPL Validation'!T$482023,FALSE))</f>
        <v>0.49176658720338884</v>
      </c>
    </row>
    <row r="42" spans="2:20">
      <c r="B42" s="301">
        <v>42461</v>
      </c>
      <c r="C42" s="294">
        <v>153</v>
      </c>
      <c r="D42" s="297">
        <v>4.952</v>
      </c>
      <c r="E42" s="299">
        <v>7.0000000000000007E-2</v>
      </c>
      <c r="F42" s="295">
        <v>0.49</v>
      </c>
      <c r="G42" s="294">
        <f ca="1">+IF(ISERROR(HLOOKUP($B42,INDIRECT("'Monthly Resource Report'!"&amp;'HMPL Validation'!G$482021&amp;":"&amp;'HMPL Validation'!G$482022),'HMPL Validation'!G$482023,FALSE)),0,HLOOKUP($B42,INDIRECT("'Monthly Resource Report'!"&amp;'HMPL Validation'!G$482021&amp;":"&amp;'HMPL Validation'!G$482022),'HMPL Validation'!G$482023,FALSE))</f>
        <v>153</v>
      </c>
      <c r="H42" s="297">
        <f ca="1">+IF(ISERROR(HLOOKUP($B42,INDIRECT("'Monthly Resource Report'!"&amp;'HMPL Validation'!H$482021&amp;":"&amp;'HMPL Validation'!H$482022),'HMPL Validation'!H$482023,FALSE)),0,HLOOKUP($B42,INDIRECT("'Monthly Resource Report'!"&amp;'HMPL Validation'!H$482021&amp;":"&amp;'HMPL Validation'!H$482022),'HMPL Validation'!H$482023,FALSE))</f>
        <v>4.9520004687433419</v>
      </c>
      <c r="I42" s="317">
        <f ca="1">+IF(ISERROR(HLOOKUP($B42,INDIRECT("'Monthly Resource Report'!"&amp;'HMPL Validation'!I$482021&amp;":"&amp;'HMPL Validation'!I$482022),'HMPL Validation'!I$482023,FALSE)),0,HLOOKUP($B42,INDIRECT("'Monthly Resource Report'!"&amp;'HMPL Validation'!I$482021&amp;":"&amp;'HMPL Validation'!I$482022),'HMPL Validation'!I$482023,FALSE))</f>
        <v>6.9720697862526118E-2</v>
      </c>
      <c r="J42" s="318">
        <f ca="1">+IF(ISERROR(HLOOKUP($B42,INDIRECT("'Monthly Resource Report'!"&amp;'HMPL Validation'!J$482021&amp;":"&amp;'HMPL Validation'!J$482022),'HMPL Validation'!J$482023,FALSE)),0,HLOOKUP($B42,INDIRECT("'Monthly Resource Report'!"&amp;'HMPL Validation'!J$482021&amp;":"&amp;'HMPL Validation'!J$482022),'HMPL Validation'!J$482023,FALSE))</f>
        <v>0.49193572443361855</v>
      </c>
      <c r="L42" s="301">
        <v>42461</v>
      </c>
      <c r="M42" s="294">
        <v>152</v>
      </c>
      <c r="N42" s="297">
        <v>4.952</v>
      </c>
      <c r="O42" s="299">
        <v>7.0000000000000007E-2</v>
      </c>
      <c r="P42" s="295">
        <v>0.49</v>
      </c>
      <c r="Q42" s="294">
        <f ca="1">+IF(ISERROR(HLOOKUP($B42,INDIRECT("'Monthly Resource Report'!"&amp;'HMPL Validation'!Q$482021&amp;":"&amp;'HMPL Validation'!Q$482022),'HMPL Validation'!Q$482023,FALSE)),0,HLOOKUP($B42,INDIRECT("'Monthly Resource Report'!"&amp;'HMPL Validation'!Q$482021&amp;":"&amp;'HMPL Validation'!Q$482022),'HMPL Validation'!Q$482023,FALSE))</f>
        <v>152</v>
      </c>
      <c r="R42" s="297">
        <f ca="1">+IF(ISERROR(HLOOKUP($B42,INDIRECT("'Monthly Resource Report'!"&amp;'HMPL Validation'!R$482021&amp;":"&amp;'HMPL Validation'!R$482022),'HMPL Validation'!R$482023,FALSE)),0,HLOOKUP($B42,INDIRECT("'Monthly Resource Report'!"&amp;'HMPL Validation'!R$482021&amp;":"&amp;'HMPL Validation'!R$482022),'HMPL Validation'!R$482023,FALSE))</f>
        <v>4.9519945212627183</v>
      </c>
      <c r="S42" s="317">
        <f ca="1">+IF(ISERROR(HLOOKUP($B42,INDIRECT("'Monthly Resource Report'!"&amp;'HMPL Validation'!S$482021&amp;":"&amp;'HMPL Validation'!S$482022),'HMPL Validation'!S$482023,FALSE)),0,HLOOKUP($B42,INDIRECT("'Monthly Resource Report'!"&amp;'HMPL Validation'!S$482021&amp;":"&amp;'HMPL Validation'!S$482022),'HMPL Validation'!S$482023,FALSE))</f>
        <v>6.9695579692492723E-2</v>
      </c>
      <c r="T42" s="318">
        <f ca="1">+IF(ISERROR(HLOOKUP($B42,INDIRECT("'Monthly Resource Report'!"&amp;'HMPL Validation'!T$482021&amp;":"&amp;'HMPL Validation'!T$482022),'HMPL Validation'!T$482023,FALSE)),0,HLOOKUP($B42,INDIRECT("'Monthly Resource Report'!"&amp;'HMPL Validation'!T$482021&amp;":"&amp;'HMPL Validation'!T$482022),'HMPL Validation'!T$482023,FALSE))</f>
        <v>0.49136759512473721</v>
      </c>
    </row>
    <row r="43" spans="2:20">
      <c r="B43" s="301">
        <v>42491</v>
      </c>
      <c r="C43" s="294">
        <v>153</v>
      </c>
      <c r="D43" s="297">
        <v>4.952</v>
      </c>
      <c r="E43" s="299">
        <v>7.0000000000000007E-2</v>
      </c>
      <c r="F43" s="295">
        <v>0.49</v>
      </c>
      <c r="G43" s="294">
        <f ca="1">+IF(ISERROR(HLOOKUP($B43,INDIRECT("'Monthly Resource Report'!"&amp;'HMPL Validation'!G$482021&amp;":"&amp;'HMPL Validation'!G$482022),'HMPL Validation'!G$482023,FALSE)),0,HLOOKUP($B43,INDIRECT("'Monthly Resource Report'!"&amp;'HMPL Validation'!G$482021&amp;":"&amp;'HMPL Validation'!G$482022),'HMPL Validation'!G$482023,FALSE))</f>
        <v>153</v>
      </c>
      <c r="H43" s="297">
        <f ca="1">+IF(ISERROR(HLOOKUP($B43,INDIRECT("'Monthly Resource Report'!"&amp;'HMPL Validation'!H$482021&amp;":"&amp;'HMPL Validation'!H$482022),'HMPL Validation'!H$482023,FALSE)),0,HLOOKUP($B43,INDIRECT("'Monthly Resource Report'!"&amp;'HMPL Validation'!H$482021&amp;":"&amp;'HMPL Validation'!H$482022),'HMPL Validation'!H$482023,FALSE))</f>
        <v>4.9519996770783505</v>
      </c>
      <c r="I43" s="317">
        <f ca="1">+IF(ISERROR(HLOOKUP($B43,INDIRECT("'Monthly Resource Report'!"&amp;'HMPL Validation'!I$482021&amp;":"&amp;'HMPL Validation'!I$482022),'HMPL Validation'!I$482023,FALSE)),0,HLOOKUP($B43,INDIRECT("'Monthly Resource Report'!"&amp;'HMPL Validation'!I$482021&amp;":"&amp;'HMPL Validation'!I$482022),'HMPL Validation'!I$482023,FALSE))</f>
        <v>6.9735904342344071E-2</v>
      </c>
      <c r="J43" s="318">
        <f ca="1">+IF(ISERROR(HLOOKUP($B43,INDIRECT("'Monthly Resource Report'!"&amp;'HMPL Validation'!J$482021&amp;":"&amp;'HMPL Validation'!J$482022),'HMPL Validation'!J$482023,FALSE)),0,HLOOKUP($B43,INDIRECT("'Monthly Resource Report'!"&amp;'HMPL Validation'!J$482021&amp;":"&amp;'HMPL Validation'!J$482022),'HMPL Validation'!J$482023,FALSE))</f>
        <v>0.49200057249749679</v>
      </c>
      <c r="L43" s="301">
        <v>42491</v>
      </c>
      <c r="M43" s="294">
        <v>152</v>
      </c>
      <c r="N43" s="297">
        <v>4.952</v>
      </c>
      <c r="O43" s="299">
        <v>7.0000000000000007E-2</v>
      </c>
      <c r="P43" s="295">
        <v>0.49</v>
      </c>
      <c r="Q43" s="294">
        <f ca="1">+IF(ISERROR(HLOOKUP($B43,INDIRECT("'Monthly Resource Report'!"&amp;'HMPL Validation'!Q$482021&amp;":"&amp;'HMPL Validation'!Q$482022),'HMPL Validation'!Q$482023,FALSE)),0,HLOOKUP($B43,INDIRECT("'Monthly Resource Report'!"&amp;'HMPL Validation'!Q$482021&amp;":"&amp;'HMPL Validation'!Q$482022),'HMPL Validation'!Q$482023,FALSE))</f>
        <v>152</v>
      </c>
      <c r="R43" s="297">
        <f ca="1">+IF(ISERROR(HLOOKUP($B43,INDIRECT("'Monthly Resource Report'!"&amp;'HMPL Validation'!R$482021&amp;":"&amp;'HMPL Validation'!R$482022),'HMPL Validation'!R$482023,FALSE)),0,HLOOKUP($B43,INDIRECT("'Monthly Resource Report'!"&amp;'HMPL Validation'!R$482021&amp;":"&amp;'HMPL Validation'!R$482022),'HMPL Validation'!R$482023,FALSE))</f>
        <v>4.9519936517819385</v>
      </c>
      <c r="S43" s="317">
        <f ca="1">+IF(ISERROR(HLOOKUP($B43,INDIRECT("'Monthly Resource Report'!"&amp;'HMPL Validation'!S$482021&amp;":"&amp;'HMPL Validation'!S$482022),'HMPL Validation'!S$482023,FALSE)),0,HLOOKUP($B43,INDIRECT("'Monthly Resource Report'!"&amp;'HMPL Validation'!S$482021&amp;":"&amp;'HMPL Validation'!S$482022),'HMPL Validation'!S$482023,FALSE))</f>
        <v>6.9702108213958877E-2</v>
      </c>
      <c r="T43" s="318">
        <f ca="1">+IF(ISERROR(HLOOKUP($B43,INDIRECT("'Monthly Resource Report'!"&amp;'HMPL Validation'!T$482021&amp;":"&amp;'HMPL Validation'!T$482022),'HMPL Validation'!T$482023,FALSE)),0,HLOOKUP($B43,INDIRECT("'Monthly Resource Report'!"&amp;'HMPL Validation'!T$482021&amp;":"&amp;'HMPL Validation'!T$482022),'HMPL Validation'!T$482023,FALSE))</f>
        <v>0.4913190350885166</v>
      </c>
    </row>
    <row r="44" spans="2:20">
      <c r="B44" s="301">
        <v>42522</v>
      </c>
      <c r="C44" s="294">
        <v>153</v>
      </c>
      <c r="D44" s="297">
        <v>4.952</v>
      </c>
      <c r="E44" s="299">
        <v>7.0000000000000007E-2</v>
      </c>
      <c r="F44" s="295">
        <v>0.49</v>
      </c>
      <c r="G44" s="294">
        <f ca="1">+IF(ISERROR(HLOOKUP($B44,INDIRECT("'Monthly Resource Report'!"&amp;'HMPL Validation'!G$482021&amp;":"&amp;'HMPL Validation'!G$482022),'HMPL Validation'!G$482023,FALSE)),0,HLOOKUP($B44,INDIRECT("'Monthly Resource Report'!"&amp;'HMPL Validation'!G$482021&amp;":"&amp;'HMPL Validation'!G$482022),'HMPL Validation'!G$482023,FALSE))</f>
        <v>153</v>
      </c>
      <c r="H44" s="297">
        <f ca="1">+IF(ISERROR(HLOOKUP($B44,INDIRECT("'Monthly Resource Report'!"&amp;'HMPL Validation'!H$482021&amp;":"&amp;'HMPL Validation'!H$482022),'HMPL Validation'!H$482023,FALSE)),0,HLOOKUP($B44,INDIRECT("'Monthly Resource Report'!"&amp;'HMPL Validation'!H$482021&amp;":"&amp;'HMPL Validation'!H$482022),'HMPL Validation'!H$482023,FALSE))</f>
        <v>4.9520004417379235</v>
      </c>
      <c r="I44" s="317">
        <f ca="1">+IF(ISERROR(HLOOKUP($B44,INDIRECT("'Monthly Resource Report'!"&amp;'HMPL Validation'!I$482021&amp;":"&amp;'HMPL Validation'!I$482022),'HMPL Validation'!I$482023,FALSE)),0,HLOOKUP($B44,INDIRECT("'Monthly Resource Report'!"&amp;'HMPL Validation'!I$482021&amp;":"&amp;'HMPL Validation'!I$482022),'HMPL Validation'!I$482023,FALSE))</f>
        <v>6.9754916469749087E-2</v>
      </c>
      <c r="J44" s="318">
        <f ca="1">+IF(ISERROR(HLOOKUP($B44,INDIRECT("'Monthly Resource Report'!"&amp;'HMPL Validation'!J$482021&amp;":"&amp;'HMPL Validation'!J$482022),'HMPL Validation'!J$482023,FALSE)),0,HLOOKUP($B44,INDIRECT("'Monthly Resource Report'!"&amp;'HMPL Validation'!J$482021&amp;":"&amp;'HMPL Validation'!J$482022),'HMPL Validation'!J$482023,FALSE))</f>
        <v>0.4909434090434901</v>
      </c>
      <c r="L44" s="301">
        <v>42522</v>
      </c>
      <c r="M44" s="294">
        <v>152</v>
      </c>
      <c r="N44" s="297">
        <v>4.952</v>
      </c>
      <c r="O44" s="299">
        <v>7.0000000000000007E-2</v>
      </c>
      <c r="P44" s="295">
        <v>0.49</v>
      </c>
      <c r="Q44" s="294">
        <f ca="1">+IF(ISERROR(HLOOKUP($B44,INDIRECT("'Monthly Resource Report'!"&amp;'HMPL Validation'!Q$482021&amp;":"&amp;'HMPL Validation'!Q$482022),'HMPL Validation'!Q$482023,FALSE)),0,HLOOKUP($B44,INDIRECT("'Monthly Resource Report'!"&amp;'HMPL Validation'!Q$482021&amp;":"&amp;'HMPL Validation'!Q$482022),'HMPL Validation'!Q$482023,FALSE))</f>
        <v>152</v>
      </c>
      <c r="R44" s="297">
        <f ca="1">+IF(ISERROR(HLOOKUP($B44,INDIRECT("'Monthly Resource Report'!"&amp;'HMPL Validation'!R$482021&amp;":"&amp;'HMPL Validation'!R$482022),'HMPL Validation'!R$482023,FALSE)),0,HLOOKUP($B44,INDIRECT("'Monthly Resource Report'!"&amp;'HMPL Validation'!R$482021&amp;":"&amp;'HMPL Validation'!R$482022),'HMPL Validation'!R$482023,FALSE))</f>
        <v>4.951994791164271</v>
      </c>
      <c r="S44" s="317">
        <f ca="1">+IF(ISERROR(HLOOKUP($B44,INDIRECT("'Monthly Resource Report'!"&amp;'HMPL Validation'!S$482021&amp;":"&amp;'HMPL Validation'!S$482022),'HMPL Validation'!S$482023,FALSE)),0,HLOOKUP($B44,INDIRECT("'Monthly Resource Report'!"&amp;'HMPL Validation'!S$482021&amp;":"&amp;'HMPL Validation'!S$482022),'HMPL Validation'!S$482023,FALSE))</f>
        <v>6.9746988678126648E-2</v>
      </c>
      <c r="T44" s="318">
        <f ca="1">+IF(ISERROR(HLOOKUP($B44,INDIRECT("'Monthly Resource Report'!"&amp;'HMPL Validation'!T$482021&amp;":"&amp;'HMPL Validation'!T$482022),'HMPL Validation'!T$482023,FALSE)),0,HLOOKUP($B44,INDIRECT("'Monthly Resource Report'!"&amp;'HMPL Validation'!T$482021&amp;":"&amp;'HMPL Validation'!T$482022),'HMPL Validation'!T$482023,FALSE))</f>
        <v>0.49179674001760526</v>
      </c>
    </row>
    <row r="45" spans="2:20">
      <c r="B45" s="301">
        <v>42552</v>
      </c>
      <c r="C45" s="294">
        <v>153</v>
      </c>
      <c r="D45" s="297">
        <v>4.952</v>
      </c>
      <c r="E45" s="299">
        <v>7.0000000000000007E-2</v>
      </c>
      <c r="F45" s="295">
        <v>0.49</v>
      </c>
      <c r="G45" s="294">
        <f ca="1">+IF(ISERROR(HLOOKUP($B45,INDIRECT("'Monthly Resource Report'!"&amp;'HMPL Validation'!G$482021&amp;":"&amp;'HMPL Validation'!G$482022),'HMPL Validation'!G$482023,FALSE)),0,HLOOKUP($B45,INDIRECT("'Monthly Resource Report'!"&amp;'HMPL Validation'!G$482021&amp;":"&amp;'HMPL Validation'!G$482022),'HMPL Validation'!G$482023,FALSE))</f>
        <v>153</v>
      </c>
      <c r="H45" s="297">
        <f ca="1">+IF(ISERROR(HLOOKUP($B45,INDIRECT("'Monthly Resource Report'!"&amp;'HMPL Validation'!H$482021&amp;":"&amp;'HMPL Validation'!H$482022),'HMPL Validation'!H$482023,FALSE)),0,HLOOKUP($B45,INDIRECT("'Monthly Resource Report'!"&amp;'HMPL Validation'!H$482021&amp;":"&amp;'HMPL Validation'!H$482022),'HMPL Validation'!H$482023,FALSE))</f>
        <v>4.951998969499197</v>
      </c>
      <c r="I45" s="317">
        <f ca="1">+IF(ISERROR(HLOOKUP($B45,INDIRECT("'Monthly Resource Report'!"&amp;'HMPL Validation'!I$482021&amp;":"&amp;'HMPL Validation'!I$482022),'HMPL Validation'!I$482023,FALSE)),0,HLOOKUP($B45,INDIRECT("'Monthly Resource Report'!"&amp;'HMPL Validation'!I$482021&amp;":"&amp;'HMPL Validation'!I$482022),'HMPL Validation'!I$482023,FALSE))</f>
        <v>6.9767653293367524E-2</v>
      </c>
      <c r="J45" s="318">
        <f ca="1">+IF(ISERROR(HLOOKUP($B45,INDIRECT("'Monthly Resource Report'!"&amp;'HMPL Validation'!J$482021&amp;":"&amp;'HMPL Validation'!J$482022),'HMPL Validation'!J$482023,FALSE)),0,HLOOKUP($B45,INDIRECT("'Monthly Resource Report'!"&amp;'HMPL Validation'!J$482021&amp;":"&amp;'HMPL Validation'!J$482022),'HMPL Validation'!J$482023,FALSE))</f>
        <v>0.49122694139195422</v>
      </c>
      <c r="L45" s="301">
        <v>42552</v>
      </c>
      <c r="M45" s="294">
        <v>152</v>
      </c>
      <c r="N45" s="297">
        <v>4.952</v>
      </c>
      <c r="O45" s="299">
        <v>7.0000000000000007E-2</v>
      </c>
      <c r="P45" s="295">
        <v>0.49</v>
      </c>
      <c r="Q45" s="294">
        <f ca="1">+IF(ISERROR(HLOOKUP($B45,INDIRECT("'Monthly Resource Report'!"&amp;'HMPL Validation'!Q$482021&amp;":"&amp;'HMPL Validation'!Q$482022),'HMPL Validation'!Q$482023,FALSE)),0,HLOOKUP($B45,INDIRECT("'Monthly Resource Report'!"&amp;'HMPL Validation'!Q$482021&amp;":"&amp;'HMPL Validation'!Q$482022),'HMPL Validation'!Q$482023,FALSE))</f>
        <v>152</v>
      </c>
      <c r="R45" s="297">
        <f ca="1">+IF(ISERROR(HLOOKUP($B45,INDIRECT("'Monthly Resource Report'!"&amp;'HMPL Validation'!R$482021&amp;":"&amp;'HMPL Validation'!R$482022),'HMPL Validation'!R$482023,FALSE)),0,HLOOKUP($B45,INDIRECT("'Monthly Resource Report'!"&amp;'HMPL Validation'!R$482021&amp;":"&amp;'HMPL Validation'!R$482022),'HMPL Validation'!R$482023,FALSE))</f>
        <v>4.9519948840164583</v>
      </c>
      <c r="S45" s="317">
        <f ca="1">+IF(ISERROR(HLOOKUP($B45,INDIRECT("'Monthly Resource Report'!"&amp;'HMPL Validation'!S$482021&amp;":"&amp;'HMPL Validation'!S$482022),'HMPL Validation'!S$482023,FALSE)),0,HLOOKUP($B45,INDIRECT("'Monthly Resource Report'!"&amp;'HMPL Validation'!S$482021&amp;":"&amp;'HMPL Validation'!S$482022),'HMPL Validation'!S$482023,FALSE))</f>
        <v>6.9783938134287155E-2</v>
      </c>
      <c r="T45" s="318">
        <f ca="1">+IF(ISERROR(HLOOKUP($B45,INDIRECT("'Monthly Resource Report'!"&amp;'HMPL Validation'!T$482021&amp;":"&amp;'HMPL Validation'!T$482022),'HMPL Validation'!T$482023,FALSE)),0,HLOOKUP($B45,INDIRECT("'Monthly Resource Report'!"&amp;'HMPL Validation'!T$482021&amp;":"&amp;'HMPL Validation'!T$482022),'HMPL Validation'!T$482023,FALSE))</f>
        <v>0.49129753351555072</v>
      </c>
    </row>
    <row r="46" spans="2:20">
      <c r="B46" s="301">
        <v>42583</v>
      </c>
      <c r="C46" s="294">
        <v>153</v>
      </c>
      <c r="D46" s="297">
        <v>4.952</v>
      </c>
      <c r="E46" s="299">
        <v>7.0000000000000007E-2</v>
      </c>
      <c r="F46" s="295">
        <v>0.49</v>
      </c>
      <c r="G46" s="294">
        <f ca="1">+IF(ISERROR(HLOOKUP($B46,INDIRECT("'Monthly Resource Report'!"&amp;'HMPL Validation'!G$482021&amp;":"&amp;'HMPL Validation'!G$482022),'HMPL Validation'!G$482023,FALSE)),0,HLOOKUP($B46,INDIRECT("'Monthly Resource Report'!"&amp;'HMPL Validation'!G$482021&amp;":"&amp;'HMPL Validation'!G$482022),'HMPL Validation'!G$482023,FALSE))</f>
        <v>153</v>
      </c>
      <c r="H46" s="297">
        <f ca="1">+IF(ISERROR(HLOOKUP($B46,INDIRECT("'Monthly Resource Report'!"&amp;'HMPL Validation'!H$482021&amp;":"&amp;'HMPL Validation'!H$482022),'HMPL Validation'!H$482023,FALSE)),0,HLOOKUP($B46,INDIRECT("'Monthly Resource Report'!"&amp;'HMPL Validation'!H$482021&amp;":"&amp;'HMPL Validation'!H$482022),'HMPL Validation'!H$482023,FALSE))</f>
        <v>4.9519997175397714</v>
      </c>
      <c r="I46" s="317">
        <f ca="1">+IF(ISERROR(HLOOKUP($B46,INDIRECT("'Monthly Resource Report'!"&amp;'HMPL Validation'!I$482021&amp;":"&amp;'HMPL Validation'!I$482022),'HMPL Validation'!I$482023,FALSE)),0,HLOOKUP($B46,INDIRECT("'Monthly Resource Report'!"&amp;'HMPL Validation'!I$482021&amp;":"&amp;'HMPL Validation'!I$482022),'HMPL Validation'!I$482023,FALSE))</f>
        <v>6.9781579558850435E-2</v>
      </c>
      <c r="J46" s="318">
        <f ca="1">+IF(ISERROR(HLOOKUP($B46,INDIRECT("'Monthly Resource Report'!"&amp;'HMPL Validation'!J$482021&amp;":"&amp;'HMPL Validation'!J$482022),'HMPL Validation'!J$482023,FALSE)),0,HLOOKUP($B46,INDIRECT("'Monthly Resource Report'!"&amp;'HMPL Validation'!J$482021&amp;":"&amp;'HMPL Validation'!J$482022),'HMPL Validation'!J$482023,FALSE))</f>
        <v>0.49133904817217799</v>
      </c>
      <c r="L46" s="301">
        <v>42583</v>
      </c>
      <c r="M46" s="294">
        <v>152</v>
      </c>
      <c r="N46" s="297">
        <v>4.952</v>
      </c>
      <c r="O46" s="299">
        <v>7.0000000000000007E-2</v>
      </c>
      <c r="P46" s="295">
        <v>0.49</v>
      </c>
      <c r="Q46" s="294">
        <f ca="1">+IF(ISERROR(HLOOKUP($B46,INDIRECT("'Monthly Resource Report'!"&amp;'HMPL Validation'!Q$482021&amp;":"&amp;'HMPL Validation'!Q$482022),'HMPL Validation'!Q$482023,FALSE)),0,HLOOKUP($B46,INDIRECT("'Monthly Resource Report'!"&amp;'HMPL Validation'!Q$482021&amp;":"&amp;'HMPL Validation'!Q$482022),'HMPL Validation'!Q$482023,FALSE))</f>
        <v>152</v>
      </c>
      <c r="R46" s="297">
        <f ca="1">+IF(ISERROR(HLOOKUP($B46,INDIRECT("'Monthly Resource Report'!"&amp;'HMPL Validation'!R$482021&amp;":"&amp;'HMPL Validation'!R$482022),'HMPL Validation'!R$482023,FALSE)),0,HLOOKUP($B46,INDIRECT("'Monthly Resource Report'!"&amp;'HMPL Validation'!R$482021&amp;":"&amp;'HMPL Validation'!R$482022),'HMPL Validation'!R$482023,FALSE))</f>
        <v>4.9519939319588984</v>
      </c>
      <c r="S46" s="317">
        <f ca="1">+IF(ISERROR(HLOOKUP($B46,INDIRECT("'Monthly Resource Report'!"&amp;'HMPL Validation'!S$482021&amp;":"&amp;'HMPL Validation'!S$482022),'HMPL Validation'!S$482023,FALSE)),0,HLOOKUP($B46,INDIRECT("'Monthly Resource Report'!"&amp;'HMPL Validation'!S$482021&amp;":"&amp;'HMPL Validation'!S$482022),'HMPL Validation'!S$482023,FALSE))</f>
        <v>6.9777843904672024E-2</v>
      </c>
      <c r="T46" s="318">
        <f ca="1">+IF(ISERROR(HLOOKUP($B46,INDIRECT("'Monthly Resource Report'!"&amp;'HMPL Validation'!T$482021&amp;":"&amp;'HMPL Validation'!T$482022),'HMPL Validation'!T$482023,FALSE)),0,HLOOKUP($B46,INDIRECT("'Monthly Resource Report'!"&amp;'HMPL Validation'!T$482021&amp;":"&amp;'HMPL Validation'!T$482022),'HMPL Validation'!T$482023,FALSE))</f>
        <v>0.49086645557285563</v>
      </c>
    </row>
    <row r="47" spans="2:20">
      <c r="B47" s="301">
        <v>42614</v>
      </c>
      <c r="C47" s="294">
        <v>153</v>
      </c>
      <c r="D47" s="297">
        <v>4.952</v>
      </c>
      <c r="E47" s="299">
        <v>7.0000000000000007E-2</v>
      </c>
      <c r="F47" s="295">
        <v>0.49</v>
      </c>
      <c r="G47" s="294">
        <f ca="1">+IF(ISERROR(HLOOKUP($B47,INDIRECT("'Monthly Resource Report'!"&amp;'HMPL Validation'!G$482021&amp;":"&amp;'HMPL Validation'!G$482022),'HMPL Validation'!G$482023,FALSE)),0,HLOOKUP($B47,INDIRECT("'Monthly Resource Report'!"&amp;'HMPL Validation'!G$482021&amp;":"&amp;'HMPL Validation'!G$482022),'HMPL Validation'!G$482023,FALSE))</f>
        <v>153</v>
      </c>
      <c r="H47" s="297">
        <f ca="1">+IF(ISERROR(HLOOKUP($B47,INDIRECT("'Monthly Resource Report'!"&amp;'HMPL Validation'!H$482021&amp;":"&amp;'HMPL Validation'!H$482022),'HMPL Validation'!H$482023,FALSE)),0,HLOOKUP($B47,INDIRECT("'Monthly Resource Report'!"&amp;'HMPL Validation'!H$482021&amp;":"&amp;'HMPL Validation'!H$482022),'HMPL Validation'!H$482023,FALSE))</f>
        <v>4.95199946910172</v>
      </c>
      <c r="I47" s="317">
        <f ca="1">+IF(ISERROR(HLOOKUP($B47,INDIRECT("'Monthly Resource Report'!"&amp;'HMPL Validation'!I$482021&amp;":"&amp;'HMPL Validation'!I$482022),'HMPL Validation'!I$482023,FALSE)),0,HLOOKUP($B47,INDIRECT("'Monthly Resource Report'!"&amp;'HMPL Validation'!I$482021&amp;":"&amp;'HMPL Validation'!I$482022),'HMPL Validation'!I$482023,FALSE))</f>
        <v>6.9728322394931264E-2</v>
      </c>
      <c r="J47" s="318">
        <f ca="1">+IF(ISERROR(HLOOKUP($B47,INDIRECT("'Monthly Resource Report'!"&amp;'HMPL Validation'!J$482021&amp;":"&amp;'HMPL Validation'!J$482022),'HMPL Validation'!J$482023,FALSE)),0,HLOOKUP($B47,INDIRECT("'Monthly Resource Report'!"&amp;'HMPL Validation'!J$482021&amp;":"&amp;'HMPL Validation'!J$482022),'HMPL Validation'!J$482023,FALSE))</f>
        <v>0.49095790144700763</v>
      </c>
      <c r="L47" s="301">
        <v>42614</v>
      </c>
      <c r="M47" s="294">
        <v>152</v>
      </c>
      <c r="N47" s="297">
        <v>4.952</v>
      </c>
      <c r="O47" s="299">
        <v>7.0000000000000007E-2</v>
      </c>
      <c r="P47" s="295">
        <v>0.49</v>
      </c>
      <c r="Q47" s="294">
        <f ca="1">+IF(ISERROR(HLOOKUP($B47,INDIRECT("'Monthly Resource Report'!"&amp;'HMPL Validation'!Q$482021&amp;":"&amp;'HMPL Validation'!Q$482022),'HMPL Validation'!Q$482023,FALSE)),0,HLOOKUP($B47,INDIRECT("'Monthly Resource Report'!"&amp;'HMPL Validation'!Q$482021&amp;":"&amp;'HMPL Validation'!Q$482022),'HMPL Validation'!Q$482023,FALSE))</f>
        <v>152</v>
      </c>
      <c r="R47" s="297">
        <f ca="1">+IF(ISERROR(HLOOKUP($B47,INDIRECT("'Monthly Resource Report'!"&amp;'HMPL Validation'!R$482021&amp;":"&amp;'HMPL Validation'!R$482022),'HMPL Validation'!R$482023,FALSE)),0,HLOOKUP($B47,INDIRECT("'Monthly Resource Report'!"&amp;'HMPL Validation'!R$482021&amp;":"&amp;'HMPL Validation'!R$482022),'HMPL Validation'!R$482023,FALSE))</f>
        <v>4.9519947010663019</v>
      </c>
      <c r="S47" s="317">
        <f ca="1">+IF(ISERROR(HLOOKUP($B47,INDIRECT("'Monthly Resource Report'!"&amp;'HMPL Validation'!S$482021&amp;":"&amp;'HMPL Validation'!S$482022),'HMPL Validation'!S$482023,FALSE)),0,HLOOKUP($B47,INDIRECT("'Monthly Resource Report'!"&amp;'HMPL Validation'!S$482021&amp;":"&amp;'HMPL Validation'!S$482022),'HMPL Validation'!S$482023,FALSE))</f>
        <v>6.9696638020694007E-2</v>
      </c>
      <c r="T47" s="318">
        <f ca="1">+IF(ISERROR(HLOOKUP($B47,INDIRECT("'Monthly Resource Report'!"&amp;'HMPL Validation'!T$482021&amp;":"&amp;'HMPL Validation'!T$482022),'HMPL Validation'!T$482023,FALSE)),0,HLOOKUP($B47,INDIRECT("'Monthly Resource Report'!"&amp;'HMPL Validation'!T$482021&amp;":"&amp;'HMPL Validation'!T$482022),'HMPL Validation'!T$482023,FALSE))</f>
        <v>0.49182267015673398</v>
      </c>
    </row>
    <row r="48" spans="2:20">
      <c r="B48" s="301">
        <v>42644</v>
      </c>
      <c r="C48" s="294">
        <v>153</v>
      </c>
      <c r="D48" s="297">
        <v>4.952</v>
      </c>
      <c r="E48" s="299">
        <v>7.0000000000000007E-2</v>
      </c>
      <c r="F48" s="295">
        <v>0.49</v>
      </c>
      <c r="G48" s="294">
        <f ca="1">+IF(ISERROR(HLOOKUP($B48,INDIRECT("'Monthly Resource Report'!"&amp;'HMPL Validation'!G$482021&amp;":"&amp;'HMPL Validation'!G$482022),'HMPL Validation'!G$482023,FALSE)),0,HLOOKUP($B48,INDIRECT("'Monthly Resource Report'!"&amp;'HMPL Validation'!G$482021&amp;":"&amp;'HMPL Validation'!G$482022),'HMPL Validation'!G$482023,FALSE))</f>
        <v>153</v>
      </c>
      <c r="H48" s="297">
        <f ca="1">+IF(ISERROR(HLOOKUP($B48,INDIRECT("'Monthly Resource Report'!"&amp;'HMPL Validation'!H$482021&amp;":"&amp;'HMPL Validation'!H$482022),'HMPL Validation'!H$482023,FALSE)),0,HLOOKUP($B48,INDIRECT("'Monthly Resource Report'!"&amp;'HMPL Validation'!H$482021&amp;":"&amp;'HMPL Validation'!H$482022),'HMPL Validation'!H$482023,FALSE))</f>
        <v>4.9519985868368002</v>
      </c>
      <c r="I48" s="317">
        <f ca="1">+IF(ISERROR(HLOOKUP($B48,INDIRECT("'Monthly Resource Report'!"&amp;'HMPL Validation'!I$482021&amp;":"&amp;'HMPL Validation'!I$482022),'HMPL Validation'!I$482023,FALSE)),0,HLOOKUP($B48,INDIRECT("'Monthly Resource Report'!"&amp;'HMPL Validation'!I$482021&amp;":"&amp;'HMPL Validation'!I$482022),'HMPL Validation'!I$482023,FALSE))</f>
        <v>6.971449175337735E-2</v>
      </c>
      <c r="J48" s="318">
        <f ca="1">+IF(ISERROR(HLOOKUP($B48,INDIRECT("'Monthly Resource Report'!"&amp;'HMPL Validation'!J$482021&amp;":"&amp;'HMPL Validation'!J$482022),'HMPL Validation'!J$482023,FALSE)),0,HLOOKUP($B48,INDIRECT("'Monthly Resource Report'!"&amp;'HMPL Validation'!J$482021&amp;":"&amp;'HMPL Validation'!J$482022),'HMPL Validation'!J$482023,FALSE))</f>
        <v>0.49125912880417305</v>
      </c>
      <c r="L48" s="301">
        <v>42644</v>
      </c>
      <c r="M48" s="294">
        <v>152</v>
      </c>
      <c r="N48" s="297">
        <v>4.952</v>
      </c>
      <c r="O48" s="299">
        <v>7.0000000000000007E-2</v>
      </c>
      <c r="P48" s="295">
        <v>0.49</v>
      </c>
      <c r="Q48" s="294">
        <f ca="1">+IF(ISERROR(HLOOKUP($B48,INDIRECT("'Monthly Resource Report'!"&amp;'HMPL Validation'!Q$482021&amp;":"&amp;'HMPL Validation'!Q$482022),'HMPL Validation'!Q$482023,FALSE)),0,HLOOKUP($B48,INDIRECT("'Monthly Resource Report'!"&amp;'HMPL Validation'!Q$482021&amp;":"&amp;'HMPL Validation'!Q$482022),'HMPL Validation'!Q$482023,FALSE))</f>
        <v>152</v>
      </c>
      <c r="R48" s="297">
        <f ca="1">+IF(ISERROR(HLOOKUP($B48,INDIRECT("'Monthly Resource Report'!"&amp;'HMPL Validation'!R$482021&amp;":"&amp;'HMPL Validation'!R$482022),'HMPL Validation'!R$482023,FALSE)),0,HLOOKUP($B48,INDIRECT("'Monthly Resource Report'!"&amp;'HMPL Validation'!R$482021&amp;":"&amp;'HMPL Validation'!R$482022),'HMPL Validation'!R$482023,FALSE))</f>
        <v>4.9519930182781815</v>
      </c>
      <c r="S48" s="317">
        <f ca="1">+IF(ISERROR(HLOOKUP($B48,INDIRECT("'Monthly Resource Report'!"&amp;'HMPL Validation'!S$482021&amp;":"&amp;'HMPL Validation'!S$482022),'HMPL Validation'!S$482023,FALSE)),0,HLOOKUP($B48,INDIRECT("'Monthly Resource Report'!"&amp;'HMPL Validation'!S$482021&amp;":"&amp;'HMPL Validation'!S$482022),'HMPL Validation'!S$482023,FALSE))</f>
        <v>6.9679641085561211E-2</v>
      </c>
      <c r="T48" s="318">
        <f ca="1">+IF(ISERROR(HLOOKUP($B48,INDIRECT("'Monthly Resource Report'!"&amp;'HMPL Validation'!T$482021&amp;":"&amp;'HMPL Validation'!T$482022),'HMPL Validation'!T$482023,FALSE)),0,HLOOKUP($B48,INDIRECT("'Monthly Resource Report'!"&amp;'HMPL Validation'!T$482021&amp;":"&amp;'HMPL Validation'!T$482022),'HMPL Validation'!T$482023,FALSE))</f>
        <v>0.49222880579582629</v>
      </c>
    </row>
    <row r="49" spans="2:20">
      <c r="B49" s="301">
        <v>42675</v>
      </c>
      <c r="C49" s="294">
        <v>153</v>
      </c>
      <c r="D49" s="297">
        <v>4.952</v>
      </c>
      <c r="E49" s="299">
        <v>7.0000000000000007E-2</v>
      </c>
      <c r="F49" s="295">
        <v>0.49</v>
      </c>
      <c r="G49" s="294">
        <f ca="1">+IF(ISERROR(HLOOKUP($B49,INDIRECT("'Monthly Resource Report'!"&amp;'HMPL Validation'!G$482021&amp;":"&amp;'HMPL Validation'!G$482022),'HMPL Validation'!G$482023,FALSE)),0,HLOOKUP($B49,INDIRECT("'Monthly Resource Report'!"&amp;'HMPL Validation'!G$482021&amp;":"&amp;'HMPL Validation'!G$482022),'HMPL Validation'!G$482023,FALSE))</f>
        <v>153</v>
      </c>
      <c r="H49" s="297">
        <f ca="1">+IF(ISERROR(HLOOKUP($B49,INDIRECT("'Monthly Resource Report'!"&amp;'HMPL Validation'!H$482021&amp;":"&amp;'HMPL Validation'!H$482022),'HMPL Validation'!H$482023,FALSE)),0,HLOOKUP($B49,INDIRECT("'Monthly Resource Report'!"&amp;'HMPL Validation'!H$482021&amp;":"&amp;'HMPL Validation'!H$482022),'HMPL Validation'!H$482023,FALSE))</f>
        <v>4.9519996140775921</v>
      </c>
      <c r="I49" s="317">
        <f ca="1">+IF(ISERROR(HLOOKUP($B49,INDIRECT("'Monthly Resource Report'!"&amp;'HMPL Validation'!I$482021&amp;":"&amp;'HMPL Validation'!I$482022),'HMPL Validation'!I$482023,FALSE)),0,HLOOKUP($B49,INDIRECT("'Monthly Resource Report'!"&amp;'HMPL Validation'!I$482021&amp;":"&amp;'HMPL Validation'!I$482022),'HMPL Validation'!I$482023,FALSE))</f>
        <v>6.9703196337328313E-2</v>
      </c>
      <c r="J49" s="318">
        <f ca="1">+IF(ISERROR(HLOOKUP($B49,INDIRECT("'Monthly Resource Report'!"&amp;'HMPL Validation'!J$482021&amp;":"&amp;'HMPL Validation'!J$482022),'HMPL Validation'!J$482023,FALSE)),0,HLOOKUP($B49,INDIRECT("'Monthly Resource Report'!"&amp;'HMPL Validation'!J$482021&amp;":"&amp;'HMPL Validation'!J$482022),'HMPL Validation'!J$482023,FALSE))</f>
        <v>0.49065040643575974</v>
      </c>
      <c r="L49" s="301">
        <v>42675</v>
      </c>
      <c r="M49" s="294">
        <v>152</v>
      </c>
      <c r="N49" s="297">
        <v>4.952</v>
      </c>
      <c r="O49" s="299">
        <v>7.0000000000000007E-2</v>
      </c>
      <c r="P49" s="295">
        <v>0.49</v>
      </c>
      <c r="Q49" s="294">
        <f ca="1">+IF(ISERROR(HLOOKUP($B49,INDIRECT("'Monthly Resource Report'!"&amp;'HMPL Validation'!Q$482021&amp;":"&amp;'HMPL Validation'!Q$482022),'HMPL Validation'!Q$482023,FALSE)),0,HLOOKUP($B49,INDIRECT("'Monthly Resource Report'!"&amp;'HMPL Validation'!Q$482021&amp;":"&amp;'HMPL Validation'!Q$482022),'HMPL Validation'!Q$482023,FALSE))</f>
        <v>152</v>
      </c>
      <c r="R49" s="297">
        <f ca="1">+IF(ISERROR(HLOOKUP($B49,INDIRECT("'Monthly Resource Report'!"&amp;'HMPL Validation'!R$482021&amp;":"&amp;'HMPL Validation'!R$482022),'HMPL Validation'!R$482023,FALSE)),0,HLOOKUP($B49,INDIRECT("'Monthly Resource Report'!"&amp;'HMPL Validation'!R$482021&amp;":"&amp;'HMPL Validation'!R$482022),'HMPL Validation'!R$482023,FALSE))</f>
        <v>4.9519940632667367</v>
      </c>
      <c r="S49" s="317">
        <f ca="1">+IF(ISERROR(HLOOKUP($B49,INDIRECT("'Monthly Resource Report'!"&amp;'HMPL Validation'!S$482021&amp;":"&amp;'HMPL Validation'!S$482022),'HMPL Validation'!S$482023,FALSE)),0,HLOOKUP($B49,INDIRECT("'Monthly Resource Report'!"&amp;'HMPL Validation'!S$482021&amp;":"&amp;'HMPL Validation'!S$482022),'HMPL Validation'!S$482023,FALSE))</f>
        <v>6.967093244554734E-2</v>
      </c>
      <c r="T49" s="318">
        <f ca="1">+IF(ISERROR(HLOOKUP($B49,INDIRECT("'Monthly Resource Report'!"&amp;'HMPL Validation'!T$482021&amp;":"&amp;'HMPL Validation'!T$482022),'HMPL Validation'!T$482023,FALSE)),0,HLOOKUP($B49,INDIRECT("'Monthly Resource Report'!"&amp;'HMPL Validation'!T$482021&amp;":"&amp;'HMPL Validation'!T$482022),'HMPL Validation'!T$482023,FALSE))</f>
        <v>0.49137904869736837</v>
      </c>
    </row>
    <row r="50" spans="2:20">
      <c r="B50" s="301">
        <v>42705</v>
      </c>
      <c r="C50" s="294">
        <v>153</v>
      </c>
      <c r="D50" s="297">
        <v>4.952</v>
      </c>
      <c r="E50" s="299">
        <v>7.0000000000000007E-2</v>
      </c>
      <c r="F50" s="295">
        <v>0.49</v>
      </c>
      <c r="G50" s="294">
        <f ca="1">+IF(ISERROR(HLOOKUP($B50,INDIRECT("'Monthly Resource Report'!"&amp;'HMPL Validation'!G$482021&amp;":"&amp;'HMPL Validation'!G$482022),'HMPL Validation'!G$482023,FALSE)),0,HLOOKUP($B50,INDIRECT("'Monthly Resource Report'!"&amp;'HMPL Validation'!G$482021&amp;":"&amp;'HMPL Validation'!G$482022),'HMPL Validation'!G$482023,FALSE))</f>
        <v>153</v>
      </c>
      <c r="H50" s="297">
        <f ca="1">+IF(ISERROR(HLOOKUP($B50,INDIRECT("'Monthly Resource Report'!"&amp;'HMPL Validation'!H$482021&amp;":"&amp;'HMPL Validation'!H$482022),'HMPL Validation'!H$482023,FALSE)),0,HLOOKUP($B50,INDIRECT("'Monthly Resource Report'!"&amp;'HMPL Validation'!H$482021&amp;":"&amp;'HMPL Validation'!H$482022),'HMPL Validation'!H$482023,FALSE))</f>
        <v>4.9519994394095113</v>
      </c>
      <c r="I50" s="317">
        <f ca="1">+IF(ISERROR(HLOOKUP($B50,INDIRECT("'Monthly Resource Report'!"&amp;'HMPL Validation'!I$482021&amp;":"&amp;'HMPL Validation'!I$482022),'HMPL Validation'!I$482023,FALSE)),0,HLOOKUP($B50,INDIRECT("'Monthly Resource Report'!"&amp;'HMPL Validation'!I$482021&amp;":"&amp;'HMPL Validation'!I$482022),'HMPL Validation'!I$482023,FALSE))</f>
        <v>6.9700848018688782E-2</v>
      </c>
      <c r="J50" s="318">
        <f ca="1">+IF(ISERROR(HLOOKUP($B50,INDIRECT("'Monthly Resource Report'!"&amp;'HMPL Validation'!J$482021&amp;":"&amp;'HMPL Validation'!J$482022),'HMPL Validation'!J$482023,FALSE)),0,HLOOKUP($B50,INDIRECT("'Monthly Resource Report'!"&amp;'HMPL Validation'!J$482021&amp;":"&amp;'HMPL Validation'!J$482022),'HMPL Validation'!J$482023,FALSE))</f>
        <v>0.49125601808722646</v>
      </c>
      <c r="L50" s="301">
        <v>42705</v>
      </c>
      <c r="M50" s="294">
        <v>152</v>
      </c>
      <c r="N50" s="297">
        <v>4.952</v>
      </c>
      <c r="O50" s="299">
        <v>7.0000000000000007E-2</v>
      </c>
      <c r="P50" s="295">
        <v>0.49</v>
      </c>
      <c r="Q50" s="294">
        <f ca="1">+IF(ISERROR(HLOOKUP($B50,INDIRECT("'Monthly Resource Report'!"&amp;'HMPL Validation'!Q$482021&amp;":"&amp;'HMPL Validation'!Q$482022),'HMPL Validation'!Q$482023,FALSE)),0,HLOOKUP($B50,INDIRECT("'Monthly Resource Report'!"&amp;'HMPL Validation'!Q$482021&amp;":"&amp;'HMPL Validation'!Q$482022),'HMPL Validation'!Q$482023,FALSE))</f>
        <v>152</v>
      </c>
      <c r="R50" s="297">
        <f ca="1">+IF(ISERROR(HLOOKUP($B50,INDIRECT("'Monthly Resource Report'!"&amp;'HMPL Validation'!R$482021&amp;":"&amp;'HMPL Validation'!R$482022),'HMPL Validation'!R$482023,FALSE)),0,HLOOKUP($B50,INDIRECT("'Monthly Resource Report'!"&amp;'HMPL Validation'!R$482021&amp;":"&amp;'HMPL Validation'!R$482022),'HMPL Validation'!R$482023,FALSE))</f>
        <v>4.9519936358194254</v>
      </c>
      <c r="S50" s="317">
        <f ca="1">+IF(ISERROR(HLOOKUP($B50,INDIRECT("'Monthly Resource Report'!"&amp;'HMPL Validation'!S$482021&amp;":"&amp;'HMPL Validation'!S$482022),'HMPL Validation'!S$482023,FALSE)),0,HLOOKUP($B50,INDIRECT("'Monthly Resource Report'!"&amp;'HMPL Validation'!S$482021&amp;":"&amp;'HMPL Validation'!S$482022),'HMPL Validation'!S$482023,FALSE))</f>
        <v>6.9666695119015534E-2</v>
      </c>
      <c r="T50" s="318">
        <f ca="1">+IF(ISERROR(HLOOKUP($B50,INDIRECT("'Monthly Resource Report'!"&amp;'HMPL Validation'!T$482021&amp;":"&amp;'HMPL Validation'!T$482022),'HMPL Validation'!T$482023,FALSE)),0,HLOOKUP($B50,INDIRECT("'Monthly Resource Report'!"&amp;'HMPL Validation'!T$482021&amp;":"&amp;'HMPL Validation'!T$482022),'HMPL Validation'!T$482023,FALSE))</f>
        <v>0.49177167661379967</v>
      </c>
    </row>
    <row r="51" spans="2:20">
      <c r="B51" s="301">
        <v>42736</v>
      </c>
      <c r="C51" s="294">
        <v>153</v>
      </c>
      <c r="D51" s="297">
        <v>5.0703528000000002</v>
      </c>
      <c r="E51" s="299">
        <v>7.0000000000000007E-2</v>
      </c>
      <c r="F51" s="295">
        <v>0.49</v>
      </c>
      <c r="G51" s="294">
        <f ca="1">+IF(ISERROR(HLOOKUP($B51,INDIRECT("'Monthly Resource Report'!"&amp;'HMPL Validation'!G$482021&amp;":"&amp;'HMPL Validation'!G$482022),'HMPL Validation'!G$482023,FALSE)),0,HLOOKUP($B51,INDIRECT("'Monthly Resource Report'!"&amp;'HMPL Validation'!G$482021&amp;":"&amp;'HMPL Validation'!G$482022),'HMPL Validation'!G$482023,FALSE))</f>
        <v>153</v>
      </c>
      <c r="H51" s="297">
        <f ca="1">+IF(ISERROR(HLOOKUP($B51,INDIRECT("'Monthly Resource Report'!"&amp;'HMPL Validation'!H$482021&amp;":"&amp;'HMPL Validation'!H$482022),'HMPL Validation'!H$482023,FALSE)),0,HLOOKUP($B51,INDIRECT("'Monthly Resource Report'!"&amp;'HMPL Validation'!H$482021&amp;":"&amp;'HMPL Validation'!H$482022),'HMPL Validation'!H$482023,FALSE))</f>
        <v>5.0700053074222264</v>
      </c>
      <c r="I51" s="317">
        <f ca="1">+IF(ISERROR(HLOOKUP($B51,INDIRECT("'Monthly Resource Report'!"&amp;'HMPL Validation'!I$482021&amp;":"&amp;'HMPL Validation'!I$482022),'HMPL Validation'!I$482023,FALSE)),0,HLOOKUP($B51,INDIRECT("'Monthly Resource Report'!"&amp;'HMPL Validation'!I$482021&amp;":"&amp;'HMPL Validation'!I$482022),'HMPL Validation'!I$482023,FALSE))</f>
        <v>6.9744103741557401E-2</v>
      </c>
      <c r="J51" s="318">
        <f ca="1">+IF(ISERROR(HLOOKUP($B51,INDIRECT("'Monthly Resource Report'!"&amp;'HMPL Validation'!J$482021&amp;":"&amp;'HMPL Validation'!J$482022),'HMPL Validation'!J$482023,FALSE)),0,HLOOKUP($B51,INDIRECT("'Monthly Resource Report'!"&amp;'HMPL Validation'!J$482021&amp;":"&amp;'HMPL Validation'!J$482022),'HMPL Validation'!J$482023,FALSE))</f>
        <v>0.49122224404092862</v>
      </c>
      <c r="L51" s="301">
        <v>42736</v>
      </c>
      <c r="M51" s="294">
        <v>152</v>
      </c>
      <c r="N51" s="297">
        <v>5.0703528000000002</v>
      </c>
      <c r="O51" s="299">
        <v>7.0000000000000007E-2</v>
      </c>
      <c r="P51" s="295">
        <v>0.49</v>
      </c>
      <c r="Q51" s="294">
        <f ca="1">+IF(ISERROR(HLOOKUP($B51,INDIRECT("'Monthly Resource Report'!"&amp;'HMPL Validation'!Q$482021&amp;":"&amp;'HMPL Validation'!Q$482022),'HMPL Validation'!Q$482023,FALSE)),0,HLOOKUP($B51,INDIRECT("'Monthly Resource Report'!"&amp;'HMPL Validation'!Q$482021&amp;":"&amp;'HMPL Validation'!Q$482022),'HMPL Validation'!Q$482023,FALSE))</f>
        <v>152</v>
      </c>
      <c r="R51" s="297">
        <f ca="1">+IF(ISERROR(HLOOKUP($B51,INDIRECT("'Monthly Resource Report'!"&amp;'HMPL Validation'!R$482021&amp;":"&amp;'HMPL Validation'!R$482022),'HMPL Validation'!R$482023,FALSE)),0,HLOOKUP($B51,INDIRECT("'Monthly Resource Report'!"&amp;'HMPL Validation'!R$482021&amp;":"&amp;'HMPL Validation'!R$482022),'HMPL Validation'!R$482023,FALSE))</f>
        <v>5.0700035578060749</v>
      </c>
      <c r="S51" s="317">
        <f ca="1">+IF(ISERROR(HLOOKUP($B51,INDIRECT("'Monthly Resource Report'!"&amp;'HMPL Validation'!S$482021&amp;":"&amp;'HMPL Validation'!S$482022),'HMPL Validation'!S$482023,FALSE)),0,HLOOKUP($B51,INDIRECT("'Monthly Resource Report'!"&amp;'HMPL Validation'!S$482021&amp;":"&amp;'HMPL Validation'!S$482022),'HMPL Validation'!S$482023,FALSE))</f>
        <v>6.9751400357148885E-2</v>
      </c>
      <c r="T51" s="318">
        <f ca="1">+IF(ISERROR(HLOOKUP($B51,INDIRECT("'Monthly Resource Report'!"&amp;'HMPL Validation'!T$482021&amp;":"&amp;'HMPL Validation'!T$482022),'HMPL Validation'!T$482023,FALSE)),0,HLOOKUP($B51,INDIRECT("'Monthly Resource Report'!"&amp;'HMPL Validation'!T$482021&amp;":"&amp;'HMPL Validation'!T$482022),'HMPL Validation'!T$482023,FALSE))</f>
        <v>0.491310373537932</v>
      </c>
    </row>
    <row r="52" spans="2:20">
      <c r="B52" s="301">
        <v>42767</v>
      </c>
      <c r="C52" s="294">
        <v>153</v>
      </c>
      <c r="D52" s="297">
        <v>5.0703528000000002</v>
      </c>
      <c r="E52" s="299">
        <v>7.0000000000000007E-2</v>
      </c>
      <c r="F52" s="295">
        <v>0.49</v>
      </c>
      <c r="G52" s="294">
        <f ca="1">+IF(ISERROR(HLOOKUP($B52,INDIRECT("'Monthly Resource Report'!"&amp;'HMPL Validation'!G$482021&amp;":"&amp;'HMPL Validation'!G$482022),'HMPL Validation'!G$482023,FALSE)),0,HLOOKUP($B52,INDIRECT("'Monthly Resource Report'!"&amp;'HMPL Validation'!G$482021&amp;":"&amp;'HMPL Validation'!G$482022),'HMPL Validation'!G$482023,FALSE))</f>
        <v>153</v>
      </c>
      <c r="H52" s="297">
        <f ca="1">+IF(ISERROR(HLOOKUP($B52,INDIRECT("'Monthly Resource Report'!"&amp;'HMPL Validation'!H$482021&amp;":"&amp;'HMPL Validation'!H$482022),'HMPL Validation'!H$482023,FALSE)),0,HLOOKUP($B52,INDIRECT("'Monthly Resource Report'!"&amp;'HMPL Validation'!H$482021&amp;":"&amp;'HMPL Validation'!H$482022),'HMPL Validation'!H$482023,FALSE))</f>
        <v>5.0700058684121432</v>
      </c>
      <c r="I52" s="317">
        <f ca="1">+IF(ISERROR(HLOOKUP($B52,INDIRECT("'Monthly Resource Report'!"&amp;'HMPL Validation'!I$482021&amp;":"&amp;'HMPL Validation'!I$482022),'HMPL Validation'!I$482023,FALSE)),0,HLOOKUP($B52,INDIRECT("'Monthly Resource Report'!"&amp;'HMPL Validation'!I$482021&amp;":"&amp;'HMPL Validation'!I$482022),'HMPL Validation'!I$482023,FALSE))</f>
        <v>6.975228721738308E-2</v>
      </c>
      <c r="J52" s="318">
        <f ca="1">+IF(ISERROR(HLOOKUP($B52,INDIRECT("'Monthly Resource Report'!"&amp;'HMPL Validation'!J$482021&amp;":"&amp;'HMPL Validation'!J$482022),'HMPL Validation'!J$482023,FALSE)),0,HLOOKUP($B52,INDIRECT("'Monthly Resource Report'!"&amp;'HMPL Validation'!J$482021&amp;":"&amp;'HMPL Validation'!J$482022),'HMPL Validation'!J$482023,FALSE))</f>
        <v>0.49136935205509158</v>
      </c>
      <c r="L52" s="301">
        <v>42767</v>
      </c>
      <c r="M52" s="294">
        <v>152</v>
      </c>
      <c r="N52" s="297">
        <v>5.0703528000000002</v>
      </c>
      <c r="O52" s="299">
        <v>7.0000000000000007E-2</v>
      </c>
      <c r="P52" s="295">
        <v>0.49</v>
      </c>
      <c r="Q52" s="294">
        <f ca="1">+IF(ISERROR(HLOOKUP($B52,INDIRECT("'Monthly Resource Report'!"&amp;'HMPL Validation'!Q$482021&amp;":"&amp;'HMPL Validation'!Q$482022),'HMPL Validation'!Q$482023,FALSE)),0,HLOOKUP($B52,INDIRECT("'Monthly Resource Report'!"&amp;'HMPL Validation'!Q$482021&amp;":"&amp;'HMPL Validation'!Q$482022),'HMPL Validation'!Q$482023,FALSE))</f>
        <v>152</v>
      </c>
      <c r="R52" s="297">
        <f ca="1">+IF(ISERROR(HLOOKUP($B52,INDIRECT("'Monthly Resource Report'!"&amp;'HMPL Validation'!R$482021&amp;":"&amp;'HMPL Validation'!R$482022),'HMPL Validation'!R$482023,FALSE)),0,HLOOKUP($B52,INDIRECT("'Monthly Resource Report'!"&amp;'HMPL Validation'!R$482021&amp;":"&amp;'HMPL Validation'!R$482022),'HMPL Validation'!R$482023,FALSE))</f>
        <v>5.0700040192002946</v>
      </c>
      <c r="S52" s="317">
        <f ca="1">+IF(ISERROR(HLOOKUP($B52,INDIRECT("'Monthly Resource Report'!"&amp;'HMPL Validation'!S$482021&amp;":"&amp;'HMPL Validation'!S$482022),'HMPL Validation'!S$482023,FALSE)),0,HLOOKUP($B52,INDIRECT("'Monthly Resource Report'!"&amp;'HMPL Validation'!S$482021&amp;":"&amp;'HMPL Validation'!S$482022),'HMPL Validation'!S$482023,FALSE))</f>
        <v>6.9752655463022992E-2</v>
      </c>
      <c r="T52" s="318">
        <f ca="1">+IF(ISERROR(HLOOKUP($B52,INDIRECT("'Monthly Resource Report'!"&amp;'HMPL Validation'!T$482021&amp;":"&amp;'HMPL Validation'!T$482022),'HMPL Validation'!T$482023,FALSE)),0,HLOOKUP($B52,INDIRECT("'Monthly Resource Report'!"&amp;'HMPL Validation'!T$482021&amp;":"&amp;'HMPL Validation'!T$482022),'HMPL Validation'!T$482023,FALSE))</f>
        <v>0.49096976346016391</v>
      </c>
    </row>
    <row r="53" spans="2:20">
      <c r="B53" s="301">
        <v>42795</v>
      </c>
      <c r="C53" s="294">
        <v>153</v>
      </c>
      <c r="D53" s="297">
        <v>5.0703528000000002</v>
      </c>
      <c r="E53" s="299">
        <v>7.0000000000000007E-2</v>
      </c>
      <c r="F53" s="295">
        <v>0.49</v>
      </c>
      <c r="G53" s="294">
        <f ca="1">+IF(ISERROR(HLOOKUP($B53,INDIRECT("'Monthly Resource Report'!"&amp;'HMPL Validation'!G$482021&amp;":"&amp;'HMPL Validation'!G$482022),'HMPL Validation'!G$482023,FALSE)),0,HLOOKUP($B53,INDIRECT("'Monthly Resource Report'!"&amp;'HMPL Validation'!G$482021&amp;":"&amp;'HMPL Validation'!G$482022),'HMPL Validation'!G$482023,FALSE))</f>
        <v>153</v>
      </c>
      <c r="H53" s="297">
        <f ca="1">+IF(ISERROR(HLOOKUP($B53,INDIRECT("'Monthly Resource Report'!"&amp;'HMPL Validation'!H$482021&amp;":"&amp;'HMPL Validation'!H$482022),'HMPL Validation'!H$482023,FALSE)),0,HLOOKUP($B53,INDIRECT("'Monthly Resource Report'!"&amp;'HMPL Validation'!H$482021&amp;":"&amp;'HMPL Validation'!H$482022),'HMPL Validation'!H$482023,FALSE))</f>
        <v>5.0700059723623783</v>
      </c>
      <c r="I53" s="317">
        <f ca="1">+IF(ISERROR(HLOOKUP($B53,INDIRECT("'Monthly Resource Report'!"&amp;'HMPL Validation'!I$482021&amp;":"&amp;'HMPL Validation'!I$482022),'HMPL Validation'!I$482023,FALSE)),0,HLOOKUP($B53,INDIRECT("'Monthly Resource Report'!"&amp;'HMPL Validation'!I$482021&amp;":"&amp;'HMPL Validation'!I$482022),'HMPL Validation'!I$482023,FALSE))</f>
        <v>6.9732129182995789E-2</v>
      </c>
      <c r="J53" s="318">
        <f ca="1">+IF(ISERROR(HLOOKUP($B53,INDIRECT("'Monthly Resource Report'!"&amp;'HMPL Validation'!J$482021&amp;":"&amp;'HMPL Validation'!J$482022),'HMPL Validation'!J$482023,FALSE)),0,HLOOKUP($B53,INDIRECT("'Monthly Resource Report'!"&amp;'HMPL Validation'!J$482021&amp;":"&amp;'HMPL Validation'!J$482022),'HMPL Validation'!J$482023,FALSE))</f>
        <v>0.49093622411727761</v>
      </c>
      <c r="L53" s="301">
        <v>42795</v>
      </c>
      <c r="M53" s="294">
        <v>152</v>
      </c>
      <c r="N53" s="297">
        <v>5.0703528000000002</v>
      </c>
      <c r="O53" s="299">
        <v>7.0000000000000007E-2</v>
      </c>
      <c r="P53" s="295">
        <v>0.49</v>
      </c>
      <c r="Q53" s="294">
        <f ca="1">+IF(ISERROR(HLOOKUP($B53,INDIRECT("'Monthly Resource Report'!"&amp;'HMPL Validation'!Q$482021&amp;":"&amp;'HMPL Validation'!Q$482022),'HMPL Validation'!Q$482023,FALSE)),0,HLOOKUP($B53,INDIRECT("'Monthly Resource Report'!"&amp;'HMPL Validation'!Q$482021&amp;":"&amp;'HMPL Validation'!Q$482022),'HMPL Validation'!Q$482023,FALSE))</f>
        <v>152</v>
      </c>
      <c r="R53" s="297">
        <f ca="1">+IF(ISERROR(HLOOKUP($B53,INDIRECT("'Monthly Resource Report'!"&amp;'HMPL Validation'!R$482021&amp;":"&amp;'HMPL Validation'!R$482022),'HMPL Validation'!R$482023,FALSE)),0,HLOOKUP($B53,INDIRECT("'Monthly Resource Report'!"&amp;'HMPL Validation'!R$482021&amp;":"&amp;'HMPL Validation'!R$482022),'HMPL Validation'!R$482023,FALSE))</f>
        <v>5.0700043508052142</v>
      </c>
      <c r="S53" s="317">
        <f ca="1">+IF(ISERROR(HLOOKUP($B53,INDIRECT("'Monthly Resource Report'!"&amp;'HMPL Validation'!S$482021&amp;":"&amp;'HMPL Validation'!S$482022),'HMPL Validation'!S$482023,FALSE)),0,HLOOKUP($B53,INDIRECT("'Monthly Resource Report'!"&amp;'HMPL Validation'!S$482021&amp;":"&amp;'HMPL Validation'!S$482022),'HMPL Validation'!S$482023,FALSE))</f>
        <v>6.9701159603636417E-2</v>
      </c>
      <c r="T53" s="318">
        <f ca="1">+IF(ISERROR(HLOOKUP($B53,INDIRECT("'Monthly Resource Report'!"&amp;'HMPL Validation'!T$482021&amp;":"&amp;'HMPL Validation'!T$482022),'HMPL Validation'!T$482023,FALSE)),0,HLOOKUP($B53,INDIRECT("'Monthly Resource Report'!"&amp;'HMPL Validation'!T$482021&amp;":"&amp;'HMPL Validation'!T$482022),'HMPL Validation'!T$482023,FALSE))</f>
        <v>0.49176562415008368</v>
      </c>
    </row>
    <row r="54" spans="2:20">
      <c r="B54" s="301">
        <v>42826</v>
      </c>
      <c r="C54" s="294">
        <v>153</v>
      </c>
      <c r="D54" s="297">
        <v>5.0703528000000002</v>
      </c>
      <c r="E54" s="299">
        <v>7.0000000000000007E-2</v>
      </c>
      <c r="F54" s="295">
        <v>0.49</v>
      </c>
      <c r="G54" s="294">
        <f ca="1">+IF(ISERROR(HLOOKUP($B54,INDIRECT("'Monthly Resource Report'!"&amp;'HMPL Validation'!G$482021&amp;":"&amp;'HMPL Validation'!G$482022),'HMPL Validation'!G$482023,FALSE)),0,HLOOKUP($B54,INDIRECT("'Monthly Resource Report'!"&amp;'HMPL Validation'!G$482021&amp;":"&amp;'HMPL Validation'!G$482022),'HMPL Validation'!G$482023,FALSE))</f>
        <v>153</v>
      </c>
      <c r="H54" s="297">
        <f ca="1">+IF(ISERROR(HLOOKUP($B54,INDIRECT("'Monthly Resource Report'!"&amp;'HMPL Validation'!H$482021&amp;":"&amp;'HMPL Validation'!H$482022),'HMPL Validation'!H$482023,FALSE)),0,HLOOKUP($B54,INDIRECT("'Monthly Resource Report'!"&amp;'HMPL Validation'!H$482021&amp;":"&amp;'HMPL Validation'!H$482022),'HMPL Validation'!H$482023,FALSE))</f>
        <v>5.0700056813309322</v>
      </c>
      <c r="I54" s="317">
        <f ca="1">+IF(ISERROR(HLOOKUP($B54,INDIRECT("'Monthly Resource Report'!"&amp;'HMPL Validation'!I$482021&amp;":"&amp;'HMPL Validation'!I$482022),'HMPL Validation'!I$482023,FALSE)),0,HLOOKUP($B54,INDIRECT("'Monthly Resource Report'!"&amp;'HMPL Validation'!I$482021&amp;":"&amp;'HMPL Validation'!I$482022),'HMPL Validation'!I$482023,FALSE))</f>
        <v>6.9696956998440265E-2</v>
      </c>
      <c r="J54" s="318">
        <f ca="1">+IF(ISERROR(HLOOKUP($B54,INDIRECT("'Monthly Resource Report'!"&amp;'HMPL Validation'!J$482021&amp;":"&amp;'HMPL Validation'!J$482022),'HMPL Validation'!J$482023,FALSE)),0,HLOOKUP($B54,INDIRECT("'Monthly Resource Report'!"&amp;'HMPL Validation'!J$482021&amp;":"&amp;'HMPL Validation'!J$482022),'HMPL Validation'!J$482023,FALSE))</f>
        <v>0.49064602002702329</v>
      </c>
      <c r="L54" s="301">
        <v>42826</v>
      </c>
      <c r="M54" s="294">
        <v>152</v>
      </c>
      <c r="N54" s="297">
        <v>5.0703528000000002</v>
      </c>
      <c r="O54" s="299">
        <v>7.0000000000000007E-2</v>
      </c>
      <c r="P54" s="295">
        <v>0.49</v>
      </c>
      <c r="Q54" s="294">
        <f ca="1">+IF(ISERROR(HLOOKUP($B54,INDIRECT("'Monthly Resource Report'!"&amp;'HMPL Validation'!Q$482021&amp;":"&amp;'HMPL Validation'!Q$482022),'HMPL Validation'!Q$482023,FALSE)),0,HLOOKUP($B54,INDIRECT("'Monthly Resource Report'!"&amp;'HMPL Validation'!Q$482021&amp;":"&amp;'HMPL Validation'!Q$482022),'HMPL Validation'!Q$482023,FALSE))</f>
        <v>152</v>
      </c>
      <c r="R54" s="297">
        <f ca="1">+IF(ISERROR(HLOOKUP($B54,INDIRECT("'Monthly Resource Report'!"&amp;'HMPL Validation'!R$482021&amp;":"&amp;'HMPL Validation'!R$482022),'HMPL Validation'!R$482023,FALSE)),0,HLOOKUP($B54,INDIRECT("'Monthly Resource Report'!"&amp;'HMPL Validation'!R$482021&amp;":"&amp;'HMPL Validation'!R$482022),'HMPL Validation'!R$482023,FALSE))</f>
        <v>5.0700013216247175</v>
      </c>
      <c r="S54" s="317">
        <f ca="1">+IF(ISERROR(HLOOKUP($B54,INDIRECT("'Monthly Resource Report'!"&amp;'HMPL Validation'!S$482021&amp;":"&amp;'HMPL Validation'!S$482022),'HMPL Validation'!S$482023,FALSE)),0,HLOOKUP($B54,INDIRECT("'Monthly Resource Report'!"&amp;'HMPL Validation'!S$482021&amp;":"&amp;'HMPL Validation'!S$482022),'HMPL Validation'!S$482023,FALSE))</f>
        <v>6.9651517207390753E-2</v>
      </c>
      <c r="T54" s="318">
        <f ca="1">+IF(ISERROR(HLOOKUP($B54,INDIRECT("'Monthly Resource Report'!"&amp;'HMPL Validation'!T$482021&amp;":"&amp;'HMPL Validation'!T$482022),'HMPL Validation'!T$482023,FALSE)),0,HLOOKUP($B54,INDIRECT("'Monthly Resource Report'!"&amp;'HMPL Validation'!T$482021&amp;":"&amp;'HMPL Validation'!T$482022),'HMPL Validation'!T$482023,FALSE))</f>
        <v>0.49326541138491203</v>
      </c>
    </row>
    <row r="55" spans="2:20">
      <c r="B55" s="301">
        <v>42856</v>
      </c>
      <c r="C55" s="294">
        <v>153</v>
      </c>
      <c r="D55" s="297">
        <v>5.0703528000000002</v>
      </c>
      <c r="E55" s="299">
        <v>7.0000000000000007E-2</v>
      </c>
      <c r="F55" s="295">
        <v>0.49</v>
      </c>
      <c r="G55" s="294">
        <f ca="1">+IF(ISERROR(HLOOKUP($B55,INDIRECT("'Monthly Resource Report'!"&amp;'HMPL Validation'!G$482021&amp;":"&amp;'HMPL Validation'!G$482022),'HMPL Validation'!G$482023,FALSE)),0,HLOOKUP($B55,INDIRECT("'Monthly Resource Report'!"&amp;'HMPL Validation'!G$482021&amp;":"&amp;'HMPL Validation'!G$482022),'HMPL Validation'!G$482023,FALSE))</f>
        <v>153</v>
      </c>
      <c r="H55" s="297">
        <f ca="1">+IF(ISERROR(HLOOKUP($B55,INDIRECT("'Monthly Resource Report'!"&amp;'HMPL Validation'!H$482021&amp;":"&amp;'HMPL Validation'!H$482022),'HMPL Validation'!H$482023,FALSE)),0,HLOOKUP($B55,INDIRECT("'Monthly Resource Report'!"&amp;'HMPL Validation'!H$482021&amp;":"&amp;'HMPL Validation'!H$482022),'HMPL Validation'!H$482023,FALSE))</f>
        <v>5.0700060504902984</v>
      </c>
      <c r="I55" s="317">
        <f ca="1">+IF(ISERROR(HLOOKUP($B55,INDIRECT("'Monthly Resource Report'!"&amp;'HMPL Validation'!I$482021&amp;":"&amp;'HMPL Validation'!I$482022),'HMPL Validation'!I$482023,FALSE)),0,HLOOKUP($B55,INDIRECT("'Monthly Resource Report'!"&amp;'HMPL Validation'!I$482021&amp;":"&amp;'HMPL Validation'!I$482022),'HMPL Validation'!I$482023,FALSE))</f>
        <v>6.9710083093207198E-2</v>
      </c>
      <c r="J55" s="318">
        <f ca="1">+IF(ISERROR(HLOOKUP($B55,INDIRECT("'Monthly Resource Report'!"&amp;'HMPL Validation'!J$482021&amp;":"&amp;'HMPL Validation'!J$482022),'HMPL Validation'!J$482023,FALSE)),0,HLOOKUP($B55,INDIRECT("'Monthly Resource Report'!"&amp;'HMPL Validation'!J$482021&amp;":"&amp;'HMPL Validation'!J$482022),'HMPL Validation'!J$482023,FALSE))</f>
        <v>0.49095211114457155</v>
      </c>
      <c r="L55" s="301">
        <v>42856</v>
      </c>
      <c r="M55" s="294">
        <v>152</v>
      </c>
      <c r="N55" s="297">
        <v>5.0703528000000002</v>
      </c>
      <c r="O55" s="299">
        <v>7.0000000000000007E-2</v>
      </c>
      <c r="P55" s="295">
        <v>0.49</v>
      </c>
      <c r="Q55" s="294">
        <f ca="1">+IF(ISERROR(HLOOKUP($B55,INDIRECT("'Monthly Resource Report'!"&amp;'HMPL Validation'!Q$482021&amp;":"&amp;'HMPL Validation'!Q$482022),'HMPL Validation'!Q$482023,FALSE)),0,HLOOKUP($B55,INDIRECT("'Monthly Resource Report'!"&amp;'HMPL Validation'!Q$482021&amp;":"&amp;'HMPL Validation'!Q$482022),'HMPL Validation'!Q$482023,FALSE))</f>
        <v>152</v>
      </c>
      <c r="R55" s="297">
        <f ca="1">+IF(ISERROR(HLOOKUP($B55,INDIRECT("'Monthly Resource Report'!"&amp;'HMPL Validation'!R$482021&amp;":"&amp;'HMPL Validation'!R$482022),'HMPL Validation'!R$482023,FALSE)),0,HLOOKUP($B55,INDIRECT("'Monthly Resource Report'!"&amp;'HMPL Validation'!R$482021&amp;":"&amp;'HMPL Validation'!R$482022),'HMPL Validation'!R$482023,FALSE))</f>
        <v>5.0700040794732377</v>
      </c>
      <c r="S55" s="317">
        <f ca="1">+IF(ISERROR(HLOOKUP($B55,INDIRECT("'Monthly Resource Report'!"&amp;'HMPL Validation'!S$482021&amp;":"&amp;'HMPL Validation'!S$482022),'HMPL Validation'!S$482023,FALSE)),0,HLOOKUP($B55,INDIRECT("'Monthly Resource Report'!"&amp;'HMPL Validation'!S$482021&amp;":"&amp;'HMPL Validation'!S$482022),'HMPL Validation'!S$482023,FALSE))</f>
        <v>6.9677676712399467E-2</v>
      </c>
      <c r="T55" s="318">
        <f ca="1">+IF(ISERROR(HLOOKUP($B55,INDIRECT("'Monthly Resource Report'!"&amp;'HMPL Validation'!T$482021&amp;":"&amp;'HMPL Validation'!T$482022),'HMPL Validation'!T$482023,FALSE)),0,HLOOKUP($B55,INDIRECT("'Monthly Resource Report'!"&amp;'HMPL Validation'!T$482021&amp;":"&amp;'HMPL Validation'!T$482022),'HMPL Validation'!T$482023,FALSE))</f>
        <v>0.4917757877196714</v>
      </c>
    </row>
    <row r="56" spans="2:20">
      <c r="B56" s="301">
        <v>42887</v>
      </c>
      <c r="C56" s="294">
        <v>153</v>
      </c>
      <c r="D56" s="297">
        <v>5.0703528000000002</v>
      </c>
      <c r="E56" s="299">
        <v>7.0000000000000007E-2</v>
      </c>
      <c r="F56" s="295">
        <v>0.49</v>
      </c>
      <c r="G56" s="294">
        <f ca="1">+IF(ISERROR(HLOOKUP($B56,INDIRECT("'Monthly Resource Report'!"&amp;'HMPL Validation'!G$482021&amp;":"&amp;'HMPL Validation'!G$482022),'HMPL Validation'!G$482023,FALSE)),0,HLOOKUP($B56,INDIRECT("'Monthly Resource Report'!"&amp;'HMPL Validation'!G$482021&amp;":"&amp;'HMPL Validation'!G$482022),'HMPL Validation'!G$482023,FALSE))</f>
        <v>153</v>
      </c>
      <c r="H56" s="297">
        <f ca="1">+IF(ISERROR(HLOOKUP($B56,INDIRECT("'Monthly Resource Report'!"&amp;'HMPL Validation'!H$482021&amp;":"&amp;'HMPL Validation'!H$482022),'HMPL Validation'!H$482023,FALSE)),0,HLOOKUP($B56,INDIRECT("'Monthly Resource Report'!"&amp;'HMPL Validation'!H$482021&amp;":"&amp;'HMPL Validation'!H$482022),'HMPL Validation'!H$482023,FALSE))</f>
        <v>5.0700058910781722</v>
      </c>
      <c r="I56" s="317">
        <f ca="1">+IF(ISERROR(HLOOKUP($B56,INDIRECT("'Monthly Resource Report'!"&amp;'HMPL Validation'!I$482021&amp;":"&amp;'HMPL Validation'!I$482022),'HMPL Validation'!I$482023,FALSE)),0,HLOOKUP($B56,INDIRECT("'Monthly Resource Report'!"&amp;'HMPL Validation'!I$482021&amp;":"&amp;'HMPL Validation'!I$482022),'HMPL Validation'!I$482023,FALSE))</f>
        <v>6.9749726218250416E-2</v>
      </c>
      <c r="J56" s="318">
        <f ca="1">+IF(ISERROR(HLOOKUP($B56,INDIRECT("'Monthly Resource Report'!"&amp;'HMPL Validation'!J$482021&amp;":"&amp;'HMPL Validation'!J$482022),'HMPL Validation'!J$482023,FALSE)),0,HLOOKUP($B56,INDIRECT("'Monthly Resource Report'!"&amp;'HMPL Validation'!J$482021&amp;":"&amp;'HMPL Validation'!J$482022),'HMPL Validation'!J$482023,FALSE))</f>
        <v>0.49094644477026245</v>
      </c>
      <c r="L56" s="301">
        <v>42887</v>
      </c>
      <c r="M56" s="294">
        <v>152</v>
      </c>
      <c r="N56" s="297">
        <v>5.0703528000000002</v>
      </c>
      <c r="O56" s="299">
        <v>7.0000000000000007E-2</v>
      </c>
      <c r="P56" s="295">
        <v>0.49</v>
      </c>
      <c r="Q56" s="294">
        <f ca="1">+IF(ISERROR(HLOOKUP($B56,INDIRECT("'Monthly Resource Report'!"&amp;'HMPL Validation'!Q$482021&amp;":"&amp;'HMPL Validation'!Q$482022),'HMPL Validation'!Q$482023,FALSE)),0,HLOOKUP($B56,INDIRECT("'Monthly Resource Report'!"&amp;'HMPL Validation'!Q$482021&amp;":"&amp;'HMPL Validation'!Q$482022),'HMPL Validation'!Q$482023,FALSE))</f>
        <v>152</v>
      </c>
      <c r="R56" s="297">
        <f ca="1">+IF(ISERROR(HLOOKUP($B56,INDIRECT("'Monthly Resource Report'!"&amp;'HMPL Validation'!R$482021&amp;":"&amp;'HMPL Validation'!R$482022),'HMPL Validation'!R$482023,FALSE)),0,HLOOKUP($B56,INDIRECT("'Monthly Resource Report'!"&amp;'HMPL Validation'!R$482021&amp;":"&amp;'HMPL Validation'!R$482022),'HMPL Validation'!R$482023,FALSE))</f>
        <v>5.0700039688924647</v>
      </c>
      <c r="S56" s="317">
        <f ca="1">+IF(ISERROR(HLOOKUP($B56,INDIRECT("'Monthly Resource Report'!"&amp;'HMPL Validation'!S$482021&amp;":"&amp;'HMPL Validation'!S$482022),'HMPL Validation'!S$482023,FALSE)),0,HLOOKUP($B56,INDIRECT("'Monthly Resource Report'!"&amp;'HMPL Validation'!S$482021&amp;":"&amp;'HMPL Validation'!S$482022),'HMPL Validation'!S$482023,FALSE))</f>
        <v>6.9742797527984582E-2</v>
      </c>
      <c r="T56" s="318">
        <f ca="1">+IF(ISERROR(HLOOKUP($B56,INDIRECT("'Monthly Resource Report'!"&amp;'HMPL Validation'!T$482021&amp;":"&amp;'HMPL Validation'!T$482022),'HMPL Validation'!T$482023,FALSE)),0,HLOOKUP($B56,INDIRECT("'Monthly Resource Report'!"&amp;'HMPL Validation'!T$482021&amp;":"&amp;'HMPL Validation'!T$482022),'HMPL Validation'!T$482023,FALSE))</f>
        <v>0.49225529907968418</v>
      </c>
    </row>
    <row r="57" spans="2:20">
      <c r="B57" s="301">
        <v>42917</v>
      </c>
      <c r="C57" s="294">
        <v>153</v>
      </c>
      <c r="D57" s="297">
        <v>5.0703528000000002</v>
      </c>
      <c r="E57" s="299">
        <v>7.0000000000000007E-2</v>
      </c>
      <c r="F57" s="295">
        <v>0.49</v>
      </c>
      <c r="G57" s="294">
        <f ca="1">+IF(ISERROR(HLOOKUP($B57,INDIRECT("'Monthly Resource Report'!"&amp;'HMPL Validation'!G$482021&amp;":"&amp;'HMPL Validation'!G$482022),'HMPL Validation'!G$482023,FALSE)),0,HLOOKUP($B57,INDIRECT("'Monthly Resource Report'!"&amp;'HMPL Validation'!G$482021&amp;":"&amp;'HMPL Validation'!G$482022),'HMPL Validation'!G$482023,FALSE))</f>
        <v>153</v>
      </c>
      <c r="H57" s="297">
        <f ca="1">+IF(ISERROR(HLOOKUP($B57,INDIRECT("'Monthly Resource Report'!"&amp;'HMPL Validation'!H$482021&amp;":"&amp;'HMPL Validation'!H$482022),'HMPL Validation'!H$482023,FALSE)),0,HLOOKUP($B57,INDIRECT("'Monthly Resource Report'!"&amp;'HMPL Validation'!H$482021&amp;":"&amp;'HMPL Validation'!H$482022),'HMPL Validation'!H$482023,FALSE))</f>
        <v>5.0700050675504471</v>
      </c>
      <c r="I57" s="317">
        <f ca="1">+IF(ISERROR(HLOOKUP($B57,INDIRECT("'Monthly Resource Report'!"&amp;'HMPL Validation'!I$482021&amp;":"&amp;'HMPL Validation'!I$482022),'HMPL Validation'!I$482023,FALSE)),0,HLOOKUP($B57,INDIRECT("'Monthly Resource Report'!"&amp;'HMPL Validation'!I$482021&amp;":"&amp;'HMPL Validation'!I$482022),'HMPL Validation'!I$482023,FALSE))</f>
        <v>6.9778514016969467E-2</v>
      </c>
      <c r="J57" s="318">
        <f ca="1">+IF(ISERROR(HLOOKUP($B57,INDIRECT("'Monthly Resource Report'!"&amp;'HMPL Validation'!J$482021&amp;":"&amp;'HMPL Validation'!J$482022),'HMPL Validation'!J$482023,FALSE)),0,HLOOKUP($B57,INDIRECT("'Monthly Resource Report'!"&amp;'HMPL Validation'!J$482021&amp;":"&amp;'HMPL Validation'!J$482022),'HMPL Validation'!J$482023,FALSE))</f>
        <v>0.49091897180517763</v>
      </c>
      <c r="L57" s="301">
        <v>42917</v>
      </c>
      <c r="M57" s="294">
        <v>152</v>
      </c>
      <c r="N57" s="297">
        <v>5.0703528000000002</v>
      </c>
      <c r="O57" s="299">
        <v>7.0000000000000007E-2</v>
      </c>
      <c r="P57" s="295">
        <v>0.49</v>
      </c>
      <c r="Q57" s="294">
        <f ca="1">+IF(ISERROR(HLOOKUP($B57,INDIRECT("'Monthly Resource Report'!"&amp;'HMPL Validation'!Q$482021&amp;":"&amp;'HMPL Validation'!Q$482022),'HMPL Validation'!Q$482023,FALSE)),0,HLOOKUP($B57,INDIRECT("'Monthly Resource Report'!"&amp;'HMPL Validation'!Q$482021&amp;":"&amp;'HMPL Validation'!Q$482022),'HMPL Validation'!Q$482023,FALSE))</f>
        <v>152</v>
      </c>
      <c r="R57" s="297">
        <f ca="1">+IF(ISERROR(HLOOKUP($B57,INDIRECT("'Monthly Resource Report'!"&amp;'HMPL Validation'!R$482021&amp;":"&amp;'HMPL Validation'!R$482022),'HMPL Validation'!R$482023,FALSE)),0,HLOOKUP($B57,INDIRECT("'Monthly Resource Report'!"&amp;'HMPL Validation'!R$482021&amp;":"&amp;'HMPL Validation'!R$482022),'HMPL Validation'!R$482023,FALSE))</f>
        <v>5.0700030299032903</v>
      </c>
      <c r="S57" s="317">
        <f ca="1">+IF(ISERROR(HLOOKUP($B57,INDIRECT("'Monthly Resource Report'!"&amp;'HMPL Validation'!S$482021&amp;":"&amp;'HMPL Validation'!S$482022),'HMPL Validation'!S$482023,FALSE)),0,HLOOKUP($B57,INDIRECT("'Monthly Resource Report'!"&amp;'HMPL Validation'!S$482021&amp;":"&amp;'HMPL Validation'!S$482022),'HMPL Validation'!S$482023,FALSE))</f>
        <v>6.9777356514784991E-2</v>
      </c>
      <c r="T57" s="318">
        <f ca="1">+IF(ISERROR(HLOOKUP($B57,INDIRECT("'Monthly Resource Report'!"&amp;'HMPL Validation'!T$482021&amp;":"&amp;'HMPL Validation'!T$482022),'HMPL Validation'!T$482023,FALSE)),0,HLOOKUP($B57,INDIRECT("'Monthly Resource Report'!"&amp;'HMPL Validation'!T$482021&amp;":"&amp;'HMPL Validation'!T$482022),'HMPL Validation'!T$482023,FALSE))</f>
        <v>0.49129526078573549</v>
      </c>
    </row>
    <row r="58" spans="2:20">
      <c r="B58" s="301">
        <v>42948</v>
      </c>
      <c r="C58" s="294">
        <v>153</v>
      </c>
      <c r="D58" s="297">
        <v>5.0703528000000002</v>
      </c>
      <c r="E58" s="299">
        <v>7.0000000000000007E-2</v>
      </c>
      <c r="F58" s="295">
        <v>0.49</v>
      </c>
      <c r="G58" s="294">
        <f ca="1">+IF(ISERROR(HLOOKUP($B58,INDIRECT("'Monthly Resource Report'!"&amp;'HMPL Validation'!G$482021&amp;":"&amp;'HMPL Validation'!G$482022),'HMPL Validation'!G$482023,FALSE)),0,HLOOKUP($B58,INDIRECT("'Monthly Resource Report'!"&amp;'HMPL Validation'!G$482021&amp;":"&amp;'HMPL Validation'!G$482022),'HMPL Validation'!G$482023,FALSE))</f>
        <v>153</v>
      </c>
      <c r="H58" s="297">
        <f ca="1">+IF(ISERROR(HLOOKUP($B58,INDIRECT("'Monthly Resource Report'!"&amp;'HMPL Validation'!H$482021&amp;":"&amp;'HMPL Validation'!H$482022),'HMPL Validation'!H$482023,FALSE)),0,HLOOKUP($B58,INDIRECT("'Monthly Resource Report'!"&amp;'HMPL Validation'!H$482021&amp;":"&amp;'HMPL Validation'!H$482022),'HMPL Validation'!H$482023,FALSE))</f>
        <v>5.0700057600776098</v>
      </c>
      <c r="I58" s="317">
        <f ca="1">+IF(ISERROR(HLOOKUP($B58,INDIRECT("'Monthly Resource Report'!"&amp;'HMPL Validation'!I$482021&amp;":"&amp;'HMPL Validation'!I$482022),'HMPL Validation'!I$482023,FALSE)),0,HLOOKUP($B58,INDIRECT("'Monthly Resource Report'!"&amp;'HMPL Validation'!I$482021&amp;":"&amp;'HMPL Validation'!I$482022),'HMPL Validation'!I$482023,FALSE))</f>
        <v>6.9787875452613821E-2</v>
      </c>
      <c r="J58" s="318">
        <f ca="1">+IF(ISERROR(HLOOKUP($B58,INDIRECT("'Monthly Resource Report'!"&amp;'HMPL Validation'!J$482021&amp;":"&amp;'HMPL Validation'!J$482022),'HMPL Validation'!J$482023,FALSE)),0,HLOOKUP($B58,INDIRECT("'Monthly Resource Report'!"&amp;'HMPL Validation'!J$482021&amp;":"&amp;'HMPL Validation'!J$482022),'HMPL Validation'!J$482023,FALSE))</f>
        <v>0.49092160663218004</v>
      </c>
      <c r="L58" s="301">
        <v>42948</v>
      </c>
      <c r="M58" s="294">
        <v>152</v>
      </c>
      <c r="N58" s="297">
        <v>5.0703528000000002</v>
      </c>
      <c r="O58" s="299">
        <v>7.0000000000000007E-2</v>
      </c>
      <c r="P58" s="295">
        <v>0.49</v>
      </c>
      <c r="Q58" s="294">
        <f ca="1">+IF(ISERROR(HLOOKUP($B58,INDIRECT("'Monthly Resource Report'!"&amp;'HMPL Validation'!Q$482021&amp;":"&amp;'HMPL Validation'!Q$482022),'HMPL Validation'!Q$482023,FALSE)),0,HLOOKUP($B58,INDIRECT("'Monthly Resource Report'!"&amp;'HMPL Validation'!Q$482021&amp;":"&amp;'HMPL Validation'!Q$482022),'HMPL Validation'!Q$482023,FALSE))</f>
        <v>152</v>
      </c>
      <c r="R58" s="297">
        <f ca="1">+IF(ISERROR(HLOOKUP($B58,INDIRECT("'Monthly Resource Report'!"&amp;'HMPL Validation'!R$482021&amp;":"&amp;'HMPL Validation'!R$482022),'HMPL Validation'!R$482023,FALSE)),0,HLOOKUP($B58,INDIRECT("'Monthly Resource Report'!"&amp;'HMPL Validation'!R$482021&amp;":"&amp;'HMPL Validation'!R$482022),'HMPL Validation'!R$482023,FALSE))</f>
        <v>5.0700038649220094</v>
      </c>
      <c r="S58" s="317">
        <f ca="1">+IF(ISERROR(HLOOKUP($B58,INDIRECT("'Monthly Resource Report'!"&amp;'HMPL Validation'!S$482021&amp;":"&amp;'HMPL Validation'!S$482022),'HMPL Validation'!S$482023,FALSE)),0,HLOOKUP($B58,INDIRECT("'Monthly Resource Report'!"&amp;'HMPL Validation'!S$482021&amp;":"&amp;'HMPL Validation'!S$482022),'HMPL Validation'!S$482023,FALSE))</f>
        <v>6.9755637026898049E-2</v>
      </c>
      <c r="T58" s="318">
        <f ca="1">+IF(ISERROR(HLOOKUP($B58,INDIRECT("'Monthly Resource Report'!"&amp;'HMPL Validation'!T$482021&amp;":"&amp;'HMPL Validation'!T$482022),'HMPL Validation'!T$482023,FALSE)),0,HLOOKUP($B58,INDIRECT("'Monthly Resource Report'!"&amp;'HMPL Validation'!T$482021&amp;":"&amp;'HMPL Validation'!T$482022),'HMPL Validation'!T$482023,FALSE))</f>
        <v>0.49130035933877708</v>
      </c>
    </row>
    <row r="59" spans="2:20">
      <c r="B59" s="301">
        <v>42979</v>
      </c>
      <c r="C59" s="294">
        <v>153</v>
      </c>
      <c r="D59" s="297">
        <v>5.0703528000000002</v>
      </c>
      <c r="E59" s="299">
        <v>7.0000000000000007E-2</v>
      </c>
      <c r="F59" s="295">
        <v>0.49</v>
      </c>
      <c r="G59" s="294">
        <f ca="1">+IF(ISERROR(HLOOKUP($B59,INDIRECT("'Monthly Resource Report'!"&amp;'HMPL Validation'!G$482021&amp;":"&amp;'HMPL Validation'!G$482022),'HMPL Validation'!G$482023,FALSE)),0,HLOOKUP($B59,INDIRECT("'Monthly Resource Report'!"&amp;'HMPL Validation'!G$482021&amp;":"&amp;'HMPL Validation'!G$482022),'HMPL Validation'!G$482023,FALSE))</f>
        <v>153</v>
      </c>
      <c r="H59" s="297">
        <f ca="1">+IF(ISERROR(HLOOKUP($B59,INDIRECT("'Monthly Resource Report'!"&amp;'HMPL Validation'!H$482021&amp;":"&amp;'HMPL Validation'!H$482022),'HMPL Validation'!H$482023,FALSE)),0,HLOOKUP($B59,INDIRECT("'Monthly Resource Report'!"&amp;'HMPL Validation'!H$482021&amp;":"&amp;'HMPL Validation'!H$482022),'HMPL Validation'!H$482023,FALSE))</f>
        <v>5.0700065022278125</v>
      </c>
      <c r="I59" s="317">
        <f ca="1">+IF(ISERROR(HLOOKUP($B59,INDIRECT("'Monthly Resource Report'!"&amp;'HMPL Validation'!I$482021&amp;":"&amp;'HMPL Validation'!I$482022),'HMPL Validation'!I$482023,FALSE)),0,HLOOKUP($B59,INDIRECT("'Monthly Resource Report'!"&amp;'HMPL Validation'!I$482021&amp;":"&amp;'HMPL Validation'!I$482022),'HMPL Validation'!I$482023,FALSE))</f>
        <v>6.9713751326448622E-2</v>
      </c>
      <c r="J59" s="318">
        <f ca="1">+IF(ISERROR(HLOOKUP($B59,INDIRECT("'Monthly Resource Report'!"&amp;'HMPL Validation'!J$482021&amp;":"&amp;'HMPL Validation'!J$482022),'HMPL Validation'!J$482023,FALSE)),0,HLOOKUP($B59,INDIRECT("'Monthly Resource Report'!"&amp;'HMPL Validation'!J$482021&amp;":"&amp;'HMPL Validation'!J$482022),'HMPL Validation'!J$482023,FALSE))</f>
        <v>0.49127945061946549</v>
      </c>
      <c r="L59" s="301">
        <v>42979</v>
      </c>
      <c r="M59" s="294">
        <v>152</v>
      </c>
      <c r="N59" s="297">
        <v>5.0703528000000002</v>
      </c>
      <c r="O59" s="299">
        <v>7.0000000000000007E-2</v>
      </c>
      <c r="P59" s="295">
        <v>0.49</v>
      </c>
      <c r="Q59" s="294">
        <f ca="1">+IF(ISERROR(HLOOKUP($B59,INDIRECT("'Monthly Resource Report'!"&amp;'HMPL Validation'!Q$482021&amp;":"&amp;'HMPL Validation'!Q$482022),'HMPL Validation'!Q$482023,FALSE)),0,HLOOKUP($B59,INDIRECT("'Monthly Resource Report'!"&amp;'HMPL Validation'!Q$482021&amp;":"&amp;'HMPL Validation'!Q$482022),'HMPL Validation'!Q$482023,FALSE))</f>
        <v>152</v>
      </c>
      <c r="R59" s="297">
        <f ca="1">+IF(ISERROR(HLOOKUP($B59,INDIRECT("'Monthly Resource Report'!"&amp;'HMPL Validation'!R$482021&amp;":"&amp;'HMPL Validation'!R$482022),'HMPL Validation'!R$482023,FALSE)),0,HLOOKUP($B59,INDIRECT("'Monthly Resource Report'!"&amp;'HMPL Validation'!R$482021&amp;":"&amp;'HMPL Validation'!R$482022),'HMPL Validation'!R$482023,FALSE))</f>
        <v>5.0700040486715983</v>
      </c>
      <c r="S59" s="317">
        <f ca="1">+IF(ISERROR(HLOOKUP($B59,INDIRECT("'Monthly Resource Report'!"&amp;'HMPL Validation'!S$482021&amp;":"&amp;'HMPL Validation'!S$482022),'HMPL Validation'!S$482023,FALSE)),0,HLOOKUP($B59,INDIRECT("'Monthly Resource Report'!"&amp;'HMPL Validation'!S$482021&amp;":"&amp;'HMPL Validation'!S$482022),'HMPL Validation'!S$482023,FALSE))</f>
        <v>6.9683365649991377E-2</v>
      </c>
      <c r="T59" s="318">
        <f ca="1">+IF(ISERROR(HLOOKUP($B59,INDIRECT("'Monthly Resource Report'!"&amp;'HMPL Validation'!T$482021&amp;":"&amp;'HMPL Validation'!T$482022),'HMPL Validation'!T$482023,FALSE)),0,HLOOKUP($B59,INDIRECT("'Monthly Resource Report'!"&amp;'HMPL Validation'!T$482021&amp;":"&amp;'HMPL Validation'!T$482022),'HMPL Validation'!T$482023,FALSE))</f>
        <v>0.49090872894326881</v>
      </c>
    </row>
    <row r="60" spans="2:20">
      <c r="B60" s="301">
        <v>43009</v>
      </c>
      <c r="C60" s="294">
        <v>153</v>
      </c>
      <c r="D60" s="297">
        <v>5.0703528000000002</v>
      </c>
      <c r="E60" s="299">
        <v>7.0000000000000007E-2</v>
      </c>
      <c r="F60" s="295">
        <v>0.49</v>
      </c>
      <c r="G60" s="294">
        <f ca="1">+IF(ISERROR(HLOOKUP($B60,INDIRECT("'Monthly Resource Report'!"&amp;'HMPL Validation'!G$482021&amp;":"&amp;'HMPL Validation'!G$482022),'HMPL Validation'!G$482023,FALSE)),0,HLOOKUP($B60,INDIRECT("'Monthly Resource Report'!"&amp;'HMPL Validation'!G$482021&amp;":"&amp;'HMPL Validation'!G$482022),'HMPL Validation'!G$482023,FALSE))</f>
        <v>153</v>
      </c>
      <c r="H60" s="297">
        <f ca="1">+IF(ISERROR(HLOOKUP($B60,INDIRECT("'Monthly Resource Report'!"&amp;'HMPL Validation'!H$482021&amp;":"&amp;'HMPL Validation'!H$482022),'HMPL Validation'!H$482023,FALSE)),0,HLOOKUP($B60,INDIRECT("'Monthly Resource Report'!"&amp;'HMPL Validation'!H$482021&amp;":"&amp;'HMPL Validation'!H$482022),'HMPL Validation'!H$482023,FALSE))</f>
        <v>5.0700059450551747</v>
      </c>
      <c r="I60" s="317">
        <f ca="1">+IF(ISERROR(HLOOKUP($B60,INDIRECT("'Monthly Resource Report'!"&amp;'HMPL Validation'!I$482021&amp;":"&amp;'HMPL Validation'!I$482022),'HMPL Validation'!I$482023,FALSE)),0,HLOOKUP($B60,INDIRECT("'Monthly Resource Report'!"&amp;'HMPL Validation'!I$482021&amp;":"&amp;'HMPL Validation'!I$482022),'HMPL Validation'!I$482023,FALSE))</f>
        <v>6.9696948570854358E-2</v>
      </c>
      <c r="J60" s="318">
        <f ca="1">+IF(ISERROR(HLOOKUP($B60,INDIRECT("'Monthly Resource Report'!"&amp;'HMPL Validation'!J$482021&amp;":"&amp;'HMPL Validation'!J$482022),'HMPL Validation'!J$482023,FALSE)),0,HLOOKUP($B60,INDIRECT("'Monthly Resource Report'!"&amp;'HMPL Validation'!J$482021&amp;":"&amp;'HMPL Validation'!J$482022),'HMPL Validation'!J$482023,FALSE))</f>
        <v>0.49126348076542597</v>
      </c>
      <c r="L60" s="301">
        <v>43009</v>
      </c>
      <c r="M60" s="294">
        <v>152</v>
      </c>
      <c r="N60" s="297">
        <v>5.0703528000000002</v>
      </c>
      <c r="O60" s="299">
        <v>7.0000000000000007E-2</v>
      </c>
      <c r="P60" s="295">
        <v>0.49</v>
      </c>
      <c r="Q60" s="294">
        <f ca="1">+IF(ISERROR(HLOOKUP($B60,INDIRECT("'Monthly Resource Report'!"&amp;'HMPL Validation'!Q$482021&amp;":"&amp;'HMPL Validation'!Q$482022),'HMPL Validation'!Q$482023,FALSE)),0,HLOOKUP($B60,INDIRECT("'Monthly Resource Report'!"&amp;'HMPL Validation'!Q$482021&amp;":"&amp;'HMPL Validation'!Q$482022),'HMPL Validation'!Q$482023,FALSE))</f>
        <v>152</v>
      </c>
      <c r="R60" s="297">
        <f ca="1">+IF(ISERROR(HLOOKUP($B60,INDIRECT("'Monthly Resource Report'!"&amp;'HMPL Validation'!R$482021&amp;":"&amp;'HMPL Validation'!R$482022),'HMPL Validation'!R$482023,FALSE)),0,HLOOKUP($B60,INDIRECT("'Monthly Resource Report'!"&amp;'HMPL Validation'!R$482021&amp;":"&amp;'HMPL Validation'!R$482022),'HMPL Validation'!R$482023,FALSE))</f>
        <v>5.0700038698373815</v>
      </c>
      <c r="S60" s="317">
        <f ca="1">+IF(ISERROR(HLOOKUP($B60,INDIRECT("'Monthly Resource Report'!"&amp;'HMPL Validation'!S$482021&amp;":"&amp;'HMPL Validation'!S$482022),'HMPL Validation'!S$482023,FALSE)),0,HLOOKUP($B60,INDIRECT("'Monthly Resource Report'!"&amp;'HMPL Validation'!S$482021&amp;":"&amp;'HMPL Validation'!S$482022),'HMPL Validation'!S$482023,FALSE))</f>
        <v>6.9676083554613993E-2</v>
      </c>
      <c r="T60" s="318">
        <f ca="1">+IF(ISERROR(HLOOKUP($B60,INDIRECT("'Monthly Resource Report'!"&amp;'HMPL Validation'!T$482021&amp;":"&amp;'HMPL Validation'!T$482022),'HMPL Validation'!T$482023,FALSE)),0,HLOOKUP($B60,INDIRECT("'Monthly Resource Report'!"&amp;'HMPL Validation'!T$482021&amp;":"&amp;'HMPL Validation'!T$482022),'HMPL Validation'!T$482023,FALSE))</f>
        <v>0.4917870949843452</v>
      </c>
    </row>
    <row r="61" spans="2:20">
      <c r="B61" s="301">
        <v>43040</v>
      </c>
      <c r="C61" s="294">
        <v>153</v>
      </c>
      <c r="D61" s="297">
        <v>5.0703528000000002</v>
      </c>
      <c r="E61" s="299">
        <v>7.0000000000000007E-2</v>
      </c>
      <c r="F61" s="295">
        <v>0.49</v>
      </c>
      <c r="G61" s="294">
        <f ca="1">+IF(ISERROR(HLOOKUP($B61,INDIRECT("'Monthly Resource Report'!"&amp;'HMPL Validation'!G$482021&amp;":"&amp;'HMPL Validation'!G$482022),'HMPL Validation'!G$482023,FALSE)),0,HLOOKUP($B61,INDIRECT("'Monthly Resource Report'!"&amp;'HMPL Validation'!G$482021&amp;":"&amp;'HMPL Validation'!G$482022),'HMPL Validation'!G$482023,FALSE))</f>
        <v>153</v>
      </c>
      <c r="H61" s="297">
        <f ca="1">+IF(ISERROR(HLOOKUP($B61,INDIRECT("'Monthly Resource Report'!"&amp;'HMPL Validation'!H$482021&amp;":"&amp;'HMPL Validation'!H$482022),'HMPL Validation'!H$482023,FALSE)),0,HLOOKUP($B61,INDIRECT("'Monthly Resource Report'!"&amp;'HMPL Validation'!H$482021&amp;":"&amp;'HMPL Validation'!H$482022),'HMPL Validation'!H$482023,FALSE))</f>
        <v>5.070006032597572</v>
      </c>
      <c r="I61" s="317">
        <f ca="1">+IF(ISERROR(HLOOKUP($B61,INDIRECT("'Monthly Resource Report'!"&amp;'HMPL Validation'!I$482021&amp;":"&amp;'HMPL Validation'!I$482022),'HMPL Validation'!I$482023,FALSE)),0,HLOOKUP($B61,INDIRECT("'Monthly Resource Report'!"&amp;'HMPL Validation'!I$482021&amp;":"&amp;'HMPL Validation'!I$482022),'HMPL Validation'!I$482023,FALSE))</f>
        <v>6.9693759879137632E-2</v>
      </c>
      <c r="J61" s="318">
        <f ca="1">+IF(ISERROR(HLOOKUP($B61,INDIRECT("'Monthly Resource Report'!"&amp;'HMPL Validation'!J$482021&amp;":"&amp;'HMPL Validation'!J$482022),'HMPL Validation'!J$482023,FALSE)),0,HLOOKUP($B61,INDIRECT("'Monthly Resource Report'!"&amp;'HMPL Validation'!J$482021&amp;":"&amp;'HMPL Validation'!J$482022),'HMPL Validation'!J$482023,FALSE))</f>
        <v>0.49097456375385645</v>
      </c>
      <c r="L61" s="301">
        <v>43040</v>
      </c>
      <c r="M61" s="294">
        <v>152</v>
      </c>
      <c r="N61" s="297">
        <v>5.0703528000000002</v>
      </c>
      <c r="O61" s="299">
        <v>7.0000000000000007E-2</v>
      </c>
      <c r="P61" s="295">
        <v>0.49</v>
      </c>
      <c r="Q61" s="294">
        <f ca="1">+IF(ISERROR(HLOOKUP($B61,INDIRECT("'Monthly Resource Report'!"&amp;'HMPL Validation'!Q$482021&amp;":"&amp;'HMPL Validation'!Q$482022),'HMPL Validation'!Q$482023,FALSE)),0,HLOOKUP($B61,INDIRECT("'Monthly Resource Report'!"&amp;'HMPL Validation'!Q$482021&amp;":"&amp;'HMPL Validation'!Q$482022),'HMPL Validation'!Q$482023,FALSE))</f>
        <v>152</v>
      </c>
      <c r="R61" s="297">
        <f ca="1">+IF(ISERROR(HLOOKUP($B61,INDIRECT("'Monthly Resource Report'!"&amp;'HMPL Validation'!R$482021&amp;":"&amp;'HMPL Validation'!R$482022),'HMPL Validation'!R$482023,FALSE)),0,HLOOKUP($B61,INDIRECT("'Monthly Resource Report'!"&amp;'HMPL Validation'!R$482021&amp;":"&amp;'HMPL Validation'!R$482022),'HMPL Validation'!R$482023,FALSE))</f>
        <v>5.0700043971506457</v>
      </c>
      <c r="S61" s="317">
        <f ca="1">+IF(ISERROR(HLOOKUP($B61,INDIRECT("'Monthly Resource Report'!"&amp;'HMPL Validation'!S$482021&amp;":"&amp;'HMPL Validation'!S$482022),'HMPL Validation'!S$482023,FALSE)),0,HLOOKUP($B61,INDIRECT("'Monthly Resource Report'!"&amp;'HMPL Validation'!S$482021&amp;":"&amp;'HMPL Validation'!S$482022),'HMPL Validation'!S$482023,FALSE))</f>
        <v>6.9673414561038371E-2</v>
      </c>
      <c r="T61" s="318">
        <f ca="1">+IF(ISERROR(HLOOKUP($B61,INDIRECT("'Monthly Resource Report'!"&amp;'HMPL Validation'!T$482021&amp;":"&amp;'HMPL Validation'!T$482022),'HMPL Validation'!T$482023,FALSE)),0,HLOOKUP($B61,INDIRECT("'Monthly Resource Report'!"&amp;'HMPL Validation'!T$482021&amp;":"&amp;'HMPL Validation'!T$482022),'HMPL Validation'!T$482023,FALSE))</f>
        <v>0.49184622876750123</v>
      </c>
    </row>
    <row r="62" spans="2:20">
      <c r="B62" s="301">
        <v>43070</v>
      </c>
      <c r="C62" s="294">
        <v>153</v>
      </c>
      <c r="D62" s="297">
        <v>5.0703528000000002</v>
      </c>
      <c r="E62" s="299">
        <v>7.0000000000000007E-2</v>
      </c>
      <c r="F62" s="295">
        <v>0.49</v>
      </c>
      <c r="G62" s="294">
        <f ca="1">+IF(ISERROR(HLOOKUP($B62,INDIRECT("'Monthly Resource Report'!"&amp;'HMPL Validation'!G$482021&amp;":"&amp;'HMPL Validation'!G$482022),'HMPL Validation'!G$482023,FALSE)),0,HLOOKUP($B62,INDIRECT("'Monthly Resource Report'!"&amp;'HMPL Validation'!G$482021&amp;":"&amp;'HMPL Validation'!G$482022),'HMPL Validation'!G$482023,FALSE))</f>
        <v>153</v>
      </c>
      <c r="H62" s="297">
        <f ca="1">+IF(ISERROR(HLOOKUP($B62,INDIRECT("'Monthly Resource Report'!"&amp;'HMPL Validation'!H$482021&amp;":"&amp;'HMPL Validation'!H$482022),'HMPL Validation'!H$482023,FALSE)),0,HLOOKUP($B62,INDIRECT("'Monthly Resource Report'!"&amp;'HMPL Validation'!H$482021&amp;":"&amp;'HMPL Validation'!H$482022),'HMPL Validation'!H$482023,FALSE))</f>
        <v>5.070006230594295</v>
      </c>
      <c r="I62" s="317">
        <f ca="1">+IF(ISERROR(HLOOKUP($B62,INDIRECT("'Monthly Resource Report'!"&amp;'HMPL Validation'!I$482021&amp;":"&amp;'HMPL Validation'!I$482022),'HMPL Validation'!I$482023,FALSE)),0,HLOOKUP($B62,INDIRECT("'Monthly Resource Report'!"&amp;'HMPL Validation'!I$482021&amp;":"&amp;'HMPL Validation'!I$482022),'HMPL Validation'!I$482023,FALSE))</f>
        <v>6.9704993721284386E-2</v>
      </c>
      <c r="J62" s="318">
        <f ca="1">+IF(ISERROR(HLOOKUP($B62,INDIRECT("'Monthly Resource Report'!"&amp;'HMPL Validation'!J$482021&amp;":"&amp;'HMPL Validation'!J$482022),'HMPL Validation'!J$482023,FALSE)),0,HLOOKUP($B62,INDIRECT("'Monthly Resource Report'!"&amp;'HMPL Validation'!J$482021&amp;":"&amp;'HMPL Validation'!J$482022),'HMPL Validation'!J$482023,FALSE))</f>
        <v>0.49124785822310668</v>
      </c>
      <c r="L62" s="301">
        <v>43070</v>
      </c>
      <c r="M62" s="294">
        <v>152</v>
      </c>
      <c r="N62" s="297">
        <v>5.0703528000000002</v>
      </c>
      <c r="O62" s="299">
        <v>7.0000000000000007E-2</v>
      </c>
      <c r="P62" s="295">
        <v>0.49</v>
      </c>
      <c r="Q62" s="294">
        <f ca="1">+IF(ISERROR(HLOOKUP($B62,INDIRECT("'Monthly Resource Report'!"&amp;'HMPL Validation'!Q$482021&amp;":"&amp;'HMPL Validation'!Q$482022),'HMPL Validation'!Q$482023,FALSE)),0,HLOOKUP($B62,INDIRECT("'Monthly Resource Report'!"&amp;'HMPL Validation'!Q$482021&amp;":"&amp;'HMPL Validation'!Q$482022),'HMPL Validation'!Q$482023,FALSE))</f>
        <v>152</v>
      </c>
      <c r="R62" s="297">
        <f ca="1">+IF(ISERROR(HLOOKUP($B62,INDIRECT("'Monthly Resource Report'!"&amp;'HMPL Validation'!R$482021&amp;":"&amp;'HMPL Validation'!R$482022),'HMPL Validation'!R$482023,FALSE)),0,HLOOKUP($B62,INDIRECT("'Monthly Resource Report'!"&amp;'HMPL Validation'!R$482021&amp;":"&amp;'HMPL Validation'!R$482022),'HMPL Validation'!R$482023,FALSE))</f>
        <v>5.0700047074889358</v>
      </c>
      <c r="S62" s="317">
        <f ca="1">+IF(ISERROR(HLOOKUP($B62,INDIRECT("'Monthly Resource Report'!"&amp;'HMPL Validation'!S$482021&amp;":"&amp;'HMPL Validation'!S$482022),'HMPL Validation'!S$482023,FALSE)),0,HLOOKUP($B62,INDIRECT("'Monthly Resource Report'!"&amp;'HMPL Validation'!S$482021&amp;":"&amp;'HMPL Validation'!S$482022),'HMPL Validation'!S$482023,FALSE))</f>
        <v>6.9669879164722531E-2</v>
      </c>
      <c r="T62" s="318">
        <f ca="1">+IF(ISERROR(HLOOKUP($B62,INDIRECT("'Monthly Resource Report'!"&amp;'HMPL Validation'!T$482021&amp;":"&amp;'HMPL Validation'!T$482022),'HMPL Validation'!T$482023,FALSE)),0,HLOOKUP($B62,INDIRECT("'Monthly Resource Report'!"&amp;'HMPL Validation'!T$482021&amp;":"&amp;'HMPL Validation'!T$482022),'HMPL Validation'!T$482023,FALSE))</f>
        <v>0.49177047545726171</v>
      </c>
    </row>
    <row r="63" spans="2:20">
      <c r="B63" s="301">
        <v>43101</v>
      </c>
      <c r="C63" s="294">
        <v>153</v>
      </c>
      <c r="D63" s="297">
        <v>5.1981256905599995</v>
      </c>
      <c r="E63" s="299">
        <v>7.0000000000000007E-2</v>
      </c>
      <c r="F63" s="295">
        <v>0.49</v>
      </c>
      <c r="G63" s="294">
        <f ca="1">+IF(ISERROR(HLOOKUP($B63,INDIRECT("'Monthly Resource Report'!"&amp;'HMPL Validation'!G$482021&amp;":"&amp;'HMPL Validation'!G$482022),'HMPL Validation'!G$482023,FALSE)),0,HLOOKUP($B63,INDIRECT("'Monthly Resource Report'!"&amp;'HMPL Validation'!G$482021&amp;":"&amp;'HMPL Validation'!G$482022),'HMPL Validation'!G$482023,FALSE))</f>
        <v>153</v>
      </c>
      <c r="H63" s="297">
        <f ca="1">+IF(ISERROR(HLOOKUP($B63,INDIRECT("'Monthly Resource Report'!"&amp;'HMPL Validation'!H$482021&amp;":"&amp;'HMPL Validation'!H$482022),'HMPL Validation'!H$482023,FALSE)),0,HLOOKUP($B63,INDIRECT("'Monthly Resource Report'!"&amp;'HMPL Validation'!H$482021&amp;":"&amp;'HMPL Validation'!H$482022),'HMPL Validation'!H$482023,FALSE))</f>
        <v>5.198004911112915</v>
      </c>
      <c r="I63" s="317">
        <f ca="1">+IF(ISERROR(HLOOKUP($B63,INDIRECT("'Monthly Resource Report'!"&amp;'HMPL Validation'!I$482021&amp;":"&amp;'HMPL Validation'!I$482022),'HMPL Validation'!I$482023,FALSE)),0,HLOOKUP($B63,INDIRECT("'Monthly Resource Report'!"&amp;'HMPL Validation'!I$482021&amp;":"&amp;'HMPL Validation'!I$482022),'HMPL Validation'!I$482023,FALSE))</f>
        <v>6.9765552626286767E-2</v>
      </c>
      <c r="J63" s="318">
        <f ca="1">+IF(ISERROR(HLOOKUP($B63,INDIRECT("'Monthly Resource Report'!"&amp;'HMPL Validation'!J$482021&amp;":"&amp;'HMPL Validation'!J$482022),'HMPL Validation'!J$482023,FALSE)),0,HLOOKUP($B63,INDIRECT("'Monthly Resource Report'!"&amp;'HMPL Validation'!J$482021&amp;":"&amp;'HMPL Validation'!J$482022),'HMPL Validation'!J$482023,FALSE))</f>
        <v>0.49122440651872468</v>
      </c>
      <c r="L63" s="301">
        <v>43101</v>
      </c>
      <c r="M63" s="294">
        <v>152</v>
      </c>
      <c r="N63" s="297">
        <v>5.1981256905599995</v>
      </c>
      <c r="O63" s="299">
        <v>7.0000000000000007E-2</v>
      </c>
      <c r="P63" s="295">
        <v>0.49</v>
      </c>
      <c r="Q63" s="294">
        <f ca="1">+IF(ISERROR(HLOOKUP($B63,INDIRECT("'Monthly Resource Report'!"&amp;'HMPL Validation'!Q$482021&amp;":"&amp;'HMPL Validation'!Q$482022),'HMPL Validation'!Q$482023,FALSE)),0,HLOOKUP($B63,INDIRECT("'Monthly Resource Report'!"&amp;'HMPL Validation'!Q$482021&amp;":"&amp;'HMPL Validation'!Q$482022),'HMPL Validation'!Q$482023,FALSE))</f>
        <v>152</v>
      </c>
      <c r="R63" s="297">
        <f ca="1">+IF(ISERROR(HLOOKUP($B63,INDIRECT("'Monthly Resource Report'!"&amp;'HMPL Validation'!R$482021&amp;":"&amp;'HMPL Validation'!R$482022),'HMPL Validation'!R$482023,FALSE)),0,HLOOKUP($B63,INDIRECT("'Monthly Resource Report'!"&amp;'HMPL Validation'!R$482021&amp;":"&amp;'HMPL Validation'!R$482022),'HMPL Validation'!R$482023,FALSE))</f>
        <v>5.1979948050229146</v>
      </c>
      <c r="S63" s="317">
        <f ca="1">+IF(ISERROR(HLOOKUP($B63,INDIRECT("'Monthly Resource Report'!"&amp;'HMPL Validation'!S$482021&amp;":"&amp;'HMPL Validation'!S$482022),'HMPL Validation'!S$482023,FALSE)),0,HLOOKUP($B63,INDIRECT("'Monthly Resource Report'!"&amp;'HMPL Validation'!S$482021&amp;":"&amp;'HMPL Validation'!S$482022),'HMPL Validation'!S$482023,FALSE))</f>
        <v>6.9758472049948034E-2</v>
      </c>
      <c r="T63" s="318">
        <f ca="1">+IF(ISERROR(HLOOKUP($B63,INDIRECT("'Monthly Resource Report'!"&amp;'HMPL Validation'!T$482021&amp;":"&amp;'HMPL Validation'!T$482022),'HMPL Validation'!T$482023,FALSE)),0,HLOOKUP($B63,INDIRECT("'Monthly Resource Report'!"&amp;'HMPL Validation'!T$482021&amp;":"&amp;'HMPL Validation'!T$482022),'HMPL Validation'!T$482023,FALSE))</f>
        <v>0.4917336070280538</v>
      </c>
    </row>
    <row r="64" spans="2:20">
      <c r="B64" s="301">
        <v>43132</v>
      </c>
      <c r="C64" s="294">
        <v>153</v>
      </c>
      <c r="D64" s="297">
        <v>5.1981256905599995</v>
      </c>
      <c r="E64" s="299">
        <v>7.0000000000000007E-2</v>
      </c>
      <c r="F64" s="295">
        <v>0.49</v>
      </c>
      <c r="G64" s="294">
        <f ca="1">+IF(ISERROR(HLOOKUP($B64,INDIRECT("'Monthly Resource Report'!"&amp;'HMPL Validation'!G$482021&amp;":"&amp;'HMPL Validation'!G$482022),'HMPL Validation'!G$482023,FALSE)),0,HLOOKUP($B64,INDIRECT("'Monthly Resource Report'!"&amp;'HMPL Validation'!G$482021&amp;":"&amp;'HMPL Validation'!G$482022),'HMPL Validation'!G$482023,FALSE))</f>
        <v>153</v>
      </c>
      <c r="H64" s="297">
        <f ca="1">+IF(ISERROR(HLOOKUP($B64,INDIRECT("'Monthly Resource Report'!"&amp;'HMPL Validation'!H$482021&amp;":"&amp;'HMPL Validation'!H$482022),'HMPL Validation'!H$482023,FALSE)),0,HLOOKUP($B64,INDIRECT("'Monthly Resource Report'!"&amp;'HMPL Validation'!H$482021&amp;":"&amp;'HMPL Validation'!H$482022),'HMPL Validation'!H$482023,FALSE))</f>
        <v>5.1980044843049331</v>
      </c>
      <c r="I64" s="317">
        <f ca="1">+IF(ISERROR(HLOOKUP($B64,INDIRECT("'Monthly Resource Report'!"&amp;'HMPL Validation'!I$482021&amp;":"&amp;'HMPL Validation'!I$482022),'HMPL Validation'!I$482023,FALSE)),0,HLOOKUP($B64,INDIRECT("'Monthly Resource Report'!"&amp;'HMPL Validation'!I$482021&amp;":"&amp;'HMPL Validation'!I$482022),'HMPL Validation'!I$482023,FALSE))</f>
        <v>6.978351826086393E-2</v>
      </c>
      <c r="J64" s="318">
        <f ca="1">+IF(ISERROR(HLOOKUP($B64,INDIRECT("'Monthly Resource Report'!"&amp;'HMPL Validation'!J$482021&amp;":"&amp;'HMPL Validation'!J$482022),'HMPL Validation'!J$482023,FALSE)),0,HLOOKUP($B64,INDIRECT("'Monthly Resource Report'!"&amp;'HMPL Validation'!J$482021&amp;":"&amp;'HMPL Validation'!J$482022),'HMPL Validation'!J$482023,FALSE))</f>
        <v>0.49100941703951884</v>
      </c>
      <c r="L64" s="301">
        <v>43132</v>
      </c>
      <c r="M64" s="294">
        <v>152</v>
      </c>
      <c r="N64" s="297">
        <v>5.1981256905599995</v>
      </c>
      <c r="O64" s="299">
        <v>7.0000000000000007E-2</v>
      </c>
      <c r="P64" s="295">
        <v>0.49</v>
      </c>
      <c r="Q64" s="294">
        <f ca="1">+IF(ISERROR(HLOOKUP($B64,INDIRECT("'Monthly Resource Report'!"&amp;'HMPL Validation'!Q$482021&amp;":"&amp;'HMPL Validation'!Q$482022),'HMPL Validation'!Q$482023,FALSE)),0,HLOOKUP($B64,INDIRECT("'Monthly Resource Report'!"&amp;'HMPL Validation'!Q$482021&amp;":"&amp;'HMPL Validation'!Q$482022),'HMPL Validation'!Q$482023,FALSE))</f>
        <v>152</v>
      </c>
      <c r="R64" s="297">
        <f ca="1">+IF(ISERROR(HLOOKUP($B64,INDIRECT("'Monthly Resource Report'!"&amp;'HMPL Validation'!R$482021&amp;":"&amp;'HMPL Validation'!R$482022),'HMPL Validation'!R$482023,FALSE)),0,HLOOKUP($B64,INDIRECT("'Monthly Resource Report'!"&amp;'HMPL Validation'!R$482021&amp;":"&amp;'HMPL Validation'!R$482022),'HMPL Validation'!R$482023,FALSE))</f>
        <v>5.1979979565818697</v>
      </c>
      <c r="S64" s="317">
        <f ca="1">+IF(ISERROR(HLOOKUP($B64,INDIRECT("'Monthly Resource Report'!"&amp;'HMPL Validation'!S$482021&amp;":"&amp;'HMPL Validation'!S$482022),'HMPL Validation'!S$482023,FALSE)),0,HLOOKUP($B64,INDIRECT("'Monthly Resource Report'!"&amp;'HMPL Validation'!S$482021&amp;":"&amp;'HMPL Validation'!S$482022),'HMPL Validation'!S$482023,FALSE))</f>
        <v>6.9769293382169917E-2</v>
      </c>
      <c r="T64" s="318">
        <f ca="1">+IF(ISERROR(HLOOKUP($B64,INDIRECT("'Monthly Resource Report'!"&amp;'HMPL Validation'!T$482021&amp;":"&amp;'HMPL Validation'!T$482022),'HMPL Validation'!T$482023,FALSE)),0,HLOOKUP($B64,INDIRECT("'Monthly Resource Report'!"&amp;'HMPL Validation'!T$482021&amp;":"&amp;'HMPL Validation'!T$482022),'HMPL Validation'!T$482023,FALSE))</f>
        <v>0.49144004048600631</v>
      </c>
    </row>
    <row r="65" spans="1:20">
      <c r="B65" s="301">
        <v>43160</v>
      </c>
      <c r="C65" s="294">
        <v>153</v>
      </c>
      <c r="D65" s="297">
        <v>5.1981256905599995</v>
      </c>
      <c r="E65" s="299">
        <v>7.0000000000000007E-2</v>
      </c>
      <c r="F65" s="295">
        <v>0.49</v>
      </c>
      <c r="G65" s="294">
        <f ca="1">+IF(ISERROR(HLOOKUP($B65,INDIRECT("'Monthly Resource Report'!"&amp;'HMPL Validation'!G$482021&amp;":"&amp;'HMPL Validation'!G$482022),'HMPL Validation'!G$482023,FALSE)),0,HLOOKUP($B65,INDIRECT("'Monthly Resource Report'!"&amp;'HMPL Validation'!G$482021&amp;":"&amp;'HMPL Validation'!G$482022),'HMPL Validation'!G$482023,FALSE))</f>
        <v>153</v>
      </c>
      <c r="H65" s="297">
        <f ca="1">+IF(ISERROR(HLOOKUP($B65,INDIRECT("'Monthly Resource Report'!"&amp;'HMPL Validation'!H$482021&amp;":"&amp;'HMPL Validation'!H$482022),'HMPL Validation'!H$482023,FALSE)),0,HLOOKUP($B65,INDIRECT("'Monthly Resource Report'!"&amp;'HMPL Validation'!H$482021&amp;":"&amp;'HMPL Validation'!H$482022),'HMPL Validation'!H$482023,FALSE))</f>
        <v>5.1980036699504861</v>
      </c>
      <c r="I65" s="317">
        <f ca="1">+IF(ISERROR(HLOOKUP($B65,INDIRECT("'Monthly Resource Report'!"&amp;'HMPL Validation'!I$482021&amp;":"&amp;'HMPL Validation'!I$482022),'HMPL Validation'!I$482023,FALSE)),0,HLOOKUP($B65,INDIRECT("'Monthly Resource Report'!"&amp;'HMPL Validation'!I$482021&amp;":"&amp;'HMPL Validation'!I$482022),'HMPL Validation'!I$482023,FALSE))</f>
        <v>6.9732730538922608E-2</v>
      </c>
      <c r="J65" s="318">
        <f ca="1">+IF(ISERROR(HLOOKUP($B65,INDIRECT("'Monthly Resource Report'!"&amp;'HMPL Validation'!J$482021&amp;":"&amp;'HMPL Validation'!J$482022),'HMPL Validation'!J$482023,FALSE)),0,HLOOKUP($B65,INDIRECT("'Monthly Resource Report'!"&amp;'HMPL Validation'!J$482021&amp;":"&amp;'HMPL Validation'!J$482022),'HMPL Validation'!J$482023,FALSE))</f>
        <v>0.49092825782446814</v>
      </c>
      <c r="L65" s="301">
        <v>43160</v>
      </c>
      <c r="M65" s="294">
        <v>152</v>
      </c>
      <c r="N65" s="297">
        <v>5.1981256905599995</v>
      </c>
      <c r="O65" s="299">
        <v>7.0000000000000007E-2</v>
      </c>
      <c r="P65" s="295">
        <v>0.49</v>
      </c>
      <c r="Q65" s="294">
        <f ca="1">+IF(ISERROR(HLOOKUP($B65,INDIRECT("'Monthly Resource Report'!"&amp;'HMPL Validation'!Q$482021&amp;":"&amp;'HMPL Validation'!Q$482022),'HMPL Validation'!Q$482023,FALSE)),0,HLOOKUP($B65,INDIRECT("'Monthly Resource Report'!"&amp;'HMPL Validation'!Q$482021&amp;":"&amp;'HMPL Validation'!Q$482022),'HMPL Validation'!Q$482023,FALSE))</f>
        <v>152</v>
      </c>
      <c r="R65" s="297">
        <f ca="1">+IF(ISERROR(HLOOKUP($B65,INDIRECT("'Monthly Resource Report'!"&amp;'HMPL Validation'!R$482021&amp;":"&amp;'HMPL Validation'!R$482022),'HMPL Validation'!R$482023,FALSE)),0,HLOOKUP($B65,INDIRECT("'Monthly Resource Report'!"&amp;'HMPL Validation'!R$482021&amp;":"&amp;'HMPL Validation'!R$482022),'HMPL Validation'!R$482023,FALSE))</f>
        <v>5.1979978467881258</v>
      </c>
      <c r="S65" s="317">
        <f ca="1">+IF(ISERROR(HLOOKUP($B65,INDIRECT("'Monthly Resource Report'!"&amp;'HMPL Validation'!S$482021&amp;":"&amp;'HMPL Validation'!S$482022),'HMPL Validation'!S$482023,FALSE)),0,HLOOKUP($B65,INDIRECT("'Monthly Resource Report'!"&amp;'HMPL Validation'!S$482021&amp;":"&amp;'HMPL Validation'!S$482022),'HMPL Validation'!S$482023,FALSE))</f>
        <v>6.9727283667139581E-2</v>
      </c>
      <c r="T65" s="318">
        <f ca="1">+IF(ISERROR(HLOOKUP($B65,INDIRECT("'Monthly Resource Report'!"&amp;'HMPL Validation'!T$482021&amp;":"&amp;'HMPL Validation'!T$482022),'HMPL Validation'!T$482023,FALSE)),0,HLOOKUP($B65,INDIRECT("'Monthly Resource Report'!"&amp;'HMPL Validation'!T$482021&amp;":"&amp;'HMPL Validation'!T$482022),'HMPL Validation'!T$482023,FALSE))</f>
        <v>0.49218593034000935</v>
      </c>
    </row>
    <row r="66" spans="1:20">
      <c r="B66" s="301">
        <v>43191</v>
      </c>
      <c r="C66" s="294">
        <v>153</v>
      </c>
      <c r="D66" s="297">
        <v>5.1981256905599995</v>
      </c>
      <c r="E66" s="299">
        <v>7.0000000000000007E-2</v>
      </c>
      <c r="F66" s="295">
        <v>0.49</v>
      </c>
      <c r="G66" s="294">
        <f ca="1">+IF(ISERROR(HLOOKUP($B66,INDIRECT("'Monthly Resource Report'!"&amp;'HMPL Validation'!G$482021&amp;":"&amp;'HMPL Validation'!G$482022),'HMPL Validation'!G$482023,FALSE)),0,HLOOKUP($B66,INDIRECT("'Monthly Resource Report'!"&amp;'HMPL Validation'!G$482021&amp;":"&amp;'HMPL Validation'!G$482022),'HMPL Validation'!G$482023,FALSE))</f>
        <v>153</v>
      </c>
      <c r="H66" s="297">
        <f ca="1">+IF(ISERROR(HLOOKUP($B66,INDIRECT("'Monthly Resource Report'!"&amp;'HMPL Validation'!H$482021&amp;":"&amp;'HMPL Validation'!H$482022),'HMPL Validation'!H$482023,FALSE)),0,HLOOKUP($B66,INDIRECT("'Monthly Resource Report'!"&amp;'HMPL Validation'!H$482021&amp;":"&amp;'HMPL Validation'!H$482022),'HMPL Validation'!H$482023,FALSE))</f>
        <v>5.1980010635469291</v>
      </c>
      <c r="I66" s="317">
        <f ca="1">+IF(ISERROR(HLOOKUP($B66,INDIRECT("'Monthly Resource Report'!"&amp;'HMPL Validation'!I$482021&amp;":"&amp;'HMPL Validation'!I$482022),'HMPL Validation'!I$482023,FALSE)),0,HLOOKUP($B66,INDIRECT("'Monthly Resource Report'!"&amp;'HMPL Validation'!I$482021&amp;":"&amp;'HMPL Validation'!I$482022),'HMPL Validation'!I$482023,FALSE))</f>
        <v>6.9750276352360738E-2</v>
      </c>
      <c r="J66" s="318">
        <f ca="1">+IF(ISERROR(HLOOKUP($B66,INDIRECT("'Monthly Resource Report'!"&amp;'HMPL Validation'!J$482021&amp;":"&amp;'HMPL Validation'!J$482022),'HMPL Validation'!J$482023,FALSE)),0,HLOOKUP($B66,INDIRECT("'Monthly Resource Report'!"&amp;'HMPL Validation'!J$482021&amp;":"&amp;'HMPL Validation'!J$482022),'HMPL Validation'!J$482023,FALSE))</f>
        <v>0.49158739071966195</v>
      </c>
      <c r="L66" s="301">
        <v>43191</v>
      </c>
      <c r="M66" s="294">
        <v>152</v>
      </c>
      <c r="N66" s="297">
        <v>5.1981256905599995</v>
      </c>
      <c r="O66" s="299">
        <v>7.0000000000000007E-2</v>
      </c>
      <c r="P66" s="295">
        <v>0.49</v>
      </c>
      <c r="Q66" s="294">
        <f ca="1">+IF(ISERROR(HLOOKUP($B66,INDIRECT("'Monthly Resource Report'!"&amp;'HMPL Validation'!Q$482021&amp;":"&amp;'HMPL Validation'!Q$482022),'HMPL Validation'!Q$482023,FALSE)),0,HLOOKUP($B66,INDIRECT("'Monthly Resource Report'!"&amp;'HMPL Validation'!Q$482021&amp;":"&amp;'HMPL Validation'!Q$482022),'HMPL Validation'!Q$482023,FALSE))</f>
        <v>152</v>
      </c>
      <c r="R66" s="297">
        <f ca="1">+IF(ISERROR(HLOOKUP($B66,INDIRECT("'Monthly Resource Report'!"&amp;'HMPL Validation'!R$482021&amp;":"&amp;'HMPL Validation'!R$482022),'HMPL Validation'!R$482023,FALSE)),0,HLOOKUP($B66,INDIRECT("'Monthly Resource Report'!"&amp;'HMPL Validation'!R$482021&amp;":"&amp;'HMPL Validation'!R$482022),'HMPL Validation'!R$482023,FALSE))</f>
        <v>5.1979952212869938</v>
      </c>
      <c r="S66" s="317">
        <f ca="1">+IF(ISERROR(HLOOKUP($B66,INDIRECT("'Monthly Resource Report'!"&amp;'HMPL Validation'!S$482021&amp;":"&amp;'HMPL Validation'!S$482022),'HMPL Validation'!S$482023,FALSE)),0,HLOOKUP($B66,INDIRECT("'Monthly Resource Report'!"&amp;'HMPL Validation'!S$482021&amp;":"&amp;'HMPL Validation'!S$482022),'HMPL Validation'!S$482023,FALSE))</f>
        <v>6.9699177251194067E-2</v>
      </c>
      <c r="T66" s="318">
        <f ca="1">+IF(ISERROR(HLOOKUP($B66,INDIRECT("'Monthly Resource Report'!"&amp;'HMPL Validation'!T$482021&amp;":"&amp;'HMPL Validation'!T$482022),'HMPL Validation'!T$482023,FALSE)),0,HLOOKUP($B66,INDIRECT("'Monthly Resource Report'!"&amp;'HMPL Validation'!T$482021&amp;":"&amp;'HMPL Validation'!T$482022),'HMPL Validation'!T$482023,FALSE))</f>
        <v>0.49182206139804258</v>
      </c>
    </row>
    <row r="67" spans="1:20">
      <c r="B67" s="301">
        <v>43221</v>
      </c>
      <c r="C67" s="294">
        <v>153</v>
      </c>
      <c r="D67" s="297">
        <v>5.1981256905599995</v>
      </c>
      <c r="E67" s="299">
        <v>7.0000000000000007E-2</v>
      </c>
      <c r="F67" s="295">
        <v>0.49</v>
      </c>
      <c r="G67" s="294">
        <f ca="1">+IF(ISERROR(HLOOKUP($B67,INDIRECT("'Monthly Resource Report'!"&amp;'HMPL Validation'!G$482021&amp;":"&amp;'HMPL Validation'!G$482022),'HMPL Validation'!G$482023,FALSE)),0,HLOOKUP($B67,INDIRECT("'Monthly Resource Report'!"&amp;'HMPL Validation'!G$482021&amp;":"&amp;'HMPL Validation'!G$482022),'HMPL Validation'!G$482023,FALSE))</f>
        <v>153</v>
      </c>
      <c r="H67" s="297">
        <f ca="1">+IF(ISERROR(HLOOKUP($B67,INDIRECT("'Monthly Resource Report'!"&amp;'HMPL Validation'!H$482021&amp;":"&amp;'HMPL Validation'!H$482022),'HMPL Validation'!H$482023,FALSE)),0,HLOOKUP($B67,INDIRECT("'Monthly Resource Report'!"&amp;'HMPL Validation'!H$482021&amp;":"&amp;'HMPL Validation'!H$482022),'HMPL Validation'!H$482023,FALSE))</f>
        <v>5.197998607913477</v>
      </c>
      <c r="I67" s="317">
        <f ca="1">+IF(ISERROR(HLOOKUP($B67,INDIRECT("'Monthly Resource Report'!"&amp;'HMPL Validation'!I$482021&amp;":"&amp;'HMPL Validation'!I$482022),'HMPL Validation'!I$482023,FALSE)),0,HLOOKUP($B67,INDIRECT("'Monthly Resource Report'!"&amp;'HMPL Validation'!I$482021&amp;":"&amp;'HMPL Validation'!I$482022),'HMPL Validation'!I$482023,FALSE))</f>
        <v>6.9715811788045173E-2</v>
      </c>
      <c r="J67" s="318">
        <f ca="1">+IF(ISERROR(HLOOKUP($B67,INDIRECT("'Monthly Resource Report'!"&amp;'HMPL Validation'!J$482021&amp;":"&amp;'HMPL Validation'!J$482022),'HMPL Validation'!J$482023,FALSE)),0,HLOOKUP($B67,INDIRECT("'Monthly Resource Report'!"&amp;'HMPL Validation'!J$482021&amp;":"&amp;'HMPL Validation'!J$482022),'HMPL Validation'!J$482023,FALSE))</f>
        <v>0.4938367914334475</v>
      </c>
      <c r="L67" s="301">
        <v>43221</v>
      </c>
      <c r="M67" s="294">
        <v>152</v>
      </c>
      <c r="N67" s="297">
        <v>5.1981256905599995</v>
      </c>
      <c r="O67" s="299">
        <v>7.0000000000000007E-2</v>
      </c>
      <c r="P67" s="295">
        <v>0.49</v>
      </c>
      <c r="Q67" s="294">
        <f ca="1">+IF(ISERROR(HLOOKUP($B67,INDIRECT("'Monthly Resource Report'!"&amp;'HMPL Validation'!Q$482021&amp;":"&amp;'HMPL Validation'!Q$482022),'HMPL Validation'!Q$482023,FALSE)),0,HLOOKUP($B67,INDIRECT("'Monthly Resource Report'!"&amp;'HMPL Validation'!Q$482021&amp;":"&amp;'HMPL Validation'!Q$482022),'HMPL Validation'!Q$482023,FALSE))</f>
        <v>152</v>
      </c>
      <c r="R67" s="297">
        <f ca="1">+IF(ISERROR(HLOOKUP($B67,INDIRECT("'Monthly Resource Report'!"&amp;'HMPL Validation'!R$482021&amp;":"&amp;'HMPL Validation'!R$482022),'HMPL Validation'!R$482023,FALSE)),0,HLOOKUP($B67,INDIRECT("'Monthly Resource Report'!"&amp;'HMPL Validation'!R$482021&amp;":"&amp;'HMPL Validation'!R$482022),'HMPL Validation'!R$482023,FALSE))</f>
        <v>5.1979972915851915</v>
      </c>
      <c r="S67" s="317">
        <f ca="1">+IF(ISERROR(HLOOKUP($B67,INDIRECT("'Monthly Resource Report'!"&amp;'HMPL Validation'!S$482021&amp;":"&amp;'HMPL Validation'!S$482022),'HMPL Validation'!S$482023,FALSE)),0,HLOOKUP($B67,INDIRECT("'Monthly Resource Report'!"&amp;'HMPL Validation'!S$482021&amp;":"&amp;'HMPL Validation'!S$482022),'HMPL Validation'!S$482023,FALSE))</f>
        <v>6.9748577644696302E-2</v>
      </c>
      <c r="T67" s="318">
        <f ca="1">+IF(ISERROR(HLOOKUP($B67,INDIRECT("'Monthly Resource Report'!"&amp;'HMPL Validation'!T$482021&amp;":"&amp;'HMPL Validation'!T$482022),'HMPL Validation'!T$482023,FALSE)),0,HLOOKUP($B67,INDIRECT("'Monthly Resource Report'!"&amp;'HMPL Validation'!T$482021&amp;":"&amp;'HMPL Validation'!T$482022),'HMPL Validation'!T$482023,FALSE))</f>
        <v>0.49174064670820961</v>
      </c>
    </row>
    <row r="68" spans="1:20">
      <c r="B68" s="301">
        <v>43252</v>
      </c>
      <c r="C68" s="294">
        <v>153</v>
      </c>
      <c r="D68" s="297">
        <v>5.1981256905599995</v>
      </c>
      <c r="E68" s="299">
        <v>7.0000000000000007E-2</v>
      </c>
      <c r="F68" s="295">
        <v>0.49</v>
      </c>
      <c r="G68" s="294">
        <f ca="1">+IF(ISERROR(HLOOKUP($B68,INDIRECT("'Monthly Resource Report'!"&amp;'HMPL Validation'!G$482021&amp;":"&amp;'HMPL Validation'!G$482022),'HMPL Validation'!G$482023,FALSE)),0,HLOOKUP($B68,INDIRECT("'Monthly Resource Report'!"&amp;'HMPL Validation'!G$482021&amp;":"&amp;'HMPL Validation'!G$482022),'HMPL Validation'!G$482023,FALSE))</f>
        <v>153</v>
      </c>
      <c r="H68" s="297">
        <f ca="1">+IF(ISERROR(HLOOKUP($B68,INDIRECT("'Monthly Resource Report'!"&amp;'HMPL Validation'!H$482021&amp;":"&amp;'HMPL Validation'!H$482022),'HMPL Validation'!H$482023,FALSE)),0,HLOOKUP($B68,INDIRECT("'Monthly Resource Report'!"&amp;'HMPL Validation'!H$482021&amp;":"&amp;'HMPL Validation'!H$482022),'HMPL Validation'!H$482023,FALSE))</f>
        <v>5.1980049846585619</v>
      </c>
      <c r="I68" s="317">
        <f ca="1">+IF(ISERROR(HLOOKUP($B68,INDIRECT("'Monthly Resource Report'!"&amp;'HMPL Validation'!I$482021&amp;":"&amp;'HMPL Validation'!I$482022),'HMPL Validation'!I$482023,FALSE)),0,HLOOKUP($B68,INDIRECT("'Monthly Resource Report'!"&amp;'HMPL Validation'!I$482021&amp;":"&amp;'HMPL Validation'!I$482022),'HMPL Validation'!I$482023,FALSE))</f>
        <v>6.9773794903157646E-2</v>
      </c>
      <c r="J68" s="318">
        <f ca="1">+IF(ISERROR(HLOOKUP($B68,INDIRECT("'Monthly Resource Report'!"&amp;'HMPL Validation'!J$482021&amp;":"&amp;'HMPL Validation'!J$482022),'HMPL Validation'!J$482023,FALSE)),0,HLOOKUP($B68,INDIRECT("'Monthly Resource Report'!"&amp;'HMPL Validation'!J$482021&amp;":"&amp;'HMPL Validation'!J$482022),'HMPL Validation'!J$482023,FALSE))</f>
        <v>0.49094852197648403</v>
      </c>
      <c r="L68" s="301">
        <v>43252</v>
      </c>
      <c r="M68" s="294">
        <v>152</v>
      </c>
      <c r="N68" s="297">
        <v>5.1981256905599995</v>
      </c>
      <c r="O68" s="299">
        <v>7.0000000000000007E-2</v>
      </c>
      <c r="P68" s="295">
        <v>0.49</v>
      </c>
      <c r="Q68" s="294">
        <f ca="1">+IF(ISERROR(HLOOKUP($B68,INDIRECT("'Monthly Resource Report'!"&amp;'HMPL Validation'!Q$482021&amp;":"&amp;'HMPL Validation'!Q$482022),'HMPL Validation'!Q$482023,FALSE)),0,HLOOKUP($B68,INDIRECT("'Monthly Resource Report'!"&amp;'HMPL Validation'!Q$482021&amp;":"&amp;'HMPL Validation'!Q$482022),'HMPL Validation'!Q$482023,FALSE))</f>
        <v>152</v>
      </c>
      <c r="R68" s="297">
        <f ca="1">+IF(ISERROR(HLOOKUP($B68,INDIRECT("'Monthly Resource Report'!"&amp;'HMPL Validation'!R$482021&amp;":"&amp;'HMPL Validation'!R$482022),'HMPL Validation'!R$482023,FALSE)),0,HLOOKUP($B68,INDIRECT("'Monthly Resource Report'!"&amp;'HMPL Validation'!R$482021&amp;":"&amp;'HMPL Validation'!R$482022),'HMPL Validation'!R$482023,FALSE))</f>
        <v>5.1979971282705808</v>
      </c>
      <c r="S68" s="317">
        <f ca="1">+IF(ISERROR(HLOOKUP($B68,INDIRECT("'Monthly Resource Report'!"&amp;'HMPL Validation'!S$482021&amp;":"&amp;'HMPL Validation'!S$482022),'HMPL Validation'!S$482023,FALSE)),0,HLOOKUP($B68,INDIRECT("'Monthly Resource Report'!"&amp;'HMPL Validation'!S$482021&amp;":"&amp;'HMPL Validation'!S$482022),'HMPL Validation'!S$482023,FALSE))</f>
        <v>6.9759220199713881E-2</v>
      </c>
      <c r="T68" s="318">
        <f ca="1">+IF(ISERROR(HLOOKUP($B68,INDIRECT("'Monthly Resource Report'!"&amp;'HMPL Validation'!T$482021&amp;":"&amp;'HMPL Validation'!T$482022),'HMPL Validation'!T$482023,FALSE)),0,HLOOKUP($B68,INDIRECT("'Monthly Resource Report'!"&amp;'HMPL Validation'!T$482021&amp;":"&amp;'HMPL Validation'!T$482022),'HMPL Validation'!T$482023,FALSE))</f>
        <v>0.49224138491917308</v>
      </c>
    </row>
    <row r="69" spans="1:20">
      <c r="B69" s="301">
        <v>43282</v>
      </c>
      <c r="C69" s="294">
        <v>153</v>
      </c>
      <c r="D69" s="297">
        <v>5.1981256905599995</v>
      </c>
      <c r="E69" s="299">
        <v>7.0000000000000007E-2</v>
      </c>
      <c r="F69" s="295">
        <v>0.49</v>
      </c>
      <c r="G69" s="294">
        <f ca="1">+IF(ISERROR(HLOOKUP($B69,INDIRECT("'Monthly Resource Report'!"&amp;'HMPL Validation'!G$482021&amp;":"&amp;'HMPL Validation'!G$482022),'HMPL Validation'!G$482023,FALSE)),0,HLOOKUP($B69,INDIRECT("'Monthly Resource Report'!"&amp;'HMPL Validation'!G$482021&amp;":"&amp;'HMPL Validation'!G$482022),'HMPL Validation'!G$482023,FALSE))</f>
        <v>153</v>
      </c>
      <c r="H69" s="297">
        <f ca="1">+IF(ISERROR(HLOOKUP($B69,INDIRECT("'Monthly Resource Report'!"&amp;'HMPL Validation'!H$482021&amp;":"&amp;'HMPL Validation'!H$482022),'HMPL Validation'!H$482023,FALSE)),0,HLOOKUP($B69,INDIRECT("'Monthly Resource Report'!"&amp;'HMPL Validation'!H$482021&amp;":"&amp;'HMPL Validation'!H$482022),'HMPL Validation'!H$482023,FALSE))</f>
        <v>5.1980056899862275</v>
      </c>
      <c r="I69" s="317">
        <f ca="1">+IF(ISERROR(HLOOKUP($B69,INDIRECT("'Monthly Resource Report'!"&amp;'HMPL Validation'!I$482021&amp;":"&amp;'HMPL Validation'!I$482022),'HMPL Validation'!I$482023,FALSE)),0,HLOOKUP($B69,INDIRECT("'Monthly Resource Report'!"&amp;'HMPL Validation'!I$482021&amp;":"&amp;'HMPL Validation'!I$482022),'HMPL Validation'!I$482023,FALSE))</f>
        <v>6.9792810390159638E-2</v>
      </c>
      <c r="J69" s="318">
        <f ca="1">+IF(ISERROR(HLOOKUP($B69,INDIRECT("'Monthly Resource Report'!"&amp;'HMPL Validation'!J$482021&amp;":"&amp;'HMPL Validation'!J$482022),'HMPL Validation'!J$482023,FALSE)),0,HLOOKUP($B69,INDIRECT("'Monthly Resource Report'!"&amp;'HMPL Validation'!J$482021&amp;":"&amp;'HMPL Validation'!J$482022),'HMPL Validation'!J$482023,FALSE))</f>
        <v>0.49120402695606236</v>
      </c>
      <c r="L69" s="301">
        <v>43282</v>
      </c>
      <c r="M69" s="294">
        <v>152</v>
      </c>
      <c r="N69" s="297">
        <v>5.1981256905599995</v>
      </c>
      <c r="O69" s="299">
        <v>7.0000000000000007E-2</v>
      </c>
      <c r="P69" s="295">
        <v>0.49</v>
      </c>
      <c r="Q69" s="294">
        <f ca="1">+IF(ISERROR(HLOOKUP($B69,INDIRECT("'Monthly Resource Report'!"&amp;'HMPL Validation'!Q$482021&amp;":"&amp;'HMPL Validation'!Q$482022),'HMPL Validation'!Q$482023,FALSE)),0,HLOOKUP($B69,INDIRECT("'Monthly Resource Report'!"&amp;'HMPL Validation'!Q$482021&amp;":"&amp;'HMPL Validation'!Q$482022),'HMPL Validation'!Q$482023,FALSE))</f>
        <v>152</v>
      </c>
      <c r="R69" s="297">
        <f ca="1">+IF(ISERROR(HLOOKUP($B69,INDIRECT("'Monthly Resource Report'!"&amp;'HMPL Validation'!R$482021&amp;":"&amp;'HMPL Validation'!R$482022),'HMPL Validation'!R$482023,FALSE)),0,HLOOKUP($B69,INDIRECT("'Monthly Resource Report'!"&amp;'HMPL Validation'!R$482021&amp;":"&amp;'HMPL Validation'!R$482022),'HMPL Validation'!R$482023,FALSE))</f>
        <v>5.1979954363667593</v>
      </c>
      <c r="S69" s="317">
        <f ca="1">+IF(ISERROR(HLOOKUP($B69,INDIRECT("'Monthly Resource Report'!"&amp;'HMPL Validation'!S$482021&amp;":"&amp;'HMPL Validation'!S$482022),'HMPL Validation'!S$482023,FALSE)),0,HLOOKUP($B69,INDIRECT("'Monthly Resource Report'!"&amp;'HMPL Validation'!S$482021&amp;":"&amp;'HMPL Validation'!S$482022),'HMPL Validation'!S$482023,FALSE))</f>
        <v>6.9798660202593801E-2</v>
      </c>
      <c r="T69" s="318">
        <f ca="1">+IF(ISERROR(HLOOKUP($B69,INDIRECT("'Monthly Resource Report'!"&amp;'HMPL Validation'!T$482021&amp;":"&amp;'HMPL Validation'!T$482022),'HMPL Validation'!T$482023,FALSE)),0,HLOOKUP($B69,INDIRECT("'Monthly Resource Report'!"&amp;'HMPL Validation'!T$482021&amp;":"&amp;'HMPL Validation'!T$482022),'HMPL Validation'!T$482023,FALSE))</f>
        <v>0.49214441159553612</v>
      </c>
    </row>
    <row r="70" spans="1:20">
      <c r="B70" s="301">
        <v>43313</v>
      </c>
      <c r="C70" s="294">
        <v>153</v>
      </c>
      <c r="D70" s="297">
        <v>5.1981256905599995</v>
      </c>
      <c r="E70" s="299">
        <v>7.0000000000000007E-2</v>
      </c>
      <c r="F70" s="295">
        <v>0.49</v>
      </c>
      <c r="G70" s="294">
        <f ca="1">+IF(ISERROR(HLOOKUP($B70,INDIRECT("'Monthly Resource Report'!"&amp;'HMPL Validation'!G$482021&amp;":"&amp;'HMPL Validation'!G$482022),'HMPL Validation'!G$482023,FALSE)),0,HLOOKUP($B70,INDIRECT("'Monthly Resource Report'!"&amp;'HMPL Validation'!G$482021&amp;":"&amp;'HMPL Validation'!G$482022),'HMPL Validation'!G$482023,FALSE))</f>
        <v>153</v>
      </c>
      <c r="H70" s="297">
        <f ca="1">+IF(ISERROR(HLOOKUP($B70,INDIRECT("'Monthly Resource Report'!"&amp;'HMPL Validation'!H$482021&amp;":"&amp;'HMPL Validation'!H$482022),'HMPL Validation'!H$482023,FALSE)),0,HLOOKUP($B70,INDIRECT("'Monthly Resource Report'!"&amp;'HMPL Validation'!H$482021&amp;":"&amp;'HMPL Validation'!H$482022),'HMPL Validation'!H$482023,FALSE))</f>
        <v>5.1980049602087668</v>
      </c>
      <c r="I70" s="317">
        <f ca="1">+IF(ISERROR(HLOOKUP($B70,INDIRECT("'Monthly Resource Report'!"&amp;'HMPL Validation'!I$482021&amp;":"&amp;'HMPL Validation'!I$482022),'HMPL Validation'!I$482023,FALSE)),0,HLOOKUP($B70,INDIRECT("'Monthly Resource Report'!"&amp;'HMPL Validation'!I$482021&amp;":"&amp;'HMPL Validation'!I$482022),'HMPL Validation'!I$482023,FALSE))</f>
        <v>6.9815685211285575E-2</v>
      </c>
      <c r="J70" s="318">
        <f ca="1">+IF(ISERROR(HLOOKUP($B70,INDIRECT("'Monthly Resource Report'!"&amp;'HMPL Validation'!J$482021&amp;":"&amp;'HMPL Validation'!J$482022),'HMPL Validation'!J$482023,FALSE)),0,HLOOKUP($B70,INDIRECT("'Monthly Resource Report'!"&amp;'HMPL Validation'!J$482021&amp;":"&amp;'HMPL Validation'!J$482022),'HMPL Validation'!J$482023,FALSE))</f>
        <v>0.49119335840351119</v>
      </c>
      <c r="L70" s="301">
        <v>43313</v>
      </c>
      <c r="M70" s="294">
        <v>152</v>
      </c>
      <c r="N70" s="297">
        <v>5.1981256905599995</v>
      </c>
      <c r="O70" s="299">
        <v>7.0000000000000007E-2</v>
      </c>
      <c r="P70" s="295">
        <v>0.49</v>
      </c>
      <c r="Q70" s="294">
        <f ca="1">+IF(ISERROR(HLOOKUP($B70,INDIRECT("'Monthly Resource Report'!"&amp;'HMPL Validation'!Q$482021&amp;":"&amp;'HMPL Validation'!Q$482022),'HMPL Validation'!Q$482023,FALSE)),0,HLOOKUP($B70,INDIRECT("'Monthly Resource Report'!"&amp;'HMPL Validation'!Q$482021&amp;":"&amp;'HMPL Validation'!Q$482022),'HMPL Validation'!Q$482023,FALSE))</f>
        <v>152</v>
      </c>
      <c r="R70" s="297">
        <f ca="1">+IF(ISERROR(HLOOKUP($B70,INDIRECT("'Monthly Resource Report'!"&amp;'HMPL Validation'!R$482021&amp;":"&amp;'HMPL Validation'!R$482022),'HMPL Validation'!R$482023,FALSE)),0,HLOOKUP($B70,INDIRECT("'Monthly Resource Report'!"&amp;'HMPL Validation'!R$482021&amp;":"&amp;'HMPL Validation'!R$482022),'HMPL Validation'!R$482023,FALSE))</f>
        <v>5.1979966332012539</v>
      </c>
      <c r="S70" s="317">
        <f ca="1">+IF(ISERROR(HLOOKUP($B70,INDIRECT("'Monthly Resource Report'!"&amp;'HMPL Validation'!S$482021&amp;":"&amp;'HMPL Validation'!S$482022),'HMPL Validation'!S$482023,FALSE)),0,HLOOKUP($B70,INDIRECT("'Monthly Resource Report'!"&amp;'HMPL Validation'!S$482021&amp;":"&amp;'HMPL Validation'!S$482022),'HMPL Validation'!S$482023,FALSE))</f>
        <v>6.9822323192876137E-2</v>
      </c>
      <c r="T70" s="318">
        <f ca="1">+IF(ISERROR(HLOOKUP($B70,INDIRECT("'Monthly Resource Report'!"&amp;'HMPL Validation'!T$482021&amp;":"&amp;'HMPL Validation'!T$482022),'HMPL Validation'!T$482023,FALSE)),0,HLOOKUP($B70,INDIRECT("'Monthly Resource Report'!"&amp;'HMPL Validation'!T$482021&amp;":"&amp;'HMPL Validation'!T$482022),'HMPL Validation'!T$482023,FALSE))</f>
        <v>0.49170986036223313</v>
      </c>
    </row>
    <row r="71" spans="1:20">
      <c r="B71" s="301">
        <v>43344</v>
      </c>
      <c r="C71" s="294">
        <v>153</v>
      </c>
      <c r="D71" s="297">
        <v>5.1981256905599995</v>
      </c>
      <c r="E71" s="299">
        <v>7.0000000000000007E-2</v>
      </c>
      <c r="F71" s="295">
        <v>0.49</v>
      </c>
      <c r="G71" s="294">
        <f ca="1">+IF(ISERROR(HLOOKUP($B71,INDIRECT("'Monthly Resource Report'!"&amp;'HMPL Validation'!G$482021&amp;":"&amp;'HMPL Validation'!G$482022),'HMPL Validation'!G$482023,FALSE)),0,HLOOKUP($B71,INDIRECT("'Monthly Resource Report'!"&amp;'HMPL Validation'!G$482021&amp;":"&amp;'HMPL Validation'!G$482022),'HMPL Validation'!G$482023,FALSE))</f>
        <v>153</v>
      </c>
      <c r="H71" s="297">
        <f ca="1">+IF(ISERROR(HLOOKUP($B71,INDIRECT("'Monthly Resource Report'!"&amp;'HMPL Validation'!H$482021&amp;":"&amp;'HMPL Validation'!H$482022),'HMPL Validation'!H$482023,FALSE)),0,HLOOKUP($B71,INDIRECT("'Monthly Resource Report'!"&amp;'HMPL Validation'!H$482021&amp;":"&amp;'HMPL Validation'!H$482022),'HMPL Validation'!H$482023,FALSE))</f>
        <v>5.1980057991721473</v>
      </c>
      <c r="I71" s="317">
        <f ca="1">+IF(ISERROR(HLOOKUP($B71,INDIRECT("'Monthly Resource Report'!"&amp;'HMPL Validation'!I$482021&amp;":"&amp;'HMPL Validation'!I$482022),'HMPL Validation'!I$482023,FALSE)),0,HLOOKUP($B71,INDIRECT("'Monthly Resource Report'!"&amp;'HMPL Validation'!I$482021&amp;":"&amp;'HMPL Validation'!I$482022),'HMPL Validation'!I$482023,FALSE))</f>
        <v>6.975478952272593E-2</v>
      </c>
      <c r="J71" s="318">
        <f ca="1">+IF(ISERROR(HLOOKUP($B71,INDIRECT("'Monthly Resource Report'!"&amp;'HMPL Validation'!J$482021&amp;":"&amp;'HMPL Validation'!J$482022),'HMPL Validation'!J$482023,FALSE)),0,HLOOKUP($B71,INDIRECT("'Monthly Resource Report'!"&amp;'HMPL Validation'!J$482021&amp;":"&amp;'HMPL Validation'!J$482022),'HMPL Validation'!J$482023,FALSE))</f>
        <v>0.49095894660186529</v>
      </c>
      <c r="L71" s="301">
        <v>43344</v>
      </c>
      <c r="M71" s="294">
        <v>152</v>
      </c>
      <c r="N71" s="297">
        <v>5.1981256905599995</v>
      </c>
      <c r="O71" s="299">
        <v>7.0000000000000007E-2</v>
      </c>
      <c r="P71" s="295">
        <v>0.49</v>
      </c>
      <c r="Q71" s="294">
        <f ca="1">+IF(ISERROR(HLOOKUP($B71,INDIRECT("'Monthly Resource Report'!"&amp;'HMPL Validation'!Q$482021&amp;":"&amp;'HMPL Validation'!Q$482022),'HMPL Validation'!Q$482023,FALSE)),0,HLOOKUP($B71,INDIRECT("'Monthly Resource Report'!"&amp;'HMPL Validation'!Q$482021&amp;":"&amp;'HMPL Validation'!Q$482022),'HMPL Validation'!Q$482023,FALSE))</f>
        <v>152</v>
      </c>
      <c r="R71" s="297">
        <f ca="1">+IF(ISERROR(HLOOKUP($B71,INDIRECT("'Monthly Resource Report'!"&amp;'HMPL Validation'!R$482021&amp;":"&amp;'HMPL Validation'!R$482022),'HMPL Validation'!R$482023,FALSE)),0,HLOOKUP($B71,INDIRECT("'Monthly Resource Report'!"&amp;'HMPL Validation'!R$482021&amp;":"&amp;'HMPL Validation'!R$482022),'HMPL Validation'!R$482023,FALSE))</f>
        <v>5.197995864448183</v>
      </c>
      <c r="S71" s="317">
        <f ca="1">+IF(ISERROR(HLOOKUP($B71,INDIRECT("'Monthly Resource Report'!"&amp;'HMPL Validation'!S$482021&amp;":"&amp;'HMPL Validation'!S$482022),'HMPL Validation'!S$482023,FALSE)),0,HLOOKUP($B71,INDIRECT("'Monthly Resource Report'!"&amp;'HMPL Validation'!S$482021&amp;":"&amp;'HMPL Validation'!S$482022),'HMPL Validation'!S$482023,FALSE))</f>
        <v>6.9745932799754981E-2</v>
      </c>
      <c r="T71" s="318">
        <f ca="1">+IF(ISERROR(HLOOKUP($B71,INDIRECT("'Monthly Resource Report'!"&amp;'HMPL Validation'!T$482021&amp;":"&amp;'HMPL Validation'!T$482022),'HMPL Validation'!T$482023,FALSE)),0,HLOOKUP($B71,INDIRECT("'Monthly Resource Report'!"&amp;'HMPL Validation'!T$482021&amp;":"&amp;'HMPL Validation'!T$482022),'HMPL Validation'!T$482023,FALSE))</f>
        <v>0.49180768789955076</v>
      </c>
    </row>
    <row r="72" spans="1:20">
      <c r="B72" s="301">
        <v>43374</v>
      </c>
      <c r="C72" s="294">
        <v>153</v>
      </c>
      <c r="D72" s="297">
        <v>5.1981256905599995</v>
      </c>
      <c r="E72" s="299">
        <v>7.0000000000000007E-2</v>
      </c>
      <c r="F72" s="295">
        <v>0.49</v>
      </c>
      <c r="G72" s="294">
        <f ca="1">+IF(ISERROR(HLOOKUP($B72,INDIRECT("'Monthly Resource Report'!"&amp;'HMPL Validation'!G$482021&amp;":"&amp;'HMPL Validation'!G$482022),'HMPL Validation'!G$482023,FALSE)),0,HLOOKUP($B72,INDIRECT("'Monthly Resource Report'!"&amp;'HMPL Validation'!G$482021&amp;":"&amp;'HMPL Validation'!G$482022),'HMPL Validation'!G$482023,FALSE))</f>
        <v>153</v>
      </c>
      <c r="H72" s="297">
        <f ca="1">+IF(ISERROR(HLOOKUP($B72,INDIRECT("'Monthly Resource Report'!"&amp;'HMPL Validation'!H$482021&amp;":"&amp;'HMPL Validation'!H$482022),'HMPL Validation'!H$482023,FALSE)),0,HLOOKUP($B72,INDIRECT("'Monthly Resource Report'!"&amp;'HMPL Validation'!H$482021&amp;":"&amp;'HMPL Validation'!H$482022),'HMPL Validation'!H$482023,FALSE))</f>
        <v>5.1980050805096898</v>
      </c>
      <c r="I72" s="317">
        <f ca="1">+IF(ISERROR(HLOOKUP($B72,INDIRECT("'Monthly Resource Report'!"&amp;'HMPL Validation'!I$482021&amp;":"&amp;'HMPL Validation'!I$482022),'HMPL Validation'!I$482023,FALSE)),0,HLOOKUP($B72,INDIRECT("'Monthly Resource Report'!"&amp;'HMPL Validation'!I$482021&amp;":"&amp;'HMPL Validation'!I$482022),'HMPL Validation'!I$482023,FALSE))</f>
        <v>6.9746227218181647E-2</v>
      </c>
      <c r="J72" s="318">
        <f ca="1">+IF(ISERROR(HLOOKUP($B72,INDIRECT("'Monthly Resource Report'!"&amp;'HMPL Validation'!J$482021&amp;":"&amp;'HMPL Validation'!J$482022),'HMPL Validation'!J$482023,FALSE)),0,HLOOKUP($B72,INDIRECT("'Monthly Resource Report'!"&amp;'HMPL Validation'!J$482021&amp;":"&amp;'HMPL Validation'!J$482022),'HMPL Validation'!J$482023,FALSE))</f>
        <v>0.49122891576512817</v>
      </c>
      <c r="L72" s="301">
        <v>43374</v>
      </c>
      <c r="M72" s="294">
        <v>152</v>
      </c>
      <c r="N72" s="297">
        <v>5.1981256905599995</v>
      </c>
      <c r="O72" s="299">
        <v>7.0000000000000007E-2</v>
      </c>
      <c r="P72" s="295">
        <v>0.49</v>
      </c>
      <c r="Q72" s="294">
        <f ca="1">+IF(ISERROR(HLOOKUP($B72,INDIRECT("'Monthly Resource Report'!"&amp;'HMPL Validation'!Q$482021&amp;":"&amp;'HMPL Validation'!Q$482022),'HMPL Validation'!Q$482023,FALSE)),0,HLOOKUP($B72,INDIRECT("'Monthly Resource Report'!"&amp;'HMPL Validation'!Q$482021&amp;":"&amp;'HMPL Validation'!Q$482022),'HMPL Validation'!Q$482023,FALSE))</f>
        <v>152</v>
      </c>
      <c r="R72" s="297">
        <f ca="1">+IF(ISERROR(HLOOKUP($B72,INDIRECT("'Monthly Resource Report'!"&amp;'HMPL Validation'!R$482021&amp;":"&amp;'HMPL Validation'!R$482022),'HMPL Validation'!R$482023,FALSE)),0,HLOOKUP($B72,INDIRECT("'Monthly Resource Report'!"&amp;'HMPL Validation'!R$482021&amp;":"&amp;'HMPL Validation'!R$482022),'HMPL Validation'!R$482023,FALSE))</f>
        <v>5.1979966767838279</v>
      </c>
      <c r="S72" s="317">
        <f ca="1">+IF(ISERROR(HLOOKUP($B72,INDIRECT("'Monthly Resource Report'!"&amp;'HMPL Validation'!S$482021&amp;":"&amp;'HMPL Validation'!S$482022),'HMPL Validation'!S$482023,FALSE)),0,HLOOKUP($B72,INDIRECT("'Monthly Resource Report'!"&amp;'HMPL Validation'!S$482021&amp;":"&amp;'HMPL Validation'!S$482022),'HMPL Validation'!S$482023,FALSE))</f>
        <v>6.9757110612890999E-2</v>
      </c>
      <c r="T72" s="318">
        <f ca="1">+IF(ISERROR(HLOOKUP($B72,INDIRECT("'Monthly Resource Report'!"&amp;'HMPL Validation'!T$482021&amp;":"&amp;'HMPL Validation'!T$482022),'HMPL Validation'!T$482023,FALSE)),0,HLOOKUP($B72,INDIRECT("'Monthly Resource Report'!"&amp;'HMPL Validation'!T$482021&amp;":"&amp;'HMPL Validation'!T$482022),'HMPL Validation'!T$482023,FALSE))</f>
        <v>0.49218985679869814</v>
      </c>
    </row>
    <row r="73" spans="1:20">
      <c r="B73" s="301">
        <v>43405</v>
      </c>
      <c r="C73" s="294">
        <v>153</v>
      </c>
      <c r="D73" s="297">
        <v>5.1981256905599995</v>
      </c>
      <c r="E73" s="299">
        <v>7.0000000000000007E-2</v>
      </c>
      <c r="F73" s="295">
        <v>0.49</v>
      </c>
      <c r="G73" s="294">
        <f ca="1">+IF(ISERROR(HLOOKUP($B73,INDIRECT("'Monthly Resource Report'!"&amp;'HMPL Validation'!G$482021&amp;":"&amp;'HMPL Validation'!G$482022),'HMPL Validation'!G$482023,FALSE)),0,HLOOKUP($B73,INDIRECT("'Monthly Resource Report'!"&amp;'HMPL Validation'!G$482021&amp;":"&amp;'HMPL Validation'!G$482022),'HMPL Validation'!G$482023,FALSE))</f>
        <v>153</v>
      </c>
      <c r="H73" s="297">
        <f ca="1">+IF(ISERROR(HLOOKUP($B73,INDIRECT("'Monthly Resource Report'!"&amp;'HMPL Validation'!H$482021&amp;":"&amp;'HMPL Validation'!H$482022),'HMPL Validation'!H$482023,FALSE)),0,HLOOKUP($B73,INDIRECT("'Monthly Resource Report'!"&amp;'HMPL Validation'!H$482021&amp;":"&amp;'HMPL Validation'!H$482022),'HMPL Validation'!H$482023,FALSE))</f>
        <v>5.1980038882549344</v>
      </c>
      <c r="I73" s="317">
        <f ca="1">+IF(ISERROR(HLOOKUP($B73,INDIRECT("'Monthly Resource Report'!"&amp;'HMPL Validation'!I$482021&amp;":"&amp;'HMPL Validation'!I$482022),'HMPL Validation'!I$482023,FALSE)),0,HLOOKUP($B73,INDIRECT("'Monthly Resource Report'!"&amp;'HMPL Validation'!I$482021&amp;":"&amp;'HMPL Validation'!I$482022),'HMPL Validation'!I$482023,FALSE))</f>
        <v>6.9758142981304325E-2</v>
      </c>
      <c r="J73" s="318">
        <f ca="1">+IF(ISERROR(HLOOKUP($B73,INDIRECT("'Monthly Resource Report'!"&amp;'HMPL Validation'!J$482021&amp;":"&amp;'HMPL Validation'!J$482022),'HMPL Validation'!J$482023,FALSE)),0,HLOOKUP($B73,INDIRECT("'Monthly Resource Report'!"&amp;'HMPL Validation'!J$482021&amp;":"&amp;'HMPL Validation'!J$482022),'HMPL Validation'!J$482023,FALSE))</f>
        <v>0.49095851217305914</v>
      </c>
      <c r="L73" s="301">
        <v>43405</v>
      </c>
      <c r="M73" s="294">
        <v>152</v>
      </c>
      <c r="N73" s="297">
        <v>5.1981256905599995</v>
      </c>
      <c r="O73" s="299">
        <v>7.0000000000000007E-2</v>
      </c>
      <c r="P73" s="295">
        <v>0.49</v>
      </c>
      <c r="Q73" s="294">
        <f ca="1">+IF(ISERROR(HLOOKUP($B73,INDIRECT("'Monthly Resource Report'!"&amp;'HMPL Validation'!Q$482021&amp;":"&amp;'HMPL Validation'!Q$482022),'HMPL Validation'!Q$482023,FALSE)),0,HLOOKUP($B73,INDIRECT("'Monthly Resource Report'!"&amp;'HMPL Validation'!Q$482021&amp;":"&amp;'HMPL Validation'!Q$482022),'HMPL Validation'!Q$482023,FALSE))</f>
        <v>152</v>
      </c>
      <c r="R73" s="297">
        <f ca="1">+IF(ISERROR(HLOOKUP($B73,INDIRECT("'Monthly Resource Report'!"&amp;'HMPL Validation'!R$482021&amp;":"&amp;'HMPL Validation'!R$482022),'HMPL Validation'!R$482023,FALSE)),0,HLOOKUP($B73,INDIRECT("'Monthly Resource Report'!"&amp;'HMPL Validation'!R$482021&amp;":"&amp;'HMPL Validation'!R$482022),'HMPL Validation'!R$482023,FALSE))</f>
        <v>5.1979976379643551</v>
      </c>
      <c r="S73" s="317">
        <f ca="1">+IF(ISERROR(HLOOKUP($B73,INDIRECT("'Monthly Resource Report'!"&amp;'HMPL Validation'!S$482021&amp;":"&amp;'HMPL Validation'!S$482022),'HMPL Validation'!S$482023,FALSE)),0,HLOOKUP($B73,INDIRECT("'Monthly Resource Report'!"&amp;'HMPL Validation'!S$482021&amp;":"&amp;'HMPL Validation'!S$482022),'HMPL Validation'!S$482023,FALSE))</f>
        <v>6.9761550126121549E-2</v>
      </c>
      <c r="T73" s="318">
        <f ca="1">+IF(ISERROR(HLOOKUP($B73,INDIRECT("'Monthly Resource Report'!"&amp;'HMPL Validation'!T$482021&amp;":"&amp;'HMPL Validation'!T$482022),'HMPL Validation'!T$482023,FALSE)),0,HLOOKUP($B73,INDIRECT("'Monthly Resource Report'!"&amp;'HMPL Validation'!T$482021&amp;":"&amp;'HMPL Validation'!T$482022),'HMPL Validation'!T$482023,FALSE))</f>
        <v>0.49180824366273823</v>
      </c>
    </row>
    <row r="74" spans="1:20" s="29" customFormat="1">
      <c r="A74" s="41"/>
      <c r="B74" s="301">
        <v>43435</v>
      </c>
      <c r="C74" s="294">
        <v>153</v>
      </c>
      <c r="D74" s="297">
        <v>5.1981256905599995</v>
      </c>
      <c r="E74" s="299">
        <v>7.0000000000000007E-2</v>
      </c>
      <c r="F74" s="295">
        <v>0.49</v>
      </c>
      <c r="G74" s="294">
        <f ca="1">+IF(ISERROR(HLOOKUP($B74,INDIRECT("'Monthly Resource Report'!"&amp;'HMPL Validation'!G$482021&amp;":"&amp;'HMPL Validation'!G$482022),'HMPL Validation'!G$482023,FALSE)),0,HLOOKUP($B74,INDIRECT("'Monthly Resource Report'!"&amp;'HMPL Validation'!G$482021&amp;":"&amp;'HMPL Validation'!G$482022),'HMPL Validation'!G$482023,FALSE))</f>
        <v>153</v>
      </c>
      <c r="H74" s="297">
        <f ca="1">+IF(ISERROR(HLOOKUP($B74,INDIRECT("'Monthly Resource Report'!"&amp;'HMPL Validation'!H$482021&amp;":"&amp;'HMPL Validation'!H$482022),'HMPL Validation'!H$482023,FALSE)),0,HLOOKUP($B74,INDIRECT("'Monthly Resource Report'!"&amp;'HMPL Validation'!H$482021&amp;":"&amp;'HMPL Validation'!H$482022),'HMPL Validation'!H$482023,FALSE))</f>
        <v>5.1980056736723297</v>
      </c>
      <c r="I74" s="317">
        <f ca="1">+IF(ISERROR(HLOOKUP($B74,INDIRECT("'Monthly Resource Report'!"&amp;'HMPL Validation'!I$482021&amp;":"&amp;'HMPL Validation'!I$482022),'HMPL Validation'!I$482023,FALSE)),0,HLOOKUP($B74,INDIRECT("'Monthly Resource Report'!"&amp;'HMPL Validation'!I$482021&amp;":"&amp;'HMPL Validation'!I$482022),'HMPL Validation'!I$482023,FALSE))</f>
        <v>6.9773819194696968E-2</v>
      </c>
      <c r="J74" s="318">
        <f ca="1">+IF(ISERROR(HLOOKUP($B74,INDIRECT("'Monthly Resource Report'!"&amp;'HMPL Validation'!J$482021&amp;":"&amp;'HMPL Validation'!J$482022),'HMPL Validation'!J$482023,FALSE)),0,HLOOKUP($B74,INDIRECT("'Monthly Resource Report'!"&amp;'HMPL Validation'!J$482021&amp;":"&amp;'HMPL Validation'!J$482022),'HMPL Validation'!J$482023,FALSE))</f>
        <v>0.49123170824109408</v>
      </c>
      <c r="L74" s="301">
        <v>43435</v>
      </c>
      <c r="M74" s="294">
        <v>152</v>
      </c>
      <c r="N74" s="297">
        <v>5.1981256905599995</v>
      </c>
      <c r="O74" s="299">
        <v>7.0000000000000007E-2</v>
      </c>
      <c r="P74" s="295">
        <v>0.49</v>
      </c>
      <c r="Q74" s="294">
        <f ca="1">+IF(ISERROR(HLOOKUP($B74,INDIRECT("'Monthly Resource Report'!"&amp;'HMPL Validation'!Q$482021&amp;":"&amp;'HMPL Validation'!Q$482022),'HMPL Validation'!Q$482023,FALSE)),0,HLOOKUP($B74,INDIRECT("'Monthly Resource Report'!"&amp;'HMPL Validation'!Q$482021&amp;":"&amp;'HMPL Validation'!Q$482022),'HMPL Validation'!Q$482023,FALSE))</f>
        <v>152</v>
      </c>
      <c r="R74" s="297">
        <f ca="1">+IF(ISERROR(HLOOKUP($B74,INDIRECT("'Monthly Resource Report'!"&amp;'HMPL Validation'!R$482021&amp;":"&amp;'HMPL Validation'!R$482022),'HMPL Validation'!R$482023,FALSE)),0,HLOOKUP($B74,INDIRECT("'Monthly Resource Report'!"&amp;'HMPL Validation'!R$482021&amp;":"&amp;'HMPL Validation'!R$482022),'HMPL Validation'!R$482023,FALSE))</f>
        <v>5.1979959669338154</v>
      </c>
      <c r="S74" s="317">
        <f ca="1">+IF(ISERROR(HLOOKUP($B74,INDIRECT("'Monthly Resource Report'!"&amp;'HMPL Validation'!S$482021&amp;":"&amp;'HMPL Validation'!S$482022),'HMPL Validation'!S$482023,FALSE)),0,HLOOKUP($B74,INDIRECT("'Monthly Resource Report'!"&amp;'HMPL Validation'!S$482021&amp;":"&amp;'HMPL Validation'!S$482022),'HMPL Validation'!S$482023,FALSE))</f>
        <v>6.9772521016167585E-2</v>
      </c>
      <c r="T74" s="318">
        <f ca="1">+IF(ISERROR(HLOOKUP($B74,INDIRECT("'Monthly Resource Report'!"&amp;'HMPL Validation'!T$482021&amp;":"&amp;'HMPL Validation'!T$482022),'HMPL Validation'!T$482023,FALSE)),0,HLOOKUP($B74,INDIRECT("'Monthly Resource Report'!"&amp;'HMPL Validation'!T$482021&amp;":"&amp;'HMPL Validation'!T$482022),'HMPL Validation'!T$482023,FALSE))</f>
        <v>0.49216549189459047</v>
      </c>
    </row>
    <row r="75" spans="1:20" s="461" customFormat="1">
      <c r="B75" s="301">
        <v>43466</v>
      </c>
      <c r="C75" s="294">
        <v>153</v>
      </c>
      <c r="D75" s="297">
        <v>5.3337967710836152</v>
      </c>
      <c r="E75" s="299">
        <v>7.0000000000000007E-2</v>
      </c>
      <c r="F75" s="295">
        <v>0.49</v>
      </c>
      <c r="G75" s="294">
        <f ca="1">+IF(ISERROR(HLOOKUP($B75,INDIRECT("'Monthly Resource Report'!"&amp;'HMPL Validation'!G$482021&amp;":"&amp;'HMPL Validation'!G$482022),'HMPL Validation'!G$482023,FALSE)),0,HLOOKUP($B75,INDIRECT("'Monthly Resource Report'!"&amp;'HMPL Validation'!G$482021&amp;":"&amp;'HMPL Validation'!G$482022),'HMPL Validation'!G$482023,FALSE))</f>
        <v>153</v>
      </c>
      <c r="H75" s="297">
        <f ca="1">+IF(ISERROR(HLOOKUP($B75,INDIRECT("'Monthly Resource Report'!"&amp;'HMPL Validation'!H$482021&amp;":"&amp;'HMPL Validation'!H$482022),'HMPL Validation'!H$482023,FALSE)),0,HLOOKUP($B75,INDIRECT("'Monthly Resource Report'!"&amp;'HMPL Validation'!H$482021&amp;":"&amp;'HMPL Validation'!H$482022),'HMPL Validation'!H$482023,FALSE))</f>
        <v>5.3340009381331157</v>
      </c>
      <c r="I75" s="317">
        <f ca="1">+IF(ISERROR(HLOOKUP($B75,INDIRECT("'Monthly Resource Report'!"&amp;'HMPL Validation'!I$482021&amp;":"&amp;'HMPL Validation'!I$482022),'HMPL Validation'!I$482023,FALSE)),0,HLOOKUP($B75,INDIRECT("'Monthly Resource Report'!"&amp;'HMPL Validation'!I$482021&amp;":"&amp;'HMPL Validation'!I$482022),'HMPL Validation'!I$482023,FALSE))</f>
        <v>6.9808734486720481E-2</v>
      </c>
      <c r="J75" s="318">
        <f ca="1">+IF(ISERROR(HLOOKUP($B75,INDIRECT("'Monthly Resource Report'!"&amp;'HMPL Validation'!J$482021&amp;":"&amp;'HMPL Validation'!J$482022),'HMPL Validation'!J$482023,FALSE)),0,HLOOKUP($B75,INDIRECT("'Monthly Resource Report'!"&amp;'HMPL Validation'!J$482021&amp;":"&amp;'HMPL Validation'!J$482022),'HMPL Validation'!J$482023,FALSE))</f>
        <v>0.49061474405126126</v>
      </c>
      <c r="L75" s="301">
        <v>43466</v>
      </c>
      <c r="M75" s="294">
        <v>152</v>
      </c>
      <c r="N75" s="297">
        <v>5.3337967710836152</v>
      </c>
      <c r="O75" s="299">
        <v>7.0000000000000007E-2</v>
      </c>
      <c r="P75" s="295">
        <v>0.49</v>
      </c>
      <c r="Q75" s="294">
        <f ca="1">+IF(ISERROR(HLOOKUP($B75,INDIRECT("'Monthly Resource Report'!"&amp;'HMPL Validation'!Q$482021&amp;":"&amp;'HMPL Validation'!Q$482022),'HMPL Validation'!Q$482023,FALSE)),0,HLOOKUP($B75,INDIRECT("'Monthly Resource Report'!"&amp;'HMPL Validation'!Q$482021&amp;":"&amp;'HMPL Validation'!Q$482022),'HMPL Validation'!Q$482023,FALSE))</f>
        <v>152</v>
      </c>
      <c r="R75" s="297">
        <f ca="1">+IF(ISERROR(HLOOKUP($B75,INDIRECT("'Monthly Resource Report'!"&amp;'HMPL Validation'!R$482021&amp;":"&amp;'HMPL Validation'!R$482022),'HMPL Validation'!R$482023,FALSE)),0,HLOOKUP($B75,INDIRECT("'Monthly Resource Report'!"&amp;'HMPL Validation'!R$482021&amp;":"&amp;'HMPL Validation'!R$482022),'HMPL Validation'!R$482023,FALSE))</f>
        <v>5.3339989262325869</v>
      </c>
      <c r="S75" s="317">
        <f ca="1">+IF(ISERROR(HLOOKUP($B75,INDIRECT("'Monthly Resource Report'!"&amp;'HMPL Validation'!S$482021&amp;":"&amp;'HMPL Validation'!S$482022),'HMPL Validation'!S$482023,FALSE)),0,HLOOKUP($B75,INDIRECT("'Monthly Resource Report'!"&amp;'HMPL Validation'!S$482021&amp;":"&amp;'HMPL Validation'!S$482022),'HMPL Validation'!S$482023,FALSE))</f>
        <v>6.9814157006068772E-2</v>
      </c>
      <c r="T75" s="318">
        <f ca="1">+IF(ISERROR(HLOOKUP($B75,INDIRECT("'Monthly Resource Report'!"&amp;'HMPL Validation'!T$482021&amp;":"&amp;'HMPL Validation'!T$482022),'HMPL Validation'!T$482023,FALSE)),0,HLOOKUP($B75,INDIRECT("'Monthly Resource Report'!"&amp;'HMPL Validation'!T$482021&amp;":"&amp;'HMPL Validation'!T$482022),'HMPL Validation'!T$482023,FALSE))</f>
        <v>0.49128686234162078</v>
      </c>
    </row>
    <row r="76" spans="1:20" s="461" customFormat="1">
      <c r="B76" s="301">
        <v>43497</v>
      </c>
      <c r="C76" s="294">
        <v>153</v>
      </c>
      <c r="D76" s="297">
        <v>5.3337967710836152</v>
      </c>
      <c r="E76" s="299">
        <v>7.0000000000000007E-2</v>
      </c>
      <c r="F76" s="295">
        <v>0.49</v>
      </c>
      <c r="G76" s="294">
        <f ca="1">+IF(ISERROR(HLOOKUP($B76,INDIRECT("'Monthly Resource Report'!"&amp;'HMPL Validation'!G$482021&amp;":"&amp;'HMPL Validation'!G$482022),'HMPL Validation'!G$482023,FALSE)),0,HLOOKUP($B76,INDIRECT("'Monthly Resource Report'!"&amp;'HMPL Validation'!G$482021&amp;":"&amp;'HMPL Validation'!G$482022),'HMPL Validation'!G$482023,FALSE))</f>
        <v>153</v>
      </c>
      <c r="H76" s="297">
        <f ca="1">+IF(ISERROR(HLOOKUP($B76,INDIRECT("'Monthly Resource Report'!"&amp;'HMPL Validation'!H$482021&amp;":"&amp;'HMPL Validation'!H$482022),'HMPL Validation'!H$482023,FALSE)),0,HLOOKUP($B76,INDIRECT("'Monthly Resource Report'!"&amp;'HMPL Validation'!H$482021&amp;":"&amp;'HMPL Validation'!H$482022),'HMPL Validation'!H$482023,FALSE))</f>
        <v>5.3340004616297731</v>
      </c>
      <c r="I76" s="317">
        <f ca="1">+IF(ISERROR(HLOOKUP($B76,INDIRECT("'Monthly Resource Report'!"&amp;'HMPL Validation'!I$482021&amp;":"&amp;'HMPL Validation'!I$482022),'HMPL Validation'!I$482023,FALSE)),0,HLOOKUP($B76,INDIRECT("'Monthly Resource Report'!"&amp;'HMPL Validation'!I$482021&amp;":"&amp;'HMPL Validation'!I$482022),'HMPL Validation'!I$482023,FALSE))</f>
        <v>6.9829896769502339E-2</v>
      </c>
      <c r="J76" s="318">
        <f ca="1">+IF(ISERROR(HLOOKUP($B76,INDIRECT("'Monthly Resource Report'!"&amp;'HMPL Validation'!J$482021&amp;":"&amp;'HMPL Validation'!J$482022),'HMPL Validation'!J$482023,FALSE)),0,HLOOKUP($B76,INDIRECT("'Monthly Resource Report'!"&amp;'HMPL Validation'!J$482021&amp;":"&amp;'HMPL Validation'!J$482022),'HMPL Validation'!J$482023,FALSE))</f>
        <v>0.49133028628074848</v>
      </c>
      <c r="L76" s="301">
        <v>43497</v>
      </c>
      <c r="M76" s="294">
        <v>152</v>
      </c>
      <c r="N76" s="297">
        <v>5.3337967710836152</v>
      </c>
      <c r="O76" s="299">
        <v>7.0000000000000007E-2</v>
      </c>
      <c r="P76" s="295">
        <v>0.49</v>
      </c>
      <c r="Q76" s="294">
        <f ca="1">+IF(ISERROR(HLOOKUP($B76,INDIRECT("'Monthly Resource Report'!"&amp;'HMPL Validation'!Q$482021&amp;":"&amp;'HMPL Validation'!Q$482022),'HMPL Validation'!Q$482023,FALSE)),0,HLOOKUP($B76,INDIRECT("'Monthly Resource Report'!"&amp;'HMPL Validation'!Q$482021&amp;":"&amp;'HMPL Validation'!Q$482022),'HMPL Validation'!Q$482023,FALSE))</f>
        <v>152</v>
      </c>
      <c r="R76" s="297">
        <f ca="1">+IF(ISERROR(HLOOKUP($B76,INDIRECT("'Monthly Resource Report'!"&amp;'HMPL Validation'!R$482021&amp;":"&amp;'HMPL Validation'!R$482022),'HMPL Validation'!R$482023,FALSE)),0,HLOOKUP($B76,INDIRECT("'Monthly Resource Report'!"&amp;'HMPL Validation'!R$482021&amp;":"&amp;'HMPL Validation'!R$482022),'HMPL Validation'!R$482023,FALSE))</f>
        <v>5.333998846603019</v>
      </c>
      <c r="S76" s="317">
        <f ca="1">+IF(ISERROR(HLOOKUP($B76,INDIRECT("'Monthly Resource Report'!"&amp;'HMPL Validation'!S$482021&amp;":"&amp;'HMPL Validation'!S$482022),'HMPL Validation'!S$482023,FALSE)),0,HLOOKUP($B76,INDIRECT("'Monthly Resource Report'!"&amp;'HMPL Validation'!S$482021&amp;":"&amp;'HMPL Validation'!S$482022),'HMPL Validation'!S$482023,FALSE))</f>
        <v>6.9840004890627028E-2</v>
      </c>
      <c r="T76" s="318">
        <f ca="1">+IF(ISERROR(HLOOKUP($B76,INDIRECT("'Monthly Resource Report'!"&amp;'HMPL Validation'!T$482021&amp;":"&amp;'HMPL Validation'!T$482022),'HMPL Validation'!T$482023,FALSE)),0,HLOOKUP($B76,INDIRECT("'Monthly Resource Report'!"&amp;'HMPL Validation'!T$482021&amp;":"&amp;'HMPL Validation'!T$482022),'HMPL Validation'!T$482023,FALSE))</f>
        <v>0.49141708759426372</v>
      </c>
    </row>
    <row r="77" spans="1:20" s="461" customFormat="1">
      <c r="B77" s="301">
        <v>43525</v>
      </c>
      <c r="C77" s="294">
        <v>153</v>
      </c>
      <c r="D77" s="297">
        <v>5.3337967710836152</v>
      </c>
      <c r="E77" s="299">
        <v>7.0000000000000007E-2</v>
      </c>
      <c r="F77" s="295">
        <v>0.49</v>
      </c>
      <c r="G77" s="294">
        <f ca="1">+IF(ISERROR(HLOOKUP($B77,INDIRECT("'Monthly Resource Report'!"&amp;'HMPL Validation'!G$482021&amp;":"&amp;'HMPL Validation'!G$482022),'HMPL Validation'!G$482023,FALSE)),0,HLOOKUP($B77,INDIRECT("'Monthly Resource Report'!"&amp;'HMPL Validation'!G$482021&amp;":"&amp;'HMPL Validation'!G$482022),'HMPL Validation'!G$482023,FALSE))</f>
        <v>153</v>
      </c>
      <c r="H77" s="297">
        <f ca="1">+IF(ISERROR(HLOOKUP($B77,INDIRECT("'Monthly Resource Report'!"&amp;'HMPL Validation'!H$482021&amp;":"&amp;'HMPL Validation'!H$482022),'HMPL Validation'!H$482023,FALSE)),0,HLOOKUP($B77,INDIRECT("'Monthly Resource Report'!"&amp;'HMPL Validation'!H$482021&amp;":"&amp;'HMPL Validation'!H$482022),'HMPL Validation'!H$482023,FALSE))</f>
        <v>5.3340020768013225</v>
      </c>
      <c r="I77" s="317">
        <f ca="1">+IF(ISERROR(HLOOKUP($B77,INDIRECT("'Monthly Resource Report'!"&amp;'HMPL Validation'!I$482021&amp;":"&amp;'HMPL Validation'!I$482022),'HMPL Validation'!I$482023,FALSE)),0,HLOOKUP($B77,INDIRECT("'Monthly Resource Report'!"&amp;'HMPL Validation'!I$482021&amp;":"&amp;'HMPL Validation'!I$482022),'HMPL Validation'!I$482023,FALSE))</f>
        <v>6.9797166990295048E-2</v>
      </c>
      <c r="J77" s="318">
        <f ca="1">+IF(ISERROR(HLOOKUP($B77,INDIRECT("'Monthly Resource Report'!"&amp;'HMPL Validation'!J$482021&amp;":"&amp;'HMPL Validation'!J$482022),'HMPL Validation'!J$482023,FALSE)),0,HLOOKUP($B77,INDIRECT("'Monthly Resource Report'!"&amp;'HMPL Validation'!J$482021&amp;":"&amp;'HMPL Validation'!J$482022),'HMPL Validation'!J$482023,FALSE))</f>
        <v>0.49122926732927436</v>
      </c>
      <c r="L77" s="301">
        <v>43525</v>
      </c>
      <c r="M77" s="294">
        <v>152</v>
      </c>
      <c r="N77" s="297">
        <v>5.3337967710836152</v>
      </c>
      <c r="O77" s="299">
        <v>7.0000000000000007E-2</v>
      </c>
      <c r="P77" s="295">
        <v>0.49</v>
      </c>
      <c r="Q77" s="294">
        <f ca="1">+IF(ISERROR(HLOOKUP($B77,INDIRECT("'Monthly Resource Report'!"&amp;'HMPL Validation'!Q$482021&amp;":"&amp;'HMPL Validation'!Q$482022),'HMPL Validation'!Q$482023,FALSE)),0,HLOOKUP($B77,INDIRECT("'Monthly Resource Report'!"&amp;'HMPL Validation'!Q$482021&amp;":"&amp;'HMPL Validation'!Q$482022),'HMPL Validation'!Q$482023,FALSE))</f>
        <v>152</v>
      </c>
      <c r="R77" s="297">
        <f ca="1">+IF(ISERROR(HLOOKUP($B77,INDIRECT("'Monthly Resource Report'!"&amp;'HMPL Validation'!R$482021&amp;":"&amp;'HMPL Validation'!R$482022),'HMPL Validation'!R$482023,FALSE)),0,HLOOKUP($B77,INDIRECT("'Monthly Resource Report'!"&amp;'HMPL Validation'!R$482021&amp;":"&amp;'HMPL Validation'!R$482022),'HMPL Validation'!R$482023,FALSE))</f>
        <v>5.3339986287803764</v>
      </c>
      <c r="S77" s="317">
        <f ca="1">+IF(ISERROR(HLOOKUP($B77,INDIRECT("'Monthly Resource Report'!"&amp;'HMPL Validation'!S$482021&amp;":"&amp;'HMPL Validation'!S$482022),'HMPL Validation'!S$482023,FALSE)),0,HLOOKUP($B77,INDIRECT("'Monthly Resource Report'!"&amp;'HMPL Validation'!S$482021&amp;":"&amp;'HMPL Validation'!S$482022),'HMPL Validation'!S$482023,FALSE))</f>
        <v>6.9781110352183318E-2</v>
      </c>
      <c r="T77" s="318">
        <f ca="1">+IF(ISERROR(HLOOKUP($B77,INDIRECT("'Monthly Resource Report'!"&amp;'HMPL Validation'!T$482021&amp;":"&amp;'HMPL Validation'!T$482022),'HMPL Validation'!T$482023,FALSE)),0,HLOOKUP($B77,INDIRECT("'Monthly Resource Report'!"&amp;'HMPL Validation'!T$482021&amp;":"&amp;'HMPL Validation'!T$482022),'HMPL Validation'!T$482023,FALSE))</f>
        <v>0.49172857201445064</v>
      </c>
    </row>
    <row r="78" spans="1:20" s="461" customFormat="1">
      <c r="B78" s="301">
        <v>43556</v>
      </c>
      <c r="C78" s="294">
        <v>153</v>
      </c>
      <c r="D78" s="297">
        <v>5.3337967710836152</v>
      </c>
      <c r="E78" s="299">
        <v>7.0000000000000007E-2</v>
      </c>
      <c r="F78" s="295">
        <v>0.49</v>
      </c>
      <c r="G78" s="294">
        <f ca="1">+IF(ISERROR(HLOOKUP($B78,INDIRECT("'Monthly Resource Report'!"&amp;'HMPL Validation'!G$482021&amp;":"&amp;'HMPL Validation'!G$482022),'HMPL Validation'!G$482023,FALSE)),0,HLOOKUP($B78,INDIRECT("'Monthly Resource Report'!"&amp;'HMPL Validation'!G$482021&amp;":"&amp;'HMPL Validation'!G$482022),'HMPL Validation'!G$482023,FALSE))</f>
        <v>153</v>
      </c>
      <c r="H78" s="297">
        <f ca="1">+IF(ISERROR(HLOOKUP($B78,INDIRECT("'Monthly Resource Report'!"&amp;'HMPL Validation'!H$482021&amp;":"&amp;'HMPL Validation'!H$482022),'HMPL Validation'!H$482023,FALSE)),0,HLOOKUP($B78,INDIRECT("'Monthly Resource Report'!"&amp;'HMPL Validation'!H$482021&amp;":"&amp;'HMPL Validation'!H$482022),'HMPL Validation'!H$482023,FALSE))</f>
        <v>5.3340017619319067</v>
      </c>
      <c r="I78" s="317">
        <f ca="1">+IF(ISERROR(HLOOKUP($B78,INDIRECT("'Monthly Resource Report'!"&amp;'HMPL Validation'!I$482021&amp;":"&amp;'HMPL Validation'!I$482022),'HMPL Validation'!I$482023,FALSE)),0,HLOOKUP($B78,INDIRECT("'Monthly Resource Report'!"&amp;'HMPL Validation'!I$482021&amp;":"&amp;'HMPL Validation'!I$482022),'HMPL Validation'!I$482023,FALSE))</f>
        <v>6.9796004900247496E-2</v>
      </c>
      <c r="J78" s="318">
        <f ca="1">+IF(ISERROR(HLOOKUP($B78,INDIRECT("'Monthly Resource Report'!"&amp;'HMPL Validation'!J$482021&amp;":"&amp;'HMPL Validation'!J$482022),'HMPL Validation'!J$482023,FALSE)),0,HLOOKUP($B78,INDIRECT("'Monthly Resource Report'!"&amp;'HMPL Validation'!J$482021&amp;":"&amp;'HMPL Validation'!J$482022),'HMPL Validation'!J$482023,FALSE))</f>
        <v>0.49125723902941976</v>
      </c>
      <c r="L78" s="301">
        <v>43556</v>
      </c>
      <c r="M78" s="294">
        <v>152</v>
      </c>
      <c r="N78" s="297">
        <v>5.3337967710836152</v>
      </c>
      <c r="O78" s="299">
        <v>7.0000000000000007E-2</v>
      </c>
      <c r="P78" s="295">
        <v>0.49</v>
      </c>
      <c r="Q78" s="294">
        <f ca="1">+IF(ISERROR(HLOOKUP($B78,INDIRECT("'Monthly Resource Report'!"&amp;'HMPL Validation'!Q$482021&amp;":"&amp;'HMPL Validation'!Q$482022),'HMPL Validation'!Q$482023,FALSE)),0,HLOOKUP($B78,INDIRECT("'Monthly Resource Report'!"&amp;'HMPL Validation'!Q$482021&amp;":"&amp;'HMPL Validation'!Q$482022),'HMPL Validation'!Q$482023,FALSE))</f>
        <v>152</v>
      </c>
      <c r="R78" s="297">
        <f ca="1">+IF(ISERROR(HLOOKUP($B78,INDIRECT("'Monthly Resource Report'!"&amp;'HMPL Validation'!R$482021&amp;":"&amp;'HMPL Validation'!R$482022),'HMPL Validation'!R$482023,FALSE)),0,HLOOKUP($B78,INDIRECT("'Monthly Resource Report'!"&amp;'HMPL Validation'!R$482021&amp;":"&amp;'HMPL Validation'!R$482022),'HMPL Validation'!R$482023,FALSE))</f>
        <v>5.3339980867368197</v>
      </c>
      <c r="S78" s="317">
        <f ca="1">+IF(ISERROR(HLOOKUP($B78,INDIRECT("'Monthly Resource Report'!"&amp;'HMPL Validation'!S$482021&amp;":"&amp;'HMPL Validation'!S$482022),'HMPL Validation'!S$482023,FALSE)),0,HLOOKUP($B78,INDIRECT("'Monthly Resource Report'!"&amp;'HMPL Validation'!S$482021&amp;":"&amp;'HMPL Validation'!S$482022),'HMPL Validation'!S$482023,FALSE))</f>
        <v>6.9797271967740812E-2</v>
      </c>
      <c r="T78" s="318">
        <f ca="1">+IF(ISERROR(HLOOKUP($B78,INDIRECT("'Monthly Resource Report'!"&amp;'HMPL Validation'!T$482021&amp;":"&amp;'HMPL Validation'!T$482022),'HMPL Validation'!T$482023,FALSE)),0,HLOOKUP($B78,INDIRECT("'Monthly Resource Report'!"&amp;'HMPL Validation'!T$482021&amp;":"&amp;'HMPL Validation'!T$482022),'HMPL Validation'!T$482023,FALSE))</f>
        <v>0.49211150507994683</v>
      </c>
    </row>
    <row r="79" spans="1:20" s="461" customFormat="1">
      <c r="B79" s="301">
        <v>43586</v>
      </c>
      <c r="C79" s="294">
        <v>153</v>
      </c>
      <c r="D79" s="297">
        <v>5.3337967710836152</v>
      </c>
      <c r="E79" s="299">
        <v>7.0000000000000007E-2</v>
      </c>
      <c r="F79" s="295">
        <v>0.49</v>
      </c>
      <c r="G79" s="294">
        <f ca="1">+IF(ISERROR(HLOOKUP($B79,INDIRECT("'Monthly Resource Report'!"&amp;'HMPL Validation'!G$482021&amp;":"&amp;'HMPL Validation'!G$482022),'HMPL Validation'!G$482023,FALSE)),0,HLOOKUP($B79,INDIRECT("'Monthly Resource Report'!"&amp;'HMPL Validation'!G$482021&amp;":"&amp;'HMPL Validation'!G$482022),'HMPL Validation'!G$482023,FALSE))</f>
        <v>153</v>
      </c>
      <c r="H79" s="297">
        <f ca="1">+IF(ISERROR(HLOOKUP($B79,INDIRECT("'Monthly Resource Report'!"&amp;'HMPL Validation'!H$482021&amp;":"&amp;'HMPL Validation'!H$482022),'HMPL Validation'!H$482023,FALSE)),0,HLOOKUP($B79,INDIRECT("'Monthly Resource Report'!"&amp;'HMPL Validation'!H$482021&amp;":"&amp;'HMPL Validation'!H$482022),'HMPL Validation'!H$482023,FALSE))</f>
        <v>5.3340005977584068</v>
      </c>
      <c r="I79" s="317">
        <f ca="1">+IF(ISERROR(HLOOKUP($B79,INDIRECT("'Monthly Resource Report'!"&amp;'HMPL Validation'!I$482021&amp;":"&amp;'HMPL Validation'!I$482022),'HMPL Validation'!I$482023,FALSE)),0,HLOOKUP($B79,INDIRECT("'Monthly Resource Report'!"&amp;'HMPL Validation'!I$482021&amp;":"&amp;'HMPL Validation'!I$482022),'HMPL Validation'!I$482023,FALSE))</f>
        <v>6.9818846746071181E-2</v>
      </c>
      <c r="J79" s="318">
        <f ca="1">+IF(ISERROR(HLOOKUP($B79,INDIRECT("'Monthly Resource Report'!"&amp;'HMPL Validation'!J$482021&amp;":"&amp;'HMPL Validation'!J$482022),'HMPL Validation'!J$482023,FALSE)),0,HLOOKUP($B79,INDIRECT("'Monthly Resource Report'!"&amp;'HMPL Validation'!J$482021&amp;":"&amp;'HMPL Validation'!J$482022),'HMPL Validation'!J$482023,FALSE))</f>
        <v>0.4909050597229746</v>
      </c>
      <c r="L79" s="301">
        <v>43586</v>
      </c>
      <c r="M79" s="294">
        <v>152</v>
      </c>
      <c r="N79" s="297">
        <v>5.3337967710836152</v>
      </c>
      <c r="O79" s="299">
        <v>7.0000000000000007E-2</v>
      </c>
      <c r="P79" s="295">
        <v>0.49</v>
      </c>
      <c r="Q79" s="294">
        <f ca="1">+IF(ISERROR(HLOOKUP($B79,INDIRECT("'Monthly Resource Report'!"&amp;'HMPL Validation'!Q$482021&amp;":"&amp;'HMPL Validation'!Q$482022),'HMPL Validation'!Q$482023,FALSE)),0,HLOOKUP($B79,INDIRECT("'Monthly Resource Report'!"&amp;'HMPL Validation'!Q$482021&amp;":"&amp;'HMPL Validation'!Q$482022),'HMPL Validation'!Q$482023,FALSE))</f>
        <v>152</v>
      </c>
      <c r="R79" s="297">
        <f ca="1">+IF(ISERROR(HLOOKUP($B79,INDIRECT("'Monthly Resource Report'!"&amp;'HMPL Validation'!R$482021&amp;":"&amp;'HMPL Validation'!R$482022),'HMPL Validation'!R$482023,FALSE)),0,HLOOKUP($B79,INDIRECT("'Monthly Resource Report'!"&amp;'HMPL Validation'!R$482021&amp;":"&amp;'HMPL Validation'!R$482022),'HMPL Validation'!R$482023,FALSE))</f>
        <v>5.3339980897545072</v>
      </c>
      <c r="S79" s="317">
        <f ca="1">+IF(ISERROR(HLOOKUP($B79,INDIRECT("'Monthly Resource Report'!"&amp;'HMPL Validation'!S$482021&amp;":"&amp;'HMPL Validation'!S$482022),'HMPL Validation'!S$482023,FALSE)),0,HLOOKUP($B79,INDIRECT("'Monthly Resource Report'!"&amp;'HMPL Validation'!S$482021&amp;":"&amp;'HMPL Validation'!S$482022),'HMPL Validation'!S$482023,FALSE))</f>
        <v>6.9784614132175612E-2</v>
      </c>
      <c r="T79" s="318">
        <f ca="1">+IF(ISERROR(HLOOKUP($B79,INDIRECT("'Monthly Resource Report'!"&amp;'HMPL Validation'!T$482021&amp;":"&amp;'HMPL Validation'!T$482022),'HMPL Validation'!T$482023,FALSE)),0,HLOOKUP($B79,INDIRECT("'Monthly Resource Report'!"&amp;'HMPL Validation'!T$482021&amp;":"&amp;'HMPL Validation'!T$482022),'HMPL Validation'!T$482023,FALSE))</f>
        <v>0.49293795815398855</v>
      </c>
    </row>
    <row r="80" spans="1:20" s="461" customFormat="1">
      <c r="B80" s="301">
        <v>43617</v>
      </c>
      <c r="C80" s="294">
        <v>153</v>
      </c>
      <c r="D80" s="297">
        <v>5.3337967710836152</v>
      </c>
      <c r="E80" s="299">
        <v>7.0000000000000007E-2</v>
      </c>
      <c r="F80" s="295">
        <v>0.49</v>
      </c>
      <c r="G80" s="294">
        <f ca="1">+IF(ISERROR(HLOOKUP($B80,INDIRECT("'Monthly Resource Report'!"&amp;'HMPL Validation'!G$482021&amp;":"&amp;'HMPL Validation'!G$482022),'HMPL Validation'!G$482023,FALSE)),0,HLOOKUP($B80,INDIRECT("'Monthly Resource Report'!"&amp;'HMPL Validation'!G$482021&amp;":"&amp;'HMPL Validation'!G$482022),'HMPL Validation'!G$482023,FALSE))</f>
        <v>153</v>
      </c>
      <c r="H80" s="297">
        <f ca="1">+IF(ISERROR(HLOOKUP($B80,INDIRECT("'Monthly Resource Report'!"&amp;'HMPL Validation'!H$482021&amp;":"&amp;'HMPL Validation'!H$482022),'HMPL Validation'!H$482023,FALSE)),0,HLOOKUP($B80,INDIRECT("'Monthly Resource Report'!"&amp;'HMPL Validation'!H$482021&amp;":"&amp;'HMPL Validation'!H$482022),'HMPL Validation'!H$482023,FALSE))</f>
        <v>5.3340008005912063</v>
      </c>
      <c r="I80" s="317">
        <f ca="1">+IF(ISERROR(HLOOKUP($B80,INDIRECT("'Monthly Resource Report'!"&amp;'HMPL Validation'!I$482021&amp;":"&amp;'HMPL Validation'!I$482022),'HMPL Validation'!I$482023,FALSE)),0,HLOOKUP($B80,INDIRECT("'Monthly Resource Report'!"&amp;'HMPL Validation'!I$482021&amp;":"&amp;'HMPL Validation'!I$482022),'HMPL Validation'!I$482023,FALSE))</f>
        <v>6.9827656961005069E-2</v>
      </c>
      <c r="J80" s="318">
        <f ca="1">+IF(ISERROR(HLOOKUP($B80,INDIRECT("'Monthly Resource Report'!"&amp;'HMPL Validation'!J$482021&amp;":"&amp;'HMPL Validation'!J$482022),'HMPL Validation'!J$482023,FALSE)),0,HLOOKUP($B80,INDIRECT("'Monthly Resource Report'!"&amp;'HMPL Validation'!J$482021&amp;":"&amp;'HMPL Validation'!J$482022),'HMPL Validation'!J$482023,FALSE))</f>
        <v>0.49063066506528064</v>
      </c>
      <c r="L80" s="301">
        <v>43617</v>
      </c>
      <c r="M80" s="294">
        <v>152</v>
      </c>
      <c r="N80" s="297">
        <v>5.3337967710836152</v>
      </c>
      <c r="O80" s="299">
        <v>7.0000000000000007E-2</v>
      </c>
      <c r="P80" s="295">
        <v>0.49</v>
      </c>
      <c r="Q80" s="294">
        <f ca="1">+IF(ISERROR(HLOOKUP($B80,INDIRECT("'Monthly Resource Report'!"&amp;'HMPL Validation'!Q$482021&amp;":"&amp;'HMPL Validation'!Q$482022),'HMPL Validation'!Q$482023,FALSE)),0,HLOOKUP($B80,INDIRECT("'Monthly Resource Report'!"&amp;'HMPL Validation'!Q$482021&amp;":"&amp;'HMPL Validation'!Q$482022),'HMPL Validation'!Q$482023,FALSE))</f>
        <v>152</v>
      </c>
      <c r="R80" s="297">
        <f ca="1">+IF(ISERROR(HLOOKUP($B80,INDIRECT("'Monthly Resource Report'!"&amp;'HMPL Validation'!R$482021&amp;":"&amp;'HMPL Validation'!R$482022),'HMPL Validation'!R$482023,FALSE)),0,HLOOKUP($B80,INDIRECT("'Monthly Resource Report'!"&amp;'HMPL Validation'!R$482021&amp;":"&amp;'HMPL Validation'!R$482022),'HMPL Validation'!R$482023,FALSE))</f>
        <v>5.3339974879631571</v>
      </c>
      <c r="S80" s="317">
        <f ca="1">+IF(ISERROR(HLOOKUP($B80,INDIRECT("'Monthly Resource Report'!"&amp;'HMPL Validation'!S$482021&amp;":"&amp;'HMPL Validation'!S$482022),'HMPL Validation'!S$482023,FALSE)),0,HLOOKUP($B80,INDIRECT("'Monthly Resource Report'!"&amp;'HMPL Validation'!S$482021&amp;":"&amp;'HMPL Validation'!S$482022),'HMPL Validation'!S$482023,FALSE))</f>
        <v>6.9826564880529185E-2</v>
      </c>
      <c r="T80" s="318">
        <f ca="1">+IF(ISERROR(HLOOKUP($B80,INDIRECT("'Monthly Resource Report'!"&amp;'HMPL Validation'!T$482021&amp;":"&amp;'HMPL Validation'!T$482022),'HMPL Validation'!T$482023,FALSE)),0,HLOOKUP($B80,INDIRECT("'Monthly Resource Report'!"&amp;'HMPL Validation'!T$482021&amp;":"&amp;'HMPL Validation'!T$482022),'HMPL Validation'!T$482023,FALSE))</f>
        <v>0.4917625413714814</v>
      </c>
    </row>
    <row r="81" spans="2:20" s="461" customFormat="1">
      <c r="B81" s="301">
        <v>43647</v>
      </c>
      <c r="C81" s="294">
        <v>153</v>
      </c>
      <c r="D81" s="297">
        <v>5.3337967710836152</v>
      </c>
      <c r="E81" s="299">
        <v>7.0000000000000007E-2</v>
      </c>
      <c r="F81" s="295">
        <v>0.49</v>
      </c>
      <c r="G81" s="294">
        <f ca="1">+IF(ISERROR(HLOOKUP($B81,INDIRECT("'Monthly Resource Report'!"&amp;'HMPL Validation'!G$482021&amp;":"&amp;'HMPL Validation'!G$482022),'HMPL Validation'!G$482023,FALSE)),0,HLOOKUP($B81,INDIRECT("'Monthly Resource Report'!"&amp;'HMPL Validation'!G$482021&amp;":"&amp;'HMPL Validation'!G$482022),'HMPL Validation'!G$482023,FALSE))</f>
        <v>153</v>
      </c>
      <c r="H81" s="297">
        <f ca="1">+IF(ISERROR(HLOOKUP($B81,INDIRECT("'Monthly Resource Report'!"&amp;'HMPL Validation'!H$482021&amp;":"&amp;'HMPL Validation'!H$482022),'HMPL Validation'!H$482023,FALSE)),0,HLOOKUP($B81,INDIRECT("'Monthly Resource Report'!"&amp;'HMPL Validation'!H$482021&amp;":"&amp;'HMPL Validation'!H$482022),'HMPL Validation'!H$482023,FALSE))</f>
        <v>5.3339993535685952</v>
      </c>
      <c r="I81" s="317">
        <f ca="1">+IF(ISERROR(HLOOKUP($B81,INDIRECT("'Monthly Resource Report'!"&amp;'HMPL Validation'!I$482021&amp;":"&amp;'HMPL Validation'!I$482022),'HMPL Validation'!I$482023,FALSE)),0,HLOOKUP($B81,INDIRECT("'Monthly Resource Report'!"&amp;'HMPL Validation'!I$482021&amp;":"&amp;'HMPL Validation'!I$482022),'HMPL Validation'!I$482023,FALSE))</f>
        <v>6.9872322582679849E-2</v>
      </c>
      <c r="J81" s="318">
        <f ca="1">+IF(ISERROR(HLOOKUP($B81,INDIRECT("'Monthly Resource Report'!"&amp;'HMPL Validation'!J$482021&amp;":"&amp;'HMPL Validation'!J$482022),'HMPL Validation'!J$482023,FALSE)),0,HLOOKUP($B81,INDIRECT("'Monthly Resource Report'!"&amp;'HMPL Validation'!J$482021&amp;":"&amp;'HMPL Validation'!J$482022),'HMPL Validation'!J$482023,FALSE))</f>
        <v>0.4906045662512955</v>
      </c>
      <c r="L81" s="301">
        <v>43647</v>
      </c>
      <c r="M81" s="294">
        <v>152</v>
      </c>
      <c r="N81" s="297">
        <v>5.3337967710836152</v>
      </c>
      <c r="O81" s="299">
        <v>7.0000000000000007E-2</v>
      </c>
      <c r="P81" s="295">
        <v>0.49</v>
      </c>
      <c r="Q81" s="294">
        <f ca="1">+IF(ISERROR(HLOOKUP($B81,INDIRECT("'Monthly Resource Report'!"&amp;'HMPL Validation'!Q$482021&amp;":"&amp;'HMPL Validation'!Q$482022),'HMPL Validation'!Q$482023,FALSE)),0,HLOOKUP($B81,INDIRECT("'Monthly Resource Report'!"&amp;'HMPL Validation'!Q$482021&amp;":"&amp;'HMPL Validation'!Q$482022),'HMPL Validation'!Q$482023,FALSE))</f>
        <v>152</v>
      </c>
      <c r="R81" s="297">
        <f ca="1">+IF(ISERROR(HLOOKUP($B81,INDIRECT("'Monthly Resource Report'!"&amp;'HMPL Validation'!R$482021&amp;":"&amp;'HMPL Validation'!R$482022),'HMPL Validation'!R$482023,FALSE)),0,HLOOKUP($B81,INDIRECT("'Monthly Resource Report'!"&amp;'HMPL Validation'!R$482021&amp;":"&amp;'HMPL Validation'!R$482022),'HMPL Validation'!R$482023,FALSE))</f>
        <v>5.3339973910472569</v>
      </c>
      <c r="S81" s="317">
        <f ca="1">+IF(ISERROR(HLOOKUP($B81,INDIRECT("'Monthly Resource Report'!"&amp;'HMPL Validation'!S$482021&amp;":"&amp;'HMPL Validation'!S$482022),'HMPL Validation'!S$482023,FALSE)),0,HLOOKUP($B81,INDIRECT("'Monthly Resource Report'!"&amp;'HMPL Validation'!S$482021&amp;":"&amp;'HMPL Validation'!S$482022),'HMPL Validation'!S$482023,FALSE))</f>
        <v>6.9878537705064983E-2</v>
      </c>
      <c r="T81" s="318">
        <f ca="1">+IF(ISERROR(HLOOKUP($B81,INDIRECT("'Monthly Resource Report'!"&amp;'HMPL Validation'!T$482021&amp;":"&amp;'HMPL Validation'!T$482022),'HMPL Validation'!T$482023,FALSE)),0,HLOOKUP($B81,INDIRECT("'Monthly Resource Report'!"&amp;'HMPL Validation'!T$482021&amp;":"&amp;'HMPL Validation'!T$482022),'HMPL Validation'!T$482023,FALSE))</f>
        <v>0.49083336600969613</v>
      </c>
    </row>
    <row r="82" spans="2:20" s="461" customFormat="1">
      <c r="B82" s="301">
        <v>43678</v>
      </c>
      <c r="C82" s="294">
        <v>153</v>
      </c>
      <c r="D82" s="297">
        <v>5.3337967710836152</v>
      </c>
      <c r="E82" s="299">
        <v>7.0000000000000007E-2</v>
      </c>
      <c r="F82" s="295">
        <v>0.49</v>
      </c>
      <c r="G82" s="294">
        <f ca="1">+IF(ISERROR(HLOOKUP($B82,INDIRECT("'Monthly Resource Report'!"&amp;'HMPL Validation'!G$482021&amp;":"&amp;'HMPL Validation'!G$482022),'HMPL Validation'!G$482023,FALSE)),0,HLOOKUP($B82,INDIRECT("'Monthly Resource Report'!"&amp;'HMPL Validation'!G$482021&amp;":"&amp;'HMPL Validation'!G$482022),'HMPL Validation'!G$482023,FALSE))</f>
        <v>153</v>
      </c>
      <c r="H82" s="297">
        <f ca="1">+IF(ISERROR(HLOOKUP($B82,INDIRECT("'Monthly Resource Report'!"&amp;'HMPL Validation'!H$482021&amp;":"&amp;'HMPL Validation'!H$482022),'HMPL Validation'!H$482023,FALSE)),0,HLOOKUP($B82,INDIRECT("'Monthly Resource Report'!"&amp;'HMPL Validation'!H$482021&amp;":"&amp;'HMPL Validation'!H$482022),'HMPL Validation'!H$482023,FALSE))</f>
        <v>5.3339998825176469</v>
      </c>
      <c r="I82" s="317">
        <f ca="1">+IF(ISERROR(HLOOKUP($B82,INDIRECT("'Monthly Resource Report'!"&amp;'HMPL Validation'!I$482021&amp;":"&amp;'HMPL Validation'!I$482022),'HMPL Validation'!I$482023,FALSE)),0,HLOOKUP($B82,INDIRECT("'Monthly Resource Report'!"&amp;'HMPL Validation'!I$482021&amp;":"&amp;'HMPL Validation'!I$482022),'HMPL Validation'!I$482023,FALSE))</f>
        <v>6.9862232134845978E-2</v>
      </c>
      <c r="J82" s="318">
        <f ca="1">+IF(ISERROR(HLOOKUP($B82,INDIRECT("'Monthly Resource Report'!"&amp;'HMPL Validation'!J$482021&amp;":"&amp;'HMPL Validation'!J$482022),'HMPL Validation'!J$482023,FALSE)),0,HLOOKUP($B82,INDIRECT("'Monthly Resource Report'!"&amp;'HMPL Validation'!J$482021&amp;":"&amp;'HMPL Validation'!J$482022),'HMPL Validation'!J$482023,FALSE))</f>
        <v>0.49089861780085109</v>
      </c>
      <c r="L82" s="301">
        <v>43678</v>
      </c>
      <c r="M82" s="294">
        <v>152</v>
      </c>
      <c r="N82" s="297">
        <v>5.3337967710836152</v>
      </c>
      <c r="O82" s="299">
        <v>7.0000000000000007E-2</v>
      </c>
      <c r="P82" s="295">
        <v>0.49</v>
      </c>
      <c r="Q82" s="294">
        <f ca="1">+IF(ISERROR(HLOOKUP($B82,INDIRECT("'Monthly Resource Report'!"&amp;'HMPL Validation'!Q$482021&amp;":"&amp;'HMPL Validation'!Q$482022),'HMPL Validation'!Q$482023,FALSE)),0,HLOOKUP($B82,INDIRECT("'Monthly Resource Report'!"&amp;'HMPL Validation'!Q$482021&amp;":"&amp;'HMPL Validation'!Q$482022),'HMPL Validation'!Q$482023,FALSE))</f>
        <v>152</v>
      </c>
      <c r="R82" s="297">
        <f ca="1">+IF(ISERROR(HLOOKUP($B82,INDIRECT("'Monthly Resource Report'!"&amp;'HMPL Validation'!R$482021&amp;":"&amp;'HMPL Validation'!R$482022),'HMPL Validation'!R$482023,FALSE)),0,HLOOKUP($B82,INDIRECT("'Monthly Resource Report'!"&amp;'HMPL Validation'!R$482021&amp;":"&amp;'HMPL Validation'!R$482022),'HMPL Validation'!R$482023,FALSE))</f>
        <v>5.3339975800946862</v>
      </c>
      <c r="S82" s="317">
        <f ca="1">+IF(ISERROR(HLOOKUP($B82,INDIRECT("'Monthly Resource Report'!"&amp;'HMPL Validation'!S$482021&amp;":"&amp;'HMPL Validation'!S$482022),'HMPL Validation'!S$482023,FALSE)),0,HLOOKUP($B82,INDIRECT("'Monthly Resource Report'!"&amp;'HMPL Validation'!S$482021&amp;":"&amp;'HMPL Validation'!S$482022),'HMPL Validation'!S$482023,FALSE))</f>
        <v>6.9879109501322187E-2</v>
      </c>
      <c r="T82" s="318">
        <f ca="1">+IF(ISERROR(HLOOKUP($B82,INDIRECT("'Monthly Resource Report'!"&amp;'HMPL Validation'!T$482021&amp;":"&amp;'HMPL Validation'!T$482022),'HMPL Validation'!T$482023,FALSE)),0,HLOOKUP($B82,INDIRECT("'Monthly Resource Report'!"&amp;'HMPL Validation'!T$482021&amp;":"&amp;'HMPL Validation'!T$482022),'HMPL Validation'!T$482023,FALSE))</f>
        <v>0.49167908280512135</v>
      </c>
    </row>
    <row r="83" spans="2:20" s="461" customFormat="1">
      <c r="B83" s="301">
        <v>43709</v>
      </c>
      <c r="C83" s="294">
        <v>153</v>
      </c>
      <c r="D83" s="297">
        <v>5.3337967710836152</v>
      </c>
      <c r="E83" s="299">
        <v>7.0000000000000007E-2</v>
      </c>
      <c r="F83" s="295">
        <v>0.49</v>
      </c>
      <c r="G83" s="294">
        <f ca="1">+IF(ISERROR(HLOOKUP($B83,INDIRECT("'Monthly Resource Report'!"&amp;'HMPL Validation'!G$482021&amp;":"&amp;'HMPL Validation'!G$482022),'HMPL Validation'!G$482023,FALSE)),0,HLOOKUP($B83,INDIRECT("'Monthly Resource Report'!"&amp;'HMPL Validation'!G$482021&amp;":"&amp;'HMPL Validation'!G$482022),'HMPL Validation'!G$482023,FALSE))</f>
        <v>153</v>
      </c>
      <c r="H83" s="297">
        <f ca="1">+IF(ISERROR(HLOOKUP($B83,INDIRECT("'Monthly Resource Report'!"&amp;'HMPL Validation'!H$482021&amp;":"&amp;'HMPL Validation'!H$482022),'HMPL Validation'!H$482023,FALSE)),0,HLOOKUP($B83,INDIRECT("'Monthly Resource Report'!"&amp;'HMPL Validation'!H$482021&amp;":"&amp;'HMPL Validation'!H$482022),'HMPL Validation'!H$482023,FALSE))</f>
        <v>5.3340002457279176</v>
      </c>
      <c r="I83" s="317">
        <f ca="1">+IF(ISERROR(HLOOKUP($B83,INDIRECT("'Monthly Resource Report'!"&amp;'HMPL Validation'!I$482021&amp;":"&amp;'HMPL Validation'!I$482022),'HMPL Validation'!I$482023,FALSE)),0,HLOOKUP($B83,INDIRECT("'Monthly Resource Report'!"&amp;'HMPL Validation'!I$482021&amp;":"&amp;'HMPL Validation'!I$482022),'HMPL Validation'!I$482023,FALSE))</f>
        <v>6.9835335895317791E-2</v>
      </c>
      <c r="J83" s="318">
        <f ca="1">+IF(ISERROR(HLOOKUP($B83,INDIRECT("'Monthly Resource Report'!"&amp;'HMPL Validation'!J$482021&amp;":"&amp;'HMPL Validation'!J$482022),'HMPL Validation'!J$482023,FALSE)),0,HLOOKUP($B83,INDIRECT("'Monthly Resource Report'!"&amp;'HMPL Validation'!J$482021&amp;":"&amp;'HMPL Validation'!J$482022),'HMPL Validation'!J$482023,FALSE))</f>
        <v>0.49125283303945255</v>
      </c>
      <c r="L83" s="301">
        <v>43709</v>
      </c>
      <c r="M83" s="294">
        <v>152</v>
      </c>
      <c r="N83" s="297">
        <v>5.3337967710836152</v>
      </c>
      <c r="O83" s="299">
        <v>7.0000000000000007E-2</v>
      </c>
      <c r="P83" s="295">
        <v>0.49</v>
      </c>
      <c r="Q83" s="294">
        <f ca="1">+IF(ISERROR(HLOOKUP($B83,INDIRECT("'Monthly Resource Report'!"&amp;'HMPL Validation'!Q$482021&amp;":"&amp;'HMPL Validation'!Q$482022),'HMPL Validation'!Q$482023,FALSE)),0,HLOOKUP($B83,INDIRECT("'Monthly Resource Report'!"&amp;'HMPL Validation'!Q$482021&amp;":"&amp;'HMPL Validation'!Q$482022),'HMPL Validation'!Q$482023,FALSE))</f>
        <v>152</v>
      </c>
      <c r="R83" s="297">
        <f ca="1">+IF(ISERROR(HLOOKUP($B83,INDIRECT("'Monthly Resource Report'!"&amp;'HMPL Validation'!R$482021&amp;":"&amp;'HMPL Validation'!R$482022),'HMPL Validation'!R$482023,FALSE)),0,HLOOKUP($B83,INDIRECT("'Monthly Resource Report'!"&amp;'HMPL Validation'!R$482021&amp;":"&amp;'HMPL Validation'!R$482022),'HMPL Validation'!R$482023,FALSE))</f>
        <v>5.3339969600116603</v>
      </c>
      <c r="S83" s="317">
        <f ca="1">+IF(ISERROR(HLOOKUP($B83,INDIRECT("'Monthly Resource Report'!"&amp;'HMPL Validation'!S$482021&amp;":"&amp;'HMPL Validation'!S$482022),'HMPL Validation'!S$482023,FALSE)),0,HLOOKUP($B83,INDIRECT("'Monthly Resource Report'!"&amp;'HMPL Validation'!S$482021&amp;":"&amp;'HMPL Validation'!S$482022),'HMPL Validation'!S$482023,FALSE))</f>
        <v>6.9841766809977779E-2</v>
      </c>
      <c r="T83" s="318">
        <f ca="1">+IF(ISERROR(HLOOKUP($B83,INDIRECT("'Monthly Resource Report'!"&amp;'HMPL Validation'!T$482021&amp;":"&amp;'HMPL Validation'!T$482022),'HMPL Validation'!T$482023,FALSE)),0,HLOOKUP($B83,INDIRECT("'Monthly Resource Report'!"&amp;'HMPL Validation'!T$482021&amp;":"&amp;'HMPL Validation'!T$482022),'HMPL Validation'!T$482023,FALSE))</f>
        <v>0.49130655782692706</v>
      </c>
    </row>
    <row r="84" spans="2:20" s="461" customFormat="1">
      <c r="B84" s="301">
        <v>43739</v>
      </c>
      <c r="C84" s="294">
        <v>153</v>
      </c>
      <c r="D84" s="297">
        <v>5.3337967710836152</v>
      </c>
      <c r="E84" s="299">
        <v>7.0000000000000007E-2</v>
      </c>
      <c r="F84" s="295">
        <v>0.49</v>
      </c>
      <c r="G84" s="294">
        <f ca="1">+IF(ISERROR(HLOOKUP($B84,INDIRECT("'Monthly Resource Report'!"&amp;'HMPL Validation'!G$482021&amp;":"&amp;'HMPL Validation'!G$482022),'HMPL Validation'!G$482023,FALSE)),0,HLOOKUP($B84,INDIRECT("'Monthly Resource Report'!"&amp;'HMPL Validation'!G$482021&amp;":"&amp;'HMPL Validation'!G$482022),'HMPL Validation'!G$482023,FALSE))</f>
        <v>153</v>
      </c>
      <c r="H84" s="297">
        <f ca="1">+IF(ISERROR(HLOOKUP($B84,INDIRECT("'Monthly Resource Report'!"&amp;'HMPL Validation'!H$482021&amp;":"&amp;'HMPL Validation'!H$482022),'HMPL Validation'!H$482023,FALSE)),0,HLOOKUP($B84,INDIRECT("'Monthly Resource Report'!"&amp;'HMPL Validation'!H$482021&amp;":"&amp;'HMPL Validation'!H$482022),'HMPL Validation'!H$482023,FALSE))</f>
        <v>5.3340006529417003</v>
      </c>
      <c r="I84" s="317">
        <f ca="1">+IF(ISERROR(HLOOKUP($B84,INDIRECT("'Monthly Resource Report'!"&amp;'HMPL Validation'!I$482021&amp;":"&amp;'HMPL Validation'!I$482022),'HMPL Validation'!I$482023,FALSE)),0,HLOOKUP($B84,INDIRECT("'Monthly Resource Report'!"&amp;'HMPL Validation'!I$482021&amp;":"&amp;'HMPL Validation'!I$482022),'HMPL Validation'!I$482023,FALSE))</f>
        <v>6.9828690574054733E-2</v>
      </c>
      <c r="J84" s="318">
        <f ca="1">+IF(ISERROR(HLOOKUP($B84,INDIRECT("'Monthly Resource Report'!"&amp;'HMPL Validation'!J$482021&amp;":"&amp;'HMPL Validation'!J$482022),'HMPL Validation'!J$482023,FALSE)),0,HLOOKUP($B84,INDIRECT("'Monthly Resource Report'!"&amp;'HMPL Validation'!J$482021&amp;":"&amp;'HMPL Validation'!J$482022),'HMPL Validation'!J$482023,FALSE))</f>
        <v>0.49090399669353302</v>
      </c>
      <c r="L84" s="301">
        <v>43739</v>
      </c>
      <c r="M84" s="294">
        <v>152</v>
      </c>
      <c r="N84" s="297">
        <v>5.3337967710836152</v>
      </c>
      <c r="O84" s="299">
        <v>7.0000000000000007E-2</v>
      </c>
      <c r="P84" s="295">
        <v>0.49</v>
      </c>
      <c r="Q84" s="294">
        <f ca="1">+IF(ISERROR(HLOOKUP($B84,INDIRECT("'Monthly Resource Report'!"&amp;'HMPL Validation'!Q$482021&amp;":"&amp;'HMPL Validation'!Q$482022),'HMPL Validation'!Q$482023,FALSE)),0,HLOOKUP($B84,INDIRECT("'Monthly Resource Report'!"&amp;'HMPL Validation'!Q$482021&amp;":"&amp;'HMPL Validation'!Q$482022),'HMPL Validation'!Q$482023,FALSE))</f>
        <v>152</v>
      </c>
      <c r="R84" s="297">
        <f ca="1">+IF(ISERROR(HLOOKUP($B84,INDIRECT("'Monthly Resource Report'!"&amp;'HMPL Validation'!R$482021&amp;":"&amp;'HMPL Validation'!R$482022),'HMPL Validation'!R$482023,FALSE)),0,HLOOKUP($B84,INDIRECT("'Monthly Resource Report'!"&amp;'HMPL Validation'!R$482021&amp;":"&amp;'HMPL Validation'!R$482022),'HMPL Validation'!R$482023,FALSE))</f>
        <v>5.3339977057642676</v>
      </c>
      <c r="S84" s="317">
        <f ca="1">+IF(ISERROR(HLOOKUP($B84,INDIRECT("'Monthly Resource Report'!"&amp;'HMPL Validation'!S$482021&amp;":"&amp;'HMPL Validation'!S$482022),'HMPL Validation'!S$482023,FALSE)),0,HLOOKUP($B84,INDIRECT("'Monthly Resource Report'!"&amp;'HMPL Validation'!S$482021&amp;":"&amp;'HMPL Validation'!S$482022),'HMPL Validation'!S$482023,FALSE))</f>
        <v>6.9837348759863457E-2</v>
      </c>
      <c r="T84" s="318">
        <f ca="1">+IF(ISERROR(HLOOKUP($B84,INDIRECT("'Monthly Resource Report'!"&amp;'HMPL Validation'!T$482021&amp;":"&amp;'HMPL Validation'!T$482022),'HMPL Validation'!T$482023,FALSE)),0,HLOOKUP($B84,INDIRECT("'Monthly Resource Report'!"&amp;'HMPL Validation'!T$482021&amp;":"&amp;'HMPL Validation'!T$482022),'HMPL Validation'!T$482023,FALSE))</f>
        <v>0.49127593320911811</v>
      </c>
    </row>
    <row r="85" spans="2:20" s="461" customFormat="1">
      <c r="B85" s="301">
        <v>43770</v>
      </c>
      <c r="C85" s="294">
        <v>153</v>
      </c>
      <c r="D85" s="297">
        <v>5.3337967710836152</v>
      </c>
      <c r="E85" s="299">
        <v>7.0000000000000007E-2</v>
      </c>
      <c r="F85" s="295">
        <v>0.49</v>
      </c>
      <c r="G85" s="294">
        <f ca="1">+IF(ISERROR(HLOOKUP($B85,INDIRECT("'Monthly Resource Report'!"&amp;'HMPL Validation'!G$482021&amp;":"&amp;'HMPL Validation'!G$482022),'HMPL Validation'!G$482023,FALSE)),0,HLOOKUP($B85,INDIRECT("'Monthly Resource Report'!"&amp;'HMPL Validation'!G$482021&amp;":"&amp;'HMPL Validation'!G$482022),'HMPL Validation'!G$482023,FALSE))</f>
        <v>153</v>
      </c>
      <c r="H85" s="297">
        <f ca="1">+IF(ISERROR(HLOOKUP($B85,INDIRECT("'Monthly Resource Report'!"&amp;'HMPL Validation'!H$482021&amp;":"&amp;'HMPL Validation'!H$482022),'HMPL Validation'!H$482023,FALSE)),0,HLOOKUP($B85,INDIRECT("'Monthly Resource Report'!"&amp;'HMPL Validation'!H$482021&amp;":"&amp;'HMPL Validation'!H$482022),'HMPL Validation'!H$482023,FALSE))</f>
        <v>5.3339990778144202</v>
      </c>
      <c r="I85" s="317">
        <f ca="1">+IF(ISERROR(HLOOKUP($B85,INDIRECT("'Monthly Resource Report'!"&amp;'HMPL Validation'!I$482021&amp;":"&amp;'HMPL Validation'!I$482022),'HMPL Validation'!I$482023,FALSE)),0,HLOOKUP($B85,INDIRECT("'Monthly Resource Report'!"&amp;'HMPL Validation'!I$482021&amp;":"&amp;'HMPL Validation'!I$482022),'HMPL Validation'!I$482023,FALSE))</f>
        <v>6.9886011164439932E-2</v>
      </c>
      <c r="J85" s="318">
        <f ca="1">+IF(ISERROR(HLOOKUP($B85,INDIRECT("'Monthly Resource Report'!"&amp;'HMPL Validation'!J$482021&amp;":"&amp;'HMPL Validation'!J$482022),'HMPL Validation'!J$482023,FALSE)),0,HLOOKUP($B85,INDIRECT("'Monthly Resource Report'!"&amp;'HMPL Validation'!J$482021&amp;":"&amp;'HMPL Validation'!J$482022),'HMPL Validation'!J$482023,FALSE))</f>
        <v>0.49092303988210956</v>
      </c>
      <c r="L85" s="301">
        <v>43770</v>
      </c>
      <c r="M85" s="294">
        <v>152</v>
      </c>
      <c r="N85" s="297">
        <v>5.3337967710836152</v>
      </c>
      <c r="O85" s="299">
        <v>7.0000000000000007E-2</v>
      </c>
      <c r="P85" s="295">
        <v>0.49</v>
      </c>
      <c r="Q85" s="294">
        <f ca="1">+IF(ISERROR(HLOOKUP($B85,INDIRECT("'Monthly Resource Report'!"&amp;'HMPL Validation'!Q$482021&amp;":"&amp;'HMPL Validation'!Q$482022),'HMPL Validation'!Q$482023,FALSE)),0,HLOOKUP($B85,INDIRECT("'Monthly Resource Report'!"&amp;'HMPL Validation'!Q$482021&amp;":"&amp;'HMPL Validation'!Q$482022),'HMPL Validation'!Q$482023,FALSE))</f>
        <v>152</v>
      </c>
      <c r="R85" s="297">
        <f ca="1">+IF(ISERROR(HLOOKUP($B85,INDIRECT("'Monthly Resource Report'!"&amp;'HMPL Validation'!R$482021&amp;":"&amp;'HMPL Validation'!R$482022),'HMPL Validation'!R$482023,FALSE)),0,HLOOKUP($B85,INDIRECT("'Monthly Resource Report'!"&amp;'HMPL Validation'!R$482021&amp;":"&amp;'HMPL Validation'!R$482022),'HMPL Validation'!R$482023,FALSE))</f>
        <v>5.3339981060798909</v>
      </c>
      <c r="S85" s="317">
        <f ca="1">+IF(ISERROR(HLOOKUP($B85,INDIRECT("'Monthly Resource Report'!"&amp;'HMPL Validation'!S$482021&amp;":"&amp;'HMPL Validation'!S$482022),'HMPL Validation'!S$482023,FALSE)),0,HLOOKUP($B85,INDIRECT("'Monthly Resource Report'!"&amp;'HMPL Validation'!S$482021&amp;":"&amp;'HMPL Validation'!S$482022),'HMPL Validation'!S$482023,FALSE))</f>
        <v>6.9924209526065401E-2</v>
      </c>
      <c r="T85" s="318">
        <f ca="1">+IF(ISERROR(HLOOKUP($B85,INDIRECT("'Monthly Resource Report'!"&amp;'HMPL Validation'!T$482021&amp;":"&amp;'HMPL Validation'!T$482022),'HMPL Validation'!T$482023,FALSE)),0,HLOOKUP($B85,INDIRECT("'Monthly Resource Report'!"&amp;'HMPL Validation'!T$482021&amp;":"&amp;'HMPL Validation'!T$482022),'HMPL Validation'!T$482023,FALSE))</f>
        <v>0.49127944357985726</v>
      </c>
    </row>
    <row r="86" spans="2:20" s="461" customFormat="1">
      <c r="B86" s="301">
        <v>43800</v>
      </c>
      <c r="C86" s="294">
        <v>153</v>
      </c>
      <c r="D86" s="297">
        <v>5.3337967710836152</v>
      </c>
      <c r="E86" s="299">
        <v>7.0000000000000007E-2</v>
      </c>
      <c r="F86" s="295">
        <v>0.49</v>
      </c>
      <c r="G86" s="294">
        <f ca="1">+IF(ISERROR(HLOOKUP($B86,INDIRECT("'Monthly Resource Report'!"&amp;'HMPL Validation'!G$482021&amp;":"&amp;'HMPL Validation'!G$482022),'HMPL Validation'!G$482023,FALSE)),0,HLOOKUP($B86,INDIRECT("'Monthly Resource Report'!"&amp;'HMPL Validation'!G$482021&amp;":"&amp;'HMPL Validation'!G$482022),'HMPL Validation'!G$482023,FALSE))</f>
        <v>153</v>
      </c>
      <c r="H86" s="297">
        <f ca="1">+IF(ISERROR(HLOOKUP($B86,INDIRECT("'Monthly Resource Report'!"&amp;'HMPL Validation'!H$482021&amp;":"&amp;'HMPL Validation'!H$482022),'HMPL Validation'!H$482023,FALSE)),0,HLOOKUP($B86,INDIRECT("'Monthly Resource Report'!"&amp;'HMPL Validation'!H$482021&amp;":"&amp;'HMPL Validation'!H$482022),'HMPL Validation'!H$482023,FALSE))</f>
        <v>5.3339992332390862</v>
      </c>
      <c r="I86" s="317">
        <f ca="1">+IF(ISERROR(HLOOKUP($B86,INDIRECT("'Monthly Resource Report'!"&amp;'HMPL Validation'!I$482021&amp;":"&amp;'HMPL Validation'!I$482022),'HMPL Validation'!I$482023,FALSE)),0,HLOOKUP($B86,INDIRECT("'Monthly Resource Report'!"&amp;'HMPL Validation'!I$482021&amp;":"&amp;'HMPL Validation'!I$482022),'HMPL Validation'!I$482023,FALSE))</f>
        <v>6.9910650895716131E-2</v>
      </c>
      <c r="J86" s="318">
        <f ca="1">+IF(ISERROR(HLOOKUP($B86,INDIRECT("'Monthly Resource Report'!"&amp;'HMPL Validation'!J$482021&amp;":"&amp;'HMPL Validation'!J$482022),'HMPL Validation'!J$482023,FALSE)),0,HLOOKUP($B86,INDIRECT("'Monthly Resource Report'!"&amp;'HMPL Validation'!J$482021&amp;":"&amp;'HMPL Validation'!J$482022),'HMPL Validation'!J$482023,FALSE))</f>
        <v>0.49087762631742526</v>
      </c>
      <c r="L86" s="301">
        <v>43800</v>
      </c>
      <c r="M86" s="294">
        <v>152</v>
      </c>
      <c r="N86" s="297">
        <v>5.3337967710836152</v>
      </c>
      <c r="O86" s="299">
        <v>7.0000000000000007E-2</v>
      </c>
      <c r="P86" s="295">
        <v>0.49</v>
      </c>
      <c r="Q86" s="294">
        <f ca="1">+IF(ISERROR(HLOOKUP($B86,INDIRECT("'Monthly Resource Report'!"&amp;'HMPL Validation'!Q$482021&amp;":"&amp;'HMPL Validation'!Q$482022),'HMPL Validation'!Q$482023,FALSE)),0,HLOOKUP($B86,INDIRECT("'Monthly Resource Report'!"&amp;'HMPL Validation'!Q$482021&amp;":"&amp;'HMPL Validation'!Q$482022),'HMPL Validation'!Q$482023,FALSE))</f>
        <v>152</v>
      </c>
      <c r="R86" s="297">
        <f ca="1">+IF(ISERROR(HLOOKUP($B86,INDIRECT("'Monthly Resource Report'!"&amp;'HMPL Validation'!R$482021&amp;":"&amp;'HMPL Validation'!R$482022),'HMPL Validation'!R$482023,FALSE)),0,HLOOKUP($B86,INDIRECT("'Monthly Resource Report'!"&amp;'HMPL Validation'!R$482021&amp;":"&amp;'HMPL Validation'!R$482022),'HMPL Validation'!R$482023,FALSE))</f>
        <v>5.333996874075785</v>
      </c>
      <c r="S86" s="317">
        <f ca="1">+IF(ISERROR(HLOOKUP($B86,INDIRECT("'Monthly Resource Report'!"&amp;'HMPL Validation'!S$482021&amp;":"&amp;'HMPL Validation'!S$482022),'HMPL Validation'!S$482023,FALSE)),0,HLOOKUP($B86,INDIRECT("'Monthly Resource Report'!"&amp;'HMPL Validation'!S$482021&amp;":"&amp;'HMPL Validation'!S$482022),'HMPL Validation'!S$482023,FALSE))</f>
        <v>6.9930916036901991E-2</v>
      </c>
      <c r="T86" s="318">
        <f ca="1">+IF(ISERROR(HLOOKUP($B86,INDIRECT("'Monthly Resource Report'!"&amp;'HMPL Validation'!T$482021&amp;":"&amp;'HMPL Validation'!T$482022),'HMPL Validation'!T$482023,FALSE)),0,HLOOKUP($B86,INDIRECT("'Monthly Resource Report'!"&amp;'HMPL Validation'!T$482021&amp;":"&amp;'HMPL Validation'!T$482022),'HMPL Validation'!T$482023,FALSE))</f>
        <v>0.49205709340497988</v>
      </c>
    </row>
    <row r="87" spans="2:20" s="461" customFormat="1">
      <c r="B87" s="301">
        <v>43831</v>
      </c>
      <c r="C87" s="294">
        <v>153</v>
      </c>
      <c r="D87" s="297">
        <v>5.4751423855173309</v>
      </c>
      <c r="E87" s="299">
        <v>7.0000000000000007E-2</v>
      </c>
      <c r="F87" s="295">
        <v>0.49</v>
      </c>
      <c r="G87" s="294">
        <f ca="1">+IF(ISERROR(HLOOKUP($B87,INDIRECT("'Monthly Resource Report'!"&amp;'HMPL Validation'!G$482021&amp;":"&amp;'HMPL Validation'!G$482022),'HMPL Validation'!G$482023,FALSE)),0,HLOOKUP($B87,INDIRECT("'Monthly Resource Report'!"&amp;'HMPL Validation'!G$482021&amp;":"&amp;'HMPL Validation'!G$482022),'HMPL Validation'!G$482023,FALSE))</f>
        <v>153</v>
      </c>
      <c r="H87" s="297">
        <f ca="1">+IF(ISERROR(HLOOKUP($B87,INDIRECT("'Monthly Resource Report'!"&amp;'HMPL Validation'!H$482021&amp;":"&amp;'HMPL Validation'!H$482022),'HMPL Validation'!H$482023,FALSE)),0,HLOOKUP($B87,INDIRECT("'Monthly Resource Report'!"&amp;'HMPL Validation'!H$482021&amp;":"&amp;'HMPL Validation'!H$482022),'HMPL Validation'!H$482023,FALSE))</f>
        <v>5.4749939843110829</v>
      </c>
      <c r="I87" s="317">
        <f ca="1">+IF(ISERROR(HLOOKUP($B87,INDIRECT("'Monthly Resource Report'!"&amp;'HMPL Validation'!I$482021&amp;":"&amp;'HMPL Validation'!I$482022),'HMPL Validation'!I$482023,FALSE)),0,HLOOKUP($B87,INDIRECT("'Monthly Resource Report'!"&amp;'HMPL Validation'!I$482021&amp;":"&amp;'HMPL Validation'!I$482022),'HMPL Validation'!I$482023,FALSE))</f>
        <v>6.9964487120873886E-2</v>
      </c>
      <c r="J87" s="318">
        <f ca="1">+IF(ISERROR(HLOOKUP($B87,INDIRECT("'Monthly Resource Report'!"&amp;'HMPL Validation'!J$482021&amp;":"&amp;'HMPL Validation'!J$482022),'HMPL Validation'!J$482023,FALSE)),0,HLOOKUP($B87,INDIRECT("'Monthly Resource Report'!"&amp;'HMPL Validation'!J$482021&amp;":"&amp;'HMPL Validation'!J$482022),'HMPL Validation'!J$482023,FALSE))</f>
        <v>0.49116429187130872</v>
      </c>
      <c r="L87" s="301">
        <v>43831</v>
      </c>
      <c r="M87" s="294">
        <v>152</v>
      </c>
      <c r="N87" s="297">
        <v>5.4751423855173309</v>
      </c>
      <c r="O87" s="299">
        <v>7.0000000000000007E-2</v>
      </c>
      <c r="P87" s="295">
        <v>0.49</v>
      </c>
      <c r="Q87" s="294">
        <f ca="1">+IF(ISERROR(HLOOKUP($B87,INDIRECT("'Monthly Resource Report'!"&amp;'HMPL Validation'!Q$482021&amp;":"&amp;'HMPL Validation'!Q$482022),'HMPL Validation'!Q$482023,FALSE)),0,HLOOKUP($B87,INDIRECT("'Monthly Resource Report'!"&amp;'HMPL Validation'!Q$482021&amp;":"&amp;'HMPL Validation'!Q$482022),'HMPL Validation'!Q$482023,FALSE))</f>
        <v>152</v>
      </c>
      <c r="R87" s="297">
        <f ca="1">+IF(ISERROR(HLOOKUP($B87,INDIRECT("'Monthly Resource Report'!"&amp;'HMPL Validation'!R$482021&amp;":"&amp;'HMPL Validation'!R$482022),'HMPL Validation'!R$482023,FALSE)),0,HLOOKUP($B87,INDIRECT("'Monthly Resource Report'!"&amp;'HMPL Validation'!R$482021&amp;":"&amp;'HMPL Validation'!R$482022),'HMPL Validation'!R$482023,FALSE))</f>
        <v>5.4750040245477773</v>
      </c>
      <c r="S87" s="317">
        <f ca="1">+IF(ISERROR(HLOOKUP($B87,INDIRECT("'Monthly Resource Report'!"&amp;'HMPL Validation'!S$482021&amp;":"&amp;'HMPL Validation'!S$482022),'HMPL Validation'!S$482023,FALSE)),0,HLOOKUP($B87,INDIRECT("'Monthly Resource Report'!"&amp;'HMPL Validation'!S$482021&amp;":"&amp;'HMPL Validation'!S$482022),'HMPL Validation'!S$482023,FALSE))</f>
        <v>6.9936343591005062E-2</v>
      </c>
      <c r="T87" s="318">
        <f ca="1">+IF(ISERROR(HLOOKUP($B87,INDIRECT("'Monthly Resource Report'!"&amp;'HMPL Validation'!T$482021&amp;":"&amp;'HMPL Validation'!T$482022),'HMPL Validation'!T$482023,FALSE)),0,HLOOKUP($B87,INDIRECT("'Monthly Resource Report'!"&amp;'HMPL Validation'!T$482021&amp;":"&amp;'HMPL Validation'!T$482022),'HMPL Validation'!T$482023,FALSE))</f>
        <v>0.49165587917414744</v>
      </c>
    </row>
    <row r="88" spans="2:20" s="461" customFormat="1">
      <c r="B88" s="301">
        <v>43862</v>
      </c>
      <c r="C88" s="294">
        <v>153</v>
      </c>
      <c r="D88" s="297">
        <v>5.4751423855173309</v>
      </c>
      <c r="E88" s="299">
        <v>7.0000000000000007E-2</v>
      </c>
      <c r="F88" s="295">
        <v>0.49</v>
      </c>
      <c r="G88" s="294">
        <f ca="1">+IF(ISERROR(HLOOKUP($B88,INDIRECT("'Monthly Resource Report'!"&amp;'HMPL Validation'!G$482021&amp;":"&amp;'HMPL Validation'!G$482022),'HMPL Validation'!G$482023,FALSE)),0,HLOOKUP($B88,INDIRECT("'Monthly Resource Report'!"&amp;'HMPL Validation'!G$482021&amp;":"&amp;'HMPL Validation'!G$482022),'HMPL Validation'!G$482023,FALSE))</f>
        <v>153</v>
      </c>
      <c r="H88" s="297">
        <f ca="1">+IF(ISERROR(HLOOKUP($B88,INDIRECT("'Monthly Resource Report'!"&amp;'HMPL Validation'!H$482021&amp;":"&amp;'HMPL Validation'!H$482022),'HMPL Validation'!H$482023,FALSE)),0,HLOOKUP($B88,INDIRECT("'Monthly Resource Report'!"&amp;'HMPL Validation'!H$482021&amp;":"&amp;'HMPL Validation'!H$482022),'HMPL Validation'!H$482023,FALSE))</f>
        <v>5.4749933109954885</v>
      </c>
      <c r="I88" s="317">
        <f ca="1">+IF(ISERROR(HLOOKUP($B88,INDIRECT("'Monthly Resource Report'!"&amp;'HMPL Validation'!I$482021&amp;":"&amp;'HMPL Validation'!I$482022),'HMPL Validation'!I$482023,FALSE)),0,HLOOKUP($B88,INDIRECT("'Monthly Resource Report'!"&amp;'HMPL Validation'!I$482021&amp;":"&amp;'HMPL Validation'!I$482022),'HMPL Validation'!I$482023,FALSE))</f>
        <v>6.9957658600335759E-2</v>
      </c>
      <c r="J88" s="318">
        <f ca="1">+IF(ISERROR(HLOOKUP($B88,INDIRECT("'Monthly Resource Report'!"&amp;'HMPL Validation'!J$482021&amp;":"&amp;'HMPL Validation'!J$482022),'HMPL Validation'!J$482023,FALSE)),0,HLOOKUP($B88,INDIRECT("'Monthly Resource Report'!"&amp;'HMPL Validation'!J$482021&amp;":"&amp;'HMPL Validation'!J$482022),'HMPL Validation'!J$482023,FALSE))</f>
        <v>0.4912522765993515</v>
      </c>
      <c r="L88" s="301">
        <v>43862</v>
      </c>
      <c r="M88" s="294">
        <v>152</v>
      </c>
      <c r="N88" s="297">
        <v>5.4751423855173309</v>
      </c>
      <c r="O88" s="299">
        <v>7.0000000000000007E-2</v>
      </c>
      <c r="P88" s="295">
        <v>0.49</v>
      </c>
      <c r="Q88" s="294">
        <f ca="1">+IF(ISERROR(HLOOKUP($B88,INDIRECT("'Monthly Resource Report'!"&amp;'HMPL Validation'!Q$482021&amp;":"&amp;'HMPL Validation'!Q$482022),'HMPL Validation'!Q$482023,FALSE)),0,HLOOKUP($B88,INDIRECT("'Monthly Resource Report'!"&amp;'HMPL Validation'!Q$482021&amp;":"&amp;'HMPL Validation'!Q$482022),'HMPL Validation'!Q$482023,FALSE))</f>
        <v>152</v>
      </c>
      <c r="R88" s="297">
        <f ca="1">+IF(ISERROR(HLOOKUP($B88,INDIRECT("'Monthly Resource Report'!"&amp;'HMPL Validation'!R$482021&amp;":"&amp;'HMPL Validation'!R$482022),'HMPL Validation'!R$482023,FALSE)),0,HLOOKUP($B88,INDIRECT("'Monthly Resource Report'!"&amp;'HMPL Validation'!R$482021&amp;":"&amp;'HMPL Validation'!R$482022),'HMPL Validation'!R$482023,FALSE))</f>
        <v>5.4750045214611678</v>
      </c>
      <c r="S88" s="317">
        <f ca="1">+IF(ISERROR(HLOOKUP($B88,INDIRECT("'Monthly Resource Report'!"&amp;'HMPL Validation'!S$482021&amp;":"&amp;'HMPL Validation'!S$482022),'HMPL Validation'!S$482023,FALSE)),0,HLOOKUP($B88,INDIRECT("'Monthly Resource Report'!"&amp;'HMPL Validation'!S$482021&amp;":"&amp;'HMPL Validation'!S$482022),'HMPL Validation'!S$482023,FALSE))</f>
        <v>6.9921417081682036E-2</v>
      </c>
      <c r="T88" s="318">
        <f ca="1">+IF(ISERROR(HLOOKUP($B88,INDIRECT("'Monthly Resource Report'!"&amp;'HMPL Validation'!T$482021&amp;":"&amp;'HMPL Validation'!T$482022),'HMPL Validation'!T$482023,FALSE)),0,HLOOKUP($B88,INDIRECT("'Monthly Resource Report'!"&amp;'HMPL Validation'!T$482021&amp;":"&amp;'HMPL Validation'!T$482022),'HMPL Validation'!T$482023,FALSE))</f>
        <v>0.4917768188854581</v>
      </c>
    </row>
    <row r="89" spans="2:20" s="461" customFormat="1">
      <c r="B89" s="301">
        <v>43891</v>
      </c>
      <c r="C89" s="294">
        <v>153</v>
      </c>
      <c r="D89" s="297">
        <v>5.4751423855173309</v>
      </c>
      <c r="E89" s="299">
        <v>7.0000000000000007E-2</v>
      </c>
      <c r="F89" s="295">
        <v>0.49</v>
      </c>
      <c r="G89" s="294">
        <f ca="1">+IF(ISERROR(HLOOKUP($B89,INDIRECT("'Monthly Resource Report'!"&amp;'HMPL Validation'!G$482021&amp;":"&amp;'HMPL Validation'!G$482022),'HMPL Validation'!G$482023,FALSE)),0,HLOOKUP($B89,INDIRECT("'Monthly Resource Report'!"&amp;'HMPL Validation'!G$482021&amp;":"&amp;'HMPL Validation'!G$482022),'HMPL Validation'!G$482023,FALSE))</f>
        <v>153</v>
      </c>
      <c r="H89" s="297">
        <f ca="1">+IF(ISERROR(HLOOKUP($B89,INDIRECT("'Monthly Resource Report'!"&amp;'HMPL Validation'!H$482021&amp;":"&amp;'HMPL Validation'!H$482022),'HMPL Validation'!H$482023,FALSE)),0,HLOOKUP($B89,INDIRECT("'Monthly Resource Report'!"&amp;'HMPL Validation'!H$482021&amp;":"&amp;'HMPL Validation'!H$482022),'HMPL Validation'!H$482023,FALSE))</f>
        <v>5.47499423343824</v>
      </c>
      <c r="I89" s="317">
        <f ca="1">+IF(ISERROR(HLOOKUP($B89,INDIRECT("'Monthly Resource Report'!"&amp;'HMPL Validation'!I$482021&amp;":"&amp;'HMPL Validation'!I$482022),'HMPL Validation'!I$482023,FALSE)),0,HLOOKUP($B89,INDIRECT("'Monthly Resource Report'!"&amp;'HMPL Validation'!I$482021&amp;":"&amp;'HMPL Validation'!I$482022),'HMPL Validation'!I$482023,FALSE))</f>
        <v>6.9922937190305789E-2</v>
      </c>
      <c r="J89" s="318">
        <f ca="1">+IF(ISERROR(HLOOKUP($B89,INDIRECT("'Monthly Resource Report'!"&amp;'HMPL Validation'!J$482021&amp;":"&amp;'HMPL Validation'!J$482022),'HMPL Validation'!J$482023,FALSE)),0,HLOOKUP($B89,INDIRECT("'Monthly Resource Report'!"&amp;'HMPL Validation'!J$482021&amp;":"&amp;'HMPL Validation'!J$482022),'HMPL Validation'!J$482023,FALSE))</f>
        <v>0.49089459772519201</v>
      </c>
      <c r="L89" s="301">
        <v>43891</v>
      </c>
      <c r="M89" s="294">
        <v>152</v>
      </c>
      <c r="N89" s="297">
        <v>5.4751423855173309</v>
      </c>
      <c r="O89" s="299">
        <v>7.0000000000000007E-2</v>
      </c>
      <c r="P89" s="295">
        <v>0.49</v>
      </c>
      <c r="Q89" s="294">
        <f ca="1">+IF(ISERROR(HLOOKUP($B89,INDIRECT("'Monthly Resource Report'!"&amp;'HMPL Validation'!Q$482021&amp;":"&amp;'HMPL Validation'!Q$482022),'HMPL Validation'!Q$482023,FALSE)),0,HLOOKUP($B89,INDIRECT("'Monthly Resource Report'!"&amp;'HMPL Validation'!Q$482021&amp;":"&amp;'HMPL Validation'!Q$482022),'HMPL Validation'!Q$482023,FALSE))</f>
        <v>152</v>
      </c>
      <c r="R89" s="297">
        <f ca="1">+IF(ISERROR(HLOOKUP($B89,INDIRECT("'Monthly Resource Report'!"&amp;'HMPL Validation'!R$482021&amp;":"&amp;'HMPL Validation'!R$482022),'HMPL Validation'!R$482023,FALSE)),0,HLOOKUP($B89,INDIRECT("'Monthly Resource Report'!"&amp;'HMPL Validation'!R$482021&amp;":"&amp;'HMPL Validation'!R$482022),'HMPL Validation'!R$482023,FALSE))</f>
        <v>5.4750027962306813</v>
      </c>
      <c r="S89" s="317">
        <f ca="1">+IF(ISERROR(HLOOKUP($B89,INDIRECT("'Monthly Resource Report'!"&amp;'HMPL Validation'!S$482021&amp;":"&amp;'HMPL Validation'!S$482022),'HMPL Validation'!S$482023,FALSE)),0,HLOOKUP($B89,INDIRECT("'Monthly Resource Report'!"&amp;'HMPL Validation'!S$482021&amp;":"&amp;'HMPL Validation'!S$482022),'HMPL Validation'!S$482023,FALSE))</f>
        <v>6.9874315295067657E-2</v>
      </c>
      <c r="T89" s="318">
        <f ca="1">+IF(ISERROR(HLOOKUP($B89,INDIRECT("'Monthly Resource Report'!"&amp;'HMPL Validation'!T$482021&amp;":"&amp;'HMPL Validation'!T$482022),'HMPL Validation'!T$482023,FALSE)),0,HLOOKUP($B89,INDIRECT("'Monthly Resource Report'!"&amp;'HMPL Validation'!T$482021&amp;":"&amp;'HMPL Validation'!T$482022),'HMPL Validation'!T$482023,FALSE))</f>
        <v>0.49125626126361294</v>
      </c>
    </row>
    <row r="90" spans="2:20" s="461" customFormat="1">
      <c r="B90" s="301">
        <v>43922</v>
      </c>
      <c r="C90" s="294">
        <v>153</v>
      </c>
      <c r="D90" s="297">
        <v>5.4751423855173309</v>
      </c>
      <c r="E90" s="299">
        <v>7.0000000000000007E-2</v>
      </c>
      <c r="F90" s="295">
        <v>0.49</v>
      </c>
      <c r="G90" s="294">
        <f ca="1">+IF(ISERROR(HLOOKUP($B90,INDIRECT("'Monthly Resource Report'!"&amp;'HMPL Validation'!G$482021&amp;":"&amp;'HMPL Validation'!G$482022),'HMPL Validation'!G$482023,FALSE)),0,HLOOKUP($B90,INDIRECT("'Monthly Resource Report'!"&amp;'HMPL Validation'!G$482021&amp;":"&amp;'HMPL Validation'!G$482022),'HMPL Validation'!G$482023,FALSE))</f>
        <v>153</v>
      </c>
      <c r="H90" s="297">
        <f ca="1">+IF(ISERROR(HLOOKUP($B90,INDIRECT("'Monthly Resource Report'!"&amp;'HMPL Validation'!H$482021&amp;":"&amp;'HMPL Validation'!H$482022),'HMPL Validation'!H$482023,FALSE)),0,HLOOKUP($B90,INDIRECT("'Monthly Resource Report'!"&amp;'HMPL Validation'!H$482021&amp;":"&amp;'HMPL Validation'!H$482022),'HMPL Validation'!H$482023,FALSE))</f>
        <v>5.4749964885374478</v>
      </c>
      <c r="I90" s="317">
        <f ca="1">+IF(ISERROR(HLOOKUP($B90,INDIRECT("'Monthly Resource Report'!"&amp;'HMPL Validation'!I$482021&amp;":"&amp;'HMPL Validation'!I$482022),'HMPL Validation'!I$482023,FALSE)),0,HLOOKUP($B90,INDIRECT("'Monthly Resource Report'!"&amp;'HMPL Validation'!I$482021&amp;":"&amp;'HMPL Validation'!I$482022),'HMPL Validation'!I$482023,FALSE))</f>
        <v>6.9908471171326828E-2</v>
      </c>
      <c r="J90" s="318">
        <f ca="1">+IF(ISERROR(HLOOKUP($B90,INDIRECT("'Monthly Resource Report'!"&amp;'HMPL Validation'!J$482021&amp;":"&amp;'HMPL Validation'!J$482022),'HMPL Validation'!J$482023,FALSE)),0,HLOOKUP($B90,INDIRECT("'Monthly Resource Report'!"&amp;'HMPL Validation'!J$482021&amp;":"&amp;'HMPL Validation'!J$482022),'HMPL Validation'!J$482023,FALSE))</f>
        <v>0.49059256255966904</v>
      </c>
      <c r="L90" s="301">
        <v>43922</v>
      </c>
      <c r="M90" s="294">
        <v>152</v>
      </c>
      <c r="N90" s="297">
        <v>5.4751423855173309</v>
      </c>
      <c r="O90" s="299">
        <v>7.0000000000000007E-2</v>
      </c>
      <c r="P90" s="295">
        <v>0.49</v>
      </c>
      <c r="Q90" s="294">
        <f ca="1">+IF(ISERROR(HLOOKUP($B90,INDIRECT("'Monthly Resource Report'!"&amp;'HMPL Validation'!Q$482021&amp;":"&amp;'HMPL Validation'!Q$482022),'HMPL Validation'!Q$482023,FALSE)),0,HLOOKUP($B90,INDIRECT("'Monthly Resource Report'!"&amp;'HMPL Validation'!Q$482021&amp;":"&amp;'HMPL Validation'!Q$482022),'HMPL Validation'!Q$482023,FALSE))</f>
        <v>152</v>
      </c>
      <c r="R90" s="297">
        <f ca="1">+IF(ISERROR(HLOOKUP($B90,INDIRECT("'Monthly Resource Report'!"&amp;'HMPL Validation'!R$482021&amp;":"&amp;'HMPL Validation'!R$482022),'HMPL Validation'!R$482023,FALSE)),0,HLOOKUP($B90,INDIRECT("'Monthly Resource Report'!"&amp;'HMPL Validation'!R$482021&amp;":"&amp;'HMPL Validation'!R$482022),'HMPL Validation'!R$482023,FALSE))</f>
        <v>5.4750028932793251</v>
      </c>
      <c r="S90" s="317">
        <f ca="1">+IF(ISERROR(HLOOKUP($B90,INDIRECT("'Monthly Resource Report'!"&amp;'HMPL Validation'!S$482021&amp;":"&amp;'HMPL Validation'!S$482022),'HMPL Validation'!S$482023,FALSE)),0,HLOOKUP($B90,INDIRECT("'Monthly Resource Report'!"&amp;'HMPL Validation'!S$482021&amp;":"&amp;'HMPL Validation'!S$482022),'HMPL Validation'!S$482023,FALSE))</f>
        <v>6.9876249555337222E-2</v>
      </c>
      <c r="T90" s="318">
        <f ca="1">+IF(ISERROR(HLOOKUP($B90,INDIRECT("'Monthly Resource Report'!"&amp;'HMPL Validation'!T$482021&amp;":"&amp;'HMPL Validation'!T$482022),'HMPL Validation'!T$482023,FALSE)),0,HLOOKUP($B90,INDIRECT("'Monthly Resource Report'!"&amp;'HMPL Validation'!T$482021&amp;":"&amp;'HMPL Validation'!T$482022),'HMPL Validation'!T$482023,FALSE))</f>
        <v>0.49173701643659451</v>
      </c>
    </row>
    <row r="91" spans="2:20" s="461" customFormat="1">
      <c r="B91" s="301">
        <v>43952</v>
      </c>
      <c r="C91" s="294">
        <v>153</v>
      </c>
      <c r="D91" s="297">
        <v>5.4751423855173309</v>
      </c>
      <c r="E91" s="299">
        <v>7.0000000000000007E-2</v>
      </c>
      <c r="F91" s="295">
        <v>0.49</v>
      </c>
      <c r="G91" s="294">
        <f ca="1">+IF(ISERROR(HLOOKUP($B91,INDIRECT("'Monthly Resource Report'!"&amp;'HMPL Validation'!G$482021&amp;":"&amp;'HMPL Validation'!G$482022),'HMPL Validation'!G$482023,FALSE)),0,HLOOKUP($B91,INDIRECT("'Monthly Resource Report'!"&amp;'HMPL Validation'!G$482021&amp;":"&amp;'HMPL Validation'!G$482022),'HMPL Validation'!G$482023,FALSE))</f>
        <v>153</v>
      </c>
      <c r="H91" s="297">
        <f ca="1">+IF(ISERROR(HLOOKUP($B91,INDIRECT("'Monthly Resource Report'!"&amp;'HMPL Validation'!H$482021&amp;":"&amp;'HMPL Validation'!H$482022),'HMPL Validation'!H$482023,FALSE)),0,HLOOKUP($B91,INDIRECT("'Monthly Resource Report'!"&amp;'HMPL Validation'!H$482021&amp;":"&amp;'HMPL Validation'!H$482022),'HMPL Validation'!H$482023,FALSE))</f>
        <v>5.4749954327703811</v>
      </c>
      <c r="I91" s="317">
        <f ca="1">+IF(ISERROR(HLOOKUP($B91,INDIRECT("'Monthly Resource Report'!"&amp;'HMPL Validation'!I$482021&amp;":"&amp;'HMPL Validation'!I$482022),'HMPL Validation'!I$482023,FALSE)),0,HLOOKUP($B91,INDIRECT("'Monthly Resource Report'!"&amp;'HMPL Validation'!I$482021&amp;":"&amp;'HMPL Validation'!I$482022),'HMPL Validation'!I$482023,FALSE))</f>
        <v>6.9905065952768242E-2</v>
      </c>
      <c r="J91" s="318">
        <f ca="1">+IF(ISERROR(HLOOKUP($B91,INDIRECT("'Monthly Resource Report'!"&amp;'HMPL Validation'!J$482021&amp;":"&amp;'HMPL Validation'!J$482022),'HMPL Validation'!J$482023,FALSE)),0,HLOOKUP($B91,INDIRECT("'Monthly Resource Report'!"&amp;'HMPL Validation'!J$482021&amp;":"&amp;'HMPL Validation'!J$482022),'HMPL Validation'!J$482023,FALSE))</f>
        <v>0.49129035401239651</v>
      </c>
      <c r="L91" s="301">
        <v>43952</v>
      </c>
      <c r="M91" s="294">
        <v>152</v>
      </c>
      <c r="N91" s="297">
        <v>5.4751423855173309</v>
      </c>
      <c r="O91" s="299">
        <v>7.0000000000000007E-2</v>
      </c>
      <c r="P91" s="295">
        <v>0.49</v>
      </c>
      <c r="Q91" s="294">
        <f ca="1">+IF(ISERROR(HLOOKUP($B91,INDIRECT("'Monthly Resource Report'!"&amp;'HMPL Validation'!Q$482021&amp;":"&amp;'HMPL Validation'!Q$482022),'HMPL Validation'!Q$482023,FALSE)),0,HLOOKUP($B91,INDIRECT("'Monthly Resource Report'!"&amp;'HMPL Validation'!Q$482021&amp;":"&amp;'HMPL Validation'!Q$482022),'HMPL Validation'!Q$482023,FALSE))</f>
        <v>152</v>
      </c>
      <c r="R91" s="297">
        <f ca="1">+IF(ISERROR(HLOOKUP($B91,INDIRECT("'Monthly Resource Report'!"&amp;'HMPL Validation'!R$482021&amp;":"&amp;'HMPL Validation'!R$482022),'HMPL Validation'!R$482023,FALSE)),0,HLOOKUP($B91,INDIRECT("'Monthly Resource Report'!"&amp;'HMPL Validation'!R$482021&amp;":"&amp;'HMPL Validation'!R$482022),'HMPL Validation'!R$482023,FALSE))</f>
        <v>5.4750031015259504</v>
      </c>
      <c r="S91" s="317">
        <f ca="1">+IF(ISERROR(HLOOKUP($B91,INDIRECT("'Monthly Resource Report'!"&amp;'HMPL Validation'!S$482021&amp;":"&amp;'HMPL Validation'!S$482022),'HMPL Validation'!S$482023,FALSE)),0,HLOOKUP($B91,INDIRECT("'Monthly Resource Report'!"&amp;'HMPL Validation'!S$482021&amp;":"&amp;'HMPL Validation'!S$482022),'HMPL Validation'!S$482023,FALSE))</f>
        <v>6.985927290965549E-2</v>
      </c>
      <c r="T91" s="318">
        <f ca="1">+IF(ISERROR(HLOOKUP($B91,INDIRECT("'Monthly Resource Report'!"&amp;'HMPL Validation'!T$482021&amp;":"&amp;'HMPL Validation'!T$482022),'HMPL Validation'!T$482023,FALSE)),0,HLOOKUP($B91,INDIRECT("'Monthly Resource Report'!"&amp;'HMPL Validation'!T$482021&amp;":"&amp;'HMPL Validation'!T$482022),'HMPL Validation'!T$482023,FALSE))</f>
        <v>0.49126317142151971</v>
      </c>
    </row>
    <row r="92" spans="2:20" s="461" customFormat="1">
      <c r="B92" s="301">
        <v>43983</v>
      </c>
      <c r="C92" s="294">
        <v>153</v>
      </c>
      <c r="D92" s="297">
        <v>5.4751423855173309</v>
      </c>
      <c r="E92" s="299">
        <v>7.0000000000000007E-2</v>
      </c>
      <c r="F92" s="295">
        <v>0.49</v>
      </c>
      <c r="G92" s="294">
        <f ca="1">+IF(ISERROR(HLOOKUP($B92,INDIRECT("'Monthly Resource Report'!"&amp;'HMPL Validation'!G$482021&amp;":"&amp;'HMPL Validation'!G$482022),'HMPL Validation'!G$482023,FALSE)),0,HLOOKUP($B92,INDIRECT("'Monthly Resource Report'!"&amp;'HMPL Validation'!G$482021&amp;":"&amp;'HMPL Validation'!G$482022),'HMPL Validation'!G$482023,FALSE))</f>
        <v>153</v>
      </c>
      <c r="H92" s="297">
        <f ca="1">+IF(ISERROR(HLOOKUP($B92,INDIRECT("'Monthly Resource Report'!"&amp;'HMPL Validation'!H$482021&amp;":"&amp;'HMPL Validation'!H$482022),'HMPL Validation'!H$482023,FALSE)),0,HLOOKUP($B92,INDIRECT("'Monthly Resource Report'!"&amp;'HMPL Validation'!H$482021&amp;":"&amp;'HMPL Validation'!H$482022),'HMPL Validation'!H$482023,FALSE))</f>
        <v>5.4749955375253556</v>
      </c>
      <c r="I92" s="317">
        <f ca="1">+IF(ISERROR(HLOOKUP($B92,INDIRECT("'Monthly Resource Report'!"&amp;'HMPL Validation'!I$482021&amp;":"&amp;'HMPL Validation'!I$482022),'HMPL Validation'!I$482023,FALSE)),0,HLOOKUP($B92,INDIRECT("'Monthly Resource Report'!"&amp;'HMPL Validation'!I$482021&amp;":"&amp;'HMPL Validation'!I$482022),'HMPL Validation'!I$482023,FALSE))</f>
        <v>6.9893810646049367E-2</v>
      </c>
      <c r="J92" s="318">
        <f ca="1">+IF(ISERROR(HLOOKUP($B92,INDIRECT("'Monthly Resource Report'!"&amp;'HMPL Validation'!J$482021&amp;":"&amp;'HMPL Validation'!J$482022),'HMPL Validation'!J$482023,FALSE)),0,HLOOKUP($B92,INDIRECT("'Monthly Resource Report'!"&amp;'HMPL Validation'!J$482021&amp;":"&amp;'HMPL Validation'!J$482022),'HMPL Validation'!J$482023,FALSE))</f>
        <v>0.49091363986093733</v>
      </c>
      <c r="L92" s="301">
        <v>43983</v>
      </c>
      <c r="M92" s="294">
        <v>152</v>
      </c>
      <c r="N92" s="297">
        <v>5.4751423855173309</v>
      </c>
      <c r="O92" s="299">
        <v>7.0000000000000007E-2</v>
      </c>
      <c r="P92" s="295">
        <v>0.49</v>
      </c>
      <c r="Q92" s="294">
        <f ca="1">+IF(ISERROR(HLOOKUP($B92,INDIRECT("'Monthly Resource Report'!"&amp;'HMPL Validation'!Q$482021&amp;":"&amp;'HMPL Validation'!Q$482022),'HMPL Validation'!Q$482023,FALSE)),0,HLOOKUP($B92,INDIRECT("'Monthly Resource Report'!"&amp;'HMPL Validation'!Q$482021&amp;":"&amp;'HMPL Validation'!Q$482022),'HMPL Validation'!Q$482023,FALSE))</f>
        <v>152</v>
      </c>
      <c r="R92" s="297">
        <f ca="1">+IF(ISERROR(HLOOKUP($B92,INDIRECT("'Monthly Resource Report'!"&amp;'HMPL Validation'!R$482021&amp;":"&amp;'HMPL Validation'!R$482022),'HMPL Validation'!R$482023,FALSE)),0,HLOOKUP($B92,INDIRECT("'Monthly Resource Report'!"&amp;'HMPL Validation'!R$482021&amp;":"&amp;'HMPL Validation'!R$482022),'HMPL Validation'!R$482023,FALSE))</f>
        <v>5.4750029399931925</v>
      </c>
      <c r="S92" s="317">
        <f ca="1">+IF(ISERROR(HLOOKUP($B92,INDIRECT("'Monthly Resource Report'!"&amp;'HMPL Validation'!S$482021&amp;":"&amp;'HMPL Validation'!S$482022),'HMPL Validation'!S$482023,FALSE)),0,HLOOKUP($B92,INDIRECT("'Monthly Resource Report'!"&amp;'HMPL Validation'!S$482021&amp;":"&amp;'HMPL Validation'!S$482022),'HMPL Validation'!S$482023,FALSE))</f>
        <v>6.9867542394706744E-2</v>
      </c>
      <c r="T92" s="318">
        <f ca="1">+IF(ISERROR(HLOOKUP($B92,INDIRECT("'Monthly Resource Report'!"&amp;'HMPL Validation'!T$482021&amp;":"&amp;'HMPL Validation'!T$482022),'HMPL Validation'!T$482023,FALSE)),0,HLOOKUP($B92,INDIRECT("'Monthly Resource Report'!"&amp;'HMPL Validation'!T$482021&amp;":"&amp;'HMPL Validation'!T$482022),'HMPL Validation'!T$482023,FALSE))</f>
        <v>0.49172765119699813</v>
      </c>
    </row>
    <row r="93" spans="2:20" s="461" customFormat="1">
      <c r="B93" s="301">
        <v>44013</v>
      </c>
      <c r="C93" s="294">
        <v>153</v>
      </c>
      <c r="D93" s="297">
        <v>5.4751423855173309</v>
      </c>
      <c r="E93" s="299">
        <v>7.0000000000000007E-2</v>
      </c>
      <c r="F93" s="295">
        <v>0.49</v>
      </c>
      <c r="G93" s="294">
        <f ca="1">+IF(ISERROR(HLOOKUP($B93,INDIRECT("'Monthly Resource Report'!"&amp;'HMPL Validation'!G$482021&amp;":"&amp;'HMPL Validation'!G$482022),'HMPL Validation'!G$482023,FALSE)),0,HLOOKUP($B93,INDIRECT("'Monthly Resource Report'!"&amp;'HMPL Validation'!G$482021&amp;":"&amp;'HMPL Validation'!G$482022),'HMPL Validation'!G$482023,FALSE))</f>
        <v>153</v>
      </c>
      <c r="H93" s="297">
        <f ca="1">+IF(ISERROR(HLOOKUP($B93,INDIRECT("'Monthly Resource Report'!"&amp;'HMPL Validation'!H$482021&amp;":"&amp;'HMPL Validation'!H$482022),'HMPL Validation'!H$482023,FALSE)),0,HLOOKUP($B93,INDIRECT("'Monthly Resource Report'!"&amp;'HMPL Validation'!H$482021&amp;":"&amp;'HMPL Validation'!H$482022),'HMPL Validation'!H$482023,FALSE))</f>
        <v>5.474995066362264</v>
      </c>
      <c r="I93" s="317">
        <f ca="1">+IF(ISERROR(HLOOKUP($B93,INDIRECT("'Monthly Resource Report'!"&amp;'HMPL Validation'!I$482021&amp;":"&amp;'HMPL Validation'!I$482022),'HMPL Validation'!I$482023,FALSE)),0,HLOOKUP($B93,INDIRECT("'Monthly Resource Report'!"&amp;'HMPL Validation'!I$482021&amp;":"&amp;'HMPL Validation'!I$482022),'HMPL Validation'!I$482023,FALSE))</f>
        <v>6.9940013230558776E-2</v>
      </c>
      <c r="J93" s="318">
        <f ca="1">+IF(ISERROR(HLOOKUP($B93,INDIRECT("'Monthly Resource Report'!"&amp;'HMPL Validation'!J$482021&amp;":"&amp;'HMPL Validation'!J$482022),'HMPL Validation'!J$482023,FALSE)),0,HLOOKUP($B93,INDIRECT("'Monthly Resource Report'!"&amp;'HMPL Validation'!J$482021&amp;":"&amp;'HMPL Validation'!J$482022),'HMPL Validation'!J$482023,FALSE))</f>
        <v>0.49146696347444807</v>
      </c>
      <c r="L93" s="301">
        <v>44013</v>
      </c>
      <c r="M93" s="294">
        <v>152</v>
      </c>
      <c r="N93" s="297">
        <v>5.4751423855173309</v>
      </c>
      <c r="O93" s="299">
        <v>7.0000000000000007E-2</v>
      </c>
      <c r="P93" s="295">
        <v>0.49</v>
      </c>
      <c r="Q93" s="294">
        <f ca="1">+IF(ISERROR(HLOOKUP($B93,INDIRECT("'Monthly Resource Report'!"&amp;'HMPL Validation'!Q$482021&amp;":"&amp;'HMPL Validation'!Q$482022),'HMPL Validation'!Q$482023,FALSE)),0,HLOOKUP($B93,INDIRECT("'Monthly Resource Report'!"&amp;'HMPL Validation'!Q$482021&amp;":"&amp;'HMPL Validation'!Q$482022),'HMPL Validation'!Q$482023,FALSE))</f>
        <v>152</v>
      </c>
      <c r="R93" s="297">
        <f ca="1">+IF(ISERROR(HLOOKUP($B93,INDIRECT("'Monthly Resource Report'!"&amp;'HMPL Validation'!R$482021&amp;":"&amp;'HMPL Validation'!R$482022),'HMPL Validation'!R$482023,FALSE)),0,HLOOKUP($B93,INDIRECT("'Monthly Resource Report'!"&amp;'HMPL Validation'!R$482021&amp;":"&amp;'HMPL Validation'!R$482022),'HMPL Validation'!R$482023,FALSE))</f>
        <v>5.4750030523587832</v>
      </c>
      <c r="S93" s="317">
        <f ca="1">+IF(ISERROR(HLOOKUP($B93,INDIRECT("'Monthly Resource Report'!"&amp;'HMPL Validation'!S$482021&amp;":"&amp;'HMPL Validation'!S$482022),'HMPL Validation'!S$482023,FALSE)),0,HLOOKUP($B93,INDIRECT("'Monthly Resource Report'!"&amp;'HMPL Validation'!S$482021&amp;":"&amp;'HMPL Validation'!S$482022),'HMPL Validation'!S$482023,FALSE))</f>
        <v>6.9910136902887179E-2</v>
      </c>
      <c r="T93" s="318">
        <f ca="1">+IF(ISERROR(HLOOKUP($B93,INDIRECT("'Monthly Resource Report'!"&amp;'HMPL Validation'!T$482021&amp;":"&amp;'HMPL Validation'!T$482022),'HMPL Validation'!T$482023,FALSE)),0,HLOOKUP($B93,INDIRECT("'Monthly Resource Report'!"&amp;'HMPL Validation'!T$482021&amp;":"&amp;'HMPL Validation'!T$482022),'HMPL Validation'!T$482023,FALSE))</f>
        <v>0.49124594283484713</v>
      </c>
    </row>
    <row r="94" spans="2:20" s="461" customFormat="1">
      <c r="B94" s="301">
        <v>44044</v>
      </c>
      <c r="C94" s="294">
        <v>153</v>
      </c>
      <c r="D94" s="297">
        <v>5.4751423855173309</v>
      </c>
      <c r="E94" s="299">
        <v>7.0000000000000007E-2</v>
      </c>
      <c r="F94" s="295">
        <v>0.49</v>
      </c>
      <c r="G94" s="294">
        <f ca="1">+IF(ISERROR(HLOOKUP($B94,INDIRECT("'Monthly Resource Report'!"&amp;'HMPL Validation'!G$482021&amp;":"&amp;'HMPL Validation'!G$482022),'HMPL Validation'!G$482023,FALSE)),0,HLOOKUP($B94,INDIRECT("'Monthly Resource Report'!"&amp;'HMPL Validation'!G$482021&amp;":"&amp;'HMPL Validation'!G$482022),'HMPL Validation'!G$482023,FALSE))</f>
        <v>153</v>
      </c>
      <c r="H94" s="297">
        <f ca="1">+IF(ISERROR(HLOOKUP($B94,INDIRECT("'Monthly Resource Report'!"&amp;'HMPL Validation'!H$482021&amp;":"&amp;'HMPL Validation'!H$482022),'HMPL Validation'!H$482023,FALSE)),0,HLOOKUP($B94,INDIRECT("'Monthly Resource Report'!"&amp;'HMPL Validation'!H$482021&amp;":"&amp;'HMPL Validation'!H$482022),'HMPL Validation'!H$482023,FALSE))</f>
        <v>5.4749940506708716</v>
      </c>
      <c r="I94" s="317">
        <f ca="1">+IF(ISERROR(HLOOKUP($B94,INDIRECT("'Monthly Resource Report'!"&amp;'HMPL Validation'!I$482021&amp;":"&amp;'HMPL Validation'!I$482022),'HMPL Validation'!I$482023,FALSE)),0,HLOOKUP($B94,INDIRECT("'Monthly Resource Report'!"&amp;'HMPL Validation'!I$482021&amp;":"&amp;'HMPL Validation'!I$482022),'HMPL Validation'!I$482023,FALSE))</f>
        <v>6.9940390283371345E-2</v>
      </c>
      <c r="J94" s="318">
        <f ca="1">+IF(ISERROR(HLOOKUP($B94,INDIRECT("'Monthly Resource Report'!"&amp;'HMPL Validation'!J$482021&amp;":"&amp;'HMPL Validation'!J$482022),'HMPL Validation'!J$482023,FALSE)),0,HLOOKUP($B94,INDIRECT("'Monthly Resource Report'!"&amp;'HMPL Validation'!J$482021&amp;":"&amp;'HMPL Validation'!J$482022),'HMPL Validation'!J$482023,FALSE))</f>
        <v>0.49118208828761278</v>
      </c>
      <c r="L94" s="301">
        <v>44044</v>
      </c>
      <c r="M94" s="294">
        <v>152</v>
      </c>
      <c r="N94" s="297">
        <v>5.4751423855173309</v>
      </c>
      <c r="O94" s="299">
        <v>7.0000000000000007E-2</v>
      </c>
      <c r="P94" s="295">
        <v>0.49</v>
      </c>
      <c r="Q94" s="294">
        <f ca="1">+IF(ISERROR(HLOOKUP($B94,INDIRECT("'Monthly Resource Report'!"&amp;'HMPL Validation'!Q$482021&amp;":"&amp;'HMPL Validation'!Q$482022),'HMPL Validation'!Q$482023,FALSE)),0,HLOOKUP($B94,INDIRECT("'Monthly Resource Report'!"&amp;'HMPL Validation'!Q$482021&amp;":"&amp;'HMPL Validation'!Q$482022),'HMPL Validation'!Q$482023,FALSE))</f>
        <v>152</v>
      </c>
      <c r="R94" s="297">
        <f ca="1">+IF(ISERROR(HLOOKUP($B94,INDIRECT("'Monthly Resource Report'!"&amp;'HMPL Validation'!R$482021&amp;":"&amp;'HMPL Validation'!R$482022),'HMPL Validation'!R$482023,FALSE)),0,HLOOKUP($B94,INDIRECT("'Monthly Resource Report'!"&amp;'HMPL Validation'!R$482021&amp;":"&amp;'HMPL Validation'!R$482022),'HMPL Validation'!R$482023,FALSE))</f>
        <v>5.4750042973234088</v>
      </c>
      <c r="S94" s="317">
        <f ca="1">+IF(ISERROR(HLOOKUP($B94,INDIRECT("'Monthly Resource Report'!"&amp;'HMPL Validation'!S$482021&amp;":"&amp;'HMPL Validation'!S$482022),'HMPL Validation'!S$482023,FALSE)),0,HLOOKUP($B94,INDIRECT("'Monthly Resource Report'!"&amp;'HMPL Validation'!S$482021&amp;":"&amp;'HMPL Validation'!S$482022),'HMPL Validation'!S$482023,FALSE))</f>
        <v>6.9913577805395408E-2</v>
      </c>
      <c r="T94" s="318">
        <f ca="1">+IF(ISERROR(HLOOKUP($B94,INDIRECT("'Monthly Resource Report'!"&amp;'HMPL Validation'!T$482021&amp;":"&amp;'HMPL Validation'!T$482022),'HMPL Validation'!T$482023,FALSE)),0,HLOOKUP($B94,INDIRECT("'Monthly Resource Report'!"&amp;'HMPL Validation'!T$482021&amp;":"&amp;'HMPL Validation'!T$482022),'HMPL Validation'!T$482023,FALSE))</f>
        <v>0.49124053374949411</v>
      </c>
    </row>
    <row r="95" spans="2:20" s="461" customFormat="1">
      <c r="B95" s="301">
        <v>44075</v>
      </c>
      <c r="C95" s="294">
        <v>153</v>
      </c>
      <c r="D95" s="297">
        <v>5.4751423855173309</v>
      </c>
      <c r="E95" s="299">
        <v>7.0000000000000007E-2</v>
      </c>
      <c r="F95" s="295">
        <v>0.49</v>
      </c>
      <c r="G95" s="294">
        <f ca="1">+IF(ISERROR(HLOOKUP($B95,INDIRECT("'Monthly Resource Report'!"&amp;'HMPL Validation'!G$482021&amp;":"&amp;'HMPL Validation'!G$482022),'HMPL Validation'!G$482023,FALSE)),0,HLOOKUP($B95,INDIRECT("'Monthly Resource Report'!"&amp;'HMPL Validation'!G$482021&amp;":"&amp;'HMPL Validation'!G$482022),'HMPL Validation'!G$482023,FALSE))</f>
        <v>153</v>
      </c>
      <c r="H95" s="297">
        <f ca="1">+IF(ISERROR(HLOOKUP($B95,INDIRECT("'Monthly Resource Report'!"&amp;'HMPL Validation'!H$482021&amp;":"&amp;'HMPL Validation'!H$482022),'HMPL Validation'!H$482023,FALSE)),0,HLOOKUP($B95,INDIRECT("'Monthly Resource Report'!"&amp;'HMPL Validation'!H$482021&amp;":"&amp;'HMPL Validation'!H$482022),'HMPL Validation'!H$482023,FALSE))</f>
        <v>5.4749958369717522</v>
      </c>
      <c r="I95" s="317">
        <f ca="1">+IF(ISERROR(HLOOKUP($B95,INDIRECT("'Monthly Resource Report'!"&amp;'HMPL Validation'!I$482021&amp;":"&amp;'HMPL Validation'!I$482022),'HMPL Validation'!I$482023,FALSE)),0,HLOOKUP($B95,INDIRECT("'Monthly Resource Report'!"&amp;'HMPL Validation'!I$482021&amp;":"&amp;'HMPL Validation'!I$482022),'HMPL Validation'!I$482023,FALSE))</f>
        <v>6.9898448845405525E-2</v>
      </c>
      <c r="J95" s="318">
        <f ca="1">+IF(ISERROR(HLOOKUP($B95,INDIRECT("'Monthly Resource Report'!"&amp;'HMPL Validation'!J$482021&amp;":"&amp;'HMPL Validation'!J$482022),'HMPL Validation'!J$482023,FALSE)),0,HLOOKUP($B95,INDIRECT("'Monthly Resource Report'!"&amp;'HMPL Validation'!J$482021&amp;":"&amp;'HMPL Validation'!J$482022),'HMPL Validation'!J$482023,FALSE))</f>
        <v>0.49092915406712412</v>
      </c>
      <c r="L95" s="301">
        <v>44075</v>
      </c>
      <c r="M95" s="294">
        <v>152</v>
      </c>
      <c r="N95" s="297">
        <v>5.4751423855173309</v>
      </c>
      <c r="O95" s="299">
        <v>7.0000000000000007E-2</v>
      </c>
      <c r="P95" s="295">
        <v>0.49</v>
      </c>
      <c r="Q95" s="294">
        <f ca="1">+IF(ISERROR(HLOOKUP($B95,INDIRECT("'Monthly Resource Report'!"&amp;'HMPL Validation'!Q$482021&amp;":"&amp;'HMPL Validation'!Q$482022),'HMPL Validation'!Q$482023,FALSE)),0,HLOOKUP($B95,INDIRECT("'Monthly Resource Report'!"&amp;'HMPL Validation'!Q$482021&amp;":"&amp;'HMPL Validation'!Q$482022),'HMPL Validation'!Q$482023,FALSE))</f>
        <v>152</v>
      </c>
      <c r="R95" s="297">
        <f ca="1">+IF(ISERROR(HLOOKUP($B95,INDIRECT("'Monthly Resource Report'!"&amp;'HMPL Validation'!R$482021&amp;":"&amp;'HMPL Validation'!R$482022),'HMPL Validation'!R$482023,FALSE)),0,HLOOKUP($B95,INDIRECT("'Monthly Resource Report'!"&amp;'HMPL Validation'!R$482021&amp;":"&amp;'HMPL Validation'!R$482022),'HMPL Validation'!R$482023,FALSE))</f>
        <v>5.4750024764735015</v>
      </c>
      <c r="S95" s="317">
        <f ca="1">+IF(ISERROR(HLOOKUP($B95,INDIRECT("'Monthly Resource Report'!"&amp;'HMPL Validation'!S$482021&amp;":"&amp;'HMPL Validation'!S$482022),'HMPL Validation'!S$482023,FALSE)),0,HLOOKUP($B95,INDIRECT("'Monthly Resource Report'!"&amp;'HMPL Validation'!S$482021&amp;":"&amp;'HMPL Validation'!S$482022),'HMPL Validation'!S$482023,FALSE))</f>
        <v>6.9874132485806498E-2</v>
      </c>
      <c r="T95" s="318">
        <f ca="1">+IF(ISERROR(HLOOKUP($B95,INDIRECT("'Monthly Resource Report'!"&amp;'HMPL Validation'!T$482021&amp;":"&amp;'HMPL Validation'!T$482022),'HMPL Validation'!T$482023,FALSE)),0,HLOOKUP($B95,INDIRECT("'Monthly Resource Report'!"&amp;'HMPL Validation'!T$482021&amp;":"&amp;'HMPL Validation'!T$482022),'HMPL Validation'!T$482023,FALSE))</f>
        <v>0.49173733707623779</v>
      </c>
    </row>
    <row r="96" spans="2:20" s="461" customFormat="1">
      <c r="B96" s="301">
        <v>44105</v>
      </c>
      <c r="C96" s="294">
        <v>153</v>
      </c>
      <c r="D96" s="297">
        <v>5.4751423855173309</v>
      </c>
      <c r="E96" s="299">
        <v>7.0000000000000007E-2</v>
      </c>
      <c r="F96" s="295">
        <v>0.49</v>
      </c>
      <c r="G96" s="294">
        <f ca="1">+IF(ISERROR(HLOOKUP($B96,INDIRECT("'Monthly Resource Report'!"&amp;'HMPL Validation'!G$482021&amp;":"&amp;'HMPL Validation'!G$482022),'HMPL Validation'!G$482023,FALSE)),0,HLOOKUP($B96,INDIRECT("'Monthly Resource Report'!"&amp;'HMPL Validation'!G$482021&amp;":"&amp;'HMPL Validation'!G$482022),'HMPL Validation'!G$482023,FALSE))</f>
        <v>153</v>
      </c>
      <c r="H96" s="297">
        <f ca="1">+IF(ISERROR(HLOOKUP($B96,INDIRECT("'Monthly Resource Report'!"&amp;'HMPL Validation'!H$482021&amp;":"&amp;'HMPL Validation'!H$482022),'HMPL Validation'!H$482023,FALSE)),0,HLOOKUP($B96,INDIRECT("'Monthly Resource Report'!"&amp;'HMPL Validation'!H$482021&amp;":"&amp;'HMPL Validation'!H$482022),'HMPL Validation'!H$482023,FALSE))</f>
        <v>5.474994925958403</v>
      </c>
      <c r="I96" s="317">
        <f ca="1">+IF(ISERROR(HLOOKUP($B96,INDIRECT("'Monthly Resource Report'!"&amp;'HMPL Validation'!I$482021&amp;":"&amp;'HMPL Validation'!I$482022),'HMPL Validation'!I$482023,FALSE)),0,HLOOKUP($B96,INDIRECT("'Monthly Resource Report'!"&amp;'HMPL Validation'!I$482021&amp;":"&amp;'HMPL Validation'!I$482022),'HMPL Validation'!I$482023,FALSE))</f>
        <v>6.9890545662067052E-2</v>
      </c>
      <c r="J96" s="318">
        <f ca="1">+IF(ISERROR(HLOOKUP($B96,INDIRECT("'Monthly Resource Report'!"&amp;'HMPL Validation'!J$482021&amp;":"&amp;'HMPL Validation'!J$482022),'HMPL Validation'!J$482023,FALSE)),0,HLOOKUP($B96,INDIRECT("'Monthly Resource Report'!"&amp;'HMPL Validation'!J$482021&amp;":"&amp;'HMPL Validation'!J$482022),'HMPL Validation'!J$482023,FALSE))</f>
        <v>0.49119097440700038</v>
      </c>
      <c r="L96" s="301">
        <v>44105</v>
      </c>
      <c r="M96" s="294">
        <v>152</v>
      </c>
      <c r="N96" s="297">
        <v>5.4751423855173309</v>
      </c>
      <c r="O96" s="299">
        <v>7.0000000000000007E-2</v>
      </c>
      <c r="P96" s="295">
        <v>0.49</v>
      </c>
      <c r="Q96" s="294">
        <f ca="1">+IF(ISERROR(HLOOKUP($B96,INDIRECT("'Monthly Resource Report'!"&amp;'HMPL Validation'!Q$482021&amp;":"&amp;'HMPL Validation'!Q$482022),'HMPL Validation'!Q$482023,FALSE)),0,HLOOKUP($B96,INDIRECT("'Monthly Resource Report'!"&amp;'HMPL Validation'!Q$482021&amp;":"&amp;'HMPL Validation'!Q$482022),'HMPL Validation'!Q$482023,FALSE))</f>
        <v>152</v>
      </c>
      <c r="R96" s="297">
        <f ca="1">+IF(ISERROR(HLOOKUP($B96,INDIRECT("'Monthly Resource Report'!"&amp;'HMPL Validation'!R$482021&amp;":"&amp;'HMPL Validation'!R$482022),'HMPL Validation'!R$482023,FALSE)),0,HLOOKUP($B96,INDIRECT("'Monthly Resource Report'!"&amp;'HMPL Validation'!R$482021&amp;":"&amp;'HMPL Validation'!R$482022),'HMPL Validation'!R$482023,FALSE))</f>
        <v>5.4750025588587699</v>
      </c>
      <c r="S96" s="317">
        <f ca="1">+IF(ISERROR(HLOOKUP($B96,INDIRECT("'Monthly Resource Report'!"&amp;'HMPL Validation'!S$482021&amp;":"&amp;'HMPL Validation'!S$482022),'HMPL Validation'!S$482023,FALSE)),0,HLOOKUP($B96,INDIRECT("'Monthly Resource Report'!"&amp;'HMPL Validation'!S$482021&amp;":"&amp;'HMPL Validation'!S$482022),'HMPL Validation'!S$482023,FALSE))</f>
        <v>6.9859769060004712E-2</v>
      </c>
      <c r="T96" s="318">
        <f ca="1">+IF(ISERROR(HLOOKUP($B96,INDIRECT("'Monthly Resource Report'!"&amp;'HMPL Validation'!T$482021&amp;":"&amp;'HMPL Validation'!T$482022),'HMPL Validation'!T$482023,FALSE)),0,HLOOKUP($B96,INDIRECT("'Monthly Resource Report'!"&amp;'HMPL Validation'!T$482021&amp;":"&amp;'HMPL Validation'!T$482022),'HMPL Validation'!T$482023,FALSE))</f>
        <v>0.49127309746569686</v>
      </c>
    </row>
    <row r="97" spans="2:20" s="461" customFormat="1">
      <c r="B97" s="301">
        <v>44136</v>
      </c>
      <c r="C97" s="294">
        <v>153</v>
      </c>
      <c r="D97" s="297">
        <v>5.4751423855173309</v>
      </c>
      <c r="E97" s="299">
        <v>7.0000000000000007E-2</v>
      </c>
      <c r="F97" s="295">
        <v>0.49</v>
      </c>
      <c r="G97" s="294">
        <f ca="1">+IF(ISERROR(HLOOKUP($B97,INDIRECT("'Monthly Resource Report'!"&amp;'HMPL Validation'!G$482021&amp;":"&amp;'HMPL Validation'!G$482022),'HMPL Validation'!G$482023,FALSE)),0,HLOOKUP($B97,INDIRECT("'Monthly Resource Report'!"&amp;'HMPL Validation'!G$482021&amp;":"&amp;'HMPL Validation'!G$482022),'HMPL Validation'!G$482023,FALSE))</f>
        <v>153</v>
      </c>
      <c r="H97" s="297">
        <f ca="1">+IF(ISERROR(HLOOKUP($B97,INDIRECT("'Monthly Resource Report'!"&amp;'HMPL Validation'!H$482021&amp;":"&amp;'HMPL Validation'!H$482022),'HMPL Validation'!H$482023,FALSE)),0,HLOOKUP($B97,INDIRECT("'Monthly Resource Report'!"&amp;'HMPL Validation'!H$482021&amp;":"&amp;'HMPL Validation'!H$482022),'HMPL Validation'!H$482023,FALSE))</f>
        <v>5.4749942325245495</v>
      </c>
      <c r="I97" s="317">
        <f ca="1">+IF(ISERROR(HLOOKUP($B97,INDIRECT("'Monthly Resource Report'!"&amp;'HMPL Validation'!I$482021&amp;":"&amp;'HMPL Validation'!I$482022),'HMPL Validation'!I$482023,FALSE)),0,HLOOKUP($B97,INDIRECT("'Monthly Resource Report'!"&amp;'HMPL Validation'!I$482021&amp;":"&amp;'HMPL Validation'!I$482022),'HMPL Validation'!I$482023,FALSE))</f>
        <v>6.9941397157845434E-2</v>
      </c>
      <c r="J97" s="318">
        <f ca="1">+IF(ISERROR(HLOOKUP($B97,INDIRECT("'Monthly Resource Report'!"&amp;'HMPL Validation'!J$482021&amp;":"&amp;'HMPL Validation'!J$482022),'HMPL Validation'!J$482023,FALSE)),0,HLOOKUP($B97,INDIRECT("'Monthly Resource Report'!"&amp;'HMPL Validation'!J$482021&amp;":"&amp;'HMPL Validation'!J$482022),'HMPL Validation'!J$482023,FALSE))</f>
        <v>0.49061449423482784</v>
      </c>
      <c r="L97" s="301">
        <v>44136</v>
      </c>
      <c r="M97" s="294">
        <v>152</v>
      </c>
      <c r="N97" s="297">
        <v>5.4751423855173309</v>
      </c>
      <c r="O97" s="299">
        <v>7.0000000000000007E-2</v>
      </c>
      <c r="P97" s="295">
        <v>0.49</v>
      </c>
      <c r="Q97" s="294">
        <f ca="1">+IF(ISERROR(HLOOKUP($B97,INDIRECT("'Monthly Resource Report'!"&amp;'HMPL Validation'!Q$482021&amp;":"&amp;'HMPL Validation'!Q$482022),'HMPL Validation'!Q$482023,FALSE)),0,HLOOKUP($B97,INDIRECT("'Monthly Resource Report'!"&amp;'HMPL Validation'!Q$482021&amp;":"&amp;'HMPL Validation'!Q$482022),'HMPL Validation'!Q$482023,FALSE))</f>
        <v>152</v>
      </c>
      <c r="R97" s="297">
        <f ca="1">+IF(ISERROR(HLOOKUP($B97,INDIRECT("'Monthly Resource Report'!"&amp;'HMPL Validation'!R$482021&amp;":"&amp;'HMPL Validation'!R$482022),'HMPL Validation'!R$482023,FALSE)),0,HLOOKUP($B97,INDIRECT("'Monthly Resource Report'!"&amp;'HMPL Validation'!R$482021&amp;":"&amp;'HMPL Validation'!R$482022),'HMPL Validation'!R$482023,FALSE))</f>
        <v>5.47500468498564</v>
      </c>
      <c r="S97" s="317">
        <f ca="1">+IF(ISERROR(HLOOKUP($B97,INDIRECT("'Monthly Resource Report'!"&amp;'HMPL Validation'!S$482021&amp;":"&amp;'HMPL Validation'!S$482022),'HMPL Validation'!S$482023,FALSE)),0,HLOOKUP($B97,INDIRECT("'Monthly Resource Report'!"&amp;'HMPL Validation'!S$482021&amp;":"&amp;'HMPL Validation'!S$482022),'HMPL Validation'!S$482023,FALSE))</f>
        <v>6.9921366172975952E-2</v>
      </c>
      <c r="T97" s="318">
        <f ca="1">+IF(ISERROR(HLOOKUP($B97,INDIRECT("'Monthly Resource Report'!"&amp;'HMPL Validation'!T$482021&amp;":"&amp;'HMPL Validation'!T$482022),'HMPL Validation'!T$482023,FALSE)),0,HLOOKUP($B97,INDIRECT("'Monthly Resource Report'!"&amp;'HMPL Validation'!T$482021&amp;":"&amp;'HMPL Validation'!T$482022),'HMPL Validation'!T$482023,FALSE))</f>
        <v>0.49127841796674304</v>
      </c>
    </row>
    <row r="98" spans="2:20" s="461" customFormat="1">
      <c r="B98" s="301">
        <v>44166</v>
      </c>
      <c r="C98" s="294">
        <v>153</v>
      </c>
      <c r="D98" s="297">
        <v>5.4751423855173309</v>
      </c>
      <c r="E98" s="299">
        <v>7.0000000000000007E-2</v>
      </c>
      <c r="F98" s="295">
        <v>0.49</v>
      </c>
      <c r="G98" s="294">
        <f ca="1">+IF(ISERROR(HLOOKUP($B98,INDIRECT("'Monthly Resource Report'!"&amp;'HMPL Validation'!G$482021&amp;":"&amp;'HMPL Validation'!G$482022),'HMPL Validation'!G$482023,FALSE)),0,HLOOKUP($B98,INDIRECT("'Monthly Resource Report'!"&amp;'HMPL Validation'!G$482021&amp;":"&amp;'HMPL Validation'!G$482022),'HMPL Validation'!G$482023,FALSE))</f>
        <v>153</v>
      </c>
      <c r="H98" s="297">
        <f ca="1">+IF(ISERROR(HLOOKUP($B98,INDIRECT("'Monthly Resource Report'!"&amp;'HMPL Validation'!H$482021&amp;":"&amp;'HMPL Validation'!H$482022),'HMPL Validation'!H$482023,FALSE)),0,HLOOKUP($B98,INDIRECT("'Monthly Resource Report'!"&amp;'HMPL Validation'!H$482021&amp;":"&amp;'HMPL Validation'!H$482022),'HMPL Validation'!H$482023,FALSE))</f>
        <v>5.4749948283787928</v>
      </c>
      <c r="I98" s="317">
        <f ca="1">+IF(ISERROR(HLOOKUP($B98,INDIRECT("'Monthly Resource Report'!"&amp;'HMPL Validation'!I$482021&amp;":"&amp;'HMPL Validation'!I$482022),'HMPL Validation'!I$482023,FALSE)),0,HLOOKUP($B98,INDIRECT("'Monthly Resource Report'!"&amp;'HMPL Validation'!I$482021&amp;":"&amp;'HMPL Validation'!I$482022),'HMPL Validation'!I$482023,FALSE))</f>
        <v>6.9962156542274098E-2</v>
      </c>
      <c r="J98" s="318">
        <f ca="1">+IF(ISERROR(HLOOKUP($B98,INDIRECT("'Monthly Resource Report'!"&amp;'HMPL Validation'!J$482021&amp;":"&amp;'HMPL Validation'!J$482022),'HMPL Validation'!J$482023,FALSE)),0,HLOOKUP($B98,INDIRECT("'Monthly Resource Report'!"&amp;'HMPL Validation'!J$482021&amp;":"&amp;'HMPL Validation'!J$482022),'HMPL Validation'!J$482023,FALSE))</f>
        <v>0.49087413879228237</v>
      </c>
      <c r="L98" s="301">
        <v>44166</v>
      </c>
      <c r="M98" s="294">
        <v>152</v>
      </c>
      <c r="N98" s="297">
        <v>5.4751423855173309</v>
      </c>
      <c r="O98" s="299">
        <v>7.0000000000000007E-2</v>
      </c>
      <c r="P98" s="295">
        <v>0.49</v>
      </c>
      <c r="Q98" s="294">
        <f ca="1">+IF(ISERROR(HLOOKUP($B98,INDIRECT("'Monthly Resource Report'!"&amp;'HMPL Validation'!Q$482021&amp;":"&amp;'HMPL Validation'!Q$482022),'HMPL Validation'!Q$482023,FALSE)),0,HLOOKUP($B98,INDIRECT("'Monthly Resource Report'!"&amp;'HMPL Validation'!Q$482021&amp;":"&amp;'HMPL Validation'!Q$482022),'HMPL Validation'!Q$482023,FALSE))</f>
        <v>152</v>
      </c>
      <c r="R98" s="297">
        <f ca="1">+IF(ISERROR(HLOOKUP($B98,INDIRECT("'Monthly Resource Report'!"&amp;'HMPL Validation'!R$482021&amp;":"&amp;'HMPL Validation'!R$482022),'HMPL Validation'!R$482023,FALSE)),0,HLOOKUP($B98,INDIRECT("'Monthly Resource Report'!"&amp;'HMPL Validation'!R$482021&amp;":"&amp;'HMPL Validation'!R$482022),'HMPL Validation'!R$482023,FALSE))</f>
        <v>5.4750045068523745</v>
      </c>
      <c r="S98" s="317">
        <f ca="1">+IF(ISERROR(HLOOKUP($B98,INDIRECT("'Monthly Resource Report'!"&amp;'HMPL Validation'!S$482021&amp;":"&amp;'HMPL Validation'!S$482022),'HMPL Validation'!S$482023,FALSE)),0,HLOOKUP($B98,INDIRECT("'Monthly Resource Report'!"&amp;'HMPL Validation'!S$482021&amp;":"&amp;'HMPL Validation'!S$482022),'HMPL Validation'!S$482023,FALSE))</f>
        <v>6.9945459783324795E-2</v>
      </c>
      <c r="T98" s="318">
        <f ca="1">+IF(ISERROR(HLOOKUP($B98,INDIRECT("'Monthly Resource Report'!"&amp;'HMPL Validation'!T$482021&amp;":"&amp;'HMPL Validation'!T$482022),'HMPL Validation'!T$482023,FALSE)),0,HLOOKUP($B98,INDIRECT("'Monthly Resource Report'!"&amp;'HMPL Validation'!T$482021&amp;":"&amp;'HMPL Validation'!T$482022),'HMPL Validation'!T$482023,FALSE))</f>
        <v>0.49164459266759353</v>
      </c>
    </row>
    <row r="99" spans="2:20" s="461" customFormat="1">
      <c r="B99" s="301">
        <v>44197</v>
      </c>
      <c r="C99" s="294">
        <v>153</v>
      </c>
      <c r="D99" s="297">
        <v>5.6218762014491954</v>
      </c>
      <c r="E99" s="299">
        <v>7.0000000000000007E-2</v>
      </c>
      <c r="F99" s="295">
        <v>0.49</v>
      </c>
      <c r="G99" s="294">
        <f ca="1">+IF(ISERROR(HLOOKUP($B99,INDIRECT("'Monthly Resource Report'!"&amp;'HMPL Validation'!G$482021&amp;":"&amp;'HMPL Validation'!G$482022),'HMPL Validation'!G$482023,FALSE)),0,HLOOKUP($B99,INDIRECT("'Monthly Resource Report'!"&amp;'HMPL Validation'!G$482021&amp;":"&amp;'HMPL Validation'!G$482022),'HMPL Validation'!G$482023,FALSE))</f>
        <v>153</v>
      </c>
      <c r="H99" s="297">
        <f ca="1">+IF(ISERROR(HLOOKUP($B99,INDIRECT("'Monthly Resource Report'!"&amp;'HMPL Validation'!H$482021&amp;":"&amp;'HMPL Validation'!H$482022),'HMPL Validation'!H$482023,FALSE)),0,HLOOKUP($B99,INDIRECT("'Monthly Resource Report'!"&amp;'HMPL Validation'!H$482021&amp;":"&amp;'HMPL Validation'!H$482022),'HMPL Validation'!H$482023,FALSE))</f>
        <v>5.6219938208823468</v>
      </c>
      <c r="I99" s="317">
        <f ca="1">+IF(ISERROR(HLOOKUP($B99,INDIRECT("'Monthly Resource Report'!"&amp;'HMPL Validation'!I$482021&amp;":"&amp;'HMPL Validation'!I$482022),'HMPL Validation'!I$482023,FALSE)),0,HLOOKUP($B99,INDIRECT("'Monthly Resource Report'!"&amp;'HMPL Validation'!I$482021&amp;":"&amp;'HMPL Validation'!I$482022),'HMPL Validation'!I$482023,FALSE))</f>
        <v>6.9924027189514293E-2</v>
      </c>
      <c r="J99" s="318">
        <f ca="1">+IF(ISERROR(HLOOKUP($B99,INDIRECT("'Monthly Resource Report'!"&amp;'HMPL Validation'!J$482021&amp;":"&amp;'HMPL Validation'!J$482022),'HMPL Validation'!J$482023,FALSE)),0,HLOOKUP($B99,INDIRECT("'Monthly Resource Report'!"&amp;'HMPL Validation'!J$482021&amp;":"&amp;'HMPL Validation'!J$482022),'HMPL Validation'!J$482023,FALSE))</f>
        <v>0.49115417575375842</v>
      </c>
      <c r="L99" s="301">
        <v>44197</v>
      </c>
      <c r="M99" s="294">
        <v>152</v>
      </c>
      <c r="N99" s="297">
        <v>5.6218762014491954</v>
      </c>
      <c r="O99" s="299">
        <v>7.0000000000000007E-2</v>
      </c>
      <c r="P99" s="295">
        <v>0.49</v>
      </c>
      <c r="Q99" s="294">
        <f ca="1">+IF(ISERROR(HLOOKUP($B99,INDIRECT("'Monthly Resource Report'!"&amp;'HMPL Validation'!Q$482021&amp;":"&amp;'HMPL Validation'!Q$482022),'HMPL Validation'!Q$482023,FALSE)),0,HLOOKUP($B99,INDIRECT("'Monthly Resource Report'!"&amp;'HMPL Validation'!Q$482021&amp;":"&amp;'HMPL Validation'!Q$482022),'HMPL Validation'!Q$482023,FALSE))</f>
        <v>152</v>
      </c>
      <c r="R99" s="297">
        <f ca="1">+IF(ISERROR(HLOOKUP($B99,INDIRECT("'Monthly Resource Report'!"&amp;'HMPL Validation'!R$482021&amp;":"&amp;'HMPL Validation'!R$482022),'HMPL Validation'!R$482023,FALSE)),0,HLOOKUP($B99,INDIRECT("'Monthly Resource Report'!"&amp;'HMPL Validation'!R$482021&amp;":"&amp;'HMPL Validation'!R$482022),'HMPL Validation'!R$482023,FALSE))</f>
        <v>5.6220042511214974</v>
      </c>
      <c r="S99" s="317">
        <f ca="1">+IF(ISERROR(HLOOKUP($B99,INDIRECT("'Monthly Resource Report'!"&amp;'HMPL Validation'!S$482021&amp;":"&amp;'HMPL Validation'!S$482022),'HMPL Validation'!S$482023,FALSE)),0,HLOOKUP($B99,INDIRECT("'Monthly Resource Report'!"&amp;'HMPL Validation'!S$482021&amp;":"&amp;'HMPL Validation'!S$482022),'HMPL Validation'!S$482023,FALSE))</f>
        <v>6.9934632690046572E-2</v>
      </c>
      <c r="T99" s="318">
        <f ca="1">+IF(ISERROR(HLOOKUP($B99,INDIRECT("'Monthly Resource Report'!"&amp;'HMPL Validation'!T$482021&amp;":"&amp;'HMPL Validation'!T$482022),'HMPL Validation'!T$482023,FALSE)),0,HLOOKUP($B99,INDIRECT("'Monthly Resource Report'!"&amp;'HMPL Validation'!T$482021&amp;":"&amp;'HMPL Validation'!T$482022),'HMPL Validation'!T$482023,FALSE))</f>
        <v>0.4916552039737927</v>
      </c>
    </row>
    <row r="100" spans="2:20" s="461" customFormat="1">
      <c r="B100" s="301">
        <v>44228</v>
      </c>
      <c r="C100" s="294">
        <v>153</v>
      </c>
      <c r="D100" s="297">
        <v>5.6218762014491954</v>
      </c>
      <c r="E100" s="299">
        <v>7.0000000000000007E-2</v>
      </c>
      <c r="F100" s="295">
        <v>0.49</v>
      </c>
      <c r="G100" s="294">
        <f ca="1">+IF(ISERROR(HLOOKUP($B100,INDIRECT("'Monthly Resource Report'!"&amp;'HMPL Validation'!G$482021&amp;":"&amp;'HMPL Validation'!G$482022),'HMPL Validation'!G$482023,FALSE)),0,HLOOKUP($B100,INDIRECT("'Monthly Resource Report'!"&amp;'HMPL Validation'!G$482021&amp;":"&amp;'HMPL Validation'!G$482022),'HMPL Validation'!G$482023,FALSE))</f>
        <v>153</v>
      </c>
      <c r="H100" s="297">
        <f ca="1">+IF(ISERROR(HLOOKUP($B100,INDIRECT("'Monthly Resource Report'!"&amp;'HMPL Validation'!H$482021&amp;":"&amp;'HMPL Validation'!H$482022),'HMPL Validation'!H$482023,FALSE)),0,HLOOKUP($B100,INDIRECT("'Monthly Resource Report'!"&amp;'HMPL Validation'!H$482021&amp;":"&amp;'HMPL Validation'!H$482022),'HMPL Validation'!H$482023,FALSE))</f>
        <v>5.6219930997029035</v>
      </c>
      <c r="I100" s="317">
        <f ca="1">+IF(ISERROR(HLOOKUP($B100,INDIRECT("'Monthly Resource Report'!"&amp;'HMPL Validation'!I$482021&amp;":"&amp;'HMPL Validation'!I$482022),'HMPL Validation'!I$482023,FALSE)),0,HLOOKUP($B100,INDIRECT("'Monthly Resource Report'!"&amp;'HMPL Validation'!I$482021&amp;":"&amp;'HMPL Validation'!I$482022),'HMPL Validation'!I$482023,FALSE))</f>
        <v>6.9918267908249662E-2</v>
      </c>
      <c r="J100" s="318">
        <f ca="1">+IF(ISERROR(HLOOKUP($B100,INDIRECT("'Monthly Resource Report'!"&amp;'HMPL Validation'!J$482021&amp;":"&amp;'HMPL Validation'!J$482022),'HMPL Validation'!J$482023,FALSE)),0,HLOOKUP($B100,INDIRECT("'Monthly Resource Report'!"&amp;'HMPL Validation'!J$482021&amp;":"&amp;'HMPL Validation'!J$482022),'HMPL Validation'!J$482023,FALSE))</f>
        <v>0.49127923231081116</v>
      </c>
      <c r="L100" s="301">
        <v>44228</v>
      </c>
      <c r="M100" s="294">
        <v>152</v>
      </c>
      <c r="N100" s="297">
        <v>5.6218762014491954</v>
      </c>
      <c r="O100" s="299">
        <v>7.0000000000000007E-2</v>
      </c>
      <c r="P100" s="295">
        <v>0.49</v>
      </c>
      <c r="Q100" s="294">
        <f ca="1">+IF(ISERROR(HLOOKUP($B100,INDIRECT("'Monthly Resource Report'!"&amp;'HMPL Validation'!Q$482021&amp;":"&amp;'HMPL Validation'!Q$482022),'HMPL Validation'!Q$482023,FALSE)),0,HLOOKUP($B100,INDIRECT("'Monthly Resource Report'!"&amp;'HMPL Validation'!Q$482021&amp;":"&amp;'HMPL Validation'!Q$482022),'HMPL Validation'!Q$482023,FALSE))</f>
        <v>152</v>
      </c>
      <c r="R100" s="297">
        <f ca="1">+IF(ISERROR(HLOOKUP($B100,INDIRECT("'Monthly Resource Report'!"&amp;'HMPL Validation'!R$482021&amp;":"&amp;'HMPL Validation'!R$482022),'HMPL Validation'!R$482023,FALSE)),0,HLOOKUP($B100,INDIRECT("'Monthly Resource Report'!"&amp;'HMPL Validation'!R$482021&amp;":"&amp;'HMPL Validation'!R$482022),'HMPL Validation'!R$482023,FALSE))</f>
        <v>5.6220035885433326</v>
      </c>
      <c r="S100" s="317">
        <f ca="1">+IF(ISERROR(HLOOKUP($B100,INDIRECT("'Monthly Resource Report'!"&amp;'HMPL Validation'!S$482021&amp;":"&amp;'HMPL Validation'!S$482022),'HMPL Validation'!S$482023,FALSE)),0,HLOOKUP($B100,INDIRECT("'Monthly Resource Report'!"&amp;'HMPL Validation'!S$482021&amp;":"&amp;'HMPL Validation'!S$482022),'HMPL Validation'!S$482023,FALSE))</f>
        <v>6.9945114426696181E-2</v>
      </c>
      <c r="T100" s="318">
        <f ca="1">+IF(ISERROR(HLOOKUP($B100,INDIRECT("'Monthly Resource Report'!"&amp;'HMPL Validation'!T$482021&amp;":"&amp;'HMPL Validation'!T$482022),'HMPL Validation'!T$482023,FALSE)),0,HLOOKUP($B100,INDIRECT("'Monthly Resource Report'!"&amp;'HMPL Validation'!T$482021&amp;":"&amp;'HMPL Validation'!T$482022),'HMPL Validation'!T$482023,FALSE))</f>
        <v>0.49181879671684792</v>
      </c>
    </row>
    <row r="101" spans="2:20" s="461" customFormat="1">
      <c r="B101" s="301">
        <v>44256</v>
      </c>
      <c r="C101" s="294">
        <v>153</v>
      </c>
      <c r="D101" s="297">
        <v>5.6218762014491954</v>
      </c>
      <c r="E101" s="299">
        <v>7.0000000000000007E-2</v>
      </c>
      <c r="F101" s="295">
        <v>0.49</v>
      </c>
      <c r="G101" s="294">
        <f ca="1">+IF(ISERROR(HLOOKUP($B101,INDIRECT("'Monthly Resource Report'!"&amp;'HMPL Validation'!G$482021&amp;":"&amp;'HMPL Validation'!G$482022),'HMPL Validation'!G$482023,FALSE)),0,HLOOKUP($B101,INDIRECT("'Monthly Resource Report'!"&amp;'HMPL Validation'!G$482021&amp;":"&amp;'HMPL Validation'!G$482022),'HMPL Validation'!G$482023,FALSE))</f>
        <v>153</v>
      </c>
      <c r="H101" s="297">
        <f ca="1">+IF(ISERROR(HLOOKUP($B101,INDIRECT("'Monthly Resource Report'!"&amp;'HMPL Validation'!H$482021&amp;":"&amp;'HMPL Validation'!H$482022),'HMPL Validation'!H$482023,FALSE)),0,HLOOKUP($B101,INDIRECT("'Monthly Resource Report'!"&amp;'HMPL Validation'!H$482021&amp;":"&amp;'HMPL Validation'!H$482022),'HMPL Validation'!H$482023,FALSE))</f>
        <v>5.621993311228171</v>
      </c>
      <c r="I101" s="317">
        <f ca="1">+IF(ISERROR(HLOOKUP($B101,INDIRECT("'Monthly Resource Report'!"&amp;'HMPL Validation'!I$482021&amp;":"&amp;'HMPL Validation'!I$482022),'HMPL Validation'!I$482023,FALSE)),0,HLOOKUP($B101,INDIRECT("'Monthly Resource Report'!"&amp;'HMPL Validation'!I$482021&amp;":"&amp;'HMPL Validation'!I$482022),'HMPL Validation'!I$482023,FALSE))</f>
        <v>6.9871703446861042E-2</v>
      </c>
      <c r="J101" s="318">
        <f ca="1">+IF(ISERROR(HLOOKUP($B101,INDIRECT("'Monthly Resource Report'!"&amp;'HMPL Validation'!J$482021&amp;":"&amp;'HMPL Validation'!J$482022),'HMPL Validation'!J$482023,FALSE)),0,HLOOKUP($B101,INDIRECT("'Monthly Resource Report'!"&amp;'HMPL Validation'!J$482021&amp;":"&amp;'HMPL Validation'!J$482022),'HMPL Validation'!J$482023,FALSE))</f>
        <v>0.49256906500554187</v>
      </c>
      <c r="L101" s="301">
        <v>44256</v>
      </c>
      <c r="M101" s="294">
        <v>152</v>
      </c>
      <c r="N101" s="297">
        <v>5.6218762014491954</v>
      </c>
      <c r="O101" s="299">
        <v>7.0000000000000007E-2</v>
      </c>
      <c r="P101" s="295">
        <v>0.49</v>
      </c>
      <c r="Q101" s="294">
        <f ca="1">+IF(ISERROR(HLOOKUP($B101,INDIRECT("'Monthly Resource Report'!"&amp;'HMPL Validation'!Q$482021&amp;":"&amp;'HMPL Validation'!Q$482022),'HMPL Validation'!Q$482023,FALSE)),0,HLOOKUP($B101,INDIRECT("'Monthly Resource Report'!"&amp;'HMPL Validation'!Q$482021&amp;":"&amp;'HMPL Validation'!Q$482022),'HMPL Validation'!Q$482023,FALSE))</f>
        <v>152</v>
      </c>
      <c r="R101" s="297">
        <f ca="1">+IF(ISERROR(HLOOKUP($B101,INDIRECT("'Monthly Resource Report'!"&amp;'HMPL Validation'!R$482021&amp;":"&amp;'HMPL Validation'!R$482022),'HMPL Validation'!R$482023,FALSE)),0,HLOOKUP($B101,INDIRECT("'Monthly Resource Report'!"&amp;'HMPL Validation'!R$482021&amp;":"&amp;'HMPL Validation'!R$482022),'HMPL Validation'!R$482023,FALSE))</f>
        <v>5.6220030290584253</v>
      </c>
      <c r="S101" s="317">
        <f ca="1">+IF(ISERROR(HLOOKUP($B101,INDIRECT("'Monthly Resource Report'!"&amp;'HMPL Validation'!S$482021&amp;":"&amp;'HMPL Validation'!S$482022),'HMPL Validation'!S$482023,FALSE)),0,HLOOKUP($B101,INDIRECT("'Monthly Resource Report'!"&amp;'HMPL Validation'!S$482021&amp;":"&amp;'HMPL Validation'!S$482022),'HMPL Validation'!S$482023,FALSE))</f>
        <v>6.9904176360325032E-2</v>
      </c>
      <c r="T101" s="318">
        <f ca="1">+IF(ISERROR(HLOOKUP($B101,INDIRECT("'Monthly Resource Report'!"&amp;'HMPL Validation'!T$482021&amp;":"&amp;'HMPL Validation'!T$482022),'HMPL Validation'!T$482023,FALSE)),0,HLOOKUP($B101,INDIRECT("'Monthly Resource Report'!"&amp;'HMPL Validation'!T$482021&amp;":"&amp;'HMPL Validation'!T$482022),'HMPL Validation'!T$482023,FALSE))</f>
        <v>0.49230784123802812</v>
      </c>
    </row>
    <row r="102" spans="2:20" s="461" customFormat="1">
      <c r="B102" s="301">
        <v>44287</v>
      </c>
      <c r="C102" s="294">
        <v>153</v>
      </c>
      <c r="D102" s="297">
        <v>5.6218762014491954</v>
      </c>
      <c r="E102" s="299">
        <v>7.0000000000000007E-2</v>
      </c>
      <c r="F102" s="295">
        <v>0.49</v>
      </c>
      <c r="G102" s="294">
        <f ca="1">+IF(ISERROR(HLOOKUP($B102,INDIRECT("'Monthly Resource Report'!"&amp;'HMPL Validation'!G$482021&amp;":"&amp;'HMPL Validation'!G$482022),'HMPL Validation'!G$482023,FALSE)),0,HLOOKUP($B102,INDIRECT("'Monthly Resource Report'!"&amp;'HMPL Validation'!G$482021&amp;":"&amp;'HMPL Validation'!G$482022),'HMPL Validation'!G$482023,FALSE))</f>
        <v>153</v>
      </c>
      <c r="H102" s="297">
        <f ca="1">+IF(ISERROR(HLOOKUP($B102,INDIRECT("'Monthly Resource Report'!"&amp;'HMPL Validation'!H$482021&amp;":"&amp;'HMPL Validation'!H$482022),'HMPL Validation'!H$482023,FALSE)),0,HLOOKUP($B102,INDIRECT("'Monthly Resource Report'!"&amp;'HMPL Validation'!H$482021&amp;":"&amp;'HMPL Validation'!H$482022),'HMPL Validation'!H$482023,FALSE))</f>
        <v>5.6219937929621606</v>
      </c>
      <c r="I102" s="317">
        <f ca="1">+IF(ISERROR(HLOOKUP($B102,INDIRECT("'Monthly Resource Report'!"&amp;'HMPL Validation'!I$482021&amp;":"&amp;'HMPL Validation'!I$482022),'HMPL Validation'!I$482023,FALSE)),0,HLOOKUP($B102,INDIRECT("'Monthly Resource Report'!"&amp;'HMPL Validation'!I$482021&amp;":"&amp;'HMPL Validation'!I$482022),'HMPL Validation'!I$482023,FALSE))</f>
        <v>6.9824414750902911E-2</v>
      </c>
      <c r="J102" s="318">
        <f ca="1">+IF(ISERROR(HLOOKUP($B102,INDIRECT("'Monthly Resource Report'!"&amp;'HMPL Validation'!J$482021&amp;":"&amp;'HMPL Validation'!J$482022),'HMPL Validation'!J$482023,FALSE)),0,HLOOKUP($B102,INDIRECT("'Monthly Resource Report'!"&amp;'HMPL Validation'!J$482021&amp;":"&amp;'HMPL Validation'!J$482022),'HMPL Validation'!J$482023,FALSE))</f>
        <v>0.49223393651386227</v>
      </c>
      <c r="L102" s="301">
        <v>44287</v>
      </c>
      <c r="M102" s="294">
        <v>152</v>
      </c>
      <c r="N102" s="297">
        <v>5.6218762014491954</v>
      </c>
      <c r="O102" s="299">
        <v>7.0000000000000007E-2</v>
      </c>
      <c r="P102" s="295">
        <v>0.49</v>
      </c>
      <c r="Q102" s="294">
        <f ca="1">+IF(ISERROR(HLOOKUP($B102,INDIRECT("'Monthly Resource Report'!"&amp;'HMPL Validation'!Q$482021&amp;":"&amp;'HMPL Validation'!Q$482022),'HMPL Validation'!Q$482023,FALSE)),0,HLOOKUP($B102,INDIRECT("'Monthly Resource Report'!"&amp;'HMPL Validation'!Q$482021&amp;":"&amp;'HMPL Validation'!Q$482022),'HMPL Validation'!Q$482023,FALSE))</f>
        <v>152</v>
      </c>
      <c r="R102" s="297">
        <f ca="1">+IF(ISERROR(HLOOKUP($B102,INDIRECT("'Monthly Resource Report'!"&amp;'HMPL Validation'!R$482021&amp;":"&amp;'HMPL Validation'!R$482022),'HMPL Validation'!R$482023,FALSE)),0,HLOOKUP($B102,INDIRECT("'Monthly Resource Report'!"&amp;'HMPL Validation'!R$482021&amp;":"&amp;'HMPL Validation'!R$482022),'HMPL Validation'!R$482023,FALSE))</f>
        <v>0</v>
      </c>
      <c r="S102" s="317">
        <f ca="1">+IF(ISERROR(HLOOKUP($B102,INDIRECT("'Monthly Resource Report'!"&amp;'HMPL Validation'!S$482021&amp;":"&amp;'HMPL Validation'!S$482022),'HMPL Validation'!S$482023,FALSE)),0,HLOOKUP($B102,INDIRECT("'Monthly Resource Report'!"&amp;'HMPL Validation'!S$482021&amp;":"&amp;'HMPL Validation'!S$482022),'HMPL Validation'!S$482023,FALSE))</f>
        <v>0</v>
      </c>
      <c r="T102" s="318">
        <f ca="1">+IF(ISERROR(HLOOKUP($B102,INDIRECT("'Monthly Resource Report'!"&amp;'HMPL Validation'!T$482021&amp;":"&amp;'HMPL Validation'!T$482022),'HMPL Validation'!T$482023,FALSE)),0,HLOOKUP($B102,INDIRECT("'Monthly Resource Report'!"&amp;'HMPL Validation'!T$482021&amp;":"&amp;'HMPL Validation'!T$482022),'HMPL Validation'!T$482023,FALSE))</f>
        <v>0</v>
      </c>
    </row>
    <row r="103" spans="2:20" s="461" customFormat="1">
      <c r="B103" s="301">
        <v>44317</v>
      </c>
      <c r="C103" s="294">
        <v>153</v>
      </c>
      <c r="D103" s="297">
        <v>5.6218762014491954</v>
      </c>
      <c r="E103" s="299">
        <v>7.0000000000000007E-2</v>
      </c>
      <c r="F103" s="295">
        <v>0.49</v>
      </c>
      <c r="G103" s="294">
        <f ca="1">+IF(ISERROR(HLOOKUP($B103,INDIRECT("'Monthly Resource Report'!"&amp;'HMPL Validation'!G$482021&amp;":"&amp;'HMPL Validation'!G$482022),'HMPL Validation'!G$482023,FALSE)),0,HLOOKUP($B103,INDIRECT("'Monthly Resource Report'!"&amp;'HMPL Validation'!G$482021&amp;":"&amp;'HMPL Validation'!G$482022),'HMPL Validation'!G$482023,FALSE))</f>
        <v>153</v>
      </c>
      <c r="H103" s="297">
        <f ca="1">+IF(ISERROR(HLOOKUP($B103,INDIRECT("'Monthly Resource Report'!"&amp;'HMPL Validation'!H$482021&amp;":"&amp;'HMPL Validation'!H$482022),'HMPL Validation'!H$482023,FALSE)),0,HLOOKUP($B103,INDIRECT("'Monthly Resource Report'!"&amp;'HMPL Validation'!H$482021&amp;":"&amp;'HMPL Validation'!H$482022),'HMPL Validation'!H$482023,FALSE))</f>
        <v>5.6219941093913697</v>
      </c>
      <c r="I103" s="317">
        <f ca="1">+IF(ISERROR(HLOOKUP($B103,INDIRECT("'Monthly Resource Report'!"&amp;'HMPL Validation'!I$482021&amp;":"&amp;'HMPL Validation'!I$482022),'HMPL Validation'!I$482023,FALSE)),0,HLOOKUP($B103,INDIRECT("'Monthly Resource Report'!"&amp;'HMPL Validation'!I$482021&amp;":"&amp;'HMPL Validation'!I$482022),'HMPL Validation'!I$482023,FALSE))</f>
        <v>6.9849625534787921E-2</v>
      </c>
      <c r="J103" s="318">
        <f ca="1">+IF(ISERROR(HLOOKUP($B103,INDIRECT("'Monthly Resource Report'!"&amp;'HMPL Validation'!J$482021&amp;":"&amp;'HMPL Validation'!J$482022),'HMPL Validation'!J$482023,FALSE)),0,HLOOKUP($B103,INDIRECT("'Monthly Resource Report'!"&amp;'HMPL Validation'!J$482021&amp;":"&amp;'HMPL Validation'!J$482022),'HMPL Validation'!J$482023,FALSE))</f>
        <v>0.49090134212448855</v>
      </c>
      <c r="L103" s="301">
        <v>44317</v>
      </c>
      <c r="M103" s="294">
        <v>152</v>
      </c>
      <c r="N103" s="297">
        <v>5.6218762014491954</v>
      </c>
      <c r="O103" s="299">
        <v>7.0000000000000007E-2</v>
      </c>
      <c r="P103" s="295">
        <v>0.49</v>
      </c>
      <c r="Q103" s="294">
        <f ca="1">+IF(ISERROR(HLOOKUP($B103,INDIRECT("'Monthly Resource Report'!"&amp;'HMPL Validation'!Q$482021&amp;":"&amp;'HMPL Validation'!Q$482022),'HMPL Validation'!Q$482023,FALSE)),0,HLOOKUP($B103,INDIRECT("'Monthly Resource Report'!"&amp;'HMPL Validation'!Q$482021&amp;":"&amp;'HMPL Validation'!Q$482022),'HMPL Validation'!Q$482023,FALSE))</f>
        <v>152</v>
      </c>
      <c r="R103" s="297">
        <f ca="1">+IF(ISERROR(HLOOKUP($B103,INDIRECT("'Monthly Resource Report'!"&amp;'HMPL Validation'!R$482021&amp;":"&amp;'HMPL Validation'!R$482022),'HMPL Validation'!R$482023,FALSE)),0,HLOOKUP($B103,INDIRECT("'Monthly Resource Report'!"&amp;'HMPL Validation'!R$482021&amp;":"&amp;'HMPL Validation'!R$482022),'HMPL Validation'!R$482023,FALSE))</f>
        <v>5.6220008108778661</v>
      </c>
      <c r="S103" s="317">
        <f ca="1">+IF(ISERROR(HLOOKUP($B103,INDIRECT("'Monthly Resource Report'!"&amp;'HMPL Validation'!S$482021&amp;":"&amp;'HMPL Validation'!S$482022),'HMPL Validation'!S$482023,FALSE)),0,HLOOKUP($B103,INDIRECT("'Monthly Resource Report'!"&amp;'HMPL Validation'!S$482021&amp;":"&amp;'HMPL Validation'!S$482022),'HMPL Validation'!S$482023,FALSE))</f>
        <v>6.9833059339372311E-2</v>
      </c>
      <c r="T103" s="318">
        <f ca="1">+IF(ISERROR(HLOOKUP($B103,INDIRECT("'Monthly Resource Report'!"&amp;'HMPL Validation'!T$482021&amp;":"&amp;'HMPL Validation'!T$482022),'HMPL Validation'!T$482023,FALSE)),0,HLOOKUP($B103,INDIRECT("'Monthly Resource Report'!"&amp;'HMPL Validation'!T$482021&amp;":"&amp;'HMPL Validation'!T$482022),'HMPL Validation'!T$482023,FALSE))</f>
        <v>0.49212025647479174</v>
      </c>
    </row>
    <row r="104" spans="2:20" s="461" customFormat="1">
      <c r="B104" s="301">
        <v>44348</v>
      </c>
      <c r="C104" s="294">
        <v>153</v>
      </c>
      <c r="D104" s="297">
        <v>5.6218762014491954</v>
      </c>
      <c r="E104" s="299">
        <v>7.0000000000000007E-2</v>
      </c>
      <c r="F104" s="295">
        <v>0.49</v>
      </c>
      <c r="G104" s="294">
        <f ca="1">+IF(ISERROR(HLOOKUP($B104,INDIRECT("'Monthly Resource Report'!"&amp;'HMPL Validation'!G$482021&amp;":"&amp;'HMPL Validation'!G$482022),'HMPL Validation'!G$482023,FALSE)),0,HLOOKUP($B104,INDIRECT("'Monthly Resource Report'!"&amp;'HMPL Validation'!G$482021&amp;":"&amp;'HMPL Validation'!G$482022),'HMPL Validation'!G$482023,FALSE))</f>
        <v>153</v>
      </c>
      <c r="H104" s="297">
        <f ca="1">+IF(ISERROR(HLOOKUP($B104,INDIRECT("'Monthly Resource Report'!"&amp;'HMPL Validation'!H$482021&amp;":"&amp;'HMPL Validation'!H$482022),'HMPL Validation'!H$482023,FALSE)),0,HLOOKUP($B104,INDIRECT("'Monthly Resource Report'!"&amp;'HMPL Validation'!H$482021&amp;":"&amp;'HMPL Validation'!H$482022),'HMPL Validation'!H$482023,FALSE))</f>
        <v>5.6219924588412029</v>
      </c>
      <c r="I104" s="317">
        <f ca="1">+IF(ISERROR(HLOOKUP($B104,INDIRECT("'Monthly Resource Report'!"&amp;'HMPL Validation'!I$482021&amp;":"&amp;'HMPL Validation'!I$482022),'HMPL Validation'!I$482023,FALSE)),0,HLOOKUP($B104,INDIRECT("'Monthly Resource Report'!"&amp;'HMPL Validation'!I$482021&amp;":"&amp;'HMPL Validation'!I$482022),'HMPL Validation'!I$482023,FALSE))</f>
        <v>6.9865659090432602E-2</v>
      </c>
      <c r="J104" s="318">
        <f ca="1">+IF(ISERROR(HLOOKUP($B104,INDIRECT("'Monthly Resource Report'!"&amp;'HMPL Validation'!J$482021&amp;":"&amp;'HMPL Validation'!J$482022),'HMPL Validation'!J$482023,FALSE)),0,HLOOKUP($B104,INDIRECT("'Monthly Resource Report'!"&amp;'HMPL Validation'!J$482021&amp;":"&amp;'HMPL Validation'!J$482022),'HMPL Validation'!J$482023,FALSE))</f>
        <v>0.49151954081359295</v>
      </c>
      <c r="L104" s="301">
        <v>44348</v>
      </c>
      <c r="M104" s="294">
        <v>152</v>
      </c>
      <c r="N104" s="297">
        <v>5.6218762014491954</v>
      </c>
      <c r="O104" s="299">
        <v>7.0000000000000007E-2</v>
      </c>
      <c r="P104" s="295">
        <v>0.49</v>
      </c>
      <c r="Q104" s="294">
        <f ca="1">+IF(ISERROR(HLOOKUP($B104,INDIRECT("'Monthly Resource Report'!"&amp;'HMPL Validation'!Q$482021&amp;":"&amp;'HMPL Validation'!Q$482022),'HMPL Validation'!Q$482023,FALSE)),0,HLOOKUP($B104,INDIRECT("'Monthly Resource Report'!"&amp;'HMPL Validation'!Q$482021&amp;":"&amp;'HMPL Validation'!Q$482022),'HMPL Validation'!Q$482023,FALSE))</f>
        <v>152</v>
      </c>
      <c r="R104" s="297">
        <f ca="1">+IF(ISERROR(HLOOKUP($B104,INDIRECT("'Monthly Resource Report'!"&amp;'HMPL Validation'!R$482021&amp;":"&amp;'HMPL Validation'!R$482022),'HMPL Validation'!R$482023,FALSE)),0,HLOOKUP($B104,INDIRECT("'Monthly Resource Report'!"&amp;'HMPL Validation'!R$482021&amp;":"&amp;'HMPL Validation'!R$482022),'HMPL Validation'!R$482023,FALSE))</f>
        <v>5.6220019558392096</v>
      </c>
      <c r="S104" s="317">
        <f ca="1">+IF(ISERROR(HLOOKUP($B104,INDIRECT("'Monthly Resource Report'!"&amp;'HMPL Validation'!S$482021&amp;":"&amp;'HMPL Validation'!S$482022),'HMPL Validation'!S$482023,FALSE)),0,HLOOKUP($B104,INDIRECT("'Monthly Resource Report'!"&amp;'HMPL Validation'!S$482021&amp;":"&amp;'HMPL Validation'!S$482022),'HMPL Validation'!S$482023,FALSE))</f>
        <v>6.9877265481121581E-2</v>
      </c>
      <c r="T104" s="318">
        <f ca="1">+IF(ISERROR(HLOOKUP($B104,INDIRECT("'Monthly Resource Report'!"&amp;'HMPL Validation'!T$482021&amp;":"&amp;'HMPL Validation'!T$482022),'HMPL Validation'!T$482023,FALSE)),0,HLOOKUP($B104,INDIRECT("'Monthly Resource Report'!"&amp;'HMPL Validation'!T$482021&amp;":"&amp;'HMPL Validation'!T$482022),'HMPL Validation'!T$482023,FALSE))</f>
        <v>0.491305281010257</v>
      </c>
    </row>
    <row r="105" spans="2:20" s="461" customFormat="1">
      <c r="B105" s="301">
        <v>44378</v>
      </c>
      <c r="C105" s="294">
        <v>153</v>
      </c>
      <c r="D105" s="297">
        <v>5.6218762014491954</v>
      </c>
      <c r="E105" s="299">
        <v>7.0000000000000007E-2</v>
      </c>
      <c r="F105" s="295">
        <v>0.49</v>
      </c>
      <c r="G105" s="294">
        <f ca="1">+IF(ISERROR(HLOOKUP($B105,INDIRECT("'Monthly Resource Report'!"&amp;'HMPL Validation'!G$482021&amp;":"&amp;'HMPL Validation'!G$482022),'HMPL Validation'!G$482023,FALSE)),0,HLOOKUP($B105,INDIRECT("'Monthly Resource Report'!"&amp;'HMPL Validation'!G$482021&amp;":"&amp;'HMPL Validation'!G$482022),'HMPL Validation'!G$482023,FALSE))</f>
        <v>153</v>
      </c>
      <c r="H105" s="297">
        <f ca="1">+IF(ISERROR(HLOOKUP($B105,INDIRECT("'Monthly Resource Report'!"&amp;'HMPL Validation'!H$482021&amp;":"&amp;'HMPL Validation'!H$482022),'HMPL Validation'!H$482023,FALSE)),0,HLOOKUP($B105,INDIRECT("'Monthly Resource Report'!"&amp;'HMPL Validation'!H$482021&amp;":"&amp;'HMPL Validation'!H$482022),'HMPL Validation'!H$482023,FALSE))</f>
        <v>5.6219929677056903</v>
      </c>
      <c r="I105" s="317">
        <f ca="1">+IF(ISERROR(HLOOKUP($B105,INDIRECT("'Monthly Resource Report'!"&amp;'HMPL Validation'!I$482021&amp;":"&amp;'HMPL Validation'!I$482022),'HMPL Validation'!I$482023,FALSE)),0,HLOOKUP($B105,INDIRECT("'Monthly Resource Report'!"&amp;'HMPL Validation'!I$482021&amp;":"&amp;'HMPL Validation'!I$482022),'HMPL Validation'!I$482023,FALSE))</f>
        <v>6.9883785163704637E-2</v>
      </c>
      <c r="J105" s="318">
        <f ca="1">+IF(ISERROR(HLOOKUP($B105,INDIRECT("'Monthly Resource Report'!"&amp;'HMPL Validation'!J$482021&amp;":"&amp;'HMPL Validation'!J$482022),'HMPL Validation'!J$482023,FALSE)),0,HLOOKUP($B105,INDIRECT("'Monthly Resource Report'!"&amp;'HMPL Validation'!J$482021&amp;":"&amp;'HMPL Validation'!J$482022),'HMPL Validation'!J$482023,FALSE))</f>
        <v>0.49087001121650864</v>
      </c>
      <c r="L105" s="301">
        <v>44378</v>
      </c>
      <c r="M105" s="294">
        <v>152</v>
      </c>
      <c r="N105" s="297">
        <v>5.6218762014491954</v>
      </c>
      <c r="O105" s="299">
        <v>7.0000000000000007E-2</v>
      </c>
      <c r="P105" s="295">
        <v>0.49</v>
      </c>
      <c r="Q105" s="294">
        <f ca="1">+IF(ISERROR(HLOOKUP($B105,INDIRECT("'Monthly Resource Report'!"&amp;'HMPL Validation'!Q$482021&amp;":"&amp;'HMPL Validation'!Q$482022),'HMPL Validation'!Q$482023,FALSE)),0,HLOOKUP($B105,INDIRECT("'Monthly Resource Report'!"&amp;'HMPL Validation'!Q$482021&amp;":"&amp;'HMPL Validation'!Q$482022),'HMPL Validation'!Q$482023,FALSE))</f>
        <v>152</v>
      </c>
      <c r="R105" s="297">
        <f ca="1">+IF(ISERROR(HLOOKUP($B105,INDIRECT("'Monthly Resource Report'!"&amp;'HMPL Validation'!R$482021&amp;":"&amp;'HMPL Validation'!R$482022),'HMPL Validation'!R$482023,FALSE)),0,HLOOKUP($B105,INDIRECT("'Monthly Resource Report'!"&amp;'HMPL Validation'!R$482021&amp;":"&amp;'HMPL Validation'!R$482022),'HMPL Validation'!R$482023,FALSE))</f>
        <v>5.6220045141302908</v>
      </c>
      <c r="S105" s="317">
        <f ca="1">+IF(ISERROR(HLOOKUP($B105,INDIRECT("'Monthly Resource Report'!"&amp;'HMPL Validation'!S$482021&amp;":"&amp;'HMPL Validation'!S$482022),'HMPL Validation'!S$482023,FALSE)),0,HLOOKUP($B105,INDIRECT("'Monthly Resource Report'!"&amp;'HMPL Validation'!S$482021&amp;":"&amp;'HMPL Validation'!S$482022),'HMPL Validation'!S$482023,FALSE))</f>
        <v>6.9919477943137187E-2</v>
      </c>
      <c r="T105" s="318">
        <f ca="1">+IF(ISERROR(HLOOKUP($B105,INDIRECT("'Monthly Resource Report'!"&amp;'HMPL Validation'!T$482021&amp;":"&amp;'HMPL Validation'!T$482022),'HMPL Validation'!T$482023,FALSE)),0,HLOOKUP($B105,INDIRECT("'Monthly Resource Report'!"&amp;'HMPL Validation'!T$482021&amp;":"&amp;'HMPL Validation'!T$482022),'HMPL Validation'!T$482023,FALSE))</f>
        <v>0.49249029981097092</v>
      </c>
    </row>
    <row r="106" spans="2:20" s="461" customFormat="1">
      <c r="B106" s="301">
        <v>44409</v>
      </c>
      <c r="C106" s="294">
        <v>153</v>
      </c>
      <c r="D106" s="297">
        <v>5.6218762014491954</v>
      </c>
      <c r="E106" s="299">
        <v>7.0000000000000007E-2</v>
      </c>
      <c r="F106" s="295">
        <v>0.49</v>
      </c>
      <c r="G106" s="294">
        <f ca="1">+IF(ISERROR(HLOOKUP($B106,INDIRECT("'Monthly Resource Report'!"&amp;'HMPL Validation'!G$482021&amp;":"&amp;'HMPL Validation'!G$482022),'HMPL Validation'!G$482023,FALSE)),0,HLOOKUP($B106,INDIRECT("'Monthly Resource Report'!"&amp;'HMPL Validation'!G$482021&amp;":"&amp;'HMPL Validation'!G$482022),'HMPL Validation'!G$482023,FALSE))</f>
        <v>153</v>
      </c>
      <c r="H106" s="297">
        <f ca="1">+IF(ISERROR(HLOOKUP($B106,INDIRECT("'Monthly Resource Report'!"&amp;'HMPL Validation'!H$482021&amp;":"&amp;'HMPL Validation'!H$482022),'HMPL Validation'!H$482023,FALSE)),0,HLOOKUP($B106,INDIRECT("'Monthly Resource Report'!"&amp;'HMPL Validation'!H$482021&amp;":"&amp;'HMPL Validation'!H$482022),'HMPL Validation'!H$482023,FALSE))</f>
        <v>5.6219936971145508</v>
      </c>
      <c r="I106" s="317">
        <f ca="1">+IF(ISERROR(HLOOKUP($B106,INDIRECT("'Monthly Resource Report'!"&amp;'HMPL Validation'!I$482021&amp;":"&amp;'HMPL Validation'!I$482022),'HMPL Validation'!I$482023,FALSE)),0,HLOOKUP($B106,INDIRECT("'Monthly Resource Report'!"&amp;'HMPL Validation'!I$482021&amp;":"&amp;'HMPL Validation'!I$482022),'HMPL Validation'!I$482023,FALSE))</f>
        <v>6.9901450450641126E-2</v>
      </c>
      <c r="J106" s="318">
        <f ca="1">+IF(ISERROR(HLOOKUP($B106,INDIRECT("'Monthly Resource Report'!"&amp;'HMPL Validation'!J$482021&amp;":"&amp;'HMPL Validation'!J$482022),'HMPL Validation'!J$482023,FALSE)),0,HLOOKUP($B106,INDIRECT("'Monthly Resource Report'!"&amp;'HMPL Validation'!J$482021&amp;":"&amp;'HMPL Validation'!J$482022),'HMPL Validation'!J$482023,FALSE))</f>
        <v>0.49057557971797472</v>
      </c>
      <c r="L106" s="301">
        <v>44409</v>
      </c>
      <c r="M106" s="294">
        <v>152</v>
      </c>
      <c r="N106" s="297">
        <v>5.6218762014491954</v>
      </c>
      <c r="O106" s="299">
        <v>7.0000000000000007E-2</v>
      </c>
      <c r="P106" s="295">
        <v>0.49</v>
      </c>
      <c r="Q106" s="294">
        <f ca="1">+IF(ISERROR(HLOOKUP($B106,INDIRECT("'Monthly Resource Report'!"&amp;'HMPL Validation'!Q$482021&amp;":"&amp;'HMPL Validation'!Q$482022),'HMPL Validation'!Q$482023,FALSE)),0,HLOOKUP($B106,INDIRECT("'Monthly Resource Report'!"&amp;'HMPL Validation'!Q$482021&amp;":"&amp;'HMPL Validation'!Q$482022),'HMPL Validation'!Q$482023,FALSE))</f>
        <v>152</v>
      </c>
      <c r="R106" s="297">
        <f ca="1">+IF(ISERROR(HLOOKUP($B106,INDIRECT("'Monthly Resource Report'!"&amp;'HMPL Validation'!R$482021&amp;":"&amp;'HMPL Validation'!R$482022),'HMPL Validation'!R$482023,FALSE)),0,HLOOKUP($B106,INDIRECT("'Monthly Resource Report'!"&amp;'HMPL Validation'!R$482021&amp;":"&amp;'HMPL Validation'!R$482022),'HMPL Validation'!R$482023,FALSE))</f>
        <v>5.6220024845992249</v>
      </c>
      <c r="S106" s="317">
        <f ca="1">+IF(ISERROR(HLOOKUP($B106,INDIRECT("'Monthly Resource Report'!"&amp;'HMPL Validation'!S$482021&amp;":"&amp;'HMPL Validation'!S$482022),'HMPL Validation'!S$482023,FALSE)),0,HLOOKUP($B106,INDIRECT("'Monthly Resource Report'!"&amp;'HMPL Validation'!S$482021&amp;":"&amp;'HMPL Validation'!S$482022),'HMPL Validation'!S$482023,FALSE))</f>
        <v>6.9924216773107215E-2</v>
      </c>
      <c r="T106" s="318">
        <f ca="1">+IF(ISERROR(HLOOKUP($B106,INDIRECT("'Monthly Resource Report'!"&amp;'HMPL Validation'!T$482021&amp;":"&amp;'HMPL Validation'!T$482022),'HMPL Validation'!T$482023,FALSE)),0,HLOOKUP($B106,INDIRECT("'Monthly Resource Report'!"&amp;'HMPL Validation'!T$482021&amp;":"&amp;'HMPL Validation'!T$482022),'HMPL Validation'!T$482023,FALSE))</f>
        <v>0.49164795317434473</v>
      </c>
    </row>
    <row r="107" spans="2:20" s="461" customFormat="1">
      <c r="B107" s="301">
        <v>44440</v>
      </c>
      <c r="C107" s="294">
        <v>153</v>
      </c>
      <c r="D107" s="297">
        <v>5.6218762014491954</v>
      </c>
      <c r="E107" s="299">
        <v>7.0000000000000007E-2</v>
      </c>
      <c r="F107" s="295">
        <v>0.49</v>
      </c>
      <c r="G107" s="294">
        <f ca="1">+IF(ISERROR(HLOOKUP($B107,INDIRECT("'Monthly Resource Report'!"&amp;'HMPL Validation'!G$482021&amp;":"&amp;'HMPL Validation'!G$482022),'HMPL Validation'!G$482023,FALSE)),0,HLOOKUP($B107,INDIRECT("'Monthly Resource Report'!"&amp;'HMPL Validation'!G$482021&amp;":"&amp;'HMPL Validation'!G$482022),'HMPL Validation'!G$482023,FALSE))</f>
        <v>153</v>
      </c>
      <c r="H107" s="297">
        <f ca="1">+IF(ISERROR(HLOOKUP($B107,INDIRECT("'Monthly Resource Report'!"&amp;'HMPL Validation'!H$482021&amp;":"&amp;'HMPL Validation'!H$482022),'HMPL Validation'!H$482023,FALSE)),0,HLOOKUP($B107,INDIRECT("'Monthly Resource Report'!"&amp;'HMPL Validation'!H$482021&amp;":"&amp;'HMPL Validation'!H$482022),'HMPL Validation'!H$482023,FALSE))</f>
        <v>5.6219932322243968</v>
      </c>
      <c r="I107" s="317">
        <f ca="1">+IF(ISERROR(HLOOKUP($B107,INDIRECT("'Monthly Resource Report'!"&amp;'HMPL Validation'!I$482021&amp;":"&amp;'HMPL Validation'!I$482022),'HMPL Validation'!I$482023,FALSE)),0,HLOOKUP($B107,INDIRECT("'Monthly Resource Report'!"&amp;'HMPL Validation'!I$482021&amp;":"&amp;'HMPL Validation'!I$482022),'HMPL Validation'!I$482023,FALSE))</f>
        <v>6.9848609494785691E-2</v>
      </c>
      <c r="J107" s="318">
        <f ca="1">+IF(ISERROR(HLOOKUP($B107,INDIRECT("'Monthly Resource Report'!"&amp;'HMPL Validation'!J$482021&amp;":"&amp;'HMPL Validation'!J$482022),'HMPL Validation'!J$482023,FALSE)),0,HLOOKUP($B107,INDIRECT("'Monthly Resource Report'!"&amp;'HMPL Validation'!J$482021&amp;":"&amp;'HMPL Validation'!J$482022),'HMPL Validation'!J$482023,FALSE))</f>
        <v>0.49123779419560126</v>
      </c>
      <c r="L107" s="301">
        <v>44440</v>
      </c>
      <c r="M107" s="294">
        <v>152</v>
      </c>
      <c r="N107" s="297">
        <v>5.6218762014491954</v>
      </c>
      <c r="O107" s="299">
        <v>7.0000000000000007E-2</v>
      </c>
      <c r="P107" s="295">
        <v>0.49</v>
      </c>
      <c r="Q107" s="294">
        <f ca="1">+IF(ISERROR(HLOOKUP($B107,INDIRECT("'Monthly Resource Report'!"&amp;'HMPL Validation'!Q$482021&amp;":"&amp;'HMPL Validation'!Q$482022),'HMPL Validation'!Q$482023,FALSE)),0,HLOOKUP($B107,INDIRECT("'Monthly Resource Report'!"&amp;'HMPL Validation'!Q$482021&amp;":"&amp;'HMPL Validation'!Q$482022),'HMPL Validation'!Q$482023,FALSE))</f>
        <v>152</v>
      </c>
      <c r="R107" s="297">
        <f ca="1">+IF(ISERROR(HLOOKUP($B107,INDIRECT("'Monthly Resource Report'!"&amp;'HMPL Validation'!R$482021&amp;":"&amp;'HMPL Validation'!R$482022),'HMPL Validation'!R$482023,FALSE)),0,HLOOKUP($B107,INDIRECT("'Monthly Resource Report'!"&amp;'HMPL Validation'!R$482021&amp;":"&amp;'HMPL Validation'!R$482022),'HMPL Validation'!R$482023,FALSE))</f>
        <v>5.6220013509300628</v>
      </c>
      <c r="S107" s="317">
        <f ca="1">+IF(ISERROR(HLOOKUP($B107,INDIRECT("'Monthly Resource Report'!"&amp;'HMPL Validation'!S$482021&amp;":"&amp;'HMPL Validation'!S$482022),'HMPL Validation'!S$482023,FALSE)),0,HLOOKUP($B107,INDIRECT("'Monthly Resource Report'!"&amp;'HMPL Validation'!S$482021&amp;":"&amp;'HMPL Validation'!S$482022),'HMPL Validation'!S$482023,FALSE))</f>
        <v>6.9857031653463783E-2</v>
      </c>
      <c r="T107" s="318">
        <f ca="1">+IF(ISERROR(HLOOKUP($B107,INDIRECT("'Monthly Resource Report'!"&amp;'HMPL Validation'!T$482021&amp;":"&amp;'HMPL Validation'!T$482022),'HMPL Validation'!T$482023,FALSE)),0,HLOOKUP($B107,INDIRECT("'Monthly Resource Report'!"&amp;'HMPL Validation'!T$482021&amp;":"&amp;'HMPL Validation'!T$482022),'HMPL Validation'!T$482023,FALSE))</f>
        <v>0.49131523637030478</v>
      </c>
    </row>
    <row r="108" spans="2:20" s="461" customFormat="1">
      <c r="B108" s="301">
        <v>44470</v>
      </c>
      <c r="C108" s="294">
        <v>153</v>
      </c>
      <c r="D108" s="297">
        <v>5.6218762014491954</v>
      </c>
      <c r="E108" s="299">
        <v>7.0000000000000007E-2</v>
      </c>
      <c r="F108" s="295">
        <v>0.49</v>
      </c>
      <c r="G108" s="294">
        <f ca="1">+IF(ISERROR(HLOOKUP($B108,INDIRECT("'Monthly Resource Report'!"&amp;'HMPL Validation'!G$482021&amp;":"&amp;'HMPL Validation'!G$482022),'HMPL Validation'!G$482023,FALSE)),0,HLOOKUP($B108,INDIRECT("'Monthly Resource Report'!"&amp;'HMPL Validation'!G$482021&amp;":"&amp;'HMPL Validation'!G$482022),'HMPL Validation'!G$482023,FALSE))</f>
        <v>153</v>
      </c>
      <c r="H108" s="297">
        <f ca="1">+IF(ISERROR(HLOOKUP($B108,INDIRECT("'Monthly Resource Report'!"&amp;'HMPL Validation'!H$482021&amp;":"&amp;'HMPL Validation'!H$482022),'HMPL Validation'!H$482023,FALSE)),0,HLOOKUP($B108,INDIRECT("'Monthly Resource Report'!"&amp;'HMPL Validation'!H$482021&amp;":"&amp;'HMPL Validation'!H$482022),'HMPL Validation'!H$482023,FALSE))</f>
        <v>5.6219940214002193</v>
      </c>
      <c r="I108" s="317">
        <f ca="1">+IF(ISERROR(HLOOKUP($B108,INDIRECT("'Monthly Resource Report'!"&amp;'HMPL Validation'!I$482021&amp;":"&amp;'HMPL Validation'!I$482022),'HMPL Validation'!I$482023,FALSE)),0,HLOOKUP($B108,INDIRECT("'Monthly Resource Report'!"&amp;'HMPL Validation'!I$482021&amp;":"&amp;'HMPL Validation'!I$482022),'HMPL Validation'!I$482023,FALSE))</f>
        <v>6.984515590466632E-2</v>
      </c>
      <c r="J108" s="318">
        <f ca="1">+IF(ISERROR(HLOOKUP($B108,INDIRECT("'Monthly Resource Report'!"&amp;'HMPL Validation'!J$482021&amp;":"&amp;'HMPL Validation'!J$482022),'HMPL Validation'!J$482023,FALSE)),0,HLOOKUP($B108,INDIRECT("'Monthly Resource Report'!"&amp;'HMPL Validation'!J$482021&amp;":"&amp;'HMPL Validation'!J$482022),'HMPL Validation'!J$482023,FALSE))</f>
        <v>0.49089128820035322</v>
      </c>
      <c r="L108" s="301">
        <v>44470</v>
      </c>
      <c r="M108" s="294">
        <v>152</v>
      </c>
      <c r="N108" s="297">
        <v>5.6218762014491954</v>
      </c>
      <c r="O108" s="299">
        <v>7.0000000000000007E-2</v>
      </c>
      <c r="P108" s="295">
        <v>0.49</v>
      </c>
      <c r="Q108" s="294">
        <f ca="1">+IF(ISERROR(HLOOKUP($B108,INDIRECT("'Monthly Resource Report'!"&amp;'HMPL Validation'!Q$482021&amp;":"&amp;'HMPL Validation'!Q$482022),'HMPL Validation'!Q$482023,FALSE)),0,HLOOKUP($B108,INDIRECT("'Monthly Resource Report'!"&amp;'HMPL Validation'!Q$482021&amp;":"&amp;'HMPL Validation'!Q$482022),'HMPL Validation'!Q$482023,FALSE))</f>
        <v>152</v>
      </c>
      <c r="R108" s="297">
        <f ca="1">+IF(ISERROR(HLOOKUP($B108,INDIRECT("'Monthly Resource Report'!"&amp;'HMPL Validation'!R$482021&amp;":"&amp;'HMPL Validation'!R$482022),'HMPL Validation'!R$482023,FALSE)),0,HLOOKUP($B108,INDIRECT("'Monthly Resource Report'!"&amp;'HMPL Validation'!R$482021&amp;":"&amp;'HMPL Validation'!R$482022),'HMPL Validation'!R$482023,FALSE))</f>
        <v>5.6220010087228403</v>
      </c>
      <c r="S108" s="317">
        <f ca="1">+IF(ISERROR(HLOOKUP($B108,INDIRECT("'Monthly Resource Report'!"&amp;'HMPL Validation'!S$482021&amp;":"&amp;'HMPL Validation'!S$482022),'HMPL Validation'!S$482023,FALSE)),0,HLOOKUP($B108,INDIRECT("'Monthly Resource Report'!"&amp;'HMPL Validation'!S$482021&amp;":"&amp;'HMPL Validation'!S$482022),'HMPL Validation'!S$482023,FALSE))</f>
        <v>6.9858270186882621E-2</v>
      </c>
      <c r="T108" s="318">
        <f ca="1">+IF(ISERROR(HLOOKUP($B108,INDIRECT("'Monthly Resource Report'!"&amp;'HMPL Validation'!T$482021&amp;":"&amp;'HMPL Validation'!T$482022),'HMPL Validation'!T$482023,FALSE)),0,HLOOKUP($B108,INDIRECT("'Monthly Resource Report'!"&amp;'HMPL Validation'!T$482021&amp;":"&amp;'HMPL Validation'!T$482022),'HMPL Validation'!T$482023,FALSE))</f>
        <v>0.49253994875312368</v>
      </c>
    </row>
    <row r="109" spans="2:20" s="461" customFormat="1">
      <c r="B109" s="301">
        <v>44501</v>
      </c>
      <c r="C109" s="294">
        <v>153</v>
      </c>
      <c r="D109" s="297">
        <v>5.6218762014491954</v>
      </c>
      <c r="E109" s="299">
        <v>7.0000000000000007E-2</v>
      </c>
      <c r="F109" s="295">
        <v>0.49</v>
      </c>
      <c r="G109" s="294">
        <f ca="1">+IF(ISERROR(HLOOKUP($B109,INDIRECT("'Monthly Resource Report'!"&amp;'HMPL Validation'!G$482021&amp;":"&amp;'HMPL Validation'!G$482022),'HMPL Validation'!G$482023,FALSE)),0,HLOOKUP($B109,INDIRECT("'Monthly Resource Report'!"&amp;'HMPL Validation'!G$482021&amp;":"&amp;'HMPL Validation'!G$482022),'HMPL Validation'!G$482023,FALSE))</f>
        <v>153</v>
      </c>
      <c r="H109" s="297">
        <f ca="1">+IF(ISERROR(HLOOKUP($B109,INDIRECT("'Monthly Resource Report'!"&amp;'HMPL Validation'!H$482021&amp;":"&amp;'HMPL Validation'!H$482022),'HMPL Validation'!H$482023,FALSE)),0,HLOOKUP($B109,INDIRECT("'Monthly Resource Report'!"&amp;'HMPL Validation'!H$482021&amp;":"&amp;'HMPL Validation'!H$482022),'HMPL Validation'!H$482023,FALSE))</f>
        <v>5.621992912132467</v>
      </c>
      <c r="I109" s="317">
        <f ca="1">+IF(ISERROR(HLOOKUP($B109,INDIRECT("'Monthly Resource Report'!"&amp;'HMPL Validation'!I$482021&amp;":"&amp;'HMPL Validation'!I$482022),'HMPL Validation'!I$482023,FALSE)),0,HLOOKUP($B109,INDIRECT("'Monthly Resource Report'!"&amp;'HMPL Validation'!I$482021&amp;":"&amp;'HMPL Validation'!I$482022),'HMPL Validation'!I$482023,FALSE))</f>
        <v>6.9898225518035442E-2</v>
      </c>
      <c r="J109" s="318">
        <f ca="1">+IF(ISERROR(HLOOKUP($B109,INDIRECT("'Monthly Resource Report'!"&amp;'HMPL Validation'!J$482021&amp;":"&amp;'HMPL Validation'!J$482022),'HMPL Validation'!J$482023,FALSE)),0,HLOOKUP($B109,INDIRECT("'Monthly Resource Report'!"&amp;'HMPL Validation'!J$482021&amp;":"&amp;'HMPL Validation'!J$482022),'HMPL Validation'!J$482023,FALSE))</f>
        <v>0.49121274161721096</v>
      </c>
      <c r="L109" s="301">
        <v>44501</v>
      </c>
      <c r="M109" s="294">
        <v>152</v>
      </c>
      <c r="N109" s="297">
        <v>5.6218762014491954</v>
      </c>
      <c r="O109" s="299">
        <v>7.0000000000000007E-2</v>
      </c>
      <c r="P109" s="295">
        <v>0.49</v>
      </c>
      <c r="Q109" s="294">
        <f ca="1">+IF(ISERROR(HLOOKUP($B109,INDIRECT("'Monthly Resource Report'!"&amp;'HMPL Validation'!Q$482021&amp;":"&amp;'HMPL Validation'!Q$482022),'HMPL Validation'!Q$482023,FALSE)),0,HLOOKUP($B109,INDIRECT("'Monthly Resource Report'!"&amp;'HMPL Validation'!Q$482021&amp;":"&amp;'HMPL Validation'!Q$482022),'HMPL Validation'!Q$482023,FALSE))</f>
        <v>152</v>
      </c>
      <c r="R109" s="297">
        <f ca="1">+IF(ISERROR(HLOOKUP($B109,INDIRECT("'Monthly Resource Report'!"&amp;'HMPL Validation'!R$482021&amp;":"&amp;'HMPL Validation'!R$482022),'HMPL Validation'!R$482023,FALSE)),0,HLOOKUP($B109,INDIRECT("'Monthly Resource Report'!"&amp;'HMPL Validation'!R$482021&amp;":"&amp;'HMPL Validation'!R$482022),'HMPL Validation'!R$482023,FALSE))</f>
        <v>5.6220041702340584</v>
      </c>
      <c r="S109" s="317">
        <f ca="1">+IF(ISERROR(HLOOKUP($B109,INDIRECT("'Monthly Resource Report'!"&amp;'HMPL Validation'!S$482021&amp;":"&amp;'HMPL Validation'!S$482022),'HMPL Validation'!S$482023,FALSE)),0,HLOOKUP($B109,INDIRECT("'Monthly Resource Report'!"&amp;'HMPL Validation'!S$482021&amp;":"&amp;'HMPL Validation'!S$482022),'HMPL Validation'!S$482023,FALSE))</f>
        <v>6.9921105685751245E-2</v>
      </c>
      <c r="T109" s="318">
        <f ca="1">+IF(ISERROR(HLOOKUP($B109,INDIRECT("'Monthly Resource Report'!"&amp;'HMPL Validation'!T$482021&amp;":"&amp;'HMPL Validation'!T$482022),'HMPL Validation'!T$482023,FALSE)),0,HLOOKUP($B109,INDIRECT("'Monthly Resource Report'!"&amp;'HMPL Validation'!T$482021&amp;":"&amp;'HMPL Validation'!T$482022),'HMPL Validation'!T$482023,FALSE))</f>
        <v>0.49128191824829515</v>
      </c>
    </row>
    <row r="110" spans="2:20" s="461" customFormat="1">
      <c r="B110" s="301">
        <v>44531</v>
      </c>
      <c r="C110" s="294">
        <v>153</v>
      </c>
      <c r="D110" s="297">
        <v>5.6218762014491954</v>
      </c>
      <c r="E110" s="299">
        <v>7.0000000000000007E-2</v>
      </c>
      <c r="F110" s="295">
        <v>0.49</v>
      </c>
      <c r="G110" s="294">
        <f ca="1">+IF(ISERROR(HLOOKUP($B110,INDIRECT("'Monthly Resource Report'!"&amp;'HMPL Validation'!G$482021&amp;":"&amp;'HMPL Validation'!G$482022),'HMPL Validation'!G$482023,FALSE)),0,HLOOKUP($B110,INDIRECT("'Monthly Resource Report'!"&amp;'HMPL Validation'!G$482021&amp;":"&amp;'HMPL Validation'!G$482022),'HMPL Validation'!G$482023,FALSE))</f>
        <v>153</v>
      </c>
      <c r="H110" s="297">
        <f ca="1">+IF(ISERROR(HLOOKUP($B110,INDIRECT("'Monthly Resource Report'!"&amp;'HMPL Validation'!H$482021&amp;":"&amp;'HMPL Validation'!H$482022),'HMPL Validation'!H$482023,FALSE)),0,HLOOKUP($B110,INDIRECT("'Monthly Resource Report'!"&amp;'HMPL Validation'!H$482021&amp;":"&amp;'HMPL Validation'!H$482022),'HMPL Validation'!H$482023,FALSE))</f>
        <v>5.6219927371765772</v>
      </c>
      <c r="I110" s="317">
        <f ca="1">+IF(ISERROR(HLOOKUP($B110,INDIRECT("'Monthly Resource Report'!"&amp;'HMPL Validation'!I$482021&amp;":"&amp;'HMPL Validation'!I$482022),'HMPL Validation'!I$482023,FALSE)),0,HLOOKUP($B110,INDIRECT("'Monthly Resource Report'!"&amp;'HMPL Validation'!I$482021&amp;":"&amp;'HMPL Validation'!I$482022),'HMPL Validation'!I$482023,FALSE))</f>
        <v>6.9901111091019458E-2</v>
      </c>
      <c r="J110" s="318">
        <f ca="1">+IF(ISERROR(HLOOKUP($B110,INDIRECT("'Monthly Resource Report'!"&amp;'HMPL Validation'!J$482021&amp;":"&amp;'HMPL Validation'!J$482022),'HMPL Validation'!J$482023,FALSE)),0,HLOOKUP($B110,INDIRECT("'Monthly Resource Report'!"&amp;'HMPL Validation'!J$482021&amp;":"&amp;'HMPL Validation'!J$482022),'HMPL Validation'!J$482023,FALSE))</f>
        <v>0.491165139812268</v>
      </c>
      <c r="L110" s="301">
        <v>44531</v>
      </c>
      <c r="M110" s="294">
        <v>152</v>
      </c>
      <c r="N110" s="297">
        <v>5.6218762014491954</v>
      </c>
      <c r="O110" s="299">
        <v>7.0000000000000007E-2</v>
      </c>
      <c r="P110" s="295">
        <v>0.49</v>
      </c>
      <c r="Q110" s="294">
        <f ca="1">+IF(ISERROR(HLOOKUP($B110,INDIRECT("'Monthly Resource Report'!"&amp;'HMPL Validation'!Q$482021&amp;":"&amp;'HMPL Validation'!Q$482022),'HMPL Validation'!Q$482023,FALSE)),0,HLOOKUP($B110,INDIRECT("'Monthly Resource Report'!"&amp;'HMPL Validation'!Q$482021&amp;":"&amp;'HMPL Validation'!Q$482022),'HMPL Validation'!Q$482023,FALSE))</f>
        <v>152</v>
      </c>
      <c r="R110" s="297">
        <f ca="1">+IF(ISERROR(HLOOKUP($B110,INDIRECT("'Monthly Resource Report'!"&amp;'HMPL Validation'!R$482021&amp;":"&amp;'HMPL Validation'!R$482022),'HMPL Validation'!R$482023,FALSE)),0,HLOOKUP($B110,INDIRECT("'Monthly Resource Report'!"&amp;'HMPL Validation'!R$482021&amp;":"&amp;'HMPL Validation'!R$482022),'HMPL Validation'!R$482023,FALSE))</f>
        <v>5.6220030224772088</v>
      </c>
      <c r="S110" s="317">
        <f ca="1">+IF(ISERROR(HLOOKUP($B110,INDIRECT("'Monthly Resource Report'!"&amp;'HMPL Validation'!S$482021&amp;":"&amp;'HMPL Validation'!S$482022),'HMPL Validation'!S$482023,FALSE)),0,HLOOKUP($B110,INDIRECT("'Monthly Resource Report'!"&amp;'HMPL Validation'!S$482021&amp;":"&amp;'HMPL Validation'!S$482022),'HMPL Validation'!S$482023,FALSE))</f>
        <v>6.9912743243303682E-2</v>
      </c>
      <c r="T110" s="318">
        <f ca="1">+IF(ISERROR(HLOOKUP($B110,INDIRECT("'Monthly Resource Report'!"&amp;'HMPL Validation'!T$482021&amp;":"&amp;'HMPL Validation'!T$482022),'HMPL Validation'!T$482023,FALSE)),0,HLOOKUP($B110,INDIRECT("'Monthly Resource Report'!"&amp;'HMPL Validation'!T$482021&amp;":"&amp;'HMPL Validation'!T$482022),'HMPL Validation'!T$482023,FALSE))</f>
        <v>0.49166118796205605</v>
      </c>
    </row>
    <row r="111" spans="2:20" s="461" customFormat="1">
      <c r="B111" s="301">
        <v>44562</v>
      </c>
      <c r="C111" s="294">
        <v>153</v>
      </c>
      <c r="D111" s="297">
        <v>5.7742290465084682</v>
      </c>
      <c r="E111" s="299">
        <v>7.0000000000000007E-2</v>
      </c>
      <c r="F111" s="295">
        <v>0.49</v>
      </c>
      <c r="G111" s="294">
        <f ca="1">+IF(ISERROR(HLOOKUP($B111,INDIRECT("'Monthly Resource Report'!"&amp;'HMPL Validation'!G$482021&amp;":"&amp;'HMPL Validation'!G$482022),'HMPL Validation'!G$482023,FALSE)),0,HLOOKUP($B111,INDIRECT("'Monthly Resource Report'!"&amp;'HMPL Validation'!G$482021&amp;":"&amp;'HMPL Validation'!G$482022),'HMPL Validation'!G$482023,FALSE))</f>
        <v>153</v>
      </c>
      <c r="H111" s="297">
        <f ca="1">+IF(ISERROR(HLOOKUP($B111,INDIRECT("'Monthly Resource Report'!"&amp;'HMPL Validation'!H$482021&amp;":"&amp;'HMPL Validation'!H$482022),'HMPL Validation'!H$482023,FALSE)),0,HLOOKUP($B111,INDIRECT("'Monthly Resource Report'!"&amp;'HMPL Validation'!H$482021&amp;":"&amp;'HMPL Validation'!H$482022),'HMPL Validation'!H$482023,FALSE))</f>
        <v>5.7739987086951077</v>
      </c>
      <c r="I111" s="317">
        <f ca="1">+IF(ISERROR(HLOOKUP($B111,INDIRECT("'Monthly Resource Report'!"&amp;'HMPL Validation'!I$482021&amp;":"&amp;'HMPL Validation'!I$482022),'HMPL Validation'!I$482023,FALSE)),0,HLOOKUP($B111,INDIRECT("'Monthly Resource Report'!"&amp;'HMPL Validation'!I$482021&amp;":"&amp;'HMPL Validation'!I$482022),'HMPL Validation'!I$482023,FALSE))</f>
        <v>6.9914865329676307E-2</v>
      </c>
      <c r="J111" s="318">
        <f ca="1">+IF(ISERROR(HLOOKUP($B111,INDIRECT("'Monthly Resource Report'!"&amp;'HMPL Validation'!J$482021&amp;":"&amp;'HMPL Validation'!J$482022),'HMPL Validation'!J$482023,FALSE)),0,HLOOKUP($B111,INDIRECT("'Monthly Resource Report'!"&amp;'HMPL Validation'!J$482021&amp;":"&amp;'HMPL Validation'!J$482022),'HMPL Validation'!J$482023,FALSE))</f>
        <v>0.49145356266407181</v>
      </c>
      <c r="L111" s="301">
        <v>44562</v>
      </c>
      <c r="M111" s="294">
        <v>152</v>
      </c>
      <c r="N111" s="297">
        <v>5.7742290465084682</v>
      </c>
      <c r="O111" s="299">
        <v>7.0000000000000007E-2</v>
      </c>
      <c r="P111" s="295">
        <v>0.49</v>
      </c>
      <c r="Q111" s="294">
        <f ca="1">+IF(ISERROR(HLOOKUP($B111,INDIRECT("'Monthly Resource Report'!"&amp;'HMPL Validation'!Q$482021&amp;":"&amp;'HMPL Validation'!Q$482022),'HMPL Validation'!Q$482023,FALSE)),0,HLOOKUP($B111,INDIRECT("'Monthly Resource Report'!"&amp;'HMPL Validation'!Q$482021&amp;":"&amp;'HMPL Validation'!Q$482022),'HMPL Validation'!Q$482023,FALSE))</f>
        <v>152</v>
      </c>
      <c r="R111" s="297">
        <f ca="1">+IF(ISERROR(HLOOKUP($B111,INDIRECT("'Monthly Resource Report'!"&amp;'HMPL Validation'!R$482021&amp;":"&amp;'HMPL Validation'!R$482022),'HMPL Validation'!R$482023,FALSE)),0,HLOOKUP($B111,INDIRECT("'Monthly Resource Report'!"&amp;'HMPL Validation'!R$482021&amp;":"&amp;'HMPL Validation'!R$482022),'HMPL Validation'!R$482023,FALSE))</f>
        <v>5.7740000667735032</v>
      </c>
      <c r="S111" s="317">
        <f ca="1">+IF(ISERROR(HLOOKUP($B111,INDIRECT("'Monthly Resource Report'!"&amp;'HMPL Validation'!S$482021&amp;":"&amp;'HMPL Validation'!S$482022),'HMPL Validation'!S$482023,FALSE)),0,HLOOKUP($B111,INDIRECT("'Monthly Resource Report'!"&amp;'HMPL Validation'!S$482021&amp;":"&amp;'HMPL Validation'!S$482022),'HMPL Validation'!S$482023,FALSE))</f>
        <v>6.9928836712588927E-2</v>
      </c>
      <c r="T111" s="318">
        <f ca="1">+IF(ISERROR(HLOOKUP($B111,INDIRECT("'Monthly Resource Report'!"&amp;'HMPL Validation'!T$482021&amp;":"&amp;'HMPL Validation'!T$482022),'HMPL Validation'!T$482023,FALSE)),0,HLOOKUP($B111,INDIRECT("'Monthly Resource Report'!"&amp;'HMPL Validation'!T$482021&amp;":"&amp;'HMPL Validation'!T$482022),'HMPL Validation'!T$482023,FALSE))</f>
        <v>0.49165904475303529</v>
      </c>
    </row>
    <row r="112" spans="2:20" s="461" customFormat="1">
      <c r="B112" s="301">
        <v>44593</v>
      </c>
      <c r="C112" s="294">
        <v>153</v>
      </c>
      <c r="D112" s="297">
        <v>5.7742290465084682</v>
      </c>
      <c r="E112" s="299">
        <v>7.0000000000000007E-2</v>
      </c>
      <c r="F112" s="295">
        <v>0.49</v>
      </c>
      <c r="G112" s="294">
        <f ca="1">+IF(ISERROR(HLOOKUP($B112,INDIRECT("'Monthly Resource Report'!"&amp;'HMPL Validation'!G$482021&amp;":"&amp;'HMPL Validation'!G$482022),'HMPL Validation'!G$482023,FALSE)),0,HLOOKUP($B112,INDIRECT("'Monthly Resource Report'!"&amp;'HMPL Validation'!G$482021&amp;":"&amp;'HMPL Validation'!G$482022),'HMPL Validation'!G$482023,FALSE))</f>
        <v>153</v>
      </c>
      <c r="H112" s="297">
        <f ca="1">+IF(ISERROR(HLOOKUP($B112,INDIRECT("'Monthly Resource Report'!"&amp;'HMPL Validation'!H$482021&amp;":"&amp;'HMPL Validation'!H$482022),'HMPL Validation'!H$482023,FALSE)),0,HLOOKUP($B112,INDIRECT("'Monthly Resource Report'!"&amp;'HMPL Validation'!H$482021&amp;":"&amp;'HMPL Validation'!H$482022),'HMPL Validation'!H$482023,FALSE))</f>
        <v>5.7739986151797602</v>
      </c>
      <c r="I112" s="317">
        <f ca="1">+IF(ISERROR(HLOOKUP($B112,INDIRECT("'Monthly Resource Report'!"&amp;'HMPL Validation'!I$482021&amp;":"&amp;'HMPL Validation'!I$482022),'HMPL Validation'!I$482023,FALSE)),0,HLOOKUP($B112,INDIRECT("'Monthly Resource Report'!"&amp;'HMPL Validation'!I$482021&amp;":"&amp;'HMPL Validation'!I$482022),'HMPL Validation'!I$482023,FALSE))</f>
        <v>6.9902342605211845E-2</v>
      </c>
      <c r="J112" s="318">
        <f ca="1">+IF(ISERROR(HLOOKUP($B112,INDIRECT("'Monthly Resource Report'!"&amp;'HMPL Validation'!J$482021&amp;":"&amp;'HMPL Validation'!J$482022),'HMPL Validation'!J$482023,FALSE)),0,HLOOKUP($B112,INDIRECT("'Monthly Resource Report'!"&amp;'HMPL Validation'!J$482021&amp;":"&amp;'HMPL Validation'!J$482022),'HMPL Validation'!J$482023,FALSE))</f>
        <v>0.49063642556301873</v>
      </c>
      <c r="L112" s="301">
        <v>44593</v>
      </c>
      <c r="M112" s="294">
        <v>152</v>
      </c>
      <c r="N112" s="297">
        <v>5.7742290465084682</v>
      </c>
      <c r="O112" s="299">
        <v>7.0000000000000007E-2</v>
      </c>
      <c r="P112" s="295">
        <v>0.49</v>
      </c>
      <c r="Q112" s="294">
        <f ca="1">+IF(ISERROR(HLOOKUP($B112,INDIRECT("'Monthly Resource Report'!"&amp;'HMPL Validation'!Q$482021&amp;":"&amp;'HMPL Validation'!Q$482022),'HMPL Validation'!Q$482023,FALSE)),0,HLOOKUP($B112,INDIRECT("'Monthly Resource Report'!"&amp;'HMPL Validation'!Q$482021&amp;":"&amp;'HMPL Validation'!Q$482022),'HMPL Validation'!Q$482023,FALSE))</f>
        <v>152</v>
      </c>
      <c r="R112" s="297">
        <f ca="1">+IF(ISERROR(HLOOKUP($B112,INDIRECT("'Monthly Resource Report'!"&amp;'HMPL Validation'!R$482021&amp;":"&amp;'HMPL Validation'!R$482022),'HMPL Validation'!R$482023,FALSE)),0,HLOOKUP($B112,INDIRECT("'Monthly Resource Report'!"&amp;'HMPL Validation'!R$482021&amp;":"&amp;'HMPL Validation'!R$482022),'HMPL Validation'!R$482023,FALSE))</f>
        <v>5.7739976397998332</v>
      </c>
      <c r="S112" s="317">
        <f ca="1">+IF(ISERROR(HLOOKUP($B112,INDIRECT("'Monthly Resource Report'!"&amp;'HMPL Validation'!S$482021&amp;":"&amp;'HMPL Validation'!S$482022),'HMPL Validation'!S$482023,FALSE)),0,HLOOKUP($B112,INDIRECT("'Monthly Resource Report'!"&amp;'HMPL Validation'!S$482021&amp;":"&amp;'HMPL Validation'!S$482022),'HMPL Validation'!S$482023,FALSE))</f>
        <v>6.9941735134963254E-2</v>
      </c>
      <c r="T112" s="318">
        <f ca="1">+IF(ISERROR(HLOOKUP($B112,INDIRECT("'Monthly Resource Report'!"&amp;'HMPL Validation'!T$482021&amp;":"&amp;'HMPL Validation'!T$482022),'HMPL Validation'!T$482023,FALSE)),0,HLOOKUP($B112,INDIRECT("'Monthly Resource Report'!"&amp;'HMPL Validation'!T$482021&amp;":"&amp;'HMPL Validation'!T$482022),'HMPL Validation'!T$482023,FALSE))</f>
        <v>0.49138144559287994</v>
      </c>
    </row>
    <row r="113" spans="2:20" s="461" customFormat="1">
      <c r="B113" s="301">
        <v>44621</v>
      </c>
      <c r="C113" s="294">
        <v>153</v>
      </c>
      <c r="D113" s="297">
        <v>5.7742290465084682</v>
      </c>
      <c r="E113" s="299">
        <v>7.0000000000000007E-2</v>
      </c>
      <c r="F113" s="295">
        <v>0.49</v>
      </c>
      <c r="G113" s="294">
        <f ca="1">+IF(ISERROR(HLOOKUP($B113,INDIRECT("'Monthly Resource Report'!"&amp;'HMPL Validation'!G$482021&amp;":"&amp;'HMPL Validation'!G$482022),'HMPL Validation'!G$482023,FALSE)),0,HLOOKUP($B113,INDIRECT("'Monthly Resource Report'!"&amp;'HMPL Validation'!G$482021&amp;":"&amp;'HMPL Validation'!G$482022),'HMPL Validation'!G$482023,FALSE))</f>
        <v>153</v>
      </c>
      <c r="H113" s="297">
        <f ca="1">+IF(ISERROR(HLOOKUP($B113,INDIRECT("'Monthly Resource Report'!"&amp;'HMPL Validation'!H$482021&amp;":"&amp;'HMPL Validation'!H$482022),'HMPL Validation'!H$482023,FALSE)),0,HLOOKUP($B113,INDIRECT("'Monthly Resource Report'!"&amp;'HMPL Validation'!H$482021&amp;":"&amp;'HMPL Validation'!H$482022),'HMPL Validation'!H$482023,FALSE))</f>
        <v>5.7740001172195514</v>
      </c>
      <c r="I113" s="317">
        <f ca="1">+IF(ISERROR(HLOOKUP($B113,INDIRECT("'Monthly Resource Report'!"&amp;'HMPL Validation'!I$482021&amp;":"&amp;'HMPL Validation'!I$482022),'HMPL Validation'!I$482023,FALSE)),0,HLOOKUP($B113,INDIRECT("'Monthly Resource Report'!"&amp;'HMPL Validation'!I$482021&amp;":"&amp;'HMPL Validation'!I$482022),'HMPL Validation'!I$482023,FALSE))</f>
        <v>6.9885366329338852E-2</v>
      </c>
      <c r="J113" s="318">
        <f ca="1">+IF(ISERROR(HLOOKUP($B113,INDIRECT("'Monthly Resource Report'!"&amp;'HMPL Validation'!J$482021&amp;":"&amp;'HMPL Validation'!J$482022),'HMPL Validation'!J$482023,FALSE)),0,HLOOKUP($B113,INDIRECT("'Monthly Resource Report'!"&amp;'HMPL Validation'!J$482021&amp;":"&amp;'HMPL Validation'!J$482022),'HMPL Validation'!J$482023,FALSE))</f>
        <v>0.49118397006667103</v>
      </c>
      <c r="L113" s="301">
        <v>44621</v>
      </c>
      <c r="M113" s="294">
        <v>152</v>
      </c>
      <c r="N113" s="297">
        <v>5.7742290465084682</v>
      </c>
      <c r="O113" s="299">
        <v>7.0000000000000007E-2</v>
      </c>
      <c r="P113" s="295">
        <v>0.49</v>
      </c>
      <c r="Q113" s="294">
        <f ca="1">+IF(ISERROR(HLOOKUP($B113,INDIRECT("'Monthly Resource Report'!"&amp;'HMPL Validation'!Q$482021&amp;":"&amp;'HMPL Validation'!Q$482022),'HMPL Validation'!Q$482023,FALSE)),0,HLOOKUP($B113,INDIRECT("'Monthly Resource Report'!"&amp;'HMPL Validation'!Q$482021&amp;":"&amp;'HMPL Validation'!Q$482022),'HMPL Validation'!Q$482023,FALSE))</f>
        <v>152</v>
      </c>
      <c r="R113" s="297">
        <f ca="1">+IF(ISERROR(HLOOKUP($B113,INDIRECT("'Monthly Resource Report'!"&amp;'HMPL Validation'!R$482021&amp;":"&amp;'HMPL Validation'!R$482022),'HMPL Validation'!R$482023,FALSE)),0,HLOOKUP($B113,INDIRECT("'Monthly Resource Report'!"&amp;'HMPL Validation'!R$482021&amp;":"&amp;'HMPL Validation'!R$482022),'HMPL Validation'!R$482023,FALSE))</f>
        <v>5.774000127448403</v>
      </c>
      <c r="S113" s="317">
        <f ca="1">+IF(ISERROR(HLOOKUP($B113,INDIRECT("'Monthly Resource Report'!"&amp;'HMPL Validation'!S$482021&amp;":"&amp;'HMPL Validation'!S$482022),'HMPL Validation'!S$482023,FALSE)),0,HLOOKUP($B113,INDIRECT("'Monthly Resource Report'!"&amp;'HMPL Validation'!S$482021&amp;":"&amp;'HMPL Validation'!S$482022),'HMPL Validation'!S$482023,FALSE))</f>
        <v>6.9890989182634436E-2</v>
      </c>
      <c r="T113" s="318">
        <f ca="1">+IF(ISERROR(HLOOKUP($B113,INDIRECT("'Monthly Resource Report'!"&amp;'HMPL Validation'!T$482021&amp;":"&amp;'HMPL Validation'!T$482022),'HMPL Validation'!T$482023,FALSE)),0,HLOOKUP($B113,INDIRECT("'Monthly Resource Report'!"&amp;'HMPL Validation'!T$482021&amp;":"&amp;'HMPL Validation'!T$482022),'HMPL Validation'!T$482023,FALSE))</f>
        <v>0.4912587902673054</v>
      </c>
    </row>
    <row r="114" spans="2:20" s="461" customFormat="1">
      <c r="B114" s="301">
        <v>44652</v>
      </c>
      <c r="C114" s="294">
        <v>153</v>
      </c>
      <c r="D114" s="297">
        <v>5.7742290465084682</v>
      </c>
      <c r="E114" s="299">
        <v>7.0000000000000007E-2</v>
      </c>
      <c r="F114" s="295">
        <v>0.49</v>
      </c>
      <c r="G114" s="294">
        <f ca="1">+IF(ISERROR(HLOOKUP($B114,INDIRECT("'Monthly Resource Report'!"&amp;'HMPL Validation'!G$482021&amp;":"&amp;'HMPL Validation'!G$482022),'HMPL Validation'!G$482023,FALSE)),0,HLOOKUP($B114,INDIRECT("'Monthly Resource Report'!"&amp;'HMPL Validation'!G$482021&amp;":"&amp;'HMPL Validation'!G$482022),'HMPL Validation'!G$482023,FALSE))</f>
        <v>153</v>
      </c>
      <c r="H114" s="297">
        <f ca="1">+IF(ISERROR(HLOOKUP($B114,INDIRECT("'Monthly Resource Report'!"&amp;'HMPL Validation'!H$482021&amp;":"&amp;'HMPL Validation'!H$482022),'HMPL Validation'!H$482023,FALSE)),0,HLOOKUP($B114,INDIRECT("'Monthly Resource Report'!"&amp;'HMPL Validation'!H$482021&amp;":"&amp;'HMPL Validation'!H$482022),'HMPL Validation'!H$482023,FALSE))</f>
        <v>5.773997794526899</v>
      </c>
      <c r="I114" s="317">
        <f ca="1">+IF(ISERROR(HLOOKUP($B114,INDIRECT("'Monthly Resource Report'!"&amp;'HMPL Validation'!I$482021&amp;":"&amp;'HMPL Validation'!I$482022),'HMPL Validation'!I$482023,FALSE)),0,HLOOKUP($B114,INDIRECT("'Monthly Resource Report'!"&amp;'HMPL Validation'!I$482021&amp;":"&amp;'HMPL Validation'!I$482022),'HMPL Validation'!I$482023,FALSE))</f>
        <v>6.9841752953252095E-2</v>
      </c>
      <c r="J114" s="318">
        <f ca="1">+IF(ISERROR(HLOOKUP($B114,INDIRECT("'Monthly Resource Report'!"&amp;'HMPL Validation'!J$482021&amp;":"&amp;'HMPL Validation'!J$482022),'HMPL Validation'!J$482023,FALSE)),0,HLOOKUP($B114,INDIRECT("'Monthly Resource Report'!"&amp;'HMPL Validation'!J$482021&amp;":"&amp;'HMPL Validation'!J$482022),'HMPL Validation'!J$482023,FALSE))</f>
        <v>0.4909556000520971</v>
      </c>
      <c r="L114" s="301">
        <v>44652</v>
      </c>
      <c r="M114" s="294">
        <v>152</v>
      </c>
      <c r="N114" s="297">
        <v>5.7742290465084682</v>
      </c>
      <c r="O114" s="299">
        <v>7.0000000000000007E-2</v>
      </c>
      <c r="P114" s="295">
        <v>0.49</v>
      </c>
      <c r="Q114" s="294">
        <f ca="1">+IF(ISERROR(HLOOKUP($B114,INDIRECT("'Monthly Resource Report'!"&amp;'HMPL Validation'!Q$482021&amp;":"&amp;'HMPL Validation'!Q$482022),'HMPL Validation'!Q$482023,FALSE)),0,HLOOKUP($B114,INDIRECT("'Monthly Resource Report'!"&amp;'HMPL Validation'!Q$482021&amp;":"&amp;'HMPL Validation'!Q$482022),'HMPL Validation'!Q$482023,FALSE))</f>
        <v>152</v>
      </c>
      <c r="R114" s="297">
        <f ca="1">+IF(ISERROR(HLOOKUP($B114,INDIRECT("'Monthly Resource Report'!"&amp;'HMPL Validation'!R$482021&amp;":"&amp;'HMPL Validation'!R$482022),'HMPL Validation'!R$482023,FALSE)),0,HLOOKUP($B114,INDIRECT("'Monthly Resource Report'!"&amp;'HMPL Validation'!R$482021&amp;":"&amp;'HMPL Validation'!R$482022),'HMPL Validation'!R$482023,FALSE))</f>
        <v>5.7739998544713682</v>
      </c>
      <c r="S114" s="317">
        <f ca="1">+IF(ISERROR(HLOOKUP($B114,INDIRECT("'Monthly Resource Report'!"&amp;'HMPL Validation'!S$482021&amp;":"&amp;'HMPL Validation'!S$482022),'HMPL Validation'!S$482023,FALSE)),0,HLOOKUP($B114,INDIRECT("'Monthly Resource Report'!"&amp;'HMPL Validation'!S$482021&amp;":"&amp;'HMPL Validation'!S$482022),'HMPL Validation'!S$482023,FALSE))</f>
        <v>6.9852279061280401E-2</v>
      </c>
      <c r="T114" s="318">
        <f ca="1">+IF(ISERROR(HLOOKUP($B114,INDIRECT("'Monthly Resource Report'!"&amp;'HMPL Validation'!T$482021&amp;":"&amp;'HMPL Validation'!T$482022),'HMPL Validation'!T$482023,FALSE)),0,HLOOKUP($B114,INDIRECT("'Monthly Resource Report'!"&amp;'HMPL Validation'!T$482021&amp;":"&amp;'HMPL Validation'!T$482022),'HMPL Validation'!T$482023,FALSE))</f>
        <v>0.49219721531751187</v>
      </c>
    </row>
    <row r="115" spans="2:20" s="461" customFormat="1">
      <c r="B115" s="301">
        <v>44682</v>
      </c>
      <c r="C115" s="294">
        <v>153</v>
      </c>
      <c r="D115" s="297">
        <v>5.7742290465084682</v>
      </c>
      <c r="E115" s="299">
        <v>7.0000000000000007E-2</v>
      </c>
      <c r="F115" s="295">
        <v>0.49</v>
      </c>
      <c r="G115" s="294">
        <f ca="1">+IF(ISERROR(HLOOKUP($B115,INDIRECT("'Monthly Resource Report'!"&amp;'HMPL Validation'!G$482021&amp;":"&amp;'HMPL Validation'!G$482022),'HMPL Validation'!G$482023,FALSE)),0,HLOOKUP($B115,INDIRECT("'Monthly Resource Report'!"&amp;'HMPL Validation'!G$482021&amp;":"&amp;'HMPL Validation'!G$482022),'HMPL Validation'!G$482023,FALSE))</f>
        <v>153</v>
      </c>
      <c r="H115" s="297">
        <f ca="1">+IF(ISERROR(HLOOKUP($B115,INDIRECT("'Monthly Resource Report'!"&amp;'HMPL Validation'!H$482021&amp;":"&amp;'HMPL Validation'!H$482022),'HMPL Validation'!H$482023,FALSE)),0,HLOOKUP($B115,INDIRECT("'Monthly Resource Report'!"&amp;'HMPL Validation'!H$482021&amp;":"&amp;'HMPL Validation'!H$482022),'HMPL Validation'!H$482023,FALSE))</f>
        <v>5.7739974224215853</v>
      </c>
      <c r="I115" s="317">
        <f ca="1">+IF(ISERROR(HLOOKUP($B115,INDIRECT("'Monthly Resource Report'!"&amp;'HMPL Validation'!I$482021&amp;":"&amp;'HMPL Validation'!I$482022),'HMPL Validation'!I$482023,FALSE)),0,HLOOKUP($B115,INDIRECT("'Monthly Resource Report'!"&amp;'HMPL Validation'!I$482021&amp;":"&amp;'HMPL Validation'!I$482022),'HMPL Validation'!I$482023,FALSE))</f>
        <v>6.9820506164145896E-2</v>
      </c>
      <c r="J115" s="318">
        <f ca="1">+IF(ISERROR(HLOOKUP($B115,INDIRECT("'Monthly Resource Report'!"&amp;'HMPL Validation'!J$482021&amp;":"&amp;'HMPL Validation'!J$482022),'HMPL Validation'!J$482023,FALSE)),0,HLOOKUP($B115,INDIRECT("'Monthly Resource Report'!"&amp;'HMPL Validation'!J$482021&amp;":"&amp;'HMPL Validation'!J$482022),'HMPL Validation'!J$482023,FALSE))</f>
        <v>0.49198981022528787</v>
      </c>
      <c r="L115" s="301">
        <v>44682</v>
      </c>
      <c r="M115" s="294">
        <v>152</v>
      </c>
      <c r="N115" s="297">
        <v>5.7742290465084682</v>
      </c>
      <c r="O115" s="299">
        <v>7.0000000000000007E-2</v>
      </c>
      <c r="P115" s="295">
        <v>0.49</v>
      </c>
      <c r="Q115" s="294">
        <f ca="1">+IF(ISERROR(HLOOKUP($B115,INDIRECT("'Monthly Resource Report'!"&amp;'HMPL Validation'!Q$482021&amp;":"&amp;'HMPL Validation'!Q$482022),'HMPL Validation'!Q$482023,FALSE)),0,HLOOKUP($B115,INDIRECT("'Monthly Resource Report'!"&amp;'HMPL Validation'!Q$482021&amp;":"&amp;'HMPL Validation'!Q$482022),'HMPL Validation'!Q$482023,FALSE))</f>
        <v>152</v>
      </c>
      <c r="R115" s="297">
        <f ca="1">+IF(ISERROR(HLOOKUP($B115,INDIRECT("'Monthly Resource Report'!"&amp;'HMPL Validation'!R$482021&amp;":"&amp;'HMPL Validation'!R$482022),'HMPL Validation'!R$482023,FALSE)),0,HLOOKUP($B115,INDIRECT("'Monthly Resource Report'!"&amp;'HMPL Validation'!R$482021&amp;":"&amp;'HMPL Validation'!R$482022),'HMPL Validation'!R$482023,FALSE))</f>
        <v>5.7739996051205393</v>
      </c>
      <c r="S115" s="317">
        <f ca="1">+IF(ISERROR(HLOOKUP($B115,INDIRECT("'Monthly Resource Report'!"&amp;'HMPL Validation'!S$482021&amp;":"&amp;'HMPL Validation'!S$482022),'HMPL Validation'!S$482023,FALSE)),0,HLOOKUP($B115,INDIRECT("'Monthly Resource Report'!"&amp;'HMPL Validation'!S$482021&amp;":"&amp;'HMPL Validation'!S$482022),'HMPL Validation'!S$482023,FALSE))</f>
        <v>6.9837991698045582E-2</v>
      </c>
      <c r="T115" s="318">
        <f ca="1">+IF(ISERROR(HLOOKUP($B115,INDIRECT("'Monthly Resource Report'!"&amp;'HMPL Validation'!T$482021&amp;":"&amp;'HMPL Validation'!T$482022),'HMPL Validation'!T$482023,FALSE)),0,HLOOKUP($B115,INDIRECT("'Monthly Resource Report'!"&amp;'HMPL Validation'!T$482021&amp;":"&amp;'HMPL Validation'!T$482022),'HMPL Validation'!T$482023,FALSE))</f>
        <v>0.49127859402567664</v>
      </c>
    </row>
    <row r="116" spans="2:20" s="461" customFormat="1">
      <c r="B116" s="301">
        <v>44713</v>
      </c>
      <c r="C116" s="294">
        <v>153</v>
      </c>
      <c r="D116" s="297">
        <v>5.7742290465084682</v>
      </c>
      <c r="E116" s="299">
        <v>7.0000000000000007E-2</v>
      </c>
      <c r="F116" s="295">
        <v>0.49</v>
      </c>
      <c r="G116" s="294">
        <f ca="1">+IF(ISERROR(HLOOKUP($B116,INDIRECT("'Monthly Resource Report'!"&amp;'HMPL Validation'!G$482021&amp;":"&amp;'HMPL Validation'!G$482022),'HMPL Validation'!G$482023,FALSE)),0,HLOOKUP($B116,INDIRECT("'Monthly Resource Report'!"&amp;'HMPL Validation'!G$482021&amp;":"&amp;'HMPL Validation'!G$482022),'HMPL Validation'!G$482023,FALSE))</f>
        <v>153</v>
      </c>
      <c r="H116" s="297">
        <f ca="1">+IF(ISERROR(HLOOKUP($B116,INDIRECT("'Monthly Resource Report'!"&amp;'HMPL Validation'!H$482021&amp;":"&amp;'HMPL Validation'!H$482022),'HMPL Validation'!H$482023,FALSE)),0,HLOOKUP($B116,INDIRECT("'Monthly Resource Report'!"&amp;'HMPL Validation'!H$482021&amp;":"&amp;'HMPL Validation'!H$482022),'HMPL Validation'!H$482023,FALSE))</f>
        <v>5.7739982988547647</v>
      </c>
      <c r="I116" s="317">
        <f ca="1">+IF(ISERROR(HLOOKUP($B116,INDIRECT("'Monthly Resource Report'!"&amp;'HMPL Validation'!I$482021&amp;":"&amp;'HMPL Validation'!I$482022),'HMPL Validation'!I$482023,FALSE)),0,HLOOKUP($B116,INDIRECT("'Monthly Resource Report'!"&amp;'HMPL Validation'!I$482021&amp;":"&amp;'HMPL Validation'!I$482022),'HMPL Validation'!I$482023,FALSE))</f>
        <v>6.9858241384738937E-2</v>
      </c>
      <c r="J116" s="318">
        <f ca="1">+IF(ISERROR(HLOOKUP($B116,INDIRECT("'Monthly Resource Report'!"&amp;'HMPL Validation'!J$482021&amp;":"&amp;'HMPL Validation'!J$482022),'HMPL Validation'!J$482023,FALSE)),0,HLOOKUP($B116,INDIRECT("'Monthly Resource Report'!"&amp;'HMPL Validation'!J$482021&amp;":"&amp;'HMPL Validation'!J$482022),'HMPL Validation'!J$482023,FALSE))</f>
        <v>0.49121590627056316</v>
      </c>
      <c r="L116" s="301">
        <v>44713</v>
      </c>
      <c r="M116" s="294">
        <v>152</v>
      </c>
      <c r="N116" s="297">
        <v>5.7742290465084682</v>
      </c>
      <c r="O116" s="299">
        <v>7.0000000000000007E-2</v>
      </c>
      <c r="P116" s="295">
        <v>0.49</v>
      </c>
      <c r="Q116" s="294">
        <f ca="1">+IF(ISERROR(HLOOKUP($B116,INDIRECT("'Monthly Resource Report'!"&amp;'HMPL Validation'!Q$482021&amp;":"&amp;'HMPL Validation'!Q$482022),'HMPL Validation'!Q$482023,FALSE)),0,HLOOKUP($B116,INDIRECT("'Monthly Resource Report'!"&amp;'HMPL Validation'!Q$482021&amp;":"&amp;'HMPL Validation'!Q$482022),'HMPL Validation'!Q$482023,FALSE))</f>
        <v>152</v>
      </c>
      <c r="R116" s="297">
        <f ca="1">+IF(ISERROR(HLOOKUP($B116,INDIRECT("'Monthly Resource Report'!"&amp;'HMPL Validation'!R$482021&amp;":"&amp;'HMPL Validation'!R$482022),'HMPL Validation'!R$482023,FALSE)),0,HLOOKUP($B116,INDIRECT("'Monthly Resource Report'!"&amp;'HMPL Validation'!R$482021&amp;":"&amp;'HMPL Validation'!R$482022),'HMPL Validation'!R$482023,FALSE))</f>
        <v>5.7739999586930484</v>
      </c>
      <c r="S116" s="317">
        <f ca="1">+IF(ISERROR(HLOOKUP($B116,INDIRECT("'Monthly Resource Report'!"&amp;'HMPL Validation'!S$482021&amp;":"&amp;'HMPL Validation'!S$482022),'HMPL Validation'!S$482023,FALSE)),0,HLOOKUP($B116,INDIRECT("'Monthly Resource Report'!"&amp;'HMPL Validation'!S$482021&amp;":"&amp;'HMPL Validation'!S$482022),'HMPL Validation'!S$482023,FALSE))</f>
        <v>6.9862133717804864E-2</v>
      </c>
      <c r="T116" s="318">
        <f ca="1">+IF(ISERROR(HLOOKUP($B116,INDIRECT("'Monthly Resource Report'!"&amp;'HMPL Validation'!T$482021&amp;":"&amp;'HMPL Validation'!T$482022),'HMPL Validation'!T$482023,FALSE)),0,HLOOKUP($B116,INDIRECT("'Monthly Resource Report'!"&amp;'HMPL Validation'!T$482021&amp;":"&amp;'HMPL Validation'!T$482022),'HMPL Validation'!T$482023,FALSE))</f>
        <v>0.49175462979467022</v>
      </c>
    </row>
    <row r="117" spans="2:20" s="461" customFormat="1">
      <c r="B117" s="301">
        <v>44743</v>
      </c>
      <c r="C117" s="294">
        <v>153</v>
      </c>
      <c r="D117" s="297">
        <v>5.7742290465084682</v>
      </c>
      <c r="E117" s="299">
        <v>7.0000000000000007E-2</v>
      </c>
      <c r="F117" s="295">
        <v>0.49</v>
      </c>
      <c r="G117" s="294">
        <f ca="1">+IF(ISERROR(HLOOKUP($B117,INDIRECT("'Monthly Resource Report'!"&amp;'HMPL Validation'!G$482021&amp;":"&amp;'HMPL Validation'!G$482022),'HMPL Validation'!G$482023,FALSE)),0,HLOOKUP($B117,INDIRECT("'Monthly Resource Report'!"&amp;'HMPL Validation'!G$482021&amp;":"&amp;'HMPL Validation'!G$482022),'HMPL Validation'!G$482023,FALSE))</f>
        <v>153</v>
      </c>
      <c r="H117" s="297">
        <f ca="1">+IF(ISERROR(HLOOKUP($B117,INDIRECT("'Monthly Resource Report'!"&amp;'HMPL Validation'!H$482021&amp;":"&amp;'HMPL Validation'!H$482022),'HMPL Validation'!H$482023,FALSE)),0,HLOOKUP($B117,INDIRECT("'Monthly Resource Report'!"&amp;'HMPL Validation'!H$482021&amp;":"&amp;'HMPL Validation'!H$482022),'HMPL Validation'!H$482023,FALSE))</f>
        <v>5.7739983960422823</v>
      </c>
      <c r="I117" s="317">
        <f ca="1">+IF(ISERROR(HLOOKUP($B117,INDIRECT("'Monthly Resource Report'!"&amp;'HMPL Validation'!I$482021&amp;":"&amp;'HMPL Validation'!I$482022),'HMPL Validation'!I$482023,FALSE)),0,HLOOKUP($B117,INDIRECT("'Monthly Resource Report'!"&amp;'HMPL Validation'!I$482021&amp;":"&amp;'HMPL Validation'!I$482022),'HMPL Validation'!I$482023,FALSE))</f>
        <v>6.9896287898736142E-2</v>
      </c>
      <c r="J117" s="318">
        <f ca="1">+IF(ISERROR(HLOOKUP($B117,INDIRECT("'Monthly Resource Report'!"&amp;'HMPL Validation'!J$482021&amp;":"&amp;'HMPL Validation'!J$482022),'HMPL Validation'!J$482023,FALSE)),0,HLOOKUP($B117,INDIRECT("'Monthly Resource Report'!"&amp;'HMPL Validation'!J$482021&amp;":"&amp;'HMPL Validation'!J$482022),'HMPL Validation'!J$482023,FALSE))</f>
        <v>0.49116793311254003</v>
      </c>
      <c r="L117" s="301">
        <v>44743</v>
      </c>
      <c r="M117" s="294">
        <v>152</v>
      </c>
      <c r="N117" s="297">
        <v>5.7742290465084682</v>
      </c>
      <c r="O117" s="299">
        <v>7.0000000000000007E-2</v>
      </c>
      <c r="P117" s="295">
        <v>0.49</v>
      </c>
      <c r="Q117" s="294">
        <f ca="1">+IF(ISERROR(HLOOKUP($B117,INDIRECT("'Monthly Resource Report'!"&amp;'HMPL Validation'!Q$482021&amp;":"&amp;'HMPL Validation'!Q$482022),'HMPL Validation'!Q$482023,FALSE)),0,HLOOKUP($B117,INDIRECT("'Monthly Resource Report'!"&amp;'HMPL Validation'!Q$482021&amp;":"&amp;'HMPL Validation'!Q$482022),'HMPL Validation'!Q$482023,FALSE))</f>
        <v>152</v>
      </c>
      <c r="R117" s="297">
        <f ca="1">+IF(ISERROR(HLOOKUP($B117,INDIRECT("'Monthly Resource Report'!"&amp;'HMPL Validation'!R$482021&amp;":"&amp;'HMPL Validation'!R$482022),'HMPL Validation'!R$482023,FALSE)),0,HLOOKUP($B117,INDIRECT("'Monthly Resource Report'!"&amp;'HMPL Validation'!R$482021&amp;":"&amp;'HMPL Validation'!R$482022),'HMPL Validation'!R$482023,FALSE))</f>
        <v>5.7739993982229887</v>
      </c>
      <c r="S117" s="317">
        <f ca="1">+IF(ISERROR(HLOOKUP($B117,INDIRECT("'Monthly Resource Report'!"&amp;'HMPL Validation'!S$482021&amp;":"&amp;'HMPL Validation'!S$482022),'HMPL Validation'!S$482023,FALSE)),0,HLOOKUP($B117,INDIRECT("'Monthly Resource Report'!"&amp;'HMPL Validation'!S$482021&amp;":"&amp;'HMPL Validation'!S$482022),'HMPL Validation'!S$482023,FALSE))</f>
        <v>6.9918664436528222E-2</v>
      </c>
      <c r="T117" s="318">
        <f ca="1">+IF(ISERROR(HLOOKUP($B117,INDIRECT("'Monthly Resource Report'!"&amp;'HMPL Validation'!T$482021&amp;":"&amp;'HMPL Validation'!T$482022),'HMPL Validation'!T$482023,FALSE)),0,HLOOKUP($B117,INDIRECT("'Monthly Resource Report'!"&amp;'HMPL Validation'!T$482021&amp;":"&amp;'HMPL Validation'!T$482022),'HMPL Validation'!T$482023,FALSE))</f>
        <v>0.49124835636022512</v>
      </c>
    </row>
    <row r="118" spans="2:20" s="461" customFormat="1">
      <c r="B118" s="301">
        <v>44774</v>
      </c>
      <c r="C118" s="294">
        <v>153</v>
      </c>
      <c r="D118" s="297">
        <v>5.7742290465084682</v>
      </c>
      <c r="E118" s="299">
        <v>7.0000000000000007E-2</v>
      </c>
      <c r="F118" s="295">
        <v>0.49</v>
      </c>
      <c r="G118" s="294">
        <f ca="1">+IF(ISERROR(HLOOKUP($B118,INDIRECT("'Monthly Resource Report'!"&amp;'HMPL Validation'!G$482021&amp;":"&amp;'HMPL Validation'!G$482022),'HMPL Validation'!G$482023,FALSE)),0,HLOOKUP($B118,INDIRECT("'Monthly Resource Report'!"&amp;'HMPL Validation'!G$482021&amp;":"&amp;'HMPL Validation'!G$482022),'HMPL Validation'!G$482023,FALSE))</f>
        <v>153</v>
      </c>
      <c r="H118" s="297">
        <f ca="1">+IF(ISERROR(HLOOKUP($B118,INDIRECT("'Monthly Resource Report'!"&amp;'HMPL Validation'!H$482021&amp;":"&amp;'HMPL Validation'!H$482022),'HMPL Validation'!H$482023,FALSE)),0,HLOOKUP($B118,INDIRECT("'Monthly Resource Report'!"&amp;'HMPL Validation'!H$482021&amp;":"&amp;'HMPL Validation'!H$482022),'HMPL Validation'!H$482023,FALSE))</f>
        <v>5.7739985617383534</v>
      </c>
      <c r="I118" s="317">
        <f ca="1">+IF(ISERROR(HLOOKUP($B118,INDIRECT("'Monthly Resource Report'!"&amp;'HMPL Validation'!I$482021&amp;":"&amp;'HMPL Validation'!I$482022),'HMPL Validation'!I$482023,FALSE)),0,HLOOKUP($B118,INDIRECT("'Monthly Resource Report'!"&amp;'HMPL Validation'!I$482021&amp;":"&amp;'HMPL Validation'!I$482022),'HMPL Validation'!I$482023,FALSE))</f>
        <v>6.9893765429408075E-2</v>
      </c>
      <c r="J118" s="318">
        <f ca="1">+IF(ISERROR(HLOOKUP($B118,INDIRECT("'Monthly Resource Report'!"&amp;'HMPL Validation'!J$482021&amp;":"&amp;'HMPL Validation'!J$482022),'HMPL Validation'!J$482023,FALSE)),0,HLOOKUP($B118,INDIRECT("'Monthly Resource Report'!"&amp;'HMPL Validation'!J$482021&amp;":"&amp;'HMPL Validation'!J$482022),'HMPL Validation'!J$482023,FALSE))</f>
        <v>0.49128669103761052</v>
      </c>
      <c r="L118" s="301">
        <v>44774</v>
      </c>
      <c r="M118" s="294">
        <v>152</v>
      </c>
      <c r="N118" s="297">
        <v>5.7742290465084682</v>
      </c>
      <c r="O118" s="299">
        <v>7.0000000000000007E-2</v>
      </c>
      <c r="P118" s="295">
        <v>0.49</v>
      </c>
      <c r="Q118" s="294">
        <f ca="1">+IF(ISERROR(HLOOKUP($B118,INDIRECT("'Monthly Resource Report'!"&amp;'HMPL Validation'!Q$482021&amp;":"&amp;'HMPL Validation'!Q$482022),'HMPL Validation'!Q$482023,FALSE)),0,HLOOKUP($B118,INDIRECT("'Monthly Resource Report'!"&amp;'HMPL Validation'!Q$482021&amp;":"&amp;'HMPL Validation'!Q$482022),'HMPL Validation'!Q$482023,FALSE))</f>
        <v>152</v>
      </c>
      <c r="R118" s="297">
        <f ca="1">+IF(ISERROR(HLOOKUP($B118,INDIRECT("'Monthly Resource Report'!"&amp;'HMPL Validation'!R$482021&amp;":"&amp;'HMPL Validation'!R$482022),'HMPL Validation'!R$482023,FALSE)),0,HLOOKUP($B118,INDIRECT("'Monthly Resource Report'!"&amp;'HMPL Validation'!R$482021&amp;":"&amp;'HMPL Validation'!R$482022),'HMPL Validation'!R$482023,FALSE))</f>
        <v>5.7739996330919494</v>
      </c>
      <c r="S118" s="317">
        <f ca="1">+IF(ISERROR(HLOOKUP($B118,INDIRECT("'Monthly Resource Report'!"&amp;'HMPL Validation'!S$482021&amp;":"&amp;'HMPL Validation'!S$482022),'HMPL Validation'!S$482023,FALSE)),0,HLOOKUP($B118,INDIRECT("'Monthly Resource Report'!"&amp;'HMPL Validation'!S$482021&amp;":"&amp;'HMPL Validation'!S$482022),'HMPL Validation'!S$482023,FALSE))</f>
        <v>6.9915347461270025E-2</v>
      </c>
      <c r="T118" s="318">
        <f ca="1">+IF(ISERROR(HLOOKUP($B118,INDIRECT("'Monthly Resource Report'!"&amp;'HMPL Validation'!T$482021&amp;":"&amp;'HMPL Validation'!T$482022),'HMPL Validation'!T$482023,FALSE)),0,HLOOKUP($B118,INDIRECT("'Monthly Resource Report'!"&amp;'HMPL Validation'!T$482021&amp;":"&amp;'HMPL Validation'!T$482022),'HMPL Validation'!T$482023,FALSE))</f>
        <v>0.49168198264978352</v>
      </c>
    </row>
    <row r="119" spans="2:20" s="461" customFormat="1">
      <c r="B119" s="301">
        <v>44805</v>
      </c>
      <c r="C119" s="294">
        <v>153</v>
      </c>
      <c r="D119" s="297">
        <v>5.7742290465084682</v>
      </c>
      <c r="E119" s="299">
        <v>7.0000000000000007E-2</v>
      </c>
      <c r="F119" s="295">
        <v>0.49</v>
      </c>
      <c r="G119" s="294">
        <f ca="1">+IF(ISERROR(HLOOKUP($B119,INDIRECT("'Monthly Resource Report'!"&amp;'HMPL Validation'!G$482021&amp;":"&amp;'HMPL Validation'!G$482022),'HMPL Validation'!G$482023,FALSE)),0,HLOOKUP($B119,INDIRECT("'Monthly Resource Report'!"&amp;'HMPL Validation'!G$482021&amp;":"&amp;'HMPL Validation'!G$482022),'HMPL Validation'!G$482023,FALSE))</f>
        <v>153</v>
      </c>
      <c r="H119" s="297">
        <f ca="1">+IF(ISERROR(HLOOKUP($B119,INDIRECT("'Monthly Resource Report'!"&amp;'HMPL Validation'!H$482021&amp;":"&amp;'HMPL Validation'!H$482022),'HMPL Validation'!H$482023,FALSE)),0,HLOOKUP($B119,INDIRECT("'Monthly Resource Report'!"&amp;'HMPL Validation'!H$482021&amp;":"&amp;'HMPL Validation'!H$482022),'HMPL Validation'!H$482023,FALSE))</f>
        <v>5.7739980991118962</v>
      </c>
      <c r="I119" s="317">
        <f ca="1">+IF(ISERROR(HLOOKUP($B119,INDIRECT("'Monthly Resource Report'!"&amp;'HMPL Validation'!I$482021&amp;":"&amp;'HMPL Validation'!I$482022),'HMPL Validation'!I$482023,FALSE)),0,HLOOKUP($B119,INDIRECT("'Monthly Resource Report'!"&amp;'HMPL Validation'!I$482021&amp;":"&amp;'HMPL Validation'!I$482022),'HMPL Validation'!I$482023,FALSE))</f>
        <v>6.9841440670885657E-2</v>
      </c>
      <c r="J119" s="318">
        <f ca="1">+IF(ISERROR(HLOOKUP($B119,INDIRECT("'Monthly Resource Report'!"&amp;'HMPL Validation'!J$482021&amp;":"&amp;'HMPL Validation'!J$482022),'HMPL Validation'!J$482023,FALSE)),0,HLOOKUP($B119,INDIRECT("'Monthly Resource Report'!"&amp;'HMPL Validation'!J$482021&amp;":"&amp;'HMPL Validation'!J$482022),'HMPL Validation'!J$482023,FALSE))</f>
        <v>0.49123134953620778</v>
      </c>
      <c r="L119" s="301">
        <v>44805</v>
      </c>
      <c r="M119" s="294">
        <v>152</v>
      </c>
      <c r="N119" s="297">
        <v>5.7742290465084682</v>
      </c>
      <c r="O119" s="299">
        <v>7.0000000000000007E-2</v>
      </c>
      <c r="P119" s="295">
        <v>0.49</v>
      </c>
      <c r="Q119" s="294">
        <f ca="1">+IF(ISERROR(HLOOKUP($B119,INDIRECT("'Monthly Resource Report'!"&amp;'HMPL Validation'!Q$482021&amp;":"&amp;'HMPL Validation'!Q$482022),'HMPL Validation'!Q$482023,FALSE)),0,HLOOKUP($B119,INDIRECT("'Monthly Resource Report'!"&amp;'HMPL Validation'!Q$482021&amp;":"&amp;'HMPL Validation'!Q$482022),'HMPL Validation'!Q$482023,FALSE))</f>
        <v>152</v>
      </c>
      <c r="R119" s="297">
        <f ca="1">+IF(ISERROR(HLOOKUP($B119,INDIRECT("'Monthly Resource Report'!"&amp;'HMPL Validation'!R$482021&amp;":"&amp;'HMPL Validation'!R$482022),'HMPL Validation'!R$482023,FALSE)),0,HLOOKUP($B119,INDIRECT("'Monthly Resource Report'!"&amp;'HMPL Validation'!R$482021&amp;":"&amp;'HMPL Validation'!R$482022),'HMPL Validation'!R$482023,FALSE))</f>
        <v>5.7740000622755492</v>
      </c>
      <c r="S119" s="317">
        <f ca="1">+IF(ISERROR(HLOOKUP($B119,INDIRECT("'Monthly Resource Report'!"&amp;'HMPL Validation'!S$482021&amp;":"&amp;'HMPL Validation'!S$482022),'HMPL Validation'!S$482023,FALSE)),0,HLOOKUP($B119,INDIRECT("'Monthly Resource Report'!"&amp;'HMPL Validation'!S$482021&amp;":"&amp;'HMPL Validation'!S$482022),'HMPL Validation'!S$482023,FALSE))</f>
        <v>6.9844115241841184E-2</v>
      </c>
      <c r="T119" s="318">
        <f ca="1">+IF(ISERROR(HLOOKUP($B119,INDIRECT("'Monthly Resource Report'!"&amp;'HMPL Validation'!T$482021&amp;":"&amp;'HMPL Validation'!T$482022),'HMPL Validation'!T$482023,FALSE)),0,HLOOKUP($B119,INDIRECT("'Monthly Resource Report'!"&amp;'HMPL Validation'!T$482021&amp;":"&amp;'HMPL Validation'!T$482022),'HMPL Validation'!T$482023,FALSE))</f>
        <v>0.49175571356415904</v>
      </c>
    </row>
    <row r="120" spans="2:20" s="461" customFormat="1">
      <c r="B120" s="301">
        <v>44835</v>
      </c>
      <c r="C120" s="294">
        <v>153</v>
      </c>
      <c r="D120" s="297">
        <v>5.7742290465084682</v>
      </c>
      <c r="E120" s="299">
        <v>7.0000000000000007E-2</v>
      </c>
      <c r="F120" s="295">
        <v>0.49</v>
      </c>
      <c r="G120" s="294">
        <f ca="1">+IF(ISERROR(HLOOKUP($B120,INDIRECT("'Monthly Resource Report'!"&amp;'HMPL Validation'!G$482021&amp;":"&amp;'HMPL Validation'!G$482022),'HMPL Validation'!G$482023,FALSE)),0,HLOOKUP($B120,INDIRECT("'Monthly Resource Report'!"&amp;'HMPL Validation'!G$482021&amp;":"&amp;'HMPL Validation'!G$482022),'HMPL Validation'!G$482023,FALSE))</f>
        <v>153</v>
      </c>
      <c r="H120" s="297">
        <f ca="1">+IF(ISERROR(HLOOKUP($B120,INDIRECT("'Monthly Resource Report'!"&amp;'HMPL Validation'!H$482021&amp;":"&amp;'HMPL Validation'!H$482022),'HMPL Validation'!H$482023,FALSE)),0,HLOOKUP($B120,INDIRECT("'Monthly Resource Report'!"&amp;'HMPL Validation'!H$482021&amp;":"&amp;'HMPL Validation'!H$482022),'HMPL Validation'!H$482023,FALSE))</f>
        <v>5.7739978864406281</v>
      </c>
      <c r="I120" s="317">
        <f ca="1">+IF(ISERROR(HLOOKUP($B120,INDIRECT("'Monthly Resource Report'!"&amp;'HMPL Validation'!I$482021&amp;":"&amp;'HMPL Validation'!I$482022),'HMPL Validation'!I$482023,FALSE)),0,HLOOKUP($B120,INDIRECT("'Monthly Resource Report'!"&amp;'HMPL Validation'!I$482021&amp;":"&amp;'HMPL Validation'!I$482022),'HMPL Validation'!I$482023,FALSE))</f>
        <v>6.9842361938376479E-2</v>
      </c>
      <c r="J120" s="318">
        <f ca="1">+IF(ISERROR(HLOOKUP($B120,INDIRECT("'Monthly Resource Report'!"&amp;'HMPL Validation'!J$482021&amp;":"&amp;'HMPL Validation'!J$482022),'HMPL Validation'!J$482023,FALSE)),0,HLOOKUP($B120,INDIRECT("'Monthly Resource Report'!"&amp;'HMPL Validation'!J$482021&amp;":"&amp;'HMPL Validation'!J$482022),'HMPL Validation'!J$482023,FALSE))</f>
        <v>0.4911960207921095</v>
      </c>
      <c r="L120" s="301">
        <v>44835</v>
      </c>
      <c r="M120" s="294">
        <v>152</v>
      </c>
      <c r="N120" s="297">
        <v>5.7742290465084682</v>
      </c>
      <c r="O120" s="299">
        <v>7.0000000000000007E-2</v>
      </c>
      <c r="P120" s="295">
        <v>0.49</v>
      </c>
      <c r="Q120" s="294">
        <f ca="1">+IF(ISERROR(HLOOKUP($B120,INDIRECT("'Monthly Resource Report'!"&amp;'HMPL Validation'!Q$482021&amp;":"&amp;'HMPL Validation'!Q$482022),'HMPL Validation'!Q$482023,FALSE)),0,HLOOKUP($B120,INDIRECT("'Monthly Resource Report'!"&amp;'HMPL Validation'!Q$482021&amp;":"&amp;'HMPL Validation'!Q$482022),'HMPL Validation'!Q$482023,FALSE))</f>
        <v>152</v>
      </c>
      <c r="R120" s="297">
        <f ca="1">+IF(ISERROR(HLOOKUP($B120,INDIRECT("'Monthly Resource Report'!"&amp;'HMPL Validation'!R$482021&amp;":"&amp;'HMPL Validation'!R$482022),'HMPL Validation'!R$482023,FALSE)),0,HLOOKUP($B120,INDIRECT("'Monthly Resource Report'!"&amp;'HMPL Validation'!R$482021&amp;":"&amp;'HMPL Validation'!R$482022),'HMPL Validation'!R$482023,FALSE))</f>
        <v>5.7739991648414293</v>
      </c>
      <c r="S120" s="317">
        <f ca="1">+IF(ISERROR(HLOOKUP($B120,INDIRECT("'Monthly Resource Report'!"&amp;'HMPL Validation'!S$482021&amp;":"&amp;'HMPL Validation'!S$482022),'HMPL Validation'!S$482023,FALSE)),0,HLOOKUP($B120,INDIRECT("'Monthly Resource Report'!"&amp;'HMPL Validation'!S$482021&amp;":"&amp;'HMPL Validation'!S$482022),'HMPL Validation'!S$482023,FALSE))</f>
        <v>6.9865380096120519E-2</v>
      </c>
      <c r="T120" s="318">
        <f ca="1">+IF(ISERROR(HLOOKUP($B120,INDIRECT("'Monthly Resource Report'!"&amp;'HMPL Validation'!T$482021&amp;":"&amp;'HMPL Validation'!T$482022),'HMPL Validation'!T$482023,FALSE)),0,HLOOKUP($B120,INDIRECT("'Monthly Resource Report'!"&amp;'HMPL Validation'!T$482021&amp;":"&amp;'HMPL Validation'!T$482022),'HMPL Validation'!T$482023,FALSE))</f>
        <v>0.4912788143753215</v>
      </c>
    </row>
    <row r="121" spans="2:20" s="461" customFormat="1">
      <c r="B121" s="301">
        <v>44866</v>
      </c>
      <c r="C121" s="294">
        <v>153</v>
      </c>
      <c r="D121" s="297">
        <v>5.7742290465084682</v>
      </c>
      <c r="E121" s="299">
        <v>7.0000000000000007E-2</v>
      </c>
      <c r="F121" s="295">
        <v>0.49</v>
      </c>
      <c r="G121" s="294">
        <f ca="1">+IF(ISERROR(HLOOKUP($B121,INDIRECT("'Monthly Resource Report'!"&amp;'HMPL Validation'!G$482021&amp;":"&amp;'HMPL Validation'!G$482022),'HMPL Validation'!G$482023,FALSE)),0,HLOOKUP($B121,INDIRECT("'Monthly Resource Report'!"&amp;'HMPL Validation'!G$482021&amp;":"&amp;'HMPL Validation'!G$482022),'HMPL Validation'!G$482023,FALSE))</f>
        <v>153</v>
      </c>
      <c r="H121" s="297">
        <f ca="1">+IF(ISERROR(HLOOKUP($B121,INDIRECT("'Monthly Resource Report'!"&amp;'HMPL Validation'!H$482021&amp;":"&amp;'HMPL Validation'!H$482022),'HMPL Validation'!H$482023,FALSE)),0,HLOOKUP($B121,INDIRECT("'Monthly Resource Report'!"&amp;'HMPL Validation'!H$482021&amp;":"&amp;'HMPL Validation'!H$482022),'HMPL Validation'!H$482023,FALSE))</f>
        <v>5.7739995995996001</v>
      </c>
      <c r="I121" s="317">
        <f ca="1">+IF(ISERROR(HLOOKUP($B121,INDIRECT("'Monthly Resource Report'!"&amp;'HMPL Validation'!I$482021&amp;":"&amp;'HMPL Validation'!I$482022),'HMPL Validation'!I$482023,FALSE)),0,HLOOKUP($B121,INDIRECT("'Monthly Resource Report'!"&amp;'HMPL Validation'!I$482021&amp;":"&amp;'HMPL Validation'!I$482022),'HMPL Validation'!I$482023,FALSE))</f>
        <v>6.9890301286242518E-2</v>
      </c>
      <c r="J121" s="318">
        <f ca="1">+IF(ISERROR(HLOOKUP($B121,INDIRECT("'Monthly Resource Report'!"&amp;'HMPL Validation'!J$482021&amp;":"&amp;'HMPL Validation'!J$482022),'HMPL Validation'!J$482023,FALSE)),0,HLOOKUP($B121,INDIRECT("'Monthly Resource Report'!"&amp;'HMPL Validation'!J$482021&amp;":"&amp;'HMPL Validation'!J$482022),'HMPL Validation'!J$482023,FALSE))</f>
        <v>0.49121258099459486</v>
      </c>
      <c r="L121" s="301">
        <v>44866</v>
      </c>
      <c r="M121" s="294">
        <v>152</v>
      </c>
      <c r="N121" s="297">
        <v>5.7742290465084682</v>
      </c>
      <c r="O121" s="299">
        <v>7.0000000000000007E-2</v>
      </c>
      <c r="P121" s="295">
        <v>0.49</v>
      </c>
      <c r="Q121" s="294">
        <f ca="1">+IF(ISERROR(HLOOKUP($B121,INDIRECT("'Monthly Resource Report'!"&amp;'HMPL Validation'!Q$482021&amp;":"&amp;'HMPL Validation'!Q$482022),'HMPL Validation'!Q$482023,FALSE)),0,HLOOKUP($B121,INDIRECT("'Monthly Resource Report'!"&amp;'HMPL Validation'!Q$482021&amp;":"&amp;'HMPL Validation'!Q$482022),'HMPL Validation'!Q$482023,FALSE))</f>
        <v>152</v>
      </c>
      <c r="R121" s="297">
        <f ca="1">+IF(ISERROR(HLOOKUP($B121,INDIRECT("'Monthly Resource Report'!"&amp;'HMPL Validation'!R$482021&amp;":"&amp;'HMPL Validation'!R$482022),'HMPL Validation'!R$482023,FALSE)),0,HLOOKUP($B121,INDIRECT("'Monthly Resource Report'!"&amp;'HMPL Validation'!R$482021&amp;":"&amp;'HMPL Validation'!R$482022),'HMPL Validation'!R$482023,FALSE))</f>
        <v>5.7740008981608124</v>
      </c>
      <c r="S121" s="317">
        <f ca="1">+IF(ISERROR(HLOOKUP($B121,INDIRECT("'Monthly Resource Report'!"&amp;'HMPL Validation'!S$482021&amp;":"&amp;'HMPL Validation'!S$482022),'HMPL Validation'!S$482023,FALSE)),0,HLOOKUP($B121,INDIRECT("'Monthly Resource Report'!"&amp;'HMPL Validation'!S$482021&amp;":"&amp;'HMPL Validation'!S$482022),'HMPL Validation'!S$482023,FALSE))</f>
        <v>6.9916607773957196E-2</v>
      </c>
      <c r="T121" s="318">
        <f ca="1">+IF(ISERROR(HLOOKUP($B121,INDIRECT("'Monthly Resource Report'!"&amp;'HMPL Validation'!T$482021&amp;":"&amp;'HMPL Validation'!T$482022),'HMPL Validation'!T$482023,FALSE)),0,HLOOKUP($B121,INDIRECT("'Monthly Resource Report'!"&amp;'HMPL Validation'!T$482021&amp;":"&amp;'HMPL Validation'!T$482022),'HMPL Validation'!T$482023,FALSE))</f>
        <v>0.49130286339049478</v>
      </c>
    </row>
    <row r="122" spans="2:20" s="461" customFormat="1">
      <c r="B122" s="301">
        <v>44896</v>
      </c>
      <c r="C122" s="294">
        <v>153</v>
      </c>
      <c r="D122" s="297">
        <v>5.7742290465084682</v>
      </c>
      <c r="E122" s="299">
        <v>7.0000000000000007E-2</v>
      </c>
      <c r="F122" s="295">
        <v>0.49</v>
      </c>
      <c r="G122" s="294">
        <f ca="1">+IF(ISERROR(HLOOKUP($B122,INDIRECT("'Monthly Resource Report'!"&amp;'HMPL Validation'!G$482021&amp;":"&amp;'HMPL Validation'!G$482022),'HMPL Validation'!G$482023,FALSE)),0,HLOOKUP($B122,INDIRECT("'Monthly Resource Report'!"&amp;'HMPL Validation'!G$482021&amp;":"&amp;'HMPL Validation'!G$482022),'HMPL Validation'!G$482023,FALSE))</f>
        <v>153</v>
      </c>
      <c r="H122" s="297">
        <f ca="1">+IF(ISERROR(HLOOKUP($B122,INDIRECT("'Monthly Resource Report'!"&amp;'HMPL Validation'!H$482021&amp;":"&amp;'HMPL Validation'!H$482022),'HMPL Validation'!H$482023,FALSE)),0,HLOOKUP($B122,INDIRECT("'Monthly Resource Report'!"&amp;'HMPL Validation'!H$482021&amp;":"&amp;'HMPL Validation'!H$482022),'HMPL Validation'!H$482023,FALSE))</f>
        <v>5.7739990527007699</v>
      </c>
      <c r="I122" s="317">
        <f ca="1">+IF(ISERROR(HLOOKUP($B122,INDIRECT("'Monthly Resource Report'!"&amp;'HMPL Validation'!I$482021&amp;":"&amp;'HMPL Validation'!I$482022),'HMPL Validation'!I$482023,FALSE)),0,HLOOKUP($B122,INDIRECT("'Monthly Resource Report'!"&amp;'HMPL Validation'!I$482021&amp;":"&amp;'HMPL Validation'!I$482022),'HMPL Validation'!I$482023,FALSE))</f>
        <v>6.9887587781200911E-2</v>
      </c>
      <c r="J122" s="318">
        <f ca="1">+IF(ISERROR(HLOOKUP($B122,INDIRECT("'Monthly Resource Report'!"&amp;'HMPL Validation'!J$482021&amp;":"&amp;'HMPL Validation'!J$482022),'HMPL Validation'!J$482023,FALSE)),0,HLOOKUP($B122,INDIRECT("'Monthly Resource Report'!"&amp;'HMPL Validation'!J$482021&amp;":"&amp;'HMPL Validation'!J$482022),'HMPL Validation'!J$482023,FALSE))</f>
        <v>0.4908754023619234</v>
      </c>
      <c r="L122" s="301">
        <v>44896</v>
      </c>
      <c r="M122" s="294">
        <v>152</v>
      </c>
      <c r="N122" s="297">
        <v>5.7742290465084682</v>
      </c>
      <c r="O122" s="299">
        <v>7.0000000000000007E-2</v>
      </c>
      <c r="P122" s="295">
        <v>0.49</v>
      </c>
      <c r="Q122" s="294">
        <f ca="1">+IF(ISERROR(HLOOKUP($B122,INDIRECT("'Monthly Resource Report'!"&amp;'HMPL Validation'!Q$482021&amp;":"&amp;'HMPL Validation'!Q$482022),'HMPL Validation'!Q$482023,FALSE)),0,HLOOKUP($B122,INDIRECT("'Monthly Resource Report'!"&amp;'HMPL Validation'!Q$482021&amp;":"&amp;'HMPL Validation'!Q$482022),'HMPL Validation'!Q$482023,FALSE))</f>
        <v>152</v>
      </c>
      <c r="R122" s="297">
        <f ca="1">+IF(ISERROR(HLOOKUP($B122,INDIRECT("'Monthly Resource Report'!"&amp;'HMPL Validation'!R$482021&amp;":"&amp;'HMPL Validation'!R$482022),'HMPL Validation'!R$482023,FALSE)),0,HLOOKUP($B122,INDIRECT("'Monthly Resource Report'!"&amp;'HMPL Validation'!R$482021&amp;":"&amp;'HMPL Validation'!R$482022),'HMPL Validation'!R$482023,FALSE))</f>
        <v>5.7740009543828643</v>
      </c>
      <c r="S122" s="317">
        <f ca="1">+IF(ISERROR(HLOOKUP($B122,INDIRECT("'Monthly Resource Report'!"&amp;'HMPL Validation'!S$482021&amp;":"&amp;'HMPL Validation'!S$482022),'HMPL Validation'!S$482023,FALSE)),0,HLOOKUP($B122,INDIRECT("'Monthly Resource Report'!"&amp;'HMPL Validation'!S$482021&amp;":"&amp;'HMPL Validation'!S$482022),'HMPL Validation'!S$482023,FALSE))</f>
        <v>6.990310588665892E-2</v>
      </c>
      <c r="T122" s="318">
        <f ca="1">+IF(ISERROR(HLOOKUP($B122,INDIRECT("'Monthly Resource Report'!"&amp;'HMPL Validation'!T$482021&amp;":"&amp;'HMPL Validation'!T$482022),'HMPL Validation'!T$482023,FALSE)),0,HLOOKUP($B122,INDIRECT("'Monthly Resource Report'!"&amp;'HMPL Validation'!T$482021&amp;":"&amp;'HMPL Validation'!T$482022),'HMPL Validation'!T$482023,FALSE))</f>
        <v>0.49210054304103307</v>
      </c>
    </row>
    <row r="123" spans="2:20" s="461" customFormat="1">
      <c r="B123" s="301">
        <v>44927</v>
      </c>
      <c r="C123" s="294">
        <v>153</v>
      </c>
      <c r="D123" s="297">
        <v>5.9312880765734981</v>
      </c>
      <c r="E123" s="299">
        <v>7.0000000000000007E-2</v>
      </c>
      <c r="F123" s="295">
        <v>0.49</v>
      </c>
      <c r="G123" s="294">
        <f ca="1">+IF(ISERROR(HLOOKUP($B123,INDIRECT("'Monthly Resource Report'!"&amp;'HMPL Validation'!G$482021&amp;":"&amp;'HMPL Validation'!G$482022),'HMPL Validation'!G$482023,FALSE)),0,HLOOKUP($B123,INDIRECT("'Monthly Resource Report'!"&amp;'HMPL Validation'!G$482021&amp;":"&amp;'HMPL Validation'!G$482022),'HMPL Validation'!G$482023,FALSE))</f>
        <v>153</v>
      </c>
      <c r="H123" s="297">
        <f ca="1">+IF(ISERROR(HLOOKUP($B123,INDIRECT("'Monthly Resource Report'!"&amp;'HMPL Validation'!H$482021&amp;":"&amp;'HMPL Validation'!H$482022),'HMPL Validation'!H$482023,FALSE)),0,HLOOKUP($B123,INDIRECT("'Monthly Resource Report'!"&amp;'HMPL Validation'!H$482021&amp;":"&amp;'HMPL Validation'!H$482022),'HMPL Validation'!H$482023,FALSE))</f>
        <v>5.9310022000926352</v>
      </c>
      <c r="I123" s="317">
        <f ca="1">+IF(ISERROR(HLOOKUP($B123,INDIRECT("'Monthly Resource Report'!"&amp;'HMPL Validation'!I$482021&amp;":"&amp;'HMPL Validation'!I$482022),'HMPL Validation'!I$482023,FALSE)),0,HLOOKUP($B123,INDIRECT("'Monthly Resource Report'!"&amp;'HMPL Validation'!I$482021&amp;":"&amp;'HMPL Validation'!I$482022),'HMPL Validation'!I$482023,FALSE))</f>
        <v>6.9900104149727554E-2</v>
      </c>
      <c r="J123" s="318">
        <f ca="1">+IF(ISERROR(HLOOKUP($B123,INDIRECT("'Monthly Resource Report'!"&amp;'HMPL Validation'!J$482021&amp;":"&amp;'HMPL Validation'!J$482022),'HMPL Validation'!J$482023,FALSE)),0,HLOOKUP($B123,INDIRECT("'Monthly Resource Report'!"&amp;'HMPL Validation'!J$482021&amp;":"&amp;'HMPL Validation'!J$482022),'HMPL Validation'!J$482023,FALSE))</f>
        <v>0.49087111688704516</v>
      </c>
      <c r="L123" s="301">
        <v>44927</v>
      </c>
      <c r="M123" s="294">
        <v>152</v>
      </c>
      <c r="N123" s="297">
        <v>5.9312880765734981</v>
      </c>
      <c r="O123" s="299">
        <v>7.0000000000000007E-2</v>
      </c>
      <c r="P123" s="295">
        <v>0.49</v>
      </c>
      <c r="Q123" s="294">
        <f ca="1">+IF(ISERROR(HLOOKUP($B123,INDIRECT("'Monthly Resource Report'!"&amp;'HMPL Validation'!Q$482021&amp;":"&amp;'HMPL Validation'!Q$482022),'HMPL Validation'!Q$482023,FALSE)),0,HLOOKUP($B123,INDIRECT("'Monthly Resource Report'!"&amp;'HMPL Validation'!Q$482021&amp;":"&amp;'HMPL Validation'!Q$482022),'HMPL Validation'!Q$482023,FALSE))</f>
        <v>152</v>
      </c>
      <c r="R123" s="297">
        <f ca="1">+IF(ISERROR(HLOOKUP($B123,INDIRECT("'Monthly Resource Report'!"&amp;'HMPL Validation'!R$482021&amp;":"&amp;'HMPL Validation'!R$482022),'HMPL Validation'!R$482023,FALSE)),0,HLOOKUP($B123,INDIRECT("'Monthly Resource Report'!"&amp;'HMPL Validation'!R$482021&amp;":"&amp;'HMPL Validation'!R$482022),'HMPL Validation'!R$482023,FALSE))</f>
        <v>5.9310094428130569</v>
      </c>
      <c r="S123" s="317">
        <f ca="1">+IF(ISERROR(HLOOKUP($B123,INDIRECT("'Monthly Resource Report'!"&amp;'HMPL Validation'!S$482021&amp;":"&amp;'HMPL Validation'!S$482022),'HMPL Validation'!S$482023,FALSE)),0,HLOOKUP($B123,INDIRECT("'Monthly Resource Report'!"&amp;'HMPL Validation'!S$482021&amp;":"&amp;'HMPL Validation'!S$482022),'HMPL Validation'!S$482023,FALSE))</f>
        <v>6.9893083743339149E-2</v>
      </c>
      <c r="T123" s="318">
        <f ca="1">+IF(ISERROR(HLOOKUP($B123,INDIRECT("'Monthly Resource Report'!"&amp;'HMPL Validation'!T$482021&amp;":"&amp;'HMPL Validation'!T$482022),'HMPL Validation'!T$482023,FALSE)),0,HLOOKUP($B123,INDIRECT("'Monthly Resource Report'!"&amp;'HMPL Validation'!T$482021&amp;":"&amp;'HMPL Validation'!T$482022),'HMPL Validation'!T$482023,FALSE))</f>
        <v>0.49167096217910505</v>
      </c>
    </row>
    <row r="124" spans="2:20" s="461" customFormat="1">
      <c r="B124" s="301">
        <v>44958</v>
      </c>
      <c r="C124" s="294">
        <v>153</v>
      </c>
      <c r="D124" s="297">
        <v>5.9312880765734981</v>
      </c>
      <c r="E124" s="299">
        <v>7.0000000000000007E-2</v>
      </c>
      <c r="F124" s="295">
        <v>0.49</v>
      </c>
      <c r="G124" s="294">
        <f ca="1">+IF(ISERROR(HLOOKUP($B124,INDIRECT("'Monthly Resource Report'!"&amp;'HMPL Validation'!G$482021&amp;":"&amp;'HMPL Validation'!G$482022),'HMPL Validation'!G$482023,FALSE)),0,HLOOKUP($B124,INDIRECT("'Monthly Resource Report'!"&amp;'HMPL Validation'!G$482021&amp;":"&amp;'HMPL Validation'!G$482022),'HMPL Validation'!G$482023,FALSE))</f>
        <v>153</v>
      </c>
      <c r="H124" s="297">
        <f ca="1">+IF(ISERROR(HLOOKUP($B124,INDIRECT("'Monthly Resource Report'!"&amp;'HMPL Validation'!H$482021&amp;":"&amp;'HMPL Validation'!H$482022),'HMPL Validation'!H$482023,FALSE)),0,HLOOKUP($B124,INDIRECT("'Monthly Resource Report'!"&amp;'HMPL Validation'!H$482021&amp;":"&amp;'HMPL Validation'!H$482022),'HMPL Validation'!H$482023,FALSE))</f>
        <v>5.9310021331103746</v>
      </c>
      <c r="I124" s="317">
        <f ca="1">+IF(ISERROR(HLOOKUP($B124,INDIRECT("'Monthly Resource Report'!"&amp;'HMPL Validation'!I$482021&amp;":"&amp;'HMPL Validation'!I$482022),'HMPL Validation'!I$482023,FALSE)),0,HLOOKUP($B124,INDIRECT("'Monthly Resource Report'!"&amp;'HMPL Validation'!I$482021&amp;":"&amp;'HMPL Validation'!I$482022),'HMPL Validation'!I$482023,FALSE))</f>
        <v>6.9889513420426791E-2</v>
      </c>
      <c r="J124" s="318">
        <f ca="1">+IF(ISERROR(HLOOKUP($B124,INDIRECT("'Monthly Resource Report'!"&amp;'HMPL Validation'!J$482021&amp;":"&amp;'HMPL Validation'!J$482022),'HMPL Validation'!J$482023,FALSE)),0,HLOOKUP($B124,INDIRECT("'Monthly Resource Report'!"&amp;'HMPL Validation'!J$482021&amp;":"&amp;'HMPL Validation'!J$482022),'HMPL Validation'!J$482023,FALSE))</f>
        <v>0.4912879976286722</v>
      </c>
      <c r="L124" s="301">
        <v>44958</v>
      </c>
      <c r="M124" s="294">
        <v>152</v>
      </c>
      <c r="N124" s="297">
        <v>5.9312880765734981</v>
      </c>
      <c r="O124" s="299">
        <v>7.0000000000000007E-2</v>
      </c>
      <c r="P124" s="295">
        <v>0.49</v>
      </c>
      <c r="Q124" s="294">
        <f ca="1">+IF(ISERROR(HLOOKUP($B124,INDIRECT("'Monthly Resource Report'!"&amp;'HMPL Validation'!Q$482021&amp;":"&amp;'HMPL Validation'!Q$482022),'HMPL Validation'!Q$482023,FALSE)),0,HLOOKUP($B124,INDIRECT("'Monthly Resource Report'!"&amp;'HMPL Validation'!Q$482021&amp;":"&amp;'HMPL Validation'!Q$482022),'HMPL Validation'!Q$482023,FALSE))</f>
        <v>152</v>
      </c>
      <c r="R124" s="297">
        <f ca="1">+IF(ISERROR(HLOOKUP($B124,INDIRECT("'Monthly Resource Report'!"&amp;'HMPL Validation'!R$482021&amp;":"&amp;'HMPL Validation'!R$482022),'HMPL Validation'!R$482023,FALSE)),0,HLOOKUP($B124,INDIRECT("'Monthly Resource Report'!"&amp;'HMPL Validation'!R$482021&amp;":"&amp;'HMPL Validation'!R$482022),'HMPL Validation'!R$482023,FALSE))</f>
        <v>5.9310069663333786</v>
      </c>
      <c r="S124" s="317">
        <f ca="1">+IF(ISERROR(HLOOKUP($B124,INDIRECT("'Monthly Resource Report'!"&amp;'HMPL Validation'!S$482021&amp;":"&amp;'HMPL Validation'!S$482022),'HMPL Validation'!S$482023,FALSE)),0,HLOOKUP($B124,INDIRECT("'Monthly Resource Report'!"&amp;'HMPL Validation'!S$482021&amp;":"&amp;'HMPL Validation'!S$482022),'HMPL Validation'!S$482023,FALSE))</f>
        <v>6.9867125394401722E-2</v>
      </c>
      <c r="T124" s="318">
        <f ca="1">+IF(ISERROR(HLOOKUP($B124,INDIRECT("'Monthly Resource Report'!"&amp;'HMPL Validation'!T$482021&amp;":"&amp;'HMPL Validation'!T$482022),'HMPL Validation'!T$482023,FALSE)),0,HLOOKUP($B124,INDIRECT("'Monthly Resource Report'!"&amp;'HMPL Validation'!T$482021&amp;":"&amp;'HMPL Validation'!T$482022),'HMPL Validation'!T$482023,FALSE))</f>
        <v>0.49183827298025951</v>
      </c>
    </row>
    <row r="125" spans="2:20" s="461" customFormat="1">
      <c r="B125" s="301">
        <v>44986</v>
      </c>
      <c r="C125" s="294">
        <v>153</v>
      </c>
      <c r="D125" s="297">
        <v>5.9312880765734981</v>
      </c>
      <c r="E125" s="299">
        <v>7.0000000000000007E-2</v>
      </c>
      <c r="F125" s="295">
        <v>0.49</v>
      </c>
      <c r="G125" s="294">
        <f ca="1">+IF(ISERROR(HLOOKUP($B125,INDIRECT("'Monthly Resource Report'!"&amp;'HMPL Validation'!G$482021&amp;":"&amp;'HMPL Validation'!G$482022),'HMPL Validation'!G$482023,FALSE)),0,HLOOKUP($B125,INDIRECT("'Monthly Resource Report'!"&amp;'HMPL Validation'!G$482021&amp;":"&amp;'HMPL Validation'!G$482022),'HMPL Validation'!G$482023,FALSE))</f>
        <v>153</v>
      </c>
      <c r="H125" s="297">
        <f ca="1">+IF(ISERROR(HLOOKUP($B125,INDIRECT("'Monthly Resource Report'!"&amp;'HMPL Validation'!H$482021&amp;":"&amp;'HMPL Validation'!H$482022),'HMPL Validation'!H$482023,FALSE)),0,HLOOKUP($B125,INDIRECT("'Monthly Resource Report'!"&amp;'HMPL Validation'!H$482021&amp;":"&amp;'HMPL Validation'!H$482022),'HMPL Validation'!H$482023,FALSE))</f>
        <v>5.9310028903149963</v>
      </c>
      <c r="I125" s="317">
        <f ca="1">+IF(ISERROR(HLOOKUP($B125,INDIRECT("'Monthly Resource Report'!"&amp;'HMPL Validation'!I$482021&amp;":"&amp;'HMPL Validation'!I$482022),'HMPL Validation'!I$482023,FALSE)),0,HLOOKUP($B125,INDIRECT("'Monthly Resource Report'!"&amp;'HMPL Validation'!I$482021&amp;":"&amp;'HMPL Validation'!I$482022),'HMPL Validation'!I$482023,FALSE))</f>
        <v>6.9864732967320375E-2</v>
      </c>
      <c r="J125" s="318">
        <f ca="1">+IF(ISERROR(HLOOKUP($B125,INDIRECT("'Monthly Resource Report'!"&amp;'HMPL Validation'!J$482021&amp;":"&amp;'HMPL Validation'!J$482022),'HMPL Validation'!J$482023,FALSE)),0,HLOOKUP($B125,INDIRECT("'Monthly Resource Report'!"&amp;'HMPL Validation'!J$482021&amp;":"&amp;'HMPL Validation'!J$482022),'HMPL Validation'!J$482023,FALSE))</f>
        <v>0.49088214529423363</v>
      </c>
      <c r="L125" s="301">
        <v>44986</v>
      </c>
      <c r="M125" s="294">
        <v>152</v>
      </c>
      <c r="N125" s="297">
        <v>5.9312880765734981</v>
      </c>
      <c r="O125" s="299">
        <v>7.0000000000000007E-2</v>
      </c>
      <c r="P125" s="295">
        <v>0.49</v>
      </c>
      <c r="Q125" s="294">
        <f ca="1">+IF(ISERROR(HLOOKUP($B125,INDIRECT("'Monthly Resource Report'!"&amp;'HMPL Validation'!Q$482021&amp;":"&amp;'HMPL Validation'!Q$482022),'HMPL Validation'!Q$482023,FALSE)),0,HLOOKUP($B125,INDIRECT("'Monthly Resource Report'!"&amp;'HMPL Validation'!Q$482021&amp;":"&amp;'HMPL Validation'!Q$482022),'HMPL Validation'!Q$482023,FALSE))</f>
        <v>152</v>
      </c>
      <c r="R125" s="297">
        <f ca="1">+IF(ISERROR(HLOOKUP($B125,INDIRECT("'Monthly Resource Report'!"&amp;'HMPL Validation'!R$482021&amp;":"&amp;'HMPL Validation'!R$482022),'HMPL Validation'!R$482023,FALSE)),0,HLOOKUP($B125,INDIRECT("'Monthly Resource Report'!"&amp;'HMPL Validation'!R$482021&amp;":"&amp;'HMPL Validation'!R$482022),'HMPL Validation'!R$482023,FALSE))</f>
        <v>5.9310088446876046</v>
      </c>
      <c r="S125" s="317">
        <f ca="1">+IF(ISERROR(HLOOKUP($B125,INDIRECT("'Monthly Resource Report'!"&amp;'HMPL Validation'!S$482021&amp;":"&amp;'HMPL Validation'!S$482022),'HMPL Validation'!S$482023,FALSE)),0,HLOOKUP($B125,INDIRECT("'Monthly Resource Report'!"&amp;'HMPL Validation'!S$482021&amp;":"&amp;'HMPL Validation'!S$482022),'HMPL Validation'!S$482023,FALSE))</f>
        <v>6.9835154363193166E-2</v>
      </c>
      <c r="T125" s="318">
        <f ca="1">+IF(ISERROR(HLOOKUP($B125,INDIRECT("'Monthly Resource Report'!"&amp;'HMPL Validation'!T$482021&amp;":"&amp;'HMPL Validation'!T$482022),'HMPL Validation'!T$482023,FALSE)),0,HLOOKUP($B125,INDIRECT("'Monthly Resource Report'!"&amp;'HMPL Validation'!T$482021&amp;":"&amp;'HMPL Validation'!T$482022),'HMPL Validation'!T$482023,FALSE))</f>
        <v>0.49211364690195047</v>
      </c>
    </row>
    <row r="126" spans="2:20" s="461" customFormat="1">
      <c r="B126" s="301">
        <v>45017</v>
      </c>
      <c r="C126" s="294">
        <v>153</v>
      </c>
      <c r="D126" s="297">
        <v>5.9312880765734981</v>
      </c>
      <c r="E126" s="299">
        <v>7.0000000000000007E-2</v>
      </c>
      <c r="F126" s="295">
        <v>0.49</v>
      </c>
      <c r="G126" s="294">
        <f ca="1">+IF(ISERROR(HLOOKUP($B126,INDIRECT("'Monthly Resource Report'!"&amp;'HMPL Validation'!G$482021&amp;":"&amp;'HMPL Validation'!G$482022),'HMPL Validation'!G$482023,FALSE)),0,HLOOKUP($B126,INDIRECT("'Monthly Resource Report'!"&amp;'HMPL Validation'!G$482021&amp;":"&amp;'HMPL Validation'!G$482022),'HMPL Validation'!G$482023,FALSE))</f>
        <v>153</v>
      </c>
      <c r="H126" s="297">
        <f ca="1">+IF(ISERROR(HLOOKUP($B126,INDIRECT("'Monthly Resource Report'!"&amp;'HMPL Validation'!H$482021&amp;":"&amp;'HMPL Validation'!H$482022),'HMPL Validation'!H$482023,FALSE)),0,HLOOKUP($B126,INDIRECT("'Monthly Resource Report'!"&amp;'HMPL Validation'!H$482021&amp;":"&amp;'HMPL Validation'!H$482022),'HMPL Validation'!H$482023,FALSE))</f>
        <v>5.9310039504710961</v>
      </c>
      <c r="I126" s="317">
        <f ca="1">+IF(ISERROR(HLOOKUP($B126,INDIRECT("'Monthly Resource Report'!"&amp;'HMPL Validation'!I$482021&amp;":"&amp;'HMPL Validation'!I$482022),'HMPL Validation'!I$482023,FALSE)),0,HLOOKUP($B126,INDIRECT("'Monthly Resource Report'!"&amp;'HMPL Validation'!I$482021&amp;":"&amp;'HMPL Validation'!I$482022),'HMPL Validation'!I$482023,FALSE))</f>
        <v>6.9836901132070694E-2</v>
      </c>
      <c r="J126" s="318">
        <f ca="1">+IF(ISERROR(HLOOKUP($B126,INDIRECT("'Monthly Resource Report'!"&amp;'HMPL Validation'!J$482021&amp;":"&amp;'HMPL Validation'!J$482022),'HMPL Validation'!J$482023,FALSE)),0,HLOOKUP($B126,INDIRECT("'Monthly Resource Report'!"&amp;'HMPL Validation'!J$482021&amp;":"&amp;'HMPL Validation'!J$482022),'HMPL Validation'!J$482023,FALSE))</f>
        <v>0.49134776807827102</v>
      </c>
      <c r="L126" s="301">
        <v>45017</v>
      </c>
      <c r="M126" s="294">
        <v>152</v>
      </c>
      <c r="N126" s="297">
        <v>5.9312880765734981</v>
      </c>
      <c r="O126" s="299">
        <v>7.0000000000000007E-2</v>
      </c>
      <c r="P126" s="295">
        <v>0.49</v>
      </c>
      <c r="Q126" s="294">
        <f ca="1">+IF(ISERROR(HLOOKUP($B126,INDIRECT("'Monthly Resource Report'!"&amp;'HMPL Validation'!Q$482021&amp;":"&amp;'HMPL Validation'!Q$482022),'HMPL Validation'!Q$482023,FALSE)),0,HLOOKUP($B126,INDIRECT("'Monthly Resource Report'!"&amp;'HMPL Validation'!Q$482021&amp;":"&amp;'HMPL Validation'!Q$482022),'HMPL Validation'!Q$482023,FALSE))</f>
        <v>152</v>
      </c>
      <c r="R126" s="297">
        <f ca="1">+IF(ISERROR(HLOOKUP($B126,INDIRECT("'Monthly Resource Report'!"&amp;'HMPL Validation'!R$482021&amp;":"&amp;'HMPL Validation'!R$482022),'HMPL Validation'!R$482023,FALSE)),0,HLOOKUP($B126,INDIRECT("'Monthly Resource Report'!"&amp;'HMPL Validation'!R$482021&amp;":"&amp;'HMPL Validation'!R$482022),'HMPL Validation'!R$482023,FALSE))</f>
        <v>5.9310065058124239</v>
      </c>
      <c r="S126" s="317">
        <f ca="1">+IF(ISERROR(HLOOKUP($B126,INDIRECT("'Monthly Resource Report'!"&amp;'HMPL Validation'!S$482021&amp;":"&amp;'HMPL Validation'!S$482022),'HMPL Validation'!S$482023,FALSE)),0,HLOOKUP($B126,INDIRECT("'Monthly Resource Report'!"&amp;'HMPL Validation'!S$482021&amp;":"&amp;'HMPL Validation'!S$482022),'HMPL Validation'!S$482023,FALSE))</f>
        <v>6.9787112182721975E-2</v>
      </c>
      <c r="T126" s="318">
        <f ca="1">+IF(ISERROR(HLOOKUP($B126,INDIRECT("'Monthly Resource Report'!"&amp;'HMPL Validation'!T$482021&amp;":"&amp;'HMPL Validation'!T$482022),'HMPL Validation'!T$482023,FALSE)),0,HLOOKUP($B126,INDIRECT("'Monthly Resource Report'!"&amp;'HMPL Validation'!T$482021&amp;":"&amp;'HMPL Validation'!T$482022),'HMPL Validation'!T$482023,FALSE))</f>
        <v>0.49094421942496269</v>
      </c>
    </row>
    <row r="127" spans="2:20" s="461" customFormat="1">
      <c r="B127" s="301">
        <v>45047</v>
      </c>
      <c r="C127" s="294">
        <v>153</v>
      </c>
      <c r="D127" s="297">
        <v>5.9312880765734981</v>
      </c>
      <c r="E127" s="299">
        <v>7.0000000000000007E-2</v>
      </c>
      <c r="F127" s="295">
        <v>0.49</v>
      </c>
      <c r="G127" s="294">
        <f ca="1">+IF(ISERROR(HLOOKUP($B127,INDIRECT("'Monthly Resource Report'!"&amp;'HMPL Validation'!G$482021&amp;":"&amp;'HMPL Validation'!G$482022),'HMPL Validation'!G$482023,FALSE)),0,HLOOKUP($B127,INDIRECT("'Monthly Resource Report'!"&amp;'HMPL Validation'!G$482021&amp;":"&amp;'HMPL Validation'!G$482022),'HMPL Validation'!G$482023,FALSE))</f>
        <v>153</v>
      </c>
      <c r="H127" s="297">
        <f ca="1">+IF(ISERROR(HLOOKUP($B127,INDIRECT("'Monthly Resource Report'!"&amp;'HMPL Validation'!H$482021&amp;":"&amp;'HMPL Validation'!H$482022),'HMPL Validation'!H$482023,FALSE)),0,HLOOKUP($B127,INDIRECT("'Monthly Resource Report'!"&amp;'HMPL Validation'!H$482021&amp;":"&amp;'HMPL Validation'!H$482022),'HMPL Validation'!H$482023,FALSE))</f>
        <v>5.9310033719308999</v>
      </c>
      <c r="I127" s="317">
        <f ca="1">+IF(ISERROR(HLOOKUP($B127,INDIRECT("'Monthly Resource Report'!"&amp;'HMPL Validation'!I$482021&amp;":"&amp;'HMPL Validation'!I$482022),'HMPL Validation'!I$482023,FALSE)),0,HLOOKUP($B127,INDIRECT("'Monthly Resource Report'!"&amp;'HMPL Validation'!I$482021&amp;":"&amp;'HMPL Validation'!I$482022),'HMPL Validation'!I$482023,FALSE))</f>
        <v>6.9843067760381461E-2</v>
      </c>
      <c r="J127" s="318">
        <f ca="1">+IF(ISERROR(HLOOKUP($B127,INDIRECT("'Monthly Resource Report'!"&amp;'HMPL Validation'!J$482021&amp;":"&amp;'HMPL Validation'!J$482022),'HMPL Validation'!J$482023,FALSE)),0,HLOOKUP($B127,INDIRECT("'Monthly Resource Report'!"&amp;'HMPL Validation'!J$482021&amp;":"&amp;'HMPL Validation'!J$482022),'HMPL Validation'!J$482023,FALSE))</f>
        <v>0.49118512158138006</v>
      </c>
      <c r="L127" s="301">
        <v>45047</v>
      </c>
      <c r="M127" s="294">
        <v>152</v>
      </c>
      <c r="N127" s="297">
        <v>5.9312880765734981</v>
      </c>
      <c r="O127" s="299">
        <v>7.0000000000000007E-2</v>
      </c>
      <c r="P127" s="295">
        <v>0.49</v>
      </c>
      <c r="Q127" s="294">
        <f ca="1">+IF(ISERROR(HLOOKUP($B127,INDIRECT("'Monthly Resource Report'!"&amp;'HMPL Validation'!Q$482021&amp;":"&amp;'HMPL Validation'!Q$482022),'HMPL Validation'!Q$482023,FALSE)),0,HLOOKUP($B127,INDIRECT("'Monthly Resource Report'!"&amp;'HMPL Validation'!Q$482021&amp;":"&amp;'HMPL Validation'!Q$482022),'HMPL Validation'!Q$482023,FALSE))</f>
        <v>152</v>
      </c>
      <c r="R127" s="297">
        <f ca="1">+IF(ISERROR(HLOOKUP($B127,INDIRECT("'Monthly Resource Report'!"&amp;'HMPL Validation'!R$482021&amp;":"&amp;'HMPL Validation'!R$482022),'HMPL Validation'!R$482023,FALSE)),0,HLOOKUP($B127,INDIRECT("'Monthly Resource Report'!"&amp;'HMPL Validation'!R$482021&amp;":"&amp;'HMPL Validation'!R$482022),'HMPL Validation'!R$482023,FALSE))</f>
        <v>5.9310081284003564</v>
      </c>
      <c r="S127" s="317">
        <f ca="1">+IF(ISERROR(HLOOKUP($B127,INDIRECT("'Monthly Resource Report'!"&amp;'HMPL Validation'!S$482021&amp;":"&amp;'HMPL Validation'!S$482022),'HMPL Validation'!S$482023,FALSE)),0,HLOOKUP($B127,INDIRECT("'Monthly Resource Report'!"&amp;'HMPL Validation'!S$482021&amp;":"&amp;'HMPL Validation'!S$482022),'HMPL Validation'!S$482023,FALSE))</f>
        <v>6.9785455227916127E-2</v>
      </c>
      <c r="T127" s="318">
        <f ca="1">+IF(ISERROR(HLOOKUP($B127,INDIRECT("'Monthly Resource Report'!"&amp;'HMPL Validation'!T$482021&amp;":"&amp;'HMPL Validation'!T$482022),'HMPL Validation'!T$482023,FALSE)),0,HLOOKUP($B127,INDIRECT("'Monthly Resource Report'!"&amp;'HMPL Validation'!T$482021&amp;":"&amp;'HMPL Validation'!T$482022),'HMPL Validation'!T$482023,FALSE))</f>
        <v>0.49208590278894837</v>
      </c>
    </row>
    <row r="128" spans="2:20" s="461" customFormat="1">
      <c r="B128" s="301">
        <v>45078</v>
      </c>
      <c r="C128" s="294">
        <v>153</v>
      </c>
      <c r="D128" s="297">
        <v>5.9312880765734981</v>
      </c>
      <c r="E128" s="299">
        <v>7.0000000000000007E-2</v>
      </c>
      <c r="F128" s="295">
        <v>0.49</v>
      </c>
      <c r="G128" s="294">
        <f ca="1">+IF(ISERROR(HLOOKUP($B128,INDIRECT("'Monthly Resource Report'!"&amp;'HMPL Validation'!G$482021&amp;":"&amp;'HMPL Validation'!G$482022),'HMPL Validation'!G$482023,FALSE)),0,HLOOKUP($B128,INDIRECT("'Monthly Resource Report'!"&amp;'HMPL Validation'!G$482021&amp;":"&amp;'HMPL Validation'!G$482022),'HMPL Validation'!G$482023,FALSE))</f>
        <v>153</v>
      </c>
      <c r="H128" s="297">
        <f ca="1">+IF(ISERROR(HLOOKUP($B128,INDIRECT("'Monthly Resource Report'!"&amp;'HMPL Validation'!H$482021&amp;":"&amp;'HMPL Validation'!H$482022),'HMPL Validation'!H$482023,FALSE)),0,HLOOKUP($B128,INDIRECT("'Monthly Resource Report'!"&amp;'HMPL Validation'!H$482021&amp;":"&amp;'HMPL Validation'!H$482022),'HMPL Validation'!H$482023,FALSE))</f>
        <v>5.9310026203002177</v>
      </c>
      <c r="I128" s="317">
        <f ca="1">+IF(ISERROR(HLOOKUP($B128,INDIRECT("'Monthly Resource Report'!"&amp;'HMPL Validation'!I$482021&amp;":"&amp;'HMPL Validation'!I$482022),'HMPL Validation'!I$482023,FALSE)),0,HLOOKUP($B128,INDIRECT("'Monthly Resource Report'!"&amp;'HMPL Validation'!I$482021&amp;":"&amp;'HMPL Validation'!I$482022),'HMPL Validation'!I$482023,FALSE))</f>
        <v>6.9852252164603446E-2</v>
      </c>
      <c r="J128" s="318">
        <f ca="1">+IF(ISERROR(HLOOKUP($B128,INDIRECT("'Monthly Resource Report'!"&amp;'HMPL Validation'!J$482021&amp;":"&amp;'HMPL Validation'!J$482022),'HMPL Validation'!J$482023,FALSE)),0,HLOOKUP($B128,INDIRECT("'Monthly Resource Report'!"&amp;'HMPL Validation'!J$482021&amp;":"&amp;'HMPL Validation'!J$482022),'HMPL Validation'!J$482023,FALSE))</f>
        <v>0.49121785280933117</v>
      </c>
      <c r="L128" s="301">
        <v>45078</v>
      </c>
      <c r="M128" s="294">
        <v>152</v>
      </c>
      <c r="N128" s="297">
        <v>5.9312880765734981</v>
      </c>
      <c r="O128" s="299">
        <v>7.0000000000000007E-2</v>
      </c>
      <c r="P128" s="295">
        <v>0.49</v>
      </c>
      <c r="Q128" s="294">
        <f ca="1">+IF(ISERROR(HLOOKUP($B128,INDIRECT("'Monthly Resource Report'!"&amp;'HMPL Validation'!Q$482021&amp;":"&amp;'HMPL Validation'!Q$482022),'HMPL Validation'!Q$482023,FALSE)),0,HLOOKUP($B128,INDIRECT("'Monthly Resource Report'!"&amp;'HMPL Validation'!Q$482021&amp;":"&amp;'HMPL Validation'!Q$482022),'HMPL Validation'!Q$482023,FALSE))</f>
        <v>152</v>
      </c>
      <c r="R128" s="297">
        <f ca="1">+IF(ISERROR(HLOOKUP($B128,INDIRECT("'Monthly Resource Report'!"&amp;'HMPL Validation'!R$482021&amp;":"&amp;'HMPL Validation'!R$482022),'HMPL Validation'!R$482023,FALSE)),0,HLOOKUP($B128,INDIRECT("'Monthly Resource Report'!"&amp;'HMPL Validation'!R$482021&amp;":"&amp;'HMPL Validation'!R$482022),'HMPL Validation'!R$482023,FALSE))</f>
        <v>5.931008771475617</v>
      </c>
      <c r="S128" s="317">
        <f ca="1">+IF(ISERROR(HLOOKUP($B128,INDIRECT("'Monthly Resource Report'!"&amp;'HMPL Validation'!S$482021&amp;":"&amp;'HMPL Validation'!S$482022),'HMPL Validation'!S$482023,FALSE)),0,HLOOKUP($B128,INDIRECT("'Monthly Resource Report'!"&amp;'HMPL Validation'!S$482021&amp;":"&amp;'HMPL Validation'!S$482022),'HMPL Validation'!S$482023,FALSE))</f>
        <v>6.9809672966284264E-2</v>
      </c>
      <c r="T128" s="318">
        <f ca="1">+IF(ISERROR(HLOOKUP($B128,INDIRECT("'Monthly Resource Report'!"&amp;'HMPL Validation'!T$482021&amp;":"&amp;'HMPL Validation'!T$482022),'HMPL Validation'!T$482023,FALSE)),0,HLOOKUP($B128,INDIRECT("'Monthly Resource Report'!"&amp;'HMPL Validation'!T$482021&amp;":"&amp;'HMPL Validation'!T$482022),'HMPL Validation'!T$482023,FALSE))</f>
        <v>0.49174061832367233</v>
      </c>
    </row>
    <row r="129" spans="2:20" s="461" customFormat="1">
      <c r="B129" s="301">
        <v>45108</v>
      </c>
      <c r="C129" s="294">
        <v>153</v>
      </c>
      <c r="D129" s="297">
        <v>5.9312880765734981</v>
      </c>
      <c r="E129" s="299">
        <v>7.0000000000000007E-2</v>
      </c>
      <c r="F129" s="295">
        <v>0.49</v>
      </c>
      <c r="G129" s="294">
        <f ca="1">+IF(ISERROR(HLOOKUP($B129,INDIRECT("'Monthly Resource Report'!"&amp;'HMPL Validation'!G$482021&amp;":"&amp;'HMPL Validation'!G$482022),'HMPL Validation'!G$482023,FALSE)),0,HLOOKUP($B129,INDIRECT("'Monthly Resource Report'!"&amp;'HMPL Validation'!G$482021&amp;":"&amp;'HMPL Validation'!G$482022),'HMPL Validation'!G$482023,FALSE))</f>
        <v>153</v>
      </c>
      <c r="H129" s="297">
        <f ca="1">+IF(ISERROR(HLOOKUP($B129,INDIRECT("'Monthly Resource Report'!"&amp;'HMPL Validation'!H$482021&amp;":"&amp;'HMPL Validation'!H$482022),'HMPL Validation'!H$482023,FALSE)),0,HLOOKUP($B129,INDIRECT("'Monthly Resource Report'!"&amp;'HMPL Validation'!H$482021&amp;":"&amp;'HMPL Validation'!H$482022),'HMPL Validation'!H$482023,FALSE))</f>
        <v>5.9310011997368326</v>
      </c>
      <c r="I129" s="317">
        <f ca="1">+IF(ISERROR(HLOOKUP($B129,INDIRECT("'Monthly Resource Report'!"&amp;'HMPL Validation'!I$482021&amp;":"&amp;'HMPL Validation'!I$482022),'HMPL Validation'!I$482023,FALSE)),0,HLOOKUP($B129,INDIRECT("'Monthly Resource Report'!"&amp;'HMPL Validation'!I$482021&amp;":"&amp;'HMPL Validation'!I$482022),'HMPL Validation'!I$482023,FALSE))</f>
        <v>6.9897073115970196E-2</v>
      </c>
      <c r="J129" s="318">
        <f ca="1">+IF(ISERROR(HLOOKUP($B129,INDIRECT("'Monthly Resource Report'!"&amp;'HMPL Validation'!J$482021&amp;":"&amp;'HMPL Validation'!J$482022),'HMPL Validation'!J$482023,FALSE)),0,HLOOKUP($B129,INDIRECT("'Monthly Resource Report'!"&amp;'HMPL Validation'!J$482021&amp;":"&amp;'HMPL Validation'!J$482022),'HMPL Validation'!J$482023,FALSE))</f>
        <v>0.49058549756491798</v>
      </c>
      <c r="L129" s="301">
        <v>45108</v>
      </c>
      <c r="M129" s="294">
        <v>152</v>
      </c>
      <c r="N129" s="297">
        <v>5.9312880765734981</v>
      </c>
      <c r="O129" s="299">
        <v>7.0000000000000007E-2</v>
      </c>
      <c r="P129" s="295">
        <v>0.49</v>
      </c>
      <c r="Q129" s="294">
        <f ca="1">+IF(ISERROR(HLOOKUP($B129,INDIRECT("'Monthly Resource Report'!"&amp;'HMPL Validation'!Q$482021&amp;":"&amp;'HMPL Validation'!Q$482022),'HMPL Validation'!Q$482023,FALSE)),0,HLOOKUP($B129,INDIRECT("'Monthly Resource Report'!"&amp;'HMPL Validation'!Q$482021&amp;":"&amp;'HMPL Validation'!Q$482022),'HMPL Validation'!Q$482023,FALSE))</f>
        <v>152</v>
      </c>
      <c r="R129" s="297">
        <f ca="1">+IF(ISERROR(HLOOKUP($B129,INDIRECT("'Monthly Resource Report'!"&amp;'HMPL Validation'!R$482021&amp;":"&amp;'HMPL Validation'!R$482022),'HMPL Validation'!R$482023,FALSE)),0,HLOOKUP($B129,INDIRECT("'Monthly Resource Report'!"&amp;'HMPL Validation'!R$482021&amp;":"&amp;'HMPL Validation'!R$482022),'HMPL Validation'!R$482023,FALSE))</f>
        <v>5.9310082551721006</v>
      </c>
      <c r="S129" s="317">
        <f ca="1">+IF(ISERROR(HLOOKUP($B129,INDIRECT("'Monthly Resource Report'!"&amp;'HMPL Validation'!S$482021&amp;":"&amp;'HMPL Validation'!S$482022),'HMPL Validation'!S$482023,FALSE)),0,HLOOKUP($B129,INDIRECT("'Monthly Resource Report'!"&amp;'HMPL Validation'!S$482021&amp;":"&amp;'HMPL Validation'!S$482022),'HMPL Validation'!S$482023,FALSE))</f>
        <v>6.9860288437356061E-2</v>
      </c>
      <c r="T129" s="318">
        <f ca="1">+IF(ISERROR(HLOOKUP($B129,INDIRECT("'Monthly Resource Report'!"&amp;'HMPL Validation'!T$482021&amp;":"&amp;'HMPL Validation'!T$482022),'HMPL Validation'!T$482023,FALSE)),0,HLOOKUP($B129,INDIRECT("'Monthly Resource Report'!"&amp;'HMPL Validation'!T$482021&amp;":"&amp;'HMPL Validation'!T$482022),'HMPL Validation'!T$482023,FALSE))</f>
        <v>0.49084289367624667</v>
      </c>
    </row>
    <row r="130" spans="2:20" s="461" customFormat="1">
      <c r="B130" s="301">
        <v>45139</v>
      </c>
      <c r="C130" s="294">
        <v>153</v>
      </c>
      <c r="D130" s="297">
        <v>5.9312880765734981</v>
      </c>
      <c r="E130" s="299">
        <v>7.0000000000000007E-2</v>
      </c>
      <c r="F130" s="295">
        <v>0.49</v>
      </c>
      <c r="G130" s="294">
        <f ca="1">+IF(ISERROR(HLOOKUP($B130,INDIRECT("'Monthly Resource Report'!"&amp;'HMPL Validation'!G$482021&amp;":"&amp;'HMPL Validation'!G$482022),'HMPL Validation'!G$482023,FALSE)),0,HLOOKUP($B130,INDIRECT("'Monthly Resource Report'!"&amp;'HMPL Validation'!G$482021&amp;":"&amp;'HMPL Validation'!G$482022),'HMPL Validation'!G$482023,FALSE))</f>
        <v>153</v>
      </c>
      <c r="H130" s="297">
        <f ca="1">+IF(ISERROR(HLOOKUP($B130,INDIRECT("'Monthly Resource Report'!"&amp;'HMPL Validation'!H$482021&amp;":"&amp;'HMPL Validation'!H$482022),'HMPL Validation'!H$482023,FALSE)),0,HLOOKUP($B130,INDIRECT("'Monthly Resource Report'!"&amp;'HMPL Validation'!H$482021&amp;":"&amp;'HMPL Validation'!H$482022),'HMPL Validation'!H$482023,FALSE))</f>
        <v>5.9310020328564068</v>
      </c>
      <c r="I130" s="317">
        <f ca="1">+IF(ISERROR(HLOOKUP($B130,INDIRECT("'Monthly Resource Report'!"&amp;'HMPL Validation'!I$482021&amp;":"&amp;'HMPL Validation'!I$482022),'HMPL Validation'!I$482023,FALSE)),0,HLOOKUP($B130,INDIRECT("'Monthly Resource Report'!"&amp;'HMPL Validation'!I$482021&amp;":"&amp;'HMPL Validation'!I$482022),'HMPL Validation'!I$482023,FALSE))</f>
        <v>6.9876596599764529E-2</v>
      </c>
      <c r="J130" s="318">
        <f ca="1">+IF(ISERROR(HLOOKUP($B130,INDIRECT("'Monthly Resource Report'!"&amp;'HMPL Validation'!J$482021&amp;":"&amp;'HMPL Validation'!J$482022),'HMPL Validation'!J$482023,FALSE)),0,HLOOKUP($B130,INDIRECT("'Monthly Resource Report'!"&amp;'HMPL Validation'!J$482021&amp;":"&amp;'HMPL Validation'!J$482022),'HMPL Validation'!J$482023,FALSE))</f>
        <v>0.49116809987714055</v>
      </c>
      <c r="L130" s="301">
        <v>45139</v>
      </c>
      <c r="M130" s="294">
        <v>152</v>
      </c>
      <c r="N130" s="297">
        <v>5.9312880765734981</v>
      </c>
      <c r="O130" s="299">
        <v>7.0000000000000007E-2</v>
      </c>
      <c r="P130" s="295">
        <v>0.49</v>
      </c>
      <c r="Q130" s="294">
        <f ca="1">+IF(ISERROR(HLOOKUP($B130,INDIRECT("'Monthly Resource Report'!"&amp;'HMPL Validation'!Q$482021&amp;":"&amp;'HMPL Validation'!Q$482022),'HMPL Validation'!Q$482023,FALSE)),0,HLOOKUP($B130,INDIRECT("'Monthly Resource Report'!"&amp;'HMPL Validation'!Q$482021&amp;":"&amp;'HMPL Validation'!Q$482022),'HMPL Validation'!Q$482023,FALSE))</f>
        <v>152</v>
      </c>
      <c r="R130" s="297">
        <f ca="1">+IF(ISERROR(HLOOKUP($B130,INDIRECT("'Monthly Resource Report'!"&amp;'HMPL Validation'!R$482021&amp;":"&amp;'HMPL Validation'!R$482022),'HMPL Validation'!R$482023,FALSE)),0,HLOOKUP($B130,INDIRECT("'Monthly Resource Report'!"&amp;'HMPL Validation'!R$482021&amp;":"&amp;'HMPL Validation'!R$482022),'HMPL Validation'!R$482023,FALSE))</f>
        <v>5.9310089536123094</v>
      </c>
      <c r="S130" s="317">
        <f ca="1">+IF(ISERROR(HLOOKUP($B130,INDIRECT("'Monthly Resource Report'!"&amp;'HMPL Validation'!S$482021&amp;":"&amp;'HMPL Validation'!S$482022),'HMPL Validation'!S$482023,FALSE)),0,HLOOKUP($B130,INDIRECT("'Monthly Resource Report'!"&amp;'HMPL Validation'!S$482021&amp;":"&amp;'HMPL Validation'!S$482022),'HMPL Validation'!S$482023,FALSE))</f>
        <v>6.9839240064480196E-2</v>
      </c>
      <c r="T130" s="318">
        <f ca="1">+IF(ISERROR(HLOOKUP($B130,INDIRECT("'Monthly Resource Report'!"&amp;'HMPL Validation'!T$482021&amp;":"&amp;'HMPL Validation'!T$482022),'HMPL Validation'!T$482023,FALSE)),0,HLOOKUP($B130,INDIRECT("'Monthly Resource Report'!"&amp;'HMPL Validation'!T$482021&amp;":"&amp;'HMPL Validation'!T$482022),'HMPL Validation'!T$482023,FALSE))</f>
        <v>0.49250762228701372</v>
      </c>
    </row>
    <row r="131" spans="2:20" s="461" customFormat="1">
      <c r="B131" s="301">
        <v>45170</v>
      </c>
      <c r="C131" s="294">
        <v>153</v>
      </c>
      <c r="D131" s="297">
        <v>5.9312880765734981</v>
      </c>
      <c r="E131" s="299">
        <v>7.0000000000000007E-2</v>
      </c>
      <c r="F131" s="295">
        <v>0.49</v>
      </c>
      <c r="G131" s="294">
        <f ca="1">+IF(ISERROR(HLOOKUP($B131,INDIRECT("'Monthly Resource Report'!"&amp;'HMPL Validation'!G$482021&amp;":"&amp;'HMPL Validation'!G$482022),'HMPL Validation'!G$482023,FALSE)),0,HLOOKUP($B131,INDIRECT("'Monthly Resource Report'!"&amp;'HMPL Validation'!G$482021&amp;":"&amp;'HMPL Validation'!G$482022),'HMPL Validation'!G$482023,FALSE))</f>
        <v>153</v>
      </c>
      <c r="H131" s="297">
        <f ca="1">+IF(ISERROR(HLOOKUP($B131,INDIRECT("'Monthly Resource Report'!"&amp;'HMPL Validation'!H$482021&amp;":"&amp;'HMPL Validation'!H$482022),'HMPL Validation'!H$482023,FALSE)),0,HLOOKUP($B131,INDIRECT("'Monthly Resource Report'!"&amp;'HMPL Validation'!H$482021&amp;":"&amp;'HMPL Validation'!H$482022),'HMPL Validation'!H$482023,FALSE))</f>
        <v>5.9310028418965066</v>
      </c>
      <c r="I131" s="317">
        <f ca="1">+IF(ISERROR(HLOOKUP($B131,INDIRECT("'Monthly Resource Report'!"&amp;'HMPL Validation'!I$482021&amp;":"&amp;'HMPL Validation'!I$482022),'HMPL Validation'!I$482023,FALSE)),0,HLOOKUP($B131,INDIRECT("'Monthly Resource Report'!"&amp;'HMPL Validation'!I$482021&amp;":"&amp;'HMPL Validation'!I$482022),'HMPL Validation'!I$482023,FALSE))</f>
        <v>6.9841466198633156E-2</v>
      </c>
      <c r="J131" s="318">
        <f ca="1">+IF(ISERROR(HLOOKUP($B131,INDIRECT("'Monthly Resource Report'!"&amp;'HMPL Validation'!J$482021&amp;":"&amp;'HMPL Validation'!J$482022),'HMPL Validation'!J$482023,FALSE)),0,HLOOKUP($B131,INDIRECT("'Monthly Resource Report'!"&amp;'HMPL Validation'!J$482021&amp;":"&amp;'HMPL Validation'!J$482022),'HMPL Validation'!J$482023,FALSE))</f>
        <v>0.49060891493831615</v>
      </c>
      <c r="L131" s="301">
        <v>45170</v>
      </c>
      <c r="M131" s="294">
        <v>152</v>
      </c>
      <c r="N131" s="297">
        <v>5.9312880765734981</v>
      </c>
      <c r="O131" s="299">
        <v>7.0000000000000007E-2</v>
      </c>
      <c r="P131" s="295">
        <v>0.49</v>
      </c>
      <c r="Q131" s="294">
        <f ca="1">+IF(ISERROR(HLOOKUP($B131,INDIRECT("'Monthly Resource Report'!"&amp;'HMPL Validation'!Q$482021&amp;":"&amp;'HMPL Validation'!Q$482022),'HMPL Validation'!Q$482023,FALSE)),0,HLOOKUP($B131,INDIRECT("'Monthly Resource Report'!"&amp;'HMPL Validation'!Q$482021&amp;":"&amp;'HMPL Validation'!Q$482022),'HMPL Validation'!Q$482023,FALSE))</f>
        <v>152</v>
      </c>
      <c r="R131" s="297">
        <f ca="1">+IF(ISERROR(HLOOKUP($B131,INDIRECT("'Monthly Resource Report'!"&amp;'HMPL Validation'!R$482021&amp;":"&amp;'HMPL Validation'!R$482022),'HMPL Validation'!R$482023,FALSE)),0,HLOOKUP($B131,INDIRECT("'Monthly Resource Report'!"&amp;'HMPL Validation'!R$482021&amp;":"&amp;'HMPL Validation'!R$482022),'HMPL Validation'!R$482023,FALSE))</f>
        <v>5.9310090542841714</v>
      </c>
      <c r="S131" s="317">
        <f ca="1">+IF(ISERROR(HLOOKUP($B131,INDIRECT("'Monthly Resource Report'!"&amp;'HMPL Validation'!S$482021&amp;":"&amp;'HMPL Validation'!S$482022),'HMPL Validation'!S$482023,FALSE)),0,HLOOKUP($B131,INDIRECT("'Monthly Resource Report'!"&amp;'HMPL Validation'!S$482021&amp;":"&amp;'HMPL Validation'!S$482022),'HMPL Validation'!S$482023,FALSE))</f>
        <v>6.9797868736347676E-2</v>
      </c>
      <c r="T131" s="318">
        <f ca="1">+IF(ISERROR(HLOOKUP($B131,INDIRECT("'Monthly Resource Report'!"&amp;'HMPL Validation'!T$482021&amp;":"&amp;'HMPL Validation'!T$482022),'HMPL Validation'!T$482023,FALSE)),0,HLOOKUP($B131,INDIRECT("'Monthly Resource Report'!"&amp;'HMPL Validation'!T$482021&amp;":"&amp;'HMPL Validation'!T$482022),'HMPL Validation'!T$482023,FALSE))</f>
        <v>0.4921949898813881</v>
      </c>
    </row>
    <row r="132" spans="2:20" s="461" customFormat="1">
      <c r="B132" s="301">
        <v>45200</v>
      </c>
      <c r="C132" s="294">
        <v>153</v>
      </c>
      <c r="D132" s="297">
        <v>5.9312880765734981</v>
      </c>
      <c r="E132" s="299">
        <v>7.0000000000000007E-2</v>
      </c>
      <c r="F132" s="295">
        <v>0.49</v>
      </c>
      <c r="G132" s="294">
        <f ca="1">+IF(ISERROR(HLOOKUP($B132,INDIRECT("'Monthly Resource Report'!"&amp;'HMPL Validation'!G$482021&amp;":"&amp;'HMPL Validation'!G$482022),'HMPL Validation'!G$482023,FALSE)),0,HLOOKUP($B132,INDIRECT("'Monthly Resource Report'!"&amp;'HMPL Validation'!G$482021&amp;":"&amp;'HMPL Validation'!G$482022),'HMPL Validation'!G$482023,FALSE))</f>
        <v>153</v>
      </c>
      <c r="H132" s="297">
        <f ca="1">+IF(ISERROR(HLOOKUP($B132,INDIRECT("'Monthly Resource Report'!"&amp;'HMPL Validation'!H$482021&amp;":"&amp;'HMPL Validation'!H$482022),'HMPL Validation'!H$482023,FALSE)),0,HLOOKUP($B132,INDIRECT("'Monthly Resource Report'!"&amp;'HMPL Validation'!H$482021&amp;":"&amp;'HMPL Validation'!H$482022),'HMPL Validation'!H$482023,FALSE))</f>
        <v>5.9310032025541108</v>
      </c>
      <c r="I132" s="317">
        <f ca="1">+IF(ISERROR(HLOOKUP($B132,INDIRECT("'Monthly Resource Report'!"&amp;'HMPL Validation'!I$482021&amp;":"&amp;'HMPL Validation'!I$482022),'HMPL Validation'!I$482023,FALSE)),0,HLOOKUP($B132,INDIRECT("'Monthly Resource Report'!"&amp;'HMPL Validation'!I$482021&amp;":"&amp;'HMPL Validation'!I$482022),'HMPL Validation'!I$482023,FALSE))</f>
        <v>6.9825258261411519E-2</v>
      </c>
      <c r="J132" s="318">
        <f ca="1">+IF(ISERROR(HLOOKUP($B132,INDIRECT("'Monthly Resource Report'!"&amp;'HMPL Validation'!J$482021&amp;":"&amp;'HMPL Validation'!J$482022),'HMPL Validation'!J$482023,FALSE)),0,HLOOKUP($B132,INDIRECT("'Monthly Resource Report'!"&amp;'HMPL Validation'!J$482021&amp;":"&amp;'HMPL Validation'!J$482022),'HMPL Validation'!J$482023,FALSE))</f>
        <v>0.49119468141081091</v>
      </c>
      <c r="L132" s="301">
        <v>45200</v>
      </c>
      <c r="M132" s="294">
        <v>152</v>
      </c>
      <c r="N132" s="297">
        <v>5.9312880765734981</v>
      </c>
      <c r="O132" s="299">
        <v>7.0000000000000007E-2</v>
      </c>
      <c r="P132" s="295">
        <v>0.49</v>
      </c>
      <c r="Q132" s="294">
        <f ca="1">+IF(ISERROR(HLOOKUP($B132,INDIRECT("'Monthly Resource Report'!"&amp;'HMPL Validation'!Q$482021&amp;":"&amp;'HMPL Validation'!Q$482022),'HMPL Validation'!Q$482023,FALSE)),0,HLOOKUP($B132,INDIRECT("'Monthly Resource Report'!"&amp;'HMPL Validation'!Q$482021&amp;":"&amp;'HMPL Validation'!Q$482022),'HMPL Validation'!Q$482023,FALSE))</f>
        <v>152</v>
      </c>
      <c r="R132" s="297">
        <f ca="1">+IF(ISERROR(HLOOKUP($B132,INDIRECT("'Monthly Resource Report'!"&amp;'HMPL Validation'!R$482021&amp;":"&amp;'HMPL Validation'!R$482022),'HMPL Validation'!R$482023,FALSE)),0,HLOOKUP($B132,INDIRECT("'Monthly Resource Report'!"&amp;'HMPL Validation'!R$482021&amp;":"&amp;'HMPL Validation'!R$482022),'HMPL Validation'!R$482023,FALSE))</f>
        <v>5.9310073492553732</v>
      </c>
      <c r="S132" s="317">
        <f ca="1">+IF(ISERROR(HLOOKUP($B132,INDIRECT("'Monthly Resource Report'!"&amp;'HMPL Validation'!S$482021&amp;":"&amp;'HMPL Validation'!S$482022),'HMPL Validation'!S$482023,FALSE)),0,HLOOKUP($B132,INDIRECT("'Monthly Resource Report'!"&amp;'HMPL Validation'!S$482021&amp;":"&amp;'HMPL Validation'!S$482022),'HMPL Validation'!S$482023,FALSE))</f>
        <v>6.9794458904801904E-2</v>
      </c>
      <c r="T132" s="318">
        <f ca="1">+IF(ISERROR(HLOOKUP($B132,INDIRECT("'Monthly Resource Report'!"&amp;'HMPL Validation'!T$482021&amp;":"&amp;'HMPL Validation'!T$482022),'HMPL Validation'!T$482023,FALSE)),0,HLOOKUP($B132,INDIRECT("'Monthly Resource Report'!"&amp;'HMPL Validation'!T$482021&amp;":"&amp;'HMPL Validation'!T$482022),'HMPL Validation'!T$482023,FALSE))</f>
        <v>0.49128310427509181</v>
      </c>
    </row>
    <row r="133" spans="2:20" s="461" customFormat="1">
      <c r="B133" s="301">
        <v>45231</v>
      </c>
      <c r="C133" s="294">
        <v>153</v>
      </c>
      <c r="D133" s="297">
        <v>5.9312880765734981</v>
      </c>
      <c r="E133" s="299">
        <v>7.0000000000000007E-2</v>
      </c>
      <c r="F133" s="295">
        <v>0.49</v>
      </c>
      <c r="G133" s="294">
        <f ca="1">+IF(ISERROR(HLOOKUP($B133,INDIRECT("'Monthly Resource Report'!"&amp;'HMPL Validation'!G$482021&amp;":"&amp;'HMPL Validation'!G$482022),'HMPL Validation'!G$482023,FALSE)),0,HLOOKUP($B133,INDIRECT("'Monthly Resource Report'!"&amp;'HMPL Validation'!G$482021&amp;":"&amp;'HMPL Validation'!G$482022),'HMPL Validation'!G$482023,FALSE))</f>
        <v>153</v>
      </c>
      <c r="H133" s="297">
        <f ca="1">+IF(ISERROR(HLOOKUP($B133,INDIRECT("'Monthly Resource Report'!"&amp;'HMPL Validation'!H$482021&amp;":"&amp;'HMPL Validation'!H$482022),'HMPL Validation'!H$482023,FALSE)),0,HLOOKUP($B133,INDIRECT("'Monthly Resource Report'!"&amp;'HMPL Validation'!H$482021&amp;":"&amp;'HMPL Validation'!H$482022),'HMPL Validation'!H$482023,FALSE))</f>
        <v>5.9310017613831914</v>
      </c>
      <c r="I133" s="317">
        <f ca="1">+IF(ISERROR(HLOOKUP($B133,INDIRECT("'Monthly Resource Report'!"&amp;'HMPL Validation'!I$482021&amp;":"&amp;'HMPL Validation'!I$482022),'HMPL Validation'!I$482023,FALSE)),0,HLOOKUP($B133,INDIRECT("'Monthly Resource Report'!"&amp;'HMPL Validation'!I$482021&amp;":"&amp;'HMPL Validation'!I$482022),'HMPL Validation'!I$482023,FALSE))</f>
        <v>6.9862034642887885E-2</v>
      </c>
      <c r="J133" s="318">
        <f ca="1">+IF(ISERROR(HLOOKUP($B133,INDIRECT("'Monthly Resource Report'!"&amp;'HMPL Validation'!J$482021&amp;":"&amp;'HMPL Validation'!J$482022),'HMPL Validation'!J$482023,FALSE)),0,HLOOKUP($B133,INDIRECT("'Monthly Resource Report'!"&amp;'HMPL Validation'!J$482021&amp;":"&amp;'HMPL Validation'!J$482022),'HMPL Validation'!J$482023,FALSE))</f>
        <v>0.49122327786529763</v>
      </c>
      <c r="L133" s="301">
        <v>45231</v>
      </c>
      <c r="M133" s="294">
        <v>152</v>
      </c>
      <c r="N133" s="297">
        <v>5.9312880765734981</v>
      </c>
      <c r="O133" s="299">
        <v>7.0000000000000007E-2</v>
      </c>
      <c r="P133" s="295">
        <v>0.49</v>
      </c>
      <c r="Q133" s="294">
        <f ca="1">+IF(ISERROR(HLOOKUP($B133,INDIRECT("'Monthly Resource Report'!"&amp;'HMPL Validation'!Q$482021&amp;":"&amp;'HMPL Validation'!Q$482022),'HMPL Validation'!Q$482023,FALSE)),0,HLOOKUP($B133,INDIRECT("'Monthly Resource Report'!"&amp;'HMPL Validation'!Q$482021&amp;":"&amp;'HMPL Validation'!Q$482022),'HMPL Validation'!Q$482023,FALSE))</f>
        <v>152</v>
      </c>
      <c r="R133" s="297">
        <f ca="1">+IF(ISERROR(HLOOKUP($B133,INDIRECT("'Monthly Resource Report'!"&amp;'HMPL Validation'!R$482021&amp;":"&amp;'HMPL Validation'!R$482022),'HMPL Validation'!R$482023,FALSE)),0,HLOOKUP($B133,INDIRECT("'Monthly Resource Report'!"&amp;'HMPL Validation'!R$482021&amp;":"&amp;'HMPL Validation'!R$482022),'HMPL Validation'!R$482023,FALSE))</f>
        <v>5.9310076224071953</v>
      </c>
      <c r="S133" s="317">
        <f ca="1">+IF(ISERROR(HLOOKUP($B133,INDIRECT("'Monthly Resource Report'!"&amp;'HMPL Validation'!S$482021&amp;":"&amp;'HMPL Validation'!S$482022),'HMPL Validation'!S$482023,FALSE)),0,HLOOKUP($B133,INDIRECT("'Monthly Resource Report'!"&amp;'HMPL Validation'!S$482021&amp;":"&amp;'HMPL Validation'!S$482022),'HMPL Validation'!S$482023,FALSE))</f>
        <v>6.9833472524454113E-2</v>
      </c>
      <c r="T133" s="318">
        <f ca="1">+IF(ISERROR(HLOOKUP($B133,INDIRECT("'Monthly Resource Report'!"&amp;'HMPL Validation'!T$482021&amp;":"&amp;'HMPL Validation'!T$482022),'HMPL Validation'!T$482023,FALSE)),0,HLOOKUP($B133,INDIRECT("'Monthly Resource Report'!"&amp;'HMPL Validation'!T$482021&amp;":"&amp;'HMPL Validation'!T$482022),'HMPL Validation'!T$482023,FALSE))</f>
        <v>0.49131360255370377</v>
      </c>
    </row>
    <row r="134" spans="2:20" s="461" customFormat="1">
      <c r="B134" s="301">
        <v>45261</v>
      </c>
      <c r="C134" s="294">
        <v>153</v>
      </c>
      <c r="D134" s="297">
        <v>5.9312880765734981</v>
      </c>
      <c r="E134" s="299">
        <v>7.0000000000000007E-2</v>
      </c>
      <c r="F134" s="295">
        <v>0.49</v>
      </c>
      <c r="G134" s="294">
        <f ca="1">+IF(ISERROR(HLOOKUP($B134,INDIRECT("'Monthly Resource Report'!"&amp;'HMPL Validation'!G$482021&amp;":"&amp;'HMPL Validation'!G$482022),'HMPL Validation'!G$482023,FALSE)),0,HLOOKUP($B134,INDIRECT("'Monthly Resource Report'!"&amp;'HMPL Validation'!G$482021&amp;":"&amp;'HMPL Validation'!G$482022),'HMPL Validation'!G$482023,FALSE))</f>
        <v>153</v>
      </c>
      <c r="H134" s="297">
        <f ca="1">+IF(ISERROR(HLOOKUP($B134,INDIRECT("'Monthly Resource Report'!"&amp;'HMPL Validation'!H$482021&amp;":"&amp;'HMPL Validation'!H$482022),'HMPL Validation'!H$482023,FALSE)),0,HLOOKUP($B134,INDIRECT("'Monthly Resource Report'!"&amp;'HMPL Validation'!H$482021&amp;":"&amp;'HMPL Validation'!H$482022),'HMPL Validation'!H$482023,FALSE))</f>
        <v>5.9310018356465068</v>
      </c>
      <c r="I134" s="317">
        <f ca="1">+IF(ISERROR(HLOOKUP($B134,INDIRECT("'Monthly Resource Report'!"&amp;'HMPL Validation'!I$482021&amp;":"&amp;'HMPL Validation'!I$482022),'HMPL Validation'!I$482023,FALSE)),0,HLOOKUP($B134,INDIRECT("'Monthly Resource Report'!"&amp;'HMPL Validation'!I$482021&amp;":"&amp;'HMPL Validation'!I$482022),'HMPL Validation'!I$482023,FALSE))</f>
        <v>6.9887516921393833E-2</v>
      </c>
      <c r="J134" s="318">
        <f ca="1">+IF(ISERROR(HLOOKUP($B134,INDIRECT("'Monthly Resource Report'!"&amp;'HMPL Validation'!J$482021&amp;":"&amp;'HMPL Validation'!J$482022),'HMPL Validation'!J$482023,FALSE)),0,HLOOKUP($B134,INDIRECT("'Monthly Resource Report'!"&amp;'HMPL Validation'!J$482021&amp;":"&amp;'HMPL Validation'!J$482022),'HMPL Validation'!J$482023,FALSE))</f>
        <v>0.49116989988460569</v>
      </c>
      <c r="L134" s="301">
        <v>45261</v>
      </c>
      <c r="M134" s="294">
        <v>152</v>
      </c>
      <c r="N134" s="297">
        <v>5.9312880765734981</v>
      </c>
      <c r="O134" s="299">
        <v>7.0000000000000007E-2</v>
      </c>
      <c r="P134" s="295">
        <v>0.49</v>
      </c>
      <c r="Q134" s="294">
        <f ca="1">+IF(ISERROR(HLOOKUP($B134,INDIRECT("'Monthly Resource Report'!"&amp;'HMPL Validation'!Q$482021&amp;":"&amp;'HMPL Validation'!Q$482022),'HMPL Validation'!Q$482023,FALSE)),0,HLOOKUP($B134,INDIRECT("'Monthly Resource Report'!"&amp;'HMPL Validation'!Q$482021&amp;":"&amp;'HMPL Validation'!Q$482022),'HMPL Validation'!Q$482023,FALSE))</f>
        <v>152</v>
      </c>
      <c r="R134" s="297">
        <f ca="1">+IF(ISERROR(HLOOKUP($B134,INDIRECT("'Monthly Resource Report'!"&amp;'HMPL Validation'!R$482021&amp;":"&amp;'HMPL Validation'!R$482022),'HMPL Validation'!R$482023,FALSE)),0,HLOOKUP($B134,INDIRECT("'Monthly Resource Report'!"&amp;'HMPL Validation'!R$482021&amp;":"&amp;'HMPL Validation'!R$482022),'HMPL Validation'!R$482023,FALSE))</f>
        <v>5.9310084914332801</v>
      </c>
      <c r="S134" s="317">
        <f ca="1">+IF(ISERROR(HLOOKUP($B134,INDIRECT("'Monthly Resource Report'!"&amp;'HMPL Validation'!S$482021&amp;":"&amp;'HMPL Validation'!S$482022),'HMPL Validation'!S$482023,FALSE)),0,HLOOKUP($B134,INDIRECT("'Monthly Resource Report'!"&amp;'HMPL Validation'!S$482021&amp;":"&amp;'HMPL Validation'!S$482022),'HMPL Validation'!S$482023,FALSE))</f>
        <v>6.9852203852369787E-2</v>
      </c>
      <c r="T134" s="318">
        <f ca="1">+IF(ISERROR(HLOOKUP($B134,INDIRECT("'Monthly Resource Report'!"&amp;'HMPL Validation'!T$482021&amp;":"&amp;'HMPL Validation'!T$482022),'HMPL Validation'!T$482023,FALSE)),0,HLOOKUP($B134,INDIRECT("'Monthly Resource Report'!"&amp;'HMPL Validation'!T$482021&amp;":"&amp;'HMPL Validation'!T$482022),'HMPL Validation'!T$482023,FALSE))</f>
        <v>0.49255638242167027</v>
      </c>
    </row>
    <row r="135" spans="2:20" s="461" customFormat="1">
      <c r="B135" s="301">
        <v>45292</v>
      </c>
      <c r="C135" s="294">
        <v>153</v>
      </c>
      <c r="D135" s="297">
        <v>6.0926191122562967</v>
      </c>
      <c r="E135" s="299">
        <v>7.0000000000000007E-2</v>
      </c>
      <c r="F135" s="295">
        <v>0.49</v>
      </c>
      <c r="G135" s="294">
        <f ca="1">+IF(ISERROR(HLOOKUP($B135,INDIRECT("'Monthly Resource Report'!"&amp;'HMPL Validation'!G$482021&amp;":"&amp;'HMPL Validation'!G$482022),'HMPL Validation'!G$482023,FALSE)),0,HLOOKUP($B135,INDIRECT("'Monthly Resource Report'!"&amp;'HMPL Validation'!G$482021&amp;":"&amp;'HMPL Validation'!G$482022),'HMPL Validation'!G$482023,FALSE))</f>
        <v>153</v>
      </c>
      <c r="H135" s="297">
        <f ca="1">+IF(ISERROR(HLOOKUP($B135,INDIRECT("'Monthly Resource Report'!"&amp;'HMPL Validation'!H$482021&amp;":"&amp;'HMPL Validation'!H$482022),'HMPL Validation'!H$482023,FALSE)),0,HLOOKUP($B135,INDIRECT("'Monthly Resource Report'!"&amp;'HMPL Validation'!H$482021&amp;":"&amp;'HMPL Validation'!H$482022),'HMPL Validation'!H$482023,FALSE))</f>
        <v>6.0929998836690782</v>
      </c>
      <c r="I135" s="317">
        <f ca="1">+IF(ISERROR(HLOOKUP($B135,INDIRECT("'Monthly Resource Report'!"&amp;'HMPL Validation'!I$482021&amp;":"&amp;'HMPL Validation'!I$482022),'HMPL Validation'!I$482023,FALSE)),0,HLOOKUP($B135,INDIRECT("'Monthly Resource Report'!"&amp;'HMPL Validation'!I$482021&amp;":"&amp;'HMPL Validation'!I$482022),'HMPL Validation'!I$482023,FALSE))</f>
        <v>6.9892995956370205E-2</v>
      </c>
      <c r="J135" s="318">
        <f ca="1">+IF(ISERROR(HLOOKUP($B135,INDIRECT("'Monthly Resource Report'!"&amp;'HMPL Validation'!J$482021&amp;":"&amp;'HMPL Validation'!J$482022),'HMPL Validation'!J$482023,FALSE)),0,HLOOKUP($B135,INDIRECT("'Monthly Resource Report'!"&amp;'HMPL Validation'!J$482021&amp;":"&amp;'HMPL Validation'!J$482022),'HMPL Validation'!J$482023,FALSE))</f>
        <v>0.49116904057567162</v>
      </c>
      <c r="L135" s="301">
        <v>45292</v>
      </c>
      <c r="M135" s="294">
        <v>152</v>
      </c>
      <c r="N135" s="297">
        <v>6.0926191122562967</v>
      </c>
      <c r="O135" s="299">
        <v>7.0000000000000007E-2</v>
      </c>
      <c r="P135" s="295">
        <v>0.49</v>
      </c>
      <c r="Q135" s="294">
        <f ca="1">+IF(ISERROR(HLOOKUP($B135,INDIRECT("'Monthly Resource Report'!"&amp;'HMPL Validation'!Q$482021&amp;":"&amp;'HMPL Validation'!Q$482022),'HMPL Validation'!Q$482023,FALSE)),0,HLOOKUP($B135,INDIRECT("'Monthly Resource Report'!"&amp;'HMPL Validation'!Q$482021&amp;":"&amp;'HMPL Validation'!Q$482022),'HMPL Validation'!Q$482023,FALSE))</f>
        <v>152</v>
      </c>
      <c r="R135" s="297">
        <f ca="1">+IF(ISERROR(HLOOKUP($B135,INDIRECT("'Monthly Resource Report'!"&amp;'HMPL Validation'!R$482021&amp;":"&amp;'HMPL Validation'!R$482022),'HMPL Validation'!R$482023,FALSE)),0,HLOOKUP($B135,INDIRECT("'Monthly Resource Report'!"&amp;'HMPL Validation'!R$482021&amp;":"&amp;'HMPL Validation'!R$482022),'HMPL Validation'!R$482023,FALSE))</f>
        <v>6.0929962256999826</v>
      </c>
      <c r="S135" s="317">
        <f ca="1">+IF(ISERROR(HLOOKUP($B135,INDIRECT("'Monthly Resource Report'!"&amp;'HMPL Validation'!S$482021&amp;":"&amp;'HMPL Validation'!S$482022),'HMPL Validation'!S$482023,FALSE)),0,HLOOKUP($B135,INDIRECT("'Monthly Resource Report'!"&amp;'HMPL Validation'!S$482021&amp;":"&amp;'HMPL Validation'!S$482022),'HMPL Validation'!S$482023,FALSE))</f>
        <v>6.9928700296153251E-2</v>
      </c>
      <c r="T135" s="318">
        <f ca="1">+IF(ISERROR(HLOOKUP($B135,INDIRECT("'Monthly Resource Report'!"&amp;'HMPL Validation'!T$482021&amp;":"&amp;'HMPL Validation'!T$482022),'HMPL Validation'!T$482023,FALSE)),0,HLOOKUP($B135,INDIRECT("'Monthly Resource Report'!"&amp;'HMPL Validation'!T$482021&amp;":"&amp;'HMPL Validation'!T$482022),'HMPL Validation'!T$482023,FALSE))</f>
        <v>0.49166715213345019</v>
      </c>
    </row>
    <row r="136" spans="2:20" s="461" customFormat="1">
      <c r="B136" s="301">
        <v>45323</v>
      </c>
      <c r="C136" s="294">
        <v>153</v>
      </c>
      <c r="D136" s="297">
        <v>6.0926191122562967</v>
      </c>
      <c r="E136" s="299">
        <v>7.0000000000000007E-2</v>
      </c>
      <c r="F136" s="295">
        <v>0.49</v>
      </c>
      <c r="G136" s="294">
        <f ca="1">+IF(ISERROR(HLOOKUP($B136,INDIRECT("'Monthly Resource Report'!"&amp;'HMPL Validation'!G$482021&amp;":"&amp;'HMPL Validation'!G$482022),'HMPL Validation'!G$482023,FALSE)),0,HLOOKUP($B136,INDIRECT("'Monthly Resource Report'!"&amp;'HMPL Validation'!G$482021&amp;":"&amp;'HMPL Validation'!G$482022),'HMPL Validation'!G$482023,FALSE))</f>
        <v>153</v>
      </c>
      <c r="H136" s="297">
        <f ca="1">+IF(ISERROR(HLOOKUP($B136,INDIRECT("'Monthly Resource Report'!"&amp;'HMPL Validation'!H$482021&amp;":"&amp;'HMPL Validation'!H$482022),'HMPL Validation'!H$482023,FALSE)),0,HLOOKUP($B136,INDIRECT("'Monthly Resource Report'!"&amp;'HMPL Validation'!H$482021&amp;":"&amp;'HMPL Validation'!H$482022),'HMPL Validation'!H$482023,FALSE))</f>
        <v>6.0929993152572139</v>
      </c>
      <c r="I136" s="317">
        <f ca="1">+IF(ISERROR(HLOOKUP($B136,INDIRECT("'Monthly Resource Report'!"&amp;'HMPL Validation'!I$482021&amp;":"&amp;'HMPL Validation'!I$482022),'HMPL Validation'!I$482023,FALSE)),0,HLOOKUP($B136,INDIRECT("'Monthly Resource Report'!"&amp;'HMPL Validation'!I$482021&amp;":"&amp;'HMPL Validation'!I$482022),'HMPL Validation'!I$482023,FALSE))</f>
        <v>6.9897988853367149E-2</v>
      </c>
      <c r="J136" s="318">
        <f ca="1">+IF(ISERROR(HLOOKUP($B136,INDIRECT("'Monthly Resource Report'!"&amp;'HMPL Validation'!J$482021&amp;":"&amp;'HMPL Validation'!J$482022),'HMPL Validation'!J$482023,FALSE)),0,HLOOKUP($B136,INDIRECT("'Monthly Resource Report'!"&amp;'HMPL Validation'!J$482021&amp;":"&amp;'HMPL Validation'!J$482022),'HMPL Validation'!J$482023,FALSE))</f>
        <v>0.49093238240670878</v>
      </c>
      <c r="L136" s="301">
        <v>45323</v>
      </c>
      <c r="M136" s="294">
        <v>152</v>
      </c>
      <c r="N136" s="297">
        <v>6.0926191122562967</v>
      </c>
      <c r="O136" s="299">
        <v>7.0000000000000007E-2</v>
      </c>
      <c r="P136" s="295">
        <v>0.49</v>
      </c>
      <c r="Q136" s="294">
        <f ca="1">+IF(ISERROR(HLOOKUP($B136,INDIRECT("'Monthly Resource Report'!"&amp;'HMPL Validation'!Q$482021&amp;":"&amp;'HMPL Validation'!Q$482022),'HMPL Validation'!Q$482023,FALSE)),0,HLOOKUP($B136,INDIRECT("'Monthly Resource Report'!"&amp;'HMPL Validation'!Q$482021&amp;":"&amp;'HMPL Validation'!Q$482022),'HMPL Validation'!Q$482023,FALSE))</f>
        <v>152</v>
      </c>
      <c r="R136" s="297">
        <f ca="1">+IF(ISERROR(HLOOKUP($B136,INDIRECT("'Monthly Resource Report'!"&amp;'HMPL Validation'!R$482021&amp;":"&amp;'HMPL Validation'!R$482022),'HMPL Validation'!R$482023,FALSE)),0,HLOOKUP($B136,INDIRECT("'Monthly Resource Report'!"&amp;'HMPL Validation'!R$482021&amp;":"&amp;'HMPL Validation'!R$482022),'HMPL Validation'!R$482023,FALSE))</f>
        <v>6.0929977833522999</v>
      </c>
      <c r="S136" s="317">
        <f ca="1">+IF(ISERROR(HLOOKUP($B136,INDIRECT("'Monthly Resource Report'!"&amp;'HMPL Validation'!S$482021&amp;":"&amp;'HMPL Validation'!S$482022),'HMPL Validation'!S$482023,FALSE)),0,HLOOKUP($B136,INDIRECT("'Monthly Resource Report'!"&amp;'HMPL Validation'!S$482021&amp;":"&amp;'HMPL Validation'!S$482022),'HMPL Validation'!S$482023,FALSE))</f>
        <v>6.9908158037508272E-2</v>
      </c>
      <c r="T136" s="318">
        <f ca="1">+IF(ISERROR(HLOOKUP($B136,INDIRECT("'Monthly Resource Report'!"&amp;'HMPL Validation'!T$482021&amp;":"&amp;'HMPL Validation'!T$482022),'HMPL Validation'!T$482023,FALSE)),0,HLOOKUP($B136,INDIRECT("'Monthly Resource Report'!"&amp;'HMPL Validation'!T$482021&amp;":"&amp;'HMPL Validation'!T$482022),'HMPL Validation'!T$482023,FALSE))</f>
        <v>0.49267510663031888</v>
      </c>
    </row>
    <row r="137" spans="2:20" s="461" customFormat="1">
      <c r="B137" s="301">
        <v>45352</v>
      </c>
      <c r="C137" s="294">
        <v>153</v>
      </c>
      <c r="D137" s="297">
        <v>6.0926191122562967</v>
      </c>
      <c r="E137" s="299">
        <v>7.0000000000000007E-2</v>
      </c>
      <c r="F137" s="295">
        <v>0.49</v>
      </c>
      <c r="G137" s="294">
        <f ca="1">+IF(ISERROR(HLOOKUP($B137,INDIRECT("'Monthly Resource Report'!"&amp;'HMPL Validation'!G$482021&amp;":"&amp;'HMPL Validation'!G$482022),'HMPL Validation'!G$482023,FALSE)),0,HLOOKUP($B137,INDIRECT("'Monthly Resource Report'!"&amp;'HMPL Validation'!G$482021&amp;":"&amp;'HMPL Validation'!G$482022),'HMPL Validation'!G$482023,FALSE))</f>
        <v>153</v>
      </c>
      <c r="H137" s="297">
        <f ca="1">+IF(ISERROR(HLOOKUP($B137,INDIRECT("'Monthly Resource Report'!"&amp;'HMPL Validation'!H$482021&amp;":"&amp;'HMPL Validation'!H$482022),'HMPL Validation'!H$482023,FALSE)),0,HLOOKUP($B137,INDIRECT("'Monthly Resource Report'!"&amp;'HMPL Validation'!H$482021&amp;":"&amp;'HMPL Validation'!H$482022),'HMPL Validation'!H$482023,FALSE))</f>
        <v>6.092999597987979</v>
      </c>
      <c r="I137" s="317">
        <f ca="1">+IF(ISERROR(HLOOKUP($B137,INDIRECT("'Monthly Resource Report'!"&amp;'HMPL Validation'!I$482021&amp;":"&amp;'HMPL Validation'!I$482022),'HMPL Validation'!I$482023,FALSE)),0,HLOOKUP($B137,INDIRECT("'Monthly Resource Report'!"&amp;'HMPL Validation'!I$482021&amp;":"&amp;'HMPL Validation'!I$482022),'HMPL Validation'!I$482023,FALSE))</f>
        <v>6.9865750830278781E-2</v>
      </c>
      <c r="J137" s="318">
        <f ca="1">+IF(ISERROR(HLOOKUP($B137,INDIRECT("'Monthly Resource Report'!"&amp;'HMPL Validation'!J$482021&amp;":"&amp;'HMPL Validation'!J$482022),'HMPL Validation'!J$482023,FALSE)),0,HLOOKUP($B137,INDIRECT("'Monthly Resource Report'!"&amp;'HMPL Validation'!J$482021&amp;":"&amp;'HMPL Validation'!J$482022),'HMPL Validation'!J$482023,FALSE))</f>
        <v>0.49089072036029341</v>
      </c>
      <c r="L137" s="301">
        <v>45352</v>
      </c>
      <c r="M137" s="294">
        <v>152</v>
      </c>
      <c r="N137" s="297">
        <v>6.0926191122562967</v>
      </c>
      <c r="O137" s="299">
        <v>7.0000000000000007E-2</v>
      </c>
      <c r="P137" s="295">
        <v>0.49</v>
      </c>
      <c r="Q137" s="294">
        <f ca="1">+IF(ISERROR(HLOOKUP($B137,INDIRECT("'Monthly Resource Report'!"&amp;'HMPL Validation'!Q$482021&amp;":"&amp;'HMPL Validation'!Q$482022),'HMPL Validation'!Q$482023,FALSE)),0,HLOOKUP($B137,INDIRECT("'Monthly Resource Report'!"&amp;'HMPL Validation'!Q$482021&amp;":"&amp;'HMPL Validation'!Q$482022),'HMPL Validation'!Q$482023,FALSE))</f>
        <v>152</v>
      </c>
      <c r="R137" s="297">
        <f ca="1">+IF(ISERROR(HLOOKUP($B137,INDIRECT("'Monthly Resource Report'!"&amp;'HMPL Validation'!R$482021&amp;":"&amp;'HMPL Validation'!R$482022),'HMPL Validation'!R$482023,FALSE)),0,HLOOKUP($B137,INDIRECT("'Monthly Resource Report'!"&amp;'HMPL Validation'!R$482021&amp;":"&amp;'HMPL Validation'!R$482022),'HMPL Validation'!R$482023,FALSE))</f>
        <v>6.0929987855117753</v>
      </c>
      <c r="S137" s="317">
        <f ca="1">+IF(ISERROR(HLOOKUP($B137,INDIRECT("'Monthly Resource Report'!"&amp;'HMPL Validation'!S$482021&amp;":"&amp;'HMPL Validation'!S$482022),'HMPL Validation'!S$482023,FALSE)),0,HLOOKUP($B137,INDIRECT("'Monthly Resource Report'!"&amp;'HMPL Validation'!S$482021&amp;":"&amp;'HMPL Validation'!S$482022),'HMPL Validation'!S$482023,FALSE))</f>
        <v>6.9860032894774118E-2</v>
      </c>
      <c r="T137" s="318">
        <f ca="1">+IF(ISERROR(HLOOKUP($B137,INDIRECT("'Monthly Resource Report'!"&amp;'HMPL Validation'!T$482021&amp;":"&amp;'HMPL Validation'!T$482022),'HMPL Validation'!T$482023,FALSE)),0,HLOOKUP($B137,INDIRECT("'Monthly Resource Report'!"&amp;'HMPL Validation'!T$482021&amp;":"&amp;'HMPL Validation'!T$482022),'HMPL Validation'!T$482023,FALSE))</f>
        <v>0.49168553647559943</v>
      </c>
    </row>
    <row r="138" spans="2:20" s="461" customFormat="1">
      <c r="B138" s="301">
        <v>45383</v>
      </c>
      <c r="C138" s="294">
        <v>153</v>
      </c>
      <c r="D138" s="297">
        <v>6.0926191122562967</v>
      </c>
      <c r="E138" s="299">
        <v>7.0000000000000007E-2</v>
      </c>
      <c r="F138" s="295">
        <v>0.49</v>
      </c>
      <c r="G138" s="294">
        <f ca="1">+IF(ISERROR(HLOOKUP($B138,INDIRECT("'Monthly Resource Report'!"&amp;'HMPL Validation'!G$482021&amp;":"&amp;'HMPL Validation'!G$482022),'HMPL Validation'!G$482023,FALSE)),0,HLOOKUP($B138,INDIRECT("'Monthly Resource Report'!"&amp;'HMPL Validation'!G$482021&amp;":"&amp;'HMPL Validation'!G$482022),'HMPL Validation'!G$482023,FALSE))</f>
        <v>153</v>
      </c>
      <c r="H138" s="297">
        <f ca="1">+IF(ISERROR(HLOOKUP($B138,INDIRECT("'Monthly Resource Report'!"&amp;'HMPL Validation'!H$482021&amp;":"&amp;'HMPL Validation'!H$482022),'HMPL Validation'!H$482023,FALSE)),0,HLOOKUP($B138,INDIRECT("'Monthly Resource Report'!"&amp;'HMPL Validation'!H$482021&amp;":"&amp;'HMPL Validation'!H$482022),'HMPL Validation'!H$482023,FALSE))</f>
        <v>6.0930017078330909</v>
      </c>
      <c r="I138" s="317">
        <f ca="1">+IF(ISERROR(HLOOKUP($B138,INDIRECT("'Monthly Resource Report'!"&amp;'HMPL Validation'!I$482021&amp;":"&amp;'HMPL Validation'!I$482022),'HMPL Validation'!I$482023,FALSE)),0,HLOOKUP($B138,INDIRECT("'Monthly Resource Report'!"&amp;'HMPL Validation'!I$482021&amp;":"&amp;'HMPL Validation'!I$482022),'HMPL Validation'!I$482023,FALSE))</f>
        <v>6.9845709273993639E-2</v>
      </c>
      <c r="J138" s="318">
        <f ca="1">+IF(ISERROR(HLOOKUP($B138,INDIRECT("'Monthly Resource Report'!"&amp;'HMPL Validation'!J$482021&amp;":"&amp;'HMPL Validation'!J$482022),'HMPL Validation'!J$482023,FALSE)),0,HLOOKUP($B138,INDIRECT("'Monthly Resource Report'!"&amp;'HMPL Validation'!J$482021&amp;":"&amp;'HMPL Validation'!J$482022),'HMPL Validation'!J$482023,FALSE))</f>
        <v>0.49155742932749269</v>
      </c>
      <c r="L138" s="301">
        <v>45383</v>
      </c>
      <c r="M138" s="294">
        <v>152</v>
      </c>
      <c r="N138" s="297">
        <v>6.0926191122562967</v>
      </c>
      <c r="O138" s="299">
        <v>7.0000000000000007E-2</v>
      </c>
      <c r="P138" s="295">
        <v>0.49</v>
      </c>
      <c r="Q138" s="294">
        <f ca="1">+IF(ISERROR(HLOOKUP($B138,INDIRECT("'Monthly Resource Report'!"&amp;'HMPL Validation'!Q$482021&amp;":"&amp;'HMPL Validation'!Q$482022),'HMPL Validation'!Q$482023,FALSE)),0,HLOOKUP($B138,INDIRECT("'Monthly Resource Report'!"&amp;'HMPL Validation'!Q$482021&amp;":"&amp;'HMPL Validation'!Q$482022),'HMPL Validation'!Q$482023,FALSE))</f>
        <v>152</v>
      </c>
      <c r="R138" s="297">
        <f ca="1">+IF(ISERROR(HLOOKUP($B138,INDIRECT("'Monthly Resource Report'!"&amp;'HMPL Validation'!R$482021&amp;":"&amp;'HMPL Validation'!R$482022),'HMPL Validation'!R$482023,FALSE)),0,HLOOKUP($B138,INDIRECT("'Monthly Resource Report'!"&amp;'HMPL Validation'!R$482021&amp;":"&amp;'HMPL Validation'!R$482022),'HMPL Validation'!R$482023,FALSE))</f>
        <v>6.0929980067272949</v>
      </c>
      <c r="S138" s="317">
        <f ca="1">+IF(ISERROR(HLOOKUP($B138,INDIRECT("'Monthly Resource Report'!"&amp;'HMPL Validation'!S$482021&amp;":"&amp;'HMPL Validation'!S$482022),'HMPL Validation'!S$482023,FALSE)),0,HLOOKUP($B138,INDIRECT("'Monthly Resource Report'!"&amp;'HMPL Validation'!S$482021&amp;":"&amp;'HMPL Validation'!S$482022),'HMPL Validation'!S$482023,FALSE))</f>
        <v>6.9847711671957066E-2</v>
      </c>
      <c r="T138" s="318">
        <f ca="1">+IF(ISERROR(HLOOKUP($B138,INDIRECT("'Monthly Resource Report'!"&amp;'HMPL Validation'!T$482021&amp;":"&amp;'HMPL Validation'!T$482022),'HMPL Validation'!T$482023,FALSE)),0,HLOOKUP($B138,INDIRECT("'Monthly Resource Report'!"&amp;'HMPL Validation'!T$482021&amp;":"&amp;'HMPL Validation'!T$482022),'HMPL Validation'!T$482023,FALSE))</f>
        <v>0.49087158318557705</v>
      </c>
    </row>
    <row r="139" spans="2:20" s="461" customFormat="1">
      <c r="B139" s="301">
        <v>45413</v>
      </c>
      <c r="C139" s="294">
        <v>153</v>
      </c>
      <c r="D139" s="297">
        <v>6.0926191122562967</v>
      </c>
      <c r="E139" s="299">
        <v>7.0000000000000007E-2</v>
      </c>
      <c r="F139" s="295">
        <v>0.49</v>
      </c>
      <c r="G139" s="294">
        <f ca="1">+IF(ISERROR(HLOOKUP($B139,INDIRECT("'Monthly Resource Report'!"&amp;'HMPL Validation'!G$482021&amp;":"&amp;'HMPL Validation'!G$482022),'HMPL Validation'!G$482023,FALSE)),0,HLOOKUP($B139,INDIRECT("'Monthly Resource Report'!"&amp;'HMPL Validation'!G$482021&amp;":"&amp;'HMPL Validation'!G$482022),'HMPL Validation'!G$482023,FALSE))</f>
        <v>153</v>
      </c>
      <c r="H139" s="297">
        <f ca="1">+IF(ISERROR(HLOOKUP($B139,INDIRECT("'Monthly Resource Report'!"&amp;'HMPL Validation'!H$482021&amp;":"&amp;'HMPL Validation'!H$482022),'HMPL Validation'!H$482023,FALSE)),0,HLOOKUP($B139,INDIRECT("'Monthly Resource Report'!"&amp;'HMPL Validation'!H$482021&amp;":"&amp;'HMPL Validation'!H$482022),'HMPL Validation'!H$482023,FALSE))</f>
        <v>6.0930019527393204</v>
      </c>
      <c r="I139" s="317">
        <f ca="1">+IF(ISERROR(HLOOKUP($B139,INDIRECT("'Monthly Resource Report'!"&amp;'HMPL Validation'!I$482021&amp;":"&amp;'HMPL Validation'!I$482022),'HMPL Validation'!I$482023,FALSE)),0,HLOOKUP($B139,INDIRECT("'Monthly Resource Report'!"&amp;'HMPL Validation'!I$482021&amp;":"&amp;'HMPL Validation'!I$482022),'HMPL Validation'!I$482023,FALSE))</f>
        <v>6.9839679630837911E-2</v>
      </c>
      <c r="J139" s="318">
        <f ca="1">+IF(ISERROR(HLOOKUP($B139,INDIRECT("'Monthly Resource Report'!"&amp;'HMPL Validation'!J$482021&amp;":"&amp;'HMPL Validation'!J$482022),'HMPL Validation'!J$482023,FALSE)),0,HLOOKUP($B139,INDIRECT("'Monthly Resource Report'!"&amp;'HMPL Validation'!J$482021&amp;":"&amp;'HMPL Validation'!J$482022),'HMPL Validation'!J$482023,FALSE))</f>
        <v>0.49145165158682197</v>
      </c>
      <c r="L139" s="301">
        <v>45413</v>
      </c>
      <c r="M139" s="294">
        <v>152</v>
      </c>
      <c r="N139" s="297">
        <v>6.0926191122562967</v>
      </c>
      <c r="O139" s="299">
        <v>7.0000000000000007E-2</v>
      </c>
      <c r="P139" s="295">
        <v>0.49</v>
      </c>
      <c r="Q139" s="294">
        <f ca="1">+IF(ISERROR(HLOOKUP($B139,INDIRECT("'Monthly Resource Report'!"&amp;'HMPL Validation'!Q$482021&amp;":"&amp;'HMPL Validation'!Q$482022),'HMPL Validation'!Q$482023,FALSE)),0,HLOOKUP($B139,INDIRECT("'Monthly Resource Report'!"&amp;'HMPL Validation'!Q$482021&amp;":"&amp;'HMPL Validation'!Q$482022),'HMPL Validation'!Q$482023,FALSE))</f>
        <v>152</v>
      </c>
      <c r="R139" s="297">
        <f ca="1">+IF(ISERROR(HLOOKUP($B139,INDIRECT("'Monthly Resource Report'!"&amp;'HMPL Validation'!R$482021&amp;":"&amp;'HMPL Validation'!R$482022),'HMPL Validation'!R$482023,FALSE)),0,HLOOKUP($B139,INDIRECT("'Monthly Resource Report'!"&amp;'HMPL Validation'!R$482021&amp;":"&amp;'HMPL Validation'!R$482022),'HMPL Validation'!R$482023,FALSE))</f>
        <v>6.09299929980891</v>
      </c>
      <c r="S139" s="317">
        <f ca="1">+IF(ISERROR(HLOOKUP($B139,INDIRECT("'Monthly Resource Report'!"&amp;'HMPL Validation'!S$482021&amp;":"&amp;'HMPL Validation'!S$482022),'HMPL Validation'!S$482023,FALSE)),0,HLOOKUP($B139,INDIRECT("'Monthly Resource Report'!"&amp;'HMPL Validation'!S$482021&amp;":"&amp;'HMPL Validation'!S$482022),'HMPL Validation'!S$482023,FALSE))</f>
        <v>6.9841219068334404E-2</v>
      </c>
      <c r="T139" s="318">
        <f ca="1">+IF(ISERROR(HLOOKUP($B139,INDIRECT("'Monthly Resource Report'!"&amp;'HMPL Validation'!T$482021&amp;":"&amp;'HMPL Validation'!T$482022),'HMPL Validation'!T$482023,FALSE)),0,HLOOKUP($B139,INDIRECT("'Monthly Resource Report'!"&amp;'HMPL Validation'!T$482021&amp;":"&amp;'HMPL Validation'!T$482022),'HMPL Validation'!T$482023,FALSE))</f>
        <v>0.49126470685674528</v>
      </c>
    </row>
    <row r="140" spans="2:20" s="461" customFormat="1">
      <c r="B140" s="301">
        <v>45444</v>
      </c>
      <c r="C140" s="294">
        <v>153</v>
      </c>
      <c r="D140" s="297">
        <v>6.0926191122562967</v>
      </c>
      <c r="E140" s="299">
        <v>7.0000000000000007E-2</v>
      </c>
      <c r="F140" s="295">
        <v>0.49</v>
      </c>
      <c r="G140" s="294">
        <f ca="1">+IF(ISERROR(HLOOKUP($B140,INDIRECT("'Monthly Resource Report'!"&amp;'HMPL Validation'!G$482021&amp;":"&amp;'HMPL Validation'!G$482022),'HMPL Validation'!G$482023,FALSE)),0,HLOOKUP($B140,INDIRECT("'Monthly Resource Report'!"&amp;'HMPL Validation'!G$482021&amp;":"&amp;'HMPL Validation'!G$482022),'HMPL Validation'!G$482023,FALSE))</f>
        <v>153</v>
      </c>
      <c r="H140" s="297">
        <f ca="1">+IF(ISERROR(HLOOKUP($B140,INDIRECT("'Monthly Resource Report'!"&amp;'HMPL Validation'!H$482021&amp;":"&amp;'HMPL Validation'!H$482022),'HMPL Validation'!H$482023,FALSE)),0,HLOOKUP($B140,INDIRECT("'Monthly Resource Report'!"&amp;'HMPL Validation'!H$482021&amp;":"&amp;'HMPL Validation'!H$482022),'HMPL Validation'!H$482023,FALSE))</f>
        <v>6.093002297028093</v>
      </c>
      <c r="I140" s="317">
        <f ca="1">+IF(ISERROR(HLOOKUP($B140,INDIRECT("'Monthly Resource Report'!"&amp;'HMPL Validation'!I$482021&amp;":"&amp;'HMPL Validation'!I$482022),'HMPL Validation'!I$482023,FALSE)),0,HLOOKUP($B140,INDIRECT("'Monthly Resource Report'!"&amp;'HMPL Validation'!I$482021&amp;":"&amp;'HMPL Validation'!I$482022),'HMPL Validation'!I$482023,FALSE))</f>
        <v>6.9847827333466325E-2</v>
      </c>
      <c r="J140" s="318">
        <f ca="1">+IF(ISERROR(HLOOKUP($B140,INDIRECT("'Monthly Resource Report'!"&amp;'HMPL Validation'!J$482021&amp;":"&amp;'HMPL Validation'!J$482022),'HMPL Validation'!J$482023,FALSE)),0,HLOOKUP($B140,INDIRECT("'Monthly Resource Report'!"&amp;'HMPL Validation'!J$482021&amp;":"&amp;'HMPL Validation'!J$482022),'HMPL Validation'!J$482023,FALSE))</f>
        <v>0.4912261155974218</v>
      </c>
      <c r="L140" s="301">
        <v>45444</v>
      </c>
      <c r="M140" s="294">
        <v>152</v>
      </c>
      <c r="N140" s="297">
        <v>6.0926191122562967</v>
      </c>
      <c r="O140" s="299">
        <v>7.0000000000000007E-2</v>
      </c>
      <c r="P140" s="295">
        <v>0.49</v>
      </c>
      <c r="Q140" s="294">
        <f ca="1">+IF(ISERROR(HLOOKUP($B140,INDIRECT("'Monthly Resource Report'!"&amp;'HMPL Validation'!Q$482021&amp;":"&amp;'HMPL Validation'!Q$482022),'HMPL Validation'!Q$482023,FALSE)),0,HLOOKUP($B140,INDIRECT("'Monthly Resource Report'!"&amp;'HMPL Validation'!Q$482021&amp;":"&amp;'HMPL Validation'!Q$482022),'HMPL Validation'!Q$482023,FALSE))</f>
        <v>152</v>
      </c>
      <c r="R140" s="297">
        <f ca="1">+IF(ISERROR(HLOOKUP($B140,INDIRECT("'Monthly Resource Report'!"&amp;'HMPL Validation'!R$482021&amp;":"&amp;'HMPL Validation'!R$482022),'HMPL Validation'!R$482023,FALSE)),0,HLOOKUP($B140,INDIRECT("'Monthly Resource Report'!"&amp;'HMPL Validation'!R$482021&amp;":"&amp;'HMPL Validation'!R$482022),'HMPL Validation'!R$482023,FALSE))</f>
        <v>6.0929990545159853</v>
      </c>
      <c r="S140" s="317">
        <f ca="1">+IF(ISERROR(HLOOKUP($B140,INDIRECT("'Monthly Resource Report'!"&amp;'HMPL Validation'!S$482021&amp;":"&amp;'HMPL Validation'!S$482022),'HMPL Validation'!S$482023,FALSE)),0,HLOOKUP($B140,INDIRECT("'Monthly Resource Report'!"&amp;'HMPL Validation'!S$482021&amp;":"&amp;'HMPL Validation'!S$482022),'HMPL Validation'!S$482023,FALSE))</f>
        <v>6.9846889029917258E-2</v>
      </c>
      <c r="T140" s="318">
        <f ca="1">+IF(ISERROR(HLOOKUP($B140,INDIRECT("'Monthly Resource Report'!"&amp;'HMPL Validation'!T$482021&amp;":"&amp;'HMPL Validation'!T$482022),'HMPL Validation'!T$482023,FALSE)),0,HLOOKUP($B140,INDIRECT("'Monthly Resource Report'!"&amp;'HMPL Validation'!T$482021&amp;":"&amp;'HMPL Validation'!T$482022),'HMPL Validation'!T$482023,FALSE))</f>
        <v>0.4913192083595016</v>
      </c>
    </row>
    <row r="141" spans="2:20" s="461" customFormat="1">
      <c r="B141" s="301">
        <v>45474</v>
      </c>
      <c r="C141" s="294">
        <v>153</v>
      </c>
      <c r="D141" s="297">
        <v>6.0926191122562967</v>
      </c>
      <c r="E141" s="299">
        <v>7.0000000000000007E-2</v>
      </c>
      <c r="F141" s="295">
        <v>0.49</v>
      </c>
      <c r="G141" s="294">
        <f ca="1">+IF(ISERROR(HLOOKUP($B141,INDIRECT("'Monthly Resource Report'!"&amp;'HMPL Validation'!G$482021&amp;":"&amp;'HMPL Validation'!G$482022),'HMPL Validation'!G$482023,FALSE)),0,HLOOKUP($B141,INDIRECT("'Monthly Resource Report'!"&amp;'HMPL Validation'!G$482021&amp;":"&amp;'HMPL Validation'!G$482022),'HMPL Validation'!G$482023,FALSE))</f>
        <v>153</v>
      </c>
      <c r="H141" s="297">
        <f ca="1">+IF(ISERROR(HLOOKUP($B141,INDIRECT("'Monthly Resource Report'!"&amp;'HMPL Validation'!H$482021&amp;":"&amp;'HMPL Validation'!H$482022),'HMPL Validation'!H$482023,FALSE)),0,HLOOKUP($B141,INDIRECT("'Monthly Resource Report'!"&amp;'HMPL Validation'!H$482021&amp;":"&amp;'HMPL Validation'!H$482022),'HMPL Validation'!H$482023,FALSE))</f>
        <v>6.093000978085084</v>
      </c>
      <c r="I141" s="317">
        <f ca="1">+IF(ISERROR(HLOOKUP($B141,INDIRECT("'Monthly Resource Report'!"&amp;'HMPL Validation'!I$482021&amp;":"&amp;'HMPL Validation'!I$482022),'HMPL Validation'!I$482023,FALSE)),0,HLOOKUP($B141,INDIRECT("'Monthly Resource Report'!"&amp;'HMPL Validation'!I$482021&amp;":"&amp;'HMPL Validation'!I$482022),'HMPL Validation'!I$482023,FALSE))</f>
        <v>6.9886979789761591E-2</v>
      </c>
      <c r="J141" s="318">
        <f ca="1">+IF(ISERROR(HLOOKUP($B141,INDIRECT("'Monthly Resource Report'!"&amp;'HMPL Validation'!J$482021&amp;":"&amp;'HMPL Validation'!J$482022),'HMPL Validation'!J$482023,FALSE)),0,HLOOKUP($B141,INDIRECT("'Monthly Resource Report'!"&amp;'HMPL Validation'!J$482021&amp;":"&amp;'HMPL Validation'!J$482022),'HMPL Validation'!J$482023,FALSE))</f>
        <v>0.49116060866850131</v>
      </c>
      <c r="L141" s="301">
        <v>45474</v>
      </c>
      <c r="M141" s="294">
        <v>152</v>
      </c>
      <c r="N141" s="297">
        <v>6.0926191122562967</v>
      </c>
      <c r="O141" s="299">
        <v>7.0000000000000007E-2</v>
      </c>
      <c r="P141" s="295">
        <v>0.49</v>
      </c>
      <c r="Q141" s="294">
        <f ca="1">+IF(ISERROR(HLOOKUP($B141,INDIRECT("'Monthly Resource Report'!"&amp;'HMPL Validation'!Q$482021&amp;":"&amp;'HMPL Validation'!Q$482022),'HMPL Validation'!Q$482023,FALSE)),0,HLOOKUP($B141,INDIRECT("'Monthly Resource Report'!"&amp;'HMPL Validation'!Q$482021&amp;":"&amp;'HMPL Validation'!Q$482022),'HMPL Validation'!Q$482023,FALSE))</f>
        <v>152</v>
      </c>
      <c r="R141" s="297">
        <f ca="1">+IF(ISERROR(HLOOKUP($B141,INDIRECT("'Monthly Resource Report'!"&amp;'HMPL Validation'!R$482021&amp;":"&amp;'HMPL Validation'!R$482022),'HMPL Validation'!R$482023,FALSE)),0,HLOOKUP($B141,INDIRECT("'Monthly Resource Report'!"&amp;'HMPL Validation'!R$482021&amp;":"&amp;'HMPL Validation'!R$482022),'HMPL Validation'!R$482023,FALSE))</f>
        <v>6.0929965604573377</v>
      </c>
      <c r="S141" s="317">
        <f ca="1">+IF(ISERROR(HLOOKUP($B141,INDIRECT("'Monthly Resource Report'!"&amp;'HMPL Validation'!S$482021&amp;":"&amp;'HMPL Validation'!S$482022),'HMPL Validation'!S$482023,FALSE)),0,HLOOKUP($B141,INDIRECT("'Monthly Resource Report'!"&amp;'HMPL Validation'!S$482021&amp;":"&amp;'HMPL Validation'!S$482022),'HMPL Validation'!S$482023,FALSE))</f>
        <v>6.9915630829669076E-2</v>
      </c>
      <c r="T141" s="318">
        <f ca="1">+IF(ISERROR(HLOOKUP($B141,INDIRECT("'Monthly Resource Report'!"&amp;'HMPL Validation'!T$482021&amp;":"&amp;'HMPL Validation'!T$482022),'HMPL Validation'!T$482023,FALSE)),0,HLOOKUP($B141,INDIRECT("'Monthly Resource Report'!"&amp;'HMPL Validation'!T$482021&amp;":"&amp;'HMPL Validation'!T$482022),'HMPL Validation'!T$482023,FALSE))</f>
        <v>0.49208466721847466</v>
      </c>
    </row>
    <row r="142" spans="2:20" s="461" customFormat="1">
      <c r="B142" s="301">
        <v>45505</v>
      </c>
      <c r="C142" s="294">
        <v>153</v>
      </c>
      <c r="D142" s="297">
        <v>6.0926191122562967</v>
      </c>
      <c r="E142" s="299">
        <v>7.0000000000000007E-2</v>
      </c>
      <c r="F142" s="295">
        <v>0.49</v>
      </c>
      <c r="G142" s="294">
        <f ca="1">+IF(ISERROR(HLOOKUP($B142,INDIRECT("'Monthly Resource Report'!"&amp;'HMPL Validation'!G$482021&amp;":"&amp;'HMPL Validation'!G$482022),'HMPL Validation'!G$482023,FALSE)),0,HLOOKUP($B142,INDIRECT("'Monthly Resource Report'!"&amp;'HMPL Validation'!G$482021&amp;":"&amp;'HMPL Validation'!G$482022),'HMPL Validation'!G$482023,FALSE))</f>
        <v>153</v>
      </c>
      <c r="H142" s="297">
        <f ca="1">+IF(ISERROR(HLOOKUP($B142,INDIRECT("'Monthly Resource Report'!"&amp;'HMPL Validation'!H$482021&amp;":"&amp;'HMPL Validation'!H$482022),'HMPL Validation'!H$482023,FALSE)),0,HLOOKUP($B142,INDIRECT("'Monthly Resource Report'!"&amp;'HMPL Validation'!H$482021&amp;":"&amp;'HMPL Validation'!H$482022),'HMPL Validation'!H$482023,FALSE))</f>
        <v>6.0929993080394125</v>
      </c>
      <c r="I142" s="317">
        <f ca="1">+IF(ISERROR(HLOOKUP($B142,INDIRECT("'Monthly Resource Report'!"&amp;'HMPL Validation'!I$482021&amp;":"&amp;'HMPL Validation'!I$482022),'HMPL Validation'!I$482023,FALSE)),0,HLOOKUP($B142,INDIRECT("'Monthly Resource Report'!"&amp;'HMPL Validation'!I$482021&amp;":"&amp;'HMPL Validation'!I$482022),'HMPL Validation'!I$482023,FALSE))</f>
        <v>6.9887091089463449E-2</v>
      </c>
      <c r="J142" s="318">
        <f ca="1">+IF(ISERROR(HLOOKUP($B142,INDIRECT("'Monthly Resource Report'!"&amp;'HMPL Validation'!J$482021&amp;":"&amp;'HMPL Validation'!J$482022),'HMPL Validation'!J$482023,FALSE)),0,HLOOKUP($B142,INDIRECT("'Monthly Resource Report'!"&amp;'HMPL Validation'!J$482021&amp;":"&amp;'HMPL Validation'!J$482022),'HMPL Validation'!J$482023,FALSE))</f>
        <v>0.49117346668753609</v>
      </c>
      <c r="L142" s="301">
        <v>45505</v>
      </c>
      <c r="M142" s="294">
        <v>152</v>
      </c>
      <c r="N142" s="297">
        <v>6.0926191122562967</v>
      </c>
      <c r="O142" s="299">
        <v>7.0000000000000007E-2</v>
      </c>
      <c r="P142" s="295">
        <v>0.49</v>
      </c>
      <c r="Q142" s="294">
        <f ca="1">+IF(ISERROR(HLOOKUP($B142,INDIRECT("'Monthly Resource Report'!"&amp;'HMPL Validation'!Q$482021&amp;":"&amp;'HMPL Validation'!Q$482022),'HMPL Validation'!Q$482023,FALSE)),0,HLOOKUP($B142,INDIRECT("'Monthly Resource Report'!"&amp;'HMPL Validation'!Q$482021&amp;":"&amp;'HMPL Validation'!Q$482022),'HMPL Validation'!Q$482023,FALSE))</f>
        <v>152</v>
      </c>
      <c r="R142" s="297">
        <f ca="1">+IF(ISERROR(HLOOKUP($B142,INDIRECT("'Monthly Resource Report'!"&amp;'HMPL Validation'!R$482021&amp;":"&amp;'HMPL Validation'!R$482022),'HMPL Validation'!R$482023,FALSE)),0,HLOOKUP($B142,INDIRECT("'Monthly Resource Report'!"&amp;'HMPL Validation'!R$482021&amp;":"&amp;'HMPL Validation'!R$482022),'HMPL Validation'!R$482023,FALSE))</f>
        <v>6.0929975105087548</v>
      </c>
      <c r="S142" s="317">
        <f ca="1">+IF(ISERROR(HLOOKUP($B142,INDIRECT("'Monthly Resource Report'!"&amp;'HMPL Validation'!S$482021&amp;":"&amp;'HMPL Validation'!S$482022),'HMPL Validation'!S$482023,FALSE)),0,HLOOKUP($B142,INDIRECT("'Monthly Resource Report'!"&amp;'HMPL Validation'!S$482021&amp;":"&amp;'HMPL Validation'!S$482022),'HMPL Validation'!S$482023,FALSE))</f>
        <v>6.9876425335115538E-2</v>
      </c>
      <c r="T142" s="318">
        <f ca="1">+IF(ISERROR(HLOOKUP($B142,INDIRECT("'Monthly Resource Report'!"&amp;'HMPL Validation'!T$482021&amp;":"&amp;'HMPL Validation'!T$482022),'HMPL Validation'!T$482023,FALSE)),0,HLOOKUP($B142,INDIRECT("'Monthly Resource Report'!"&amp;'HMPL Validation'!T$482021&amp;":"&amp;'HMPL Validation'!T$482022),'HMPL Validation'!T$482023,FALSE))</f>
        <v>0.4925053388463676</v>
      </c>
    </row>
    <row r="143" spans="2:20" s="461" customFormat="1">
      <c r="B143" s="301">
        <v>45536</v>
      </c>
      <c r="C143" s="294">
        <v>153</v>
      </c>
      <c r="D143" s="297">
        <v>6.0926191122562967</v>
      </c>
      <c r="E143" s="299">
        <v>7.0000000000000007E-2</v>
      </c>
      <c r="F143" s="295">
        <v>0.49</v>
      </c>
      <c r="G143" s="294">
        <f ca="1">+IF(ISERROR(HLOOKUP($B143,INDIRECT("'Monthly Resource Report'!"&amp;'HMPL Validation'!G$482021&amp;":"&amp;'HMPL Validation'!G$482022),'HMPL Validation'!G$482023,FALSE)),0,HLOOKUP($B143,INDIRECT("'Monthly Resource Report'!"&amp;'HMPL Validation'!G$482021&amp;":"&amp;'HMPL Validation'!G$482022),'HMPL Validation'!G$482023,FALSE))</f>
        <v>153</v>
      </c>
      <c r="H143" s="297">
        <f ca="1">+IF(ISERROR(HLOOKUP($B143,INDIRECT("'Monthly Resource Report'!"&amp;'HMPL Validation'!H$482021&amp;":"&amp;'HMPL Validation'!H$482022),'HMPL Validation'!H$482023,FALSE)),0,HLOOKUP($B143,INDIRECT("'Monthly Resource Report'!"&amp;'HMPL Validation'!H$482021&amp;":"&amp;'HMPL Validation'!H$482022),'HMPL Validation'!H$482023,FALSE))</f>
        <v>6.0930015313935684</v>
      </c>
      <c r="I143" s="317">
        <f ca="1">+IF(ISERROR(HLOOKUP($B143,INDIRECT("'Monthly Resource Report'!"&amp;'HMPL Validation'!I$482021&amp;":"&amp;'HMPL Validation'!I$482022),'HMPL Validation'!I$482023,FALSE)),0,HLOOKUP($B143,INDIRECT("'Monthly Resource Report'!"&amp;'HMPL Validation'!I$482021&amp;":"&amp;'HMPL Validation'!I$482022),'HMPL Validation'!I$482023,FALSE))</f>
        <v>6.984806527366777E-2</v>
      </c>
      <c r="J143" s="318">
        <f ca="1">+IF(ISERROR(HLOOKUP($B143,INDIRECT("'Monthly Resource Report'!"&amp;'HMPL Validation'!J$482021&amp;":"&amp;'HMPL Validation'!J$482022),'HMPL Validation'!J$482023,FALSE)),0,HLOOKUP($B143,INDIRECT("'Monthly Resource Report'!"&amp;'HMPL Validation'!J$482021&amp;":"&amp;'HMPL Validation'!J$482022),'HMPL Validation'!J$482023,FALSE))</f>
        <v>0.49091702587428498</v>
      </c>
      <c r="L143" s="301">
        <v>45536</v>
      </c>
      <c r="M143" s="294">
        <v>152</v>
      </c>
      <c r="N143" s="297">
        <v>6.0926191122562967</v>
      </c>
      <c r="O143" s="299">
        <v>7.0000000000000007E-2</v>
      </c>
      <c r="P143" s="295">
        <v>0.49</v>
      </c>
      <c r="Q143" s="294">
        <f ca="1">+IF(ISERROR(HLOOKUP($B143,INDIRECT("'Monthly Resource Report'!"&amp;'HMPL Validation'!Q$482021&amp;":"&amp;'HMPL Validation'!Q$482022),'HMPL Validation'!Q$482023,FALSE)),0,HLOOKUP($B143,INDIRECT("'Monthly Resource Report'!"&amp;'HMPL Validation'!Q$482021&amp;":"&amp;'HMPL Validation'!Q$482022),'HMPL Validation'!Q$482023,FALSE))</f>
        <v>152</v>
      </c>
      <c r="R143" s="297">
        <f ca="1">+IF(ISERROR(HLOOKUP($B143,INDIRECT("'Monthly Resource Report'!"&amp;'HMPL Validation'!R$482021&amp;":"&amp;'HMPL Validation'!R$482022),'HMPL Validation'!R$482023,FALSE)),0,HLOOKUP($B143,INDIRECT("'Monthly Resource Report'!"&amp;'HMPL Validation'!R$482021&amp;":"&amp;'HMPL Validation'!R$482022),'HMPL Validation'!R$482023,FALSE))</f>
        <v>6.092997832692129</v>
      </c>
      <c r="S143" s="317">
        <f ca="1">+IF(ISERROR(HLOOKUP($B143,INDIRECT("'Monthly Resource Report'!"&amp;'HMPL Validation'!S$482021&amp;":"&amp;'HMPL Validation'!S$482022),'HMPL Validation'!S$482023,FALSE)),0,HLOOKUP($B143,INDIRECT("'Monthly Resource Report'!"&amp;'HMPL Validation'!S$482021&amp;":"&amp;'HMPL Validation'!S$482022),'HMPL Validation'!S$482023,FALSE))</f>
        <v>6.9846659616858098E-2</v>
      </c>
      <c r="T143" s="318">
        <f ca="1">+IF(ISERROR(HLOOKUP($B143,INDIRECT("'Monthly Resource Report'!"&amp;'HMPL Validation'!T$482021&amp;":"&amp;'HMPL Validation'!T$482022),'HMPL Validation'!T$482023,FALSE)),0,HLOOKUP($B143,INDIRECT("'Monthly Resource Report'!"&amp;'HMPL Validation'!T$482021&amp;":"&amp;'HMPL Validation'!T$482022),'HMPL Validation'!T$482023,FALSE))</f>
        <v>0.49174528800472411</v>
      </c>
    </row>
    <row r="144" spans="2:20" s="461" customFormat="1">
      <c r="B144" s="301">
        <v>45566</v>
      </c>
      <c r="C144" s="294">
        <v>153</v>
      </c>
      <c r="D144" s="297">
        <v>6.0926191122562967</v>
      </c>
      <c r="E144" s="299">
        <v>7.0000000000000007E-2</v>
      </c>
      <c r="F144" s="295">
        <v>0.49</v>
      </c>
      <c r="G144" s="294">
        <f ca="1">+IF(ISERROR(HLOOKUP($B144,INDIRECT("'Monthly Resource Report'!"&amp;'HMPL Validation'!G$482021&amp;":"&amp;'HMPL Validation'!G$482022),'HMPL Validation'!G$482023,FALSE)),0,HLOOKUP($B144,INDIRECT("'Monthly Resource Report'!"&amp;'HMPL Validation'!G$482021&amp;":"&amp;'HMPL Validation'!G$482022),'HMPL Validation'!G$482023,FALSE))</f>
        <v>153</v>
      </c>
      <c r="H144" s="297">
        <f ca="1">+IF(ISERROR(HLOOKUP($B144,INDIRECT("'Monthly Resource Report'!"&amp;'HMPL Validation'!H$482021&amp;":"&amp;'HMPL Validation'!H$482022),'HMPL Validation'!H$482023,FALSE)),0,HLOOKUP($B144,INDIRECT("'Monthly Resource Report'!"&amp;'HMPL Validation'!H$482021&amp;":"&amp;'HMPL Validation'!H$482022),'HMPL Validation'!H$482023,FALSE))</f>
        <v>6.0930006545151629</v>
      </c>
      <c r="I144" s="317">
        <f ca="1">+IF(ISERROR(HLOOKUP($B144,INDIRECT("'Monthly Resource Report'!"&amp;'HMPL Validation'!I$482021&amp;":"&amp;'HMPL Validation'!I$482022),'HMPL Validation'!I$482023,FALSE)),0,HLOOKUP($B144,INDIRECT("'Monthly Resource Report'!"&amp;'HMPL Validation'!I$482021&amp;":"&amp;'HMPL Validation'!I$482022),'HMPL Validation'!I$482023,FALSE))</f>
        <v>6.9840929587902792E-2</v>
      </c>
      <c r="J144" s="318">
        <f ca="1">+IF(ISERROR(HLOOKUP($B144,INDIRECT("'Monthly Resource Report'!"&amp;'HMPL Validation'!J$482021&amp;":"&amp;'HMPL Validation'!J$482022),'HMPL Validation'!J$482023,FALSE)),0,HLOOKUP($B144,INDIRECT("'Monthly Resource Report'!"&amp;'HMPL Validation'!J$482021&amp;":"&amp;'HMPL Validation'!J$482022),'HMPL Validation'!J$482023,FALSE))</f>
        <v>0.49090185398170705</v>
      </c>
      <c r="L144" s="301">
        <v>45566</v>
      </c>
      <c r="M144" s="294">
        <v>152</v>
      </c>
      <c r="N144" s="297">
        <v>6.0926191122562967</v>
      </c>
      <c r="O144" s="299">
        <v>7.0000000000000007E-2</v>
      </c>
      <c r="P144" s="295">
        <v>0.49</v>
      </c>
      <c r="Q144" s="294">
        <f ca="1">+IF(ISERROR(HLOOKUP($B144,INDIRECT("'Monthly Resource Report'!"&amp;'HMPL Validation'!Q$482021&amp;":"&amp;'HMPL Validation'!Q$482022),'HMPL Validation'!Q$482023,FALSE)),0,HLOOKUP($B144,INDIRECT("'Monthly Resource Report'!"&amp;'HMPL Validation'!Q$482021&amp;":"&amp;'HMPL Validation'!Q$482022),'HMPL Validation'!Q$482023,FALSE))</f>
        <v>152</v>
      </c>
      <c r="R144" s="297">
        <f ca="1">+IF(ISERROR(HLOOKUP($B144,INDIRECT("'Monthly Resource Report'!"&amp;'HMPL Validation'!R$482021&amp;":"&amp;'HMPL Validation'!R$482022),'HMPL Validation'!R$482023,FALSE)),0,HLOOKUP($B144,INDIRECT("'Monthly Resource Report'!"&amp;'HMPL Validation'!R$482021&amp;":"&amp;'HMPL Validation'!R$482022),'HMPL Validation'!R$482023,FALSE))</f>
        <v>6.0929994012446853</v>
      </c>
      <c r="S144" s="317">
        <f ca="1">+IF(ISERROR(HLOOKUP($B144,INDIRECT("'Monthly Resource Report'!"&amp;'HMPL Validation'!S$482021&amp;":"&amp;'HMPL Validation'!S$482022),'HMPL Validation'!S$482023,FALSE)),0,HLOOKUP($B144,INDIRECT("'Monthly Resource Report'!"&amp;'HMPL Validation'!S$482021&amp;":"&amp;'HMPL Validation'!S$482022),'HMPL Validation'!S$482023,FALSE))</f>
        <v>6.9835763961254016E-2</v>
      </c>
      <c r="T144" s="318">
        <f ca="1">+IF(ISERROR(HLOOKUP($B144,INDIRECT("'Monthly Resource Report'!"&amp;'HMPL Validation'!T$482021&amp;":"&amp;'HMPL Validation'!T$482022),'HMPL Validation'!T$482023,FALSE)),0,HLOOKUP($B144,INDIRECT("'Monthly Resource Report'!"&amp;'HMPL Validation'!T$482021&amp;":"&amp;'HMPL Validation'!T$482022),'HMPL Validation'!T$482023,FALSE))</f>
        <v>0.49211933354181797</v>
      </c>
    </row>
    <row r="145" spans="2:20" s="461" customFormat="1">
      <c r="B145" s="301">
        <v>45597</v>
      </c>
      <c r="C145" s="294">
        <v>153</v>
      </c>
      <c r="D145" s="297">
        <v>6.0926191122562967</v>
      </c>
      <c r="E145" s="299">
        <v>7.0000000000000007E-2</v>
      </c>
      <c r="F145" s="295">
        <v>0.49</v>
      </c>
      <c r="G145" s="294">
        <f ca="1">+IF(ISERROR(HLOOKUP($B145,INDIRECT("'Monthly Resource Report'!"&amp;'HMPL Validation'!G$482021&amp;":"&amp;'HMPL Validation'!G$482022),'HMPL Validation'!G$482023,FALSE)),0,HLOOKUP($B145,INDIRECT("'Monthly Resource Report'!"&amp;'HMPL Validation'!G$482021&amp;":"&amp;'HMPL Validation'!G$482022),'HMPL Validation'!G$482023,FALSE))</f>
        <v>153</v>
      </c>
      <c r="H145" s="297">
        <f ca="1">+IF(ISERROR(HLOOKUP($B145,INDIRECT("'Monthly Resource Report'!"&amp;'HMPL Validation'!H$482021&amp;":"&amp;'HMPL Validation'!H$482022),'HMPL Validation'!H$482023,FALSE)),0,HLOOKUP($B145,INDIRECT("'Monthly Resource Report'!"&amp;'HMPL Validation'!H$482021&amp;":"&amp;'HMPL Validation'!H$482022),'HMPL Validation'!H$482023,FALSE))</f>
        <v>6.0930000101303783</v>
      </c>
      <c r="I145" s="317">
        <f ca="1">+IF(ISERROR(HLOOKUP($B145,INDIRECT("'Monthly Resource Report'!"&amp;'HMPL Validation'!I$482021&amp;":"&amp;'HMPL Validation'!I$482022),'HMPL Validation'!I$482023,FALSE)),0,HLOOKUP($B145,INDIRECT("'Monthly Resource Report'!"&amp;'HMPL Validation'!I$482021&amp;":"&amp;'HMPL Validation'!I$482022),'HMPL Validation'!I$482023,FALSE))</f>
        <v>6.9855930335045405E-2</v>
      </c>
      <c r="J145" s="318">
        <f ca="1">+IF(ISERROR(HLOOKUP($B145,INDIRECT("'Monthly Resource Report'!"&amp;'HMPL Validation'!J$482021&amp;":"&amp;'HMPL Validation'!J$482022),'HMPL Validation'!J$482023,FALSE)),0,HLOOKUP($B145,INDIRECT("'Monthly Resource Report'!"&amp;'HMPL Validation'!J$482021&amp;":"&amp;'HMPL Validation'!J$482022),'HMPL Validation'!J$482023,FALSE))</f>
        <v>0.49121956265619171</v>
      </c>
      <c r="L145" s="301">
        <v>45597</v>
      </c>
      <c r="M145" s="294">
        <v>152</v>
      </c>
      <c r="N145" s="297">
        <v>6.0926191122562967</v>
      </c>
      <c r="O145" s="299">
        <v>7.0000000000000007E-2</v>
      </c>
      <c r="P145" s="295">
        <v>0.49</v>
      </c>
      <c r="Q145" s="294">
        <f ca="1">+IF(ISERROR(HLOOKUP($B145,INDIRECT("'Monthly Resource Report'!"&amp;'HMPL Validation'!Q$482021&amp;":"&amp;'HMPL Validation'!Q$482022),'HMPL Validation'!Q$482023,FALSE)),0,HLOOKUP($B145,INDIRECT("'Monthly Resource Report'!"&amp;'HMPL Validation'!Q$482021&amp;":"&amp;'HMPL Validation'!Q$482022),'HMPL Validation'!Q$482023,FALSE))</f>
        <v>152</v>
      </c>
      <c r="R145" s="297">
        <f ca="1">+IF(ISERROR(HLOOKUP($B145,INDIRECT("'Monthly Resource Report'!"&amp;'HMPL Validation'!R$482021&amp;":"&amp;'HMPL Validation'!R$482022),'HMPL Validation'!R$482023,FALSE)),0,HLOOKUP($B145,INDIRECT("'Monthly Resource Report'!"&amp;'HMPL Validation'!R$482021&amp;":"&amp;'HMPL Validation'!R$482022),'HMPL Validation'!R$482023,FALSE))</f>
        <v>6.0929983854608674</v>
      </c>
      <c r="S145" s="317">
        <f ca="1">+IF(ISERROR(HLOOKUP($B145,INDIRECT("'Monthly Resource Report'!"&amp;'HMPL Validation'!S$482021&amp;":"&amp;'HMPL Validation'!S$482022),'HMPL Validation'!S$482023,FALSE)),0,HLOOKUP($B145,INDIRECT("'Monthly Resource Report'!"&amp;'HMPL Validation'!S$482021&amp;":"&amp;'HMPL Validation'!S$482022),'HMPL Validation'!S$482023,FALSE))</f>
        <v>6.9874680464024147E-2</v>
      </c>
      <c r="T145" s="318">
        <f ca="1">+IF(ISERROR(HLOOKUP($B145,INDIRECT("'Monthly Resource Report'!"&amp;'HMPL Validation'!T$482021&amp;":"&amp;'HMPL Validation'!T$482022),'HMPL Validation'!T$482023,FALSE)),0,HLOOKUP($B145,INDIRECT("'Monthly Resource Report'!"&amp;'HMPL Validation'!T$482021&amp;":"&amp;'HMPL Validation'!T$482022),'HMPL Validation'!T$482023,FALSE))</f>
        <v>0.49174892573540757</v>
      </c>
    </row>
    <row r="146" spans="2:20" s="461" customFormat="1">
      <c r="B146" s="301">
        <v>45627</v>
      </c>
      <c r="C146" s="294">
        <v>153</v>
      </c>
      <c r="D146" s="297">
        <v>6.0926191122562967</v>
      </c>
      <c r="E146" s="299">
        <v>7.0000000000000007E-2</v>
      </c>
      <c r="F146" s="295">
        <v>0.49</v>
      </c>
      <c r="G146" s="294">
        <f ca="1">+IF(ISERROR(HLOOKUP($B146,INDIRECT("'Monthly Resource Report'!"&amp;'HMPL Validation'!G$482021&amp;":"&amp;'HMPL Validation'!G$482022),'HMPL Validation'!G$482023,FALSE)),0,HLOOKUP($B146,INDIRECT("'Monthly Resource Report'!"&amp;'HMPL Validation'!G$482021&amp;":"&amp;'HMPL Validation'!G$482022),'HMPL Validation'!G$482023,FALSE))</f>
        <v>153</v>
      </c>
      <c r="H146" s="297">
        <f ca="1">+IF(ISERROR(HLOOKUP($B146,INDIRECT("'Monthly Resource Report'!"&amp;'HMPL Validation'!H$482021&amp;":"&amp;'HMPL Validation'!H$482022),'HMPL Validation'!H$482023,FALSE)),0,HLOOKUP($B146,INDIRECT("'Monthly Resource Report'!"&amp;'HMPL Validation'!H$482021&amp;":"&amp;'HMPL Validation'!H$482022),'HMPL Validation'!H$482023,FALSE))</f>
        <v>6.0930001449625504</v>
      </c>
      <c r="I146" s="317">
        <f ca="1">+IF(ISERROR(HLOOKUP($B146,INDIRECT("'Monthly Resource Report'!"&amp;'HMPL Validation'!I$482021&amp;":"&amp;'HMPL Validation'!I$482022),'HMPL Validation'!I$482023,FALSE)),0,HLOOKUP($B146,INDIRECT("'Monthly Resource Report'!"&amp;'HMPL Validation'!I$482021&amp;":"&amp;'HMPL Validation'!I$482022),'HMPL Validation'!I$482023,FALSE))</f>
        <v>6.9893062809710957E-2</v>
      </c>
      <c r="J146" s="318">
        <f ca="1">+IF(ISERROR(HLOOKUP($B146,INDIRECT("'Monthly Resource Report'!"&amp;'HMPL Validation'!J$482021&amp;":"&amp;'HMPL Validation'!J$482022),'HMPL Validation'!J$482023,FALSE)),0,HLOOKUP($B146,INDIRECT("'Monthly Resource Report'!"&amp;'HMPL Validation'!J$482021&amp;":"&amp;'HMPL Validation'!J$482022),'HMPL Validation'!J$482023,FALSE))</f>
        <v>0.49116362522682072</v>
      </c>
      <c r="L146" s="301">
        <v>45627</v>
      </c>
      <c r="M146" s="294">
        <v>152</v>
      </c>
      <c r="N146" s="297">
        <v>6.0926191122562967</v>
      </c>
      <c r="O146" s="299">
        <v>7.0000000000000007E-2</v>
      </c>
      <c r="P146" s="295">
        <v>0.49</v>
      </c>
      <c r="Q146" s="294">
        <f ca="1">+IF(ISERROR(HLOOKUP($B146,INDIRECT("'Monthly Resource Report'!"&amp;'HMPL Validation'!Q$482021&amp;":"&amp;'HMPL Validation'!Q$482022),'HMPL Validation'!Q$482023,FALSE)),0,HLOOKUP($B146,INDIRECT("'Monthly Resource Report'!"&amp;'HMPL Validation'!Q$482021&amp;":"&amp;'HMPL Validation'!Q$482022),'HMPL Validation'!Q$482023,FALSE))</f>
        <v>152</v>
      </c>
      <c r="R146" s="297">
        <f ca="1">+IF(ISERROR(HLOOKUP($B146,INDIRECT("'Monthly Resource Report'!"&amp;'HMPL Validation'!R$482021&amp;":"&amp;'HMPL Validation'!R$482022),'HMPL Validation'!R$482023,FALSE)),0,HLOOKUP($B146,INDIRECT("'Monthly Resource Report'!"&amp;'HMPL Validation'!R$482021&amp;":"&amp;'HMPL Validation'!R$482022),'HMPL Validation'!R$482023,FALSE))</f>
        <v>6.0929977161423539</v>
      </c>
      <c r="S146" s="317">
        <f ca="1">+IF(ISERROR(HLOOKUP($B146,INDIRECT("'Monthly Resource Report'!"&amp;'HMPL Validation'!S$482021&amp;":"&amp;'HMPL Validation'!S$482022),'HMPL Validation'!S$482023,FALSE)),0,HLOOKUP($B146,INDIRECT("'Monthly Resource Report'!"&amp;'HMPL Validation'!S$482021&amp;":"&amp;'HMPL Validation'!S$482022),'HMPL Validation'!S$482023,FALSE))</f>
        <v>6.9920086854137586E-2</v>
      </c>
      <c r="T146" s="318">
        <f ca="1">+IF(ISERROR(HLOOKUP($B146,INDIRECT("'Monthly Resource Report'!"&amp;'HMPL Validation'!T$482021&amp;":"&amp;'HMPL Validation'!T$482022),'HMPL Validation'!T$482023,FALSE)),0,HLOOKUP($B146,INDIRECT("'Monthly Resource Report'!"&amp;'HMPL Validation'!T$482021&amp;":"&amp;'HMPL Validation'!T$482022),'HMPL Validation'!T$482023,FALSE))</f>
        <v>0.49207200909712956</v>
      </c>
    </row>
    <row r="147" spans="2:20" s="461" customFormat="1">
      <c r="B147" s="301">
        <v>45658</v>
      </c>
      <c r="C147" s="294">
        <v>153</v>
      </c>
      <c r="D147" s="297">
        <v>6.2601661378433455</v>
      </c>
      <c r="E147" s="299">
        <v>7.0000000000000007E-2</v>
      </c>
      <c r="F147" s="295">
        <v>0.49</v>
      </c>
      <c r="G147" s="294">
        <f ca="1">+IF(ISERROR(HLOOKUP($B147,INDIRECT("'Monthly Resource Report'!"&amp;'HMPL Validation'!G$482021&amp;":"&amp;'HMPL Validation'!G$482022),'HMPL Validation'!G$482023,FALSE)),0,HLOOKUP($B147,INDIRECT("'Monthly Resource Report'!"&amp;'HMPL Validation'!G$482021&amp;":"&amp;'HMPL Validation'!G$482022),'HMPL Validation'!G$482023,FALSE))</f>
        <v>153</v>
      </c>
      <c r="H147" s="297">
        <f ca="1">+IF(ISERROR(HLOOKUP($B147,INDIRECT("'Monthly Resource Report'!"&amp;'HMPL Validation'!H$482021&amp;":"&amp;'HMPL Validation'!H$482022),'HMPL Validation'!H$482023,FALSE)),0,HLOOKUP($B147,INDIRECT("'Monthly Resource Report'!"&amp;'HMPL Validation'!H$482021&amp;":"&amp;'HMPL Validation'!H$482022),'HMPL Validation'!H$482023,FALSE))</f>
        <v>6.2600027414696235</v>
      </c>
      <c r="I147" s="317">
        <f ca="1">+IF(ISERROR(HLOOKUP($B147,INDIRECT("'Monthly Resource Report'!"&amp;'HMPL Validation'!I$482021&amp;":"&amp;'HMPL Validation'!I$482022),'HMPL Validation'!I$482023,FALSE)),0,HLOOKUP($B147,INDIRECT("'Monthly Resource Report'!"&amp;'HMPL Validation'!I$482021&amp;":"&amp;'HMPL Validation'!I$482022),'HMPL Validation'!I$482023,FALSE))</f>
        <v>6.9877167486213698E-2</v>
      </c>
      <c r="J147" s="318">
        <f ca="1">+IF(ISERROR(HLOOKUP($B147,INDIRECT("'Monthly Resource Report'!"&amp;'HMPL Validation'!J$482021&amp;":"&amp;'HMPL Validation'!J$482022),'HMPL Validation'!J$482023,FALSE)),0,HLOOKUP($B147,INDIRECT("'Monthly Resource Report'!"&amp;'HMPL Validation'!J$482021&amp;":"&amp;'HMPL Validation'!J$482022),'HMPL Validation'!J$482023,FALSE))</f>
        <v>0.49118526950941199</v>
      </c>
      <c r="L147" s="301">
        <v>45658</v>
      </c>
      <c r="M147" s="294">
        <v>152</v>
      </c>
      <c r="N147" s="297">
        <v>6.2601661378433455</v>
      </c>
      <c r="O147" s="299">
        <v>7.0000000000000007E-2</v>
      </c>
      <c r="P147" s="295">
        <v>0.49</v>
      </c>
      <c r="Q147" s="294">
        <f ca="1">+IF(ISERROR(HLOOKUP($B147,INDIRECT("'Monthly Resource Report'!"&amp;'HMPL Validation'!Q$482021&amp;":"&amp;'HMPL Validation'!Q$482022),'HMPL Validation'!Q$482023,FALSE)),0,HLOOKUP($B147,INDIRECT("'Monthly Resource Report'!"&amp;'HMPL Validation'!Q$482021&amp;":"&amp;'HMPL Validation'!Q$482022),'HMPL Validation'!Q$482023,FALSE))</f>
        <v>152</v>
      </c>
      <c r="R147" s="297">
        <f ca="1">+IF(ISERROR(HLOOKUP($B147,INDIRECT("'Monthly Resource Report'!"&amp;'HMPL Validation'!R$482021&amp;":"&amp;'HMPL Validation'!R$482022),'HMPL Validation'!R$482023,FALSE)),0,HLOOKUP($B147,INDIRECT("'Monthly Resource Report'!"&amp;'HMPL Validation'!R$482021&amp;":"&amp;'HMPL Validation'!R$482022),'HMPL Validation'!R$482023,FALSE))</f>
        <v>6.2600045102218385</v>
      </c>
      <c r="S147" s="317">
        <f ca="1">+IF(ISERROR(HLOOKUP($B147,INDIRECT("'Monthly Resource Report'!"&amp;'HMPL Validation'!S$482021&amp;":"&amp;'HMPL Validation'!S$482022),'HMPL Validation'!S$482023,FALSE)),0,HLOOKUP($B147,INDIRECT("'Monthly Resource Report'!"&amp;'HMPL Validation'!S$482021&amp;":"&amp;'HMPL Validation'!S$482022),'HMPL Validation'!S$482023,FALSE))</f>
        <v>6.9878996097684068E-2</v>
      </c>
      <c r="T147" s="318">
        <f ca="1">+IF(ISERROR(HLOOKUP($B147,INDIRECT("'Monthly Resource Report'!"&amp;'HMPL Validation'!T$482021&amp;":"&amp;'HMPL Validation'!T$482022),'HMPL Validation'!T$482023,FALSE)),0,HLOOKUP($B147,INDIRECT("'Monthly Resource Report'!"&amp;'HMPL Validation'!T$482021&amp;":"&amp;'HMPL Validation'!T$482022),'HMPL Validation'!T$482023,FALSE))</f>
        <v>0.49125133239057889</v>
      </c>
    </row>
    <row r="148" spans="2:20" s="461" customFormat="1">
      <c r="B148" s="301">
        <v>45689</v>
      </c>
      <c r="C148" s="294">
        <v>153</v>
      </c>
      <c r="D148" s="297">
        <v>6.2601661378433455</v>
      </c>
      <c r="E148" s="299">
        <v>7.0000000000000007E-2</v>
      </c>
      <c r="F148" s="295">
        <v>0.49</v>
      </c>
      <c r="G148" s="294">
        <f ca="1">+IF(ISERROR(HLOOKUP($B148,INDIRECT("'Monthly Resource Report'!"&amp;'HMPL Validation'!G$482021&amp;":"&amp;'HMPL Validation'!G$482022),'HMPL Validation'!G$482023,FALSE)),0,HLOOKUP($B148,INDIRECT("'Monthly Resource Report'!"&amp;'HMPL Validation'!G$482021&amp;":"&amp;'HMPL Validation'!G$482022),'HMPL Validation'!G$482023,FALSE))</f>
        <v>153</v>
      </c>
      <c r="H148" s="297">
        <f ca="1">+IF(ISERROR(HLOOKUP($B148,INDIRECT("'Monthly Resource Report'!"&amp;'HMPL Validation'!H$482021&amp;":"&amp;'HMPL Validation'!H$482022),'HMPL Validation'!H$482023,FALSE)),0,HLOOKUP($B148,INDIRECT("'Monthly Resource Report'!"&amp;'HMPL Validation'!H$482021&amp;":"&amp;'HMPL Validation'!H$482022),'HMPL Validation'!H$482023,FALSE))</f>
        <v>6.2600027061841725</v>
      </c>
      <c r="I148" s="317">
        <f ca="1">+IF(ISERROR(HLOOKUP($B148,INDIRECT("'Monthly Resource Report'!"&amp;'HMPL Validation'!I$482021&amp;":"&amp;'HMPL Validation'!I$482022),'HMPL Validation'!I$482023,FALSE)),0,HLOOKUP($B148,INDIRECT("'Monthly Resource Report'!"&amp;'HMPL Validation'!I$482021&amp;":"&amp;'HMPL Validation'!I$482022),'HMPL Validation'!I$482023,FALSE))</f>
        <v>6.9873228912741753E-2</v>
      </c>
      <c r="J148" s="318">
        <f ca="1">+IF(ISERROR(HLOOKUP($B148,INDIRECT("'Monthly Resource Report'!"&amp;'HMPL Validation'!J$482021&amp;":"&amp;'HMPL Validation'!J$482022),'HMPL Validation'!J$482023,FALSE)),0,HLOOKUP($B148,INDIRECT("'Monthly Resource Report'!"&amp;'HMPL Validation'!J$482021&amp;":"&amp;'HMPL Validation'!J$482022),'HMPL Validation'!J$482023,FALSE))</f>
        <v>0.49097348735164498</v>
      </c>
      <c r="L148" s="301">
        <v>45689</v>
      </c>
      <c r="M148" s="294">
        <v>152</v>
      </c>
      <c r="N148" s="297">
        <v>6.2601661378433455</v>
      </c>
      <c r="O148" s="299">
        <v>7.0000000000000007E-2</v>
      </c>
      <c r="P148" s="295">
        <v>0.49</v>
      </c>
      <c r="Q148" s="294">
        <f ca="1">+IF(ISERROR(HLOOKUP($B148,INDIRECT("'Monthly Resource Report'!"&amp;'HMPL Validation'!Q$482021&amp;":"&amp;'HMPL Validation'!Q$482022),'HMPL Validation'!Q$482023,FALSE)),0,HLOOKUP($B148,INDIRECT("'Monthly Resource Report'!"&amp;'HMPL Validation'!Q$482021&amp;":"&amp;'HMPL Validation'!Q$482022),'HMPL Validation'!Q$482023,FALSE))</f>
        <v>152</v>
      </c>
      <c r="R148" s="297">
        <f ca="1">+IF(ISERROR(HLOOKUP($B148,INDIRECT("'Monthly Resource Report'!"&amp;'HMPL Validation'!R$482021&amp;":"&amp;'HMPL Validation'!R$482022),'HMPL Validation'!R$482023,FALSE)),0,HLOOKUP($B148,INDIRECT("'Monthly Resource Report'!"&amp;'HMPL Validation'!R$482021&amp;":"&amp;'HMPL Validation'!R$482022),'HMPL Validation'!R$482023,FALSE))</f>
        <v>6.2600043464613631</v>
      </c>
      <c r="S148" s="317">
        <f ca="1">+IF(ISERROR(HLOOKUP($B148,INDIRECT("'Monthly Resource Report'!"&amp;'HMPL Validation'!S$482021&amp;":"&amp;'HMPL Validation'!S$482022),'HMPL Validation'!S$482023,FALSE)),0,HLOOKUP($B148,INDIRECT("'Monthly Resource Report'!"&amp;'HMPL Validation'!S$482021&amp;":"&amp;'HMPL Validation'!S$482022),'HMPL Validation'!S$482023,FALSE))</f>
        <v>6.987461022224091E-2</v>
      </c>
      <c r="T148" s="318">
        <f ca="1">+IF(ISERROR(HLOOKUP($B148,INDIRECT("'Monthly Resource Report'!"&amp;'HMPL Validation'!T$482021&amp;":"&amp;'HMPL Validation'!T$482022),'HMPL Validation'!T$482023,FALSE)),0,HLOOKUP($B148,INDIRECT("'Monthly Resource Report'!"&amp;'HMPL Validation'!T$482021&amp;":"&amp;'HMPL Validation'!T$482022),'HMPL Validation'!T$482023,FALSE))</f>
        <v>0.4913853357445982</v>
      </c>
    </row>
    <row r="149" spans="2:20" s="461" customFormat="1">
      <c r="B149" s="301">
        <v>45717</v>
      </c>
      <c r="C149" s="294">
        <v>153</v>
      </c>
      <c r="D149" s="297">
        <v>6.2601661378433455</v>
      </c>
      <c r="E149" s="299">
        <v>7.0000000000000007E-2</v>
      </c>
      <c r="F149" s="295">
        <v>0.49</v>
      </c>
      <c r="G149" s="294">
        <f ca="1">+IF(ISERROR(HLOOKUP($B149,INDIRECT("'Monthly Resource Report'!"&amp;'HMPL Validation'!G$482021&amp;":"&amp;'HMPL Validation'!G$482022),'HMPL Validation'!G$482023,FALSE)),0,HLOOKUP($B149,INDIRECT("'Monthly Resource Report'!"&amp;'HMPL Validation'!G$482021&amp;":"&amp;'HMPL Validation'!G$482022),'HMPL Validation'!G$482023,FALSE))</f>
        <v>153</v>
      </c>
      <c r="H149" s="297">
        <f ca="1">+IF(ISERROR(HLOOKUP($B149,INDIRECT("'Monthly Resource Report'!"&amp;'HMPL Validation'!H$482021&amp;":"&amp;'HMPL Validation'!H$482022),'HMPL Validation'!H$482023,FALSE)),0,HLOOKUP($B149,INDIRECT("'Monthly Resource Report'!"&amp;'HMPL Validation'!H$482021&amp;":"&amp;'HMPL Validation'!H$482022),'HMPL Validation'!H$482023,FALSE))</f>
        <v>6.2600011901692021</v>
      </c>
      <c r="I149" s="317">
        <f ca="1">+IF(ISERROR(HLOOKUP($B149,INDIRECT("'Monthly Resource Report'!"&amp;'HMPL Validation'!I$482021&amp;":"&amp;'HMPL Validation'!I$482022),'HMPL Validation'!I$482023,FALSE)),0,HLOOKUP($B149,INDIRECT("'Monthly Resource Report'!"&amp;'HMPL Validation'!I$482021&amp;":"&amp;'HMPL Validation'!I$482022),'HMPL Validation'!I$482023,FALSE))</f>
        <v>6.9829716452689261E-2</v>
      </c>
      <c r="J149" s="318">
        <f ca="1">+IF(ISERROR(HLOOKUP($B149,INDIRECT("'Monthly Resource Report'!"&amp;'HMPL Validation'!J$482021&amp;":"&amp;'HMPL Validation'!J$482022),'HMPL Validation'!J$482023,FALSE)),0,HLOOKUP($B149,INDIRECT("'Monthly Resource Report'!"&amp;'HMPL Validation'!J$482021&amp;":"&amp;'HMPL Validation'!J$482022),'HMPL Validation'!J$482023,FALSE))</f>
        <v>0.49150152561714422</v>
      </c>
      <c r="L149" s="301">
        <v>45717</v>
      </c>
      <c r="M149" s="294">
        <v>152</v>
      </c>
      <c r="N149" s="297">
        <v>6.2601661378433455</v>
      </c>
      <c r="O149" s="299">
        <v>7.0000000000000007E-2</v>
      </c>
      <c r="P149" s="295">
        <v>0.49</v>
      </c>
      <c r="Q149" s="294">
        <f ca="1">+IF(ISERROR(HLOOKUP($B149,INDIRECT("'Monthly Resource Report'!"&amp;'HMPL Validation'!Q$482021&amp;":"&amp;'HMPL Validation'!Q$482022),'HMPL Validation'!Q$482023,FALSE)),0,HLOOKUP($B149,INDIRECT("'Monthly Resource Report'!"&amp;'HMPL Validation'!Q$482021&amp;":"&amp;'HMPL Validation'!Q$482022),'HMPL Validation'!Q$482023,FALSE))</f>
        <v>152</v>
      </c>
      <c r="R149" s="297">
        <f ca="1">+IF(ISERROR(HLOOKUP($B149,INDIRECT("'Monthly Resource Report'!"&amp;'HMPL Validation'!R$482021&amp;":"&amp;'HMPL Validation'!R$482022),'HMPL Validation'!R$482023,FALSE)),0,HLOOKUP($B149,INDIRECT("'Monthly Resource Report'!"&amp;'HMPL Validation'!R$482021&amp;":"&amp;'HMPL Validation'!R$482022),'HMPL Validation'!R$482023,FALSE))</f>
        <v>6.260003952935862</v>
      </c>
      <c r="S149" s="317">
        <f ca="1">+IF(ISERROR(HLOOKUP($B149,INDIRECT("'Monthly Resource Report'!"&amp;'HMPL Validation'!S$482021&amp;":"&amp;'HMPL Validation'!S$482022),'HMPL Validation'!S$482023,FALSE)),0,HLOOKUP($B149,INDIRECT("'Monthly Resource Report'!"&amp;'HMPL Validation'!S$482021&amp;":"&amp;'HMPL Validation'!S$482022),'HMPL Validation'!S$482023,FALSE))</f>
        <v>6.98461059900682E-2</v>
      </c>
      <c r="T149" s="318">
        <f ca="1">+IF(ISERROR(HLOOKUP($B149,INDIRECT("'Monthly Resource Report'!"&amp;'HMPL Validation'!T$482021&amp;":"&amp;'HMPL Validation'!T$482022),'HMPL Validation'!T$482023,FALSE)),0,HLOOKUP($B149,INDIRECT("'Monthly Resource Report'!"&amp;'HMPL Validation'!T$482021&amp;":"&amp;'HMPL Validation'!T$482022),'HMPL Validation'!T$482023,FALSE))</f>
        <v>0.49127956842085635</v>
      </c>
    </row>
    <row r="150" spans="2:20" s="461" customFormat="1">
      <c r="B150" s="301">
        <v>45748</v>
      </c>
      <c r="C150" s="294">
        <v>153</v>
      </c>
      <c r="D150" s="297">
        <v>6.2601661378433455</v>
      </c>
      <c r="E150" s="299">
        <v>7.0000000000000007E-2</v>
      </c>
      <c r="F150" s="295">
        <v>0.49</v>
      </c>
      <c r="G150" s="294">
        <f ca="1">+IF(ISERROR(HLOOKUP($B150,INDIRECT("'Monthly Resource Report'!"&amp;'HMPL Validation'!G$482021&amp;":"&amp;'HMPL Validation'!G$482022),'HMPL Validation'!G$482023,FALSE)),0,HLOOKUP($B150,INDIRECT("'Monthly Resource Report'!"&amp;'HMPL Validation'!G$482021&amp;":"&amp;'HMPL Validation'!G$482022),'HMPL Validation'!G$482023,FALSE))</f>
        <v>153</v>
      </c>
      <c r="H150" s="297">
        <f ca="1">+IF(ISERROR(HLOOKUP($B150,INDIRECT("'Monthly Resource Report'!"&amp;'HMPL Validation'!H$482021&amp;":"&amp;'HMPL Validation'!H$482022),'HMPL Validation'!H$482023,FALSE)),0,HLOOKUP($B150,INDIRECT("'Monthly Resource Report'!"&amp;'HMPL Validation'!H$482021&amp;":"&amp;'HMPL Validation'!H$482022),'HMPL Validation'!H$482023,FALSE))</f>
        <v>6.2600014356471183</v>
      </c>
      <c r="I150" s="317">
        <f ca="1">+IF(ISERROR(HLOOKUP($B150,INDIRECT("'Monthly Resource Report'!"&amp;'HMPL Validation'!I$482021&amp;":"&amp;'HMPL Validation'!I$482022),'HMPL Validation'!I$482023,FALSE)),0,HLOOKUP($B150,INDIRECT("'Monthly Resource Report'!"&amp;'HMPL Validation'!I$482021&amp;":"&amp;'HMPL Validation'!I$482022),'HMPL Validation'!I$482023,FALSE))</f>
        <v>6.9821747125369912E-2</v>
      </c>
      <c r="J150" s="318">
        <f ca="1">+IF(ISERROR(HLOOKUP($B150,INDIRECT("'Monthly Resource Report'!"&amp;'HMPL Validation'!J$482021&amp;":"&amp;'HMPL Validation'!J$482022),'HMPL Validation'!J$482023,FALSE)),0,HLOOKUP($B150,INDIRECT("'Monthly Resource Report'!"&amp;'HMPL Validation'!J$482021&amp;":"&amp;'HMPL Validation'!J$482022),'HMPL Validation'!J$482023,FALSE))</f>
        <v>0.49093060777216824</v>
      </c>
      <c r="L150" s="301">
        <v>45748</v>
      </c>
      <c r="M150" s="294">
        <v>152</v>
      </c>
      <c r="N150" s="297">
        <v>6.2601661378433455</v>
      </c>
      <c r="O150" s="299">
        <v>7.0000000000000007E-2</v>
      </c>
      <c r="P150" s="295">
        <v>0.49</v>
      </c>
      <c r="Q150" s="294">
        <f ca="1">+IF(ISERROR(HLOOKUP($B150,INDIRECT("'Monthly Resource Report'!"&amp;'HMPL Validation'!Q$482021&amp;":"&amp;'HMPL Validation'!Q$482022),'HMPL Validation'!Q$482023,FALSE)),0,HLOOKUP($B150,INDIRECT("'Monthly Resource Report'!"&amp;'HMPL Validation'!Q$482021&amp;":"&amp;'HMPL Validation'!Q$482022),'HMPL Validation'!Q$482023,FALSE))</f>
        <v>152</v>
      </c>
      <c r="R150" s="297">
        <f ca="1">+IF(ISERROR(HLOOKUP($B150,INDIRECT("'Monthly Resource Report'!"&amp;'HMPL Validation'!R$482021&amp;":"&amp;'HMPL Validation'!R$482022),'HMPL Validation'!R$482023,FALSE)),0,HLOOKUP($B150,INDIRECT("'Monthly Resource Report'!"&amp;'HMPL Validation'!R$482021&amp;":"&amp;'HMPL Validation'!R$482022),'HMPL Validation'!R$482023,FALSE))</f>
        <v>6.260003967241917</v>
      </c>
      <c r="S150" s="317">
        <f ca="1">+IF(ISERROR(HLOOKUP($B150,INDIRECT("'Monthly Resource Report'!"&amp;'HMPL Validation'!S$482021&amp;":"&amp;'HMPL Validation'!S$482022),'HMPL Validation'!S$482023,FALSE)),0,HLOOKUP($B150,INDIRECT("'Monthly Resource Report'!"&amp;'HMPL Validation'!S$482021&amp;":"&amp;'HMPL Validation'!S$482022),'HMPL Validation'!S$482023,FALSE))</f>
        <v>6.9831590080966899E-2</v>
      </c>
      <c r="T150" s="318">
        <f ca="1">+IF(ISERROR(HLOOKUP($B150,INDIRECT("'Monthly Resource Report'!"&amp;'HMPL Validation'!T$482021&amp;":"&amp;'HMPL Validation'!T$482022),'HMPL Validation'!T$482023,FALSE)),0,HLOOKUP($B150,INDIRECT("'Monthly Resource Report'!"&amp;'HMPL Validation'!T$482021&amp;":"&amp;'HMPL Validation'!T$482022),'HMPL Validation'!T$482023,FALSE))</f>
        <v>0.49236405682822909</v>
      </c>
    </row>
    <row r="151" spans="2:20" s="461" customFormat="1">
      <c r="B151" s="301">
        <v>45778</v>
      </c>
      <c r="C151" s="294">
        <v>153</v>
      </c>
      <c r="D151" s="297">
        <v>6.2601661378433455</v>
      </c>
      <c r="E151" s="299">
        <v>7.0000000000000007E-2</v>
      </c>
      <c r="F151" s="295">
        <v>0.49</v>
      </c>
      <c r="G151" s="294">
        <f ca="1">+IF(ISERROR(HLOOKUP($B151,INDIRECT("'Monthly Resource Report'!"&amp;'HMPL Validation'!G$482021&amp;":"&amp;'HMPL Validation'!G$482022),'HMPL Validation'!G$482023,FALSE)),0,HLOOKUP($B151,INDIRECT("'Monthly Resource Report'!"&amp;'HMPL Validation'!G$482021&amp;":"&amp;'HMPL Validation'!G$482022),'HMPL Validation'!G$482023,FALSE))</f>
        <v>153</v>
      </c>
      <c r="H151" s="297">
        <f ca="1">+IF(ISERROR(HLOOKUP($B151,INDIRECT("'Monthly Resource Report'!"&amp;'HMPL Validation'!H$482021&amp;":"&amp;'HMPL Validation'!H$482022),'HMPL Validation'!H$482023,FALSE)),0,HLOOKUP($B151,INDIRECT("'Monthly Resource Report'!"&amp;'HMPL Validation'!H$482021&amp;":"&amp;'HMPL Validation'!H$482022),'HMPL Validation'!H$482023,FALSE))</f>
        <v>6.2600002978317848</v>
      </c>
      <c r="I151" s="317">
        <f ca="1">+IF(ISERROR(HLOOKUP($B151,INDIRECT("'Monthly Resource Report'!"&amp;'HMPL Validation'!I$482021&amp;":"&amp;'HMPL Validation'!I$482022),'HMPL Validation'!I$482023,FALSE)),0,HLOOKUP($B151,INDIRECT("'Monthly Resource Report'!"&amp;'HMPL Validation'!I$482021&amp;":"&amp;'HMPL Validation'!I$482022),'HMPL Validation'!I$482023,FALSE))</f>
        <v>6.9836025269417498E-2</v>
      </c>
      <c r="J151" s="318">
        <f ca="1">+IF(ISERROR(HLOOKUP($B151,INDIRECT("'Monthly Resource Report'!"&amp;'HMPL Validation'!J$482021&amp;":"&amp;'HMPL Validation'!J$482022),'HMPL Validation'!J$482023,FALSE)),0,HLOOKUP($B151,INDIRECT("'Monthly Resource Report'!"&amp;'HMPL Validation'!J$482021&amp;":"&amp;'HMPL Validation'!J$482022),'HMPL Validation'!J$482023,FALSE))</f>
        <v>0.4911996063067432</v>
      </c>
      <c r="L151" s="301">
        <v>45778</v>
      </c>
      <c r="M151" s="294">
        <v>152</v>
      </c>
      <c r="N151" s="297">
        <v>6.2601661378433455</v>
      </c>
      <c r="O151" s="299">
        <v>7.0000000000000007E-2</v>
      </c>
      <c r="P151" s="295">
        <v>0.49</v>
      </c>
      <c r="Q151" s="294">
        <f ca="1">+IF(ISERROR(HLOOKUP($B151,INDIRECT("'Monthly Resource Report'!"&amp;'HMPL Validation'!Q$482021&amp;":"&amp;'HMPL Validation'!Q$482022),'HMPL Validation'!Q$482023,FALSE)),0,HLOOKUP($B151,INDIRECT("'Monthly Resource Report'!"&amp;'HMPL Validation'!Q$482021&amp;":"&amp;'HMPL Validation'!Q$482022),'HMPL Validation'!Q$482023,FALSE))</f>
        <v>152</v>
      </c>
      <c r="R151" s="297">
        <f ca="1">+IF(ISERROR(HLOOKUP($B151,INDIRECT("'Monthly Resource Report'!"&amp;'HMPL Validation'!R$482021&amp;":"&amp;'HMPL Validation'!R$482022),'HMPL Validation'!R$482023,FALSE)),0,HLOOKUP($B151,INDIRECT("'Monthly Resource Report'!"&amp;'HMPL Validation'!R$482021&amp;":"&amp;'HMPL Validation'!R$482022),'HMPL Validation'!R$482023,FALSE))</f>
        <v>6.2600046483238883</v>
      </c>
      <c r="S151" s="317">
        <f ca="1">+IF(ISERROR(HLOOKUP($B151,INDIRECT("'Monthly Resource Report'!"&amp;'HMPL Validation'!S$482021&amp;":"&amp;'HMPL Validation'!S$482022),'HMPL Validation'!S$482023,FALSE)),0,HLOOKUP($B151,INDIRECT("'Monthly Resource Report'!"&amp;'HMPL Validation'!S$482021&amp;":"&amp;'HMPL Validation'!S$482022),'HMPL Validation'!S$482023,FALSE))</f>
        <v>6.9828225810044539E-2</v>
      </c>
      <c r="T151" s="318">
        <f ca="1">+IF(ISERROR(HLOOKUP($B151,INDIRECT("'Monthly Resource Report'!"&amp;'HMPL Validation'!T$482021&amp;":"&amp;'HMPL Validation'!T$482022),'HMPL Validation'!T$482023,FALSE)),0,HLOOKUP($B151,INDIRECT("'Monthly Resource Report'!"&amp;'HMPL Validation'!T$482021&amp;":"&amp;'HMPL Validation'!T$482022),'HMPL Validation'!T$482023,FALSE))</f>
        <v>0.49233816676772252</v>
      </c>
    </row>
    <row r="152" spans="2:20" s="461" customFormat="1">
      <c r="B152" s="301">
        <v>45809</v>
      </c>
      <c r="C152" s="294">
        <v>153</v>
      </c>
      <c r="D152" s="297">
        <v>6.2601661378433455</v>
      </c>
      <c r="E152" s="299">
        <v>7.0000000000000007E-2</v>
      </c>
      <c r="F152" s="295">
        <v>0.49</v>
      </c>
      <c r="G152" s="294">
        <f ca="1">+IF(ISERROR(HLOOKUP($B152,INDIRECT("'Monthly Resource Report'!"&amp;'HMPL Validation'!G$482021&amp;":"&amp;'HMPL Validation'!G$482022),'HMPL Validation'!G$482023,FALSE)),0,HLOOKUP($B152,INDIRECT("'Monthly Resource Report'!"&amp;'HMPL Validation'!G$482021&amp;":"&amp;'HMPL Validation'!G$482022),'HMPL Validation'!G$482023,FALSE))</f>
        <v>153</v>
      </c>
      <c r="H152" s="297">
        <f ca="1">+IF(ISERROR(HLOOKUP($B152,INDIRECT("'Monthly Resource Report'!"&amp;'HMPL Validation'!H$482021&amp;":"&amp;'HMPL Validation'!H$482022),'HMPL Validation'!H$482023,FALSE)),0,HLOOKUP($B152,INDIRECT("'Monthly Resource Report'!"&amp;'HMPL Validation'!H$482021&amp;":"&amp;'HMPL Validation'!H$482022),'HMPL Validation'!H$482023,FALSE))</f>
        <v>6.260002146054326</v>
      </c>
      <c r="I152" s="317">
        <f ca="1">+IF(ISERROR(HLOOKUP($B152,INDIRECT("'Monthly Resource Report'!"&amp;'HMPL Validation'!I$482021&amp;":"&amp;'HMPL Validation'!I$482022),'HMPL Validation'!I$482023,FALSE)),0,HLOOKUP($B152,INDIRECT("'Monthly Resource Report'!"&amp;'HMPL Validation'!I$482021&amp;":"&amp;'HMPL Validation'!I$482022),'HMPL Validation'!I$482023,FALSE))</f>
        <v>6.9839709935803254E-2</v>
      </c>
      <c r="J152" s="318">
        <f ca="1">+IF(ISERROR(HLOOKUP($B152,INDIRECT("'Monthly Resource Report'!"&amp;'HMPL Validation'!J$482021&amp;":"&amp;'HMPL Validation'!J$482022),'HMPL Validation'!J$482023,FALSE)),0,HLOOKUP($B152,INDIRECT("'Monthly Resource Report'!"&amp;'HMPL Validation'!J$482021&amp;":"&amp;'HMPL Validation'!J$482022),'HMPL Validation'!J$482023,FALSE))</f>
        <v>0.49091708516918642</v>
      </c>
      <c r="L152" s="301">
        <v>45809</v>
      </c>
      <c r="M152" s="294">
        <v>152</v>
      </c>
      <c r="N152" s="297">
        <v>6.2601661378433455</v>
      </c>
      <c r="O152" s="299">
        <v>7.0000000000000007E-2</v>
      </c>
      <c r="P152" s="295">
        <v>0.49</v>
      </c>
      <c r="Q152" s="294">
        <f ca="1">+IF(ISERROR(HLOOKUP($B152,INDIRECT("'Monthly Resource Report'!"&amp;'HMPL Validation'!Q$482021&amp;":"&amp;'HMPL Validation'!Q$482022),'HMPL Validation'!Q$482023,FALSE)),0,HLOOKUP($B152,INDIRECT("'Monthly Resource Report'!"&amp;'HMPL Validation'!Q$482021&amp;":"&amp;'HMPL Validation'!Q$482022),'HMPL Validation'!Q$482023,FALSE))</f>
        <v>152</v>
      </c>
      <c r="R152" s="297">
        <f ca="1">+IF(ISERROR(HLOOKUP($B152,INDIRECT("'Monthly Resource Report'!"&amp;'HMPL Validation'!R$482021&amp;":"&amp;'HMPL Validation'!R$482022),'HMPL Validation'!R$482023,FALSE)),0,HLOOKUP($B152,INDIRECT("'Monthly Resource Report'!"&amp;'HMPL Validation'!R$482021&amp;":"&amp;'HMPL Validation'!R$482022),'HMPL Validation'!R$482023,FALSE))</f>
        <v>6.2600049969809914</v>
      </c>
      <c r="S152" s="317">
        <f ca="1">+IF(ISERROR(HLOOKUP($B152,INDIRECT("'Monthly Resource Report'!"&amp;'HMPL Validation'!S$482021&amp;":"&amp;'HMPL Validation'!S$482022),'HMPL Validation'!S$482023,FALSE)),0,HLOOKUP($B152,INDIRECT("'Monthly Resource Report'!"&amp;'HMPL Validation'!S$482021&amp;":"&amp;'HMPL Validation'!S$482022),'HMPL Validation'!S$482023,FALSE))</f>
        <v>6.9848716131365757E-2</v>
      </c>
      <c r="T152" s="318">
        <f ca="1">+IF(ISERROR(HLOOKUP($B152,INDIRECT("'Monthly Resource Report'!"&amp;'HMPL Validation'!T$482021&amp;":"&amp;'HMPL Validation'!T$482022),'HMPL Validation'!T$482023,FALSE)),0,HLOOKUP($B152,INDIRECT("'Monthly Resource Report'!"&amp;'HMPL Validation'!T$482021&amp;":"&amp;'HMPL Validation'!T$482022),'HMPL Validation'!T$482023,FALSE))</f>
        <v>0.49088387485894208</v>
      </c>
    </row>
    <row r="153" spans="2:20" s="461" customFormat="1">
      <c r="B153" s="301">
        <v>45839</v>
      </c>
      <c r="C153" s="294">
        <v>153</v>
      </c>
      <c r="D153" s="297">
        <v>6.2601661378433455</v>
      </c>
      <c r="E153" s="299">
        <v>7.0000000000000007E-2</v>
      </c>
      <c r="F153" s="295">
        <v>0.49</v>
      </c>
      <c r="G153" s="294">
        <f ca="1">+IF(ISERROR(HLOOKUP($B153,INDIRECT("'Monthly Resource Report'!"&amp;'HMPL Validation'!G$482021&amp;":"&amp;'HMPL Validation'!G$482022),'HMPL Validation'!G$482023,FALSE)),0,HLOOKUP($B153,INDIRECT("'Monthly Resource Report'!"&amp;'HMPL Validation'!G$482021&amp;":"&amp;'HMPL Validation'!G$482022),'HMPL Validation'!G$482023,FALSE))</f>
        <v>153</v>
      </c>
      <c r="H153" s="297">
        <f ca="1">+IF(ISERROR(HLOOKUP($B153,INDIRECT("'Monthly Resource Report'!"&amp;'HMPL Validation'!H$482021&amp;":"&amp;'HMPL Validation'!H$482022),'HMPL Validation'!H$482023,FALSE)),0,HLOOKUP($B153,INDIRECT("'Monthly Resource Report'!"&amp;'HMPL Validation'!H$482021&amp;":"&amp;'HMPL Validation'!H$482022),'HMPL Validation'!H$482023,FALSE))</f>
        <v>6.2600027448289381</v>
      </c>
      <c r="I153" s="317">
        <f ca="1">+IF(ISERROR(HLOOKUP($B153,INDIRECT("'Monthly Resource Report'!"&amp;'HMPL Validation'!I$482021&amp;":"&amp;'HMPL Validation'!I$482022),'HMPL Validation'!I$482023,FALSE)),0,HLOOKUP($B153,INDIRECT("'Monthly Resource Report'!"&amp;'HMPL Validation'!I$482021&amp;":"&amp;'HMPL Validation'!I$482022),'HMPL Validation'!I$482023,FALSE))</f>
        <v>6.9864628223606673E-2</v>
      </c>
      <c r="J153" s="318">
        <f ca="1">+IF(ISERROR(HLOOKUP($B153,INDIRECT("'Monthly Resource Report'!"&amp;'HMPL Validation'!J$482021&amp;":"&amp;'HMPL Validation'!J$482022),'HMPL Validation'!J$482023,FALSE)),0,HLOOKUP($B153,INDIRECT("'Monthly Resource Report'!"&amp;'HMPL Validation'!J$482021&amp;":"&amp;'HMPL Validation'!J$482022),'HMPL Validation'!J$482023,FALSE))</f>
        <v>0.49088235800367624</v>
      </c>
      <c r="L153" s="301">
        <v>45839</v>
      </c>
      <c r="M153" s="294">
        <v>152</v>
      </c>
      <c r="N153" s="297">
        <v>6.2601661378433455</v>
      </c>
      <c r="O153" s="299">
        <v>7.0000000000000007E-2</v>
      </c>
      <c r="P153" s="295">
        <v>0.49</v>
      </c>
      <c r="Q153" s="294">
        <f ca="1">+IF(ISERROR(HLOOKUP($B153,INDIRECT("'Monthly Resource Report'!"&amp;'HMPL Validation'!Q$482021&amp;":"&amp;'HMPL Validation'!Q$482022),'HMPL Validation'!Q$482023,FALSE)),0,HLOOKUP($B153,INDIRECT("'Monthly Resource Report'!"&amp;'HMPL Validation'!Q$482021&amp;":"&amp;'HMPL Validation'!Q$482022),'HMPL Validation'!Q$482023,FALSE))</f>
        <v>152</v>
      </c>
      <c r="R153" s="297">
        <f ca="1">+IF(ISERROR(HLOOKUP($B153,INDIRECT("'Monthly Resource Report'!"&amp;'HMPL Validation'!R$482021&amp;":"&amp;'HMPL Validation'!R$482022),'HMPL Validation'!R$482023,FALSE)),0,HLOOKUP($B153,INDIRECT("'Monthly Resource Report'!"&amp;'HMPL Validation'!R$482021&amp;":"&amp;'HMPL Validation'!R$482022),'HMPL Validation'!R$482023,FALSE))</f>
        <v>6.2600043199654394</v>
      </c>
      <c r="S153" s="317">
        <f ca="1">+IF(ISERROR(HLOOKUP($B153,INDIRECT("'Monthly Resource Report'!"&amp;'HMPL Validation'!S$482021&amp;":"&amp;'HMPL Validation'!S$482022),'HMPL Validation'!S$482023,FALSE)),0,HLOOKUP($B153,INDIRECT("'Monthly Resource Report'!"&amp;'HMPL Validation'!S$482021&amp;":"&amp;'HMPL Validation'!S$482022),'HMPL Validation'!S$482023,FALSE))</f>
        <v>6.9864706226159576E-2</v>
      </c>
      <c r="T153" s="318">
        <f ca="1">+IF(ISERROR(HLOOKUP($B153,INDIRECT("'Monthly Resource Report'!"&amp;'HMPL Validation'!T$482021&amp;":"&amp;'HMPL Validation'!T$482022),'HMPL Validation'!T$482023,FALSE)),0,HLOOKUP($B153,INDIRECT("'Monthly Resource Report'!"&amp;'HMPL Validation'!T$482021&amp;":"&amp;'HMPL Validation'!T$482022),'HMPL Validation'!T$482023,FALSE))</f>
        <v>0.49168079894052119</v>
      </c>
    </row>
    <row r="154" spans="2:20" s="461" customFormat="1">
      <c r="B154" s="301">
        <v>45870</v>
      </c>
      <c r="C154" s="294">
        <v>153</v>
      </c>
      <c r="D154" s="297">
        <v>6.2601661378433455</v>
      </c>
      <c r="E154" s="299">
        <v>7.0000000000000007E-2</v>
      </c>
      <c r="F154" s="295">
        <v>0.49</v>
      </c>
      <c r="G154" s="294">
        <f ca="1">+IF(ISERROR(HLOOKUP($B154,INDIRECT("'Monthly Resource Report'!"&amp;'HMPL Validation'!G$482021&amp;":"&amp;'HMPL Validation'!G$482022),'HMPL Validation'!G$482023,FALSE)),0,HLOOKUP($B154,INDIRECT("'Monthly Resource Report'!"&amp;'HMPL Validation'!G$482021&amp;":"&amp;'HMPL Validation'!G$482022),'HMPL Validation'!G$482023,FALSE))</f>
        <v>153</v>
      </c>
      <c r="H154" s="297">
        <f ca="1">+IF(ISERROR(HLOOKUP($B154,INDIRECT("'Monthly Resource Report'!"&amp;'HMPL Validation'!H$482021&amp;":"&amp;'HMPL Validation'!H$482022),'HMPL Validation'!H$482023,FALSE)),0,HLOOKUP($B154,INDIRECT("'Monthly Resource Report'!"&amp;'HMPL Validation'!H$482021&amp;":"&amp;'HMPL Validation'!H$482022),'HMPL Validation'!H$482023,FALSE))</f>
        <v>6.2600032213349994</v>
      </c>
      <c r="I154" s="317">
        <f ca="1">+IF(ISERROR(HLOOKUP($B154,INDIRECT("'Monthly Resource Report'!"&amp;'HMPL Validation'!I$482021&amp;":"&amp;'HMPL Validation'!I$482022),'HMPL Validation'!I$482023,FALSE)),0,HLOOKUP($B154,INDIRECT("'Monthly Resource Report'!"&amp;'HMPL Validation'!I$482021&amp;":"&amp;'HMPL Validation'!I$482022),'HMPL Validation'!I$482023,FALSE))</f>
        <v>6.9865024453660746E-2</v>
      </c>
      <c r="J154" s="318">
        <f ca="1">+IF(ISERROR(HLOOKUP($B154,INDIRECT("'Monthly Resource Report'!"&amp;'HMPL Validation'!J$482021&amp;":"&amp;'HMPL Validation'!J$482022),'HMPL Validation'!J$482023,FALSE)),0,HLOOKUP($B154,INDIRECT("'Monthly Resource Report'!"&amp;'HMPL Validation'!J$482021&amp;":"&amp;'HMPL Validation'!J$482022),'HMPL Validation'!J$482023,FALSE))</f>
        <v>0.49118432223077291</v>
      </c>
      <c r="L154" s="301">
        <v>45870</v>
      </c>
      <c r="M154" s="294">
        <v>152</v>
      </c>
      <c r="N154" s="297">
        <v>6.2601661378433455</v>
      </c>
      <c r="O154" s="299">
        <v>7.0000000000000007E-2</v>
      </c>
      <c r="P154" s="295">
        <v>0.49</v>
      </c>
      <c r="Q154" s="294">
        <f ca="1">+IF(ISERROR(HLOOKUP($B154,INDIRECT("'Monthly Resource Report'!"&amp;'HMPL Validation'!Q$482021&amp;":"&amp;'HMPL Validation'!Q$482022),'HMPL Validation'!Q$482023,FALSE)),0,HLOOKUP($B154,INDIRECT("'Monthly Resource Report'!"&amp;'HMPL Validation'!Q$482021&amp;":"&amp;'HMPL Validation'!Q$482022),'HMPL Validation'!Q$482023,FALSE))</f>
        <v>152</v>
      </c>
      <c r="R154" s="297">
        <f ca="1">+IF(ISERROR(HLOOKUP($B154,INDIRECT("'Monthly Resource Report'!"&amp;'HMPL Validation'!R$482021&amp;":"&amp;'HMPL Validation'!R$482022),'HMPL Validation'!R$482023,FALSE)),0,HLOOKUP($B154,INDIRECT("'Monthly Resource Report'!"&amp;'HMPL Validation'!R$482021&amp;":"&amp;'HMPL Validation'!R$482022),'HMPL Validation'!R$482023,FALSE))</f>
        <v>6.2600049043159967</v>
      </c>
      <c r="S154" s="317">
        <f ca="1">+IF(ISERROR(HLOOKUP($B154,INDIRECT("'Monthly Resource Report'!"&amp;'HMPL Validation'!S$482021&amp;":"&amp;'HMPL Validation'!S$482022),'HMPL Validation'!S$482023,FALSE)),0,HLOOKUP($B154,INDIRECT("'Monthly Resource Report'!"&amp;'HMPL Validation'!S$482021&amp;":"&amp;'HMPL Validation'!S$482022),'HMPL Validation'!S$482023,FALSE))</f>
        <v>6.9872025509523039E-2</v>
      </c>
      <c r="T154" s="318">
        <f ca="1">+IF(ISERROR(HLOOKUP($B154,INDIRECT("'Monthly Resource Report'!"&amp;'HMPL Validation'!T$482021&amp;":"&amp;'HMPL Validation'!T$482022),'HMPL Validation'!T$482023,FALSE)),0,HLOOKUP($B154,INDIRECT("'Monthly Resource Report'!"&amp;'HMPL Validation'!T$482021&amp;":"&amp;'HMPL Validation'!T$482022),'HMPL Validation'!T$482023,FALSE))</f>
        <v>0.49166994728203556</v>
      </c>
    </row>
    <row r="155" spans="2:20" s="461" customFormat="1">
      <c r="B155" s="301">
        <v>45901</v>
      </c>
      <c r="C155" s="294">
        <v>153</v>
      </c>
      <c r="D155" s="297">
        <v>6.2601661378433455</v>
      </c>
      <c r="E155" s="299">
        <v>7.0000000000000007E-2</v>
      </c>
      <c r="F155" s="295">
        <v>0.49</v>
      </c>
      <c r="G155" s="294">
        <f ca="1">+IF(ISERROR(HLOOKUP($B155,INDIRECT("'Monthly Resource Report'!"&amp;'HMPL Validation'!G$482021&amp;":"&amp;'HMPL Validation'!G$482022),'HMPL Validation'!G$482023,FALSE)),0,HLOOKUP($B155,INDIRECT("'Monthly Resource Report'!"&amp;'HMPL Validation'!G$482021&amp;":"&amp;'HMPL Validation'!G$482022),'HMPL Validation'!G$482023,FALSE))</f>
        <v>153</v>
      </c>
      <c r="H155" s="297">
        <f ca="1">+IF(ISERROR(HLOOKUP($B155,INDIRECT("'Monthly Resource Report'!"&amp;'HMPL Validation'!H$482021&amp;":"&amp;'HMPL Validation'!H$482022),'HMPL Validation'!H$482023,FALSE)),0,HLOOKUP($B155,INDIRECT("'Monthly Resource Report'!"&amp;'HMPL Validation'!H$482021&amp;":"&amp;'HMPL Validation'!H$482022),'HMPL Validation'!H$482023,FALSE))</f>
        <v>6.260001643723033</v>
      </c>
      <c r="I155" s="317">
        <f ca="1">+IF(ISERROR(HLOOKUP($B155,INDIRECT("'Monthly Resource Report'!"&amp;'HMPL Validation'!I$482021&amp;":"&amp;'HMPL Validation'!I$482022),'HMPL Validation'!I$482023,FALSE)),0,HLOOKUP($B155,INDIRECT("'Monthly Resource Report'!"&amp;'HMPL Validation'!I$482021&amp;":"&amp;'HMPL Validation'!I$482022),'HMPL Validation'!I$482023,FALSE))</f>
        <v>6.981385659884691E-2</v>
      </c>
      <c r="J155" s="318">
        <f ca="1">+IF(ISERROR(HLOOKUP($B155,INDIRECT("'Monthly Resource Report'!"&amp;'HMPL Validation'!J$482021&amp;":"&amp;'HMPL Validation'!J$482022),'HMPL Validation'!J$482023,FALSE)),0,HLOOKUP($B155,INDIRECT("'Monthly Resource Report'!"&amp;'HMPL Validation'!J$482021&amp;":"&amp;'HMPL Validation'!J$482022),'HMPL Validation'!J$482023,FALSE))</f>
        <v>0.49123982217296813</v>
      </c>
      <c r="L155" s="301">
        <v>45901</v>
      </c>
      <c r="M155" s="294">
        <v>152</v>
      </c>
      <c r="N155" s="297">
        <v>6.2601661378433455</v>
      </c>
      <c r="O155" s="299">
        <v>7.0000000000000007E-2</v>
      </c>
      <c r="P155" s="295">
        <v>0.49</v>
      </c>
      <c r="Q155" s="294">
        <f ca="1">+IF(ISERROR(HLOOKUP($B155,INDIRECT("'Monthly Resource Report'!"&amp;'HMPL Validation'!Q$482021&amp;":"&amp;'HMPL Validation'!Q$482022),'HMPL Validation'!Q$482023,FALSE)),0,HLOOKUP($B155,INDIRECT("'Monthly Resource Report'!"&amp;'HMPL Validation'!Q$482021&amp;":"&amp;'HMPL Validation'!Q$482022),'HMPL Validation'!Q$482023,FALSE))</f>
        <v>152</v>
      </c>
      <c r="R155" s="297">
        <f ca="1">+IF(ISERROR(HLOOKUP($B155,INDIRECT("'Monthly Resource Report'!"&amp;'HMPL Validation'!R$482021&amp;":"&amp;'HMPL Validation'!R$482022),'HMPL Validation'!R$482023,FALSE)),0,HLOOKUP($B155,INDIRECT("'Monthly Resource Report'!"&amp;'HMPL Validation'!R$482021&amp;":"&amp;'HMPL Validation'!R$482022),'HMPL Validation'!R$482023,FALSE))</f>
        <v>6.26000492100221</v>
      </c>
      <c r="S155" s="317">
        <f ca="1">+IF(ISERROR(HLOOKUP($B155,INDIRECT("'Monthly Resource Report'!"&amp;'HMPL Validation'!S$482021&amp;":"&amp;'HMPL Validation'!S$482022),'HMPL Validation'!S$482023,FALSE)),0,HLOOKUP($B155,INDIRECT("'Monthly Resource Report'!"&amp;'HMPL Validation'!S$482021&amp;":"&amp;'HMPL Validation'!S$482022),'HMPL Validation'!S$482023,FALSE))</f>
        <v>6.9833407494186719E-2</v>
      </c>
      <c r="T155" s="318">
        <f ca="1">+IF(ISERROR(HLOOKUP($B155,INDIRECT("'Monthly Resource Report'!"&amp;'HMPL Validation'!T$482021&amp;":"&amp;'HMPL Validation'!T$482022),'HMPL Validation'!T$482023,FALSE)),0,HLOOKUP($B155,INDIRECT("'Monthly Resource Report'!"&amp;'HMPL Validation'!T$482021&amp;":"&amp;'HMPL Validation'!T$482022),'HMPL Validation'!T$482023,FALSE))</f>
        <v>0.49175464136590796</v>
      </c>
    </row>
    <row r="156" spans="2:20" s="461" customFormat="1">
      <c r="B156" s="301">
        <v>45931</v>
      </c>
      <c r="C156" s="294">
        <v>153</v>
      </c>
      <c r="D156" s="297">
        <v>6.2601661378433455</v>
      </c>
      <c r="E156" s="299">
        <v>7.0000000000000007E-2</v>
      </c>
      <c r="F156" s="295">
        <v>0.49</v>
      </c>
      <c r="G156" s="294">
        <f ca="1">+IF(ISERROR(HLOOKUP($B156,INDIRECT("'Monthly Resource Report'!"&amp;'HMPL Validation'!G$482021&amp;":"&amp;'HMPL Validation'!G$482022),'HMPL Validation'!G$482023,FALSE)),0,HLOOKUP($B156,INDIRECT("'Monthly Resource Report'!"&amp;'HMPL Validation'!G$482021&amp;":"&amp;'HMPL Validation'!G$482022),'HMPL Validation'!G$482023,FALSE))</f>
        <v>153</v>
      </c>
      <c r="H156" s="297">
        <f ca="1">+IF(ISERROR(HLOOKUP($B156,INDIRECT("'Monthly Resource Report'!"&amp;'HMPL Validation'!H$482021&amp;":"&amp;'HMPL Validation'!H$482022),'HMPL Validation'!H$482023,FALSE)),0,HLOOKUP($B156,INDIRECT("'Monthly Resource Report'!"&amp;'HMPL Validation'!H$482021&amp;":"&amp;'HMPL Validation'!H$482022),'HMPL Validation'!H$482023,FALSE))</f>
        <v>6.2600007949441547</v>
      </c>
      <c r="I156" s="317">
        <f ca="1">+IF(ISERROR(HLOOKUP($B156,INDIRECT("'Monthly Resource Report'!"&amp;'HMPL Validation'!I$482021&amp;":"&amp;'HMPL Validation'!I$482022),'HMPL Validation'!I$482023,FALSE)),0,HLOOKUP($B156,INDIRECT("'Monthly Resource Report'!"&amp;'HMPL Validation'!I$482021&amp;":"&amp;'HMPL Validation'!I$482022),'HMPL Validation'!I$482023,FALSE))</f>
        <v>6.9824148689166338E-2</v>
      </c>
      <c r="J156" s="318">
        <f ca="1">+IF(ISERROR(HLOOKUP($B156,INDIRECT("'Monthly Resource Report'!"&amp;'HMPL Validation'!J$482021&amp;":"&amp;'HMPL Validation'!J$482022),'HMPL Validation'!J$482023,FALSE)),0,HLOOKUP($B156,INDIRECT("'Monthly Resource Report'!"&amp;'HMPL Validation'!J$482021&amp;":"&amp;'HMPL Validation'!J$482022),'HMPL Validation'!J$482023,FALSE))</f>
        <v>0.49089827353918625</v>
      </c>
      <c r="L156" s="301">
        <v>45931</v>
      </c>
      <c r="M156" s="294">
        <v>152</v>
      </c>
      <c r="N156" s="297">
        <v>6.2601661378433455</v>
      </c>
      <c r="O156" s="299">
        <v>7.0000000000000007E-2</v>
      </c>
      <c r="P156" s="295">
        <v>0.49</v>
      </c>
      <c r="Q156" s="294">
        <f ca="1">+IF(ISERROR(HLOOKUP($B156,INDIRECT("'Monthly Resource Report'!"&amp;'HMPL Validation'!Q$482021&amp;":"&amp;'HMPL Validation'!Q$482022),'HMPL Validation'!Q$482023,FALSE)),0,HLOOKUP($B156,INDIRECT("'Monthly Resource Report'!"&amp;'HMPL Validation'!Q$482021&amp;":"&amp;'HMPL Validation'!Q$482022),'HMPL Validation'!Q$482023,FALSE))</f>
        <v>152</v>
      </c>
      <c r="R156" s="297">
        <f ca="1">+IF(ISERROR(HLOOKUP($B156,INDIRECT("'Monthly Resource Report'!"&amp;'HMPL Validation'!R$482021&amp;":"&amp;'HMPL Validation'!R$482022),'HMPL Validation'!R$482023,FALSE)),0,HLOOKUP($B156,INDIRECT("'Monthly Resource Report'!"&amp;'HMPL Validation'!R$482021&amp;":"&amp;'HMPL Validation'!R$482022),'HMPL Validation'!R$482023,FALSE))</f>
        <v>6.2600045700512004</v>
      </c>
      <c r="S156" s="317">
        <f ca="1">+IF(ISERROR(HLOOKUP($B156,INDIRECT("'Monthly Resource Report'!"&amp;'HMPL Validation'!S$482021&amp;":"&amp;'HMPL Validation'!S$482022),'HMPL Validation'!S$482023,FALSE)),0,HLOOKUP($B156,INDIRECT("'Monthly Resource Report'!"&amp;'HMPL Validation'!S$482021&amp;":"&amp;'HMPL Validation'!S$482022),'HMPL Validation'!S$482023,FALSE))</f>
        <v>6.9834653225983687E-2</v>
      </c>
      <c r="T156" s="318">
        <f ca="1">+IF(ISERROR(HLOOKUP($B156,INDIRECT("'Monthly Resource Report'!"&amp;'HMPL Validation'!T$482021&amp;":"&amp;'HMPL Validation'!T$482022),'HMPL Validation'!T$482023,FALSE)),0,HLOOKUP($B156,INDIRECT("'Monthly Resource Report'!"&amp;'HMPL Validation'!T$482021&amp;":"&amp;'HMPL Validation'!T$482022),'HMPL Validation'!T$482023,FALSE))</f>
        <v>0.4925421791781745</v>
      </c>
    </row>
    <row r="157" spans="2:20" s="461" customFormat="1">
      <c r="B157" s="301">
        <v>45962</v>
      </c>
      <c r="C157" s="294">
        <v>153</v>
      </c>
      <c r="D157" s="297">
        <v>6.2601661378433455</v>
      </c>
      <c r="E157" s="299">
        <v>7.0000000000000007E-2</v>
      </c>
      <c r="F157" s="295">
        <v>0.49</v>
      </c>
      <c r="G157" s="294">
        <f ca="1">+IF(ISERROR(HLOOKUP($B157,INDIRECT("'Monthly Resource Report'!"&amp;'HMPL Validation'!G$482021&amp;":"&amp;'HMPL Validation'!G$482022),'HMPL Validation'!G$482023,FALSE)),0,HLOOKUP($B157,INDIRECT("'Monthly Resource Report'!"&amp;'HMPL Validation'!G$482021&amp;":"&amp;'HMPL Validation'!G$482022),'HMPL Validation'!G$482023,FALSE))</f>
        <v>153</v>
      </c>
      <c r="H157" s="297">
        <f ca="1">+IF(ISERROR(HLOOKUP($B157,INDIRECT("'Monthly Resource Report'!"&amp;'HMPL Validation'!H$482021&amp;":"&amp;'HMPL Validation'!H$482022),'HMPL Validation'!H$482023,FALSE)),0,HLOOKUP($B157,INDIRECT("'Monthly Resource Report'!"&amp;'HMPL Validation'!H$482021&amp;":"&amp;'HMPL Validation'!H$482022),'HMPL Validation'!H$482023,FALSE))</f>
        <v>6.2600020392764639</v>
      </c>
      <c r="I157" s="317">
        <f ca="1">+IF(ISERROR(HLOOKUP($B157,INDIRECT("'Monthly Resource Report'!"&amp;'HMPL Validation'!I$482021&amp;":"&amp;'HMPL Validation'!I$482022),'HMPL Validation'!I$482023,FALSE)),0,HLOOKUP($B157,INDIRECT("'Monthly Resource Report'!"&amp;'HMPL Validation'!I$482021&amp;":"&amp;'HMPL Validation'!I$482022),'HMPL Validation'!I$482023,FALSE))</f>
        <v>6.9840159293590623E-2</v>
      </c>
      <c r="J157" s="318">
        <f ca="1">+IF(ISERROR(HLOOKUP($B157,INDIRECT("'Monthly Resource Report'!"&amp;'HMPL Validation'!J$482021&amp;":"&amp;'HMPL Validation'!J$482022),'HMPL Validation'!J$482023,FALSE)),0,HLOOKUP($B157,INDIRECT("'Monthly Resource Report'!"&amp;'HMPL Validation'!J$482021&amp;":"&amp;'HMPL Validation'!J$482022),'HMPL Validation'!J$482023,FALSE))</f>
        <v>0.49123612447291126</v>
      </c>
      <c r="L157" s="301">
        <v>45962</v>
      </c>
      <c r="M157" s="294">
        <v>152</v>
      </c>
      <c r="N157" s="297">
        <v>6.2601661378433455</v>
      </c>
      <c r="O157" s="299">
        <v>7.0000000000000007E-2</v>
      </c>
      <c r="P157" s="295">
        <v>0.49</v>
      </c>
      <c r="Q157" s="294">
        <f ca="1">+IF(ISERROR(HLOOKUP($B157,INDIRECT("'Monthly Resource Report'!"&amp;'HMPL Validation'!Q$482021&amp;":"&amp;'HMPL Validation'!Q$482022),'HMPL Validation'!Q$482023,FALSE)),0,HLOOKUP($B157,INDIRECT("'Monthly Resource Report'!"&amp;'HMPL Validation'!Q$482021&amp;":"&amp;'HMPL Validation'!Q$482022),'HMPL Validation'!Q$482023,FALSE))</f>
        <v>152</v>
      </c>
      <c r="R157" s="297">
        <f ca="1">+IF(ISERROR(HLOOKUP($B157,INDIRECT("'Monthly Resource Report'!"&amp;'HMPL Validation'!R$482021&amp;":"&amp;'HMPL Validation'!R$482022),'HMPL Validation'!R$482023,FALSE)),0,HLOOKUP($B157,INDIRECT("'Monthly Resource Report'!"&amp;'HMPL Validation'!R$482021&amp;":"&amp;'HMPL Validation'!R$482022),'HMPL Validation'!R$482023,FALSE))</f>
        <v>6.2600058329080168</v>
      </c>
      <c r="S157" s="317">
        <f ca="1">+IF(ISERROR(HLOOKUP($B157,INDIRECT("'Monthly Resource Report'!"&amp;'HMPL Validation'!S$482021&amp;":"&amp;'HMPL Validation'!S$482022),'HMPL Validation'!S$482023,FALSE)),0,HLOOKUP($B157,INDIRECT("'Monthly Resource Report'!"&amp;'HMPL Validation'!S$482021&amp;":"&amp;'HMPL Validation'!S$482022),'HMPL Validation'!S$482023,FALSE))</f>
        <v>6.9849232479421278E-2</v>
      </c>
      <c r="T157" s="318">
        <f ca="1">+IF(ISERROR(HLOOKUP($B157,INDIRECT("'Monthly Resource Report'!"&amp;'HMPL Validation'!T$482021&amp;":"&amp;'HMPL Validation'!T$482022),'HMPL Validation'!T$482023,FALSE)),0,HLOOKUP($B157,INDIRECT("'Monthly Resource Report'!"&amp;'HMPL Validation'!T$482021&amp;":"&amp;'HMPL Validation'!T$482022),'HMPL Validation'!T$482023,FALSE))</f>
        <v>0.49130376111977697</v>
      </c>
    </row>
    <row r="158" spans="2:20" s="461" customFormat="1">
      <c r="B158" s="301">
        <v>45992</v>
      </c>
      <c r="C158" s="294">
        <v>153</v>
      </c>
      <c r="D158" s="297">
        <v>6.2601661378433455</v>
      </c>
      <c r="E158" s="299">
        <v>7.0000000000000007E-2</v>
      </c>
      <c r="F158" s="295">
        <v>0.49</v>
      </c>
      <c r="G158" s="294">
        <f ca="1">+IF(ISERROR(HLOOKUP($B158,INDIRECT("'Monthly Resource Report'!"&amp;'HMPL Validation'!G$482021&amp;":"&amp;'HMPL Validation'!G$482022),'HMPL Validation'!G$482023,FALSE)),0,HLOOKUP($B158,INDIRECT("'Monthly Resource Report'!"&amp;'HMPL Validation'!G$482021&amp;":"&amp;'HMPL Validation'!G$482022),'HMPL Validation'!G$482023,FALSE))</f>
        <v>153</v>
      </c>
      <c r="H158" s="297">
        <f ca="1">+IF(ISERROR(HLOOKUP($B158,INDIRECT("'Monthly Resource Report'!"&amp;'HMPL Validation'!H$482021&amp;":"&amp;'HMPL Validation'!H$482022),'HMPL Validation'!H$482023,FALSE)),0,HLOOKUP($B158,INDIRECT("'Monthly Resource Report'!"&amp;'HMPL Validation'!H$482021&amp;":"&amp;'HMPL Validation'!H$482022),'HMPL Validation'!H$482023,FALSE))</f>
        <v>6.2600024385723616</v>
      </c>
      <c r="I158" s="317">
        <f ca="1">+IF(ISERROR(HLOOKUP($B158,INDIRECT("'Monthly Resource Report'!"&amp;'HMPL Validation'!I$482021&amp;":"&amp;'HMPL Validation'!I$482022),'HMPL Validation'!I$482023,FALSE)),0,HLOOKUP($B158,INDIRECT("'Monthly Resource Report'!"&amp;'HMPL Validation'!I$482021&amp;":"&amp;'HMPL Validation'!I$482022),'HMPL Validation'!I$482023,FALSE))</f>
        <v>6.9874365890129547E-2</v>
      </c>
      <c r="J158" s="318">
        <f ca="1">+IF(ISERROR(HLOOKUP($B158,INDIRECT("'Monthly Resource Report'!"&amp;'HMPL Validation'!J$482021&amp;":"&amp;'HMPL Validation'!J$482022),'HMPL Validation'!J$482023,FALSE)),0,HLOOKUP($B158,INDIRECT("'Monthly Resource Report'!"&amp;'HMPL Validation'!J$482021&amp;":"&amp;'HMPL Validation'!J$482022),'HMPL Validation'!J$482023,FALSE))</f>
        <v>0.49088770648438623</v>
      </c>
      <c r="L158" s="301">
        <v>45992</v>
      </c>
      <c r="M158" s="294">
        <v>152</v>
      </c>
      <c r="N158" s="297">
        <v>6.2601661378433455</v>
      </c>
      <c r="O158" s="299">
        <v>7.0000000000000007E-2</v>
      </c>
      <c r="P158" s="295">
        <v>0.49</v>
      </c>
      <c r="Q158" s="294">
        <f ca="1">+IF(ISERROR(HLOOKUP($B158,INDIRECT("'Monthly Resource Report'!"&amp;'HMPL Validation'!Q$482021&amp;":"&amp;'HMPL Validation'!Q$482022),'HMPL Validation'!Q$482023,FALSE)),0,HLOOKUP($B158,INDIRECT("'Monthly Resource Report'!"&amp;'HMPL Validation'!Q$482021&amp;":"&amp;'HMPL Validation'!Q$482022),'HMPL Validation'!Q$482023,FALSE))</f>
        <v>152</v>
      </c>
      <c r="R158" s="297">
        <f ca="1">+IF(ISERROR(HLOOKUP($B158,INDIRECT("'Monthly Resource Report'!"&amp;'HMPL Validation'!R$482021&amp;":"&amp;'HMPL Validation'!R$482022),'HMPL Validation'!R$482023,FALSE)),0,HLOOKUP($B158,INDIRECT("'Monthly Resource Report'!"&amp;'HMPL Validation'!R$482021&amp;":"&amp;'HMPL Validation'!R$482022),'HMPL Validation'!R$482023,FALSE))</f>
        <v>6.2600047004555055</v>
      </c>
      <c r="S158" s="317">
        <f ca="1">+IF(ISERROR(HLOOKUP($B158,INDIRECT("'Monthly Resource Report'!"&amp;'HMPL Validation'!S$482021&amp;":"&amp;'HMPL Validation'!S$482022),'HMPL Validation'!S$482023,FALSE)),0,HLOOKUP($B158,INDIRECT("'Monthly Resource Report'!"&amp;'HMPL Validation'!S$482021&amp;":"&amp;'HMPL Validation'!S$482022),'HMPL Validation'!S$482023,FALSE))</f>
        <v>6.9891252749519364E-2</v>
      </c>
      <c r="T158" s="318">
        <f ca="1">+IF(ISERROR(HLOOKUP($B158,INDIRECT("'Monthly Resource Report'!"&amp;'HMPL Validation'!T$482021&amp;":"&amp;'HMPL Validation'!T$482022),'HMPL Validation'!T$482023,FALSE)),0,HLOOKUP($B158,INDIRECT("'Monthly Resource Report'!"&amp;'HMPL Validation'!T$482021&amp;":"&amp;'HMPL Validation'!T$482022),'HMPL Validation'!T$482023,FALSE))</f>
        <v>0.49209147344049348</v>
      </c>
    </row>
    <row r="159" spans="2:20" s="461" customFormat="1">
      <c r="B159" s="301">
        <v>46023</v>
      </c>
      <c r="C159" s="294">
        <v>153</v>
      </c>
      <c r="D159" s="297">
        <v>6.4341987564753911</v>
      </c>
      <c r="E159" s="299">
        <v>7.0000000000000007E-2</v>
      </c>
      <c r="F159" s="295">
        <v>0.49</v>
      </c>
      <c r="G159" s="294">
        <f ca="1">+IF(ISERROR(HLOOKUP($B159,INDIRECT("'Monthly Resource Report'!"&amp;'HMPL Validation'!G$482021&amp;":"&amp;'HMPL Validation'!G$482022),'HMPL Validation'!G$482023,FALSE)),0,HLOOKUP($B159,INDIRECT("'Monthly Resource Report'!"&amp;'HMPL Validation'!G$482021&amp;":"&amp;'HMPL Validation'!G$482022),'HMPL Validation'!G$482023,FALSE))</f>
        <v>153</v>
      </c>
      <c r="H159" s="297">
        <f ca="1">+IF(ISERROR(HLOOKUP($B159,INDIRECT("'Monthly Resource Report'!"&amp;'HMPL Validation'!H$482021&amp;":"&amp;'HMPL Validation'!H$482022),'HMPL Validation'!H$482023,FALSE)),0,HLOOKUP($B159,INDIRECT("'Monthly Resource Report'!"&amp;'HMPL Validation'!H$482021&amp;":"&amp;'HMPL Validation'!H$482022),'HMPL Validation'!H$482023,FALSE))</f>
        <v>6.4339967676046568</v>
      </c>
      <c r="I159" s="317">
        <f ca="1">+IF(ISERROR(HLOOKUP($B159,INDIRECT("'Monthly Resource Report'!"&amp;'HMPL Validation'!I$482021&amp;":"&amp;'HMPL Validation'!I$482022),'HMPL Validation'!I$482023,FALSE)),0,HLOOKUP($B159,INDIRECT("'Monthly Resource Report'!"&amp;'HMPL Validation'!I$482021&amp;":"&amp;'HMPL Validation'!I$482022),'HMPL Validation'!I$482023,FALSE))</f>
        <v>6.982785601701251E-2</v>
      </c>
      <c r="J159" s="318">
        <f ca="1">+IF(ISERROR(HLOOKUP($B159,INDIRECT("'Monthly Resource Report'!"&amp;'HMPL Validation'!J$482021&amp;":"&amp;'HMPL Validation'!J$482022),'HMPL Validation'!J$482023,FALSE)),0,HLOOKUP($B159,INDIRECT("'Monthly Resource Report'!"&amp;'HMPL Validation'!J$482021&amp;":"&amp;'HMPL Validation'!J$482022),'HMPL Validation'!J$482023,FALSE))</f>
        <v>0.49090155125916007</v>
      </c>
      <c r="L159" s="301">
        <v>46023</v>
      </c>
      <c r="M159" s="294">
        <v>152</v>
      </c>
      <c r="N159" s="297">
        <v>6.4341987564753911</v>
      </c>
      <c r="O159" s="299">
        <v>7.0000000000000007E-2</v>
      </c>
      <c r="P159" s="295">
        <v>0.49</v>
      </c>
      <c r="Q159" s="294">
        <f ca="1">+IF(ISERROR(HLOOKUP($B159,INDIRECT("'Monthly Resource Report'!"&amp;'HMPL Validation'!Q$482021&amp;":"&amp;'HMPL Validation'!Q$482022),'HMPL Validation'!Q$482023,FALSE)),0,HLOOKUP($B159,INDIRECT("'Monthly Resource Report'!"&amp;'HMPL Validation'!Q$482021&amp;":"&amp;'HMPL Validation'!Q$482022),'HMPL Validation'!Q$482023,FALSE))</f>
        <v>152</v>
      </c>
      <c r="R159" s="297">
        <f ca="1">+IF(ISERROR(HLOOKUP($B159,INDIRECT("'Monthly Resource Report'!"&amp;'HMPL Validation'!R$482021&amp;":"&amp;'HMPL Validation'!R$482022),'HMPL Validation'!R$482023,FALSE)),0,HLOOKUP($B159,INDIRECT("'Monthly Resource Report'!"&amp;'HMPL Validation'!R$482021&amp;":"&amp;'HMPL Validation'!R$482022),'HMPL Validation'!R$482023,FALSE))</f>
        <v>6.4339999272365649</v>
      </c>
      <c r="S159" s="317">
        <f ca="1">+IF(ISERROR(HLOOKUP($B159,INDIRECT("'Monthly Resource Report'!"&amp;'HMPL Validation'!S$482021&amp;":"&amp;'HMPL Validation'!S$482022),'HMPL Validation'!S$482023,FALSE)),0,HLOOKUP($B159,INDIRECT("'Monthly Resource Report'!"&amp;'HMPL Validation'!S$482021&amp;":"&amp;'HMPL Validation'!S$482022),'HMPL Validation'!S$482023,FALSE))</f>
        <v>6.9843508890286884E-2</v>
      </c>
      <c r="T159" s="318">
        <f ca="1">+IF(ISERROR(HLOOKUP($B159,INDIRECT("'Monthly Resource Report'!"&amp;'HMPL Validation'!T$482021&amp;":"&amp;'HMPL Validation'!T$482022),'HMPL Validation'!T$482023,FALSE)),0,HLOOKUP($B159,INDIRECT("'Monthly Resource Report'!"&amp;'HMPL Validation'!T$482021&amp;":"&amp;'HMPL Validation'!T$482022),'HMPL Validation'!T$482023,FALSE))</f>
        <v>0.49126624313550671</v>
      </c>
    </row>
    <row r="160" spans="2:20" s="461" customFormat="1">
      <c r="B160" s="301">
        <v>46054</v>
      </c>
      <c r="C160" s="294">
        <v>153</v>
      </c>
      <c r="D160" s="297">
        <v>6.4341987564753911</v>
      </c>
      <c r="E160" s="299">
        <v>7.0000000000000007E-2</v>
      </c>
      <c r="F160" s="295">
        <v>0.49</v>
      </c>
      <c r="G160" s="294">
        <f ca="1">+IF(ISERROR(HLOOKUP($B160,INDIRECT("'Monthly Resource Report'!"&amp;'HMPL Validation'!G$482021&amp;":"&amp;'HMPL Validation'!G$482022),'HMPL Validation'!G$482023,FALSE)),0,HLOOKUP($B160,INDIRECT("'Monthly Resource Report'!"&amp;'HMPL Validation'!G$482021&amp;":"&amp;'HMPL Validation'!G$482022),'HMPL Validation'!G$482023,FALSE))</f>
        <v>153</v>
      </c>
      <c r="H160" s="297">
        <f ca="1">+IF(ISERROR(HLOOKUP($B160,INDIRECT("'Monthly Resource Report'!"&amp;'HMPL Validation'!H$482021&amp;":"&amp;'HMPL Validation'!H$482022),'HMPL Validation'!H$482023,FALSE)),0,HLOOKUP($B160,INDIRECT("'Monthly Resource Report'!"&amp;'HMPL Validation'!H$482021&amp;":"&amp;'HMPL Validation'!H$482022),'HMPL Validation'!H$482023,FALSE))</f>
        <v>6.4339965882250025</v>
      </c>
      <c r="I160" s="317">
        <f ca="1">+IF(ISERROR(HLOOKUP($B160,INDIRECT("'Monthly Resource Report'!"&amp;'HMPL Validation'!I$482021&amp;":"&amp;'HMPL Validation'!I$482022),'HMPL Validation'!I$482023,FALSE)),0,HLOOKUP($B160,INDIRECT("'Monthly Resource Report'!"&amp;'HMPL Validation'!I$482021&amp;":"&amp;'HMPL Validation'!I$482022),'HMPL Validation'!I$482023,FALSE))</f>
        <v>6.984954494900554E-2</v>
      </c>
      <c r="J160" s="318">
        <f ca="1">+IF(ISERROR(HLOOKUP($B160,INDIRECT("'Monthly Resource Report'!"&amp;'HMPL Validation'!J$482021&amp;":"&amp;'HMPL Validation'!J$482022),'HMPL Validation'!J$482023,FALSE)),0,HLOOKUP($B160,INDIRECT("'Monthly Resource Report'!"&amp;'HMPL Validation'!J$482021&amp;":"&amp;'HMPL Validation'!J$482022),'HMPL Validation'!J$482023,FALSE))</f>
        <v>0.49098754476738055</v>
      </c>
      <c r="L160" s="301">
        <v>46054</v>
      </c>
      <c r="M160" s="294">
        <v>152</v>
      </c>
      <c r="N160" s="297">
        <v>6.4341987564753911</v>
      </c>
      <c r="O160" s="299">
        <v>7.0000000000000007E-2</v>
      </c>
      <c r="P160" s="295">
        <v>0.49</v>
      </c>
      <c r="Q160" s="294">
        <f ca="1">+IF(ISERROR(HLOOKUP($B160,INDIRECT("'Monthly Resource Report'!"&amp;'HMPL Validation'!Q$482021&amp;":"&amp;'HMPL Validation'!Q$482022),'HMPL Validation'!Q$482023,FALSE)),0,HLOOKUP($B160,INDIRECT("'Monthly Resource Report'!"&amp;'HMPL Validation'!Q$482021&amp;":"&amp;'HMPL Validation'!Q$482022),'HMPL Validation'!Q$482023,FALSE))</f>
        <v>152</v>
      </c>
      <c r="R160" s="297">
        <f ca="1">+IF(ISERROR(HLOOKUP($B160,INDIRECT("'Monthly Resource Report'!"&amp;'HMPL Validation'!R$482021&amp;":"&amp;'HMPL Validation'!R$482022),'HMPL Validation'!R$482023,FALSE)),0,HLOOKUP($B160,INDIRECT("'Monthly Resource Report'!"&amp;'HMPL Validation'!R$482021&amp;":"&amp;'HMPL Validation'!R$482022),'HMPL Validation'!R$482023,FALSE))</f>
        <v>6.4339992625184799</v>
      </c>
      <c r="S160" s="317">
        <f ca="1">+IF(ISERROR(HLOOKUP($B160,INDIRECT("'Monthly Resource Report'!"&amp;'HMPL Validation'!S$482021&amp;":"&amp;'HMPL Validation'!S$482022),'HMPL Validation'!S$482023,FALSE)),0,HLOOKUP($B160,INDIRECT("'Monthly Resource Report'!"&amp;'HMPL Validation'!S$482021&amp;":"&amp;'HMPL Validation'!S$482022),'HMPL Validation'!S$482023,FALSE))</f>
        <v>6.9842473714652312E-2</v>
      </c>
      <c r="T160" s="318">
        <f ca="1">+IF(ISERROR(HLOOKUP($B160,INDIRECT("'Monthly Resource Report'!"&amp;'HMPL Validation'!T$482021&amp;":"&amp;'HMPL Validation'!T$482022),'HMPL Validation'!T$482023,FALSE)),0,HLOOKUP($B160,INDIRECT("'Monthly Resource Report'!"&amp;'HMPL Validation'!T$482021&amp;":"&amp;'HMPL Validation'!T$482022),'HMPL Validation'!T$482023,FALSE))</f>
        <v>0.49282810796677923</v>
      </c>
    </row>
    <row r="161" spans="2:20" s="461" customFormat="1">
      <c r="B161" s="301">
        <v>46082</v>
      </c>
      <c r="C161" s="294">
        <v>153</v>
      </c>
      <c r="D161" s="297">
        <v>6.4341987564753911</v>
      </c>
      <c r="E161" s="299">
        <v>7.0000000000000007E-2</v>
      </c>
      <c r="F161" s="295">
        <v>0.49</v>
      </c>
      <c r="G161" s="294">
        <f ca="1">+IF(ISERROR(HLOOKUP($B161,INDIRECT("'Monthly Resource Report'!"&amp;'HMPL Validation'!G$482021&amp;":"&amp;'HMPL Validation'!G$482022),'HMPL Validation'!G$482023,FALSE)),0,HLOOKUP($B161,INDIRECT("'Monthly Resource Report'!"&amp;'HMPL Validation'!G$482021&amp;":"&amp;'HMPL Validation'!G$482022),'HMPL Validation'!G$482023,FALSE))</f>
        <v>153</v>
      </c>
      <c r="H161" s="297">
        <f ca="1">+IF(ISERROR(HLOOKUP($B161,INDIRECT("'Monthly Resource Report'!"&amp;'HMPL Validation'!H$482021&amp;":"&amp;'HMPL Validation'!H$482022),'HMPL Validation'!H$482023,FALSE)),0,HLOOKUP($B161,INDIRECT("'Monthly Resource Report'!"&amp;'HMPL Validation'!H$482021&amp;":"&amp;'HMPL Validation'!H$482022),'HMPL Validation'!H$482023,FALSE))</f>
        <v>6.4339974373491469</v>
      </c>
      <c r="I161" s="317">
        <f ca="1">+IF(ISERROR(HLOOKUP($B161,INDIRECT("'Monthly Resource Report'!"&amp;'HMPL Validation'!I$482021&amp;":"&amp;'HMPL Validation'!I$482022),'HMPL Validation'!I$482023,FALSE)),0,HLOOKUP($B161,INDIRECT("'Monthly Resource Report'!"&amp;'HMPL Validation'!I$482021&amp;":"&amp;'HMPL Validation'!I$482022),'HMPL Validation'!I$482023,FALSE))</f>
        <v>6.9834285771952345E-2</v>
      </c>
      <c r="J161" s="318">
        <f ca="1">+IF(ISERROR(HLOOKUP($B161,INDIRECT("'Monthly Resource Report'!"&amp;'HMPL Validation'!J$482021&amp;":"&amp;'HMPL Validation'!J$482022),'HMPL Validation'!J$482023,FALSE)),0,HLOOKUP($B161,INDIRECT("'Monthly Resource Report'!"&amp;'HMPL Validation'!J$482021&amp;":"&amp;'HMPL Validation'!J$482022),'HMPL Validation'!J$482023,FALSE))</f>
        <v>0.49089502930709744</v>
      </c>
      <c r="L161" s="301">
        <v>46082</v>
      </c>
      <c r="M161" s="294">
        <v>152</v>
      </c>
      <c r="N161" s="297">
        <v>6.4341987564753911</v>
      </c>
      <c r="O161" s="299">
        <v>7.0000000000000007E-2</v>
      </c>
      <c r="P161" s="295">
        <v>0.49</v>
      </c>
      <c r="Q161" s="294">
        <f ca="1">+IF(ISERROR(HLOOKUP($B161,INDIRECT("'Monthly Resource Report'!"&amp;'HMPL Validation'!Q$482021&amp;":"&amp;'HMPL Validation'!Q$482022),'HMPL Validation'!Q$482023,FALSE)),0,HLOOKUP($B161,INDIRECT("'Monthly Resource Report'!"&amp;'HMPL Validation'!Q$482021&amp;":"&amp;'HMPL Validation'!Q$482022),'HMPL Validation'!Q$482023,FALSE))</f>
        <v>152</v>
      </c>
      <c r="R161" s="297">
        <f ca="1">+IF(ISERROR(HLOOKUP($B161,INDIRECT("'Monthly Resource Report'!"&amp;'HMPL Validation'!R$482021&amp;":"&amp;'HMPL Validation'!R$482022),'HMPL Validation'!R$482023,FALSE)),0,HLOOKUP($B161,INDIRECT("'Monthly Resource Report'!"&amp;'HMPL Validation'!R$482021&amp;":"&amp;'HMPL Validation'!R$482022),'HMPL Validation'!R$482023,FALSE))</f>
        <v>6.4339988941077815</v>
      </c>
      <c r="S161" s="317">
        <f ca="1">+IF(ISERROR(HLOOKUP($B161,INDIRECT("'Monthly Resource Report'!"&amp;'HMPL Validation'!S$482021&amp;":"&amp;'HMPL Validation'!S$482022),'HMPL Validation'!S$482023,FALSE)),0,HLOOKUP($B161,INDIRECT("'Monthly Resource Report'!"&amp;'HMPL Validation'!S$482021&amp;":"&amp;'HMPL Validation'!S$482022),'HMPL Validation'!S$482023,FALSE))</f>
        <v>6.9830812615865351E-2</v>
      </c>
      <c r="T161" s="318">
        <f ca="1">+IF(ISERROR(HLOOKUP($B161,INDIRECT("'Monthly Resource Report'!"&amp;'HMPL Validation'!T$482021&amp;":"&amp;'HMPL Validation'!T$482022),'HMPL Validation'!T$482023,FALSE)),0,HLOOKUP($B161,INDIRECT("'Monthly Resource Report'!"&amp;'HMPL Validation'!T$482021&amp;":"&amp;'HMPL Validation'!T$482022),'HMPL Validation'!T$482023,FALSE))</f>
        <v>0.49213572431932423</v>
      </c>
    </row>
    <row r="162" spans="2:20" s="461" customFormat="1">
      <c r="B162" s="301">
        <v>46113</v>
      </c>
      <c r="C162" s="294">
        <v>153</v>
      </c>
      <c r="D162" s="297">
        <v>6.4341987564753911</v>
      </c>
      <c r="E162" s="299">
        <v>7.0000000000000007E-2</v>
      </c>
      <c r="F162" s="295">
        <v>0.49</v>
      </c>
      <c r="G162" s="294">
        <f ca="1">+IF(ISERROR(HLOOKUP($B162,INDIRECT("'Monthly Resource Report'!"&amp;'HMPL Validation'!G$482021&amp;":"&amp;'HMPL Validation'!G$482022),'HMPL Validation'!G$482023,FALSE)),0,HLOOKUP($B162,INDIRECT("'Monthly Resource Report'!"&amp;'HMPL Validation'!G$482021&amp;":"&amp;'HMPL Validation'!G$482022),'HMPL Validation'!G$482023,FALSE))</f>
        <v>153</v>
      </c>
      <c r="H162" s="297">
        <f ca="1">+IF(ISERROR(HLOOKUP($B162,INDIRECT("'Monthly Resource Report'!"&amp;'HMPL Validation'!H$482021&amp;":"&amp;'HMPL Validation'!H$482022),'HMPL Validation'!H$482023,FALSE)),0,HLOOKUP($B162,INDIRECT("'Monthly Resource Report'!"&amp;'HMPL Validation'!H$482021&amp;":"&amp;'HMPL Validation'!H$482022),'HMPL Validation'!H$482023,FALSE))</f>
        <v>6.4340024554941682</v>
      </c>
      <c r="I162" s="317">
        <f ca="1">+IF(ISERROR(HLOOKUP($B162,INDIRECT("'Monthly Resource Report'!"&amp;'HMPL Validation'!I$482021&amp;":"&amp;'HMPL Validation'!I$482022),'HMPL Validation'!I$482023,FALSE)),0,HLOOKUP($B162,INDIRECT("'Monthly Resource Report'!"&amp;'HMPL Validation'!I$482021&amp;":"&amp;'HMPL Validation'!I$482022),'HMPL Validation'!I$482023,FALSE))</f>
        <v>6.9745465906800211E-2</v>
      </c>
      <c r="J162" s="318">
        <f ca="1">+IF(ISERROR(HLOOKUP($B162,INDIRECT("'Monthly Resource Report'!"&amp;'HMPL Validation'!J$482021&amp;":"&amp;'HMPL Validation'!J$482022),'HMPL Validation'!J$482023,FALSE)),0,HLOOKUP($B162,INDIRECT("'Monthly Resource Report'!"&amp;'HMPL Validation'!J$482021&amp;":"&amp;'HMPL Validation'!J$482022),'HMPL Validation'!J$482023,FALSE))</f>
        <v>0.49313257601854132</v>
      </c>
      <c r="L162" s="301">
        <v>46113</v>
      </c>
      <c r="M162" s="294">
        <v>152</v>
      </c>
      <c r="N162" s="297">
        <v>6.4341987564753911</v>
      </c>
      <c r="O162" s="299">
        <v>7.0000000000000007E-2</v>
      </c>
      <c r="P162" s="295">
        <v>0.49</v>
      </c>
      <c r="Q162" s="294">
        <f ca="1">+IF(ISERROR(HLOOKUP($B162,INDIRECT("'Monthly Resource Report'!"&amp;'HMPL Validation'!Q$482021&amp;":"&amp;'HMPL Validation'!Q$482022),'HMPL Validation'!Q$482023,FALSE)),0,HLOOKUP($B162,INDIRECT("'Monthly Resource Report'!"&amp;'HMPL Validation'!Q$482021&amp;":"&amp;'HMPL Validation'!Q$482022),'HMPL Validation'!Q$482023,FALSE))</f>
        <v>152</v>
      </c>
      <c r="R162" s="297">
        <f ca="1">+IF(ISERROR(HLOOKUP($B162,INDIRECT("'Monthly Resource Report'!"&amp;'HMPL Validation'!R$482021&amp;":"&amp;'HMPL Validation'!R$482022),'HMPL Validation'!R$482023,FALSE)),0,HLOOKUP($B162,INDIRECT("'Monthly Resource Report'!"&amp;'HMPL Validation'!R$482021&amp;":"&amp;'HMPL Validation'!R$482022),'HMPL Validation'!R$482023,FALSE))</f>
        <v>6.4340006284038544</v>
      </c>
      <c r="S162" s="317">
        <f ca="1">+IF(ISERROR(HLOOKUP($B162,INDIRECT("'Monthly Resource Report'!"&amp;'HMPL Validation'!S$482021&amp;":"&amp;'HMPL Validation'!S$482022),'HMPL Validation'!S$482023,FALSE)),0,HLOOKUP($B162,INDIRECT("'Monthly Resource Report'!"&amp;'HMPL Validation'!S$482021&amp;":"&amp;'HMPL Validation'!S$482022),'HMPL Validation'!S$482023,FALSE))</f>
        <v>6.9825466305504028E-2</v>
      </c>
      <c r="T162" s="318">
        <f ca="1">+IF(ISERROR(HLOOKUP($B162,INDIRECT("'Monthly Resource Report'!"&amp;'HMPL Validation'!T$482021&amp;":"&amp;'HMPL Validation'!T$482022),'HMPL Validation'!T$482023,FALSE)),0,HLOOKUP($B162,INDIRECT("'Monthly Resource Report'!"&amp;'HMPL Validation'!T$482021&amp;":"&amp;'HMPL Validation'!T$482022),'HMPL Validation'!T$482023,FALSE))</f>
        <v>0.49088384054708861</v>
      </c>
    </row>
    <row r="163" spans="2:20" s="461" customFormat="1">
      <c r="B163" s="301">
        <v>46143</v>
      </c>
      <c r="C163" s="294">
        <v>153</v>
      </c>
      <c r="D163" s="297">
        <v>6.4341987564753911</v>
      </c>
      <c r="E163" s="299">
        <v>7.0000000000000007E-2</v>
      </c>
      <c r="F163" s="295">
        <v>0.49</v>
      </c>
      <c r="G163" s="294">
        <f ca="1">+IF(ISERROR(HLOOKUP($B163,INDIRECT("'Monthly Resource Report'!"&amp;'HMPL Validation'!G$482021&amp;":"&amp;'HMPL Validation'!G$482022),'HMPL Validation'!G$482023,FALSE)),0,HLOOKUP($B163,INDIRECT("'Monthly Resource Report'!"&amp;'HMPL Validation'!G$482021&amp;":"&amp;'HMPL Validation'!G$482022),'HMPL Validation'!G$482023,FALSE))</f>
        <v>153</v>
      </c>
      <c r="H163" s="297">
        <f ca="1">+IF(ISERROR(HLOOKUP($B163,INDIRECT("'Monthly Resource Report'!"&amp;'HMPL Validation'!H$482021&amp;":"&amp;'HMPL Validation'!H$482022),'HMPL Validation'!H$482023,FALSE)),0,HLOOKUP($B163,INDIRECT("'Monthly Resource Report'!"&amp;'HMPL Validation'!H$482021&amp;":"&amp;'HMPL Validation'!H$482022),'HMPL Validation'!H$482023,FALSE))</f>
        <v>6.4339983173835318</v>
      </c>
      <c r="I163" s="317">
        <f ca="1">+IF(ISERROR(HLOOKUP($B163,INDIRECT("'Monthly Resource Report'!"&amp;'HMPL Validation'!I$482021&amp;":"&amp;'HMPL Validation'!I$482022),'HMPL Validation'!I$482023,FALSE)),0,HLOOKUP($B163,INDIRECT("'Monthly Resource Report'!"&amp;'HMPL Validation'!I$482021&amp;":"&amp;'HMPL Validation'!I$482022),'HMPL Validation'!I$482023,FALSE))</f>
        <v>6.9742568405296704E-2</v>
      </c>
      <c r="J163" s="318">
        <f ca="1">+IF(ISERROR(HLOOKUP($B163,INDIRECT("'Monthly Resource Report'!"&amp;'HMPL Validation'!J$482021&amp;":"&amp;'HMPL Validation'!J$482022),'HMPL Validation'!J$482023,FALSE)),0,HLOOKUP($B163,INDIRECT("'Monthly Resource Report'!"&amp;'HMPL Validation'!J$482021&amp;":"&amp;'HMPL Validation'!J$482022),'HMPL Validation'!J$482023,FALSE))</f>
        <v>0.49253262826486444</v>
      </c>
      <c r="L163" s="301">
        <v>46143</v>
      </c>
      <c r="M163" s="294">
        <v>152</v>
      </c>
      <c r="N163" s="297">
        <v>6.4341987564753911</v>
      </c>
      <c r="O163" s="299">
        <v>7.0000000000000007E-2</v>
      </c>
      <c r="P163" s="295">
        <v>0.49</v>
      </c>
      <c r="Q163" s="294">
        <f ca="1">+IF(ISERROR(HLOOKUP($B163,INDIRECT("'Monthly Resource Report'!"&amp;'HMPL Validation'!Q$482021&amp;":"&amp;'HMPL Validation'!Q$482022),'HMPL Validation'!Q$482023,FALSE)),0,HLOOKUP($B163,INDIRECT("'Monthly Resource Report'!"&amp;'HMPL Validation'!Q$482021&amp;":"&amp;'HMPL Validation'!Q$482022),'HMPL Validation'!Q$482023,FALSE))</f>
        <v>152</v>
      </c>
      <c r="R163" s="297">
        <f ca="1">+IF(ISERROR(HLOOKUP($B163,INDIRECT("'Monthly Resource Report'!"&amp;'HMPL Validation'!R$482021&amp;":"&amp;'HMPL Validation'!R$482022),'HMPL Validation'!R$482023,FALSE)),0,HLOOKUP($B163,INDIRECT("'Monthly Resource Report'!"&amp;'HMPL Validation'!R$482021&amp;":"&amp;'HMPL Validation'!R$482022),'HMPL Validation'!R$482023,FALSE))</f>
        <v>6.4339987383486701</v>
      </c>
      <c r="S163" s="317">
        <f ca="1">+IF(ISERROR(HLOOKUP($B163,INDIRECT("'Monthly Resource Report'!"&amp;'HMPL Validation'!S$482021&amp;":"&amp;'HMPL Validation'!S$482022),'HMPL Validation'!S$482023,FALSE)),0,HLOOKUP($B163,INDIRECT("'Monthly Resource Report'!"&amp;'HMPL Validation'!S$482021&amp;":"&amp;'HMPL Validation'!S$482022),'HMPL Validation'!S$482023,FALSE))</f>
        <v>6.9783721078248956E-2</v>
      </c>
      <c r="T163" s="318">
        <f ca="1">+IF(ISERROR(HLOOKUP($B163,INDIRECT("'Monthly Resource Report'!"&amp;'HMPL Validation'!T$482021&amp;":"&amp;'HMPL Validation'!T$482022),'HMPL Validation'!T$482023,FALSE)),0,HLOOKUP($B163,INDIRECT("'Monthly Resource Report'!"&amp;'HMPL Validation'!T$482021&amp;":"&amp;'HMPL Validation'!T$482022),'HMPL Validation'!T$482023,FALSE))</f>
        <v>0.49215692341742745</v>
      </c>
    </row>
    <row r="164" spans="2:20" s="461" customFormat="1">
      <c r="B164" s="301">
        <v>46174</v>
      </c>
      <c r="C164" s="294">
        <v>153</v>
      </c>
      <c r="D164" s="297">
        <v>6.4341987564753911</v>
      </c>
      <c r="E164" s="299">
        <v>7.0000000000000007E-2</v>
      </c>
      <c r="F164" s="295">
        <v>0.49</v>
      </c>
      <c r="G164" s="294">
        <f ca="1">+IF(ISERROR(HLOOKUP($B164,INDIRECT("'Monthly Resource Report'!"&amp;'HMPL Validation'!G$482021&amp;":"&amp;'HMPL Validation'!G$482022),'HMPL Validation'!G$482023,FALSE)),0,HLOOKUP($B164,INDIRECT("'Monthly Resource Report'!"&amp;'HMPL Validation'!G$482021&amp;":"&amp;'HMPL Validation'!G$482022),'HMPL Validation'!G$482023,FALSE))</f>
        <v>153</v>
      </c>
      <c r="H164" s="297">
        <f ca="1">+IF(ISERROR(HLOOKUP($B164,INDIRECT("'Monthly Resource Report'!"&amp;'HMPL Validation'!H$482021&amp;":"&amp;'HMPL Validation'!H$482022),'HMPL Validation'!H$482023,FALSE)),0,HLOOKUP($B164,INDIRECT("'Monthly Resource Report'!"&amp;'HMPL Validation'!H$482021&amp;":"&amp;'HMPL Validation'!H$482022),'HMPL Validation'!H$482023,FALSE))</f>
        <v>6.4339973573920766</v>
      </c>
      <c r="I164" s="317">
        <f ca="1">+IF(ISERROR(HLOOKUP($B164,INDIRECT("'Monthly Resource Report'!"&amp;'HMPL Validation'!I$482021&amp;":"&amp;'HMPL Validation'!I$482022),'HMPL Validation'!I$482023,FALSE)),0,HLOOKUP($B164,INDIRECT("'Monthly Resource Report'!"&amp;'HMPL Validation'!I$482021&amp;":"&amp;'HMPL Validation'!I$482022),'HMPL Validation'!I$482023,FALSE))</f>
        <v>6.981356755766184E-2</v>
      </c>
      <c r="J164" s="318">
        <f ca="1">+IF(ISERROR(HLOOKUP($B164,INDIRECT("'Monthly Resource Report'!"&amp;'HMPL Validation'!J$482021&amp;":"&amp;'HMPL Validation'!J$482022),'HMPL Validation'!J$482023,FALSE)),0,HLOOKUP($B164,INDIRECT("'Monthly Resource Report'!"&amp;'HMPL Validation'!J$482021&amp;":"&amp;'HMPL Validation'!J$482022),'HMPL Validation'!J$482023,FALSE))</f>
        <v>0.49092549922920542</v>
      </c>
      <c r="L164" s="301">
        <v>46174</v>
      </c>
      <c r="M164" s="294">
        <v>152</v>
      </c>
      <c r="N164" s="297">
        <v>6.4341987564753911</v>
      </c>
      <c r="O164" s="299">
        <v>7.0000000000000007E-2</v>
      </c>
      <c r="P164" s="295">
        <v>0.49</v>
      </c>
      <c r="Q164" s="294">
        <f ca="1">+IF(ISERROR(HLOOKUP($B164,INDIRECT("'Monthly Resource Report'!"&amp;'HMPL Validation'!Q$482021&amp;":"&amp;'HMPL Validation'!Q$482022),'HMPL Validation'!Q$482023,FALSE)),0,HLOOKUP($B164,INDIRECT("'Monthly Resource Report'!"&amp;'HMPL Validation'!Q$482021&amp;":"&amp;'HMPL Validation'!Q$482022),'HMPL Validation'!Q$482023,FALSE))</f>
        <v>152</v>
      </c>
      <c r="R164" s="297">
        <f ca="1">+IF(ISERROR(HLOOKUP($B164,INDIRECT("'Monthly Resource Report'!"&amp;'HMPL Validation'!R$482021&amp;":"&amp;'HMPL Validation'!R$482022),'HMPL Validation'!R$482023,FALSE)),0,HLOOKUP($B164,INDIRECT("'Monthly Resource Report'!"&amp;'HMPL Validation'!R$482021&amp;":"&amp;'HMPL Validation'!R$482022),'HMPL Validation'!R$482023,FALSE))</f>
        <v>6.4339991595755857</v>
      </c>
      <c r="S164" s="317">
        <f ca="1">+IF(ISERROR(HLOOKUP($B164,INDIRECT("'Monthly Resource Report'!"&amp;'HMPL Validation'!S$482021&amp;":"&amp;'HMPL Validation'!S$482022),'HMPL Validation'!S$482023,FALSE)),0,HLOOKUP($B164,INDIRECT("'Monthly Resource Report'!"&amp;'HMPL Validation'!S$482021&amp;":"&amp;'HMPL Validation'!S$482022),'HMPL Validation'!S$482023,FALSE))</f>
        <v>6.9817249639432893E-2</v>
      </c>
      <c r="T164" s="318">
        <f ca="1">+IF(ISERROR(HLOOKUP($B164,INDIRECT("'Monthly Resource Report'!"&amp;'HMPL Validation'!T$482021&amp;":"&amp;'HMPL Validation'!T$482022),'HMPL Validation'!T$482023,FALSE)),0,HLOOKUP($B164,INDIRECT("'Monthly Resource Report'!"&amp;'HMPL Validation'!T$482021&amp;":"&amp;'HMPL Validation'!T$482022),'HMPL Validation'!T$482023,FALSE))</f>
        <v>0.49132700447891914</v>
      </c>
    </row>
    <row r="165" spans="2:20" s="461" customFormat="1">
      <c r="B165" s="301">
        <v>46204</v>
      </c>
      <c r="C165" s="294">
        <v>153</v>
      </c>
      <c r="D165" s="297">
        <v>6.4341987564753911</v>
      </c>
      <c r="E165" s="299">
        <v>7.0000000000000007E-2</v>
      </c>
      <c r="F165" s="295">
        <v>0.49</v>
      </c>
      <c r="G165" s="294">
        <f ca="1">+IF(ISERROR(HLOOKUP($B165,INDIRECT("'Monthly Resource Report'!"&amp;'HMPL Validation'!G$482021&amp;":"&amp;'HMPL Validation'!G$482022),'HMPL Validation'!G$482023,FALSE)),0,HLOOKUP($B165,INDIRECT("'Monthly Resource Report'!"&amp;'HMPL Validation'!G$482021&amp;":"&amp;'HMPL Validation'!G$482022),'HMPL Validation'!G$482023,FALSE))</f>
        <v>153</v>
      </c>
      <c r="H165" s="297">
        <f ca="1">+IF(ISERROR(HLOOKUP($B165,INDIRECT("'Monthly Resource Report'!"&amp;'HMPL Validation'!H$482021&amp;":"&amp;'HMPL Validation'!H$482022),'HMPL Validation'!H$482023,FALSE)),0,HLOOKUP($B165,INDIRECT("'Monthly Resource Report'!"&amp;'HMPL Validation'!H$482021&amp;":"&amp;'HMPL Validation'!H$482022),'HMPL Validation'!H$482023,FALSE))</f>
        <v>6.4339978751451001</v>
      </c>
      <c r="I165" s="317">
        <f ca="1">+IF(ISERROR(HLOOKUP($B165,INDIRECT("'Monthly Resource Report'!"&amp;'HMPL Validation'!I$482021&amp;":"&amp;'HMPL Validation'!I$482022),'HMPL Validation'!I$482023,FALSE)),0,HLOOKUP($B165,INDIRECT("'Monthly Resource Report'!"&amp;'HMPL Validation'!I$482021&amp;":"&amp;'HMPL Validation'!I$482022),'HMPL Validation'!I$482023,FALSE))</f>
        <v>6.9861660550590052E-2</v>
      </c>
      <c r="J165" s="318">
        <f ca="1">+IF(ISERROR(HLOOKUP($B165,INDIRECT("'Monthly Resource Report'!"&amp;'HMPL Validation'!J$482021&amp;":"&amp;'HMPL Validation'!J$482022),'HMPL Validation'!J$482023,FALSE)),0,HLOOKUP($B165,INDIRECT("'Monthly Resource Report'!"&amp;'HMPL Validation'!J$482021&amp;":"&amp;'HMPL Validation'!J$482022),'HMPL Validation'!J$482023,FALSE))</f>
        <v>0.4908858755783459</v>
      </c>
      <c r="L165" s="301">
        <v>46204</v>
      </c>
      <c r="M165" s="294">
        <v>152</v>
      </c>
      <c r="N165" s="297">
        <v>6.4341987564753911</v>
      </c>
      <c r="O165" s="299">
        <v>7.0000000000000007E-2</v>
      </c>
      <c r="P165" s="295">
        <v>0.49</v>
      </c>
      <c r="Q165" s="294">
        <f ca="1">+IF(ISERROR(HLOOKUP($B165,INDIRECT("'Monthly Resource Report'!"&amp;'HMPL Validation'!Q$482021&amp;":"&amp;'HMPL Validation'!Q$482022),'HMPL Validation'!Q$482023,FALSE)),0,HLOOKUP($B165,INDIRECT("'Monthly Resource Report'!"&amp;'HMPL Validation'!Q$482021&amp;":"&amp;'HMPL Validation'!Q$482022),'HMPL Validation'!Q$482023,FALSE))</f>
        <v>152</v>
      </c>
      <c r="R165" s="297">
        <f ca="1">+IF(ISERROR(HLOOKUP($B165,INDIRECT("'Monthly Resource Report'!"&amp;'HMPL Validation'!R$482021&amp;":"&amp;'HMPL Validation'!R$482022),'HMPL Validation'!R$482023,FALSE)),0,HLOOKUP($B165,INDIRECT("'Monthly Resource Report'!"&amp;'HMPL Validation'!R$482021&amp;":"&amp;'HMPL Validation'!R$482022),'HMPL Validation'!R$482023,FALSE))</f>
        <v>6.4340004096846233</v>
      </c>
      <c r="S165" s="317">
        <f ca="1">+IF(ISERROR(HLOOKUP($B165,INDIRECT("'Monthly Resource Report'!"&amp;'HMPL Validation'!S$482021&amp;":"&amp;'HMPL Validation'!S$482022),'HMPL Validation'!S$482023,FALSE)),0,HLOOKUP($B165,INDIRECT("'Monthly Resource Report'!"&amp;'HMPL Validation'!S$482021&amp;":"&amp;'HMPL Validation'!S$482022),'HMPL Validation'!S$482023,FALSE))</f>
        <v>6.9858228738878272E-2</v>
      </c>
      <c r="T165" s="318">
        <f ca="1">+IF(ISERROR(HLOOKUP($B165,INDIRECT("'Monthly Resource Report'!"&amp;'HMPL Validation'!T$482021&amp;":"&amp;'HMPL Validation'!T$482022),'HMPL Validation'!T$482023,FALSE)),0,HLOOKUP($B165,INDIRECT("'Monthly Resource Report'!"&amp;'HMPL Validation'!T$482021&amp;":"&amp;'HMPL Validation'!T$482022),'HMPL Validation'!T$482023,FALSE))</f>
        <v>0.49168255809442324</v>
      </c>
    </row>
    <row r="166" spans="2:20" s="461" customFormat="1">
      <c r="B166" s="301">
        <v>46235</v>
      </c>
      <c r="C166" s="294">
        <v>153</v>
      </c>
      <c r="D166" s="297">
        <v>6.4341987564753911</v>
      </c>
      <c r="E166" s="299">
        <v>7.0000000000000007E-2</v>
      </c>
      <c r="F166" s="295">
        <v>0.49</v>
      </c>
      <c r="G166" s="294">
        <f ca="1">+IF(ISERROR(HLOOKUP($B166,INDIRECT("'Monthly Resource Report'!"&amp;'HMPL Validation'!G$482021&amp;":"&amp;'HMPL Validation'!G$482022),'HMPL Validation'!G$482023,FALSE)),0,HLOOKUP($B166,INDIRECT("'Monthly Resource Report'!"&amp;'HMPL Validation'!G$482021&amp;":"&amp;'HMPL Validation'!G$482022),'HMPL Validation'!G$482023,FALSE))</f>
        <v>153</v>
      </c>
      <c r="H166" s="297">
        <f ca="1">+IF(ISERROR(HLOOKUP($B166,INDIRECT("'Monthly Resource Report'!"&amp;'HMPL Validation'!H$482021&amp;":"&amp;'HMPL Validation'!H$482022),'HMPL Validation'!H$482023,FALSE)),0,HLOOKUP($B166,INDIRECT("'Monthly Resource Report'!"&amp;'HMPL Validation'!H$482021&amp;":"&amp;'HMPL Validation'!H$482022),'HMPL Validation'!H$482023,FALSE))</f>
        <v>6.4339968218875221</v>
      </c>
      <c r="I166" s="317">
        <f ca="1">+IF(ISERROR(HLOOKUP($B166,INDIRECT("'Monthly Resource Report'!"&amp;'HMPL Validation'!I$482021&amp;":"&amp;'HMPL Validation'!I$482022),'HMPL Validation'!I$482023,FALSE)),0,HLOOKUP($B166,INDIRECT("'Monthly Resource Report'!"&amp;'HMPL Validation'!I$482021&amp;":"&amp;'HMPL Validation'!I$482022),'HMPL Validation'!I$482023,FALSE))</f>
        <v>6.9849857821799852E-2</v>
      </c>
      <c r="J166" s="318">
        <f ca="1">+IF(ISERROR(HLOOKUP($B166,INDIRECT("'Monthly Resource Report'!"&amp;'HMPL Validation'!J$482021&amp;":"&amp;'HMPL Validation'!J$482022),'HMPL Validation'!J$482023,FALSE)),0,HLOOKUP($B166,INDIRECT("'Monthly Resource Report'!"&amp;'HMPL Validation'!J$482021&amp;":"&amp;'HMPL Validation'!J$482022),'HMPL Validation'!J$482023,FALSE))</f>
        <v>0.49090042375702003</v>
      </c>
      <c r="L166" s="301">
        <v>46235</v>
      </c>
      <c r="M166" s="294">
        <v>152</v>
      </c>
      <c r="N166" s="297">
        <v>6.4341987564753911</v>
      </c>
      <c r="O166" s="299">
        <v>7.0000000000000007E-2</v>
      </c>
      <c r="P166" s="295">
        <v>0.49</v>
      </c>
      <c r="Q166" s="294">
        <f ca="1">+IF(ISERROR(HLOOKUP($B166,INDIRECT("'Monthly Resource Report'!"&amp;'HMPL Validation'!Q$482021&amp;":"&amp;'HMPL Validation'!Q$482022),'HMPL Validation'!Q$482023,FALSE)),0,HLOOKUP($B166,INDIRECT("'Monthly Resource Report'!"&amp;'HMPL Validation'!Q$482021&amp;":"&amp;'HMPL Validation'!Q$482022),'HMPL Validation'!Q$482023,FALSE))</f>
        <v>152</v>
      </c>
      <c r="R166" s="297">
        <f ca="1">+IF(ISERROR(HLOOKUP($B166,INDIRECT("'Monthly Resource Report'!"&amp;'HMPL Validation'!R$482021&amp;":"&amp;'HMPL Validation'!R$482022),'HMPL Validation'!R$482023,FALSE)),0,HLOOKUP($B166,INDIRECT("'Monthly Resource Report'!"&amp;'HMPL Validation'!R$482021&amp;":"&amp;'HMPL Validation'!R$482022),'HMPL Validation'!R$482023,FALSE))</f>
        <v>6.4339994860304683</v>
      </c>
      <c r="S166" s="317">
        <f ca="1">+IF(ISERROR(HLOOKUP($B166,INDIRECT("'Monthly Resource Report'!"&amp;'HMPL Validation'!S$482021&amp;":"&amp;'HMPL Validation'!S$482022),'HMPL Validation'!S$482023,FALSE)),0,HLOOKUP($B166,INDIRECT("'Monthly Resource Report'!"&amp;'HMPL Validation'!S$482021&amp;":"&amp;'HMPL Validation'!S$482022),'HMPL Validation'!S$482023,FALSE))</f>
        <v>6.9856737656878415E-2</v>
      </c>
      <c r="T166" s="318">
        <f ca="1">+IF(ISERROR(HLOOKUP($B166,INDIRECT("'Monthly Resource Report'!"&amp;'HMPL Validation'!T$482021&amp;":"&amp;'HMPL Validation'!T$482022),'HMPL Validation'!T$482023,FALSE)),0,HLOOKUP($B166,INDIRECT("'Monthly Resource Report'!"&amp;'HMPL Validation'!T$482021&amp;":"&amp;'HMPL Validation'!T$482022),'HMPL Validation'!T$482023,FALSE))</f>
        <v>0.49210797144693175</v>
      </c>
    </row>
    <row r="167" spans="2:20" s="461" customFormat="1">
      <c r="B167" s="301">
        <v>46266</v>
      </c>
      <c r="C167" s="294">
        <v>153</v>
      </c>
      <c r="D167" s="297">
        <v>6.4341987564753911</v>
      </c>
      <c r="E167" s="299">
        <v>7.0000000000000007E-2</v>
      </c>
      <c r="F167" s="295">
        <v>0.49</v>
      </c>
      <c r="G167" s="294">
        <f ca="1">+IF(ISERROR(HLOOKUP($B167,INDIRECT("'Monthly Resource Report'!"&amp;'HMPL Validation'!G$482021&amp;":"&amp;'HMPL Validation'!G$482022),'HMPL Validation'!G$482023,FALSE)),0,HLOOKUP($B167,INDIRECT("'Monthly Resource Report'!"&amp;'HMPL Validation'!G$482021&amp;":"&amp;'HMPL Validation'!G$482022),'HMPL Validation'!G$482023,FALSE))</f>
        <v>153</v>
      </c>
      <c r="H167" s="297">
        <f ca="1">+IF(ISERROR(HLOOKUP($B167,INDIRECT("'Monthly Resource Report'!"&amp;'HMPL Validation'!H$482021&amp;":"&amp;'HMPL Validation'!H$482022),'HMPL Validation'!H$482023,FALSE)),0,HLOOKUP($B167,INDIRECT("'Monthly Resource Report'!"&amp;'HMPL Validation'!H$482021&amp;":"&amp;'HMPL Validation'!H$482022),'HMPL Validation'!H$482023,FALSE))</f>
        <v>6.4339974243667379</v>
      </c>
      <c r="I167" s="317">
        <f ca="1">+IF(ISERROR(HLOOKUP($B167,INDIRECT("'Monthly Resource Report'!"&amp;'HMPL Validation'!I$482021&amp;":"&amp;'HMPL Validation'!I$482022),'HMPL Validation'!I$482023,FALSE)),0,HLOOKUP($B167,INDIRECT("'Monthly Resource Report'!"&amp;'HMPL Validation'!I$482021&amp;":"&amp;'HMPL Validation'!I$482022),'HMPL Validation'!I$482023,FALSE))</f>
        <v>6.9799988134002011E-2</v>
      </c>
      <c r="J167" s="318">
        <f ca="1">+IF(ISERROR(HLOOKUP($B167,INDIRECT("'Monthly Resource Report'!"&amp;'HMPL Validation'!J$482021&amp;":"&amp;'HMPL Validation'!J$482022),'HMPL Validation'!J$482023,FALSE)),0,HLOOKUP($B167,INDIRECT("'Monthly Resource Report'!"&amp;'HMPL Validation'!J$482021&amp;":"&amp;'HMPL Validation'!J$482022),'HMPL Validation'!J$482023,FALSE))</f>
        <v>0.49124618022441308</v>
      </c>
      <c r="L167" s="301">
        <v>46266</v>
      </c>
      <c r="M167" s="294">
        <v>152</v>
      </c>
      <c r="N167" s="297">
        <v>6.4341987564753911</v>
      </c>
      <c r="O167" s="299">
        <v>7.0000000000000007E-2</v>
      </c>
      <c r="P167" s="295">
        <v>0.49</v>
      </c>
      <c r="Q167" s="294">
        <f ca="1">+IF(ISERROR(HLOOKUP($B167,INDIRECT("'Monthly Resource Report'!"&amp;'HMPL Validation'!Q$482021&amp;":"&amp;'HMPL Validation'!Q$482022),'HMPL Validation'!Q$482023,FALSE)),0,HLOOKUP($B167,INDIRECT("'Monthly Resource Report'!"&amp;'HMPL Validation'!Q$482021&amp;":"&amp;'HMPL Validation'!Q$482022),'HMPL Validation'!Q$482023,FALSE))</f>
        <v>152</v>
      </c>
      <c r="R167" s="297">
        <f ca="1">+IF(ISERROR(HLOOKUP($B167,INDIRECT("'Monthly Resource Report'!"&amp;'HMPL Validation'!R$482021&amp;":"&amp;'HMPL Validation'!R$482022),'HMPL Validation'!R$482023,FALSE)),0,HLOOKUP($B167,INDIRECT("'Monthly Resource Report'!"&amp;'HMPL Validation'!R$482021&amp;":"&amp;'HMPL Validation'!R$482022),'HMPL Validation'!R$482023,FALSE))</f>
        <v>6.4339997675720788</v>
      </c>
      <c r="S167" s="317">
        <f ca="1">+IF(ISERROR(HLOOKUP($B167,INDIRECT("'Monthly Resource Report'!"&amp;'HMPL Validation'!S$482021&amp;":"&amp;'HMPL Validation'!S$482022),'HMPL Validation'!S$482023,FALSE)),0,HLOOKUP($B167,INDIRECT("'Monthly Resource Report'!"&amp;'HMPL Validation'!S$482021&amp;":"&amp;'HMPL Validation'!S$482022),'HMPL Validation'!S$482023,FALSE))</f>
        <v>6.9795305803761795E-2</v>
      </c>
      <c r="T167" s="318">
        <f ca="1">+IF(ISERROR(HLOOKUP($B167,INDIRECT("'Monthly Resource Report'!"&amp;'HMPL Validation'!T$482021&amp;":"&amp;'HMPL Validation'!T$482022),'HMPL Validation'!T$482023,FALSE)),0,HLOOKUP($B167,INDIRECT("'Monthly Resource Report'!"&amp;'HMPL Validation'!T$482021&amp;":"&amp;'HMPL Validation'!T$482022),'HMPL Validation'!T$482023,FALSE))</f>
        <v>0.49222044383502495</v>
      </c>
    </row>
    <row r="168" spans="2:20" s="461" customFormat="1">
      <c r="B168" s="301">
        <v>46296</v>
      </c>
      <c r="C168" s="294">
        <v>153</v>
      </c>
      <c r="D168" s="297">
        <v>6.4341987564753911</v>
      </c>
      <c r="E168" s="299">
        <v>7.0000000000000007E-2</v>
      </c>
      <c r="F168" s="295">
        <v>0.49</v>
      </c>
      <c r="G168" s="294">
        <f ca="1">+IF(ISERROR(HLOOKUP($B168,INDIRECT("'Monthly Resource Report'!"&amp;'HMPL Validation'!G$482021&amp;":"&amp;'HMPL Validation'!G$482022),'HMPL Validation'!G$482023,FALSE)),0,HLOOKUP($B168,INDIRECT("'Monthly Resource Report'!"&amp;'HMPL Validation'!G$482021&amp;":"&amp;'HMPL Validation'!G$482022),'HMPL Validation'!G$482023,FALSE))</f>
        <v>153</v>
      </c>
      <c r="H168" s="297">
        <f ca="1">+IF(ISERROR(HLOOKUP($B168,INDIRECT("'Monthly Resource Report'!"&amp;'HMPL Validation'!H$482021&amp;":"&amp;'HMPL Validation'!H$482022),'HMPL Validation'!H$482023,FALSE)),0,HLOOKUP($B168,INDIRECT("'Monthly Resource Report'!"&amp;'HMPL Validation'!H$482021&amp;":"&amp;'HMPL Validation'!H$482022),'HMPL Validation'!H$482023,FALSE))</f>
        <v>6.4339981416539276</v>
      </c>
      <c r="I168" s="317">
        <f ca="1">+IF(ISERROR(HLOOKUP($B168,INDIRECT("'Monthly Resource Report'!"&amp;'HMPL Validation'!I$482021&amp;":"&amp;'HMPL Validation'!I$482022),'HMPL Validation'!I$482023,FALSE)),0,HLOOKUP($B168,INDIRECT("'Monthly Resource Report'!"&amp;'HMPL Validation'!I$482021&amp;":"&amp;'HMPL Validation'!I$482022),'HMPL Validation'!I$482023,FALSE))</f>
        <v>6.980636106636294E-2</v>
      </c>
      <c r="J168" s="318">
        <f ca="1">+IF(ISERROR(HLOOKUP($B168,INDIRECT("'Monthly Resource Report'!"&amp;'HMPL Validation'!J$482021&amp;":"&amp;'HMPL Validation'!J$482022),'HMPL Validation'!J$482023,FALSE)),0,HLOOKUP($B168,INDIRECT("'Monthly Resource Report'!"&amp;'HMPL Validation'!J$482021&amp;":"&amp;'HMPL Validation'!J$482022),'HMPL Validation'!J$482023,FALSE))</f>
        <v>0.49150468764568944</v>
      </c>
      <c r="L168" s="301">
        <v>46296</v>
      </c>
      <c r="M168" s="294">
        <v>152</v>
      </c>
      <c r="N168" s="297">
        <v>6.4341987564753911</v>
      </c>
      <c r="O168" s="299">
        <v>7.0000000000000007E-2</v>
      </c>
      <c r="P168" s="295">
        <v>0.49</v>
      </c>
      <c r="Q168" s="294">
        <f ca="1">+IF(ISERROR(HLOOKUP($B168,INDIRECT("'Monthly Resource Report'!"&amp;'HMPL Validation'!Q$482021&amp;":"&amp;'HMPL Validation'!Q$482022),'HMPL Validation'!Q$482023,FALSE)),0,HLOOKUP($B168,INDIRECT("'Monthly Resource Report'!"&amp;'HMPL Validation'!Q$482021&amp;":"&amp;'HMPL Validation'!Q$482022),'HMPL Validation'!Q$482023,FALSE))</f>
        <v>152</v>
      </c>
      <c r="R168" s="297">
        <f ca="1">+IF(ISERROR(HLOOKUP($B168,INDIRECT("'Monthly Resource Report'!"&amp;'HMPL Validation'!R$482021&amp;":"&amp;'HMPL Validation'!R$482022),'HMPL Validation'!R$482023,FALSE)),0,HLOOKUP($B168,INDIRECT("'Monthly Resource Report'!"&amp;'HMPL Validation'!R$482021&amp;":"&amp;'HMPL Validation'!R$482022),'HMPL Validation'!R$482023,FALSE))</f>
        <v>6.433997602026043</v>
      </c>
      <c r="S168" s="317">
        <f ca="1">+IF(ISERROR(HLOOKUP($B168,INDIRECT("'Monthly Resource Report'!"&amp;'HMPL Validation'!S$482021&amp;":"&amp;'HMPL Validation'!S$482022),'HMPL Validation'!S$482023,FALSE)),0,HLOOKUP($B168,INDIRECT("'Monthly Resource Report'!"&amp;'HMPL Validation'!S$482021&amp;":"&amp;'HMPL Validation'!S$482022),'HMPL Validation'!S$482023,FALSE))</f>
        <v>6.9816277570020541E-2</v>
      </c>
      <c r="T168" s="318">
        <f ca="1">+IF(ISERROR(HLOOKUP($B168,INDIRECT("'Monthly Resource Report'!"&amp;'HMPL Validation'!T$482021&amp;":"&amp;'HMPL Validation'!T$482022),'HMPL Validation'!T$482023,FALSE)),0,HLOOKUP($B168,INDIRECT("'Monthly Resource Report'!"&amp;'HMPL Validation'!T$482021&amp;":"&amp;'HMPL Validation'!T$482022),'HMPL Validation'!T$482023,FALSE))</f>
        <v>0.4912805821285286</v>
      </c>
    </row>
    <row r="169" spans="2:20" s="461" customFormat="1">
      <c r="B169" s="301">
        <v>46327</v>
      </c>
      <c r="C169" s="294">
        <v>153</v>
      </c>
      <c r="D169" s="297">
        <v>6.4341987564753911</v>
      </c>
      <c r="E169" s="299">
        <v>7.0000000000000007E-2</v>
      </c>
      <c r="F169" s="295">
        <v>0.49</v>
      </c>
      <c r="G169" s="294">
        <f ca="1">+IF(ISERROR(HLOOKUP($B169,INDIRECT("'Monthly Resource Report'!"&amp;'HMPL Validation'!G$482021&amp;":"&amp;'HMPL Validation'!G$482022),'HMPL Validation'!G$482023,FALSE)),0,HLOOKUP($B169,INDIRECT("'Monthly Resource Report'!"&amp;'HMPL Validation'!G$482021&amp;":"&amp;'HMPL Validation'!G$482022),'HMPL Validation'!G$482023,FALSE))</f>
        <v>153</v>
      </c>
      <c r="H169" s="297">
        <f ca="1">+IF(ISERROR(HLOOKUP($B169,INDIRECT("'Monthly Resource Report'!"&amp;'HMPL Validation'!H$482021&amp;":"&amp;'HMPL Validation'!H$482022),'HMPL Validation'!H$482023,FALSE)),0,HLOOKUP($B169,INDIRECT("'Monthly Resource Report'!"&amp;'HMPL Validation'!H$482021&amp;":"&amp;'HMPL Validation'!H$482022),'HMPL Validation'!H$482023,FALSE))</f>
        <v>6.433997177614569</v>
      </c>
      <c r="I169" s="317">
        <f ca="1">+IF(ISERROR(HLOOKUP($B169,INDIRECT("'Monthly Resource Report'!"&amp;'HMPL Validation'!I$482021&amp;":"&amp;'HMPL Validation'!I$482022),'HMPL Validation'!I$482023,FALSE)),0,HLOOKUP($B169,INDIRECT("'Monthly Resource Report'!"&amp;'HMPL Validation'!I$482021&amp;":"&amp;'HMPL Validation'!I$482022),'HMPL Validation'!I$482023,FALSE))</f>
        <v>6.9825567740846459E-2</v>
      </c>
      <c r="J169" s="318">
        <f ca="1">+IF(ISERROR(HLOOKUP($B169,INDIRECT("'Monthly Resource Report'!"&amp;'HMPL Validation'!J$482021&amp;":"&amp;'HMPL Validation'!J$482022),'HMPL Validation'!J$482023,FALSE)),0,HLOOKUP($B169,INDIRECT("'Monthly Resource Report'!"&amp;'HMPL Validation'!J$482021&amp;":"&amp;'HMPL Validation'!J$482022),'HMPL Validation'!J$482023,FALSE))</f>
        <v>0.49092891673489403</v>
      </c>
      <c r="L169" s="301">
        <v>46327</v>
      </c>
      <c r="M169" s="294">
        <v>152</v>
      </c>
      <c r="N169" s="297">
        <v>6.4341987564753911</v>
      </c>
      <c r="O169" s="299">
        <v>7.0000000000000007E-2</v>
      </c>
      <c r="P169" s="295">
        <v>0.49</v>
      </c>
      <c r="Q169" s="294">
        <f ca="1">+IF(ISERROR(HLOOKUP($B169,INDIRECT("'Monthly Resource Report'!"&amp;'HMPL Validation'!Q$482021&amp;":"&amp;'HMPL Validation'!Q$482022),'HMPL Validation'!Q$482023,FALSE)),0,HLOOKUP($B169,INDIRECT("'Monthly Resource Report'!"&amp;'HMPL Validation'!Q$482021&amp;":"&amp;'HMPL Validation'!Q$482022),'HMPL Validation'!Q$482023,FALSE))</f>
        <v>152</v>
      </c>
      <c r="R169" s="297">
        <f ca="1">+IF(ISERROR(HLOOKUP($B169,INDIRECT("'Monthly Resource Report'!"&amp;'HMPL Validation'!R$482021&amp;":"&amp;'HMPL Validation'!R$482022),'HMPL Validation'!R$482023,FALSE)),0,HLOOKUP($B169,INDIRECT("'Monthly Resource Report'!"&amp;'HMPL Validation'!R$482021&amp;":"&amp;'HMPL Validation'!R$482022),'HMPL Validation'!R$482023,FALSE))</f>
        <v>6.4339985093897942</v>
      </c>
      <c r="S169" s="317">
        <f ca="1">+IF(ISERROR(HLOOKUP($B169,INDIRECT("'Monthly Resource Report'!"&amp;'HMPL Validation'!S$482021&amp;":"&amp;'HMPL Validation'!S$482022),'HMPL Validation'!S$482023,FALSE)),0,HLOOKUP($B169,INDIRECT("'Monthly Resource Report'!"&amp;'HMPL Validation'!S$482021&amp;":"&amp;'HMPL Validation'!S$482022),'HMPL Validation'!S$482023,FALSE))</f>
        <v>6.9808708075505377E-2</v>
      </c>
      <c r="T169" s="318">
        <f ca="1">+IF(ISERROR(HLOOKUP($B169,INDIRECT("'Monthly Resource Report'!"&amp;'HMPL Validation'!T$482021&amp;":"&amp;'HMPL Validation'!T$482022),'HMPL Validation'!T$482023,FALSE)),0,HLOOKUP($B169,INDIRECT("'Monthly Resource Report'!"&amp;'HMPL Validation'!T$482021&amp;":"&amp;'HMPL Validation'!T$482022),'HMPL Validation'!T$482023,FALSE))</f>
        <v>0.49175976355912249</v>
      </c>
    </row>
    <row r="170" spans="2:20" s="461" customFormat="1">
      <c r="B170" s="301">
        <v>46357</v>
      </c>
      <c r="C170" s="294">
        <v>153</v>
      </c>
      <c r="D170" s="297">
        <v>6.4341987564753911</v>
      </c>
      <c r="E170" s="299">
        <v>7.0000000000000007E-2</v>
      </c>
      <c r="F170" s="295">
        <v>0.49</v>
      </c>
      <c r="G170" s="294">
        <f ca="1">+IF(ISERROR(HLOOKUP($B170,INDIRECT("'Monthly Resource Report'!"&amp;'HMPL Validation'!G$482021&amp;":"&amp;'HMPL Validation'!G$482022),'HMPL Validation'!G$482023,FALSE)),0,HLOOKUP($B170,INDIRECT("'Monthly Resource Report'!"&amp;'HMPL Validation'!G$482021&amp;":"&amp;'HMPL Validation'!G$482022),'HMPL Validation'!G$482023,FALSE))</f>
        <v>153</v>
      </c>
      <c r="H170" s="297">
        <f ca="1">+IF(ISERROR(HLOOKUP($B170,INDIRECT("'Monthly Resource Report'!"&amp;'HMPL Validation'!H$482021&amp;":"&amp;'HMPL Validation'!H$482022),'HMPL Validation'!H$482023,FALSE)),0,HLOOKUP($B170,INDIRECT("'Monthly Resource Report'!"&amp;'HMPL Validation'!H$482021&amp;":"&amp;'HMPL Validation'!H$482022),'HMPL Validation'!H$482023,FALSE))</f>
        <v>6.4339969580847791</v>
      </c>
      <c r="I170" s="317">
        <f ca="1">+IF(ISERROR(HLOOKUP($B170,INDIRECT("'Monthly Resource Report'!"&amp;'HMPL Validation'!I$482021&amp;":"&amp;'HMPL Validation'!I$482022),'HMPL Validation'!I$482023,FALSE)),0,HLOOKUP($B170,INDIRECT("'Monthly Resource Report'!"&amp;'HMPL Validation'!I$482021&amp;":"&amp;'HMPL Validation'!I$482022),'HMPL Validation'!I$482023,FALSE))</f>
        <v>6.983979686783931E-2</v>
      </c>
      <c r="J170" s="318">
        <f ca="1">+IF(ISERROR(HLOOKUP($B170,INDIRECT("'Monthly Resource Report'!"&amp;'HMPL Validation'!J$482021&amp;":"&amp;'HMPL Validation'!J$482022),'HMPL Validation'!J$482023,FALSE)),0,HLOOKUP($B170,INDIRECT("'Monthly Resource Report'!"&amp;'HMPL Validation'!J$482021&amp;":"&amp;'HMPL Validation'!J$482022),'HMPL Validation'!J$482023,FALSE))</f>
        <v>0.49088599319258158</v>
      </c>
      <c r="L170" s="301">
        <v>46357</v>
      </c>
      <c r="M170" s="294">
        <v>152</v>
      </c>
      <c r="N170" s="297">
        <v>6.4341987564753911</v>
      </c>
      <c r="O170" s="299">
        <v>7.0000000000000007E-2</v>
      </c>
      <c r="P170" s="295">
        <v>0.49</v>
      </c>
      <c r="Q170" s="294">
        <f ca="1">+IF(ISERROR(HLOOKUP($B170,INDIRECT("'Monthly Resource Report'!"&amp;'HMPL Validation'!Q$482021&amp;":"&amp;'HMPL Validation'!Q$482022),'HMPL Validation'!Q$482023,FALSE)),0,HLOOKUP($B170,INDIRECT("'Monthly Resource Report'!"&amp;'HMPL Validation'!Q$482021&amp;":"&amp;'HMPL Validation'!Q$482022),'HMPL Validation'!Q$482023,FALSE))</f>
        <v>152</v>
      </c>
      <c r="R170" s="297">
        <f ca="1">+IF(ISERROR(HLOOKUP($B170,INDIRECT("'Monthly Resource Report'!"&amp;'HMPL Validation'!R$482021&amp;":"&amp;'HMPL Validation'!R$482022),'HMPL Validation'!R$482023,FALSE)),0,HLOOKUP($B170,INDIRECT("'Monthly Resource Report'!"&amp;'HMPL Validation'!R$482021&amp;":"&amp;'HMPL Validation'!R$482022),'HMPL Validation'!R$482023,FALSE))</f>
        <v>6.4339997057898932</v>
      </c>
      <c r="S170" s="317">
        <f ca="1">+IF(ISERROR(HLOOKUP($B170,INDIRECT("'Monthly Resource Report'!"&amp;'HMPL Validation'!S$482021&amp;":"&amp;'HMPL Validation'!S$482022),'HMPL Validation'!S$482023,FALSE)),0,HLOOKUP($B170,INDIRECT("'Monthly Resource Report'!"&amp;'HMPL Validation'!S$482021&amp;":"&amp;'HMPL Validation'!S$482022),'HMPL Validation'!S$482023,FALSE))</f>
        <v>6.9844020740278706E-2</v>
      </c>
      <c r="T170" s="318">
        <f ca="1">+IF(ISERROR(HLOOKUP($B170,INDIRECT("'Monthly Resource Report'!"&amp;'HMPL Validation'!T$482021&amp;":"&amp;'HMPL Validation'!T$482022),'HMPL Validation'!T$482023,FALSE)),0,HLOOKUP($B170,INDIRECT("'Monthly Resource Report'!"&amp;'HMPL Validation'!T$482021&amp;":"&amp;'HMPL Validation'!T$482022),'HMPL Validation'!T$482023,FALSE))</f>
        <v>0.49338064520321812</v>
      </c>
    </row>
    <row r="171" spans="2:20" s="461" customFormat="1">
      <c r="B171" s="301">
        <v>46388</v>
      </c>
      <c r="C171" s="294">
        <v>153</v>
      </c>
      <c r="D171" s="297">
        <v>6.6149997415323494</v>
      </c>
      <c r="E171" s="299">
        <v>7.0000000000000007E-2</v>
      </c>
      <c r="F171" s="295">
        <v>0.49</v>
      </c>
      <c r="G171" s="294">
        <f ca="1">+IF(ISERROR(HLOOKUP($B171,INDIRECT("'Monthly Resource Report'!"&amp;'HMPL Validation'!G$482021&amp;":"&amp;'HMPL Validation'!G$482022),'HMPL Validation'!G$482023,FALSE)),0,HLOOKUP($B171,INDIRECT("'Monthly Resource Report'!"&amp;'HMPL Validation'!G$482021&amp;":"&amp;'HMPL Validation'!G$482022),'HMPL Validation'!G$482023,FALSE))</f>
        <v>153</v>
      </c>
      <c r="H171" s="297">
        <f ca="1">+IF(ISERROR(HLOOKUP($B171,INDIRECT("'Monthly Resource Report'!"&amp;'HMPL Validation'!H$482021&amp;":"&amp;'HMPL Validation'!H$482022),'HMPL Validation'!H$482023,FALSE)),0,HLOOKUP($B171,INDIRECT("'Monthly Resource Report'!"&amp;'HMPL Validation'!H$482021&amp;":"&amp;'HMPL Validation'!H$482022),'HMPL Validation'!H$482023,FALSE))</f>
        <v>6.6149985582611635</v>
      </c>
      <c r="I171" s="317">
        <f ca="1">+IF(ISERROR(HLOOKUP($B171,INDIRECT("'Monthly Resource Report'!"&amp;'HMPL Validation'!I$482021&amp;":"&amp;'HMPL Validation'!I$482022),'HMPL Validation'!I$482023,FALSE)),0,HLOOKUP($B171,INDIRECT("'Monthly Resource Report'!"&amp;'HMPL Validation'!I$482021&amp;":"&amp;'HMPL Validation'!I$482022),'HMPL Validation'!I$482023,FALSE))</f>
        <v>6.981660165003363E-2</v>
      </c>
      <c r="J171" s="318">
        <f ca="1">+IF(ISERROR(HLOOKUP($B171,INDIRECT("'Monthly Resource Report'!"&amp;'HMPL Validation'!J$482021&amp;":"&amp;'HMPL Validation'!J$482022),'HMPL Validation'!J$482023,FALSE)),0,HLOOKUP($B171,INDIRECT("'Monthly Resource Report'!"&amp;'HMPL Validation'!J$482021&amp;":"&amp;'HMPL Validation'!J$482022),'HMPL Validation'!J$482023,FALSE))</f>
        <v>0.49121893094023922</v>
      </c>
      <c r="L171" s="301">
        <v>46388</v>
      </c>
      <c r="M171" s="294">
        <v>152</v>
      </c>
      <c r="N171" s="297">
        <v>6.6149997415323494</v>
      </c>
      <c r="O171" s="299">
        <v>7.0000000000000007E-2</v>
      </c>
      <c r="P171" s="295">
        <v>0.49</v>
      </c>
      <c r="Q171" s="294">
        <f ca="1">+IF(ISERROR(HLOOKUP($B171,INDIRECT("'Monthly Resource Report'!"&amp;'HMPL Validation'!Q$482021&amp;":"&amp;'HMPL Validation'!Q$482022),'HMPL Validation'!Q$482023,FALSE)),0,HLOOKUP($B171,INDIRECT("'Monthly Resource Report'!"&amp;'HMPL Validation'!Q$482021&amp;":"&amp;'HMPL Validation'!Q$482022),'HMPL Validation'!Q$482023,FALSE))</f>
        <v>152</v>
      </c>
      <c r="R171" s="297">
        <f ca="1">+IF(ISERROR(HLOOKUP($B171,INDIRECT("'Monthly Resource Report'!"&amp;'HMPL Validation'!R$482021&amp;":"&amp;'HMPL Validation'!R$482022),'HMPL Validation'!R$482023,FALSE)),0,HLOOKUP($B171,INDIRECT("'Monthly Resource Report'!"&amp;'HMPL Validation'!R$482021&amp;":"&amp;'HMPL Validation'!R$482022),'HMPL Validation'!R$482023,FALSE))</f>
        <v>6.6149950243121012</v>
      </c>
      <c r="S171" s="317">
        <f ca="1">+IF(ISERROR(HLOOKUP($B171,INDIRECT("'Monthly Resource Report'!"&amp;'HMPL Validation'!S$482021&amp;":"&amp;'HMPL Validation'!S$482022),'HMPL Validation'!S$482023,FALSE)),0,HLOOKUP($B171,INDIRECT("'Monthly Resource Report'!"&amp;'HMPL Validation'!S$482021&amp;":"&amp;'HMPL Validation'!S$482022),'HMPL Validation'!S$482023,FALSE))</f>
        <v>6.9837290654614498E-2</v>
      </c>
      <c r="T171" s="318">
        <f ca="1">+IF(ISERROR(HLOOKUP($B171,INDIRECT("'Monthly Resource Report'!"&amp;'HMPL Validation'!T$482021&amp;":"&amp;'HMPL Validation'!T$482022),'HMPL Validation'!T$482023,FALSE)),0,HLOOKUP($B171,INDIRECT("'Monthly Resource Report'!"&amp;'HMPL Validation'!T$482021&amp;":"&amp;'HMPL Validation'!T$482022),'HMPL Validation'!T$482023,FALSE))</f>
        <v>0.49127932481483277</v>
      </c>
    </row>
    <row r="172" spans="2:20" s="461" customFormat="1">
      <c r="B172" s="301">
        <v>46419</v>
      </c>
      <c r="C172" s="294">
        <v>153</v>
      </c>
      <c r="D172" s="297">
        <v>6.6149997415323494</v>
      </c>
      <c r="E172" s="299">
        <v>7.0000000000000007E-2</v>
      </c>
      <c r="F172" s="295">
        <v>0.49</v>
      </c>
      <c r="G172" s="294">
        <f ca="1">+IF(ISERROR(HLOOKUP($B172,INDIRECT("'Monthly Resource Report'!"&amp;'HMPL Validation'!G$482021&amp;":"&amp;'HMPL Validation'!G$482022),'HMPL Validation'!G$482023,FALSE)),0,HLOOKUP($B172,INDIRECT("'Monthly Resource Report'!"&amp;'HMPL Validation'!G$482021&amp;":"&amp;'HMPL Validation'!G$482022),'HMPL Validation'!G$482023,FALSE))</f>
        <v>153</v>
      </c>
      <c r="H172" s="297">
        <f ca="1">+IF(ISERROR(HLOOKUP($B172,INDIRECT("'Monthly Resource Report'!"&amp;'HMPL Validation'!H$482021&amp;":"&amp;'HMPL Validation'!H$482022),'HMPL Validation'!H$482023,FALSE)),0,HLOOKUP($B172,INDIRECT("'Monthly Resource Report'!"&amp;'HMPL Validation'!H$482021&amp;":"&amp;'HMPL Validation'!H$482022),'HMPL Validation'!H$482023,FALSE))</f>
        <v>6.6149985731846517</v>
      </c>
      <c r="I172" s="317">
        <f ca="1">+IF(ISERROR(HLOOKUP($B172,INDIRECT("'Monthly Resource Report'!"&amp;'HMPL Validation'!I$482021&amp;":"&amp;'HMPL Validation'!I$482022),'HMPL Validation'!I$482023,FALSE)),0,HLOOKUP($B172,INDIRECT("'Monthly Resource Report'!"&amp;'HMPL Validation'!I$482021&amp;":"&amp;'HMPL Validation'!I$482022),'HMPL Validation'!I$482023,FALSE))</f>
        <v>6.9832432248674525E-2</v>
      </c>
      <c r="J172" s="318">
        <f ca="1">+IF(ISERROR(HLOOKUP($B172,INDIRECT("'Monthly Resource Report'!"&amp;'HMPL Validation'!J$482021&amp;":"&amp;'HMPL Validation'!J$482022),'HMPL Validation'!J$482023,FALSE)),0,HLOOKUP($B172,INDIRECT("'Monthly Resource Report'!"&amp;'HMPL Validation'!J$482021&amp;":"&amp;'HMPL Validation'!J$482022),'HMPL Validation'!J$482023,FALSE))</f>
        <v>0.49099649755149521</v>
      </c>
      <c r="L172" s="301">
        <v>46419</v>
      </c>
      <c r="M172" s="294">
        <v>152</v>
      </c>
      <c r="N172" s="297">
        <v>6.6149997415323494</v>
      </c>
      <c r="O172" s="299">
        <v>7.0000000000000007E-2</v>
      </c>
      <c r="P172" s="295">
        <v>0.49</v>
      </c>
      <c r="Q172" s="294">
        <f ca="1">+IF(ISERROR(HLOOKUP($B172,INDIRECT("'Monthly Resource Report'!"&amp;'HMPL Validation'!Q$482021&amp;":"&amp;'HMPL Validation'!Q$482022),'HMPL Validation'!Q$482023,FALSE)),0,HLOOKUP($B172,INDIRECT("'Monthly Resource Report'!"&amp;'HMPL Validation'!Q$482021&amp;":"&amp;'HMPL Validation'!Q$482022),'HMPL Validation'!Q$482023,FALSE))</f>
        <v>152</v>
      </c>
      <c r="R172" s="297">
        <f ca="1">+IF(ISERROR(HLOOKUP($B172,INDIRECT("'Monthly Resource Report'!"&amp;'HMPL Validation'!R$482021&amp;":"&amp;'HMPL Validation'!R$482022),'HMPL Validation'!R$482023,FALSE)),0,HLOOKUP($B172,INDIRECT("'Monthly Resource Report'!"&amp;'HMPL Validation'!R$482021&amp;":"&amp;'HMPL Validation'!R$482022),'HMPL Validation'!R$482023,FALSE))</f>
        <v>6.6149941712887603</v>
      </c>
      <c r="S172" s="317">
        <f ca="1">+IF(ISERROR(HLOOKUP($B172,INDIRECT("'Monthly Resource Report'!"&amp;'HMPL Validation'!S$482021&amp;":"&amp;'HMPL Validation'!S$482022),'HMPL Validation'!S$482023,FALSE)),0,HLOOKUP($B172,INDIRECT("'Monthly Resource Report'!"&amp;'HMPL Validation'!S$482021&amp;":"&amp;'HMPL Validation'!S$482022),'HMPL Validation'!S$482023,FALSE))</f>
        <v>6.9836613874393355E-2</v>
      </c>
      <c r="T172" s="318">
        <f ca="1">+IF(ISERROR(HLOOKUP($B172,INDIRECT("'Monthly Resource Report'!"&amp;'HMPL Validation'!T$482021&amp;":"&amp;'HMPL Validation'!T$482022),'HMPL Validation'!T$482023,FALSE)),0,HLOOKUP($B172,INDIRECT("'Monthly Resource Report'!"&amp;'HMPL Validation'!T$482021&amp;":"&amp;'HMPL Validation'!T$482022),'HMPL Validation'!T$482023,FALSE))</f>
        <v>0.49186980869540875</v>
      </c>
    </row>
    <row r="173" spans="2:20" s="461" customFormat="1">
      <c r="B173" s="301">
        <v>46447</v>
      </c>
      <c r="C173" s="294">
        <v>153</v>
      </c>
      <c r="D173" s="297">
        <v>6.6149997415323494</v>
      </c>
      <c r="E173" s="299">
        <v>7.0000000000000007E-2</v>
      </c>
      <c r="F173" s="295">
        <v>0.49</v>
      </c>
      <c r="G173" s="294">
        <f ca="1">+IF(ISERROR(HLOOKUP($B173,INDIRECT("'Monthly Resource Report'!"&amp;'HMPL Validation'!G$482021&amp;":"&amp;'HMPL Validation'!G$482022),'HMPL Validation'!G$482023,FALSE)),0,HLOOKUP($B173,INDIRECT("'Monthly Resource Report'!"&amp;'HMPL Validation'!G$482021&amp;":"&amp;'HMPL Validation'!G$482022),'HMPL Validation'!G$482023,FALSE))</f>
        <v>153</v>
      </c>
      <c r="H173" s="297">
        <f ca="1">+IF(ISERROR(HLOOKUP($B173,INDIRECT("'Monthly Resource Report'!"&amp;'HMPL Validation'!H$482021&amp;":"&amp;'HMPL Validation'!H$482022),'HMPL Validation'!H$482023,FALSE)),0,HLOOKUP($B173,INDIRECT("'Monthly Resource Report'!"&amp;'HMPL Validation'!H$482021&amp;":"&amp;'HMPL Validation'!H$482022),'HMPL Validation'!H$482023,FALSE))</f>
        <v>6.6149989584883198</v>
      </c>
      <c r="I173" s="317">
        <f ca="1">+IF(ISERROR(HLOOKUP($B173,INDIRECT("'Monthly Resource Report'!"&amp;'HMPL Validation'!I$482021&amp;":"&amp;'HMPL Validation'!I$482022),'HMPL Validation'!I$482023,FALSE)),0,HLOOKUP($B173,INDIRECT("'Monthly Resource Report'!"&amp;'HMPL Validation'!I$482021&amp;":"&amp;'HMPL Validation'!I$482022),'HMPL Validation'!I$482023,FALSE))</f>
        <v>6.9838062530127032E-2</v>
      </c>
      <c r="J173" s="318">
        <f ca="1">+IF(ISERROR(HLOOKUP($B173,INDIRECT("'Monthly Resource Report'!"&amp;'HMPL Validation'!J$482021&amp;":"&amp;'HMPL Validation'!J$482022),'HMPL Validation'!J$482023,FALSE)),0,HLOOKUP($B173,INDIRECT("'Monthly Resource Report'!"&amp;'HMPL Validation'!J$482021&amp;":"&amp;'HMPL Validation'!J$482022),'HMPL Validation'!J$482023,FALSE))</f>
        <v>0.49151125840522397</v>
      </c>
      <c r="L173" s="301">
        <v>46447</v>
      </c>
      <c r="M173" s="294">
        <v>152</v>
      </c>
      <c r="N173" s="297">
        <v>6.6149997415323494</v>
      </c>
      <c r="O173" s="299">
        <v>7.0000000000000007E-2</v>
      </c>
      <c r="P173" s="295">
        <v>0.49</v>
      </c>
      <c r="Q173" s="294">
        <f ca="1">+IF(ISERROR(HLOOKUP($B173,INDIRECT("'Monthly Resource Report'!"&amp;'HMPL Validation'!Q$482021&amp;":"&amp;'HMPL Validation'!Q$482022),'HMPL Validation'!Q$482023,FALSE)),0,HLOOKUP($B173,INDIRECT("'Monthly Resource Report'!"&amp;'HMPL Validation'!Q$482021&amp;":"&amp;'HMPL Validation'!Q$482022),'HMPL Validation'!Q$482023,FALSE))</f>
        <v>152</v>
      </c>
      <c r="R173" s="297">
        <f ca="1">+IF(ISERROR(HLOOKUP($B173,INDIRECT("'Monthly Resource Report'!"&amp;'HMPL Validation'!R$482021&amp;":"&amp;'HMPL Validation'!R$482022),'HMPL Validation'!R$482023,FALSE)),0,HLOOKUP($B173,INDIRECT("'Monthly Resource Report'!"&amp;'HMPL Validation'!R$482021&amp;":"&amp;'HMPL Validation'!R$482022),'HMPL Validation'!R$482023,FALSE))</f>
        <v>6.6149954220801579</v>
      </c>
      <c r="S173" s="317">
        <f ca="1">+IF(ISERROR(HLOOKUP($B173,INDIRECT("'Monthly Resource Report'!"&amp;'HMPL Validation'!S$482021&amp;":"&amp;'HMPL Validation'!S$482022),'HMPL Validation'!S$482023,FALSE)),0,HLOOKUP($B173,INDIRECT("'Monthly Resource Report'!"&amp;'HMPL Validation'!S$482021&amp;":"&amp;'HMPL Validation'!S$482022),'HMPL Validation'!S$482023,FALSE))</f>
        <v>6.9822531341941899E-2</v>
      </c>
      <c r="T173" s="318">
        <f ca="1">+IF(ISERROR(HLOOKUP($B173,INDIRECT("'Monthly Resource Report'!"&amp;'HMPL Validation'!T$482021&amp;":"&amp;'HMPL Validation'!T$482022),'HMPL Validation'!T$482023,FALSE)),0,HLOOKUP($B173,INDIRECT("'Monthly Resource Report'!"&amp;'HMPL Validation'!T$482021&amp;":"&amp;'HMPL Validation'!T$482022),'HMPL Validation'!T$482023,FALSE))</f>
        <v>0.49171132621073799</v>
      </c>
    </row>
    <row r="174" spans="2:20" s="461" customFormat="1">
      <c r="B174" s="301">
        <v>46478</v>
      </c>
      <c r="C174" s="294">
        <v>153</v>
      </c>
      <c r="D174" s="297">
        <v>6.6149997415323494</v>
      </c>
      <c r="E174" s="299">
        <v>7.0000000000000007E-2</v>
      </c>
      <c r="F174" s="295">
        <v>0.49</v>
      </c>
      <c r="G174" s="294">
        <f ca="1">+IF(ISERROR(HLOOKUP($B174,INDIRECT("'Monthly Resource Report'!"&amp;'HMPL Validation'!G$482021&amp;":"&amp;'HMPL Validation'!G$482022),'HMPL Validation'!G$482023,FALSE)),0,HLOOKUP($B174,INDIRECT("'Monthly Resource Report'!"&amp;'HMPL Validation'!G$482021&amp;":"&amp;'HMPL Validation'!G$482022),'HMPL Validation'!G$482023,FALSE))</f>
        <v>153</v>
      </c>
      <c r="H174" s="297">
        <f ca="1">+IF(ISERROR(HLOOKUP($B174,INDIRECT("'Monthly Resource Report'!"&amp;'HMPL Validation'!H$482021&amp;":"&amp;'HMPL Validation'!H$482022),'HMPL Validation'!H$482023,FALSE)),0,HLOOKUP($B174,INDIRECT("'Monthly Resource Report'!"&amp;'HMPL Validation'!H$482021&amp;":"&amp;'HMPL Validation'!H$482022),'HMPL Validation'!H$482023,FALSE))</f>
        <v>6.6149998452092262</v>
      </c>
      <c r="I174" s="317">
        <f ca="1">+IF(ISERROR(HLOOKUP($B174,INDIRECT("'Monthly Resource Report'!"&amp;'HMPL Validation'!I$482021&amp;":"&amp;'HMPL Validation'!I$482022),'HMPL Validation'!I$482023,FALSE)),0,HLOOKUP($B174,INDIRECT("'Monthly Resource Report'!"&amp;'HMPL Validation'!I$482021&amp;":"&amp;'HMPL Validation'!I$482022),'HMPL Validation'!I$482023,FALSE))</f>
        <v>6.9804012395799975E-2</v>
      </c>
      <c r="J174" s="318">
        <f ca="1">+IF(ISERROR(HLOOKUP($B174,INDIRECT("'Monthly Resource Report'!"&amp;'HMPL Validation'!J$482021&amp;":"&amp;'HMPL Validation'!J$482022),'HMPL Validation'!J$482023,FALSE)),0,HLOOKUP($B174,INDIRECT("'Monthly Resource Report'!"&amp;'HMPL Validation'!J$482021&amp;":"&amp;'HMPL Validation'!J$482022),'HMPL Validation'!J$482023,FALSE))</f>
        <v>0.49093629329787902</v>
      </c>
      <c r="L174" s="301">
        <v>46478</v>
      </c>
      <c r="M174" s="294">
        <v>152</v>
      </c>
      <c r="N174" s="297">
        <v>6.6149997415323494</v>
      </c>
      <c r="O174" s="299">
        <v>7.0000000000000007E-2</v>
      </c>
      <c r="P174" s="295">
        <v>0.49</v>
      </c>
      <c r="Q174" s="294">
        <f ca="1">+IF(ISERROR(HLOOKUP($B174,INDIRECT("'Monthly Resource Report'!"&amp;'HMPL Validation'!Q$482021&amp;":"&amp;'HMPL Validation'!Q$482022),'HMPL Validation'!Q$482023,FALSE)),0,HLOOKUP($B174,INDIRECT("'Monthly Resource Report'!"&amp;'HMPL Validation'!Q$482021&amp;":"&amp;'HMPL Validation'!Q$482022),'HMPL Validation'!Q$482023,FALSE))</f>
        <v>152</v>
      </c>
      <c r="R174" s="297">
        <f ca="1">+IF(ISERROR(HLOOKUP($B174,INDIRECT("'Monthly Resource Report'!"&amp;'HMPL Validation'!R$482021&amp;":"&amp;'HMPL Validation'!R$482022),'HMPL Validation'!R$482023,FALSE)),0,HLOOKUP($B174,INDIRECT("'Monthly Resource Report'!"&amp;'HMPL Validation'!R$482021&amp;":"&amp;'HMPL Validation'!R$482022),'HMPL Validation'!R$482023,FALSE))</f>
        <v>6.6149957503961048</v>
      </c>
      <c r="S174" s="317">
        <f ca="1">+IF(ISERROR(HLOOKUP($B174,INDIRECT("'Monthly Resource Report'!"&amp;'HMPL Validation'!S$482021&amp;":"&amp;'HMPL Validation'!S$482022),'HMPL Validation'!S$482023,FALSE)),0,HLOOKUP($B174,INDIRECT("'Monthly Resource Report'!"&amp;'HMPL Validation'!S$482021&amp;":"&amp;'HMPL Validation'!S$482022),'HMPL Validation'!S$482023,FALSE))</f>
        <v>6.9814959004614263E-2</v>
      </c>
      <c r="T174" s="318">
        <f ca="1">+IF(ISERROR(HLOOKUP($B174,INDIRECT("'Monthly Resource Report'!"&amp;'HMPL Validation'!T$482021&amp;":"&amp;'HMPL Validation'!T$482022),'HMPL Validation'!T$482023,FALSE)),0,HLOOKUP($B174,INDIRECT("'Monthly Resource Report'!"&amp;'HMPL Validation'!T$482021&amp;":"&amp;'HMPL Validation'!T$482022),'HMPL Validation'!T$482023,FALSE))</f>
        <v>0.49132704954363271</v>
      </c>
    </row>
    <row r="175" spans="2:20" s="461" customFormat="1">
      <c r="B175" s="301">
        <v>46508</v>
      </c>
      <c r="C175" s="294">
        <v>153</v>
      </c>
      <c r="D175" s="297">
        <v>6.6149997415323494</v>
      </c>
      <c r="E175" s="299">
        <v>7.0000000000000007E-2</v>
      </c>
      <c r="F175" s="295">
        <v>0.49</v>
      </c>
      <c r="G175" s="294">
        <f ca="1">+IF(ISERROR(HLOOKUP($B175,INDIRECT("'Monthly Resource Report'!"&amp;'HMPL Validation'!G$482021&amp;":"&amp;'HMPL Validation'!G$482022),'HMPL Validation'!G$482023,FALSE)),0,HLOOKUP($B175,INDIRECT("'Monthly Resource Report'!"&amp;'HMPL Validation'!G$482021&amp;":"&amp;'HMPL Validation'!G$482022),'HMPL Validation'!G$482023,FALSE))</f>
        <v>153</v>
      </c>
      <c r="H175" s="297">
        <f ca="1">+IF(ISERROR(HLOOKUP($B175,INDIRECT("'Monthly Resource Report'!"&amp;'HMPL Validation'!H$482021&amp;":"&amp;'HMPL Validation'!H$482022),'HMPL Validation'!H$482023,FALSE)),0,HLOOKUP($B175,INDIRECT("'Monthly Resource Report'!"&amp;'HMPL Validation'!H$482021&amp;":"&amp;'HMPL Validation'!H$482022),'HMPL Validation'!H$482023,FALSE))</f>
        <v>6.6150001002245027</v>
      </c>
      <c r="I175" s="317">
        <f ca="1">+IF(ISERROR(HLOOKUP($B175,INDIRECT("'Monthly Resource Report'!"&amp;'HMPL Validation'!I$482021&amp;":"&amp;'HMPL Validation'!I$482022),'HMPL Validation'!I$482023,FALSE)),0,HLOOKUP($B175,INDIRECT("'Monthly Resource Report'!"&amp;'HMPL Validation'!I$482021&amp;":"&amp;'HMPL Validation'!I$482022),'HMPL Validation'!I$482023,FALSE))</f>
        <v>6.9810603477827152E-2</v>
      </c>
      <c r="J175" s="318">
        <f ca="1">+IF(ISERROR(HLOOKUP($B175,INDIRECT("'Monthly Resource Report'!"&amp;'HMPL Validation'!J$482021&amp;":"&amp;'HMPL Validation'!J$482022),'HMPL Validation'!J$482023,FALSE)),0,HLOOKUP($B175,INDIRECT("'Monthly Resource Report'!"&amp;'HMPL Validation'!J$482021&amp;":"&amp;'HMPL Validation'!J$482022),'HMPL Validation'!J$482023,FALSE))</f>
        <v>0.49061704017612373</v>
      </c>
      <c r="L175" s="301">
        <v>46508</v>
      </c>
      <c r="M175" s="294">
        <v>152</v>
      </c>
      <c r="N175" s="297">
        <v>6.6149997415323494</v>
      </c>
      <c r="O175" s="299">
        <v>7.0000000000000007E-2</v>
      </c>
      <c r="P175" s="295">
        <v>0.49</v>
      </c>
      <c r="Q175" s="294">
        <f ca="1">+IF(ISERROR(HLOOKUP($B175,INDIRECT("'Monthly Resource Report'!"&amp;'HMPL Validation'!Q$482021&amp;":"&amp;'HMPL Validation'!Q$482022),'HMPL Validation'!Q$482023,FALSE)),0,HLOOKUP($B175,INDIRECT("'Monthly Resource Report'!"&amp;'HMPL Validation'!Q$482021&amp;":"&amp;'HMPL Validation'!Q$482022),'HMPL Validation'!Q$482023,FALSE))</f>
        <v>152</v>
      </c>
      <c r="R175" s="297">
        <f ca="1">+IF(ISERROR(HLOOKUP($B175,INDIRECT("'Monthly Resource Report'!"&amp;'HMPL Validation'!R$482021&amp;":"&amp;'HMPL Validation'!R$482022),'HMPL Validation'!R$482023,FALSE)),0,HLOOKUP($B175,INDIRECT("'Monthly Resource Report'!"&amp;'HMPL Validation'!R$482021&amp;":"&amp;'HMPL Validation'!R$482022),'HMPL Validation'!R$482023,FALSE))</f>
        <v>6.6149937789121074</v>
      </c>
      <c r="S175" s="317">
        <f ca="1">+IF(ISERROR(HLOOKUP($B175,INDIRECT("'Monthly Resource Report'!"&amp;'HMPL Validation'!S$482021&amp;":"&amp;'HMPL Validation'!S$482022),'HMPL Validation'!S$482023,FALSE)),0,HLOOKUP($B175,INDIRECT("'Monthly Resource Report'!"&amp;'HMPL Validation'!S$482021&amp;":"&amp;'HMPL Validation'!S$482022),'HMPL Validation'!S$482023,FALSE))</f>
        <v>6.9758512545242707E-2</v>
      </c>
      <c r="T175" s="318">
        <f ca="1">+IF(ISERROR(HLOOKUP($B175,INDIRECT("'Monthly Resource Report'!"&amp;'HMPL Validation'!T$482021&amp;":"&amp;'HMPL Validation'!T$482022),'HMPL Validation'!T$482023,FALSE)),0,HLOOKUP($B175,INDIRECT("'Monthly Resource Report'!"&amp;'HMPL Validation'!T$482021&amp;":"&amp;'HMPL Validation'!T$482022),'HMPL Validation'!T$482023,FALSE))</f>
        <v>0.4928716097463961</v>
      </c>
    </row>
    <row r="176" spans="2:20" s="461" customFormat="1">
      <c r="B176" s="301">
        <v>46539</v>
      </c>
      <c r="C176" s="294">
        <v>153</v>
      </c>
      <c r="D176" s="297">
        <v>6.6149997415323494</v>
      </c>
      <c r="E176" s="299">
        <v>7.0000000000000007E-2</v>
      </c>
      <c r="F176" s="295">
        <v>0.49</v>
      </c>
      <c r="G176" s="294">
        <f ca="1">+IF(ISERROR(HLOOKUP($B176,INDIRECT("'Monthly Resource Report'!"&amp;'HMPL Validation'!G$482021&amp;":"&amp;'HMPL Validation'!G$482022),'HMPL Validation'!G$482023,FALSE)),0,HLOOKUP($B176,INDIRECT("'Monthly Resource Report'!"&amp;'HMPL Validation'!G$482021&amp;":"&amp;'HMPL Validation'!G$482022),'HMPL Validation'!G$482023,FALSE))</f>
        <v>153</v>
      </c>
      <c r="H176" s="297">
        <f ca="1">+IF(ISERROR(HLOOKUP($B176,INDIRECT("'Monthly Resource Report'!"&amp;'HMPL Validation'!H$482021&amp;":"&amp;'HMPL Validation'!H$482022),'HMPL Validation'!H$482023,FALSE)),0,HLOOKUP($B176,INDIRECT("'Monthly Resource Report'!"&amp;'HMPL Validation'!H$482021&amp;":"&amp;'HMPL Validation'!H$482022),'HMPL Validation'!H$482023,FALSE))</f>
        <v>6.6149994840786679</v>
      </c>
      <c r="I176" s="317">
        <f ca="1">+IF(ISERROR(HLOOKUP($B176,INDIRECT("'Monthly Resource Report'!"&amp;'HMPL Validation'!I$482021&amp;":"&amp;'HMPL Validation'!I$482022),'HMPL Validation'!I$482023,FALSE)),0,HLOOKUP($B176,INDIRECT("'Monthly Resource Report'!"&amp;'HMPL Validation'!I$482021&amp;":"&amp;'HMPL Validation'!I$482022),'HMPL Validation'!I$482023,FALSE))</f>
        <v>6.980124724769296E-2</v>
      </c>
      <c r="J176" s="318">
        <f ca="1">+IF(ISERROR(HLOOKUP($B176,INDIRECT("'Monthly Resource Report'!"&amp;'HMPL Validation'!J$482021&amp;":"&amp;'HMPL Validation'!J$482022),'HMPL Validation'!J$482023,FALSE)),0,HLOOKUP($B176,INDIRECT("'Monthly Resource Report'!"&amp;'HMPL Validation'!J$482021&amp;":"&amp;'HMPL Validation'!J$482022),'HMPL Validation'!J$482023,FALSE))</f>
        <v>0.49093608011852169</v>
      </c>
      <c r="L176" s="301">
        <v>46539</v>
      </c>
      <c r="M176" s="294">
        <v>152</v>
      </c>
      <c r="N176" s="297">
        <v>6.6149997415323494</v>
      </c>
      <c r="O176" s="299">
        <v>7.0000000000000007E-2</v>
      </c>
      <c r="P176" s="295">
        <v>0.49</v>
      </c>
      <c r="Q176" s="294">
        <f ca="1">+IF(ISERROR(HLOOKUP($B176,INDIRECT("'Monthly Resource Report'!"&amp;'HMPL Validation'!Q$482021&amp;":"&amp;'HMPL Validation'!Q$482022),'HMPL Validation'!Q$482023,FALSE)),0,HLOOKUP($B176,INDIRECT("'Monthly Resource Report'!"&amp;'HMPL Validation'!Q$482021&amp;":"&amp;'HMPL Validation'!Q$482022),'HMPL Validation'!Q$482023,FALSE))</f>
        <v>152</v>
      </c>
      <c r="R176" s="297">
        <f ca="1">+IF(ISERROR(HLOOKUP($B176,INDIRECT("'Monthly Resource Report'!"&amp;'HMPL Validation'!R$482021&amp;":"&amp;'HMPL Validation'!R$482022),'HMPL Validation'!R$482023,FALSE)),0,HLOOKUP($B176,INDIRECT("'Monthly Resource Report'!"&amp;'HMPL Validation'!R$482021&amp;":"&amp;'HMPL Validation'!R$482022),'HMPL Validation'!R$482023,FALSE))</f>
        <v>6.6149954243759792</v>
      </c>
      <c r="S176" s="317">
        <f ca="1">+IF(ISERROR(HLOOKUP($B176,INDIRECT("'Monthly Resource Report'!"&amp;'HMPL Validation'!S$482021&amp;":"&amp;'HMPL Validation'!S$482022),'HMPL Validation'!S$482023,FALSE)),0,HLOOKUP($B176,INDIRECT("'Monthly Resource Report'!"&amp;'HMPL Validation'!S$482021&amp;":"&amp;'HMPL Validation'!S$482022),'HMPL Validation'!S$482023,FALSE))</f>
        <v>6.9811277734768223E-2</v>
      </c>
      <c r="T176" s="318">
        <f ca="1">+IF(ISERROR(HLOOKUP($B176,INDIRECT("'Monthly Resource Report'!"&amp;'HMPL Validation'!T$482021&amp;":"&amp;'HMPL Validation'!T$482022),'HMPL Validation'!T$482023,FALSE)),0,HLOOKUP($B176,INDIRECT("'Monthly Resource Report'!"&amp;'HMPL Validation'!T$482021&amp;":"&amp;'HMPL Validation'!T$482022),'HMPL Validation'!T$482023,FALSE))</f>
        <v>0.49088852346595135</v>
      </c>
    </row>
    <row r="177" spans="2:20" s="461" customFormat="1">
      <c r="B177" s="301">
        <v>46569</v>
      </c>
      <c r="C177" s="294">
        <v>153</v>
      </c>
      <c r="D177" s="297">
        <v>6.6149997415323494</v>
      </c>
      <c r="E177" s="299">
        <v>7.0000000000000007E-2</v>
      </c>
      <c r="F177" s="295">
        <v>0.49</v>
      </c>
      <c r="G177" s="294">
        <f ca="1">+IF(ISERROR(HLOOKUP($B177,INDIRECT("'Monthly Resource Report'!"&amp;'HMPL Validation'!G$482021&amp;":"&amp;'HMPL Validation'!G$482022),'HMPL Validation'!G$482023,FALSE)),0,HLOOKUP($B177,INDIRECT("'Monthly Resource Report'!"&amp;'HMPL Validation'!G$482021&amp;":"&amp;'HMPL Validation'!G$482022),'HMPL Validation'!G$482023,FALSE))</f>
        <v>153</v>
      </c>
      <c r="H177" s="297">
        <f ca="1">+IF(ISERROR(HLOOKUP($B177,INDIRECT("'Monthly Resource Report'!"&amp;'HMPL Validation'!H$482021&amp;":"&amp;'HMPL Validation'!H$482022),'HMPL Validation'!H$482023,FALSE)),0,HLOOKUP($B177,INDIRECT("'Monthly Resource Report'!"&amp;'HMPL Validation'!H$482021&amp;":"&amp;'HMPL Validation'!H$482022),'HMPL Validation'!H$482023,FALSE))</f>
        <v>6.614998514351365</v>
      </c>
      <c r="I177" s="317">
        <f ca="1">+IF(ISERROR(HLOOKUP($B177,INDIRECT("'Monthly Resource Report'!"&amp;'HMPL Validation'!I$482021&amp;":"&amp;'HMPL Validation'!I$482022),'HMPL Validation'!I$482023,FALSE)),0,HLOOKUP($B177,INDIRECT("'Monthly Resource Report'!"&amp;'HMPL Validation'!I$482021&amp;":"&amp;'HMPL Validation'!I$482022),'HMPL Validation'!I$482023,FALSE))</f>
        <v>6.9832435768288112E-2</v>
      </c>
      <c r="J177" s="318">
        <f ca="1">+IF(ISERROR(HLOOKUP($B177,INDIRECT("'Monthly Resource Report'!"&amp;'HMPL Validation'!J$482021&amp;":"&amp;'HMPL Validation'!J$482022),'HMPL Validation'!J$482023,FALSE)),0,HLOOKUP($B177,INDIRECT("'Monthly Resource Report'!"&amp;'HMPL Validation'!J$482021&amp;":"&amp;'HMPL Validation'!J$482022),'HMPL Validation'!J$482023,FALSE))</f>
        <v>0.49120959050340934</v>
      </c>
      <c r="L177" s="301">
        <v>46569</v>
      </c>
      <c r="M177" s="294">
        <v>152</v>
      </c>
      <c r="N177" s="297">
        <v>6.6149997415323494</v>
      </c>
      <c r="O177" s="299">
        <v>7.0000000000000007E-2</v>
      </c>
      <c r="P177" s="295">
        <v>0.49</v>
      </c>
      <c r="Q177" s="294">
        <f ca="1">+IF(ISERROR(HLOOKUP($B177,INDIRECT("'Monthly Resource Report'!"&amp;'HMPL Validation'!Q$482021&amp;":"&amp;'HMPL Validation'!Q$482022),'HMPL Validation'!Q$482023,FALSE)),0,HLOOKUP($B177,INDIRECT("'Monthly Resource Report'!"&amp;'HMPL Validation'!Q$482021&amp;":"&amp;'HMPL Validation'!Q$482022),'HMPL Validation'!Q$482023,FALSE))</f>
        <v>152</v>
      </c>
      <c r="R177" s="297">
        <f ca="1">+IF(ISERROR(HLOOKUP($B177,INDIRECT("'Monthly Resource Report'!"&amp;'HMPL Validation'!R$482021&amp;":"&amp;'HMPL Validation'!R$482022),'HMPL Validation'!R$482023,FALSE)),0,HLOOKUP($B177,INDIRECT("'Monthly Resource Report'!"&amp;'HMPL Validation'!R$482021&amp;":"&amp;'HMPL Validation'!R$482022),'HMPL Validation'!R$482023,FALSE))</f>
        <v>6.614996007393863</v>
      </c>
      <c r="S177" s="317">
        <f ca="1">+IF(ISERROR(HLOOKUP($B177,INDIRECT("'Monthly Resource Report'!"&amp;'HMPL Validation'!S$482021&amp;":"&amp;'HMPL Validation'!S$482022),'HMPL Validation'!S$482023,FALSE)),0,HLOOKUP($B177,INDIRECT("'Monthly Resource Report'!"&amp;'HMPL Validation'!S$482021&amp;":"&amp;'HMPL Validation'!S$482022),'HMPL Validation'!S$482023,FALSE))</f>
        <v>6.9853604486084866E-2</v>
      </c>
      <c r="T177" s="318">
        <f ca="1">+IF(ISERROR(HLOOKUP($B177,INDIRECT("'Monthly Resource Report'!"&amp;'HMPL Validation'!T$482021&amp;":"&amp;'HMPL Validation'!T$482022),'HMPL Validation'!T$482023,FALSE)),0,HLOOKUP($B177,INDIRECT("'Monthly Resource Report'!"&amp;'HMPL Validation'!T$482021&amp;":"&amp;'HMPL Validation'!T$482022),'HMPL Validation'!T$482023,FALSE))</f>
        <v>0.49127148868546561</v>
      </c>
    </row>
    <row r="178" spans="2:20" s="461" customFormat="1">
      <c r="B178" s="301">
        <v>46600</v>
      </c>
      <c r="C178" s="294">
        <v>153</v>
      </c>
      <c r="D178" s="297">
        <v>6.6149997415323494</v>
      </c>
      <c r="E178" s="299">
        <v>7.0000000000000007E-2</v>
      </c>
      <c r="F178" s="295">
        <v>0.49</v>
      </c>
      <c r="G178" s="294">
        <f ca="1">+IF(ISERROR(HLOOKUP($B178,INDIRECT("'Monthly Resource Report'!"&amp;'HMPL Validation'!G$482021&amp;":"&amp;'HMPL Validation'!G$482022),'HMPL Validation'!G$482023,FALSE)),0,HLOOKUP($B178,INDIRECT("'Monthly Resource Report'!"&amp;'HMPL Validation'!G$482021&amp;":"&amp;'HMPL Validation'!G$482022),'HMPL Validation'!G$482023,FALSE))</f>
        <v>153</v>
      </c>
      <c r="H178" s="297">
        <f ca="1">+IF(ISERROR(HLOOKUP($B178,INDIRECT("'Monthly Resource Report'!"&amp;'HMPL Validation'!H$482021&amp;":"&amp;'HMPL Validation'!H$482022),'HMPL Validation'!H$482023,FALSE)),0,HLOOKUP($B178,INDIRECT("'Monthly Resource Report'!"&amp;'HMPL Validation'!H$482021&amp;":"&amp;'HMPL Validation'!H$482022),'HMPL Validation'!H$482023,FALSE))</f>
        <v>6.6149975768245524</v>
      </c>
      <c r="I178" s="317">
        <f ca="1">+IF(ISERROR(HLOOKUP($B178,INDIRECT("'Monthly Resource Report'!"&amp;'HMPL Validation'!I$482021&amp;":"&amp;'HMPL Validation'!I$482022),'HMPL Validation'!I$482023,FALSE)),0,HLOOKUP($B178,INDIRECT("'Monthly Resource Report'!"&amp;'HMPL Validation'!I$482021&amp;":"&amp;'HMPL Validation'!I$482022),'HMPL Validation'!I$482023,FALSE))</f>
        <v>6.9830005252374691E-2</v>
      </c>
      <c r="J178" s="318">
        <f ca="1">+IF(ISERROR(HLOOKUP($B178,INDIRECT("'Monthly Resource Report'!"&amp;'HMPL Validation'!J$482021&amp;":"&amp;'HMPL Validation'!J$482022),'HMPL Validation'!J$482023,FALSE)),0,HLOOKUP($B178,INDIRECT("'Monthly Resource Report'!"&amp;'HMPL Validation'!J$482021&amp;":"&amp;'HMPL Validation'!J$482022),'HMPL Validation'!J$482023,FALSE))</f>
        <v>0.49120779183339741</v>
      </c>
      <c r="L178" s="301">
        <v>46600</v>
      </c>
      <c r="M178" s="294">
        <v>152</v>
      </c>
      <c r="N178" s="297">
        <v>6.6149997415323494</v>
      </c>
      <c r="O178" s="299">
        <v>7.0000000000000007E-2</v>
      </c>
      <c r="P178" s="295">
        <v>0.49</v>
      </c>
      <c r="Q178" s="294">
        <f ca="1">+IF(ISERROR(HLOOKUP($B178,INDIRECT("'Monthly Resource Report'!"&amp;'HMPL Validation'!Q$482021&amp;":"&amp;'HMPL Validation'!Q$482022),'HMPL Validation'!Q$482023,FALSE)),0,HLOOKUP($B178,INDIRECT("'Monthly Resource Report'!"&amp;'HMPL Validation'!Q$482021&amp;":"&amp;'HMPL Validation'!Q$482022),'HMPL Validation'!Q$482023,FALSE))</f>
        <v>152</v>
      </c>
      <c r="R178" s="297">
        <f ca="1">+IF(ISERROR(HLOOKUP($B178,INDIRECT("'Monthly Resource Report'!"&amp;'HMPL Validation'!R$482021&amp;":"&amp;'HMPL Validation'!R$482022),'HMPL Validation'!R$482023,FALSE)),0,HLOOKUP($B178,INDIRECT("'Monthly Resource Report'!"&amp;'HMPL Validation'!R$482021&amp;":"&amp;'HMPL Validation'!R$482022),'HMPL Validation'!R$482023,FALSE))</f>
        <v>6.6149964952256282</v>
      </c>
      <c r="S178" s="317">
        <f ca="1">+IF(ISERROR(HLOOKUP($B178,INDIRECT("'Monthly Resource Report'!"&amp;'HMPL Validation'!S$482021&amp;":"&amp;'HMPL Validation'!S$482022),'HMPL Validation'!S$482023,FALSE)),0,HLOOKUP($B178,INDIRECT("'Monthly Resource Report'!"&amp;'HMPL Validation'!S$482021&amp;":"&amp;'HMPL Validation'!S$482022),'HMPL Validation'!S$482023,FALSE))</f>
        <v>6.9834497546553284E-2</v>
      </c>
      <c r="T178" s="318">
        <f ca="1">+IF(ISERROR(HLOOKUP($B178,INDIRECT("'Monthly Resource Report'!"&amp;'HMPL Validation'!T$482021&amp;":"&amp;'HMPL Validation'!T$482022),'HMPL Validation'!T$482023,FALSE)),0,HLOOKUP($B178,INDIRECT("'Monthly Resource Report'!"&amp;'HMPL Validation'!T$482021&amp;":"&amp;'HMPL Validation'!T$482022),'HMPL Validation'!T$482023,FALSE))</f>
        <v>0.49169560428703679</v>
      </c>
    </row>
    <row r="179" spans="2:20" s="461" customFormat="1">
      <c r="B179" s="301">
        <v>46631</v>
      </c>
      <c r="C179" s="294">
        <v>153</v>
      </c>
      <c r="D179" s="297">
        <v>6.6149997415323494</v>
      </c>
      <c r="E179" s="299">
        <v>7.0000000000000007E-2</v>
      </c>
      <c r="F179" s="295">
        <v>0.49</v>
      </c>
      <c r="G179" s="294">
        <f ca="1">+IF(ISERROR(HLOOKUP($B179,INDIRECT("'Monthly Resource Report'!"&amp;'HMPL Validation'!G$482021&amp;":"&amp;'HMPL Validation'!G$482022),'HMPL Validation'!G$482023,FALSE)),0,HLOOKUP($B179,INDIRECT("'Monthly Resource Report'!"&amp;'HMPL Validation'!G$482021&amp;":"&amp;'HMPL Validation'!G$482022),'HMPL Validation'!G$482023,FALSE))</f>
        <v>153</v>
      </c>
      <c r="H179" s="297">
        <f ca="1">+IF(ISERROR(HLOOKUP($B179,INDIRECT("'Monthly Resource Report'!"&amp;'HMPL Validation'!H$482021&amp;":"&amp;'HMPL Validation'!H$482022),'HMPL Validation'!H$482023,FALSE)),0,HLOOKUP($B179,INDIRECT("'Monthly Resource Report'!"&amp;'HMPL Validation'!H$482021&amp;":"&amp;'HMPL Validation'!H$482022),'HMPL Validation'!H$482023,FALSE))</f>
        <v>6.6150005699540921</v>
      </c>
      <c r="I179" s="317">
        <f ca="1">+IF(ISERROR(HLOOKUP($B179,INDIRECT("'Monthly Resource Report'!"&amp;'HMPL Validation'!I$482021&amp;":"&amp;'HMPL Validation'!I$482022),'HMPL Validation'!I$482023,FALSE)),0,HLOOKUP($B179,INDIRECT("'Monthly Resource Report'!"&amp;'HMPL Validation'!I$482021&amp;":"&amp;'HMPL Validation'!I$482022),'HMPL Validation'!I$482023,FALSE))</f>
        <v>6.9798733209001207E-2</v>
      </c>
      <c r="J179" s="318">
        <f ca="1">+IF(ISERROR(HLOOKUP($B179,INDIRECT("'Monthly Resource Report'!"&amp;'HMPL Validation'!J$482021&amp;":"&amp;'HMPL Validation'!J$482022),'HMPL Validation'!J$482023,FALSE)),0,HLOOKUP($B179,INDIRECT("'Monthly Resource Report'!"&amp;'HMPL Validation'!J$482021&amp;":"&amp;'HMPL Validation'!J$482022),'HMPL Validation'!J$482023,FALSE))</f>
        <v>0.49094737082811579</v>
      </c>
      <c r="L179" s="301">
        <v>46631</v>
      </c>
      <c r="M179" s="294">
        <v>152</v>
      </c>
      <c r="N179" s="297">
        <v>6.6149997415323494</v>
      </c>
      <c r="O179" s="299">
        <v>7.0000000000000007E-2</v>
      </c>
      <c r="P179" s="295">
        <v>0.49</v>
      </c>
      <c r="Q179" s="294">
        <f ca="1">+IF(ISERROR(HLOOKUP($B179,INDIRECT("'Monthly Resource Report'!"&amp;'HMPL Validation'!Q$482021&amp;":"&amp;'HMPL Validation'!Q$482022),'HMPL Validation'!Q$482023,FALSE)),0,HLOOKUP($B179,INDIRECT("'Monthly Resource Report'!"&amp;'HMPL Validation'!Q$482021&amp;":"&amp;'HMPL Validation'!Q$482022),'HMPL Validation'!Q$482023,FALSE))</f>
        <v>152</v>
      </c>
      <c r="R179" s="297">
        <f ca="1">+IF(ISERROR(HLOOKUP($B179,INDIRECT("'Monthly Resource Report'!"&amp;'HMPL Validation'!R$482021&amp;":"&amp;'HMPL Validation'!R$482022),'HMPL Validation'!R$482023,FALSE)),0,HLOOKUP($B179,INDIRECT("'Monthly Resource Report'!"&amp;'HMPL Validation'!R$482021&amp;":"&amp;'HMPL Validation'!R$482022),'HMPL Validation'!R$482023,FALSE))</f>
        <v>6.6149952934457259</v>
      </c>
      <c r="S179" s="317">
        <f ca="1">+IF(ISERROR(HLOOKUP($B179,INDIRECT("'Monthly Resource Report'!"&amp;'HMPL Validation'!S$482021&amp;":"&amp;'HMPL Validation'!S$482022),'HMPL Validation'!S$482023,FALSE)),0,HLOOKUP($B179,INDIRECT("'Monthly Resource Report'!"&amp;'HMPL Validation'!S$482021&amp;":"&amp;'HMPL Validation'!S$482022),'HMPL Validation'!S$482023,FALSE))</f>
        <v>6.9789716595353185E-2</v>
      </c>
      <c r="T179" s="318">
        <f ca="1">+IF(ISERROR(HLOOKUP($B179,INDIRECT("'Monthly Resource Report'!"&amp;'HMPL Validation'!T$482021&amp;":"&amp;'HMPL Validation'!T$482022),'HMPL Validation'!T$482023,FALSE)),0,HLOOKUP($B179,INDIRECT("'Monthly Resource Report'!"&amp;'HMPL Validation'!T$482021&amp;":"&amp;'HMPL Validation'!T$482022),'HMPL Validation'!T$482023,FALSE))</f>
        <v>0.49132343417101737</v>
      </c>
    </row>
    <row r="180" spans="2:20" s="461" customFormat="1">
      <c r="B180" s="301">
        <v>46661</v>
      </c>
      <c r="C180" s="294">
        <v>153</v>
      </c>
      <c r="D180" s="297">
        <v>6.6149997415323494</v>
      </c>
      <c r="E180" s="299">
        <v>7.0000000000000007E-2</v>
      </c>
      <c r="F180" s="295">
        <v>0.49</v>
      </c>
      <c r="G180" s="294">
        <f ca="1">+IF(ISERROR(HLOOKUP($B180,INDIRECT("'Monthly Resource Report'!"&amp;'HMPL Validation'!G$482021&amp;":"&amp;'HMPL Validation'!G$482022),'HMPL Validation'!G$482023,FALSE)),0,HLOOKUP($B180,INDIRECT("'Monthly Resource Report'!"&amp;'HMPL Validation'!G$482021&amp;":"&amp;'HMPL Validation'!G$482022),'HMPL Validation'!G$482023,FALSE))</f>
        <v>153</v>
      </c>
      <c r="H180" s="297">
        <f ca="1">+IF(ISERROR(HLOOKUP($B180,INDIRECT("'Monthly Resource Report'!"&amp;'HMPL Validation'!H$482021&amp;":"&amp;'HMPL Validation'!H$482022),'HMPL Validation'!H$482023,FALSE)),0,HLOOKUP($B180,INDIRECT("'Monthly Resource Report'!"&amp;'HMPL Validation'!H$482021&amp;":"&amp;'HMPL Validation'!H$482022),'HMPL Validation'!H$482023,FALSE))</f>
        <v>6.6150011552796286</v>
      </c>
      <c r="I180" s="317">
        <f ca="1">+IF(ISERROR(HLOOKUP($B180,INDIRECT("'Monthly Resource Report'!"&amp;'HMPL Validation'!I$482021&amp;":"&amp;'HMPL Validation'!I$482022),'HMPL Validation'!I$482023,FALSE)),0,HLOOKUP($B180,INDIRECT("'Monthly Resource Report'!"&amp;'HMPL Validation'!I$482021&amp;":"&amp;'HMPL Validation'!I$482022),'HMPL Validation'!I$482023,FALSE))</f>
        <v>6.979814378689099E-2</v>
      </c>
      <c r="J180" s="318">
        <f ca="1">+IF(ISERROR(HLOOKUP($B180,INDIRECT("'Monthly Resource Report'!"&amp;'HMPL Validation'!J$482021&amp;":"&amp;'HMPL Validation'!J$482022),'HMPL Validation'!J$482023,FALSE)),0,HLOOKUP($B180,INDIRECT("'Monthly Resource Report'!"&amp;'HMPL Validation'!J$482021&amp;":"&amp;'HMPL Validation'!J$482022),'HMPL Validation'!J$482023,FALSE))</f>
        <v>0.4906090557381147</v>
      </c>
      <c r="L180" s="301">
        <v>46661</v>
      </c>
      <c r="M180" s="294">
        <v>152</v>
      </c>
      <c r="N180" s="297">
        <v>6.6149997415323494</v>
      </c>
      <c r="O180" s="299">
        <v>7.0000000000000007E-2</v>
      </c>
      <c r="P180" s="295">
        <v>0.49</v>
      </c>
      <c r="Q180" s="294">
        <f ca="1">+IF(ISERROR(HLOOKUP($B180,INDIRECT("'Monthly Resource Report'!"&amp;'HMPL Validation'!Q$482021&amp;":"&amp;'HMPL Validation'!Q$482022),'HMPL Validation'!Q$482023,FALSE)),0,HLOOKUP($B180,INDIRECT("'Monthly Resource Report'!"&amp;'HMPL Validation'!Q$482021&amp;":"&amp;'HMPL Validation'!Q$482022),'HMPL Validation'!Q$482023,FALSE))</f>
        <v>152</v>
      </c>
      <c r="R180" s="297">
        <f ca="1">+IF(ISERROR(HLOOKUP($B180,INDIRECT("'Monthly Resource Report'!"&amp;'HMPL Validation'!R$482021&amp;":"&amp;'HMPL Validation'!R$482022),'HMPL Validation'!R$482023,FALSE)),0,HLOOKUP($B180,INDIRECT("'Monthly Resource Report'!"&amp;'HMPL Validation'!R$482021&amp;":"&amp;'HMPL Validation'!R$482022),'HMPL Validation'!R$482023,FALSE))</f>
        <v>6.6149951611977267</v>
      </c>
      <c r="S180" s="317">
        <f ca="1">+IF(ISERROR(HLOOKUP($B180,INDIRECT("'Monthly Resource Report'!"&amp;'HMPL Validation'!S$482021&amp;":"&amp;'HMPL Validation'!S$482022),'HMPL Validation'!S$482023,FALSE)),0,HLOOKUP($B180,INDIRECT("'Monthly Resource Report'!"&amp;'HMPL Validation'!S$482021&amp;":"&amp;'HMPL Validation'!S$482022),'HMPL Validation'!S$482023,FALSE))</f>
        <v>6.9793993191113332E-2</v>
      </c>
      <c r="T180" s="318">
        <f ca="1">+IF(ISERROR(HLOOKUP($B180,INDIRECT("'Monthly Resource Report'!"&amp;'HMPL Validation'!T$482021&amp;":"&amp;'HMPL Validation'!T$482022),'HMPL Validation'!T$482023,FALSE)),0,HLOOKUP($B180,INDIRECT("'Monthly Resource Report'!"&amp;'HMPL Validation'!T$482021&amp;":"&amp;'HMPL Validation'!T$482022),'HMPL Validation'!T$482023,FALSE))</f>
        <v>0.49171353181717881</v>
      </c>
    </row>
    <row r="181" spans="2:20" s="461" customFormat="1">
      <c r="B181" s="301">
        <v>46692</v>
      </c>
      <c r="C181" s="294">
        <v>153</v>
      </c>
      <c r="D181" s="297">
        <v>6.6149997415323494</v>
      </c>
      <c r="E181" s="299">
        <v>7.0000000000000007E-2</v>
      </c>
      <c r="F181" s="295">
        <v>0.49</v>
      </c>
      <c r="G181" s="294">
        <f ca="1">+IF(ISERROR(HLOOKUP($B181,INDIRECT("'Monthly Resource Report'!"&amp;'HMPL Validation'!G$482021&amp;":"&amp;'HMPL Validation'!G$482022),'HMPL Validation'!G$482023,FALSE)),0,HLOOKUP($B181,INDIRECT("'Monthly Resource Report'!"&amp;'HMPL Validation'!G$482021&amp;":"&amp;'HMPL Validation'!G$482022),'HMPL Validation'!G$482023,FALSE))</f>
        <v>153</v>
      </c>
      <c r="H181" s="297">
        <f ca="1">+IF(ISERROR(HLOOKUP($B181,INDIRECT("'Monthly Resource Report'!"&amp;'HMPL Validation'!H$482021&amp;":"&amp;'HMPL Validation'!H$482022),'HMPL Validation'!H$482023,FALSE)),0,HLOOKUP($B181,INDIRECT("'Monthly Resource Report'!"&amp;'HMPL Validation'!H$482021&amp;":"&amp;'HMPL Validation'!H$482022),'HMPL Validation'!H$482023,FALSE))</f>
        <v>6.6150000514927756</v>
      </c>
      <c r="I181" s="317">
        <f ca="1">+IF(ISERROR(HLOOKUP($B181,INDIRECT("'Monthly Resource Report'!"&amp;'HMPL Validation'!I$482021&amp;":"&amp;'HMPL Validation'!I$482022),'HMPL Validation'!I$482023,FALSE)),0,HLOOKUP($B181,INDIRECT("'Monthly Resource Report'!"&amp;'HMPL Validation'!I$482021&amp;":"&amp;'HMPL Validation'!I$482022),'HMPL Validation'!I$482023,FALSE))</f>
        <v>6.9808752337602045E-2</v>
      </c>
      <c r="J181" s="318">
        <f ca="1">+IF(ISERROR(HLOOKUP($B181,INDIRECT("'Monthly Resource Report'!"&amp;'HMPL Validation'!J$482021&amp;":"&amp;'HMPL Validation'!J$482022),'HMPL Validation'!J$482023,FALSE)),0,HLOOKUP($B181,INDIRECT("'Monthly Resource Report'!"&amp;'HMPL Validation'!J$482021&amp;":"&amp;'HMPL Validation'!J$482022),'HMPL Validation'!J$482023,FALSE))</f>
        <v>0.49125317548465991</v>
      </c>
      <c r="L181" s="301">
        <v>46692</v>
      </c>
      <c r="M181" s="294">
        <v>152</v>
      </c>
      <c r="N181" s="297">
        <v>6.6149997415323494</v>
      </c>
      <c r="O181" s="299">
        <v>7.0000000000000007E-2</v>
      </c>
      <c r="P181" s="295">
        <v>0.49</v>
      </c>
      <c r="Q181" s="294">
        <f ca="1">+IF(ISERROR(HLOOKUP($B181,INDIRECT("'Monthly Resource Report'!"&amp;'HMPL Validation'!Q$482021&amp;":"&amp;'HMPL Validation'!Q$482022),'HMPL Validation'!Q$482023,FALSE)),0,HLOOKUP($B181,INDIRECT("'Monthly Resource Report'!"&amp;'HMPL Validation'!Q$482021&amp;":"&amp;'HMPL Validation'!Q$482022),'HMPL Validation'!Q$482023,FALSE))</f>
        <v>152</v>
      </c>
      <c r="R181" s="297">
        <f ca="1">+IF(ISERROR(HLOOKUP($B181,INDIRECT("'Monthly Resource Report'!"&amp;'HMPL Validation'!R$482021&amp;":"&amp;'HMPL Validation'!R$482022),'HMPL Validation'!R$482023,FALSE)),0,HLOOKUP($B181,INDIRECT("'Monthly Resource Report'!"&amp;'HMPL Validation'!R$482021&amp;":"&amp;'HMPL Validation'!R$482022),'HMPL Validation'!R$482023,FALSE))</f>
        <v>6.6149952621604546</v>
      </c>
      <c r="S181" s="317">
        <f ca="1">+IF(ISERROR(HLOOKUP($B181,INDIRECT("'Monthly Resource Report'!"&amp;'HMPL Validation'!S$482021&amp;":"&amp;'HMPL Validation'!S$482022),'HMPL Validation'!S$482023,FALSE)),0,HLOOKUP($B181,INDIRECT("'Monthly Resource Report'!"&amp;'HMPL Validation'!S$482021&amp;":"&amp;'HMPL Validation'!S$482022),'HMPL Validation'!S$482023,FALSE))</f>
        <v>6.9805773110949682E-2</v>
      </c>
      <c r="T181" s="318">
        <f ca="1">+IF(ISERROR(HLOOKUP($B181,INDIRECT("'Monthly Resource Report'!"&amp;'HMPL Validation'!T$482021&amp;":"&amp;'HMPL Validation'!T$482022),'HMPL Validation'!T$482023,FALSE)),0,HLOOKUP($B181,INDIRECT("'Monthly Resource Report'!"&amp;'HMPL Validation'!T$482021&amp;":"&amp;'HMPL Validation'!T$482022),'HMPL Validation'!T$482023,FALSE))</f>
        <v>0.49176746634922242</v>
      </c>
    </row>
    <row r="182" spans="2:20" s="461" customFormat="1">
      <c r="B182" s="301">
        <v>46722</v>
      </c>
      <c r="C182" s="294">
        <v>153</v>
      </c>
      <c r="D182" s="297">
        <v>6.6149997415323494</v>
      </c>
      <c r="E182" s="299">
        <v>7.0000000000000007E-2</v>
      </c>
      <c r="F182" s="295">
        <v>0.49</v>
      </c>
      <c r="G182" s="294">
        <f ca="1">+IF(ISERROR(HLOOKUP($B182,INDIRECT("'Monthly Resource Report'!"&amp;'HMPL Validation'!G$482021&amp;":"&amp;'HMPL Validation'!G$482022),'HMPL Validation'!G$482023,FALSE)),0,HLOOKUP($B182,INDIRECT("'Monthly Resource Report'!"&amp;'HMPL Validation'!G$482021&amp;":"&amp;'HMPL Validation'!G$482022),'HMPL Validation'!G$482023,FALSE))</f>
        <v>153</v>
      </c>
      <c r="H182" s="297">
        <f ca="1">+IF(ISERROR(HLOOKUP($B182,INDIRECT("'Monthly Resource Report'!"&amp;'HMPL Validation'!H$482021&amp;":"&amp;'HMPL Validation'!H$482022),'HMPL Validation'!H$482023,FALSE)),0,HLOOKUP($B182,INDIRECT("'Monthly Resource Report'!"&amp;'HMPL Validation'!H$482021&amp;":"&amp;'HMPL Validation'!H$482022),'HMPL Validation'!H$482023,FALSE))</f>
        <v>6.6149983225780984</v>
      </c>
      <c r="I182" s="317">
        <f ca="1">+IF(ISERROR(HLOOKUP($B182,INDIRECT("'Monthly Resource Report'!"&amp;'HMPL Validation'!I$482021&amp;":"&amp;'HMPL Validation'!I$482022),'HMPL Validation'!I$482023,FALSE)),0,HLOOKUP($B182,INDIRECT("'Monthly Resource Report'!"&amp;'HMPL Validation'!I$482021&amp;":"&amp;'HMPL Validation'!I$482022),'HMPL Validation'!I$482023,FALSE))</f>
        <v>6.9839285358056724E-2</v>
      </c>
      <c r="J182" s="318">
        <f ca="1">+IF(ISERROR(HLOOKUP($B182,INDIRECT("'Monthly Resource Report'!"&amp;'HMPL Validation'!J$482021&amp;":"&amp;'HMPL Validation'!J$482022),'HMPL Validation'!J$482023,FALSE)),0,HLOOKUP($B182,INDIRECT("'Monthly Resource Report'!"&amp;'HMPL Validation'!J$482021&amp;":"&amp;'HMPL Validation'!J$482022),'HMPL Validation'!J$482023,FALSE))</f>
        <v>0.49150662275177315</v>
      </c>
      <c r="L182" s="301">
        <v>46722</v>
      </c>
      <c r="M182" s="294">
        <v>152</v>
      </c>
      <c r="N182" s="297">
        <v>6.6149997415323494</v>
      </c>
      <c r="O182" s="299">
        <v>7.0000000000000007E-2</v>
      </c>
      <c r="P182" s="295">
        <v>0.49</v>
      </c>
      <c r="Q182" s="294">
        <f ca="1">+IF(ISERROR(HLOOKUP($B182,INDIRECT("'Monthly Resource Report'!"&amp;'HMPL Validation'!Q$482021&amp;":"&amp;'HMPL Validation'!Q$482022),'HMPL Validation'!Q$482023,FALSE)),0,HLOOKUP($B182,INDIRECT("'Monthly Resource Report'!"&amp;'HMPL Validation'!Q$482021&amp;":"&amp;'HMPL Validation'!Q$482022),'HMPL Validation'!Q$482023,FALSE))</f>
        <v>152</v>
      </c>
      <c r="R182" s="297">
        <f ca="1">+IF(ISERROR(HLOOKUP($B182,INDIRECT("'Monthly Resource Report'!"&amp;'HMPL Validation'!R$482021&amp;":"&amp;'HMPL Validation'!R$482022),'HMPL Validation'!R$482023,FALSE)),0,HLOOKUP($B182,INDIRECT("'Monthly Resource Report'!"&amp;'HMPL Validation'!R$482021&amp;":"&amp;'HMPL Validation'!R$482022),'HMPL Validation'!R$482023,FALSE))</f>
        <v>6.6149958974999938</v>
      </c>
      <c r="S182" s="317">
        <f ca="1">+IF(ISERROR(HLOOKUP($B182,INDIRECT("'Monthly Resource Report'!"&amp;'HMPL Validation'!S$482021&amp;":"&amp;'HMPL Validation'!S$482022),'HMPL Validation'!S$482023,FALSE)),0,HLOOKUP($B182,INDIRECT("'Monthly Resource Report'!"&amp;'HMPL Validation'!S$482021&amp;":"&amp;'HMPL Validation'!S$482022),'HMPL Validation'!S$482023,FALSE))</f>
        <v>6.9836529194627767E-2</v>
      </c>
      <c r="T182" s="318">
        <f ca="1">+IF(ISERROR(HLOOKUP($B182,INDIRECT("'Monthly Resource Report'!"&amp;'HMPL Validation'!T$482021&amp;":"&amp;'HMPL Validation'!T$482022),'HMPL Validation'!T$482023,FALSE)),0,HLOOKUP($B182,INDIRECT("'Monthly Resource Report'!"&amp;'HMPL Validation'!T$482021&amp;":"&amp;'HMPL Validation'!T$482022),'HMPL Validation'!T$482023,FALSE))</f>
        <v>0.49254476788156665</v>
      </c>
    </row>
    <row r="183" spans="2:20" s="461" customFormat="1">
      <c r="B183" s="639"/>
      <c r="C183" s="640"/>
      <c r="D183" s="641"/>
      <c r="E183" s="642"/>
      <c r="F183" s="642"/>
      <c r="G183" s="640"/>
      <c r="H183" s="641"/>
      <c r="I183" s="643"/>
      <c r="J183" s="643"/>
      <c r="L183" s="639"/>
      <c r="M183" s="640"/>
      <c r="N183" s="641"/>
      <c r="O183" s="642"/>
      <c r="P183" s="642"/>
      <c r="Q183" s="640"/>
      <c r="R183" s="641"/>
      <c r="S183" s="643"/>
      <c r="T183" s="643"/>
    </row>
    <row r="184" spans="2:20" s="461" customFormat="1">
      <c r="B184" s="639"/>
      <c r="C184" s="640"/>
      <c r="D184" s="641"/>
      <c r="E184" s="642"/>
      <c r="F184" s="642"/>
      <c r="G184" s="640"/>
      <c r="H184" s="641"/>
      <c r="I184" s="643"/>
      <c r="J184" s="643"/>
      <c r="L184" s="639"/>
      <c r="M184" s="640"/>
      <c r="N184" s="641"/>
      <c r="O184" s="642"/>
      <c r="P184" s="642"/>
      <c r="Q184" s="640"/>
      <c r="R184" s="641"/>
      <c r="S184" s="643"/>
      <c r="T184" s="643"/>
    </row>
    <row r="185" spans="2:20" s="461" customFormat="1">
      <c r="B185" s="639"/>
      <c r="C185" s="640"/>
      <c r="D185" s="641"/>
      <c r="E185" s="642"/>
      <c r="F185" s="642"/>
      <c r="G185" s="640"/>
      <c r="H185" s="641"/>
      <c r="I185" s="643"/>
      <c r="J185" s="643"/>
      <c r="L185" s="639"/>
      <c r="M185" s="640"/>
      <c r="N185" s="641"/>
      <c r="O185" s="642"/>
      <c r="P185" s="642"/>
      <c r="Q185" s="640"/>
      <c r="R185" s="641"/>
      <c r="S185" s="643"/>
      <c r="T185" s="643"/>
    </row>
    <row r="186" spans="2:20" s="461" customFormat="1">
      <c r="B186" s="639"/>
      <c r="C186" s="640"/>
      <c r="D186" s="641"/>
      <c r="E186" s="642"/>
      <c r="F186" s="642"/>
      <c r="G186" s="640"/>
      <c r="H186" s="641"/>
      <c r="I186" s="643"/>
      <c r="J186" s="643"/>
      <c r="L186" s="639"/>
      <c r="M186" s="640"/>
      <c r="N186" s="641"/>
      <c r="O186" s="642"/>
      <c r="P186" s="642"/>
      <c r="Q186" s="640"/>
      <c r="R186" s="641"/>
      <c r="S186" s="643"/>
      <c r="T186" s="643"/>
    </row>
    <row r="187" spans="2:20" s="461" customFormat="1">
      <c r="B187" s="639"/>
      <c r="C187" s="640"/>
      <c r="D187" s="641"/>
      <c r="E187" s="642"/>
      <c r="F187" s="642"/>
      <c r="G187" s="640"/>
      <c r="H187" s="641"/>
      <c r="I187" s="643"/>
      <c r="J187" s="643"/>
      <c r="L187" s="639"/>
      <c r="M187" s="640"/>
      <c r="N187" s="641"/>
      <c r="O187" s="642"/>
      <c r="P187" s="642"/>
      <c r="Q187" s="640"/>
      <c r="R187" s="641"/>
      <c r="S187" s="643"/>
      <c r="T187" s="643"/>
    </row>
    <row r="188" spans="2:20" s="461" customFormat="1">
      <c r="B188" s="639"/>
      <c r="C188" s="640"/>
      <c r="D188" s="641"/>
      <c r="E188" s="642"/>
      <c r="F188" s="642"/>
      <c r="G188" s="640"/>
      <c r="H188" s="641"/>
      <c r="I188" s="643"/>
      <c r="J188" s="643"/>
      <c r="L188" s="639"/>
      <c r="M188" s="640"/>
      <c r="N188" s="641"/>
      <c r="O188" s="642"/>
      <c r="P188" s="642"/>
      <c r="Q188" s="640"/>
      <c r="R188" s="641"/>
      <c r="S188" s="643"/>
      <c r="T188" s="643"/>
    </row>
    <row r="189" spans="2:20" s="461" customFormat="1">
      <c r="B189" s="639"/>
      <c r="C189" s="640"/>
      <c r="D189" s="641"/>
      <c r="E189" s="642"/>
      <c r="F189" s="642"/>
      <c r="G189" s="640"/>
      <c r="H189" s="641"/>
      <c r="I189" s="643"/>
      <c r="J189" s="643"/>
      <c r="L189" s="639"/>
      <c r="M189" s="640"/>
      <c r="N189" s="641"/>
      <c r="O189" s="642"/>
      <c r="P189" s="642"/>
      <c r="Q189" s="640"/>
      <c r="R189" s="641"/>
      <c r="S189" s="643"/>
      <c r="T189" s="643"/>
    </row>
    <row r="190" spans="2:20" s="461" customFormat="1">
      <c r="B190" s="639"/>
      <c r="C190" s="640"/>
      <c r="D190" s="641"/>
      <c r="E190" s="642"/>
      <c r="F190" s="642"/>
      <c r="G190" s="640"/>
      <c r="H190" s="641"/>
      <c r="I190" s="643"/>
      <c r="J190" s="643"/>
      <c r="L190" s="639"/>
      <c r="M190" s="640"/>
      <c r="N190" s="641"/>
      <c r="O190" s="642"/>
      <c r="P190" s="642"/>
      <c r="Q190" s="640"/>
      <c r="R190" s="641"/>
      <c r="S190" s="643"/>
      <c r="T190" s="643"/>
    </row>
    <row r="191" spans="2:20" s="461" customFormat="1">
      <c r="B191" s="639"/>
      <c r="C191" s="640"/>
      <c r="D191" s="641"/>
      <c r="E191" s="642"/>
      <c r="F191" s="642"/>
      <c r="G191" s="640"/>
      <c r="H191" s="641"/>
      <c r="I191" s="643"/>
      <c r="J191" s="643"/>
      <c r="L191" s="639"/>
      <c r="M191" s="640"/>
      <c r="N191" s="641"/>
      <c r="O191" s="642"/>
      <c r="P191" s="642"/>
      <c r="Q191" s="640"/>
      <c r="R191" s="641"/>
      <c r="S191" s="643"/>
      <c r="T191" s="643"/>
    </row>
    <row r="192" spans="2:20" s="461" customFormat="1">
      <c r="B192" s="639"/>
      <c r="C192" s="640"/>
      <c r="D192" s="641"/>
      <c r="E192" s="642"/>
      <c r="F192" s="642"/>
      <c r="G192" s="640"/>
      <c r="H192" s="641"/>
      <c r="I192" s="643"/>
      <c r="J192" s="643"/>
      <c r="L192" s="639"/>
      <c r="M192" s="640"/>
      <c r="N192" s="641"/>
      <c r="O192" s="642"/>
      <c r="P192" s="642"/>
      <c r="Q192" s="640"/>
      <c r="R192" s="641"/>
      <c r="S192" s="643"/>
      <c r="T192" s="643"/>
    </row>
    <row r="193" spans="2:20" s="461" customFormat="1">
      <c r="B193" s="639"/>
      <c r="C193" s="640"/>
      <c r="D193" s="641"/>
      <c r="E193" s="642"/>
      <c r="F193" s="642"/>
      <c r="G193" s="640"/>
      <c r="H193" s="641"/>
      <c r="I193" s="643"/>
      <c r="J193" s="643"/>
      <c r="L193" s="639"/>
      <c r="M193" s="640"/>
      <c r="N193" s="641"/>
      <c r="O193" s="642"/>
      <c r="P193" s="642"/>
      <c r="Q193" s="640"/>
      <c r="R193" s="641"/>
      <c r="S193" s="643"/>
      <c r="T193" s="643"/>
    </row>
    <row r="194" spans="2:20" s="461" customFormat="1">
      <c r="B194" s="639"/>
      <c r="C194" s="640"/>
      <c r="D194" s="641"/>
      <c r="E194" s="642"/>
      <c r="F194" s="642"/>
      <c r="G194" s="640"/>
      <c r="H194" s="641"/>
      <c r="I194" s="643"/>
      <c r="J194" s="643"/>
      <c r="L194" s="639"/>
      <c r="M194" s="640"/>
      <c r="N194" s="641"/>
      <c r="O194" s="642"/>
      <c r="P194" s="642"/>
      <c r="Q194" s="640"/>
      <c r="R194" s="641"/>
      <c r="S194" s="643"/>
      <c r="T194" s="643"/>
    </row>
    <row r="195" spans="2:20" s="461" customFormat="1">
      <c r="B195" s="639"/>
      <c r="C195" s="640"/>
      <c r="D195" s="641"/>
      <c r="E195" s="642"/>
      <c r="F195" s="642"/>
      <c r="G195" s="640"/>
      <c r="H195" s="641"/>
      <c r="I195" s="643"/>
      <c r="J195" s="643"/>
      <c r="L195" s="639"/>
      <c r="M195" s="640"/>
      <c r="N195" s="641"/>
      <c r="O195" s="642"/>
      <c r="P195" s="642"/>
      <c r="Q195" s="640"/>
      <c r="R195" s="641"/>
      <c r="S195" s="643"/>
      <c r="T195" s="643"/>
    </row>
    <row r="196" spans="2:20" s="461" customFormat="1">
      <c r="B196" s="639"/>
      <c r="C196" s="640"/>
      <c r="D196" s="641"/>
      <c r="E196" s="642"/>
      <c r="F196" s="642"/>
      <c r="G196" s="640"/>
      <c r="H196" s="641"/>
      <c r="I196" s="643"/>
      <c r="J196" s="643"/>
      <c r="L196" s="639"/>
      <c r="M196" s="640"/>
      <c r="N196" s="641"/>
      <c r="O196" s="642"/>
      <c r="P196" s="642"/>
      <c r="Q196" s="640"/>
      <c r="R196" s="641"/>
      <c r="S196" s="643"/>
      <c r="T196" s="643"/>
    </row>
    <row r="197" spans="2:20" s="461" customFormat="1">
      <c r="B197" s="639"/>
      <c r="C197" s="640"/>
      <c r="D197" s="641"/>
      <c r="E197" s="642"/>
      <c r="F197" s="642"/>
      <c r="G197" s="640"/>
      <c r="H197" s="641"/>
      <c r="I197" s="643"/>
      <c r="J197" s="643"/>
      <c r="L197" s="639"/>
      <c r="M197" s="640"/>
      <c r="N197" s="641"/>
      <c r="O197" s="642"/>
      <c r="P197" s="642"/>
      <c r="Q197" s="640"/>
      <c r="R197" s="641"/>
      <c r="S197" s="643"/>
      <c r="T197" s="643"/>
    </row>
    <row r="240" spans="7:20">
      <c r="G240" s="684" t="s">
        <v>221</v>
      </c>
      <c r="H240" s="685"/>
      <c r="I240" s="685"/>
      <c r="J240" s="686"/>
      <c r="Q240" s="684" t="s">
        <v>221</v>
      </c>
      <c r="R240" s="685"/>
      <c r="S240" s="685"/>
      <c r="T240" s="686"/>
    </row>
    <row r="241" spans="6:20" ht="30">
      <c r="F241" s="293" t="s">
        <v>199</v>
      </c>
      <c r="G241" s="304" t="s">
        <v>34</v>
      </c>
      <c r="H241" s="305" t="s">
        <v>39</v>
      </c>
      <c r="I241" s="306" t="s">
        <v>48</v>
      </c>
      <c r="J241" s="307" t="s">
        <v>45</v>
      </c>
      <c r="P241" s="293" t="s">
        <v>199</v>
      </c>
      <c r="Q241" s="304" t="s">
        <v>34</v>
      </c>
      <c r="R241" s="305" t="s">
        <v>39</v>
      </c>
      <c r="S241" s="306" t="s">
        <v>48</v>
      </c>
      <c r="T241" s="307" t="s">
        <v>45</v>
      </c>
    </row>
    <row r="242" spans="6:20">
      <c r="F242" s="300">
        <f>+B3</f>
        <v>41275</v>
      </c>
      <c r="G242" s="308">
        <f t="shared" ref="G242:G273" ca="1" si="0">+IF(ISERROR(G3/C3-1),0,G3/C3-1)</f>
        <v>0</v>
      </c>
      <c r="H242" s="309">
        <f t="shared" ref="H242:H273" ca="1" si="1">+IF(ISERROR(H3/D3-1),0,H3/D3-1)</f>
        <v>-6.7475328091592957E-7</v>
      </c>
      <c r="I242" s="309">
        <f t="shared" ref="I242:I273" ca="1" si="2">+IF(ISERROR(I3/E3-1),0,I3/E3-1)</f>
        <v>-3.2767164044630315E-3</v>
      </c>
      <c r="J242" s="310">
        <f t="shared" ref="J242:J273" ca="1" si="3">+IF(ISERROR(J3/F3-1),0,J3/F3-1)</f>
        <v>3.1205278605210829E-3</v>
      </c>
      <c r="P242" s="300">
        <f>+L3</f>
        <v>41275</v>
      </c>
      <c r="Q242" s="308">
        <f t="shared" ref="Q242:Q305" ca="1" si="4">+IF(ISERROR(Q3/M3-1),0,Q3/M3-1)</f>
        <v>0</v>
      </c>
      <c r="R242" s="309">
        <f t="shared" ref="R242:R305" ca="1" si="5">+IF(ISERROR(R3/N3-1),0,R3/N3-1)</f>
        <v>8.7036734619516665E-7</v>
      </c>
      <c r="S242" s="309">
        <f t="shared" ref="S242:S305" ca="1" si="6">+IF(ISERROR(S3/O3-1),0,S3/O3-1)</f>
        <v>-3.5869606433752699E-3</v>
      </c>
      <c r="T242" s="310">
        <f t="shared" ref="T242:T305" ca="1" si="7">+IF(ISERROR(T3/P3-1),0,T3/P3-1)</f>
        <v>4.4337413818384963E-3</v>
      </c>
    </row>
    <row r="243" spans="6:20">
      <c r="F243" s="301">
        <f t="shared" ref="F243:F306" si="8">+B4</f>
        <v>41306</v>
      </c>
      <c r="G243" s="308">
        <f t="shared" ca="1" si="0"/>
        <v>0</v>
      </c>
      <c r="H243" s="311">
        <f t="shared" ca="1" si="1"/>
        <v>-5.3982718961620435E-7</v>
      </c>
      <c r="I243" s="311">
        <f t="shared" ca="1" si="2"/>
        <v>-3.700075687127935E-3</v>
      </c>
      <c r="J243" s="310">
        <f t="shared" ca="1" si="3"/>
        <v>2.0863999830551538E-3</v>
      </c>
      <c r="P243" s="301">
        <f t="shared" ref="P243:P306" si="9">+L4</f>
        <v>41306</v>
      </c>
      <c r="Q243" s="308">
        <f t="shared" ca="1" si="4"/>
        <v>0</v>
      </c>
      <c r="R243" s="311">
        <f t="shared" ca="1" si="5"/>
        <v>7.2726959854385598E-7</v>
      </c>
      <c r="S243" s="311">
        <f t="shared" ca="1" si="6"/>
        <v>-3.9998055712195946E-3</v>
      </c>
      <c r="T243" s="310">
        <f t="shared" ca="1" si="7"/>
        <v>4.0970718229587089E-3</v>
      </c>
    </row>
    <row r="244" spans="6:20">
      <c r="F244" s="301">
        <f t="shared" si="8"/>
        <v>41334</v>
      </c>
      <c r="G244" s="308">
        <f t="shared" ca="1" si="0"/>
        <v>0</v>
      </c>
      <c r="H244" s="311">
        <f t="shared" ca="1" si="1"/>
        <v>-5.35196876705335E-7</v>
      </c>
      <c r="I244" s="311">
        <f t="shared" ca="1" si="2"/>
        <v>-3.9930564630444865E-3</v>
      </c>
      <c r="J244" s="310">
        <f t="shared" ca="1" si="3"/>
        <v>2.5356979793236256E-3</v>
      </c>
      <c r="P244" s="301">
        <f t="shared" si="9"/>
        <v>41334</v>
      </c>
      <c r="Q244" s="308">
        <f t="shared" ca="1" si="4"/>
        <v>0</v>
      </c>
      <c r="R244" s="311">
        <f t="shared" ca="1" si="5"/>
        <v>8.9161349992039618E-7</v>
      </c>
      <c r="S244" s="311">
        <f t="shared" ca="1" si="6"/>
        <v>-4.2157648930636338E-3</v>
      </c>
      <c r="T244" s="310">
        <f t="shared" ca="1" si="7"/>
        <v>3.8634414192399991E-3</v>
      </c>
    </row>
    <row r="245" spans="6:20">
      <c r="F245" s="301">
        <f t="shared" si="8"/>
        <v>41365</v>
      </c>
      <c r="G245" s="308">
        <f t="shared" ca="1" si="0"/>
        <v>0</v>
      </c>
      <c r="H245" s="311">
        <f t="shared" ca="1" si="1"/>
        <v>-5.8163748495321244E-7</v>
      </c>
      <c r="I245" s="311">
        <f t="shared" ca="1" si="2"/>
        <v>-3.7778218184347789E-3</v>
      </c>
      <c r="J245" s="310">
        <f t="shared" ca="1" si="3"/>
        <v>1.312213390521233E-3</v>
      </c>
      <c r="P245" s="301">
        <f t="shared" si="9"/>
        <v>41365</v>
      </c>
      <c r="Q245" s="308">
        <f t="shared" ca="1" si="4"/>
        <v>0</v>
      </c>
      <c r="R245" s="311">
        <f t="shared" ca="1" si="5"/>
        <v>-1</v>
      </c>
      <c r="S245" s="311">
        <f t="shared" ca="1" si="6"/>
        <v>-1</v>
      </c>
      <c r="T245" s="310">
        <f t="shared" ca="1" si="7"/>
        <v>-1</v>
      </c>
    </row>
    <row r="246" spans="6:20">
      <c r="F246" s="301">
        <f t="shared" si="8"/>
        <v>41395</v>
      </c>
      <c r="G246" s="308">
        <f t="shared" ca="1" si="0"/>
        <v>0</v>
      </c>
      <c r="H246" s="311">
        <f t="shared" ca="1" si="1"/>
        <v>-5.7951336918105056E-7</v>
      </c>
      <c r="I246" s="311">
        <f t="shared" ca="1" si="2"/>
        <v>-3.7809283307742581E-3</v>
      </c>
      <c r="J246" s="310">
        <f t="shared" ca="1" si="3"/>
        <v>3.1783324884162578E-3</v>
      </c>
      <c r="P246" s="301">
        <f t="shared" si="9"/>
        <v>41395</v>
      </c>
      <c r="Q246" s="308">
        <f t="shared" ca="1" si="4"/>
        <v>0</v>
      </c>
      <c r="R246" s="311">
        <f t="shared" ca="1" si="5"/>
        <v>6.7607567855176853E-7</v>
      </c>
      <c r="S246" s="311">
        <f t="shared" ca="1" si="6"/>
        <v>-4.9110550115822882E-3</v>
      </c>
      <c r="T246" s="310">
        <f t="shared" ca="1" si="7"/>
        <v>4.2507341515334307E-3</v>
      </c>
    </row>
    <row r="247" spans="6:20">
      <c r="F247" s="301">
        <f t="shared" si="8"/>
        <v>41426</v>
      </c>
      <c r="G247" s="308">
        <f t="shared" ca="1" si="0"/>
        <v>0</v>
      </c>
      <c r="H247" s="311">
        <f t="shared" ca="1" si="1"/>
        <v>-6.4644883890352389E-7</v>
      </c>
      <c r="I247" s="311">
        <f t="shared" ca="1" si="2"/>
        <v>-3.8919017632333963E-3</v>
      </c>
      <c r="J247" s="310">
        <f t="shared" ca="1" si="3"/>
        <v>1.9675576381592563E-3</v>
      </c>
      <c r="P247" s="301">
        <f t="shared" si="9"/>
        <v>41426</v>
      </c>
      <c r="Q247" s="308">
        <f t="shared" ca="1" si="4"/>
        <v>0</v>
      </c>
      <c r="R247" s="311">
        <f t="shared" ca="1" si="5"/>
        <v>9.5033445091097235E-7</v>
      </c>
      <c r="S247" s="311">
        <f t="shared" ca="1" si="6"/>
        <v>-3.8507601179157414E-3</v>
      </c>
      <c r="T247" s="310">
        <f t="shared" ca="1" si="7"/>
        <v>2.7602873347178924E-3</v>
      </c>
    </row>
    <row r="248" spans="6:20">
      <c r="F248" s="301">
        <f t="shared" si="8"/>
        <v>41456</v>
      </c>
      <c r="G248" s="308">
        <f t="shared" ca="1" si="0"/>
        <v>0</v>
      </c>
      <c r="H248" s="311">
        <f t="shared" ca="1" si="1"/>
        <v>-5.4643158331479924E-7</v>
      </c>
      <c r="I248" s="311">
        <f t="shared" ca="1" si="2"/>
        <v>-3.221040607327641E-3</v>
      </c>
      <c r="J248" s="310">
        <f t="shared" ca="1" si="3"/>
        <v>1.242807211613739E-3</v>
      </c>
      <c r="P248" s="301">
        <f t="shared" si="9"/>
        <v>41456</v>
      </c>
      <c r="Q248" s="308">
        <f t="shared" ca="1" si="4"/>
        <v>0</v>
      </c>
      <c r="R248" s="311">
        <f t="shared" ca="1" si="5"/>
        <v>9.5447904335799194E-7</v>
      </c>
      <c r="S248" s="311">
        <f t="shared" ca="1" si="6"/>
        <v>-3.3325650855122735E-3</v>
      </c>
      <c r="T248" s="310">
        <f t="shared" ca="1" si="7"/>
        <v>2.6476481360637738E-3</v>
      </c>
    </row>
    <row r="249" spans="6:20">
      <c r="F249" s="301">
        <f t="shared" si="8"/>
        <v>41487</v>
      </c>
      <c r="G249" s="308">
        <f t="shared" ca="1" si="0"/>
        <v>0</v>
      </c>
      <c r="H249" s="311">
        <f t="shared" ca="1" si="1"/>
        <v>-6.5695027640089165E-7</v>
      </c>
      <c r="I249" s="311">
        <f t="shared" ca="1" si="2"/>
        <v>-3.2165097473847437E-3</v>
      </c>
      <c r="J249" s="310">
        <f t="shared" ca="1" si="3"/>
        <v>3.100772263629592E-3</v>
      </c>
      <c r="P249" s="301">
        <f t="shared" si="9"/>
        <v>41487</v>
      </c>
      <c r="Q249" s="308">
        <f t="shared" ca="1" si="4"/>
        <v>0</v>
      </c>
      <c r="R249" s="311">
        <f t="shared" ca="1" si="5"/>
        <v>9.2018273600835698E-7</v>
      </c>
      <c r="S249" s="311">
        <f t="shared" ca="1" si="6"/>
        <v>-3.6123740010213234E-3</v>
      </c>
      <c r="T249" s="310">
        <f t="shared" ca="1" si="7"/>
        <v>3.5573488534439424E-3</v>
      </c>
    </row>
    <row r="250" spans="6:20">
      <c r="F250" s="301">
        <f t="shared" si="8"/>
        <v>41518</v>
      </c>
      <c r="G250" s="308">
        <f t="shared" ca="1" si="0"/>
        <v>0</v>
      </c>
      <c r="H250" s="311">
        <f t="shared" ca="1" si="1"/>
        <v>-5.7967747635334632E-7</v>
      </c>
      <c r="I250" s="311">
        <f t="shared" ca="1" si="2"/>
        <v>-4.0197394330582226E-3</v>
      </c>
      <c r="J250" s="310">
        <f t="shared" ca="1" si="3"/>
        <v>1.9565340171270318E-3</v>
      </c>
      <c r="P250" s="301">
        <f t="shared" si="9"/>
        <v>41518</v>
      </c>
      <c r="Q250" s="308">
        <f t="shared" ca="1" si="4"/>
        <v>0</v>
      </c>
      <c r="R250" s="311">
        <f t="shared" ca="1" si="5"/>
        <v>9.0131237784341067E-7</v>
      </c>
      <c r="S250" s="311">
        <f t="shared" ca="1" si="6"/>
        <v>-4.5048641527614119E-3</v>
      </c>
      <c r="T250" s="310">
        <f t="shared" ca="1" si="7"/>
        <v>2.7821665941232254E-3</v>
      </c>
    </row>
    <row r="251" spans="6:20">
      <c r="F251" s="301">
        <f t="shared" si="8"/>
        <v>41548</v>
      </c>
      <c r="G251" s="308">
        <f t="shared" ca="1" si="0"/>
        <v>0</v>
      </c>
      <c r="H251" s="311">
        <f t="shared" ca="1" si="1"/>
        <v>-7.2651344318330757E-7</v>
      </c>
      <c r="I251" s="311">
        <f t="shared" ca="1" si="2"/>
        <v>-4.3275475244496375E-3</v>
      </c>
      <c r="J251" s="310">
        <f t="shared" ca="1" si="3"/>
        <v>2.5518880251793608E-3</v>
      </c>
      <c r="P251" s="301">
        <f t="shared" si="9"/>
        <v>41548</v>
      </c>
      <c r="Q251" s="308">
        <f t="shared" ca="1" si="4"/>
        <v>0</v>
      </c>
      <c r="R251" s="311">
        <f t="shared" ca="1" si="5"/>
        <v>8.254959540376916E-7</v>
      </c>
      <c r="S251" s="311">
        <f t="shared" ca="1" si="6"/>
        <v>-5.0016594757474886E-3</v>
      </c>
      <c r="T251" s="310">
        <f t="shared" ca="1" si="7"/>
        <v>2.7273315928382225E-3</v>
      </c>
    </row>
    <row r="252" spans="6:20">
      <c r="F252" s="301">
        <f t="shared" si="8"/>
        <v>41579</v>
      </c>
      <c r="G252" s="308">
        <f t="shared" ca="1" si="0"/>
        <v>0</v>
      </c>
      <c r="H252" s="311">
        <f t="shared" ca="1" si="1"/>
        <v>-6.4788756160005789E-7</v>
      </c>
      <c r="I252" s="311">
        <f t="shared" ca="1" si="2"/>
        <v>-4.7916982873442704E-3</v>
      </c>
      <c r="J252" s="310">
        <f t="shared" ca="1" si="3"/>
        <v>2.2359431032648036E-3</v>
      </c>
      <c r="P252" s="301">
        <f t="shared" si="9"/>
        <v>41579</v>
      </c>
      <c r="Q252" s="308">
        <f t="shared" ca="1" si="4"/>
        <v>0</v>
      </c>
      <c r="R252" s="311">
        <f t="shared" ca="1" si="5"/>
        <v>8.3155989183403278E-7</v>
      </c>
      <c r="S252" s="311">
        <f t="shared" ca="1" si="6"/>
        <v>-5.1420252670338895E-3</v>
      </c>
      <c r="T252" s="310">
        <f t="shared" ca="1" si="7"/>
        <v>4.7477737313899038E-3</v>
      </c>
    </row>
    <row r="253" spans="6:20">
      <c r="F253" s="301">
        <f t="shared" si="8"/>
        <v>41609</v>
      </c>
      <c r="G253" s="308">
        <f t="shared" ca="1" si="0"/>
        <v>0</v>
      </c>
      <c r="H253" s="311">
        <f t="shared" ca="1" si="1"/>
        <v>-7.2381714222302662E-7</v>
      </c>
      <c r="I253" s="311">
        <f t="shared" ca="1" si="2"/>
        <v>-4.063592350421863E-3</v>
      </c>
      <c r="J253" s="310">
        <f t="shared" ca="1" si="3"/>
        <v>3.1632189318109294E-3</v>
      </c>
      <c r="P253" s="301">
        <f t="shared" si="9"/>
        <v>41609</v>
      </c>
      <c r="Q253" s="308">
        <f t="shared" ca="1" si="4"/>
        <v>0</v>
      </c>
      <c r="R253" s="311">
        <f t="shared" ca="1" si="5"/>
        <v>7.513876427722721E-7</v>
      </c>
      <c r="S253" s="311">
        <f t="shared" ca="1" si="6"/>
        <v>-4.4562300803420163E-3</v>
      </c>
      <c r="T253" s="310">
        <f t="shared" ca="1" si="7"/>
        <v>3.6128579098817504E-3</v>
      </c>
    </row>
    <row r="254" spans="6:20">
      <c r="F254" s="301">
        <f t="shared" si="8"/>
        <v>41640</v>
      </c>
      <c r="G254" s="308">
        <f t="shared" ca="1" si="0"/>
        <v>0</v>
      </c>
      <c r="H254" s="311">
        <f t="shared" ca="1" si="1"/>
        <v>-1.3633952336000732E-6</v>
      </c>
      <c r="I254" s="311">
        <f t="shared" ca="1" si="2"/>
        <v>-3.2771493572515409E-3</v>
      </c>
      <c r="J254" s="310">
        <f t="shared" ca="1" si="3"/>
        <v>3.7487482222706703E-3</v>
      </c>
      <c r="P254" s="301">
        <f t="shared" si="9"/>
        <v>41640</v>
      </c>
      <c r="Q254" s="308">
        <f t="shared" ca="1" si="4"/>
        <v>0</v>
      </c>
      <c r="R254" s="311">
        <f t="shared" ca="1" si="5"/>
        <v>1.4577964597695114E-6</v>
      </c>
      <c r="S254" s="311">
        <f t="shared" ca="1" si="6"/>
        <v>-3.6227388605329924E-3</v>
      </c>
      <c r="T254" s="310">
        <f t="shared" ca="1" si="7"/>
        <v>3.5926330107864946E-3</v>
      </c>
    </row>
    <row r="255" spans="6:20">
      <c r="F255" s="301">
        <f t="shared" si="8"/>
        <v>41671</v>
      </c>
      <c r="G255" s="308">
        <f t="shared" ca="1" si="0"/>
        <v>0</v>
      </c>
      <c r="H255" s="311">
        <f t="shared" ca="1" si="1"/>
        <v>-1.2605491821471304E-6</v>
      </c>
      <c r="I255" s="311">
        <f t="shared" ca="1" si="2"/>
        <v>-3.3595494866428544E-3</v>
      </c>
      <c r="J255" s="310">
        <f t="shared" ca="1" si="3"/>
        <v>1.3976841673588591E-3</v>
      </c>
      <c r="P255" s="301">
        <f t="shared" si="9"/>
        <v>41671</v>
      </c>
      <c r="Q255" s="308">
        <f t="shared" ca="1" si="4"/>
        <v>0</v>
      </c>
      <c r="R255" s="311">
        <f t="shared" ca="1" si="5"/>
        <v>1.3072072089226339E-6</v>
      </c>
      <c r="S255" s="311">
        <f t="shared" ca="1" si="6"/>
        <v>-3.2694518987055332E-3</v>
      </c>
      <c r="T255" s="310">
        <f t="shared" ca="1" si="7"/>
        <v>2.9417675311802505E-3</v>
      </c>
    </row>
    <row r="256" spans="6:20">
      <c r="F256" s="301">
        <f t="shared" si="8"/>
        <v>41699</v>
      </c>
      <c r="G256" s="308">
        <f t="shared" ca="1" si="0"/>
        <v>0</v>
      </c>
      <c r="H256" s="311">
        <f t="shared" ca="1" si="1"/>
        <v>-1.2830071406400023E-6</v>
      </c>
      <c r="I256" s="311">
        <f t="shared" ca="1" si="2"/>
        <v>-4.2072760801493692E-3</v>
      </c>
      <c r="J256" s="310">
        <f t="shared" ca="1" si="3"/>
        <v>1.910009111986577E-3</v>
      </c>
      <c r="P256" s="301">
        <f t="shared" si="9"/>
        <v>41699</v>
      </c>
      <c r="Q256" s="308">
        <f t="shared" ca="1" si="4"/>
        <v>0</v>
      </c>
      <c r="R256" s="311">
        <f t="shared" ca="1" si="5"/>
        <v>1.453445250376717E-6</v>
      </c>
      <c r="S256" s="311">
        <f t="shared" ca="1" si="6"/>
        <v>-4.0764682345211245E-3</v>
      </c>
      <c r="T256" s="310">
        <f t="shared" ca="1" si="7"/>
        <v>1.8255903720956201E-3</v>
      </c>
    </row>
    <row r="257" spans="6:20">
      <c r="F257" s="301">
        <f t="shared" si="8"/>
        <v>41730</v>
      </c>
      <c r="G257" s="308">
        <f t="shared" ca="1" si="0"/>
        <v>0</v>
      </c>
      <c r="H257" s="311">
        <f t="shared" ca="1" si="1"/>
        <v>-1.2076850658404581E-6</v>
      </c>
      <c r="I257" s="311">
        <f t="shared" ca="1" si="2"/>
        <v>-3.7742350552487647E-3</v>
      </c>
      <c r="J257" s="310">
        <f t="shared" ca="1" si="3"/>
        <v>1.5500973588717937E-3</v>
      </c>
      <c r="P257" s="301">
        <f t="shared" si="9"/>
        <v>41730</v>
      </c>
      <c r="Q257" s="308">
        <f t="shared" ca="1" si="4"/>
        <v>0</v>
      </c>
      <c r="R257" s="311">
        <f t="shared" ca="1" si="5"/>
        <v>1.4892801378785236E-6</v>
      </c>
      <c r="S257" s="311">
        <f t="shared" ca="1" si="6"/>
        <v>-4.2601695066326606E-3</v>
      </c>
      <c r="T257" s="310">
        <f t="shared" ca="1" si="7"/>
        <v>2.7998122750845233E-3</v>
      </c>
    </row>
    <row r="258" spans="6:20">
      <c r="F258" s="301">
        <f t="shared" si="8"/>
        <v>41760</v>
      </c>
      <c r="G258" s="308">
        <f t="shared" ca="1" si="0"/>
        <v>0</v>
      </c>
      <c r="H258" s="311">
        <f t="shared" ca="1" si="1"/>
        <v>-1.0485138349780598E-6</v>
      </c>
      <c r="I258" s="311">
        <f t="shared" ca="1" si="2"/>
        <v>-4.4551794270744072E-3</v>
      </c>
      <c r="J258" s="310">
        <f t="shared" ca="1" si="3"/>
        <v>4.4640199753547272E-3</v>
      </c>
      <c r="P258" s="301">
        <f t="shared" si="9"/>
        <v>41760</v>
      </c>
      <c r="Q258" s="308">
        <f t="shared" ca="1" si="4"/>
        <v>0</v>
      </c>
      <c r="R258" s="311">
        <f t="shared" ca="1" si="5"/>
        <v>1.4574147206847243E-6</v>
      </c>
      <c r="S258" s="311">
        <f t="shared" ca="1" si="6"/>
        <v>-4.4591467050676403E-3</v>
      </c>
      <c r="T258" s="310">
        <f t="shared" ca="1" si="7"/>
        <v>2.7224985232898735E-3</v>
      </c>
    </row>
    <row r="259" spans="6:20">
      <c r="F259" s="301">
        <f t="shared" si="8"/>
        <v>41791</v>
      </c>
      <c r="G259" s="308">
        <f t="shared" ca="1" si="0"/>
        <v>0</v>
      </c>
      <c r="H259" s="311">
        <f t="shared" ca="1" si="1"/>
        <v>-1.4033219341014203E-6</v>
      </c>
      <c r="I259" s="311">
        <f t="shared" ca="1" si="2"/>
        <v>-3.5372316420310135E-3</v>
      </c>
      <c r="J259" s="310">
        <f t="shared" ca="1" si="3"/>
        <v>2.5760368755025631E-3</v>
      </c>
      <c r="P259" s="301">
        <f t="shared" si="9"/>
        <v>41791</v>
      </c>
      <c r="Q259" s="308">
        <f t="shared" ca="1" si="4"/>
        <v>0</v>
      </c>
      <c r="R259" s="311">
        <f t="shared" ca="1" si="5"/>
        <v>1.503808703784415E-6</v>
      </c>
      <c r="S259" s="311">
        <f t="shared" ca="1" si="6"/>
        <v>-3.9377399912019495E-3</v>
      </c>
      <c r="T259" s="310">
        <f t="shared" ca="1" si="7"/>
        <v>3.7051931464200383E-3</v>
      </c>
    </row>
    <row r="260" spans="6:20">
      <c r="F260" s="301">
        <f t="shared" si="8"/>
        <v>41821</v>
      </c>
      <c r="G260" s="308">
        <f t="shared" ca="1" si="0"/>
        <v>0</v>
      </c>
      <c r="H260" s="311">
        <f t="shared" ca="1" si="1"/>
        <v>-1.201628609170946E-6</v>
      </c>
      <c r="I260" s="311">
        <f t="shared" ca="1" si="2"/>
        <v>-3.4437372759329454E-3</v>
      </c>
      <c r="J260" s="310">
        <f t="shared" ca="1" si="3"/>
        <v>1.8686815359039155E-3</v>
      </c>
      <c r="P260" s="301">
        <f t="shared" si="9"/>
        <v>41821</v>
      </c>
      <c r="Q260" s="308">
        <f t="shared" ca="1" si="4"/>
        <v>0</v>
      </c>
      <c r="R260" s="311">
        <f t="shared" ca="1" si="5"/>
        <v>1.4781421515674964E-6</v>
      </c>
      <c r="S260" s="311">
        <f t="shared" ca="1" si="6"/>
        <v>-3.1549956304333104E-3</v>
      </c>
      <c r="T260" s="310">
        <f t="shared" ca="1" si="7"/>
        <v>3.562288765588173E-3</v>
      </c>
    </row>
    <row r="261" spans="6:20">
      <c r="F261" s="301">
        <f t="shared" si="8"/>
        <v>41852</v>
      </c>
      <c r="G261" s="308">
        <f t="shared" ca="1" si="0"/>
        <v>0</v>
      </c>
      <c r="H261" s="311">
        <f t="shared" ca="1" si="1"/>
        <v>-1.5807477163898298E-6</v>
      </c>
      <c r="I261" s="311">
        <f t="shared" ca="1" si="2"/>
        <v>-3.1865867481921661E-3</v>
      </c>
      <c r="J261" s="310">
        <f t="shared" ca="1" si="3"/>
        <v>1.245563044333986E-3</v>
      </c>
      <c r="P261" s="301">
        <f t="shared" si="9"/>
        <v>41852</v>
      </c>
      <c r="Q261" s="308">
        <f t="shared" ca="1" si="4"/>
        <v>0</v>
      </c>
      <c r="R261" s="311">
        <f t="shared" ca="1" si="5"/>
        <v>1.4185430046165237E-6</v>
      </c>
      <c r="S261" s="311">
        <f t="shared" ca="1" si="6"/>
        <v>-3.2004491104417054E-3</v>
      </c>
      <c r="T261" s="310">
        <f t="shared" ca="1" si="7"/>
        <v>2.6705264173751964E-3</v>
      </c>
    </row>
    <row r="262" spans="6:20">
      <c r="F262" s="301">
        <f t="shared" si="8"/>
        <v>41883</v>
      </c>
      <c r="G262" s="308">
        <f t="shared" ca="1" si="0"/>
        <v>0</v>
      </c>
      <c r="H262" s="311">
        <f t="shared" ca="1" si="1"/>
        <v>-1.2973363485713207E-6</v>
      </c>
      <c r="I262" s="311">
        <f t="shared" ca="1" si="2"/>
        <v>-4.0142294386970034E-3</v>
      </c>
      <c r="J262" s="310">
        <f t="shared" ca="1" si="3"/>
        <v>2.6213860075849915E-3</v>
      </c>
      <c r="P262" s="301">
        <f t="shared" si="9"/>
        <v>41883</v>
      </c>
      <c r="Q262" s="308">
        <f t="shared" ca="1" si="4"/>
        <v>0</v>
      </c>
      <c r="R262" s="311">
        <f t="shared" ca="1" si="5"/>
        <v>1.4598173116997515E-6</v>
      </c>
      <c r="S262" s="311">
        <f t="shared" ca="1" si="6"/>
        <v>-4.512117545078187E-3</v>
      </c>
      <c r="T262" s="310">
        <f t="shared" ca="1" si="7"/>
        <v>3.7461691460203284E-3</v>
      </c>
    </row>
    <row r="263" spans="6:20">
      <c r="F263" s="301">
        <f t="shared" si="8"/>
        <v>41913</v>
      </c>
      <c r="G263" s="308">
        <f t="shared" ca="1" si="0"/>
        <v>0</v>
      </c>
      <c r="H263" s="311">
        <f t="shared" ca="1" si="1"/>
        <v>-1.0599490414264778E-6</v>
      </c>
      <c r="I263" s="311">
        <f t="shared" ca="1" si="2"/>
        <v>-3.8528217726901959E-3</v>
      </c>
      <c r="J263" s="310">
        <f t="shared" ca="1" si="3"/>
        <v>1.9032311058342355E-3</v>
      </c>
      <c r="P263" s="301">
        <f t="shared" si="9"/>
        <v>41913</v>
      </c>
      <c r="Q263" s="308">
        <f t="shared" ca="1" si="4"/>
        <v>0</v>
      </c>
      <c r="R263" s="311">
        <f t="shared" ca="1" si="5"/>
        <v>1.5427187212146976E-6</v>
      </c>
      <c r="S263" s="311">
        <f t="shared" ca="1" si="6"/>
        <v>-4.0228951401786173E-3</v>
      </c>
      <c r="T263" s="310">
        <f t="shared" ca="1" si="7"/>
        <v>4.5516384695509782E-3</v>
      </c>
    </row>
    <row r="264" spans="6:20">
      <c r="F264" s="301">
        <f t="shared" si="8"/>
        <v>41944</v>
      </c>
      <c r="G264" s="308">
        <f t="shared" ca="1" si="0"/>
        <v>0</v>
      </c>
      <c r="H264" s="311">
        <f t="shared" ca="1" si="1"/>
        <v>-1.6086394133418835E-6</v>
      </c>
      <c r="I264" s="311">
        <f t="shared" ca="1" si="2"/>
        <v>-4.3740268490906065E-3</v>
      </c>
      <c r="J264" s="310">
        <f t="shared" ca="1" si="3"/>
        <v>2.6442802715642699E-3</v>
      </c>
      <c r="P264" s="301">
        <f t="shared" si="9"/>
        <v>41944</v>
      </c>
      <c r="Q264" s="308">
        <f t="shared" ca="1" si="4"/>
        <v>0</v>
      </c>
      <c r="R264" s="311">
        <f t="shared" ca="1" si="5"/>
        <v>1.5760369469486335E-6</v>
      </c>
      <c r="S264" s="311">
        <f t="shared" ca="1" si="6"/>
        <v>-4.6887549022146535E-3</v>
      </c>
      <c r="T264" s="310">
        <f t="shared" ca="1" si="7"/>
        <v>2.8527170974204097E-3</v>
      </c>
    </row>
    <row r="265" spans="6:20">
      <c r="F265" s="301">
        <f t="shared" si="8"/>
        <v>41974</v>
      </c>
      <c r="G265" s="308">
        <f t="shared" ca="1" si="0"/>
        <v>0</v>
      </c>
      <c r="H265" s="311">
        <f t="shared" ca="1" si="1"/>
        <v>-1.6200998150806001E-6</v>
      </c>
      <c r="I265" s="311">
        <f t="shared" ca="1" si="2"/>
        <v>-4.173490656094847E-3</v>
      </c>
      <c r="J265" s="310">
        <f t="shared" ca="1" si="3"/>
        <v>2.5563810621949123E-3</v>
      </c>
      <c r="P265" s="301">
        <f t="shared" si="9"/>
        <v>41974</v>
      </c>
      <c r="Q265" s="308">
        <f t="shared" ca="1" si="4"/>
        <v>0</v>
      </c>
      <c r="R265" s="311">
        <f t="shared" ca="1" si="5"/>
        <v>1.5042160548262018E-6</v>
      </c>
      <c r="S265" s="311">
        <f t="shared" ca="1" si="6"/>
        <v>-4.3334793561898843E-3</v>
      </c>
      <c r="T265" s="310">
        <f t="shared" ca="1" si="7"/>
        <v>3.6252662608637909E-3</v>
      </c>
    </row>
    <row r="266" spans="6:20">
      <c r="F266" s="301">
        <f t="shared" si="8"/>
        <v>42005</v>
      </c>
      <c r="G266" s="308">
        <f t="shared" ca="1" si="0"/>
        <v>0</v>
      </c>
      <c r="H266" s="311">
        <f t="shared" ca="1" si="1"/>
        <v>-1.1492540895607917E-6</v>
      </c>
      <c r="I266" s="311">
        <f t="shared" ca="1" si="2"/>
        <v>-3.7619992273220104E-3</v>
      </c>
      <c r="J266" s="310">
        <f t="shared" ca="1" si="3"/>
        <v>2.521346776622746E-3</v>
      </c>
      <c r="P266" s="301">
        <f t="shared" si="9"/>
        <v>42005</v>
      </c>
      <c r="Q266" s="308">
        <f t="shared" ca="1" si="4"/>
        <v>0</v>
      </c>
      <c r="R266" s="311">
        <f t="shared" ca="1" si="5"/>
        <v>-5.6575246643042476E-7</v>
      </c>
      <c r="S266" s="311">
        <f t="shared" ca="1" si="6"/>
        <v>-4.4067453202482065E-3</v>
      </c>
      <c r="T266" s="310">
        <f t="shared" ca="1" si="7"/>
        <v>3.5979079741939035E-3</v>
      </c>
    </row>
    <row r="267" spans="6:20">
      <c r="F267" s="301">
        <f t="shared" si="8"/>
        <v>42036</v>
      </c>
      <c r="G267" s="308">
        <f t="shared" ca="1" si="0"/>
        <v>0</v>
      </c>
      <c r="H267" s="311">
        <f t="shared" ca="1" si="1"/>
        <v>-1.11764284682625E-6</v>
      </c>
      <c r="I267" s="311">
        <f t="shared" ca="1" si="2"/>
        <v>-3.4901607759064701E-3</v>
      </c>
      <c r="J267" s="310">
        <f t="shared" ca="1" si="3"/>
        <v>2.7790742821240944E-3</v>
      </c>
      <c r="P267" s="301">
        <f t="shared" si="9"/>
        <v>42036</v>
      </c>
      <c r="Q267" s="308">
        <f t="shared" ca="1" si="4"/>
        <v>0</v>
      </c>
      <c r="R267" s="311">
        <f t="shared" ca="1" si="5"/>
        <v>-6.6799947207041299E-7</v>
      </c>
      <c r="S267" s="311">
        <f t="shared" ca="1" si="6"/>
        <v>-4.3772279938991687E-3</v>
      </c>
      <c r="T267" s="310">
        <f t="shared" ca="1" si="7"/>
        <v>2.9736956318326957E-3</v>
      </c>
    </row>
    <row r="268" spans="6:20">
      <c r="F268" s="301">
        <f t="shared" si="8"/>
        <v>42064</v>
      </c>
      <c r="G268" s="308">
        <f t="shared" ca="1" si="0"/>
        <v>0</v>
      </c>
      <c r="H268" s="311">
        <f t="shared" ca="1" si="1"/>
        <v>-1.1296388854331596E-6</v>
      </c>
      <c r="I268" s="311">
        <f t="shared" ca="1" si="2"/>
        <v>-4.1940844728293181E-3</v>
      </c>
      <c r="J268" s="310">
        <f t="shared" ca="1" si="3"/>
        <v>1.9283124858866518E-3</v>
      </c>
      <c r="P268" s="301">
        <f t="shared" si="9"/>
        <v>42064</v>
      </c>
      <c r="Q268" s="308">
        <f t="shared" ca="1" si="4"/>
        <v>0</v>
      </c>
      <c r="R268" s="311">
        <f t="shared" ca="1" si="5"/>
        <v>-6.5643532398684812E-7</v>
      </c>
      <c r="S268" s="311">
        <f t="shared" ca="1" si="6"/>
        <v>-5.1875745990440647E-3</v>
      </c>
      <c r="T268" s="310">
        <f t="shared" ca="1" si="7"/>
        <v>3.7264451687462063E-3</v>
      </c>
    </row>
    <row r="269" spans="6:20">
      <c r="F269" s="301">
        <f t="shared" si="8"/>
        <v>42095</v>
      </c>
      <c r="G269" s="308">
        <f t="shared" ca="1" si="0"/>
        <v>0</v>
      </c>
      <c r="H269" s="311">
        <f t="shared" ca="1" si="1"/>
        <v>-1.1753918601753455E-6</v>
      </c>
      <c r="I269" s="311">
        <f t="shared" ca="1" si="2"/>
        <v>-4.2669321683823647E-3</v>
      </c>
      <c r="J269" s="310">
        <f t="shared" ca="1" si="3"/>
        <v>1.9843791651630305E-3</v>
      </c>
      <c r="P269" s="301">
        <f t="shared" si="9"/>
        <v>42095</v>
      </c>
      <c r="Q269" s="308">
        <f t="shared" ca="1" si="4"/>
        <v>0</v>
      </c>
      <c r="R269" s="311">
        <f t="shared" ca="1" si="5"/>
        <v>-6.5267764537413342E-7</v>
      </c>
      <c r="S269" s="311">
        <f t="shared" ca="1" si="6"/>
        <v>-5.2691153075959951E-3</v>
      </c>
      <c r="T269" s="310">
        <f t="shared" ca="1" si="7"/>
        <v>4.6988588516094776E-3</v>
      </c>
    </row>
    <row r="270" spans="6:20">
      <c r="F270" s="301">
        <f t="shared" si="8"/>
        <v>42125</v>
      </c>
      <c r="G270" s="308">
        <f t="shared" ca="1" si="0"/>
        <v>0</v>
      </c>
      <c r="H270" s="311">
        <f t="shared" ca="1" si="1"/>
        <v>-1.1706699186708747E-6</v>
      </c>
      <c r="I270" s="311">
        <f t="shared" ca="1" si="2"/>
        <v>-4.3851564091176298E-3</v>
      </c>
      <c r="J270" s="310">
        <f t="shared" ca="1" si="3"/>
        <v>1.9440700703159397E-3</v>
      </c>
      <c r="P270" s="301">
        <f t="shared" si="9"/>
        <v>42125</v>
      </c>
      <c r="Q270" s="308">
        <f t="shared" ca="1" si="4"/>
        <v>0</v>
      </c>
      <c r="R270" s="311">
        <f t="shared" ca="1" si="5"/>
        <v>-2.8021479026030249E-7</v>
      </c>
      <c r="S270" s="311">
        <f t="shared" ca="1" si="6"/>
        <v>-5.9780866831968815E-3</v>
      </c>
      <c r="T270" s="310">
        <f t="shared" ca="1" si="7"/>
        <v>8.9631122623103909E-3</v>
      </c>
    </row>
    <row r="271" spans="6:20">
      <c r="F271" s="301">
        <f t="shared" si="8"/>
        <v>42156</v>
      </c>
      <c r="G271" s="308">
        <f t="shared" ca="1" si="0"/>
        <v>0</v>
      </c>
      <c r="H271" s="311">
        <f t="shared" ca="1" si="1"/>
        <v>-1.3772102502862538E-6</v>
      </c>
      <c r="I271" s="311">
        <f t="shared" ca="1" si="2"/>
        <v>-3.693049233928325E-3</v>
      </c>
      <c r="J271" s="310">
        <f t="shared" ca="1" si="3"/>
        <v>2.5920461194632871E-3</v>
      </c>
      <c r="P271" s="301">
        <f t="shared" si="9"/>
        <v>42156</v>
      </c>
      <c r="Q271" s="308">
        <f t="shared" ca="1" si="4"/>
        <v>0</v>
      </c>
      <c r="R271" s="311">
        <f t="shared" ca="1" si="5"/>
        <v>-8.9363890354299258E-7</v>
      </c>
      <c r="S271" s="311">
        <f t="shared" ca="1" si="6"/>
        <v>-4.6548314942334024E-3</v>
      </c>
      <c r="T271" s="310">
        <f t="shared" ca="1" si="7"/>
        <v>3.681259077504162E-3</v>
      </c>
    </row>
    <row r="272" spans="6:20">
      <c r="F272" s="301">
        <f t="shared" si="8"/>
        <v>42186</v>
      </c>
      <c r="G272" s="308">
        <f t="shared" ca="1" si="0"/>
        <v>0</v>
      </c>
      <c r="H272" s="311">
        <f t="shared" ca="1" si="1"/>
        <v>-1.1196469319463276E-6</v>
      </c>
      <c r="I272" s="311">
        <f t="shared" ca="1" si="2"/>
        <v>-3.1931269831608766E-3</v>
      </c>
      <c r="J272" s="310">
        <f t="shared" ca="1" si="3"/>
        <v>3.1145675153159136E-3</v>
      </c>
      <c r="P272" s="301">
        <f t="shared" si="9"/>
        <v>42186</v>
      </c>
      <c r="Q272" s="308">
        <f t="shared" ca="1" si="4"/>
        <v>0</v>
      </c>
      <c r="R272" s="311">
        <f t="shared" ca="1" si="5"/>
        <v>-5.9242669292469685E-7</v>
      </c>
      <c r="S272" s="311">
        <f t="shared" ca="1" si="6"/>
        <v>-4.3235510651481457E-3</v>
      </c>
      <c r="T272" s="310">
        <f t="shared" ca="1" si="7"/>
        <v>4.4632964744903969E-3</v>
      </c>
    </row>
    <row r="273" spans="6:20">
      <c r="F273" s="301">
        <f t="shared" si="8"/>
        <v>42217</v>
      </c>
      <c r="G273" s="308">
        <f t="shared" ca="1" si="0"/>
        <v>0</v>
      </c>
      <c r="H273" s="311">
        <f t="shared" ca="1" si="1"/>
        <v>-1.173392709108434E-6</v>
      </c>
      <c r="I273" s="311">
        <f t="shared" ca="1" si="2"/>
        <v>-3.4960679615682055E-3</v>
      </c>
      <c r="J273" s="310">
        <f t="shared" ca="1" si="3"/>
        <v>2.5120394627804465E-3</v>
      </c>
      <c r="P273" s="301">
        <f t="shared" si="9"/>
        <v>42217</v>
      </c>
      <c r="Q273" s="308">
        <f t="shared" ca="1" si="4"/>
        <v>0</v>
      </c>
      <c r="R273" s="311">
        <f t="shared" ca="1" si="5"/>
        <v>-8.7311651164601045E-7</v>
      </c>
      <c r="S273" s="311">
        <f t="shared" ca="1" si="6"/>
        <v>-4.1550154862489697E-3</v>
      </c>
      <c r="T273" s="310">
        <f t="shared" ca="1" si="7"/>
        <v>3.5566828450528387E-3</v>
      </c>
    </row>
    <row r="274" spans="6:20">
      <c r="F274" s="301">
        <f t="shared" si="8"/>
        <v>42248</v>
      </c>
      <c r="G274" s="308">
        <f t="shared" ref="G274:G305" ca="1" si="10">+IF(ISERROR(G35/C35-1),0,G35/C35-1)</f>
        <v>0</v>
      </c>
      <c r="H274" s="311">
        <f t="shared" ref="H274:H305" ca="1" si="11">+IF(ISERROR(H35/D35-1),0,H35/D35-1)</f>
        <v>-1.1632847556342085E-6</v>
      </c>
      <c r="I274" s="311">
        <f t="shared" ref="I274:I305" ca="1" si="12">+IF(ISERROR(I35/E35-1),0,I35/E35-1)</f>
        <v>-4.1785447087264727E-3</v>
      </c>
      <c r="J274" s="310">
        <f t="shared" ref="J274:J305" ca="1" si="13">+IF(ISERROR(J35/F35-1),0,J35/F35-1)</f>
        <v>1.3038549155950374E-3</v>
      </c>
      <c r="P274" s="301">
        <f t="shared" si="9"/>
        <v>42248</v>
      </c>
      <c r="Q274" s="308">
        <f t="shared" ca="1" si="4"/>
        <v>0</v>
      </c>
      <c r="R274" s="311">
        <f t="shared" ca="1" si="5"/>
        <v>-6.6185012370656437E-7</v>
      </c>
      <c r="S274" s="311">
        <f t="shared" ca="1" si="6"/>
        <v>-5.0206382601384325E-3</v>
      </c>
      <c r="T274" s="310">
        <f t="shared" ca="1" si="7"/>
        <v>4.6752909857195046E-3</v>
      </c>
    </row>
    <row r="275" spans="6:20">
      <c r="F275" s="301">
        <f t="shared" si="8"/>
        <v>42278</v>
      </c>
      <c r="G275" s="308">
        <f t="shared" ca="1" si="10"/>
        <v>0</v>
      </c>
      <c r="H275" s="311">
        <f t="shared" ca="1" si="11"/>
        <v>-1.0219305009995239E-6</v>
      </c>
      <c r="I275" s="311">
        <f t="shared" ca="1" si="12"/>
        <v>-4.2170845963507286E-3</v>
      </c>
      <c r="J275" s="310">
        <f t="shared" ca="1" si="13"/>
        <v>1.9152570416178794E-3</v>
      </c>
      <c r="P275" s="301">
        <f t="shared" si="9"/>
        <v>42278</v>
      </c>
      <c r="Q275" s="308">
        <f t="shared" ca="1" si="4"/>
        <v>0</v>
      </c>
      <c r="R275" s="311">
        <f t="shared" ca="1" si="5"/>
        <v>-6.9378362965721863E-7</v>
      </c>
      <c r="S275" s="311">
        <f t="shared" ca="1" si="6"/>
        <v>-5.032148583039131E-3</v>
      </c>
      <c r="T275" s="310">
        <f t="shared" ca="1" si="7"/>
        <v>5.4618059301345667E-3</v>
      </c>
    </row>
    <row r="276" spans="6:20">
      <c r="F276" s="301">
        <f t="shared" si="8"/>
        <v>42309</v>
      </c>
      <c r="G276" s="308">
        <f t="shared" ca="1" si="10"/>
        <v>0</v>
      </c>
      <c r="H276" s="311">
        <f t="shared" ca="1" si="11"/>
        <v>-1.2615577069663431E-6</v>
      </c>
      <c r="I276" s="311">
        <f t="shared" ca="1" si="12"/>
        <v>-4.3959850266097611E-3</v>
      </c>
      <c r="J276" s="310">
        <f t="shared" ca="1" si="13"/>
        <v>2.2570611169661081E-3</v>
      </c>
      <c r="P276" s="301">
        <f t="shared" si="9"/>
        <v>42309</v>
      </c>
      <c r="Q276" s="308">
        <f t="shared" ca="1" si="4"/>
        <v>0</v>
      </c>
      <c r="R276" s="311">
        <f t="shared" ca="1" si="5"/>
        <v>-7.7765107564520264E-7</v>
      </c>
      <c r="S276" s="311">
        <f t="shared" ca="1" si="6"/>
        <v>-5.3247206859134977E-3</v>
      </c>
      <c r="T276" s="310">
        <f t="shared" ca="1" si="7"/>
        <v>3.7798585297761367E-3</v>
      </c>
    </row>
    <row r="277" spans="6:20">
      <c r="F277" s="301">
        <f t="shared" si="8"/>
        <v>42339</v>
      </c>
      <c r="G277" s="308">
        <f t="shared" ca="1" si="10"/>
        <v>0</v>
      </c>
      <c r="H277" s="311">
        <f t="shared" ca="1" si="11"/>
        <v>-1.1666474168947616E-6</v>
      </c>
      <c r="I277" s="311">
        <f t="shared" ca="1" si="12"/>
        <v>-4.4285336338812931E-3</v>
      </c>
      <c r="J277" s="310">
        <f t="shared" ca="1" si="13"/>
        <v>1.9186752425970344E-3</v>
      </c>
      <c r="P277" s="301">
        <f t="shared" si="9"/>
        <v>42339</v>
      </c>
      <c r="Q277" s="308">
        <f t="shared" ca="1" si="4"/>
        <v>0</v>
      </c>
      <c r="R277" s="311">
        <f t="shared" ca="1" si="5"/>
        <v>-7.0711633326503431E-7</v>
      </c>
      <c r="S277" s="311">
        <f t="shared" ca="1" si="6"/>
        <v>-5.3618547452116694E-3</v>
      </c>
      <c r="T277" s="310">
        <f t="shared" ca="1" si="7"/>
        <v>3.6541819591919822E-3</v>
      </c>
    </row>
    <row r="278" spans="6:20">
      <c r="F278" s="301">
        <f t="shared" si="8"/>
        <v>42370</v>
      </c>
      <c r="G278" s="308">
        <f t="shared" ca="1" si="10"/>
        <v>0</v>
      </c>
      <c r="H278" s="311">
        <f t="shared" ca="1" si="11"/>
        <v>-1.6890699416904909E-7</v>
      </c>
      <c r="I278" s="311">
        <f t="shared" ca="1" si="12"/>
        <v>-3.4400611784543011E-3</v>
      </c>
      <c r="J278" s="310">
        <f t="shared" ca="1" si="13"/>
        <v>2.5142519245193728E-3</v>
      </c>
      <c r="P278" s="301">
        <f t="shared" si="9"/>
        <v>42370</v>
      </c>
      <c r="Q278" s="308">
        <f t="shared" ca="1" si="4"/>
        <v>0</v>
      </c>
      <c r="R278" s="311">
        <f t="shared" ca="1" si="5"/>
        <v>-1.3470160106221485E-6</v>
      </c>
      <c r="S278" s="311">
        <f t="shared" ca="1" si="6"/>
        <v>-3.7341832222309579E-3</v>
      </c>
      <c r="T278" s="310">
        <f t="shared" ca="1" si="7"/>
        <v>4.4413684411097609E-3</v>
      </c>
    </row>
    <row r="279" spans="6:20">
      <c r="F279" s="301">
        <f t="shared" si="8"/>
        <v>42401</v>
      </c>
      <c r="G279" s="308">
        <f t="shared" ca="1" si="10"/>
        <v>0</v>
      </c>
      <c r="H279" s="311">
        <f t="shared" ca="1" si="11"/>
        <v>-1.2274171246051679E-7</v>
      </c>
      <c r="I279" s="311">
        <f t="shared" ca="1" si="12"/>
        <v>-3.2377131373000356E-3</v>
      </c>
      <c r="J279" s="310">
        <f t="shared" ca="1" si="13"/>
        <v>1.9952786480421647E-3</v>
      </c>
      <c r="P279" s="301">
        <f t="shared" si="9"/>
        <v>42401</v>
      </c>
      <c r="Q279" s="308">
        <f t="shared" ca="1" si="4"/>
        <v>0</v>
      </c>
      <c r="R279" s="311">
        <f t="shared" ca="1" si="5"/>
        <v>-1.3168761168191878E-6</v>
      </c>
      <c r="S279" s="311">
        <f t="shared" ca="1" si="6"/>
        <v>-3.62520426990387E-3</v>
      </c>
      <c r="T279" s="310">
        <f t="shared" ca="1" si="7"/>
        <v>3.7823303570225786E-3</v>
      </c>
    </row>
    <row r="280" spans="6:20">
      <c r="F280" s="301">
        <f t="shared" si="8"/>
        <v>42430</v>
      </c>
      <c r="G280" s="308">
        <f t="shared" ca="1" si="10"/>
        <v>0</v>
      </c>
      <c r="H280" s="311">
        <f t="shared" ca="1" si="11"/>
        <v>-2.9096285170115976E-7</v>
      </c>
      <c r="I280" s="311">
        <f t="shared" ca="1" si="12"/>
        <v>-3.7723557938311725E-3</v>
      </c>
      <c r="J280" s="310">
        <f t="shared" ca="1" si="13"/>
        <v>2.5434275675941809E-3</v>
      </c>
      <c r="P280" s="301">
        <f t="shared" si="9"/>
        <v>42430</v>
      </c>
      <c r="Q280" s="308">
        <f t="shared" ca="1" si="4"/>
        <v>0</v>
      </c>
      <c r="R280" s="311">
        <f t="shared" ca="1" si="5"/>
        <v>-1.1548686827955734E-6</v>
      </c>
      <c r="S280" s="311">
        <f t="shared" ca="1" si="6"/>
        <v>-3.9772747260020669E-3</v>
      </c>
      <c r="T280" s="310">
        <f t="shared" ca="1" si="7"/>
        <v>3.6052800069159563E-3</v>
      </c>
    </row>
    <row r="281" spans="6:20">
      <c r="F281" s="301">
        <f t="shared" si="8"/>
        <v>42461</v>
      </c>
      <c r="G281" s="308">
        <f t="shared" ca="1" si="10"/>
        <v>0</v>
      </c>
      <c r="H281" s="311">
        <f t="shared" ca="1" si="11"/>
        <v>9.4657379268170416E-8</v>
      </c>
      <c r="I281" s="311">
        <f t="shared" ca="1" si="12"/>
        <v>-3.9900305353413046E-3</v>
      </c>
      <c r="J281" s="310">
        <f t="shared" ca="1" si="13"/>
        <v>3.9504580277929247E-3</v>
      </c>
      <c r="P281" s="301">
        <f t="shared" si="9"/>
        <v>42461</v>
      </c>
      <c r="Q281" s="308">
        <f t="shared" ca="1" si="4"/>
        <v>0</v>
      </c>
      <c r="R281" s="311">
        <f t="shared" ca="1" si="5"/>
        <v>-1.1063685948498048E-6</v>
      </c>
      <c r="S281" s="311">
        <f t="shared" ca="1" si="6"/>
        <v>-4.3488615358183713E-3</v>
      </c>
      <c r="T281" s="310">
        <f t="shared" ca="1" si="7"/>
        <v>2.7910104586474915E-3</v>
      </c>
    </row>
    <row r="282" spans="6:20">
      <c r="F282" s="301">
        <f t="shared" si="8"/>
        <v>42491</v>
      </c>
      <c r="G282" s="308">
        <f t="shared" ca="1" si="10"/>
        <v>0</v>
      </c>
      <c r="H282" s="311">
        <f t="shared" ca="1" si="11"/>
        <v>-6.5210349231570319E-8</v>
      </c>
      <c r="I282" s="311">
        <f t="shared" ca="1" si="12"/>
        <v>-3.7727951093704526E-3</v>
      </c>
      <c r="J282" s="310">
        <f t="shared" ca="1" si="13"/>
        <v>4.0828010152995642E-3</v>
      </c>
      <c r="P282" s="301">
        <f t="shared" si="9"/>
        <v>42491</v>
      </c>
      <c r="Q282" s="308">
        <f t="shared" ca="1" si="4"/>
        <v>0</v>
      </c>
      <c r="R282" s="311">
        <f t="shared" ca="1" si="5"/>
        <v>-1.2819503355521178E-6</v>
      </c>
      <c r="S282" s="311">
        <f t="shared" ca="1" si="6"/>
        <v>-4.2555969434446839E-3</v>
      </c>
      <c r="T282" s="310">
        <f t="shared" ca="1" si="7"/>
        <v>2.69190834391142E-3</v>
      </c>
    </row>
    <row r="283" spans="6:20">
      <c r="F283" s="301">
        <f t="shared" si="8"/>
        <v>42522</v>
      </c>
      <c r="G283" s="308">
        <f t="shared" ca="1" si="10"/>
        <v>0</v>
      </c>
      <c r="H283" s="311">
        <f t="shared" ca="1" si="11"/>
        <v>8.9203942454929575E-8</v>
      </c>
      <c r="I283" s="311">
        <f t="shared" ca="1" si="12"/>
        <v>-3.5011932892988762E-3</v>
      </c>
      <c r="J283" s="310">
        <f t="shared" ca="1" si="13"/>
        <v>1.925324578551324E-3</v>
      </c>
      <c r="P283" s="301">
        <f t="shared" si="9"/>
        <v>42522</v>
      </c>
      <c r="Q283" s="308">
        <f t="shared" ca="1" si="4"/>
        <v>0</v>
      </c>
      <c r="R283" s="311">
        <f t="shared" ca="1" si="5"/>
        <v>-1.0518650502833182E-6</v>
      </c>
      <c r="S283" s="311">
        <f t="shared" ca="1" si="6"/>
        <v>-3.6144474553336803E-3</v>
      </c>
      <c r="T283" s="310">
        <f t="shared" ca="1" si="7"/>
        <v>3.6668163624598016E-3</v>
      </c>
    </row>
    <row r="284" spans="6:20">
      <c r="F284" s="301">
        <f t="shared" si="8"/>
        <v>42552</v>
      </c>
      <c r="G284" s="308">
        <f t="shared" ca="1" si="10"/>
        <v>0</v>
      </c>
      <c r="H284" s="311">
        <f t="shared" ca="1" si="11"/>
        <v>-2.0809790046705245E-7</v>
      </c>
      <c r="I284" s="311">
        <f t="shared" ca="1" si="12"/>
        <v>-3.3192386661783368E-3</v>
      </c>
      <c r="J284" s="310">
        <f t="shared" ca="1" si="13"/>
        <v>2.503962024396289E-3</v>
      </c>
      <c r="P284" s="301">
        <f t="shared" si="9"/>
        <v>42552</v>
      </c>
      <c r="Q284" s="308">
        <f t="shared" ca="1" si="4"/>
        <v>0</v>
      </c>
      <c r="R284" s="311">
        <f t="shared" ca="1" si="5"/>
        <v>-1.033114608528507E-6</v>
      </c>
      <c r="S284" s="311">
        <f t="shared" ca="1" si="6"/>
        <v>-3.0865980816121574E-3</v>
      </c>
      <c r="T284" s="310">
        <f t="shared" ca="1" si="7"/>
        <v>2.648027582756507E-3</v>
      </c>
    </row>
    <row r="285" spans="6:20">
      <c r="F285" s="301">
        <f t="shared" si="8"/>
        <v>42583</v>
      </c>
      <c r="G285" s="308">
        <f t="shared" ca="1" si="10"/>
        <v>0</v>
      </c>
      <c r="H285" s="311">
        <f t="shared" ca="1" si="11"/>
        <v>-5.7039626133459365E-8</v>
      </c>
      <c r="I285" s="311">
        <f t="shared" ca="1" si="12"/>
        <v>-3.120292016422499E-3</v>
      </c>
      <c r="J285" s="310">
        <f t="shared" ca="1" si="13"/>
        <v>2.7327513717918528E-3</v>
      </c>
      <c r="P285" s="301">
        <f t="shared" si="9"/>
        <v>42583</v>
      </c>
      <c r="Q285" s="308">
        <f t="shared" ca="1" si="4"/>
        <v>0</v>
      </c>
      <c r="R285" s="311">
        <f t="shared" ca="1" si="5"/>
        <v>-1.2253717894816774E-6</v>
      </c>
      <c r="S285" s="311">
        <f t="shared" ca="1" si="6"/>
        <v>-3.1736585046854282E-3</v>
      </c>
      <c r="T285" s="310">
        <f t="shared" ca="1" si="7"/>
        <v>1.7682766792972426E-3</v>
      </c>
    </row>
    <row r="286" spans="6:20">
      <c r="F286" s="301">
        <f t="shared" si="8"/>
        <v>42614</v>
      </c>
      <c r="G286" s="308">
        <f t="shared" ca="1" si="10"/>
        <v>0</v>
      </c>
      <c r="H286" s="311">
        <f t="shared" ca="1" si="11"/>
        <v>-1.0720886112203232E-7</v>
      </c>
      <c r="I286" s="311">
        <f t="shared" ca="1" si="12"/>
        <v>-3.8811086438391706E-3</v>
      </c>
      <c r="J286" s="310">
        <f t="shared" ca="1" si="13"/>
        <v>1.954900912260582E-3</v>
      </c>
      <c r="P286" s="301">
        <f t="shared" si="9"/>
        <v>42614</v>
      </c>
      <c r="Q286" s="308">
        <f t="shared" ca="1" si="4"/>
        <v>0</v>
      </c>
      <c r="R286" s="311">
        <f t="shared" ca="1" si="5"/>
        <v>-1.0700593089385535E-6</v>
      </c>
      <c r="S286" s="311">
        <f t="shared" ca="1" si="6"/>
        <v>-4.3337425615143088E-3</v>
      </c>
      <c r="T286" s="310">
        <f t="shared" ca="1" si="7"/>
        <v>3.7197350137427865E-3</v>
      </c>
    </row>
    <row r="287" spans="6:20">
      <c r="F287" s="301">
        <f t="shared" si="8"/>
        <v>42644</v>
      </c>
      <c r="G287" s="308">
        <f t="shared" ca="1" si="10"/>
        <v>0</v>
      </c>
      <c r="H287" s="311">
        <f t="shared" ca="1" si="11"/>
        <v>-2.8537221319346884E-7</v>
      </c>
      <c r="I287" s="311">
        <f t="shared" ca="1" si="12"/>
        <v>-4.0786892374665706E-3</v>
      </c>
      <c r="J287" s="310">
        <f t="shared" ca="1" si="13"/>
        <v>2.5696506207613101E-3</v>
      </c>
      <c r="P287" s="301">
        <f t="shared" si="9"/>
        <v>42644</v>
      </c>
      <c r="Q287" s="308">
        <f t="shared" ca="1" si="4"/>
        <v>0</v>
      </c>
      <c r="R287" s="311">
        <f t="shared" ca="1" si="5"/>
        <v>-1.409879204050668E-6</v>
      </c>
      <c r="S287" s="311">
        <f t="shared" ca="1" si="6"/>
        <v>-4.5765559205541706E-3</v>
      </c>
      <c r="T287" s="310">
        <f t="shared" ca="1" si="7"/>
        <v>4.5485832567884188E-3</v>
      </c>
    </row>
    <row r="288" spans="6:20">
      <c r="F288" s="301">
        <f t="shared" si="8"/>
        <v>42675</v>
      </c>
      <c r="G288" s="308">
        <f t="shared" ca="1" si="10"/>
        <v>0</v>
      </c>
      <c r="H288" s="311">
        <f t="shared" ca="1" si="11"/>
        <v>-7.7932634900967912E-8</v>
      </c>
      <c r="I288" s="311">
        <f t="shared" ca="1" si="12"/>
        <v>-4.2400523238813603E-3</v>
      </c>
      <c r="J288" s="310">
        <f t="shared" ca="1" si="13"/>
        <v>1.3273600729790669E-3</v>
      </c>
      <c r="P288" s="301">
        <f t="shared" si="9"/>
        <v>42675</v>
      </c>
      <c r="Q288" s="308">
        <f t="shared" ca="1" si="4"/>
        <v>0</v>
      </c>
      <c r="R288" s="311">
        <f t="shared" ca="1" si="5"/>
        <v>-1.1988556670727846E-6</v>
      </c>
      <c r="S288" s="311">
        <f t="shared" ca="1" si="6"/>
        <v>-4.7009650636095079E-3</v>
      </c>
      <c r="T288" s="310">
        <f t="shared" ca="1" si="7"/>
        <v>2.8143850966702022E-3</v>
      </c>
    </row>
    <row r="289" spans="6:20">
      <c r="F289" s="301">
        <f t="shared" si="8"/>
        <v>42705</v>
      </c>
      <c r="G289" s="308">
        <f t="shared" ca="1" si="10"/>
        <v>0</v>
      </c>
      <c r="H289" s="311">
        <f t="shared" ca="1" si="11"/>
        <v>-1.1320486448251899E-7</v>
      </c>
      <c r="I289" s="311">
        <f t="shared" ca="1" si="12"/>
        <v>-4.2735997330174413E-3</v>
      </c>
      <c r="J289" s="310">
        <f t="shared" ca="1" si="13"/>
        <v>2.5633022188296106E-3</v>
      </c>
      <c r="P289" s="301">
        <f t="shared" si="9"/>
        <v>42705</v>
      </c>
      <c r="Q289" s="308">
        <f t="shared" ca="1" si="4"/>
        <v>0</v>
      </c>
      <c r="R289" s="311">
        <f t="shared" ca="1" si="5"/>
        <v>-1.2851737831720556E-6</v>
      </c>
      <c r="S289" s="311">
        <f t="shared" ca="1" si="6"/>
        <v>-4.7614982997781219E-3</v>
      </c>
      <c r="T289" s="310">
        <f t="shared" ca="1" si="7"/>
        <v>3.6156665587747661E-3</v>
      </c>
    </row>
    <row r="290" spans="6:20">
      <c r="F290" s="301">
        <f t="shared" si="8"/>
        <v>42736</v>
      </c>
      <c r="G290" s="308">
        <f t="shared" ca="1" si="10"/>
        <v>0</v>
      </c>
      <c r="H290" s="311">
        <f t="shared" ca="1" si="11"/>
        <v>-6.8534200967973469E-5</v>
      </c>
      <c r="I290" s="311">
        <f t="shared" ca="1" si="12"/>
        <v>-3.6556608348943254E-3</v>
      </c>
      <c r="J290" s="310">
        <f t="shared" ca="1" si="13"/>
        <v>2.4943755937318901E-3</v>
      </c>
      <c r="P290" s="301">
        <f t="shared" si="9"/>
        <v>42736</v>
      </c>
      <c r="Q290" s="308">
        <f t="shared" ca="1" si="4"/>
        <v>0</v>
      </c>
      <c r="R290" s="311">
        <f t="shared" ca="1" si="5"/>
        <v>-6.8879268899202373E-5</v>
      </c>
      <c r="S290" s="311">
        <f t="shared" ca="1" si="6"/>
        <v>-3.5514234693017066E-3</v>
      </c>
      <c r="T290" s="310">
        <f t="shared" ca="1" si="7"/>
        <v>2.6742317100654223E-3</v>
      </c>
    </row>
    <row r="291" spans="6:20">
      <c r="F291" s="301">
        <f t="shared" si="8"/>
        <v>42767</v>
      </c>
      <c r="G291" s="308">
        <f t="shared" ca="1" si="10"/>
        <v>0</v>
      </c>
      <c r="H291" s="311">
        <f t="shared" ca="1" si="11"/>
        <v>-6.8423559768326925E-5</v>
      </c>
      <c r="I291" s="311">
        <f t="shared" ca="1" si="12"/>
        <v>-3.5387540373846837E-3</v>
      </c>
      <c r="J291" s="310">
        <f t="shared" ca="1" si="13"/>
        <v>2.7945960307991236E-3</v>
      </c>
      <c r="P291" s="301">
        <f t="shared" si="9"/>
        <v>42767</v>
      </c>
      <c r="Q291" s="308">
        <f t="shared" ca="1" si="4"/>
        <v>0</v>
      </c>
      <c r="R291" s="311">
        <f t="shared" ca="1" si="5"/>
        <v>-6.8788270454422928E-5</v>
      </c>
      <c r="S291" s="311">
        <f t="shared" ca="1" si="6"/>
        <v>-3.5334933853858885E-3</v>
      </c>
      <c r="T291" s="310">
        <f t="shared" ca="1" si="7"/>
        <v>1.9791091023753093E-3</v>
      </c>
    </row>
    <row r="292" spans="6:20">
      <c r="F292" s="301">
        <f t="shared" si="8"/>
        <v>42795</v>
      </c>
      <c r="G292" s="308">
        <f t="shared" ca="1" si="10"/>
        <v>0</v>
      </c>
      <c r="H292" s="311">
        <f t="shared" ca="1" si="11"/>
        <v>-6.8403058189892008E-5</v>
      </c>
      <c r="I292" s="311">
        <f t="shared" ca="1" si="12"/>
        <v>-3.8267259572031254E-3</v>
      </c>
      <c r="J292" s="310">
        <f t="shared" ca="1" si="13"/>
        <v>1.9106614638317865E-3</v>
      </c>
      <c r="P292" s="301">
        <f t="shared" si="9"/>
        <v>42795</v>
      </c>
      <c r="Q292" s="308">
        <f t="shared" ca="1" si="4"/>
        <v>0</v>
      </c>
      <c r="R292" s="311">
        <f t="shared" ca="1" si="5"/>
        <v>-6.8722869695836408E-5</v>
      </c>
      <c r="S292" s="311">
        <f t="shared" ca="1" si="6"/>
        <v>-4.2691485194797929E-3</v>
      </c>
      <c r="T292" s="310">
        <f t="shared" ca="1" si="7"/>
        <v>3.6033145920075782E-3</v>
      </c>
    </row>
    <row r="293" spans="6:20">
      <c r="F293" s="301">
        <f t="shared" si="8"/>
        <v>42826</v>
      </c>
      <c r="G293" s="308">
        <f t="shared" ca="1" si="10"/>
        <v>0</v>
      </c>
      <c r="H293" s="311">
        <f t="shared" ca="1" si="11"/>
        <v>-6.8460456847940776E-5</v>
      </c>
      <c r="I293" s="311">
        <f t="shared" ca="1" si="12"/>
        <v>-4.3291857365677089E-3</v>
      </c>
      <c r="J293" s="310">
        <f t="shared" ca="1" si="13"/>
        <v>1.3184082184150014E-3</v>
      </c>
      <c r="P293" s="301">
        <f t="shared" si="9"/>
        <v>42826</v>
      </c>
      <c r="Q293" s="308">
        <f t="shared" ca="1" si="4"/>
        <v>0</v>
      </c>
      <c r="R293" s="311">
        <f t="shared" ca="1" si="5"/>
        <v>-6.9320299621478121E-5</v>
      </c>
      <c r="S293" s="311">
        <f t="shared" ca="1" si="6"/>
        <v>-4.9783256087035932E-3</v>
      </c>
      <c r="T293" s="310">
        <f t="shared" ca="1" si="7"/>
        <v>6.6641048671673975E-3</v>
      </c>
    </row>
    <row r="294" spans="6:20">
      <c r="F294" s="301">
        <f t="shared" si="8"/>
        <v>42856</v>
      </c>
      <c r="G294" s="308">
        <f t="shared" ca="1" si="10"/>
        <v>0</v>
      </c>
      <c r="H294" s="311">
        <f t="shared" ca="1" si="11"/>
        <v>-6.8387649415968532E-5</v>
      </c>
      <c r="I294" s="311">
        <f t="shared" ca="1" si="12"/>
        <v>-4.1416700970401399E-3</v>
      </c>
      <c r="J294" s="310">
        <f t="shared" ca="1" si="13"/>
        <v>1.9430839685132817E-3</v>
      </c>
      <c r="P294" s="301">
        <f t="shared" si="9"/>
        <v>42856</v>
      </c>
      <c r="Q294" s="308">
        <f t="shared" ca="1" si="4"/>
        <v>0</v>
      </c>
      <c r="R294" s="311">
        <f t="shared" ca="1" si="5"/>
        <v>-6.8776383127078233E-5</v>
      </c>
      <c r="S294" s="311">
        <f t="shared" ca="1" si="6"/>
        <v>-4.6046183942933805E-3</v>
      </c>
      <c r="T294" s="310">
        <f t="shared" ca="1" si="7"/>
        <v>3.6240565707579275E-3</v>
      </c>
    </row>
    <row r="295" spans="6:20">
      <c r="F295" s="301">
        <f t="shared" si="8"/>
        <v>42887</v>
      </c>
      <c r="G295" s="308">
        <f t="shared" ca="1" si="10"/>
        <v>0</v>
      </c>
      <c r="H295" s="311">
        <f t="shared" ca="1" si="11"/>
        <v>-6.8419089462201654E-5</v>
      </c>
      <c r="I295" s="311">
        <f t="shared" ca="1" si="12"/>
        <v>-3.5753397392798147E-3</v>
      </c>
      <c r="J295" s="310">
        <f t="shared" ca="1" si="13"/>
        <v>1.931519939311066E-3</v>
      </c>
      <c r="P295" s="301">
        <f t="shared" si="9"/>
        <v>42887</v>
      </c>
      <c r="Q295" s="308">
        <f t="shared" ca="1" si="4"/>
        <v>0</v>
      </c>
      <c r="R295" s="311">
        <f t="shared" ca="1" si="5"/>
        <v>-6.8798192412899972E-5</v>
      </c>
      <c r="S295" s="311">
        <f t="shared" ca="1" si="6"/>
        <v>-3.6743210287917272E-3</v>
      </c>
      <c r="T295" s="310">
        <f t="shared" ca="1" si="7"/>
        <v>4.6026511830290495E-3</v>
      </c>
    </row>
    <row r="296" spans="6:20">
      <c r="F296" s="301">
        <f t="shared" si="8"/>
        <v>42917</v>
      </c>
      <c r="G296" s="308">
        <f t="shared" ca="1" si="10"/>
        <v>0</v>
      </c>
      <c r="H296" s="311">
        <f t="shared" ca="1" si="11"/>
        <v>-6.8581509664045193E-5</v>
      </c>
      <c r="I296" s="311">
        <f t="shared" ca="1" si="12"/>
        <v>-3.1640854718648637E-3</v>
      </c>
      <c r="J296" s="310">
        <f t="shared" ca="1" si="13"/>
        <v>1.8754526636277635E-3</v>
      </c>
      <c r="P296" s="301">
        <f t="shared" si="9"/>
        <v>42917</v>
      </c>
      <c r="Q296" s="308">
        <f t="shared" ca="1" si="4"/>
        <v>0</v>
      </c>
      <c r="R296" s="311">
        <f t="shared" ca="1" si="5"/>
        <v>-6.898338449146113E-5</v>
      </c>
      <c r="S296" s="311">
        <f t="shared" ca="1" si="6"/>
        <v>-3.1806212173574044E-3</v>
      </c>
      <c r="T296" s="310">
        <f t="shared" ca="1" si="7"/>
        <v>2.6433893586439439E-3</v>
      </c>
    </row>
    <row r="297" spans="6:20">
      <c r="F297" s="301">
        <f t="shared" si="8"/>
        <v>42948</v>
      </c>
      <c r="G297" s="308">
        <f t="shared" ca="1" si="10"/>
        <v>0</v>
      </c>
      <c r="H297" s="311">
        <f t="shared" ca="1" si="11"/>
        <v>-6.8444926039523679E-5</v>
      </c>
      <c r="I297" s="311">
        <f t="shared" ca="1" si="12"/>
        <v>-3.0303506769454591E-3</v>
      </c>
      <c r="J297" s="310">
        <f t="shared" ca="1" si="13"/>
        <v>1.8808298615919927E-3</v>
      </c>
      <c r="P297" s="301">
        <f t="shared" si="9"/>
        <v>42948</v>
      </c>
      <c r="Q297" s="308">
        <f t="shared" ca="1" si="4"/>
        <v>0</v>
      </c>
      <c r="R297" s="311">
        <f t="shared" ca="1" si="5"/>
        <v>-6.8818697979144972E-5</v>
      </c>
      <c r="S297" s="311">
        <f t="shared" ca="1" si="6"/>
        <v>-3.4908996157422267E-3</v>
      </c>
      <c r="T297" s="310">
        <f t="shared" ca="1" si="7"/>
        <v>2.6537945689328879E-3</v>
      </c>
    </row>
    <row r="298" spans="6:20">
      <c r="F298" s="301">
        <f t="shared" si="8"/>
        <v>42979</v>
      </c>
      <c r="G298" s="308">
        <f t="shared" ca="1" si="10"/>
        <v>0</v>
      </c>
      <c r="H298" s="311">
        <f t="shared" ca="1" si="11"/>
        <v>-6.8298555514267889E-5</v>
      </c>
      <c r="I298" s="311">
        <f t="shared" ca="1" si="12"/>
        <v>-4.0892667650197501E-3</v>
      </c>
      <c r="J298" s="310">
        <f t="shared" ca="1" si="13"/>
        <v>2.6111237131949405E-3</v>
      </c>
      <c r="P298" s="301">
        <f t="shared" si="9"/>
        <v>42979</v>
      </c>
      <c r="Q298" s="308">
        <f t="shared" ca="1" si="4"/>
        <v>0</v>
      </c>
      <c r="R298" s="311">
        <f t="shared" ca="1" si="5"/>
        <v>-6.8782457978477929E-5</v>
      </c>
      <c r="S298" s="311">
        <f t="shared" ca="1" si="6"/>
        <v>-4.5233478572661578E-3</v>
      </c>
      <c r="T298" s="310">
        <f t="shared" ca="1" si="7"/>
        <v>1.8545488638139762E-3</v>
      </c>
    </row>
    <row r="299" spans="6:20">
      <c r="F299" s="301">
        <f t="shared" si="8"/>
        <v>43009</v>
      </c>
      <c r="G299" s="308">
        <f t="shared" ca="1" si="10"/>
        <v>0</v>
      </c>
      <c r="H299" s="311">
        <f t="shared" ca="1" si="11"/>
        <v>-6.8408443851364353E-5</v>
      </c>
      <c r="I299" s="311">
        <f t="shared" ca="1" si="12"/>
        <v>-4.3293061306520775E-3</v>
      </c>
      <c r="J299" s="310">
        <f t="shared" ca="1" si="13"/>
        <v>2.5785321743387879E-3</v>
      </c>
      <c r="P299" s="301">
        <f t="shared" si="9"/>
        <v>43009</v>
      </c>
      <c r="Q299" s="308">
        <f t="shared" ca="1" si="4"/>
        <v>0</v>
      </c>
      <c r="R299" s="311">
        <f t="shared" ca="1" si="5"/>
        <v>-6.8817728545167434E-5</v>
      </c>
      <c r="S299" s="311">
        <f t="shared" ca="1" si="6"/>
        <v>-4.6273777912287928E-3</v>
      </c>
      <c r="T299" s="310">
        <f t="shared" ca="1" si="7"/>
        <v>3.6471326211127142E-3</v>
      </c>
    </row>
    <row r="300" spans="6:20">
      <c r="F300" s="301">
        <f t="shared" si="8"/>
        <v>43040</v>
      </c>
      <c r="G300" s="308">
        <f t="shared" ca="1" si="10"/>
        <v>0</v>
      </c>
      <c r="H300" s="311">
        <f t="shared" ca="1" si="11"/>
        <v>-6.8391178307813938E-5</v>
      </c>
      <c r="I300" s="311">
        <f t="shared" ca="1" si="12"/>
        <v>-4.374858869462539E-3</v>
      </c>
      <c r="J300" s="310">
        <f t="shared" ca="1" si="13"/>
        <v>1.9889056201152222E-3</v>
      </c>
      <c r="P300" s="301">
        <f t="shared" si="9"/>
        <v>43040</v>
      </c>
      <c r="Q300" s="308">
        <f t="shared" ca="1" si="4"/>
        <v>0</v>
      </c>
      <c r="R300" s="311">
        <f t="shared" ca="1" si="5"/>
        <v>-6.8713729221125952E-5</v>
      </c>
      <c r="S300" s="311">
        <f t="shared" ca="1" si="6"/>
        <v>-4.6655062708804707E-3</v>
      </c>
      <c r="T300" s="310">
        <f t="shared" ca="1" si="7"/>
        <v>3.7678138112269277E-3</v>
      </c>
    </row>
    <row r="301" spans="6:20">
      <c r="F301" s="301">
        <f t="shared" si="8"/>
        <v>43070</v>
      </c>
      <c r="G301" s="308">
        <f t="shared" ca="1" si="10"/>
        <v>0</v>
      </c>
      <c r="H301" s="311">
        <f t="shared" ca="1" si="11"/>
        <v>-6.8352128417048519E-5</v>
      </c>
      <c r="I301" s="311">
        <f t="shared" ca="1" si="12"/>
        <v>-4.2143754102231812E-3</v>
      </c>
      <c r="J301" s="310">
        <f t="shared" ca="1" si="13"/>
        <v>2.5466494349115631E-3</v>
      </c>
      <c r="P301" s="301">
        <f t="shared" si="9"/>
        <v>43070</v>
      </c>
      <c r="Q301" s="308">
        <f t="shared" ca="1" si="4"/>
        <v>0</v>
      </c>
      <c r="R301" s="311">
        <f t="shared" ca="1" si="5"/>
        <v>-6.8652522772105762E-5</v>
      </c>
      <c r="S301" s="311">
        <f t="shared" ca="1" si="6"/>
        <v>-4.7160119325353467E-3</v>
      </c>
      <c r="T301" s="310">
        <f t="shared" ca="1" si="7"/>
        <v>3.6132152189014555E-3</v>
      </c>
    </row>
    <row r="302" spans="6:20">
      <c r="F302" s="301">
        <f t="shared" si="8"/>
        <v>43101</v>
      </c>
      <c r="G302" s="308">
        <f t="shared" ca="1" si="10"/>
        <v>0</v>
      </c>
      <c r="H302" s="311">
        <f t="shared" ca="1" si="11"/>
        <v>-2.3235191735304639E-5</v>
      </c>
      <c r="I302" s="311">
        <f t="shared" ca="1" si="12"/>
        <v>-3.3492481959034315E-3</v>
      </c>
      <c r="J302" s="310">
        <f t="shared" ca="1" si="13"/>
        <v>2.4987888137237846E-3</v>
      </c>
      <c r="P302" s="301">
        <f t="shared" si="9"/>
        <v>43101</v>
      </c>
      <c r="Q302" s="308">
        <f t="shared" ca="1" si="4"/>
        <v>0</v>
      </c>
      <c r="R302" s="311">
        <f t="shared" ca="1" si="5"/>
        <v>-2.5179371349715041E-5</v>
      </c>
      <c r="S302" s="311">
        <f t="shared" ca="1" si="6"/>
        <v>-3.4503992864567401E-3</v>
      </c>
      <c r="T302" s="310">
        <f t="shared" ca="1" si="7"/>
        <v>3.5379735266403145E-3</v>
      </c>
    </row>
    <row r="303" spans="6:20">
      <c r="F303" s="301">
        <f t="shared" si="8"/>
        <v>43132</v>
      </c>
      <c r="G303" s="308">
        <f t="shared" ca="1" si="10"/>
        <v>0</v>
      </c>
      <c r="H303" s="311">
        <f t="shared" ca="1" si="11"/>
        <v>-2.3317299788772061E-5</v>
      </c>
      <c r="I303" s="311">
        <f t="shared" ca="1" si="12"/>
        <v>-3.0925962733725498E-3</v>
      </c>
      <c r="J303" s="310">
        <f t="shared" ca="1" si="13"/>
        <v>2.0600347745283187E-3</v>
      </c>
      <c r="P303" s="301">
        <f t="shared" si="9"/>
        <v>43132</v>
      </c>
      <c r="Q303" s="308">
        <f t="shared" ca="1" si="4"/>
        <v>0</v>
      </c>
      <c r="R303" s="311">
        <f t="shared" ca="1" si="5"/>
        <v>-2.457308378711609E-5</v>
      </c>
      <c r="S303" s="311">
        <f t="shared" ca="1" si="6"/>
        <v>-3.2958088261441087E-3</v>
      </c>
      <c r="T303" s="310">
        <f t="shared" ca="1" si="7"/>
        <v>2.9388581347067344E-3</v>
      </c>
    </row>
    <row r="304" spans="6:20">
      <c r="F304" s="301">
        <f t="shared" si="8"/>
        <v>43160</v>
      </c>
      <c r="G304" s="308">
        <f t="shared" ca="1" si="10"/>
        <v>0</v>
      </c>
      <c r="H304" s="311">
        <f t="shared" ca="1" si="11"/>
        <v>-2.3473962881492838E-5</v>
      </c>
      <c r="I304" s="311">
        <f t="shared" ca="1" si="12"/>
        <v>-3.8181351582485812E-3</v>
      </c>
      <c r="J304" s="310">
        <f t="shared" ca="1" si="13"/>
        <v>1.8944037234043254E-3</v>
      </c>
      <c r="P304" s="301">
        <f t="shared" si="9"/>
        <v>43160</v>
      </c>
      <c r="Q304" s="308">
        <f t="shared" ca="1" si="4"/>
        <v>0</v>
      </c>
      <c r="R304" s="311">
        <f t="shared" ca="1" si="5"/>
        <v>-2.4594205581762729E-5</v>
      </c>
      <c r="S304" s="311">
        <f t="shared" ca="1" si="6"/>
        <v>-3.8959476122918391E-3</v>
      </c>
      <c r="T304" s="310">
        <f t="shared" ca="1" si="7"/>
        <v>4.4610823265496258E-3</v>
      </c>
    </row>
    <row r="305" spans="6:20">
      <c r="F305" s="301">
        <f t="shared" si="8"/>
        <v>43191</v>
      </c>
      <c r="G305" s="308">
        <f t="shared" ca="1" si="10"/>
        <v>0</v>
      </c>
      <c r="H305" s="311">
        <f t="shared" ca="1" si="11"/>
        <v>-2.3975375065821147E-5</v>
      </c>
      <c r="I305" s="311">
        <f t="shared" ca="1" si="12"/>
        <v>-3.5674806805610082E-3</v>
      </c>
      <c r="J305" s="310">
        <f t="shared" ca="1" si="13"/>
        <v>3.2395728972693938E-3</v>
      </c>
      <c r="P305" s="301">
        <f t="shared" si="9"/>
        <v>43191</v>
      </c>
      <c r="Q305" s="308">
        <f t="shared" ca="1" si="4"/>
        <v>0</v>
      </c>
      <c r="R305" s="311">
        <f t="shared" ca="1" si="5"/>
        <v>-2.5099291701025095E-5</v>
      </c>
      <c r="S305" s="311">
        <f t="shared" ca="1" si="6"/>
        <v>-4.2974678400848898E-3</v>
      </c>
      <c r="T305" s="310">
        <f t="shared" ca="1" si="7"/>
        <v>3.7184926490665404E-3</v>
      </c>
    </row>
    <row r="306" spans="6:20">
      <c r="F306" s="301">
        <f t="shared" si="8"/>
        <v>43221</v>
      </c>
      <c r="G306" s="308">
        <f t="shared" ref="G306:G313" ca="1" si="14">+IF(ISERROR(G67/C67-1),0,G67/C67-1)</f>
        <v>0</v>
      </c>
      <c r="H306" s="311">
        <f t="shared" ref="H306:H313" ca="1" si="15">+IF(ISERROR(H67/D67-1),0,H67/D67-1)</f>
        <v>-2.4447782544623209E-5</v>
      </c>
      <c r="I306" s="311">
        <f t="shared" ref="I306:I313" ca="1" si="16">+IF(ISERROR(I67/E67-1),0,I67/E67-1)</f>
        <v>-4.0598315993547462E-3</v>
      </c>
      <c r="J306" s="310">
        <f t="shared" ref="J306:J313" ca="1" si="17">+IF(ISERROR(J67/F67-1),0,J67/F67-1)</f>
        <v>7.8301865988723574E-3</v>
      </c>
      <c r="P306" s="301">
        <f t="shared" si="9"/>
        <v>43221</v>
      </c>
      <c r="Q306" s="308">
        <f t="shared" ref="Q306:Q369" ca="1" si="18">+IF(ISERROR(Q67/M67-1),0,Q67/M67-1)</f>
        <v>0</v>
      </c>
      <c r="R306" s="311">
        <f t="shared" ref="R306:R369" ca="1" si="19">+IF(ISERROR(R67/N67-1),0,R67/N67-1)</f>
        <v>-2.4701013875305655E-5</v>
      </c>
      <c r="S306" s="311">
        <f t="shared" ref="S306:S369" ca="1" si="20">+IF(ISERROR(S67/O67-1),0,S67/O67-1)</f>
        <v>-3.591747932910061E-3</v>
      </c>
      <c r="T306" s="310">
        <f t="shared" ref="T306:T369" ca="1" si="21">+IF(ISERROR(T67/P67-1),0,T67/P67-1)</f>
        <v>3.5523402208359478E-3</v>
      </c>
    </row>
    <row r="307" spans="6:20">
      <c r="F307" s="301">
        <f t="shared" ref="F307:F313" si="22">+B68</f>
        <v>43252</v>
      </c>
      <c r="G307" s="308">
        <f t="shared" ca="1" si="14"/>
        <v>0</v>
      </c>
      <c r="H307" s="311">
        <f t="shared" ca="1" si="15"/>
        <v>-2.3221043241927752E-5</v>
      </c>
      <c r="I307" s="311">
        <f t="shared" ca="1" si="16"/>
        <v>-3.2315013834622874E-3</v>
      </c>
      <c r="J307" s="310">
        <f t="shared" ca="1" si="17"/>
        <v>1.9357591356816695E-3</v>
      </c>
      <c r="P307" s="301">
        <f t="shared" ref="P307:P370" si="23">+L68</f>
        <v>43252</v>
      </c>
      <c r="Q307" s="308">
        <f t="shared" ca="1" si="18"/>
        <v>0</v>
      </c>
      <c r="R307" s="311">
        <f t="shared" ca="1" si="19"/>
        <v>-2.4732431855634118E-5</v>
      </c>
      <c r="S307" s="311">
        <f t="shared" ca="1" si="20"/>
        <v>-3.4397114326589762E-3</v>
      </c>
      <c r="T307" s="310">
        <f t="shared" ca="1" si="21"/>
        <v>4.5742549370879626E-3</v>
      </c>
    </row>
    <row r="308" spans="6:20">
      <c r="F308" s="301">
        <f t="shared" si="22"/>
        <v>43282</v>
      </c>
      <c r="G308" s="308">
        <f t="shared" ca="1" si="14"/>
        <v>0</v>
      </c>
      <c r="H308" s="311">
        <f t="shared" ca="1" si="15"/>
        <v>-2.30853543979892E-5</v>
      </c>
      <c r="I308" s="311">
        <f t="shared" ca="1" si="16"/>
        <v>-2.9598515691481309E-3</v>
      </c>
      <c r="J308" s="310">
        <f t="shared" ca="1" si="17"/>
        <v>2.4571978695149266E-3</v>
      </c>
      <c r="P308" s="301">
        <f t="shared" si="23"/>
        <v>43282</v>
      </c>
      <c r="Q308" s="308">
        <f t="shared" ca="1" si="18"/>
        <v>0</v>
      </c>
      <c r="R308" s="311">
        <f t="shared" ca="1" si="19"/>
        <v>-2.5057915293724697E-5</v>
      </c>
      <c r="S308" s="311">
        <f t="shared" ca="1" si="20"/>
        <v>-2.8762828200886714E-3</v>
      </c>
      <c r="T308" s="310">
        <f t="shared" ca="1" si="21"/>
        <v>4.3763501949716233E-3</v>
      </c>
    </row>
    <row r="309" spans="6:20">
      <c r="F309" s="301">
        <f t="shared" si="22"/>
        <v>43313</v>
      </c>
      <c r="G309" s="308">
        <f t="shared" ca="1" si="14"/>
        <v>0</v>
      </c>
      <c r="H309" s="311">
        <f t="shared" ca="1" si="15"/>
        <v>-2.322574682100953E-5</v>
      </c>
      <c r="I309" s="311">
        <f t="shared" ca="1" si="16"/>
        <v>-2.633068410206163E-3</v>
      </c>
      <c r="J309" s="310">
        <f t="shared" ca="1" si="17"/>
        <v>2.4354253132881087E-3</v>
      </c>
      <c r="P309" s="301">
        <f t="shared" si="23"/>
        <v>43313</v>
      </c>
      <c r="Q309" s="308">
        <f t="shared" ca="1" si="18"/>
        <v>0</v>
      </c>
      <c r="R309" s="311">
        <f t="shared" ca="1" si="19"/>
        <v>-2.4827671824101394E-5</v>
      </c>
      <c r="S309" s="311">
        <f t="shared" ca="1" si="20"/>
        <v>-2.5382401017695067E-3</v>
      </c>
      <c r="T309" s="310">
        <f t="shared" ca="1" si="21"/>
        <v>3.4895109433328297E-3</v>
      </c>
    </row>
    <row r="310" spans="6:20">
      <c r="F310" s="301">
        <f t="shared" si="22"/>
        <v>43344</v>
      </c>
      <c r="G310" s="308">
        <f t="shared" ca="1" si="14"/>
        <v>0</v>
      </c>
      <c r="H310" s="311">
        <f t="shared" ca="1" si="15"/>
        <v>-2.3064349534696049E-5</v>
      </c>
      <c r="I310" s="311">
        <f t="shared" ca="1" si="16"/>
        <v>-3.5030068182011487E-3</v>
      </c>
      <c r="J310" s="310">
        <f t="shared" ca="1" si="17"/>
        <v>1.957033881357706E-3</v>
      </c>
      <c r="P310" s="301">
        <f t="shared" si="23"/>
        <v>43344</v>
      </c>
      <c r="Q310" s="308">
        <f t="shared" ca="1" si="18"/>
        <v>0</v>
      </c>
      <c r="R310" s="311">
        <f t="shared" ca="1" si="19"/>
        <v>-2.497556225933284E-5</v>
      </c>
      <c r="S310" s="311">
        <f t="shared" ca="1" si="20"/>
        <v>-3.6295314320717864E-3</v>
      </c>
      <c r="T310" s="310">
        <f t="shared" ca="1" si="21"/>
        <v>3.6891589786749446E-3</v>
      </c>
    </row>
    <row r="311" spans="6:20">
      <c r="F311" s="301">
        <f t="shared" si="22"/>
        <v>43374</v>
      </c>
      <c r="G311" s="308">
        <f t="shared" ca="1" si="14"/>
        <v>0</v>
      </c>
      <c r="H311" s="311">
        <f t="shared" ca="1" si="15"/>
        <v>-2.3202603686267587E-5</v>
      </c>
      <c r="I311" s="311">
        <f t="shared" ca="1" si="16"/>
        <v>-3.6253254545479674E-3</v>
      </c>
      <c r="J311" s="310">
        <f t="shared" ca="1" si="17"/>
        <v>2.5079913574044266E-3</v>
      </c>
      <c r="P311" s="301">
        <f t="shared" si="23"/>
        <v>43374</v>
      </c>
      <c r="Q311" s="308">
        <f t="shared" ca="1" si="18"/>
        <v>0</v>
      </c>
      <c r="R311" s="311">
        <f t="shared" ca="1" si="19"/>
        <v>-2.4819287537836132E-5</v>
      </c>
      <c r="S311" s="311">
        <f t="shared" ca="1" si="20"/>
        <v>-3.4698483872714903E-3</v>
      </c>
      <c r="T311" s="310">
        <f t="shared" ca="1" si="21"/>
        <v>4.4690955075472605E-3</v>
      </c>
    </row>
    <row r="312" spans="6:20">
      <c r="F312" s="301">
        <f t="shared" si="22"/>
        <v>43405</v>
      </c>
      <c r="G312" s="308">
        <f t="shared" ca="1" si="14"/>
        <v>0</v>
      </c>
      <c r="H312" s="311">
        <f t="shared" ca="1" si="15"/>
        <v>-2.3431966119313863E-5</v>
      </c>
      <c r="I312" s="311">
        <f t="shared" ca="1" si="16"/>
        <v>-3.4551002670811792E-3</v>
      </c>
      <c r="J312" s="310">
        <f t="shared" ca="1" si="17"/>
        <v>1.9561472919573664E-3</v>
      </c>
      <c r="P312" s="301">
        <f t="shared" si="23"/>
        <v>43405</v>
      </c>
      <c r="Q312" s="308">
        <f t="shared" ca="1" si="18"/>
        <v>0</v>
      </c>
      <c r="R312" s="311">
        <f t="shared" ca="1" si="19"/>
        <v>-2.4634378479326813E-5</v>
      </c>
      <c r="S312" s="311">
        <f t="shared" ca="1" si="20"/>
        <v>-3.4064267696922723E-3</v>
      </c>
      <c r="T312" s="310">
        <f t="shared" ca="1" si="21"/>
        <v>3.6902931892617286E-3</v>
      </c>
    </row>
    <row r="313" spans="6:20">
      <c r="F313" s="301">
        <f t="shared" si="22"/>
        <v>43435</v>
      </c>
      <c r="G313" s="308">
        <f t="shared" ca="1" si="14"/>
        <v>0</v>
      </c>
      <c r="H313" s="311">
        <f t="shared" ca="1" si="15"/>
        <v>-2.3088492817291417E-5</v>
      </c>
      <c r="I313" s="311">
        <f t="shared" ca="1" si="16"/>
        <v>-3.2311543614720328E-3</v>
      </c>
      <c r="J313" s="310">
        <f t="shared" ca="1" si="17"/>
        <v>2.5136902879470124E-3</v>
      </c>
      <c r="P313" s="301">
        <f t="shared" si="23"/>
        <v>43435</v>
      </c>
      <c r="Q313" s="308">
        <f t="shared" ca="1" si="18"/>
        <v>0</v>
      </c>
      <c r="R313" s="311">
        <f t="shared" ca="1" si="19"/>
        <v>-2.4955846377405777E-5</v>
      </c>
      <c r="S313" s="311">
        <f t="shared" ca="1" si="20"/>
        <v>-3.249699769034553E-3</v>
      </c>
      <c r="T313" s="310">
        <f t="shared" ca="1" si="21"/>
        <v>4.4193712134499297E-3</v>
      </c>
    </row>
    <row r="314" spans="6:20">
      <c r="F314" s="301">
        <f t="shared" ref="F314:F341" si="24">+B75</f>
        <v>43466</v>
      </c>
      <c r="G314" s="308">
        <f t="shared" ref="G314:G341" ca="1" si="25">+IF(ISERROR(G75/C75-1),0,G75/C75-1)</f>
        <v>0</v>
      </c>
      <c r="H314" s="311">
        <f t="shared" ref="H314:H341" ca="1" si="26">+IF(ISERROR(H75/D75-1),0,H75/D75-1)</f>
        <v>3.8277995631164075E-5</v>
      </c>
      <c r="I314" s="311">
        <f t="shared" ref="I314:I341" ca="1" si="27">+IF(ISERROR(I75/E75-1),0,I75/E75-1)</f>
        <v>-2.7323644754218002E-3</v>
      </c>
      <c r="J314" s="310">
        <f t="shared" ref="J314:J341" ca="1" si="28">+IF(ISERROR(J75/F75-1),0,J75/F75-1)</f>
        <v>1.2545796964515965E-3</v>
      </c>
      <c r="P314" s="301">
        <f t="shared" si="23"/>
        <v>43466</v>
      </c>
      <c r="Q314" s="308">
        <f t="shared" ca="1" si="18"/>
        <v>0</v>
      </c>
      <c r="R314" s="311">
        <f t="shared" ca="1" si="19"/>
        <v>3.7900797058343372E-5</v>
      </c>
      <c r="S314" s="311">
        <f t="shared" ca="1" si="20"/>
        <v>-2.6548999133033657E-3</v>
      </c>
      <c r="T314" s="310">
        <f t="shared" ca="1" si="21"/>
        <v>2.6262496767770482E-3</v>
      </c>
    </row>
    <row r="315" spans="6:20">
      <c r="F315" s="301">
        <f t="shared" si="24"/>
        <v>43497</v>
      </c>
      <c r="G315" s="308">
        <f t="shared" ca="1" si="25"/>
        <v>0</v>
      </c>
      <c r="H315" s="311">
        <f t="shared" ca="1" si="26"/>
        <v>3.8188659017279747E-5</v>
      </c>
      <c r="I315" s="311">
        <f t="shared" ca="1" si="27"/>
        <v>-2.4300461499666692E-3</v>
      </c>
      <c r="J315" s="310">
        <f t="shared" ca="1" si="28"/>
        <v>2.7148699607111304E-3</v>
      </c>
      <c r="P315" s="301">
        <f t="shared" si="23"/>
        <v>43497</v>
      </c>
      <c r="Q315" s="308">
        <f t="shared" ca="1" si="18"/>
        <v>0</v>
      </c>
      <c r="R315" s="311">
        <f t="shared" ca="1" si="19"/>
        <v>3.7885867811615626E-5</v>
      </c>
      <c r="S315" s="311">
        <f t="shared" ca="1" si="20"/>
        <v>-2.2856444196139858E-3</v>
      </c>
      <c r="T315" s="310">
        <f t="shared" ca="1" si="21"/>
        <v>2.8920154984974911E-3</v>
      </c>
    </row>
    <row r="316" spans="6:20">
      <c r="F316" s="301">
        <f t="shared" si="24"/>
        <v>43525</v>
      </c>
      <c r="G316" s="308">
        <f t="shared" ca="1" si="25"/>
        <v>0</v>
      </c>
      <c r="H316" s="311">
        <f t="shared" ca="1" si="26"/>
        <v>3.8491477369451133E-5</v>
      </c>
      <c r="I316" s="311">
        <f t="shared" ca="1" si="27"/>
        <v>-2.8976144243565427E-3</v>
      </c>
      <c r="J316" s="310">
        <f t="shared" ca="1" si="28"/>
        <v>2.5087088352537812E-3</v>
      </c>
      <c r="P316" s="301">
        <f t="shared" si="23"/>
        <v>43525</v>
      </c>
      <c r="Q316" s="308">
        <f t="shared" ca="1" si="18"/>
        <v>0</v>
      </c>
      <c r="R316" s="311">
        <f t="shared" ca="1" si="19"/>
        <v>3.7845029614791414E-5</v>
      </c>
      <c r="S316" s="311">
        <f t="shared" ca="1" si="20"/>
        <v>-3.1269949688098597E-3</v>
      </c>
      <c r="T316" s="310">
        <f t="shared" ca="1" si="21"/>
        <v>3.527697988674694E-3</v>
      </c>
    </row>
    <row r="317" spans="6:20">
      <c r="F317" s="301">
        <f t="shared" si="24"/>
        <v>43556</v>
      </c>
      <c r="G317" s="308">
        <f t="shared" ca="1" si="25"/>
        <v>0</v>
      </c>
      <c r="H317" s="311">
        <f t="shared" ca="1" si="26"/>
        <v>3.843244448353822E-5</v>
      </c>
      <c r="I317" s="311">
        <f t="shared" ca="1" si="27"/>
        <v>-2.9142157107501232E-3</v>
      </c>
      <c r="J317" s="310">
        <f t="shared" ca="1" si="28"/>
        <v>2.5657939375913763E-3</v>
      </c>
      <c r="P317" s="301">
        <f t="shared" si="23"/>
        <v>43556</v>
      </c>
      <c r="Q317" s="308">
        <f t="shared" ca="1" si="18"/>
        <v>0</v>
      </c>
      <c r="R317" s="311">
        <f t="shared" ca="1" si="19"/>
        <v>3.7743405278511943E-5</v>
      </c>
      <c r="S317" s="311">
        <f t="shared" ca="1" si="20"/>
        <v>-2.8961147465599302E-3</v>
      </c>
      <c r="T317" s="310">
        <f t="shared" ca="1" si="21"/>
        <v>4.3091940407078422E-3</v>
      </c>
    </row>
    <row r="318" spans="6:20">
      <c r="F318" s="301">
        <f t="shared" si="24"/>
        <v>43586</v>
      </c>
      <c r="G318" s="308">
        <f t="shared" ca="1" si="25"/>
        <v>0</v>
      </c>
      <c r="H318" s="311">
        <f t="shared" ca="1" si="26"/>
        <v>3.8214180918316742E-5</v>
      </c>
      <c r="I318" s="311">
        <f t="shared" ca="1" si="27"/>
        <v>-2.5879036275546774E-3</v>
      </c>
      <c r="J318" s="310">
        <f t="shared" ca="1" si="28"/>
        <v>1.8470606591318717E-3</v>
      </c>
      <c r="P318" s="301">
        <f t="shared" si="23"/>
        <v>43586</v>
      </c>
      <c r="Q318" s="308">
        <f t="shared" ca="1" si="18"/>
        <v>0</v>
      </c>
      <c r="R318" s="311">
        <f t="shared" ca="1" si="19"/>
        <v>3.7743971045722802E-5</v>
      </c>
      <c r="S318" s="311">
        <f t="shared" ca="1" si="20"/>
        <v>-3.0769409689198612E-3</v>
      </c>
      <c r="T318" s="310">
        <f t="shared" ca="1" si="21"/>
        <v>5.9958329673235333E-3</v>
      </c>
    </row>
    <row r="319" spans="6:20">
      <c r="F319" s="301">
        <f t="shared" si="24"/>
        <v>43617</v>
      </c>
      <c r="G319" s="308">
        <f t="shared" ca="1" si="25"/>
        <v>0</v>
      </c>
      <c r="H319" s="311">
        <f t="shared" ca="1" si="26"/>
        <v>3.8252208763855933E-5</v>
      </c>
      <c r="I319" s="311">
        <f t="shared" ca="1" si="27"/>
        <v>-2.4620434142134107E-3</v>
      </c>
      <c r="J319" s="310">
        <f t="shared" ca="1" si="28"/>
        <v>1.2870715617971928E-3</v>
      </c>
      <c r="P319" s="301">
        <f t="shared" si="23"/>
        <v>43617</v>
      </c>
      <c r="Q319" s="308">
        <f t="shared" ca="1" si="18"/>
        <v>0</v>
      </c>
      <c r="R319" s="311">
        <f t="shared" ca="1" si="19"/>
        <v>3.7631144971683739E-5</v>
      </c>
      <c r="S319" s="311">
        <f t="shared" ca="1" si="20"/>
        <v>-2.4776445638688971E-3</v>
      </c>
      <c r="T319" s="310">
        <f t="shared" ca="1" si="21"/>
        <v>3.5970232071049768E-3</v>
      </c>
    </row>
    <row r="320" spans="6:20">
      <c r="F320" s="301">
        <f t="shared" si="24"/>
        <v>43647</v>
      </c>
      <c r="G320" s="308">
        <f t="shared" ca="1" si="25"/>
        <v>0</v>
      </c>
      <c r="H320" s="311">
        <f t="shared" ca="1" si="26"/>
        <v>3.798091559814587E-5</v>
      </c>
      <c r="I320" s="311">
        <f t="shared" ca="1" si="27"/>
        <v>-1.8239631045736671E-3</v>
      </c>
      <c r="J320" s="310">
        <f t="shared" ca="1" si="28"/>
        <v>1.2338086761132239E-3</v>
      </c>
      <c r="P320" s="301">
        <f t="shared" si="23"/>
        <v>43647</v>
      </c>
      <c r="Q320" s="308">
        <f t="shared" ca="1" si="18"/>
        <v>0</v>
      </c>
      <c r="R320" s="311">
        <f t="shared" ca="1" si="19"/>
        <v>3.7612974819190015E-5</v>
      </c>
      <c r="S320" s="311">
        <f t="shared" ca="1" si="20"/>
        <v>-1.7351756419289321E-3</v>
      </c>
      <c r="T320" s="310">
        <f t="shared" ca="1" si="21"/>
        <v>1.7007469585634816E-3</v>
      </c>
    </row>
    <row r="321" spans="6:20">
      <c r="F321" s="301">
        <f t="shared" si="24"/>
        <v>43678</v>
      </c>
      <c r="G321" s="308">
        <f t="shared" ca="1" si="25"/>
        <v>0</v>
      </c>
      <c r="H321" s="311">
        <f t="shared" ca="1" si="26"/>
        <v>3.8080084928004965E-5</v>
      </c>
      <c r="I321" s="311">
        <f t="shared" ca="1" si="27"/>
        <v>-1.9681123593432437E-3</v>
      </c>
      <c r="J321" s="310">
        <f t="shared" ca="1" si="28"/>
        <v>1.8339138792879961E-3</v>
      </c>
      <c r="P321" s="301">
        <f t="shared" si="23"/>
        <v>43678</v>
      </c>
      <c r="Q321" s="308">
        <f t="shared" ca="1" si="18"/>
        <v>0</v>
      </c>
      <c r="R321" s="311">
        <f t="shared" ca="1" si="19"/>
        <v>3.7648418132363304E-5</v>
      </c>
      <c r="S321" s="311">
        <f t="shared" ca="1" si="20"/>
        <v>-1.7270071239688933E-3</v>
      </c>
      <c r="T321" s="310">
        <f t="shared" ca="1" si="21"/>
        <v>3.4266996022884744E-3</v>
      </c>
    </row>
    <row r="322" spans="6:20">
      <c r="F322" s="301">
        <f t="shared" si="24"/>
        <v>43709</v>
      </c>
      <c r="G322" s="308">
        <f t="shared" ca="1" si="25"/>
        <v>0</v>
      </c>
      <c r="H322" s="311">
        <f t="shared" ca="1" si="26"/>
        <v>3.8148180936614651E-5</v>
      </c>
      <c r="I322" s="311">
        <f t="shared" ca="1" si="27"/>
        <v>-2.3523443526031196E-3</v>
      </c>
      <c r="J322" s="310">
        <f t="shared" ca="1" si="28"/>
        <v>2.5568021213318026E-3</v>
      </c>
      <c r="P322" s="301">
        <f t="shared" si="23"/>
        <v>43709</v>
      </c>
      <c r="Q322" s="308">
        <f t="shared" ca="1" si="18"/>
        <v>0</v>
      </c>
      <c r="R322" s="311">
        <f t="shared" ca="1" si="19"/>
        <v>3.7532162667108793E-5</v>
      </c>
      <c r="S322" s="311">
        <f t="shared" ca="1" si="20"/>
        <v>-2.2604741431746511E-3</v>
      </c>
      <c r="T322" s="310">
        <f t="shared" ca="1" si="21"/>
        <v>2.6664445447490692E-3</v>
      </c>
    </row>
    <row r="323" spans="6:20">
      <c r="F323" s="301">
        <f t="shared" si="24"/>
        <v>43739</v>
      </c>
      <c r="G323" s="308">
        <f t="shared" ca="1" si="25"/>
        <v>0</v>
      </c>
      <c r="H323" s="311">
        <f t="shared" ca="1" si="26"/>
        <v>3.822452688684308E-5</v>
      </c>
      <c r="I323" s="311">
        <f t="shared" ca="1" si="27"/>
        <v>-2.4472775135039315E-3</v>
      </c>
      <c r="J323" s="310">
        <f t="shared" ca="1" si="28"/>
        <v>1.8448912112918325E-3</v>
      </c>
      <c r="P323" s="301">
        <f t="shared" si="23"/>
        <v>43739</v>
      </c>
      <c r="Q323" s="308">
        <f t="shared" ca="1" si="18"/>
        <v>0</v>
      </c>
      <c r="R323" s="311">
        <f t="shared" ca="1" si="19"/>
        <v>3.7671979131514988E-5</v>
      </c>
      <c r="S323" s="311">
        <f t="shared" ca="1" si="20"/>
        <v>-2.3235891448077917E-3</v>
      </c>
      <c r="T323" s="310">
        <f t="shared" ca="1" si="21"/>
        <v>2.6039453247308497E-3</v>
      </c>
    </row>
    <row r="324" spans="6:20">
      <c r="F324" s="301">
        <f t="shared" si="24"/>
        <v>43770</v>
      </c>
      <c r="G324" s="308">
        <f t="shared" ca="1" si="25"/>
        <v>0</v>
      </c>
      <c r="H324" s="311">
        <f t="shared" ca="1" si="26"/>
        <v>3.7929216182730485E-5</v>
      </c>
      <c r="I324" s="311">
        <f t="shared" ca="1" si="27"/>
        <v>-1.6284119365724825E-3</v>
      </c>
      <c r="J324" s="310">
        <f t="shared" ca="1" si="28"/>
        <v>1.8837548614480948E-3</v>
      </c>
      <c r="P324" s="301">
        <f t="shared" si="23"/>
        <v>43770</v>
      </c>
      <c r="Q324" s="308">
        <f t="shared" ca="1" si="18"/>
        <v>0</v>
      </c>
      <c r="R324" s="311">
        <f t="shared" ca="1" si="19"/>
        <v>3.7747031789381325E-5</v>
      </c>
      <c r="S324" s="311">
        <f t="shared" ca="1" si="20"/>
        <v>-1.0827210562086576E-3</v>
      </c>
      <c r="T324" s="310">
        <f t="shared" ca="1" si="21"/>
        <v>2.6111093466474333E-3</v>
      </c>
    </row>
    <row r="325" spans="6:20">
      <c r="F325" s="301">
        <f t="shared" si="24"/>
        <v>43800</v>
      </c>
      <c r="G325" s="308">
        <f t="shared" ca="1" si="25"/>
        <v>0</v>
      </c>
      <c r="H325" s="311">
        <f t="shared" ca="1" si="26"/>
        <v>3.7958355775469244E-5</v>
      </c>
      <c r="I325" s="311">
        <f t="shared" ca="1" si="27"/>
        <v>-1.2764157754839855E-3</v>
      </c>
      <c r="J325" s="310">
        <f t="shared" ca="1" si="28"/>
        <v>1.79107411719448E-3</v>
      </c>
      <c r="P325" s="301">
        <f t="shared" si="23"/>
        <v>43800</v>
      </c>
      <c r="Q325" s="308">
        <f t="shared" ca="1" si="18"/>
        <v>0</v>
      </c>
      <c r="R325" s="311">
        <f t="shared" ca="1" si="19"/>
        <v>3.7516051090369373E-5</v>
      </c>
      <c r="S325" s="311">
        <f t="shared" ca="1" si="20"/>
        <v>-9.8691375854309538E-4</v>
      </c>
      <c r="T325" s="310">
        <f t="shared" ca="1" si="21"/>
        <v>4.1981498060814637E-3</v>
      </c>
    </row>
    <row r="326" spans="6:20">
      <c r="F326" s="301">
        <f t="shared" si="24"/>
        <v>43831</v>
      </c>
      <c r="G326" s="308">
        <f t="shared" ca="1" si="25"/>
        <v>0</v>
      </c>
      <c r="H326" s="311">
        <f t="shared" ca="1" si="26"/>
        <v>-2.7104538256494948E-5</v>
      </c>
      <c r="I326" s="311">
        <f t="shared" ca="1" si="27"/>
        <v>-5.073268446588175E-4</v>
      </c>
      <c r="J326" s="310">
        <f t="shared" ca="1" si="28"/>
        <v>2.3761058598137375E-3</v>
      </c>
      <c r="P326" s="301">
        <f t="shared" si="23"/>
        <v>43831</v>
      </c>
      <c r="Q326" s="308">
        <f t="shared" ca="1" si="18"/>
        <v>0</v>
      </c>
      <c r="R326" s="311">
        <f t="shared" ca="1" si="19"/>
        <v>-2.5270752760597759E-5</v>
      </c>
      <c r="S326" s="311">
        <f t="shared" ca="1" si="20"/>
        <v>-9.093772713563153E-4</v>
      </c>
      <c r="T326" s="310">
        <f t="shared" ca="1" si="21"/>
        <v>3.3793452533621426E-3</v>
      </c>
    </row>
    <row r="327" spans="6:20">
      <c r="F327" s="301">
        <f t="shared" si="24"/>
        <v>43862</v>
      </c>
      <c r="G327" s="308">
        <f t="shared" ca="1" si="25"/>
        <v>0</v>
      </c>
      <c r="H327" s="311">
        <f t="shared" ca="1" si="26"/>
        <v>-2.7227515075556319E-5</v>
      </c>
      <c r="I327" s="311">
        <f t="shared" ca="1" si="27"/>
        <v>-6.0487713806067767E-4</v>
      </c>
      <c r="J327" s="310">
        <f t="shared" ca="1" si="28"/>
        <v>2.5556665292887359E-3</v>
      </c>
      <c r="P327" s="301">
        <f t="shared" si="23"/>
        <v>43862</v>
      </c>
      <c r="Q327" s="308">
        <f t="shared" ca="1" si="18"/>
        <v>0</v>
      </c>
      <c r="R327" s="311">
        <f t="shared" ca="1" si="19"/>
        <v>-2.5179994684321194E-5</v>
      </c>
      <c r="S327" s="311">
        <f t="shared" ca="1" si="20"/>
        <v>-1.1226131188281085E-3</v>
      </c>
      <c r="T327" s="310">
        <f t="shared" ca="1" si="21"/>
        <v>3.6261609907308756E-3</v>
      </c>
    </row>
    <row r="328" spans="6:20">
      <c r="F328" s="301">
        <f t="shared" si="24"/>
        <v>43891</v>
      </c>
      <c r="G328" s="308">
        <f t="shared" ca="1" si="25"/>
        <v>0</v>
      </c>
      <c r="H328" s="311">
        <f t="shared" ca="1" si="26"/>
        <v>-2.705903676269994E-5</v>
      </c>
      <c r="I328" s="311">
        <f t="shared" ca="1" si="27"/>
        <v>-1.1008972813459916E-3</v>
      </c>
      <c r="J328" s="310">
        <f t="shared" ca="1" si="28"/>
        <v>1.8257096432490183E-3</v>
      </c>
      <c r="P328" s="301">
        <f t="shared" si="23"/>
        <v>43891</v>
      </c>
      <c r="Q328" s="308">
        <f t="shared" ca="1" si="18"/>
        <v>0</v>
      </c>
      <c r="R328" s="311">
        <f t="shared" ca="1" si="19"/>
        <v>-2.5495097080718843E-5</v>
      </c>
      <c r="S328" s="311">
        <f t="shared" ca="1" si="20"/>
        <v>-1.7954957847478026E-3</v>
      </c>
      <c r="T328" s="310">
        <f t="shared" ca="1" si="21"/>
        <v>2.5637984971693673E-3</v>
      </c>
    </row>
    <row r="329" spans="6:20">
      <c r="F329" s="301">
        <f t="shared" si="24"/>
        <v>43922</v>
      </c>
      <c r="G329" s="308">
        <f t="shared" ca="1" si="25"/>
        <v>0</v>
      </c>
      <c r="H329" s="311">
        <f t="shared" ca="1" si="26"/>
        <v>-2.6647157208015138E-5</v>
      </c>
      <c r="I329" s="311">
        <f t="shared" ca="1" si="27"/>
        <v>-1.3075546953311701E-3</v>
      </c>
      <c r="J329" s="310">
        <f t="shared" ca="1" si="28"/>
        <v>1.209311346263453E-3</v>
      </c>
      <c r="P329" s="301">
        <f t="shared" si="23"/>
        <v>43922</v>
      </c>
      <c r="Q329" s="308">
        <f t="shared" ca="1" si="18"/>
        <v>0</v>
      </c>
      <c r="R329" s="311">
        <f t="shared" ca="1" si="19"/>
        <v>-2.5477371762061551E-5</v>
      </c>
      <c r="S329" s="311">
        <f t="shared" ca="1" si="20"/>
        <v>-1.7678634951826533E-3</v>
      </c>
      <c r="T329" s="310">
        <f t="shared" ca="1" si="21"/>
        <v>3.5449315032540785E-3</v>
      </c>
    </row>
    <row r="330" spans="6:20">
      <c r="F330" s="301">
        <f t="shared" si="24"/>
        <v>43952</v>
      </c>
      <c r="G330" s="308">
        <f t="shared" ca="1" si="25"/>
        <v>0</v>
      </c>
      <c r="H330" s="311">
        <f t="shared" ca="1" si="26"/>
        <v>-2.6839986360660539E-5</v>
      </c>
      <c r="I330" s="311">
        <f t="shared" ca="1" si="27"/>
        <v>-1.3562006747395161E-3</v>
      </c>
      <c r="J330" s="310">
        <f t="shared" ca="1" si="28"/>
        <v>2.6333755355030242E-3</v>
      </c>
      <c r="P330" s="301">
        <f t="shared" si="23"/>
        <v>43952</v>
      </c>
      <c r="Q330" s="308">
        <f t="shared" ca="1" si="18"/>
        <v>0</v>
      </c>
      <c r="R330" s="311">
        <f t="shared" ca="1" si="19"/>
        <v>-2.5439336837851378E-5</v>
      </c>
      <c r="S330" s="311">
        <f t="shared" ca="1" si="20"/>
        <v>-2.010387004921621E-3</v>
      </c>
      <c r="T330" s="310">
        <f t="shared" ca="1" si="21"/>
        <v>2.577900860244231E-3</v>
      </c>
    </row>
    <row r="331" spans="6:20">
      <c r="F331" s="301">
        <f t="shared" si="24"/>
        <v>43983</v>
      </c>
      <c r="G331" s="308">
        <f t="shared" ca="1" si="25"/>
        <v>0</v>
      </c>
      <c r="H331" s="311">
        <f t="shared" ca="1" si="26"/>
        <v>-2.6820853529563315E-5</v>
      </c>
      <c r="I331" s="311">
        <f t="shared" ca="1" si="27"/>
        <v>-1.5169907707234254E-3</v>
      </c>
      <c r="J331" s="310">
        <f t="shared" ca="1" si="28"/>
        <v>1.8645711447700108E-3</v>
      </c>
      <c r="P331" s="301">
        <f t="shared" si="23"/>
        <v>43983</v>
      </c>
      <c r="Q331" s="308">
        <f t="shared" ca="1" si="18"/>
        <v>0</v>
      </c>
      <c r="R331" s="311">
        <f t="shared" ca="1" si="19"/>
        <v>-2.5468839770725893E-5</v>
      </c>
      <c r="S331" s="311">
        <f t="shared" ca="1" si="20"/>
        <v>-1.8922515041894794E-3</v>
      </c>
      <c r="T331" s="310">
        <f t="shared" ca="1" si="21"/>
        <v>3.5258187693838483E-3</v>
      </c>
    </row>
    <row r="332" spans="6:20">
      <c r="F332" s="301">
        <f t="shared" si="24"/>
        <v>44013</v>
      </c>
      <c r="G332" s="308">
        <f t="shared" ca="1" si="25"/>
        <v>0</v>
      </c>
      <c r="H332" s="311">
        <f t="shared" ca="1" si="26"/>
        <v>-2.6906908477286606E-5</v>
      </c>
      <c r="I332" s="311">
        <f t="shared" ca="1" si="27"/>
        <v>-8.5695384916040229E-4</v>
      </c>
      <c r="J332" s="310">
        <f t="shared" ca="1" si="28"/>
        <v>2.9938030090777001E-3</v>
      </c>
      <c r="P332" s="301">
        <f t="shared" si="23"/>
        <v>44013</v>
      </c>
      <c r="Q332" s="308">
        <f t="shared" ca="1" si="18"/>
        <v>0</v>
      </c>
      <c r="R332" s="311">
        <f t="shared" ca="1" si="19"/>
        <v>-2.5448316908871504E-5</v>
      </c>
      <c r="S332" s="311">
        <f t="shared" ca="1" si="20"/>
        <v>-1.2837585301832544E-3</v>
      </c>
      <c r="T332" s="310">
        <f t="shared" ca="1" si="21"/>
        <v>2.5427404792799368E-3</v>
      </c>
    </row>
    <row r="333" spans="6:20">
      <c r="F333" s="301">
        <f t="shared" si="24"/>
        <v>44044</v>
      </c>
      <c r="G333" s="308">
        <f t="shared" ca="1" si="25"/>
        <v>0</v>
      </c>
      <c r="H333" s="311">
        <f t="shared" ca="1" si="26"/>
        <v>-2.7092418062313328E-5</v>
      </c>
      <c r="I333" s="311">
        <f t="shared" ca="1" si="27"/>
        <v>-8.5156738040947921E-4</v>
      </c>
      <c r="J333" s="310">
        <f t="shared" ca="1" si="28"/>
        <v>2.4124250767607602E-3</v>
      </c>
      <c r="P333" s="301">
        <f t="shared" si="23"/>
        <v>44044</v>
      </c>
      <c r="Q333" s="308">
        <f t="shared" ca="1" si="18"/>
        <v>0</v>
      </c>
      <c r="R333" s="311">
        <f t="shared" ca="1" si="19"/>
        <v>-2.5220932023173326E-5</v>
      </c>
      <c r="S333" s="311">
        <f t="shared" ca="1" si="20"/>
        <v>-1.2346027800657078E-3</v>
      </c>
      <c r="T333" s="310">
        <f t="shared" ca="1" si="21"/>
        <v>2.5317015295798218E-3</v>
      </c>
    </row>
    <row r="334" spans="6:20">
      <c r="F334" s="301">
        <f t="shared" si="24"/>
        <v>44075</v>
      </c>
      <c r="G334" s="308">
        <f t="shared" ca="1" si="25"/>
        <v>0</v>
      </c>
      <c r="H334" s="311">
        <f t="shared" ca="1" si="26"/>
        <v>-2.6766161546065703E-5</v>
      </c>
      <c r="I334" s="311">
        <f t="shared" ca="1" si="27"/>
        <v>-1.4507307799211944E-3</v>
      </c>
      <c r="J334" s="310">
        <f t="shared" ca="1" si="28"/>
        <v>1.8962327900491349E-3</v>
      </c>
      <c r="P334" s="301">
        <f t="shared" si="23"/>
        <v>44075</v>
      </c>
      <c r="Q334" s="308">
        <f t="shared" ca="1" si="18"/>
        <v>0</v>
      </c>
      <c r="R334" s="311">
        <f t="shared" ca="1" si="19"/>
        <v>-2.5553498699815158E-5</v>
      </c>
      <c r="S334" s="311">
        <f t="shared" ca="1" si="20"/>
        <v>-1.7981073456215801E-3</v>
      </c>
      <c r="T334" s="310">
        <f t="shared" ca="1" si="21"/>
        <v>3.5455858698729692E-3</v>
      </c>
    </row>
    <row r="335" spans="6:20">
      <c r="F335" s="301">
        <f t="shared" si="24"/>
        <v>44105</v>
      </c>
      <c r="G335" s="308">
        <f t="shared" ca="1" si="25"/>
        <v>0</v>
      </c>
      <c r="H335" s="311">
        <f t="shared" ca="1" si="26"/>
        <v>-2.6932552351199845E-5</v>
      </c>
      <c r="I335" s="311">
        <f t="shared" ca="1" si="27"/>
        <v>-1.5636333990421969E-3</v>
      </c>
      <c r="J335" s="310">
        <f t="shared" ca="1" si="28"/>
        <v>2.4305600142864314E-3</v>
      </c>
      <c r="P335" s="301">
        <f t="shared" si="23"/>
        <v>44105</v>
      </c>
      <c r="Q335" s="308">
        <f t="shared" ca="1" si="18"/>
        <v>0</v>
      </c>
      <c r="R335" s="311">
        <f t="shared" ca="1" si="19"/>
        <v>-2.5538451553508423E-5</v>
      </c>
      <c r="S335" s="311">
        <f t="shared" ca="1" si="20"/>
        <v>-2.0032991427899605E-3</v>
      </c>
      <c r="T335" s="310">
        <f t="shared" ca="1" si="21"/>
        <v>2.5981580932590287E-3</v>
      </c>
    </row>
    <row r="336" spans="6:20">
      <c r="F336" s="301">
        <f t="shared" si="24"/>
        <v>44136</v>
      </c>
      <c r="G336" s="308">
        <f t="shared" ca="1" si="25"/>
        <v>0</v>
      </c>
      <c r="H336" s="311">
        <f t="shared" ca="1" si="26"/>
        <v>-2.7059203642543217E-5</v>
      </c>
      <c r="I336" s="311">
        <f t="shared" ca="1" si="27"/>
        <v>-8.3718345935102079E-4</v>
      </c>
      <c r="J336" s="310">
        <f t="shared" ca="1" si="28"/>
        <v>1.2540698669956107E-3</v>
      </c>
      <c r="P336" s="301">
        <f t="shared" si="23"/>
        <v>44136</v>
      </c>
      <c r="Q336" s="308">
        <f t="shared" ca="1" si="18"/>
        <v>0</v>
      </c>
      <c r="R336" s="311">
        <f t="shared" ca="1" si="19"/>
        <v>-2.5150127977546788E-5</v>
      </c>
      <c r="S336" s="311">
        <f t="shared" ca="1" si="20"/>
        <v>-1.1233403860578806E-3</v>
      </c>
      <c r="T336" s="310">
        <f t="shared" ca="1" si="21"/>
        <v>2.6090162586593912E-3</v>
      </c>
    </row>
    <row r="337" spans="6:20">
      <c r="F337" s="301">
        <f t="shared" si="24"/>
        <v>44166</v>
      </c>
      <c r="G337" s="308">
        <f t="shared" ca="1" si="25"/>
        <v>0</v>
      </c>
      <c r="H337" s="311">
        <f t="shared" ca="1" si="26"/>
        <v>-2.6950374647505271E-5</v>
      </c>
      <c r="I337" s="311">
        <f t="shared" ca="1" si="27"/>
        <v>-5.4062082465577976E-4</v>
      </c>
      <c r="J337" s="310">
        <f t="shared" ca="1" si="28"/>
        <v>1.7839567189437133E-3</v>
      </c>
      <c r="P337" s="301">
        <f t="shared" si="23"/>
        <v>44166</v>
      </c>
      <c r="Q337" s="308">
        <f t="shared" ca="1" si="18"/>
        <v>0</v>
      </c>
      <c r="R337" s="311">
        <f t="shared" ca="1" si="19"/>
        <v>-2.5182662887646146E-5</v>
      </c>
      <c r="S337" s="311">
        <f t="shared" ca="1" si="20"/>
        <v>-7.7914595250305752E-4</v>
      </c>
      <c r="T337" s="310">
        <f t="shared" ca="1" si="21"/>
        <v>3.3563115665173893E-3</v>
      </c>
    </row>
    <row r="338" spans="6:20">
      <c r="F338" s="301">
        <f t="shared" si="24"/>
        <v>44197</v>
      </c>
      <c r="G338" s="308">
        <f t="shared" ca="1" si="25"/>
        <v>0</v>
      </c>
      <c r="H338" s="311">
        <f t="shared" ca="1" si="26"/>
        <v>2.0921740169432823E-5</v>
      </c>
      <c r="I338" s="311">
        <f t="shared" ca="1" si="27"/>
        <v>-1.0853258640816099E-3</v>
      </c>
      <c r="J338" s="310">
        <f t="shared" ca="1" si="28"/>
        <v>2.3554607219560264E-3</v>
      </c>
      <c r="P338" s="301">
        <f t="shared" si="23"/>
        <v>44197</v>
      </c>
      <c r="Q338" s="308">
        <f t="shared" ca="1" si="18"/>
        <v>0</v>
      </c>
      <c r="R338" s="311">
        <f t="shared" ca="1" si="19"/>
        <v>2.2777035230570064E-5</v>
      </c>
      <c r="S338" s="311">
        <f t="shared" ca="1" si="20"/>
        <v>-9.3381871362052671E-4</v>
      </c>
      <c r="T338" s="310">
        <f t="shared" ca="1" si="21"/>
        <v>3.3779672934544092E-3</v>
      </c>
    </row>
    <row r="339" spans="6:20">
      <c r="F339" s="301">
        <f t="shared" si="24"/>
        <v>44228</v>
      </c>
      <c r="G339" s="308">
        <f t="shared" ca="1" si="25"/>
        <v>0</v>
      </c>
      <c r="H339" s="311">
        <f t="shared" ca="1" si="26"/>
        <v>2.0793459250878499E-5</v>
      </c>
      <c r="I339" s="311">
        <f t="shared" ca="1" si="27"/>
        <v>-1.1676013107192462E-3</v>
      </c>
      <c r="J339" s="310">
        <f t="shared" ca="1" si="28"/>
        <v>2.6106781853290073E-3</v>
      </c>
      <c r="P339" s="301">
        <f t="shared" si="23"/>
        <v>44228</v>
      </c>
      <c r="Q339" s="308">
        <f t="shared" ca="1" si="18"/>
        <v>0</v>
      </c>
      <c r="R339" s="311">
        <f t="shared" ca="1" si="19"/>
        <v>2.2659178105843836E-5</v>
      </c>
      <c r="S339" s="311">
        <f t="shared" ca="1" si="20"/>
        <v>-7.8407961862603237E-4</v>
      </c>
      <c r="T339" s="310">
        <f t="shared" ca="1" si="21"/>
        <v>3.7118300343834676E-3</v>
      </c>
    </row>
    <row r="340" spans="6:20">
      <c r="F340" s="301">
        <f t="shared" si="24"/>
        <v>44256</v>
      </c>
      <c r="G340" s="308">
        <f t="shared" ca="1" si="25"/>
        <v>0</v>
      </c>
      <c r="H340" s="311">
        <f t="shared" ca="1" si="26"/>
        <v>2.0831084637906727E-5</v>
      </c>
      <c r="I340" s="311">
        <f t="shared" ca="1" si="27"/>
        <v>-1.8328079019852561E-3</v>
      </c>
      <c r="J340" s="310">
        <f t="shared" ca="1" si="28"/>
        <v>5.2429898072283709E-3</v>
      </c>
      <c r="P340" s="301">
        <f t="shared" si="23"/>
        <v>44256</v>
      </c>
      <c r="Q340" s="308">
        <f t="shared" ca="1" si="18"/>
        <v>0</v>
      </c>
      <c r="R340" s="311">
        <f t="shared" ca="1" si="19"/>
        <v>2.2559658855003661E-5</v>
      </c>
      <c r="S340" s="311">
        <f t="shared" ca="1" si="20"/>
        <v>-1.3689091382139695E-3</v>
      </c>
      <c r="T340" s="310">
        <f t="shared" ca="1" si="21"/>
        <v>4.7098800776084193E-3</v>
      </c>
    </row>
    <row r="341" spans="6:20">
      <c r="F341" s="301">
        <f t="shared" si="24"/>
        <v>44287</v>
      </c>
      <c r="G341" s="308">
        <f t="shared" ca="1" si="25"/>
        <v>0</v>
      </c>
      <c r="H341" s="311">
        <f t="shared" ca="1" si="26"/>
        <v>2.0916773822765578E-5</v>
      </c>
      <c r="I341" s="311">
        <f t="shared" ca="1" si="27"/>
        <v>-2.5083607013870468E-3</v>
      </c>
      <c r="J341" s="310">
        <f t="shared" ca="1" si="28"/>
        <v>4.5590541099229664E-3</v>
      </c>
      <c r="P341" s="301">
        <f t="shared" si="23"/>
        <v>44287</v>
      </c>
      <c r="Q341" s="308">
        <f t="shared" ca="1" si="18"/>
        <v>0</v>
      </c>
      <c r="R341" s="311">
        <f t="shared" ca="1" si="19"/>
        <v>-1</v>
      </c>
      <c r="S341" s="311">
        <f t="shared" ca="1" si="20"/>
        <v>-1</v>
      </c>
      <c r="T341" s="310">
        <f t="shared" ca="1" si="21"/>
        <v>-1</v>
      </c>
    </row>
    <row r="342" spans="6:20">
      <c r="F342" s="301">
        <f t="shared" ref="F342:F370" si="29">+B103</f>
        <v>44317</v>
      </c>
      <c r="G342" s="308">
        <f t="shared" ref="G342:G370" ca="1" si="30">+IF(ISERROR(G103/C103-1),0,G103/C103-1)</f>
        <v>0</v>
      </c>
      <c r="H342" s="311">
        <f t="shared" ref="H342:H370" ca="1" si="31">+IF(ISERROR(H103/D103-1),0,H103/D103-1)</f>
        <v>2.0973059162043839E-5</v>
      </c>
      <c r="I342" s="311">
        <f t="shared" ref="I342:I370" ca="1" si="32">+IF(ISERROR(I103/E103-1),0,I103/E103-1)</f>
        <v>-2.1482066458868854E-3</v>
      </c>
      <c r="J342" s="310">
        <f t="shared" ref="J342:J370" ca="1" si="33">+IF(ISERROR(J103/F103-1),0,J103/F103-1)</f>
        <v>1.8394737234459502E-3</v>
      </c>
      <c r="P342" s="301">
        <f t="shared" si="23"/>
        <v>44317</v>
      </c>
      <c r="Q342" s="308">
        <f t="shared" ca="1" si="18"/>
        <v>0</v>
      </c>
      <c r="R342" s="311">
        <f t="shared" ca="1" si="19"/>
        <v>2.2165096527526629E-5</v>
      </c>
      <c r="S342" s="311">
        <f t="shared" ca="1" si="20"/>
        <v>-2.384866580395606E-3</v>
      </c>
      <c r="T342" s="310">
        <f t="shared" ca="1" si="21"/>
        <v>4.3270540301871829E-3</v>
      </c>
    </row>
    <row r="343" spans="6:20">
      <c r="F343" s="301">
        <f t="shared" si="29"/>
        <v>44348</v>
      </c>
      <c r="G343" s="308">
        <f t="shared" ca="1" si="30"/>
        <v>0</v>
      </c>
      <c r="H343" s="311">
        <f t="shared" ca="1" si="31"/>
        <v>2.0679464975970063E-5</v>
      </c>
      <c r="I343" s="311">
        <f t="shared" ca="1" si="32"/>
        <v>-1.919155850962917E-3</v>
      </c>
      <c r="J343" s="310">
        <f t="shared" ca="1" si="33"/>
        <v>3.1011037012100839E-3</v>
      </c>
      <c r="P343" s="301">
        <f t="shared" si="23"/>
        <v>44348</v>
      </c>
      <c r="Q343" s="308">
        <f t="shared" ca="1" si="18"/>
        <v>0</v>
      </c>
      <c r="R343" s="311">
        <f t="shared" ca="1" si="19"/>
        <v>2.2368758312740766E-5</v>
      </c>
      <c r="S343" s="311">
        <f t="shared" ca="1" si="20"/>
        <v>-1.7533502696918113E-3</v>
      </c>
      <c r="T343" s="310">
        <f t="shared" ca="1" si="21"/>
        <v>2.6638387964428301E-3</v>
      </c>
    </row>
    <row r="344" spans="6:20">
      <c r="F344" s="301">
        <f t="shared" si="29"/>
        <v>44378</v>
      </c>
      <c r="G344" s="308">
        <f t="shared" ca="1" si="30"/>
        <v>0</v>
      </c>
      <c r="H344" s="311">
        <f t="shared" ca="1" si="31"/>
        <v>2.0769980040524771E-5</v>
      </c>
      <c r="I344" s="311">
        <f t="shared" ca="1" si="32"/>
        <v>-1.6602119470766619E-3</v>
      </c>
      <c r="J344" s="310">
        <f t="shared" ca="1" si="33"/>
        <v>1.7755330949156267E-3</v>
      </c>
      <c r="P344" s="301">
        <f t="shared" si="23"/>
        <v>44378</v>
      </c>
      <c r="Q344" s="308">
        <f t="shared" ca="1" si="18"/>
        <v>0</v>
      </c>
      <c r="R344" s="311">
        <f t="shared" ca="1" si="19"/>
        <v>2.2823818329964496E-5</v>
      </c>
      <c r="S344" s="311">
        <f t="shared" ca="1" si="20"/>
        <v>-1.150315098040311E-3</v>
      </c>
      <c r="T344" s="310">
        <f t="shared" ca="1" si="21"/>
        <v>5.0822445121856408E-3</v>
      </c>
    </row>
    <row r="345" spans="6:20">
      <c r="F345" s="301">
        <f t="shared" si="29"/>
        <v>44409</v>
      </c>
      <c r="G345" s="308">
        <f t="shared" ca="1" si="30"/>
        <v>0</v>
      </c>
      <c r="H345" s="311">
        <f t="shared" ca="1" si="31"/>
        <v>2.0899724779699369E-5</v>
      </c>
      <c r="I345" s="311">
        <f t="shared" ca="1" si="32"/>
        <v>-1.4078507051268341E-3</v>
      </c>
      <c r="J345" s="310">
        <f t="shared" ca="1" si="33"/>
        <v>1.1746524856626195E-3</v>
      </c>
      <c r="P345" s="301">
        <f t="shared" si="23"/>
        <v>44409</v>
      </c>
      <c r="Q345" s="308">
        <f t="shared" ca="1" si="18"/>
        <v>0</v>
      </c>
      <c r="R345" s="311">
        <f t="shared" ca="1" si="19"/>
        <v>2.2462812325318993E-5</v>
      </c>
      <c r="S345" s="311">
        <f t="shared" ca="1" si="20"/>
        <v>-1.0826175270398641E-3</v>
      </c>
      <c r="T345" s="310">
        <f t="shared" ca="1" si="21"/>
        <v>3.3631697435607677E-3</v>
      </c>
    </row>
    <row r="346" spans="6:20">
      <c r="F346" s="301">
        <f t="shared" si="29"/>
        <v>44440</v>
      </c>
      <c r="G346" s="308">
        <f t="shared" ca="1" si="30"/>
        <v>0</v>
      </c>
      <c r="H346" s="311">
        <f t="shared" ca="1" si="31"/>
        <v>2.0817031718189938E-5</v>
      </c>
      <c r="I346" s="311">
        <f t="shared" ca="1" si="32"/>
        <v>-2.1627215030616265E-3</v>
      </c>
      <c r="J346" s="310">
        <f t="shared" ca="1" si="33"/>
        <v>2.5261106032679059E-3</v>
      </c>
      <c r="P346" s="301">
        <f t="shared" si="23"/>
        <v>44440</v>
      </c>
      <c r="Q346" s="308">
        <f t="shared" ca="1" si="18"/>
        <v>0</v>
      </c>
      <c r="R346" s="311">
        <f t="shared" ca="1" si="19"/>
        <v>2.2261159154490784E-5</v>
      </c>
      <c r="S346" s="311">
        <f t="shared" ca="1" si="20"/>
        <v>-2.0424049505174402E-3</v>
      </c>
      <c r="T346" s="310">
        <f t="shared" ca="1" si="21"/>
        <v>2.684155857764825E-3</v>
      </c>
    </row>
    <row r="347" spans="6:20">
      <c r="F347" s="301">
        <f t="shared" si="29"/>
        <v>44470</v>
      </c>
      <c r="G347" s="308">
        <f t="shared" ca="1" si="30"/>
        <v>0</v>
      </c>
      <c r="H347" s="311">
        <f t="shared" ca="1" si="31"/>
        <v>2.0957407598887201E-5</v>
      </c>
      <c r="I347" s="311">
        <f t="shared" ca="1" si="32"/>
        <v>-2.2120585047669117E-3</v>
      </c>
      <c r="J347" s="310">
        <f t="shared" ca="1" si="33"/>
        <v>1.8189555109249245E-3</v>
      </c>
      <c r="P347" s="301">
        <f t="shared" si="23"/>
        <v>44470</v>
      </c>
      <c r="Q347" s="308">
        <f t="shared" ca="1" si="18"/>
        <v>0</v>
      </c>
      <c r="R347" s="311">
        <f t="shared" ca="1" si="19"/>
        <v>2.2200288510854094E-5</v>
      </c>
      <c r="S347" s="311">
        <f t="shared" ca="1" si="20"/>
        <v>-2.0247116159626266E-3</v>
      </c>
      <c r="T347" s="310">
        <f t="shared" ca="1" si="21"/>
        <v>5.1835688839259042E-3</v>
      </c>
    </row>
    <row r="348" spans="6:20">
      <c r="F348" s="301">
        <f t="shared" si="29"/>
        <v>44501</v>
      </c>
      <c r="G348" s="308">
        <f t="shared" ca="1" si="30"/>
        <v>0</v>
      </c>
      <c r="H348" s="311">
        <f t="shared" ca="1" si="31"/>
        <v>2.0760094866734136E-5</v>
      </c>
      <c r="I348" s="311">
        <f t="shared" ca="1" si="32"/>
        <v>-1.4539211709223565E-3</v>
      </c>
      <c r="J348" s="310">
        <f t="shared" ca="1" si="33"/>
        <v>2.474982892267219E-3</v>
      </c>
      <c r="P348" s="301">
        <f t="shared" si="23"/>
        <v>44501</v>
      </c>
      <c r="Q348" s="308">
        <f t="shared" ca="1" si="18"/>
        <v>0</v>
      </c>
      <c r="R348" s="311">
        <f t="shared" ca="1" si="19"/>
        <v>2.2762647251095558E-5</v>
      </c>
      <c r="S348" s="311">
        <f t="shared" ca="1" si="20"/>
        <v>-1.1270616321251703E-3</v>
      </c>
      <c r="T348" s="310">
        <f t="shared" ca="1" si="21"/>
        <v>2.6161596903981899E-3</v>
      </c>
    </row>
    <row r="349" spans="6:20">
      <c r="F349" s="301">
        <f t="shared" si="29"/>
        <v>44531</v>
      </c>
      <c r="G349" s="308">
        <f t="shared" ca="1" si="30"/>
        <v>0</v>
      </c>
      <c r="H349" s="311">
        <f t="shared" ca="1" si="31"/>
        <v>2.0728974315042947E-5</v>
      </c>
      <c r="I349" s="311">
        <f t="shared" ca="1" si="32"/>
        <v>-1.4126986997221591E-3</v>
      </c>
      <c r="J349" s="310">
        <f t="shared" ca="1" si="33"/>
        <v>2.3778363515674084E-3</v>
      </c>
      <c r="P349" s="301">
        <f t="shared" si="23"/>
        <v>44531</v>
      </c>
      <c r="Q349" s="308">
        <f t="shared" ca="1" si="18"/>
        <v>0</v>
      </c>
      <c r="R349" s="311">
        <f t="shared" ca="1" si="19"/>
        <v>2.2558488210977501E-5</v>
      </c>
      <c r="S349" s="311">
        <f t="shared" ca="1" si="20"/>
        <v>-1.2465250956618101E-3</v>
      </c>
      <c r="T349" s="310">
        <f t="shared" ca="1" si="21"/>
        <v>3.3901795144000157E-3</v>
      </c>
    </row>
    <row r="350" spans="6:20">
      <c r="F350" s="301">
        <f t="shared" si="29"/>
        <v>44562</v>
      </c>
      <c r="G350" s="308">
        <f t="shared" ca="1" si="30"/>
        <v>0</v>
      </c>
      <c r="H350" s="311">
        <f t="shared" ca="1" si="31"/>
        <v>-3.9890660987862425E-5</v>
      </c>
      <c r="I350" s="311">
        <f t="shared" ca="1" si="32"/>
        <v>-1.2162095760528402E-3</v>
      </c>
      <c r="J350" s="310">
        <f t="shared" ca="1" si="33"/>
        <v>2.966454416473141E-3</v>
      </c>
      <c r="P350" s="301">
        <f t="shared" si="23"/>
        <v>44562</v>
      </c>
      <c r="Q350" s="308">
        <f t="shared" ca="1" si="18"/>
        <v>0</v>
      </c>
      <c r="R350" s="311">
        <f t="shared" ca="1" si="19"/>
        <v>-3.9655464499355197E-5</v>
      </c>
      <c r="S350" s="311">
        <f t="shared" ca="1" si="20"/>
        <v>-1.0166183915868432E-3</v>
      </c>
      <c r="T350" s="310">
        <f t="shared" ca="1" si="21"/>
        <v>3.3858056184394858E-3</v>
      </c>
    </row>
    <row r="351" spans="6:20">
      <c r="F351" s="301">
        <f t="shared" si="29"/>
        <v>44593</v>
      </c>
      <c r="G351" s="308">
        <f t="shared" ca="1" si="30"/>
        <v>0</v>
      </c>
      <c r="H351" s="311">
        <f t="shared" ca="1" si="31"/>
        <v>-3.9906856283633552E-5</v>
      </c>
      <c r="I351" s="311">
        <f t="shared" ca="1" si="32"/>
        <v>-1.3951056398309181E-3</v>
      </c>
      <c r="J351" s="310">
        <f t="shared" ca="1" si="33"/>
        <v>1.2988276796301879E-3</v>
      </c>
      <c r="P351" s="301">
        <f t="shared" si="23"/>
        <v>44593</v>
      </c>
      <c r="Q351" s="308">
        <f t="shared" ca="1" si="18"/>
        <v>0</v>
      </c>
      <c r="R351" s="311">
        <f t="shared" ca="1" si="19"/>
        <v>-4.0075775791237334E-5</v>
      </c>
      <c r="S351" s="311">
        <f t="shared" ca="1" si="20"/>
        <v>-8.323552148107316E-4</v>
      </c>
      <c r="T351" s="310">
        <f t="shared" ca="1" si="21"/>
        <v>2.819276720163133E-3</v>
      </c>
    </row>
    <row r="352" spans="6:20">
      <c r="F352" s="301">
        <f t="shared" si="29"/>
        <v>44621</v>
      </c>
      <c r="G352" s="308">
        <f t="shared" ca="1" si="30"/>
        <v>0</v>
      </c>
      <c r="H352" s="311">
        <f t="shared" ca="1" si="31"/>
        <v>-3.9646728086650818E-5</v>
      </c>
      <c r="I352" s="311">
        <f t="shared" ca="1" si="32"/>
        <v>-1.637623866587945E-3</v>
      </c>
      <c r="J352" s="310">
        <f t="shared" ca="1" si="33"/>
        <v>2.416265442185761E-3</v>
      </c>
      <c r="P352" s="301">
        <f t="shared" si="23"/>
        <v>44621</v>
      </c>
      <c r="Q352" s="308">
        <f t="shared" ca="1" si="18"/>
        <v>0</v>
      </c>
      <c r="R352" s="311">
        <f t="shared" ca="1" si="19"/>
        <v>-3.9644956620454863E-5</v>
      </c>
      <c r="S352" s="311">
        <f t="shared" ca="1" si="20"/>
        <v>-1.557297390936685E-3</v>
      </c>
      <c r="T352" s="310">
        <f t="shared" ca="1" si="21"/>
        <v>2.5689597291946864E-3</v>
      </c>
    </row>
    <row r="353" spans="6:20">
      <c r="F353" s="301">
        <f t="shared" si="29"/>
        <v>44652</v>
      </c>
      <c r="G353" s="308">
        <f t="shared" ca="1" si="30"/>
        <v>0</v>
      </c>
      <c r="H353" s="311">
        <f t="shared" ca="1" si="31"/>
        <v>-4.0048979648488192E-5</v>
      </c>
      <c r="I353" s="311">
        <f t="shared" ca="1" si="32"/>
        <v>-2.2606720963986859E-3</v>
      </c>
      <c r="J353" s="310">
        <f t="shared" ca="1" si="33"/>
        <v>1.9502041879533305E-3</v>
      </c>
      <c r="P353" s="301">
        <f t="shared" si="23"/>
        <v>44652</v>
      </c>
      <c r="Q353" s="308">
        <f t="shared" ca="1" si="18"/>
        <v>0</v>
      </c>
      <c r="R353" s="311">
        <f t="shared" ca="1" si="19"/>
        <v>-3.9692231682209034E-5</v>
      </c>
      <c r="S353" s="311">
        <f t="shared" ca="1" si="20"/>
        <v>-2.1102991245658398E-3</v>
      </c>
      <c r="T353" s="310">
        <f t="shared" ca="1" si="21"/>
        <v>4.48411289288142E-3</v>
      </c>
    </row>
    <row r="354" spans="6:20">
      <c r="F354" s="301">
        <f t="shared" si="29"/>
        <v>44682</v>
      </c>
      <c r="G354" s="308">
        <f t="shared" ca="1" si="30"/>
        <v>0</v>
      </c>
      <c r="H354" s="311">
        <f t="shared" ca="1" si="31"/>
        <v>-4.0113422071996752E-5</v>
      </c>
      <c r="I354" s="311">
        <f t="shared" ca="1" si="32"/>
        <v>-2.5641976550587753E-3</v>
      </c>
      <c r="J354" s="310">
        <f t="shared" ca="1" si="33"/>
        <v>4.060837194465039E-3</v>
      </c>
      <c r="P354" s="301">
        <f t="shared" si="23"/>
        <v>44682</v>
      </c>
      <c r="Q354" s="308">
        <f t="shared" ca="1" si="18"/>
        <v>0</v>
      </c>
      <c r="R354" s="311">
        <f t="shared" ca="1" si="19"/>
        <v>-3.9735415079844572E-5</v>
      </c>
      <c r="S354" s="311">
        <f t="shared" ca="1" si="20"/>
        <v>-2.3144043136346104E-3</v>
      </c>
      <c r="T354" s="310">
        <f t="shared" ca="1" si="21"/>
        <v>2.6093755626053206E-3</v>
      </c>
    </row>
    <row r="355" spans="6:20">
      <c r="F355" s="301">
        <f t="shared" si="29"/>
        <v>44713</v>
      </c>
      <c r="G355" s="308">
        <f t="shared" ca="1" si="30"/>
        <v>0</v>
      </c>
      <c r="H355" s="311">
        <f t="shared" ca="1" si="31"/>
        <v>-3.996163848796197E-5</v>
      </c>
      <c r="I355" s="311">
        <f t="shared" ca="1" si="32"/>
        <v>-2.0251230751581195E-3</v>
      </c>
      <c r="J355" s="310">
        <f t="shared" ca="1" si="33"/>
        <v>2.4814413684963732E-3</v>
      </c>
      <c r="P355" s="301">
        <f t="shared" si="23"/>
        <v>44713</v>
      </c>
      <c r="Q355" s="308">
        <f t="shared" ca="1" si="18"/>
        <v>0</v>
      </c>
      <c r="R355" s="311">
        <f t="shared" ca="1" si="19"/>
        <v>-3.9674182228388588E-5</v>
      </c>
      <c r="S355" s="311">
        <f t="shared" ca="1" si="20"/>
        <v>-1.969518317073482E-3</v>
      </c>
      <c r="T355" s="310">
        <f t="shared" ca="1" si="21"/>
        <v>3.5808771319800758E-3</v>
      </c>
    </row>
    <row r="356" spans="6:20">
      <c r="F356" s="301">
        <f t="shared" si="29"/>
        <v>44743</v>
      </c>
      <c r="G356" s="308">
        <f t="shared" ca="1" si="30"/>
        <v>0</v>
      </c>
      <c r="H356" s="311">
        <f t="shared" ca="1" si="31"/>
        <v>-3.9944807233682766E-5</v>
      </c>
      <c r="I356" s="311">
        <f t="shared" ca="1" si="32"/>
        <v>-1.4816014466266791E-3</v>
      </c>
      <c r="J356" s="310">
        <f t="shared" ca="1" si="33"/>
        <v>2.3835369643674387E-3</v>
      </c>
      <c r="P356" s="301">
        <f t="shared" si="23"/>
        <v>44743</v>
      </c>
      <c r="Q356" s="308">
        <f t="shared" ca="1" si="18"/>
        <v>0</v>
      </c>
      <c r="R356" s="311">
        <f t="shared" ca="1" si="19"/>
        <v>-3.9771246278963446E-5</v>
      </c>
      <c r="S356" s="311">
        <f t="shared" ca="1" si="20"/>
        <v>-1.1619366210254833E-3</v>
      </c>
      <c r="T356" s="310">
        <f t="shared" ca="1" si="21"/>
        <v>2.5476660412757646E-3</v>
      </c>
    </row>
    <row r="357" spans="6:20">
      <c r="F357" s="301">
        <f t="shared" si="29"/>
        <v>44774</v>
      </c>
      <c r="G357" s="308">
        <f t="shared" ca="1" si="30"/>
        <v>0</v>
      </c>
      <c r="H357" s="311">
        <f t="shared" ca="1" si="31"/>
        <v>-3.9916111442495072E-5</v>
      </c>
      <c r="I357" s="311">
        <f t="shared" ca="1" si="32"/>
        <v>-1.5176367227418552E-3</v>
      </c>
      <c r="J357" s="310">
        <f t="shared" ca="1" si="33"/>
        <v>2.6259000767561158E-3</v>
      </c>
      <c r="P357" s="301">
        <f t="shared" si="23"/>
        <v>44774</v>
      </c>
      <c r="Q357" s="308">
        <f t="shared" ca="1" si="18"/>
        <v>0</v>
      </c>
      <c r="R357" s="311">
        <f t="shared" ca="1" si="19"/>
        <v>-3.9730570898899309E-5</v>
      </c>
      <c r="S357" s="311">
        <f t="shared" ca="1" si="20"/>
        <v>-1.209321981856859E-3</v>
      </c>
      <c r="T357" s="310">
        <f t="shared" ca="1" si="21"/>
        <v>3.4326176526193741E-3</v>
      </c>
    </row>
    <row r="358" spans="6:20">
      <c r="F358" s="301">
        <f t="shared" si="29"/>
        <v>44805</v>
      </c>
      <c r="G358" s="308">
        <f t="shared" ca="1" si="30"/>
        <v>0</v>
      </c>
      <c r="H358" s="311">
        <f t="shared" ca="1" si="31"/>
        <v>-3.9996230615679806E-5</v>
      </c>
      <c r="I358" s="311">
        <f t="shared" ca="1" si="32"/>
        <v>-2.2651332730621032E-3</v>
      </c>
      <c r="J358" s="310">
        <f t="shared" ca="1" si="33"/>
        <v>2.5129582371588022E-3</v>
      </c>
      <c r="P358" s="301">
        <f t="shared" si="23"/>
        <v>44805</v>
      </c>
      <c r="Q358" s="308">
        <f t="shared" ca="1" si="18"/>
        <v>0</v>
      </c>
      <c r="R358" s="311">
        <f t="shared" ca="1" si="19"/>
        <v>-3.9656243469909924E-5</v>
      </c>
      <c r="S358" s="311">
        <f t="shared" ca="1" si="20"/>
        <v>-2.2269251165546455E-3</v>
      </c>
      <c r="T358" s="310">
        <f t="shared" ca="1" si="21"/>
        <v>3.5830889064469851E-3</v>
      </c>
    </row>
    <row r="359" spans="6:20">
      <c r="F359" s="301">
        <f t="shared" si="29"/>
        <v>44835</v>
      </c>
      <c r="G359" s="308">
        <f t="shared" ca="1" si="30"/>
        <v>0</v>
      </c>
      <c r="H359" s="311">
        <f t="shared" ca="1" si="31"/>
        <v>-4.0033061726174601E-5</v>
      </c>
      <c r="I359" s="311">
        <f t="shared" ca="1" si="32"/>
        <v>-2.2519723089075017E-3</v>
      </c>
      <c r="J359" s="310">
        <f t="shared" ca="1" si="33"/>
        <v>2.4408587594071385E-3</v>
      </c>
      <c r="P359" s="301">
        <f t="shared" si="23"/>
        <v>44835</v>
      </c>
      <c r="Q359" s="308">
        <f t="shared" ca="1" si="18"/>
        <v>0</v>
      </c>
      <c r="R359" s="311">
        <f t="shared" ca="1" si="19"/>
        <v>-3.9811664065858565E-5</v>
      </c>
      <c r="S359" s="311">
        <f t="shared" ca="1" si="20"/>
        <v>-1.9231414839926408E-3</v>
      </c>
      <c r="T359" s="310">
        <f t="shared" ca="1" si="21"/>
        <v>2.609825255758258E-3</v>
      </c>
    </row>
    <row r="360" spans="6:20">
      <c r="F360" s="301">
        <f t="shared" si="29"/>
        <v>44866</v>
      </c>
      <c r="G360" s="308">
        <f t="shared" ca="1" si="30"/>
        <v>0</v>
      </c>
      <c r="H360" s="311">
        <f t="shared" ca="1" si="31"/>
        <v>-3.9736371214238453E-5</v>
      </c>
      <c r="I360" s="311">
        <f t="shared" ca="1" si="32"/>
        <v>-1.5671244822498265E-3</v>
      </c>
      <c r="J360" s="310">
        <f t="shared" ca="1" si="33"/>
        <v>2.4746550910099696E-3</v>
      </c>
      <c r="P360" s="301">
        <f t="shared" si="23"/>
        <v>44866</v>
      </c>
      <c r="Q360" s="308">
        <f t="shared" ca="1" si="18"/>
        <v>0</v>
      </c>
      <c r="R360" s="311">
        <f t="shared" ca="1" si="19"/>
        <v>-3.9511482107568163E-5</v>
      </c>
      <c r="S360" s="311">
        <f t="shared" ca="1" si="20"/>
        <v>-1.1913175148973165E-3</v>
      </c>
      <c r="T360" s="310">
        <f t="shared" ca="1" si="21"/>
        <v>2.6589048785607972E-3</v>
      </c>
    </row>
    <row r="361" spans="6:20">
      <c r="F361" s="301">
        <f t="shared" si="29"/>
        <v>44896</v>
      </c>
      <c r="G361" s="308">
        <f t="shared" ca="1" si="30"/>
        <v>0</v>
      </c>
      <c r="H361" s="311">
        <f t="shared" ca="1" si="31"/>
        <v>-3.983108495453358E-5</v>
      </c>
      <c r="I361" s="311">
        <f t="shared" ca="1" si="32"/>
        <v>-1.6058888399871352E-3</v>
      </c>
      <c r="J361" s="310">
        <f t="shared" ca="1" si="33"/>
        <v>1.7865354324968497E-3</v>
      </c>
      <c r="P361" s="301">
        <f t="shared" si="23"/>
        <v>44896</v>
      </c>
      <c r="Q361" s="308">
        <f t="shared" ca="1" si="18"/>
        <v>0</v>
      </c>
      <c r="R361" s="311">
        <f t="shared" ca="1" si="19"/>
        <v>-3.950174538747131E-5</v>
      </c>
      <c r="S361" s="311">
        <f t="shared" ca="1" si="20"/>
        <v>-1.3842016191584205E-3</v>
      </c>
      <c r="T361" s="310">
        <f t="shared" ca="1" si="21"/>
        <v>4.2868225327206133E-3</v>
      </c>
    </row>
    <row r="362" spans="6:20">
      <c r="F362" s="301">
        <f t="shared" si="29"/>
        <v>44927</v>
      </c>
      <c r="G362" s="308">
        <f t="shared" ca="1" si="30"/>
        <v>0</v>
      </c>
      <c r="H362" s="311">
        <f t="shared" ca="1" si="31"/>
        <v>-4.8198043523073331E-5</v>
      </c>
      <c r="I362" s="311">
        <f t="shared" ca="1" si="32"/>
        <v>-1.4270835753207312E-3</v>
      </c>
      <c r="J362" s="310">
        <f t="shared" ca="1" si="33"/>
        <v>1.7777895653983133E-3</v>
      </c>
      <c r="P362" s="301">
        <f t="shared" si="23"/>
        <v>44927</v>
      </c>
      <c r="Q362" s="308">
        <f t="shared" ca="1" si="18"/>
        <v>0</v>
      </c>
      <c r="R362" s="311">
        <f t="shared" ca="1" si="19"/>
        <v>-4.6976939383824856E-5</v>
      </c>
      <c r="S362" s="311">
        <f t="shared" ca="1" si="20"/>
        <v>-1.5273750951551035E-3</v>
      </c>
      <c r="T362" s="310">
        <f t="shared" ca="1" si="21"/>
        <v>3.4101268961328479E-3</v>
      </c>
    </row>
    <row r="363" spans="6:20">
      <c r="F363" s="301">
        <f t="shared" si="29"/>
        <v>44958</v>
      </c>
      <c r="G363" s="308">
        <f t="shared" ca="1" si="30"/>
        <v>0</v>
      </c>
      <c r="H363" s="311">
        <f t="shared" ca="1" si="31"/>
        <v>-4.8209336560911531E-5</v>
      </c>
      <c r="I363" s="311">
        <f t="shared" ca="1" si="32"/>
        <v>-1.5783797081887485E-3</v>
      </c>
      <c r="J363" s="310">
        <f t="shared" ca="1" si="33"/>
        <v>2.6285665891270238E-3</v>
      </c>
      <c r="P363" s="301">
        <f t="shared" si="23"/>
        <v>44958</v>
      </c>
      <c r="Q363" s="308">
        <f t="shared" ca="1" si="18"/>
        <v>0</v>
      </c>
      <c r="R363" s="311">
        <f t="shared" ca="1" si="19"/>
        <v>-4.7394467523775852E-5</v>
      </c>
      <c r="S363" s="311">
        <f t="shared" ca="1" si="20"/>
        <v>-1.8982086514041097E-3</v>
      </c>
      <c r="T363" s="310">
        <f t="shared" ca="1" si="21"/>
        <v>3.751577510733739E-3</v>
      </c>
    </row>
    <row r="364" spans="6:20">
      <c r="F364" s="301">
        <f t="shared" si="29"/>
        <v>44986</v>
      </c>
      <c r="G364" s="308">
        <f t="shared" ca="1" si="30"/>
        <v>0</v>
      </c>
      <c r="H364" s="311">
        <f t="shared" ca="1" si="31"/>
        <v>-4.8081673798328062E-5</v>
      </c>
      <c r="I364" s="311">
        <f t="shared" ca="1" si="32"/>
        <v>-1.9323861811375576E-3</v>
      </c>
      <c r="J364" s="310">
        <f t="shared" ca="1" si="33"/>
        <v>1.8002965188441689E-3</v>
      </c>
      <c r="P364" s="301">
        <f t="shared" si="23"/>
        <v>44986</v>
      </c>
      <c r="Q364" s="308">
        <f t="shared" ca="1" si="18"/>
        <v>0</v>
      </c>
      <c r="R364" s="311">
        <f t="shared" ca="1" si="19"/>
        <v>-4.7077781805349161E-5</v>
      </c>
      <c r="S364" s="311">
        <f t="shared" ca="1" si="20"/>
        <v>-2.3549376686691215E-3</v>
      </c>
      <c r="T364" s="310">
        <f t="shared" ca="1" si="21"/>
        <v>4.313565106021322E-3</v>
      </c>
    </row>
    <row r="365" spans="6:20">
      <c r="F365" s="301">
        <f t="shared" si="29"/>
        <v>45017</v>
      </c>
      <c r="G365" s="308">
        <f t="shared" ca="1" si="30"/>
        <v>0</v>
      </c>
      <c r="H365" s="311">
        <f t="shared" ca="1" si="31"/>
        <v>-4.7902934191323965E-5</v>
      </c>
      <c r="I365" s="311">
        <f t="shared" ca="1" si="32"/>
        <v>-2.3299838275615548E-3</v>
      </c>
      <c r="J365" s="310">
        <f t="shared" ca="1" si="33"/>
        <v>2.7505470985123015E-3</v>
      </c>
      <c r="P365" s="301">
        <f t="shared" si="23"/>
        <v>45017</v>
      </c>
      <c r="Q365" s="308">
        <f t="shared" ca="1" si="18"/>
        <v>0</v>
      </c>
      <c r="R365" s="311">
        <f t="shared" ca="1" si="19"/>
        <v>-4.7472110178969906E-5</v>
      </c>
      <c r="S365" s="311">
        <f t="shared" ca="1" si="20"/>
        <v>-3.041254532543336E-3</v>
      </c>
      <c r="T365" s="310">
        <f t="shared" ca="1" si="21"/>
        <v>1.9269784182911476E-3</v>
      </c>
    </row>
    <row r="366" spans="6:20">
      <c r="F366" s="301">
        <f t="shared" si="29"/>
        <v>45047</v>
      </c>
      <c r="G366" s="308">
        <f t="shared" ca="1" si="30"/>
        <v>0</v>
      </c>
      <c r="H366" s="311">
        <f t="shared" ca="1" si="31"/>
        <v>-4.8000474588749675E-5</v>
      </c>
      <c r="I366" s="311">
        <f t="shared" ca="1" si="32"/>
        <v>-2.2418891374077488E-3</v>
      </c>
      <c r="J366" s="310">
        <f t="shared" ca="1" si="33"/>
        <v>2.418615472204122E-3</v>
      </c>
      <c r="P366" s="301">
        <f t="shared" si="23"/>
        <v>45047</v>
      </c>
      <c r="Q366" s="308">
        <f t="shared" ca="1" si="18"/>
        <v>0</v>
      </c>
      <c r="R366" s="311">
        <f t="shared" ca="1" si="19"/>
        <v>-4.7198546003435204E-5</v>
      </c>
      <c r="S366" s="311">
        <f t="shared" ca="1" si="20"/>
        <v>-3.0649253154839684E-3</v>
      </c>
      <c r="T366" s="310">
        <f t="shared" ca="1" si="21"/>
        <v>4.2569444672415635E-3</v>
      </c>
    </row>
    <row r="367" spans="6:20">
      <c r="F367" s="301">
        <f t="shared" si="29"/>
        <v>45078</v>
      </c>
      <c r="G367" s="308">
        <f t="shared" ca="1" si="30"/>
        <v>0</v>
      </c>
      <c r="H367" s="311">
        <f t="shared" ca="1" si="31"/>
        <v>-4.8127197599390215E-5</v>
      </c>
      <c r="I367" s="311">
        <f t="shared" ca="1" si="32"/>
        <v>-2.1106833628080635E-3</v>
      </c>
      <c r="J367" s="310">
        <f t="shared" ca="1" si="33"/>
        <v>2.4854138965941797E-3</v>
      </c>
      <c r="P367" s="301">
        <f t="shared" si="23"/>
        <v>45078</v>
      </c>
      <c r="Q367" s="308">
        <f t="shared" ca="1" si="18"/>
        <v>0</v>
      </c>
      <c r="R367" s="311">
        <f t="shared" ca="1" si="19"/>
        <v>-4.7090125159243712E-5</v>
      </c>
      <c r="S367" s="311">
        <f t="shared" ca="1" si="20"/>
        <v>-2.7189576245105762E-3</v>
      </c>
      <c r="T367" s="310">
        <f t="shared" ca="1" si="21"/>
        <v>3.5522822932088083E-3</v>
      </c>
    </row>
    <row r="368" spans="6:20">
      <c r="F368" s="301">
        <f t="shared" si="29"/>
        <v>45108</v>
      </c>
      <c r="G368" s="308">
        <f t="shared" ca="1" si="30"/>
        <v>0</v>
      </c>
      <c r="H368" s="311">
        <f t="shared" ca="1" si="31"/>
        <v>-4.8366700952984232E-5</v>
      </c>
      <c r="I368" s="311">
        <f t="shared" ca="1" si="32"/>
        <v>-1.4703840575687188E-3</v>
      </c>
      <c r="J368" s="310">
        <f t="shared" ca="1" si="33"/>
        <v>1.1948929896286042E-3</v>
      </c>
      <c r="P368" s="301">
        <f t="shared" si="23"/>
        <v>45108</v>
      </c>
      <c r="Q368" s="308">
        <f t="shared" ca="1" si="18"/>
        <v>0</v>
      </c>
      <c r="R368" s="311">
        <f t="shared" ca="1" si="19"/>
        <v>-4.7177172611601037E-5</v>
      </c>
      <c r="S368" s="311">
        <f t="shared" ca="1" si="20"/>
        <v>-1.9958794663420543E-3</v>
      </c>
      <c r="T368" s="310">
        <f t="shared" ca="1" si="21"/>
        <v>1.7201911760136301E-3</v>
      </c>
    </row>
    <row r="369" spans="6:20">
      <c r="F369" s="301">
        <f t="shared" si="29"/>
        <v>45139</v>
      </c>
      <c r="G369" s="308">
        <f t="shared" ca="1" si="30"/>
        <v>0</v>
      </c>
      <c r="H369" s="311">
        <f t="shared" ca="1" si="31"/>
        <v>-4.8226239123483339E-5</v>
      </c>
      <c r="I369" s="311">
        <f t="shared" ca="1" si="32"/>
        <v>-1.7629057176496987E-3</v>
      </c>
      <c r="J369" s="310">
        <f t="shared" ca="1" si="33"/>
        <v>2.3838773002868852E-3</v>
      </c>
      <c r="P369" s="301">
        <f t="shared" si="23"/>
        <v>45139</v>
      </c>
      <c r="Q369" s="308">
        <f t="shared" ca="1" si="18"/>
        <v>0</v>
      </c>
      <c r="R369" s="311">
        <f t="shared" ca="1" si="19"/>
        <v>-4.7059417378703117E-5</v>
      </c>
      <c r="S369" s="311">
        <f t="shared" ca="1" si="20"/>
        <v>-2.2965705074258214E-3</v>
      </c>
      <c r="T369" s="310">
        <f t="shared" ca="1" si="21"/>
        <v>5.1175965041097005E-3</v>
      </c>
    </row>
    <row r="370" spans="6:20">
      <c r="F370" s="301">
        <f t="shared" si="29"/>
        <v>45170</v>
      </c>
      <c r="G370" s="308">
        <f t="shared" ca="1" si="30"/>
        <v>0</v>
      </c>
      <c r="H370" s="311">
        <f t="shared" ca="1" si="31"/>
        <v>-4.8089837031861649E-5</v>
      </c>
      <c r="I370" s="311">
        <f t="shared" ca="1" si="32"/>
        <v>-2.2647685909550352E-3</v>
      </c>
      <c r="J370" s="310">
        <f t="shared" ca="1" si="33"/>
        <v>1.2426835475840559E-3</v>
      </c>
      <c r="P370" s="301">
        <f t="shared" si="23"/>
        <v>45170</v>
      </c>
      <c r="Q370" s="308">
        <f t="shared" ref="Q370:Q421" ca="1" si="34">+IF(ISERROR(Q131/M131-1),0,Q131/M131-1)</f>
        <v>0</v>
      </c>
      <c r="R370" s="311">
        <f t="shared" ref="R370:R421" ca="1" si="35">+IF(ISERROR(R131/N131-1),0,R131/N131-1)</f>
        <v>-4.7042444360267943E-5</v>
      </c>
      <c r="S370" s="311">
        <f t="shared" ref="S370:S421" ca="1" si="36">+IF(ISERROR(S131/O131-1),0,S131/O131-1)</f>
        <v>-2.8875894807475211E-3</v>
      </c>
      <c r="T370" s="310">
        <f t="shared" ref="T370:T421" ca="1" si="37">+IF(ISERROR(T131/P131-1),0,T131/P131-1)</f>
        <v>4.4795711865064369E-3</v>
      </c>
    </row>
    <row r="371" spans="6:20">
      <c r="F371" s="301">
        <f t="shared" ref="F371:F413" si="38">+B132</f>
        <v>45200</v>
      </c>
      <c r="G371" s="308">
        <f t="shared" ref="G371:G413" ca="1" si="39">+IF(ISERROR(G132/C132-1),0,G132/C132-1)</f>
        <v>0</v>
      </c>
      <c r="H371" s="311">
        <f t="shared" ref="H371:H413" ca="1" si="40">+IF(ISERROR(H132/D132-1),0,H132/D132-1)</f>
        <v>-4.8029031082252871E-5</v>
      </c>
      <c r="I371" s="311">
        <f t="shared" ref="I371:I413" ca="1" si="41">+IF(ISERROR(I132/E132-1),0,I132/E132-1)</f>
        <v>-2.4963105512640915E-3</v>
      </c>
      <c r="J371" s="310">
        <f t="shared" ref="J371:J413" ca="1" si="42">+IF(ISERROR(J132/F132-1),0,J132/F132-1)</f>
        <v>2.4381253281855475E-3</v>
      </c>
      <c r="P371" s="301">
        <f t="shared" ref="P371:P421" si="43">+L132</f>
        <v>45200</v>
      </c>
      <c r="Q371" s="308">
        <f t="shared" ca="1" si="34"/>
        <v>0</v>
      </c>
      <c r="R371" s="311">
        <f t="shared" ca="1" si="35"/>
        <v>-4.732990785483171E-5</v>
      </c>
      <c r="S371" s="311">
        <f t="shared" ca="1" si="36"/>
        <v>-2.9363013599729149E-3</v>
      </c>
      <c r="T371" s="310">
        <f t="shared" ca="1" si="37"/>
        <v>2.618580153248562E-3</v>
      </c>
    </row>
    <row r="372" spans="6:20">
      <c r="F372" s="301">
        <f t="shared" si="38"/>
        <v>45231</v>
      </c>
      <c r="G372" s="308">
        <f t="shared" ca="1" si="39"/>
        <v>0</v>
      </c>
      <c r="H372" s="311">
        <f t="shared" ca="1" si="40"/>
        <v>-4.8272008813299294E-5</v>
      </c>
      <c r="I372" s="311">
        <f t="shared" ca="1" si="41"/>
        <v>-1.9709336730302507E-3</v>
      </c>
      <c r="J372" s="310">
        <f t="shared" ca="1" si="42"/>
        <v>2.4964854393829672E-3</v>
      </c>
      <c r="P372" s="301">
        <f t="shared" si="43"/>
        <v>45231</v>
      </c>
      <c r="Q372" s="308">
        <f t="shared" ca="1" si="34"/>
        <v>0</v>
      </c>
      <c r="R372" s="311">
        <f t="shared" ca="1" si="35"/>
        <v>-4.728385515628819E-5</v>
      </c>
      <c r="S372" s="311">
        <f t="shared" ca="1" si="36"/>
        <v>-2.3789639363699377E-3</v>
      </c>
      <c r="T372" s="310">
        <f t="shared" ca="1" si="37"/>
        <v>2.6808215381710632E-3</v>
      </c>
    </row>
    <row r="373" spans="6:20">
      <c r="F373" s="301">
        <f t="shared" si="38"/>
        <v>45261</v>
      </c>
      <c r="G373" s="308">
        <f t="shared" ca="1" si="39"/>
        <v>0</v>
      </c>
      <c r="H373" s="311">
        <f t="shared" ca="1" si="40"/>
        <v>-4.8259488208302059E-5</v>
      </c>
      <c r="I373" s="311">
        <f t="shared" ca="1" si="41"/>
        <v>-1.60690112294537E-3</v>
      </c>
      <c r="J373" s="310">
        <f t="shared" ca="1" si="42"/>
        <v>2.3875507849095978E-3</v>
      </c>
      <c r="P373" s="301">
        <f t="shared" si="43"/>
        <v>45261</v>
      </c>
      <c r="Q373" s="308">
        <f t="shared" ca="1" si="34"/>
        <v>0</v>
      </c>
      <c r="R373" s="311">
        <f t="shared" ca="1" si="35"/>
        <v>-4.7137339580949345E-5</v>
      </c>
      <c r="S373" s="311">
        <f t="shared" ca="1" si="36"/>
        <v>-2.1113735375745124E-3</v>
      </c>
      <c r="T373" s="310">
        <f t="shared" ca="1" si="37"/>
        <v>5.2171069830004857E-3</v>
      </c>
    </row>
    <row r="374" spans="6:20">
      <c r="F374" s="301">
        <f t="shared" si="38"/>
        <v>45292</v>
      </c>
      <c r="G374" s="308">
        <f t="shared" ca="1" si="39"/>
        <v>0</v>
      </c>
      <c r="H374" s="311">
        <f t="shared" ca="1" si="40"/>
        <v>6.2497163496599839E-5</v>
      </c>
      <c r="I374" s="311">
        <f t="shared" ca="1" si="41"/>
        <v>-1.5286291947114172E-3</v>
      </c>
      <c r="J374" s="310">
        <f t="shared" ca="1" si="42"/>
        <v>2.3857970932075201E-3</v>
      </c>
      <c r="P374" s="301">
        <f t="shared" si="43"/>
        <v>45292</v>
      </c>
      <c r="Q374" s="308">
        <f t="shared" ca="1" si="34"/>
        <v>0</v>
      </c>
      <c r="R374" s="311">
        <f t="shared" ca="1" si="35"/>
        <v>6.189676996659621E-5</v>
      </c>
      <c r="S374" s="311">
        <f t="shared" ca="1" si="36"/>
        <v>-1.0185671978107935E-3</v>
      </c>
      <c r="T374" s="310">
        <f t="shared" ca="1" si="37"/>
        <v>3.4023512927554567E-3</v>
      </c>
    </row>
    <row r="375" spans="6:20">
      <c r="F375" s="301">
        <f t="shared" si="38"/>
        <v>45323</v>
      </c>
      <c r="G375" s="308">
        <f t="shared" ca="1" si="39"/>
        <v>0</v>
      </c>
      <c r="H375" s="311">
        <f t="shared" ca="1" si="40"/>
        <v>6.2403868338334334E-5</v>
      </c>
      <c r="I375" s="311">
        <f t="shared" ca="1" si="41"/>
        <v>-1.4573020947551418E-3</v>
      </c>
      <c r="J375" s="310">
        <f t="shared" ca="1" si="42"/>
        <v>1.902821238181307E-3</v>
      </c>
      <c r="P375" s="301">
        <f t="shared" si="43"/>
        <v>45323</v>
      </c>
      <c r="Q375" s="308">
        <f t="shared" ca="1" si="34"/>
        <v>0</v>
      </c>
      <c r="R375" s="311">
        <f t="shared" ca="1" si="35"/>
        <v>6.2152432152018378E-5</v>
      </c>
      <c r="S375" s="311">
        <f t="shared" ca="1" si="36"/>
        <v>-1.3120280355961578E-3</v>
      </c>
      <c r="T375" s="310">
        <f t="shared" ca="1" si="37"/>
        <v>5.4594012863651287E-3</v>
      </c>
    </row>
    <row r="376" spans="6:20">
      <c r="F376" s="301">
        <f t="shared" si="38"/>
        <v>45352</v>
      </c>
      <c r="G376" s="308">
        <f t="shared" ca="1" si="39"/>
        <v>0</v>
      </c>
      <c r="H376" s="311">
        <f t="shared" ca="1" si="40"/>
        <v>6.2450273793812627E-5</v>
      </c>
      <c r="I376" s="311">
        <f t="shared" ca="1" si="41"/>
        <v>-1.9178452817317782E-3</v>
      </c>
      <c r="J376" s="310">
        <f t="shared" ca="1" si="42"/>
        <v>1.8177966536601087E-3</v>
      </c>
      <c r="P376" s="301">
        <f t="shared" si="43"/>
        <v>45352</v>
      </c>
      <c r="Q376" s="308">
        <f t="shared" ca="1" si="34"/>
        <v>0</v>
      </c>
      <c r="R376" s="311">
        <f t="shared" ca="1" si="35"/>
        <v>6.2316919617444455E-5</v>
      </c>
      <c r="S376" s="311">
        <f t="shared" ca="1" si="36"/>
        <v>-1.9995300746555866E-3</v>
      </c>
      <c r="T376" s="310">
        <f t="shared" ca="1" si="37"/>
        <v>3.4398703583662371E-3</v>
      </c>
    </row>
    <row r="377" spans="6:20">
      <c r="F377" s="301">
        <f t="shared" si="38"/>
        <v>45383</v>
      </c>
      <c r="G377" s="308">
        <f t="shared" ca="1" si="39"/>
        <v>0</v>
      </c>
      <c r="H377" s="311">
        <f t="shared" ca="1" si="40"/>
        <v>6.2796569052725459E-5</v>
      </c>
      <c r="I377" s="311">
        <f t="shared" ca="1" si="41"/>
        <v>-2.2041532286624088E-3</v>
      </c>
      <c r="J377" s="310">
        <f t="shared" ca="1" si="42"/>
        <v>3.1784271989647728E-3</v>
      </c>
      <c r="P377" s="301">
        <f t="shared" si="43"/>
        <v>45383</v>
      </c>
      <c r="Q377" s="308">
        <f t="shared" ca="1" si="34"/>
        <v>0</v>
      </c>
      <c r="R377" s="311">
        <f t="shared" ca="1" si="35"/>
        <v>6.2189095365594582E-5</v>
      </c>
      <c r="S377" s="311">
        <f t="shared" ca="1" si="36"/>
        <v>-2.1755475434706018E-3</v>
      </c>
      <c r="T377" s="310">
        <f t="shared" ca="1" si="37"/>
        <v>1.7787411950551668E-3</v>
      </c>
    </row>
    <row r="378" spans="6:20">
      <c r="F378" s="301">
        <f t="shared" si="38"/>
        <v>45413</v>
      </c>
      <c r="G378" s="308">
        <f t="shared" ca="1" si="39"/>
        <v>0</v>
      </c>
      <c r="H378" s="311">
        <f t="shared" ca="1" si="40"/>
        <v>6.2836766252738485E-5</v>
      </c>
      <c r="I378" s="311">
        <f t="shared" ca="1" si="41"/>
        <v>-2.2902909880299083E-3</v>
      </c>
      <c r="J378" s="310">
        <f t="shared" ca="1" si="42"/>
        <v>2.9625542588203047E-3</v>
      </c>
      <c r="P378" s="301">
        <f t="shared" si="43"/>
        <v>45413</v>
      </c>
      <c r="Q378" s="308">
        <f t="shared" ca="1" si="34"/>
        <v>0</v>
      </c>
      <c r="R378" s="311">
        <f t="shared" ca="1" si="35"/>
        <v>6.2401332761474748E-5</v>
      </c>
      <c r="S378" s="311">
        <f t="shared" ca="1" si="36"/>
        <v>-2.268299023794329E-3</v>
      </c>
      <c r="T378" s="310">
        <f t="shared" ca="1" si="37"/>
        <v>2.5810344015209097E-3</v>
      </c>
    </row>
    <row r="379" spans="6:20">
      <c r="F379" s="301">
        <f t="shared" si="38"/>
        <v>45444</v>
      </c>
      <c r="G379" s="308">
        <f t="shared" ca="1" si="39"/>
        <v>0</v>
      </c>
      <c r="H379" s="311">
        <f t="shared" ca="1" si="40"/>
        <v>6.2893275410091931E-5</v>
      </c>
      <c r="I379" s="311">
        <f t="shared" ca="1" si="41"/>
        <v>-2.1738952361954889E-3</v>
      </c>
      <c r="J379" s="310">
        <f t="shared" ca="1" si="42"/>
        <v>2.5022767294322623E-3</v>
      </c>
      <c r="P379" s="301">
        <f t="shared" si="43"/>
        <v>45444</v>
      </c>
      <c r="Q379" s="308">
        <f t="shared" ca="1" si="34"/>
        <v>0</v>
      </c>
      <c r="R379" s="311">
        <f t="shared" ca="1" si="35"/>
        <v>6.2361072092009806E-5</v>
      </c>
      <c r="S379" s="311">
        <f t="shared" ca="1" si="36"/>
        <v>-2.187299572610657E-3</v>
      </c>
      <c r="T379" s="310">
        <f t="shared" ca="1" si="37"/>
        <v>2.6922619581666307E-3</v>
      </c>
    </row>
    <row r="380" spans="6:20">
      <c r="F380" s="301">
        <f t="shared" si="38"/>
        <v>45474</v>
      </c>
      <c r="G380" s="308">
        <f t="shared" ca="1" si="39"/>
        <v>0</v>
      </c>
      <c r="H380" s="311">
        <f t="shared" ca="1" si="40"/>
        <v>6.2676793305405099E-5</v>
      </c>
      <c r="I380" s="311">
        <f t="shared" ca="1" si="41"/>
        <v>-1.6145744319773225E-3</v>
      </c>
      <c r="J380" s="310">
        <f t="shared" ca="1" si="42"/>
        <v>2.3685891193905295E-3</v>
      </c>
      <c r="P380" s="301">
        <f t="shared" si="43"/>
        <v>45474</v>
      </c>
      <c r="Q380" s="308">
        <f t="shared" ca="1" si="34"/>
        <v>0</v>
      </c>
      <c r="R380" s="311">
        <f t="shared" ca="1" si="35"/>
        <v>6.1951714703800675E-5</v>
      </c>
      <c r="S380" s="311">
        <f t="shared" ca="1" si="36"/>
        <v>-1.2052738618704151E-3</v>
      </c>
      <c r="T380" s="310">
        <f t="shared" ca="1" si="37"/>
        <v>4.2544228948462326E-3</v>
      </c>
    </row>
    <row r="381" spans="6:20">
      <c r="F381" s="301">
        <f t="shared" si="38"/>
        <v>45505</v>
      </c>
      <c r="G381" s="308">
        <f t="shared" ca="1" si="39"/>
        <v>0</v>
      </c>
      <c r="H381" s="311">
        <f t="shared" ca="1" si="40"/>
        <v>6.2402683658868696E-5</v>
      </c>
      <c r="I381" s="311">
        <f t="shared" ca="1" si="41"/>
        <v>-1.6129844362365864E-3</v>
      </c>
      <c r="J381" s="310">
        <f t="shared" ca="1" si="42"/>
        <v>2.3948299745635282E-3</v>
      </c>
      <c r="P381" s="301">
        <f t="shared" si="43"/>
        <v>45505</v>
      </c>
      <c r="Q381" s="308">
        <f t="shared" ca="1" si="34"/>
        <v>0</v>
      </c>
      <c r="R381" s="311">
        <f t="shared" ca="1" si="35"/>
        <v>6.2107649515974472E-5</v>
      </c>
      <c r="S381" s="311">
        <f t="shared" ca="1" si="36"/>
        <v>-1.7653523554923556E-3</v>
      </c>
      <c r="T381" s="310">
        <f t="shared" ca="1" si="37"/>
        <v>5.1129364211583983E-3</v>
      </c>
    </row>
    <row r="382" spans="6:20">
      <c r="F382" s="301">
        <f t="shared" si="38"/>
        <v>45536</v>
      </c>
      <c r="G382" s="308">
        <f t="shared" ca="1" si="39"/>
        <v>0</v>
      </c>
      <c r="H382" s="311">
        <f t="shared" ca="1" si="40"/>
        <v>6.2767609500191668E-5</v>
      </c>
      <c r="I382" s="311">
        <f t="shared" ca="1" si="41"/>
        <v>-2.1704960904604942E-3</v>
      </c>
      <c r="J382" s="310">
        <f t="shared" ca="1" si="42"/>
        <v>1.8714813760918325E-3</v>
      </c>
      <c r="P382" s="301">
        <f t="shared" si="43"/>
        <v>45536</v>
      </c>
      <c r="Q382" s="308">
        <f t="shared" ca="1" si="34"/>
        <v>0</v>
      </c>
      <c r="R382" s="311">
        <f t="shared" ca="1" si="35"/>
        <v>6.2160530447386009E-5</v>
      </c>
      <c r="S382" s="311">
        <f t="shared" ca="1" si="36"/>
        <v>-2.1905769020272858E-3</v>
      </c>
      <c r="T382" s="310">
        <f t="shared" ca="1" si="37"/>
        <v>3.5618122545391095E-3</v>
      </c>
    </row>
    <row r="383" spans="6:20">
      <c r="F383" s="301">
        <f t="shared" si="38"/>
        <v>45566</v>
      </c>
      <c r="G383" s="308">
        <f t="shared" ca="1" si="39"/>
        <v>0</v>
      </c>
      <c r="H383" s="311">
        <f t="shared" ca="1" si="40"/>
        <v>6.2623684795592993E-5</v>
      </c>
      <c r="I383" s="311">
        <f t="shared" ca="1" si="41"/>
        <v>-2.2724344585316469E-3</v>
      </c>
      <c r="J383" s="310">
        <f t="shared" ca="1" si="42"/>
        <v>1.8405183300143069E-3</v>
      </c>
      <c r="P383" s="301">
        <f t="shared" si="43"/>
        <v>45566</v>
      </c>
      <c r="Q383" s="308">
        <f t="shared" ca="1" si="34"/>
        <v>0</v>
      </c>
      <c r="R383" s="311">
        <f t="shared" ca="1" si="35"/>
        <v>6.2417981722129312E-5</v>
      </c>
      <c r="S383" s="311">
        <f t="shared" ca="1" si="36"/>
        <v>-2.3462291249427558E-3</v>
      </c>
      <c r="T383" s="310">
        <f t="shared" ca="1" si="37"/>
        <v>4.3251704935061142E-3</v>
      </c>
    </row>
    <row r="384" spans="6:20">
      <c r="F384" s="301">
        <f t="shared" si="38"/>
        <v>45597</v>
      </c>
      <c r="G384" s="308">
        <f t="shared" ca="1" si="39"/>
        <v>0</v>
      </c>
      <c r="H384" s="311">
        <f t="shared" ca="1" si="40"/>
        <v>6.2517919972249203E-5</v>
      </c>
      <c r="I384" s="311">
        <f t="shared" ca="1" si="41"/>
        <v>-2.0581380707800356E-3</v>
      </c>
      <c r="J384" s="310">
        <f t="shared" ca="1" si="42"/>
        <v>2.4889033799830873E-3</v>
      </c>
      <c r="P384" s="301">
        <f t="shared" si="43"/>
        <v>45597</v>
      </c>
      <c r="Q384" s="308">
        <f t="shared" ca="1" si="34"/>
        <v>0</v>
      </c>
      <c r="R384" s="311">
        <f t="shared" ca="1" si="35"/>
        <v>6.2251258052148373E-5</v>
      </c>
      <c r="S384" s="311">
        <f t="shared" ca="1" si="36"/>
        <v>-1.7902790853694395E-3</v>
      </c>
      <c r="T384" s="310">
        <f t="shared" ca="1" si="37"/>
        <v>3.5692361947092799E-3</v>
      </c>
    </row>
    <row r="385" spans="6:20">
      <c r="F385" s="301">
        <f t="shared" si="38"/>
        <v>45627</v>
      </c>
      <c r="G385" s="308">
        <f t="shared" ca="1" si="39"/>
        <v>0</v>
      </c>
      <c r="H385" s="311">
        <f t="shared" ca="1" si="40"/>
        <v>6.2540050384418677E-5</v>
      </c>
      <c r="I385" s="311">
        <f t="shared" ca="1" si="41"/>
        <v>-1.5276741469864019E-3</v>
      </c>
      <c r="J385" s="310">
        <f t="shared" ca="1" si="42"/>
        <v>2.3747453608586877E-3</v>
      </c>
      <c r="P385" s="301">
        <f t="shared" si="43"/>
        <v>45627</v>
      </c>
      <c r="Q385" s="308">
        <f t="shared" ca="1" si="34"/>
        <v>0</v>
      </c>
      <c r="R385" s="311">
        <f t="shared" ca="1" si="35"/>
        <v>6.2141400780424405E-5</v>
      </c>
      <c r="S385" s="311">
        <f t="shared" ca="1" si="36"/>
        <v>-1.1416163694631942E-3</v>
      </c>
      <c r="T385" s="310">
        <f t="shared" ca="1" si="37"/>
        <v>4.2285899941418847E-3</v>
      </c>
    </row>
    <row r="386" spans="6:20">
      <c r="F386" s="301">
        <f t="shared" si="38"/>
        <v>45658</v>
      </c>
      <c r="G386" s="308">
        <f t="shared" ca="1" si="39"/>
        <v>0</v>
      </c>
      <c r="H386" s="311">
        <f t="shared" ca="1" si="40"/>
        <v>-2.6100964435116225E-5</v>
      </c>
      <c r="I386" s="311">
        <f t="shared" ca="1" si="41"/>
        <v>-1.7547501969472634E-3</v>
      </c>
      <c r="J386" s="310">
        <f t="shared" ca="1" si="42"/>
        <v>2.4189173661468555E-3</v>
      </c>
      <c r="P386" s="301">
        <f t="shared" si="43"/>
        <v>45658</v>
      </c>
      <c r="Q386" s="308">
        <f t="shared" ca="1" si="34"/>
        <v>0</v>
      </c>
      <c r="R386" s="311">
        <f t="shared" ca="1" si="35"/>
        <v>-2.5818423656565059E-5</v>
      </c>
      <c r="S386" s="311">
        <f t="shared" ca="1" si="36"/>
        <v>-1.7286271759420213E-3</v>
      </c>
      <c r="T386" s="310">
        <f t="shared" ca="1" si="37"/>
        <v>2.5537395726100698E-3</v>
      </c>
    </row>
    <row r="387" spans="6:20">
      <c r="F387" s="301">
        <f t="shared" si="38"/>
        <v>45689</v>
      </c>
      <c r="G387" s="308">
        <f t="shared" ca="1" si="39"/>
        <v>0</v>
      </c>
      <c r="H387" s="311">
        <f t="shared" ca="1" si="40"/>
        <v>-2.6106600939046487E-5</v>
      </c>
      <c r="I387" s="311">
        <f t="shared" ca="1" si="41"/>
        <v>-1.8110155322608179E-3</v>
      </c>
      <c r="J387" s="310">
        <f t="shared" ca="1" si="42"/>
        <v>1.9867088809082389E-3</v>
      </c>
      <c r="P387" s="301">
        <f t="shared" si="43"/>
        <v>45689</v>
      </c>
      <c r="Q387" s="308">
        <f t="shared" ca="1" si="34"/>
        <v>0</v>
      </c>
      <c r="R387" s="311">
        <f t="shared" ca="1" si="35"/>
        <v>-2.5844582782652559E-5</v>
      </c>
      <c r="S387" s="311">
        <f t="shared" ca="1" si="36"/>
        <v>-1.7912825394156284E-3</v>
      </c>
      <c r="T387" s="310">
        <f t="shared" ca="1" si="37"/>
        <v>2.8272158053024299E-3</v>
      </c>
    </row>
    <row r="388" spans="6:20">
      <c r="F388" s="301">
        <f t="shared" si="38"/>
        <v>45717</v>
      </c>
      <c r="G388" s="308">
        <f t="shared" ca="1" si="39"/>
        <v>0</v>
      </c>
      <c r="H388" s="311">
        <f t="shared" ca="1" si="40"/>
        <v>-2.6348769427420038E-5</v>
      </c>
      <c r="I388" s="311">
        <f t="shared" ca="1" si="41"/>
        <v>-2.4326221044391749E-3</v>
      </c>
      <c r="J388" s="310">
        <f t="shared" ca="1" si="42"/>
        <v>3.0643379941719395E-3</v>
      </c>
      <c r="P388" s="301">
        <f t="shared" si="43"/>
        <v>45717</v>
      </c>
      <c r="Q388" s="308">
        <f t="shared" ca="1" si="34"/>
        <v>0</v>
      </c>
      <c r="R388" s="311">
        <f t="shared" ca="1" si="35"/>
        <v>-2.5907444612838226E-5</v>
      </c>
      <c r="S388" s="311">
        <f t="shared" ca="1" si="36"/>
        <v>-2.1984858561686638E-3</v>
      </c>
      <c r="T388" s="310">
        <f t="shared" ca="1" si="37"/>
        <v>2.6113641241967134E-3</v>
      </c>
    </row>
    <row r="389" spans="6:20">
      <c r="F389" s="301">
        <f t="shared" si="38"/>
        <v>45748</v>
      </c>
      <c r="G389" s="308">
        <f t="shared" ca="1" si="39"/>
        <v>0</v>
      </c>
      <c r="H389" s="311">
        <f t="shared" ca="1" si="40"/>
        <v>-2.6309556743431273E-5</v>
      </c>
      <c r="I389" s="311">
        <f t="shared" ca="1" si="41"/>
        <v>-2.546469637572768E-3</v>
      </c>
      <c r="J389" s="310">
        <f t="shared" ca="1" si="42"/>
        <v>1.8991995350372548E-3</v>
      </c>
      <c r="P389" s="301">
        <f t="shared" si="43"/>
        <v>45748</v>
      </c>
      <c r="Q389" s="308">
        <f t="shared" ca="1" si="34"/>
        <v>0</v>
      </c>
      <c r="R389" s="311">
        <f t="shared" ca="1" si="35"/>
        <v>-2.5905159361183649E-5</v>
      </c>
      <c r="S389" s="311">
        <f t="shared" ca="1" si="36"/>
        <v>-2.4058559861872553E-3</v>
      </c>
      <c r="T389" s="310">
        <f t="shared" ca="1" si="37"/>
        <v>4.8246057718961399E-3</v>
      </c>
    </row>
    <row r="390" spans="6:20">
      <c r="F390" s="301">
        <f t="shared" si="38"/>
        <v>45778</v>
      </c>
      <c r="G390" s="308">
        <f t="shared" ca="1" si="39"/>
        <v>0</v>
      </c>
      <c r="H390" s="311">
        <f t="shared" ca="1" si="40"/>
        <v>-2.6491311557741426E-5</v>
      </c>
      <c r="I390" s="311">
        <f t="shared" ca="1" si="41"/>
        <v>-2.3424961511786524E-3</v>
      </c>
      <c r="J390" s="310">
        <f t="shared" ca="1" si="42"/>
        <v>2.4481761362107335E-3</v>
      </c>
      <c r="P390" s="301">
        <f t="shared" si="43"/>
        <v>45778</v>
      </c>
      <c r="Q390" s="308">
        <f t="shared" ca="1" si="34"/>
        <v>0</v>
      </c>
      <c r="R390" s="311">
        <f t="shared" ca="1" si="35"/>
        <v>-2.5796363211649798E-5</v>
      </c>
      <c r="S390" s="311">
        <f t="shared" ca="1" si="36"/>
        <v>-2.4539169993638144E-3</v>
      </c>
      <c r="T390" s="310">
        <f t="shared" ca="1" si="37"/>
        <v>4.771768913719443E-3</v>
      </c>
    </row>
    <row r="391" spans="6:20">
      <c r="F391" s="301">
        <f t="shared" si="38"/>
        <v>45809</v>
      </c>
      <c r="G391" s="308">
        <f t="shared" ca="1" si="39"/>
        <v>0</v>
      </c>
      <c r="H391" s="311">
        <f t="shared" ca="1" si="40"/>
        <v>-2.6196076175710736E-5</v>
      </c>
      <c r="I391" s="311">
        <f t="shared" ca="1" si="41"/>
        <v>-2.2898580599536311E-3</v>
      </c>
      <c r="J391" s="310">
        <f t="shared" ca="1" si="42"/>
        <v>1.8716023860947395E-3</v>
      </c>
      <c r="P391" s="301">
        <f t="shared" si="43"/>
        <v>45809</v>
      </c>
      <c r="Q391" s="308">
        <f t="shared" ca="1" si="34"/>
        <v>0</v>
      </c>
      <c r="R391" s="311">
        <f t="shared" ca="1" si="35"/>
        <v>-2.5740668666895949E-5</v>
      </c>
      <c r="S391" s="311">
        <f t="shared" ca="1" si="36"/>
        <v>-2.161198123346475E-3</v>
      </c>
      <c r="T391" s="310">
        <f t="shared" ca="1" si="37"/>
        <v>1.8038262427388929E-3</v>
      </c>
    </row>
    <row r="392" spans="6:20">
      <c r="F392" s="301">
        <f t="shared" si="38"/>
        <v>45839</v>
      </c>
      <c r="G392" s="308">
        <f t="shared" ca="1" si="39"/>
        <v>0</v>
      </c>
      <c r="H392" s="311">
        <f t="shared" ca="1" si="40"/>
        <v>-2.6100427817699057E-5</v>
      </c>
      <c r="I392" s="311">
        <f t="shared" ca="1" si="41"/>
        <v>-1.9338825199047838E-3</v>
      </c>
      <c r="J392" s="310">
        <f t="shared" ca="1" si="42"/>
        <v>1.8007306197473927E-3</v>
      </c>
      <c r="P392" s="301">
        <f t="shared" si="43"/>
        <v>45839</v>
      </c>
      <c r="Q392" s="308">
        <f t="shared" ca="1" si="34"/>
        <v>0</v>
      </c>
      <c r="R392" s="311">
        <f t="shared" ca="1" si="35"/>
        <v>-2.5848815245921308E-5</v>
      </c>
      <c r="S392" s="311">
        <f t="shared" ca="1" si="36"/>
        <v>-1.9327681977204803E-3</v>
      </c>
      <c r="T392" s="310">
        <f t="shared" ca="1" si="37"/>
        <v>3.4302019194309974E-3</v>
      </c>
    </row>
    <row r="393" spans="6:20">
      <c r="F393" s="301">
        <f t="shared" si="38"/>
        <v>45870</v>
      </c>
      <c r="G393" s="308">
        <f t="shared" ca="1" si="39"/>
        <v>0</v>
      </c>
      <c r="H393" s="311">
        <f t="shared" ca="1" si="40"/>
        <v>-2.6024310658678829E-5</v>
      </c>
      <c r="I393" s="311">
        <f t="shared" ca="1" si="41"/>
        <v>-1.9282220905608716E-3</v>
      </c>
      <c r="J393" s="310">
        <f t="shared" ca="1" si="42"/>
        <v>2.4169841444345863E-3</v>
      </c>
      <c r="P393" s="301">
        <f t="shared" si="43"/>
        <v>45870</v>
      </c>
      <c r="Q393" s="308">
        <f t="shared" ca="1" si="34"/>
        <v>0</v>
      </c>
      <c r="R393" s="311">
        <f t="shared" ca="1" si="35"/>
        <v>-2.5755470988930718E-5</v>
      </c>
      <c r="S393" s="311">
        <f t="shared" ca="1" si="36"/>
        <v>-1.8282070068138534E-3</v>
      </c>
      <c r="T393" s="310">
        <f t="shared" ca="1" si="37"/>
        <v>3.4080556776237003E-3</v>
      </c>
    </row>
    <row r="394" spans="6:20">
      <c r="F394" s="301">
        <f t="shared" si="38"/>
        <v>45901</v>
      </c>
      <c r="G394" s="308">
        <f t="shared" ca="1" si="39"/>
        <v>0</v>
      </c>
      <c r="H394" s="311">
        <f t="shared" ca="1" si="40"/>
        <v>-2.627631866158886E-5</v>
      </c>
      <c r="I394" s="311">
        <f t="shared" ca="1" si="41"/>
        <v>-2.6591914450442289E-3</v>
      </c>
      <c r="J394" s="310">
        <f t="shared" ca="1" si="42"/>
        <v>2.5302493325880526E-3</v>
      </c>
      <c r="P394" s="301">
        <f t="shared" si="43"/>
        <v>45901</v>
      </c>
      <c r="Q394" s="308">
        <f t="shared" ca="1" si="34"/>
        <v>0</v>
      </c>
      <c r="R394" s="311">
        <f t="shared" ca="1" si="35"/>
        <v>-2.5752805530299128E-5</v>
      </c>
      <c r="S394" s="311">
        <f t="shared" ca="1" si="36"/>
        <v>-2.3798929401898095E-3</v>
      </c>
      <c r="T394" s="310">
        <f t="shared" ca="1" si="37"/>
        <v>3.5809007467508813E-3</v>
      </c>
    </row>
    <row r="395" spans="6:20">
      <c r="F395" s="301">
        <f t="shared" si="38"/>
        <v>45931</v>
      </c>
      <c r="G395" s="308">
        <f t="shared" ca="1" si="39"/>
        <v>0</v>
      </c>
      <c r="H395" s="311">
        <f t="shared" ca="1" si="40"/>
        <v>-2.6411902743439519E-5</v>
      </c>
      <c r="I395" s="311">
        <f t="shared" ca="1" si="41"/>
        <v>-2.5121615833381128E-3</v>
      </c>
      <c r="J395" s="310">
        <f t="shared" ca="1" si="42"/>
        <v>1.8332113044616793E-3</v>
      </c>
      <c r="P395" s="301">
        <f t="shared" si="43"/>
        <v>45931</v>
      </c>
      <c r="Q395" s="308">
        <f t="shared" ca="1" si="34"/>
        <v>0</v>
      </c>
      <c r="R395" s="311">
        <f t="shared" ca="1" si="35"/>
        <v>-2.5808866504162253E-5</v>
      </c>
      <c r="S395" s="311">
        <f t="shared" ca="1" si="36"/>
        <v>-2.3620967716616592E-3</v>
      </c>
      <c r="T395" s="310">
        <f t="shared" ca="1" si="37"/>
        <v>5.1881207717847655E-3</v>
      </c>
    </row>
    <row r="396" spans="6:20">
      <c r="F396" s="301">
        <f t="shared" si="38"/>
        <v>45962</v>
      </c>
      <c r="G396" s="308">
        <f t="shared" ca="1" si="39"/>
        <v>0</v>
      </c>
      <c r="H396" s="311">
        <f t="shared" ca="1" si="40"/>
        <v>-2.6213132889529867E-5</v>
      </c>
      <c r="I396" s="311">
        <f t="shared" ca="1" si="41"/>
        <v>-2.2834386629911885E-3</v>
      </c>
      <c r="J396" s="310">
        <f t="shared" ca="1" si="42"/>
        <v>2.5227030059413735E-3</v>
      </c>
      <c r="P396" s="301">
        <f t="shared" si="43"/>
        <v>45962</v>
      </c>
      <c r="Q396" s="308">
        <f t="shared" ca="1" si="34"/>
        <v>0</v>
      </c>
      <c r="R396" s="311">
        <f t="shared" ca="1" si="35"/>
        <v>-2.5607137542182912E-5</v>
      </c>
      <c r="S396" s="311">
        <f t="shared" ca="1" si="36"/>
        <v>-2.1538217225532952E-3</v>
      </c>
      <c r="T396" s="310">
        <f t="shared" ca="1" si="37"/>
        <v>2.660736979136713E-3</v>
      </c>
    </row>
    <row r="397" spans="6:20">
      <c r="F397" s="301">
        <f t="shared" si="38"/>
        <v>45992</v>
      </c>
      <c r="G397" s="308">
        <f t="shared" ca="1" si="39"/>
        <v>0</v>
      </c>
      <c r="H397" s="311">
        <f t="shared" ca="1" si="40"/>
        <v>-2.6149349295123692E-5</v>
      </c>
      <c r="I397" s="311">
        <f t="shared" ca="1" si="41"/>
        <v>-1.794772998149452E-3</v>
      </c>
      <c r="J397" s="310">
        <f t="shared" ca="1" si="42"/>
        <v>1.8116458865025109E-3</v>
      </c>
      <c r="P397" s="301">
        <f t="shared" si="43"/>
        <v>45992</v>
      </c>
      <c r="Q397" s="308">
        <f t="shared" ca="1" si="34"/>
        <v>0</v>
      </c>
      <c r="R397" s="311">
        <f t="shared" ca="1" si="35"/>
        <v>-2.5788035698304235E-5</v>
      </c>
      <c r="S397" s="311">
        <f t="shared" ca="1" si="36"/>
        <v>-1.5535321497234245E-3</v>
      </c>
      <c r="T397" s="310">
        <f t="shared" ca="1" si="37"/>
        <v>4.2683131438643329E-3</v>
      </c>
    </row>
    <row r="398" spans="6:20">
      <c r="F398" s="301">
        <f t="shared" si="38"/>
        <v>46023</v>
      </c>
      <c r="G398" s="308">
        <f t="shared" ca="1" si="39"/>
        <v>0</v>
      </c>
      <c r="H398" s="311">
        <f t="shared" ca="1" si="40"/>
        <v>-3.1393010750724315E-5</v>
      </c>
      <c r="I398" s="311">
        <f t="shared" ca="1" si="41"/>
        <v>-2.459199756964181E-3</v>
      </c>
      <c r="J398" s="310">
        <f t="shared" ca="1" si="42"/>
        <v>1.8399005288980419E-3</v>
      </c>
      <c r="P398" s="301">
        <f t="shared" si="43"/>
        <v>46023</v>
      </c>
      <c r="Q398" s="308">
        <f t="shared" ca="1" si="34"/>
        <v>0</v>
      </c>
      <c r="R398" s="311">
        <f t="shared" ca="1" si="35"/>
        <v>-3.0901942316585718E-5</v>
      </c>
      <c r="S398" s="311">
        <f t="shared" ca="1" si="36"/>
        <v>-2.2355872816159916E-3</v>
      </c>
      <c r="T398" s="310">
        <f t="shared" ca="1" si="37"/>
        <v>2.5841696642994183E-3</v>
      </c>
    </row>
    <row r="399" spans="6:20">
      <c r="F399" s="301">
        <f t="shared" si="38"/>
        <v>46054</v>
      </c>
      <c r="G399" s="308">
        <f t="shared" ca="1" si="39"/>
        <v>0</v>
      </c>
      <c r="H399" s="311">
        <f t="shared" ca="1" si="40"/>
        <v>-3.1420889848199351E-5</v>
      </c>
      <c r="I399" s="311">
        <f t="shared" ca="1" si="41"/>
        <v>-2.149357871349511E-3</v>
      </c>
      <c r="J399" s="310">
        <f t="shared" ca="1" si="42"/>
        <v>2.015397484450121E-3</v>
      </c>
      <c r="P399" s="301">
        <f t="shared" si="43"/>
        <v>46054</v>
      </c>
      <c r="Q399" s="308">
        <f t="shared" ca="1" si="34"/>
        <v>0</v>
      </c>
      <c r="R399" s="311">
        <f t="shared" ca="1" si="35"/>
        <v>-3.1005252473792488E-5</v>
      </c>
      <c r="S399" s="311">
        <f t="shared" ca="1" si="36"/>
        <v>-2.2503755049670948E-3</v>
      </c>
      <c r="T399" s="310">
        <f t="shared" ca="1" si="37"/>
        <v>5.7716489117942693E-3</v>
      </c>
    </row>
    <row r="400" spans="6:20">
      <c r="F400" s="301">
        <f t="shared" si="38"/>
        <v>46082</v>
      </c>
      <c r="G400" s="308">
        <f t="shared" ca="1" si="39"/>
        <v>0</v>
      </c>
      <c r="H400" s="311">
        <f t="shared" ca="1" si="40"/>
        <v>-3.1288919392080672E-5</v>
      </c>
      <c r="I400" s="311">
        <f t="shared" ca="1" si="41"/>
        <v>-2.3673461149665842E-3</v>
      </c>
      <c r="J400" s="310">
        <f t="shared" ca="1" si="42"/>
        <v>1.8265904226477669E-3</v>
      </c>
      <c r="P400" s="301">
        <f t="shared" si="43"/>
        <v>46082</v>
      </c>
      <c r="Q400" s="308">
        <f t="shared" ca="1" si="34"/>
        <v>0</v>
      </c>
      <c r="R400" s="311">
        <f t="shared" ca="1" si="35"/>
        <v>-3.1062510682966504E-5</v>
      </c>
      <c r="S400" s="311">
        <f t="shared" ca="1" si="36"/>
        <v>-2.4169626304950675E-3</v>
      </c>
      <c r="T400" s="310">
        <f t="shared" ca="1" si="37"/>
        <v>4.3586210598454134E-3</v>
      </c>
    </row>
    <row r="401" spans="6:20">
      <c r="F401" s="301">
        <f t="shared" si="38"/>
        <v>46113</v>
      </c>
      <c r="G401" s="308">
        <f t="shared" ca="1" si="39"/>
        <v>0</v>
      </c>
      <c r="H401" s="311">
        <f t="shared" ca="1" si="40"/>
        <v>-3.0509001765821608E-5</v>
      </c>
      <c r="I401" s="311">
        <f t="shared" ca="1" si="41"/>
        <v>-3.6362013314256147E-3</v>
      </c>
      <c r="J401" s="310">
        <f t="shared" ca="1" si="42"/>
        <v>6.3930122827373648E-3</v>
      </c>
      <c r="P401" s="301">
        <f t="shared" si="43"/>
        <v>46113</v>
      </c>
      <c r="Q401" s="308">
        <f t="shared" ca="1" si="34"/>
        <v>0</v>
      </c>
      <c r="R401" s="311">
        <f t="shared" ca="1" si="35"/>
        <v>-3.0792967241954905E-5</v>
      </c>
      <c r="S401" s="311">
        <f t="shared" ca="1" si="36"/>
        <v>-2.493338492799646E-3</v>
      </c>
      <c r="T401" s="310">
        <f t="shared" ca="1" si="37"/>
        <v>1.8037562185482248E-3</v>
      </c>
    </row>
    <row r="402" spans="6:20">
      <c r="F402" s="301">
        <f t="shared" si="38"/>
        <v>46143</v>
      </c>
      <c r="G402" s="308">
        <f t="shared" ca="1" si="39"/>
        <v>0</v>
      </c>
      <c r="H402" s="311">
        <f t="shared" ca="1" si="40"/>
        <v>-3.1152144881696486E-5</v>
      </c>
      <c r="I402" s="311">
        <f t="shared" ca="1" si="41"/>
        <v>-3.6775942100472081E-3</v>
      </c>
      <c r="J402" s="310">
        <f t="shared" ca="1" si="42"/>
        <v>5.1686291119683592E-3</v>
      </c>
      <c r="P402" s="301">
        <f t="shared" si="43"/>
        <v>46143</v>
      </c>
      <c r="Q402" s="308">
        <f t="shared" ca="1" si="34"/>
        <v>0</v>
      </c>
      <c r="R402" s="311">
        <f t="shared" ca="1" si="35"/>
        <v>-3.108671868734536E-5</v>
      </c>
      <c r="S402" s="311">
        <f t="shared" ca="1" si="36"/>
        <v>-3.0896988821578208E-3</v>
      </c>
      <c r="T402" s="310">
        <f t="shared" ca="1" si="37"/>
        <v>4.4018845253621652E-3</v>
      </c>
    </row>
    <row r="403" spans="6:20">
      <c r="F403" s="301">
        <f t="shared" si="38"/>
        <v>46174</v>
      </c>
      <c r="G403" s="308">
        <f t="shared" ca="1" si="39"/>
        <v>0</v>
      </c>
      <c r="H403" s="311">
        <f t="shared" ca="1" si="40"/>
        <v>-3.1301346280598885E-5</v>
      </c>
      <c r="I403" s="311">
        <f t="shared" ca="1" si="41"/>
        <v>-2.6633206048309876E-3</v>
      </c>
      <c r="J403" s="310">
        <f t="shared" ca="1" si="42"/>
        <v>1.8887739371540313E-3</v>
      </c>
      <c r="P403" s="301">
        <f t="shared" si="43"/>
        <v>46174</v>
      </c>
      <c r="Q403" s="308">
        <f t="shared" ca="1" si="34"/>
        <v>0</v>
      </c>
      <c r="R403" s="311">
        <f t="shared" ca="1" si="35"/>
        <v>-3.1021251807650252E-5</v>
      </c>
      <c r="S403" s="311">
        <f t="shared" ca="1" si="36"/>
        <v>-2.6107194366730146E-3</v>
      </c>
      <c r="T403" s="310">
        <f t="shared" ca="1" si="37"/>
        <v>2.708172405957443E-3</v>
      </c>
    </row>
    <row r="404" spans="6:20">
      <c r="F404" s="301">
        <f t="shared" si="38"/>
        <v>46204</v>
      </c>
      <c r="G404" s="308">
        <f t="shared" ca="1" si="39"/>
        <v>0</v>
      </c>
      <c r="H404" s="311">
        <f t="shared" ca="1" si="40"/>
        <v>-3.1220877360849109E-5</v>
      </c>
      <c r="I404" s="311">
        <f t="shared" ca="1" si="41"/>
        <v>-1.9762778487136812E-3</v>
      </c>
      <c r="J404" s="310">
        <f t="shared" ca="1" si="42"/>
        <v>1.8079093435630078E-3</v>
      </c>
      <c r="P404" s="301">
        <f t="shared" si="43"/>
        <v>46204</v>
      </c>
      <c r="Q404" s="308">
        <f t="shared" ca="1" si="34"/>
        <v>0</v>
      </c>
      <c r="R404" s="311">
        <f t="shared" ca="1" si="35"/>
        <v>-3.0826960477070564E-5</v>
      </c>
      <c r="S404" s="311">
        <f t="shared" ca="1" si="36"/>
        <v>-2.0253037303105126E-3</v>
      </c>
      <c r="T404" s="310">
        <f t="shared" ca="1" si="37"/>
        <v>3.4337920294351676E-3</v>
      </c>
    </row>
    <row r="405" spans="6:20">
      <c r="F405" s="301">
        <f t="shared" si="38"/>
        <v>46235</v>
      </c>
      <c r="G405" s="308">
        <f t="shared" ca="1" si="39"/>
        <v>0</v>
      </c>
      <c r="H405" s="311">
        <f t="shared" ca="1" si="40"/>
        <v>-3.1384574134540877E-5</v>
      </c>
      <c r="I405" s="311">
        <f t="shared" ca="1" si="41"/>
        <v>-2.1448882600022534E-3</v>
      </c>
      <c r="J405" s="310">
        <f t="shared" ca="1" si="42"/>
        <v>1.8375995041224336E-3</v>
      </c>
      <c r="P405" s="301">
        <f t="shared" si="43"/>
        <v>46235</v>
      </c>
      <c r="Q405" s="308">
        <f t="shared" ca="1" si="34"/>
        <v>0</v>
      </c>
      <c r="R405" s="311">
        <f t="shared" ca="1" si="35"/>
        <v>-3.0970514350747713E-5</v>
      </c>
      <c r="S405" s="311">
        <f t="shared" ca="1" si="36"/>
        <v>-2.0466049017370258E-3</v>
      </c>
      <c r="T405" s="310">
        <f t="shared" ca="1" si="37"/>
        <v>4.3019825447587756E-3</v>
      </c>
    </row>
    <row r="406" spans="6:20">
      <c r="F406" s="301">
        <f t="shared" si="38"/>
        <v>46266</v>
      </c>
      <c r="G406" s="308">
        <f t="shared" ca="1" si="39"/>
        <v>0</v>
      </c>
      <c r="H406" s="311">
        <f t="shared" ca="1" si="40"/>
        <v>-3.1290937111738693E-5</v>
      </c>
      <c r="I406" s="311">
        <f t="shared" ca="1" si="41"/>
        <v>-2.8573123713999671E-3</v>
      </c>
      <c r="J406" s="310">
        <f t="shared" ca="1" si="42"/>
        <v>2.5432249477816971E-3</v>
      </c>
      <c r="P406" s="301">
        <f t="shared" si="43"/>
        <v>46266</v>
      </c>
      <c r="Q406" s="308">
        <f t="shared" ca="1" si="34"/>
        <v>0</v>
      </c>
      <c r="R406" s="311">
        <f t="shared" ca="1" si="35"/>
        <v>-3.0926757292326634E-5</v>
      </c>
      <c r="S406" s="311">
        <f t="shared" ca="1" si="36"/>
        <v>-2.9242028034029977E-3</v>
      </c>
      <c r="T406" s="310">
        <f t="shared" ca="1" si="37"/>
        <v>4.5315180306630953E-3</v>
      </c>
    </row>
    <row r="407" spans="6:20">
      <c r="F407" s="301">
        <f t="shared" si="38"/>
        <v>46296</v>
      </c>
      <c r="G407" s="308">
        <f t="shared" ca="1" si="39"/>
        <v>0</v>
      </c>
      <c r="H407" s="311">
        <f t="shared" ca="1" si="40"/>
        <v>-3.1179456690177965E-5</v>
      </c>
      <c r="I407" s="311">
        <f t="shared" ca="1" si="41"/>
        <v>-2.7662704805294647E-3</v>
      </c>
      <c r="J407" s="310">
        <f t="shared" ca="1" si="42"/>
        <v>3.0707911136520494E-3</v>
      </c>
      <c r="P407" s="301">
        <f t="shared" si="43"/>
        <v>46296</v>
      </c>
      <c r="Q407" s="308">
        <f t="shared" ca="1" si="34"/>
        <v>0</v>
      </c>
      <c r="R407" s="311">
        <f t="shared" ca="1" si="35"/>
        <v>-3.1263325390051833E-5</v>
      </c>
      <c r="S407" s="311">
        <f t="shared" ca="1" si="36"/>
        <v>-2.6246061425637679E-3</v>
      </c>
      <c r="T407" s="310">
        <f t="shared" ca="1" si="37"/>
        <v>2.613432915364422E-3</v>
      </c>
    </row>
    <row r="408" spans="6:20">
      <c r="F408" s="301">
        <f t="shared" si="38"/>
        <v>46327</v>
      </c>
      <c r="G408" s="308">
        <f t="shared" ca="1" si="39"/>
        <v>0</v>
      </c>
      <c r="H408" s="311">
        <f t="shared" ca="1" si="40"/>
        <v>-3.1329287212167323E-5</v>
      </c>
      <c r="I408" s="311">
        <f t="shared" ca="1" si="41"/>
        <v>-2.4918894164792649E-3</v>
      </c>
      <c r="J408" s="310">
        <f t="shared" ca="1" si="42"/>
        <v>1.8957484385593304E-3</v>
      </c>
      <c r="P408" s="301">
        <f t="shared" si="43"/>
        <v>46327</v>
      </c>
      <c r="Q408" s="308">
        <f t="shared" ca="1" si="34"/>
        <v>0</v>
      </c>
      <c r="R408" s="311">
        <f t="shared" ca="1" si="35"/>
        <v>-3.1122303362995929E-5</v>
      </c>
      <c r="S408" s="311">
        <f t="shared" ca="1" si="36"/>
        <v>-2.7327417784946961E-3</v>
      </c>
      <c r="T408" s="310">
        <f t="shared" ca="1" si="37"/>
        <v>3.5913542022907308E-3</v>
      </c>
    </row>
    <row r="409" spans="6:20">
      <c r="F409" s="301">
        <f t="shared" si="38"/>
        <v>46357</v>
      </c>
      <c r="G409" s="308">
        <f t="shared" ca="1" si="39"/>
        <v>0</v>
      </c>
      <c r="H409" s="311">
        <f t="shared" ca="1" si="40"/>
        <v>-3.1363406423956519E-5</v>
      </c>
      <c r="I409" s="311">
        <f t="shared" ca="1" si="41"/>
        <v>-2.2886161737242228E-3</v>
      </c>
      <c r="J409" s="310">
        <f t="shared" ca="1" si="42"/>
        <v>1.8081493726154196E-3</v>
      </c>
      <c r="P409" s="301">
        <f t="shared" si="43"/>
        <v>46357</v>
      </c>
      <c r="Q409" s="308">
        <f t="shared" ca="1" si="34"/>
        <v>0</v>
      </c>
      <c r="R409" s="311">
        <f t="shared" ca="1" si="35"/>
        <v>-3.0936359449174056E-5</v>
      </c>
      <c r="S409" s="311">
        <f t="shared" ca="1" si="36"/>
        <v>-2.2282751388756905E-3</v>
      </c>
      <c r="T409" s="310">
        <f t="shared" ca="1" si="37"/>
        <v>6.8992759249348889E-3</v>
      </c>
    </row>
    <row r="410" spans="6:20">
      <c r="F410" s="301">
        <f t="shared" si="38"/>
        <v>46388</v>
      </c>
      <c r="G410" s="308">
        <f t="shared" ca="1" si="39"/>
        <v>0</v>
      </c>
      <c r="H410" s="311">
        <f t="shared" ca="1" si="40"/>
        <v>-1.7887698144924968E-7</v>
      </c>
      <c r="I410" s="311">
        <f t="shared" ca="1" si="41"/>
        <v>-2.6199764280910864E-3</v>
      </c>
      <c r="J410" s="310">
        <f t="shared" ca="1" si="42"/>
        <v>2.4876141637535376E-3</v>
      </c>
      <c r="P410" s="301">
        <f t="shared" si="43"/>
        <v>46388</v>
      </c>
      <c r="Q410" s="308">
        <f t="shared" ca="1" si="34"/>
        <v>0</v>
      </c>
      <c r="R410" s="311">
        <f t="shared" ca="1" si="35"/>
        <v>-7.1310966476278992E-7</v>
      </c>
      <c r="S410" s="311">
        <f t="shared" ca="1" si="36"/>
        <v>-2.3244192197929836E-3</v>
      </c>
      <c r="T410" s="310">
        <f t="shared" ca="1" si="37"/>
        <v>2.6108669690465547E-3</v>
      </c>
    </row>
    <row r="411" spans="6:20">
      <c r="F411" s="301">
        <f t="shared" si="38"/>
        <v>46419</v>
      </c>
      <c r="G411" s="308">
        <f t="shared" ca="1" si="39"/>
        <v>0</v>
      </c>
      <c r="H411" s="311">
        <f t="shared" ca="1" si="40"/>
        <v>-1.7662097406834221E-7</v>
      </c>
      <c r="I411" s="311">
        <f t="shared" ca="1" si="41"/>
        <v>-2.3938250189354804E-3</v>
      </c>
      <c r="J411" s="310">
        <f t="shared" ca="1" si="42"/>
        <v>2.0336684724391318E-3</v>
      </c>
      <c r="P411" s="301">
        <f t="shared" si="43"/>
        <v>46419</v>
      </c>
      <c r="Q411" s="308">
        <f t="shared" ca="1" si="34"/>
        <v>0</v>
      </c>
      <c r="R411" s="311">
        <f t="shared" ca="1" si="35"/>
        <v>-8.4206255579477585E-7</v>
      </c>
      <c r="S411" s="311">
        <f t="shared" ca="1" si="36"/>
        <v>-2.3340875086664825E-3</v>
      </c>
      <c r="T411" s="310">
        <f t="shared" ca="1" si="37"/>
        <v>3.8159361130791769E-3</v>
      </c>
    </row>
    <row r="412" spans="6:20">
      <c r="F412" s="301">
        <f t="shared" si="38"/>
        <v>46447</v>
      </c>
      <c r="G412" s="308">
        <f t="shared" ca="1" si="39"/>
        <v>0</v>
      </c>
      <c r="H412" s="311">
        <f t="shared" ca="1" si="40"/>
        <v>-1.1837400759606709E-7</v>
      </c>
      <c r="I412" s="311">
        <f t="shared" ca="1" si="41"/>
        <v>-2.3133924267567663E-3</v>
      </c>
      <c r="J412" s="310">
        <f t="shared" ca="1" si="42"/>
        <v>3.084200826987793E-3</v>
      </c>
      <c r="P412" s="301">
        <f t="shared" si="43"/>
        <v>46447</v>
      </c>
      <c r="Q412" s="308">
        <f t="shared" ca="1" si="34"/>
        <v>0</v>
      </c>
      <c r="R412" s="311">
        <f t="shared" ca="1" si="35"/>
        <v>-6.5297843687694979E-7</v>
      </c>
      <c r="S412" s="311">
        <f t="shared" ca="1" si="36"/>
        <v>-2.5352665436872979E-3</v>
      </c>
      <c r="T412" s="310">
        <f t="shared" ca="1" si="37"/>
        <v>3.4925024708938324E-3</v>
      </c>
    </row>
    <row r="413" spans="6:20">
      <c r="F413" s="301">
        <f t="shared" si="38"/>
        <v>46478</v>
      </c>
      <c r="G413" s="308">
        <f t="shared" ca="1" si="39"/>
        <v>0</v>
      </c>
      <c r="H413" s="311">
        <f t="shared" ca="1" si="40"/>
        <v>1.5672997788485077E-8</v>
      </c>
      <c r="I413" s="311">
        <f t="shared" ca="1" si="41"/>
        <v>-2.7998229171433131E-3</v>
      </c>
      <c r="J413" s="310">
        <f t="shared" ca="1" si="42"/>
        <v>1.9108026487326679E-3</v>
      </c>
      <c r="P413" s="301">
        <f t="shared" si="43"/>
        <v>46478</v>
      </c>
      <c r="Q413" s="308">
        <f t="shared" ca="1" si="34"/>
        <v>0</v>
      </c>
      <c r="R413" s="311">
        <f t="shared" ca="1" si="35"/>
        <v>-6.0334639462311657E-7</v>
      </c>
      <c r="S413" s="311">
        <f t="shared" ca="1" si="36"/>
        <v>-2.6434427912248593E-3</v>
      </c>
      <c r="T413" s="310">
        <f t="shared" ca="1" si="37"/>
        <v>2.7082643747606827E-3</v>
      </c>
    </row>
    <row r="414" spans="6:20">
      <c r="F414" s="301">
        <f t="shared" ref="F414:F421" si="44">+B175</f>
        <v>46508</v>
      </c>
      <c r="G414" s="308">
        <f t="shared" ref="G414:G421" ca="1" si="45">+IF(ISERROR(G175/C175-1),0,G175/C175-1)</f>
        <v>0</v>
      </c>
      <c r="H414" s="311">
        <f t="shared" ref="H414:H421" ca="1" si="46">+IF(ISERROR(H175/D175-1),0,H175/D175-1)</f>
        <v>5.4224061685204106E-8</v>
      </c>
      <c r="I414" s="311">
        <f t="shared" ref="I414:I421" ca="1" si="47">+IF(ISERROR(I175/E175-1),0,I175/E175-1)</f>
        <v>-2.7056646024693487E-3</v>
      </c>
      <c r="J414" s="310">
        <f t="shared" ref="J414:J421" ca="1" si="48">+IF(ISERROR(J175/F175-1),0,J175/F175-1)</f>
        <v>1.2592656655585621E-3</v>
      </c>
      <c r="P414" s="301">
        <f t="shared" si="43"/>
        <v>46508</v>
      </c>
      <c r="Q414" s="308">
        <f t="shared" ca="1" si="34"/>
        <v>0</v>
      </c>
      <c r="R414" s="311">
        <f t="shared" ca="1" si="35"/>
        <v>-9.0137875663476308E-7</v>
      </c>
      <c r="S414" s="311">
        <f t="shared" ca="1" si="36"/>
        <v>-3.4498207822470928E-3</v>
      </c>
      <c r="T414" s="310">
        <f t="shared" ca="1" si="37"/>
        <v>5.8604280538696596E-3</v>
      </c>
    </row>
    <row r="415" spans="6:20">
      <c r="F415" s="301">
        <f t="shared" si="44"/>
        <v>46539</v>
      </c>
      <c r="G415" s="308">
        <f t="shared" ca="1" si="45"/>
        <v>0</v>
      </c>
      <c r="H415" s="311">
        <f t="shared" ca="1" si="46"/>
        <v>-3.8919681255578098E-8</v>
      </c>
      <c r="I415" s="311">
        <f t="shared" ca="1" si="47"/>
        <v>-2.8393250329578068E-3</v>
      </c>
      <c r="J415" s="310">
        <f t="shared" ca="1" si="48"/>
        <v>1.9103675888196836E-3</v>
      </c>
      <c r="P415" s="301">
        <f t="shared" si="43"/>
        <v>46539</v>
      </c>
      <c r="Q415" s="308">
        <f t="shared" ca="1" si="34"/>
        <v>0</v>
      </c>
      <c r="R415" s="311">
        <f t="shared" ca="1" si="35"/>
        <v>-6.526313739430023E-7</v>
      </c>
      <c r="S415" s="311">
        <f t="shared" ca="1" si="36"/>
        <v>-2.6960323604540148E-3</v>
      </c>
      <c r="T415" s="310">
        <f t="shared" ca="1" si="37"/>
        <v>1.8133131958191218E-3</v>
      </c>
    </row>
    <row r="416" spans="6:20">
      <c r="F416" s="301">
        <f t="shared" si="44"/>
        <v>46569</v>
      </c>
      <c r="G416" s="308">
        <f t="shared" ca="1" si="45"/>
        <v>0</v>
      </c>
      <c r="H416" s="311">
        <f t="shared" ca="1" si="46"/>
        <v>-1.8551489533447096E-7</v>
      </c>
      <c r="I416" s="311">
        <f t="shared" ca="1" si="47"/>
        <v>-2.393774738741361E-3</v>
      </c>
      <c r="J416" s="310">
        <f t="shared" ca="1" si="48"/>
        <v>2.4685520477742973E-3</v>
      </c>
      <c r="P416" s="301">
        <f t="shared" si="43"/>
        <v>46569</v>
      </c>
      <c r="Q416" s="308">
        <f t="shared" ca="1" si="34"/>
        <v>0</v>
      </c>
      <c r="R416" s="311">
        <f t="shared" ca="1" si="35"/>
        <v>-5.644956360129072E-7</v>
      </c>
      <c r="S416" s="311">
        <f t="shared" ca="1" si="36"/>
        <v>-2.0913644845019785E-3</v>
      </c>
      <c r="T416" s="310">
        <f t="shared" ca="1" si="37"/>
        <v>2.5948748682971257E-3</v>
      </c>
    </row>
    <row r="417" spans="6:20">
      <c r="F417" s="301">
        <f t="shared" si="44"/>
        <v>46600</v>
      </c>
      <c r="G417" s="308">
        <f t="shared" ca="1" si="45"/>
        <v>0</v>
      </c>
      <c r="H417" s="311">
        <f t="shared" ca="1" si="46"/>
        <v>-3.2724231013858684E-7</v>
      </c>
      <c r="I417" s="311">
        <f t="shared" ca="1" si="47"/>
        <v>-2.4284963946473725E-3</v>
      </c>
      <c r="J417" s="310">
        <f t="shared" ca="1" si="48"/>
        <v>2.4648812926477692E-3</v>
      </c>
      <c r="P417" s="301">
        <f t="shared" si="43"/>
        <v>46600</v>
      </c>
      <c r="Q417" s="308">
        <f t="shared" ca="1" si="34"/>
        <v>0</v>
      </c>
      <c r="R417" s="311">
        <f t="shared" ca="1" si="35"/>
        <v>-4.9074933450299341E-7</v>
      </c>
      <c r="S417" s="311">
        <f t="shared" ca="1" si="36"/>
        <v>-2.3643207635245522E-3</v>
      </c>
      <c r="T417" s="310">
        <f t="shared" ca="1" si="37"/>
        <v>3.460416912320019E-3</v>
      </c>
    </row>
    <row r="418" spans="6:20">
      <c r="F418" s="301">
        <f t="shared" si="44"/>
        <v>46631</v>
      </c>
      <c r="G418" s="308">
        <f t="shared" ca="1" si="45"/>
        <v>0</v>
      </c>
      <c r="H418" s="311">
        <f t="shared" ca="1" si="46"/>
        <v>1.2523382841855835E-7</v>
      </c>
      <c r="I418" s="311">
        <f t="shared" ca="1" si="47"/>
        <v>-2.8752398714114724E-3</v>
      </c>
      <c r="J418" s="310">
        <f t="shared" ca="1" si="48"/>
        <v>1.9334098532974853E-3</v>
      </c>
      <c r="P418" s="301">
        <f t="shared" si="43"/>
        <v>46631</v>
      </c>
      <c r="Q418" s="308">
        <f t="shared" ca="1" si="34"/>
        <v>0</v>
      </c>
      <c r="R418" s="311">
        <f t="shared" ca="1" si="35"/>
        <v>-6.7242430801250919E-7</v>
      </c>
      <c r="S418" s="311">
        <f t="shared" ca="1" si="36"/>
        <v>-3.0040486378117848E-3</v>
      </c>
      <c r="T418" s="310">
        <f t="shared" ca="1" si="37"/>
        <v>2.700886063300878E-3</v>
      </c>
    </row>
    <row r="419" spans="6:20">
      <c r="F419" s="301">
        <f t="shared" si="44"/>
        <v>46661</v>
      </c>
      <c r="G419" s="308">
        <f t="shared" ca="1" si="45"/>
        <v>0</v>
      </c>
      <c r="H419" s="311">
        <f t="shared" ca="1" si="46"/>
        <v>2.1371841785189361E-7</v>
      </c>
      <c r="I419" s="311">
        <f t="shared" ca="1" si="47"/>
        <v>-2.8836601872717083E-3</v>
      </c>
      <c r="J419" s="310">
        <f t="shared" ca="1" si="48"/>
        <v>1.242970894111739E-3</v>
      </c>
      <c r="P419" s="301">
        <f t="shared" si="43"/>
        <v>46661</v>
      </c>
      <c r="Q419" s="308">
        <f t="shared" ca="1" si="34"/>
        <v>0</v>
      </c>
      <c r="R419" s="311">
        <f t="shared" ca="1" si="35"/>
        <v>-6.9241644773399003E-7</v>
      </c>
      <c r="S419" s="311">
        <f t="shared" ca="1" si="36"/>
        <v>-2.9429544126667873E-3</v>
      </c>
      <c r="T419" s="310">
        <f t="shared" ca="1" si="37"/>
        <v>3.4970037085282346E-3</v>
      </c>
    </row>
    <row r="420" spans="6:20">
      <c r="F420" s="301">
        <f t="shared" si="44"/>
        <v>46692</v>
      </c>
      <c r="G420" s="308">
        <f t="shared" ca="1" si="45"/>
        <v>0</v>
      </c>
      <c r="H420" s="311">
        <f t="shared" ca="1" si="46"/>
        <v>4.6857209223816199E-8</v>
      </c>
      <c r="I420" s="311">
        <f t="shared" ca="1" si="47"/>
        <v>-2.7321094628279807E-3</v>
      </c>
      <c r="J420" s="310">
        <f t="shared" ca="1" si="48"/>
        <v>2.5575009891019018E-3</v>
      </c>
      <c r="P420" s="301">
        <f t="shared" si="43"/>
        <v>46692</v>
      </c>
      <c r="Q420" s="308">
        <f t="shared" ca="1" si="34"/>
        <v>0</v>
      </c>
      <c r="R420" s="311">
        <f t="shared" ca="1" si="35"/>
        <v>-6.771537520711135E-7</v>
      </c>
      <c r="S420" s="311">
        <f t="shared" ca="1" si="36"/>
        <v>-2.7746698435761052E-3</v>
      </c>
      <c r="T420" s="310">
        <f t="shared" ca="1" si="37"/>
        <v>3.6070741820866115E-3</v>
      </c>
    </row>
    <row r="421" spans="6:20">
      <c r="F421" s="301">
        <f t="shared" si="44"/>
        <v>46722</v>
      </c>
      <c r="G421" s="308">
        <f t="shared" ca="1" si="45"/>
        <v>0</v>
      </c>
      <c r="H421" s="311">
        <f t="shared" ca="1" si="46"/>
        <v>-2.145055640889737E-7</v>
      </c>
      <c r="I421" s="311">
        <f t="shared" ca="1" si="47"/>
        <v>-2.2959234563325603E-3</v>
      </c>
      <c r="J421" s="310">
        <f t="shared" ca="1" si="48"/>
        <v>3.0747403097410864E-3</v>
      </c>
      <c r="P421" s="301">
        <f t="shared" si="43"/>
        <v>46722</v>
      </c>
      <c r="Q421" s="308">
        <f t="shared" ca="1" si="34"/>
        <v>0</v>
      </c>
      <c r="R421" s="311">
        <f t="shared" ca="1" si="35"/>
        <v>-5.8110846645753611E-7</v>
      </c>
      <c r="S421" s="311">
        <f t="shared" ca="1" si="36"/>
        <v>-2.3352972196034605E-3</v>
      </c>
      <c r="T421" s="310">
        <f t="shared" ca="1" si="37"/>
        <v>5.1934038399319427E-3</v>
      </c>
    </row>
    <row r="422" spans="6:20">
      <c r="F422" s="639"/>
      <c r="G422" s="650"/>
      <c r="H422" s="650"/>
      <c r="I422" s="650"/>
      <c r="J422" s="650"/>
    </row>
    <row r="423" spans="6:20">
      <c r="F423" s="639"/>
      <c r="G423" s="650"/>
      <c r="H423" s="650"/>
      <c r="I423" s="650"/>
      <c r="J423" s="650"/>
    </row>
    <row r="424" spans="6:20">
      <c r="F424" s="639"/>
      <c r="G424" s="650"/>
      <c r="H424" s="650"/>
      <c r="I424" s="650"/>
      <c r="J424" s="650"/>
    </row>
    <row r="425" spans="6:20">
      <c r="F425" s="639"/>
      <c r="G425" s="650"/>
      <c r="H425" s="650"/>
      <c r="I425" s="650"/>
      <c r="J425" s="650"/>
    </row>
    <row r="426" spans="6:20">
      <c r="F426" s="639"/>
      <c r="G426" s="650"/>
      <c r="H426" s="650"/>
      <c r="I426" s="650"/>
      <c r="J426" s="650"/>
    </row>
    <row r="427" spans="6:20">
      <c r="F427" s="639"/>
      <c r="G427" s="650"/>
      <c r="H427" s="650"/>
      <c r="I427" s="650"/>
      <c r="J427" s="650"/>
    </row>
    <row r="428" spans="6:20">
      <c r="F428" s="29"/>
      <c r="G428" s="29"/>
      <c r="H428" s="29"/>
      <c r="I428" s="29"/>
      <c r="J428" s="29"/>
    </row>
    <row r="482021" spans="7:20">
      <c r="G482021" s="462" t="s">
        <v>311</v>
      </c>
      <c r="H482021" s="45" t="str">
        <f>+G482021</f>
        <v>d34</v>
      </c>
      <c r="I482021" s="45" t="str">
        <f t="shared" ref="I482021:J482022" si="49">+H482021</f>
        <v>d34</v>
      </c>
      <c r="J482021" s="45" t="str">
        <f t="shared" si="49"/>
        <v>d34</v>
      </c>
      <c r="Q482021" s="462" t="s">
        <v>313</v>
      </c>
      <c r="R482021" s="45" t="str">
        <f>+Q482021</f>
        <v>d66</v>
      </c>
      <c r="S482021" s="45" t="str">
        <f t="shared" ref="S482021:T482022" si="50">+R482021</f>
        <v>d66</v>
      </c>
      <c r="T482021" s="45" t="str">
        <f t="shared" si="50"/>
        <v>d66</v>
      </c>
    </row>
    <row r="482022" spans="7:20">
      <c r="G482022" s="462" t="s">
        <v>312</v>
      </c>
      <c r="H482022" s="45" t="str">
        <f>+G482022</f>
        <v>aaa64</v>
      </c>
      <c r="I482022" s="45" t="str">
        <f t="shared" si="49"/>
        <v>aaa64</v>
      </c>
      <c r="J482022" s="45" t="str">
        <f t="shared" si="49"/>
        <v>aaa64</v>
      </c>
      <c r="Q482022" s="462" t="s">
        <v>314</v>
      </c>
      <c r="R482022" s="45" t="str">
        <f>+Q482022</f>
        <v>aaa96</v>
      </c>
      <c r="S482022" s="45" t="str">
        <f t="shared" si="50"/>
        <v>aaa96</v>
      </c>
      <c r="T482022" s="45" t="str">
        <f t="shared" si="50"/>
        <v>aaa96</v>
      </c>
    </row>
    <row r="482023" spans="7:20">
      <c r="G482023" s="45">
        <v>2</v>
      </c>
      <c r="H482023" s="45">
        <v>11</v>
      </c>
      <c r="I482023" s="45">
        <v>23</v>
      </c>
      <c r="J482023" s="45">
        <v>20</v>
      </c>
      <c r="Q482023" s="45">
        <v>2</v>
      </c>
      <c r="R482023" s="45">
        <v>11</v>
      </c>
      <c r="S482023" s="45">
        <v>23</v>
      </c>
      <c r="T482023" s="45">
        <v>20</v>
      </c>
    </row>
  </sheetData>
  <mergeCells count="6">
    <mergeCell ref="C1:F1"/>
    <mergeCell ref="G1:J1"/>
    <mergeCell ref="M1:P1"/>
    <mergeCell ref="Q1:T1"/>
    <mergeCell ref="G240:J240"/>
    <mergeCell ref="Q240:T240"/>
  </mergeCells>
  <conditionalFormatting sqref="G3:J182 Q3:T182">
    <cfRule type="expression" dxfId="3" priority="47">
      <formula>AND(G242&lt;0.05,G242&gt;-0.05)</formula>
    </cfRule>
    <cfRule type="expression" dxfId="2" priority="48">
      <formula>OR(G242&lt;-0.05,G242&gt;0.05)</formula>
    </cfRule>
  </conditionalFormatting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B1:T482633"/>
  <sheetViews>
    <sheetView showGridLines="0" topLeftCell="H104" zoomScale="80" zoomScaleNormal="80" workbookViewId="0">
      <selection activeCell="D8" sqref="D8"/>
    </sheetView>
  </sheetViews>
  <sheetFormatPr defaultColWidth="9.140625" defaultRowHeight="15"/>
  <cols>
    <col min="1" max="1" width="9.140625" style="41"/>
    <col min="2" max="2" width="15" style="41" bestFit="1" customWidth="1"/>
    <col min="3" max="3" width="20.85546875" style="41" bestFit="1" customWidth="1"/>
    <col min="4" max="4" width="12.28515625" style="41" bestFit="1" customWidth="1"/>
    <col min="5" max="6" width="18" style="41" bestFit="1" customWidth="1"/>
    <col min="7" max="7" width="20.85546875" style="41" bestFit="1" customWidth="1"/>
    <col min="8" max="8" width="12.28515625" style="41" bestFit="1" customWidth="1"/>
    <col min="9" max="10" width="18" style="41" bestFit="1" customWidth="1"/>
    <col min="11" max="11" width="9.140625" style="41"/>
    <col min="12" max="12" width="15" style="41" bestFit="1" customWidth="1"/>
    <col min="13" max="13" width="20.85546875" style="41" bestFit="1" customWidth="1"/>
    <col min="14" max="14" width="12.28515625" style="41" bestFit="1" customWidth="1"/>
    <col min="15" max="16" width="18" style="41" bestFit="1" customWidth="1"/>
    <col min="17" max="17" width="20.85546875" style="41" bestFit="1" customWidth="1"/>
    <col min="18" max="18" width="12.28515625" style="41" bestFit="1" customWidth="1"/>
    <col min="19" max="20" width="18" style="41" bestFit="1" customWidth="1"/>
    <col min="21" max="16384" width="9.140625" style="41"/>
  </cols>
  <sheetData>
    <row r="1" spans="2:20">
      <c r="C1" s="687" t="s">
        <v>217</v>
      </c>
      <c r="D1" s="688"/>
      <c r="E1" s="688"/>
      <c r="F1" s="689"/>
      <c r="G1" s="681" t="s">
        <v>219</v>
      </c>
      <c r="H1" s="682"/>
      <c r="I1" s="682"/>
      <c r="J1" s="683"/>
      <c r="M1" s="687" t="s">
        <v>218</v>
      </c>
      <c r="N1" s="688"/>
      <c r="O1" s="688"/>
      <c r="P1" s="689"/>
      <c r="Q1" s="681" t="s">
        <v>220</v>
      </c>
      <c r="R1" s="682"/>
      <c r="S1" s="682"/>
      <c r="T1" s="683"/>
    </row>
    <row r="2" spans="2:20" ht="30">
      <c r="B2" s="293" t="s">
        <v>199</v>
      </c>
      <c r="C2" s="304" t="s">
        <v>34</v>
      </c>
      <c r="D2" s="305" t="s">
        <v>39</v>
      </c>
      <c r="E2" s="306" t="s">
        <v>48</v>
      </c>
      <c r="F2" s="307" t="s">
        <v>45</v>
      </c>
      <c r="G2" s="304" t="s">
        <v>34</v>
      </c>
      <c r="H2" s="305" t="s">
        <v>39</v>
      </c>
      <c r="I2" s="306" t="s">
        <v>48</v>
      </c>
      <c r="J2" s="307" t="s">
        <v>45</v>
      </c>
      <c r="L2" s="293" t="s">
        <v>199</v>
      </c>
      <c r="M2" s="304" t="s">
        <v>34</v>
      </c>
      <c r="N2" s="305" t="s">
        <v>39</v>
      </c>
      <c r="O2" s="306" t="s">
        <v>48</v>
      </c>
      <c r="P2" s="307" t="s">
        <v>45</v>
      </c>
      <c r="Q2" s="304" t="s">
        <v>34</v>
      </c>
      <c r="R2" s="305" t="s">
        <v>39</v>
      </c>
      <c r="S2" s="306" t="s">
        <v>48</v>
      </c>
      <c r="T2" s="307" t="s">
        <v>45</v>
      </c>
    </row>
    <row r="3" spans="2:20">
      <c r="B3" s="300">
        <v>41275</v>
      </c>
      <c r="C3" s="294">
        <v>45</v>
      </c>
      <c r="D3" s="296">
        <v>0.5</v>
      </c>
      <c r="E3" s="298">
        <v>0.5</v>
      </c>
      <c r="F3" s="295">
        <v>5.07</v>
      </c>
      <c r="G3" s="294">
        <f ca="1">+IF(ISERROR(HLOOKUP($B3,INDIRECT("'Monthly Resource Report'!"&amp;'Reid Validation'!G$482631&amp;":"&amp;'Reid Validation'!G$482632),'Reid Validation'!G$482633,FALSE)),0,HLOOKUP($B3,INDIRECT("'Monthly Resource Report'!"&amp;'Reid Validation'!G$482631&amp;":"&amp;'Reid Validation'!G$482632),'Reid Validation'!G$482633,FALSE))</f>
        <v>45</v>
      </c>
      <c r="H3" s="296">
        <f ca="1">+IF(ISERROR(HLOOKUP($B3,INDIRECT("'Monthly Resource Report'!"&amp;'Reid Validation'!H$482631&amp;":"&amp;'Reid Validation'!H$482632),'Reid Validation'!H$482633,FALSE)),0,HLOOKUP($B3,INDIRECT("'Monthly Resource Report'!"&amp;'Reid Validation'!H$482631&amp;":"&amp;'Reid Validation'!H$482632),'Reid Validation'!H$482633,FALSE))</f>
        <v>0</v>
      </c>
      <c r="I3" s="315">
        <f ca="1">+IF(ISERROR(HLOOKUP($B3,INDIRECT("'Monthly Resource Report'!"&amp;'Reid Validation'!I$482631&amp;":"&amp;'Reid Validation'!I$482632),'Reid Validation'!I$482633,FALSE)),0,HLOOKUP($B3,INDIRECT("'Monthly Resource Report'!"&amp;'Reid Validation'!I$482631&amp;":"&amp;'Reid Validation'!I$482632),'Reid Validation'!I$482633,FALSE))</f>
        <v>0</v>
      </c>
      <c r="J3" s="316">
        <f ca="1">+IF(ISERROR(HLOOKUP($B3,INDIRECT("'Monthly Resource Report'!"&amp;'Reid Validation'!J$482631&amp;":"&amp;'Reid Validation'!J$482632),'Reid Validation'!J$482633,FALSE)),0,HLOOKUP($B3,INDIRECT("'Monthly Resource Report'!"&amp;'Reid Validation'!J$482631&amp;":"&amp;'Reid Validation'!J$482632),'Reid Validation'!J$482633,FALSE))</f>
        <v>0</v>
      </c>
      <c r="L3" s="300">
        <v>41275</v>
      </c>
      <c r="M3" s="294">
        <v>65</v>
      </c>
      <c r="N3" s="296">
        <v>0</v>
      </c>
      <c r="O3" s="298">
        <v>0.7</v>
      </c>
      <c r="P3" s="295">
        <v>0.06</v>
      </c>
      <c r="Q3" s="294">
        <f ca="1">+IF(ISERROR(HLOOKUP($B3,INDIRECT("'Monthly Resource Report'!"&amp;'Reid Validation'!Q$482631&amp;":"&amp;'Reid Validation'!Q$482632),'Reid Validation'!Q$482633,FALSE)),0,HLOOKUP($B3,INDIRECT("'Monthly Resource Report'!"&amp;'Reid Validation'!Q$482631&amp;":"&amp;'Reid Validation'!Q$482632),'Reid Validation'!Q$482633,FALSE))</f>
        <v>65</v>
      </c>
      <c r="R3" s="296">
        <f ca="1">+IF(ISERROR(HLOOKUP($B3,INDIRECT("'Monthly Resource Report'!"&amp;'Reid Validation'!R$482631&amp;":"&amp;'Reid Validation'!R$482632),'Reid Validation'!R$482633,FALSE)),0,HLOOKUP($B3,INDIRECT("'Monthly Resource Report'!"&amp;'Reid Validation'!R$482631&amp;":"&amp;'Reid Validation'!R$482632),'Reid Validation'!R$482633,FALSE))</f>
        <v>0</v>
      </c>
      <c r="S3" s="315">
        <f ca="1">+IF(ISERROR(HLOOKUP($B3,INDIRECT("'Monthly Resource Report'!"&amp;'Reid Validation'!S$482631&amp;":"&amp;'Reid Validation'!S$482632),'Reid Validation'!S$482633,FALSE)),0,HLOOKUP($B3,INDIRECT("'Monthly Resource Report'!"&amp;'Reid Validation'!S$482631&amp;":"&amp;'Reid Validation'!S$482632),'Reid Validation'!S$482633,FALSE))</f>
        <v>0</v>
      </c>
      <c r="T3" s="316">
        <f ca="1">+IF(ISERROR(HLOOKUP($B3,INDIRECT("'Monthly Resource Report'!"&amp;'Reid Validation'!T$482631&amp;":"&amp;'Reid Validation'!T$482632),'Reid Validation'!T$482633,FALSE)),0,HLOOKUP($B3,INDIRECT("'Monthly Resource Report'!"&amp;'Reid Validation'!T$482631&amp;":"&amp;'Reid Validation'!T$482632),'Reid Validation'!T$482633,FALSE))</f>
        <v>0</v>
      </c>
    </row>
    <row r="4" spans="2:20">
      <c r="B4" s="301">
        <v>41306</v>
      </c>
      <c r="C4" s="294">
        <v>45</v>
      </c>
      <c r="D4" s="297">
        <v>0.5</v>
      </c>
      <c r="E4" s="299">
        <v>0.5</v>
      </c>
      <c r="F4" s="295">
        <v>5.07</v>
      </c>
      <c r="G4" s="294">
        <f ca="1">+IF(ISERROR(HLOOKUP($B4,INDIRECT("'Monthly Resource Report'!"&amp;'Reid Validation'!G$482631&amp;":"&amp;'Reid Validation'!G$482632),'Reid Validation'!G$482633,FALSE)),0,HLOOKUP($B4,INDIRECT("'Monthly Resource Report'!"&amp;'Reid Validation'!G$482631&amp;":"&amp;'Reid Validation'!G$482632),'Reid Validation'!G$482633,FALSE))</f>
        <v>45</v>
      </c>
      <c r="H4" s="297">
        <f ca="1">+IF(ISERROR(HLOOKUP($B4,INDIRECT("'Monthly Resource Report'!"&amp;'Reid Validation'!H$482631&amp;":"&amp;'Reid Validation'!H$482632),'Reid Validation'!H$482633,FALSE)),0,HLOOKUP($B4,INDIRECT("'Monthly Resource Report'!"&amp;'Reid Validation'!H$482631&amp;":"&amp;'Reid Validation'!H$482632),'Reid Validation'!H$482633,FALSE))</f>
        <v>0</v>
      </c>
      <c r="I4" s="317">
        <f ca="1">+IF(ISERROR(HLOOKUP($B4,INDIRECT("'Monthly Resource Report'!"&amp;'Reid Validation'!I$482631&amp;":"&amp;'Reid Validation'!I$482632),'Reid Validation'!I$482633,FALSE)),0,HLOOKUP($B4,INDIRECT("'Monthly Resource Report'!"&amp;'Reid Validation'!I$482631&amp;":"&amp;'Reid Validation'!I$482632),'Reid Validation'!I$482633,FALSE))</f>
        <v>0</v>
      </c>
      <c r="J4" s="318">
        <f ca="1">+IF(ISERROR(HLOOKUP($B4,INDIRECT("'Monthly Resource Report'!"&amp;'Reid Validation'!J$482631&amp;":"&amp;'Reid Validation'!J$482632),'Reid Validation'!J$482633,FALSE)),0,HLOOKUP($B4,INDIRECT("'Monthly Resource Report'!"&amp;'Reid Validation'!J$482631&amp;":"&amp;'Reid Validation'!J$482632),'Reid Validation'!J$482633,FALSE))</f>
        <v>0</v>
      </c>
      <c r="L4" s="301">
        <v>41306</v>
      </c>
      <c r="M4" s="294">
        <v>65</v>
      </c>
      <c r="N4" s="297">
        <v>0</v>
      </c>
      <c r="O4" s="299">
        <v>0.7</v>
      </c>
      <c r="P4" s="295">
        <v>0.06</v>
      </c>
      <c r="Q4" s="294">
        <f ca="1">+IF(ISERROR(HLOOKUP($B4,INDIRECT("'Monthly Resource Report'!"&amp;'Reid Validation'!Q$482631&amp;":"&amp;'Reid Validation'!Q$482632),'Reid Validation'!Q$482633,FALSE)),0,HLOOKUP($B4,INDIRECT("'Monthly Resource Report'!"&amp;'Reid Validation'!Q$482631&amp;":"&amp;'Reid Validation'!Q$482632),'Reid Validation'!Q$482633,FALSE))</f>
        <v>65</v>
      </c>
      <c r="R4" s="297">
        <f ca="1">+IF(ISERROR(HLOOKUP($B4,INDIRECT("'Monthly Resource Report'!"&amp;'Reid Validation'!R$482631&amp;":"&amp;'Reid Validation'!R$482632),'Reid Validation'!R$482633,FALSE)),0,HLOOKUP($B4,INDIRECT("'Monthly Resource Report'!"&amp;'Reid Validation'!R$482631&amp;":"&amp;'Reid Validation'!R$482632),'Reid Validation'!R$482633,FALSE))</f>
        <v>0</v>
      </c>
      <c r="S4" s="317">
        <f ca="1">+IF(ISERROR(HLOOKUP($B4,INDIRECT("'Monthly Resource Report'!"&amp;'Reid Validation'!S$482631&amp;":"&amp;'Reid Validation'!S$482632),'Reid Validation'!S$482633,FALSE)),0,HLOOKUP($B4,INDIRECT("'Monthly Resource Report'!"&amp;'Reid Validation'!S$482631&amp;":"&amp;'Reid Validation'!S$482632),'Reid Validation'!S$482633,FALSE))</f>
        <v>0</v>
      </c>
      <c r="T4" s="318">
        <f ca="1">+IF(ISERROR(HLOOKUP($B4,INDIRECT("'Monthly Resource Report'!"&amp;'Reid Validation'!T$482631&amp;":"&amp;'Reid Validation'!T$482632),'Reid Validation'!T$482633,FALSE)),0,HLOOKUP($B4,INDIRECT("'Monthly Resource Report'!"&amp;'Reid Validation'!T$482631&amp;":"&amp;'Reid Validation'!T$482632),'Reid Validation'!T$482633,FALSE))</f>
        <v>0</v>
      </c>
    </row>
    <row r="5" spans="2:20">
      <c r="B5" s="301">
        <v>41334</v>
      </c>
      <c r="C5" s="294">
        <v>45</v>
      </c>
      <c r="D5" s="297">
        <v>0.5</v>
      </c>
      <c r="E5" s="299">
        <v>0.5</v>
      </c>
      <c r="F5" s="295">
        <v>5.07</v>
      </c>
      <c r="G5" s="294">
        <f ca="1">+IF(ISERROR(HLOOKUP($B5,INDIRECT("'Monthly Resource Report'!"&amp;'Reid Validation'!G$482631&amp;":"&amp;'Reid Validation'!G$482632),'Reid Validation'!G$482633,FALSE)),0,HLOOKUP($B5,INDIRECT("'Monthly Resource Report'!"&amp;'Reid Validation'!G$482631&amp;":"&amp;'Reid Validation'!G$482632),'Reid Validation'!G$482633,FALSE))</f>
        <v>0</v>
      </c>
      <c r="H5" s="297">
        <f ca="1">+IF(ISERROR(HLOOKUP($B5,INDIRECT("'Monthly Resource Report'!"&amp;'Reid Validation'!H$482631&amp;":"&amp;'Reid Validation'!H$482632),'Reid Validation'!H$482633,FALSE)),0,HLOOKUP($B5,INDIRECT("'Monthly Resource Report'!"&amp;'Reid Validation'!H$482631&amp;":"&amp;'Reid Validation'!H$482632),'Reid Validation'!H$482633,FALSE))</f>
        <v>0</v>
      </c>
      <c r="I5" s="317">
        <f ca="1">+IF(ISERROR(HLOOKUP($B5,INDIRECT("'Monthly Resource Report'!"&amp;'Reid Validation'!I$482631&amp;":"&amp;'Reid Validation'!I$482632),'Reid Validation'!I$482633,FALSE)),0,HLOOKUP($B5,INDIRECT("'Monthly Resource Report'!"&amp;'Reid Validation'!I$482631&amp;":"&amp;'Reid Validation'!I$482632),'Reid Validation'!I$482633,FALSE))</f>
        <v>0</v>
      </c>
      <c r="J5" s="318">
        <f ca="1">+IF(ISERROR(HLOOKUP($B5,INDIRECT("'Monthly Resource Report'!"&amp;'Reid Validation'!J$482631&amp;":"&amp;'Reid Validation'!J$482632),'Reid Validation'!J$482633,FALSE)),0,HLOOKUP($B5,INDIRECT("'Monthly Resource Report'!"&amp;'Reid Validation'!J$482631&amp;":"&amp;'Reid Validation'!J$482632),'Reid Validation'!J$482633,FALSE))</f>
        <v>0</v>
      </c>
      <c r="L5" s="301">
        <v>41334</v>
      </c>
      <c r="M5" s="294">
        <v>65</v>
      </c>
      <c r="N5" s="297">
        <v>0</v>
      </c>
      <c r="O5" s="299">
        <v>0.7</v>
      </c>
      <c r="P5" s="295">
        <v>0.06</v>
      </c>
      <c r="Q5" s="294">
        <f ca="1">+IF(ISERROR(HLOOKUP($B5,INDIRECT("'Monthly Resource Report'!"&amp;'Reid Validation'!Q$482631&amp;":"&amp;'Reid Validation'!Q$482632),'Reid Validation'!Q$482633,FALSE)),0,HLOOKUP($B5,INDIRECT("'Monthly Resource Report'!"&amp;'Reid Validation'!Q$482631&amp;":"&amp;'Reid Validation'!Q$482632),'Reid Validation'!Q$482633,FALSE))</f>
        <v>65</v>
      </c>
      <c r="R5" s="297">
        <f ca="1">+IF(ISERROR(HLOOKUP($B5,INDIRECT("'Monthly Resource Report'!"&amp;'Reid Validation'!R$482631&amp;":"&amp;'Reid Validation'!R$482632),'Reid Validation'!R$482633,FALSE)),0,HLOOKUP($B5,INDIRECT("'Monthly Resource Report'!"&amp;'Reid Validation'!R$482631&amp;":"&amp;'Reid Validation'!R$482632),'Reid Validation'!R$482633,FALSE))</f>
        <v>0</v>
      </c>
      <c r="S5" s="317">
        <f ca="1">+IF(ISERROR(HLOOKUP($B5,INDIRECT("'Monthly Resource Report'!"&amp;'Reid Validation'!S$482631&amp;":"&amp;'Reid Validation'!S$482632),'Reid Validation'!S$482633,FALSE)),0,HLOOKUP($B5,INDIRECT("'Monthly Resource Report'!"&amp;'Reid Validation'!S$482631&amp;":"&amp;'Reid Validation'!S$482632),'Reid Validation'!S$482633,FALSE))</f>
        <v>0</v>
      </c>
      <c r="T5" s="318">
        <f ca="1">+IF(ISERROR(HLOOKUP($B5,INDIRECT("'Monthly Resource Report'!"&amp;'Reid Validation'!T$482631&amp;":"&amp;'Reid Validation'!T$482632),'Reid Validation'!T$482633,FALSE)),0,HLOOKUP($B5,INDIRECT("'Monthly Resource Report'!"&amp;'Reid Validation'!T$482631&amp;":"&amp;'Reid Validation'!T$482632),'Reid Validation'!T$482633,FALSE))</f>
        <v>0</v>
      </c>
    </row>
    <row r="6" spans="2:20">
      <c r="B6" s="301">
        <v>41365</v>
      </c>
      <c r="C6" s="294">
        <v>45</v>
      </c>
      <c r="D6" s="297">
        <v>0.5</v>
      </c>
      <c r="E6" s="299">
        <v>0.5</v>
      </c>
      <c r="F6" s="295">
        <v>5.07</v>
      </c>
      <c r="G6" s="294">
        <f ca="1">+IF(ISERROR(HLOOKUP($B6,INDIRECT("'Monthly Resource Report'!"&amp;'Reid Validation'!G$482631&amp;":"&amp;'Reid Validation'!G$482632),'Reid Validation'!G$482633,FALSE)),0,HLOOKUP($B6,INDIRECT("'Monthly Resource Report'!"&amp;'Reid Validation'!G$482631&amp;":"&amp;'Reid Validation'!G$482632),'Reid Validation'!G$482633,FALSE))</f>
        <v>0</v>
      </c>
      <c r="H6" s="297">
        <f ca="1">+IF(ISERROR(HLOOKUP($B6,INDIRECT("'Monthly Resource Report'!"&amp;'Reid Validation'!H$482631&amp;":"&amp;'Reid Validation'!H$482632),'Reid Validation'!H$482633,FALSE)),0,HLOOKUP($B6,INDIRECT("'Monthly Resource Report'!"&amp;'Reid Validation'!H$482631&amp;":"&amp;'Reid Validation'!H$482632),'Reid Validation'!H$482633,FALSE))</f>
        <v>0</v>
      </c>
      <c r="I6" s="317">
        <f ca="1">+IF(ISERROR(HLOOKUP($B6,INDIRECT("'Monthly Resource Report'!"&amp;'Reid Validation'!I$482631&amp;":"&amp;'Reid Validation'!I$482632),'Reid Validation'!I$482633,FALSE)),0,HLOOKUP($B6,INDIRECT("'Monthly Resource Report'!"&amp;'Reid Validation'!I$482631&amp;":"&amp;'Reid Validation'!I$482632),'Reid Validation'!I$482633,FALSE))</f>
        <v>0</v>
      </c>
      <c r="J6" s="318">
        <f ca="1">+IF(ISERROR(HLOOKUP($B6,INDIRECT("'Monthly Resource Report'!"&amp;'Reid Validation'!J$482631&amp;":"&amp;'Reid Validation'!J$482632),'Reid Validation'!J$482633,FALSE)),0,HLOOKUP($B6,INDIRECT("'Monthly Resource Report'!"&amp;'Reid Validation'!J$482631&amp;":"&amp;'Reid Validation'!J$482632),'Reid Validation'!J$482633,FALSE))</f>
        <v>0</v>
      </c>
      <c r="L6" s="301">
        <v>41365</v>
      </c>
      <c r="M6" s="294">
        <v>65</v>
      </c>
      <c r="N6" s="297">
        <v>0</v>
      </c>
      <c r="O6" s="299">
        <v>0.7</v>
      </c>
      <c r="P6" s="295">
        <v>0.06</v>
      </c>
      <c r="Q6" s="294">
        <f ca="1">+IF(ISERROR(HLOOKUP($B6,INDIRECT("'Monthly Resource Report'!"&amp;'Reid Validation'!Q$482631&amp;":"&amp;'Reid Validation'!Q$482632),'Reid Validation'!Q$482633,FALSE)),0,HLOOKUP($B6,INDIRECT("'Monthly Resource Report'!"&amp;'Reid Validation'!Q$482631&amp;":"&amp;'Reid Validation'!Q$482632),'Reid Validation'!Q$482633,FALSE))</f>
        <v>65</v>
      </c>
      <c r="R6" s="297">
        <f ca="1">+IF(ISERROR(HLOOKUP($B6,INDIRECT("'Monthly Resource Report'!"&amp;'Reid Validation'!R$482631&amp;":"&amp;'Reid Validation'!R$482632),'Reid Validation'!R$482633,FALSE)),0,HLOOKUP($B6,INDIRECT("'Monthly Resource Report'!"&amp;'Reid Validation'!R$482631&amp;":"&amp;'Reid Validation'!R$482632),'Reid Validation'!R$482633,FALSE))</f>
        <v>0</v>
      </c>
      <c r="S6" s="317">
        <f ca="1">+IF(ISERROR(HLOOKUP($B6,INDIRECT("'Monthly Resource Report'!"&amp;'Reid Validation'!S$482631&amp;":"&amp;'Reid Validation'!S$482632),'Reid Validation'!S$482633,FALSE)),0,HLOOKUP($B6,INDIRECT("'Monthly Resource Report'!"&amp;'Reid Validation'!S$482631&amp;":"&amp;'Reid Validation'!S$482632),'Reid Validation'!S$482633,FALSE))</f>
        <v>0</v>
      </c>
      <c r="T6" s="318">
        <f ca="1">+IF(ISERROR(HLOOKUP($B6,INDIRECT("'Monthly Resource Report'!"&amp;'Reid Validation'!T$482631&amp;":"&amp;'Reid Validation'!T$482632),'Reid Validation'!T$482633,FALSE)),0,HLOOKUP($B6,INDIRECT("'Monthly Resource Report'!"&amp;'Reid Validation'!T$482631&amp;":"&amp;'Reid Validation'!T$482632),'Reid Validation'!T$482633,FALSE))</f>
        <v>0</v>
      </c>
    </row>
    <row r="7" spans="2:20">
      <c r="B7" s="301">
        <v>41395</v>
      </c>
      <c r="C7" s="294">
        <v>45</v>
      </c>
      <c r="D7" s="297">
        <v>0.5</v>
      </c>
      <c r="E7" s="299">
        <v>0.5</v>
      </c>
      <c r="F7" s="295">
        <v>5.07</v>
      </c>
      <c r="G7" s="294">
        <f ca="1">+IF(ISERROR(HLOOKUP($B7,INDIRECT("'Monthly Resource Report'!"&amp;'Reid Validation'!G$482631&amp;":"&amp;'Reid Validation'!G$482632),'Reid Validation'!G$482633,FALSE)),0,HLOOKUP($B7,INDIRECT("'Monthly Resource Report'!"&amp;'Reid Validation'!G$482631&amp;":"&amp;'Reid Validation'!G$482632),'Reid Validation'!G$482633,FALSE))</f>
        <v>0</v>
      </c>
      <c r="H7" s="297">
        <f ca="1">+IF(ISERROR(HLOOKUP($B7,INDIRECT("'Monthly Resource Report'!"&amp;'Reid Validation'!H$482631&amp;":"&amp;'Reid Validation'!H$482632),'Reid Validation'!H$482633,FALSE)),0,HLOOKUP($B7,INDIRECT("'Monthly Resource Report'!"&amp;'Reid Validation'!H$482631&amp;":"&amp;'Reid Validation'!H$482632),'Reid Validation'!H$482633,FALSE))</f>
        <v>0</v>
      </c>
      <c r="I7" s="317">
        <f ca="1">+IF(ISERROR(HLOOKUP($B7,INDIRECT("'Monthly Resource Report'!"&amp;'Reid Validation'!I$482631&amp;":"&amp;'Reid Validation'!I$482632),'Reid Validation'!I$482633,FALSE)),0,HLOOKUP($B7,INDIRECT("'Monthly Resource Report'!"&amp;'Reid Validation'!I$482631&amp;":"&amp;'Reid Validation'!I$482632),'Reid Validation'!I$482633,FALSE))</f>
        <v>0</v>
      </c>
      <c r="J7" s="318">
        <f ca="1">+IF(ISERROR(HLOOKUP($B7,INDIRECT("'Monthly Resource Report'!"&amp;'Reid Validation'!J$482631&amp;":"&amp;'Reid Validation'!J$482632),'Reid Validation'!J$482633,FALSE)),0,HLOOKUP($B7,INDIRECT("'Monthly Resource Report'!"&amp;'Reid Validation'!J$482631&amp;":"&amp;'Reid Validation'!J$482632),'Reid Validation'!J$482633,FALSE))</f>
        <v>0</v>
      </c>
      <c r="L7" s="301">
        <v>41395</v>
      </c>
      <c r="M7" s="294">
        <v>60</v>
      </c>
      <c r="N7" s="297">
        <v>0</v>
      </c>
      <c r="O7" s="299">
        <v>0.7</v>
      </c>
      <c r="P7" s="295">
        <v>0.06</v>
      </c>
      <c r="Q7" s="294">
        <f ca="1">+IF(ISERROR(HLOOKUP($B7,INDIRECT("'Monthly Resource Report'!"&amp;'Reid Validation'!Q$482631&amp;":"&amp;'Reid Validation'!Q$482632),'Reid Validation'!Q$482633,FALSE)),0,HLOOKUP($B7,INDIRECT("'Monthly Resource Report'!"&amp;'Reid Validation'!Q$482631&amp;":"&amp;'Reid Validation'!Q$482632),'Reid Validation'!Q$482633,FALSE))</f>
        <v>60</v>
      </c>
      <c r="R7" s="297">
        <f ca="1">+IF(ISERROR(HLOOKUP($B7,INDIRECT("'Monthly Resource Report'!"&amp;'Reid Validation'!R$482631&amp;":"&amp;'Reid Validation'!R$482632),'Reid Validation'!R$482633,FALSE)),0,HLOOKUP($B7,INDIRECT("'Monthly Resource Report'!"&amp;'Reid Validation'!R$482631&amp;":"&amp;'Reid Validation'!R$482632),'Reid Validation'!R$482633,FALSE))</f>
        <v>0</v>
      </c>
      <c r="S7" s="317">
        <f ca="1">+IF(ISERROR(HLOOKUP($B7,INDIRECT("'Monthly Resource Report'!"&amp;'Reid Validation'!S$482631&amp;":"&amp;'Reid Validation'!S$482632),'Reid Validation'!S$482633,FALSE)),0,HLOOKUP($B7,INDIRECT("'Monthly Resource Report'!"&amp;'Reid Validation'!S$482631&amp;":"&amp;'Reid Validation'!S$482632),'Reid Validation'!S$482633,FALSE))</f>
        <v>0</v>
      </c>
      <c r="T7" s="318">
        <f ca="1">+IF(ISERROR(HLOOKUP($B7,INDIRECT("'Monthly Resource Report'!"&amp;'Reid Validation'!T$482631&amp;":"&amp;'Reid Validation'!T$482632),'Reid Validation'!T$482633,FALSE)),0,HLOOKUP($B7,INDIRECT("'Monthly Resource Report'!"&amp;'Reid Validation'!T$482631&amp;":"&amp;'Reid Validation'!T$482632),'Reid Validation'!T$482633,FALSE))</f>
        <v>0</v>
      </c>
    </row>
    <row r="8" spans="2:20">
      <c r="B8" s="301">
        <v>41426</v>
      </c>
      <c r="C8" s="294">
        <v>45</v>
      </c>
      <c r="D8" s="297">
        <v>0.5</v>
      </c>
      <c r="E8" s="299">
        <v>0.5</v>
      </c>
      <c r="F8" s="295">
        <v>5.07</v>
      </c>
      <c r="G8" s="294">
        <f ca="1">+IF(ISERROR(HLOOKUP($B8,INDIRECT("'Monthly Resource Report'!"&amp;'Reid Validation'!G$482631&amp;":"&amp;'Reid Validation'!G$482632),'Reid Validation'!G$482633,FALSE)),0,HLOOKUP($B8,INDIRECT("'Monthly Resource Report'!"&amp;'Reid Validation'!G$482631&amp;":"&amp;'Reid Validation'!G$482632),'Reid Validation'!G$482633,FALSE))</f>
        <v>0</v>
      </c>
      <c r="H8" s="297">
        <f ca="1">+IF(ISERROR(HLOOKUP($B8,INDIRECT("'Monthly Resource Report'!"&amp;'Reid Validation'!H$482631&amp;":"&amp;'Reid Validation'!H$482632),'Reid Validation'!H$482633,FALSE)),0,HLOOKUP($B8,INDIRECT("'Monthly Resource Report'!"&amp;'Reid Validation'!H$482631&amp;":"&amp;'Reid Validation'!H$482632),'Reid Validation'!H$482633,FALSE))</f>
        <v>0</v>
      </c>
      <c r="I8" s="317">
        <f ca="1">+IF(ISERROR(HLOOKUP($B8,INDIRECT("'Monthly Resource Report'!"&amp;'Reid Validation'!I$482631&amp;":"&amp;'Reid Validation'!I$482632),'Reid Validation'!I$482633,FALSE)),0,HLOOKUP($B8,INDIRECT("'Monthly Resource Report'!"&amp;'Reid Validation'!I$482631&amp;":"&amp;'Reid Validation'!I$482632),'Reid Validation'!I$482633,FALSE))</f>
        <v>0</v>
      </c>
      <c r="J8" s="318">
        <f ca="1">+IF(ISERROR(HLOOKUP($B8,INDIRECT("'Monthly Resource Report'!"&amp;'Reid Validation'!J$482631&amp;":"&amp;'Reid Validation'!J$482632),'Reid Validation'!J$482633,FALSE)),0,HLOOKUP($B8,INDIRECT("'Monthly Resource Report'!"&amp;'Reid Validation'!J$482631&amp;":"&amp;'Reid Validation'!J$482632),'Reid Validation'!J$482633,FALSE))</f>
        <v>0</v>
      </c>
      <c r="L8" s="301">
        <v>41426</v>
      </c>
      <c r="M8" s="294">
        <v>60</v>
      </c>
      <c r="N8" s="297">
        <v>0</v>
      </c>
      <c r="O8" s="299">
        <v>0.7</v>
      </c>
      <c r="P8" s="295">
        <v>0.06</v>
      </c>
      <c r="Q8" s="294">
        <f ca="1">+IF(ISERROR(HLOOKUP($B8,INDIRECT("'Monthly Resource Report'!"&amp;'Reid Validation'!Q$482631&amp;":"&amp;'Reid Validation'!Q$482632),'Reid Validation'!Q$482633,FALSE)),0,HLOOKUP($B8,INDIRECT("'Monthly Resource Report'!"&amp;'Reid Validation'!Q$482631&amp;":"&amp;'Reid Validation'!Q$482632),'Reid Validation'!Q$482633,FALSE))</f>
        <v>60</v>
      </c>
      <c r="R8" s="297">
        <f ca="1">+IF(ISERROR(HLOOKUP($B8,INDIRECT("'Monthly Resource Report'!"&amp;'Reid Validation'!R$482631&amp;":"&amp;'Reid Validation'!R$482632),'Reid Validation'!R$482633,FALSE)),0,HLOOKUP($B8,INDIRECT("'Monthly Resource Report'!"&amp;'Reid Validation'!R$482631&amp;":"&amp;'Reid Validation'!R$482632),'Reid Validation'!R$482633,FALSE))</f>
        <v>0</v>
      </c>
      <c r="S8" s="317">
        <f ca="1">+IF(ISERROR(HLOOKUP($B8,INDIRECT("'Monthly Resource Report'!"&amp;'Reid Validation'!S$482631&amp;":"&amp;'Reid Validation'!S$482632),'Reid Validation'!S$482633,FALSE)),0,HLOOKUP($B8,INDIRECT("'Monthly Resource Report'!"&amp;'Reid Validation'!S$482631&amp;":"&amp;'Reid Validation'!S$482632),'Reid Validation'!S$482633,FALSE))</f>
        <v>0</v>
      </c>
      <c r="T8" s="318">
        <f ca="1">+IF(ISERROR(HLOOKUP($B8,INDIRECT("'Monthly Resource Report'!"&amp;'Reid Validation'!T$482631&amp;":"&amp;'Reid Validation'!T$482632),'Reid Validation'!T$482633,FALSE)),0,HLOOKUP($B8,INDIRECT("'Monthly Resource Report'!"&amp;'Reid Validation'!T$482631&amp;":"&amp;'Reid Validation'!T$482632),'Reid Validation'!T$482633,FALSE))</f>
        <v>0</v>
      </c>
    </row>
    <row r="9" spans="2:20">
      <c r="B9" s="301">
        <v>41456</v>
      </c>
      <c r="C9" s="294">
        <v>45</v>
      </c>
      <c r="D9" s="297">
        <v>0.5</v>
      </c>
      <c r="E9" s="299">
        <v>0.5</v>
      </c>
      <c r="F9" s="295">
        <v>5.07</v>
      </c>
      <c r="G9" s="294">
        <f ca="1">+IF(ISERROR(HLOOKUP($B9,INDIRECT("'Monthly Resource Report'!"&amp;'Reid Validation'!G$482631&amp;":"&amp;'Reid Validation'!G$482632),'Reid Validation'!G$482633,FALSE)),0,HLOOKUP($B9,INDIRECT("'Monthly Resource Report'!"&amp;'Reid Validation'!G$482631&amp;":"&amp;'Reid Validation'!G$482632),'Reid Validation'!G$482633,FALSE))</f>
        <v>45</v>
      </c>
      <c r="H9" s="297">
        <f ca="1">+IF(ISERROR(HLOOKUP($B9,INDIRECT("'Monthly Resource Report'!"&amp;'Reid Validation'!H$482631&amp;":"&amp;'Reid Validation'!H$482632),'Reid Validation'!H$482633,FALSE)),0,HLOOKUP($B9,INDIRECT("'Monthly Resource Report'!"&amp;'Reid Validation'!H$482631&amp;":"&amp;'Reid Validation'!H$482632),'Reid Validation'!H$482633,FALSE))</f>
        <v>0.5</v>
      </c>
      <c r="I9" s="317">
        <f ca="1">+IF(ISERROR(HLOOKUP($B9,INDIRECT("'Monthly Resource Report'!"&amp;'Reid Validation'!I$482631&amp;":"&amp;'Reid Validation'!I$482632),'Reid Validation'!I$482633,FALSE)),0,HLOOKUP($B9,INDIRECT("'Monthly Resource Report'!"&amp;'Reid Validation'!I$482631&amp;":"&amp;'Reid Validation'!I$482632),'Reid Validation'!I$482633,FALSE))</f>
        <v>0.4906190409527203</v>
      </c>
      <c r="J9" s="318">
        <f ca="1">+IF(ISERROR(HLOOKUP($B9,INDIRECT("'Monthly Resource Report'!"&amp;'Reid Validation'!J$482631&amp;":"&amp;'Reid Validation'!J$482632),'Reid Validation'!J$482633,FALSE)),0,HLOOKUP($B9,INDIRECT("'Monthly Resource Report'!"&amp;'Reid Validation'!J$482631&amp;":"&amp;'Reid Validation'!J$482632),'Reid Validation'!J$482633,FALSE))</f>
        <v>5.1881576531765248</v>
      </c>
      <c r="L9" s="301">
        <v>41456</v>
      </c>
      <c r="M9" s="294">
        <v>58</v>
      </c>
      <c r="N9" s="297">
        <v>0</v>
      </c>
      <c r="O9" s="299">
        <v>0.7</v>
      </c>
      <c r="P9" s="295">
        <v>0.06</v>
      </c>
      <c r="Q9" s="294">
        <f ca="1">+IF(ISERROR(HLOOKUP($B9,INDIRECT("'Monthly Resource Report'!"&amp;'Reid Validation'!Q$482631&amp;":"&amp;'Reid Validation'!Q$482632),'Reid Validation'!Q$482633,FALSE)),0,HLOOKUP($B9,INDIRECT("'Monthly Resource Report'!"&amp;'Reid Validation'!Q$482631&amp;":"&amp;'Reid Validation'!Q$482632),'Reid Validation'!Q$482633,FALSE))</f>
        <v>58</v>
      </c>
      <c r="R9" s="297">
        <f ca="1">+IF(ISERROR(HLOOKUP($B9,INDIRECT("'Monthly Resource Report'!"&amp;'Reid Validation'!R$482631&amp;":"&amp;'Reid Validation'!R$482632),'Reid Validation'!R$482633,FALSE)),0,HLOOKUP($B9,INDIRECT("'Monthly Resource Report'!"&amp;'Reid Validation'!R$482631&amp;":"&amp;'Reid Validation'!R$482632),'Reid Validation'!R$482633,FALSE))</f>
        <v>0</v>
      </c>
      <c r="S9" s="317">
        <f ca="1">+IF(ISERROR(HLOOKUP($B9,INDIRECT("'Monthly Resource Report'!"&amp;'Reid Validation'!S$482631&amp;":"&amp;'Reid Validation'!S$482632),'Reid Validation'!S$482633,FALSE)),0,HLOOKUP($B9,INDIRECT("'Monthly Resource Report'!"&amp;'Reid Validation'!S$482631&amp;":"&amp;'Reid Validation'!S$482632),'Reid Validation'!S$482633,FALSE))</f>
        <v>0.71847455621901635</v>
      </c>
      <c r="T9" s="318">
        <f ca="1">+IF(ISERROR(HLOOKUP($B9,INDIRECT("'Monthly Resource Report'!"&amp;'Reid Validation'!T$482631&amp;":"&amp;'Reid Validation'!T$482632),'Reid Validation'!T$482633,FALSE)),0,HLOOKUP($B9,INDIRECT("'Monthly Resource Report'!"&amp;'Reid Validation'!T$482631&amp;":"&amp;'Reid Validation'!T$482632),'Reid Validation'!T$482633,FALSE))</f>
        <v>6.0609831971643227E-2</v>
      </c>
    </row>
    <row r="10" spans="2:20">
      <c r="B10" s="301">
        <v>41487</v>
      </c>
      <c r="C10" s="294">
        <v>45</v>
      </c>
      <c r="D10" s="297">
        <v>0.5</v>
      </c>
      <c r="E10" s="299">
        <v>0.5</v>
      </c>
      <c r="F10" s="295">
        <v>5.07</v>
      </c>
      <c r="G10" s="294">
        <f ca="1">+IF(ISERROR(HLOOKUP($B10,INDIRECT("'Monthly Resource Report'!"&amp;'Reid Validation'!G$482631&amp;":"&amp;'Reid Validation'!G$482632),'Reid Validation'!G$482633,FALSE)),0,HLOOKUP($B10,INDIRECT("'Monthly Resource Report'!"&amp;'Reid Validation'!G$482631&amp;":"&amp;'Reid Validation'!G$482632),'Reid Validation'!G$482633,FALSE))</f>
        <v>45</v>
      </c>
      <c r="H10" s="297">
        <f ca="1">+IF(ISERROR(HLOOKUP($B10,INDIRECT("'Monthly Resource Report'!"&amp;'Reid Validation'!H$482631&amp;":"&amp;'Reid Validation'!H$482632),'Reid Validation'!H$482633,FALSE)),0,HLOOKUP($B10,INDIRECT("'Monthly Resource Report'!"&amp;'Reid Validation'!H$482631&amp;":"&amp;'Reid Validation'!H$482632),'Reid Validation'!H$482633,FALSE))</f>
        <v>0</v>
      </c>
      <c r="I10" s="317">
        <f ca="1">+IF(ISERROR(HLOOKUP($B10,INDIRECT("'Monthly Resource Report'!"&amp;'Reid Validation'!I$482631&amp;":"&amp;'Reid Validation'!I$482632),'Reid Validation'!I$482633,FALSE)),0,HLOOKUP($B10,INDIRECT("'Monthly Resource Report'!"&amp;'Reid Validation'!I$482631&amp;":"&amp;'Reid Validation'!I$482632),'Reid Validation'!I$482633,FALSE))</f>
        <v>0</v>
      </c>
      <c r="J10" s="318">
        <f ca="1">+IF(ISERROR(HLOOKUP($B10,INDIRECT("'Monthly Resource Report'!"&amp;'Reid Validation'!J$482631&amp;":"&amp;'Reid Validation'!J$482632),'Reid Validation'!J$482633,FALSE)),0,HLOOKUP($B10,INDIRECT("'Monthly Resource Report'!"&amp;'Reid Validation'!J$482631&amp;":"&amp;'Reid Validation'!J$482632),'Reid Validation'!J$482633,FALSE))</f>
        <v>0</v>
      </c>
      <c r="L10" s="301">
        <v>41487</v>
      </c>
      <c r="M10" s="294">
        <v>58</v>
      </c>
      <c r="N10" s="297">
        <v>0</v>
      </c>
      <c r="O10" s="299">
        <v>0.7</v>
      </c>
      <c r="P10" s="295">
        <v>0.06</v>
      </c>
      <c r="Q10" s="294">
        <f ca="1">+IF(ISERROR(HLOOKUP($B10,INDIRECT("'Monthly Resource Report'!"&amp;'Reid Validation'!Q$482631&amp;":"&amp;'Reid Validation'!Q$482632),'Reid Validation'!Q$482633,FALSE)),0,HLOOKUP($B10,INDIRECT("'Monthly Resource Report'!"&amp;'Reid Validation'!Q$482631&amp;":"&amp;'Reid Validation'!Q$482632),'Reid Validation'!Q$482633,FALSE))</f>
        <v>58</v>
      </c>
      <c r="R10" s="297">
        <f ca="1">+IF(ISERROR(HLOOKUP($B10,INDIRECT("'Monthly Resource Report'!"&amp;'Reid Validation'!R$482631&amp;":"&amp;'Reid Validation'!R$482632),'Reid Validation'!R$482633,FALSE)),0,HLOOKUP($B10,INDIRECT("'Monthly Resource Report'!"&amp;'Reid Validation'!R$482631&amp;":"&amp;'Reid Validation'!R$482632),'Reid Validation'!R$482633,FALSE))</f>
        <v>0</v>
      </c>
      <c r="S10" s="317">
        <f ca="1">+IF(ISERROR(HLOOKUP($B10,INDIRECT("'Monthly Resource Report'!"&amp;'Reid Validation'!S$482631&amp;":"&amp;'Reid Validation'!S$482632),'Reid Validation'!S$482633,FALSE)),0,HLOOKUP($B10,INDIRECT("'Monthly Resource Report'!"&amp;'Reid Validation'!S$482631&amp;":"&amp;'Reid Validation'!S$482632),'Reid Validation'!S$482633,FALSE))</f>
        <v>0</v>
      </c>
      <c r="T10" s="318">
        <f ca="1">+IF(ISERROR(HLOOKUP($B10,INDIRECT("'Monthly Resource Report'!"&amp;'Reid Validation'!T$482631&amp;":"&amp;'Reid Validation'!T$482632),'Reid Validation'!T$482633,FALSE)),0,HLOOKUP($B10,INDIRECT("'Monthly Resource Report'!"&amp;'Reid Validation'!T$482631&amp;":"&amp;'Reid Validation'!T$482632),'Reid Validation'!T$482633,FALSE))</f>
        <v>0</v>
      </c>
    </row>
    <row r="11" spans="2:20">
      <c r="B11" s="301">
        <v>41518</v>
      </c>
      <c r="C11" s="294">
        <v>45</v>
      </c>
      <c r="D11" s="297">
        <v>0.5</v>
      </c>
      <c r="E11" s="299">
        <v>0.5</v>
      </c>
      <c r="F11" s="295">
        <v>5.07</v>
      </c>
      <c r="G11" s="294">
        <f ca="1">+IF(ISERROR(HLOOKUP($B11,INDIRECT("'Monthly Resource Report'!"&amp;'Reid Validation'!G$482631&amp;":"&amp;'Reid Validation'!G$482632),'Reid Validation'!G$482633,FALSE)),0,HLOOKUP($B11,INDIRECT("'Monthly Resource Report'!"&amp;'Reid Validation'!G$482631&amp;":"&amp;'Reid Validation'!G$482632),'Reid Validation'!G$482633,FALSE))</f>
        <v>0</v>
      </c>
      <c r="H11" s="297">
        <f ca="1">+IF(ISERROR(HLOOKUP($B11,INDIRECT("'Monthly Resource Report'!"&amp;'Reid Validation'!H$482631&amp;":"&amp;'Reid Validation'!H$482632),'Reid Validation'!H$482633,FALSE)),0,HLOOKUP($B11,INDIRECT("'Monthly Resource Report'!"&amp;'Reid Validation'!H$482631&amp;":"&amp;'Reid Validation'!H$482632),'Reid Validation'!H$482633,FALSE))</f>
        <v>0</v>
      </c>
      <c r="I11" s="317">
        <f ca="1">+IF(ISERROR(HLOOKUP($B11,INDIRECT("'Monthly Resource Report'!"&amp;'Reid Validation'!I$482631&amp;":"&amp;'Reid Validation'!I$482632),'Reid Validation'!I$482633,FALSE)),0,HLOOKUP($B11,INDIRECT("'Monthly Resource Report'!"&amp;'Reid Validation'!I$482631&amp;":"&amp;'Reid Validation'!I$482632),'Reid Validation'!I$482633,FALSE))</f>
        <v>0</v>
      </c>
      <c r="J11" s="318">
        <f ca="1">+IF(ISERROR(HLOOKUP($B11,INDIRECT("'Monthly Resource Report'!"&amp;'Reid Validation'!J$482631&amp;":"&amp;'Reid Validation'!J$482632),'Reid Validation'!J$482633,FALSE)),0,HLOOKUP($B11,INDIRECT("'Monthly Resource Report'!"&amp;'Reid Validation'!J$482631&amp;":"&amp;'Reid Validation'!J$482632),'Reid Validation'!J$482633,FALSE))</f>
        <v>0</v>
      </c>
      <c r="L11" s="301">
        <v>41518</v>
      </c>
      <c r="M11" s="294">
        <v>58</v>
      </c>
      <c r="N11" s="297">
        <v>0</v>
      </c>
      <c r="O11" s="299">
        <v>0.7</v>
      </c>
      <c r="P11" s="295">
        <v>0.06</v>
      </c>
      <c r="Q11" s="294">
        <f ca="1">+IF(ISERROR(HLOOKUP($B11,INDIRECT("'Monthly Resource Report'!"&amp;'Reid Validation'!Q$482631&amp;":"&amp;'Reid Validation'!Q$482632),'Reid Validation'!Q$482633,FALSE)),0,HLOOKUP($B11,INDIRECT("'Monthly Resource Report'!"&amp;'Reid Validation'!Q$482631&amp;":"&amp;'Reid Validation'!Q$482632),'Reid Validation'!Q$482633,FALSE))</f>
        <v>58</v>
      </c>
      <c r="R11" s="297">
        <f ca="1">+IF(ISERROR(HLOOKUP($B11,INDIRECT("'Monthly Resource Report'!"&amp;'Reid Validation'!R$482631&amp;":"&amp;'Reid Validation'!R$482632),'Reid Validation'!R$482633,FALSE)),0,HLOOKUP($B11,INDIRECT("'Monthly Resource Report'!"&amp;'Reid Validation'!R$482631&amp;":"&amp;'Reid Validation'!R$482632),'Reid Validation'!R$482633,FALSE))</f>
        <v>0</v>
      </c>
      <c r="S11" s="317">
        <f ca="1">+IF(ISERROR(HLOOKUP($B11,INDIRECT("'Monthly Resource Report'!"&amp;'Reid Validation'!S$482631&amp;":"&amp;'Reid Validation'!S$482632),'Reid Validation'!S$482633,FALSE)),0,HLOOKUP($B11,INDIRECT("'Monthly Resource Report'!"&amp;'Reid Validation'!S$482631&amp;":"&amp;'Reid Validation'!S$482632),'Reid Validation'!S$482633,FALSE))</f>
        <v>0</v>
      </c>
      <c r="T11" s="318">
        <f ca="1">+IF(ISERROR(HLOOKUP($B11,INDIRECT("'Monthly Resource Report'!"&amp;'Reid Validation'!T$482631&amp;":"&amp;'Reid Validation'!T$482632),'Reid Validation'!T$482633,FALSE)),0,HLOOKUP($B11,INDIRECT("'Monthly Resource Report'!"&amp;'Reid Validation'!T$482631&amp;":"&amp;'Reid Validation'!T$482632),'Reid Validation'!T$482633,FALSE))</f>
        <v>0</v>
      </c>
    </row>
    <row r="12" spans="2:20">
      <c r="B12" s="301">
        <v>41548</v>
      </c>
      <c r="C12" s="294">
        <v>45</v>
      </c>
      <c r="D12" s="297">
        <v>0.5</v>
      </c>
      <c r="E12" s="299">
        <v>0.5</v>
      </c>
      <c r="F12" s="295">
        <v>5.07</v>
      </c>
      <c r="G12" s="294">
        <f ca="1">+IF(ISERROR(HLOOKUP($B12,INDIRECT("'Monthly Resource Report'!"&amp;'Reid Validation'!G$482631&amp;":"&amp;'Reid Validation'!G$482632),'Reid Validation'!G$482633,FALSE)),0,HLOOKUP($B12,INDIRECT("'Monthly Resource Report'!"&amp;'Reid Validation'!G$482631&amp;":"&amp;'Reid Validation'!G$482632),'Reid Validation'!G$482633,FALSE))</f>
        <v>0</v>
      </c>
      <c r="H12" s="297">
        <f ca="1">+IF(ISERROR(HLOOKUP($B12,INDIRECT("'Monthly Resource Report'!"&amp;'Reid Validation'!H$482631&amp;":"&amp;'Reid Validation'!H$482632),'Reid Validation'!H$482633,FALSE)),0,HLOOKUP($B12,INDIRECT("'Monthly Resource Report'!"&amp;'Reid Validation'!H$482631&amp;":"&amp;'Reid Validation'!H$482632),'Reid Validation'!H$482633,FALSE))</f>
        <v>0</v>
      </c>
      <c r="I12" s="317">
        <f ca="1">+IF(ISERROR(HLOOKUP($B12,INDIRECT("'Monthly Resource Report'!"&amp;'Reid Validation'!I$482631&amp;":"&amp;'Reid Validation'!I$482632),'Reid Validation'!I$482633,FALSE)),0,HLOOKUP($B12,INDIRECT("'Monthly Resource Report'!"&amp;'Reid Validation'!I$482631&amp;":"&amp;'Reid Validation'!I$482632),'Reid Validation'!I$482633,FALSE))</f>
        <v>0</v>
      </c>
      <c r="J12" s="318">
        <f ca="1">+IF(ISERROR(HLOOKUP($B12,INDIRECT("'Monthly Resource Report'!"&amp;'Reid Validation'!J$482631&amp;":"&amp;'Reid Validation'!J$482632),'Reid Validation'!J$482633,FALSE)),0,HLOOKUP($B12,INDIRECT("'Monthly Resource Report'!"&amp;'Reid Validation'!J$482631&amp;":"&amp;'Reid Validation'!J$482632),'Reid Validation'!J$482633,FALSE))</f>
        <v>0</v>
      </c>
      <c r="L12" s="301">
        <v>41548</v>
      </c>
      <c r="M12" s="294">
        <v>60</v>
      </c>
      <c r="N12" s="297">
        <v>0</v>
      </c>
      <c r="O12" s="299">
        <v>0.7</v>
      </c>
      <c r="P12" s="295">
        <v>0.06</v>
      </c>
      <c r="Q12" s="294">
        <f ca="1">+IF(ISERROR(HLOOKUP($B12,INDIRECT("'Monthly Resource Report'!"&amp;'Reid Validation'!Q$482631&amp;":"&amp;'Reid Validation'!Q$482632),'Reid Validation'!Q$482633,FALSE)),0,HLOOKUP($B12,INDIRECT("'Monthly Resource Report'!"&amp;'Reid Validation'!Q$482631&amp;":"&amp;'Reid Validation'!Q$482632),'Reid Validation'!Q$482633,FALSE))</f>
        <v>60</v>
      </c>
      <c r="R12" s="297">
        <f ca="1">+IF(ISERROR(HLOOKUP($B12,INDIRECT("'Monthly Resource Report'!"&amp;'Reid Validation'!R$482631&amp;":"&amp;'Reid Validation'!R$482632),'Reid Validation'!R$482633,FALSE)),0,HLOOKUP($B12,INDIRECT("'Monthly Resource Report'!"&amp;'Reid Validation'!R$482631&amp;":"&amp;'Reid Validation'!R$482632),'Reid Validation'!R$482633,FALSE))</f>
        <v>0</v>
      </c>
      <c r="S12" s="317">
        <f ca="1">+IF(ISERROR(HLOOKUP($B12,INDIRECT("'Monthly Resource Report'!"&amp;'Reid Validation'!S$482631&amp;":"&amp;'Reid Validation'!S$482632),'Reid Validation'!S$482633,FALSE)),0,HLOOKUP($B12,INDIRECT("'Monthly Resource Report'!"&amp;'Reid Validation'!S$482631&amp;":"&amp;'Reid Validation'!S$482632),'Reid Validation'!S$482633,FALSE))</f>
        <v>0</v>
      </c>
      <c r="T12" s="318">
        <f ca="1">+IF(ISERROR(HLOOKUP($B12,INDIRECT("'Monthly Resource Report'!"&amp;'Reid Validation'!T$482631&amp;":"&amp;'Reid Validation'!T$482632),'Reid Validation'!T$482633,FALSE)),0,HLOOKUP($B12,INDIRECT("'Monthly Resource Report'!"&amp;'Reid Validation'!T$482631&amp;":"&amp;'Reid Validation'!T$482632),'Reid Validation'!T$482633,FALSE))</f>
        <v>0</v>
      </c>
    </row>
    <row r="13" spans="2:20">
      <c r="B13" s="301">
        <v>41579</v>
      </c>
      <c r="C13" s="294">
        <v>45</v>
      </c>
      <c r="D13" s="297">
        <v>0.5</v>
      </c>
      <c r="E13" s="299">
        <v>0.5</v>
      </c>
      <c r="F13" s="295">
        <v>5.07</v>
      </c>
      <c r="G13" s="294">
        <f ca="1">+IF(ISERROR(HLOOKUP($B13,INDIRECT("'Monthly Resource Report'!"&amp;'Reid Validation'!G$482631&amp;":"&amp;'Reid Validation'!G$482632),'Reid Validation'!G$482633,FALSE)),0,HLOOKUP($B13,INDIRECT("'Monthly Resource Report'!"&amp;'Reid Validation'!G$482631&amp;":"&amp;'Reid Validation'!G$482632),'Reid Validation'!G$482633,FALSE))</f>
        <v>0</v>
      </c>
      <c r="H13" s="297">
        <f ca="1">+IF(ISERROR(HLOOKUP($B13,INDIRECT("'Monthly Resource Report'!"&amp;'Reid Validation'!H$482631&amp;":"&amp;'Reid Validation'!H$482632),'Reid Validation'!H$482633,FALSE)),0,HLOOKUP($B13,INDIRECT("'Monthly Resource Report'!"&amp;'Reid Validation'!H$482631&amp;":"&amp;'Reid Validation'!H$482632),'Reid Validation'!H$482633,FALSE))</f>
        <v>0</v>
      </c>
      <c r="I13" s="317">
        <f ca="1">+IF(ISERROR(HLOOKUP($B13,INDIRECT("'Monthly Resource Report'!"&amp;'Reid Validation'!I$482631&amp;":"&amp;'Reid Validation'!I$482632),'Reid Validation'!I$482633,FALSE)),0,HLOOKUP($B13,INDIRECT("'Monthly Resource Report'!"&amp;'Reid Validation'!I$482631&amp;":"&amp;'Reid Validation'!I$482632),'Reid Validation'!I$482633,FALSE))</f>
        <v>0</v>
      </c>
      <c r="J13" s="318">
        <f ca="1">+IF(ISERROR(HLOOKUP($B13,INDIRECT("'Monthly Resource Report'!"&amp;'Reid Validation'!J$482631&amp;":"&amp;'Reid Validation'!J$482632),'Reid Validation'!J$482633,FALSE)),0,HLOOKUP($B13,INDIRECT("'Monthly Resource Report'!"&amp;'Reid Validation'!J$482631&amp;":"&amp;'Reid Validation'!J$482632),'Reid Validation'!J$482633,FALSE))</f>
        <v>0</v>
      </c>
      <c r="L13" s="301">
        <v>41579</v>
      </c>
      <c r="M13" s="294">
        <v>60</v>
      </c>
      <c r="N13" s="297">
        <v>0</v>
      </c>
      <c r="O13" s="299">
        <v>0.7</v>
      </c>
      <c r="P13" s="295">
        <v>0.06</v>
      </c>
      <c r="Q13" s="294">
        <f ca="1">+IF(ISERROR(HLOOKUP($B13,INDIRECT("'Monthly Resource Report'!"&amp;'Reid Validation'!Q$482631&amp;":"&amp;'Reid Validation'!Q$482632),'Reid Validation'!Q$482633,FALSE)),0,HLOOKUP($B13,INDIRECT("'Monthly Resource Report'!"&amp;'Reid Validation'!Q$482631&amp;":"&amp;'Reid Validation'!Q$482632),'Reid Validation'!Q$482633,FALSE))</f>
        <v>60</v>
      </c>
      <c r="R13" s="297">
        <f ca="1">+IF(ISERROR(HLOOKUP($B13,INDIRECT("'Monthly Resource Report'!"&amp;'Reid Validation'!R$482631&amp;":"&amp;'Reid Validation'!R$482632),'Reid Validation'!R$482633,FALSE)),0,HLOOKUP($B13,INDIRECT("'Monthly Resource Report'!"&amp;'Reid Validation'!R$482631&amp;":"&amp;'Reid Validation'!R$482632),'Reid Validation'!R$482633,FALSE))</f>
        <v>0</v>
      </c>
      <c r="S13" s="317">
        <f ca="1">+IF(ISERROR(HLOOKUP($B13,INDIRECT("'Monthly Resource Report'!"&amp;'Reid Validation'!S$482631&amp;":"&amp;'Reid Validation'!S$482632),'Reid Validation'!S$482633,FALSE)),0,HLOOKUP($B13,INDIRECT("'Monthly Resource Report'!"&amp;'Reid Validation'!S$482631&amp;":"&amp;'Reid Validation'!S$482632),'Reid Validation'!S$482633,FALSE))</f>
        <v>0</v>
      </c>
      <c r="T13" s="318">
        <f ca="1">+IF(ISERROR(HLOOKUP($B13,INDIRECT("'Monthly Resource Report'!"&amp;'Reid Validation'!T$482631&amp;":"&amp;'Reid Validation'!T$482632),'Reid Validation'!T$482633,FALSE)),0,HLOOKUP($B13,INDIRECT("'Monthly Resource Report'!"&amp;'Reid Validation'!T$482631&amp;":"&amp;'Reid Validation'!T$482632),'Reid Validation'!T$482633,FALSE))</f>
        <v>0</v>
      </c>
    </row>
    <row r="14" spans="2:20">
      <c r="B14" s="301">
        <v>41609</v>
      </c>
      <c r="C14" s="294">
        <v>45</v>
      </c>
      <c r="D14" s="297">
        <v>0.5</v>
      </c>
      <c r="E14" s="299">
        <v>0.5</v>
      </c>
      <c r="F14" s="295">
        <v>5.07</v>
      </c>
      <c r="G14" s="294">
        <f ca="1">+IF(ISERROR(HLOOKUP($B14,INDIRECT("'Monthly Resource Report'!"&amp;'Reid Validation'!G$482631&amp;":"&amp;'Reid Validation'!G$482632),'Reid Validation'!G$482633,FALSE)),0,HLOOKUP($B14,INDIRECT("'Monthly Resource Report'!"&amp;'Reid Validation'!G$482631&amp;":"&amp;'Reid Validation'!G$482632),'Reid Validation'!G$482633,FALSE))</f>
        <v>0</v>
      </c>
      <c r="H14" s="297">
        <f ca="1">+IF(ISERROR(HLOOKUP($B14,INDIRECT("'Monthly Resource Report'!"&amp;'Reid Validation'!H$482631&amp;":"&amp;'Reid Validation'!H$482632),'Reid Validation'!H$482633,FALSE)),0,HLOOKUP($B14,INDIRECT("'Monthly Resource Report'!"&amp;'Reid Validation'!H$482631&amp;":"&amp;'Reid Validation'!H$482632),'Reid Validation'!H$482633,FALSE))</f>
        <v>0</v>
      </c>
      <c r="I14" s="317">
        <f ca="1">+IF(ISERROR(HLOOKUP($B14,INDIRECT("'Monthly Resource Report'!"&amp;'Reid Validation'!I$482631&amp;":"&amp;'Reid Validation'!I$482632),'Reid Validation'!I$482633,FALSE)),0,HLOOKUP($B14,INDIRECT("'Monthly Resource Report'!"&amp;'Reid Validation'!I$482631&amp;":"&amp;'Reid Validation'!I$482632),'Reid Validation'!I$482633,FALSE))</f>
        <v>0</v>
      </c>
      <c r="J14" s="318">
        <f ca="1">+IF(ISERROR(HLOOKUP($B14,INDIRECT("'Monthly Resource Report'!"&amp;'Reid Validation'!J$482631&amp;":"&amp;'Reid Validation'!J$482632),'Reid Validation'!J$482633,FALSE)),0,HLOOKUP($B14,INDIRECT("'Monthly Resource Report'!"&amp;'Reid Validation'!J$482631&amp;":"&amp;'Reid Validation'!J$482632),'Reid Validation'!J$482633,FALSE))</f>
        <v>0</v>
      </c>
      <c r="L14" s="301">
        <v>41609</v>
      </c>
      <c r="M14" s="294">
        <v>65</v>
      </c>
      <c r="N14" s="297">
        <v>0</v>
      </c>
      <c r="O14" s="299">
        <v>0.7</v>
      </c>
      <c r="P14" s="295">
        <v>0.06</v>
      </c>
      <c r="Q14" s="294">
        <f ca="1">+IF(ISERROR(HLOOKUP($B14,INDIRECT("'Monthly Resource Report'!"&amp;'Reid Validation'!Q$482631&amp;":"&amp;'Reid Validation'!Q$482632),'Reid Validation'!Q$482633,FALSE)),0,HLOOKUP($B14,INDIRECT("'Monthly Resource Report'!"&amp;'Reid Validation'!Q$482631&amp;":"&amp;'Reid Validation'!Q$482632),'Reid Validation'!Q$482633,FALSE))</f>
        <v>65</v>
      </c>
      <c r="R14" s="297">
        <f ca="1">+IF(ISERROR(HLOOKUP($B14,INDIRECT("'Monthly Resource Report'!"&amp;'Reid Validation'!R$482631&amp;":"&amp;'Reid Validation'!R$482632),'Reid Validation'!R$482633,FALSE)),0,HLOOKUP($B14,INDIRECT("'Monthly Resource Report'!"&amp;'Reid Validation'!R$482631&amp;":"&amp;'Reid Validation'!R$482632),'Reid Validation'!R$482633,FALSE))</f>
        <v>0</v>
      </c>
      <c r="S14" s="317">
        <f ca="1">+IF(ISERROR(HLOOKUP($B14,INDIRECT("'Monthly Resource Report'!"&amp;'Reid Validation'!S$482631&amp;":"&amp;'Reid Validation'!S$482632),'Reid Validation'!S$482633,FALSE)),0,HLOOKUP($B14,INDIRECT("'Monthly Resource Report'!"&amp;'Reid Validation'!S$482631&amp;":"&amp;'Reid Validation'!S$482632),'Reid Validation'!S$482633,FALSE))</f>
        <v>0</v>
      </c>
      <c r="T14" s="318">
        <f ca="1">+IF(ISERROR(HLOOKUP($B14,INDIRECT("'Monthly Resource Report'!"&amp;'Reid Validation'!T$482631&amp;":"&amp;'Reid Validation'!T$482632),'Reid Validation'!T$482633,FALSE)),0,HLOOKUP($B14,INDIRECT("'Monthly Resource Report'!"&amp;'Reid Validation'!T$482631&amp;":"&amp;'Reid Validation'!T$482632),'Reid Validation'!T$482633,FALSE))</f>
        <v>0</v>
      </c>
    </row>
    <row r="15" spans="2:20">
      <c r="B15" s="301">
        <v>41640</v>
      </c>
      <c r="C15" s="294">
        <v>45</v>
      </c>
      <c r="D15" s="297">
        <v>0</v>
      </c>
      <c r="E15" s="299">
        <v>0.3</v>
      </c>
      <c r="F15" s="295">
        <v>0.06</v>
      </c>
      <c r="G15" s="294">
        <f ca="1">+IF(ISERROR(HLOOKUP($B15,INDIRECT("'Monthly Resource Report'!"&amp;'Reid Validation'!G$482631&amp;":"&amp;'Reid Validation'!G$482632),'Reid Validation'!G$482633,FALSE)),0,HLOOKUP($B15,INDIRECT("'Monthly Resource Report'!"&amp;'Reid Validation'!G$482631&amp;":"&amp;'Reid Validation'!G$482632),'Reid Validation'!G$482633,FALSE))</f>
        <v>45</v>
      </c>
      <c r="H15" s="297">
        <f ca="1">+IF(ISERROR(HLOOKUP($B15,INDIRECT("'Monthly Resource Report'!"&amp;'Reid Validation'!H$482631&amp;":"&amp;'Reid Validation'!H$482632),'Reid Validation'!H$482633,FALSE)),0,HLOOKUP($B15,INDIRECT("'Monthly Resource Report'!"&amp;'Reid Validation'!H$482631&amp;":"&amp;'Reid Validation'!H$482632),'Reid Validation'!H$482633,FALSE))</f>
        <v>0</v>
      </c>
      <c r="I15" s="317">
        <f ca="1">+IF(ISERROR(HLOOKUP($B15,INDIRECT("'Monthly Resource Report'!"&amp;'Reid Validation'!I$482631&amp;":"&amp;'Reid Validation'!I$482632),'Reid Validation'!I$482633,FALSE)),0,HLOOKUP($B15,INDIRECT("'Monthly Resource Report'!"&amp;'Reid Validation'!I$482631&amp;":"&amp;'Reid Validation'!I$482632),'Reid Validation'!I$482633,FALSE))</f>
        <v>0</v>
      </c>
      <c r="J15" s="318">
        <f ca="1">+IF(ISERROR(HLOOKUP($B15,INDIRECT("'Monthly Resource Report'!"&amp;'Reid Validation'!J$482631&amp;":"&amp;'Reid Validation'!J$482632),'Reid Validation'!J$482633,FALSE)),0,HLOOKUP($B15,INDIRECT("'Monthly Resource Report'!"&amp;'Reid Validation'!J$482631&amp;":"&amp;'Reid Validation'!J$482632),'Reid Validation'!J$482633,FALSE))</f>
        <v>0</v>
      </c>
      <c r="L15" s="301">
        <v>41640</v>
      </c>
      <c r="M15" s="294">
        <v>65</v>
      </c>
      <c r="N15" s="297">
        <v>0</v>
      </c>
      <c r="O15" s="299">
        <v>0.7</v>
      </c>
      <c r="P15" s="295">
        <v>0.06</v>
      </c>
      <c r="Q15" s="294">
        <f ca="1">+IF(ISERROR(HLOOKUP($B15,INDIRECT("'Monthly Resource Report'!"&amp;'Reid Validation'!Q$482631&amp;":"&amp;'Reid Validation'!Q$482632),'Reid Validation'!Q$482633,FALSE)),0,HLOOKUP($B15,INDIRECT("'Monthly Resource Report'!"&amp;'Reid Validation'!Q$482631&amp;":"&amp;'Reid Validation'!Q$482632),'Reid Validation'!Q$482633,FALSE))</f>
        <v>65</v>
      </c>
      <c r="R15" s="297">
        <f ca="1">+IF(ISERROR(HLOOKUP($B15,INDIRECT("'Monthly Resource Report'!"&amp;'Reid Validation'!R$482631&amp;":"&amp;'Reid Validation'!R$482632),'Reid Validation'!R$482633,FALSE)),0,HLOOKUP($B15,INDIRECT("'Monthly Resource Report'!"&amp;'Reid Validation'!R$482631&amp;":"&amp;'Reid Validation'!R$482632),'Reid Validation'!R$482633,FALSE))</f>
        <v>0</v>
      </c>
      <c r="S15" s="317">
        <f ca="1">+IF(ISERROR(HLOOKUP($B15,INDIRECT("'Monthly Resource Report'!"&amp;'Reid Validation'!S$482631&amp;":"&amp;'Reid Validation'!S$482632),'Reid Validation'!S$482633,FALSE)),0,HLOOKUP($B15,INDIRECT("'Monthly Resource Report'!"&amp;'Reid Validation'!S$482631&amp;":"&amp;'Reid Validation'!S$482632),'Reid Validation'!S$482633,FALSE))</f>
        <v>0</v>
      </c>
      <c r="T15" s="318">
        <f ca="1">+IF(ISERROR(HLOOKUP($B15,INDIRECT("'Monthly Resource Report'!"&amp;'Reid Validation'!T$482631&amp;":"&amp;'Reid Validation'!T$482632),'Reid Validation'!T$482633,FALSE)),0,HLOOKUP($B15,INDIRECT("'Monthly Resource Report'!"&amp;'Reid Validation'!T$482631&amp;":"&amp;'Reid Validation'!T$482632),'Reid Validation'!T$482633,FALSE))</f>
        <v>0</v>
      </c>
    </row>
    <row r="16" spans="2:20">
      <c r="B16" s="301">
        <v>41671</v>
      </c>
      <c r="C16" s="294">
        <v>45</v>
      </c>
      <c r="D16" s="297">
        <v>0</v>
      </c>
      <c r="E16" s="299">
        <v>0.3</v>
      </c>
      <c r="F16" s="295">
        <v>0.06</v>
      </c>
      <c r="G16" s="294">
        <f ca="1">+IF(ISERROR(HLOOKUP($B16,INDIRECT("'Monthly Resource Report'!"&amp;'Reid Validation'!G$482631&amp;":"&amp;'Reid Validation'!G$482632),'Reid Validation'!G$482633,FALSE)),0,HLOOKUP($B16,INDIRECT("'Monthly Resource Report'!"&amp;'Reid Validation'!G$482631&amp;":"&amp;'Reid Validation'!G$482632),'Reid Validation'!G$482633,FALSE))</f>
        <v>45</v>
      </c>
      <c r="H16" s="297">
        <f ca="1">+IF(ISERROR(HLOOKUP($B16,INDIRECT("'Monthly Resource Report'!"&amp;'Reid Validation'!H$482631&amp;":"&amp;'Reid Validation'!H$482632),'Reid Validation'!H$482633,FALSE)),0,HLOOKUP($B16,INDIRECT("'Monthly Resource Report'!"&amp;'Reid Validation'!H$482631&amp;":"&amp;'Reid Validation'!H$482632),'Reid Validation'!H$482633,FALSE))</f>
        <v>0</v>
      </c>
      <c r="I16" s="317">
        <f ca="1">+IF(ISERROR(HLOOKUP($B16,INDIRECT("'Monthly Resource Report'!"&amp;'Reid Validation'!I$482631&amp;":"&amp;'Reid Validation'!I$482632),'Reid Validation'!I$482633,FALSE)),0,HLOOKUP($B16,INDIRECT("'Monthly Resource Report'!"&amp;'Reid Validation'!I$482631&amp;":"&amp;'Reid Validation'!I$482632),'Reid Validation'!I$482633,FALSE))</f>
        <v>0</v>
      </c>
      <c r="J16" s="318">
        <f ca="1">+IF(ISERROR(HLOOKUP($B16,INDIRECT("'Monthly Resource Report'!"&amp;'Reid Validation'!J$482631&amp;":"&amp;'Reid Validation'!J$482632),'Reid Validation'!J$482633,FALSE)),0,HLOOKUP($B16,INDIRECT("'Monthly Resource Report'!"&amp;'Reid Validation'!J$482631&amp;":"&amp;'Reid Validation'!J$482632),'Reid Validation'!J$482633,FALSE))</f>
        <v>0</v>
      </c>
      <c r="L16" s="301">
        <v>41671</v>
      </c>
      <c r="M16" s="294">
        <v>65</v>
      </c>
      <c r="N16" s="297">
        <v>0</v>
      </c>
      <c r="O16" s="299">
        <v>0.7</v>
      </c>
      <c r="P16" s="295">
        <v>0.06</v>
      </c>
      <c r="Q16" s="294">
        <f ca="1">+IF(ISERROR(HLOOKUP($B16,INDIRECT("'Monthly Resource Report'!"&amp;'Reid Validation'!Q$482631&amp;":"&amp;'Reid Validation'!Q$482632),'Reid Validation'!Q$482633,FALSE)),0,HLOOKUP($B16,INDIRECT("'Monthly Resource Report'!"&amp;'Reid Validation'!Q$482631&amp;":"&amp;'Reid Validation'!Q$482632),'Reid Validation'!Q$482633,FALSE))</f>
        <v>65</v>
      </c>
      <c r="R16" s="297">
        <f ca="1">+IF(ISERROR(HLOOKUP($B16,INDIRECT("'Monthly Resource Report'!"&amp;'Reid Validation'!R$482631&amp;":"&amp;'Reid Validation'!R$482632),'Reid Validation'!R$482633,FALSE)),0,HLOOKUP($B16,INDIRECT("'Monthly Resource Report'!"&amp;'Reid Validation'!R$482631&amp;":"&amp;'Reid Validation'!R$482632),'Reid Validation'!R$482633,FALSE))</f>
        <v>0</v>
      </c>
      <c r="S16" s="317">
        <f ca="1">+IF(ISERROR(HLOOKUP($B16,INDIRECT("'Monthly Resource Report'!"&amp;'Reid Validation'!S$482631&amp;":"&amp;'Reid Validation'!S$482632),'Reid Validation'!S$482633,FALSE)),0,HLOOKUP($B16,INDIRECT("'Monthly Resource Report'!"&amp;'Reid Validation'!S$482631&amp;":"&amp;'Reid Validation'!S$482632),'Reid Validation'!S$482633,FALSE))</f>
        <v>0</v>
      </c>
      <c r="T16" s="318">
        <f ca="1">+IF(ISERROR(HLOOKUP($B16,INDIRECT("'Monthly Resource Report'!"&amp;'Reid Validation'!T$482631&amp;":"&amp;'Reid Validation'!T$482632),'Reid Validation'!T$482633,FALSE)),0,HLOOKUP($B16,INDIRECT("'Monthly Resource Report'!"&amp;'Reid Validation'!T$482631&amp;":"&amp;'Reid Validation'!T$482632),'Reid Validation'!T$482633,FALSE))</f>
        <v>0</v>
      </c>
    </row>
    <row r="17" spans="2:20">
      <c r="B17" s="301">
        <v>41699</v>
      </c>
      <c r="C17" s="294">
        <v>45</v>
      </c>
      <c r="D17" s="297">
        <v>0</v>
      </c>
      <c r="E17" s="299">
        <v>0.3</v>
      </c>
      <c r="F17" s="295">
        <v>0.06</v>
      </c>
      <c r="G17" s="294">
        <f ca="1">+IF(ISERROR(HLOOKUP($B17,INDIRECT("'Monthly Resource Report'!"&amp;'Reid Validation'!G$482631&amp;":"&amp;'Reid Validation'!G$482632),'Reid Validation'!G$482633,FALSE)),0,HLOOKUP($B17,INDIRECT("'Monthly Resource Report'!"&amp;'Reid Validation'!G$482631&amp;":"&amp;'Reid Validation'!G$482632),'Reid Validation'!G$482633,FALSE))</f>
        <v>0</v>
      </c>
      <c r="H17" s="297">
        <f ca="1">+IF(ISERROR(HLOOKUP($B17,INDIRECT("'Monthly Resource Report'!"&amp;'Reid Validation'!H$482631&amp;":"&amp;'Reid Validation'!H$482632),'Reid Validation'!H$482633,FALSE)),0,HLOOKUP($B17,INDIRECT("'Monthly Resource Report'!"&amp;'Reid Validation'!H$482631&amp;":"&amp;'Reid Validation'!H$482632),'Reid Validation'!H$482633,FALSE))</f>
        <v>0</v>
      </c>
      <c r="I17" s="317">
        <f ca="1">+IF(ISERROR(HLOOKUP($B17,INDIRECT("'Monthly Resource Report'!"&amp;'Reid Validation'!I$482631&amp;":"&amp;'Reid Validation'!I$482632),'Reid Validation'!I$482633,FALSE)),0,HLOOKUP($B17,INDIRECT("'Monthly Resource Report'!"&amp;'Reid Validation'!I$482631&amp;":"&amp;'Reid Validation'!I$482632),'Reid Validation'!I$482633,FALSE))</f>
        <v>0</v>
      </c>
      <c r="J17" s="318">
        <f ca="1">+IF(ISERROR(HLOOKUP($B17,INDIRECT("'Monthly Resource Report'!"&amp;'Reid Validation'!J$482631&amp;":"&amp;'Reid Validation'!J$482632),'Reid Validation'!J$482633,FALSE)),0,HLOOKUP($B17,INDIRECT("'Monthly Resource Report'!"&amp;'Reid Validation'!J$482631&amp;":"&amp;'Reid Validation'!J$482632),'Reid Validation'!J$482633,FALSE))</f>
        <v>0</v>
      </c>
      <c r="L17" s="301">
        <v>41699</v>
      </c>
      <c r="M17" s="294">
        <v>65</v>
      </c>
      <c r="N17" s="297">
        <v>0</v>
      </c>
      <c r="O17" s="299">
        <v>0.7</v>
      </c>
      <c r="P17" s="295">
        <v>0.06</v>
      </c>
      <c r="Q17" s="294">
        <f ca="1">+IF(ISERROR(HLOOKUP($B17,INDIRECT("'Monthly Resource Report'!"&amp;'Reid Validation'!Q$482631&amp;":"&amp;'Reid Validation'!Q$482632),'Reid Validation'!Q$482633,FALSE)),0,HLOOKUP($B17,INDIRECT("'Monthly Resource Report'!"&amp;'Reid Validation'!Q$482631&amp;":"&amp;'Reid Validation'!Q$482632),'Reid Validation'!Q$482633,FALSE))</f>
        <v>65</v>
      </c>
      <c r="R17" s="297">
        <f ca="1">+IF(ISERROR(HLOOKUP($B17,INDIRECT("'Monthly Resource Report'!"&amp;'Reid Validation'!R$482631&amp;":"&amp;'Reid Validation'!R$482632),'Reid Validation'!R$482633,FALSE)),0,HLOOKUP($B17,INDIRECT("'Monthly Resource Report'!"&amp;'Reid Validation'!R$482631&amp;":"&amp;'Reid Validation'!R$482632),'Reid Validation'!R$482633,FALSE))</f>
        <v>0</v>
      </c>
      <c r="S17" s="317">
        <f ca="1">+IF(ISERROR(HLOOKUP($B17,INDIRECT("'Monthly Resource Report'!"&amp;'Reid Validation'!S$482631&amp;":"&amp;'Reid Validation'!S$482632),'Reid Validation'!S$482633,FALSE)),0,HLOOKUP($B17,INDIRECT("'Monthly Resource Report'!"&amp;'Reid Validation'!S$482631&amp;":"&amp;'Reid Validation'!S$482632),'Reid Validation'!S$482633,FALSE))</f>
        <v>0</v>
      </c>
      <c r="T17" s="318">
        <f ca="1">+IF(ISERROR(HLOOKUP($B17,INDIRECT("'Monthly Resource Report'!"&amp;'Reid Validation'!T$482631&amp;":"&amp;'Reid Validation'!T$482632),'Reid Validation'!T$482633,FALSE)),0,HLOOKUP($B17,INDIRECT("'Monthly Resource Report'!"&amp;'Reid Validation'!T$482631&amp;":"&amp;'Reid Validation'!T$482632),'Reid Validation'!T$482633,FALSE))</f>
        <v>0</v>
      </c>
    </row>
    <row r="18" spans="2:20">
      <c r="B18" s="301">
        <v>41730</v>
      </c>
      <c r="C18" s="294">
        <v>45</v>
      </c>
      <c r="D18" s="297">
        <v>0</v>
      </c>
      <c r="E18" s="299">
        <v>0.3</v>
      </c>
      <c r="F18" s="295">
        <v>0.06</v>
      </c>
      <c r="G18" s="294">
        <f ca="1">+IF(ISERROR(HLOOKUP($B18,INDIRECT("'Monthly Resource Report'!"&amp;'Reid Validation'!G$482631&amp;":"&amp;'Reid Validation'!G$482632),'Reid Validation'!G$482633,FALSE)),0,HLOOKUP($B18,INDIRECT("'Monthly Resource Report'!"&amp;'Reid Validation'!G$482631&amp;":"&amp;'Reid Validation'!G$482632),'Reid Validation'!G$482633,FALSE))</f>
        <v>0</v>
      </c>
      <c r="H18" s="297">
        <f ca="1">+IF(ISERROR(HLOOKUP($B18,INDIRECT("'Monthly Resource Report'!"&amp;'Reid Validation'!H$482631&amp;":"&amp;'Reid Validation'!H$482632),'Reid Validation'!H$482633,FALSE)),0,HLOOKUP($B18,INDIRECT("'Monthly Resource Report'!"&amp;'Reid Validation'!H$482631&amp;":"&amp;'Reid Validation'!H$482632),'Reid Validation'!H$482633,FALSE))</f>
        <v>0</v>
      </c>
      <c r="I18" s="317">
        <f ca="1">+IF(ISERROR(HLOOKUP($B18,INDIRECT("'Monthly Resource Report'!"&amp;'Reid Validation'!I$482631&amp;":"&amp;'Reid Validation'!I$482632),'Reid Validation'!I$482633,FALSE)),0,HLOOKUP($B18,INDIRECT("'Monthly Resource Report'!"&amp;'Reid Validation'!I$482631&amp;":"&amp;'Reid Validation'!I$482632),'Reid Validation'!I$482633,FALSE))</f>
        <v>0</v>
      </c>
      <c r="J18" s="318">
        <f ca="1">+IF(ISERROR(HLOOKUP($B18,INDIRECT("'Monthly Resource Report'!"&amp;'Reid Validation'!J$482631&amp;":"&amp;'Reid Validation'!J$482632),'Reid Validation'!J$482633,FALSE)),0,HLOOKUP($B18,INDIRECT("'Monthly Resource Report'!"&amp;'Reid Validation'!J$482631&amp;":"&amp;'Reid Validation'!J$482632),'Reid Validation'!J$482633,FALSE))</f>
        <v>0</v>
      </c>
      <c r="L18" s="301">
        <v>41730</v>
      </c>
      <c r="M18" s="294">
        <v>65</v>
      </c>
      <c r="N18" s="297">
        <v>0</v>
      </c>
      <c r="O18" s="299">
        <v>0.7</v>
      </c>
      <c r="P18" s="295">
        <v>0.06</v>
      </c>
      <c r="Q18" s="294">
        <f ca="1">+IF(ISERROR(HLOOKUP($B18,INDIRECT("'Monthly Resource Report'!"&amp;'Reid Validation'!Q$482631&amp;":"&amp;'Reid Validation'!Q$482632),'Reid Validation'!Q$482633,FALSE)),0,HLOOKUP($B18,INDIRECT("'Monthly Resource Report'!"&amp;'Reid Validation'!Q$482631&amp;":"&amp;'Reid Validation'!Q$482632),'Reid Validation'!Q$482633,FALSE))</f>
        <v>65</v>
      </c>
      <c r="R18" s="297">
        <f ca="1">+IF(ISERROR(HLOOKUP($B18,INDIRECT("'Monthly Resource Report'!"&amp;'Reid Validation'!R$482631&amp;":"&amp;'Reid Validation'!R$482632),'Reid Validation'!R$482633,FALSE)),0,HLOOKUP($B18,INDIRECT("'Monthly Resource Report'!"&amp;'Reid Validation'!R$482631&amp;":"&amp;'Reid Validation'!R$482632),'Reid Validation'!R$482633,FALSE))</f>
        <v>0</v>
      </c>
      <c r="S18" s="317">
        <f ca="1">+IF(ISERROR(HLOOKUP($B18,INDIRECT("'Monthly Resource Report'!"&amp;'Reid Validation'!S$482631&amp;":"&amp;'Reid Validation'!S$482632),'Reid Validation'!S$482633,FALSE)),0,HLOOKUP($B18,INDIRECT("'Monthly Resource Report'!"&amp;'Reid Validation'!S$482631&amp;":"&amp;'Reid Validation'!S$482632),'Reid Validation'!S$482633,FALSE))</f>
        <v>0</v>
      </c>
      <c r="T18" s="318">
        <f ca="1">+IF(ISERROR(HLOOKUP($B18,INDIRECT("'Monthly Resource Report'!"&amp;'Reid Validation'!T$482631&amp;":"&amp;'Reid Validation'!T$482632),'Reid Validation'!T$482633,FALSE)),0,HLOOKUP($B18,INDIRECT("'Monthly Resource Report'!"&amp;'Reid Validation'!T$482631&amp;":"&amp;'Reid Validation'!T$482632),'Reid Validation'!T$482633,FALSE))</f>
        <v>0</v>
      </c>
    </row>
    <row r="19" spans="2:20">
      <c r="B19" s="301">
        <v>41760</v>
      </c>
      <c r="C19" s="294">
        <v>45</v>
      </c>
      <c r="D19" s="297">
        <v>0</v>
      </c>
      <c r="E19" s="299">
        <v>0.3</v>
      </c>
      <c r="F19" s="295">
        <v>0.06</v>
      </c>
      <c r="G19" s="294">
        <f ca="1">+IF(ISERROR(HLOOKUP($B19,INDIRECT("'Monthly Resource Report'!"&amp;'Reid Validation'!G$482631&amp;":"&amp;'Reid Validation'!G$482632),'Reid Validation'!G$482633,FALSE)),0,HLOOKUP($B19,INDIRECT("'Monthly Resource Report'!"&amp;'Reid Validation'!G$482631&amp;":"&amp;'Reid Validation'!G$482632),'Reid Validation'!G$482633,FALSE))</f>
        <v>0</v>
      </c>
      <c r="H19" s="297">
        <f ca="1">+IF(ISERROR(HLOOKUP($B19,INDIRECT("'Monthly Resource Report'!"&amp;'Reid Validation'!H$482631&amp;":"&amp;'Reid Validation'!H$482632),'Reid Validation'!H$482633,FALSE)),0,HLOOKUP($B19,INDIRECT("'Monthly Resource Report'!"&amp;'Reid Validation'!H$482631&amp;":"&amp;'Reid Validation'!H$482632),'Reid Validation'!H$482633,FALSE))</f>
        <v>0</v>
      </c>
      <c r="I19" s="317">
        <f ca="1">+IF(ISERROR(HLOOKUP($B19,INDIRECT("'Monthly Resource Report'!"&amp;'Reid Validation'!I$482631&amp;":"&amp;'Reid Validation'!I$482632),'Reid Validation'!I$482633,FALSE)),0,HLOOKUP($B19,INDIRECT("'Monthly Resource Report'!"&amp;'Reid Validation'!I$482631&amp;":"&amp;'Reid Validation'!I$482632),'Reid Validation'!I$482633,FALSE))</f>
        <v>0</v>
      </c>
      <c r="J19" s="318">
        <f ca="1">+IF(ISERROR(HLOOKUP($B19,INDIRECT("'Monthly Resource Report'!"&amp;'Reid Validation'!J$482631&amp;":"&amp;'Reid Validation'!J$482632),'Reid Validation'!J$482633,FALSE)),0,HLOOKUP($B19,INDIRECT("'Monthly Resource Report'!"&amp;'Reid Validation'!J$482631&amp;":"&amp;'Reid Validation'!J$482632),'Reid Validation'!J$482633,FALSE))</f>
        <v>0</v>
      </c>
      <c r="L19" s="301">
        <v>41760</v>
      </c>
      <c r="M19" s="294">
        <v>60</v>
      </c>
      <c r="N19" s="297">
        <v>0</v>
      </c>
      <c r="O19" s="299">
        <v>0.7</v>
      </c>
      <c r="P19" s="295">
        <v>0.06</v>
      </c>
      <c r="Q19" s="294">
        <f ca="1">+IF(ISERROR(HLOOKUP($B19,INDIRECT("'Monthly Resource Report'!"&amp;'Reid Validation'!Q$482631&amp;":"&amp;'Reid Validation'!Q$482632),'Reid Validation'!Q$482633,FALSE)),0,HLOOKUP($B19,INDIRECT("'Monthly Resource Report'!"&amp;'Reid Validation'!Q$482631&amp;":"&amp;'Reid Validation'!Q$482632),'Reid Validation'!Q$482633,FALSE))</f>
        <v>60</v>
      </c>
      <c r="R19" s="297">
        <f ca="1">+IF(ISERROR(HLOOKUP($B19,INDIRECT("'Monthly Resource Report'!"&amp;'Reid Validation'!R$482631&amp;":"&amp;'Reid Validation'!R$482632),'Reid Validation'!R$482633,FALSE)),0,HLOOKUP($B19,INDIRECT("'Monthly Resource Report'!"&amp;'Reid Validation'!R$482631&amp;":"&amp;'Reid Validation'!R$482632),'Reid Validation'!R$482633,FALSE))</f>
        <v>0</v>
      </c>
      <c r="S19" s="317">
        <f ca="1">+IF(ISERROR(HLOOKUP($B19,INDIRECT("'Monthly Resource Report'!"&amp;'Reid Validation'!S$482631&amp;":"&amp;'Reid Validation'!S$482632),'Reid Validation'!S$482633,FALSE)),0,HLOOKUP($B19,INDIRECT("'Monthly Resource Report'!"&amp;'Reid Validation'!S$482631&amp;":"&amp;'Reid Validation'!S$482632),'Reid Validation'!S$482633,FALSE))</f>
        <v>0</v>
      </c>
      <c r="T19" s="318">
        <f ca="1">+IF(ISERROR(HLOOKUP($B19,INDIRECT("'Monthly Resource Report'!"&amp;'Reid Validation'!T$482631&amp;":"&amp;'Reid Validation'!T$482632),'Reid Validation'!T$482633,FALSE)),0,HLOOKUP($B19,INDIRECT("'Monthly Resource Report'!"&amp;'Reid Validation'!T$482631&amp;":"&amp;'Reid Validation'!T$482632),'Reid Validation'!T$482633,FALSE))</f>
        <v>0</v>
      </c>
    </row>
    <row r="20" spans="2:20">
      <c r="B20" s="301">
        <v>41791</v>
      </c>
      <c r="C20" s="294">
        <v>45</v>
      </c>
      <c r="D20" s="297">
        <v>0</v>
      </c>
      <c r="E20" s="299">
        <v>0.3</v>
      </c>
      <c r="F20" s="295">
        <v>0.06</v>
      </c>
      <c r="G20" s="294">
        <f ca="1">+IF(ISERROR(HLOOKUP($B20,INDIRECT("'Monthly Resource Report'!"&amp;'Reid Validation'!G$482631&amp;":"&amp;'Reid Validation'!G$482632),'Reid Validation'!G$482633,FALSE)),0,HLOOKUP($B20,INDIRECT("'Monthly Resource Report'!"&amp;'Reid Validation'!G$482631&amp;":"&amp;'Reid Validation'!G$482632),'Reid Validation'!G$482633,FALSE))</f>
        <v>0</v>
      </c>
      <c r="H20" s="297">
        <f ca="1">+IF(ISERROR(HLOOKUP($B20,INDIRECT("'Monthly Resource Report'!"&amp;'Reid Validation'!H$482631&amp;":"&amp;'Reid Validation'!H$482632),'Reid Validation'!H$482633,FALSE)),0,HLOOKUP($B20,INDIRECT("'Monthly Resource Report'!"&amp;'Reid Validation'!H$482631&amp;":"&amp;'Reid Validation'!H$482632),'Reid Validation'!H$482633,FALSE))</f>
        <v>0</v>
      </c>
      <c r="I20" s="317">
        <f ca="1">+IF(ISERROR(HLOOKUP($B20,INDIRECT("'Monthly Resource Report'!"&amp;'Reid Validation'!I$482631&amp;":"&amp;'Reid Validation'!I$482632),'Reid Validation'!I$482633,FALSE)),0,HLOOKUP($B20,INDIRECT("'Monthly Resource Report'!"&amp;'Reid Validation'!I$482631&amp;":"&amp;'Reid Validation'!I$482632),'Reid Validation'!I$482633,FALSE))</f>
        <v>0</v>
      </c>
      <c r="J20" s="318">
        <f ca="1">+IF(ISERROR(HLOOKUP($B20,INDIRECT("'Monthly Resource Report'!"&amp;'Reid Validation'!J$482631&amp;":"&amp;'Reid Validation'!J$482632),'Reid Validation'!J$482633,FALSE)),0,HLOOKUP($B20,INDIRECT("'Monthly Resource Report'!"&amp;'Reid Validation'!J$482631&amp;":"&amp;'Reid Validation'!J$482632),'Reid Validation'!J$482633,FALSE))</f>
        <v>0</v>
      </c>
      <c r="L20" s="301">
        <v>41791</v>
      </c>
      <c r="M20" s="294">
        <v>60</v>
      </c>
      <c r="N20" s="297">
        <v>0</v>
      </c>
      <c r="O20" s="299">
        <v>0.7</v>
      </c>
      <c r="P20" s="295">
        <v>0.06</v>
      </c>
      <c r="Q20" s="294">
        <f ca="1">+IF(ISERROR(HLOOKUP($B20,INDIRECT("'Monthly Resource Report'!"&amp;'Reid Validation'!Q$482631&amp;":"&amp;'Reid Validation'!Q$482632),'Reid Validation'!Q$482633,FALSE)),0,HLOOKUP($B20,INDIRECT("'Monthly Resource Report'!"&amp;'Reid Validation'!Q$482631&amp;":"&amp;'Reid Validation'!Q$482632),'Reid Validation'!Q$482633,FALSE))</f>
        <v>60</v>
      </c>
      <c r="R20" s="297">
        <f ca="1">+IF(ISERROR(HLOOKUP($B20,INDIRECT("'Monthly Resource Report'!"&amp;'Reid Validation'!R$482631&amp;":"&amp;'Reid Validation'!R$482632),'Reid Validation'!R$482633,FALSE)),0,HLOOKUP($B20,INDIRECT("'Monthly Resource Report'!"&amp;'Reid Validation'!R$482631&amp;":"&amp;'Reid Validation'!R$482632),'Reid Validation'!R$482633,FALSE))</f>
        <v>0</v>
      </c>
      <c r="S20" s="317">
        <f ca="1">+IF(ISERROR(HLOOKUP($B20,INDIRECT("'Monthly Resource Report'!"&amp;'Reid Validation'!S$482631&amp;":"&amp;'Reid Validation'!S$482632),'Reid Validation'!S$482633,FALSE)),0,HLOOKUP($B20,INDIRECT("'Monthly Resource Report'!"&amp;'Reid Validation'!S$482631&amp;":"&amp;'Reid Validation'!S$482632),'Reid Validation'!S$482633,FALSE))</f>
        <v>0</v>
      </c>
      <c r="T20" s="318">
        <f ca="1">+IF(ISERROR(HLOOKUP($B20,INDIRECT("'Monthly Resource Report'!"&amp;'Reid Validation'!T$482631&amp;":"&amp;'Reid Validation'!T$482632),'Reid Validation'!T$482633,FALSE)),0,HLOOKUP($B20,INDIRECT("'Monthly Resource Report'!"&amp;'Reid Validation'!T$482631&amp;":"&amp;'Reid Validation'!T$482632),'Reid Validation'!T$482633,FALSE))</f>
        <v>0</v>
      </c>
    </row>
    <row r="21" spans="2:20">
      <c r="B21" s="301">
        <v>41821</v>
      </c>
      <c r="C21" s="294">
        <v>45</v>
      </c>
      <c r="D21" s="297">
        <v>0</v>
      </c>
      <c r="E21" s="299">
        <v>0.3</v>
      </c>
      <c r="F21" s="295">
        <v>0.06</v>
      </c>
      <c r="G21" s="294">
        <f ca="1">+IF(ISERROR(HLOOKUP($B21,INDIRECT("'Monthly Resource Report'!"&amp;'Reid Validation'!G$482631&amp;":"&amp;'Reid Validation'!G$482632),'Reid Validation'!G$482633,FALSE)),0,HLOOKUP($B21,INDIRECT("'Monthly Resource Report'!"&amp;'Reid Validation'!G$482631&amp;":"&amp;'Reid Validation'!G$482632),'Reid Validation'!G$482633,FALSE))</f>
        <v>45</v>
      </c>
      <c r="H21" s="297">
        <f ca="1">+IF(ISERROR(HLOOKUP($B21,INDIRECT("'Monthly Resource Report'!"&amp;'Reid Validation'!H$482631&amp;":"&amp;'Reid Validation'!H$482632),'Reid Validation'!H$482633,FALSE)),0,HLOOKUP($B21,INDIRECT("'Monthly Resource Report'!"&amp;'Reid Validation'!H$482631&amp;":"&amp;'Reid Validation'!H$482632),'Reid Validation'!H$482633,FALSE))</f>
        <v>0</v>
      </c>
      <c r="I21" s="317">
        <f ca="1">+IF(ISERROR(HLOOKUP($B21,INDIRECT("'Monthly Resource Report'!"&amp;'Reid Validation'!I$482631&amp;":"&amp;'Reid Validation'!I$482632),'Reid Validation'!I$482633,FALSE)),0,HLOOKUP($B21,INDIRECT("'Monthly Resource Report'!"&amp;'Reid Validation'!I$482631&amp;":"&amp;'Reid Validation'!I$482632),'Reid Validation'!I$482633,FALSE))</f>
        <v>0</v>
      </c>
      <c r="J21" s="318">
        <f ca="1">+IF(ISERROR(HLOOKUP($B21,INDIRECT("'Monthly Resource Report'!"&amp;'Reid Validation'!J$482631&amp;":"&amp;'Reid Validation'!J$482632),'Reid Validation'!J$482633,FALSE)),0,HLOOKUP($B21,INDIRECT("'Monthly Resource Report'!"&amp;'Reid Validation'!J$482631&amp;":"&amp;'Reid Validation'!J$482632),'Reid Validation'!J$482633,FALSE))</f>
        <v>0</v>
      </c>
      <c r="L21" s="301">
        <v>41821</v>
      </c>
      <c r="M21" s="294">
        <v>58</v>
      </c>
      <c r="N21" s="297">
        <v>0</v>
      </c>
      <c r="O21" s="299">
        <v>0.7</v>
      </c>
      <c r="P21" s="295">
        <v>0.06</v>
      </c>
      <c r="Q21" s="294">
        <f ca="1">+IF(ISERROR(HLOOKUP($B21,INDIRECT("'Monthly Resource Report'!"&amp;'Reid Validation'!Q$482631&amp;":"&amp;'Reid Validation'!Q$482632),'Reid Validation'!Q$482633,FALSE)),0,HLOOKUP($B21,INDIRECT("'Monthly Resource Report'!"&amp;'Reid Validation'!Q$482631&amp;":"&amp;'Reid Validation'!Q$482632),'Reid Validation'!Q$482633,FALSE))</f>
        <v>58</v>
      </c>
      <c r="R21" s="297">
        <f ca="1">+IF(ISERROR(HLOOKUP($B21,INDIRECT("'Monthly Resource Report'!"&amp;'Reid Validation'!R$482631&amp;":"&amp;'Reid Validation'!R$482632),'Reid Validation'!R$482633,FALSE)),0,HLOOKUP($B21,INDIRECT("'Monthly Resource Report'!"&amp;'Reid Validation'!R$482631&amp;":"&amp;'Reid Validation'!R$482632),'Reid Validation'!R$482633,FALSE))</f>
        <v>0</v>
      </c>
      <c r="S21" s="317">
        <f ca="1">+IF(ISERROR(HLOOKUP($B21,INDIRECT("'Monthly Resource Report'!"&amp;'Reid Validation'!S$482631&amp;":"&amp;'Reid Validation'!S$482632),'Reid Validation'!S$482633,FALSE)),0,HLOOKUP($B21,INDIRECT("'Monthly Resource Report'!"&amp;'Reid Validation'!S$482631&amp;":"&amp;'Reid Validation'!S$482632),'Reid Validation'!S$482633,FALSE))</f>
        <v>0</v>
      </c>
      <c r="T21" s="318">
        <f ca="1">+IF(ISERROR(HLOOKUP($B21,INDIRECT("'Monthly Resource Report'!"&amp;'Reid Validation'!T$482631&amp;":"&amp;'Reid Validation'!T$482632),'Reid Validation'!T$482633,FALSE)),0,HLOOKUP($B21,INDIRECT("'Monthly Resource Report'!"&amp;'Reid Validation'!T$482631&amp;":"&amp;'Reid Validation'!T$482632),'Reid Validation'!T$482633,FALSE))</f>
        <v>0</v>
      </c>
    </row>
    <row r="22" spans="2:20">
      <c r="B22" s="301">
        <v>41852</v>
      </c>
      <c r="C22" s="294">
        <v>45</v>
      </c>
      <c r="D22" s="297">
        <v>0</v>
      </c>
      <c r="E22" s="299">
        <v>0.3</v>
      </c>
      <c r="F22" s="295">
        <v>0.06</v>
      </c>
      <c r="G22" s="294">
        <f ca="1">+IF(ISERROR(HLOOKUP($B22,INDIRECT("'Monthly Resource Report'!"&amp;'Reid Validation'!G$482631&amp;":"&amp;'Reid Validation'!G$482632),'Reid Validation'!G$482633,FALSE)),0,HLOOKUP($B22,INDIRECT("'Monthly Resource Report'!"&amp;'Reid Validation'!G$482631&amp;":"&amp;'Reid Validation'!G$482632),'Reid Validation'!G$482633,FALSE))</f>
        <v>45</v>
      </c>
      <c r="H22" s="297">
        <f ca="1">+IF(ISERROR(HLOOKUP($B22,INDIRECT("'Monthly Resource Report'!"&amp;'Reid Validation'!H$482631&amp;":"&amp;'Reid Validation'!H$482632),'Reid Validation'!H$482633,FALSE)),0,HLOOKUP($B22,INDIRECT("'Monthly Resource Report'!"&amp;'Reid Validation'!H$482631&amp;":"&amp;'Reid Validation'!H$482632),'Reid Validation'!H$482633,FALSE))</f>
        <v>0</v>
      </c>
      <c r="I22" s="317">
        <f ca="1">+IF(ISERROR(HLOOKUP($B22,INDIRECT("'Monthly Resource Report'!"&amp;'Reid Validation'!I$482631&amp;":"&amp;'Reid Validation'!I$482632),'Reid Validation'!I$482633,FALSE)),0,HLOOKUP($B22,INDIRECT("'Monthly Resource Report'!"&amp;'Reid Validation'!I$482631&amp;":"&amp;'Reid Validation'!I$482632),'Reid Validation'!I$482633,FALSE))</f>
        <v>0</v>
      </c>
      <c r="J22" s="318">
        <f ca="1">+IF(ISERROR(HLOOKUP($B22,INDIRECT("'Monthly Resource Report'!"&amp;'Reid Validation'!J$482631&amp;":"&amp;'Reid Validation'!J$482632),'Reid Validation'!J$482633,FALSE)),0,HLOOKUP($B22,INDIRECT("'Monthly Resource Report'!"&amp;'Reid Validation'!J$482631&amp;":"&amp;'Reid Validation'!J$482632),'Reid Validation'!J$482633,FALSE))</f>
        <v>0</v>
      </c>
      <c r="L22" s="301">
        <v>41852</v>
      </c>
      <c r="M22" s="294">
        <v>58</v>
      </c>
      <c r="N22" s="297">
        <v>0</v>
      </c>
      <c r="O22" s="299">
        <v>0.7</v>
      </c>
      <c r="P22" s="295">
        <v>0.06</v>
      </c>
      <c r="Q22" s="294">
        <f ca="1">+IF(ISERROR(HLOOKUP($B22,INDIRECT("'Monthly Resource Report'!"&amp;'Reid Validation'!Q$482631&amp;":"&amp;'Reid Validation'!Q$482632),'Reid Validation'!Q$482633,FALSE)),0,HLOOKUP($B22,INDIRECT("'Monthly Resource Report'!"&amp;'Reid Validation'!Q$482631&amp;":"&amp;'Reid Validation'!Q$482632),'Reid Validation'!Q$482633,FALSE))</f>
        <v>58</v>
      </c>
      <c r="R22" s="297">
        <f ca="1">+IF(ISERROR(HLOOKUP($B22,INDIRECT("'Monthly Resource Report'!"&amp;'Reid Validation'!R$482631&amp;":"&amp;'Reid Validation'!R$482632),'Reid Validation'!R$482633,FALSE)),0,HLOOKUP($B22,INDIRECT("'Monthly Resource Report'!"&amp;'Reid Validation'!R$482631&amp;":"&amp;'Reid Validation'!R$482632),'Reid Validation'!R$482633,FALSE))</f>
        <v>0</v>
      </c>
      <c r="S22" s="317">
        <f ca="1">+IF(ISERROR(HLOOKUP($B22,INDIRECT("'Monthly Resource Report'!"&amp;'Reid Validation'!S$482631&amp;":"&amp;'Reid Validation'!S$482632),'Reid Validation'!S$482633,FALSE)),0,HLOOKUP($B22,INDIRECT("'Monthly Resource Report'!"&amp;'Reid Validation'!S$482631&amp;":"&amp;'Reid Validation'!S$482632),'Reid Validation'!S$482633,FALSE))</f>
        <v>0</v>
      </c>
      <c r="T22" s="318">
        <f ca="1">+IF(ISERROR(HLOOKUP($B22,INDIRECT("'Monthly Resource Report'!"&amp;'Reid Validation'!T$482631&amp;":"&amp;'Reid Validation'!T$482632),'Reid Validation'!T$482633,FALSE)),0,HLOOKUP($B22,INDIRECT("'Monthly Resource Report'!"&amp;'Reid Validation'!T$482631&amp;":"&amp;'Reid Validation'!T$482632),'Reid Validation'!T$482633,FALSE))</f>
        <v>0</v>
      </c>
    </row>
    <row r="23" spans="2:20">
      <c r="B23" s="301">
        <v>41883</v>
      </c>
      <c r="C23" s="294">
        <v>45</v>
      </c>
      <c r="D23" s="297">
        <v>0</v>
      </c>
      <c r="E23" s="299">
        <v>0.3</v>
      </c>
      <c r="F23" s="295">
        <v>0.06</v>
      </c>
      <c r="G23" s="294">
        <f ca="1">+IF(ISERROR(HLOOKUP($B23,INDIRECT("'Monthly Resource Report'!"&amp;'Reid Validation'!G$482631&amp;":"&amp;'Reid Validation'!G$482632),'Reid Validation'!G$482633,FALSE)),0,HLOOKUP($B23,INDIRECT("'Monthly Resource Report'!"&amp;'Reid Validation'!G$482631&amp;":"&amp;'Reid Validation'!G$482632),'Reid Validation'!G$482633,FALSE))</f>
        <v>0</v>
      </c>
      <c r="H23" s="297">
        <f ca="1">+IF(ISERROR(HLOOKUP($B23,INDIRECT("'Monthly Resource Report'!"&amp;'Reid Validation'!H$482631&amp;":"&amp;'Reid Validation'!H$482632),'Reid Validation'!H$482633,FALSE)),0,HLOOKUP($B23,INDIRECT("'Monthly Resource Report'!"&amp;'Reid Validation'!H$482631&amp;":"&amp;'Reid Validation'!H$482632),'Reid Validation'!H$482633,FALSE))</f>
        <v>0</v>
      </c>
      <c r="I23" s="317">
        <f ca="1">+IF(ISERROR(HLOOKUP($B23,INDIRECT("'Monthly Resource Report'!"&amp;'Reid Validation'!I$482631&amp;":"&amp;'Reid Validation'!I$482632),'Reid Validation'!I$482633,FALSE)),0,HLOOKUP($B23,INDIRECT("'Monthly Resource Report'!"&amp;'Reid Validation'!I$482631&amp;":"&amp;'Reid Validation'!I$482632),'Reid Validation'!I$482633,FALSE))</f>
        <v>0</v>
      </c>
      <c r="J23" s="318">
        <f ca="1">+IF(ISERROR(HLOOKUP($B23,INDIRECT("'Monthly Resource Report'!"&amp;'Reid Validation'!J$482631&amp;":"&amp;'Reid Validation'!J$482632),'Reid Validation'!J$482633,FALSE)),0,HLOOKUP($B23,INDIRECT("'Monthly Resource Report'!"&amp;'Reid Validation'!J$482631&amp;":"&amp;'Reid Validation'!J$482632),'Reid Validation'!J$482633,FALSE))</f>
        <v>0</v>
      </c>
      <c r="L23" s="301">
        <v>41883</v>
      </c>
      <c r="M23" s="294">
        <v>58</v>
      </c>
      <c r="N23" s="297">
        <v>0</v>
      </c>
      <c r="O23" s="299">
        <v>0.7</v>
      </c>
      <c r="P23" s="295">
        <v>0.06</v>
      </c>
      <c r="Q23" s="294">
        <f ca="1">+IF(ISERROR(HLOOKUP($B23,INDIRECT("'Monthly Resource Report'!"&amp;'Reid Validation'!Q$482631&amp;":"&amp;'Reid Validation'!Q$482632),'Reid Validation'!Q$482633,FALSE)),0,HLOOKUP($B23,INDIRECT("'Monthly Resource Report'!"&amp;'Reid Validation'!Q$482631&amp;":"&amp;'Reid Validation'!Q$482632),'Reid Validation'!Q$482633,FALSE))</f>
        <v>58</v>
      </c>
      <c r="R23" s="297">
        <f ca="1">+IF(ISERROR(HLOOKUP($B23,INDIRECT("'Monthly Resource Report'!"&amp;'Reid Validation'!R$482631&amp;":"&amp;'Reid Validation'!R$482632),'Reid Validation'!R$482633,FALSE)),0,HLOOKUP($B23,INDIRECT("'Monthly Resource Report'!"&amp;'Reid Validation'!R$482631&amp;":"&amp;'Reid Validation'!R$482632),'Reid Validation'!R$482633,FALSE))</f>
        <v>0</v>
      </c>
      <c r="S23" s="317">
        <f ca="1">+IF(ISERROR(HLOOKUP($B23,INDIRECT("'Monthly Resource Report'!"&amp;'Reid Validation'!S$482631&amp;":"&amp;'Reid Validation'!S$482632),'Reid Validation'!S$482633,FALSE)),0,HLOOKUP($B23,INDIRECT("'Monthly Resource Report'!"&amp;'Reid Validation'!S$482631&amp;":"&amp;'Reid Validation'!S$482632),'Reid Validation'!S$482633,FALSE))</f>
        <v>0</v>
      </c>
      <c r="T23" s="318">
        <f ca="1">+IF(ISERROR(HLOOKUP($B23,INDIRECT("'Monthly Resource Report'!"&amp;'Reid Validation'!T$482631&amp;":"&amp;'Reid Validation'!T$482632),'Reid Validation'!T$482633,FALSE)),0,HLOOKUP($B23,INDIRECT("'Monthly Resource Report'!"&amp;'Reid Validation'!T$482631&amp;":"&amp;'Reid Validation'!T$482632),'Reid Validation'!T$482633,FALSE))</f>
        <v>0</v>
      </c>
    </row>
    <row r="24" spans="2:20">
      <c r="B24" s="301">
        <v>41913</v>
      </c>
      <c r="C24" s="294">
        <v>45</v>
      </c>
      <c r="D24" s="297">
        <v>0</v>
      </c>
      <c r="E24" s="299">
        <v>0.3</v>
      </c>
      <c r="F24" s="295">
        <v>0.06</v>
      </c>
      <c r="G24" s="294">
        <f ca="1">+IF(ISERROR(HLOOKUP($B24,INDIRECT("'Monthly Resource Report'!"&amp;'Reid Validation'!G$482631&amp;":"&amp;'Reid Validation'!G$482632),'Reid Validation'!G$482633,FALSE)),0,HLOOKUP($B24,INDIRECT("'Monthly Resource Report'!"&amp;'Reid Validation'!G$482631&amp;":"&amp;'Reid Validation'!G$482632),'Reid Validation'!G$482633,FALSE))</f>
        <v>0</v>
      </c>
      <c r="H24" s="297">
        <f ca="1">+IF(ISERROR(HLOOKUP($B24,INDIRECT("'Monthly Resource Report'!"&amp;'Reid Validation'!H$482631&amp;":"&amp;'Reid Validation'!H$482632),'Reid Validation'!H$482633,FALSE)),0,HLOOKUP($B24,INDIRECT("'Monthly Resource Report'!"&amp;'Reid Validation'!H$482631&amp;":"&amp;'Reid Validation'!H$482632),'Reid Validation'!H$482633,FALSE))</f>
        <v>0</v>
      </c>
      <c r="I24" s="317">
        <f ca="1">+IF(ISERROR(HLOOKUP($B24,INDIRECT("'Monthly Resource Report'!"&amp;'Reid Validation'!I$482631&amp;":"&amp;'Reid Validation'!I$482632),'Reid Validation'!I$482633,FALSE)),0,HLOOKUP($B24,INDIRECT("'Monthly Resource Report'!"&amp;'Reid Validation'!I$482631&amp;":"&amp;'Reid Validation'!I$482632),'Reid Validation'!I$482633,FALSE))</f>
        <v>0</v>
      </c>
      <c r="J24" s="318">
        <f ca="1">+IF(ISERROR(HLOOKUP($B24,INDIRECT("'Monthly Resource Report'!"&amp;'Reid Validation'!J$482631&amp;":"&amp;'Reid Validation'!J$482632),'Reid Validation'!J$482633,FALSE)),0,HLOOKUP($B24,INDIRECT("'Monthly Resource Report'!"&amp;'Reid Validation'!J$482631&amp;":"&amp;'Reid Validation'!J$482632),'Reid Validation'!J$482633,FALSE))</f>
        <v>0</v>
      </c>
      <c r="L24" s="301">
        <v>41913</v>
      </c>
      <c r="M24" s="294">
        <v>60</v>
      </c>
      <c r="N24" s="297">
        <v>0</v>
      </c>
      <c r="O24" s="299">
        <v>0.7</v>
      </c>
      <c r="P24" s="295">
        <v>0.06</v>
      </c>
      <c r="Q24" s="294">
        <f ca="1">+IF(ISERROR(HLOOKUP($B24,INDIRECT("'Monthly Resource Report'!"&amp;'Reid Validation'!Q$482631&amp;":"&amp;'Reid Validation'!Q$482632),'Reid Validation'!Q$482633,FALSE)),0,HLOOKUP($B24,INDIRECT("'Monthly Resource Report'!"&amp;'Reid Validation'!Q$482631&amp;":"&amp;'Reid Validation'!Q$482632),'Reid Validation'!Q$482633,FALSE))</f>
        <v>60</v>
      </c>
      <c r="R24" s="297">
        <f ca="1">+IF(ISERROR(HLOOKUP($B24,INDIRECT("'Monthly Resource Report'!"&amp;'Reid Validation'!R$482631&amp;":"&amp;'Reid Validation'!R$482632),'Reid Validation'!R$482633,FALSE)),0,HLOOKUP($B24,INDIRECT("'Monthly Resource Report'!"&amp;'Reid Validation'!R$482631&amp;":"&amp;'Reid Validation'!R$482632),'Reid Validation'!R$482633,FALSE))</f>
        <v>0</v>
      </c>
      <c r="S24" s="317">
        <f ca="1">+IF(ISERROR(HLOOKUP($B24,INDIRECT("'Monthly Resource Report'!"&amp;'Reid Validation'!S$482631&amp;":"&amp;'Reid Validation'!S$482632),'Reid Validation'!S$482633,FALSE)),0,HLOOKUP($B24,INDIRECT("'Monthly Resource Report'!"&amp;'Reid Validation'!S$482631&amp;":"&amp;'Reid Validation'!S$482632),'Reid Validation'!S$482633,FALSE))</f>
        <v>0</v>
      </c>
      <c r="T24" s="318">
        <f ca="1">+IF(ISERROR(HLOOKUP($B24,INDIRECT("'Monthly Resource Report'!"&amp;'Reid Validation'!T$482631&amp;":"&amp;'Reid Validation'!T$482632),'Reid Validation'!T$482633,FALSE)),0,HLOOKUP($B24,INDIRECT("'Monthly Resource Report'!"&amp;'Reid Validation'!T$482631&amp;":"&amp;'Reid Validation'!T$482632),'Reid Validation'!T$482633,FALSE))</f>
        <v>0</v>
      </c>
    </row>
    <row r="25" spans="2:20">
      <c r="B25" s="301">
        <v>41944</v>
      </c>
      <c r="C25" s="294">
        <v>45</v>
      </c>
      <c r="D25" s="297">
        <v>0</v>
      </c>
      <c r="E25" s="299">
        <v>0.3</v>
      </c>
      <c r="F25" s="295">
        <v>0.06</v>
      </c>
      <c r="G25" s="294">
        <f ca="1">+IF(ISERROR(HLOOKUP($B25,INDIRECT("'Monthly Resource Report'!"&amp;'Reid Validation'!G$482631&amp;":"&amp;'Reid Validation'!G$482632),'Reid Validation'!G$482633,FALSE)),0,HLOOKUP($B25,INDIRECT("'Monthly Resource Report'!"&amp;'Reid Validation'!G$482631&amp;":"&amp;'Reid Validation'!G$482632),'Reid Validation'!G$482633,FALSE))</f>
        <v>0</v>
      </c>
      <c r="H25" s="297">
        <f ca="1">+IF(ISERROR(HLOOKUP($B25,INDIRECT("'Monthly Resource Report'!"&amp;'Reid Validation'!H$482631&amp;":"&amp;'Reid Validation'!H$482632),'Reid Validation'!H$482633,FALSE)),0,HLOOKUP($B25,INDIRECT("'Monthly Resource Report'!"&amp;'Reid Validation'!H$482631&amp;":"&amp;'Reid Validation'!H$482632),'Reid Validation'!H$482633,FALSE))</f>
        <v>0</v>
      </c>
      <c r="I25" s="317">
        <f ca="1">+IF(ISERROR(HLOOKUP($B25,INDIRECT("'Monthly Resource Report'!"&amp;'Reid Validation'!I$482631&amp;":"&amp;'Reid Validation'!I$482632),'Reid Validation'!I$482633,FALSE)),0,HLOOKUP($B25,INDIRECT("'Monthly Resource Report'!"&amp;'Reid Validation'!I$482631&amp;":"&amp;'Reid Validation'!I$482632),'Reid Validation'!I$482633,FALSE))</f>
        <v>0</v>
      </c>
      <c r="J25" s="318">
        <f ca="1">+IF(ISERROR(HLOOKUP($B25,INDIRECT("'Monthly Resource Report'!"&amp;'Reid Validation'!J$482631&amp;":"&amp;'Reid Validation'!J$482632),'Reid Validation'!J$482633,FALSE)),0,HLOOKUP($B25,INDIRECT("'Monthly Resource Report'!"&amp;'Reid Validation'!J$482631&amp;":"&amp;'Reid Validation'!J$482632),'Reid Validation'!J$482633,FALSE))</f>
        <v>0</v>
      </c>
      <c r="L25" s="301">
        <v>41944</v>
      </c>
      <c r="M25" s="294">
        <v>60</v>
      </c>
      <c r="N25" s="297">
        <v>0</v>
      </c>
      <c r="O25" s="299">
        <v>0.7</v>
      </c>
      <c r="P25" s="295">
        <v>0.06</v>
      </c>
      <c r="Q25" s="294">
        <f ca="1">+IF(ISERROR(HLOOKUP($B25,INDIRECT("'Monthly Resource Report'!"&amp;'Reid Validation'!Q$482631&amp;":"&amp;'Reid Validation'!Q$482632),'Reid Validation'!Q$482633,FALSE)),0,HLOOKUP($B25,INDIRECT("'Monthly Resource Report'!"&amp;'Reid Validation'!Q$482631&amp;":"&amp;'Reid Validation'!Q$482632),'Reid Validation'!Q$482633,FALSE))</f>
        <v>60</v>
      </c>
      <c r="R25" s="297">
        <f ca="1">+IF(ISERROR(HLOOKUP($B25,INDIRECT("'Monthly Resource Report'!"&amp;'Reid Validation'!R$482631&amp;":"&amp;'Reid Validation'!R$482632),'Reid Validation'!R$482633,FALSE)),0,HLOOKUP($B25,INDIRECT("'Monthly Resource Report'!"&amp;'Reid Validation'!R$482631&amp;":"&amp;'Reid Validation'!R$482632),'Reid Validation'!R$482633,FALSE))</f>
        <v>0</v>
      </c>
      <c r="S25" s="317">
        <f ca="1">+IF(ISERROR(HLOOKUP($B25,INDIRECT("'Monthly Resource Report'!"&amp;'Reid Validation'!S$482631&amp;":"&amp;'Reid Validation'!S$482632),'Reid Validation'!S$482633,FALSE)),0,HLOOKUP($B25,INDIRECT("'Monthly Resource Report'!"&amp;'Reid Validation'!S$482631&amp;":"&amp;'Reid Validation'!S$482632),'Reid Validation'!S$482633,FALSE))</f>
        <v>0</v>
      </c>
      <c r="T25" s="318">
        <f ca="1">+IF(ISERROR(HLOOKUP($B25,INDIRECT("'Monthly Resource Report'!"&amp;'Reid Validation'!T$482631&amp;":"&amp;'Reid Validation'!T$482632),'Reid Validation'!T$482633,FALSE)),0,HLOOKUP($B25,INDIRECT("'Monthly Resource Report'!"&amp;'Reid Validation'!T$482631&amp;":"&amp;'Reid Validation'!T$482632),'Reid Validation'!T$482633,FALSE))</f>
        <v>0</v>
      </c>
    </row>
    <row r="26" spans="2:20">
      <c r="B26" s="301">
        <v>41974</v>
      </c>
      <c r="C26" s="294">
        <v>45</v>
      </c>
      <c r="D26" s="297">
        <v>0</v>
      </c>
      <c r="E26" s="299">
        <v>0.3</v>
      </c>
      <c r="F26" s="295">
        <v>0.06</v>
      </c>
      <c r="G26" s="294">
        <f ca="1">+IF(ISERROR(HLOOKUP($B26,INDIRECT("'Monthly Resource Report'!"&amp;'Reid Validation'!G$482631&amp;":"&amp;'Reid Validation'!G$482632),'Reid Validation'!G$482633,FALSE)),0,HLOOKUP($B26,INDIRECT("'Monthly Resource Report'!"&amp;'Reid Validation'!G$482631&amp;":"&amp;'Reid Validation'!G$482632),'Reid Validation'!G$482633,FALSE))</f>
        <v>0</v>
      </c>
      <c r="H26" s="297">
        <f ca="1">+IF(ISERROR(HLOOKUP($B26,INDIRECT("'Monthly Resource Report'!"&amp;'Reid Validation'!H$482631&amp;":"&amp;'Reid Validation'!H$482632),'Reid Validation'!H$482633,FALSE)),0,HLOOKUP($B26,INDIRECT("'Monthly Resource Report'!"&amp;'Reid Validation'!H$482631&amp;":"&amp;'Reid Validation'!H$482632),'Reid Validation'!H$482633,FALSE))</f>
        <v>0</v>
      </c>
      <c r="I26" s="317">
        <f ca="1">+IF(ISERROR(HLOOKUP($B26,INDIRECT("'Monthly Resource Report'!"&amp;'Reid Validation'!I$482631&amp;":"&amp;'Reid Validation'!I$482632),'Reid Validation'!I$482633,FALSE)),0,HLOOKUP($B26,INDIRECT("'Monthly Resource Report'!"&amp;'Reid Validation'!I$482631&amp;":"&amp;'Reid Validation'!I$482632),'Reid Validation'!I$482633,FALSE))</f>
        <v>0</v>
      </c>
      <c r="J26" s="318">
        <f ca="1">+IF(ISERROR(HLOOKUP($B26,INDIRECT("'Monthly Resource Report'!"&amp;'Reid Validation'!J$482631&amp;":"&amp;'Reid Validation'!J$482632),'Reid Validation'!J$482633,FALSE)),0,HLOOKUP($B26,INDIRECT("'Monthly Resource Report'!"&amp;'Reid Validation'!J$482631&amp;":"&amp;'Reid Validation'!J$482632),'Reid Validation'!J$482633,FALSE))</f>
        <v>0</v>
      </c>
      <c r="L26" s="301">
        <v>41974</v>
      </c>
      <c r="M26" s="294">
        <v>65</v>
      </c>
      <c r="N26" s="297">
        <v>0</v>
      </c>
      <c r="O26" s="299">
        <v>0.7</v>
      </c>
      <c r="P26" s="295">
        <v>0.06</v>
      </c>
      <c r="Q26" s="294">
        <f ca="1">+IF(ISERROR(HLOOKUP($B26,INDIRECT("'Monthly Resource Report'!"&amp;'Reid Validation'!Q$482631&amp;":"&amp;'Reid Validation'!Q$482632),'Reid Validation'!Q$482633,FALSE)),0,HLOOKUP($B26,INDIRECT("'Monthly Resource Report'!"&amp;'Reid Validation'!Q$482631&amp;":"&amp;'Reid Validation'!Q$482632),'Reid Validation'!Q$482633,FALSE))</f>
        <v>65</v>
      </c>
      <c r="R26" s="297">
        <f ca="1">+IF(ISERROR(HLOOKUP($B26,INDIRECT("'Monthly Resource Report'!"&amp;'Reid Validation'!R$482631&amp;":"&amp;'Reid Validation'!R$482632),'Reid Validation'!R$482633,FALSE)),0,HLOOKUP($B26,INDIRECT("'Monthly Resource Report'!"&amp;'Reid Validation'!R$482631&amp;":"&amp;'Reid Validation'!R$482632),'Reid Validation'!R$482633,FALSE))</f>
        <v>0</v>
      </c>
      <c r="S26" s="317">
        <f ca="1">+IF(ISERROR(HLOOKUP($B26,INDIRECT("'Monthly Resource Report'!"&amp;'Reid Validation'!S$482631&amp;":"&amp;'Reid Validation'!S$482632),'Reid Validation'!S$482633,FALSE)),0,HLOOKUP($B26,INDIRECT("'Monthly Resource Report'!"&amp;'Reid Validation'!S$482631&amp;":"&amp;'Reid Validation'!S$482632),'Reid Validation'!S$482633,FALSE))</f>
        <v>0</v>
      </c>
      <c r="T26" s="318">
        <f ca="1">+IF(ISERROR(HLOOKUP($B26,INDIRECT("'Monthly Resource Report'!"&amp;'Reid Validation'!T$482631&amp;":"&amp;'Reid Validation'!T$482632),'Reid Validation'!T$482633,FALSE)),0,HLOOKUP($B26,INDIRECT("'Monthly Resource Report'!"&amp;'Reid Validation'!T$482631&amp;":"&amp;'Reid Validation'!T$482632),'Reid Validation'!T$482633,FALSE))</f>
        <v>0</v>
      </c>
    </row>
    <row r="27" spans="2:20">
      <c r="B27" s="301">
        <v>42005</v>
      </c>
      <c r="C27" s="294">
        <v>45</v>
      </c>
      <c r="D27" s="297">
        <v>0</v>
      </c>
      <c r="E27" s="299">
        <v>0.3</v>
      </c>
      <c r="F27" s="295">
        <v>0.06</v>
      </c>
      <c r="G27" s="294">
        <f ca="1">+IF(ISERROR(HLOOKUP($B27,INDIRECT("'Monthly Resource Report'!"&amp;'Reid Validation'!G$482631&amp;":"&amp;'Reid Validation'!G$482632),'Reid Validation'!G$482633,FALSE)),0,HLOOKUP($B27,INDIRECT("'Monthly Resource Report'!"&amp;'Reid Validation'!G$482631&amp;":"&amp;'Reid Validation'!G$482632),'Reid Validation'!G$482633,FALSE))</f>
        <v>45</v>
      </c>
      <c r="H27" s="297">
        <f ca="1">+IF(ISERROR(HLOOKUP($B27,INDIRECT("'Monthly Resource Report'!"&amp;'Reid Validation'!H$482631&amp;":"&amp;'Reid Validation'!H$482632),'Reid Validation'!H$482633,FALSE)),0,HLOOKUP($B27,INDIRECT("'Monthly Resource Report'!"&amp;'Reid Validation'!H$482631&amp;":"&amp;'Reid Validation'!H$482632),'Reid Validation'!H$482633,FALSE))</f>
        <v>0</v>
      </c>
      <c r="I27" s="317">
        <f ca="1">+IF(ISERROR(HLOOKUP($B27,INDIRECT("'Monthly Resource Report'!"&amp;'Reid Validation'!I$482631&amp;":"&amp;'Reid Validation'!I$482632),'Reid Validation'!I$482633,FALSE)),0,HLOOKUP($B27,INDIRECT("'Monthly Resource Report'!"&amp;'Reid Validation'!I$482631&amp;":"&amp;'Reid Validation'!I$482632),'Reid Validation'!I$482633,FALSE))</f>
        <v>0</v>
      </c>
      <c r="J27" s="318">
        <f ca="1">+IF(ISERROR(HLOOKUP($B27,INDIRECT("'Monthly Resource Report'!"&amp;'Reid Validation'!J$482631&amp;":"&amp;'Reid Validation'!J$482632),'Reid Validation'!J$482633,FALSE)),0,HLOOKUP($B27,INDIRECT("'Monthly Resource Report'!"&amp;'Reid Validation'!J$482631&amp;":"&amp;'Reid Validation'!J$482632),'Reid Validation'!J$482633,FALSE))</f>
        <v>0</v>
      </c>
      <c r="L27" s="301">
        <v>42005</v>
      </c>
      <c r="M27" s="294">
        <v>65</v>
      </c>
      <c r="N27" s="297">
        <v>0</v>
      </c>
      <c r="O27" s="299">
        <v>0.7</v>
      </c>
      <c r="P27" s="295">
        <v>0.06</v>
      </c>
      <c r="Q27" s="294">
        <f ca="1">+IF(ISERROR(HLOOKUP($B27,INDIRECT("'Monthly Resource Report'!"&amp;'Reid Validation'!Q$482631&amp;":"&amp;'Reid Validation'!Q$482632),'Reid Validation'!Q$482633,FALSE)),0,HLOOKUP($B27,INDIRECT("'Monthly Resource Report'!"&amp;'Reid Validation'!Q$482631&amp;":"&amp;'Reid Validation'!Q$482632),'Reid Validation'!Q$482633,FALSE))</f>
        <v>65</v>
      </c>
      <c r="R27" s="297">
        <f ca="1">+IF(ISERROR(HLOOKUP($B27,INDIRECT("'Monthly Resource Report'!"&amp;'Reid Validation'!R$482631&amp;":"&amp;'Reid Validation'!R$482632),'Reid Validation'!R$482633,FALSE)),0,HLOOKUP($B27,INDIRECT("'Monthly Resource Report'!"&amp;'Reid Validation'!R$482631&amp;":"&amp;'Reid Validation'!R$482632),'Reid Validation'!R$482633,FALSE))</f>
        <v>0</v>
      </c>
      <c r="S27" s="317">
        <f ca="1">+IF(ISERROR(HLOOKUP($B27,INDIRECT("'Monthly Resource Report'!"&amp;'Reid Validation'!S$482631&amp;":"&amp;'Reid Validation'!S$482632),'Reid Validation'!S$482633,FALSE)),0,HLOOKUP($B27,INDIRECT("'Monthly Resource Report'!"&amp;'Reid Validation'!S$482631&amp;":"&amp;'Reid Validation'!S$482632),'Reid Validation'!S$482633,FALSE))</f>
        <v>0</v>
      </c>
      <c r="T27" s="318">
        <f ca="1">+IF(ISERROR(HLOOKUP($B27,INDIRECT("'Monthly Resource Report'!"&amp;'Reid Validation'!T$482631&amp;":"&amp;'Reid Validation'!T$482632),'Reid Validation'!T$482633,FALSE)),0,HLOOKUP($B27,INDIRECT("'Monthly Resource Report'!"&amp;'Reid Validation'!T$482631&amp;":"&amp;'Reid Validation'!T$482632),'Reid Validation'!T$482633,FALSE))</f>
        <v>0</v>
      </c>
    </row>
    <row r="28" spans="2:20">
      <c r="B28" s="301">
        <v>42036</v>
      </c>
      <c r="C28" s="294">
        <v>45</v>
      </c>
      <c r="D28" s="297">
        <v>0</v>
      </c>
      <c r="E28" s="299">
        <v>0.3</v>
      </c>
      <c r="F28" s="295">
        <v>0.06</v>
      </c>
      <c r="G28" s="294">
        <f ca="1">+IF(ISERROR(HLOOKUP($B28,INDIRECT("'Monthly Resource Report'!"&amp;'Reid Validation'!G$482631&amp;":"&amp;'Reid Validation'!G$482632),'Reid Validation'!G$482633,FALSE)),0,HLOOKUP($B28,INDIRECT("'Monthly Resource Report'!"&amp;'Reid Validation'!G$482631&amp;":"&amp;'Reid Validation'!G$482632),'Reid Validation'!G$482633,FALSE))</f>
        <v>45</v>
      </c>
      <c r="H28" s="297">
        <f ca="1">+IF(ISERROR(HLOOKUP($B28,INDIRECT("'Monthly Resource Report'!"&amp;'Reid Validation'!H$482631&amp;":"&amp;'Reid Validation'!H$482632),'Reid Validation'!H$482633,FALSE)),0,HLOOKUP($B28,INDIRECT("'Monthly Resource Report'!"&amp;'Reid Validation'!H$482631&amp;":"&amp;'Reid Validation'!H$482632),'Reid Validation'!H$482633,FALSE))</f>
        <v>0</v>
      </c>
      <c r="I28" s="317">
        <f ca="1">+IF(ISERROR(HLOOKUP($B28,INDIRECT("'Monthly Resource Report'!"&amp;'Reid Validation'!I$482631&amp;":"&amp;'Reid Validation'!I$482632),'Reid Validation'!I$482633,FALSE)),0,HLOOKUP($B28,INDIRECT("'Monthly Resource Report'!"&amp;'Reid Validation'!I$482631&amp;":"&amp;'Reid Validation'!I$482632),'Reid Validation'!I$482633,FALSE))</f>
        <v>0</v>
      </c>
      <c r="J28" s="318">
        <f ca="1">+IF(ISERROR(HLOOKUP($B28,INDIRECT("'Monthly Resource Report'!"&amp;'Reid Validation'!J$482631&amp;":"&amp;'Reid Validation'!J$482632),'Reid Validation'!J$482633,FALSE)),0,HLOOKUP($B28,INDIRECT("'Monthly Resource Report'!"&amp;'Reid Validation'!J$482631&amp;":"&amp;'Reid Validation'!J$482632),'Reid Validation'!J$482633,FALSE))</f>
        <v>0</v>
      </c>
      <c r="L28" s="301">
        <v>42036</v>
      </c>
      <c r="M28" s="294">
        <v>65</v>
      </c>
      <c r="N28" s="297">
        <v>0</v>
      </c>
      <c r="O28" s="299">
        <v>0.7</v>
      </c>
      <c r="P28" s="295">
        <v>0.06</v>
      </c>
      <c r="Q28" s="294">
        <f ca="1">+IF(ISERROR(HLOOKUP($B28,INDIRECT("'Monthly Resource Report'!"&amp;'Reid Validation'!Q$482631&amp;":"&amp;'Reid Validation'!Q$482632),'Reid Validation'!Q$482633,FALSE)),0,HLOOKUP($B28,INDIRECT("'Monthly Resource Report'!"&amp;'Reid Validation'!Q$482631&amp;":"&amp;'Reid Validation'!Q$482632),'Reid Validation'!Q$482633,FALSE))</f>
        <v>65</v>
      </c>
      <c r="R28" s="297">
        <f ca="1">+IF(ISERROR(HLOOKUP($B28,INDIRECT("'Monthly Resource Report'!"&amp;'Reid Validation'!R$482631&amp;":"&amp;'Reid Validation'!R$482632),'Reid Validation'!R$482633,FALSE)),0,HLOOKUP($B28,INDIRECT("'Monthly Resource Report'!"&amp;'Reid Validation'!R$482631&amp;":"&amp;'Reid Validation'!R$482632),'Reid Validation'!R$482633,FALSE))</f>
        <v>0</v>
      </c>
      <c r="S28" s="317">
        <f ca="1">+IF(ISERROR(HLOOKUP($B28,INDIRECT("'Monthly Resource Report'!"&amp;'Reid Validation'!S$482631&amp;":"&amp;'Reid Validation'!S$482632),'Reid Validation'!S$482633,FALSE)),0,HLOOKUP($B28,INDIRECT("'Monthly Resource Report'!"&amp;'Reid Validation'!S$482631&amp;":"&amp;'Reid Validation'!S$482632),'Reid Validation'!S$482633,FALSE))</f>
        <v>0</v>
      </c>
      <c r="T28" s="318">
        <f ca="1">+IF(ISERROR(HLOOKUP($B28,INDIRECT("'Monthly Resource Report'!"&amp;'Reid Validation'!T$482631&amp;":"&amp;'Reid Validation'!T$482632),'Reid Validation'!T$482633,FALSE)),0,HLOOKUP($B28,INDIRECT("'Monthly Resource Report'!"&amp;'Reid Validation'!T$482631&amp;":"&amp;'Reid Validation'!T$482632),'Reid Validation'!T$482633,FALSE))</f>
        <v>0</v>
      </c>
    </row>
    <row r="29" spans="2:20">
      <c r="B29" s="301">
        <v>42064</v>
      </c>
      <c r="C29" s="294">
        <v>45</v>
      </c>
      <c r="D29" s="297">
        <v>0</v>
      </c>
      <c r="E29" s="299">
        <v>0.3</v>
      </c>
      <c r="F29" s="295">
        <v>0.06</v>
      </c>
      <c r="G29" s="294">
        <f ca="1">+IF(ISERROR(HLOOKUP($B29,INDIRECT("'Monthly Resource Report'!"&amp;'Reid Validation'!G$482631&amp;":"&amp;'Reid Validation'!G$482632),'Reid Validation'!G$482633,FALSE)),0,HLOOKUP($B29,INDIRECT("'Monthly Resource Report'!"&amp;'Reid Validation'!G$482631&amp;":"&amp;'Reid Validation'!G$482632),'Reid Validation'!G$482633,FALSE))</f>
        <v>0</v>
      </c>
      <c r="H29" s="297">
        <f ca="1">+IF(ISERROR(HLOOKUP($B29,INDIRECT("'Monthly Resource Report'!"&amp;'Reid Validation'!H$482631&amp;":"&amp;'Reid Validation'!H$482632),'Reid Validation'!H$482633,FALSE)),0,HLOOKUP($B29,INDIRECT("'Monthly Resource Report'!"&amp;'Reid Validation'!H$482631&amp;":"&amp;'Reid Validation'!H$482632),'Reid Validation'!H$482633,FALSE))</f>
        <v>0</v>
      </c>
      <c r="I29" s="317">
        <f ca="1">+IF(ISERROR(HLOOKUP($B29,INDIRECT("'Monthly Resource Report'!"&amp;'Reid Validation'!I$482631&amp;":"&amp;'Reid Validation'!I$482632),'Reid Validation'!I$482633,FALSE)),0,HLOOKUP($B29,INDIRECT("'Monthly Resource Report'!"&amp;'Reid Validation'!I$482631&amp;":"&amp;'Reid Validation'!I$482632),'Reid Validation'!I$482633,FALSE))</f>
        <v>0</v>
      </c>
      <c r="J29" s="318">
        <f ca="1">+IF(ISERROR(HLOOKUP($B29,INDIRECT("'Monthly Resource Report'!"&amp;'Reid Validation'!J$482631&amp;":"&amp;'Reid Validation'!J$482632),'Reid Validation'!J$482633,FALSE)),0,HLOOKUP($B29,INDIRECT("'Monthly Resource Report'!"&amp;'Reid Validation'!J$482631&amp;":"&amp;'Reid Validation'!J$482632),'Reid Validation'!J$482633,FALSE))</f>
        <v>0</v>
      </c>
      <c r="L29" s="301">
        <v>42064</v>
      </c>
      <c r="M29" s="294">
        <v>65</v>
      </c>
      <c r="N29" s="297">
        <v>0</v>
      </c>
      <c r="O29" s="299">
        <v>0.7</v>
      </c>
      <c r="P29" s="295">
        <v>0.06</v>
      </c>
      <c r="Q29" s="294">
        <f ca="1">+IF(ISERROR(HLOOKUP($B29,INDIRECT("'Monthly Resource Report'!"&amp;'Reid Validation'!Q$482631&amp;":"&amp;'Reid Validation'!Q$482632),'Reid Validation'!Q$482633,FALSE)),0,HLOOKUP($B29,INDIRECT("'Monthly Resource Report'!"&amp;'Reid Validation'!Q$482631&amp;":"&amp;'Reid Validation'!Q$482632),'Reid Validation'!Q$482633,FALSE))</f>
        <v>65</v>
      </c>
      <c r="R29" s="297">
        <f ca="1">+IF(ISERROR(HLOOKUP($B29,INDIRECT("'Monthly Resource Report'!"&amp;'Reid Validation'!R$482631&amp;":"&amp;'Reid Validation'!R$482632),'Reid Validation'!R$482633,FALSE)),0,HLOOKUP($B29,INDIRECT("'Monthly Resource Report'!"&amp;'Reid Validation'!R$482631&amp;":"&amp;'Reid Validation'!R$482632),'Reid Validation'!R$482633,FALSE))</f>
        <v>0</v>
      </c>
      <c r="S29" s="317">
        <f ca="1">+IF(ISERROR(HLOOKUP($B29,INDIRECT("'Monthly Resource Report'!"&amp;'Reid Validation'!S$482631&amp;":"&amp;'Reid Validation'!S$482632),'Reid Validation'!S$482633,FALSE)),0,HLOOKUP($B29,INDIRECT("'Monthly Resource Report'!"&amp;'Reid Validation'!S$482631&amp;":"&amp;'Reid Validation'!S$482632),'Reid Validation'!S$482633,FALSE))</f>
        <v>0</v>
      </c>
      <c r="T29" s="318">
        <f ca="1">+IF(ISERROR(HLOOKUP($B29,INDIRECT("'Monthly Resource Report'!"&amp;'Reid Validation'!T$482631&amp;":"&amp;'Reid Validation'!T$482632),'Reid Validation'!T$482633,FALSE)),0,HLOOKUP($B29,INDIRECT("'Monthly Resource Report'!"&amp;'Reid Validation'!T$482631&amp;":"&amp;'Reid Validation'!T$482632),'Reid Validation'!T$482633,FALSE))</f>
        <v>0</v>
      </c>
    </row>
    <row r="30" spans="2:20">
      <c r="B30" s="301">
        <v>42095</v>
      </c>
      <c r="C30" s="294">
        <v>45</v>
      </c>
      <c r="D30" s="297">
        <v>0</v>
      </c>
      <c r="E30" s="299">
        <v>0.3</v>
      </c>
      <c r="F30" s="295">
        <v>0.06</v>
      </c>
      <c r="G30" s="294">
        <f ca="1">+IF(ISERROR(HLOOKUP($B30,INDIRECT("'Monthly Resource Report'!"&amp;'Reid Validation'!G$482631&amp;":"&amp;'Reid Validation'!G$482632),'Reid Validation'!G$482633,FALSE)),0,HLOOKUP($B30,INDIRECT("'Monthly Resource Report'!"&amp;'Reid Validation'!G$482631&amp;":"&amp;'Reid Validation'!G$482632),'Reid Validation'!G$482633,FALSE))</f>
        <v>0</v>
      </c>
      <c r="H30" s="297">
        <f ca="1">+IF(ISERROR(HLOOKUP($B30,INDIRECT("'Monthly Resource Report'!"&amp;'Reid Validation'!H$482631&amp;":"&amp;'Reid Validation'!H$482632),'Reid Validation'!H$482633,FALSE)),0,HLOOKUP($B30,INDIRECT("'Monthly Resource Report'!"&amp;'Reid Validation'!H$482631&amp;":"&amp;'Reid Validation'!H$482632),'Reid Validation'!H$482633,FALSE))</f>
        <v>0</v>
      </c>
      <c r="I30" s="317">
        <f ca="1">+IF(ISERROR(HLOOKUP($B30,INDIRECT("'Monthly Resource Report'!"&amp;'Reid Validation'!I$482631&amp;":"&amp;'Reid Validation'!I$482632),'Reid Validation'!I$482633,FALSE)),0,HLOOKUP($B30,INDIRECT("'Monthly Resource Report'!"&amp;'Reid Validation'!I$482631&amp;":"&amp;'Reid Validation'!I$482632),'Reid Validation'!I$482633,FALSE))</f>
        <v>0</v>
      </c>
      <c r="J30" s="318">
        <f ca="1">+IF(ISERROR(HLOOKUP($B30,INDIRECT("'Monthly Resource Report'!"&amp;'Reid Validation'!J$482631&amp;":"&amp;'Reid Validation'!J$482632),'Reid Validation'!J$482633,FALSE)),0,HLOOKUP($B30,INDIRECT("'Monthly Resource Report'!"&amp;'Reid Validation'!J$482631&amp;":"&amp;'Reid Validation'!J$482632),'Reid Validation'!J$482633,FALSE))</f>
        <v>0</v>
      </c>
      <c r="L30" s="301">
        <v>42095</v>
      </c>
      <c r="M30" s="294">
        <v>65</v>
      </c>
      <c r="N30" s="297">
        <v>0</v>
      </c>
      <c r="O30" s="299">
        <v>0.7</v>
      </c>
      <c r="P30" s="295">
        <v>0.06</v>
      </c>
      <c r="Q30" s="294">
        <f ca="1">+IF(ISERROR(HLOOKUP($B30,INDIRECT("'Monthly Resource Report'!"&amp;'Reid Validation'!Q$482631&amp;":"&amp;'Reid Validation'!Q$482632),'Reid Validation'!Q$482633,FALSE)),0,HLOOKUP($B30,INDIRECT("'Monthly Resource Report'!"&amp;'Reid Validation'!Q$482631&amp;":"&amp;'Reid Validation'!Q$482632),'Reid Validation'!Q$482633,FALSE))</f>
        <v>65</v>
      </c>
      <c r="R30" s="297">
        <f ca="1">+IF(ISERROR(HLOOKUP($B30,INDIRECT("'Monthly Resource Report'!"&amp;'Reid Validation'!R$482631&amp;":"&amp;'Reid Validation'!R$482632),'Reid Validation'!R$482633,FALSE)),0,HLOOKUP($B30,INDIRECT("'Monthly Resource Report'!"&amp;'Reid Validation'!R$482631&amp;":"&amp;'Reid Validation'!R$482632),'Reid Validation'!R$482633,FALSE))</f>
        <v>0</v>
      </c>
      <c r="S30" s="317">
        <f ca="1">+IF(ISERROR(HLOOKUP($B30,INDIRECT("'Monthly Resource Report'!"&amp;'Reid Validation'!S$482631&amp;":"&amp;'Reid Validation'!S$482632),'Reid Validation'!S$482633,FALSE)),0,HLOOKUP($B30,INDIRECT("'Monthly Resource Report'!"&amp;'Reid Validation'!S$482631&amp;":"&amp;'Reid Validation'!S$482632),'Reid Validation'!S$482633,FALSE))</f>
        <v>0</v>
      </c>
      <c r="T30" s="318">
        <f ca="1">+IF(ISERROR(HLOOKUP($B30,INDIRECT("'Monthly Resource Report'!"&amp;'Reid Validation'!T$482631&amp;":"&amp;'Reid Validation'!T$482632),'Reid Validation'!T$482633,FALSE)),0,HLOOKUP($B30,INDIRECT("'Monthly Resource Report'!"&amp;'Reid Validation'!T$482631&amp;":"&amp;'Reid Validation'!T$482632),'Reid Validation'!T$482633,FALSE))</f>
        <v>0</v>
      </c>
    </row>
    <row r="31" spans="2:20">
      <c r="B31" s="301">
        <v>42125</v>
      </c>
      <c r="C31" s="294">
        <v>45</v>
      </c>
      <c r="D31" s="297">
        <v>0</v>
      </c>
      <c r="E31" s="299">
        <v>0.3</v>
      </c>
      <c r="F31" s="295">
        <v>0.06</v>
      </c>
      <c r="G31" s="294">
        <f ca="1">+IF(ISERROR(HLOOKUP($B31,INDIRECT("'Monthly Resource Report'!"&amp;'Reid Validation'!G$482631&amp;":"&amp;'Reid Validation'!G$482632),'Reid Validation'!G$482633,FALSE)),0,HLOOKUP($B31,INDIRECT("'Monthly Resource Report'!"&amp;'Reid Validation'!G$482631&amp;":"&amp;'Reid Validation'!G$482632),'Reid Validation'!G$482633,FALSE))</f>
        <v>0</v>
      </c>
      <c r="H31" s="297">
        <f ca="1">+IF(ISERROR(HLOOKUP($B31,INDIRECT("'Monthly Resource Report'!"&amp;'Reid Validation'!H$482631&amp;":"&amp;'Reid Validation'!H$482632),'Reid Validation'!H$482633,FALSE)),0,HLOOKUP($B31,INDIRECT("'Monthly Resource Report'!"&amp;'Reid Validation'!H$482631&amp;":"&amp;'Reid Validation'!H$482632),'Reid Validation'!H$482633,FALSE))</f>
        <v>0</v>
      </c>
      <c r="I31" s="317">
        <f ca="1">+IF(ISERROR(HLOOKUP($B31,INDIRECT("'Monthly Resource Report'!"&amp;'Reid Validation'!I$482631&amp;":"&amp;'Reid Validation'!I$482632),'Reid Validation'!I$482633,FALSE)),0,HLOOKUP($B31,INDIRECT("'Monthly Resource Report'!"&amp;'Reid Validation'!I$482631&amp;":"&amp;'Reid Validation'!I$482632),'Reid Validation'!I$482633,FALSE))</f>
        <v>0</v>
      </c>
      <c r="J31" s="318">
        <f ca="1">+IF(ISERROR(HLOOKUP($B31,INDIRECT("'Monthly Resource Report'!"&amp;'Reid Validation'!J$482631&amp;":"&amp;'Reid Validation'!J$482632),'Reid Validation'!J$482633,FALSE)),0,HLOOKUP($B31,INDIRECT("'Monthly Resource Report'!"&amp;'Reid Validation'!J$482631&amp;":"&amp;'Reid Validation'!J$482632),'Reid Validation'!J$482633,FALSE))</f>
        <v>0</v>
      </c>
      <c r="L31" s="301">
        <v>42125</v>
      </c>
      <c r="M31" s="294">
        <v>60</v>
      </c>
      <c r="N31" s="297">
        <v>0</v>
      </c>
      <c r="O31" s="299">
        <v>0.7</v>
      </c>
      <c r="P31" s="295">
        <v>0.06</v>
      </c>
      <c r="Q31" s="294">
        <f ca="1">+IF(ISERROR(HLOOKUP($B31,INDIRECT("'Monthly Resource Report'!"&amp;'Reid Validation'!Q$482631&amp;":"&amp;'Reid Validation'!Q$482632),'Reid Validation'!Q$482633,FALSE)),0,HLOOKUP($B31,INDIRECT("'Monthly Resource Report'!"&amp;'Reid Validation'!Q$482631&amp;":"&amp;'Reid Validation'!Q$482632),'Reid Validation'!Q$482633,FALSE))</f>
        <v>60</v>
      </c>
      <c r="R31" s="297">
        <f ca="1">+IF(ISERROR(HLOOKUP($B31,INDIRECT("'Monthly Resource Report'!"&amp;'Reid Validation'!R$482631&amp;":"&amp;'Reid Validation'!R$482632),'Reid Validation'!R$482633,FALSE)),0,HLOOKUP($B31,INDIRECT("'Monthly Resource Report'!"&amp;'Reid Validation'!R$482631&amp;":"&amp;'Reid Validation'!R$482632),'Reid Validation'!R$482633,FALSE))</f>
        <v>0</v>
      </c>
      <c r="S31" s="317">
        <f ca="1">+IF(ISERROR(HLOOKUP($B31,INDIRECT("'Monthly Resource Report'!"&amp;'Reid Validation'!S$482631&amp;":"&amp;'Reid Validation'!S$482632),'Reid Validation'!S$482633,FALSE)),0,HLOOKUP($B31,INDIRECT("'Monthly Resource Report'!"&amp;'Reid Validation'!S$482631&amp;":"&amp;'Reid Validation'!S$482632),'Reid Validation'!S$482633,FALSE))</f>
        <v>0</v>
      </c>
      <c r="T31" s="318">
        <f ca="1">+IF(ISERROR(HLOOKUP($B31,INDIRECT("'Monthly Resource Report'!"&amp;'Reid Validation'!T$482631&amp;":"&amp;'Reid Validation'!T$482632),'Reid Validation'!T$482633,FALSE)),0,HLOOKUP($B31,INDIRECT("'Monthly Resource Report'!"&amp;'Reid Validation'!T$482631&amp;":"&amp;'Reid Validation'!T$482632),'Reid Validation'!T$482633,FALSE))</f>
        <v>0</v>
      </c>
    </row>
    <row r="32" spans="2:20">
      <c r="B32" s="301">
        <v>42156</v>
      </c>
      <c r="C32" s="294">
        <v>45</v>
      </c>
      <c r="D32" s="297">
        <v>0</v>
      </c>
      <c r="E32" s="299">
        <v>0.3</v>
      </c>
      <c r="F32" s="295">
        <v>0.06</v>
      </c>
      <c r="G32" s="294">
        <f ca="1">+IF(ISERROR(HLOOKUP($B32,INDIRECT("'Monthly Resource Report'!"&amp;'Reid Validation'!G$482631&amp;":"&amp;'Reid Validation'!G$482632),'Reid Validation'!G$482633,FALSE)),0,HLOOKUP($B32,INDIRECT("'Monthly Resource Report'!"&amp;'Reid Validation'!G$482631&amp;":"&amp;'Reid Validation'!G$482632),'Reid Validation'!G$482633,FALSE))</f>
        <v>0</v>
      </c>
      <c r="H32" s="297">
        <f ca="1">+IF(ISERROR(HLOOKUP($B32,INDIRECT("'Monthly Resource Report'!"&amp;'Reid Validation'!H$482631&amp;":"&amp;'Reid Validation'!H$482632),'Reid Validation'!H$482633,FALSE)),0,HLOOKUP($B32,INDIRECT("'Monthly Resource Report'!"&amp;'Reid Validation'!H$482631&amp;":"&amp;'Reid Validation'!H$482632),'Reid Validation'!H$482633,FALSE))</f>
        <v>0</v>
      </c>
      <c r="I32" s="317">
        <f ca="1">+IF(ISERROR(HLOOKUP($B32,INDIRECT("'Monthly Resource Report'!"&amp;'Reid Validation'!I$482631&amp;":"&amp;'Reid Validation'!I$482632),'Reid Validation'!I$482633,FALSE)),0,HLOOKUP($B32,INDIRECT("'Monthly Resource Report'!"&amp;'Reid Validation'!I$482631&amp;":"&amp;'Reid Validation'!I$482632),'Reid Validation'!I$482633,FALSE))</f>
        <v>0</v>
      </c>
      <c r="J32" s="318">
        <f ca="1">+IF(ISERROR(HLOOKUP($B32,INDIRECT("'Monthly Resource Report'!"&amp;'Reid Validation'!J$482631&amp;":"&amp;'Reid Validation'!J$482632),'Reid Validation'!J$482633,FALSE)),0,HLOOKUP($B32,INDIRECT("'Monthly Resource Report'!"&amp;'Reid Validation'!J$482631&amp;":"&amp;'Reid Validation'!J$482632),'Reid Validation'!J$482633,FALSE))</f>
        <v>0</v>
      </c>
      <c r="L32" s="301">
        <v>42156</v>
      </c>
      <c r="M32" s="294">
        <v>60</v>
      </c>
      <c r="N32" s="297">
        <v>0</v>
      </c>
      <c r="O32" s="299">
        <v>0.7</v>
      </c>
      <c r="P32" s="295">
        <v>0.06</v>
      </c>
      <c r="Q32" s="294">
        <f ca="1">+IF(ISERROR(HLOOKUP($B32,INDIRECT("'Monthly Resource Report'!"&amp;'Reid Validation'!Q$482631&amp;":"&amp;'Reid Validation'!Q$482632),'Reid Validation'!Q$482633,FALSE)),0,HLOOKUP($B32,INDIRECT("'Monthly Resource Report'!"&amp;'Reid Validation'!Q$482631&amp;":"&amp;'Reid Validation'!Q$482632),'Reid Validation'!Q$482633,FALSE))</f>
        <v>60</v>
      </c>
      <c r="R32" s="297">
        <f ca="1">+IF(ISERROR(HLOOKUP($B32,INDIRECT("'Monthly Resource Report'!"&amp;'Reid Validation'!R$482631&amp;":"&amp;'Reid Validation'!R$482632),'Reid Validation'!R$482633,FALSE)),0,HLOOKUP($B32,INDIRECT("'Monthly Resource Report'!"&amp;'Reid Validation'!R$482631&amp;":"&amp;'Reid Validation'!R$482632),'Reid Validation'!R$482633,FALSE))</f>
        <v>0</v>
      </c>
      <c r="S32" s="317">
        <f ca="1">+IF(ISERROR(HLOOKUP($B32,INDIRECT("'Monthly Resource Report'!"&amp;'Reid Validation'!S$482631&amp;":"&amp;'Reid Validation'!S$482632),'Reid Validation'!S$482633,FALSE)),0,HLOOKUP($B32,INDIRECT("'Monthly Resource Report'!"&amp;'Reid Validation'!S$482631&amp;":"&amp;'Reid Validation'!S$482632),'Reid Validation'!S$482633,FALSE))</f>
        <v>0</v>
      </c>
      <c r="T32" s="318">
        <f ca="1">+IF(ISERROR(HLOOKUP($B32,INDIRECT("'Monthly Resource Report'!"&amp;'Reid Validation'!T$482631&amp;":"&amp;'Reid Validation'!T$482632),'Reid Validation'!T$482633,FALSE)),0,HLOOKUP($B32,INDIRECT("'Monthly Resource Report'!"&amp;'Reid Validation'!T$482631&amp;":"&amp;'Reid Validation'!T$482632),'Reid Validation'!T$482633,FALSE))</f>
        <v>0</v>
      </c>
    </row>
    <row r="33" spans="2:20">
      <c r="B33" s="301">
        <v>42186</v>
      </c>
      <c r="C33" s="294">
        <v>45</v>
      </c>
      <c r="D33" s="297">
        <v>0</v>
      </c>
      <c r="E33" s="299">
        <v>0.3</v>
      </c>
      <c r="F33" s="295">
        <v>0.06</v>
      </c>
      <c r="G33" s="294">
        <f ca="1">+IF(ISERROR(HLOOKUP($B33,INDIRECT("'Monthly Resource Report'!"&amp;'Reid Validation'!G$482631&amp;":"&amp;'Reid Validation'!G$482632),'Reid Validation'!G$482633,FALSE)),0,HLOOKUP($B33,INDIRECT("'Monthly Resource Report'!"&amp;'Reid Validation'!G$482631&amp;":"&amp;'Reid Validation'!G$482632),'Reid Validation'!G$482633,FALSE))</f>
        <v>45</v>
      </c>
      <c r="H33" s="297">
        <f ca="1">+IF(ISERROR(HLOOKUP($B33,INDIRECT("'Monthly Resource Report'!"&amp;'Reid Validation'!H$482631&amp;":"&amp;'Reid Validation'!H$482632),'Reid Validation'!H$482633,FALSE)),0,HLOOKUP($B33,INDIRECT("'Monthly Resource Report'!"&amp;'Reid Validation'!H$482631&amp;":"&amp;'Reid Validation'!H$482632),'Reid Validation'!H$482633,FALSE))</f>
        <v>0</v>
      </c>
      <c r="I33" s="317">
        <f ca="1">+IF(ISERROR(HLOOKUP($B33,INDIRECT("'Monthly Resource Report'!"&amp;'Reid Validation'!I$482631&amp;":"&amp;'Reid Validation'!I$482632),'Reid Validation'!I$482633,FALSE)),0,HLOOKUP($B33,INDIRECT("'Monthly Resource Report'!"&amp;'Reid Validation'!I$482631&amp;":"&amp;'Reid Validation'!I$482632),'Reid Validation'!I$482633,FALSE))</f>
        <v>0</v>
      </c>
      <c r="J33" s="318">
        <f ca="1">+IF(ISERROR(HLOOKUP($B33,INDIRECT("'Monthly Resource Report'!"&amp;'Reid Validation'!J$482631&amp;":"&amp;'Reid Validation'!J$482632),'Reid Validation'!J$482633,FALSE)),0,HLOOKUP($B33,INDIRECT("'Monthly Resource Report'!"&amp;'Reid Validation'!J$482631&amp;":"&amp;'Reid Validation'!J$482632),'Reid Validation'!J$482633,FALSE))</f>
        <v>0</v>
      </c>
      <c r="L33" s="301">
        <v>42186</v>
      </c>
      <c r="M33" s="294">
        <v>58</v>
      </c>
      <c r="N33" s="297">
        <v>0</v>
      </c>
      <c r="O33" s="299">
        <v>0.7</v>
      </c>
      <c r="P33" s="295">
        <v>0.06</v>
      </c>
      <c r="Q33" s="294">
        <f ca="1">+IF(ISERROR(HLOOKUP($B33,INDIRECT("'Monthly Resource Report'!"&amp;'Reid Validation'!Q$482631&amp;":"&amp;'Reid Validation'!Q$482632),'Reid Validation'!Q$482633,FALSE)),0,HLOOKUP($B33,INDIRECT("'Monthly Resource Report'!"&amp;'Reid Validation'!Q$482631&amp;":"&amp;'Reid Validation'!Q$482632),'Reid Validation'!Q$482633,FALSE))</f>
        <v>58</v>
      </c>
      <c r="R33" s="297">
        <f ca="1">+IF(ISERROR(HLOOKUP($B33,INDIRECT("'Monthly Resource Report'!"&amp;'Reid Validation'!R$482631&amp;":"&amp;'Reid Validation'!R$482632),'Reid Validation'!R$482633,FALSE)),0,HLOOKUP($B33,INDIRECT("'Monthly Resource Report'!"&amp;'Reid Validation'!R$482631&amp;":"&amp;'Reid Validation'!R$482632),'Reid Validation'!R$482633,FALSE))</f>
        <v>0</v>
      </c>
      <c r="S33" s="317">
        <f ca="1">+IF(ISERROR(HLOOKUP($B33,INDIRECT("'Monthly Resource Report'!"&amp;'Reid Validation'!S$482631&amp;":"&amp;'Reid Validation'!S$482632),'Reid Validation'!S$482633,FALSE)),0,HLOOKUP($B33,INDIRECT("'Monthly Resource Report'!"&amp;'Reid Validation'!S$482631&amp;":"&amp;'Reid Validation'!S$482632),'Reid Validation'!S$482633,FALSE))</f>
        <v>0</v>
      </c>
      <c r="T33" s="318">
        <f ca="1">+IF(ISERROR(HLOOKUP($B33,INDIRECT("'Monthly Resource Report'!"&amp;'Reid Validation'!T$482631&amp;":"&amp;'Reid Validation'!T$482632),'Reid Validation'!T$482633,FALSE)),0,HLOOKUP($B33,INDIRECT("'Monthly Resource Report'!"&amp;'Reid Validation'!T$482631&amp;":"&amp;'Reid Validation'!T$482632),'Reid Validation'!T$482633,FALSE))</f>
        <v>0</v>
      </c>
    </row>
    <row r="34" spans="2:20">
      <c r="B34" s="301">
        <v>42217</v>
      </c>
      <c r="C34" s="294">
        <v>45</v>
      </c>
      <c r="D34" s="297">
        <v>0</v>
      </c>
      <c r="E34" s="299">
        <v>0.3</v>
      </c>
      <c r="F34" s="295">
        <v>0.06</v>
      </c>
      <c r="G34" s="294">
        <f ca="1">+IF(ISERROR(HLOOKUP($B34,INDIRECT("'Monthly Resource Report'!"&amp;'Reid Validation'!G$482631&amp;":"&amp;'Reid Validation'!G$482632),'Reid Validation'!G$482633,FALSE)),0,HLOOKUP($B34,INDIRECT("'Monthly Resource Report'!"&amp;'Reid Validation'!G$482631&amp;":"&amp;'Reid Validation'!G$482632),'Reid Validation'!G$482633,FALSE))</f>
        <v>45</v>
      </c>
      <c r="H34" s="297">
        <f ca="1">+IF(ISERROR(HLOOKUP($B34,INDIRECT("'Monthly Resource Report'!"&amp;'Reid Validation'!H$482631&amp;":"&amp;'Reid Validation'!H$482632),'Reid Validation'!H$482633,FALSE)),0,HLOOKUP($B34,INDIRECT("'Monthly Resource Report'!"&amp;'Reid Validation'!H$482631&amp;":"&amp;'Reid Validation'!H$482632),'Reid Validation'!H$482633,FALSE))</f>
        <v>0</v>
      </c>
      <c r="I34" s="317">
        <f ca="1">+IF(ISERROR(HLOOKUP($B34,INDIRECT("'Monthly Resource Report'!"&amp;'Reid Validation'!I$482631&amp;":"&amp;'Reid Validation'!I$482632),'Reid Validation'!I$482633,FALSE)),0,HLOOKUP($B34,INDIRECT("'Monthly Resource Report'!"&amp;'Reid Validation'!I$482631&amp;":"&amp;'Reid Validation'!I$482632),'Reid Validation'!I$482633,FALSE))</f>
        <v>0</v>
      </c>
      <c r="J34" s="318">
        <f ca="1">+IF(ISERROR(HLOOKUP($B34,INDIRECT("'Monthly Resource Report'!"&amp;'Reid Validation'!J$482631&amp;":"&amp;'Reid Validation'!J$482632),'Reid Validation'!J$482633,FALSE)),0,HLOOKUP($B34,INDIRECT("'Monthly Resource Report'!"&amp;'Reid Validation'!J$482631&amp;":"&amp;'Reid Validation'!J$482632),'Reid Validation'!J$482633,FALSE))</f>
        <v>0</v>
      </c>
      <c r="L34" s="301">
        <v>42217</v>
      </c>
      <c r="M34" s="294">
        <v>58</v>
      </c>
      <c r="N34" s="297">
        <v>0</v>
      </c>
      <c r="O34" s="299">
        <v>0.7</v>
      </c>
      <c r="P34" s="295">
        <v>0.06</v>
      </c>
      <c r="Q34" s="294">
        <f ca="1">+IF(ISERROR(HLOOKUP($B34,INDIRECT("'Monthly Resource Report'!"&amp;'Reid Validation'!Q$482631&amp;":"&amp;'Reid Validation'!Q$482632),'Reid Validation'!Q$482633,FALSE)),0,HLOOKUP($B34,INDIRECT("'Monthly Resource Report'!"&amp;'Reid Validation'!Q$482631&amp;":"&amp;'Reid Validation'!Q$482632),'Reid Validation'!Q$482633,FALSE))</f>
        <v>58</v>
      </c>
      <c r="R34" s="297">
        <f ca="1">+IF(ISERROR(HLOOKUP($B34,INDIRECT("'Monthly Resource Report'!"&amp;'Reid Validation'!R$482631&amp;":"&amp;'Reid Validation'!R$482632),'Reid Validation'!R$482633,FALSE)),0,HLOOKUP($B34,INDIRECT("'Monthly Resource Report'!"&amp;'Reid Validation'!R$482631&amp;":"&amp;'Reid Validation'!R$482632),'Reid Validation'!R$482633,FALSE))</f>
        <v>0</v>
      </c>
      <c r="S34" s="317">
        <f ca="1">+IF(ISERROR(HLOOKUP($B34,INDIRECT("'Monthly Resource Report'!"&amp;'Reid Validation'!S$482631&amp;":"&amp;'Reid Validation'!S$482632),'Reid Validation'!S$482633,FALSE)),0,HLOOKUP($B34,INDIRECT("'Monthly Resource Report'!"&amp;'Reid Validation'!S$482631&amp;":"&amp;'Reid Validation'!S$482632),'Reid Validation'!S$482633,FALSE))</f>
        <v>0</v>
      </c>
      <c r="T34" s="318">
        <f ca="1">+IF(ISERROR(HLOOKUP($B34,INDIRECT("'Monthly Resource Report'!"&amp;'Reid Validation'!T$482631&amp;":"&amp;'Reid Validation'!T$482632),'Reid Validation'!T$482633,FALSE)),0,HLOOKUP($B34,INDIRECT("'Monthly Resource Report'!"&amp;'Reid Validation'!T$482631&amp;":"&amp;'Reid Validation'!T$482632),'Reid Validation'!T$482633,FALSE))</f>
        <v>0</v>
      </c>
    </row>
    <row r="35" spans="2:20">
      <c r="B35" s="301">
        <v>42248</v>
      </c>
      <c r="C35" s="294">
        <v>45</v>
      </c>
      <c r="D35" s="297">
        <v>0</v>
      </c>
      <c r="E35" s="299">
        <v>0.3</v>
      </c>
      <c r="F35" s="295">
        <v>0.06</v>
      </c>
      <c r="G35" s="294">
        <f ca="1">+IF(ISERROR(HLOOKUP($B35,INDIRECT("'Monthly Resource Report'!"&amp;'Reid Validation'!G$482631&amp;":"&amp;'Reid Validation'!G$482632),'Reid Validation'!G$482633,FALSE)),0,HLOOKUP($B35,INDIRECT("'Monthly Resource Report'!"&amp;'Reid Validation'!G$482631&amp;":"&amp;'Reid Validation'!G$482632),'Reid Validation'!G$482633,FALSE))</f>
        <v>0</v>
      </c>
      <c r="H35" s="297">
        <f ca="1">+IF(ISERROR(HLOOKUP($B35,INDIRECT("'Monthly Resource Report'!"&amp;'Reid Validation'!H$482631&amp;":"&amp;'Reid Validation'!H$482632),'Reid Validation'!H$482633,FALSE)),0,HLOOKUP($B35,INDIRECT("'Monthly Resource Report'!"&amp;'Reid Validation'!H$482631&amp;":"&amp;'Reid Validation'!H$482632),'Reid Validation'!H$482633,FALSE))</f>
        <v>0</v>
      </c>
      <c r="I35" s="317">
        <f ca="1">+IF(ISERROR(HLOOKUP($B35,INDIRECT("'Monthly Resource Report'!"&amp;'Reid Validation'!I$482631&amp;":"&amp;'Reid Validation'!I$482632),'Reid Validation'!I$482633,FALSE)),0,HLOOKUP($B35,INDIRECT("'Monthly Resource Report'!"&amp;'Reid Validation'!I$482631&amp;":"&amp;'Reid Validation'!I$482632),'Reid Validation'!I$482633,FALSE))</f>
        <v>0</v>
      </c>
      <c r="J35" s="318">
        <f ca="1">+IF(ISERROR(HLOOKUP($B35,INDIRECT("'Monthly Resource Report'!"&amp;'Reid Validation'!J$482631&amp;":"&amp;'Reid Validation'!J$482632),'Reid Validation'!J$482633,FALSE)),0,HLOOKUP($B35,INDIRECT("'Monthly Resource Report'!"&amp;'Reid Validation'!J$482631&amp;":"&amp;'Reid Validation'!J$482632),'Reid Validation'!J$482633,FALSE))</f>
        <v>0</v>
      </c>
      <c r="L35" s="301">
        <v>42248</v>
      </c>
      <c r="M35" s="294">
        <v>58</v>
      </c>
      <c r="N35" s="297">
        <v>0</v>
      </c>
      <c r="O35" s="299">
        <v>0.7</v>
      </c>
      <c r="P35" s="295">
        <v>0.06</v>
      </c>
      <c r="Q35" s="294">
        <f ca="1">+IF(ISERROR(HLOOKUP($B35,INDIRECT("'Monthly Resource Report'!"&amp;'Reid Validation'!Q$482631&amp;":"&amp;'Reid Validation'!Q$482632),'Reid Validation'!Q$482633,FALSE)),0,HLOOKUP($B35,INDIRECT("'Monthly Resource Report'!"&amp;'Reid Validation'!Q$482631&amp;":"&amp;'Reid Validation'!Q$482632),'Reid Validation'!Q$482633,FALSE))</f>
        <v>58</v>
      </c>
      <c r="R35" s="297">
        <f ca="1">+IF(ISERROR(HLOOKUP($B35,INDIRECT("'Monthly Resource Report'!"&amp;'Reid Validation'!R$482631&amp;":"&amp;'Reid Validation'!R$482632),'Reid Validation'!R$482633,FALSE)),0,HLOOKUP($B35,INDIRECT("'Monthly Resource Report'!"&amp;'Reid Validation'!R$482631&amp;":"&amp;'Reid Validation'!R$482632),'Reid Validation'!R$482633,FALSE))</f>
        <v>0</v>
      </c>
      <c r="S35" s="317">
        <f ca="1">+IF(ISERROR(HLOOKUP($B35,INDIRECT("'Monthly Resource Report'!"&amp;'Reid Validation'!S$482631&amp;":"&amp;'Reid Validation'!S$482632),'Reid Validation'!S$482633,FALSE)),0,HLOOKUP($B35,INDIRECT("'Monthly Resource Report'!"&amp;'Reid Validation'!S$482631&amp;":"&amp;'Reid Validation'!S$482632),'Reid Validation'!S$482633,FALSE))</f>
        <v>0</v>
      </c>
      <c r="T35" s="318">
        <f ca="1">+IF(ISERROR(HLOOKUP($B35,INDIRECT("'Monthly Resource Report'!"&amp;'Reid Validation'!T$482631&amp;":"&amp;'Reid Validation'!T$482632),'Reid Validation'!T$482633,FALSE)),0,HLOOKUP($B35,INDIRECT("'Monthly Resource Report'!"&amp;'Reid Validation'!T$482631&amp;":"&amp;'Reid Validation'!T$482632),'Reid Validation'!T$482633,FALSE))</f>
        <v>0</v>
      </c>
    </row>
    <row r="36" spans="2:20">
      <c r="B36" s="301">
        <v>42278</v>
      </c>
      <c r="C36" s="294">
        <v>45</v>
      </c>
      <c r="D36" s="297">
        <v>0</v>
      </c>
      <c r="E36" s="299">
        <v>0.3</v>
      </c>
      <c r="F36" s="295">
        <v>0.06</v>
      </c>
      <c r="G36" s="294">
        <f ca="1">+IF(ISERROR(HLOOKUP($B36,INDIRECT("'Monthly Resource Report'!"&amp;'Reid Validation'!G$482631&amp;":"&amp;'Reid Validation'!G$482632),'Reid Validation'!G$482633,FALSE)),0,HLOOKUP($B36,INDIRECT("'Monthly Resource Report'!"&amp;'Reid Validation'!G$482631&amp;":"&amp;'Reid Validation'!G$482632),'Reid Validation'!G$482633,FALSE))</f>
        <v>0</v>
      </c>
      <c r="H36" s="297">
        <f ca="1">+IF(ISERROR(HLOOKUP($B36,INDIRECT("'Monthly Resource Report'!"&amp;'Reid Validation'!H$482631&amp;":"&amp;'Reid Validation'!H$482632),'Reid Validation'!H$482633,FALSE)),0,HLOOKUP($B36,INDIRECT("'Monthly Resource Report'!"&amp;'Reid Validation'!H$482631&amp;":"&amp;'Reid Validation'!H$482632),'Reid Validation'!H$482633,FALSE))</f>
        <v>0</v>
      </c>
      <c r="I36" s="317">
        <f ca="1">+IF(ISERROR(HLOOKUP($B36,INDIRECT("'Monthly Resource Report'!"&amp;'Reid Validation'!I$482631&amp;":"&amp;'Reid Validation'!I$482632),'Reid Validation'!I$482633,FALSE)),0,HLOOKUP($B36,INDIRECT("'Monthly Resource Report'!"&amp;'Reid Validation'!I$482631&amp;":"&amp;'Reid Validation'!I$482632),'Reid Validation'!I$482633,FALSE))</f>
        <v>0</v>
      </c>
      <c r="J36" s="318">
        <f ca="1">+IF(ISERROR(HLOOKUP($B36,INDIRECT("'Monthly Resource Report'!"&amp;'Reid Validation'!J$482631&amp;":"&amp;'Reid Validation'!J$482632),'Reid Validation'!J$482633,FALSE)),0,HLOOKUP($B36,INDIRECT("'Monthly Resource Report'!"&amp;'Reid Validation'!J$482631&amp;":"&amp;'Reid Validation'!J$482632),'Reid Validation'!J$482633,FALSE))</f>
        <v>0</v>
      </c>
      <c r="L36" s="301">
        <v>42278</v>
      </c>
      <c r="M36" s="294">
        <v>60</v>
      </c>
      <c r="N36" s="297">
        <v>0</v>
      </c>
      <c r="O36" s="299">
        <v>0.7</v>
      </c>
      <c r="P36" s="295">
        <v>0.06</v>
      </c>
      <c r="Q36" s="294">
        <f ca="1">+IF(ISERROR(HLOOKUP($B36,INDIRECT("'Monthly Resource Report'!"&amp;'Reid Validation'!Q$482631&amp;":"&amp;'Reid Validation'!Q$482632),'Reid Validation'!Q$482633,FALSE)),0,HLOOKUP($B36,INDIRECT("'Monthly Resource Report'!"&amp;'Reid Validation'!Q$482631&amp;":"&amp;'Reid Validation'!Q$482632),'Reid Validation'!Q$482633,FALSE))</f>
        <v>60</v>
      </c>
      <c r="R36" s="297">
        <f ca="1">+IF(ISERROR(HLOOKUP($B36,INDIRECT("'Monthly Resource Report'!"&amp;'Reid Validation'!R$482631&amp;":"&amp;'Reid Validation'!R$482632),'Reid Validation'!R$482633,FALSE)),0,HLOOKUP($B36,INDIRECT("'Monthly Resource Report'!"&amp;'Reid Validation'!R$482631&amp;":"&amp;'Reid Validation'!R$482632),'Reid Validation'!R$482633,FALSE))</f>
        <v>0</v>
      </c>
      <c r="S36" s="317">
        <f ca="1">+IF(ISERROR(HLOOKUP($B36,INDIRECT("'Monthly Resource Report'!"&amp;'Reid Validation'!S$482631&amp;":"&amp;'Reid Validation'!S$482632),'Reid Validation'!S$482633,FALSE)),0,HLOOKUP($B36,INDIRECT("'Monthly Resource Report'!"&amp;'Reid Validation'!S$482631&amp;":"&amp;'Reid Validation'!S$482632),'Reid Validation'!S$482633,FALSE))</f>
        <v>0</v>
      </c>
      <c r="T36" s="318">
        <f ca="1">+IF(ISERROR(HLOOKUP($B36,INDIRECT("'Monthly Resource Report'!"&amp;'Reid Validation'!T$482631&amp;":"&amp;'Reid Validation'!T$482632),'Reid Validation'!T$482633,FALSE)),0,HLOOKUP($B36,INDIRECT("'Monthly Resource Report'!"&amp;'Reid Validation'!T$482631&amp;":"&amp;'Reid Validation'!T$482632),'Reid Validation'!T$482633,FALSE))</f>
        <v>0</v>
      </c>
    </row>
    <row r="37" spans="2:20">
      <c r="B37" s="301">
        <v>42309</v>
      </c>
      <c r="C37" s="294">
        <v>45</v>
      </c>
      <c r="D37" s="297">
        <v>0</v>
      </c>
      <c r="E37" s="299">
        <v>0.3</v>
      </c>
      <c r="F37" s="295">
        <v>0.06</v>
      </c>
      <c r="G37" s="294">
        <f ca="1">+IF(ISERROR(HLOOKUP($B37,INDIRECT("'Monthly Resource Report'!"&amp;'Reid Validation'!G$482631&amp;":"&amp;'Reid Validation'!G$482632),'Reid Validation'!G$482633,FALSE)),0,HLOOKUP($B37,INDIRECT("'Monthly Resource Report'!"&amp;'Reid Validation'!G$482631&amp;":"&amp;'Reid Validation'!G$482632),'Reid Validation'!G$482633,FALSE))</f>
        <v>0</v>
      </c>
      <c r="H37" s="297">
        <f ca="1">+IF(ISERROR(HLOOKUP($B37,INDIRECT("'Monthly Resource Report'!"&amp;'Reid Validation'!H$482631&amp;":"&amp;'Reid Validation'!H$482632),'Reid Validation'!H$482633,FALSE)),0,HLOOKUP($B37,INDIRECT("'Monthly Resource Report'!"&amp;'Reid Validation'!H$482631&amp;":"&amp;'Reid Validation'!H$482632),'Reid Validation'!H$482633,FALSE))</f>
        <v>0</v>
      </c>
      <c r="I37" s="317">
        <f ca="1">+IF(ISERROR(HLOOKUP($B37,INDIRECT("'Monthly Resource Report'!"&amp;'Reid Validation'!I$482631&amp;":"&amp;'Reid Validation'!I$482632),'Reid Validation'!I$482633,FALSE)),0,HLOOKUP($B37,INDIRECT("'Monthly Resource Report'!"&amp;'Reid Validation'!I$482631&amp;":"&amp;'Reid Validation'!I$482632),'Reid Validation'!I$482633,FALSE))</f>
        <v>0</v>
      </c>
      <c r="J37" s="318">
        <f ca="1">+IF(ISERROR(HLOOKUP($B37,INDIRECT("'Monthly Resource Report'!"&amp;'Reid Validation'!J$482631&amp;":"&amp;'Reid Validation'!J$482632),'Reid Validation'!J$482633,FALSE)),0,HLOOKUP($B37,INDIRECT("'Monthly Resource Report'!"&amp;'Reid Validation'!J$482631&amp;":"&amp;'Reid Validation'!J$482632),'Reid Validation'!J$482633,FALSE))</f>
        <v>0</v>
      </c>
      <c r="L37" s="301">
        <v>42309</v>
      </c>
      <c r="M37" s="294">
        <v>60</v>
      </c>
      <c r="N37" s="297">
        <v>0</v>
      </c>
      <c r="O37" s="299">
        <v>0.7</v>
      </c>
      <c r="P37" s="295">
        <v>0.06</v>
      </c>
      <c r="Q37" s="294">
        <f ca="1">+IF(ISERROR(HLOOKUP($B37,INDIRECT("'Monthly Resource Report'!"&amp;'Reid Validation'!Q$482631&amp;":"&amp;'Reid Validation'!Q$482632),'Reid Validation'!Q$482633,FALSE)),0,HLOOKUP($B37,INDIRECT("'Monthly Resource Report'!"&amp;'Reid Validation'!Q$482631&amp;":"&amp;'Reid Validation'!Q$482632),'Reid Validation'!Q$482633,FALSE))</f>
        <v>60</v>
      </c>
      <c r="R37" s="297">
        <f ca="1">+IF(ISERROR(HLOOKUP($B37,INDIRECT("'Monthly Resource Report'!"&amp;'Reid Validation'!R$482631&amp;":"&amp;'Reid Validation'!R$482632),'Reid Validation'!R$482633,FALSE)),0,HLOOKUP($B37,INDIRECT("'Monthly Resource Report'!"&amp;'Reid Validation'!R$482631&amp;":"&amp;'Reid Validation'!R$482632),'Reid Validation'!R$482633,FALSE))</f>
        <v>0</v>
      </c>
      <c r="S37" s="317">
        <f ca="1">+IF(ISERROR(HLOOKUP($B37,INDIRECT("'Monthly Resource Report'!"&amp;'Reid Validation'!S$482631&amp;":"&amp;'Reid Validation'!S$482632),'Reid Validation'!S$482633,FALSE)),0,HLOOKUP($B37,INDIRECT("'Monthly Resource Report'!"&amp;'Reid Validation'!S$482631&amp;":"&amp;'Reid Validation'!S$482632),'Reid Validation'!S$482633,FALSE))</f>
        <v>0</v>
      </c>
      <c r="T37" s="318">
        <f ca="1">+IF(ISERROR(HLOOKUP($B37,INDIRECT("'Monthly Resource Report'!"&amp;'Reid Validation'!T$482631&amp;":"&amp;'Reid Validation'!T$482632),'Reid Validation'!T$482633,FALSE)),0,HLOOKUP($B37,INDIRECT("'Monthly Resource Report'!"&amp;'Reid Validation'!T$482631&amp;":"&amp;'Reid Validation'!T$482632),'Reid Validation'!T$482633,FALSE))</f>
        <v>0</v>
      </c>
    </row>
    <row r="38" spans="2:20">
      <c r="B38" s="301">
        <v>42339</v>
      </c>
      <c r="C38" s="294">
        <v>45</v>
      </c>
      <c r="D38" s="297">
        <v>0</v>
      </c>
      <c r="E38" s="299">
        <v>0.3</v>
      </c>
      <c r="F38" s="295">
        <v>0.06</v>
      </c>
      <c r="G38" s="294">
        <f ca="1">+IF(ISERROR(HLOOKUP($B38,INDIRECT("'Monthly Resource Report'!"&amp;'Reid Validation'!G$482631&amp;":"&amp;'Reid Validation'!G$482632),'Reid Validation'!G$482633,FALSE)),0,HLOOKUP($B38,INDIRECT("'Monthly Resource Report'!"&amp;'Reid Validation'!G$482631&amp;":"&amp;'Reid Validation'!G$482632),'Reid Validation'!G$482633,FALSE))</f>
        <v>0</v>
      </c>
      <c r="H38" s="297">
        <f ca="1">+IF(ISERROR(HLOOKUP($B38,INDIRECT("'Monthly Resource Report'!"&amp;'Reid Validation'!H$482631&amp;":"&amp;'Reid Validation'!H$482632),'Reid Validation'!H$482633,FALSE)),0,HLOOKUP($B38,INDIRECT("'Monthly Resource Report'!"&amp;'Reid Validation'!H$482631&amp;":"&amp;'Reid Validation'!H$482632),'Reid Validation'!H$482633,FALSE))</f>
        <v>0</v>
      </c>
      <c r="I38" s="317">
        <f ca="1">+IF(ISERROR(HLOOKUP($B38,INDIRECT("'Monthly Resource Report'!"&amp;'Reid Validation'!I$482631&amp;":"&amp;'Reid Validation'!I$482632),'Reid Validation'!I$482633,FALSE)),0,HLOOKUP($B38,INDIRECT("'Monthly Resource Report'!"&amp;'Reid Validation'!I$482631&amp;":"&amp;'Reid Validation'!I$482632),'Reid Validation'!I$482633,FALSE))</f>
        <v>0</v>
      </c>
      <c r="J38" s="318">
        <f ca="1">+IF(ISERROR(HLOOKUP($B38,INDIRECT("'Monthly Resource Report'!"&amp;'Reid Validation'!J$482631&amp;":"&amp;'Reid Validation'!J$482632),'Reid Validation'!J$482633,FALSE)),0,HLOOKUP($B38,INDIRECT("'Monthly Resource Report'!"&amp;'Reid Validation'!J$482631&amp;":"&amp;'Reid Validation'!J$482632),'Reid Validation'!J$482633,FALSE))</f>
        <v>0</v>
      </c>
      <c r="L38" s="301">
        <v>42339</v>
      </c>
      <c r="M38" s="294">
        <v>65</v>
      </c>
      <c r="N38" s="297">
        <v>0</v>
      </c>
      <c r="O38" s="299">
        <v>0.7</v>
      </c>
      <c r="P38" s="295">
        <v>0.06</v>
      </c>
      <c r="Q38" s="294">
        <f ca="1">+IF(ISERROR(HLOOKUP($B38,INDIRECT("'Monthly Resource Report'!"&amp;'Reid Validation'!Q$482631&amp;":"&amp;'Reid Validation'!Q$482632),'Reid Validation'!Q$482633,FALSE)),0,HLOOKUP($B38,INDIRECT("'Monthly Resource Report'!"&amp;'Reid Validation'!Q$482631&amp;":"&amp;'Reid Validation'!Q$482632),'Reid Validation'!Q$482633,FALSE))</f>
        <v>65</v>
      </c>
      <c r="R38" s="297">
        <f ca="1">+IF(ISERROR(HLOOKUP($B38,INDIRECT("'Monthly Resource Report'!"&amp;'Reid Validation'!R$482631&amp;":"&amp;'Reid Validation'!R$482632),'Reid Validation'!R$482633,FALSE)),0,HLOOKUP($B38,INDIRECT("'Monthly Resource Report'!"&amp;'Reid Validation'!R$482631&amp;":"&amp;'Reid Validation'!R$482632),'Reid Validation'!R$482633,FALSE))</f>
        <v>0</v>
      </c>
      <c r="S38" s="317">
        <f ca="1">+IF(ISERROR(HLOOKUP($B38,INDIRECT("'Monthly Resource Report'!"&amp;'Reid Validation'!S$482631&amp;":"&amp;'Reid Validation'!S$482632),'Reid Validation'!S$482633,FALSE)),0,HLOOKUP($B38,INDIRECT("'Monthly Resource Report'!"&amp;'Reid Validation'!S$482631&amp;":"&amp;'Reid Validation'!S$482632),'Reid Validation'!S$482633,FALSE))</f>
        <v>0</v>
      </c>
      <c r="T38" s="318">
        <f ca="1">+IF(ISERROR(HLOOKUP($B38,INDIRECT("'Monthly Resource Report'!"&amp;'Reid Validation'!T$482631&amp;":"&amp;'Reid Validation'!T$482632),'Reid Validation'!T$482633,FALSE)),0,HLOOKUP($B38,INDIRECT("'Monthly Resource Report'!"&amp;'Reid Validation'!T$482631&amp;":"&amp;'Reid Validation'!T$482632),'Reid Validation'!T$482633,FALSE))</f>
        <v>0</v>
      </c>
    </row>
    <row r="39" spans="2:20">
      <c r="B39" s="301">
        <v>42370</v>
      </c>
      <c r="C39" s="294">
        <v>45</v>
      </c>
      <c r="D39" s="297">
        <v>0</v>
      </c>
      <c r="E39" s="299">
        <v>0.3</v>
      </c>
      <c r="F39" s="295">
        <v>0.06</v>
      </c>
      <c r="G39" s="294">
        <f ca="1">+IF(ISERROR(HLOOKUP($B39,INDIRECT("'Monthly Resource Report'!"&amp;'Reid Validation'!G$482631&amp;":"&amp;'Reid Validation'!G$482632),'Reid Validation'!G$482633,FALSE)),0,HLOOKUP($B39,INDIRECT("'Monthly Resource Report'!"&amp;'Reid Validation'!G$482631&amp;":"&amp;'Reid Validation'!G$482632),'Reid Validation'!G$482633,FALSE))</f>
        <v>45</v>
      </c>
      <c r="H39" s="297">
        <f ca="1">+IF(ISERROR(HLOOKUP($B39,INDIRECT("'Monthly Resource Report'!"&amp;'Reid Validation'!H$482631&amp;":"&amp;'Reid Validation'!H$482632),'Reid Validation'!H$482633,FALSE)),0,HLOOKUP($B39,INDIRECT("'Monthly Resource Report'!"&amp;'Reid Validation'!H$482631&amp;":"&amp;'Reid Validation'!H$482632),'Reid Validation'!H$482633,FALSE))</f>
        <v>0</v>
      </c>
      <c r="I39" s="317">
        <f ca="1">+IF(ISERROR(HLOOKUP($B39,INDIRECT("'Monthly Resource Report'!"&amp;'Reid Validation'!I$482631&amp;":"&amp;'Reid Validation'!I$482632),'Reid Validation'!I$482633,FALSE)),0,HLOOKUP($B39,INDIRECT("'Monthly Resource Report'!"&amp;'Reid Validation'!I$482631&amp;":"&amp;'Reid Validation'!I$482632),'Reid Validation'!I$482633,FALSE))</f>
        <v>0</v>
      </c>
      <c r="J39" s="318">
        <f ca="1">+IF(ISERROR(HLOOKUP($B39,INDIRECT("'Monthly Resource Report'!"&amp;'Reid Validation'!J$482631&amp;":"&amp;'Reid Validation'!J$482632),'Reid Validation'!J$482633,FALSE)),0,HLOOKUP($B39,INDIRECT("'Monthly Resource Report'!"&amp;'Reid Validation'!J$482631&amp;":"&amp;'Reid Validation'!J$482632),'Reid Validation'!J$482633,FALSE))</f>
        <v>0</v>
      </c>
      <c r="L39" s="301">
        <v>42370</v>
      </c>
      <c r="M39" s="294">
        <v>65</v>
      </c>
      <c r="N39" s="297">
        <v>0</v>
      </c>
      <c r="O39" s="299">
        <v>0.7</v>
      </c>
      <c r="P39" s="295">
        <v>0.06</v>
      </c>
      <c r="Q39" s="294">
        <f ca="1">+IF(ISERROR(HLOOKUP($B39,INDIRECT("'Monthly Resource Report'!"&amp;'Reid Validation'!Q$482631&amp;":"&amp;'Reid Validation'!Q$482632),'Reid Validation'!Q$482633,FALSE)),0,HLOOKUP($B39,INDIRECT("'Monthly Resource Report'!"&amp;'Reid Validation'!Q$482631&amp;":"&amp;'Reid Validation'!Q$482632),'Reid Validation'!Q$482633,FALSE))</f>
        <v>65</v>
      </c>
      <c r="R39" s="297">
        <f ca="1">+IF(ISERROR(HLOOKUP($B39,INDIRECT("'Monthly Resource Report'!"&amp;'Reid Validation'!R$482631&amp;":"&amp;'Reid Validation'!R$482632),'Reid Validation'!R$482633,FALSE)),0,HLOOKUP($B39,INDIRECT("'Monthly Resource Report'!"&amp;'Reid Validation'!R$482631&amp;":"&amp;'Reid Validation'!R$482632),'Reid Validation'!R$482633,FALSE))</f>
        <v>0</v>
      </c>
      <c r="S39" s="317">
        <f ca="1">+IF(ISERROR(HLOOKUP($B39,INDIRECT("'Monthly Resource Report'!"&amp;'Reid Validation'!S$482631&amp;":"&amp;'Reid Validation'!S$482632),'Reid Validation'!S$482633,FALSE)),0,HLOOKUP($B39,INDIRECT("'Monthly Resource Report'!"&amp;'Reid Validation'!S$482631&amp;":"&amp;'Reid Validation'!S$482632),'Reid Validation'!S$482633,FALSE))</f>
        <v>0</v>
      </c>
      <c r="T39" s="318">
        <f ca="1">+IF(ISERROR(HLOOKUP($B39,INDIRECT("'Monthly Resource Report'!"&amp;'Reid Validation'!T$482631&amp;":"&amp;'Reid Validation'!T$482632),'Reid Validation'!T$482633,FALSE)),0,HLOOKUP($B39,INDIRECT("'Monthly Resource Report'!"&amp;'Reid Validation'!T$482631&amp;":"&amp;'Reid Validation'!T$482632),'Reid Validation'!T$482633,FALSE))</f>
        <v>0</v>
      </c>
    </row>
    <row r="40" spans="2:20">
      <c r="B40" s="301">
        <v>42401</v>
      </c>
      <c r="C40" s="294">
        <v>45</v>
      </c>
      <c r="D40" s="297">
        <v>0</v>
      </c>
      <c r="E40" s="299">
        <v>0.3</v>
      </c>
      <c r="F40" s="295">
        <v>0.06</v>
      </c>
      <c r="G40" s="294">
        <f ca="1">+IF(ISERROR(HLOOKUP($B40,INDIRECT("'Monthly Resource Report'!"&amp;'Reid Validation'!G$482631&amp;":"&amp;'Reid Validation'!G$482632),'Reid Validation'!G$482633,FALSE)),0,HLOOKUP($B40,INDIRECT("'Monthly Resource Report'!"&amp;'Reid Validation'!G$482631&amp;":"&amp;'Reid Validation'!G$482632),'Reid Validation'!G$482633,FALSE))</f>
        <v>45</v>
      </c>
      <c r="H40" s="297">
        <f ca="1">+IF(ISERROR(HLOOKUP($B40,INDIRECT("'Monthly Resource Report'!"&amp;'Reid Validation'!H$482631&amp;":"&amp;'Reid Validation'!H$482632),'Reid Validation'!H$482633,FALSE)),0,HLOOKUP($B40,INDIRECT("'Monthly Resource Report'!"&amp;'Reid Validation'!H$482631&amp;":"&amp;'Reid Validation'!H$482632),'Reid Validation'!H$482633,FALSE))</f>
        <v>0</v>
      </c>
      <c r="I40" s="317">
        <f ca="1">+IF(ISERROR(HLOOKUP($B40,INDIRECT("'Monthly Resource Report'!"&amp;'Reid Validation'!I$482631&amp;":"&amp;'Reid Validation'!I$482632),'Reid Validation'!I$482633,FALSE)),0,HLOOKUP($B40,INDIRECT("'Monthly Resource Report'!"&amp;'Reid Validation'!I$482631&amp;":"&amp;'Reid Validation'!I$482632),'Reid Validation'!I$482633,FALSE))</f>
        <v>0</v>
      </c>
      <c r="J40" s="318">
        <f ca="1">+IF(ISERROR(HLOOKUP($B40,INDIRECT("'Monthly Resource Report'!"&amp;'Reid Validation'!J$482631&amp;":"&amp;'Reid Validation'!J$482632),'Reid Validation'!J$482633,FALSE)),0,HLOOKUP($B40,INDIRECT("'Monthly Resource Report'!"&amp;'Reid Validation'!J$482631&amp;":"&amp;'Reid Validation'!J$482632),'Reid Validation'!J$482633,FALSE))</f>
        <v>0</v>
      </c>
      <c r="L40" s="301">
        <v>42401</v>
      </c>
      <c r="M40" s="294">
        <v>65</v>
      </c>
      <c r="N40" s="297">
        <v>0</v>
      </c>
      <c r="O40" s="299">
        <v>0.7</v>
      </c>
      <c r="P40" s="295">
        <v>0.06</v>
      </c>
      <c r="Q40" s="294">
        <f ca="1">+IF(ISERROR(HLOOKUP($B40,INDIRECT("'Monthly Resource Report'!"&amp;'Reid Validation'!Q$482631&amp;":"&amp;'Reid Validation'!Q$482632),'Reid Validation'!Q$482633,FALSE)),0,HLOOKUP($B40,INDIRECT("'Monthly Resource Report'!"&amp;'Reid Validation'!Q$482631&amp;":"&amp;'Reid Validation'!Q$482632),'Reid Validation'!Q$482633,FALSE))</f>
        <v>65</v>
      </c>
      <c r="R40" s="297">
        <f ca="1">+IF(ISERROR(HLOOKUP($B40,INDIRECT("'Monthly Resource Report'!"&amp;'Reid Validation'!R$482631&amp;":"&amp;'Reid Validation'!R$482632),'Reid Validation'!R$482633,FALSE)),0,HLOOKUP($B40,INDIRECT("'Monthly Resource Report'!"&amp;'Reid Validation'!R$482631&amp;":"&amp;'Reid Validation'!R$482632),'Reid Validation'!R$482633,FALSE))</f>
        <v>0</v>
      </c>
      <c r="S40" s="317">
        <f ca="1">+IF(ISERROR(HLOOKUP($B40,INDIRECT("'Monthly Resource Report'!"&amp;'Reid Validation'!S$482631&amp;":"&amp;'Reid Validation'!S$482632),'Reid Validation'!S$482633,FALSE)),0,HLOOKUP($B40,INDIRECT("'Monthly Resource Report'!"&amp;'Reid Validation'!S$482631&amp;":"&amp;'Reid Validation'!S$482632),'Reid Validation'!S$482633,FALSE))</f>
        <v>0</v>
      </c>
      <c r="T40" s="318">
        <f ca="1">+IF(ISERROR(HLOOKUP($B40,INDIRECT("'Monthly Resource Report'!"&amp;'Reid Validation'!T$482631&amp;":"&amp;'Reid Validation'!T$482632),'Reid Validation'!T$482633,FALSE)),0,HLOOKUP($B40,INDIRECT("'Monthly Resource Report'!"&amp;'Reid Validation'!T$482631&amp;":"&amp;'Reid Validation'!T$482632),'Reid Validation'!T$482633,FALSE))</f>
        <v>0</v>
      </c>
    </row>
    <row r="41" spans="2:20">
      <c r="B41" s="301">
        <v>42430</v>
      </c>
      <c r="C41" s="294">
        <v>45</v>
      </c>
      <c r="D41" s="297">
        <v>0</v>
      </c>
      <c r="E41" s="299">
        <v>0.3</v>
      </c>
      <c r="F41" s="295">
        <v>0.06</v>
      </c>
      <c r="G41" s="294">
        <f ca="1">+IF(ISERROR(HLOOKUP($B41,INDIRECT("'Monthly Resource Report'!"&amp;'Reid Validation'!G$482631&amp;":"&amp;'Reid Validation'!G$482632),'Reid Validation'!G$482633,FALSE)),0,HLOOKUP($B41,INDIRECT("'Monthly Resource Report'!"&amp;'Reid Validation'!G$482631&amp;":"&amp;'Reid Validation'!G$482632),'Reid Validation'!G$482633,FALSE))</f>
        <v>0</v>
      </c>
      <c r="H41" s="297">
        <f ca="1">+IF(ISERROR(HLOOKUP($B41,INDIRECT("'Monthly Resource Report'!"&amp;'Reid Validation'!H$482631&amp;":"&amp;'Reid Validation'!H$482632),'Reid Validation'!H$482633,FALSE)),0,HLOOKUP($B41,INDIRECT("'Monthly Resource Report'!"&amp;'Reid Validation'!H$482631&amp;":"&amp;'Reid Validation'!H$482632),'Reid Validation'!H$482633,FALSE))</f>
        <v>0</v>
      </c>
      <c r="I41" s="317">
        <f ca="1">+IF(ISERROR(HLOOKUP($B41,INDIRECT("'Monthly Resource Report'!"&amp;'Reid Validation'!I$482631&amp;":"&amp;'Reid Validation'!I$482632),'Reid Validation'!I$482633,FALSE)),0,HLOOKUP($B41,INDIRECT("'Monthly Resource Report'!"&amp;'Reid Validation'!I$482631&amp;":"&amp;'Reid Validation'!I$482632),'Reid Validation'!I$482633,FALSE))</f>
        <v>0</v>
      </c>
      <c r="J41" s="318">
        <f ca="1">+IF(ISERROR(HLOOKUP($B41,INDIRECT("'Monthly Resource Report'!"&amp;'Reid Validation'!J$482631&amp;":"&amp;'Reid Validation'!J$482632),'Reid Validation'!J$482633,FALSE)),0,HLOOKUP($B41,INDIRECT("'Monthly Resource Report'!"&amp;'Reid Validation'!J$482631&amp;":"&amp;'Reid Validation'!J$482632),'Reid Validation'!J$482633,FALSE))</f>
        <v>0</v>
      </c>
      <c r="L41" s="301">
        <v>42430</v>
      </c>
      <c r="M41" s="294">
        <v>65</v>
      </c>
      <c r="N41" s="297">
        <v>0</v>
      </c>
      <c r="O41" s="299">
        <v>0.7</v>
      </c>
      <c r="P41" s="295">
        <v>0.06</v>
      </c>
      <c r="Q41" s="294">
        <f ca="1">+IF(ISERROR(HLOOKUP($B41,INDIRECT("'Monthly Resource Report'!"&amp;'Reid Validation'!Q$482631&amp;":"&amp;'Reid Validation'!Q$482632),'Reid Validation'!Q$482633,FALSE)),0,HLOOKUP($B41,INDIRECT("'Monthly Resource Report'!"&amp;'Reid Validation'!Q$482631&amp;":"&amp;'Reid Validation'!Q$482632),'Reid Validation'!Q$482633,FALSE))</f>
        <v>65</v>
      </c>
      <c r="R41" s="297">
        <f ca="1">+IF(ISERROR(HLOOKUP($B41,INDIRECT("'Monthly Resource Report'!"&amp;'Reid Validation'!R$482631&amp;":"&amp;'Reid Validation'!R$482632),'Reid Validation'!R$482633,FALSE)),0,HLOOKUP($B41,INDIRECT("'Monthly Resource Report'!"&amp;'Reid Validation'!R$482631&amp;":"&amp;'Reid Validation'!R$482632),'Reid Validation'!R$482633,FALSE))</f>
        <v>0</v>
      </c>
      <c r="S41" s="317">
        <f ca="1">+IF(ISERROR(HLOOKUP($B41,INDIRECT("'Monthly Resource Report'!"&amp;'Reid Validation'!S$482631&amp;":"&amp;'Reid Validation'!S$482632),'Reid Validation'!S$482633,FALSE)),0,HLOOKUP($B41,INDIRECT("'Monthly Resource Report'!"&amp;'Reid Validation'!S$482631&amp;":"&amp;'Reid Validation'!S$482632),'Reid Validation'!S$482633,FALSE))</f>
        <v>0</v>
      </c>
      <c r="T41" s="318">
        <f ca="1">+IF(ISERROR(HLOOKUP($B41,INDIRECT("'Monthly Resource Report'!"&amp;'Reid Validation'!T$482631&amp;":"&amp;'Reid Validation'!T$482632),'Reid Validation'!T$482633,FALSE)),0,HLOOKUP($B41,INDIRECT("'Monthly Resource Report'!"&amp;'Reid Validation'!T$482631&amp;":"&amp;'Reid Validation'!T$482632),'Reid Validation'!T$482633,FALSE))</f>
        <v>0</v>
      </c>
    </row>
    <row r="42" spans="2:20">
      <c r="B42" s="301">
        <v>42461</v>
      </c>
      <c r="C42" s="294">
        <v>45</v>
      </c>
      <c r="D42" s="297">
        <v>0</v>
      </c>
      <c r="E42" s="299">
        <v>0.3</v>
      </c>
      <c r="F42" s="295">
        <v>0.06</v>
      </c>
      <c r="G42" s="294">
        <f ca="1">+IF(ISERROR(HLOOKUP($B42,INDIRECT("'Monthly Resource Report'!"&amp;'Reid Validation'!G$482631&amp;":"&amp;'Reid Validation'!G$482632),'Reid Validation'!G$482633,FALSE)),0,HLOOKUP($B42,INDIRECT("'Monthly Resource Report'!"&amp;'Reid Validation'!G$482631&amp;":"&amp;'Reid Validation'!G$482632),'Reid Validation'!G$482633,FALSE))</f>
        <v>0</v>
      </c>
      <c r="H42" s="297">
        <f ca="1">+IF(ISERROR(HLOOKUP($B42,INDIRECT("'Monthly Resource Report'!"&amp;'Reid Validation'!H$482631&amp;":"&amp;'Reid Validation'!H$482632),'Reid Validation'!H$482633,FALSE)),0,HLOOKUP($B42,INDIRECT("'Monthly Resource Report'!"&amp;'Reid Validation'!H$482631&amp;":"&amp;'Reid Validation'!H$482632),'Reid Validation'!H$482633,FALSE))</f>
        <v>0</v>
      </c>
      <c r="I42" s="317">
        <f ca="1">+IF(ISERROR(HLOOKUP($B42,INDIRECT("'Monthly Resource Report'!"&amp;'Reid Validation'!I$482631&amp;":"&amp;'Reid Validation'!I$482632),'Reid Validation'!I$482633,FALSE)),0,HLOOKUP($B42,INDIRECT("'Monthly Resource Report'!"&amp;'Reid Validation'!I$482631&amp;":"&amp;'Reid Validation'!I$482632),'Reid Validation'!I$482633,FALSE))</f>
        <v>0</v>
      </c>
      <c r="J42" s="318">
        <f ca="1">+IF(ISERROR(HLOOKUP($B42,INDIRECT("'Monthly Resource Report'!"&amp;'Reid Validation'!J$482631&amp;":"&amp;'Reid Validation'!J$482632),'Reid Validation'!J$482633,FALSE)),0,HLOOKUP($B42,INDIRECT("'Monthly Resource Report'!"&amp;'Reid Validation'!J$482631&amp;":"&amp;'Reid Validation'!J$482632),'Reid Validation'!J$482633,FALSE))</f>
        <v>0</v>
      </c>
      <c r="L42" s="301">
        <v>42461</v>
      </c>
      <c r="M42" s="294">
        <v>65</v>
      </c>
      <c r="N42" s="297">
        <v>0</v>
      </c>
      <c r="O42" s="299">
        <v>0.7</v>
      </c>
      <c r="P42" s="295">
        <v>0.06</v>
      </c>
      <c r="Q42" s="294">
        <f ca="1">+IF(ISERROR(HLOOKUP($B42,INDIRECT("'Monthly Resource Report'!"&amp;'Reid Validation'!Q$482631&amp;":"&amp;'Reid Validation'!Q$482632),'Reid Validation'!Q$482633,FALSE)),0,HLOOKUP($B42,INDIRECT("'Monthly Resource Report'!"&amp;'Reid Validation'!Q$482631&amp;":"&amp;'Reid Validation'!Q$482632),'Reid Validation'!Q$482633,FALSE))</f>
        <v>65</v>
      </c>
      <c r="R42" s="297">
        <f ca="1">+IF(ISERROR(HLOOKUP($B42,INDIRECT("'Monthly Resource Report'!"&amp;'Reid Validation'!R$482631&amp;":"&amp;'Reid Validation'!R$482632),'Reid Validation'!R$482633,FALSE)),0,HLOOKUP($B42,INDIRECT("'Monthly Resource Report'!"&amp;'Reid Validation'!R$482631&amp;":"&amp;'Reid Validation'!R$482632),'Reid Validation'!R$482633,FALSE))</f>
        <v>0</v>
      </c>
      <c r="S42" s="317">
        <f ca="1">+IF(ISERROR(HLOOKUP($B42,INDIRECT("'Monthly Resource Report'!"&amp;'Reid Validation'!S$482631&amp;":"&amp;'Reid Validation'!S$482632),'Reid Validation'!S$482633,FALSE)),0,HLOOKUP($B42,INDIRECT("'Monthly Resource Report'!"&amp;'Reid Validation'!S$482631&amp;":"&amp;'Reid Validation'!S$482632),'Reid Validation'!S$482633,FALSE))</f>
        <v>0</v>
      </c>
      <c r="T42" s="318">
        <f ca="1">+IF(ISERROR(HLOOKUP($B42,INDIRECT("'Monthly Resource Report'!"&amp;'Reid Validation'!T$482631&amp;":"&amp;'Reid Validation'!T$482632),'Reid Validation'!T$482633,FALSE)),0,HLOOKUP($B42,INDIRECT("'Monthly Resource Report'!"&amp;'Reid Validation'!T$482631&amp;":"&amp;'Reid Validation'!T$482632),'Reid Validation'!T$482633,FALSE))</f>
        <v>0</v>
      </c>
    </row>
    <row r="43" spans="2:20">
      <c r="B43" s="301">
        <v>42491</v>
      </c>
      <c r="C43" s="294">
        <v>45</v>
      </c>
      <c r="D43" s="297">
        <v>0</v>
      </c>
      <c r="E43" s="299">
        <v>0.3</v>
      </c>
      <c r="F43" s="295">
        <v>0.06</v>
      </c>
      <c r="G43" s="294">
        <f ca="1">+IF(ISERROR(HLOOKUP($B43,INDIRECT("'Monthly Resource Report'!"&amp;'Reid Validation'!G$482631&amp;":"&amp;'Reid Validation'!G$482632),'Reid Validation'!G$482633,FALSE)),0,HLOOKUP($B43,INDIRECT("'Monthly Resource Report'!"&amp;'Reid Validation'!G$482631&amp;":"&amp;'Reid Validation'!G$482632),'Reid Validation'!G$482633,FALSE))</f>
        <v>0</v>
      </c>
      <c r="H43" s="297">
        <f ca="1">+IF(ISERROR(HLOOKUP($B43,INDIRECT("'Monthly Resource Report'!"&amp;'Reid Validation'!H$482631&amp;":"&amp;'Reid Validation'!H$482632),'Reid Validation'!H$482633,FALSE)),0,HLOOKUP($B43,INDIRECT("'Monthly Resource Report'!"&amp;'Reid Validation'!H$482631&amp;":"&amp;'Reid Validation'!H$482632),'Reid Validation'!H$482633,FALSE))</f>
        <v>0</v>
      </c>
      <c r="I43" s="317">
        <f ca="1">+IF(ISERROR(HLOOKUP($B43,INDIRECT("'Monthly Resource Report'!"&amp;'Reid Validation'!I$482631&amp;":"&amp;'Reid Validation'!I$482632),'Reid Validation'!I$482633,FALSE)),0,HLOOKUP($B43,INDIRECT("'Monthly Resource Report'!"&amp;'Reid Validation'!I$482631&amp;":"&amp;'Reid Validation'!I$482632),'Reid Validation'!I$482633,FALSE))</f>
        <v>0</v>
      </c>
      <c r="J43" s="318">
        <f ca="1">+IF(ISERROR(HLOOKUP($B43,INDIRECT("'Monthly Resource Report'!"&amp;'Reid Validation'!J$482631&amp;":"&amp;'Reid Validation'!J$482632),'Reid Validation'!J$482633,FALSE)),0,HLOOKUP($B43,INDIRECT("'Monthly Resource Report'!"&amp;'Reid Validation'!J$482631&amp;":"&amp;'Reid Validation'!J$482632),'Reid Validation'!J$482633,FALSE))</f>
        <v>0</v>
      </c>
      <c r="L43" s="301">
        <v>42491</v>
      </c>
      <c r="M43" s="294">
        <v>60</v>
      </c>
      <c r="N43" s="297">
        <v>0</v>
      </c>
      <c r="O43" s="299">
        <v>0.7</v>
      </c>
      <c r="P43" s="295">
        <v>0.06</v>
      </c>
      <c r="Q43" s="294">
        <f ca="1">+IF(ISERROR(HLOOKUP($B43,INDIRECT("'Monthly Resource Report'!"&amp;'Reid Validation'!Q$482631&amp;":"&amp;'Reid Validation'!Q$482632),'Reid Validation'!Q$482633,FALSE)),0,HLOOKUP($B43,INDIRECT("'Monthly Resource Report'!"&amp;'Reid Validation'!Q$482631&amp;":"&amp;'Reid Validation'!Q$482632),'Reid Validation'!Q$482633,FALSE))</f>
        <v>60</v>
      </c>
      <c r="R43" s="297">
        <f ca="1">+IF(ISERROR(HLOOKUP($B43,INDIRECT("'Monthly Resource Report'!"&amp;'Reid Validation'!R$482631&amp;":"&amp;'Reid Validation'!R$482632),'Reid Validation'!R$482633,FALSE)),0,HLOOKUP($B43,INDIRECT("'Monthly Resource Report'!"&amp;'Reid Validation'!R$482631&amp;":"&amp;'Reid Validation'!R$482632),'Reid Validation'!R$482633,FALSE))</f>
        <v>0</v>
      </c>
      <c r="S43" s="317">
        <f ca="1">+IF(ISERROR(HLOOKUP($B43,INDIRECT("'Monthly Resource Report'!"&amp;'Reid Validation'!S$482631&amp;":"&amp;'Reid Validation'!S$482632),'Reid Validation'!S$482633,FALSE)),0,HLOOKUP($B43,INDIRECT("'Monthly Resource Report'!"&amp;'Reid Validation'!S$482631&amp;":"&amp;'Reid Validation'!S$482632),'Reid Validation'!S$482633,FALSE))</f>
        <v>0</v>
      </c>
      <c r="T43" s="318">
        <f ca="1">+IF(ISERROR(HLOOKUP($B43,INDIRECT("'Monthly Resource Report'!"&amp;'Reid Validation'!T$482631&amp;":"&amp;'Reid Validation'!T$482632),'Reid Validation'!T$482633,FALSE)),0,HLOOKUP($B43,INDIRECT("'Monthly Resource Report'!"&amp;'Reid Validation'!T$482631&amp;":"&amp;'Reid Validation'!T$482632),'Reid Validation'!T$482633,FALSE))</f>
        <v>0</v>
      </c>
    </row>
    <row r="44" spans="2:20">
      <c r="B44" s="301">
        <v>42522</v>
      </c>
      <c r="C44" s="294">
        <v>45</v>
      </c>
      <c r="D44" s="297">
        <v>0</v>
      </c>
      <c r="E44" s="299">
        <v>0.3</v>
      </c>
      <c r="F44" s="295">
        <v>0.06</v>
      </c>
      <c r="G44" s="294">
        <f ca="1">+IF(ISERROR(HLOOKUP($B44,INDIRECT("'Monthly Resource Report'!"&amp;'Reid Validation'!G$482631&amp;":"&amp;'Reid Validation'!G$482632),'Reid Validation'!G$482633,FALSE)),0,HLOOKUP($B44,INDIRECT("'Monthly Resource Report'!"&amp;'Reid Validation'!G$482631&amp;":"&amp;'Reid Validation'!G$482632),'Reid Validation'!G$482633,FALSE))</f>
        <v>0</v>
      </c>
      <c r="H44" s="297">
        <f ca="1">+IF(ISERROR(HLOOKUP($B44,INDIRECT("'Monthly Resource Report'!"&amp;'Reid Validation'!H$482631&amp;":"&amp;'Reid Validation'!H$482632),'Reid Validation'!H$482633,FALSE)),0,HLOOKUP($B44,INDIRECT("'Monthly Resource Report'!"&amp;'Reid Validation'!H$482631&amp;":"&amp;'Reid Validation'!H$482632),'Reid Validation'!H$482633,FALSE))</f>
        <v>0</v>
      </c>
      <c r="I44" s="317">
        <f ca="1">+IF(ISERROR(HLOOKUP($B44,INDIRECT("'Monthly Resource Report'!"&amp;'Reid Validation'!I$482631&amp;":"&amp;'Reid Validation'!I$482632),'Reid Validation'!I$482633,FALSE)),0,HLOOKUP($B44,INDIRECT("'Monthly Resource Report'!"&amp;'Reid Validation'!I$482631&amp;":"&amp;'Reid Validation'!I$482632),'Reid Validation'!I$482633,FALSE))</f>
        <v>0</v>
      </c>
      <c r="J44" s="318">
        <f ca="1">+IF(ISERROR(HLOOKUP($B44,INDIRECT("'Monthly Resource Report'!"&amp;'Reid Validation'!J$482631&amp;":"&amp;'Reid Validation'!J$482632),'Reid Validation'!J$482633,FALSE)),0,HLOOKUP($B44,INDIRECT("'Monthly Resource Report'!"&amp;'Reid Validation'!J$482631&amp;":"&amp;'Reid Validation'!J$482632),'Reid Validation'!J$482633,FALSE))</f>
        <v>0</v>
      </c>
      <c r="L44" s="301">
        <v>42522</v>
      </c>
      <c r="M44" s="294">
        <v>60</v>
      </c>
      <c r="N44" s="297">
        <v>0</v>
      </c>
      <c r="O44" s="299">
        <v>0.7</v>
      </c>
      <c r="P44" s="295">
        <v>0.06</v>
      </c>
      <c r="Q44" s="294">
        <f ca="1">+IF(ISERROR(HLOOKUP($B44,INDIRECT("'Monthly Resource Report'!"&amp;'Reid Validation'!Q$482631&amp;":"&amp;'Reid Validation'!Q$482632),'Reid Validation'!Q$482633,FALSE)),0,HLOOKUP($B44,INDIRECT("'Monthly Resource Report'!"&amp;'Reid Validation'!Q$482631&amp;":"&amp;'Reid Validation'!Q$482632),'Reid Validation'!Q$482633,FALSE))</f>
        <v>60</v>
      </c>
      <c r="R44" s="297">
        <f ca="1">+IF(ISERROR(HLOOKUP($B44,INDIRECT("'Monthly Resource Report'!"&amp;'Reid Validation'!R$482631&amp;":"&amp;'Reid Validation'!R$482632),'Reid Validation'!R$482633,FALSE)),0,HLOOKUP($B44,INDIRECT("'Monthly Resource Report'!"&amp;'Reid Validation'!R$482631&amp;":"&amp;'Reid Validation'!R$482632),'Reid Validation'!R$482633,FALSE))</f>
        <v>0</v>
      </c>
      <c r="S44" s="317">
        <f ca="1">+IF(ISERROR(HLOOKUP($B44,INDIRECT("'Monthly Resource Report'!"&amp;'Reid Validation'!S$482631&amp;":"&amp;'Reid Validation'!S$482632),'Reid Validation'!S$482633,FALSE)),0,HLOOKUP($B44,INDIRECT("'Monthly Resource Report'!"&amp;'Reid Validation'!S$482631&amp;":"&amp;'Reid Validation'!S$482632),'Reid Validation'!S$482633,FALSE))</f>
        <v>0</v>
      </c>
      <c r="T44" s="318">
        <f ca="1">+IF(ISERROR(HLOOKUP($B44,INDIRECT("'Monthly Resource Report'!"&amp;'Reid Validation'!T$482631&amp;":"&amp;'Reid Validation'!T$482632),'Reid Validation'!T$482633,FALSE)),0,HLOOKUP($B44,INDIRECT("'Monthly Resource Report'!"&amp;'Reid Validation'!T$482631&amp;":"&amp;'Reid Validation'!T$482632),'Reid Validation'!T$482633,FALSE))</f>
        <v>0</v>
      </c>
    </row>
    <row r="45" spans="2:20">
      <c r="B45" s="301">
        <v>42552</v>
      </c>
      <c r="C45" s="294">
        <v>45</v>
      </c>
      <c r="D45" s="297">
        <v>0</v>
      </c>
      <c r="E45" s="299">
        <v>0.3</v>
      </c>
      <c r="F45" s="295">
        <v>0.06</v>
      </c>
      <c r="G45" s="294">
        <f ca="1">+IF(ISERROR(HLOOKUP($B45,INDIRECT("'Monthly Resource Report'!"&amp;'Reid Validation'!G$482631&amp;":"&amp;'Reid Validation'!G$482632),'Reid Validation'!G$482633,FALSE)),0,HLOOKUP($B45,INDIRECT("'Monthly Resource Report'!"&amp;'Reid Validation'!G$482631&amp;":"&amp;'Reid Validation'!G$482632),'Reid Validation'!G$482633,FALSE))</f>
        <v>45</v>
      </c>
      <c r="H45" s="297">
        <f ca="1">+IF(ISERROR(HLOOKUP($B45,INDIRECT("'Monthly Resource Report'!"&amp;'Reid Validation'!H$482631&amp;":"&amp;'Reid Validation'!H$482632),'Reid Validation'!H$482633,FALSE)),0,HLOOKUP($B45,INDIRECT("'Monthly Resource Report'!"&amp;'Reid Validation'!H$482631&amp;":"&amp;'Reid Validation'!H$482632),'Reid Validation'!H$482633,FALSE))</f>
        <v>0</v>
      </c>
      <c r="I45" s="317">
        <f ca="1">+IF(ISERROR(HLOOKUP($B45,INDIRECT("'Monthly Resource Report'!"&amp;'Reid Validation'!I$482631&amp;":"&amp;'Reid Validation'!I$482632),'Reid Validation'!I$482633,FALSE)),0,HLOOKUP($B45,INDIRECT("'Monthly Resource Report'!"&amp;'Reid Validation'!I$482631&amp;":"&amp;'Reid Validation'!I$482632),'Reid Validation'!I$482633,FALSE))</f>
        <v>0</v>
      </c>
      <c r="J45" s="318">
        <f ca="1">+IF(ISERROR(HLOOKUP($B45,INDIRECT("'Monthly Resource Report'!"&amp;'Reid Validation'!J$482631&amp;":"&amp;'Reid Validation'!J$482632),'Reid Validation'!J$482633,FALSE)),0,HLOOKUP($B45,INDIRECT("'Monthly Resource Report'!"&amp;'Reid Validation'!J$482631&amp;":"&amp;'Reid Validation'!J$482632),'Reid Validation'!J$482633,FALSE))</f>
        <v>0</v>
      </c>
      <c r="L45" s="301">
        <v>42552</v>
      </c>
      <c r="M45" s="294">
        <v>58</v>
      </c>
      <c r="N45" s="297">
        <v>0</v>
      </c>
      <c r="O45" s="299">
        <v>0.7</v>
      </c>
      <c r="P45" s="295">
        <v>0.06</v>
      </c>
      <c r="Q45" s="294">
        <f ca="1">+IF(ISERROR(HLOOKUP($B45,INDIRECT("'Monthly Resource Report'!"&amp;'Reid Validation'!Q$482631&amp;":"&amp;'Reid Validation'!Q$482632),'Reid Validation'!Q$482633,FALSE)),0,HLOOKUP($B45,INDIRECT("'Monthly Resource Report'!"&amp;'Reid Validation'!Q$482631&amp;":"&amp;'Reid Validation'!Q$482632),'Reid Validation'!Q$482633,FALSE))</f>
        <v>58</v>
      </c>
      <c r="R45" s="297">
        <f ca="1">+IF(ISERROR(HLOOKUP($B45,INDIRECT("'Monthly Resource Report'!"&amp;'Reid Validation'!R$482631&amp;":"&amp;'Reid Validation'!R$482632),'Reid Validation'!R$482633,FALSE)),0,HLOOKUP($B45,INDIRECT("'Monthly Resource Report'!"&amp;'Reid Validation'!R$482631&amp;":"&amp;'Reid Validation'!R$482632),'Reid Validation'!R$482633,FALSE))</f>
        <v>0</v>
      </c>
      <c r="S45" s="317">
        <f ca="1">+IF(ISERROR(HLOOKUP($B45,INDIRECT("'Monthly Resource Report'!"&amp;'Reid Validation'!S$482631&amp;":"&amp;'Reid Validation'!S$482632),'Reid Validation'!S$482633,FALSE)),0,HLOOKUP($B45,INDIRECT("'Monthly Resource Report'!"&amp;'Reid Validation'!S$482631&amp;":"&amp;'Reid Validation'!S$482632),'Reid Validation'!S$482633,FALSE))</f>
        <v>0</v>
      </c>
      <c r="T45" s="318">
        <f ca="1">+IF(ISERROR(HLOOKUP($B45,INDIRECT("'Monthly Resource Report'!"&amp;'Reid Validation'!T$482631&amp;":"&amp;'Reid Validation'!T$482632),'Reid Validation'!T$482633,FALSE)),0,HLOOKUP($B45,INDIRECT("'Monthly Resource Report'!"&amp;'Reid Validation'!T$482631&amp;":"&amp;'Reid Validation'!T$482632),'Reid Validation'!T$482633,FALSE))</f>
        <v>0</v>
      </c>
    </row>
    <row r="46" spans="2:20">
      <c r="B46" s="301">
        <v>42583</v>
      </c>
      <c r="C46" s="294">
        <v>45</v>
      </c>
      <c r="D46" s="297">
        <v>0</v>
      </c>
      <c r="E46" s="299">
        <v>0.3</v>
      </c>
      <c r="F46" s="295">
        <v>0.06</v>
      </c>
      <c r="G46" s="294">
        <f ca="1">+IF(ISERROR(HLOOKUP($B46,INDIRECT("'Monthly Resource Report'!"&amp;'Reid Validation'!G$482631&amp;":"&amp;'Reid Validation'!G$482632),'Reid Validation'!G$482633,FALSE)),0,HLOOKUP($B46,INDIRECT("'Monthly Resource Report'!"&amp;'Reid Validation'!G$482631&amp;":"&amp;'Reid Validation'!G$482632),'Reid Validation'!G$482633,FALSE))</f>
        <v>45</v>
      </c>
      <c r="H46" s="297">
        <f ca="1">+IF(ISERROR(HLOOKUP($B46,INDIRECT("'Monthly Resource Report'!"&amp;'Reid Validation'!H$482631&amp;":"&amp;'Reid Validation'!H$482632),'Reid Validation'!H$482633,FALSE)),0,HLOOKUP($B46,INDIRECT("'Monthly Resource Report'!"&amp;'Reid Validation'!H$482631&amp;":"&amp;'Reid Validation'!H$482632),'Reid Validation'!H$482633,FALSE))</f>
        <v>0</v>
      </c>
      <c r="I46" s="317">
        <f ca="1">+IF(ISERROR(HLOOKUP($B46,INDIRECT("'Monthly Resource Report'!"&amp;'Reid Validation'!I$482631&amp;":"&amp;'Reid Validation'!I$482632),'Reid Validation'!I$482633,FALSE)),0,HLOOKUP($B46,INDIRECT("'Monthly Resource Report'!"&amp;'Reid Validation'!I$482631&amp;":"&amp;'Reid Validation'!I$482632),'Reid Validation'!I$482633,FALSE))</f>
        <v>0</v>
      </c>
      <c r="J46" s="318">
        <f ca="1">+IF(ISERROR(HLOOKUP($B46,INDIRECT("'Monthly Resource Report'!"&amp;'Reid Validation'!J$482631&amp;":"&amp;'Reid Validation'!J$482632),'Reid Validation'!J$482633,FALSE)),0,HLOOKUP($B46,INDIRECT("'Monthly Resource Report'!"&amp;'Reid Validation'!J$482631&amp;":"&amp;'Reid Validation'!J$482632),'Reid Validation'!J$482633,FALSE))</f>
        <v>0</v>
      </c>
      <c r="L46" s="301">
        <v>42583</v>
      </c>
      <c r="M46" s="294">
        <v>58</v>
      </c>
      <c r="N46" s="297">
        <v>0</v>
      </c>
      <c r="O46" s="299">
        <v>0.7</v>
      </c>
      <c r="P46" s="295">
        <v>0.06</v>
      </c>
      <c r="Q46" s="294">
        <f ca="1">+IF(ISERROR(HLOOKUP($B46,INDIRECT("'Monthly Resource Report'!"&amp;'Reid Validation'!Q$482631&amp;":"&amp;'Reid Validation'!Q$482632),'Reid Validation'!Q$482633,FALSE)),0,HLOOKUP($B46,INDIRECT("'Monthly Resource Report'!"&amp;'Reid Validation'!Q$482631&amp;":"&amp;'Reid Validation'!Q$482632),'Reid Validation'!Q$482633,FALSE))</f>
        <v>58</v>
      </c>
      <c r="R46" s="297">
        <f ca="1">+IF(ISERROR(HLOOKUP($B46,INDIRECT("'Monthly Resource Report'!"&amp;'Reid Validation'!R$482631&amp;":"&amp;'Reid Validation'!R$482632),'Reid Validation'!R$482633,FALSE)),0,HLOOKUP($B46,INDIRECT("'Monthly Resource Report'!"&amp;'Reid Validation'!R$482631&amp;":"&amp;'Reid Validation'!R$482632),'Reid Validation'!R$482633,FALSE))</f>
        <v>0</v>
      </c>
      <c r="S46" s="317">
        <f ca="1">+IF(ISERROR(HLOOKUP($B46,INDIRECT("'Monthly Resource Report'!"&amp;'Reid Validation'!S$482631&amp;":"&amp;'Reid Validation'!S$482632),'Reid Validation'!S$482633,FALSE)),0,HLOOKUP($B46,INDIRECT("'Monthly Resource Report'!"&amp;'Reid Validation'!S$482631&amp;":"&amp;'Reid Validation'!S$482632),'Reid Validation'!S$482633,FALSE))</f>
        <v>0</v>
      </c>
      <c r="T46" s="318">
        <f ca="1">+IF(ISERROR(HLOOKUP($B46,INDIRECT("'Monthly Resource Report'!"&amp;'Reid Validation'!T$482631&amp;":"&amp;'Reid Validation'!T$482632),'Reid Validation'!T$482633,FALSE)),0,HLOOKUP($B46,INDIRECT("'Monthly Resource Report'!"&amp;'Reid Validation'!T$482631&amp;":"&amp;'Reid Validation'!T$482632),'Reid Validation'!T$482633,FALSE))</f>
        <v>0</v>
      </c>
    </row>
    <row r="47" spans="2:20">
      <c r="B47" s="301">
        <v>42614</v>
      </c>
      <c r="C47" s="294">
        <v>45</v>
      </c>
      <c r="D47" s="297">
        <v>0</v>
      </c>
      <c r="E47" s="299">
        <v>0.3</v>
      </c>
      <c r="F47" s="295">
        <v>0.06</v>
      </c>
      <c r="G47" s="294">
        <f ca="1">+IF(ISERROR(HLOOKUP($B47,INDIRECT("'Monthly Resource Report'!"&amp;'Reid Validation'!G$482631&amp;":"&amp;'Reid Validation'!G$482632),'Reid Validation'!G$482633,FALSE)),0,HLOOKUP($B47,INDIRECT("'Monthly Resource Report'!"&amp;'Reid Validation'!G$482631&amp;":"&amp;'Reid Validation'!G$482632),'Reid Validation'!G$482633,FALSE))</f>
        <v>0</v>
      </c>
      <c r="H47" s="297">
        <f ca="1">+IF(ISERROR(HLOOKUP($B47,INDIRECT("'Monthly Resource Report'!"&amp;'Reid Validation'!H$482631&amp;":"&amp;'Reid Validation'!H$482632),'Reid Validation'!H$482633,FALSE)),0,HLOOKUP($B47,INDIRECT("'Monthly Resource Report'!"&amp;'Reid Validation'!H$482631&amp;":"&amp;'Reid Validation'!H$482632),'Reid Validation'!H$482633,FALSE))</f>
        <v>0</v>
      </c>
      <c r="I47" s="317">
        <f ca="1">+IF(ISERROR(HLOOKUP($B47,INDIRECT("'Monthly Resource Report'!"&amp;'Reid Validation'!I$482631&amp;":"&amp;'Reid Validation'!I$482632),'Reid Validation'!I$482633,FALSE)),0,HLOOKUP($B47,INDIRECT("'Monthly Resource Report'!"&amp;'Reid Validation'!I$482631&amp;":"&amp;'Reid Validation'!I$482632),'Reid Validation'!I$482633,FALSE))</f>
        <v>0</v>
      </c>
      <c r="J47" s="318">
        <f ca="1">+IF(ISERROR(HLOOKUP($B47,INDIRECT("'Monthly Resource Report'!"&amp;'Reid Validation'!J$482631&amp;":"&amp;'Reid Validation'!J$482632),'Reid Validation'!J$482633,FALSE)),0,HLOOKUP($B47,INDIRECT("'Monthly Resource Report'!"&amp;'Reid Validation'!J$482631&amp;":"&amp;'Reid Validation'!J$482632),'Reid Validation'!J$482633,FALSE))</f>
        <v>0</v>
      </c>
      <c r="L47" s="301">
        <v>42614</v>
      </c>
      <c r="M47" s="294">
        <v>58</v>
      </c>
      <c r="N47" s="297">
        <v>0</v>
      </c>
      <c r="O47" s="299">
        <v>0.7</v>
      </c>
      <c r="P47" s="295">
        <v>0.06</v>
      </c>
      <c r="Q47" s="294">
        <f ca="1">+IF(ISERROR(HLOOKUP($B47,INDIRECT("'Monthly Resource Report'!"&amp;'Reid Validation'!Q$482631&amp;":"&amp;'Reid Validation'!Q$482632),'Reid Validation'!Q$482633,FALSE)),0,HLOOKUP($B47,INDIRECT("'Monthly Resource Report'!"&amp;'Reid Validation'!Q$482631&amp;":"&amp;'Reid Validation'!Q$482632),'Reid Validation'!Q$482633,FALSE))</f>
        <v>58</v>
      </c>
      <c r="R47" s="297">
        <f ca="1">+IF(ISERROR(HLOOKUP($B47,INDIRECT("'Monthly Resource Report'!"&amp;'Reid Validation'!R$482631&amp;":"&amp;'Reid Validation'!R$482632),'Reid Validation'!R$482633,FALSE)),0,HLOOKUP($B47,INDIRECT("'Monthly Resource Report'!"&amp;'Reid Validation'!R$482631&amp;":"&amp;'Reid Validation'!R$482632),'Reid Validation'!R$482633,FALSE))</f>
        <v>0</v>
      </c>
      <c r="S47" s="317">
        <f ca="1">+IF(ISERROR(HLOOKUP($B47,INDIRECT("'Monthly Resource Report'!"&amp;'Reid Validation'!S$482631&amp;":"&amp;'Reid Validation'!S$482632),'Reid Validation'!S$482633,FALSE)),0,HLOOKUP($B47,INDIRECT("'Monthly Resource Report'!"&amp;'Reid Validation'!S$482631&amp;":"&amp;'Reid Validation'!S$482632),'Reid Validation'!S$482633,FALSE))</f>
        <v>0</v>
      </c>
      <c r="T47" s="318">
        <f ca="1">+IF(ISERROR(HLOOKUP($B47,INDIRECT("'Monthly Resource Report'!"&amp;'Reid Validation'!T$482631&amp;":"&amp;'Reid Validation'!T$482632),'Reid Validation'!T$482633,FALSE)),0,HLOOKUP($B47,INDIRECT("'Monthly Resource Report'!"&amp;'Reid Validation'!T$482631&amp;":"&amp;'Reid Validation'!T$482632),'Reid Validation'!T$482633,FALSE))</f>
        <v>0</v>
      </c>
    </row>
    <row r="48" spans="2:20">
      <c r="B48" s="301">
        <v>42644</v>
      </c>
      <c r="C48" s="294">
        <v>45</v>
      </c>
      <c r="D48" s="297">
        <v>0</v>
      </c>
      <c r="E48" s="299">
        <v>0.3</v>
      </c>
      <c r="F48" s="295">
        <v>0.06</v>
      </c>
      <c r="G48" s="294">
        <f ca="1">+IF(ISERROR(HLOOKUP($B48,INDIRECT("'Monthly Resource Report'!"&amp;'Reid Validation'!G$482631&amp;":"&amp;'Reid Validation'!G$482632),'Reid Validation'!G$482633,FALSE)),0,HLOOKUP($B48,INDIRECT("'Monthly Resource Report'!"&amp;'Reid Validation'!G$482631&amp;":"&amp;'Reid Validation'!G$482632),'Reid Validation'!G$482633,FALSE))</f>
        <v>0</v>
      </c>
      <c r="H48" s="297">
        <f ca="1">+IF(ISERROR(HLOOKUP($B48,INDIRECT("'Monthly Resource Report'!"&amp;'Reid Validation'!H$482631&amp;":"&amp;'Reid Validation'!H$482632),'Reid Validation'!H$482633,FALSE)),0,HLOOKUP($B48,INDIRECT("'Monthly Resource Report'!"&amp;'Reid Validation'!H$482631&amp;":"&amp;'Reid Validation'!H$482632),'Reid Validation'!H$482633,FALSE))</f>
        <v>0</v>
      </c>
      <c r="I48" s="317">
        <f ca="1">+IF(ISERROR(HLOOKUP($B48,INDIRECT("'Monthly Resource Report'!"&amp;'Reid Validation'!I$482631&amp;":"&amp;'Reid Validation'!I$482632),'Reid Validation'!I$482633,FALSE)),0,HLOOKUP($B48,INDIRECT("'Monthly Resource Report'!"&amp;'Reid Validation'!I$482631&amp;":"&amp;'Reid Validation'!I$482632),'Reid Validation'!I$482633,FALSE))</f>
        <v>0</v>
      </c>
      <c r="J48" s="318">
        <f ca="1">+IF(ISERROR(HLOOKUP($B48,INDIRECT("'Monthly Resource Report'!"&amp;'Reid Validation'!J$482631&amp;":"&amp;'Reid Validation'!J$482632),'Reid Validation'!J$482633,FALSE)),0,HLOOKUP($B48,INDIRECT("'Monthly Resource Report'!"&amp;'Reid Validation'!J$482631&amp;":"&amp;'Reid Validation'!J$482632),'Reid Validation'!J$482633,FALSE))</f>
        <v>0</v>
      </c>
      <c r="L48" s="301">
        <v>42644</v>
      </c>
      <c r="M48" s="294">
        <v>60</v>
      </c>
      <c r="N48" s="297">
        <v>0</v>
      </c>
      <c r="O48" s="299">
        <v>0.7</v>
      </c>
      <c r="P48" s="295">
        <v>0.06</v>
      </c>
      <c r="Q48" s="294">
        <f ca="1">+IF(ISERROR(HLOOKUP($B48,INDIRECT("'Monthly Resource Report'!"&amp;'Reid Validation'!Q$482631&amp;":"&amp;'Reid Validation'!Q$482632),'Reid Validation'!Q$482633,FALSE)),0,HLOOKUP($B48,INDIRECT("'Monthly Resource Report'!"&amp;'Reid Validation'!Q$482631&amp;":"&amp;'Reid Validation'!Q$482632),'Reid Validation'!Q$482633,FALSE))</f>
        <v>60</v>
      </c>
      <c r="R48" s="297">
        <f ca="1">+IF(ISERROR(HLOOKUP($B48,INDIRECT("'Monthly Resource Report'!"&amp;'Reid Validation'!R$482631&amp;":"&amp;'Reid Validation'!R$482632),'Reid Validation'!R$482633,FALSE)),0,HLOOKUP($B48,INDIRECT("'Monthly Resource Report'!"&amp;'Reid Validation'!R$482631&amp;":"&amp;'Reid Validation'!R$482632),'Reid Validation'!R$482633,FALSE))</f>
        <v>0</v>
      </c>
      <c r="S48" s="317">
        <f ca="1">+IF(ISERROR(HLOOKUP($B48,INDIRECT("'Monthly Resource Report'!"&amp;'Reid Validation'!S$482631&amp;":"&amp;'Reid Validation'!S$482632),'Reid Validation'!S$482633,FALSE)),0,HLOOKUP($B48,INDIRECT("'Monthly Resource Report'!"&amp;'Reid Validation'!S$482631&amp;":"&amp;'Reid Validation'!S$482632),'Reid Validation'!S$482633,FALSE))</f>
        <v>0</v>
      </c>
      <c r="T48" s="318">
        <f ca="1">+IF(ISERROR(HLOOKUP($B48,INDIRECT("'Monthly Resource Report'!"&amp;'Reid Validation'!T$482631&amp;":"&amp;'Reid Validation'!T$482632),'Reid Validation'!T$482633,FALSE)),0,HLOOKUP($B48,INDIRECT("'Monthly Resource Report'!"&amp;'Reid Validation'!T$482631&amp;":"&amp;'Reid Validation'!T$482632),'Reid Validation'!T$482633,FALSE))</f>
        <v>0</v>
      </c>
    </row>
    <row r="49" spans="2:20">
      <c r="B49" s="301">
        <v>42675</v>
      </c>
      <c r="C49" s="294">
        <v>45</v>
      </c>
      <c r="D49" s="297">
        <v>0</v>
      </c>
      <c r="E49" s="299">
        <v>0.3</v>
      </c>
      <c r="F49" s="295">
        <v>0.06</v>
      </c>
      <c r="G49" s="294">
        <f ca="1">+IF(ISERROR(HLOOKUP($B49,INDIRECT("'Monthly Resource Report'!"&amp;'Reid Validation'!G$482631&amp;":"&amp;'Reid Validation'!G$482632),'Reid Validation'!G$482633,FALSE)),0,HLOOKUP($B49,INDIRECT("'Monthly Resource Report'!"&amp;'Reid Validation'!G$482631&amp;":"&amp;'Reid Validation'!G$482632),'Reid Validation'!G$482633,FALSE))</f>
        <v>0</v>
      </c>
      <c r="H49" s="297">
        <f ca="1">+IF(ISERROR(HLOOKUP($B49,INDIRECT("'Monthly Resource Report'!"&amp;'Reid Validation'!H$482631&amp;":"&amp;'Reid Validation'!H$482632),'Reid Validation'!H$482633,FALSE)),0,HLOOKUP($B49,INDIRECT("'Monthly Resource Report'!"&amp;'Reid Validation'!H$482631&amp;":"&amp;'Reid Validation'!H$482632),'Reid Validation'!H$482633,FALSE))</f>
        <v>0</v>
      </c>
      <c r="I49" s="317">
        <f ca="1">+IF(ISERROR(HLOOKUP($B49,INDIRECT("'Monthly Resource Report'!"&amp;'Reid Validation'!I$482631&amp;":"&amp;'Reid Validation'!I$482632),'Reid Validation'!I$482633,FALSE)),0,HLOOKUP($B49,INDIRECT("'Monthly Resource Report'!"&amp;'Reid Validation'!I$482631&amp;":"&amp;'Reid Validation'!I$482632),'Reid Validation'!I$482633,FALSE))</f>
        <v>0</v>
      </c>
      <c r="J49" s="318">
        <f ca="1">+IF(ISERROR(HLOOKUP($B49,INDIRECT("'Monthly Resource Report'!"&amp;'Reid Validation'!J$482631&amp;":"&amp;'Reid Validation'!J$482632),'Reid Validation'!J$482633,FALSE)),0,HLOOKUP($B49,INDIRECT("'Monthly Resource Report'!"&amp;'Reid Validation'!J$482631&amp;":"&amp;'Reid Validation'!J$482632),'Reid Validation'!J$482633,FALSE))</f>
        <v>0</v>
      </c>
      <c r="L49" s="301">
        <v>42675</v>
      </c>
      <c r="M49" s="294">
        <v>60</v>
      </c>
      <c r="N49" s="297">
        <v>0</v>
      </c>
      <c r="O49" s="299">
        <v>0.7</v>
      </c>
      <c r="P49" s="295">
        <v>0.06</v>
      </c>
      <c r="Q49" s="294">
        <f ca="1">+IF(ISERROR(HLOOKUP($B49,INDIRECT("'Monthly Resource Report'!"&amp;'Reid Validation'!Q$482631&amp;":"&amp;'Reid Validation'!Q$482632),'Reid Validation'!Q$482633,FALSE)),0,HLOOKUP($B49,INDIRECT("'Monthly Resource Report'!"&amp;'Reid Validation'!Q$482631&amp;":"&amp;'Reid Validation'!Q$482632),'Reid Validation'!Q$482633,FALSE))</f>
        <v>60</v>
      </c>
      <c r="R49" s="297">
        <f ca="1">+IF(ISERROR(HLOOKUP($B49,INDIRECT("'Monthly Resource Report'!"&amp;'Reid Validation'!R$482631&amp;":"&amp;'Reid Validation'!R$482632),'Reid Validation'!R$482633,FALSE)),0,HLOOKUP($B49,INDIRECT("'Monthly Resource Report'!"&amp;'Reid Validation'!R$482631&amp;":"&amp;'Reid Validation'!R$482632),'Reid Validation'!R$482633,FALSE))</f>
        <v>0</v>
      </c>
      <c r="S49" s="317">
        <f ca="1">+IF(ISERROR(HLOOKUP($B49,INDIRECT("'Monthly Resource Report'!"&amp;'Reid Validation'!S$482631&amp;":"&amp;'Reid Validation'!S$482632),'Reid Validation'!S$482633,FALSE)),0,HLOOKUP($B49,INDIRECT("'Monthly Resource Report'!"&amp;'Reid Validation'!S$482631&amp;":"&amp;'Reid Validation'!S$482632),'Reid Validation'!S$482633,FALSE))</f>
        <v>0</v>
      </c>
      <c r="T49" s="318">
        <f ca="1">+IF(ISERROR(HLOOKUP($B49,INDIRECT("'Monthly Resource Report'!"&amp;'Reid Validation'!T$482631&amp;":"&amp;'Reid Validation'!T$482632),'Reid Validation'!T$482633,FALSE)),0,HLOOKUP($B49,INDIRECT("'Monthly Resource Report'!"&amp;'Reid Validation'!T$482631&amp;":"&amp;'Reid Validation'!T$482632),'Reid Validation'!T$482633,FALSE))</f>
        <v>0</v>
      </c>
    </row>
    <row r="50" spans="2:20">
      <c r="B50" s="301">
        <v>42705</v>
      </c>
      <c r="C50" s="294">
        <v>45</v>
      </c>
      <c r="D50" s="297">
        <v>0</v>
      </c>
      <c r="E50" s="299">
        <v>0.3</v>
      </c>
      <c r="F50" s="295">
        <v>0.06</v>
      </c>
      <c r="G50" s="294">
        <f ca="1">+IF(ISERROR(HLOOKUP($B50,INDIRECT("'Monthly Resource Report'!"&amp;'Reid Validation'!G$482631&amp;":"&amp;'Reid Validation'!G$482632),'Reid Validation'!G$482633,FALSE)),0,HLOOKUP($B50,INDIRECT("'Monthly Resource Report'!"&amp;'Reid Validation'!G$482631&amp;":"&amp;'Reid Validation'!G$482632),'Reid Validation'!G$482633,FALSE))</f>
        <v>0</v>
      </c>
      <c r="H50" s="297">
        <f ca="1">+IF(ISERROR(HLOOKUP($B50,INDIRECT("'Monthly Resource Report'!"&amp;'Reid Validation'!H$482631&amp;":"&amp;'Reid Validation'!H$482632),'Reid Validation'!H$482633,FALSE)),0,HLOOKUP($B50,INDIRECT("'Monthly Resource Report'!"&amp;'Reid Validation'!H$482631&amp;":"&amp;'Reid Validation'!H$482632),'Reid Validation'!H$482633,FALSE))</f>
        <v>0</v>
      </c>
      <c r="I50" s="317">
        <f ca="1">+IF(ISERROR(HLOOKUP($B50,INDIRECT("'Monthly Resource Report'!"&amp;'Reid Validation'!I$482631&amp;":"&amp;'Reid Validation'!I$482632),'Reid Validation'!I$482633,FALSE)),0,HLOOKUP($B50,INDIRECT("'Monthly Resource Report'!"&amp;'Reid Validation'!I$482631&amp;":"&amp;'Reid Validation'!I$482632),'Reid Validation'!I$482633,FALSE))</f>
        <v>0</v>
      </c>
      <c r="J50" s="318">
        <f ca="1">+IF(ISERROR(HLOOKUP($B50,INDIRECT("'Monthly Resource Report'!"&amp;'Reid Validation'!J$482631&amp;":"&amp;'Reid Validation'!J$482632),'Reid Validation'!J$482633,FALSE)),0,HLOOKUP($B50,INDIRECT("'Monthly Resource Report'!"&amp;'Reid Validation'!J$482631&amp;":"&amp;'Reid Validation'!J$482632),'Reid Validation'!J$482633,FALSE))</f>
        <v>0</v>
      </c>
      <c r="L50" s="301">
        <v>42705</v>
      </c>
      <c r="M50" s="294">
        <v>65</v>
      </c>
      <c r="N50" s="297">
        <v>0</v>
      </c>
      <c r="O50" s="299">
        <v>0.7</v>
      </c>
      <c r="P50" s="295">
        <v>0.06</v>
      </c>
      <c r="Q50" s="294">
        <f ca="1">+IF(ISERROR(HLOOKUP($B50,INDIRECT("'Monthly Resource Report'!"&amp;'Reid Validation'!Q$482631&amp;":"&amp;'Reid Validation'!Q$482632),'Reid Validation'!Q$482633,FALSE)),0,HLOOKUP($B50,INDIRECT("'Monthly Resource Report'!"&amp;'Reid Validation'!Q$482631&amp;":"&amp;'Reid Validation'!Q$482632),'Reid Validation'!Q$482633,FALSE))</f>
        <v>65</v>
      </c>
      <c r="R50" s="297">
        <f ca="1">+IF(ISERROR(HLOOKUP($B50,INDIRECT("'Monthly Resource Report'!"&amp;'Reid Validation'!R$482631&amp;":"&amp;'Reid Validation'!R$482632),'Reid Validation'!R$482633,FALSE)),0,HLOOKUP($B50,INDIRECT("'Monthly Resource Report'!"&amp;'Reid Validation'!R$482631&amp;":"&amp;'Reid Validation'!R$482632),'Reid Validation'!R$482633,FALSE))</f>
        <v>0</v>
      </c>
      <c r="S50" s="317">
        <f ca="1">+IF(ISERROR(HLOOKUP($B50,INDIRECT("'Monthly Resource Report'!"&amp;'Reid Validation'!S$482631&amp;":"&amp;'Reid Validation'!S$482632),'Reid Validation'!S$482633,FALSE)),0,HLOOKUP($B50,INDIRECT("'Monthly Resource Report'!"&amp;'Reid Validation'!S$482631&amp;":"&amp;'Reid Validation'!S$482632),'Reid Validation'!S$482633,FALSE))</f>
        <v>0</v>
      </c>
      <c r="T50" s="318">
        <f ca="1">+IF(ISERROR(HLOOKUP($B50,INDIRECT("'Monthly Resource Report'!"&amp;'Reid Validation'!T$482631&amp;":"&amp;'Reid Validation'!T$482632),'Reid Validation'!T$482633,FALSE)),0,HLOOKUP($B50,INDIRECT("'Monthly Resource Report'!"&amp;'Reid Validation'!T$482631&amp;":"&amp;'Reid Validation'!T$482632),'Reid Validation'!T$482633,FALSE))</f>
        <v>0</v>
      </c>
    </row>
    <row r="51" spans="2:20">
      <c r="B51" s="301">
        <v>42736</v>
      </c>
      <c r="C51" s="294">
        <v>45</v>
      </c>
      <c r="D51" s="297">
        <v>0</v>
      </c>
      <c r="E51" s="299">
        <v>0.3</v>
      </c>
      <c r="F51" s="295">
        <v>0.06</v>
      </c>
      <c r="G51" s="294">
        <f ca="1">+IF(ISERROR(HLOOKUP($B51,INDIRECT("'Monthly Resource Report'!"&amp;'Reid Validation'!G$482631&amp;":"&amp;'Reid Validation'!G$482632),'Reid Validation'!G$482633,FALSE)),0,HLOOKUP($B51,INDIRECT("'Monthly Resource Report'!"&amp;'Reid Validation'!G$482631&amp;":"&amp;'Reid Validation'!G$482632),'Reid Validation'!G$482633,FALSE))</f>
        <v>45</v>
      </c>
      <c r="H51" s="297">
        <f ca="1">+IF(ISERROR(HLOOKUP($B51,INDIRECT("'Monthly Resource Report'!"&amp;'Reid Validation'!H$482631&amp;":"&amp;'Reid Validation'!H$482632),'Reid Validation'!H$482633,FALSE)),0,HLOOKUP($B51,INDIRECT("'Monthly Resource Report'!"&amp;'Reid Validation'!H$482631&amp;":"&amp;'Reid Validation'!H$482632),'Reid Validation'!H$482633,FALSE))</f>
        <v>0</v>
      </c>
      <c r="I51" s="317">
        <f ca="1">+IF(ISERROR(HLOOKUP($B51,INDIRECT("'Monthly Resource Report'!"&amp;'Reid Validation'!I$482631&amp;":"&amp;'Reid Validation'!I$482632),'Reid Validation'!I$482633,FALSE)),0,HLOOKUP($B51,INDIRECT("'Monthly Resource Report'!"&amp;'Reid Validation'!I$482631&amp;":"&amp;'Reid Validation'!I$482632),'Reid Validation'!I$482633,FALSE))</f>
        <v>0</v>
      </c>
      <c r="J51" s="318">
        <f ca="1">+IF(ISERROR(HLOOKUP($B51,INDIRECT("'Monthly Resource Report'!"&amp;'Reid Validation'!J$482631&amp;":"&amp;'Reid Validation'!J$482632),'Reid Validation'!J$482633,FALSE)),0,HLOOKUP($B51,INDIRECT("'Monthly Resource Report'!"&amp;'Reid Validation'!J$482631&amp;":"&amp;'Reid Validation'!J$482632),'Reid Validation'!J$482633,FALSE))</f>
        <v>0</v>
      </c>
      <c r="L51" s="301">
        <v>42736</v>
      </c>
      <c r="M51" s="294">
        <v>65</v>
      </c>
      <c r="N51" s="297">
        <v>0</v>
      </c>
      <c r="O51" s="299">
        <v>0.7</v>
      </c>
      <c r="P51" s="295">
        <v>0.06</v>
      </c>
      <c r="Q51" s="294">
        <f ca="1">+IF(ISERROR(HLOOKUP($B51,INDIRECT("'Monthly Resource Report'!"&amp;'Reid Validation'!Q$482631&amp;":"&amp;'Reid Validation'!Q$482632),'Reid Validation'!Q$482633,FALSE)),0,HLOOKUP($B51,INDIRECT("'Monthly Resource Report'!"&amp;'Reid Validation'!Q$482631&amp;":"&amp;'Reid Validation'!Q$482632),'Reid Validation'!Q$482633,FALSE))</f>
        <v>65</v>
      </c>
      <c r="R51" s="297">
        <f ca="1">+IF(ISERROR(HLOOKUP($B51,INDIRECT("'Monthly Resource Report'!"&amp;'Reid Validation'!R$482631&amp;":"&amp;'Reid Validation'!R$482632),'Reid Validation'!R$482633,FALSE)),0,HLOOKUP($B51,INDIRECT("'Monthly Resource Report'!"&amp;'Reid Validation'!R$482631&amp;":"&amp;'Reid Validation'!R$482632),'Reid Validation'!R$482633,FALSE))</f>
        <v>0</v>
      </c>
      <c r="S51" s="317">
        <f ca="1">+IF(ISERROR(HLOOKUP($B51,INDIRECT("'Monthly Resource Report'!"&amp;'Reid Validation'!S$482631&amp;":"&amp;'Reid Validation'!S$482632),'Reid Validation'!S$482633,FALSE)),0,HLOOKUP($B51,INDIRECT("'Monthly Resource Report'!"&amp;'Reid Validation'!S$482631&amp;":"&amp;'Reid Validation'!S$482632),'Reid Validation'!S$482633,FALSE))</f>
        <v>0</v>
      </c>
      <c r="T51" s="318">
        <f ca="1">+IF(ISERROR(HLOOKUP($B51,INDIRECT("'Monthly Resource Report'!"&amp;'Reid Validation'!T$482631&amp;":"&amp;'Reid Validation'!T$482632),'Reid Validation'!T$482633,FALSE)),0,HLOOKUP($B51,INDIRECT("'Monthly Resource Report'!"&amp;'Reid Validation'!T$482631&amp;":"&amp;'Reid Validation'!T$482632),'Reid Validation'!T$482633,FALSE))</f>
        <v>0</v>
      </c>
    </row>
    <row r="52" spans="2:20">
      <c r="B52" s="301">
        <v>42767</v>
      </c>
      <c r="C52" s="294">
        <v>45</v>
      </c>
      <c r="D52" s="297">
        <v>0</v>
      </c>
      <c r="E52" s="299">
        <v>0.3</v>
      </c>
      <c r="F52" s="295">
        <v>0.06</v>
      </c>
      <c r="G52" s="294">
        <f ca="1">+IF(ISERROR(HLOOKUP($B52,INDIRECT("'Monthly Resource Report'!"&amp;'Reid Validation'!G$482631&amp;":"&amp;'Reid Validation'!G$482632),'Reid Validation'!G$482633,FALSE)),0,HLOOKUP($B52,INDIRECT("'Monthly Resource Report'!"&amp;'Reid Validation'!G$482631&amp;":"&amp;'Reid Validation'!G$482632),'Reid Validation'!G$482633,FALSE))</f>
        <v>45</v>
      </c>
      <c r="H52" s="297">
        <f ca="1">+IF(ISERROR(HLOOKUP($B52,INDIRECT("'Monthly Resource Report'!"&amp;'Reid Validation'!H$482631&amp;":"&amp;'Reid Validation'!H$482632),'Reid Validation'!H$482633,FALSE)),0,HLOOKUP($B52,INDIRECT("'Monthly Resource Report'!"&amp;'Reid Validation'!H$482631&amp;":"&amp;'Reid Validation'!H$482632),'Reid Validation'!H$482633,FALSE))</f>
        <v>0</v>
      </c>
      <c r="I52" s="317">
        <f ca="1">+IF(ISERROR(HLOOKUP($B52,INDIRECT("'Monthly Resource Report'!"&amp;'Reid Validation'!I$482631&amp;":"&amp;'Reid Validation'!I$482632),'Reid Validation'!I$482633,FALSE)),0,HLOOKUP($B52,INDIRECT("'Monthly Resource Report'!"&amp;'Reid Validation'!I$482631&amp;":"&amp;'Reid Validation'!I$482632),'Reid Validation'!I$482633,FALSE))</f>
        <v>0</v>
      </c>
      <c r="J52" s="318">
        <f ca="1">+IF(ISERROR(HLOOKUP($B52,INDIRECT("'Monthly Resource Report'!"&amp;'Reid Validation'!J$482631&amp;":"&amp;'Reid Validation'!J$482632),'Reid Validation'!J$482633,FALSE)),0,HLOOKUP($B52,INDIRECT("'Monthly Resource Report'!"&amp;'Reid Validation'!J$482631&amp;":"&amp;'Reid Validation'!J$482632),'Reid Validation'!J$482633,FALSE))</f>
        <v>0</v>
      </c>
      <c r="L52" s="301">
        <v>42767</v>
      </c>
      <c r="M52" s="294">
        <v>65</v>
      </c>
      <c r="N52" s="297">
        <v>0</v>
      </c>
      <c r="O52" s="299">
        <v>0.7</v>
      </c>
      <c r="P52" s="295">
        <v>0.06</v>
      </c>
      <c r="Q52" s="294">
        <f ca="1">+IF(ISERROR(HLOOKUP($B52,INDIRECT("'Monthly Resource Report'!"&amp;'Reid Validation'!Q$482631&amp;":"&amp;'Reid Validation'!Q$482632),'Reid Validation'!Q$482633,FALSE)),0,HLOOKUP($B52,INDIRECT("'Monthly Resource Report'!"&amp;'Reid Validation'!Q$482631&amp;":"&amp;'Reid Validation'!Q$482632),'Reid Validation'!Q$482633,FALSE))</f>
        <v>65</v>
      </c>
      <c r="R52" s="297">
        <f ca="1">+IF(ISERROR(HLOOKUP($B52,INDIRECT("'Monthly Resource Report'!"&amp;'Reid Validation'!R$482631&amp;":"&amp;'Reid Validation'!R$482632),'Reid Validation'!R$482633,FALSE)),0,HLOOKUP($B52,INDIRECT("'Monthly Resource Report'!"&amp;'Reid Validation'!R$482631&amp;":"&amp;'Reid Validation'!R$482632),'Reid Validation'!R$482633,FALSE))</f>
        <v>0</v>
      </c>
      <c r="S52" s="317">
        <f ca="1">+IF(ISERROR(HLOOKUP($B52,INDIRECT("'Monthly Resource Report'!"&amp;'Reid Validation'!S$482631&amp;":"&amp;'Reid Validation'!S$482632),'Reid Validation'!S$482633,FALSE)),0,HLOOKUP($B52,INDIRECT("'Monthly Resource Report'!"&amp;'Reid Validation'!S$482631&amp;":"&amp;'Reid Validation'!S$482632),'Reid Validation'!S$482633,FALSE))</f>
        <v>0</v>
      </c>
      <c r="T52" s="318">
        <f ca="1">+IF(ISERROR(HLOOKUP($B52,INDIRECT("'Monthly Resource Report'!"&amp;'Reid Validation'!T$482631&amp;":"&amp;'Reid Validation'!T$482632),'Reid Validation'!T$482633,FALSE)),0,HLOOKUP($B52,INDIRECT("'Monthly Resource Report'!"&amp;'Reid Validation'!T$482631&amp;":"&amp;'Reid Validation'!T$482632),'Reid Validation'!T$482633,FALSE))</f>
        <v>0</v>
      </c>
    </row>
    <row r="53" spans="2:20">
      <c r="B53" s="301">
        <v>42795</v>
      </c>
      <c r="C53" s="294">
        <v>45</v>
      </c>
      <c r="D53" s="297">
        <v>0</v>
      </c>
      <c r="E53" s="299">
        <v>0.3</v>
      </c>
      <c r="F53" s="295">
        <v>0.06</v>
      </c>
      <c r="G53" s="294">
        <f ca="1">+IF(ISERROR(HLOOKUP($B53,INDIRECT("'Monthly Resource Report'!"&amp;'Reid Validation'!G$482631&amp;":"&amp;'Reid Validation'!G$482632),'Reid Validation'!G$482633,FALSE)),0,HLOOKUP($B53,INDIRECT("'Monthly Resource Report'!"&amp;'Reid Validation'!G$482631&amp;":"&amp;'Reid Validation'!G$482632),'Reid Validation'!G$482633,FALSE))</f>
        <v>0</v>
      </c>
      <c r="H53" s="297">
        <f ca="1">+IF(ISERROR(HLOOKUP($B53,INDIRECT("'Monthly Resource Report'!"&amp;'Reid Validation'!H$482631&amp;":"&amp;'Reid Validation'!H$482632),'Reid Validation'!H$482633,FALSE)),0,HLOOKUP($B53,INDIRECT("'Monthly Resource Report'!"&amp;'Reid Validation'!H$482631&amp;":"&amp;'Reid Validation'!H$482632),'Reid Validation'!H$482633,FALSE))</f>
        <v>0</v>
      </c>
      <c r="I53" s="317">
        <f ca="1">+IF(ISERROR(HLOOKUP($B53,INDIRECT("'Monthly Resource Report'!"&amp;'Reid Validation'!I$482631&amp;":"&amp;'Reid Validation'!I$482632),'Reid Validation'!I$482633,FALSE)),0,HLOOKUP($B53,INDIRECT("'Monthly Resource Report'!"&amp;'Reid Validation'!I$482631&amp;":"&amp;'Reid Validation'!I$482632),'Reid Validation'!I$482633,FALSE))</f>
        <v>0</v>
      </c>
      <c r="J53" s="318">
        <f ca="1">+IF(ISERROR(HLOOKUP($B53,INDIRECT("'Monthly Resource Report'!"&amp;'Reid Validation'!J$482631&amp;":"&amp;'Reid Validation'!J$482632),'Reid Validation'!J$482633,FALSE)),0,HLOOKUP($B53,INDIRECT("'Monthly Resource Report'!"&amp;'Reid Validation'!J$482631&amp;":"&amp;'Reid Validation'!J$482632),'Reid Validation'!J$482633,FALSE))</f>
        <v>0</v>
      </c>
      <c r="L53" s="301">
        <v>42795</v>
      </c>
      <c r="M53" s="294">
        <v>65</v>
      </c>
      <c r="N53" s="297">
        <v>0</v>
      </c>
      <c r="O53" s="299">
        <v>0.7</v>
      </c>
      <c r="P53" s="295">
        <v>0.06</v>
      </c>
      <c r="Q53" s="294">
        <f ca="1">+IF(ISERROR(HLOOKUP($B53,INDIRECT("'Monthly Resource Report'!"&amp;'Reid Validation'!Q$482631&amp;":"&amp;'Reid Validation'!Q$482632),'Reid Validation'!Q$482633,FALSE)),0,HLOOKUP($B53,INDIRECT("'Monthly Resource Report'!"&amp;'Reid Validation'!Q$482631&amp;":"&amp;'Reid Validation'!Q$482632),'Reid Validation'!Q$482633,FALSE))</f>
        <v>65</v>
      </c>
      <c r="R53" s="297">
        <f ca="1">+IF(ISERROR(HLOOKUP($B53,INDIRECT("'Monthly Resource Report'!"&amp;'Reid Validation'!R$482631&amp;":"&amp;'Reid Validation'!R$482632),'Reid Validation'!R$482633,FALSE)),0,HLOOKUP($B53,INDIRECT("'Monthly Resource Report'!"&amp;'Reid Validation'!R$482631&amp;":"&amp;'Reid Validation'!R$482632),'Reid Validation'!R$482633,FALSE))</f>
        <v>0</v>
      </c>
      <c r="S53" s="317">
        <f ca="1">+IF(ISERROR(HLOOKUP($B53,INDIRECT("'Monthly Resource Report'!"&amp;'Reid Validation'!S$482631&amp;":"&amp;'Reid Validation'!S$482632),'Reid Validation'!S$482633,FALSE)),0,HLOOKUP($B53,INDIRECT("'Monthly Resource Report'!"&amp;'Reid Validation'!S$482631&amp;":"&amp;'Reid Validation'!S$482632),'Reid Validation'!S$482633,FALSE))</f>
        <v>0</v>
      </c>
      <c r="T53" s="318">
        <f ca="1">+IF(ISERROR(HLOOKUP($B53,INDIRECT("'Monthly Resource Report'!"&amp;'Reid Validation'!T$482631&amp;":"&amp;'Reid Validation'!T$482632),'Reid Validation'!T$482633,FALSE)),0,HLOOKUP($B53,INDIRECT("'Monthly Resource Report'!"&amp;'Reid Validation'!T$482631&amp;":"&amp;'Reid Validation'!T$482632),'Reid Validation'!T$482633,FALSE))</f>
        <v>0</v>
      </c>
    </row>
    <row r="54" spans="2:20">
      <c r="B54" s="301">
        <v>42826</v>
      </c>
      <c r="C54" s="294">
        <v>45</v>
      </c>
      <c r="D54" s="297">
        <v>0</v>
      </c>
      <c r="E54" s="299">
        <v>0.3</v>
      </c>
      <c r="F54" s="295">
        <v>0.06</v>
      </c>
      <c r="G54" s="294">
        <f ca="1">+IF(ISERROR(HLOOKUP($B54,INDIRECT("'Monthly Resource Report'!"&amp;'Reid Validation'!G$482631&amp;":"&amp;'Reid Validation'!G$482632),'Reid Validation'!G$482633,FALSE)),0,HLOOKUP($B54,INDIRECT("'Monthly Resource Report'!"&amp;'Reid Validation'!G$482631&amp;":"&amp;'Reid Validation'!G$482632),'Reid Validation'!G$482633,FALSE))</f>
        <v>0</v>
      </c>
      <c r="H54" s="297">
        <f ca="1">+IF(ISERROR(HLOOKUP($B54,INDIRECT("'Monthly Resource Report'!"&amp;'Reid Validation'!H$482631&amp;":"&amp;'Reid Validation'!H$482632),'Reid Validation'!H$482633,FALSE)),0,HLOOKUP($B54,INDIRECT("'Monthly Resource Report'!"&amp;'Reid Validation'!H$482631&amp;":"&amp;'Reid Validation'!H$482632),'Reid Validation'!H$482633,FALSE))</f>
        <v>0</v>
      </c>
      <c r="I54" s="317">
        <f ca="1">+IF(ISERROR(HLOOKUP($B54,INDIRECT("'Monthly Resource Report'!"&amp;'Reid Validation'!I$482631&amp;":"&amp;'Reid Validation'!I$482632),'Reid Validation'!I$482633,FALSE)),0,HLOOKUP($B54,INDIRECT("'Monthly Resource Report'!"&amp;'Reid Validation'!I$482631&amp;":"&amp;'Reid Validation'!I$482632),'Reid Validation'!I$482633,FALSE))</f>
        <v>0</v>
      </c>
      <c r="J54" s="318">
        <f ca="1">+IF(ISERROR(HLOOKUP($B54,INDIRECT("'Monthly Resource Report'!"&amp;'Reid Validation'!J$482631&amp;":"&amp;'Reid Validation'!J$482632),'Reid Validation'!J$482633,FALSE)),0,HLOOKUP($B54,INDIRECT("'Monthly Resource Report'!"&amp;'Reid Validation'!J$482631&amp;":"&amp;'Reid Validation'!J$482632),'Reid Validation'!J$482633,FALSE))</f>
        <v>0</v>
      </c>
      <c r="L54" s="301">
        <v>42826</v>
      </c>
      <c r="M54" s="294">
        <v>65</v>
      </c>
      <c r="N54" s="297">
        <v>0</v>
      </c>
      <c r="O54" s="299">
        <v>0.7</v>
      </c>
      <c r="P54" s="295">
        <v>0.06</v>
      </c>
      <c r="Q54" s="294">
        <f ca="1">+IF(ISERROR(HLOOKUP($B54,INDIRECT("'Monthly Resource Report'!"&amp;'Reid Validation'!Q$482631&amp;":"&amp;'Reid Validation'!Q$482632),'Reid Validation'!Q$482633,FALSE)),0,HLOOKUP($B54,INDIRECT("'Monthly Resource Report'!"&amp;'Reid Validation'!Q$482631&amp;":"&amp;'Reid Validation'!Q$482632),'Reid Validation'!Q$482633,FALSE))</f>
        <v>65</v>
      </c>
      <c r="R54" s="297">
        <f ca="1">+IF(ISERROR(HLOOKUP($B54,INDIRECT("'Monthly Resource Report'!"&amp;'Reid Validation'!R$482631&amp;":"&amp;'Reid Validation'!R$482632),'Reid Validation'!R$482633,FALSE)),0,HLOOKUP($B54,INDIRECT("'Monthly Resource Report'!"&amp;'Reid Validation'!R$482631&amp;":"&amp;'Reid Validation'!R$482632),'Reid Validation'!R$482633,FALSE))</f>
        <v>0</v>
      </c>
      <c r="S54" s="317">
        <f ca="1">+IF(ISERROR(HLOOKUP($B54,INDIRECT("'Monthly Resource Report'!"&amp;'Reid Validation'!S$482631&amp;":"&amp;'Reid Validation'!S$482632),'Reid Validation'!S$482633,FALSE)),0,HLOOKUP($B54,INDIRECT("'Monthly Resource Report'!"&amp;'Reid Validation'!S$482631&amp;":"&amp;'Reid Validation'!S$482632),'Reid Validation'!S$482633,FALSE))</f>
        <v>0</v>
      </c>
      <c r="T54" s="318">
        <f ca="1">+IF(ISERROR(HLOOKUP($B54,INDIRECT("'Monthly Resource Report'!"&amp;'Reid Validation'!T$482631&amp;":"&amp;'Reid Validation'!T$482632),'Reid Validation'!T$482633,FALSE)),0,HLOOKUP($B54,INDIRECT("'Monthly Resource Report'!"&amp;'Reid Validation'!T$482631&amp;":"&amp;'Reid Validation'!T$482632),'Reid Validation'!T$482633,FALSE))</f>
        <v>0</v>
      </c>
    </row>
    <row r="55" spans="2:20">
      <c r="B55" s="301">
        <v>42856</v>
      </c>
      <c r="C55" s="294">
        <v>45</v>
      </c>
      <c r="D55" s="297">
        <v>0</v>
      </c>
      <c r="E55" s="299">
        <v>0.3</v>
      </c>
      <c r="F55" s="295">
        <v>0.06</v>
      </c>
      <c r="G55" s="294">
        <f ca="1">+IF(ISERROR(HLOOKUP($B55,INDIRECT("'Monthly Resource Report'!"&amp;'Reid Validation'!G$482631&amp;":"&amp;'Reid Validation'!G$482632),'Reid Validation'!G$482633,FALSE)),0,HLOOKUP($B55,INDIRECT("'Monthly Resource Report'!"&amp;'Reid Validation'!G$482631&amp;":"&amp;'Reid Validation'!G$482632),'Reid Validation'!G$482633,FALSE))</f>
        <v>0</v>
      </c>
      <c r="H55" s="297">
        <f ca="1">+IF(ISERROR(HLOOKUP($B55,INDIRECT("'Monthly Resource Report'!"&amp;'Reid Validation'!H$482631&amp;":"&amp;'Reid Validation'!H$482632),'Reid Validation'!H$482633,FALSE)),0,HLOOKUP($B55,INDIRECT("'Monthly Resource Report'!"&amp;'Reid Validation'!H$482631&amp;":"&amp;'Reid Validation'!H$482632),'Reid Validation'!H$482633,FALSE))</f>
        <v>0</v>
      </c>
      <c r="I55" s="317">
        <f ca="1">+IF(ISERROR(HLOOKUP($B55,INDIRECT("'Monthly Resource Report'!"&amp;'Reid Validation'!I$482631&amp;":"&amp;'Reid Validation'!I$482632),'Reid Validation'!I$482633,FALSE)),0,HLOOKUP($B55,INDIRECT("'Monthly Resource Report'!"&amp;'Reid Validation'!I$482631&amp;":"&amp;'Reid Validation'!I$482632),'Reid Validation'!I$482633,FALSE))</f>
        <v>0</v>
      </c>
      <c r="J55" s="318">
        <f ca="1">+IF(ISERROR(HLOOKUP($B55,INDIRECT("'Monthly Resource Report'!"&amp;'Reid Validation'!J$482631&amp;":"&amp;'Reid Validation'!J$482632),'Reid Validation'!J$482633,FALSE)),0,HLOOKUP($B55,INDIRECT("'Monthly Resource Report'!"&amp;'Reid Validation'!J$482631&amp;":"&amp;'Reid Validation'!J$482632),'Reid Validation'!J$482633,FALSE))</f>
        <v>0</v>
      </c>
      <c r="L55" s="301">
        <v>42856</v>
      </c>
      <c r="M55" s="294">
        <v>60</v>
      </c>
      <c r="N55" s="297">
        <v>0</v>
      </c>
      <c r="O55" s="299">
        <v>0.7</v>
      </c>
      <c r="P55" s="295">
        <v>0.06</v>
      </c>
      <c r="Q55" s="294">
        <f ca="1">+IF(ISERROR(HLOOKUP($B55,INDIRECT("'Monthly Resource Report'!"&amp;'Reid Validation'!Q$482631&amp;":"&amp;'Reid Validation'!Q$482632),'Reid Validation'!Q$482633,FALSE)),0,HLOOKUP($B55,INDIRECT("'Monthly Resource Report'!"&amp;'Reid Validation'!Q$482631&amp;":"&amp;'Reid Validation'!Q$482632),'Reid Validation'!Q$482633,FALSE))</f>
        <v>60</v>
      </c>
      <c r="R55" s="297">
        <f ca="1">+IF(ISERROR(HLOOKUP($B55,INDIRECT("'Monthly Resource Report'!"&amp;'Reid Validation'!R$482631&amp;":"&amp;'Reid Validation'!R$482632),'Reid Validation'!R$482633,FALSE)),0,HLOOKUP($B55,INDIRECT("'Monthly Resource Report'!"&amp;'Reid Validation'!R$482631&amp;":"&amp;'Reid Validation'!R$482632),'Reid Validation'!R$482633,FALSE))</f>
        <v>0</v>
      </c>
      <c r="S55" s="317">
        <f ca="1">+IF(ISERROR(HLOOKUP($B55,INDIRECT("'Monthly Resource Report'!"&amp;'Reid Validation'!S$482631&amp;":"&amp;'Reid Validation'!S$482632),'Reid Validation'!S$482633,FALSE)),0,HLOOKUP($B55,INDIRECT("'Monthly Resource Report'!"&amp;'Reid Validation'!S$482631&amp;":"&amp;'Reid Validation'!S$482632),'Reid Validation'!S$482633,FALSE))</f>
        <v>0</v>
      </c>
      <c r="T55" s="318">
        <f ca="1">+IF(ISERROR(HLOOKUP($B55,INDIRECT("'Monthly Resource Report'!"&amp;'Reid Validation'!T$482631&amp;":"&amp;'Reid Validation'!T$482632),'Reid Validation'!T$482633,FALSE)),0,HLOOKUP($B55,INDIRECT("'Monthly Resource Report'!"&amp;'Reid Validation'!T$482631&amp;":"&amp;'Reid Validation'!T$482632),'Reid Validation'!T$482633,FALSE))</f>
        <v>0</v>
      </c>
    </row>
    <row r="56" spans="2:20">
      <c r="B56" s="301">
        <v>42887</v>
      </c>
      <c r="C56" s="294">
        <v>45</v>
      </c>
      <c r="D56" s="297">
        <v>0</v>
      </c>
      <c r="E56" s="299">
        <v>0.3</v>
      </c>
      <c r="F56" s="295">
        <v>0.06</v>
      </c>
      <c r="G56" s="294">
        <f ca="1">+IF(ISERROR(HLOOKUP($B56,INDIRECT("'Monthly Resource Report'!"&amp;'Reid Validation'!G$482631&amp;":"&amp;'Reid Validation'!G$482632),'Reid Validation'!G$482633,FALSE)),0,HLOOKUP($B56,INDIRECT("'Monthly Resource Report'!"&amp;'Reid Validation'!G$482631&amp;":"&amp;'Reid Validation'!G$482632),'Reid Validation'!G$482633,FALSE))</f>
        <v>0</v>
      </c>
      <c r="H56" s="297">
        <f ca="1">+IF(ISERROR(HLOOKUP($B56,INDIRECT("'Monthly Resource Report'!"&amp;'Reid Validation'!H$482631&amp;":"&amp;'Reid Validation'!H$482632),'Reid Validation'!H$482633,FALSE)),0,HLOOKUP($B56,INDIRECT("'Monthly Resource Report'!"&amp;'Reid Validation'!H$482631&amp;":"&amp;'Reid Validation'!H$482632),'Reid Validation'!H$482633,FALSE))</f>
        <v>0</v>
      </c>
      <c r="I56" s="317">
        <f ca="1">+IF(ISERROR(HLOOKUP($B56,INDIRECT("'Monthly Resource Report'!"&amp;'Reid Validation'!I$482631&amp;":"&amp;'Reid Validation'!I$482632),'Reid Validation'!I$482633,FALSE)),0,HLOOKUP($B56,INDIRECT("'Monthly Resource Report'!"&amp;'Reid Validation'!I$482631&amp;":"&amp;'Reid Validation'!I$482632),'Reid Validation'!I$482633,FALSE))</f>
        <v>0</v>
      </c>
      <c r="J56" s="318">
        <f ca="1">+IF(ISERROR(HLOOKUP($B56,INDIRECT("'Monthly Resource Report'!"&amp;'Reid Validation'!J$482631&amp;":"&amp;'Reid Validation'!J$482632),'Reid Validation'!J$482633,FALSE)),0,HLOOKUP($B56,INDIRECT("'Monthly Resource Report'!"&amp;'Reid Validation'!J$482631&amp;":"&amp;'Reid Validation'!J$482632),'Reid Validation'!J$482633,FALSE))</f>
        <v>0</v>
      </c>
      <c r="L56" s="301">
        <v>42887</v>
      </c>
      <c r="M56" s="294">
        <v>60</v>
      </c>
      <c r="N56" s="297">
        <v>0</v>
      </c>
      <c r="O56" s="299">
        <v>0.7</v>
      </c>
      <c r="P56" s="295">
        <v>0.06</v>
      </c>
      <c r="Q56" s="294">
        <f ca="1">+IF(ISERROR(HLOOKUP($B56,INDIRECT("'Monthly Resource Report'!"&amp;'Reid Validation'!Q$482631&amp;":"&amp;'Reid Validation'!Q$482632),'Reid Validation'!Q$482633,FALSE)),0,HLOOKUP($B56,INDIRECT("'Monthly Resource Report'!"&amp;'Reid Validation'!Q$482631&amp;":"&amp;'Reid Validation'!Q$482632),'Reid Validation'!Q$482633,FALSE))</f>
        <v>60</v>
      </c>
      <c r="R56" s="297">
        <f ca="1">+IF(ISERROR(HLOOKUP($B56,INDIRECT("'Monthly Resource Report'!"&amp;'Reid Validation'!R$482631&amp;":"&amp;'Reid Validation'!R$482632),'Reid Validation'!R$482633,FALSE)),0,HLOOKUP($B56,INDIRECT("'Monthly Resource Report'!"&amp;'Reid Validation'!R$482631&amp;":"&amp;'Reid Validation'!R$482632),'Reid Validation'!R$482633,FALSE))</f>
        <v>0</v>
      </c>
      <c r="S56" s="317">
        <f ca="1">+IF(ISERROR(HLOOKUP($B56,INDIRECT("'Monthly Resource Report'!"&amp;'Reid Validation'!S$482631&amp;":"&amp;'Reid Validation'!S$482632),'Reid Validation'!S$482633,FALSE)),0,HLOOKUP($B56,INDIRECT("'Monthly Resource Report'!"&amp;'Reid Validation'!S$482631&amp;":"&amp;'Reid Validation'!S$482632),'Reid Validation'!S$482633,FALSE))</f>
        <v>0</v>
      </c>
      <c r="T56" s="318">
        <f ca="1">+IF(ISERROR(HLOOKUP($B56,INDIRECT("'Monthly Resource Report'!"&amp;'Reid Validation'!T$482631&amp;":"&amp;'Reid Validation'!T$482632),'Reid Validation'!T$482633,FALSE)),0,HLOOKUP($B56,INDIRECT("'Monthly Resource Report'!"&amp;'Reid Validation'!T$482631&amp;":"&amp;'Reid Validation'!T$482632),'Reid Validation'!T$482633,FALSE))</f>
        <v>0</v>
      </c>
    </row>
    <row r="57" spans="2:20">
      <c r="B57" s="301">
        <v>42917</v>
      </c>
      <c r="C57" s="294">
        <v>45</v>
      </c>
      <c r="D57" s="297">
        <v>0</v>
      </c>
      <c r="E57" s="299">
        <v>0.3</v>
      </c>
      <c r="F57" s="295">
        <v>0.06</v>
      </c>
      <c r="G57" s="294">
        <f ca="1">+IF(ISERROR(HLOOKUP($B57,INDIRECT("'Monthly Resource Report'!"&amp;'Reid Validation'!G$482631&amp;":"&amp;'Reid Validation'!G$482632),'Reid Validation'!G$482633,FALSE)),0,HLOOKUP($B57,INDIRECT("'Monthly Resource Report'!"&amp;'Reid Validation'!G$482631&amp;":"&amp;'Reid Validation'!G$482632),'Reid Validation'!G$482633,FALSE))</f>
        <v>45</v>
      </c>
      <c r="H57" s="297">
        <f ca="1">+IF(ISERROR(HLOOKUP($B57,INDIRECT("'Monthly Resource Report'!"&amp;'Reid Validation'!H$482631&amp;":"&amp;'Reid Validation'!H$482632),'Reid Validation'!H$482633,FALSE)),0,HLOOKUP($B57,INDIRECT("'Monthly Resource Report'!"&amp;'Reid Validation'!H$482631&amp;":"&amp;'Reid Validation'!H$482632),'Reid Validation'!H$482633,FALSE))</f>
        <v>0</v>
      </c>
      <c r="I57" s="317">
        <f ca="1">+IF(ISERROR(HLOOKUP($B57,INDIRECT("'Monthly Resource Report'!"&amp;'Reid Validation'!I$482631&amp;":"&amp;'Reid Validation'!I$482632),'Reid Validation'!I$482633,FALSE)),0,HLOOKUP($B57,INDIRECT("'Monthly Resource Report'!"&amp;'Reid Validation'!I$482631&amp;":"&amp;'Reid Validation'!I$482632),'Reid Validation'!I$482633,FALSE))</f>
        <v>0</v>
      </c>
      <c r="J57" s="318">
        <f ca="1">+IF(ISERROR(HLOOKUP($B57,INDIRECT("'Monthly Resource Report'!"&amp;'Reid Validation'!J$482631&amp;":"&amp;'Reid Validation'!J$482632),'Reid Validation'!J$482633,FALSE)),0,HLOOKUP($B57,INDIRECT("'Monthly Resource Report'!"&amp;'Reid Validation'!J$482631&amp;":"&amp;'Reid Validation'!J$482632),'Reid Validation'!J$482633,FALSE))</f>
        <v>0</v>
      </c>
      <c r="L57" s="301">
        <v>42917</v>
      </c>
      <c r="M57" s="294">
        <v>58</v>
      </c>
      <c r="N57" s="297">
        <v>0</v>
      </c>
      <c r="O57" s="299">
        <v>0.7</v>
      </c>
      <c r="P57" s="295">
        <v>0.06</v>
      </c>
      <c r="Q57" s="294">
        <f ca="1">+IF(ISERROR(HLOOKUP($B57,INDIRECT("'Monthly Resource Report'!"&amp;'Reid Validation'!Q$482631&amp;":"&amp;'Reid Validation'!Q$482632),'Reid Validation'!Q$482633,FALSE)),0,HLOOKUP($B57,INDIRECT("'Monthly Resource Report'!"&amp;'Reid Validation'!Q$482631&amp;":"&amp;'Reid Validation'!Q$482632),'Reid Validation'!Q$482633,FALSE))</f>
        <v>58</v>
      </c>
      <c r="R57" s="297">
        <f ca="1">+IF(ISERROR(HLOOKUP($B57,INDIRECT("'Monthly Resource Report'!"&amp;'Reid Validation'!R$482631&amp;":"&amp;'Reid Validation'!R$482632),'Reid Validation'!R$482633,FALSE)),0,HLOOKUP($B57,INDIRECT("'Monthly Resource Report'!"&amp;'Reid Validation'!R$482631&amp;":"&amp;'Reid Validation'!R$482632),'Reid Validation'!R$482633,FALSE))</f>
        <v>0</v>
      </c>
      <c r="S57" s="317">
        <f ca="1">+IF(ISERROR(HLOOKUP($B57,INDIRECT("'Monthly Resource Report'!"&amp;'Reid Validation'!S$482631&amp;":"&amp;'Reid Validation'!S$482632),'Reid Validation'!S$482633,FALSE)),0,HLOOKUP($B57,INDIRECT("'Monthly Resource Report'!"&amp;'Reid Validation'!S$482631&amp;":"&amp;'Reid Validation'!S$482632),'Reid Validation'!S$482633,FALSE))</f>
        <v>0</v>
      </c>
      <c r="T57" s="318">
        <f ca="1">+IF(ISERROR(HLOOKUP($B57,INDIRECT("'Monthly Resource Report'!"&amp;'Reid Validation'!T$482631&amp;":"&amp;'Reid Validation'!T$482632),'Reid Validation'!T$482633,FALSE)),0,HLOOKUP($B57,INDIRECT("'Monthly Resource Report'!"&amp;'Reid Validation'!T$482631&amp;":"&amp;'Reid Validation'!T$482632),'Reid Validation'!T$482633,FALSE))</f>
        <v>0</v>
      </c>
    </row>
    <row r="58" spans="2:20">
      <c r="B58" s="301">
        <v>42948</v>
      </c>
      <c r="C58" s="294">
        <v>45</v>
      </c>
      <c r="D58" s="297">
        <v>0</v>
      </c>
      <c r="E58" s="299">
        <v>0.3</v>
      </c>
      <c r="F58" s="295">
        <v>0.06</v>
      </c>
      <c r="G58" s="294">
        <f ca="1">+IF(ISERROR(HLOOKUP($B58,INDIRECT("'Monthly Resource Report'!"&amp;'Reid Validation'!G$482631&amp;":"&amp;'Reid Validation'!G$482632),'Reid Validation'!G$482633,FALSE)),0,HLOOKUP($B58,INDIRECT("'Monthly Resource Report'!"&amp;'Reid Validation'!G$482631&amp;":"&amp;'Reid Validation'!G$482632),'Reid Validation'!G$482633,FALSE))</f>
        <v>45</v>
      </c>
      <c r="H58" s="297">
        <f ca="1">+IF(ISERROR(HLOOKUP($B58,INDIRECT("'Monthly Resource Report'!"&amp;'Reid Validation'!H$482631&amp;":"&amp;'Reid Validation'!H$482632),'Reid Validation'!H$482633,FALSE)),0,HLOOKUP($B58,INDIRECT("'Monthly Resource Report'!"&amp;'Reid Validation'!H$482631&amp;":"&amp;'Reid Validation'!H$482632),'Reid Validation'!H$482633,FALSE))</f>
        <v>0</v>
      </c>
      <c r="I58" s="317">
        <f ca="1">+IF(ISERROR(HLOOKUP($B58,INDIRECT("'Monthly Resource Report'!"&amp;'Reid Validation'!I$482631&amp;":"&amp;'Reid Validation'!I$482632),'Reid Validation'!I$482633,FALSE)),0,HLOOKUP($B58,INDIRECT("'Monthly Resource Report'!"&amp;'Reid Validation'!I$482631&amp;":"&amp;'Reid Validation'!I$482632),'Reid Validation'!I$482633,FALSE))</f>
        <v>0</v>
      </c>
      <c r="J58" s="318">
        <f ca="1">+IF(ISERROR(HLOOKUP($B58,INDIRECT("'Monthly Resource Report'!"&amp;'Reid Validation'!J$482631&amp;":"&amp;'Reid Validation'!J$482632),'Reid Validation'!J$482633,FALSE)),0,HLOOKUP($B58,INDIRECT("'Monthly Resource Report'!"&amp;'Reid Validation'!J$482631&amp;":"&amp;'Reid Validation'!J$482632),'Reid Validation'!J$482633,FALSE))</f>
        <v>0</v>
      </c>
      <c r="L58" s="301">
        <v>42948</v>
      </c>
      <c r="M58" s="294">
        <v>58</v>
      </c>
      <c r="N58" s="297">
        <v>0</v>
      </c>
      <c r="O58" s="299">
        <v>0.7</v>
      </c>
      <c r="P58" s="295">
        <v>0.06</v>
      </c>
      <c r="Q58" s="294">
        <f ca="1">+IF(ISERROR(HLOOKUP($B58,INDIRECT("'Monthly Resource Report'!"&amp;'Reid Validation'!Q$482631&amp;":"&amp;'Reid Validation'!Q$482632),'Reid Validation'!Q$482633,FALSE)),0,HLOOKUP($B58,INDIRECT("'Monthly Resource Report'!"&amp;'Reid Validation'!Q$482631&amp;":"&amp;'Reid Validation'!Q$482632),'Reid Validation'!Q$482633,FALSE))</f>
        <v>58</v>
      </c>
      <c r="R58" s="297">
        <f ca="1">+IF(ISERROR(HLOOKUP($B58,INDIRECT("'Monthly Resource Report'!"&amp;'Reid Validation'!R$482631&amp;":"&amp;'Reid Validation'!R$482632),'Reid Validation'!R$482633,FALSE)),0,HLOOKUP($B58,INDIRECT("'Monthly Resource Report'!"&amp;'Reid Validation'!R$482631&amp;":"&amp;'Reid Validation'!R$482632),'Reid Validation'!R$482633,FALSE))</f>
        <v>0</v>
      </c>
      <c r="S58" s="317">
        <f ca="1">+IF(ISERROR(HLOOKUP($B58,INDIRECT("'Monthly Resource Report'!"&amp;'Reid Validation'!S$482631&amp;":"&amp;'Reid Validation'!S$482632),'Reid Validation'!S$482633,FALSE)),0,HLOOKUP($B58,INDIRECT("'Monthly Resource Report'!"&amp;'Reid Validation'!S$482631&amp;":"&amp;'Reid Validation'!S$482632),'Reid Validation'!S$482633,FALSE))</f>
        <v>0</v>
      </c>
      <c r="T58" s="318">
        <f ca="1">+IF(ISERROR(HLOOKUP($B58,INDIRECT("'Monthly Resource Report'!"&amp;'Reid Validation'!T$482631&amp;":"&amp;'Reid Validation'!T$482632),'Reid Validation'!T$482633,FALSE)),0,HLOOKUP($B58,INDIRECT("'Monthly Resource Report'!"&amp;'Reid Validation'!T$482631&amp;":"&amp;'Reid Validation'!T$482632),'Reid Validation'!T$482633,FALSE))</f>
        <v>0</v>
      </c>
    </row>
    <row r="59" spans="2:20">
      <c r="B59" s="301">
        <v>42979</v>
      </c>
      <c r="C59" s="294">
        <v>45</v>
      </c>
      <c r="D59" s="297">
        <v>0</v>
      </c>
      <c r="E59" s="299">
        <v>0.3</v>
      </c>
      <c r="F59" s="295">
        <v>0.06</v>
      </c>
      <c r="G59" s="294">
        <f ca="1">+IF(ISERROR(HLOOKUP($B59,INDIRECT("'Monthly Resource Report'!"&amp;'Reid Validation'!G$482631&amp;":"&amp;'Reid Validation'!G$482632),'Reid Validation'!G$482633,FALSE)),0,HLOOKUP($B59,INDIRECT("'Monthly Resource Report'!"&amp;'Reid Validation'!G$482631&amp;":"&amp;'Reid Validation'!G$482632),'Reid Validation'!G$482633,FALSE))</f>
        <v>0</v>
      </c>
      <c r="H59" s="297">
        <f ca="1">+IF(ISERROR(HLOOKUP($B59,INDIRECT("'Monthly Resource Report'!"&amp;'Reid Validation'!H$482631&amp;":"&amp;'Reid Validation'!H$482632),'Reid Validation'!H$482633,FALSE)),0,HLOOKUP($B59,INDIRECT("'Monthly Resource Report'!"&amp;'Reid Validation'!H$482631&amp;":"&amp;'Reid Validation'!H$482632),'Reid Validation'!H$482633,FALSE))</f>
        <v>0</v>
      </c>
      <c r="I59" s="317">
        <f ca="1">+IF(ISERROR(HLOOKUP($B59,INDIRECT("'Monthly Resource Report'!"&amp;'Reid Validation'!I$482631&amp;":"&amp;'Reid Validation'!I$482632),'Reid Validation'!I$482633,FALSE)),0,HLOOKUP($B59,INDIRECT("'Monthly Resource Report'!"&amp;'Reid Validation'!I$482631&amp;":"&amp;'Reid Validation'!I$482632),'Reid Validation'!I$482633,FALSE))</f>
        <v>0</v>
      </c>
      <c r="J59" s="318">
        <f ca="1">+IF(ISERROR(HLOOKUP($B59,INDIRECT("'Monthly Resource Report'!"&amp;'Reid Validation'!J$482631&amp;":"&amp;'Reid Validation'!J$482632),'Reid Validation'!J$482633,FALSE)),0,HLOOKUP($B59,INDIRECT("'Monthly Resource Report'!"&amp;'Reid Validation'!J$482631&amp;":"&amp;'Reid Validation'!J$482632),'Reid Validation'!J$482633,FALSE))</f>
        <v>0</v>
      </c>
      <c r="L59" s="301">
        <v>42979</v>
      </c>
      <c r="M59" s="294">
        <v>58</v>
      </c>
      <c r="N59" s="297">
        <v>0</v>
      </c>
      <c r="O59" s="299">
        <v>0.7</v>
      </c>
      <c r="P59" s="295">
        <v>0.06</v>
      </c>
      <c r="Q59" s="294">
        <f ca="1">+IF(ISERROR(HLOOKUP($B59,INDIRECT("'Monthly Resource Report'!"&amp;'Reid Validation'!Q$482631&amp;":"&amp;'Reid Validation'!Q$482632),'Reid Validation'!Q$482633,FALSE)),0,HLOOKUP($B59,INDIRECT("'Monthly Resource Report'!"&amp;'Reid Validation'!Q$482631&amp;":"&amp;'Reid Validation'!Q$482632),'Reid Validation'!Q$482633,FALSE))</f>
        <v>58</v>
      </c>
      <c r="R59" s="297">
        <f ca="1">+IF(ISERROR(HLOOKUP($B59,INDIRECT("'Monthly Resource Report'!"&amp;'Reid Validation'!R$482631&amp;":"&amp;'Reid Validation'!R$482632),'Reid Validation'!R$482633,FALSE)),0,HLOOKUP($B59,INDIRECT("'Monthly Resource Report'!"&amp;'Reid Validation'!R$482631&amp;":"&amp;'Reid Validation'!R$482632),'Reid Validation'!R$482633,FALSE))</f>
        <v>0</v>
      </c>
      <c r="S59" s="317">
        <f ca="1">+IF(ISERROR(HLOOKUP($B59,INDIRECT("'Monthly Resource Report'!"&amp;'Reid Validation'!S$482631&amp;":"&amp;'Reid Validation'!S$482632),'Reid Validation'!S$482633,FALSE)),0,HLOOKUP($B59,INDIRECT("'Monthly Resource Report'!"&amp;'Reid Validation'!S$482631&amp;":"&amp;'Reid Validation'!S$482632),'Reid Validation'!S$482633,FALSE))</f>
        <v>0</v>
      </c>
      <c r="T59" s="318">
        <f ca="1">+IF(ISERROR(HLOOKUP($B59,INDIRECT("'Monthly Resource Report'!"&amp;'Reid Validation'!T$482631&amp;":"&amp;'Reid Validation'!T$482632),'Reid Validation'!T$482633,FALSE)),0,HLOOKUP($B59,INDIRECT("'Monthly Resource Report'!"&amp;'Reid Validation'!T$482631&amp;":"&amp;'Reid Validation'!T$482632),'Reid Validation'!T$482633,FALSE))</f>
        <v>0</v>
      </c>
    </row>
    <row r="60" spans="2:20">
      <c r="B60" s="301">
        <v>43009</v>
      </c>
      <c r="C60" s="294">
        <v>45</v>
      </c>
      <c r="D60" s="297">
        <v>0</v>
      </c>
      <c r="E60" s="299">
        <v>0.3</v>
      </c>
      <c r="F60" s="295">
        <v>0.06</v>
      </c>
      <c r="G60" s="294">
        <f ca="1">+IF(ISERROR(HLOOKUP($B60,INDIRECT("'Monthly Resource Report'!"&amp;'Reid Validation'!G$482631&amp;":"&amp;'Reid Validation'!G$482632),'Reid Validation'!G$482633,FALSE)),0,HLOOKUP($B60,INDIRECT("'Monthly Resource Report'!"&amp;'Reid Validation'!G$482631&amp;":"&amp;'Reid Validation'!G$482632),'Reid Validation'!G$482633,FALSE))</f>
        <v>0</v>
      </c>
      <c r="H60" s="297">
        <f ca="1">+IF(ISERROR(HLOOKUP($B60,INDIRECT("'Monthly Resource Report'!"&amp;'Reid Validation'!H$482631&amp;":"&amp;'Reid Validation'!H$482632),'Reid Validation'!H$482633,FALSE)),0,HLOOKUP($B60,INDIRECT("'Monthly Resource Report'!"&amp;'Reid Validation'!H$482631&amp;":"&amp;'Reid Validation'!H$482632),'Reid Validation'!H$482633,FALSE))</f>
        <v>0</v>
      </c>
      <c r="I60" s="317">
        <f ca="1">+IF(ISERROR(HLOOKUP($B60,INDIRECT("'Monthly Resource Report'!"&amp;'Reid Validation'!I$482631&amp;":"&amp;'Reid Validation'!I$482632),'Reid Validation'!I$482633,FALSE)),0,HLOOKUP($B60,INDIRECT("'Monthly Resource Report'!"&amp;'Reid Validation'!I$482631&amp;":"&amp;'Reid Validation'!I$482632),'Reid Validation'!I$482633,FALSE))</f>
        <v>0</v>
      </c>
      <c r="J60" s="318">
        <f ca="1">+IF(ISERROR(HLOOKUP($B60,INDIRECT("'Monthly Resource Report'!"&amp;'Reid Validation'!J$482631&amp;":"&amp;'Reid Validation'!J$482632),'Reid Validation'!J$482633,FALSE)),0,HLOOKUP($B60,INDIRECT("'Monthly Resource Report'!"&amp;'Reid Validation'!J$482631&amp;":"&amp;'Reid Validation'!J$482632),'Reid Validation'!J$482633,FALSE))</f>
        <v>0</v>
      </c>
      <c r="L60" s="301">
        <v>43009</v>
      </c>
      <c r="M60" s="294">
        <v>60</v>
      </c>
      <c r="N60" s="297">
        <v>0</v>
      </c>
      <c r="O60" s="299">
        <v>0.7</v>
      </c>
      <c r="P60" s="295">
        <v>0.06</v>
      </c>
      <c r="Q60" s="294">
        <f ca="1">+IF(ISERROR(HLOOKUP($B60,INDIRECT("'Monthly Resource Report'!"&amp;'Reid Validation'!Q$482631&amp;":"&amp;'Reid Validation'!Q$482632),'Reid Validation'!Q$482633,FALSE)),0,HLOOKUP($B60,INDIRECT("'Monthly Resource Report'!"&amp;'Reid Validation'!Q$482631&amp;":"&amp;'Reid Validation'!Q$482632),'Reid Validation'!Q$482633,FALSE))</f>
        <v>60</v>
      </c>
      <c r="R60" s="297">
        <f ca="1">+IF(ISERROR(HLOOKUP($B60,INDIRECT("'Monthly Resource Report'!"&amp;'Reid Validation'!R$482631&amp;":"&amp;'Reid Validation'!R$482632),'Reid Validation'!R$482633,FALSE)),0,HLOOKUP($B60,INDIRECT("'Monthly Resource Report'!"&amp;'Reid Validation'!R$482631&amp;":"&amp;'Reid Validation'!R$482632),'Reid Validation'!R$482633,FALSE))</f>
        <v>0</v>
      </c>
      <c r="S60" s="317">
        <f ca="1">+IF(ISERROR(HLOOKUP($B60,INDIRECT("'Monthly Resource Report'!"&amp;'Reid Validation'!S$482631&amp;":"&amp;'Reid Validation'!S$482632),'Reid Validation'!S$482633,FALSE)),0,HLOOKUP($B60,INDIRECT("'Monthly Resource Report'!"&amp;'Reid Validation'!S$482631&amp;":"&amp;'Reid Validation'!S$482632),'Reid Validation'!S$482633,FALSE))</f>
        <v>0</v>
      </c>
      <c r="T60" s="318">
        <f ca="1">+IF(ISERROR(HLOOKUP($B60,INDIRECT("'Monthly Resource Report'!"&amp;'Reid Validation'!T$482631&amp;":"&amp;'Reid Validation'!T$482632),'Reid Validation'!T$482633,FALSE)),0,HLOOKUP($B60,INDIRECT("'Monthly Resource Report'!"&amp;'Reid Validation'!T$482631&amp;":"&amp;'Reid Validation'!T$482632),'Reid Validation'!T$482633,FALSE))</f>
        <v>0</v>
      </c>
    </row>
    <row r="61" spans="2:20">
      <c r="B61" s="301">
        <v>43040</v>
      </c>
      <c r="C61" s="294">
        <v>45</v>
      </c>
      <c r="D61" s="297">
        <v>0</v>
      </c>
      <c r="E61" s="299">
        <v>0.3</v>
      </c>
      <c r="F61" s="295">
        <v>0.06</v>
      </c>
      <c r="G61" s="294">
        <f ca="1">+IF(ISERROR(HLOOKUP($B61,INDIRECT("'Monthly Resource Report'!"&amp;'Reid Validation'!G$482631&amp;":"&amp;'Reid Validation'!G$482632),'Reid Validation'!G$482633,FALSE)),0,HLOOKUP($B61,INDIRECT("'Monthly Resource Report'!"&amp;'Reid Validation'!G$482631&amp;":"&amp;'Reid Validation'!G$482632),'Reid Validation'!G$482633,FALSE))</f>
        <v>0</v>
      </c>
      <c r="H61" s="297">
        <f ca="1">+IF(ISERROR(HLOOKUP($B61,INDIRECT("'Monthly Resource Report'!"&amp;'Reid Validation'!H$482631&amp;":"&amp;'Reid Validation'!H$482632),'Reid Validation'!H$482633,FALSE)),0,HLOOKUP($B61,INDIRECT("'Monthly Resource Report'!"&amp;'Reid Validation'!H$482631&amp;":"&amp;'Reid Validation'!H$482632),'Reid Validation'!H$482633,FALSE))</f>
        <v>0</v>
      </c>
      <c r="I61" s="317">
        <f ca="1">+IF(ISERROR(HLOOKUP($B61,INDIRECT("'Monthly Resource Report'!"&amp;'Reid Validation'!I$482631&amp;":"&amp;'Reid Validation'!I$482632),'Reid Validation'!I$482633,FALSE)),0,HLOOKUP($B61,INDIRECT("'Monthly Resource Report'!"&amp;'Reid Validation'!I$482631&amp;":"&amp;'Reid Validation'!I$482632),'Reid Validation'!I$482633,FALSE))</f>
        <v>0</v>
      </c>
      <c r="J61" s="318">
        <f ca="1">+IF(ISERROR(HLOOKUP($B61,INDIRECT("'Monthly Resource Report'!"&amp;'Reid Validation'!J$482631&amp;":"&amp;'Reid Validation'!J$482632),'Reid Validation'!J$482633,FALSE)),0,HLOOKUP($B61,INDIRECT("'Monthly Resource Report'!"&amp;'Reid Validation'!J$482631&amp;":"&amp;'Reid Validation'!J$482632),'Reid Validation'!J$482633,FALSE))</f>
        <v>0</v>
      </c>
      <c r="L61" s="301">
        <v>43040</v>
      </c>
      <c r="M61" s="294">
        <v>60</v>
      </c>
      <c r="N61" s="297">
        <v>0</v>
      </c>
      <c r="O61" s="299">
        <v>0.7</v>
      </c>
      <c r="P61" s="295">
        <v>0.06</v>
      </c>
      <c r="Q61" s="294">
        <f ca="1">+IF(ISERROR(HLOOKUP($B61,INDIRECT("'Monthly Resource Report'!"&amp;'Reid Validation'!Q$482631&amp;":"&amp;'Reid Validation'!Q$482632),'Reid Validation'!Q$482633,FALSE)),0,HLOOKUP($B61,INDIRECT("'Monthly Resource Report'!"&amp;'Reid Validation'!Q$482631&amp;":"&amp;'Reid Validation'!Q$482632),'Reid Validation'!Q$482633,FALSE))</f>
        <v>60</v>
      </c>
      <c r="R61" s="297">
        <f ca="1">+IF(ISERROR(HLOOKUP($B61,INDIRECT("'Monthly Resource Report'!"&amp;'Reid Validation'!R$482631&amp;":"&amp;'Reid Validation'!R$482632),'Reid Validation'!R$482633,FALSE)),0,HLOOKUP($B61,INDIRECT("'Monthly Resource Report'!"&amp;'Reid Validation'!R$482631&amp;":"&amp;'Reid Validation'!R$482632),'Reid Validation'!R$482633,FALSE))</f>
        <v>0</v>
      </c>
      <c r="S61" s="317">
        <f ca="1">+IF(ISERROR(HLOOKUP($B61,INDIRECT("'Monthly Resource Report'!"&amp;'Reid Validation'!S$482631&amp;":"&amp;'Reid Validation'!S$482632),'Reid Validation'!S$482633,FALSE)),0,HLOOKUP($B61,INDIRECT("'Monthly Resource Report'!"&amp;'Reid Validation'!S$482631&amp;":"&amp;'Reid Validation'!S$482632),'Reid Validation'!S$482633,FALSE))</f>
        <v>0</v>
      </c>
      <c r="T61" s="318">
        <f ca="1">+IF(ISERROR(HLOOKUP($B61,INDIRECT("'Monthly Resource Report'!"&amp;'Reid Validation'!T$482631&amp;":"&amp;'Reid Validation'!T$482632),'Reid Validation'!T$482633,FALSE)),0,HLOOKUP($B61,INDIRECT("'Monthly Resource Report'!"&amp;'Reid Validation'!T$482631&amp;":"&amp;'Reid Validation'!T$482632),'Reid Validation'!T$482633,FALSE))</f>
        <v>0</v>
      </c>
    </row>
    <row r="62" spans="2:20" s="29" customFormat="1">
      <c r="B62" s="301">
        <v>43070</v>
      </c>
      <c r="C62" s="294">
        <v>45</v>
      </c>
      <c r="D62" s="297">
        <v>0</v>
      </c>
      <c r="E62" s="299">
        <v>0.3</v>
      </c>
      <c r="F62" s="295">
        <v>0.06</v>
      </c>
      <c r="G62" s="294">
        <f ca="1">+IF(ISERROR(HLOOKUP($B62,INDIRECT("'Monthly Resource Report'!"&amp;'Reid Validation'!G$482631&amp;":"&amp;'Reid Validation'!G$482632),'Reid Validation'!G$482633,FALSE)),0,HLOOKUP($B62,INDIRECT("'Monthly Resource Report'!"&amp;'Reid Validation'!G$482631&amp;":"&amp;'Reid Validation'!G$482632),'Reid Validation'!G$482633,FALSE))</f>
        <v>0</v>
      </c>
      <c r="H62" s="297">
        <f ca="1">+IF(ISERROR(HLOOKUP($B62,INDIRECT("'Monthly Resource Report'!"&amp;'Reid Validation'!H$482631&amp;":"&amp;'Reid Validation'!H$482632),'Reid Validation'!H$482633,FALSE)),0,HLOOKUP($B62,INDIRECT("'Monthly Resource Report'!"&amp;'Reid Validation'!H$482631&amp;":"&amp;'Reid Validation'!H$482632),'Reid Validation'!H$482633,FALSE))</f>
        <v>0</v>
      </c>
      <c r="I62" s="317">
        <f ca="1">+IF(ISERROR(HLOOKUP($B62,INDIRECT("'Monthly Resource Report'!"&amp;'Reid Validation'!I$482631&amp;":"&amp;'Reid Validation'!I$482632),'Reid Validation'!I$482633,FALSE)),0,HLOOKUP($B62,INDIRECT("'Monthly Resource Report'!"&amp;'Reid Validation'!I$482631&amp;":"&amp;'Reid Validation'!I$482632),'Reid Validation'!I$482633,FALSE))</f>
        <v>0</v>
      </c>
      <c r="J62" s="318">
        <f ca="1">+IF(ISERROR(HLOOKUP($B62,INDIRECT("'Monthly Resource Report'!"&amp;'Reid Validation'!J$482631&amp;":"&amp;'Reid Validation'!J$482632),'Reid Validation'!J$482633,FALSE)),0,HLOOKUP($B62,INDIRECT("'Monthly Resource Report'!"&amp;'Reid Validation'!J$482631&amp;":"&amp;'Reid Validation'!J$482632),'Reid Validation'!J$482633,FALSE))</f>
        <v>0</v>
      </c>
      <c r="L62" s="301">
        <v>43070</v>
      </c>
      <c r="M62" s="294">
        <v>65</v>
      </c>
      <c r="N62" s="297">
        <v>0</v>
      </c>
      <c r="O62" s="299">
        <v>0.7</v>
      </c>
      <c r="P62" s="295">
        <v>0.06</v>
      </c>
      <c r="Q62" s="294">
        <f ca="1">+IF(ISERROR(HLOOKUP($B62,INDIRECT("'Monthly Resource Report'!"&amp;'Reid Validation'!Q$482631&amp;":"&amp;'Reid Validation'!Q$482632),'Reid Validation'!Q$482633,FALSE)),0,HLOOKUP($B62,INDIRECT("'Monthly Resource Report'!"&amp;'Reid Validation'!Q$482631&amp;":"&amp;'Reid Validation'!Q$482632),'Reid Validation'!Q$482633,FALSE))</f>
        <v>65</v>
      </c>
      <c r="R62" s="297">
        <f ca="1">+IF(ISERROR(HLOOKUP($B62,INDIRECT("'Monthly Resource Report'!"&amp;'Reid Validation'!R$482631&amp;":"&amp;'Reid Validation'!R$482632),'Reid Validation'!R$482633,FALSE)),0,HLOOKUP($B62,INDIRECT("'Monthly Resource Report'!"&amp;'Reid Validation'!R$482631&amp;":"&amp;'Reid Validation'!R$482632),'Reid Validation'!R$482633,FALSE))</f>
        <v>0</v>
      </c>
      <c r="S62" s="317">
        <f ca="1">+IF(ISERROR(HLOOKUP($B62,INDIRECT("'Monthly Resource Report'!"&amp;'Reid Validation'!S$482631&amp;":"&amp;'Reid Validation'!S$482632),'Reid Validation'!S$482633,FALSE)),0,HLOOKUP($B62,INDIRECT("'Monthly Resource Report'!"&amp;'Reid Validation'!S$482631&amp;":"&amp;'Reid Validation'!S$482632),'Reid Validation'!S$482633,FALSE))</f>
        <v>0</v>
      </c>
      <c r="T62" s="318">
        <f ca="1">+IF(ISERROR(HLOOKUP($B62,INDIRECT("'Monthly Resource Report'!"&amp;'Reid Validation'!T$482631&amp;":"&amp;'Reid Validation'!T$482632),'Reid Validation'!T$482633,FALSE)),0,HLOOKUP($B62,INDIRECT("'Monthly Resource Report'!"&amp;'Reid Validation'!T$482631&amp;":"&amp;'Reid Validation'!T$482632),'Reid Validation'!T$482633,FALSE))</f>
        <v>0</v>
      </c>
    </row>
    <row r="63" spans="2:20" s="29" customFormat="1">
      <c r="B63" s="301">
        <v>43101</v>
      </c>
      <c r="C63" s="294">
        <v>45</v>
      </c>
      <c r="D63" s="297">
        <v>0</v>
      </c>
      <c r="E63" s="299">
        <v>0.3</v>
      </c>
      <c r="F63" s="295">
        <v>0.06</v>
      </c>
      <c r="G63" s="294">
        <f ca="1">+IF(ISERROR(HLOOKUP($B63,INDIRECT("'Monthly Resource Report'!"&amp;'Reid Validation'!G$482631&amp;":"&amp;'Reid Validation'!G$482632),'Reid Validation'!G$482633,FALSE)),0,HLOOKUP($B63,INDIRECT("'Monthly Resource Report'!"&amp;'Reid Validation'!G$482631&amp;":"&amp;'Reid Validation'!G$482632),'Reid Validation'!G$482633,FALSE))</f>
        <v>45</v>
      </c>
      <c r="H63" s="297">
        <f ca="1">+IF(ISERROR(HLOOKUP($B63,INDIRECT("'Monthly Resource Report'!"&amp;'Reid Validation'!H$482631&amp;":"&amp;'Reid Validation'!H$482632),'Reid Validation'!H$482633,FALSE)),0,HLOOKUP($B63,INDIRECT("'Monthly Resource Report'!"&amp;'Reid Validation'!H$482631&amp;":"&amp;'Reid Validation'!H$482632),'Reid Validation'!H$482633,FALSE))</f>
        <v>0</v>
      </c>
      <c r="I63" s="317">
        <f ca="1">+IF(ISERROR(HLOOKUP($B63,INDIRECT("'Monthly Resource Report'!"&amp;'Reid Validation'!I$482631&amp;":"&amp;'Reid Validation'!I$482632),'Reid Validation'!I$482633,FALSE)),0,HLOOKUP($B63,INDIRECT("'Monthly Resource Report'!"&amp;'Reid Validation'!I$482631&amp;":"&amp;'Reid Validation'!I$482632),'Reid Validation'!I$482633,FALSE))</f>
        <v>0</v>
      </c>
      <c r="J63" s="318">
        <f ca="1">+IF(ISERROR(HLOOKUP($B63,INDIRECT("'Monthly Resource Report'!"&amp;'Reid Validation'!J$482631&amp;":"&amp;'Reid Validation'!J$482632),'Reid Validation'!J$482633,FALSE)),0,HLOOKUP($B63,INDIRECT("'Monthly Resource Report'!"&amp;'Reid Validation'!J$482631&amp;":"&amp;'Reid Validation'!J$482632),'Reid Validation'!J$482633,FALSE))</f>
        <v>0</v>
      </c>
      <c r="L63" s="301">
        <v>43101</v>
      </c>
      <c r="M63" s="294">
        <v>65</v>
      </c>
      <c r="N63" s="297">
        <v>0</v>
      </c>
      <c r="O63" s="299">
        <v>0.7</v>
      </c>
      <c r="P63" s="295">
        <v>0.06</v>
      </c>
      <c r="Q63" s="294">
        <f ca="1">+IF(ISERROR(HLOOKUP($B63,INDIRECT("'Monthly Resource Report'!"&amp;'Reid Validation'!Q$482631&amp;":"&amp;'Reid Validation'!Q$482632),'Reid Validation'!Q$482633,FALSE)),0,HLOOKUP($B63,INDIRECT("'Monthly Resource Report'!"&amp;'Reid Validation'!Q$482631&amp;":"&amp;'Reid Validation'!Q$482632),'Reid Validation'!Q$482633,FALSE))</f>
        <v>65</v>
      </c>
      <c r="R63" s="297">
        <f ca="1">+IF(ISERROR(HLOOKUP($B63,INDIRECT("'Monthly Resource Report'!"&amp;'Reid Validation'!R$482631&amp;":"&amp;'Reid Validation'!R$482632),'Reid Validation'!R$482633,FALSE)),0,HLOOKUP($B63,INDIRECT("'Monthly Resource Report'!"&amp;'Reid Validation'!R$482631&amp;":"&amp;'Reid Validation'!R$482632),'Reid Validation'!R$482633,FALSE))</f>
        <v>0</v>
      </c>
      <c r="S63" s="317">
        <f ca="1">+IF(ISERROR(HLOOKUP($B63,INDIRECT("'Monthly Resource Report'!"&amp;'Reid Validation'!S$482631&amp;":"&amp;'Reid Validation'!S$482632),'Reid Validation'!S$482633,FALSE)),0,HLOOKUP($B63,INDIRECT("'Monthly Resource Report'!"&amp;'Reid Validation'!S$482631&amp;":"&amp;'Reid Validation'!S$482632),'Reid Validation'!S$482633,FALSE))</f>
        <v>0</v>
      </c>
      <c r="T63" s="318">
        <f ca="1">+IF(ISERROR(HLOOKUP($B63,INDIRECT("'Monthly Resource Report'!"&amp;'Reid Validation'!T$482631&amp;":"&amp;'Reid Validation'!T$482632),'Reid Validation'!T$482633,FALSE)),0,HLOOKUP($B63,INDIRECT("'Monthly Resource Report'!"&amp;'Reid Validation'!T$482631&amp;":"&amp;'Reid Validation'!T$482632),'Reid Validation'!T$482633,FALSE))</f>
        <v>0</v>
      </c>
    </row>
    <row r="64" spans="2:20" s="29" customFormat="1">
      <c r="B64" s="301">
        <v>43132</v>
      </c>
      <c r="C64" s="294">
        <v>45</v>
      </c>
      <c r="D64" s="297">
        <v>0</v>
      </c>
      <c r="E64" s="299">
        <v>0.3</v>
      </c>
      <c r="F64" s="295">
        <v>0.06</v>
      </c>
      <c r="G64" s="294">
        <f ca="1">+IF(ISERROR(HLOOKUP($B64,INDIRECT("'Monthly Resource Report'!"&amp;'Reid Validation'!G$482631&amp;":"&amp;'Reid Validation'!G$482632),'Reid Validation'!G$482633,FALSE)),0,HLOOKUP($B64,INDIRECT("'Monthly Resource Report'!"&amp;'Reid Validation'!G$482631&amp;":"&amp;'Reid Validation'!G$482632),'Reid Validation'!G$482633,FALSE))</f>
        <v>45</v>
      </c>
      <c r="H64" s="297">
        <f ca="1">+IF(ISERROR(HLOOKUP($B64,INDIRECT("'Monthly Resource Report'!"&amp;'Reid Validation'!H$482631&amp;":"&amp;'Reid Validation'!H$482632),'Reid Validation'!H$482633,FALSE)),0,HLOOKUP($B64,INDIRECT("'Monthly Resource Report'!"&amp;'Reid Validation'!H$482631&amp;":"&amp;'Reid Validation'!H$482632),'Reid Validation'!H$482633,FALSE))</f>
        <v>0</v>
      </c>
      <c r="I64" s="317">
        <f ca="1">+IF(ISERROR(HLOOKUP($B64,INDIRECT("'Monthly Resource Report'!"&amp;'Reid Validation'!I$482631&amp;":"&amp;'Reid Validation'!I$482632),'Reid Validation'!I$482633,FALSE)),0,HLOOKUP($B64,INDIRECT("'Monthly Resource Report'!"&amp;'Reid Validation'!I$482631&amp;":"&amp;'Reid Validation'!I$482632),'Reid Validation'!I$482633,FALSE))</f>
        <v>0</v>
      </c>
      <c r="J64" s="318">
        <f ca="1">+IF(ISERROR(HLOOKUP($B64,INDIRECT("'Monthly Resource Report'!"&amp;'Reid Validation'!J$482631&amp;":"&amp;'Reid Validation'!J$482632),'Reid Validation'!J$482633,FALSE)),0,HLOOKUP($B64,INDIRECT("'Monthly Resource Report'!"&amp;'Reid Validation'!J$482631&amp;":"&amp;'Reid Validation'!J$482632),'Reid Validation'!J$482633,FALSE))</f>
        <v>0</v>
      </c>
      <c r="L64" s="301">
        <v>43132</v>
      </c>
      <c r="M64" s="294">
        <v>65</v>
      </c>
      <c r="N64" s="297">
        <v>0</v>
      </c>
      <c r="O64" s="299">
        <v>0.7</v>
      </c>
      <c r="P64" s="295">
        <v>0.06</v>
      </c>
      <c r="Q64" s="294">
        <f ca="1">+IF(ISERROR(HLOOKUP($B64,INDIRECT("'Monthly Resource Report'!"&amp;'Reid Validation'!Q$482631&amp;":"&amp;'Reid Validation'!Q$482632),'Reid Validation'!Q$482633,FALSE)),0,HLOOKUP($B64,INDIRECT("'Monthly Resource Report'!"&amp;'Reid Validation'!Q$482631&amp;":"&amp;'Reid Validation'!Q$482632),'Reid Validation'!Q$482633,FALSE))</f>
        <v>65</v>
      </c>
      <c r="R64" s="297">
        <f ca="1">+IF(ISERROR(HLOOKUP($B64,INDIRECT("'Monthly Resource Report'!"&amp;'Reid Validation'!R$482631&amp;":"&amp;'Reid Validation'!R$482632),'Reid Validation'!R$482633,FALSE)),0,HLOOKUP($B64,INDIRECT("'Monthly Resource Report'!"&amp;'Reid Validation'!R$482631&amp;":"&amp;'Reid Validation'!R$482632),'Reid Validation'!R$482633,FALSE))</f>
        <v>0</v>
      </c>
      <c r="S64" s="317">
        <f ca="1">+IF(ISERROR(HLOOKUP($B64,INDIRECT("'Monthly Resource Report'!"&amp;'Reid Validation'!S$482631&amp;":"&amp;'Reid Validation'!S$482632),'Reid Validation'!S$482633,FALSE)),0,HLOOKUP($B64,INDIRECT("'Monthly Resource Report'!"&amp;'Reid Validation'!S$482631&amp;":"&amp;'Reid Validation'!S$482632),'Reid Validation'!S$482633,FALSE))</f>
        <v>0</v>
      </c>
      <c r="T64" s="318">
        <f ca="1">+IF(ISERROR(HLOOKUP($B64,INDIRECT("'Monthly Resource Report'!"&amp;'Reid Validation'!T$482631&amp;":"&amp;'Reid Validation'!T$482632),'Reid Validation'!T$482633,FALSE)),0,HLOOKUP($B64,INDIRECT("'Monthly Resource Report'!"&amp;'Reid Validation'!T$482631&amp;":"&amp;'Reid Validation'!T$482632),'Reid Validation'!T$482633,FALSE))</f>
        <v>0</v>
      </c>
    </row>
    <row r="65" spans="2:20" s="29" customFormat="1">
      <c r="B65" s="301">
        <v>43160</v>
      </c>
      <c r="C65" s="294">
        <v>45</v>
      </c>
      <c r="D65" s="297">
        <v>0</v>
      </c>
      <c r="E65" s="299">
        <v>0.3</v>
      </c>
      <c r="F65" s="295">
        <v>0.06</v>
      </c>
      <c r="G65" s="294">
        <f ca="1">+IF(ISERROR(HLOOKUP($B65,INDIRECT("'Monthly Resource Report'!"&amp;'Reid Validation'!G$482631&amp;":"&amp;'Reid Validation'!G$482632),'Reid Validation'!G$482633,FALSE)),0,HLOOKUP($B65,INDIRECT("'Monthly Resource Report'!"&amp;'Reid Validation'!G$482631&amp;":"&amp;'Reid Validation'!G$482632),'Reid Validation'!G$482633,FALSE))</f>
        <v>0</v>
      </c>
      <c r="H65" s="297">
        <f ca="1">+IF(ISERROR(HLOOKUP($B65,INDIRECT("'Monthly Resource Report'!"&amp;'Reid Validation'!H$482631&amp;":"&amp;'Reid Validation'!H$482632),'Reid Validation'!H$482633,FALSE)),0,HLOOKUP($B65,INDIRECT("'Monthly Resource Report'!"&amp;'Reid Validation'!H$482631&amp;":"&amp;'Reid Validation'!H$482632),'Reid Validation'!H$482633,FALSE))</f>
        <v>0</v>
      </c>
      <c r="I65" s="317">
        <f ca="1">+IF(ISERROR(HLOOKUP($B65,INDIRECT("'Monthly Resource Report'!"&amp;'Reid Validation'!I$482631&amp;":"&amp;'Reid Validation'!I$482632),'Reid Validation'!I$482633,FALSE)),0,HLOOKUP($B65,INDIRECT("'Monthly Resource Report'!"&amp;'Reid Validation'!I$482631&amp;":"&amp;'Reid Validation'!I$482632),'Reid Validation'!I$482633,FALSE))</f>
        <v>0</v>
      </c>
      <c r="J65" s="318">
        <f ca="1">+IF(ISERROR(HLOOKUP($B65,INDIRECT("'Monthly Resource Report'!"&amp;'Reid Validation'!J$482631&amp;":"&amp;'Reid Validation'!J$482632),'Reid Validation'!J$482633,FALSE)),0,HLOOKUP($B65,INDIRECT("'Monthly Resource Report'!"&amp;'Reid Validation'!J$482631&amp;":"&amp;'Reid Validation'!J$482632),'Reid Validation'!J$482633,FALSE))</f>
        <v>0</v>
      </c>
      <c r="L65" s="301">
        <v>43160</v>
      </c>
      <c r="M65" s="294">
        <v>65</v>
      </c>
      <c r="N65" s="297">
        <v>0</v>
      </c>
      <c r="O65" s="299">
        <v>0.7</v>
      </c>
      <c r="P65" s="295">
        <v>0.06</v>
      </c>
      <c r="Q65" s="294">
        <f ca="1">+IF(ISERROR(HLOOKUP($B65,INDIRECT("'Monthly Resource Report'!"&amp;'Reid Validation'!Q$482631&amp;":"&amp;'Reid Validation'!Q$482632),'Reid Validation'!Q$482633,FALSE)),0,HLOOKUP($B65,INDIRECT("'Monthly Resource Report'!"&amp;'Reid Validation'!Q$482631&amp;":"&amp;'Reid Validation'!Q$482632),'Reid Validation'!Q$482633,FALSE))</f>
        <v>65</v>
      </c>
      <c r="R65" s="297">
        <f ca="1">+IF(ISERROR(HLOOKUP($B65,INDIRECT("'Monthly Resource Report'!"&amp;'Reid Validation'!R$482631&amp;":"&amp;'Reid Validation'!R$482632),'Reid Validation'!R$482633,FALSE)),0,HLOOKUP($B65,INDIRECT("'Monthly Resource Report'!"&amp;'Reid Validation'!R$482631&amp;":"&amp;'Reid Validation'!R$482632),'Reid Validation'!R$482633,FALSE))</f>
        <v>0</v>
      </c>
      <c r="S65" s="317">
        <f ca="1">+IF(ISERROR(HLOOKUP($B65,INDIRECT("'Monthly Resource Report'!"&amp;'Reid Validation'!S$482631&amp;":"&amp;'Reid Validation'!S$482632),'Reid Validation'!S$482633,FALSE)),0,HLOOKUP($B65,INDIRECT("'Monthly Resource Report'!"&amp;'Reid Validation'!S$482631&amp;":"&amp;'Reid Validation'!S$482632),'Reid Validation'!S$482633,FALSE))</f>
        <v>0</v>
      </c>
      <c r="T65" s="318">
        <f ca="1">+IF(ISERROR(HLOOKUP($B65,INDIRECT("'Monthly Resource Report'!"&amp;'Reid Validation'!T$482631&amp;":"&amp;'Reid Validation'!T$482632),'Reid Validation'!T$482633,FALSE)),0,HLOOKUP($B65,INDIRECT("'Monthly Resource Report'!"&amp;'Reid Validation'!T$482631&amp;":"&amp;'Reid Validation'!T$482632),'Reid Validation'!T$482633,FALSE))</f>
        <v>0</v>
      </c>
    </row>
    <row r="66" spans="2:20" s="29" customFormat="1">
      <c r="B66" s="301">
        <v>43191</v>
      </c>
      <c r="C66" s="294">
        <v>45</v>
      </c>
      <c r="D66" s="297">
        <v>0</v>
      </c>
      <c r="E66" s="299">
        <v>0.3</v>
      </c>
      <c r="F66" s="295">
        <v>0.06</v>
      </c>
      <c r="G66" s="294">
        <f ca="1">+IF(ISERROR(HLOOKUP($B66,INDIRECT("'Monthly Resource Report'!"&amp;'Reid Validation'!G$482631&amp;":"&amp;'Reid Validation'!G$482632),'Reid Validation'!G$482633,FALSE)),0,HLOOKUP($B66,INDIRECT("'Monthly Resource Report'!"&amp;'Reid Validation'!G$482631&amp;":"&amp;'Reid Validation'!G$482632),'Reid Validation'!G$482633,FALSE))</f>
        <v>0</v>
      </c>
      <c r="H66" s="297">
        <f ca="1">+IF(ISERROR(HLOOKUP($B66,INDIRECT("'Monthly Resource Report'!"&amp;'Reid Validation'!H$482631&amp;":"&amp;'Reid Validation'!H$482632),'Reid Validation'!H$482633,FALSE)),0,HLOOKUP($B66,INDIRECT("'Monthly Resource Report'!"&amp;'Reid Validation'!H$482631&amp;":"&amp;'Reid Validation'!H$482632),'Reid Validation'!H$482633,FALSE))</f>
        <v>0</v>
      </c>
      <c r="I66" s="317">
        <f ca="1">+IF(ISERROR(HLOOKUP($B66,INDIRECT("'Monthly Resource Report'!"&amp;'Reid Validation'!I$482631&amp;":"&amp;'Reid Validation'!I$482632),'Reid Validation'!I$482633,FALSE)),0,HLOOKUP($B66,INDIRECT("'Monthly Resource Report'!"&amp;'Reid Validation'!I$482631&amp;":"&amp;'Reid Validation'!I$482632),'Reid Validation'!I$482633,FALSE))</f>
        <v>0</v>
      </c>
      <c r="J66" s="318">
        <f ca="1">+IF(ISERROR(HLOOKUP($B66,INDIRECT("'Monthly Resource Report'!"&amp;'Reid Validation'!J$482631&amp;":"&amp;'Reid Validation'!J$482632),'Reid Validation'!J$482633,FALSE)),0,HLOOKUP($B66,INDIRECT("'Monthly Resource Report'!"&amp;'Reid Validation'!J$482631&amp;":"&amp;'Reid Validation'!J$482632),'Reid Validation'!J$482633,FALSE))</f>
        <v>0</v>
      </c>
      <c r="L66" s="301">
        <v>43191</v>
      </c>
      <c r="M66" s="294">
        <v>65</v>
      </c>
      <c r="N66" s="297">
        <v>0</v>
      </c>
      <c r="O66" s="299">
        <v>0.7</v>
      </c>
      <c r="P66" s="295">
        <v>0.06</v>
      </c>
      <c r="Q66" s="294">
        <f ca="1">+IF(ISERROR(HLOOKUP($B66,INDIRECT("'Monthly Resource Report'!"&amp;'Reid Validation'!Q$482631&amp;":"&amp;'Reid Validation'!Q$482632),'Reid Validation'!Q$482633,FALSE)),0,HLOOKUP($B66,INDIRECT("'Monthly Resource Report'!"&amp;'Reid Validation'!Q$482631&amp;":"&amp;'Reid Validation'!Q$482632),'Reid Validation'!Q$482633,FALSE))</f>
        <v>65</v>
      </c>
      <c r="R66" s="297">
        <f ca="1">+IF(ISERROR(HLOOKUP($B66,INDIRECT("'Monthly Resource Report'!"&amp;'Reid Validation'!R$482631&amp;":"&amp;'Reid Validation'!R$482632),'Reid Validation'!R$482633,FALSE)),0,HLOOKUP($B66,INDIRECT("'Monthly Resource Report'!"&amp;'Reid Validation'!R$482631&amp;":"&amp;'Reid Validation'!R$482632),'Reid Validation'!R$482633,FALSE))</f>
        <v>0</v>
      </c>
      <c r="S66" s="317">
        <f ca="1">+IF(ISERROR(HLOOKUP($B66,INDIRECT("'Monthly Resource Report'!"&amp;'Reid Validation'!S$482631&amp;":"&amp;'Reid Validation'!S$482632),'Reid Validation'!S$482633,FALSE)),0,HLOOKUP($B66,INDIRECT("'Monthly Resource Report'!"&amp;'Reid Validation'!S$482631&amp;":"&amp;'Reid Validation'!S$482632),'Reid Validation'!S$482633,FALSE))</f>
        <v>0</v>
      </c>
      <c r="T66" s="318">
        <f ca="1">+IF(ISERROR(HLOOKUP($B66,INDIRECT("'Monthly Resource Report'!"&amp;'Reid Validation'!T$482631&amp;":"&amp;'Reid Validation'!T$482632),'Reid Validation'!T$482633,FALSE)),0,HLOOKUP($B66,INDIRECT("'Monthly Resource Report'!"&amp;'Reid Validation'!T$482631&amp;":"&amp;'Reid Validation'!T$482632),'Reid Validation'!T$482633,FALSE))</f>
        <v>0</v>
      </c>
    </row>
    <row r="67" spans="2:20" s="29" customFormat="1">
      <c r="B67" s="301">
        <v>43221</v>
      </c>
      <c r="C67" s="294">
        <v>45</v>
      </c>
      <c r="D67" s="297">
        <v>0</v>
      </c>
      <c r="E67" s="299">
        <v>0.3</v>
      </c>
      <c r="F67" s="295">
        <v>0.06</v>
      </c>
      <c r="G67" s="294">
        <f ca="1">+IF(ISERROR(HLOOKUP($B67,INDIRECT("'Monthly Resource Report'!"&amp;'Reid Validation'!G$482631&amp;":"&amp;'Reid Validation'!G$482632),'Reid Validation'!G$482633,FALSE)),0,HLOOKUP($B67,INDIRECT("'Monthly Resource Report'!"&amp;'Reid Validation'!G$482631&amp;":"&amp;'Reid Validation'!G$482632),'Reid Validation'!G$482633,FALSE))</f>
        <v>0</v>
      </c>
      <c r="H67" s="297">
        <f ca="1">+IF(ISERROR(HLOOKUP($B67,INDIRECT("'Monthly Resource Report'!"&amp;'Reid Validation'!H$482631&amp;":"&amp;'Reid Validation'!H$482632),'Reid Validation'!H$482633,FALSE)),0,HLOOKUP($B67,INDIRECT("'Monthly Resource Report'!"&amp;'Reid Validation'!H$482631&amp;":"&amp;'Reid Validation'!H$482632),'Reid Validation'!H$482633,FALSE))</f>
        <v>0</v>
      </c>
      <c r="I67" s="317">
        <f ca="1">+IF(ISERROR(HLOOKUP($B67,INDIRECT("'Monthly Resource Report'!"&amp;'Reid Validation'!I$482631&amp;":"&amp;'Reid Validation'!I$482632),'Reid Validation'!I$482633,FALSE)),0,HLOOKUP($B67,INDIRECT("'Monthly Resource Report'!"&amp;'Reid Validation'!I$482631&amp;":"&amp;'Reid Validation'!I$482632),'Reid Validation'!I$482633,FALSE))</f>
        <v>0</v>
      </c>
      <c r="J67" s="318">
        <f ca="1">+IF(ISERROR(HLOOKUP($B67,INDIRECT("'Monthly Resource Report'!"&amp;'Reid Validation'!J$482631&amp;":"&amp;'Reid Validation'!J$482632),'Reid Validation'!J$482633,FALSE)),0,HLOOKUP($B67,INDIRECT("'Monthly Resource Report'!"&amp;'Reid Validation'!J$482631&amp;":"&amp;'Reid Validation'!J$482632),'Reid Validation'!J$482633,FALSE))</f>
        <v>0</v>
      </c>
      <c r="L67" s="301">
        <v>43221</v>
      </c>
      <c r="M67" s="294">
        <v>60</v>
      </c>
      <c r="N67" s="297">
        <v>0</v>
      </c>
      <c r="O67" s="299">
        <v>0.7</v>
      </c>
      <c r="P67" s="295">
        <v>0.06</v>
      </c>
      <c r="Q67" s="294">
        <f ca="1">+IF(ISERROR(HLOOKUP($B67,INDIRECT("'Monthly Resource Report'!"&amp;'Reid Validation'!Q$482631&amp;":"&amp;'Reid Validation'!Q$482632),'Reid Validation'!Q$482633,FALSE)),0,HLOOKUP($B67,INDIRECT("'Monthly Resource Report'!"&amp;'Reid Validation'!Q$482631&amp;":"&amp;'Reid Validation'!Q$482632),'Reid Validation'!Q$482633,FALSE))</f>
        <v>60</v>
      </c>
      <c r="R67" s="297">
        <f ca="1">+IF(ISERROR(HLOOKUP($B67,INDIRECT("'Monthly Resource Report'!"&amp;'Reid Validation'!R$482631&amp;":"&amp;'Reid Validation'!R$482632),'Reid Validation'!R$482633,FALSE)),0,HLOOKUP($B67,INDIRECT("'Monthly Resource Report'!"&amp;'Reid Validation'!R$482631&amp;":"&amp;'Reid Validation'!R$482632),'Reid Validation'!R$482633,FALSE))</f>
        <v>0</v>
      </c>
      <c r="S67" s="317">
        <f ca="1">+IF(ISERROR(HLOOKUP($B67,INDIRECT("'Monthly Resource Report'!"&amp;'Reid Validation'!S$482631&amp;":"&amp;'Reid Validation'!S$482632),'Reid Validation'!S$482633,FALSE)),0,HLOOKUP($B67,INDIRECT("'Monthly Resource Report'!"&amp;'Reid Validation'!S$482631&amp;":"&amp;'Reid Validation'!S$482632),'Reid Validation'!S$482633,FALSE))</f>
        <v>0</v>
      </c>
      <c r="T67" s="318">
        <f ca="1">+IF(ISERROR(HLOOKUP($B67,INDIRECT("'Monthly Resource Report'!"&amp;'Reid Validation'!T$482631&amp;":"&amp;'Reid Validation'!T$482632),'Reid Validation'!T$482633,FALSE)),0,HLOOKUP($B67,INDIRECT("'Monthly Resource Report'!"&amp;'Reid Validation'!T$482631&amp;":"&amp;'Reid Validation'!T$482632),'Reid Validation'!T$482633,FALSE))</f>
        <v>0</v>
      </c>
    </row>
    <row r="68" spans="2:20" s="29" customFormat="1">
      <c r="B68" s="301">
        <v>43252</v>
      </c>
      <c r="C68" s="294">
        <v>45</v>
      </c>
      <c r="D68" s="297">
        <v>0</v>
      </c>
      <c r="E68" s="299">
        <v>0.3</v>
      </c>
      <c r="F68" s="295">
        <v>0.06</v>
      </c>
      <c r="G68" s="294">
        <f ca="1">+IF(ISERROR(HLOOKUP($B68,INDIRECT("'Monthly Resource Report'!"&amp;'Reid Validation'!G$482631&amp;":"&amp;'Reid Validation'!G$482632),'Reid Validation'!G$482633,FALSE)),0,HLOOKUP($B68,INDIRECT("'Monthly Resource Report'!"&amp;'Reid Validation'!G$482631&amp;":"&amp;'Reid Validation'!G$482632),'Reid Validation'!G$482633,FALSE))</f>
        <v>0</v>
      </c>
      <c r="H68" s="297">
        <f ca="1">+IF(ISERROR(HLOOKUP($B68,INDIRECT("'Monthly Resource Report'!"&amp;'Reid Validation'!H$482631&amp;":"&amp;'Reid Validation'!H$482632),'Reid Validation'!H$482633,FALSE)),0,HLOOKUP($B68,INDIRECT("'Monthly Resource Report'!"&amp;'Reid Validation'!H$482631&amp;":"&amp;'Reid Validation'!H$482632),'Reid Validation'!H$482633,FALSE))</f>
        <v>0</v>
      </c>
      <c r="I68" s="317">
        <f ca="1">+IF(ISERROR(HLOOKUP($B68,INDIRECT("'Monthly Resource Report'!"&amp;'Reid Validation'!I$482631&amp;":"&amp;'Reid Validation'!I$482632),'Reid Validation'!I$482633,FALSE)),0,HLOOKUP($B68,INDIRECT("'Monthly Resource Report'!"&amp;'Reid Validation'!I$482631&amp;":"&amp;'Reid Validation'!I$482632),'Reid Validation'!I$482633,FALSE))</f>
        <v>0</v>
      </c>
      <c r="J68" s="318">
        <f ca="1">+IF(ISERROR(HLOOKUP($B68,INDIRECT("'Monthly Resource Report'!"&amp;'Reid Validation'!J$482631&amp;":"&amp;'Reid Validation'!J$482632),'Reid Validation'!J$482633,FALSE)),0,HLOOKUP($B68,INDIRECT("'Monthly Resource Report'!"&amp;'Reid Validation'!J$482631&amp;":"&amp;'Reid Validation'!J$482632),'Reid Validation'!J$482633,FALSE))</f>
        <v>0</v>
      </c>
      <c r="L68" s="301">
        <v>43252</v>
      </c>
      <c r="M68" s="294">
        <v>60</v>
      </c>
      <c r="N68" s="297">
        <v>0</v>
      </c>
      <c r="O68" s="299">
        <v>0.7</v>
      </c>
      <c r="P68" s="295">
        <v>0.06</v>
      </c>
      <c r="Q68" s="294">
        <f ca="1">+IF(ISERROR(HLOOKUP($B68,INDIRECT("'Monthly Resource Report'!"&amp;'Reid Validation'!Q$482631&amp;":"&amp;'Reid Validation'!Q$482632),'Reid Validation'!Q$482633,FALSE)),0,HLOOKUP($B68,INDIRECT("'Monthly Resource Report'!"&amp;'Reid Validation'!Q$482631&amp;":"&amp;'Reid Validation'!Q$482632),'Reid Validation'!Q$482633,FALSE))</f>
        <v>60</v>
      </c>
      <c r="R68" s="297">
        <f ca="1">+IF(ISERROR(HLOOKUP($B68,INDIRECT("'Monthly Resource Report'!"&amp;'Reid Validation'!R$482631&amp;":"&amp;'Reid Validation'!R$482632),'Reid Validation'!R$482633,FALSE)),0,HLOOKUP($B68,INDIRECT("'Monthly Resource Report'!"&amp;'Reid Validation'!R$482631&amp;":"&amp;'Reid Validation'!R$482632),'Reid Validation'!R$482633,FALSE))</f>
        <v>0</v>
      </c>
      <c r="S68" s="317">
        <f ca="1">+IF(ISERROR(HLOOKUP($B68,INDIRECT("'Monthly Resource Report'!"&amp;'Reid Validation'!S$482631&amp;":"&amp;'Reid Validation'!S$482632),'Reid Validation'!S$482633,FALSE)),0,HLOOKUP($B68,INDIRECT("'Monthly Resource Report'!"&amp;'Reid Validation'!S$482631&amp;":"&amp;'Reid Validation'!S$482632),'Reid Validation'!S$482633,FALSE))</f>
        <v>0</v>
      </c>
      <c r="T68" s="318">
        <f ca="1">+IF(ISERROR(HLOOKUP($B68,INDIRECT("'Monthly Resource Report'!"&amp;'Reid Validation'!T$482631&amp;":"&amp;'Reid Validation'!T$482632),'Reid Validation'!T$482633,FALSE)),0,HLOOKUP($B68,INDIRECT("'Monthly Resource Report'!"&amp;'Reid Validation'!T$482631&amp;":"&amp;'Reid Validation'!T$482632),'Reid Validation'!T$482633,FALSE))</f>
        <v>0</v>
      </c>
    </row>
    <row r="69" spans="2:20" s="29" customFormat="1">
      <c r="B69" s="301">
        <v>43282</v>
      </c>
      <c r="C69" s="294">
        <v>45</v>
      </c>
      <c r="D69" s="297">
        <v>0</v>
      </c>
      <c r="E69" s="299">
        <v>0.3</v>
      </c>
      <c r="F69" s="295">
        <v>0.06</v>
      </c>
      <c r="G69" s="294">
        <f ca="1">+IF(ISERROR(HLOOKUP($B69,INDIRECT("'Monthly Resource Report'!"&amp;'Reid Validation'!G$482631&amp;":"&amp;'Reid Validation'!G$482632),'Reid Validation'!G$482633,FALSE)),0,HLOOKUP($B69,INDIRECT("'Monthly Resource Report'!"&amp;'Reid Validation'!G$482631&amp;":"&amp;'Reid Validation'!G$482632),'Reid Validation'!G$482633,FALSE))</f>
        <v>45</v>
      </c>
      <c r="H69" s="297">
        <f ca="1">+IF(ISERROR(HLOOKUP($B69,INDIRECT("'Monthly Resource Report'!"&amp;'Reid Validation'!H$482631&amp;":"&amp;'Reid Validation'!H$482632),'Reid Validation'!H$482633,FALSE)),0,HLOOKUP($B69,INDIRECT("'Monthly Resource Report'!"&amp;'Reid Validation'!H$482631&amp;":"&amp;'Reid Validation'!H$482632),'Reid Validation'!H$482633,FALSE))</f>
        <v>0</v>
      </c>
      <c r="I69" s="317">
        <f ca="1">+IF(ISERROR(HLOOKUP($B69,INDIRECT("'Monthly Resource Report'!"&amp;'Reid Validation'!I$482631&amp;":"&amp;'Reid Validation'!I$482632),'Reid Validation'!I$482633,FALSE)),0,HLOOKUP($B69,INDIRECT("'Monthly Resource Report'!"&amp;'Reid Validation'!I$482631&amp;":"&amp;'Reid Validation'!I$482632),'Reid Validation'!I$482633,FALSE))</f>
        <v>0</v>
      </c>
      <c r="J69" s="318">
        <f ca="1">+IF(ISERROR(HLOOKUP($B69,INDIRECT("'Monthly Resource Report'!"&amp;'Reid Validation'!J$482631&amp;":"&amp;'Reid Validation'!J$482632),'Reid Validation'!J$482633,FALSE)),0,HLOOKUP($B69,INDIRECT("'Monthly Resource Report'!"&amp;'Reid Validation'!J$482631&amp;":"&amp;'Reid Validation'!J$482632),'Reid Validation'!J$482633,FALSE))</f>
        <v>0</v>
      </c>
      <c r="L69" s="301">
        <v>43282</v>
      </c>
      <c r="M69" s="294">
        <v>58</v>
      </c>
      <c r="N69" s="297">
        <v>0</v>
      </c>
      <c r="O69" s="299">
        <v>0.7</v>
      </c>
      <c r="P69" s="295">
        <v>0.06</v>
      </c>
      <c r="Q69" s="294">
        <f ca="1">+IF(ISERROR(HLOOKUP($B69,INDIRECT("'Monthly Resource Report'!"&amp;'Reid Validation'!Q$482631&amp;":"&amp;'Reid Validation'!Q$482632),'Reid Validation'!Q$482633,FALSE)),0,HLOOKUP($B69,INDIRECT("'Monthly Resource Report'!"&amp;'Reid Validation'!Q$482631&amp;":"&amp;'Reid Validation'!Q$482632),'Reid Validation'!Q$482633,FALSE))</f>
        <v>58</v>
      </c>
      <c r="R69" s="297">
        <f ca="1">+IF(ISERROR(HLOOKUP($B69,INDIRECT("'Monthly Resource Report'!"&amp;'Reid Validation'!R$482631&amp;":"&amp;'Reid Validation'!R$482632),'Reid Validation'!R$482633,FALSE)),0,HLOOKUP($B69,INDIRECT("'Monthly Resource Report'!"&amp;'Reid Validation'!R$482631&amp;":"&amp;'Reid Validation'!R$482632),'Reid Validation'!R$482633,FALSE))</f>
        <v>0</v>
      </c>
      <c r="S69" s="317">
        <f ca="1">+IF(ISERROR(HLOOKUP($B69,INDIRECT("'Monthly Resource Report'!"&amp;'Reid Validation'!S$482631&amp;":"&amp;'Reid Validation'!S$482632),'Reid Validation'!S$482633,FALSE)),0,HLOOKUP($B69,INDIRECT("'Monthly Resource Report'!"&amp;'Reid Validation'!S$482631&amp;":"&amp;'Reid Validation'!S$482632),'Reid Validation'!S$482633,FALSE))</f>
        <v>0</v>
      </c>
      <c r="T69" s="318">
        <f ca="1">+IF(ISERROR(HLOOKUP($B69,INDIRECT("'Monthly Resource Report'!"&amp;'Reid Validation'!T$482631&amp;":"&amp;'Reid Validation'!T$482632),'Reid Validation'!T$482633,FALSE)),0,HLOOKUP($B69,INDIRECT("'Monthly Resource Report'!"&amp;'Reid Validation'!T$482631&amp;":"&amp;'Reid Validation'!T$482632),'Reid Validation'!T$482633,FALSE))</f>
        <v>0</v>
      </c>
    </row>
    <row r="70" spans="2:20" s="29" customFormat="1">
      <c r="B70" s="301">
        <v>43313</v>
      </c>
      <c r="C70" s="294">
        <v>45</v>
      </c>
      <c r="D70" s="297">
        <v>0</v>
      </c>
      <c r="E70" s="299">
        <v>0.3</v>
      </c>
      <c r="F70" s="295">
        <v>0.06</v>
      </c>
      <c r="G70" s="294">
        <f ca="1">+IF(ISERROR(HLOOKUP($B70,INDIRECT("'Monthly Resource Report'!"&amp;'Reid Validation'!G$482631&amp;":"&amp;'Reid Validation'!G$482632),'Reid Validation'!G$482633,FALSE)),0,HLOOKUP($B70,INDIRECT("'Monthly Resource Report'!"&amp;'Reid Validation'!G$482631&amp;":"&amp;'Reid Validation'!G$482632),'Reid Validation'!G$482633,FALSE))</f>
        <v>45</v>
      </c>
      <c r="H70" s="297">
        <f ca="1">+IF(ISERROR(HLOOKUP($B70,INDIRECT("'Monthly Resource Report'!"&amp;'Reid Validation'!H$482631&amp;":"&amp;'Reid Validation'!H$482632),'Reid Validation'!H$482633,FALSE)),0,HLOOKUP($B70,INDIRECT("'Monthly Resource Report'!"&amp;'Reid Validation'!H$482631&amp;":"&amp;'Reid Validation'!H$482632),'Reid Validation'!H$482633,FALSE))</f>
        <v>0</v>
      </c>
      <c r="I70" s="317">
        <f ca="1">+IF(ISERROR(HLOOKUP($B70,INDIRECT("'Monthly Resource Report'!"&amp;'Reid Validation'!I$482631&amp;":"&amp;'Reid Validation'!I$482632),'Reid Validation'!I$482633,FALSE)),0,HLOOKUP($B70,INDIRECT("'Monthly Resource Report'!"&amp;'Reid Validation'!I$482631&amp;":"&amp;'Reid Validation'!I$482632),'Reid Validation'!I$482633,FALSE))</f>
        <v>0</v>
      </c>
      <c r="J70" s="318">
        <f ca="1">+IF(ISERROR(HLOOKUP($B70,INDIRECT("'Monthly Resource Report'!"&amp;'Reid Validation'!J$482631&amp;":"&amp;'Reid Validation'!J$482632),'Reid Validation'!J$482633,FALSE)),0,HLOOKUP($B70,INDIRECT("'Monthly Resource Report'!"&amp;'Reid Validation'!J$482631&amp;":"&amp;'Reid Validation'!J$482632),'Reid Validation'!J$482633,FALSE))</f>
        <v>0</v>
      </c>
      <c r="L70" s="301">
        <v>43313</v>
      </c>
      <c r="M70" s="294">
        <v>58</v>
      </c>
      <c r="N70" s="297">
        <v>0</v>
      </c>
      <c r="O70" s="299">
        <v>0.7</v>
      </c>
      <c r="P70" s="295">
        <v>0.06</v>
      </c>
      <c r="Q70" s="294">
        <f ca="1">+IF(ISERROR(HLOOKUP($B70,INDIRECT("'Monthly Resource Report'!"&amp;'Reid Validation'!Q$482631&amp;":"&amp;'Reid Validation'!Q$482632),'Reid Validation'!Q$482633,FALSE)),0,HLOOKUP($B70,INDIRECT("'Monthly Resource Report'!"&amp;'Reid Validation'!Q$482631&amp;":"&amp;'Reid Validation'!Q$482632),'Reid Validation'!Q$482633,FALSE))</f>
        <v>58</v>
      </c>
      <c r="R70" s="297">
        <f ca="1">+IF(ISERROR(HLOOKUP($B70,INDIRECT("'Monthly Resource Report'!"&amp;'Reid Validation'!R$482631&amp;":"&amp;'Reid Validation'!R$482632),'Reid Validation'!R$482633,FALSE)),0,HLOOKUP($B70,INDIRECT("'Monthly Resource Report'!"&amp;'Reid Validation'!R$482631&amp;":"&amp;'Reid Validation'!R$482632),'Reid Validation'!R$482633,FALSE))</f>
        <v>0</v>
      </c>
      <c r="S70" s="317">
        <f ca="1">+IF(ISERROR(HLOOKUP($B70,INDIRECT("'Monthly Resource Report'!"&amp;'Reid Validation'!S$482631&amp;":"&amp;'Reid Validation'!S$482632),'Reid Validation'!S$482633,FALSE)),0,HLOOKUP($B70,INDIRECT("'Monthly Resource Report'!"&amp;'Reid Validation'!S$482631&amp;":"&amp;'Reid Validation'!S$482632),'Reid Validation'!S$482633,FALSE))</f>
        <v>0</v>
      </c>
      <c r="T70" s="318">
        <f ca="1">+IF(ISERROR(HLOOKUP($B70,INDIRECT("'Monthly Resource Report'!"&amp;'Reid Validation'!T$482631&amp;":"&amp;'Reid Validation'!T$482632),'Reid Validation'!T$482633,FALSE)),0,HLOOKUP($B70,INDIRECT("'Monthly Resource Report'!"&amp;'Reid Validation'!T$482631&amp;":"&amp;'Reid Validation'!T$482632),'Reid Validation'!T$482633,FALSE))</f>
        <v>0</v>
      </c>
    </row>
    <row r="71" spans="2:20" s="29" customFormat="1">
      <c r="B71" s="301">
        <v>43344</v>
      </c>
      <c r="C71" s="294">
        <v>45</v>
      </c>
      <c r="D71" s="297">
        <v>0</v>
      </c>
      <c r="E71" s="299">
        <v>0.3</v>
      </c>
      <c r="F71" s="295">
        <v>0.06</v>
      </c>
      <c r="G71" s="294">
        <f ca="1">+IF(ISERROR(HLOOKUP($B71,INDIRECT("'Monthly Resource Report'!"&amp;'Reid Validation'!G$482631&amp;":"&amp;'Reid Validation'!G$482632),'Reid Validation'!G$482633,FALSE)),0,HLOOKUP($B71,INDIRECT("'Monthly Resource Report'!"&amp;'Reid Validation'!G$482631&amp;":"&amp;'Reid Validation'!G$482632),'Reid Validation'!G$482633,FALSE))</f>
        <v>0</v>
      </c>
      <c r="H71" s="297">
        <f ca="1">+IF(ISERROR(HLOOKUP($B71,INDIRECT("'Monthly Resource Report'!"&amp;'Reid Validation'!H$482631&amp;":"&amp;'Reid Validation'!H$482632),'Reid Validation'!H$482633,FALSE)),0,HLOOKUP($B71,INDIRECT("'Monthly Resource Report'!"&amp;'Reid Validation'!H$482631&amp;":"&amp;'Reid Validation'!H$482632),'Reid Validation'!H$482633,FALSE))</f>
        <v>0</v>
      </c>
      <c r="I71" s="317">
        <f ca="1">+IF(ISERROR(HLOOKUP($B71,INDIRECT("'Monthly Resource Report'!"&amp;'Reid Validation'!I$482631&amp;":"&amp;'Reid Validation'!I$482632),'Reid Validation'!I$482633,FALSE)),0,HLOOKUP($B71,INDIRECT("'Monthly Resource Report'!"&amp;'Reid Validation'!I$482631&amp;":"&amp;'Reid Validation'!I$482632),'Reid Validation'!I$482633,FALSE))</f>
        <v>0</v>
      </c>
      <c r="J71" s="318">
        <f ca="1">+IF(ISERROR(HLOOKUP($B71,INDIRECT("'Monthly Resource Report'!"&amp;'Reid Validation'!J$482631&amp;":"&amp;'Reid Validation'!J$482632),'Reid Validation'!J$482633,FALSE)),0,HLOOKUP($B71,INDIRECT("'Monthly Resource Report'!"&amp;'Reid Validation'!J$482631&amp;":"&amp;'Reid Validation'!J$482632),'Reid Validation'!J$482633,FALSE))</f>
        <v>0</v>
      </c>
      <c r="L71" s="301">
        <v>43344</v>
      </c>
      <c r="M71" s="294">
        <v>58</v>
      </c>
      <c r="N71" s="297">
        <v>0</v>
      </c>
      <c r="O71" s="299">
        <v>0.7</v>
      </c>
      <c r="P71" s="295">
        <v>0.06</v>
      </c>
      <c r="Q71" s="294">
        <f ca="1">+IF(ISERROR(HLOOKUP($B71,INDIRECT("'Monthly Resource Report'!"&amp;'Reid Validation'!Q$482631&amp;":"&amp;'Reid Validation'!Q$482632),'Reid Validation'!Q$482633,FALSE)),0,HLOOKUP($B71,INDIRECT("'Monthly Resource Report'!"&amp;'Reid Validation'!Q$482631&amp;":"&amp;'Reid Validation'!Q$482632),'Reid Validation'!Q$482633,FALSE))</f>
        <v>58</v>
      </c>
      <c r="R71" s="297">
        <f ca="1">+IF(ISERROR(HLOOKUP($B71,INDIRECT("'Monthly Resource Report'!"&amp;'Reid Validation'!R$482631&amp;":"&amp;'Reid Validation'!R$482632),'Reid Validation'!R$482633,FALSE)),0,HLOOKUP($B71,INDIRECT("'Monthly Resource Report'!"&amp;'Reid Validation'!R$482631&amp;":"&amp;'Reid Validation'!R$482632),'Reid Validation'!R$482633,FALSE))</f>
        <v>0</v>
      </c>
      <c r="S71" s="317">
        <f ca="1">+IF(ISERROR(HLOOKUP($B71,INDIRECT("'Monthly Resource Report'!"&amp;'Reid Validation'!S$482631&amp;":"&amp;'Reid Validation'!S$482632),'Reid Validation'!S$482633,FALSE)),0,HLOOKUP($B71,INDIRECT("'Monthly Resource Report'!"&amp;'Reid Validation'!S$482631&amp;":"&amp;'Reid Validation'!S$482632),'Reid Validation'!S$482633,FALSE))</f>
        <v>0</v>
      </c>
      <c r="T71" s="318">
        <f ca="1">+IF(ISERROR(HLOOKUP($B71,INDIRECT("'Monthly Resource Report'!"&amp;'Reid Validation'!T$482631&amp;":"&amp;'Reid Validation'!T$482632),'Reid Validation'!T$482633,FALSE)),0,HLOOKUP($B71,INDIRECT("'Monthly Resource Report'!"&amp;'Reid Validation'!T$482631&amp;":"&amp;'Reid Validation'!T$482632),'Reid Validation'!T$482633,FALSE))</f>
        <v>0</v>
      </c>
    </row>
    <row r="72" spans="2:20" s="29" customFormat="1">
      <c r="B72" s="301">
        <v>43374</v>
      </c>
      <c r="C72" s="294">
        <v>45</v>
      </c>
      <c r="D72" s="297">
        <v>0</v>
      </c>
      <c r="E72" s="299">
        <v>0.3</v>
      </c>
      <c r="F72" s="295">
        <v>0.06</v>
      </c>
      <c r="G72" s="294">
        <f ca="1">+IF(ISERROR(HLOOKUP($B72,INDIRECT("'Monthly Resource Report'!"&amp;'Reid Validation'!G$482631&amp;":"&amp;'Reid Validation'!G$482632),'Reid Validation'!G$482633,FALSE)),0,HLOOKUP($B72,INDIRECT("'Monthly Resource Report'!"&amp;'Reid Validation'!G$482631&amp;":"&amp;'Reid Validation'!G$482632),'Reid Validation'!G$482633,FALSE))</f>
        <v>0</v>
      </c>
      <c r="H72" s="297">
        <f ca="1">+IF(ISERROR(HLOOKUP($B72,INDIRECT("'Monthly Resource Report'!"&amp;'Reid Validation'!H$482631&amp;":"&amp;'Reid Validation'!H$482632),'Reid Validation'!H$482633,FALSE)),0,HLOOKUP($B72,INDIRECT("'Monthly Resource Report'!"&amp;'Reid Validation'!H$482631&amp;":"&amp;'Reid Validation'!H$482632),'Reid Validation'!H$482633,FALSE))</f>
        <v>0</v>
      </c>
      <c r="I72" s="317">
        <f ca="1">+IF(ISERROR(HLOOKUP($B72,INDIRECT("'Monthly Resource Report'!"&amp;'Reid Validation'!I$482631&amp;":"&amp;'Reid Validation'!I$482632),'Reid Validation'!I$482633,FALSE)),0,HLOOKUP($B72,INDIRECT("'Monthly Resource Report'!"&amp;'Reid Validation'!I$482631&amp;":"&amp;'Reid Validation'!I$482632),'Reid Validation'!I$482633,FALSE))</f>
        <v>0</v>
      </c>
      <c r="J72" s="318">
        <f ca="1">+IF(ISERROR(HLOOKUP($B72,INDIRECT("'Monthly Resource Report'!"&amp;'Reid Validation'!J$482631&amp;":"&amp;'Reid Validation'!J$482632),'Reid Validation'!J$482633,FALSE)),0,HLOOKUP($B72,INDIRECT("'Monthly Resource Report'!"&amp;'Reid Validation'!J$482631&amp;":"&amp;'Reid Validation'!J$482632),'Reid Validation'!J$482633,FALSE))</f>
        <v>0</v>
      </c>
      <c r="L72" s="301">
        <v>43374</v>
      </c>
      <c r="M72" s="294">
        <v>60</v>
      </c>
      <c r="N72" s="297">
        <v>0</v>
      </c>
      <c r="O72" s="299">
        <v>0.7</v>
      </c>
      <c r="P72" s="295">
        <v>0.06</v>
      </c>
      <c r="Q72" s="294">
        <f ca="1">+IF(ISERROR(HLOOKUP($B72,INDIRECT("'Monthly Resource Report'!"&amp;'Reid Validation'!Q$482631&amp;":"&amp;'Reid Validation'!Q$482632),'Reid Validation'!Q$482633,FALSE)),0,HLOOKUP($B72,INDIRECT("'Monthly Resource Report'!"&amp;'Reid Validation'!Q$482631&amp;":"&amp;'Reid Validation'!Q$482632),'Reid Validation'!Q$482633,FALSE))</f>
        <v>60</v>
      </c>
      <c r="R72" s="297">
        <f ca="1">+IF(ISERROR(HLOOKUP($B72,INDIRECT("'Monthly Resource Report'!"&amp;'Reid Validation'!R$482631&amp;":"&amp;'Reid Validation'!R$482632),'Reid Validation'!R$482633,FALSE)),0,HLOOKUP($B72,INDIRECT("'Monthly Resource Report'!"&amp;'Reid Validation'!R$482631&amp;":"&amp;'Reid Validation'!R$482632),'Reid Validation'!R$482633,FALSE))</f>
        <v>0</v>
      </c>
      <c r="S72" s="317">
        <f ca="1">+IF(ISERROR(HLOOKUP($B72,INDIRECT("'Monthly Resource Report'!"&amp;'Reid Validation'!S$482631&amp;":"&amp;'Reid Validation'!S$482632),'Reid Validation'!S$482633,FALSE)),0,HLOOKUP($B72,INDIRECT("'Monthly Resource Report'!"&amp;'Reid Validation'!S$482631&amp;":"&amp;'Reid Validation'!S$482632),'Reid Validation'!S$482633,FALSE))</f>
        <v>0</v>
      </c>
      <c r="T72" s="318">
        <f ca="1">+IF(ISERROR(HLOOKUP($B72,INDIRECT("'Monthly Resource Report'!"&amp;'Reid Validation'!T$482631&amp;":"&amp;'Reid Validation'!T$482632),'Reid Validation'!T$482633,FALSE)),0,HLOOKUP($B72,INDIRECT("'Monthly Resource Report'!"&amp;'Reid Validation'!T$482631&amp;":"&amp;'Reid Validation'!T$482632),'Reid Validation'!T$482633,FALSE))</f>
        <v>0</v>
      </c>
    </row>
    <row r="73" spans="2:20" s="29" customFormat="1">
      <c r="B73" s="301">
        <v>43405</v>
      </c>
      <c r="C73" s="294">
        <v>45</v>
      </c>
      <c r="D73" s="297">
        <v>0</v>
      </c>
      <c r="E73" s="299">
        <v>0.3</v>
      </c>
      <c r="F73" s="295">
        <v>0.06</v>
      </c>
      <c r="G73" s="294">
        <f ca="1">+IF(ISERROR(HLOOKUP($B73,INDIRECT("'Monthly Resource Report'!"&amp;'Reid Validation'!G$482631&amp;":"&amp;'Reid Validation'!G$482632),'Reid Validation'!G$482633,FALSE)),0,HLOOKUP($B73,INDIRECT("'Monthly Resource Report'!"&amp;'Reid Validation'!G$482631&amp;":"&amp;'Reid Validation'!G$482632),'Reid Validation'!G$482633,FALSE))</f>
        <v>0</v>
      </c>
      <c r="H73" s="297">
        <f ca="1">+IF(ISERROR(HLOOKUP($B73,INDIRECT("'Monthly Resource Report'!"&amp;'Reid Validation'!H$482631&amp;":"&amp;'Reid Validation'!H$482632),'Reid Validation'!H$482633,FALSE)),0,HLOOKUP($B73,INDIRECT("'Monthly Resource Report'!"&amp;'Reid Validation'!H$482631&amp;":"&amp;'Reid Validation'!H$482632),'Reid Validation'!H$482633,FALSE))</f>
        <v>0</v>
      </c>
      <c r="I73" s="317">
        <f ca="1">+IF(ISERROR(HLOOKUP($B73,INDIRECT("'Monthly Resource Report'!"&amp;'Reid Validation'!I$482631&amp;":"&amp;'Reid Validation'!I$482632),'Reid Validation'!I$482633,FALSE)),0,HLOOKUP($B73,INDIRECT("'Monthly Resource Report'!"&amp;'Reid Validation'!I$482631&amp;":"&amp;'Reid Validation'!I$482632),'Reid Validation'!I$482633,FALSE))</f>
        <v>0</v>
      </c>
      <c r="J73" s="318">
        <f ca="1">+IF(ISERROR(HLOOKUP($B73,INDIRECT("'Monthly Resource Report'!"&amp;'Reid Validation'!J$482631&amp;":"&amp;'Reid Validation'!J$482632),'Reid Validation'!J$482633,FALSE)),0,HLOOKUP($B73,INDIRECT("'Monthly Resource Report'!"&amp;'Reid Validation'!J$482631&amp;":"&amp;'Reid Validation'!J$482632),'Reid Validation'!J$482633,FALSE))</f>
        <v>0</v>
      </c>
      <c r="L73" s="301">
        <v>43405</v>
      </c>
      <c r="M73" s="294">
        <v>60</v>
      </c>
      <c r="N73" s="297">
        <v>0</v>
      </c>
      <c r="O73" s="299">
        <v>0.7</v>
      </c>
      <c r="P73" s="295">
        <v>0.06</v>
      </c>
      <c r="Q73" s="294">
        <f ca="1">+IF(ISERROR(HLOOKUP($B73,INDIRECT("'Monthly Resource Report'!"&amp;'Reid Validation'!Q$482631&amp;":"&amp;'Reid Validation'!Q$482632),'Reid Validation'!Q$482633,FALSE)),0,HLOOKUP($B73,INDIRECT("'Monthly Resource Report'!"&amp;'Reid Validation'!Q$482631&amp;":"&amp;'Reid Validation'!Q$482632),'Reid Validation'!Q$482633,FALSE))</f>
        <v>60</v>
      </c>
      <c r="R73" s="297">
        <f ca="1">+IF(ISERROR(HLOOKUP($B73,INDIRECT("'Monthly Resource Report'!"&amp;'Reid Validation'!R$482631&amp;":"&amp;'Reid Validation'!R$482632),'Reid Validation'!R$482633,FALSE)),0,HLOOKUP($B73,INDIRECT("'Monthly Resource Report'!"&amp;'Reid Validation'!R$482631&amp;":"&amp;'Reid Validation'!R$482632),'Reid Validation'!R$482633,FALSE))</f>
        <v>0</v>
      </c>
      <c r="S73" s="317">
        <f ca="1">+IF(ISERROR(HLOOKUP($B73,INDIRECT("'Monthly Resource Report'!"&amp;'Reid Validation'!S$482631&amp;":"&amp;'Reid Validation'!S$482632),'Reid Validation'!S$482633,FALSE)),0,HLOOKUP($B73,INDIRECT("'Monthly Resource Report'!"&amp;'Reid Validation'!S$482631&amp;":"&amp;'Reid Validation'!S$482632),'Reid Validation'!S$482633,FALSE))</f>
        <v>0</v>
      </c>
      <c r="T73" s="318">
        <f ca="1">+IF(ISERROR(HLOOKUP($B73,INDIRECT("'Monthly Resource Report'!"&amp;'Reid Validation'!T$482631&amp;":"&amp;'Reid Validation'!T$482632),'Reid Validation'!T$482633,FALSE)),0,HLOOKUP($B73,INDIRECT("'Monthly Resource Report'!"&amp;'Reid Validation'!T$482631&amp;":"&amp;'Reid Validation'!T$482632),'Reid Validation'!T$482633,FALSE))</f>
        <v>0</v>
      </c>
    </row>
    <row r="74" spans="2:20" s="29" customFormat="1">
      <c r="B74" s="301">
        <v>43435</v>
      </c>
      <c r="C74" s="294">
        <v>45</v>
      </c>
      <c r="D74" s="297">
        <v>0</v>
      </c>
      <c r="E74" s="299">
        <v>0.3</v>
      </c>
      <c r="F74" s="295">
        <v>0.06</v>
      </c>
      <c r="G74" s="294">
        <f ca="1">+IF(ISERROR(HLOOKUP($B74,INDIRECT("'Monthly Resource Report'!"&amp;'Reid Validation'!G$482631&amp;":"&amp;'Reid Validation'!G$482632),'Reid Validation'!G$482633,FALSE)),0,HLOOKUP($B74,INDIRECT("'Monthly Resource Report'!"&amp;'Reid Validation'!G$482631&amp;":"&amp;'Reid Validation'!G$482632),'Reid Validation'!G$482633,FALSE))</f>
        <v>0</v>
      </c>
      <c r="H74" s="297">
        <f ca="1">+IF(ISERROR(HLOOKUP($B74,INDIRECT("'Monthly Resource Report'!"&amp;'Reid Validation'!H$482631&amp;":"&amp;'Reid Validation'!H$482632),'Reid Validation'!H$482633,FALSE)),0,HLOOKUP($B74,INDIRECT("'Monthly Resource Report'!"&amp;'Reid Validation'!H$482631&amp;":"&amp;'Reid Validation'!H$482632),'Reid Validation'!H$482633,FALSE))</f>
        <v>0</v>
      </c>
      <c r="I74" s="317">
        <f ca="1">+IF(ISERROR(HLOOKUP($B74,INDIRECT("'Monthly Resource Report'!"&amp;'Reid Validation'!I$482631&amp;":"&amp;'Reid Validation'!I$482632),'Reid Validation'!I$482633,FALSE)),0,HLOOKUP($B74,INDIRECT("'Monthly Resource Report'!"&amp;'Reid Validation'!I$482631&amp;":"&amp;'Reid Validation'!I$482632),'Reid Validation'!I$482633,FALSE))</f>
        <v>0</v>
      </c>
      <c r="J74" s="318">
        <f ca="1">+IF(ISERROR(HLOOKUP($B74,INDIRECT("'Monthly Resource Report'!"&amp;'Reid Validation'!J$482631&amp;":"&amp;'Reid Validation'!J$482632),'Reid Validation'!J$482633,FALSE)),0,HLOOKUP($B74,INDIRECT("'Monthly Resource Report'!"&amp;'Reid Validation'!J$482631&amp;":"&amp;'Reid Validation'!J$482632),'Reid Validation'!J$482633,FALSE))</f>
        <v>0</v>
      </c>
      <c r="L74" s="301">
        <v>43435</v>
      </c>
      <c r="M74" s="294">
        <v>65</v>
      </c>
      <c r="N74" s="297">
        <v>0</v>
      </c>
      <c r="O74" s="299">
        <v>0.7</v>
      </c>
      <c r="P74" s="295">
        <v>0.06</v>
      </c>
      <c r="Q74" s="294">
        <f ca="1">+IF(ISERROR(HLOOKUP($B74,INDIRECT("'Monthly Resource Report'!"&amp;'Reid Validation'!Q$482631&amp;":"&amp;'Reid Validation'!Q$482632),'Reid Validation'!Q$482633,FALSE)),0,HLOOKUP($B74,INDIRECT("'Monthly Resource Report'!"&amp;'Reid Validation'!Q$482631&amp;":"&amp;'Reid Validation'!Q$482632),'Reid Validation'!Q$482633,FALSE))</f>
        <v>65</v>
      </c>
      <c r="R74" s="297">
        <f ca="1">+IF(ISERROR(HLOOKUP($B74,INDIRECT("'Monthly Resource Report'!"&amp;'Reid Validation'!R$482631&amp;":"&amp;'Reid Validation'!R$482632),'Reid Validation'!R$482633,FALSE)),0,HLOOKUP($B74,INDIRECT("'Monthly Resource Report'!"&amp;'Reid Validation'!R$482631&amp;":"&amp;'Reid Validation'!R$482632),'Reid Validation'!R$482633,FALSE))</f>
        <v>0</v>
      </c>
      <c r="S74" s="317">
        <f ca="1">+IF(ISERROR(HLOOKUP($B74,INDIRECT("'Monthly Resource Report'!"&amp;'Reid Validation'!S$482631&amp;":"&amp;'Reid Validation'!S$482632),'Reid Validation'!S$482633,FALSE)),0,HLOOKUP($B74,INDIRECT("'Monthly Resource Report'!"&amp;'Reid Validation'!S$482631&amp;":"&amp;'Reid Validation'!S$482632),'Reid Validation'!S$482633,FALSE))</f>
        <v>0</v>
      </c>
      <c r="T74" s="318">
        <f ca="1">+IF(ISERROR(HLOOKUP($B74,INDIRECT("'Monthly Resource Report'!"&amp;'Reid Validation'!T$482631&amp;":"&amp;'Reid Validation'!T$482632),'Reid Validation'!T$482633,FALSE)),0,HLOOKUP($B74,INDIRECT("'Monthly Resource Report'!"&amp;'Reid Validation'!T$482631&amp;":"&amp;'Reid Validation'!T$482632),'Reid Validation'!T$482633,FALSE))</f>
        <v>0</v>
      </c>
    </row>
    <row r="75" spans="2:20" s="29" customFormat="1">
      <c r="B75" s="301">
        <v>43466</v>
      </c>
      <c r="C75" s="294">
        <v>45</v>
      </c>
      <c r="D75" s="297">
        <v>0</v>
      </c>
      <c r="E75" s="299">
        <v>0.3</v>
      </c>
      <c r="F75" s="295">
        <v>0.06</v>
      </c>
      <c r="G75" s="294">
        <f ca="1">+IF(ISERROR(HLOOKUP($B75,INDIRECT("'Monthly Resource Report'!"&amp;'Reid Validation'!G$482631&amp;":"&amp;'Reid Validation'!G$482632),'Reid Validation'!G$482633,FALSE)),0,HLOOKUP($B75,INDIRECT("'Monthly Resource Report'!"&amp;'Reid Validation'!G$482631&amp;":"&amp;'Reid Validation'!G$482632),'Reid Validation'!G$482633,FALSE))</f>
        <v>45</v>
      </c>
      <c r="H75" s="297">
        <f ca="1">+IF(ISERROR(HLOOKUP($B75,INDIRECT("'Monthly Resource Report'!"&amp;'Reid Validation'!H$482631&amp;":"&amp;'Reid Validation'!H$482632),'Reid Validation'!H$482633,FALSE)),0,HLOOKUP($B75,INDIRECT("'Monthly Resource Report'!"&amp;'Reid Validation'!H$482631&amp;":"&amp;'Reid Validation'!H$482632),'Reid Validation'!H$482633,FALSE))</f>
        <v>0</v>
      </c>
      <c r="I75" s="317">
        <f ca="1">+IF(ISERROR(HLOOKUP($B75,INDIRECT("'Monthly Resource Report'!"&amp;'Reid Validation'!I$482631&amp;":"&amp;'Reid Validation'!I$482632),'Reid Validation'!I$482633,FALSE)),0,HLOOKUP($B75,INDIRECT("'Monthly Resource Report'!"&amp;'Reid Validation'!I$482631&amp;":"&amp;'Reid Validation'!I$482632),'Reid Validation'!I$482633,FALSE))</f>
        <v>0</v>
      </c>
      <c r="J75" s="318">
        <f ca="1">+IF(ISERROR(HLOOKUP($B75,INDIRECT("'Monthly Resource Report'!"&amp;'Reid Validation'!J$482631&amp;":"&amp;'Reid Validation'!J$482632),'Reid Validation'!J$482633,FALSE)),0,HLOOKUP($B75,INDIRECT("'Monthly Resource Report'!"&amp;'Reid Validation'!J$482631&amp;":"&amp;'Reid Validation'!J$482632),'Reid Validation'!J$482633,FALSE))</f>
        <v>0</v>
      </c>
      <c r="L75" s="301">
        <v>43466</v>
      </c>
      <c r="M75" s="294">
        <v>65</v>
      </c>
      <c r="N75" s="297">
        <v>0</v>
      </c>
      <c r="O75" s="299">
        <v>0.7</v>
      </c>
      <c r="P75" s="295">
        <v>0.06</v>
      </c>
      <c r="Q75" s="294">
        <f ca="1">+IF(ISERROR(HLOOKUP($B75,INDIRECT("'Monthly Resource Report'!"&amp;'Reid Validation'!Q$482631&amp;":"&amp;'Reid Validation'!Q$482632),'Reid Validation'!Q$482633,FALSE)),0,HLOOKUP($B75,INDIRECT("'Monthly Resource Report'!"&amp;'Reid Validation'!Q$482631&amp;":"&amp;'Reid Validation'!Q$482632),'Reid Validation'!Q$482633,FALSE))</f>
        <v>65</v>
      </c>
      <c r="R75" s="297">
        <f ca="1">+IF(ISERROR(HLOOKUP($B75,INDIRECT("'Monthly Resource Report'!"&amp;'Reid Validation'!R$482631&amp;":"&amp;'Reid Validation'!R$482632),'Reid Validation'!R$482633,FALSE)),0,HLOOKUP($B75,INDIRECT("'Monthly Resource Report'!"&amp;'Reid Validation'!R$482631&amp;":"&amp;'Reid Validation'!R$482632),'Reid Validation'!R$482633,FALSE))</f>
        <v>0</v>
      </c>
      <c r="S75" s="317">
        <f ca="1">+IF(ISERROR(HLOOKUP($B75,INDIRECT("'Monthly Resource Report'!"&amp;'Reid Validation'!S$482631&amp;":"&amp;'Reid Validation'!S$482632),'Reid Validation'!S$482633,FALSE)),0,HLOOKUP($B75,INDIRECT("'Monthly Resource Report'!"&amp;'Reid Validation'!S$482631&amp;":"&amp;'Reid Validation'!S$482632),'Reid Validation'!S$482633,FALSE))</f>
        <v>0</v>
      </c>
      <c r="T75" s="318">
        <f ca="1">+IF(ISERROR(HLOOKUP($B75,INDIRECT("'Monthly Resource Report'!"&amp;'Reid Validation'!T$482631&amp;":"&amp;'Reid Validation'!T$482632),'Reid Validation'!T$482633,FALSE)),0,HLOOKUP($B75,INDIRECT("'Monthly Resource Report'!"&amp;'Reid Validation'!T$482631&amp;":"&amp;'Reid Validation'!T$482632),'Reid Validation'!T$482633,FALSE))</f>
        <v>0</v>
      </c>
    </row>
    <row r="76" spans="2:20" s="29" customFormat="1">
      <c r="B76" s="301">
        <v>43497</v>
      </c>
      <c r="C76" s="294">
        <v>45</v>
      </c>
      <c r="D76" s="297">
        <v>0</v>
      </c>
      <c r="E76" s="299">
        <v>0.3</v>
      </c>
      <c r="F76" s="295">
        <v>0.06</v>
      </c>
      <c r="G76" s="294">
        <f ca="1">+IF(ISERROR(HLOOKUP($B76,INDIRECT("'Monthly Resource Report'!"&amp;'Reid Validation'!G$482631&amp;":"&amp;'Reid Validation'!G$482632),'Reid Validation'!G$482633,FALSE)),0,HLOOKUP($B76,INDIRECT("'Monthly Resource Report'!"&amp;'Reid Validation'!G$482631&amp;":"&amp;'Reid Validation'!G$482632),'Reid Validation'!G$482633,FALSE))</f>
        <v>45</v>
      </c>
      <c r="H76" s="297">
        <f ca="1">+IF(ISERROR(HLOOKUP($B76,INDIRECT("'Monthly Resource Report'!"&amp;'Reid Validation'!H$482631&amp;":"&amp;'Reid Validation'!H$482632),'Reid Validation'!H$482633,FALSE)),0,HLOOKUP($B76,INDIRECT("'Monthly Resource Report'!"&amp;'Reid Validation'!H$482631&amp;":"&amp;'Reid Validation'!H$482632),'Reid Validation'!H$482633,FALSE))</f>
        <v>0</v>
      </c>
      <c r="I76" s="317">
        <f ca="1">+IF(ISERROR(HLOOKUP($B76,INDIRECT("'Monthly Resource Report'!"&amp;'Reid Validation'!I$482631&amp;":"&amp;'Reid Validation'!I$482632),'Reid Validation'!I$482633,FALSE)),0,HLOOKUP($B76,INDIRECT("'Monthly Resource Report'!"&amp;'Reid Validation'!I$482631&amp;":"&amp;'Reid Validation'!I$482632),'Reid Validation'!I$482633,FALSE))</f>
        <v>0</v>
      </c>
      <c r="J76" s="318">
        <f ca="1">+IF(ISERROR(HLOOKUP($B76,INDIRECT("'Monthly Resource Report'!"&amp;'Reid Validation'!J$482631&amp;":"&amp;'Reid Validation'!J$482632),'Reid Validation'!J$482633,FALSE)),0,HLOOKUP($B76,INDIRECT("'Monthly Resource Report'!"&amp;'Reid Validation'!J$482631&amp;":"&amp;'Reid Validation'!J$482632),'Reid Validation'!J$482633,FALSE))</f>
        <v>0</v>
      </c>
      <c r="L76" s="301">
        <v>43497</v>
      </c>
      <c r="M76" s="294">
        <v>65</v>
      </c>
      <c r="N76" s="297">
        <v>0</v>
      </c>
      <c r="O76" s="299">
        <v>0.7</v>
      </c>
      <c r="P76" s="295">
        <v>0.06</v>
      </c>
      <c r="Q76" s="294">
        <f ca="1">+IF(ISERROR(HLOOKUP($B76,INDIRECT("'Monthly Resource Report'!"&amp;'Reid Validation'!Q$482631&amp;":"&amp;'Reid Validation'!Q$482632),'Reid Validation'!Q$482633,FALSE)),0,HLOOKUP($B76,INDIRECT("'Monthly Resource Report'!"&amp;'Reid Validation'!Q$482631&amp;":"&amp;'Reid Validation'!Q$482632),'Reid Validation'!Q$482633,FALSE))</f>
        <v>65</v>
      </c>
      <c r="R76" s="297">
        <f ca="1">+IF(ISERROR(HLOOKUP($B76,INDIRECT("'Monthly Resource Report'!"&amp;'Reid Validation'!R$482631&amp;":"&amp;'Reid Validation'!R$482632),'Reid Validation'!R$482633,FALSE)),0,HLOOKUP($B76,INDIRECT("'Monthly Resource Report'!"&amp;'Reid Validation'!R$482631&amp;":"&amp;'Reid Validation'!R$482632),'Reid Validation'!R$482633,FALSE))</f>
        <v>0</v>
      </c>
      <c r="S76" s="317">
        <f ca="1">+IF(ISERROR(HLOOKUP($B76,INDIRECT("'Monthly Resource Report'!"&amp;'Reid Validation'!S$482631&amp;":"&amp;'Reid Validation'!S$482632),'Reid Validation'!S$482633,FALSE)),0,HLOOKUP($B76,INDIRECT("'Monthly Resource Report'!"&amp;'Reid Validation'!S$482631&amp;":"&amp;'Reid Validation'!S$482632),'Reid Validation'!S$482633,FALSE))</f>
        <v>0</v>
      </c>
      <c r="T76" s="318">
        <f ca="1">+IF(ISERROR(HLOOKUP($B76,INDIRECT("'Monthly Resource Report'!"&amp;'Reid Validation'!T$482631&amp;":"&amp;'Reid Validation'!T$482632),'Reid Validation'!T$482633,FALSE)),0,HLOOKUP($B76,INDIRECT("'Monthly Resource Report'!"&amp;'Reid Validation'!T$482631&amp;":"&amp;'Reid Validation'!T$482632),'Reid Validation'!T$482633,FALSE))</f>
        <v>0</v>
      </c>
    </row>
    <row r="77" spans="2:20" s="29" customFormat="1">
      <c r="B77" s="301">
        <v>43525</v>
      </c>
      <c r="C77" s="294">
        <v>45</v>
      </c>
      <c r="D77" s="297">
        <v>0</v>
      </c>
      <c r="E77" s="299">
        <v>0.3</v>
      </c>
      <c r="F77" s="295">
        <v>0.06</v>
      </c>
      <c r="G77" s="294">
        <f ca="1">+IF(ISERROR(HLOOKUP($B77,INDIRECT("'Monthly Resource Report'!"&amp;'Reid Validation'!G$482631&amp;":"&amp;'Reid Validation'!G$482632),'Reid Validation'!G$482633,FALSE)),0,HLOOKUP($B77,INDIRECT("'Monthly Resource Report'!"&amp;'Reid Validation'!G$482631&amp;":"&amp;'Reid Validation'!G$482632),'Reid Validation'!G$482633,FALSE))</f>
        <v>0</v>
      </c>
      <c r="H77" s="297">
        <f ca="1">+IF(ISERROR(HLOOKUP($B77,INDIRECT("'Monthly Resource Report'!"&amp;'Reid Validation'!H$482631&amp;":"&amp;'Reid Validation'!H$482632),'Reid Validation'!H$482633,FALSE)),0,HLOOKUP($B77,INDIRECT("'Monthly Resource Report'!"&amp;'Reid Validation'!H$482631&amp;":"&amp;'Reid Validation'!H$482632),'Reid Validation'!H$482633,FALSE))</f>
        <v>0</v>
      </c>
      <c r="I77" s="317">
        <f ca="1">+IF(ISERROR(HLOOKUP($B77,INDIRECT("'Monthly Resource Report'!"&amp;'Reid Validation'!I$482631&amp;":"&amp;'Reid Validation'!I$482632),'Reid Validation'!I$482633,FALSE)),0,HLOOKUP($B77,INDIRECT("'Monthly Resource Report'!"&amp;'Reid Validation'!I$482631&amp;":"&amp;'Reid Validation'!I$482632),'Reid Validation'!I$482633,FALSE))</f>
        <v>0</v>
      </c>
      <c r="J77" s="318">
        <f ca="1">+IF(ISERROR(HLOOKUP($B77,INDIRECT("'Monthly Resource Report'!"&amp;'Reid Validation'!J$482631&amp;":"&amp;'Reid Validation'!J$482632),'Reid Validation'!J$482633,FALSE)),0,HLOOKUP($B77,INDIRECT("'Monthly Resource Report'!"&amp;'Reid Validation'!J$482631&amp;":"&amp;'Reid Validation'!J$482632),'Reid Validation'!J$482633,FALSE))</f>
        <v>0</v>
      </c>
      <c r="L77" s="301">
        <v>43525</v>
      </c>
      <c r="M77" s="294">
        <v>65</v>
      </c>
      <c r="N77" s="297">
        <v>0</v>
      </c>
      <c r="O77" s="299">
        <v>0.7</v>
      </c>
      <c r="P77" s="295">
        <v>0.06</v>
      </c>
      <c r="Q77" s="294">
        <f ca="1">+IF(ISERROR(HLOOKUP($B77,INDIRECT("'Monthly Resource Report'!"&amp;'Reid Validation'!Q$482631&amp;":"&amp;'Reid Validation'!Q$482632),'Reid Validation'!Q$482633,FALSE)),0,HLOOKUP($B77,INDIRECT("'Monthly Resource Report'!"&amp;'Reid Validation'!Q$482631&amp;":"&amp;'Reid Validation'!Q$482632),'Reid Validation'!Q$482633,FALSE))</f>
        <v>65</v>
      </c>
      <c r="R77" s="297">
        <f ca="1">+IF(ISERROR(HLOOKUP($B77,INDIRECT("'Monthly Resource Report'!"&amp;'Reid Validation'!R$482631&amp;":"&amp;'Reid Validation'!R$482632),'Reid Validation'!R$482633,FALSE)),0,HLOOKUP($B77,INDIRECT("'Monthly Resource Report'!"&amp;'Reid Validation'!R$482631&amp;":"&amp;'Reid Validation'!R$482632),'Reid Validation'!R$482633,FALSE))</f>
        <v>0</v>
      </c>
      <c r="S77" s="317">
        <f ca="1">+IF(ISERROR(HLOOKUP($B77,INDIRECT("'Monthly Resource Report'!"&amp;'Reid Validation'!S$482631&amp;":"&amp;'Reid Validation'!S$482632),'Reid Validation'!S$482633,FALSE)),0,HLOOKUP($B77,INDIRECT("'Monthly Resource Report'!"&amp;'Reid Validation'!S$482631&amp;":"&amp;'Reid Validation'!S$482632),'Reid Validation'!S$482633,FALSE))</f>
        <v>0</v>
      </c>
      <c r="T77" s="318">
        <f ca="1">+IF(ISERROR(HLOOKUP($B77,INDIRECT("'Monthly Resource Report'!"&amp;'Reid Validation'!T$482631&amp;":"&amp;'Reid Validation'!T$482632),'Reid Validation'!T$482633,FALSE)),0,HLOOKUP($B77,INDIRECT("'Monthly Resource Report'!"&amp;'Reid Validation'!T$482631&amp;":"&amp;'Reid Validation'!T$482632),'Reid Validation'!T$482633,FALSE))</f>
        <v>0</v>
      </c>
    </row>
    <row r="78" spans="2:20" s="29" customFormat="1">
      <c r="B78" s="301">
        <v>43556</v>
      </c>
      <c r="C78" s="294">
        <v>45</v>
      </c>
      <c r="D78" s="297">
        <v>0</v>
      </c>
      <c r="E78" s="299">
        <v>0.3</v>
      </c>
      <c r="F78" s="295">
        <v>0.06</v>
      </c>
      <c r="G78" s="294">
        <f ca="1">+IF(ISERROR(HLOOKUP($B78,INDIRECT("'Monthly Resource Report'!"&amp;'Reid Validation'!G$482631&amp;":"&amp;'Reid Validation'!G$482632),'Reid Validation'!G$482633,FALSE)),0,HLOOKUP($B78,INDIRECT("'Monthly Resource Report'!"&amp;'Reid Validation'!G$482631&amp;":"&amp;'Reid Validation'!G$482632),'Reid Validation'!G$482633,FALSE))</f>
        <v>0</v>
      </c>
      <c r="H78" s="297">
        <f ca="1">+IF(ISERROR(HLOOKUP($B78,INDIRECT("'Monthly Resource Report'!"&amp;'Reid Validation'!H$482631&amp;":"&amp;'Reid Validation'!H$482632),'Reid Validation'!H$482633,FALSE)),0,HLOOKUP($B78,INDIRECT("'Monthly Resource Report'!"&amp;'Reid Validation'!H$482631&amp;":"&amp;'Reid Validation'!H$482632),'Reid Validation'!H$482633,FALSE))</f>
        <v>0</v>
      </c>
      <c r="I78" s="317">
        <f ca="1">+IF(ISERROR(HLOOKUP($B78,INDIRECT("'Monthly Resource Report'!"&amp;'Reid Validation'!I$482631&amp;":"&amp;'Reid Validation'!I$482632),'Reid Validation'!I$482633,FALSE)),0,HLOOKUP($B78,INDIRECT("'Monthly Resource Report'!"&amp;'Reid Validation'!I$482631&amp;":"&amp;'Reid Validation'!I$482632),'Reid Validation'!I$482633,FALSE))</f>
        <v>0</v>
      </c>
      <c r="J78" s="318">
        <f ca="1">+IF(ISERROR(HLOOKUP($B78,INDIRECT("'Monthly Resource Report'!"&amp;'Reid Validation'!J$482631&amp;":"&amp;'Reid Validation'!J$482632),'Reid Validation'!J$482633,FALSE)),0,HLOOKUP($B78,INDIRECT("'Monthly Resource Report'!"&amp;'Reid Validation'!J$482631&amp;":"&amp;'Reid Validation'!J$482632),'Reid Validation'!J$482633,FALSE))</f>
        <v>0</v>
      </c>
      <c r="L78" s="301">
        <v>43556</v>
      </c>
      <c r="M78" s="294">
        <v>65</v>
      </c>
      <c r="N78" s="297">
        <v>0</v>
      </c>
      <c r="O78" s="299">
        <v>0.7</v>
      </c>
      <c r="P78" s="295">
        <v>0.06</v>
      </c>
      <c r="Q78" s="294">
        <f ca="1">+IF(ISERROR(HLOOKUP($B78,INDIRECT("'Monthly Resource Report'!"&amp;'Reid Validation'!Q$482631&amp;":"&amp;'Reid Validation'!Q$482632),'Reid Validation'!Q$482633,FALSE)),0,HLOOKUP($B78,INDIRECT("'Monthly Resource Report'!"&amp;'Reid Validation'!Q$482631&amp;":"&amp;'Reid Validation'!Q$482632),'Reid Validation'!Q$482633,FALSE))</f>
        <v>65</v>
      </c>
      <c r="R78" s="297">
        <f ca="1">+IF(ISERROR(HLOOKUP($B78,INDIRECT("'Monthly Resource Report'!"&amp;'Reid Validation'!R$482631&amp;":"&amp;'Reid Validation'!R$482632),'Reid Validation'!R$482633,FALSE)),0,HLOOKUP($B78,INDIRECT("'Monthly Resource Report'!"&amp;'Reid Validation'!R$482631&amp;":"&amp;'Reid Validation'!R$482632),'Reid Validation'!R$482633,FALSE))</f>
        <v>0</v>
      </c>
      <c r="S78" s="317">
        <f ca="1">+IF(ISERROR(HLOOKUP($B78,INDIRECT("'Monthly Resource Report'!"&amp;'Reid Validation'!S$482631&amp;":"&amp;'Reid Validation'!S$482632),'Reid Validation'!S$482633,FALSE)),0,HLOOKUP($B78,INDIRECT("'Monthly Resource Report'!"&amp;'Reid Validation'!S$482631&amp;":"&amp;'Reid Validation'!S$482632),'Reid Validation'!S$482633,FALSE))</f>
        <v>0</v>
      </c>
      <c r="T78" s="318">
        <f ca="1">+IF(ISERROR(HLOOKUP($B78,INDIRECT("'Monthly Resource Report'!"&amp;'Reid Validation'!T$482631&amp;":"&amp;'Reid Validation'!T$482632),'Reid Validation'!T$482633,FALSE)),0,HLOOKUP($B78,INDIRECT("'Monthly Resource Report'!"&amp;'Reid Validation'!T$482631&amp;":"&amp;'Reid Validation'!T$482632),'Reid Validation'!T$482633,FALSE))</f>
        <v>0</v>
      </c>
    </row>
    <row r="79" spans="2:20" s="29" customFormat="1">
      <c r="B79" s="301">
        <v>43586</v>
      </c>
      <c r="C79" s="294">
        <v>45</v>
      </c>
      <c r="D79" s="297">
        <v>0</v>
      </c>
      <c r="E79" s="299">
        <v>0.3</v>
      </c>
      <c r="F79" s="295">
        <v>0.06</v>
      </c>
      <c r="G79" s="294">
        <f ca="1">+IF(ISERROR(HLOOKUP($B79,INDIRECT("'Monthly Resource Report'!"&amp;'Reid Validation'!G$482631&amp;":"&amp;'Reid Validation'!G$482632),'Reid Validation'!G$482633,FALSE)),0,HLOOKUP($B79,INDIRECT("'Monthly Resource Report'!"&amp;'Reid Validation'!G$482631&amp;":"&amp;'Reid Validation'!G$482632),'Reid Validation'!G$482633,FALSE))</f>
        <v>0</v>
      </c>
      <c r="H79" s="297">
        <f ca="1">+IF(ISERROR(HLOOKUP($B79,INDIRECT("'Monthly Resource Report'!"&amp;'Reid Validation'!H$482631&amp;":"&amp;'Reid Validation'!H$482632),'Reid Validation'!H$482633,FALSE)),0,HLOOKUP($B79,INDIRECT("'Monthly Resource Report'!"&amp;'Reid Validation'!H$482631&amp;":"&amp;'Reid Validation'!H$482632),'Reid Validation'!H$482633,FALSE))</f>
        <v>0</v>
      </c>
      <c r="I79" s="317">
        <f ca="1">+IF(ISERROR(HLOOKUP($B79,INDIRECT("'Monthly Resource Report'!"&amp;'Reid Validation'!I$482631&amp;":"&amp;'Reid Validation'!I$482632),'Reid Validation'!I$482633,FALSE)),0,HLOOKUP($B79,INDIRECT("'Monthly Resource Report'!"&amp;'Reid Validation'!I$482631&amp;":"&amp;'Reid Validation'!I$482632),'Reid Validation'!I$482633,FALSE))</f>
        <v>0</v>
      </c>
      <c r="J79" s="318">
        <f ca="1">+IF(ISERROR(HLOOKUP($B79,INDIRECT("'Monthly Resource Report'!"&amp;'Reid Validation'!J$482631&amp;":"&amp;'Reid Validation'!J$482632),'Reid Validation'!J$482633,FALSE)),0,HLOOKUP($B79,INDIRECT("'Monthly Resource Report'!"&amp;'Reid Validation'!J$482631&amp;":"&amp;'Reid Validation'!J$482632),'Reid Validation'!J$482633,FALSE))</f>
        <v>0</v>
      </c>
      <c r="L79" s="301">
        <v>43586</v>
      </c>
      <c r="M79" s="294">
        <v>60</v>
      </c>
      <c r="N79" s="297">
        <v>0</v>
      </c>
      <c r="O79" s="299">
        <v>0.7</v>
      </c>
      <c r="P79" s="295">
        <v>0.06</v>
      </c>
      <c r="Q79" s="294">
        <f ca="1">+IF(ISERROR(HLOOKUP($B79,INDIRECT("'Monthly Resource Report'!"&amp;'Reid Validation'!Q$482631&amp;":"&amp;'Reid Validation'!Q$482632),'Reid Validation'!Q$482633,FALSE)),0,HLOOKUP($B79,INDIRECT("'Monthly Resource Report'!"&amp;'Reid Validation'!Q$482631&amp;":"&amp;'Reid Validation'!Q$482632),'Reid Validation'!Q$482633,FALSE))</f>
        <v>60</v>
      </c>
      <c r="R79" s="297">
        <f ca="1">+IF(ISERROR(HLOOKUP($B79,INDIRECT("'Monthly Resource Report'!"&amp;'Reid Validation'!R$482631&amp;":"&amp;'Reid Validation'!R$482632),'Reid Validation'!R$482633,FALSE)),0,HLOOKUP($B79,INDIRECT("'Monthly Resource Report'!"&amp;'Reid Validation'!R$482631&amp;":"&amp;'Reid Validation'!R$482632),'Reid Validation'!R$482633,FALSE))</f>
        <v>0</v>
      </c>
      <c r="S79" s="317">
        <f ca="1">+IF(ISERROR(HLOOKUP($B79,INDIRECT("'Monthly Resource Report'!"&amp;'Reid Validation'!S$482631&amp;":"&amp;'Reid Validation'!S$482632),'Reid Validation'!S$482633,FALSE)),0,HLOOKUP($B79,INDIRECT("'Monthly Resource Report'!"&amp;'Reid Validation'!S$482631&amp;":"&amp;'Reid Validation'!S$482632),'Reid Validation'!S$482633,FALSE))</f>
        <v>0</v>
      </c>
      <c r="T79" s="318">
        <f ca="1">+IF(ISERROR(HLOOKUP($B79,INDIRECT("'Monthly Resource Report'!"&amp;'Reid Validation'!T$482631&amp;":"&amp;'Reid Validation'!T$482632),'Reid Validation'!T$482633,FALSE)),0,HLOOKUP($B79,INDIRECT("'Monthly Resource Report'!"&amp;'Reid Validation'!T$482631&amp;":"&amp;'Reid Validation'!T$482632),'Reid Validation'!T$482633,FALSE))</f>
        <v>0</v>
      </c>
    </row>
    <row r="80" spans="2:20" s="29" customFormat="1">
      <c r="B80" s="301">
        <v>43617</v>
      </c>
      <c r="C80" s="294">
        <v>45</v>
      </c>
      <c r="D80" s="297">
        <v>0</v>
      </c>
      <c r="E80" s="299">
        <v>0.3</v>
      </c>
      <c r="F80" s="295">
        <v>0.06</v>
      </c>
      <c r="G80" s="294">
        <f ca="1">+IF(ISERROR(HLOOKUP($B80,INDIRECT("'Monthly Resource Report'!"&amp;'Reid Validation'!G$482631&amp;":"&amp;'Reid Validation'!G$482632),'Reid Validation'!G$482633,FALSE)),0,HLOOKUP($B80,INDIRECT("'Monthly Resource Report'!"&amp;'Reid Validation'!G$482631&amp;":"&amp;'Reid Validation'!G$482632),'Reid Validation'!G$482633,FALSE))</f>
        <v>0</v>
      </c>
      <c r="H80" s="297">
        <f ca="1">+IF(ISERROR(HLOOKUP($B80,INDIRECT("'Monthly Resource Report'!"&amp;'Reid Validation'!H$482631&amp;":"&amp;'Reid Validation'!H$482632),'Reid Validation'!H$482633,FALSE)),0,HLOOKUP($B80,INDIRECT("'Monthly Resource Report'!"&amp;'Reid Validation'!H$482631&amp;":"&amp;'Reid Validation'!H$482632),'Reid Validation'!H$482633,FALSE))</f>
        <v>0</v>
      </c>
      <c r="I80" s="317">
        <f ca="1">+IF(ISERROR(HLOOKUP($B80,INDIRECT("'Monthly Resource Report'!"&amp;'Reid Validation'!I$482631&amp;":"&amp;'Reid Validation'!I$482632),'Reid Validation'!I$482633,FALSE)),0,HLOOKUP($B80,INDIRECT("'Monthly Resource Report'!"&amp;'Reid Validation'!I$482631&amp;":"&amp;'Reid Validation'!I$482632),'Reid Validation'!I$482633,FALSE))</f>
        <v>0</v>
      </c>
      <c r="J80" s="318">
        <f ca="1">+IF(ISERROR(HLOOKUP($B80,INDIRECT("'Monthly Resource Report'!"&amp;'Reid Validation'!J$482631&amp;":"&amp;'Reid Validation'!J$482632),'Reid Validation'!J$482633,FALSE)),0,HLOOKUP($B80,INDIRECT("'Monthly Resource Report'!"&amp;'Reid Validation'!J$482631&amp;":"&amp;'Reid Validation'!J$482632),'Reid Validation'!J$482633,FALSE))</f>
        <v>0</v>
      </c>
      <c r="L80" s="301">
        <v>43617</v>
      </c>
      <c r="M80" s="294">
        <v>60</v>
      </c>
      <c r="N80" s="297">
        <v>0</v>
      </c>
      <c r="O80" s="299">
        <v>0.7</v>
      </c>
      <c r="P80" s="295">
        <v>0.06</v>
      </c>
      <c r="Q80" s="294">
        <f ca="1">+IF(ISERROR(HLOOKUP($B80,INDIRECT("'Monthly Resource Report'!"&amp;'Reid Validation'!Q$482631&amp;":"&amp;'Reid Validation'!Q$482632),'Reid Validation'!Q$482633,FALSE)),0,HLOOKUP($B80,INDIRECT("'Monthly Resource Report'!"&amp;'Reid Validation'!Q$482631&amp;":"&amp;'Reid Validation'!Q$482632),'Reid Validation'!Q$482633,FALSE))</f>
        <v>60</v>
      </c>
      <c r="R80" s="297">
        <f ca="1">+IF(ISERROR(HLOOKUP($B80,INDIRECT("'Monthly Resource Report'!"&amp;'Reid Validation'!R$482631&amp;":"&amp;'Reid Validation'!R$482632),'Reid Validation'!R$482633,FALSE)),0,HLOOKUP($B80,INDIRECT("'Monthly Resource Report'!"&amp;'Reid Validation'!R$482631&amp;":"&amp;'Reid Validation'!R$482632),'Reid Validation'!R$482633,FALSE))</f>
        <v>0</v>
      </c>
      <c r="S80" s="317">
        <f ca="1">+IF(ISERROR(HLOOKUP($B80,INDIRECT("'Monthly Resource Report'!"&amp;'Reid Validation'!S$482631&amp;":"&amp;'Reid Validation'!S$482632),'Reid Validation'!S$482633,FALSE)),0,HLOOKUP($B80,INDIRECT("'Monthly Resource Report'!"&amp;'Reid Validation'!S$482631&amp;":"&amp;'Reid Validation'!S$482632),'Reid Validation'!S$482633,FALSE))</f>
        <v>0</v>
      </c>
      <c r="T80" s="318">
        <f ca="1">+IF(ISERROR(HLOOKUP($B80,INDIRECT("'Monthly Resource Report'!"&amp;'Reid Validation'!T$482631&amp;":"&amp;'Reid Validation'!T$482632),'Reid Validation'!T$482633,FALSE)),0,HLOOKUP($B80,INDIRECT("'Monthly Resource Report'!"&amp;'Reid Validation'!T$482631&amp;":"&amp;'Reid Validation'!T$482632),'Reid Validation'!T$482633,FALSE))</f>
        <v>0</v>
      </c>
    </row>
    <row r="81" spans="2:20" s="29" customFormat="1">
      <c r="B81" s="301">
        <v>43647</v>
      </c>
      <c r="C81" s="294">
        <v>45</v>
      </c>
      <c r="D81" s="297">
        <v>0</v>
      </c>
      <c r="E81" s="299">
        <v>0.3</v>
      </c>
      <c r="F81" s="295">
        <v>0.06</v>
      </c>
      <c r="G81" s="294">
        <f ca="1">+IF(ISERROR(HLOOKUP($B81,INDIRECT("'Monthly Resource Report'!"&amp;'Reid Validation'!G$482631&amp;":"&amp;'Reid Validation'!G$482632),'Reid Validation'!G$482633,FALSE)),0,HLOOKUP($B81,INDIRECT("'Monthly Resource Report'!"&amp;'Reid Validation'!G$482631&amp;":"&amp;'Reid Validation'!G$482632),'Reid Validation'!G$482633,FALSE))</f>
        <v>45</v>
      </c>
      <c r="H81" s="297">
        <f ca="1">+IF(ISERROR(HLOOKUP($B81,INDIRECT("'Monthly Resource Report'!"&amp;'Reid Validation'!H$482631&amp;":"&amp;'Reid Validation'!H$482632),'Reid Validation'!H$482633,FALSE)),0,HLOOKUP($B81,INDIRECT("'Monthly Resource Report'!"&amp;'Reid Validation'!H$482631&amp;":"&amp;'Reid Validation'!H$482632),'Reid Validation'!H$482633,FALSE))</f>
        <v>0</v>
      </c>
      <c r="I81" s="317">
        <f ca="1">+IF(ISERROR(HLOOKUP($B81,INDIRECT("'Monthly Resource Report'!"&amp;'Reid Validation'!I$482631&amp;":"&amp;'Reid Validation'!I$482632),'Reid Validation'!I$482633,FALSE)),0,HLOOKUP($B81,INDIRECT("'Monthly Resource Report'!"&amp;'Reid Validation'!I$482631&amp;":"&amp;'Reid Validation'!I$482632),'Reid Validation'!I$482633,FALSE))</f>
        <v>0</v>
      </c>
      <c r="J81" s="318">
        <f ca="1">+IF(ISERROR(HLOOKUP($B81,INDIRECT("'Monthly Resource Report'!"&amp;'Reid Validation'!J$482631&amp;":"&amp;'Reid Validation'!J$482632),'Reid Validation'!J$482633,FALSE)),0,HLOOKUP($B81,INDIRECT("'Monthly Resource Report'!"&amp;'Reid Validation'!J$482631&amp;":"&amp;'Reid Validation'!J$482632),'Reid Validation'!J$482633,FALSE))</f>
        <v>0</v>
      </c>
      <c r="L81" s="301">
        <v>43647</v>
      </c>
      <c r="M81" s="294">
        <v>58</v>
      </c>
      <c r="N81" s="297">
        <v>0</v>
      </c>
      <c r="O81" s="299">
        <v>0.7</v>
      </c>
      <c r="P81" s="295">
        <v>0.06</v>
      </c>
      <c r="Q81" s="294">
        <f ca="1">+IF(ISERROR(HLOOKUP($B81,INDIRECT("'Monthly Resource Report'!"&amp;'Reid Validation'!Q$482631&amp;":"&amp;'Reid Validation'!Q$482632),'Reid Validation'!Q$482633,FALSE)),0,HLOOKUP($B81,INDIRECT("'Monthly Resource Report'!"&amp;'Reid Validation'!Q$482631&amp;":"&amp;'Reid Validation'!Q$482632),'Reid Validation'!Q$482633,FALSE))</f>
        <v>58</v>
      </c>
      <c r="R81" s="297">
        <f ca="1">+IF(ISERROR(HLOOKUP($B81,INDIRECT("'Monthly Resource Report'!"&amp;'Reid Validation'!R$482631&amp;":"&amp;'Reid Validation'!R$482632),'Reid Validation'!R$482633,FALSE)),0,HLOOKUP($B81,INDIRECT("'Monthly Resource Report'!"&amp;'Reid Validation'!R$482631&amp;":"&amp;'Reid Validation'!R$482632),'Reid Validation'!R$482633,FALSE))</f>
        <v>0</v>
      </c>
      <c r="S81" s="317">
        <f ca="1">+IF(ISERROR(HLOOKUP($B81,INDIRECT("'Monthly Resource Report'!"&amp;'Reid Validation'!S$482631&amp;":"&amp;'Reid Validation'!S$482632),'Reid Validation'!S$482633,FALSE)),0,HLOOKUP($B81,INDIRECT("'Monthly Resource Report'!"&amp;'Reid Validation'!S$482631&amp;":"&amp;'Reid Validation'!S$482632),'Reid Validation'!S$482633,FALSE))</f>
        <v>0.71829101890996883</v>
      </c>
      <c r="T81" s="318">
        <f ca="1">+IF(ISERROR(HLOOKUP($B81,INDIRECT("'Monthly Resource Report'!"&amp;'Reid Validation'!T$482631&amp;":"&amp;'Reid Validation'!T$482632),'Reid Validation'!T$482633,FALSE)),0,HLOOKUP($B81,INDIRECT("'Monthly Resource Report'!"&amp;'Reid Validation'!T$482631&amp;":"&amp;'Reid Validation'!T$482632),'Reid Validation'!T$482633,FALSE))</f>
        <v>6.0705862974096823E-2</v>
      </c>
    </row>
    <row r="82" spans="2:20" s="29" customFormat="1">
      <c r="B82" s="301">
        <v>43678</v>
      </c>
      <c r="C82" s="294">
        <v>45</v>
      </c>
      <c r="D82" s="297">
        <v>0</v>
      </c>
      <c r="E82" s="299">
        <v>0.3</v>
      </c>
      <c r="F82" s="295">
        <v>0.06</v>
      </c>
      <c r="G82" s="294">
        <f ca="1">+IF(ISERROR(HLOOKUP($B82,INDIRECT("'Monthly Resource Report'!"&amp;'Reid Validation'!G$482631&amp;":"&amp;'Reid Validation'!G$482632),'Reid Validation'!G$482633,FALSE)),0,HLOOKUP($B82,INDIRECT("'Monthly Resource Report'!"&amp;'Reid Validation'!G$482631&amp;":"&amp;'Reid Validation'!G$482632),'Reid Validation'!G$482633,FALSE))</f>
        <v>45</v>
      </c>
      <c r="H82" s="297">
        <f ca="1">+IF(ISERROR(HLOOKUP($B82,INDIRECT("'Monthly Resource Report'!"&amp;'Reid Validation'!H$482631&amp;":"&amp;'Reid Validation'!H$482632),'Reid Validation'!H$482633,FALSE)),0,HLOOKUP($B82,INDIRECT("'Monthly Resource Report'!"&amp;'Reid Validation'!H$482631&amp;":"&amp;'Reid Validation'!H$482632),'Reid Validation'!H$482633,FALSE))</f>
        <v>0</v>
      </c>
      <c r="I82" s="317">
        <f ca="1">+IF(ISERROR(HLOOKUP($B82,INDIRECT("'Monthly Resource Report'!"&amp;'Reid Validation'!I$482631&amp;":"&amp;'Reid Validation'!I$482632),'Reid Validation'!I$482633,FALSE)),0,HLOOKUP($B82,INDIRECT("'Monthly Resource Report'!"&amp;'Reid Validation'!I$482631&amp;":"&amp;'Reid Validation'!I$482632),'Reid Validation'!I$482633,FALSE))</f>
        <v>0</v>
      </c>
      <c r="J82" s="318">
        <f ca="1">+IF(ISERROR(HLOOKUP($B82,INDIRECT("'Monthly Resource Report'!"&amp;'Reid Validation'!J$482631&amp;":"&amp;'Reid Validation'!J$482632),'Reid Validation'!J$482633,FALSE)),0,HLOOKUP($B82,INDIRECT("'Monthly Resource Report'!"&amp;'Reid Validation'!J$482631&amp;":"&amp;'Reid Validation'!J$482632),'Reid Validation'!J$482633,FALSE))</f>
        <v>0</v>
      </c>
      <c r="L82" s="301">
        <v>43678</v>
      </c>
      <c r="M82" s="294">
        <v>58</v>
      </c>
      <c r="N82" s="297">
        <v>0</v>
      </c>
      <c r="O82" s="299">
        <v>0.7</v>
      </c>
      <c r="P82" s="295">
        <v>0.06</v>
      </c>
      <c r="Q82" s="294">
        <f ca="1">+IF(ISERROR(HLOOKUP($B82,INDIRECT("'Monthly Resource Report'!"&amp;'Reid Validation'!Q$482631&amp;":"&amp;'Reid Validation'!Q$482632),'Reid Validation'!Q$482633,FALSE)),0,HLOOKUP($B82,INDIRECT("'Monthly Resource Report'!"&amp;'Reid Validation'!Q$482631&amp;":"&amp;'Reid Validation'!Q$482632),'Reid Validation'!Q$482633,FALSE))</f>
        <v>58</v>
      </c>
      <c r="R82" s="297">
        <f ca="1">+IF(ISERROR(HLOOKUP($B82,INDIRECT("'Monthly Resource Report'!"&amp;'Reid Validation'!R$482631&amp;":"&amp;'Reid Validation'!R$482632),'Reid Validation'!R$482633,FALSE)),0,HLOOKUP($B82,INDIRECT("'Monthly Resource Report'!"&amp;'Reid Validation'!R$482631&amp;":"&amp;'Reid Validation'!R$482632),'Reid Validation'!R$482633,FALSE))</f>
        <v>0</v>
      </c>
      <c r="S82" s="317">
        <f ca="1">+IF(ISERROR(HLOOKUP($B82,INDIRECT("'Monthly Resource Report'!"&amp;'Reid Validation'!S$482631&amp;":"&amp;'Reid Validation'!S$482632),'Reid Validation'!S$482633,FALSE)),0,HLOOKUP($B82,INDIRECT("'Monthly Resource Report'!"&amp;'Reid Validation'!S$482631&amp;":"&amp;'Reid Validation'!S$482632),'Reid Validation'!S$482633,FALSE))</f>
        <v>0.71832787957489375</v>
      </c>
      <c r="T82" s="318">
        <f ca="1">+IF(ISERROR(HLOOKUP($B82,INDIRECT("'Monthly Resource Report'!"&amp;'Reid Validation'!T$482631&amp;":"&amp;'Reid Validation'!T$482632),'Reid Validation'!T$482633,FALSE)),0,HLOOKUP($B82,INDIRECT("'Monthly Resource Report'!"&amp;'Reid Validation'!T$482631&amp;":"&amp;'Reid Validation'!T$482632),'Reid Validation'!T$482633,FALSE))</f>
        <v>6.0625649048253807E-2</v>
      </c>
    </row>
    <row r="83" spans="2:20" s="29" customFormat="1">
      <c r="B83" s="301">
        <v>43709</v>
      </c>
      <c r="C83" s="294">
        <v>45</v>
      </c>
      <c r="D83" s="297">
        <v>0</v>
      </c>
      <c r="E83" s="299">
        <v>0.3</v>
      </c>
      <c r="F83" s="295">
        <v>0.06</v>
      </c>
      <c r="G83" s="294">
        <f ca="1">+IF(ISERROR(HLOOKUP($B83,INDIRECT("'Monthly Resource Report'!"&amp;'Reid Validation'!G$482631&amp;":"&amp;'Reid Validation'!G$482632),'Reid Validation'!G$482633,FALSE)),0,HLOOKUP($B83,INDIRECT("'Monthly Resource Report'!"&amp;'Reid Validation'!G$482631&amp;":"&amp;'Reid Validation'!G$482632),'Reid Validation'!G$482633,FALSE))</f>
        <v>0</v>
      </c>
      <c r="H83" s="297">
        <f ca="1">+IF(ISERROR(HLOOKUP($B83,INDIRECT("'Monthly Resource Report'!"&amp;'Reid Validation'!H$482631&amp;":"&amp;'Reid Validation'!H$482632),'Reid Validation'!H$482633,FALSE)),0,HLOOKUP($B83,INDIRECT("'Monthly Resource Report'!"&amp;'Reid Validation'!H$482631&amp;":"&amp;'Reid Validation'!H$482632),'Reid Validation'!H$482633,FALSE))</f>
        <v>0</v>
      </c>
      <c r="I83" s="317">
        <f ca="1">+IF(ISERROR(HLOOKUP($B83,INDIRECT("'Monthly Resource Report'!"&amp;'Reid Validation'!I$482631&amp;":"&amp;'Reid Validation'!I$482632),'Reid Validation'!I$482633,FALSE)),0,HLOOKUP($B83,INDIRECT("'Monthly Resource Report'!"&amp;'Reid Validation'!I$482631&amp;":"&amp;'Reid Validation'!I$482632),'Reid Validation'!I$482633,FALSE))</f>
        <v>0</v>
      </c>
      <c r="J83" s="318">
        <f ca="1">+IF(ISERROR(HLOOKUP($B83,INDIRECT("'Monthly Resource Report'!"&amp;'Reid Validation'!J$482631&amp;":"&amp;'Reid Validation'!J$482632),'Reid Validation'!J$482633,FALSE)),0,HLOOKUP($B83,INDIRECT("'Monthly Resource Report'!"&amp;'Reid Validation'!J$482631&amp;":"&amp;'Reid Validation'!J$482632),'Reid Validation'!J$482633,FALSE))</f>
        <v>0</v>
      </c>
      <c r="L83" s="301">
        <v>43709</v>
      </c>
      <c r="M83" s="294">
        <v>58</v>
      </c>
      <c r="N83" s="297">
        <v>0</v>
      </c>
      <c r="O83" s="299">
        <v>0.7</v>
      </c>
      <c r="P83" s="295">
        <v>0.06</v>
      </c>
      <c r="Q83" s="294">
        <f ca="1">+IF(ISERROR(HLOOKUP($B83,INDIRECT("'Monthly Resource Report'!"&amp;'Reid Validation'!Q$482631&amp;":"&amp;'Reid Validation'!Q$482632),'Reid Validation'!Q$482633,FALSE)),0,HLOOKUP($B83,INDIRECT("'Monthly Resource Report'!"&amp;'Reid Validation'!Q$482631&amp;":"&amp;'Reid Validation'!Q$482632),'Reid Validation'!Q$482633,FALSE))</f>
        <v>58</v>
      </c>
      <c r="R83" s="297">
        <f ca="1">+IF(ISERROR(HLOOKUP($B83,INDIRECT("'Monthly Resource Report'!"&amp;'Reid Validation'!R$482631&amp;":"&amp;'Reid Validation'!R$482632),'Reid Validation'!R$482633,FALSE)),0,HLOOKUP($B83,INDIRECT("'Monthly Resource Report'!"&amp;'Reid Validation'!R$482631&amp;":"&amp;'Reid Validation'!R$482632),'Reid Validation'!R$482633,FALSE))</f>
        <v>0</v>
      </c>
      <c r="S83" s="317">
        <f ca="1">+IF(ISERROR(HLOOKUP($B83,INDIRECT("'Monthly Resource Report'!"&amp;'Reid Validation'!S$482631&amp;":"&amp;'Reid Validation'!S$482632),'Reid Validation'!S$482633,FALSE)),0,HLOOKUP($B83,INDIRECT("'Monthly Resource Report'!"&amp;'Reid Validation'!S$482631&amp;":"&amp;'Reid Validation'!S$482632),'Reid Validation'!S$482633,FALSE))</f>
        <v>0</v>
      </c>
      <c r="T83" s="318">
        <f ca="1">+IF(ISERROR(HLOOKUP($B83,INDIRECT("'Monthly Resource Report'!"&amp;'Reid Validation'!T$482631&amp;":"&amp;'Reid Validation'!T$482632),'Reid Validation'!T$482633,FALSE)),0,HLOOKUP($B83,INDIRECT("'Monthly Resource Report'!"&amp;'Reid Validation'!T$482631&amp;":"&amp;'Reid Validation'!T$482632),'Reid Validation'!T$482633,FALSE))</f>
        <v>0</v>
      </c>
    </row>
    <row r="84" spans="2:20" s="29" customFormat="1">
      <c r="B84" s="301">
        <v>43739</v>
      </c>
      <c r="C84" s="294">
        <v>45</v>
      </c>
      <c r="D84" s="297">
        <v>0</v>
      </c>
      <c r="E84" s="299">
        <v>0.3</v>
      </c>
      <c r="F84" s="295">
        <v>0.06</v>
      </c>
      <c r="G84" s="294">
        <f ca="1">+IF(ISERROR(HLOOKUP($B84,INDIRECT("'Monthly Resource Report'!"&amp;'Reid Validation'!G$482631&amp;":"&amp;'Reid Validation'!G$482632),'Reid Validation'!G$482633,FALSE)),0,HLOOKUP($B84,INDIRECT("'Monthly Resource Report'!"&amp;'Reid Validation'!G$482631&amp;":"&amp;'Reid Validation'!G$482632),'Reid Validation'!G$482633,FALSE))</f>
        <v>0</v>
      </c>
      <c r="H84" s="297">
        <f ca="1">+IF(ISERROR(HLOOKUP($B84,INDIRECT("'Monthly Resource Report'!"&amp;'Reid Validation'!H$482631&amp;":"&amp;'Reid Validation'!H$482632),'Reid Validation'!H$482633,FALSE)),0,HLOOKUP($B84,INDIRECT("'Monthly Resource Report'!"&amp;'Reid Validation'!H$482631&amp;":"&amp;'Reid Validation'!H$482632),'Reid Validation'!H$482633,FALSE))</f>
        <v>0</v>
      </c>
      <c r="I84" s="317">
        <f ca="1">+IF(ISERROR(HLOOKUP($B84,INDIRECT("'Monthly Resource Report'!"&amp;'Reid Validation'!I$482631&amp;":"&amp;'Reid Validation'!I$482632),'Reid Validation'!I$482633,FALSE)),0,HLOOKUP($B84,INDIRECT("'Monthly Resource Report'!"&amp;'Reid Validation'!I$482631&amp;":"&amp;'Reid Validation'!I$482632),'Reid Validation'!I$482633,FALSE))</f>
        <v>0</v>
      </c>
      <c r="J84" s="318">
        <f ca="1">+IF(ISERROR(HLOOKUP($B84,INDIRECT("'Monthly Resource Report'!"&amp;'Reid Validation'!J$482631&amp;":"&amp;'Reid Validation'!J$482632),'Reid Validation'!J$482633,FALSE)),0,HLOOKUP($B84,INDIRECT("'Monthly Resource Report'!"&amp;'Reid Validation'!J$482631&amp;":"&amp;'Reid Validation'!J$482632),'Reid Validation'!J$482633,FALSE))</f>
        <v>0</v>
      </c>
      <c r="L84" s="301">
        <v>43739</v>
      </c>
      <c r="M84" s="294">
        <v>60</v>
      </c>
      <c r="N84" s="297">
        <v>0</v>
      </c>
      <c r="O84" s="299">
        <v>0.7</v>
      </c>
      <c r="P84" s="295">
        <v>0.06</v>
      </c>
      <c r="Q84" s="294">
        <f ca="1">+IF(ISERROR(HLOOKUP($B84,INDIRECT("'Monthly Resource Report'!"&amp;'Reid Validation'!Q$482631&amp;":"&amp;'Reid Validation'!Q$482632),'Reid Validation'!Q$482633,FALSE)),0,HLOOKUP($B84,INDIRECT("'Monthly Resource Report'!"&amp;'Reid Validation'!Q$482631&amp;":"&amp;'Reid Validation'!Q$482632),'Reid Validation'!Q$482633,FALSE))</f>
        <v>60</v>
      </c>
      <c r="R84" s="297">
        <f ca="1">+IF(ISERROR(HLOOKUP($B84,INDIRECT("'Monthly Resource Report'!"&amp;'Reid Validation'!R$482631&amp;":"&amp;'Reid Validation'!R$482632),'Reid Validation'!R$482633,FALSE)),0,HLOOKUP($B84,INDIRECT("'Monthly Resource Report'!"&amp;'Reid Validation'!R$482631&amp;":"&amp;'Reid Validation'!R$482632),'Reid Validation'!R$482633,FALSE))</f>
        <v>0</v>
      </c>
      <c r="S84" s="317">
        <f ca="1">+IF(ISERROR(HLOOKUP($B84,INDIRECT("'Monthly Resource Report'!"&amp;'Reid Validation'!S$482631&amp;":"&amp;'Reid Validation'!S$482632),'Reid Validation'!S$482633,FALSE)),0,HLOOKUP($B84,INDIRECT("'Monthly Resource Report'!"&amp;'Reid Validation'!S$482631&amp;":"&amp;'Reid Validation'!S$482632),'Reid Validation'!S$482633,FALSE))</f>
        <v>0</v>
      </c>
      <c r="T84" s="318">
        <f ca="1">+IF(ISERROR(HLOOKUP($B84,INDIRECT("'Monthly Resource Report'!"&amp;'Reid Validation'!T$482631&amp;":"&amp;'Reid Validation'!T$482632),'Reid Validation'!T$482633,FALSE)),0,HLOOKUP($B84,INDIRECT("'Monthly Resource Report'!"&amp;'Reid Validation'!T$482631&amp;":"&amp;'Reid Validation'!T$482632),'Reid Validation'!T$482633,FALSE))</f>
        <v>0</v>
      </c>
    </row>
    <row r="85" spans="2:20" s="29" customFormat="1">
      <c r="B85" s="301">
        <v>43770</v>
      </c>
      <c r="C85" s="294">
        <v>45</v>
      </c>
      <c r="D85" s="297">
        <v>0</v>
      </c>
      <c r="E85" s="299">
        <v>0.3</v>
      </c>
      <c r="F85" s="295">
        <v>0.06</v>
      </c>
      <c r="G85" s="294">
        <f ca="1">+IF(ISERROR(HLOOKUP($B85,INDIRECT("'Monthly Resource Report'!"&amp;'Reid Validation'!G$482631&amp;":"&amp;'Reid Validation'!G$482632),'Reid Validation'!G$482633,FALSE)),0,HLOOKUP($B85,INDIRECT("'Monthly Resource Report'!"&amp;'Reid Validation'!G$482631&amp;":"&amp;'Reid Validation'!G$482632),'Reid Validation'!G$482633,FALSE))</f>
        <v>0</v>
      </c>
      <c r="H85" s="297">
        <f ca="1">+IF(ISERROR(HLOOKUP($B85,INDIRECT("'Monthly Resource Report'!"&amp;'Reid Validation'!H$482631&amp;":"&amp;'Reid Validation'!H$482632),'Reid Validation'!H$482633,FALSE)),0,HLOOKUP($B85,INDIRECT("'Monthly Resource Report'!"&amp;'Reid Validation'!H$482631&amp;":"&amp;'Reid Validation'!H$482632),'Reid Validation'!H$482633,FALSE))</f>
        <v>0</v>
      </c>
      <c r="I85" s="317">
        <f ca="1">+IF(ISERROR(HLOOKUP($B85,INDIRECT("'Monthly Resource Report'!"&amp;'Reid Validation'!I$482631&amp;":"&amp;'Reid Validation'!I$482632),'Reid Validation'!I$482633,FALSE)),0,HLOOKUP($B85,INDIRECT("'Monthly Resource Report'!"&amp;'Reid Validation'!I$482631&amp;":"&amp;'Reid Validation'!I$482632),'Reid Validation'!I$482633,FALSE))</f>
        <v>0</v>
      </c>
      <c r="J85" s="318">
        <f ca="1">+IF(ISERROR(HLOOKUP($B85,INDIRECT("'Monthly Resource Report'!"&amp;'Reid Validation'!J$482631&amp;":"&amp;'Reid Validation'!J$482632),'Reid Validation'!J$482633,FALSE)),0,HLOOKUP($B85,INDIRECT("'Monthly Resource Report'!"&amp;'Reid Validation'!J$482631&amp;":"&amp;'Reid Validation'!J$482632),'Reid Validation'!J$482633,FALSE))</f>
        <v>0</v>
      </c>
      <c r="L85" s="301">
        <v>43770</v>
      </c>
      <c r="M85" s="294">
        <v>60</v>
      </c>
      <c r="N85" s="297">
        <v>0</v>
      </c>
      <c r="O85" s="299">
        <v>0.7</v>
      </c>
      <c r="P85" s="295">
        <v>0.06</v>
      </c>
      <c r="Q85" s="294">
        <f ca="1">+IF(ISERROR(HLOOKUP($B85,INDIRECT("'Monthly Resource Report'!"&amp;'Reid Validation'!Q$482631&amp;":"&amp;'Reid Validation'!Q$482632),'Reid Validation'!Q$482633,FALSE)),0,HLOOKUP($B85,INDIRECT("'Monthly Resource Report'!"&amp;'Reid Validation'!Q$482631&amp;":"&amp;'Reid Validation'!Q$482632),'Reid Validation'!Q$482633,FALSE))</f>
        <v>60</v>
      </c>
      <c r="R85" s="297">
        <f ca="1">+IF(ISERROR(HLOOKUP($B85,INDIRECT("'Monthly Resource Report'!"&amp;'Reid Validation'!R$482631&amp;":"&amp;'Reid Validation'!R$482632),'Reid Validation'!R$482633,FALSE)),0,HLOOKUP($B85,INDIRECT("'Monthly Resource Report'!"&amp;'Reid Validation'!R$482631&amp;":"&amp;'Reid Validation'!R$482632),'Reid Validation'!R$482633,FALSE))</f>
        <v>0</v>
      </c>
      <c r="S85" s="317">
        <f ca="1">+IF(ISERROR(HLOOKUP($B85,INDIRECT("'Monthly Resource Report'!"&amp;'Reid Validation'!S$482631&amp;":"&amp;'Reid Validation'!S$482632),'Reid Validation'!S$482633,FALSE)),0,HLOOKUP($B85,INDIRECT("'Monthly Resource Report'!"&amp;'Reid Validation'!S$482631&amp;":"&amp;'Reid Validation'!S$482632),'Reid Validation'!S$482633,FALSE))</f>
        <v>0</v>
      </c>
      <c r="T85" s="318">
        <f ca="1">+IF(ISERROR(HLOOKUP($B85,INDIRECT("'Monthly Resource Report'!"&amp;'Reid Validation'!T$482631&amp;":"&amp;'Reid Validation'!T$482632),'Reid Validation'!T$482633,FALSE)),0,HLOOKUP($B85,INDIRECT("'Monthly Resource Report'!"&amp;'Reid Validation'!T$482631&amp;":"&amp;'Reid Validation'!T$482632),'Reid Validation'!T$482633,FALSE))</f>
        <v>0</v>
      </c>
    </row>
    <row r="86" spans="2:20" s="29" customFormat="1">
      <c r="B86" s="301">
        <v>43800</v>
      </c>
      <c r="C86" s="294">
        <v>45</v>
      </c>
      <c r="D86" s="297">
        <v>0</v>
      </c>
      <c r="E86" s="299">
        <v>0.3</v>
      </c>
      <c r="F86" s="295">
        <v>0.06</v>
      </c>
      <c r="G86" s="294">
        <f ca="1">+IF(ISERROR(HLOOKUP($B86,INDIRECT("'Monthly Resource Report'!"&amp;'Reid Validation'!G$482631&amp;":"&amp;'Reid Validation'!G$482632),'Reid Validation'!G$482633,FALSE)),0,HLOOKUP($B86,INDIRECT("'Monthly Resource Report'!"&amp;'Reid Validation'!G$482631&amp;":"&amp;'Reid Validation'!G$482632),'Reid Validation'!G$482633,FALSE))</f>
        <v>0</v>
      </c>
      <c r="H86" s="297">
        <f ca="1">+IF(ISERROR(HLOOKUP($B86,INDIRECT("'Monthly Resource Report'!"&amp;'Reid Validation'!H$482631&amp;":"&amp;'Reid Validation'!H$482632),'Reid Validation'!H$482633,FALSE)),0,HLOOKUP($B86,INDIRECT("'Monthly Resource Report'!"&amp;'Reid Validation'!H$482631&amp;":"&amp;'Reid Validation'!H$482632),'Reid Validation'!H$482633,FALSE))</f>
        <v>0</v>
      </c>
      <c r="I86" s="317">
        <f ca="1">+IF(ISERROR(HLOOKUP($B86,INDIRECT("'Monthly Resource Report'!"&amp;'Reid Validation'!I$482631&amp;":"&amp;'Reid Validation'!I$482632),'Reid Validation'!I$482633,FALSE)),0,HLOOKUP($B86,INDIRECT("'Monthly Resource Report'!"&amp;'Reid Validation'!I$482631&amp;":"&amp;'Reid Validation'!I$482632),'Reid Validation'!I$482633,FALSE))</f>
        <v>0</v>
      </c>
      <c r="J86" s="318">
        <f ca="1">+IF(ISERROR(HLOOKUP($B86,INDIRECT("'Monthly Resource Report'!"&amp;'Reid Validation'!J$482631&amp;":"&amp;'Reid Validation'!J$482632),'Reid Validation'!J$482633,FALSE)),0,HLOOKUP($B86,INDIRECT("'Monthly Resource Report'!"&amp;'Reid Validation'!J$482631&amp;":"&amp;'Reid Validation'!J$482632),'Reid Validation'!J$482633,FALSE))</f>
        <v>0</v>
      </c>
      <c r="L86" s="301">
        <v>43800</v>
      </c>
      <c r="M86" s="294">
        <v>65</v>
      </c>
      <c r="N86" s="297">
        <v>0</v>
      </c>
      <c r="O86" s="299">
        <v>0.7</v>
      </c>
      <c r="P86" s="295">
        <v>0.06</v>
      </c>
      <c r="Q86" s="294">
        <f ca="1">+IF(ISERROR(HLOOKUP($B86,INDIRECT("'Monthly Resource Report'!"&amp;'Reid Validation'!Q$482631&amp;":"&amp;'Reid Validation'!Q$482632),'Reid Validation'!Q$482633,FALSE)),0,HLOOKUP($B86,INDIRECT("'Monthly Resource Report'!"&amp;'Reid Validation'!Q$482631&amp;":"&amp;'Reid Validation'!Q$482632),'Reid Validation'!Q$482633,FALSE))</f>
        <v>65</v>
      </c>
      <c r="R86" s="297">
        <f ca="1">+IF(ISERROR(HLOOKUP($B86,INDIRECT("'Monthly Resource Report'!"&amp;'Reid Validation'!R$482631&amp;":"&amp;'Reid Validation'!R$482632),'Reid Validation'!R$482633,FALSE)),0,HLOOKUP($B86,INDIRECT("'Monthly Resource Report'!"&amp;'Reid Validation'!R$482631&amp;":"&amp;'Reid Validation'!R$482632),'Reid Validation'!R$482633,FALSE))</f>
        <v>0</v>
      </c>
      <c r="S86" s="317">
        <f ca="1">+IF(ISERROR(HLOOKUP($B86,INDIRECT("'Monthly Resource Report'!"&amp;'Reid Validation'!S$482631&amp;":"&amp;'Reid Validation'!S$482632),'Reid Validation'!S$482633,FALSE)),0,HLOOKUP($B86,INDIRECT("'Monthly Resource Report'!"&amp;'Reid Validation'!S$482631&amp;":"&amp;'Reid Validation'!S$482632),'Reid Validation'!S$482633,FALSE))</f>
        <v>0</v>
      </c>
      <c r="T86" s="318">
        <f ca="1">+IF(ISERROR(HLOOKUP($B86,INDIRECT("'Monthly Resource Report'!"&amp;'Reid Validation'!T$482631&amp;":"&amp;'Reid Validation'!T$482632),'Reid Validation'!T$482633,FALSE)),0,HLOOKUP($B86,INDIRECT("'Monthly Resource Report'!"&amp;'Reid Validation'!T$482631&amp;":"&amp;'Reid Validation'!T$482632),'Reid Validation'!T$482633,FALSE))</f>
        <v>0</v>
      </c>
    </row>
    <row r="87" spans="2:20" s="29" customFormat="1">
      <c r="B87" s="301">
        <v>43831</v>
      </c>
      <c r="C87" s="294">
        <v>45</v>
      </c>
      <c r="D87" s="297">
        <v>0</v>
      </c>
      <c r="E87" s="299">
        <v>0.3</v>
      </c>
      <c r="F87" s="295">
        <v>0.06</v>
      </c>
      <c r="G87" s="294">
        <f ca="1">+IF(ISERROR(HLOOKUP($B87,INDIRECT("'Monthly Resource Report'!"&amp;'Reid Validation'!G$482631&amp;":"&amp;'Reid Validation'!G$482632),'Reid Validation'!G$482633,FALSE)),0,HLOOKUP($B87,INDIRECT("'Monthly Resource Report'!"&amp;'Reid Validation'!G$482631&amp;":"&amp;'Reid Validation'!G$482632),'Reid Validation'!G$482633,FALSE))</f>
        <v>45</v>
      </c>
      <c r="H87" s="297">
        <f ca="1">+IF(ISERROR(HLOOKUP($B87,INDIRECT("'Monthly Resource Report'!"&amp;'Reid Validation'!H$482631&amp;":"&amp;'Reid Validation'!H$482632),'Reid Validation'!H$482633,FALSE)),0,HLOOKUP($B87,INDIRECT("'Monthly Resource Report'!"&amp;'Reid Validation'!H$482631&amp;":"&amp;'Reid Validation'!H$482632),'Reid Validation'!H$482633,FALSE))</f>
        <v>0</v>
      </c>
      <c r="I87" s="317">
        <f ca="1">+IF(ISERROR(HLOOKUP($B87,INDIRECT("'Monthly Resource Report'!"&amp;'Reid Validation'!I$482631&amp;":"&amp;'Reid Validation'!I$482632),'Reid Validation'!I$482633,FALSE)),0,HLOOKUP($B87,INDIRECT("'Monthly Resource Report'!"&amp;'Reid Validation'!I$482631&amp;":"&amp;'Reid Validation'!I$482632),'Reid Validation'!I$482633,FALSE))</f>
        <v>0</v>
      </c>
      <c r="J87" s="318">
        <f ca="1">+IF(ISERROR(HLOOKUP($B87,INDIRECT("'Monthly Resource Report'!"&amp;'Reid Validation'!J$482631&amp;":"&amp;'Reid Validation'!J$482632),'Reid Validation'!J$482633,FALSE)),0,HLOOKUP($B87,INDIRECT("'Monthly Resource Report'!"&amp;'Reid Validation'!J$482631&amp;":"&amp;'Reid Validation'!J$482632),'Reid Validation'!J$482633,FALSE))</f>
        <v>0</v>
      </c>
      <c r="L87" s="301">
        <v>43831</v>
      </c>
      <c r="M87" s="294">
        <v>65</v>
      </c>
      <c r="N87" s="297">
        <v>0</v>
      </c>
      <c r="O87" s="299">
        <v>0.7</v>
      </c>
      <c r="P87" s="295">
        <v>0.06</v>
      </c>
      <c r="Q87" s="294">
        <f ca="1">+IF(ISERROR(HLOOKUP($B87,INDIRECT("'Monthly Resource Report'!"&amp;'Reid Validation'!Q$482631&amp;":"&amp;'Reid Validation'!Q$482632),'Reid Validation'!Q$482633,FALSE)),0,HLOOKUP($B87,INDIRECT("'Monthly Resource Report'!"&amp;'Reid Validation'!Q$482631&amp;":"&amp;'Reid Validation'!Q$482632),'Reid Validation'!Q$482633,FALSE))</f>
        <v>65</v>
      </c>
      <c r="R87" s="297">
        <f ca="1">+IF(ISERROR(HLOOKUP($B87,INDIRECT("'Monthly Resource Report'!"&amp;'Reid Validation'!R$482631&amp;":"&amp;'Reid Validation'!R$482632),'Reid Validation'!R$482633,FALSE)),0,HLOOKUP($B87,INDIRECT("'Monthly Resource Report'!"&amp;'Reid Validation'!R$482631&amp;":"&amp;'Reid Validation'!R$482632),'Reid Validation'!R$482633,FALSE))</f>
        <v>0</v>
      </c>
      <c r="S87" s="317">
        <f ca="1">+IF(ISERROR(HLOOKUP($B87,INDIRECT("'Monthly Resource Report'!"&amp;'Reid Validation'!S$482631&amp;":"&amp;'Reid Validation'!S$482632),'Reid Validation'!S$482633,FALSE)),0,HLOOKUP($B87,INDIRECT("'Monthly Resource Report'!"&amp;'Reid Validation'!S$482631&amp;":"&amp;'Reid Validation'!S$482632),'Reid Validation'!S$482633,FALSE))</f>
        <v>0.70690234075211045</v>
      </c>
      <c r="T87" s="318">
        <f ca="1">+IF(ISERROR(HLOOKUP($B87,INDIRECT("'Monthly Resource Report'!"&amp;'Reid Validation'!T$482631&amp;":"&amp;'Reid Validation'!T$482632),'Reid Validation'!T$482633,FALSE)),0,HLOOKUP($B87,INDIRECT("'Monthly Resource Report'!"&amp;'Reid Validation'!T$482631&amp;":"&amp;'Reid Validation'!T$482632),'Reid Validation'!T$482633,FALSE))</f>
        <v>6.1756523407521101E-2</v>
      </c>
    </row>
    <row r="88" spans="2:20" s="29" customFormat="1">
      <c r="B88" s="301">
        <v>43862</v>
      </c>
      <c r="C88" s="294">
        <v>45</v>
      </c>
      <c r="D88" s="297">
        <v>0</v>
      </c>
      <c r="E88" s="299">
        <v>0.3</v>
      </c>
      <c r="F88" s="295">
        <v>0.06</v>
      </c>
      <c r="G88" s="294">
        <f ca="1">+IF(ISERROR(HLOOKUP($B88,INDIRECT("'Monthly Resource Report'!"&amp;'Reid Validation'!G$482631&amp;":"&amp;'Reid Validation'!G$482632),'Reid Validation'!G$482633,FALSE)),0,HLOOKUP($B88,INDIRECT("'Monthly Resource Report'!"&amp;'Reid Validation'!G$482631&amp;":"&amp;'Reid Validation'!G$482632),'Reid Validation'!G$482633,FALSE))</f>
        <v>45</v>
      </c>
      <c r="H88" s="297">
        <f ca="1">+IF(ISERROR(HLOOKUP($B88,INDIRECT("'Monthly Resource Report'!"&amp;'Reid Validation'!H$482631&amp;":"&amp;'Reid Validation'!H$482632),'Reid Validation'!H$482633,FALSE)),0,HLOOKUP($B88,INDIRECT("'Monthly Resource Report'!"&amp;'Reid Validation'!H$482631&amp;":"&amp;'Reid Validation'!H$482632),'Reid Validation'!H$482633,FALSE))</f>
        <v>0</v>
      </c>
      <c r="I88" s="317">
        <f ca="1">+IF(ISERROR(HLOOKUP($B88,INDIRECT("'Monthly Resource Report'!"&amp;'Reid Validation'!I$482631&amp;":"&amp;'Reid Validation'!I$482632),'Reid Validation'!I$482633,FALSE)),0,HLOOKUP($B88,INDIRECT("'Monthly Resource Report'!"&amp;'Reid Validation'!I$482631&amp;":"&amp;'Reid Validation'!I$482632),'Reid Validation'!I$482633,FALSE))</f>
        <v>0</v>
      </c>
      <c r="J88" s="318">
        <f ca="1">+IF(ISERROR(HLOOKUP($B88,INDIRECT("'Monthly Resource Report'!"&amp;'Reid Validation'!J$482631&amp;":"&amp;'Reid Validation'!J$482632),'Reid Validation'!J$482633,FALSE)),0,HLOOKUP($B88,INDIRECT("'Monthly Resource Report'!"&amp;'Reid Validation'!J$482631&amp;":"&amp;'Reid Validation'!J$482632),'Reid Validation'!J$482633,FALSE))</f>
        <v>0</v>
      </c>
      <c r="L88" s="301">
        <v>43862</v>
      </c>
      <c r="M88" s="294">
        <v>65</v>
      </c>
      <c r="N88" s="297">
        <v>0</v>
      </c>
      <c r="O88" s="299">
        <v>0.7</v>
      </c>
      <c r="P88" s="295">
        <v>0.06</v>
      </c>
      <c r="Q88" s="294">
        <f ca="1">+IF(ISERROR(HLOOKUP($B88,INDIRECT("'Monthly Resource Report'!"&amp;'Reid Validation'!Q$482631&amp;":"&amp;'Reid Validation'!Q$482632),'Reid Validation'!Q$482633,FALSE)),0,HLOOKUP($B88,INDIRECT("'Monthly Resource Report'!"&amp;'Reid Validation'!Q$482631&amp;":"&amp;'Reid Validation'!Q$482632),'Reid Validation'!Q$482633,FALSE))</f>
        <v>65</v>
      </c>
      <c r="R88" s="297">
        <f ca="1">+IF(ISERROR(HLOOKUP($B88,INDIRECT("'Monthly Resource Report'!"&amp;'Reid Validation'!R$482631&amp;":"&amp;'Reid Validation'!R$482632),'Reid Validation'!R$482633,FALSE)),0,HLOOKUP($B88,INDIRECT("'Monthly Resource Report'!"&amp;'Reid Validation'!R$482631&amp;":"&amp;'Reid Validation'!R$482632),'Reid Validation'!R$482633,FALSE))</f>
        <v>0</v>
      </c>
      <c r="S88" s="317">
        <f ca="1">+IF(ISERROR(HLOOKUP($B88,INDIRECT("'Monthly Resource Report'!"&amp;'Reid Validation'!S$482631&amp;":"&amp;'Reid Validation'!S$482632),'Reid Validation'!S$482633,FALSE)),0,HLOOKUP($B88,INDIRECT("'Monthly Resource Report'!"&amp;'Reid Validation'!S$482631&amp;":"&amp;'Reid Validation'!S$482632),'Reid Validation'!S$482633,FALSE))</f>
        <v>0</v>
      </c>
      <c r="T88" s="318">
        <f ca="1">+IF(ISERROR(HLOOKUP($B88,INDIRECT("'Monthly Resource Report'!"&amp;'Reid Validation'!T$482631&amp;":"&amp;'Reid Validation'!T$482632),'Reid Validation'!T$482633,FALSE)),0,HLOOKUP($B88,INDIRECT("'Monthly Resource Report'!"&amp;'Reid Validation'!T$482631&amp;":"&amp;'Reid Validation'!T$482632),'Reid Validation'!T$482633,FALSE))</f>
        <v>0</v>
      </c>
    </row>
    <row r="89" spans="2:20" s="29" customFormat="1">
      <c r="B89" s="301">
        <v>43891</v>
      </c>
      <c r="C89" s="294">
        <v>45</v>
      </c>
      <c r="D89" s="297">
        <v>0</v>
      </c>
      <c r="E89" s="299">
        <v>0.3</v>
      </c>
      <c r="F89" s="295">
        <v>0.06</v>
      </c>
      <c r="G89" s="294">
        <f ca="1">+IF(ISERROR(HLOOKUP($B89,INDIRECT("'Monthly Resource Report'!"&amp;'Reid Validation'!G$482631&amp;":"&amp;'Reid Validation'!G$482632),'Reid Validation'!G$482633,FALSE)),0,HLOOKUP($B89,INDIRECT("'Monthly Resource Report'!"&amp;'Reid Validation'!G$482631&amp;":"&amp;'Reid Validation'!G$482632),'Reid Validation'!G$482633,FALSE))</f>
        <v>0</v>
      </c>
      <c r="H89" s="297">
        <f ca="1">+IF(ISERROR(HLOOKUP($B89,INDIRECT("'Monthly Resource Report'!"&amp;'Reid Validation'!H$482631&amp;":"&amp;'Reid Validation'!H$482632),'Reid Validation'!H$482633,FALSE)),0,HLOOKUP($B89,INDIRECT("'Monthly Resource Report'!"&amp;'Reid Validation'!H$482631&amp;":"&amp;'Reid Validation'!H$482632),'Reid Validation'!H$482633,FALSE))</f>
        <v>0</v>
      </c>
      <c r="I89" s="317">
        <f ca="1">+IF(ISERROR(HLOOKUP($B89,INDIRECT("'Monthly Resource Report'!"&amp;'Reid Validation'!I$482631&amp;":"&amp;'Reid Validation'!I$482632),'Reid Validation'!I$482633,FALSE)),0,HLOOKUP($B89,INDIRECT("'Monthly Resource Report'!"&amp;'Reid Validation'!I$482631&amp;":"&amp;'Reid Validation'!I$482632),'Reid Validation'!I$482633,FALSE))</f>
        <v>0</v>
      </c>
      <c r="J89" s="318">
        <f ca="1">+IF(ISERROR(HLOOKUP($B89,INDIRECT("'Monthly Resource Report'!"&amp;'Reid Validation'!J$482631&amp;":"&amp;'Reid Validation'!J$482632),'Reid Validation'!J$482633,FALSE)),0,HLOOKUP($B89,INDIRECT("'Monthly Resource Report'!"&amp;'Reid Validation'!J$482631&amp;":"&amp;'Reid Validation'!J$482632),'Reid Validation'!J$482633,FALSE))</f>
        <v>0</v>
      </c>
      <c r="L89" s="301">
        <v>43891</v>
      </c>
      <c r="M89" s="294">
        <v>65</v>
      </c>
      <c r="N89" s="297">
        <v>0</v>
      </c>
      <c r="O89" s="299">
        <v>0.7</v>
      </c>
      <c r="P89" s="295">
        <v>0.06</v>
      </c>
      <c r="Q89" s="294">
        <f ca="1">+IF(ISERROR(HLOOKUP($B89,INDIRECT("'Monthly Resource Report'!"&amp;'Reid Validation'!Q$482631&amp;":"&amp;'Reid Validation'!Q$482632),'Reid Validation'!Q$482633,FALSE)),0,HLOOKUP($B89,INDIRECT("'Monthly Resource Report'!"&amp;'Reid Validation'!Q$482631&amp;":"&amp;'Reid Validation'!Q$482632),'Reid Validation'!Q$482633,FALSE))</f>
        <v>65</v>
      </c>
      <c r="R89" s="297">
        <f ca="1">+IF(ISERROR(HLOOKUP($B89,INDIRECT("'Monthly Resource Report'!"&amp;'Reid Validation'!R$482631&amp;":"&amp;'Reid Validation'!R$482632),'Reid Validation'!R$482633,FALSE)),0,HLOOKUP($B89,INDIRECT("'Monthly Resource Report'!"&amp;'Reid Validation'!R$482631&amp;":"&amp;'Reid Validation'!R$482632),'Reid Validation'!R$482633,FALSE))</f>
        <v>0</v>
      </c>
      <c r="S89" s="317">
        <f ca="1">+IF(ISERROR(HLOOKUP($B89,INDIRECT("'Monthly Resource Report'!"&amp;'Reid Validation'!S$482631&amp;":"&amp;'Reid Validation'!S$482632),'Reid Validation'!S$482633,FALSE)),0,HLOOKUP($B89,INDIRECT("'Monthly Resource Report'!"&amp;'Reid Validation'!S$482631&amp;":"&amp;'Reid Validation'!S$482632),'Reid Validation'!S$482633,FALSE))</f>
        <v>0</v>
      </c>
      <c r="T89" s="318">
        <f ca="1">+IF(ISERROR(HLOOKUP($B89,INDIRECT("'Monthly Resource Report'!"&amp;'Reid Validation'!T$482631&amp;":"&amp;'Reid Validation'!T$482632),'Reid Validation'!T$482633,FALSE)),0,HLOOKUP($B89,INDIRECT("'Monthly Resource Report'!"&amp;'Reid Validation'!T$482631&amp;":"&amp;'Reid Validation'!T$482632),'Reid Validation'!T$482633,FALSE))</f>
        <v>0</v>
      </c>
    </row>
    <row r="90" spans="2:20" s="29" customFormat="1">
      <c r="B90" s="301">
        <v>43922</v>
      </c>
      <c r="C90" s="294">
        <v>45</v>
      </c>
      <c r="D90" s="297">
        <v>0</v>
      </c>
      <c r="E90" s="299">
        <v>0.3</v>
      </c>
      <c r="F90" s="295">
        <v>0.06</v>
      </c>
      <c r="G90" s="294">
        <f ca="1">+IF(ISERROR(HLOOKUP($B90,INDIRECT("'Monthly Resource Report'!"&amp;'Reid Validation'!G$482631&amp;":"&amp;'Reid Validation'!G$482632),'Reid Validation'!G$482633,FALSE)),0,HLOOKUP($B90,INDIRECT("'Monthly Resource Report'!"&amp;'Reid Validation'!G$482631&amp;":"&amp;'Reid Validation'!G$482632),'Reid Validation'!G$482633,FALSE))</f>
        <v>0</v>
      </c>
      <c r="H90" s="297">
        <f ca="1">+IF(ISERROR(HLOOKUP($B90,INDIRECT("'Monthly Resource Report'!"&amp;'Reid Validation'!H$482631&amp;":"&amp;'Reid Validation'!H$482632),'Reid Validation'!H$482633,FALSE)),0,HLOOKUP($B90,INDIRECT("'Monthly Resource Report'!"&amp;'Reid Validation'!H$482631&amp;":"&amp;'Reid Validation'!H$482632),'Reid Validation'!H$482633,FALSE))</f>
        <v>0</v>
      </c>
      <c r="I90" s="317">
        <f ca="1">+IF(ISERROR(HLOOKUP($B90,INDIRECT("'Monthly Resource Report'!"&amp;'Reid Validation'!I$482631&amp;":"&amp;'Reid Validation'!I$482632),'Reid Validation'!I$482633,FALSE)),0,HLOOKUP($B90,INDIRECT("'Monthly Resource Report'!"&amp;'Reid Validation'!I$482631&amp;":"&amp;'Reid Validation'!I$482632),'Reid Validation'!I$482633,FALSE))</f>
        <v>0</v>
      </c>
      <c r="J90" s="318">
        <f ca="1">+IF(ISERROR(HLOOKUP($B90,INDIRECT("'Monthly Resource Report'!"&amp;'Reid Validation'!J$482631&amp;":"&amp;'Reid Validation'!J$482632),'Reid Validation'!J$482633,FALSE)),0,HLOOKUP($B90,INDIRECT("'Monthly Resource Report'!"&amp;'Reid Validation'!J$482631&amp;":"&amp;'Reid Validation'!J$482632),'Reid Validation'!J$482633,FALSE))</f>
        <v>0</v>
      </c>
      <c r="L90" s="301">
        <v>43922</v>
      </c>
      <c r="M90" s="294">
        <v>65</v>
      </c>
      <c r="N90" s="297">
        <v>0</v>
      </c>
      <c r="O90" s="299">
        <v>0.7</v>
      </c>
      <c r="P90" s="295">
        <v>0.06</v>
      </c>
      <c r="Q90" s="294">
        <f ca="1">+IF(ISERROR(HLOOKUP($B90,INDIRECT("'Monthly Resource Report'!"&amp;'Reid Validation'!Q$482631&amp;":"&amp;'Reid Validation'!Q$482632),'Reid Validation'!Q$482633,FALSE)),0,HLOOKUP($B90,INDIRECT("'Monthly Resource Report'!"&amp;'Reid Validation'!Q$482631&amp;":"&amp;'Reid Validation'!Q$482632),'Reid Validation'!Q$482633,FALSE))</f>
        <v>65</v>
      </c>
      <c r="R90" s="297">
        <f ca="1">+IF(ISERROR(HLOOKUP($B90,INDIRECT("'Monthly Resource Report'!"&amp;'Reid Validation'!R$482631&amp;":"&amp;'Reid Validation'!R$482632),'Reid Validation'!R$482633,FALSE)),0,HLOOKUP($B90,INDIRECT("'Monthly Resource Report'!"&amp;'Reid Validation'!R$482631&amp;":"&amp;'Reid Validation'!R$482632),'Reid Validation'!R$482633,FALSE))</f>
        <v>0</v>
      </c>
      <c r="S90" s="317">
        <f ca="1">+IF(ISERROR(HLOOKUP($B90,INDIRECT("'Monthly Resource Report'!"&amp;'Reid Validation'!S$482631&amp;":"&amp;'Reid Validation'!S$482632),'Reid Validation'!S$482633,FALSE)),0,HLOOKUP($B90,INDIRECT("'Monthly Resource Report'!"&amp;'Reid Validation'!S$482631&amp;":"&amp;'Reid Validation'!S$482632),'Reid Validation'!S$482633,FALSE))</f>
        <v>0</v>
      </c>
      <c r="T90" s="318">
        <f ca="1">+IF(ISERROR(HLOOKUP($B90,INDIRECT("'Monthly Resource Report'!"&amp;'Reid Validation'!T$482631&amp;":"&amp;'Reid Validation'!T$482632),'Reid Validation'!T$482633,FALSE)),0,HLOOKUP($B90,INDIRECT("'Monthly Resource Report'!"&amp;'Reid Validation'!T$482631&amp;":"&amp;'Reid Validation'!T$482632),'Reid Validation'!T$482633,FALSE))</f>
        <v>0</v>
      </c>
    </row>
    <row r="91" spans="2:20" s="29" customFormat="1">
      <c r="B91" s="301">
        <v>43952</v>
      </c>
      <c r="C91" s="294">
        <v>45</v>
      </c>
      <c r="D91" s="297">
        <v>0</v>
      </c>
      <c r="E91" s="299">
        <v>0.3</v>
      </c>
      <c r="F91" s="295">
        <v>0.06</v>
      </c>
      <c r="G91" s="294">
        <f ca="1">+IF(ISERROR(HLOOKUP($B91,INDIRECT("'Monthly Resource Report'!"&amp;'Reid Validation'!G$482631&amp;":"&amp;'Reid Validation'!G$482632),'Reid Validation'!G$482633,FALSE)),0,HLOOKUP($B91,INDIRECT("'Monthly Resource Report'!"&amp;'Reid Validation'!G$482631&amp;":"&amp;'Reid Validation'!G$482632),'Reid Validation'!G$482633,FALSE))</f>
        <v>0</v>
      </c>
      <c r="H91" s="297">
        <f ca="1">+IF(ISERROR(HLOOKUP($B91,INDIRECT("'Monthly Resource Report'!"&amp;'Reid Validation'!H$482631&amp;":"&amp;'Reid Validation'!H$482632),'Reid Validation'!H$482633,FALSE)),0,HLOOKUP($B91,INDIRECT("'Monthly Resource Report'!"&amp;'Reid Validation'!H$482631&amp;":"&amp;'Reid Validation'!H$482632),'Reid Validation'!H$482633,FALSE))</f>
        <v>0</v>
      </c>
      <c r="I91" s="317">
        <f ca="1">+IF(ISERROR(HLOOKUP($B91,INDIRECT("'Monthly Resource Report'!"&amp;'Reid Validation'!I$482631&amp;":"&amp;'Reid Validation'!I$482632),'Reid Validation'!I$482633,FALSE)),0,HLOOKUP($B91,INDIRECT("'Monthly Resource Report'!"&amp;'Reid Validation'!I$482631&amp;":"&amp;'Reid Validation'!I$482632),'Reid Validation'!I$482633,FALSE))</f>
        <v>0</v>
      </c>
      <c r="J91" s="318">
        <f ca="1">+IF(ISERROR(HLOOKUP($B91,INDIRECT("'Monthly Resource Report'!"&amp;'Reid Validation'!J$482631&amp;":"&amp;'Reid Validation'!J$482632),'Reid Validation'!J$482633,FALSE)),0,HLOOKUP($B91,INDIRECT("'Monthly Resource Report'!"&amp;'Reid Validation'!J$482631&amp;":"&amp;'Reid Validation'!J$482632),'Reid Validation'!J$482633,FALSE))</f>
        <v>0</v>
      </c>
      <c r="L91" s="301">
        <v>43952</v>
      </c>
      <c r="M91" s="294">
        <v>60</v>
      </c>
      <c r="N91" s="297">
        <v>0</v>
      </c>
      <c r="O91" s="299">
        <v>0.7</v>
      </c>
      <c r="P91" s="295">
        <v>0.06</v>
      </c>
      <c r="Q91" s="294">
        <f ca="1">+IF(ISERROR(HLOOKUP($B91,INDIRECT("'Monthly Resource Report'!"&amp;'Reid Validation'!Q$482631&amp;":"&amp;'Reid Validation'!Q$482632),'Reid Validation'!Q$482633,FALSE)),0,HLOOKUP($B91,INDIRECT("'Monthly Resource Report'!"&amp;'Reid Validation'!Q$482631&amp;":"&amp;'Reid Validation'!Q$482632),'Reid Validation'!Q$482633,FALSE))</f>
        <v>60</v>
      </c>
      <c r="R91" s="297">
        <f ca="1">+IF(ISERROR(HLOOKUP($B91,INDIRECT("'Monthly Resource Report'!"&amp;'Reid Validation'!R$482631&amp;":"&amp;'Reid Validation'!R$482632),'Reid Validation'!R$482633,FALSE)),0,HLOOKUP($B91,INDIRECT("'Monthly Resource Report'!"&amp;'Reid Validation'!R$482631&amp;":"&amp;'Reid Validation'!R$482632),'Reid Validation'!R$482633,FALSE))</f>
        <v>0</v>
      </c>
      <c r="S91" s="317">
        <f ca="1">+IF(ISERROR(HLOOKUP($B91,INDIRECT("'Monthly Resource Report'!"&amp;'Reid Validation'!S$482631&amp;":"&amp;'Reid Validation'!S$482632),'Reid Validation'!S$482633,FALSE)),0,HLOOKUP($B91,INDIRECT("'Monthly Resource Report'!"&amp;'Reid Validation'!S$482631&amp;":"&amp;'Reid Validation'!S$482632),'Reid Validation'!S$482633,FALSE))</f>
        <v>0</v>
      </c>
      <c r="T91" s="318">
        <f ca="1">+IF(ISERROR(HLOOKUP($B91,INDIRECT("'Monthly Resource Report'!"&amp;'Reid Validation'!T$482631&amp;":"&amp;'Reid Validation'!T$482632),'Reid Validation'!T$482633,FALSE)),0,HLOOKUP($B91,INDIRECT("'Monthly Resource Report'!"&amp;'Reid Validation'!T$482631&amp;":"&amp;'Reid Validation'!T$482632),'Reid Validation'!T$482633,FALSE))</f>
        <v>0</v>
      </c>
    </row>
    <row r="92" spans="2:20" s="29" customFormat="1">
      <c r="B92" s="301">
        <v>43983</v>
      </c>
      <c r="C92" s="294">
        <v>45</v>
      </c>
      <c r="D92" s="297">
        <v>0</v>
      </c>
      <c r="E92" s="299">
        <v>0.3</v>
      </c>
      <c r="F92" s="295">
        <v>0.06</v>
      </c>
      <c r="G92" s="294">
        <f ca="1">+IF(ISERROR(HLOOKUP($B92,INDIRECT("'Monthly Resource Report'!"&amp;'Reid Validation'!G$482631&amp;":"&amp;'Reid Validation'!G$482632),'Reid Validation'!G$482633,FALSE)),0,HLOOKUP($B92,INDIRECT("'Monthly Resource Report'!"&amp;'Reid Validation'!G$482631&amp;":"&amp;'Reid Validation'!G$482632),'Reid Validation'!G$482633,FALSE))</f>
        <v>0</v>
      </c>
      <c r="H92" s="297">
        <f ca="1">+IF(ISERROR(HLOOKUP($B92,INDIRECT("'Monthly Resource Report'!"&amp;'Reid Validation'!H$482631&amp;":"&amp;'Reid Validation'!H$482632),'Reid Validation'!H$482633,FALSE)),0,HLOOKUP($B92,INDIRECT("'Monthly Resource Report'!"&amp;'Reid Validation'!H$482631&amp;":"&amp;'Reid Validation'!H$482632),'Reid Validation'!H$482633,FALSE))</f>
        <v>0</v>
      </c>
      <c r="I92" s="317">
        <f ca="1">+IF(ISERROR(HLOOKUP($B92,INDIRECT("'Monthly Resource Report'!"&amp;'Reid Validation'!I$482631&amp;":"&amp;'Reid Validation'!I$482632),'Reid Validation'!I$482633,FALSE)),0,HLOOKUP($B92,INDIRECT("'Monthly Resource Report'!"&amp;'Reid Validation'!I$482631&amp;":"&amp;'Reid Validation'!I$482632),'Reid Validation'!I$482633,FALSE))</f>
        <v>0</v>
      </c>
      <c r="J92" s="318">
        <f ca="1">+IF(ISERROR(HLOOKUP($B92,INDIRECT("'Monthly Resource Report'!"&amp;'Reid Validation'!J$482631&amp;":"&amp;'Reid Validation'!J$482632),'Reid Validation'!J$482633,FALSE)),0,HLOOKUP($B92,INDIRECT("'Monthly Resource Report'!"&amp;'Reid Validation'!J$482631&amp;":"&amp;'Reid Validation'!J$482632),'Reid Validation'!J$482633,FALSE))</f>
        <v>0</v>
      </c>
      <c r="L92" s="301">
        <v>43983</v>
      </c>
      <c r="M92" s="294">
        <v>60</v>
      </c>
      <c r="N92" s="297">
        <v>0</v>
      </c>
      <c r="O92" s="299">
        <v>0.7</v>
      </c>
      <c r="P92" s="295">
        <v>0.06</v>
      </c>
      <c r="Q92" s="294">
        <f ca="1">+IF(ISERROR(HLOOKUP($B92,INDIRECT("'Monthly Resource Report'!"&amp;'Reid Validation'!Q$482631&amp;":"&amp;'Reid Validation'!Q$482632),'Reid Validation'!Q$482633,FALSE)),0,HLOOKUP($B92,INDIRECT("'Monthly Resource Report'!"&amp;'Reid Validation'!Q$482631&amp;":"&amp;'Reid Validation'!Q$482632),'Reid Validation'!Q$482633,FALSE))</f>
        <v>60</v>
      </c>
      <c r="R92" s="297">
        <f ca="1">+IF(ISERROR(HLOOKUP($B92,INDIRECT("'Monthly Resource Report'!"&amp;'Reid Validation'!R$482631&amp;":"&amp;'Reid Validation'!R$482632),'Reid Validation'!R$482633,FALSE)),0,HLOOKUP($B92,INDIRECT("'Monthly Resource Report'!"&amp;'Reid Validation'!R$482631&amp;":"&amp;'Reid Validation'!R$482632),'Reid Validation'!R$482633,FALSE))</f>
        <v>0</v>
      </c>
      <c r="S92" s="317">
        <f ca="1">+IF(ISERROR(HLOOKUP($B92,INDIRECT("'Monthly Resource Report'!"&amp;'Reid Validation'!S$482631&amp;":"&amp;'Reid Validation'!S$482632),'Reid Validation'!S$482633,FALSE)),0,HLOOKUP($B92,INDIRECT("'Monthly Resource Report'!"&amp;'Reid Validation'!S$482631&amp;":"&amp;'Reid Validation'!S$482632),'Reid Validation'!S$482633,FALSE))</f>
        <v>0.70568556631699342</v>
      </c>
      <c r="T92" s="318">
        <f ca="1">+IF(ISERROR(HLOOKUP($B92,INDIRECT("'Monthly Resource Report'!"&amp;'Reid Validation'!T$482631&amp;":"&amp;'Reid Validation'!T$482632),'Reid Validation'!T$482633,FALSE)),0,HLOOKUP($B92,INDIRECT("'Monthly Resource Report'!"&amp;'Reid Validation'!T$482631&amp;":"&amp;'Reid Validation'!T$482632),'Reid Validation'!T$482633,FALSE))</f>
        <v>6.037745717262559E-2</v>
      </c>
    </row>
    <row r="93" spans="2:20" s="29" customFormat="1">
      <c r="B93" s="301">
        <v>44013</v>
      </c>
      <c r="C93" s="294">
        <v>45</v>
      </c>
      <c r="D93" s="297">
        <v>0</v>
      </c>
      <c r="E93" s="299">
        <v>0.3</v>
      </c>
      <c r="F93" s="295">
        <v>0.06</v>
      </c>
      <c r="G93" s="294">
        <f ca="1">+IF(ISERROR(HLOOKUP($B93,INDIRECT("'Monthly Resource Report'!"&amp;'Reid Validation'!G$482631&amp;":"&amp;'Reid Validation'!G$482632),'Reid Validation'!G$482633,FALSE)),0,HLOOKUP($B93,INDIRECT("'Monthly Resource Report'!"&amp;'Reid Validation'!G$482631&amp;":"&amp;'Reid Validation'!G$482632),'Reid Validation'!G$482633,FALSE))</f>
        <v>45</v>
      </c>
      <c r="H93" s="297">
        <f ca="1">+IF(ISERROR(HLOOKUP($B93,INDIRECT("'Monthly Resource Report'!"&amp;'Reid Validation'!H$482631&amp;":"&amp;'Reid Validation'!H$482632),'Reid Validation'!H$482633,FALSE)),0,HLOOKUP($B93,INDIRECT("'Monthly Resource Report'!"&amp;'Reid Validation'!H$482631&amp;":"&amp;'Reid Validation'!H$482632),'Reid Validation'!H$482633,FALSE))</f>
        <v>0</v>
      </c>
      <c r="I93" s="317">
        <f ca="1">+IF(ISERROR(HLOOKUP($B93,INDIRECT("'Monthly Resource Report'!"&amp;'Reid Validation'!I$482631&amp;":"&amp;'Reid Validation'!I$482632),'Reid Validation'!I$482633,FALSE)),0,HLOOKUP($B93,INDIRECT("'Monthly Resource Report'!"&amp;'Reid Validation'!I$482631&amp;":"&amp;'Reid Validation'!I$482632),'Reid Validation'!I$482633,FALSE))</f>
        <v>0.2950250875206466</v>
      </c>
      <c r="J93" s="318">
        <f ca="1">+IF(ISERROR(HLOOKUP($B93,INDIRECT("'Monthly Resource Report'!"&amp;'Reid Validation'!J$482631&amp;":"&amp;'Reid Validation'!J$482632),'Reid Validation'!J$482633,FALSE)),0,HLOOKUP($B93,INDIRECT("'Monthly Resource Report'!"&amp;'Reid Validation'!J$482631&amp;":"&amp;'Reid Validation'!J$482632),'Reid Validation'!J$482633,FALSE))</f>
        <v>7.4795092610868141E-2</v>
      </c>
      <c r="L93" s="301">
        <v>44013</v>
      </c>
      <c r="M93" s="294">
        <v>58</v>
      </c>
      <c r="N93" s="297">
        <v>0</v>
      </c>
      <c r="O93" s="299">
        <v>0.7</v>
      </c>
      <c r="P93" s="295">
        <v>0.06</v>
      </c>
      <c r="Q93" s="294">
        <f ca="1">+IF(ISERROR(HLOOKUP($B93,INDIRECT("'Monthly Resource Report'!"&amp;'Reid Validation'!Q$482631&amp;":"&amp;'Reid Validation'!Q$482632),'Reid Validation'!Q$482633,FALSE)),0,HLOOKUP($B93,INDIRECT("'Monthly Resource Report'!"&amp;'Reid Validation'!Q$482631&amp;":"&amp;'Reid Validation'!Q$482632),'Reid Validation'!Q$482633,FALSE))</f>
        <v>58</v>
      </c>
      <c r="R93" s="297">
        <f ca="1">+IF(ISERROR(HLOOKUP($B93,INDIRECT("'Monthly Resource Report'!"&amp;'Reid Validation'!R$482631&amp;":"&amp;'Reid Validation'!R$482632),'Reid Validation'!R$482633,FALSE)),0,HLOOKUP($B93,INDIRECT("'Monthly Resource Report'!"&amp;'Reid Validation'!R$482631&amp;":"&amp;'Reid Validation'!R$482632),'Reid Validation'!R$482633,FALSE))</f>
        <v>0</v>
      </c>
      <c r="S93" s="317">
        <f ca="1">+IF(ISERROR(HLOOKUP($B93,INDIRECT("'Monthly Resource Report'!"&amp;'Reid Validation'!S$482631&amp;":"&amp;'Reid Validation'!S$482632),'Reid Validation'!S$482633,FALSE)),0,HLOOKUP($B93,INDIRECT("'Monthly Resource Report'!"&amp;'Reid Validation'!S$482631&amp;":"&amp;'Reid Validation'!S$482632),'Reid Validation'!S$482633,FALSE))</f>
        <v>0.71808852071096851</v>
      </c>
      <c r="T93" s="318">
        <f ca="1">+IF(ISERROR(HLOOKUP($B93,INDIRECT("'Monthly Resource Report'!"&amp;'Reid Validation'!T$482631&amp;":"&amp;'Reid Validation'!T$482632),'Reid Validation'!T$482633,FALSE)),0,HLOOKUP($B93,INDIRECT("'Monthly Resource Report'!"&amp;'Reid Validation'!T$482631&amp;":"&amp;'Reid Validation'!T$482632),'Reid Validation'!T$482633,FALSE))</f>
        <v>6.0400966372775769E-2</v>
      </c>
    </row>
    <row r="94" spans="2:20" s="29" customFormat="1">
      <c r="B94" s="301">
        <v>44044</v>
      </c>
      <c r="C94" s="294">
        <v>45</v>
      </c>
      <c r="D94" s="297">
        <v>0</v>
      </c>
      <c r="E94" s="299">
        <v>0.3</v>
      </c>
      <c r="F94" s="295">
        <v>0.06</v>
      </c>
      <c r="G94" s="294">
        <f ca="1">+IF(ISERROR(HLOOKUP($B94,INDIRECT("'Monthly Resource Report'!"&amp;'Reid Validation'!G$482631&amp;":"&amp;'Reid Validation'!G$482632),'Reid Validation'!G$482633,FALSE)),0,HLOOKUP($B94,INDIRECT("'Monthly Resource Report'!"&amp;'Reid Validation'!G$482631&amp;":"&amp;'Reid Validation'!G$482632),'Reid Validation'!G$482633,FALSE))</f>
        <v>45</v>
      </c>
      <c r="H94" s="297">
        <f ca="1">+IF(ISERROR(HLOOKUP($B94,INDIRECT("'Monthly Resource Report'!"&amp;'Reid Validation'!H$482631&amp;":"&amp;'Reid Validation'!H$482632),'Reid Validation'!H$482633,FALSE)),0,HLOOKUP($B94,INDIRECT("'Monthly Resource Report'!"&amp;'Reid Validation'!H$482631&amp;":"&amp;'Reid Validation'!H$482632),'Reid Validation'!H$482633,FALSE))</f>
        <v>0</v>
      </c>
      <c r="I94" s="317">
        <f ca="1">+IF(ISERROR(HLOOKUP($B94,INDIRECT("'Monthly Resource Report'!"&amp;'Reid Validation'!I$482631&amp;":"&amp;'Reid Validation'!I$482632),'Reid Validation'!I$482633,FALSE)),0,HLOOKUP($B94,INDIRECT("'Monthly Resource Report'!"&amp;'Reid Validation'!I$482631&amp;":"&amp;'Reid Validation'!I$482632),'Reid Validation'!I$482633,FALSE))</f>
        <v>0.29574139368131769</v>
      </c>
      <c r="J94" s="318">
        <f ca="1">+IF(ISERROR(HLOOKUP($B94,INDIRECT("'Monthly Resource Report'!"&amp;'Reid Validation'!J$482631&amp;":"&amp;'Reid Validation'!J$482632),'Reid Validation'!J$482633,FALSE)),0,HLOOKUP($B94,INDIRECT("'Monthly Resource Report'!"&amp;'Reid Validation'!J$482631&amp;":"&amp;'Reid Validation'!J$482632),'Reid Validation'!J$482633,FALSE))</f>
        <v>6.9750328698423986E-2</v>
      </c>
      <c r="L94" s="301">
        <v>44044</v>
      </c>
      <c r="M94" s="294">
        <v>58</v>
      </c>
      <c r="N94" s="297">
        <v>0</v>
      </c>
      <c r="O94" s="299">
        <v>0.7</v>
      </c>
      <c r="P94" s="295">
        <v>0.06</v>
      </c>
      <c r="Q94" s="294">
        <f ca="1">+IF(ISERROR(HLOOKUP($B94,INDIRECT("'Monthly Resource Report'!"&amp;'Reid Validation'!Q$482631&amp;":"&amp;'Reid Validation'!Q$482632),'Reid Validation'!Q$482633,FALSE)),0,HLOOKUP($B94,INDIRECT("'Monthly Resource Report'!"&amp;'Reid Validation'!Q$482631&amp;":"&amp;'Reid Validation'!Q$482632),'Reid Validation'!Q$482633,FALSE))</f>
        <v>58</v>
      </c>
      <c r="R94" s="297">
        <f ca="1">+IF(ISERROR(HLOOKUP($B94,INDIRECT("'Monthly Resource Report'!"&amp;'Reid Validation'!R$482631&amp;":"&amp;'Reid Validation'!R$482632),'Reid Validation'!R$482633,FALSE)),0,HLOOKUP($B94,INDIRECT("'Monthly Resource Report'!"&amp;'Reid Validation'!R$482631&amp;":"&amp;'Reid Validation'!R$482632),'Reid Validation'!R$482633,FALSE))</f>
        <v>0</v>
      </c>
      <c r="S94" s="317">
        <f ca="1">+IF(ISERROR(HLOOKUP($B94,INDIRECT("'Monthly Resource Report'!"&amp;'Reid Validation'!S$482631&amp;":"&amp;'Reid Validation'!S$482632),'Reid Validation'!S$482633,FALSE)),0,HLOOKUP($B94,INDIRECT("'Monthly Resource Report'!"&amp;'Reid Validation'!S$482631&amp;":"&amp;'Reid Validation'!S$482632),'Reid Validation'!S$482633,FALSE))</f>
        <v>0.71837124583771472</v>
      </c>
      <c r="T94" s="318">
        <f ca="1">+IF(ISERROR(HLOOKUP($B94,INDIRECT("'Monthly Resource Report'!"&amp;'Reid Validation'!T$482631&amp;":"&amp;'Reid Validation'!T$482632),'Reid Validation'!T$482633,FALSE)),0,HLOOKUP($B94,INDIRECT("'Monthly Resource Report'!"&amp;'Reid Validation'!T$482631&amp;":"&amp;'Reid Validation'!T$482632),'Reid Validation'!T$482633,FALSE))</f>
        <v>6.0405538754889215E-2</v>
      </c>
    </row>
    <row r="95" spans="2:20" s="29" customFormat="1">
      <c r="B95" s="301">
        <v>44075</v>
      </c>
      <c r="C95" s="294">
        <v>45</v>
      </c>
      <c r="D95" s="297">
        <v>0</v>
      </c>
      <c r="E95" s="299">
        <v>0.3</v>
      </c>
      <c r="F95" s="295">
        <v>0.06</v>
      </c>
      <c r="G95" s="294">
        <f ca="1">+IF(ISERROR(HLOOKUP($B95,INDIRECT("'Monthly Resource Report'!"&amp;'Reid Validation'!G$482631&amp;":"&amp;'Reid Validation'!G$482632),'Reid Validation'!G$482633,FALSE)),0,HLOOKUP($B95,INDIRECT("'Monthly Resource Report'!"&amp;'Reid Validation'!G$482631&amp;":"&amp;'Reid Validation'!G$482632),'Reid Validation'!G$482633,FALSE))</f>
        <v>0</v>
      </c>
      <c r="H95" s="297">
        <f ca="1">+IF(ISERROR(HLOOKUP($B95,INDIRECT("'Monthly Resource Report'!"&amp;'Reid Validation'!H$482631&amp;":"&amp;'Reid Validation'!H$482632),'Reid Validation'!H$482633,FALSE)),0,HLOOKUP($B95,INDIRECT("'Monthly Resource Report'!"&amp;'Reid Validation'!H$482631&amp;":"&amp;'Reid Validation'!H$482632),'Reid Validation'!H$482633,FALSE))</f>
        <v>0</v>
      </c>
      <c r="I95" s="317">
        <f ca="1">+IF(ISERROR(HLOOKUP($B95,INDIRECT("'Monthly Resource Report'!"&amp;'Reid Validation'!I$482631&amp;":"&amp;'Reid Validation'!I$482632),'Reid Validation'!I$482633,FALSE)),0,HLOOKUP($B95,INDIRECT("'Monthly Resource Report'!"&amp;'Reid Validation'!I$482631&amp;":"&amp;'Reid Validation'!I$482632),'Reid Validation'!I$482633,FALSE))</f>
        <v>0</v>
      </c>
      <c r="J95" s="318">
        <f ca="1">+IF(ISERROR(HLOOKUP($B95,INDIRECT("'Monthly Resource Report'!"&amp;'Reid Validation'!J$482631&amp;":"&amp;'Reid Validation'!J$482632),'Reid Validation'!J$482633,FALSE)),0,HLOOKUP($B95,INDIRECT("'Monthly Resource Report'!"&amp;'Reid Validation'!J$482631&amp;":"&amp;'Reid Validation'!J$482632),'Reid Validation'!J$482633,FALSE))</f>
        <v>0</v>
      </c>
      <c r="L95" s="301">
        <v>44075</v>
      </c>
      <c r="M95" s="294">
        <v>58</v>
      </c>
      <c r="N95" s="297">
        <v>0</v>
      </c>
      <c r="O95" s="299">
        <v>0.7</v>
      </c>
      <c r="P95" s="295">
        <v>0.06</v>
      </c>
      <c r="Q95" s="294">
        <f ca="1">+IF(ISERROR(HLOOKUP($B95,INDIRECT("'Monthly Resource Report'!"&amp;'Reid Validation'!Q$482631&amp;":"&amp;'Reid Validation'!Q$482632),'Reid Validation'!Q$482633,FALSE)),0,HLOOKUP($B95,INDIRECT("'Monthly Resource Report'!"&amp;'Reid Validation'!Q$482631&amp;":"&amp;'Reid Validation'!Q$482632),'Reid Validation'!Q$482633,FALSE))</f>
        <v>58</v>
      </c>
      <c r="R95" s="297">
        <f ca="1">+IF(ISERROR(HLOOKUP($B95,INDIRECT("'Monthly Resource Report'!"&amp;'Reid Validation'!R$482631&amp;":"&amp;'Reid Validation'!R$482632),'Reid Validation'!R$482633,FALSE)),0,HLOOKUP($B95,INDIRECT("'Monthly Resource Report'!"&amp;'Reid Validation'!R$482631&amp;":"&amp;'Reid Validation'!R$482632),'Reid Validation'!R$482633,FALSE))</f>
        <v>0</v>
      </c>
      <c r="S95" s="317">
        <f ca="1">+IF(ISERROR(HLOOKUP($B95,INDIRECT("'Monthly Resource Report'!"&amp;'Reid Validation'!S$482631&amp;":"&amp;'Reid Validation'!S$482632),'Reid Validation'!S$482633,FALSE)),0,HLOOKUP($B95,INDIRECT("'Monthly Resource Report'!"&amp;'Reid Validation'!S$482631&amp;":"&amp;'Reid Validation'!S$482632),'Reid Validation'!S$482633,FALSE))</f>
        <v>0.71045926192676168</v>
      </c>
      <c r="T95" s="318">
        <f ca="1">+IF(ISERROR(HLOOKUP($B95,INDIRECT("'Monthly Resource Report'!"&amp;'Reid Validation'!T$482631&amp;":"&amp;'Reid Validation'!T$482632),'Reid Validation'!T$482633,FALSE)),0,HLOOKUP($B95,INDIRECT("'Monthly Resource Report'!"&amp;'Reid Validation'!T$482631&amp;":"&amp;'Reid Validation'!T$482632),'Reid Validation'!T$482633,FALSE))</f>
        <v>6.0373943777830279E-2</v>
      </c>
    </row>
    <row r="96" spans="2:20" s="29" customFormat="1">
      <c r="B96" s="301">
        <v>44105</v>
      </c>
      <c r="C96" s="294">
        <v>45</v>
      </c>
      <c r="D96" s="297">
        <v>0</v>
      </c>
      <c r="E96" s="299">
        <v>0.3</v>
      </c>
      <c r="F96" s="295">
        <v>0.06</v>
      </c>
      <c r="G96" s="294">
        <f ca="1">+IF(ISERROR(HLOOKUP($B96,INDIRECT("'Monthly Resource Report'!"&amp;'Reid Validation'!G$482631&amp;":"&amp;'Reid Validation'!G$482632),'Reid Validation'!G$482633,FALSE)),0,HLOOKUP($B96,INDIRECT("'Monthly Resource Report'!"&amp;'Reid Validation'!G$482631&amp;":"&amp;'Reid Validation'!G$482632),'Reid Validation'!G$482633,FALSE))</f>
        <v>0</v>
      </c>
      <c r="H96" s="297">
        <f ca="1">+IF(ISERROR(HLOOKUP($B96,INDIRECT("'Monthly Resource Report'!"&amp;'Reid Validation'!H$482631&amp;":"&amp;'Reid Validation'!H$482632),'Reid Validation'!H$482633,FALSE)),0,HLOOKUP($B96,INDIRECT("'Monthly Resource Report'!"&amp;'Reid Validation'!H$482631&amp;":"&amp;'Reid Validation'!H$482632),'Reid Validation'!H$482633,FALSE))</f>
        <v>0</v>
      </c>
      <c r="I96" s="317">
        <f ca="1">+IF(ISERROR(HLOOKUP($B96,INDIRECT("'Monthly Resource Report'!"&amp;'Reid Validation'!I$482631&amp;":"&amp;'Reid Validation'!I$482632),'Reid Validation'!I$482633,FALSE)),0,HLOOKUP($B96,INDIRECT("'Monthly Resource Report'!"&amp;'Reid Validation'!I$482631&amp;":"&amp;'Reid Validation'!I$482632),'Reid Validation'!I$482633,FALSE))</f>
        <v>0</v>
      </c>
      <c r="J96" s="318">
        <f ca="1">+IF(ISERROR(HLOOKUP($B96,INDIRECT("'Monthly Resource Report'!"&amp;'Reid Validation'!J$482631&amp;":"&amp;'Reid Validation'!J$482632),'Reid Validation'!J$482633,FALSE)),0,HLOOKUP($B96,INDIRECT("'Monthly Resource Report'!"&amp;'Reid Validation'!J$482631&amp;":"&amp;'Reid Validation'!J$482632),'Reid Validation'!J$482633,FALSE))</f>
        <v>0</v>
      </c>
      <c r="L96" s="301">
        <v>44105</v>
      </c>
      <c r="M96" s="294">
        <v>60</v>
      </c>
      <c r="N96" s="297">
        <v>0</v>
      </c>
      <c r="O96" s="299">
        <v>0.7</v>
      </c>
      <c r="P96" s="295">
        <v>0.06</v>
      </c>
      <c r="Q96" s="294">
        <f ca="1">+IF(ISERROR(HLOOKUP($B96,INDIRECT("'Monthly Resource Report'!"&amp;'Reid Validation'!Q$482631&amp;":"&amp;'Reid Validation'!Q$482632),'Reid Validation'!Q$482633,FALSE)),0,HLOOKUP($B96,INDIRECT("'Monthly Resource Report'!"&amp;'Reid Validation'!Q$482631&amp;":"&amp;'Reid Validation'!Q$482632),'Reid Validation'!Q$482633,FALSE))</f>
        <v>60</v>
      </c>
      <c r="R96" s="297">
        <f ca="1">+IF(ISERROR(HLOOKUP($B96,INDIRECT("'Monthly Resource Report'!"&amp;'Reid Validation'!R$482631&amp;":"&amp;'Reid Validation'!R$482632),'Reid Validation'!R$482633,FALSE)),0,HLOOKUP($B96,INDIRECT("'Monthly Resource Report'!"&amp;'Reid Validation'!R$482631&amp;":"&amp;'Reid Validation'!R$482632),'Reid Validation'!R$482633,FALSE))</f>
        <v>0</v>
      </c>
      <c r="S96" s="317">
        <f ca="1">+IF(ISERROR(HLOOKUP($B96,INDIRECT("'Monthly Resource Report'!"&amp;'Reid Validation'!S$482631&amp;":"&amp;'Reid Validation'!S$482632),'Reid Validation'!S$482633,FALSE)),0,HLOOKUP($B96,INDIRECT("'Monthly Resource Report'!"&amp;'Reid Validation'!S$482631&amp;":"&amp;'Reid Validation'!S$482632),'Reid Validation'!S$482633,FALSE))</f>
        <v>0.70239101294395734</v>
      </c>
      <c r="T96" s="318">
        <f ca="1">+IF(ISERROR(HLOOKUP($B96,INDIRECT("'Monthly Resource Report'!"&amp;'Reid Validation'!T$482631&amp;":"&amp;'Reid Validation'!T$482632),'Reid Validation'!T$482633,FALSE)),0,HLOOKUP($B96,INDIRECT("'Monthly Resource Report'!"&amp;'Reid Validation'!T$482631&amp;":"&amp;'Reid Validation'!T$482632),'Reid Validation'!T$482633,FALSE))</f>
        <v>6.2106152723465702E-2</v>
      </c>
    </row>
    <row r="97" spans="2:20" s="29" customFormat="1">
      <c r="B97" s="301">
        <v>44136</v>
      </c>
      <c r="C97" s="294">
        <v>45</v>
      </c>
      <c r="D97" s="297">
        <v>0</v>
      </c>
      <c r="E97" s="299">
        <v>0.3</v>
      </c>
      <c r="F97" s="295">
        <v>0.06</v>
      </c>
      <c r="G97" s="294">
        <f ca="1">+IF(ISERROR(HLOOKUP($B97,INDIRECT("'Monthly Resource Report'!"&amp;'Reid Validation'!G$482631&amp;":"&amp;'Reid Validation'!G$482632),'Reid Validation'!G$482633,FALSE)),0,HLOOKUP($B97,INDIRECT("'Monthly Resource Report'!"&amp;'Reid Validation'!G$482631&amp;":"&amp;'Reid Validation'!G$482632),'Reid Validation'!G$482633,FALSE))</f>
        <v>0</v>
      </c>
      <c r="H97" s="297">
        <f ca="1">+IF(ISERROR(HLOOKUP($B97,INDIRECT("'Monthly Resource Report'!"&amp;'Reid Validation'!H$482631&amp;":"&amp;'Reid Validation'!H$482632),'Reid Validation'!H$482633,FALSE)),0,HLOOKUP($B97,INDIRECT("'Monthly Resource Report'!"&amp;'Reid Validation'!H$482631&amp;":"&amp;'Reid Validation'!H$482632),'Reid Validation'!H$482633,FALSE))</f>
        <v>0</v>
      </c>
      <c r="I97" s="317">
        <f ca="1">+IF(ISERROR(HLOOKUP($B97,INDIRECT("'Monthly Resource Report'!"&amp;'Reid Validation'!I$482631&amp;":"&amp;'Reid Validation'!I$482632),'Reid Validation'!I$482633,FALSE)),0,HLOOKUP($B97,INDIRECT("'Monthly Resource Report'!"&amp;'Reid Validation'!I$482631&amp;":"&amp;'Reid Validation'!I$482632),'Reid Validation'!I$482633,FALSE))</f>
        <v>0</v>
      </c>
      <c r="J97" s="318">
        <f ca="1">+IF(ISERROR(HLOOKUP($B97,INDIRECT("'Monthly Resource Report'!"&amp;'Reid Validation'!J$482631&amp;":"&amp;'Reid Validation'!J$482632),'Reid Validation'!J$482633,FALSE)),0,HLOOKUP($B97,INDIRECT("'Monthly Resource Report'!"&amp;'Reid Validation'!J$482631&amp;":"&amp;'Reid Validation'!J$482632),'Reid Validation'!J$482633,FALSE))</f>
        <v>0</v>
      </c>
      <c r="L97" s="301">
        <v>44136</v>
      </c>
      <c r="M97" s="294">
        <v>60</v>
      </c>
      <c r="N97" s="297">
        <v>0</v>
      </c>
      <c r="O97" s="299">
        <v>0.7</v>
      </c>
      <c r="P97" s="295">
        <v>0.06</v>
      </c>
      <c r="Q97" s="294">
        <f ca="1">+IF(ISERROR(HLOOKUP($B97,INDIRECT("'Monthly Resource Report'!"&amp;'Reid Validation'!Q$482631&amp;":"&amp;'Reid Validation'!Q$482632),'Reid Validation'!Q$482633,FALSE)),0,HLOOKUP($B97,INDIRECT("'Monthly Resource Report'!"&amp;'Reid Validation'!Q$482631&amp;":"&amp;'Reid Validation'!Q$482632),'Reid Validation'!Q$482633,FALSE))</f>
        <v>60</v>
      </c>
      <c r="R97" s="297">
        <f ca="1">+IF(ISERROR(HLOOKUP($B97,INDIRECT("'Monthly Resource Report'!"&amp;'Reid Validation'!R$482631&amp;":"&amp;'Reid Validation'!R$482632),'Reid Validation'!R$482633,FALSE)),0,HLOOKUP($B97,INDIRECT("'Monthly Resource Report'!"&amp;'Reid Validation'!R$482631&amp;":"&amp;'Reid Validation'!R$482632),'Reid Validation'!R$482633,FALSE))</f>
        <v>0</v>
      </c>
      <c r="S97" s="317">
        <f ca="1">+IF(ISERROR(HLOOKUP($B97,INDIRECT("'Monthly Resource Report'!"&amp;'Reid Validation'!S$482631&amp;":"&amp;'Reid Validation'!S$482632),'Reid Validation'!S$482633,FALSE)),0,HLOOKUP($B97,INDIRECT("'Monthly Resource Report'!"&amp;'Reid Validation'!S$482631&amp;":"&amp;'Reid Validation'!S$482632),'Reid Validation'!S$482633,FALSE))</f>
        <v>0.69798617850282541</v>
      </c>
      <c r="T97" s="318">
        <f ca="1">+IF(ISERROR(HLOOKUP($B97,INDIRECT("'Monthly Resource Report'!"&amp;'Reid Validation'!T$482631&amp;":"&amp;'Reid Validation'!T$482632),'Reid Validation'!T$482633,FALSE)),0,HLOOKUP($B97,INDIRECT("'Monthly Resource Report'!"&amp;'Reid Validation'!T$482631&amp;":"&amp;'Reid Validation'!T$482632),'Reid Validation'!T$482633,FALSE))</f>
        <v>6.1116629377906975E-2</v>
      </c>
    </row>
    <row r="98" spans="2:20" s="29" customFormat="1">
      <c r="B98" s="301">
        <v>44166</v>
      </c>
      <c r="C98" s="294">
        <v>45</v>
      </c>
      <c r="D98" s="297">
        <v>0</v>
      </c>
      <c r="E98" s="299">
        <v>0.3</v>
      </c>
      <c r="F98" s="295">
        <v>0.06</v>
      </c>
      <c r="G98" s="294">
        <f ca="1">+IF(ISERROR(HLOOKUP($B98,INDIRECT("'Monthly Resource Report'!"&amp;'Reid Validation'!G$482631&amp;":"&amp;'Reid Validation'!G$482632),'Reid Validation'!G$482633,FALSE)),0,HLOOKUP($B98,INDIRECT("'Monthly Resource Report'!"&amp;'Reid Validation'!G$482631&amp;":"&amp;'Reid Validation'!G$482632),'Reid Validation'!G$482633,FALSE))</f>
        <v>0</v>
      </c>
      <c r="H98" s="297">
        <f ca="1">+IF(ISERROR(HLOOKUP($B98,INDIRECT("'Monthly Resource Report'!"&amp;'Reid Validation'!H$482631&amp;":"&amp;'Reid Validation'!H$482632),'Reid Validation'!H$482633,FALSE)),0,HLOOKUP($B98,INDIRECT("'Monthly Resource Report'!"&amp;'Reid Validation'!H$482631&amp;":"&amp;'Reid Validation'!H$482632),'Reid Validation'!H$482633,FALSE))</f>
        <v>0</v>
      </c>
      <c r="I98" s="317">
        <f ca="1">+IF(ISERROR(HLOOKUP($B98,INDIRECT("'Monthly Resource Report'!"&amp;'Reid Validation'!I$482631&amp;":"&amp;'Reid Validation'!I$482632),'Reid Validation'!I$482633,FALSE)),0,HLOOKUP($B98,INDIRECT("'Monthly Resource Report'!"&amp;'Reid Validation'!I$482631&amp;":"&amp;'Reid Validation'!I$482632),'Reid Validation'!I$482633,FALSE))</f>
        <v>0</v>
      </c>
      <c r="J98" s="318">
        <f ca="1">+IF(ISERROR(HLOOKUP($B98,INDIRECT("'Monthly Resource Report'!"&amp;'Reid Validation'!J$482631&amp;":"&amp;'Reid Validation'!J$482632),'Reid Validation'!J$482633,FALSE)),0,HLOOKUP($B98,INDIRECT("'Monthly Resource Report'!"&amp;'Reid Validation'!J$482631&amp;":"&amp;'Reid Validation'!J$482632),'Reid Validation'!J$482633,FALSE))</f>
        <v>0</v>
      </c>
      <c r="L98" s="301">
        <v>44166</v>
      </c>
      <c r="M98" s="294">
        <v>65</v>
      </c>
      <c r="N98" s="297">
        <v>0</v>
      </c>
      <c r="O98" s="299">
        <v>0.7</v>
      </c>
      <c r="P98" s="295">
        <v>0.06</v>
      </c>
      <c r="Q98" s="294">
        <f ca="1">+IF(ISERROR(HLOOKUP($B98,INDIRECT("'Monthly Resource Report'!"&amp;'Reid Validation'!Q$482631&amp;":"&amp;'Reid Validation'!Q$482632),'Reid Validation'!Q$482633,FALSE)),0,HLOOKUP($B98,INDIRECT("'Monthly Resource Report'!"&amp;'Reid Validation'!Q$482631&amp;":"&amp;'Reid Validation'!Q$482632),'Reid Validation'!Q$482633,FALSE))</f>
        <v>65</v>
      </c>
      <c r="R98" s="297">
        <f ca="1">+IF(ISERROR(HLOOKUP($B98,INDIRECT("'Monthly Resource Report'!"&amp;'Reid Validation'!R$482631&amp;":"&amp;'Reid Validation'!R$482632),'Reid Validation'!R$482633,FALSE)),0,HLOOKUP($B98,INDIRECT("'Monthly Resource Report'!"&amp;'Reid Validation'!R$482631&amp;":"&amp;'Reid Validation'!R$482632),'Reid Validation'!R$482633,FALSE))</f>
        <v>0</v>
      </c>
      <c r="S98" s="317">
        <f ca="1">+IF(ISERROR(HLOOKUP($B98,INDIRECT("'Monthly Resource Report'!"&amp;'Reid Validation'!S$482631&amp;":"&amp;'Reid Validation'!S$482632),'Reid Validation'!S$482633,FALSE)),0,HLOOKUP($B98,INDIRECT("'Monthly Resource Report'!"&amp;'Reid Validation'!S$482631&amp;":"&amp;'Reid Validation'!S$482632),'Reid Validation'!S$482633,FALSE))</f>
        <v>0.70992694704038628</v>
      </c>
      <c r="T98" s="318">
        <f ca="1">+IF(ISERROR(HLOOKUP($B98,INDIRECT("'Monthly Resource Report'!"&amp;'Reid Validation'!T$482631&amp;":"&amp;'Reid Validation'!T$482632),'Reid Validation'!T$482633,FALSE)),0,HLOOKUP($B98,INDIRECT("'Monthly Resource Report'!"&amp;'Reid Validation'!T$482631&amp;":"&amp;'Reid Validation'!T$482632),'Reid Validation'!T$482633,FALSE))</f>
        <v>6.0871463241920484E-2</v>
      </c>
    </row>
    <row r="99" spans="2:20" s="29" customFormat="1">
      <c r="B99" s="301">
        <v>44197</v>
      </c>
      <c r="C99" s="294">
        <v>45</v>
      </c>
      <c r="D99" s="297">
        <v>0</v>
      </c>
      <c r="E99" s="299">
        <v>0.3</v>
      </c>
      <c r="F99" s="295">
        <v>0.06</v>
      </c>
      <c r="G99" s="294">
        <f ca="1">+IF(ISERROR(HLOOKUP($B99,INDIRECT("'Monthly Resource Report'!"&amp;'Reid Validation'!G$482631&amp;":"&amp;'Reid Validation'!G$482632),'Reid Validation'!G$482633,FALSE)),0,HLOOKUP($B99,INDIRECT("'Monthly Resource Report'!"&amp;'Reid Validation'!G$482631&amp;":"&amp;'Reid Validation'!G$482632),'Reid Validation'!G$482633,FALSE))</f>
        <v>45</v>
      </c>
      <c r="H99" s="297">
        <f ca="1">+IF(ISERROR(HLOOKUP($B99,INDIRECT("'Monthly Resource Report'!"&amp;'Reid Validation'!H$482631&amp;":"&amp;'Reid Validation'!H$482632),'Reid Validation'!H$482633,FALSE)),0,HLOOKUP($B99,INDIRECT("'Monthly Resource Report'!"&amp;'Reid Validation'!H$482631&amp;":"&amp;'Reid Validation'!H$482632),'Reid Validation'!H$482633,FALSE))</f>
        <v>0</v>
      </c>
      <c r="I99" s="317">
        <f ca="1">+IF(ISERROR(HLOOKUP($B99,INDIRECT("'Monthly Resource Report'!"&amp;'Reid Validation'!I$482631&amp;":"&amp;'Reid Validation'!I$482632),'Reid Validation'!I$482633,FALSE)),0,HLOOKUP($B99,INDIRECT("'Monthly Resource Report'!"&amp;'Reid Validation'!I$482631&amp;":"&amp;'Reid Validation'!I$482632),'Reid Validation'!I$482633,FALSE))</f>
        <v>0</v>
      </c>
      <c r="J99" s="318">
        <f ca="1">+IF(ISERROR(HLOOKUP($B99,INDIRECT("'Monthly Resource Report'!"&amp;'Reid Validation'!J$482631&amp;":"&amp;'Reid Validation'!J$482632),'Reid Validation'!J$482633,FALSE)),0,HLOOKUP($B99,INDIRECT("'Monthly Resource Report'!"&amp;'Reid Validation'!J$482631&amp;":"&amp;'Reid Validation'!J$482632),'Reid Validation'!J$482633,FALSE))</f>
        <v>0</v>
      </c>
      <c r="L99" s="301">
        <v>44197</v>
      </c>
      <c r="M99" s="294">
        <v>65</v>
      </c>
      <c r="N99" s="297">
        <v>0</v>
      </c>
      <c r="O99" s="299">
        <v>0.7</v>
      </c>
      <c r="P99" s="295">
        <v>0.06</v>
      </c>
      <c r="Q99" s="294">
        <f ca="1">+IF(ISERROR(HLOOKUP($B99,INDIRECT("'Monthly Resource Report'!"&amp;'Reid Validation'!Q$482631&amp;":"&amp;'Reid Validation'!Q$482632),'Reid Validation'!Q$482633,FALSE)),0,HLOOKUP($B99,INDIRECT("'Monthly Resource Report'!"&amp;'Reid Validation'!Q$482631&amp;":"&amp;'Reid Validation'!Q$482632),'Reid Validation'!Q$482633,FALSE))</f>
        <v>65</v>
      </c>
      <c r="R99" s="297">
        <f ca="1">+IF(ISERROR(HLOOKUP($B99,INDIRECT("'Monthly Resource Report'!"&amp;'Reid Validation'!R$482631&amp;":"&amp;'Reid Validation'!R$482632),'Reid Validation'!R$482633,FALSE)),0,HLOOKUP($B99,INDIRECT("'Monthly Resource Report'!"&amp;'Reid Validation'!R$482631&amp;":"&amp;'Reid Validation'!R$482632),'Reid Validation'!R$482633,FALSE))</f>
        <v>0</v>
      </c>
      <c r="S99" s="317">
        <f ca="1">+IF(ISERROR(HLOOKUP($B99,INDIRECT("'Monthly Resource Report'!"&amp;'Reid Validation'!S$482631&amp;":"&amp;'Reid Validation'!S$482632),'Reid Validation'!S$482633,FALSE)),0,HLOOKUP($B99,INDIRECT("'Monthly Resource Report'!"&amp;'Reid Validation'!S$482631&amp;":"&amp;'Reid Validation'!S$482632),'Reid Validation'!S$482633,FALSE))</f>
        <v>0.70676300344950205</v>
      </c>
      <c r="T99" s="318">
        <f ca="1">+IF(ISERROR(HLOOKUP($B99,INDIRECT("'Monthly Resource Report'!"&amp;'Reid Validation'!T$482631&amp;":"&amp;'Reid Validation'!T$482632),'Reid Validation'!T$482633,FALSE)),0,HLOOKUP($B99,INDIRECT("'Monthly Resource Report'!"&amp;'Reid Validation'!T$482631&amp;":"&amp;'Reid Validation'!T$482632),'Reid Validation'!T$482633,FALSE))</f>
        <v>6.0705370005828596E-2</v>
      </c>
    </row>
    <row r="100" spans="2:20" s="29" customFormat="1">
      <c r="B100" s="301">
        <v>44228</v>
      </c>
      <c r="C100" s="294">
        <v>45</v>
      </c>
      <c r="D100" s="297">
        <v>0</v>
      </c>
      <c r="E100" s="299">
        <v>0.3</v>
      </c>
      <c r="F100" s="295">
        <v>0.06</v>
      </c>
      <c r="G100" s="294">
        <f ca="1">+IF(ISERROR(HLOOKUP($B100,INDIRECT("'Monthly Resource Report'!"&amp;'Reid Validation'!G$482631&amp;":"&amp;'Reid Validation'!G$482632),'Reid Validation'!G$482633,FALSE)),0,HLOOKUP($B100,INDIRECT("'Monthly Resource Report'!"&amp;'Reid Validation'!G$482631&amp;":"&amp;'Reid Validation'!G$482632),'Reid Validation'!G$482633,FALSE))</f>
        <v>45</v>
      </c>
      <c r="H100" s="297">
        <f ca="1">+IF(ISERROR(HLOOKUP($B100,INDIRECT("'Monthly Resource Report'!"&amp;'Reid Validation'!H$482631&amp;":"&amp;'Reid Validation'!H$482632),'Reid Validation'!H$482633,FALSE)),0,HLOOKUP($B100,INDIRECT("'Monthly Resource Report'!"&amp;'Reid Validation'!H$482631&amp;":"&amp;'Reid Validation'!H$482632),'Reid Validation'!H$482633,FALSE))</f>
        <v>0</v>
      </c>
      <c r="I100" s="317">
        <f ca="1">+IF(ISERROR(HLOOKUP($B100,INDIRECT("'Monthly Resource Report'!"&amp;'Reid Validation'!I$482631&amp;":"&amp;'Reid Validation'!I$482632),'Reid Validation'!I$482633,FALSE)),0,HLOOKUP($B100,INDIRECT("'Monthly Resource Report'!"&amp;'Reid Validation'!I$482631&amp;":"&amp;'Reid Validation'!I$482632),'Reid Validation'!I$482633,FALSE))</f>
        <v>0</v>
      </c>
      <c r="J100" s="318">
        <f ca="1">+IF(ISERROR(HLOOKUP($B100,INDIRECT("'Monthly Resource Report'!"&amp;'Reid Validation'!J$482631&amp;":"&amp;'Reid Validation'!J$482632),'Reid Validation'!J$482633,FALSE)),0,HLOOKUP($B100,INDIRECT("'Monthly Resource Report'!"&amp;'Reid Validation'!J$482631&amp;":"&amp;'Reid Validation'!J$482632),'Reid Validation'!J$482633,FALSE))</f>
        <v>0</v>
      </c>
      <c r="L100" s="301">
        <v>44228</v>
      </c>
      <c r="M100" s="294">
        <v>65</v>
      </c>
      <c r="N100" s="297">
        <v>0</v>
      </c>
      <c r="O100" s="299">
        <v>0.7</v>
      </c>
      <c r="P100" s="295">
        <v>0.06</v>
      </c>
      <c r="Q100" s="294">
        <f ca="1">+IF(ISERROR(HLOOKUP($B100,INDIRECT("'Monthly Resource Report'!"&amp;'Reid Validation'!Q$482631&amp;":"&amp;'Reid Validation'!Q$482632),'Reid Validation'!Q$482633,FALSE)),0,HLOOKUP($B100,INDIRECT("'Monthly Resource Report'!"&amp;'Reid Validation'!Q$482631&amp;":"&amp;'Reid Validation'!Q$482632),'Reid Validation'!Q$482633,FALSE))</f>
        <v>65</v>
      </c>
      <c r="R100" s="297">
        <f ca="1">+IF(ISERROR(HLOOKUP($B100,INDIRECT("'Monthly Resource Report'!"&amp;'Reid Validation'!R$482631&amp;":"&amp;'Reid Validation'!R$482632),'Reid Validation'!R$482633,FALSE)),0,HLOOKUP($B100,INDIRECT("'Monthly Resource Report'!"&amp;'Reid Validation'!R$482631&amp;":"&amp;'Reid Validation'!R$482632),'Reid Validation'!R$482633,FALSE))</f>
        <v>0</v>
      </c>
      <c r="S100" s="317">
        <f ca="1">+IF(ISERROR(HLOOKUP($B100,INDIRECT("'Monthly Resource Report'!"&amp;'Reid Validation'!S$482631&amp;":"&amp;'Reid Validation'!S$482632),'Reid Validation'!S$482633,FALSE)),0,HLOOKUP($B100,INDIRECT("'Monthly Resource Report'!"&amp;'Reid Validation'!S$482631&amp;":"&amp;'Reid Validation'!S$482632),'Reid Validation'!S$482633,FALSE))</f>
        <v>0.70720990618903146</v>
      </c>
      <c r="T100" s="318">
        <f ca="1">+IF(ISERROR(HLOOKUP($B100,INDIRECT("'Monthly Resource Report'!"&amp;'Reid Validation'!T$482631&amp;":"&amp;'Reid Validation'!T$482632),'Reid Validation'!T$482633,FALSE)),0,HLOOKUP($B100,INDIRECT("'Monthly Resource Report'!"&amp;'Reid Validation'!T$482631&amp;":"&amp;'Reid Validation'!T$482632),'Reid Validation'!T$482633,FALSE))</f>
        <v>6.0725141853065927E-2</v>
      </c>
    </row>
    <row r="101" spans="2:20" s="29" customFormat="1">
      <c r="B101" s="301">
        <v>44256</v>
      </c>
      <c r="C101" s="294">
        <v>45</v>
      </c>
      <c r="D101" s="297">
        <v>0</v>
      </c>
      <c r="E101" s="299">
        <v>0.3</v>
      </c>
      <c r="F101" s="295">
        <v>0.06</v>
      </c>
      <c r="G101" s="294">
        <f ca="1">+IF(ISERROR(HLOOKUP($B101,INDIRECT("'Monthly Resource Report'!"&amp;'Reid Validation'!G$482631&amp;":"&amp;'Reid Validation'!G$482632),'Reid Validation'!G$482633,FALSE)),0,HLOOKUP($B101,INDIRECT("'Monthly Resource Report'!"&amp;'Reid Validation'!G$482631&amp;":"&amp;'Reid Validation'!G$482632),'Reid Validation'!G$482633,FALSE))</f>
        <v>0</v>
      </c>
      <c r="H101" s="297">
        <f ca="1">+IF(ISERROR(HLOOKUP($B101,INDIRECT("'Monthly Resource Report'!"&amp;'Reid Validation'!H$482631&amp;":"&amp;'Reid Validation'!H$482632),'Reid Validation'!H$482633,FALSE)),0,HLOOKUP($B101,INDIRECT("'Monthly Resource Report'!"&amp;'Reid Validation'!H$482631&amp;":"&amp;'Reid Validation'!H$482632),'Reid Validation'!H$482633,FALSE))</f>
        <v>0</v>
      </c>
      <c r="I101" s="317">
        <f ca="1">+IF(ISERROR(HLOOKUP($B101,INDIRECT("'Monthly Resource Report'!"&amp;'Reid Validation'!I$482631&amp;":"&amp;'Reid Validation'!I$482632),'Reid Validation'!I$482633,FALSE)),0,HLOOKUP($B101,INDIRECT("'Monthly Resource Report'!"&amp;'Reid Validation'!I$482631&amp;":"&amp;'Reid Validation'!I$482632),'Reid Validation'!I$482633,FALSE))</f>
        <v>0</v>
      </c>
      <c r="J101" s="318">
        <f ca="1">+IF(ISERROR(HLOOKUP($B101,INDIRECT("'Monthly Resource Report'!"&amp;'Reid Validation'!J$482631&amp;":"&amp;'Reid Validation'!J$482632),'Reid Validation'!J$482633,FALSE)),0,HLOOKUP($B101,INDIRECT("'Monthly Resource Report'!"&amp;'Reid Validation'!J$482631&amp;":"&amp;'Reid Validation'!J$482632),'Reid Validation'!J$482633,FALSE))</f>
        <v>0</v>
      </c>
      <c r="L101" s="301">
        <v>44256</v>
      </c>
      <c r="M101" s="294">
        <v>65</v>
      </c>
      <c r="N101" s="297">
        <v>0</v>
      </c>
      <c r="O101" s="299">
        <v>0.7</v>
      </c>
      <c r="P101" s="295">
        <v>0.06</v>
      </c>
      <c r="Q101" s="294">
        <f ca="1">+IF(ISERROR(HLOOKUP($B101,INDIRECT("'Monthly Resource Report'!"&amp;'Reid Validation'!Q$482631&amp;":"&amp;'Reid Validation'!Q$482632),'Reid Validation'!Q$482633,FALSE)),0,HLOOKUP($B101,INDIRECT("'Monthly Resource Report'!"&amp;'Reid Validation'!Q$482631&amp;":"&amp;'Reid Validation'!Q$482632),'Reid Validation'!Q$482633,FALSE))</f>
        <v>65</v>
      </c>
      <c r="R101" s="297">
        <f ca="1">+IF(ISERROR(HLOOKUP($B101,INDIRECT("'Monthly Resource Report'!"&amp;'Reid Validation'!R$482631&amp;":"&amp;'Reid Validation'!R$482632),'Reid Validation'!R$482633,FALSE)),0,HLOOKUP($B101,INDIRECT("'Monthly Resource Report'!"&amp;'Reid Validation'!R$482631&amp;":"&amp;'Reid Validation'!R$482632),'Reid Validation'!R$482633,FALSE))</f>
        <v>0</v>
      </c>
      <c r="S101" s="317">
        <f ca="1">+IF(ISERROR(HLOOKUP($B101,INDIRECT("'Monthly Resource Report'!"&amp;'Reid Validation'!S$482631&amp;":"&amp;'Reid Validation'!S$482632),'Reid Validation'!S$482633,FALSE)),0,HLOOKUP($B101,INDIRECT("'Monthly Resource Report'!"&amp;'Reid Validation'!S$482631&amp;":"&amp;'Reid Validation'!S$482632),'Reid Validation'!S$482633,FALSE))</f>
        <v>0.70985726345769617</v>
      </c>
      <c r="T101" s="318">
        <f ca="1">+IF(ISERROR(HLOOKUP($B101,INDIRECT("'Monthly Resource Report'!"&amp;'Reid Validation'!T$482631&amp;":"&amp;'Reid Validation'!T$482632),'Reid Validation'!T$482633,FALSE)),0,HLOOKUP($B101,INDIRECT("'Monthly Resource Report'!"&amp;'Reid Validation'!T$482631&amp;":"&amp;'Reid Validation'!T$482632),'Reid Validation'!T$482633,FALSE))</f>
        <v>6.0964007700917873E-2</v>
      </c>
    </row>
    <row r="102" spans="2:20" s="29" customFormat="1">
      <c r="B102" s="301">
        <v>44287</v>
      </c>
      <c r="C102" s="294">
        <v>45</v>
      </c>
      <c r="D102" s="297">
        <v>0</v>
      </c>
      <c r="E102" s="299">
        <v>0.3</v>
      </c>
      <c r="F102" s="295">
        <v>0.06</v>
      </c>
      <c r="G102" s="294">
        <f ca="1">+IF(ISERROR(HLOOKUP($B102,INDIRECT("'Monthly Resource Report'!"&amp;'Reid Validation'!G$482631&amp;":"&amp;'Reid Validation'!G$482632),'Reid Validation'!G$482633,FALSE)),0,HLOOKUP($B102,INDIRECT("'Monthly Resource Report'!"&amp;'Reid Validation'!G$482631&amp;":"&amp;'Reid Validation'!G$482632),'Reid Validation'!G$482633,FALSE))</f>
        <v>0</v>
      </c>
      <c r="H102" s="297">
        <f ca="1">+IF(ISERROR(HLOOKUP($B102,INDIRECT("'Monthly Resource Report'!"&amp;'Reid Validation'!H$482631&amp;":"&amp;'Reid Validation'!H$482632),'Reid Validation'!H$482633,FALSE)),0,HLOOKUP($B102,INDIRECT("'Monthly Resource Report'!"&amp;'Reid Validation'!H$482631&amp;":"&amp;'Reid Validation'!H$482632),'Reid Validation'!H$482633,FALSE))</f>
        <v>0</v>
      </c>
      <c r="I102" s="317">
        <f ca="1">+IF(ISERROR(HLOOKUP($B102,INDIRECT("'Monthly Resource Report'!"&amp;'Reid Validation'!I$482631&amp;":"&amp;'Reid Validation'!I$482632),'Reid Validation'!I$482633,FALSE)),0,HLOOKUP($B102,INDIRECT("'Monthly Resource Report'!"&amp;'Reid Validation'!I$482631&amp;":"&amp;'Reid Validation'!I$482632),'Reid Validation'!I$482633,FALSE))</f>
        <v>0</v>
      </c>
      <c r="J102" s="318">
        <f ca="1">+IF(ISERROR(HLOOKUP($B102,INDIRECT("'Monthly Resource Report'!"&amp;'Reid Validation'!J$482631&amp;":"&amp;'Reid Validation'!J$482632),'Reid Validation'!J$482633,FALSE)),0,HLOOKUP($B102,INDIRECT("'Monthly Resource Report'!"&amp;'Reid Validation'!J$482631&amp;":"&amp;'Reid Validation'!J$482632),'Reid Validation'!J$482633,FALSE))</f>
        <v>0</v>
      </c>
      <c r="L102" s="301">
        <v>44287</v>
      </c>
      <c r="M102" s="294">
        <v>65</v>
      </c>
      <c r="N102" s="297">
        <v>0</v>
      </c>
      <c r="O102" s="299">
        <v>0.7</v>
      </c>
      <c r="P102" s="295">
        <v>0.06</v>
      </c>
      <c r="Q102" s="294">
        <f ca="1">+IF(ISERROR(HLOOKUP($B102,INDIRECT("'Monthly Resource Report'!"&amp;'Reid Validation'!Q$482631&amp;":"&amp;'Reid Validation'!Q$482632),'Reid Validation'!Q$482633,FALSE)),0,HLOOKUP($B102,INDIRECT("'Monthly Resource Report'!"&amp;'Reid Validation'!Q$482631&amp;":"&amp;'Reid Validation'!Q$482632),'Reid Validation'!Q$482633,FALSE))</f>
        <v>65</v>
      </c>
      <c r="R102" s="297">
        <f ca="1">+IF(ISERROR(HLOOKUP($B102,INDIRECT("'Monthly Resource Report'!"&amp;'Reid Validation'!R$482631&amp;":"&amp;'Reid Validation'!R$482632),'Reid Validation'!R$482633,FALSE)),0,HLOOKUP($B102,INDIRECT("'Monthly Resource Report'!"&amp;'Reid Validation'!R$482631&amp;":"&amp;'Reid Validation'!R$482632),'Reid Validation'!R$482633,FALSE))</f>
        <v>0</v>
      </c>
      <c r="S102" s="317">
        <f ca="1">+IF(ISERROR(HLOOKUP($B102,INDIRECT("'Monthly Resource Report'!"&amp;'Reid Validation'!S$482631&amp;":"&amp;'Reid Validation'!S$482632),'Reid Validation'!S$482633,FALSE)),0,HLOOKUP($B102,INDIRECT("'Monthly Resource Report'!"&amp;'Reid Validation'!S$482631&amp;":"&amp;'Reid Validation'!S$482632),'Reid Validation'!S$482633,FALSE))</f>
        <v>0.70996756046157794</v>
      </c>
      <c r="T102" s="318">
        <f ca="1">+IF(ISERROR(HLOOKUP($B102,INDIRECT("'Monthly Resource Report'!"&amp;'Reid Validation'!T$482631&amp;":"&amp;'Reid Validation'!T$482632),'Reid Validation'!T$482633,FALSE)),0,HLOOKUP($B102,INDIRECT("'Monthly Resource Report'!"&amp;'Reid Validation'!T$482631&amp;":"&amp;'Reid Validation'!T$482632),'Reid Validation'!T$482633,FALSE))</f>
        <v>6.0780825728305753E-2</v>
      </c>
    </row>
    <row r="103" spans="2:20" s="29" customFormat="1">
      <c r="B103" s="301">
        <v>44317</v>
      </c>
      <c r="C103" s="294">
        <v>45</v>
      </c>
      <c r="D103" s="297">
        <v>0</v>
      </c>
      <c r="E103" s="299">
        <v>0.3</v>
      </c>
      <c r="F103" s="295">
        <v>0.06</v>
      </c>
      <c r="G103" s="294">
        <f ca="1">+IF(ISERROR(HLOOKUP($B103,INDIRECT("'Monthly Resource Report'!"&amp;'Reid Validation'!G$482631&amp;":"&amp;'Reid Validation'!G$482632),'Reid Validation'!G$482633,FALSE)),0,HLOOKUP($B103,INDIRECT("'Monthly Resource Report'!"&amp;'Reid Validation'!G$482631&amp;":"&amp;'Reid Validation'!G$482632),'Reid Validation'!G$482633,FALSE))</f>
        <v>0</v>
      </c>
      <c r="H103" s="297">
        <f ca="1">+IF(ISERROR(HLOOKUP($B103,INDIRECT("'Monthly Resource Report'!"&amp;'Reid Validation'!H$482631&amp;":"&amp;'Reid Validation'!H$482632),'Reid Validation'!H$482633,FALSE)),0,HLOOKUP($B103,INDIRECT("'Monthly Resource Report'!"&amp;'Reid Validation'!H$482631&amp;":"&amp;'Reid Validation'!H$482632),'Reid Validation'!H$482633,FALSE))</f>
        <v>0</v>
      </c>
      <c r="I103" s="317">
        <f ca="1">+IF(ISERROR(HLOOKUP($B103,INDIRECT("'Monthly Resource Report'!"&amp;'Reid Validation'!I$482631&amp;":"&amp;'Reid Validation'!I$482632),'Reid Validation'!I$482633,FALSE)),0,HLOOKUP($B103,INDIRECT("'Monthly Resource Report'!"&amp;'Reid Validation'!I$482631&amp;":"&amp;'Reid Validation'!I$482632),'Reid Validation'!I$482633,FALSE))</f>
        <v>0</v>
      </c>
      <c r="J103" s="318">
        <f ca="1">+IF(ISERROR(HLOOKUP($B103,INDIRECT("'Monthly Resource Report'!"&amp;'Reid Validation'!J$482631&amp;":"&amp;'Reid Validation'!J$482632),'Reid Validation'!J$482633,FALSE)),0,HLOOKUP($B103,INDIRECT("'Monthly Resource Report'!"&amp;'Reid Validation'!J$482631&amp;":"&amp;'Reid Validation'!J$482632),'Reid Validation'!J$482633,FALSE))</f>
        <v>0</v>
      </c>
      <c r="L103" s="301">
        <v>44317</v>
      </c>
      <c r="M103" s="294">
        <v>60</v>
      </c>
      <c r="N103" s="297">
        <v>0</v>
      </c>
      <c r="O103" s="299">
        <v>0.7</v>
      </c>
      <c r="P103" s="295">
        <v>0.06</v>
      </c>
      <c r="Q103" s="294">
        <f ca="1">+IF(ISERROR(HLOOKUP($B103,INDIRECT("'Monthly Resource Report'!"&amp;'Reid Validation'!Q$482631&amp;":"&amp;'Reid Validation'!Q$482632),'Reid Validation'!Q$482633,FALSE)),0,HLOOKUP($B103,INDIRECT("'Monthly Resource Report'!"&amp;'Reid Validation'!Q$482631&amp;":"&amp;'Reid Validation'!Q$482632),'Reid Validation'!Q$482633,FALSE))</f>
        <v>60</v>
      </c>
      <c r="R103" s="297">
        <f ca="1">+IF(ISERROR(HLOOKUP($B103,INDIRECT("'Monthly Resource Report'!"&amp;'Reid Validation'!R$482631&amp;":"&amp;'Reid Validation'!R$482632),'Reid Validation'!R$482633,FALSE)),0,HLOOKUP($B103,INDIRECT("'Monthly Resource Report'!"&amp;'Reid Validation'!R$482631&amp;":"&amp;'Reid Validation'!R$482632),'Reid Validation'!R$482633,FALSE))</f>
        <v>0</v>
      </c>
      <c r="S103" s="317">
        <f ca="1">+IF(ISERROR(HLOOKUP($B103,INDIRECT("'Monthly Resource Report'!"&amp;'Reid Validation'!S$482631&amp;":"&amp;'Reid Validation'!S$482632),'Reid Validation'!S$482633,FALSE)),0,HLOOKUP($B103,INDIRECT("'Monthly Resource Report'!"&amp;'Reid Validation'!S$482631&amp;":"&amp;'Reid Validation'!S$482632),'Reid Validation'!S$482633,FALSE))</f>
        <v>0.69497552041991439</v>
      </c>
      <c r="T103" s="318">
        <f ca="1">+IF(ISERROR(HLOOKUP($B103,INDIRECT("'Monthly Resource Report'!"&amp;'Reid Validation'!T$482631&amp;":"&amp;'Reid Validation'!T$482632),'Reid Validation'!T$482633,FALSE)),0,HLOOKUP($B103,INDIRECT("'Monthly Resource Report'!"&amp;'Reid Validation'!T$482631&amp;":"&amp;'Reid Validation'!T$482632),'Reid Validation'!T$482633,FALSE))</f>
        <v>6.044767200471423E-2</v>
      </c>
    </row>
    <row r="104" spans="2:20" s="29" customFormat="1">
      <c r="B104" s="301">
        <v>44348</v>
      </c>
      <c r="C104" s="294">
        <v>45</v>
      </c>
      <c r="D104" s="297">
        <v>0</v>
      </c>
      <c r="E104" s="299">
        <v>0.3</v>
      </c>
      <c r="F104" s="295">
        <v>0.06</v>
      </c>
      <c r="G104" s="294">
        <f ca="1">+IF(ISERROR(HLOOKUP($B104,INDIRECT("'Monthly Resource Report'!"&amp;'Reid Validation'!G$482631&amp;":"&amp;'Reid Validation'!G$482632),'Reid Validation'!G$482633,FALSE)),0,HLOOKUP($B104,INDIRECT("'Monthly Resource Report'!"&amp;'Reid Validation'!G$482631&amp;":"&amp;'Reid Validation'!G$482632),'Reid Validation'!G$482633,FALSE))</f>
        <v>0</v>
      </c>
      <c r="H104" s="297">
        <f ca="1">+IF(ISERROR(HLOOKUP($B104,INDIRECT("'Monthly Resource Report'!"&amp;'Reid Validation'!H$482631&amp;":"&amp;'Reid Validation'!H$482632),'Reid Validation'!H$482633,FALSE)),0,HLOOKUP($B104,INDIRECT("'Monthly Resource Report'!"&amp;'Reid Validation'!H$482631&amp;":"&amp;'Reid Validation'!H$482632),'Reid Validation'!H$482633,FALSE))</f>
        <v>0</v>
      </c>
      <c r="I104" s="317">
        <f ca="1">+IF(ISERROR(HLOOKUP($B104,INDIRECT("'Monthly Resource Report'!"&amp;'Reid Validation'!I$482631&amp;":"&amp;'Reid Validation'!I$482632),'Reid Validation'!I$482633,FALSE)),0,HLOOKUP($B104,INDIRECT("'Monthly Resource Report'!"&amp;'Reid Validation'!I$482631&amp;":"&amp;'Reid Validation'!I$482632),'Reid Validation'!I$482633,FALSE))</f>
        <v>0</v>
      </c>
      <c r="J104" s="318">
        <f ca="1">+IF(ISERROR(HLOOKUP($B104,INDIRECT("'Monthly Resource Report'!"&amp;'Reid Validation'!J$482631&amp;":"&amp;'Reid Validation'!J$482632),'Reid Validation'!J$482633,FALSE)),0,HLOOKUP($B104,INDIRECT("'Monthly Resource Report'!"&amp;'Reid Validation'!J$482631&amp;":"&amp;'Reid Validation'!J$482632),'Reid Validation'!J$482633,FALSE))</f>
        <v>0</v>
      </c>
      <c r="L104" s="301">
        <v>44348</v>
      </c>
      <c r="M104" s="294">
        <v>60</v>
      </c>
      <c r="N104" s="297">
        <v>0</v>
      </c>
      <c r="O104" s="299">
        <v>0.7</v>
      </c>
      <c r="P104" s="295">
        <v>0.06</v>
      </c>
      <c r="Q104" s="294">
        <f ca="1">+IF(ISERROR(HLOOKUP($B104,INDIRECT("'Monthly Resource Report'!"&amp;'Reid Validation'!Q$482631&amp;":"&amp;'Reid Validation'!Q$482632),'Reid Validation'!Q$482633,FALSE)),0,HLOOKUP($B104,INDIRECT("'Monthly Resource Report'!"&amp;'Reid Validation'!Q$482631&amp;":"&amp;'Reid Validation'!Q$482632),'Reid Validation'!Q$482633,FALSE))</f>
        <v>60</v>
      </c>
      <c r="R104" s="297">
        <f ca="1">+IF(ISERROR(HLOOKUP($B104,INDIRECT("'Monthly Resource Report'!"&amp;'Reid Validation'!R$482631&amp;":"&amp;'Reid Validation'!R$482632),'Reid Validation'!R$482633,FALSE)),0,HLOOKUP($B104,INDIRECT("'Monthly Resource Report'!"&amp;'Reid Validation'!R$482631&amp;":"&amp;'Reid Validation'!R$482632),'Reid Validation'!R$482633,FALSE))</f>
        <v>0</v>
      </c>
      <c r="S104" s="317">
        <f ca="1">+IF(ISERROR(HLOOKUP($B104,INDIRECT("'Monthly Resource Report'!"&amp;'Reid Validation'!S$482631&amp;":"&amp;'Reid Validation'!S$482632),'Reid Validation'!S$482633,FALSE)),0,HLOOKUP($B104,INDIRECT("'Monthly Resource Report'!"&amp;'Reid Validation'!S$482631&amp;":"&amp;'Reid Validation'!S$482632),'Reid Validation'!S$482633,FALSE))</f>
        <v>0.71118445818875642</v>
      </c>
      <c r="T104" s="318">
        <f ca="1">+IF(ISERROR(HLOOKUP($B104,INDIRECT("'Monthly Resource Report'!"&amp;'Reid Validation'!T$482631&amp;":"&amp;'Reid Validation'!T$482632),'Reid Validation'!T$482633,FALSE)),0,HLOOKUP($B104,INDIRECT("'Monthly Resource Report'!"&amp;'Reid Validation'!T$482631&amp;":"&amp;'Reid Validation'!T$482632),'Reid Validation'!T$482633,FALSE))</f>
        <v>6.0305891673084686E-2</v>
      </c>
    </row>
    <row r="105" spans="2:20" s="29" customFormat="1">
      <c r="B105" s="301">
        <v>44378</v>
      </c>
      <c r="C105" s="294">
        <v>45</v>
      </c>
      <c r="D105" s="297">
        <v>0</v>
      </c>
      <c r="E105" s="299">
        <v>0.3</v>
      </c>
      <c r="F105" s="295">
        <v>0.06</v>
      </c>
      <c r="G105" s="294">
        <f ca="1">+IF(ISERROR(HLOOKUP($B105,INDIRECT("'Monthly Resource Report'!"&amp;'Reid Validation'!G$482631&amp;":"&amp;'Reid Validation'!G$482632),'Reid Validation'!G$482633,FALSE)),0,HLOOKUP($B105,INDIRECT("'Monthly Resource Report'!"&amp;'Reid Validation'!G$482631&amp;":"&amp;'Reid Validation'!G$482632),'Reid Validation'!G$482633,FALSE))</f>
        <v>45</v>
      </c>
      <c r="H105" s="297">
        <f ca="1">+IF(ISERROR(HLOOKUP($B105,INDIRECT("'Monthly Resource Report'!"&amp;'Reid Validation'!H$482631&amp;":"&amp;'Reid Validation'!H$482632),'Reid Validation'!H$482633,FALSE)),0,HLOOKUP($B105,INDIRECT("'Monthly Resource Report'!"&amp;'Reid Validation'!H$482631&amp;":"&amp;'Reid Validation'!H$482632),'Reid Validation'!H$482633,FALSE))</f>
        <v>0</v>
      </c>
      <c r="I105" s="317">
        <f ca="1">+IF(ISERROR(HLOOKUP($B105,INDIRECT("'Monthly Resource Report'!"&amp;'Reid Validation'!I$482631&amp;":"&amp;'Reid Validation'!I$482632),'Reid Validation'!I$482633,FALSE)),0,HLOOKUP($B105,INDIRECT("'Monthly Resource Report'!"&amp;'Reid Validation'!I$482631&amp;":"&amp;'Reid Validation'!I$482632),'Reid Validation'!I$482633,FALSE))</f>
        <v>0.29371011355170457</v>
      </c>
      <c r="J105" s="318">
        <f ca="1">+IF(ISERROR(HLOOKUP($B105,INDIRECT("'Monthly Resource Report'!"&amp;'Reid Validation'!J$482631&amp;":"&amp;'Reid Validation'!J$482632),'Reid Validation'!J$482633,FALSE)),0,HLOOKUP($B105,INDIRECT("'Monthly Resource Report'!"&amp;'Reid Validation'!J$482631&amp;":"&amp;'Reid Validation'!J$482632),'Reid Validation'!J$482633,FALSE))</f>
        <v>6.1678170551104458E-2</v>
      </c>
      <c r="L105" s="301">
        <v>44378</v>
      </c>
      <c r="M105" s="294">
        <v>58</v>
      </c>
      <c r="N105" s="297">
        <v>0</v>
      </c>
      <c r="O105" s="299">
        <v>0.7</v>
      </c>
      <c r="P105" s="295">
        <v>0.06</v>
      </c>
      <c r="Q105" s="294">
        <f ca="1">+IF(ISERROR(HLOOKUP($B105,INDIRECT("'Monthly Resource Report'!"&amp;'Reid Validation'!Q$482631&amp;":"&amp;'Reid Validation'!Q$482632),'Reid Validation'!Q$482633,FALSE)),0,HLOOKUP($B105,INDIRECT("'Monthly Resource Report'!"&amp;'Reid Validation'!Q$482631&amp;":"&amp;'Reid Validation'!Q$482632),'Reid Validation'!Q$482633,FALSE))</f>
        <v>58</v>
      </c>
      <c r="R105" s="297">
        <f ca="1">+IF(ISERROR(HLOOKUP($B105,INDIRECT("'Monthly Resource Report'!"&amp;'Reid Validation'!R$482631&amp;":"&amp;'Reid Validation'!R$482632),'Reid Validation'!R$482633,FALSE)),0,HLOOKUP($B105,INDIRECT("'Monthly Resource Report'!"&amp;'Reid Validation'!R$482631&amp;":"&amp;'Reid Validation'!R$482632),'Reid Validation'!R$482633,FALSE))</f>
        <v>0</v>
      </c>
      <c r="S105" s="317">
        <f ca="1">+IF(ISERROR(HLOOKUP($B105,INDIRECT("'Monthly Resource Report'!"&amp;'Reid Validation'!S$482631&amp;":"&amp;'Reid Validation'!S$482632),'Reid Validation'!S$482633,FALSE)),0,HLOOKUP($B105,INDIRECT("'Monthly Resource Report'!"&amp;'Reid Validation'!S$482631&amp;":"&amp;'Reid Validation'!S$482632),'Reid Validation'!S$482633,FALSE))</f>
        <v>0.71804267973114677</v>
      </c>
      <c r="T105" s="318">
        <f ca="1">+IF(ISERROR(HLOOKUP($B105,INDIRECT("'Monthly Resource Report'!"&amp;'Reid Validation'!T$482631&amp;":"&amp;'Reid Validation'!T$482632),'Reid Validation'!T$482633,FALSE)),0,HLOOKUP($B105,INDIRECT("'Monthly Resource Report'!"&amp;'Reid Validation'!T$482631&amp;":"&amp;'Reid Validation'!T$482632),'Reid Validation'!T$482633,FALSE))</f>
        <v>6.0286647506613153E-2</v>
      </c>
    </row>
    <row r="106" spans="2:20" s="29" customFormat="1">
      <c r="B106" s="301">
        <v>44409</v>
      </c>
      <c r="C106" s="294">
        <v>45</v>
      </c>
      <c r="D106" s="297">
        <v>0</v>
      </c>
      <c r="E106" s="299">
        <v>0.3</v>
      </c>
      <c r="F106" s="295">
        <v>0.06</v>
      </c>
      <c r="G106" s="294">
        <f ca="1">+IF(ISERROR(HLOOKUP($B106,INDIRECT("'Monthly Resource Report'!"&amp;'Reid Validation'!G$482631&amp;":"&amp;'Reid Validation'!G$482632),'Reid Validation'!G$482633,FALSE)),0,HLOOKUP($B106,INDIRECT("'Monthly Resource Report'!"&amp;'Reid Validation'!G$482631&amp;":"&amp;'Reid Validation'!G$482632),'Reid Validation'!G$482633,FALSE))</f>
        <v>45</v>
      </c>
      <c r="H106" s="297">
        <f ca="1">+IF(ISERROR(HLOOKUP($B106,INDIRECT("'Monthly Resource Report'!"&amp;'Reid Validation'!H$482631&amp;":"&amp;'Reid Validation'!H$482632),'Reid Validation'!H$482633,FALSE)),0,HLOOKUP($B106,INDIRECT("'Monthly Resource Report'!"&amp;'Reid Validation'!H$482631&amp;":"&amp;'Reid Validation'!H$482632),'Reid Validation'!H$482633,FALSE))</f>
        <v>0</v>
      </c>
      <c r="I106" s="317">
        <f ca="1">+IF(ISERROR(HLOOKUP($B106,INDIRECT("'Monthly Resource Report'!"&amp;'Reid Validation'!I$482631&amp;":"&amp;'Reid Validation'!I$482632),'Reid Validation'!I$482633,FALSE)),0,HLOOKUP($B106,INDIRECT("'Monthly Resource Report'!"&amp;'Reid Validation'!I$482631&amp;":"&amp;'Reid Validation'!I$482632),'Reid Validation'!I$482633,FALSE))</f>
        <v>0.29402960624170338</v>
      </c>
      <c r="J106" s="318">
        <f ca="1">+IF(ISERROR(HLOOKUP($B106,INDIRECT("'Monthly Resource Report'!"&amp;'Reid Validation'!J$482631&amp;":"&amp;'Reid Validation'!J$482632),'Reid Validation'!J$482633,FALSE)),0,HLOOKUP($B106,INDIRECT("'Monthly Resource Report'!"&amp;'Reid Validation'!J$482631&amp;":"&amp;'Reid Validation'!J$482632),'Reid Validation'!J$482633,FALSE))</f>
        <v>6.1958584189428192E-2</v>
      </c>
      <c r="L106" s="301">
        <v>44409</v>
      </c>
      <c r="M106" s="294">
        <v>58</v>
      </c>
      <c r="N106" s="297">
        <v>0</v>
      </c>
      <c r="O106" s="299">
        <v>0.7</v>
      </c>
      <c r="P106" s="295">
        <v>0.06</v>
      </c>
      <c r="Q106" s="294">
        <f ca="1">+IF(ISERROR(HLOOKUP($B106,INDIRECT("'Monthly Resource Report'!"&amp;'Reid Validation'!Q$482631&amp;":"&amp;'Reid Validation'!Q$482632),'Reid Validation'!Q$482633,FALSE)),0,HLOOKUP($B106,INDIRECT("'Monthly Resource Report'!"&amp;'Reid Validation'!Q$482631&amp;":"&amp;'Reid Validation'!Q$482632),'Reid Validation'!Q$482633,FALSE))</f>
        <v>58</v>
      </c>
      <c r="R106" s="297">
        <f ca="1">+IF(ISERROR(HLOOKUP($B106,INDIRECT("'Monthly Resource Report'!"&amp;'Reid Validation'!R$482631&amp;":"&amp;'Reid Validation'!R$482632),'Reid Validation'!R$482633,FALSE)),0,HLOOKUP($B106,INDIRECT("'Monthly Resource Report'!"&amp;'Reid Validation'!R$482631&amp;":"&amp;'Reid Validation'!R$482632),'Reid Validation'!R$482633,FALSE))</f>
        <v>0</v>
      </c>
      <c r="S106" s="317">
        <f ca="1">+IF(ISERROR(HLOOKUP($B106,INDIRECT("'Monthly Resource Report'!"&amp;'Reid Validation'!S$482631&amp;":"&amp;'Reid Validation'!S$482632),'Reid Validation'!S$482633,FALSE)),0,HLOOKUP($B106,INDIRECT("'Monthly Resource Report'!"&amp;'Reid Validation'!S$482631&amp;":"&amp;'Reid Validation'!S$482632),'Reid Validation'!S$482633,FALSE))</f>
        <v>0.71841795950399689</v>
      </c>
      <c r="T106" s="318">
        <f ca="1">+IF(ISERROR(HLOOKUP($B106,INDIRECT("'Monthly Resource Report'!"&amp;'Reid Validation'!T$482631&amp;":"&amp;'Reid Validation'!T$482632),'Reid Validation'!T$482633,FALSE)),0,HLOOKUP($B106,INDIRECT("'Monthly Resource Report'!"&amp;'Reid Validation'!T$482631&amp;":"&amp;'Reid Validation'!T$482632),'Reid Validation'!T$482633,FALSE))</f>
        <v>6.0299409065791156E-2</v>
      </c>
    </row>
    <row r="107" spans="2:20" s="29" customFormat="1">
      <c r="B107" s="301">
        <v>44440</v>
      </c>
      <c r="C107" s="294">
        <v>45</v>
      </c>
      <c r="D107" s="297">
        <v>0</v>
      </c>
      <c r="E107" s="299">
        <v>0.3</v>
      </c>
      <c r="F107" s="295">
        <v>0.06</v>
      </c>
      <c r="G107" s="294">
        <f ca="1">+IF(ISERROR(HLOOKUP($B107,INDIRECT("'Monthly Resource Report'!"&amp;'Reid Validation'!G$482631&amp;":"&amp;'Reid Validation'!G$482632),'Reid Validation'!G$482633,FALSE)),0,HLOOKUP($B107,INDIRECT("'Monthly Resource Report'!"&amp;'Reid Validation'!G$482631&amp;":"&amp;'Reid Validation'!G$482632),'Reid Validation'!G$482633,FALSE))</f>
        <v>0</v>
      </c>
      <c r="H107" s="297">
        <f ca="1">+IF(ISERROR(HLOOKUP($B107,INDIRECT("'Monthly Resource Report'!"&amp;'Reid Validation'!H$482631&amp;":"&amp;'Reid Validation'!H$482632),'Reid Validation'!H$482633,FALSE)),0,HLOOKUP($B107,INDIRECT("'Monthly Resource Report'!"&amp;'Reid Validation'!H$482631&amp;":"&amp;'Reid Validation'!H$482632),'Reid Validation'!H$482633,FALSE))</f>
        <v>0</v>
      </c>
      <c r="I107" s="317">
        <f ca="1">+IF(ISERROR(HLOOKUP($B107,INDIRECT("'Monthly Resource Report'!"&amp;'Reid Validation'!I$482631&amp;":"&amp;'Reid Validation'!I$482632),'Reid Validation'!I$482633,FALSE)),0,HLOOKUP($B107,INDIRECT("'Monthly Resource Report'!"&amp;'Reid Validation'!I$482631&amp;":"&amp;'Reid Validation'!I$482632),'Reid Validation'!I$482633,FALSE))</f>
        <v>0</v>
      </c>
      <c r="J107" s="318">
        <f ca="1">+IF(ISERROR(HLOOKUP($B107,INDIRECT("'Monthly Resource Report'!"&amp;'Reid Validation'!J$482631&amp;":"&amp;'Reid Validation'!J$482632),'Reid Validation'!J$482633,FALSE)),0,HLOOKUP($B107,INDIRECT("'Monthly Resource Report'!"&amp;'Reid Validation'!J$482631&amp;":"&amp;'Reid Validation'!J$482632),'Reid Validation'!J$482633,FALSE))</f>
        <v>0</v>
      </c>
      <c r="L107" s="301">
        <v>44440</v>
      </c>
      <c r="M107" s="294">
        <v>58</v>
      </c>
      <c r="N107" s="297">
        <v>0</v>
      </c>
      <c r="O107" s="299">
        <v>0.7</v>
      </c>
      <c r="P107" s="295">
        <v>0.06</v>
      </c>
      <c r="Q107" s="294">
        <f ca="1">+IF(ISERROR(HLOOKUP($B107,INDIRECT("'Monthly Resource Report'!"&amp;'Reid Validation'!Q$482631&amp;":"&amp;'Reid Validation'!Q$482632),'Reid Validation'!Q$482633,FALSE)),0,HLOOKUP($B107,INDIRECT("'Monthly Resource Report'!"&amp;'Reid Validation'!Q$482631&amp;":"&amp;'Reid Validation'!Q$482632),'Reid Validation'!Q$482633,FALSE))</f>
        <v>58</v>
      </c>
      <c r="R107" s="297">
        <f ca="1">+IF(ISERROR(HLOOKUP($B107,INDIRECT("'Monthly Resource Report'!"&amp;'Reid Validation'!R$482631&amp;":"&amp;'Reid Validation'!R$482632),'Reid Validation'!R$482633,FALSE)),0,HLOOKUP($B107,INDIRECT("'Monthly Resource Report'!"&amp;'Reid Validation'!R$482631&amp;":"&amp;'Reid Validation'!R$482632),'Reid Validation'!R$482633,FALSE))</f>
        <v>0</v>
      </c>
      <c r="S107" s="317">
        <f ca="1">+IF(ISERROR(HLOOKUP($B107,INDIRECT("'Monthly Resource Report'!"&amp;'Reid Validation'!S$482631&amp;":"&amp;'Reid Validation'!S$482632),'Reid Validation'!S$482633,FALSE)),0,HLOOKUP($B107,INDIRECT("'Monthly Resource Report'!"&amp;'Reid Validation'!S$482631&amp;":"&amp;'Reid Validation'!S$482632),'Reid Validation'!S$482633,FALSE))</f>
        <v>0.71374813060368303</v>
      </c>
      <c r="T107" s="318">
        <f ca="1">+IF(ISERROR(HLOOKUP($B107,INDIRECT("'Monthly Resource Report'!"&amp;'Reid Validation'!T$482631&amp;":"&amp;'Reid Validation'!T$482632),'Reid Validation'!T$482633,FALSE)),0,HLOOKUP($B107,INDIRECT("'Monthly Resource Report'!"&amp;'Reid Validation'!T$482631&amp;":"&amp;'Reid Validation'!T$482632),'Reid Validation'!T$482633,FALSE))</f>
        <v>6.034102553412779E-2</v>
      </c>
    </row>
    <row r="108" spans="2:20" s="29" customFormat="1">
      <c r="B108" s="301">
        <v>44470</v>
      </c>
      <c r="C108" s="294">
        <v>45</v>
      </c>
      <c r="D108" s="297">
        <v>0</v>
      </c>
      <c r="E108" s="299">
        <v>0.3</v>
      </c>
      <c r="F108" s="295">
        <v>0.06</v>
      </c>
      <c r="G108" s="294">
        <f ca="1">+IF(ISERROR(HLOOKUP($B108,INDIRECT("'Monthly Resource Report'!"&amp;'Reid Validation'!G$482631&amp;":"&amp;'Reid Validation'!G$482632),'Reid Validation'!G$482633,FALSE)),0,HLOOKUP($B108,INDIRECT("'Monthly Resource Report'!"&amp;'Reid Validation'!G$482631&amp;":"&amp;'Reid Validation'!G$482632),'Reid Validation'!G$482633,FALSE))</f>
        <v>0</v>
      </c>
      <c r="H108" s="297">
        <f ca="1">+IF(ISERROR(HLOOKUP($B108,INDIRECT("'Monthly Resource Report'!"&amp;'Reid Validation'!H$482631&amp;":"&amp;'Reid Validation'!H$482632),'Reid Validation'!H$482633,FALSE)),0,HLOOKUP($B108,INDIRECT("'Monthly Resource Report'!"&amp;'Reid Validation'!H$482631&amp;":"&amp;'Reid Validation'!H$482632),'Reid Validation'!H$482633,FALSE))</f>
        <v>0</v>
      </c>
      <c r="I108" s="317">
        <f ca="1">+IF(ISERROR(HLOOKUP($B108,INDIRECT("'Monthly Resource Report'!"&amp;'Reid Validation'!I$482631&amp;":"&amp;'Reid Validation'!I$482632),'Reid Validation'!I$482633,FALSE)),0,HLOOKUP($B108,INDIRECT("'Monthly Resource Report'!"&amp;'Reid Validation'!I$482631&amp;":"&amp;'Reid Validation'!I$482632),'Reid Validation'!I$482633,FALSE))</f>
        <v>0</v>
      </c>
      <c r="J108" s="318">
        <f ca="1">+IF(ISERROR(HLOOKUP($B108,INDIRECT("'Monthly Resource Report'!"&amp;'Reid Validation'!J$482631&amp;":"&amp;'Reid Validation'!J$482632),'Reid Validation'!J$482633,FALSE)),0,HLOOKUP($B108,INDIRECT("'Monthly Resource Report'!"&amp;'Reid Validation'!J$482631&amp;":"&amp;'Reid Validation'!J$482632),'Reid Validation'!J$482633,FALSE))</f>
        <v>0</v>
      </c>
      <c r="L108" s="301">
        <v>44470</v>
      </c>
      <c r="M108" s="294">
        <v>60</v>
      </c>
      <c r="N108" s="297">
        <v>0</v>
      </c>
      <c r="O108" s="299">
        <v>0.7</v>
      </c>
      <c r="P108" s="295">
        <v>0.06</v>
      </c>
      <c r="Q108" s="294">
        <f ca="1">+IF(ISERROR(HLOOKUP($B108,INDIRECT("'Monthly Resource Report'!"&amp;'Reid Validation'!Q$482631&amp;":"&amp;'Reid Validation'!Q$482632),'Reid Validation'!Q$482633,FALSE)),0,HLOOKUP($B108,INDIRECT("'Monthly Resource Report'!"&amp;'Reid Validation'!Q$482631&amp;":"&amp;'Reid Validation'!Q$482632),'Reid Validation'!Q$482633,FALSE))</f>
        <v>60</v>
      </c>
      <c r="R108" s="297">
        <f ca="1">+IF(ISERROR(HLOOKUP($B108,INDIRECT("'Monthly Resource Report'!"&amp;'Reid Validation'!R$482631&amp;":"&amp;'Reid Validation'!R$482632),'Reid Validation'!R$482633,FALSE)),0,HLOOKUP($B108,INDIRECT("'Monthly Resource Report'!"&amp;'Reid Validation'!R$482631&amp;":"&amp;'Reid Validation'!R$482632),'Reid Validation'!R$482633,FALSE))</f>
        <v>0</v>
      </c>
      <c r="S108" s="317">
        <f ca="1">+IF(ISERROR(HLOOKUP($B108,INDIRECT("'Monthly Resource Report'!"&amp;'Reid Validation'!S$482631&amp;":"&amp;'Reid Validation'!S$482632),'Reid Validation'!S$482633,FALSE)),0,HLOOKUP($B108,INDIRECT("'Monthly Resource Report'!"&amp;'Reid Validation'!S$482631&amp;":"&amp;'Reid Validation'!S$482632),'Reid Validation'!S$482633,FALSE))</f>
        <v>0.69456548583512945</v>
      </c>
      <c r="T108" s="318">
        <f ca="1">+IF(ISERROR(HLOOKUP($B108,INDIRECT("'Monthly Resource Report'!"&amp;'Reid Validation'!T$482631&amp;":"&amp;'Reid Validation'!T$482632),'Reid Validation'!T$482633,FALSE)),0,HLOOKUP($B108,INDIRECT("'Monthly Resource Report'!"&amp;'Reid Validation'!T$482631&amp;":"&amp;'Reid Validation'!T$482632),'Reid Validation'!T$482633,FALSE))</f>
        <v>6.0557263738468446E-2</v>
      </c>
    </row>
    <row r="109" spans="2:20" s="29" customFormat="1">
      <c r="B109" s="301">
        <v>44501</v>
      </c>
      <c r="C109" s="294">
        <v>45</v>
      </c>
      <c r="D109" s="297">
        <v>0</v>
      </c>
      <c r="E109" s="299">
        <v>0.3</v>
      </c>
      <c r="F109" s="295">
        <v>0.06</v>
      </c>
      <c r="G109" s="294">
        <f ca="1">+IF(ISERROR(HLOOKUP($B109,INDIRECT("'Monthly Resource Report'!"&amp;'Reid Validation'!G$482631&amp;":"&amp;'Reid Validation'!G$482632),'Reid Validation'!G$482633,FALSE)),0,HLOOKUP($B109,INDIRECT("'Monthly Resource Report'!"&amp;'Reid Validation'!G$482631&amp;":"&amp;'Reid Validation'!G$482632),'Reid Validation'!G$482633,FALSE))</f>
        <v>0</v>
      </c>
      <c r="H109" s="297">
        <f ca="1">+IF(ISERROR(HLOOKUP($B109,INDIRECT("'Monthly Resource Report'!"&amp;'Reid Validation'!H$482631&amp;":"&amp;'Reid Validation'!H$482632),'Reid Validation'!H$482633,FALSE)),0,HLOOKUP($B109,INDIRECT("'Monthly Resource Report'!"&amp;'Reid Validation'!H$482631&amp;":"&amp;'Reid Validation'!H$482632),'Reid Validation'!H$482633,FALSE))</f>
        <v>0</v>
      </c>
      <c r="I109" s="317">
        <f ca="1">+IF(ISERROR(HLOOKUP($B109,INDIRECT("'Monthly Resource Report'!"&amp;'Reid Validation'!I$482631&amp;":"&amp;'Reid Validation'!I$482632),'Reid Validation'!I$482633,FALSE)),0,HLOOKUP($B109,INDIRECT("'Monthly Resource Report'!"&amp;'Reid Validation'!I$482631&amp;":"&amp;'Reid Validation'!I$482632),'Reid Validation'!I$482633,FALSE))</f>
        <v>0</v>
      </c>
      <c r="J109" s="318">
        <f ca="1">+IF(ISERROR(HLOOKUP($B109,INDIRECT("'Monthly Resource Report'!"&amp;'Reid Validation'!J$482631&amp;":"&amp;'Reid Validation'!J$482632),'Reid Validation'!J$482633,FALSE)),0,HLOOKUP($B109,INDIRECT("'Monthly Resource Report'!"&amp;'Reid Validation'!J$482631&amp;":"&amp;'Reid Validation'!J$482632),'Reid Validation'!J$482633,FALSE))</f>
        <v>0</v>
      </c>
      <c r="L109" s="301">
        <v>44501</v>
      </c>
      <c r="M109" s="294">
        <v>60</v>
      </c>
      <c r="N109" s="297">
        <v>0</v>
      </c>
      <c r="O109" s="299">
        <v>0.7</v>
      </c>
      <c r="P109" s="295">
        <v>0.06</v>
      </c>
      <c r="Q109" s="294">
        <f ca="1">+IF(ISERROR(HLOOKUP($B109,INDIRECT("'Monthly Resource Report'!"&amp;'Reid Validation'!Q$482631&amp;":"&amp;'Reid Validation'!Q$482632),'Reid Validation'!Q$482633,FALSE)),0,HLOOKUP($B109,INDIRECT("'Monthly Resource Report'!"&amp;'Reid Validation'!Q$482631&amp;":"&amp;'Reid Validation'!Q$482632),'Reid Validation'!Q$482633,FALSE))</f>
        <v>60</v>
      </c>
      <c r="R109" s="297">
        <f ca="1">+IF(ISERROR(HLOOKUP($B109,INDIRECT("'Monthly Resource Report'!"&amp;'Reid Validation'!R$482631&amp;":"&amp;'Reid Validation'!R$482632),'Reid Validation'!R$482633,FALSE)),0,HLOOKUP($B109,INDIRECT("'Monthly Resource Report'!"&amp;'Reid Validation'!R$482631&amp;":"&amp;'Reid Validation'!R$482632),'Reid Validation'!R$482633,FALSE))</f>
        <v>0</v>
      </c>
      <c r="S109" s="317">
        <f ca="1">+IF(ISERROR(HLOOKUP($B109,INDIRECT("'Monthly Resource Report'!"&amp;'Reid Validation'!S$482631&amp;":"&amp;'Reid Validation'!S$482632),'Reid Validation'!S$482633,FALSE)),0,HLOOKUP($B109,INDIRECT("'Monthly Resource Report'!"&amp;'Reid Validation'!S$482631&amp;":"&amp;'Reid Validation'!S$482632),'Reid Validation'!S$482633,FALSE))</f>
        <v>0.70581877473187793</v>
      </c>
      <c r="T109" s="318">
        <f ca="1">+IF(ISERROR(HLOOKUP($B109,INDIRECT("'Monthly Resource Report'!"&amp;'Reid Validation'!T$482631&amp;":"&amp;'Reid Validation'!T$482632),'Reid Validation'!T$482633,FALSE)),0,HLOOKUP($B109,INDIRECT("'Monthly Resource Report'!"&amp;'Reid Validation'!T$482631&amp;":"&amp;'Reid Validation'!T$482632),'Reid Validation'!T$482633,FALSE))</f>
        <v>6.1313550128223746E-2</v>
      </c>
    </row>
    <row r="110" spans="2:20" s="29" customFormat="1">
      <c r="B110" s="301">
        <v>44531</v>
      </c>
      <c r="C110" s="294">
        <v>45</v>
      </c>
      <c r="D110" s="297">
        <v>0</v>
      </c>
      <c r="E110" s="299">
        <v>0.3</v>
      </c>
      <c r="F110" s="295">
        <v>0.06</v>
      </c>
      <c r="G110" s="294">
        <f ca="1">+IF(ISERROR(HLOOKUP($B110,INDIRECT("'Monthly Resource Report'!"&amp;'Reid Validation'!G$482631&amp;":"&amp;'Reid Validation'!G$482632),'Reid Validation'!G$482633,FALSE)),0,HLOOKUP($B110,INDIRECT("'Monthly Resource Report'!"&amp;'Reid Validation'!G$482631&amp;":"&amp;'Reid Validation'!G$482632),'Reid Validation'!G$482633,FALSE))</f>
        <v>0</v>
      </c>
      <c r="H110" s="297">
        <f ca="1">+IF(ISERROR(HLOOKUP($B110,INDIRECT("'Monthly Resource Report'!"&amp;'Reid Validation'!H$482631&amp;":"&amp;'Reid Validation'!H$482632),'Reid Validation'!H$482633,FALSE)),0,HLOOKUP($B110,INDIRECT("'Monthly Resource Report'!"&amp;'Reid Validation'!H$482631&amp;":"&amp;'Reid Validation'!H$482632),'Reid Validation'!H$482633,FALSE))</f>
        <v>0</v>
      </c>
      <c r="I110" s="317">
        <f ca="1">+IF(ISERROR(HLOOKUP($B110,INDIRECT("'Monthly Resource Report'!"&amp;'Reid Validation'!I$482631&amp;":"&amp;'Reid Validation'!I$482632),'Reid Validation'!I$482633,FALSE)),0,HLOOKUP($B110,INDIRECT("'Monthly Resource Report'!"&amp;'Reid Validation'!I$482631&amp;":"&amp;'Reid Validation'!I$482632),'Reid Validation'!I$482633,FALSE))</f>
        <v>0</v>
      </c>
      <c r="J110" s="318">
        <f ca="1">+IF(ISERROR(HLOOKUP($B110,INDIRECT("'Monthly Resource Report'!"&amp;'Reid Validation'!J$482631&amp;":"&amp;'Reid Validation'!J$482632),'Reid Validation'!J$482633,FALSE)),0,HLOOKUP($B110,INDIRECT("'Monthly Resource Report'!"&amp;'Reid Validation'!J$482631&amp;":"&amp;'Reid Validation'!J$482632),'Reid Validation'!J$482633,FALSE))</f>
        <v>0</v>
      </c>
      <c r="L110" s="301">
        <v>44531</v>
      </c>
      <c r="M110" s="294">
        <v>65</v>
      </c>
      <c r="N110" s="297">
        <v>0</v>
      </c>
      <c r="O110" s="299">
        <v>0.7</v>
      </c>
      <c r="P110" s="295">
        <v>0.06</v>
      </c>
      <c r="Q110" s="294">
        <f ca="1">+IF(ISERROR(HLOOKUP($B110,INDIRECT("'Monthly Resource Report'!"&amp;'Reid Validation'!Q$482631&amp;":"&amp;'Reid Validation'!Q$482632),'Reid Validation'!Q$482633,FALSE)),0,HLOOKUP($B110,INDIRECT("'Monthly Resource Report'!"&amp;'Reid Validation'!Q$482631&amp;":"&amp;'Reid Validation'!Q$482632),'Reid Validation'!Q$482633,FALSE))</f>
        <v>65</v>
      </c>
      <c r="R110" s="297">
        <f ca="1">+IF(ISERROR(HLOOKUP($B110,INDIRECT("'Monthly Resource Report'!"&amp;'Reid Validation'!R$482631&amp;":"&amp;'Reid Validation'!R$482632),'Reid Validation'!R$482633,FALSE)),0,HLOOKUP($B110,INDIRECT("'Monthly Resource Report'!"&amp;'Reid Validation'!R$482631&amp;":"&amp;'Reid Validation'!R$482632),'Reid Validation'!R$482633,FALSE))</f>
        <v>0</v>
      </c>
      <c r="S110" s="317">
        <f ca="1">+IF(ISERROR(HLOOKUP($B110,INDIRECT("'Monthly Resource Report'!"&amp;'Reid Validation'!S$482631&amp;":"&amp;'Reid Validation'!S$482632),'Reid Validation'!S$482633,FALSE)),0,HLOOKUP($B110,INDIRECT("'Monthly Resource Report'!"&amp;'Reid Validation'!S$482631&amp;":"&amp;'Reid Validation'!S$482632),'Reid Validation'!S$482633,FALSE))</f>
        <v>0.70938209890543646</v>
      </c>
      <c r="T110" s="318">
        <f ca="1">+IF(ISERROR(HLOOKUP($B110,INDIRECT("'Monthly Resource Report'!"&amp;'Reid Validation'!T$482631&amp;":"&amp;'Reid Validation'!T$482632),'Reid Validation'!T$482633,FALSE)),0,HLOOKUP($B110,INDIRECT("'Monthly Resource Report'!"&amp;'Reid Validation'!T$482631&amp;":"&amp;'Reid Validation'!T$482632),'Reid Validation'!T$482633,FALSE))</f>
        <v>6.0850666282255328E-2</v>
      </c>
    </row>
    <row r="111" spans="2:20" s="29" customFormat="1">
      <c r="B111" s="301">
        <v>44562</v>
      </c>
      <c r="C111" s="294">
        <v>45</v>
      </c>
      <c r="D111" s="297">
        <v>0</v>
      </c>
      <c r="E111" s="299">
        <v>0.3</v>
      </c>
      <c r="F111" s="295">
        <v>0.06</v>
      </c>
      <c r="G111" s="294">
        <f ca="1">+IF(ISERROR(HLOOKUP($B111,INDIRECT("'Monthly Resource Report'!"&amp;'Reid Validation'!G$482631&amp;":"&amp;'Reid Validation'!G$482632),'Reid Validation'!G$482633,FALSE)),0,HLOOKUP($B111,INDIRECT("'Monthly Resource Report'!"&amp;'Reid Validation'!G$482631&amp;":"&amp;'Reid Validation'!G$482632),'Reid Validation'!G$482633,FALSE))</f>
        <v>45</v>
      </c>
      <c r="H111" s="297">
        <f ca="1">+IF(ISERROR(HLOOKUP($B111,INDIRECT("'Monthly Resource Report'!"&amp;'Reid Validation'!H$482631&amp;":"&amp;'Reid Validation'!H$482632),'Reid Validation'!H$482633,FALSE)),0,HLOOKUP($B111,INDIRECT("'Monthly Resource Report'!"&amp;'Reid Validation'!H$482631&amp;":"&amp;'Reid Validation'!H$482632),'Reid Validation'!H$482633,FALSE))</f>
        <v>0</v>
      </c>
      <c r="I111" s="317">
        <f ca="1">+IF(ISERROR(HLOOKUP($B111,INDIRECT("'Monthly Resource Report'!"&amp;'Reid Validation'!I$482631&amp;":"&amp;'Reid Validation'!I$482632),'Reid Validation'!I$482633,FALSE)),0,HLOOKUP($B111,INDIRECT("'Monthly Resource Report'!"&amp;'Reid Validation'!I$482631&amp;":"&amp;'Reid Validation'!I$482632),'Reid Validation'!I$482633,FALSE))</f>
        <v>0</v>
      </c>
      <c r="J111" s="318">
        <f ca="1">+IF(ISERROR(HLOOKUP($B111,INDIRECT("'Monthly Resource Report'!"&amp;'Reid Validation'!J$482631&amp;":"&amp;'Reid Validation'!J$482632),'Reid Validation'!J$482633,FALSE)),0,HLOOKUP($B111,INDIRECT("'Monthly Resource Report'!"&amp;'Reid Validation'!J$482631&amp;":"&amp;'Reid Validation'!J$482632),'Reid Validation'!J$482633,FALSE))</f>
        <v>0</v>
      </c>
      <c r="L111" s="301">
        <v>44562</v>
      </c>
      <c r="M111" s="294">
        <v>65</v>
      </c>
      <c r="N111" s="297">
        <v>0</v>
      </c>
      <c r="O111" s="299">
        <v>0.7</v>
      </c>
      <c r="P111" s="295">
        <v>0.06</v>
      </c>
      <c r="Q111" s="294">
        <f ca="1">+IF(ISERROR(HLOOKUP($B111,INDIRECT("'Monthly Resource Report'!"&amp;'Reid Validation'!Q$482631&amp;":"&amp;'Reid Validation'!Q$482632),'Reid Validation'!Q$482633,FALSE)),0,HLOOKUP($B111,INDIRECT("'Monthly Resource Report'!"&amp;'Reid Validation'!Q$482631&amp;":"&amp;'Reid Validation'!Q$482632),'Reid Validation'!Q$482633,FALSE))</f>
        <v>65</v>
      </c>
      <c r="R111" s="297">
        <f ca="1">+IF(ISERROR(HLOOKUP($B111,INDIRECT("'Monthly Resource Report'!"&amp;'Reid Validation'!R$482631&amp;":"&amp;'Reid Validation'!R$482632),'Reid Validation'!R$482633,FALSE)),0,HLOOKUP($B111,INDIRECT("'Monthly Resource Report'!"&amp;'Reid Validation'!R$482631&amp;":"&amp;'Reid Validation'!R$482632),'Reid Validation'!R$482633,FALSE))</f>
        <v>0</v>
      </c>
      <c r="S111" s="317">
        <f ca="1">+IF(ISERROR(HLOOKUP($B111,INDIRECT("'Monthly Resource Report'!"&amp;'Reid Validation'!S$482631&amp;":"&amp;'Reid Validation'!S$482632),'Reid Validation'!S$482633,FALSE)),0,HLOOKUP($B111,INDIRECT("'Monthly Resource Report'!"&amp;'Reid Validation'!S$482631&amp;":"&amp;'Reid Validation'!S$482632),'Reid Validation'!S$482633,FALSE))</f>
        <v>0.70700320446114906</v>
      </c>
      <c r="T111" s="318">
        <f ca="1">+IF(ISERROR(HLOOKUP($B111,INDIRECT("'Monthly Resource Report'!"&amp;'Reid Validation'!T$482631&amp;":"&amp;'Reid Validation'!T$482632),'Reid Validation'!T$482633,FALSE)),0,HLOOKUP($B111,INDIRECT("'Monthly Resource Report'!"&amp;'Reid Validation'!T$482631&amp;":"&amp;'Reid Validation'!T$482632),'Reid Validation'!T$482633,FALSE))</f>
        <v>6.0835514034936047E-2</v>
      </c>
    </row>
    <row r="112" spans="2:20" s="29" customFormat="1">
      <c r="B112" s="301">
        <v>44593</v>
      </c>
      <c r="C112" s="294">
        <v>45</v>
      </c>
      <c r="D112" s="297">
        <v>0</v>
      </c>
      <c r="E112" s="299">
        <v>0.3</v>
      </c>
      <c r="F112" s="295">
        <v>0.06</v>
      </c>
      <c r="G112" s="294">
        <f ca="1">+IF(ISERROR(HLOOKUP($B112,INDIRECT("'Monthly Resource Report'!"&amp;'Reid Validation'!G$482631&amp;":"&amp;'Reid Validation'!G$482632),'Reid Validation'!G$482633,FALSE)),0,HLOOKUP($B112,INDIRECT("'Monthly Resource Report'!"&amp;'Reid Validation'!G$482631&amp;":"&amp;'Reid Validation'!G$482632),'Reid Validation'!G$482633,FALSE))</f>
        <v>45</v>
      </c>
      <c r="H112" s="297">
        <f ca="1">+IF(ISERROR(HLOOKUP($B112,INDIRECT("'Monthly Resource Report'!"&amp;'Reid Validation'!H$482631&amp;":"&amp;'Reid Validation'!H$482632),'Reid Validation'!H$482633,FALSE)),0,HLOOKUP($B112,INDIRECT("'Monthly Resource Report'!"&amp;'Reid Validation'!H$482631&amp;":"&amp;'Reid Validation'!H$482632),'Reid Validation'!H$482633,FALSE))</f>
        <v>0</v>
      </c>
      <c r="I112" s="317">
        <f ca="1">+IF(ISERROR(HLOOKUP($B112,INDIRECT("'Monthly Resource Report'!"&amp;'Reid Validation'!I$482631&amp;":"&amp;'Reid Validation'!I$482632),'Reid Validation'!I$482633,FALSE)),0,HLOOKUP($B112,INDIRECT("'Monthly Resource Report'!"&amp;'Reid Validation'!I$482631&amp;":"&amp;'Reid Validation'!I$482632),'Reid Validation'!I$482633,FALSE))</f>
        <v>0</v>
      </c>
      <c r="J112" s="318">
        <f ca="1">+IF(ISERROR(HLOOKUP($B112,INDIRECT("'Monthly Resource Report'!"&amp;'Reid Validation'!J$482631&amp;":"&amp;'Reid Validation'!J$482632),'Reid Validation'!J$482633,FALSE)),0,HLOOKUP($B112,INDIRECT("'Monthly Resource Report'!"&amp;'Reid Validation'!J$482631&amp;":"&amp;'Reid Validation'!J$482632),'Reid Validation'!J$482633,FALSE))</f>
        <v>0</v>
      </c>
      <c r="L112" s="301">
        <v>44593</v>
      </c>
      <c r="M112" s="294">
        <v>65</v>
      </c>
      <c r="N112" s="297">
        <v>0</v>
      </c>
      <c r="O112" s="299">
        <v>0.7</v>
      </c>
      <c r="P112" s="295">
        <v>0.06</v>
      </c>
      <c r="Q112" s="294">
        <f ca="1">+IF(ISERROR(HLOOKUP($B112,INDIRECT("'Monthly Resource Report'!"&amp;'Reid Validation'!Q$482631&amp;":"&amp;'Reid Validation'!Q$482632),'Reid Validation'!Q$482633,FALSE)),0,HLOOKUP($B112,INDIRECT("'Monthly Resource Report'!"&amp;'Reid Validation'!Q$482631&amp;":"&amp;'Reid Validation'!Q$482632),'Reid Validation'!Q$482633,FALSE))</f>
        <v>65</v>
      </c>
      <c r="R112" s="297">
        <f ca="1">+IF(ISERROR(HLOOKUP($B112,INDIRECT("'Monthly Resource Report'!"&amp;'Reid Validation'!R$482631&amp;":"&amp;'Reid Validation'!R$482632),'Reid Validation'!R$482633,FALSE)),0,HLOOKUP($B112,INDIRECT("'Monthly Resource Report'!"&amp;'Reid Validation'!R$482631&amp;":"&amp;'Reid Validation'!R$482632),'Reid Validation'!R$482633,FALSE))</f>
        <v>0</v>
      </c>
      <c r="S112" s="317">
        <f ca="1">+IF(ISERROR(HLOOKUP($B112,INDIRECT("'Monthly Resource Report'!"&amp;'Reid Validation'!S$482631&amp;":"&amp;'Reid Validation'!S$482632),'Reid Validation'!S$482633,FALSE)),0,HLOOKUP($B112,INDIRECT("'Monthly Resource Report'!"&amp;'Reid Validation'!S$482631&amp;":"&amp;'Reid Validation'!S$482632),'Reid Validation'!S$482633,FALSE))</f>
        <v>0.70685018246893039</v>
      </c>
      <c r="T112" s="318">
        <f ca="1">+IF(ISERROR(HLOOKUP($B112,INDIRECT("'Monthly Resource Report'!"&amp;'Reid Validation'!T$482631&amp;":"&amp;'Reid Validation'!T$482632),'Reid Validation'!T$482633,FALSE)),0,HLOOKUP($B112,INDIRECT("'Monthly Resource Report'!"&amp;'Reid Validation'!T$482631&amp;":"&amp;'Reid Validation'!T$482632),'Reid Validation'!T$482633,FALSE))</f>
        <v>6.0780650420681676E-2</v>
      </c>
    </row>
    <row r="113" spans="2:20" s="29" customFormat="1">
      <c r="B113" s="301">
        <v>44621</v>
      </c>
      <c r="C113" s="294">
        <v>45</v>
      </c>
      <c r="D113" s="297">
        <v>0</v>
      </c>
      <c r="E113" s="299">
        <v>0.3</v>
      </c>
      <c r="F113" s="295">
        <v>0.06</v>
      </c>
      <c r="G113" s="294">
        <f ca="1">+IF(ISERROR(HLOOKUP($B113,INDIRECT("'Monthly Resource Report'!"&amp;'Reid Validation'!G$482631&amp;":"&amp;'Reid Validation'!G$482632),'Reid Validation'!G$482633,FALSE)),0,HLOOKUP($B113,INDIRECT("'Monthly Resource Report'!"&amp;'Reid Validation'!G$482631&amp;":"&amp;'Reid Validation'!G$482632),'Reid Validation'!G$482633,FALSE))</f>
        <v>0</v>
      </c>
      <c r="H113" s="297">
        <f ca="1">+IF(ISERROR(HLOOKUP($B113,INDIRECT("'Monthly Resource Report'!"&amp;'Reid Validation'!H$482631&amp;":"&amp;'Reid Validation'!H$482632),'Reid Validation'!H$482633,FALSE)),0,HLOOKUP($B113,INDIRECT("'Monthly Resource Report'!"&amp;'Reid Validation'!H$482631&amp;":"&amp;'Reid Validation'!H$482632),'Reid Validation'!H$482633,FALSE))</f>
        <v>0</v>
      </c>
      <c r="I113" s="317">
        <f ca="1">+IF(ISERROR(HLOOKUP($B113,INDIRECT("'Monthly Resource Report'!"&amp;'Reid Validation'!I$482631&amp;":"&amp;'Reid Validation'!I$482632),'Reid Validation'!I$482633,FALSE)),0,HLOOKUP($B113,INDIRECT("'Monthly Resource Report'!"&amp;'Reid Validation'!I$482631&amp;":"&amp;'Reid Validation'!I$482632),'Reid Validation'!I$482633,FALSE))</f>
        <v>0</v>
      </c>
      <c r="J113" s="318">
        <f ca="1">+IF(ISERROR(HLOOKUP($B113,INDIRECT("'Monthly Resource Report'!"&amp;'Reid Validation'!J$482631&amp;":"&amp;'Reid Validation'!J$482632),'Reid Validation'!J$482633,FALSE)),0,HLOOKUP($B113,INDIRECT("'Monthly Resource Report'!"&amp;'Reid Validation'!J$482631&amp;":"&amp;'Reid Validation'!J$482632),'Reid Validation'!J$482633,FALSE))</f>
        <v>0</v>
      </c>
      <c r="L113" s="301">
        <v>44621</v>
      </c>
      <c r="M113" s="294">
        <v>65</v>
      </c>
      <c r="N113" s="297">
        <v>0</v>
      </c>
      <c r="O113" s="299">
        <v>0.7</v>
      </c>
      <c r="P113" s="295">
        <v>0.06</v>
      </c>
      <c r="Q113" s="294">
        <f ca="1">+IF(ISERROR(HLOOKUP($B113,INDIRECT("'Monthly Resource Report'!"&amp;'Reid Validation'!Q$482631&amp;":"&amp;'Reid Validation'!Q$482632),'Reid Validation'!Q$482633,FALSE)),0,HLOOKUP($B113,INDIRECT("'Monthly Resource Report'!"&amp;'Reid Validation'!Q$482631&amp;":"&amp;'Reid Validation'!Q$482632),'Reid Validation'!Q$482633,FALSE))</f>
        <v>65</v>
      </c>
      <c r="R113" s="297">
        <f ca="1">+IF(ISERROR(HLOOKUP($B113,INDIRECT("'Monthly Resource Report'!"&amp;'Reid Validation'!R$482631&amp;":"&amp;'Reid Validation'!R$482632),'Reid Validation'!R$482633,FALSE)),0,HLOOKUP($B113,INDIRECT("'Monthly Resource Report'!"&amp;'Reid Validation'!R$482631&amp;":"&amp;'Reid Validation'!R$482632),'Reid Validation'!R$482633,FALSE))</f>
        <v>0</v>
      </c>
      <c r="S113" s="317">
        <f ca="1">+IF(ISERROR(HLOOKUP($B113,INDIRECT("'Monthly Resource Report'!"&amp;'Reid Validation'!S$482631&amp;":"&amp;'Reid Validation'!S$482632),'Reid Validation'!S$482633,FALSE)),0,HLOOKUP($B113,INDIRECT("'Monthly Resource Report'!"&amp;'Reid Validation'!S$482631&amp;":"&amp;'Reid Validation'!S$482632),'Reid Validation'!S$482633,FALSE))</f>
        <v>0.70970613122961057</v>
      </c>
      <c r="T113" s="318">
        <f ca="1">+IF(ISERROR(HLOOKUP($B113,INDIRECT("'Monthly Resource Report'!"&amp;'Reid Validation'!T$482631&amp;":"&amp;'Reid Validation'!T$482632),'Reid Validation'!T$482633,FALSE)),0,HLOOKUP($B113,INDIRECT("'Monthly Resource Report'!"&amp;'Reid Validation'!T$482631&amp;":"&amp;'Reid Validation'!T$482632),'Reid Validation'!T$482633,FALSE))</f>
        <v>6.1018943205800528E-2</v>
      </c>
    </row>
    <row r="114" spans="2:20" s="29" customFormat="1">
      <c r="B114" s="301">
        <v>44652</v>
      </c>
      <c r="C114" s="294">
        <v>45</v>
      </c>
      <c r="D114" s="297">
        <v>0</v>
      </c>
      <c r="E114" s="299">
        <v>0.3</v>
      </c>
      <c r="F114" s="295">
        <v>0.06</v>
      </c>
      <c r="G114" s="294">
        <f ca="1">+IF(ISERROR(HLOOKUP($B114,INDIRECT("'Monthly Resource Report'!"&amp;'Reid Validation'!G$482631&amp;":"&amp;'Reid Validation'!G$482632),'Reid Validation'!G$482633,FALSE)),0,HLOOKUP($B114,INDIRECT("'Monthly Resource Report'!"&amp;'Reid Validation'!G$482631&amp;":"&amp;'Reid Validation'!G$482632),'Reid Validation'!G$482633,FALSE))</f>
        <v>0</v>
      </c>
      <c r="H114" s="297">
        <f ca="1">+IF(ISERROR(HLOOKUP($B114,INDIRECT("'Monthly Resource Report'!"&amp;'Reid Validation'!H$482631&amp;":"&amp;'Reid Validation'!H$482632),'Reid Validation'!H$482633,FALSE)),0,HLOOKUP($B114,INDIRECT("'Monthly Resource Report'!"&amp;'Reid Validation'!H$482631&amp;":"&amp;'Reid Validation'!H$482632),'Reid Validation'!H$482633,FALSE))</f>
        <v>0</v>
      </c>
      <c r="I114" s="317">
        <f ca="1">+IF(ISERROR(HLOOKUP($B114,INDIRECT("'Monthly Resource Report'!"&amp;'Reid Validation'!I$482631&amp;":"&amp;'Reid Validation'!I$482632),'Reid Validation'!I$482633,FALSE)),0,HLOOKUP($B114,INDIRECT("'Monthly Resource Report'!"&amp;'Reid Validation'!I$482631&amp;":"&amp;'Reid Validation'!I$482632),'Reid Validation'!I$482633,FALSE))</f>
        <v>0</v>
      </c>
      <c r="J114" s="318">
        <f ca="1">+IF(ISERROR(HLOOKUP($B114,INDIRECT("'Monthly Resource Report'!"&amp;'Reid Validation'!J$482631&amp;":"&amp;'Reid Validation'!J$482632),'Reid Validation'!J$482633,FALSE)),0,HLOOKUP($B114,INDIRECT("'Monthly Resource Report'!"&amp;'Reid Validation'!J$482631&amp;":"&amp;'Reid Validation'!J$482632),'Reid Validation'!J$482633,FALSE))</f>
        <v>0</v>
      </c>
      <c r="L114" s="301">
        <v>44652</v>
      </c>
      <c r="M114" s="294">
        <v>65</v>
      </c>
      <c r="N114" s="297">
        <v>0</v>
      </c>
      <c r="O114" s="299">
        <v>0.7</v>
      </c>
      <c r="P114" s="295">
        <v>0.06</v>
      </c>
      <c r="Q114" s="294">
        <f ca="1">+IF(ISERROR(HLOOKUP($B114,INDIRECT("'Monthly Resource Report'!"&amp;'Reid Validation'!Q$482631&amp;":"&amp;'Reid Validation'!Q$482632),'Reid Validation'!Q$482633,FALSE)),0,HLOOKUP($B114,INDIRECT("'Monthly Resource Report'!"&amp;'Reid Validation'!Q$482631&amp;":"&amp;'Reid Validation'!Q$482632),'Reid Validation'!Q$482633,FALSE))</f>
        <v>65</v>
      </c>
      <c r="R114" s="297">
        <f ca="1">+IF(ISERROR(HLOOKUP($B114,INDIRECT("'Monthly Resource Report'!"&amp;'Reid Validation'!R$482631&amp;":"&amp;'Reid Validation'!R$482632),'Reid Validation'!R$482633,FALSE)),0,HLOOKUP($B114,INDIRECT("'Monthly Resource Report'!"&amp;'Reid Validation'!R$482631&amp;":"&amp;'Reid Validation'!R$482632),'Reid Validation'!R$482633,FALSE))</f>
        <v>0</v>
      </c>
      <c r="S114" s="317">
        <f ca="1">+IF(ISERROR(HLOOKUP($B114,INDIRECT("'Monthly Resource Report'!"&amp;'Reid Validation'!S$482631&amp;":"&amp;'Reid Validation'!S$482632),'Reid Validation'!S$482633,FALSE)),0,HLOOKUP($B114,INDIRECT("'Monthly Resource Report'!"&amp;'Reid Validation'!S$482631&amp;":"&amp;'Reid Validation'!S$482632),'Reid Validation'!S$482633,FALSE))</f>
        <v>0.71001703240106673</v>
      </c>
      <c r="T114" s="318">
        <f ca="1">+IF(ISERROR(HLOOKUP($B114,INDIRECT("'Monthly Resource Report'!"&amp;'Reid Validation'!T$482631&amp;":"&amp;'Reid Validation'!T$482632),'Reid Validation'!T$482633,FALSE)),0,HLOOKUP($B114,INDIRECT("'Monthly Resource Report'!"&amp;'Reid Validation'!T$482631&amp;":"&amp;'Reid Validation'!T$482632),'Reid Validation'!T$482633,FALSE))</f>
        <v>6.0858602777234296E-2</v>
      </c>
    </row>
    <row r="115" spans="2:20" s="29" customFormat="1">
      <c r="B115" s="301">
        <v>44682</v>
      </c>
      <c r="C115" s="294">
        <v>45</v>
      </c>
      <c r="D115" s="297">
        <v>0</v>
      </c>
      <c r="E115" s="299">
        <v>0.3</v>
      </c>
      <c r="F115" s="295">
        <v>0.06</v>
      </c>
      <c r="G115" s="294">
        <f ca="1">+IF(ISERROR(HLOOKUP($B115,INDIRECT("'Monthly Resource Report'!"&amp;'Reid Validation'!G$482631&amp;":"&amp;'Reid Validation'!G$482632),'Reid Validation'!G$482633,FALSE)),0,HLOOKUP($B115,INDIRECT("'Monthly Resource Report'!"&amp;'Reid Validation'!G$482631&amp;":"&amp;'Reid Validation'!G$482632),'Reid Validation'!G$482633,FALSE))</f>
        <v>0</v>
      </c>
      <c r="H115" s="297">
        <f ca="1">+IF(ISERROR(HLOOKUP($B115,INDIRECT("'Monthly Resource Report'!"&amp;'Reid Validation'!H$482631&amp;":"&amp;'Reid Validation'!H$482632),'Reid Validation'!H$482633,FALSE)),0,HLOOKUP($B115,INDIRECT("'Monthly Resource Report'!"&amp;'Reid Validation'!H$482631&amp;":"&amp;'Reid Validation'!H$482632),'Reid Validation'!H$482633,FALSE))</f>
        <v>0</v>
      </c>
      <c r="I115" s="317">
        <f ca="1">+IF(ISERROR(HLOOKUP($B115,INDIRECT("'Monthly Resource Report'!"&amp;'Reid Validation'!I$482631&amp;":"&amp;'Reid Validation'!I$482632),'Reid Validation'!I$482633,FALSE)),0,HLOOKUP($B115,INDIRECT("'Monthly Resource Report'!"&amp;'Reid Validation'!I$482631&amp;":"&amp;'Reid Validation'!I$482632),'Reid Validation'!I$482633,FALSE))</f>
        <v>0</v>
      </c>
      <c r="J115" s="318">
        <f ca="1">+IF(ISERROR(HLOOKUP($B115,INDIRECT("'Monthly Resource Report'!"&amp;'Reid Validation'!J$482631&amp;":"&amp;'Reid Validation'!J$482632),'Reid Validation'!J$482633,FALSE)),0,HLOOKUP($B115,INDIRECT("'Monthly Resource Report'!"&amp;'Reid Validation'!J$482631&amp;":"&amp;'Reid Validation'!J$482632),'Reid Validation'!J$482633,FALSE))</f>
        <v>0</v>
      </c>
      <c r="L115" s="301">
        <v>44682</v>
      </c>
      <c r="M115" s="294">
        <v>60</v>
      </c>
      <c r="N115" s="297">
        <v>0</v>
      </c>
      <c r="O115" s="299">
        <v>0.7</v>
      </c>
      <c r="P115" s="295">
        <v>0.06</v>
      </c>
      <c r="Q115" s="294">
        <f ca="1">+IF(ISERROR(HLOOKUP($B115,INDIRECT("'Monthly Resource Report'!"&amp;'Reid Validation'!Q$482631&amp;":"&amp;'Reid Validation'!Q$482632),'Reid Validation'!Q$482633,FALSE)),0,HLOOKUP($B115,INDIRECT("'Monthly Resource Report'!"&amp;'Reid Validation'!Q$482631&amp;":"&amp;'Reid Validation'!Q$482632),'Reid Validation'!Q$482633,FALSE))</f>
        <v>60</v>
      </c>
      <c r="R115" s="297">
        <f ca="1">+IF(ISERROR(HLOOKUP($B115,INDIRECT("'Monthly Resource Report'!"&amp;'Reid Validation'!R$482631&amp;":"&amp;'Reid Validation'!R$482632),'Reid Validation'!R$482633,FALSE)),0,HLOOKUP($B115,INDIRECT("'Monthly Resource Report'!"&amp;'Reid Validation'!R$482631&amp;":"&amp;'Reid Validation'!R$482632),'Reid Validation'!R$482633,FALSE))</f>
        <v>0</v>
      </c>
      <c r="S115" s="317">
        <f ca="1">+IF(ISERROR(HLOOKUP($B115,INDIRECT("'Monthly Resource Report'!"&amp;'Reid Validation'!S$482631&amp;":"&amp;'Reid Validation'!S$482632),'Reid Validation'!S$482633,FALSE)),0,HLOOKUP($B115,INDIRECT("'Monthly Resource Report'!"&amp;'Reid Validation'!S$482631&amp;":"&amp;'Reid Validation'!S$482632),'Reid Validation'!S$482633,FALSE))</f>
        <v>0.69259609642579367</v>
      </c>
      <c r="T115" s="318">
        <f ca="1">+IF(ISERROR(HLOOKUP($B115,INDIRECT("'Monthly Resource Report'!"&amp;'Reid Validation'!T$482631&amp;":"&amp;'Reid Validation'!T$482632),'Reid Validation'!T$482633,FALSE)),0,HLOOKUP($B115,INDIRECT("'Monthly Resource Report'!"&amp;'Reid Validation'!T$482631&amp;":"&amp;'Reid Validation'!T$482632),'Reid Validation'!T$482633,FALSE))</f>
        <v>6.0196006405402319E-2</v>
      </c>
    </row>
    <row r="116" spans="2:20" s="29" customFormat="1">
      <c r="B116" s="301">
        <v>44713</v>
      </c>
      <c r="C116" s="294">
        <v>45</v>
      </c>
      <c r="D116" s="297">
        <v>0</v>
      </c>
      <c r="E116" s="299">
        <v>0.3</v>
      </c>
      <c r="F116" s="295">
        <v>0.06</v>
      </c>
      <c r="G116" s="294">
        <f ca="1">+IF(ISERROR(HLOOKUP($B116,INDIRECT("'Monthly Resource Report'!"&amp;'Reid Validation'!G$482631&amp;":"&amp;'Reid Validation'!G$482632),'Reid Validation'!G$482633,FALSE)),0,HLOOKUP($B116,INDIRECT("'Monthly Resource Report'!"&amp;'Reid Validation'!G$482631&amp;":"&amp;'Reid Validation'!G$482632),'Reid Validation'!G$482633,FALSE))</f>
        <v>0</v>
      </c>
      <c r="H116" s="297">
        <f ca="1">+IF(ISERROR(HLOOKUP($B116,INDIRECT("'Monthly Resource Report'!"&amp;'Reid Validation'!H$482631&amp;":"&amp;'Reid Validation'!H$482632),'Reid Validation'!H$482633,FALSE)),0,HLOOKUP($B116,INDIRECT("'Monthly Resource Report'!"&amp;'Reid Validation'!H$482631&amp;":"&amp;'Reid Validation'!H$482632),'Reid Validation'!H$482633,FALSE))</f>
        <v>0</v>
      </c>
      <c r="I116" s="317">
        <f ca="1">+IF(ISERROR(HLOOKUP($B116,INDIRECT("'Monthly Resource Report'!"&amp;'Reid Validation'!I$482631&amp;":"&amp;'Reid Validation'!I$482632),'Reid Validation'!I$482633,FALSE)),0,HLOOKUP($B116,INDIRECT("'Monthly Resource Report'!"&amp;'Reid Validation'!I$482631&amp;":"&amp;'Reid Validation'!I$482632),'Reid Validation'!I$482633,FALSE))</f>
        <v>0</v>
      </c>
      <c r="J116" s="318">
        <f ca="1">+IF(ISERROR(HLOOKUP($B116,INDIRECT("'Monthly Resource Report'!"&amp;'Reid Validation'!J$482631&amp;":"&amp;'Reid Validation'!J$482632),'Reid Validation'!J$482633,FALSE)),0,HLOOKUP($B116,INDIRECT("'Monthly Resource Report'!"&amp;'Reid Validation'!J$482631&amp;":"&amp;'Reid Validation'!J$482632),'Reid Validation'!J$482633,FALSE))</f>
        <v>0</v>
      </c>
      <c r="L116" s="301">
        <v>44713</v>
      </c>
      <c r="M116" s="294">
        <v>60</v>
      </c>
      <c r="N116" s="297">
        <v>0</v>
      </c>
      <c r="O116" s="299">
        <v>0.7</v>
      </c>
      <c r="P116" s="295">
        <v>0.06</v>
      </c>
      <c r="Q116" s="294">
        <f ca="1">+IF(ISERROR(HLOOKUP($B116,INDIRECT("'Monthly Resource Report'!"&amp;'Reid Validation'!Q$482631&amp;":"&amp;'Reid Validation'!Q$482632),'Reid Validation'!Q$482633,FALSE)),0,HLOOKUP($B116,INDIRECT("'Monthly Resource Report'!"&amp;'Reid Validation'!Q$482631&amp;":"&amp;'Reid Validation'!Q$482632),'Reid Validation'!Q$482633,FALSE))</f>
        <v>60</v>
      </c>
      <c r="R116" s="297">
        <f ca="1">+IF(ISERROR(HLOOKUP($B116,INDIRECT("'Monthly Resource Report'!"&amp;'Reid Validation'!R$482631&amp;":"&amp;'Reid Validation'!R$482632),'Reid Validation'!R$482633,FALSE)),0,HLOOKUP($B116,INDIRECT("'Monthly Resource Report'!"&amp;'Reid Validation'!R$482631&amp;":"&amp;'Reid Validation'!R$482632),'Reid Validation'!R$482633,FALSE))</f>
        <v>0</v>
      </c>
      <c r="S116" s="317">
        <f ca="1">+IF(ISERROR(HLOOKUP($B116,INDIRECT("'Monthly Resource Report'!"&amp;'Reid Validation'!S$482631&amp;":"&amp;'Reid Validation'!S$482632),'Reid Validation'!S$482633,FALSE)),0,HLOOKUP($B116,INDIRECT("'Monthly Resource Report'!"&amp;'Reid Validation'!S$482631&amp;":"&amp;'Reid Validation'!S$482632),'Reid Validation'!S$482633,FALSE))</f>
        <v>0.71047796143786524</v>
      </c>
      <c r="T116" s="318">
        <f ca="1">+IF(ISERROR(HLOOKUP($B116,INDIRECT("'Monthly Resource Report'!"&amp;'Reid Validation'!T$482631&amp;":"&amp;'Reid Validation'!T$482632),'Reid Validation'!T$482633,FALSE)),0,HLOOKUP($B116,INDIRECT("'Monthly Resource Report'!"&amp;'Reid Validation'!T$482631&amp;":"&amp;'Reid Validation'!T$482632),'Reid Validation'!T$482633,FALSE))</f>
        <v>6.02979105801437E-2</v>
      </c>
    </row>
    <row r="117" spans="2:20" s="29" customFormat="1">
      <c r="B117" s="301">
        <v>44743</v>
      </c>
      <c r="C117" s="294">
        <v>45</v>
      </c>
      <c r="D117" s="297">
        <v>0</v>
      </c>
      <c r="E117" s="299">
        <v>0.3</v>
      </c>
      <c r="F117" s="295">
        <v>0.06</v>
      </c>
      <c r="G117" s="294">
        <f ca="1">+IF(ISERROR(HLOOKUP($B117,INDIRECT("'Monthly Resource Report'!"&amp;'Reid Validation'!G$482631&amp;":"&amp;'Reid Validation'!G$482632),'Reid Validation'!G$482633,FALSE)),0,HLOOKUP($B117,INDIRECT("'Monthly Resource Report'!"&amp;'Reid Validation'!G$482631&amp;":"&amp;'Reid Validation'!G$482632),'Reid Validation'!G$482633,FALSE))</f>
        <v>45</v>
      </c>
      <c r="H117" s="297">
        <f ca="1">+IF(ISERROR(HLOOKUP($B117,INDIRECT("'Monthly Resource Report'!"&amp;'Reid Validation'!H$482631&amp;":"&amp;'Reid Validation'!H$482632),'Reid Validation'!H$482633,FALSE)),0,HLOOKUP($B117,INDIRECT("'Monthly Resource Report'!"&amp;'Reid Validation'!H$482631&amp;":"&amp;'Reid Validation'!H$482632),'Reid Validation'!H$482633,FALSE))</f>
        <v>0</v>
      </c>
      <c r="I117" s="317">
        <f ca="1">+IF(ISERROR(HLOOKUP($B117,INDIRECT("'Monthly Resource Report'!"&amp;'Reid Validation'!I$482631&amp;":"&amp;'Reid Validation'!I$482632),'Reid Validation'!I$482633,FALSE)),0,HLOOKUP($B117,INDIRECT("'Monthly Resource Report'!"&amp;'Reid Validation'!I$482631&amp;":"&amp;'Reid Validation'!I$482632),'Reid Validation'!I$482633,FALSE))</f>
        <v>0.29276126542013314</v>
      </c>
      <c r="J117" s="318">
        <f ca="1">+IF(ISERROR(HLOOKUP($B117,INDIRECT("'Monthly Resource Report'!"&amp;'Reid Validation'!J$482631&amp;":"&amp;'Reid Validation'!J$482632),'Reid Validation'!J$482633,FALSE)),0,HLOOKUP($B117,INDIRECT("'Monthly Resource Report'!"&amp;'Reid Validation'!J$482631&amp;":"&amp;'Reid Validation'!J$482632),'Reid Validation'!J$482633,FALSE))</f>
        <v>6.1766965874206263E-2</v>
      </c>
      <c r="L117" s="301">
        <v>44743</v>
      </c>
      <c r="M117" s="294">
        <v>58</v>
      </c>
      <c r="N117" s="297">
        <v>0</v>
      </c>
      <c r="O117" s="299">
        <v>0.7</v>
      </c>
      <c r="P117" s="295">
        <v>0.06</v>
      </c>
      <c r="Q117" s="294">
        <f ca="1">+IF(ISERROR(HLOOKUP($B117,INDIRECT("'Monthly Resource Report'!"&amp;'Reid Validation'!Q$482631&amp;":"&amp;'Reid Validation'!Q$482632),'Reid Validation'!Q$482633,FALSE)),0,HLOOKUP($B117,INDIRECT("'Monthly Resource Report'!"&amp;'Reid Validation'!Q$482631&amp;":"&amp;'Reid Validation'!Q$482632),'Reid Validation'!Q$482633,FALSE))</f>
        <v>58</v>
      </c>
      <c r="R117" s="297">
        <f ca="1">+IF(ISERROR(HLOOKUP($B117,INDIRECT("'Monthly Resource Report'!"&amp;'Reid Validation'!R$482631&amp;":"&amp;'Reid Validation'!R$482632),'Reid Validation'!R$482633,FALSE)),0,HLOOKUP($B117,INDIRECT("'Monthly Resource Report'!"&amp;'Reid Validation'!R$482631&amp;":"&amp;'Reid Validation'!R$482632),'Reid Validation'!R$482633,FALSE))</f>
        <v>0</v>
      </c>
      <c r="S117" s="317">
        <f ca="1">+IF(ISERROR(HLOOKUP($B117,INDIRECT("'Monthly Resource Report'!"&amp;'Reid Validation'!S$482631&amp;":"&amp;'Reid Validation'!S$482632),'Reid Validation'!S$482633,FALSE)),0,HLOOKUP($B117,INDIRECT("'Monthly Resource Report'!"&amp;'Reid Validation'!S$482631&amp;":"&amp;'Reid Validation'!S$482632),'Reid Validation'!S$482633,FALSE))</f>
        <v>0.7180338588951376</v>
      </c>
      <c r="T117" s="318">
        <f ca="1">+IF(ISERROR(HLOOKUP($B117,INDIRECT("'Monthly Resource Report'!"&amp;'Reid Validation'!T$482631&amp;":"&amp;'Reid Validation'!T$482632),'Reid Validation'!T$482633,FALSE)),0,HLOOKUP($B117,INDIRECT("'Monthly Resource Report'!"&amp;'Reid Validation'!T$482631&amp;":"&amp;'Reid Validation'!T$482632),'Reid Validation'!T$482633,FALSE))</f>
        <v>6.0305929357634347E-2</v>
      </c>
    </row>
    <row r="118" spans="2:20" s="29" customFormat="1">
      <c r="B118" s="301">
        <v>44774</v>
      </c>
      <c r="C118" s="294">
        <v>45</v>
      </c>
      <c r="D118" s="297">
        <v>0</v>
      </c>
      <c r="E118" s="299">
        <v>0.3</v>
      </c>
      <c r="F118" s="295">
        <v>0.06</v>
      </c>
      <c r="G118" s="294">
        <f ca="1">+IF(ISERROR(HLOOKUP($B118,INDIRECT("'Monthly Resource Report'!"&amp;'Reid Validation'!G$482631&amp;":"&amp;'Reid Validation'!G$482632),'Reid Validation'!G$482633,FALSE)),0,HLOOKUP($B118,INDIRECT("'Monthly Resource Report'!"&amp;'Reid Validation'!G$482631&amp;":"&amp;'Reid Validation'!G$482632),'Reid Validation'!G$482633,FALSE))</f>
        <v>45</v>
      </c>
      <c r="H118" s="297">
        <f ca="1">+IF(ISERROR(HLOOKUP($B118,INDIRECT("'Monthly Resource Report'!"&amp;'Reid Validation'!H$482631&amp;":"&amp;'Reid Validation'!H$482632),'Reid Validation'!H$482633,FALSE)),0,HLOOKUP($B118,INDIRECT("'Monthly Resource Report'!"&amp;'Reid Validation'!H$482631&amp;":"&amp;'Reid Validation'!H$482632),'Reid Validation'!H$482633,FALSE))</f>
        <v>0</v>
      </c>
      <c r="I118" s="317">
        <f ca="1">+IF(ISERROR(HLOOKUP($B118,INDIRECT("'Monthly Resource Report'!"&amp;'Reid Validation'!I$482631&amp;":"&amp;'Reid Validation'!I$482632),'Reid Validation'!I$482633,FALSE)),0,HLOOKUP($B118,INDIRECT("'Monthly Resource Report'!"&amp;'Reid Validation'!I$482631&amp;":"&amp;'Reid Validation'!I$482632),'Reid Validation'!I$482633,FALSE))</f>
        <v>0.29439610612083633</v>
      </c>
      <c r="J118" s="318">
        <f ca="1">+IF(ISERROR(HLOOKUP($B118,INDIRECT("'Monthly Resource Report'!"&amp;'Reid Validation'!J$482631&amp;":"&amp;'Reid Validation'!J$482632),'Reid Validation'!J$482633,FALSE)),0,HLOOKUP($B118,INDIRECT("'Monthly Resource Report'!"&amp;'Reid Validation'!J$482631&amp;":"&amp;'Reid Validation'!J$482632),'Reid Validation'!J$482633,FALSE))</f>
        <v>6.570579759798377E-2</v>
      </c>
      <c r="L118" s="301">
        <v>44774</v>
      </c>
      <c r="M118" s="294">
        <v>58</v>
      </c>
      <c r="N118" s="297">
        <v>0</v>
      </c>
      <c r="O118" s="299">
        <v>0.7</v>
      </c>
      <c r="P118" s="295">
        <v>0.06</v>
      </c>
      <c r="Q118" s="294">
        <f ca="1">+IF(ISERROR(HLOOKUP($B118,INDIRECT("'Monthly Resource Report'!"&amp;'Reid Validation'!Q$482631&amp;":"&amp;'Reid Validation'!Q$482632),'Reid Validation'!Q$482633,FALSE)),0,HLOOKUP($B118,INDIRECT("'Monthly Resource Report'!"&amp;'Reid Validation'!Q$482631&amp;":"&amp;'Reid Validation'!Q$482632),'Reid Validation'!Q$482633,FALSE))</f>
        <v>58</v>
      </c>
      <c r="R118" s="297">
        <f ca="1">+IF(ISERROR(HLOOKUP($B118,INDIRECT("'Monthly Resource Report'!"&amp;'Reid Validation'!R$482631&amp;":"&amp;'Reid Validation'!R$482632),'Reid Validation'!R$482633,FALSE)),0,HLOOKUP($B118,INDIRECT("'Monthly Resource Report'!"&amp;'Reid Validation'!R$482631&amp;":"&amp;'Reid Validation'!R$482632),'Reid Validation'!R$482633,FALSE))</f>
        <v>0</v>
      </c>
      <c r="S118" s="317">
        <f ca="1">+IF(ISERROR(HLOOKUP($B118,INDIRECT("'Monthly Resource Report'!"&amp;'Reid Validation'!S$482631&amp;":"&amp;'Reid Validation'!S$482632),'Reid Validation'!S$482633,FALSE)),0,HLOOKUP($B118,INDIRECT("'Monthly Resource Report'!"&amp;'Reid Validation'!S$482631&amp;":"&amp;'Reid Validation'!S$482632),'Reid Validation'!S$482633,FALSE))</f>
        <v>0.71839884116928221</v>
      </c>
      <c r="T118" s="318">
        <f ca="1">+IF(ISERROR(HLOOKUP($B118,INDIRECT("'Monthly Resource Report'!"&amp;'Reid Validation'!T$482631&amp;":"&amp;'Reid Validation'!T$482632),'Reid Validation'!T$482633,FALSE)),0,HLOOKUP($B118,INDIRECT("'Monthly Resource Report'!"&amp;'Reid Validation'!T$482631&amp;":"&amp;'Reid Validation'!T$482632),'Reid Validation'!T$482633,FALSE))</f>
        <v>6.0364996675494727E-2</v>
      </c>
    </row>
    <row r="119" spans="2:20" s="29" customFormat="1">
      <c r="B119" s="301">
        <v>44805</v>
      </c>
      <c r="C119" s="294">
        <v>45</v>
      </c>
      <c r="D119" s="297">
        <v>0</v>
      </c>
      <c r="E119" s="299">
        <v>0.3</v>
      </c>
      <c r="F119" s="295">
        <v>0.06</v>
      </c>
      <c r="G119" s="294">
        <f ca="1">+IF(ISERROR(HLOOKUP($B119,INDIRECT("'Monthly Resource Report'!"&amp;'Reid Validation'!G$482631&amp;":"&amp;'Reid Validation'!G$482632),'Reid Validation'!G$482633,FALSE)),0,HLOOKUP($B119,INDIRECT("'Monthly Resource Report'!"&amp;'Reid Validation'!G$482631&amp;":"&amp;'Reid Validation'!G$482632),'Reid Validation'!G$482633,FALSE))</f>
        <v>0</v>
      </c>
      <c r="H119" s="297">
        <f ca="1">+IF(ISERROR(HLOOKUP($B119,INDIRECT("'Monthly Resource Report'!"&amp;'Reid Validation'!H$482631&amp;":"&amp;'Reid Validation'!H$482632),'Reid Validation'!H$482633,FALSE)),0,HLOOKUP($B119,INDIRECT("'Monthly Resource Report'!"&amp;'Reid Validation'!H$482631&amp;":"&amp;'Reid Validation'!H$482632),'Reid Validation'!H$482633,FALSE))</f>
        <v>0</v>
      </c>
      <c r="I119" s="317">
        <f ca="1">+IF(ISERROR(HLOOKUP($B119,INDIRECT("'Monthly Resource Report'!"&amp;'Reid Validation'!I$482631&amp;":"&amp;'Reid Validation'!I$482632),'Reid Validation'!I$482633,FALSE)),0,HLOOKUP($B119,INDIRECT("'Monthly Resource Report'!"&amp;'Reid Validation'!I$482631&amp;":"&amp;'Reid Validation'!I$482632),'Reid Validation'!I$482633,FALSE))</f>
        <v>0</v>
      </c>
      <c r="J119" s="318">
        <f ca="1">+IF(ISERROR(HLOOKUP($B119,INDIRECT("'Monthly Resource Report'!"&amp;'Reid Validation'!J$482631&amp;":"&amp;'Reid Validation'!J$482632),'Reid Validation'!J$482633,FALSE)),0,HLOOKUP($B119,INDIRECT("'Monthly Resource Report'!"&amp;'Reid Validation'!J$482631&amp;":"&amp;'Reid Validation'!J$482632),'Reid Validation'!J$482633,FALSE))</f>
        <v>0</v>
      </c>
      <c r="L119" s="301">
        <v>44805</v>
      </c>
      <c r="M119" s="294">
        <v>58</v>
      </c>
      <c r="N119" s="297">
        <v>0</v>
      </c>
      <c r="O119" s="299">
        <v>0.7</v>
      </c>
      <c r="P119" s="295">
        <v>0.06</v>
      </c>
      <c r="Q119" s="294">
        <f ca="1">+IF(ISERROR(HLOOKUP($B119,INDIRECT("'Monthly Resource Report'!"&amp;'Reid Validation'!Q$482631&amp;":"&amp;'Reid Validation'!Q$482632),'Reid Validation'!Q$482633,FALSE)),0,HLOOKUP($B119,INDIRECT("'Monthly Resource Report'!"&amp;'Reid Validation'!Q$482631&amp;":"&amp;'Reid Validation'!Q$482632),'Reid Validation'!Q$482633,FALSE))</f>
        <v>58</v>
      </c>
      <c r="R119" s="297">
        <f ca="1">+IF(ISERROR(HLOOKUP($B119,INDIRECT("'Monthly Resource Report'!"&amp;'Reid Validation'!R$482631&amp;":"&amp;'Reid Validation'!R$482632),'Reid Validation'!R$482633,FALSE)),0,HLOOKUP($B119,INDIRECT("'Monthly Resource Report'!"&amp;'Reid Validation'!R$482631&amp;":"&amp;'Reid Validation'!R$482632),'Reid Validation'!R$482633,FALSE))</f>
        <v>0</v>
      </c>
      <c r="S119" s="317">
        <f ca="1">+IF(ISERROR(HLOOKUP($B119,INDIRECT("'Monthly Resource Report'!"&amp;'Reid Validation'!S$482631&amp;":"&amp;'Reid Validation'!S$482632),'Reid Validation'!S$482633,FALSE)),0,HLOOKUP($B119,INDIRECT("'Monthly Resource Report'!"&amp;'Reid Validation'!S$482631&amp;":"&amp;'Reid Validation'!S$482632),'Reid Validation'!S$482633,FALSE))</f>
        <v>0.71248051298596937</v>
      </c>
      <c r="T119" s="318">
        <f ca="1">+IF(ISERROR(HLOOKUP($B119,INDIRECT("'Monthly Resource Report'!"&amp;'Reid Validation'!T$482631&amp;":"&amp;'Reid Validation'!T$482632),'Reid Validation'!T$482633,FALSE)),0,HLOOKUP($B119,INDIRECT("'Monthly Resource Report'!"&amp;'Reid Validation'!T$482631&amp;":"&amp;'Reid Validation'!T$482632),'Reid Validation'!T$482633,FALSE))</f>
        <v>6.048004354563135E-2</v>
      </c>
    </row>
    <row r="120" spans="2:20" s="29" customFormat="1">
      <c r="B120" s="301">
        <v>44835</v>
      </c>
      <c r="C120" s="294">
        <v>45</v>
      </c>
      <c r="D120" s="297">
        <v>0</v>
      </c>
      <c r="E120" s="299">
        <v>0.3</v>
      </c>
      <c r="F120" s="295">
        <v>0.06</v>
      </c>
      <c r="G120" s="294">
        <f ca="1">+IF(ISERROR(HLOOKUP($B120,INDIRECT("'Monthly Resource Report'!"&amp;'Reid Validation'!G$482631&amp;":"&amp;'Reid Validation'!G$482632),'Reid Validation'!G$482633,FALSE)),0,HLOOKUP($B120,INDIRECT("'Monthly Resource Report'!"&amp;'Reid Validation'!G$482631&amp;":"&amp;'Reid Validation'!G$482632),'Reid Validation'!G$482633,FALSE))</f>
        <v>0</v>
      </c>
      <c r="H120" s="297">
        <f ca="1">+IF(ISERROR(HLOOKUP($B120,INDIRECT("'Monthly Resource Report'!"&amp;'Reid Validation'!H$482631&amp;":"&amp;'Reid Validation'!H$482632),'Reid Validation'!H$482633,FALSE)),0,HLOOKUP($B120,INDIRECT("'Monthly Resource Report'!"&amp;'Reid Validation'!H$482631&amp;":"&amp;'Reid Validation'!H$482632),'Reid Validation'!H$482633,FALSE))</f>
        <v>0</v>
      </c>
      <c r="I120" s="317">
        <f ca="1">+IF(ISERROR(HLOOKUP($B120,INDIRECT("'Monthly Resource Report'!"&amp;'Reid Validation'!I$482631&amp;":"&amp;'Reid Validation'!I$482632),'Reid Validation'!I$482633,FALSE)),0,HLOOKUP($B120,INDIRECT("'Monthly Resource Report'!"&amp;'Reid Validation'!I$482631&amp;":"&amp;'Reid Validation'!I$482632),'Reid Validation'!I$482633,FALSE))</f>
        <v>0</v>
      </c>
      <c r="J120" s="318">
        <f ca="1">+IF(ISERROR(HLOOKUP($B120,INDIRECT("'Monthly Resource Report'!"&amp;'Reid Validation'!J$482631&amp;":"&amp;'Reid Validation'!J$482632),'Reid Validation'!J$482633,FALSE)),0,HLOOKUP($B120,INDIRECT("'Monthly Resource Report'!"&amp;'Reid Validation'!J$482631&amp;":"&amp;'Reid Validation'!J$482632),'Reid Validation'!J$482633,FALSE))</f>
        <v>0</v>
      </c>
      <c r="L120" s="301">
        <v>44835</v>
      </c>
      <c r="M120" s="294">
        <v>60</v>
      </c>
      <c r="N120" s="297">
        <v>0</v>
      </c>
      <c r="O120" s="299">
        <v>0.7</v>
      </c>
      <c r="P120" s="295">
        <v>0.06</v>
      </c>
      <c r="Q120" s="294">
        <f ca="1">+IF(ISERROR(HLOOKUP($B120,INDIRECT("'Monthly Resource Report'!"&amp;'Reid Validation'!Q$482631&amp;":"&amp;'Reid Validation'!Q$482632),'Reid Validation'!Q$482633,FALSE)),0,HLOOKUP($B120,INDIRECT("'Monthly Resource Report'!"&amp;'Reid Validation'!Q$482631&amp;":"&amp;'Reid Validation'!Q$482632),'Reid Validation'!Q$482633,FALSE))</f>
        <v>60</v>
      </c>
      <c r="R120" s="297">
        <f ca="1">+IF(ISERROR(HLOOKUP($B120,INDIRECT("'Monthly Resource Report'!"&amp;'Reid Validation'!R$482631&amp;":"&amp;'Reid Validation'!R$482632),'Reid Validation'!R$482633,FALSE)),0,HLOOKUP($B120,INDIRECT("'Monthly Resource Report'!"&amp;'Reid Validation'!R$482631&amp;":"&amp;'Reid Validation'!R$482632),'Reid Validation'!R$482633,FALSE))</f>
        <v>0</v>
      </c>
      <c r="S120" s="317">
        <f ca="1">+IF(ISERROR(HLOOKUP($B120,INDIRECT("'Monthly Resource Report'!"&amp;'Reid Validation'!S$482631&amp;":"&amp;'Reid Validation'!S$482632),'Reid Validation'!S$482633,FALSE)),0,HLOOKUP($B120,INDIRECT("'Monthly Resource Report'!"&amp;'Reid Validation'!S$482631&amp;":"&amp;'Reid Validation'!S$482632),'Reid Validation'!S$482633,FALSE))</f>
        <v>0.69478068181092079</v>
      </c>
      <c r="T120" s="318">
        <f ca="1">+IF(ISERROR(HLOOKUP($B120,INDIRECT("'Monthly Resource Report'!"&amp;'Reid Validation'!T$482631&amp;":"&amp;'Reid Validation'!T$482632),'Reid Validation'!T$482633,FALSE)),0,HLOOKUP($B120,INDIRECT("'Monthly Resource Report'!"&amp;'Reid Validation'!T$482631&amp;":"&amp;'Reid Validation'!T$482632),'Reid Validation'!T$482633,FALSE))</f>
        <v>6.0767229302531735E-2</v>
      </c>
    </row>
    <row r="121" spans="2:20" s="29" customFormat="1">
      <c r="B121" s="301">
        <v>44866</v>
      </c>
      <c r="C121" s="294">
        <v>45</v>
      </c>
      <c r="D121" s="297">
        <v>0</v>
      </c>
      <c r="E121" s="299">
        <v>0.3</v>
      </c>
      <c r="F121" s="295">
        <v>0.06</v>
      </c>
      <c r="G121" s="294">
        <f ca="1">+IF(ISERROR(HLOOKUP($B121,INDIRECT("'Monthly Resource Report'!"&amp;'Reid Validation'!G$482631&amp;":"&amp;'Reid Validation'!G$482632),'Reid Validation'!G$482633,FALSE)),0,HLOOKUP($B121,INDIRECT("'Monthly Resource Report'!"&amp;'Reid Validation'!G$482631&amp;":"&amp;'Reid Validation'!G$482632),'Reid Validation'!G$482633,FALSE))</f>
        <v>0</v>
      </c>
      <c r="H121" s="297">
        <f ca="1">+IF(ISERROR(HLOOKUP($B121,INDIRECT("'Monthly Resource Report'!"&amp;'Reid Validation'!H$482631&amp;":"&amp;'Reid Validation'!H$482632),'Reid Validation'!H$482633,FALSE)),0,HLOOKUP($B121,INDIRECT("'Monthly Resource Report'!"&amp;'Reid Validation'!H$482631&amp;":"&amp;'Reid Validation'!H$482632),'Reid Validation'!H$482633,FALSE))</f>
        <v>0</v>
      </c>
      <c r="I121" s="317">
        <f ca="1">+IF(ISERROR(HLOOKUP($B121,INDIRECT("'Monthly Resource Report'!"&amp;'Reid Validation'!I$482631&amp;":"&amp;'Reid Validation'!I$482632),'Reid Validation'!I$482633,FALSE)),0,HLOOKUP($B121,INDIRECT("'Monthly Resource Report'!"&amp;'Reid Validation'!I$482631&amp;":"&amp;'Reid Validation'!I$482632),'Reid Validation'!I$482633,FALSE))</f>
        <v>0</v>
      </c>
      <c r="J121" s="318">
        <f ca="1">+IF(ISERROR(HLOOKUP($B121,INDIRECT("'Monthly Resource Report'!"&amp;'Reid Validation'!J$482631&amp;":"&amp;'Reid Validation'!J$482632),'Reid Validation'!J$482633,FALSE)),0,HLOOKUP($B121,INDIRECT("'Monthly Resource Report'!"&amp;'Reid Validation'!J$482631&amp;":"&amp;'Reid Validation'!J$482632),'Reid Validation'!J$482633,FALSE))</f>
        <v>0</v>
      </c>
      <c r="L121" s="301">
        <v>44866</v>
      </c>
      <c r="M121" s="294">
        <v>60</v>
      </c>
      <c r="N121" s="297">
        <v>0</v>
      </c>
      <c r="O121" s="299">
        <v>0.7</v>
      </c>
      <c r="P121" s="295">
        <v>0.06</v>
      </c>
      <c r="Q121" s="294">
        <f ca="1">+IF(ISERROR(HLOOKUP($B121,INDIRECT("'Monthly Resource Report'!"&amp;'Reid Validation'!Q$482631&amp;":"&amp;'Reid Validation'!Q$482632),'Reid Validation'!Q$482633,FALSE)),0,HLOOKUP($B121,INDIRECT("'Monthly Resource Report'!"&amp;'Reid Validation'!Q$482631&amp;":"&amp;'Reid Validation'!Q$482632),'Reid Validation'!Q$482633,FALSE))</f>
        <v>60</v>
      </c>
      <c r="R121" s="297">
        <f ca="1">+IF(ISERROR(HLOOKUP($B121,INDIRECT("'Monthly Resource Report'!"&amp;'Reid Validation'!R$482631&amp;":"&amp;'Reid Validation'!R$482632),'Reid Validation'!R$482633,FALSE)),0,HLOOKUP($B121,INDIRECT("'Monthly Resource Report'!"&amp;'Reid Validation'!R$482631&amp;":"&amp;'Reid Validation'!R$482632),'Reid Validation'!R$482633,FALSE))</f>
        <v>0</v>
      </c>
      <c r="S121" s="317">
        <f ca="1">+IF(ISERROR(HLOOKUP($B121,INDIRECT("'Monthly Resource Report'!"&amp;'Reid Validation'!S$482631&amp;":"&amp;'Reid Validation'!S$482632),'Reid Validation'!S$482633,FALSE)),0,HLOOKUP($B121,INDIRECT("'Monthly Resource Report'!"&amp;'Reid Validation'!S$482631&amp;":"&amp;'Reid Validation'!S$482632),'Reid Validation'!S$482633,FALSE))</f>
        <v>0.70336100750098074</v>
      </c>
      <c r="T121" s="318">
        <f ca="1">+IF(ISERROR(HLOOKUP($B121,INDIRECT("'Monthly Resource Report'!"&amp;'Reid Validation'!T$482631&amp;":"&amp;'Reid Validation'!T$482632),'Reid Validation'!T$482633,FALSE)),0,HLOOKUP($B121,INDIRECT("'Monthly Resource Report'!"&amp;'Reid Validation'!T$482631&amp;":"&amp;'Reid Validation'!T$482632),'Reid Validation'!T$482633,FALSE))</f>
        <v>6.1028202273805447E-2</v>
      </c>
    </row>
    <row r="122" spans="2:20" s="29" customFormat="1">
      <c r="B122" s="301">
        <v>44896</v>
      </c>
      <c r="C122" s="294">
        <v>45</v>
      </c>
      <c r="D122" s="297">
        <v>0</v>
      </c>
      <c r="E122" s="299">
        <v>0.3</v>
      </c>
      <c r="F122" s="295">
        <v>0.06</v>
      </c>
      <c r="G122" s="294">
        <f ca="1">+IF(ISERROR(HLOOKUP($B122,INDIRECT("'Monthly Resource Report'!"&amp;'Reid Validation'!G$482631&amp;":"&amp;'Reid Validation'!G$482632),'Reid Validation'!G$482633,FALSE)),0,HLOOKUP($B122,INDIRECT("'Monthly Resource Report'!"&amp;'Reid Validation'!G$482631&amp;":"&amp;'Reid Validation'!G$482632),'Reid Validation'!G$482633,FALSE))</f>
        <v>0</v>
      </c>
      <c r="H122" s="297">
        <f ca="1">+IF(ISERROR(HLOOKUP($B122,INDIRECT("'Monthly Resource Report'!"&amp;'Reid Validation'!H$482631&amp;":"&amp;'Reid Validation'!H$482632),'Reid Validation'!H$482633,FALSE)),0,HLOOKUP($B122,INDIRECT("'Monthly Resource Report'!"&amp;'Reid Validation'!H$482631&amp;":"&amp;'Reid Validation'!H$482632),'Reid Validation'!H$482633,FALSE))</f>
        <v>0</v>
      </c>
      <c r="I122" s="317">
        <f ca="1">+IF(ISERROR(HLOOKUP($B122,INDIRECT("'Monthly Resource Report'!"&amp;'Reid Validation'!I$482631&amp;":"&amp;'Reid Validation'!I$482632),'Reid Validation'!I$482633,FALSE)),0,HLOOKUP($B122,INDIRECT("'Monthly Resource Report'!"&amp;'Reid Validation'!I$482631&amp;":"&amp;'Reid Validation'!I$482632),'Reid Validation'!I$482633,FALSE))</f>
        <v>0</v>
      </c>
      <c r="J122" s="318">
        <f ca="1">+IF(ISERROR(HLOOKUP($B122,INDIRECT("'Monthly Resource Report'!"&amp;'Reid Validation'!J$482631&amp;":"&amp;'Reid Validation'!J$482632),'Reid Validation'!J$482633,FALSE)),0,HLOOKUP($B122,INDIRECT("'Monthly Resource Report'!"&amp;'Reid Validation'!J$482631&amp;":"&amp;'Reid Validation'!J$482632),'Reid Validation'!J$482633,FALSE))</f>
        <v>0</v>
      </c>
      <c r="L122" s="301">
        <v>44896</v>
      </c>
      <c r="M122" s="294">
        <v>65</v>
      </c>
      <c r="N122" s="297">
        <v>0</v>
      </c>
      <c r="O122" s="299">
        <v>0.7</v>
      </c>
      <c r="P122" s="295">
        <v>0.06</v>
      </c>
      <c r="Q122" s="294">
        <f ca="1">+IF(ISERROR(HLOOKUP($B122,INDIRECT("'Monthly Resource Report'!"&amp;'Reid Validation'!Q$482631&amp;":"&amp;'Reid Validation'!Q$482632),'Reid Validation'!Q$482633,FALSE)),0,HLOOKUP($B122,INDIRECT("'Monthly Resource Report'!"&amp;'Reid Validation'!Q$482631&amp;":"&amp;'Reid Validation'!Q$482632),'Reid Validation'!Q$482633,FALSE))</f>
        <v>65</v>
      </c>
      <c r="R122" s="297">
        <f ca="1">+IF(ISERROR(HLOOKUP($B122,INDIRECT("'Monthly Resource Report'!"&amp;'Reid Validation'!R$482631&amp;":"&amp;'Reid Validation'!R$482632),'Reid Validation'!R$482633,FALSE)),0,HLOOKUP($B122,INDIRECT("'Monthly Resource Report'!"&amp;'Reid Validation'!R$482631&amp;":"&amp;'Reid Validation'!R$482632),'Reid Validation'!R$482633,FALSE))</f>
        <v>0</v>
      </c>
      <c r="S122" s="317">
        <f ca="1">+IF(ISERROR(HLOOKUP($B122,INDIRECT("'Monthly Resource Report'!"&amp;'Reid Validation'!S$482631&amp;":"&amp;'Reid Validation'!S$482632),'Reid Validation'!S$482633,FALSE)),0,HLOOKUP($B122,INDIRECT("'Monthly Resource Report'!"&amp;'Reid Validation'!S$482631&amp;":"&amp;'Reid Validation'!S$482632),'Reid Validation'!S$482633,FALSE))</f>
        <v>0.70941137479234118</v>
      </c>
      <c r="T122" s="318">
        <f ca="1">+IF(ISERROR(HLOOKUP($B122,INDIRECT("'Monthly Resource Report'!"&amp;'Reid Validation'!T$482631&amp;":"&amp;'Reid Validation'!T$482632),'Reid Validation'!T$482633,FALSE)),0,HLOOKUP($B122,INDIRECT("'Monthly Resource Report'!"&amp;'Reid Validation'!T$482631&amp;":"&amp;'Reid Validation'!T$482632),'Reid Validation'!T$482633,FALSE))</f>
        <v>6.0698299447473042E-2</v>
      </c>
    </row>
    <row r="123" spans="2:20" s="29" customFormat="1">
      <c r="B123" s="301">
        <v>44927</v>
      </c>
      <c r="C123" s="294">
        <v>45</v>
      </c>
      <c r="D123" s="297">
        <v>0</v>
      </c>
      <c r="E123" s="299">
        <v>0.3</v>
      </c>
      <c r="F123" s="295">
        <v>0.06</v>
      </c>
      <c r="G123" s="294">
        <f ca="1">+IF(ISERROR(HLOOKUP($B123,INDIRECT("'Monthly Resource Report'!"&amp;'Reid Validation'!G$482631&amp;":"&amp;'Reid Validation'!G$482632),'Reid Validation'!G$482633,FALSE)),0,HLOOKUP($B123,INDIRECT("'Monthly Resource Report'!"&amp;'Reid Validation'!G$482631&amp;":"&amp;'Reid Validation'!G$482632),'Reid Validation'!G$482633,FALSE))</f>
        <v>45</v>
      </c>
      <c r="H123" s="297">
        <f ca="1">+IF(ISERROR(HLOOKUP($B123,INDIRECT("'Monthly Resource Report'!"&amp;'Reid Validation'!H$482631&amp;":"&amp;'Reid Validation'!H$482632),'Reid Validation'!H$482633,FALSE)),0,HLOOKUP($B123,INDIRECT("'Monthly Resource Report'!"&amp;'Reid Validation'!H$482631&amp;":"&amp;'Reid Validation'!H$482632),'Reid Validation'!H$482633,FALSE))</f>
        <v>0</v>
      </c>
      <c r="I123" s="317">
        <f ca="1">+IF(ISERROR(HLOOKUP($B123,INDIRECT("'Monthly Resource Report'!"&amp;'Reid Validation'!I$482631&amp;":"&amp;'Reid Validation'!I$482632),'Reid Validation'!I$482633,FALSE)),0,HLOOKUP($B123,INDIRECT("'Monthly Resource Report'!"&amp;'Reid Validation'!I$482631&amp;":"&amp;'Reid Validation'!I$482632),'Reid Validation'!I$482633,FALSE))</f>
        <v>0</v>
      </c>
      <c r="J123" s="318">
        <f ca="1">+IF(ISERROR(HLOOKUP($B123,INDIRECT("'Monthly Resource Report'!"&amp;'Reid Validation'!J$482631&amp;":"&amp;'Reid Validation'!J$482632),'Reid Validation'!J$482633,FALSE)),0,HLOOKUP($B123,INDIRECT("'Monthly Resource Report'!"&amp;'Reid Validation'!J$482631&amp;":"&amp;'Reid Validation'!J$482632),'Reid Validation'!J$482633,FALSE))</f>
        <v>0</v>
      </c>
      <c r="L123" s="301">
        <v>44927</v>
      </c>
      <c r="M123" s="294">
        <v>65</v>
      </c>
      <c r="N123" s="297">
        <v>0</v>
      </c>
      <c r="O123" s="299">
        <v>0.7</v>
      </c>
      <c r="P123" s="295">
        <v>0.06</v>
      </c>
      <c r="Q123" s="294">
        <f ca="1">+IF(ISERROR(HLOOKUP($B123,INDIRECT("'Monthly Resource Report'!"&amp;'Reid Validation'!Q$482631&amp;":"&amp;'Reid Validation'!Q$482632),'Reid Validation'!Q$482633,FALSE)),0,HLOOKUP($B123,INDIRECT("'Monthly Resource Report'!"&amp;'Reid Validation'!Q$482631&amp;":"&amp;'Reid Validation'!Q$482632),'Reid Validation'!Q$482633,FALSE))</f>
        <v>65</v>
      </c>
      <c r="R123" s="297">
        <f ca="1">+IF(ISERROR(HLOOKUP($B123,INDIRECT("'Monthly Resource Report'!"&amp;'Reid Validation'!R$482631&amp;":"&amp;'Reid Validation'!R$482632),'Reid Validation'!R$482633,FALSE)),0,HLOOKUP($B123,INDIRECT("'Monthly Resource Report'!"&amp;'Reid Validation'!R$482631&amp;":"&amp;'Reid Validation'!R$482632),'Reid Validation'!R$482633,FALSE))</f>
        <v>0</v>
      </c>
      <c r="S123" s="317">
        <f ca="1">+IF(ISERROR(HLOOKUP($B123,INDIRECT("'Monthly Resource Report'!"&amp;'Reid Validation'!S$482631&amp;":"&amp;'Reid Validation'!S$482632),'Reid Validation'!S$482633,FALSE)),0,HLOOKUP($B123,INDIRECT("'Monthly Resource Report'!"&amp;'Reid Validation'!S$482631&amp;":"&amp;'Reid Validation'!S$482632),'Reid Validation'!S$482633,FALSE))</f>
        <v>0.70687372592947362</v>
      </c>
      <c r="T123" s="318">
        <f ca="1">+IF(ISERROR(HLOOKUP($B123,INDIRECT("'Monthly Resource Report'!"&amp;'Reid Validation'!T$482631&amp;":"&amp;'Reid Validation'!T$482632),'Reid Validation'!T$482633,FALSE)),0,HLOOKUP($B123,INDIRECT("'Monthly Resource Report'!"&amp;'Reid Validation'!T$482631&amp;":"&amp;'Reid Validation'!T$482632),'Reid Validation'!T$482633,FALSE))</f>
        <v>6.0815014759336275E-2</v>
      </c>
    </row>
    <row r="124" spans="2:20" s="29" customFormat="1">
      <c r="B124" s="301">
        <v>44958</v>
      </c>
      <c r="C124" s="294">
        <v>45</v>
      </c>
      <c r="D124" s="297">
        <v>0</v>
      </c>
      <c r="E124" s="299">
        <v>0.3</v>
      </c>
      <c r="F124" s="295">
        <v>0.06</v>
      </c>
      <c r="G124" s="294">
        <f ca="1">+IF(ISERROR(HLOOKUP($B124,INDIRECT("'Monthly Resource Report'!"&amp;'Reid Validation'!G$482631&amp;":"&amp;'Reid Validation'!G$482632),'Reid Validation'!G$482633,FALSE)),0,HLOOKUP($B124,INDIRECT("'Monthly Resource Report'!"&amp;'Reid Validation'!G$482631&amp;":"&amp;'Reid Validation'!G$482632),'Reid Validation'!G$482633,FALSE))</f>
        <v>45</v>
      </c>
      <c r="H124" s="297">
        <f ca="1">+IF(ISERROR(HLOOKUP($B124,INDIRECT("'Monthly Resource Report'!"&amp;'Reid Validation'!H$482631&amp;":"&amp;'Reid Validation'!H$482632),'Reid Validation'!H$482633,FALSE)),0,HLOOKUP($B124,INDIRECT("'Monthly Resource Report'!"&amp;'Reid Validation'!H$482631&amp;":"&amp;'Reid Validation'!H$482632),'Reid Validation'!H$482633,FALSE))</f>
        <v>0</v>
      </c>
      <c r="I124" s="317">
        <f ca="1">+IF(ISERROR(HLOOKUP($B124,INDIRECT("'Monthly Resource Report'!"&amp;'Reid Validation'!I$482631&amp;":"&amp;'Reid Validation'!I$482632),'Reid Validation'!I$482633,FALSE)),0,HLOOKUP($B124,INDIRECT("'Monthly Resource Report'!"&amp;'Reid Validation'!I$482631&amp;":"&amp;'Reid Validation'!I$482632),'Reid Validation'!I$482633,FALSE))</f>
        <v>0</v>
      </c>
      <c r="J124" s="318">
        <f ca="1">+IF(ISERROR(HLOOKUP($B124,INDIRECT("'Monthly Resource Report'!"&amp;'Reid Validation'!J$482631&amp;":"&amp;'Reid Validation'!J$482632),'Reid Validation'!J$482633,FALSE)),0,HLOOKUP($B124,INDIRECT("'Monthly Resource Report'!"&amp;'Reid Validation'!J$482631&amp;":"&amp;'Reid Validation'!J$482632),'Reid Validation'!J$482633,FALSE))</f>
        <v>0</v>
      </c>
      <c r="L124" s="301">
        <v>44958</v>
      </c>
      <c r="M124" s="294">
        <v>65</v>
      </c>
      <c r="N124" s="297">
        <v>0</v>
      </c>
      <c r="O124" s="299">
        <v>0.7</v>
      </c>
      <c r="P124" s="295">
        <v>0.06</v>
      </c>
      <c r="Q124" s="294">
        <f ca="1">+IF(ISERROR(HLOOKUP($B124,INDIRECT("'Monthly Resource Report'!"&amp;'Reid Validation'!Q$482631&amp;":"&amp;'Reid Validation'!Q$482632),'Reid Validation'!Q$482633,FALSE)),0,HLOOKUP($B124,INDIRECT("'Monthly Resource Report'!"&amp;'Reid Validation'!Q$482631&amp;":"&amp;'Reid Validation'!Q$482632),'Reid Validation'!Q$482633,FALSE))</f>
        <v>65</v>
      </c>
      <c r="R124" s="297">
        <f ca="1">+IF(ISERROR(HLOOKUP($B124,INDIRECT("'Monthly Resource Report'!"&amp;'Reid Validation'!R$482631&amp;":"&amp;'Reid Validation'!R$482632),'Reid Validation'!R$482633,FALSE)),0,HLOOKUP($B124,INDIRECT("'Monthly Resource Report'!"&amp;'Reid Validation'!R$482631&amp;":"&amp;'Reid Validation'!R$482632),'Reid Validation'!R$482633,FALSE))</f>
        <v>0</v>
      </c>
      <c r="S124" s="317">
        <f ca="1">+IF(ISERROR(HLOOKUP($B124,INDIRECT("'Monthly Resource Report'!"&amp;'Reid Validation'!S$482631&amp;":"&amp;'Reid Validation'!S$482632),'Reid Validation'!S$482633,FALSE)),0,HLOOKUP($B124,INDIRECT("'Monthly Resource Report'!"&amp;'Reid Validation'!S$482631&amp;":"&amp;'Reid Validation'!S$482632),'Reid Validation'!S$482633,FALSE))</f>
        <v>0.70694874556838794</v>
      </c>
      <c r="T124" s="318">
        <f ca="1">+IF(ISERROR(HLOOKUP($B124,INDIRECT("'Monthly Resource Report'!"&amp;'Reid Validation'!T$482631&amp;":"&amp;'Reid Validation'!T$482632),'Reid Validation'!T$482633,FALSE)),0,HLOOKUP($B124,INDIRECT("'Monthly Resource Report'!"&amp;'Reid Validation'!T$482631&amp;":"&amp;'Reid Validation'!T$482632),'Reid Validation'!T$482633,FALSE))</f>
        <v>6.0870488691965353E-2</v>
      </c>
    </row>
    <row r="125" spans="2:20" s="29" customFormat="1">
      <c r="B125" s="301">
        <v>44986</v>
      </c>
      <c r="C125" s="294">
        <v>45</v>
      </c>
      <c r="D125" s="297">
        <v>0</v>
      </c>
      <c r="E125" s="299">
        <v>0.3</v>
      </c>
      <c r="F125" s="295">
        <v>0.06</v>
      </c>
      <c r="G125" s="294">
        <f ca="1">+IF(ISERROR(HLOOKUP($B125,INDIRECT("'Monthly Resource Report'!"&amp;'Reid Validation'!G$482631&amp;":"&amp;'Reid Validation'!G$482632),'Reid Validation'!G$482633,FALSE)),0,HLOOKUP($B125,INDIRECT("'Monthly Resource Report'!"&amp;'Reid Validation'!G$482631&amp;":"&amp;'Reid Validation'!G$482632),'Reid Validation'!G$482633,FALSE))</f>
        <v>0</v>
      </c>
      <c r="H125" s="297">
        <f ca="1">+IF(ISERROR(HLOOKUP($B125,INDIRECT("'Monthly Resource Report'!"&amp;'Reid Validation'!H$482631&amp;":"&amp;'Reid Validation'!H$482632),'Reid Validation'!H$482633,FALSE)),0,HLOOKUP($B125,INDIRECT("'Monthly Resource Report'!"&amp;'Reid Validation'!H$482631&amp;":"&amp;'Reid Validation'!H$482632),'Reid Validation'!H$482633,FALSE))</f>
        <v>0</v>
      </c>
      <c r="I125" s="317">
        <f ca="1">+IF(ISERROR(HLOOKUP($B125,INDIRECT("'Monthly Resource Report'!"&amp;'Reid Validation'!I$482631&amp;":"&amp;'Reid Validation'!I$482632),'Reid Validation'!I$482633,FALSE)),0,HLOOKUP($B125,INDIRECT("'Monthly Resource Report'!"&amp;'Reid Validation'!I$482631&amp;":"&amp;'Reid Validation'!I$482632),'Reid Validation'!I$482633,FALSE))</f>
        <v>0</v>
      </c>
      <c r="J125" s="318">
        <f ca="1">+IF(ISERROR(HLOOKUP($B125,INDIRECT("'Monthly Resource Report'!"&amp;'Reid Validation'!J$482631&amp;":"&amp;'Reid Validation'!J$482632),'Reid Validation'!J$482633,FALSE)),0,HLOOKUP($B125,INDIRECT("'Monthly Resource Report'!"&amp;'Reid Validation'!J$482631&amp;":"&amp;'Reid Validation'!J$482632),'Reid Validation'!J$482633,FALSE))</f>
        <v>0</v>
      </c>
      <c r="L125" s="301">
        <v>44986</v>
      </c>
      <c r="M125" s="294">
        <v>65</v>
      </c>
      <c r="N125" s="297">
        <v>0</v>
      </c>
      <c r="O125" s="299">
        <v>0.7</v>
      </c>
      <c r="P125" s="295">
        <v>0.06</v>
      </c>
      <c r="Q125" s="294">
        <f ca="1">+IF(ISERROR(HLOOKUP($B125,INDIRECT("'Monthly Resource Report'!"&amp;'Reid Validation'!Q$482631&amp;":"&amp;'Reid Validation'!Q$482632),'Reid Validation'!Q$482633,FALSE)),0,HLOOKUP($B125,INDIRECT("'Monthly Resource Report'!"&amp;'Reid Validation'!Q$482631&amp;":"&amp;'Reid Validation'!Q$482632),'Reid Validation'!Q$482633,FALSE))</f>
        <v>65</v>
      </c>
      <c r="R125" s="297">
        <f ca="1">+IF(ISERROR(HLOOKUP($B125,INDIRECT("'Monthly Resource Report'!"&amp;'Reid Validation'!R$482631&amp;":"&amp;'Reid Validation'!R$482632),'Reid Validation'!R$482633,FALSE)),0,HLOOKUP($B125,INDIRECT("'Monthly Resource Report'!"&amp;'Reid Validation'!R$482631&amp;":"&amp;'Reid Validation'!R$482632),'Reid Validation'!R$482633,FALSE))</f>
        <v>0</v>
      </c>
      <c r="S125" s="317">
        <f ca="1">+IF(ISERROR(HLOOKUP($B125,INDIRECT("'Monthly Resource Report'!"&amp;'Reid Validation'!S$482631&amp;":"&amp;'Reid Validation'!S$482632),'Reid Validation'!S$482633,FALSE)),0,HLOOKUP($B125,INDIRECT("'Monthly Resource Report'!"&amp;'Reid Validation'!S$482631&amp;":"&amp;'Reid Validation'!S$482632),'Reid Validation'!S$482633,FALSE))</f>
        <v>0.7098035313366301</v>
      </c>
      <c r="T125" s="318">
        <f ca="1">+IF(ISERROR(HLOOKUP($B125,INDIRECT("'Monthly Resource Report'!"&amp;'Reid Validation'!T$482631&amp;":"&amp;'Reid Validation'!T$482632),'Reid Validation'!T$482633,FALSE)),0,HLOOKUP($B125,INDIRECT("'Monthly Resource Report'!"&amp;'Reid Validation'!T$482631&amp;":"&amp;'Reid Validation'!T$482632),'Reid Validation'!T$482633,FALSE))</f>
        <v>6.1072144994667933E-2</v>
      </c>
    </row>
    <row r="126" spans="2:20" s="29" customFormat="1">
      <c r="B126" s="301">
        <v>45017</v>
      </c>
      <c r="C126" s="294">
        <v>45</v>
      </c>
      <c r="D126" s="297">
        <v>0</v>
      </c>
      <c r="E126" s="299">
        <v>0.3</v>
      </c>
      <c r="F126" s="295">
        <v>0.06</v>
      </c>
      <c r="G126" s="294">
        <f ca="1">+IF(ISERROR(HLOOKUP($B126,INDIRECT("'Monthly Resource Report'!"&amp;'Reid Validation'!G$482631&amp;":"&amp;'Reid Validation'!G$482632),'Reid Validation'!G$482633,FALSE)),0,HLOOKUP($B126,INDIRECT("'Monthly Resource Report'!"&amp;'Reid Validation'!G$482631&amp;":"&amp;'Reid Validation'!G$482632),'Reid Validation'!G$482633,FALSE))</f>
        <v>0</v>
      </c>
      <c r="H126" s="297">
        <f ca="1">+IF(ISERROR(HLOOKUP($B126,INDIRECT("'Monthly Resource Report'!"&amp;'Reid Validation'!H$482631&amp;":"&amp;'Reid Validation'!H$482632),'Reid Validation'!H$482633,FALSE)),0,HLOOKUP($B126,INDIRECT("'Monthly Resource Report'!"&amp;'Reid Validation'!H$482631&amp;":"&amp;'Reid Validation'!H$482632),'Reid Validation'!H$482633,FALSE))</f>
        <v>0</v>
      </c>
      <c r="I126" s="317">
        <f ca="1">+IF(ISERROR(HLOOKUP($B126,INDIRECT("'Monthly Resource Report'!"&amp;'Reid Validation'!I$482631&amp;":"&amp;'Reid Validation'!I$482632),'Reid Validation'!I$482633,FALSE)),0,HLOOKUP($B126,INDIRECT("'Monthly Resource Report'!"&amp;'Reid Validation'!I$482631&amp;":"&amp;'Reid Validation'!I$482632),'Reid Validation'!I$482633,FALSE))</f>
        <v>0</v>
      </c>
      <c r="J126" s="318">
        <f ca="1">+IF(ISERROR(HLOOKUP($B126,INDIRECT("'Monthly Resource Report'!"&amp;'Reid Validation'!J$482631&amp;":"&amp;'Reid Validation'!J$482632),'Reid Validation'!J$482633,FALSE)),0,HLOOKUP($B126,INDIRECT("'Monthly Resource Report'!"&amp;'Reid Validation'!J$482631&amp;":"&amp;'Reid Validation'!J$482632),'Reid Validation'!J$482633,FALSE))</f>
        <v>0</v>
      </c>
      <c r="L126" s="301">
        <v>45017</v>
      </c>
      <c r="M126" s="294">
        <v>65</v>
      </c>
      <c r="N126" s="297">
        <v>0</v>
      </c>
      <c r="O126" s="299">
        <v>0.7</v>
      </c>
      <c r="P126" s="295">
        <v>0.06</v>
      </c>
      <c r="Q126" s="294">
        <f ca="1">+IF(ISERROR(HLOOKUP($B126,INDIRECT("'Monthly Resource Report'!"&amp;'Reid Validation'!Q$482631&amp;":"&amp;'Reid Validation'!Q$482632),'Reid Validation'!Q$482633,FALSE)),0,HLOOKUP($B126,INDIRECT("'Monthly Resource Report'!"&amp;'Reid Validation'!Q$482631&amp;":"&amp;'Reid Validation'!Q$482632),'Reid Validation'!Q$482633,FALSE))</f>
        <v>65</v>
      </c>
      <c r="R126" s="297">
        <f ca="1">+IF(ISERROR(HLOOKUP($B126,INDIRECT("'Monthly Resource Report'!"&amp;'Reid Validation'!R$482631&amp;":"&amp;'Reid Validation'!R$482632),'Reid Validation'!R$482633,FALSE)),0,HLOOKUP($B126,INDIRECT("'Monthly Resource Report'!"&amp;'Reid Validation'!R$482631&amp;":"&amp;'Reid Validation'!R$482632),'Reid Validation'!R$482633,FALSE))</f>
        <v>0</v>
      </c>
      <c r="S126" s="317">
        <f ca="1">+IF(ISERROR(HLOOKUP($B126,INDIRECT("'Monthly Resource Report'!"&amp;'Reid Validation'!S$482631&amp;":"&amp;'Reid Validation'!S$482632),'Reid Validation'!S$482633,FALSE)),0,HLOOKUP($B126,INDIRECT("'Monthly Resource Report'!"&amp;'Reid Validation'!S$482631&amp;":"&amp;'Reid Validation'!S$482632),'Reid Validation'!S$482633,FALSE))</f>
        <v>0.70984335821956546</v>
      </c>
      <c r="T126" s="318">
        <f ca="1">+IF(ISERROR(HLOOKUP($B126,INDIRECT("'Monthly Resource Report'!"&amp;'Reid Validation'!T$482631&amp;":"&amp;'Reid Validation'!T$482632),'Reid Validation'!T$482633,FALSE)),0,HLOOKUP($B126,INDIRECT("'Monthly Resource Report'!"&amp;'Reid Validation'!T$482631&amp;":"&amp;'Reid Validation'!T$482632),'Reid Validation'!T$482633,FALSE))</f>
        <v>6.1181405997376849E-2</v>
      </c>
    </row>
    <row r="127" spans="2:20" s="29" customFormat="1">
      <c r="B127" s="301">
        <v>45047</v>
      </c>
      <c r="C127" s="294">
        <v>45</v>
      </c>
      <c r="D127" s="297">
        <v>0</v>
      </c>
      <c r="E127" s="299">
        <v>0.3</v>
      </c>
      <c r="F127" s="295">
        <v>0.06</v>
      </c>
      <c r="G127" s="294">
        <f ca="1">+IF(ISERROR(HLOOKUP($B127,INDIRECT("'Monthly Resource Report'!"&amp;'Reid Validation'!G$482631&amp;":"&amp;'Reid Validation'!G$482632),'Reid Validation'!G$482633,FALSE)),0,HLOOKUP($B127,INDIRECT("'Monthly Resource Report'!"&amp;'Reid Validation'!G$482631&amp;":"&amp;'Reid Validation'!G$482632),'Reid Validation'!G$482633,FALSE))</f>
        <v>0</v>
      </c>
      <c r="H127" s="297">
        <f ca="1">+IF(ISERROR(HLOOKUP($B127,INDIRECT("'Monthly Resource Report'!"&amp;'Reid Validation'!H$482631&amp;":"&amp;'Reid Validation'!H$482632),'Reid Validation'!H$482633,FALSE)),0,HLOOKUP($B127,INDIRECT("'Monthly Resource Report'!"&amp;'Reid Validation'!H$482631&amp;":"&amp;'Reid Validation'!H$482632),'Reid Validation'!H$482633,FALSE))</f>
        <v>0</v>
      </c>
      <c r="I127" s="317">
        <f ca="1">+IF(ISERROR(HLOOKUP($B127,INDIRECT("'Monthly Resource Report'!"&amp;'Reid Validation'!I$482631&amp;":"&amp;'Reid Validation'!I$482632),'Reid Validation'!I$482633,FALSE)),0,HLOOKUP($B127,INDIRECT("'Monthly Resource Report'!"&amp;'Reid Validation'!I$482631&amp;":"&amp;'Reid Validation'!I$482632),'Reid Validation'!I$482633,FALSE))</f>
        <v>0</v>
      </c>
      <c r="J127" s="318">
        <f ca="1">+IF(ISERROR(HLOOKUP($B127,INDIRECT("'Monthly Resource Report'!"&amp;'Reid Validation'!J$482631&amp;":"&amp;'Reid Validation'!J$482632),'Reid Validation'!J$482633,FALSE)),0,HLOOKUP($B127,INDIRECT("'Monthly Resource Report'!"&amp;'Reid Validation'!J$482631&amp;":"&amp;'Reid Validation'!J$482632),'Reid Validation'!J$482633,FALSE))</f>
        <v>0</v>
      </c>
      <c r="L127" s="301">
        <v>45047</v>
      </c>
      <c r="M127" s="294">
        <v>60</v>
      </c>
      <c r="N127" s="297">
        <v>0</v>
      </c>
      <c r="O127" s="299">
        <v>0.7</v>
      </c>
      <c r="P127" s="295">
        <v>0.06</v>
      </c>
      <c r="Q127" s="294">
        <f ca="1">+IF(ISERROR(HLOOKUP($B127,INDIRECT("'Monthly Resource Report'!"&amp;'Reid Validation'!Q$482631&amp;":"&amp;'Reid Validation'!Q$482632),'Reid Validation'!Q$482633,FALSE)),0,HLOOKUP($B127,INDIRECT("'Monthly Resource Report'!"&amp;'Reid Validation'!Q$482631&amp;":"&amp;'Reid Validation'!Q$482632),'Reid Validation'!Q$482633,FALSE))</f>
        <v>60</v>
      </c>
      <c r="R127" s="297">
        <f ca="1">+IF(ISERROR(HLOOKUP($B127,INDIRECT("'Monthly Resource Report'!"&amp;'Reid Validation'!R$482631&amp;":"&amp;'Reid Validation'!R$482632),'Reid Validation'!R$482633,FALSE)),0,HLOOKUP($B127,INDIRECT("'Monthly Resource Report'!"&amp;'Reid Validation'!R$482631&amp;":"&amp;'Reid Validation'!R$482632),'Reid Validation'!R$482633,FALSE))</f>
        <v>0</v>
      </c>
      <c r="S127" s="317">
        <f ca="1">+IF(ISERROR(HLOOKUP($B127,INDIRECT("'Monthly Resource Report'!"&amp;'Reid Validation'!S$482631&amp;":"&amp;'Reid Validation'!S$482632),'Reid Validation'!S$482633,FALSE)),0,HLOOKUP($B127,INDIRECT("'Monthly Resource Report'!"&amp;'Reid Validation'!S$482631&amp;":"&amp;'Reid Validation'!S$482632),'Reid Validation'!S$482633,FALSE))</f>
        <v>0.69251062034167643</v>
      </c>
      <c r="T127" s="318">
        <f ca="1">+IF(ISERROR(HLOOKUP($B127,INDIRECT("'Monthly Resource Report'!"&amp;'Reid Validation'!T$482631&amp;":"&amp;'Reid Validation'!T$482632),'Reid Validation'!T$482633,FALSE)),0,HLOOKUP($B127,INDIRECT("'Monthly Resource Report'!"&amp;'Reid Validation'!T$482631&amp;":"&amp;'Reid Validation'!T$482632),'Reid Validation'!T$482633,FALSE))</f>
        <v>6.0452526062670112E-2</v>
      </c>
    </row>
    <row r="128" spans="2:20" s="29" customFormat="1">
      <c r="B128" s="301">
        <v>45078</v>
      </c>
      <c r="C128" s="294">
        <v>45</v>
      </c>
      <c r="D128" s="297">
        <v>0</v>
      </c>
      <c r="E128" s="299">
        <v>0.3</v>
      </c>
      <c r="F128" s="295">
        <v>0.06</v>
      </c>
      <c r="G128" s="294">
        <f ca="1">+IF(ISERROR(HLOOKUP($B128,INDIRECT("'Monthly Resource Report'!"&amp;'Reid Validation'!G$482631&amp;":"&amp;'Reid Validation'!G$482632),'Reid Validation'!G$482633,FALSE)),0,HLOOKUP($B128,INDIRECT("'Monthly Resource Report'!"&amp;'Reid Validation'!G$482631&amp;":"&amp;'Reid Validation'!G$482632),'Reid Validation'!G$482633,FALSE))</f>
        <v>0</v>
      </c>
      <c r="H128" s="297">
        <f ca="1">+IF(ISERROR(HLOOKUP($B128,INDIRECT("'Monthly Resource Report'!"&amp;'Reid Validation'!H$482631&amp;":"&amp;'Reid Validation'!H$482632),'Reid Validation'!H$482633,FALSE)),0,HLOOKUP($B128,INDIRECT("'Monthly Resource Report'!"&amp;'Reid Validation'!H$482631&amp;":"&amp;'Reid Validation'!H$482632),'Reid Validation'!H$482633,FALSE))</f>
        <v>0</v>
      </c>
      <c r="I128" s="317">
        <f ca="1">+IF(ISERROR(HLOOKUP($B128,INDIRECT("'Monthly Resource Report'!"&amp;'Reid Validation'!I$482631&amp;":"&amp;'Reid Validation'!I$482632),'Reid Validation'!I$482633,FALSE)),0,HLOOKUP($B128,INDIRECT("'Monthly Resource Report'!"&amp;'Reid Validation'!I$482631&amp;":"&amp;'Reid Validation'!I$482632),'Reid Validation'!I$482633,FALSE))</f>
        <v>0</v>
      </c>
      <c r="J128" s="318">
        <f ca="1">+IF(ISERROR(HLOOKUP($B128,INDIRECT("'Monthly Resource Report'!"&amp;'Reid Validation'!J$482631&amp;":"&amp;'Reid Validation'!J$482632),'Reid Validation'!J$482633,FALSE)),0,HLOOKUP($B128,INDIRECT("'Monthly Resource Report'!"&amp;'Reid Validation'!J$482631&amp;":"&amp;'Reid Validation'!J$482632),'Reid Validation'!J$482633,FALSE))</f>
        <v>0</v>
      </c>
      <c r="L128" s="301">
        <v>45078</v>
      </c>
      <c r="M128" s="294">
        <v>60</v>
      </c>
      <c r="N128" s="297">
        <v>0</v>
      </c>
      <c r="O128" s="299">
        <v>0.7</v>
      </c>
      <c r="P128" s="295">
        <v>0.06</v>
      </c>
      <c r="Q128" s="294">
        <f ca="1">+IF(ISERROR(HLOOKUP($B128,INDIRECT("'Monthly Resource Report'!"&amp;'Reid Validation'!Q$482631&amp;":"&amp;'Reid Validation'!Q$482632),'Reid Validation'!Q$482633,FALSE)),0,HLOOKUP($B128,INDIRECT("'Monthly Resource Report'!"&amp;'Reid Validation'!Q$482631&amp;":"&amp;'Reid Validation'!Q$482632),'Reid Validation'!Q$482633,FALSE))</f>
        <v>60</v>
      </c>
      <c r="R128" s="297">
        <f ca="1">+IF(ISERROR(HLOOKUP($B128,INDIRECT("'Monthly Resource Report'!"&amp;'Reid Validation'!R$482631&amp;":"&amp;'Reid Validation'!R$482632),'Reid Validation'!R$482633,FALSE)),0,HLOOKUP($B128,INDIRECT("'Monthly Resource Report'!"&amp;'Reid Validation'!R$482631&amp;":"&amp;'Reid Validation'!R$482632),'Reid Validation'!R$482633,FALSE))</f>
        <v>0</v>
      </c>
      <c r="S128" s="317">
        <f ca="1">+IF(ISERROR(HLOOKUP($B128,INDIRECT("'Monthly Resource Report'!"&amp;'Reid Validation'!S$482631&amp;":"&amp;'Reid Validation'!S$482632),'Reid Validation'!S$482633,FALSE)),0,HLOOKUP($B128,INDIRECT("'Monthly Resource Report'!"&amp;'Reid Validation'!S$482631&amp;":"&amp;'Reid Validation'!S$482632),'Reid Validation'!S$482633,FALSE))</f>
        <v>0.70825844234028523</v>
      </c>
      <c r="T128" s="318">
        <f ca="1">+IF(ISERROR(HLOOKUP($B128,INDIRECT("'Monthly Resource Report'!"&amp;'Reid Validation'!T$482631&amp;":"&amp;'Reid Validation'!T$482632),'Reid Validation'!T$482633,FALSE)),0,HLOOKUP($B128,INDIRECT("'Monthly Resource Report'!"&amp;'Reid Validation'!T$482631&amp;":"&amp;'Reid Validation'!T$482632),'Reid Validation'!T$482633,FALSE))</f>
        <v>6.033792214452887E-2</v>
      </c>
    </row>
    <row r="129" spans="2:20" s="29" customFormat="1">
      <c r="B129" s="301">
        <v>45108</v>
      </c>
      <c r="C129" s="294">
        <v>45</v>
      </c>
      <c r="D129" s="297">
        <v>0</v>
      </c>
      <c r="E129" s="299">
        <v>0.3</v>
      </c>
      <c r="F129" s="295">
        <v>0.06</v>
      </c>
      <c r="G129" s="294">
        <f ca="1">+IF(ISERROR(HLOOKUP($B129,INDIRECT("'Monthly Resource Report'!"&amp;'Reid Validation'!G$482631&amp;":"&amp;'Reid Validation'!G$482632),'Reid Validation'!G$482633,FALSE)),0,HLOOKUP($B129,INDIRECT("'Monthly Resource Report'!"&amp;'Reid Validation'!G$482631&amp;":"&amp;'Reid Validation'!G$482632),'Reid Validation'!G$482633,FALSE))</f>
        <v>45</v>
      </c>
      <c r="H129" s="297">
        <f ca="1">+IF(ISERROR(HLOOKUP($B129,INDIRECT("'Monthly Resource Report'!"&amp;'Reid Validation'!H$482631&amp;":"&amp;'Reid Validation'!H$482632),'Reid Validation'!H$482633,FALSE)),0,HLOOKUP($B129,INDIRECT("'Monthly Resource Report'!"&amp;'Reid Validation'!H$482631&amp;":"&amp;'Reid Validation'!H$482632),'Reid Validation'!H$482633,FALSE))</f>
        <v>0</v>
      </c>
      <c r="I129" s="317">
        <f ca="1">+IF(ISERROR(HLOOKUP($B129,INDIRECT("'Monthly Resource Report'!"&amp;'Reid Validation'!I$482631&amp;":"&amp;'Reid Validation'!I$482632),'Reid Validation'!I$482633,FALSE)),0,HLOOKUP($B129,INDIRECT("'Monthly Resource Report'!"&amp;'Reid Validation'!I$482631&amp;":"&amp;'Reid Validation'!I$482632),'Reid Validation'!I$482633,FALSE))</f>
        <v>0.29500066474365039</v>
      </c>
      <c r="J129" s="318">
        <f ca="1">+IF(ISERROR(HLOOKUP($B129,INDIRECT("'Monthly Resource Report'!"&amp;'Reid Validation'!J$482631&amp;":"&amp;'Reid Validation'!J$482632),'Reid Validation'!J$482633,FALSE)),0,HLOOKUP($B129,INDIRECT("'Monthly Resource Report'!"&amp;'Reid Validation'!J$482631&amp;":"&amp;'Reid Validation'!J$482632),'Reid Validation'!J$482633,FALSE))</f>
        <v>6.6805083271544136E-2</v>
      </c>
      <c r="L129" s="301">
        <v>45108</v>
      </c>
      <c r="M129" s="294">
        <v>58</v>
      </c>
      <c r="N129" s="297">
        <v>0</v>
      </c>
      <c r="O129" s="299">
        <v>0.7</v>
      </c>
      <c r="P129" s="295">
        <v>0.06</v>
      </c>
      <c r="Q129" s="294">
        <f ca="1">+IF(ISERROR(HLOOKUP($B129,INDIRECT("'Monthly Resource Report'!"&amp;'Reid Validation'!Q$482631&amp;":"&amp;'Reid Validation'!Q$482632),'Reid Validation'!Q$482633,FALSE)),0,HLOOKUP($B129,INDIRECT("'Monthly Resource Report'!"&amp;'Reid Validation'!Q$482631&amp;":"&amp;'Reid Validation'!Q$482632),'Reid Validation'!Q$482633,FALSE))</f>
        <v>58</v>
      </c>
      <c r="R129" s="297">
        <f ca="1">+IF(ISERROR(HLOOKUP($B129,INDIRECT("'Monthly Resource Report'!"&amp;'Reid Validation'!R$482631&amp;":"&amp;'Reid Validation'!R$482632),'Reid Validation'!R$482633,FALSE)),0,HLOOKUP($B129,INDIRECT("'Monthly Resource Report'!"&amp;'Reid Validation'!R$482631&amp;":"&amp;'Reid Validation'!R$482632),'Reid Validation'!R$482633,FALSE))</f>
        <v>0</v>
      </c>
      <c r="S129" s="317">
        <f ca="1">+IF(ISERROR(HLOOKUP($B129,INDIRECT("'Monthly Resource Report'!"&amp;'Reid Validation'!S$482631&amp;":"&amp;'Reid Validation'!S$482632),'Reid Validation'!S$482633,FALSE)),0,HLOOKUP($B129,INDIRECT("'Monthly Resource Report'!"&amp;'Reid Validation'!S$482631&amp;":"&amp;'Reid Validation'!S$482632),'Reid Validation'!S$482633,FALSE))</f>
        <v>0.71834359967676475</v>
      </c>
      <c r="T129" s="318">
        <f ca="1">+IF(ISERROR(HLOOKUP($B129,INDIRECT("'Monthly Resource Report'!"&amp;'Reid Validation'!T$482631&amp;":"&amp;'Reid Validation'!T$482632),'Reid Validation'!T$482633,FALSE)),0,HLOOKUP($B129,INDIRECT("'Monthly Resource Report'!"&amp;'Reid Validation'!T$482631&amp;":"&amp;'Reid Validation'!T$482632),'Reid Validation'!T$482633,FALSE))</f>
        <v>6.0346548128988868E-2</v>
      </c>
    </row>
    <row r="130" spans="2:20" s="29" customFormat="1">
      <c r="B130" s="301">
        <v>45139</v>
      </c>
      <c r="C130" s="294">
        <v>45</v>
      </c>
      <c r="D130" s="297">
        <v>0</v>
      </c>
      <c r="E130" s="299">
        <v>0.3</v>
      </c>
      <c r="F130" s="295">
        <v>0.06</v>
      </c>
      <c r="G130" s="294">
        <f ca="1">+IF(ISERROR(HLOOKUP($B130,INDIRECT("'Monthly Resource Report'!"&amp;'Reid Validation'!G$482631&amp;":"&amp;'Reid Validation'!G$482632),'Reid Validation'!G$482633,FALSE)),0,HLOOKUP($B130,INDIRECT("'Monthly Resource Report'!"&amp;'Reid Validation'!G$482631&amp;":"&amp;'Reid Validation'!G$482632),'Reid Validation'!G$482633,FALSE))</f>
        <v>45</v>
      </c>
      <c r="H130" s="297">
        <f ca="1">+IF(ISERROR(HLOOKUP($B130,INDIRECT("'Monthly Resource Report'!"&amp;'Reid Validation'!H$482631&amp;":"&amp;'Reid Validation'!H$482632),'Reid Validation'!H$482633,FALSE)),0,HLOOKUP($B130,INDIRECT("'Monthly Resource Report'!"&amp;'Reid Validation'!H$482631&amp;":"&amp;'Reid Validation'!H$482632),'Reid Validation'!H$482633,FALSE))</f>
        <v>0</v>
      </c>
      <c r="I130" s="317">
        <f ca="1">+IF(ISERROR(HLOOKUP($B130,INDIRECT("'Monthly Resource Report'!"&amp;'Reid Validation'!I$482631&amp;":"&amp;'Reid Validation'!I$482632),'Reid Validation'!I$482633,FALSE)),0,HLOOKUP($B130,INDIRECT("'Monthly Resource Report'!"&amp;'Reid Validation'!I$482631&amp;":"&amp;'Reid Validation'!I$482632),'Reid Validation'!I$482633,FALSE))</f>
        <v>0.29525947079353287</v>
      </c>
      <c r="J130" s="318">
        <f ca="1">+IF(ISERROR(HLOOKUP($B130,INDIRECT("'Monthly Resource Report'!"&amp;'Reid Validation'!J$482631&amp;":"&amp;'Reid Validation'!J$482632),'Reid Validation'!J$482633,FALSE)),0,HLOOKUP($B130,INDIRECT("'Monthly Resource Report'!"&amp;'Reid Validation'!J$482631&amp;":"&amp;'Reid Validation'!J$482632),'Reid Validation'!J$482633,FALSE))</f>
        <v>6.8048081159447035E-2</v>
      </c>
      <c r="L130" s="301">
        <v>45139</v>
      </c>
      <c r="M130" s="294">
        <v>58</v>
      </c>
      <c r="N130" s="297">
        <v>0</v>
      </c>
      <c r="O130" s="299">
        <v>0.7</v>
      </c>
      <c r="P130" s="295">
        <v>0.06</v>
      </c>
      <c r="Q130" s="294">
        <f ca="1">+IF(ISERROR(HLOOKUP($B130,INDIRECT("'Monthly Resource Report'!"&amp;'Reid Validation'!Q$482631&amp;":"&amp;'Reid Validation'!Q$482632),'Reid Validation'!Q$482633,FALSE)),0,HLOOKUP($B130,INDIRECT("'Monthly Resource Report'!"&amp;'Reid Validation'!Q$482631&amp;":"&amp;'Reid Validation'!Q$482632),'Reid Validation'!Q$482633,FALSE))</f>
        <v>58</v>
      </c>
      <c r="R130" s="297">
        <f ca="1">+IF(ISERROR(HLOOKUP($B130,INDIRECT("'Monthly Resource Report'!"&amp;'Reid Validation'!R$482631&amp;":"&amp;'Reid Validation'!R$482632),'Reid Validation'!R$482633,FALSE)),0,HLOOKUP($B130,INDIRECT("'Monthly Resource Report'!"&amp;'Reid Validation'!R$482631&amp;":"&amp;'Reid Validation'!R$482632),'Reid Validation'!R$482633,FALSE))</f>
        <v>0</v>
      </c>
      <c r="S130" s="317">
        <f ca="1">+IF(ISERROR(HLOOKUP($B130,INDIRECT("'Monthly Resource Report'!"&amp;'Reid Validation'!S$482631&amp;":"&amp;'Reid Validation'!S$482632),'Reid Validation'!S$482633,FALSE)),0,HLOOKUP($B130,INDIRECT("'Monthly Resource Report'!"&amp;'Reid Validation'!S$482631&amp;":"&amp;'Reid Validation'!S$482632),'Reid Validation'!S$482633,FALSE))</f>
        <v>0.71836602313636466</v>
      </c>
      <c r="T130" s="318">
        <f ca="1">+IF(ISERROR(HLOOKUP($B130,INDIRECT("'Monthly Resource Report'!"&amp;'Reid Validation'!T$482631&amp;":"&amp;'Reid Validation'!T$482632),'Reid Validation'!T$482633,FALSE)),0,HLOOKUP($B130,INDIRECT("'Monthly Resource Report'!"&amp;'Reid Validation'!T$482631&amp;":"&amp;'Reid Validation'!T$482632),'Reid Validation'!T$482633,FALSE))</f>
        <v>6.0338004253532945E-2</v>
      </c>
    </row>
    <row r="131" spans="2:20" s="29" customFormat="1">
      <c r="B131" s="301">
        <v>45170</v>
      </c>
      <c r="C131" s="294">
        <v>45</v>
      </c>
      <c r="D131" s="297">
        <v>0</v>
      </c>
      <c r="E131" s="299">
        <v>0.3</v>
      </c>
      <c r="F131" s="295">
        <v>0.06</v>
      </c>
      <c r="G131" s="294">
        <f ca="1">+IF(ISERROR(HLOOKUP($B131,INDIRECT("'Monthly Resource Report'!"&amp;'Reid Validation'!G$482631&amp;":"&amp;'Reid Validation'!G$482632),'Reid Validation'!G$482633,FALSE)),0,HLOOKUP($B131,INDIRECT("'Monthly Resource Report'!"&amp;'Reid Validation'!G$482631&amp;":"&amp;'Reid Validation'!G$482632),'Reid Validation'!G$482633,FALSE))</f>
        <v>0</v>
      </c>
      <c r="H131" s="297">
        <f ca="1">+IF(ISERROR(HLOOKUP($B131,INDIRECT("'Monthly Resource Report'!"&amp;'Reid Validation'!H$482631&amp;":"&amp;'Reid Validation'!H$482632),'Reid Validation'!H$482633,FALSE)),0,HLOOKUP($B131,INDIRECT("'Monthly Resource Report'!"&amp;'Reid Validation'!H$482631&amp;":"&amp;'Reid Validation'!H$482632),'Reid Validation'!H$482633,FALSE))</f>
        <v>0</v>
      </c>
      <c r="I131" s="317">
        <f ca="1">+IF(ISERROR(HLOOKUP($B131,INDIRECT("'Monthly Resource Report'!"&amp;'Reid Validation'!I$482631&amp;":"&amp;'Reid Validation'!I$482632),'Reid Validation'!I$482633,FALSE)),0,HLOOKUP($B131,INDIRECT("'Monthly Resource Report'!"&amp;'Reid Validation'!I$482631&amp;":"&amp;'Reid Validation'!I$482632),'Reid Validation'!I$482633,FALSE))</f>
        <v>0</v>
      </c>
      <c r="J131" s="318">
        <f ca="1">+IF(ISERROR(HLOOKUP($B131,INDIRECT("'Monthly Resource Report'!"&amp;'Reid Validation'!J$482631&amp;":"&amp;'Reid Validation'!J$482632),'Reid Validation'!J$482633,FALSE)),0,HLOOKUP($B131,INDIRECT("'Monthly Resource Report'!"&amp;'Reid Validation'!J$482631&amp;":"&amp;'Reid Validation'!J$482632),'Reid Validation'!J$482633,FALSE))</f>
        <v>0</v>
      </c>
      <c r="L131" s="301">
        <v>45170</v>
      </c>
      <c r="M131" s="294">
        <v>58</v>
      </c>
      <c r="N131" s="297">
        <v>0</v>
      </c>
      <c r="O131" s="299">
        <v>0.7</v>
      </c>
      <c r="P131" s="295">
        <v>0.06</v>
      </c>
      <c r="Q131" s="294">
        <f ca="1">+IF(ISERROR(HLOOKUP($B131,INDIRECT("'Monthly Resource Report'!"&amp;'Reid Validation'!Q$482631&amp;":"&amp;'Reid Validation'!Q$482632),'Reid Validation'!Q$482633,FALSE)),0,HLOOKUP($B131,INDIRECT("'Monthly Resource Report'!"&amp;'Reid Validation'!Q$482631&amp;":"&amp;'Reid Validation'!Q$482632),'Reid Validation'!Q$482633,FALSE))</f>
        <v>58</v>
      </c>
      <c r="R131" s="297">
        <f ca="1">+IF(ISERROR(HLOOKUP($B131,INDIRECT("'Monthly Resource Report'!"&amp;'Reid Validation'!R$482631&amp;":"&amp;'Reid Validation'!R$482632),'Reid Validation'!R$482633,FALSE)),0,HLOOKUP($B131,INDIRECT("'Monthly Resource Report'!"&amp;'Reid Validation'!R$482631&amp;":"&amp;'Reid Validation'!R$482632),'Reid Validation'!R$482633,FALSE))</f>
        <v>0</v>
      </c>
      <c r="S131" s="317">
        <f ca="1">+IF(ISERROR(HLOOKUP($B131,INDIRECT("'Monthly Resource Report'!"&amp;'Reid Validation'!S$482631&amp;":"&amp;'Reid Validation'!S$482632),'Reid Validation'!S$482633,FALSE)),0,HLOOKUP($B131,INDIRECT("'Monthly Resource Report'!"&amp;'Reid Validation'!S$482631&amp;":"&amp;'Reid Validation'!S$482632),'Reid Validation'!S$482633,FALSE))</f>
        <v>0.71840630510642223</v>
      </c>
      <c r="T131" s="318">
        <f ca="1">+IF(ISERROR(HLOOKUP($B131,INDIRECT("'Monthly Resource Report'!"&amp;'Reid Validation'!T$482631&amp;":"&amp;'Reid Validation'!T$482632),'Reid Validation'!T$482633,FALSE)),0,HLOOKUP($B131,INDIRECT("'Monthly Resource Report'!"&amp;'Reid Validation'!T$482631&amp;":"&amp;'Reid Validation'!T$482632),'Reid Validation'!T$482633,FALSE))</f>
        <v>6.0561896710336613E-2</v>
      </c>
    </row>
    <row r="132" spans="2:20" s="29" customFormat="1">
      <c r="B132" s="301">
        <v>45200</v>
      </c>
      <c r="C132" s="294">
        <v>45</v>
      </c>
      <c r="D132" s="297">
        <v>0</v>
      </c>
      <c r="E132" s="299">
        <v>0.3</v>
      </c>
      <c r="F132" s="295">
        <v>0.06</v>
      </c>
      <c r="G132" s="294">
        <f ca="1">+IF(ISERROR(HLOOKUP($B132,INDIRECT("'Monthly Resource Report'!"&amp;'Reid Validation'!G$482631&amp;":"&amp;'Reid Validation'!G$482632),'Reid Validation'!G$482633,FALSE)),0,HLOOKUP($B132,INDIRECT("'Monthly Resource Report'!"&amp;'Reid Validation'!G$482631&amp;":"&amp;'Reid Validation'!G$482632),'Reid Validation'!G$482633,FALSE))</f>
        <v>0</v>
      </c>
      <c r="H132" s="297">
        <f ca="1">+IF(ISERROR(HLOOKUP($B132,INDIRECT("'Monthly Resource Report'!"&amp;'Reid Validation'!H$482631&amp;":"&amp;'Reid Validation'!H$482632),'Reid Validation'!H$482633,FALSE)),0,HLOOKUP($B132,INDIRECT("'Monthly Resource Report'!"&amp;'Reid Validation'!H$482631&amp;":"&amp;'Reid Validation'!H$482632),'Reid Validation'!H$482633,FALSE))</f>
        <v>0</v>
      </c>
      <c r="I132" s="317">
        <f ca="1">+IF(ISERROR(HLOOKUP($B132,INDIRECT("'Monthly Resource Report'!"&amp;'Reid Validation'!I$482631&amp;":"&amp;'Reid Validation'!I$482632),'Reid Validation'!I$482633,FALSE)),0,HLOOKUP($B132,INDIRECT("'Monthly Resource Report'!"&amp;'Reid Validation'!I$482631&amp;":"&amp;'Reid Validation'!I$482632),'Reid Validation'!I$482633,FALSE))</f>
        <v>0</v>
      </c>
      <c r="J132" s="318">
        <f ca="1">+IF(ISERROR(HLOOKUP($B132,INDIRECT("'Monthly Resource Report'!"&amp;'Reid Validation'!J$482631&amp;":"&amp;'Reid Validation'!J$482632),'Reid Validation'!J$482633,FALSE)),0,HLOOKUP($B132,INDIRECT("'Monthly Resource Report'!"&amp;'Reid Validation'!J$482631&amp;":"&amp;'Reid Validation'!J$482632),'Reid Validation'!J$482633,FALSE))</f>
        <v>0</v>
      </c>
      <c r="L132" s="301">
        <v>45200</v>
      </c>
      <c r="M132" s="294">
        <v>60</v>
      </c>
      <c r="N132" s="297">
        <v>0</v>
      </c>
      <c r="O132" s="299">
        <v>0.7</v>
      </c>
      <c r="P132" s="295">
        <v>0.06</v>
      </c>
      <c r="Q132" s="294">
        <f ca="1">+IF(ISERROR(HLOOKUP($B132,INDIRECT("'Monthly Resource Report'!"&amp;'Reid Validation'!Q$482631&amp;":"&amp;'Reid Validation'!Q$482632),'Reid Validation'!Q$482633,FALSE)),0,HLOOKUP($B132,INDIRECT("'Monthly Resource Report'!"&amp;'Reid Validation'!Q$482631&amp;":"&amp;'Reid Validation'!Q$482632),'Reid Validation'!Q$482633,FALSE))</f>
        <v>60</v>
      </c>
      <c r="R132" s="297">
        <f ca="1">+IF(ISERROR(HLOOKUP($B132,INDIRECT("'Monthly Resource Report'!"&amp;'Reid Validation'!R$482631&amp;":"&amp;'Reid Validation'!R$482632),'Reid Validation'!R$482633,FALSE)),0,HLOOKUP($B132,INDIRECT("'Monthly Resource Report'!"&amp;'Reid Validation'!R$482631&amp;":"&amp;'Reid Validation'!R$482632),'Reid Validation'!R$482633,FALSE))</f>
        <v>0</v>
      </c>
      <c r="S132" s="317">
        <f ca="1">+IF(ISERROR(HLOOKUP($B132,INDIRECT("'Monthly Resource Report'!"&amp;'Reid Validation'!S$482631&amp;":"&amp;'Reid Validation'!S$482632),'Reid Validation'!S$482633,FALSE)),0,HLOOKUP($B132,INDIRECT("'Monthly Resource Report'!"&amp;'Reid Validation'!S$482631&amp;":"&amp;'Reid Validation'!S$482632),'Reid Validation'!S$482633,FALSE))</f>
        <v>0.7023910871324065</v>
      </c>
      <c r="T132" s="318">
        <f ca="1">+IF(ISERROR(HLOOKUP($B132,INDIRECT("'Monthly Resource Report'!"&amp;'Reid Validation'!T$482631&amp;":"&amp;'Reid Validation'!T$482632),'Reid Validation'!T$482633,FALSE)),0,HLOOKUP($B132,INDIRECT("'Monthly Resource Report'!"&amp;'Reid Validation'!T$482631&amp;":"&amp;'Reid Validation'!T$482632),'Reid Validation'!T$482633,FALSE))</f>
        <v>6.1261177524330197E-2</v>
      </c>
    </row>
    <row r="133" spans="2:20" s="29" customFormat="1">
      <c r="B133" s="301">
        <v>45231</v>
      </c>
      <c r="C133" s="294">
        <v>45</v>
      </c>
      <c r="D133" s="297">
        <v>0</v>
      </c>
      <c r="E133" s="299">
        <v>0.3</v>
      </c>
      <c r="F133" s="295">
        <v>0.06</v>
      </c>
      <c r="G133" s="294">
        <f ca="1">+IF(ISERROR(HLOOKUP($B133,INDIRECT("'Monthly Resource Report'!"&amp;'Reid Validation'!G$482631&amp;":"&amp;'Reid Validation'!G$482632),'Reid Validation'!G$482633,FALSE)),0,HLOOKUP($B133,INDIRECT("'Monthly Resource Report'!"&amp;'Reid Validation'!G$482631&amp;":"&amp;'Reid Validation'!G$482632),'Reid Validation'!G$482633,FALSE))</f>
        <v>0</v>
      </c>
      <c r="H133" s="297">
        <f ca="1">+IF(ISERROR(HLOOKUP($B133,INDIRECT("'Monthly Resource Report'!"&amp;'Reid Validation'!H$482631&amp;":"&amp;'Reid Validation'!H$482632),'Reid Validation'!H$482633,FALSE)),0,HLOOKUP($B133,INDIRECT("'Monthly Resource Report'!"&amp;'Reid Validation'!H$482631&amp;":"&amp;'Reid Validation'!H$482632),'Reid Validation'!H$482633,FALSE))</f>
        <v>0</v>
      </c>
      <c r="I133" s="317">
        <f ca="1">+IF(ISERROR(HLOOKUP($B133,INDIRECT("'Monthly Resource Report'!"&amp;'Reid Validation'!I$482631&amp;":"&amp;'Reid Validation'!I$482632),'Reid Validation'!I$482633,FALSE)),0,HLOOKUP($B133,INDIRECT("'Monthly Resource Report'!"&amp;'Reid Validation'!I$482631&amp;":"&amp;'Reid Validation'!I$482632),'Reid Validation'!I$482633,FALSE))</f>
        <v>0</v>
      </c>
      <c r="J133" s="318">
        <f ca="1">+IF(ISERROR(HLOOKUP($B133,INDIRECT("'Monthly Resource Report'!"&amp;'Reid Validation'!J$482631&amp;":"&amp;'Reid Validation'!J$482632),'Reid Validation'!J$482633,FALSE)),0,HLOOKUP($B133,INDIRECT("'Monthly Resource Report'!"&amp;'Reid Validation'!J$482631&amp;":"&amp;'Reid Validation'!J$482632),'Reid Validation'!J$482633,FALSE))</f>
        <v>0</v>
      </c>
      <c r="L133" s="301">
        <v>45231</v>
      </c>
      <c r="M133" s="294">
        <v>60</v>
      </c>
      <c r="N133" s="297">
        <v>0</v>
      </c>
      <c r="O133" s="299">
        <v>0.7</v>
      </c>
      <c r="P133" s="295">
        <v>0.06</v>
      </c>
      <c r="Q133" s="294">
        <f ca="1">+IF(ISERROR(HLOOKUP($B133,INDIRECT("'Monthly Resource Report'!"&amp;'Reid Validation'!Q$482631&amp;":"&amp;'Reid Validation'!Q$482632),'Reid Validation'!Q$482633,FALSE)),0,HLOOKUP($B133,INDIRECT("'Monthly Resource Report'!"&amp;'Reid Validation'!Q$482631&amp;":"&amp;'Reid Validation'!Q$482632),'Reid Validation'!Q$482633,FALSE))</f>
        <v>60</v>
      </c>
      <c r="R133" s="297">
        <f ca="1">+IF(ISERROR(HLOOKUP($B133,INDIRECT("'Monthly Resource Report'!"&amp;'Reid Validation'!R$482631&amp;":"&amp;'Reid Validation'!R$482632),'Reid Validation'!R$482633,FALSE)),0,HLOOKUP($B133,INDIRECT("'Monthly Resource Report'!"&amp;'Reid Validation'!R$482631&amp;":"&amp;'Reid Validation'!R$482632),'Reid Validation'!R$482633,FALSE))</f>
        <v>0</v>
      </c>
      <c r="S133" s="317">
        <f ca="1">+IF(ISERROR(HLOOKUP($B133,INDIRECT("'Monthly Resource Report'!"&amp;'Reid Validation'!S$482631&amp;":"&amp;'Reid Validation'!S$482632),'Reid Validation'!S$482633,FALSE)),0,HLOOKUP($B133,INDIRECT("'Monthly Resource Report'!"&amp;'Reid Validation'!S$482631&amp;":"&amp;'Reid Validation'!S$482632),'Reid Validation'!S$482633,FALSE))</f>
        <v>0.70893612398293637</v>
      </c>
      <c r="T133" s="318">
        <f ca="1">+IF(ISERROR(HLOOKUP($B133,INDIRECT("'Monthly Resource Report'!"&amp;'Reid Validation'!T$482631&amp;":"&amp;'Reid Validation'!T$482632),'Reid Validation'!T$482633,FALSE)),0,HLOOKUP($B133,INDIRECT("'Monthly Resource Report'!"&amp;'Reid Validation'!T$482631&amp;":"&amp;'Reid Validation'!T$482632),'Reid Validation'!T$482633,FALSE))</f>
        <v>6.106049390009631E-2</v>
      </c>
    </row>
    <row r="134" spans="2:20" s="29" customFormat="1">
      <c r="B134" s="301">
        <v>45261</v>
      </c>
      <c r="C134" s="294">
        <v>45</v>
      </c>
      <c r="D134" s="297">
        <v>0</v>
      </c>
      <c r="E134" s="299">
        <v>0.3</v>
      </c>
      <c r="F134" s="295">
        <v>0.06</v>
      </c>
      <c r="G134" s="294">
        <f ca="1">+IF(ISERROR(HLOOKUP($B134,INDIRECT("'Monthly Resource Report'!"&amp;'Reid Validation'!G$482631&amp;":"&amp;'Reid Validation'!G$482632),'Reid Validation'!G$482633,FALSE)),0,HLOOKUP($B134,INDIRECT("'Monthly Resource Report'!"&amp;'Reid Validation'!G$482631&amp;":"&amp;'Reid Validation'!G$482632),'Reid Validation'!G$482633,FALSE))</f>
        <v>0</v>
      </c>
      <c r="H134" s="297">
        <f ca="1">+IF(ISERROR(HLOOKUP($B134,INDIRECT("'Monthly Resource Report'!"&amp;'Reid Validation'!H$482631&amp;":"&amp;'Reid Validation'!H$482632),'Reid Validation'!H$482633,FALSE)),0,HLOOKUP($B134,INDIRECT("'Monthly Resource Report'!"&amp;'Reid Validation'!H$482631&amp;":"&amp;'Reid Validation'!H$482632),'Reid Validation'!H$482633,FALSE))</f>
        <v>0</v>
      </c>
      <c r="I134" s="317">
        <f ca="1">+IF(ISERROR(HLOOKUP($B134,INDIRECT("'Monthly Resource Report'!"&amp;'Reid Validation'!I$482631&amp;":"&amp;'Reid Validation'!I$482632),'Reid Validation'!I$482633,FALSE)),0,HLOOKUP($B134,INDIRECT("'Monthly Resource Report'!"&amp;'Reid Validation'!I$482631&amp;":"&amp;'Reid Validation'!I$482632),'Reid Validation'!I$482633,FALSE))</f>
        <v>0</v>
      </c>
      <c r="J134" s="318">
        <f ca="1">+IF(ISERROR(HLOOKUP($B134,INDIRECT("'Monthly Resource Report'!"&amp;'Reid Validation'!J$482631&amp;":"&amp;'Reid Validation'!J$482632),'Reid Validation'!J$482633,FALSE)),0,HLOOKUP($B134,INDIRECT("'Monthly Resource Report'!"&amp;'Reid Validation'!J$482631&amp;":"&amp;'Reid Validation'!J$482632),'Reid Validation'!J$482633,FALSE))</f>
        <v>0</v>
      </c>
      <c r="L134" s="301">
        <v>45261</v>
      </c>
      <c r="M134" s="294">
        <v>65</v>
      </c>
      <c r="N134" s="297">
        <v>0</v>
      </c>
      <c r="O134" s="299">
        <v>0.7</v>
      </c>
      <c r="P134" s="295">
        <v>0.06</v>
      </c>
      <c r="Q134" s="294">
        <f ca="1">+IF(ISERROR(HLOOKUP($B134,INDIRECT("'Monthly Resource Report'!"&amp;'Reid Validation'!Q$482631&amp;":"&amp;'Reid Validation'!Q$482632),'Reid Validation'!Q$482633,FALSE)),0,HLOOKUP($B134,INDIRECT("'Monthly Resource Report'!"&amp;'Reid Validation'!Q$482631&amp;":"&amp;'Reid Validation'!Q$482632),'Reid Validation'!Q$482633,FALSE))</f>
        <v>65</v>
      </c>
      <c r="R134" s="297">
        <f ca="1">+IF(ISERROR(HLOOKUP($B134,INDIRECT("'Monthly Resource Report'!"&amp;'Reid Validation'!R$482631&amp;":"&amp;'Reid Validation'!R$482632),'Reid Validation'!R$482633,FALSE)),0,HLOOKUP($B134,INDIRECT("'Monthly Resource Report'!"&amp;'Reid Validation'!R$482631&amp;":"&amp;'Reid Validation'!R$482632),'Reid Validation'!R$482633,FALSE))</f>
        <v>0</v>
      </c>
      <c r="S134" s="317">
        <f ca="1">+IF(ISERROR(HLOOKUP($B134,INDIRECT("'Monthly Resource Report'!"&amp;'Reid Validation'!S$482631&amp;":"&amp;'Reid Validation'!S$482632),'Reid Validation'!S$482633,FALSE)),0,HLOOKUP($B134,INDIRECT("'Monthly Resource Report'!"&amp;'Reid Validation'!S$482631&amp;":"&amp;'Reid Validation'!S$482632),'Reid Validation'!S$482633,FALSE))</f>
        <v>0.70929786368589687</v>
      </c>
      <c r="T134" s="318">
        <f ca="1">+IF(ISERROR(HLOOKUP($B134,INDIRECT("'Monthly Resource Report'!"&amp;'Reid Validation'!T$482631&amp;":"&amp;'Reid Validation'!T$482632),'Reid Validation'!T$482633,FALSE)),0,HLOOKUP($B134,INDIRECT("'Monthly Resource Report'!"&amp;'Reid Validation'!T$482631&amp;":"&amp;'Reid Validation'!T$482632),'Reid Validation'!T$482633,FALSE))</f>
        <v>6.0890999898789287E-2</v>
      </c>
    </row>
    <row r="135" spans="2:20" s="29" customFormat="1">
      <c r="B135" s="301">
        <v>45292</v>
      </c>
      <c r="C135" s="294">
        <v>45</v>
      </c>
      <c r="D135" s="297">
        <v>0</v>
      </c>
      <c r="E135" s="299">
        <v>0.3</v>
      </c>
      <c r="F135" s="295">
        <v>0.06</v>
      </c>
      <c r="G135" s="294">
        <f ca="1">+IF(ISERROR(HLOOKUP($B135,INDIRECT("'Monthly Resource Report'!"&amp;'Reid Validation'!G$482631&amp;":"&amp;'Reid Validation'!G$482632),'Reid Validation'!G$482633,FALSE)),0,HLOOKUP($B135,INDIRECT("'Monthly Resource Report'!"&amp;'Reid Validation'!G$482631&amp;":"&amp;'Reid Validation'!G$482632),'Reid Validation'!G$482633,FALSE))</f>
        <v>45</v>
      </c>
      <c r="H135" s="297">
        <f ca="1">+IF(ISERROR(HLOOKUP($B135,INDIRECT("'Monthly Resource Report'!"&amp;'Reid Validation'!H$482631&amp;":"&amp;'Reid Validation'!H$482632),'Reid Validation'!H$482633,FALSE)),0,HLOOKUP($B135,INDIRECT("'Monthly Resource Report'!"&amp;'Reid Validation'!H$482631&amp;":"&amp;'Reid Validation'!H$482632),'Reid Validation'!H$482633,FALSE))</f>
        <v>0</v>
      </c>
      <c r="I135" s="317">
        <f ca="1">+IF(ISERROR(HLOOKUP($B135,INDIRECT("'Monthly Resource Report'!"&amp;'Reid Validation'!I$482631&amp;":"&amp;'Reid Validation'!I$482632),'Reid Validation'!I$482633,FALSE)),0,HLOOKUP($B135,INDIRECT("'Monthly Resource Report'!"&amp;'Reid Validation'!I$482631&amp;":"&amp;'Reid Validation'!I$482632),'Reid Validation'!I$482633,FALSE))</f>
        <v>0</v>
      </c>
      <c r="J135" s="318">
        <f ca="1">+IF(ISERROR(HLOOKUP($B135,INDIRECT("'Monthly Resource Report'!"&amp;'Reid Validation'!J$482631&amp;":"&amp;'Reid Validation'!J$482632),'Reid Validation'!J$482633,FALSE)),0,HLOOKUP($B135,INDIRECT("'Monthly Resource Report'!"&amp;'Reid Validation'!J$482631&amp;":"&amp;'Reid Validation'!J$482632),'Reid Validation'!J$482633,FALSE))</f>
        <v>0</v>
      </c>
      <c r="L135" s="301">
        <v>45292</v>
      </c>
      <c r="M135" s="294">
        <v>65</v>
      </c>
      <c r="N135" s="297">
        <v>0</v>
      </c>
      <c r="O135" s="299">
        <v>0.7</v>
      </c>
      <c r="P135" s="295">
        <v>0.06</v>
      </c>
      <c r="Q135" s="294">
        <f ca="1">+IF(ISERROR(HLOOKUP($B135,INDIRECT("'Monthly Resource Report'!"&amp;'Reid Validation'!Q$482631&amp;":"&amp;'Reid Validation'!Q$482632),'Reid Validation'!Q$482633,FALSE)),0,HLOOKUP($B135,INDIRECT("'Monthly Resource Report'!"&amp;'Reid Validation'!Q$482631&amp;":"&amp;'Reid Validation'!Q$482632),'Reid Validation'!Q$482633,FALSE))</f>
        <v>65</v>
      </c>
      <c r="R135" s="297">
        <f ca="1">+IF(ISERROR(HLOOKUP($B135,INDIRECT("'Monthly Resource Report'!"&amp;'Reid Validation'!R$482631&amp;":"&amp;'Reid Validation'!R$482632),'Reid Validation'!R$482633,FALSE)),0,HLOOKUP($B135,INDIRECT("'Monthly Resource Report'!"&amp;'Reid Validation'!R$482631&amp;":"&amp;'Reid Validation'!R$482632),'Reid Validation'!R$482633,FALSE))</f>
        <v>0</v>
      </c>
      <c r="S135" s="317">
        <f ca="1">+IF(ISERROR(HLOOKUP($B135,INDIRECT("'Monthly Resource Report'!"&amp;'Reid Validation'!S$482631&amp;":"&amp;'Reid Validation'!S$482632),'Reid Validation'!S$482633,FALSE)),0,HLOOKUP($B135,INDIRECT("'Monthly Resource Report'!"&amp;'Reid Validation'!S$482631&amp;":"&amp;'Reid Validation'!S$482632),'Reid Validation'!S$482633,FALSE))</f>
        <v>0.70635572855523532</v>
      </c>
      <c r="T135" s="318">
        <f ca="1">+IF(ISERROR(HLOOKUP($B135,INDIRECT("'Monthly Resource Report'!"&amp;'Reid Validation'!T$482631&amp;":"&amp;'Reid Validation'!T$482632),'Reid Validation'!T$482633,FALSE)),0,HLOOKUP($B135,INDIRECT("'Monthly Resource Report'!"&amp;'Reid Validation'!T$482631&amp;":"&amp;'Reid Validation'!T$482632),'Reid Validation'!T$482633,FALSE))</f>
        <v>6.0975421766649801E-2</v>
      </c>
    </row>
    <row r="136" spans="2:20" s="29" customFormat="1">
      <c r="B136" s="301">
        <v>45323</v>
      </c>
      <c r="C136" s="294">
        <v>45</v>
      </c>
      <c r="D136" s="297">
        <v>0</v>
      </c>
      <c r="E136" s="299">
        <v>0.3</v>
      </c>
      <c r="F136" s="295">
        <v>0.06</v>
      </c>
      <c r="G136" s="294">
        <f ca="1">+IF(ISERROR(HLOOKUP($B136,INDIRECT("'Monthly Resource Report'!"&amp;'Reid Validation'!G$482631&amp;":"&amp;'Reid Validation'!G$482632),'Reid Validation'!G$482633,FALSE)),0,HLOOKUP($B136,INDIRECT("'Monthly Resource Report'!"&amp;'Reid Validation'!G$482631&amp;":"&amp;'Reid Validation'!G$482632),'Reid Validation'!G$482633,FALSE))</f>
        <v>45</v>
      </c>
      <c r="H136" s="297">
        <f ca="1">+IF(ISERROR(HLOOKUP($B136,INDIRECT("'Monthly Resource Report'!"&amp;'Reid Validation'!H$482631&amp;":"&amp;'Reid Validation'!H$482632),'Reid Validation'!H$482633,FALSE)),0,HLOOKUP($B136,INDIRECT("'Monthly Resource Report'!"&amp;'Reid Validation'!H$482631&amp;":"&amp;'Reid Validation'!H$482632),'Reid Validation'!H$482633,FALSE))</f>
        <v>0</v>
      </c>
      <c r="I136" s="317">
        <f ca="1">+IF(ISERROR(HLOOKUP($B136,INDIRECT("'Monthly Resource Report'!"&amp;'Reid Validation'!I$482631&amp;":"&amp;'Reid Validation'!I$482632),'Reid Validation'!I$482633,FALSE)),0,HLOOKUP($B136,INDIRECT("'Monthly Resource Report'!"&amp;'Reid Validation'!I$482631&amp;":"&amp;'Reid Validation'!I$482632),'Reid Validation'!I$482633,FALSE))</f>
        <v>0</v>
      </c>
      <c r="J136" s="318">
        <f ca="1">+IF(ISERROR(HLOOKUP($B136,INDIRECT("'Monthly Resource Report'!"&amp;'Reid Validation'!J$482631&amp;":"&amp;'Reid Validation'!J$482632),'Reid Validation'!J$482633,FALSE)),0,HLOOKUP($B136,INDIRECT("'Monthly Resource Report'!"&amp;'Reid Validation'!J$482631&amp;":"&amp;'Reid Validation'!J$482632),'Reid Validation'!J$482633,FALSE))</f>
        <v>0</v>
      </c>
      <c r="L136" s="301">
        <v>45323</v>
      </c>
      <c r="M136" s="294">
        <v>65</v>
      </c>
      <c r="N136" s="297">
        <v>0</v>
      </c>
      <c r="O136" s="299">
        <v>0.7</v>
      </c>
      <c r="P136" s="295">
        <v>0.06</v>
      </c>
      <c r="Q136" s="294">
        <f ca="1">+IF(ISERROR(HLOOKUP($B136,INDIRECT("'Monthly Resource Report'!"&amp;'Reid Validation'!Q$482631&amp;":"&amp;'Reid Validation'!Q$482632),'Reid Validation'!Q$482633,FALSE)),0,HLOOKUP($B136,INDIRECT("'Monthly Resource Report'!"&amp;'Reid Validation'!Q$482631&amp;":"&amp;'Reid Validation'!Q$482632),'Reid Validation'!Q$482633,FALSE))</f>
        <v>65</v>
      </c>
      <c r="R136" s="297">
        <f ca="1">+IF(ISERROR(HLOOKUP($B136,INDIRECT("'Monthly Resource Report'!"&amp;'Reid Validation'!R$482631&amp;":"&amp;'Reid Validation'!R$482632),'Reid Validation'!R$482633,FALSE)),0,HLOOKUP($B136,INDIRECT("'Monthly Resource Report'!"&amp;'Reid Validation'!R$482631&amp;":"&amp;'Reid Validation'!R$482632),'Reid Validation'!R$482633,FALSE))</f>
        <v>0</v>
      </c>
      <c r="S136" s="317">
        <f ca="1">+IF(ISERROR(HLOOKUP($B136,INDIRECT("'Monthly Resource Report'!"&amp;'Reid Validation'!S$482631&amp;":"&amp;'Reid Validation'!S$482632),'Reid Validation'!S$482633,FALSE)),0,HLOOKUP($B136,INDIRECT("'Monthly Resource Report'!"&amp;'Reid Validation'!S$482631&amp;":"&amp;'Reid Validation'!S$482632),'Reid Validation'!S$482633,FALSE))</f>
        <v>0.70679512760508545</v>
      </c>
      <c r="T136" s="318">
        <f ca="1">+IF(ISERROR(HLOOKUP($B136,INDIRECT("'Monthly Resource Report'!"&amp;'Reid Validation'!T$482631&amp;":"&amp;'Reid Validation'!T$482632),'Reid Validation'!T$482633,FALSE)),0,HLOOKUP($B136,INDIRECT("'Monthly Resource Report'!"&amp;'Reid Validation'!T$482631&amp;":"&amp;'Reid Validation'!T$482632),'Reid Validation'!T$482633,FALSE))</f>
        <v>6.088849277959258E-2</v>
      </c>
    </row>
    <row r="137" spans="2:20" s="29" customFormat="1">
      <c r="B137" s="301">
        <v>45352</v>
      </c>
      <c r="C137" s="294">
        <v>45</v>
      </c>
      <c r="D137" s="297">
        <v>0</v>
      </c>
      <c r="E137" s="299">
        <v>0.3</v>
      </c>
      <c r="F137" s="295">
        <v>0.06</v>
      </c>
      <c r="G137" s="294">
        <f ca="1">+IF(ISERROR(HLOOKUP($B137,INDIRECT("'Monthly Resource Report'!"&amp;'Reid Validation'!G$482631&amp;":"&amp;'Reid Validation'!G$482632),'Reid Validation'!G$482633,FALSE)),0,HLOOKUP($B137,INDIRECT("'Monthly Resource Report'!"&amp;'Reid Validation'!G$482631&amp;":"&amp;'Reid Validation'!G$482632),'Reid Validation'!G$482633,FALSE))</f>
        <v>0</v>
      </c>
      <c r="H137" s="297">
        <f ca="1">+IF(ISERROR(HLOOKUP($B137,INDIRECT("'Monthly Resource Report'!"&amp;'Reid Validation'!H$482631&amp;":"&amp;'Reid Validation'!H$482632),'Reid Validation'!H$482633,FALSE)),0,HLOOKUP($B137,INDIRECT("'Monthly Resource Report'!"&amp;'Reid Validation'!H$482631&amp;":"&amp;'Reid Validation'!H$482632),'Reid Validation'!H$482633,FALSE))</f>
        <v>0</v>
      </c>
      <c r="I137" s="317">
        <f ca="1">+IF(ISERROR(HLOOKUP($B137,INDIRECT("'Monthly Resource Report'!"&amp;'Reid Validation'!I$482631&amp;":"&amp;'Reid Validation'!I$482632),'Reid Validation'!I$482633,FALSE)),0,HLOOKUP($B137,INDIRECT("'Monthly Resource Report'!"&amp;'Reid Validation'!I$482631&amp;":"&amp;'Reid Validation'!I$482632),'Reid Validation'!I$482633,FALSE))</f>
        <v>0</v>
      </c>
      <c r="J137" s="318">
        <f ca="1">+IF(ISERROR(HLOOKUP($B137,INDIRECT("'Monthly Resource Report'!"&amp;'Reid Validation'!J$482631&amp;":"&amp;'Reid Validation'!J$482632),'Reid Validation'!J$482633,FALSE)),0,HLOOKUP($B137,INDIRECT("'Monthly Resource Report'!"&amp;'Reid Validation'!J$482631&amp;":"&amp;'Reid Validation'!J$482632),'Reid Validation'!J$482633,FALSE))</f>
        <v>0</v>
      </c>
      <c r="L137" s="301">
        <v>45352</v>
      </c>
      <c r="M137" s="294">
        <v>65</v>
      </c>
      <c r="N137" s="297">
        <v>0</v>
      </c>
      <c r="O137" s="299">
        <v>0.7</v>
      </c>
      <c r="P137" s="295">
        <v>0.06</v>
      </c>
      <c r="Q137" s="294">
        <f ca="1">+IF(ISERROR(HLOOKUP($B137,INDIRECT("'Monthly Resource Report'!"&amp;'Reid Validation'!Q$482631&amp;":"&amp;'Reid Validation'!Q$482632),'Reid Validation'!Q$482633,FALSE)),0,HLOOKUP($B137,INDIRECT("'Monthly Resource Report'!"&amp;'Reid Validation'!Q$482631&amp;":"&amp;'Reid Validation'!Q$482632),'Reid Validation'!Q$482633,FALSE))</f>
        <v>65</v>
      </c>
      <c r="R137" s="297">
        <f ca="1">+IF(ISERROR(HLOOKUP($B137,INDIRECT("'Monthly Resource Report'!"&amp;'Reid Validation'!R$482631&amp;":"&amp;'Reid Validation'!R$482632),'Reid Validation'!R$482633,FALSE)),0,HLOOKUP($B137,INDIRECT("'Monthly Resource Report'!"&amp;'Reid Validation'!R$482631&amp;":"&amp;'Reid Validation'!R$482632),'Reid Validation'!R$482633,FALSE))</f>
        <v>0</v>
      </c>
      <c r="S137" s="317">
        <f ca="1">+IF(ISERROR(HLOOKUP($B137,INDIRECT("'Monthly Resource Report'!"&amp;'Reid Validation'!S$482631&amp;":"&amp;'Reid Validation'!S$482632),'Reid Validation'!S$482633,FALSE)),0,HLOOKUP($B137,INDIRECT("'Monthly Resource Report'!"&amp;'Reid Validation'!S$482631&amp;":"&amp;'Reid Validation'!S$482632),'Reid Validation'!S$482633,FALSE))</f>
        <v>0.70974029982375519</v>
      </c>
      <c r="T137" s="318">
        <f ca="1">+IF(ISERROR(HLOOKUP($B137,INDIRECT("'Monthly Resource Report'!"&amp;'Reid Validation'!T$482631&amp;":"&amp;'Reid Validation'!T$482632),'Reid Validation'!T$482633,FALSE)),0,HLOOKUP($B137,INDIRECT("'Monthly Resource Report'!"&amp;'Reid Validation'!T$482631&amp;":"&amp;'Reid Validation'!T$482632),'Reid Validation'!T$482633,FALSE))</f>
        <v>6.1451773229669916E-2</v>
      </c>
    </row>
    <row r="138" spans="2:20" s="29" customFormat="1">
      <c r="B138" s="301">
        <v>45383</v>
      </c>
      <c r="C138" s="294">
        <v>45</v>
      </c>
      <c r="D138" s="297">
        <v>0</v>
      </c>
      <c r="E138" s="299">
        <v>0.3</v>
      </c>
      <c r="F138" s="295">
        <v>0.06</v>
      </c>
      <c r="G138" s="294">
        <f ca="1">+IF(ISERROR(HLOOKUP($B138,INDIRECT("'Monthly Resource Report'!"&amp;'Reid Validation'!G$482631&amp;":"&amp;'Reid Validation'!G$482632),'Reid Validation'!G$482633,FALSE)),0,HLOOKUP($B138,INDIRECT("'Monthly Resource Report'!"&amp;'Reid Validation'!G$482631&amp;":"&amp;'Reid Validation'!G$482632),'Reid Validation'!G$482633,FALSE))</f>
        <v>0</v>
      </c>
      <c r="H138" s="297">
        <f ca="1">+IF(ISERROR(HLOOKUP($B138,INDIRECT("'Monthly Resource Report'!"&amp;'Reid Validation'!H$482631&amp;":"&amp;'Reid Validation'!H$482632),'Reid Validation'!H$482633,FALSE)),0,HLOOKUP($B138,INDIRECT("'Monthly Resource Report'!"&amp;'Reid Validation'!H$482631&amp;":"&amp;'Reid Validation'!H$482632),'Reid Validation'!H$482633,FALSE))</f>
        <v>0</v>
      </c>
      <c r="I138" s="317">
        <f ca="1">+IF(ISERROR(HLOOKUP($B138,INDIRECT("'Monthly Resource Report'!"&amp;'Reid Validation'!I$482631&amp;":"&amp;'Reid Validation'!I$482632),'Reid Validation'!I$482633,FALSE)),0,HLOOKUP($B138,INDIRECT("'Monthly Resource Report'!"&amp;'Reid Validation'!I$482631&amp;":"&amp;'Reid Validation'!I$482632),'Reid Validation'!I$482633,FALSE))</f>
        <v>0</v>
      </c>
      <c r="J138" s="318">
        <f ca="1">+IF(ISERROR(HLOOKUP($B138,INDIRECT("'Monthly Resource Report'!"&amp;'Reid Validation'!J$482631&amp;":"&amp;'Reid Validation'!J$482632),'Reid Validation'!J$482633,FALSE)),0,HLOOKUP($B138,INDIRECT("'Monthly Resource Report'!"&amp;'Reid Validation'!J$482631&amp;":"&amp;'Reid Validation'!J$482632),'Reid Validation'!J$482633,FALSE))</f>
        <v>0</v>
      </c>
      <c r="L138" s="301">
        <v>45383</v>
      </c>
      <c r="M138" s="294">
        <v>65</v>
      </c>
      <c r="N138" s="297">
        <v>0</v>
      </c>
      <c r="O138" s="299">
        <v>0.7</v>
      </c>
      <c r="P138" s="295">
        <v>0.06</v>
      </c>
      <c r="Q138" s="294">
        <f ca="1">+IF(ISERROR(HLOOKUP($B138,INDIRECT("'Monthly Resource Report'!"&amp;'Reid Validation'!Q$482631&amp;":"&amp;'Reid Validation'!Q$482632),'Reid Validation'!Q$482633,FALSE)),0,HLOOKUP($B138,INDIRECT("'Monthly Resource Report'!"&amp;'Reid Validation'!Q$482631&amp;":"&amp;'Reid Validation'!Q$482632),'Reid Validation'!Q$482633,FALSE))</f>
        <v>65</v>
      </c>
      <c r="R138" s="297">
        <f ca="1">+IF(ISERROR(HLOOKUP($B138,INDIRECT("'Monthly Resource Report'!"&amp;'Reid Validation'!R$482631&amp;":"&amp;'Reid Validation'!R$482632),'Reid Validation'!R$482633,FALSE)),0,HLOOKUP($B138,INDIRECT("'Monthly Resource Report'!"&amp;'Reid Validation'!R$482631&amp;":"&amp;'Reid Validation'!R$482632),'Reid Validation'!R$482633,FALSE))</f>
        <v>0</v>
      </c>
      <c r="S138" s="317">
        <f ca="1">+IF(ISERROR(HLOOKUP($B138,INDIRECT("'Monthly Resource Report'!"&amp;'Reid Validation'!S$482631&amp;":"&amp;'Reid Validation'!S$482632),'Reid Validation'!S$482633,FALSE)),0,HLOOKUP($B138,INDIRECT("'Monthly Resource Report'!"&amp;'Reid Validation'!S$482631&amp;":"&amp;'Reid Validation'!S$482632),'Reid Validation'!S$482633,FALSE))</f>
        <v>0.71001715874800309</v>
      </c>
      <c r="T138" s="318">
        <f ca="1">+IF(ISERROR(HLOOKUP($B138,INDIRECT("'Monthly Resource Report'!"&amp;'Reid Validation'!T$482631&amp;":"&amp;'Reid Validation'!T$482632),'Reid Validation'!T$482633,FALSE)),0,HLOOKUP($B138,INDIRECT("'Monthly Resource Report'!"&amp;'Reid Validation'!T$482631&amp;":"&amp;'Reid Validation'!T$482632),'Reid Validation'!T$482633,FALSE))</f>
        <v>6.1036562769565171E-2</v>
      </c>
    </row>
    <row r="139" spans="2:20" s="29" customFormat="1">
      <c r="B139" s="301">
        <v>45413</v>
      </c>
      <c r="C139" s="294">
        <v>45</v>
      </c>
      <c r="D139" s="297">
        <v>0</v>
      </c>
      <c r="E139" s="299">
        <v>0.3</v>
      </c>
      <c r="F139" s="295">
        <v>0.06</v>
      </c>
      <c r="G139" s="294">
        <f ca="1">+IF(ISERROR(HLOOKUP($B139,INDIRECT("'Monthly Resource Report'!"&amp;'Reid Validation'!G$482631&amp;":"&amp;'Reid Validation'!G$482632),'Reid Validation'!G$482633,FALSE)),0,HLOOKUP($B139,INDIRECT("'Monthly Resource Report'!"&amp;'Reid Validation'!G$482631&amp;":"&amp;'Reid Validation'!G$482632),'Reid Validation'!G$482633,FALSE))</f>
        <v>0</v>
      </c>
      <c r="H139" s="297">
        <f ca="1">+IF(ISERROR(HLOOKUP($B139,INDIRECT("'Monthly Resource Report'!"&amp;'Reid Validation'!H$482631&amp;":"&amp;'Reid Validation'!H$482632),'Reid Validation'!H$482633,FALSE)),0,HLOOKUP($B139,INDIRECT("'Monthly Resource Report'!"&amp;'Reid Validation'!H$482631&amp;":"&amp;'Reid Validation'!H$482632),'Reid Validation'!H$482633,FALSE))</f>
        <v>0</v>
      </c>
      <c r="I139" s="317">
        <f ca="1">+IF(ISERROR(HLOOKUP($B139,INDIRECT("'Monthly Resource Report'!"&amp;'Reid Validation'!I$482631&amp;":"&amp;'Reid Validation'!I$482632),'Reid Validation'!I$482633,FALSE)),0,HLOOKUP($B139,INDIRECT("'Monthly Resource Report'!"&amp;'Reid Validation'!I$482631&amp;":"&amp;'Reid Validation'!I$482632),'Reid Validation'!I$482633,FALSE))</f>
        <v>0</v>
      </c>
      <c r="J139" s="318">
        <f ca="1">+IF(ISERROR(HLOOKUP($B139,INDIRECT("'Monthly Resource Report'!"&amp;'Reid Validation'!J$482631&amp;":"&amp;'Reid Validation'!J$482632),'Reid Validation'!J$482633,FALSE)),0,HLOOKUP($B139,INDIRECT("'Monthly Resource Report'!"&amp;'Reid Validation'!J$482631&amp;":"&amp;'Reid Validation'!J$482632),'Reid Validation'!J$482633,FALSE))</f>
        <v>0</v>
      </c>
      <c r="L139" s="301">
        <v>45413</v>
      </c>
      <c r="M139" s="294">
        <v>60</v>
      </c>
      <c r="N139" s="297">
        <v>0</v>
      </c>
      <c r="O139" s="299">
        <v>0.7</v>
      </c>
      <c r="P139" s="295">
        <v>0.06</v>
      </c>
      <c r="Q139" s="294">
        <f ca="1">+IF(ISERROR(HLOOKUP($B139,INDIRECT("'Monthly Resource Report'!"&amp;'Reid Validation'!Q$482631&amp;":"&amp;'Reid Validation'!Q$482632),'Reid Validation'!Q$482633,FALSE)),0,HLOOKUP($B139,INDIRECT("'Monthly Resource Report'!"&amp;'Reid Validation'!Q$482631&amp;":"&amp;'Reid Validation'!Q$482632),'Reid Validation'!Q$482633,FALSE))</f>
        <v>60</v>
      </c>
      <c r="R139" s="297">
        <f ca="1">+IF(ISERROR(HLOOKUP($B139,INDIRECT("'Monthly Resource Report'!"&amp;'Reid Validation'!R$482631&amp;":"&amp;'Reid Validation'!R$482632),'Reid Validation'!R$482633,FALSE)),0,HLOOKUP($B139,INDIRECT("'Monthly Resource Report'!"&amp;'Reid Validation'!R$482631&amp;":"&amp;'Reid Validation'!R$482632),'Reid Validation'!R$482633,FALSE))</f>
        <v>0</v>
      </c>
      <c r="S139" s="317">
        <f ca="1">+IF(ISERROR(HLOOKUP($B139,INDIRECT("'Monthly Resource Report'!"&amp;'Reid Validation'!S$482631&amp;":"&amp;'Reid Validation'!S$482632),'Reid Validation'!S$482633,FALSE)),0,HLOOKUP($B139,INDIRECT("'Monthly Resource Report'!"&amp;'Reid Validation'!S$482631&amp;":"&amp;'Reid Validation'!S$482632),'Reid Validation'!S$482633,FALSE))</f>
        <v>0.69057684807453612</v>
      </c>
      <c r="T139" s="318">
        <f ca="1">+IF(ISERROR(HLOOKUP($B139,INDIRECT("'Monthly Resource Report'!"&amp;'Reid Validation'!T$482631&amp;":"&amp;'Reid Validation'!T$482632),'Reid Validation'!T$482633,FALSE)),0,HLOOKUP($B139,INDIRECT("'Monthly Resource Report'!"&amp;'Reid Validation'!T$482631&amp;":"&amp;'Reid Validation'!T$482632),'Reid Validation'!T$482633,FALSE))</f>
        <v>6.0273188225632685E-2</v>
      </c>
    </row>
    <row r="140" spans="2:20" s="29" customFormat="1">
      <c r="B140" s="301">
        <v>45444</v>
      </c>
      <c r="C140" s="294">
        <v>45</v>
      </c>
      <c r="D140" s="297">
        <v>0</v>
      </c>
      <c r="E140" s="299">
        <v>0.3</v>
      </c>
      <c r="F140" s="295">
        <v>0.06</v>
      </c>
      <c r="G140" s="294">
        <f ca="1">+IF(ISERROR(HLOOKUP($B140,INDIRECT("'Monthly Resource Report'!"&amp;'Reid Validation'!G$482631&amp;":"&amp;'Reid Validation'!G$482632),'Reid Validation'!G$482633,FALSE)),0,HLOOKUP($B140,INDIRECT("'Monthly Resource Report'!"&amp;'Reid Validation'!G$482631&amp;":"&amp;'Reid Validation'!G$482632),'Reid Validation'!G$482633,FALSE))</f>
        <v>0</v>
      </c>
      <c r="H140" s="297">
        <f ca="1">+IF(ISERROR(HLOOKUP($B140,INDIRECT("'Monthly Resource Report'!"&amp;'Reid Validation'!H$482631&amp;":"&amp;'Reid Validation'!H$482632),'Reid Validation'!H$482633,FALSE)),0,HLOOKUP($B140,INDIRECT("'Monthly Resource Report'!"&amp;'Reid Validation'!H$482631&amp;":"&amp;'Reid Validation'!H$482632),'Reid Validation'!H$482633,FALSE))</f>
        <v>0</v>
      </c>
      <c r="I140" s="317">
        <f ca="1">+IF(ISERROR(HLOOKUP($B140,INDIRECT("'Monthly Resource Report'!"&amp;'Reid Validation'!I$482631&amp;":"&amp;'Reid Validation'!I$482632),'Reid Validation'!I$482633,FALSE)),0,HLOOKUP($B140,INDIRECT("'Monthly Resource Report'!"&amp;'Reid Validation'!I$482631&amp;":"&amp;'Reid Validation'!I$482632),'Reid Validation'!I$482633,FALSE))</f>
        <v>0</v>
      </c>
      <c r="J140" s="318">
        <f ca="1">+IF(ISERROR(HLOOKUP($B140,INDIRECT("'Monthly Resource Report'!"&amp;'Reid Validation'!J$482631&amp;":"&amp;'Reid Validation'!J$482632),'Reid Validation'!J$482633,FALSE)),0,HLOOKUP($B140,INDIRECT("'Monthly Resource Report'!"&amp;'Reid Validation'!J$482631&amp;":"&amp;'Reid Validation'!J$482632),'Reid Validation'!J$482633,FALSE))</f>
        <v>0</v>
      </c>
      <c r="L140" s="301">
        <v>45444</v>
      </c>
      <c r="M140" s="294">
        <v>60</v>
      </c>
      <c r="N140" s="297">
        <v>0</v>
      </c>
      <c r="O140" s="299">
        <v>0.7</v>
      </c>
      <c r="P140" s="295">
        <v>0.06</v>
      </c>
      <c r="Q140" s="294">
        <f ca="1">+IF(ISERROR(HLOOKUP($B140,INDIRECT("'Monthly Resource Report'!"&amp;'Reid Validation'!Q$482631&amp;":"&amp;'Reid Validation'!Q$482632),'Reid Validation'!Q$482633,FALSE)),0,HLOOKUP($B140,INDIRECT("'Monthly Resource Report'!"&amp;'Reid Validation'!Q$482631&amp;":"&amp;'Reid Validation'!Q$482632),'Reid Validation'!Q$482633,FALSE))</f>
        <v>60</v>
      </c>
      <c r="R140" s="297">
        <f ca="1">+IF(ISERROR(HLOOKUP($B140,INDIRECT("'Monthly Resource Report'!"&amp;'Reid Validation'!R$482631&amp;":"&amp;'Reid Validation'!R$482632),'Reid Validation'!R$482633,FALSE)),0,HLOOKUP($B140,INDIRECT("'Monthly Resource Report'!"&amp;'Reid Validation'!R$482631&amp;":"&amp;'Reid Validation'!R$482632),'Reid Validation'!R$482633,FALSE))</f>
        <v>0</v>
      </c>
      <c r="S140" s="317">
        <f ca="1">+IF(ISERROR(HLOOKUP($B140,INDIRECT("'Monthly Resource Report'!"&amp;'Reid Validation'!S$482631&amp;":"&amp;'Reid Validation'!S$482632),'Reid Validation'!S$482633,FALSE)),0,HLOOKUP($B140,INDIRECT("'Monthly Resource Report'!"&amp;'Reid Validation'!S$482631&amp;":"&amp;'Reid Validation'!S$482632),'Reid Validation'!S$482633,FALSE))</f>
        <v>0.7074290132115002</v>
      </c>
      <c r="T140" s="318">
        <f ca="1">+IF(ISERROR(HLOOKUP($B140,INDIRECT("'Monthly Resource Report'!"&amp;'Reid Validation'!T$482631&amp;":"&amp;'Reid Validation'!T$482632),'Reid Validation'!T$482633,FALSE)),0,HLOOKUP($B140,INDIRECT("'Monthly Resource Report'!"&amp;'Reid Validation'!T$482631&amp;":"&amp;'Reid Validation'!T$482632),'Reid Validation'!T$482633,FALSE))</f>
        <v>6.051436676222522E-2</v>
      </c>
    </row>
    <row r="141" spans="2:20" s="29" customFormat="1">
      <c r="B141" s="301">
        <v>45474</v>
      </c>
      <c r="C141" s="294">
        <v>45</v>
      </c>
      <c r="D141" s="297">
        <v>0</v>
      </c>
      <c r="E141" s="299">
        <v>0.3</v>
      </c>
      <c r="F141" s="295">
        <v>0.06</v>
      </c>
      <c r="G141" s="294">
        <f ca="1">+IF(ISERROR(HLOOKUP($B141,INDIRECT("'Monthly Resource Report'!"&amp;'Reid Validation'!G$482631&amp;":"&amp;'Reid Validation'!G$482632),'Reid Validation'!G$482633,FALSE)),0,HLOOKUP($B141,INDIRECT("'Monthly Resource Report'!"&amp;'Reid Validation'!G$482631&amp;":"&amp;'Reid Validation'!G$482632),'Reid Validation'!G$482633,FALSE))</f>
        <v>45</v>
      </c>
      <c r="H141" s="297">
        <f ca="1">+IF(ISERROR(HLOOKUP($B141,INDIRECT("'Monthly Resource Report'!"&amp;'Reid Validation'!H$482631&amp;":"&amp;'Reid Validation'!H$482632),'Reid Validation'!H$482633,FALSE)),0,HLOOKUP($B141,INDIRECT("'Monthly Resource Report'!"&amp;'Reid Validation'!H$482631&amp;":"&amp;'Reid Validation'!H$482632),'Reid Validation'!H$482633,FALSE))</f>
        <v>0</v>
      </c>
      <c r="I141" s="317">
        <f ca="1">+IF(ISERROR(HLOOKUP($B141,INDIRECT("'Monthly Resource Report'!"&amp;'Reid Validation'!I$482631&amp;":"&amp;'Reid Validation'!I$482632),'Reid Validation'!I$482633,FALSE)),0,HLOOKUP($B141,INDIRECT("'Monthly Resource Report'!"&amp;'Reid Validation'!I$482631&amp;":"&amp;'Reid Validation'!I$482632),'Reid Validation'!I$482633,FALSE))</f>
        <v>0</v>
      </c>
      <c r="J141" s="318">
        <f ca="1">+IF(ISERROR(HLOOKUP($B141,INDIRECT("'Monthly Resource Report'!"&amp;'Reid Validation'!J$482631&amp;":"&amp;'Reid Validation'!J$482632),'Reid Validation'!J$482633,FALSE)),0,HLOOKUP($B141,INDIRECT("'Monthly Resource Report'!"&amp;'Reid Validation'!J$482631&amp;":"&amp;'Reid Validation'!J$482632),'Reid Validation'!J$482633,FALSE))</f>
        <v>0</v>
      </c>
      <c r="L141" s="301">
        <v>45474</v>
      </c>
      <c r="M141" s="294">
        <v>58</v>
      </c>
      <c r="N141" s="297">
        <v>0</v>
      </c>
      <c r="O141" s="299">
        <v>0.7</v>
      </c>
      <c r="P141" s="295">
        <v>0.06</v>
      </c>
      <c r="Q141" s="294">
        <f ca="1">+IF(ISERROR(HLOOKUP($B141,INDIRECT("'Monthly Resource Report'!"&amp;'Reid Validation'!Q$482631&amp;":"&amp;'Reid Validation'!Q$482632),'Reid Validation'!Q$482633,FALSE)),0,HLOOKUP($B141,INDIRECT("'Monthly Resource Report'!"&amp;'Reid Validation'!Q$482631&amp;":"&amp;'Reid Validation'!Q$482632),'Reid Validation'!Q$482633,FALSE))</f>
        <v>58</v>
      </c>
      <c r="R141" s="297">
        <f ca="1">+IF(ISERROR(HLOOKUP($B141,INDIRECT("'Monthly Resource Report'!"&amp;'Reid Validation'!R$482631&amp;":"&amp;'Reid Validation'!R$482632),'Reid Validation'!R$482633,FALSE)),0,HLOOKUP($B141,INDIRECT("'Monthly Resource Report'!"&amp;'Reid Validation'!R$482631&amp;":"&amp;'Reid Validation'!R$482632),'Reid Validation'!R$482633,FALSE))</f>
        <v>0</v>
      </c>
      <c r="S141" s="317">
        <f ca="1">+IF(ISERROR(HLOOKUP($B141,INDIRECT("'Monthly Resource Report'!"&amp;'Reid Validation'!S$482631&amp;":"&amp;'Reid Validation'!S$482632),'Reid Validation'!S$482633,FALSE)),0,HLOOKUP($B141,INDIRECT("'Monthly Resource Report'!"&amp;'Reid Validation'!S$482631&amp;":"&amp;'Reid Validation'!S$482632),'Reid Validation'!S$482633,FALSE))</f>
        <v>0.71802612578396485</v>
      </c>
      <c r="T141" s="318">
        <f ca="1">+IF(ISERROR(HLOOKUP($B141,INDIRECT("'Monthly Resource Report'!"&amp;'Reid Validation'!T$482631&amp;":"&amp;'Reid Validation'!T$482632),'Reid Validation'!T$482633,FALSE)),0,HLOOKUP($B141,INDIRECT("'Monthly Resource Report'!"&amp;'Reid Validation'!T$482631&amp;":"&amp;'Reid Validation'!T$482632),'Reid Validation'!T$482633,FALSE))</f>
        <v>6.0409290481191182E-2</v>
      </c>
    </row>
    <row r="142" spans="2:20" s="29" customFormat="1">
      <c r="B142" s="301">
        <v>45505</v>
      </c>
      <c r="C142" s="294">
        <v>45</v>
      </c>
      <c r="D142" s="297">
        <v>0</v>
      </c>
      <c r="E142" s="299">
        <v>0.3</v>
      </c>
      <c r="F142" s="295">
        <v>0.06</v>
      </c>
      <c r="G142" s="294">
        <f ca="1">+IF(ISERROR(HLOOKUP($B142,INDIRECT("'Monthly Resource Report'!"&amp;'Reid Validation'!G$482631&amp;":"&amp;'Reid Validation'!G$482632),'Reid Validation'!G$482633,FALSE)),0,HLOOKUP($B142,INDIRECT("'Monthly Resource Report'!"&amp;'Reid Validation'!G$482631&amp;":"&amp;'Reid Validation'!G$482632),'Reid Validation'!G$482633,FALSE))</f>
        <v>45</v>
      </c>
      <c r="H142" s="297">
        <f ca="1">+IF(ISERROR(HLOOKUP($B142,INDIRECT("'Monthly Resource Report'!"&amp;'Reid Validation'!H$482631&amp;":"&amp;'Reid Validation'!H$482632),'Reid Validation'!H$482633,FALSE)),0,HLOOKUP($B142,INDIRECT("'Monthly Resource Report'!"&amp;'Reid Validation'!H$482631&amp;":"&amp;'Reid Validation'!H$482632),'Reid Validation'!H$482633,FALSE))</f>
        <v>0</v>
      </c>
      <c r="I142" s="317">
        <f ca="1">+IF(ISERROR(HLOOKUP($B142,INDIRECT("'Monthly Resource Report'!"&amp;'Reid Validation'!I$482631&amp;":"&amp;'Reid Validation'!I$482632),'Reid Validation'!I$482633,FALSE)),0,HLOOKUP($B142,INDIRECT("'Monthly Resource Report'!"&amp;'Reid Validation'!I$482631&amp;":"&amp;'Reid Validation'!I$482632),'Reid Validation'!I$482633,FALSE))</f>
        <v>0.29450904251837956</v>
      </c>
      <c r="J142" s="318">
        <f ca="1">+IF(ISERROR(HLOOKUP($B142,INDIRECT("'Monthly Resource Report'!"&amp;'Reid Validation'!J$482631&amp;":"&amp;'Reid Validation'!J$482632),'Reid Validation'!J$482633,FALSE)),0,HLOOKUP($B142,INDIRECT("'Monthly Resource Report'!"&amp;'Reid Validation'!J$482631&amp;":"&amp;'Reid Validation'!J$482632),'Reid Validation'!J$482633,FALSE))</f>
        <v>8.1808067366216541E-2</v>
      </c>
      <c r="L142" s="301">
        <v>45505</v>
      </c>
      <c r="M142" s="294">
        <v>58</v>
      </c>
      <c r="N142" s="297">
        <v>0</v>
      </c>
      <c r="O142" s="299">
        <v>0.7</v>
      </c>
      <c r="P142" s="295">
        <v>0.06</v>
      </c>
      <c r="Q142" s="294">
        <f ca="1">+IF(ISERROR(HLOOKUP($B142,INDIRECT("'Monthly Resource Report'!"&amp;'Reid Validation'!Q$482631&amp;":"&amp;'Reid Validation'!Q$482632),'Reid Validation'!Q$482633,FALSE)),0,HLOOKUP($B142,INDIRECT("'Monthly Resource Report'!"&amp;'Reid Validation'!Q$482631&amp;":"&amp;'Reid Validation'!Q$482632),'Reid Validation'!Q$482633,FALSE))</f>
        <v>58</v>
      </c>
      <c r="R142" s="297">
        <f ca="1">+IF(ISERROR(HLOOKUP($B142,INDIRECT("'Monthly Resource Report'!"&amp;'Reid Validation'!R$482631&amp;":"&amp;'Reid Validation'!R$482632),'Reid Validation'!R$482633,FALSE)),0,HLOOKUP($B142,INDIRECT("'Monthly Resource Report'!"&amp;'Reid Validation'!R$482631&amp;":"&amp;'Reid Validation'!R$482632),'Reid Validation'!R$482633,FALSE))</f>
        <v>0</v>
      </c>
      <c r="S142" s="317">
        <f ca="1">+IF(ISERROR(HLOOKUP($B142,INDIRECT("'Monthly Resource Report'!"&amp;'Reid Validation'!S$482631&amp;":"&amp;'Reid Validation'!S$482632),'Reid Validation'!S$482633,FALSE)),0,HLOOKUP($B142,INDIRECT("'Monthly Resource Report'!"&amp;'Reid Validation'!S$482631&amp;":"&amp;'Reid Validation'!S$482632),'Reid Validation'!S$482633,FALSE))</f>
        <v>0.71802990447083237</v>
      </c>
      <c r="T142" s="318">
        <f ca="1">+IF(ISERROR(HLOOKUP($B142,INDIRECT("'Monthly Resource Report'!"&amp;'Reid Validation'!T$482631&amp;":"&amp;'Reid Validation'!T$482632),'Reid Validation'!T$482633,FALSE)),0,HLOOKUP($B142,INDIRECT("'Monthly Resource Report'!"&amp;'Reid Validation'!T$482631&amp;":"&amp;'Reid Validation'!T$482632),'Reid Validation'!T$482633,FALSE))</f>
        <v>6.0292587398314168E-2</v>
      </c>
    </row>
    <row r="143" spans="2:20" s="29" customFormat="1">
      <c r="B143" s="301">
        <v>45536</v>
      </c>
      <c r="C143" s="294">
        <v>45</v>
      </c>
      <c r="D143" s="297">
        <v>0</v>
      </c>
      <c r="E143" s="299">
        <v>0.3</v>
      </c>
      <c r="F143" s="295">
        <v>0.06</v>
      </c>
      <c r="G143" s="294">
        <f ca="1">+IF(ISERROR(HLOOKUP($B143,INDIRECT("'Monthly Resource Report'!"&amp;'Reid Validation'!G$482631&amp;":"&amp;'Reid Validation'!G$482632),'Reid Validation'!G$482633,FALSE)),0,HLOOKUP($B143,INDIRECT("'Monthly Resource Report'!"&amp;'Reid Validation'!G$482631&amp;":"&amp;'Reid Validation'!G$482632),'Reid Validation'!G$482633,FALSE))</f>
        <v>0</v>
      </c>
      <c r="H143" s="297">
        <f ca="1">+IF(ISERROR(HLOOKUP($B143,INDIRECT("'Monthly Resource Report'!"&amp;'Reid Validation'!H$482631&amp;":"&amp;'Reid Validation'!H$482632),'Reid Validation'!H$482633,FALSE)),0,HLOOKUP($B143,INDIRECT("'Monthly Resource Report'!"&amp;'Reid Validation'!H$482631&amp;":"&amp;'Reid Validation'!H$482632),'Reid Validation'!H$482633,FALSE))</f>
        <v>0</v>
      </c>
      <c r="I143" s="317">
        <f ca="1">+IF(ISERROR(HLOOKUP($B143,INDIRECT("'Monthly Resource Report'!"&amp;'Reid Validation'!I$482631&amp;":"&amp;'Reid Validation'!I$482632),'Reid Validation'!I$482633,FALSE)),0,HLOOKUP($B143,INDIRECT("'Monthly Resource Report'!"&amp;'Reid Validation'!I$482631&amp;":"&amp;'Reid Validation'!I$482632),'Reid Validation'!I$482633,FALSE))</f>
        <v>0</v>
      </c>
      <c r="J143" s="318">
        <f ca="1">+IF(ISERROR(HLOOKUP($B143,INDIRECT("'Monthly Resource Report'!"&amp;'Reid Validation'!J$482631&amp;":"&amp;'Reid Validation'!J$482632),'Reid Validation'!J$482633,FALSE)),0,HLOOKUP($B143,INDIRECT("'Monthly Resource Report'!"&amp;'Reid Validation'!J$482631&amp;":"&amp;'Reid Validation'!J$482632),'Reid Validation'!J$482633,FALSE))</f>
        <v>0</v>
      </c>
      <c r="L143" s="301">
        <v>45536</v>
      </c>
      <c r="M143" s="294">
        <v>58</v>
      </c>
      <c r="N143" s="297">
        <v>0</v>
      </c>
      <c r="O143" s="299">
        <v>0.7</v>
      </c>
      <c r="P143" s="295">
        <v>0.06</v>
      </c>
      <c r="Q143" s="294">
        <f ca="1">+IF(ISERROR(HLOOKUP($B143,INDIRECT("'Monthly Resource Report'!"&amp;'Reid Validation'!Q$482631&amp;":"&amp;'Reid Validation'!Q$482632),'Reid Validation'!Q$482633,FALSE)),0,HLOOKUP($B143,INDIRECT("'Monthly Resource Report'!"&amp;'Reid Validation'!Q$482631&amp;":"&amp;'Reid Validation'!Q$482632),'Reid Validation'!Q$482633,FALSE))</f>
        <v>58</v>
      </c>
      <c r="R143" s="297">
        <f ca="1">+IF(ISERROR(HLOOKUP($B143,INDIRECT("'Monthly Resource Report'!"&amp;'Reid Validation'!R$482631&amp;":"&amp;'Reid Validation'!R$482632),'Reid Validation'!R$482633,FALSE)),0,HLOOKUP($B143,INDIRECT("'Monthly Resource Report'!"&amp;'Reid Validation'!R$482631&amp;":"&amp;'Reid Validation'!R$482632),'Reid Validation'!R$482633,FALSE))</f>
        <v>0</v>
      </c>
      <c r="S143" s="317">
        <f ca="1">+IF(ISERROR(HLOOKUP($B143,INDIRECT("'Monthly Resource Report'!"&amp;'Reid Validation'!S$482631&amp;":"&amp;'Reid Validation'!S$482632),'Reid Validation'!S$482633,FALSE)),0,HLOOKUP($B143,INDIRECT("'Monthly Resource Report'!"&amp;'Reid Validation'!S$482631&amp;":"&amp;'Reid Validation'!S$482632),'Reid Validation'!S$482633,FALSE))</f>
        <v>0.71830112483042596</v>
      </c>
      <c r="T143" s="318">
        <f ca="1">+IF(ISERROR(HLOOKUP($B143,INDIRECT("'Monthly Resource Report'!"&amp;'Reid Validation'!T$482631&amp;":"&amp;'Reid Validation'!T$482632),'Reid Validation'!T$482633,FALSE)),0,HLOOKUP($B143,INDIRECT("'Monthly Resource Report'!"&amp;'Reid Validation'!T$482631&amp;":"&amp;'Reid Validation'!T$482632),'Reid Validation'!T$482633,FALSE))</f>
        <v>6.0512107240004692E-2</v>
      </c>
    </row>
    <row r="144" spans="2:20" s="29" customFormat="1">
      <c r="B144" s="301">
        <v>45566</v>
      </c>
      <c r="C144" s="294">
        <v>45</v>
      </c>
      <c r="D144" s="297">
        <v>0</v>
      </c>
      <c r="E144" s="299">
        <v>0.3</v>
      </c>
      <c r="F144" s="295">
        <v>0.06</v>
      </c>
      <c r="G144" s="294">
        <f ca="1">+IF(ISERROR(HLOOKUP($B144,INDIRECT("'Monthly Resource Report'!"&amp;'Reid Validation'!G$482631&amp;":"&amp;'Reid Validation'!G$482632),'Reid Validation'!G$482633,FALSE)),0,HLOOKUP($B144,INDIRECT("'Monthly Resource Report'!"&amp;'Reid Validation'!G$482631&amp;":"&amp;'Reid Validation'!G$482632),'Reid Validation'!G$482633,FALSE))</f>
        <v>0</v>
      </c>
      <c r="H144" s="297">
        <f ca="1">+IF(ISERROR(HLOOKUP($B144,INDIRECT("'Monthly Resource Report'!"&amp;'Reid Validation'!H$482631&amp;":"&amp;'Reid Validation'!H$482632),'Reid Validation'!H$482633,FALSE)),0,HLOOKUP($B144,INDIRECT("'Monthly Resource Report'!"&amp;'Reid Validation'!H$482631&amp;":"&amp;'Reid Validation'!H$482632),'Reid Validation'!H$482633,FALSE))</f>
        <v>0</v>
      </c>
      <c r="I144" s="317">
        <f ca="1">+IF(ISERROR(HLOOKUP($B144,INDIRECT("'Monthly Resource Report'!"&amp;'Reid Validation'!I$482631&amp;":"&amp;'Reid Validation'!I$482632),'Reid Validation'!I$482633,FALSE)),0,HLOOKUP($B144,INDIRECT("'Monthly Resource Report'!"&amp;'Reid Validation'!I$482631&amp;":"&amp;'Reid Validation'!I$482632),'Reid Validation'!I$482633,FALSE))</f>
        <v>0</v>
      </c>
      <c r="J144" s="318">
        <f ca="1">+IF(ISERROR(HLOOKUP($B144,INDIRECT("'Monthly Resource Report'!"&amp;'Reid Validation'!J$482631&amp;":"&amp;'Reid Validation'!J$482632),'Reid Validation'!J$482633,FALSE)),0,HLOOKUP($B144,INDIRECT("'Monthly Resource Report'!"&amp;'Reid Validation'!J$482631&amp;":"&amp;'Reid Validation'!J$482632),'Reid Validation'!J$482633,FALSE))</f>
        <v>0</v>
      </c>
      <c r="L144" s="301">
        <v>45566</v>
      </c>
      <c r="M144" s="294">
        <v>60</v>
      </c>
      <c r="N144" s="297">
        <v>0</v>
      </c>
      <c r="O144" s="299">
        <v>0.7</v>
      </c>
      <c r="P144" s="295">
        <v>0.06</v>
      </c>
      <c r="Q144" s="294">
        <f ca="1">+IF(ISERROR(HLOOKUP($B144,INDIRECT("'Monthly Resource Report'!"&amp;'Reid Validation'!Q$482631&amp;":"&amp;'Reid Validation'!Q$482632),'Reid Validation'!Q$482633,FALSE)),0,HLOOKUP($B144,INDIRECT("'Monthly Resource Report'!"&amp;'Reid Validation'!Q$482631&amp;":"&amp;'Reid Validation'!Q$482632),'Reid Validation'!Q$482633,FALSE))</f>
        <v>60</v>
      </c>
      <c r="R144" s="297">
        <f ca="1">+IF(ISERROR(HLOOKUP($B144,INDIRECT("'Monthly Resource Report'!"&amp;'Reid Validation'!R$482631&amp;":"&amp;'Reid Validation'!R$482632),'Reid Validation'!R$482633,FALSE)),0,HLOOKUP($B144,INDIRECT("'Monthly Resource Report'!"&amp;'Reid Validation'!R$482631&amp;":"&amp;'Reid Validation'!R$482632),'Reid Validation'!R$482633,FALSE))</f>
        <v>0</v>
      </c>
      <c r="S144" s="317">
        <f ca="1">+IF(ISERROR(HLOOKUP($B144,INDIRECT("'Monthly Resource Report'!"&amp;'Reid Validation'!S$482631&amp;":"&amp;'Reid Validation'!S$482632),'Reid Validation'!S$482633,FALSE)),0,HLOOKUP($B144,INDIRECT("'Monthly Resource Report'!"&amp;'Reid Validation'!S$482631&amp;":"&amp;'Reid Validation'!S$482632),'Reid Validation'!S$482633,FALSE))</f>
        <v>0.70707286808437808</v>
      </c>
      <c r="T144" s="318">
        <f ca="1">+IF(ISERROR(HLOOKUP($B144,INDIRECT("'Monthly Resource Report'!"&amp;'Reid Validation'!T$482631&amp;":"&amp;'Reid Validation'!T$482632),'Reid Validation'!T$482633,FALSE)),0,HLOOKUP($B144,INDIRECT("'Monthly Resource Report'!"&amp;'Reid Validation'!T$482631&amp;":"&amp;'Reid Validation'!T$482632),'Reid Validation'!T$482633,FALSE))</f>
        <v>6.0973000727397204E-2</v>
      </c>
    </row>
    <row r="145" spans="2:20" s="29" customFormat="1">
      <c r="B145" s="301">
        <v>45597</v>
      </c>
      <c r="C145" s="294">
        <v>45</v>
      </c>
      <c r="D145" s="297">
        <v>0</v>
      </c>
      <c r="E145" s="299">
        <v>0.3</v>
      </c>
      <c r="F145" s="295">
        <v>0.06</v>
      </c>
      <c r="G145" s="294">
        <f ca="1">+IF(ISERROR(HLOOKUP($B145,INDIRECT("'Monthly Resource Report'!"&amp;'Reid Validation'!G$482631&amp;":"&amp;'Reid Validation'!G$482632),'Reid Validation'!G$482633,FALSE)),0,HLOOKUP($B145,INDIRECT("'Monthly Resource Report'!"&amp;'Reid Validation'!G$482631&amp;":"&amp;'Reid Validation'!G$482632),'Reid Validation'!G$482633,FALSE))</f>
        <v>0</v>
      </c>
      <c r="H145" s="297">
        <f ca="1">+IF(ISERROR(HLOOKUP($B145,INDIRECT("'Monthly Resource Report'!"&amp;'Reid Validation'!H$482631&amp;":"&amp;'Reid Validation'!H$482632),'Reid Validation'!H$482633,FALSE)),0,HLOOKUP($B145,INDIRECT("'Monthly Resource Report'!"&amp;'Reid Validation'!H$482631&amp;":"&amp;'Reid Validation'!H$482632),'Reid Validation'!H$482633,FALSE))</f>
        <v>0</v>
      </c>
      <c r="I145" s="317">
        <f ca="1">+IF(ISERROR(HLOOKUP($B145,INDIRECT("'Monthly Resource Report'!"&amp;'Reid Validation'!I$482631&amp;":"&amp;'Reid Validation'!I$482632),'Reid Validation'!I$482633,FALSE)),0,HLOOKUP($B145,INDIRECT("'Monthly Resource Report'!"&amp;'Reid Validation'!I$482631&amp;":"&amp;'Reid Validation'!I$482632),'Reid Validation'!I$482633,FALSE))</f>
        <v>0</v>
      </c>
      <c r="J145" s="318">
        <f ca="1">+IF(ISERROR(HLOOKUP($B145,INDIRECT("'Monthly Resource Report'!"&amp;'Reid Validation'!J$482631&amp;":"&amp;'Reid Validation'!J$482632),'Reid Validation'!J$482633,FALSE)),0,HLOOKUP($B145,INDIRECT("'Monthly Resource Report'!"&amp;'Reid Validation'!J$482631&amp;":"&amp;'Reid Validation'!J$482632),'Reid Validation'!J$482633,FALSE))</f>
        <v>0</v>
      </c>
      <c r="L145" s="301">
        <v>45597</v>
      </c>
      <c r="M145" s="294">
        <v>60</v>
      </c>
      <c r="N145" s="297">
        <v>0</v>
      </c>
      <c r="O145" s="299">
        <v>0.7</v>
      </c>
      <c r="P145" s="295">
        <v>0.06</v>
      </c>
      <c r="Q145" s="294">
        <f ca="1">+IF(ISERROR(HLOOKUP($B145,INDIRECT("'Monthly Resource Report'!"&amp;'Reid Validation'!Q$482631&amp;":"&amp;'Reid Validation'!Q$482632),'Reid Validation'!Q$482633,FALSE)),0,HLOOKUP($B145,INDIRECT("'Monthly Resource Report'!"&amp;'Reid Validation'!Q$482631&amp;":"&amp;'Reid Validation'!Q$482632),'Reid Validation'!Q$482633,FALSE))</f>
        <v>60</v>
      </c>
      <c r="R145" s="297">
        <f ca="1">+IF(ISERROR(HLOOKUP($B145,INDIRECT("'Monthly Resource Report'!"&amp;'Reid Validation'!R$482631&amp;":"&amp;'Reid Validation'!R$482632),'Reid Validation'!R$482633,FALSE)),0,HLOOKUP($B145,INDIRECT("'Monthly Resource Report'!"&amp;'Reid Validation'!R$482631&amp;":"&amp;'Reid Validation'!R$482632),'Reid Validation'!R$482633,FALSE))</f>
        <v>0</v>
      </c>
      <c r="S145" s="317">
        <f ca="1">+IF(ISERROR(HLOOKUP($B145,INDIRECT("'Monthly Resource Report'!"&amp;'Reid Validation'!S$482631&amp;":"&amp;'Reid Validation'!S$482632),'Reid Validation'!S$482633,FALSE)),0,HLOOKUP($B145,INDIRECT("'Monthly Resource Report'!"&amp;'Reid Validation'!S$482631&amp;":"&amp;'Reid Validation'!S$482632),'Reid Validation'!S$482633,FALSE))</f>
        <v>0.70859618938380164</v>
      </c>
      <c r="T145" s="318">
        <f ca="1">+IF(ISERROR(HLOOKUP($B145,INDIRECT("'Monthly Resource Report'!"&amp;'Reid Validation'!T$482631&amp;":"&amp;'Reid Validation'!T$482632),'Reid Validation'!T$482633,FALSE)),0,HLOOKUP($B145,INDIRECT("'Monthly Resource Report'!"&amp;'Reid Validation'!T$482631&amp;":"&amp;'Reid Validation'!T$482632),'Reid Validation'!T$482633,FALSE))</f>
        <v>6.1173771745364175E-2</v>
      </c>
    </row>
    <row r="146" spans="2:20" s="29" customFormat="1">
      <c r="B146" s="301">
        <v>45627</v>
      </c>
      <c r="C146" s="294">
        <v>45</v>
      </c>
      <c r="D146" s="297">
        <v>0</v>
      </c>
      <c r="E146" s="299">
        <v>0.3</v>
      </c>
      <c r="F146" s="295">
        <v>0.06</v>
      </c>
      <c r="G146" s="294">
        <f ca="1">+IF(ISERROR(HLOOKUP($B146,INDIRECT("'Monthly Resource Report'!"&amp;'Reid Validation'!G$482631&amp;":"&amp;'Reid Validation'!G$482632),'Reid Validation'!G$482633,FALSE)),0,HLOOKUP($B146,INDIRECT("'Monthly Resource Report'!"&amp;'Reid Validation'!G$482631&amp;":"&amp;'Reid Validation'!G$482632),'Reid Validation'!G$482633,FALSE))</f>
        <v>0</v>
      </c>
      <c r="H146" s="297">
        <f ca="1">+IF(ISERROR(HLOOKUP($B146,INDIRECT("'Monthly Resource Report'!"&amp;'Reid Validation'!H$482631&amp;":"&amp;'Reid Validation'!H$482632),'Reid Validation'!H$482633,FALSE)),0,HLOOKUP($B146,INDIRECT("'Monthly Resource Report'!"&amp;'Reid Validation'!H$482631&amp;":"&amp;'Reid Validation'!H$482632),'Reid Validation'!H$482633,FALSE))</f>
        <v>0</v>
      </c>
      <c r="I146" s="317">
        <f ca="1">+IF(ISERROR(HLOOKUP($B146,INDIRECT("'Monthly Resource Report'!"&amp;'Reid Validation'!I$482631&amp;":"&amp;'Reid Validation'!I$482632),'Reid Validation'!I$482633,FALSE)),0,HLOOKUP($B146,INDIRECT("'Monthly Resource Report'!"&amp;'Reid Validation'!I$482631&amp;":"&amp;'Reid Validation'!I$482632),'Reid Validation'!I$482633,FALSE))</f>
        <v>0</v>
      </c>
      <c r="J146" s="318">
        <f ca="1">+IF(ISERROR(HLOOKUP($B146,INDIRECT("'Monthly Resource Report'!"&amp;'Reid Validation'!J$482631&amp;":"&amp;'Reid Validation'!J$482632),'Reid Validation'!J$482633,FALSE)),0,HLOOKUP($B146,INDIRECT("'Monthly Resource Report'!"&amp;'Reid Validation'!J$482631&amp;":"&amp;'Reid Validation'!J$482632),'Reid Validation'!J$482633,FALSE))</f>
        <v>0</v>
      </c>
      <c r="L146" s="301">
        <v>45627</v>
      </c>
      <c r="M146" s="294">
        <v>65</v>
      </c>
      <c r="N146" s="297">
        <v>0</v>
      </c>
      <c r="O146" s="299">
        <v>0.7</v>
      </c>
      <c r="P146" s="295">
        <v>0.06</v>
      </c>
      <c r="Q146" s="294">
        <f ca="1">+IF(ISERROR(HLOOKUP($B146,INDIRECT("'Monthly Resource Report'!"&amp;'Reid Validation'!Q$482631&amp;":"&amp;'Reid Validation'!Q$482632),'Reid Validation'!Q$482633,FALSE)),0,HLOOKUP($B146,INDIRECT("'Monthly Resource Report'!"&amp;'Reid Validation'!Q$482631&amp;":"&amp;'Reid Validation'!Q$482632),'Reid Validation'!Q$482633,FALSE))</f>
        <v>65</v>
      </c>
      <c r="R146" s="297">
        <f ca="1">+IF(ISERROR(HLOOKUP($B146,INDIRECT("'Monthly Resource Report'!"&amp;'Reid Validation'!R$482631&amp;":"&amp;'Reid Validation'!R$482632),'Reid Validation'!R$482633,FALSE)),0,HLOOKUP($B146,INDIRECT("'Monthly Resource Report'!"&amp;'Reid Validation'!R$482631&amp;":"&amp;'Reid Validation'!R$482632),'Reid Validation'!R$482633,FALSE))</f>
        <v>0</v>
      </c>
      <c r="S146" s="317">
        <f ca="1">+IF(ISERROR(HLOOKUP($B146,INDIRECT("'Monthly Resource Report'!"&amp;'Reid Validation'!S$482631&amp;":"&amp;'Reid Validation'!S$482632),'Reid Validation'!S$482633,FALSE)),0,HLOOKUP($B146,INDIRECT("'Monthly Resource Report'!"&amp;'Reid Validation'!S$482631&amp;":"&amp;'Reid Validation'!S$482632),'Reid Validation'!S$482633,FALSE))</f>
        <v>0.70930467146048304</v>
      </c>
      <c r="T146" s="318">
        <f ca="1">+IF(ISERROR(HLOOKUP($B146,INDIRECT("'Monthly Resource Report'!"&amp;'Reid Validation'!T$482631&amp;":"&amp;'Reid Validation'!T$482632),'Reid Validation'!T$482633,FALSE)),0,HLOOKUP($B146,INDIRECT("'Monthly Resource Report'!"&amp;'Reid Validation'!T$482631&amp;":"&amp;'Reid Validation'!T$482632),'Reid Validation'!T$482633,FALSE))</f>
        <v>6.1162693678059668E-2</v>
      </c>
    </row>
    <row r="147" spans="2:20" s="29" customFormat="1">
      <c r="B147" s="301">
        <v>45658</v>
      </c>
      <c r="C147" s="294">
        <v>45</v>
      </c>
      <c r="D147" s="297">
        <v>0</v>
      </c>
      <c r="E147" s="299">
        <v>0.3</v>
      </c>
      <c r="F147" s="295">
        <v>0.06</v>
      </c>
      <c r="G147" s="294">
        <f ca="1">+IF(ISERROR(HLOOKUP($B147,INDIRECT("'Monthly Resource Report'!"&amp;'Reid Validation'!G$482631&amp;":"&amp;'Reid Validation'!G$482632),'Reid Validation'!G$482633,FALSE)),0,HLOOKUP($B147,INDIRECT("'Monthly Resource Report'!"&amp;'Reid Validation'!G$482631&amp;":"&amp;'Reid Validation'!G$482632),'Reid Validation'!G$482633,FALSE))</f>
        <v>45</v>
      </c>
      <c r="H147" s="297">
        <f ca="1">+IF(ISERROR(HLOOKUP($B147,INDIRECT("'Monthly Resource Report'!"&amp;'Reid Validation'!H$482631&amp;":"&amp;'Reid Validation'!H$482632),'Reid Validation'!H$482633,FALSE)),0,HLOOKUP($B147,INDIRECT("'Monthly Resource Report'!"&amp;'Reid Validation'!H$482631&amp;":"&amp;'Reid Validation'!H$482632),'Reid Validation'!H$482633,FALSE))</f>
        <v>0</v>
      </c>
      <c r="I147" s="317">
        <f ca="1">+IF(ISERROR(HLOOKUP($B147,INDIRECT("'Monthly Resource Report'!"&amp;'Reid Validation'!I$482631&amp;":"&amp;'Reid Validation'!I$482632),'Reid Validation'!I$482633,FALSE)),0,HLOOKUP($B147,INDIRECT("'Monthly Resource Report'!"&amp;'Reid Validation'!I$482631&amp;":"&amp;'Reid Validation'!I$482632),'Reid Validation'!I$482633,FALSE))</f>
        <v>0</v>
      </c>
      <c r="J147" s="318">
        <f ca="1">+IF(ISERROR(HLOOKUP($B147,INDIRECT("'Monthly Resource Report'!"&amp;'Reid Validation'!J$482631&amp;":"&amp;'Reid Validation'!J$482632),'Reid Validation'!J$482633,FALSE)),0,HLOOKUP($B147,INDIRECT("'Monthly Resource Report'!"&amp;'Reid Validation'!J$482631&amp;":"&amp;'Reid Validation'!J$482632),'Reid Validation'!J$482633,FALSE))</f>
        <v>0</v>
      </c>
      <c r="L147" s="301">
        <v>45658</v>
      </c>
      <c r="M147" s="294">
        <v>65</v>
      </c>
      <c r="N147" s="297">
        <v>0</v>
      </c>
      <c r="O147" s="299">
        <v>0.7</v>
      </c>
      <c r="P147" s="295">
        <v>0.06</v>
      </c>
      <c r="Q147" s="294">
        <f ca="1">+IF(ISERROR(HLOOKUP($B147,INDIRECT("'Monthly Resource Report'!"&amp;'Reid Validation'!Q$482631&amp;":"&amp;'Reid Validation'!Q$482632),'Reid Validation'!Q$482633,FALSE)),0,HLOOKUP($B147,INDIRECT("'Monthly Resource Report'!"&amp;'Reid Validation'!Q$482631&amp;":"&amp;'Reid Validation'!Q$482632),'Reid Validation'!Q$482633,FALSE))</f>
        <v>65</v>
      </c>
      <c r="R147" s="297">
        <f ca="1">+IF(ISERROR(HLOOKUP($B147,INDIRECT("'Monthly Resource Report'!"&amp;'Reid Validation'!R$482631&amp;":"&amp;'Reid Validation'!R$482632),'Reid Validation'!R$482633,FALSE)),0,HLOOKUP($B147,INDIRECT("'Monthly Resource Report'!"&amp;'Reid Validation'!R$482631&amp;":"&amp;'Reid Validation'!R$482632),'Reid Validation'!R$482633,FALSE))</f>
        <v>0</v>
      </c>
      <c r="S147" s="317">
        <f ca="1">+IF(ISERROR(HLOOKUP($B147,INDIRECT("'Monthly Resource Report'!"&amp;'Reid Validation'!S$482631&amp;":"&amp;'Reid Validation'!S$482632),'Reid Validation'!S$482633,FALSE)),0,HLOOKUP($B147,INDIRECT("'Monthly Resource Report'!"&amp;'Reid Validation'!S$482631&amp;":"&amp;'Reid Validation'!S$482632),'Reid Validation'!S$482633,FALSE))</f>
        <v>0.7070955949879717</v>
      </c>
      <c r="T147" s="318">
        <f ca="1">+IF(ISERROR(HLOOKUP($B147,INDIRECT("'Monthly Resource Report'!"&amp;'Reid Validation'!T$482631&amp;":"&amp;'Reid Validation'!T$482632),'Reid Validation'!T$482633,FALSE)),0,HLOOKUP($B147,INDIRECT("'Monthly Resource Report'!"&amp;'Reid Validation'!T$482631&amp;":"&amp;'Reid Validation'!T$482632),'Reid Validation'!T$482633,FALSE))</f>
        <v>6.0925621463738054E-2</v>
      </c>
    </row>
    <row r="148" spans="2:20" s="29" customFormat="1">
      <c r="B148" s="301">
        <v>45689</v>
      </c>
      <c r="C148" s="294">
        <v>45</v>
      </c>
      <c r="D148" s="297">
        <v>0</v>
      </c>
      <c r="E148" s="299">
        <v>0.3</v>
      </c>
      <c r="F148" s="295">
        <v>0.06</v>
      </c>
      <c r="G148" s="294">
        <f ca="1">+IF(ISERROR(HLOOKUP($B148,INDIRECT("'Monthly Resource Report'!"&amp;'Reid Validation'!G$482631&amp;":"&amp;'Reid Validation'!G$482632),'Reid Validation'!G$482633,FALSE)),0,HLOOKUP($B148,INDIRECT("'Monthly Resource Report'!"&amp;'Reid Validation'!G$482631&amp;":"&amp;'Reid Validation'!G$482632),'Reid Validation'!G$482633,FALSE))</f>
        <v>45</v>
      </c>
      <c r="H148" s="297">
        <f ca="1">+IF(ISERROR(HLOOKUP($B148,INDIRECT("'Monthly Resource Report'!"&amp;'Reid Validation'!H$482631&amp;":"&amp;'Reid Validation'!H$482632),'Reid Validation'!H$482633,FALSE)),0,HLOOKUP($B148,INDIRECT("'Monthly Resource Report'!"&amp;'Reid Validation'!H$482631&amp;":"&amp;'Reid Validation'!H$482632),'Reid Validation'!H$482633,FALSE))</f>
        <v>0</v>
      </c>
      <c r="I148" s="317">
        <f ca="1">+IF(ISERROR(HLOOKUP($B148,INDIRECT("'Monthly Resource Report'!"&amp;'Reid Validation'!I$482631&amp;":"&amp;'Reid Validation'!I$482632),'Reid Validation'!I$482633,FALSE)),0,HLOOKUP($B148,INDIRECT("'Monthly Resource Report'!"&amp;'Reid Validation'!I$482631&amp;":"&amp;'Reid Validation'!I$482632),'Reid Validation'!I$482633,FALSE))</f>
        <v>0</v>
      </c>
      <c r="J148" s="318">
        <f ca="1">+IF(ISERROR(HLOOKUP($B148,INDIRECT("'Monthly Resource Report'!"&amp;'Reid Validation'!J$482631&amp;":"&amp;'Reid Validation'!J$482632),'Reid Validation'!J$482633,FALSE)),0,HLOOKUP($B148,INDIRECT("'Monthly Resource Report'!"&amp;'Reid Validation'!J$482631&amp;":"&amp;'Reid Validation'!J$482632),'Reid Validation'!J$482633,FALSE))</f>
        <v>0</v>
      </c>
      <c r="L148" s="301">
        <v>45689</v>
      </c>
      <c r="M148" s="294">
        <v>65</v>
      </c>
      <c r="N148" s="297">
        <v>0</v>
      </c>
      <c r="O148" s="299">
        <v>0.7</v>
      </c>
      <c r="P148" s="295">
        <v>0.06</v>
      </c>
      <c r="Q148" s="294">
        <f ca="1">+IF(ISERROR(HLOOKUP($B148,INDIRECT("'Monthly Resource Report'!"&amp;'Reid Validation'!Q$482631&amp;":"&amp;'Reid Validation'!Q$482632),'Reid Validation'!Q$482633,FALSE)),0,HLOOKUP($B148,INDIRECT("'Monthly Resource Report'!"&amp;'Reid Validation'!Q$482631&amp;":"&amp;'Reid Validation'!Q$482632),'Reid Validation'!Q$482633,FALSE))</f>
        <v>65</v>
      </c>
      <c r="R148" s="297">
        <f ca="1">+IF(ISERROR(HLOOKUP($B148,INDIRECT("'Monthly Resource Report'!"&amp;'Reid Validation'!R$482631&amp;":"&amp;'Reid Validation'!R$482632),'Reid Validation'!R$482633,FALSE)),0,HLOOKUP($B148,INDIRECT("'Monthly Resource Report'!"&amp;'Reid Validation'!R$482631&amp;":"&amp;'Reid Validation'!R$482632),'Reid Validation'!R$482633,FALSE))</f>
        <v>0</v>
      </c>
      <c r="S148" s="317">
        <f ca="1">+IF(ISERROR(HLOOKUP($B148,INDIRECT("'Monthly Resource Report'!"&amp;'Reid Validation'!S$482631&amp;":"&amp;'Reid Validation'!S$482632),'Reid Validation'!S$482633,FALSE)),0,HLOOKUP($B148,INDIRECT("'Monthly Resource Report'!"&amp;'Reid Validation'!S$482631&amp;":"&amp;'Reid Validation'!S$482632),'Reid Validation'!S$482633,FALSE))</f>
        <v>0.70662341682705887</v>
      </c>
      <c r="T148" s="318">
        <f ca="1">+IF(ISERROR(HLOOKUP($B148,INDIRECT("'Monthly Resource Report'!"&amp;'Reid Validation'!T$482631&amp;":"&amp;'Reid Validation'!T$482632),'Reid Validation'!T$482633,FALSE)),0,HLOOKUP($B148,INDIRECT("'Monthly Resource Report'!"&amp;'Reid Validation'!T$482631&amp;":"&amp;'Reid Validation'!T$482632),'Reid Validation'!T$482633,FALSE))</f>
        <v>6.1001898656959624E-2</v>
      </c>
    </row>
    <row r="149" spans="2:20" s="29" customFormat="1">
      <c r="B149" s="301">
        <v>45717</v>
      </c>
      <c r="C149" s="294">
        <v>45</v>
      </c>
      <c r="D149" s="297">
        <v>0</v>
      </c>
      <c r="E149" s="299">
        <v>0.3</v>
      </c>
      <c r="F149" s="295">
        <v>0.06</v>
      </c>
      <c r="G149" s="294">
        <f ca="1">+IF(ISERROR(HLOOKUP($B149,INDIRECT("'Monthly Resource Report'!"&amp;'Reid Validation'!G$482631&amp;":"&amp;'Reid Validation'!G$482632),'Reid Validation'!G$482633,FALSE)),0,HLOOKUP($B149,INDIRECT("'Monthly Resource Report'!"&amp;'Reid Validation'!G$482631&amp;":"&amp;'Reid Validation'!G$482632),'Reid Validation'!G$482633,FALSE))</f>
        <v>0</v>
      </c>
      <c r="H149" s="297">
        <f ca="1">+IF(ISERROR(HLOOKUP($B149,INDIRECT("'Monthly Resource Report'!"&amp;'Reid Validation'!H$482631&amp;":"&amp;'Reid Validation'!H$482632),'Reid Validation'!H$482633,FALSE)),0,HLOOKUP($B149,INDIRECT("'Monthly Resource Report'!"&amp;'Reid Validation'!H$482631&amp;":"&amp;'Reid Validation'!H$482632),'Reid Validation'!H$482633,FALSE))</f>
        <v>0</v>
      </c>
      <c r="I149" s="317">
        <f ca="1">+IF(ISERROR(HLOOKUP($B149,INDIRECT("'Monthly Resource Report'!"&amp;'Reid Validation'!I$482631&amp;":"&amp;'Reid Validation'!I$482632),'Reid Validation'!I$482633,FALSE)),0,HLOOKUP($B149,INDIRECT("'Monthly Resource Report'!"&amp;'Reid Validation'!I$482631&amp;":"&amp;'Reid Validation'!I$482632),'Reid Validation'!I$482633,FALSE))</f>
        <v>0</v>
      </c>
      <c r="J149" s="318">
        <f ca="1">+IF(ISERROR(HLOOKUP($B149,INDIRECT("'Monthly Resource Report'!"&amp;'Reid Validation'!J$482631&amp;":"&amp;'Reid Validation'!J$482632),'Reid Validation'!J$482633,FALSE)),0,HLOOKUP($B149,INDIRECT("'Monthly Resource Report'!"&amp;'Reid Validation'!J$482631&amp;":"&amp;'Reid Validation'!J$482632),'Reid Validation'!J$482633,FALSE))</f>
        <v>0</v>
      </c>
      <c r="L149" s="301">
        <v>45717</v>
      </c>
      <c r="M149" s="294">
        <v>65</v>
      </c>
      <c r="N149" s="297">
        <v>0</v>
      </c>
      <c r="O149" s="299">
        <v>0.7</v>
      </c>
      <c r="P149" s="295">
        <v>0.06</v>
      </c>
      <c r="Q149" s="294">
        <f ca="1">+IF(ISERROR(HLOOKUP($B149,INDIRECT("'Monthly Resource Report'!"&amp;'Reid Validation'!Q$482631&amp;":"&amp;'Reid Validation'!Q$482632),'Reid Validation'!Q$482633,FALSE)),0,HLOOKUP($B149,INDIRECT("'Monthly Resource Report'!"&amp;'Reid Validation'!Q$482631&amp;":"&amp;'Reid Validation'!Q$482632),'Reid Validation'!Q$482633,FALSE))</f>
        <v>65</v>
      </c>
      <c r="R149" s="297">
        <f ca="1">+IF(ISERROR(HLOOKUP($B149,INDIRECT("'Monthly Resource Report'!"&amp;'Reid Validation'!R$482631&amp;":"&amp;'Reid Validation'!R$482632),'Reid Validation'!R$482633,FALSE)),0,HLOOKUP($B149,INDIRECT("'Monthly Resource Report'!"&amp;'Reid Validation'!R$482631&amp;":"&amp;'Reid Validation'!R$482632),'Reid Validation'!R$482633,FALSE))</f>
        <v>0</v>
      </c>
      <c r="S149" s="317">
        <f ca="1">+IF(ISERROR(HLOOKUP($B149,INDIRECT("'Monthly Resource Report'!"&amp;'Reid Validation'!S$482631&amp;":"&amp;'Reid Validation'!S$482632),'Reid Validation'!S$482633,FALSE)),0,HLOOKUP($B149,INDIRECT("'Monthly Resource Report'!"&amp;'Reid Validation'!S$482631&amp;":"&amp;'Reid Validation'!S$482632),'Reid Validation'!S$482633,FALSE))</f>
        <v>0.70989833648421907</v>
      </c>
      <c r="T149" s="318">
        <f ca="1">+IF(ISERROR(HLOOKUP($B149,INDIRECT("'Monthly Resource Report'!"&amp;'Reid Validation'!T$482631&amp;":"&amp;'Reid Validation'!T$482632),'Reid Validation'!T$482633,FALSE)),0,HLOOKUP($B149,INDIRECT("'Monthly Resource Report'!"&amp;'Reid Validation'!T$482631&amp;":"&amp;'Reid Validation'!T$482632),'Reid Validation'!T$482633,FALSE))</f>
        <v>6.1214495592556324E-2</v>
      </c>
    </row>
    <row r="150" spans="2:20" s="29" customFormat="1">
      <c r="B150" s="301">
        <v>45748</v>
      </c>
      <c r="C150" s="294">
        <v>45</v>
      </c>
      <c r="D150" s="297">
        <v>0</v>
      </c>
      <c r="E150" s="299">
        <v>0.3</v>
      </c>
      <c r="F150" s="295">
        <v>0.06</v>
      </c>
      <c r="G150" s="294">
        <f ca="1">+IF(ISERROR(HLOOKUP($B150,INDIRECT("'Monthly Resource Report'!"&amp;'Reid Validation'!G$482631&amp;":"&amp;'Reid Validation'!G$482632),'Reid Validation'!G$482633,FALSE)),0,HLOOKUP($B150,INDIRECT("'Monthly Resource Report'!"&amp;'Reid Validation'!G$482631&amp;":"&amp;'Reid Validation'!G$482632),'Reid Validation'!G$482633,FALSE))</f>
        <v>0</v>
      </c>
      <c r="H150" s="297">
        <f ca="1">+IF(ISERROR(HLOOKUP($B150,INDIRECT("'Monthly Resource Report'!"&amp;'Reid Validation'!H$482631&amp;":"&amp;'Reid Validation'!H$482632),'Reid Validation'!H$482633,FALSE)),0,HLOOKUP($B150,INDIRECT("'Monthly Resource Report'!"&amp;'Reid Validation'!H$482631&amp;":"&amp;'Reid Validation'!H$482632),'Reid Validation'!H$482633,FALSE))</f>
        <v>0</v>
      </c>
      <c r="I150" s="317">
        <f ca="1">+IF(ISERROR(HLOOKUP($B150,INDIRECT("'Monthly Resource Report'!"&amp;'Reid Validation'!I$482631&amp;":"&amp;'Reid Validation'!I$482632),'Reid Validation'!I$482633,FALSE)),0,HLOOKUP($B150,INDIRECT("'Monthly Resource Report'!"&amp;'Reid Validation'!I$482631&amp;":"&amp;'Reid Validation'!I$482632),'Reid Validation'!I$482633,FALSE))</f>
        <v>0</v>
      </c>
      <c r="J150" s="318">
        <f ca="1">+IF(ISERROR(HLOOKUP($B150,INDIRECT("'Monthly Resource Report'!"&amp;'Reid Validation'!J$482631&amp;":"&amp;'Reid Validation'!J$482632),'Reid Validation'!J$482633,FALSE)),0,HLOOKUP($B150,INDIRECT("'Monthly Resource Report'!"&amp;'Reid Validation'!J$482631&amp;":"&amp;'Reid Validation'!J$482632),'Reid Validation'!J$482633,FALSE))</f>
        <v>0</v>
      </c>
      <c r="L150" s="301">
        <v>45748</v>
      </c>
      <c r="M150" s="294">
        <v>65</v>
      </c>
      <c r="N150" s="297">
        <v>0</v>
      </c>
      <c r="O150" s="299">
        <v>0.7</v>
      </c>
      <c r="P150" s="295">
        <v>0.06</v>
      </c>
      <c r="Q150" s="294">
        <f ca="1">+IF(ISERROR(HLOOKUP($B150,INDIRECT("'Monthly Resource Report'!"&amp;'Reid Validation'!Q$482631&amp;":"&amp;'Reid Validation'!Q$482632),'Reid Validation'!Q$482633,FALSE)),0,HLOOKUP($B150,INDIRECT("'Monthly Resource Report'!"&amp;'Reid Validation'!Q$482631&amp;":"&amp;'Reid Validation'!Q$482632),'Reid Validation'!Q$482633,FALSE))</f>
        <v>65</v>
      </c>
      <c r="R150" s="297">
        <f ca="1">+IF(ISERROR(HLOOKUP($B150,INDIRECT("'Monthly Resource Report'!"&amp;'Reid Validation'!R$482631&amp;":"&amp;'Reid Validation'!R$482632),'Reid Validation'!R$482633,FALSE)),0,HLOOKUP($B150,INDIRECT("'Monthly Resource Report'!"&amp;'Reid Validation'!R$482631&amp;":"&amp;'Reid Validation'!R$482632),'Reid Validation'!R$482633,FALSE))</f>
        <v>0</v>
      </c>
      <c r="S150" s="317">
        <f ca="1">+IF(ISERROR(HLOOKUP($B150,INDIRECT("'Monthly Resource Report'!"&amp;'Reid Validation'!S$482631&amp;":"&amp;'Reid Validation'!S$482632),'Reid Validation'!S$482633,FALSE)),0,HLOOKUP($B150,INDIRECT("'Monthly Resource Report'!"&amp;'Reid Validation'!S$482631&amp;":"&amp;'Reid Validation'!S$482632),'Reid Validation'!S$482633,FALSE))</f>
        <v>0.70971811574922494</v>
      </c>
      <c r="T150" s="318">
        <f ca="1">+IF(ISERROR(HLOOKUP($B150,INDIRECT("'Monthly Resource Report'!"&amp;'Reid Validation'!T$482631&amp;":"&amp;'Reid Validation'!T$482632),'Reid Validation'!T$482633,FALSE)),0,HLOOKUP($B150,INDIRECT("'Monthly Resource Report'!"&amp;'Reid Validation'!T$482631&amp;":"&amp;'Reid Validation'!T$482632),'Reid Validation'!T$482633,FALSE))</f>
        <v>6.1584638519098713E-2</v>
      </c>
    </row>
    <row r="151" spans="2:20" s="29" customFormat="1">
      <c r="B151" s="301">
        <v>45778</v>
      </c>
      <c r="C151" s="294">
        <v>45</v>
      </c>
      <c r="D151" s="297">
        <v>0</v>
      </c>
      <c r="E151" s="299">
        <v>0.3</v>
      </c>
      <c r="F151" s="295">
        <v>0.06</v>
      </c>
      <c r="G151" s="294">
        <f ca="1">+IF(ISERROR(HLOOKUP($B151,INDIRECT("'Monthly Resource Report'!"&amp;'Reid Validation'!G$482631&amp;":"&amp;'Reid Validation'!G$482632),'Reid Validation'!G$482633,FALSE)),0,HLOOKUP($B151,INDIRECT("'Monthly Resource Report'!"&amp;'Reid Validation'!G$482631&amp;":"&amp;'Reid Validation'!G$482632),'Reid Validation'!G$482633,FALSE))</f>
        <v>0</v>
      </c>
      <c r="H151" s="297">
        <f ca="1">+IF(ISERROR(HLOOKUP($B151,INDIRECT("'Monthly Resource Report'!"&amp;'Reid Validation'!H$482631&amp;":"&amp;'Reid Validation'!H$482632),'Reid Validation'!H$482633,FALSE)),0,HLOOKUP($B151,INDIRECT("'Monthly Resource Report'!"&amp;'Reid Validation'!H$482631&amp;":"&amp;'Reid Validation'!H$482632),'Reid Validation'!H$482633,FALSE))</f>
        <v>0</v>
      </c>
      <c r="I151" s="317">
        <f ca="1">+IF(ISERROR(HLOOKUP($B151,INDIRECT("'Monthly Resource Report'!"&amp;'Reid Validation'!I$482631&amp;":"&amp;'Reid Validation'!I$482632),'Reid Validation'!I$482633,FALSE)),0,HLOOKUP($B151,INDIRECT("'Monthly Resource Report'!"&amp;'Reid Validation'!I$482631&amp;":"&amp;'Reid Validation'!I$482632),'Reid Validation'!I$482633,FALSE))</f>
        <v>0</v>
      </c>
      <c r="J151" s="318">
        <f ca="1">+IF(ISERROR(HLOOKUP($B151,INDIRECT("'Monthly Resource Report'!"&amp;'Reid Validation'!J$482631&amp;":"&amp;'Reid Validation'!J$482632),'Reid Validation'!J$482633,FALSE)),0,HLOOKUP($B151,INDIRECT("'Monthly Resource Report'!"&amp;'Reid Validation'!J$482631&amp;":"&amp;'Reid Validation'!J$482632),'Reid Validation'!J$482633,FALSE))</f>
        <v>0</v>
      </c>
      <c r="L151" s="301">
        <v>45778</v>
      </c>
      <c r="M151" s="294">
        <v>60</v>
      </c>
      <c r="N151" s="297">
        <v>0</v>
      </c>
      <c r="O151" s="299">
        <v>0.7</v>
      </c>
      <c r="P151" s="295">
        <v>0.06</v>
      </c>
      <c r="Q151" s="294">
        <f ca="1">+IF(ISERROR(HLOOKUP($B151,INDIRECT("'Monthly Resource Report'!"&amp;'Reid Validation'!Q$482631&amp;":"&amp;'Reid Validation'!Q$482632),'Reid Validation'!Q$482633,FALSE)),0,HLOOKUP($B151,INDIRECT("'Monthly Resource Report'!"&amp;'Reid Validation'!Q$482631&amp;":"&amp;'Reid Validation'!Q$482632),'Reid Validation'!Q$482633,FALSE))</f>
        <v>60</v>
      </c>
      <c r="R151" s="297">
        <f ca="1">+IF(ISERROR(HLOOKUP($B151,INDIRECT("'Monthly Resource Report'!"&amp;'Reid Validation'!R$482631&amp;":"&amp;'Reid Validation'!R$482632),'Reid Validation'!R$482633,FALSE)),0,HLOOKUP($B151,INDIRECT("'Monthly Resource Report'!"&amp;'Reid Validation'!R$482631&amp;":"&amp;'Reid Validation'!R$482632),'Reid Validation'!R$482633,FALSE))</f>
        <v>0</v>
      </c>
      <c r="S151" s="317">
        <f ca="1">+IF(ISERROR(HLOOKUP($B151,INDIRECT("'Monthly Resource Report'!"&amp;'Reid Validation'!S$482631&amp;":"&amp;'Reid Validation'!S$482632),'Reid Validation'!S$482633,FALSE)),0,HLOOKUP($B151,INDIRECT("'Monthly Resource Report'!"&amp;'Reid Validation'!S$482631&amp;":"&amp;'Reid Validation'!S$482632),'Reid Validation'!S$482633,FALSE))</f>
        <v>0.69036954870222167</v>
      </c>
      <c r="T151" s="318">
        <f ca="1">+IF(ISERROR(HLOOKUP($B151,INDIRECT("'Monthly Resource Report'!"&amp;'Reid Validation'!T$482631&amp;":"&amp;'Reid Validation'!T$482632),'Reid Validation'!T$482633,FALSE)),0,HLOOKUP($B151,INDIRECT("'Monthly Resource Report'!"&amp;'Reid Validation'!T$482631&amp;":"&amp;'Reid Validation'!T$482632),'Reid Validation'!T$482633,FALSE))</f>
        <v>6.0298099823358604E-2</v>
      </c>
    </row>
    <row r="152" spans="2:20" s="29" customFormat="1">
      <c r="B152" s="301">
        <v>45809</v>
      </c>
      <c r="C152" s="294">
        <v>45</v>
      </c>
      <c r="D152" s="297">
        <v>0</v>
      </c>
      <c r="E152" s="299">
        <v>0.3</v>
      </c>
      <c r="F152" s="295">
        <v>0.06</v>
      </c>
      <c r="G152" s="294">
        <f ca="1">+IF(ISERROR(HLOOKUP($B152,INDIRECT("'Monthly Resource Report'!"&amp;'Reid Validation'!G$482631&amp;":"&amp;'Reid Validation'!G$482632),'Reid Validation'!G$482633,FALSE)),0,HLOOKUP($B152,INDIRECT("'Monthly Resource Report'!"&amp;'Reid Validation'!G$482631&amp;":"&amp;'Reid Validation'!G$482632),'Reid Validation'!G$482633,FALSE))</f>
        <v>0</v>
      </c>
      <c r="H152" s="297">
        <f ca="1">+IF(ISERROR(HLOOKUP($B152,INDIRECT("'Monthly Resource Report'!"&amp;'Reid Validation'!H$482631&amp;":"&amp;'Reid Validation'!H$482632),'Reid Validation'!H$482633,FALSE)),0,HLOOKUP($B152,INDIRECT("'Monthly Resource Report'!"&amp;'Reid Validation'!H$482631&amp;":"&amp;'Reid Validation'!H$482632),'Reid Validation'!H$482633,FALSE))</f>
        <v>0</v>
      </c>
      <c r="I152" s="317">
        <f ca="1">+IF(ISERROR(HLOOKUP($B152,INDIRECT("'Monthly Resource Report'!"&amp;'Reid Validation'!I$482631&amp;":"&amp;'Reid Validation'!I$482632),'Reid Validation'!I$482633,FALSE)),0,HLOOKUP($B152,INDIRECT("'Monthly Resource Report'!"&amp;'Reid Validation'!I$482631&amp;":"&amp;'Reid Validation'!I$482632),'Reid Validation'!I$482633,FALSE))</f>
        <v>0</v>
      </c>
      <c r="J152" s="318">
        <f ca="1">+IF(ISERROR(HLOOKUP($B152,INDIRECT("'Monthly Resource Report'!"&amp;'Reid Validation'!J$482631&amp;":"&amp;'Reid Validation'!J$482632),'Reid Validation'!J$482633,FALSE)),0,HLOOKUP($B152,INDIRECT("'Monthly Resource Report'!"&amp;'Reid Validation'!J$482631&amp;":"&amp;'Reid Validation'!J$482632),'Reid Validation'!J$482633,FALSE))</f>
        <v>0</v>
      </c>
      <c r="L152" s="301">
        <v>45809</v>
      </c>
      <c r="M152" s="294">
        <v>60</v>
      </c>
      <c r="N152" s="297">
        <v>0</v>
      </c>
      <c r="O152" s="299">
        <v>0.7</v>
      </c>
      <c r="P152" s="295">
        <v>0.06</v>
      </c>
      <c r="Q152" s="294">
        <f ca="1">+IF(ISERROR(HLOOKUP($B152,INDIRECT("'Monthly Resource Report'!"&amp;'Reid Validation'!Q$482631&amp;":"&amp;'Reid Validation'!Q$482632),'Reid Validation'!Q$482633,FALSE)),0,HLOOKUP($B152,INDIRECT("'Monthly Resource Report'!"&amp;'Reid Validation'!Q$482631&amp;":"&amp;'Reid Validation'!Q$482632),'Reid Validation'!Q$482633,FALSE))</f>
        <v>60</v>
      </c>
      <c r="R152" s="297">
        <f ca="1">+IF(ISERROR(HLOOKUP($B152,INDIRECT("'Monthly Resource Report'!"&amp;'Reid Validation'!R$482631&amp;":"&amp;'Reid Validation'!R$482632),'Reid Validation'!R$482633,FALSE)),0,HLOOKUP($B152,INDIRECT("'Monthly Resource Report'!"&amp;'Reid Validation'!R$482631&amp;":"&amp;'Reid Validation'!R$482632),'Reid Validation'!R$482633,FALSE))</f>
        <v>0</v>
      </c>
      <c r="S152" s="317">
        <f ca="1">+IF(ISERROR(HLOOKUP($B152,INDIRECT("'Monthly Resource Report'!"&amp;'Reid Validation'!S$482631&amp;":"&amp;'Reid Validation'!S$482632),'Reid Validation'!S$482633,FALSE)),0,HLOOKUP($B152,INDIRECT("'Monthly Resource Report'!"&amp;'Reid Validation'!S$482631&amp;":"&amp;'Reid Validation'!S$482632),'Reid Validation'!S$482633,FALSE))</f>
        <v>0.7070167127497341</v>
      </c>
      <c r="T152" s="318">
        <f ca="1">+IF(ISERROR(HLOOKUP($B152,INDIRECT("'Monthly Resource Report'!"&amp;'Reid Validation'!T$482631&amp;":"&amp;'Reid Validation'!T$482632),'Reid Validation'!T$482633,FALSE)),0,HLOOKUP($B152,INDIRECT("'Monthly Resource Report'!"&amp;'Reid Validation'!T$482631&amp;":"&amp;'Reid Validation'!T$482632),'Reid Validation'!T$482633,FALSE))</f>
        <v>6.0461636829314873E-2</v>
      </c>
    </row>
    <row r="153" spans="2:20" s="29" customFormat="1">
      <c r="B153" s="301">
        <v>45839</v>
      </c>
      <c r="C153" s="294">
        <v>45</v>
      </c>
      <c r="D153" s="297">
        <v>0</v>
      </c>
      <c r="E153" s="299">
        <v>0.3</v>
      </c>
      <c r="F153" s="295">
        <v>0.06</v>
      </c>
      <c r="G153" s="294">
        <f ca="1">+IF(ISERROR(HLOOKUP($B153,INDIRECT("'Monthly Resource Report'!"&amp;'Reid Validation'!G$482631&amp;":"&amp;'Reid Validation'!G$482632),'Reid Validation'!G$482633,FALSE)),0,HLOOKUP($B153,INDIRECT("'Monthly Resource Report'!"&amp;'Reid Validation'!G$482631&amp;":"&amp;'Reid Validation'!G$482632),'Reid Validation'!G$482633,FALSE))</f>
        <v>45</v>
      </c>
      <c r="H153" s="297">
        <f ca="1">+IF(ISERROR(HLOOKUP($B153,INDIRECT("'Monthly Resource Report'!"&amp;'Reid Validation'!H$482631&amp;":"&amp;'Reid Validation'!H$482632),'Reid Validation'!H$482633,FALSE)),0,HLOOKUP($B153,INDIRECT("'Monthly Resource Report'!"&amp;'Reid Validation'!H$482631&amp;":"&amp;'Reid Validation'!H$482632),'Reid Validation'!H$482633,FALSE))</f>
        <v>0</v>
      </c>
      <c r="I153" s="317">
        <f ca="1">+IF(ISERROR(HLOOKUP($B153,INDIRECT("'Monthly Resource Report'!"&amp;'Reid Validation'!I$482631&amp;":"&amp;'Reid Validation'!I$482632),'Reid Validation'!I$482633,FALSE)),0,HLOOKUP($B153,INDIRECT("'Monthly Resource Report'!"&amp;'Reid Validation'!I$482631&amp;":"&amp;'Reid Validation'!I$482632),'Reid Validation'!I$482633,FALSE))</f>
        <v>0.29814441460980351</v>
      </c>
      <c r="J153" s="318">
        <f ca="1">+IF(ISERROR(HLOOKUP($B153,INDIRECT("'Monthly Resource Report'!"&amp;'Reid Validation'!J$482631&amp;":"&amp;'Reid Validation'!J$482632),'Reid Validation'!J$482633,FALSE)),0,HLOOKUP($B153,INDIRECT("'Monthly Resource Report'!"&amp;'Reid Validation'!J$482631&amp;":"&amp;'Reid Validation'!J$482632),'Reid Validation'!J$482633,FALSE))</f>
        <v>7.2718149904830123E-2</v>
      </c>
      <c r="L153" s="301">
        <v>45839</v>
      </c>
      <c r="M153" s="294">
        <v>58</v>
      </c>
      <c r="N153" s="297">
        <v>0</v>
      </c>
      <c r="O153" s="299">
        <v>0.7</v>
      </c>
      <c r="P153" s="295">
        <v>0.06</v>
      </c>
      <c r="Q153" s="294">
        <f ca="1">+IF(ISERROR(HLOOKUP($B153,INDIRECT("'Monthly Resource Report'!"&amp;'Reid Validation'!Q$482631&amp;":"&amp;'Reid Validation'!Q$482632),'Reid Validation'!Q$482633,FALSE)),0,HLOOKUP($B153,INDIRECT("'Monthly Resource Report'!"&amp;'Reid Validation'!Q$482631&amp;":"&amp;'Reid Validation'!Q$482632),'Reid Validation'!Q$482633,FALSE))</f>
        <v>58</v>
      </c>
      <c r="R153" s="297">
        <f ca="1">+IF(ISERROR(HLOOKUP($B153,INDIRECT("'Monthly Resource Report'!"&amp;'Reid Validation'!R$482631&amp;":"&amp;'Reid Validation'!R$482632),'Reid Validation'!R$482633,FALSE)),0,HLOOKUP($B153,INDIRECT("'Monthly Resource Report'!"&amp;'Reid Validation'!R$482631&amp;":"&amp;'Reid Validation'!R$482632),'Reid Validation'!R$482633,FALSE))</f>
        <v>0</v>
      </c>
      <c r="S153" s="317">
        <f ca="1">+IF(ISERROR(HLOOKUP($B153,INDIRECT("'Monthly Resource Report'!"&amp;'Reid Validation'!S$482631&amp;":"&amp;'Reid Validation'!S$482632),'Reid Validation'!S$482633,FALSE)),0,HLOOKUP($B153,INDIRECT("'Monthly Resource Report'!"&amp;'Reid Validation'!S$482631&amp;":"&amp;'Reid Validation'!S$482632),'Reid Validation'!S$482633,FALSE))</f>
        <v>0.71807489437347716</v>
      </c>
      <c r="T153" s="318">
        <f ca="1">+IF(ISERROR(HLOOKUP($B153,INDIRECT("'Monthly Resource Report'!"&amp;'Reid Validation'!T$482631&amp;":"&amp;'Reid Validation'!T$482632),'Reid Validation'!T$482633,FALSE)),0,HLOOKUP($B153,INDIRECT("'Monthly Resource Report'!"&amp;'Reid Validation'!T$482631&amp;":"&amp;'Reid Validation'!T$482632),'Reid Validation'!T$482633,FALSE))</f>
        <v>6.0446327439129512E-2</v>
      </c>
    </row>
    <row r="154" spans="2:20" s="29" customFormat="1">
      <c r="B154" s="301">
        <v>45870</v>
      </c>
      <c r="C154" s="294">
        <v>45</v>
      </c>
      <c r="D154" s="297">
        <v>0</v>
      </c>
      <c r="E154" s="299">
        <v>0.3</v>
      </c>
      <c r="F154" s="295">
        <v>0.06</v>
      </c>
      <c r="G154" s="294">
        <f ca="1">+IF(ISERROR(HLOOKUP($B154,INDIRECT("'Monthly Resource Report'!"&amp;'Reid Validation'!G$482631&amp;":"&amp;'Reid Validation'!G$482632),'Reid Validation'!G$482633,FALSE)),0,HLOOKUP($B154,INDIRECT("'Monthly Resource Report'!"&amp;'Reid Validation'!G$482631&amp;":"&amp;'Reid Validation'!G$482632),'Reid Validation'!G$482633,FALSE))</f>
        <v>45</v>
      </c>
      <c r="H154" s="297">
        <f ca="1">+IF(ISERROR(HLOOKUP($B154,INDIRECT("'Monthly Resource Report'!"&amp;'Reid Validation'!H$482631&amp;":"&amp;'Reid Validation'!H$482632),'Reid Validation'!H$482633,FALSE)),0,HLOOKUP($B154,INDIRECT("'Monthly Resource Report'!"&amp;'Reid Validation'!H$482631&amp;":"&amp;'Reid Validation'!H$482632),'Reid Validation'!H$482633,FALSE))</f>
        <v>0</v>
      </c>
      <c r="I154" s="317">
        <f ca="1">+IF(ISERROR(HLOOKUP($B154,INDIRECT("'Monthly Resource Report'!"&amp;'Reid Validation'!I$482631&amp;":"&amp;'Reid Validation'!I$482632),'Reid Validation'!I$482633,FALSE)),0,HLOOKUP($B154,INDIRECT("'Monthly Resource Report'!"&amp;'Reid Validation'!I$482631&amp;":"&amp;'Reid Validation'!I$482632),'Reid Validation'!I$482633,FALSE))</f>
        <v>0</v>
      </c>
      <c r="J154" s="318">
        <f ca="1">+IF(ISERROR(HLOOKUP($B154,INDIRECT("'Monthly Resource Report'!"&amp;'Reid Validation'!J$482631&amp;":"&amp;'Reid Validation'!J$482632),'Reid Validation'!J$482633,FALSE)),0,HLOOKUP($B154,INDIRECT("'Monthly Resource Report'!"&amp;'Reid Validation'!J$482631&amp;":"&amp;'Reid Validation'!J$482632),'Reid Validation'!J$482633,FALSE))</f>
        <v>0</v>
      </c>
      <c r="L154" s="301">
        <v>45870</v>
      </c>
      <c r="M154" s="294">
        <v>58</v>
      </c>
      <c r="N154" s="297">
        <v>0</v>
      </c>
      <c r="O154" s="299">
        <v>0.7</v>
      </c>
      <c r="P154" s="295">
        <v>0.06</v>
      </c>
      <c r="Q154" s="294">
        <f ca="1">+IF(ISERROR(HLOOKUP($B154,INDIRECT("'Monthly Resource Report'!"&amp;'Reid Validation'!Q$482631&amp;":"&amp;'Reid Validation'!Q$482632),'Reid Validation'!Q$482633,FALSE)),0,HLOOKUP($B154,INDIRECT("'Monthly Resource Report'!"&amp;'Reid Validation'!Q$482631&amp;":"&amp;'Reid Validation'!Q$482632),'Reid Validation'!Q$482633,FALSE))</f>
        <v>58</v>
      </c>
      <c r="R154" s="297">
        <f ca="1">+IF(ISERROR(HLOOKUP($B154,INDIRECT("'Monthly Resource Report'!"&amp;'Reid Validation'!R$482631&amp;":"&amp;'Reid Validation'!R$482632),'Reid Validation'!R$482633,FALSE)),0,HLOOKUP($B154,INDIRECT("'Monthly Resource Report'!"&amp;'Reid Validation'!R$482631&amp;":"&amp;'Reid Validation'!R$482632),'Reid Validation'!R$482633,FALSE))</f>
        <v>0</v>
      </c>
      <c r="S154" s="317">
        <f ca="1">+IF(ISERROR(HLOOKUP($B154,INDIRECT("'Monthly Resource Report'!"&amp;'Reid Validation'!S$482631&amp;":"&amp;'Reid Validation'!S$482632),'Reid Validation'!S$482633,FALSE)),0,HLOOKUP($B154,INDIRECT("'Monthly Resource Report'!"&amp;'Reid Validation'!S$482631&amp;":"&amp;'Reid Validation'!S$482632),'Reid Validation'!S$482633,FALSE))</f>
        <v>0.71842798975491751</v>
      </c>
      <c r="T154" s="318">
        <f ca="1">+IF(ISERROR(HLOOKUP($B154,INDIRECT("'Monthly Resource Report'!"&amp;'Reid Validation'!T$482631&amp;":"&amp;'Reid Validation'!T$482632),'Reid Validation'!T$482633,FALSE)),0,HLOOKUP($B154,INDIRECT("'Monthly Resource Report'!"&amp;'Reid Validation'!T$482631&amp;":"&amp;'Reid Validation'!T$482632),'Reid Validation'!T$482633,FALSE))</f>
        <v>6.0284756084758709E-2</v>
      </c>
    </row>
    <row r="155" spans="2:20" s="29" customFormat="1">
      <c r="B155" s="301">
        <v>45901</v>
      </c>
      <c r="C155" s="294">
        <v>45</v>
      </c>
      <c r="D155" s="297">
        <v>0</v>
      </c>
      <c r="E155" s="299">
        <v>0.3</v>
      </c>
      <c r="F155" s="295">
        <v>0.06</v>
      </c>
      <c r="G155" s="294">
        <f ca="1">+IF(ISERROR(HLOOKUP($B155,INDIRECT("'Monthly Resource Report'!"&amp;'Reid Validation'!G$482631&amp;":"&amp;'Reid Validation'!G$482632),'Reid Validation'!G$482633,FALSE)),0,HLOOKUP($B155,INDIRECT("'Monthly Resource Report'!"&amp;'Reid Validation'!G$482631&amp;":"&amp;'Reid Validation'!G$482632),'Reid Validation'!G$482633,FALSE))</f>
        <v>0</v>
      </c>
      <c r="H155" s="297">
        <f ca="1">+IF(ISERROR(HLOOKUP($B155,INDIRECT("'Monthly Resource Report'!"&amp;'Reid Validation'!H$482631&amp;":"&amp;'Reid Validation'!H$482632),'Reid Validation'!H$482633,FALSE)),0,HLOOKUP($B155,INDIRECT("'Monthly Resource Report'!"&amp;'Reid Validation'!H$482631&amp;":"&amp;'Reid Validation'!H$482632),'Reid Validation'!H$482633,FALSE))</f>
        <v>0</v>
      </c>
      <c r="I155" s="317">
        <f ca="1">+IF(ISERROR(HLOOKUP($B155,INDIRECT("'Monthly Resource Report'!"&amp;'Reid Validation'!I$482631&amp;":"&amp;'Reid Validation'!I$482632),'Reid Validation'!I$482633,FALSE)),0,HLOOKUP($B155,INDIRECT("'Monthly Resource Report'!"&amp;'Reid Validation'!I$482631&amp;":"&amp;'Reid Validation'!I$482632),'Reid Validation'!I$482633,FALSE))</f>
        <v>0</v>
      </c>
      <c r="J155" s="318">
        <f ca="1">+IF(ISERROR(HLOOKUP($B155,INDIRECT("'Monthly Resource Report'!"&amp;'Reid Validation'!J$482631&amp;":"&amp;'Reid Validation'!J$482632),'Reid Validation'!J$482633,FALSE)),0,HLOOKUP($B155,INDIRECT("'Monthly Resource Report'!"&amp;'Reid Validation'!J$482631&amp;":"&amp;'Reid Validation'!J$482632),'Reid Validation'!J$482633,FALSE))</f>
        <v>0</v>
      </c>
      <c r="L155" s="301">
        <v>45901</v>
      </c>
      <c r="M155" s="294">
        <v>58</v>
      </c>
      <c r="N155" s="297">
        <v>0</v>
      </c>
      <c r="O155" s="299">
        <v>0.7</v>
      </c>
      <c r="P155" s="295">
        <v>0.06</v>
      </c>
      <c r="Q155" s="294">
        <f ca="1">+IF(ISERROR(HLOOKUP($B155,INDIRECT("'Monthly Resource Report'!"&amp;'Reid Validation'!Q$482631&amp;":"&amp;'Reid Validation'!Q$482632),'Reid Validation'!Q$482633,FALSE)),0,HLOOKUP($B155,INDIRECT("'Monthly Resource Report'!"&amp;'Reid Validation'!Q$482631&amp;":"&amp;'Reid Validation'!Q$482632),'Reid Validation'!Q$482633,FALSE))</f>
        <v>58</v>
      </c>
      <c r="R155" s="297">
        <f ca="1">+IF(ISERROR(HLOOKUP($B155,INDIRECT("'Monthly Resource Report'!"&amp;'Reid Validation'!R$482631&amp;":"&amp;'Reid Validation'!R$482632),'Reid Validation'!R$482633,FALSE)),0,HLOOKUP($B155,INDIRECT("'Monthly Resource Report'!"&amp;'Reid Validation'!R$482631&amp;":"&amp;'Reid Validation'!R$482632),'Reid Validation'!R$482633,FALSE))</f>
        <v>0</v>
      </c>
      <c r="S155" s="317">
        <f ca="1">+IF(ISERROR(HLOOKUP($B155,INDIRECT("'Monthly Resource Report'!"&amp;'Reid Validation'!S$482631&amp;":"&amp;'Reid Validation'!S$482632),'Reid Validation'!S$482633,FALSE)),0,HLOOKUP($B155,INDIRECT("'Monthly Resource Report'!"&amp;'Reid Validation'!S$482631&amp;":"&amp;'Reid Validation'!S$482632),'Reid Validation'!S$482633,FALSE))</f>
        <v>0.71367912813734635</v>
      </c>
      <c r="T155" s="318">
        <f ca="1">+IF(ISERROR(HLOOKUP($B155,INDIRECT("'Monthly Resource Report'!"&amp;'Reid Validation'!T$482631&amp;":"&amp;'Reid Validation'!T$482632),'Reid Validation'!T$482633,FALSE)),0,HLOOKUP($B155,INDIRECT("'Monthly Resource Report'!"&amp;'Reid Validation'!T$482631&amp;":"&amp;'Reid Validation'!T$482632),'Reid Validation'!T$482633,FALSE))</f>
        <v>6.0432506818081752E-2</v>
      </c>
    </row>
    <row r="156" spans="2:20" s="29" customFormat="1">
      <c r="B156" s="301">
        <v>45931</v>
      </c>
      <c r="C156" s="294">
        <v>45</v>
      </c>
      <c r="D156" s="297">
        <v>0</v>
      </c>
      <c r="E156" s="299">
        <v>0.3</v>
      </c>
      <c r="F156" s="295">
        <v>0.06</v>
      </c>
      <c r="G156" s="294">
        <f ca="1">+IF(ISERROR(HLOOKUP($B156,INDIRECT("'Monthly Resource Report'!"&amp;'Reid Validation'!G$482631&amp;":"&amp;'Reid Validation'!G$482632),'Reid Validation'!G$482633,FALSE)),0,HLOOKUP($B156,INDIRECT("'Monthly Resource Report'!"&amp;'Reid Validation'!G$482631&amp;":"&amp;'Reid Validation'!G$482632),'Reid Validation'!G$482633,FALSE))</f>
        <v>0</v>
      </c>
      <c r="H156" s="297">
        <f ca="1">+IF(ISERROR(HLOOKUP($B156,INDIRECT("'Monthly Resource Report'!"&amp;'Reid Validation'!H$482631&amp;":"&amp;'Reid Validation'!H$482632),'Reid Validation'!H$482633,FALSE)),0,HLOOKUP($B156,INDIRECT("'Monthly Resource Report'!"&amp;'Reid Validation'!H$482631&amp;":"&amp;'Reid Validation'!H$482632),'Reid Validation'!H$482633,FALSE))</f>
        <v>0</v>
      </c>
      <c r="I156" s="317">
        <f ca="1">+IF(ISERROR(HLOOKUP($B156,INDIRECT("'Monthly Resource Report'!"&amp;'Reid Validation'!I$482631&amp;":"&amp;'Reid Validation'!I$482632),'Reid Validation'!I$482633,FALSE)),0,HLOOKUP($B156,INDIRECT("'Monthly Resource Report'!"&amp;'Reid Validation'!I$482631&amp;":"&amp;'Reid Validation'!I$482632),'Reid Validation'!I$482633,FALSE))</f>
        <v>0</v>
      </c>
      <c r="J156" s="318">
        <f ca="1">+IF(ISERROR(HLOOKUP($B156,INDIRECT("'Monthly Resource Report'!"&amp;'Reid Validation'!J$482631&amp;":"&amp;'Reid Validation'!J$482632),'Reid Validation'!J$482633,FALSE)),0,HLOOKUP($B156,INDIRECT("'Monthly Resource Report'!"&amp;'Reid Validation'!J$482631&amp;":"&amp;'Reid Validation'!J$482632),'Reid Validation'!J$482633,FALSE))</f>
        <v>0</v>
      </c>
      <c r="L156" s="301">
        <v>45931</v>
      </c>
      <c r="M156" s="294">
        <v>60</v>
      </c>
      <c r="N156" s="297">
        <v>0</v>
      </c>
      <c r="O156" s="299">
        <v>0.7</v>
      </c>
      <c r="P156" s="295">
        <v>0.06</v>
      </c>
      <c r="Q156" s="294">
        <f ca="1">+IF(ISERROR(HLOOKUP($B156,INDIRECT("'Monthly Resource Report'!"&amp;'Reid Validation'!Q$482631&amp;":"&amp;'Reid Validation'!Q$482632),'Reid Validation'!Q$482633,FALSE)),0,HLOOKUP($B156,INDIRECT("'Monthly Resource Report'!"&amp;'Reid Validation'!Q$482631&amp;":"&amp;'Reid Validation'!Q$482632),'Reid Validation'!Q$482633,FALSE))</f>
        <v>60</v>
      </c>
      <c r="R156" s="297">
        <f ca="1">+IF(ISERROR(HLOOKUP($B156,INDIRECT("'Monthly Resource Report'!"&amp;'Reid Validation'!R$482631&amp;":"&amp;'Reid Validation'!R$482632),'Reid Validation'!R$482633,FALSE)),0,HLOOKUP($B156,INDIRECT("'Monthly Resource Report'!"&amp;'Reid Validation'!R$482631&amp;":"&amp;'Reid Validation'!R$482632),'Reid Validation'!R$482633,FALSE))</f>
        <v>0</v>
      </c>
      <c r="S156" s="317">
        <f ca="1">+IF(ISERROR(HLOOKUP($B156,INDIRECT("'Monthly Resource Report'!"&amp;'Reid Validation'!S$482631&amp;":"&amp;'Reid Validation'!S$482632),'Reid Validation'!S$482633,FALSE)),0,HLOOKUP($B156,INDIRECT("'Monthly Resource Report'!"&amp;'Reid Validation'!S$482631&amp;":"&amp;'Reid Validation'!S$482632),'Reid Validation'!S$482633,FALSE))</f>
        <v>0.7023910871324065</v>
      </c>
      <c r="T156" s="318">
        <f ca="1">+IF(ISERROR(HLOOKUP($B156,INDIRECT("'Monthly Resource Report'!"&amp;'Reid Validation'!T$482631&amp;":"&amp;'Reid Validation'!T$482632),'Reid Validation'!T$482633,FALSE)),0,HLOOKUP($B156,INDIRECT("'Monthly Resource Report'!"&amp;'Reid Validation'!T$482631&amp;":"&amp;'Reid Validation'!T$482632),'Reid Validation'!T$482633,FALSE))</f>
        <v>6.1261177524330197E-2</v>
      </c>
    </row>
    <row r="157" spans="2:20" s="29" customFormat="1">
      <c r="B157" s="301">
        <v>45962</v>
      </c>
      <c r="C157" s="294">
        <v>45</v>
      </c>
      <c r="D157" s="297">
        <v>0</v>
      </c>
      <c r="E157" s="299">
        <v>0.3</v>
      </c>
      <c r="F157" s="295">
        <v>0.06</v>
      </c>
      <c r="G157" s="294">
        <f ca="1">+IF(ISERROR(HLOOKUP($B157,INDIRECT("'Monthly Resource Report'!"&amp;'Reid Validation'!G$482631&amp;":"&amp;'Reid Validation'!G$482632),'Reid Validation'!G$482633,FALSE)),0,HLOOKUP($B157,INDIRECT("'Monthly Resource Report'!"&amp;'Reid Validation'!G$482631&amp;":"&amp;'Reid Validation'!G$482632),'Reid Validation'!G$482633,FALSE))</f>
        <v>0</v>
      </c>
      <c r="H157" s="297">
        <f ca="1">+IF(ISERROR(HLOOKUP($B157,INDIRECT("'Monthly Resource Report'!"&amp;'Reid Validation'!H$482631&amp;":"&amp;'Reid Validation'!H$482632),'Reid Validation'!H$482633,FALSE)),0,HLOOKUP($B157,INDIRECT("'Monthly Resource Report'!"&amp;'Reid Validation'!H$482631&amp;":"&amp;'Reid Validation'!H$482632),'Reid Validation'!H$482633,FALSE))</f>
        <v>0</v>
      </c>
      <c r="I157" s="317">
        <f ca="1">+IF(ISERROR(HLOOKUP($B157,INDIRECT("'Monthly Resource Report'!"&amp;'Reid Validation'!I$482631&amp;":"&amp;'Reid Validation'!I$482632),'Reid Validation'!I$482633,FALSE)),0,HLOOKUP($B157,INDIRECT("'Monthly Resource Report'!"&amp;'Reid Validation'!I$482631&amp;":"&amp;'Reid Validation'!I$482632),'Reid Validation'!I$482633,FALSE))</f>
        <v>0</v>
      </c>
      <c r="J157" s="318">
        <f ca="1">+IF(ISERROR(HLOOKUP($B157,INDIRECT("'Monthly Resource Report'!"&amp;'Reid Validation'!J$482631&amp;":"&amp;'Reid Validation'!J$482632),'Reid Validation'!J$482633,FALSE)),0,HLOOKUP($B157,INDIRECT("'Monthly Resource Report'!"&amp;'Reid Validation'!J$482631&amp;":"&amp;'Reid Validation'!J$482632),'Reid Validation'!J$482633,FALSE))</f>
        <v>0</v>
      </c>
      <c r="L157" s="301">
        <v>45962</v>
      </c>
      <c r="M157" s="294">
        <v>60</v>
      </c>
      <c r="N157" s="297">
        <v>0</v>
      </c>
      <c r="O157" s="299">
        <v>0.7</v>
      </c>
      <c r="P157" s="295">
        <v>0.06</v>
      </c>
      <c r="Q157" s="294">
        <f ca="1">+IF(ISERROR(HLOOKUP($B157,INDIRECT("'Monthly Resource Report'!"&amp;'Reid Validation'!Q$482631&amp;":"&amp;'Reid Validation'!Q$482632),'Reid Validation'!Q$482633,FALSE)),0,HLOOKUP($B157,INDIRECT("'Monthly Resource Report'!"&amp;'Reid Validation'!Q$482631&amp;":"&amp;'Reid Validation'!Q$482632),'Reid Validation'!Q$482633,FALSE))</f>
        <v>60</v>
      </c>
      <c r="R157" s="297">
        <f ca="1">+IF(ISERROR(HLOOKUP($B157,INDIRECT("'Monthly Resource Report'!"&amp;'Reid Validation'!R$482631&amp;":"&amp;'Reid Validation'!R$482632),'Reid Validation'!R$482633,FALSE)),0,HLOOKUP($B157,INDIRECT("'Monthly Resource Report'!"&amp;'Reid Validation'!R$482631&amp;":"&amp;'Reid Validation'!R$482632),'Reid Validation'!R$482633,FALSE))</f>
        <v>0</v>
      </c>
      <c r="S157" s="317">
        <f ca="1">+IF(ISERROR(HLOOKUP($B157,INDIRECT("'Monthly Resource Report'!"&amp;'Reid Validation'!S$482631&amp;":"&amp;'Reid Validation'!S$482632),'Reid Validation'!S$482633,FALSE)),0,HLOOKUP($B157,INDIRECT("'Monthly Resource Report'!"&amp;'Reid Validation'!S$482631&amp;":"&amp;'Reid Validation'!S$482632),'Reid Validation'!S$482633,FALSE))</f>
        <v>0.7085965506131654</v>
      </c>
      <c r="T157" s="318">
        <f ca="1">+IF(ISERROR(HLOOKUP($B157,INDIRECT("'Monthly Resource Report'!"&amp;'Reid Validation'!T$482631&amp;":"&amp;'Reid Validation'!T$482632),'Reid Validation'!T$482633,FALSE)),0,HLOOKUP($B157,INDIRECT("'Monthly Resource Report'!"&amp;'Reid Validation'!T$482631&amp;":"&amp;'Reid Validation'!T$482632),'Reid Validation'!T$482633,FALSE))</f>
        <v>6.117380293063298E-2</v>
      </c>
    </row>
    <row r="158" spans="2:20" s="29" customFormat="1">
      <c r="B158" s="301">
        <v>45992</v>
      </c>
      <c r="C158" s="294">
        <v>45</v>
      </c>
      <c r="D158" s="297">
        <v>0</v>
      </c>
      <c r="E158" s="299">
        <v>0.3</v>
      </c>
      <c r="F158" s="295">
        <v>0.06</v>
      </c>
      <c r="G158" s="294">
        <f ca="1">+IF(ISERROR(HLOOKUP($B158,INDIRECT("'Monthly Resource Report'!"&amp;'Reid Validation'!G$482631&amp;":"&amp;'Reid Validation'!G$482632),'Reid Validation'!G$482633,FALSE)),0,HLOOKUP($B158,INDIRECT("'Monthly Resource Report'!"&amp;'Reid Validation'!G$482631&amp;":"&amp;'Reid Validation'!G$482632),'Reid Validation'!G$482633,FALSE))</f>
        <v>0</v>
      </c>
      <c r="H158" s="297">
        <f ca="1">+IF(ISERROR(HLOOKUP($B158,INDIRECT("'Monthly Resource Report'!"&amp;'Reid Validation'!H$482631&amp;":"&amp;'Reid Validation'!H$482632),'Reid Validation'!H$482633,FALSE)),0,HLOOKUP($B158,INDIRECT("'Monthly Resource Report'!"&amp;'Reid Validation'!H$482631&amp;":"&amp;'Reid Validation'!H$482632),'Reid Validation'!H$482633,FALSE))</f>
        <v>0</v>
      </c>
      <c r="I158" s="317">
        <f ca="1">+IF(ISERROR(HLOOKUP($B158,INDIRECT("'Monthly Resource Report'!"&amp;'Reid Validation'!I$482631&amp;":"&amp;'Reid Validation'!I$482632),'Reid Validation'!I$482633,FALSE)),0,HLOOKUP($B158,INDIRECT("'Monthly Resource Report'!"&amp;'Reid Validation'!I$482631&amp;":"&amp;'Reid Validation'!I$482632),'Reid Validation'!I$482633,FALSE))</f>
        <v>0</v>
      </c>
      <c r="J158" s="318">
        <f ca="1">+IF(ISERROR(HLOOKUP($B158,INDIRECT("'Monthly Resource Report'!"&amp;'Reid Validation'!J$482631&amp;":"&amp;'Reid Validation'!J$482632),'Reid Validation'!J$482633,FALSE)),0,HLOOKUP($B158,INDIRECT("'Monthly Resource Report'!"&amp;'Reid Validation'!J$482631&amp;":"&amp;'Reid Validation'!J$482632),'Reid Validation'!J$482633,FALSE))</f>
        <v>0</v>
      </c>
      <c r="L158" s="301">
        <v>45992</v>
      </c>
      <c r="M158" s="294">
        <v>65</v>
      </c>
      <c r="N158" s="297">
        <v>0</v>
      </c>
      <c r="O158" s="299">
        <v>0.7</v>
      </c>
      <c r="P158" s="295">
        <v>0.06</v>
      </c>
      <c r="Q158" s="294">
        <f ca="1">+IF(ISERROR(HLOOKUP($B158,INDIRECT("'Monthly Resource Report'!"&amp;'Reid Validation'!Q$482631&amp;":"&amp;'Reid Validation'!Q$482632),'Reid Validation'!Q$482633,FALSE)),0,HLOOKUP($B158,INDIRECT("'Monthly Resource Report'!"&amp;'Reid Validation'!Q$482631&amp;":"&amp;'Reid Validation'!Q$482632),'Reid Validation'!Q$482633,FALSE))</f>
        <v>65</v>
      </c>
      <c r="R158" s="297">
        <f ca="1">+IF(ISERROR(HLOOKUP($B158,INDIRECT("'Monthly Resource Report'!"&amp;'Reid Validation'!R$482631&amp;":"&amp;'Reid Validation'!R$482632),'Reid Validation'!R$482633,FALSE)),0,HLOOKUP($B158,INDIRECT("'Monthly Resource Report'!"&amp;'Reid Validation'!R$482631&amp;":"&amp;'Reid Validation'!R$482632),'Reid Validation'!R$482633,FALSE))</f>
        <v>0</v>
      </c>
      <c r="S158" s="317">
        <f ca="1">+IF(ISERROR(HLOOKUP($B158,INDIRECT("'Monthly Resource Report'!"&amp;'Reid Validation'!S$482631&amp;":"&amp;'Reid Validation'!S$482632),'Reid Validation'!S$482633,FALSE)),0,HLOOKUP($B158,INDIRECT("'Monthly Resource Report'!"&amp;'Reid Validation'!S$482631&amp;":"&amp;'Reid Validation'!S$482632),'Reid Validation'!S$482633,FALSE))</f>
        <v>0.70950635523152228</v>
      </c>
      <c r="T158" s="318">
        <f ca="1">+IF(ISERROR(HLOOKUP($B158,INDIRECT("'Monthly Resource Report'!"&amp;'Reid Validation'!T$482631&amp;":"&amp;'Reid Validation'!T$482632),'Reid Validation'!T$482633,FALSE)),0,HLOOKUP($B158,INDIRECT("'Monthly Resource Report'!"&amp;'Reid Validation'!T$482631&amp;":"&amp;'Reid Validation'!T$482632),'Reid Validation'!T$482633,FALSE))</f>
        <v>6.133796877485418E-2</v>
      </c>
    </row>
    <row r="159" spans="2:20" s="29" customFormat="1">
      <c r="B159" s="301">
        <v>46023</v>
      </c>
      <c r="C159" s="294">
        <v>45</v>
      </c>
      <c r="D159" s="297">
        <v>0</v>
      </c>
      <c r="E159" s="299">
        <v>0.3</v>
      </c>
      <c r="F159" s="295">
        <v>0.06</v>
      </c>
      <c r="G159" s="294">
        <f ca="1">+IF(ISERROR(HLOOKUP($B159,INDIRECT("'Monthly Resource Report'!"&amp;'Reid Validation'!G$482631&amp;":"&amp;'Reid Validation'!G$482632),'Reid Validation'!G$482633,FALSE)),0,HLOOKUP($B159,INDIRECT("'Monthly Resource Report'!"&amp;'Reid Validation'!G$482631&amp;":"&amp;'Reid Validation'!G$482632),'Reid Validation'!G$482633,FALSE))</f>
        <v>45</v>
      </c>
      <c r="H159" s="297">
        <f ca="1">+IF(ISERROR(HLOOKUP($B159,INDIRECT("'Monthly Resource Report'!"&amp;'Reid Validation'!H$482631&amp;":"&amp;'Reid Validation'!H$482632),'Reid Validation'!H$482633,FALSE)),0,HLOOKUP($B159,INDIRECT("'Monthly Resource Report'!"&amp;'Reid Validation'!H$482631&amp;":"&amp;'Reid Validation'!H$482632),'Reid Validation'!H$482633,FALSE))</f>
        <v>0</v>
      </c>
      <c r="I159" s="317">
        <f ca="1">+IF(ISERROR(HLOOKUP($B159,INDIRECT("'Monthly Resource Report'!"&amp;'Reid Validation'!I$482631&amp;":"&amp;'Reid Validation'!I$482632),'Reid Validation'!I$482633,FALSE)),0,HLOOKUP($B159,INDIRECT("'Monthly Resource Report'!"&amp;'Reid Validation'!I$482631&amp;":"&amp;'Reid Validation'!I$482632),'Reid Validation'!I$482633,FALSE))</f>
        <v>0</v>
      </c>
      <c r="J159" s="318">
        <f ca="1">+IF(ISERROR(HLOOKUP($B159,INDIRECT("'Monthly Resource Report'!"&amp;'Reid Validation'!J$482631&amp;":"&amp;'Reid Validation'!J$482632),'Reid Validation'!J$482633,FALSE)),0,HLOOKUP($B159,INDIRECT("'Monthly Resource Report'!"&amp;'Reid Validation'!J$482631&amp;":"&amp;'Reid Validation'!J$482632),'Reid Validation'!J$482633,FALSE))</f>
        <v>0</v>
      </c>
      <c r="L159" s="301">
        <v>46023</v>
      </c>
      <c r="M159" s="294">
        <v>65</v>
      </c>
      <c r="N159" s="297">
        <v>0</v>
      </c>
      <c r="O159" s="299">
        <v>0.7</v>
      </c>
      <c r="P159" s="295">
        <v>0.06</v>
      </c>
      <c r="Q159" s="294">
        <f ca="1">+IF(ISERROR(HLOOKUP($B159,INDIRECT("'Monthly Resource Report'!"&amp;'Reid Validation'!Q$482631&amp;":"&amp;'Reid Validation'!Q$482632),'Reid Validation'!Q$482633,FALSE)),0,HLOOKUP($B159,INDIRECT("'Monthly Resource Report'!"&amp;'Reid Validation'!Q$482631&amp;":"&amp;'Reid Validation'!Q$482632),'Reid Validation'!Q$482633,FALSE))</f>
        <v>65</v>
      </c>
      <c r="R159" s="297">
        <f ca="1">+IF(ISERROR(HLOOKUP($B159,INDIRECT("'Monthly Resource Report'!"&amp;'Reid Validation'!R$482631&amp;":"&amp;'Reid Validation'!R$482632),'Reid Validation'!R$482633,FALSE)),0,HLOOKUP($B159,INDIRECT("'Monthly Resource Report'!"&amp;'Reid Validation'!R$482631&amp;":"&amp;'Reid Validation'!R$482632),'Reid Validation'!R$482633,FALSE))</f>
        <v>0</v>
      </c>
      <c r="S159" s="317">
        <f ca="1">+IF(ISERROR(HLOOKUP($B159,INDIRECT("'Monthly Resource Report'!"&amp;'Reid Validation'!S$482631&amp;":"&amp;'Reid Validation'!S$482632),'Reid Validation'!S$482633,FALSE)),0,HLOOKUP($B159,INDIRECT("'Monthly Resource Report'!"&amp;'Reid Validation'!S$482631&amp;":"&amp;'Reid Validation'!S$482632),'Reid Validation'!S$482633,FALSE))</f>
        <v>0.70746374248319777</v>
      </c>
      <c r="T159" s="318">
        <f ca="1">+IF(ISERROR(HLOOKUP($B159,INDIRECT("'Monthly Resource Report'!"&amp;'Reid Validation'!T$482631&amp;":"&amp;'Reid Validation'!T$482632),'Reid Validation'!T$482633,FALSE)),0,HLOOKUP($B159,INDIRECT("'Monthly Resource Report'!"&amp;'Reid Validation'!T$482631&amp;":"&amp;'Reid Validation'!T$482632),'Reid Validation'!T$482633,FALSE))</f>
        <v>6.0826909075936318E-2</v>
      </c>
    </row>
    <row r="160" spans="2:20" s="29" customFormat="1">
      <c r="B160" s="301">
        <v>46054</v>
      </c>
      <c r="C160" s="294">
        <v>45</v>
      </c>
      <c r="D160" s="297">
        <v>0</v>
      </c>
      <c r="E160" s="299">
        <v>0.3</v>
      </c>
      <c r="F160" s="295">
        <v>0.06</v>
      </c>
      <c r="G160" s="294">
        <f ca="1">+IF(ISERROR(HLOOKUP($B160,INDIRECT("'Monthly Resource Report'!"&amp;'Reid Validation'!G$482631&amp;":"&amp;'Reid Validation'!G$482632),'Reid Validation'!G$482633,FALSE)),0,HLOOKUP($B160,INDIRECT("'Monthly Resource Report'!"&amp;'Reid Validation'!G$482631&amp;":"&amp;'Reid Validation'!G$482632),'Reid Validation'!G$482633,FALSE))</f>
        <v>45</v>
      </c>
      <c r="H160" s="297">
        <f ca="1">+IF(ISERROR(HLOOKUP($B160,INDIRECT("'Monthly Resource Report'!"&amp;'Reid Validation'!H$482631&amp;":"&amp;'Reid Validation'!H$482632),'Reid Validation'!H$482633,FALSE)),0,HLOOKUP($B160,INDIRECT("'Monthly Resource Report'!"&amp;'Reid Validation'!H$482631&amp;":"&amp;'Reid Validation'!H$482632),'Reid Validation'!H$482633,FALSE))</f>
        <v>0</v>
      </c>
      <c r="I160" s="317">
        <f ca="1">+IF(ISERROR(HLOOKUP($B160,INDIRECT("'Monthly Resource Report'!"&amp;'Reid Validation'!I$482631&amp;":"&amp;'Reid Validation'!I$482632),'Reid Validation'!I$482633,FALSE)),0,HLOOKUP($B160,INDIRECT("'Monthly Resource Report'!"&amp;'Reid Validation'!I$482631&amp;":"&amp;'Reid Validation'!I$482632),'Reid Validation'!I$482633,FALSE))</f>
        <v>0</v>
      </c>
      <c r="J160" s="318">
        <f ca="1">+IF(ISERROR(HLOOKUP($B160,INDIRECT("'Monthly Resource Report'!"&amp;'Reid Validation'!J$482631&amp;":"&amp;'Reid Validation'!J$482632),'Reid Validation'!J$482633,FALSE)),0,HLOOKUP($B160,INDIRECT("'Monthly Resource Report'!"&amp;'Reid Validation'!J$482631&amp;":"&amp;'Reid Validation'!J$482632),'Reid Validation'!J$482633,FALSE))</f>
        <v>0</v>
      </c>
      <c r="L160" s="301">
        <v>46054</v>
      </c>
      <c r="M160" s="294">
        <v>65</v>
      </c>
      <c r="N160" s="297">
        <v>0</v>
      </c>
      <c r="O160" s="299">
        <v>0.7</v>
      </c>
      <c r="P160" s="295">
        <v>0.06</v>
      </c>
      <c r="Q160" s="294">
        <f ca="1">+IF(ISERROR(HLOOKUP($B160,INDIRECT("'Monthly Resource Report'!"&amp;'Reid Validation'!Q$482631&amp;":"&amp;'Reid Validation'!Q$482632),'Reid Validation'!Q$482633,FALSE)),0,HLOOKUP($B160,INDIRECT("'Monthly Resource Report'!"&amp;'Reid Validation'!Q$482631&amp;":"&amp;'Reid Validation'!Q$482632),'Reid Validation'!Q$482633,FALSE))</f>
        <v>65</v>
      </c>
      <c r="R160" s="297">
        <f ca="1">+IF(ISERROR(HLOOKUP($B160,INDIRECT("'Monthly Resource Report'!"&amp;'Reid Validation'!R$482631&amp;":"&amp;'Reid Validation'!R$482632),'Reid Validation'!R$482633,FALSE)),0,HLOOKUP($B160,INDIRECT("'Monthly Resource Report'!"&amp;'Reid Validation'!R$482631&amp;":"&amp;'Reid Validation'!R$482632),'Reid Validation'!R$482633,FALSE))</f>
        <v>0</v>
      </c>
      <c r="S160" s="317">
        <f ca="1">+IF(ISERROR(HLOOKUP($B160,INDIRECT("'Monthly Resource Report'!"&amp;'Reid Validation'!S$482631&amp;":"&amp;'Reid Validation'!S$482632),'Reid Validation'!S$482633,FALSE)),0,HLOOKUP($B160,INDIRECT("'Monthly Resource Report'!"&amp;'Reid Validation'!S$482631&amp;":"&amp;'Reid Validation'!S$482632),'Reid Validation'!S$482633,FALSE))</f>
        <v>0.70667763144951545</v>
      </c>
      <c r="T160" s="318">
        <f ca="1">+IF(ISERROR(HLOOKUP($B160,INDIRECT("'Monthly Resource Report'!"&amp;'Reid Validation'!T$482631&amp;":"&amp;'Reid Validation'!T$482632),'Reid Validation'!T$482633,FALSE)),0,HLOOKUP($B160,INDIRECT("'Monthly Resource Report'!"&amp;'Reid Validation'!T$482631&amp;":"&amp;'Reid Validation'!T$482632),'Reid Validation'!T$482633,FALSE))</f>
        <v>6.0988325654050608E-2</v>
      </c>
    </row>
    <row r="161" spans="2:20" s="29" customFormat="1">
      <c r="B161" s="301">
        <v>46082</v>
      </c>
      <c r="C161" s="294">
        <v>45</v>
      </c>
      <c r="D161" s="297">
        <v>0</v>
      </c>
      <c r="E161" s="299">
        <v>0.3</v>
      </c>
      <c r="F161" s="295">
        <v>0.06</v>
      </c>
      <c r="G161" s="294">
        <f ca="1">+IF(ISERROR(HLOOKUP($B161,INDIRECT("'Monthly Resource Report'!"&amp;'Reid Validation'!G$482631&amp;":"&amp;'Reid Validation'!G$482632),'Reid Validation'!G$482633,FALSE)),0,HLOOKUP($B161,INDIRECT("'Monthly Resource Report'!"&amp;'Reid Validation'!G$482631&amp;":"&amp;'Reid Validation'!G$482632),'Reid Validation'!G$482633,FALSE))</f>
        <v>0</v>
      </c>
      <c r="H161" s="297">
        <f ca="1">+IF(ISERROR(HLOOKUP($B161,INDIRECT("'Monthly Resource Report'!"&amp;'Reid Validation'!H$482631&amp;":"&amp;'Reid Validation'!H$482632),'Reid Validation'!H$482633,FALSE)),0,HLOOKUP($B161,INDIRECT("'Monthly Resource Report'!"&amp;'Reid Validation'!H$482631&amp;":"&amp;'Reid Validation'!H$482632),'Reid Validation'!H$482633,FALSE))</f>
        <v>0</v>
      </c>
      <c r="I161" s="317">
        <f ca="1">+IF(ISERROR(HLOOKUP($B161,INDIRECT("'Monthly Resource Report'!"&amp;'Reid Validation'!I$482631&amp;":"&amp;'Reid Validation'!I$482632),'Reid Validation'!I$482633,FALSE)),0,HLOOKUP($B161,INDIRECT("'Monthly Resource Report'!"&amp;'Reid Validation'!I$482631&amp;":"&amp;'Reid Validation'!I$482632),'Reid Validation'!I$482633,FALSE))</f>
        <v>0</v>
      </c>
      <c r="J161" s="318">
        <f ca="1">+IF(ISERROR(HLOOKUP($B161,INDIRECT("'Monthly Resource Report'!"&amp;'Reid Validation'!J$482631&amp;":"&amp;'Reid Validation'!J$482632),'Reid Validation'!J$482633,FALSE)),0,HLOOKUP($B161,INDIRECT("'Monthly Resource Report'!"&amp;'Reid Validation'!J$482631&amp;":"&amp;'Reid Validation'!J$482632),'Reid Validation'!J$482633,FALSE))</f>
        <v>0</v>
      </c>
      <c r="L161" s="301">
        <v>46082</v>
      </c>
      <c r="M161" s="294">
        <v>65</v>
      </c>
      <c r="N161" s="297">
        <v>0</v>
      </c>
      <c r="O161" s="299">
        <v>0.7</v>
      </c>
      <c r="P161" s="295">
        <v>0.06</v>
      </c>
      <c r="Q161" s="294">
        <f ca="1">+IF(ISERROR(HLOOKUP($B161,INDIRECT("'Monthly Resource Report'!"&amp;'Reid Validation'!Q$482631&amp;":"&amp;'Reid Validation'!Q$482632),'Reid Validation'!Q$482633,FALSE)),0,HLOOKUP($B161,INDIRECT("'Monthly Resource Report'!"&amp;'Reid Validation'!Q$482631&amp;":"&amp;'Reid Validation'!Q$482632),'Reid Validation'!Q$482633,FALSE))</f>
        <v>65</v>
      </c>
      <c r="R161" s="297">
        <f ca="1">+IF(ISERROR(HLOOKUP($B161,INDIRECT("'Monthly Resource Report'!"&amp;'Reid Validation'!R$482631&amp;":"&amp;'Reid Validation'!R$482632),'Reid Validation'!R$482633,FALSE)),0,HLOOKUP($B161,INDIRECT("'Monthly Resource Report'!"&amp;'Reid Validation'!R$482631&amp;":"&amp;'Reid Validation'!R$482632),'Reid Validation'!R$482633,FALSE))</f>
        <v>0</v>
      </c>
      <c r="S161" s="317">
        <f ca="1">+IF(ISERROR(HLOOKUP($B161,INDIRECT("'Monthly Resource Report'!"&amp;'Reid Validation'!S$482631&amp;":"&amp;'Reid Validation'!S$482632),'Reid Validation'!S$482633,FALSE)),0,HLOOKUP($B161,INDIRECT("'Monthly Resource Report'!"&amp;'Reid Validation'!S$482631&amp;":"&amp;'Reid Validation'!S$482632),'Reid Validation'!S$482633,FALSE))</f>
        <v>0.71015816672020582</v>
      </c>
      <c r="T161" s="318">
        <f ca="1">+IF(ISERROR(HLOOKUP($B161,INDIRECT("'Monthly Resource Report'!"&amp;'Reid Validation'!T$482631&amp;":"&amp;'Reid Validation'!T$482632),'Reid Validation'!T$482633,FALSE)),0,HLOOKUP($B161,INDIRECT("'Monthly Resource Report'!"&amp;'Reid Validation'!T$482631&amp;":"&amp;'Reid Validation'!T$482632),'Reid Validation'!T$482633,FALSE))</f>
        <v>6.1483113719223541E-2</v>
      </c>
    </row>
    <row r="162" spans="2:20" s="29" customFormat="1">
      <c r="B162" s="301">
        <v>46113</v>
      </c>
      <c r="C162" s="294">
        <v>45</v>
      </c>
      <c r="D162" s="297">
        <v>0</v>
      </c>
      <c r="E162" s="299">
        <v>0.3</v>
      </c>
      <c r="F162" s="295">
        <v>0.06</v>
      </c>
      <c r="G162" s="294">
        <f ca="1">+IF(ISERROR(HLOOKUP($B162,INDIRECT("'Monthly Resource Report'!"&amp;'Reid Validation'!G$482631&amp;":"&amp;'Reid Validation'!G$482632),'Reid Validation'!G$482633,FALSE)),0,HLOOKUP($B162,INDIRECT("'Monthly Resource Report'!"&amp;'Reid Validation'!G$482631&amp;":"&amp;'Reid Validation'!G$482632),'Reid Validation'!G$482633,FALSE))</f>
        <v>0</v>
      </c>
      <c r="H162" s="297">
        <f ca="1">+IF(ISERROR(HLOOKUP($B162,INDIRECT("'Monthly Resource Report'!"&amp;'Reid Validation'!H$482631&amp;":"&amp;'Reid Validation'!H$482632),'Reid Validation'!H$482633,FALSE)),0,HLOOKUP($B162,INDIRECT("'Monthly Resource Report'!"&amp;'Reid Validation'!H$482631&amp;":"&amp;'Reid Validation'!H$482632),'Reid Validation'!H$482633,FALSE))</f>
        <v>0</v>
      </c>
      <c r="I162" s="317">
        <f ca="1">+IF(ISERROR(HLOOKUP($B162,INDIRECT("'Monthly Resource Report'!"&amp;'Reid Validation'!I$482631&amp;":"&amp;'Reid Validation'!I$482632),'Reid Validation'!I$482633,FALSE)),0,HLOOKUP($B162,INDIRECT("'Monthly Resource Report'!"&amp;'Reid Validation'!I$482631&amp;":"&amp;'Reid Validation'!I$482632),'Reid Validation'!I$482633,FALSE))</f>
        <v>0</v>
      </c>
      <c r="J162" s="318">
        <f ca="1">+IF(ISERROR(HLOOKUP($B162,INDIRECT("'Monthly Resource Report'!"&amp;'Reid Validation'!J$482631&amp;":"&amp;'Reid Validation'!J$482632),'Reid Validation'!J$482633,FALSE)),0,HLOOKUP($B162,INDIRECT("'Monthly Resource Report'!"&amp;'Reid Validation'!J$482631&amp;":"&amp;'Reid Validation'!J$482632),'Reid Validation'!J$482633,FALSE))</f>
        <v>0</v>
      </c>
      <c r="L162" s="301">
        <v>46113</v>
      </c>
      <c r="M162" s="294">
        <v>65</v>
      </c>
      <c r="N162" s="297">
        <v>0</v>
      </c>
      <c r="O162" s="299">
        <v>0.7</v>
      </c>
      <c r="P162" s="295">
        <v>0.06</v>
      </c>
      <c r="Q162" s="294">
        <f ca="1">+IF(ISERROR(HLOOKUP($B162,INDIRECT("'Monthly Resource Report'!"&amp;'Reid Validation'!Q$482631&amp;":"&amp;'Reid Validation'!Q$482632),'Reid Validation'!Q$482633,FALSE)),0,HLOOKUP($B162,INDIRECT("'Monthly Resource Report'!"&amp;'Reid Validation'!Q$482631&amp;":"&amp;'Reid Validation'!Q$482632),'Reid Validation'!Q$482633,FALSE))</f>
        <v>65</v>
      </c>
      <c r="R162" s="297">
        <f ca="1">+IF(ISERROR(HLOOKUP($B162,INDIRECT("'Monthly Resource Report'!"&amp;'Reid Validation'!R$482631&amp;":"&amp;'Reid Validation'!R$482632),'Reid Validation'!R$482633,FALSE)),0,HLOOKUP($B162,INDIRECT("'Monthly Resource Report'!"&amp;'Reid Validation'!R$482631&amp;":"&amp;'Reid Validation'!R$482632),'Reid Validation'!R$482633,FALSE))</f>
        <v>0</v>
      </c>
      <c r="S162" s="317">
        <f ca="1">+IF(ISERROR(HLOOKUP($B162,INDIRECT("'Monthly Resource Report'!"&amp;'Reid Validation'!S$482631&amp;":"&amp;'Reid Validation'!S$482632),'Reid Validation'!S$482633,FALSE)),0,HLOOKUP($B162,INDIRECT("'Monthly Resource Report'!"&amp;'Reid Validation'!S$482631&amp;":"&amp;'Reid Validation'!S$482632),'Reid Validation'!S$482633,FALSE))</f>
        <v>0.70969207357791064</v>
      </c>
      <c r="T162" s="318">
        <f ca="1">+IF(ISERROR(HLOOKUP($B162,INDIRECT("'Monthly Resource Report'!"&amp;'Reid Validation'!T$482631&amp;":"&amp;'Reid Validation'!T$482632),'Reid Validation'!T$482633,FALSE)),0,HLOOKUP($B162,INDIRECT("'Monthly Resource Report'!"&amp;'Reid Validation'!T$482631&amp;":"&amp;'Reid Validation'!T$482632),'Reid Validation'!T$482633,FALSE))</f>
        <v>6.1090709630332966E-2</v>
      </c>
    </row>
    <row r="163" spans="2:20" s="29" customFormat="1">
      <c r="B163" s="301">
        <v>46143</v>
      </c>
      <c r="C163" s="294">
        <v>45</v>
      </c>
      <c r="D163" s="297">
        <v>0</v>
      </c>
      <c r="E163" s="299">
        <v>0.3</v>
      </c>
      <c r="F163" s="295">
        <v>0.06</v>
      </c>
      <c r="G163" s="294">
        <f ca="1">+IF(ISERROR(HLOOKUP($B163,INDIRECT("'Monthly Resource Report'!"&amp;'Reid Validation'!G$482631&amp;":"&amp;'Reid Validation'!G$482632),'Reid Validation'!G$482633,FALSE)),0,HLOOKUP($B163,INDIRECT("'Monthly Resource Report'!"&amp;'Reid Validation'!G$482631&amp;":"&amp;'Reid Validation'!G$482632),'Reid Validation'!G$482633,FALSE))</f>
        <v>0</v>
      </c>
      <c r="H163" s="297">
        <f ca="1">+IF(ISERROR(HLOOKUP($B163,INDIRECT("'Monthly Resource Report'!"&amp;'Reid Validation'!H$482631&amp;":"&amp;'Reid Validation'!H$482632),'Reid Validation'!H$482633,FALSE)),0,HLOOKUP($B163,INDIRECT("'Monthly Resource Report'!"&amp;'Reid Validation'!H$482631&amp;":"&amp;'Reid Validation'!H$482632),'Reid Validation'!H$482633,FALSE))</f>
        <v>0</v>
      </c>
      <c r="I163" s="317">
        <f ca="1">+IF(ISERROR(HLOOKUP($B163,INDIRECT("'Monthly Resource Report'!"&amp;'Reid Validation'!I$482631&amp;":"&amp;'Reid Validation'!I$482632),'Reid Validation'!I$482633,FALSE)),0,HLOOKUP($B163,INDIRECT("'Monthly Resource Report'!"&amp;'Reid Validation'!I$482631&amp;":"&amp;'Reid Validation'!I$482632),'Reid Validation'!I$482633,FALSE))</f>
        <v>0</v>
      </c>
      <c r="J163" s="318">
        <f ca="1">+IF(ISERROR(HLOOKUP($B163,INDIRECT("'Monthly Resource Report'!"&amp;'Reid Validation'!J$482631&amp;":"&amp;'Reid Validation'!J$482632),'Reid Validation'!J$482633,FALSE)),0,HLOOKUP($B163,INDIRECT("'Monthly Resource Report'!"&amp;'Reid Validation'!J$482631&amp;":"&amp;'Reid Validation'!J$482632),'Reid Validation'!J$482633,FALSE))</f>
        <v>0</v>
      </c>
      <c r="L163" s="301">
        <v>46143</v>
      </c>
      <c r="M163" s="294">
        <v>60</v>
      </c>
      <c r="N163" s="297">
        <v>0</v>
      </c>
      <c r="O163" s="299">
        <v>0.7</v>
      </c>
      <c r="P163" s="295">
        <v>0.06</v>
      </c>
      <c r="Q163" s="294">
        <f ca="1">+IF(ISERROR(HLOOKUP($B163,INDIRECT("'Monthly Resource Report'!"&amp;'Reid Validation'!Q$482631&amp;":"&amp;'Reid Validation'!Q$482632),'Reid Validation'!Q$482633,FALSE)),0,HLOOKUP($B163,INDIRECT("'Monthly Resource Report'!"&amp;'Reid Validation'!Q$482631&amp;":"&amp;'Reid Validation'!Q$482632),'Reid Validation'!Q$482633,FALSE))</f>
        <v>60</v>
      </c>
      <c r="R163" s="297">
        <f ca="1">+IF(ISERROR(HLOOKUP($B163,INDIRECT("'Monthly Resource Report'!"&amp;'Reid Validation'!R$482631&amp;":"&amp;'Reid Validation'!R$482632),'Reid Validation'!R$482633,FALSE)),0,HLOOKUP($B163,INDIRECT("'Monthly Resource Report'!"&amp;'Reid Validation'!R$482631&amp;":"&amp;'Reid Validation'!R$482632),'Reid Validation'!R$482633,FALSE))</f>
        <v>0</v>
      </c>
      <c r="S163" s="317">
        <f ca="1">+IF(ISERROR(HLOOKUP($B163,INDIRECT("'Monthly Resource Report'!"&amp;'Reid Validation'!S$482631&amp;":"&amp;'Reid Validation'!S$482632),'Reid Validation'!S$482633,FALSE)),0,HLOOKUP($B163,INDIRECT("'Monthly Resource Report'!"&amp;'Reid Validation'!S$482631&amp;":"&amp;'Reid Validation'!S$482632),'Reid Validation'!S$482633,FALSE))</f>
        <v>0.69036954870222167</v>
      </c>
      <c r="T163" s="318">
        <f ca="1">+IF(ISERROR(HLOOKUP($B163,INDIRECT("'Monthly Resource Report'!"&amp;'Reid Validation'!T$482631&amp;":"&amp;'Reid Validation'!T$482632),'Reid Validation'!T$482633,FALSE)),0,HLOOKUP($B163,INDIRECT("'Monthly Resource Report'!"&amp;'Reid Validation'!T$482631&amp;":"&amp;'Reid Validation'!T$482632),'Reid Validation'!T$482633,FALSE))</f>
        <v>6.0298099823358604E-2</v>
      </c>
    </row>
    <row r="164" spans="2:20" s="29" customFormat="1">
      <c r="B164" s="301">
        <v>46174</v>
      </c>
      <c r="C164" s="294">
        <v>45</v>
      </c>
      <c r="D164" s="297">
        <v>0</v>
      </c>
      <c r="E164" s="299">
        <v>0.3</v>
      </c>
      <c r="F164" s="295">
        <v>0.06</v>
      </c>
      <c r="G164" s="294">
        <f ca="1">+IF(ISERROR(HLOOKUP($B164,INDIRECT("'Monthly Resource Report'!"&amp;'Reid Validation'!G$482631&amp;":"&amp;'Reid Validation'!G$482632),'Reid Validation'!G$482633,FALSE)),0,HLOOKUP($B164,INDIRECT("'Monthly Resource Report'!"&amp;'Reid Validation'!G$482631&amp;":"&amp;'Reid Validation'!G$482632),'Reid Validation'!G$482633,FALSE))</f>
        <v>0</v>
      </c>
      <c r="H164" s="297">
        <f ca="1">+IF(ISERROR(HLOOKUP($B164,INDIRECT("'Monthly Resource Report'!"&amp;'Reid Validation'!H$482631&amp;":"&amp;'Reid Validation'!H$482632),'Reid Validation'!H$482633,FALSE)),0,HLOOKUP($B164,INDIRECT("'Monthly Resource Report'!"&amp;'Reid Validation'!H$482631&amp;":"&amp;'Reid Validation'!H$482632),'Reid Validation'!H$482633,FALSE))</f>
        <v>0</v>
      </c>
      <c r="I164" s="317">
        <f ca="1">+IF(ISERROR(HLOOKUP($B164,INDIRECT("'Monthly Resource Report'!"&amp;'Reid Validation'!I$482631&amp;":"&amp;'Reid Validation'!I$482632),'Reid Validation'!I$482633,FALSE)),0,HLOOKUP($B164,INDIRECT("'Monthly Resource Report'!"&amp;'Reid Validation'!I$482631&amp;":"&amp;'Reid Validation'!I$482632),'Reid Validation'!I$482633,FALSE))</f>
        <v>0</v>
      </c>
      <c r="J164" s="318">
        <f ca="1">+IF(ISERROR(HLOOKUP($B164,INDIRECT("'Monthly Resource Report'!"&amp;'Reid Validation'!J$482631&amp;":"&amp;'Reid Validation'!J$482632),'Reid Validation'!J$482633,FALSE)),0,HLOOKUP($B164,INDIRECT("'Monthly Resource Report'!"&amp;'Reid Validation'!J$482631&amp;":"&amp;'Reid Validation'!J$482632),'Reid Validation'!J$482633,FALSE))</f>
        <v>0</v>
      </c>
      <c r="L164" s="301">
        <v>46174</v>
      </c>
      <c r="M164" s="294">
        <v>60</v>
      </c>
      <c r="N164" s="297">
        <v>0</v>
      </c>
      <c r="O164" s="299">
        <v>0.7</v>
      </c>
      <c r="P164" s="295">
        <v>0.06</v>
      </c>
      <c r="Q164" s="294">
        <f ca="1">+IF(ISERROR(HLOOKUP($B164,INDIRECT("'Monthly Resource Report'!"&amp;'Reid Validation'!Q$482631&amp;":"&amp;'Reid Validation'!Q$482632),'Reid Validation'!Q$482633,FALSE)),0,HLOOKUP($B164,INDIRECT("'Monthly Resource Report'!"&amp;'Reid Validation'!Q$482631&amp;":"&amp;'Reid Validation'!Q$482632),'Reid Validation'!Q$482633,FALSE))</f>
        <v>60</v>
      </c>
      <c r="R164" s="297">
        <f ca="1">+IF(ISERROR(HLOOKUP($B164,INDIRECT("'Monthly Resource Report'!"&amp;'Reid Validation'!R$482631&amp;":"&amp;'Reid Validation'!R$482632),'Reid Validation'!R$482633,FALSE)),0,HLOOKUP($B164,INDIRECT("'Monthly Resource Report'!"&amp;'Reid Validation'!R$482631&amp;":"&amp;'Reid Validation'!R$482632),'Reid Validation'!R$482633,FALSE))</f>
        <v>0</v>
      </c>
      <c r="S164" s="317">
        <f ca="1">+IF(ISERROR(HLOOKUP($B164,INDIRECT("'Monthly Resource Report'!"&amp;'Reid Validation'!S$482631&amp;":"&amp;'Reid Validation'!S$482632),'Reid Validation'!S$482633,FALSE)),0,HLOOKUP($B164,INDIRECT("'Monthly Resource Report'!"&amp;'Reid Validation'!S$482631&amp;":"&amp;'Reid Validation'!S$482632),'Reid Validation'!S$482633,FALSE))</f>
        <v>0.70643335304022359</v>
      </c>
      <c r="T164" s="318">
        <f ca="1">+IF(ISERROR(HLOOKUP($B164,INDIRECT("'Monthly Resource Report'!"&amp;'Reid Validation'!T$482631&amp;":"&amp;'Reid Validation'!T$482632),'Reid Validation'!T$482633,FALSE)),0,HLOOKUP($B164,INDIRECT("'Monthly Resource Report'!"&amp;'Reid Validation'!T$482631&amp;":"&amp;'Reid Validation'!T$482632),'Reid Validation'!T$482633,FALSE))</f>
        <v>6.0449312435690052E-2</v>
      </c>
    </row>
    <row r="165" spans="2:20" s="29" customFormat="1">
      <c r="B165" s="301">
        <v>46204</v>
      </c>
      <c r="C165" s="294">
        <v>45</v>
      </c>
      <c r="D165" s="297">
        <v>0</v>
      </c>
      <c r="E165" s="299">
        <v>0.3</v>
      </c>
      <c r="F165" s="295">
        <v>0.06</v>
      </c>
      <c r="G165" s="294">
        <f ca="1">+IF(ISERROR(HLOOKUP($B165,INDIRECT("'Monthly Resource Report'!"&amp;'Reid Validation'!G$482631&amp;":"&amp;'Reid Validation'!G$482632),'Reid Validation'!G$482633,FALSE)),0,HLOOKUP($B165,INDIRECT("'Monthly Resource Report'!"&amp;'Reid Validation'!G$482631&amp;":"&amp;'Reid Validation'!G$482632),'Reid Validation'!G$482633,FALSE))</f>
        <v>45</v>
      </c>
      <c r="H165" s="297">
        <f ca="1">+IF(ISERROR(HLOOKUP($B165,INDIRECT("'Monthly Resource Report'!"&amp;'Reid Validation'!H$482631&amp;":"&amp;'Reid Validation'!H$482632),'Reid Validation'!H$482633,FALSE)),0,HLOOKUP($B165,INDIRECT("'Monthly Resource Report'!"&amp;'Reid Validation'!H$482631&amp;":"&amp;'Reid Validation'!H$482632),'Reid Validation'!H$482633,FALSE))</f>
        <v>0</v>
      </c>
      <c r="I165" s="317">
        <f ca="1">+IF(ISERROR(HLOOKUP($B165,INDIRECT("'Monthly Resource Report'!"&amp;'Reid Validation'!I$482631&amp;":"&amp;'Reid Validation'!I$482632),'Reid Validation'!I$482633,FALSE)),0,HLOOKUP($B165,INDIRECT("'Monthly Resource Report'!"&amp;'Reid Validation'!I$482631&amp;":"&amp;'Reid Validation'!I$482632),'Reid Validation'!I$482633,FALSE))</f>
        <v>0.29510038172662278</v>
      </c>
      <c r="J165" s="318">
        <f ca="1">+IF(ISERROR(HLOOKUP($B165,INDIRECT("'Monthly Resource Report'!"&amp;'Reid Validation'!J$482631&amp;":"&amp;'Reid Validation'!J$482632),'Reid Validation'!J$482633,FALSE)),0,HLOOKUP($B165,INDIRECT("'Monthly Resource Report'!"&amp;'Reid Validation'!J$482631&amp;":"&amp;'Reid Validation'!J$482632),'Reid Validation'!J$482633,FALSE))</f>
        <v>7.6154937219773622E-2</v>
      </c>
      <c r="L165" s="301">
        <v>46204</v>
      </c>
      <c r="M165" s="294">
        <v>58</v>
      </c>
      <c r="N165" s="297">
        <v>0</v>
      </c>
      <c r="O165" s="299">
        <v>0.7</v>
      </c>
      <c r="P165" s="295">
        <v>0.06</v>
      </c>
      <c r="Q165" s="294">
        <f ca="1">+IF(ISERROR(HLOOKUP($B165,INDIRECT("'Monthly Resource Report'!"&amp;'Reid Validation'!Q$482631&amp;":"&amp;'Reid Validation'!Q$482632),'Reid Validation'!Q$482633,FALSE)),0,HLOOKUP($B165,INDIRECT("'Monthly Resource Report'!"&amp;'Reid Validation'!Q$482631&amp;":"&amp;'Reid Validation'!Q$482632),'Reid Validation'!Q$482633,FALSE))</f>
        <v>58</v>
      </c>
      <c r="R165" s="297">
        <f ca="1">+IF(ISERROR(HLOOKUP($B165,INDIRECT("'Monthly Resource Report'!"&amp;'Reid Validation'!R$482631&amp;":"&amp;'Reid Validation'!R$482632),'Reid Validation'!R$482633,FALSE)),0,HLOOKUP($B165,INDIRECT("'Monthly Resource Report'!"&amp;'Reid Validation'!R$482631&amp;":"&amp;'Reid Validation'!R$482632),'Reid Validation'!R$482633,FALSE))</f>
        <v>0</v>
      </c>
      <c r="S165" s="317">
        <f ca="1">+IF(ISERROR(HLOOKUP($B165,INDIRECT("'Monthly Resource Report'!"&amp;'Reid Validation'!S$482631&amp;":"&amp;'Reid Validation'!S$482632),'Reid Validation'!S$482633,FALSE)),0,HLOOKUP($B165,INDIRECT("'Monthly Resource Report'!"&amp;'Reid Validation'!S$482631&amp;":"&amp;'Reid Validation'!S$482632),'Reid Validation'!S$482633,FALSE))</f>
        <v>0.7179714528463168</v>
      </c>
      <c r="T165" s="318">
        <f ca="1">+IF(ISERROR(HLOOKUP($B165,INDIRECT("'Monthly Resource Report'!"&amp;'Reid Validation'!T$482631&amp;":"&amp;'Reid Validation'!T$482632),'Reid Validation'!T$482633,FALSE)),0,HLOOKUP($B165,INDIRECT("'Monthly Resource Report'!"&amp;'Reid Validation'!T$482631&amp;":"&amp;'Reid Validation'!T$482632),'Reid Validation'!T$482633,FALSE))</f>
        <v>6.0441108108038266E-2</v>
      </c>
    </row>
    <row r="166" spans="2:20" s="29" customFormat="1">
      <c r="B166" s="301">
        <v>46235</v>
      </c>
      <c r="C166" s="294">
        <v>45</v>
      </c>
      <c r="D166" s="297">
        <v>0</v>
      </c>
      <c r="E166" s="299">
        <v>0.3</v>
      </c>
      <c r="F166" s="295">
        <v>0.06</v>
      </c>
      <c r="G166" s="294">
        <f ca="1">+IF(ISERROR(HLOOKUP($B166,INDIRECT("'Monthly Resource Report'!"&amp;'Reid Validation'!G$482631&amp;":"&amp;'Reid Validation'!G$482632),'Reid Validation'!G$482633,FALSE)),0,HLOOKUP($B166,INDIRECT("'Monthly Resource Report'!"&amp;'Reid Validation'!G$482631&amp;":"&amp;'Reid Validation'!G$482632),'Reid Validation'!G$482633,FALSE))</f>
        <v>45</v>
      </c>
      <c r="H166" s="297">
        <f ca="1">+IF(ISERROR(HLOOKUP($B166,INDIRECT("'Monthly Resource Report'!"&amp;'Reid Validation'!H$482631&amp;":"&amp;'Reid Validation'!H$482632),'Reid Validation'!H$482633,FALSE)),0,HLOOKUP($B166,INDIRECT("'Monthly Resource Report'!"&amp;'Reid Validation'!H$482631&amp;":"&amp;'Reid Validation'!H$482632),'Reid Validation'!H$482633,FALSE))</f>
        <v>0</v>
      </c>
      <c r="I166" s="317">
        <f ca="1">+IF(ISERROR(HLOOKUP($B166,INDIRECT("'Monthly Resource Report'!"&amp;'Reid Validation'!I$482631&amp;":"&amp;'Reid Validation'!I$482632),'Reid Validation'!I$482633,FALSE)),0,HLOOKUP($B166,INDIRECT("'Monthly Resource Report'!"&amp;'Reid Validation'!I$482631&amp;":"&amp;'Reid Validation'!I$482632),'Reid Validation'!I$482633,FALSE))</f>
        <v>0</v>
      </c>
      <c r="J166" s="318">
        <f ca="1">+IF(ISERROR(HLOOKUP($B166,INDIRECT("'Monthly Resource Report'!"&amp;'Reid Validation'!J$482631&amp;":"&amp;'Reid Validation'!J$482632),'Reid Validation'!J$482633,FALSE)),0,HLOOKUP($B166,INDIRECT("'Monthly Resource Report'!"&amp;'Reid Validation'!J$482631&amp;":"&amp;'Reid Validation'!J$482632),'Reid Validation'!J$482633,FALSE))</f>
        <v>0</v>
      </c>
      <c r="L166" s="301">
        <v>46235</v>
      </c>
      <c r="M166" s="294">
        <v>58</v>
      </c>
      <c r="N166" s="297">
        <v>0</v>
      </c>
      <c r="O166" s="299">
        <v>0.7</v>
      </c>
      <c r="P166" s="295">
        <v>0.06</v>
      </c>
      <c r="Q166" s="294">
        <f ca="1">+IF(ISERROR(HLOOKUP($B166,INDIRECT("'Monthly Resource Report'!"&amp;'Reid Validation'!Q$482631&amp;":"&amp;'Reid Validation'!Q$482632),'Reid Validation'!Q$482633,FALSE)),0,HLOOKUP($B166,INDIRECT("'Monthly Resource Report'!"&amp;'Reid Validation'!Q$482631&amp;":"&amp;'Reid Validation'!Q$482632),'Reid Validation'!Q$482633,FALSE))</f>
        <v>58</v>
      </c>
      <c r="R166" s="297">
        <f ca="1">+IF(ISERROR(HLOOKUP($B166,INDIRECT("'Monthly Resource Report'!"&amp;'Reid Validation'!R$482631&amp;":"&amp;'Reid Validation'!R$482632),'Reid Validation'!R$482633,FALSE)),0,HLOOKUP($B166,INDIRECT("'Monthly Resource Report'!"&amp;'Reid Validation'!R$482631&amp;":"&amp;'Reid Validation'!R$482632),'Reid Validation'!R$482633,FALSE))</f>
        <v>0</v>
      </c>
      <c r="S166" s="317">
        <f ca="1">+IF(ISERROR(HLOOKUP($B166,INDIRECT("'Monthly Resource Report'!"&amp;'Reid Validation'!S$482631&amp;":"&amp;'Reid Validation'!S$482632),'Reid Validation'!S$482633,FALSE)),0,HLOOKUP($B166,INDIRECT("'Monthly Resource Report'!"&amp;'Reid Validation'!S$482631&amp;":"&amp;'Reid Validation'!S$482632),'Reid Validation'!S$482633,FALSE))</f>
        <v>0.71838704881801274</v>
      </c>
      <c r="T166" s="318">
        <f ca="1">+IF(ISERROR(HLOOKUP($B166,INDIRECT("'Monthly Resource Report'!"&amp;'Reid Validation'!T$482631&amp;":"&amp;'Reid Validation'!T$482632),'Reid Validation'!T$482633,FALSE)),0,HLOOKUP($B166,INDIRECT("'Monthly Resource Report'!"&amp;'Reid Validation'!T$482631&amp;":"&amp;'Reid Validation'!T$482632),'Reid Validation'!T$482633,FALSE))</f>
        <v>6.0323599919407674E-2</v>
      </c>
    </row>
    <row r="167" spans="2:20" s="29" customFormat="1">
      <c r="B167" s="301">
        <v>46266</v>
      </c>
      <c r="C167" s="294">
        <v>45</v>
      </c>
      <c r="D167" s="297">
        <v>0</v>
      </c>
      <c r="E167" s="299">
        <v>0.3</v>
      </c>
      <c r="F167" s="295">
        <v>0.06</v>
      </c>
      <c r="G167" s="294">
        <f ca="1">+IF(ISERROR(HLOOKUP($B167,INDIRECT("'Monthly Resource Report'!"&amp;'Reid Validation'!G$482631&amp;":"&amp;'Reid Validation'!G$482632),'Reid Validation'!G$482633,FALSE)),0,HLOOKUP($B167,INDIRECT("'Monthly Resource Report'!"&amp;'Reid Validation'!G$482631&amp;":"&amp;'Reid Validation'!G$482632),'Reid Validation'!G$482633,FALSE))</f>
        <v>0</v>
      </c>
      <c r="H167" s="297">
        <f ca="1">+IF(ISERROR(HLOOKUP($B167,INDIRECT("'Monthly Resource Report'!"&amp;'Reid Validation'!H$482631&amp;":"&amp;'Reid Validation'!H$482632),'Reid Validation'!H$482633,FALSE)),0,HLOOKUP($B167,INDIRECT("'Monthly Resource Report'!"&amp;'Reid Validation'!H$482631&amp;":"&amp;'Reid Validation'!H$482632),'Reid Validation'!H$482633,FALSE))</f>
        <v>0</v>
      </c>
      <c r="I167" s="317">
        <f ca="1">+IF(ISERROR(HLOOKUP($B167,INDIRECT("'Monthly Resource Report'!"&amp;'Reid Validation'!I$482631&amp;":"&amp;'Reid Validation'!I$482632),'Reid Validation'!I$482633,FALSE)),0,HLOOKUP($B167,INDIRECT("'Monthly Resource Report'!"&amp;'Reid Validation'!I$482631&amp;":"&amp;'Reid Validation'!I$482632),'Reid Validation'!I$482633,FALSE))</f>
        <v>0</v>
      </c>
      <c r="J167" s="318">
        <f ca="1">+IF(ISERROR(HLOOKUP($B167,INDIRECT("'Monthly Resource Report'!"&amp;'Reid Validation'!J$482631&amp;":"&amp;'Reid Validation'!J$482632),'Reid Validation'!J$482633,FALSE)),0,HLOOKUP($B167,INDIRECT("'Monthly Resource Report'!"&amp;'Reid Validation'!J$482631&amp;":"&amp;'Reid Validation'!J$482632),'Reid Validation'!J$482633,FALSE))</f>
        <v>0</v>
      </c>
      <c r="L167" s="301">
        <v>46266</v>
      </c>
      <c r="M167" s="294">
        <v>58</v>
      </c>
      <c r="N167" s="297">
        <v>0</v>
      </c>
      <c r="O167" s="299">
        <v>0.7</v>
      </c>
      <c r="P167" s="295">
        <v>0.06</v>
      </c>
      <c r="Q167" s="294">
        <f ca="1">+IF(ISERROR(HLOOKUP($B167,INDIRECT("'Monthly Resource Report'!"&amp;'Reid Validation'!Q$482631&amp;":"&amp;'Reid Validation'!Q$482632),'Reid Validation'!Q$482633,FALSE)),0,HLOOKUP($B167,INDIRECT("'Monthly Resource Report'!"&amp;'Reid Validation'!Q$482631&amp;":"&amp;'Reid Validation'!Q$482632),'Reid Validation'!Q$482633,FALSE))</f>
        <v>58</v>
      </c>
      <c r="R167" s="297">
        <f ca="1">+IF(ISERROR(HLOOKUP($B167,INDIRECT("'Monthly Resource Report'!"&amp;'Reid Validation'!R$482631&amp;":"&amp;'Reid Validation'!R$482632),'Reid Validation'!R$482633,FALSE)),0,HLOOKUP($B167,INDIRECT("'Monthly Resource Report'!"&amp;'Reid Validation'!R$482631&amp;":"&amp;'Reid Validation'!R$482632),'Reid Validation'!R$482633,FALSE))</f>
        <v>0</v>
      </c>
      <c r="S167" s="317">
        <f ca="1">+IF(ISERROR(HLOOKUP($B167,INDIRECT("'Monthly Resource Report'!"&amp;'Reid Validation'!S$482631&amp;":"&amp;'Reid Validation'!S$482632),'Reid Validation'!S$482633,FALSE)),0,HLOOKUP($B167,INDIRECT("'Monthly Resource Report'!"&amp;'Reid Validation'!S$482631&amp;":"&amp;'Reid Validation'!S$482632),'Reid Validation'!S$482633,FALSE))</f>
        <v>0.71371807477045546</v>
      </c>
      <c r="T167" s="318">
        <f ca="1">+IF(ISERROR(HLOOKUP($B167,INDIRECT("'Monthly Resource Report'!"&amp;'Reid Validation'!T$482631&amp;":"&amp;'Reid Validation'!T$482632),'Reid Validation'!T$482633,FALSE)),0,HLOOKUP($B167,INDIRECT("'Monthly Resource Report'!"&amp;'Reid Validation'!T$482631&amp;":"&amp;'Reid Validation'!T$482632),'Reid Validation'!T$482633,FALSE))</f>
        <v>6.0508275505161725E-2</v>
      </c>
    </row>
    <row r="168" spans="2:20" s="29" customFormat="1">
      <c r="B168" s="301">
        <v>46296</v>
      </c>
      <c r="C168" s="294">
        <v>45</v>
      </c>
      <c r="D168" s="297">
        <v>0</v>
      </c>
      <c r="E168" s="299">
        <v>0.3</v>
      </c>
      <c r="F168" s="295">
        <v>0.06</v>
      </c>
      <c r="G168" s="294">
        <f ca="1">+IF(ISERROR(HLOOKUP($B168,INDIRECT("'Monthly Resource Report'!"&amp;'Reid Validation'!G$482631&amp;":"&amp;'Reid Validation'!G$482632),'Reid Validation'!G$482633,FALSE)),0,HLOOKUP($B168,INDIRECT("'Monthly Resource Report'!"&amp;'Reid Validation'!G$482631&amp;":"&amp;'Reid Validation'!G$482632),'Reid Validation'!G$482633,FALSE))</f>
        <v>0</v>
      </c>
      <c r="H168" s="297">
        <f ca="1">+IF(ISERROR(HLOOKUP($B168,INDIRECT("'Monthly Resource Report'!"&amp;'Reid Validation'!H$482631&amp;":"&amp;'Reid Validation'!H$482632),'Reid Validation'!H$482633,FALSE)),0,HLOOKUP($B168,INDIRECT("'Monthly Resource Report'!"&amp;'Reid Validation'!H$482631&amp;":"&amp;'Reid Validation'!H$482632),'Reid Validation'!H$482633,FALSE))</f>
        <v>0</v>
      </c>
      <c r="I168" s="317">
        <f ca="1">+IF(ISERROR(HLOOKUP($B168,INDIRECT("'Monthly Resource Report'!"&amp;'Reid Validation'!I$482631&amp;":"&amp;'Reid Validation'!I$482632),'Reid Validation'!I$482633,FALSE)),0,HLOOKUP($B168,INDIRECT("'Monthly Resource Report'!"&amp;'Reid Validation'!I$482631&amp;":"&amp;'Reid Validation'!I$482632),'Reid Validation'!I$482633,FALSE))</f>
        <v>0</v>
      </c>
      <c r="J168" s="318">
        <f ca="1">+IF(ISERROR(HLOOKUP($B168,INDIRECT("'Monthly Resource Report'!"&amp;'Reid Validation'!J$482631&amp;":"&amp;'Reid Validation'!J$482632),'Reid Validation'!J$482633,FALSE)),0,HLOOKUP($B168,INDIRECT("'Monthly Resource Report'!"&amp;'Reid Validation'!J$482631&amp;":"&amp;'Reid Validation'!J$482632),'Reid Validation'!J$482633,FALSE))</f>
        <v>0</v>
      </c>
      <c r="L168" s="301">
        <v>46296</v>
      </c>
      <c r="M168" s="294">
        <v>60</v>
      </c>
      <c r="N168" s="297">
        <v>0</v>
      </c>
      <c r="O168" s="299">
        <v>0.7</v>
      </c>
      <c r="P168" s="295">
        <v>0.06</v>
      </c>
      <c r="Q168" s="294">
        <f ca="1">+IF(ISERROR(HLOOKUP($B168,INDIRECT("'Monthly Resource Report'!"&amp;'Reid Validation'!Q$482631&amp;":"&amp;'Reid Validation'!Q$482632),'Reid Validation'!Q$482633,FALSE)),0,HLOOKUP($B168,INDIRECT("'Monthly Resource Report'!"&amp;'Reid Validation'!Q$482631&amp;":"&amp;'Reid Validation'!Q$482632),'Reid Validation'!Q$482633,FALSE))</f>
        <v>60</v>
      </c>
      <c r="R168" s="297">
        <f ca="1">+IF(ISERROR(HLOOKUP($B168,INDIRECT("'Monthly Resource Report'!"&amp;'Reid Validation'!R$482631&amp;":"&amp;'Reid Validation'!R$482632),'Reid Validation'!R$482633,FALSE)),0,HLOOKUP($B168,INDIRECT("'Monthly Resource Report'!"&amp;'Reid Validation'!R$482631&amp;":"&amp;'Reid Validation'!R$482632),'Reid Validation'!R$482633,FALSE))</f>
        <v>0</v>
      </c>
      <c r="S168" s="317">
        <f ca="1">+IF(ISERROR(HLOOKUP($B168,INDIRECT("'Monthly Resource Report'!"&amp;'Reid Validation'!S$482631&amp;":"&amp;'Reid Validation'!S$482632),'Reid Validation'!S$482633,FALSE)),0,HLOOKUP($B168,INDIRECT("'Monthly Resource Report'!"&amp;'Reid Validation'!S$482631&amp;":"&amp;'Reid Validation'!S$482632),'Reid Validation'!S$482633,FALSE))</f>
        <v>0.70640421002468201</v>
      </c>
      <c r="T168" s="318">
        <f ca="1">+IF(ISERROR(HLOOKUP($B168,INDIRECT("'Monthly Resource Report'!"&amp;'Reid Validation'!T$482631&amp;":"&amp;'Reid Validation'!T$482632),'Reid Validation'!T$482633,FALSE)),0,HLOOKUP($B168,INDIRECT("'Monthly Resource Report'!"&amp;'Reid Validation'!T$482631&amp;":"&amp;'Reid Validation'!T$482632),'Reid Validation'!T$482633,FALSE))</f>
        <v>6.1374130683575438E-2</v>
      </c>
    </row>
    <row r="169" spans="2:20" s="29" customFormat="1">
      <c r="B169" s="301">
        <v>46327</v>
      </c>
      <c r="C169" s="294">
        <v>45</v>
      </c>
      <c r="D169" s="297">
        <v>0</v>
      </c>
      <c r="E169" s="299">
        <v>0.3</v>
      </c>
      <c r="F169" s="295">
        <v>0.06</v>
      </c>
      <c r="G169" s="294">
        <f ca="1">+IF(ISERROR(HLOOKUP($B169,INDIRECT("'Monthly Resource Report'!"&amp;'Reid Validation'!G$482631&amp;":"&amp;'Reid Validation'!G$482632),'Reid Validation'!G$482633,FALSE)),0,HLOOKUP($B169,INDIRECT("'Monthly Resource Report'!"&amp;'Reid Validation'!G$482631&amp;":"&amp;'Reid Validation'!G$482632),'Reid Validation'!G$482633,FALSE))</f>
        <v>0</v>
      </c>
      <c r="H169" s="297">
        <f ca="1">+IF(ISERROR(HLOOKUP($B169,INDIRECT("'Monthly Resource Report'!"&amp;'Reid Validation'!H$482631&amp;":"&amp;'Reid Validation'!H$482632),'Reid Validation'!H$482633,FALSE)),0,HLOOKUP($B169,INDIRECT("'Monthly Resource Report'!"&amp;'Reid Validation'!H$482631&amp;":"&amp;'Reid Validation'!H$482632),'Reid Validation'!H$482633,FALSE))</f>
        <v>0</v>
      </c>
      <c r="I169" s="317">
        <f ca="1">+IF(ISERROR(HLOOKUP($B169,INDIRECT("'Monthly Resource Report'!"&amp;'Reid Validation'!I$482631&amp;":"&amp;'Reid Validation'!I$482632),'Reid Validation'!I$482633,FALSE)),0,HLOOKUP($B169,INDIRECT("'Monthly Resource Report'!"&amp;'Reid Validation'!I$482631&amp;":"&amp;'Reid Validation'!I$482632),'Reid Validation'!I$482633,FALSE))</f>
        <v>0</v>
      </c>
      <c r="J169" s="318">
        <f ca="1">+IF(ISERROR(HLOOKUP($B169,INDIRECT("'Monthly Resource Report'!"&amp;'Reid Validation'!J$482631&amp;":"&amp;'Reid Validation'!J$482632),'Reid Validation'!J$482633,FALSE)),0,HLOOKUP($B169,INDIRECT("'Monthly Resource Report'!"&amp;'Reid Validation'!J$482631&amp;":"&amp;'Reid Validation'!J$482632),'Reid Validation'!J$482633,FALSE))</f>
        <v>0</v>
      </c>
      <c r="L169" s="301">
        <v>46327</v>
      </c>
      <c r="M169" s="294">
        <v>60</v>
      </c>
      <c r="N169" s="297">
        <v>0</v>
      </c>
      <c r="O169" s="299">
        <v>0.7</v>
      </c>
      <c r="P169" s="295">
        <v>0.06</v>
      </c>
      <c r="Q169" s="294">
        <f ca="1">+IF(ISERROR(HLOOKUP($B169,INDIRECT("'Monthly Resource Report'!"&amp;'Reid Validation'!Q$482631&amp;":"&amp;'Reid Validation'!Q$482632),'Reid Validation'!Q$482633,FALSE)),0,HLOOKUP($B169,INDIRECT("'Monthly Resource Report'!"&amp;'Reid Validation'!Q$482631&amp;":"&amp;'Reid Validation'!Q$482632),'Reid Validation'!Q$482633,FALSE))</f>
        <v>60</v>
      </c>
      <c r="R169" s="297">
        <f ca="1">+IF(ISERROR(HLOOKUP($B169,INDIRECT("'Monthly Resource Report'!"&amp;'Reid Validation'!R$482631&amp;":"&amp;'Reid Validation'!R$482632),'Reid Validation'!R$482633,FALSE)),0,HLOOKUP($B169,INDIRECT("'Monthly Resource Report'!"&amp;'Reid Validation'!R$482631&amp;":"&amp;'Reid Validation'!R$482632),'Reid Validation'!R$482633,FALSE))</f>
        <v>0</v>
      </c>
      <c r="S169" s="317">
        <f ca="1">+IF(ISERROR(HLOOKUP($B169,INDIRECT("'Monthly Resource Report'!"&amp;'Reid Validation'!S$482631&amp;":"&amp;'Reid Validation'!S$482632),'Reid Validation'!S$482633,FALSE)),0,HLOOKUP($B169,INDIRECT("'Monthly Resource Report'!"&amp;'Reid Validation'!S$482631&amp;":"&amp;'Reid Validation'!S$482632),'Reid Validation'!S$482633,FALSE))</f>
        <v>0.70919831159534485</v>
      </c>
      <c r="T169" s="318">
        <f ca="1">+IF(ISERROR(HLOOKUP($B169,INDIRECT("'Monthly Resource Report'!"&amp;'Reid Validation'!T$482631&amp;":"&amp;'Reid Validation'!T$482632),'Reid Validation'!T$482633,FALSE)),0,HLOOKUP($B169,INDIRECT("'Monthly Resource Report'!"&amp;'Reid Validation'!T$482631&amp;":"&amp;'Reid Validation'!T$482632),'Reid Validation'!T$482633,FALSE))</f>
        <v>6.0761301127312012E-2</v>
      </c>
    </row>
    <row r="170" spans="2:20" s="29" customFormat="1">
      <c r="B170" s="301">
        <v>46357</v>
      </c>
      <c r="C170" s="294">
        <v>45</v>
      </c>
      <c r="D170" s="297">
        <v>0</v>
      </c>
      <c r="E170" s="299">
        <v>0.3</v>
      </c>
      <c r="F170" s="295">
        <v>0.06</v>
      </c>
      <c r="G170" s="294">
        <f ca="1">+IF(ISERROR(HLOOKUP($B170,INDIRECT("'Monthly Resource Report'!"&amp;'Reid Validation'!G$482631&amp;":"&amp;'Reid Validation'!G$482632),'Reid Validation'!G$482633,FALSE)),0,HLOOKUP($B170,INDIRECT("'Monthly Resource Report'!"&amp;'Reid Validation'!G$482631&amp;":"&amp;'Reid Validation'!G$482632),'Reid Validation'!G$482633,FALSE))</f>
        <v>0</v>
      </c>
      <c r="H170" s="297">
        <f ca="1">+IF(ISERROR(HLOOKUP($B170,INDIRECT("'Monthly Resource Report'!"&amp;'Reid Validation'!H$482631&amp;":"&amp;'Reid Validation'!H$482632),'Reid Validation'!H$482633,FALSE)),0,HLOOKUP($B170,INDIRECT("'Monthly Resource Report'!"&amp;'Reid Validation'!H$482631&amp;":"&amp;'Reid Validation'!H$482632),'Reid Validation'!H$482633,FALSE))</f>
        <v>0</v>
      </c>
      <c r="I170" s="317">
        <f ca="1">+IF(ISERROR(HLOOKUP($B170,INDIRECT("'Monthly Resource Report'!"&amp;'Reid Validation'!I$482631&amp;":"&amp;'Reid Validation'!I$482632),'Reid Validation'!I$482633,FALSE)),0,HLOOKUP($B170,INDIRECT("'Monthly Resource Report'!"&amp;'Reid Validation'!I$482631&amp;":"&amp;'Reid Validation'!I$482632),'Reid Validation'!I$482633,FALSE))</f>
        <v>0</v>
      </c>
      <c r="J170" s="318">
        <f ca="1">+IF(ISERROR(HLOOKUP($B170,INDIRECT("'Monthly Resource Report'!"&amp;'Reid Validation'!J$482631&amp;":"&amp;'Reid Validation'!J$482632),'Reid Validation'!J$482633,FALSE)),0,HLOOKUP($B170,INDIRECT("'Monthly Resource Report'!"&amp;'Reid Validation'!J$482631&amp;":"&amp;'Reid Validation'!J$482632),'Reid Validation'!J$482633,FALSE))</f>
        <v>0</v>
      </c>
      <c r="L170" s="301">
        <v>46357</v>
      </c>
      <c r="M170" s="294">
        <v>65</v>
      </c>
      <c r="N170" s="297">
        <v>0</v>
      </c>
      <c r="O170" s="299">
        <v>0.7</v>
      </c>
      <c r="P170" s="295">
        <v>0.06</v>
      </c>
      <c r="Q170" s="294">
        <f ca="1">+IF(ISERROR(HLOOKUP($B170,INDIRECT("'Monthly Resource Report'!"&amp;'Reid Validation'!Q$482631&amp;":"&amp;'Reid Validation'!Q$482632),'Reid Validation'!Q$482633,FALSE)),0,HLOOKUP($B170,INDIRECT("'Monthly Resource Report'!"&amp;'Reid Validation'!Q$482631&amp;":"&amp;'Reid Validation'!Q$482632),'Reid Validation'!Q$482633,FALSE))</f>
        <v>65</v>
      </c>
      <c r="R170" s="297">
        <f ca="1">+IF(ISERROR(HLOOKUP($B170,INDIRECT("'Monthly Resource Report'!"&amp;'Reid Validation'!R$482631&amp;":"&amp;'Reid Validation'!R$482632),'Reid Validation'!R$482633,FALSE)),0,HLOOKUP($B170,INDIRECT("'Monthly Resource Report'!"&amp;'Reid Validation'!R$482631&amp;":"&amp;'Reid Validation'!R$482632),'Reid Validation'!R$482633,FALSE))</f>
        <v>0</v>
      </c>
      <c r="S170" s="317">
        <f ca="1">+IF(ISERROR(HLOOKUP($B170,INDIRECT("'Monthly Resource Report'!"&amp;'Reid Validation'!S$482631&amp;":"&amp;'Reid Validation'!S$482632),'Reid Validation'!S$482633,FALSE)),0,HLOOKUP($B170,INDIRECT("'Monthly Resource Report'!"&amp;'Reid Validation'!S$482631&amp;":"&amp;'Reid Validation'!S$482632),'Reid Validation'!S$482633,FALSE))</f>
        <v>0.70922987364096968</v>
      </c>
      <c r="T170" s="318">
        <f ca="1">+IF(ISERROR(HLOOKUP($B170,INDIRECT("'Monthly Resource Report'!"&amp;'Reid Validation'!T$482631&amp;":"&amp;'Reid Validation'!T$482632),'Reid Validation'!T$482633,FALSE)),0,HLOOKUP($B170,INDIRECT("'Monthly Resource Report'!"&amp;'Reid Validation'!T$482631&amp;":"&amp;'Reid Validation'!T$482632),'Reid Validation'!T$482633,FALSE))</f>
        <v>6.0970456899602954E-2</v>
      </c>
    </row>
    <row r="171" spans="2:20" s="29" customFormat="1">
      <c r="B171" s="301">
        <v>46388</v>
      </c>
      <c r="C171" s="294">
        <v>45</v>
      </c>
      <c r="D171" s="297">
        <v>0</v>
      </c>
      <c r="E171" s="299">
        <v>0.3</v>
      </c>
      <c r="F171" s="295">
        <v>0.06</v>
      </c>
      <c r="G171" s="294">
        <f ca="1">+IF(ISERROR(HLOOKUP($B171,INDIRECT("'Monthly Resource Report'!"&amp;'Reid Validation'!G$482631&amp;":"&amp;'Reid Validation'!G$482632),'Reid Validation'!G$482633,FALSE)),0,HLOOKUP($B171,INDIRECT("'Monthly Resource Report'!"&amp;'Reid Validation'!G$482631&amp;":"&amp;'Reid Validation'!G$482632),'Reid Validation'!G$482633,FALSE))</f>
        <v>45</v>
      </c>
      <c r="H171" s="297">
        <f ca="1">+IF(ISERROR(HLOOKUP($B171,INDIRECT("'Monthly Resource Report'!"&amp;'Reid Validation'!H$482631&amp;":"&amp;'Reid Validation'!H$482632),'Reid Validation'!H$482633,FALSE)),0,HLOOKUP($B171,INDIRECT("'Monthly Resource Report'!"&amp;'Reid Validation'!H$482631&amp;":"&amp;'Reid Validation'!H$482632),'Reid Validation'!H$482633,FALSE))</f>
        <v>0</v>
      </c>
      <c r="I171" s="317">
        <f ca="1">+IF(ISERROR(HLOOKUP($B171,INDIRECT("'Monthly Resource Report'!"&amp;'Reid Validation'!I$482631&amp;":"&amp;'Reid Validation'!I$482632),'Reid Validation'!I$482633,FALSE)),0,HLOOKUP($B171,INDIRECT("'Monthly Resource Report'!"&amp;'Reid Validation'!I$482631&amp;":"&amp;'Reid Validation'!I$482632),'Reid Validation'!I$482633,FALSE))</f>
        <v>0</v>
      </c>
      <c r="J171" s="318">
        <f ca="1">+IF(ISERROR(HLOOKUP($B171,INDIRECT("'Monthly Resource Report'!"&amp;'Reid Validation'!J$482631&amp;":"&amp;'Reid Validation'!J$482632),'Reid Validation'!J$482633,FALSE)),0,HLOOKUP($B171,INDIRECT("'Monthly Resource Report'!"&amp;'Reid Validation'!J$482631&amp;":"&amp;'Reid Validation'!J$482632),'Reid Validation'!J$482633,FALSE))</f>
        <v>0</v>
      </c>
      <c r="L171" s="301">
        <v>46388</v>
      </c>
      <c r="M171" s="294">
        <v>65</v>
      </c>
      <c r="N171" s="297">
        <v>0</v>
      </c>
      <c r="O171" s="299">
        <v>0.7</v>
      </c>
      <c r="P171" s="295">
        <v>0.06</v>
      </c>
      <c r="Q171" s="294">
        <f ca="1">+IF(ISERROR(HLOOKUP($B171,INDIRECT("'Monthly Resource Report'!"&amp;'Reid Validation'!Q$482631&amp;":"&amp;'Reid Validation'!Q$482632),'Reid Validation'!Q$482633,FALSE)),0,HLOOKUP($B171,INDIRECT("'Monthly Resource Report'!"&amp;'Reid Validation'!Q$482631&amp;":"&amp;'Reid Validation'!Q$482632),'Reid Validation'!Q$482633,FALSE))</f>
        <v>65</v>
      </c>
      <c r="R171" s="297">
        <f ca="1">+IF(ISERROR(HLOOKUP($B171,INDIRECT("'Monthly Resource Report'!"&amp;'Reid Validation'!R$482631&amp;":"&amp;'Reid Validation'!R$482632),'Reid Validation'!R$482633,FALSE)),0,HLOOKUP($B171,INDIRECT("'Monthly Resource Report'!"&amp;'Reid Validation'!R$482631&amp;":"&amp;'Reid Validation'!R$482632),'Reid Validation'!R$482633,FALSE))</f>
        <v>0</v>
      </c>
      <c r="S171" s="317">
        <f ca="1">+IF(ISERROR(HLOOKUP($B171,INDIRECT("'Monthly Resource Report'!"&amp;'Reid Validation'!S$482631&amp;":"&amp;'Reid Validation'!S$482632),'Reid Validation'!S$482633,FALSE)),0,HLOOKUP($B171,INDIRECT("'Monthly Resource Report'!"&amp;'Reid Validation'!S$482631&amp;":"&amp;'Reid Validation'!S$482632),'Reid Validation'!S$482633,FALSE))</f>
        <v>0.70732091743512016</v>
      </c>
      <c r="T171" s="318">
        <f ca="1">+IF(ISERROR(HLOOKUP($B171,INDIRECT("'Monthly Resource Report'!"&amp;'Reid Validation'!T$482631&amp;":"&amp;'Reid Validation'!T$482632),'Reid Validation'!T$482633,FALSE)),0,HLOOKUP($B171,INDIRECT("'Monthly Resource Report'!"&amp;'Reid Validation'!T$482631&amp;":"&amp;'Reid Validation'!T$482632),'Reid Validation'!T$482633,FALSE))</f>
        <v>6.0808194414986257E-2</v>
      </c>
    </row>
    <row r="172" spans="2:20" s="29" customFormat="1">
      <c r="B172" s="301">
        <v>46419</v>
      </c>
      <c r="C172" s="294">
        <v>45</v>
      </c>
      <c r="D172" s="297">
        <v>0</v>
      </c>
      <c r="E172" s="299">
        <v>0.3</v>
      </c>
      <c r="F172" s="295">
        <v>0.06</v>
      </c>
      <c r="G172" s="294">
        <f ca="1">+IF(ISERROR(HLOOKUP($B172,INDIRECT("'Monthly Resource Report'!"&amp;'Reid Validation'!G$482631&amp;":"&amp;'Reid Validation'!G$482632),'Reid Validation'!G$482633,FALSE)),0,HLOOKUP($B172,INDIRECT("'Monthly Resource Report'!"&amp;'Reid Validation'!G$482631&amp;":"&amp;'Reid Validation'!G$482632),'Reid Validation'!G$482633,FALSE))</f>
        <v>45</v>
      </c>
      <c r="H172" s="297">
        <f ca="1">+IF(ISERROR(HLOOKUP($B172,INDIRECT("'Monthly Resource Report'!"&amp;'Reid Validation'!H$482631&amp;":"&amp;'Reid Validation'!H$482632),'Reid Validation'!H$482633,FALSE)),0,HLOOKUP($B172,INDIRECT("'Monthly Resource Report'!"&amp;'Reid Validation'!H$482631&amp;":"&amp;'Reid Validation'!H$482632),'Reid Validation'!H$482633,FALSE))</f>
        <v>0</v>
      </c>
      <c r="I172" s="317">
        <f ca="1">+IF(ISERROR(HLOOKUP($B172,INDIRECT("'Monthly Resource Report'!"&amp;'Reid Validation'!I$482631&amp;":"&amp;'Reid Validation'!I$482632),'Reid Validation'!I$482633,FALSE)),0,HLOOKUP($B172,INDIRECT("'Monthly Resource Report'!"&amp;'Reid Validation'!I$482631&amp;":"&amp;'Reid Validation'!I$482632),'Reid Validation'!I$482633,FALSE))</f>
        <v>0</v>
      </c>
      <c r="J172" s="318">
        <f ca="1">+IF(ISERROR(HLOOKUP($B172,INDIRECT("'Monthly Resource Report'!"&amp;'Reid Validation'!J$482631&amp;":"&amp;'Reid Validation'!J$482632),'Reid Validation'!J$482633,FALSE)),0,HLOOKUP($B172,INDIRECT("'Monthly Resource Report'!"&amp;'Reid Validation'!J$482631&amp;":"&amp;'Reid Validation'!J$482632),'Reid Validation'!J$482633,FALSE))</f>
        <v>0</v>
      </c>
      <c r="L172" s="301">
        <v>46419</v>
      </c>
      <c r="M172" s="294">
        <v>65</v>
      </c>
      <c r="N172" s="297">
        <v>0</v>
      </c>
      <c r="O172" s="299">
        <v>0.7</v>
      </c>
      <c r="P172" s="295">
        <v>0.06</v>
      </c>
      <c r="Q172" s="294">
        <f ca="1">+IF(ISERROR(HLOOKUP($B172,INDIRECT("'Monthly Resource Report'!"&amp;'Reid Validation'!Q$482631&amp;":"&amp;'Reid Validation'!Q$482632),'Reid Validation'!Q$482633,FALSE)),0,HLOOKUP($B172,INDIRECT("'Monthly Resource Report'!"&amp;'Reid Validation'!Q$482631&amp;":"&amp;'Reid Validation'!Q$482632),'Reid Validation'!Q$482633,FALSE))</f>
        <v>65</v>
      </c>
      <c r="R172" s="297">
        <f ca="1">+IF(ISERROR(HLOOKUP($B172,INDIRECT("'Monthly Resource Report'!"&amp;'Reid Validation'!R$482631&amp;":"&amp;'Reid Validation'!R$482632),'Reid Validation'!R$482633,FALSE)),0,HLOOKUP($B172,INDIRECT("'Monthly Resource Report'!"&amp;'Reid Validation'!R$482631&amp;":"&amp;'Reid Validation'!R$482632),'Reid Validation'!R$482633,FALSE))</f>
        <v>0</v>
      </c>
      <c r="S172" s="317">
        <f ca="1">+IF(ISERROR(HLOOKUP($B172,INDIRECT("'Monthly Resource Report'!"&amp;'Reid Validation'!S$482631&amp;":"&amp;'Reid Validation'!S$482632),'Reid Validation'!S$482633,FALSE)),0,HLOOKUP($B172,INDIRECT("'Monthly Resource Report'!"&amp;'Reid Validation'!S$482631&amp;":"&amp;'Reid Validation'!S$482632),'Reid Validation'!S$482633,FALSE))</f>
        <v>0.70678259468116722</v>
      </c>
      <c r="T172" s="318">
        <f ca="1">+IF(ISERROR(HLOOKUP($B172,INDIRECT("'Monthly Resource Report'!"&amp;'Reid Validation'!T$482631&amp;":"&amp;'Reid Validation'!T$482632),'Reid Validation'!T$482633,FALSE)),0,HLOOKUP($B172,INDIRECT("'Monthly Resource Report'!"&amp;'Reid Validation'!T$482631&amp;":"&amp;'Reid Validation'!T$482632),'Reid Validation'!T$482633,FALSE))</f>
        <v>6.0857171157226393E-2</v>
      </c>
    </row>
    <row r="173" spans="2:20" s="29" customFormat="1">
      <c r="B173" s="301">
        <v>46447</v>
      </c>
      <c r="C173" s="294">
        <v>45</v>
      </c>
      <c r="D173" s="297">
        <v>0</v>
      </c>
      <c r="E173" s="299">
        <v>0.3</v>
      </c>
      <c r="F173" s="295">
        <v>0.06</v>
      </c>
      <c r="G173" s="294">
        <f ca="1">+IF(ISERROR(HLOOKUP($B173,INDIRECT("'Monthly Resource Report'!"&amp;'Reid Validation'!G$482631&amp;":"&amp;'Reid Validation'!G$482632),'Reid Validation'!G$482633,FALSE)),0,HLOOKUP($B173,INDIRECT("'Monthly Resource Report'!"&amp;'Reid Validation'!G$482631&amp;":"&amp;'Reid Validation'!G$482632),'Reid Validation'!G$482633,FALSE))</f>
        <v>0</v>
      </c>
      <c r="H173" s="297">
        <f ca="1">+IF(ISERROR(HLOOKUP($B173,INDIRECT("'Monthly Resource Report'!"&amp;'Reid Validation'!H$482631&amp;":"&amp;'Reid Validation'!H$482632),'Reid Validation'!H$482633,FALSE)),0,HLOOKUP($B173,INDIRECT("'Monthly Resource Report'!"&amp;'Reid Validation'!H$482631&amp;":"&amp;'Reid Validation'!H$482632),'Reid Validation'!H$482633,FALSE))</f>
        <v>0</v>
      </c>
      <c r="I173" s="317">
        <f ca="1">+IF(ISERROR(HLOOKUP($B173,INDIRECT("'Monthly Resource Report'!"&amp;'Reid Validation'!I$482631&amp;":"&amp;'Reid Validation'!I$482632),'Reid Validation'!I$482633,FALSE)),0,HLOOKUP($B173,INDIRECT("'Monthly Resource Report'!"&amp;'Reid Validation'!I$482631&amp;":"&amp;'Reid Validation'!I$482632),'Reid Validation'!I$482633,FALSE))</f>
        <v>0</v>
      </c>
      <c r="J173" s="318">
        <f ca="1">+IF(ISERROR(HLOOKUP($B173,INDIRECT("'Monthly Resource Report'!"&amp;'Reid Validation'!J$482631&amp;":"&amp;'Reid Validation'!J$482632),'Reid Validation'!J$482633,FALSE)),0,HLOOKUP($B173,INDIRECT("'Monthly Resource Report'!"&amp;'Reid Validation'!J$482631&amp;":"&amp;'Reid Validation'!J$482632),'Reid Validation'!J$482633,FALSE))</f>
        <v>0</v>
      </c>
      <c r="L173" s="301">
        <v>46447</v>
      </c>
      <c r="M173" s="294">
        <v>65</v>
      </c>
      <c r="N173" s="297">
        <v>0</v>
      </c>
      <c r="O173" s="299">
        <v>0.7</v>
      </c>
      <c r="P173" s="295">
        <v>0.06</v>
      </c>
      <c r="Q173" s="294">
        <f ca="1">+IF(ISERROR(HLOOKUP($B173,INDIRECT("'Monthly Resource Report'!"&amp;'Reid Validation'!Q$482631&amp;":"&amp;'Reid Validation'!Q$482632),'Reid Validation'!Q$482633,FALSE)),0,HLOOKUP($B173,INDIRECT("'Monthly Resource Report'!"&amp;'Reid Validation'!Q$482631&amp;":"&amp;'Reid Validation'!Q$482632),'Reid Validation'!Q$482633,FALSE))</f>
        <v>65</v>
      </c>
      <c r="R173" s="297">
        <f ca="1">+IF(ISERROR(HLOOKUP($B173,INDIRECT("'Monthly Resource Report'!"&amp;'Reid Validation'!R$482631&amp;":"&amp;'Reid Validation'!R$482632),'Reid Validation'!R$482633,FALSE)),0,HLOOKUP($B173,INDIRECT("'Monthly Resource Report'!"&amp;'Reid Validation'!R$482631&amp;":"&amp;'Reid Validation'!R$482632),'Reid Validation'!R$482633,FALSE))</f>
        <v>0</v>
      </c>
      <c r="S173" s="317">
        <f ca="1">+IF(ISERROR(HLOOKUP($B173,INDIRECT("'Monthly Resource Report'!"&amp;'Reid Validation'!S$482631&amp;":"&amp;'Reid Validation'!S$482632),'Reid Validation'!S$482633,FALSE)),0,HLOOKUP($B173,INDIRECT("'Monthly Resource Report'!"&amp;'Reid Validation'!S$482631&amp;":"&amp;'Reid Validation'!S$482632),'Reid Validation'!S$482633,FALSE))</f>
        <v>0.70990561512585315</v>
      </c>
      <c r="T173" s="318">
        <f ca="1">+IF(ISERROR(HLOOKUP($B173,INDIRECT("'Monthly Resource Report'!"&amp;'Reid Validation'!T$482631&amp;":"&amp;'Reid Validation'!T$482632),'Reid Validation'!T$482633,FALSE)),0,HLOOKUP($B173,INDIRECT("'Monthly Resource Report'!"&amp;'Reid Validation'!T$482631&amp;":"&amp;'Reid Validation'!T$482632),'Reid Validation'!T$482633,FALSE))</f>
        <v>6.1129521855588863E-2</v>
      </c>
    </row>
    <row r="174" spans="2:20" s="29" customFormat="1">
      <c r="B174" s="301">
        <v>46478</v>
      </c>
      <c r="C174" s="294">
        <v>45</v>
      </c>
      <c r="D174" s="297">
        <v>0</v>
      </c>
      <c r="E174" s="299">
        <v>0.3</v>
      </c>
      <c r="F174" s="295">
        <v>0.06</v>
      </c>
      <c r="G174" s="294">
        <f ca="1">+IF(ISERROR(HLOOKUP($B174,INDIRECT("'Monthly Resource Report'!"&amp;'Reid Validation'!G$482631&amp;":"&amp;'Reid Validation'!G$482632),'Reid Validation'!G$482633,FALSE)),0,HLOOKUP($B174,INDIRECT("'Monthly Resource Report'!"&amp;'Reid Validation'!G$482631&amp;":"&amp;'Reid Validation'!G$482632),'Reid Validation'!G$482633,FALSE))</f>
        <v>0</v>
      </c>
      <c r="H174" s="297">
        <f ca="1">+IF(ISERROR(HLOOKUP($B174,INDIRECT("'Monthly Resource Report'!"&amp;'Reid Validation'!H$482631&amp;":"&amp;'Reid Validation'!H$482632),'Reid Validation'!H$482633,FALSE)),0,HLOOKUP($B174,INDIRECT("'Monthly Resource Report'!"&amp;'Reid Validation'!H$482631&amp;":"&amp;'Reid Validation'!H$482632),'Reid Validation'!H$482633,FALSE))</f>
        <v>0</v>
      </c>
      <c r="I174" s="317">
        <f ca="1">+IF(ISERROR(HLOOKUP($B174,INDIRECT("'Monthly Resource Report'!"&amp;'Reid Validation'!I$482631&amp;":"&amp;'Reid Validation'!I$482632),'Reid Validation'!I$482633,FALSE)),0,HLOOKUP($B174,INDIRECT("'Monthly Resource Report'!"&amp;'Reid Validation'!I$482631&amp;":"&amp;'Reid Validation'!I$482632),'Reid Validation'!I$482633,FALSE))</f>
        <v>0</v>
      </c>
      <c r="J174" s="318">
        <f ca="1">+IF(ISERROR(HLOOKUP($B174,INDIRECT("'Monthly Resource Report'!"&amp;'Reid Validation'!J$482631&amp;":"&amp;'Reid Validation'!J$482632),'Reid Validation'!J$482633,FALSE)),0,HLOOKUP($B174,INDIRECT("'Monthly Resource Report'!"&amp;'Reid Validation'!J$482631&amp;":"&amp;'Reid Validation'!J$482632),'Reid Validation'!J$482633,FALSE))</f>
        <v>0</v>
      </c>
      <c r="L174" s="301">
        <v>46478</v>
      </c>
      <c r="M174" s="294">
        <v>65</v>
      </c>
      <c r="N174" s="297">
        <v>0</v>
      </c>
      <c r="O174" s="299">
        <v>0.7</v>
      </c>
      <c r="P174" s="295">
        <v>0.06</v>
      </c>
      <c r="Q174" s="294">
        <f ca="1">+IF(ISERROR(HLOOKUP($B174,INDIRECT("'Monthly Resource Report'!"&amp;'Reid Validation'!Q$482631&amp;":"&amp;'Reid Validation'!Q$482632),'Reid Validation'!Q$482633,FALSE)),0,HLOOKUP($B174,INDIRECT("'Monthly Resource Report'!"&amp;'Reid Validation'!Q$482631&amp;":"&amp;'Reid Validation'!Q$482632),'Reid Validation'!Q$482633,FALSE))</f>
        <v>65</v>
      </c>
      <c r="R174" s="297">
        <f ca="1">+IF(ISERROR(HLOOKUP($B174,INDIRECT("'Monthly Resource Report'!"&amp;'Reid Validation'!R$482631&amp;":"&amp;'Reid Validation'!R$482632),'Reid Validation'!R$482633,FALSE)),0,HLOOKUP($B174,INDIRECT("'Monthly Resource Report'!"&amp;'Reid Validation'!R$482631&amp;":"&amp;'Reid Validation'!R$482632),'Reid Validation'!R$482633,FALSE))</f>
        <v>0</v>
      </c>
      <c r="S174" s="317">
        <f ca="1">+IF(ISERROR(HLOOKUP($B174,INDIRECT("'Monthly Resource Report'!"&amp;'Reid Validation'!S$482631&amp;":"&amp;'Reid Validation'!S$482632),'Reid Validation'!S$482633,FALSE)),0,HLOOKUP($B174,INDIRECT("'Monthly Resource Report'!"&amp;'Reid Validation'!S$482631&amp;":"&amp;'Reid Validation'!S$482632),'Reid Validation'!S$482633,FALSE))</f>
        <v>0.70966107099742615</v>
      </c>
      <c r="T174" s="318">
        <f ca="1">+IF(ISERROR(HLOOKUP($B174,INDIRECT("'Monthly Resource Report'!"&amp;'Reid Validation'!T$482631&amp;":"&amp;'Reid Validation'!T$482632),'Reid Validation'!T$482633,FALSE)),0,HLOOKUP($B174,INDIRECT("'Monthly Resource Report'!"&amp;'Reid Validation'!T$482631&amp;":"&amp;'Reid Validation'!T$482632),'Reid Validation'!T$482633,FALSE))</f>
        <v>6.1214495592556324E-2</v>
      </c>
    </row>
    <row r="175" spans="2:20" s="29" customFormat="1">
      <c r="B175" s="301">
        <v>46508</v>
      </c>
      <c r="C175" s="294">
        <v>45</v>
      </c>
      <c r="D175" s="297">
        <v>0</v>
      </c>
      <c r="E175" s="299">
        <v>0.3</v>
      </c>
      <c r="F175" s="295">
        <v>0.06</v>
      </c>
      <c r="G175" s="294">
        <f ca="1">+IF(ISERROR(HLOOKUP($B175,INDIRECT("'Monthly Resource Report'!"&amp;'Reid Validation'!G$482631&amp;":"&amp;'Reid Validation'!G$482632),'Reid Validation'!G$482633,FALSE)),0,HLOOKUP($B175,INDIRECT("'Monthly Resource Report'!"&amp;'Reid Validation'!G$482631&amp;":"&amp;'Reid Validation'!G$482632),'Reid Validation'!G$482633,FALSE))</f>
        <v>0</v>
      </c>
      <c r="H175" s="297">
        <f ca="1">+IF(ISERROR(HLOOKUP($B175,INDIRECT("'Monthly Resource Report'!"&amp;'Reid Validation'!H$482631&amp;":"&amp;'Reid Validation'!H$482632),'Reid Validation'!H$482633,FALSE)),0,HLOOKUP($B175,INDIRECT("'Monthly Resource Report'!"&amp;'Reid Validation'!H$482631&amp;":"&amp;'Reid Validation'!H$482632),'Reid Validation'!H$482633,FALSE))</f>
        <v>0</v>
      </c>
      <c r="I175" s="317">
        <f ca="1">+IF(ISERROR(HLOOKUP($B175,INDIRECT("'Monthly Resource Report'!"&amp;'Reid Validation'!I$482631&amp;":"&amp;'Reid Validation'!I$482632),'Reid Validation'!I$482633,FALSE)),0,HLOOKUP($B175,INDIRECT("'Monthly Resource Report'!"&amp;'Reid Validation'!I$482631&amp;":"&amp;'Reid Validation'!I$482632),'Reid Validation'!I$482633,FALSE))</f>
        <v>0</v>
      </c>
      <c r="J175" s="318">
        <f ca="1">+IF(ISERROR(HLOOKUP($B175,INDIRECT("'Monthly Resource Report'!"&amp;'Reid Validation'!J$482631&amp;":"&amp;'Reid Validation'!J$482632),'Reid Validation'!J$482633,FALSE)),0,HLOOKUP($B175,INDIRECT("'Monthly Resource Report'!"&amp;'Reid Validation'!J$482631&amp;":"&amp;'Reid Validation'!J$482632),'Reid Validation'!J$482633,FALSE))</f>
        <v>0</v>
      </c>
      <c r="L175" s="301">
        <v>46508</v>
      </c>
      <c r="M175" s="294">
        <v>60</v>
      </c>
      <c r="N175" s="297">
        <v>0</v>
      </c>
      <c r="O175" s="299">
        <v>0.7</v>
      </c>
      <c r="P175" s="295">
        <v>0.06</v>
      </c>
      <c r="Q175" s="294">
        <f ca="1">+IF(ISERROR(HLOOKUP($B175,INDIRECT("'Monthly Resource Report'!"&amp;'Reid Validation'!Q$482631&amp;":"&amp;'Reid Validation'!Q$482632),'Reid Validation'!Q$482633,FALSE)),0,HLOOKUP($B175,INDIRECT("'Monthly Resource Report'!"&amp;'Reid Validation'!Q$482631&amp;":"&amp;'Reid Validation'!Q$482632),'Reid Validation'!Q$482633,FALSE))</f>
        <v>60</v>
      </c>
      <c r="R175" s="297">
        <f ca="1">+IF(ISERROR(HLOOKUP($B175,INDIRECT("'Monthly Resource Report'!"&amp;'Reid Validation'!R$482631&amp;":"&amp;'Reid Validation'!R$482632),'Reid Validation'!R$482633,FALSE)),0,HLOOKUP($B175,INDIRECT("'Monthly Resource Report'!"&amp;'Reid Validation'!R$482631&amp;":"&amp;'Reid Validation'!R$482632),'Reid Validation'!R$482633,FALSE))</f>
        <v>0</v>
      </c>
      <c r="S175" s="317">
        <f ca="1">+IF(ISERROR(HLOOKUP($B175,INDIRECT("'Monthly Resource Report'!"&amp;'Reid Validation'!S$482631&amp;":"&amp;'Reid Validation'!S$482632),'Reid Validation'!S$482633,FALSE)),0,HLOOKUP($B175,INDIRECT("'Monthly Resource Report'!"&amp;'Reid Validation'!S$482631&amp;":"&amp;'Reid Validation'!S$482632),'Reid Validation'!S$482633,FALSE))</f>
        <v>0.69111359770550285</v>
      </c>
      <c r="T175" s="318">
        <f ca="1">+IF(ISERROR(HLOOKUP($B175,INDIRECT("'Monthly Resource Report'!"&amp;'Reid Validation'!T$482631&amp;":"&amp;'Reid Validation'!T$482632),'Reid Validation'!T$482633,FALSE)),0,HLOOKUP($B175,INDIRECT("'Monthly Resource Report'!"&amp;'Reid Validation'!T$482631&amp;":"&amp;'Reid Validation'!T$482632),'Reid Validation'!T$482633,FALSE))</f>
        <v>6.0472439799231496E-2</v>
      </c>
    </row>
    <row r="176" spans="2:20" s="29" customFormat="1">
      <c r="B176" s="301">
        <v>46539</v>
      </c>
      <c r="C176" s="294">
        <v>45</v>
      </c>
      <c r="D176" s="297">
        <v>0</v>
      </c>
      <c r="E176" s="299">
        <v>0.3</v>
      </c>
      <c r="F176" s="295">
        <v>0.06</v>
      </c>
      <c r="G176" s="294">
        <f ca="1">+IF(ISERROR(HLOOKUP($B176,INDIRECT("'Monthly Resource Report'!"&amp;'Reid Validation'!G$482631&amp;":"&amp;'Reid Validation'!G$482632),'Reid Validation'!G$482633,FALSE)),0,HLOOKUP($B176,INDIRECT("'Monthly Resource Report'!"&amp;'Reid Validation'!G$482631&amp;":"&amp;'Reid Validation'!G$482632),'Reid Validation'!G$482633,FALSE))</f>
        <v>0</v>
      </c>
      <c r="H176" s="297">
        <f ca="1">+IF(ISERROR(HLOOKUP($B176,INDIRECT("'Monthly Resource Report'!"&amp;'Reid Validation'!H$482631&amp;":"&amp;'Reid Validation'!H$482632),'Reid Validation'!H$482633,FALSE)),0,HLOOKUP($B176,INDIRECT("'Monthly Resource Report'!"&amp;'Reid Validation'!H$482631&amp;":"&amp;'Reid Validation'!H$482632),'Reid Validation'!H$482633,FALSE))</f>
        <v>0</v>
      </c>
      <c r="I176" s="317">
        <f ca="1">+IF(ISERROR(HLOOKUP($B176,INDIRECT("'Monthly Resource Report'!"&amp;'Reid Validation'!I$482631&amp;":"&amp;'Reid Validation'!I$482632),'Reid Validation'!I$482633,FALSE)),0,HLOOKUP($B176,INDIRECT("'Monthly Resource Report'!"&amp;'Reid Validation'!I$482631&amp;":"&amp;'Reid Validation'!I$482632),'Reid Validation'!I$482633,FALSE))</f>
        <v>0</v>
      </c>
      <c r="J176" s="318">
        <f ca="1">+IF(ISERROR(HLOOKUP($B176,INDIRECT("'Monthly Resource Report'!"&amp;'Reid Validation'!J$482631&amp;":"&amp;'Reid Validation'!J$482632),'Reid Validation'!J$482633,FALSE)),0,HLOOKUP($B176,INDIRECT("'Monthly Resource Report'!"&amp;'Reid Validation'!J$482631&amp;":"&amp;'Reid Validation'!J$482632),'Reid Validation'!J$482633,FALSE))</f>
        <v>0</v>
      </c>
      <c r="L176" s="301">
        <v>46539</v>
      </c>
      <c r="M176" s="294">
        <v>60</v>
      </c>
      <c r="N176" s="297">
        <v>0</v>
      </c>
      <c r="O176" s="299">
        <v>0.7</v>
      </c>
      <c r="P176" s="295">
        <v>0.06</v>
      </c>
      <c r="Q176" s="294">
        <f ca="1">+IF(ISERROR(HLOOKUP($B176,INDIRECT("'Monthly Resource Report'!"&amp;'Reid Validation'!Q$482631&amp;":"&amp;'Reid Validation'!Q$482632),'Reid Validation'!Q$482633,FALSE)),0,HLOOKUP($B176,INDIRECT("'Monthly Resource Report'!"&amp;'Reid Validation'!Q$482631&amp;":"&amp;'Reid Validation'!Q$482632),'Reid Validation'!Q$482633,FALSE))</f>
        <v>60</v>
      </c>
      <c r="R176" s="297">
        <f ca="1">+IF(ISERROR(HLOOKUP($B176,INDIRECT("'Monthly Resource Report'!"&amp;'Reid Validation'!R$482631&amp;":"&amp;'Reid Validation'!R$482632),'Reid Validation'!R$482633,FALSE)),0,HLOOKUP($B176,INDIRECT("'Monthly Resource Report'!"&amp;'Reid Validation'!R$482631&amp;":"&amp;'Reid Validation'!R$482632),'Reid Validation'!R$482633,FALSE))</f>
        <v>0</v>
      </c>
      <c r="S176" s="317">
        <f ca="1">+IF(ISERROR(HLOOKUP($B176,INDIRECT("'Monthly Resource Report'!"&amp;'Reid Validation'!S$482631&amp;":"&amp;'Reid Validation'!S$482632),'Reid Validation'!S$482633,FALSE)),0,HLOOKUP($B176,INDIRECT("'Monthly Resource Report'!"&amp;'Reid Validation'!S$482631&amp;":"&amp;'Reid Validation'!S$482632),'Reid Validation'!S$482633,FALSE))</f>
        <v>0.70847424086382038</v>
      </c>
      <c r="T176" s="318">
        <f ca="1">+IF(ISERROR(HLOOKUP($B176,INDIRECT("'Monthly Resource Report'!"&amp;'Reid Validation'!T$482631&amp;":"&amp;'Reid Validation'!T$482632),'Reid Validation'!T$482633,FALSE)),0,HLOOKUP($B176,INDIRECT("'Monthly Resource Report'!"&amp;'Reid Validation'!T$482631&amp;":"&amp;'Reid Validation'!T$482632),'Reid Validation'!T$482633,FALSE))</f>
        <v>6.045408612667319E-2</v>
      </c>
    </row>
    <row r="177" spans="2:20" s="29" customFormat="1">
      <c r="B177" s="301">
        <v>46569</v>
      </c>
      <c r="C177" s="294">
        <v>45</v>
      </c>
      <c r="D177" s="297">
        <v>0</v>
      </c>
      <c r="E177" s="299">
        <v>0.3</v>
      </c>
      <c r="F177" s="295">
        <v>0.06</v>
      </c>
      <c r="G177" s="294">
        <f ca="1">+IF(ISERROR(HLOOKUP($B177,INDIRECT("'Monthly Resource Report'!"&amp;'Reid Validation'!G$482631&amp;":"&amp;'Reid Validation'!G$482632),'Reid Validation'!G$482633,FALSE)),0,HLOOKUP($B177,INDIRECT("'Monthly Resource Report'!"&amp;'Reid Validation'!G$482631&amp;":"&amp;'Reid Validation'!G$482632),'Reid Validation'!G$482633,FALSE))</f>
        <v>45</v>
      </c>
      <c r="H177" s="297">
        <f ca="1">+IF(ISERROR(HLOOKUP($B177,INDIRECT("'Monthly Resource Report'!"&amp;'Reid Validation'!H$482631&amp;":"&amp;'Reid Validation'!H$482632),'Reid Validation'!H$482633,FALSE)),0,HLOOKUP($B177,INDIRECT("'Monthly Resource Report'!"&amp;'Reid Validation'!H$482631&amp;":"&amp;'Reid Validation'!H$482632),'Reid Validation'!H$482633,FALSE))</f>
        <v>0</v>
      </c>
      <c r="I177" s="317">
        <f ca="1">+IF(ISERROR(HLOOKUP($B177,INDIRECT("'Monthly Resource Report'!"&amp;'Reid Validation'!I$482631&amp;":"&amp;'Reid Validation'!I$482632),'Reid Validation'!I$482633,FALSE)),0,HLOOKUP($B177,INDIRECT("'Monthly Resource Report'!"&amp;'Reid Validation'!I$482631&amp;":"&amp;'Reid Validation'!I$482632),'Reid Validation'!I$482633,FALSE))</f>
        <v>0.29619228364250688</v>
      </c>
      <c r="J177" s="318">
        <f ca="1">+IF(ISERROR(HLOOKUP($B177,INDIRECT("'Monthly Resource Report'!"&amp;'Reid Validation'!J$482631&amp;":"&amp;'Reid Validation'!J$482632),'Reid Validation'!J$482633,FALSE)),0,HLOOKUP($B177,INDIRECT("'Monthly Resource Report'!"&amp;'Reid Validation'!J$482631&amp;":"&amp;'Reid Validation'!J$482632),'Reid Validation'!J$482633,FALSE))</f>
        <v>6.801452439198305E-2</v>
      </c>
      <c r="L177" s="301">
        <v>46569</v>
      </c>
      <c r="M177" s="294">
        <v>58</v>
      </c>
      <c r="N177" s="297">
        <v>0</v>
      </c>
      <c r="O177" s="299">
        <v>0.7</v>
      </c>
      <c r="P177" s="295">
        <v>0.06</v>
      </c>
      <c r="Q177" s="294">
        <f ca="1">+IF(ISERROR(HLOOKUP($B177,INDIRECT("'Monthly Resource Report'!"&amp;'Reid Validation'!Q$482631&amp;":"&amp;'Reid Validation'!Q$482632),'Reid Validation'!Q$482633,FALSE)),0,HLOOKUP($B177,INDIRECT("'Monthly Resource Report'!"&amp;'Reid Validation'!Q$482631&amp;":"&amp;'Reid Validation'!Q$482632),'Reid Validation'!Q$482633,FALSE))</f>
        <v>58</v>
      </c>
      <c r="R177" s="297">
        <f ca="1">+IF(ISERROR(HLOOKUP($B177,INDIRECT("'Monthly Resource Report'!"&amp;'Reid Validation'!R$482631&amp;":"&amp;'Reid Validation'!R$482632),'Reid Validation'!R$482633,FALSE)),0,HLOOKUP($B177,INDIRECT("'Monthly Resource Report'!"&amp;'Reid Validation'!R$482631&amp;":"&amp;'Reid Validation'!R$482632),'Reid Validation'!R$482633,FALSE))</f>
        <v>0</v>
      </c>
      <c r="S177" s="317">
        <f ca="1">+IF(ISERROR(HLOOKUP($B177,INDIRECT("'Monthly Resource Report'!"&amp;'Reid Validation'!S$482631&amp;":"&amp;'Reid Validation'!S$482632),'Reid Validation'!S$482633,FALSE)),0,HLOOKUP($B177,INDIRECT("'Monthly Resource Report'!"&amp;'Reid Validation'!S$482631&amp;":"&amp;'Reid Validation'!S$482632),'Reid Validation'!S$482633,FALSE))</f>
        <v>0.7184211605657338</v>
      </c>
      <c r="T177" s="318">
        <f ca="1">+IF(ISERROR(HLOOKUP($B177,INDIRECT("'Monthly Resource Report'!"&amp;'Reid Validation'!T$482631&amp;":"&amp;'Reid Validation'!T$482632),'Reid Validation'!T$482633,FALSE)),0,HLOOKUP($B177,INDIRECT("'Monthly Resource Report'!"&amp;'Reid Validation'!T$482631&amp;":"&amp;'Reid Validation'!T$482632),'Reid Validation'!T$482633,FALSE))</f>
        <v>6.0475772203892976E-2</v>
      </c>
    </row>
    <row r="178" spans="2:20" s="29" customFormat="1">
      <c r="B178" s="301">
        <v>46600</v>
      </c>
      <c r="C178" s="294">
        <v>45</v>
      </c>
      <c r="D178" s="297">
        <v>0</v>
      </c>
      <c r="E178" s="299">
        <v>0.3</v>
      </c>
      <c r="F178" s="295">
        <v>0.06</v>
      </c>
      <c r="G178" s="294">
        <f ca="1">+IF(ISERROR(HLOOKUP($B178,INDIRECT("'Monthly Resource Report'!"&amp;'Reid Validation'!G$482631&amp;":"&amp;'Reid Validation'!G$482632),'Reid Validation'!G$482633,FALSE)),0,HLOOKUP($B178,INDIRECT("'Monthly Resource Report'!"&amp;'Reid Validation'!G$482631&amp;":"&amp;'Reid Validation'!G$482632),'Reid Validation'!G$482633,FALSE))</f>
        <v>45</v>
      </c>
      <c r="H178" s="297">
        <f ca="1">+IF(ISERROR(HLOOKUP($B178,INDIRECT("'Monthly Resource Report'!"&amp;'Reid Validation'!H$482631&amp;":"&amp;'Reid Validation'!H$482632),'Reid Validation'!H$482633,FALSE)),0,HLOOKUP($B178,INDIRECT("'Monthly Resource Report'!"&amp;'Reid Validation'!H$482631&amp;":"&amp;'Reid Validation'!H$482632),'Reid Validation'!H$482633,FALSE))</f>
        <v>0</v>
      </c>
      <c r="I178" s="317">
        <f ca="1">+IF(ISERROR(HLOOKUP($B178,INDIRECT("'Monthly Resource Report'!"&amp;'Reid Validation'!I$482631&amp;":"&amp;'Reid Validation'!I$482632),'Reid Validation'!I$482633,FALSE)),0,HLOOKUP($B178,INDIRECT("'Monthly Resource Report'!"&amp;'Reid Validation'!I$482631&amp;":"&amp;'Reid Validation'!I$482632),'Reid Validation'!I$482633,FALSE))</f>
        <v>0.29574139368131769</v>
      </c>
      <c r="J178" s="318">
        <f ca="1">+IF(ISERROR(HLOOKUP($B178,INDIRECT("'Monthly Resource Report'!"&amp;'Reid Validation'!J$482631&amp;":"&amp;'Reid Validation'!J$482632),'Reid Validation'!J$482633,FALSE)),0,HLOOKUP($B178,INDIRECT("'Monthly Resource Report'!"&amp;'Reid Validation'!J$482631&amp;":"&amp;'Reid Validation'!J$482632),'Reid Validation'!J$482633,FALSE))</f>
        <v>6.9750328698423986E-2</v>
      </c>
      <c r="L178" s="301">
        <v>46600</v>
      </c>
      <c r="M178" s="294">
        <v>58</v>
      </c>
      <c r="N178" s="297">
        <v>0</v>
      </c>
      <c r="O178" s="299">
        <v>0.7</v>
      </c>
      <c r="P178" s="295">
        <v>0.06</v>
      </c>
      <c r="Q178" s="294">
        <f ca="1">+IF(ISERROR(HLOOKUP($B178,INDIRECT("'Monthly Resource Report'!"&amp;'Reid Validation'!Q$482631&amp;":"&amp;'Reid Validation'!Q$482632),'Reid Validation'!Q$482633,FALSE)),0,HLOOKUP($B178,INDIRECT("'Monthly Resource Report'!"&amp;'Reid Validation'!Q$482631&amp;":"&amp;'Reid Validation'!Q$482632),'Reid Validation'!Q$482633,FALSE))</f>
        <v>58</v>
      </c>
      <c r="R178" s="297">
        <f ca="1">+IF(ISERROR(HLOOKUP($B178,INDIRECT("'Monthly Resource Report'!"&amp;'Reid Validation'!R$482631&amp;":"&amp;'Reid Validation'!R$482632),'Reid Validation'!R$482633,FALSE)),0,HLOOKUP($B178,INDIRECT("'Monthly Resource Report'!"&amp;'Reid Validation'!R$482631&amp;":"&amp;'Reid Validation'!R$482632),'Reid Validation'!R$482633,FALSE))</f>
        <v>0</v>
      </c>
      <c r="S178" s="317">
        <f ca="1">+IF(ISERROR(HLOOKUP($B178,INDIRECT("'Monthly Resource Report'!"&amp;'Reid Validation'!S$482631&amp;":"&amp;'Reid Validation'!S$482632),'Reid Validation'!S$482633,FALSE)),0,HLOOKUP($B178,INDIRECT("'Monthly Resource Report'!"&amp;'Reid Validation'!S$482631&amp;":"&amp;'Reid Validation'!S$482632),'Reid Validation'!S$482633,FALSE))</f>
        <v>0.71841176703069887</v>
      </c>
      <c r="T178" s="318">
        <f ca="1">+IF(ISERROR(HLOOKUP($B178,INDIRECT("'Monthly Resource Report'!"&amp;'Reid Validation'!T$482631&amp;":"&amp;'Reid Validation'!T$482632),'Reid Validation'!T$482633,FALSE)),0,HLOOKUP($B178,INDIRECT("'Monthly Resource Report'!"&amp;'Reid Validation'!T$482631&amp;":"&amp;'Reid Validation'!T$482632),'Reid Validation'!T$482633,FALSE))</f>
        <v>6.0329351473014985E-2</v>
      </c>
    </row>
    <row r="179" spans="2:20" s="29" customFormat="1">
      <c r="B179" s="301">
        <v>46631</v>
      </c>
      <c r="C179" s="294">
        <v>45</v>
      </c>
      <c r="D179" s="297">
        <v>0</v>
      </c>
      <c r="E179" s="299">
        <v>0.3</v>
      </c>
      <c r="F179" s="295">
        <v>0.06</v>
      </c>
      <c r="G179" s="294">
        <f ca="1">+IF(ISERROR(HLOOKUP($B179,INDIRECT("'Monthly Resource Report'!"&amp;'Reid Validation'!G$482631&amp;":"&amp;'Reid Validation'!G$482632),'Reid Validation'!G$482633,FALSE)),0,HLOOKUP($B179,INDIRECT("'Monthly Resource Report'!"&amp;'Reid Validation'!G$482631&amp;":"&amp;'Reid Validation'!G$482632),'Reid Validation'!G$482633,FALSE))</f>
        <v>0</v>
      </c>
      <c r="H179" s="297">
        <f ca="1">+IF(ISERROR(HLOOKUP($B179,INDIRECT("'Monthly Resource Report'!"&amp;'Reid Validation'!H$482631&amp;":"&amp;'Reid Validation'!H$482632),'Reid Validation'!H$482633,FALSE)),0,HLOOKUP($B179,INDIRECT("'Monthly Resource Report'!"&amp;'Reid Validation'!H$482631&amp;":"&amp;'Reid Validation'!H$482632),'Reid Validation'!H$482633,FALSE))</f>
        <v>0</v>
      </c>
      <c r="I179" s="317">
        <f ca="1">+IF(ISERROR(HLOOKUP($B179,INDIRECT("'Monthly Resource Report'!"&amp;'Reid Validation'!I$482631&amp;":"&amp;'Reid Validation'!I$482632),'Reid Validation'!I$482633,FALSE)),0,HLOOKUP($B179,INDIRECT("'Monthly Resource Report'!"&amp;'Reid Validation'!I$482631&amp;":"&amp;'Reid Validation'!I$482632),'Reid Validation'!I$482633,FALSE))</f>
        <v>0</v>
      </c>
      <c r="J179" s="318">
        <f ca="1">+IF(ISERROR(HLOOKUP($B179,INDIRECT("'Monthly Resource Report'!"&amp;'Reid Validation'!J$482631&amp;":"&amp;'Reid Validation'!J$482632),'Reid Validation'!J$482633,FALSE)),0,HLOOKUP($B179,INDIRECT("'Monthly Resource Report'!"&amp;'Reid Validation'!J$482631&amp;":"&amp;'Reid Validation'!J$482632),'Reid Validation'!J$482633,FALSE))</f>
        <v>0</v>
      </c>
      <c r="L179" s="301">
        <v>46631</v>
      </c>
      <c r="M179" s="294">
        <v>58</v>
      </c>
      <c r="N179" s="297">
        <v>0</v>
      </c>
      <c r="O179" s="299">
        <v>0.7</v>
      </c>
      <c r="P179" s="295">
        <v>0.06</v>
      </c>
      <c r="Q179" s="294">
        <f ca="1">+IF(ISERROR(HLOOKUP($B179,INDIRECT("'Monthly Resource Report'!"&amp;'Reid Validation'!Q$482631&amp;":"&amp;'Reid Validation'!Q$482632),'Reid Validation'!Q$482633,FALSE)),0,HLOOKUP($B179,INDIRECT("'Monthly Resource Report'!"&amp;'Reid Validation'!Q$482631&amp;":"&amp;'Reid Validation'!Q$482632),'Reid Validation'!Q$482633,FALSE))</f>
        <v>58</v>
      </c>
      <c r="R179" s="297">
        <f ca="1">+IF(ISERROR(HLOOKUP($B179,INDIRECT("'Monthly Resource Report'!"&amp;'Reid Validation'!R$482631&amp;":"&amp;'Reid Validation'!R$482632),'Reid Validation'!R$482633,FALSE)),0,HLOOKUP($B179,INDIRECT("'Monthly Resource Report'!"&amp;'Reid Validation'!R$482631&amp;":"&amp;'Reid Validation'!R$482632),'Reid Validation'!R$482633,FALSE))</f>
        <v>0</v>
      </c>
      <c r="S179" s="317">
        <f ca="1">+IF(ISERROR(HLOOKUP($B179,INDIRECT("'Monthly Resource Report'!"&amp;'Reid Validation'!S$482631&amp;":"&amp;'Reid Validation'!S$482632),'Reid Validation'!S$482633,FALSE)),0,HLOOKUP($B179,INDIRECT("'Monthly Resource Report'!"&amp;'Reid Validation'!S$482631&amp;":"&amp;'Reid Validation'!S$482632),'Reid Validation'!S$482633,FALSE))</f>
        <v>0.7179446680044369</v>
      </c>
      <c r="T179" s="318">
        <f ca="1">+IF(ISERROR(HLOOKUP($B179,INDIRECT("'Monthly Resource Report'!"&amp;'Reid Validation'!T$482631&amp;":"&amp;'Reid Validation'!T$482632),'Reid Validation'!T$482633,FALSE)),0,HLOOKUP($B179,INDIRECT("'Monthly Resource Report'!"&amp;'Reid Validation'!T$482631&amp;":"&amp;'Reid Validation'!T$482632),'Reid Validation'!T$482633,FALSE))</f>
        <v>6.0653946090030018E-2</v>
      </c>
    </row>
    <row r="180" spans="2:20" s="29" customFormat="1">
      <c r="B180" s="301">
        <v>46661</v>
      </c>
      <c r="C180" s="294">
        <v>45</v>
      </c>
      <c r="D180" s="297">
        <v>0</v>
      </c>
      <c r="E180" s="299">
        <v>0.3</v>
      </c>
      <c r="F180" s="295">
        <v>0.06</v>
      </c>
      <c r="G180" s="294">
        <f ca="1">+IF(ISERROR(HLOOKUP($B180,INDIRECT("'Monthly Resource Report'!"&amp;'Reid Validation'!G$482631&amp;":"&amp;'Reid Validation'!G$482632),'Reid Validation'!G$482633,FALSE)),0,HLOOKUP($B180,INDIRECT("'Monthly Resource Report'!"&amp;'Reid Validation'!G$482631&amp;":"&amp;'Reid Validation'!G$482632),'Reid Validation'!G$482633,FALSE))</f>
        <v>0</v>
      </c>
      <c r="H180" s="297">
        <f ca="1">+IF(ISERROR(HLOOKUP($B180,INDIRECT("'Monthly Resource Report'!"&amp;'Reid Validation'!H$482631&amp;":"&amp;'Reid Validation'!H$482632),'Reid Validation'!H$482633,FALSE)),0,HLOOKUP($B180,INDIRECT("'Monthly Resource Report'!"&amp;'Reid Validation'!H$482631&amp;":"&amp;'Reid Validation'!H$482632),'Reid Validation'!H$482633,FALSE))</f>
        <v>0</v>
      </c>
      <c r="I180" s="317">
        <f ca="1">+IF(ISERROR(HLOOKUP($B180,INDIRECT("'Monthly Resource Report'!"&amp;'Reid Validation'!I$482631&amp;":"&amp;'Reid Validation'!I$482632),'Reid Validation'!I$482633,FALSE)),0,HLOOKUP($B180,INDIRECT("'Monthly Resource Report'!"&amp;'Reid Validation'!I$482631&amp;":"&amp;'Reid Validation'!I$482632),'Reid Validation'!I$482633,FALSE))</f>
        <v>0</v>
      </c>
      <c r="J180" s="318">
        <f ca="1">+IF(ISERROR(HLOOKUP($B180,INDIRECT("'Monthly Resource Report'!"&amp;'Reid Validation'!J$482631&amp;":"&amp;'Reid Validation'!J$482632),'Reid Validation'!J$482633,FALSE)),0,HLOOKUP($B180,INDIRECT("'Monthly Resource Report'!"&amp;'Reid Validation'!J$482631&amp;":"&amp;'Reid Validation'!J$482632),'Reid Validation'!J$482633,FALSE))</f>
        <v>0</v>
      </c>
      <c r="L180" s="301">
        <v>46661</v>
      </c>
      <c r="M180" s="294">
        <v>60</v>
      </c>
      <c r="N180" s="297">
        <v>0</v>
      </c>
      <c r="O180" s="299">
        <v>0.7</v>
      </c>
      <c r="P180" s="295">
        <v>0.06</v>
      </c>
      <c r="Q180" s="294">
        <f ca="1">+IF(ISERROR(HLOOKUP($B180,INDIRECT("'Monthly Resource Report'!"&amp;'Reid Validation'!Q$482631&amp;":"&amp;'Reid Validation'!Q$482632),'Reid Validation'!Q$482633,FALSE)),0,HLOOKUP($B180,INDIRECT("'Monthly Resource Report'!"&amp;'Reid Validation'!Q$482631&amp;":"&amp;'Reid Validation'!Q$482632),'Reid Validation'!Q$482633,FALSE))</f>
        <v>60</v>
      </c>
      <c r="R180" s="297">
        <f ca="1">+IF(ISERROR(HLOOKUP($B180,INDIRECT("'Monthly Resource Report'!"&amp;'Reid Validation'!R$482631&amp;":"&amp;'Reid Validation'!R$482632),'Reid Validation'!R$482633,FALSE)),0,HLOOKUP($B180,INDIRECT("'Monthly Resource Report'!"&amp;'Reid Validation'!R$482631&amp;":"&amp;'Reid Validation'!R$482632),'Reid Validation'!R$482633,FALSE))</f>
        <v>0</v>
      </c>
      <c r="S180" s="317">
        <f ca="1">+IF(ISERROR(HLOOKUP($B180,INDIRECT("'Monthly Resource Report'!"&amp;'Reid Validation'!S$482631&amp;":"&amp;'Reid Validation'!S$482632),'Reid Validation'!S$482633,FALSE)),0,HLOOKUP($B180,INDIRECT("'Monthly Resource Report'!"&amp;'Reid Validation'!S$482631&amp;":"&amp;'Reid Validation'!S$482632),'Reid Validation'!S$482633,FALSE))</f>
        <v>0.7023909480290772</v>
      </c>
      <c r="T180" s="318">
        <f ca="1">+IF(ISERROR(HLOOKUP($B180,INDIRECT("'Monthly Resource Report'!"&amp;'Reid Validation'!T$482631&amp;":"&amp;'Reid Validation'!T$482632),'Reid Validation'!T$482633,FALSE)),0,HLOOKUP($B180,INDIRECT("'Monthly Resource Report'!"&amp;'Reid Validation'!T$482631&amp;":"&amp;'Reid Validation'!T$482632),'Reid Validation'!T$482633,FALSE))</f>
        <v>6.0997108644630385E-2</v>
      </c>
    </row>
    <row r="181" spans="2:20" s="29" customFormat="1">
      <c r="B181" s="301">
        <v>46692</v>
      </c>
      <c r="C181" s="294">
        <v>45</v>
      </c>
      <c r="D181" s="297">
        <v>0</v>
      </c>
      <c r="E181" s="299">
        <v>0.3</v>
      </c>
      <c r="F181" s="295">
        <v>0.06</v>
      </c>
      <c r="G181" s="294">
        <f ca="1">+IF(ISERROR(HLOOKUP($B181,INDIRECT("'Monthly Resource Report'!"&amp;'Reid Validation'!G$482631&amp;":"&amp;'Reid Validation'!G$482632),'Reid Validation'!G$482633,FALSE)),0,HLOOKUP($B181,INDIRECT("'Monthly Resource Report'!"&amp;'Reid Validation'!G$482631&amp;":"&amp;'Reid Validation'!G$482632),'Reid Validation'!G$482633,FALSE))</f>
        <v>0</v>
      </c>
      <c r="H181" s="297">
        <f ca="1">+IF(ISERROR(HLOOKUP($B181,INDIRECT("'Monthly Resource Report'!"&amp;'Reid Validation'!H$482631&amp;":"&amp;'Reid Validation'!H$482632),'Reid Validation'!H$482633,FALSE)),0,HLOOKUP($B181,INDIRECT("'Monthly Resource Report'!"&amp;'Reid Validation'!H$482631&amp;":"&amp;'Reid Validation'!H$482632),'Reid Validation'!H$482633,FALSE))</f>
        <v>0</v>
      </c>
      <c r="I181" s="317">
        <f ca="1">+IF(ISERROR(HLOOKUP($B181,INDIRECT("'Monthly Resource Report'!"&amp;'Reid Validation'!I$482631&amp;":"&amp;'Reid Validation'!I$482632),'Reid Validation'!I$482633,FALSE)),0,HLOOKUP($B181,INDIRECT("'Monthly Resource Report'!"&amp;'Reid Validation'!I$482631&amp;":"&amp;'Reid Validation'!I$482632),'Reid Validation'!I$482633,FALSE))</f>
        <v>0</v>
      </c>
      <c r="J181" s="318">
        <f ca="1">+IF(ISERROR(HLOOKUP($B181,INDIRECT("'Monthly Resource Report'!"&amp;'Reid Validation'!J$482631&amp;":"&amp;'Reid Validation'!J$482632),'Reid Validation'!J$482633,FALSE)),0,HLOOKUP($B181,INDIRECT("'Monthly Resource Report'!"&amp;'Reid Validation'!J$482631&amp;":"&amp;'Reid Validation'!J$482632),'Reid Validation'!J$482633,FALSE))</f>
        <v>0</v>
      </c>
      <c r="L181" s="301">
        <v>46692</v>
      </c>
      <c r="M181" s="294">
        <v>60</v>
      </c>
      <c r="N181" s="297">
        <v>0</v>
      </c>
      <c r="O181" s="299">
        <v>0.7</v>
      </c>
      <c r="P181" s="295">
        <v>0.06</v>
      </c>
      <c r="Q181" s="294">
        <f ca="1">+IF(ISERROR(HLOOKUP($B181,INDIRECT("'Monthly Resource Report'!"&amp;'Reid Validation'!Q$482631&amp;":"&amp;'Reid Validation'!Q$482632),'Reid Validation'!Q$482633,FALSE)),0,HLOOKUP($B181,INDIRECT("'Monthly Resource Report'!"&amp;'Reid Validation'!Q$482631&amp;":"&amp;'Reid Validation'!Q$482632),'Reid Validation'!Q$482633,FALSE))</f>
        <v>60</v>
      </c>
      <c r="R181" s="297">
        <f ca="1">+IF(ISERROR(HLOOKUP($B181,INDIRECT("'Monthly Resource Report'!"&amp;'Reid Validation'!R$482631&amp;":"&amp;'Reid Validation'!R$482632),'Reid Validation'!R$482633,FALSE)),0,HLOOKUP($B181,INDIRECT("'Monthly Resource Report'!"&amp;'Reid Validation'!R$482631&amp;":"&amp;'Reid Validation'!R$482632),'Reid Validation'!R$482633,FALSE))</f>
        <v>0</v>
      </c>
      <c r="S181" s="317">
        <f ca="1">+IF(ISERROR(HLOOKUP($B181,INDIRECT("'Monthly Resource Report'!"&amp;'Reid Validation'!S$482631&amp;":"&amp;'Reid Validation'!S$482632),'Reid Validation'!S$482633,FALSE)),0,HLOOKUP($B181,INDIRECT("'Monthly Resource Report'!"&amp;'Reid Validation'!S$482631&amp;":"&amp;'Reid Validation'!S$482632),'Reid Validation'!S$482633,FALSE))</f>
        <v>0.70893612398293637</v>
      </c>
      <c r="T181" s="318">
        <f ca="1">+IF(ISERROR(HLOOKUP($B181,INDIRECT("'Monthly Resource Report'!"&amp;'Reid Validation'!T$482631&amp;":"&amp;'Reid Validation'!T$482632),'Reid Validation'!T$482633,FALSE)),0,HLOOKUP($B181,INDIRECT("'Monthly Resource Report'!"&amp;'Reid Validation'!T$482631&amp;":"&amp;'Reid Validation'!T$482632),'Reid Validation'!T$482633,FALSE))</f>
        <v>6.106049390009631E-2</v>
      </c>
    </row>
    <row r="182" spans="2:20" s="29" customFormat="1">
      <c r="B182" s="301">
        <v>46722</v>
      </c>
      <c r="C182" s="294">
        <v>45</v>
      </c>
      <c r="D182" s="297">
        <v>0</v>
      </c>
      <c r="E182" s="299">
        <v>0.3</v>
      </c>
      <c r="F182" s="295">
        <v>0.06</v>
      </c>
      <c r="G182" s="294">
        <f ca="1">+IF(ISERROR(HLOOKUP($B182,INDIRECT("'Monthly Resource Report'!"&amp;'Reid Validation'!G$482631&amp;":"&amp;'Reid Validation'!G$482632),'Reid Validation'!G$482633,FALSE)),0,HLOOKUP($B182,INDIRECT("'Monthly Resource Report'!"&amp;'Reid Validation'!G$482631&amp;":"&amp;'Reid Validation'!G$482632),'Reid Validation'!G$482633,FALSE))</f>
        <v>0</v>
      </c>
      <c r="H182" s="297">
        <f ca="1">+IF(ISERROR(HLOOKUP($B182,INDIRECT("'Monthly Resource Report'!"&amp;'Reid Validation'!H$482631&amp;":"&amp;'Reid Validation'!H$482632),'Reid Validation'!H$482633,FALSE)),0,HLOOKUP($B182,INDIRECT("'Monthly Resource Report'!"&amp;'Reid Validation'!H$482631&amp;":"&amp;'Reid Validation'!H$482632),'Reid Validation'!H$482633,FALSE))</f>
        <v>0</v>
      </c>
      <c r="I182" s="317">
        <f ca="1">+IF(ISERROR(HLOOKUP($B182,INDIRECT("'Monthly Resource Report'!"&amp;'Reid Validation'!I$482631&amp;":"&amp;'Reid Validation'!I$482632),'Reid Validation'!I$482633,FALSE)),0,HLOOKUP($B182,INDIRECT("'Monthly Resource Report'!"&amp;'Reid Validation'!I$482631&amp;":"&amp;'Reid Validation'!I$482632),'Reid Validation'!I$482633,FALSE))</f>
        <v>0</v>
      </c>
      <c r="J182" s="318">
        <f ca="1">+IF(ISERROR(HLOOKUP($B182,INDIRECT("'Monthly Resource Report'!"&amp;'Reid Validation'!J$482631&amp;":"&amp;'Reid Validation'!J$482632),'Reid Validation'!J$482633,FALSE)),0,HLOOKUP($B182,INDIRECT("'Monthly Resource Report'!"&amp;'Reid Validation'!J$482631&amp;":"&amp;'Reid Validation'!J$482632),'Reid Validation'!J$482633,FALSE))</f>
        <v>0</v>
      </c>
      <c r="L182" s="301">
        <v>46722</v>
      </c>
      <c r="M182" s="294">
        <v>65</v>
      </c>
      <c r="N182" s="297">
        <v>0</v>
      </c>
      <c r="O182" s="299">
        <v>0.7</v>
      </c>
      <c r="P182" s="295">
        <v>0.06</v>
      </c>
      <c r="Q182" s="294">
        <f ca="1">+IF(ISERROR(HLOOKUP($B182,INDIRECT("'Monthly Resource Report'!"&amp;'Reid Validation'!Q$482631&amp;":"&amp;'Reid Validation'!Q$482632),'Reid Validation'!Q$482633,FALSE)),0,HLOOKUP($B182,INDIRECT("'Monthly Resource Report'!"&amp;'Reid Validation'!Q$482631&amp;":"&amp;'Reid Validation'!Q$482632),'Reid Validation'!Q$482633,FALSE))</f>
        <v>65</v>
      </c>
      <c r="R182" s="297">
        <f ca="1">+IF(ISERROR(HLOOKUP($B182,INDIRECT("'Monthly Resource Report'!"&amp;'Reid Validation'!R$482631&amp;":"&amp;'Reid Validation'!R$482632),'Reid Validation'!R$482633,FALSE)),0,HLOOKUP($B182,INDIRECT("'Monthly Resource Report'!"&amp;'Reid Validation'!R$482631&amp;":"&amp;'Reid Validation'!R$482632),'Reid Validation'!R$482633,FALSE))</f>
        <v>0</v>
      </c>
      <c r="S182" s="317">
        <f ca="1">+IF(ISERROR(HLOOKUP($B182,INDIRECT("'Monthly Resource Report'!"&amp;'Reid Validation'!S$482631&amp;":"&amp;'Reid Validation'!S$482632),'Reid Validation'!S$482633,FALSE)),0,HLOOKUP($B182,INDIRECT("'Monthly Resource Report'!"&amp;'Reid Validation'!S$482631&amp;":"&amp;'Reid Validation'!S$482632),'Reid Validation'!S$482633,FALSE))</f>
        <v>0.70861390979727723</v>
      </c>
      <c r="T182" s="318">
        <f ca="1">+IF(ISERROR(HLOOKUP($B182,INDIRECT("'Monthly Resource Report'!"&amp;'Reid Validation'!T$482631&amp;":"&amp;'Reid Validation'!T$482632),'Reid Validation'!T$482633,FALSE)),0,HLOOKUP($B182,INDIRECT("'Monthly Resource Report'!"&amp;'Reid Validation'!T$482631&amp;":"&amp;'Reid Validation'!T$482632),'Reid Validation'!T$482633,FALSE))</f>
        <v>6.0979965855670212E-2</v>
      </c>
    </row>
    <row r="183" spans="2:20" s="29" customFormat="1">
      <c r="B183" s="639"/>
      <c r="C183" s="640"/>
      <c r="D183" s="641"/>
      <c r="E183" s="642"/>
      <c r="F183" s="642"/>
      <c r="G183" s="640"/>
      <c r="H183" s="641"/>
      <c r="I183" s="643"/>
      <c r="J183" s="643"/>
      <c r="L183" s="639"/>
      <c r="M183" s="640"/>
      <c r="N183" s="641"/>
      <c r="O183" s="642"/>
      <c r="P183" s="642"/>
      <c r="Q183" s="640"/>
      <c r="R183" s="641"/>
      <c r="S183" s="643"/>
      <c r="T183" s="643"/>
    </row>
    <row r="184" spans="2:20" s="29" customFormat="1">
      <c r="B184" s="639"/>
      <c r="C184" s="640"/>
      <c r="D184" s="641"/>
      <c r="E184" s="642"/>
      <c r="F184" s="642"/>
      <c r="G184" s="640"/>
      <c r="H184" s="641"/>
      <c r="I184" s="643"/>
      <c r="J184" s="643"/>
      <c r="L184" s="639"/>
      <c r="M184" s="640"/>
      <c r="N184" s="641"/>
      <c r="O184" s="642"/>
      <c r="P184" s="642"/>
      <c r="Q184" s="640"/>
      <c r="R184" s="641"/>
      <c r="S184" s="643"/>
      <c r="T184" s="643"/>
    </row>
    <row r="185" spans="2:20" s="29" customFormat="1">
      <c r="B185" s="639"/>
      <c r="C185" s="640"/>
      <c r="D185" s="641"/>
      <c r="E185" s="642"/>
      <c r="F185" s="642"/>
      <c r="G185" s="640"/>
      <c r="H185" s="641"/>
      <c r="I185" s="643"/>
      <c r="J185" s="643"/>
      <c r="L185" s="639"/>
      <c r="M185" s="640"/>
      <c r="N185" s="641"/>
      <c r="O185" s="642"/>
      <c r="P185" s="642"/>
      <c r="Q185" s="640"/>
      <c r="R185" s="641"/>
      <c r="S185" s="643"/>
      <c r="T185" s="643"/>
    </row>
    <row r="186" spans="2:20" s="29" customFormat="1">
      <c r="B186" s="639"/>
      <c r="C186" s="640"/>
      <c r="D186" s="641"/>
      <c r="E186" s="642"/>
      <c r="F186" s="642"/>
      <c r="G186" s="640"/>
      <c r="H186" s="641"/>
      <c r="I186" s="643"/>
      <c r="J186" s="643"/>
      <c r="L186" s="639"/>
      <c r="M186" s="640"/>
      <c r="N186" s="641"/>
      <c r="O186" s="642"/>
      <c r="P186" s="642"/>
      <c r="Q186" s="640"/>
      <c r="R186" s="641"/>
      <c r="S186" s="643"/>
      <c r="T186" s="643"/>
    </row>
    <row r="187" spans="2:20" s="29" customFormat="1">
      <c r="B187" s="639"/>
      <c r="C187" s="640"/>
      <c r="D187" s="641"/>
      <c r="E187" s="642"/>
      <c r="F187" s="642"/>
      <c r="G187" s="640"/>
      <c r="H187" s="641"/>
      <c r="I187" s="643"/>
      <c r="J187" s="643"/>
      <c r="L187" s="639"/>
      <c r="M187" s="640"/>
      <c r="N187" s="641"/>
      <c r="O187" s="642"/>
      <c r="P187" s="642"/>
      <c r="Q187" s="640"/>
      <c r="R187" s="641"/>
      <c r="S187" s="643"/>
      <c r="T187" s="643"/>
    </row>
    <row r="188" spans="2:20" s="29" customFormat="1">
      <c r="B188" s="639"/>
      <c r="C188" s="640"/>
      <c r="D188" s="641"/>
      <c r="E188" s="642"/>
      <c r="F188" s="642"/>
      <c r="G188" s="640"/>
      <c r="H188" s="641"/>
      <c r="I188" s="643"/>
      <c r="J188" s="643"/>
      <c r="L188" s="639"/>
      <c r="M188" s="640"/>
      <c r="N188" s="641"/>
      <c r="O188" s="642"/>
      <c r="P188" s="642"/>
      <c r="Q188" s="640"/>
      <c r="R188" s="641"/>
      <c r="S188" s="643"/>
      <c r="T188" s="643"/>
    </row>
    <row r="189" spans="2:20" s="29" customFormat="1">
      <c r="B189" s="639"/>
      <c r="C189" s="640"/>
      <c r="D189" s="641"/>
      <c r="E189" s="642"/>
      <c r="F189" s="642"/>
      <c r="G189" s="640"/>
      <c r="H189" s="641"/>
      <c r="I189" s="643"/>
      <c r="J189" s="643"/>
      <c r="L189" s="639"/>
      <c r="M189" s="640"/>
      <c r="N189" s="641"/>
      <c r="O189" s="642"/>
      <c r="P189" s="642"/>
      <c r="Q189" s="640"/>
      <c r="R189" s="641"/>
      <c r="S189" s="643"/>
      <c r="T189" s="643"/>
    </row>
    <row r="190" spans="2:20" s="29" customFormat="1">
      <c r="B190" s="639"/>
      <c r="C190" s="640"/>
      <c r="D190" s="641"/>
      <c r="E190" s="642"/>
      <c r="F190" s="642"/>
      <c r="G190" s="640"/>
      <c r="H190" s="641"/>
      <c r="I190" s="643"/>
      <c r="J190" s="643"/>
      <c r="L190" s="639"/>
      <c r="M190" s="640"/>
      <c r="N190" s="641"/>
      <c r="O190" s="642"/>
      <c r="P190" s="642"/>
      <c r="Q190" s="640"/>
      <c r="R190" s="641"/>
      <c r="S190" s="643"/>
      <c r="T190" s="643"/>
    </row>
    <row r="191" spans="2:20" s="29" customFormat="1">
      <c r="B191" s="639"/>
      <c r="C191" s="640"/>
      <c r="D191" s="641"/>
      <c r="E191" s="642"/>
      <c r="F191" s="642"/>
      <c r="G191" s="640"/>
      <c r="H191" s="641"/>
      <c r="I191" s="643"/>
      <c r="J191" s="643"/>
      <c r="L191" s="639"/>
      <c r="M191" s="640"/>
      <c r="N191" s="641"/>
      <c r="O191" s="642"/>
      <c r="P191" s="642"/>
      <c r="Q191" s="640"/>
      <c r="R191" s="641"/>
      <c r="S191" s="643"/>
      <c r="T191" s="643"/>
    </row>
    <row r="192" spans="2:20" s="29" customFormat="1">
      <c r="B192" s="639"/>
      <c r="C192" s="640"/>
      <c r="D192" s="641"/>
      <c r="E192" s="642"/>
      <c r="F192" s="642"/>
      <c r="G192" s="640"/>
      <c r="H192" s="641"/>
      <c r="I192" s="643"/>
      <c r="J192" s="643"/>
      <c r="L192" s="639"/>
      <c r="M192" s="640"/>
      <c r="N192" s="641"/>
      <c r="O192" s="642"/>
      <c r="P192" s="642"/>
      <c r="Q192" s="640"/>
      <c r="R192" s="641"/>
      <c r="S192" s="643"/>
      <c r="T192" s="643"/>
    </row>
    <row r="193" spans="2:20" s="29" customFormat="1">
      <c r="B193" s="639"/>
      <c r="C193" s="640"/>
      <c r="D193" s="641"/>
      <c r="E193" s="642"/>
      <c r="F193" s="642"/>
      <c r="G193" s="640"/>
      <c r="H193" s="641"/>
      <c r="I193" s="643"/>
      <c r="J193" s="643"/>
      <c r="L193" s="639"/>
      <c r="M193" s="640"/>
      <c r="N193" s="641"/>
      <c r="O193" s="642"/>
      <c r="P193" s="642"/>
      <c r="Q193" s="640"/>
      <c r="R193" s="641"/>
      <c r="S193" s="643"/>
      <c r="T193" s="643"/>
    </row>
    <row r="194" spans="2:20" s="29" customFormat="1">
      <c r="B194" s="639"/>
      <c r="C194" s="640"/>
      <c r="D194" s="641"/>
      <c r="E194" s="642"/>
      <c r="F194" s="642"/>
      <c r="G194" s="640"/>
      <c r="H194" s="641"/>
      <c r="I194" s="643"/>
      <c r="J194" s="643"/>
      <c r="L194" s="639"/>
      <c r="M194" s="640"/>
      <c r="N194" s="641"/>
      <c r="O194" s="642"/>
      <c r="P194" s="642"/>
      <c r="Q194" s="640"/>
      <c r="R194" s="641"/>
      <c r="S194" s="643"/>
      <c r="T194" s="643"/>
    </row>
    <row r="195" spans="2:20" s="29" customFormat="1">
      <c r="B195" s="639"/>
      <c r="C195" s="640"/>
      <c r="D195" s="641"/>
      <c r="E195" s="642"/>
      <c r="F195" s="642"/>
      <c r="G195" s="640"/>
      <c r="H195" s="641"/>
      <c r="I195" s="643"/>
      <c r="J195" s="643"/>
      <c r="L195" s="639"/>
      <c r="M195" s="640"/>
      <c r="N195" s="641"/>
      <c r="O195" s="642"/>
      <c r="P195" s="642"/>
      <c r="Q195" s="640"/>
      <c r="R195" s="641"/>
      <c r="S195" s="643"/>
      <c r="T195" s="643"/>
    </row>
    <row r="196" spans="2:20" s="29" customFormat="1">
      <c r="B196" s="639"/>
      <c r="C196" s="640"/>
      <c r="D196" s="641"/>
      <c r="E196" s="642"/>
      <c r="F196" s="642"/>
      <c r="G196" s="640"/>
      <c r="H196" s="641"/>
      <c r="I196" s="643"/>
      <c r="J196" s="643"/>
      <c r="L196" s="639"/>
      <c r="M196" s="640"/>
      <c r="N196" s="641"/>
      <c r="O196" s="642"/>
      <c r="P196" s="642"/>
      <c r="Q196" s="640"/>
      <c r="R196" s="641"/>
      <c r="S196" s="643"/>
      <c r="T196" s="643"/>
    </row>
    <row r="197" spans="2:20" s="29" customFormat="1">
      <c r="B197" s="639"/>
      <c r="C197" s="640"/>
      <c r="D197" s="641"/>
      <c r="E197" s="642"/>
      <c r="F197" s="642"/>
      <c r="G197" s="640"/>
      <c r="H197" s="641"/>
      <c r="I197" s="643"/>
      <c r="J197" s="643"/>
      <c r="L197" s="639"/>
      <c r="M197" s="640"/>
      <c r="N197" s="641"/>
      <c r="O197" s="642"/>
      <c r="P197" s="642"/>
      <c r="Q197" s="640"/>
      <c r="R197" s="641"/>
      <c r="S197" s="643"/>
      <c r="T197" s="643"/>
    </row>
    <row r="240" spans="7:20">
      <c r="G240" s="684" t="s">
        <v>221</v>
      </c>
      <c r="H240" s="685"/>
      <c r="I240" s="685"/>
      <c r="J240" s="686"/>
      <c r="Q240" s="684" t="s">
        <v>221</v>
      </c>
      <c r="R240" s="685"/>
      <c r="S240" s="685"/>
      <c r="T240" s="686"/>
    </row>
    <row r="241" spans="6:20" ht="30">
      <c r="F241" s="293" t="s">
        <v>199</v>
      </c>
      <c r="G241" s="304" t="s">
        <v>34</v>
      </c>
      <c r="H241" s="305" t="s">
        <v>39</v>
      </c>
      <c r="I241" s="306" t="s">
        <v>48</v>
      </c>
      <c r="J241" s="307" t="s">
        <v>45</v>
      </c>
      <c r="P241" s="293" t="s">
        <v>199</v>
      </c>
      <c r="Q241" s="304" t="s">
        <v>34</v>
      </c>
      <c r="R241" s="305" t="s">
        <v>39</v>
      </c>
      <c r="S241" s="306" t="s">
        <v>48</v>
      </c>
      <c r="T241" s="307" t="s">
        <v>45</v>
      </c>
    </row>
    <row r="242" spans="6:20">
      <c r="F242" s="300">
        <f>+B3</f>
        <v>41275</v>
      </c>
      <c r="G242" s="308">
        <f t="shared" ref="G242:G273" ca="1" si="0">+IF(ISERROR(G3/C3-1),0,G3/C3-1)</f>
        <v>0</v>
      </c>
      <c r="H242" s="309">
        <f t="shared" ref="H242:H273" ca="1" si="1">+IF(ISERROR(H3/D3-1),0,H3/D3-1)</f>
        <v>-1</v>
      </c>
      <c r="I242" s="309">
        <f t="shared" ref="I242:I273" ca="1" si="2">+IF(ISERROR(I3/E3-1),0,I3/E3-1)</f>
        <v>-1</v>
      </c>
      <c r="J242" s="310">
        <f t="shared" ref="J242:J273" ca="1" si="3">+IF(ISERROR(J3/F3-1),0,J3/F3-1)</f>
        <v>-1</v>
      </c>
      <c r="P242" s="300">
        <f>+L3</f>
        <v>41275</v>
      </c>
      <c r="Q242" s="308">
        <f t="shared" ref="Q242:Q305" ca="1" si="4">+IF(ISERROR(Q3/M3-1),0,Q3/M3-1)</f>
        <v>0</v>
      </c>
      <c r="R242" s="309">
        <f t="shared" ref="R242:R305" ca="1" si="5">+IF(ISERROR(R3/N3-1),0,R3/N3-1)</f>
        <v>0</v>
      </c>
      <c r="S242" s="309">
        <f t="shared" ref="S242:S305" ca="1" si="6">+IF(ISERROR(S3/O3-1),0,S3/O3-1)</f>
        <v>-1</v>
      </c>
      <c r="T242" s="310">
        <f t="shared" ref="T242:T305" ca="1" si="7">+IF(ISERROR(T3/P3-1),0,T3/P3-1)</f>
        <v>-1</v>
      </c>
    </row>
    <row r="243" spans="6:20">
      <c r="F243" s="301">
        <f t="shared" ref="F243:F306" si="8">+B4</f>
        <v>41306</v>
      </c>
      <c r="G243" s="308">
        <f t="shared" ca="1" si="0"/>
        <v>0</v>
      </c>
      <c r="H243" s="311">
        <f t="shared" ca="1" si="1"/>
        <v>-1</v>
      </c>
      <c r="I243" s="311">
        <f t="shared" ca="1" si="2"/>
        <v>-1</v>
      </c>
      <c r="J243" s="310">
        <f t="shared" ca="1" si="3"/>
        <v>-1</v>
      </c>
      <c r="P243" s="301">
        <f t="shared" ref="P243:P306" si="9">+L4</f>
        <v>41306</v>
      </c>
      <c r="Q243" s="308">
        <f t="shared" ca="1" si="4"/>
        <v>0</v>
      </c>
      <c r="R243" s="311">
        <f t="shared" ca="1" si="5"/>
        <v>0</v>
      </c>
      <c r="S243" s="311">
        <f t="shared" ca="1" si="6"/>
        <v>-1</v>
      </c>
      <c r="T243" s="310">
        <f t="shared" ca="1" si="7"/>
        <v>-1</v>
      </c>
    </row>
    <row r="244" spans="6:20">
      <c r="F244" s="301">
        <f t="shared" si="8"/>
        <v>41334</v>
      </c>
      <c r="G244" s="308">
        <f t="shared" ca="1" si="0"/>
        <v>-1</v>
      </c>
      <c r="H244" s="311">
        <f t="shared" ca="1" si="1"/>
        <v>-1</v>
      </c>
      <c r="I244" s="311">
        <f t="shared" ca="1" si="2"/>
        <v>-1</v>
      </c>
      <c r="J244" s="310">
        <f t="shared" ca="1" si="3"/>
        <v>-1</v>
      </c>
      <c r="P244" s="301">
        <f t="shared" si="9"/>
        <v>41334</v>
      </c>
      <c r="Q244" s="308">
        <f t="shared" ca="1" si="4"/>
        <v>0</v>
      </c>
      <c r="R244" s="311">
        <f t="shared" ca="1" si="5"/>
        <v>0</v>
      </c>
      <c r="S244" s="311">
        <f t="shared" ca="1" si="6"/>
        <v>-1</v>
      </c>
      <c r="T244" s="310">
        <f t="shared" ca="1" si="7"/>
        <v>-1</v>
      </c>
    </row>
    <row r="245" spans="6:20">
      <c r="F245" s="301">
        <f t="shared" si="8"/>
        <v>41365</v>
      </c>
      <c r="G245" s="308">
        <f t="shared" ca="1" si="0"/>
        <v>-1</v>
      </c>
      <c r="H245" s="311">
        <f t="shared" ca="1" si="1"/>
        <v>-1</v>
      </c>
      <c r="I245" s="311">
        <f t="shared" ca="1" si="2"/>
        <v>-1</v>
      </c>
      <c r="J245" s="310">
        <f t="shared" ca="1" si="3"/>
        <v>-1</v>
      </c>
      <c r="P245" s="301">
        <f t="shared" si="9"/>
        <v>41365</v>
      </c>
      <c r="Q245" s="308">
        <f t="shared" ca="1" si="4"/>
        <v>0</v>
      </c>
      <c r="R245" s="311">
        <f t="shared" ca="1" si="5"/>
        <v>0</v>
      </c>
      <c r="S245" s="311">
        <f t="shared" ca="1" si="6"/>
        <v>-1</v>
      </c>
      <c r="T245" s="310">
        <f t="shared" ca="1" si="7"/>
        <v>-1</v>
      </c>
    </row>
    <row r="246" spans="6:20">
      <c r="F246" s="301">
        <f t="shared" si="8"/>
        <v>41395</v>
      </c>
      <c r="G246" s="308">
        <f t="shared" ca="1" si="0"/>
        <v>-1</v>
      </c>
      <c r="H246" s="311">
        <f t="shared" ca="1" si="1"/>
        <v>-1</v>
      </c>
      <c r="I246" s="311">
        <f t="shared" ca="1" si="2"/>
        <v>-1</v>
      </c>
      <c r="J246" s="310">
        <f t="shared" ca="1" si="3"/>
        <v>-1</v>
      </c>
      <c r="P246" s="301">
        <f t="shared" si="9"/>
        <v>41395</v>
      </c>
      <c r="Q246" s="308">
        <f t="shared" ca="1" si="4"/>
        <v>0</v>
      </c>
      <c r="R246" s="311">
        <f t="shared" ca="1" si="5"/>
        <v>0</v>
      </c>
      <c r="S246" s="311">
        <f t="shared" ca="1" si="6"/>
        <v>-1</v>
      </c>
      <c r="T246" s="310">
        <f t="shared" ca="1" si="7"/>
        <v>-1</v>
      </c>
    </row>
    <row r="247" spans="6:20">
      <c r="F247" s="301">
        <f t="shared" si="8"/>
        <v>41426</v>
      </c>
      <c r="G247" s="308">
        <f t="shared" ca="1" si="0"/>
        <v>-1</v>
      </c>
      <c r="H247" s="311">
        <f t="shared" ca="1" si="1"/>
        <v>-1</v>
      </c>
      <c r="I247" s="311">
        <f t="shared" ca="1" si="2"/>
        <v>-1</v>
      </c>
      <c r="J247" s="310">
        <f t="shared" ca="1" si="3"/>
        <v>-1</v>
      </c>
      <c r="P247" s="301">
        <f t="shared" si="9"/>
        <v>41426</v>
      </c>
      <c r="Q247" s="308">
        <f t="shared" ca="1" si="4"/>
        <v>0</v>
      </c>
      <c r="R247" s="311">
        <f t="shared" ca="1" si="5"/>
        <v>0</v>
      </c>
      <c r="S247" s="311">
        <f t="shared" ca="1" si="6"/>
        <v>-1</v>
      </c>
      <c r="T247" s="310">
        <f t="shared" ca="1" si="7"/>
        <v>-1</v>
      </c>
    </row>
    <row r="248" spans="6:20">
      <c r="F248" s="301">
        <f t="shared" si="8"/>
        <v>41456</v>
      </c>
      <c r="G248" s="308">
        <f t="shared" ca="1" si="0"/>
        <v>0</v>
      </c>
      <c r="H248" s="311">
        <f t="shared" ca="1" si="1"/>
        <v>0</v>
      </c>
      <c r="I248" s="311">
        <f t="shared" ca="1" si="2"/>
        <v>-1.8761918094559404E-2</v>
      </c>
      <c r="J248" s="310">
        <f t="shared" ca="1" si="3"/>
        <v>2.3305257036789762E-2</v>
      </c>
      <c r="P248" s="301">
        <f t="shared" si="9"/>
        <v>41456</v>
      </c>
      <c r="Q248" s="308">
        <f t="shared" ca="1" si="4"/>
        <v>0</v>
      </c>
      <c r="R248" s="311">
        <f t="shared" ca="1" si="5"/>
        <v>0</v>
      </c>
      <c r="S248" s="311">
        <f t="shared" ca="1" si="6"/>
        <v>2.6392223170023321E-2</v>
      </c>
      <c r="T248" s="310">
        <f t="shared" ca="1" si="7"/>
        <v>1.0163866194053739E-2</v>
      </c>
    </row>
    <row r="249" spans="6:20">
      <c r="F249" s="301">
        <f t="shared" si="8"/>
        <v>41487</v>
      </c>
      <c r="G249" s="308">
        <f t="shared" ca="1" si="0"/>
        <v>0</v>
      </c>
      <c r="H249" s="311">
        <f t="shared" ca="1" si="1"/>
        <v>-1</v>
      </c>
      <c r="I249" s="311">
        <f t="shared" ca="1" si="2"/>
        <v>-1</v>
      </c>
      <c r="J249" s="310">
        <f t="shared" ca="1" si="3"/>
        <v>-1</v>
      </c>
      <c r="P249" s="301">
        <f t="shared" si="9"/>
        <v>41487</v>
      </c>
      <c r="Q249" s="308">
        <f t="shared" ca="1" si="4"/>
        <v>0</v>
      </c>
      <c r="R249" s="311">
        <f t="shared" ca="1" si="5"/>
        <v>0</v>
      </c>
      <c r="S249" s="311">
        <f t="shared" ca="1" si="6"/>
        <v>-1</v>
      </c>
      <c r="T249" s="310">
        <f t="shared" ca="1" si="7"/>
        <v>-1</v>
      </c>
    </row>
    <row r="250" spans="6:20">
      <c r="F250" s="301">
        <f t="shared" si="8"/>
        <v>41518</v>
      </c>
      <c r="G250" s="308">
        <f t="shared" ca="1" si="0"/>
        <v>-1</v>
      </c>
      <c r="H250" s="311">
        <f t="shared" ca="1" si="1"/>
        <v>-1</v>
      </c>
      <c r="I250" s="311">
        <f t="shared" ca="1" si="2"/>
        <v>-1</v>
      </c>
      <c r="J250" s="310">
        <f t="shared" ca="1" si="3"/>
        <v>-1</v>
      </c>
      <c r="P250" s="301">
        <f t="shared" si="9"/>
        <v>41518</v>
      </c>
      <c r="Q250" s="308">
        <f t="shared" ca="1" si="4"/>
        <v>0</v>
      </c>
      <c r="R250" s="311">
        <f t="shared" ca="1" si="5"/>
        <v>0</v>
      </c>
      <c r="S250" s="311">
        <f t="shared" ca="1" si="6"/>
        <v>-1</v>
      </c>
      <c r="T250" s="310">
        <f t="shared" ca="1" si="7"/>
        <v>-1</v>
      </c>
    </row>
    <row r="251" spans="6:20">
      <c r="F251" s="301">
        <f t="shared" si="8"/>
        <v>41548</v>
      </c>
      <c r="G251" s="308">
        <f t="shared" ca="1" si="0"/>
        <v>-1</v>
      </c>
      <c r="H251" s="311">
        <f t="shared" ca="1" si="1"/>
        <v>-1</v>
      </c>
      <c r="I251" s="311">
        <f t="shared" ca="1" si="2"/>
        <v>-1</v>
      </c>
      <c r="J251" s="310">
        <f t="shared" ca="1" si="3"/>
        <v>-1</v>
      </c>
      <c r="P251" s="301">
        <f t="shared" si="9"/>
        <v>41548</v>
      </c>
      <c r="Q251" s="308">
        <f t="shared" ca="1" si="4"/>
        <v>0</v>
      </c>
      <c r="R251" s="311">
        <f t="shared" ca="1" si="5"/>
        <v>0</v>
      </c>
      <c r="S251" s="311">
        <f t="shared" ca="1" si="6"/>
        <v>-1</v>
      </c>
      <c r="T251" s="310">
        <f t="shared" ca="1" si="7"/>
        <v>-1</v>
      </c>
    </row>
    <row r="252" spans="6:20">
      <c r="F252" s="301">
        <f t="shared" si="8"/>
        <v>41579</v>
      </c>
      <c r="G252" s="308">
        <f t="shared" ca="1" si="0"/>
        <v>-1</v>
      </c>
      <c r="H252" s="311">
        <f t="shared" ca="1" si="1"/>
        <v>-1</v>
      </c>
      <c r="I252" s="311">
        <f t="shared" ca="1" si="2"/>
        <v>-1</v>
      </c>
      <c r="J252" s="310">
        <f t="shared" ca="1" si="3"/>
        <v>-1</v>
      </c>
      <c r="P252" s="301">
        <f t="shared" si="9"/>
        <v>41579</v>
      </c>
      <c r="Q252" s="308">
        <f t="shared" ca="1" si="4"/>
        <v>0</v>
      </c>
      <c r="R252" s="311">
        <f t="shared" ca="1" si="5"/>
        <v>0</v>
      </c>
      <c r="S252" s="311">
        <f t="shared" ca="1" si="6"/>
        <v>-1</v>
      </c>
      <c r="T252" s="310">
        <f t="shared" ca="1" si="7"/>
        <v>-1</v>
      </c>
    </row>
    <row r="253" spans="6:20">
      <c r="F253" s="301">
        <f t="shared" si="8"/>
        <v>41609</v>
      </c>
      <c r="G253" s="308">
        <f t="shared" ca="1" si="0"/>
        <v>-1</v>
      </c>
      <c r="H253" s="311">
        <f t="shared" ca="1" si="1"/>
        <v>-1</v>
      </c>
      <c r="I253" s="311">
        <f t="shared" ca="1" si="2"/>
        <v>-1</v>
      </c>
      <c r="J253" s="310">
        <f t="shared" ca="1" si="3"/>
        <v>-1</v>
      </c>
      <c r="P253" s="301">
        <f t="shared" si="9"/>
        <v>41609</v>
      </c>
      <c r="Q253" s="308">
        <f t="shared" ca="1" si="4"/>
        <v>0</v>
      </c>
      <c r="R253" s="311">
        <f t="shared" ca="1" si="5"/>
        <v>0</v>
      </c>
      <c r="S253" s="311">
        <f t="shared" ca="1" si="6"/>
        <v>-1</v>
      </c>
      <c r="T253" s="310">
        <f t="shared" ca="1" si="7"/>
        <v>-1</v>
      </c>
    </row>
    <row r="254" spans="6:20">
      <c r="F254" s="301">
        <f t="shared" si="8"/>
        <v>41640</v>
      </c>
      <c r="G254" s="308">
        <f t="shared" ca="1" si="0"/>
        <v>0</v>
      </c>
      <c r="H254" s="311">
        <f t="shared" ca="1" si="1"/>
        <v>0</v>
      </c>
      <c r="I254" s="311">
        <f t="shared" ca="1" si="2"/>
        <v>-1</v>
      </c>
      <c r="J254" s="310">
        <f t="shared" ca="1" si="3"/>
        <v>-1</v>
      </c>
      <c r="P254" s="301">
        <f t="shared" si="9"/>
        <v>41640</v>
      </c>
      <c r="Q254" s="308">
        <f t="shared" ca="1" si="4"/>
        <v>0</v>
      </c>
      <c r="R254" s="311">
        <f t="shared" ca="1" si="5"/>
        <v>0</v>
      </c>
      <c r="S254" s="311">
        <f t="shared" ca="1" si="6"/>
        <v>-1</v>
      </c>
      <c r="T254" s="310">
        <f t="shared" ca="1" si="7"/>
        <v>-1</v>
      </c>
    </row>
    <row r="255" spans="6:20">
      <c r="F255" s="301">
        <f t="shared" si="8"/>
        <v>41671</v>
      </c>
      <c r="G255" s="308">
        <f t="shared" ca="1" si="0"/>
        <v>0</v>
      </c>
      <c r="H255" s="311">
        <f t="shared" ca="1" si="1"/>
        <v>0</v>
      </c>
      <c r="I255" s="311">
        <f t="shared" ca="1" si="2"/>
        <v>-1</v>
      </c>
      <c r="J255" s="310">
        <f t="shared" ca="1" si="3"/>
        <v>-1</v>
      </c>
      <c r="P255" s="301">
        <f t="shared" si="9"/>
        <v>41671</v>
      </c>
      <c r="Q255" s="308">
        <f t="shared" ca="1" si="4"/>
        <v>0</v>
      </c>
      <c r="R255" s="311">
        <f t="shared" ca="1" si="5"/>
        <v>0</v>
      </c>
      <c r="S255" s="311">
        <f t="shared" ca="1" si="6"/>
        <v>-1</v>
      </c>
      <c r="T255" s="310">
        <f t="shared" ca="1" si="7"/>
        <v>-1</v>
      </c>
    </row>
    <row r="256" spans="6:20">
      <c r="F256" s="301">
        <f t="shared" si="8"/>
        <v>41699</v>
      </c>
      <c r="G256" s="308">
        <f t="shared" ca="1" si="0"/>
        <v>-1</v>
      </c>
      <c r="H256" s="311">
        <f t="shared" ca="1" si="1"/>
        <v>0</v>
      </c>
      <c r="I256" s="311">
        <f t="shared" ca="1" si="2"/>
        <v>-1</v>
      </c>
      <c r="J256" s="310">
        <f t="shared" ca="1" si="3"/>
        <v>-1</v>
      </c>
      <c r="P256" s="301">
        <f t="shared" si="9"/>
        <v>41699</v>
      </c>
      <c r="Q256" s="308">
        <f t="shared" ca="1" si="4"/>
        <v>0</v>
      </c>
      <c r="R256" s="311">
        <f t="shared" ca="1" si="5"/>
        <v>0</v>
      </c>
      <c r="S256" s="311">
        <f t="shared" ca="1" si="6"/>
        <v>-1</v>
      </c>
      <c r="T256" s="310">
        <f t="shared" ca="1" si="7"/>
        <v>-1</v>
      </c>
    </row>
    <row r="257" spans="6:20">
      <c r="F257" s="301">
        <f t="shared" si="8"/>
        <v>41730</v>
      </c>
      <c r="G257" s="308">
        <f t="shared" ca="1" si="0"/>
        <v>-1</v>
      </c>
      <c r="H257" s="311">
        <f t="shared" ca="1" si="1"/>
        <v>0</v>
      </c>
      <c r="I257" s="311">
        <f t="shared" ca="1" si="2"/>
        <v>-1</v>
      </c>
      <c r="J257" s="310">
        <f t="shared" ca="1" si="3"/>
        <v>-1</v>
      </c>
      <c r="P257" s="301">
        <f t="shared" si="9"/>
        <v>41730</v>
      </c>
      <c r="Q257" s="308">
        <f t="shared" ca="1" si="4"/>
        <v>0</v>
      </c>
      <c r="R257" s="311">
        <f t="shared" ca="1" si="5"/>
        <v>0</v>
      </c>
      <c r="S257" s="311">
        <f t="shared" ca="1" si="6"/>
        <v>-1</v>
      </c>
      <c r="T257" s="310">
        <f t="shared" ca="1" si="7"/>
        <v>-1</v>
      </c>
    </row>
    <row r="258" spans="6:20">
      <c r="F258" s="301">
        <f t="shared" si="8"/>
        <v>41760</v>
      </c>
      <c r="G258" s="308">
        <f t="shared" ca="1" si="0"/>
        <v>-1</v>
      </c>
      <c r="H258" s="311">
        <f t="shared" ca="1" si="1"/>
        <v>0</v>
      </c>
      <c r="I258" s="311">
        <f t="shared" ca="1" si="2"/>
        <v>-1</v>
      </c>
      <c r="J258" s="310">
        <f t="shared" ca="1" si="3"/>
        <v>-1</v>
      </c>
      <c r="P258" s="301">
        <f t="shared" si="9"/>
        <v>41760</v>
      </c>
      <c r="Q258" s="308">
        <f t="shared" ca="1" si="4"/>
        <v>0</v>
      </c>
      <c r="R258" s="311">
        <f t="shared" ca="1" si="5"/>
        <v>0</v>
      </c>
      <c r="S258" s="311">
        <f t="shared" ca="1" si="6"/>
        <v>-1</v>
      </c>
      <c r="T258" s="310">
        <f t="shared" ca="1" si="7"/>
        <v>-1</v>
      </c>
    </row>
    <row r="259" spans="6:20">
      <c r="F259" s="301">
        <f t="shared" si="8"/>
        <v>41791</v>
      </c>
      <c r="G259" s="308">
        <f t="shared" ca="1" si="0"/>
        <v>-1</v>
      </c>
      <c r="H259" s="311">
        <f t="shared" ca="1" si="1"/>
        <v>0</v>
      </c>
      <c r="I259" s="311">
        <f t="shared" ca="1" si="2"/>
        <v>-1</v>
      </c>
      <c r="J259" s="310">
        <f t="shared" ca="1" si="3"/>
        <v>-1</v>
      </c>
      <c r="P259" s="301">
        <f t="shared" si="9"/>
        <v>41791</v>
      </c>
      <c r="Q259" s="308">
        <f t="shared" ca="1" si="4"/>
        <v>0</v>
      </c>
      <c r="R259" s="311">
        <f t="shared" ca="1" si="5"/>
        <v>0</v>
      </c>
      <c r="S259" s="311">
        <f t="shared" ca="1" si="6"/>
        <v>-1</v>
      </c>
      <c r="T259" s="310">
        <f t="shared" ca="1" si="7"/>
        <v>-1</v>
      </c>
    </row>
    <row r="260" spans="6:20">
      <c r="F260" s="301">
        <f t="shared" si="8"/>
        <v>41821</v>
      </c>
      <c r="G260" s="308">
        <f t="shared" ca="1" si="0"/>
        <v>0</v>
      </c>
      <c r="H260" s="311">
        <f t="shared" ca="1" si="1"/>
        <v>0</v>
      </c>
      <c r="I260" s="311">
        <f t="shared" ca="1" si="2"/>
        <v>-1</v>
      </c>
      <c r="J260" s="310">
        <f t="shared" ca="1" si="3"/>
        <v>-1</v>
      </c>
      <c r="P260" s="301">
        <f t="shared" si="9"/>
        <v>41821</v>
      </c>
      <c r="Q260" s="308">
        <f t="shared" ca="1" si="4"/>
        <v>0</v>
      </c>
      <c r="R260" s="311">
        <f t="shared" ca="1" si="5"/>
        <v>0</v>
      </c>
      <c r="S260" s="311">
        <f t="shared" ca="1" si="6"/>
        <v>-1</v>
      </c>
      <c r="T260" s="310">
        <f t="shared" ca="1" si="7"/>
        <v>-1</v>
      </c>
    </row>
    <row r="261" spans="6:20">
      <c r="F261" s="301">
        <f t="shared" si="8"/>
        <v>41852</v>
      </c>
      <c r="G261" s="308">
        <f t="shared" ca="1" si="0"/>
        <v>0</v>
      </c>
      <c r="H261" s="311">
        <f t="shared" ca="1" si="1"/>
        <v>0</v>
      </c>
      <c r="I261" s="311">
        <f t="shared" ca="1" si="2"/>
        <v>-1</v>
      </c>
      <c r="J261" s="310">
        <f t="shared" ca="1" si="3"/>
        <v>-1</v>
      </c>
      <c r="P261" s="301">
        <f t="shared" si="9"/>
        <v>41852</v>
      </c>
      <c r="Q261" s="308">
        <f t="shared" ca="1" si="4"/>
        <v>0</v>
      </c>
      <c r="R261" s="311">
        <f t="shared" ca="1" si="5"/>
        <v>0</v>
      </c>
      <c r="S261" s="311">
        <f t="shared" ca="1" si="6"/>
        <v>-1</v>
      </c>
      <c r="T261" s="310">
        <f t="shared" ca="1" si="7"/>
        <v>-1</v>
      </c>
    </row>
    <row r="262" spans="6:20">
      <c r="F262" s="301">
        <f t="shared" si="8"/>
        <v>41883</v>
      </c>
      <c r="G262" s="308">
        <f t="shared" ca="1" si="0"/>
        <v>-1</v>
      </c>
      <c r="H262" s="311">
        <f t="shared" ca="1" si="1"/>
        <v>0</v>
      </c>
      <c r="I262" s="311">
        <f t="shared" ca="1" si="2"/>
        <v>-1</v>
      </c>
      <c r="J262" s="310">
        <f t="shared" ca="1" si="3"/>
        <v>-1</v>
      </c>
      <c r="P262" s="301">
        <f t="shared" si="9"/>
        <v>41883</v>
      </c>
      <c r="Q262" s="308">
        <f t="shared" ca="1" si="4"/>
        <v>0</v>
      </c>
      <c r="R262" s="311">
        <f t="shared" ca="1" si="5"/>
        <v>0</v>
      </c>
      <c r="S262" s="311">
        <f t="shared" ca="1" si="6"/>
        <v>-1</v>
      </c>
      <c r="T262" s="310">
        <f t="shared" ca="1" si="7"/>
        <v>-1</v>
      </c>
    </row>
    <row r="263" spans="6:20">
      <c r="F263" s="301">
        <f t="shared" si="8"/>
        <v>41913</v>
      </c>
      <c r="G263" s="308">
        <f t="shared" ca="1" si="0"/>
        <v>-1</v>
      </c>
      <c r="H263" s="311">
        <f t="shared" ca="1" si="1"/>
        <v>0</v>
      </c>
      <c r="I263" s="311">
        <f t="shared" ca="1" si="2"/>
        <v>-1</v>
      </c>
      <c r="J263" s="310">
        <f t="shared" ca="1" si="3"/>
        <v>-1</v>
      </c>
      <c r="P263" s="301">
        <f t="shared" si="9"/>
        <v>41913</v>
      </c>
      <c r="Q263" s="308">
        <f t="shared" ca="1" si="4"/>
        <v>0</v>
      </c>
      <c r="R263" s="311">
        <f t="shared" ca="1" si="5"/>
        <v>0</v>
      </c>
      <c r="S263" s="311">
        <f t="shared" ca="1" si="6"/>
        <v>-1</v>
      </c>
      <c r="T263" s="310">
        <f t="shared" ca="1" si="7"/>
        <v>-1</v>
      </c>
    </row>
    <row r="264" spans="6:20">
      <c r="F264" s="301">
        <f t="shared" si="8"/>
        <v>41944</v>
      </c>
      <c r="G264" s="308">
        <f t="shared" ca="1" si="0"/>
        <v>-1</v>
      </c>
      <c r="H264" s="311">
        <f t="shared" ca="1" si="1"/>
        <v>0</v>
      </c>
      <c r="I264" s="311">
        <f t="shared" ca="1" si="2"/>
        <v>-1</v>
      </c>
      <c r="J264" s="310">
        <f t="shared" ca="1" si="3"/>
        <v>-1</v>
      </c>
      <c r="P264" s="301">
        <f t="shared" si="9"/>
        <v>41944</v>
      </c>
      <c r="Q264" s="308">
        <f t="shared" ca="1" si="4"/>
        <v>0</v>
      </c>
      <c r="R264" s="311">
        <f t="shared" ca="1" si="5"/>
        <v>0</v>
      </c>
      <c r="S264" s="311">
        <f t="shared" ca="1" si="6"/>
        <v>-1</v>
      </c>
      <c r="T264" s="310">
        <f t="shared" ca="1" si="7"/>
        <v>-1</v>
      </c>
    </row>
    <row r="265" spans="6:20">
      <c r="F265" s="301">
        <f t="shared" si="8"/>
        <v>41974</v>
      </c>
      <c r="G265" s="308">
        <f t="shared" ca="1" si="0"/>
        <v>-1</v>
      </c>
      <c r="H265" s="311">
        <f t="shared" ca="1" si="1"/>
        <v>0</v>
      </c>
      <c r="I265" s="311">
        <f t="shared" ca="1" si="2"/>
        <v>-1</v>
      </c>
      <c r="J265" s="310">
        <f t="shared" ca="1" si="3"/>
        <v>-1</v>
      </c>
      <c r="P265" s="301">
        <f t="shared" si="9"/>
        <v>41974</v>
      </c>
      <c r="Q265" s="308">
        <f t="shared" ca="1" si="4"/>
        <v>0</v>
      </c>
      <c r="R265" s="311">
        <f t="shared" ca="1" si="5"/>
        <v>0</v>
      </c>
      <c r="S265" s="311">
        <f t="shared" ca="1" si="6"/>
        <v>-1</v>
      </c>
      <c r="T265" s="310">
        <f t="shared" ca="1" si="7"/>
        <v>-1</v>
      </c>
    </row>
    <row r="266" spans="6:20">
      <c r="F266" s="301">
        <f t="shared" si="8"/>
        <v>42005</v>
      </c>
      <c r="G266" s="308">
        <f t="shared" ca="1" si="0"/>
        <v>0</v>
      </c>
      <c r="H266" s="311">
        <f t="shared" ca="1" si="1"/>
        <v>0</v>
      </c>
      <c r="I266" s="311">
        <f t="shared" ca="1" si="2"/>
        <v>-1</v>
      </c>
      <c r="J266" s="310">
        <f t="shared" ca="1" si="3"/>
        <v>-1</v>
      </c>
      <c r="P266" s="301">
        <f t="shared" si="9"/>
        <v>42005</v>
      </c>
      <c r="Q266" s="308">
        <f t="shared" ca="1" si="4"/>
        <v>0</v>
      </c>
      <c r="R266" s="311">
        <f t="shared" ca="1" si="5"/>
        <v>0</v>
      </c>
      <c r="S266" s="311">
        <f t="shared" ca="1" si="6"/>
        <v>-1</v>
      </c>
      <c r="T266" s="310">
        <f t="shared" ca="1" si="7"/>
        <v>-1</v>
      </c>
    </row>
    <row r="267" spans="6:20">
      <c r="F267" s="301">
        <f t="shared" si="8"/>
        <v>42036</v>
      </c>
      <c r="G267" s="308">
        <f t="shared" ca="1" si="0"/>
        <v>0</v>
      </c>
      <c r="H267" s="311">
        <f t="shared" ca="1" si="1"/>
        <v>0</v>
      </c>
      <c r="I267" s="311">
        <f t="shared" ca="1" si="2"/>
        <v>-1</v>
      </c>
      <c r="J267" s="310">
        <f t="shared" ca="1" si="3"/>
        <v>-1</v>
      </c>
      <c r="P267" s="301">
        <f t="shared" si="9"/>
        <v>42036</v>
      </c>
      <c r="Q267" s="308">
        <f t="shared" ca="1" si="4"/>
        <v>0</v>
      </c>
      <c r="R267" s="311">
        <f t="shared" ca="1" si="5"/>
        <v>0</v>
      </c>
      <c r="S267" s="311">
        <f t="shared" ca="1" si="6"/>
        <v>-1</v>
      </c>
      <c r="T267" s="310">
        <f t="shared" ca="1" si="7"/>
        <v>-1</v>
      </c>
    </row>
    <row r="268" spans="6:20">
      <c r="F268" s="301">
        <f t="shared" si="8"/>
        <v>42064</v>
      </c>
      <c r="G268" s="308">
        <f t="shared" ca="1" si="0"/>
        <v>-1</v>
      </c>
      <c r="H268" s="311">
        <f t="shared" ca="1" si="1"/>
        <v>0</v>
      </c>
      <c r="I268" s="311">
        <f t="shared" ca="1" si="2"/>
        <v>-1</v>
      </c>
      <c r="J268" s="310">
        <f t="shared" ca="1" si="3"/>
        <v>-1</v>
      </c>
      <c r="P268" s="301">
        <f t="shared" si="9"/>
        <v>42064</v>
      </c>
      <c r="Q268" s="308">
        <f t="shared" ca="1" si="4"/>
        <v>0</v>
      </c>
      <c r="R268" s="311">
        <f t="shared" ca="1" si="5"/>
        <v>0</v>
      </c>
      <c r="S268" s="311">
        <f t="shared" ca="1" si="6"/>
        <v>-1</v>
      </c>
      <c r="T268" s="310">
        <f t="shared" ca="1" si="7"/>
        <v>-1</v>
      </c>
    </row>
    <row r="269" spans="6:20">
      <c r="F269" s="301">
        <f t="shared" si="8"/>
        <v>42095</v>
      </c>
      <c r="G269" s="308">
        <f t="shared" ca="1" si="0"/>
        <v>-1</v>
      </c>
      <c r="H269" s="311">
        <f t="shared" ca="1" si="1"/>
        <v>0</v>
      </c>
      <c r="I269" s="311">
        <f t="shared" ca="1" si="2"/>
        <v>-1</v>
      </c>
      <c r="J269" s="310">
        <f t="shared" ca="1" si="3"/>
        <v>-1</v>
      </c>
      <c r="P269" s="301">
        <f t="shared" si="9"/>
        <v>42095</v>
      </c>
      <c r="Q269" s="308">
        <f t="shared" ca="1" si="4"/>
        <v>0</v>
      </c>
      <c r="R269" s="311">
        <f t="shared" ca="1" si="5"/>
        <v>0</v>
      </c>
      <c r="S269" s="311">
        <f t="shared" ca="1" si="6"/>
        <v>-1</v>
      </c>
      <c r="T269" s="310">
        <f t="shared" ca="1" si="7"/>
        <v>-1</v>
      </c>
    </row>
    <row r="270" spans="6:20">
      <c r="F270" s="301">
        <f t="shared" si="8"/>
        <v>42125</v>
      </c>
      <c r="G270" s="308">
        <f t="shared" ca="1" si="0"/>
        <v>-1</v>
      </c>
      <c r="H270" s="311">
        <f t="shared" ca="1" si="1"/>
        <v>0</v>
      </c>
      <c r="I270" s="311">
        <f t="shared" ca="1" si="2"/>
        <v>-1</v>
      </c>
      <c r="J270" s="310">
        <f t="shared" ca="1" si="3"/>
        <v>-1</v>
      </c>
      <c r="P270" s="301">
        <f t="shared" si="9"/>
        <v>42125</v>
      </c>
      <c r="Q270" s="308">
        <f t="shared" ca="1" si="4"/>
        <v>0</v>
      </c>
      <c r="R270" s="311">
        <f t="shared" ca="1" si="5"/>
        <v>0</v>
      </c>
      <c r="S270" s="311">
        <f t="shared" ca="1" si="6"/>
        <v>-1</v>
      </c>
      <c r="T270" s="310">
        <f t="shared" ca="1" si="7"/>
        <v>-1</v>
      </c>
    </row>
    <row r="271" spans="6:20">
      <c r="F271" s="301">
        <f t="shared" si="8"/>
        <v>42156</v>
      </c>
      <c r="G271" s="308">
        <f t="shared" ca="1" si="0"/>
        <v>-1</v>
      </c>
      <c r="H271" s="311">
        <f t="shared" ca="1" si="1"/>
        <v>0</v>
      </c>
      <c r="I271" s="311">
        <f t="shared" ca="1" si="2"/>
        <v>-1</v>
      </c>
      <c r="J271" s="310">
        <f t="shared" ca="1" si="3"/>
        <v>-1</v>
      </c>
      <c r="P271" s="301">
        <f t="shared" si="9"/>
        <v>42156</v>
      </c>
      <c r="Q271" s="308">
        <f t="shared" ca="1" si="4"/>
        <v>0</v>
      </c>
      <c r="R271" s="311">
        <f t="shared" ca="1" si="5"/>
        <v>0</v>
      </c>
      <c r="S271" s="311">
        <f t="shared" ca="1" si="6"/>
        <v>-1</v>
      </c>
      <c r="T271" s="310">
        <f t="shared" ca="1" si="7"/>
        <v>-1</v>
      </c>
    </row>
    <row r="272" spans="6:20">
      <c r="F272" s="301">
        <f t="shared" si="8"/>
        <v>42186</v>
      </c>
      <c r="G272" s="308">
        <f t="shared" ca="1" si="0"/>
        <v>0</v>
      </c>
      <c r="H272" s="311">
        <f t="shared" ca="1" si="1"/>
        <v>0</v>
      </c>
      <c r="I272" s="311">
        <f t="shared" ca="1" si="2"/>
        <v>-1</v>
      </c>
      <c r="J272" s="310">
        <f t="shared" ca="1" si="3"/>
        <v>-1</v>
      </c>
      <c r="P272" s="301">
        <f t="shared" si="9"/>
        <v>42186</v>
      </c>
      <c r="Q272" s="308">
        <f t="shared" ca="1" si="4"/>
        <v>0</v>
      </c>
      <c r="R272" s="311">
        <f t="shared" ca="1" si="5"/>
        <v>0</v>
      </c>
      <c r="S272" s="311">
        <f t="shared" ca="1" si="6"/>
        <v>-1</v>
      </c>
      <c r="T272" s="310">
        <f t="shared" ca="1" si="7"/>
        <v>-1</v>
      </c>
    </row>
    <row r="273" spans="6:20">
      <c r="F273" s="301">
        <f t="shared" si="8"/>
        <v>42217</v>
      </c>
      <c r="G273" s="308">
        <f t="shared" ca="1" si="0"/>
        <v>0</v>
      </c>
      <c r="H273" s="311">
        <f t="shared" ca="1" si="1"/>
        <v>0</v>
      </c>
      <c r="I273" s="311">
        <f t="shared" ca="1" si="2"/>
        <v>-1</v>
      </c>
      <c r="J273" s="310">
        <f t="shared" ca="1" si="3"/>
        <v>-1</v>
      </c>
      <c r="P273" s="301">
        <f t="shared" si="9"/>
        <v>42217</v>
      </c>
      <c r="Q273" s="308">
        <f t="shared" ca="1" si="4"/>
        <v>0</v>
      </c>
      <c r="R273" s="311">
        <f t="shared" ca="1" si="5"/>
        <v>0</v>
      </c>
      <c r="S273" s="311">
        <f t="shared" ca="1" si="6"/>
        <v>-1</v>
      </c>
      <c r="T273" s="310">
        <f t="shared" ca="1" si="7"/>
        <v>-1</v>
      </c>
    </row>
    <row r="274" spans="6:20">
      <c r="F274" s="301">
        <f t="shared" si="8"/>
        <v>42248</v>
      </c>
      <c r="G274" s="308">
        <f t="shared" ref="G274:G305" ca="1" si="10">+IF(ISERROR(G35/C35-1),0,G35/C35-1)</f>
        <v>-1</v>
      </c>
      <c r="H274" s="311">
        <f t="shared" ref="H274:H305" ca="1" si="11">+IF(ISERROR(H35/D35-1),0,H35/D35-1)</f>
        <v>0</v>
      </c>
      <c r="I274" s="311">
        <f t="shared" ref="I274:I305" ca="1" si="12">+IF(ISERROR(I35/E35-1),0,I35/E35-1)</f>
        <v>-1</v>
      </c>
      <c r="J274" s="310">
        <f t="shared" ref="J274:J305" ca="1" si="13">+IF(ISERROR(J35/F35-1),0,J35/F35-1)</f>
        <v>-1</v>
      </c>
      <c r="P274" s="301">
        <f t="shared" si="9"/>
        <v>42248</v>
      </c>
      <c r="Q274" s="308">
        <f t="shared" ca="1" si="4"/>
        <v>0</v>
      </c>
      <c r="R274" s="311">
        <f t="shared" ca="1" si="5"/>
        <v>0</v>
      </c>
      <c r="S274" s="311">
        <f t="shared" ca="1" si="6"/>
        <v>-1</v>
      </c>
      <c r="T274" s="310">
        <f t="shared" ca="1" si="7"/>
        <v>-1</v>
      </c>
    </row>
    <row r="275" spans="6:20">
      <c r="F275" s="301">
        <f t="shared" si="8"/>
        <v>42278</v>
      </c>
      <c r="G275" s="308">
        <f t="shared" ca="1" si="10"/>
        <v>-1</v>
      </c>
      <c r="H275" s="311">
        <f t="shared" ca="1" si="11"/>
        <v>0</v>
      </c>
      <c r="I275" s="311">
        <f t="shared" ca="1" si="12"/>
        <v>-1</v>
      </c>
      <c r="J275" s="310">
        <f t="shared" ca="1" si="13"/>
        <v>-1</v>
      </c>
      <c r="P275" s="301">
        <f t="shared" si="9"/>
        <v>42278</v>
      </c>
      <c r="Q275" s="308">
        <f t="shared" ca="1" si="4"/>
        <v>0</v>
      </c>
      <c r="R275" s="311">
        <f t="shared" ca="1" si="5"/>
        <v>0</v>
      </c>
      <c r="S275" s="311">
        <f t="shared" ca="1" si="6"/>
        <v>-1</v>
      </c>
      <c r="T275" s="310">
        <f t="shared" ca="1" si="7"/>
        <v>-1</v>
      </c>
    </row>
    <row r="276" spans="6:20">
      <c r="F276" s="301">
        <f t="shared" si="8"/>
        <v>42309</v>
      </c>
      <c r="G276" s="308">
        <f t="shared" ca="1" si="10"/>
        <v>-1</v>
      </c>
      <c r="H276" s="311">
        <f t="shared" ca="1" si="11"/>
        <v>0</v>
      </c>
      <c r="I276" s="311">
        <f t="shared" ca="1" si="12"/>
        <v>-1</v>
      </c>
      <c r="J276" s="310">
        <f t="shared" ca="1" si="13"/>
        <v>-1</v>
      </c>
      <c r="P276" s="301">
        <f t="shared" si="9"/>
        <v>42309</v>
      </c>
      <c r="Q276" s="308">
        <f t="shared" ca="1" si="4"/>
        <v>0</v>
      </c>
      <c r="R276" s="311">
        <f t="shared" ca="1" si="5"/>
        <v>0</v>
      </c>
      <c r="S276" s="311">
        <f t="shared" ca="1" si="6"/>
        <v>-1</v>
      </c>
      <c r="T276" s="310">
        <f t="shared" ca="1" si="7"/>
        <v>-1</v>
      </c>
    </row>
    <row r="277" spans="6:20">
      <c r="F277" s="301">
        <f t="shared" si="8"/>
        <v>42339</v>
      </c>
      <c r="G277" s="308">
        <f t="shared" ca="1" si="10"/>
        <v>-1</v>
      </c>
      <c r="H277" s="311">
        <f t="shared" ca="1" si="11"/>
        <v>0</v>
      </c>
      <c r="I277" s="311">
        <f t="shared" ca="1" si="12"/>
        <v>-1</v>
      </c>
      <c r="J277" s="310">
        <f t="shared" ca="1" si="13"/>
        <v>-1</v>
      </c>
      <c r="P277" s="301">
        <f t="shared" si="9"/>
        <v>42339</v>
      </c>
      <c r="Q277" s="308">
        <f t="shared" ca="1" si="4"/>
        <v>0</v>
      </c>
      <c r="R277" s="311">
        <f t="shared" ca="1" si="5"/>
        <v>0</v>
      </c>
      <c r="S277" s="311">
        <f t="shared" ca="1" si="6"/>
        <v>-1</v>
      </c>
      <c r="T277" s="310">
        <f t="shared" ca="1" si="7"/>
        <v>-1</v>
      </c>
    </row>
    <row r="278" spans="6:20">
      <c r="F278" s="301">
        <f t="shared" si="8"/>
        <v>42370</v>
      </c>
      <c r="G278" s="308">
        <f t="shared" ca="1" si="10"/>
        <v>0</v>
      </c>
      <c r="H278" s="311">
        <f t="shared" ca="1" si="11"/>
        <v>0</v>
      </c>
      <c r="I278" s="311">
        <f t="shared" ca="1" si="12"/>
        <v>-1</v>
      </c>
      <c r="J278" s="310">
        <f t="shared" ca="1" si="13"/>
        <v>-1</v>
      </c>
      <c r="P278" s="301">
        <f t="shared" si="9"/>
        <v>42370</v>
      </c>
      <c r="Q278" s="308">
        <f t="shared" ca="1" si="4"/>
        <v>0</v>
      </c>
      <c r="R278" s="311">
        <f t="shared" ca="1" si="5"/>
        <v>0</v>
      </c>
      <c r="S278" s="311">
        <f t="shared" ca="1" si="6"/>
        <v>-1</v>
      </c>
      <c r="T278" s="310">
        <f t="shared" ca="1" si="7"/>
        <v>-1</v>
      </c>
    </row>
    <row r="279" spans="6:20">
      <c r="F279" s="301">
        <f t="shared" si="8"/>
        <v>42401</v>
      </c>
      <c r="G279" s="308">
        <f t="shared" ca="1" si="10"/>
        <v>0</v>
      </c>
      <c r="H279" s="311">
        <f t="shared" ca="1" si="11"/>
        <v>0</v>
      </c>
      <c r="I279" s="311">
        <f t="shared" ca="1" si="12"/>
        <v>-1</v>
      </c>
      <c r="J279" s="310">
        <f t="shared" ca="1" si="13"/>
        <v>-1</v>
      </c>
      <c r="P279" s="301">
        <f t="shared" si="9"/>
        <v>42401</v>
      </c>
      <c r="Q279" s="308">
        <f t="shared" ca="1" si="4"/>
        <v>0</v>
      </c>
      <c r="R279" s="311">
        <f t="shared" ca="1" si="5"/>
        <v>0</v>
      </c>
      <c r="S279" s="311">
        <f t="shared" ca="1" si="6"/>
        <v>-1</v>
      </c>
      <c r="T279" s="310">
        <f t="shared" ca="1" si="7"/>
        <v>-1</v>
      </c>
    </row>
    <row r="280" spans="6:20">
      <c r="F280" s="301">
        <f t="shared" si="8"/>
        <v>42430</v>
      </c>
      <c r="G280" s="308">
        <f t="shared" ca="1" si="10"/>
        <v>-1</v>
      </c>
      <c r="H280" s="311">
        <f t="shared" ca="1" si="11"/>
        <v>0</v>
      </c>
      <c r="I280" s="311">
        <f t="shared" ca="1" si="12"/>
        <v>-1</v>
      </c>
      <c r="J280" s="310">
        <f t="shared" ca="1" si="13"/>
        <v>-1</v>
      </c>
      <c r="P280" s="301">
        <f t="shared" si="9"/>
        <v>42430</v>
      </c>
      <c r="Q280" s="308">
        <f t="shared" ca="1" si="4"/>
        <v>0</v>
      </c>
      <c r="R280" s="311">
        <f t="shared" ca="1" si="5"/>
        <v>0</v>
      </c>
      <c r="S280" s="311">
        <f t="shared" ca="1" si="6"/>
        <v>-1</v>
      </c>
      <c r="T280" s="310">
        <f t="shared" ca="1" si="7"/>
        <v>-1</v>
      </c>
    </row>
    <row r="281" spans="6:20">
      <c r="F281" s="301">
        <f t="shared" si="8"/>
        <v>42461</v>
      </c>
      <c r="G281" s="308">
        <f t="shared" ca="1" si="10"/>
        <v>-1</v>
      </c>
      <c r="H281" s="311">
        <f t="shared" ca="1" si="11"/>
        <v>0</v>
      </c>
      <c r="I281" s="311">
        <f t="shared" ca="1" si="12"/>
        <v>-1</v>
      </c>
      <c r="J281" s="310">
        <f t="shared" ca="1" si="13"/>
        <v>-1</v>
      </c>
      <c r="P281" s="301">
        <f t="shared" si="9"/>
        <v>42461</v>
      </c>
      <c r="Q281" s="308">
        <f t="shared" ca="1" si="4"/>
        <v>0</v>
      </c>
      <c r="R281" s="311">
        <f t="shared" ca="1" si="5"/>
        <v>0</v>
      </c>
      <c r="S281" s="311">
        <f t="shared" ca="1" si="6"/>
        <v>-1</v>
      </c>
      <c r="T281" s="310">
        <f t="shared" ca="1" si="7"/>
        <v>-1</v>
      </c>
    </row>
    <row r="282" spans="6:20">
      <c r="F282" s="301">
        <f t="shared" si="8"/>
        <v>42491</v>
      </c>
      <c r="G282" s="308">
        <f t="shared" ca="1" si="10"/>
        <v>-1</v>
      </c>
      <c r="H282" s="311">
        <f t="shared" ca="1" si="11"/>
        <v>0</v>
      </c>
      <c r="I282" s="311">
        <f t="shared" ca="1" si="12"/>
        <v>-1</v>
      </c>
      <c r="J282" s="310">
        <f t="shared" ca="1" si="13"/>
        <v>-1</v>
      </c>
      <c r="P282" s="301">
        <f t="shared" si="9"/>
        <v>42491</v>
      </c>
      <c r="Q282" s="308">
        <f t="shared" ca="1" si="4"/>
        <v>0</v>
      </c>
      <c r="R282" s="311">
        <f t="shared" ca="1" si="5"/>
        <v>0</v>
      </c>
      <c r="S282" s="311">
        <f t="shared" ca="1" si="6"/>
        <v>-1</v>
      </c>
      <c r="T282" s="310">
        <f t="shared" ca="1" si="7"/>
        <v>-1</v>
      </c>
    </row>
    <row r="283" spans="6:20">
      <c r="F283" s="301">
        <f t="shared" si="8"/>
        <v>42522</v>
      </c>
      <c r="G283" s="308">
        <f t="shared" ca="1" si="10"/>
        <v>-1</v>
      </c>
      <c r="H283" s="311">
        <f t="shared" ca="1" si="11"/>
        <v>0</v>
      </c>
      <c r="I283" s="311">
        <f t="shared" ca="1" si="12"/>
        <v>-1</v>
      </c>
      <c r="J283" s="310">
        <f t="shared" ca="1" si="13"/>
        <v>-1</v>
      </c>
      <c r="P283" s="301">
        <f t="shared" si="9"/>
        <v>42522</v>
      </c>
      <c r="Q283" s="308">
        <f t="shared" ca="1" si="4"/>
        <v>0</v>
      </c>
      <c r="R283" s="311">
        <f t="shared" ca="1" si="5"/>
        <v>0</v>
      </c>
      <c r="S283" s="311">
        <f t="shared" ca="1" si="6"/>
        <v>-1</v>
      </c>
      <c r="T283" s="310">
        <f t="shared" ca="1" si="7"/>
        <v>-1</v>
      </c>
    </row>
    <row r="284" spans="6:20">
      <c r="F284" s="301">
        <f t="shared" si="8"/>
        <v>42552</v>
      </c>
      <c r="G284" s="308">
        <f t="shared" ca="1" si="10"/>
        <v>0</v>
      </c>
      <c r="H284" s="311">
        <f t="shared" ca="1" si="11"/>
        <v>0</v>
      </c>
      <c r="I284" s="311">
        <f t="shared" ca="1" si="12"/>
        <v>-1</v>
      </c>
      <c r="J284" s="310">
        <f t="shared" ca="1" si="13"/>
        <v>-1</v>
      </c>
      <c r="P284" s="301">
        <f t="shared" si="9"/>
        <v>42552</v>
      </c>
      <c r="Q284" s="308">
        <f t="shared" ca="1" si="4"/>
        <v>0</v>
      </c>
      <c r="R284" s="311">
        <f t="shared" ca="1" si="5"/>
        <v>0</v>
      </c>
      <c r="S284" s="311">
        <f t="shared" ca="1" si="6"/>
        <v>-1</v>
      </c>
      <c r="T284" s="310">
        <f t="shared" ca="1" si="7"/>
        <v>-1</v>
      </c>
    </row>
    <row r="285" spans="6:20">
      <c r="F285" s="301">
        <f t="shared" si="8"/>
        <v>42583</v>
      </c>
      <c r="G285" s="308">
        <f t="shared" ca="1" si="10"/>
        <v>0</v>
      </c>
      <c r="H285" s="311">
        <f t="shared" ca="1" si="11"/>
        <v>0</v>
      </c>
      <c r="I285" s="311">
        <f t="shared" ca="1" si="12"/>
        <v>-1</v>
      </c>
      <c r="J285" s="310">
        <f t="shared" ca="1" si="13"/>
        <v>-1</v>
      </c>
      <c r="P285" s="301">
        <f t="shared" si="9"/>
        <v>42583</v>
      </c>
      <c r="Q285" s="308">
        <f t="shared" ca="1" si="4"/>
        <v>0</v>
      </c>
      <c r="R285" s="311">
        <f t="shared" ca="1" si="5"/>
        <v>0</v>
      </c>
      <c r="S285" s="311">
        <f t="shared" ca="1" si="6"/>
        <v>-1</v>
      </c>
      <c r="T285" s="310">
        <f t="shared" ca="1" si="7"/>
        <v>-1</v>
      </c>
    </row>
    <row r="286" spans="6:20">
      <c r="F286" s="301">
        <f t="shared" si="8"/>
        <v>42614</v>
      </c>
      <c r="G286" s="308">
        <f t="shared" ca="1" si="10"/>
        <v>-1</v>
      </c>
      <c r="H286" s="311">
        <f t="shared" ca="1" si="11"/>
        <v>0</v>
      </c>
      <c r="I286" s="311">
        <f t="shared" ca="1" si="12"/>
        <v>-1</v>
      </c>
      <c r="J286" s="310">
        <f t="shared" ca="1" si="13"/>
        <v>-1</v>
      </c>
      <c r="P286" s="301">
        <f t="shared" si="9"/>
        <v>42614</v>
      </c>
      <c r="Q286" s="308">
        <f t="shared" ca="1" si="4"/>
        <v>0</v>
      </c>
      <c r="R286" s="311">
        <f t="shared" ca="1" si="5"/>
        <v>0</v>
      </c>
      <c r="S286" s="311">
        <f t="shared" ca="1" si="6"/>
        <v>-1</v>
      </c>
      <c r="T286" s="310">
        <f t="shared" ca="1" si="7"/>
        <v>-1</v>
      </c>
    </row>
    <row r="287" spans="6:20">
      <c r="F287" s="301">
        <f t="shared" si="8"/>
        <v>42644</v>
      </c>
      <c r="G287" s="308">
        <f t="shared" ca="1" si="10"/>
        <v>-1</v>
      </c>
      <c r="H287" s="311">
        <f t="shared" ca="1" si="11"/>
        <v>0</v>
      </c>
      <c r="I287" s="311">
        <f t="shared" ca="1" si="12"/>
        <v>-1</v>
      </c>
      <c r="J287" s="310">
        <f t="shared" ca="1" si="13"/>
        <v>-1</v>
      </c>
      <c r="P287" s="301">
        <f t="shared" si="9"/>
        <v>42644</v>
      </c>
      <c r="Q287" s="308">
        <f t="shared" ca="1" si="4"/>
        <v>0</v>
      </c>
      <c r="R287" s="311">
        <f t="shared" ca="1" si="5"/>
        <v>0</v>
      </c>
      <c r="S287" s="311">
        <f t="shared" ca="1" si="6"/>
        <v>-1</v>
      </c>
      <c r="T287" s="310">
        <f t="shared" ca="1" si="7"/>
        <v>-1</v>
      </c>
    </row>
    <row r="288" spans="6:20">
      <c r="F288" s="301">
        <f t="shared" si="8"/>
        <v>42675</v>
      </c>
      <c r="G288" s="308">
        <f t="shared" ca="1" si="10"/>
        <v>-1</v>
      </c>
      <c r="H288" s="311">
        <f t="shared" ca="1" si="11"/>
        <v>0</v>
      </c>
      <c r="I288" s="311">
        <f t="shared" ca="1" si="12"/>
        <v>-1</v>
      </c>
      <c r="J288" s="310">
        <f t="shared" ca="1" si="13"/>
        <v>-1</v>
      </c>
      <c r="P288" s="301">
        <f t="shared" si="9"/>
        <v>42675</v>
      </c>
      <c r="Q288" s="308">
        <f t="shared" ca="1" si="4"/>
        <v>0</v>
      </c>
      <c r="R288" s="311">
        <f t="shared" ca="1" si="5"/>
        <v>0</v>
      </c>
      <c r="S288" s="311">
        <f t="shared" ca="1" si="6"/>
        <v>-1</v>
      </c>
      <c r="T288" s="310">
        <f t="shared" ca="1" si="7"/>
        <v>-1</v>
      </c>
    </row>
    <row r="289" spans="6:20">
      <c r="F289" s="301">
        <f t="shared" si="8"/>
        <v>42705</v>
      </c>
      <c r="G289" s="308">
        <f t="shared" ca="1" si="10"/>
        <v>-1</v>
      </c>
      <c r="H289" s="311">
        <f t="shared" ca="1" si="11"/>
        <v>0</v>
      </c>
      <c r="I289" s="311">
        <f t="shared" ca="1" si="12"/>
        <v>-1</v>
      </c>
      <c r="J289" s="310">
        <f t="shared" ca="1" si="13"/>
        <v>-1</v>
      </c>
      <c r="P289" s="301">
        <f t="shared" si="9"/>
        <v>42705</v>
      </c>
      <c r="Q289" s="308">
        <f t="shared" ca="1" si="4"/>
        <v>0</v>
      </c>
      <c r="R289" s="311">
        <f t="shared" ca="1" si="5"/>
        <v>0</v>
      </c>
      <c r="S289" s="311">
        <f t="shared" ca="1" si="6"/>
        <v>-1</v>
      </c>
      <c r="T289" s="310">
        <f t="shared" ca="1" si="7"/>
        <v>-1</v>
      </c>
    </row>
    <row r="290" spans="6:20">
      <c r="F290" s="301">
        <f t="shared" si="8"/>
        <v>42736</v>
      </c>
      <c r="G290" s="308">
        <f t="shared" ca="1" si="10"/>
        <v>0</v>
      </c>
      <c r="H290" s="311">
        <f t="shared" ca="1" si="11"/>
        <v>0</v>
      </c>
      <c r="I290" s="311">
        <f t="shared" ca="1" si="12"/>
        <v>-1</v>
      </c>
      <c r="J290" s="310">
        <f t="shared" ca="1" si="13"/>
        <v>-1</v>
      </c>
      <c r="P290" s="301">
        <f t="shared" si="9"/>
        <v>42736</v>
      </c>
      <c r="Q290" s="308">
        <f t="shared" ca="1" si="4"/>
        <v>0</v>
      </c>
      <c r="R290" s="311">
        <f t="shared" ca="1" si="5"/>
        <v>0</v>
      </c>
      <c r="S290" s="311">
        <f t="shared" ca="1" si="6"/>
        <v>-1</v>
      </c>
      <c r="T290" s="310">
        <f t="shared" ca="1" si="7"/>
        <v>-1</v>
      </c>
    </row>
    <row r="291" spans="6:20">
      <c r="F291" s="301">
        <f t="shared" si="8"/>
        <v>42767</v>
      </c>
      <c r="G291" s="308">
        <f t="shared" ca="1" si="10"/>
        <v>0</v>
      </c>
      <c r="H291" s="311">
        <f t="shared" ca="1" si="11"/>
        <v>0</v>
      </c>
      <c r="I291" s="311">
        <f t="shared" ca="1" si="12"/>
        <v>-1</v>
      </c>
      <c r="J291" s="310">
        <f t="shared" ca="1" si="13"/>
        <v>-1</v>
      </c>
      <c r="P291" s="301">
        <f t="shared" si="9"/>
        <v>42767</v>
      </c>
      <c r="Q291" s="308">
        <f t="shared" ca="1" si="4"/>
        <v>0</v>
      </c>
      <c r="R291" s="311">
        <f t="shared" ca="1" si="5"/>
        <v>0</v>
      </c>
      <c r="S291" s="311">
        <f t="shared" ca="1" si="6"/>
        <v>-1</v>
      </c>
      <c r="T291" s="310">
        <f t="shared" ca="1" si="7"/>
        <v>-1</v>
      </c>
    </row>
    <row r="292" spans="6:20">
      <c r="F292" s="301">
        <f t="shared" si="8"/>
        <v>42795</v>
      </c>
      <c r="G292" s="308">
        <f t="shared" ca="1" si="10"/>
        <v>-1</v>
      </c>
      <c r="H292" s="311">
        <f t="shared" ca="1" si="11"/>
        <v>0</v>
      </c>
      <c r="I292" s="311">
        <f t="shared" ca="1" si="12"/>
        <v>-1</v>
      </c>
      <c r="J292" s="310">
        <f t="shared" ca="1" si="13"/>
        <v>-1</v>
      </c>
      <c r="P292" s="301">
        <f t="shared" si="9"/>
        <v>42795</v>
      </c>
      <c r="Q292" s="308">
        <f t="shared" ca="1" si="4"/>
        <v>0</v>
      </c>
      <c r="R292" s="311">
        <f t="shared" ca="1" si="5"/>
        <v>0</v>
      </c>
      <c r="S292" s="311">
        <f t="shared" ca="1" si="6"/>
        <v>-1</v>
      </c>
      <c r="T292" s="310">
        <f t="shared" ca="1" si="7"/>
        <v>-1</v>
      </c>
    </row>
    <row r="293" spans="6:20">
      <c r="F293" s="301">
        <f t="shared" si="8"/>
        <v>42826</v>
      </c>
      <c r="G293" s="308">
        <f t="shared" ca="1" si="10"/>
        <v>-1</v>
      </c>
      <c r="H293" s="311">
        <f t="shared" ca="1" si="11"/>
        <v>0</v>
      </c>
      <c r="I293" s="311">
        <f t="shared" ca="1" si="12"/>
        <v>-1</v>
      </c>
      <c r="J293" s="310">
        <f t="shared" ca="1" si="13"/>
        <v>-1</v>
      </c>
      <c r="P293" s="301">
        <f t="shared" si="9"/>
        <v>42826</v>
      </c>
      <c r="Q293" s="308">
        <f t="shared" ca="1" si="4"/>
        <v>0</v>
      </c>
      <c r="R293" s="311">
        <f t="shared" ca="1" si="5"/>
        <v>0</v>
      </c>
      <c r="S293" s="311">
        <f t="shared" ca="1" si="6"/>
        <v>-1</v>
      </c>
      <c r="T293" s="310">
        <f t="shared" ca="1" si="7"/>
        <v>-1</v>
      </c>
    </row>
    <row r="294" spans="6:20">
      <c r="F294" s="301">
        <f t="shared" si="8"/>
        <v>42856</v>
      </c>
      <c r="G294" s="308">
        <f t="shared" ca="1" si="10"/>
        <v>-1</v>
      </c>
      <c r="H294" s="311">
        <f t="shared" ca="1" si="11"/>
        <v>0</v>
      </c>
      <c r="I294" s="311">
        <f t="shared" ca="1" si="12"/>
        <v>-1</v>
      </c>
      <c r="J294" s="310">
        <f t="shared" ca="1" si="13"/>
        <v>-1</v>
      </c>
      <c r="P294" s="301">
        <f t="shared" si="9"/>
        <v>42856</v>
      </c>
      <c r="Q294" s="308">
        <f t="shared" ca="1" si="4"/>
        <v>0</v>
      </c>
      <c r="R294" s="311">
        <f t="shared" ca="1" si="5"/>
        <v>0</v>
      </c>
      <c r="S294" s="311">
        <f t="shared" ca="1" si="6"/>
        <v>-1</v>
      </c>
      <c r="T294" s="310">
        <f t="shared" ca="1" si="7"/>
        <v>-1</v>
      </c>
    </row>
    <row r="295" spans="6:20">
      <c r="F295" s="301">
        <f t="shared" si="8"/>
        <v>42887</v>
      </c>
      <c r="G295" s="308">
        <f t="shared" ca="1" si="10"/>
        <v>-1</v>
      </c>
      <c r="H295" s="311">
        <f t="shared" ca="1" si="11"/>
        <v>0</v>
      </c>
      <c r="I295" s="311">
        <f t="shared" ca="1" si="12"/>
        <v>-1</v>
      </c>
      <c r="J295" s="310">
        <f t="shared" ca="1" si="13"/>
        <v>-1</v>
      </c>
      <c r="P295" s="301">
        <f t="shared" si="9"/>
        <v>42887</v>
      </c>
      <c r="Q295" s="308">
        <f t="shared" ca="1" si="4"/>
        <v>0</v>
      </c>
      <c r="R295" s="311">
        <f t="shared" ca="1" si="5"/>
        <v>0</v>
      </c>
      <c r="S295" s="311">
        <f t="shared" ca="1" si="6"/>
        <v>-1</v>
      </c>
      <c r="T295" s="310">
        <f t="shared" ca="1" si="7"/>
        <v>-1</v>
      </c>
    </row>
    <row r="296" spans="6:20">
      <c r="F296" s="301">
        <f t="shared" si="8"/>
        <v>42917</v>
      </c>
      <c r="G296" s="308">
        <f t="shared" ca="1" si="10"/>
        <v>0</v>
      </c>
      <c r="H296" s="311">
        <f t="shared" ca="1" si="11"/>
        <v>0</v>
      </c>
      <c r="I296" s="311">
        <f t="shared" ca="1" si="12"/>
        <v>-1</v>
      </c>
      <c r="J296" s="310">
        <f t="shared" ca="1" si="13"/>
        <v>-1</v>
      </c>
      <c r="P296" s="301">
        <f t="shared" si="9"/>
        <v>42917</v>
      </c>
      <c r="Q296" s="308">
        <f t="shared" ca="1" si="4"/>
        <v>0</v>
      </c>
      <c r="R296" s="311">
        <f t="shared" ca="1" si="5"/>
        <v>0</v>
      </c>
      <c r="S296" s="311">
        <f t="shared" ca="1" si="6"/>
        <v>-1</v>
      </c>
      <c r="T296" s="310">
        <f t="shared" ca="1" si="7"/>
        <v>-1</v>
      </c>
    </row>
    <row r="297" spans="6:20">
      <c r="F297" s="301">
        <f t="shared" si="8"/>
        <v>42948</v>
      </c>
      <c r="G297" s="308">
        <f t="shared" ca="1" si="10"/>
        <v>0</v>
      </c>
      <c r="H297" s="311">
        <f t="shared" ca="1" si="11"/>
        <v>0</v>
      </c>
      <c r="I297" s="311">
        <f t="shared" ca="1" si="12"/>
        <v>-1</v>
      </c>
      <c r="J297" s="310">
        <f t="shared" ca="1" si="13"/>
        <v>-1</v>
      </c>
      <c r="P297" s="301">
        <f t="shared" si="9"/>
        <v>42948</v>
      </c>
      <c r="Q297" s="308">
        <f t="shared" ca="1" si="4"/>
        <v>0</v>
      </c>
      <c r="R297" s="311">
        <f t="shared" ca="1" si="5"/>
        <v>0</v>
      </c>
      <c r="S297" s="311">
        <f t="shared" ca="1" si="6"/>
        <v>-1</v>
      </c>
      <c r="T297" s="310">
        <f t="shared" ca="1" si="7"/>
        <v>-1</v>
      </c>
    </row>
    <row r="298" spans="6:20">
      <c r="F298" s="301">
        <f t="shared" si="8"/>
        <v>42979</v>
      </c>
      <c r="G298" s="308">
        <f t="shared" ca="1" si="10"/>
        <v>-1</v>
      </c>
      <c r="H298" s="311">
        <f t="shared" ca="1" si="11"/>
        <v>0</v>
      </c>
      <c r="I298" s="311">
        <f t="shared" ca="1" si="12"/>
        <v>-1</v>
      </c>
      <c r="J298" s="310">
        <f t="shared" ca="1" si="13"/>
        <v>-1</v>
      </c>
      <c r="P298" s="301">
        <f t="shared" si="9"/>
        <v>42979</v>
      </c>
      <c r="Q298" s="308">
        <f t="shared" ca="1" si="4"/>
        <v>0</v>
      </c>
      <c r="R298" s="311">
        <f t="shared" ca="1" si="5"/>
        <v>0</v>
      </c>
      <c r="S298" s="311">
        <f t="shared" ca="1" si="6"/>
        <v>-1</v>
      </c>
      <c r="T298" s="310">
        <f t="shared" ca="1" si="7"/>
        <v>-1</v>
      </c>
    </row>
    <row r="299" spans="6:20">
      <c r="F299" s="301">
        <f t="shared" si="8"/>
        <v>43009</v>
      </c>
      <c r="G299" s="308">
        <f t="shared" ca="1" si="10"/>
        <v>-1</v>
      </c>
      <c r="H299" s="311">
        <f t="shared" ca="1" si="11"/>
        <v>0</v>
      </c>
      <c r="I299" s="311">
        <f t="shared" ca="1" si="12"/>
        <v>-1</v>
      </c>
      <c r="J299" s="310">
        <f t="shared" ca="1" si="13"/>
        <v>-1</v>
      </c>
      <c r="P299" s="301">
        <f t="shared" si="9"/>
        <v>43009</v>
      </c>
      <c r="Q299" s="308">
        <f t="shared" ca="1" si="4"/>
        <v>0</v>
      </c>
      <c r="R299" s="311">
        <f t="shared" ca="1" si="5"/>
        <v>0</v>
      </c>
      <c r="S299" s="311">
        <f t="shared" ca="1" si="6"/>
        <v>-1</v>
      </c>
      <c r="T299" s="310">
        <f t="shared" ca="1" si="7"/>
        <v>-1</v>
      </c>
    </row>
    <row r="300" spans="6:20">
      <c r="F300" s="301">
        <f t="shared" si="8"/>
        <v>43040</v>
      </c>
      <c r="G300" s="308">
        <f t="shared" ca="1" si="10"/>
        <v>-1</v>
      </c>
      <c r="H300" s="311">
        <f t="shared" ca="1" si="11"/>
        <v>0</v>
      </c>
      <c r="I300" s="311">
        <f t="shared" ca="1" si="12"/>
        <v>-1</v>
      </c>
      <c r="J300" s="310">
        <f t="shared" ca="1" si="13"/>
        <v>-1</v>
      </c>
      <c r="P300" s="301">
        <f t="shared" si="9"/>
        <v>43040</v>
      </c>
      <c r="Q300" s="308">
        <f t="shared" ca="1" si="4"/>
        <v>0</v>
      </c>
      <c r="R300" s="311">
        <f t="shared" ca="1" si="5"/>
        <v>0</v>
      </c>
      <c r="S300" s="311">
        <f t="shared" ca="1" si="6"/>
        <v>-1</v>
      </c>
      <c r="T300" s="310">
        <f t="shared" ca="1" si="7"/>
        <v>-1</v>
      </c>
    </row>
    <row r="301" spans="6:20">
      <c r="F301" s="301">
        <f t="shared" si="8"/>
        <v>43070</v>
      </c>
      <c r="G301" s="308">
        <f t="shared" ca="1" si="10"/>
        <v>-1</v>
      </c>
      <c r="H301" s="311">
        <f t="shared" ca="1" si="11"/>
        <v>0</v>
      </c>
      <c r="I301" s="311">
        <f t="shared" ca="1" si="12"/>
        <v>-1</v>
      </c>
      <c r="J301" s="310">
        <f t="shared" ca="1" si="13"/>
        <v>-1</v>
      </c>
      <c r="P301" s="301">
        <f t="shared" si="9"/>
        <v>43070</v>
      </c>
      <c r="Q301" s="308">
        <f t="shared" ca="1" si="4"/>
        <v>0</v>
      </c>
      <c r="R301" s="311">
        <f t="shared" ca="1" si="5"/>
        <v>0</v>
      </c>
      <c r="S301" s="311">
        <f t="shared" ca="1" si="6"/>
        <v>-1</v>
      </c>
      <c r="T301" s="310">
        <f t="shared" ca="1" si="7"/>
        <v>-1</v>
      </c>
    </row>
    <row r="302" spans="6:20">
      <c r="F302" s="301">
        <f t="shared" si="8"/>
        <v>43101</v>
      </c>
      <c r="G302" s="308">
        <f t="shared" ca="1" si="10"/>
        <v>0</v>
      </c>
      <c r="H302" s="311">
        <f t="shared" ca="1" si="11"/>
        <v>0</v>
      </c>
      <c r="I302" s="311">
        <f t="shared" ca="1" si="12"/>
        <v>-1</v>
      </c>
      <c r="J302" s="310">
        <f t="shared" ca="1" si="13"/>
        <v>-1</v>
      </c>
      <c r="P302" s="301">
        <f t="shared" si="9"/>
        <v>43101</v>
      </c>
      <c r="Q302" s="308">
        <f t="shared" ca="1" si="4"/>
        <v>0</v>
      </c>
      <c r="R302" s="311">
        <f t="shared" ca="1" si="5"/>
        <v>0</v>
      </c>
      <c r="S302" s="311">
        <f t="shared" ca="1" si="6"/>
        <v>-1</v>
      </c>
      <c r="T302" s="310">
        <f t="shared" ca="1" si="7"/>
        <v>-1</v>
      </c>
    </row>
    <row r="303" spans="6:20">
      <c r="F303" s="301">
        <f t="shared" si="8"/>
        <v>43132</v>
      </c>
      <c r="G303" s="308">
        <f t="shared" ca="1" si="10"/>
        <v>0</v>
      </c>
      <c r="H303" s="311">
        <f t="shared" ca="1" si="11"/>
        <v>0</v>
      </c>
      <c r="I303" s="311">
        <f t="shared" ca="1" si="12"/>
        <v>-1</v>
      </c>
      <c r="J303" s="310">
        <f t="shared" ca="1" si="13"/>
        <v>-1</v>
      </c>
      <c r="P303" s="301">
        <f t="shared" si="9"/>
        <v>43132</v>
      </c>
      <c r="Q303" s="308">
        <f t="shared" ca="1" si="4"/>
        <v>0</v>
      </c>
      <c r="R303" s="311">
        <f t="shared" ca="1" si="5"/>
        <v>0</v>
      </c>
      <c r="S303" s="311">
        <f t="shared" ca="1" si="6"/>
        <v>-1</v>
      </c>
      <c r="T303" s="310">
        <f t="shared" ca="1" si="7"/>
        <v>-1</v>
      </c>
    </row>
    <row r="304" spans="6:20">
      <c r="F304" s="301">
        <f t="shared" si="8"/>
        <v>43160</v>
      </c>
      <c r="G304" s="308">
        <f t="shared" ca="1" si="10"/>
        <v>-1</v>
      </c>
      <c r="H304" s="311">
        <f t="shared" ca="1" si="11"/>
        <v>0</v>
      </c>
      <c r="I304" s="311">
        <f t="shared" ca="1" si="12"/>
        <v>-1</v>
      </c>
      <c r="J304" s="310">
        <f t="shared" ca="1" si="13"/>
        <v>-1</v>
      </c>
      <c r="P304" s="301">
        <f t="shared" si="9"/>
        <v>43160</v>
      </c>
      <c r="Q304" s="308">
        <f t="shared" ca="1" si="4"/>
        <v>0</v>
      </c>
      <c r="R304" s="311">
        <f t="shared" ca="1" si="5"/>
        <v>0</v>
      </c>
      <c r="S304" s="311">
        <f t="shared" ca="1" si="6"/>
        <v>-1</v>
      </c>
      <c r="T304" s="310">
        <f t="shared" ca="1" si="7"/>
        <v>-1</v>
      </c>
    </row>
    <row r="305" spans="6:20">
      <c r="F305" s="301">
        <f t="shared" si="8"/>
        <v>43191</v>
      </c>
      <c r="G305" s="308">
        <f t="shared" ca="1" si="10"/>
        <v>-1</v>
      </c>
      <c r="H305" s="311">
        <f t="shared" ca="1" si="11"/>
        <v>0</v>
      </c>
      <c r="I305" s="311">
        <f t="shared" ca="1" si="12"/>
        <v>-1</v>
      </c>
      <c r="J305" s="310">
        <f t="shared" ca="1" si="13"/>
        <v>-1</v>
      </c>
      <c r="P305" s="301">
        <f t="shared" si="9"/>
        <v>43191</v>
      </c>
      <c r="Q305" s="308">
        <f t="shared" ca="1" si="4"/>
        <v>0</v>
      </c>
      <c r="R305" s="311">
        <f t="shared" ca="1" si="5"/>
        <v>0</v>
      </c>
      <c r="S305" s="311">
        <f t="shared" ca="1" si="6"/>
        <v>-1</v>
      </c>
      <c r="T305" s="310">
        <f t="shared" ca="1" si="7"/>
        <v>-1</v>
      </c>
    </row>
    <row r="306" spans="6:20">
      <c r="F306" s="301">
        <f t="shared" si="8"/>
        <v>43221</v>
      </c>
      <c r="G306" s="308">
        <f t="shared" ref="G306:G313" ca="1" si="14">+IF(ISERROR(G67/C67-1),0,G67/C67-1)</f>
        <v>-1</v>
      </c>
      <c r="H306" s="311">
        <f t="shared" ref="H306:H313" ca="1" si="15">+IF(ISERROR(H67/D67-1),0,H67/D67-1)</f>
        <v>0</v>
      </c>
      <c r="I306" s="311">
        <f t="shared" ref="I306:I313" ca="1" si="16">+IF(ISERROR(I67/E67-1),0,I67/E67-1)</f>
        <v>-1</v>
      </c>
      <c r="J306" s="310">
        <f t="shared" ref="J306:J313" ca="1" si="17">+IF(ISERROR(J67/F67-1),0,J67/F67-1)</f>
        <v>-1</v>
      </c>
      <c r="P306" s="301">
        <f t="shared" si="9"/>
        <v>43221</v>
      </c>
      <c r="Q306" s="308">
        <f t="shared" ref="Q306:Q369" ca="1" si="18">+IF(ISERROR(Q67/M67-1),0,Q67/M67-1)</f>
        <v>0</v>
      </c>
      <c r="R306" s="311">
        <f t="shared" ref="R306:R369" ca="1" si="19">+IF(ISERROR(R67/N67-1),0,R67/N67-1)</f>
        <v>0</v>
      </c>
      <c r="S306" s="311">
        <f t="shared" ref="S306:S369" ca="1" si="20">+IF(ISERROR(S67/O67-1),0,S67/O67-1)</f>
        <v>-1</v>
      </c>
      <c r="T306" s="310">
        <f t="shared" ref="T306:T369" ca="1" si="21">+IF(ISERROR(T67/P67-1),0,T67/P67-1)</f>
        <v>-1</v>
      </c>
    </row>
    <row r="307" spans="6:20">
      <c r="F307" s="301">
        <f t="shared" ref="F307:F313" si="22">+B68</f>
        <v>43252</v>
      </c>
      <c r="G307" s="308">
        <f t="shared" ca="1" si="14"/>
        <v>-1</v>
      </c>
      <c r="H307" s="311">
        <f t="shared" ca="1" si="15"/>
        <v>0</v>
      </c>
      <c r="I307" s="311">
        <f t="shared" ca="1" si="16"/>
        <v>-1</v>
      </c>
      <c r="J307" s="310">
        <f t="shared" ca="1" si="17"/>
        <v>-1</v>
      </c>
      <c r="P307" s="301">
        <f t="shared" ref="P307:P370" si="23">+L68</f>
        <v>43252</v>
      </c>
      <c r="Q307" s="308">
        <f t="shared" ca="1" si="18"/>
        <v>0</v>
      </c>
      <c r="R307" s="311">
        <f t="shared" ca="1" si="19"/>
        <v>0</v>
      </c>
      <c r="S307" s="311">
        <f t="shared" ca="1" si="20"/>
        <v>-1</v>
      </c>
      <c r="T307" s="310">
        <f t="shared" ca="1" si="21"/>
        <v>-1</v>
      </c>
    </row>
    <row r="308" spans="6:20">
      <c r="F308" s="301">
        <f t="shared" si="22"/>
        <v>43282</v>
      </c>
      <c r="G308" s="308">
        <f t="shared" ca="1" si="14"/>
        <v>0</v>
      </c>
      <c r="H308" s="311">
        <f t="shared" ca="1" si="15"/>
        <v>0</v>
      </c>
      <c r="I308" s="311">
        <f t="shared" ca="1" si="16"/>
        <v>-1</v>
      </c>
      <c r="J308" s="310">
        <f t="shared" ca="1" si="17"/>
        <v>-1</v>
      </c>
      <c r="P308" s="301">
        <f t="shared" si="23"/>
        <v>43282</v>
      </c>
      <c r="Q308" s="308">
        <f t="shared" ca="1" si="18"/>
        <v>0</v>
      </c>
      <c r="R308" s="311">
        <f t="shared" ca="1" si="19"/>
        <v>0</v>
      </c>
      <c r="S308" s="311">
        <f t="shared" ca="1" si="20"/>
        <v>-1</v>
      </c>
      <c r="T308" s="310">
        <f t="shared" ca="1" si="21"/>
        <v>-1</v>
      </c>
    </row>
    <row r="309" spans="6:20">
      <c r="F309" s="301">
        <f t="shared" si="22"/>
        <v>43313</v>
      </c>
      <c r="G309" s="308">
        <f t="shared" ca="1" si="14"/>
        <v>0</v>
      </c>
      <c r="H309" s="311">
        <f t="shared" ca="1" si="15"/>
        <v>0</v>
      </c>
      <c r="I309" s="311">
        <f t="shared" ca="1" si="16"/>
        <v>-1</v>
      </c>
      <c r="J309" s="310">
        <f t="shared" ca="1" si="17"/>
        <v>-1</v>
      </c>
      <c r="P309" s="301">
        <f t="shared" si="23"/>
        <v>43313</v>
      </c>
      <c r="Q309" s="308">
        <f t="shared" ca="1" si="18"/>
        <v>0</v>
      </c>
      <c r="R309" s="311">
        <f t="shared" ca="1" si="19"/>
        <v>0</v>
      </c>
      <c r="S309" s="311">
        <f t="shared" ca="1" si="20"/>
        <v>-1</v>
      </c>
      <c r="T309" s="310">
        <f t="shared" ca="1" si="21"/>
        <v>-1</v>
      </c>
    </row>
    <row r="310" spans="6:20">
      <c r="F310" s="301">
        <f t="shared" si="22"/>
        <v>43344</v>
      </c>
      <c r="G310" s="308">
        <f t="shared" ca="1" si="14"/>
        <v>-1</v>
      </c>
      <c r="H310" s="311">
        <f t="shared" ca="1" si="15"/>
        <v>0</v>
      </c>
      <c r="I310" s="311">
        <f t="shared" ca="1" si="16"/>
        <v>-1</v>
      </c>
      <c r="J310" s="310">
        <f t="shared" ca="1" si="17"/>
        <v>-1</v>
      </c>
      <c r="P310" s="301">
        <f t="shared" si="23"/>
        <v>43344</v>
      </c>
      <c r="Q310" s="308">
        <f t="shared" ca="1" si="18"/>
        <v>0</v>
      </c>
      <c r="R310" s="311">
        <f t="shared" ca="1" si="19"/>
        <v>0</v>
      </c>
      <c r="S310" s="311">
        <f t="shared" ca="1" si="20"/>
        <v>-1</v>
      </c>
      <c r="T310" s="310">
        <f t="shared" ca="1" si="21"/>
        <v>-1</v>
      </c>
    </row>
    <row r="311" spans="6:20">
      <c r="F311" s="301">
        <f t="shared" si="22"/>
        <v>43374</v>
      </c>
      <c r="G311" s="308">
        <f t="shared" ca="1" si="14"/>
        <v>-1</v>
      </c>
      <c r="H311" s="311">
        <f t="shared" ca="1" si="15"/>
        <v>0</v>
      </c>
      <c r="I311" s="311">
        <f t="shared" ca="1" si="16"/>
        <v>-1</v>
      </c>
      <c r="J311" s="310">
        <f t="shared" ca="1" si="17"/>
        <v>-1</v>
      </c>
      <c r="P311" s="301">
        <f t="shared" si="23"/>
        <v>43374</v>
      </c>
      <c r="Q311" s="308">
        <f t="shared" ca="1" si="18"/>
        <v>0</v>
      </c>
      <c r="R311" s="311">
        <f t="shared" ca="1" si="19"/>
        <v>0</v>
      </c>
      <c r="S311" s="311">
        <f t="shared" ca="1" si="20"/>
        <v>-1</v>
      </c>
      <c r="T311" s="310">
        <f t="shared" ca="1" si="21"/>
        <v>-1</v>
      </c>
    </row>
    <row r="312" spans="6:20">
      <c r="F312" s="301">
        <f t="shared" si="22"/>
        <v>43405</v>
      </c>
      <c r="G312" s="308">
        <f t="shared" ca="1" si="14"/>
        <v>-1</v>
      </c>
      <c r="H312" s="311">
        <f t="shared" ca="1" si="15"/>
        <v>0</v>
      </c>
      <c r="I312" s="311">
        <f t="shared" ca="1" si="16"/>
        <v>-1</v>
      </c>
      <c r="J312" s="310">
        <f t="shared" ca="1" si="17"/>
        <v>-1</v>
      </c>
      <c r="P312" s="301">
        <f t="shared" si="23"/>
        <v>43405</v>
      </c>
      <c r="Q312" s="308">
        <f t="shared" ca="1" si="18"/>
        <v>0</v>
      </c>
      <c r="R312" s="311">
        <f t="shared" ca="1" si="19"/>
        <v>0</v>
      </c>
      <c r="S312" s="311">
        <f t="shared" ca="1" si="20"/>
        <v>-1</v>
      </c>
      <c r="T312" s="310">
        <f t="shared" ca="1" si="21"/>
        <v>-1</v>
      </c>
    </row>
    <row r="313" spans="6:20">
      <c r="F313" s="301">
        <f t="shared" si="22"/>
        <v>43435</v>
      </c>
      <c r="G313" s="308">
        <f t="shared" ca="1" si="14"/>
        <v>-1</v>
      </c>
      <c r="H313" s="311">
        <f t="shared" ca="1" si="15"/>
        <v>0</v>
      </c>
      <c r="I313" s="311">
        <f t="shared" ca="1" si="16"/>
        <v>-1</v>
      </c>
      <c r="J313" s="310">
        <f t="shared" ca="1" si="17"/>
        <v>-1</v>
      </c>
      <c r="P313" s="301">
        <f t="shared" si="23"/>
        <v>43435</v>
      </c>
      <c r="Q313" s="308">
        <f t="shared" ca="1" si="18"/>
        <v>0</v>
      </c>
      <c r="R313" s="311">
        <f t="shared" ca="1" si="19"/>
        <v>0</v>
      </c>
      <c r="S313" s="311">
        <f t="shared" ca="1" si="20"/>
        <v>-1</v>
      </c>
      <c r="T313" s="310">
        <f t="shared" ca="1" si="21"/>
        <v>-1</v>
      </c>
    </row>
    <row r="314" spans="6:20">
      <c r="F314" s="301">
        <f t="shared" ref="F314:F360" si="24">+B75</f>
        <v>43466</v>
      </c>
      <c r="G314" s="308">
        <f t="shared" ref="G314:G360" ca="1" si="25">+IF(ISERROR(G75/C75-1),0,G75/C75-1)</f>
        <v>0</v>
      </c>
      <c r="H314" s="311">
        <f t="shared" ref="H314:H360" ca="1" si="26">+IF(ISERROR(H75/D75-1),0,H75/D75-1)</f>
        <v>0</v>
      </c>
      <c r="I314" s="311">
        <f t="shared" ref="I314:I360" ca="1" si="27">+IF(ISERROR(I75/E75-1),0,I75/E75-1)</f>
        <v>-1</v>
      </c>
      <c r="J314" s="310">
        <f t="shared" ref="J314:J360" ca="1" si="28">+IF(ISERROR(J75/F75-1),0,J75/F75-1)</f>
        <v>-1</v>
      </c>
      <c r="P314" s="301">
        <f t="shared" si="23"/>
        <v>43466</v>
      </c>
      <c r="Q314" s="308">
        <f t="shared" ca="1" si="18"/>
        <v>0</v>
      </c>
      <c r="R314" s="311">
        <f t="shared" ca="1" si="19"/>
        <v>0</v>
      </c>
      <c r="S314" s="311">
        <f t="shared" ca="1" si="20"/>
        <v>-1</v>
      </c>
      <c r="T314" s="310">
        <f t="shared" ca="1" si="21"/>
        <v>-1</v>
      </c>
    </row>
    <row r="315" spans="6:20">
      <c r="F315" s="301">
        <f t="shared" si="24"/>
        <v>43497</v>
      </c>
      <c r="G315" s="308">
        <f t="shared" ca="1" si="25"/>
        <v>0</v>
      </c>
      <c r="H315" s="311">
        <f t="shared" ca="1" si="26"/>
        <v>0</v>
      </c>
      <c r="I315" s="311">
        <f t="shared" ca="1" si="27"/>
        <v>-1</v>
      </c>
      <c r="J315" s="310">
        <f t="shared" ca="1" si="28"/>
        <v>-1</v>
      </c>
      <c r="P315" s="301">
        <f t="shared" si="23"/>
        <v>43497</v>
      </c>
      <c r="Q315" s="308">
        <f t="shared" ca="1" si="18"/>
        <v>0</v>
      </c>
      <c r="R315" s="311">
        <f t="shared" ca="1" si="19"/>
        <v>0</v>
      </c>
      <c r="S315" s="311">
        <f t="shared" ca="1" si="20"/>
        <v>-1</v>
      </c>
      <c r="T315" s="310">
        <f t="shared" ca="1" si="21"/>
        <v>-1</v>
      </c>
    </row>
    <row r="316" spans="6:20">
      <c r="F316" s="301">
        <f t="shared" si="24"/>
        <v>43525</v>
      </c>
      <c r="G316" s="308">
        <f t="shared" ca="1" si="25"/>
        <v>-1</v>
      </c>
      <c r="H316" s="311">
        <f t="shared" ca="1" si="26"/>
        <v>0</v>
      </c>
      <c r="I316" s="311">
        <f t="shared" ca="1" si="27"/>
        <v>-1</v>
      </c>
      <c r="J316" s="310">
        <f t="shared" ca="1" si="28"/>
        <v>-1</v>
      </c>
      <c r="P316" s="301">
        <f t="shared" si="23"/>
        <v>43525</v>
      </c>
      <c r="Q316" s="308">
        <f t="shared" ca="1" si="18"/>
        <v>0</v>
      </c>
      <c r="R316" s="311">
        <f t="shared" ca="1" si="19"/>
        <v>0</v>
      </c>
      <c r="S316" s="311">
        <f t="shared" ca="1" si="20"/>
        <v>-1</v>
      </c>
      <c r="T316" s="310">
        <f t="shared" ca="1" si="21"/>
        <v>-1</v>
      </c>
    </row>
    <row r="317" spans="6:20">
      <c r="F317" s="301">
        <f t="shared" si="24"/>
        <v>43556</v>
      </c>
      <c r="G317" s="308">
        <f t="shared" ca="1" si="25"/>
        <v>-1</v>
      </c>
      <c r="H317" s="311">
        <f t="shared" ca="1" si="26"/>
        <v>0</v>
      </c>
      <c r="I317" s="311">
        <f t="shared" ca="1" si="27"/>
        <v>-1</v>
      </c>
      <c r="J317" s="310">
        <f t="shared" ca="1" si="28"/>
        <v>-1</v>
      </c>
      <c r="P317" s="301">
        <f t="shared" si="23"/>
        <v>43556</v>
      </c>
      <c r="Q317" s="308">
        <f t="shared" ca="1" si="18"/>
        <v>0</v>
      </c>
      <c r="R317" s="311">
        <f t="shared" ca="1" si="19"/>
        <v>0</v>
      </c>
      <c r="S317" s="311">
        <f t="shared" ca="1" si="20"/>
        <v>-1</v>
      </c>
      <c r="T317" s="310">
        <f t="shared" ca="1" si="21"/>
        <v>-1</v>
      </c>
    </row>
    <row r="318" spans="6:20">
      <c r="F318" s="301">
        <f t="shared" si="24"/>
        <v>43586</v>
      </c>
      <c r="G318" s="308">
        <f t="shared" ca="1" si="25"/>
        <v>-1</v>
      </c>
      <c r="H318" s="311">
        <f t="shared" ca="1" si="26"/>
        <v>0</v>
      </c>
      <c r="I318" s="311">
        <f t="shared" ca="1" si="27"/>
        <v>-1</v>
      </c>
      <c r="J318" s="310">
        <f t="shared" ca="1" si="28"/>
        <v>-1</v>
      </c>
      <c r="P318" s="301">
        <f t="shared" si="23"/>
        <v>43586</v>
      </c>
      <c r="Q318" s="308">
        <f t="shared" ca="1" si="18"/>
        <v>0</v>
      </c>
      <c r="R318" s="311">
        <f t="shared" ca="1" si="19"/>
        <v>0</v>
      </c>
      <c r="S318" s="311">
        <f t="shared" ca="1" si="20"/>
        <v>-1</v>
      </c>
      <c r="T318" s="310">
        <f t="shared" ca="1" si="21"/>
        <v>-1</v>
      </c>
    </row>
    <row r="319" spans="6:20">
      <c r="F319" s="301">
        <f t="shared" si="24"/>
        <v>43617</v>
      </c>
      <c r="G319" s="308">
        <f t="shared" ca="1" si="25"/>
        <v>-1</v>
      </c>
      <c r="H319" s="311">
        <f t="shared" ca="1" si="26"/>
        <v>0</v>
      </c>
      <c r="I319" s="311">
        <f t="shared" ca="1" si="27"/>
        <v>-1</v>
      </c>
      <c r="J319" s="310">
        <f t="shared" ca="1" si="28"/>
        <v>-1</v>
      </c>
      <c r="P319" s="301">
        <f t="shared" si="23"/>
        <v>43617</v>
      </c>
      <c r="Q319" s="308">
        <f t="shared" ca="1" si="18"/>
        <v>0</v>
      </c>
      <c r="R319" s="311">
        <f t="shared" ca="1" si="19"/>
        <v>0</v>
      </c>
      <c r="S319" s="311">
        <f t="shared" ca="1" si="20"/>
        <v>-1</v>
      </c>
      <c r="T319" s="310">
        <f t="shared" ca="1" si="21"/>
        <v>-1</v>
      </c>
    </row>
    <row r="320" spans="6:20">
      <c r="F320" s="301">
        <f t="shared" si="24"/>
        <v>43647</v>
      </c>
      <c r="G320" s="308">
        <f t="shared" ca="1" si="25"/>
        <v>0</v>
      </c>
      <c r="H320" s="311">
        <f t="shared" ca="1" si="26"/>
        <v>0</v>
      </c>
      <c r="I320" s="311">
        <f t="shared" ca="1" si="27"/>
        <v>-1</v>
      </c>
      <c r="J320" s="310">
        <f t="shared" ca="1" si="28"/>
        <v>-1</v>
      </c>
      <c r="P320" s="301">
        <f t="shared" si="23"/>
        <v>43647</v>
      </c>
      <c r="Q320" s="308">
        <f t="shared" ca="1" si="18"/>
        <v>0</v>
      </c>
      <c r="R320" s="311">
        <f t="shared" ca="1" si="19"/>
        <v>0</v>
      </c>
      <c r="S320" s="311">
        <f t="shared" ca="1" si="20"/>
        <v>2.6130027014241275E-2</v>
      </c>
      <c r="T320" s="310">
        <f t="shared" ca="1" si="21"/>
        <v>1.1764382901613857E-2</v>
      </c>
    </row>
    <row r="321" spans="6:20">
      <c r="F321" s="301">
        <f t="shared" si="24"/>
        <v>43678</v>
      </c>
      <c r="G321" s="308">
        <f t="shared" ca="1" si="25"/>
        <v>0</v>
      </c>
      <c r="H321" s="311">
        <f t="shared" ca="1" si="26"/>
        <v>0</v>
      </c>
      <c r="I321" s="311">
        <f t="shared" ca="1" si="27"/>
        <v>-1</v>
      </c>
      <c r="J321" s="310">
        <f t="shared" ca="1" si="28"/>
        <v>-1</v>
      </c>
      <c r="P321" s="301">
        <f t="shared" si="23"/>
        <v>43678</v>
      </c>
      <c r="Q321" s="308">
        <f t="shared" ca="1" si="18"/>
        <v>0</v>
      </c>
      <c r="R321" s="311">
        <f t="shared" ca="1" si="19"/>
        <v>0</v>
      </c>
      <c r="S321" s="311">
        <f t="shared" ca="1" si="20"/>
        <v>2.6182685106991066E-2</v>
      </c>
      <c r="T321" s="310">
        <f t="shared" ca="1" si="21"/>
        <v>1.0427484137563559E-2</v>
      </c>
    </row>
    <row r="322" spans="6:20">
      <c r="F322" s="301">
        <f t="shared" si="24"/>
        <v>43709</v>
      </c>
      <c r="G322" s="308">
        <f t="shared" ca="1" si="25"/>
        <v>-1</v>
      </c>
      <c r="H322" s="311">
        <f t="shared" ca="1" si="26"/>
        <v>0</v>
      </c>
      <c r="I322" s="311">
        <f t="shared" ca="1" si="27"/>
        <v>-1</v>
      </c>
      <c r="J322" s="310">
        <f t="shared" ca="1" si="28"/>
        <v>-1</v>
      </c>
      <c r="P322" s="301">
        <f t="shared" si="23"/>
        <v>43709</v>
      </c>
      <c r="Q322" s="308">
        <f t="shared" ca="1" si="18"/>
        <v>0</v>
      </c>
      <c r="R322" s="311">
        <f t="shared" ca="1" si="19"/>
        <v>0</v>
      </c>
      <c r="S322" s="311">
        <f t="shared" ca="1" si="20"/>
        <v>-1</v>
      </c>
      <c r="T322" s="310">
        <f t="shared" ca="1" si="21"/>
        <v>-1</v>
      </c>
    </row>
    <row r="323" spans="6:20">
      <c r="F323" s="301">
        <f t="shared" si="24"/>
        <v>43739</v>
      </c>
      <c r="G323" s="308">
        <f t="shared" ca="1" si="25"/>
        <v>-1</v>
      </c>
      <c r="H323" s="311">
        <f t="shared" ca="1" si="26"/>
        <v>0</v>
      </c>
      <c r="I323" s="311">
        <f t="shared" ca="1" si="27"/>
        <v>-1</v>
      </c>
      <c r="J323" s="310">
        <f t="shared" ca="1" si="28"/>
        <v>-1</v>
      </c>
      <c r="P323" s="301">
        <f t="shared" si="23"/>
        <v>43739</v>
      </c>
      <c r="Q323" s="308">
        <f t="shared" ca="1" si="18"/>
        <v>0</v>
      </c>
      <c r="R323" s="311">
        <f t="shared" ca="1" si="19"/>
        <v>0</v>
      </c>
      <c r="S323" s="311">
        <f t="shared" ca="1" si="20"/>
        <v>-1</v>
      </c>
      <c r="T323" s="310">
        <f t="shared" ca="1" si="21"/>
        <v>-1</v>
      </c>
    </row>
    <row r="324" spans="6:20">
      <c r="F324" s="301">
        <f t="shared" si="24"/>
        <v>43770</v>
      </c>
      <c r="G324" s="308">
        <f t="shared" ca="1" si="25"/>
        <v>-1</v>
      </c>
      <c r="H324" s="311">
        <f t="shared" ca="1" si="26"/>
        <v>0</v>
      </c>
      <c r="I324" s="311">
        <f t="shared" ca="1" si="27"/>
        <v>-1</v>
      </c>
      <c r="J324" s="310">
        <f t="shared" ca="1" si="28"/>
        <v>-1</v>
      </c>
      <c r="P324" s="301">
        <f t="shared" si="23"/>
        <v>43770</v>
      </c>
      <c r="Q324" s="308">
        <f t="shared" ca="1" si="18"/>
        <v>0</v>
      </c>
      <c r="R324" s="311">
        <f t="shared" ca="1" si="19"/>
        <v>0</v>
      </c>
      <c r="S324" s="311">
        <f t="shared" ca="1" si="20"/>
        <v>-1</v>
      </c>
      <c r="T324" s="310">
        <f t="shared" ca="1" si="21"/>
        <v>-1</v>
      </c>
    </row>
    <row r="325" spans="6:20">
      <c r="F325" s="301">
        <f t="shared" si="24"/>
        <v>43800</v>
      </c>
      <c r="G325" s="308">
        <f t="shared" ca="1" si="25"/>
        <v>-1</v>
      </c>
      <c r="H325" s="311">
        <f t="shared" ca="1" si="26"/>
        <v>0</v>
      </c>
      <c r="I325" s="311">
        <f t="shared" ca="1" si="27"/>
        <v>-1</v>
      </c>
      <c r="J325" s="310">
        <f t="shared" ca="1" si="28"/>
        <v>-1</v>
      </c>
      <c r="P325" s="301">
        <f t="shared" si="23"/>
        <v>43800</v>
      </c>
      <c r="Q325" s="308">
        <f t="shared" ca="1" si="18"/>
        <v>0</v>
      </c>
      <c r="R325" s="311">
        <f t="shared" ca="1" si="19"/>
        <v>0</v>
      </c>
      <c r="S325" s="311">
        <f t="shared" ca="1" si="20"/>
        <v>-1</v>
      </c>
      <c r="T325" s="310">
        <f t="shared" ca="1" si="21"/>
        <v>-1</v>
      </c>
    </row>
    <row r="326" spans="6:20">
      <c r="F326" s="301">
        <f t="shared" si="24"/>
        <v>43831</v>
      </c>
      <c r="G326" s="308">
        <f t="shared" ca="1" si="25"/>
        <v>0</v>
      </c>
      <c r="H326" s="311">
        <f t="shared" ca="1" si="26"/>
        <v>0</v>
      </c>
      <c r="I326" s="311">
        <f t="shared" ca="1" si="27"/>
        <v>-1</v>
      </c>
      <c r="J326" s="310">
        <f t="shared" ca="1" si="28"/>
        <v>-1</v>
      </c>
      <c r="P326" s="301">
        <f t="shared" si="23"/>
        <v>43831</v>
      </c>
      <c r="Q326" s="308">
        <f t="shared" ca="1" si="18"/>
        <v>0</v>
      </c>
      <c r="R326" s="311">
        <f t="shared" ca="1" si="19"/>
        <v>0</v>
      </c>
      <c r="S326" s="311">
        <f t="shared" ca="1" si="20"/>
        <v>9.8604867887293057E-3</v>
      </c>
      <c r="T326" s="310">
        <f t="shared" ca="1" si="21"/>
        <v>2.9275390125351741E-2</v>
      </c>
    </row>
    <row r="327" spans="6:20">
      <c r="F327" s="301">
        <f t="shared" si="24"/>
        <v>43862</v>
      </c>
      <c r="G327" s="308">
        <f t="shared" ca="1" si="25"/>
        <v>0</v>
      </c>
      <c r="H327" s="311">
        <f t="shared" ca="1" si="26"/>
        <v>0</v>
      </c>
      <c r="I327" s="311">
        <f t="shared" ca="1" si="27"/>
        <v>-1</v>
      </c>
      <c r="J327" s="310">
        <f t="shared" ca="1" si="28"/>
        <v>-1</v>
      </c>
      <c r="P327" s="301">
        <f t="shared" si="23"/>
        <v>43862</v>
      </c>
      <c r="Q327" s="308">
        <f t="shared" ca="1" si="18"/>
        <v>0</v>
      </c>
      <c r="R327" s="311">
        <f t="shared" ca="1" si="19"/>
        <v>0</v>
      </c>
      <c r="S327" s="311">
        <f t="shared" ca="1" si="20"/>
        <v>-1</v>
      </c>
      <c r="T327" s="310">
        <f t="shared" ca="1" si="21"/>
        <v>-1</v>
      </c>
    </row>
    <row r="328" spans="6:20">
      <c r="F328" s="301">
        <f t="shared" si="24"/>
        <v>43891</v>
      </c>
      <c r="G328" s="308">
        <f t="shared" ca="1" si="25"/>
        <v>-1</v>
      </c>
      <c r="H328" s="311">
        <f t="shared" ca="1" si="26"/>
        <v>0</v>
      </c>
      <c r="I328" s="311">
        <f t="shared" ca="1" si="27"/>
        <v>-1</v>
      </c>
      <c r="J328" s="310">
        <f t="shared" ca="1" si="28"/>
        <v>-1</v>
      </c>
      <c r="P328" s="301">
        <f t="shared" si="23"/>
        <v>43891</v>
      </c>
      <c r="Q328" s="308">
        <f t="shared" ca="1" si="18"/>
        <v>0</v>
      </c>
      <c r="R328" s="311">
        <f t="shared" ca="1" si="19"/>
        <v>0</v>
      </c>
      <c r="S328" s="311">
        <f t="shared" ca="1" si="20"/>
        <v>-1</v>
      </c>
      <c r="T328" s="310">
        <f t="shared" ca="1" si="21"/>
        <v>-1</v>
      </c>
    </row>
    <row r="329" spans="6:20">
      <c r="F329" s="301">
        <f t="shared" si="24"/>
        <v>43922</v>
      </c>
      <c r="G329" s="308">
        <f t="shared" ca="1" si="25"/>
        <v>-1</v>
      </c>
      <c r="H329" s="311">
        <f t="shared" ca="1" si="26"/>
        <v>0</v>
      </c>
      <c r="I329" s="311">
        <f t="shared" ca="1" si="27"/>
        <v>-1</v>
      </c>
      <c r="J329" s="310">
        <f t="shared" ca="1" si="28"/>
        <v>-1</v>
      </c>
      <c r="P329" s="301">
        <f t="shared" si="23"/>
        <v>43922</v>
      </c>
      <c r="Q329" s="308">
        <f t="shared" ca="1" si="18"/>
        <v>0</v>
      </c>
      <c r="R329" s="311">
        <f t="shared" ca="1" si="19"/>
        <v>0</v>
      </c>
      <c r="S329" s="311">
        <f t="shared" ca="1" si="20"/>
        <v>-1</v>
      </c>
      <c r="T329" s="310">
        <f t="shared" ca="1" si="21"/>
        <v>-1</v>
      </c>
    </row>
    <row r="330" spans="6:20">
      <c r="F330" s="301">
        <f t="shared" si="24"/>
        <v>43952</v>
      </c>
      <c r="G330" s="308">
        <f t="shared" ca="1" si="25"/>
        <v>-1</v>
      </c>
      <c r="H330" s="311">
        <f t="shared" ca="1" si="26"/>
        <v>0</v>
      </c>
      <c r="I330" s="311">
        <f t="shared" ca="1" si="27"/>
        <v>-1</v>
      </c>
      <c r="J330" s="310">
        <f t="shared" ca="1" si="28"/>
        <v>-1</v>
      </c>
      <c r="P330" s="301">
        <f t="shared" si="23"/>
        <v>43952</v>
      </c>
      <c r="Q330" s="308">
        <f t="shared" ca="1" si="18"/>
        <v>0</v>
      </c>
      <c r="R330" s="311">
        <f t="shared" ca="1" si="19"/>
        <v>0</v>
      </c>
      <c r="S330" s="311">
        <f t="shared" ca="1" si="20"/>
        <v>-1</v>
      </c>
      <c r="T330" s="310">
        <f t="shared" ca="1" si="21"/>
        <v>-1</v>
      </c>
    </row>
    <row r="331" spans="6:20">
      <c r="F331" s="301">
        <f t="shared" si="24"/>
        <v>43983</v>
      </c>
      <c r="G331" s="308">
        <f t="shared" ca="1" si="25"/>
        <v>-1</v>
      </c>
      <c r="H331" s="311">
        <f t="shared" ca="1" si="26"/>
        <v>0</v>
      </c>
      <c r="I331" s="311">
        <f t="shared" ca="1" si="27"/>
        <v>-1</v>
      </c>
      <c r="J331" s="310">
        <f t="shared" ca="1" si="28"/>
        <v>-1</v>
      </c>
      <c r="P331" s="301">
        <f t="shared" si="23"/>
        <v>43983</v>
      </c>
      <c r="Q331" s="308">
        <f t="shared" ca="1" si="18"/>
        <v>0</v>
      </c>
      <c r="R331" s="311">
        <f t="shared" ca="1" si="19"/>
        <v>0</v>
      </c>
      <c r="S331" s="311">
        <f t="shared" ca="1" si="20"/>
        <v>8.1222375957048509E-3</v>
      </c>
      <c r="T331" s="310">
        <f t="shared" ca="1" si="21"/>
        <v>6.2909528770931367E-3</v>
      </c>
    </row>
    <row r="332" spans="6:20">
      <c r="F332" s="301">
        <f t="shared" si="24"/>
        <v>44013</v>
      </c>
      <c r="G332" s="308">
        <f t="shared" ca="1" si="25"/>
        <v>0</v>
      </c>
      <c r="H332" s="311">
        <f t="shared" ca="1" si="26"/>
        <v>0</v>
      </c>
      <c r="I332" s="311">
        <f t="shared" ca="1" si="27"/>
        <v>-1.6583041597844628E-2</v>
      </c>
      <c r="J332" s="310">
        <f t="shared" ca="1" si="28"/>
        <v>0.2465848768478025</v>
      </c>
      <c r="P332" s="301">
        <f t="shared" si="23"/>
        <v>44013</v>
      </c>
      <c r="Q332" s="308">
        <f t="shared" ca="1" si="18"/>
        <v>0</v>
      </c>
      <c r="R332" s="311">
        <f t="shared" ca="1" si="19"/>
        <v>0</v>
      </c>
      <c r="S332" s="311">
        <f t="shared" ca="1" si="20"/>
        <v>2.5840743872812322E-2</v>
      </c>
      <c r="T332" s="310">
        <f t="shared" ca="1" si="21"/>
        <v>6.6827728795961772E-3</v>
      </c>
    </row>
    <row r="333" spans="6:20">
      <c r="F333" s="301">
        <f t="shared" si="24"/>
        <v>44044</v>
      </c>
      <c r="G333" s="308">
        <f t="shared" ca="1" si="25"/>
        <v>0</v>
      </c>
      <c r="H333" s="311">
        <f t="shared" ca="1" si="26"/>
        <v>0</v>
      </c>
      <c r="I333" s="311">
        <f t="shared" ca="1" si="27"/>
        <v>-1.4195354395607707E-2</v>
      </c>
      <c r="J333" s="310">
        <f t="shared" ca="1" si="28"/>
        <v>0.16250547830706652</v>
      </c>
      <c r="P333" s="301">
        <f t="shared" si="23"/>
        <v>44044</v>
      </c>
      <c r="Q333" s="308">
        <f t="shared" ca="1" si="18"/>
        <v>0</v>
      </c>
      <c r="R333" s="311">
        <f t="shared" ca="1" si="19"/>
        <v>0</v>
      </c>
      <c r="S333" s="311">
        <f t="shared" ca="1" si="20"/>
        <v>2.6244636911021191E-2</v>
      </c>
      <c r="T333" s="310">
        <f t="shared" ca="1" si="21"/>
        <v>6.7589792481537181E-3</v>
      </c>
    </row>
    <row r="334" spans="6:20">
      <c r="F334" s="301">
        <f t="shared" si="24"/>
        <v>44075</v>
      </c>
      <c r="G334" s="308">
        <f t="shared" ca="1" si="25"/>
        <v>-1</v>
      </c>
      <c r="H334" s="311">
        <f t="shared" ca="1" si="26"/>
        <v>0</v>
      </c>
      <c r="I334" s="311">
        <f t="shared" ca="1" si="27"/>
        <v>-1</v>
      </c>
      <c r="J334" s="310">
        <f t="shared" ca="1" si="28"/>
        <v>-1</v>
      </c>
      <c r="P334" s="301">
        <f t="shared" si="23"/>
        <v>44075</v>
      </c>
      <c r="Q334" s="308">
        <f t="shared" ca="1" si="18"/>
        <v>0</v>
      </c>
      <c r="R334" s="311">
        <f t="shared" ca="1" si="19"/>
        <v>0</v>
      </c>
      <c r="S334" s="311">
        <f t="shared" ca="1" si="20"/>
        <v>1.4941802752516775E-2</v>
      </c>
      <c r="T334" s="310">
        <f t="shared" ca="1" si="21"/>
        <v>6.2323962971713165E-3</v>
      </c>
    </row>
    <row r="335" spans="6:20">
      <c r="F335" s="301">
        <f t="shared" si="24"/>
        <v>44105</v>
      </c>
      <c r="G335" s="308">
        <f t="shared" ca="1" si="25"/>
        <v>-1</v>
      </c>
      <c r="H335" s="311">
        <f t="shared" ca="1" si="26"/>
        <v>0</v>
      </c>
      <c r="I335" s="311">
        <f t="shared" ca="1" si="27"/>
        <v>-1</v>
      </c>
      <c r="J335" s="310">
        <f t="shared" ca="1" si="28"/>
        <v>-1</v>
      </c>
      <c r="P335" s="301">
        <f t="shared" si="23"/>
        <v>44105</v>
      </c>
      <c r="Q335" s="308">
        <f t="shared" ca="1" si="18"/>
        <v>0</v>
      </c>
      <c r="R335" s="311">
        <f t="shared" ca="1" si="19"/>
        <v>0</v>
      </c>
      <c r="S335" s="311">
        <f t="shared" ca="1" si="20"/>
        <v>3.41573277708207E-3</v>
      </c>
      <c r="T335" s="310">
        <f t="shared" ca="1" si="21"/>
        <v>3.5102545391095141E-2</v>
      </c>
    </row>
    <row r="336" spans="6:20">
      <c r="F336" s="301">
        <f t="shared" si="24"/>
        <v>44136</v>
      </c>
      <c r="G336" s="308">
        <f t="shared" ca="1" si="25"/>
        <v>-1</v>
      </c>
      <c r="H336" s="311">
        <f t="shared" ca="1" si="26"/>
        <v>0</v>
      </c>
      <c r="I336" s="311">
        <f t="shared" ca="1" si="27"/>
        <v>-1</v>
      </c>
      <c r="J336" s="310">
        <f t="shared" ca="1" si="28"/>
        <v>-1</v>
      </c>
      <c r="P336" s="301">
        <f t="shared" si="23"/>
        <v>44136</v>
      </c>
      <c r="Q336" s="308">
        <f t="shared" ca="1" si="18"/>
        <v>0</v>
      </c>
      <c r="R336" s="311">
        <f t="shared" ca="1" si="19"/>
        <v>0</v>
      </c>
      <c r="S336" s="311">
        <f t="shared" ca="1" si="20"/>
        <v>-2.876887853106469E-3</v>
      </c>
      <c r="T336" s="310">
        <f t="shared" ca="1" si="21"/>
        <v>1.8610489631782912E-2</v>
      </c>
    </row>
    <row r="337" spans="6:20">
      <c r="F337" s="301">
        <f t="shared" si="24"/>
        <v>44166</v>
      </c>
      <c r="G337" s="308">
        <f t="shared" ca="1" si="25"/>
        <v>-1</v>
      </c>
      <c r="H337" s="311">
        <f t="shared" ca="1" si="26"/>
        <v>0</v>
      </c>
      <c r="I337" s="311">
        <f t="shared" ca="1" si="27"/>
        <v>-1</v>
      </c>
      <c r="J337" s="310">
        <f t="shared" ca="1" si="28"/>
        <v>-1</v>
      </c>
      <c r="P337" s="301">
        <f t="shared" si="23"/>
        <v>44166</v>
      </c>
      <c r="Q337" s="308">
        <f t="shared" ca="1" si="18"/>
        <v>0</v>
      </c>
      <c r="R337" s="311">
        <f t="shared" ca="1" si="19"/>
        <v>0</v>
      </c>
      <c r="S337" s="311">
        <f t="shared" ca="1" si="20"/>
        <v>1.4181352914837575E-2</v>
      </c>
      <c r="T337" s="310">
        <f t="shared" ca="1" si="21"/>
        <v>1.452438736534134E-2</v>
      </c>
    </row>
    <row r="338" spans="6:20">
      <c r="F338" s="301">
        <f t="shared" si="24"/>
        <v>44197</v>
      </c>
      <c r="G338" s="308">
        <f t="shared" ca="1" si="25"/>
        <v>0</v>
      </c>
      <c r="H338" s="311">
        <f t="shared" ca="1" si="26"/>
        <v>0</v>
      </c>
      <c r="I338" s="311">
        <f t="shared" ca="1" si="27"/>
        <v>-1</v>
      </c>
      <c r="J338" s="310">
        <f t="shared" ca="1" si="28"/>
        <v>-1</v>
      </c>
      <c r="P338" s="301">
        <f t="shared" si="23"/>
        <v>44197</v>
      </c>
      <c r="Q338" s="308">
        <f t="shared" ca="1" si="18"/>
        <v>0</v>
      </c>
      <c r="R338" s="311">
        <f t="shared" ca="1" si="19"/>
        <v>0</v>
      </c>
      <c r="S338" s="311">
        <f t="shared" ca="1" si="20"/>
        <v>9.6614334992886075E-3</v>
      </c>
      <c r="T338" s="310">
        <f t="shared" ca="1" si="21"/>
        <v>1.1756166763809972E-2</v>
      </c>
    </row>
    <row r="339" spans="6:20">
      <c r="F339" s="301">
        <f t="shared" si="24"/>
        <v>44228</v>
      </c>
      <c r="G339" s="308">
        <f t="shared" ca="1" si="25"/>
        <v>0</v>
      </c>
      <c r="H339" s="311">
        <f t="shared" ca="1" si="26"/>
        <v>0</v>
      </c>
      <c r="I339" s="311">
        <f t="shared" ca="1" si="27"/>
        <v>-1</v>
      </c>
      <c r="J339" s="310">
        <f t="shared" ca="1" si="28"/>
        <v>-1</v>
      </c>
      <c r="P339" s="301">
        <f t="shared" si="23"/>
        <v>44228</v>
      </c>
      <c r="Q339" s="308">
        <f t="shared" ca="1" si="18"/>
        <v>0</v>
      </c>
      <c r="R339" s="311">
        <f t="shared" ca="1" si="19"/>
        <v>0</v>
      </c>
      <c r="S339" s="311">
        <f t="shared" ca="1" si="20"/>
        <v>1.0299865984330747E-2</v>
      </c>
      <c r="T339" s="310">
        <f t="shared" ca="1" si="21"/>
        <v>1.2085697551098784E-2</v>
      </c>
    </row>
    <row r="340" spans="6:20">
      <c r="F340" s="301">
        <f t="shared" si="24"/>
        <v>44256</v>
      </c>
      <c r="G340" s="308">
        <f t="shared" ca="1" si="25"/>
        <v>-1</v>
      </c>
      <c r="H340" s="311">
        <f t="shared" ca="1" si="26"/>
        <v>0</v>
      </c>
      <c r="I340" s="311">
        <f t="shared" ca="1" si="27"/>
        <v>-1</v>
      </c>
      <c r="J340" s="310">
        <f t="shared" ca="1" si="28"/>
        <v>-1</v>
      </c>
      <c r="P340" s="301">
        <f t="shared" si="23"/>
        <v>44256</v>
      </c>
      <c r="Q340" s="308">
        <f t="shared" ca="1" si="18"/>
        <v>0</v>
      </c>
      <c r="R340" s="311">
        <f t="shared" ca="1" si="19"/>
        <v>0</v>
      </c>
      <c r="S340" s="311">
        <f t="shared" ca="1" si="20"/>
        <v>1.4081804939566123E-2</v>
      </c>
      <c r="T340" s="310">
        <f t="shared" ca="1" si="21"/>
        <v>1.6066795015297952E-2</v>
      </c>
    </row>
    <row r="341" spans="6:20">
      <c r="F341" s="301">
        <f t="shared" si="24"/>
        <v>44287</v>
      </c>
      <c r="G341" s="308">
        <f t="shared" ca="1" si="25"/>
        <v>-1</v>
      </c>
      <c r="H341" s="311">
        <f t="shared" ca="1" si="26"/>
        <v>0</v>
      </c>
      <c r="I341" s="311">
        <f t="shared" ca="1" si="27"/>
        <v>-1</v>
      </c>
      <c r="J341" s="310">
        <f t="shared" ca="1" si="28"/>
        <v>-1</v>
      </c>
      <c r="P341" s="301">
        <f t="shared" si="23"/>
        <v>44287</v>
      </c>
      <c r="Q341" s="308">
        <f t="shared" ca="1" si="18"/>
        <v>0</v>
      </c>
      <c r="R341" s="311">
        <f t="shared" ca="1" si="19"/>
        <v>0</v>
      </c>
      <c r="S341" s="311">
        <f t="shared" ca="1" si="20"/>
        <v>1.4239372087968549E-2</v>
      </c>
      <c r="T341" s="310">
        <f t="shared" ca="1" si="21"/>
        <v>1.3013762138429197E-2</v>
      </c>
    </row>
    <row r="342" spans="6:20">
      <c r="F342" s="301">
        <f t="shared" si="24"/>
        <v>44317</v>
      </c>
      <c r="G342" s="308">
        <f t="shared" ca="1" si="25"/>
        <v>-1</v>
      </c>
      <c r="H342" s="311">
        <f t="shared" ca="1" si="26"/>
        <v>0</v>
      </c>
      <c r="I342" s="311">
        <f t="shared" ca="1" si="27"/>
        <v>-1</v>
      </c>
      <c r="J342" s="310">
        <f t="shared" ca="1" si="28"/>
        <v>-1</v>
      </c>
      <c r="P342" s="301">
        <f t="shared" si="23"/>
        <v>44317</v>
      </c>
      <c r="Q342" s="308">
        <f t="shared" ca="1" si="18"/>
        <v>0</v>
      </c>
      <c r="R342" s="311">
        <f t="shared" ca="1" si="19"/>
        <v>0</v>
      </c>
      <c r="S342" s="311">
        <f t="shared" ca="1" si="20"/>
        <v>-7.1778279715507542E-3</v>
      </c>
      <c r="T342" s="310">
        <f t="shared" ca="1" si="21"/>
        <v>7.4612000785705401E-3</v>
      </c>
    </row>
    <row r="343" spans="6:20">
      <c r="F343" s="301">
        <f t="shared" si="24"/>
        <v>44348</v>
      </c>
      <c r="G343" s="308">
        <f t="shared" ca="1" si="25"/>
        <v>-1</v>
      </c>
      <c r="H343" s="311">
        <f t="shared" ca="1" si="26"/>
        <v>0</v>
      </c>
      <c r="I343" s="311">
        <f t="shared" ca="1" si="27"/>
        <v>-1</v>
      </c>
      <c r="J343" s="310">
        <f t="shared" ca="1" si="28"/>
        <v>-1</v>
      </c>
      <c r="P343" s="301">
        <f t="shared" si="23"/>
        <v>44348</v>
      </c>
      <c r="Q343" s="308">
        <f t="shared" ca="1" si="18"/>
        <v>0</v>
      </c>
      <c r="R343" s="311">
        <f t="shared" ca="1" si="19"/>
        <v>0</v>
      </c>
      <c r="S343" s="311">
        <f t="shared" ca="1" si="20"/>
        <v>1.5977797412509265E-2</v>
      </c>
      <c r="T343" s="310">
        <f t="shared" ca="1" si="21"/>
        <v>5.0981945514114724E-3</v>
      </c>
    </row>
    <row r="344" spans="6:20">
      <c r="F344" s="301">
        <f t="shared" si="24"/>
        <v>44378</v>
      </c>
      <c r="G344" s="308">
        <f t="shared" ca="1" si="25"/>
        <v>0</v>
      </c>
      <c r="H344" s="311">
        <f t="shared" ca="1" si="26"/>
        <v>0</v>
      </c>
      <c r="I344" s="311">
        <f t="shared" ca="1" si="27"/>
        <v>-2.0966288160984781E-2</v>
      </c>
      <c r="J344" s="310">
        <f t="shared" ca="1" si="28"/>
        <v>2.7969509185074237E-2</v>
      </c>
      <c r="P344" s="301">
        <f t="shared" si="23"/>
        <v>44378</v>
      </c>
      <c r="Q344" s="308">
        <f t="shared" ca="1" si="18"/>
        <v>0</v>
      </c>
      <c r="R344" s="311">
        <f t="shared" ca="1" si="19"/>
        <v>0</v>
      </c>
      <c r="S344" s="311">
        <f t="shared" ca="1" si="20"/>
        <v>2.5775256758781229E-2</v>
      </c>
      <c r="T344" s="310">
        <f t="shared" ca="1" si="21"/>
        <v>4.7774584435524847E-3</v>
      </c>
    </row>
    <row r="345" spans="6:20">
      <c r="F345" s="301">
        <f t="shared" si="24"/>
        <v>44409</v>
      </c>
      <c r="G345" s="308">
        <f t="shared" ca="1" si="25"/>
        <v>0</v>
      </c>
      <c r="H345" s="311">
        <f t="shared" ca="1" si="26"/>
        <v>0</v>
      </c>
      <c r="I345" s="311">
        <f t="shared" ca="1" si="27"/>
        <v>-1.9901312527655368E-2</v>
      </c>
      <c r="J345" s="310">
        <f t="shared" ca="1" si="28"/>
        <v>3.2643069823803161E-2</v>
      </c>
      <c r="P345" s="301">
        <f t="shared" si="23"/>
        <v>44409</v>
      </c>
      <c r="Q345" s="308">
        <f t="shared" ca="1" si="18"/>
        <v>0</v>
      </c>
      <c r="R345" s="311">
        <f t="shared" ca="1" si="19"/>
        <v>0</v>
      </c>
      <c r="S345" s="311">
        <f t="shared" ca="1" si="20"/>
        <v>2.6311370719995564E-2</v>
      </c>
      <c r="T345" s="310">
        <f t="shared" ca="1" si="21"/>
        <v>4.9901510965193463E-3</v>
      </c>
    </row>
    <row r="346" spans="6:20">
      <c r="F346" s="301">
        <f t="shared" si="24"/>
        <v>44440</v>
      </c>
      <c r="G346" s="308">
        <f t="shared" ca="1" si="25"/>
        <v>-1</v>
      </c>
      <c r="H346" s="311">
        <f t="shared" ca="1" si="26"/>
        <v>0</v>
      </c>
      <c r="I346" s="311">
        <f t="shared" ca="1" si="27"/>
        <v>-1</v>
      </c>
      <c r="J346" s="310">
        <f t="shared" ca="1" si="28"/>
        <v>-1</v>
      </c>
      <c r="P346" s="301">
        <f t="shared" si="23"/>
        <v>44440</v>
      </c>
      <c r="Q346" s="308">
        <f t="shared" ca="1" si="18"/>
        <v>0</v>
      </c>
      <c r="R346" s="311">
        <f t="shared" ca="1" si="19"/>
        <v>0</v>
      </c>
      <c r="S346" s="311">
        <f t="shared" ca="1" si="20"/>
        <v>1.96401865766902E-2</v>
      </c>
      <c r="T346" s="310">
        <f t="shared" ca="1" si="21"/>
        <v>5.6837589021299095E-3</v>
      </c>
    </row>
    <row r="347" spans="6:20">
      <c r="F347" s="301">
        <f t="shared" si="24"/>
        <v>44470</v>
      </c>
      <c r="G347" s="308">
        <f t="shared" ca="1" si="25"/>
        <v>-1</v>
      </c>
      <c r="H347" s="311">
        <f t="shared" ca="1" si="26"/>
        <v>0</v>
      </c>
      <c r="I347" s="311">
        <f t="shared" ca="1" si="27"/>
        <v>-1</v>
      </c>
      <c r="J347" s="310">
        <f t="shared" ca="1" si="28"/>
        <v>-1</v>
      </c>
      <c r="P347" s="301">
        <f t="shared" si="23"/>
        <v>44470</v>
      </c>
      <c r="Q347" s="308">
        <f t="shared" ca="1" si="18"/>
        <v>0</v>
      </c>
      <c r="R347" s="311">
        <f t="shared" ca="1" si="19"/>
        <v>0</v>
      </c>
      <c r="S347" s="311">
        <f t="shared" ca="1" si="20"/>
        <v>-7.7635916641006775E-3</v>
      </c>
      <c r="T347" s="310">
        <f t="shared" ca="1" si="21"/>
        <v>9.2877289744741631E-3</v>
      </c>
    </row>
    <row r="348" spans="6:20">
      <c r="F348" s="301">
        <f t="shared" si="24"/>
        <v>44501</v>
      </c>
      <c r="G348" s="308">
        <f t="shared" ca="1" si="25"/>
        <v>-1</v>
      </c>
      <c r="H348" s="311">
        <f t="shared" ca="1" si="26"/>
        <v>0</v>
      </c>
      <c r="I348" s="311">
        <f t="shared" ca="1" si="27"/>
        <v>-1</v>
      </c>
      <c r="J348" s="310">
        <f t="shared" ca="1" si="28"/>
        <v>-1</v>
      </c>
      <c r="P348" s="301">
        <f t="shared" si="23"/>
        <v>44501</v>
      </c>
      <c r="Q348" s="308">
        <f t="shared" ca="1" si="18"/>
        <v>0</v>
      </c>
      <c r="R348" s="311">
        <f t="shared" ca="1" si="19"/>
        <v>0</v>
      </c>
      <c r="S348" s="311">
        <f t="shared" ca="1" si="20"/>
        <v>8.3125353312543115E-3</v>
      </c>
      <c r="T348" s="310">
        <f t="shared" ca="1" si="21"/>
        <v>2.1892502137062397E-2</v>
      </c>
    </row>
    <row r="349" spans="6:20">
      <c r="F349" s="301">
        <f t="shared" si="24"/>
        <v>44531</v>
      </c>
      <c r="G349" s="308">
        <f t="shared" ca="1" si="25"/>
        <v>-1</v>
      </c>
      <c r="H349" s="311">
        <f t="shared" ca="1" si="26"/>
        <v>0</v>
      </c>
      <c r="I349" s="311">
        <f t="shared" ca="1" si="27"/>
        <v>-1</v>
      </c>
      <c r="J349" s="310">
        <f t="shared" ca="1" si="28"/>
        <v>-1</v>
      </c>
      <c r="P349" s="301">
        <f t="shared" si="23"/>
        <v>44531</v>
      </c>
      <c r="Q349" s="308">
        <f t="shared" ca="1" si="18"/>
        <v>0</v>
      </c>
      <c r="R349" s="311">
        <f t="shared" ca="1" si="19"/>
        <v>0</v>
      </c>
      <c r="S349" s="311">
        <f t="shared" ca="1" si="20"/>
        <v>1.3402998436337965E-2</v>
      </c>
      <c r="T349" s="310">
        <f t="shared" ca="1" si="21"/>
        <v>1.4177771370922132E-2</v>
      </c>
    </row>
    <row r="350" spans="6:20">
      <c r="F350" s="301">
        <f t="shared" si="24"/>
        <v>44562</v>
      </c>
      <c r="G350" s="308">
        <f t="shared" ca="1" si="25"/>
        <v>0</v>
      </c>
      <c r="H350" s="311">
        <f t="shared" ca="1" si="26"/>
        <v>0</v>
      </c>
      <c r="I350" s="311">
        <f t="shared" ca="1" si="27"/>
        <v>-1</v>
      </c>
      <c r="J350" s="310">
        <f t="shared" ca="1" si="28"/>
        <v>-1</v>
      </c>
      <c r="P350" s="301">
        <f t="shared" si="23"/>
        <v>44562</v>
      </c>
      <c r="Q350" s="308">
        <f t="shared" ca="1" si="18"/>
        <v>0</v>
      </c>
      <c r="R350" s="311">
        <f t="shared" ca="1" si="19"/>
        <v>0</v>
      </c>
      <c r="S350" s="311">
        <f t="shared" ca="1" si="20"/>
        <v>1.0004577801641545E-2</v>
      </c>
      <c r="T350" s="310">
        <f t="shared" ca="1" si="21"/>
        <v>1.3925233915600854E-2</v>
      </c>
    </row>
    <row r="351" spans="6:20">
      <c r="F351" s="301">
        <f t="shared" si="24"/>
        <v>44593</v>
      </c>
      <c r="G351" s="308">
        <f t="shared" ca="1" si="25"/>
        <v>0</v>
      </c>
      <c r="H351" s="311">
        <f t="shared" ca="1" si="26"/>
        <v>0</v>
      </c>
      <c r="I351" s="311">
        <f t="shared" ca="1" si="27"/>
        <v>-1</v>
      </c>
      <c r="J351" s="310">
        <f t="shared" ca="1" si="28"/>
        <v>-1</v>
      </c>
      <c r="P351" s="301">
        <f t="shared" si="23"/>
        <v>44593</v>
      </c>
      <c r="Q351" s="308">
        <f t="shared" ca="1" si="18"/>
        <v>0</v>
      </c>
      <c r="R351" s="311">
        <f t="shared" ca="1" si="19"/>
        <v>0</v>
      </c>
      <c r="S351" s="311">
        <f t="shared" ca="1" si="20"/>
        <v>9.7859749556148401E-3</v>
      </c>
      <c r="T351" s="310">
        <f t="shared" ca="1" si="21"/>
        <v>1.3010840344694685E-2</v>
      </c>
    </row>
    <row r="352" spans="6:20">
      <c r="F352" s="301">
        <f t="shared" si="24"/>
        <v>44621</v>
      </c>
      <c r="G352" s="308">
        <f t="shared" ca="1" si="25"/>
        <v>-1</v>
      </c>
      <c r="H352" s="311">
        <f t="shared" ca="1" si="26"/>
        <v>0</v>
      </c>
      <c r="I352" s="311">
        <f t="shared" ca="1" si="27"/>
        <v>-1</v>
      </c>
      <c r="J352" s="310">
        <f t="shared" ca="1" si="28"/>
        <v>-1</v>
      </c>
      <c r="P352" s="301">
        <f t="shared" si="23"/>
        <v>44621</v>
      </c>
      <c r="Q352" s="308">
        <f t="shared" ca="1" si="18"/>
        <v>0</v>
      </c>
      <c r="R352" s="311">
        <f t="shared" ca="1" si="19"/>
        <v>0</v>
      </c>
      <c r="S352" s="311">
        <f t="shared" ca="1" si="20"/>
        <v>1.3865901756586529E-2</v>
      </c>
      <c r="T352" s="310">
        <f t="shared" ca="1" si="21"/>
        <v>1.6982386763342072E-2</v>
      </c>
    </row>
    <row r="353" spans="6:20">
      <c r="F353" s="301">
        <f t="shared" si="24"/>
        <v>44652</v>
      </c>
      <c r="G353" s="308">
        <f t="shared" ca="1" si="25"/>
        <v>-1</v>
      </c>
      <c r="H353" s="311">
        <f t="shared" ca="1" si="26"/>
        <v>0</v>
      </c>
      <c r="I353" s="311">
        <f t="shared" ca="1" si="27"/>
        <v>-1</v>
      </c>
      <c r="J353" s="310">
        <f t="shared" ca="1" si="28"/>
        <v>-1</v>
      </c>
      <c r="P353" s="301">
        <f t="shared" si="23"/>
        <v>44652</v>
      </c>
      <c r="Q353" s="308">
        <f t="shared" ca="1" si="18"/>
        <v>0</v>
      </c>
      <c r="R353" s="311">
        <f t="shared" ca="1" si="19"/>
        <v>0</v>
      </c>
      <c r="S353" s="311">
        <f t="shared" ca="1" si="20"/>
        <v>1.4310046287238309E-2</v>
      </c>
      <c r="T353" s="310">
        <f t="shared" ca="1" si="21"/>
        <v>1.4310046287238309E-2</v>
      </c>
    </row>
    <row r="354" spans="6:20">
      <c r="F354" s="301">
        <f t="shared" si="24"/>
        <v>44682</v>
      </c>
      <c r="G354" s="308">
        <f t="shared" ca="1" si="25"/>
        <v>-1</v>
      </c>
      <c r="H354" s="311">
        <f t="shared" ca="1" si="26"/>
        <v>0</v>
      </c>
      <c r="I354" s="311">
        <f t="shared" ca="1" si="27"/>
        <v>-1</v>
      </c>
      <c r="J354" s="310">
        <f t="shared" ca="1" si="28"/>
        <v>-1</v>
      </c>
      <c r="P354" s="301">
        <f t="shared" si="23"/>
        <v>44682</v>
      </c>
      <c r="Q354" s="308">
        <f t="shared" ca="1" si="18"/>
        <v>0</v>
      </c>
      <c r="R354" s="311">
        <f t="shared" ca="1" si="19"/>
        <v>0</v>
      </c>
      <c r="S354" s="311">
        <f t="shared" ca="1" si="20"/>
        <v>-1.0577005106009008E-2</v>
      </c>
      <c r="T354" s="310">
        <f t="shared" ca="1" si="21"/>
        <v>3.2667734233720047E-3</v>
      </c>
    </row>
    <row r="355" spans="6:20">
      <c r="F355" s="301">
        <f t="shared" si="24"/>
        <v>44713</v>
      </c>
      <c r="G355" s="308">
        <f t="shared" ca="1" si="25"/>
        <v>-1</v>
      </c>
      <c r="H355" s="311">
        <f t="shared" ca="1" si="26"/>
        <v>0</v>
      </c>
      <c r="I355" s="311">
        <f t="shared" ca="1" si="27"/>
        <v>-1</v>
      </c>
      <c r="J355" s="310">
        <f t="shared" ca="1" si="28"/>
        <v>-1</v>
      </c>
      <c r="P355" s="301">
        <f t="shared" si="23"/>
        <v>44713</v>
      </c>
      <c r="Q355" s="308">
        <f t="shared" ca="1" si="18"/>
        <v>0</v>
      </c>
      <c r="R355" s="311">
        <f t="shared" ca="1" si="19"/>
        <v>0</v>
      </c>
      <c r="S355" s="311">
        <f t="shared" ca="1" si="20"/>
        <v>1.4968516339807447E-2</v>
      </c>
      <c r="T355" s="310">
        <f t="shared" ca="1" si="21"/>
        <v>4.9651763357283496E-3</v>
      </c>
    </row>
    <row r="356" spans="6:20">
      <c r="F356" s="301">
        <f t="shared" si="24"/>
        <v>44743</v>
      </c>
      <c r="G356" s="308">
        <f t="shared" ca="1" si="25"/>
        <v>0</v>
      </c>
      <c r="H356" s="311">
        <f t="shared" ca="1" si="26"/>
        <v>0</v>
      </c>
      <c r="I356" s="311">
        <f t="shared" ca="1" si="27"/>
        <v>-2.4129115266222856E-2</v>
      </c>
      <c r="J356" s="310">
        <f t="shared" ca="1" si="28"/>
        <v>2.9449431236771018E-2</v>
      </c>
      <c r="P356" s="301">
        <f t="shared" si="23"/>
        <v>44743</v>
      </c>
      <c r="Q356" s="308">
        <f t="shared" ca="1" si="18"/>
        <v>0</v>
      </c>
      <c r="R356" s="311">
        <f t="shared" ca="1" si="19"/>
        <v>0</v>
      </c>
      <c r="S356" s="311">
        <f t="shared" ca="1" si="20"/>
        <v>2.5762655564482317E-2</v>
      </c>
      <c r="T356" s="310">
        <f t="shared" ca="1" si="21"/>
        <v>5.0988226272392634E-3</v>
      </c>
    </row>
    <row r="357" spans="6:20">
      <c r="F357" s="301">
        <f t="shared" si="24"/>
        <v>44774</v>
      </c>
      <c r="G357" s="308">
        <f t="shared" ca="1" si="25"/>
        <v>0</v>
      </c>
      <c r="H357" s="311">
        <f t="shared" ca="1" si="26"/>
        <v>0</v>
      </c>
      <c r="I357" s="311">
        <f t="shared" ca="1" si="27"/>
        <v>-1.8679646263878857E-2</v>
      </c>
      <c r="J357" s="310">
        <f t="shared" ca="1" si="28"/>
        <v>9.5096626633062842E-2</v>
      </c>
      <c r="P357" s="301">
        <f t="shared" si="23"/>
        <v>44774</v>
      </c>
      <c r="Q357" s="308">
        <f t="shared" ca="1" si="18"/>
        <v>0</v>
      </c>
      <c r="R357" s="311">
        <f t="shared" ca="1" si="19"/>
        <v>0</v>
      </c>
      <c r="S357" s="311">
        <f t="shared" ca="1" si="20"/>
        <v>2.6284058813260458E-2</v>
      </c>
      <c r="T357" s="310">
        <f t="shared" ca="1" si="21"/>
        <v>6.0832779249122559E-3</v>
      </c>
    </row>
    <row r="358" spans="6:20">
      <c r="F358" s="301">
        <f t="shared" si="24"/>
        <v>44805</v>
      </c>
      <c r="G358" s="308">
        <f t="shared" ca="1" si="25"/>
        <v>-1</v>
      </c>
      <c r="H358" s="311">
        <f t="shared" ca="1" si="26"/>
        <v>0</v>
      </c>
      <c r="I358" s="311">
        <f t="shared" ca="1" si="27"/>
        <v>-1</v>
      </c>
      <c r="J358" s="310">
        <f t="shared" ca="1" si="28"/>
        <v>-1</v>
      </c>
      <c r="P358" s="301">
        <f t="shared" si="23"/>
        <v>44805</v>
      </c>
      <c r="Q358" s="308">
        <f t="shared" ca="1" si="18"/>
        <v>0</v>
      </c>
      <c r="R358" s="311">
        <f t="shared" ca="1" si="19"/>
        <v>0</v>
      </c>
      <c r="S358" s="311">
        <f t="shared" ca="1" si="20"/>
        <v>1.7829304265670531E-2</v>
      </c>
      <c r="T358" s="310">
        <f t="shared" ca="1" si="21"/>
        <v>8.0007257605225757E-3</v>
      </c>
    </row>
    <row r="359" spans="6:20">
      <c r="F359" s="301">
        <f t="shared" si="24"/>
        <v>44835</v>
      </c>
      <c r="G359" s="308">
        <f t="shared" ca="1" si="25"/>
        <v>-1</v>
      </c>
      <c r="H359" s="311">
        <f t="shared" ca="1" si="26"/>
        <v>0</v>
      </c>
      <c r="I359" s="311">
        <f t="shared" ca="1" si="27"/>
        <v>-1</v>
      </c>
      <c r="J359" s="310">
        <f t="shared" ca="1" si="28"/>
        <v>-1</v>
      </c>
      <c r="P359" s="301">
        <f t="shared" si="23"/>
        <v>44835</v>
      </c>
      <c r="Q359" s="308">
        <f t="shared" ca="1" si="18"/>
        <v>0</v>
      </c>
      <c r="R359" s="311">
        <f t="shared" ca="1" si="19"/>
        <v>0</v>
      </c>
      <c r="S359" s="311">
        <f t="shared" ca="1" si="20"/>
        <v>-7.4561688415416549E-3</v>
      </c>
      <c r="T359" s="310">
        <f t="shared" ca="1" si="21"/>
        <v>1.278715504219563E-2</v>
      </c>
    </row>
    <row r="360" spans="6:20">
      <c r="F360" s="301">
        <f t="shared" si="24"/>
        <v>44866</v>
      </c>
      <c r="G360" s="308">
        <f t="shared" ca="1" si="25"/>
        <v>-1</v>
      </c>
      <c r="H360" s="311">
        <f t="shared" ca="1" si="26"/>
        <v>0</v>
      </c>
      <c r="I360" s="311">
        <f t="shared" ca="1" si="27"/>
        <v>-1</v>
      </c>
      <c r="J360" s="310">
        <f t="shared" ca="1" si="28"/>
        <v>-1</v>
      </c>
      <c r="P360" s="301">
        <f t="shared" si="23"/>
        <v>44866</v>
      </c>
      <c r="Q360" s="308">
        <f t="shared" ca="1" si="18"/>
        <v>0</v>
      </c>
      <c r="R360" s="311">
        <f t="shared" ca="1" si="19"/>
        <v>0</v>
      </c>
      <c r="S360" s="311">
        <f t="shared" ca="1" si="20"/>
        <v>4.8014392871154055E-3</v>
      </c>
      <c r="T360" s="310">
        <f t="shared" ca="1" si="21"/>
        <v>1.7136704563424088E-2</v>
      </c>
    </row>
    <row r="361" spans="6:20">
      <c r="F361" s="301">
        <f t="shared" ref="F361:F421" si="29">+B122</f>
        <v>44896</v>
      </c>
      <c r="G361" s="308">
        <f t="shared" ref="G361:G421" ca="1" si="30">+IF(ISERROR(G122/C122-1),0,G122/C122-1)</f>
        <v>-1</v>
      </c>
      <c r="H361" s="311">
        <f t="shared" ref="H361:H421" ca="1" si="31">+IF(ISERROR(H122/D122-1),0,H122/D122-1)</f>
        <v>0</v>
      </c>
      <c r="I361" s="311">
        <f t="shared" ref="I361:I421" ca="1" si="32">+IF(ISERROR(I122/E122-1),0,I122/E122-1)</f>
        <v>-1</v>
      </c>
      <c r="J361" s="310">
        <f t="shared" ref="J361:J421" ca="1" si="33">+IF(ISERROR(J122/F122-1),0,J122/F122-1)</f>
        <v>-1</v>
      </c>
      <c r="P361" s="301">
        <f t="shared" si="23"/>
        <v>44896</v>
      </c>
      <c r="Q361" s="308">
        <f t="shared" ca="1" si="18"/>
        <v>0</v>
      </c>
      <c r="R361" s="311">
        <f t="shared" ca="1" si="19"/>
        <v>0</v>
      </c>
      <c r="S361" s="311">
        <f t="shared" ca="1" si="20"/>
        <v>1.3444821131916029E-2</v>
      </c>
      <c r="T361" s="310">
        <f t="shared" ca="1" si="21"/>
        <v>1.1638324124550792E-2</v>
      </c>
    </row>
    <row r="362" spans="6:20">
      <c r="F362" s="301">
        <f t="shared" si="29"/>
        <v>44927</v>
      </c>
      <c r="G362" s="308">
        <f t="shared" ca="1" si="30"/>
        <v>0</v>
      </c>
      <c r="H362" s="311">
        <f t="shared" ca="1" si="31"/>
        <v>0</v>
      </c>
      <c r="I362" s="311">
        <f t="shared" ca="1" si="32"/>
        <v>-1</v>
      </c>
      <c r="J362" s="310">
        <f t="shared" ca="1" si="33"/>
        <v>-1</v>
      </c>
      <c r="P362" s="301">
        <f t="shared" si="23"/>
        <v>44927</v>
      </c>
      <c r="Q362" s="308">
        <f t="shared" ca="1" si="18"/>
        <v>0</v>
      </c>
      <c r="R362" s="311">
        <f t="shared" ca="1" si="19"/>
        <v>0</v>
      </c>
      <c r="S362" s="311">
        <f t="shared" ca="1" si="20"/>
        <v>9.819608470676755E-3</v>
      </c>
      <c r="T362" s="310">
        <f t="shared" ca="1" si="21"/>
        <v>1.3583579322271389E-2</v>
      </c>
    </row>
    <row r="363" spans="6:20">
      <c r="F363" s="301">
        <f t="shared" si="29"/>
        <v>44958</v>
      </c>
      <c r="G363" s="308">
        <f t="shared" ca="1" si="30"/>
        <v>0</v>
      </c>
      <c r="H363" s="311">
        <f t="shared" ca="1" si="31"/>
        <v>0</v>
      </c>
      <c r="I363" s="311">
        <f t="shared" ca="1" si="32"/>
        <v>-1</v>
      </c>
      <c r="J363" s="310">
        <f t="shared" ca="1" si="33"/>
        <v>-1</v>
      </c>
      <c r="P363" s="301">
        <f t="shared" si="23"/>
        <v>44958</v>
      </c>
      <c r="Q363" s="308">
        <f t="shared" ca="1" si="18"/>
        <v>0</v>
      </c>
      <c r="R363" s="311">
        <f t="shared" ca="1" si="19"/>
        <v>0</v>
      </c>
      <c r="S363" s="311">
        <f t="shared" ca="1" si="20"/>
        <v>9.9267793834114659E-3</v>
      </c>
      <c r="T363" s="310">
        <f t="shared" ca="1" si="21"/>
        <v>1.4508144866089312E-2</v>
      </c>
    </row>
    <row r="364" spans="6:20">
      <c r="F364" s="301">
        <f t="shared" si="29"/>
        <v>44986</v>
      </c>
      <c r="G364" s="308">
        <f t="shared" ca="1" si="30"/>
        <v>-1</v>
      </c>
      <c r="H364" s="311">
        <f t="shared" ca="1" si="31"/>
        <v>0</v>
      </c>
      <c r="I364" s="311">
        <f t="shared" ca="1" si="32"/>
        <v>-1</v>
      </c>
      <c r="J364" s="310">
        <f t="shared" ca="1" si="33"/>
        <v>-1</v>
      </c>
      <c r="P364" s="301">
        <f t="shared" si="23"/>
        <v>44986</v>
      </c>
      <c r="Q364" s="308">
        <f t="shared" ca="1" si="18"/>
        <v>0</v>
      </c>
      <c r="R364" s="311">
        <f t="shared" ca="1" si="19"/>
        <v>0</v>
      </c>
      <c r="S364" s="311">
        <f t="shared" ca="1" si="20"/>
        <v>1.4005044766614461E-2</v>
      </c>
      <c r="T364" s="310">
        <f t="shared" ca="1" si="21"/>
        <v>1.7869083244465678E-2</v>
      </c>
    </row>
    <row r="365" spans="6:20">
      <c r="F365" s="301">
        <f t="shared" si="29"/>
        <v>45017</v>
      </c>
      <c r="G365" s="308">
        <f t="shared" ca="1" si="30"/>
        <v>-1</v>
      </c>
      <c r="H365" s="311">
        <f t="shared" ca="1" si="31"/>
        <v>0</v>
      </c>
      <c r="I365" s="311">
        <f t="shared" ca="1" si="32"/>
        <v>-1</v>
      </c>
      <c r="J365" s="310">
        <f t="shared" ca="1" si="33"/>
        <v>-1</v>
      </c>
      <c r="P365" s="301">
        <f t="shared" si="23"/>
        <v>45017</v>
      </c>
      <c r="Q365" s="308">
        <f t="shared" ca="1" si="18"/>
        <v>0</v>
      </c>
      <c r="R365" s="311">
        <f t="shared" ca="1" si="19"/>
        <v>0</v>
      </c>
      <c r="S365" s="311">
        <f t="shared" ca="1" si="20"/>
        <v>1.4061940313665033E-2</v>
      </c>
      <c r="T365" s="310">
        <f t="shared" ca="1" si="21"/>
        <v>1.9690099956280793E-2</v>
      </c>
    </row>
    <row r="366" spans="6:20">
      <c r="F366" s="301">
        <f t="shared" si="29"/>
        <v>45047</v>
      </c>
      <c r="G366" s="308">
        <f t="shared" ca="1" si="30"/>
        <v>-1</v>
      </c>
      <c r="H366" s="311">
        <f t="shared" ca="1" si="31"/>
        <v>0</v>
      </c>
      <c r="I366" s="311">
        <f t="shared" ca="1" si="32"/>
        <v>-1</v>
      </c>
      <c r="J366" s="310">
        <f t="shared" ca="1" si="33"/>
        <v>-1</v>
      </c>
      <c r="P366" s="301">
        <f t="shared" si="23"/>
        <v>45047</v>
      </c>
      <c r="Q366" s="308">
        <f t="shared" ca="1" si="18"/>
        <v>0</v>
      </c>
      <c r="R366" s="311">
        <f t="shared" ca="1" si="19"/>
        <v>0</v>
      </c>
      <c r="S366" s="311">
        <f t="shared" ca="1" si="20"/>
        <v>-1.069911379760502E-2</v>
      </c>
      <c r="T366" s="310">
        <f t="shared" ca="1" si="21"/>
        <v>7.5421010445018144E-3</v>
      </c>
    </row>
    <row r="367" spans="6:20">
      <c r="F367" s="301">
        <f t="shared" si="29"/>
        <v>45078</v>
      </c>
      <c r="G367" s="308">
        <f t="shared" ca="1" si="30"/>
        <v>-1</v>
      </c>
      <c r="H367" s="311">
        <f t="shared" ca="1" si="31"/>
        <v>0</v>
      </c>
      <c r="I367" s="311">
        <f t="shared" ca="1" si="32"/>
        <v>-1</v>
      </c>
      <c r="J367" s="310">
        <f t="shared" ca="1" si="33"/>
        <v>-1</v>
      </c>
      <c r="P367" s="301">
        <f t="shared" si="23"/>
        <v>45078</v>
      </c>
      <c r="Q367" s="308">
        <f t="shared" ca="1" si="18"/>
        <v>0</v>
      </c>
      <c r="R367" s="311">
        <f t="shared" ca="1" si="19"/>
        <v>0</v>
      </c>
      <c r="S367" s="311">
        <f t="shared" ca="1" si="20"/>
        <v>1.1797774771836078E-2</v>
      </c>
      <c r="T367" s="310">
        <f t="shared" ca="1" si="21"/>
        <v>5.6320357421477674E-3</v>
      </c>
    </row>
    <row r="368" spans="6:20">
      <c r="F368" s="301">
        <f t="shared" si="29"/>
        <v>45108</v>
      </c>
      <c r="G368" s="308">
        <f t="shared" ca="1" si="30"/>
        <v>0</v>
      </c>
      <c r="H368" s="311">
        <f t="shared" ca="1" si="31"/>
        <v>0</v>
      </c>
      <c r="I368" s="311">
        <f t="shared" ca="1" si="32"/>
        <v>-1.6664450854498636E-2</v>
      </c>
      <c r="J368" s="310">
        <f t="shared" ca="1" si="33"/>
        <v>0.11341805452573572</v>
      </c>
      <c r="P368" s="301">
        <f t="shared" si="23"/>
        <v>45108</v>
      </c>
      <c r="Q368" s="308">
        <f t="shared" ca="1" si="18"/>
        <v>0</v>
      </c>
      <c r="R368" s="311">
        <f t="shared" ca="1" si="19"/>
        <v>0</v>
      </c>
      <c r="S368" s="311">
        <f t="shared" ca="1" si="20"/>
        <v>2.6205142395378189E-2</v>
      </c>
      <c r="T368" s="310">
        <f t="shared" ca="1" si="21"/>
        <v>5.7758021498144352E-3</v>
      </c>
    </row>
    <row r="369" spans="6:20">
      <c r="F369" s="301">
        <f t="shared" si="29"/>
        <v>45139</v>
      </c>
      <c r="G369" s="308">
        <f t="shared" ca="1" si="30"/>
        <v>0</v>
      </c>
      <c r="H369" s="311">
        <f t="shared" ca="1" si="31"/>
        <v>0</v>
      </c>
      <c r="I369" s="311">
        <f t="shared" ca="1" si="32"/>
        <v>-1.5801764021557085E-2</v>
      </c>
      <c r="J369" s="310">
        <f t="shared" ca="1" si="33"/>
        <v>0.13413468599078393</v>
      </c>
      <c r="P369" s="301">
        <f t="shared" si="23"/>
        <v>45139</v>
      </c>
      <c r="Q369" s="308">
        <f t="shared" ca="1" si="18"/>
        <v>0</v>
      </c>
      <c r="R369" s="311">
        <f t="shared" ca="1" si="19"/>
        <v>0</v>
      </c>
      <c r="S369" s="311">
        <f t="shared" ca="1" si="20"/>
        <v>2.6237175909092469E-2</v>
      </c>
      <c r="T369" s="310">
        <f t="shared" ca="1" si="21"/>
        <v>5.6334042255490324E-3</v>
      </c>
    </row>
    <row r="370" spans="6:20">
      <c r="F370" s="301">
        <f t="shared" si="29"/>
        <v>45170</v>
      </c>
      <c r="G370" s="308">
        <f t="shared" ca="1" si="30"/>
        <v>-1</v>
      </c>
      <c r="H370" s="311">
        <f t="shared" ca="1" si="31"/>
        <v>0</v>
      </c>
      <c r="I370" s="311">
        <f t="shared" ca="1" si="32"/>
        <v>-1</v>
      </c>
      <c r="J370" s="310">
        <f t="shared" ca="1" si="33"/>
        <v>-1</v>
      </c>
      <c r="P370" s="301">
        <f t="shared" si="23"/>
        <v>45170</v>
      </c>
      <c r="Q370" s="308">
        <f t="shared" ref="Q370:Q421" ca="1" si="34">+IF(ISERROR(Q131/M131-1),0,Q131/M131-1)</f>
        <v>0</v>
      </c>
      <c r="R370" s="311">
        <f t="shared" ref="R370:R421" ca="1" si="35">+IF(ISERROR(R131/N131-1),0,R131/N131-1)</f>
        <v>0</v>
      </c>
      <c r="S370" s="311">
        <f t="shared" ref="S370:S421" ca="1" si="36">+IF(ISERROR(S131/O131-1),0,S131/O131-1)</f>
        <v>2.6294721580603309E-2</v>
      </c>
      <c r="T370" s="310">
        <f t="shared" ref="T370:T421" ca="1" si="37">+IF(ISERROR(T131/P131-1),0,T131/P131-1)</f>
        <v>9.3649451722768173E-3</v>
      </c>
    </row>
    <row r="371" spans="6:20">
      <c r="F371" s="301">
        <f t="shared" si="29"/>
        <v>45200</v>
      </c>
      <c r="G371" s="308">
        <f t="shared" ca="1" si="30"/>
        <v>-1</v>
      </c>
      <c r="H371" s="311">
        <f t="shared" ca="1" si="31"/>
        <v>0</v>
      </c>
      <c r="I371" s="311">
        <f t="shared" ca="1" si="32"/>
        <v>-1</v>
      </c>
      <c r="J371" s="310">
        <f t="shared" ca="1" si="33"/>
        <v>-1</v>
      </c>
      <c r="P371" s="301">
        <f t="shared" ref="P371:P421" si="38">+L132</f>
        <v>45200</v>
      </c>
      <c r="Q371" s="308">
        <f t="shared" ca="1" si="34"/>
        <v>0</v>
      </c>
      <c r="R371" s="311">
        <f t="shared" ca="1" si="35"/>
        <v>0</v>
      </c>
      <c r="S371" s="311">
        <f t="shared" ca="1" si="36"/>
        <v>3.4158387605807139E-3</v>
      </c>
      <c r="T371" s="310">
        <f t="shared" ca="1" si="37"/>
        <v>2.1019625405503284E-2</v>
      </c>
    </row>
    <row r="372" spans="6:20">
      <c r="F372" s="301">
        <f t="shared" si="29"/>
        <v>45231</v>
      </c>
      <c r="G372" s="308">
        <f t="shared" ca="1" si="30"/>
        <v>-1</v>
      </c>
      <c r="H372" s="311">
        <f t="shared" ca="1" si="31"/>
        <v>0</v>
      </c>
      <c r="I372" s="311">
        <f t="shared" ca="1" si="32"/>
        <v>-1</v>
      </c>
      <c r="J372" s="310">
        <f t="shared" ca="1" si="33"/>
        <v>-1</v>
      </c>
      <c r="P372" s="301">
        <f t="shared" si="38"/>
        <v>45231</v>
      </c>
      <c r="Q372" s="308">
        <f t="shared" ca="1" si="34"/>
        <v>0</v>
      </c>
      <c r="R372" s="311">
        <f t="shared" ca="1" si="35"/>
        <v>0</v>
      </c>
      <c r="S372" s="311">
        <f t="shared" ca="1" si="36"/>
        <v>1.2765891404194818E-2</v>
      </c>
      <c r="T372" s="310">
        <f t="shared" ca="1" si="37"/>
        <v>1.7674898334938627E-2</v>
      </c>
    </row>
    <row r="373" spans="6:20">
      <c r="F373" s="301">
        <f t="shared" si="29"/>
        <v>45261</v>
      </c>
      <c r="G373" s="308">
        <f t="shared" ca="1" si="30"/>
        <v>-1</v>
      </c>
      <c r="H373" s="311">
        <f t="shared" ca="1" si="31"/>
        <v>0</v>
      </c>
      <c r="I373" s="311">
        <f t="shared" ca="1" si="32"/>
        <v>-1</v>
      </c>
      <c r="J373" s="310">
        <f t="shared" ca="1" si="33"/>
        <v>-1</v>
      </c>
      <c r="P373" s="301">
        <f t="shared" si="38"/>
        <v>45261</v>
      </c>
      <c r="Q373" s="308">
        <f t="shared" ca="1" si="34"/>
        <v>0</v>
      </c>
      <c r="R373" s="311">
        <f t="shared" ca="1" si="35"/>
        <v>0</v>
      </c>
      <c r="S373" s="311">
        <f t="shared" ca="1" si="36"/>
        <v>1.3282662408424128E-2</v>
      </c>
      <c r="T373" s="310">
        <f t="shared" ca="1" si="37"/>
        <v>1.4849998313154922E-2</v>
      </c>
    </row>
    <row r="374" spans="6:20">
      <c r="F374" s="301">
        <f t="shared" si="29"/>
        <v>45292</v>
      </c>
      <c r="G374" s="308">
        <f t="shared" ca="1" si="30"/>
        <v>0</v>
      </c>
      <c r="H374" s="311">
        <f t="shared" ca="1" si="31"/>
        <v>0</v>
      </c>
      <c r="I374" s="311">
        <f t="shared" ca="1" si="32"/>
        <v>-1</v>
      </c>
      <c r="J374" s="310">
        <f t="shared" ca="1" si="33"/>
        <v>-1</v>
      </c>
      <c r="P374" s="301">
        <f t="shared" si="38"/>
        <v>45292</v>
      </c>
      <c r="Q374" s="308">
        <f t="shared" ca="1" si="34"/>
        <v>0</v>
      </c>
      <c r="R374" s="311">
        <f t="shared" ca="1" si="35"/>
        <v>0</v>
      </c>
      <c r="S374" s="311">
        <f t="shared" ca="1" si="36"/>
        <v>9.0796122217648989E-3</v>
      </c>
      <c r="T374" s="310">
        <f t="shared" ca="1" si="37"/>
        <v>1.6257029444163296E-2</v>
      </c>
    </row>
    <row r="375" spans="6:20">
      <c r="F375" s="301">
        <f t="shared" si="29"/>
        <v>45323</v>
      </c>
      <c r="G375" s="308">
        <f t="shared" ca="1" si="30"/>
        <v>0</v>
      </c>
      <c r="H375" s="311">
        <f t="shared" ca="1" si="31"/>
        <v>0</v>
      </c>
      <c r="I375" s="311">
        <f t="shared" ca="1" si="32"/>
        <v>-1</v>
      </c>
      <c r="J375" s="310">
        <f t="shared" ca="1" si="33"/>
        <v>-1</v>
      </c>
      <c r="P375" s="301">
        <f t="shared" si="38"/>
        <v>45323</v>
      </c>
      <c r="Q375" s="308">
        <f t="shared" ca="1" si="34"/>
        <v>0</v>
      </c>
      <c r="R375" s="311">
        <f t="shared" ca="1" si="35"/>
        <v>0</v>
      </c>
      <c r="S375" s="311">
        <f t="shared" ca="1" si="36"/>
        <v>9.7073251501220703E-3</v>
      </c>
      <c r="T375" s="310">
        <f t="shared" ca="1" si="37"/>
        <v>1.4808212993209668E-2</v>
      </c>
    </row>
    <row r="376" spans="6:20">
      <c r="F376" s="301">
        <f t="shared" si="29"/>
        <v>45352</v>
      </c>
      <c r="G376" s="308">
        <f t="shared" ca="1" si="30"/>
        <v>-1</v>
      </c>
      <c r="H376" s="311">
        <f t="shared" ca="1" si="31"/>
        <v>0</v>
      </c>
      <c r="I376" s="311">
        <f t="shared" ca="1" si="32"/>
        <v>-1</v>
      </c>
      <c r="J376" s="310">
        <f t="shared" ca="1" si="33"/>
        <v>-1</v>
      </c>
      <c r="P376" s="301">
        <f t="shared" si="38"/>
        <v>45352</v>
      </c>
      <c r="Q376" s="308">
        <f t="shared" ca="1" si="34"/>
        <v>0</v>
      </c>
      <c r="R376" s="311">
        <f t="shared" ca="1" si="35"/>
        <v>0</v>
      </c>
      <c r="S376" s="311">
        <f t="shared" ca="1" si="36"/>
        <v>1.391471403393596E-2</v>
      </c>
      <c r="T376" s="310">
        <f t="shared" ca="1" si="37"/>
        <v>2.4196220494498544E-2</v>
      </c>
    </row>
    <row r="377" spans="6:20">
      <c r="F377" s="301">
        <f t="shared" si="29"/>
        <v>45383</v>
      </c>
      <c r="G377" s="308">
        <f t="shared" ca="1" si="30"/>
        <v>-1</v>
      </c>
      <c r="H377" s="311">
        <f t="shared" ca="1" si="31"/>
        <v>0</v>
      </c>
      <c r="I377" s="311">
        <f t="shared" ca="1" si="32"/>
        <v>-1</v>
      </c>
      <c r="J377" s="310">
        <f t="shared" ca="1" si="33"/>
        <v>-1</v>
      </c>
      <c r="P377" s="301">
        <f t="shared" si="38"/>
        <v>45383</v>
      </c>
      <c r="Q377" s="308">
        <f t="shared" ca="1" si="34"/>
        <v>0</v>
      </c>
      <c r="R377" s="311">
        <f t="shared" ca="1" si="35"/>
        <v>0</v>
      </c>
      <c r="S377" s="311">
        <f t="shared" ca="1" si="36"/>
        <v>1.4310226782861646E-2</v>
      </c>
      <c r="T377" s="310">
        <f t="shared" ca="1" si="37"/>
        <v>1.7276046159419467E-2</v>
      </c>
    </row>
    <row r="378" spans="6:20">
      <c r="F378" s="301">
        <f t="shared" si="29"/>
        <v>45413</v>
      </c>
      <c r="G378" s="308">
        <f t="shared" ca="1" si="30"/>
        <v>-1</v>
      </c>
      <c r="H378" s="311">
        <f t="shared" ca="1" si="31"/>
        <v>0</v>
      </c>
      <c r="I378" s="311">
        <f t="shared" ca="1" si="32"/>
        <v>-1</v>
      </c>
      <c r="J378" s="310">
        <f t="shared" ca="1" si="33"/>
        <v>-1</v>
      </c>
      <c r="P378" s="301">
        <f t="shared" si="38"/>
        <v>45413</v>
      </c>
      <c r="Q378" s="308">
        <f t="shared" ca="1" si="34"/>
        <v>0</v>
      </c>
      <c r="R378" s="311">
        <f t="shared" ca="1" si="35"/>
        <v>0</v>
      </c>
      <c r="S378" s="311">
        <f t="shared" ca="1" si="36"/>
        <v>-1.3461645607805495E-2</v>
      </c>
      <c r="T378" s="310">
        <f t="shared" ca="1" si="37"/>
        <v>4.5531370938780569E-3</v>
      </c>
    </row>
    <row r="379" spans="6:20">
      <c r="F379" s="301">
        <f t="shared" si="29"/>
        <v>45444</v>
      </c>
      <c r="G379" s="308">
        <f t="shared" ca="1" si="30"/>
        <v>-1</v>
      </c>
      <c r="H379" s="311">
        <f t="shared" ca="1" si="31"/>
        <v>0</v>
      </c>
      <c r="I379" s="311">
        <f t="shared" ca="1" si="32"/>
        <v>-1</v>
      </c>
      <c r="J379" s="310">
        <f t="shared" ca="1" si="33"/>
        <v>-1</v>
      </c>
      <c r="P379" s="301">
        <f t="shared" si="38"/>
        <v>45444</v>
      </c>
      <c r="Q379" s="308">
        <f t="shared" ca="1" si="34"/>
        <v>0</v>
      </c>
      <c r="R379" s="311">
        <f t="shared" ca="1" si="35"/>
        <v>0</v>
      </c>
      <c r="S379" s="311">
        <f t="shared" ca="1" si="36"/>
        <v>1.0612876016429018E-2</v>
      </c>
      <c r="T379" s="310">
        <f t="shared" ca="1" si="37"/>
        <v>8.5727793704204469E-3</v>
      </c>
    </row>
    <row r="380" spans="6:20">
      <c r="F380" s="301">
        <f t="shared" si="29"/>
        <v>45474</v>
      </c>
      <c r="G380" s="308">
        <f t="shared" ca="1" si="30"/>
        <v>0</v>
      </c>
      <c r="H380" s="311">
        <f t="shared" ca="1" si="31"/>
        <v>0</v>
      </c>
      <c r="I380" s="311">
        <f t="shared" ca="1" si="32"/>
        <v>-1</v>
      </c>
      <c r="J380" s="310">
        <f t="shared" ca="1" si="33"/>
        <v>-1</v>
      </c>
      <c r="P380" s="301">
        <f t="shared" si="38"/>
        <v>45474</v>
      </c>
      <c r="Q380" s="308">
        <f t="shared" ca="1" si="34"/>
        <v>0</v>
      </c>
      <c r="R380" s="311">
        <f t="shared" ca="1" si="35"/>
        <v>0</v>
      </c>
      <c r="S380" s="311">
        <f t="shared" ca="1" si="36"/>
        <v>2.5751608262807091E-2</v>
      </c>
      <c r="T380" s="310">
        <f t="shared" ca="1" si="37"/>
        <v>6.8215080198530398E-3</v>
      </c>
    </row>
    <row r="381" spans="6:20">
      <c r="F381" s="301">
        <f t="shared" si="29"/>
        <v>45505</v>
      </c>
      <c r="G381" s="308">
        <f t="shared" ca="1" si="30"/>
        <v>0</v>
      </c>
      <c r="H381" s="311">
        <f t="shared" ca="1" si="31"/>
        <v>0</v>
      </c>
      <c r="I381" s="311">
        <f t="shared" ca="1" si="32"/>
        <v>-1.8303191605401392E-2</v>
      </c>
      <c r="J381" s="310">
        <f t="shared" ca="1" si="33"/>
        <v>0.36346778943694247</v>
      </c>
      <c r="P381" s="301">
        <f t="shared" si="38"/>
        <v>45505</v>
      </c>
      <c r="Q381" s="308">
        <f t="shared" ca="1" si="34"/>
        <v>0</v>
      </c>
      <c r="R381" s="311">
        <f t="shared" ca="1" si="35"/>
        <v>0</v>
      </c>
      <c r="S381" s="311">
        <f ca="1">+IF(ISERROR(S142/O142-1),0,S142/O142-1)</f>
        <v>2.575700638690348E-2</v>
      </c>
      <c r="T381" s="310">
        <f t="shared" ca="1" si="37"/>
        <v>4.8764566385695041E-3</v>
      </c>
    </row>
    <row r="382" spans="6:20">
      <c r="F382" s="301">
        <f t="shared" si="29"/>
        <v>45536</v>
      </c>
      <c r="G382" s="308">
        <f t="shared" ca="1" si="30"/>
        <v>-1</v>
      </c>
      <c r="H382" s="311">
        <f t="shared" ca="1" si="31"/>
        <v>0</v>
      </c>
      <c r="I382" s="311">
        <f t="shared" ca="1" si="32"/>
        <v>-1</v>
      </c>
      <c r="J382" s="310">
        <f t="shared" ca="1" si="33"/>
        <v>-1</v>
      </c>
      <c r="P382" s="301">
        <f t="shared" si="38"/>
        <v>45536</v>
      </c>
      <c r="Q382" s="308">
        <f t="shared" ca="1" si="34"/>
        <v>0</v>
      </c>
      <c r="R382" s="311">
        <f t="shared" ca="1" si="35"/>
        <v>0</v>
      </c>
      <c r="S382" s="311">
        <f t="shared" ca="1" si="36"/>
        <v>2.614446404346582E-2</v>
      </c>
      <c r="T382" s="310">
        <f t="shared" ca="1" si="37"/>
        <v>8.5351206667449997E-3</v>
      </c>
    </row>
    <row r="383" spans="6:20">
      <c r="F383" s="301">
        <f t="shared" si="29"/>
        <v>45566</v>
      </c>
      <c r="G383" s="308">
        <f t="shared" ca="1" si="30"/>
        <v>-1</v>
      </c>
      <c r="H383" s="311">
        <f t="shared" ca="1" si="31"/>
        <v>0</v>
      </c>
      <c r="I383" s="311">
        <f t="shared" ca="1" si="32"/>
        <v>-1</v>
      </c>
      <c r="J383" s="310">
        <f t="shared" ca="1" si="33"/>
        <v>-1</v>
      </c>
      <c r="P383" s="301">
        <f t="shared" si="38"/>
        <v>45566</v>
      </c>
      <c r="Q383" s="308">
        <f t="shared" ca="1" si="34"/>
        <v>0</v>
      </c>
      <c r="R383" s="311">
        <f t="shared" ca="1" si="35"/>
        <v>0</v>
      </c>
      <c r="S383" s="311">
        <f t="shared" ca="1" si="36"/>
        <v>1.0104097263397227E-2</v>
      </c>
      <c r="T383" s="310">
        <f t="shared" ca="1" si="37"/>
        <v>1.6216678789953365E-2</v>
      </c>
    </row>
    <row r="384" spans="6:20">
      <c r="F384" s="301">
        <f t="shared" si="29"/>
        <v>45597</v>
      </c>
      <c r="G384" s="308">
        <f t="shared" ca="1" si="30"/>
        <v>-1</v>
      </c>
      <c r="H384" s="311">
        <f t="shared" ca="1" si="31"/>
        <v>0</v>
      </c>
      <c r="I384" s="311">
        <f t="shared" ca="1" si="32"/>
        <v>-1</v>
      </c>
      <c r="J384" s="310">
        <f t="shared" ca="1" si="33"/>
        <v>-1</v>
      </c>
      <c r="P384" s="301">
        <f t="shared" si="38"/>
        <v>45597</v>
      </c>
      <c r="Q384" s="308">
        <f t="shared" ca="1" si="34"/>
        <v>0</v>
      </c>
      <c r="R384" s="311">
        <f t="shared" ca="1" si="35"/>
        <v>0</v>
      </c>
      <c r="S384" s="311">
        <f t="shared" ca="1" si="36"/>
        <v>1.2280270548288064E-2</v>
      </c>
      <c r="T384" s="310">
        <f t="shared" ca="1" si="37"/>
        <v>1.9562862422736194E-2</v>
      </c>
    </row>
    <row r="385" spans="6:20">
      <c r="F385" s="301">
        <f t="shared" si="29"/>
        <v>45627</v>
      </c>
      <c r="G385" s="308">
        <f t="shared" ca="1" si="30"/>
        <v>-1</v>
      </c>
      <c r="H385" s="311">
        <f t="shared" ca="1" si="31"/>
        <v>0</v>
      </c>
      <c r="I385" s="311">
        <f t="shared" ca="1" si="32"/>
        <v>-1</v>
      </c>
      <c r="J385" s="310">
        <f t="shared" ca="1" si="33"/>
        <v>-1</v>
      </c>
      <c r="P385" s="301">
        <f t="shared" si="38"/>
        <v>45627</v>
      </c>
      <c r="Q385" s="308">
        <f t="shared" ca="1" si="34"/>
        <v>0</v>
      </c>
      <c r="R385" s="311">
        <f t="shared" ca="1" si="35"/>
        <v>0</v>
      </c>
      <c r="S385" s="311">
        <f t="shared" ca="1" si="36"/>
        <v>1.3292387800690086E-2</v>
      </c>
      <c r="T385" s="310">
        <f t="shared" ca="1" si="37"/>
        <v>1.9378227967661088E-2</v>
      </c>
    </row>
    <row r="386" spans="6:20">
      <c r="F386" s="301">
        <f t="shared" si="29"/>
        <v>45658</v>
      </c>
      <c r="G386" s="308">
        <f t="shared" ca="1" si="30"/>
        <v>0</v>
      </c>
      <c r="H386" s="311">
        <f t="shared" ca="1" si="31"/>
        <v>0</v>
      </c>
      <c r="I386" s="311">
        <f t="shared" ca="1" si="32"/>
        <v>-1</v>
      </c>
      <c r="J386" s="310">
        <f t="shared" ca="1" si="33"/>
        <v>-1</v>
      </c>
      <c r="P386" s="301">
        <f t="shared" si="38"/>
        <v>45658</v>
      </c>
      <c r="Q386" s="308">
        <f t="shared" ca="1" si="34"/>
        <v>0</v>
      </c>
      <c r="R386" s="311">
        <f t="shared" ca="1" si="35"/>
        <v>0</v>
      </c>
      <c r="S386" s="311">
        <f t="shared" ca="1" si="36"/>
        <v>1.0136564268531156E-2</v>
      </c>
      <c r="T386" s="310">
        <f t="shared" ca="1" si="37"/>
        <v>1.5427024395634259E-2</v>
      </c>
    </row>
    <row r="387" spans="6:20">
      <c r="F387" s="301">
        <f t="shared" si="29"/>
        <v>45689</v>
      </c>
      <c r="G387" s="308">
        <f t="shared" ca="1" si="30"/>
        <v>0</v>
      </c>
      <c r="H387" s="311">
        <f t="shared" ca="1" si="31"/>
        <v>0</v>
      </c>
      <c r="I387" s="311">
        <f t="shared" ca="1" si="32"/>
        <v>-1</v>
      </c>
      <c r="J387" s="310">
        <f t="shared" ca="1" si="33"/>
        <v>-1</v>
      </c>
      <c r="P387" s="301">
        <f t="shared" si="38"/>
        <v>45689</v>
      </c>
      <c r="Q387" s="308">
        <f t="shared" ca="1" si="34"/>
        <v>0</v>
      </c>
      <c r="R387" s="311">
        <f t="shared" ca="1" si="35"/>
        <v>0</v>
      </c>
      <c r="S387" s="311">
        <f t="shared" ca="1" si="36"/>
        <v>9.4620240386555921E-3</v>
      </c>
      <c r="T387" s="310">
        <f t="shared" ca="1" si="37"/>
        <v>1.6698310949327055E-2</v>
      </c>
    </row>
    <row r="388" spans="6:20">
      <c r="F388" s="301">
        <f t="shared" si="29"/>
        <v>45717</v>
      </c>
      <c r="G388" s="308">
        <f t="shared" ca="1" si="30"/>
        <v>-1</v>
      </c>
      <c r="H388" s="311">
        <f t="shared" ca="1" si="31"/>
        <v>0</v>
      </c>
      <c r="I388" s="311">
        <f t="shared" ca="1" si="32"/>
        <v>-1</v>
      </c>
      <c r="J388" s="310">
        <f t="shared" ca="1" si="33"/>
        <v>-1</v>
      </c>
      <c r="P388" s="301">
        <f t="shared" si="38"/>
        <v>45717</v>
      </c>
      <c r="Q388" s="308">
        <f t="shared" ca="1" si="34"/>
        <v>0</v>
      </c>
      <c r="R388" s="311">
        <f t="shared" ca="1" si="35"/>
        <v>0</v>
      </c>
      <c r="S388" s="311">
        <f t="shared" ca="1" si="36"/>
        <v>1.4140480691741564E-2</v>
      </c>
      <c r="T388" s="310">
        <f t="shared" ca="1" si="37"/>
        <v>2.0241593209272102E-2</v>
      </c>
    </row>
    <row r="389" spans="6:20">
      <c r="F389" s="301">
        <f t="shared" si="29"/>
        <v>45748</v>
      </c>
      <c r="G389" s="308">
        <f t="shared" ca="1" si="30"/>
        <v>-1</v>
      </c>
      <c r="H389" s="311">
        <f t="shared" ca="1" si="31"/>
        <v>0</v>
      </c>
      <c r="I389" s="311">
        <f t="shared" ca="1" si="32"/>
        <v>-1</v>
      </c>
      <c r="J389" s="310">
        <f t="shared" ca="1" si="33"/>
        <v>-1</v>
      </c>
      <c r="P389" s="301">
        <f t="shared" si="38"/>
        <v>45748</v>
      </c>
      <c r="Q389" s="308">
        <f t="shared" ca="1" si="34"/>
        <v>0</v>
      </c>
      <c r="R389" s="311">
        <f t="shared" ca="1" si="35"/>
        <v>0</v>
      </c>
      <c r="S389" s="311">
        <f t="shared" ca="1" si="36"/>
        <v>1.3883022498892839E-2</v>
      </c>
      <c r="T389" s="310">
        <f t="shared" ca="1" si="37"/>
        <v>2.6410641984978556E-2</v>
      </c>
    </row>
    <row r="390" spans="6:20">
      <c r="F390" s="301">
        <f t="shared" si="29"/>
        <v>45778</v>
      </c>
      <c r="G390" s="308">
        <f t="shared" ca="1" si="30"/>
        <v>-1</v>
      </c>
      <c r="H390" s="311">
        <f t="shared" ca="1" si="31"/>
        <v>0</v>
      </c>
      <c r="I390" s="311">
        <f t="shared" ca="1" si="32"/>
        <v>-1</v>
      </c>
      <c r="J390" s="310">
        <f t="shared" ca="1" si="33"/>
        <v>-1</v>
      </c>
      <c r="P390" s="301">
        <f t="shared" si="38"/>
        <v>45778</v>
      </c>
      <c r="Q390" s="308">
        <f t="shared" ca="1" si="34"/>
        <v>0</v>
      </c>
      <c r="R390" s="311">
        <f t="shared" ca="1" si="35"/>
        <v>0</v>
      </c>
      <c r="S390" s="311">
        <f t="shared" ca="1" si="36"/>
        <v>-1.3757787568254742E-2</v>
      </c>
      <c r="T390" s="310">
        <f t="shared" ca="1" si="37"/>
        <v>4.968330389310216E-3</v>
      </c>
    </row>
    <row r="391" spans="6:20">
      <c r="F391" s="301">
        <f t="shared" si="29"/>
        <v>45809</v>
      </c>
      <c r="G391" s="308">
        <f t="shared" ca="1" si="30"/>
        <v>-1</v>
      </c>
      <c r="H391" s="311">
        <f t="shared" ca="1" si="31"/>
        <v>0</v>
      </c>
      <c r="I391" s="311">
        <f t="shared" ca="1" si="32"/>
        <v>-1</v>
      </c>
      <c r="J391" s="310">
        <f t="shared" ca="1" si="33"/>
        <v>-1</v>
      </c>
      <c r="P391" s="301">
        <f t="shared" si="38"/>
        <v>45809</v>
      </c>
      <c r="Q391" s="308">
        <f t="shared" ca="1" si="34"/>
        <v>0</v>
      </c>
      <c r="R391" s="311">
        <f t="shared" ca="1" si="35"/>
        <v>0</v>
      </c>
      <c r="S391" s="311">
        <f t="shared" ca="1" si="36"/>
        <v>1.0023875356762968E-2</v>
      </c>
      <c r="T391" s="310">
        <f t="shared" ca="1" si="37"/>
        <v>7.6939471552479599E-3</v>
      </c>
    </row>
    <row r="392" spans="6:20">
      <c r="F392" s="301">
        <f t="shared" si="29"/>
        <v>45839</v>
      </c>
      <c r="G392" s="308">
        <f t="shared" ca="1" si="30"/>
        <v>0</v>
      </c>
      <c r="H392" s="311">
        <f t="shared" ca="1" si="31"/>
        <v>0</v>
      </c>
      <c r="I392" s="311">
        <f t="shared" ca="1" si="32"/>
        <v>-6.1852846339882639E-3</v>
      </c>
      <c r="J392" s="310">
        <f t="shared" ca="1" si="33"/>
        <v>0.21196916508050201</v>
      </c>
      <c r="P392" s="301">
        <f t="shared" si="38"/>
        <v>45839</v>
      </c>
      <c r="Q392" s="308">
        <f t="shared" ca="1" si="34"/>
        <v>0</v>
      </c>
      <c r="R392" s="311">
        <f t="shared" ca="1" si="35"/>
        <v>0</v>
      </c>
      <c r="S392" s="311">
        <f t="shared" ca="1" si="36"/>
        <v>2.5821277676395971E-2</v>
      </c>
      <c r="T392" s="310">
        <f t="shared" ca="1" si="37"/>
        <v>7.4387906521584668E-3</v>
      </c>
    </row>
    <row r="393" spans="6:20">
      <c r="F393" s="301">
        <f t="shared" si="29"/>
        <v>45870</v>
      </c>
      <c r="G393" s="308">
        <f t="shared" ca="1" si="30"/>
        <v>0</v>
      </c>
      <c r="H393" s="311">
        <f t="shared" ca="1" si="31"/>
        <v>0</v>
      </c>
      <c r="I393" s="311">
        <f t="shared" ca="1" si="32"/>
        <v>-1</v>
      </c>
      <c r="J393" s="310">
        <f t="shared" ca="1" si="33"/>
        <v>-1</v>
      </c>
      <c r="P393" s="301">
        <f t="shared" si="38"/>
        <v>45870</v>
      </c>
      <c r="Q393" s="308">
        <f t="shared" ca="1" si="34"/>
        <v>0</v>
      </c>
      <c r="R393" s="311">
        <f t="shared" ca="1" si="35"/>
        <v>0</v>
      </c>
      <c r="S393" s="311">
        <f t="shared" ca="1" si="36"/>
        <v>2.6325699649882184E-2</v>
      </c>
      <c r="T393" s="310">
        <f t="shared" ca="1" si="37"/>
        <v>4.7459347459786194E-3</v>
      </c>
    </row>
    <row r="394" spans="6:20">
      <c r="F394" s="301">
        <f t="shared" si="29"/>
        <v>45901</v>
      </c>
      <c r="G394" s="308">
        <f t="shared" ca="1" si="30"/>
        <v>-1</v>
      </c>
      <c r="H394" s="311">
        <f t="shared" ca="1" si="31"/>
        <v>0</v>
      </c>
      <c r="I394" s="311">
        <f t="shared" ca="1" si="32"/>
        <v>-1</v>
      </c>
      <c r="J394" s="310">
        <f t="shared" ca="1" si="33"/>
        <v>-1</v>
      </c>
      <c r="P394" s="301">
        <f t="shared" si="38"/>
        <v>45901</v>
      </c>
      <c r="Q394" s="308">
        <f t="shared" ca="1" si="34"/>
        <v>0</v>
      </c>
      <c r="R394" s="311">
        <f t="shared" ca="1" si="35"/>
        <v>0</v>
      </c>
      <c r="S394" s="311">
        <f t="shared" ca="1" si="36"/>
        <v>1.954161162478063E-2</v>
      </c>
      <c r="T394" s="310">
        <f t="shared" ca="1" si="37"/>
        <v>7.2084469680291363E-3</v>
      </c>
    </row>
    <row r="395" spans="6:20">
      <c r="F395" s="301">
        <f t="shared" si="29"/>
        <v>45931</v>
      </c>
      <c r="G395" s="308">
        <f t="shared" ca="1" si="30"/>
        <v>-1</v>
      </c>
      <c r="H395" s="311">
        <f t="shared" ca="1" si="31"/>
        <v>0</v>
      </c>
      <c r="I395" s="311">
        <f t="shared" ca="1" si="32"/>
        <v>-1</v>
      </c>
      <c r="J395" s="310">
        <f t="shared" ca="1" si="33"/>
        <v>-1</v>
      </c>
      <c r="P395" s="301">
        <f t="shared" si="38"/>
        <v>45931</v>
      </c>
      <c r="Q395" s="308">
        <f t="shared" ca="1" si="34"/>
        <v>0</v>
      </c>
      <c r="R395" s="311">
        <f t="shared" ca="1" si="35"/>
        <v>0</v>
      </c>
      <c r="S395" s="311">
        <f t="shared" ca="1" si="36"/>
        <v>3.4158387605807139E-3</v>
      </c>
      <c r="T395" s="310">
        <f t="shared" ca="1" si="37"/>
        <v>2.1019625405503284E-2</v>
      </c>
    </row>
    <row r="396" spans="6:20">
      <c r="F396" s="301">
        <f t="shared" si="29"/>
        <v>45962</v>
      </c>
      <c r="G396" s="308">
        <f t="shared" ca="1" si="30"/>
        <v>-1</v>
      </c>
      <c r="H396" s="311">
        <f t="shared" ca="1" si="31"/>
        <v>0</v>
      </c>
      <c r="I396" s="311">
        <f t="shared" ca="1" si="32"/>
        <v>-1</v>
      </c>
      <c r="J396" s="310">
        <f t="shared" ca="1" si="33"/>
        <v>-1</v>
      </c>
      <c r="P396" s="301">
        <f t="shared" si="38"/>
        <v>45962</v>
      </c>
      <c r="Q396" s="308">
        <f t="shared" ca="1" si="34"/>
        <v>0</v>
      </c>
      <c r="R396" s="311">
        <f t="shared" ca="1" si="35"/>
        <v>0</v>
      </c>
      <c r="S396" s="311">
        <f t="shared" ca="1" si="36"/>
        <v>1.2280786590236348E-2</v>
      </c>
      <c r="T396" s="310">
        <f t="shared" ca="1" si="37"/>
        <v>1.9563382177216315E-2</v>
      </c>
    </row>
    <row r="397" spans="6:20">
      <c r="F397" s="301">
        <f t="shared" si="29"/>
        <v>45992</v>
      </c>
      <c r="G397" s="308">
        <f t="shared" ca="1" si="30"/>
        <v>-1</v>
      </c>
      <c r="H397" s="311">
        <f t="shared" ca="1" si="31"/>
        <v>0</v>
      </c>
      <c r="I397" s="311">
        <f t="shared" ca="1" si="32"/>
        <v>-1</v>
      </c>
      <c r="J397" s="310">
        <f t="shared" ca="1" si="33"/>
        <v>-1</v>
      </c>
      <c r="P397" s="301">
        <f t="shared" si="38"/>
        <v>45992</v>
      </c>
      <c r="Q397" s="308">
        <f t="shared" ca="1" si="34"/>
        <v>0</v>
      </c>
      <c r="R397" s="311">
        <f t="shared" ca="1" si="35"/>
        <v>0</v>
      </c>
      <c r="S397" s="311">
        <f t="shared" ca="1" si="36"/>
        <v>1.3580507473603287E-2</v>
      </c>
      <c r="T397" s="310">
        <f t="shared" ca="1" si="37"/>
        <v>2.2299479580903059E-2</v>
      </c>
    </row>
    <row r="398" spans="6:20">
      <c r="F398" s="301">
        <f t="shared" si="29"/>
        <v>46023</v>
      </c>
      <c r="G398" s="308">
        <f t="shared" ca="1" si="30"/>
        <v>0</v>
      </c>
      <c r="H398" s="311">
        <f t="shared" ca="1" si="31"/>
        <v>0</v>
      </c>
      <c r="I398" s="311">
        <f t="shared" ca="1" si="32"/>
        <v>-1</v>
      </c>
      <c r="J398" s="310">
        <f t="shared" ca="1" si="33"/>
        <v>-1</v>
      </c>
      <c r="P398" s="301">
        <f t="shared" si="38"/>
        <v>46023</v>
      </c>
      <c r="Q398" s="308">
        <f t="shared" ca="1" si="34"/>
        <v>0</v>
      </c>
      <c r="R398" s="311">
        <f t="shared" ca="1" si="35"/>
        <v>0</v>
      </c>
      <c r="S398" s="311">
        <f t="shared" ca="1" si="36"/>
        <v>1.0662489261711094E-2</v>
      </c>
      <c r="T398" s="310">
        <f t="shared" ca="1" si="37"/>
        <v>1.3781817932271956E-2</v>
      </c>
    </row>
    <row r="399" spans="6:20">
      <c r="F399" s="301">
        <f t="shared" si="29"/>
        <v>46054</v>
      </c>
      <c r="G399" s="308">
        <f t="shared" ca="1" si="30"/>
        <v>0</v>
      </c>
      <c r="H399" s="311">
        <f t="shared" ca="1" si="31"/>
        <v>0</v>
      </c>
      <c r="I399" s="311">
        <f t="shared" ca="1" si="32"/>
        <v>-1</v>
      </c>
      <c r="J399" s="310">
        <f t="shared" ca="1" si="33"/>
        <v>-1</v>
      </c>
      <c r="P399" s="301">
        <f t="shared" si="38"/>
        <v>46054</v>
      </c>
      <c r="Q399" s="308">
        <f t="shared" ca="1" si="34"/>
        <v>0</v>
      </c>
      <c r="R399" s="311">
        <f t="shared" ca="1" si="35"/>
        <v>0</v>
      </c>
      <c r="S399" s="311">
        <f t="shared" ca="1" si="36"/>
        <v>9.5394734993079489E-3</v>
      </c>
      <c r="T399" s="310">
        <f t="shared" ca="1" si="37"/>
        <v>1.6472094234176948E-2</v>
      </c>
    </row>
    <row r="400" spans="6:20">
      <c r="F400" s="301">
        <f t="shared" si="29"/>
        <v>46082</v>
      </c>
      <c r="G400" s="308">
        <f t="shared" ca="1" si="30"/>
        <v>-1</v>
      </c>
      <c r="H400" s="311">
        <f t="shared" ca="1" si="31"/>
        <v>0</v>
      </c>
      <c r="I400" s="311">
        <f t="shared" ca="1" si="32"/>
        <v>-1</v>
      </c>
      <c r="J400" s="310">
        <f t="shared" ca="1" si="33"/>
        <v>-1</v>
      </c>
      <c r="P400" s="301">
        <f t="shared" si="38"/>
        <v>46082</v>
      </c>
      <c r="Q400" s="308">
        <f t="shared" ca="1" si="34"/>
        <v>0</v>
      </c>
      <c r="R400" s="311">
        <f t="shared" ca="1" si="35"/>
        <v>0</v>
      </c>
      <c r="S400" s="311">
        <f t="shared" ca="1" si="36"/>
        <v>1.4511666743151297E-2</v>
      </c>
      <c r="T400" s="310">
        <f t="shared" ca="1" si="37"/>
        <v>2.4718561987059129E-2</v>
      </c>
    </row>
    <row r="401" spans="6:20">
      <c r="F401" s="301">
        <f t="shared" si="29"/>
        <v>46113</v>
      </c>
      <c r="G401" s="308">
        <f t="shared" ca="1" si="30"/>
        <v>-1</v>
      </c>
      <c r="H401" s="311">
        <f t="shared" ca="1" si="31"/>
        <v>0</v>
      </c>
      <c r="I401" s="311">
        <f t="shared" ca="1" si="32"/>
        <v>-1</v>
      </c>
      <c r="J401" s="310">
        <f t="shared" ca="1" si="33"/>
        <v>-1</v>
      </c>
      <c r="P401" s="301">
        <f t="shared" si="38"/>
        <v>46113</v>
      </c>
      <c r="Q401" s="308">
        <f t="shared" ca="1" si="34"/>
        <v>0</v>
      </c>
      <c r="R401" s="311">
        <f t="shared" ca="1" si="35"/>
        <v>0</v>
      </c>
      <c r="S401" s="311">
        <f t="shared" ca="1" si="36"/>
        <v>1.3845819397015235E-2</v>
      </c>
      <c r="T401" s="310">
        <f t="shared" ca="1" si="37"/>
        <v>1.8178493838882703E-2</v>
      </c>
    </row>
    <row r="402" spans="6:20">
      <c r="F402" s="301">
        <f t="shared" si="29"/>
        <v>46143</v>
      </c>
      <c r="G402" s="308">
        <f t="shared" ca="1" si="30"/>
        <v>-1</v>
      </c>
      <c r="H402" s="311">
        <f t="shared" ca="1" si="31"/>
        <v>0</v>
      </c>
      <c r="I402" s="311">
        <f t="shared" ca="1" si="32"/>
        <v>-1</v>
      </c>
      <c r="J402" s="310">
        <f t="shared" ca="1" si="33"/>
        <v>-1</v>
      </c>
      <c r="P402" s="301">
        <f t="shared" si="38"/>
        <v>46143</v>
      </c>
      <c r="Q402" s="308">
        <f t="shared" ca="1" si="34"/>
        <v>0</v>
      </c>
      <c r="R402" s="311">
        <f t="shared" ca="1" si="35"/>
        <v>0</v>
      </c>
      <c r="S402" s="311">
        <f t="shared" ca="1" si="36"/>
        <v>-1.3757787568254742E-2</v>
      </c>
      <c r="T402" s="310">
        <f t="shared" ca="1" si="37"/>
        <v>4.968330389310216E-3</v>
      </c>
    </row>
    <row r="403" spans="6:20">
      <c r="F403" s="301">
        <f t="shared" si="29"/>
        <v>46174</v>
      </c>
      <c r="G403" s="308">
        <f t="shared" ca="1" si="30"/>
        <v>-1</v>
      </c>
      <c r="H403" s="311">
        <f t="shared" ca="1" si="31"/>
        <v>0</v>
      </c>
      <c r="I403" s="311">
        <f t="shared" ca="1" si="32"/>
        <v>-1</v>
      </c>
      <c r="J403" s="310">
        <f t="shared" ca="1" si="33"/>
        <v>-1</v>
      </c>
      <c r="P403" s="301">
        <f t="shared" si="38"/>
        <v>46174</v>
      </c>
      <c r="Q403" s="308">
        <f t="shared" ca="1" si="34"/>
        <v>0</v>
      </c>
      <c r="R403" s="311">
        <f t="shared" ca="1" si="35"/>
        <v>0</v>
      </c>
      <c r="S403" s="311">
        <f t="shared" ca="1" si="36"/>
        <v>9.1905043431765865E-3</v>
      </c>
      <c r="T403" s="310">
        <f t="shared" ca="1" si="37"/>
        <v>7.4885405948341699E-3</v>
      </c>
    </row>
    <row r="404" spans="6:20">
      <c r="F404" s="301">
        <f t="shared" si="29"/>
        <v>46204</v>
      </c>
      <c r="G404" s="308">
        <f t="shared" ca="1" si="30"/>
        <v>0</v>
      </c>
      <c r="H404" s="311">
        <f t="shared" ca="1" si="31"/>
        <v>0</v>
      </c>
      <c r="I404" s="311">
        <f t="shared" ca="1" si="32"/>
        <v>-1.6332060911257384E-2</v>
      </c>
      <c r="J404" s="310">
        <f t="shared" ca="1" si="33"/>
        <v>0.2692489536628937</v>
      </c>
      <c r="P404" s="301">
        <f t="shared" si="38"/>
        <v>46204</v>
      </c>
      <c r="Q404" s="308">
        <f t="shared" ca="1" si="34"/>
        <v>0</v>
      </c>
      <c r="R404" s="311">
        <f t="shared" ca="1" si="35"/>
        <v>0</v>
      </c>
      <c r="S404" s="311">
        <f t="shared" ca="1" si="36"/>
        <v>2.5673504066166863E-2</v>
      </c>
      <c r="T404" s="310">
        <f t="shared" ca="1" si="37"/>
        <v>7.3518018006377694E-3</v>
      </c>
    </row>
    <row r="405" spans="6:20">
      <c r="F405" s="301">
        <f t="shared" si="29"/>
        <v>46235</v>
      </c>
      <c r="G405" s="308">
        <f t="shared" ca="1" si="30"/>
        <v>0</v>
      </c>
      <c r="H405" s="311">
        <f t="shared" ca="1" si="31"/>
        <v>0</v>
      </c>
      <c r="I405" s="311">
        <f t="shared" ca="1" si="32"/>
        <v>-1</v>
      </c>
      <c r="J405" s="310">
        <f t="shared" ca="1" si="33"/>
        <v>-1</v>
      </c>
      <c r="P405" s="301">
        <f t="shared" si="38"/>
        <v>46235</v>
      </c>
      <c r="Q405" s="308">
        <f t="shared" ca="1" si="34"/>
        <v>0</v>
      </c>
      <c r="R405" s="311">
        <f t="shared" ca="1" si="35"/>
        <v>0</v>
      </c>
      <c r="S405" s="311">
        <f t="shared" ca="1" si="36"/>
        <v>2.6267212597161027E-2</v>
      </c>
      <c r="T405" s="310">
        <f t="shared" ca="1" si="37"/>
        <v>5.3933319901280363E-3</v>
      </c>
    </row>
    <row r="406" spans="6:20">
      <c r="F406" s="301">
        <f t="shared" si="29"/>
        <v>46266</v>
      </c>
      <c r="G406" s="308">
        <f t="shared" ca="1" si="30"/>
        <v>-1</v>
      </c>
      <c r="H406" s="311">
        <f t="shared" ca="1" si="31"/>
        <v>0</v>
      </c>
      <c r="I406" s="311">
        <f t="shared" ca="1" si="32"/>
        <v>-1</v>
      </c>
      <c r="J406" s="310">
        <f t="shared" ca="1" si="33"/>
        <v>-1</v>
      </c>
      <c r="P406" s="301">
        <f t="shared" si="38"/>
        <v>46266</v>
      </c>
      <c r="Q406" s="308">
        <f t="shared" ca="1" si="34"/>
        <v>0</v>
      </c>
      <c r="R406" s="311">
        <f t="shared" ca="1" si="35"/>
        <v>0</v>
      </c>
      <c r="S406" s="311">
        <f t="shared" ca="1" si="36"/>
        <v>1.959724967207932E-2</v>
      </c>
      <c r="T406" s="310">
        <f t="shared" ca="1" si="37"/>
        <v>8.4712584193620266E-3</v>
      </c>
    </row>
    <row r="407" spans="6:20">
      <c r="F407" s="301">
        <f t="shared" si="29"/>
        <v>46296</v>
      </c>
      <c r="G407" s="308">
        <f t="shared" ca="1" si="30"/>
        <v>-1</v>
      </c>
      <c r="H407" s="311">
        <f t="shared" ca="1" si="31"/>
        <v>0</v>
      </c>
      <c r="I407" s="311">
        <f t="shared" ca="1" si="32"/>
        <v>-1</v>
      </c>
      <c r="J407" s="310">
        <f t="shared" ca="1" si="33"/>
        <v>-1</v>
      </c>
      <c r="P407" s="301">
        <f t="shared" si="38"/>
        <v>46296</v>
      </c>
      <c r="Q407" s="308">
        <f t="shared" ca="1" si="34"/>
        <v>0</v>
      </c>
      <c r="R407" s="311">
        <f t="shared" ca="1" si="35"/>
        <v>0</v>
      </c>
      <c r="S407" s="311">
        <f t="shared" ca="1" si="36"/>
        <v>9.1488714638314761E-3</v>
      </c>
      <c r="T407" s="310">
        <f t="shared" ca="1" si="37"/>
        <v>2.2902178059590605E-2</v>
      </c>
    </row>
    <row r="408" spans="6:20">
      <c r="F408" s="301">
        <f t="shared" si="29"/>
        <v>46327</v>
      </c>
      <c r="G408" s="308">
        <f t="shared" ca="1" si="30"/>
        <v>-1</v>
      </c>
      <c r="H408" s="311">
        <f t="shared" ca="1" si="31"/>
        <v>0</v>
      </c>
      <c r="I408" s="311">
        <f t="shared" ca="1" si="32"/>
        <v>-1</v>
      </c>
      <c r="J408" s="310">
        <f t="shared" ca="1" si="33"/>
        <v>-1</v>
      </c>
      <c r="P408" s="301">
        <f t="shared" si="38"/>
        <v>46327</v>
      </c>
      <c r="Q408" s="308">
        <f t="shared" ca="1" si="34"/>
        <v>0</v>
      </c>
      <c r="R408" s="311">
        <f t="shared" ca="1" si="35"/>
        <v>0</v>
      </c>
      <c r="S408" s="311">
        <f t="shared" ca="1" si="36"/>
        <v>1.3140445136206935E-2</v>
      </c>
      <c r="T408" s="310">
        <f t="shared" ca="1" si="37"/>
        <v>1.2688352121866808E-2</v>
      </c>
    </row>
    <row r="409" spans="6:20">
      <c r="F409" s="301">
        <f t="shared" si="29"/>
        <v>46357</v>
      </c>
      <c r="G409" s="308">
        <f t="shared" ca="1" si="30"/>
        <v>-1</v>
      </c>
      <c r="H409" s="311">
        <f t="shared" ca="1" si="31"/>
        <v>0</v>
      </c>
      <c r="I409" s="311">
        <f t="shared" ca="1" si="32"/>
        <v>-1</v>
      </c>
      <c r="J409" s="310">
        <f t="shared" ca="1" si="33"/>
        <v>-1</v>
      </c>
      <c r="P409" s="301">
        <f t="shared" si="38"/>
        <v>46357</v>
      </c>
      <c r="Q409" s="308">
        <f t="shared" ca="1" si="34"/>
        <v>0</v>
      </c>
      <c r="R409" s="311">
        <f t="shared" ca="1" si="35"/>
        <v>0</v>
      </c>
      <c r="S409" s="311">
        <f t="shared" ca="1" si="36"/>
        <v>1.3185533772813951E-2</v>
      </c>
      <c r="T409" s="310">
        <f t="shared" ca="1" si="37"/>
        <v>1.6174281660049195E-2</v>
      </c>
    </row>
    <row r="410" spans="6:20">
      <c r="F410" s="301">
        <f t="shared" si="29"/>
        <v>46388</v>
      </c>
      <c r="G410" s="308">
        <f t="shared" ca="1" si="30"/>
        <v>0</v>
      </c>
      <c r="H410" s="311">
        <f t="shared" ca="1" si="31"/>
        <v>0</v>
      </c>
      <c r="I410" s="311">
        <f t="shared" ca="1" si="32"/>
        <v>-1</v>
      </c>
      <c r="J410" s="310">
        <f t="shared" ca="1" si="33"/>
        <v>-1</v>
      </c>
      <c r="P410" s="301">
        <f t="shared" si="38"/>
        <v>46388</v>
      </c>
      <c r="Q410" s="308">
        <f t="shared" ca="1" si="34"/>
        <v>0</v>
      </c>
      <c r="R410" s="311">
        <f t="shared" ca="1" si="35"/>
        <v>0</v>
      </c>
      <c r="S410" s="311">
        <f t="shared" ca="1" si="36"/>
        <v>1.0458453478743079E-2</v>
      </c>
      <c r="T410" s="310">
        <f t="shared" ca="1" si="37"/>
        <v>1.3469906916437679E-2</v>
      </c>
    </row>
    <row r="411" spans="6:20">
      <c r="F411" s="301">
        <f t="shared" si="29"/>
        <v>46419</v>
      </c>
      <c r="G411" s="308">
        <f t="shared" ca="1" si="30"/>
        <v>0</v>
      </c>
      <c r="H411" s="311">
        <f t="shared" ca="1" si="31"/>
        <v>0</v>
      </c>
      <c r="I411" s="311">
        <f t="shared" ca="1" si="32"/>
        <v>-1</v>
      </c>
      <c r="J411" s="310">
        <f t="shared" ca="1" si="33"/>
        <v>-1</v>
      </c>
      <c r="P411" s="301">
        <f t="shared" si="38"/>
        <v>46419</v>
      </c>
      <c r="Q411" s="308">
        <f t="shared" ca="1" si="34"/>
        <v>0</v>
      </c>
      <c r="R411" s="311">
        <f t="shared" ca="1" si="35"/>
        <v>0</v>
      </c>
      <c r="S411" s="311">
        <f t="shared" ca="1" si="36"/>
        <v>9.6894209730959968E-3</v>
      </c>
      <c r="T411" s="310">
        <f t="shared" ca="1" si="37"/>
        <v>1.4286185953773289E-2</v>
      </c>
    </row>
    <row r="412" spans="6:20">
      <c r="F412" s="301">
        <f t="shared" si="29"/>
        <v>46447</v>
      </c>
      <c r="G412" s="308">
        <f t="shared" ca="1" si="30"/>
        <v>-1</v>
      </c>
      <c r="H412" s="311">
        <f t="shared" ca="1" si="31"/>
        <v>0</v>
      </c>
      <c r="I412" s="311">
        <f t="shared" ca="1" si="32"/>
        <v>-1</v>
      </c>
      <c r="J412" s="310">
        <f t="shared" ca="1" si="33"/>
        <v>-1</v>
      </c>
      <c r="P412" s="301">
        <f t="shared" si="38"/>
        <v>46447</v>
      </c>
      <c r="Q412" s="308">
        <f t="shared" ca="1" si="34"/>
        <v>0</v>
      </c>
      <c r="R412" s="311">
        <f t="shared" ca="1" si="35"/>
        <v>0</v>
      </c>
      <c r="S412" s="311">
        <f t="shared" ca="1" si="36"/>
        <v>1.4150878751218787E-2</v>
      </c>
      <c r="T412" s="310">
        <f t="shared" ca="1" si="37"/>
        <v>1.8825364259814403E-2</v>
      </c>
    </row>
    <row r="413" spans="6:20">
      <c r="F413" s="301">
        <f t="shared" si="29"/>
        <v>46478</v>
      </c>
      <c r="G413" s="308">
        <f t="shared" ca="1" si="30"/>
        <v>-1</v>
      </c>
      <c r="H413" s="311">
        <f t="shared" ca="1" si="31"/>
        <v>0</v>
      </c>
      <c r="I413" s="311">
        <f t="shared" ca="1" si="32"/>
        <v>-1</v>
      </c>
      <c r="J413" s="310">
        <f t="shared" ca="1" si="33"/>
        <v>-1</v>
      </c>
      <c r="P413" s="301">
        <f t="shared" si="38"/>
        <v>46478</v>
      </c>
      <c r="Q413" s="308">
        <f t="shared" ca="1" si="34"/>
        <v>0</v>
      </c>
      <c r="R413" s="311">
        <f t="shared" ca="1" si="35"/>
        <v>0</v>
      </c>
      <c r="S413" s="311">
        <f t="shared" ca="1" si="36"/>
        <v>1.3801529996323225E-2</v>
      </c>
      <c r="T413" s="310">
        <f t="shared" ca="1" si="37"/>
        <v>2.0241593209272102E-2</v>
      </c>
    </row>
    <row r="414" spans="6:20">
      <c r="F414" s="301">
        <f t="shared" si="29"/>
        <v>46508</v>
      </c>
      <c r="G414" s="308">
        <f t="shared" ca="1" si="30"/>
        <v>-1</v>
      </c>
      <c r="H414" s="311">
        <f t="shared" ca="1" si="31"/>
        <v>0</v>
      </c>
      <c r="I414" s="311">
        <f t="shared" ca="1" si="32"/>
        <v>-1</v>
      </c>
      <c r="J414" s="310">
        <f t="shared" ca="1" si="33"/>
        <v>-1</v>
      </c>
      <c r="P414" s="301">
        <f t="shared" si="38"/>
        <v>46508</v>
      </c>
      <c r="Q414" s="308">
        <f t="shared" ca="1" si="34"/>
        <v>0</v>
      </c>
      <c r="R414" s="311">
        <f t="shared" ca="1" si="35"/>
        <v>0</v>
      </c>
      <c r="S414" s="311">
        <f t="shared" ca="1" si="36"/>
        <v>-1.2694860420710108E-2</v>
      </c>
      <c r="T414" s="310">
        <f t="shared" ca="1" si="37"/>
        <v>7.8739966538583506E-3</v>
      </c>
    </row>
    <row r="415" spans="6:20">
      <c r="F415" s="301">
        <f t="shared" si="29"/>
        <v>46539</v>
      </c>
      <c r="G415" s="308">
        <f t="shared" ca="1" si="30"/>
        <v>-1</v>
      </c>
      <c r="H415" s="311">
        <f t="shared" ca="1" si="31"/>
        <v>0</v>
      </c>
      <c r="I415" s="311">
        <f t="shared" ca="1" si="32"/>
        <v>-1</v>
      </c>
      <c r="J415" s="310">
        <f t="shared" ca="1" si="33"/>
        <v>-1</v>
      </c>
      <c r="P415" s="301">
        <f t="shared" si="38"/>
        <v>46539</v>
      </c>
      <c r="Q415" s="308">
        <f t="shared" ca="1" si="34"/>
        <v>0</v>
      </c>
      <c r="R415" s="311">
        <f t="shared" ca="1" si="35"/>
        <v>0</v>
      </c>
      <c r="S415" s="311">
        <f t="shared" ca="1" si="36"/>
        <v>1.2106058376886386E-2</v>
      </c>
      <c r="T415" s="310">
        <f t="shared" ca="1" si="37"/>
        <v>7.5681021112199431E-3</v>
      </c>
    </row>
    <row r="416" spans="6:20">
      <c r="F416" s="301">
        <f t="shared" si="29"/>
        <v>46569</v>
      </c>
      <c r="G416" s="308">
        <f t="shared" ca="1" si="30"/>
        <v>0</v>
      </c>
      <c r="H416" s="311">
        <f t="shared" ca="1" si="31"/>
        <v>0</v>
      </c>
      <c r="I416" s="311">
        <f t="shared" ca="1" si="32"/>
        <v>-1.2692387858310394E-2</v>
      </c>
      <c r="J416" s="310">
        <f t="shared" ca="1" si="33"/>
        <v>0.13357540653305078</v>
      </c>
      <c r="P416" s="301">
        <f t="shared" si="38"/>
        <v>46569</v>
      </c>
      <c r="Q416" s="308">
        <f t="shared" ca="1" si="34"/>
        <v>0</v>
      </c>
      <c r="R416" s="311">
        <f t="shared" ca="1" si="35"/>
        <v>0</v>
      </c>
      <c r="S416" s="311">
        <f t="shared" ca="1" si="36"/>
        <v>2.6315943665333963E-2</v>
      </c>
      <c r="T416" s="310">
        <f t="shared" ca="1" si="37"/>
        <v>7.9295367315497245E-3</v>
      </c>
    </row>
    <row r="417" spans="6:20">
      <c r="F417" s="301">
        <f t="shared" si="29"/>
        <v>46600</v>
      </c>
      <c r="G417" s="308">
        <f t="shared" ca="1" si="30"/>
        <v>0</v>
      </c>
      <c r="H417" s="311">
        <f t="shared" ca="1" si="31"/>
        <v>0</v>
      </c>
      <c r="I417" s="311">
        <f t="shared" ca="1" si="32"/>
        <v>-1.4195354395607707E-2</v>
      </c>
      <c r="J417" s="310">
        <f t="shared" ca="1" si="33"/>
        <v>0.16250547830706652</v>
      </c>
      <c r="P417" s="301">
        <f t="shared" si="38"/>
        <v>46600</v>
      </c>
      <c r="Q417" s="308">
        <f t="shared" ca="1" si="34"/>
        <v>0</v>
      </c>
      <c r="R417" s="311">
        <f t="shared" ca="1" si="35"/>
        <v>0</v>
      </c>
      <c r="S417" s="311">
        <f t="shared" ca="1" si="36"/>
        <v>2.630252432956981E-2</v>
      </c>
      <c r="T417" s="310">
        <f t="shared" ca="1" si="37"/>
        <v>5.4891912169163781E-3</v>
      </c>
    </row>
    <row r="418" spans="6:20">
      <c r="F418" s="301">
        <f t="shared" si="29"/>
        <v>46631</v>
      </c>
      <c r="G418" s="308">
        <f t="shared" ca="1" si="30"/>
        <v>-1</v>
      </c>
      <c r="H418" s="311">
        <f t="shared" ca="1" si="31"/>
        <v>0</v>
      </c>
      <c r="I418" s="311">
        <f t="shared" ca="1" si="32"/>
        <v>-1</v>
      </c>
      <c r="J418" s="310">
        <f t="shared" ca="1" si="33"/>
        <v>-1</v>
      </c>
      <c r="P418" s="301">
        <f t="shared" si="38"/>
        <v>46631</v>
      </c>
      <c r="Q418" s="308">
        <f t="shared" ca="1" si="34"/>
        <v>0</v>
      </c>
      <c r="R418" s="311">
        <f t="shared" ca="1" si="35"/>
        <v>0</v>
      </c>
      <c r="S418" s="311">
        <f t="shared" ca="1" si="36"/>
        <v>2.5635240006338433E-2</v>
      </c>
      <c r="T418" s="310">
        <f t="shared" ca="1" si="37"/>
        <v>1.0899101500500441E-2</v>
      </c>
    </row>
    <row r="419" spans="6:20">
      <c r="F419" s="301">
        <f t="shared" si="29"/>
        <v>46661</v>
      </c>
      <c r="G419" s="308">
        <f t="shared" ca="1" si="30"/>
        <v>-1</v>
      </c>
      <c r="H419" s="311">
        <f t="shared" ca="1" si="31"/>
        <v>0</v>
      </c>
      <c r="I419" s="311">
        <f t="shared" ca="1" si="32"/>
        <v>-1</v>
      </c>
      <c r="J419" s="310">
        <f t="shared" ca="1" si="33"/>
        <v>-1</v>
      </c>
      <c r="P419" s="301">
        <f t="shared" si="38"/>
        <v>46661</v>
      </c>
      <c r="Q419" s="308">
        <f t="shared" ca="1" si="34"/>
        <v>0</v>
      </c>
      <c r="R419" s="311">
        <f t="shared" ca="1" si="35"/>
        <v>0</v>
      </c>
      <c r="S419" s="311">
        <f t="shared" ca="1" si="36"/>
        <v>3.4156400415388255E-3</v>
      </c>
      <c r="T419" s="310">
        <f t="shared" ca="1" si="37"/>
        <v>1.6618477410506483E-2</v>
      </c>
    </row>
    <row r="420" spans="6:20">
      <c r="F420" s="301">
        <f t="shared" si="29"/>
        <v>46692</v>
      </c>
      <c r="G420" s="308">
        <f t="shared" ca="1" si="30"/>
        <v>-1</v>
      </c>
      <c r="H420" s="311">
        <f t="shared" ca="1" si="31"/>
        <v>0</v>
      </c>
      <c r="I420" s="311">
        <f t="shared" ca="1" si="32"/>
        <v>-1</v>
      </c>
      <c r="J420" s="310">
        <f t="shared" ca="1" si="33"/>
        <v>-1</v>
      </c>
      <c r="P420" s="301">
        <f t="shared" si="38"/>
        <v>46692</v>
      </c>
      <c r="Q420" s="308">
        <f t="shared" ca="1" si="34"/>
        <v>0</v>
      </c>
      <c r="R420" s="311">
        <f t="shared" ca="1" si="35"/>
        <v>0</v>
      </c>
      <c r="S420" s="311">
        <f t="shared" ca="1" si="36"/>
        <v>1.2765891404194818E-2</v>
      </c>
      <c r="T420" s="310">
        <f t="shared" ca="1" si="37"/>
        <v>1.7674898334938627E-2</v>
      </c>
    </row>
    <row r="421" spans="6:20">
      <c r="F421" s="301">
        <f t="shared" si="29"/>
        <v>46722</v>
      </c>
      <c r="G421" s="308">
        <f t="shared" ca="1" si="30"/>
        <v>-1</v>
      </c>
      <c r="H421" s="311">
        <f t="shared" ca="1" si="31"/>
        <v>0</v>
      </c>
      <c r="I421" s="311">
        <f t="shared" ca="1" si="32"/>
        <v>-1</v>
      </c>
      <c r="J421" s="310">
        <f t="shared" ca="1" si="33"/>
        <v>-1</v>
      </c>
      <c r="P421" s="301">
        <f t="shared" si="38"/>
        <v>46722</v>
      </c>
      <c r="Q421" s="308">
        <f t="shared" ca="1" si="34"/>
        <v>0</v>
      </c>
      <c r="R421" s="311">
        <f t="shared" ca="1" si="35"/>
        <v>0</v>
      </c>
      <c r="S421" s="311">
        <f t="shared" ca="1" si="36"/>
        <v>1.2305585424681853E-2</v>
      </c>
      <c r="T421" s="310">
        <f t="shared" ca="1" si="37"/>
        <v>1.6332764261170141E-2</v>
      </c>
    </row>
    <row r="422" spans="6:20">
      <c r="F422" s="639"/>
      <c r="G422" s="650"/>
      <c r="H422" s="650"/>
      <c r="I422" s="650"/>
      <c r="J422" s="650"/>
    </row>
    <row r="423" spans="6:20">
      <c r="F423" s="639"/>
      <c r="G423" s="650"/>
      <c r="H423" s="650"/>
      <c r="I423" s="650"/>
      <c r="J423" s="650"/>
    </row>
    <row r="424" spans="6:20">
      <c r="F424" s="639"/>
      <c r="G424" s="650"/>
      <c r="H424" s="650"/>
      <c r="I424" s="650"/>
      <c r="J424" s="650"/>
    </row>
    <row r="425" spans="6:20">
      <c r="F425" s="639"/>
      <c r="G425" s="650"/>
      <c r="H425" s="650"/>
      <c r="I425" s="650"/>
      <c r="J425" s="650"/>
    </row>
    <row r="426" spans="6:20">
      <c r="F426" s="639"/>
      <c r="G426" s="650"/>
      <c r="H426" s="650"/>
      <c r="I426" s="650"/>
      <c r="J426" s="650"/>
    </row>
    <row r="427" spans="6:20">
      <c r="F427" s="639"/>
      <c r="G427" s="650"/>
      <c r="H427" s="650"/>
      <c r="I427" s="650"/>
      <c r="J427" s="650"/>
    </row>
    <row r="428" spans="6:20">
      <c r="F428" s="639"/>
      <c r="G428" s="650"/>
      <c r="H428" s="650"/>
      <c r="I428" s="650"/>
      <c r="J428" s="650"/>
    </row>
    <row r="429" spans="6:20">
      <c r="F429" s="639"/>
      <c r="G429" s="650"/>
      <c r="H429" s="650"/>
      <c r="I429" s="650"/>
      <c r="J429" s="650"/>
    </row>
    <row r="430" spans="6:20">
      <c r="F430" s="639"/>
      <c r="G430" s="650"/>
      <c r="H430" s="650"/>
      <c r="I430" s="650"/>
      <c r="J430" s="650"/>
    </row>
    <row r="431" spans="6:20">
      <c r="F431" s="639"/>
      <c r="G431" s="650"/>
      <c r="H431" s="650"/>
      <c r="I431" s="650"/>
      <c r="J431" s="650"/>
    </row>
    <row r="432" spans="6:20">
      <c r="F432" s="639"/>
      <c r="G432" s="650"/>
      <c r="H432" s="650"/>
      <c r="I432" s="650"/>
      <c r="J432" s="650"/>
    </row>
    <row r="433" spans="6:10">
      <c r="F433" s="639"/>
      <c r="G433" s="650"/>
      <c r="H433" s="650"/>
      <c r="I433" s="650"/>
      <c r="J433" s="650"/>
    </row>
    <row r="434" spans="6:10">
      <c r="F434" s="639"/>
      <c r="G434" s="650"/>
      <c r="H434" s="650"/>
      <c r="I434" s="650"/>
      <c r="J434" s="650"/>
    </row>
    <row r="435" spans="6:10">
      <c r="F435" s="639"/>
      <c r="G435" s="650"/>
      <c r="H435" s="650"/>
      <c r="I435" s="650"/>
      <c r="J435" s="650"/>
    </row>
    <row r="436" spans="6:10">
      <c r="F436" s="639"/>
      <c r="G436" s="650"/>
      <c r="H436" s="650"/>
      <c r="I436" s="650"/>
      <c r="J436" s="650"/>
    </row>
    <row r="437" spans="6:10">
      <c r="F437" s="639"/>
      <c r="G437" s="650"/>
      <c r="H437" s="650"/>
      <c r="I437" s="650"/>
      <c r="J437" s="650"/>
    </row>
    <row r="438" spans="6:10">
      <c r="F438" s="639"/>
      <c r="G438" s="650"/>
      <c r="H438" s="650"/>
      <c r="I438" s="650"/>
      <c r="J438" s="650"/>
    </row>
    <row r="439" spans="6:10">
      <c r="F439" s="639"/>
      <c r="G439" s="650"/>
      <c r="H439" s="650"/>
      <c r="I439" s="650"/>
      <c r="J439" s="650"/>
    </row>
    <row r="440" spans="6:10">
      <c r="F440" s="639"/>
      <c r="G440" s="650"/>
      <c r="H440" s="650"/>
      <c r="I440" s="650"/>
      <c r="J440" s="650"/>
    </row>
    <row r="441" spans="6:10">
      <c r="F441" s="639"/>
      <c r="G441" s="650"/>
      <c r="H441" s="650"/>
      <c r="I441" s="650"/>
      <c r="J441" s="650"/>
    </row>
    <row r="442" spans="6:10">
      <c r="F442" s="639"/>
      <c r="G442" s="650"/>
      <c r="H442" s="650"/>
      <c r="I442" s="650"/>
      <c r="J442" s="650"/>
    </row>
    <row r="443" spans="6:10">
      <c r="F443" s="639"/>
      <c r="G443" s="650"/>
      <c r="H443" s="650"/>
      <c r="I443" s="650"/>
      <c r="J443" s="650"/>
    </row>
    <row r="444" spans="6:10">
      <c r="F444" s="639"/>
      <c r="G444" s="650"/>
      <c r="H444" s="650"/>
      <c r="I444" s="650"/>
      <c r="J444" s="650"/>
    </row>
    <row r="445" spans="6:10">
      <c r="F445" s="639"/>
      <c r="G445" s="650"/>
      <c r="H445" s="650"/>
      <c r="I445" s="650"/>
      <c r="J445" s="650"/>
    </row>
    <row r="446" spans="6:10">
      <c r="F446" s="639"/>
      <c r="G446" s="650"/>
      <c r="H446" s="650"/>
      <c r="I446" s="650"/>
      <c r="J446" s="650"/>
    </row>
    <row r="447" spans="6:10">
      <c r="F447" s="639"/>
      <c r="G447" s="650"/>
      <c r="H447" s="650"/>
      <c r="I447" s="650"/>
      <c r="J447" s="650"/>
    </row>
    <row r="448" spans="6:10">
      <c r="F448" s="639"/>
      <c r="G448" s="650"/>
      <c r="H448" s="650"/>
      <c r="I448" s="650"/>
      <c r="J448" s="650"/>
    </row>
    <row r="449" spans="6:10">
      <c r="F449" s="639"/>
      <c r="G449" s="650"/>
      <c r="H449" s="650"/>
      <c r="I449" s="650"/>
      <c r="J449" s="650"/>
    </row>
    <row r="450" spans="6:10">
      <c r="F450" s="639"/>
      <c r="G450" s="650"/>
      <c r="H450" s="650"/>
      <c r="I450" s="650"/>
      <c r="J450" s="650"/>
    </row>
    <row r="451" spans="6:10">
      <c r="F451" s="639"/>
      <c r="G451" s="650"/>
      <c r="H451" s="650"/>
      <c r="I451" s="650"/>
      <c r="J451" s="650"/>
    </row>
    <row r="452" spans="6:10">
      <c r="F452" s="639"/>
      <c r="G452" s="650"/>
      <c r="H452" s="650"/>
      <c r="I452" s="650"/>
      <c r="J452" s="650"/>
    </row>
    <row r="453" spans="6:10">
      <c r="F453" s="639"/>
      <c r="G453" s="650"/>
      <c r="H453" s="650"/>
      <c r="I453" s="650"/>
      <c r="J453" s="650"/>
    </row>
    <row r="454" spans="6:10">
      <c r="F454" s="639"/>
      <c r="G454" s="650"/>
      <c r="H454" s="650"/>
      <c r="I454" s="650"/>
      <c r="J454" s="650"/>
    </row>
    <row r="482631" spans="7:20">
      <c r="G482631" s="462" t="s">
        <v>315</v>
      </c>
      <c r="H482631" s="45" t="str">
        <f>+G482631</f>
        <v>d290</v>
      </c>
      <c r="I482631" s="45" t="str">
        <f t="shared" ref="I482631:J482632" si="39">+H482631</f>
        <v>d290</v>
      </c>
      <c r="J482631" s="45" t="str">
        <f t="shared" si="39"/>
        <v>d290</v>
      </c>
      <c r="Q482631" s="462" t="s">
        <v>317</v>
      </c>
      <c r="R482631" s="45" t="str">
        <f>+Q482631</f>
        <v>d258</v>
      </c>
      <c r="S482631" s="45" t="str">
        <f t="shared" ref="S482631:T482632" si="40">+R482631</f>
        <v>d258</v>
      </c>
      <c r="T482631" s="45" t="str">
        <f t="shared" si="40"/>
        <v>d258</v>
      </c>
    </row>
    <row r="482632" spans="7:20">
      <c r="G482632" s="462" t="s">
        <v>316</v>
      </c>
      <c r="H482632" s="45" t="str">
        <f>+G482632</f>
        <v>aaa320</v>
      </c>
      <c r="I482632" s="45" t="str">
        <f t="shared" si="39"/>
        <v>aaa320</v>
      </c>
      <c r="J482632" s="45" t="str">
        <f t="shared" si="39"/>
        <v>aaa320</v>
      </c>
      <c r="Q482632" s="462" t="s">
        <v>318</v>
      </c>
      <c r="R482632" s="45" t="str">
        <f>+Q482632</f>
        <v>aaa288</v>
      </c>
      <c r="S482632" s="45" t="str">
        <f t="shared" si="40"/>
        <v>aaa288</v>
      </c>
      <c r="T482632" s="45" t="str">
        <f t="shared" si="40"/>
        <v>aaa288</v>
      </c>
    </row>
    <row r="482633" spans="7:20">
      <c r="G482633" s="45">
        <v>2</v>
      </c>
      <c r="H482633" s="45">
        <v>11</v>
      </c>
      <c r="I482633" s="45">
        <v>23</v>
      </c>
      <c r="J482633" s="45">
        <v>20</v>
      </c>
      <c r="Q482633" s="45">
        <v>2</v>
      </c>
      <c r="R482633" s="45">
        <v>11</v>
      </c>
      <c r="S482633" s="45">
        <v>23</v>
      </c>
      <c r="T482633" s="45">
        <v>20</v>
      </c>
    </row>
  </sheetData>
  <mergeCells count="6">
    <mergeCell ref="C1:F1"/>
    <mergeCell ref="G1:J1"/>
    <mergeCell ref="M1:P1"/>
    <mergeCell ref="Q1:T1"/>
    <mergeCell ref="G240:J240"/>
    <mergeCell ref="Q240:T240"/>
  </mergeCells>
  <conditionalFormatting sqref="G3:J182 Q3:T182">
    <cfRule type="expression" dxfId="1" priority="43">
      <formula>AND(G242&lt;0.05,G242&gt;-0.05)</formula>
    </cfRule>
    <cfRule type="expression" dxfId="0" priority="44">
      <formula>OR(G242&lt;-0.05,G242&gt;0.05)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7</vt:i4>
      </vt:variant>
    </vt:vector>
  </HeadingPairs>
  <TitlesOfParts>
    <vt:vector size="28" baseType="lpstr">
      <vt:lpstr>Dispatch Logic</vt:lpstr>
      <vt:lpstr>Monthly Net Market Positions</vt:lpstr>
      <vt:lpstr>Monthly Sources and Uses</vt:lpstr>
      <vt:lpstr>Annual Sources and Uses</vt:lpstr>
      <vt:lpstr>Monthly Resource Report</vt:lpstr>
      <vt:lpstr>Annual Resource Report</vt:lpstr>
      <vt:lpstr>Monthly Emissions-Expected</vt:lpstr>
      <vt:lpstr>Annual Emissions</vt:lpstr>
      <vt:lpstr>ISO Style Costs</vt:lpstr>
      <vt:lpstr>Annual ISO Style Costs</vt:lpstr>
      <vt:lpstr>Monthly Interactions-Energy</vt:lpstr>
      <vt:lpstr>Monthly Interactions-$</vt:lpstr>
      <vt:lpstr>Monthly Interactions $.MWh</vt:lpstr>
      <vt:lpstr>Annual Interactions</vt:lpstr>
      <vt:lpstr>Prices</vt:lpstr>
      <vt:lpstr>Annual Prices</vt:lpstr>
      <vt:lpstr>Wilson Validation</vt:lpstr>
      <vt:lpstr>Coleman Validation</vt:lpstr>
      <vt:lpstr>Green Validation</vt:lpstr>
      <vt:lpstr>HMPL Validation</vt:lpstr>
      <vt:lpstr>Reid Validation</vt:lpstr>
      <vt:lpstr>'Annual Sources and Uses'!Print_Area</vt:lpstr>
      <vt:lpstr>'Monthly Resource Report'!Print_Area</vt:lpstr>
      <vt:lpstr>'Annual Resource Report'!Print_Titles</vt:lpstr>
      <vt:lpstr>'Annual Sources and Uses'!Print_Titles</vt:lpstr>
      <vt:lpstr>'Dispatch Logic'!Print_Titles</vt:lpstr>
      <vt:lpstr>'Monthly Emissions-Expected'!Print_Titles</vt:lpstr>
      <vt:lpstr>'Monthly Resource Report'!Print_Titles</vt:lpstr>
    </vt:vector>
  </TitlesOfParts>
  <Company>ACES Power Marketing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johnbo</dc:creator>
  <cp:lastModifiedBy>DeAnna Speed</cp:lastModifiedBy>
  <cp:lastPrinted>2013-06-20T16:35:23Z</cp:lastPrinted>
  <dcterms:created xsi:type="dcterms:W3CDTF">2011-03-01T18:56:13Z</dcterms:created>
  <dcterms:modified xsi:type="dcterms:W3CDTF">2013-06-20T20:15:25Z</dcterms:modified>
</cp:coreProperties>
</file>